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255" windowWidth="16275" windowHeight="7815"/>
  </bookViews>
  <sheets>
    <sheet name="Readme" sheetId="37" r:id="rId1"/>
    <sheet name="Model" sheetId="16" r:id="rId2"/>
    <sheet name="Wellpath" sheetId="1" r:id="rId3"/>
    <sheet name="Validation" sheetId="12" r:id="rId4"/>
    <sheet name="CovChart" sheetId="45" r:id="rId5"/>
    <sheet name="TOTALS" sheetId="11" r:id="rId6"/>
    <sheet name="drdp" sheetId="2" r:id="rId7"/>
    <sheet name="DRFR" sheetId="28" r:id="rId8"/>
    <sheet name="DSFS" sheetId="21" r:id="rId9"/>
    <sheet name="DSTG" sheetId="27" r:id="rId10"/>
    <sheet name="ABXY-TI1S" sheetId="35" r:id="rId11"/>
    <sheet name="ABXY-TI2S" sheetId="36" r:id="rId12"/>
    <sheet name="ABZ" sheetId="29" r:id="rId13"/>
    <sheet name="ASXY-TI1S" sheetId="30" r:id="rId14"/>
    <sheet name="ASXY-TI2S" sheetId="31" r:id="rId15"/>
    <sheet name="ASXY-TI3S" sheetId="38" r:id="rId16"/>
    <sheet name="ASZ" sheetId="32" r:id="rId17"/>
    <sheet name="MBXY-TI1S" sheetId="14" r:id="rId18"/>
    <sheet name="MBXY-TI2S" sheetId="22" r:id="rId19"/>
    <sheet name="MBZ" sheetId="23" r:id="rId20"/>
    <sheet name="MSXY-TI1S" sheetId="24" r:id="rId21"/>
    <sheet name="MSXY-TI2S" sheetId="25" r:id="rId22"/>
    <sheet name="MSXY-TI3S" sheetId="39" r:id="rId23"/>
    <sheet name="MSZ" sheetId="26" r:id="rId24"/>
    <sheet name="DECG" sheetId="19" r:id="rId25"/>
    <sheet name="DECR" sheetId="40" r:id="rId26"/>
    <sheet name="DBHG" sheetId="20" r:id="rId27"/>
    <sheet name="DBHR" sheetId="41" r:id="rId28"/>
    <sheet name="AMIL" sheetId="18" r:id="rId29"/>
    <sheet name="SAG" sheetId="10" r:id="rId30"/>
    <sheet name="XYM1" sheetId="3" r:id="rId31"/>
    <sheet name="XYM2" sheetId="7" r:id="rId32"/>
    <sheet name="XYM3" sheetId="8" r:id="rId33"/>
    <sheet name="XYM4" sheetId="9" r:id="rId34"/>
  </sheets>
  <definedNames>
    <definedName name="_xlnm._FilterDatabase" localSheetId="28" hidden="1">AMIL!$A$1:$T$270</definedName>
    <definedName name="_xlnm._FilterDatabase" localSheetId="26" hidden="1">DBHG!$A$1:$T$270</definedName>
    <definedName name="_xlnm._FilterDatabase" localSheetId="27" hidden="1">DBHR!$A$1:$W$270</definedName>
    <definedName name="_xlnm._FilterDatabase" localSheetId="24" hidden="1">DECG!$A$1:$T$270</definedName>
    <definedName name="_xlnm._FilterDatabase" localSheetId="25" hidden="1">DECR!$A$1:$W$270</definedName>
    <definedName name="_xlnm._FilterDatabase" localSheetId="3" hidden="1">Validation!$A$1:$T$117</definedName>
    <definedName name="Bfield">Wellpath!$B$4</definedName>
    <definedName name="Dec">Wellpath!$C$6</definedName>
    <definedName name="Dip">Wellpath!$C$5</definedName>
    <definedName name="GField">Wellpath!$B$3</definedName>
    <definedName name="Lat">Wellpath!$C$2</definedName>
    <definedName name="VerticalInc">Wellpath!$C$10</definedName>
  </definedNames>
  <calcPr calcId="145621"/>
</workbook>
</file>

<file path=xl/calcChain.xml><?xml version="1.0" encoding="utf-8"?>
<calcChain xmlns="http://schemas.openxmlformats.org/spreadsheetml/2006/main">
  <c r="D270" i="9" l="1"/>
  <c r="C270" i="9"/>
  <c r="D269" i="9"/>
  <c r="C269" i="9"/>
  <c r="D268" i="9"/>
  <c r="C268" i="9"/>
  <c r="D267" i="9"/>
  <c r="C267" i="9"/>
  <c r="D266" i="9"/>
  <c r="C266" i="9"/>
  <c r="D265" i="9"/>
  <c r="C265" i="9"/>
  <c r="D264" i="9"/>
  <c r="C264" i="9"/>
  <c r="D263" i="9"/>
  <c r="C263" i="9"/>
  <c r="D262" i="9"/>
  <c r="C262" i="9"/>
  <c r="D261" i="9"/>
  <c r="C261" i="9"/>
  <c r="D260" i="9"/>
  <c r="C260" i="9"/>
  <c r="D259" i="9"/>
  <c r="C259" i="9"/>
  <c r="D258" i="9"/>
  <c r="C258" i="9"/>
  <c r="D257" i="9"/>
  <c r="C257" i="9"/>
  <c r="D256" i="9"/>
  <c r="C256" i="9"/>
  <c r="D255" i="9"/>
  <c r="C255" i="9"/>
  <c r="D254" i="9"/>
  <c r="C254" i="9"/>
  <c r="D253" i="9"/>
  <c r="C253" i="9"/>
  <c r="D252" i="9"/>
  <c r="C252" i="9"/>
  <c r="D251" i="9"/>
  <c r="C251" i="9"/>
  <c r="D250" i="9"/>
  <c r="C250" i="9"/>
  <c r="D249" i="9"/>
  <c r="C249" i="9"/>
  <c r="D248" i="9"/>
  <c r="C248" i="9"/>
  <c r="D247" i="9"/>
  <c r="C247" i="9"/>
  <c r="D246" i="9"/>
  <c r="C246" i="9"/>
  <c r="D245" i="9"/>
  <c r="C245" i="9"/>
  <c r="D244" i="9"/>
  <c r="C244" i="9"/>
  <c r="D243" i="9"/>
  <c r="C243" i="9"/>
  <c r="D242" i="9"/>
  <c r="C242" i="9"/>
  <c r="D241" i="9"/>
  <c r="C241" i="9"/>
  <c r="D240" i="9"/>
  <c r="C240" i="9"/>
  <c r="D239" i="9"/>
  <c r="C239" i="9"/>
  <c r="D238" i="9"/>
  <c r="C238" i="9"/>
  <c r="D237" i="9"/>
  <c r="C237" i="9"/>
  <c r="D236" i="9"/>
  <c r="C236" i="9"/>
  <c r="D235" i="9"/>
  <c r="C235" i="9"/>
  <c r="D234" i="9"/>
  <c r="C234" i="9"/>
  <c r="D233" i="9"/>
  <c r="C233" i="9"/>
  <c r="D232" i="9"/>
  <c r="C232" i="9"/>
  <c r="D231" i="9"/>
  <c r="C231" i="9"/>
  <c r="D230" i="9"/>
  <c r="C230" i="9"/>
  <c r="D229" i="9"/>
  <c r="C229" i="9"/>
  <c r="D228" i="9"/>
  <c r="C228" i="9"/>
  <c r="D227" i="9"/>
  <c r="C227" i="9"/>
  <c r="D226" i="9"/>
  <c r="C226" i="9"/>
  <c r="D225" i="9"/>
  <c r="C225" i="9"/>
  <c r="D224" i="9"/>
  <c r="C224" i="9"/>
  <c r="D223" i="9"/>
  <c r="C223" i="9"/>
  <c r="D222" i="9"/>
  <c r="C222" i="9"/>
  <c r="D221" i="9"/>
  <c r="C221" i="9"/>
  <c r="D220" i="9"/>
  <c r="C220" i="9"/>
  <c r="D219" i="9"/>
  <c r="C219" i="9"/>
  <c r="D218" i="9"/>
  <c r="C218" i="9"/>
  <c r="D217" i="9"/>
  <c r="C217" i="9"/>
  <c r="D216" i="9"/>
  <c r="C216" i="9"/>
  <c r="D215" i="9"/>
  <c r="C215" i="9"/>
  <c r="D214" i="9"/>
  <c r="C214" i="9"/>
  <c r="D213" i="9"/>
  <c r="C213" i="9"/>
  <c r="D212" i="9"/>
  <c r="C212" i="9"/>
  <c r="D211" i="9"/>
  <c r="C211" i="9"/>
  <c r="D210" i="9"/>
  <c r="C210" i="9"/>
  <c r="D209" i="9"/>
  <c r="C209" i="9"/>
  <c r="D208" i="9"/>
  <c r="C208" i="9"/>
  <c r="D207" i="9"/>
  <c r="C207" i="9"/>
  <c r="D206" i="9"/>
  <c r="C206" i="9"/>
  <c r="D205" i="9"/>
  <c r="C205" i="9"/>
  <c r="D204" i="9"/>
  <c r="C204" i="9"/>
  <c r="D203" i="9"/>
  <c r="C203" i="9"/>
  <c r="D202" i="9"/>
  <c r="C202" i="9"/>
  <c r="D201" i="9"/>
  <c r="C201" i="9"/>
  <c r="D200" i="9"/>
  <c r="C200" i="9"/>
  <c r="D199" i="9"/>
  <c r="C199" i="9"/>
  <c r="D198" i="9"/>
  <c r="C198" i="9"/>
  <c r="D197" i="9"/>
  <c r="C197" i="9"/>
  <c r="D196" i="9"/>
  <c r="C196" i="9"/>
  <c r="D195" i="9"/>
  <c r="C195" i="9"/>
  <c r="D194" i="9"/>
  <c r="C194" i="9"/>
  <c r="D193" i="9"/>
  <c r="C193" i="9"/>
  <c r="D192" i="9"/>
  <c r="C192" i="9"/>
  <c r="D191" i="9"/>
  <c r="C191" i="9"/>
  <c r="D190" i="9"/>
  <c r="C190" i="9"/>
  <c r="D189" i="9"/>
  <c r="C189" i="9"/>
  <c r="D188" i="9"/>
  <c r="C188" i="9"/>
  <c r="D187" i="9"/>
  <c r="C187" i="9"/>
  <c r="D186" i="9"/>
  <c r="C186" i="9"/>
  <c r="D185" i="9"/>
  <c r="C185" i="9"/>
  <c r="D184" i="9"/>
  <c r="C184" i="9"/>
  <c r="D183" i="9"/>
  <c r="C183" i="9"/>
  <c r="D182" i="9"/>
  <c r="C182" i="9"/>
  <c r="D181" i="9"/>
  <c r="C181" i="9"/>
  <c r="D180" i="9"/>
  <c r="C180" i="9"/>
  <c r="D179" i="9"/>
  <c r="C179" i="9"/>
  <c r="D178" i="9"/>
  <c r="C178" i="9"/>
  <c r="D177" i="9"/>
  <c r="C177" i="9"/>
  <c r="D176" i="9"/>
  <c r="C176" i="9"/>
  <c r="D175" i="9"/>
  <c r="C175" i="9"/>
  <c r="D174" i="9"/>
  <c r="C174" i="9"/>
  <c r="D173" i="9"/>
  <c r="C173" i="9"/>
  <c r="D172" i="9"/>
  <c r="C172" i="9"/>
  <c r="D171" i="9"/>
  <c r="C171" i="9"/>
  <c r="D170" i="9"/>
  <c r="C170" i="9"/>
  <c r="D169" i="9"/>
  <c r="C169" i="9"/>
  <c r="D168" i="9"/>
  <c r="C168" i="9"/>
  <c r="D167" i="9"/>
  <c r="C167" i="9"/>
  <c r="D166" i="9"/>
  <c r="C166" i="9"/>
  <c r="D165" i="9"/>
  <c r="C165" i="9"/>
  <c r="D164" i="9"/>
  <c r="C164" i="9"/>
  <c r="D163" i="9"/>
  <c r="C163" i="9"/>
  <c r="D162" i="9"/>
  <c r="C162" i="9"/>
  <c r="D161" i="9"/>
  <c r="C161" i="9"/>
  <c r="D160" i="9"/>
  <c r="C160" i="9"/>
  <c r="D159" i="9"/>
  <c r="C159" i="9"/>
  <c r="D158" i="9"/>
  <c r="C158" i="9"/>
  <c r="D157" i="9"/>
  <c r="C157" i="9"/>
  <c r="D156" i="9"/>
  <c r="C156" i="9"/>
  <c r="D155" i="9"/>
  <c r="C155" i="9"/>
  <c r="D154" i="9"/>
  <c r="C154" i="9"/>
  <c r="D153" i="9"/>
  <c r="C153" i="9"/>
  <c r="D152" i="9"/>
  <c r="C152" i="9"/>
  <c r="D151" i="9"/>
  <c r="C151" i="9"/>
  <c r="D150" i="9"/>
  <c r="C150" i="9"/>
  <c r="D149" i="9"/>
  <c r="C149" i="9"/>
  <c r="D148" i="9"/>
  <c r="C148" i="9"/>
  <c r="D147" i="9"/>
  <c r="C147" i="9"/>
  <c r="D146" i="9"/>
  <c r="C146" i="9"/>
  <c r="D145" i="9"/>
  <c r="C145" i="9"/>
  <c r="D144" i="9"/>
  <c r="C144" i="9"/>
  <c r="D143" i="9"/>
  <c r="C143" i="9"/>
  <c r="D142" i="9"/>
  <c r="C142" i="9"/>
  <c r="D141" i="9"/>
  <c r="C141" i="9"/>
  <c r="D140" i="9"/>
  <c r="C140" i="9"/>
  <c r="D139" i="9"/>
  <c r="C139" i="9"/>
  <c r="D138" i="9"/>
  <c r="C138" i="9"/>
  <c r="D137" i="9"/>
  <c r="C137" i="9"/>
  <c r="D136" i="9"/>
  <c r="C136" i="9"/>
  <c r="D135" i="9"/>
  <c r="C135" i="9"/>
  <c r="D134" i="9"/>
  <c r="C134" i="9"/>
  <c r="D133" i="9"/>
  <c r="C133" i="9"/>
  <c r="D132" i="9"/>
  <c r="C132" i="9"/>
  <c r="D131" i="9"/>
  <c r="C131" i="9"/>
  <c r="D130" i="9"/>
  <c r="C130" i="9"/>
  <c r="D129" i="9"/>
  <c r="C129" i="9"/>
  <c r="D128" i="9"/>
  <c r="C128" i="9"/>
  <c r="D127" i="9"/>
  <c r="C127" i="9"/>
  <c r="D126" i="9"/>
  <c r="C126" i="9"/>
  <c r="D125" i="9"/>
  <c r="C125" i="9"/>
  <c r="D124" i="9"/>
  <c r="C124" i="9"/>
  <c r="D123" i="9"/>
  <c r="C123" i="9"/>
  <c r="D122" i="9"/>
  <c r="C122" i="9"/>
  <c r="D121" i="9"/>
  <c r="C121" i="9"/>
  <c r="D120" i="9"/>
  <c r="C120" i="9"/>
  <c r="D119" i="9"/>
  <c r="C119" i="9"/>
  <c r="D118" i="9"/>
  <c r="C118" i="9"/>
  <c r="D117" i="9"/>
  <c r="C117" i="9"/>
  <c r="D116" i="9"/>
  <c r="C116" i="9"/>
  <c r="D115" i="9"/>
  <c r="C115" i="9"/>
  <c r="D114" i="9"/>
  <c r="C114" i="9"/>
  <c r="D113" i="9"/>
  <c r="C113" i="9"/>
  <c r="D112" i="9"/>
  <c r="C112" i="9"/>
  <c r="D111" i="9"/>
  <c r="C111" i="9"/>
  <c r="D110" i="9"/>
  <c r="C110" i="9"/>
  <c r="D109" i="9"/>
  <c r="C109" i="9"/>
  <c r="D108" i="9"/>
  <c r="C108" i="9"/>
  <c r="D107" i="9"/>
  <c r="C107" i="9"/>
  <c r="D106" i="9"/>
  <c r="C106" i="9"/>
  <c r="D105" i="9"/>
  <c r="C105" i="9"/>
  <c r="D104" i="9"/>
  <c r="C104" i="9"/>
  <c r="D103" i="9"/>
  <c r="C103" i="9"/>
  <c r="D102" i="9"/>
  <c r="C102" i="9"/>
  <c r="D101" i="9"/>
  <c r="C101" i="9"/>
  <c r="D100" i="9"/>
  <c r="C100" i="9"/>
  <c r="D99" i="9"/>
  <c r="C99" i="9"/>
  <c r="D98" i="9"/>
  <c r="C98" i="9"/>
  <c r="D97" i="9"/>
  <c r="C97" i="9"/>
  <c r="D96" i="9"/>
  <c r="C96" i="9"/>
  <c r="D95" i="9"/>
  <c r="C95" i="9"/>
  <c r="D94" i="9"/>
  <c r="C94" i="9"/>
  <c r="D93" i="9"/>
  <c r="C93" i="9"/>
  <c r="D92" i="9"/>
  <c r="C92" i="9"/>
  <c r="D91" i="9"/>
  <c r="C91" i="9"/>
  <c r="D90" i="9"/>
  <c r="C90" i="9"/>
  <c r="D89" i="9"/>
  <c r="C89" i="9"/>
  <c r="D88" i="9"/>
  <c r="C88" i="9"/>
  <c r="D87" i="9"/>
  <c r="C87" i="9"/>
  <c r="D86" i="9"/>
  <c r="C86" i="9"/>
  <c r="D85" i="9"/>
  <c r="C85" i="9"/>
  <c r="D84" i="9"/>
  <c r="C84" i="9"/>
  <c r="D83" i="9"/>
  <c r="C83" i="9"/>
  <c r="D82" i="9"/>
  <c r="C82" i="9"/>
  <c r="D81" i="9"/>
  <c r="C81" i="9"/>
  <c r="D80" i="9"/>
  <c r="C80" i="9"/>
  <c r="D79" i="9"/>
  <c r="C79" i="9"/>
  <c r="D78" i="9"/>
  <c r="C78" i="9"/>
  <c r="D77" i="9"/>
  <c r="C77" i="9"/>
  <c r="D76" i="9"/>
  <c r="C76" i="9"/>
  <c r="D75" i="9"/>
  <c r="C75" i="9"/>
  <c r="D74" i="9"/>
  <c r="C74" i="9"/>
  <c r="D73" i="9"/>
  <c r="C73" i="9"/>
  <c r="D72" i="9"/>
  <c r="C72" i="9"/>
  <c r="D71" i="9"/>
  <c r="C71" i="9"/>
  <c r="D70" i="9"/>
  <c r="C70" i="9"/>
  <c r="D69" i="9"/>
  <c r="C69" i="9"/>
  <c r="D68" i="9"/>
  <c r="C68" i="9"/>
  <c r="D67" i="9"/>
  <c r="C67" i="9"/>
  <c r="D66" i="9"/>
  <c r="C66" i="9"/>
  <c r="D65" i="9"/>
  <c r="C65" i="9"/>
  <c r="D64" i="9"/>
  <c r="C64" i="9"/>
  <c r="D63" i="9"/>
  <c r="C63" i="9"/>
  <c r="D62" i="9"/>
  <c r="C62" i="9"/>
  <c r="D61" i="9"/>
  <c r="C61" i="9"/>
  <c r="D60" i="9"/>
  <c r="C60" i="9"/>
  <c r="D59" i="9"/>
  <c r="C59" i="9"/>
  <c r="D58" i="9"/>
  <c r="C58" i="9"/>
  <c r="D57" i="9"/>
  <c r="C57" i="9"/>
  <c r="D56" i="9"/>
  <c r="C56" i="9"/>
  <c r="D55" i="9"/>
  <c r="C55" i="9"/>
  <c r="D54" i="9"/>
  <c r="C54" i="9"/>
  <c r="D53" i="9"/>
  <c r="C53" i="9"/>
  <c r="D52" i="9"/>
  <c r="C52" i="9"/>
  <c r="D51" i="9"/>
  <c r="C51" i="9"/>
  <c r="D50" i="9"/>
  <c r="C50" i="9"/>
  <c r="D49" i="9"/>
  <c r="C49" i="9"/>
  <c r="D48" i="9"/>
  <c r="C48" i="9"/>
  <c r="D47" i="9"/>
  <c r="C47" i="9"/>
  <c r="D46" i="9"/>
  <c r="C46" i="9"/>
  <c r="D45" i="9"/>
  <c r="C45" i="9"/>
  <c r="D44" i="9"/>
  <c r="C44" i="9"/>
  <c r="D43" i="9"/>
  <c r="C43" i="9"/>
  <c r="D42" i="9"/>
  <c r="C42" i="9"/>
  <c r="D41" i="9"/>
  <c r="C41" i="9"/>
  <c r="D40" i="9"/>
  <c r="C40" i="9"/>
  <c r="D39" i="9"/>
  <c r="C39" i="9"/>
  <c r="D38" i="9"/>
  <c r="C38" i="9"/>
  <c r="D37" i="9"/>
  <c r="C37" i="9"/>
  <c r="D36" i="9"/>
  <c r="C36" i="9"/>
  <c r="D35" i="9"/>
  <c r="C35" i="9"/>
  <c r="D34" i="9"/>
  <c r="C34" i="9"/>
  <c r="D33" i="9"/>
  <c r="C33" i="9"/>
  <c r="D32" i="9"/>
  <c r="C32" i="9"/>
  <c r="D31" i="9"/>
  <c r="C31" i="9"/>
  <c r="D30" i="9"/>
  <c r="C30" i="9"/>
  <c r="D29" i="9"/>
  <c r="C29" i="9"/>
  <c r="D28" i="9"/>
  <c r="C28" i="9"/>
  <c r="D27" i="9"/>
  <c r="C27" i="9"/>
  <c r="D26" i="9"/>
  <c r="C26" i="9"/>
  <c r="D25" i="9"/>
  <c r="C25" i="9"/>
  <c r="D24" i="9"/>
  <c r="C24" i="9"/>
  <c r="D23" i="9"/>
  <c r="C23" i="9"/>
  <c r="D22" i="9"/>
  <c r="C22" i="9"/>
  <c r="D21" i="9"/>
  <c r="C21" i="9"/>
  <c r="D20" i="9"/>
  <c r="C20" i="9"/>
  <c r="D19" i="9"/>
  <c r="C19" i="9"/>
  <c r="D18" i="9"/>
  <c r="C18" i="9"/>
  <c r="D17" i="9"/>
  <c r="C17" i="9"/>
  <c r="D16" i="9"/>
  <c r="C16" i="9"/>
  <c r="D15" i="9"/>
  <c r="C15" i="9"/>
  <c r="D14" i="9"/>
  <c r="C14" i="9"/>
  <c r="D13" i="9"/>
  <c r="C13" i="9"/>
  <c r="D12" i="9"/>
  <c r="C12" i="9"/>
  <c r="D11" i="9"/>
  <c r="C11" i="9"/>
  <c r="D10" i="9"/>
  <c r="C10" i="9"/>
  <c r="D9" i="9"/>
  <c r="C9" i="9"/>
  <c r="D8" i="9"/>
  <c r="C8" i="9"/>
  <c r="D7" i="9"/>
  <c r="C7" i="9"/>
  <c r="D6" i="9"/>
  <c r="C6" i="9"/>
  <c r="D5" i="9"/>
  <c r="C5" i="9"/>
  <c r="D4" i="9"/>
  <c r="C4" i="9"/>
  <c r="D3" i="9"/>
  <c r="C3" i="9"/>
  <c r="D270" i="8"/>
  <c r="C270" i="8"/>
  <c r="D269" i="8"/>
  <c r="C269" i="8"/>
  <c r="D268" i="8"/>
  <c r="C268" i="8"/>
  <c r="D267" i="8"/>
  <c r="C267" i="8"/>
  <c r="D266" i="8"/>
  <c r="C266" i="8"/>
  <c r="D265" i="8"/>
  <c r="C265" i="8"/>
  <c r="D264" i="8"/>
  <c r="C264" i="8"/>
  <c r="D263" i="8"/>
  <c r="C263" i="8"/>
  <c r="D262" i="8"/>
  <c r="C262" i="8"/>
  <c r="D261" i="8"/>
  <c r="C261" i="8"/>
  <c r="D260" i="8"/>
  <c r="C260" i="8"/>
  <c r="D259" i="8"/>
  <c r="C259" i="8"/>
  <c r="D258" i="8"/>
  <c r="C258" i="8"/>
  <c r="D257" i="8"/>
  <c r="C257" i="8"/>
  <c r="D256" i="8"/>
  <c r="C256" i="8"/>
  <c r="D255" i="8"/>
  <c r="C255" i="8"/>
  <c r="D254" i="8"/>
  <c r="C254" i="8"/>
  <c r="D253" i="8"/>
  <c r="C253" i="8"/>
  <c r="D252" i="8"/>
  <c r="C252" i="8"/>
  <c r="D251" i="8"/>
  <c r="C251" i="8"/>
  <c r="D250" i="8"/>
  <c r="C250" i="8"/>
  <c r="D249" i="8"/>
  <c r="C249" i="8"/>
  <c r="D248" i="8"/>
  <c r="C248" i="8"/>
  <c r="D247" i="8"/>
  <c r="C247" i="8"/>
  <c r="D246" i="8"/>
  <c r="C246" i="8"/>
  <c r="D245" i="8"/>
  <c r="C245" i="8"/>
  <c r="D244" i="8"/>
  <c r="C244" i="8"/>
  <c r="D243" i="8"/>
  <c r="C243" i="8"/>
  <c r="D242" i="8"/>
  <c r="C242" i="8"/>
  <c r="D241" i="8"/>
  <c r="C241" i="8"/>
  <c r="D240" i="8"/>
  <c r="C240" i="8"/>
  <c r="D239" i="8"/>
  <c r="C239" i="8"/>
  <c r="D238" i="8"/>
  <c r="C238" i="8"/>
  <c r="D237" i="8"/>
  <c r="C237" i="8"/>
  <c r="D236" i="8"/>
  <c r="C236" i="8"/>
  <c r="D235" i="8"/>
  <c r="C235" i="8"/>
  <c r="D234" i="8"/>
  <c r="C234" i="8"/>
  <c r="D233" i="8"/>
  <c r="C233" i="8"/>
  <c r="D232" i="8"/>
  <c r="C232" i="8"/>
  <c r="D231" i="8"/>
  <c r="C231" i="8"/>
  <c r="D230" i="8"/>
  <c r="C230" i="8"/>
  <c r="D229" i="8"/>
  <c r="C229" i="8"/>
  <c r="D228" i="8"/>
  <c r="C228" i="8"/>
  <c r="D227" i="8"/>
  <c r="C227" i="8"/>
  <c r="D226" i="8"/>
  <c r="C226" i="8"/>
  <c r="D225" i="8"/>
  <c r="C225" i="8"/>
  <c r="D224" i="8"/>
  <c r="C224" i="8"/>
  <c r="D223" i="8"/>
  <c r="C223" i="8"/>
  <c r="D222" i="8"/>
  <c r="C222" i="8"/>
  <c r="D221" i="8"/>
  <c r="C221" i="8"/>
  <c r="D220" i="8"/>
  <c r="C220" i="8"/>
  <c r="D219" i="8"/>
  <c r="C219" i="8"/>
  <c r="D218" i="8"/>
  <c r="C218" i="8"/>
  <c r="D217" i="8"/>
  <c r="C217" i="8"/>
  <c r="D216" i="8"/>
  <c r="C216" i="8"/>
  <c r="D215" i="8"/>
  <c r="C215" i="8"/>
  <c r="D214" i="8"/>
  <c r="C214" i="8"/>
  <c r="D213" i="8"/>
  <c r="C213" i="8"/>
  <c r="D212" i="8"/>
  <c r="C212" i="8"/>
  <c r="D211" i="8"/>
  <c r="C211" i="8"/>
  <c r="D210" i="8"/>
  <c r="C210" i="8"/>
  <c r="D209" i="8"/>
  <c r="C209" i="8"/>
  <c r="D208" i="8"/>
  <c r="C208" i="8"/>
  <c r="D207" i="8"/>
  <c r="C207" i="8"/>
  <c r="D206" i="8"/>
  <c r="C206" i="8"/>
  <c r="D205" i="8"/>
  <c r="C205" i="8"/>
  <c r="D204" i="8"/>
  <c r="C204" i="8"/>
  <c r="D203" i="8"/>
  <c r="C203" i="8"/>
  <c r="D202" i="8"/>
  <c r="C202" i="8"/>
  <c r="D201" i="8"/>
  <c r="C201" i="8"/>
  <c r="D200" i="8"/>
  <c r="C200" i="8"/>
  <c r="D199" i="8"/>
  <c r="C199" i="8"/>
  <c r="D198" i="8"/>
  <c r="C198" i="8"/>
  <c r="D197" i="8"/>
  <c r="C197" i="8"/>
  <c r="D196" i="8"/>
  <c r="C196" i="8"/>
  <c r="D195" i="8"/>
  <c r="C195" i="8"/>
  <c r="D194" i="8"/>
  <c r="C194" i="8"/>
  <c r="D193" i="8"/>
  <c r="C193" i="8"/>
  <c r="D192" i="8"/>
  <c r="C192" i="8"/>
  <c r="D191" i="8"/>
  <c r="C191" i="8"/>
  <c r="D190" i="8"/>
  <c r="C190" i="8"/>
  <c r="D189" i="8"/>
  <c r="C189" i="8"/>
  <c r="D188" i="8"/>
  <c r="C188" i="8"/>
  <c r="D187" i="8"/>
  <c r="C187" i="8"/>
  <c r="D186" i="8"/>
  <c r="C186" i="8"/>
  <c r="D185" i="8"/>
  <c r="C185" i="8"/>
  <c r="D184" i="8"/>
  <c r="C184" i="8"/>
  <c r="D183" i="8"/>
  <c r="C183" i="8"/>
  <c r="D182" i="8"/>
  <c r="C182" i="8"/>
  <c r="D181" i="8"/>
  <c r="C181" i="8"/>
  <c r="D180" i="8"/>
  <c r="C180" i="8"/>
  <c r="D179" i="8"/>
  <c r="C179" i="8"/>
  <c r="D178" i="8"/>
  <c r="C178" i="8"/>
  <c r="D177" i="8"/>
  <c r="C177" i="8"/>
  <c r="D176" i="8"/>
  <c r="C176" i="8"/>
  <c r="D175" i="8"/>
  <c r="C175" i="8"/>
  <c r="D174" i="8"/>
  <c r="C174" i="8"/>
  <c r="D173" i="8"/>
  <c r="C173" i="8"/>
  <c r="D172" i="8"/>
  <c r="C172" i="8"/>
  <c r="D171" i="8"/>
  <c r="C171" i="8"/>
  <c r="D170" i="8"/>
  <c r="C170" i="8"/>
  <c r="D169" i="8"/>
  <c r="C169" i="8"/>
  <c r="D168" i="8"/>
  <c r="C168" i="8"/>
  <c r="D167" i="8"/>
  <c r="C167" i="8"/>
  <c r="D166" i="8"/>
  <c r="C166" i="8"/>
  <c r="D165" i="8"/>
  <c r="C165" i="8"/>
  <c r="D164" i="8"/>
  <c r="C164" i="8"/>
  <c r="D163" i="8"/>
  <c r="C163" i="8"/>
  <c r="D162" i="8"/>
  <c r="C162" i="8"/>
  <c r="D161" i="8"/>
  <c r="C161" i="8"/>
  <c r="D160" i="8"/>
  <c r="C160" i="8"/>
  <c r="D159" i="8"/>
  <c r="C159" i="8"/>
  <c r="D158" i="8"/>
  <c r="C158" i="8"/>
  <c r="D157" i="8"/>
  <c r="C157" i="8"/>
  <c r="D156" i="8"/>
  <c r="C156" i="8"/>
  <c r="D155" i="8"/>
  <c r="C155" i="8"/>
  <c r="D154" i="8"/>
  <c r="C154" i="8"/>
  <c r="D153" i="8"/>
  <c r="C153" i="8"/>
  <c r="D152" i="8"/>
  <c r="C152" i="8"/>
  <c r="D151" i="8"/>
  <c r="C151" i="8"/>
  <c r="D150" i="8"/>
  <c r="C150" i="8"/>
  <c r="D149" i="8"/>
  <c r="C149" i="8"/>
  <c r="D148" i="8"/>
  <c r="C148" i="8"/>
  <c r="D147" i="8"/>
  <c r="C147" i="8"/>
  <c r="D146" i="8"/>
  <c r="C146" i="8"/>
  <c r="D145" i="8"/>
  <c r="C145" i="8"/>
  <c r="D144" i="8"/>
  <c r="C144" i="8"/>
  <c r="D143" i="8"/>
  <c r="C143" i="8"/>
  <c r="D142" i="8"/>
  <c r="C142" i="8"/>
  <c r="D141" i="8"/>
  <c r="C141" i="8"/>
  <c r="D140" i="8"/>
  <c r="C140" i="8"/>
  <c r="D139" i="8"/>
  <c r="C139" i="8"/>
  <c r="D138" i="8"/>
  <c r="C138" i="8"/>
  <c r="D137" i="8"/>
  <c r="C137" i="8"/>
  <c r="D136" i="8"/>
  <c r="C136" i="8"/>
  <c r="D135" i="8"/>
  <c r="C135" i="8"/>
  <c r="D134" i="8"/>
  <c r="C134" i="8"/>
  <c r="D133" i="8"/>
  <c r="C133" i="8"/>
  <c r="D132" i="8"/>
  <c r="C132" i="8"/>
  <c r="D131" i="8"/>
  <c r="C131" i="8"/>
  <c r="D130" i="8"/>
  <c r="C130" i="8"/>
  <c r="D129" i="8"/>
  <c r="C129" i="8"/>
  <c r="D128" i="8"/>
  <c r="C128" i="8"/>
  <c r="D127" i="8"/>
  <c r="C127" i="8"/>
  <c r="D126" i="8"/>
  <c r="C126" i="8"/>
  <c r="D125" i="8"/>
  <c r="C125" i="8"/>
  <c r="D124" i="8"/>
  <c r="C124" i="8"/>
  <c r="D123" i="8"/>
  <c r="C123" i="8"/>
  <c r="D122" i="8"/>
  <c r="C122" i="8"/>
  <c r="D121" i="8"/>
  <c r="C121" i="8"/>
  <c r="D120" i="8"/>
  <c r="C120" i="8"/>
  <c r="D119" i="8"/>
  <c r="C119" i="8"/>
  <c r="D118" i="8"/>
  <c r="C118" i="8"/>
  <c r="D117" i="8"/>
  <c r="C117" i="8"/>
  <c r="D116" i="8"/>
  <c r="C116" i="8"/>
  <c r="D115" i="8"/>
  <c r="C115" i="8"/>
  <c r="D114" i="8"/>
  <c r="C114" i="8"/>
  <c r="D113" i="8"/>
  <c r="C113" i="8"/>
  <c r="D112" i="8"/>
  <c r="C112" i="8"/>
  <c r="D111" i="8"/>
  <c r="C111" i="8"/>
  <c r="D110" i="8"/>
  <c r="C110" i="8"/>
  <c r="D109" i="8"/>
  <c r="C109" i="8"/>
  <c r="D108" i="8"/>
  <c r="C108" i="8"/>
  <c r="D107" i="8"/>
  <c r="C107" i="8"/>
  <c r="D106" i="8"/>
  <c r="C106" i="8"/>
  <c r="D105" i="8"/>
  <c r="C105" i="8"/>
  <c r="D104" i="8"/>
  <c r="C104" i="8"/>
  <c r="D103" i="8"/>
  <c r="C103" i="8"/>
  <c r="D102" i="8"/>
  <c r="C102" i="8"/>
  <c r="D101" i="8"/>
  <c r="C101" i="8"/>
  <c r="D100" i="8"/>
  <c r="C100" i="8"/>
  <c r="D99" i="8"/>
  <c r="C99" i="8"/>
  <c r="D98" i="8"/>
  <c r="C98" i="8"/>
  <c r="D97" i="8"/>
  <c r="C97" i="8"/>
  <c r="D96" i="8"/>
  <c r="C96" i="8"/>
  <c r="D95" i="8"/>
  <c r="C95" i="8"/>
  <c r="D94" i="8"/>
  <c r="C94" i="8"/>
  <c r="D93" i="8"/>
  <c r="C93" i="8"/>
  <c r="D92" i="8"/>
  <c r="C92" i="8"/>
  <c r="D91" i="8"/>
  <c r="C91" i="8"/>
  <c r="D90" i="8"/>
  <c r="C90" i="8"/>
  <c r="D89" i="8"/>
  <c r="C89" i="8"/>
  <c r="D88" i="8"/>
  <c r="C88" i="8"/>
  <c r="D87" i="8"/>
  <c r="C87" i="8"/>
  <c r="D86" i="8"/>
  <c r="C86" i="8"/>
  <c r="D85" i="8"/>
  <c r="C85" i="8"/>
  <c r="D84" i="8"/>
  <c r="C84" i="8"/>
  <c r="D83" i="8"/>
  <c r="C83" i="8"/>
  <c r="D82" i="8"/>
  <c r="C82" i="8"/>
  <c r="D81" i="8"/>
  <c r="C81" i="8"/>
  <c r="D80" i="8"/>
  <c r="C80" i="8"/>
  <c r="D79" i="8"/>
  <c r="C79" i="8"/>
  <c r="D78" i="8"/>
  <c r="C78" i="8"/>
  <c r="D77" i="8"/>
  <c r="C77" i="8"/>
  <c r="D76" i="8"/>
  <c r="C76" i="8"/>
  <c r="D75" i="8"/>
  <c r="C75" i="8"/>
  <c r="D74" i="8"/>
  <c r="C74" i="8"/>
  <c r="D73" i="8"/>
  <c r="C73" i="8"/>
  <c r="D72" i="8"/>
  <c r="C72" i="8"/>
  <c r="D71" i="8"/>
  <c r="C71" i="8"/>
  <c r="D70" i="8"/>
  <c r="C70" i="8"/>
  <c r="D69" i="8"/>
  <c r="C69" i="8"/>
  <c r="D68" i="8"/>
  <c r="C68" i="8"/>
  <c r="D67" i="8"/>
  <c r="C67" i="8"/>
  <c r="D66" i="8"/>
  <c r="C66" i="8"/>
  <c r="D65" i="8"/>
  <c r="C65" i="8"/>
  <c r="D64" i="8"/>
  <c r="C64" i="8"/>
  <c r="D63" i="8"/>
  <c r="C63" i="8"/>
  <c r="D62" i="8"/>
  <c r="C62" i="8"/>
  <c r="D61" i="8"/>
  <c r="C61" i="8"/>
  <c r="D60" i="8"/>
  <c r="C60" i="8"/>
  <c r="D59" i="8"/>
  <c r="C59" i="8"/>
  <c r="D58" i="8"/>
  <c r="C58" i="8"/>
  <c r="D57" i="8"/>
  <c r="C57" i="8"/>
  <c r="D56" i="8"/>
  <c r="C56" i="8"/>
  <c r="D55" i="8"/>
  <c r="C55" i="8"/>
  <c r="D54" i="8"/>
  <c r="C54" i="8"/>
  <c r="D53" i="8"/>
  <c r="C53" i="8"/>
  <c r="D52" i="8"/>
  <c r="C52" i="8"/>
  <c r="D51" i="8"/>
  <c r="C51" i="8"/>
  <c r="D50" i="8"/>
  <c r="C50" i="8"/>
  <c r="D49" i="8"/>
  <c r="C49" i="8"/>
  <c r="D48" i="8"/>
  <c r="C48" i="8"/>
  <c r="D47" i="8"/>
  <c r="C47" i="8"/>
  <c r="D46" i="8"/>
  <c r="C46" i="8"/>
  <c r="D45" i="8"/>
  <c r="C45" i="8"/>
  <c r="D44" i="8"/>
  <c r="C44" i="8"/>
  <c r="D43" i="8"/>
  <c r="C43" i="8"/>
  <c r="D42" i="8"/>
  <c r="C42" i="8"/>
  <c r="D41" i="8"/>
  <c r="C41" i="8"/>
  <c r="D40" i="8"/>
  <c r="C40" i="8"/>
  <c r="D39" i="8"/>
  <c r="C39" i="8"/>
  <c r="D38" i="8"/>
  <c r="C38" i="8"/>
  <c r="D37" i="8"/>
  <c r="C37" i="8"/>
  <c r="D36" i="8"/>
  <c r="C36" i="8"/>
  <c r="D35" i="8"/>
  <c r="C35" i="8"/>
  <c r="D34" i="8"/>
  <c r="C34" i="8"/>
  <c r="D33" i="8"/>
  <c r="C33" i="8"/>
  <c r="D32" i="8"/>
  <c r="C32" i="8"/>
  <c r="D31" i="8"/>
  <c r="C31" i="8"/>
  <c r="D30" i="8"/>
  <c r="C30" i="8"/>
  <c r="D29" i="8"/>
  <c r="C29" i="8"/>
  <c r="D28" i="8"/>
  <c r="C28" i="8"/>
  <c r="D27" i="8"/>
  <c r="C27" i="8"/>
  <c r="D26" i="8"/>
  <c r="C26" i="8"/>
  <c r="D25" i="8"/>
  <c r="C25" i="8"/>
  <c r="D24" i="8"/>
  <c r="C24" i="8"/>
  <c r="D23" i="8"/>
  <c r="C23" i="8"/>
  <c r="D22" i="8"/>
  <c r="C22" i="8"/>
  <c r="D21" i="8"/>
  <c r="C21" i="8"/>
  <c r="D20" i="8"/>
  <c r="C20" i="8"/>
  <c r="D19" i="8"/>
  <c r="C19" i="8"/>
  <c r="D18" i="8"/>
  <c r="C18" i="8"/>
  <c r="D17" i="8"/>
  <c r="C17" i="8"/>
  <c r="D16" i="8"/>
  <c r="C16" i="8"/>
  <c r="D15" i="8"/>
  <c r="C15" i="8"/>
  <c r="D14" i="8"/>
  <c r="C14" i="8"/>
  <c r="D13" i="8"/>
  <c r="C13" i="8"/>
  <c r="D12" i="8"/>
  <c r="C12" i="8"/>
  <c r="D11" i="8"/>
  <c r="C11" i="8"/>
  <c r="D10" i="8"/>
  <c r="C10" i="8"/>
  <c r="D9" i="8"/>
  <c r="C9" i="8"/>
  <c r="D8" i="8"/>
  <c r="C8" i="8"/>
  <c r="D7" i="8"/>
  <c r="C7" i="8"/>
  <c r="D6" i="8"/>
  <c r="C6" i="8"/>
  <c r="D5" i="8"/>
  <c r="C5" i="8"/>
  <c r="D4" i="8"/>
  <c r="C4" i="8"/>
  <c r="D3" i="8"/>
  <c r="C3" i="8"/>
  <c r="V270" i="11" l="1"/>
  <c r="T270" i="11"/>
  <c r="S270" i="11"/>
  <c r="R270" i="11"/>
  <c r="Q270" i="11"/>
  <c r="P270" i="11"/>
  <c r="O270" i="11"/>
  <c r="N270" i="11"/>
  <c r="A270" i="11"/>
  <c r="V269" i="11"/>
  <c r="T269" i="11"/>
  <c r="S269" i="11"/>
  <c r="R269" i="11"/>
  <c r="Q269" i="11"/>
  <c r="P269" i="11"/>
  <c r="O269" i="11"/>
  <c r="N269" i="11"/>
  <c r="A269" i="11"/>
  <c r="V268" i="11"/>
  <c r="T268" i="11"/>
  <c r="S268" i="11"/>
  <c r="R268" i="11"/>
  <c r="Q268" i="11"/>
  <c r="P268" i="11"/>
  <c r="O268" i="11"/>
  <c r="N268" i="11"/>
  <c r="A268" i="11"/>
  <c r="V267" i="11"/>
  <c r="T267" i="11"/>
  <c r="S267" i="11"/>
  <c r="R267" i="11"/>
  <c r="Q267" i="11"/>
  <c r="P267" i="11"/>
  <c r="O267" i="11"/>
  <c r="N267" i="11"/>
  <c r="A267" i="11"/>
  <c r="V266" i="11"/>
  <c r="T266" i="11"/>
  <c r="S266" i="11"/>
  <c r="R266" i="11"/>
  <c r="Q266" i="11"/>
  <c r="P266" i="11"/>
  <c r="O266" i="11"/>
  <c r="N266" i="11"/>
  <c r="A266" i="11"/>
  <c r="V265" i="11"/>
  <c r="T265" i="11"/>
  <c r="S265" i="11"/>
  <c r="R265" i="11"/>
  <c r="Q265" i="11"/>
  <c r="P265" i="11"/>
  <c r="O265" i="11"/>
  <c r="N265" i="11"/>
  <c r="A265" i="11"/>
  <c r="V264" i="11"/>
  <c r="T264" i="11"/>
  <c r="S264" i="11"/>
  <c r="R264" i="11"/>
  <c r="Q264" i="11"/>
  <c r="P264" i="11"/>
  <c r="O264" i="11"/>
  <c r="N264" i="11"/>
  <c r="A264" i="11"/>
  <c r="V263" i="11"/>
  <c r="T263" i="11"/>
  <c r="S263" i="11"/>
  <c r="R263" i="11"/>
  <c r="Q263" i="11"/>
  <c r="P263" i="11"/>
  <c r="O263" i="11"/>
  <c r="N263" i="11"/>
  <c r="A263" i="11"/>
  <c r="V262" i="11"/>
  <c r="T262" i="11"/>
  <c r="S262" i="11"/>
  <c r="R262" i="11"/>
  <c r="Q262" i="11"/>
  <c r="P262" i="11"/>
  <c r="O262" i="11"/>
  <c r="N262" i="11"/>
  <c r="A262" i="11"/>
  <c r="V261" i="11"/>
  <c r="T261" i="11"/>
  <c r="S261" i="11"/>
  <c r="R261" i="11"/>
  <c r="Q261" i="11"/>
  <c r="P261" i="11"/>
  <c r="O261" i="11"/>
  <c r="N261" i="11"/>
  <c r="A261" i="11"/>
  <c r="V260" i="11"/>
  <c r="T260" i="11"/>
  <c r="S260" i="11"/>
  <c r="R260" i="11"/>
  <c r="Q260" i="11"/>
  <c r="P260" i="11"/>
  <c r="O260" i="11"/>
  <c r="N260" i="11"/>
  <c r="A260" i="11"/>
  <c r="V259" i="11"/>
  <c r="T259" i="11"/>
  <c r="S259" i="11"/>
  <c r="R259" i="11"/>
  <c r="Q259" i="11"/>
  <c r="P259" i="11"/>
  <c r="O259" i="11"/>
  <c r="N259" i="11"/>
  <c r="A259" i="11"/>
  <c r="V258" i="11"/>
  <c r="T258" i="11"/>
  <c r="S258" i="11"/>
  <c r="R258" i="11"/>
  <c r="Q258" i="11"/>
  <c r="P258" i="11"/>
  <c r="O258" i="11"/>
  <c r="N258" i="11"/>
  <c r="A258" i="11"/>
  <c r="V257" i="11"/>
  <c r="T257" i="11"/>
  <c r="S257" i="11"/>
  <c r="R257" i="11"/>
  <c r="Q257" i="11"/>
  <c r="P257" i="11"/>
  <c r="O257" i="11"/>
  <c r="N257" i="11"/>
  <c r="A257" i="11"/>
  <c r="V256" i="11"/>
  <c r="T256" i="11"/>
  <c r="S256" i="11"/>
  <c r="R256" i="11"/>
  <c r="Q256" i="11"/>
  <c r="P256" i="11"/>
  <c r="O256" i="11"/>
  <c r="N256" i="11"/>
  <c r="A256" i="11"/>
  <c r="V255" i="11"/>
  <c r="T255" i="11"/>
  <c r="S255" i="11"/>
  <c r="R255" i="11"/>
  <c r="Q255" i="11"/>
  <c r="P255" i="11"/>
  <c r="O255" i="11"/>
  <c r="N255" i="11"/>
  <c r="A255" i="11"/>
  <c r="V254" i="11"/>
  <c r="T254" i="11"/>
  <c r="S254" i="11"/>
  <c r="R254" i="11"/>
  <c r="Q254" i="11"/>
  <c r="P254" i="11"/>
  <c r="O254" i="11"/>
  <c r="N254" i="11"/>
  <c r="A254" i="11"/>
  <c r="V253" i="11"/>
  <c r="T253" i="11"/>
  <c r="S253" i="11"/>
  <c r="R253" i="11"/>
  <c r="Q253" i="11"/>
  <c r="P253" i="11"/>
  <c r="O253" i="11"/>
  <c r="N253" i="11"/>
  <c r="A253" i="11"/>
  <c r="V252" i="11"/>
  <c r="T252" i="11"/>
  <c r="S252" i="11"/>
  <c r="R252" i="11"/>
  <c r="Q252" i="11"/>
  <c r="P252" i="11"/>
  <c r="O252" i="11"/>
  <c r="N252" i="11"/>
  <c r="A252" i="11"/>
  <c r="V251" i="11"/>
  <c r="T251" i="11"/>
  <c r="S251" i="11"/>
  <c r="R251" i="11"/>
  <c r="Q251" i="11"/>
  <c r="P251" i="11"/>
  <c r="O251" i="11"/>
  <c r="N251" i="11"/>
  <c r="A251" i="11"/>
  <c r="V250" i="11"/>
  <c r="T250" i="11"/>
  <c r="S250" i="11"/>
  <c r="R250" i="11"/>
  <c r="Q250" i="11"/>
  <c r="P250" i="11"/>
  <c r="O250" i="11"/>
  <c r="N250" i="11"/>
  <c r="A250" i="11"/>
  <c r="V249" i="11"/>
  <c r="T249" i="11"/>
  <c r="S249" i="11"/>
  <c r="R249" i="11"/>
  <c r="Q249" i="11"/>
  <c r="P249" i="11"/>
  <c r="O249" i="11"/>
  <c r="N249" i="11"/>
  <c r="A249" i="11"/>
  <c r="V248" i="11"/>
  <c r="T248" i="11"/>
  <c r="S248" i="11"/>
  <c r="R248" i="11"/>
  <c r="Q248" i="11"/>
  <c r="P248" i="11"/>
  <c r="O248" i="11"/>
  <c r="N248" i="11"/>
  <c r="A248" i="11"/>
  <c r="V247" i="11"/>
  <c r="T247" i="11"/>
  <c r="S247" i="11"/>
  <c r="R247" i="11"/>
  <c r="Q247" i="11"/>
  <c r="P247" i="11"/>
  <c r="O247" i="11"/>
  <c r="N247" i="11"/>
  <c r="A247" i="11"/>
  <c r="V246" i="11"/>
  <c r="T246" i="11"/>
  <c r="S246" i="11"/>
  <c r="R246" i="11"/>
  <c r="Q246" i="11"/>
  <c r="P246" i="11"/>
  <c r="O246" i="11"/>
  <c r="N246" i="11"/>
  <c r="A246" i="11"/>
  <c r="V245" i="11"/>
  <c r="T245" i="11"/>
  <c r="S245" i="11"/>
  <c r="R245" i="11"/>
  <c r="Q245" i="11"/>
  <c r="P245" i="11"/>
  <c r="O245" i="11"/>
  <c r="N245" i="11"/>
  <c r="A245" i="11"/>
  <c r="V244" i="11"/>
  <c r="T244" i="11"/>
  <c r="S244" i="11"/>
  <c r="R244" i="11"/>
  <c r="Q244" i="11"/>
  <c r="P244" i="11"/>
  <c r="O244" i="11"/>
  <c r="N244" i="11"/>
  <c r="A244" i="11"/>
  <c r="V243" i="11"/>
  <c r="T243" i="11"/>
  <c r="S243" i="11"/>
  <c r="R243" i="11"/>
  <c r="Q243" i="11"/>
  <c r="P243" i="11"/>
  <c r="O243" i="11"/>
  <c r="N243" i="11"/>
  <c r="A243" i="11"/>
  <c r="V242" i="11"/>
  <c r="T242" i="11"/>
  <c r="S242" i="11"/>
  <c r="R242" i="11"/>
  <c r="Q242" i="11"/>
  <c r="P242" i="11"/>
  <c r="O242" i="11"/>
  <c r="N242" i="11"/>
  <c r="A242" i="11"/>
  <c r="V241" i="11"/>
  <c r="T241" i="11"/>
  <c r="S241" i="11"/>
  <c r="R241" i="11"/>
  <c r="Q241" i="11"/>
  <c r="P241" i="11"/>
  <c r="O241" i="11"/>
  <c r="N241" i="11"/>
  <c r="A241" i="11"/>
  <c r="V240" i="11"/>
  <c r="T240" i="11"/>
  <c r="S240" i="11"/>
  <c r="R240" i="11"/>
  <c r="Q240" i="11"/>
  <c r="P240" i="11"/>
  <c r="O240" i="11"/>
  <c r="N240" i="11"/>
  <c r="A240" i="11"/>
  <c r="V239" i="11"/>
  <c r="T239" i="11"/>
  <c r="S239" i="11"/>
  <c r="R239" i="11"/>
  <c r="Q239" i="11"/>
  <c r="P239" i="11"/>
  <c r="O239" i="11"/>
  <c r="N239" i="11"/>
  <c r="A239" i="11"/>
  <c r="V238" i="11"/>
  <c r="T238" i="11"/>
  <c r="S238" i="11"/>
  <c r="R238" i="11"/>
  <c r="Q238" i="11"/>
  <c r="P238" i="11"/>
  <c r="O238" i="11"/>
  <c r="N238" i="11"/>
  <c r="A238" i="11"/>
  <c r="V237" i="11"/>
  <c r="T237" i="11"/>
  <c r="S237" i="11"/>
  <c r="R237" i="11"/>
  <c r="Q237" i="11"/>
  <c r="P237" i="11"/>
  <c r="O237" i="11"/>
  <c r="N237" i="11"/>
  <c r="A237" i="11"/>
  <c r="V236" i="11"/>
  <c r="T236" i="11"/>
  <c r="S236" i="11"/>
  <c r="R236" i="11"/>
  <c r="Q236" i="11"/>
  <c r="P236" i="11"/>
  <c r="O236" i="11"/>
  <c r="N236" i="11"/>
  <c r="A236" i="11"/>
  <c r="V235" i="11"/>
  <c r="T235" i="11"/>
  <c r="S235" i="11"/>
  <c r="R235" i="11"/>
  <c r="Q235" i="11"/>
  <c r="P235" i="11"/>
  <c r="O235" i="11"/>
  <c r="N235" i="11"/>
  <c r="A235" i="11"/>
  <c r="V234" i="11"/>
  <c r="T234" i="11"/>
  <c r="S234" i="11"/>
  <c r="R234" i="11"/>
  <c r="Q234" i="11"/>
  <c r="P234" i="11"/>
  <c r="O234" i="11"/>
  <c r="N234" i="11"/>
  <c r="A234" i="11"/>
  <c r="V233" i="11"/>
  <c r="T233" i="11"/>
  <c r="S233" i="11"/>
  <c r="R233" i="11"/>
  <c r="Q233" i="11"/>
  <c r="P233" i="11"/>
  <c r="O233" i="11"/>
  <c r="N233" i="11"/>
  <c r="A233" i="11"/>
  <c r="V232" i="11"/>
  <c r="T232" i="11"/>
  <c r="S232" i="11"/>
  <c r="R232" i="11"/>
  <c r="Q232" i="11"/>
  <c r="P232" i="11"/>
  <c r="O232" i="11"/>
  <c r="N232" i="11"/>
  <c r="A232" i="11"/>
  <c r="V231" i="11"/>
  <c r="T231" i="11"/>
  <c r="S231" i="11"/>
  <c r="R231" i="11"/>
  <c r="Q231" i="11"/>
  <c r="P231" i="11"/>
  <c r="O231" i="11"/>
  <c r="N231" i="11"/>
  <c r="A231" i="11"/>
  <c r="V230" i="11"/>
  <c r="T230" i="11"/>
  <c r="S230" i="11"/>
  <c r="R230" i="11"/>
  <c r="Q230" i="11"/>
  <c r="P230" i="11"/>
  <c r="O230" i="11"/>
  <c r="N230" i="11"/>
  <c r="A230" i="11"/>
  <c r="V229" i="11"/>
  <c r="T229" i="11"/>
  <c r="S229" i="11"/>
  <c r="R229" i="11"/>
  <c r="Q229" i="11"/>
  <c r="P229" i="11"/>
  <c r="O229" i="11"/>
  <c r="N229" i="11"/>
  <c r="A229" i="11"/>
  <c r="V228" i="11"/>
  <c r="T228" i="11"/>
  <c r="S228" i="11"/>
  <c r="R228" i="11"/>
  <c r="Q228" i="11"/>
  <c r="P228" i="11"/>
  <c r="O228" i="11"/>
  <c r="N228" i="11"/>
  <c r="A228" i="11"/>
  <c r="V227" i="11"/>
  <c r="T227" i="11"/>
  <c r="S227" i="11"/>
  <c r="R227" i="11"/>
  <c r="Q227" i="11"/>
  <c r="P227" i="11"/>
  <c r="O227" i="11"/>
  <c r="N227" i="11"/>
  <c r="A227" i="11"/>
  <c r="V226" i="11"/>
  <c r="T226" i="11"/>
  <c r="S226" i="11"/>
  <c r="R226" i="11"/>
  <c r="Q226" i="11"/>
  <c r="P226" i="11"/>
  <c r="O226" i="11"/>
  <c r="N226" i="11"/>
  <c r="A226" i="11"/>
  <c r="V225" i="11"/>
  <c r="T225" i="11"/>
  <c r="S225" i="11"/>
  <c r="R225" i="11"/>
  <c r="Q225" i="11"/>
  <c r="P225" i="11"/>
  <c r="O225" i="11"/>
  <c r="N225" i="11"/>
  <c r="A225" i="11"/>
  <c r="V224" i="11"/>
  <c r="T224" i="11"/>
  <c r="S224" i="11"/>
  <c r="R224" i="11"/>
  <c r="Q224" i="11"/>
  <c r="P224" i="11"/>
  <c r="O224" i="11"/>
  <c r="N224" i="11"/>
  <c r="A224" i="11"/>
  <c r="V223" i="11"/>
  <c r="T223" i="11"/>
  <c r="S223" i="11"/>
  <c r="R223" i="11"/>
  <c r="Q223" i="11"/>
  <c r="P223" i="11"/>
  <c r="O223" i="11"/>
  <c r="N223" i="11"/>
  <c r="A223" i="11"/>
  <c r="V222" i="11"/>
  <c r="T222" i="11"/>
  <c r="S222" i="11"/>
  <c r="R222" i="11"/>
  <c r="Q222" i="11"/>
  <c r="P222" i="11"/>
  <c r="O222" i="11"/>
  <c r="N222" i="11"/>
  <c r="A222" i="11"/>
  <c r="V221" i="11"/>
  <c r="T221" i="11"/>
  <c r="S221" i="11"/>
  <c r="R221" i="11"/>
  <c r="Q221" i="11"/>
  <c r="P221" i="11"/>
  <c r="O221" i="11"/>
  <c r="N221" i="11"/>
  <c r="A221" i="11"/>
  <c r="V220" i="11"/>
  <c r="T220" i="11"/>
  <c r="S220" i="11"/>
  <c r="R220" i="11"/>
  <c r="Q220" i="11"/>
  <c r="P220" i="11"/>
  <c r="O220" i="11"/>
  <c r="N220" i="11"/>
  <c r="A220" i="11"/>
  <c r="V219" i="11"/>
  <c r="T219" i="11"/>
  <c r="S219" i="11"/>
  <c r="R219" i="11"/>
  <c r="Q219" i="11"/>
  <c r="P219" i="11"/>
  <c r="O219" i="11"/>
  <c r="N219" i="11"/>
  <c r="A219" i="11"/>
  <c r="V218" i="11"/>
  <c r="T218" i="11"/>
  <c r="S218" i="11"/>
  <c r="R218" i="11"/>
  <c r="Q218" i="11"/>
  <c r="P218" i="11"/>
  <c r="O218" i="11"/>
  <c r="N218" i="11"/>
  <c r="A218" i="11"/>
  <c r="V217" i="11"/>
  <c r="T217" i="11"/>
  <c r="S217" i="11"/>
  <c r="R217" i="11"/>
  <c r="Q217" i="11"/>
  <c r="P217" i="11"/>
  <c r="O217" i="11"/>
  <c r="N217" i="11"/>
  <c r="A217" i="11"/>
  <c r="V216" i="11"/>
  <c r="T216" i="11"/>
  <c r="S216" i="11"/>
  <c r="R216" i="11"/>
  <c r="Q216" i="11"/>
  <c r="P216" i="11"/>
  <c r="O216" i="11"/>
  <c r="N216" i="11"/>
  <c r="A216" i="11"/>
  <c r="V215" i="11"/>
  <c r="T215" i="11"/>
  <c r="S215" i="11"/>
  <c r="R215" i="11"/>
  <c r="Q215" i="11"/>
  <c r="P215" i="11"/>
  <c r="O215" i="11"/>
  <c r="N215" i="11"/>
  <c r="A215" i="11"/>
  <c r="V214" i="11"/>
  <c r="T214" i="11"/>
  <c r="S214" i="11"/>
  <c r="R214" i="11"/>
  <c r="Q214" i="11"/>
  <c r="P214" i="11"/>
  <c r="O214" i="11"/>
  <c r="N214" i="11"/>
  <c r="A214" i="11"/>
  <c r="V213" i="11"/>
  <c r="T213" i="11"/>
  <c r="S213" i="11"/>
  <c r="R213" i="11"/>
  <c r="Q213" i="11"/>
  <c r="P213" i="11"/>
  <c r="O213" i="11"/>
  <c r="N213" i="11"/>
  <c r="A213" i="11"/>
  <c r="V212" i="11"/>
  <c r="T212" i="11"/>
  <c r="S212" i="11"/>
  <c r="R212" i="11"/>
  <c r="Q212" i="11"/>
  <c r="P212" i="11"/>
  <c r="O212" i="11"/>
  <c r="N212" i="11"/>
  <c r="A212" i="11"/>
  <c r="V211" i="11"/>
  <c r="T211" i="11"/>
  <c r="S211" i="11"/>
  <c r="R211" i="11"/>
  <c r="Q211" i="11"/>
  <c r="P211" i="11"/>
  <c r="O211" i="11"/>
  <c r="N211" i="11"/>
  <c r="A211" i="11"/>
  <c r="V210" i="11"/>
  <c r="T210" i="11"/>
  <c r="S210" i="11"/>
  <c r="R210" i="11"/>
  <c r="Q210" i="11"/>
  <c r="P210" i="11"/>
  <c r="O210" i="11"/>
  <c r="N210" i="11"/>
  <c r="A210" i="11"/>
  <c r="V209" i="11"/>
  <c r="T209" i="11"/>
  <c r="S209" i="11"/>
  <c r="R209" i="11"/>
  <c r="Q209" i="11"/>
  <c r="P209" i="11"/>
  <c r="O209" i="11"/>
  <c r="N209" i="11"/>
  <c r="A209" i="11"/>
  <c r="V208" i="11"/>
  <c r="T208" i="11"/>
  <c r="S208" i="11"/>
  <c r="R208" i="11"/>
  <c r="Q208" i="11"/>
  <c r="P208" i="11"/>
  <c r="O208" i="11"/>
  <c r="N208" i="11"/>
  <c r="A208" i="11"/>
  <c r="V207" i="11"/>
  <c r="T207" i="11"/>
  <c r="S207" i="11"/>
  <c r="R207" i="11"/>
  <c r="Q207" i="11"/>
  <c r="P207" i="11"/>
  <c r="O207" i="11"/>
  <c r="N207" i="11"/>
  <c r="A207" i="11"/>
  <c r="V206" i="11"/>
  <c r="T206" i="11"/>
  <c r="S206" i="11"/>
  <c r="R206" i="11"/>
  <c r="Q206" i="11"/>
  <c r="P206" i="11"/>
  <c r="O206" i="11"/>
  <c r="N206" i="11"/>
  <c r="A206" i="11"/>
  <c r="V205" i="11"/>
  <c r="T205" i="11"/>
  <c r="S205" i="11"/>
  <c r="R205" i="11"/>
  <c r="Q205" i="11"/>
  <c r="P205" i="11"/>
  <c r="O205" i="11"/>
  <c r="N205" i="11"/>
  <c r="A205" i="11"/>
  <c r="V204" i="11"/>
  <c r="T204" i="11"/>
  <c r="S204" i="11"/>
  <c r="R204" i="11"/>
  <c r="Q204" i="11"/>
  <c r="P204" i="11"/>
  <c r="O204" i="11"/>
  <c r="N204" i="11"/>
  <c r="A204" i="11"/>
  <c r="V203" i="11"/>
  <c r="T203" i="11"/>
  <c r="S203" i="11"/>
  <c r="R203" i="11"/>
  <c r="Q203" i="11"/>
  <c r="P203" i="11"/>
  <c r="O203" i="11"/>
  <c r="N203" i="11"/>
  <c r="A203" i="11"/>
  <c r="V202" i="11"/>
  <c r="T202" i="11"/>
  <c r="S202" i="11"/>
  <c r="R202" i="11"/>
  <c r="Q202" i="11"/>
  <c r="P202" i="11"/>
  <c r="O202" i="11"/>
  <c r="N202" i="11"/>
  <c r="A202" i="11"/>
  <c r="V201" i="11"/>
  <c r="T201" i="11"/>
  <c r="S201" i="11"/>
  <c r="R201" i="11"/>
  <c r="Q201" i="11"/>
  <c r="P201" i="11"/>
  <c r="O201" i="11"/>
  <c r="N201" i="11"/>
  <c r="A201" i="11"/>
  <c r="V200" i="11"/>
  <c r="T200" i="11"/>
  <c r="S200" i="11"/>
  <c r="R200" i="11"/>
  <c r="Q200" i="11"/>
  <c r="P200" i="11"/>
  <c r="O200" i="11"/>
  <c r="N200" i="11"/>
  <c r="A200" i="11"/>
  <c r="V199" i="11"/>
  <c r="T199" i="11"/>
  <c r="S199" i="11"/>
  <c r="R199" i="11"/>
  <c r="Q199" i="11"/>
  <c r="P199" i="11"/>
  <c r="O199" i="11"/>
  <c r="N199" i="11"/>
  <c r="A199" i="11"/>
  <c r="V198" i="11"/>
  <c r="T198" i="11"/>
  <c r="S198" i="11"/>
  <c r="R198" i="11"/>
  <c r="Q198" i="11"/>
  <c r="P198" i="11"/>
  <c r="O198" i="11"/>
  <c r="N198" i="11"/>
  <c r="A198" i="11"/>
  <c r="V197" i="11"/>
  <c r="T197" i="11"/>
  <c r="S197" i="11"/>
  <c r="R197" i="11"/>
  <c r="Q197" i="11"/>
  <c r="P197" i="11"/>
  <c r="O197" i="11"/>
  <c r="N197" i="11"/>
  <c r="A197" i="11"/>
  <c r="V196" i="11"/>
  <c r="T196" i="11"/>
  <c r="S196" i="11"/>
  <c r="R196" i="11"/>
  <c r="Q196" i="11"/>
  <c r="P196" i="11"/>
  <c r="O196" i="11"/>
  <c r="N196" i="11"/>
  <c r="A196" i="11"/>
  <c r="V195" i="11"/>
  <c r="T195" i="11"/>
  <c r="S195" i="11"/>
  <c r="R195" i="11"/>
  <c r="Q195" i="11"/>
  <c r="P195" i="11"/>
  <c r="O195" i="11"/>
  <c r="N195" i="11"/>
  <c r="A195" i="11"/>
  <c r="V194" i="11"/>
  <c r="T194" i="11"/>
  <c r="S194" i="11"/>
  <c r="R194" i="11"/>
  <c r="Q194" i="11"/>
  <c r="P194" i="11"/>
  <c r="O194" i="11"/>
  <c r="N194" i="11"/>
  <c r="A194" i="11"/>
  <c r="V193" i="11"/>
  <c r="T193" i="11"/>
  <c r="S193" i="11"/>
  <c r="R193" i="11"/>
  <c r="Q193" i="11"/>
  <c r="P193" i="11"/>
  <c r="O193" i="11"/>
  <c r="N193" i="11"/>
  <c r="A193" i="11"/>
  <c r="V192" i="11"/>
  <c r="T192" i="11"/>
  <c r="S192" i="11"/>
  <c r="R192" i="11"/>
  <c r="Q192" i="11"/>
  <c r="P192" i="11"/>
  <c r="O192" i="11"/>
  <c r="N192" i="11"/>
  <c r="A192" i="11"/>
  <c r="V191" i="11"/>
  <c r="T191" i="11"/>
  <c r="S191" i="11"/>
  <c r="R191" i="11"/>
  <c r="Q191" i="11"/>
  <c r="P191" i="11"/>
  <c r="O191" i="11"/>
  <c r="N191" i="11"/>
  <c r="A191" i="11"/>
  <c r="V190" i="11"/>
  <c r="T190" i="11"/>
  <c r="S190" i="11"/>
  <c r="R190" i="11"/>
  <c r="Q190" i="11"/>
  <c r="P190" i="11"/>
  <c r="O190" i="11"/>
  <c r="N190" i="11"/>
  <c r="A190" i="11"/>
  <c r="V189" i="11"/>
  <c r="T189" i="11"/>
  <c r="S189" i="11"/>
  <c r="R189" i="11"/>
  <c r="Q189" i="11"/>
  <c r="P189" i="11"/>
  <c r="O189" i="11"/>
  <c r="N189" i="11"/>
  <c r="A189" i="11"/>
  <c r="V188" i="11"/>
  <c r="T188" i="11"/>
  <c r="S188" i="11"/>
  <c r="R188" i="11"/>
  <c r="Q188" i="11"/>
  <c r="P188" i="11"/>
  <c r="O188" i="11"/>
  <c r="N188" i="11"/>
  <c r="A188" i="11"/>
  <c r="V187" i="11"/>
  <c r="T187" i="11"/>
  <c r="S187" i="11"/>
  <c r="R187" i="11"/>
  <c r="Q187" i="11"/>
  <c r="P187" i="11"/>
  <c r="O187" i="11"/>
  <c r="N187" i="11"/>
  <c r="A187" i="11"/>
  <c r="V186" i="11"/>
  <c r="T186" i="11"/>
  <c r="S186" i="11"/>
  <c r="R186" i="11"/>
  <c r="Q186" i="11"/>
  <c r="P186" i="11"/>
  <c r="O186" i="11"/>
  <c r="N186" i="11"/>
  <c r="A186" i="11"/>
  <c r="V185" i="11"/>
  <c r="T185" i="11"/>
  <c r="S185" i="11"/>
  <c r="R185" i="11"/>
  <c r="Q185" i="11"/>
  <c r="P185" i="11"/>
  <c r="O185" i="11"/>
  <c r="N185" i="11"/>
  <c r="A185" i="11"/>
  <c r="V184" i="11"/>
  <c r="T184" i="11"/>
  <c r="S184" i="11"/>
  <c r="R184" i="11"/>
  <c r="Q184" i="11"/>
  <c r="P184" i="11"/>
  <c r="O184" i="11"/>
  <c r="N184" i="11"/>
  <c r="A184" i="11"/>
  <c r="V183" i="11"/>
  <c r="T183" i="11"/>
  <c r="S183" i="11"/>
  <c r="R183" i="11"/>
  <c r="Q183" i="11"/>
  <c r="P183" i="11"/>
  <c r="O183" i="11"/>
  <c r="N183" i="11"/>
  <c r="A183" i="11"/>
  <c r="V182" i="11"/>
  <c r="T182" i="11"/>
  <c r="S182" i="11"/>
  <c r="R182" i="11"/>
  <c r="Q182" i="11"/>
  <c r="P182" i="11"/>
  <c r="O182" i="11"/>
  <c r="N182" i="11"/>
  <c r="A182" i="11"/>
  <c r="V181" i="11"/>
  <c r="T181" i="11"/>
  <c r="S181" i="11"/>
  <c r="R181" i="11"/>
  <c r="Q181" i="11"/>
  <c r="P181" i="11"/>
  <c r="O181" i="11"/>
  <c r="N181" i="11"/>
  <c r="A181" i="11"/>
  <c r="V180" i="11"/>
  <c r="T180" i="11"/>
  <c r="S180" i="11"/>
  <c r="R180" i="11"/>
  <c r="Q180" i="11"/>
  <c r="P180" i="11"/>
  <c r="O180" i="11"/>
  <c r="N180" i="11"/>
  <c r="A180" i="11"/>
  <c r="V179" i="11"/>
  <c r="T179" i="11"/>
  <c r="S179" i="11"/>
  <c r="R179" i="11"/>
  <c r="Q179" i="11"/>
  <c r="P179" i="11"/>
  <c r="O179" i="11"/>
  <c r="N179" i="11"/>
  <c r="A179" i="11"/>
  <c r="V178" i="11"/>
  <c r="T178" i="11"/>
  <c r="S178" i="11"/>
  <c r="R178" i="11"/>
  <c r="Q178" i="11"/>
  <c r="P178" i="11"/>
  <c r="O178" i="11"/>
  <c r="N178" i="11"/>
  <c r="A178" i="11"/>
  <c r="V177" i="11"/>
  <c r="T177" i="11"/>
  <c r="S177" i="11"/>
  <c r="R177" i="11"/>
  <c r="Q177" i="11"/>
  <c r="P177" i="11"/>
  <c r="O177" i="11"/>
  <c r="N177" i="11"/>
  <c r="A177" i="11"/>
  <c r="V176" i="11"/>
  <c r="T176" i="11"/>
  <c r="S176" i="11"/>
  <c r="R176" i="11"/>
  <c r="Q176" i="11"/>
  <c r="P176" i="11"/>
  <c r="O176" i="11"/>
  <c r="N176" i="11"/>
  <c r="A176" i="11"/>
  <c r="V175" i="11"/>
  <c r="T175" i="11"/>
  <c r="S175" i="11"/>
  <c r="R175" i="11"/>
  <c r="Q175" i="11"/>
  <c r="P175" i="11"/>
  <c r="O175" i="11"/>
  <c r="N175" i="11"/>
  <c r="A175" i="11"/>
  <c r="V174" i="11"/>
  <c r="T174" i="11"/>
  <c r="S174" i="11"/>
  <c r="R174" i="11"/>
  <c r="Q174" i="11"/>
  <c r="P174" i="11"/>
  <c r="O174" i="11"/>
  <c r="N174" i="11"/>
  <c r="A174" i="11"/>
  <c r="V173" i="11"/>
  <c r="T173" i="11"/>
  <c r="S173" i="11"/>
  <c r="R173" i="11"/>
  <c r="Q173" i="11"/>
  <c r="P173" i="11"/>
  <c r="O173" i="11"/>
  <c r="N173" i="11"/>
  <c r="A173" i="11"/>
  <c r="V172" i="11"/>
  <c r="T172" i="11"/>
  <c r="S172" i="11"/>
  <c r="R172" i="11"/>
  <c r="Q172" i="11"/>
  <c r="P172" i="11"/>
  <c r="O172" i="11"/>
  <c r="N172" i="11"/>
  <c r="A172" i="11"/>
  <c r="V171" i="11"/>
  <c r="T171" i="11"/>
  <c r="S171" i="11"/>
  <c r="R171" i="11"/>
  <c r="Q171" i="11"/>
  <c r="P171" i="11"/>
  <c r="O171" i="11"/>
  <c r="N171" i="11"/>
  <c r="A171" i="11"/>
  <c r="V170" i="11"/>
  <c r="T170" i="11"/>
  <c r="S170" i="11"/>
  <c r="R170" i="11"/>
  <c r="Q170" i="11"/>
  <c r="P170" i="11"/>
  <c r="O170" i="11"/>
  <c r="N170" i="11"/>
  <c r="A170" i="11"/>
  <c r="V169" i="11"/>
  <c r="T169" i="11"/>
  <c r="S169" i="11"/>
  <c r="R169" i="11"/>
  <c r="Q169" i="11"/>
  <c r="P169" i="11"/>
  <c r="O169" i="11"/>
  <c r="N169" i="11"/>
  <c r="A169" i="11"/>
  <c r="V168" i="11"/>
  <c r="T168" i="11"/>
  <c r="S168" i="11"/>
  <c r="R168" i="11"/>
  <c r="Q168" i="11"/>
  <c r="P168" i="11"/>
  <c r="O168" i="11"/>
  <c r="N168" i="11"/>
  <c r="A168" i="11"/>
  <c r="V167" i="11"/>
  <c r="T167" i="11"/>
  <c r="S167" i="11"/>
  <c r="R167" i="11"/>
  <c r="Q167" i="11"/>
  <c r="P167" i="11"/>
  <c r="O167" i="11"/>
  <c r="N167" i="11"/>
  <c r="A167" i="11"/>
  <c r="V166" i="11"/>
  <c r="T166" i="11"/>
  <c r="S166" i="11"/>
  <c r="R166" i="11"/>
  <c r="Q166" i="11"/>
  <c r="P166" i="11"/>
  <c r="O166" i="11"/>
  <c r="N166" i="11"/>
  <c r="A166" i="11"/>
  <c r="V165" i="11"/>
  <c r="T165" i="11"/>
  <c r="S165" i="11"/>
  <c r="R165" i="11"/>
  <c r="Q165" i="11"/>
  <c r="P165" i="11"/>
  <c r="O165" i="11"/>
  <c r="N165" i="11"/>
  <c r="A165" i="11"/>
  <c r="V164" i="11"/>
  <c r="T164" i="11"/>
  <c r="S164" i="11"/>
  <c r="R164" i="11"/>
  <c r="Q164" i="11"/>
  <c r="P164" i="11"/>
  <c r="O164" i="11"/>
  <c r="N164" i="11"/>
  <c r="A164" i="11"/>
  <c r="V163" i="11"/>
  <c r="T163" i="11"/>
  <c r="S163" i="11"/>
  <c r="R163" i="11"/>
  <c r="Q163" i="11"/>
  <c r="P163" i="11"/>
  <c r="O163" i="11"/>
  <c r="N163" i="11"/>
  <c r="A163" i="11"/>
  <c r="V162" i="11"/>
  <c r="T162" i="11"/>
  <c r="S162" i="11"/>
  <c r="R162" i="11"/>
  <c r="Q162" i="11"/>
  <c r="P162" i="11"/>
  <c r="O162" i="11"/>
  <c r="N162" i="11"/>
  <c r="A162" i="11"/>
  <c r="V161" i="11"/>
  <c r="T161" i="11"/>
  <c r="S161" i="11"/>
  <c r="R161" i="11"/>
  <c r="Q161" i="11"/>
  <c r="P161" i="11"/>
  <c r="O161" i="11"/>
  <c r="N161" i="11"/>
  <c r="A161" i="11"/>
  <c r="V160" i="11"/>
  <c r="T160" i="11"/>
  <c r="S160" i="11"/>
  <c r="R160" i="11"/>
  <c r="Q160" i="11"/>
  <c r="P160" i="11"/>
  <c r="O160" i="11"/>
  <c r="N160" i="11"/>
  <c r="A160" i="11"/>
  <c r="V159" i="11"/>
  <c r="T159" i="11"/>
  <c r="S159" i="11"/>
  <c r="R159" i="11"/>
  <c r="Q159" i="11"/>
  <c r="P159" i="11"/>
  <c r="O159" i="11"/>
  <c r="N159" i="11"/>
  <c r="A159" i="11"/>
  <c r="V158" i="11"/>
  <c r="T158" i="11"/>
  <c r="S158" i="11"/>
  <c r="R158" i="11"/>
  <c r="Q158" i="11"/>
  <c r="P158" i="11"/>
  <c r="O158" i="11"/>
  <c r="N158" i="11"/>
  <c r="A158" i="11"/>
  <c r="V157" i="11"/>
  <c r="T157" i="11"/>
  <c r="S157" i="11"/>
  <c r="R157" i="11"/>
  <c r="Q157" i="11"/>
  <c r="P157" i="11"/>
  <c r="O157" i="11"/>
  <c r="N157" i="11"/>
  <c r="A157" i="11"/>
  <c r="V156" i="11"/>
  <c r="T156" i="11"/>
  <c r="S156" i="11"/>
  <c r="R156" i="11"/>
  <c r="Q156" i="11"/>
  <c r="P156" i="11"/>
  <c r="O156" i="11"/>
  <c r="N156" i="11"/>
  <c r="A156" i="11"/>
  <c r="V155" i="11"/>
  <c r="T155" i="11"/>
  <c r="S155" i="11"/>
  <c r="R155" i="11"/>
  <c r="Q155" i="11"/>
  <c r="P155" i="11"/>
  <c r="O155" i="11"/>
  <c r="N155" i="11"/>
  <c r="A155" i="11"/>
  <c r="V154" i="11"/>
  <c r="T154" i="11"/>
  <c r="S154" i="11"/>
  <c r="R154" i="11"/>
  <c r="Q154" i="11"/>
  <c r="P154" i="11"/>
  <c r="O154" i="11"/>
  <c r="N154" i="11"/>
  <c r="A154" i="11"/>
  <c r="V153" i="11"/>
  <c r="T153" i="11"/>
  <c r="S153" i="11"/>
  <c r="R153" i="11"/>
  <c r="Q153" i="11"/>
  <c r="P153" i="11"/>
  <c r="O153" i="11"/>
  <c r="N153" i="11"/>
  <c r="A153" i="11"/>
  <c r="V152" i="11"/>
  <c r="T152" i="11"/>
  <c r="S152" i="11"/>
  <c r="R152" i="11"/>
  <c r="Q152" i="11"/>
  <c r="P152" i="11"/>
  <c r="O152" i="11"/>
  <c r="N152" i="11"/>
  <c r="A152" i="11"/>
  <c r="V151" i="11"/>
  <c r="T151" i="11"/>
  <c r="S151" i="11"/>
  <c r="R151" i="11"/>
  <c r="Q151" i="11"/>
  <c r="P151" i="11"/>
  <c r="O151" i="11"/>
  <c r="N151" i="11"/>
  <c r="A151" i="11"/>
  <c r="V150" i="11"/>
  <c r="T150" i="11"/>
  <c r="S150" i="11"/>
  <c r="R150" i="11"/>
  <c r="Q150" i="11"/>
  <c r="P150" i="11"/>
  <c r="O150" i="11"/>
  <c r="N150" i="11"/>
  <c r="A150" i="11"/>
  <c r="V149" i="11"/>
  <c r="T149" i="11"/>
  <c r="S149" i="11"/>
  <c r="R149" i="11"/>
  <c r="Q149" i="11"/>
  <c r="P149" i="11"/>
  <c r="O149" i="11"/>
  <c r="N149" i="11"/>
  <c r="A149" i="11"/>
  <c r="V148" i="11"/>
  <c r="T148" i="11"/>
  <c r="S148" i="11"/>
  <c r="R148" i="11"/>
  <c r="Q148" i="11"/>
  <c r="P148" i="11"/>
  <c r="O148" i="11"/>
  <c r="N148" i="11"/>
  <c r="A148" i="11"/>
  <c r="V147" i="11"/>
  <c r="T147" i="11"/>
  <c r="S147" i="11"/>
  <c r="R147" i="11"/>
  <c r="Q147" i="11"/>
  <c r="P147" i="11"/>
  <c r="O147" i="11"/>
  <c r="N147" i="11"/>
  <c r="A147" i="11"/>
  <c r="V146" i="11"/>
  <c r="T146" i="11"/>
  <c r="S146" i="11"/>
  <c r="R146" i="11"/>
  <c r="Q146" i="11"/>
  <c r="P146" i="11"/>
  <c r="O146" i="11"/>
  <c r="N146" i="11"/>
  <c r="A146" i="11"/>
  <c r="V145" i="11"/>
  <c r="T145" i="11"/>
  <c r="S145" i="11"/>
  <c r="R145" i="11"/>
  <c r="Q145" i="11"/>
  <c r="P145" i="11"/>
  <c r="O145" i="11"/>
  <c r="N145" i="11"/>
  <c r="A145" i="11"/>
  <c r="V144" i="11"/>
  <c r="T144" i="11"/>
  <c r="S144" i="11"/>
  <c r="R144" i="11"/>
  <c r="Q144" i="11"/>
  <c r="P144" i="11"/>
  <c r="O144" i="11"/>
  <c r="N144" i="11"/>
  <c r="A144" i="11"/>
  <c r="V143" i="11"/>
  <c r="T143" i="11"/>
  <c r="S143" i="11"/>
  <c r="R143" i="11"/>
  <c r="Q143" i="11"/>
  <c r="P143" i="11"/>
  <c r="O143" i="11"/>
  <c r="N143" i="11"/>
  <c r="A143" i="11"/>
  <c r="V142" i="11"/>
  <c r="T142" i="11"/>
  <c r="S142" i="11"/>
  <c r="R142" i="11"/>
  <c r="Q142" i="11"/>
  <c r="P142" i="11"/>
  <c r="O142" i="11"/>
  <c r="N142" i="11"/>
  <c r="A142" i="11"/>
  <c r="V141" i="11"/>
  <c r="T141" i="11"/>
  <c r="S141" i="11"/>
  <c r="R141" i="11"/>
  <c r="Q141" i="11"/>
  <c r="P141" i="11"/>
  <c r="O141" i="11"/>
  <c r="N141" i="11"/>
  <c r="A141" i="11"/>
  <c r="V140" i="11"/>
  <c r="T140" i="11"/>
  <c r="S140" i="11"/>
  <c r="R140" i="11"/>
  <c r="Q140" i="11"/>
  <c r="P140" i="11"/>
  <c r="O140" i="11"/>
  <c r="N140" i="11"/>
  <c r="A140" i="11"/>
  <c r="V139" i="11"/>
  <c r="T139" i="11"/>
  <c r="S139" i="11"/>
  <c r="R139" i="11"/>
  <c r="Q139" i="11"/>
  <c r="P139" i="11"/>
  <c r="O139" i="11"/>
  <c r="N139" i="11"/>
  <c r="A139" i="11"/>
  <c r="V138" i="11"/>
  <c r="T138" i="11"/>
  <c r="S138" i="11"/>
  <c r="R138" i="11"/>
  <c r="Q138" i="11"/>
  <c r="P138" i="11"/>
  <c r="O138" i="11"/>
  <c r="N138" i="11"/>
  <c r="A138" i="11"/>
  <c r="V137" i="11"/>
  <c r="T137" i="11"/>
  <c r="S137" i="11"/>
  <c r="R137" i="11"/>
  <c r="Q137" i="11"/>
  <c r="P137" i="11"/>
  <c r="O137" i="11"/>
  <c r="N137" i="11"/>
  <c r="A137" i="11"/>
  <c r="V136" i="11"/>
  <c r="T136" i="11"/>
  <c r="S136" i="11"/>
  <c r="R136" i="11"/>
  <c r="Q136" i="11"/>
  <c r="P136" i="11"/>
  <c r="O136" i="11"/>
  <c r="N136" i="11"/>
  <c r="A136" i="11"/>
  <c r="V135" i="11"/>
  <c r="T135" i="11"/>
  <c r="S135" i="11"/>
  <c r="R135" i="11"/>
  <c r="Q135" i="11"/>
  <c r="P135" i="11"/>
  <c r="O135" i="11"/>
  <c r="N135" i="11"/>
  <c r="A135" i="11"/>
  <c r="V134" i="11"/>
  <c r="T134" i="11"/>
  <c r="S134" i="11"/>
  <c r="R134" i="11"/>
  <c r="Q134" i="11"/>
  <c r="P134" i="11"/>
  <c r="O134" i="11"/>
  <c r="N134" i="11"/>
  <c r="A134" i="11"/>
  <c r="A270" i="9"/>
  <c r="J269" i="9"/>
  <c r="F269" i="9"/>
  <c r="I269" i="9"/>
  <c r="A269" i="9"/>
  <c r="H268" i="9"/>
  <c r="A268" i="9"/>
  <c r="J267" i="9"/>
  <c r="F267" i="9"/>
  <c r="I267" i="9"/>
  <c r="A267" i="9"/>
  <c r="H266" i="9"/>
  <c r="A266" i="9"/>
  <c r="J265" i="9"/>
  <c r="F265" i="9"/>
  <c r="I265" i="9"/>
  <c r="A265" i="9"/>
  <c r="A264" i="9"/>
  <c r="J263" i="9"/>
  <c r="F263" i="9"/>
  <c r="I263" i="9"/>
  <c r="A263" i="9"/>
  <c r="A262" i="9"/>
  <c r="J261" i="9"/>
  <c r="F261" i="9"/>
  <c r="I261" i="9"/>
  <c r="A261" i="9"/>
  <c r="H260" i="9"/>
  <c r="A260" i="9"/>
  <c r="J259" i="9"/>
  <c r="F259" i="9"/>
  <c r="I259" i="9"/>
  <c r="A259" i="9"/>
  <c r="H258" i="9"/>
  <c r="A258" i="9"/>
  <c r="J257" i="9"/>
  <c r="F257" i="9"/>
  <c r="I257" i="9"/>
  <c r="A257" i="9"/>
  <c r="A256" i="9"/>
  <c r="J255" i="9"/>
  <c r="I255" i="9"/>
  <c r="F255" i="9"/>
  <c r="E255" i="9"/>
  <c r="H255" i="9"/>
  <c r="A255" i="9"/>
  <c r="G254" i="9"/>
  <c r="H254" i="9"/>
  <c r="A254" i="9"/>
  <c r="J253" i="9"/>
  <c r="I253" i="9"/>
  <c r="F253" i="9"/>
  <c r="E253" i="9"/>
  <c r="H253" i="9"/>
  <c r="A253" i="9"/>
  <c r="F252" i="9"/>
  <c r="H252" i="9"/>
  <c r="A252" i="9"/>
  <c r="H251" i="9"/>
  <c r="F251" i="9"/>
  <c r="G251" i="9"/>
  <c r="A251" i="9"/>
  <c r="F250" i="9"/>
  <c r="H250" i="9"/>
  <c r="A250" i="9"/>
  <c r="J249" i="9"/>
  <c r="I249" i="9"/>
  <c r="F249" i="9"/>
  <c r="E249" i="9"/>
  <c r="H249" i="9"/>
  <c r="G249" i="9"/>
  <c r="A249" i="9"/>
  <c r="H248" i="9"/>
  <c r="G248" i="9"/>
  <c r="A248" i="9"/>
  <c r="J247" i="9"/>
  <c r="I247" i="9"/>
  <c r="F247" i="9"/>
  <c r="E247" i="9"/>
  <c r="H247" i="9"/>
  <c r="G247" i="9"/>
  <c r="A247" i="9"/>
  <c r="H246" i="9"/>
  <c r="A246" i="9"/>
  <c r="J245" i="9"/>
  <c r="I245" i="9"/>
  <c r="F245" i="9"/>
  <c r="E245" i="9"/>
  <c r="H245" i="9"/>
  <c r="G245" i="9"/>
  <c r="A245" i="9"/>
  <c r="A244" i="9"/>
  <c r="J243" i="9"/>
  <c r="I243" i="9"/>
  <c r="F243" i="9"/>
  <c r="E243" i="9"/>
  <c r="H243" i="9"/>
  <c r="G243" i="9"/>
  <c r="A243" i="9"/>
  <c r="A242" i="9"/>
  <c r="J241" i="9"/>
  <c r="I241" i="9"/>
  <c r="F241" i="9"/>
  <c r="E241" i="9"/>
  <c r="H241" i="9"/>
  <c r="G241" i="9"/>
  <c r="A241" i="9"/>
  <c r="H240" i="9"/>
  <c r="G240" i="9"/>
  <c r="A240" i="9"/>
  <c r="J239" i="9"/>
  <c r="I239" i="9"/>
  <c r="F239" i="9"/>
  <c r="E239" i="9"/>
  <c r="H239" i="9"/>
  <c r="G239" i="9"/>
  <c r="A239" i="9"/>
  <c r="H238" i="9"/>
  <c r="A238" i="9"/>
  <c r="F237" i="9"/>
  <c r="E237" i="9"/>
  <c r="G237" i="9"/>
  <c r="A237" i="9"/>
  <c r="A236" i="9"/>
  <c r="G235" i="9"/>
  <c r="A235" i="9"/>
  <c r="A234" i="9"/>
  <c r="G233" i="9"/>
  <c r="H233" i="9"/>
  <c r="I233" i="9"/>
  <c r="A233" i="9"/>
  <c r="I232" i="9"/>
  <c r="H232" i="9"/>
  <c r="E232" i="9"/>
  <c r="A232" i="9"/>
  <c r="G231" i="9"/>
  <c r="F231" i="9"/>
  <c r="I231" i="9"/>
  <c r="J231" i="9"/>
  <c r="A231" i="9"/>
  <c r="I230" i="9"/>
  <c r="A230" i="9"/>
  <c r="G229" i="9"/>
  <c r="F229" i="9"/>
  <c r="H229" i="9"/>
  <c r="A229" i="9"/>
  <c r="I228" i="9"/>
  <c r="A228" i="9"/>
  <c r="G227" i="9"/>
  <c r="F227" i="9"/>
  <c r="H227" i="9"/>
  <c r="A227" i="9"/>
  <c r="I226" i="9"/>
  <c r="A226" i="9"/>
  <c r="G225" i="9"/>
  <c r="F225" i="9"/>
  <c r="H225" i="9"/>
  <c r="A225" i="9"/>
  <c r="I224" i="9"/>
  <c r="A224" i="9"/>
  <c r="G223" i="9"/>
  <c r="F223" i="9"/>
  <c r="H223" i="9"/>
  <c r="A223" i="9"/>
  <c r="I222" i="9"/>
  <c r="A222" i="9"/>
  <c r="A221" i="9"/>
  <c r="J220" i="9"/>
  <c r="I220" i="9"/>
  <c r="F220" i="9"/>
  <c r="E220" i="9"/>
  <c r="H220" i="9"/>
  <c r="A220" i="9"/>
  <c r="A219" i="9"/>
  <c r="J218" i="9"/>
  <c r="I218" i="9"/>
  <c r="F218" i="9"/>
  <c r="E218" i="9"/>
  <c r="H218" i="9"/>
  <c r="A218" i="9"/>
  <c r="H217" i="9"/>
  <c r="A217" i="9"/>
  <c r="J216" i="9"/>
  <c r="I216" i="9"/>
  <c r="F216" i="9"/>
  <c r="E216" i="9"/>
  <c r="H216" i="9"/>
  <c r="A216" i="9"/>
  <c r="A215" i="9"/>
  <c r="J214" i="9"/>
  <c r="I214" i="9"/>
  <c r="F214" i="9"/>
  <c r="E214" i="9"/>
  <c r="H214" i="9"/>
  <c r="A214" i="9"/>
  <c r="H213" i="9"/>
  <c r="A213" i="9"/>
  <c r="J212" i="9"/>
  <c r="I212" i="9"/>
  <c r="F212" i="9"/>
  <c r="E212" i="9"/>
  <c r="H212" i="9"/>
  <c r="A212" i="9"/>
  <c r="A211" i="9"/>
  <c r="J210" i="9"/>
  <c r="I210" i="9"/>
  <c r="F210" i="9"/>
  <c r="E210" i="9"/>
  <c r="H210" i="9"/>
  <c r="A210" i="9"/>
  <c r="H209" i="9"/>
  <c r="A209" i="9"/>
  <c r="J208" i="9"/>
  <c r="I208" i="9"/>
  <c r="F208" i="9"/>
  <c r="E208" i="9"/>
  <c r="H208" i="9"/>
  <c r="A208" i="9"/>
  <c r="A207" i="9"/>
  <c r="J206" i="9"/>
  <c r="I206" i="9"/>
  <c r="F206" i="9"/>
  <c r="E206" i="9"/>
  <c r="H206" i="9"/>
  <c r="A206" i="9"/>
  <c r="G205" i="9"/>
  <c r="H205" i="9"/>
  <c r="A205" i="9"/>
  <c r="J204" i="9"/>
  <c r="I204" i="9"/>
  <c r="F204" i="9"/>
  <c r="E204" i="9"/>
  <c r="H204" i="9"/>
  <c r="A204" i="9"/>
  <c r="F203" i="9"/>
  <c r="H203" i="9"/>
  <c r="A203" i="9"/>
  <c r="J202" i="9"/>
  <c r="H202" i="9"/>
  <c r="E202" i="9"/>
  <c r="G202" i="9"/>
  <c r="A202" i="9"/>
  <c r="F201" i="9"/>
  <c r="H201" i="9"/>
  <c r="A201" i="9"/>
  <c r="J200" i="9"/>
  <c r="H200" i="9"/>
  <c r="E200" i="9"/>
  <c r="G200" i="9"/>
  <c r="A200" i="9"/>
  <c r="F199" i="9"/>
  <c r="H199" i="9"/>
  <c r="A199" i="9"/>
  <c r="J198" i="9"/>
  <c r="H198" i="9"/>
  <c r="E198" i="9"/>
  <c r="G198" i="9"/>
  <c r="A198" i="9"/>
  <c r="F197" i="9"/>
  <c r="H197" i="9"/>
  <c r="A197" i="9"/>
  <c r="H196" i="9"/>
  <c r="G196" i="9"/>
  <c r="A196" i="9"/>
  <c r="G195" i="9"/>
  <c r="F195" i="9"/>
  <c r="H195" i="9"/>
  <c r="A195" i="9"/>
  <c r="H194" i="9"/>
  <c r="G194" i="9"/>
  <c r="A194" i="9"/>
  <c r="G193" i="9"/>
  <c r="F193" i="9"/>
  <c r="H193" i="9"/>
  <c r="A193" i="9"/>
  <c r="H192" i="9"/>
  <c r="G192" i="9"/>
  <c r="A192" i="9"/>
  <c r="G191" i="9"/>
  <c r="F191" i="9"/>
  <c r="H191" i="9"/>
  <c r="A191" i="9"/>
  <c r="J190" i="9"/>
  <c r="F190" i="9"/>
  <c r="I190" i="9"/>
  <c r="G190" i="9"/>
  <c r="A190" i="9"/>
  <c r="A189" i="9"/>
  <c r="J188" i="9"/>
  <c r="F188" i="9"/>
  <c r="I188" i="9"/>
  <c r="G188" i="9"/>
  <c r="A188" i="9"/>
  <c r="H187" i="9"/>
  <c r="A187" i="9"/>
  <c r="J186" i="9"/>
  <c r="F186" i="9"/>
  <c r="I186" i="9"/>
  <c r="G186" i="9"/>
  <c r="A186" i="9"/>
  <c r="A185" i="9"/>
  <c r="J184" i="9"/>
  <c r="F184" i="9"/>
  <c r="I184" i="9"/>
  <c r="G184" i="9"/>
  <c r="A184" i="9"/>
  <c r="H183" i="9"/>
  <c r="A183" i="9"/>
  <c r="J182" i="9"/>
  <c r="F182" i="9"/>
  <c r="I182" i="9"/>
  <c r="G182" i="9"/>
  <c r="A182" i="9"/>
  <c r="H181" i="9"/>
  <c r="I181" i="9"/>
  <c r="A181" i="9"/>
  <c r="F180" i="9"/>
  <c r="J180" i="9"/>
  <c r="A180" i="9"/>
  <c r="I179" i="9"/>
  <c r="E179" i="9"/>
  <c r="A179" i="9"/>
  <c r="G178" i="9"/>
  <c r="I178" i="9"/>
  <c r="F178" i="9"/>
  <c r="A178" i="9"/>
  <c r="G177" i="9"/>
  <c r="A177" i="9"/>
  <c r="G176" i="9"/>
  <c r="H176" i="9"/>
  <c r="A176" i="9"/>
  <c r="G175" i="9"/>
  <c r="A175" i="9"/>
  <c r="G174" i="9"/>
  <c r="H174" i="9"/>
  <c r="A174" i="9"/>
  <c r="G173" i="9"/>
  <c r="A173" i="9"/>
  <c r="G172" i="9"/>
  <c r="H172" i="9"/>
  <c r="A172" i="9"/>
  <c r="G171" i="9"/>
  <c r="A171" i="9"/>
  <c r="G170" i="9"/>
  <c r="H170" i="9"/>
  <c r="A170" i="9"/>
  <c r="G169" i="9"/>
  <c r="A169" i="9"/>
  <c r="G168" i="9"/>
  <c r="H168" i="9"/>
  <c r="A168" i="9"/>
  <c r="G167" i="9"/>
  <c r="A167" i="9"/>
  <c r="G166" i="9"/>
  <c r="H166" i="9"/>
  <c r="A166" i="9"/>
  <c r="J165" i="9"/>
  <c r="I165" i="9"/>
  <c r="A165" i="9"/>
  <c r="I164" i="9"/>
  <c r="E164" i="9"/>
  <c r="H164" i="9"/>
  <c r="G164" i="9"/>
  <c r="A164" i="9"/>
  <c r="J163" i="9"/>
  <c r="I163" i="9"/>
  <c r="A163" i="9"/>
  <c r="I162" i="9"/>
  <c r="E162" i="9"/>
  <c r="H162" i="9"/>
  <c r="G162" i="9"/>
  <c r="A162" i="9"/>
  <c r="J161" i="9"/>
  <c r="I161" i="9"/>
  <c r="A161" i="9"/>
  <c r="I160" i="9"/>
  <c r="E160" i="9"/>
  <c r="H160" i="9"/>
  <c r="G160" i="9"/>
  <c r="A160" i="9"/>
  <c r="J159" i="9"/>
  <c r="I159" i="9"/>
  <c r="A159" i="9"/>
  <c r="I158" i="9"/>
  <c r="E158" i="9"/>
  <c r="H158" i="9"/>
  <c r="G158" i="9"/>
  <c r="A158" i="9"/>
  <c r="G157" i="9"/>
  <c r="A157" i="9"/>
  <c r="I156" i="9"/>
  <c r="E156" i="9"/>
  <c r="H156" i="9"/>
  <c r="G156" i="9"/>
  <c r="A156" i="9"/>
  <c r="A155" i="9"/>
  <c r="I154" i="9"/>
  <c r="E154" i="9"/>
  <c r="H154" i="9"/>
  <c r="G154" i="9"/>
  <c r="A154" i="9"/>
  <c r="G153" i="9"/>
  <c r="A153" i="9"/>
  <c r="I152" i="9"/>
  <c r="E152" i="9"/>
  <c r="H152" i="9"/>
  <c r="G152" i="9"/>
  <c r="A152" i="9"/>
  <c r="A151" i="9"/>
  <c r="I150" i="9"/>
  <c r="E150" i="9"/>
  <c r="H150" i="9"/>
  <c r="G150" i="9"/>
  <c r="A150" i="9"/>
  <c r="G149" i="9"/>
  <c r="A149" i="9"/>
  <c r="I148" i="9"/>
  <c r="E148" i="9"/>
  <c r="H148" i="9"/>
  <c r="G148" i="9"/>
  <c r="A148" i="9"/>
  <c r="G147" i="9"/>
  <c r="J147" i="9"/>
  <c r="I147" i="9"/>
  <c r="A147" i="9"/>
  <c r="G146" i="9"/>
  <c r="A146" i="9"/>
  <c r="G145" i="9"/>
  <c r="E145" i="9"/>
  <c r="J145" i="9"/>
  <c r="I145" i="9"/>
  <c r="A145" i="9"/>
  <c r="E144" i="9"/>
  <c r="G144" i="9"/>
  <c r="A144" i="9"/>
  <c r="G143" i="9"/>
  <c r="J143" i="9"/>
  <c r="E143" i="9"/>
  <c r="A143" i="9"/>
  <c r="I142" i="9"/>
  <c r="A142" i="9"/>
  <c r="G141" i="9"/>
  <c r="E141" i="9"/>
  <c r="J141" i="9"/>
  <c r="I141" i="9"/>
  <c r="A141" i="9"/>
  <c r="E140" i="9"/>
  <c r="G140" i="9"/>
  <c r="A140" i="9"/>
  <c r="G139" i="9"/>
  <c r="J139" i="9"/>
  <c r="E139" i="9"/>
  <c r="A139" i="9"/>
  <c r="A138" i="9"/>
  <c r="G137" i="9"/>
  <c r="E137" i="9"/>
  <c r="J137" i="9"/>
  <c r="I137" i="9"/>
  <c r="A137" i="9"/>
  <c r="E136" i="9"/>
  <c r="G136" i="9"/>
  <c r="A136" i="9"/>
  <c r="G135" i="9"/>
  <c r="H135" i="9"/>
  <c r="A135" i="9"/>
  <c r="J134" i="9"/>
  <c r="E134" i="9"/>
  <c r="G134" i="9"/>
  <c r="A134" i="9"/>
  <c r="I270" i="8"/>
  <c r="E270" i="8"/>
  <c r="G270" i="8"/>
  <c r="A270" i="8"/>
  <c r="G269" i="8"/>
  <c r="A269" i="8"/>
  <c r="I268" i="8"/>
  <c r="E268" i="8"/>
  <c r="G268" i="8"/>
  <c r="A268" i="8"/>
  <c r="A267" i="8"/>
  <c r="I266" i="8"/>
  <c r="E266" i="8"/>
  <c r="G266" i="8"/>
  <c r="A266" i="8"/>
  <c r="G265" i="8"/>
  <c r="A265" i="8"/>
  <c r="I264" i="8"/>
  <c r="E264" i="8"/>
  <c r="G264" i="8"/>
  <c r="A264" i="8"/>
  <c r="A263" i="8"/>
  <c r="I262" i="8"/>
  <c r="E262" i="8"/>
  <c r="G262" i="8"/>
  <c r="A262" i="8"/>
  <c r="G261" i="8"/>
  <c r="F261" i="8"/>
  <c r="I261" i="8"/>
  <c r="J261" i="8"/>
  <c r="A261" i="8"/>
  <c r="A260" i="8"/>
  <c r="A259" i="8"/>
  <c r="I258" i="8"/>
  <c r="H258" i="8"/>
  <c r="E258" i="8"/>
  <c r="A258" i="8"/>
  <c r="G257" i="8"/>
  <c r="F257" i="8"/>
  <c r="I257" i="8"/>
  <c r="J257" i="8"/>
  <c r="A257" i="8"/>
  <c r="H256" i="8"/>
  <c r="I256" i="8"/>
  <c r="A256" i="8"/>
  <c r="F255" i="8"/>
  <c r="J255" i="8"/>
  <c r="A255" i="8"/>
  <c r="I254" i="8"/>
  <c r="E254" i="8"/>
  <c r="H254" i="8"/>
  <c r="A254" i="8"/>
  <c r="G253" i="8"/>
  <c r="I253" i="8"/>
  <c r="J253" i="8"/>
  <c r="A253" i="8"/>
  <c r="A252" i="8"/>
  <c r="A251" i="8"/>
  <c r="F250" i="8"/>
  <c r="H250" i="8"/>
  <c r="A250" i="8"/>
  <c r="A249" i="8"/>
  <c r="I248" i="8"/>
  <c r="E248" i="8"/>
  <c r="H248" i="8"/>
  <c r="G248" i="8"/>
  <c r="A248" i="8"/>
  <c r="G247" i="8"/>
  <c r="A247" i="8"/>
  <c r="I246" i="8"/>
  <c r="E246" i="8"/>
  <c r="H246" i="8"/>
  <c r="G246" i="8"/>
  <c r="A246" i="8"/>
  <c r="E245" i="8"/>
  <c r="I245" i="8"/>
  <c r="A245" i="8"/>
  <c r="G244" i="8"/>
  <c r="H244" i="8"/>
  <c r="A244" i="8"/>
  <c r="A243" i="8"/>
  <c r="G242" i="8"/>
  <c r="E242" i="8"/>
  <c r="H242" i="8"/>
  <c r="A242" i="8"/>
  <c r="E241" i="8"/>
  <c r="I241" i="8"/>
  <c r="A241" i="8"/>
  <c r="G240" i="8"/>
  <c r="H240" i="8"/>
  <c r="A240" i="8"/>
  <c r="I239" i="8"/>
  <c r="A239" i="8"/>
  <c r="G238" i="8"/>
  <c r="E238" i="8"/>
  <c r="H238" i="8"/>
  <c r="A238" i="8"/>
  <c r="E237" i="8"/>
  <c r="I237" i="8"/>
  <c r="A237" i="8"/>
  <c r="I236" i="8"/>
  <c r="F236" i="8"/>
  <c r="H236" i="8"/>
  <c r="J236" i="8"/>
  <c r="A236" i="8"/>
  <c r="I235" i="8"/>
  <c r="A235" i="8"/>
  <c r="G234" i="8"/>
  <c r="E234" i="8"/>
  <c r="H234" i="8"/>
  <c r="A234" i="8"/>
  <c r="E233" i="8"/>
  <c r="J233" i="8"/>
  <c r="G233" i="8"/>
  <c r="A233" i="8"/>
  <c r="G232" i="8"/>
  <c r="A232" i="8"/>
  <c r="E231" i="8"/>
  <c r="A231" i="8"/>
  <c r="I230" i="8"/>
  <c r="H230" i="8"/>
  <c r="F230" i="8"/>
  <c r="A230" i="8"/>
  <c r="G229" i="8"/>
  <c r="E229" i="8"/>
  <c r="H229" i="8"/>
  <c r="A229" i="8"/>
  <c r="J228" i="8"/>
  <c r="I228" i="8"/>
  <c r="F228" i="8"/>
  <c r="E228" i="8"/>
  <c r="H228" i="8"/>
  <c r="G228" i="8"/>
  <c r="A228" i="8"/>
  <c r="H227" i="8"/>
  <c r="G227" i="8"/>
  <c r="A227" i="8"/>
  <c r="J226" i="8"/>
  <c r="F226" i="8"/>
  <c r="E226" i="8"/>
  <c r="I226" i="8"/>
  <c r="A226" i="8"/>
  <c r="A225" i="8"/>
  <c r="G224" i="8"/>
  <c r="A224" i="8"/>
  <c r="E223" i="8"/>
  <c r="A223" i="8"/>
  <c r="I222" i="8"/>
  <c r="A222" i="8"/>
  <c r="J221" i="8"/>
  <c r="I221" i="8"/>
  <c r="F221" i="8"/>
  <c r="E221" i="8"/>
  <c r="H221" i="8"/>
  <c r="G221" i="8"/>
  <c r="A221" i="8"/>
  <c r="A220" i="8"/>
  <c r="J219" i="8"/>
  <c r="I219" i="8"/>
  <c r="F219" i="8"/>
  <c r="E219" i="8"/>
  <c r="H219" i="8"/>
  <c r="G219" i="8"/>
  <c r="A219" i="8"/>
  <c r="H218" i="8"/>
  <c r="A218" i="8"/>
  <c r="J217" i="8"/>
  <c r="I217" i="8"/>
  <c r="F217" i="8"/>
  <c r="E217" i="8"/>
  <c r="H217" i="8"/>
  <c r="G217" i="8"/>
  <c r="A217" i="8"/>
  <c r="H216" i="8"/>
  <c r="A216" i="8"/>
  <c r="J215" i="8"/>
  <c r="I215" i="8"/>
  <c r="F215" i="8"/>
  <c r="E215" i="8"/>
  <c r="H215" i="8"/>
  <c r="G215" i="8"/>
  <c r="A215" i="8"/>
  <c r="H214" i="8"/>
  <c r="A214" i="8"/>
  <c r="J213" i="8"/>
  <c r="I213" i="8"/>
  <c r="F213" i="8"/>
  <c r="E213" i="8"/>
  <c r="H213" i="8"/>
  <c r="G213" i="8"/>
  <c r="A213" i="8"/>
  <c r="A212" i="8"/>
  <c r="J211" i="8"/>
  <c r="I211" i="8"/>
  <c r="F211" i="8"/>
  <c r="E211" i="8"/>
  <c r="H211" i="8"/>
  <c r="G211" i="8"/>
  <c r="A211" i="8"/>
  <c r="A210" i="8"/>
  <c r="J209" i="8"/>
  <c r="I209" i="8"/>
  <c r="F209" i="8"/>
  <c r="E209" i="8"/>
  <c r="H209" i="8"/>
  <c r="G209" i="8"/>
  <c r="A209" i="8"/>
  <c r="A208" i="8"/>
  <c r="J207" i="8"/>
  <c r="I207" i="8"/>
  <c r="F207" i="8"/>
  <c r="E207" i="8"/>
  <c r="H207" i="8"/>
  <c r="A207" i="8"/>
  <c r="G206" i="8"/>
  <c r="A206" i="8"/>
  <c r="J205" i="8"/>
  <c r="I205" i="8"/>
  <c r="F205" i="8"/>
  <c r="E205" i="8"/>
  <c r="H205" i="8"/>
  <c r="A205" i="8"/>
  <c r="H204" i="8"/>
  <c r="G204" i="8"/>
  <c r="A204" i="8"/>
  <c r="J203" i="8"/>
  <c r="I203" i="8"/>
  <c r="F203" i="8"/>
  <c r="E203" i="8"/>
  <c r="H203" i="8"/>
  <c r="A203" i="8"/>
  <c r="A202" i="8"/>
  <c r="J201" i="8"/>
  <c r="I201" i="8"/>
  <c r="F201" i="8"/>
  <c r="E201" i="8"/>
  <c r="H201" i="8"/>
  <c r="A201" i="8"/>
  <c r="A200" i="8"/>
  <c r="J199" i="8"/>
  <c r="I199" i="8"/>
  <c r="F199" i="8"/>
  <c r="E199" i="8"/>
  <c r="H199" i="8"/>
  <c r="A199" i="8"/>
  <c r="F198" i="8"/>
  <c r="A198" i="8"/>
  <c r="J197" i="8"/>
  <c r="H197" i="8"/>
  <c r="F197" i="8"/>
  <c r="E197" i="8"/>
  <c r="G197" i="8"/>
  <c r="A197" i="8"/>
  <c r="F196" i="8"/>
  <c r="A196" i="8"/>
  <c r="J195" i="8"/>
  <c r="H195" i="8"/>
  <c r="F195" i="8"/>
  <c r="E195" i="8"/>
  <c r="G195" i="8"/>
  <c r="A195" i="8"/>
  <c r="F194" i="8"/>
  <c r="A194" i="8"/>
  <c r="J193" i="8"/>
  <c r="H193" i="8"/>
  <c r="F193" i="8"/>
  <c r="E193" i="8"/>
  <c r="G193" i="8"/>
  <c r="A193" i="8"/>
  <c r="F192" i="8"/>
  <c r="A192" i="8"/>
  <c r="H191" i="8"/>
  <c r="A191" i="8"/>
  <c r="I190" i="8"/>
  <c r="E190" i="8"/>
  <c r="G190" i="8"/>
  <c r="A190" i="8"/>
  <c r="A189" i="8"/>
  <c r="I188" i="8"/>
  <c r="E188" i="8"/>
  <c r="G188" i="8"/>
  <c r="A188" i="8"/>
  <c r="G187" i="8"/>
  <c r="H187" i="8"/>
  <c r="A187" i="8"/>
  <c r="I186" i="8"/>
  <c r="E186" i="8"/>
  <c r="G186" i="8"/>
  <c r="A186" i="8"/>
  <c r="A185" i="8"/>
  <c r="I184" i="8"/>
  <c r="E184" i="8"/>
  <c r="G184" i="8"/>
  <c r="A184" i="8"/>
  <c r="G183" i="8"/>
  <c r="H183" i="8"/>
  <c r="A183" i="8"/>
  <c r="I182" i="8"/>
  <c r="E182" i="8"/>
  <c r="G182" i="8"/>
  <c r="A182" i="8"/>
  <c r="A181" i="8"/>
  <c r="H180" i="8"/>
  <c r="E180" i="8"/>
  <c r="I180" i="8"/>
  <c r="A180" i="8"/>
  <c r="F179" i="8"/>
  <c r="H179" i="8"/>
  <c r="G179" i="8"/>
  <c r="A179" i="8"/>
  <c r="I178" i="8"/>
  <c r="H178" i="8"/>
  <c r="E178" i="8"/>
  <c r="A178" i="8"/>
  <c r="G177" i="8"/>
  <c r="F177" i="8"/>
  <c r="H177" i="8"/>
  <c r="A177" i="8"/>
  <c r="I176" i="8"/>
  <c r="A176" i="8"/>
  <c r="G175" i="8"/>
  <c r="A175" i="8"/>
  <c r="A174" i="8"/>
  <c r="A173" i="8"/>
  <c r="H172" i="8"/>
  <c r="E172" i="8"/>
  <c r="I172" i="8"/>
  <c r="A172" i="8"/>
  <c r="F171" i="8"/>
  <c r="H171" i="8"/>
  <c r="G171" i="8"/>
  <c r="A171" i="8"/>
  <c r="I170" i="8"/>
  <c r="H170" i="8"/>
  <c r="E170" i="8"/>
  <c r="A170" i="8"/>
  <c r="G169" i="8"/>
  <c r="F169" i="8"/>
  <c r="H169" i="8"/>
  <c r="A169" i="8"/>
  <c r="I168" i="8"/>
  <c r="A168" i="8"/>
  <c r="G167" i="8"/>
  <c r="A167" i="8"/>
  <c r="A166" i="8"/>
  <c r="J165" i="8"/>
  <c r="A165" i="8"/>
  <c r="H164" i="8"/>
  <c r="E164" i="8"/>
  <c r="I164" i="8"/>
  <c r="A164" i="8"/>
  <c r="J163" i="8"/>
  <c r="I163" i="8"/>
  <c r="E163" i="8"/>
  <c r="H163" i="8"/>
  <c r="G163" i="8"/>
  <c r="A163" i="8"/>
  <c r="G162" i="8"/>
  <c r="E162" i="8"/>
  <c r="A162" i="8"/>
  <c r="J161" i="8"/>
  <c r="I161" i="8"/>
  <c r="F161" i="8"/>
  <c r="E161" i="8"/>
  <c r="H161" i="8"/>
  <c r="G161" i="8"/>
  <c r="A161" i="8"/>
  <c r="H160" i="8"/>
  <c r="A160" i="8"/>
  <c r="F159" i="8"/>
  <c r="J159" i="8"/>
  <c r="A159" i="8"/>
  <c r="I158" i="8"/>
  <c r="A158" i="8"/>
  <c r="A157" i="8"/>
  <c r="G156" i="8"/>
  <c r="E156" i="8"/>
  <c r="H156" i="8"/>
  <c r="A156" i="8"/>
  <c r="J155" i="8"/>
  <c r="I155" i="8"/>
  <c r="E155" i="8"/>
  <c r="H155" i="8"/>
  <c r="G155" i="8"/>
  <c r="A155" i="8"/>
  <c r="G154" i="8"/>
  <c r="E154" i="8"/>
  <c r="A154" i="8"/>
  <c r="J153" i="8"/>
  <c r="I153" i="8"/>
  <c r="F153" i="8"/>
  <c r="E153" i="8"/>
  <c r="H153" i="8"/>
  <c r="G153" i="8"/>
  <c r="A153" i="8"/>
  <c r="H152" i="8"/>
  <c r="A152" i="8"/>
  <c r="F151" i="8"/>
  <c r="J151" i="8"/>
  <c r="A151" i="8"/>
  <c r="I150" i="8"/>
  <c r="A150" i="8"/>
  <c r="A149" i="8"/>
  <c r="G148" i="8"/>
  <c r="E148" i="8"/>
  <c r="H148" i="8"/>
  <c r="A148" i="8"/>
  <c r="J147" i="8"/>
  <c r="I147" i="8"/>
  <c r="E147" i="8"/>
  <c r="H147" i="8"/>
  <c r="G147" i="8"/>
  <c r="A147" i="8"/>
  <c r="G146" i="8"/>
  <c r="E146" i="8"/>
  <c r="A146" i="8"/>
  <c r="J145" i="8"/>
  <c r="I145" i="8"/>
  <c r="F145" i="8"/>
  <c r="E145" i="8"/>
  <c r="H145" i="8"/>
  <c r="G145" i="8"/>
  <c r="A145" i="8"/>
  <c r="H144" i="8"/>
  <c r="A144" i="8"/>
  <c r="F143" i="8"/>
  <c r="J143" i="8"/>
  <c r="A143" i="8"/>
  <c r="I142" i="8"/>
  <c r="A142" i="8"/>
  <c r="A141" i="8"/>
  <c r="G140" i="8"/>
  <c r="E140" i="8"/>
  <c r="H140" i="8"/>
  <c r="A140" i="8"/>
  <c r="J139" i="8"/>
  <c r="I139" i="8"/>
  <c r="E139" i="8"/>
  <c r="H139" i="8"/>
  <c r="G139" i="8"/>
  <c r="A139" i="8"/>
  <c r="G138" i="8"/>
  <c r="E138" i="8"/>
  <c r="A138" i="8"/>
  <c r="J137" i="8"/>
  <c r="I137" i="8"/>
  <c r="F137" i="8"/>
  <c r="E137" i="8"/>
  <c r="H137" i="8"/>
  <c r="G137" i="8"/>
  <c r="A137" i="8"/>
  <c r="H136" i="8"/>
  <c r="A136" i="8"/>
  <c r="F135" i="8"/>
  <c r="J135" i="8"/>
  <c r="A135" i="8"/>
  <c r="I134" i="8"/>
  <c r="A134" i="8"/>
  <c r="J270" i="7"/>
  <c r="I270" i="7"/>
  <c r="H270" i="7"/>
  <c r="G270" i="7"/>
  <c r="F270" i="7"/>
  <c r="E270" i="7"/>
  <c r="A270" i="7"/>
  <c r="J269" i="7"/>
  <c r="I269" i="7"/>
  <c r="H269" i="7"/>
  <c r="G269" i="7"/>
  <c r="F269" i="7"/>
  <c r="E269" i="7"/>
  <c r="A269" i="7"/>
  <c r="J268" i="7"/>
  <c r="I268" i="7"/>
  <c r="H268" i="7"/>
  <c r="G268" i="7"/>
  <c r="F268" i="7"/>
  <c r="E268" i="7"/>
  <c r="A268" i="7"/>
  <c r="J267" i="7"/>
  <c r="I267" i="7"/>
  <c r="H267" i="7"/>
  <c r="G267" i="7"/>
  <c r="F267" i="7"/>
  <c r="E267" i="7"/>
  <c r="A267" i="7"/>
  <c r="J266" i="7"/>
  <c r="I266" i="7"/>
  <c r="H266" i="7"/>
  <c r="G266" i="7"/>
  <c r="F266" i="7"/>
  <c r="E266" i="7"/>
  <c r="A266" i="7"/>
  <c r="J265" i="7"/>
  <c r="I265" i="7"/>
  <c r="H265" i="7"/>
  <c r="G265" i="7"/>
  <c r="F265" i="7"/>
  <c r="E265" i="7"/>
  <c r="A265" i="7"/>
  <c r="J264" i="7"/>
  <c r="I264" i="7"/>
  <c r="H264" i="7"/>
  <c r="G264" i="7"/>
  <c r="F264" i="7"/>
  <c r="E264" i="7"/>
  <c r="A264" i="7"/>
  <c r="J263" i="7"/>
  <c r="I263" i="7"/>
  <c r="H263" i="7"/>
  <c r="G263" i="7"/>
  <c r="F263" i="7"/>
  <c r="E263" i="7"/>
  <c r="A263" i="7"/>
  <c r="J262" i="7"/>
  <c r="I262" i="7"/>
  <c r="H262" i="7"/>
  <c r="G262" i="7"/>
  <c r="F262" i="7"/>
  <c r="E262" i="7"/>
  <c r="A262" i="7"/>
  <c r="J261" i="7"/>
  <c r="I261" i="7"/>
  <c r="H261" i="7"/>
  <c r="G261" i="7"/>
  <c r="F261" i="7"/>
  <c r="E261" i="7"/>
  <c r="A261" i="7"/>
  <c r="J260" i="7"/>
  <c r="I260" i="7"/>
  <c r="H260" i="7"/>
  <c r="G260" i="7"/>
  <c r="F260" i="7"/>
  <c r="E260" i="7"/>
  <c r="A260" i="7"/>
  <c r="J259" i="7"/>
  <c r="I259" i="7"/>
  <c r="H259" i="7"/>
  <c r="G259" i="7"/>
  <c r="F259" i="7"/>
  <c r="E259" i="7"/>
  <c r="A259" i="7"/>
  <c r="J258" i="7"/>
  <c r="I258" i="7"/>
  <c r="H258" i="7"/>
  <c r="G258" i="7"/>
  <c r="F258" i="7"/>
  <c r="E258" i="7"/>
  <c r="A258" i="7"/>
  <c r="J257" i="7"/>
  <c r="I257" i="7"/>
  <c r="H257" i="7"/>
  <c r="G257" i="7"/>
  <c r="F257" i="7"/>
  <c r="E257" i="7"/>
  <c r="A257" i="7"/>
  <c r="J256" i="7"/>
  <c r="I256" i="7"/>
  <c r="H256" i="7"/>
  <c r="G256" i="7"/>
  <c r="F256" i="7"/>
  <c r="E256" i="7"/>
  <c r="A256" i="7"/>
  <c r="J255" i="7"/>
  <c r="I255" i="7"/>
  <c r="H255" i="7"/>
  <c r="G255" i="7"/>
  <c r="F255" i="7"/>
  <c r="E255" i="7"/>
  <c r="A255" i="7"/>
  <c r="J254" i="7"/>
  <c r="I254" i="7"/>
  <c r="H254" i="7"/>
  <c r="G254" i="7"/>
  <c r="F254" i="7"/>
  <c r="E254" i="7"/>
  <c r="A254" i="7"/>
  <c r="J253" i="7"/>
  <c r="I253" i="7"/>
  <c r="H253" i="7"/>
  <c r="G253" i="7"/>
  <c r="F253" i="7"/>
  <c r="E253" i="7"/>
  <c r="A253" i="7"/>
  <c r="J252" i="7"/>
  <c r="I252" i="7"/>
  <c r="H252" i="7"/>
  <c r="G252" i="7"/>
  <c r="F252" i="7"/>
  <c r="E252" i="7"/>
  <c r="A252" i="7"/>
  <c r="J251" i="7"/>
  <c r="I251" i="7"/>
  <c r="H251" i="7"/>
  <c r="G251" i="7"/>
  <c r="F251" i="7"/>
  <c r="E251" i="7"/>
  <c r="A251" i="7"/>
  <c r="J250" i="7"/>
  <c r="I250" i="7"/>
  <c r="H250" i="7"/>
  <c r="G250" i="7"/>
  <c r="F250" i="7"/>
  <c r="E250" i="7"/>
  <c r="A250" i="7"/>
  <c r="J249" i="7"/>
  <c r="I249" i="7"/>
  <c r="H249" i="7"/>
  <c r="G249" i="7"/>
  <c r="F249" i="7"/>
  <c r="E249" i="7"/>
  <c r="A249" i="7"/>
  <c r="J248" i="7"/>
  <c r="I248" i="7"/>
  <c r="H248" i="7"/>
  <c r="G248" i="7"/>
  <c r="F248" i="7"/>
  <c r="E248" i="7"/>
  <c r="A248" i="7"/>
  <c r="J247" i="7"/>
  <c r="I247" i="7"/>
  <c r="H247" i="7"/>
  <c r="G247" i="7"/>
  <c r="F247" i="7"/>
  <c r="E247" i="7"/>
  <c r="A247" i="7"/>
  <c r="J246" i="7"/>
  <c r="I246" i="7"/>
  <c r="H246" i="7"/>
  <c r="G246" i="7"/>
  <c r="F246" i="7"/>
  <c r="E246" i="7"/>
  <c r="A246" i="7"/>
  <c r="J245" i="7"/>
  <c r="I245" i="7"/>
  <c r="H245" i="7"/>
  <c r="G245" i="7"/>
  <c r="F245" i="7"/>
  <c r="E245" i="7"/>
  <c r="A245" i="7"/>
  <c r="J244" i="7"/>
  <c r="I244" i="7"/>
  <c r="H244" i="7"/>
  <c r="G244" i="7"/>
  <c r="F244" i="7"/>
  <c r="E244" i="7"/>
  <c r="A244" i="7"/>
  <c r="J243" i="7"/>
  <c r="I243" i="7"/>
  <c r="H243" i="7"/>
  <c r="G243" i="7"/>
  <c r="F243" i="7"/>
  <c r="E243" i="7"/>
  <c r="A243" i="7"/>
  <c r="J242" i="7"/>
  <c r="I242" i="7"/>
  <c r="H242" i="7"/>
  <c r="G242" i="7"/>
  <c r="F242" i="7"/>
  <c r="E242" i="7"/>
  <c r="A242" i="7"/>
  <c r="J241" i="7"/>
  <c r="I241" i="7"/>
  <c r="H241" i="7"/>
  <c r="G241" i="7"/>
  <c r="F241" i="7"/>
  <c r="E241" i="7"/>
  <c r="A241" i="7"/>
  <c r="J240" i="7"/>
  <c r="I240" i="7"/>
  <c r="H240" i="7"/>
  <c r="G240" i="7"/>
  <c r="F240" i="7"/>
  <c r="E240" i="7"/>
  <c r="A240" i="7"/>
  <c r="J239" i="7"/>
  <c r="I239" i="7"/>
  <c r="H239" i="7"/>
  <c r="G239" i="7"/>
  <c r="F239" i="7"/>
  <c r="E239" i="7"/>
  <c r="A239" i="7"/>
  <c r="J238" i="7"/>
  <c r="I238" i="7"/>
  <c r="H238" i="7"/>
  <c r="G238" i="7"/>
  <c r="F238" i="7"/>
  <c r="E238" i="7"/>
  <c r="A238" i="7"/>
  <c r="J237" i="7"/>
  <c r="I237" i="7"/>
  <c r="H237" i="7"/>
  <c r="G237" i="7"/>
  <c r="F237" i="7"/>
  <c r="E237" i="7"/>
  <c r="A237" i="7"/>
  <c r="J236" i="7"/>
  <c r="I236" i="7"/>
  <c r="H236" i="7"/>
  <c r="G236" i="7"/>
  <c r="F236" i="7"/>
  <c r="E236" i="7"/>
  <c r="A236" i="7"/>
  <c r="J235" i="7"/>
  <c r="I235" i="7"/>
  <c r="H235" i="7"/>
  <c r="G235" i="7"/>
  <c r="F235" i="7"/>
  <c r="E235" i="7"/>
  <c r="A235" i="7"/>
  <c r="J234" i="7"/>
  <c r="I234" i="7"/>
  <c r="H234" i="7"/>
  <c r="G234" i="7"/>
  <c r="F234" i="7"/>
  <c r="E234" i="7"/>
  <c r="A234" i="7"/>
  <c r="J233" i="7"/>
  <c r="I233" i="7"/>
  <c r="H233" i="7"/>
  <c r="G233" i="7"/>
  <c r="F233" i="7"/>
  <c r="E233" i="7"/>
  <c r="A233" i="7"/>
  <c r="J232" i="7"/>
  <c r="I232" i="7"/>
  <c r="H232" i="7"/>
  <c r="G232" i="7"/>
  <c r="F232" i="7"/>
  <c r="E232" i="7"/>
  <c r="A232" i="7"/>
  <c r="J231" i="7"/>
  <c r="I231" i="7"/>
  <c r="H231" i="7"/>
  <c r="G231" i="7"/>
  <c r="F231" i="7"/>
  <c r="E231" i="7"/>
  <c r="A231" i="7"/>
  <c r="J230" i="7"/>
  <c r="I230" i="7"/>
  <c r="H230" i="7"/>
  <c r="G230" i="7"/>
  <c r="F230" i="7"/>
  <c r="E230" i="7"/>
  <c r="A230" i="7"/>
  <c r="J229" i="7"/>
  <c r="I229" i="7"/>
  <c r="H229" i="7"/>
  <c r="G229" i="7"/>
  <c r="F229" i="7"/>
  <c r="E229" i="7"/>
  <c r="A229" i="7"/>
  <c r="J228" i="7"/>
  <c r="I228" i="7"/>
  <c r="H228" i="7"/>
  <c r="G228" i="7"/>
  <c r="F228" i="7"/>
  <c r="E228" i="7"/>
  <c r="A228" i="7"/>
  <c r="J227" i="7"/>
  <c r="I227" i="7"/>
  <c r="H227" i="7"/>
  <c r="G227" i="7"/>
  <c r="F227" i="7"/>
  <c r="E227" i="7"/>
  <c r="A227" i="7"/>
  <c r="J226" i="7"/>
  <c r="I226" i="7"/>
  <c r="H226" i="7"/>
  <c r="G226" i="7"/>
  <c r="F226" i="7"/>
  <c r="E226" i="7"/>
  <c r="A226" i="7"/>
  <c r="J225" i="7"/>
  <c r="I225" i="7"/>
  <c r="H225" i="7"/>
  <c r="G225" i="7"/>
  <c r="F225" i="7"/>
  <c r="E225" i="7"/>
  <c r="A225" i="7"/>
  <c r="J224" i="7"/>
  <c r="I224" i="7"/>
  <c r="H224" i="7"/>
  <c r="G224" i="7"/>
  <c r="F224" i="7"/>
  <c r="E224" i="7"/>
  <c r="A224" i="7"/>
  <c r="J223" i="7"/>
  <c r="I223" i="7"/>
  <c r="H223" i="7"/>
  <c r="G223" i="7"/>
  <c r="F223" i="7"/>
  <c r="E223" i="7"/>
  <c r="A223" i="7"/>
  <c r="J222" i="7"/>
  <c r="I222" i="7"/>
  <c r="H222" i="7"/>
  <c r="G222" i="7"/>
  <c r="F222" i="7"/>
  <c r="E222" i="7"/>
  <c r="A222" i="7"/>
  <c r="J221" i="7"/>
  <c r="I221" i="7"/>
  <c r="H221" i="7"/>
  <c r="G221" i="7"/>
  <c r="F221" i="7"/>
  <c r="E221" i="7"/>
  <c r="A221" i="7"/>
  <c r="J220" i="7"/>
  <c r="I220" i="7"/>
  <c r="H220" i="7"/>
  <c r="G220" i="7"/>
  <c r="F220" i="7"/>
  <c r="E220" i="7"/>
  <c r="A220" i="7"/>
  <c r="J219" i="7"/>
  <c r="I219" i="7"/>
  <c r="H219" i="7"/>
  <c r="G219" i="7"/>
  <c r="F219" i="7"/>
  <c r="E219" i="7"/>
  <c r="A219" i="7"/>
  <c r="J218" i="7"/>
  <c r="I218" i="7"/>
  <c r="H218" i="7"/>
  <c r="G218" i="7"/>
  <c r="F218" i="7"/>
  <c r="E218" i="7"/>
  <c r="A218" i="7"/>
  <c r="J217" i="7"/>
  <c r="I217" i="7"/>
  <c r="H217" i="7"/>
  <c r="G217" i="7"/>
  <c r="F217" i="7"/>
  <c r="E217" i="7"/>
  <c r="A217" i="7"/>
  <c r="J216" i="7"/>
  <c r="I216" i="7"/>
  <c r="H216" i="7"/>
  <c r="G216" i="7"/>
  <c r="F216" i="7"/>
  <c r="E216" i="7"/>
  <c r="A216" i="7"/>
  <c r="J215" i="7"/>
  <c r="I215" i="7"/>
  <c r="H215" i="7"/>
  <c r="G215" i="7"/>
  <c r="F215" i="7"/>
  <c r="E215" i="7"/>
  <c r="A215" i="7"/>
  <c r="J214" i="7"/>
  <c r="I214" i="7"/>
  <c r="H214" i="7"/>
  <c r="G214" i="7"/>
  <c r="F214" i="7"/>
  <c r="E214" i="7"/>
  <c r="A214" i="7"/>
  <c r="J213" i="7"/>
  <c r="I213" i="7"/>
  <c r="H213" i="7"/>
  <c r="G213" i="7"/>
  <c r="F213" i="7"/>
  <c r="L237" i="7" s="1"/>
  <c r="E213" i="7"/>
  <c r="A213" i="7"/>
  <c r="J212" i="7"/>
  <c r="I212" i="7"/>
  <c r="H212" i="7"/>
  <c r="G212" i="7"/>
  <c r="F212" i="7"/>
  <c r="E212" i="7"/>
  <c r="A212" i="7"/>
  <c r="J211" i="7"/>
  <c r="I211" i="7"/>
  <c r="H211" i="7"/>
  <c r="G211" i="7"/>
  <c r="F211" i="7"/>
  <c r="E211" i="7"/>
  <c r="A211" i="7"/>
  <c r="J210" i="7"/>
  <c r="I210" i="7"/>
  <c r="H210" i="7"/>
  <c r="G210" i="7"/>
  <c r="F210" i="7"/>
  <c r="E210" i="7"/>
  <c r="A210" i="7"/>
  <c r="O209" i="7"/>
  <c r="J209" i="7"/>
  <c r="I209" i="7"/>
  <c r="L209" i="7" s="1"/>
  <c r="H209" i="7"/>
  <c r="G209" i="7"/>
  <c r="F209" i="7"/>
  <c r="E209" i="7"/>
  <c r="A209" i="7"/>
  <c r="J208" i="7"/>
  <c r="I208" i="7"/>
  <c r="H208" i="7"/>
  <c r="G208" i="7"/>
  <c r="F208" i="7"/>
  <c r="E208" i="7"/>
  <c r="A208" i="7"/>
  <c r="L207" i="7"/>
  <c r="O207" i="7" s="1"/>
  <c r="J207" i="7"/>
  <c r="I207" i="7"/>
  <c r="H207" i="7"/>
  <c r="G207" i="7"/>
  <c r="F207" i="7"/>
  <c r="E207" i="7"/>
  <c r="A207" i="7"/>
  <c r="L206" i="7"/>
  <c r="O206" i="7" s="1"/>
  <c r="J206" i="7"/>
  <c r="I206" i="7"/>
  <c r="H206" i="7"/>
  <c r="G206" i="7"/>
  <c r="F206" i="7"/>
  <c r="E206" i="7"/>
  <c r="A206" i="7"/>
  <c r="L205" i="7"/>
  <c r="O205" i="7" s="1"/>
  <c r="J205" i="7"/>
  <c r="I205" i="7"/>
  <c r="H205" i="7"/>
  <c r="G205" i="7"/>
  <c r="F205" i="7"/>
  <c r="E205" i="7"/>
  <c r="A205" i="7"/>
  <c r="L204" i="7"/>
  <c r="O204" i="7" s="1"/>
  <c r="J204" i="7"/>
  <c r="I204" i="7"/>
  <c r="H204" i="7"/>
  <c r="G204" i="7"/>
  <c r="F204" i="7"/>
  <c r="E204" i="7"/>
  <c r="A204" i="7"/>
  <c r="L203" i="7"/>
  <c r="O203" i="7" s="1"/>
  <c r="J203" i="7"/>
  <c r="I203" i="7"/>
  <c r="H203" i="7"/>
  <c r="G203" i="7"/>
  <c r="F203" i="7"/>
  <c r="E203" i="7"/>
  <c r="A203" i="7"/>
  <c r="L202" i="7"/>
  <c r="O202" i="7" s="1"/>
  <c r="J202" i="7"/>
  <c r="I202" i="7"/>
  <c r="H202" i="7"/>
  <c r="G202" i="7"/>
  <c r="F202" i="7"/>
  <c r="E202" i="7"/>
  <c r="A202" i="7"/>
  <c r="L201" i="7"/>
  <c r="O201" i="7" s="1"/>
  <c r="J201" i="7"/>
  <c r="I201" i="7"/>
  <c r="H201" i="7"/>
  <c r="G201" i="7"/>
  <c r="F201" i="7"/>
  <c r="E201" i="7"/>
  <c r="A201" i="7"/>
  <c r="L200" i="7"/>
  <c r="O200" i="7" s="1"/>
  <c r="J200" i="7"/>
  <c r="I200" i="7"/>
  <c r="H200" i="7"/>
  <c r="G200" i="7"/>
  <c r="F200" i="7"/>
  <c r="E200" i="7"/>
  <c r="A200" i="7"/>
  <c r="L199" i="7"/>
  <c r="O199" i="7" s="1"/>
  <c r="J199" i="7"/>
  <c r="I199" i="7"/>
  <c r="H199" i="7"/>
  <c r="G199" i="7"/>
  <c r="F199" i="7"/>
  <c r="E199" i="7"/>
  <c r="A199" i="7"/>
  <c r="L198" i="7"/>
  <c r="O198" i="7" s="1"/>
  <c r="J198" i="7"/>
  <c r="I198" i="7"/>
  <c r="H198" i="7"/>
  <c r="G198" i="7"/>
  <c r="F198" i="7"/>
  <c r="E198" i="7"/>
  <c r="A198" i="7"/>
  <c r="L197" i="7"/>
  <c r="O197" i="7" s="1"/>
  <c r="J197" i="7"/>
  <c r="I197" i="7"/>
  <c r="H197" i="7"/>
  <c r="G197" i="7"/>
  <c r="F197" i="7"/>
  <c r="E197" i="7"/>
  <c r="A197" i="7"/>
  <c r="L196" i="7"/>
  <c r="O196" i="7" s="1"/>
  <c r="J196" i="7"/>
  <c r="I196" i="7"/>
  <c r="H196" i="7"/>
  <c r="G196" i="7"/>
  <c r="F196" i="7"/>
  <c r="E196" i="7"/>
  <c r="A196" i="7"/>
  <c r="L195" i="7"/>
  <c r="O195" i="7" s="1"/>
  <c r="J195" i="7"/>
  <c r="I195" i="7"/>
  <c r="H195" i="7"/>
  <c r="G195" i="7"/>
  <c r="F195" i="7"/>
  <c r="E195" i="7"/>
  <c r="A195" i="7"/>
  <c r="L194" i="7"/>
  <c r="O194" i="7" s="1"/>
  <c r="J194" i="7"/>
  <c r="I194" i="7"/>
  <c r="H194" i="7"/>
  <c r="G194" i="7"/>
  <c r="F194" i="7"/>
  <c r="E194" i="7"/>
  <c r="A194" i="7"/>
  <c r="L193" i="7"/>
  <c r="O193" i="7" s="1"/>
  <c r="J193" i="7"/>
  <c r="I193" i="7"/>
  <c r="H193" i="7"/>
  <c r="G193" i="7"/>
  <c r="F193" i="7"/>
  <c r="E193" i="7"/>
  <c r="A193" i="7"/>
  <c r="L192" i="7"/>
  <c r="O192" i="7" s="1"/>
  <c r="J192" i="7"/>
  <c r="I192" i="7"/>
  <c r="H192" i="7"/>
  <c r="G192" i="7"/>
  <c r="F192" i="7"/>
  <c r="E192" i="7"/>
  <c r="A192" i="7"/>
  <c r="L191" i="7"/>
  <c r="O191" i="7" s="1"/>
  <c r="J191" i="7"/>
  <c r="I191" i="7"/>
  <c r="H191" i="7"/>
  <c r="G191" i="7"/>
  <c r="F191" i="7"/>
  <c r="E191" i="7"/>
  <c r="A191" i="7"/>
  <c r="L190" i="7"/>
  <c r="O190" i="7" s="1"/>
  <c r="J190" i="7"/>
  <c r="I190" i="7"/>
  <c r="H190" i="7"/>
  <c r="G190" i="7"/>
  <c r="F190" i="7"/>
  <c r="E190" i="7"/>
  <c r="A190" i="7"/>
  <c r="L189" i="7"/>
  <c r="O189" i="7" s="1"/>
  <c r="J189" i="7"/>
  <c r="I189" i="7"/>
  <c r="H189" i="7"/>
  <c r="G189" i="7"/>
  <c r="F189" i="7"/>
  <c r="E189" i="7"/>
  <c r="A189" i="7"/>
  <c r="L188" i="7"/>
  <c r="O188" i="7" s="1"/>
  <c r="J188" i="7"/>
  <c r="I188" i="7"/>
  <c r="H188" i="7"/>
  <c r="G188" i="7"/>
  <c r="F188" i="7"/>
  <c r="E188" i="7"/>
  <c r="A188" i="7"/>
  <c r="L187" i="7"/>
  <c r="O187" i="7" s="1"/>
  <c r="J187" i="7"/>
  <c r="I187" i="7"/>
  <c r="H187" i="7"/>
  <c r="G187" i="7"/>
  <c r="F187" i="7"/>
  <c r="E187" i="7"/>
  <c r="A187" i="7"/>
  <c r="L186" i="7"/>
  <c r="O186" i="7" s="1"/>
  <c r="J186" i="7"/>
  <c r="I186" i="7"/>
  <c r="H186" i="7"/>
  <c r="G186" i="7"/>
  <c r="F186" i="7"/>
  <c r="E186" i="7"/>
  <c r="A186" i="7"/>
  <c r="L185" i="7"/>
  <c r="O185" i="7" s="1"/>
  <c r="J185" i="7"/>
  <c r="I185" i="7"/>
  <c r="H185" i="7"/>
  <c r="G185" i="7"/>
  <c r="F185" i="7"/>
  <c r="E185" i="7"/>
  <c r="A185" i="7"/>
  <c r="L184" i="7"/>
  <c r="O184" i="7" s="1"/>
  <c r="J184" i="7"/>
  <c r="I184" i="7"/>
  <c r="H184" i="7"/>
  <c r="G184" i="7"/>
  <c r="F184" i="7"/>
  <c r="E184" i="7"/>
  <c r="A184" i="7"/>
  <c r="L183" i="7"/>
  <c r="O183" i="7" s="1"/>
  <c r="J183" i="7"/>
  <c r="I183" i="7"/>
  <c r="H183" i="7"/>
  <c r="G183" i="7"/>
  <c r="F183" i="7"/>
  <c r="E183" i="7"/>
  <c r="A183" i="7"/>
  <c r="L182" i="7"/>
  <c r="O182" i="7" s="1"/>
  <c r="J182" i="7"/>
  <c r="I182" i="7"/>
  <c r="H182" i="7"/>
  <c r="G182" i="7"/>
  <c r="F182" i="7"/>
  <c r="E182" i="7"/>
  <c r="A182" i="7"/>
  <c r="L181" i="7"/>
  <c r="O181" i="7" s="1"/>
  <c r="J181" i="7"/>
  <c r="I181" i="7"/>
  <c r="H181" i="7"/>
  <c r="G181" i="7"/>
  <c r="F181" i="7"/>
  <c r="E181" i="7"/>
  <c r="A181" i="7"/>
  <c r="L180" i="7"/>
  <c r="O180" i="7" s="1"/>
  <c r="J180" i="7"/>
  <c r="I180" i="7"/>
  <c r="H180" i="7"/>
  <c r="G180" i="7"/>
  <c r="F180" i="7"/>
  <c r="E180" i="7"/>
  <c r="A180" i="7"/>
  <c r="L179" i="7"/>
  <c r="O179" i="7" s="1"/>
  <c r="J179" i="7"/>
  <c r="I179" i="7"/>
  <c r="H179" i="7"/>
  <c r="G179" i="7"/>
  <c r="F179" i="7"/>
  <c r="E179" i="7"/>
  <c r="A179" i="7"/>
  <c r="L178" i="7"/>
  <c r="O178" i="7" s="1"/>
  <c r="J178" i="7"/>
  <c r="I178" i="7"/>
  <c r="H178" i="7"/>
  <c r="G178" i="7"/>
  <c r="F178" i="7"/>
  <c r="E178" i="7"/>
  <c r="A178" i="7"/>
  <c r="L177" i="7"/>
  <c r="O177" i="7" s="1"/>
  <c r="J177" i="7"/>
  <c r="I177" i="7"/>
  <c r="H177" i="7"/>
  <c r="G177" i="7"/>
  <c r="F177" i="7"/>
  <c r="E177" i="7"/>
  <c r="A177" i="7"/>
  <c r="L176" i="7"/>
  <c r="O176" i="7" s="1"/>
  <c r="J176" i="7"/>
  <c r="I176" i="7"/>
  <c r="H176" i="7"/>
  <c r="G176" i="7"/>
  <c r="F176" i="7"/>
  <c r="E176" i="7"/>
  <c r="A176" i="7"/>
  <c r="L175" i="7"/>
  <c r="O175" i="7" s="1"/>
  <c r="J175" i="7"/>
  <c r="I175" i="7"/>
  <c r="H175" i="7"/>
  <c r="G175" i="7"/>
  <c r="F175" i="7"/>
  <c r="E175" i="7"/>
  <c r="A175" i="7"/>
  <c r="L174" i="7"/>
  <c r="O174" i="7" s="1"/>
  <c r="J174" i="7"/>
  <c r="I174" i="7"/>
  <c r="H174" i="7"/>
  <c r="G174" i="7"/>
  <c r="F174" i="7"/>
  <c r="E174" i="7"/>
  <c r="A174" i="7"/>
  <c r="L173" i="7"/>
  <c r="O173" i="7" s="1"/>
  <c r="J173" i="7"/>
  <c r="I173" i="7"/>
  <c r="H173" i="7"/>
  <c r="G173" i="7"/>
  <c r="F173" i="7"/>
  <c r="E173" i="7"/>
  <c r="A173" i="7"/>
  <c r="L172" i="7"/>
  <c r="O172" i="7" s="1"/>
  <c r="J172" i="7"/>
  <c r="I172" i="7"/>
  <c r="H172" i="7"/>
  <c r="G172" i="7"/>
  <c r="F172" i="7"/>
  <c r="E172" i="7"/>
  <c r="A172" i="7"/>
  <c r="L171" i="7"/>
  <c r="O171" i="7" s="1"/>
  <c r="J171" i="7"/>
  <c r="I171" i="7"/>
  <c r="H171" i="7"/>
  <c r="G171" i="7"/>
  <c r="F171" i="7"/>
  <c r="E171" i="7"/>
  <c r="A171" i="7"/>
  <c r="L170" i="7"/>
  <c r="O170" i="7" s="1"/>
  <c r="J170" i="7"/>
  <c r="I170" i="7"/>
  <c r="H170" i="7"/>
  <c r="G170" i="7"/>
  <c r="F170" i="7"/>
  <c r="E170" i="7"/>
  <c r="A170" i="7"/>
  <c r="L169" i="7"/>
  <c r="O169" i="7" s="1"/>
  <c r="J169" i="7"/>
  <c r="I169" i="7"/>
  <c r="H169" i="7"/>
  <c r="G169" i="7"/>
  <c r="F169" i="7"/>
  <c r="E169" i="7"/>
  <c r="A169" i="7"/>
  <c r="J168" i="7"/>
  <c r="I168" i="7"/>
  <c r="L168" i="7" s="1"/>
  <c r="O168" i="7" s="1"/>
  <c r="H168" i="7"/>
  <c r="G168" i="7"/>
  <c r="F168" i="7"/>
  <c r="E168" i="7"/>
  <c r="A168" i="7"/>
  <c r="L167" i="7"/>
  <c r="O167" i="7" s="1"/>
  <c r="J167" i="7"/>
  <c r="I167" i="7"/>
  <c r="H167" i="7"/>
  <c r="G167" i="7"/>
  <c r="F167" i="7"/>
  <c r="E167" i="7"/>
  <c r="A167" i="7"/>
  <c r="J166" i="7"/>
  <c r="I166" i="7"/>
  <c r="L166" i="7" s="1"/>
  <c r="O166" i="7" s="1"/>
  <c r="H166" i="7"/>
  <c r="G166" i="7"/>
  <c r="F166" i="7"/>
  <c r="E166" i="7"/>
  <c r="A166" i="7"/>
  <c r="L165" i="7"/>
  <c r="O165" i="7" s="1"/>
  <c r="J165" i="7"/>
  <c r="I165" i="7"/>
  <c r="H165" i="7"/>
  <c r="G165" i="7"/>
  <c r="F165" i="7"/>
  <c r="E165" i="7"/>
  <c r="A165" i="7"/>
  <c r="J164" i="7"/>
  <c r="I164" i="7"/>
  <c r="L164" i="7" s="1"/>
  <c r="O164" i="7" s="1"/>
  <c r="H164" i="7"/>
  <c r="G164" i="7"/>
  <c r="F164" i="7"/>
  <c r="E164" i="7"/>
  <c r="A164" i="7"/>
  <c r="L163" i="7"/>
  <c r="O163" i="7" s="1"/>
  <c r="J163" i="7"/>
  <c r="I163" i="7"/>
  <c r="H163" i="7"/>
  <c r="G163" i="7"/>
  <c r="F163" i="7"/>
  <c r="E163" i="7"/>
  <c r="A163" i="7"/>
  <c r="J162" i="7"/>
  <c r="I162" i="7"/>
  <c r="L162" i="7" s="1"/>
  <c r="O162" i="7" s="1"/>
  <c r="H162" i="7"/>
  <c r="G162" i="7"/>
  <c r="F162" i="7"/>
  <c r="E162" i="7"/>
  <c r="A162" i="7"/>
  <c r="L161" i="7"/>
  <c r="O161" i="7" s="1"/>
  <c r="J161" i="7"/>
  <c r="I161" i="7"/>
  <c r="H161" i="7"/>
  <c r="G161" i="7"/>
  <c r="F161" i="7"/>
  <c r="E161" i="7"/>
  <c r="A161" i="7"/>
  <c r="J160" i="7"/>
  <c r="I160" i="7"/>
  <c r="L160" i="7" s="1"/>
  <c r="O160" i="7" s="1"/>
  <c r="H160" i="7"/>
  <c r="G160" i="7"/>
  <c r="F160" i="7"/>
  <c r="E160" i="7"/>
  <c r="A160" i="7"/>
  <c r="L159" i="7"/>
  <c r="O159" i="7" s="1"/>
  <c r="J159" i="7"/>
  <c r="I159" i="7"/>
  <c r="H159" i="7"/>
  <c r="G159" i="7"/>
  <c r="M214" i="7" s="1"/>
  <c r="P214" i="7" s="1"/>
  <c r="F159" i="7"/>
  <c r="E159" i="7"/>
  <c r="A159" i="7"/>
  <c r="J158" i="7"/>
  <c r="I158" i="7"/>
  <c r="L158" i="7" s="1"/>
  <c r="O158" i="7" s="1"/>
  <c r="H158" i="7"/>
  <c r="G158" i="7"/>
  <c r="F158" i="7"/>
  <c r="E158" i="7"/>
  <c r="A158" i="7"/>
  <c r="L157" i="7"/>
  <c r="O157" i="7" s="1"/>
  <c r="J157" i="7"/>
  <c r="I157" i="7"/>
  <c r="H157" i="7"/>
  <c r="G157" i="7"/>
  <c r="F157" i="7"/>
  <c r="E157" i="7"/>
  <c r="A157" i="7"/>
  <c r="O156" i="7"/>
  <c r="M156" i="7"/>
  <c r="P156" i="7" s="1"/>
  <c r="J156" i="7"/>
  <c r="I156" i="7"/>
  <c r="L156" i="7" s="1"/>
  <c r="S156" i="7" s="1"/>
  <c r="H156" i="7"/>
  <c r="G156" i="7"/>
  <c r="F156" i="7"/>
  <c r="E156" i="7"/>
  <c r="A156" i="7"/>
  <c r="M155" i="7"/>
  <c r="P155" i="7" s="1"/>
  <c r="L155" i="7"/>
  <c r="J155" i="7"/>
  <c r="I155" i="7"/>
  <c r="H155" i="7"/>
  <c r="G155" i="7"/>
  <c r="F155" i="7"/>
  <c r="E155" i="7"/>
  <c r="A155" i="7"/>
  <c r="P154" i="7"/>
  <c r="M154" i="7"/>
  <c r="L154" i="7"/>
  <c r="J154" i="7"/>
  <c r="I154" i="7"/>
  <c r="H154" i="7"/>
  <c r="G154" i="7"/>
  <c r="F154" i="7"/>
  <c r="E154" i="7"/>
  <c r="A154" i="7"/>
  <c r="P153" i="7"/>
  <c r="M153" i="7"/>
  <c r="J153" i="7"/>
  <c r="I153" i="7"/>
  <c r="L153" i="7" s="1"/>
  <c r="H153" i="7"/>
  <c r="G153" i="7"/>
  <c r="F153" i="7"/>
  <c r="E153" i="7"/>
  <c r="A153" i="7"/>
  <c r="M152" i="7"/>
  <c r="P152" i="7" s="1"/>
  <c r="J152" i="7"/>
  <c r="I152" i="7"/>
  <c r="L152" i="7" s="1"/>
  <c r="H152" i="7"/>
  <c r="G152" i="7"/>
  <c r="F152" i="7"/>
  <c r="E152" i="7"/>
  <c r="A152" i="7"/>
  <c r="M151" i="7"/>
  <c r="P151" i="7" s="1"/>
  <c r="L151" i="7"/>
  <c r="J151" i="7"/>
  <c r="I151" i="7"/>
  <c r="H151" i="7"/>
  <c r="G151" i="7"/>
  <c r="F151" i="7"/>
  <c r="E151" i="7"/>
  <c r="A151" i="7"/>
  <c r="P150" i="7"/>
  <c r="M150" i="7"/>
  <c r="L150" i="7"/>
  <c r="J150" i="7"/>
  <c r="I150" i="7"/>
  <c r="H150" i="7"/>
  <c r="G150" i="7"/>
  <c r="F150" i="7"/>
  <c r="E150" i="7"/>
  <c r="A150" i="7"/>
  <c r="P149" i="7"/>
  <c r="M149" i="7"/>
  <c r="J149" i="7"/>
  <c r="I149" i="7"/>
  <c r="L149" i="7" s="1"/>
  <c r="H149" i="7"/>
  <c r="G149" i="7"/>
  <c r="F149" i="7"/>
  <c r="E149" i="7"/>
  <c r="A149" i="7"/>
  <c r="M148" i="7"/>
  <c r="P148" i="7" s="1"/>
  <c r="J148" i="7"/>
  <c r="I148" i="7"/>
  <c r="L148" i="7" s="1"/>
  <c r="H148" i="7"/>
  <c r="G148" i="7"/>
  <c r="F148" i="7"/>
  <c r="E148" i="7"/>
  <c r="A148" i="7"/>
  <c r="M147" i="7"/>
  <c r="P147" i="7" s="1"/>
  <c r="L147" i="7"/>
  <c r="J147" i="7"/>
  <c r="I147" i="7"/>
  <c r="H147" i="7"/>
  <c r="G147" i="7"/>
  <c r="F147" i="7"/>
  <c r="E147" i="7"/>
  <c r="A147" i="7"/>
  <c r="P146" i="7"/>
  <c r="M146" i="7"/>
  <c r="L146" i="7"/>
  <c r="J146" i="7"/>
  <c r="I146" i="7"/>
  <c r="H146" i="7"/>
  <c r="G146" i="7"/>
  <c r="F146" i="7"/>
  <c r="E146" i="7"/>
  <c r="A146" i="7"/>
  <c r="P145" i="7"/>
  <c r="M145" i="7"/>
  <c r="J145" i="7"/>
  <c r="I145" i="7"/>
  <c r="L145" i="7" s="1"/>
  <c r="H145" i="7"/>
  <c r="G145" i="7"/>
  <c r="F145" i="7"/>
  <c r="E145" i="7"/>
  <c r="A145" i="7"/>
  <c r="M144" i="7"/>
  <c r="P144" i="7" s="1"/>
  <c r="J144" i="7"/>
  <c r="I144" i="7"/>
  <c r="L144" i="7" s="1"/>
  <c r="H144" i="7"/>
  <c r="G144" i="7"/>
  <c r="F144" i="7"/>
  <c r="E144" i="7"/>
  <c r="A144" i="7"/>
  <c r="M143" i="7"/>
  <c r="P143" i="7" s="1"/>
  <c r="L143" i="7"/>
  <c r="J143" i="7"/>
  <c r="I143" i="7"/>
  <c r="H143" i="7"/>
  <c r="G143" i="7"/>
  <c r="F143" i="7"/>
  <c r="E143" i="7"/>
  <c r="A143" i="7"/>
  <c r="P142" i="7"/>
  <c r="M142" i="7"/>
  <c r="L142" i="7"/>
  <c r="J142" i="7"/>
  <c r="I142" i="7"/>
  <c r="H142" i="7"/>
  <c r="G142" i="7"/>
  <c r="F142" i="7"/>
  <c r="E142" i="7"/>
  <c r="A142" i="7"/>
  <c r="P141" i="7"/>
  <c r="M141" i="7"/>
  <c r="J141" i="7"/>
  <c r="I141" i="7"/>
  <c r="L141" i="7" s="1"/>
  <c r="H141" i="7"/>
  <c r="G141" i="7"/>
  <c r="F141" i="7"/>
  <c r="E141" i="7"/>
  <c r="A141" i="7"/>
  <c r="M140" i="7"/>
  <c r="P140" i="7" s="1"/>
  <c r="J140" i="7"/>
  <c r="I140" i="7"/>
  <c r="L140" i="7" s="1"/>
  <c r="H140" i="7"/>
  <c r="G140" i="7"/>
  <c r="F140" i="7"/>
  <c r="E140" i="7"/>
  <c r="A140" i="7"/>
  <c r="M139" i="7"/>
  <c r="P139" i="7" s="1"/>
  <c r="L139" i="7"/>
  <c r="J139" i="7"/>
  <c r="I139" i="7"/>
  <c r="H139" i="7"/>
  <c r="G139" i="7"/>
  <c r="F139" i="7"/>
  <c r="E139" i="7"/>
  <c r="A139" i="7"/>
  <c r="P138" i="7"/>
  <c r="M138" i="7"/>
  <c r="L138" i="7"/>
  <c r="J138" i="7"/>
  <c r="I138" i="7"/>
  <c r="H138" i="7"/>
  <c r="G138" i="7"/>
  <c r="F138" i="7"/>
  <c r="E138" i="7"/>
  <c r="A138" i="7"/>
  <c r="P137" i="7"/>
  <c r="M137" i="7"/>
  <c r="J137" i="7"/>
  <c r="I137" i="7"/>
  <c r="L137" i="7" s="1"/>
  <c r="H137" i="7"/>
  <c r="G137" i="7"/>
  <c r="F137" i="7"/>
  <c r="E137" i="7"/>
  <c r="K216" i="7" s="1"/>
  <c r="A137" i="7"/>
  <c r="M136" i="7"/>
  <c r="P136" i="7" s="1"/>
  <c r="J136" i="7"/>
  <c r="I136" i="7"/>
  <c r="L136" i="7" s="1"/>
  <c r="H136" i="7"/>
  <c r="K136" i="7" s="1"/>
  <c r="G136" i="7"/>
  <c r="F136" i="7"/>
  <c r="E136" i="7"/>
  <c r="K204" i="7" s="1"/>
  <c r="A136" i="7"/>
  <c r="M135" i="7"/>
  <c r="P135" i="7" s="1"/>
  <c r="L135" i="7"/>
  <c r="J135" i="7"/>
  <c r="I135" i="7"/>
  <c r="H135" i="7"/>
  <c r="K135" i="7" s="1"/>
  <c r="G135" i="7"/>
  <c r="F135" i="7"/>
  <c r="E135" i="7"/>
  <c r="A135" i="7"/>
  <c r="Q134" i="7"/>
  <c r="P134" i="7"/>
  <c r="M134" i="7"/>
  <c r="L134" i="7"/>
  <c r="J134" i="7"/>
  <c r="I134" i="7"/>
  <c r="H134" i="7"/>
  <c r="K134" i="7" s="1"/>
  <c r="G134" i="7"/>
  <c r="F134" i="7"/>
  <c r="E134" i="7"/>
  <c r="K163" i="7" s="1"/>
  <c r="A134" i="7"/>
  <c r="C270" i="3"/>
  <c r="A270" i="3"/>
  <c r="I269" i="3"/>
  <c r="E269" i="3"/>
  <c r="C269" i="3"/>
  <c r="H269" i="3" s="1"/>
  <c r="A269" i="3"/>
  <c r="J268" i="3"/>
  <c r="I268" i="3"/>
  <c r="F268" i="3"/>
  <c r="E268" i="3"/>
  <c r="C268" i="3"/>
  <c r="H268" i="3" s="1"/>
  <c r="A268" i="3"/>
  <c r="J267" i="3"/>
  <c r="G267" i="3"/>
  <c r="F267" i="3"/>
  <c r="E267" i="3"/>
  <c r="C267" i="3"/>
  <c r="I267" i="3" s="1"/>
  <c r="A267" i="3"/>
  <c r="C266" i="3"/>
  <c r="A266" i="3"/>
  <c r="I265" i="3"/>
  <c r="E265" i="3"/>
  <c r="C265" i="3"/>
  <c r="H265" i="3" s="1"/>
  <c r="A265" i="3"/>
  <c r="J264" i="3"/>
  <c r="I264" i="3"/>
  <c r="F264" i="3"/>
  <c r="E264" i="3"/>
  <c r="C264" i="3"/>
  <c r="H264" i="3" s="1"/>
  <c r="A264" i="3"/>
  <c r="J263" i="3"/>
  <c r="G263" i="3"/>
  <c r="F263" i="3"/>
  <c r="E263" i="3"/>
  <c r="C263" i="3"/>
  <c r="I263" i="3" s="1"/>
  <c r="A263" i="3"/>
  <c r="C262" i="3"/>
  <c r="A262" i="3"/>
  <c r="I261" i="3"/>
  <c r="E261" i="3"/>
  <c r="C261" i="3"/>
  <c r="H261" i="3" s="1"/>
  <c r="A261" i="3"/>
  <c r="J260" i="3"/>
  <c r="I260" i="3"/>
  <c r="F260" i="3"/>
  <c r="E260" i="3"/>
  <c r="C260" i="3"/>
  <c r="H260" i="3" s="1"/>
  <c r="A260" i="3"/>
  <c r="J259" i="3"/>
  <c r="G259" i="3"/>
  <c r="F259" i="3"/>
  <c r="E259" i="3"/>
  <c r="C259" i="3"/>
  <c r="I259" i="3" s="1"/>
  <c r="A259" i="3"/>
  <c r="C258" i="3"/>
  <c r="A258" i="3"/>
  <c r="I257" i="3"/>
  <c r="E257" i="3"/>
  <c r="C257" i="3"/>
  <c r="H257" i="3" s="1"/>
  <c r="A257" i="3"/>
  <c r="J256" i="3"/>
  <c r="F256" i="3"/>
  <c r="E256" i="3"/>
  <c r="C256" i="3"/>
  <c r="I256" i="3" s="1"/>
  <c r="A256" i="3"/>
  <c r="J255" i="3"/>
  <c r="G255" i="3"/>
  <c r="F255" i="3"/>
  <c r="C255" i="3"/>
  <c r="I255" i="3" s="1"/>
  <c r="A255" i="3"/>
  <c r="C254" i="3"/>
  <c r="A254" i="3"/>
  <c r="I253" i="3"/>
  <c r="E253" i="3"/>
  <c r="C253" i="3"/>
  <c r="H253" i="3" s="1"/>
  <c r="A253" i="3"/>
  <c r="J252" i="3"/>
  <c r="F252" i="3"/>
  <c r="E252" i="3"/>
  <c r="C252" i="3"/>
  <c r="I252" i="3" s="1"/>
  <c r="A252" i="3"/>
  <c r="J251" i="3"/>
  <c r="G251" i="3"/>
  <c r="F251" i="3"/>
  <c r="E251" i="3"/>
  <c r="C251" i="3"/>
  <c r="I251" i="3" s="1"/>
  <c r="A251" i="3"/>
  <c r="H250" i="3"/>
  <c r="C250" i="3"/>
  <c r="A250" i="3"/>
  <c r="J249" i="3"/>
  <c r="I249" i="3"/>
  <c r="G249" i="3"/>
  <c r="F249" i="3"/>
  <c r="E249" i="3"/>
  <c r="C249" i="3"/>
  <c r="H249" i="3" s="1"/>
  <c r="A249" i="3"/>
  <c r="J248" i="3"/>
  <c r="F248" i="3"/>
  <c r="C248" i="3"/>
  <c r="I248" i="3" s="1"/>
  <c r="A248" i="3"/>
  <c r="H247" i="3"/>
  <c r="G247" i="3"/>
  <c r="E247" i="3"/>
  <c r="C247" i="3"/>
  <c r="A247" i="3"/>
  <c r="I246" i="3"/>
  <c r="G246" i="3"/>
  <c r="E246" i="3"/>
  <c r="C246" i="3"/>
  <c r="J246" i="3" s="1"/>
  <c r="A246" i="3"/>
  <c r="J245" i="3"/>
  <c r="H245" i="3"/>
  <c r="C245" i="3"/>
  <c r="A245" i="3"/>
  <c r="J244" i="3"/>
  <c r="I244" i="3"/>
  <c r="G244" i="3"/>
  <c r="F244" i="3"/>
  <c r="E244" i="3"/>
  <c r="C244" i="3"/>
  <c r="H244" i="3" s="1"/>
  <c r="A244" i="3"/>
  <c r="J243" i="3"/>
  <c r="C243" i="3"/>
  <c r="A243" i="3"/>
  <c r="I242" i="3"/>
  <c r="G242" i="3"/>
  <c r="E242" i="3"/>
  <c r="C242" i="3"/>
  <c r="J242" i="3" s="1"/>
  <c r="A242" i="3"/>
  <c r="J241" i="3"/>
  <c r="H241" i="3"/>
  <c r="C241" i="3"/>
  <c r="A241" i="3"/>
  <c r="J240" i="3"/>
  <c r="I240" i="3"/>
  <c r="G240" i="3"/>
  <c r="F240" i="3"/>
  <c r="E240" i="3"/>
  <c r="C240" i="3"/>
  <c r="H240" i="3" s="1"/>
  <c r="A240" i="3"/>
  <c r="J239" i="3"/>
  <c r="C239" i="3"/>
  <c r="A239" i="3"/>
  <c r="I238" i="3"/>
  <c r="G238" i="3"/>
  <c r="E238" i="3"/>
  <c r="C238" i="3"/>
  <c r="J238" i="3" s="1"/>
  <c r="A238" i="3"/>
  <c r="J237" i="3"/>
  <c r="H237" i="3"/>
  <c r="C237" i="3"/>
  <c r="A237" i="3"/>
  <c r="I236" i="3"/>
  <c r="G236" i="3"/>
  <c r="F236" i="3"/>
  <c r="E236" i="3"/>
  <c r="C236" i="3"/>
  <c r="H236" i="3" s="1"/>
  <c r="A236" i="3"/>
  <c r="J235" i="3"/>
  <c r="H235" i="3"/>
  <c r="C235" i="3"/>
  <c r="A235" i="3"/>
  <c r="I234" i="3"/>
  <c r="G234" i="3"/>
  <c r="F234" i="3"/>
  <c r="E234" i="3"/>
  <c r="C234" i="3"/>
  <c r="J234" i="3" s="1"/>
  <c r="A234" i="3"/>
  <c r="J233" i="3"/>
  <c r="H233" i="3"/>
  <c r="C233" i="3"/>
  <c r="A233" i="3"/>
  <c r="I232" i="3"/>
  <c r="G232" i="3"/>
  <c r="E232" i="3"/>
  <c r="C232" i="3"/>
  <c r="H232" i="3" s="1"/>
  <c r="A232" i="3"/>
  <c r="J231" i="3"/>
  <c r="H231" i="3"/>
  <c r="F231" i="3"/>
  <c r="C231" i="3"/>
  <c r="A231" i="3"/>
  <c r="J230" i="3"/>
  <c r="I230" i="3"/>
  <c r="G230" i="3"/>
  <c r="F230" i="3"/>
  <c r="E230" i="3"/>
  <c r="C230" i="3"/>
  <c r="H230" i="3" s="1"/>
  <c r="A230" i="3"/>
  <c r="J229" i="3"/>
  <c r="H229" i="3"/>
  <c r="C229" i="3"/>
  <c r="A229" i="3"/>
  <c r="H228" i="3"/>
  <c r="C228" i="3"/>
  <c r="A228" i="3"/>
  <c r="I227" i="3"/>
  <c r="C227" i="3"/>
  <c r="A227" i="3"/>
  <c r="J226" i="3"/>
  <c r="I226" i="3"/>
  <c r="G226" i="3"/>
  <c r="F226" i="3"/>
  <c r="E226" i="3"/>
  <c r="C226" i="3"/>
  <c r="H226" i="3" s="1"/>
  <c r="A226" i="3"/>
  <c r="H225" i="3"/>
  <c r="C225" i="3"/>
  <c r="A225" i="3"/>
  <c r="H224" i="3"/>
  <c r="C224" i="3"/>
  <c r="A224" i="3"/>
  <c r="J223" i="3"/>
  <c r="I223" i="3"/>
  <c r="G223" i="3"/>
  <c r="F223" i="3"/>
  <c r="E223" i="3"/>
  <c r="C223" i="3"/>
  <c r="H223" i="3" s="1"/>
  <c r="A223" i="3"/>
  <c r="J222" i="3"/>
  <c r="G222" i="3"/>
  <c r="F222" i="3"/>
  <c r="C222" i="3"/>
  <c r="I222" i="3" s="1"/>
  <c r="A222" i="3"/>
  <c r="G221" i="3"/>
  <c r="C221" i="3"/>
  <c r="H221" i="3" s="1"/>
  <c r="A221" i="3"/>
  <c r="H220" i="3"/>
  <c r="E220" i="3"/>
  <c r="C220" i="3"/>
  <c r="I220" i="3" s="1"/>
  <c r="A220" i="3"/>
  <c r="J219" i="3"/>
  <c r="I219" i="3"/>
  <c r="G219" i="3"/>
  <c r="F219" i="3"/>
  <c r="E219" i="3"/>
  <c r="C219" i="3"/>
  <c r="H219" i="3" s="1"/>
  <c r="A219" i="3"/>
  <c r="J218" i="3"/>
  <c r="G218" i="3"/>
  <c r="F218" i="3"/>
  <c r="C218" i="3"/>
  <c r="I218" i="3" s="1"/>
  <c r="A218" i="3"/>
  <c r="C217" i="3"/>
  <c r="A217" i="3"/>
  <c r="E216" i="3"/>
  <c r="C216" i="3"/>
  <c r="I216" i="3" s="1"/>
  <c r="A216" i="3"/>
  <c r="J215" i="3"/>
  <c r="I215" i="3"/>
  <c r="G215" i="3"/>
  <c r="F215" i="3"/>
  <c r="E215" i="3"/>
  <c r="C215" i="3"/>
  <c r="H215" i="3" s="1"/>
  <c r="A215" i="3"/>
  <c r="J214" i="3"/>
  <c r="G214" i="3"/>
  <c r="F214" i="3"/>
  <c r="C214" i="3"/>
  <c r="I214" i="3" s="1"/>
  <c r="A214" i="3"/>
  <c r="C213" i="3"/>
  <c r="A213" i="3"/>
  <c r="J212" i="3"/>
  <c r="E212" i="3"/>
  <c r="C212" i="3"/>
  <c r="G212" i="3" s="1"/>
  <c r="A212" i="3"/>
  <c r="J211" i="3"/>
  <c r="I211" i="3"/>
  <c r="G211" i="3"/>
  <c r="F211" i="3"/>
  <c r="E211" i="3"/>
  <c r="C211" i="3"/>
  <c r="H211" i="3" s="1"/>
  <c r="A211" i="3"/>
  <c r="J210" i="3"/>
  <c r="C210" i="3"/>
  <c r="A210" i="3"/>
  <c r="E209" i="3"/>
  <c r="C209" i="3"/>
  <c r="H209" i="3" s="1"/>
  <c r="A209" i="3"/>
  <c r="J208" i="3"/>
  <c r="F208" i="3"/>
  <c r="E208" i="3"/>
  <c r="C208" i="3"/>
  <c r="G208" i="3" s="1"/>
  <c r="A208" i="3"/>
  <c r="J207" i="3"/>
  <c r="I207" i="3"/>
  <c r="G207" i="3"/>
  <c r="F207" i="3"/>
  <c r="E207" i="3"/>
  <c r="C207" i="3"/>
  <c r="H207" i="3" s="1"/>
  <c r="A207" i="3"/>
  <c r="F206" i="3"/>
  <c r="C206" i="3"/>
  <c r="H206" i="3" s="1"/>
  <c r="A206" i="3"/>
  <c r="G205" i="3"/>
  <c r="E205" i="3"/>
  <c r="C205" i="3"/>
  <c r="H205" i="3" s="1"/>
  <c r="A205" i="3"/>
  <c r="J204" i="3"/>
  <c r="H204" i="3"/>
  <c r="F204" i="3"/>
  <c r="E204" i="3"/>
  <c r="C204" i="3"/>
  <c r="G204" i="3" s="1"/>
  <c r="A204" i="3"/>
  <c r="J203" i="3"/>
  <c r="I203" i="3"/>
  <c r="G203" i="3"/>
  <c r="F203" i="3"/>
  <c r="E203" i="3"/>
  <c r="C203" i="3"/>
  <c r="H203" i="3" s="1"/>
  <c r="A203" i="3"/>
  <c r="G202" i="3"/>
  <c r="F202" i="3"/>
  <c r="C202" i="3"/>
  <c r="H202" i="3" s="1"/>
  <c r="A202" i="3"/>
  <c r="H201" i="3"/>
  <c r="G201" i="3"/>
  <c r="E201" i="3"/>
  <c r="C201" i="3"/>
  <c r="A201" i="3"/>
  <c r="H200" i="3"/>
  <c r="C200" i="3"/>
  <c r="I200" i="3" s="1"/>
  <c r="A200" i="3"/>
  <c r="J199" i="3"/>
  <c r="I199" i="3"/>
  <c r="G199" i="3"/>
  <c r="F199" i="3"/>
  <c r="E199" i="3"/>
  <c r="C199" i="3"/>
  <c r="H199" i="3" s="1"/>
  <c r="A199" i="3"/>
  <c r="H198" i="3"/>
  <c r="G198" i="3"/>
  <c r="F198" i="3"/>
  <c r="C198" i="3"/>
  <c r="A198" i="3"/>
  <c r="C197" i="3"/>
  <c r="A197" i="3"/>
  <c r="H196" i="3"/>
  <c r="E196" i="3"/>
  <c r="C196" i="3"/>
  <c r="I196" i="3" s="1"/>
  <c r="A196" i="3"/>
  <c r="J195" i="3"/>
  <c r="I195" i="3"/>
  <c r="G195" i="3"/>
  <c r="F195" i="3"/>
  <c r="E195" i="3"/>
  <c r="C195" i="3"/>
  <c r="H195" i="3" s="1"/>
  <c r="A195" i="3"/>
  <c r="C194" i="3"/>
  <c r="A194" i="3"/>
  <c r="H193" i="3"/>
  <c r="F193" i="3"/>
  <c r="E193" i="3"/>
  <c r="C193" i="3"/>
  <c r="A193" i="3"/>
  <c r="J192" i="3"/>
  <c r="I192" i="3"/>
  <c r="G192" i="3"/>
  <c r="F192" i="3"/>
  <c r="E192" i="3"/>
  <c r="C192" i="3"/>
  <c r="H192" i="3" s="1"/>
  <c r="A192" i="3"/>
  <c r="G191" i="3"/>
  <c r="F191" i="3"/>
  <c r="C191" i="3"/>
  <c r="H191" i="3" s="1"/>
  <c r="A191" i="3"/>
  <c r="H190" i="3"/>
  <c r="G190" i="3"/>
  <c r="E190" i="3"/>
  <c r="C190" i="3"/>
  <c r="A190" i="3"/>
  <c r="I189" i="3"/>
  <c r="C189" i="3"/>
  <c r="A189" i="3"/>
  <c r="J188" i="3"/>
  <c r="I188" i="3"/>
  <c r="G188" i="3"/>
  <c r="F188" i="3"/>
  <c r="E188" i="3"/>
  <c r="C188" i="3"/>
  <c r="H188" i="3" s="1"/>
  <c r="A188" i="3"/>
  <c r="H187" i="3"/>
  <c r="G187" i="3"/>
  <c r="F187" i="3"/>
  <c r="C187" i="3"/>
  <c r="A187" i="3"/>
  <c r="I186" i="3"/>
  <c r="C186" i="3"/>
  <c r="A186" i="3"/>
  <c r="J185" i="3"/>
  <c r="E185" i="3"/>
  <c r="C185" i="3"/>
  <c r="G185" i="3" s="1"/>
  <c r="A185" i="3"/>
  <c r="J184" i="3"/>
  <c r="I184" i="3"/>
  <c r="G184" i="3"/>
  <c r="F184" i="3"/>
  <c r="E184" i="3"/>
  <c r="C184" i="3"/>
  <c r="H184" i="3" s="1"/>
  <c r="A184" i="3"/>
  <c r="J183" i="3"/>
  <c r="C183" i="3"/>
  <c r="A183" i="3"/>
  <c r="E182" i="3"/>
  <c r="C182" i="3"/>
  <c r="H182" i="3" s="1"/>
  <c r="A182" i="3"/>
  <c r="J181" i="3"/>
  <c r="F181" i="3"/>
  <c r="E181" i="3"/>
  <c r="C181" i="3"/>
  <c r="G181" i="3" s="1"/>
  <c r="A181" i="3"/>
  <c r="J180" i="3"/>
  <c r="I180" i="3"/>
  <c r="G180" i="3"/>
  <c r="F180" i="3"/>
  <c r="E180" i="3"/>
  <c r="C180" i="3"/>
  <c r="H180" i="3" s="1"/>
  <c r="A180" i="3"/>
  <c r="F179" i="3"/>
  <c r="C179" i="3"/>
  <c r="H179" i="3" s="1"/>
  <c r="A179" i="3"/>
  <c r="G178" i="3"/>
  <c r="E178" i="3"/>
  <c r="C178" i="3"/>
  <c r="H178" i="3" s="1"/>
  <c r="A178" i="3"/>
  <c r="J177" i="3"/>
  <c r="H177" i="3"/>
  <c r="F177" i="3"/>
  <c r="E177" i="3"/>
  <c r="C177" i="3"/>
  <c r="G177" i="3" s="1"/>
  <c r="A177" i="3"/>
  <c r="J176" i="3"/>
  <c r="I176" i="3"/>
  <c r="G176" i="3"/>
  <c r="F176" i="3"/>
  <c r="E176" i="3"/>
  <c r="C176" i="3"/>
  <c r="H176" i="3" s="1"/>
  <c r="A176" i="3"/>
  <c r="G175" i="3"/>
  <c r="F175" i="3"/>
  <c r="C175" i="3"/>
  <c r="H175" i="3" s="1"/>
  <c r="A175" i="3"/>
  <c r="H174" i="3"/>
  <c r="G174" i="3"/>
  <c r="E174" i="3"/>
  <c r="C174" i="3"/>
  <c r="A174" i="3"/>
  <c r="C173" i="3"/>
  <c r="I173" i="3" s="1"/>
  <c r="A173" i="3"/>
  <c r="J172" i="3"/>
  <c r="I172" i="3"/>
  <c r="G172" i="3"/>
  <c r="F172" i="3"/>
  <c r="E172" i="3"/>
  <c r="C172" i="3"/>
  <c r="H172" i="3" s="1"/>
  <c r="A172" i="3"/>
  <c r="H171" i="3"/>
  <c r="G171" i="3"/>
  <c r="F171" i="3"/>
  <c r="C171" i="3"/>
  <c r="A171" i="3"/>
  <c r="C170" i="3"/>
  <c r="I170" i="3" s="1"/>
  <c r="A170" i="3"/>
  <c r="J169" i="3"/>
  <c r="E169" i="3"/>
  <c r="C169" i="3"/>
  <c r="G169" i="3" s="1"/>
  <c r="A169" i="3"/>
  <c r="J168" i="3"/>
  <c r="I168" i="3"/>
  <c r="F168" i="3"/>
  <c r="E168" i="3"/>
  <c r="C168" i="3"/>
  <c r="H168" i="3" s="1"/>
  <c r="A168" i="3"/>
  <c r="J167" i="3"/>
  <c r="I167" i="3"/>
  <c r="G167" i="3"/>
  <c r="F167" i="3"/>
  <c r="E167" i="3"/>
  <c r="C167" i="3"/>
  <c r="H167" i="3" s="1"/>
  <c r="A167" i="3"/>
  <c r="C166" i="3"/>
  <c r="A166" i="3"/>
  <c r="I165" i="3"/>
  <c r="E165" i="3"/>
  <c r="C165" i="3"/>
  <c r="H165" i="3" s="1"/>
  <c r="A165" i="3"/>
  <c r="J164" i="3"/>
  <c r="I164" i="3"/>
  <c r="F164" i="3"/>
  <c r="E164" i="3"/>
  <c r="C164" i="3"/>
  <c r="H164" i="3" s="1"/>
  <c r="A164" i="3"/>
  <c r="J163" i="3"/>
  <c r="I163" i="3"/>
  <c r="G163" i="3"/>
  <c r="F163" i="3"/>
  <c r="E163" i="3"/>
  <c r="C163" i="3"/>
  <c r="H163" i="3" s="1"/>
  <c r="A163" i="3"/>
  <c r="G162" i="3"/>
  <c r="C162" i="3"/>
  <c r="A162" i="3"/>
  <c r="C161" i="3"/>
  <c r="A161" i="3"/>
  <c r="J160" i="3"/>
  <c r="I160" i="3"/>
  <c r="F160" i="3"/>
  <c r="E160" i="3"/>
  <c r="C160" i="3"/>
  <c r="H160" i="3" s="1"/>
  <c r="A160" i="3"/>
  <c r="J159" i="3"/>
  <c r="I159" i="3"/>
  <c r="G159" i="3"/>
  <c r="F159" i="3"/>
  <c r="E159" i="3"/>
  <c r="C159" i="3"/>
  <c r="H159" i="3" s="1"/>
  <c r="A159" i="3"/>
  <c r="G158" i="3"/>
  <c r="C158" i="3"/>
  <c r="A158" i="3"/>
  <c r="C157" i="3"/>
  <c r="H157" i="3" s="1"/>
  <c r="A157" i="3"/>
  <c r="J156" i="3"/>
  <c r="I156" i="3"/>
  <c r="F156" i="3"/>
  <c r="E156" i="3"/>
  <c r="C156" i="3"/>
  <c r="H156" i="3" s="1"/>
  <c r="A156" i="3"/>
  <c r="J155" i="3"/>
  <c r="I155" i="3"/>
  <c r="G155" i="3"/>
  <c r="F155" i="3"/>
  <c r="E155" i="3"/>
  <c r="C155" i="3"/>
  <c r="H155" i="3" s="1"/>
  <c r="A155" i="3"/>
  <c r="G154" i="3"/>
  <c r="C154" i="3"/>
  <c r="A154" i="3"/>
  <c r="C153" i="3"/>
  <c r="H153" i="3" s="1"/>
  <c r="A153" i="3"/>
  <c r="J152" i="3"/>
  <c r="I152" i="3"/>
  <c r="F152" i="3"/>
  <c r="E152" i="3"/>
  <c r="C152" i="3"/>
  <c r="H152" i="3" s="1"/>
  <c r="A152" i="3"/>
  <c r="J151" i="3"/>
  <c r="I151" i="3"/>
  <c r="G151" i="3"/>
  <c r="F151" i="3"/>
  <c r="E151" i="3"/>
  <c r="C151" i="3"/>
  <c r="H151" i="3" s="1"/>
  <c r="A151" i="3"/>
  <c r="G150" i="3"/>
  <c r="C150" i="3"/>
  <c r="A150" i="3"/>
  <c r="C149" i="3"/>
  <c r="E149" i="3" s="1"/>
  <c r="A149" i="3"/>
  <c r="J148" i="3"/>
  <c r="I148" i="3"/>
  <c r="F148" i="3"/>
  <c r="E148" i="3"/>
  <c r="C148" i="3"/>
  <c r="H148" i="3" s="1"/>
  <c r="A148" i="3"/>
  <c r="J147" i="3"/>
  <c r="I147" i="3"/>
  <c r="G147" i="3"/>
  <c r="F147" i="3"/>
  <c r="E147" i="3"/>
  <c r="C147" i="3"/>
  <c r="H147" i="3" s="1"/>
  <c r="A147" i="3"/>
  <c r="G146" i="3"/>
  <c r="C146" i="3"/>
  <c r="A146" i="3"/>
  <c r="C145" i="3"/>
  <c r="H145" i="3" s="1"/>
  <c r="A145" i="3"/>
  <c r="J144" i="3"/>
  <c r="I144" i="3"/>
  <c r="F144" i="3"/>
  <c r="E144" i="3"/>
  <c r="C144" i="3"/>
  <c r="H144" i="3" s="1"/>
  <c r="A144" i="3"/>
  <c r="J143" i="3"/>
  <c r="I143" i="3"/>
  <c r="G143" i="3"/>
  <c r="F143" i="3"/>
  <c r="E143" i="3"/>
  <c r="C143" i="3"/>
  <c r="H143" i="3" s="1"/>
  <c r="A143" i="3"/>
  <c r="H142" i="3"/>
  <c r="F142" i="3"/>
  <c r="C142" i="3"/>
  <c r="A142" i="3"/>
  <c r="C141" i="3"/>
  <c r="E141" i="3" s="1"/>
  <c r="A141" i="3"/>
  <c r="J140" i="3"/>
  <c r="M140" i="3" s="1"/>
  <c r="P140" i="3" s="1"/>
  <c r="H140" i="3"/>
  <c r="F140" i="3"/>
  <c r="E140" i="3"/>
  <c r="C140" i="3"/>
  <c r="G140" i="3" s="1"/>
  <c r="A140" i="3"/>
  <c r="J139" i="3"/>
  <c r="I139" i="3"/>
  <c r="G139" i="3"/>
  <c r="F139" i="3"/>
  <c r="E139" i="3"/>
  <c r="C139" i="3"/>
  <c r="H139" i="3" s="1"/>
  <c r="A139" i="3"/>
  <c r="J138" i="3"/>
  <c r="M138" i="3" s="1"/>
  <c r="P138" i="3" s="1"/>
  <c r="C138" i="3"/>
  <c r="G138" i="3" s="1"/>
  <c r="M139" i="3" s="1"/>
  <c r="P139" i="3" s="1"/>
  <c r="A138" i="3"/>
  <c r="H137" i="3"/>
  <c r="G137" i="3"/>
  <c r="E137" i="3"/>
  <c r="C137" i="3"/>
  <c r="A137" i="3"/>
  <c r="F136" i="3"/>
  <c r="C136" i="3"/>
  <c r="G136" i="3" s="1"/>
  <c r="A136" i="3"/>
  <c r="J135" i="3"/>
  <c r="M135" i="3" s="1"/>
  <c r="P135" i="3" s="1"/>
  <c r="I135" i="3"/>
  <c r="L135" i="3" s="1"/>
  <c r="O135" i="3" s="1"/>
  <c r="G135" i="3"/>
  <c r="F135" i="3"/>
  <c r="E135" i="3"/>
  <c r="C135" i="3"/>
  <c r="H135" i="3" s="1"/>
  <c r="A135" i="3"/>
  <c r="K134" i="3"/>
  <c r="H134" i="3"/>
  <c r="G134" i="3"/>
  <c r="F134" i="3"/>
  <c r="C134" i="3"/>
  <c r="A134" i="3"/>
  <c r="C270" i="10"/>
  <c r="A270" i="10"/>
  <c r="J269" i="10"/>
  <c r="I269" i="10"/>
  <c r="F269" i="10"/>
  <c r="E269" i="10"/>
  <c r="C269" i="10"/>
  <c r="H269" i="10" s="1"/>
  <c r="A269" i="10"/>
  <c r="J268" i="10"/>
  <c r="I268" i="10"/>
  <c r="G268" i="10"/>
  <c r="F268" i="10"/>
  <c r="E268" i="10"/>
  <c r="C268" i="10"/>
  <c r="H268" i="10" s="1"/>
  <c r="A268" i="10"/>
  <c r="C267" i="10"/>
  <c r="A267" i="10"/>
  <c r="C266" i="10"/>
  <c r="A266" i="10"/>
  <c r="J265" i="10"/>
  <c r="I265" i="10"/>
  <c r="F265" i="10"/>
  <c r="E265" i="10"/>
  <c r="C265" i="10"/>
  <c r="H265" i="10" s="1"/>
  <c r="A265" i="10"/>
  <c r="J264" i="10"/>
  <c r="I264" i="10"/>
  <c r="G264" i="10"/>
  <c r="F264" i="10"/>
  <c r="E264" i="10"/>
  <c r="C264" i="10"/>
  <c r="H264" i="10" s="1"/>
  <c r="A264" i="10"/>
  <c r="C263" i="10"/>
  <c r="A263" i="10"/>
  <c r="E262" i="10"/>
  <c r="C262" i="10"/>
  <c r="A262" i="10"/>
  <c r="J261" i="10"/>
  <c r="I261" i="10"/>
  <c r="F261" i="10"/>
  <c r="E261" i="10"/>
  <c r="C261" i="10"/>
  <c r="H261" i="10" s="1"/>
  <c r="A261" i="10"/>
  <c r="J260" i="10"/>
  <c r="I260" i="10"/>
  <c r="G260" i="10"/>
  <c r="F260" i="10"/>
  <c r="E260" i="10"/>
  <c r="C260" i="10"/>
  <c r="H260" i="10" s="1"/>
  <c r="A260" i="10"/>
  <c r="C259" i="10"/>
  <c r="A259" i="10"/>
  <c r="C258" i="10"/>
  <c r="A258" i="10"/>
  <c r="J257" i="10"/>
  <c r="I257" i="10"/>
  <c r="F257" i="10"/>
  <c r="E257" i="10"/>
  <c r="C257" i="10"/>
  <c r="H257" i="10" s="1"/>
  <c r="A257" i="10"/>
  <c r="J256" i="10"/>
  <c r="I256" i="10"/>
  <c r="G256" i="10"/>
  <c r="F256" i="10"/>
  <c r="E256" i="10"/>
  <c r="C256" i="10"/>
  <c r="H256" i="10" s="1"/>
  <c r="A256" i="10"/>
  <c r="J255" i="10"/>
  <c r="H255" i="10"/>
  <c r="C255" i="10"/>
  <c r="A255" i="10"/>
  <c r="E254" i="10"/>
  <c r="C254" i="10"/>
  <c r="A254" i="10"/>
  <c r="J253" i="10"/>
  <c r="F253" i="10"/>
  <c r="E253" i="10"/>
  <c r="C253" i="10"/>
  <c r="G253" i="10" s="1"/>
  <c r="A253" i="10"/>
  <c r="J252" i="10"/>
  <c r="I252" i="10"/>
  <c r="G252" i="10"/>
  <c r="F252" i="10"/>
  <c r="E252" i="10"/>
  <c r="C252" i="10"/>
  <c r="H252" i="10" s="1"/>
  <c r="A252" i="10"/>
  <c r="J251" i="10"/>
  <c r="F251" i="10"/>
  <c r="C251" i="10"/>
  <c r="A251" i="10"/>
  <c r="G250" i="10"/>
  <c r="E250" i="10"/>
  <c r="C250" i="10"/>
  <c r="H250" i="10" s="1"/>
  <c r="A250" i="10"/>
  <c r="J249" i="10"/>
  <c r="H249" i="10"/>
  <c r="F249" i="10"/>
  <c r="E249" i="10"/>
  <c r="C249" i="10"/>
  <c r="G249" i="10" s="1"/>
  <c r="A249" i="10"/>
  <c r="J248" i="10"/>
  <c r="I248" i="10"/>
  <c r="F248" i="10"/>
  <c r="E248" i="10"/>
  <c r="C248" i="10"/>
  <c r="H248" i="10" s="1"/>
  <c r="A248" i="10"/>
  <c r="J247" i="10"/>
  <c r="I247" i="10"/>
  <c r="G247" i="10"/>
  <c r="F247" i="10"/>
  <c r="E247" i="10"/>
  <c r="C247" i="10"/>
  <c r="H247" i="10" s="1"/>
  <c r="A247" i="10"/>
  <c r="H246" i="10"/>
  <c r="G246" i="10"/>
  <c r="C246" i="10"/>
  <c r="A246" i="10"/>
  <c r="C245" i="10"/>
  <c r="A245" i="10"/>
  <c r="J244" i="10"/>
  <c r="I244" i="10"/>
  <c r="F244" i="10"/>
  <c r="E244" i="10"/>
  <c r="C244" i="10"/>
  <c r="H244" i="10" s="1"/>
  <c r="A244" i="10"/>
  <c r="J243" i="10"/>
  <c r="I243" i="10"/>
  <c r="G243" i="10"/>
  <c r="F243" i="10"/>
  <c r="E243" i="10"/>
  <c r="C243" i="10"/>
  <c r="H243" i="10" s="1"/>
  <c r="A243" i="10"/>
  <c r="H242" i="10"/>
  <c r="G242" i="10"/>
  <c r="C242" i="10"/>
  <c r="A242" i="10"/>
  <c r="I241" i="10"/>
  <c r="C241" i="10"/>
  <c r="A241" i="10"/>
  <c r="J240" i="10"/>
  <c r="I240" i="10"/>
  <c r="F240" i="10"/>
  <c r="E240" i="10"/>
  <c r="C240" i="10"/>
  <c r="H240" i="10" s="1"/>
  <c r="A240" i="10"/>
  <c r="J239" i="10"/>
  <c r="I239" i="10"/>
  <c r="G239" i="10"/>
  <c r="F239" i="10"/>
  <c r="E239" i="10"/>
  <c r="C239" i="10"/>
  <c r="H239" i="10" s="1"/>
  <c r="A239" i="10"/>
  <c r="H238" i="10"/>
  <c r="G238" i="10"/>
  <c r="C238" i="10"/>
  <c r="A238" i="10"/>
  <c r="C237" i="10"/>
  <c r="A237" i="10"/>
  <c r="J236" i="10"/>
  <c r="I236" i="10"/>
  <c r="F236" i="10"/>
  <c r="E236" i="10"/>
  <c r="C236" i="10"/>
  <c r="H236" i="10" s="1"/>
  <c r="A236" i="10"/>
  <c r="J235" i="10"/>
  <c r="I235" i="10"/>
  <c r="G235" i="10"/>
  <c r="F235" i="10"/>
  <c r="E235" i="10"/>
  <c r="C235" i="10"/>
  <c r="H235" i="10" s="1"/>
  <c r="A235" i="10"/>
  <c r="J234" i="10"/>
  <c r="H234" i="10"/>
  <c r="C234" i="10"/>
  <c r="A234" i="10"/>
  <c r="C233" i="10"/>
  <c r="A233" i="10"/>
  <c r="I232" i="10"/>
  <c r="F232" i="10"/>
  <c r="E232" i="10"/>
  <c r="C232" i="10"/>
  <c r="A232" i="10"/>
  <c r="J231" i="10"/>
  <c r="I231" i="10"/>
  <c r="G231" i="10"/>
  <c r="F231" i="10"/>
  <c r="E231" i="10"/>
  <c r="C231" i="10"/>
  <c r="H231" i="10" s="1"/>
  <c r="A231" i="10"/>
  <c r="H230" i="10"/>
  <c r="F230" i="10"/>
  <c r="C230" i="10"/>
  <c r="J230" i="10" s="1"/>
  <c r="A230" i="10"/>
  <c r="I229" i="10"/>
  <c r="C229" i="10"/>
  <c r="A229" i="10"/>
  <c r="J228" i="10"/>
  <c r="H228" i="10"/>
  <c r="F228" i="10"/>
  <c r="E228" i="10"/>
  <c r="C228" i="10"/>
  <c r="G228" i="10" s="1"/>
  <c r="A228" i="10"/>
  <c r="H227" i="10"/>
  <c r="C227" i="10"/>
  <c r="A227" i="10"/>
  <c r="I226" i="10"/>
  <c r="C226" i="10"/>
  <c r="A226" i="10"/>
  <c r="J225" i="10"/>
  <c r="F225" i="10"/>
  <c r="E225" i="10"/>
  <c r="C225" i="10"/>
  <c r="G225" i="10" s="1"/>
  <c r="A225" i="10"/>
  <c r="J224" i="10"/>
  <c r="I224" i="10"/>
  <c r="G224" i="10"/>
  <c r="F224" i="10"/>
  <c r="E224" i="10"/>
  <c r="C224" i="10"/>
  <c r="H224" i="10" s="1"/>
  <c r="A224" i="10"/>
  <c r="C223" i="10"/>
  <c r="A223" i="10"/>
  <c r="G222" i="10"/>
  <c r="E222" i="10"/>
  <c r="C222" i="10"/>
  <c r="H222" i="10" s="1"/>
  <c r="A222" i="10"/>
  <c r="J221" i="10"/>
  <c r="H221" i="10"/>
  <c r="F221" i="10"/>
  <c r="E221" i="10"/>
  <c r="C221" i="10"/>
  <c r="G221" i="10" s="1"/>
  <c r="A221" i="10"/>
  <c r="J220" i="10"/>
  <c r="I220" i="10"/>
  <c r="G220" i="10"/>
  <c r="F220" i="10"/>
  <c r="E220" i="10"/>
  <c r="C220" i="10"/>
  <c r="H220" i="10" s="1"/>
  <c r="A220" i="10"/>
  <c r="G219" i="10"/>
  <c r="F219" i="10"/>
  <c r="C219" i="10"/>
  <c r="H219" i="10" s="1"/>
  <c r="A219" i="10"/>
  <c r="H218" i="10"/>
  <c r="G218" i="10"/>
  <c r="E218" i="10"/>
  <c r="C218" i="10"/>
  <c r="A218" i="10"/>
  <c r="H217" i="10"/>
  <c r="C217" i="10"/>
  <c r="G217" i="10" s="1"/>
  <c r="A217" i="10"/>
  <c r="J216" i="10"/>
  <c r="I216" i="10"/>
  <c r="G216" i="10"/>
  <c r="F216" i="10"/>
  <c r="E216" i="10"/>
  <c r="C216" i="10"/>
  <c r="H216" i="10" s="1"/>
  <c r="A216" i="10"/>
  <c r="H215" i="10"/>
  <c r="G215" i="10"/>
  <c r="F215" i="10"/>
  <c r="C215" i="10"/>
  <c r="A215" i="10"/>
  <c r="H214" i="10"/>
  <c r="C214" i="10"/>
  <c r="A214" i="10"/>
  <c r="I213" i="10"/>
  <c r="C213" i="10"/>
  <c r="A213" i="10"/>
  <c r="J212" i="10"/>
  <c r="I212" i="10"/>
  <c r="G212" i="10"/>
  <c r="F212" i="10"/>
  <c r="E212" i="10"/>
  <c r="C212" i="10"/>
  <c r="H212" i="10" s="1"/>
  <c r="A212" i="10"/>
  <c r="H211" i="10"/>
  <c r="C211" i="10"/>
  <c r="A211" i="10"/>
  <c r="I210" i="10"/>
  <c r="C210" i="10"/>
  <c r="A210" i="10"/>
  <c r="J209" i="10"/>
  <c r="F209" i="10"/>
  <c r="E209" i="10"/>
  <c r="C209" i="10"/>
  <c r="G209" i="10" s="1"/>
  <c r="A209" i="10"/>
  <c r="J208" i="10"/>
  <c r="I208" i="10"/>
  <c r="G208" i="10"/>
  <c r="F208" i="10"/>
  <c r="E208" i="10"/>
  <c r="C208" i="10"/>
  <c r="H208" i="10" s="1"/>
  <c r="A208" i="10"/>
  <c r="C207" i="10"/>
  <c r="A207" i="10"/>
  <c r="G206" i="10"/>
  <c r="E206" i="10"/>
  <c r="C206" i="10"/>
  <c r="H206" i="10" s="1"/>
  <c r="A206" i="10"/>
  <c r="J205" i="10"/>
  <c r="H205" i="10"/>
  <c r="F205" i="10"/>
  <c r="E205" i="10"/>
  <c r="C205" i="10"/>
  <c r="G205" i="10" s="1"/>
  <c r="A205" i="10"/>
  <c r="J204" i="10"/>
  <c r="I204" i="10"/>
  <c r="G204" i="10"/>
  <c r="F204" i="10"/>
  <c r="E204" i="10"/>
  <c r="C204" i="10"/>
  <c r="H204" i="10" s="1"/>
  <c r="A204" i="10"/>
  <c r="G203" i="10"/>
  <c r="F203" i="10"/>
  <c r="C203" i="10"/>
  <c r="H203" i="10" s="1"/>
  <c r="A203" i="10"/>
  <c r="H202" i="10"/>
  <c r="G202" i="10"/>
  <c r="E202" i="10"/>
  <c r="C202" i="10"/>
  <c r="A202" i="10"/>
  <c r="H201" i="10"/>
  <c r="C201" i="10"/>
  <c r="A201" i="10"/>
  <c r="J200" i="10"/>
  <c r="I200" i="10"/>
  <c r="G200" i="10"/>
  <c r="F200" i="10"/>
  <c r="E200" i="10"/>
  <c r="C200" i="10"/>
  <c r="H200" i="10" s="1"/>
  <c r="A200" i="10"/>
  <c r="C199" i="10"/>
  <c r="H199" i="10" s="1"/>
  <c r="A199" i="10"/>
  <c r="J198" i="10"/>
  <c r="I198" i="10"/>
  <c r="F198" i="10"/>
  <c r="E198" i="10"/>
  <c r="C198" i="10"/>
  <c r="H198" i="10" s="1"/>
  <c r="A198" i="10"/>
  <c r="J197" i="10"/>
  <c r="I197" i="10"/>
  <c r="G197" i="10"/>
  <c r="F197" i="10"/>
  <c r="E197" i="10"/>
  <c r="C197" i="10"/>
  <c r="H197" i="10" s="1"/>
  <c r="A197" i="10"/>
  <c r="H196" i="10"/>
  <c r="F196" i="10"/>
  <c r="C196" i="10"/>
  <c r="A196" i="10"/>
  <c r="C195" i="10"/>
  <c r="A195" i="10"/>
  <c r="J194" i="10"/>
  <c r="H194" i="10"/>
  <c r="F194" i="10"/>
  <c r="E194" i="10"/>
  <c r="C194" i="10"/>
  <c r="G194" i="10" s="1"/>
  <c r="A194" i="10"/>
  <c r="J193" i="10"/>
  <c r="I193" i="10"/>
  <c r="G193" i="10"/>
  <c r="F193" i="10"/>
  <c r="E193" i="10"/>
  <c r="C193" i="10"/>
  <c r="H193" i="10" s="1"/>
  <c r="A193" i="10"/>
  <c r="J192" i="10"/>
  <c r="G192" i="10"/>
  <c r="C192" i="10"/>
  <c r="A192" i="10"/>
  <c r="H191" i="10"/>
  <c r="G191" i="10"/>
  <c r="E191" i="10"/>
  <c r="C191" i="10"/>
  <c r="A191" i="10"/>
  <c r="I190" i="10"/>
  <c r="F190" i="10"/>
  <c r="C190" i="10"/>
  <c r="A190" i="10"/>
  <c r="J189" i="10"/>
  <c r="I189" i="10"/>
  <c r="G189" i="10"/>
  <c r="F189" i="10"/>
  <c r="E189" i="10"/>
  <c r="C189" i="10"/>
  <c r="H189" i="10" s="1"/>
  <c r="A189" i="10"/>
  <c r="H188" i="10"/>
  <c r="G188" i="10"/>
  <c r="F188" i="10"/>
  <c r="C188" i="10"/>
  <c r="A188" i="10"/>
  <c r="I187" i="10"/>
  <c r="G187" i="10"/>
  <c r="C187" i="10"/>
  <c r="A187" i="10"/>
  <c r="J186" i="10"/>
  <c r="H186" i="10"/>
  <c r="E186" i="10"/>
  <c r="C186" i="10"/>
  <c r="G186" i="10" s="1"/>
  <c r="A186" i="10"/>
  <c r="J185" i="10"/>
  <c r="I185" i="10"/>
  <c r="G185" i="10"/>
  <c r="F185" i="10"/>
  <c r="E185" i="10"/>
  <c r="C185" i="10"/>
  <c r="H185" i="10" s="1"/>
  <c r="A185" i="10"/>
  <c r="J184" i="10"/>
  <c r="G184" i="10"/>
  <c r="C184" i="10"/>
  <c r="A184" i="10"/>
  <c r="H183" i="10"/>
  <c r="E183" i="10"/>
  <c r="C183" i="10"/>
  <c r="A183" i="10"/>
  <c r="I182" i="10"/>
  <c r="F182" i="10"/>
  <c r="C182" i="10"/>
  <c r="A182" i="10"/>
  <c r="J181" i="10"/>
  <c r="I181" i="10"/>
  <c r="G181" i="10"/>
  <c r="F181" i="10"/>
  <c r="E181" i="10"/>
  <c r="C181" i="10"/>
  <c r="H181" i="10" s="1"/>
  <c r="A181" i="10"/>
  <c r="H180" i="10"/>
  <c r="F180" i="10"/>
  <c r="C180" i="10"/>
  <c r="A180" i="10"/>
  <c r="C179" i="10"/>
  <c r="A179" i="10"/>
  <c r="J178" i="10"/>
  <c r="H178" i="10"/>
  <c r="F178" i="10"/>
  <c r="E178" i="10"/>
  <c r="C178" i="10"/>
  <c r="G178" i="10" s="1"/>
  <c r="A178" i="10"/>
  <c r="J177" i="10"/>
  <c r="I177" i="10"/>
  <c r="G177" i="10"/>
  <c r="F177" i="10"/>
  <c r="E177" i="10"/>
  <c r="C177" i="10"/>
  <c r="H177" i="10" s="1"/>
  <c r="A177" i="10"/>
  <c r="J176" i="10"/>
  <c r="G176" i="10"/>
  <c r="C176" i="10"/>
  <c r="A176" i="10"/>
  <c r="H175" i="10"/>
  <c r="G175" i="10"/>
  <c r="E175" i="10"/>
  <c r="C175" i="10"/>
  <c r="A175" i="10"/>
  <c r="I174" i="10"/>
  <c r="F174" i="10"/>
  <c r="C174" i="10"/>
  <c r="A174" i="10"/>
  <c r="J173" i="10"/>
  <c r="I173" i="10"/>
  <c r="G173" i="10"/>
  <c r="F173" i="10"/>
  <c r="E173" i="10"/>
  <c r="C173" i="10"/>
  <c r="H173" i="10" s="1"/>
  <c r="A173" i="10"/>
  <c r="H172" i="10"/>
  <c r="G172" i="10"/>
  <c r="F172" i="10"/>
  <c r="C172" i="10"/>
  <c r="A172" i="10"/>
  <c r="H171" i="10"/>
  <c r="G171" i="10"/>
  <c r="C171" i="10"/>
  <c r="I171" i="10" s="1"/>
  <c r="A171" i="10"/>
  <c r="I170" i="10"/>
  <c r="C170" i="10"/>
  <c r="A170" i="10"/>
  <c r="J169" i="10"/>
  <c r="G169" i="10"/>
  <c r="F169" i="10"/>
  <c r="E169" i="10"/>
  <c r="C169" i="10"/>
  <c r="H169" i="10" s="1"/>
  <c r="A169" i="10"/>
  <c r="H168" i="10"/>
  <c r="C168" i="10"/>
  <c r="F168" i="10" s="1"/>
  <c r="A168" i="10"/>
  <c r="C167" i="10"/>
  <c r="A167" i="10"/>
  <c r="J166" i="10"/>
  <c r="F166" i="10"/>
  <c r="E166" i="10"/>
  <c r="C166" i="10"/>
  <c r="G166" i="10" s="1"/>
  <c r="A166" i="10"/>
  <c r="J165" i="10"/>
  <c r="I165" i="10"/>
  <c r="G165" i="10"/>
  <c r="F165" i="10"/>
  <c r="E165" i="10"/>
  <c r="C165" i="10"/>
  <c r="H165" i="10" s="1"/>
  <c r="A165" i="10"/>
  <c r="C164" i="10"/>
  <c r="G164" i="10" s="1"/>
  <c r="A164" i="10"/>
  <c r="G163" i="10"/>
  <c r="E163" i="10"/>
  <c r="C163" i="10"/>
  <c r="H163" i="10" s="1"/>
  <c r="A163" i="10"/>
  <c r="J162" i="10"/>
  <c r="H162" i="10"/>
  <c r="F162" i="10"/>
  <c r="E162" i="10"/>
  <c r="C162" i="10"/>
  <c r="G162" i="10" s="1"/>
  <c r="A162" i="10"/>
  <c r="J161" i="10"/>
  <c r="I161" i="10"/>
  <c r="G161" i="10"/>
  <c r="F161" i="10"/>
  <c r="E161" i="10"/>
  <c r="C161" i="10"/>
  <c r="H161" i="10" s="1"/>
  <c r="A161" i="10"/>
  <c r="G160" i="10"/>
  <c r="F160" i="10"/>
  <c r="C160" i="10"/>
  <c r="H160" i="10" s="1"/>
  <c r="A160" i="10"/>
  <c r="H159" i="10"/>
  <c r="G159" i="10"/>
  <c r="E159" i="10"/>
  <c r="C159" i="10"/>
  <c r="A159" i="10"/>
  <c r="I158" i="10"/>
  <c r="H158" i="10"/>
  <c r="C158" i="10"/>
  <c r="G158" i="10" s="1"/>
  <c r="A158" i="10"/>
  <c r="J157" i="10"/>
  <c r="I157" i="10"/>
  <c r="G157" i="10"/>
  <c r="F157" i="10"/>
  <c r="E157" i="10"/>
  <c r="C157" i="10"/>
  <c r="H157" i="10" s="1"/>
  <c r="A157" i="10"/>
  <c r="H156" i="10"/>
  <c r="G156" i="10"/>
  <c r="F156" i="10"/>
  <c r="C156" i="10"/>
  <c r="A156" i="10"/>
  <c r="I155" i="10"/>
  <c r="H155" i="10"/>
  <c r="C155" i="10"/>
  <c r="A155" i="10"/>
  <c r="C154" i="10"/>
  <c r="G154" i="10" s="1"/>
  <c r="A154" i="10"/>
  <c r="J153" i="10"/>
  <c r="I153" i="10"/>
  <c r="G153" i="10"/>
  <c r="F153" i="10"/>
  <c r="E153" i="10"/>
  <c r="C153" i="10"/>
  <c r="H153" i="10" s="1"/>
  <c r="A153" i="10"/>
  <c r="H152" i="10"/>
  <c r="C152" i="10"/>
  <c r="A152" i="10"/>
  <c r="C151" i="10"/>
  <c r="G151" i="10" s="1"/>
  <c r="A151" i="10"/>
  <c r="G150" i="10"/>
  <c r="C150" i="10"/>
  <c r="J150" i="10" s="1"/>
  <c r="A150" i="10"/>
  <c r="C149" i="10"/>
  <c r="G149" i="10" s="1"/>
  <c r="A149" i="10"/>
  <c r="J148" i="10"/>
  <c r="I148" i="10"/>
  <c r="F148" i="10"/>
  <c r="E148" i="10"/>
  <c r="C148" i="10"/>
  <c r="H148" i="10" s="1"/>
  <c r="A148" i="10"/>
  <c r="J147" i="10"/>
  <c r="I147" i="10"/>
  <c r="G147" i="10"/>
  <c r="F147" i="10"/>
  <c r="E147" i="10"/>
  <c r="C147" i="10"/>
  <c r="H147" i="10" s="1"/>
  <c r="A147" i="10"/>
  <c r="G146" i="10"/>
  <c r="C146" i="10"/>
  <c r="J146" i="10" s="1"/>
  <c r="A146" i="10"/>
  <c r="C145" i="10"/>
  <c r="G145" i="10" s="1"/>
  <c r="A145" i="10"/>
  <c r="J144" i="10"/>
  <c r="I144" i="10"/>
  <c r="F144" i="10"/>
  <c r="E144" i="10"/>
  <c r="C144" i="10"/>
  <c r="H144" i="10" s="1"/>
  <c r="A144" i="10"/>
  <c r="J143" i="10"/>
  <c r="I143" i="10"/>
  <c r="G143" i="10"/>
  <c r="F143" i="10"/>
  <c r="E143" i="10"/>
  <c r="C143" i="10"/>
  <c r="H143" i="10" s="1"/>
  <c r="A143" i="10"/>
  <c r="G142" i="10"/>
  <c r="C142" i="10"/>
  <c r="J142" i="10" s="1"/>
  <c r="A142" i="10"/>
  <c r="C141" i="10"/>
  <c r="G141" i="10" s="1"/>
  <c r="A141" i="10"/>
  <c r="J140" i="10"/>
  <c r="I140" i="10"/>
  <c r="F140" i="10"/>
  <c r="E140" i="10"/>
  <c r="C140" i="10"/>
  <c r="H140" i="10" s="1"/>
  <c r="A140" i="10"/>
  <c r="J139" i="10"/>
  <c r="I139" i="10"/>
  <c r="G139" i="10"/>
  <c r="F139" i="10"/>
  <c r="E139" i="10"/>
  <c r="C139" i="10"/>
  <c r="H139" i="10" s="1"/>
  <c r="A139" i="10"/>
  <c r="G138" i="10"/>
  <c r="C138" i="10"/>
  <c r="J138" i="10" s="1"/>
  <c r="A138" i="10"/>
  <c r="C137" i="10"/>
  <c r="G137" i="10" s="1"/>
  <c r="A137" i="10"/>
  <c r="J136" i="10"/>
  <c r="I136" i="10"/>
  <c r="F136" i="10"/>
  <c r="E136" i="10"/>
  <c r="C136" i="10"/>
  <c r="H136" i="10" s="1"/>
  <c r="A136" i="10"/>
  <c r="J135" i="10"/>
  <c r="M135" i="10" s="1"/>
  <c r="P135" i="10" s="1"/>
  <c r="I135" i="10"/>
  <c r="G135" i="10"/>
  <c r="F135" i="10"/>
  <c r="E135" i="10"/>
  <c r="C135" i="10"/>
  <c r="H135" i="10" s="1"/>
  <c r="A135" i="10"/>
  <c r="G134" i="10"/>
  <c r="C134" i="10"/>
  <c r="J134" i="10" s="1"/>
  <c r="M134" i="10" s="1"/>
  <c r="P134" i="10" s="1"/>
  <c r="A134" i="10"/>
  <c r="D270" i="18"/>
  <c r="A270" i="18"/>
  <c r="I269" i="18"/>
  <c r="D269" i="18"/>
  <c r="H269" i="18" s="1"/>
  <c r="A269" i="18"/>
  <c r="D268" i="18"/>
  <c r="A268" i="18"/>
  <c r="J267" i="18"/>
  <c r="G267" i="18"/>
  <c r="E267" i="18"/>
  <c r="D267" i="18"/>
  <c r="H267" i="18" s="1"/>
  <c r="A267" i="18"/>
  <c r="D266" i="18"/>
  <c r="H266" i="18" s="1"/>
  <c r="A266" i="18"/>
  <c r="I265" i="18"/>
  <c r="D265" i="18"/>
  <c r="H265" i="18" s="1"/>
  <c r="A265" i="18"/>
  <c r="J264" i="18"/>
  <c r="D264" i="18"/>
  <c r="A264" i="18"/>
  <c r="J263" i="18"/>
  <c r="G263" i="18"/>
  <c r="F263" i="18"/>
  <c r="D263" i="18"/>
  <c r="I263" i="18" s="1"/>
  <c r="A263" i="18"/>
  <c r="D262" i="18"/>
  <c r="A262" i="18"/>
  <c r="E261" i="18"/>
  <c r="D261" i="18"/>
  <c r="H261" i="18" s="1"/>
  <c r="A261" i="18"/>
  <c r="F260" i="18"/>
  <c r="D260" i="18"/>
  <c r="H260" i="18" s="1"/>
  <c r="A260" i="18"/>
  <c r="J259" i="18"/>
  <c r="F259" i="18"/>
  <c r="D259" i="18"/>
  <c r="I259" i="18" s="1"/>
  <c r="A259" i="18"/>
  <c r="D258" i="18"/>
  <c r="A258" i="18"/>
  <c r="I257" i="18"/>
  <c r="E257" i="18"/>
  <c r="D257" i="18"/>
  <c r="H257" i="18" s="1"/>
  <c r="A257" i="18"/>
  <c r="D256" i="18"/>
  <c r="I256" i="18" s="1"/>
  <c r="A256" i="18"/>
  <c r="J255" i="18"/>
  <c r="G255" i="18"/>
  <c r="F255" i="18"/>
  <c r="D255" i="18"/>
  <c r="I255" i="18" s="1"/>
  <c r="A255" i="18"/>
  <c r="D254" i="18"/>
  <c r="A254" i="18"/>
  <c r="D253" i="18"/>
  <c r="A253" i="18"/>
  <c r="J252" i="18"/>
  <c r="G252" i="18"/>
  <c r="E252" i="18"/>
  <c r="D252" i="18"/>
  <c r="H252" i="18" s="1"/>
  <c r="A252" i="18"/>
  <c r="D251" i="18"/>
  <c r="A251" i="18"/>
  <c r="G250" i="18"/>
  <c r="D250" i="18"/>
  <c r="H250" i="18" s="1"/>
  <c r="A250" i="18"/>
  <c r="H249" i="18"/>
  <c r="D249" i="18"/>
  <c r="G249" i="18" s="1"/>
  <c r="A249" i="18"/>
  <c r="J248" i="18"/>
  <c r="G248" i="18"/>
  <c r="F248" i="18"/>
  <c r="E248" i="18"/>
  <c r="D248" i="18"/>
  <c r="H248" i="18" s="1"/>
  <c r="A248" i="18"/>
  <c r="D247" i="18"/>
  <c r="H247" i="18" s="1"/>
  <c r="A247" i="18"/>
  <c r="J246" i="18"/>
  <c r="G246" i="18"/>
  <c r="E246" i="18"/>
  <c r="D246" i="18"/>
  <c r="H246" i="18" s="1"/>
  <c r="A246" i="18"/>
  <c r="D245" i="18"/>
  <c r="A245" i="18"/>
  <c r="G244" i="18"/>
  <c r="D244" i="18"/>
  <c r="J244" i="18" s="1"/>
  <c r="A244" i="18"/>
  <c r="D243" i="18"/>
  <c r="E243" i="18" s="1"/>
  <c r="A243" i="18"/>
  <c r="J242" i="18"/>
  <c r="G242" i="18"/>
  <c r="F242" i="18"/>
  <c r="E242" i="18"/>
  <c r="D242" i="18"/>
  <c r="H242" i="18" s="1"/>
  <c r="A242" i="18"/>
  <c r="G241" i="18"/>
  <c r="D241" i="18"/>
  <c r="I241" i="18" s="1"/>
  <c r="A241" i="18"/>
  <c r="H240" i="18"/>
  <c r="D240" i="18"/>
  <c r="A240" i="18"/>
  <c r="D239" i="18"/>
  <c r="A239" i="18"/>
  <c r="I238" i="18"/>
  <c r="F238" i="18"/>
  <c r="E238" i="18"/>
  <c r="D238" i="18"/>
  <c r="H238" i="18" s="1"/>
  <c r="A238" i="18"/>
  <c r="D237" i="18"/>
  <c r="I237" i="18" s="1"/>
  <c r="A237" i="18"/>
  <c r="D236" i="18"/>
  <c r="A236" i="18"/>
  <c r="I235" i="18"/>
  <c r="D235" i="18"/>
  <c r="A235" i="18"/>
  <c r="I234" i="18"/>
  <c r="F234" i="18"/>
  <c r="E234" i="18"/>
  <c r="D234" i="18"/>
  <c r="H234" i="18" s="1"/>
  <c r="A234" i="18"/>
  <c r="D233" i="18"/>
  <c r="A233" i="18"/>
  <c r="D232" i="18"/>
  <c r="A232" i="18"/>
  <c r="D231" i="18"/>
  <c r="A231" i="18"/>
  <c r="J230" i="18"/>
  <c r="D230" i="18"/>
  <c r="A230" i="18"/>
  <c r="D229" i="18"/>
  <c r="A229" i="18"/>
  <c r="D228" i="18"/>
  <c r="A228" i="18"/>
  <c r="D227" i="18"/>
  <c r="A227" i="18"/>
  <c r="J226" i="18"/>
  <c r="D226" i="18"/>
  <c r="A226" i="18"/>
  <c r="J225" i="18"/>
  <c r="G225" i="18"/>
  <c r="E225" i="18"/>
  <c r="D225" i="18"/>
  <c r="H225" i="18" s="1"/>
  <c r="A225" i="18"/>
  <c r="D224" i="18"/>
  <c r="A224" i="18"/>
  <c r="D223" i="18"/>
  <c r="A223" i="18"/>
  <c r="I222" i="18"/>
  <c r="F222" i="18"/>
  <c r="E222" i="18"/>
  <c r="D222" i="18"/>
  <c r="H222" i="18" s="1"/>
  <c r="A222" i="18"/>
  <c r="D221" i="18"/>
  <c r="A221" i="18"/>
  <c r="D220" i="18"/>
  <c r="A220" i="18"/>
  <c r="D219" i="18"/>
  <c r="A219" i="18"/>
  <c r="F218" i="18"/>
  <c r="D218" i="18"/>
  <c r="H218" i="18" s="1"/>
  <c r="A218" i="18"/>
  <c r="J217" i="18"/>
  <c r="G217" i="18"/>
  <c r="F217" i="18"/>
  <c r="E217" i="18"/>
  <c r="D217" i="18"/>
  <c r="H217" i="18" s="1"/>
  <c r="A217" i="18"/>
  <c r="D216" i="18"/>
  <c r="A216" i="18"/>
  <c r="D215" i="18"/>
  <c r="A215" i="18"/>
  <c r="I214" i="18"/>
  <c r="E214" i="18"/>
  <c r="D214" i="18"/>
  <c r="H214" i="18" s="1"/>
  <c r="A214" i="18"/>
  <c r="F213" i="18"/>
  <c r="D213" i="18"/>
  <c r="H213" i="18" s="1"/>
  <c r="A213" i="18"/>
  <c r="D212" i="18"/>
  <c r="A212" i="18"/>
  <c r="D211" i="18"/>
  <c r="A211" i="18"/>
  <c r="J210" i="18"/>
  <c r="D210" i="18"/>
  <c r="A210" i="18"/>
  <c r="J209" i="18"/>
  <c r="G209" i="18"/>
  <c r="E209" i="18"/>
  <c r="D209" i="18"/>
  <c r="H209" i="18" s="1"/>
  <c r="A209" i="18"/>
  <c r="D208" i="18"/>
  <c r="A208" i="18"/>
  <c r="G207" i="18"/>
  <c r="D207" i="18"/>
  <c r="H207" i="18" s="1"/>
  <c r="A207" i="18"/>
  <c r="H206" i="18"/>
  <c r="D206" i="18"/>
  <c r="G206" i="18" s="1"/>
  <c r="A206" i="18"/>
  <c r="I205" i="18"/>
  <c r="D205" i="18"/>
  <c r="A205" i="18"/>
  <c r="H204" i="18"/>
  <c r="G204" i="18"/>
  <c r="F204" i="18"/>
  <c r="D204" i="18"/>
  <c r="A204" i="18"/>
  <c r="D203" i="18"/>
  <c r="H203" i="18" s="1"/>
  <c r="A203" i="18"/>
  <c r="D202" i="18"/>
  <c r="A202" i="18"/>
  <c r="J201" i="18"/>
  <c r="G201" i="18"/>
  <c r="F201" i="18"/>
  <c r="E201" i="18"/>
  <c r="D201" i="18"/>
  <c r="H201" i="18" s="1"/>
  <c r="A201" i="18"/>
  <c r="D200" i="18"/>
  <c r="H200" i="18" s="1"/>
  <c r="A200" i="18"/>
  <c r="I199" i="18"/>
  <c r="D199" i="18"/>
  <c r="A199" i="18"/>
  <c r="D198" i="18"/>
  <c r="A198" i="18"/>
  <c r="J197" i="18"/>
  <c r="G197" i="18"/>
  <c r="E197" i="18"/>
  <c r="D197" i="18"/>
  <c r="H197" i="18" s="1"/>
  <c r="A197" i="18"/>
  <c r="D196" i="18"/>
  <c r="A196" i="18"/>
  <c r="G195" i="18"/>
  <c r="E195" i="18"/>
  <c r="D195" i="18"/>
  <c r="H195" i="18" s="1"/>
  <c r="A195" i="18"/>
  <c r="H194" i="18"/>
  <c r="E194" i="18"/>
  <c r="D194" i="18"/>
  <c r="G194" i="18" s="1"/>
  <c r="A194" i="18"/>
  <c r="D193" i="18"/>
  <c r="H193" i="18" s="1"/>
  <c r="A193" i="18"/>
  <c r="H192" i="18"/>
  <c r="D192" i="18"/>
  <c r="I192" i="18" s="1"/>
  <c r="A192" i="18"/>
  <c r="D191" i="18"/>
  <c r="A191" i="18"/>
  <c r="J190" i="18"/>
  <c r="G190" i="18"/>
  <c r="E190" i="18"/>
  <c r="D190" i="18"/>
  <c r="H190" i="18" s="1"/>
  <c r="A190" i="18"/>
  <c r="D189" i="18"/>
  <c r="H189" i="18" s="1"/>
  <c r="A189" i="18"/>
  <c r="H188" i="18"/>
  <c r="D188" i="18"/>
  <c r="I188" i="18" s="1"/>
  <c r="A188" i="18"/>
  <c r="H187" i="18"/>
  <c r="D187" i="18"/>
  <c r="G187" i="18" s="1"/>
  <c r="A187" i="18"/>
  <c r="J186" i="18"/>
  <c r="G186" i="18"/>
  <c r="F186" i="18"/>
  <c r="E186" i="18"/>
  <c r="D186" i="18"/>
  <c r="H186" i="18" s="1"/>
  <c r="A186" i="18"/>
  <c r="G185" i="18"/>
  <c r="D185" i="18"/>
  <c r="H185" i="18" s="1"/>
  <c r="A185" i="18"/>
  <c r="H184" i="18"/>
  <c r="D184" i="18"/>
  <c r="G184" i="18" s="1"/>
  <c r="A184" i="18"/>
  <c r="D183" i="18"/>
  <c r="I183" i="18" s="1"/>
  <c r="A183" i="18"/>
  <c r="J182" i="18"/>
  <c r="G182" i="18"/>
  <c r="E182" i="18"/>
  <c r="D182" i="18"/>
  <c r="H182" i="18" s="1"/>
  <c r="A182" i="18"/>
  <c r="G181" i="18"/>
  <c r="D181" i="18"/>
  <c r="H181" i="18" s="1"/>
  <c r="A181" i="18"/>
  <c r="D180" i="18"/>
  <c r="A180" i="18"/>
  <c r="J179" i="18"/>
  <c r="E179" i="18"/>
  <c r="D179" i="18"/>
  <c r="G179" i="18" s="1"/>
  <c r="A179" i="18"/>
  <c r="D178" i="18"/>
  <c r="A178" i="18"/>
  <c r="J177" i="18"/>
  <c r="D177" i="18"/>
  <c r="A177" i="18"/>
  <c r="D176" i="18"/>
  <c r="H176" i="18" s="1"/>
  <c r="A176" i="18"/>
  <c r="D175" i="18"/>
  <c r="A175" i="18"/>
  <c r="J174" i="18"/>
  <c r="G174" i="18"/>
  <c r="E174" i="18"/>
  <c r="D174" i="18"/>
  <c r="H174" i="18" s="1"/>
  <c r="A174" i="18"/>
  <c r="D173" i="18"/>
  <c r="H173" i="18" s="1"/>
  <c r="A173" i="18"/>
  <c r="H172" i="18"/>
  <c r="E172" i="18"/>
  <c r="D172" i="18"/>
  <c r="G172" i="18" s="1"/>
  <c r="A172" i="18"/>
  <c r="F171" i="18"/>
  <c r="D171" i="18"/>
  <c r="G171" i="18" s="1"/>
  <c r="A171" i="18"/>
  <c r="F170" i="18"/>
  <c r="D170" i="18"/>
  <c r="H170" i="18" s="1"/>
  <c r="A170" i="18"/>
  <c r="H169" i="18"/>
  <c r="F169" i="18"/>
  <c r="D169" i="18"/>
  <c r="G169" i="18" s="1"/>
  <c r="A169" i="18"/>
  <c r="G168" i="18"/>
  <c r="D168" i="18"/>
  <c r="H168" i="18" s="1"/>
  <c r="A168" i="18"/>
  <c r="D167" i="18"/>
  <c r="A167" i="18"/>
  <c r="I166" i="18"/>
  <c r="E166" i="18"/>
  <c r="D166" i="18"/>
  <c r="H166" i="18" s="1"/>
  <c r="A166" i="18"/>
  <c r="D165" i="18"/>
  <c r="A165" i="18"/>
  <c r="J164" i="18"/>
  <c r="G164" i="18"/>
  <c r="F164" i="18"/>
  <c r="D164" i="18"/>
  <c r="I164" i="18" s="1"/>
  <c r="A164" i="18"/>
  <c r="D163" i="18"/>
  <c r="A163" i="18"/>
  <c r="E162" i="18"/>
  <c r="D162" i="18"/>
  <c r="H162" i="18" s="1"/>
  <c r="A162" i="18"/>
  <c r="I161" i="18"/>
  <c r="D161" i="18"/>
  <c r="A161" i="18"/>
  <c r="J160" i="18"/>
  <c r="F160" i="18"/>
  <c r="D160" i="18"/>
  <c r="I160" i="18" s="1"/>
  <c r="A160" i="18"/>
  <c r="D159" i="18"/>
  <c r="A159" i="18"/>
  <c r="I158" i="18"/>
  <c r="E158" i="18"/>
  <c r="D158" i="18"/>
  <c r="H158" i="18" s="1"/>
  <c r="A158" i="18"/>
  <c r="D157" i="18"/>
  <c r="A157" i="18"/>
  <c r="J156" i="18"/>
  <c r="G156" i="18"/>
  <c r="F156" i="18"/>
  <c r="D156" i="18"/>
  <c r="I156" i="18" s="1"/>
  <c r="A156" i="18"/>
  <c r="D155" i="18"/>
  <c r="A155" i="18"/>
  <c r="D154" i="18"/>
  <c r="A154" i="18"/>
  <c r="I153" i="18"/>
  <c r="F153" i="18"/>
  <c r="D153" i="18"/>
  <c r="G153" i="18" s="1"/>
  <c r="A153" i="18"/>
  <c r="F152" i="18"/>
  <c r="D152" i="18"/>
  <c r="J152" i="18" s="1"/>
  <c r="A152" i="18"/>
  <c r="D151" i="18"/>
  <c r="A151" i="18"/>
  <c r="H150" i="18"/>
  <c r="E150" i="18"/>
  <c r="D150" i="18"/>
  <c r="I150" i="18" s="1"/>
  <c r="A150" i="18"/>
  <c r="I149" i="18"/>
  <c r="E149" i="18"/>
  <c r="D149" i="18"/>
  <c r="F149" i="18" s="1"/>
  <c r="A149" i="18"/>
  <c r="J148" i="18"/>
  <c r="G148" i="18"/>
  <c r="F148" i="18"/>
  <c r="D148" i="18"/>
  <c r="I148" i="18" s="1"/>
  <c r="A148" i="18"/>
  <c r="D147" i="18"/>
  <c r="A147" i="18"/>
  <c r="D146" i="18"/>
  <c r="E146" i="18" s="1"/>
  <c r="A146" i="18"/>
  <c r="F145" i="18"/>
  <c r="D145" i="18"/>
  <c r="A145" i="18"/>
  <c r="J144" i="18"/>
  <c r="G144" i="18"/>
  <c r="F144" i="18"/>
  <c r="D144" i="18"/>
  <c r="I144" i="18" s="1"/>
  <c r="A144" i="18"/>
  <c r="H143" i="18"/>
  <c r="G143" i="18"/>
  <c r="D143" i="18"/>
  <c r="A143" i="18"/>
  <c r="D142" i="18"/>
  <c r="I142" i="18" s="1"/>
  <c r="A142" i="18"/>
  <c r="D141" i="18"/>
  <c r="A141" i="18"/>
  <c r="D140" i="18"/>
  <c r="A140" i="18"/>
  <c r="H139" i="18"/>
  <c r="D139" i="18"/>
  <c r="A139" i="18"/>
  <c r="D138" i="18"/>
  <c r="G138" i="18" s="1"/>
  <c r="A138" i="18"/>
  <c r="I137" i="18"/>
  <c r="E137" i="18"/>
  <c r="D137" i="18"/>
  <c r="F137" i="18" s="1"/>
  <c r="A137" i="18"/>
  <c r="D136" i="18"/>
  <c r="H136" i="18" s="1"/>
  <c r="A136" i="18"/>
  <c r="D135" i="18"/>
  <c r="G135" i="18" s="1"/>
  <c r="A135" i="18"/>
  <c r="D134" i="18"/>
  <c r="A134" i="18"/>
  <c r="G270" i="41"/>
  <c r="D270" i="41"/>
  <c r="J270" i="41" s="1"/>
  <c r="A270" i="41"/>
  <c r="D269" i="41"/>
  <c r="J269" i="41" s="1"/>
  <c r="A269" i="41"/>
  <c r="G268" i="41"/>
  <c r="D268" i="41"/>
  <c r="J268" i="41" s="1"/>
  <c r="A268" i="41"/>
  <c r="D267" i="41"/>
  <c r="A267" i="41"/>
  <c r="G266" i="41"/>
  <c r="D266" i="41"/>
  <c r="J266" i="41" s="1"/>
  <c r="A266" i="41"/>
  <c r="G265" i="41"/>
  <c r="D265" i="41"/>
  <c r="J265" i="41" s="1"/>
  <c r="A265" i="41"/>
  <c r="D264" i="41"/>
  <c r="A264" i="41"/>
  <c r="D263" i="41"/>
  <c r="A263" i="41"/>
  <c r="G262" i="41"/>
  <c r="D262" i="41"/>
  <c r="J262" i="41" s="1"/>
  <c r="A262" i="41"/>
  <c r="D261" i="41"/>
  <c r="A261" i="41"/>
  <c r="G260" i="41"/>
  <c r="D260" i="41"/>
  <c r="A260" i="41"/>
  <c r="D259" i="41"/>
  <c r="H259" i="41" s="1"/>
  <c r="A259" i="41"/>
  <c r="D258" i="41"/>
  <c r="A258" i="41"/>
  <c r="H257" i="41"/>
  <c r="D257" i="41"/>
  <c r="A257" i="41"/>
  <c r="D256" i="41"/>
  <c r="H256" i="41" s="1"/>
  <c r="A256" i="41"/>
  <c r="H255" i="41"/>
  <c r="D255" i="41"/>
  <c r="A255" i="41"/>
  <c r="G254" i="41"/>
  <c r="D254" i="41"/>
  <c r="H254" i="41" s="1"/>
  <c r="A254" i="41"/>
  <c r="J253" i="41"/>
  <c r="G253" i="41"/>
  <c r="F253" i="41"/>
  <c r="E253" i="41"/>
  <c r="D253" i="41"/>
  <c r="H253" i="41" s="1"/>
  <c r="A253" i="41"/>
  <c r="D252" i="41"/>
  <c r="I252" i="41" s="1"/>
  <c r="A252" i="41"/>
  <c r="J251" i="41"/>
  <c r="G251" i="41"/>
  <c r="E251" i="41"/>
  <c r="D251" i="41"/>
  <c r="H251" i="41" s="1"/>
  <c r="A251" i="41"/>
  <c r="F250" i="41"/>
  <c r="D250" i="41"/>
  <c r="H250" i="41" s="1"/>
  <c r="A250" i="41"/>
  <c r="J249" i="41"/>
  <c r="G249" i="41"/>
  <c r="F249" i="41"/>
  <c r="E249" i="41"/>
  <c r="D249" i="41"/>
  <c r="H249" i="41" s="1"/>
  <c r="A249" i="41"/>
  <c r="D248" i="41"/>
  <c r="A248" i="41"/>
  <c r="J247" i="41"/>
  <c r="G247" i="41"/>
  <c r="E247" i="41"/>
  <c r="D247" i="41"/>
  <c r="H247" i="41" s="1"/>
  <c r="A247" i="41"/>
  <c r="F246" i="41"/>
  <c r="D246" i="41"/>
  <c r="H246" i="41" s="1"/>
  <c r="A246" i="41"/>
  <c r="J245" i="41"/>
  <c r="G245" i="41"/>
  <c r="F245" i="41"/>
  <c r="E245" i="41"/>
  <c r="D245" i="41"/>
  <c r="H245" i="41" s="1"/>
  <c r="A245" i="41"/>
  <c r="I244" i="41"/>
  <c r="D244" i="41"/>
  <c r="A244" i="41"/>
  <c r="J243" i="41"/>
  <c r="G243" i="41"/>
  <c r="E243" i="41"/>
  <c r="D243" i="41"/>
  <c r="H243" i="41" s="1"/>
  <c r="A243" i="41"/>
  <c r="F242" i="41"/>
  <c r="D242" i="41"/>
  <c r="H242" i="41" s="1"/>
  <c r="A242" i="41"/>
  <c r="J241" i="41"/>
  <c r="G241" i="41"/>
  <c r="F241" i="41"/>
  <c r="E241" i="41"/>
  <c r="D241" i="41"/>
  <c r="H241" i="41" s="1"/>
  <c r="A241" i="41"/>
  <c r="D240" i="41"/>
  <c r="A240" i="41"/>
  <c r="J239" i="41"/>
  <c r="G239" i="41"/>
  <c r="E239" i="41"/>
  <c r="D239" i="41"/>
  <c r="H239" i="41" s="1"/>
  <c r="A239" i="41"/>
  <c r="F238" i="41"/>
  <c r="D238" i="41"/>
  <c r="H238" i="41" s="1"/>
  <c r="A238" i="41"/>
  <c r="J237" i="41"/>
  <c r="G237" i="41"/>
  <c r="F237" i="41"/>
  <c r="E237" i="41"/>
  <c r="D237" i="41"/>
  <c r="H237" i="41" s="1"/>
  <c r="A237" i="41"/>
  <c r="D236" i="41"/>
  <c r="I236" i="41" s="1"/>
  <c r="A236" i="41"/>
  <c r="J235" i="41"/>
  <c r="G235" i="41"/>
  <c r="E235" i="41"/>
  <c r="D235" i="41"/>
  <c r="H235" i="41" s="1"/>
  <c r="A235" i="41"/>
  <c r="F234" i="41"/>
  <c r="D234" i="41"/>
  <c r="H234" i="41" s="1"/>
  <c r="A234" i="41"/>
  <c r="J233" i="41"/>
  <c r="G233" i="41"/>
  <c r="F233" i="41"/>
  <c r="E233" i="41"/>
  <c r="D233" i="41"/>
  <c r="H233" i="41" s="1"/>
  <c r="A233" i="41"/>
  <c r="D232" i="41"/>
  <c r="A232" i="41"/>
  <c r="J231" i="41"/>
  <c r="G231" i="41"/>
  <c r="E231" i="41"/>
  <c r="D231" i="41"/>
  <c r="H231" i="41" s="1"/>
  <c r="A231" i="41"/>
  <c r="F230" i="41"/>
  <c r="D230" i="41"/>
  <c r="H230" i="41" s="1"/>
  <c r="A230" i="41"/>
  <c r="J229" i="41"/>
  <c r="G229" i="41"/>
  <c r="F229" i="41"/>
  <c r="E229" i="41"/>
  <c r="D229" i="41"/>
  <c r="H229" i="41" s="1"/>
  <c r="A229" i="41"/>
  <c r="I228" i="41"/>
  <c r="D228" i="41"/>
  <c r="A228" i="41"/>
  <c r="J227" i="41"/>
  <c r="G227" i="41"/>
  <c r="E227" i="41"/>
  <c r="D227" i="41"/>
  <c r="H227" i="41" s="1"/>
  <c r="A227" i="41"/>
  <c r="F226" i="41"/>
  <c r="D226" i="41"/>
  <c r="H226" i="41" s="1"/>
  <c r="A226" i="41"/>
  <c r="J225" i="41"/>
  <c r="G225" i="41"/>
  <c r="F225" i="41"/>
  <c r="E225" i="41"/>
  <c r="D225" i="41"/>
  <c r="H225" i="41" s="1"/>
  <c r="A225" i="41"/>
  <c r="G224" i="41"/>
  <c r="E224" i="41"/>
  <c r="D224" i="41"/>
  <c r="H224" i="41" s="1"/>
  <c r="A224" i="41"/>
  <c r="F223" i="41"/>
  <c r="D223" i="41"/>
  <c r="H223" i="41" s="1"/>
  <c r="A223" i="41"/>
  <c r="J222" i="41"/>
  <c r="G222" i="41"/>
  <c r="F222" i="41"/>
  <c r="E222" i="41"/>
  <c r="D222" i="41"/>
  <c r="H222" i="41" s="1"/>
  <c r="A222" i="41"/>
  <c r="D221" i="41"/>
  <c r="I221" i="41" s="1"/>
  <c r="A221" i="41"/>
  <c r="G220" i="41"/>
  <c r="D220" i="41"/>
  <c r="H220" i="41" s="1"/>
  <c r="A220" i="41"/>
  <c r="G219" i="41"/>
  <c r="F219" i="41"/>
  <c r="D219" i="41"/>
  <c r="H219" i="41" s="1"/>
  <c r="A219" i="41"/>
  <c r="J218" i="41"/>
  <c r="G218" i="41"/>
  <c r="F218" i="41"/>
  <c r="E218" i="41"/>
  <c r="D218" i="41"/>
  <c r="H218" i="41" s="1"/>
  <c r="A218" i="41"/>
  <c r="D217" i="41"/>
  <c r="I217" i="41" s="1"/>
  <c r="A217" i="41"/>
  <c r="G216" i="41"/>
  <c r="D216" i="41"/>
  <c r="H216" i="41" s="1"/>
  <c r="A216" i="41"/>
  <c r="G215" i="41"/>
  <c r="F215" i="41"/>
  <c r="D215" i="41"/>
  <c r="H215" i="41" s="1"/>
  <c r="A215" i="41"/>
  <c r="J214" i="41"/>
  <c r="G214" i="41"/>
  <c r="F214" i="41"/>
  <c r="E214" i="41"/>
  <c r="D214" i="41"/>
  <c r="H214" i="41" s="1"/>
  <c r="A214" i="41"/>
  <c r="D213" i="41"/>
  <c r="I213" i="41" s="1"/>
  <c r="A213" i="41"/>
  <c r="G212" i="41"/>
  <c r="D212" i="41"/>
  <c r="H212" i="41" s="1"/>
  <c r="A212" i="41"/>
  <c r="G211" i="41"/>
  <c r="F211" i="41"/>
  <c r="D211" i="41"/>
  <c r="H211" i="41" s="1"/>
  <c r="A211" i="41"/>
  <c r="J210" i="41"/>
  <c r="G210" i="41"/>
  <c r="F210" i="41"/>
  <c r="E210" i="41"/>
  <c r="D210" i="41"/>
  <c r="H210" i="41" s="1"/>
  <c r="A210" i="41"/>
  <c r="J209" i="41"/>
  <c r="I209" i="41"/>
  <c r="E209" i="41"/>
  <c r="D209" i="41"/>
  <c r="A209" i="41"/>
  <c r="I208" i="41"/>
  <c r="G208" i="41"/>
  <c r="D208" i="41"/>
  <c r="A208" i="41"/>
  <c r="G207" i="41"/>
  <c r="F207" i="41"/>
  <c r="D207" i="41"/>
  <c r="H207" i="41" s="1"/>
  <c r="A207" i="41"/>
  <c r="J206" i="41"/>
  <c r="G206" i="41"/>
  <c r="F206" i="41"/>
  <c r="E206" i="41"/>
  <c r="D206" i="41"/>
  <c r="H206" i="41" s="1"/>
  <c r="A206" i="41"/>
  <c r="D205" i="41"/>
  <c r="A205" i="41"/>
  <c r="D204" i="41"/>
  <c r="A204" i="41"/>
  <c r="G203" i="41"/>
  <c r="F203" i="41"/>
  <c r="D203" i="41"/>
  <c r="H203" i="41" s="1"/>
  <c r="A203" i="41"/>
  <c r="J202" i="41"/>
  <c r="G202" i="41"/>
  <c r="F202" i="41"/>
  <c r="E202" i="41"/>
  <c r="D202" i="41"/>
  <c r="H202" i="41" s="1"/>
  <c r="A202" i="41"/>
  <c r="J201" i="41"/>
  <c r="D201" i="41"/>
  <c r="I201" i="41" s="1"/>
  <c r="A201" i="41"/>
  <c r="D200" i="41"/>
  <c r="I200" i="41" s="1"/>
  <c r="A200" i="41"/>
  <c r="G199" i="41"/>
  <c r="F199" i="41"/>
  <c r="D199" i="41"/>
  <c r="H199" i="41" s="1"/>
  <c r="A199" i="41"/>
  <c r="J198" i="41"/>
  <c r="G198" i="41"/>
  <c r="F198" i="41"/>
  <c r="E198" i="41"/>
  <c r="D198" i="41"/>
  <c r="H198" i="41" s="1"/>
  <c r="A198" i="41"/>
  <c r="J197" i="41"/>
  <c r="I197" i="41"/>
  <c r="D197" i="41"/>
  <c r="A197" i="41"/>
  <c r="I196" i="41"/>
  <c r="D196" i="41"/>
  <c r="A196" i="41"/>
  <c r="G195" i="41"/>
  <c r="F195" i="41"/>
  <c r="D195" i="41"/>
  <c r="H195" i="41" s="1"/>
  <c r="A195" i="41"/>
  <c r="J194" i="41"/>
  <c r="G194" i="41"/>
  <c r="F194" i="41"/>
  <c r="E194" i="41"/>
  <c r="D194" i="41"/>
  <c r="H194" i="41" s="1"/>
  <c r="A194" i="41"/>
  <c r="J193" i="41"/>
  <c r="I193" i="41"/>
  <c r="E193" i="41"/>
  <c r="D193" i="41"/>
  <c r="A193" i="41"/>
  <c r="I192" i="41"/>
  <c r="G192" i="41"/>
  <c r="D192" i="41"/>
  <c r="A192" i="41"/>
  <c r="G191" i="41"/>
  <c r="F191" i="41"/>
  <c r="E191" i="41"/>
  <c r="D191" i="41"/>
  <c r="H191" i="41" s="1"/>
  <c r="A191" i="41"/>
  <c r="J190" i="41"/>
  <c r="D190" i="41"/>
  <c r="I190" i="41" s="1"/>
  <c r="A190" i="41"/>
  <c r="D189" i="41"/>
  <c r="I189" i="41" s="1"/>
  <c r="A189" i="41"/>
  <c r="G188" i="41"/>
  <c r="F188" i="41"/>
  <c r="D188" i="41"/>
  <c r="H188" i="41" s="1"/>
  <c r="A188" i="41"/>
  <c r="J187" i="41"/>
  <c r="G187" i="41"/>
  <c r="F187" i="41"/>
  <c r="E187" i="41"/>
  <c r="D187" i="41"/>
  <c r="H187" i="41" s="1"/>
  <c r="A187" i="41"/>
  <c r="J186" i="41"/>
  <c r="I186" i="41"/>
  <c r="D186" i="41"/>
  <c r="A186" i="41"/>
  <c r="I185" i="41"/>
  <c r="D185" i="41"/>
  <c r="G185" i="41" s="1"/>
  <c r="A185" i="41"/>
  <c r="D184" i="41"/>
  <c r="A184" i="41"/>
  <c r="J183" i="41"/>
  <c r="G183" i="41"/>
  <c r="F183" i="41"/>
  <c r="E183" i="41"/>
  <c r="D183" i="41"/>
  <c r="H183" i="41" s="1"/>
  <c r="A183" i="41"/>
  <c r="J182" i="41"/>
  <c r="D182" i="41"/>
  <c r="A182" i="41"/>
  <c r="I181" i="41"/>
  <c r="G181" i="41"/>
  <c r="D181" i="41"/>
  <c r="A181" i="41"/>
  <c r="I180" i="41"/>
  <c r="D180" i="41"/>
  <c r="G180" i="41" s="1"/>
  <c r="A180" i="41"/>
  <c r="J179" i="41"/>
  <c r="G179" i="41"/>
  <c r="F179" i="41"/>
  <c r="E179" i="41"/>
  <c r="D179" i="41"/>
  <c r="H179" i="41" s="1"/>
  <c r="A179" i="41"/>
  <c r="I178" i="41"/>
  <c r="D178" i="41"/>
  <c r="F178" i="41" s="1"/>
  <c r="A178" i="41"/>
  <c r="I177" i="41"/>
  <c r="G177" i="41"/>
  <c r="E177" i="41"/>
  <c r="D177" i="41"/>
  <c r="A177" i="41"/>
  <c r="I176" i="41"/>
  <c r="G176" i="41"/>
  <c r="D176" i="41"/>
  <c r="A176" i="41"/>
  <c r="J175" i="41"/>
  <c r="G175" i="41"/>
  <c r="F175" i="41"/>
  <c r="E175" i="41"/>
  <c r="D175" i="41"/>
  <c r="H175" i="41" s="1"/>
  <c r="A175" i="41"/>
  <c r="I174" i="41"/>
  <c r="F174" i="41"/>
  <c r="D174" i="41"/>
  <c r="A174" i="41"/>
  <c r="J173" i="41"/>
  <c r="D173" i="41"/>
  <c r="A173" i="41"/>
  <c r="I172" i="41"/>
  <c r="G172" i="41"/>
  <c r="F172" i="41"/>
  <c r="D172" i="41"/>
  <c r="A172" i="41"/>
  <c r="J171" i="41"/>
  <c r="G171" i="41"/>
  <c r="F171" i="41"/>
  <c r="E171" i="41"/>
  <c r="D171" i="41"/>
  <c r="H171" i="41" s="1"/>
  <c r="A171" i="41"/>
  <c r="I170" i="41"/>
  <c r="F170" i="41"/>
  <c r="E170" i="41"/>
  <c r="D170" i="41"/>
  <c r="A170" i="41"/>
  <c r="I169" i="41"/>
  <c r="D169" i="41"/>
  <c r="G169" i="41" s="1"/>
  <c r="A169" i="41"/>
  <c r="D168" i="41"/>
  <c r="A168" i="41"/>
  <c r="J167" i="41"/>
  <c r="G167" i="41"/>
  <c r="F167" i="41"/>
  <c r="E167" i="41"/>
  <c r="D167" i="41"/>
  <c r="H167" i="41" s="1"/>
  <c r="A167" i="41"/>
  <c r="J166" i="41"/>
  <c r="D166" i="41"/>
  <c r="A166" i="41"/>
  <c r="I165" i="41"/>
  <c r="G165" i="41"/>
  <c r="D165" i="41"/>
  <c r="A165" i="41"/>
  <c r="I164" i="41"/>
  <c r="D164" i="41"/>
  <c r="G164" i="41" s="1"/>
  <c r="A164" i="41"/>
  <c r="J163" i="41"/>
  <c r="G163" i="41"/>
  <c r="F163" i="41"/>
  <c r="E163" i="41"/>
  <c r="D163" i="41"/>
  <c r="H163" i="41" s="1"/>
  <c r="A163" i="41"/>
  <c r="I162" i="41"/>
  <c r="D162" i="41"/>
  <c r="F162" i="41" s="1"/>
  <c r="A162" i="41"/>
  <c r="I161" i="41"/>
  <c r="G161" i="41"/>
  <c r="E161" i="41"/>
  <c r="D161" i="41"/>
  <c r="A161" i="41"/>
  <c r="I160" i="41"/>
  <c r="G160" i="41"/>
  <c r="D160" i="41"/>
  <c r="A160" i="41"/>
  <c r="J159" i="41"/>
  <c r="G159" i="41"/>
  <c r="F159" i="41"/>
  <c r="E159" i="41"/>
  <c r="D159" i="41"/>
  <c r="H159" i="41" s="1"/>
  <c r="A159" i="41"/>
  <c r="I158" i="41"/>
  <c r="F158" i="41"/>
  <c r="D158" i="41"/>
  <c r="A158" i="41"/>
  <c r="J157" i="41"/>
  <c r="D157" i="41"/>
  <c r="A157" i="41"/>
  <c r="I156" i="41"/>
  <c r="G156" i="41"/>
  <c r="F156" i="41"/>
  <c r="D156" i="41"/>
  <c r="A156" i="41"/>
  <c r="J155" i="41"/>
  <c r="G155" i="41"/>
  <c r="F155" i="41"/>
  <c r="E155" i="41"/>
  <c r="D155" i="41"/>
  <c r="H155" i="41" s="1"/>
  <c r="A155" i="41"/>
  <c r="I154" i="41"/>
  <c r="F154" i="41"/>
  <c r="E154" i="41"/>
  <c r="D154" i="41"/>
  <c r="A154" i="41"/>
  <c r="I153" i="41"/>
  <c r="D153" i="41"/>
  <c r="G153" i="41" s="1"/>
  <c r="A153" i="41"/>
  <c r="D152" i="41"/>
  <c r="A152" i="41"/>
  <c r="J151" i="41"/>
  <c r="G151" i="41"/>
  <c r="F151" i="41"/>
  <c r="E151" i="41"/>
  <c r="D151" i="41"/>
  <c r="H151" i="41" s="1"/>
  <c r="A151" i="41"/>
  <c r="J150" i="41"/>
  <c r="D150" i="41"/>
  <c r="A150" i="41"/>
  <c r="I149" i="41"/>
  <c r="G149" i="41"/>
  <c r="D149" i="41"/>
  <c r="A149" i="41"/>
  <c r="I148" i="41"/>
  <c r="D148" i="41"/>
  <c r="G148" i="41" s="1"/>
  <c r="A148" i="41"/>
  <c r="J147" i="41"/>
  <c r="G147" i="41"/>
  <c r="F147" i="41"/>
  <c r="E147" i="41"/>
  <c r="D147" i="41"/>
  <c r="H147" i="41" s="1"/>
  <c r="A147" i="41"/>
  <c r="I146" i="41"/>
  <c r="D146" i="41"/>
  <c r="F146" i="41" s="1"/>
  <c r="A146" i="41"/>
  <c r="I145" i="41"/>
  <c r="G145" i="41"/>
  <c r="E145" i="41"/>
  <c r="D145" i="41"/>
  <c r="A145" i="41"/>
  <c r="I144" i="41"/>
  <c r="G144" i="41"/>
  <c r="D144" i="41"/>
  <c r="A144" i="41"/>
  <c r="J143" i="41"/>
  <c r="G143" i="41"/>
  <c r="F143" i="41"/>
  <c r="E143" i="41"/>
  <c r="D143" i="41"/>
  <c r="H143" i="41" s="1"/>
  <c r="A143" i="41"/>
  <c r="I142" i="41"/>
  <c r="F142" i="41"/>
  <c r="D142" i="41"/>
  <c r="A142" i="41"/>
  <c r="J141" i="41"/>
  <c r="D141" i="41"/>
  <c r="A141" i="41"/>
  <c r="I140" i="41"/>
  <c r="G140" i="41"/>
  <c r="F140" i="41"/>
  <c r="D140" i="41"/>
  <c r="A140" i="41"/>
  <c r="J139" i="41"/>
  <c r="G139" i="41"/>
  <c r="F139" i="41"/>
  <c r="E139" i="41"/>
  <c r="D139" i="41"/>
  <c r="H139" i="41" s="1"/>
  <c r="A139" i="41"/>
  <c r="I138" i="41"/>
  <c r="F138" i="41"/>
  <c r="E138" i="41"/>
  <c r="D138" i="41"/>
  <c r="A138" i="41"/>
  <c r="I137" i="41"/>
  <c r="D137" i="41"/>
  <c r="G137" i="41" s="1"/>
  <c r="A137" i="41"/>
  <c r="D136" i="41"/>
  <c r="G136" i="41" s="1"/>
  <c r="A136" i="41"/>
  <c r="D135" i="41"/>
  <c r="G135" i="41" s="1"/>
  <c r="A135" i="41"/>
  <c r="D134" i="41"/>
  <c r="A134" i="41"/>
  <c r="D270" i="20"/>
  <c r="A270" i="20"/>
  <c r="I269" i="20"/>
  <c r="F269" i="20"/>
  <c r="E269" i="20"/>
  <c r="D269" i="20"/>
  <c r="H269" i="20" s="1"/>
  <c r="A269" i="20"/>
  <c r="I268" i="20"/>
  <c r="F268" i="20"/>
  <c r="D268" i="20"/>
  <c r="A268" i="20"/>
  <c r="D267" i="20"/>
  <c r="A267" i="20"/>
  <c r="D266" i="20"/>
  <c r="A266" i="20"/>
  <c r="J265" i="20"/>
  <c r="D265" i="20"/>
  <c r="I265" i="20" s="1"/>
  <c r="A265" i="20"/>
  <c r="J264" i="20"/>
  <c r="G264" i="20"/>
  <c r="F264" i="20"/>
  <c r="E264" i="20"/>
  <c r="D264" i="20"/>
  <c r="H264" i="20" s="1"/>
  <c r="A264" i="20"/>
  <c r="D263" i="20"/>
  <c r="A263" i="20"/>
  <c r="D262" i="20"/>
  <c r="E262" i="20" s="1"/>
  <c r="A262" i="20"/>
  <c r="J261" i="20"/>
  <c r="F261" i="20"/>
  <c r="D261" i="20"/>
  <c r="A261" i="20"/>
  <c r="J260" i="20"/>
  <c r="G260" i="20"/>
  <c r="F260" i="20"/>
  <c r="E260" i="20"/>
  <c r="D260" i="20"/>
  <c r="H260" i="20" s="1"/>
  <c r="A260" i="20"/>
  <c r="D259" i="20"/>
  <c r="A259" i="20"/>
  <c r="D258" i="20"/>
  <c r="A258" i="20"/>
  <c r="D257" i="20"/>
  <c r="A257" i="20"/>
  <c r="G256" i="20"/>
  <c r="F256" i="20"/>
  <c r="D256" i="20"/>
  <c r="H256" i="20" s="1"/>
  <c r="A256" i="20"/>
  <c r="D255" i="20"/>
  <c r="A255" i="20"/>
  <c r="D254" i="20"/>
  <c r="E254" i="20" s="1"/>
  <c r="A254" i="20"/>
  <c r="I253" i="20"/>
  <c r="F253" i="20"/>
  <c r="E253" i="20"/>
  <c r="D253" i="20"/>
  <c r="H253" i="20" s="1"/>
  <c r="A253" i="20"/>
  <c r="I252" i="20"/>
  <c r="D252" i="20"/>
  <c r="A252" i="20"/>
  <c r="D251" i="20"/>
  <c r="A251" i="20"/>
  <c r="D250" i="20"/>
  <c r="A250" i="20"/>
  <c r="F249" i="20"/>
  <c r="D249" i="20"/>
  <c r="I249" i="20" s="1"/>
  <c r="A249" i="20"/>
  <c r="I248" i="20"/>
  <c r="G248" i="20"/>
  <c r="D248" i="20"/>
  <c r="A248" i="20"/>
  <c r="D247" i="20"/>
  <c r="A247" i="20"/>
  <c r="D246" i="20"/>
  <c r="A246" i="20"/>
  <c r="E245" i="20"/>
  <c r="D245" i="20"/>
  <c r="A245" i="20"/>
  <c r="J244" i="20"/>
  <c r="I244" i="20"/>
  <c r="D244" i="20"/>
  <c r="A244" i="20"/>
  <c r="J243" i="20"/>
  <c r="G243" i="20"/>
  <c r="F243" i="20"/>
  <c r="D243" i="20"/>
  <c r="I243" i="20" s="1"/>
  <c r="A243" i="20"/>
  <c r="H242" i="20"/>
  <c r="G242" i="20"/>
  <c r="D242" i="20"/>
  <c r="A242" i="20"/>
  <c r="D241" i="20"/>
  <c r="I241" i="20" s="1"/>
  <c r="A241" i="20"/>
  <c r="I240" i="20"/>
  <c r="D240" i="20"/>
  <c r="A240" i="20"/>
  <c r="D239" i="20"/>
  <c r="A239" i="20"/>
  <c r="E238" i="20"/>
  <c r="D238" i="20"/>
  <c r="A238" i="20"/>
  <c r="D237" i="20"/>
  <c r="A237" i="20"/>
  <c r="D236" i="20"/>
  <c r="A236" i="20"/>
  <c r="D235" i="20"/>
  <c r="A235" i="20"/>
  <c r="J234" i="20"/>
  <c r="E234" i="20"/>
  <c r="D234" i="20"/>
  <c r="A234" i="20"/>
  <c r="I233" i="20"/>
  <c r="G233" i="20"/>
  <c r="D233" i="20"/>
  <c r="A233" i="20"/>
  <c r="D232" i="20"/>
  <c r="A232" i="20"/>
  <c r="D231" i="20"/>
  <c r="A231" i="20"/>
  <c r="I230" i="20"/>
  <c r="F230" i="20"/>
  <c r="E230" i="20"/>
  <c r="D230" i="20"/>
  <c r="H230" i="20" s="1"/>
  <c r="A230" i="20"/>
  <c r="J229" i="20"/>
  <c r="E229" i="20"/>
  <c r="D229" i="20"/>
  <c r="I229" i="20" s="1"/>
  <c r="A229" i="20"/>
  <c r="D228" i="20"/>
  <c r="A228" i="20"/>
  <c r="D227" i="20"/>
  <c r="A227" i="20"/>
  <c r="I226" i="20"/>
  <c r="F226" i="20"/>
  <c r="D226" i="20"/>
  <c r="H226" i="20" s="1"/>
  <c r="A226" i="20"/>
  <c r="J225" i="20"/>
  <c r="G225" i="20"/>
  <c r="F225" i="20"/>
  <c r="E225" i="20"/>
  <c r="D225" i="20"/>
  <c r="H225" i="20" s="1"/>
  <c r="A225" i="20"/>
  <c r="D224" i="20"/>
  <c r="A224" i="20"/>
  <c r="D223" i="20"/>
  <c r="A223" i="20"/>
  <c r="J222" i="20"/>
  <c r="I222" i="20"/>
  <c r="D222" i="20"/>
  <c r="A222" i="20"/>
  <c r="G221" i="20"/>
  <c r="F221" i="20"/>
  <c r="D221" i="20"/>
  <c r="H221" i="20" s="1"/>
  <c r="A221" i="20"/>
  <c r="D220" i="20"/>
  <c r="A220" i="20"/>
  <c r="D219" i="20"/>
  <c r="A219" i="20"/>
  <c r="J218" i="20"/>
  <c r="E218" i="20"/>
  <c r="D218" i="20"/>
  <c r="A218" i="20"/>
  <c r="I217" i="20"/>
  <c r="G217" i="20"/>
  <c r="D217" i="20"/>
  <c r="A217" i="20"/>
  <c r="D216" i="20"/>
  <c r="A216" i="20"/>
  <c r="D215" i="20"/>
  <c r="A215" i="20"/>
  <c r="I214" i="20"/>
  <c r="F214" i="20"/>
  <c r="E214" i="20"/>
  <c r="D214" i="20"/>
  <c r="H214" i="20" s="1"/>
  <c r="A214" i="20"/>
  <c r="J213" i="20"/>
  <c r="D213" i="20"/>
  <c r="I213" i="20" s="1"/>
  <c r="A213" i="20"/>
  <c r="D212" i="20"/>
  <c r="A212" i="20"/>
  <c r="D211" i="20"/>
  <c r="A211" i="20"/>
  <c r="I210" i="20"/>
  <c r="F210" i="20"/>
  <c r="D210" i="20"/>
  <c r="H210" i="20" s="1"/>
  <c r="A210" i="20"/>
  <c r="J209" i="20"/>
  <c r="G209" i="20"/>
  <c r="F209" i="20"/>
  <c r="E209" i="20"/>
  <c r="D209" i="20"/>
  <c r="H209" i="20" s="1"/>
  <c r="A209" i="20"/>
  <c r="D208" i="20"/>
  <c r="A208" i="20"/>
  <c r="D207" i="20"/>
  <c r="A207" i="20"/>
  <c r="D206" i="20"/>
  <c r="A206" i="20"/>
  <c r="D205" i="20"/>
  <c r="A205" i="20"/>
  <c r="D204" i="20"/>
  <c r="A204" i="20"/>
  <c r="J203" i="20"/>
  <c r="D203" i="20"/>
  <c r="A203" i="20"/>
  <c r="G202" i="20"/>
  <c r="F202" i="20"/>
  <c r="D202" i="20"/>
  <c r="H202" i="20" s="1"/>
  <c r="A202" i="20"/>
  <c r="D201" i="20"/>
  <c r="A201" i="20"/>
  <c r="D200" i="20"/>
  <c r="A200" i="20"/>
  <c r="J199" i="20"/>
  <c r="D199" i="20"/>
  <c r="A199" i="20"/>
  <c r="I198" i="20"/>
  <c r="D198" i="20"/>
  <c r="A198" i="20"/>
  <c r="D197" i="20"/>
  <c r="A197" i="20"/>
  <c r="D196" i="20"/>
  <c r="A196" i="20"/>
  <c r="I195" i="20"/>
  <c r="F195" i="20"/>
  <c r="E195" i="20"/>
  <c r="D195" i="20"/>
  <c r="H195" i="20" s="1"/>
  <c r="A195" i="20"/>
  <c r="D194" i="20"/>
  <c r="A194" i="20"/>
  <c r="D193" i="20"/>
  <c r="A193" i="20"/>
  <c r="D192" i="20"/>
  <c r="A192" i="20"/>
  <c r="I191" i="20"/>
  <c r="F191" i="20"/>
  <c r="D191" i="20"/>
  <c r="H191" i="20" s="1"/>
  <c r="A191" i="20"/>
  <c r="J190" i="20"/>
  <c r="G190" i="20"/>
  <c r="F190" i="20"/>
  <c r="E190" i="20"/>
  <c r="D190" i="20"/>
  <c r="H190" i="20" s="1"/>
  <c r="A190" i="20"/>
  <c r="D189" i="20"/>
  <c r="A189" i="20"/>
  <c r="D188" i="20"/>
  <c r="A188" i="20"/>
  <c r="J187" i="20"/>
  <c r="D187" i="20"/>
  <c r="A187" i="20"/>
  <c r="G186" i="20"/>
  <c r="F186" i="20"/>
  <c r="D186" i="20"/>
  <c r="H186" i="20" s="1"/>
  <c r="A186" i="20"/>
  <c r="D185" i="20"/>
  <c r="A185" i="20"/>
  <c r="D184" i="20"/>
  <c r="A184" i="20"/>
  <c r="J183" i="20"/>
  <c r="D183" i="20"/>
  <c r="A183" i="20"/>
  <c r="I182" i="20"/>
  <c r="D182" i="20"/>
  <c r="A182" i="20"/>
  <c r="D181" i="20"/>
  <c r="A181" i="20"/>
  <c r="D180" i="20"/>
  <c r="A180" i="20"/>
  <c r="I179" i="20"/>
  <c r="F179" i="20"/>
  <c r="E179" i="20"/>
  <c r="D179" i="20"/>
  <c r="H179" i="20" s="1"/>
  <c r="A179" i="20"/>
  <c r="I178" i="20"/>
  <c r="F178" i="20"/>
  <c r="E178" i="20"/>
  <c r="D178" i="20"/>
  <c r="A178" i="20"/>
  <c r="D177" i="20"/>
  <c r="A177" i="20"/>
  <c r="D176" i="20"/>
  <c r="E176" i="20" s="1"/>
  <c r="A176" i="20"/>
  <c r="J175" i="20"/>
  <c r="F175" i="20"/>
  <c r="E175" i="20"/>
  <c r="D175" i="20"/>
  <c r="G175" i="20" s="1"/>
  <c r="A175" i="20"/>
  <c r="J174" i="20"/>
  <c r="D174" i="20"/>
  <c r="A174" i="20"/>
  <c r="D173" i="20"/>
  <c r="A173" i="20"/>
  <c r="I172" i="20"/>
  <c r="G172" i="20"/>
  <c r="F172" i="20"/>
  <c r="D172" i="20"/>
  <c r="A172" i="20"/>
  <c r="D171" i="20"/>
  <c r="A171" i="20"/>
  <c r="D170" i="20"/>
  <c r="I170" i="20" s="1"/>
  <c r="A170" i="20"/>
  <c r="D169" i="20"/>
  <c r="A169" i="20"/>
  <c r="J168" i="20"/>
  <c r="G168" i="20"/>
  <c r="F168" i="20"/>
  <c r="E168" i="20"/>
  <c r="D168" i="20"/>
  <c r="H168" i="20" s="1"/>
  <c r="A168" i="20"/>
  <c r="D167" i="20"/>
  <c r="A167" i="20"/>
  <c r="D166" i="20"/>
  <c r="E166" i="20" s="1"/>
  <c r="A166" i="20"/>
  <c r="I165" i="20"/>
  <c r="F165" i="20"/>
  <c r="E165" i="20"/>
  <c r="D165" i="20"/>
  <c r="H165" i="20" s="1"/>
  <c r="A165" i="20"/>
  <c r="I164" i="20"/>
  <c r="F164" i="20"/>
  <c r="D164" i="20"/>
  <c r="A164" i="20"/>
  <c r="D163" i="20"/>
  <c r="A163" i="20"/>
  <c r="D162" i="20"/>
  <c r="H162" i="20" s="1"/>
  <c r="A162" i="20"/>
  <c r="D161" i="20"/>
  <c r="A161" i="20"/>
  <c r="I160" i="20"/>
  <c r="G160" i="20"/>
  <c r="D160" i="20"/>
  <c r="A160" i="20"/>
  <c r="D159" i="20"/>
  <c r="A159" i="20"/>
  <c r="H158" i="20"/>
  <c r="E158" i="20"/>
  <c r="D158" i="20"/>
  <c r="I158" i="20" s="1"/>
  <c r="A158" i="20"/>
  <c r="J157" i="20"/>
  <c r="I157" i="20"/>
  <c r="E157" i="20"/>
  <c r="D157" i="20"/>
  <c r="A157" i="20"/>
  <c r="I156" i="20"/>
  <c r="G156" i="20"/>
  <c r="D156" i="20"/>
  <c r="A156" i="20"/>
  <c r="D155" i="20"/>
  <c r="A155" i="20"/>
  <c r="D154" i="20"/>
  <c r="A154" i="20"/>
  <c r="J153" i="20"/>
  <c r="I153" i="20"/>
  <c r="F153" i="20"/>
  <c r="D153" i="20"/>
  <c r="A153" i="20"/>
  <c r="J152" i="20"/>
  <c r="G152" i="20"/>
  <c r="F152" i="20"/>
  <c r="E152" i="20"/>
  <c r="D152" i="20"/>
  <c r="H152" i="20" s="1"/>
  <c r="A152" i="20"/>
  <c r="D151" i="20"/>
  <c r="A151" i="20"/>
  <c r="D150" i="20"/>
  <c r="A150" i="20"/>
  <c r="I149" i="20"/>
  <c r="F149" i="20"/>
  <c r="E149" i="20"/>
  <c r="D149" i="20"/>
  <c r="H149" i="20" s="1"/>
  <c r="A149" i="20"/>
  <c r="I148" i="20"/>
  <c r="D148" i="20"/>
  <c r="F148" i="20" s="1"/>
  <c r="A148" i="20"/>
  <c r="D147" i="20"/>
  <c r="A147" i="20"/>
  <c r="D146" i="20"/>
  <c r="A146" i="20"/>
  <c r="J145" i="20"/>
  <c r="F145" i="20"/>
  <c r="E145" i="20"/>
  <c r="D145" i="20"/>
  <c r="A145" i="20"/>
  <c r="I144" i="20"/>
  <c r="D144" i="20"/>
  <c r="G144" i="20" s="1"/>
  <c r="A144" i="20"/>
  <c r="D143" i="20"/>
  <c r="A143" i="20"/>
  <c r="H142" i="20"/>
  <c r="E142" i="20"/>
  <c r="D142" i="20"/>
  <c r="I142" i="20" s="1"/>
  <c r="A142" i="20"/>
  <c r="J141" i="20"/>
  <c r="I141" i="20"/>
  <c r="D141" i="20"/>
  <c r="A141" i="20"/>
  <c r="I140" i="20"/>
  <c r="D140" i="20"/>
  <c r="G140" i="20" s="1"/>
  <c r="A140" i="20"/>
  <c r="D139" i="20"/>
  <c r="A139" i="20"/>
  <c r="H138" i="20"/>
  <c r="E138" i="20"/>
  <c r="D138" i="20"/>
  <c r="I138" i="20" s="1"/>
  <c r="A138" i="20"/>
  <c r="J137" i="20"/>
  <c r="I137" i="20"/>
  <c r="D137" i="20"/>
  <c r="A137" i="20"/>
  <c r="J136" i="20"/>
  <c r="G136" i="20"/>
  <c r="F136" i="20"/>
  <c r="E136" i="20"/>
  <c r="D136" i="20"/>
  <c r="H136" i="20" s="1"/>
  <c r="A136" i="20"/>
  <c r="D135" i="20"/>
  <c r="A135" i="20"/>
  <c r="E134" i="20"/>
  <c r="D134" i="20"/>
  <c r="A134" i="20"/>
  <c r="J270" i="40"/>
  <c r="I270" i="40"/>
  <c r="H270" i="40"/>
  <c r="G270" i="40"/>
  <c r="F270" i="40"/>
  <c r="E270" i="40"/>
  <c r="A270" i="40"/>
  <c r="J269" i="40"/>
  <c r="I269" i="40"/>
  <c r="H269" i="40"/>
  <c r="G269" i="40"/>
  <c r="F269" i="40"/>
  <c r="E269" i="40"/>
  <c r="A269" i="40"/>
  <c r="J268" i="40"/>
  <c r="I268" i="40"/>
  <c r="H268" i="40"/>
  <c r="G268" i="40"/>
  <c r="F268" i="40"/>
  <c r="E268" i="40"/>
  <c r="A268" i="40"/>
  <c r="J267" i="40"/>
  <c r="I267" i="40"/>
  <c r="H267" i="40"/>
  <c r="G267" i="40"/>
  <c r="F267" i="40"/>
  <c r="E267" i="40"/>
  <c r="A267" i="40"/>
  <c r="J266" i="40"/>
  <c r="I266" i="40"/>
  <c r="H266" i="40"/>
  <c r="G266" i="40"/>
  <c r="F266" i="40"/>
  <c r="E266" i="40"/>
  <c r="A266" i="40"/>
  <c r="J265" i="40"/>
  <c r="I265" i="40"/>
  <c r="H265" i="40"/>
  <c r="G265" i="40"/>
  <c r="F265" i="40"/>
  <c r="E265" i="40"/>
  <c r="A265" i="40"/>
  <c r="J264" i="40"/>
  <c r="I264" i="40"/>
  <c r="H264" i="40"/>
  <c r="G264" i="40"/>
  <c r="F264" i="40"/>
  <c r="E264" i="40"/>
  <c r="A264" i="40"/>
  <c r="J263" i="40"/>
  <c r="I263" i="40"/>
  <c r="H263" i="40"/>
  <c r="G263" i="40"/>
  <c r="F263" i="40"/>
  <c r="E263" i="40"/>
  <c r="A263" i="40"/>
  <c r="J262" i="40"/>
  <c r="I262" i="40"/>
  <c r="H262" i="40"/>
  <c r="G262" i="40"/>
  <c r="F262" i="40"/>
  <c r="E262" i="40"/>
  <c r="A262" i="40"/>
  <c r="J261" i="40"/>
  <c r="I261" i="40"/>
  <c r="H261" i="40"/>
  <c r="G261" i="40"/>
  <c r="F261" i="40"/>
  <c r="E261" i="40"/>
  <c r="A261" i="40"/>
  <c r="J260" i="40"/>
  <c r="I260" i="40"/>
  <c r="H260" i="40"/>
  <c r="G260" i="40"/>
  <c r="F260" i="40"/>
  <c r="E260" i="40"/>
  <c r="A260" i="40"/>
  <c r="J259" i="40"/>
  <c r="I259" i="40"/>
  <c r="H259" i="40"/>
  <c r="G259" i="40"/>
  <c r="F259" i="40"/>
  <c r="E259" i="40"/>
  <c r="A259" i="40"/>
  <c r="J258" i="40"/>
  <c r="I258" i="40"/>
  <c r="H258" i="40"/>
  <c r="G258" i="40"/>
  <c r="F258" i="40"/>
  <c r="E258" i="40"/>
  <c r="A258" i="40"/>
  <c r="J257" i="40"/>
  <c r="I257" i="40"/>
  <c r="H257" i="40"/>
  <c r="G257" i="40"/>
  <c r="F257" i="40"/>
  <c r="E257" i="40"/>
  <c r="A257" i="40"/>
  <c r="J256" i="40"/>
  <c r="I256" i="40"/>
  <c r="H256" i="40"/>
  <c r="G256" i="40"/>
  <c r="F256" i="40"/>
  <c r="E256" i="40"/>
  <c r="A256" i="40"/>
  <c r="J255" i="40"/>
  <c r="I255" i="40"/>
  <c r="H255" i="40"/>
  <c r="G255" i="40"/>
  <c r="F255" i="40"/>
  <c r="E255" i="40"/>
  <c r="A255" i="40"/>
  <c r="J254" i="40"/>
  <c r="I254" i="40"/>
  <c r="H254" i="40"/>
  <c r="G254" i="40"/>
  <c r="F254" i="40"/>
  <c r="E254" i="40"/>
  <c r="A254" i="40"/>
  <c r="J253" i="40"/>
  <c r="I253" i="40"/>
  <c r="H253" i="40"/>
  <c r="G253" i="40"/>
  <c r="F253" i="40"/>
  <c r="E253" i="40"/>
  <c r="A253" i="40"/>
  <c r="J252" i="40"/>
  <c r="I252" i="40"/>
  <c r="H252" i="40"/>
  <c r="G252" i="40"/>
  <c r="F252" i="40"/>
  <c r="E252" i="40"/>
  <c r="A252" i="40"/>
  <c r="J251" i="40"/>
  <c r="I251" i="40"/>
  <c r="H251" i="40"/>
  <c r="G251" i="40"/>
  <c r="F251" i="40"/>
  <c r="E251" i="40"/>
  <c r="A251" i="40"/>
  <c r="J250" i="40"/>
  <c r="I250" i="40"/>
  <c r="H250" i="40"/>
  <c r="G250" i="40"/>
  <c r="F250" i="40"/>
  <c r="E250" i="40"/>
  <c r="A250" i="40"/>
  <c r="J249" i="40"/>
  <c r="I249" i="40"/>
  <c r="H249" i="40"/>
  <c r="G249" i="40"/>
  <c r="F249" i="40"/>
  <c r="E249" i="40"/>
  <c r="A249" i="40"/>
  <c r="J248" i="40"/>
  <c r="I248" i="40"/>
  <c r="H248" i="40"/>
  <c r="G248" i="40"/>
  <c r="F248" i="40"/>
  <c r="E248" i="40"/>
  <c r="A248" i="40"/>
  <c r="J247" i="40"/>
  <c r="I247" i="40"/>
  <c r="H247" i="40"/>
  <c r="G247" i="40"/>
  <c r="F247" i="40"/>
  <c r="E247" i="40"/>
  <c r="A247" i="40"/>
  <c r="J246" i="40"/>
  <c r="I246" i="40"/>
  <c r="H246" i="40"/>
  <c r="G246" i="40"/>
  <c r="F246" i="40"/>
  <c r="E246" i="40"/>
  <c r="A246" i="40"/>
  <c r="J245" i="40"/>
  <c r="I245" i="40"/>
  <c r="H245" i="40"/>
  <c r="G245" i="40"/>
  <c r="F245" i="40"/>
  <c r="E245" i="40"/>
  <c r="A245" i="40"/>
  <c r="J244" i="40"/>
  <c r="I244" i="40"/>
  <c r="H244" i="40"/>
  <c r="G244" i="40"/>
  <c r="F244" i="40"/>
  <c r="E244" i="40"/>
  <c r="A244" i="40"/>
  <c r="J243" i="40"/>
  <c r="I243" i="40"/>
  <c r="H243" i="40"/>
  <c r="G243" i="40"/>
  <c r="F243" i="40"/>
  <c r="E243" i="40"/>
  <c r="A243" i="40"/>
  <c r="J242" i="40"/>
  <c r="I242" i="40"/>
  <c r="H242" i="40"/>
  <c r="G242" i="40"/>
  <c r="F242" i="40"/>
  <c r="E242" i="40"/>
  <c r="A242" i="40"/>
  <c r="J241" i="40"/>
  <c r="I241" i="40"/>
  <c r="H241" i="40"/>
  <c r="G241" i="40"/>
  <c r="F241" i="40"/>
  <c r="E241" i="40"/>
  <c r="A241" i="40"/>
  <c r="J240" i="40"/>
  <c r="I240" i="40"/>
  <c r="H240" i="40"/>
  <c r="G240" i="40"/>
  <c r="F240" i="40"/>
  <c r="E240" i="40"/>
  <c r="A240" i="40"/>
  <c r="J239" i="40"/>
  <c r="I239" i="40"/>
  <c r="H239" i="40"/>
  <c r="G239" i="40"/>
  <c r="F239" i="40"/>
  <c r="E239" i="40"/>
  <c r="A239" i="40"/>
  <c r="J238" i="40"/>
  <c r="I238" i="40"/>
  <c r="H238" i="40"/>
  <c r="G238" i="40"/>
  <c r="F238" i="40"/>
  <c r="E238" i="40"/>
  <c r="A238" i="40"/>
  <c r="J237" i="40"/>
  <c r="I237" i="40"/>
  <c r="H237" i="40"/>
  <c r="G237" i="40"/>
  <c r="F237" i="40"/>
  <c r="E237" i="40"/>
  <c r="A237" i="40"/>
  <c r="J236" i="40"/>
  <c r="I236" i="40"/>
  <c r="H236" i="40"/>
  <c r="G236" i="40"/>
  <c r="F236" i="40"/>
  <c r="E236" i="40"/>
  <c r="A236" i="40"/>
  <c r="J235" i="40"/>
  <c r="I235" i="40"/>
  <c r="H235" i="40"/>
  <c r="G235" i="40"/>
  <c r="F235" i="40"/>
  <c r="E235" i="40"/>
  <c r="A235" i="40"/>
  <c r="J234" i="40"/>
  <c r="I234" i="40"/>
  <c r="H234" i="40"/>
  <c r="G234" i="40"/>
  <c r="F234" i="40"/>
  <c r="E234" i="40"/>
  <c r="A234" i="40"/>
  <c r="J233" i="40"/>
  <c r="I233" i="40"/>
  <c r="H233" i="40"/>
  <c r="G233" i="40"/>
  <c r="F233" i="40"/>
  <c r="E233" i="40"/>
  <c r="A233" i="40"/>
  <c r="J232" i="40"/>
  <c r="I232" i="40"/>
  <c r="H232" i="40"/>
  <c r="G232" i="40"/>
  <c r="F232" i="40"/>
  <c r="E232" i="40"/>
  <c r="A232" i="40"/>
  <c r="J231" i="40"/>
  <c r="I231" i="40"/>
  <c r="H231" i="40"/>
  <c r="G231" i="40"/>
  <c r="F231" i="40"/>
  <c r="E231" i="40"/>
  <c r="A231" i="40"/>
  <c r="J230" i="40"/>
  <c r="I230" i="40"/>
  <c r="H230" i="40"/>
  <c r="G230" i="40"/>
  <c r="F230" i="40"/>
  <c r="E230" i="40"/>
  <c r="A230" i="40"/>
  <c r="J229" i="40"/>
  <c r="I229" i="40"/>
  <c r="H229" i="40"/>
  <c r="G229" i="40"/>
  <c r="F229" i="40"/>
  <c r="E229" i="40"/>
  <c r="A229" i="40"/>
  <c r="J228" i="40"/>
  <c r="I228" i="40"/>
  <c r="H228" i="40"/>
  <c r="G228" i="40"/>
  <c r="F228" i="40"/>
  <c r="E228" i="40"/>
  <c r="A228" i="40"/>
  <c r="J227" i="40"/>
  <c r="I227" i="40"/>
  <c r="H227" i="40"/>
  <c r="G227" i="40"/>
  <c r="F227" i="40"/>
  <c r="E227" i="40"/>
  <c r="A227" i="40"/>
  <c r="J226" i="40"/>
  <c r="I226" i="40"/>
  <c r="H226" i="40"/>
  <c r="G226" i="40"/>
  <c r="F226" i="40"/>
  <c r="E226" i="40"/>
  <c r="A226" i="40"/>
  <c r="J225" i="40"/>
  <c r="I225" i="40"/>
  <c r="H225" i="40"/>
  <c r="G225" i="40"/>
  <c r="F225" i="40"/>
  <c r="E225" i="40"/>
  <c r="A225" i="40"/>
  <c r="J224" i="40"/>
  <c r="I224" i="40"/>
  <c r="H224" i="40"/>
  <c r="G224" i="40"/>
  <c r="F224" i="40"/>
  <c r="E224" i="40"/>
  <c r="A224" i="40"/>
  <c r="J223" i="40"/>
  <c r="I223" i="40"/>
  <c r="H223" i="40"/>
  <c r="G223" i="40"/>
  <c r="F223" i="40"/>
  <c r="E223" i="40"/>
  <c r="A223" i="40"/>
  <c r="J222" i="40"/>
  <c r="I222" i="40"/>
  <c r="H222" i="40"/>
  <c r="G222" i="40"/>
  <c r="F222" i="40"/>
  <c r="E222" i="40"/>
  <c r="A222" i="40"/>
  <c r="J221" i="40"/>
  <c r="I221" i="40"/>
  <c r="H221" i="40"/>
  <c r="G221" i="40"/>
  <c r="F221" i="40"/>
  <c r="E221" i="40"/>
  <c r="A221" i="40"/>
  <c r="J220" i="40"/>
  <c r="I220" i="40"/>
  <c r="H220" i="40"/>
  <c r="G220" i="40"/>
  <c r="F220" i="40"/>
  <c r="E220" i="40"/>
  <c r="A220" i="40"/>
  <c r="J219" i="40"/>
  <c r="I219" i="40"/>
  <c r="H219" i="40"/>
  <c r="G219" i="40"/>
  <c r="F219" i="40"/>
  <c r="E219" i="40"/>
  <c r="A219" i="40"/>
  <c r="J218" i="40"/>
  <c r="I218" i="40"/>
  <c r="H218" i="40"/>
  <c r="G218" i="40"/>
  <c r="F218" i="40"/>
  <c r="E218" i="40"/>
  <c r="A218" i="40"/>
  <c r="J217" i="40"/>
  <c r="I217" i="40"/>
  <c r="H217" i="40"/>
  <c r="G217" i="40"/>
  <c r="F217" i="40"/>
  <c r="E217" i="40"/>
  <c r="A217" i="40"/>
  <c r="J216" i="40"/>
  <c r="I216" i="40"/>
  <c r="H216" i="40"/>
  <c r="G216" i="40"/>
  <c r="F216" i="40"/>
  <c r="E216" i="40"/>
  <c r="A216" i="40"/>
  <c r="J215" i="40"/>
  <c r="I215" i="40"/>
  <c r="H215" i="40"/>
  <c r="G215" i="40"/>
  <c r="F215" i="40"/>
  <c r="E215" i="40"/>
  <c r="A215" i="40"/>
  <c r="J214" i="40"/>
  <c r="I214" i="40"/>
  <c r="H214" i="40"/>
  <c r="G214" i="40"/>
  <c r="F214" i="40"/>
  <c r="E214" i="40"/>
  <c r="A214" i="40"/>
  <c r="J213" i="40"/>
  <c r="I213" i="40"/>
  <c r="H213" i="40"/>
  <c r="G213" i="40"/>
  <c r="F213" i="40"/>
  <c r="E213" i="40"/>
  <c r="A213" i="40"/>
  <c r="J212" i="40"/>
  <c r="I212" i="40"/>
  <c r="H212" i="40"/>
  <c r="G212" i="40"/>
  <c r="F212" i="40"/>
  <c r="E212" i="40"/>
  <c r="A212" i="40"/>
  <c r="J211" i="40"/>
  <c r="I211" i="40"/>
  <c r="H211" i="40"/>
  <c r="G211" i="40"/>
  <c r="F211" i="40"/>
  <c r="E211" i="40"/>
  <c r="A211" i="40"/>
  <c r="J210" i="40"/>
  <c r="I210" i="40"/>
  <c r="H210" i="40"/>
  <c r="G210" i="40"/>
  <c r="F210" i="40"/>
  <c r="E210" i="40"/>
  <c r="A210" i="40"/>
  <c r="J209" i="40"/>
  <c r="I209" i="40"/>
  <c r="H209" i="40"/>
  <c r="G209" i="40"/>
  <c r="F209" i="40"/>
  <c r="E209" i="40"/>
  <c r="A209" i="40"/>
  <c r="J208" i="40"/>
  <c r="I208" i="40"/>
  <c r="H208" i="40"/>
  <c r="G208" i="40"/>
  <c r="F208" i="40"/>
  <c r="E208" i="40"/>
  <c r="A208" i="40"/>
  <c r="J207" i="40"/>
  <c r="I207" i="40"/>
  <c r="H207" i="40"/>
  <c r="G207" i="40"/>
  <c r="F207" i="40"/>
  <c r="E207" i="40"/>
  <c r="A207" i="40"/>
  <c r="J206" i="40"/>
  <c r="I206" i="40"/>
  <c r="H206" i="40"/>
  <c r="G206" i="40"/>
  <c r="F206" i="40"/>
  <c r="E206" i="40"/>
  <c r="A206" i="40"/>
  <c r="J205" i="40"/>
  <c r="I205" i="40"/>
  <c r="H205" i="40"/>
  <c r="G205" i="40"/>
  <c r="F205" i="40"/>
  <c r="E205" i="40"/>
  <c r="A205" i="40"/>
  <c r="J204" i="40"/>
  <c r="I204" i="40"/>
  <c r="H204" i="40"/>
  <c r="G204" i="40"/>
  <c r="F204" i="40"/>
  <c r="E204" i="40"/>
  <c r="A204" i="40"/>
  <c r="J203" i="40"/>
  <c r="I203" i="40"/>
  <c r="H203" i="40"/>
  <c r="G203" i="40"/>
  <c r="F203" i="40"/>
  <c r="E203" i="40"/>
  <c r="A203" i="40"/>
  <c r="J202" i="40"/>
  <c r="I202" i="40"/>
  <c r="H202" i="40"/>
  <c r="G202" i="40"/>
  <c r="F202" i="40"/>
  <c r="E202" i="40"/>
  <c r="A202" i="40"/>
  <c r="J201" i="40"/>
  <c r="I201" i="40"/>
  <c r="H201" i="40"/>
  <c r="G201" i="40"/>
  <c r="F201" i="40"/>
  <c r="E201" i="40"/>
  <c r="A201" i="40"/>
  <c r="J200" i="40"/>
  <c r="I200" i="40"/>
  <c r="H200" i="40"/>
  <c r="G200" i="40"/>
  <c r="F200" i="40"/>
  <c r="E200" i="40"/>
  <c r="A200" i="40"/>
  <c r="J199" i="40"/>
  <c r="I199" i="40"/>
  <c r="H199" i="40"/>
  <c r="G199" i="40"/>
  <c r="F199" i="40"/>
  <c r="E199" i="40"/>
  <c r="A199" i="40"/>
  <c r="J198" i="40"/>
  <c r="I198" i="40"/>
  <c r="H198" i="40"/>
  <c r="G198" i="40"/>
  <c r="F198" i="40"/>
  <c r="E198" i="40"/>
  <c r="A198" i="40"/>
  <c r="J197" i="40"/>
  <c r="I197" i="40"/>
  <c r="H197" i="40"/>
  <c r="G197" i="40"/>
  <c r="F197" i="40"/>
  <c r="E197" i="40"/>
  <c r="A197" i="40"/>
  <c r="J196" i="40"/>
  <c r="I196" i="40"/>
  <c r="H196" i="40"/>
  <c r="G196" i="40"/>
  <c r="F196" i="40"/>
  <c r="E196" i="40"/>
  <c r="A196" i="40"/>
  <c r="J195" i="40"/>
  <c r="I195" i="40"/>
  <c r="H195" i="40"/>
  <c r="G195" i="40"/>
  <c r="F195" i="40"/>
  <c r="E195" i="40"/>
  <c r="A195" i="40"/>
  <c r="J194" i="40"/>
  <c r="I194" i="40"/>
  <c r="H194" i="40"/>
  <c r="G194" i="40"/>
  <c r="F194" i="40"/>
  <c r="E194" i="40"/>
  <c r="A194" i="40"/>
  <c r="J193" i="40"/>
  <c r="I193" i="40"/>
  <c r="H193" i="40"/>
  <c r="G193" i="40"/>
  <c r="F193" i="40"/>
  <c r="E193" i="40"/>
  <c r="A193" i="40"/>
  <c r="J192" i="40"/>
  <c r="I192" i="40"/>
  <c r="H192" i="40"/>
  <c r="G192" i="40"/>
  <c r="F192" i="40"/>
  <c r="E192" i="40"/>
  <c r="A192" i="40"/>
  <c r="J191" i="40"/>
  <c r="I191" i="40"/>
  <c r="H191" i="40"/>
  <c r="G191" i="40"/>
  <c r="F191" i="40"/>
  <c r="E191" i="40"/>
  <c r="A191" i="40"/>
  <c r="J190" i="40"/>
  <c r="I190" i="40"/>
  <c r="H190" i="40"/>
  <c r="G190" i="40"/>
  <c r="F190" i="40"/>
  <c r="E190" i="40"/>
  <c r="A190" i="40"/>
  <c r="J189" i="40"/>
  <c r="I189" i="40"/>
  <c r="H189" i="40"/>
  <c r="G189" i="40"/>
  <c r="F189" i="40"/>
  <c r="E189" i="40"/>
  <c r="A189" i="40"/>
  <c r="J188" i="40"/>
  <c r="I188" i="40"/>
  <c r="H188" i="40"/>
  <c r="G188" i="40"/>
  <c r="F188" i="40"/>
  <c r="E188" i="40"/>
  <c r="A188" i="40"/>
  <c r="J187" i="40"/>
  <c r="I187" i="40"/>
  <c r="H187" i="40"/>
  <c r="G187" i="40"/>
  <c r="F187" i="40"/>
  <c r="E187" i="40"/>
  <c r="A187" i="40"/>
  <c r="J186" i="40"/>
  <c r="I186" i="40"/>
  <c r="H186" i="40"/>
  <c r="G186" i="40"/>
  <c r="F186" i="40"/>
  <c r="E186" i="40"/>
  <c r="A186" i="40"/>
  <c r="J185" i="40"/>
  <c r="I185" i="40"/>
  <c r="H185" i="40"/>
  <c r="G185" i="40"/>
  <c r="F185" i="40"/>
  <c r="E185" i="40"/>
  <c r="A185" i="40"/>
  <c r="J184" i="40"/>
  <c r="I184" i="40"/>
  <c r="H184" i="40"/>
  <c r="G184" i="40"/>
  <c r="F184" i="40"/>
  <c r="E184" i="40"/>
  <c r="A184" i="40"/>
  <c r="J183" i="40"/>
  <c r="I183" i="40"/>
  <c r="H183" i="40"/>
  <c r="G183" i="40"/>
  <c r="F183" i="40"/>
  <c r="E183" i="40"/>
  <c r="A183" i="40"/>
  <c r="J182" i="40"/>
  <c r="I182" i="40"/>
  <c r="H182" i="40"/>
  <c r="G182" i="40"/>
  <c r="F182" i="40"/>
  <c r="E182" i="40"/>
  <c r="A182" i="40"/>
  <c r="J181" i="40"/>
  <c r="I181" i="40"/>
  <c r="H181" i="40"/>
  <c r="G181" i="40"/>
  <c r="F181" i="40"/>
  <c r="E181" i="40"/>
  <c r="A181" i="40"/>
  <c r="J180" i="40"/>
  <c r="I180" i="40"/>
  <c r="H180" i="40"/>
  <c r="G180" i="40"/>
  <c r="F180" i="40"/>
  <c r="E180" i="40"/>
  <c r="A180" i="40"/>
  <c r="J179" i="40"/>
  <c r="I179" i="40"/>
  <c r="H179" i="40"/>
  <c r="G179" i="40"/>
  <c r="F179" i="40"/>
  <c r="E179" i="40"/>
  <c r="A179" i="40"/>
  <c r="J178" i="40"/>
  <c r="I178" i="40"/>
  <c r="H178" i="40"/>
  <c r="G178" i="40"/>
  <c r="F178" i="40"/>
  <c r="E178" i="40"/>
  <c r="A178" i="40"/>
  <c r="J177" i="40"/>
  <c r="I177" i="40"/>
  <c r="H177" i="40"/>
  <c r="G177" i="40"/>
  <c r="F177" i="40"/>
  <c r="E177" i="40"/>
  <c r="A177" i="40"/>
  <c r="J176" i="40"/>
  <c r="I176" i="40"/>
  <c r="H176" i="40"/>
  <c r="G176" i="40"/>
  <c r="F176" i="40"/>
  <c r="E176" i="40"/>
  <c r="A176" i="40"/>
  <c r="J175" i="40"/>
  <c r="I175" i="40"/>
  <c r="H175" i="40"/>
  <c r="G175" i="40"/>
  <c r="F175" i="40"/>
  <c r="E175" i="40"/>
  <c r="A175" i="40"/>
  <c r="J174" i="40"/>
  <c r="I174" i="40"/>
  <c r="H174" i="40"/>
  <c r="G174" i="40"/>
  <c r="F174" i="40"/>
  <c r="E174" i="40"/>
  <c r="A174" i="40"/>
  <c r="J173" i="40"/>
  <c r="I173" i="40"/>
  <c r="H173" i="40"/>
  <c r="G173" i="40"/>
  <c r="F173" i="40"/>
  <c r="E173" i="40"/>
  <c r="A173" i="40"/>
  <c r="J172" i="40"/>
  <c r="I172" i="40"/>
  <c r="H172" i="40"/>
  <c r="G172" i="40"/>
  <c r="F172" i="40"/>
  <c r="E172" i="40"/>
  <c r="A172" i="40"/>
  <c r="J171" i="40"/>
  <c r="I171" i="40"/>
  <c r="H171" i="40"/>
  <c r="G171" i="40"/>
  <c r="F171" i="40"/>
  <c r="E171" i="40"/>
  <c r="A171" i="40"/>
  <c r="J170" i="40"/>
  <c r="I170" i="40"/>
  <c r="H170" i="40"/>
  <c r="G170" i="40"/>
  <c r="F170" i="40"/>
  <c r="E170" i="40"/>
  <c r="A170" i="40"/>
  <c r="J169" i="40"/>
  <c r="I169" i="40"/>
  <c r="H169" i="40"/>
  <c r="G169" i="40"/>
  <c r="F169" i="40"/>
  <c r="E169" i="40"/>
  <c r="A169" i="40"/>
  <c r="J168" i="40"/>
  <c r="I168" i="40"/>
  <c r="H168" i="40"/>
  <c r="G168" i="40"/>
  <c r="F168" i="40"/>
  <c r="E168" i="40"/>
  <c r="A168" i="40"/>
  <c r="J167" i="40"/>
  <c r="I167" i="40"/>
  <c r="H167" i="40"/>
  <c r="G167" i="40"/>
  <c r="F167" i="40"/>
  <c r="E167" i="40"/>
  <c r="A167" i="40"/>
  <c r="J166" i="40"/>
  <c r="I166" i="40"/>
  <c r="H166" i="40"/>
  <c r="G166" i="40"/>
  <c r="F166" i="40"/>
  <c r="E166" i="40"/>
  <c r="A166" i="40"/>
  <c r="J165" i="40"/>
  <c r="I165" i="40"/>
  <c r="H165" i="40"/>
  <c r="G165" i="40"/>
  <c r="F165" i="40"/>
  <c r="E165" i="40"/>
  <c r="A165" i="40"/>
  <c r="J164" i="40"/>
  <c r="I164" i="40"/>
  <c r="H164" i="40"/>
  <c r="G164" i="40"/>
  <c r="F164" i="40"/>
  <c r="E164" i="40"/>
  <c r="A164" i="40"/>
  <c r="J163" i="40"/>
  <c r="I163" i="40"/>
  <c r="H163" i="40"/>
  <c r="G163" i="40"/>
  <c r="F163" i="40"/>
  <c r="E163" i="40"/>
  <c r="A163" i="40"/>
  <c r="J162" i="40"/>
  <c r="I162" i="40"/>
  <c r="H162" i="40"/>
  <c r="G162" i="40"/>
  <c r="F162" i="40"/>
  <c r="E162" i="40"/>
  <c r="A162" i="40"/>
  <c r="J161" i="40"/>
  <c r="I161" i="40"/>
  <c r="H161" i="40"/>
  <c r="G161" i="40"/>
  <c r="F161" i="40"/>
  <c r="E161" i="40"/>
  <c r="A161" i="40"/>
  <c r="J160" i="40"/>
  <c r="I160" i="40"/>
  <c r="H160" i="40"/>
  <c r="G160" i="40"/>
  <c r="F160" i="40"/>
  <c r="E160" i="40"/>
  <c r="A160" i="40"/>
  <c r="J159" i="40"/>
  <c r="I159" i="40"/>
  <c r="H159" i="40"/>
  <c r="G159" i="40"/>
  <c r="F159" i="40"/>
  <c r="E159" i="40"/>
  <c r="A159" i="40"/>
  <c r="J158" i="40"/>
  <c r="I158" i="40"/>
  <c r="H158" i="40"/>
  <c r="G158" i="40"/>
  <c r="F158" i="40"/>
  <c r="E158" i="40"/>
  <c r="A158" i="40"/>
  <c r="J157" i="40"/>
  <c r="I157" i="40"/>
  <c r="H157" i="40"/>
  <c r="G157" i="40"/>
  <c r="F157" i="40"/>
  <c r="E157" i="40"/>
  <c r="A157" i="40"/>
  <c r="J156" i="40"/>
  <c r="I156" i="40"/>
  <c r="H156" i="40"/>
  <c r="G156" i="40"/>
  <c r="F156" i="40"/>
  <c r="E156" i="40"/>
  <c r="A156" i="40"/>
  <c r="J155" i="40"/>
  <c r="I155" i="40"/>
  <c r="H155" i="40"/>
  <c r="G155" i="40"/>
  <c r="F155" i="40"/>
  <c r="E155" i="40"/>
  <c r="A155" i="40"/>
  <c r="J154" i="40"/>
  <c r="I154" i="40"/>
  <c r="H154" i="40"/>
  <c r="G154" i="40"/>
  <c r="F154" i="40"/>
  <c r="E154" i="40"/>
  <c r="A154" i="40"/>
  <c r="J153" i="40"/>
  <c r="I153" i="40"/>
  <c r="H153" i="40"/>
  <c r="G153" i="40"/>
  <c r="F153" i="40"/>
  <c r="E153" i="40"/>
  <c r="A153" i="40"/>
  <c r="J152" i="40"/>
  <c r="I152" i="40"/>
  <c r="H152" i="40"/>
  <c r="G152" i="40"/>
  <c r="F152" i="40"/>
  <c r="E152" i="40"/>
  <c r="A152" i="40"/>
  <c r="J151" i="40"/>
  <c r="I151" i="40"/>
  <c r="H151" i="40"/>
  <c r="G151" i="40"/>
  <c r="F151" i="40"/>
  <c r="E151" i="40"/>
  <c r="A151" i="40"/>
  <c r="J150" i="40"/>
  <c r="I150" i="40"/>
  <c r="H150" i="40"/>
  <c r="G150" i="40"/>
  <c r="F150" i="40"/>
  <c r="E150" i="40"/>
  <c r="A150" i="40"/>
  <c r="J149" i="40"/>
  <c r="I149" i="40"/>
  <c r="H149" i="40"/>
  <c r="G149" i="40"/>
  <c r="F149" i="40"/>
  <c r="E149" i="40"/>
  <c r="A149" i="40"/>
  <c r="J148" i="40"/>
  <c r="I148" i="40"/>
  <c r="H148" i="40"/>
  <c r="G148" i="40"/>
  <c r="F148" i="40"/>
  <c r="E148" i="40"/>
  <c r="A148" i="40"/>
  <c r="J147" i="40"/>
  <c r="I147" i="40"/>
  <c r="H147" i="40"/>
  <c r="G147" i="40"/>
  <c r="F147" i="40"/>
  <c r="E147" i="40"/>
  <c r="A147" i="40"/>
  <c r="J146" i="40"/>
  <c r="I146" i="40"/>
  <c r="H146" i="40"/>
  <c r="G146" i="40"/>
  <c r="F146" i="40"/>
  <c r="E146" i="40"/>
  <c r="A146" i="40"/>
  <c r="J145" i="40"/>
  <c r="I145" i="40"/>
  <c r="H145" i="40"/>
  <c r="G145" i="40"/>
  <c r="F145" i="40"/>
  <c r="E145" i="40"/>
  <c r="A145" i="40"/>
  <c r="J144" i="40"/>
  <c r="I144" i="40"/>
  <c r="H144" i="40"/>
  <c r="G144" i="40"/>
  <c r="F144" i="40"/>
  <c r="E144" i="40"/>
  <c r="A144" i="40"/>
  <c r="J143" i="40"/>
  <c r="I143" i="40"/>
  <c r="H143" i="40"/>
  <c r="G143" i="40"/>
  <c r="F143" i="40"/>
  <c r="E143" i="40"/>
  <c r="A143" i="40"/>
  <c r="J142" i="40"/>
  <c r="I142" i="40"/>
  <c r="H142" i="40"/>
  <c r="G142" i="40"/>
  <c r="F142" i="40"/>
  <c r="E142" i="40"/>
  <c r="A142" i="40"/>
  <c r="J141" i="40"/>
  <c r="I141" i="40"/>
  <c r="H141" i="40"/>
  <c r="G141" i="40"/>
  <c r="F141" i="40"/>
  <c r="E141" i="40"/>
  <c r="A141" i="40"/>
  <c r="J140" i="40"/>
  <c r="I140" i="40"/>
  <c r="H140" i="40"/>
  <c r="G140" i="40"/>
  <c r="F140" i="40"/>
  <c r="E140" i="40"/>
  <c r="A140" i="40"/>
  <c r="J139" i="40"/>
  <c r="I139" i="40"/>
  <c r="H139" i="40"/>
  <c r="G139" i="40"/>
  <c r="F139" i="40"/>
  <c r="E139" i="40"/>
  <c r="A139" i="40"/>
  <c r="J138" i="40"/>
  <c r="I138" i="40"/>
  <c r="H138" i="40"/>
  <c r="G138" i="40"/>
  <c r="F138" i="40"/>
  <c r="E138" i="40"/>
  <c r="A138" i="40"/>
  <c r="J137" i="40"/>
  <c r="I137" i="40"/>
  <c r="H137" i="40"/>
  <c r="G137" i="40"/>
  <c r="F137" i="40"/>
  <c r="E137" i="40"/>
  <c r="A137" i="40"/>
  <c r="J136" i="40"/>
  <c r="I136" i="40"/>
  <c r="H136" i="40"/>
  <c r="G136" i="40"/>
  <c r="F136" i="40"/>
  <c r="E136" i="40"/>
  <c r="A136" i="40"/>
  <c r="R135" i="40"/>
  <c r="J135" i="40"/>
  <c r="V135" i="40" s="1"/>
  <c r="I135" i="40"/>
  <c r="H135" i="40"/>
  <c r="G135" i="40"/>
  <c r="F135" i="40"/>
  <c r="E135" i="40"/>
  <c r="A135" i="40"/>
  <c r="U134" i="40"/>
  <c r="S134" i="40"/>
  <c r="Q134" i="40"/>
  <c r="P134" i="40"/>
  <c r="M134" i="40"/>
  <c r="L134" i="40"/>
  <c r="L135" i="40" s="1"/>
  <c r="J134" i="40"/>
  <c r="I134" i="40"/>
  <c r="H134" i="40"/>
  <c r="T134" i="40" s="1"/>
  <c r="G134" i="40"/>
  <c r="F134" i="40"/>
  <c r="E134" i="40"/>
  <c r="A134" i="40"/>
  <c r="J270" i="19"/>
  <c r="I270" i="19"/>
  <c r="H270" i="19"/>
  <c r="G270" i="19"/>
  <c r="F270" i="19"/>
  <c r="E270" i="19"/>
  <c r="A270" i="19"/>
  <c r="J269" i="19"/>
  <c r="I269" i="19"/>
  <c r="H269" i="19"/>
  <c r="G269" i="19"/>
  <c r="F269" i="19"/>
  <c r="E269" i="19"/>
  <c r="A269" i="19"/>
  <c r="J268" i="19"/>
  <c r="I268" i="19"/>
  <c r="H268" i="19"/>
  <c r="G268" i="19"/>
  <c r="F268" i="19"/>
  <c r="E268" i="19"/>
  <c r="A268" i="19"/>
  <c r="J267" i="19"/>
  <c r="I267" i="19"/>
  <c r="H267" i="19"/>
  <c r="G267" i="19"/>
  <c r="F267" i="19"/>
  <c r="E267" i="19"/>
  <c r="A267" i="19"/>
  <c r="J266" i="19"/>
  <c r="I266" i="19"/>
  <c r="H266" i="19"/>
  <c r="G266" i="19"/>
  <c r="F266" i="19"/>
  <c r="E266" i="19"/>
  <c r="A266" i="19"/>
  <c r="J265" i="19"/>
  <c r="I265" i="19"/>
  <c r="H265" i="19"/>
  <c r="G265" i="19"/>
  <c r="F265" i="19"/>
  <c r="E265" i="19"/>
  <c r="A265" i="19"/>
  <c r="J264" i="19"/>
  <c r="I264" i="19"/>
  <c r="H264" i="19"/>
  <c r="G264" i="19"/>
  <c r="F264" i="19"/>
  <c r="E264" i="19"/>
  <c r="A264" i="19"/>
  <c r="J263" i="19"/>
  <c r="I263" i="19"/>
  <c r="H263" i="19"/>
  <c r="G263" i="19"/>
  <c r="F263" i="19"/>
  <c r="E263" i="19"/>
  <c r="A263" i="19"/>
  <c r="J262" i="19"/>
  <c r="I262" i="19"/>
  <c r="H262" i="19"/>
  <c r="G262" i="19"/>
  <c r="F262" i="19"/>
  <c r="E262" i="19"/>
  <c r="A262" i="19"/>
  <c r="J261" i="19"/>
  <c r="I261" i="19"/>
  <c r="H261" i="19"/>
  <c r="G261" i="19"/>
  <c r="F261" i="19"/>
  <c r="E261" i="19"/>
  <c r="A261" i="19"/>
  <c r="J260" i="19"/>
  <c r="I260" i="19"/>
  <c r="H260" i="19"/>
  <c r="G260" i="19"/>
  <c r="F260" i="19"/>
  <c r="E260" i="19"/>
  <c r="A260" i="19"/>
  <c r="J259" i="19"/>
  <c r="I259" i="19"/>
  <c r="H259" i="19"/>
  <c r="G259" i="19"/>
  <c r="F259" i="19"/>
  <c r="E259" i="19"/>
  <c r="A259" i="19"/>
  <c r="J258" i="19"/>
  <c r="I258" i="19"/>
  <c r="H258" i="19"/>
  <c r="G258" i="19"/>
  <c r="F258" i="19"/>
  <c r="E258" i="19"/>
  <c r="A258" i="19"/>
  <c r="J257" i="19"/>
  <c r="I257" i="19"/>
  <c r="H257" i="19"/>
  <c r="G257" i="19"/>
  <c r="F257" i="19"/>
  <c r="E257" i="19"/>
  <c r="A257" i="19"/>
  <c r="J256" i="19"/>
  <c r="I256" i="19"/>
  <c r="H256" i="19"/>
  <c r="G256" i="19"/>
  <c r="F256" i="19"/>
  <c r="E256" i="19"/>
  <c r="A256" i="19"/>
  <c r="J255" i="19"/>
  <c r="I255" i="19"/>
  <c r="H255" i="19"/>
  <c r="G255" i="19"/>
  <c r="F255" i="19"/>
  <c r="E255" i="19"/>
  <c r="A255" i="19"/>
  <c r="J254" i="19"/>
  <c r="I254" i="19"/>
  <c r="H254" i="19"/>
  <c r="G254" i="19"/>
  <c r="F254" i="19"/>
  <c r="E254" i="19"/>
  <c r="A254" i="19"/>
  <c r="J253" i="19"/>
  <c r="I253" i="19"/>
  <c r="H253" i="19"/>
  <c r="G253" i="19"/>
  <c r="F253" i="19"/>
  <c r="E253" i="19"/>
  <c r="A253" i="19"/>
  <c r="J252" i="19"/>
  <c r="I252" i="19"/>
  <c r="H252" i="19"/>
  <c r="G252" i="19"/>
  <c r="F252" i="19"/>
  <c r="E252" i="19"/>
  <c r="A252" i="19"/>
  <c r="J251" i="19"/>
  <c r="I251" i="19"/>
  <c r="H251" i="19"/>
  <c r="G251" i="19"/>
  <c r="F251" i="19"/>
  <c r="E251" i="19"/>
  <c r="A251" i="19"/>
  <c r="J250" i="19"/>
  <c r="I250" i="19"/>
  <c r="H250" i="19"/>
  <c r="G250" i="19"/>
  <c r="F250" i="19"/>
  <c r="E250" i="19"/>
  <c r="A250" i="19"/>
  <c r="J249" i="19"/>
  <c r="I249" i="19"/>
  <c r="H249" i="19"/>
  <c r="G249" i="19"/>
  <c r="F249" i="19"/>
  <c r="E249" i="19"/>
  <c r="A249" i="19"/>
  <c r="J248" i="19"/>
  <c r="I248" i="19"/>
  <c r="H248" i="19"/>
  <c r="G248" i="19"/>
  <c r="F248" i="19"/>
  <c r="E248" i="19"/>
  <c r="A248" i="19"/>
  <c r="J247" i="19"/>
  <c r="I247" i="19"/>
  <c r="H247" i="19"/>
  <c r="G247" i="19"/>
  <c r="F247" i="19"/>
  <c r="E247" i="19"/>
  <c r="A247" i="19"/>
  <c r="J246" i="19"/>
  <c r="I246" i="19"/>
  <c r="H246" i="19"/>
  <c r="G246" i="19"/>
  <c r="F246" i="19"/>
  <c r="E246" i="19"/>
  <c r="A246" i="19"/>
  <c r="J245" i="19"/>
  <c r="I245" i="19"/>
  <c r="H245" i="19"/>
  <c r="G245" i="19"/>
  <c r="F245" i="19"/>
  <c r="E245" i="19"/>
  <c r="A245" i="19"/>
  <c r="J244" i="19"/>
  <c r="I244" i="19"/>
  <c r="H244" i="19"/>
  <c r="G244" i="19"/>
  <c r="F244" i="19"/>
  <c r="E244" i="19"/>
  <c r="A244" i="19"/>
  <c r="J243" i="19"/>
  <c r="I243" i="19"/>
  <c r="H243" i="19"/>
  <c r="G243" i="19"/>
  <c r="F243" i="19"/>
  <c r="E243" i="19"/>
  <c r="A243" i="19"/>
  <c r="J242" i="19"/>
  <c r="I242" i="19"/>
  <c r="H242" i="19"/>
  <c r="G242" i="19"/>
  <c r="F242" i="19"/>
  <c r="E242" i="19"/>
  <c r="A242" i="19"/>
  <c r="J241" i="19"/>
  <c r="I241" i="19"/>
  <c r="H241" i="19"/>
  <c r="G241" i="19"/>
  <c r="F241" i="19"/>
  <c r="E241" i="19"/>
  <c r="A241" i="19"/>
  <c r="J240" i="19"/>
  <c r="I240" i="19"/>
  <c r="H240" i="19"/>
  <c r="G240" i="19"/>
  <c r="F240" i="19"/>
  <c r="E240" i="19"/>
  <c r="A240" i="19"/>
  <c r="J239" i="19"/>
  <c r="I239" i="19"/>
  <c r="H239" i="19"/>
  <c r="G239" i="19"/>
  <c r="F239" i="19"/>
  <c r="E239" i="19"/>
  <c r="A239" i="19"/>
  <c r="J238" i="19"/>
  <c r="I238" i="19"/>
  <c r="H238" i="19"/>
  <c r="G238" i="19"/>
  <c r="F238" i="19"/>
  <c r="E238" i="19"/>
  <c r="A238" i="19"/>
  <c r="J237" i="19"/>
  <c r="I237" i="19"/>
  <c r="H237" i="19"/>
  <c r="G237" i="19"/>
  <c r="F237" i="19"/>
  <c r="E237" i="19"/>
  <c r="A237" i="19"/>
  <c r="J236" i="19"/>
  <c r="I236" i="19"/>
  <c r="H236" i="19"/>
  <c r="G236" i="19"/>
  <c r="F236" i="19"/>
  <c r="E236" i="19"/>
  <c r="A236" i="19"/>
  <c r="J235" i="19"/>
  <c r="I235" i="19"/>
  <c r="H235" i="19"/>
  <c r="G235" i="19"/>
  <c r="F235" i="19"/>
  <c r="E235" i="19"/>
  <c r="A235" i="19"/>
  <c r="J234" i="19"/>
  <c r="I234" i="19"/>
  <c r="H234" i="19"/>
  <c r="G234" i="19"/>
  <c r="F234" i="19"/>
  <c r="E234" i="19"/>
  <c r="A234" i="19"/>
  <c r="J233" i="19"/>
  <c r="I233" i="19"/>
  <c r="H233" i="19"/>
  <c r="G233" i="19"/>
  <c r="F233" i="19"/>
  <c r="E233" i="19"/>
  <c r="A233" i="19"/>
  <c r="J232" i="19"/>
  <c r="I232" i="19"/>
  <c r="H232" i="19"/>
  <c r="G232" i="19"/>
  <c r="F232" i="19"/>
  <c r="E232" i="19"/>
  <c r="A232" i="19"/>
  <c r="J231" i="19"/>
  <c r="I231" i="19"/>
  <c r="H231" i="19"/>
  <c r="G231" i="19"/>
  <c r="F231" i="19"/>
  <c r="E231" i="19"/>
  <c r="A231" i="19"/>
  <c r="J230" i="19"/>
  <c r="I230" i="19"/>
  <c r="H230" i="19"/>
  <c r="G230" i="19"/>
  <c r="F230" i="19"/>
  <c r="E230" i="19"/>
  <c r="A230" i="19"/>
  <c r="J229" i="19"/>
  <c r="I229" i="19"/>
  <c r="H229" i="19"/>
  <c r="G229" i="19"/>
  <c r="F229" i="19"/>
  <c r="E229" i="19"/>
  <c r="A229" i="19"/>
  <c r="J228" i="19"/>
  <c r="I228" i="19"/>
  <c r="H228" i="19"/>
  <c r="G228" i="19"/>
  <c r="F228" i="19"/>
  <c r="E228" i="19"/>
  <c r="A228" i="19"/>
  <c r="J227" i="19"/>
  <c r="I227" i="19"/>
  <c r="H227" i="19"/>
  <c r="G227" i="19"/>
  <c r="F227" i="19"/>
  <c r="E227" i="19"/>
  <c r="A227" i="19"/>
  <c r="J226" i="19"/>
  <c r="I226" i="19"/>
  <c r="H226" i="19"/>
  <c r="G226" i="19"/>
  <c r="F226" i="19"/>
  <c r="E226" i="19"/>
  <c r="A226" i="19"/>
  <c r="J225" i="19"/>
  <c r="I225" i="19"/>
  <c r="H225" i="19"/>
  <c r="G225" i="19"/>
  <c r="F225" i="19"/>
  <c r="E225" i="19"/>
  <c r="A225" i="19"/>
  <c r="J224" i="19"/>
  <c r="I224" i="19"/>
  <c r="H224" i="19"/>
  <c r="G224" i="19"/>
  <c r="F224" i="19"/>
  <c r="E224" i="19"/>
  <c r="A224" i="19"/>
  <c r="J223" i="19"/>
  <c r="I223" i="19"/>
  <c r="H223" i="19"/>
  <c r="G223" i="19"/>
  <c r="F223" i="19"/>
  <c r="E223" i="19"/>
  <c r="A223" i="19"/>
  <c r="J222" i="19"/>
  <c r="I222" i="19"/>
  <c r="H222" i="19"/>
  <c r="G222" i="19"/>
  <c r="F222" i="19"/>
  <c r="E222" i="19"/>
  <c r="A222" i="19"/>
  <c r="J221" i="19"/>
  <c r="I221" i="19"/>
  <c r="H221" i="19"/>
  <c r="G221" i="19"/>
  <c r="F221" i="19"/>
  <c r="E221" i="19"/>
  <c r="A221" i="19"/>
  <c r="J220" i="19"/>
  <c r="I220" i="19"/>
  <c r="H220" i="19"/>
  <c r="G220" i="19"/>
  <c r="F220" i="19"/>
  <c r="E220" i="19"/>
  <c r="A220" i="19"/>
  <c r="J219" i="19"/>
  <c r="I219" i="19"/>
  <c r="H219" i="19"/>
  <c r="G219" i="19"/>
  <c r="F219" i="19"/>
  <c r="E219" i="19"/>
  <c r="A219" i="19"/>
  <c r="J218" i="19"/>
  <c r="I218" i="19"/>
  <c r="H218" i="19"/>
  <c r="G218" i="19"/>
  <c r="F218" i="19"/>
  <c r="E218" i="19"/>
  <c r="A218" i="19"/>
  <c r="J217" i="19"/>
  <c r="I217" i="19"/>
  <c r="H217" i="19"/>
  <c r="G217" i="19"/>
  <c r="F217" i="19"/>
  <c r="E217" i="19"/>
  <c r="A217" i="19"/>
  <c r="J216" i="19"/>
  <c r="I216" i="19"/>
  <c r="H216" i="19"/>
  <c r="G216" i="19"/>
  <c r="F216" i="19"/>
  <c r="E216" i="19"/>
  <c r="A216" i="19"/>
  <c r="J215" i="19"/>
  <c r="I215" i="19"/>
  <c r="H215" i="19"/>
  <c r="G215" i="19"/>
  <c r="F215" i="19"/>
  <c r="E215" i="19"/>
  <c r="A215" i="19"/>
  <c r="J214" i="19"/>
  <c r="I214" i="19"/>
  <c r="H214" i="19"/>
  <c r="G214" i="19"/>
  <c r="F214" i="19"/>
  <c r="E214" i="19"/>
  <c r="A214" i="19"/>
  <c r="J213" i="19"/>
  <c r="I213" i="19"/>
  <c r="H213" i="19"/>
  <c r="G213" i="19"/>
  <c r="F213" i="19"/>
  <c r="E213" i="19"/>
  <c r="A213" i="19"/>
  <c r="J212" i="19"/>
  <c r="I212" i="19"/>
  <c r="H212" i="19"/>
  <c r="G212" i="19"/>
  <c r="F212" i="19"/>
  <c r="E212" i="19"/>
  <c r="A212" i="19"/>
  <c r="J211" i="19"/>
  <c r="I211" i="19"/>
  <c r="H211" i="19"/>
  <c r="G211" i="19"/>
  <c r="F211" i="19"/>
  <c r="E211" i="19"/>
  <c r="A211" i="19"/>
  <c r="J210" i="19"/>
  <c r="I210" i="19"/>
  <c r="H210" i="19"/>
  <c r="G210" i="19"/>
  <c r="F210" i="19"/>
  <c r="E210" i="19"/>
  <c r="A210" i="19"/>
  <c r="J209" i="19"/>
  <c r="I209" i="19"/>
  <c r="H209" i="19"/>
  <c r="G209" i="19"/>
  <c r="F209" i="19"/>
  <c r="E209" i="19"/>
  <c r="A209" i="19"/>
  <c r="J208" i="19"/>
  <c r="I208" i="19"/>
  <c r="H208" i="19"/>
  <c r="G208" i="19"/>
  <c r="F208" i="19"/>
  <c r="E208" i="19"/>
  <c r="A208" i="19"/>
  <c r="J207" i="19"/>
  <c r="I207" i="19"/>
  <c r="H207" i="19"/>
  <c r="G207" i="19"/>
  <c r="F207" i="19"/>
  <c r="E207" i="19"/>
  <c r="A207" i="19"/>
  <c r="J206" i="19"/>
  <c r="I206" i="19"/>
  <c r="H206" i="19"/>
  <c r="G206" i="19"/>
  <c r="F206" i="19"/>
  <c r="E206" i="19"/>
  <c r="A206" i="19"/>
  <c r="J205" i="19"/>
  <c r="I205" i="19"/>
  <c r="H205" i="19"/>
  <c r="G205" i="19"/>
  <c r="F205" i="19"/>
  <c r="E205" i="19"/>
  <c r="A205" i="19"/>
  <c r="J204" i="19"/>
  <c r="I204" i="19"/>
  <c r="H204" i="19"/>
  <c r="G204" i="19"/>
  <c r="F204" i="19"/>
  <c r="E204" i="19"/>
  <c r="A204" i="19"/>
  <c r="J203" i="19"/>
  <c r="I203" i="19"/>
  <c r="H203" i="19"/>
  <c r="G203" i="19"/>
  <c r="F203" i="19"/>
  <c r="E203" i="19"/>
  <c r="A203" i="19"/>
  <c r="J202" i="19"/>
  <c r="I202" i="19"/>
  <c r="H202" i="19"/>
  <c r="G202" i="19"/>
  <c r="F202" i="19"/>
  <c r="E202" i="19"/>
  <c r="A202" i="19"/>
  <c r="J201" i="19"/>
  <c r="I201" i="19"/>
  <c r="H201" i="19"/>
  <c r="G201" i="19"/>
  <c r="F201" i="19"/>
  <c r="E201" i="19"/>
  <c r="A201" i="19"/>
  <c r="J200" i="19"/>
  <c r="I200" i="19"/>
  <c r="H200" i="19"/>
  <c r="G200" i="19"/>
  <c r="F200" i="19"/>
  <c r="E200" i="19"/>
  <c r="A200" i="19"/>
  <c r="J199" i="19"/>
  <c r="I199" i="19"/>
  <c r="H199" i="19"/>
  <c r="G199" i="19"/>
  <c r="F199" i="19"/>
  <c r="E199" i="19"/>
  <c r="A199" i="19"/>
  <c r="J198" i="19"/>
  <c r="I198" i="19"/>
  <c r="H198" i="19"/>
  <c r="G198" i="19"/>
  <c r="F198" i="19"/>
  <c r="E198" i="19"/>
  <c r="A198" i="19"/>
  <c r="J197" i="19"/>
  <c r="I197" i="19"/>
  <c r="H197" i="19"/>
  <c r="G197" i="19"/>
  <c r="F197" i="19"/>
  <c r="E197" i="19"/>
  <c r="A197" i="19"/>
  <c r="J196" i="19"/>
  <c r="I196" i="19"/>
  <c r="H196" i="19"/>
  <c r="G196" i="19"/>
  <c r="F196" i="19"/>
  <c r="E196" i="19"/>
  <c r="A196" i="19"/>
  <c r="J195" i="19"/>
  <c r="I195" i="19"/>
  <c r="H195" i="19"/>
  <c r="G195" i="19"/>
  <c r="F195" i="19"/>
  <c r="E195" i="19"/>
  <c r="A195" i="19"/>
  <c r="J194" i="19"/>
  <c r="I194" i="19"/>
  <c r="H194" i="19"/>
  <c r="G194" i="19"/>
  <c r="F194" i="19"/>
  <c r="E194" i="19"/>
  <c r="A194" i="19"/>
  <c r="J193" i="19"/>
  <c r="I193" i="19"/>
  <c r="H193" i="19"/>
  <c r="G193" i="19"/>
  <c r="F193" i="19"/>
  <c r="E193" i="19"/>
  <c r="A193" i="19"/>
  <c r="J192" i="19"/>
  <c r="I192" i="19"/>
  <c r="H192" i="19"/>
  <c r="G192" i="19"/>
  <c r="F192" i="19"/>
  <c r="E192" i="19"/>
  <c r="A192" i="19"/>
  <c r="J191" i="19"/>
  <c r="I191" i="19"/>
  <c r="H191" i="19"/>
  <c r="G191" i="19"/>
  <c r="F191" i="19"/>
  <c r="E191" i="19"/>
  <c r="A191" i="19"/>
  <c r="J190" i="19"/>
  <c r="I190" i="19"/>
  <c r="H190" i="19"/>
  <c r="G190" i="19"/>
  <c r="F190" i="19"/>
  <c r="E190" i="19"/>
  <c r="A190" i="19"/>
  <c r="J189" i="19"/>
  <c r="I189" i="19"/>
  <c r="H189" i="19"/>
  <c r="G189" i="19"/>
  <c r="F189" i="19"/>
  <c r="E189" i="19"/>
  <c r="A189" i="19"/>
  <c r="J188" i="19"/>
  <c r="I188" i="19"/>
  <c r="H188" i="19"/>
  <c r="G188" i="19"/>
  <c r="F188" i="19"/>
  <c r="E188" i="19"/>
  <c r="A188" i="19"/>
  <c r="J187" i="19"/>
  <c r="I187" i="19"/>
  <c r="H187" i="19"/>
  <c r="G187" i="19"/>
  <c r="F187" i="19"/>
  <c r="E187" i="19"/>
  <c r="A187" i="19"/>
  <c r="J186" i="19"/>
  <c r="I186" i="19"/>
  <c r="H186" i="19"/>
  <c r="G186" i="19"/>
  <c r="F186" i="19"/>
  <c r="E186" i="19"/>
  <c r="A186" i="19"/>
  <c r="J185" i="19"/>
  <c r="I185" i="19"/>
  <c r="H185" i="19"/>
  <c r="G185" i="19"/>
  <c r="F185" i="19"/>
  <c r="E185" i="19"/>
  <c r="A185" i="19"/>
  <c r="J184" i="19"/>
  <c r="I184" i="19"/>
  <c r="H184" i="19"/>
  <c r="G184" i="19"/>
  <c r="F184" i="19"/>
  <c r="E184" i="19"/>
  <c r="A184" i="19"/>
  <c r="J183" i="19"/>
  <c r="I183" i="19"/>
  <c r="H183" i="19"/>
  <c r="G183" i="19"/>
  <c r="F183" i="19"/>
  <c r="E183" i="19"/>
  <c r="A183" i="19"/>
  <c r="J182" i="19"/>
  <c r="I182" i="19"/>
  <c r="H182" i="19"/>
  <c r="G182" i="19"/>
  <c r="F182" i="19"/>
  <c r="E182" i="19"/>
  <c r="A182" i="19"/>
  <c r="J181" i="19"/>
  <c r="I181" i="19"/>
  <c r="H181" i="19"/>
  <c r="G181" i="19"/>
  <c r="F181" i="19"/>
  <c r="E181" i="19"/>
  <c r="A181" i="19"/>
  <c r="J180" i="19"/>
  <c r="I180" i="19"/>
  <c r="H180" i="19"/>
  <c r="G180" i="19"/>
  <c r="F180" i="19"/>
  <c r="E180" i="19"/>
  <c r="A180" i="19"/>
  <c r="J179" i="19"/>
  <c r="I179" i="19"/>
  <c r="H179" i="19"/>
  <c r="G179" i="19"/>
  <c r="F179" i="19"/>
  <c r="E179" i="19"/>
  <c r="A179" i="19"/>
  <c r="J178" i="19"/>
  <c r="M178" i="19" s="1"/>
  <c r="P178" i="19" s="1"/>
  <c r="I178" i="19"/>
  <c r="H178" i="19"/>
  <c r="G178" i="19"/>
  <c r="F178" i="19"/>
  <c r="E178" i="19"/>
  <c r="A178" i="19"/>
  <c r="J177" i="19"/>
  <c r="I177" i="19"/>
  <c r="L177" i="19" s="1"/>
  <c r="H177" i="19"/>
  <c r="G177" i="19"/>
  <c r="F177" i="19"/>
  <c r="E177" i="19"/>
  <c r="A177" i="19"/>
  <c r="J176" i="19"/>
  <c r="I176" i="19"/>
  <c r="H176" i="19"/>
  <c r="G176" i="19"/>
  <c r="F176" i="19"/>
  <c r="E176" i="19"/>
  <c r="A176" i="19"/>
  <c r="J175" i="19"/>
  <c r="I175" i="19"/>
  <c r="L175" i="19" s="1"/>
  <c r="H175" i="19"/>
  <c r="G175" i="19"/>
  <c r="F175" i="19"/>
  <c r="E175" i="19"/>
  <c r="A175" i="19"/>
  <c r="J174" i="19"/>
  <c r="I174" i="19"/>
  <c r="H174" i="19"/>
  <c r="G174" i="19"/>
  <c r="F174" i="19"/>
  <c r="E174" i="19"/>
  <c r="A174" i="19"/>
  <c r="J173" i="19"/>
  <c r="I173" i="19"/>
  <c r="H173" i="19"/>
  <c r="G173" i="19"/>
  <c r="F173" i="19"/>
  <c r="E173" i="19"/>
  <c r="A173" i="19"/>
  <c r="J172" i="19"/>
  <c r="M172" i="19" s="1"/>
  <c r="P172" i="19" s="1"/>
  <c r="I172" i="19"/>
  <c r="H172" i="19"/>
  <c r="G172" i="19"/>
  <c r="F172" i="19"/>
  <c r="E172" i="19"/>
  <c r="A172" i="19"/>
  <c r="J171" i="19"/>
  <c r="I171" i="19"/>
  <c r="H171" i="19"/>
  <c r="G171" i="19"/>
  <c r="F171" i="19"/>
  <c r="E171" i="19"/>
  <c r="A171" i="19"/>
  <c r="J170" i="19"/>
  <c r="M170" i="19" s="1"/>
  <c r="P170" i="19" s="1"/>
  <c r="I170" i="19"/>
  <c r="H170" i="19"/>
  <c r="G170" i="19"/>
  <c r="F170" i="19"/>
  <c r="E170" i="19"/>
  <c r="A170" i="19"/>
  <c r="J169" i="19"/>
  <c r="I169" i="19"/>
  <c r="L169" i="19" s="1"/>
  <c r="H169" i="19"/>
  <c r="G169" i="19"/>
  <c r="F169" i="19"/>
  <c r="E169" i="19"/>
  <c r="A169" i="19"/>
  <c r="J168" i="19"/>
  <c r="I168" i="19"/>
  <c r="H168" i="19"/>
  <c r="G168" i="19"/>
  <c r="F168" i="19"/>
  <c r="E168" i="19"/>
  <c r="A168" i="19"/>
  <c r="J167" i="19"/>
  <c r="I167" i="19"/>
  <c r="L167" i="19" s="1"/>
  <c r="H167" i="19"/>
  <c r="G167" i="19"/>
  <c r="F167" i="19"/>
  <c r="E167" i="19"/>
  <c r="A167" i="19"/>
  <c r="J166" i="19"/>
  <c r="I166" i="19"/>
  <c r="H166" i="19"/>
  <c r="G166" i="19"/>
  <c r="F166" i="19"/>
  <c r="E166" i="19"/>
  <c r="A166" i="19"/>
  <c r="J165" i="19"/>
  <c r="I165" i="19"/>
  <c r="H165" i="19"/>
  <c r="G165" i="19"/>
  <c r="F165" i="19"/>
  <c r="E165" i="19"/>
  <c r="A165" i="19"/>
  <c r="J164" i="19"/>
  <c r="M164" i="19" s="1"/>
  <c r="P164" i="19" s="1"/>
  <c r="I164" i="19"/>
  <c r="H164" i="19"/>
  <c r="G164" i="19"/>
  <c r="F164" i="19"/>
  <c r="E164" i="19"/>
  <c r="A164" i="19"/>
  <c r="J163" i="19"/>
  <c r="I163" i="19"/>
  <c r="H163" i="19"/>
  <c r="G163" i="19"/>
  <c r="F163" i="19"/>
  <c r="E163" i="19"/>
  <c r="A163" i="19"/>
  <c r="J162" i="19"/>
  <c r="M162" i="19" s="1"/>
  <c r="P162" i="19" s="1"/>
  <c r="I162" i="19"/>
  <c r="H162" i="19"/>
  <c r="G162" i="19"/>
  <c r="F162" i="19"/>
  <c r="E162" i="19"/>
  <c r="A162" i="19"/>
  <c r="J161" i="19"/>
  <c r="I161" i="19"/>
  <c r="L161" i="19" s="1"/>
  <c r="H161" i="19"/>
  <c r="G161" i="19"/>
  <c r="F161" i="19"/>
  <c r="E161" i="19"/>
  <c r="A161" i="19"/>
  <c r="J160" i="19"/>
  <c r="I160" i="19"/>
  <c r="L160" i="19" s="1"/>
  <c r="H160" i="19"/>
  <c r="G160" i="19"/>
  <c r="F160" i="19"/>
  <c r="E160" i="19"/>
  <c r="A160" i="19"/>
  <c r="J159" i="19"/>
  <c r="M159" i="19" s="1"/>
  <c r="P159" i="19" s="1"/>
  <c r="I159" i="19"/>
  <c r="L159" i="19" s="1"/>
  <c r="H159" i="19"/>
  <c r="G159" i="19"/>
  <c r="F159" i="19"/>
  <c r="E159" i="19"/>
  <c r="A159" i="19"/>
  <c r="J158" i="19"/>
  <c r="M158" i="19" s="1"/>
  <c r="P158" i="19" s="1"/>
  <c r="I158" i="19"/>
  <c r="H158" i="19"/>
  <c r="G158" i="19"/>
  <c r="F158" i="19"/>
  <c r="E158" i="19"/>
  <c r="A158" i="19"/>
  <c r="J157" i="19"/>
  <c r="I157" i="19"/>
  <c r="H157" i="19"/>
  <c r="K157" i="19" s="1"/>
  <c r="N157" i="19" s="1"/>
  <c r="G157" i="19"/>
  <c r="F157" i="19"/>
  <c r="E157" i="19"/>
  <c r="K199" i="19" s="1"/>
  <c r="A157" i="19"/>
  <c r="N156" i="19"/>
  <c r="K156" i="19"/>
  <c r="J156" i="19"/>
  <c r="M156" i="19" s="1"/>
  <c r="I156" i="19"/>
  <c r="H156" i="19"/>
  <c r="G156" i="19"/>
  <c r="F156" i="19"/>
  <c r="E156" i="19"/>
  <c r="A156" i="19"/>
  <c r="N155" i="19"/>
  <c r="K155" i="19"/>
  <c r="J155" i="19"/>
  <c r="M155" i="19" s="1"/>
  <c r="I155" i="19"/>
  <c r="H155" i="19"/>
  <c r="G155" i="19"/>
  <c r="F155" i="19"/>
  <c r="E155" i="19"/>
  <c r="A155" i="19"/>
  <c r="N154" i="19"/>
  <c r="K154" i="19"/>
  <c r="J154" i="19"/>
  <c r="M154" i="19" s="1"/>
  <c r="I154" i="19"/>
  <c r="H154" i="19"/>
  <c r="G154" i="19"/>
  <c r="F154" i="19"/>
  <c r="E154" i="19"/>
  <c r="A154" i="19"/>
  <c r="N153" i="19"/>
  <c r="K153" i="19"/>
  <c r="J153" i="19"/>
  <c r="M153" i="19" s="1"/>
  <c r="I153" i="19"/>
  <c r="H153" i="19"/>
  <c r="G153" i="19"/>
  <c r="F153" i="19"/>
  <c r="E153" i="19"/>
  <c r="A153" i="19"/>
  <c r="N152" i="19"/>
  <c r="K152" i="19"/>
  <c r="J152" i="19"/>
  <c r="M152" i="19" s="1"/>
  <c r="I152" i="19"/>
  <c r="H152" i="19"/>
  <c r="G152" i="19"/>
  <c r="F152" i="19"/>
  <c r="E152" i="19"/>
  <c r="A152" i="19"/>
  <c r="N151" i="19"/>
  <c r="K151" i="19"/>
  <c r="J151" i="19"/>
  <c r="M151" i="19" s="1"/>
  <c r="I151" i="19"/>
  <c r="H151" i="19"/>
  <c r="G151" i="19"/>
  <c r="F151" i="19"/>
  <c r="E151" i="19"/>
  <c r="A151" i="19"/>
  <c r="N150" i="19"/>
  <c r="K150" i="19"/>
  <c r="J150" i="19"/>
  <c r="M150" i="19" s="1"/>
  <c r="I150" i="19"/>
  <c r="H150" i="19"/>
  <c r="G150" i="19"/>
  <c r="F150" i="19"/>
  <c r="E150" i="19"/>
  <c r="A150" i="19"/>
  <c r="N149" i="19"/>
  <c r="K149" i="19"/>
  <c r="J149" i="19"/>
  <c r="M149" i="19" s="1"/>
  <c r="I149" i="19"/>
  <c r="H149" i="19"/>
  <c r="G149" i="19"/>
  <c r="F149" i="19"/>
  <c r="E149" i="19"/>
  <c r="A149" i="19"/>
  <c r="N148" i="19"/>
  <c r="K148" i="19"/>
  <c r="J148" i="19"/>
  <c r="M148" i="19" s="1"/>
  <c r="I148" i="19"/>
  <c r="H148" i="19"/>
  <c r="G148" i="19"/>
  <c r="F148" i="19"/>
  <c r="E148" i="19"/>
  <c r="A148" i="19"/>
  <c r="N147" i="19"/>
  <c r="K147" i="19"/>
  <c r="J147" i="19"/>
  <c r="M147" i="19" s="1"/>
  <c r="I147" i="19"/>
  <c r="H147" i="19"/>
  <c r="G147" i="19"/>
  <c r="F147" i="19"/>
  <c r="E147" i="19"/>
  <c r="A147" i="19"/>
  <c r="N146" i="19"/>
  <c r="K146" i="19"/>
  <c r="J146" i="19"/>
  <c r="M146" i="19" s="1"/>
  <c r="I146" i="19"/>
  <c r="H146" i="19"/>
  <c r="G146" i="19"/>
  <c r="F146" i="19"/>
  <c r="E146" i="19"/>
  <c r="A146" i="19"/>
  <c r="N145" i="19"/>
  <c r="K145" i="19"/>
  <c r="J145" i="19"/>
  <c r="M145" i="19" s="1"/>
  <c r="I145" i="19"/>
  <c r="H145" i="19"/>
  <c r="G145" i="19"/>
  <c r="F145" i="19"/>
  <c r="E145" i="19"/>
  <c r="A145" i="19"/>
  <c r="N144" i="19"/>
  <c r="K144" i="19"/>
  <c r="J144" i="19"/>
  <c r="M144" i="19" s="1"/>
  <c r="I144" i="19"/>
  <c r="H144" i="19"/>
  <c r="G144" i="19"/>
  <c r="F144" i="19"/>
  <c r="E144" i="19"/>
  <c r="A144" i="19"/>
  <c r="N143" i="19"/>
  <c r="K143" i="19"/>
  <c r="J143" i="19"/>
  <c r="M143" i="19" s="1"/>
  <c r="I143" i="19"/>
  <c r="H143" i="19"/>
  <c r="G143" i="19"/>
  <c r="F143" i="19"/>
  <c r="E143" i="19"/>
  <c r="A143" i="19"/>
  <c r="N142" i="19"/>
  <c r="K142" i="19"/>
  <c r="J142" i="19"/>
  <c r="M142" i="19" s="1"/>
  <c r="I142" i="19"/>
  <c r="H142" i="19"/>
  <c r="G142" i="19"/>
  <c r="F142" i="19"/>
  <c r="E142" i="19"/>
  <c r="A142" i="19"/>
  <c r="N141" i="19"/>
  <c r="K141" i="19"/>
  <c r="J141" i="19"/>
  <c r="M141" i="19" s="1"/>
  <c r="I141" i="19"/>
  <c r="H141" i="19"/>
  <c r="G141" i="19"/>
  <c r="F141" i="19"/>
  <c r="E141" i="19"/>
  <c r="A141" i="19"/>
  <c r="N140" i="19"/>
  <c r="K140" i="19"/>
  <c r="J140" i="19"/>
  <c r="M140" i="19" s="1"/>
  <c r="I140" i="19"/>
  <c r="H140" i="19"/>
  <c r="G140" i="19"/>
  <c r="F140" i="19"/>
  <c r="E140" i="19"/>
  <c r="A140" i="19"/>
  <c r="K139" i="19"/>
  <c r="J139" i="19"/>
  <c r="M139" i="19" s="1"/>
  <c r="P139" i="19" s="1"/>
  <c r="I139" i="19"/>
  <c r="H139" i="19"/>
  <c r="G139" i="19"/>
  <c r="F139" i="19"/>
  <c r="E139" i="19"/>
  <c r="A139" i="19"/>
  <c r="K138" i="19"/>
  <c r="J138" i="19"/>
  <c r="M138" i="19" s="1"/>
  <c r="P138" i="19" s="1"/>
  <c r="I138" i="19"/>
  <c r="H138" i="19"/>
  <c r="G138" i="19"/>
  <c r="F138" i="19"/>
  <c r="E138" i="19"/>
  <c r="A138" i="19"/>
  <c r="K137" i="19"/>
  <c r="J137" i="19"/>
  <c r="M137" i="19" s="1"/>
  <c r="P137" i="19" s="1"/>
  <c r="I137" i="19"/>
  <c r="H137" i="19"/>
  <c r="G137" i="19"/>
  <c r="F137" i="19"/>
  <c r="E137" i="19"/>
  <c r="A137" i="19"/>
  <c r="K136" i="19"/>
  <c r="J136" i="19"/>
  <c r="M136" i="19" s="1"/>
  <c r="P136" i="19" s="1"/>
  <c r="I136" i="19"/>
  <c r="H136" i="19"/>
  <c r="G136" i="19"/>
  <c r="F136" i="19"/>
  <c r="E136" i="19"/>
  <c r="A136" i="19"/>
  <c r="K135" i="19"/>
  <c r="J135" i="19"/>
  <c r="M135" i="19" s="1"/>
  <c r="P135" i="19" s="1"/>
  <c r="I135" i="19"/>
  <c r="H135" i="19"/>
  <c r="G135" i="19"/>
  <c r="F135" i="19"/>
  <c r="E135" i="19"/>
  <c r="A135" i="19"/>
  <c r="O134" i="19"/>
  <c r="L134" i="19"/>
  <c r="K134" i="19"/>
  <c r="Q134" i="19" s="1"/>
  <c r="J134" i="19"/>
  <c r="M134" i="19" s="1"/>
  <c r="I134" i="19"/>
  <c r="H134" i="19"/>
  <c r="G134" i="19"/>
  <c r="M183" i="19" s="1"/>
  <c r="P183" i="19" s="1"/>
  <c r="F134" i="19"/>
  <c r="E134" i="19"/>
  <c r="A134" i="19"/>
  <c r="D270" i="26"/>
  <c r="I270" i="26" s="1"/>
  <c r="A270" i="26"/>
  <c r="D269" i="26"/>
  <c r="A269" i="26"/>
  <c r="I268" i="26"/>
  <c r="G268" i="26"/>
  <c r="D268" i="26"/>
  <c r="A268" i="26"/>
  <c r="D267" i="26"/>
  <c r="A267" i="26"/>
  <c r="I266" i="26"/>
  <c r="E266" i="26"/>
  <c r="D266" i="26"/>
  <c r="G266" i="26" s="1"/>
  <c r="A266" i="26"/>
  <c r="J265" i="26"/>
  <c r="I265" i="26"/>
  <c r="E265" i="26"/>
  <c r="D265" i="26"/>
  <c r="A265" i="26"/>
  <c r="I264" i="26"/>
  <c r="G264" i="26"/>
  <c r="D264" i="26"/>
  <c r="A264" i="26"/>
  <c r="H263" i="26"/>
  <c r="D263" i="26"/>
  <c r="A263" i="26"/>
  <c r="I262" i="26"/>
  <c r="E262" i="26"/>
  <c r="D262" i="26"/>
  <c r="G262" i="26" s="1"/>
  <c r="A262" i="26"/>
  <c r="I261" i="26"/>
  <c r="D261" i="26"/>
  <c r="H261" i="26" s="1"/>
  <c r="A261" i="26"/>
  <c r="G260" i="26"/>
  <c r="F260" i="26"/>
  <c r="D260" i="26"/>
  <c r="H260" i="26" s="1"/>
  <c r="A260" i="26"/>
  <c r="H259" i="26"/>
  <c r="D259" i="26"/>
  <c r="A259" i="26"/>
  <c r="I258" i="26"/>
  <c r="E258" i="26"/>
  <c r="D258" i="26"/>
  <c r="G258" i="26" s="1"/>
  <c r="A258" i="26"/>
  <c r="I257" i="26"/>
  <c r="D257" i="26"/>
  <c r="H257" i="26" s="1"/>
  <c r="A257" i="26"/>
  <c r="G256" i="26"/>
  <c r="F256" i="26"/>
  <c r="D256" i="26"/>
  <c r="H256" i="26" s="1"/>
  <c r="A256" i="26"/>
  <c r="G255" i="26"/>
  <c r="D255" i="26"/>
  <c r="H255" i="26" s="1"/>
  <c r="A255" i="26"/>
  <c r="H254" i="26"/>
  <c r="D254" i="26"/>
  <c r="G254" i="26" s="1"/>
  <c r="A254" i="26"/>
  <c r="D253" i="26"/>
  <c r="I253" i="26" s="1"/>
  <c r="A253" i="26"/>
  <c r="G252" i="26"/>
  <c r="F252" i="26"/>
  <c r="D252" i="26"/>
  <c r="H252" i="26" s="1"/>
  <c r="A252" i="26"/>
  <c r="H251" i="26"/>
  <c r="D251" i="26"/>
  <c r="G251" i="26" s="1"/>
  <c r="A251" i="26"/>
  <c r="D250" i="26"/>
  <c r="A250" i="26"/>
  <c r="J249" i="26"/>
  <c r="I249" i="26"/>
  <c r="D249" i="26"/>
  <c r="E249" i="26" s="1"/>
  <c r="A249" i="26"/>
  <c r="H248" i="26"/>
  <c r="D248" i="26"/>
  <c r="G248" i="26" s="1"/>
  <c r="A248" i="26"/>
  <c r="D247" i="26"/>
  <c r="A247" i="26"/>
  <c r="F246" i="26"/>
  <c r="D246" i="26"/>
  <c r="H246" i="26" s="1"/>
  <c r="A246" i="26"/>
  <c r="J245" i="26"/>
  <c r="G245" i="26"/>
  <c r="F245" i="26"/>
  <c r="E245" i="26"/>
  <c r="D245" i="26"/>
  <c r="H245" i="26" s="1"/>
  <c r="A245" i="26"/>
  <c r="H244" i="26"/>
  <c r="G244" i="26"/>
  <c r="D244" i="26"/>
  <c r="A244" i="26"/>
  <c r="D243" i="26"/>
  <c r="I243" i="26" s="1"/>
  <c r="A243" i="26"/>
  <c r="F242" i="26"/>
  <c r="D242" i="26"/>
  <c r="H242" i="26" s="1"/>
  <c r="A242" i="26"/>
  <c r="J241" i="26"/>
  <c r="G241" i="26"/>
  <c r="F241" i="26"/>
  <c r="E241" i="26"/>
  <c r="D241" i="26"/>
  <c r="H241" i="26" s="1"/>
  <c r="A241" i="26"/>
  <c r="H240" i="26"/>
  <c r="G240" i="26"/>
  <c r="D240" i="26"/>
  <c r="A240" i="26"/>
  <c r="D239" i="26"/>
  <c r="A239" i="26"/>
  <c r="I238" i="26"/>
  <c r="F238" i="26"/>
  <c r="E238" i="26"/>
  <c r="D238" i="26"/>
  <c r="H238" i="26" s="1"/>
  <c r="A238" i="26"/>
  <c r="I237" i="26"/>
  <c r="D237" i="26"/>
  <c r="A237" i="26"/>
  <c r="D236" i="26"/>
  <c r="A236" i="26"/>
  <c r="D235" i="26"/>
  <c r="I235" i="26" s="1"/>
  <c r="A235" i="26"/>
  <c r="I234" i="26"/>
  <c r="F234" i="26"/>
  <c r="E234" i="26"/>
  <c r="D234" i="26"/>
  <c r="H234" i="26" s="1"/>
  <c r="A234" i="26"/>
  <c r="I233" i="26"/>
  <c r="D233" i="26"/>
  <c r="A233" i="26"/>
  <c r="H232" i="26"/>
  <c r="G232" i="26"/>
  <c r="F232" i="26"/>
  <c r="D232" i="26"/>
  <c r="A232" i="26"/>
  <c r="D231" i="26"/>
  <c r="A231" i="26"/>
  <c r="D230" i="26"/>
  <c r="A230" i="26"/>
  <c r="G229" i="26"/>
  <c r="D229" i="26"/>
  <c r="H229" i="26" s="1"/>
  <c r="A229" i="26"/>
  <c r="D228" i="26"/>
  <c r="H228" i="26" s="1"/>
  <c r="A228" i="26"/>
  <c r="D227" i="26"/>
  <c r="A227" i="26"/>
  <c r="J226" i="26"/>
  <c r="F226" i="26"/>
  <c r="E226" i="26"/>
  <c r="D226" i="26"/>
  <c r="G226" i="26" s="1"/>
  <c r="A226" i="26"/>
  <c r="I225" i="26"/>
  <c r="D225" i="26"/>
  <c r="A225" i="26"/>
  <c r="D224" i="26"/>
  <c r="A224" i="26"/>
  <c r="D223" i="26"/>
  <c r="A223" i="26"/>
  <c r="H222" i="26"/>
  <c r="F222" i="26"/>
  <c r="D222" i="26"/>
  <c r="G222" i="26" s="1"/>
  <c r="A222" i="26"/>
  <c r="J221" i="26"/>
  <c r="G221" i="26"/>
  <c r="F221" i="26"/>
  <c r="E221" i="26"/>
  <c r="D221" i="26"/>
  <c r="H221" i="26" s="1"/>
  <c r="A221" i="26"/>
  <c r="G220" i="26"/>
  <c r="F220" i="26"/>
  <c r="D220" i="26"/>
  <c r="H220" i="26" s="1"/>
  <c r="A220" i="26"/>
  <c r="H219" i="26"/>
  <c r="G219" i="26"/>
  <c r="D219" i="26"/>
  <c r="E219" i="26" s="1"/>
  <c r="A219" i="26"/>
  <c r="I218" i="26"/>
  <c r="D218" i="26"/>
  <c r="H218" i="26" s="1"/>
  <c r="A218" i="26"/>
  <c r="J217" i="26"/>
  <c r="G217" i="26"/>
  <c r="F217" i="26"/>
  <c r="E217" i="26"/>
  <c r="D217" i="26"/>
  <c r="H217" i="26" s="1"/>
  <c r="A217" i="26"/>
  <c r="G216" i="26"/>
  <c r="D216" i="26"/>
  <c r="H216" i="26" s="1"/>
  <c r="A216" i="26"/>
  <c r="D215" i="26"/>
  <c r="A215" i="26"/>
  <c r="D214" i="26"/>
  <c r="E214" i="26" s="1"/>
  <c r="A214" i="26"/>
  <c r="J213" i="26"/>
  <c r="E213" i="26"/>
  <c r="D213" i="26"/>
  <c r="G213" i="26" s="1"/>
  <c r="A213" i="26"/>
  <c r="F212" i="26"/>
  <c r="D212" i="26"/>
  <c r="H212" i="26" s="1"/>
  <c r="A212" i="26"/>
  <c r="J211" i="26"/>
  <c r="D211" i="26"/>
  <c r="F211" i="26" s="1"/>
  <c r="A211" i="26"/>
  <c r="G210" i="26"/>
  <c r="D210" i="26"/>
  <c r="H210" i="26" s="1"/>
  <c r="A210" i="26"/>
  <c r="D209" i="26"/>
  <c r="J209" i="26" s="1"/>
  <c r="A209" i="26"/>
  <c r="J208" i="26"/>
  <c r="G208" i="26"/>
  <c r="E208" i="26"/>
  <c r="D208" i="26"/>
  <c r="H208" i="26" s="1"/>
  <c r="A208" i="26"/>
  <c r="F207" i="26"/>
  <c r="D207" i="26"/>
  <c r="H207" i="26" s="1"/>
  <c r="A207" i="26"/>
  <c r="D206" i="26"/>
  <c r="A206" i="26"/>
  <c r="D205" i="26"/>
  <c r="A205" i="26"/>
  <c r="J204" i="26"/>
  <c r="G204" i="26"/>
  <c r="E204" i="26"/>
  <c r="D204" i="26"/>
  <c r="H204" i="26" s="1"/>
  <c r="A204" i="26"/>
  <c r="D203" i="26"/>
  <c r="A203" i="26"/>
  <c r="D202" i="26"/>
  <c r="A202" i="26"/>
  <c r="J201" i="26"/>
  <c r="E201" i="26"/>
  <c r="D201" i="26"/>
  <c r="I201" i="26" s="1"/>
  <c r="A201" i="26"/>
  <c r="F200" i="26"/>
  <c r="D200" i="26"/>
  <c r="H200" i="26" s="1"/>
  <c r="A200" i="26"/>
  <c r="D199" i="26"/>
  <c r="A199" i="26"/>
  <c r="D198" i="26"/>
  <c r="E198" i="26" s="1"/>
  <c r="A198" i="26"/>
  <c r="J197" i="26"/>
  <c r="E197" i="26"/>
  <c r="D197" i="26"/>
  <c r="G197" i="26" s="1"/>
  <c r="A197" i="26"/>
  <c r="F196" i="26"/>
  <c r="D196" i="26"/>
  <c r="H196" i="26" s="1"/>
  <c r="A196" i="26"/>
  <c r="J195" i="26"/>
  <c r="D195" i="26"/>
  <c r="F195" i="26" s="1"/>
  <c r="A195" i="26"/>
  <c r="H194" i="26"/>
  <c r="D194" i="26"/>
  <c r="G194" i="26" s="1"/>
  <c r="A194" i="26"/>
  <c r="I193" i="26"/>
  <c r="E193" i="26"/>
  <c r="D193" i="26"/>
  <c r="H193" i="26" s="1"/>
  <c r="A193" i="26"/>
  <c r="I192" i="26"/>
  <c r="F192" i="26"/>
  <c r="E192" i="26"/>
  <c r="D192" i="26"/>
  <c r="H192" i="26" s="1"/>
  <c r="A192" i="26"/>
  <c r="D191" i="26"/>
  <c r="A191" i="26"/>
  <c r="D190" i="26"/>
  <c r="A190" i="26"/>
  <c r="I189" i="26"/>
  <c r="H189" i="26"/>
  <c r="E189" i="26"/>
  <c r="D189" i="26"/>
  <c r="A189" i="26"/>
  <c r="I188" i="26"/>
  <c r="E188" i="26"/>
  <c r="D188" i="26"/>
  <c r="H188" i="26" s="1"/>
  <c r="A188" i="26"/>
  <c r="F187" i="26"/>
  <c r="D187" i="26"/>
  <c r="H187" i="26" s="1"/>
  <c r="A187" i="26"/>
  <c r="H186" i="26"/>
  <c r="D186" i="26"/>
  <c r="G186" i="26" s="1"/>
  <c r="A186" i="26"/>
  <c r="I185" i="26"/>
  <c r="E185" i="26"/>
  <c r="D185" i="26"/>
  <c r="H185" i="26" s="1"/>
  <c r="A185" i="26"/>
  <c r="I184" i="26"/>
  <c r="F184" i="26"/>
  <c r="E184" i="26"/>
  <c r="D184" i="26"/>
  <c r="H184" i="26" s="1"/>
  <c r="A184" i="26"/>
  <c r="I183" i="26"/>
  <c r="D183" i="26"/>
  <c r="A183" i="26"/>
  <c r="D182" i="26"/>
  <c r="A182" i="26"/>
  <c r="I181" i="26"/>
  <c r="H181" i="26"/>
  <c r="E181" i="26"/>
  <c r="D181" i="26"/>
  <c r="A181" i="26"/>
  <c r="I180" i="26"/>
  <c r="E180" i="26"/>
  <c r="D180" i="26"/>
  <c r="H180" i="26" s="1"/>
  <c r="A180" i="26"/>
  <c r="F179" i="26"/>
  <c r="D179" i="26"/>
  <c r="H179" i="26" s="1"/>
  <c r="A179" i="26"/>
  <c r="H178" i="26"/>
  <c r="D178" i="26"/>
  <c r="G178" i="26" s="1"/>
  <c r="A178" i="26"/>
  <c r="I177" i="26"/>
  <c r="E177" i="26"/>
  <c r="D177" i="26"/>
  <c r="H177" i="26" s="1"/>
  <c r="A177" i="26"/>
  <c r="I176" i="26"/>
  <c r="F176" i="26"/>
  <c r="E176" i="26"/>
  <c r="D176" i="26"/>
  <c r="H176" i="26" s="1"/>
  <c r="A176" i="26"/>
  <c r="D175" i="26"/>
  <c r="A175" i="26"/>
  <c r="D174" i="26"/>
  <c r="A174" i="26"/>
  <c r="I173" i="26"/>
  <c r="H173" i="26"/>
  <c r="E173" i="26"/>
  <c r="D173" i="26"/>
  <c r="A173" i="26"/>
  <c r="I172" i="26"/>
  <c r="E172" i="26"/>
  <c r="D172" i="26"/>
  <c r="H172" i="26" s="1"/>
  <c r="A172" i="26"/>
  <c r="F171" i="26"/>
  <c r="D171" i="26"/>
  <c r="H171" i="26" s="1"/>
  <c r="A171" i="26"/>
  <c r="G170" i="26"/>
  <c r="D170" i="26"/>
  <c r="H170" i="26" s="1"/>
  <c r="A170" i="26"/>
  <c r="H169" i="26"/>
  <c r="E169" i="26"/>
  <c r="D169" i="26"/>
  <c r="G169" i="26" s="1"/>
  <c r="A169" i="26"/>
  <c r="D168" i="26"/>
  <c r="G168" i="26" s="1"/>
  <c r="A168" i="26"/>
  <c r="J167" i="26"/>
  <c r="G167" i="26"/>
  <c r="F167" i="26"/>
  <c r="E167" i="26"/>
  <c r="D167" i="26"/>
  <c r="H167" i="26" s="1"/>
  <c r="A167" i="26"/>
  <c r="G166" i="26"/>
  <c r="D166" i="26"/>
  <c r="H166" i="26" s="1"/>
  <c r="A166" i="26"/>
  <c r="H165" i="26"/>
  <c r="D165" i="26"/>
  <c r="E165" i="26" s="1"/>
  <c r="A165" i="26"/>
  <c r="D164" i="26"/>
  <c r="G164" i="26" s="1"/>
  <c r="A164" i="26"/>
  <c r="F163" i="26"/>
  <c r="D163" i="26"/>
  <c r="H163" i="26" s="1"/>
  <c r="A163" i="26"/>
  <c r="H162" i="26"/>
  <c r="D162" i="26"/>
  <c r="A162" i="26"/>
  <c r="D161" i="26"/>
  <c r="A161" i="26"/>
  <c r="D160" i="26"/>
  <c r="A160" i="26"/>
  <c r="J159" i="26"/>
  <c r="G159" i="26"/>
  <c r="E159" i="26"/>
  <c r="D159" i="26"/>
  <c r="H159" i="26" s="1"/>
  <c r="A159" i="26"/>
  <c r="D158" i="26"/>
  <c r="A158" i="26"/>
  <c r="G157" i="26"/>
  <c r="E157" i="26"/>
  <c r="D157" i="26"/>
  <c r="H157" i="26" s="1"/>
  <c r="A157" i="26"/>
  <c r="H156" i="26"/>
  <c r="E156" i="26"/>
  <c r="D156" i="26"/>
  <c r="G156" i="26" s="1"/>
  <c r="A156" i="26"/>
  <c r="F155" i="26"/>
  <c r="D155" i="26"/>
  <c r="H155" i="26" s="1"/>
  <c r="A155" i="26"/>
  <c r="G154" i="26"/>
  <c r="D154" i="26"/>
  <c r="H154" i="26" s="1"/>
  <c r="A154" i="26"/>
  <c r="H153" i="26"/>
  <c r="E153" i="26"/>
  <c r="D153" i="26"/>
  <c r="G153" i="26" s="1"/>
  <c r="A153" i="26"/>
  <c r="D152" i="26"/>
  <c r="G152" i="26" s="1"/>
  <c r="A152" i="26"/>
  <c r="J151" i="26"/>
  <c r="G151" i="26"/>
  <c r="F151" i="26"/>
  <c r="E151" i="26"/>
  <c r="D151" i="26"/>
  <c r="H151" i="26" s="1"/>
  <c r="A151" i="26"/>
  <c r="G150" i="26"/>
  <c r="D150" i="26"/>
  <c r="H150" i="26" s="1"/>
  <c r="A150" i="26"/>
  <c r="H149" i="26"/>
  <c r="D149" i="26"/>
  <c r="E149" i="26" s="1"/>
  <c r="A149" i="26"/>
  <c r="D148" i="26"/>
  <c r="A148" i="26"/>
  <c r="F147" i="26"/>
  <c r="D147" i="26"/>
  <c r="H147" i="26" s="1"/>
  <c r="A147" i="26"/>
  <c r="H146" i="26"/>
  <c r="D146" i="26"/>
  <c r="F146" i="26" s="1"/>
  <c r="A146" i="26"/>
  <c r="D145" i="26"/>
  <c r="I145" i="26" s="1"/>
  <c r="A145" i="26"/>
  <c r="J144" i="26"/>
  <c r="F144" i="26"/>
  <c r="E144" i="26"/>
  <c r="D144" i="26"/>
  <c r="G144" i="26" s="1"/>
  <c r="A144" i="26"/>
  <c r="D143" i="26"/>
  <c r="A143" i="26"/>
  <c r="J142" i="26"/>
  <c r="D142" i="26"/>
  <c r="A142" i="26"/>
  <c r="E141" i="26"/>
  <c r="D141" i="26"/>
  <c r="H141" i="26" s="1"/>
  <c r="A141" i="26"/>
  <c r="H140" i="26"/>
  <c r="F140" i="26"/>
  <c r="E140" i="26"/>
  <c r="D140" i="26"/>
  <c r="G140" i="26" s="1"/>
  <c r="A140" i="26"/>
  <c r="D139" i="26"/>
  <c r="A139" i="26"/>
  <c r="D138" i="26"/>
  <c r="A138" i="26"/>
  <c r="H137" i="26"/>
  <c r="G137" i="26"/>
  <c r="E137" i="26"/>
  <c r="D137" i="26"/>
  <c r="A137" i="26"/>
  <c r="D136" i="26"/>
  <c r="A136" i="26"/>
  <c r="I135" i="26"/>
  <c r="D135" i="26"/>
  <c r="A135" i="26"/>
  <c r="J134" i="26"/>
  <c r="G134" i="26"/>
  <c r="E134" i="26"/>
  <c r="D134" i="26"/>
  <c r="H134" i="26" s="1"/>
  <c r="A134" i="26"/>
  <c r="D270" i="39"/>
  <c r="H270" i="39" s="1"/>
  <c r="A270" i="39"/>
  <c r="D269" i="39"/>
  <c r="A269" i="39"/>
  <c r="D268" i="39"/>
  <c r="A268" i="39"/>
  <c r="J267" i="39"/>
  <c r="G267" i="39"/>
  <c r="E267" i="39"/>
  <c r="D267" i="39"/>
  <c r="H267" i="39" s="1"/>
  <c r="A267" i="39"/>
  <c r="D266" i="39"/>
  <c r="H266" i="39" s="1"/>
  <c r="A266" i="39"/>
  <c r="D265" i="39"/>
  <c r="A265" i="39"/>
  <c r="J264" i="39"/>
  <c r="D264" i="39"/>
  <c r="A264" i="39"/>
  <c r="J263" i="39"/>
  <c r="G263" i="39"/>
  <c r="F263" i="39"/>
  <c r="D263" i="39"/>
  <c r="I263" i="39" s="1"/>
  <c r="A263" i="39"/>
  <c r="D262" i="39"/>
  <c r="H262" i="39" s="1"/>
  <c r="A262" i="39"/>
  <c r="I261" i="39"/>
  <c r="E261" i="39"/>
  <c r="D261" i="39"/>
  <c r="H261" i="39" s="1"/>
  <c r="A261" i="39"/>
  <c r="I260" i="39"/>
  <c r="D260" i="39"/>
  <c r="A260" i="39"/>
  <c r="J259" i="39"/>
  <c r="D259" i="39"/>
  <c r="A259" i="39"/>
  <c r="D258" i="39"/>
  <c r="A258" i="39"/>
  <c r="I257" i="39"/>
  <c r="E257" i="39"/>
  <c r="D257" i="39"/>
  <c r="H257" i="39" s="1"/>
  <c r="A257" i="39"/>
  <c r="F256" i="39"/>
  <c r="D256" i="39"/>
  <c r="A256" i="39"/>
  <c r="J255" i="39"/>
  <c r="G255" i="39"/>
  <c r="F255" i="39"/>
  <c r="D255" i="39"/>
  <c r="I255" i="39" s="1"/>
  <c r="A255" i="39"/>
  <c r="D254" i="39"/>
  <c r="H254" i="39" s="1"/>
  <c r="A254" i="39"/>
  <c r="D253" i="39"/>
  <c r="A253" i="39"/>
  <c r="J252" i="39"/>
  <c r="G252" i="39"/>
  <c r="F252" i="39"/>
  <c r="E252" i="39"/>
  <c r="D252" i="39"/>
  <c r="H252" i="39" s="1"/>
  <c r="A252" i="39"/>
  <c r="J251" i="39"/>
  <c r="D251" i="39"/>
  <c r="A251" i="39"/>
  <c r="H250" i="39"/>
  <c r="D250" i="39"/>
  <c r="G250" i="39" s="1"/>
  <c r="A250" i="39"/>
  <c r="F249" i="39"/>
  <c r="D249" i="39"/>
  <c r="A249" i="39"/>
  <c r="G248" i="39"/>
  <c r="D248" i="39"/>
  <c r="A248" i="39"/>
  <c r="I247" i="39"/>
  <c r="D247" i="39"/>
  <c r="A247" i="39"/>
  <c r="J246" i="39"/>
  <c r="G246" i="39"/>
  <c r="F246" i="39"/>
  <c r="E246" i="39"/>
  <c r="D246" i="39"/>
  <c r="H246" i="39" s="1"/>
  <c r="A246" i="39"/>
  <c r="G245" i="39"/>
  <c r="D245" i="39"/>
  <c r="J245" i="39" s="1"/>
  <c r="A245" i="39"/>
  <c r="H244" i="39"/>
  <c r="D244" i="39"/>
  <c r="A244" i="39"/>
  <c r="I243" i="39"/>
  <c r="E243" i="39"/>
  <c r="D243" i="39"/>
  <c r="G243" i="39" s="1"/>
  <c r="A243" i="39"/>
  <c r="J242" i="39"/>
  <c r="D242" i="39"/>
  <c r="A242" i="39"/>
  <c r="J241" i="39"/>
  <c r="G241" i="39"/>
  <c r="F241" i="39"/>
  <c r="D241" i="39"/>
  <c r="I241" i="39" s="1"/>
  <c r="A241" i="39"/>
  <c r="D240" i="39"/>
  <c r="H240" i="39" s="1"/>
  <c r="A240" i="39"/>
  <c r="D239" i="39"/>
  <c r="A239" i="39"/>
  <c r="J238" i="39"/>
  <c r="I238" i="39"/>
  <c r="F238" i="39"/>
  <c r="D238" i="39"/>
  <c r="A238" i="39"/>
  <c r="F237" i="39"/>
  <c r="D237" i="39"/>
  <c r="A237" i="39"/>
  <c r="G236" i="39"/>
  <c r="D236" i="39"/>
  <c r="H236" i="39" s="1"/>
  <c r="A236" i="39"/>
  <c r="H235" i="39"/>
  <c r="E235" i="39"/>
  <c r="D235" i="39"/>
  <c r="I235" i="39" s="1"/>
  <c r="A235" i="39"/>
  <c r="I234" i="39"/>
  <c r="D234" i="39"/>
  <c r="A234" i="39"/>
  <c r="J233" i="39"/>
  <c r="G233" i="39"/>
  <c r="F233" i="39"/>
  <c r="E233" i="39"/>
  <c r="D233" i="39"/>
  <c r="H233" i="39" s="1"/>
  <c r="A233" i="39"/>
  <c r="G232" i="39"/>
  <c r="D232" i="39"/>
  <c r="H232" i="39" s="1"/>
  <c r="A232" i="39"/>
  <c r="H231" i="39"/>
  <c r="G231" i="39"/>
  <c r="E231" i="39"/>
  <c r="D231" i="39"/>
  <c r="A231" i="39"/>
  <c r="H230" i="39"/>
  <c r="F230" i="39"/>
  <c r="D230" i="39"/>
  <c r="G230" i="39" s="1"/>
  <c r="A230" i="39"/>
  <c r="F229" i="39"/>
  <c r="D229" i="39"/>
  <c r="A229" i="39"/>
  <c r="D228" i="39"/>
  <c r="A228" i="39"/>
  <c r="D227" i="39"/>
  <c r="A227" i="39"/>
  <c r="D226" i="39"/>
  <c r="A226" i="39"/>
  <c r="I225" i="39"/>
  <c r="D225" i="39"/>
  <c r="A225" i="39"/>
  <c r="J224" i="39"/>
  <c r="G224" i="39"/>
  <c r="F224" i="39"/>
  <c r="E224" i="39"/>
  <c r="D224" i="39"/>
  <c r="H224" i="39" s="1"/>
  <c r="A224" i="39"/>
  <c r="G223" i="39"/>
  <c r="D223" i="39"/>
  <c r="J223" i="39" s="1"/>
  <c r="A223" i="39"/>
  <c r="D222" i="39"/>
  <c r="A222" i="39"/>
  <c r="H221" i="39"/>
  <c r="E221" i="39"/>
  <c r="D221" i="39"/>
  <c r="I221" i="39" s="1"/>
  <c r="A221" i="39"/>
  <c r="I220" i="39"/>
  <c r="E220" i="39"/>
  <c r="D220" i="39"/>
  <c r="G220" i="39" s="1"/>
  <c r="A220" i="39"/>
  <c r="F219" i="39"/>
  <c r="D219" i="39"/>
  <c r="G219" i="39" s="1"/>
  <c r="A219" i="39"/>
  <c r="D218" i="39"/>
  <c r="A218" i="39"/>
  <c r="D217" i="39"/>
  <c r="A217" i="39"/>
  <c r="I216" i="39"/>
  <c r="G216" i="39"/>
  <c r="E216" i="39"/>
  <c r="D216" i="39"/>
  <c r="A216" i="39"/>
  <c r="G215" i="39"/>
  <c r="F215" i="39"/>
  <c r="D215" i="39"/>
  <c r="A215" i="39"/>
  <c r="H214" i="39"/>
  <c r="G214" i="39"/>
  <c r="D214" i="39"/>
  <c r="A214" i="39"/>
  <c r="D213" i="39"/>
  <c r="A213" i="39"/>
  <c r="I212" i="39"/>
  <c r="G212" i="39"/>
  <c r="F212" i="39"/>
  <c r="D212" i="39"/>
  <c r="A212" i="39"/>
  <c r="H211" i="39"/>
  <c r="F211" i="39"/>
  <c r="D211" i="39"/>
  <c r="G211" i="39" s="1"/>
  <c r="A211" i="39"/>
  <c r="D210" i="39"/>
  <c r="H210" i="39" s="1"/>
  <c r="A210" i="39"/>
  <c r="D209" i="39"/>
  <c r="A209" i="39"/>
  <c r="I208" i="39"/>
  <c r="E208" i="39"/>
  <c r="D208" i="39"/>
  <c r="G208" i="39" s="1"/>
  <c r="A208" i="39"/>
  <c r="D207" i="39"/>
  <c r="H207" i="39" s="1"/>
  <c r="A207" i="39"/>
  <c r="I206" i="39"/>
  <c r="D206" i="39"/>
  <c r="A206" i="39"/>
  <c r="D205" i="39"/>
  <c r="A205" i="39"/>
  <c r="J204" i="39"/>
  <c r="G204" i="39"/>
  <c r="F204" i="39"/>
  <c r="E204" i="39"/>
  <c r="D204" i="39"/>
  <c r="H204" i="39" s="1"/>
  <c r="A204" i="39"/>
  <c r="J203" i="39"/>
  <c r="D203" i="39"/>
  <c r="A203" i="39"/>
  <c r="G202" i="39"/>
  <c r="E202" i="39"/>
  <c r="D202" i="39"/>
  <c r="H202" i="39" s="1"/>
  <c r="A202" i="39"/>
  <c r="H201" i="39"/>
  <c r="D201" i="39"/>
  <c r="A201" i="39"/>
  <c r="J200" i="39"/>
  <c r="G200" i="39"/>
  <c r="F200" i="39"/>
  <c r="E200" i="39"/>
  <c r="D200" i="39"/>
  <c r="H200" i="39" s="1"/>
  <c r="A200" i="39"/>
  <c r="G199" i="39"/>
  <c r="F199" i="39"/>
  <c r="D199" i="39"/>
  <c r="H199" i="39" s="1"/>
  <c r="A199" i="39"/>
  <c r="D198" i="39"/>
  <c r="A198" i="39"/>
  <c r="I197" i="39"/>
  <c r="D197" i="39"/>
  <c r="H197" i="39" s="1"/>
  <c r="A197" i="39"/>
  <c r="E196" i="39"/>
  <c r="D196" i="39"/>
  <c r="J196" i="39" s="1"/>
  <c r="A196" i="39"/>
  <c r="D195" i="39"/>
  <c r="A195" i="39"/>
  <c r="H194" i="39"/>
  <c r="D194" i="39"/>
  <c r="G194" i="39" s="1"/>
  <c r="A194" i="39"/>
  <c r="I193" i="39"/>
  <c r="D193" i="39"/>
  <c r="A193" i="39"/>
  <c r="J192" i="39"/>
  <c r="E192" i="39"/>
  <c r="D192" i="39"/>
  <c r="I192" i="39" s="1"/>
  <c r="A192" i="39"/>
  <c r="D191" i="39"/>
  <c r="A191" i="39"/>
  <c r="D190" i="39"/>
  <c r="A190" i="39"/>
  <c r="G189" i="39"/>
  <c r="D189" i="39"/>
  <c r="H189" i="39" s="1"/>
  <c r="A189" i="39"/>
  <c r="J188" i="39"/>
  <c r="F188" i="39"/>
  <c r="D188" i="39"/>
  <c r="H188" i="39" s="1"/>
  <c r="A188" i="39"/>
  <c r="J187" i="39"/>
  <c r="G187" i="39"/>
  <c r="F187" i="39"/>
  <c r="E187" i="39"/>
  <c r="D187" i="39"/>
  <c r="H187" i="39" s="1"/>
  <c r="A187" i="39"/>
  <c r="G186" i="39"/>
  <c r="F186" i="39"/>
  <c r="D186" i="39"/>
  <c r="H186" i="39" s="1"/>
  <c r="A186" i="39"/>
  <c r="H185" i="39"/>
  <c r="G185" i="39"/>
  <c r="D185" i="39"/>
  <c r="E185" i="39" s="1"/>
  <c r="A185" i="39"/>
  <c r="H184" i="39"/>
  <c r="D184" i="39"/>
  <c r="G184" i="39" s="1"/>
  <c r="A184" i="39"/>
  <c r="F183" i="39"/>
  <c r="D183" i="39"/>
  <c r="A183" i="39"/>
  <c r="H182" i="39"/>
  <c r="G182" i="39"/>
  <c r="F182" i="39"/>
  <c r="D182" i="39"/>
  <c r="A182" i="39"/>
  <c r="D181" i="39"/>
  <c r="H181" i="39" s="1"/>
  <c r="A181" i="39"/>
  <c r="I180" i="39"/>
  <c r="D180" i="39"/>
  <c r="A180" i="39"/>
  <c r="G179" i="39"/>
  <c r="D179" i="39"/>
  <c r="A179" i="39"/>
  <c r="H178" i="39"/>
  <c r="D178" i="39"/>
  <c r="A178" i="39"/>
  <c r="D177" i="39"/>
  <c r="I177" i="39" s="1"/>
  <c r="A177" i="39"/>
  <c r="J176" i="39"/>
  <c r="F176" i="39"/>
  <c r="E176" i="39"/>
  <c r="D176" i="39"/>
  <c r="G176" i="39" s="1"/>
  <c r="A176" i="39"/>
  <c r="I175" i="39"/>
  <c r="E175" i="39"/>
  <c r="D175" i="39"/>
  <c r="F175" i="39" s="1"/>
  <c r="A175" i="39"/>
  <c r="D174" i="39"/>
  <c r="A174" i="39"/>
  <c r="F173" i="39"/>
  <c r="D173" i="39"/>
  <c r="A173" i="39"/>
  <c r="G172" i="39"/>
  <c r="D172" i="39"/>
  <c r="J172" i="39" s="1"/>
  <c r="A172" i="39"/>
  <c r="D171" i="39"/>
  <c r="H171" i="39" s="1"/>
  <c r="A171" i="39"/>
  <c r="F170" i="39"/>
  <c r="D170" i="39"/>
  <c r="H170" i="39" s="1"/>
  <c r="A170" i="39"/>
  <c r="J169" i="39"/>
  <c r="G169" i="39"/>
  <c r="F169" i="39"/>
  <c r="E169" i="39"/>
  <c r="D169" i="39"/>
  <c r="H169" i="39" s="1"/>
  <c r="A169" i="39"/>
  <c r="D168" i="39"/>
  <c r="A168" i="39"/>
  <c r="H167" i="39"/>
  <c r="D167" i="39"/>
  <c r="A167" i="39"/>
  <c r="I166" i="39"/>
  <c r="F166" i="39"/>
  <c r="E166" i="39"/>
  <c r="D166" i="39"/>
  <c r="H166" i="39" s="1"/>
  <c r="A166" i="39"/>
  <c r="D165" i="39"/>
  <c r="A165" i="39"/>
  <c r="G164" i="39"/>
  <c r="D164" i="39"/>
  <c r="J164" i="39" s="1"/>
  <c r="A164" i="39"/>
  <c r="D163" i="39"/>
  <c r="H163" i="39" s="1"/>
  <c r="A163" i="39"/>
  <c r="D162" i="39"/>
  <c r="A162" i="39"/>
  <c r="J161" i="39"/>
  <c r="G161" i="39"/>
  <c r="E161" i="39"/>
  <c r="D161" i="39"/>
  <c r="H161" i="39" s="1"/>
  <c r="A161" i="39"/>
  <c r="D160" i="39"/>
  <c r="J160" i="39" s="1"/>
  <c r="A160" i="39"/>
  <c r="H159" i="39"/>
  <c r="D159" i="39"/>
  <c r="A159" i="39"/>
  <c r="I158" i="39"/>
  <c r="E158" i="39"/>
  <c r="D158" i="39"/>
  <c r="H158" i="39" s="1"/>
  <c r="A158" i="39"/>
  <c r="F157" i="39"/>
  <c r="D157" i="39"/>
  <c r="H157" i="39" s="1"/>
  <c r="A157" i="39"/>
  <c r="G156" i="39"/>
  <c r="D156" i="39"/>
  <c r="J156" i="39" s="1"/>
  <c r="A156" i="39"/>
  <c r="D155" i="39"/>
  <c r="H155" i="39" s="1"/>
  <c r="A155" i="39"/>
  <c r="F154" i="39"/>
  <c r="D154" i="39"/>
  <c r="H154" i="39" s="1"/>
  <c r="A154" i="39"/>
  <c r="J153" i="39"/>
  <c r="G153" i="39"/>
  <c r="F153" i="39"/>
  <c r="E153" i="39"/>
  <c r="D153" i="39"/>
  <c r="H153" i="39" s="1"/>
  <c r="A153" i="39"/>
  <c r="D152" i="39"/>
  <c r="A152" i="39"/>
  <c r="D151" i="39"/>
  <c r="A151" i="39"/>
  <c r="F150" i="39"/>
  <c r="D150" i="39"/>
  <c r="H150" i="39" s="1"/>
  <c r="A150" i="39"/>
  <c r="J149" i="39"/>
  <c r="G149" i="39"/>
  <c r="F149" i="39"/>
  <c r="E149" i="39"/>
  <c r="D149" i="39"/>
  <c r="H149" i="39" s="1"/>
  <c r="A149" i="39"/>
  <c r="D148" i="39"/>
  <c r="A148" i="39"/>
  <c r="E147" i="39"/>
  <c r="D147" i="39"/>
  <c r="I147" i="39" s="1"/>
  <c r="A147" i="39"/>
  <c r="I146" i="39"/>
  <c r="F146" i="39"/>
  <c r="E146" i="39"/>
  <c r="D146" i="39"/>
  <c r="H146" i="39" s="1"/>
  <c r="A146" i="39"/>
  <c r="I145" i="39"/>
  <c r="D145" i="39"/>
  <c r="A145" i="39"/>
  <c r="D144" i="39"/>
  <c r="A144" i="39"/>
  <c r="I143" i="39"/>
  <c r="D143" i="39"/>
  <c r="E143" i="39" s="1"/>
  <c r="A143" i="39"/>
  <c r="F142" i="39"/>
  <c r="D142" i="39"/>
  <c r="G142" i="39" s="1"/>
  <c r="A142" i="39"/>
  <c r="D141" i="39"/>
  <c r="A141" i="39"/>
  <c r="D140" i="39"/>
  <c r="A140" i="39"/>
  <c r="G139" i="39"/>
  <c r="D139" i="39"/>
  <c r="A139" i="39"/>
  <c r="H138" i="39"/>
  <c r="F138" i="39"/>
  <c r="E138" i="39"/>
  <c r="D138" i="39"/>
  <c r="G138" i="39" s="1"/>
  <c r="A138" i="39"/>
  <c r="I137" i="39"/>
  <c r="D137" i="39"/>
  <c r="A137" i="39"/>
  <c r="G136" i="39"/>
  <c r="D136" i="39"/>
  <c r="A136" i="39"/>
  <c r="D135" i="39"/>
  <c r="A135" i="39"/>
  <c r="D134" i="39"/>
  <c r="I134" i="39" s="1"/>
  <c r="A134" i="39"/>
  <c r="D270" i="25"/>
  <c r="G270" i="25" s="1"/>
  <c r="A270" i="25"/>
  <c r="D269" i="25"/>
  <c r="H269" i="25" s="1"/>
  <c r="A269" i="25"/>
  <c r="J268" i="25"/>
  <c r="D268" i="25"/>
  <c r="A268" i="25"/>
  <c r="F267" i="25"/>
  <c r="D267" i="25"/>
  <c r="I267" i="25" s="1"/>
  <c r="A267" i="25"/>
  <c r="G266" i="25"/>
  <c r="D266" i="25"/>
  <c r="J266" i="25" s="1"/>
  <c r="A266" i="25"/>
  <c r="D265" i="25"/>
  <c r="H265" i="25" s="1"/>
  <c r="A265" i="25"/>
  <c r="I264" i="25"/>
  <c r="F264" i="25"/>
  <c r="E264" i="25"/>
  <c r="D264" i="25"/>
  <c r="H264" i="25" s="1"/>
  <c r="A264" i="25"/>
  <c r="G263" i="25"/>
  <c r="D263" i="25"/>
  <c r="I263" i="25" s="1"/>
  <c r="A263" i="25"/>
  <c r="G262" i="25"/>
  <c r="D262" i="25"/>
  <c r="J262" i="25" s="1"/>
  <c r="A262" i="25"/>
  <c r="D261" i="25"/>
  <c r="A261" i="25"/>
  <c r="I260" i="25"/>
  <c r="F260" i="25"/>
  <c r="E260" i="25"/>
  <c r="D260" i="25"/>
  <c r="H260" i="25" s="1"/>
  <c r="A260" i="25"/>
  <c r="G259" i="25"/>
  <c r="D259" i="25"/>
  <c r="I259" i="25" s="1"/>
  <c r="A259" i="25"/>
  <c r="G258" i="25"/>
  <c r="D258" i="25"/>
  <c r="J258" i="25" s="1"/>
  <c r="A258" i="25"/>
  <c r="D257" i="25"/>
  <c r="H257" i="25" s="1"/>
  <c r="A257" i="25"/>
  <c r="F256" i="25"/>
  <c r="D256" i="25"/>
  <c r="H256" i="25" s="1"/>
  <c r="A256" i="25"/>
  <c r="J255" i="25"/>
  <c r="F255" i="25"/>
  <c r="D255" i="25"/>
  <c r="I255" i="25" s="1"/>
  <c r="A255" i="25"/>
  <c r="D254" i="25"/>
  <c r="J254" i="25" s="1"/>
  <c r="A254" i="25"/>
  <c r="D253" i="25"/>
  <c r="A253" i="25"/>
  <c r="F252" i="25"/>
  <c r="D252" i="25"/>
  <c r="H252" i="25" s="1"/>
  <c r="A252" i="25"/>
  <c r="J251" i="25"/>
  <c r="F251" i="25"/>
  <c r="D251" i="25"/>
  <c r="I251" i="25" s="1"/>
  <c r="A251" i="25"/>
  <c r="D250" i="25"/>
  <c r="G250" i="25" s="1"/>
  <c r="A250" i="25"/>
  <c r="I249" i="25"/>
  <c r="D249" i="25"/>
  <c r="H249" i="25" s="1"/>
  <c r="A249" i="25"/>
  <c r="D248" i="25"/>
  <c r="H248" i="25" s="1"/>
  <c r="A248" i="25"/>
  <c r="D247" i="25"/>
  <c r="J247" i="25" s="1"/>
  <c r="A247" i="25"/>
  <c r="I246" i="25"/>
  <c r="D246" i="25"/>
  <c r="A246" i="25"/>
  <c r="J245" i="25"/>
  <c r="G245" i="25"/>
  <c r="F245" i="25"/>
  <c r="D245" i="25"/>
  <c r="H245" i="25" s="1"/>
  <c r="A245" i="25"/>
  <c r="D244" i="25"/>
  <c r="A244" i="25"/>
  <c r="D243" i="25"/>
  <c r="J243" i="25" s="1"/>
  <c r="A243" i="25"/>
  <c r="J242" i="25"/>
  <c r="G242" i="25"/>
  <c r="F242" i="25"/>
  <c r="E242" i="25"/>
  <c r="D242" i="25"/>
  <c r="H242" i="25" s="1"/>
  <c r="A242" i="25"/>
  <c r="G241" i="25"/>
  <c r="D241" i="25"/>
  <c r="H241" i="25" s="1"/>
  <c r="A241" i="25"/>
  <c r="G240" i="25"/>
  <c r="D240" i="25"/>
  <c r="I240" i="25" s="1"/>
  <c r="A240" i="25"/>
  <c r="D239" i="25"/>
  <c r="J239" i="25" s="1"/>
  <c r="A239" i="25"/>
  <c r="F238" i="25"/>
  <c r="D238" i="25"/>
  <c r="H238" i="25" s="1"/>
  <c r="A238" i="25"/>
  <c r="J237" i="25"/>
  <c r="F237" i="25"/>
  <c r="D237" i="25"/>
  <c r="H237" i="25" s="1"/>
  <c r="A237" i="25"/>
  <c r="D236" i="25"/>
  <c r="I236" i="25" s="1"/>
  <c r="A236" i="25"/>
  <c r="H235" i="25"/>
  <c r="D235" i="25"/>
  <c r="A235" i="25"/>
  <c r="I234" i="25"/>
  <c r="D234" i="25"/>
  <c r="A234" i="25"/>
  <c r="J233" i="25"/>
  <c r="G233" i="25"/>
  <c r="F233" i="25"/>
  <c r="D233" i="25"/>
  <c r="H233" i="25" s="1"/>
  <c r="A233" i="25"/>
  <c r="H232" i="25"/>
  <c r="E232" i="25"/>
  <c r="D232" i="25"/>
  <c r="G232" i="25" s="1"/>
  <c r="A232" i="25"/>
  <c r="D231" i="25"/>
  <c r="A231" i="25"/>
  <c r="D230" i="25"/>
  <c r="A230" i="25"/>
  <c r="J229" i="25"/>
  <c r="G229" i="25"/>
  <c r="E229" i="25"/>
  <c r="D229" i="25"/>
  <c r="H229" i="25" s="1"/>
  <c r="A229" i="25"/>
  <c r="D228" i="25"/>
  <c r="A228" i="25"/>
  <c r="G227" i="25"/>
  <c r="D227" i="25"/>
  <c r="H227" i="25" s="1"/>
  <c r="A227" i="25"/>
  <c r="J226" i="25"/>
  <c r="D226" i="25"/>
  <c r="I226" i="25" s="1"/>
  <c r="A226" i="25"/>
  <c r="J225" i="25"/>
  <c r="G225" i="25"/>
  <c r="F225" i="25"/>
  <c r="E225" i="25"/>
  <c r="D225" i="25"/>
  <c r="H225" i="25" s="1"/>
  <c r="A225" i="25"/>
  <c r="D224" i="25"/>
  <c r="A224" i="25"/>
  <c r="D223" i="25"/>
  <c r="A223" i="25"/>
  <c r="D222" i="25"/>
  <c r="A222" i="25"/>
  <c r="J221" i="25"/>
  <c r="G221" i="25"/>
  <c r="F221" i="25"/>
  <c r="E221" i="25"/>
  <c r="D221" i="25"/>
  <c r="H221" i="25" s="1"/>
  <c r="A221" i="25"/>
  <c r="H220" i="25"/>
  <c r="F220" i="25"/>
  <c r="D220" i="25"/>
  <c r="J220" i="25" s="1"/>
  <c r="A220" i="25"/>
  <c r="G219" i="25"/>
  <c r="D219" i="25"/>
  <c r="H219" i="25" s="1"/>
  <c r="A219" i="25"/>
  <c r="D218" i="25"/>
  <c r="A218" i="25"/>
  <c r="J217" i="25"/>
  <c r="G217" i="25"/>
  <c r="E217" i="25"/>
  <c r="D217" i="25"/>
  <c r="H217" i="25" s="1"/>
  <c r="A217" i="25"/>
  <c r="F216" i="25"/>
  <c r="D216" i="25"/>
  <c r="J216" i="25" s="1"/>
  <c r="A216" i="25"/>
  <c r="D215" i="25"/>
  <c r="I215" i="25" s="1"/>
  <c r="A215" i="25"/>
  <c r="D214" i="25"/>
  <c r="A214" i="25"/>
  <c r="J213" i="25"/>
  <c r="G213" i="25"/>
  <c r="E213" i="25"/>
  <c r="D213" i="25"/>
  <c r="H213" i="25" s="1"/>
  <c r="A213" i="25"/>
  <c r="D212" i="25"/>
  <c r="H212" i="25" s="1"/>
  <c r="A212" i="25"/>
  <c r="G211" i="25"/>
  <c r="D211" i="25"/>
  <c r="J211" i="25" s="1"/>
  <c r="A211" i="25"/>
  <c r="D210" i="25"/>
  <c r="A210" i="25"/>
  <c r="I209" i="25"/>
  <c r="F209" i="25"/>
  <c r="E209" i="25"/>
  <c r="D209" i="25"/>
  <c r="H209" i="25" s="1"/>
  <c r="A209" i="25"/>
  <c r="D208" i="25"/>
  <c r="A208" i="25"/>
  <c r="G207" i="25"/>
  <c r="D207" i="25"/>
  <c r="J207" i="25" s="1"/>
  <c r="A207" i="25"/>
  <c r="D206" i="25"/>
  <c r="A206" i="25"/>
  <c r="I205" i="25"/>
  <c r="E205" i="25"/>
  <c r="D205" i="25"/>
  <c r="H205" i="25" s="1"/>
  <c r="A205" i="25"/>
  <c r="F204" i="25"/>
  <c r="D204" i="25"/>
  <c r="H204" i="25" s="1"/>
  <c r="A204" i="25"/>
  <c r="G203" i="25"/>
  <c r="D203" i="25"/>
  <c r="J203" i="25" s="1"/>
  <c r="A203" i="25"/>
  <c r="D202" i="25"/>
  <c r="A202" i="25"/>
  <c r="I201" i="25"/>
  <c r="F201" i="25"/>
  <c r="E201" i="25"/>
  <c r="D201" i="25"/>
  <c r="H201" i="25" s="1"/>
  <c r="A201" i="25"/>
  <c r="I200" i="25"/>
  <c r="D200" i="25"/>
  <c r="A200" i="25"/>
  <c r="D199" i="25"/>
  <c r="H199" i="25" s="1"/>
  <c r="A199" i="25"/>
  <c r="D198" i="25"/>
  <c r="A198" i="25"/>
  <c r="F197" i="25"/>
  <c r="D197" i="25"/>
  <c r="H197" i="25" s="1"/>
  <c r="A197" i="25"/>
  <c r="J196" i="25"/>
  <c r="G196" i="25"/>
  <c r="F196" i="25"/>
  <c r="E196" i="25"/>
  <c r="D196" i="25"/>
  <c r="H196" i="25" s="1"/>
  <c r="A196" i="25"/>
  <c r="D195" i="25"/>
  <c r="A195" i="25"/>
  <c r="E194" i="25"/>
  <c r="D194" i="25"/>
  <c r="G194" i="25" s="1"/>
  <c r="A194" i="25"/>
  <c r="H193" i="25"/>
  <c r="F193" i="25"/>
  <c r="E193" i="25"/>
  <c r="D193" i="25"/>
  <c r="G193" i="25" s="1"/>
  <c r="A193" i="25"/>
  <c r="I192" i="25"/>
  <c r="D192" i="25"/>
  <c r="A192" i="25"/>
  <c r="F191" i="25"/>
  <c r="D191" i="25"/>
  <c r="G191" i="25" s="1"/>
  <c r="A191" i="25"/>
  <c r="J190" i="25"/>
  <c r="G190" i="25"/>
  <c r="F190" i="25"/>
  <c r="E190" i="25"/>
  <c r="D190" i="25"/>
  <c r="H190" i="25" s="1"/>
  <c r="A190" i="25"/>
  <c r="D189" i="25"/>
  <c r="A189" i="25"/>
  <c r="H188" i="25"/>
  <c r="D188" i="25"/>
  <c r="A188" i="25"/>
  <c r="I187" i="25"/>
  <c r="F187" i="25"/>
  <c r="E187" i="25"/>
  <c r="D187" i="25"/>
  <c r="G187" i="25" s="1"/>
  <c r="A187" i="25"/>
  <c r="I186" i="25"/>
  <c r="D186" i="25"/>
  <c r="A186" i="25"/>
  <c r="G185" i="25"/>
  <c r="D185" i="25"/>
  <c r="I185" i="25" s="1"/>
  <c r="A185" i="25"/>
  <c r="D184" i="25"/>
  <c r="H184" i="25" s="1"/>
  <c r="A184" i="25"/>
  <c r="J183" i="25"/>
  <c r="D183" i="25"/>
  <c r="A183" i="25"/>
  <c r="J182" i="25"/>
  <c r="G182" i="25"/>
  <c r="E182" i="25"/>
  <c r="D182" i="25"/>
  <c r="H182" i="25" s="1"/>
  <c r="A182" i="25"/>
  <c r="D181" i="25"/>
  <c r="I181" i="25" s="1"/>
  <c r="A181" i="25"/>
  <c r="H180" i="25"/>
  <c r="D180" i="25"/>
  <c r="A180" i="25"/>
  <c r="I179" i="25"/>
  <c r="E179" i="25"/>
  <c r="D179" i="25"/>
  <c r="G179" i="25" s="1"/>
  <c r="A179" i="25"/>
  <c r="F178" i="25"/>
  <c r="D178" i="25"/>
  <c r="H178" i="25" s="1"/>
  <c r="A178" i="25"/>
  <c r="G177" i="25"/>
  <c r="D177" i="25"/>
  <c r="I177" i="25" s="1"/>
  <c r="A177" i="25"/>
  <c r="D176" i="25"/>
  <c r="H176" i="25" s="1"/>
  <c r="A176" i="25"/>
  <c r="F175" i="25"/>
  <c r="D175" i="25"/>
  <c r="G175" i="25" s="1"/>
  <c r="A175" i="25"/>
  <c r="J174" i="25"/>
  <c r="G174" i="25"/>
  <c r="F174" i="25"/>
  <c r="E174" i="25"/>
  <c r="D174" i="25"/>
  <c r="H174" i="25" s="1"/>
  <c r="A174" i="25"/>
  <c r="D173" i="25"/>
  <c r="A173" i="25"/>
  <c r="H172" i="25"/>
  <c r="D172" i="25"/>
  <c r="A172" i="25"/>
  <c r="I171" i="25"/>
  <c r="F171" i="25"/>
  <c r="E171" i="25"/>
  <c r="D171" i="25"/>
  <c r="G171" i="25" s="1"/>
  <c r="A171" i="25"/>
  <c r="I170" i="25"/>
  <c r="D170" i="25"/>
  <c r="A170" i="25"/>
  <c r="D169" i="25"/>
  <c r="A169" i="25"/>
  <c r="H168" i="25"/>
  <c r="D168" i="25"/>
  <c r="I168" i="25" s="1"/>
  <c r="A168" i="25"/>
  <c r="I167" i="25"/>
  <c r="F167" i="25"/>
  <c r="E167" i="25"/>
  <c r="D167" i="25"/>
  <c r="G167" i="25" s="1"/>
  <c r="A167" i="25"/>
  <c r="D166" i="25"/>
  <c r="A166" i="25"/>
  <c r="D165" i="25"/>
  <c r="A165" i="25"/>
  <c r="D164" i="25"/>
  <c r="A164" i="25"/>
  <c r="J163" i="25"/>
  <c r="D163" i="25"/>
  <c r="A163" i="25"/>
  <c r="J162" i="25"/>
  <c r="G162" i="25"/>
  <c r="E162" i="25"/>
  <c r="D162" i="25"/>
  <c r="H162" i="25" s="1"/>
  <c r="A162" i="25"/>
  <c r="D161" i="25"/>
  <c r="F161" i="25" s="1"/>
  <c r="A161" i="25"/>
  <c r="G160" i="25"/>
  <c r="D160" i="25"/>
  <c r="H160" i="25" s="1"/>
  <c r="A160" i="25"/>
  <c r="F159" i="25"/>
  <c r="D159" i="25"/>
  <c r="G159" i="25" s="1"/>
  <c r="A159" i="25"/>
  <c r="I158" i="25"/>
  <c r="D158" i="25"/>
  <c r="A158" i="25"/>
  <c r="H157" i="25"/>
  <c r="G157" i="25"/>
  <c r="F157" i="25"/>
  <c r="D157" i="25"/>
  <c r="A157" i="25"/>
  <c r="G156" i="25"/>
  <c r="D156" i="25"/>
  <c r="J156" i="25" s="1"/>
  <c r="A156" i="25"/>
  <c r="D155" i="25"/>
  <c r="J155" i="25" s="1"/>
  <c r="A155" i="25"/>
  <c r="J154" i="25"/>
  <c r="G154" i="25"/>
  <c r="E154" i="25"/>
  <c r="D154" i="25"/>
  <c r="H154" i="25" s="1"/>
  <c r="A154" i="25"/>
  <c r="F153" i="25"/>
  <c r="D153" i="25"/>
  <c r="H153" i="25" s="1"/>
  <c r="A153" i="25"/>
  <c r="D152" i="25"/>
  <c r="A152" i="25"/>
  <c r="D151" i="25"/>
  <c r="J151" i="25" s="1"/>
  <c r="A151" i="25"/>
  <c r="J150" i="25"/>
  <c r="G150" i="25"/>
  <c r="F150" i="25"/>
  <c r="E150" i="25"/>
  <c r="D150" i="25"/>
  <c r="H150" i="25" s="1"/>
  <c r="A150" i="25"/>
  <c r="J149" i="25"/>
  <c r="F149" i="25"/>
  <c r="D149" i="25"/>
  <c r="H149" i="25" s="1"/>
  <c r="A149" i="25"/>
  <c r="G148" i="25"/>
  <c r="D148" i="25"/>
  <c r="H148" i="25" s="1"/>
  <c r="A148" i="25"/>
  <c r="H147" i="25"/>
  <c r="D147" i="25"/>
  <c r="A147" i="25"/>
  <c r="D146" i="25"/>
  <c r="A146" i="25"/>
  <c r="D145" i="25"/>
  <c r="A145" i="25"/>
  <c r="I144" i="25"/>
  <c r="G144" i="25"/>
  <c r="E144" i="25"/>
  <c r="D144" i="25"/>
  <c r="H144" i="25" s="1"/>
  <c r="A144" i="25"/>
  <c r="D143" i="25"/>
  <c r="H143" i="25" s="1"/>
  <c r="A143" i="25"/>
  <c r="J142" i="25"/>
  <c r="G142" i="25"/>
  <c r="E142" i="25"/>
  <c r="D142" i="25"/>
  <c r="H142" i="25" s="1"/>
  <c r="A142" i="25"/>
  <c r="F141" i="25"/>
  <c r="D141" i="25"/>
  <c r="H141" i="25" s="1"/>
  <c r="A141" i="25"/>
  <c r="D140" i="25"/>
  <c r="A140" i="25"/>
  <c r="H139" i="25"/>
  <c r="D139" i="25"/>
  <c r="A139" i="25"/>
  <c r="F138" i="25"/>
  <c r="D138" i="25"/>
  <c r="H138" i="25" s="1"/>
  <c r="A138" i="25"/>
  <c r="J137" i="25"/>
  <c r="D137" i="25"/>
  <c r="H137" i="25" s="1"/>
  <c r="A137" i="25"/>
  <c r="I136" i="25"/>
  <c r="E136" i="25"/>
  <c r="D136" i="25"/>
  <c r="H136" i="25" s="1"/>
  <c r="A136" i="25"/>
  <c r="D135" i="25"/>
  <c r="H135" i="25" s="1"/>
  <c r="A135" i="25"/>
  <c r="F134" i="25"/>
  <c r="D134" i="25"/>
  <c r="H134" i="25" s="1"/>
  <c r="A134" i="25"/>
  <c r="E270" i="24"/>
  <c r="D270" i="24"/>
  <c r="A270" i="24"/>
  <c r="I269" i="24"/>
  <c r="E269" i="24"/>
  <c r="D269" i="24"/>
  <c r="H269" i="24" s="1"/>
  <c r="A269" i="24"/>
  <c r="F268" i="24"/>
  <c r="D268" i="24"/>
  <c r="H268" i="24" s="1"/>
  <c r="A268" i="24"/>
  <c r="D267" i="24"/>
  <c r="A267" i="24"/>
  <c r="E266" i="24"/>
  <c r="D266" i="24"/>
  <c r="A266" i="24"/>
  <c r="I265" i="24"/>
  <c r="F265" i="24"/>
  <c r="E265" i="24"/>
  <c r="D265" i="24"/>
  <c r="H265" i="24" s="1"/>
  <c r="A265" i="24"/>
  <c r="I264" i="24"/>
  <c r="D264" i="24"/>
  <c r="A264" i="24"/>
  <c r="D263" i="24"/>
  <c r="A263" i="24"/>
  <c r="E262" i="24"/>
  <c r="D262" i="24"/>
  <c r="A262" i="24"/>
  <c r="I261" i="24"/>
  <c r="E261" i="24"/>
  <c r="D261" i="24"/>
  <c r="H261" i="24" s="1"/>
  <c r="A261" i="24"/>
  <c r="F260" i="24"/>
  <c r="D260" i="24"/>
  <c r="H260" i="24" s="1"/>
  <c r="A260" i="24"/>
  <c r="D259" i="24"/>
  <c r="A259" i="24"/>
  <c r="E258" i="24"/>
  <c r="D258" i="24"/>
  <c r="A258" i="24"/>
  <c r="I257" i="24"/>
  <c r="F257" i="24"/>
  <c r="E257" i="24"/>
  <c r="D257" i="24"/>
  <c r="H257" i="24" s="1"/>
  <c r="A257" i="24"/>
  <c r="D256" i="24"/>
  <c r="A256" i="24"/>
  <c r="D255" i="24"/>
  <c r="A255" i="24"/>
  <c r="E254" i="24"/>
  <c r="D254" i="24"/>
  <c r="A254" i="24"/>
  <c r="I253" i="24"/>
  <c r="E253" i="24"/>
  <c r="D253" i="24"/>
  <c r="H253" i="24" s="1"/>
  <c r="A253" i="24"/>
  <c r="F252" i="24"/>
  <c r="D252" i="24"/>
  <c r="H252" i="24" s="1"/>
  <c r="A252" i="24"/>
  <c r="D251" i="24"/>
  <c r="A251" i="24"/>
  <c r="E250" i="24"/>
  <c r="D250" i="24"/>
  <c r="A250" i="24"/>
  <c r="I249" i="24"/>
  <c r="F249" i="24"/>
  <c r="E249" i="24"/>
  <c r="D249" i="24"/>
  <c r="H249" i="24" s="1"/>
  <c r="A249" i="24"/>
  <c r="I248" i="24"/>
  <c r="D248" i="24"/>
  <c r="A248" i="24"/>
  <c r="J247" i="24"/>
  <c r="G247" i="24"/>
  <c r="F247" i="24"/>
  <c r="D247" i="24"/>
  <c r="I247" i="24" s="1"/>
  <c r="A247" i="24"/>
  <c r="H246" i="24"/>
  <c r="G246" i="24"/>
  <c r="D246" i="24"/>
  <c r="A246" i="24"/>
  <c r="H245" i="24"/>
  <c r="D245" i="24"/>
  <c r="I245" i="24" s="1"/>
  <c r="A245" i="24"/>
  <c r="J244" i="24"/>
  <c r="G244" i="24"/>
  <c r="F244" i="24"/>
  <c r="E244" i="24"/>
  <c r="D244" i="24"/>
  <c r="H244" i="24" s="1"/>
  <c r="A244" i="24"/>
  <c r="G243" i="24"/>
  <c r="D243" i="24"/>
  <c r="I243" i="24" s="1"/>
  <c r="A243" i="24"/>
  <c r="D242" i="24"/>
  <c r="A242" i="24"/>
  <c r="J241" i="24"/>
  <c r="F241" i="24"/>
  <c r="E241" i="24"/>
  <c r="D241" i="24"/>
  <c r="G241" i="24" s="1"/>
  <c r="A241" i="24"/>
  <c r="D240" i="24"/>
  <c r="A240" i="24"/>
  <c r="D239" i="24"/>
  <c r="A239" i="24"/>
  <c r="D238" i="24"/>
  <c r="A238" i="24"/>
  <c r="F237" i="24"/>
  <c r="D237" i="24"/>
  <c r="G237" i="24" s="1"/>
  <c r="A237" i="24"/>
  <c r="D236" i="24"/>
  <c r="A236" i="24"/>
  <c r="J235" i="24"/>
  <c r="G235" i="24"/>
  <c r="E235" i="24"/>
  <c r="D235" i="24"/>
  <c r="H235" i="24" s="1"/>
  <c r="A235" i="24"/>
  <c r="G234" i="24"/>
  <c r="D234" i="24"/>
  <c r="H234" i="24" s="1"/>
  <c r="A234" i="24"/>
  <c r="H233" i="24"/>
  <c r="D233" i="24"/>
  <c r="A233" i="24"/>
  <c r="F232" i="24"/>
  <c r="D232" i="24"/>
  <c r="J232" i="24" s="1"/>
  <c r="A232" i="24"/>
  <c r="J231" i="24"/>
  <c r="G231" i="24"/>
  <c r="F231" i="24"/>
  <c r="E231" i="24"/>
  <c r="D231" i="24"/>
  <c r="H231" i="24" s="1"/>
  <c r="A231" i="24"/>
  <c r="H230" i="24"/>
  <c r="G230" i="24"/>
  <c r="D230" i="24"/>
  <c r="A230" i="24"/>
  <c r="D229" i="24"/>
  <c r="A229" i="24"/>
  <c r="D228" i="24"/>
  <c r="A228" i="24"/>
  <c r="J227" i="24"/>
  <c r="G227" i="24"/>
  <c r="E227" i="24"/>
  <c r="D227" i="24"/>
  <c r="H227" i="24" s="1"/>
  <c r="A227" i="24"/>
  <c r="G226" i="24"/>
  <c r="D226" i="24"/>
  <c r="H226" i="24" s="1"/>
  <c r="A226" i="24"/>
  <c r="H225" i="24"/>
  <c r="D225" i="24"/>
  <c r="A225" i="24"/>
  <c r="F224" i="24"/>
  <c r="D224" i="24"/>
  <c r="J224" i="24" s="1"/>
  <c r="A224" i="24"/>
  <c r="J223" i="24"/>
  <c r="G223" i="24"/>
  <c r="F223" i="24"/>
  <c r="E223" i="24"/>
  <c r="D223" i="24"/>
  <c r="H223" i="24" s="1"/>
  <c r="A223" i="24"/>
  <c r="H222" i="24"/>
  <c r="G222" i="24"/>
  <c r="D222" i="24"/>
  <c r="A222" i="24"/>
  <c r="D221" i="24"/>
  <c r="A221" i="24"/>
  <c r="D220" i="24"/>
  <c r="A220" i="24"/>
  <c r="J219" i="24"/>
  <c r="G219" i="24"/>
  <c r="E219" i="24"/>
  <c r="D219" i="24"/>
  <c r="H219" i="24" s="1"/>
  <c r="A219" i="24"/>
  <c r="G218" i="24"/>
  <c r="D218" i="24"/>
  <c r="H218" i="24" s="1"/>
  <c r="A218" i="24"/>
  <c r="H217" i="24"/>
  <c r="D217" i="24"/>
  <c r="A217" i="24"/>
  <c r="D216" i="24"/>
  <c r="J216" i="24" s="1"/>
  <c r="A216" i="24"/>
  <c r="J215" i="24"/>
  <c r="G215" i="24"/>
  <c r="F215" i="24"/>
  <c r="E215" i="24"/>
  <c r="D215" i="24"/>
  <c r="H215" i="24" s="1"/>
  <c r="A215" i="24"/>
  <c r="H214" i="24"/>
  <c r="G214" i="24"/>
  <c r="D214" i="24"/>
  <c r="A214" i="24"/>
  <c r="D213" i="24"/>
  <c r="A213" i="24"/>
  <c r="D212" i="24"/>
  <c r="A212" i="24"/>
  <c r="J211" i="24"/>
  <c r="G211" i="24"/>
  <c r="E211" i="24"/>
  <c r="D211" i="24"/>
  <c r="H211" i="24" s="1"/>
  <c r="A211" i="24"/>
  <c r="F210" i="24"/>
  <c r="D210" i="24"/>
  <c r="H210" i="24" s="1"/>
  <c r="A210" i="24"/>
  <c r="D209" i="24"/>
  <c r="G209" i="24" s="1"/>
  <c r="A209" i="24"/>
  <c r="D208" i="24"/>
  <c r="A208" i="24"/>
  <c r="J207" i="24"/>
  <c r="G207" i="24"/>
  <c r="F207" i="24"/>
  <c r="E207" i="24"/>
  <c r="D207" i="24"/>
  <c r="H207" i="24" s="1"/>
  <c r="A207" i="24"/>
  <c r="D206" i="24"/>
  <c r="A206" i="24"/>
  <c r="D205" i="24"/>
  <c r="A205" i="24"/>
  <c r="J204" i="24"/>
  <c r="I204" i="24"/>
  <c r="E204" i="24"/>
  <c r="D204" i="24"/>
  <c r="A204" i="24"/>
  <c r="H203" i="24"/>
  <c r="G203" i="24"/>
  <c r="D203" i="24"/>
  <c r="A203" i="24"/>
  <c r="D202" i="24"/>
  <c r="I202" i="24" s="1"/>
  <c r="A202" i="24"/>
  <c r="D201" i="24"/>
  <c r="J201" i="24" s="1"/>
  <c r="A201" i="24"/>
  <c r="J200" i="24"/>
  <c r="G200" i="24"/>
  <c r="F200" i="24"/>
  <c r="E200" i="24"/>
  <c r="D200" i="24"/>
  <c r="H200" i="24" s="1"/>
  <c r="A200" i="24"/>
  <c r="H199" i="24"/>
  <c r="G199" i="24"/>
  <c r="D199" i="24"/>
  <c r="A199" i="24"/>
  <c r="I198" i="24"/>
  <c r="H198" i="24"/>
  <c r="D198" i="24"/>
  <c r="A198" i="24"/>
  <c r="I197" i="24"/>
  <c r="E197" i="24"/>
  <c r="D197" i="24"/>
  <c r="H197" i="24" s="1"/>
  <c r="A197" i="24"/>
  <c r="I196" i="24"/>
  <c r="F196" i="24"/>
  <c r="D196" i="24"/>
  <c r="A196" i="24"/>
  <c r="D195" i="24"/>
  <c r="A195" i="24"/>
  <c r="D194" i="24"/>
  <c r="A194" i="24"/>
  <c r="J193" i="24"/>
  <c r="D193" i="24"/>
  <c r="A193" i="24"/>
  <c r="J192" i="24"/>
  <c r="G192" i="24"/>
  <c r="F192" i="24"/>
  <c r="E192" i="24"/>
  <c r="D192" i="24"/>
  <c r="H192" i="24" s="1"/>
  <c r="A192" i="24"/>
  <c r="H191" i="24"/>
  <c r="G191" i="24"/>
  <c r="D191" i="24"/>
  <c r="A191" i="24"/>
  <c r="D190" i="24"/>
  <c r="A190" i="24"/>
  <c r="I189" i="24"/>
  <c r="F189" i="24"/>
  <c r="E189" i="24"/>
  <c r="D189" i="24"/>
  <c r="H189" i="24" s="1"/>
  <c r="A189" i="24"/>
  <c r="D188" i="24"/>
  <c r="I188" i="24" s="1"/>
  <c r="A188" i="24"/>
  <c r="D187" i="24"/>
  <c r="G187" i="24" s="1"/>
  <c r="A187" i="24"/>
  <c r="I186" i="24"/>
  <c r="D186" i="24"/>
  <c r="A186" i="24"/>
  <c r="I185" i="24"/>
  <c r="F185" i="24"/>
  <c r="E185" i="24"/>
  <c r="D185" i="24"/>
  <c r="H185" i="24" s="1"/>
  <c r="A185" i="24"/>
  <c r="I184" i="24"/>
  <c r="D184" i="24"/>
  <c r="A184" i="24"/>
  <c r="H183" i="24"/>
  <c r="D183" i="24"/>
  <c r="G183" i="24" s="1"/>
  <c r="A183" i="24"/>
  <c r="I182" i="24"/>
  <c r="H182" i="24"/>
  <c r="D182" i="24"/>
  <c r="A182" i="24"/>
  <c r="I181" i="24"/>
  <c r="D181" i="24"/>
  <c r="A181" i="24"/>
  <c r="J180" i="24"/>
  <c r="G180" i="24"/>
  <c r="F180" i="24"/>
  <c r="E180" i="24"/>
  <c r="D180" i="24"/>
  <c r="H180" i="24" s="1"/>
  <c r="A180" i="24"/>
  <c r="H179" i="24"/>
  <c r="G179" i="24"/>
  <c r="D179" i="24"/>
  <c r="A179" i="24"/>
  <c r="I178" i="24"/>
  <c r="H178" i="24"/>
  <c r="D178" i="24"/>
  <c r="A178" i="24"/>
  <c r="J177" i="24"/>
  <c r="I177" i="24"/>
  <c r="E177" i="24"/>
  <c r="D177" i="24"/>
  <c r="A177" i="24"/>
  <c r="G176" i="24"/>
  <c r="D176" i="24"/>
  <c r="A176" i="24"/>
  <c r="H175" i="24"/>
  <c r="D175" i="24"/>
  <c r="G175" i="24" s="1"/>
  <c r="A175" i="24"/>
  <c r="D174" i="24"/>
  <c r="A174" i="24"/>
  <c r="J173" i="24"/>
  <c r="F173" i="24"/>
  <c r="E173" i="24"/>
  <c r="D173" i="24"/>
  <c r="A173" i="24"/>
  <c r="I172" i="24"/>
  <c r="E172" i="24"/>
  <c r="D172" i="24"/>
  <c r="G172" i="24" s="1"/>
  <c r="A172" i="24"/>
  <c r="D171" i="24"/>
  <c r="H171" i="24" s="1"/>
  <c r="A171" i="24"/>
  <c r="D170" i="24"/>
  <c r="H170" i="24" s="1"/>
  <c r="A170" i="24"/>
  <c r="D169" i="24"/>
  <c r="I169" i="24" s="1"/>
  <c r="A169" i="24"/>
  <c r="D168" i="24"/>
  <c r="A168" i="24"/>
  <c r="D167" i="24"/>
  <c r="A167" i="24"/>
  <c r="D166" i="24"/>
  <c r="A166" i="24"/>
  <c r="J165" i="24"/>
  <c r="H165" i="24"/>
  <c r="F165" i="24"/>
  <c r="D165" i="24"/>
  <c r="A165" i="24"/>
  <c r="J164" i="24"/>
  <c r="G164" i="24"/>
  <c r="F164" i="24"/>
  <c r="E164" i="24"/>
  <c r="D164" i="24"/>
  <c r="H164" i="24" s="1"/>
  <c r="A164" i="24"/>
  <c r="D163" i="24"/>
  <c r="A163" i="24"/>
  <c r="G162" i="24"/>
  <c r="E162" i="24"/>
  <c r="D162" i="24"/>
  <c r="H162" i="24" s="1"/>
  <c r="A162" i="24"/>
  <c r="H161" i="24"/>
  <c r="F161" i="24"/>
  <c r="D161" i="24"/>
  <c r="G161" i="24" s="1"/>
  <c r="A161" i="24"/>
  <c r="I160" i="24"/>
  <c r="E160" i="24"/>
  <c r="D160" i="24"/>
  <c r="G160" i="24" s="1"/>
  <c r="A160" i="24"/>
  <c r="F159" i="24"/>
  <c r="D159" i="24"/>
  <c r="H159" i="24" s="1"/>
  <c r="A159" i="24"/>
  <c r="G158" i="24"/>
  <c r="D158" i="24"/>
  <c r="H158" i="24" s="1"/>
  <c r="A158" i="24"/>
  <c r="D157" i="24"/>
  <c r="G157" i="24" s="1"/>
  <c r="A157" i="24"/>
  <c r="I156" i="24"/>
  <c r="F156" i="24"/>
  <c r="D156" i="24"/>
  <c r="G156" i="24" s="1"/>
  <c r="A156" i="24"/>
  <c r="F155" i="24"/>
  <c r="D155" i="24"/>
  <c r="J155" i="24" s="1"/>
  <c r="A155" i="24"/>
  <c r="D154" i="24"/>
  <c r="A154" i="24"/>
  <c r="D153" i="24"/>
  <c r="H153" i="24" s="1"/>
  <c r="A153" i="24"/>
  <c r="I152" i="24"/>
  <c r="G152" i="24"/>
  <c r="E152" i="24"/>
  <c r="D152" i="24"/>
  <c r="A152" i="24"/>
  <c r="G151" i="24"/>
  <c r="F151" i="24"/>
  <c r="D151" i="24"/>
  <c r="A151" i="24"/>
  <c r="D150" i="24"/>
  <c r="A150" i="24"/>
  <c r="D149" i="24"/>
  <c r="H149" i="24" s="1"/>
  <c r="A149" i="24"/>
  <c r="J148" i="24"/>
  <c r="G148" i="24"/>
  <c r="F148" i="24"/>
  <c r="E148" i="24"/>
  <c r="D148" i="24"/>
  <c r="H148" i="24" s="1"/>
  <c r="A148" i="24"/>
  <c r="D147" i="24"/>
  <c r="A147" i="24"/>
  <c r="G146" i="24"/>
  <c r="D146" i="24"/>
  <c r="J146" i="24" s="1"/>
  <c r="A146" i="24"/>
  <c r="D145" i="24"/>
  <c r="A145" i="24"/>
  <c r="G144" i="24"/>
  <c r="D144" i="24"/>
  <c r="A144" i="24"/>
  <c r="J143" i="24"/>
  <c r="D143" i="24"/>
  <c r="A143" i="24"/>
  <c r="D142" i="24"/>
  <c r="A142" i="24"/>
  <c r="D141" i="24"/>
  <c r="A141" i="24"/>
  <c r="D140" i="24"/>
  <c r="J140" i="24" s="1"/>
  <c r="A140" i="24"/>
  <c r="D139" i="24"/>
  <c r="A139" i="24"/>
  <c r="G138" i="24"/>
  <c r="D138" i="24"/>
  <c r="J138" i="24" s="1"/>
  <c r="A138" i="24"/>
  <c r="D137" i="24"/>
  <c r="H137" i="24" s="1"/>
  <c r="A137" i="24"/>
  <c r="I136" i="24"/>
  <c r="E136" i="24"/>
  <c r="D136" i="24"/>
  <c r="F136" i="24" s="1"/>
  <c r="A136" i="24"/>
  <c r="J135" i="24"/>
  <c r="G135" i="24"/>
  <c r="F135" i="24"/>
  <c r="D135" i="24"/>
  <c r="I135" i="24" s="1"/>
  <c r="A135" i="24"/>
  <c r="G134" i="24"/>
  <c r="D134" i="24"/>
  <c r="J134" i="24" s="1"/>
  <c r="A134" i="24"/>
  <c r="D270" i="23"/>
  <c r="A270" i="23"/>
  <c r="D269" i="23"/>
  <c r="A269" i="23"/>
  <c r="J268" i="23"/>
  <c r="F268" i="23"/>
  <c r="E268" i="23"/>
  <c r="D268" i="23"/>
  <c r="A268" i="23"/>
  <c r="I267" i="23"/>
  <c r="E267" i="23"/>
  <c r="D267" i="23"/>
  <c r="G267" i="23" s="1"/>
  <c r="A267" i="23"/>
  <c r="D266" i="23"/>
  <c r="H266" i="23" s="1"/>
  <c r="A266" i="23"/>
  <c r="D265" i="23"/>
  <c r="A265" i="23"/>
  <c r="J264" i="23"/>
  <c r="F264" i="23"/>
  <c r="E264" i="23"/>
  <c r="D264" i="23"/>
  <c r="A264" i="23"/>
  <c r="J263" i="23"/>
  <c r="G263" i="23"/>
  <c r="F263" i="23"/>
  <c r="D263" i="23"/>
  <c r="I263" i="23" s="1"/>
  <c r="A263" i="23"/>
  <c r="D262" i="23"/>
  <c r="A262" i="23"/>
  <c r="E261" i="23"/>
  <c r="D261" i="23"/>
  <c r="A261" i="23"/>
  <c r="D260" i="23"/>
  <c r="A260" i="23"/>
  <c r="D259" i="23"/>
  <c r="A259" i="23"/>
  <c r="D258" i="23"/>
  <c r="A258" i="23"/>
  <c r="I257" i="23"/>
  <c r="E257" i="23"/>
  <c r="D257" i="23"/>
  <c r="H257" i="23" s="1"/>
  <c r="A257" i="23"/>
  <c r="D256" i="23"/>
  <c r="J256" i="23" s="1"/>
  <c r="A256" i="23"/>
  <c r="J255" i="23"/>
  <c r="G255" i="23"/>
  <c r="F255" i="23"/>
  <c r="D255" i="23"/>
  <c r="I255" i="23" s="1"/>
  <c r="A255" i="23"/>
  <c r="D254" i="23"/>
  <c r="A254" i="23"/>
  <c r="D253" i="23"/>
  <c r="I253" i="23" s="1"/>
  <c r="A253" i="23"/>
  <c r="I252" i="23"/>
  <c r="G252" i="23"/>
  <c r="E252" i="23"/>
  <c r="D252" i="23"/>
  <c r="A252" i="23"/>
  <c r="D251" i="23"/>
  <c r="H251" i="23" s="1"/>
  <c r="A251" i="23"/>
  <c r="I250" i="23"/>
  <c r="D250" i="23"/>
  <c r="A250" i="23"/>
  <c r="J249" i="23"/>
  <c r="D249" i="23"/>
  <c r="H249" i="23" s="1"/>
  <c r="A249" i="23"/>
  <c r="D248" i="23"/>
  <c r="A248" i="23"/>
  <c r="G247" i="23"/>
  <c r="D247" i="23"/>
  <c r="J247" i="23" s="1"/>
  <c r="A247" i="23"/>
  <c r="D246" i="23"/>
  <c r="H246" i="23" s="1"/>
  <c r="A246" i="23"/>
  <c r="J245" i="23"/>
  <c r="D245" i="23"/>
  <c r="I245" i="23" s="1"/>
  <c r="A245" i="23"/>
  <c r="D244" i="23"/>
  <c r="A244" i="23"/>
  <c r="D243" i="23"/>
  <c r="G243" i="23" s="1"/>
  <c r="A243" i="23"/>
  <c r="D242" i="23"/>
  <c r="H242" i="23" s="1"/>
  <c r="A242" i="23"/>
  <c r="J241" i="23"/>
  <c r="F241" i="23"/>
  <c r="D241" i="23"/>
  <c r="A241" i="23"/>
  <c r="D240" i="23"/>
  <c r="A240" i="23"/>
  <c r="D239" i="23"/>
  <c r="H239" i="23" s="1"/>
  <c r="A239" i="23"/>
  <c r="D238" i="23"/>
  <c r="H238" i="23" s="1"/>
  <c r="A238" i="23"/>
  <c r="J237" i="23"/>
  <c r="F237" i="23"/>
  <c r="D237" i="23"/>
  <c r="A237" i="23"/>
  <c r="D236" i="23"/>
  <c r="J236" i="23" s="1"/>
  <c r="A236" i="23"/>
  <c r="D235" i="23"/>
  <c r="H235" i="23" s="1"/>
  <c r="A235" i="23"/>
  <c r="D234" i="23"/>
  <c r="H234" i="23" s="1"/>
  <c r="A234" i="23"/>
  <c r="J233" i="23"/>
  <c r="F233" i="23"/>
  <c r="D233" i="23"/>
  <c r="A233" i="23"/>
  <c r="D232" i="23"/>
  <c r="A232" i="23"/>
  <c r="D231" i="23"/>
  <c r="H231" i="23" s="1"/>
  <c r="A231" i="23"/>
  <c r="D230" i="23"/>
  <c r="H230" i="23" s="1"/>
  <c r="A230" i="23"/>
  <c r="F229" i="23"/>
  <c r="D229" i="23"/>
  <c r="I229" i="23" s="1"/>
  <c r="A229" i="23"/>
  <c r="I228" i="23"/>
  <c r="G228" i="23"/>
  <c r="D228" i="23"/>
  <c r="A228" i="23"/>
  <c r="H227" i="23"/>
  <c r="D227" i="23"/>
  <c r="F227" i="23" s="1"/>
  <c r="A227" i="23"/>
  <c r="G226" i="23"/>
  <c r="D226" i="23"/>
  <c r="A226" i="23"/>
  <c r="J225" i="23"/>
  <c r="H225" i="23"/>
  <c r="E225" i="23"/>
  <c r="D225" i="23"/>
  <c r="A225" i="23"/>
  <c r="G224" i="23"/>
  <c r="E224" i="23"/>
  <c r="D224" i="23"/>
  <c r="A224" i="23"/>
  <c r="J223" i="23"/>
  <c r="H223" i="23"/>
  <c r="F223" i="23"/>
  <c r="D223" i="23"/>
  <c r="A223" i="23"/>
  <c r="D222" i="23"/>
  <c r="A222" i="23"/>
  <c r="D221" i="23"/>
  <c r="H221" i="23" s="1"/>
  <c r="A221" i="23"/>
  <c r="D220" i="23"/>
  <c r="G220" i="23" s="1"/>
  <c r="A220" i="23"/>
  <c r="J219" i="23"/>
  <c r="H219" i="23"/>
  <c r="F219" i="23"/>
  <c r="D219" i="23"/>
  <c r="A219" i="23"/>
  <c r="I218" i="23"/>
  <c r="F218" i="23"/>
  <c r="D218" i="23"/>
  <c r="A218" i="23"/>
  <c r="D217" i="23"/>
  <c r="A217" i="23"/>
  <c r="D216" i="23"/>
  <c r="A216" i="23"/>
  <c r="D215" i="23"/>
  <c r="A215" i="23"/>
  <c r="I214" i="23"/>
  <c r="G214" i="23"/>
  <c r="D214" i="23"/>
  <c r="A214" i="23"/>
  <c r="G213" i="23"/>
  <c r="D213" i="23"/>
  <c r="H213" i="23" s="1"/>
  <c r="A213" i="23"/>
  <c r="I212" i="23"/>
  <c r="D212" i="23"/>
  <c r="G212" i="23" s="1"/>
  <c r="A212" i="23"/>
  <c r="J211" i="23"/>
  <c r="H211" i="23"/>
  <c r="E211" i="23"/>
  <c r="D211" i="23"/>
  <c r="G211" i="23" s="1"/>
  <c r="A211" i="23"/>
  <c r="I210" i="23"/>
  <c r="F210" i="23"/>
  <c r="E210" i="23"/>
  <c r="D210" i="23"/>
  <c r="A210" i="23"/>
  <c r="D209" i="23"/>
  <c r="J209" i="23" s="1"/>
  <c r="A209" i="23"/>
  <c r="D208" i="23"/>
  <c r="H208" i="23" s="1"/>
  <c r="A208" i="23"/>
  <c r="D207" i="23"/>
  <c r="I207" i="23" s="1"/>
  <c r="A207" i="23"/>
  <c r="I206" i="23"/>
  <c r="D206" i="23"/>
  <c r="G206" i="23" s="1"/>
  <c r="A206" i="23"/>
  <c r="D205" i="23"/>
  <c r="F205" i="23" s="1"/>
  <c r="A205" i="23"/>
  <c r="D204" i="23"/>
  <c r="A204" i="23"/>
  <c r="J203" i="23"/>
  <c r="H203" i="23"/>
  <c r="F203" i="23"/>
  <c r="D203" i="23"/>
  <c r="A203" i="23"/>
  <c r="J202" i="23"/>
  <c r="G202" i="23"/>
  <c r="F202" i="23"/>
  <c r="E202" i="23"/>
  <c r="D202" i="23"/>
  <c r="H202" i="23" s="1"/>
  <c r="A202" i="23"/>
  <c r="J201" i="23"/>
  <c r="G201" i="23"/>
  <c r="D201" i="23"/>
  <c r="A201" i="23"/>
  <c r="G200" i="23"/>
  <c r="D200" i="23"/>
  <c r="E200" i="23" s="1"/>
  <c r="A200" i="23"/>
  <c r="J199" i="23"/>
  <c r="D199" i="23"/>
  <c r="A199" i="23"/>
  <c r="I198" i="23"/>
  <c r="D198" i="23"/>
  <c r="A198" i="23"/>
  <c r="J197" i="23"/>
  <c r="D197" i="23"/>
  <c r="H197" i="23" s="1"/>
  <c r="A197" i="23"/>
  <c r="I196" i="23"/>
  <c r="F196" i="23"/>
  <c r="D196" i="23"/>
  <c r="G196" i="23" s="1"/>
  <c r="A196" i="23"/>
  <c r="D195" i="23"/>
  <c r="A195" i="23"/>
  <c r="I194" i="23"/>
  <c r="G194" i="23"/>
  <c r="E194" i="23"/>
  <c r="D194" i="23"/>
  <c r="J194" i="23" s="1"/>
  <c r="A194" i="23"/>
  <c r="H193" i="23"/>
  <c r="D193" i="23"/>
  <c r="A193" i="23"/>
  <c r="J192" i="23"/>
  <c r="G192" i="23"/>
  <c r="F192" i="23"/>
  <c r="E192" i="23"/>
  <c r="D192" i="23"/>
  <c r="H192" i="23" s="1"/>
  <c r="A192" i="23"/>
  <c r="G191" i="23"/>
  <c r="F191" i="23"/>
  <c r="D191" i="23"/>
  <c r="H191" i="23" s="1"/>
  <c r="A191" i="23"/>
  <c r="G190" i="23"/>
  <c r="D190" i="23"/>
  <c r="H190" i="23" s="1"/>
  <c r="A190" i="23"/>
  <c r="I189" i="23"/>
  <c r="D189" i="23"/>
  <c r="H189" i="23" s="1"/>
  <c r="A189" i="23"/>
  <c r="J188" i="23"/>
  <c r="G188" i="23"/>
  <c r="F188" i="23"/>
  <c r="E188" i="23"/>
  <c r="D188" i="23"/>
  <c r="H188" i="23" s="1"/>
  <c r="A188" i="23"/>
  <c r="G187" i="23"/>
  <c r="D187" i="23"/>
  <c r="H187" i="23" s="1"/>
  <c r="A187" i="23"/>
  <c r="D186" i="23"/>
  <c r="A186" i="23"/>
  <c r="J185" i="23"/>
  <c r="I185" i="23"/>
  <c r="E185" i="23"/>
  <c r="D185" i="23"/>
  <c r="A185" i="23"/>
  <c r="D184" i="23"/>
  <c r="A184" i="23"/>
  <c r="D183" i="23"/>
  <c r="A183" i="23"/>
  <c r="D182" i="23"/>
  <c r="A182" i="23"/>
  <c r="J181" i="23"/>
  <c r="F181" i="23"/>
  <c r="E181" i="23"/>
  <c r="D181" i="23"/>
  <c r="G181" i="23" s="1"/>
  <c r="A181" i="23"/>
  <c r="D180" i="23"/>
  <c r="A180" i="23"/>
  <c r="D179" i="23"/>
  <c r="A179" i="23"/>
  <c r="D178" i="23"/>
  <c r="A178" i="23"/>
  <c r="F177" i="23"/>
  <c r="D177" i="23"/>
  <c r="G177" i="23" s="1"/>
  <c r="A177" i="23"/>
  <c r="J176" i="23"/>
  <c r="G176" i="23"/>
  <c r="F176" i="23"/>
  <c r="E176" i="23"/>
  <c r="D176" i="23"/>
  <c r="H176" i="23" s="1"/>
  <c r="A176" i="23"/>
  <c r="H175" i="23"/>
  <c r="D175" i="23"/>
  <c r="I175" i="23" s="1"/>
  <c r="A175" i="23"/>
  <c r="D174" i="23"/>
  <c r="J174" i="23" s="1"/>
  <c r="A174" i="23"/>
  <c r="J173" i="23"/>
  <c r="G173" i="23"/>
  <c r="E173" i="23"/>
  <c r="D173" i="23"/>
  <c r="H173" i="23" s="1"/>
  <c r="A173" i="23"/>
  <c r="G172" i="23"/>
  <c r="D172" i="23"/>
  <c r="H172" i="23" s="1"/>
  <c r="A172" i="23"/>
  <c r="D171" i="23"/>
  <c r="A171" i="23"/>
  <c r="F170" i="23"/>
  <c r="D170" i="23"/>
  <c r="H170" i="23" s="1"/>
  <c r="A170" i="23"/>
  <c r="J169" i="23"/>
  <c r="G169" i="23"/>
  <c r="F169" i="23"/>
  <c r="E169" i="23"/>
  <c r="D169" i="23"/>
  <c r="H169" i="23" s="1"/>
  <c r="A169" i="23"/>
  <c r="H168" i="23"/>
  <c r="G168" i="23"/>
  <c r="D168" i="23"/>
  <c r="A168" i="23"/>
  <c r="H167" i="23"/>
  <c r="D167" i="23"/>
  <c r="I167" i="23" s="1"/>
  <c r="A167" i="23"/>
  <c r="D166" i="23"/>
  <c r="A166" i="23"/>
  <c r="J165" i="23"/>
  <c r="G165" i="23"/>
  <c r="E165" i="23"/>
  <c r="D165" i="23"/>
  <c r="H165" i="23" s="1"/>
  <c r="A165" i="23"/>
  <c r="D164" i="23"/>
  <c r="H164" i="23" s="1"/>
  <c r="A164" i="23"/>
  <c r="I163" i="23"/>
  <c r="D163" i="23"/>
  <c r="A163" i="23"/>
  <c r="F162" i="23"/>
  <c r="D162" i="23"/>
  <c r="G162" i="23" s="1"/>
  <c r="A162" i="23"/>
  <c r="J161" i="23"/>
  <c r="G161" i="23"/>
  <c r="F161" i="23"/>
  <c r="E161" i="23"/>
  <c r="D161" i="23"/>
  <c r="H161" i="23" s="1"/>
  <c r="A161" i="23"/>
  <c r="D160" i="23"/>
  <c r="J160" i="23" s="1"/>
  <c r="A160" i="23"/>
  <c r="D159" i="23"/>
  <c r="A159" i="23"/>
  <c r="F158" i="23"/>
  <c r="D158" i="23"/>
  <c r="G158" i="23" s="1"/>
  <c r="A158" i="23"/>
  <c r="J157" i="23"/>
  <c r="G157" i="23"/>
  <c r="F157" i="23"/>
  <c r="E157" i="23"/>
  <c r="D157" i="23"/>
  <c r="H157" i="23" s="1"/>
  <c r="A157" i="23"/>
  <c r="G156" i="23"/>
  <c r="F156" i="23"/>
  <c r="D156" i="23"/>
  <c r="H156" i="23" s="1"/>
  <c r="A156" i="23"/>
  <c r="G155" i="23"/>
  <c r="D155" i="23"/>
  <c r="H155" i="23" s="1"/>
  <c r="A155" i="23"/>
  <c r="H154" i="23"/>
  <c r="D154" i="23"/>
  <c r="A154" i="23"/>
  <c r="I153" i="23"/>
  <c r="E153" i="23"/>
  <c r="D153" i="23"/>
  <c r="H153" i="23" s="1"/>
  <c r="A153" i="23"/>
  <c r="F152" i="23"/>
  <c r="D152" i="23"/>
  <c r="H152" i="23" s="1"/>
  <c r="A152" i="23"/>
  <c r="G151" i="23"/>
  <c r="D151" i="23"/>
  <c r="J151" i="23" s="1"/>
  <c r="A151" i="23"/>
  <c r="D150" i="23"/>
  <c r="H150" i="23" s="1"/>
  <c r="A150" i="23"/>
  <c r="F149" i="23"/>
  <c r="D149" i="23"/>
  <c r="H149" i="23" s="1"/>
  <c r="A149" i="23"/>
  <c r="J148" i="23"/>
  <c r="G148" i="23"/>
  <c r="F148" i="23"/>
  <c r="E148" i="23"/>
  <c r="D148" i="23"/>
  <c r="H148" i="23" s="1"/>
  <c r="A148" i="23"/>
  <c r="D147" i="23"/>
  <c r="A147" i="23"/>
  <c r="H146" i="23"/>
  <c r="D146" i="23"/>
  <c r="A146" i="23"/>
  <c r="I145" i="23"/>
  <c r="F145" i="23"/>
  <c r="E145" i="23"/>
  <c r="D145" i="23"/>
  <c r="H145" i="23" s="1"/>
  <c r="A145" i="23"/>
  <c r="D144" i="23"/>
  <c r="A144" i="23"/>
  <c r="G143" i="23"/>
  <c r="D143" i="23"/>
  <c r="J143" i="23" s="1"/>
  <c r="A143" i="23"/>
  <c r="D142" i="23"/>
  <c r="H142" i="23" s="1"/>
  <c r="A142" i="23"/>
  <c r="D141" i="23"/>
  <c r="A141" i="23"/>
  <c r="J140" i="23"/>
  <c r="G140" i="23"/>
  <c r="E140" i="23"/>
  <c r="D140" i="23"/>
  <c r="H140" i="23" s="1"/>
  <c r="A140" i="23"/>
  <c r="D139" i="23"/>
  <c r="J139" i="23" s="1"/>
  <c r="A139" i="23"/>
  <c r="H138" i="23"/>
  <c r="D138" i="23"/>
  <c r="A138" i="23"/>
  <c r="I137" i="23"/>
  <c r="E137" i="23"/>
  <c r="D137" i="23"/>
  <c r="H137" i="23" s="1"/>
  <c r="A137" i="23"/>
  <c r="F136" i="23"/>
  <c r="D136" i="23"/>
  <c r="H136" i="23" s="1"/>
  <c r="A136" i="23"/>
  <c r="G135" i="23"/>
  <c r="D135" i="23"/>
  <c r="J135" i="23" s="1"/>
  <c r="A135" i="23"/>
  <c r="D134" i="23"/>
  <c r="H134" i="23" s="1"/>
  <c r="A134" i="23"/>
  <c r="H270" i="22"/>
  <c r="D270" i="22"/>
  <c r="A270" i="22"/>
  <c r="E269" i="22"/>
  <c r="D269" i="22"/>
  <c r="H269" i="22" s="1"/>
  <c r="A269" i="22"/>
  <c r="I268" i="22"/>
  <c r="F268" i="22"/>
  <c r="E268" i="22"/>
  <c r="D268" i="22"/>
  <c r="H268" i="22" s="1"/>
  <c r="A268" i="22"/>
  <c r="D267" i="22"/>
  <c r="A267" i="22"/>
  <c r="H266" i="22"/>
  <c r="D266" i="22"/>
  <c r="A266" i="22"/>
  <c r="E265" i="22"/>
  <c r="D265" i="22"/>
  <c r="H265" i="22" s="1"/>
  <c r="A265" i="22"/>
  <c r="I264" i="22"/>
  <c r="F264" i="22"/>
  <c r="E264" i="22"/>
  <c r="D264" i="22"/>
  <c r="H264" i="22" s="1"/>
  <c r="A264" i="22"/>
  <c r="D263" i="22"/>
  <c r="A263" i="22"/>
  <c r="D262" i="22"/>
  <c r="A262" i="22"/>
  <c r="I261" i="22"/>
  <c r="D261" i="22"/>
  <c r="H261" i="22" s="1"/>
  <c r="A261" i="22"/>
  <c r="D260" i="22"/>
  <c r="A260" i="22"/>
  <c r="J259" i="22"/>
  <c r="G259" i="22"/>
  <c r="E259" i="22"/>
  <c r="D259" i="22"/>
  <c r="H259" i="22" s="1"/>
  <c r="A259" i="22"/>
  <c r="D258" i="22"/>
  <c r="A258" i="22"/>
  <c r="I257" i="22"/>
  <c r="E257" i="22"/>
  <c r="D257" i="22"/>
  <c r="H257" i="22" s="1"/>
  <c r="A257" i="22"/>
  <c r="I256" i="22"/>
  <c r="E256" i="22"/>
  <c r="D256" i="22"/>
  <c r="H256" i="22" s="1"/>
  <c r="A256" i="22"/>
  <c r="F255" i="22"/>
  <c r="D255" i="22"/>
  <c r="H255" i="22" s="1"/>
  <c r="A255" i="22"/>
  <c r="H254" i="22"/>
  <c r="D254" i="22"/>
  <c r="A254" i="22"/>
  <c r="I253" i="22"/>
  <c r="E253" i="22"/>
  <c r="D253" i="22"/>
  <c r="H253" i="22" s="1"/>
  <c r="A253" i="22"/>
  <c r="I252" i="22"/>
  <c r="E252" i="22"/>
  <c r="D252" i="22"/>
  <c r="H252" i="22" s="1"/>
  <c r="A252" i="22"/>
  <c r="G251" i="22"/>
  <c r="F251" i="22"/>
  <c r="E251" i="22"/>
  <c r="D251" i="22"/>
  <c r="I251" i="22" s="1"/>
  <c r="A251" i="22"/>
  <c r="H250" i="22"/>
  <c r="G250" i="22"/>
  <c r="D250" i="22"/>
  <c r="A250" i="22"/>
  <c r="H249" i="22"/>
  <c r="D249" i="22"/>
  <c r="I249" i="22" s="1"/>
  <c r="A249" i="22"/>
  <c r="D248" i="22"/>
  <c r="A248" i="22"/>
  <c r="J247" i="22"/>
  <c r="G247" i="22"/>
  <c r="E247" i="22"/>
  <c r="D247" i="22"/>
  <c r="H247" i="22" s="1"/>
  <c r="A247" i="22"/>
  <c r="D246" i="22"/>
  <c r="I246" i="22" s="1"/>
  <c r="A246" i="22"/>
  <c r="D245" i="22"/>
  <c r="H245" i="22" s="1"/>
  <c r="A245" i="22"/>
  <c r="F244" i="22"/>
  <c r="D244" i="22"/>
  <c r="G244" i="22" s="1"/>
  <c r="A244" i="22"/>
  <c r="J243" i="22"/>
  <c r="G243" i="22"/>
  <c r="F243" i="22"/>
  <c r="E243" i="22"/>
  <c r="D243" i="22"/>
  <c r="H243" i="22" s="1"/>
  <c r="A243" i="22"/>
  <c r="D242" i="22"/>
  <c r="A242" i="22"/>
  <c r="D241" i="22"/>
  <c r="A241" i="22"/>
  <c r="F240" i="22"/>
  <c r="D240" i="22"/>
  <c r="G240" i="22" s="1"/>
  <c r="A240" i="22"/>
  <c r="J239" i="22"/>
  <c r="G239" i="22"/>
  <c r="F239" i="22"/>
  <c r="E239" i="22"/>
  <c r="D239" i="22"/>
  <c r="H239" i="22" s="1"/>
  <c r="A239" i="22"/>
  <c r="H238" i="22"/>
  <c r="G238" i="22"/>
  <c r="D238" i="22"/>
  <c r="A238" i="22"/>
  <c r="H237" i="22"/>
  <c r="G237" i="22"/>
  <c r="D237" i="22"/>
  <c r="E237" i="22" s="1"/>
  <c r="A237" i="22"/>
  <c r="D236" i="22"/>
  <c r="A236" i="22"/>
  <c r="J235" i="22"/>
  <c r="G235" i="22"/>
  <c r="E235" i="22"/>
  <c r="D235" i="22"/>
  <c r="H235" i="22" s="1"/>
  <c r="A235" i="22"/>
  <c r="G234" i="22"/>
  <c r="D234" i="22"/>
  <c r="F234" i="22" s="1"/>
  <c r="A234" i="22"/>
  <c r="D233" i="22"/>
  <c r="G233" i="22" s="1"/>
  <c r="A233" i="22"/>
  <c r="J232" i="22"/>
  <c r="F232" i="22"/>
  <c r="D232" i="22"/>
  <c r="H232" i="22" s="1"/>
  <c r="A232" i="22"/>
  <c r="D231" i="22"/>
  <c r="I231" i="22" s="1"/>
  <c r="A231" i="22"/>
  <c r="H230" i="22"/>
  <c r="D230" i="22"/>
  <c r="A230" i="22"/>
  <c r="I229" i="22"/>
  <c r="D229" i="22"/>
  <c r="A229" i="22"/>
  <c r="J228" i="22"/>
  <c r="G228" i="22"/>
  <c r="F228" i="22"/>
  <c r="D228" i="22"/>
  <c r="H228" i="22" s="1"/>
  <c r="A228" i="22"/>
  <c r="H227" i="22"/>
  <c r="G227" i="22"/>
  <c r="D227" i="22"/>
  <c r="A227" i="22"/>
  <c r="D226" i="22"/>
  <c r="A226" i="22"/>
  <c r="J225" i="22"/>
  <c r="G225" i="22"/>
  <c r="E225" i="22"/>
  <c r="D225" i="22"/>
  <c r="H225" i="22" s="1"/>
  <c r="A225" i="22"/>
  <c r="D224" i="22"/>
  <c r="A224" i="22"/>
  <c r="D223" i="22"/>
  <c r="I223" i="22" s="1"/>
  <c r="A223" i="22"/>
  <c r="D222" i="22"/>
  <c r="A222" i="22"/>
  <c r="J221" i="22"/>
  <c r="G221" i="22"/>
  <c r="E221" i="22"/>
  <c r="D221" i="22"/>
  <c r="H221" i="22" s="1"/>
  <c r="A221" i="22"/>
  <c r="D220" i="22"/>
  <c r="J220" i="22" s="1"/>
  <c r="A220" i="22"/>
  <c r="D219" i="22"/>
  <c r="A219" i="22"/>
  <c r="F218" i="22"/>
  <c r="D218" i="22"/>
  <c r="H218" i="22" s="1"/>
  <c r="A218" i="22"/>
  <c r="J217" i="22"/>
  <c r="D217" i="22"/>
  <c r="H217" i="22" s="1"/>
  <c r="A217" i="22"/>
  <c r="I216" i="22"/>
  <c r="E216" i="22"/>
  <c r="D216" i="22"/>
  <c r="H216" i="22" s="1"/>
  <c r="A216" i="22"/>
  <c r="D215" i="22"/>
  <c r="A215" i="22"/>
  <c r="D214" i="22"/>
  <c r="A214" i="22"/>
  <c r="D213" i="22"/>
  <c r="A213" i="22"/>
  <c r="I212" i="22"/>
  <c r="G212" i="22"/>
  <c r="E212" i="22"/>
  <c r="D212" i="22"/>
  <c r="H212" i="22" s="1"/>
  <c r="A212" i="22"/>
  <c r="D211" i="22"/>
  <c r="H211" i="22" s="1"/>
  <c r="A211" i="22"/>
  <c r="J210" i="22"/>
  <c r="G210" i="22"/>
  <c r="E210" i="22"/>
  <c r="D210" i="22"/>
  <c r="H210" i="22" s="1"/>
  <c r="A210" i="22"/>
  <c r="F209" i="22"/>
  <c r="D209" i="22"/>
  <c r="H209" i="22" s="1"/>
  <c r="A209" i="22"/>
  <c r="D208" i="22"/>
  <c r="A208" i="22"/>
  <c r="D207" i="22"/>
  <c r="A207" i="22"/>
  <c r="J206" i="22"/>
  <c r="G206" i="22"/>
  <c r="E206" i="22"/>
  <c r="D206" i="22"/>
  <c r="H206" i="22" s="1"/>
  <c r="A206" i="22"/>
  <c r="D205" i="22"/>
  <c r="A205" i="22"/>
  <c r="G204" i="22"/>
  <c r="D204" i="22"/>
  <c r="H204" i="22" s="1"/>
  <c r="A204" i="22"/>
  <c r="J203" i="22"/>
  <c r="D203" i="22"/>
  <c r="H203" i="22" s="1"/>
  <c r="A203" i="22"/>
  <c r="J202" i="22"/>
  <c r="G202" i="22"/>
  <c r="F202" i="22"/>
  <c r="E202" i="22"/>
  <c r="D202" i="22"/>
  <c r="H202" i="22" s="1"/>
  <c r="A202" i="22"/>
  <c r="D201" i="22"/>
  <c r="A201" i="22"/>
  <c r="D200" i="22"/>
  <c r="A200" i="22"/>
  <c r="J199" i="22"/>
  <c r="G199" i="22"/>
  <c r="F199" i="22"/>
  <c r="E199" i="22"/>
  <c r="D199" i="22"/>
  <c r="H199" i="22" s="1"/>
  <c r="A199" i="22"/>
  <c r="G198" i="22"/>
  <c r="D198" i="22"/>
  <c r="H198" i="22" s="1"/>
  <c r="A198" i="22"/>
  <c r="G197" i="22"/>
  <c r="D197" i="22"/>
  <c r="I197" i="22" s="1"/>
  <c r="A197" i="22"/>
  <c r="D196" i="22"/>
  <c r="H196" i="22" s="1"/>
  <c r="A196" i="22"/>
  <c r="J195" i="22"/>
  <c r="G195" i="22"/>
  <c r="E195" i="22"/>
  <c r="D195" i="22"/>
  <c r="H195" i="22" s="1"/>
  <c r="A195" i="22"/>
  <c r="D194" i="22"/>
  <c r="A194" i="22"/>
  <c r="G193" i="22"/>
  <c r="D193" i="22"/>
  <c r="I193" i="22" s="1"/>
  <c r="A193" i="22"/>
  <c r="D192" i="22"/>
  <c r="A192" i="22"/>
  <c r="I191" i="22"/>
  <c r="D191" i="22"/>
  <c r="A191" i="22"/>
  <c r="J190" i="22"/>
  <c r="G190" i="22"/>
  <c r="F190" i="22"/>
  <c r="D190" i="22"/>
  <c r="H190" i="22" s="1"/>
  <c r="A190" i="22"/>
  <c r="D189" i="22"/>
  <c r="A189" i="22"/>
  <c r="H188" i="22"/>
  <c r="D188" i="22"/>
  <c r="A188" i="22"/>
  <c r="F187" i="22"/>
  <c r="D187" i="22"/>
  <c r="H187" i="22" s="1"/>
  <c r="A187" i="22"/>
  <c r="J186" i="22"/>
  <c r="F186" i="22"/>
  <c r="D186" i="22"/>
  <c r="H186" i="22" s="1"/>
  <c r="A186" i="22"/>
  <c r="D185" i="22"/>
  <c r="I185" i="22" s="1"/>
  <c r="A185" i="22"/>
  <c r="D184" i="22"/>
  <c r="A184" i="22"/>
  <c r="J183" i="22"/>
  <c r="G183" i="22"/>
  <c r="E183" i="22"/>
  <c r="D183" i="22"/>
  <c r="H183" i="22" s="1"/>
  <c r="A183" i="22"/>
  <c r="D182" i="22"/>
  <c r="A182" i="22"/>
  <c r="G181" i="22"/>
  <c r="D181" i="22"/>
  <c r="I181" i="22" s="1"/>
  <c r="A181" i="22"/>
  <c r="D180" i="22"/>
  <c r="A180" i="22"/>
  <c r="J179" i="22"/>
  <c r="G179" i="22"/>
  <c r="E179" i="22"/>
  <c r="D179" i="22"/>
  <c r="H179" i="22" s="1"/>
  <c r="A179" i="22"/>
  <c r="D178" i="22"/>
  <c r="A178" i="22"/>
  <c r="I177" i="22"/>
  <c r="D177" i="22"/>
  <c r="A177" i="22"/>
  <c r="E176" i="22"/>
  <c r="D176" i="22"/>
  <c r="G176" i="22" s="1"/>
  <c r="A176" i="22"/>
  <c r="F175" i="22"/>
  <c r="D175" i="22"/>
  <c r="H175" i="22" s="1"/>
  <c r="A175" i="22"/>
  <c r="D174" i="22"/>
  <c r="A174" i="22"/>
  <c r="E173" i="22"/>
  <c r="D173" i="22"/>
  <c r="H173" i="22" s="1"/>
  <c r="A173" i="22"/>
  <c r="D172" i="22"/>
  <c r="A172" i="22"/>
  <c r="J171" i="22"/>
  <c r="G171" i="22"/>
  <c r="E171" i="22"/>
  <c r="D171" i="22"/>
  <c r="H171" i="22" s="1"/>
  <c r="A171" i="22"/>
  <c r="D170" i="22"/>
  <c r="H170" i="22" s="1"/>
  <c r="A170" i="22"/>
  <c r="G169" i="22"/>
  <c r="D169" i="22"/>
  <c r="H169" i="22" s="1"/>
  <c r="A169" i="22"/>
  <c r="D168" i="22"/>
  <c r="A168" i="22"/>
  <c r="J167" i="22"/>
  <c r="G167" i="22"/>
  <c r="E167" i="22"/>
  <c r="D167" i="22"/>
  <c r="H167" i="22" s="1"/>
  <c r="A167" i="22"/>
  <c r="F166" i="22"/>
  <c r="D166" i="22"/>
  <c r="H166" i="22" s="1"/>
  <c r="A166" i="22"/>
  <c r="D165" i="22"/>
  <c r="A165" i="22"/>
  <c r="I164" i="22"/>
  <c r="D164" i="22"/>
  <c r="A164" i="22"/>
  <c r="E163" i="22"/>
  <c r="D163" i="22"/>
  <c r="H163" i="22" s="1"/>
  <c r="A163" i="22"/>
  <c r="I162" i="22"/>
  <c r="F162" i="22"/>
  <c r="E162" i="22"/>
  <c r="D162" i="22"/>
  <c r="H162" i="22" s="1"/>
  <c r="A162" i="22"/>
  <c r="D161" i="22"/>
  <c r="A161" i="22"/>
  <c r="H160" i="22"/>
  <c r="D160" i="22"/>
  <c r="A160" i="22"/>
  <c r="E159" i="22"/>
  <c r="D159" i="22"/>
  <c r="H159" i="22" s="1"/>
  <c r="A159" i="22"/>
  <c r="I158" i="22"/>
  <c r="F158" i="22"/>
  <c r="E158" i="22"/>
  <c r="D158" i="22"/>
  <c r="H158" i="22" s="1"/>
  <c r="A158" i="22"/>
  <c r="D157" i="22"/>
  <c r="A157" i="22"/>
  <c r="G156" i="22"/>
  <c r="D156" i="22"/>
  <c r="A156" i="22"/>
  <c r="E155" i="22"/>
  <c r="D155" i="22"/>
  <c r="I155" i="22" s="1"/>
  <c r="A155" i="22"/>
  <c r="I154" i="22"/>
  <c r="F154" i="22"/>
  <c r="E154" i="22"/>
  <c r="D154" i="22"/>
  <c r="H154" i="22" s="1"/>
  <c r="A154" i="22"/>
  <c r="D153" i="22"/>
  <c r="A153" i="22"/>
  <c r="G152" i="22"/>
  <c r="D152" i="22"/>
  <c r="A152" i="22"/>
  <c r="E151" i="22"/>
  <c r="D151" i="22"/>
  <c r="I151" i="22" s="1"/>
  <c r="A151" i="22"/>
  <c r="I150" i="22"/>
  <c r="F150" i="22"/>
  <c r="E150" i="22"/>
  <c r="D150" i="22"/>
  <c r="H150" i="22" s="1"/>
  <c r="A150" i="22"/>
  <c r="D149" i="22"/>
  <c r="A149" i="22"/>
  <c r="G148" i="22"/>
  <c r="D148" i="22"/>
  <c r="A148" i="22"/>
  <c r="D147" i="22"/>
  <c r="A147" i="22"/>
  <c r="D146" i="22"/>
  <c r="A146" i="22"/>
  <c r="J145" i="22"/>
  <c r="G145" i="22"/>
  <c r="E145" i="22"/>
  <c r="D145" i="22"/>
  <c r="H145" i="22" s="1"/>
  <c r="A145" i="22"/>
  <c r="D144" i="22"/>
  <c r="A144" i="22"/>
  <c r="D143" i="22"/>
  <c r="A143" i="22"/>
  <c r="D142" i="22"/>
  <c r="G142" i="22" s="1"/>
  <c r="A142" i="22"/>
  <c r="J141" i="22"/>
  <c r="G141" i="22"/>
  <c r="F141" i="22"/>
  <c r="E141" i="22"/>
  <c r="D141" i="22"/>
  <c r="H141" i="22" s="1"/>
  <c r="A141" i="22"/>
  <c r="H140" i="22"/>
  <c r="G140" i="22"/>
  <c r="D140" i="22"/>
  <c r="A140" i="22"/>
  <c r="D139" i="22"/>
  <c r="H139" i="22" s="1"/>
  <c r="A139" i="22"/>
  <c r="E138" i="22"/>
  <c r="D138" i="22"/>
  <c r="G138" i="22" s="1"/>
  <c r="A138" i="22"/>
  <c r="F137" i="22"/>
  <c r="D137" i="22"/>
  <c r="H137" i="22" s="1"/>
  <c r="A137" i="22"/>
  <c r="J136" i="22"/>
  <c r="D136" i="22"/>
  <c r="I136" i="22" s="1"/>
  <c r="A136" i="22"/>
  <c r="J135" i="22"/>
  <c r="G135" i="22"/>
  <c r="F135" i="22"/>
  <c r="E135" i="22"/>
  <c r="D135" i="22"/>
  <c r="H135" i="22" s="1"/>
  <c r="A135" i="22"/>
  <c r="G134" i="22"/>
  <c r="D134" i="22"/>
  <c r="I134" i="22" s="1"/>
  <c r="A134" i="22"/>
  <c r="D270" i="14"/>
  <c r="A270" i="14"/>
  <c r="D269" i="14"/>
  <c r="A269" i="14"/>
  <c r="F268" i="14"/>
  <c r="D268" i="14"/>
  <c r="H268" i="14" s="1"/>
  <c r="A268" i="14"/>
  <c r="J267" i="14"/>
  <c r="G267" i="14"/>
  <c r="F267" i="14"/>
  <c r="E267" i="14"/>
  <c r="D267" i="14"/>
  <c r="H267" i="14" s="1"/>
  <c r="A267" i="14"/>
  <c r="D266" i="14"/>
  <c r="H266" i="14" s="1"/>
  <c r="A266" i="14"/>
  <c r="D265" i="14"/>
  <c r="A265" i="14"/>
  <c r="J264" i="14"/>
  <c r="D264" i="14"/>
  <c r="A264" i="14"/>
  <c r="G263" i="14"/>
  <c r="F263" i="14"/>
  <c r="E263" i="14"/>
  <c r="D263" i="14"/>
  <c r="J263" i="14" s="1"/>
  <c r="A263" i="14"/>
  <c r="D262" i="14"/>
  <c r="A262" i="14"/>
  <c r="E261" i="14"/>
  <c r="D261" i="14"/>
  <c r="H261" i="14" s="1"/>
  <c r="A261" i="14"/>
  <c r="F260" i="14"/>
  <c r="D260" i="14"/>
  <c r="I260" i="14" s="1"/>
  <c r="A260" i="14"/>
  <c r="D259" i="14"/>
  <c r="A259" i="14"/>
  <c r="H258" i="14"/>
  <c r="D258" i="14"/>
  <c r="A258" i="14"/>
  <c r="D257" i="14"/>
  <c r="A257" i="14"/>
  <c r="J256" i="14"/>
  <c r="D256" i="14"/>
  <c r="A256" i="14"/>
  <c r="G255" i="14"/>
  <c r="D255" i="14"/>
  <c r="J255" i="14" s="1"/>
  <c r="A255" i="14"/>
  <c r="D254" i="14"/>
  <c r="H254" i="14" s="1"/>
  <c r="A254" i="14"/>
  <c r="I253" i="14"/>
  <c r="D253" i="14"/>
  <c r="A253" i="14"/>
  <c r="D252" i="14"/>
  <c r="A252" i="14"/>
  <c r="D251" i="14"/>
  <c r="J251" i="14" s="1"/>
  <c r="A251" i="14"/>
  <c r="D250" i="14"/>
  <c r="A250" i="14"/>
  <c r="I249" i="14"/>
  <c r="E249" i="14"/>
  <c r="D249" i="14"/>
  <c r="H249" i="14" s="1"/>
  <c r="A249" i="14"/>
  <c r="J248" i="14"/>
  <c r="F248" i="14"/>
  <c r="D248" i="14"/>
  <c r="I248" i="14" s="1"/>
  <c r="A248" i="14"/>
  <c r="D247" i="14"/>
  <c r="A247" i="14"/>
  <c r="D246" i="14"/>
  <c r="H246" i="14" s="1"/>
  <c r="A246" i="14"/>
  <c r="D245" i="14"/>
  <c r="A245" i="14"/>
  <c r="D244" i="14"/>
  <c r="J244" i="14" s="1"/>
  <c r="A244" i="14"/>
  <c r="G243" i="14"/>
  <c r="D243" i="14"/>
  <c r="J243" i="14" s="1"/>
  <c r="A243" i="14"/>
  <c r="H242" i="14"/>
  <c r="D242" i="14"/>
  <c r="A242" i="14"/>
  <c r="J241" i="14"/>
  <c r="I241" i="14"/>
  <c r="D241" i="14"/>
  <c r="A241" i="14"/>
  <c r="J240" i="14"/>
  <c r="D240" i="14"/>
  <c r="A240" i="14"/>
  <c r="G239" i="14"/>
  <c r="D239" i="14"/>
  <c r="J239" i="14" s="1"/>
  <c r="A239" i="14"/>
  <c r="D238" i="14"/>
  <c r="A238" i="14"/>
  <c r="E237" i="14"/>
  <c r="D237" i="14"/>
  <c r="A237" i="14"/>
  <c r="D236" i="14"/>
  <c r="A236" i="14"/>
  <c r="D235" i="14"/>
  <c r="A235" i="14"/>
  <c r="H234" i="14"/>
  <c r="D234" i="14"/>
  <c r="A234" i="14"/>
  <c r="I233" i="14"/>
  <c r="E233" i="14"/>
  <c r="D233" i="14"/>
  <c r="H233" i="14" s="1"/>
  <c r="A233" i="14"/>
  <c r="J232" i="14"/>
  <c r="F232" i="14"/>
  <c r="D232" i="14"/>
  <c r="I232" i="14" s="1"/>
  <c r="A232" i="14"/>
  <c r="F231" i="14"/>
  <c r="E231" i="14"/>
  <c r="D231" i="14"/>
  <c r="G231" i="14" s="1"/>
  <c r="A231" i="14"/>
  <c r="I230" i="14"/>
  <c r="D230" i="14"/>
  <c r="F230" i="14" s="1"/>
  <c r="A230" i="14"/>
  <c r="D229" i="14"/>
  <c r="A229" i="14"/>
  <c r="D228" i="14"/>
  <c r="A228" i="14"/>
  <c r="J227" i="14"/>
  <c r="F227" i="14"/>
  <c r="E227" i="14"/>
  <c r="D227" i="14"/>
  <c r="A227" i="14"/>
  <c r="I226" i="14"/>
  <c r="D226" i="14"/>
  <c r="G226" i="14" s="1"/>
  <c r="A226" i="14"/>
  <c r="D225" i="14"/>
  <c r="A225" i="14"/>
  <c r="I224" i="14"/>
  <c r="E224" i="14"/>
  <c r="D224" i="14"/>
  <c r="H224" i="14" s="1"/>
  <c r="A224" i="14"/>
  <c r="J223" i="14"/>
  <c r="I223" i="14"/>
  <c r="D223" i="14"/>
  <c r="A223" i="14"/>
  <c r="I222" i="14"/>
  <c r="D222" i="14"/>
  <c r="G222" i="14" s="1"/>
  <c r="A222" i="14"/>
  <c r="G221" i="14"/>
  <c r="D221" i="14"/>
  <c r="H221" i="14" s="1"/>
  <c r="A221" i="14"/>
  <c r="H220" i="14"/>
  <c r="E220" i="14"/>
  <c r="D220" i="14"/>
  <c r="I220" i="14" s="1"/>
  <c r="A220" i="14"/>
  <c r="H219" i="14"/>
  <c r="F219" i="14"/>
  <c r="D219" i="14"/>
  <c r="G219" i="14" s="1"/>
  <c r="A219" i="14"/>
  <c r="D218" i="14"/>
  <c r="A218" i="14"/>
  <c r="H217" i="14"/>
  <c r="G217" i="14"/>
  <c r="F217" i="14"/>
  <c r="D217" i="14"/>
  <c r="A217" i="14"/>
  <c r="H216" i="14"/>
  <c r="G216" i="14"/>
  <c r="D216" i="14"/>
  <c r="A216" i="14"/>
  <c r="D215" i="14"/>
  <c r="I215" i="14" s="1"/>
  <c r="A215" i="14"/>
  <c r="I214" i="14"/>
  <c r="G214" i="14"/>
  <c r="D214" i="14"/>
  <c r="A214" i="14"/>
  <c r="G213" i="14"/>
  <c r="D213" i="14"/>
  <c r="H213" i="14" s="1"/>
  <c r="A213" i="14"/>
  <c r="D212" i="14"/>
  <c r="A212" i="14"/>
  <c r="J211" i="14"/>
  <c r="E211" i="14"/>
  <c r="D211" i="14"/>
  <c r="G211" i="14" s="1"/>
  <c r="A211" i="14"/>
  <c r="I210" i="14"/>
  <c r="F210" i="14"/>
  <c r="E210" i="14"/>
  <c r="D210" i="14"/>
  <c r="A210" i="14"/>
  <c r="D209" i="14"/>
  <c r="J209" i="14" s="1"/>
  <c r="A209" i="14"/>
  <c r="D208" i="14"/>
  <c r="A208" i="14"/>
  <c r="J207" i="14"/>
  <c r="D207" i="14"/>
  <c r="F207" i="14" s="1"/>
  <c r="A207" i="14"/>
  <c r="I206" i="14"/>
  <c r="G206" i="14"/>
  <c r="E206" i="14"/>
  <c r="D206" i="14"/>
  <c r="A206" i="14"/>
  <c r="D205" i="14"/>
  <c r="A205" i="14"/>
  <c r="D204" i="14"/>
  <c r="G204" i="14" s="1"/>
  <c r="A204" i="14"/>
  <c r="D203" i="14"/>
  <c r="A203" i="14"/>
  <c r="I202" i="14"/>
  <c r="D202" i="14"/>
  <c r="G202" i="14" s="1"/>
  <c r="A202" i="14"/>
  <c r="D201" i="14"/>
  <c r="G201" i="14" s="1"/>
  <c r="A201" i="14"/>
  <c r="D200" i="14"/>
  <c r="H200" i="14" s="1"/>
  <c r="A200" i="14"/>
  <c r="D199" i="14"/>
  <c r="I199" i="14" s="1"/>
  <c r="A199" i="14"/>
  <c r="J198" i="14"/>
  <c r="G198" i="14"/>
  <c r="F198" i="14"/>
  <c r="E198" i="14"/>
  <c r="D198" i="14"/>
  <c r="H198" i="14" s="1"/>
  <c r="A198" i="14"/>
  <c r="G197" i="14"/>
  <c r="D197" i="14"/>
  <c r="H197" i="14" s="1"/>
  <c r="A197" i="14"/>
  <c r="I196" i="14"/>
  <c r="H196" i="14"/>
  <c r="D196" i="14"/>
  <c r="A196" i="14"/>
  <c r="H195" i="14"/>
  <c r="F195" i="14"/>
  <c r="D195" i="14"/>
  <c r="G195" i="14" s="1"/>
  <c r="A195" i="14"/>
  <c r="I194" i="14"/>
  <c r="D194" i="14"/>
  <c r="G194" i="14" s="1"/>
  <c r="A194" i="14"/>
  <c r="D193" i="14"/>
  <c r="A193" i="14"/>
  <c r="G192" i="14"/>
  <c r="D192" i="14"/>
  <c r="H192" i="14" s="1"/>
  <c r="A192" i="14"/>
  <c r="G191" i="14"/>
  <c r="F191" i="14"/>
  <c r="D191" i="14"/>
  <c r="A191" i="14"/>
  <c r="D190" i="14"/>
  <c r="H190" i="14" s="1"/>
  <c r="A190" i="14"/>
  <c r="D189" i="14"/>
  <c r="E189" i="14" s="1"/>
  <c r="A189" i="14"/>
  <c r="I188" i="14"/>
  <c r="F188" i="14"/>
  <c r="E188" i="14"/>
  <c r="D188" i="14"/>
  <c r="H188" i="14" s="1"/>
  <c r="A188" i="14"/>
  <c r="D187" i="14"/>
  <c r="A187" i="14"/>
  <c r="H186" i="14"/>
  <c r="D186" i="14"/>
  <c r="A186" i="14"/>
  <c r="I185" i="14"/>
  <c r="E185" i="14"/>
  <c r="D185" i="14"/>
  <c r="H185" i="14" s="1"/>
  <c r="A185" i="14"/>
  <c r="D184" i="14"/>
  <c r="A184" i="14"/>
  <c r="D183" i="14"/>
  <c r="A183" i="14"/>
  <c r="D182" i="14"/>
  <c r="A182" i="14"/>
  <c r="I181" i="14"/>
  <c r="D181" i="14"/>
  <c r="A181" i="14"/>
  <c r="J180" i="14"/>
  <c r="F180" i="14"/>
  <c r="D180" i="14"/>
  <c r="A180" i="14"/>
  <c r="J179" i="14"/>
  <c r="G179" i="14"/>
  <c r="F179" i="14"/>
  <c r="D179" i="14"/>
  <c r="I179" i="14" s="1"/>
  <c r="A179" i="14"/>
  <c r="D178" i="14"/>
  <c r="H178" i="14" s="1"/>
  <c r="A178" i="14"/>
  <c r="I177" i="14"/>
  <c r="D177" i="14"/>
  <c r="H177" i="14" s="1"/>
  <c r="A177" i="14"/>
  <c r="J176" i="14"/>
  <c r="D176" i="14"/>
  <c r="I176" i="14" s="1"/>
  <c r="A176" i="14"/>
  <c r="D175" i="14"/>
  <c r="J175" i="14" s="1"/>
  <c r="A175" i="14"/>
  <c r="D174" i="14"/>
  <c r="H174" i="14" s="1"/>
  <c r="A174" i="14"/>
  <c r="D173" i="14"/>
  <c r="A173" i="14"/>
  <c r="J172" i="14"/>
  <c r="F172" i="14"/>
  <c r="E172" i="14"/>
  <c r="D172" i="14"/>
  <c r="A172" i="14"/>
  <c r="J171" i="14"/>
  <c r="G171" i="14"/>
  <c r="F171" i="14"/>
  <c r="D171" i="14"/>
  <c r="I171" i="14" s="1"/>
  <c r="A171" i="14"/>
  <c r="H170" i="14"/>
  <c r="D170" i="14"/>
  <c r="A170" i="14"/>
  <c r="I169" i="14"/>
  <c r="E169" i="14"/>
  <c r="D169" i="14"/>
  <c r="H169" i="14" s="1"/>
  <c r="A169" i="14"/>
  <c r="J168" i="14"/>
  <c r="I168" i="14"/>
  <c r="D168" i="14"/>
  <c r="A168" i="14"/>
  <c r="J167" i="14"/>
  <c r="D167" i="14"/>
  <c r="A167" i="14"/>
  <c r="D166" i="14"/>
  <c r="A166" i="14"/>
  <c r="I165" i="14"/>
  <c r="E165" i="14"/>
  <c r="D165" i="14"/>
  <c r="H165" i="14" s="1"/>
  <c r="A165" i="14"/>
  <c r="J164" i="14"/>
  <c r="I164" i="14"/>
  <c r="E164" i="14"/>
  <c r="D164" i="14"/>
  <c r="A164" i="14"/>
  <c r="G163" i="14"/>
  <c r="F163" i="14"/>
  <c r="D163" i="14"/>
  <c r="A163" i="14"/>
  <c r="D162" i="14"/>
  <c r="H162" i="14" s="1"/>
  <c r="A162" i="14"/>
  <c r="D161" i="14"/>
  <c r="E161" i="14" s="1"/>
  <c r="A161" i="14"/>
  <c r="I160" i="14"/>
  <c r="F160" i="14"/>
  <c r="E160" i="14"/>
  <c r="D160" i="14"/>
  <c r="H160" i="14" s="1"/>
  <c r="A160" i="14"/>
  <c r="J159" i="14"/>
  <c r="G159" i="14"/>
  <c r="E159" i="14"/>
  <c r="D159" i="14"/>
  <c r="A159" i="14"/>
  <c r="D158" i="14"/>
  <c r="H158" i="14" s="1"/>
  <c r="A158" i="14"/>
  <c r="E157" i="14"/>
  <c r="D157" i="14"/>
  <c r="I157" i="14" s="1"/>
  <c r="A157" i="14"/>
  <c r="J156" i="14"/>
  <c r="D156" i="14"/>
  <c r="I156" i="14" s="1"/>
  <c r="A156" i="14"/>
  <c r="D155" i="14"/>
  <c r="A155" i="14"/>
  <c r="D154" i="14"/>
  <c r="H154" i="14" s="1"/>
  <c r="A154" i="14"/>
  <c r="H153" i="14"/>
  <c r="D153" i="14"/>
  <c r="G153" i="14" s="1"/>
  <c r="A153" i="14"/>
  <c r="F152" i="14"/>
  <c r="D152" i="14"/>
  <c r="G152" i="14" s="1"/>
  <c r="A152" i="14"/>
  <c r="I151" i="14"/>
  <c r="G151" i="14"/>
  <c r="D151" i="14"/>
  <c r="A151" i="14"/>
  <c r="D150" i="14"/>
  <c r="G150" i="14" s="1"/>
  <c r="A150" i="14"/>
  <c r="I149" i="14"/>
  <c r="G149" i="14"/>
  <c r="E149" i="14"/>
  <c r="D149" i="14"/>
  <c r="H149" i="14" s="1"/>
  <c r="A149" i="14"/>
  <c r="J148" i="14"/>
  <c r="F148" i="14"/>
  <c r="D148" i="14"/>
  <c r="I148" i="14" s="1"/>
  <c r="A148" i="14"/>
  <c r="I147" i="14"/>
  <c r="D147" i="14"/>
  <c r="F147" i="14" s="1"/>
  <c r="A147" i="14"/>
  <c r="D146" i="14"/>
  <c r="G146" i="14" s="1"/>
  <c r="A146" i="14"/>
  <c r="I145" i="14"/>
  <c r="E145" i="14"/>
  <c r="D145" i="14"/>
  <c r="A145" i="14"/>
  <c r="D144" i="14"/>
  <c r="A144" i="14"/>
  <c r="I143" i="14"/>
  <c r="G143" i="14"/>
  <c r="F143" i="14"/>
  <c r="D143" i="14"/>
  <c r="A143" i="14"/>
  <c r="D142" i="14"/>
  <c r="G142" i="14" s="1"/>
  <c r="A142" i="14"/>
  <c r="I141" i="14"/>
  <c r="G141" i="14"/>
  <c r="E141" i="14"/>
  <c r="D141" i="14"/>
  <c r="H141" i="14" s="1"/>
  <c r="A141" i="14"/>
  <c r="J140" i="14"/>
  <c r="F140" i="14"/>
  <c r="D140" i="14"/>
  <c r="I140" i="14" s="1"/>
  <c r="A140" i="14"/>
  <c r="I139" i="14"/>
  <c r="F139" i="14"/>
  <c r="D139" i="14"/>
  <c r="A139" i="14"/>
  <c r="D138" i="14"/>
  <c r="G138" i="14" s="1"/>
  <c r="A138" i="14"/>
  <c r="D137" i="14"/>
  <c r="A137" i="14"/>
  <c r="D136" i="14"/>
  <c r="F136" i="14" s="1"/>
  <c r="A136" i="14"/>
  <c r="D135" i="14"/>
  <c r="A135" i="14"/>
  <c r="D134" i="14"/>
  <c r="G134" i="14" s="1"/>
  <c r="A134" i="14"/>
  <c r="D270" i="32"/>
  <c r="H270" i="32" s="1"/>
  <c r="C270" i="32"/>
  <c r="A270" i="32"/>
  <c r="D269" i="32"/>
  <c r="C269" i="32"/>
  <c r="A269" i="32"/>
  <c r="D268" i="32"/>
  <c r="C268" i="32"/>
  <c r="A268" i="32"/>
  <c r="J267" i="32"/>
  <c r="F267" i="32"/>
  <c r="D267" i="32"/>
  <c r="I267" i="32" s="1"/>
  <c r="C267" i="32"/>
  <c r="A267" i="32"/>
  <c r="H266" i="32"/>
  <c r="D266" i="32"/>
  <c r="C266" i="32"/>
  <c r="A266" i="32"/>
  <c r="J265" i="32"/>
  <c r="F265" i="32"/>
  <c r="D265" i="32"/>
  <c r="E265" i="32" s="1"/>
  <c r="C265" i="32"/>
  <c r="I265" i="32" s="1"/>
  <c r="A265" i="32"/>
  <c r="D264" i="32"/>
  <c r="F264" i="32" s="1"/>
  <c r="C264" i="32"/>
  <c r="A264" i="32"/>
  <c r="J263" i="32"/>
  <c r="F263" i="32"/>
  <c r="D263" i="32"/>
  <c r="C263" i="32"/>
  <c r="I263" i="32" s="1"/>
  <c r="A263" i="32"/>
  <c r="D262" i="32"/>
  <c r="H262" i="32" s="1"/>
  <c r="C262" i="32"/>
  <c r="A262" i="32"/>
  <c r="J261" i="32"/>
  <c r="F261" i="32"/>
  <c r="D261" i="32"/>
  <c r="C261" i="32"/>
  <c r="I261" i="32" s="1"/>
  <c r="A261" i="32"/>
  <c r="H260" i="32"/>
  <c r="D260" i="32"/>
  <c r="C260" i="32"/>
  <c r="A260" i="32"/>
  <c r="D259" i="32"/>
  <c r="F259" i="32" s="1"/>
  <c r="C259" i="32"/>
  <c r="I259" i="32" s="1"/>
  <c r="A259" i="32"/>
  <c r="D258" i="32"/>
  <c r="H258" i="32" s="1"/>
  <c r="C258" i="32"/>
  <c r="G258" i="32" s="1"/>
  <c r="A258" i="32"/>
  <c r="F257" i="32"/>
  <c r="D257" i="32"/>
  <c r="J257" i="32" s="1"/>
  <c r="C257" i="32"/>
  <c r="I257" i="32" s="1"/>
  <c r="A257" i="32"/>
  <c r="D256" i="32"/>
  <c r="H256" i="32" s="1"/>
  <c r="C256" i="32"/>
  <c r="A256" i="32"/>
  <c r="D255" i="32"/>
  <c r="C255" i="32"/>
  <c r="A255" i="32"/>
  <c r="D254" i="32"/>
  <c r="H254" i="32" s="1"/>
  <c r="C254" i="32"/>
  <c r="A254" i="32"/>
  <c r="D253" i="32"/>
  <c r="J253" i="32" s="1"/>
  <c r="C253" i="32"/>
  <c r="I253" i="32" s="1"/>
  <c r="A253" i="32"/>
  <c r="D252" i="32"/>
  <c r="H252" i="32" s="1"/>
  <c r="C252" i="32"/>
  <c r="A252" i="32"/>
  <c r="D251" i="32"/>
  <c r="C251" i="32"/>
  <c r="A251" i="32"/>
  <c r="D250" i="32"/>
  <c r="H250" i="32" s="1"/>
  <c r="C250" i="32"/>
  <c r="A250" i="32"/>
  <c r="D249" i="32"/>
  <c r="H249" i="32" s="1"/>
  <c r="C249" i="32"/>
  <c r="A249" i="32"/>
  <c r="J248" i="32"/>
  <c r="I248" i="32"/>
  <c r="D248" i="32"/>
  <c r="F248" i="32" s="1"/>
  <c r="C248" i="32"/>
  <c r="H248" i="32" s="1"/>
  <c r="A248" i="32"/>
  <c r="D247" i="32"/>
  <c r="H247" i="32" s="1"/>
  <c r="C247" i="32"/>
  <c r="A247" i="32"/>
  <c r="I246" i="32"/>
  <c r="F246" i="32"/>
  <c r="E246" i="32"/>
  <c r="D246" i="32"/>
  <c r="J246" i="32" s="1"/>
  <c r="C246" i="32"/>
  <c r="H246" i="32" s="1"/>
  <c r="A246" i="32"/>
  <c r="H245" i="32"/>
  <c r="D245" i="32"/>
  <c r="C245" i="32"/>
  <c r="A245" i="32"/>
  <c r="J244" i="32"/>
  <c r="F244" i="32"/>
  <c r="E244" i="32"/>
  <c r="D244" i="32"/>
  <c r="I244" i="32" s="1"/>
  <c r="C244" i="32"/>
  <c r="A244" i="32"/>
  <c r="D243" i="32"/>
  <c r="C243" i="32"/>
  <c r="A243" i="32"/>
  <c r="J242" i="32"/>
  <c r="I242" i="32"/>
  <c r="D242" i="32"/>
  <c r="E242" i="32" s="1"/>
  <c r="C242" i="32"/>
  <c r="H242" i="32" s="1"/>
  <c r="A242" i="32"/>
  <c r="D241" i="32"/>
  <c r="G241" i="32" s="1"/>
  <c r="C241" i="32"/>
  <c r="H241" i="32" s="1"/>
  <c r="A241" i="32"/>
  <c r="I240" i="32"/>
  <c r="F240" i="32"/>
  <c r="E240" i="32"/>
  <c r="D240" i="32"/>
  <c r="J240" i="32" s="1"/>
  <c r="C240" i="32"/>
  <c r="H240" i="32" s="1"/>
  <c r="A240" i="32"/>
  <c r="D239" i="32"/>
  <c r="G239" i="32" s="1"/>
  <c r="C239" i="32"/>
  <c r="A239" i="32"/>
  <c r="I238" i="32"/>
  <c r="F238" i="32"/>
  <c r="E238" i="32"/>
  <c r="D238" i="32"/>
  <c r="J238" i="32" s="1"/>
  <c r="C238" i="32"/>
  <c r="H238" i="32" s="1"/>
  <c r="A238" i="32"/>
  <c r="D237" i="32"/>
  <c r="C237" i="32"/>
  <c r="A237" i="32"/>
  <c r="D236" i="32"/>
  <c r="C236" i="32"/>
  <c r="G236" i="32" s="1"/>
  <c r="A236" i="32"/>
  <c r="D235" i="32"/>
  <c r="I235" i="32" s="1"/>
  <c r="C235" i="32"/>
  <c r="G235" i="32" s="1"/>
  <c r="A235" i="32"/>
  <c r="D234" i="32"/>
  <c r="I234" i="32" s="1"/>
  <c r="C234" i="32"/>
  <c r="H234" i="32" s="1"/>
  <c r="A234" i="32"/>
  <c r="D233" i="32"/>
  <c r="C233" i="32"/>
  <c r="A233" i="32"/>
  <c r="J232" i="32"/>
  <c r="I232" i="32"/>
  <c r="D232" i="32"/>
  <c r="E232" i="32" s="1"/>
  <c r="C232" i="32"/>
  <c r="H232" i="32" s="1"/>
  <c r="A232" i="32"/>
  <c r="D231" i="32"/>
  <c r="H231" i="32" s="1"/>
  <c r="C231" i="32"/>
  <c r="A231" i="32"/>
  <c r="J230" i="32"/>
  <c r="F230" i="32"/>
  <c r="D230" i="32"/>
  <c r="C230" i="32"/>
  <c r="A230" i="32"/>
  <c r="D229" i="32"/>
  <c r="H229" i="32" s="1"/>
  <c r="C229" i="32"/>
  <c r="G229" i="32" s="1"/>
  <c r="A229" i="32"/>
  <c r="J228" i="32"/>
  <c r="D228" i="32"/>
  <c r="I228" i="32" s="1"/>
  <c r="C228" i="32"/>
  <c r="G228" i="32" s="1"/>
  <c r="A228" i="32"/>
  <c r="D227" i="32"/>
  <c r="C227" i="32"/>
  <c r="A227" i="32"/>
  <c r="D226" i="32"/>
  <c r="C226" i="32"/>
  <c r="A226" i="32"/>
  <c r="D225" i="32"/>
  <c r="C225" i="32"/>
  <c r="A225" i="32"/>
  <c r="J224" i="32"/>
  <c r="I224" i="32"/>
  <c r="F224" i="32"/>
  <c r="D224" i="32"/>
  <c r="C224" i="32"/>
  <c r="G224" i="32" s="1"/>
  <c r="A224" i="32"/>
  <c r="D223" i="32"/>
  <c r="C223" i="32"/>
  <c r="A223" i="32"/>
  <c r="I222" i="32"/>
  <c r="F222" i="32"/>
  <c r="E222" i="32"/>
  <c r="D222" i="32"/>
  <c r="H222" i="32" s="1"/>
  <c r="C222" i="32"/>
  <c r="G222" i="32" s="1"/>
  <c r="A222" i="32"/>
  <c r="D221" i="32"/>
  <c r="G221" i="32" s="1"/>
  <c r="C221" i="32"/>
  <c r="A221" i="32"/>
  <c r="I220" i="32"/>
  <c r="F220" i="32"/>
  <c r="E220" i="32"/>
  <c r="D220" i="32"/>
  <c r="H220" i="32" s="1"/>
  <c r="C220" i="32"/>
  <c r="G220" i="32" s="1"/>
  <c r="A220" i="32"/>
  <c r="D219" i="32"/>
  <c r="C219" i="32"/>
  <c r="A219" i="32"/>
  <c r="D218" i="32"/>
  <c r="H218" i="32" s="1"/>
  <c r="C218" i="32"/>
  <c r="A218" i="32"/>
  <c r="J217" i="32"/>
  <c r="I217" i="32"/>
  <c r="E217" i="32"/>
  <c r="D217" i="32"/>
  <c r="F217" i="32" s="1"/>
  <c r="C217" i="32"/>
  <c r="H217" i="32" s="1"/>
  <c r="A217" i="32"/>
  <c r="D216" i="32"/>
  <c r="H216" i="32" s="1"/>
  <c r="C216" i="32"/>
  <c r="A216" i="32"/>
  <c r="I215" i="32"/>
  <c r="F215" i="32"/>
  <c r="E215" i="32"/>
  <c r="D215" i="32"/>
  <c r="J215" i="32" s="1"/>
  <c r="C215" i="32"/>
  <c r="H215" i="32" s="1"/>
  <c r="A215" i="32"/>
  <c r="D214" i="32"/>
  <c r="H214" i="32" s="1"/>
  <c r="C214" i="32"/>
  <c r="A214" i="32"/>
  <c r="J213" i="32"/>
  <c r="D213" i="32"/>
  <c r="F213" i="32" s="1"/>
  <c r="C213" i="32"/>
  <c r="H213" i="32" s="1"/>
  <c r="A213" i="32"/>
  <c r="D212" i="32"/>
  <c r="H212" i="32" s="1"/>
  <c r="C212" i="32"/>
  <c r="G212" i="32" s="1"/>
  <c r="A212" i="32"/>
  <c r="J211" i="32"/>
  <c r="I211" i="32"/>
  <c r="F211" i="32"/>
  <c r="D211" i="32"/>
  <c r="E211" i="32" s="1"/>
  <c r="C211" i="32"/>
  <c r="H211" i="32" s="1"/>
  <c r="A211" i="32"/>
  <c r="D210" i="32"/>
  <c r="H210" i="32" s="1"/>
  <c r="C210" i="32"/>
  <c r="A210" i="32"/>
  <c r="I209" i="32"/>
  <c r="F209" i="32"/>
  <c r="E209" i="32"/>
  <c r="D209" i="32"/>
  <c r="J209" i="32" s="1"/>
  <c r="C209" i="32"/>
  <c r="H209" i="32" s="1"/>
  <c r="A209" i="32"/>
  <c r="D208" i="32"/>
  <c r="H208" i="32" s="1"/>
  <c r="C208" i="32"/>
  <c r="A208" i="32"/>
  <c r="J207" i="32"/>
  <c r="D207" i="32"/>
  <c r="F207" i="32" s="1"/>
  <c r="C207" i="32"/>
  <c r="H207" i="32" s="1"/>
  <c r="A207" i="32"/>
  <c r="D206" i="32"/>
  <c r="H206" i="32" s="1"/>
  <c r="C206" i="32"/>
  <c r="G206" i="32" s="1"/>
  <c r="A206" i="32"/>
  <c r="I205" i="32"/>
  <c r="F205" i="32"/>
  <c r="E205" i="32"/>
  <c r="D205" i="32"/>
  <c r="J205" i="32" s="1"/>
  <c r="C205" i="32"/>
  <c r="H205" i="32" s="1"/>
  <c r="A205" i="32"/>
  <c r="H204" i="32"/>
  <c r="D204" i="32"/>
  <c r="C204" i="32"/>
  <c r="G204" i="32" s="1"/>
  <c r="A204" i="32"/>
  <c r="J203" i="32"/>
  <c r="F203" i="32"/>
  <c r="D203" i="32"/>
  <c r="I203" i="32" s="1"/>
  <c r="C203" i="32"/>
  <c r="A203" i="32"/>
  <c r="D202" i="32"/>
  <c r="H202" i="32" s="1"/>
  <c r="C202" i="32"/>
  <c r="A202" i="32"/>
  <c r="D201" i="32"/>
  <c r="C201" i="32"/>
  <c r="A201" i="32"/>
  <c r="D200" i="32"/>
  <c r="H200" i="32" s="1"/>
  <c r="C200" i="32"/>
  <c r="A200" i="32"/>
  <c r="I199" i="32"/>
  <c r="F199" i="32"/>
  <c r="E199" i="32"/>
  <c r="D199" i="32"/>
  <c r="J199" i="32" s="1"/>
  <c r="C199" i="32"/>
  <c r="H199" i="32" s="1"/>
  <c r="A199" i="32"/>
  <c r="D198" i="32"/>
  <c r="H198" i="32" s="1"/>
  <c r="C198" i="32"/>
  <c r="A198" i="32"/>
  <c r="J197" i="32"/>
  <c r="I197" i="32"/>
  <c r="D197" i="32"/>
  <c r="F197" i="32" s="1"/>
  <c r="C197" i="32"/>
  <c r="H197" i="32" s="1"/>
  <c r="A197" i="32"/>
  <c r="D196" i="32"/>
  <c r="G196" i="32" s="1"/>
  <c r="C196" i="32"/>
  <c r="H196" i="32" s="1"/>
  <c r="A196" i="32"/>
  <c r="I195" i="32"/>
  <c r="F195" i="32"/>
  <c r="E195" i="32"/>
  <c r="D195" i="32"/>
  <c r="J195" i="32" s="1"/>
  <c r="C195" i="32"/>
  <c r="H195" i="32" s="1"/>
  <c r="A195" i="32"/>
  <c r="D194" i="32"/>
  <c r="G194" i="32" s="1"/>
  <c r="C194" i="32"/>
  <c r="A194" i="32"/>
  <c r="I193" i="32"/>
  <c r="F193" i="32"/>
  <c r="E193" i="32"/>
  <c r="D193" i="32"/>
  <c r="J193" i="32" s="1"/>
  <c r="C193" i="32"/>
  <c r="H193" i="32" s="1"/>
  <c r="A193" i="32"/>
  <c r="H192" i="32"/>
  <c r="D192" i="32"/>
  <c r="G192" i="32" s="1"/>
  <c r="C192" i="32"/>
  <c r="A192" i="32"/>
  <c r="I191" i="32"/>
  <c r="F191" i="32"/>
  <c r="E191" i="32"/>
  <c r="D191" i="32"/>
  <c r="J191" i="32" s="1"/>
  <c r="C191" i="32"/>
  <c r="H191" i="32" s="1"/>
  <c r="A191" i="32"/>
  <c r="D190" i="32"/>
  <c r="C190" i="32"/>
  <c r="A190" i="32"/>
  <c r="D189" i="32"/>
  <c r="C189" i="32"/>
  <c r="A189" i="32"/>
  <c r="D188" i="32"/>
  <c r="C188" i="32"/>
  <c r="H188" i="32" s="1"/>
  <c r="A188" i="32"/>
  <c r="I187" i="32"/>
  <c r="F187" i="32"/>
  <c r="E187" i="32"/>
  <c r="D187" i="32"/>
  <c r="J187" i="32" s="1"/>
  <c r="C187" i="32"/>
  <c r="H187" i="32" s="1"/>
  <c r="A187" i="32"/>
  <c r="E186" i="32"/>
  <c r="D186" i="32"/>
  <c r="I186" i="32" s="1"/>
  <c r="C186" i="32"/>
  <c r="A186" i="32"/>
  <c r="I185" i="32"/>
  <c r="D185" i="32"/>
  <c r="C185" i="32"/>
  <c r="H185" i="32" s="1"/>
  <c r="A185" i="32"/>
  <c r="G184" i="32"/>
  <c r="D184" i="32"/>
  <c r="E184" i="32" s="1"/>
  <c r="C184" i="32"/>
  <c r="A184" i="32"/>
  <c r="I183" i="32"/>
  <c r="F183" i="32"/>
  <c r="E183" i="32"/>
  <c r="D183" i="32"/>
  <c r="J183" i="32" s="1"/>
  <c r="C183" i="32"/>
  <c r="H183" i="32" s="1"/>
  <c r="A183" i="32"/>
  <c r="H182" i="32"/>
  <c r="D182" i="32"/>
  <c r="C182" i="32"/>
  <c r="A182" i="32"/>
  <c r="D181" i="32"/>
  <c r="C181" i="32"/>
  <c r="A181" i="32"/>
  <c r="D180" i="32"/>
  <c r="I180" i="32" s="1"/>
  <c r="C180" i="32"/>
  <c r="A180" i="32"/>
  <c r="D179" i="32"/>
  <c r="H179" i="32" s="1"/>
  <c r="C179" i="32"/>
  <c r="G179" i="32" s="1"/>
  <c r="A179" i="32"/>
  <c r="I178" i="32"/>
  <c r="F178" i="32"/>
  <c r="E178" i="32"/>
  <c r="D178" i="32"/>
  <c r="J178" i="32" s="1"/>
  <c r="C178" i="32"/>
  <c r="H178" i="32" s="1"/>
  <c r="A178" i="32"/>
  <c r="D177" i="32"/>
  <c r="H177" i="32" s="1"/>
  <c r="C177" i="32"/>
  <c r="A177" i="32"/>
  <c r="J176" i="32"/>
  <c r="I176" i="32"/>
  <c r="D176" i="32"/>
  <c r="F176" i="32" s="1"/>
  <c r="C176" i="32"/>
  <c r="H176" i="32" s="1"/>
  <c r="A176" i="32"/>
  <c r="D175" i="32"/>
  <c r="H175" i="32" s="1"/>
  <c r="C175" i="32"/>
  <c r="G175" i="32" s="1"/>
  <c r="A175" i="32"/>
  <c r="D174" i="32"/>
  <c r="C174" i="32"/>
  <c r="A174" i="32"/>
  <c r="D173" i="32"/>
  <c r="H173" i="32" s="1"/>
  <c r="C173" i="32"/>
  <c r="A173" i="32"/>
  <c r="J172" i="32"/>
  <c r="F172" i="32"/>
  <c r="E172" i="32"/>
  <c r="D172" i="32"/>
  <c r="I172" i="32" s="1"/>
  <c r="C172" i="32"/>
  <c r="A172" i="32"/>
  <c r="D171" i="32"/>
  <c r="H171" i="32" s="1"/>
  <c r="C171" i="32"/>
  <c r="A171" i="32"/>
  <c r="J170" i="32"/>
  <c r="I170" i="32"/>
  <c r="D170" i="32"/>
  <c r="E170" i="32" s="1"/>
  <c r="C170" i="32"/>
  <c r="H170" i="32" s="1"/>
  <c r="A170" i="32"/>
  <c r="D169" i="32"/>
  <c r="H169" i="32" s="1"/>
  <c r="C169" i="32"/>
  <c r="A169" i="32"/>
  <c r="I168" i="32"/>
  <c r="F168" i="32"/>
  <c r="D168" i="32"/>
  <c r="E168" i="32" s="1"/>
  <c r="C168" i="32"/>
  <c r="H168" i="32" s="1"/>
  <c r="A168" i="32"/>
  <c r="D167" i="32"/>
  <c r="H167" i="32" s="1"/>
  <c r="C167" i="32"/>
  <c r="A167" i="32"/>
  <c r="I166" i="32"/>
  <c r="F166" i="32"/>
  <c r="E166" i="32"/>
  <c r="D166" i="32"/>
  <c r="J166" i="32" s="1"/>
  <c r="C166" i="32"/>
  <c r="H166" i="32" s="1"/>
  <c r="A166" i="32"/>
  <c r="D165" i="32"/>
  <c r="C165" i="32"/>
  <c r="A165" i="32"/>
  <c r="I164" i="32"/>
  <c r="D164" i="32"/>
  <c r="J164" i="32" s="1"/>
  <c r="C164" i="32"/>
  <c r="H164" i="32" s="1"/>
  <c r="A164" i="32"/>
  <c r="D163" i="32"/>
  <c r="G163" i="32" s="1"/>
  <c r="C163" i="32"/>
  <c r="H163" i="32" s="1"/>
  <c r="A163" i="32"/>
  <c r="I162" i="32"/>
  <c r="F162" i="32"/>
  <c r="E162" i="32"/>
  <c r="D162" i="32"/>
  <c r="J162" i="32" s="1"/>
  <c r="C162" i="32"/>
  <c r="H162" i="32" s="1"/>
  <c r="A162" i="32"/>
  <c r="H161" i="32"/>
  <c r="D161" i="32"/>
  <c r="G161" i="32" s="1"/>
  <c r="C161" i="32"/>
  <c r="A161" i="32"/>
  <c r="I160" i="32"/>
  <c r="F160" i="32"/>
  <c r="E160" i="32"/>
  <c r="D160" i="32"/>
  <c r="J160" i="32" s="1"/>
  <c r="C160" i="32"/>
  <c r="H160" i="32" s="1"/>
  <c r="A160" i="32"/>
  <c r="H159" i="32"/>
  <c r="D159" i="32"/>
  <c r="C159" i="32"/>
  <c r="A159" i="32"/>
  <c r="D158" i="32"/>
  <c r="C158" i="32"/>
  <c r="A158" i="32"/>
  <c r="D157" i="32"/>
  <c r="C157" i="32"/>
  <c r="A157" i="32"/>
  <c r="I156" i="32"/>
  <c r="F156" i="32"/>
  <c r="D156" i="32"/>
  <c r="E156" i="32" s="1"/>
  <c r="C156" i="32"/>
  <c r="H156" i="32" s="1"/>
  <c r="A156" i="32"/>
  <c r="D155" i="32"/>
  <c r="G155" i="32" s="1"/>
  <c r="C155" i="32"/>
  <c r="H155" i="32" s="1"/>
  <c r="A155" i="32"/>
  <c r="D154" i="32"/>
  <c r="C154" i="32"/>
  <c r="A154" i="32"/>
  <c r="G153" i="32"/>
  <c r="E153" i="32"/>
  <c r="D153" i="32"/>
  <c r="I153" i="32" s="1"/>
  <c r="C153" i="32"/>
  <c r="A153" i="32"/>
  <c r="J152" i="32"/>
  <c r="D152" i="32"/>
  <c r="I152" i="32" s="1"/>
  <c r="C152" i="32"/>
  <c r="H152" i="32" s="1"/>
  <c r="A152" i="32"/>
  <c r="D151" i="32"/>
  <c r="G151" i="32" s="1"/>
  <c r="C151" i="32"/>
  <c r="A151" i="32"/>
  <c r="I150" i="32"/>
  <c r="F150" i="32"/>
  <c r="D150" i="32"/>
  <c r="E150" i="32" s="1"/>
  <c r="C150" i="32"/>
  <c r="H150" i="32" s="1"/>
  <c r="A150" i="32"/>
  <c r="D149" i="32"/>
  <c r="C149" i="32"/>
  <c r="A149" i="32"/>
  <c r="F148" i="32"/>
  <c r="D148" i="32"/>
  <c r="C148" i="32"/>
  <c r="H148" i="32" s="1"/>
  <c r="A148" i="32"/>
  <c r="D147" i="32"/>
  <c r="E147" i="32" s="1"/>
  <c r="C147" i="32"/>
  <c r="A147" i="32"/>
  <c r="D146" i="32"/>
  <c r="C146" i="32"/>
  <c r="H146" i="32" s="1"/>
  <c r="A146" i="32"/>
  <c r="D145" i="32"/>
  <c r="C145" i="32"/>
  <c r="A145" i="32"/>
  <c r="J144" i="32"/>
  <c r="I144" i="32"/>
  <c r="D144" i="32"/>
  <c r="E144" i="32" s="1"/>
  <c r="C144" i="32"/>
  <c r="H144" i="32" s="1"/>
  <c r="A144" i="32"/>
  <c r="D143" i="32"/>
  <c r="G143" i="32" s="1"/>
  <c r="C143" i="32"/>
  <c r="I143" i="32" s="1"/>
  <c r="A143" i="32"/>
  <c r="I142" i="32"/>
  <c r="F142" i="32"/>
  <c r="E142" i="32"/>
  <c r="D142" i="32"/>
  <c r="J142" i="32" s="1"/>
  <c r="C142" i="32"/>
  <c r="H142" i="32" s="1"/>
  <c r="A142" i="32"/>
  <c r="D141" i="32"/>
  <c r="C141" i="32"/>
  <c r="A141" i="32"/>
  <c r="D140" i="32"/>
  <c r="F140" i="32" s="1"/>
  <c r="C140" i="32"/>
  <c r="A140" i="32"/>
  <c r="D139" i="32"/>
  <c r="E139" i="32" s="1"/>
  <c r="C139" i="32"/>
  <c r="G139" i="32" s="1"/>
  <c r="A139" i="32"/>
  <c r="D138" i="32"/>
  <c r="C138" i="32"/>
  <c r="H138" i="32" s="1"/>
  <c r="A138" i="32"/>
  <c r="D137" i="32"/>
  <c r="I137" i="32" s="1"/>
  <c r="C137" i="32"/>
  <c r="A137" i="32"/>
  <c r="J136" i="32"/>
  <c r="I136" i="32"/>
  <c r="E136" i="32"/>
  <c r="D136" i="32"/>
  <c r="C136" i="32"/>
  <c r="H136" i="32" s="1"/>
  <c r="A136" i="32"/>
  <c r="G135" i="32"/>
  <c r="D135" i="32"/>
  <c r="C135" i="32"/>
  <c r="A135" i="32"/>
  <c r="I134" i="32"/>
  <c r="F134" i="32"/>
  <c r="D134" i="32"/>
  <c r="E134" i="32" s="1"/>
  <c r="C134" i="32"/>
  <c r="H134" i="32" s="1"/>
  <c r="A134" i="32"/>
  <c r="D270" i="38"/>
  <c r="A270" i="38"/>
  <c r="I269" i="38"/>
  <c r="E269" i="38"/>
  <c r="D269" i="38"/>
  <c r="H269" i="38" s="1"/>
  <c r="A269" i="38"/>
  <c r="I268" i="38"/>
  <c r="D268" i="38"/>
  <c r="H268" i="38" s="1"/>
  <c r="A268" i="38"/>
  <c r="G267" i="38"/>
  <c r="F267" i="38"/>
  <c r="D267" i="38"/>
  <c r="H267" i="38" s="1"/>
  <c r="A267" i="38"/>
  <c r="H266" i="38"/>
  <c r="D266" i="38"/>
  <c r="A266" i="38"/>
  <c r="I265" i="38"/>
  <c r="E265" i="38"/>
  <c r="D265" i="38"/>
  <c r="H265" i="38" s="1"/>
  <c r="A265" i="38"/>
  <c r="J264" i="38"/>
  <c r="F264" i="38"/>
  <c r="D264" i="38"/>
  <c r="I264" i="38" s="1"/>
  <c r="A264" i="38"/>
  <c r="D263" i="38"/>
  <c r="A263" i="38"/>
  <c r="D262" i="38"/>
  <c r="A262" i="38"/>
  <c r="I261" i="38"/>
  <c r="D261" i="38"/>
  <c r="H261" i="38" s="1"/>
  <c r="A261" i="38"/>
  <c r="D260" i="38"/>
  <c r="I260" i="38" s="1"/>
  <c r="A260" i="38"/>
  <c r="D259" i="38"/>
  <c r="A259" i="38"/>
  <c r="D258" i="38"/>
  <c r="A258" i="38"/>
  <c r="J257" i="38"/>
  <c r="G257" i="38"/>
  <c r="F257" i="38"/>
  <c r="E257" i="38"/>
  <c r="D257" i="38"/>
  <c r="H257" i="38" s="1"/>
  <c r="A257" i="38"/>
  <c r="J256" i="38"/>
  <c r="F256" i="38"/>
  <c r="D256" i="38"/>
  <c r="I256" i="38" s="1"/>
  <c r="A256" i="38"/>
  <c r="I255" i="38"/>
  <c r="G255" i="38"/>
  <c r="D255" i="38"/>
  <c r="J255" i="38" s="1"/>
  <c r="A255" i="38"/>
  <c r="H254" i="38"/>
  <c r="D254" i="38"/>
  <c r="A254" i="38"/>
  <c r="I253" i="38"/>
  <c r="D253" i="38"/>
  <c r="A253" i="38"/>
  <c r="D252" i="38"/>
  <c r="A252" i="38"/>
  <c r="I251" i="38"/>
  <c r="G251" i="38"/>
  <c r="E251" i="38"/>
  <c r="D251" i="38"/>
  <c r="J251" i="38" s="1"/>
  <c r="A251" i="38"/>
  <c r="D250" i="38"/>
  <c r="A250" i="38"/>
  <c r="G249" i="38"/>
  <c r="F249" i="38"/>
  <c r="D249" i="38"/>
  <c r="H249" i="38" s="1"/>
  <c r="A249" i="38"/>
  <c r="H248" i="38"/>
  <c r="D248" i="38"/>
  <c r="G248" i="38" s="1"/>
  <c r="A248" i="38"/>
  <c r="D247" i="38"/>
  <c r="A247" i="38"/>
  <c r="D246" i="38"/>
  <c r="A246" i="38"/>
  <c r="D245" i="38"/>
  <c r="I245" i="38" s="1"/>
  <c r="A245" i="38"/>
  <c r="D244" i="38"/>
  <c r="I244" i="38" s="1"/>
  <c r="A244" i="38"/>
  <c r="J243" i="38"/>
  <c r="G243" i="38"/>
  <c r="F243" i="38"/>
  <c r="E243" i="38"/>
  <c r="D243" i="38"/>
  <c r="H243" i="38" s="1"/>
  <c r="A243" i="38"/>
  <c r="H242" i="38"/>
  <c r="G242" i="38"/>
  <c r="D242" i="38"/>
  <c r="A242" i="38"/>
  <c r="D241" i="38"/>
  <c r="H241" i="38" s="1"/>
  <c r="A241" i="38"/>
  <c r="D240" i="38"/>
  <c r="A240" i="38"/>
  <c r="J239" i="38"/>
  <c r="G239" i="38"/>
  <c r="F239" i="38"/>
  <c r="E239" i="38"/>
  <c r="D239" i="38"/>
  <c r="H239" i="38" s="1"/>
  <c r="A239" i="38"/>
  <c r="D238" i="38"/>
  <c r="H238" i="38" s="1"/>
  <c r="A238" i="38"/>
  <c r="D237" i="38"/>
  <c r="A237" i="38"/>
  <c r="D236" i="38"/>
  <c r="A236" i="38"/>
  <c r="G235" i="38"/>
  <c r="D235" i="38"/>
  <c r="H235" i="38" s="1"/>
  <c r="A235" i="38"/>
  <c r="D234" i="38"/>
  <c r="A234" i="38"/>
  <c r="D233" i="38"/>
  <c r="A233" i="38"/>
  <c r="J232" i="38"/>
  <c r="G232" i="38"/>
  <c r="F232" i="38"/>
  <c r="D232" i="38"/>
  <c r="I232" i="38" s="1"/>
  <c r="A232" i="38"/>
  <c r="D231" i="38"/>
  <c r="A231" i="38"/>
  <c r="D230" i="38"/>
  <c r="H230" i="38" s="1"/>
  <c r="A230" i="38"/>
  <c r="G229" i="38"/>
  <c r="F229" i="38"/>
  <c r="D229" i="38"/>
  <c r="H229" i="38" s="1"/>
  <c r="A229" i="38"/>
  <c r="J228" i="38"/>
  <c r="D228" i="38"/>
  <c r="I228" i="38" s="1"/>
  <c r="A228" i="38"/>
  <c r="D227" i="38"/>
  <c r="J227" i="38" s="1"/>
  <c r="A227" i="38"/>
  <c r="D226" i="38"/>
  <c r="A226" i="38"/>
  <c r="G225" i="38"/>
  <c r="D225" i="38"/>
  <c r="H225" i="38" s="1"/>
  <c r="A225" i="38"/>
  <c r="D224" i="38"/>
  <c r="A224" i="38"/>
  <c r="D223" i="38"/>
  <c r="A223" i="38"/>
  <c r="I222" i="38"/>
  <c r="D222" i="38"/>
  <c r="E222" i="38" s="1"/>
  <c r="A222" i="38"/>
  <c r="J221" i="38"/>
  <c r="G221" i="38"/>
  <c r="F221" i="38"/>
  <c r="E221" i="38"/>
  <c r="D221" i="38"/>
  <c r="H221" i="38" s="1"/>
  <c r="A221" i="38"/>
  <c r="D220" i="38"/>
  <c r="J220" i="38" s="1"/>
  <c r="A220" i="38"/>
  <c r="H219" i="38"/>
  <c r="G219" i="38"/>
  <c r="E219" i="38"/>
  <c r="D219" i="38"/>
  <c r="A219" i="38"/>
  <c r="D218" i="38"/>
  <c r="A218" i="38"/>
  <c r="G217" i="38"/>
  <c r="D217" i="38"/>
  <c r="H217" i="38" s="1"/>
  <c r="A217" i="38"/>
  <c r="D216" i="38"/>
  <c r="A216" i="38"/>
  <c r="D215" i="38"/>
  <c r="H215" i="38" s="1"/>
  <c r="A215" i="38"/>
  <c r="D214" i="38"/>
  <c r="A214" i="38"/>
  <c r="G213" i="38"/>
  <c r="D213" i="38"/>
  <c r="H213" i="38" s="1"/>
  <c r="A213" i="38"/>
  <c r="D212" i="38"/>
  <c r="H212" i="38" s="1"/>
  <c r="A212" i="38"/>
  <c r="H211" i="38"/>
  <c r="D211" i="38"/>
  <c r="E211" i="38" s="1"/>
  <c r="A211" i="38"/>
  <c r="D210" i="38"/>
  <c r="A210" i="38"/>
  <c r="G209" i="38"/>
  <c r="D209" i="38"/>
  <c r="H209" i="38" s="1"/>
  <c r="A209" i="38"/>
  <c r="D208" i="38"/>
  <c r="H208" i="38" s="1"/>
  <c r="A208" i="38"/>
  <c r="D207" i="38"/>
  <c r="I207" i="38" s="1"/>
  <c r="A207" i="38"/>
  <c r="D206" i="38"/>
  <c r="A206" i="38"/>
  <c r="D205" i="38"/>
  <c r="A205" i="38"/>
  <c r="I204" i="38"/>
  <c r="G204" i="38"/>
  <c r="E204" i="38"/>
  <c r="D204" i="38"/>
  <c r="J204" i="38" s="1"/>
  <c r="A204" i="38"/>
  <c r="D203" i="38"/>
  <c r="H203" i="38" s="1"/>
  <c r="A203" i="38"/>
  <c r="G202" i="38"/>
  <c r="D202" i="38"/>
  <c r="H202" i="38" s="1"/>
  <c r="A202" i="38"/>
  <c r="D201" i="38"/>
  <c r="I201" i="38" s="1"/>
  <c r="A201" i="38"/>
  <c r="D200" i="38"/>
  <c r="A200" i="38"/>
  <c r="D199" i="38"/>
  <c r="H199" i="38" s="1"/>
  <c r="A199" i="38"/>
  <c r="G198" i="38"/>
  <c r="F198" i="38"/>
  <c r="D198" i="38"/>
  <c r="H198" i="38" s="1"/>
  <c r="A198" i="38"/>
  <c r="J197" i="38"/>
  <c r="D197" i="38"/>
  <c r="H197" i="38" s="1"/>
  <c r="A197" i="38"/>
  <c r="I196" i="38"/>
  <c r="D196" i="38"/>
  <c r="J196" i="38" s="1"/>
  <c r="A196" i="38"/>
  <c r="D195" i="38"/>
  <c r="F195" i="38" s="1"/>
  <c r="A195" i="38"/>
  <c r="G194" i="38"/>
  <c r="F194" i="38"/>
  <c r="D194" i="38"/>
  <c r="H194" i="38" s="1"/>
  <c r="A194" i="38"/>
  <c r="J193" i="38"/>
  <c r="D193" i="38"/>
  <c r="A193" i="38"/>
  <c r="H192" i="38"/>
  <c r="E192" i="38"/>
  <c r="D192" i="38"/>
  <c r="G192" i="38" s="1"/>
  <c r="A192" i="38"/>
  <c r="D191" i="38"/>
  <c r="A191" i="38"/>
  <c r="G190" i="38"/>
  <c r="D190" i="38"/>
  <c r="H190" i="38" s="1"/>
  <c r="A190" i="38"/>
  <c r="D189" i="38"/>
  <c r="G189" i="38" s="1"/>
  <c r="A189" i="38"/>
  <c r="D188" i="38"/>
  <c r="H188" i="38" s="1"/>
  <c r="A188" i="38"/>
  <c r="J187" i="38"/>
  <c r="D187" i="38"/>
  <c r="A187" i="38"/>
  <c r="G186" i="38"/>
  <c r="D186" i="38"/>
  <c r="H186" i="38" s="1"/>
  <c r="A186" i="38"/>
  <c r="D185" i="38"/>
  <c r="J185" i="38" s="1"/>
  <c r="A185" i="38"/>
  <c r="H184" i="38"/>
  <c r="D184" i="38"/>
  <c r="G184" i="38" s="1"/>
  <c r="A184" i="38"/>
  <c r="D183" i="38"/>
  <c r="I183" i="38" s="1"/>
  <c r="A183" i="38"/>
  <c r="J182" i="38"/>
  <c r="G182" i="38"/>
  <c r="F182" i="38"/>
  <c r="E182" i="38"/>
  <c r="D182" i="38"/>
  <c r="H182" i="38" s="1"/>
  <c r="A182" i="38"/>
  <c r="H181" i="38"/>
  <c r="G181" i="38"/>
  <c r="D181" i="38"/>
  <c r="F181" i="38" s="1"/>
  <c r="A181" i="38"/>
  <c r="I180" i="38"/>
  <c r="D180" i="38"/>
  <c r="G180" i="38" s="1"/>
  <c r="A180" i="38"/>
  <c r="J179" i="38"/>
  <c r="D179" i="38"/>
  <c r="G179" i="38" s="1"/>
  <c r="A179" i="38"/>
  <c r="G178" i="38"/>
  <c r="F178" i="38"/>
  <c r="D178" i="38"/>
  <c r="H178" i="38" s="1"/>
  <c r="A178" i="38"/>
  <c r="H177" i="38"/>
  <c r="D177" i="38"/>
  <c r="G177" i="38" s="1"/>
  <c r="A177" i="38"/>
  <c r="H176" i="38"/>
  <c r="D176" i="38"/>
  <c r="G176" i="38" s="1"/>
  <c r="A176" i="38"/>
  <c r="D175" i="38"/>
  <c r="A175" i="38"/>
  <c r="D174" i="38"/>
  <c r="A174" i="38"/>
  <c r="D173" i="38"/>
  <c r="H173" i="38" s="1"/>
  <c r="A173" i="38"/>
  <c r="D172" i="38"/>
  <c r="G172" i="38" s="1"/>
  <c r="A172" i="38"/>
  <c r="I171" i="38"/>
  <c r="D171" i="38"/>
  <c r="A171" i="38"/>
  <c r="D170" i="38"/>
  <c r="H170" i="38" s="1"/>
  <c r="A170" i="38"/>
  <c r="D169" i="38"/>
  <c r="G169" i="38" s="1"/>
  <c r="A169" i="38"/>
  <c r="D168" i="38"/>
  <c r="A168" i="38"/>
  <c r="G167" i="38"/>
  <c r="F167" i="38"/>
  <c r="D167" i="38"/>
  <c r="H167" i="38" s="1"/>
  <c r="A167" i="38"/>
  <c r="D166" i="38"/>
  <c r="F166" i="38" s="1"/>
  <c r="A166" i="38"/>
  <c r="H165" i="38"/>
  <c r="G165" i="38"/>
  <c r="E165" i="38"/>
  <c r="D165" i="38"/>
  <c r="A165" i="38"/>
  <c r="H164" i="38"/>
  <c r="F164" i="38"/>
  <c r="D164" i="38"/>
  <c r="G164" i="38" s="1"/>
  <c r="A164" i="38"/>
  <c r="I163" i="38"/>
  <c r="D163" i="38"/>
  <c r="A163" i="38"/>
  <c r="H162" i="38"/>
  <c r="G162" i="38"/>
  <c r="F162" i="38"/>
  <c r="D162" i="38"/>
  <c r="A162" i="38"/>
  <c r="H161" i="38"/>
  <c r="G161" i="38"/>
  <c r="D161" i="38"/>
  <c r="A161" i="38"/>
  <c r="D160" i="38"/>
  <c r="G160" i="38" s="1"/>
  <c r="A160" i="38"/>
  <c r="I159" i="38"/>
  <c r="D159" i="38"/>
  <c r="A159" i="38"/>
  <c r="D158" i="38"/>
  <c r="A158" i="38"/>
  <c r="D157" i="38"/>
  <c r="H157" i="38" s="1"/>
  <c r="A157" i="38"/>
  <c r="D156" i="38"/>
  <c r="G156" i="38" s="1"/>
  <c r="A156" i="38"/>
  <c r="D155" i="38"/>
  <c r="I155" i="38" s="1"/>
  <c r="A155" i="38"/>
  <c r="D154" i="38"/>
  <c r="H154" i="38" s="1"/>
  <c r="A154" i="38"/>
  <c r="I153" i="38"/>
  <c r="D153" i="38"/>
  <c r="A153" i="38"/>
  <c r="J152" i="38"/>
  <c r="H152" i="38"/>
  <c r="D152" i="38"/>
  <c r="A152" i="38"/>
  <c r="G151" i="38"/>
  <c r="F151" i="38"/>
  <c r="D151" i="38"/>
  <c r="H151" i="38" s="1"/>
  <c r="A151" i="38"/>
  <c r="G150" i="38"/>
  <c r="D150" i="38"/>
  <c r="J150" i="38" s="1"/>
  <c r="A150" i="38"/>
  <c r="H149" i="38"/>
  <c r="D149" i="38"/>
  <c r="A149" i="38"/>
  <c r="G148" i="38"/>
  <c r="D148" i="38"/>
  <c r="I148" i="38" s="1"/>
  <c r="A148" i="38"/>
  <c r="D147" i="38"/>
  <c r="A147" i="38"/>
  <c r="D146" i="38"/>
  <c r="A146" i="38"/>
  <c r="D145" i="38"/>
  <c r="A145" i="38"/>
  <c r="J144" i="38"/>
  <c r="E144" i="38"/>
  <c r="D144" i="38"/>
  <c r="I144" i="38" s="1"/>
  <c r="A144" i="38"/>
  <c r="J143" i="38"/>
  <c r="G143" i="38"/>
  <c r="F143" i="38"/>
  <c r="D143" i="38"/>
  <c r="I143" i="38" s="1"/>
  <c r="A143" i="38"/>
  <c r="G142" i="38"/>
  <c r="D142" i="38"/>
  <c r="J142" i="38" s="1"/>
  <c r="A142" i="38"/>
  <c r="D141" i="38"/>
  <c r="H141" i="38" s="1"/>
  <c r="A141" i="38"/>
  <c r="G140" i="38"/>
  <c r="F140" i="38"/>
  <c r="D140" i="38"/>
  <c r="H140" i="38" s="1"/>
  <c r="A140" i="38"/>
  <c r="D139" i="38"/>
  <c r="A139" i="38"/>
  <c r="D138" i="38"/>
  <c r="J138" i="38" s="1"/>
  <c r="A138" i="38"/>
  <c r="D137" i="38"/>
  <c r="A137" i="38"/>
  <c r="D136" i="38"/>
  <c r="I136" i="38" s="1"/>
  <c r="A136" i="38"/>
  <c r="F135" i="38"/>
  <c r="D135" i="38"/>
  <c r="A135" i="38"/>
  <c r="D134" i="38"/>
  <c r="A134" i="38"/>
  <c r="D270" i="31"/>
  <c r="C270" i="31"/>
  <c r="G270" i="31" s="1"/>
  <c r="A270" i="31"/>
  <c r="D269" i="31"/>
  <c r="H269" i="31" s="1"/>
  <c r="C269" i="31"/>
  <c r="A269" i="31"/>
  <c r="D268" i="31"/>
  <c r="J268" i="31" s="1"/>
  <c r="C268" i="31"/>
  <c r="A268" i="31"/>
  <c r="D267" i="31"/>
  <c r="H267" i="31" s="1"/>
  <c r="C267" i="31"/>
  <c r="A267" i="31"/>
  <c r="J266" i="31"/>
  <c r="F266" i="31"/>
  <c r="D266" i="31"/>
  <c r="C266" i="31"/>
  <c r="G266" i="31" s="1"/>
  <c r="A266" i="31"/>
  <c r="D265" i="31"/>
  <c r="H265" i="31" s="1"/>
  <c r="C265" i="31"/>
  <c r="A265" i="31"/>
  <c r="J264" i="31"/>
  <c r="F264" i="31"/>
  <c r="D264" i="31"/>
  <c r="C264" i="31"/>
  <c r="G264" i="31" s="1"/>
  <c r="A264" i="31"/>
  <c r="D263" i="31"/>
  <c r="C263" i="31"/>
  <c r="A263" i="31"/>
  <c r="J262" i="31"/>
  <c r="F262" i="31"/>
  <c r="D262" i="31"/>
  <c r="C262" i="31"/>
  <c r="G262" i="31" s="1"/>
  <c r="A262" i="31"/>
  <c r="H261" i="31"/>
  <c r="D261" i="31"/>
  <c r="C261" i="31"/>
  <c r="A261" i="31"/>
  <c r="J260" i="31"/>
  <c r="D260" i="31"/>
  <c r="F260" i="31" s="1"/>
  <c r="C260" i="31"/>
  <c r="G260" i="31" s="1"/>
  <c r="A260" i="31"/>
  <c r="D259" i="31"/>
  <c r="H259" i="31" s="1"/>
  <c r="C259" i="31"/>
  <c r="G259" i="31" s="1"/>
  <c r="A259" i="31"/>
  <c r="D258" i="31"/>
  <c r="C258" i="31"/>
  <c r="G258" i="31" s="1"/>
  <c r="A258" i="31"/>
  <c r="D257" i="31"/>
  <c r="H257" i="31" s="1"/>
  <c r="C257" i="31"/>
  <c r="G257" i="31" s="1"/>
  <c r="A257" i="31"/>
  <c r="D256" i="31"/>
  <c r="C256" i="31"/>
  <c r="G256" i="31" s="1"/>
  <c r="A256" i="31"/>
  <c r="D255" i="31"/>
  <c r="C255" i="31"/>
  <c r="A255" i="31"/>
  <c r="D254" i="31"/>
  <c r="C254" i="31"/>
  <c r="G254" i="31" s="1"/>
  <c r="A254" i="31"/>
  <c r="D253" i="31"/>
  <c r="H253" i="31" s="1"/>
  <c r="C253" i="31"/>
  <c r="A253" i="31"/>
  <c r="D252" i="31"/>
  <c r="C252" i="31"/>
  <c r="A252" i="31"/>
  <c r="J251" i="31"/>
  <c r="H251" i="31"/>
  <c r="D251" i="31"/>
  <c r="F251" i="31" s="1"/>
  <c r="C251" i="31"/>
  <c r="I251" i="31" s="1"/>
  <c r="A251" i="31"/>
  <c r="D250" i="31"/>
  <c r="C250" i="31"/>
  <c r="A250" i="31"/>
  <c r="I249" i="31"/>
  <c r="D249" i="31"/>
  <c r="J249" i="31" s="1"/>
  <c r="C249" i="31"/>
  <c r="G249" i="31" s="1"/>
  <c r="A249" i="31"/>
  <c r="D248" i="31"/>
  <c r="C248" i="31"/>
  <c r="A248" i="31"/>
  <c r="I247" i="31"/>
  <c r="D247" i="31"/>
  <c r="J247" i="31" s="1"/>
  <c r="C247" i="31"/>
  <c r="G247" i="31" s="1"/>
  <c r="A247" i="31"/>
  <c r="D246" i="31"/>
  <c r="G246" i="31" s="1"/>
  <c r="C246" i="31"/>
  <c r="A246" i="31"/>
  <c r="D245" i="31"/>
  <c r="C245" i="31"/>
  <c r="G245" i="31" s="1"/>
  <c r="A245" i="31"/>
  <c r="D244" i="31"/>
  <c r="C244" i="31"/>
  <c r="A244" i="31"/>
  <c r="D243" i="31"/>
  <c r="C243" i="31"/>
  <c r="G243" i="31" s="1"/>
  <c r="A243" i="31"/>
  <c r="D242" i="31"/>
  <c r="G242" i="31" s="1"/>
  <c r="C242" i="31"/>
  <c r="A242" i="31"/>
  <c r="D241" i="31"/>
  <c r="C241" i="31"/>
  <c r="A241" i="31"/>
  <c r="D240" i="31"/>
  <c r="C240" i="31"/>
  <c r="A240" i="31"/>
  <c r="D239" i="31"/>
  <c r="C239" i="31"/>
  <c r="A239" i="31"/>
  <c r="D238" i="31"/>
  <c r="C238" i="31"/>
  <c r="A238" i="31"/>
  <c r="E237" i="31"/>
  <c r="D237" i="31"/>
  <c r="I237" i="31" s="1"/>
  <c r="C237" i="31"/>
  <c r="A237" i="31"/>
  <c r="D236" i="31"/>
  <c r="C236" i="31"/>
  <c r="A236" i="31"/>
  <c r="H235" i="31"/>
  <c r="D235" i="31"/>
  <c r="J235" i="31" s="1"/>
  <c r="C235" i="31"/>
  <c r="G235" i="31" s="1"/>
  <c r="A235" i="31"/>
  <c r="D234" i="31"/>
  <c r="J234" i="31" s="1"/>
  <c r="C234" i="31"/>
  <c r="G234" i="31" s="1"/>
  <c r="A234" i="31"/>
  <c r="D233" i="31"/>
  <c r="C233" i="31"/>
  <c r="G233" i="31" s="1"/>
  <c r="A233" i="31"/>
  <c r="D232" i="31"/>
  <c r="G232" i="31" s="1"/>
  <c r="C232" i="31"/>
  <c r="A232" i="31"/>
  <c r="D231" i="31"/>
  <c r="C231" i="31"/>
  <c r="A231" i="31"/>
  <c r="D230" i="31"/>
  <c r="J230" i="31" s="1"/>
  <c r="C230" i="31"/>
  <c r="A230" i="31"/>
  <c r="J229" i="31"/>
  <c r="H229" i="31"/>
  <c r="D229" i="31"/>
  <c r="C229" i="31"/>
  <c r="G229" i="31" s="1"/>
  <c r="A229" i="31"/>
  <c r="D228" i="31"/>
  <c r="C228" i="31"/>
  <c r="A228" i="31"/>
  <c r="H227" i="31"/>
  <c r="F227" i="31"/>
  <c r="E227" i="31"/>
  <c r="D227" i="31"/>
  <c r="I227" i="31" s="1"/>
  <c r="C227" i="31"/>
  <c r="G227" i="31" s="1"/>
  <c r="A227" i="31"/>
  <c r="H226" i="31"/>
  <c r="D226" i="31"/>
  <c r="C226" i="31"/>
  <c r="A226" i="31"/>
  <c r="E225" i="31"/>
  <c r="D225" i="31"/>
  <c r="J225" i="31" s="1"/>
  <c r="C225" i="31"/>
  <c r="A225" i="31"/>
  <c r="D224" i="31"/>
  <c r="C224" i="31"/>
  <c r="A224" i="31"/>
  <c r="D223" i="31"/>
  <c r="H223" i="31" s="1"/>
  <c r="C223" i="31"/>
  <c r="A223" i="31"/>
  <c r="D222" i="31"/>
  <c r="H222" i="31" s="1"/>
  <c r="C222" i="31"/>
  <c r="A222" i="31"/>
  <c r="H221" i="31"/>
  <c r="F221" i="31"/>
  <c r="E221" i="31"/>
  <c r="D221" i="31"/>
  <c r="I221" i="31" s="1"/>
  <c r="C221" i="31"/>
  <c r="G221" i="31" s="1"/>
  <c r="A221" i="31"/>
  <c r="D220" i="31"/>
  <c r="C220" i="31"/>
  <c r="A220" i="31"/>
  <c r="D219" i="31"/>
  <c r="G219" i="31" s="1"/>
  <c r="C219" i="31"/>
  <c r="A219" i="31"/>
  <c r="I218" i="31"/>
  <c r="D218" i="31"/>
  <c r="F218" i="31" s="1"/>
  <c r="C218" i="31"/>
  <c r="A218" i="31"/>
  <c r="D217" i="31"/>
  <c r="G217" i="31" s="1"/>
  <c r="C217" i="31"/>
  <c r="A217" i="31"/>
  <c r="D216" i="31"/>
  <c r="E216" i="31" s="1"/>
  <c r="C216" i="31"/>
  <c r="A216" i="31"/>
  <c r="D215" i="31"/>
  <c r="G215" i="31" s="1"/>
  <c r="C215" i="31"/>
  <c r="A215" i="31"/>
  <c r="I214" i="31"/>
  <c r="F214" i="31"/>
  <c r="E214" i="31"/>
  <c r="D214" i="31"/>
  <c r="J214" i="31" s="1"/>
  <c r="C214" i="31"/>
  <c r="H214" i="31" s="1"/>
  <c r="A214" i="31"/>
  <c r="G213" i="31"/>
  <c r="D213" i="31"/>
  <c r="C213" i="31"/>
  <c r="A213" i="31"/>
  <c r="J212" i="31"/>
  <c r="E212" i="31"/>
  <c r="D212" i="31"/>
  <c r="I212" i="31" s="1"/>
  <c r="C212" i="31"/>
  <c r="A212" i="31"/>
  <c r="G211" i="31"/>
  <c r="D211" i="31"/>
  <c r="C211" i="31"/>
  <c r="A211" i="31"/>
  <c r="J210" i="31"/>
  <c r="I210" i="31"/>
  <c r="E210" i="31"/>
  <c r="D210" i="31"/>
  <c r="F210" i="31" s="1"/>
  <c r="C210" i="31"/>
  <c r="H210" i="31" s="1"/>
  <c r="A210" i="31"/>
  <c r="G209" i="31"/>
  <c r="D209" i="31"/>
  <c r="C209" i="31"/>
  <c r="A209" i="31"/>
  <c r="J208" i="31"/>
  <c r="F208" i="31"/>
  <c r="D208" i="31"/>
  <c r="E208" i="31" s="1"/>
  <c r="C208" i="31"/>
  <c r="H208" i="31" s="1"/>
  <c r="A208" i="31"/>
  <c r="D207" i="31"/>
  <c r="G207" i="31" s="1"/>
  <c r="C207" i="31"/>
  <c r="A207" i="31"/>
  <c r="I206" i="31"/>
  <c r="F206" i="31"/>
  <c r="E206" i="31"/>
  <c r="D206" i="31"/>
  <c r="H206" i="31" s="1"/>
  <c r="C206" i="31"/>
  <c r="G206" i="31" s="1"/>
  <c r="A206" i="31"/>
  <c r="G205" i="31"/>
  <c r="D205" i="31"/>
  <c r="C205" i="31"/>
  <c r="A205" i="31"/>
  <c r="F204" i="31"/>
  <c r="D204" i="31"/>
  <c r="C204" i="31"/>
  <c r="A204" i="31"/>
  <c r="D203" i="31"/>
  <c r="H203" i="31" s="1"/>
  <c r="C203" i="31"/>
  <c r="A203" i="31"/>
  <c r="D202" i="31"/>
  <c r="J202" i="31" s="1"/>
  <c r="C202" i="31"/>
  <c r="A202" i="31"/>
  <c r="D201" i="31"/>
  <c r="C201" i="31"/>
  <c r="A201" i="31"/>
  <c r="I200" i="31"/>
  <c r="F200" i="31"/>
  <c r="E200" i="31"/>
  <c r="D200" i="31"/>
  <c r="H200" i="31" s="1"/>
  <c r="C200" i="31"/>
  <c r="G200" i="31" s="1"/>
  <c r="A200" i="31"/>
  <c r="D199" i="31"/>
  <c r="G199" i="31" s="1"/>
  <c r="C199" i="31"/>
  <c r="A199" i="31"/>
  <c r="I198" i="31"/>
  <c r="D198" i="31"/>
  <c r="C198" i="31"/>
  <c r="A198" i="31"/>
  <c r="G197" i="31"/>
  <c r="D197" i="31"/>
  <c r="H197" i="31" s="1"/>
  <c r="C197" i="31"/>
  <c r="A197" i="31"/>
  <c r="J196" i="31"/>
  <c r="I196" i="31"/>
  <c r="E196" i="31"/>
  <c r="D196" i="31"/>
  <c r="C196" i="31"/>
  <c r="G196" i="31" s="1"/>
  <c r="A196" i="31"/>
  <c r="H195" i="31"/>
  <c r="D195" i="31"/>
  <c r="C195" i="31"/>
  <c r="A195" i="31"/>
  <c r="I194" i="31"/>
  <c r="D194" i="31"/>
  <c r="C194" i="31"/>
  <c r="A194" i="31"/>
  <c r="G193" i="31"/>
  <c r="D193" i="31"/>
  <c r="C193" i="31"/>
  <c r="A193" i="31"/>
  <c r="D192" i="31"/>
  <c r="C192" i="31"/>
  <c r="A192" i="31"/>
  <c r="D191" i="31"/>
  <c r="G191" i="31" s="1"/>
  <c r="C191" i="31"/>
  <c r="A191" i="31"/>
  <c r="D190" i="31"/>
  <c r="I190" i="31" s="1"/>
  <c r="C190" i="31"/>
  <c r="A190" i="31"/>
  <c r="D189" i="31"/>
  <c r="G189" i="31" s="1"/>
  <c r="C189" i="31"/>
  <c r="A189" i="31"/>
  <c r="I188" i="31"/>
  <c r="F188" i="31"/>
  <c r="E188" i="31"/>
  <c r="D188" i="31"/>
  <c r="H188" i="31" s="1"/>
  <c r="C188" i="31"/>
  <c r="G188" i="31" s="1"/>
  <c r="A188" i="31"/>
  <c r="D187" i="31"/>
  <c r="C187" i="31"/>
  <c r="A187" i="31"/>
  <c r="D186" i="31"/>
  <c r="C186" i="31"/>
  <c r="A186" i="31"/>
  <c r="D185" i="31"/>
  <c r="C185" i="31"/>
  <c r="A185" i="31"/>
  <c r="I184" i="31"/>
  <c r="F184" i="31"/>
  <c r="E184" i="31"/>
  <c r="D184" i="31"/>
  <c r="H184" i="31" s="1"/>
  <c r="C184" i="31"/>
  <c r="G184" i="31" s="1"/>
  <c r="A184" i="31"/>
  <c r="D183" i="31"/>
  <c r="C183" i="31"/>
  <c r="A183" i="31"/>
  <c r="I182" i="31"/>
  <c r="D182" i="31"/>
  <c r="C182" i="31"/>
  <c r="A182" i="31"/>
  <c r="D181" i="31"/>
  <c r="C181" i="31"/>
  <c r="A181" i="31"/>
  <c r="I180" i="31"/>
  <c r="F180" i="31"/>
  <c r="E180" i="31"/>
  <c r="D180" i="31"/>
  <c r="H180" i="31" s="1"/>
  <c r="C180" i="31"/>
  <c r="G180" i="31" s="1"/>
  <c r="A180" i="31"/>
  <c r="H179" i="31"/>
  <c r="D179" i="31"/>
  <c r="G179" i="31" s="1"/>
  <c r="C179" i="31"/>
  <c r="A179" i="31"/>
  <c r="I178" i="31"/>
  <c r="F178" i="31"/>
  <c r="E178" i="31"/>
  <c r="D178" i="31"/>
  <c r="H178" i="31" s="1"/>
  <c r="C178" i="31"/>
  <c r="G178" i="31" s="1"/>
  <c r="A178" i="31"/>
  <c r="D177" i="31"/>
  <c r="C177" i="31"/>
  <c r="A177" i="31"/>
  <c r="I176" i="31"/>
  <c r="D176" i="31"/>
  <c r="C176" i="31"/>
  <c r="A176" i="31"/>
  <c r="D175" i="31"/>
  <c r="C175" i="31"/>
  <c r="A175" i="31"/>
  <c r="I174" i="31"/>
  <c r="F174" i="31"/>
  <c r="E174" i="31"/>
  <c r="D174" i="31"/>
  <c r="H174" i="31" s="1"/>
  <c r="C174" i="31"/>
  <c r="G174" i="31" s="1"/>
  <c r="A174" i="31"/>
  <c r="F173" i="31"/>
  <c r="D173" i="31"/>
  <c r="J173" i="31" s="1"/>
  <c r="C173" i="31"/>
  <c r="G173" i="31" s="1"/>
  <c r="A173" i="31"/>
  <c r="J172" i="31"/>
  <c r="F172" i="31"/>
  <c r="E172" i="31"/>
  <c r="D172" i="31"/>
  <c r="C172" i="31"/>
  <c r="A172" i="31"/>
  <c r="F171" i="31"/>
  <c r="D171" i="31"/>
  <c r="J171" i="31" s="1"/>
  <c r="C171" i="31"/>
  <c r="A171" i="31"/>
  <c r="J170" i="31"/>
  <c r="E170" i="31"/>
  <c r="D170" i="31"/>
  <c r="H170" i="31" s="1"/>
  <c r="C170" i="31"/>
  <c r="G170" i="31" s="1"/>
  <c r="A170" i="31"/>
  <c r="F169" i="31"/>
  <c r="D169" i="31"/>
  <c r="J169" i="31" s="1"/>
  <c r="C169" i="31"/>
  <c r="G169" i="31" s="1"/>
  <c r="A169" i="31"/>
  <c r="J168" i="31"/>
  <c r="H168" i="31"/>
  <c r="F168" i="31"/>
  <c r="D168" i="31"/>
  <c r="C168" i="31"/>
  <c r="G168" i="31" s="1"/>
  <c r="A168" i="31"/>
  <c r="D167" i="31"/>
  <c r="C167" i="31"/>
  <c r="A167" i="31"/>
  <c r="H166" i="31"/>
  <c r="F166" i="31"/>
  <c r="E166" i="31"/>
  <c r="D166" i="31"/>
  <c r="I166" i="31" s="1"/>
  <c r="C166" i="31"/>
  <c r="G166" i="31" s="1"/>
  <c r="A166" i="31"/>
  <c r="F165" i="31"/>
  <c r="D165" i="31"/>
  <c r="J165" i="31" s="1"/>
  <c r="C165" i="31"/>
  <c r="G165" i="31" s="1"/>
  <c r="A165" i="31"/>
  <c r="D164" i="31"/>
  <c r="C164" i="31"/>
  <c r="A164" i="31"/>
  <c r="D163" i="31"/>
  <c r="J163" i="31" s="1"/>
  <c r="C163" i="31"/>
  <c r="A163" i="31"/>
  <c r="H162" i="31"/>
  <c r="D162" i="31"/>
  <c r="C162" i="31"/>
  <c r="A162" i="31"/>
  <c r="D161" i="31"/>
  <c r="J161" i="31" s="1"/>
  <c r="C161" i="31"/>
  <c r="A161" i="31"/>
  <c r="D160" i="31"/>
  <c r="C160" i="31"/>
  <c r="A160" i="31"/>
  <c r="D159" i="31"/>
  <c r="C159" i="31"/>
  <c r="G159" i="31" s="1"/>
  <c r="A159" i="31"/>
  <c r="H158" i="31"/>
  <c r="F158" i="31"/>
  <c r="E158" i="31"/>
  <c r="D158" i="31"/>
  <c r="I158" i="31" s="1"/>
  <c r="C158" i="31"/>
  <c r="G158" i="31" s="1"/>
  <c r="A158" i="31"/>
  <c r="F157" i="31"/>
  <c r="D157" i="31"/>
  <c r="J157" i="31" s="1"/>
  <c r="C157" i="31"/>
  <c r="G157" i="31" s="1"/>
  <c r="A157" i="31"/>
  <c r="J156" i="31"/>
  <c r="E156" i="31"/>
  <c r="D156" i="31"/>
  <c r="F156" i="31" s="1"/>
  <c r="C156" i="31"/>
  <c r="A156" i="31"/>
  <c r="F155" i="31"/>
  <c r="D155" i="31"/>
  <c r="J155" i="31" s="1"/>
  <c r="C155" i="31"/>
  <c r="A155" i="31"/>
  <c r="J154" i="31"/>
  <c r="H154" i="31"/>
  <c r="E154" i="31"/>
  <c r="D154" i="31"/>
  <c r="C154" i="31"/>
  <c r="G154" i="31" s="1"/>
  <c r="A154" i="31"/>
  <c r="F153" i="31"/>
  <c r="D153" i="31"/>
  <c r="J153" i="31" s="1"/>
  <c r="C153" i="31"/>
  <c r="G153" i="31" s="1"/>
  <c r="A153" i="31"/>
  <c r="J152" i="31"/>
  <c r="F152" i="31"/>
  <c r="D152" i="31"/>
  <c r="H152" i="31" s="1"/>
  <c r="C152" i="31"/>
  <c r="G152" i="31" s="1"/>
  <c r="A152" i="31"/>
  <c r="D151" i="31"/>
  <c r="C151" i="31"/>
  <c r="A151" i="31"/>
  <c r="H150" i="31"/>
  <c r="F150" i="31"/>
  <c r="E150" i="31"/>
  <c r="D150" i="31"/>
  <c r="I150" i="31" s="1"/>
  <c r="C150" i="31"/>
  <c r="G150" i="31" s="1"/>
  <c r="A150" i="31"/>
  <c r="F149" i="31"/>
  <c r="D149" i="31"/>
  <c r="J149" i="31" s="1"/>
  <c r="C149" i="31"/>
  <c r="G149" i="31" s="1"/>
  <c r="A149" i="31"/>
  <c r="F148" i="31"/>
  <c r="D148" i="31"/>
  <c r="C148" i="31"/>
  <c r="A148" i="31"/>
  <c r="D147" i="31"/>
  <c r="J147" i="31" s="1"/>
  <c r="C147" i="31"/>
  <c r="A147" i="31"/>
  <c r="D146" i="31"/>
  <c r="H146" i="31" s="1"/>
  <c r="C146" i="31"/>
  <c r="A146" i="31"/>
  <c r="D145" i="31"/>
  <c r="J145" i="31" s="1"/>
  <c r="C145" i="31"/>
  <c r="A145" i="31"/>
  <c r="H144" i="31"/>
  <c r="D144" i="31"/>
  <c r="C144" i="31"/>
  <c r="A144" i="31"/>
  <c r="D143" i="31"/>
  <c r="C143" i="31"/>
  <c r="G143" i="31" s="1"/>
  <c r="A143" i="31"/>
  <c r="H142" i="31"/>
  <c r="F142" i="31"/>
  <c r="E142" i="31"/>
  <c r="D142" i="31"/>
  <c r="I142" i="31" s="1"/>
  <c r="C142" i="31"/>
  <c r="G142" i="31" s="1"/>
  <c r="A142" i="31"/>
  <c r="F141" i="31"/>
  <c r="D141" i="31"/>
  <c r="J141" i="31" s="1"/>
  <c r="C141" i="31"/>
  <c r="G141" i="31" s="1"/>
  <c r="A141" i="31"/>
  <c r="J140" i="31"/>
  <c r="F140" i="31"/>
  <c r="E140" i="31"/>
  <c r="D140" i="31"/>
  <c r="C140" i="31"/>
  <c r="A140" i="31"/>
  <c r="F139" i="31"/>
  <c r="D139" i="31"/>
  <c r="J139" i="31" s="1"/>
  <c r="C139" i="31"/>
  <c r="A139" i="31"/>
  <c r="D138" i="31"/>
  <c r="C138" i="31"/>
  <c r="A138" i="31"/>
  <c r="I137" i="31"/>
  <c r="E137" i="31"/>
  <c r="D137" i="31"/>
  <c r="H137" i="31" s="1"/>
  <c r="C137" i="31"/>
  <c r="A137" i="31"/>
  <c r="D136" i="31"/>
  <c r="C136" i="31"/>
  <c r="A136" i="31"/>
  <c r="I135" i="31"/>
  <c r="E135" i="31"/>
  <c r="D135" i="31"/>
  <c r="H135" i="31" s="1"/>
  <c r="C135" i="31"/>
  <c r="A135" i="31"/>
  <c r="G134" i="31"/>
  <c r="D134" i="31"/>
  <c r="C134" i="31"/>
  <c r="A134" i="31"/>
  <c r="D270" i="30"/>
  <c r="C270" i="30"/>
  <c r="A270" i="30"/>
  <c r="I269" i="30"/>
  <c r="D269" i="30"/>
  <c r="C269" i="30"/>
  <c r="A269" i="30"/>
  <c r="D268" i="30"/>
  <c r="G268" i="30" s="1"/>
  <c r="C268" i="30"/>
  <c r="H268" i="30" s="1"/>
  <c r="A268" i="30"/>
  <c r="I267" i="30"/>
  <c r="F267" i="30"/>
  <c r="E267" i="30"/>
  <c r="D267" i="30"/>
  <c r="H267" i="30" s="1"/>
  <c r="C267" i="30"/>
  <c r="G267" i="30" s="1"/>
  <c r="A267" i="30"/>
  <c r="H266" i="30"/>
  <c r="D266" i="30"/>
  <c r="G266" i="30" s="1"/>
  <c r="C266" i="30"/>
  <c r="A266" i="30"/>
  <c r="D265" i="30"/>
  <c r="C265" i="30"/>
  <c r="A265" i="30"/>
  <c r="D264" i="30"/>
  <c r="J264" i="30" s="1"/>
  <c r="C264" i="30"/>
  <c r="G264" i="30" s="1"/>
  <c r="A264" i="30"/>
  <c r="F263" i="30"/>
  <c r="D263" i="30"/>
  <c r="J263" i="30" s="1"/>
  <c r="C263" i="30"/>
  <c r="A263" i="30"/>
  <c r="J262" i="30"/>
  <c r="D262" i="30"/>
  <c r="C262" i="30"/>
  <c r="G262" i="30" s="1"/>
  <c r="A262" i="30"/>
  <c r="F261" i="30"/>
  <c r="D261" i="30"/>
  <c r="J261" i="30" s="1"/>
  <c r="C261" i="30"/>
  <c r="A261" i="30"/>
  <c r="J260" i="30"/>
  <c r="D260" i="30"/>
  <c r="C260" i="30"/>
  <c r="A260" i="30"/>
  <c r="F259" i="30"/>
  <c r="D259" i="30"/>
  <c r="J259" i="30" s="1"/>
  <c r="C259" i="30"/>
  <c r="A259" i="30"/>
  <c r="D258" i="30"/>
  <c r="J258" i="30" s="1"/>
  <c r="C258" i="30"/>
  <c r="A258" i="30"/>
  <c r="D257" i="30"/>
  <c r="J257" i="30" s="1"/>
  <c r="C257" i="30"/>
  <c r="A257" i="30"/>
  <c r="D256" i="30"/>
  <c r="G256" i="30" s="1"/>
  <c r="C256" i="30"/>
  <c r="F256" i="30" s="1"/>
  <c r="A256" i="30"/>
  <c r="F255" i="30"/>
  <c r="D255" i="30"/>
  <c r="J255" i="30" s="1"/>
  <c r="C255" i="30"/>
  <c r="A255" i="30"/>
  <c r="J254" i="30"/>
  <c r="D254" i="30"/>
  <c r="G254" i="30" s="1"/>
  <c r="C254" i="30"/>
  <c r="F254" i="30" s="1"/>
  <c r="A254" i="30"/>
  <c r="F253" i="30"/>
  <c r="D253" i="30"/>
  <c r="J253" i="30" s="1"/>
  <c r="C253" i="30"/>
  <c r="A253" i="30"/>
  <c r="J252" i="30"/>
  <c r="D252" i="30"/>
  <c r="G252" i="30" s="1"/>
  <c r="C252" i="30"/>
  <c r="A252" i="30"/>
  <c r="F251" i="30"/>
  <c r="D251" i="30"/>
  <c r="J251" i="30" s="1"/>
  <c r="C251" i="30"/>
  <c r="A251" i="30"/>
  <c r="D250" i="30"/>
  <c r="C250" i="30"/>
  <c r="A250" i="30"/>
  <c r="D249" i="30"/>
  <c r="I249" i="30" s="1"/>
  <c r="C249" i="30"/>
  <c r="A249" i="30"/>
  <c r="D248" i="30"/>
  <c r="G248" i="30" s="1"/>
  <c r="C248" i="30"/>
  <c r="A248" i="30"/>
  <c r="E247" i="30"/>
  <c r="D247" i="30"/>
  <c r="I247" i="30" s="1"/>
  <c r="C247" i="30"/>
  <c r="A247" i="30"/>
  <c r="D246" i="30"/>
  <c r="C246" i="30"/>
  <c r="A246" i="30"/>
  <c r="E245" i="30"/>
  <c r="D245" i="30"/>
  <c r="I245" i="30" s="1"/>
  <c r="C245" i="30"/>
  <c r="A245" i="30"/>
  <c r="G244" i="30"/>
  <c r="D244" i="30"/>
  <c r="C244" i="30"/>
  <c r="A244" i="30"/>
  <c r="I243" i="30"/>
  <c r="E243" i="30"/>
  <c r="D243" i="30"/>
  <c r="C243" i="30"/>
  <c r="H243" i="30" s="1"/>
  <c r="A243" i="30"/>
  <c r="F242" i="30"/>
  <c r="D242" i="30"/>
  <c r="C242" i="30"/>
  <c r="G242" i="30" s="1"/>
  <c r="A242" i="30"/>
  <c r="H241" i="30"/>
  <c r="D241" i="30"/>
  <c r="C241" i="30"/>
  <c r="A241" i="30"/>
  <c r="D240" i="30"/>
  <c r="F240" i="30" s="1"/>
  <c r="C240" i="30"/>
  <c r="A240" i="30"/>
  <c r="D239" i="30"/>
  <c r="I239" i="30" s="1"/>
  <c r="C239" i="30"/>
  <c r="A239" i="30"/>
  <c r="D238" i="30"/>
  <c r="C238" i="30"/>
  <c r="A238" i="30"/>
  <c r="E237" i="30"/>
  <c r="D237" i="30"/>
  <c r="C237" i="30"/>
  <c r="G237" i="30" s="1"/>
  <c r="A237" i="30"/>
  <c r="E236" i="30"/>
  <c r="D236" i="30"/>
  <c r="F236" i="30" s="1"/>
  <c r="C236" i="30"/>
  <c r="H236" i="30" s="1"/>
  <c r="A236" i="30"/>
  <c r="G235" i="30"/>
  <c r="D235" i="30"/>
  <c r="I235" i="30" s="1"/>
  <c r="C235" i="30"/>
  <c r="A235" i="30"/>
  <c r="D234" i="30"/>
  <c r="E234" i="30" s="1"/>
  <c r="C234" i="30"/>
  <c r="A234" i="30"/>
  <c r="D233" i="30"/>
  <c r="C233" i="30"/>
  <c r="A233" i="30"/>
  <c r="D232" i="30"/>
  <c r="F232" i="30" s="1"/>
  <c r="C232" i="30"/>
  <c r="A232" i="30"/>
  <c r="D231" i="30"/>
  <c r="I231" i="30" s="1"/>
  <c r="C231" i="30"/>
  <c r="A231" i="30"/>
  <c r="D230" i="30"/>
  <c r="G230" i="30" s="1"/>
  <c r="C230" i="30"/>
  <c r="A230" i="30"/>
  <c r="D229" i="30"/>
  <c r="E229" i="30" s="1"/>
  <c r="C229" i="30"/>
  <c r="A229" i="30"/>
  <c r="I228" i="30"/>
  <c r="D228" i="30"/>
  <c r="F228" i="30" s="1"/>
  <c r="C228" i="30"/>
  <c r="A228" i="30"/>
  <c r="D227" i="30"/>
  <c r="I227" i="30" s="1"/>
  <c r="C227" i="30"/>
  <c r="A227" i="30"/>
  <c r="E226" i="30"/>
  <c r="D226" i="30"/>
  <c r="J226" i="30" s="1"/>
  <c r="C226" i="30"/>
  <c r="A226" i="30"/>
  <c r="H225" i="30"/>
  <c r="D225" i="30"/>
  <c r="C225" i="30"/>
  <c r="A225" i="30"/>
  <c r="I224" i="30"/>
  <c r="F224" i="30"/>
  <c r="D224" i="30"/>
  <c r="C224" i="30"/>
  <c r="H224" i="30" s="1"/>
  <c r="A224" i="30"/>
  <c r="I223" i="30"/>
  <c r="D223" i="30"/>
  <c r="C223" i="30"/>
  <c r="A223" i="30"/>
  <c r="D222" i="30"/>
  <c r="C222" i="30"/>
  <c r="A222" i="30"/>
  <c r="E221" i="30"/>
  <c r="D221" i="30"/>
  <c r="C221" i="30"/>
  <c r="A221" i="30"/>
  <c r="G220" i="30"/>
  <c r="D220" i="30"/>
  <c r="C220" i="30"/>
  <c r="A220" i="30"/>
  <c r="D219" i="30"/>
  <c r="C219" i="30"/>
  <c r="A219" i="30"/>
  <c r="D218" i="30"/>
  <c r="I218" i="30" s="1"/>
  <c r="C218" i="30"/>
  <c r="A218" i="30"/>
  <c r="E217" i="30"/>
  <c r="D217" i="30"/>
  <c r="G217" i="30" s="1"/>
  <c r="C217" i="30"/>
  <c r="A217" i="30"/>
  <c r="E216" i="30"/>
  <c r="D216" i="30"/>
  <c r="C216" i="30"/>
  <c r="A216" i="30"/>
  <c r="D215" i="30"/>
  <c r="C215" i="30"/>
  <c r="A215" i="30"/>
  <c r="D214" i="30"/>
  <c r="I214" i="30" s="1"/>
  <c r="C214" i="30"/>
  <c r="A214" i="30"/>
  <c r="E213" i="30"/>
  <c r="D213" i="30"/>
  <c r="G213" i="30" s="1"/>
  <c r="C213" i="30"/>
  <c r="A213" i="30"/>
  <c r="I212" i="30"/>
  <c r="D212" i="30"/>
  <c r="C212" i="30"/>
  <c r="A212" i="30"/>
  <c r="D211" i="30"/>
  <c r="C211" i="30"/>
  <c r="A211" i="30"/>
  <c r="D210" i="30"/>
  <c r="I210" i="30" s="1"/>
  <c r="C210" i="30"/>
  <c r="A210" i="30"/>
  <c r="D209" i="30"/>
  <c r="I209" i="30" s="1"/>
  <c r="C209" i="30"/>
  <c r="A209" i="30"/>
  <c r="E208" i="30"/>
  <c r="D208" i="30"/>
  <c r="I208" i="30" s="1"/>
  <c r="C208" i="30"/>
  <c r="A208" i="30"/>
  <c r="D207" i="30"/>
  <c r="E207" i="30" s="1"/>
  <c r="C207" i="30"/>
  <c r="A207" i="30"/>
  <c r="D206" i="30"/>
  <c r="C206" i="30"/>
  <c r="A206" i="30"/>
  <c r="J205" i="30"/>
  <c r="F205" i="30"/>
  <c r="E205" i="30"/>
  <c r="D205" i="30"/>
  <c r="I205" i="30" s="1"/>
  <c r="C205" i="30"/>
  <c r="A205" i="30"/>
  <c r="D204" i="30"/>
  <c r="H204" i="30" s="1"/>
  <c r="C204" i="30"/>
  <c r="A204" i="30"/>
  <c r="I203" i="30"/>
  <c r="D203" i="30"/>
  <c r="C203" i="30"/>
  <c r="A203" i="30"/>
  <c r="D202" i="30"/>
  <c r="H202" i="30" s="1"/>
  <c r="C202" i="30"/>
  <c r="G202" i="30" s="1"/>
  <c r="A202" i="30"/>
  <c r="I201" i="30"/>
  <c r="F201" i="30"/>
  <c r="E201" i="30"/>
  <c r="D201" i="30"/>
  <c r="H201" i="30" s="1"/>
  <c r="C201" i="30"/>
  <c r="G201" i="30" s="1"/>
  <c r="A201" i="30"/>
  <c r="D200" i="30"/>
  <c r="H200" i="30" s="1"/>
  <c r="C200" i="30"/>
  <c r="A200" i="30"/>
  <c r="D199" i="30"/>
  <c r="C199" i="30"/>
  <c r="A199" i="30"/>
  <c r="D198" i="30"/>
  <c r="H198" i="30" s="1"/>
  <c r="C198" i="30"/>
  <c r="A198" i="30"/>
  <c r="I197" i="30"/>
  <c r="D197" i="30"/>
  <c r="C197" i="30"/>
  <c r="A197" i="30"/>
  <c r="D196" i="30"/>
  <c r="H196" i="30" s="1"/>
  <c r="C196" i="30"/>
  <c r="A196" i="30"/>
  <c r="J195" i="30"/>
  <c r="E195" i="30"/>
  <c r="D195" i="30"/>
  <c r="F195" i="30" s="1"/>
  <c r="C195" i="30"/>
  <c r="A195" i="30"/>
  <c r="H194" i="30"/>
  <c r="D194" i="30"/>
  <c r="C194" i="30"/>
  <c r="G194" i="30" s="1"/>
  <c r="A194" i="30"/>
  <c r="F193" i="30"/>
  <c r="D193" i="30"/>
  <c r="H193" i="30" s="1"/>
  <c r="C193" i="30"/>
  <c r="A193" i="30"/>
  <c r="D192" i="30"/>
  <c r="H192" i="30" s="1"/>
  <c r="C192" i="30"/>
  <c r="A192" i="30"/>
  <c r="D191" i="30"/>
  <c r="H191" i="30" s="1"/>
  <c r="C191" i="30"/>
  <c r="A191" i="30"/>
  <c r="D190" i="30"/>
  <c r="C190" i="30"/>
  <c r="A190" i="30"/>
  <c r="F189" i="30"/>
  <c r="D189" i="30"/>
  <c r="H189" i="30" s="1"/>
  <c r="C189" i="30"/>
  <c r="A189" i="30"/>
  <c r="D188" i="30"/>
  <c r="H188" i="30" s="1"/>
  <c r="C188" i="30"/>
  <c r="G188" i="30" s="1"/>
  <c r="A188" i="30"/>
  <c r="D187" i="30"/>
  <c r="H187" i="30" s="1"/>
  <c r="C187" i="30"/>
  <c r="A187" i="30"/>
  <c r="D186" i="30"/>
  <c r="G186" i="30" s="1"/>
  <c r="C186" i="30"/>
  <c r="A186" i="30"/>
  <c r="I185" i="30"/>
  <c r="E185" i="30"/>
  <c r="D185" i="30"/>
  <c r="H185" i="30" s="1"/>
  <c r="C185" i="30"/>
  <c r="G185" i="30" s="1"/>
  <c r="A185" i="30"/>
  <c r="H184" i="30"/>
  <c r="D184" i="30"/>
  <c r="G184" i="30" s="1"/>
  <c r="C184" i="30"/>
  <c r="A184" i="30"/>
  <c r="F183" i="30"/>
  <c r="D183" i="30"/>
  <c r="H183" i="30" s="1"/>
  <c r="C183" i="30"/>
  <c r="A183" i="30"/>
  <c r="D182" i="30"/>
  <c r="C182" i="30"/>
  <c r="A182" i="30"/>
  <c r="F181" i="30"/>
  <c r="D181" i="30"/>
  <c r="H181" i="30" s="1"/>
  <c r="C181" i="30"/>
  <c r="A181" i="30"/>
  <c r="D180" i="30"/>
  <c r="C180" i="30"/>
  <c r="A180" i="30"/>
  <c r="D179" i="30"/>
  <c r="J179" i="30" s="1"/>
  <c r="C179" i="30"/>
  <c r="A179" i="30"/>
  <c r="D178" i="30"/>
  <c r="G178" i="30" s="1"/>
  <c r="C178" i="30"/>
  <c r="A178" i="30"/>
  <c r="D177" i="30"/>
  <c r="J177" i="30" s="1"/>
  <c r="C177" i="30"/>
  <c r="A177" i="30"/>
  <c r="D176" i="30"/>
  <c r="G176" i="30" s="1"/>
  <c r="C176" i="30"/>
  <c r="A176" i="30"/>
  <c r="D175" i="30"/>
  <c r="I175" i="30" s="1"/>
  <c r="C175" i="30"/>
  <c r="A175" i="30"/>
  <c r="D174" i="30"/>
  <c r="H174" i="30" s="1"/>
  <c r="C174" i="30"/>
  <c r="A174" i="30"/>
  <c r="J173" i="30"/>
  <c r="F173" i="30"/>
  <c r="D173" i="30"/>
  <c r="I173" i="30" s="1"/>
  <c r="C173" i="30"/>
  <c r="G173" i="30" s="1"/>
  <c r="A173" i="30"/>
  <c r="D172" i="30"/>
  <c r="C172" i="30"/>
  <c r="A172" i="30"/>
  <c r="J171" i="30"/>
  <c r="F171" i="30"/>
  <c r="D171" i="30"/>
  <c r="I171" i="30" s="1"/>
  <c r="C171" i="30"/>
  <c r="G171" i="30" s="1"/>
  <c r="A171" i="30"/>
  <c r="H170" i="30"/>
  <c r="D170" i="30"/>
  <c r="C170" i="30"/>
  <c r="G170" i="30" s="1"/>
  <c r="A170" i="30"/>
  <c r="J169" i="30"/>
  <c r="D169" i="30"/>
  <c r="I169" i="30" s="1"/>
  <c r="C169" i="30"/>
  <c r="A169" i="30"/>
  <c r="D168" i="30"/>
  <c r="H168" i="30" s="1"/>
  <c r="C168" i="30"/>
  <c r="A168" i="30"/>
  <c r="J167" i="30"/>
  <c r="D167" i="30"/>
  <c r="I167" i="30" s="1"/>
  <c r="C167" i="30"/>
  <c r="A167" i="30"/>
  <c r="D166" i="30"/>
  <c r="H166" i="30" s="1"/>
  <c r="C166" i="30"/>
  <c r="A166" i="30"/>
  <c r="F165" i="30"/>
  <c r="D165" i="30"/>
  <c r="I165" i="30" s="1"/>
  <c r="C165" i="30"/>
  <c r="G165" i="30" s="1"/>
  <c r="A165" i="30"/>
  <c r="D164" i="30"/>
  <c r="C164" i="30"/>
  <c r="A164" i="30"/>
  <c r="F163" i="30"/>
  <c r="D163" i="30"/>
  <c r="I163" i="30" s="1"/>
  <c r="C163" i="30"/>
  <c r="G163" i="30" s="1"/>
  <c r="A163" i="30"/>
  <c r="H162" i="30"/>
  <c r="D162" i="30"/>
  <c r="C162" i="30"/>
  <c r="G162" i="30" s="1"/>
  <c r="A162" i="30"/>
  <c r="D161" i="30"/>
  <c r="I161" i="30" s="1"/>
  <c r="C161" i="30"/>
  <c r="A161" i="30"/>
  <c r="D160" i="30"/>
  <c r="J160" i="30" s="1"/>
  <c r="C160" i="30"/>
  <c r="A160" i="30"/>
  <c r="D159" i="30"/>
  <c r="C159" i="30"/>
  <c r="A159" i="30"/>
  <c r="H158" i="30"/>
  <c r="D158" i="30"/>
  <c r="J158" i="30" s="1"/>
  <c r="C158" i="30"/>
  <c r="A158" i="30"/>
  <c r="D157" i="30"/>
  <c r="C157" i="30"/>
  <c r="A157" i="30"/>
  <c r="D156" i="30"/>
  <c r="J156" i="30" s="1"/>
  <c r="C156" i="30"/>
  <c r="A156" i="30"/>
  <c r="D155" i="30"/>
  <c r="C155" i="30"/>
  <c r="A155" i="30"/>
  <c r="H154" i="30"/>
  <c r="D154" i="30"/>
  <c r="J154" i="30" s="1"/>
  <c r="C154" i="30"/>
  <c r="A154" i="30"/>
  <c r="D153" i="30"/>
  <c r="C153" i="30"/>
  <c r="A153" i="30"/>
  <c r="D152" i="30"/>
  <c r="J152" i="30" s="1"/>
  <c r="C152" i="30"/>
  <c r="A152" i="30"/>
  <c r="D151" i="30"/>
  <c r="H151" i="30" s="1"/>
  <c r="C151" i="30"/>
  <c r="A151" i="30"/>
  <c r="D150" i="30"/>
  <c r="C150" i="30"/>
  <c r="A150" i="30"/>
  <c r="D149" i="30"/>
  <c r="C149" i="30"/>
  <c r="A149" i="30"/>
  <c r="D148" i="30"/>
  <c r="J148" i="30" s="1"/>
  <c r="C148" i="30"/>
  <c r="A148" i="30"/>
  <c r="D147" i="30"/>
  <c r="C147" i="30"/>
  <c r="A147" i="30"/>
  <c r="D146" i="30"/>
  <c r="J146" i="30" s="1"/>
  <c r="C146" i="30"/>
  <c r="A146" i="30"/>
  <c r="D145" i="30"/>
  <c r="C145" i="30"/>
  <c r="A145" i="30"/>
  <c r="D144" i="30"/>
  <c r="J144" i="30" s="1"/>
  <c r="C144" i="30"/>
  <c r="A144" i="30"/>
  <c r="D143" i="30"/>
  <c r="I143" i="30" s="1"/>
  <c r="C143" i="30"/>
  <c r="A143" i="30"/>
  <c r="D142" i="30"/>
  <c r="J142" i="30" s="1"/>
  <c r="C142" i="30"/>
  <c r="A142" i="30"/>
  <c r="D141" i="30"/>
  <c r="H141" i="30" s="1"/>
  <c r="C141" i="30"/>
  <c r="A141" i="30"/>
  <c r="D140" i="30"/>
  <c r="F140" i="30" s="1"/>
  <c r="C140" i="30"/>
  <c r="A140" i="30"/>
  <c r="H139" i="30"/>
  <c r="E139" i="30"/>
  <c r="D139" i="30"/>
  <c r="I139" i="30" s="1"/>
  <c r="C139" i="30"/>
  <c r="G139" i="30" s="1"/>
  <c r="A139" i="30"/>
  <c r="F138" i="30"/>
  <c r="D138" i="30"/>
  <c r="C138" i="30"/>
  <c r="G138" i="30" s="1"/>
  <c r="A138" i="30"/>
  <c r="F137" i="30"/>
  <c r="D137" i="30"/>
  <c r="I137" i="30" s="1"/>
  <c r="C137" i="30"/>
  <c r="A137" i="30"/>
  <c r="D136" i="30"/>
  <c r="F136" i="30" s="1"/>
  <c r="C136" i="30"/>
  <c r="A136" i="30"/>
  <c r="H135" i="30"/>
  <c r="F135" i="30"/>
  <c r="E135" i="30"/>
  <c r="D135" i="30"/>
  <c r="I135" i="30" s="1"/>
  <c r="C135" i="30"/>
  <c r="G135" i="30" s="1"/>
  <c r="A135" i="30"/>
  <c r="F134" i="30"/>
  <c r="D134" i="30"/>
  <c r="C134" i="30"/>
  <c r="G134" i="30" s="1"/>
  <c r="A134" i="30"/>
  <c r="D270" i="29"/>
  <c r="H270" i="29" s="1"/>
  <c r="C270" i="29"/>
  <c r="A270" i="29"/>
  <c r="F269" i="29"/>
  <c r="D269" i="29"/>
  <c r="I269" i="29" s="1"/>
  <c r="C269" i="29"/>
  <c r="E269" i="29" s="1"/>
  <c r="A269" i="29"/>
  <c r="D268" i="29"/>
  <c r="C268" i="29"/>
  <c r="H268" i="29" s="1"/>
  <c r="A268" i="29"/>
  <c r="D267" i="29"/>
  <c r="I267" i="29" s="1"/>
  <c r="C267" i="29"/>
  <c r="A267" i="29"/>
  <c r="D266" i="29"/>
  <c r="C266" i="29"/>
  <c r="A266" i="29"/>
  <c r="E265" i="29"/>
  <c r="D265" i="29"/>
  <c r="C265" i="29"/>
  <c r="G265" i="29" s="1"/>
  <c r="A265" i="29"/>
  <c r="H264" i="29"/>
  <c r="D264" i="29"/>
  <c r="C264" i="29"/>
  <c r="A264" i="29"/>
  <c r="J263" i="29"/>
  <c r="D263" i="29"/>
  <c r="I263" i="29" s="1"/>
  <c r="C263" i="29"/>
  <c r="F263" i="29" s="1"/>
  <c r="A263" i="29"/>
  <c r="D262" i="29"/>
  <c r="F262" i="29" s="1"/>
  <c r="C262" i="29"/>
  <c r="H262" i="29" s="1"/>
  <c r="A262" i="29"/>
  <c r="D261" i="29"/>
  <c r="C261" i="29"/>
  <c r="G261" i="29" s="1"/>
  <c r="A261" i="29"/>
  <c r="D260" i="29"/>
  <c r="C260" i="29"/>
  <c r="A260" i="29"/>
  <c r="D259" i="29"/>
  <c r="C259" i="29"/>
  <c r="G259" i="29" s="1"/>
  <c r="A259" i="29"/>
  <c r="D258" i="29"/>
  <c r="C258" i="29"/>
  <c r="H258" i="29" s="1"/>
  <c r="A258" i="29"/>
  <c r="F257" i="29"/>
  <c r="D257" i="29"/>
  <c r="C257" i="29"/>
  <c r="G257" i="29" s="1"/>
  <c r="A257" i="29"/>
  <c r="F256" i="29"/>
  <c r="D256" i="29"/>
  <c r="C256" i="29"/>
  <c r="G256" i="29" s="1"/>
  <c r="A256" i="29"/>
  <c r="D255" i="29"/>
  <c r="I255" i="29" s="1"/>
  <c r="C255" i="29"/>
  <c r="A255" i="29"/>
  <c r="D254" i="29"/>
  <c r="J254" i="29" s="1"/>
  <c r="C254" i="29"/>
  <c r="A254" i="29"/>
  <c r="D253" i="29"/>
  <c r="C253" i="29"/>
  <c r="G253" i="29" s="1"/>
  <c r="A253" i="29"/>
  <c r="D252" i="29"/>
  <c r="C252" i="29"/>
  <c r="G252" i="29" s="1"/>
  <c r="A252" i="29"/>
  <c r="F251" i="29"/>
  <c r="D251" i="29"/>
  <c r="I251" i="29" s="1"/>
  <c r="C251" i="29"/>
  <c r="E251" i="29" s="1"/>
  <c r="A251" i="29"/>
  <c r="D250" i="29"/>
  <c r="C250" i="29"/>
  <c r="F250" i="29" s="1"/>
  <c r="A250" i="29"/>
  <c r="D249" i="29"/>
  <c r="C249" i="29"/>
  <c r="G249" i="29" s="1"/>
  <c r="A249" i="29"/>
  <c r="D248" i="29"/>
  <c r="C248" i="29"/>
  <c r="H248" i="29" s="1"/>
  <c r="A248" i="29"/>
  <c r="D247" i="29"/>
  <c r="I247" i="29" s="1"/>
  <c r="C247" i="29"/>
  <c r="A247" i="29"/>
  <c r="D246" i="29"/>
  <c r="H246" i="29" s="1"/>
  <c r="C246" i="29"/>
  <c r="A246" i="29"/>
  <c r="F245" i="29"/>
  <c r="D245" i="29"/>
  <c r="C245" i="29"/>
  <c r="G245" i="29" s="1"/>
  <c r="A245" i="29"/>
  <c r="H244" i="29"/>
  <c r="D244" i="29"/>
  <c r="C244" i="29"/>
  <c r="G244" i="29" s="1"/>
  <c r="A244" i="29"/>
  <c r="J243" i="29"/>
  <c r="D243" i="29"/>
  <c r="I243" i="29" s="1"/>
  <c r="C243" i="29"/>
  <c r="F243" i="29" s="1"/>
  <c r="A243" i="29"/>
  <c r="D242" i="29"/>
  <c r="C242" i="29"/>
  <c r="A242" i="29"/>
  <c r="H241" i="29"/>
  <c r="D241" i="29"/>
  <c r="J241" i="29" s="1"/>
  <c r="C241" i="29"/>
  <c r="F241" i="29" s="1"/>
  <c r="A241" i="29"/>
  <c r="D240" i="29"/>
  <c r="C240" i="29"/>
  <c r="A240" i="29"/>
  <c r="H239" i="29"/>
  <c r="D239" i="29"/>
  <c r="J239" i="29" s="1"/>
  <c r="C239" i="29"/>
  <c r="F239" i="29" s="1"/>
  <c r="A239" i="29"/>
  <c r="D238" i="29"/>
  <c r="I238" i="29" s="1"/>
  <c r="C238" i="29"/>
  <c r="E238" i="29" s="1"/>
  <c r="A238" i="29"/>
  <c r="D237" i="29"/>
  <c r="C237" i="29"/>
  <c r="A237" i="29"/>
  <c r="H236" i="29"/>
  <c r="D236" i="29"/>
  <c r="C236" i="29"/>
  <c r="G236" i="29" s="1"/>
  <c r="A236" i="29"/>
  <c r="D235" i="29"/>
  <c r="H235" i="29" s="1"/>
  <c r="C235" i="29"/>
  <c r="A235" i="29"/>
  <c r="D234" i="29"/>
  <c r="C234" i="29"/>
  <c r="A234" i="29"/>
  <c r="F233" i="29"/>
  <c r="D233" i="29"/>
  <c r="H233" i="29" s="1"/>
  <c r="C233" i="29"/>
  <c r="E233" i="29" s="1"/>
  <c r="A233" i="29"/>
  <c r="D232" i="29"/>
  <c r="C232" i="29"/>
  <c r="H232" i="29" s="1"/>
  <c r="A232" i="29"/>
  <c r="E231" i="29"/>
  <c r="D231" i="29"/>
  <c r="C231" i="29"/>
  <c r="G231" i="29" s="1"/>
  <c r="A231" i="29"/>
  <c r="D230" i="29"/>
  <c r="H230" i="29" s="1"/>
  <c r="C230" i="29"/>
  <c r="A230" i="29"/>
  <c r="D229" i="29"/>
  <c r="C229" i="29"/>
  <c r="G229" i="29" s="1"/>
  <c r="A229" i="29"/>
  <c r="D228" i="29"/>
  <c r="C228" i="29"/>
  <c r="G228" i="29" s="1"/>
  <c r="A228" i="29"/>
  <c r="F227" i="29"/>
  <c r="D227" i="29"/>
  <c r="H227" i="29" s="1"/>
  <c r="C227" i="29"/>
  <c r="E227" i="29" s="1"/>
  <c r="A227" i="29"/>
  <c r="D226" i="29"/>
  <c r="C226" i="29"/>
  <c r="A226" i="29"/>
  <c r="D225" i="29"/>
  <c r="H225" i="29" s="1"/>
  <c r="C225" i="29"/>
  <c r="A225" i="29"/>
  <c r="G224" i="29"/>
  <c r="D224" i="29"/>
  <c r="C224" i="29"/>
  <c r="J224" i="29" s="1"/>
  <c r="A224" i="29"/>
  <c r="I223" i="29"/>
  <c r="D223" i="29"/>
  <c r="C223" i="29"/>
  <c r="F223" i="29" s="1"/>
  <c r="A223" i="29"/>
  <c r="D222" i="29"/>
  <c r="C222" i="29"/>
  <c r="J222" i="29" s="1"/>
  <c r="A222" i="29"/>
  <c r="D221" i="29"/>
  <c r="F221" i="29" s="1"/>
  <c r="C221" i="29"/>
  <c r="A221" i="29"/>
  <c r="G220" i="29"/>
  <c r="D220" i="29"/>
  <c r="C220" i="29"/>
  <c r="J220" i="29" s="1"/>
  <c r="A220" i="29"/>
  <c r="I219" i="29"/>
  <c r="D219" i="29"/>
  <c r="C219" i="29"/>
  <c r="F219" i="29" s="1"/>
  <c r="A219" i="29"/>
  <c r="D218" i="29"/>
  <c r="C218" i="29"/>
  <c r="J218" i="29" s="1"/>
  <c r="A218" i="29"/>
  <c r="D217" i="29"/>
  <c r="F217" i="29" s="1"/>
  <c r="C217" i="29"/>
  <c r="A217" i="29"/>
  <c r="G216" i="29"/>
  <c r="D216" i="29"/>
  <c r="C216" i="29"/>
  <c r="J216" i="29" s="1"/>
  <c r="A216" i="29"/>
  <c r="I215" i="29"/>
  <c r="D215" i="29"/>
  <c r="C215" i="29"/>
  <c r="F215" i="29" s="1"/>
  <c r="A215" i="29"/>
  <c r="D214" i="29"/>
  <c r="C214" i="29"/>
  <c r="J214" i="29" s="1"/>
  <c r="A214" i="29"/>
  <c r="D213" i="29"/>
  <c r="F213" i="29" s="1"/>
  <c r="C213" i="29"/>
  <c r="A213" i="29"/>
  <c r="G212" i="29"/>
  <c r="D212" i="29"/>
  <c r="C212" i="29"/>
  <c r="J212" i="29" s="1"/>
  <c r="A212" i="29"/>
  <c r="I211" i="29"/>
  <c r="D211" i="29"/>
  <c r="C211" i="29"/>
  <c r="F211" i="29" s="1"/>
  <c r="A211" i="29"/>
  <c r="D210" i="29"/>
  <c r="C210" i="29"/>
  <c r="J210" i="29" s="1"/>
  <c r="A210" i="29"/>
  <c r="D209" i="29"/>
  <c r="F209" i="29" s="1"/>
  <c r="C209" i="29"/>
  <c r="A209" i="29"/>
  <c r="G208" i="29"/>
  <c r="D208" i="29"/>
  <c r="C208" i="29"/>
  <c r="J208" i="29" s="1"/>
  <c r="A208" i="29"/>
  <c r="I207" i="29"/>
  <c r="D207" i="29"/>
  <c r="C207" i="29"/>
  <c r="F207" i="29" s="1"/>
  <c r="A207" i="29"/>
  <c r="D206" i="29"/>
  <c r="C206" i="29"/>
  <c r="J206" i="29" s="1"/>
  <c r="A206" i="29"/>
  <c r="D205" i="29"/>
  <c r="F205" i="29" s="1"/>
  <c r="C205" i="29"/>
  <c r="A205" i="29"/>
  <c r="G204" i="29"/>
  <c r="D204" i="29"/>
  <c r="C204" i="29"/>
  <c r="J204" i="29" s="1"/>
  <c r="A204" i="29"/>
  <c r="I203" i="29"/>
  <c r="D203" i="29"/>
  <c r="C203" i="29"/>
  <c r="F203" i="29" s="1"/>
  <c r="A203" i="29"/>
  <c r="D202" i="29"/>
  <c r="C202" i="29"/>
  <c r="J202" i="29" s="1"/>
  <c r="A202" i="29"/>
  <c r="D201" i="29"/>
  <c r="C201" i="29"/>
  <c r="A201" i="29"/>
  <c r="D200" i="29"/>
  <c r="F200" i="29" s="1"/>
  <c r="C200" i="29"/>
  <c r="A200" i="29"/>
  <c r="D199" i="29"/>
  <c r="C199" i="29"/>
  <c r="A199" i="29"/>
  <c r="F198" i="29"/>
  <c r="D198" i="29"/>
  <c r="C198" i="29"/>
  <c r="G198" i="29" s="1"/>
  <c r="A198" i="29"/>
  <c r="D197" i="29"/>
  <c r="C197" i="29"/>
  <c r="A197" i="29"/>
  <c r="H196" i="29"/>
  <c r="D196" i="29"/>
  <c r="C196" i="29"/>
  <c r="F196" i="29" s="1"/>
  <c r="A196" i="29"/>
  <c r="D195" i="29"/>
  <c r="C195" i="29"/>
  <c r="A195" i="29"/>
  <c r="D194" i="29"/>
  <c r="C194" i="29"/>
  <c r="G194" i="29" s="1"/>
  <c r="A194" i="29"/>
  <c r="D193" i="29"/>
  <c r="C193" i="29"/>
  <c r="A193" i="29"/>
  <c r="E192" i="29"/>
  <c r="D192" i="29"/>
  <c r="C192" i="29"/>
  <c r="G192" i="29" s="1"/>
  <c r="A192" i="29"/>
  <c r="D191" i="29"/>
  <c r="C191" i="29"/>
  <c r="A191" i="29"/>
  <c r="D190" i="29"/>
  <c r="C190" i="29"/>
  <c r="G190" i="29" s="1"/>
  <c r="A190" i="29"/>
  <c r="D189" i="29"/>
  <c r="C189" i="29"/>
  <c r="H189" i="29" s="1"/>
  <c r="A189" i="29"/>
  <c r="F188" i="29"/>
  <c r="D188" i="29"/>
  <c r="I188" i="29" s="1"/>
  <c r="C188" i="29"/>
  <c r="E188" i="29" s="1"/>
  <c r="A188" i="29"/>
  <c r="D187" i="29"/>
  <c r="C187" i="29"/>
  <c r="F187" i="29" s="1"/>
  <c r="A187" i="29"/>
  <c r="E186" i="29"/>
  <c r="D186" i="29"/>
  <c r="C186" i="29"/>
  <c r="G186" i="29" s="1"/>
  <c r="A186" i="29"/>
  <c r="D185" i="29"/>
  <c r="H185" i="29" s="1"/>
  <c r="C185" i="29"/>
  <c r="A185" i="29"/>
  <c r="D184" i="29"/>
  <c r="C184" i="29"/>
  <c r="G184" i="29" s="1"/>
  <c r="A184" i="29"/>
  <c r="D183" i="29"/>
  <c r="C183" i="29"/>
  <c r="J183" i="29" s="1"/>
  <c r="A183" i="29"/>
  <c r="D182" i="29"/>
  <c r="C182" i="29"/>
  <c r="H182" i="29" s="1"/>
  <c r="A182" i="29"/>
  <c r="D181" i="29"/>
  <c r="I181" i="29" s="1"/>
  <c r="C181" i="29"/>
  <c r="A181" i="29"/>
  <c r="D180" i="29"/>
  <c r="H180" i="29" s="1"/>
  <c r="C180" i="29"/>
  <c r="A180" i="29"/>
  <c r="D179" i="29"/>
  <c r="C179" i="29"/>
  <c r="G179" i="29" s="1"/>
  <c r="A179" i="29"/>
  <c r="D178" i="29"/>
  <c r="E178" i="29" s="1"/>
  <c r="C178" i="29"/>
  <c r="A178" i="29"/>
  <c r="D177" i="29"/>
  <c r="G177" i="29" s="1"/>
  <c r="C177" i="29"/>
  <c r="A177" i="29"/>
  <c r="E176" i="29"/>
  <c r="D176" i="29"/>
  <c r="C176" i="29"/>
  <c r="G176" i="29" s="1"/>
  <c r="A176" i="29"/>
  <c r="D175" i="29"/>
  <c r="C175" i="29"/>
  <c r="A175" i="29"/>
  <c r="E174" i="29"/>
  <c r="D174" i="29"/>
  <c r="C174" i="29"/>
  <c r="G174" i="29" s="1"/>
  <c r="A174" i="29"/>
  <c r="G173" i="29"/>
  <c r="D173" i="29"/>
  <c r="C173" i="29"/>
  <c r="A173" i="29"/>
  <c r="I172" i="29"/>
  <c r="D172" i="29"/>
  <c r="H172" i="29" s="1"/>
  <c r="C172" i="29"/>
  <c r="E172" i="29" s="1"/>
  <c r="A172" i="29"/>
  <c r="D171" i="29"/>
  <c r="C171" i="29"/>
  <c r="A171" i="29"/>
  <c r="I170" i="29"/>
  <c r="D170" i="29"/>
  <c r="H170" i="29" s="1"/>
  <c r="C170" i="29"/>
  <c r="E170" i="29" s="1"/>
  <c r="A170" i="29"/>
  <c r="D169" i="29"/>
  <c r="C169" i="29"/>
  <c r="G169" i="29" s="1"/>
  <c r="A169" i="29"/>
  <c r="D168" i="29"/>
  <c r="C168" i="29"/>
  <c r="G168" i="29" s="1"/>
  <c r="A168" i="29"/>
  <c r="D167" i="29"/>
  <c r="C167" i="29"/>
  <c r="A167" i="29"/>
  <c r="D166" i="29"/>
  <c r="C166" i="29"/>
  <c r="G166" i="29" s="1"/>
  <c r="A166" i="29"/>
  <c r="D165" i="29"/>
  <c r="C165" i="29"/>
  <c r="G165" i="29" s="1"/>
  <c r="A165" i="29"/>
  <c r="D164" i="29"/>
  <c r="H164" i="29" s="1"/>
  <c r="C164" i="29"/>
  <c r="A164" i="29"/>
  <c r="D163" i="29"/>
  <c r="C163" i="29"/>
  <c r="A163" i="29"/>
  <c r="D162" i="29"/>
  <c r="H162" i="29" s="1"/>
  <c r="C162" i="29"/>
  <c r="A162" i="29"/>
  <c r="D161" i="29"/>
  <c r="G161" i="29" s="1"/>
  <c r="C161" i="29"/>
  <c r="A161" i="29"/>
  <c r="E160" i="29"/>
  <c r="D160" i="29"/>
  <c r="C160" i="29"/>
  <c r="G160" i="29" s="1"/>
  <c r="A160" i="29"/>
  <c r="D159" i="29"/>
  <c r="C159" i="29"/>
  <c r="A159" i="29"/>
  <c r="E158" i="29"/>
  <c r="D158" i="29"/>
  <c r="C158" i="29"/>
  <c r="G158" i="29" s="1"/>
  <c r="A158" i="29"/>
  <c r="G157" i="29"/>
  <c r="D157" i="29"/>
  <c r="C157" i="29"/>
  <c r="A157" i="29"/>
  <c r="I156" i="29"/>
  <c r="D156" i="29"/>
  <c r="H156" i="29" s="1"/>
  <c r="C156" i="29"/>
  <c r="E156" i="29" s="1"/>
  <c r="A156" i="29"/>
  <c r="D155" i="29"/>
  <c r="C155" i="29"/>
  <c r="A155" i="29"/>
  <c r="I154" i="29"/>
  <c r="D154" i="29"/>
  <c r="H154" i="29" s="1"/>
  <c r="C154" i="29"/>
  <c r="E154" i="29" s="1"/>
  <c r="A154" i="29"/>
  <c r="D153" i="29"/>
  <c r="C153" i="29"/>
  <c r="G153" i="29" s="1"/>
  <c r="A153" i="29"/>
  <c r="D152" i="29"/>
  <c r="C152" i="29"/>
  <c r="A152" i="29"/>
  <c r="D151" i="29"/>
  <c r="C151" i="29"/>
  <c r="A151" i="29"/>
  <c r="H150" i="29"/>
  <c r="D150" i="29"/>
  <c r="C150" i="29"/>
  <c r="E150" i="29" s="1"/>
  <c r="A150" i="29"/>
  <c r="D149" i="29"/>
  <c r="C149" i="29"/>
  <c r="G149" i="29" s="1"/>
  <c r="A149" i="29"/>
  <c r="D148" i="29"/>
  <c r="C148" i="29"/>
  <c r="H148" i="29" s="1"/>
  <c r="A148" i="29"/>
  <c r="D147" i="29"/>
  <c r="C147" i="29"/>
  <c r="G147" i="29" s="1"/>
  <c r="A147" i="29"/>
  <c r="D146" i="29"/>
  <c r="C146" i="29"/>
  <c r="A146" i="29"/>
  <c r="D145" i="29"/>
  <c r="C145" i="29"/>
  <c r="H145" i="29" s="1"/>
  <c r="A145" i="29"/>
  <c r="D144" i="29"/>
  <c r="I144" i="29" s="1"/>
  <c r="C144" i="29"/>
  <c r="A144" i="29"/>
  <c r="D143" i="29"/>
  <c r="C143" i="29"/>
  <c r="H143" i="29" s="1"/>
  <c r="A143" i="29"/>
  <c r="E142" i="29"/>
  <c r="D142" i="29"/>
  <c r="C142" i="29"/>
  <c r="G142" i="29" s="1"/>
  <c r="A142" i="29"/>
  <c r="D141" i="29"/>
  <c r="E141" i="29" s="1"/>
  <c r="C141" i="29"/>
  <c r="A141" i="29"/>
  <c r="D140" i="29"/>
  <c r="I140" i="29" s="1"/>
  <c r="C140" i="29"/>
  <c r="A140" i="29"/>
  <c r="E139" i="29"/>
  <c r="D139" i="29"/>
  <c r="C139" i="29"/>
  <c r="H139" i="29" s="1"/>
  <c r="A139" i="29"/>
  <c r="D138" i="29"/>
  <c r="C138" i="29"/>
  <c r="A138" i="29"/>
  <c r="F137" i="29"/>
  <c r="D137" i="29"/>
  <c r="C137" i="29"/>
  <c r="H137" i="29" s="1"/>
  <c r="A137" i="29"/>
  <c r="D136" i="29"/>
  <c r="H136" i="29" s="1"/>
  <c r="C136" i="29"/>
  <c r="A136" i="29"/>
  <c r="F135" i="29"/>
  <c r="D135" i="29"/>
  <c r="C135" i="29"/>
  <c r="I135" i="29" s="1"/>
  <c r="A135" i="29"/>
  <c r="D134" i="29"/>
  <c r="J134" i="29" s="1"/>
  <c r="C134" i="29"/>
  <c r="A134" i="29"/>
  <c r="D270" i="36"/>
  <c r="A270" i="36"/>
  <c r="D269" i="36"/>
  <c r="H269" i="36" s="1"/>
  <c r="A269" i="36"/>
  <c r="J268" i="36"/>
  <c r="D268" i="36"/>
  <c r="H268" i="36" s="1"/>
  <c r="A268" i="36"/>
  <c r="D267" i="36"/>
  <c r="A267" i="36"/>
  <c r="D266" i="36"/>
  <c r="A266" i="36"/>
  <c r="I265" i="36"/>
  <c r="D265" i="36"/>
  <c r="H265" i="36" s="1"/>
  <c r="A265" i="36"/>
  <c r="D264" i="36"/>
  <c r="H264" i="36" s="1"/>
  <c r="A264" i="36"/>
  <c r="D263" i="36"/>
  <c r="A263" i="36"/>
  <c r="D262" i="36"/>
  <c r="A262" i="36"/>
  <c r="D261" i="36"/>
  <c r="A261" i="36"/>
  <c r="G260" i="36"/>
  <c r="D260" i="36"/>
  <c r="H260" i="36" s="1"/>
  <c r="A260" i="36"/>
  <c r="D259" i="36"/>
  <c r="A259" i="36"/>
  <c r="D258" i="36"/>
  <c r="E258" i="36" s="1"/>
  <c r="A258" i="36"/>
  <c r="I257" i="36"/>
  <c r="E257" i="36"/>
  <c r="D257" i="36"/>
  <c r="H257" i="36" s="1"/>
  <c r="A257" i="36"/>
  <c r="I256" i="36"/>
  <c r="D256" i="36"/>
  <c r="J256" i="36" s="1"/>
  <c r="A256" i="36"/>
  <c r="D255" i="36"/>
  <c r="J255" i="36" s="1"/>
  <c r="A255" i="36"/>
  <c r="D254" i="36"/>
  <c r="A254" i="36"/>
  <c r="D253" i="36"/>
  <c r="A253" i="36"/>
  <c r="D252" i="36"/>
  <c r="A252" i="36"/>
  <c r="D251" i="36"/>
  <c r="A251" i="36"/>
  <c r="H250" i="36"/>
  <c r="D250" i="36"/>
  <c r="E250" i="36" s="1"/>
  <c r="A250" i="36"/>
  <c r="H249" i="36"/>
  <c r="D249" i="36"/>
  <c r="G249" i="36" s="1"/>
  <c r="A249" i="36"/>
  <c r="G248" i="36"/>
  <c r="E248" i="36"/>
  <c r="D248" i="36"/>
  <c r="H248" i="36" s="1"/>
  <c r="A248" i="36"/>
  <c r="G247" i="36"/>
  <c r="D247" i="36"/>
  <c r="I247" i="36" s="1"/>
  <c r="A247" i="36"/>
  <c r="D246" i="36"/>
  <c r="G246" i="36" s="1"/>
  <c r="A246" i="36"/>
  <c r="D245" i="36"/>
  <c r="A245" i="36"/>
  <c r="D244" i="36"/>
  <c r="H244" i="36" s="1"/>
  <c r="A244" i="36"/>
  <c r="D243" i="36"/>
  <c r="A243" i="36"/>
  <c r="D242" i="36"/>
  <c r="A242" i="36"/>
  <c r="D241" i="36"/>
  <c r="A241" i="36"/>
  <c r="D240" i="36"/>
  <c r="A240" i="36"/>
  <c r="D239" i="36"/>
  <c r="A239" i="36"/>
  <c r="G238" i="36"/>
  <c r="D238" i="36"/>
  <c r="H238" i="36" s="1"/>
  <c r="A238" i="36"/>
  <c r="J237" i="36"/>
  <c r="D237" i="36"/>
  <c r="A237" i="36"/>
  <c r="D236" i="36"/>
  <c r="H236" i="36" s="1"/>
  <c r="A236" i="36"/>
  <c r="I235" i="36"/>
  <c r="H235" i="36"/>
  <c r="E235" i="36"/>
  <c r="D235" i="36"/>
  <c r="A235" i="36"/>
  <c r="D234" i="36"/>
  <c r="A234" i="36"/>
  <c r="F233" i="36"/>
  <c r="D233" i="36"/>
  <c r="H233" i="36" s="1"/>
  <c r="A233" i="36"/>
  <c r="D232" i="36"/>
  <c r="G232" i="36" s="1"/>
  <c r="A232" i="36"/>
  <c r="I231" i="36"/>
  <c r="D231" i="36"/>
  <c r="A231" i="36"/>
  <c r="F230" i="36"/>
  <c r="D230" i="36"/>
  <c r="H230" i="36" s="1"/>
  <c r="A230" i="36"/>
  <c r="J229" i="36"/>
  <c r="D229" i="36"/>
  <c r="A229" i="36"/>
  <c r="D228" i="36"/>
  <c r="H228" i="36" s="1"/>
  <c r="A228" i="36"/>
  <c r="I227" i="36"/>
  <c r="H227" i="36"/>
  <c r="E227" i="36"/>
  <c r="D227" i="36"/>
  <c r="A227" i="36"/>
  <c r="D226" i="36"/>
  <c r="A226" i="36"/>
  <c r="F225" i="36"/>
  <c r="D225" i="36"/>
  <c r="H225" i="36" s="1"/>
  <c r="A225" i="36"/>
  <c r="D224" i="36"/>
  <c r="G224" i="36" s="1"/>
  <c r="A224" i="36"/>
  <c r="I223" i="36"/>
  <c r="D223" i="36"/>
  <c r="A223" i="36"/>
  <c r="F222" i="36"/>
  <c r="D222" i="36"/>
  <c r="H222" i="36" s="1"/>
  <c r="A222" i="36"/>
  <c r="J221" i="36"/>
  <c r="D221" i="36"/>
  <c r="A221" i="36"/>
  <c r="D220" i="36"/>
  <c r="H220" i="36" s="1"/>
  <c r="A220" i="36"/>
  <c r="I219" i="36"/>
  <c r="H219" i="36"/>
  <c r="E219" i="36"/>
  <c r="D219" i="36"/>
  <c r="A219" i="36"/>
  <c r="I218" i="36"/>
  <c r="H218" i="36"/>
  <c r="D218" i="36"/>
  <c r="A218" i="36"/>
  <c r="D217" i="36"/>
  <c r="A217" i="36"/>
  <c r="D216" i="36"/>
  <c r="F216" i="36" s="1"/>
  <c r="A216" i="36"/>
  <c r="D215" i="36"/>
  <c r="A215" i="36"/>
  <c r="D214" i="36"/>
  <c r="J214" i="36" s="1"/>
  <c r="A214" i="36"/>
  <c r="F213" i="36"/>
  <c r="D213" i="36"/>
  <c r="H213" i="36" s="1"/>
  <c r="A213" i="36"/>
  <c r="J212" i="36"/>
  <c r="D212" i="36"/>
  <c r="H212" i="36" s="1"/>
  <c r="A212" i="36"/>
  <c r="D211" i="36"/>
  <c r="A211" i="36"/>
  <c r="D210" i="36"/>
  <c r="A210" i="36"/>
  <c r="D209" i="36"/>
  <c r="A209" i="36"/>
  <c r="D208" i="36"/>
  <c r="A208" i="36"/>
  <c r="D207" i="36"/>
  <c r="A207" i="36"/>
  <c r="H206" i="36"/>
  <c r="F206" i="36"/>
  <c r="E206" i="36"/>
  <c r="D206" i="36"/>
  <c r="G206" i="36" s="1"/>
  <c r="A206" i="36"/>
  <c r="J205" i="36"/>
  <c r="I205" i="36"/>
  <c r="D205" i="36"/>
  <c r="A205" i="36"/>
  <c r="D204" i="36"/>
  <c r="A204" i="36"/>
  <c r="D203" i="36"/>
  <c r="H203" i="36" s="1"/>
  <c r="A203" i="36"/>
  <c r="D202" i="36"/>
  <c r="I202" i="36" s="1"/>
  <c r="A202" i="36"/>
  <c r="G201" i="36"/>
  <c r="D201" i="36"/>
  <c r="H201" i="36" s="1"/>
  <c r="A201" i="36"/>
  <c r="D200" i="36"/>
  <c r="A200" i="36"/>
  <c r="F199" i="36"/>
  <c r="D199" i="36"/>
  <c r="H199" i="36" s="1"/>
  <c r="A199" i="36"/>
  <c r="I198" i="36"/>
  <c r="D198" i="36"/>
  <c r="J198" i="36" s="1"/>
  <c r="A198" i="36"/>
  <c r="D197" i="36"/>
  <c r="H197" i="36" s="1"/>
  <c r="A197" i="36"/>
  <c r="D196" i="36"/>
  <c r="A196" i="36"/>
  <c r="I195" i="36"/>
  <c r="E195" i="36"/>
  <c r="D195" i="36"/>
  <c r="H195" i="36" s="1"/>
  <c r="A195" i="36"/>
  <c r="D194" i="36"/>
  <c r="A194" i="36"/>
  <c r="D193" i="36"/>
  <c r="H193" i="36" s="1"/>
  <c r="A193" i="36"/>
  <c r="D192" i="36"/>
  <c r="I192" i="36" s="1"/>
  <c r="A192" i="36"/>
  <c r="F191" i="36"/>
  <c r="D191" i="36"/>
  <c r="H191" i="36" s="1"/>
  <c r="A191" i="36"/>
  <c r="J190" i="36"/>
  <c r="D190" i="36"/>
  <c r="A190" i="36"/>
  <c r="D189" i="36"/>
  <c r="H189" i="36" s="1"/>
  <c r="A189" i="36"/>
  <c r="D188" i="36"/>
  <c r="I188" i="36" s="1"/>
  <c r="A188" i="36"/>
  <c r="F187" i="36"/>
  <c r="D187" i="36"/>
  <c r="H187" i="36" s="1"/>
  <c r="A187" i="36"/>
  <c r="I186" i="36"/>
  <c r="D186" i="36"/>
  <c r="J186" i="36" s="1"/>
  <c r="A186" i="36"/>
  <c r="D185" i="36"/>
  <c r="H185" i="36" s="1"/>
  <c r="A185" i="36"/>
  <c r="D184" i="36"/>
  <c r="A184" i="36"/>
  <c r="F183" i="36"/>
  <c r="D183" i="36"/>
  <c r="H183" i="36" s="1"/>
  <c r="A183" i="36"/>
  <c r="J182" i="36"/>
  <c r="D182" i="36"/>
  <c r="A182" i="36"/>
  <c r="D181" i="36"/>
  <c r="H181" i="36" s="1"/>
  <c r="A181" i="36"/>
  <c r="D180" i="36"/>
  <c r="A180" i="36"/>
  <c r="F179" i="36"/>
  <c r="D179" i="36"/>
  <c r="H179" i="36" s="1"/>
  <c r="A179" i="36"/>
  <c r="I178" i="36"/>
  <c r="D178" i="36"/>
  <c r="J178" i="36" s="1"/>
  <c r="A178" i="36"/>
  <c r="D177" i="36"/>
  <c r="A177" i="36"/>
  <c r="D176" i="36"/>
  <c r="H176" i="36" s="1"/>
  <c r="A176" i="36"/>
  <c r="D175" i="36"/>
  <c r="G175" i="36" s="1"/>
  <c r="A175" i="36"/>
  <c r="D174" i="36"/>
  <c r="A174" i="36"/>
  <c r="D173" i="36"/>
  <c r="A173" i="36"/>
  <c r="D172" i="36"/>
  <c r="A172" i="36"/>
  <c r="D171" i="36"/>
  <c r="A171" i="36"/>
  <c r="J170" i="36"/>
  <c r="D170" i="36"/>
  <c r="A170" i="36"/>
  <c r="D169" i="36"/>
  <c r="A169" i="36"/>
  <c r="D168" i="36"/>
  <c r="I168" i="36" s="1"/>
  <c r="A168" i="36"/>
  <c r="D167" i="36"/>
  <c r="A167" i="36"/>
  <c r="F166" i="36"/>
  <c r="D166" i="36"/>
  <c r="H166" i="36" s="1"/>
  <c r="A166" i="36"/>
  <c r="D165" i="36"/>
  <c r="A165" i="36"/>
  <c r="D164" i="36"/>
  <c r="A164" i="36"/>
  <c r="H163" i="36"/>
  <c r="E163" i="36"/>
  <c r="D163" i="36"/>
  <c r="G163" i="36" s="1"/>
  <c r="A163" i="36"/>
  <c r="D162" i="36"/>
  <c r="H162" i="36" s="1"/>
  <c r="A162" i="36"/>
  <c r="D161" i="36"/>
  <c r="H161" i="36" s="1"/>
  <c r="A161" i="36"/>
  <c r="H160" i="36"/>
  <c r="G160" i="36"/>
  <c r="E160" i="36"/>
  <c r="D160" i="36"/>
  <c r="A160" i="36"/>
  <c r="D159" i="36"/>
  <c r="G159" i="36" s="1"/>
  <c r="A159" i="36"/>
  <c r="D158" i="36"/>
  <c r="G158" i="36" s="1"/>
  <c r="A158" i="36"/>
  <c r="G157" i="36"/>
  <c r="D157" i="36"/>
  <c r="H157" i="36" s="1"/>
  <c r="A157" i="36"/>
  <c r="D156" i="36"/>
  <c r="H156" i="36" s="1"/>
  <c r="A156" i="36"/>
  <c r="D155" i="36"/>
  <c r="I155" i="36" s="1"/>
  <c r="A155" i="36"/>
  <c r="F154" i="36"/>
  <c r="D154" i="36"/>
  <c r="H154" i="36" s="1"/>
  <c r="A154" i="36"/>
  <c r="D153" i="36"/>
  <c r="J153" i="36" s="1"/>
  <c r="A153" i="36"/>
  <c r="D152" i="36"/>
  <c r="H152" i="36" s="1"/>
  <c r="A152" i="36"/>
  <c r="I151" i="36"/>
  <c r="E151" i="36"/>
  <c r="D151" i="36"/>
  <c r="H151" i="36" s="1"/>
  <c r="A151" i="36"/>
  <c r="F150" i="36"/>
  <c r="D150" i="36"/>
  <c r="I150" i="36" s="1"/>
  <c r="A150" i="36"/>
  <c r="D149" i="36"/>
  <c r="J149" i="36" s="1"/>
  <c r="A149" i="36"/>
  <c r="D148" i="36"/>
  <c r="H148" i="36" s="1"/>
  <c r="A148" i="36"/>
  <c r="D147" i="36"/>
  <c r="A147" i="36"/>
  <c r="I146" i="36"/>
  <c r="D146" i="36"/>
  <c r="G146" i="36" s="1"/>
  <c r="A146" i="36"/>
  <c r="D145" i="36"/>
  <c r="A145" i="36"/>
  <c r="H144" i="36"/>
  <c r="D144" i="36"/>
  <c r="A144" i="36"/>
  <c r="D143" i="36"/>
  <c r="A143" i="36"/>
  <c r="G142" i="36"/>
  <c r="F142" i="36"/>
  <c r="D142" i="36"/>
  <c r="A142" i="36"/>
  <c r="D141" i="36"/>
  <c r="J141" i="36" s="1"/>
  <c r="A141" i="36"/>
  <c r="D140" i="36"/>
  <c r="H140" i="36" s="1"/>
  <c r="A140" i="36"/>
  <c r="I139" i="36"/>
  <c r="D139" i="36"/>
  <c r="H139" i="36" s="1"/>
  <c r="A139" i="36"/>
  <c r="D138" i="36"/>
  <c r="H138" i="36" s="1"/>
  <c r="A138" i="36"/>
  <c r="D137" i="36"/>
  <c r="A137" i="36"/>
  <c r="D136" i="36"/>
  <c r="I136" i="36" s="1"/>
  <c r="A136" i="36"/>
  <c r="I135" i="36"/>
  <c r="F135" i="36"/>
  <c r="E135" i="36"/>
  <c r="D135" i="36"/>
  <c r="H135" i="36" s="1"/>
  <c r="A135" i="36"/>
  <c r="D134" i="36"/>
  <c r="H134" i="36" s="1"/>
  <c r="A134" i="36"/>
  <c r="N58" i="12"/>
  <c r="T58" i="12" s="1"/>
  <c r="M58" i="12"/>
  <c r="S58" i="12" s="1"/>
  <c r="L58" i="12"/>
  <c r="R58" i="12" s="1"/>
  <c r="K58" i="12"/>
  <c r="Q58" i="12" s="1"/>
  <c r="J58" i="12"/>
  <c r="P58" i="12" s="1"/>
  <c r="I58" i="12"/>
  <c r="O58" i="12" s="1"/>
  <c r="N52" i="12"/>
  <c r="T52" i="12" s="1"/>
  <c r="N51" i="12"/>
  <c r="M51" i="12"/>
  <c r="L51" i="12"/>
  <c r="R51" i="12" s="1"/>
  <c r="K51" i="12"/>
  <c r="Q51" i="12" s="1"/>
  <c r="J51" i="12"/>
  <c r="I51" i="12"/>
  <c r="O51" i="12" s="1"/>
  <c r="N47" i="12"/>
  <c r="T47" i="12" s="1"/>
  <c r="M47" i="12"/>
  <c r="S47" i="12" s="1"/>
  <c r="L47" i="12"/>
  <c r="R47" i="12" s="1"/>
  <c r="K47" i="12"/>
  <c r="Q47" i="12" s="1"/>
  <c r="J47" i="12"/>
  <c r="I47" i="12"/>
  <c r="O47" i="12" s="1"/>
  <c r="N46" i="12"/>
  <c r="T46" i="12" s="1"/>
  <c r="M46" i="12"/>
  <c r="S46" i="12" s="1"/>
  <c r="K46" i="12"/>
  <c r="Q46" i="12" s="1"/>
  <c r="J46" i="12"/>
  <c r="P46" i="12" s="1"/>
  <c r="I46" i="12"/>
  <c r="O46" i="12" s="1"/>
  <c r="N29" i="12"/>
  <c r="M29" i="12"/>
  <c r="S29" i="12" s="1"/>
  <c r="L29" i="12"/>
  <c r="R29" i="12" s="1"/>
  <c r="K29" i="12"/>
  <c r="Q29" i="12" s="1"/>
  <c r="J29" i="12"/>
  <c r="P29" i="12" s="1"/>
  <c r="I29" i="12"/>
  <c r="O29" i="12" s="1"/>
  <c r="N23" i="12"/>
  <c r="T23" i="12" s="1"/>
  <c r="N22" i="12"/>
  <c r="T22" i="12" s="1"/>
  <c r="M22" i="12"/>
  <c r="S22" i="12" s="1"/>
  <c r="L22" i="12"/>
  <c r="R22" i="12" s="1"/>
  <c r="K22" i="12"/>
  <c r="Q22" i="12" s="1"/>
  <c r="J22" i="12"/>
  <c r="I22" i="12"/>
  <c r="N18" i="12"/>
  <c r="M18" i="12"/>
  <c r="L18" i="12"/>
  <c r="R18" i="12" s="1"/>
  <c r="K18" i="12"/>
  <c r="Q18" i="12" s="1"/>
  <c r="J18" i="12"/>
  <c r="I18" i="12"/>
  <c r="M17" i="12"/>
  <c r="S17" i="12" s="1"/>
  <c r="L17" i="12"/>
  <c r="R17" i="12" s="1"/>
  <c r="K17" i="12"/>
  <c r="I17" i="12"/>
  <c r="O17" i="12" s="1"/>
  <c r="D270" i="35"/>
  <c r="C270" i="35"/>
  <c r="A270" i="35"/>
  <c r="D269" i="35"/>
  <c r="C269" i="35"/>
  <c r="A269" i="35"/>
  <c r="D268" i="35"/>
  <c r="C268" i="35"/>
  <c r="A268" i="35"/>
  <c r="F267" i="35"/>
  <c r="D267" i="35"/>
  <c r="E267" i="35" s="1"/>
  <c r="C267" i="35"/>
  <c r="A267" i="35"/>
  <c r="D266" i="35"/>
  <c r="H266" i="35" s="1"/>
  <c r="C266" i="35"/>
  <c r="A266" i="35"/>
  <c r="D265" i="35"/>
  <c r="C265" i="35"/>
  <c r="A265" i="35"/>
  <c r="D264" i="35"/>
  <c r="H264" i="35" s="1"/>
  <c r="C264" i="35"/>
  <c r="A264" i="35"/>
  <c r="I263" i="35"/>
  <c r="D263" i="35"/>
  <c r="C263" i="35"/>
  <c r="J263" i="35" s="1"/>
  <c r="A263" i="35"/>
  <c r="D262" i="35"/>
  <c r="C262" i="35"/>
  <c r="A262" i="35"/>
  <c r="E261" i="35"/>
  <c r="D261" i="35"/>
  <c r="C261" i="35"/>
  <c r="F261" i="35" s="1"/>
  <c r="A261" i="35"/>
  <c r="G260" i="35"/>
  <c r="D260" i="35"/>
  <c r="C260" i="35"/>
  <c r="A260" i="35"/>
  <c r="J259" i="35"/>
  <c r="D259" i="35"/>
  <c r="E259" i="35" s="1"/>
  <c r="C259" i="35"/>
  <c r="A259" i="35"/>
  <c r="D258" i="35"/>
  <c r="H258" i="35" s="1"/>
  <c r="C258" i="35"/>
  <c r="A258" i="35"/>
  <c r="D257" i="35"/>
  <c r="C257" i="35"/>
  <c r="A257" i="35"/>
  <c r="D256" i="35"/>
  <c r="C256" i="35"/>
  <c r="A256" i="35"/>
  <c r="D255" i="35"/>
  <c r="C255" i="35"/>
  <c r="A255" i="35"/>
  <c r="D254" i="35"/>
  <c r="C254" i="35"/>
  <c r="G254" i="35" s="1"/>
  <c r="A254" i="35"/>
  <c r="D253" i="35"/>
  <c r="C253" i="35"/>
  <c r="I253" i="35" s="1"/>
  <c r="A253" i="35"/>
  <c r="D252" i="35"/>
  <c r="C252" i="35"/>
  <c r="G252" i="35" s="1"/>
  <c r="A252" i="35"/>
  <c r="D251" i="35"/>
  <c r="C251" i="35"/>
  <c r="I251" i="35" s="1"/>
  <c r="A251" i="35"/>
  <c r="D250" i="35"/>
  <c r="C250" i="35"/>
  <c r="G250" i="35" s="1"/>
  <c r="A250" i="35"/>
  <c r="D249" i="35"/>
  <c r="C249" i="35"/>
  <c r="G249" i="35" s="1"/>
  <c r="A249" i="35"/>
  <c r="D248" i="35"/>
  <c r="I248" i="35" s="1"/>
  <c r="C248" i="35"/>
  <c r="A248" i="35"/>
  <c r="D247" i="35"/>
  <c r="C247" i="35"/>
  <c r="A247" i="35"/>
  <c r="D246" i="35"/>
  <c r="I246" i="35" s="1"/>
  <c r="C246" i="35"/>
  <c r="A246" i="35"/>
  <c r="D245" i="35"/>
  <c r="C245" i="35"/>
  <c r="G245" i="35" s="1"/>
  <c r="A245" i="35"/>
  <c r="D244" i="35"/>
  <c r="C244" i="35"/>
  <c r="A244" i="35"/>
  <c r="D243" i="35"/>
  <c r="C243" i="35"/>
  <c r="A243" i="35"/>
  <c r="D242" i="35"/>
  <c r="C242" i="35"/>
  <c r="A242" i="35"/>
  <c r="D241" i="35"/>
  <c r="C241" i="35"/>
  <c r="A241" i="35"/>
  <c r="D240" i="35"/>
  <c r="C240" i="35"/>
  <c r="A240" i="35"/>
  <c r="D239" i="35"/>
  <c r="C239" i="35"/>
  <c r="G239" i="35" s="1"/>
  <c r="A239" i="35"/>
  <c r="D238" i="35"/>
  <c r="C238" i="35"/>
  <c r="I238" i="35" s="1"/>
  <c r="A238" i="35"/>
  <c r="D237" i="35"/>
  <c r="C237" i="35"/>
  <c r="A237" i="35"/>
  <c r="D236" i="35"/>
  <c r="C236" i="35"/>
  <c r="A236" i="35"/>
  <c r="F235" i="35"/>
  <c r="E235" i="35"/>
  <c r="D235" i="35"/>
  <c r="C235" i="35"/>
  <c r="G235" i="35" s="1"/>
  <c r="A235" i="35"/>
  <c r="D234" i="35"/>
  <c r="C234" i="35"/>
  <c r="A234" i="35"/>
  <c r="G233" i="35"/>
  <c r="F233" i="35"/>
  <c r="D233" i="35"/>
  <c r="C233" i="35"/>
  <c r="A233" i="35"/>
  <c r="I232" i="35"/>
  <c r="D232" i="35"/>
  <c r="C232" i="35"/>
  <c r="A232" i="35"/>
  <c r="G231" i="35"/>
  <c r="D231" i="35"/>
  <c r="C231" i="35"/>
  <c r="A231" i="35"/>
  <c r="D230" i="35"/>
  <c r="C230" i="35"/>
  <c r="A230" i="35"/>
  <c r="D229" i="35"/>
  <c r="C229" i="35"/>
  <c r="A229" i="35"/>
  <c r="D228" i="35"/>
  <c r="H228" i="35" s="1"/>
  <c r="C228" i="35"/>
  <c r="A228" i="35"/>
  <c r="D227" i="35"/>
  <c r="C227" i="35"/>
  <c r="A227" i="35"/>
  <c r="D226" i="35"/>
  <c r="C226" i="35"/>
  <c r="A226" i="35"/>
  <c r="D225" i="35"/>
  <c r="G225" i="35" s="1"/>
  <c r="C225" i="35"/>
  <c r="A225" i="35"/>
  <c r="D224" i="35"/>
  <c r="I224" i="35" s="1"/>
  <c r="C224" i="35"/>
  <c r="A224" i="35"/>
  <c r="D223" i="35"/>
  <c r="G223" i="35" s="1"/>
  <c r="C223" i="35"/>
  <c r="A223" i="35"/>
  <c r="D222" i="35"/>
  <c r="C222" i="35"/>
  <c r="A222" i="35"/>
  <c r="D221" i="35"/>
  <c r="C221" i="35"/>
  <c r="A221" i="35"/>
  <c r="D220" i="35"/>
  <c r="C220" i="35"/>
  <c r="A220" i="35"/>
  <c r="D219" i="35"/>
  <c r="C219" i="35"/>
  <c r="J219" i="35" s="1"/>
  <c r="A219" i="35"/>
  <c r="D218" i="35"/>
  <c r="C218" i="35"/>
  <c r="A218" i="35"/>
  <c r="D217" i="35"/>
  <c r="C217" i="35"/>
  <c r="A217" i="35"/>
  <c r="D216" i="35"/>
  <c r="C216" i="35"/>
  <c r="A216" i="35"/>
  <c r="F215" i="35"/>
  <c r="E215" i="35"/>
  <c r="D215" i="35"/>
  <c r="C215" i="35"/>
  <c r="A215" i="35"/>
  <c r="G214" i="35"/>
  <c r="D214" i="35"/>
  <c r="C214" i="35"/>
  <c r="A214" i="35"/>
  <c r="D213" i="35"/>
  <c r="C213" i="35"/>
  <c r="A213" i="35"/>
  <c r="D212" i="35"/>
  <c r="C212" i="35"/>
  <c r="H212" i="35" s="1"/>
  <c r="A212" i="35"/>
  <c r="D211" i="35"/>
  <c r="C211" i="35"/>
  <c r="A211" i="35"/>
  <c r="D210" i="35"/>
  <c r="C210" i="35"/>
  <c r="A210" i="35"/>
  <c r="D209" i="35"/>
  <c r="C209" i="35"/>
  <c r="A209" i="35"/>
  <c r="G208" i="35"/>
  <c r="E208" i="35"/>
  <c r="D208" i="35"/>
  <c r="C208" i="35"/>
  <c r="A208" i="35"/>
  <c r="J207" i="35"/>
  <c r="D207" i="35"/>
  <c r="C207" i="35"/>
  <c r="A207" i="35"/>
  <c r="D206" i="35"/>
  <c r="G206" i="35" s="1"/>
  <c r="C206" i="35"/>
  <c r="A206" i="35"/>
  <c r="D205" i="35"/>
  <c r="C205" i="35"/>
  <c r="F205" i="35" s="1"/>
  <c r="A205" i="35"/>
  <c r="D204" i="35"/>
  <c r="C204" i="35"/>
  <c r="A204" i="35"/>
  <c r="D203" i="35"/>
  <c r="G203" i="35" s="1"/>
  <c r="C203" i="35"/>
  <c r="A203" i="35"/>
  <c r="D202" i="35"/>
  <c r="C202" i="35"/>
  <c r="A202" i="35"/>
  <c r="D201" i="35"/>
  <c r="G201" i="35" s="1"/>
  <c r="C201" i="35"/>
  <c r="A201" i="35"/>
  <c r="D200" i="35"/>
  <c r="C200" i="35"/>
  <c r="A200" i="35"/>
  <c r="D199" i="35"/>
  <c r="C199" i="35"/>
  <c r="A199" i="35"/>
  <c r="D198" i="35"/>
  <c r="I198" i="35" s="1"/>
  <c r="C198" i="35"/>
  <c r="A198" i="35"/>
  <c r="D197" i="35"/>
  <c r="C197" i="35"/>
  <c r="H197" i="35" s="1"/>
  <c r="A197" i="35"/>
  <c r="D196" i="35"/>
  <c r="F196" i="35" s="1"/>
  <c r="C196" i="35"/>
  <c r="A196" i="35"/>
  <c r="D195" i="35"/>
  <c r="C195" i="35"/>
  <c r="A195" i="35"/>
  <c r="D194" i="35"/>
  <c r="C194" i="35"/>
  <c r="A194" i="35"/>
  <c r="D193" i="35"/>
  <c r="C193" i="35"/>
  <c r="A193" i="35"/>
  <c r="F192" i="35"/>
  <c r="E192" i="35"/>
  <c r="D192" i="35"/>
  <c r="C192" i="35"/>
  <c r="A192" i="35"/>
  <c r="H191" i="35"/>
  <c r="D191" i="35"/>
  <c r="C191" i="35"/>
  <c r="A191" i="35"/>
  <c r="F190" i="35"/>
  <c r="D190" i="35"/>
  <c r="C190" i="35"/>
  <c r="A190" i="35"/>
  <c r="D189" i="35"/>
  <c r="C189" i="35"/>
  <c r="A189" i="35"/>
  <c r="D188" i="35"/>
  <c r="G188" i="35" s="1"/>
  <c r="C188" i="35"/>
  <c r="E188" i="35" s="1"/>
  <c r="A188" i="35"/>
  <c r="D187" i="35"/>
  <c r="C187" i="35"/>
  <c r="A187" i="35"/>
  <c r="I186" i="35"/>
  <c r="D186" i="35"/>
  <c r="C186" i="35"/>
  <c r="A186" i="35"/>
  <c r="D185" i="35"/>
  <c r="C185" i="35"/>
  <c r="A185" i="35"/>
  <c r="D184" i="35"/>
  <c r="E184" i="35" s="1"/>
  <c r="C184" i="35"/>
  <c r="A184" i="35"/>
  <c r="D183" i="35"/>
  <c r="C183" i="35"/>
  <c r="A183" i="35"/>
  <c r="D182" i="35"/>
  <c r="H182" i="35" s="1"/>
  <c r="C182" i="35"/>
  <c r="A182" i="35"/>
  <c r="D181" i="35"/>
  <c r="C181" i="35"/>
  <c r="A181" i="35"/>
  <c r="D180" i="35"/>
  <c r="C180" i="35"/>
  <c r="A180" i="35"/>
  <c r="D179" i="35"/>
  <c r="G179" i="35" s="1"/>
  <c r="C179" i="35"/>
  <c r="A179" i="35"/>
  <c r="D178" i="35"/>
  <c r="C178" i="35"/>
  <c r="A178" i="35"/>
  <c r="D177" i="35"/>
  <c r="C177" i="35"/>
  <c r="A177" i="35"/>
  <c r="I176" i="35"/>
  <c r="D176" i="35"/>
  <c r="F176" i="35" s="1"/>
  <c r="C176" i="35"/>
  <c r="A176" i="35"/>
  <c r="D175" i="35"/>
  <c r="C175" i="35"/>
  <c r="I175" i="35" s="1"/>
  <c r="A175" i="35"/>
  <c r="D174" i="35"/>
  <c r="C174" i="35"/>
  <c r="A174" i="35"/>
  <c r="D173" i="35"/>
  <c r="C173" i="35"/>
  <c r="E173" i="35" s="1"/>
  <c r="A173" i="35"/>
  <c r="D172" i="35"/>
  <c r="C172" i="35"/>
  <c r="A172" i="35"/>
  <c r="D171" i="35"/>
  <c r="C171" i="35"/>
  <c r="A171" i="35"/>
  <c r="I170" i="35"/>
  <c r="D170" i="35"/>
  <c r="C170" i="35"/>
  <c r="A170" i="35"/>
  <c r="D169" i="35"/>
  <c r="H169" i="35" s="1"/>
  <c r="C169" i="35"/>
  <c r="A169" i="35"/>
  <c r="D168" i="35"/>
  <c r="J168" i="35" s="1"/>
  <c r="C168" i="35"/>
  <c r="A168" i="35"/>
  <c r="D167" i="35"/>
  <c r="I167" i="35" s="1"/>
  <c r="C167" i="35"/>
  <c r="A167" i="35"/>
  <c r="D166" i="35"/>
  <c r="G166" i="35" s="1"/>
  <c r="C166" i="35"/>
  <c r="A166" i="35"/>
  <c r="D165" i="35"/>
  <c r="E165" i="35" s="1"/>
  <c r="C165" i="35"/>
  <c r="A165" i="35"/>
  <c r="D164" i="35"/>
  <c r="I164" i="35" s="1"/>
  <c r="C164" i="35"/>
  <c r="A164" i="35"/>
  <c r="D163" i="35"/>
  <c r="H163" i="35" s="1"/>
  <c r="C163" i="35"/>
  <c r="A163" i="35"/>
  <c r="D162" i="35"/>
  <c r="C162" i="35"/>
  <c r="G162" i="35" s="1"/>
  <c r="A162" i="35"/>
  <c r="D161" i="35"/>
  <c r="C161" i="35"/>
  <c r="A161" i="35"/>
  <c r="D160" i="35"/>
  <c r="I160" i="35" s="1"/>
  <c r="C160" i="35"/>
  <c r="A160" i="35"/>
  <c r="D159" i="35"/>
  <c r="C159" i="35"/>
  <c r="I159" i="35" s="1"/>
  <c r="A159" i="35"/>
  <c r="D158" i="35"/>
  <c r="C158" i="35"/>
  <c r="A158" i="35"/>
  <c r="D157" i="35"/>
  <c r="C157" i="35"/>
  <c r="E157" i="35" s="1"/>
  <c r="A157" i="35"/>
  <c r="D156" i="35"/>
  <c r="C156" i="35"/>
  <c r="A156" i="35"/>
  <c r="D155" i="35"/>
  <c r="C155" i="35"/>
  <c r="A155" i="35"/>
  <c r="I154" i="35"/>
  <c r="D154" i="35"/>
  <c r="C154" i="35"/>
  <c r="A154" i="35"/>
  <c r="D153" i="35"/>
  <c r="C153" i="35"/>
  <c r="E153" i="35" s="1"/>
  <c r="A153" i="35"/>
  <c r="D152" i="35"/>
  <c r="C152" i="35"/>
  <c r="A152" i="35"/>
  <c r="D151" i="35"/>
  <c r="C151" i="35"/>
  <c r="A151" i="35"/>
  <c r="D150" i="35"/>
  <c r="C150" i="35"/>
  <c r="A150" i="35"/>
  <c r="D149" i="35"/>
  <c r="C149" i="35"/>
  <c r="A149" i="35"/>
  <c r="D148" i="35"/>
  <c r="C148" i="35"/>
  <c r="A148" i="35"/>
  <c r="D147" i="35"/>
  <c r="E147" i="35" s="1"/>
  <c r="C147" i="35"/>
  <c r="A147" i="35"/>
  <c r="D146" i="35"/>
  <c r="C146" i="35"/>
  <c r="A146" i="35"/>
  <c r="D145" i="35"/>
  <c r="C145" i="35"/>
  <c r="A145" i="35"/>
  <c r="D144" i="35"/>
  <c r="C144" i="35"/>
  <c r="A144" i="35"/>
  <c r="I143" i="35"/>
  <c r="D143" i="35"/>
  <c r="C143" i="35"/>
  <c r="A143" i="35"/>
  <c r="D142" i="35"/>
  <c r="C142" i="35"/>
  <c r="A142" i="35"/>
  <c r="I141" i="35"/>
  <c r="D141" i="35"/>
  <c r="C141" i="35"/>
  <c r="A141" i="35"/>
  <c r="D140" i="35"/>
  <c r="C140" i="35"/>
  <c r="A140" i="35"/>
  <c r="I139" i="35"/>
  <c r="D139" i="35"/>
  <c r="C139" i="35"/>
  <c r="A139" i="35"/>
  <c r="D138" i="35"/>
  <c r="E138" i="35" s="1"/>
  <c r="C138" i="35"/>
  <c r="A138" i="35"/>
  <c r="D137" i="35"/>
  <c r="C137" i="35"/>
  <c r="A137" i="35"/>
  <c r="J136" i="35"/>
  <c r="D136" i="35"/>
  <c r="I136" i="35" s="1"/>
  <c r="C136" i="35"/>
  <c r="A136" i="35"/>
  <c r="D135" i="35"/>
  <c r="C135" i="35"/>
  <c r="A135" i="35"/>
  <c r="D134" i="35"/>
  <c r="C134" i="35"/>
  <c r="A134" i="35"/>
  <c r="E270" i="27"/>
  <c r="B270" i="27"/>
  <c r="A270" i="27"/>
  <c r="J269" i="27"/>
  <c r="B269" i="27"/>
  <c r="A269" i="27"/>
  <c r="H268" i="27"/>
  <c r="E268" i="27"/>
  <c r="I268" i="27"/>
  <c r="B268" i="27"/>
  <c r="A268" i="27"/>
  <c r="F267" i="27"/>
  <c r="B267" i="27"/>
  <c r="G267" i="27" s="1"/>
  <c r="A267" i="27"/>
  <c r="I266" i="27"/>
  <c r="H266" i="27"/>
  <c r="E266" i="27"/>
  <c r="B266" i="27"/>
  <c r="G266" i="27" s="1"/>
  <c r="A266" i="27"/>
  <c r="G265" i="27"/>
  <c r="F265" i="27"/>
  <c r="B265" i="27"/>
  <c r="A265" i="27"/>
  <c r="B264" i="27"/>
  <c r="G264" i="27" s="1"/>
  <c r="A264" i="27"/>
  <c r="B263" i="27"/>
  <c r="A263" i="27"/>
  <c r="E262" i="27"/>
  <c r="B262" i="27"/>
  <c r="A262" i="27"/>
  <c r="B261" i="27"/>
  <c r="A261" i="27"/>
  <c r="H260" i="27"/>
  <c r="E260" i="27"/>
  <c r="I260" i="27"/>
  <c r="B260" i="27"/>
  <c r="A260" i="27"/>
  <c r="F259" i="27"/>
  <c r="B259" i="27"/>
  <c r="G259" i="27" s="1"/>
  <c r="A259" i="27"/>
  <c r="I258" i="27"/>
  <c r="H258" i="27"/>
  <c r="E258" i="27"/>
  <c r="B258" i="27"/>
  <c r="G258" i="27" s="1"/>
  <c r="A258" i="27"/>
  <c r="G257" i="27"/>
  <c r="F257" i="27"/>
  <c r="B257" i="27"/>
  <c r="A257" i="27"/>
  <c r="I256" i="27"/>
  <c r="B256" i="27"/>
  <c r="G256" i="27" s="1"/>
  <c r="A256" i="27"/>
  <c r="J255" i="27"/>
  <c r="G255" i="27"/>
  <c r="B255" i="27"/>
  <c r="A255" i="27"/>
  <c r="B254" i="27"/>
  <c r="A254" i="27"/>
  <c r="B253" i="27"/>
  <c r="A253" i="27"/>
  <c r="H252" i="27"/>
  <c r="E252" i="27"/>
  <c r="I252" i="27"/>
  <c r="B252" i="27"/>
  <c r="A252" i="27"/>
  <c r="H251" i="27"/>
  <c r="B251" i="27"/>
  <c r="A251" i="27"/>
  <c r="J250" i="27"/>
  <c r="I250" i="27"/>
  <c r="B250" i="27"/>
  <c r="A250" i="27"/>
  <c r="J249" i="27"/>
  <c r="F249" i="27"/>
  <c r="E249" i="27"/>
  <c r="B249" i="27"/>
  <c r="H249" i="27" s="1"/>
  <c r="A249" i="27"/>
  <c r="B248" i="27"/>
  <c r="A248" i="27"/>
  <c r="B247" i="27"/>
  <c r="A247" i="27"/>
  <c r="B246" i="27"/>
  <c r="A246" i="27"/>
  <c r="I245" i="27"/>
  <c r="G245" i="27"/>
  <c r="B245" i="27"/>
  <c r="A245" i="27"/>
  <c r="G244" i="27"/>
  <c r="E244" i="27"/>
  <c r="B244" i="27"/>
  <c r="I244" i="27" s="1"/>
  <c r="A244" i="27"/>
  <c r="J243" i="27"/>
  <c r="I243" i="27"/>
  <c r="F243" i="27"/>
  <c r="E243" i="27"/>
  <c r="B243" i="27"/>
  <c r="H243" i="27" s="1"/>
  <c r="A243" i="27"/>
  <c r="I242" i="27"/>
  <c r="H242" i="27"/>
  <c r="B242" i="27"/>
  <c r="A242" i="27"/>
  <c r="F241" i="27"/>
  <c r="B241" i="27"/>
  <c r="G241" i="27" s="1"/>
  <c r="A241" i="27"/>
  <c r="H240" i="27"/>
  <c r="E240" i="27"/>
  <c r="B240" i="27"/>
  <c r="A240" i="27"/>
  <c r="G239" i="27"/>
  <c r="F239" i="27"/>
  <c r="B239" i="27"/>
  <c r="A239" i="27"/>
  <c r="B238" i="27"/>
  <c r="A238" i="27"/>
  <c r="G237" i="27"/>
  <c r="F237" i="27"/>
  <c r="B237" i="27"/>
  <c r="J237" i="27" s="1"/>
  <c r="A237" i="27"/>
  <c r="H236" i="27"/>
  <c r="B236" i="27"/>
  <c r="A236" i="27"/>
  <c r="G235" i="27"/>
  <c r="F235" i="27"/>
  <c r="B235" i="27"/>
  <c r="J235" i="27" s="1"/>
  <c r="A235" i="27"/>
  <c r="I234" i="27"/>
  <c r="H234" i="27"/>
  <c r="B234" i="27"/>
  <c r="A234" i="27"/>
  <c r="G233" i="27"/>
  <c r="F233" i="27"/>
  <c r="B233" i="27"/>
  <c r="J233" i="27" s="1"/>
  <c r="A233" i="27"/>
  <c r="I232" i="27"/>
  <c r="H232" i="27"/>
  <c r="B232" i="27"/>
  <c r="G232" i="27" s="1"/>
  <c r="A232" i="27"/>
  <c r="G231" i="27"/>
  <c r="F231" i="27"/>
  <c r="B231" i="27"/>
  <c r="J231" i="27" s="1"/>
  <c r="A231" i="27"/>
  <c r="H230" i="27"/>
  <c r="G230" i="27"/>
  <c r="B230" i="27"/>
  <c r="A230" i="27"/>
  <c r="J229" i="27"/>
  <c r="I229" i="27"/>
  <c r="F229" i="27"/>
  <c r="E229" i="27"/>
  <c r="B229" i="27"/>
  <c r="G229" i="27" s="1"/>
  <c r="A229" i="27"/>
  <c r="H228" i="27"/>
  <c r="B228" i="27"/>
  <c r="A228" i="27"/>
  <c r="J227" i="27"/>
  <c r="I227" i="27"/>
  <c r="F227" i="27"/>
  <c r="E227" i="27"/>
  <c r="B227" i="27"/>
  <c r="G227" i="27" s="1"/>
  <c r="A227" i="27"/>
  <c r="B226" i="27"/>
  <c r="A226" i="27"/>
  <c r="J225" i="27"/>
  <c r="I225" i="27"/>
  <c r="F225" i="27"/>
  <c r="E225" i="27"/>
  <c r="B225" i="27"/>
  <c r="G225" i="27" s="1"/>
  <c r="A225" i="27"/>
  <c r="G224" i="27"/>
  <c r="B224" i="27"/>
  <c r="H224" i="27" s="1"/>
  <c r="A224" i="27"/>
  <c r="J223" i="27"/>
  <c r="I223" i="27"/>
  <c r="F223" i="27"/>
  <c r="E223" i="27"/>
  <c r="B223" i="27"/>
  <c r="G223" i="27" s="1"/>
  <c r="A223" i="27"/>
  <c r="H222" i="27"/>
  <c r="G222" i="27"/>
  <c r="B222" i="27"/>
  <c r="A222" i="27"/>
  <c r="J221" i="27"/>
  <c r="I221" i="27"/>
  <c r="F221" i="27"/>
  <c r="E221" i="27"/>
  <c r="B221" i="27"/>
  <c r="G221" i="27" s="1"/>
  <c r="A221" i="27"/>
  <c r="B220" i="27"/>
  <c r="A220" i="27"/>
  <c r="J219" i="27"/>
  <c r="I219" i="27"/>
  <c r="F219" i="27"/>
  <c r="E219" i="27"/>
  <c r="B219" i="27"/>
  <c r="G219" i="27" s="1"/>
  <c r="A219" i="27"/>
  <c r="B218" i="27"/>
  <c r="A218" i="27"/>
  <c r="J217" i="27"/>
  <c r="I217" i="27"/>
  <c r="F217" i="27"/>
  <c r="E217" i="27"/>
  <c r="B217" i="27"/>
  <c r="G217" i="27" s="1"/>
  <c r="A217" i="27"/>
  <c r="G216" i="27"/>
  <c r="B216" i="27"/>
  <c r="A216" i="27"/>
  <c r="J215" i="27"/>
  <c r="I215" i="27"/>
  <c r="F215" i="27"/>
  <c r="E215" i="27"/>
  <c r="H215" i="27"/>
  <c r="B215" i="27"/>
  <c r="G215" i="27" s="1"/>
  <c r="A215" i="27"/>
  <c r="H214" i="27"/>
  <c r="G214" i="27"/>
  <c r="B214" i="27"/>
  <c r="A214" i="27"/>
  <c r="J213" i="27"/>
  <c r="I213" i="27"/>
  <c r="F213" i="27"/>
  <c r="E213" i="27"/>
  <c r="H213" i="27"/>
  <c r="B213" i="27"/>
  <c r="G213" i="27" s="1"/>
  <c r="A213" i="27"/>
  <c r="H212" i="27"/>
  <c r="B212" i="27"/>
  <c r="A212" i="27"/>
  <c r="J211" i="27"/>
  <c r="I211" i="27"/>
  <c r="F211" i="27"/>
  <c r="E211" i="27"/>
  <c r="H211" i="27"/>
  <c r="B211" i="27"/>
  <c r="G211" i="27" s="1"/>
  <c r="A211" i="27"/>
  <c r="B210" i="27"/>
  <c r="A210" i="27"/>
  <c r="J209" i="27"/>
  <c r="I209" i="27"/>
  <c r="F209" i="27"/>
  <c r="E209" i="27"/>
  <c r="H209" i="27"/>
  <c r="B209" i="27"/>
  <c r="G209" i="27" s="1"/>
  <c r="A209" i="27"/>
  <c r="G208" i="27"/>
  <c r="B208" i="27"/>
  <c r="H208" i="27" s="1"/>
  <c r="A208" i="27"/>
  <c r="J207" i="27"/>
  <c r="I207" i="27"/>
  <c r="F207" i="27"/>
  <c r="E207" i="27"/>
  <c r="H207" i="27"/>
  <c r="B207" i="27"/>
  <c r="G207" i="27" s="1"/>
  <c r="A207" i="27"/>
  <c r="H206" i="27"/>
  <c r="G206" i="27"/>
  <c r="B206" i="27"/>
  <c r="A206" i="27"/>
  <c r="H205" i="27"/>
  <c r="B205" i="27"/>
  <c r="G205" i="27" s="1"/>
  <c r="A205" i="27"/>
  <c r="G204" i="27"/>
  <c r="F204" i="27"/>
  <c r="J204" i="27"/>
  <c r="B204" i="27"/>
  <c r="A204" i="27"/>
  <c r="B203" i="27"/>
  <c r="A203" i="27"/>
  <c r="G202" i="27"/>
  <c r="F202" i="27"/>
  <c r="J202" i="27"/>
  <c r="B202" i="27"/>
  <c r="A202" i="27"/>
  <c r="J201" i="27"/>
  <c r="I201" i="27"/>
  <c r="F201" i="27"/>
  <c r="E201" i="27"/>
  <c r="H201" i="27"/>
  <c r="B201" i="27"/>
  <c r="G201" i="27" s="1"/>
  <c r="A201" i="27"/>
  <c r="H200" i="27"/>
  <c r="G200" i="27"/>
  <c r="B200" i="27"/>
  <c r="A200" i="27"/>
  <c r="J199" i="27"/>
  <c r="I199" i="27"/>
  <c r="F199" i="27"/>
  <c r="E199" i="27"/>
  <c r="H199" i="27"/>
  <c r="B199" i="27"/>
  <c r="G199" i="27" s="1"/>
  <c r="A199" i="27"/>
  <c r="H198" i="27"/>
  <c r="B198" i="27"/>
  <c r="A198" i="27"/>
  <c r="J197" i="27"/>
  <c r="I197" i="27"/>
  <c r="F197" i="27"/>
  <c r="E197" i="27"/>
  <c r="H197" i="27"/>
  <c r="B197" i="27"/>
  <c r="G197" i="27" s="1"/>
  <c r="A197" i="27"/>
  <c r="B196" i="27"/>
  <c r="A196" i="27"/>
  <c r="J195" i="27"/>
  <c r="I195" i="27"/>
  <c r="F195" i="27"/>
  <c r="E195" i="27"/>
  <c r="H195" i="27"/>
  <c r="B195" i="27"/>
  <c r="G195" i="27" s="1"/>
  <c r="A195" i="27"/>
  <c r="G194" i="27"/>
  <c r="B194" i="27"/>
  <c r="H194" i="27" s="1"/>
  <c r="A194" i="27"/>
  <c r="J193" i="27"/>
  <c r="I193" i="27"/>
  <c r="F193" i="27"/>
  <c r="E193" i="27"/>
  <c r="H193" i="27"/>
  <c r="B193" i="27"/>
  <c r="G193" i="27" s="1"/>
  <c r="A193" i="27"/>
  <c r="G192" i="27"/>
  <c r="B192" i="27"/>
  <c r="A192" i="27"/>
  <c r="B191" i="27"/>
  <c r="A191" i="27"/>
  <c r="G190" i="27"/>
  <c r="B190" i="27"/>
  <c r="J190" i="27" s="1"/>
  <c r="A190" i="27"/>
  <c r="B189" i="27"/>
  <c r="A189" i="27"/>
  <c r="G188" i="27"/>
  <c r="B188" i="27"/>
  <c r="J188" i="27" s="1"/>
  <c r="A188" i="27"/>
  <c r="I187" i="27"/>
  <c r="B187" i="27"/>
  <c r="A187" i="27"/>
  <c r="H186" i="27"/>
  <c r="G186" i="27"/>
  <c r="B186" i="27"/>
  <c r="J186" i="27" s="1"/>
  <c r="A186" i="27"/>
  <c r="I185" i="27"/>
  <c r="B185" i="27"/>
  <c r="A185" i="27"/>
  <c r="G184" i="27"/>
  <c r="B184" i="27"/>
  <c r="J184" i="27" s="1"/>
  <c r="A184" i="27"/>
  <c r="I183" i="27"/>
  <c r="B183" i="27"/>
  <c r="A183" i="27"/>
  <c r="G182" i="27"/>
  <c r="B182" i="27"/>
  <c r="J182" i="27" s="1"/>
  <c r="A182" i="27"/>
  <c r="B181" i="27"/>
  <c r="A181" i="27"/>
  <c r="G180" i="27"/>
  <c r="B180" i="27"/>
  <c r="A180" i="27"/>
  <c r="I179" i="27"/>
  <c r="B179" i="27"/>
  <c r="A179" i="27"/>
  <c r="H178" i="27"/>
  <c r="B178" i="27"/>
  <c r="A178" i="27"/>
  <c r="J177" i="27"/>
  <c r="F177" i="27"/>
  <c r="B177" i="27"/>
  <c r="I177" i="27" s="1"/>
  <c r="A177" i="27"/>
  <c r="H176" i="27"/>
  <c r="B176" i="27"/>
  <c r="G176" i="27" s="1"/>
  <c r="A176" i="27"/>
  <c r="J175" i="27"/>
  <c r="F175" i="27"/>
  <c r="B175" i="27"/>
  <c r="I175" i="27" s="1"/>
  <c r="A175" i="27"/>
  <c r="B174" i="27"/>
  <c r="G174" i="27" s="1"/>
  <c r="A174" i="27"/>
  <c r="J173" i="27"/>
  <c r="F173" i="27"/>
  <c r="B173" i="27"/>
  <c r="I173" i="27" s="1"/>
  <c r="A173" i="27"/>
  <c r="B172" i="27"/>
  <c r="A172" i="27"/>
  <c r="G171" i="27"/>
  <c r="F171" i="27"/>
  <c r="B171" i="27"/>
  <c r="A171" i="27"/>
  <c r="I170" i="27"/>
  <c r="E170" i="27"/>
  <c r="B170" i="27"/>
  <c r="G170" i="27" s="1"/>
  <c r="A170" i="27"/>
  <c r="G169" i="27"/>
  <c r="B169" i="27"/>
  <c r="A169" i="27"/>
  <c r="B168" i="27"/>
  <c r="A168" i="27"/>
  <c r="B167" i="27"/>
  <c r="F167" i="27" s="1"/>
  <c r="A167" i="27"/>
  <c r="H166" i="27"/>
  <c r="E166" i="27"/>
  <c r="I166" i="27"/>
  <c r="B166" i="27"/>
  <c r="A166" i="27"/>
  <c r="F165" i="27"/>
  <c r="B165" i="27"/>
  <c r="G165" i="27" s="1"/>
  <c r="A165" i="27"/>
  <c r="I164" i="27"/>
  <c r="H164" i="27"/>
  <c r="E164" i="27"/>
  <c r="B164" i="27"/>
  <c r="G164" i="27" s="1"/>
  <c r="A164" i="27"/>
  <c r="G163" i="27"/>
  <c r="F163" i="27"/>
  <c r="B163" i="27"/>
  <c r="A163" i="27"/>
  <c r="I162" i="27"/>
  <c r="E162" i="27"/>
  <c r="B162" i="27"/>
  <c r="G162" i="27" s="1"/>
  <c r="A162" i="27"/>
  <c r="G161" i="27"/>
  <c r="B161" i="27"/>
  <c r="A161" i="27"/>
  <c r="H160" i="27"/>
  <c r="B160" i="27"/>
  <c r="A160" i="27"/>
  <c r="B159" i="27"/>
  <c r="A159" i="27"/>
  <c r="H158" i="27"/>
  <c r="E158" i="27"/>
  <c r="I158" i="27"/>
  <c r="B158" i="27"/>
  <c r="A158" i="27"/>
  <c r="F157" i="27"/>
  <c r="B157" i="27"/>
  <c r="G157" i="27" s="1"/>
  <c r="A157" i="27"/>
  <c r="I156" i="27"/>
  <c r="H156" i="27"/>
  <c r="E156" i="27"/>
  <c r="B156" i="27"/>
  <c r="G156" i="27" s="1"/>
  <c r="A156" i="27"/>
  <c r="G155" i="27"/>
  <c r="F155" i="27"/>
  <c r="B155" i="27"/>
  <c r="A155" i="27"/>
  <c r="I154" i="27"/>
  <c r="B154" i="27"/>
  <c r="G154" i="27" s="1"/>
  <c r="A154" i="27"/>
  <c r="G153" i="27"/>
  <c r="B153" i="27"/>
  <c r="A153" i="27"/>
  <c r="B152" i="27"/>
  <c r="A152" i="27"/>
  <c r="B151" i="27"/>
  <c r="F151" i="27" s="1"/>
  <c r="A151" i="27"/>
  <c r="H150" i="27"/>
  <c r="E150" i="27"/>
  <c r="I150" i="27"/>
  <c r="B150" i="27"/>
  <c r="A150" i="27"/>
  <c r="F149" i="27"/>
  <c r="B149" i="27"/>
  <c r="G149" i="27" s="1"/>
  <c r="A149" i="27"/>
  <c r="I148" i="27"/>
  <c r="H148" i="27"/>
  <c r="E148" i="27"/>
  <c r="B148" i="27"/>
  <c r="G148" i="27" s="1"/>
  <c r="A148" i="27"/>
  <c r="G147" i="27"/>
  <c r="F147" i="27"/>
  <c r="B147" i="27"/>
  <c r="A147" i="27"/>
  <c r="I146" i="27"/>
  <c r="B146" i="27"/>
  <c r="G146" i="27" s="1"/>
  <c r="A146" i="27"/>
  <c r="G145" i="27"/>
  <c r="B145" i="27"/>
  <c r="A145" i="27"/>
  <c r="B144" i="27"/>
  <c r="A144" i="27"/>
  <c r="B143" i="27"/>
  <c r="F143" i="27" s="1"/>
  <c r="A143" i="27"/>
  <c r="H142" i="27"/>
  <c r="E142" i="27"/>
  <c r="I142" i="27"/>
  <c r="B142" i="27"/>
  <c r="A142" i="27"/>
  <c r="F141" i="27"/>
  <c r="B141" i="27"/>
  <c r="G141" i="27" s="1"/>
  <c r="A141" i="27"/>
  <c r="I140" i="27"/>
  <c r="H140" i="27"/>
  <c r="E140" i="27"/>
  <c r="B140" i="27"/>
  <c r="G140" i="27" s="1"/>
  <c r="A140" i="27"/>
  <c r="G139" i="27"/>
  <c r="F139" i="27"/>
  <c r="B139" i="27"/>
  <c r="A139" i="27"/>
  <c r="I138" i="27"/>
  <c r="B138" i="27"/>
  <c r="G138" i="27" s="1"/>
  <c r="A138" i="27"/>
  <c r="G137" i="27"/>
  <c r="B137" i="27"/>
  <c r="A137" i="27"/>
  <c r="B136" i="27"/>
  <c r="A136" i="27"/>
  <c r="B135" i="27"/>
  <c r="F135" i="27" s="1"/>
  <c r="A135" i="27"/>
  <c r="H134" i="27"/>
  <c r="E134" i="27"/>
  <c r="I134" i="27"/>
  <c r="B134" i="27"/>
  <c r="A134" i="27"/>
  <c r="I270" i="21"/>
  <c r="B270" i="21"/>
  <c r="A270" i="21"/>
  <c r="J269" i="21"/>
  <c r="G269" i="21"/>
  <c r="B269" i="21"/>
  <c r="A269" i="21"/>
  <c r="I268" i="21"/>
  <c r="B268" i="21"/>
  <c r="A268" i="21"/>
  <c r="J267" i="21"/>
  <c r="G267" i="21"/>
  <c r="B267" i="21"/>
  <c r="A267" i="21"/>
  <c r="B266" i="21"/>
  <c r="A266" i="21"/>
  <c r="J265" i="21"/>
  <c r="B265" i="21"/>
  <c r="A265" i="21"/>
  <c r="I264" i="21"/>
  <c r="F264" i="21"/>
  <c r="E264" i="21"/>
  <c r="H264" i="21"/>
  <c r="B264" i="21"/>
  <c r="A264" i="21"/>
  <c r="G263" i="21"/>
  <c r="B263" i="21"/>
  <c r="H263" i="21" s="1"/>
  <c r="A263" i="21"/>
  <c r="B262" i="21"/>
  <c r="A262" i="21"/>
  <c r="B261" i="21"/>
  <c r="A261" i="21"/>
  <c r="F260" i="21"/>
  <c r="E260" i="21"/>
  <c r="H260" i="21"/>
  <c r="B260" i="21"/>
  <c r="A260" i="21"/>
  <c r="G259" i="21"/>
  <c r="B259" i="21"/>
  <c r="H259" i="21" s="1"/>
  <c r="A259" i="21"/>
  <c r="I258" i="21"/>
  <c r="B258" i="21"/>
  <c r="A258" i="21"/>
  <c r="B257" i="21"/>
  <c r="A257" i="21"/>
  <c r="F256" i="21"/>
  <c r="E256" i="21"/>
  <c r="H256" i="21"/>
  <c r="B256" i="21"/>
  <c r="A256" i="21"/>
  <c r="G255" i="21"/>
  <c r="B255" i="21"/>
  <c r="H255" i="21" s="1"/>
  <c r="A255" i="21"/>
  <c r="B254" i="21"/>
  <c r="A254" i="21"/>
  <c r="B253" i="21"/>
  <c r="A253" i="21"/>
  <c r="F252" i="21"/>
  <c r="E252" i="21"/>
  <c r="H252" i="21"/>
  <c r="B252" i="21"/>
  <c r="A252" i="21"/>
  <c r="G251" i="21"/>
  <c r="B251" i="21"/>
  <c r="H251" i="21" s="1"/>
  <c r="A251" i="21"/>
  <c r="B250" i="21"/>
  <c r="A250" i="21"/>
  <c r="J249" i="21"/>
  <c r="I249" i="21"/>
  <c r="F249" i="21"/>
  <c r="E249" i="21"/>
  <c r="B249" i="21"/>
  <c r="H249" i="21" s="1"/>
  <c r="A249" i="21"/>
  <c r="I248" i="21"/>
  <c r="B248" i="21"/>
  <c r="A248" i="21"/>
  <c r="B247" i="21"/>
  <c r="A247" i="21"/>
  <c r="I246" i="21"/>
  <c r="H246" i="21"/>
  <c r="B246" i="21"/>
  <c r="A246" i="21"/>
  <c r="I245" i="21"/>
  <c r="G245" i="21"/>
  <c r="B245" i="21"/>
  <c r="A245" i="21"/>
  <c r="I244" i="21"/>
  <c r="G244" i="21"/>
  <c r="E244" i="21"/>
  <c r="B244" i="21"/>
  <c r="A244" i="21"/>
  <c r="G243" i="21"/>
  <c r="E243" i="21"/>
  <c r="B243" i="21"/>
  <c r="A243" i="21"/>
  <c r="G242" i="21"/>
  <c r="E242" i="21"/>
  <c r="B242" i="21"/>
  <c r="A242" i="21"/>
  <c r="J241" i="21"/>
  <c r="I241" i="21"/>
  <c r="F241" i="21"/>
  <c r="E241" i="21"/>
  <c r="B241" i="21"/>
  <c r="H241" i="21" s="1"/>
  <c r="A241" i="21"/>
  <c r="G240" i="21"/>
  <c r="H240" i="21"/>
  <c r="B240" i="21"/>
  <c r="A240" i="21"/>
  <c r="J239" i="21"/>
  <c r="F239" i="21"/>
  <c r="E239" i="21"/>
  <c r="B239" i="21"/>
  <c r="A239" i="21"/>
  <c r="I238" i="21"/>
  <c r="B238" i="21"/>
  <c r="A238" i="21"/>
  <c r="I237" i="21"/>
  <c r="B237" i="21"/>
  <c r="A237" i="21"/>
  <c r="I236" i="21"/>
  <c r="G236" i="21"/>
  <c r="E236" i="21"/>
  <c r="B236" i="21"/>
  <c r="A236" i="21"/>
  <c r="B235" i="21"/>
  <c r="A235" i="21"/>
  <c r="H234" i="21"/>
  <c r="G234" i="21"/>
  <c r="B234" i="21"/>
  <c r="A234" i="21"/>
  <c r="J233" i="21"/>
  <c r="I233" i="21"/>
  <c r="F233" i="21"/>
  <c r="E233" i="21"/>
  <c r="B233" i="21"/>
  <c r="H233" i="21" s="1"/>
  <c r="A233" i="21"/>
  <c r="B232" i="21"/>
  <c r="A232" i="21"/>
  <c r="J231" i="21"/>
  <c r="F231" i="21"/>
  <c r="E231" i="21"/>
  <c r="B231" i="21"/>
  <c r="H231" i="21" s="1"/>
  <c r="A231" i="21"/>
  <c r="I230" i="21"/>
  <c r="B230" i="21"/>
  <c r="A230" i="21"/>
  <c r="G229" i="21"/>
  <c r="F229" i="21"/>
  <c r="B229" i="21"/>
  <c r="A229" i="21"/>
  <c r="I228" i="21"/>
  <c r="E228" i="21"/>
  <c r="G228" i="21"/>
  <c r="B228" i="21"/>
  <c r="A228" i="21"/>
  <c r="I227" i="21"/>
  <c r="B227" i="21"/>
  <c r="A227" i="21"/>
  <c r="G226" i="21"/>
  <c r="E226" i="21"/>
  <c r="B226" i="21"/>
  <c r="A226" i="21"/>
  <c r="J225" i="21"/>
  <c r="I225" i="21"/>
  <c r="F225" i="21"/>
  <c r="E225" i="21"/>
  <c r="B225" i="21"/>
  <c r="H225" i="21" s="1"/>
  <c r="A225" i="21"/>
  <c r="B224" i="21"/>
  <c r="A224" i="21"/>
  <c r="J223" i="21"/>
  <c r="F223" i="21"/>
  <c r="E223" i="21"/>
  <c r="B223" i="21"/>
  <c r="H223" i="21" s="1"/>
  <c r="A223" i="21"/>
  <c r="J222" i="21"/>
  <c r="I222" i="21"/>
  <c r="F222" i="21"/>
  <c r="E222" i="21"/>
  <c r="B222" i="21"/>
  <c r="H222" i="21" s="1"/>
  <c r="A222" i="21"/>
  <c r="B221" i="21"/>
  <c r="A221" i="21"/>
  <c r="J220" i="21"/>
  <c r="I220" i="21"/>
  <c r="F220" i="21"/>
  <c r="E220" i="21"/>
  <c r="B220" i="21"/>
  <c r="H220" i="21" s="1"/>
  <c r="A220" i="21"/>
  <c r="G219" i="21"/>
  <c r="H219" i="21"/>
  <c r="B219" i="21"/>
  <c r="A219" i="21"/>
  <c r="J218" i="21"/>
  <c r="I218" i="21"/>
  <c r="F218" i="21"/>
  <c r="E218" i="21"/>
  <c r="B218" i="21"/>
  <c r="H218" i="21" s="1"/>
  <c r="A218" i="21"/>
  <c r="H217" i="21"/>
  <c r="B217" i="21"/>
  <c r="A217" i="21"/>
  <c r="J216" i="21"/>
  <c r="I216" i="21"/>
  <c r="F216" i="21"/>
  <c r="E216" i="21"/>
  <c r="B216" i="21"/>
  <c r="H216" i="21" s="1"/>
  <c r="A216" i="21"/>
  <c r="H215" i="21"/>
  <c r="B215" i="21"/>
  <c r="A215" i="21"/>
  <c r="J214" i="21"/>
  <c r="I214" i="21"/>
  <c r="F214" i="21"/>
  <c r="E214" i="21"/>
  <c r="B214" i="21"/>
  <c r="H214" i="21" s="1"/>
  <c r="A214" i="21"/>
  <c r="B213" i="21"/>
  <c r="A213" i="21"/>
  <c r="J212" i="21"/>
  <c r="I212" i="21"/>
  <c r="F212" i="21"/>
  <c r="E212" i="21"/>
  <c r="B212" i="21"/>
  <c r="H212" i="21" s="1"/>
  <c r="A212" i="21"/>
  <c r="B211" i="21"/>
  <c r="A211" i="21"/>
  <c r="J210" i="21"/>
  <c r="I210" i="21"/>
  <c r="F210" i="21"/>
  <c r="E210" i="21"/>
  <c r="B210" i="21"/>
  <c r="H210" i="21" s="1"/>
  <c r="A210" i="21"/>
  <c r="B209" i="21"/>
  <c r="A209" i="21"/>
  <c r="J208" i="21"/>
  <c r="I208" i="21"/>
  <c r="F208" i="21"/>
  <c r="E208" i="21"/>
  <c r="B208" i="21"/>
  <c r="H208" i="21" s="1"/>
  <c r="A208" i="21"/>
  <c r="H207" i="21"/>
  <c r="B207" i="21"/>
  <c r="A207" i="21"/>
  <c r="J206" i="21"/>
  <c r="I206" i="21"/>
  <c r="F206" i="21"/>
  <c r="E206" i="21"/>
  <c r="B206" i="21"/>
  <c r="H206" i="21" s="1"/>
  <c r="A206" i="21"/>
  <c r="B205" i="21"/>
  <c r="A205" i="21"/>
  <c r="J204" i="21"/>
  <c r="I204" i="21"/>
  <c r="F204" i="21"/>
  <c r="E204" i="21"/>
  <c r="B204" i="21"/>
  <c r="H204" i="21" s="1"/>
  <c r="A204" i="21"/>
  <c r="H203" i="21"/>
  <c r="G203" i="21"/>
  <c r="B203" i="21"/>
  <c r="A203" i="21"/>
  <c r="J202" i="21"/>
  <c r="I202" i="21"/>
  <c r="F202" i="21"/>
  <c r="E202" i="21"/>
  <c r="B202" i="21"/>
  <c r="H202" i="21" s="1"/>
  <c r="A202" i="21"/>
  <c r="H201" i="21"/>
  <c r="G201" i="21"/>
  <c r="B201" i="21"/>
  <c r="A201" i="21"/>
  <c r="G200" i="21"/>
  <c r="B200" i="21"/>
  <c r="A200" i="21"/>
  <c r="I199" i="21"/>
  <c r="G199" i="21"/>
  <c r="E199" i="21"/>
  <c r="B199" i="21"/>
  <c r="A199" i="21"/>
  <c r="E198" i="21"/>
  <c r="B198" i="21"/>
  <c r="G198" i="21" s="1"/>
  <c r="A198" i="21"/>
  <c r="G197" i="21"/>
  <c r="I197" i="21"/>
  <c r="B197" i="21"/>
  <c r="A197" i="21"/>
  <c r="J196" i="21"/>
  <c r="E196" i="21"/>
  <c r="B196" i="21"/>
  <c r="H196" i="21" s="1"/>
  <c r="A196" i="21"/>
  <c r="H195" i="21"/>
  <c r="B195" i="21"/>
  <c r="A195" i="21"/>
  <c r="I194" i="21"/>
  <c r="F194" i="21"/>
  <c r="B194" i="21"/>
  <c r="H194" i="21" s="1"/>
  <c r="A194" i="21"/>
  <c r="B193" i="21"/>
  <c r="A193" i="21"/>
  <c r="B192" i="21"/>
  <c r="A192" i="21"/>
  <c r="E191" i="21"/>
  <c r="B191" i="21"/>
  <c r="G191" i="21" s="1"/>
  <c r="A191" i="21"/>
  <c r="J190" i="21"/>
  <c r="I190" i="21"/>
  <c r="F190" i="21"/>
  <c r="E190" i="21"/>
  <c r="B190" i="21"/>
  <c r="H190" i="21" s="1"/>
  <c r="A190" i="21"/>
  <c r="G189" i="21"/>
  <c r="I189" i="21"/>
  <c r="B189" i="21"/>
  <c r="A189" i="21"/>
  <c r="J188" i="21"/>
  <c r="E188" i="21"/>
  <c r="B188" i="21"/>
  <c r="H188" i="21" s="1"/>
  <c r="A188" i="21"/>
  <c r="H187" i="21"/>
  <c r="B187" i="21"/>
  <c r="A187" i="21"/>
  <c r="I186" i="21"/>
  <c r="F186" i="21"/>
  <c r="B186" i="21"/>
  <c r="H186" i="21" s="1"/>
  <c r="A186" i="21"/>
  <c r="E185" i="21"/>
  <c r="B185" i="21"/>
  <c r="A185" i="21"/>
  <c r="E184" i="21"/>
  <c r="B184" i="21"/>
  <c r="G184" i="21" s="1"/>
  <c r="A184" i="21"/>
  <c r="G183" i="21"/>
  <c r="B183" i="21"/>
  <c r="A183" i="21"/>
  <c r="J182" i="21"/>
  <c r="I182" i="21"/>
  <c r="F182" i="21"/>
  <c r="E182" i="21"/>
  <c r="B182" i="21"/>
  <c r="H182" i="21" s="1"/>
  <c r="A182" i="21"/>
  <c r="H181" i="21"/>
  <c r="G181" i="21"/>
  <c r="B181" i="21"/>
  <c r="A181" i="21"/>
  <c r="J180" i="21"/>
  <c r="F180" i="21"/>
  <c r="E180" i="21"/>
  <c r="B180" i="21"/>
  <c r="A180" i="21"/>
  <c r="E179" i="21"/>
  <c r="B179" i="21"/>
  <c r="H179" i="21" s="1"/>
  <c r="A179" i="21"/>
  <c r="F178" i="21"/>
  <c r="B178" i="21"/>
  <c r="G178" i="21" s="1"/>
  <c r="A178" i="21"/>
  <c r="I177" i="21"/>
  <c r="G177" i="21"/>
  <c r="B177" i="21"/>
  <c r="A177" i="21"/>
  <c r="I176" i="21"/>
  <c r="B176" i="21"/>
  <c r="E176" i="21" s="1"/>
  <c r="A176" i="21"/>
  <c r="B175" i="21"/>
  <c r="E175" i="21" s="1"/>
  <c r="A175" i="21"/>
  <c r="J174" i="21"/>
  <c r="I174" i="21"/>
  <c r="F174" i="21"/>
  <c r="E174" i="21"/>
  <c r="B174" i="21"/>
  <c r="H174" i="21" s="1"/>
  <c r="A174" i="21"/>
  <c r="H173" i="21"/>
  <c r="B173" i="21"/>
  <c r="A173" i="21"/>
  <c r="F172" i="21"/>
  <c r="B172" i="21"/>
  <c r="J172" i="21" s="1"/>
  <c r="A172" i="21"/>
  <c r="H171" i="21"/>
  <c r="E171" i="21"/>
  <c r="B171" i="21"/>
  <c r="A171" i="21"/>
  <c r="G170" i="21"/>
  <c r="F170" i="21"/>
  <c r="B170" i="21"/>
  <c r="A170" i="21"/>
  <c r="I169" i="21"/>
  <c r="B169" i="21"/>
  <c r="A169" i="21"/>
  <c r="J168" i="21"/>
  <c r="E168" i="21"/>
  <c r="B168" i="21"/>
  <c r="G168" i="21" s="1"/>
  <c r="A168" i="21"/>
  <c r="E167" i="21"/>
  <c r="B167" i="21"/>
  <c r="G167" i="21" s="1"/>
  <c r="A167" i="21"/>
  <c r="J166" i="21"/>
  <c r="I166" i="21"/>
  <c r="F166" i="21"/>
  <c r="E166" i="21"/>
  <c r="B166" i="21"/>
  <c r="H166" i="21" s="1"/>
  <c r="A166" i="21"/>
  <c r="B165" i="21"/>
  <c r="G165" i="21" s="1"/>
  <c r="A165" i="21"/>
  <c r="B164" i="21"/>
  <c r="E164" i="21" s="1"/>
  <c r="A164" i="21"/>
  <c r="H163" i="21"/>
  <c r="B163" i="21"/>
  <c r="A163" i="21"/>
  <c r="G162" i="21"/>
  <c r="B162" i="21"/>
  <c r="A162" i="21"/>
  <c r="G161" i="21"/>
  <c r="E161" i="21"/>
  <c r="I161" i="21"/>
  <c r="B161" i="21"/>
  <c r="A161" i="21"/>
  <c r="J160" i="21"/>
  <c r="G160" i="21"/>
  <c r="E160" i="21"/>
  <c r="B160" i="21"/>
  <c r="A160" i="21"/>
  <c r="G159" i="21"/>
  <c r="E159" i="21"/>
  <c r="B159" i="21"/>
  <c r="A159" i="21"/>
  <c r="J158" i="21"/>
  <c r="I158" i="21"/>
  <c r="F158" i="21"/>
  <c r="E158" i="21"/>
  <c r="B158" i="21"/>
  <c r="H158" i="21" s="1"/>
  <c r="A158" i="21"/>
  <c r="G157" i="21"/>
  <c r="B157" i="21"/>
  <c r="H157" i="21" s="1"/>
  <c r="A157" i="21"/>
  <c r="J156" i="21"/>
  <c r="E156" i="21"/>
  <c r="B156" i="21"/>
  <c r="F156" i="21" s="1"/>
  <c r="A156" i="21"/>
  <c r="B155" i="21"/>
  <c r="A155" i="21"/>
  <c r="I154" i="21"/>
  <c r="B154" i="21"/>
  <c r="A154" i="21"/>
  <c r="I153" i="21"/>
  <c r="G153" i="21"/>
  <c r="E153" i="21"/>
  <c r="B153" i="21"/>
  <c r="A153" i="21"/>
  <c r="G152" i="21"/>
  <c r="B152" i="21"/>
  <c r="A152" i="21"/>
  <c r="G151" i="21"/>
  <c r="B151" i="21"/>
  <c r="H151" i="21" s="1"/>
  <c r="A151" i="21"/>
  <c r="J150" i="21"/>
  <c r="I150" i="21"/>
  <c r="F150" i="21"/>
  <c r="E150" i="21"/>
  <c r="B150" i="21"/>
  <c r="H150" i="21" s="1"/>
  <c r="A150" i="21"/>
  <c r="H149" i="21"/>
  <c r="G149" i="21"/>
  <c r="B149" i="21"/>
  <c r="A149" i="21"/>
  <c r="J148" i="21"/>
  <c r="F148" i="21"/>
  <c r="E148" i="21"/>
  <c r="B148" i="21"/>
  <c r="A148" i="21"/>
  <c r="E147" i="21"/>
  <c r="B147" i="21"/>
  <c r="H147" i="21" s="1"/>
  <c r="A147" i="21"/>
  <c r="F146" i="21"/>
  <c r="B146" i="21"/>
  <c r="G146" i="21" s="1"/>
  <c r="A146" i="21"/>
  <c r="I145" i="21"/>
  <c r="G145" i="21"/>
  <c r="B145" i="21"/>
  <c r="A145" i="21"/>
  <c r="B144" i="21"/>
  <c r="A144" i="21"/>
  <c r="B143" i="21"/>
  <c r="E143" i="21" s="1"/>
  <c r="A143" i="21"/>
  <c r="J142" i="21"/>
  <c r="I142" i="21"/>
  <c r="F142" i="21"/>
  <c r="E142" i="21"/>
  <c r="B142" i="21"/>
  <c r="H142" i="21" s="1"/>
  <c r="A142" i="21"/>
  <c r="H141" i="21"/>
  <c r="B141" i="21"/>
  <c r="A141" i="21"/>
  <c r="F140" i="21"/>
  <c r="B140" i="21"/>
  <c r="A140" i="21"/>
  <c r="H139" i="21"/>
  <c r="E139" i="21"/>
  <c r="B139" i="21"/>
  <c r="A139" i="21"/>
  <c r="G138" i="21"/>
  <c r="F138" i="21"/>
  <c r="B138" i="21"/>
  <c r="A138" i="21"/>
  <c r="I137" i="21"/>
  <c r="B137" i="21"/>
  <c r="A137" i="21"/>
  <c r="J136" i="21"/>
  <c r="E136" i="21"/>
  <c r="B136" i="21"/>
  <c r="G136" i="21" s="1"/>
  <c r="A136" i="21"/>
  <c r="E135" i="21"/>
  <c r="B135" i="21"/>
  <c r="G135" i="21" s="1"/>
  <c r="A135" i="21"/>
  <c r="J134" i="21"/>
  <c r="I134" i="21"/>
  <c r="F134" i="21"/>
  <c r="E134" i="21"/>
  <c r="B134" i="21"/>
  <c r="H134" i="21" s="1"/>
  <c r="A134" i="21"/>
  <c r="G270" i="28"/>
  <c r="J270" i="28"/>
  <c r="A270" i="28"/>
  <c r="G269" i="28"/>
  <c r="J269" i="28"/>
  <c r="A269" i="28"/>
  <c r="G268" i="28"/>
  <c r="J268" i="28"/>
  <c r="A268" i="28"/>
  <c r="G267" i="28"/>
  <c r="J267" i="28"/>
  <c r="A267" i="28"/>
  <c r="G266" i="28"/>
  <c r="J266" i="28"/>
  <c r="A266" i="28"/>
  <c r="G265" i="28"/>
  <c r="J265" i="28"/>
  <c r="A265" i="28"/>
  <c r="G264" i="28"/>
  <c r="J264" i="28"/>
  <c r="A264" i="28"/>
  <c r="G263" i="28"/>
  <c r="J263" i="28"/>
  <c r="A263" i="28"/>
  <c r="G262" i="28"/>
  <c r="H262" i="28"/>
  <c r="A262" i="28"/>
  <c r="A261" i="28"/>
  <c r="G260" i="28"/>
  <c r="H260" i="28"/>
  <c r="A260" i="28"/>
  <c r="H259" i="28"/>
  <c r="A259" i="28"/>
  <c r="G258" i="28"/>
  <c r="H258" i="28"/>
  <c r="A258" i="28"/>
  <c r="H257" i="28"/>
  <c r="A257" i="28"/>
  <c r="G256" i="28"/>
  <c r="H256" i="28"/>
  <c r="A256" i="28"/>
  <c r="H255" i="28"/>
  <c r="A255" i="28"/>
  <c r="E254" i="28"/>
  <c r="H254" i="28"/>
  <c r="A254" i="28"/>
  <c r="I253" i="28"/>
  <c r="E253" i="28"/>
  <c r="H253" i="28"/>
  <c r="A253" i="28"/>
  <c r="I252" i="28"/>
  <c r="E252" i="28"/>
  <c r="H252" i="28"/>
  <c r="A252" i="28"/>
  <c r="I251" i="28"/>
  <c r="E251" i="28"/>
  <c r="H251" i="28"/>
  <c r="A251" i="28"/>
  <c r="A250" i="28"/>
  <c r="I249" i="28"/>
  <c r="H249" i="28"/>
  <c r="A249" i="28"/>
  <c r="I248" i="28"/>
  <c r="H248" i="28"/>
  <c r="E248" i="28"/>
  <c r="A248" i="28"/>
  <c r="E247" i="28"/>
  <c r="A247" i="28"/>
  <c r="A246" i="28"/>
  <c r="I245" i="28"/>
  <c r="H245" i="28"/>
  <c r="A245" i="28"/>
  <c r="H244" i="28"/>
  <c r="E244" i="28"/>
  <c r="I244" i="28"/>
  <c r="A244" i="28"/>
  <c r="E243" i="28"/>
  <c r="A243" i="28"/>
  <c r="J242" i="28"/>
  <c r="G242" i="28"/>
  <c r="F242" i="28"/>
  <c r="E242" i="28"/>
  <c r="I242" i="28"/>
  <c r="A242" i="28"/>
  <c r="J241" i="28"/>
  <c r="G241" i="28"/>
  <c r="F241" i="28"/>
  <c r="E241" i="28"/>
  <c r="I241" i="28"/>
  <c r="A241" i="28"/>
  <c r="J240" i="28"/>
  <c r="G240" i="28"/>
  <c r="F240" i="28"/>
  <c r="E240" i="28"/>
  <c r="I240" i="28"/>
  <c r="A240" i="28"/>
  <c r="J239" i="28"/>
  <c r="G239" i="28"/>
  <c r="F239" i="28"/>
  <c r="E239" i="28"/>
  <c r="I239" i="28"/>
  <c r="A239" i="28"/>
  <c r="J238" i="28"/>
  <c r="G238" i="28"/>
  <c r="F238" i="28"/>
  <c r="E238" i="28"/>
  <c r="I238" i="28"/>
  <c r="A238" i="28"/>
  <c r="J237" i="28"/>
  <c r="G237" i="28"/>
  <c r="F237" i="28"/>
  <c r="I237" i="28"/>
  <c r="A237" i="28"/>
  <c r="J236" i="28"/>
  <c r="G236" i="28"/>
  <c r="F236" i="28"/>
  <c r="I236" i="28"/>
  <c r="A236" i="28"/>
  <c r="J235" i="28"/>
  <c r="G235" i="28"/>
  <c r="F235" i="28"/>
  <c r="I235" i="28"/>
  <c r="A235" i="28"/>
  <c r="J234" i="28"/>
  <c r="G234" i="28"/>
  <c r="F234" i="28"/>
  <c r="I234" i="28"/>
  <c r="A234" i="28"/>
  <c r="J233" i="28"/>
  <c r="G233" i="28"/>
  <c r="F233" i="28"/>
  <c r="I233" i="28"/>
  <c r="A233" i="28"/>
  <c r="J232" i="28"/>
  <c r="G232" i="28"/>
  <c r="F232" i="28"/>
  <c r="I232" i="28"/>
  <c r="A232" i="28"/>
  <c r="J231" i="28"/>
  <c r="G231" i="28"/>
  <c r="F231" i="28"/>
  <c r="I231" i="28"/>
  <c r="A231" i="28"/>
  <c r="J230" i="28"/>
  <c r="G230" i="28"/>
  <c r="F230" i="28"/>
  <c r="I230" i="28"/>
  <c r="A230" i="28"/>
  <c r="J229" i="28"/>
  <c r="G229" i="28"/>
  <c r="F229" i="28"/>
  <c r="I229" i="28"/>
  <c r="A229" i="28"/>
  <c r="J228" i="28"/>
  <c r="G228" i="28"/>
  <c r="F228" i="28"/>
  <c r="A228" i="28"/>
  <c r="G227" i="28"/>
  <c r="F227" i="28"/>
  <c r="H227" i="28"/>
  <c r="A227" i="28"/>
  <c r="J226" i="28"/>
  <c r="I226" i="28"/>
  <c r="F226" i="28"/>
  <c r="E226" i="28"/>
  <c r="H226" i="28"/>
  <c r="A226" i="28"/>
  <c r="J225" i="28"/>
  <c r="I225" i="28"/>
  <c r="F225" i="28"/>
  <c r="E225" i="28"/>
  <c r="H225" i="28"/>
  <c r="A225" i="28"/>
  <c r="J224" i="28"/>
  <c r="I224" i="28"/>
  <c r="F224" i="28"/>
  <c r="E224" i="28"/>
  <c r="H224" i="28"/>
  <c r="A224" i="28"/>
  <c r="J223" i="28"/>
  <c r="I223" i="28"/>
  <c r="F223" i="28"/>
  <c r="E223" i="28"/>
  <c r="H223" i="28"/>
  <c r="A223" i="28"/>
  <c r="J222" i="28"/>
  <c r="I222" i="28"/>
  <c r="F222" i="28"/>
  <c r="E222" i="28"/>
  <c r="H222" i="28"/>
  <c r="A222" i="28"/>
  <c r="J221" i="28"/>
  <c r="I221" i="28"/>
  <c r="F221" i="28"/>
  <c r="E221" i="28"/>
  <c r="H221" i="28"/>
  <c r="A221" i="28"/>
  <c r="J220" i="28"/>
  <c r="I220" i="28"/>
  <c r="F220" i="28"/>
  <c r="E220" i="28"/>
  <c r="H220" i="28"/>
  <c r="A220" i="28"/>
  <c r="J219" i="28"/>
  <c r="I219" i="28"/>
  <c r="F219" i="28"/>
  <c r="E219" i="28"/>
  <c r="H219" i="28"/>
  <c r="A219" i="28"/>
  <c r="J218" i="28"/>
  <c r="I218" i="28"/>
  <c r="F218" i="28"/>
  <c r="E218" i="28"/>
  <c r="H218" i="28"/>
  <c r="A218" i="28"/>
  <c r="J217" i="28"/>
  <c r="I217" i="28"/>
  <c r="F217" i="28"/>
  <c r="E217" i="28"/>
  <c r="H217" i="28"/>
  <c r="A217" i="28"/>
  <c r="J216" i="28"/>
  <c r="I216" i="28"/>
  <c r="F216" i="28"/>
  <c r="E216" i="28"/>
  <c r="H216" i="28"/>
  <c r="A216" i="28"/>
  <c r="J215" i="28"/>
  <c r="I215" i="28"/>
  <c r="F215" i="28"/>
  <c r="E215" i="28"/>
  <c r="H215" i="28"/>
  <c r="A215" i="28"/>
  <c r="J214" i="28"/>
  <c r="I214" i="28"/>
  <c r="F214" i="28"/>
  <c r="E214" i="28"/>
  <c r="H214" i="28"/>
  <c r="A214" i="28"/>
  <c r="J213" i="28"/>
  <c r="I213" i="28"/>
  <c r="F213" i="28"/>
  <c r="E213" i="28"/>
  <c r="H213" i="28"/>
  <c r="A213" i="28"/>
  <c r="J212" i="28"/>
  <c r="I212" i="28"/>
  <c r="F212" i="28"/>
  <c r="E212" i="28"/>
  <c r="H212" i="28"/>
  <c r="A212" i="28"/>
  <c r="J211" i="28"/>
  <c r="I211" i="28"/>
  <c r="F211" i="28"/>
  <c r="E211" i="28"/>
  <c r="H211" i="28"/>
  <c r="A211" i="28"/>
  <c r="J210" i="28"/>
  <c r="I210" i="28"/>
  <c r="F210" i="28"/>
  <c r="E210" i="28"/>
  <c r="H210" i="28"/>
  <c r="A210" i="28"/>
  <c r="J209" i="28"/>
  <c r="I209" i="28"/>
  <c r="F209" i="28"/>
  <c r="E209" i="28"/>
  <c r="H209" i="28"/>
  <c r="A209" i="28"/>
  <c r="J208" i="28"/>
  <c r="I208" i="28"/>
  <c r="F208" i="28"/>
  <c r="E208" i="28"/>
  <c r="H208" i="28"/>
  <c r="A208" i="28"/>
  <c r="J207" i="28"/>
  <c r="I207" i="28"/>
  <c r="F207" i="28"/>
  <c r="E207" i="28"/>
  <c r="H207" i="28"/>
  <c r="A207" i="28"/>
  <c r="J206" i="28"/>
  <c r="I206" i="28"/>
  <c r="F206" i="28"/>
  <c r="E206" i="28"/>
  <c r="H206" i="28"/>
  <c r="A206" i="28"/>
  <c r="J205" i="28"/>
  <c r="I205" i="28"/>
  <c r="F205" i="28"/>
  <c r="E205" i="28"/>
  <c r="H205" i="28"/>
  <c r="A205" i="28"/>
  <c r="F204" i="28"/>
  <c r="I204" i="28"/>
  <c r="A204" i="28"/>
  <c r="F203" i="28"/>
  <c r="G203" i="28"/>
  <c r="A203" i="28"/>
  <c r="F202" i="28"/>
  <c r="G202" i="28"/>
  <c r="A202" i="28"/>
  <c r="F201" i="28"/>
  <c r="G201" i="28"/>
  <c r="A201" i="28"/>
  <c r="F200" i="28"/>
  <c r="G200" i="28"/>
  <c r="A200" i="28"/>
  <c r="F199" i="28"/>
  <c r="G199" i="28"/>
  <c r="A199" i="28"/>
  <c r="I198" i="28"/>
  <c r="A198" i="28"/>
  <c r="A197" i="28"/>
  <c r="F196" i="28"/>
  <c r="I196" i="28"/>
  <c r="A196" i="28"/>
  <c r="I195" i="28"/>
  <c r="F195" i="28"/>
  <c r="A195" i="28"/>
  <c r="I194" i="28"/>
  <c r="A194" i="28"/>
  <c r="A193" i="28"/>
  <c r="F192" i="28"/>
  <c r="I192" i="28"/>
  <c r="A192" i="28"/>
  <c r="I191" i="28"/>
  <c r="F191" i="28"/>
  <c r="A191" i="28"/>
  <c r="I190" i="28"/>
  <c r="F190" i="28"/>
  <c r="A190" i="28"/>
  <c r="A189" i="28"/>
  <c r="H188" i="28"/>
  <c r="F188" i="28"/>
  <c r="J188" i="28"/>
  <c r="A188" i="28"/>
  <c r="F187" i="28"/>
  <c r="J187" i="28"/>
  <c r="A187" i="28"/>
  <c r="A186" i="28"/>
  <c r="J185" i="28"/>
  <c r="H185" i="28"/>
  <c r="F185" i="28"/>
  <c r="A185" i="28"/>
  <c r="G184" i="28"/>
  <c r="F184" i="28"/>
  <c r="H184" i="28"/>
  <c r="A184" i="28"/>
  <c r="F183" i="28"/>
  <c r="H183" i="28"/>
  <c r="A183" i="28"/>
  <c r="A182" i="28"/>
  <c r="H181" i="28"/>
  <c r="G181" i="28"/>
  <c r="F181" i="28"/>
  <c r="A181" i="28"/>
  <c r="G180" i="28"/>
  <c r="F180" i="28"/>
  <c r="H180" i="28"/>
  <c r="A180" i="28"/>
  <c r="F179" i="28"/>
  <c r="H179" i="28"/>
  <c r="A179" i="28"/>
  <c r="A178" i="28"/>
  <c r="H177" i="28"/>
  <c r="G177" i="28"/>
  <c r="F177" i="28"/>
  <c r="A177" i="28"/>
  <c r="G176" i="28"/>
  <c r="F176" i="28"/>
  <c r="H176" i="28"/>
  <c r="A176" i="28"/>
  <c r="F175" i="28"/>
  <c r="H175" i="28"/>
  <c r="A175" i="28"/>
  <c r="A174" i="28"/>
  <c r="H173" i="28"/>
  <c r="G173" i="28"/>
  <c r="F173" i="28"/>
  <c r="A173" i="28"/>
  <c r="G172" i="28"/>
  <c r="F172" i="28"/>
  <c r="H172" i="28"/>
  <c r="A172" i="28"/>
  <c r="F171" i="28"/>
  <c r="H171" i="28"/>
  <c r="A171" i="28"/>
  <c r="A170" i="28"/>
  <c r="H169" i="28"/>
  <c r="G169" i="28"/>
  <c r="F169" i="28"/>
  <c r="A169" i="28"/>
  <c r="J168" i="28"/>
  <c r="I168" i="28"/>
  <c r="G168" i="28"/>
  <c r="F168" i="28"/>
  <c r="E168" i="28"/>
  <c r="H168" i="28"/>
  <c r="A168" i="28"/>
  <c r="J167" i="28"/>
  <c r="I167" i="28"/>
  <c r="G167" i="28"/>
  <c r="F167" i="28"/>
  <c r="E167" i="28"/>
  <c r="H167" i="28"/>
  <c r="A167" i="28"/>
  <c r="J166" i="28"/>
  <c r="I166" i="28"/>
  <c r="G166" i="28"/>
  <c r="F166" i="28"/>
  <c r="E166" i="28"/>
  <c r="H166" i="28"/>
  <c r="A166" i="28"/>
  <c r="J165" i="28"/>
  <c r="I165" i="28"/>
  <c r="G165" i="28"/>
  <c r="F165" i="28"/>
  <c r="E165" i="28"/>
  <c r="H165" i="28"/>
  <c r="A165" i="28"/>
  <c r="J164" i="28"/>
  <c r="I164" i="28"/>
  <c r="G164" i="28"/>
  <c r="F164" i="28"/>
  <c r="E164" i="28"/>
  <c r="H164" i="28"/>
  <c r="A164" i="28"/>
  <c r="J163" i="28"/>
  <c r="I163" i="28"/>
  <c r="G163" i="28"/>
  <c r="F163" i="28"/>
  <c r="E163" i="28"/>
  <c r="H163" i="28"/>
  <c r="A163" i="28"/>
  <c r="J162" i="28"/>
  <c r="I162" i="28"/>
  <c r="G162" i="28"/>
  <c r="F162" i="28"/>
  <c r="E162" i="28"/>
  <c r="H162" i="28"/>
  <c r="A162" i="28"/>
  <c r="J161" i="28"/>
  <c r="I161" i="28"/>
  <c r="G161" i="28"/>
  <c r="F161" i="28"/>
  <c r="E161" i="28"/>
  <c r="H161" i="28"/>
  <c r="A161" i="28"/>
  <c r="J160" i="28"/>
  <c r="I160" i="28"/>
  <c r="G160" i="28"/>
  <c r="F160" i="28"/>
  <c r="E160" i="28"/>
  <c r="H160" i="28"/>
  <c r="A160" i="28"/>
  <c r="J159" i="28"/>
  <c r="I159" i="28"/>
  <c r="G159" i="28"/>
  <c r="F159" i="28"/>
  <c r="E159" i="28"/>
  <c r="H159" i="28"/>
  <c r="A159" i="28"/>
  <c r="J158" i="28"/>
  <c r="I158" i="28"/>
  <c r="G158" i="28"/>
  <c r="F158" i="28"/>
  <c r="E158" i="28"/>
  <c r="H158" i="28"/>
  <c r="A158" i="28"/>
  <c r="J157" i="28"/>
  <c r="I157" i="28"/>
  <c r="G157" i="28"/>
  <c r="F157" i="28"/>
  <c r="E157" i="28"/>
  <c r="H157" i="28"/>
  <c r="A157" i="28"/>
  <c r="J156" i="28"/>
  <c r="I156" i="28"/>
  <c r="G156" i="28"/>
  <c r="F156" i="28"/>
  <c r="E156" i="28"/>
  <c r="H156" i="28"/>
  <c r="A156" i="28"/>
  <c r="J155" i="28"/>
  <c r="I155" i="28"/>
  <c r="G155" i="28"/>
  <c r="F155" i="28"/>
  <c r="E155" i="28"/>
  <c r="H155" i="28"/>
  <c r="A155" i="28"/>
  <c r="J154" i="28"/>
  <c r="I154" i="28"/>
  <c r="G154" i="28"/>
  <c r="F154" i="28"/>
  <c r="E154" i="28"/>
  <c r="H154" i="28"/>
  <c r="A154" i="28"/>
  <c r="J153" i="28"/>
  <c r="I153" i="28"/>
  <c r="G153" i="28"/>
  <c r="F153" i="28"/>
  <c r="E153" i="28"/>
  <c r="H153" i="28"/>
  <c r="A153" i="28"/>
  <c r="J152" i="28"/>
  <c r="I152" i="28"/>
  <c r="G152" i="28"/>
  <c r="F152" i="28"/>
  <c r="E152" i="28"/>
  <c r="H152" i="28"/>
  <c r="A152" i="28"/>
  <c r="J151" i="28"/>
  <c r="I151" i="28"/>
  <c r="G151" i="28"/>
  <c r="F151" i="28"/>
  <c r="E151" i="28"/>
  <c r="H151" i="28"/>
  <c r="A151" i="28"/>
  <c r="J150" i="28"/>
  <c r="I150" i="28"/>
  <c r="G150" i="28"/>
  <c r="F150" i="28"/>
  <c r="E150" i="28"/>
  <c r="H150" i="28"/>
  <c r="A150" i="28"/>
  <c r="J149" i="28"/>
  <c r="I149" i="28"/>
  <c r="G149" i="28"/>
  <c r="F149" i="28"/>
  <c r="E149" i="28"/>
  <c r="H149" i="28"/>
  <c r="A149" i="28"/>
  <c r="J148" i="28"/>
  <c r="I148" i="28"/>
  <c r="G148" i="28"/>
  <c r="F148" i="28"/>
  <c r="E148" i="28"/>
  <c r="H148" i="28"/>
  <c r="A148" i="28"/>
  <c r="J147" i="28"/>
  <c r="I147" i="28"/>
  <c r="G147" i="28"/>
  <c r="F147" i="28"/>
  <c r="E147" i="28"/>
  <c r="H147" i="28"/>
  <c r="A147" i="28"/>
  <c r="J146" i="28"/>
  <c r="I146" i="28"/>
  <c r="G146" i="28"/>
  <c r="F146" i="28"/>
  <c r="E146" i="28"/>
  <c r="H146" i="28"/>
  <c r="A146" i="28"/>
  <c r="J145" i="28"/>
  <c r="I145" i="28"/>
  <c r="G145" i="28"/>
  <c r="F145" i="28"/>
  <c r="E145" i="28"/>
  <c r="H145" i="28"/>
  <c r="A145" i="28"/>
  <c r="J144" i="28"/>
  <c r="I144" i="28"/>
  <c r="G144" i="28"/>
  <c r="F144" i="28"/>
  <c r="E144" i="28"/>
  <c r="H144" i="28"/>
  <c r="A144" i="28"/>
  <c r="J143" i="28"/>
  <c r="I143" i="28"/>
  <c r="G143" i="28"/>
  <c r="F143" i="28"/>
  <c r="E143" i="28"/>
  <c r="H143" i="28"/>
  <c r="A143" i="28"/>
  <c r="J142" i="28"/>
  <c r="I142" i="28"/>
  <c r="G142" i="28"/>
  <c r="F142" i="28"/>
  <c r="E142" i="28"/>
  <c r="H142" i="28"/>
  <c r="A142" i="28"/>
  <c r="J141" i="28"/>
  <c r="I141" i="28"/>
  <c r="G141" i="28"/>
  <c r="F141" i="28"/>
  <c r="E141" i="28"/>
  <c r="H141" i="28"/>
  <c r="A141" i="28"/>
  <c r="J140" i="28"/>
  <c r="I140" i="28"/>
  <c r="G140" i="28"/>
  <c r="F140" i="28"/>
  <c r="E140" i="28"/>
  <c r="H140" i="28"/>
  <c r="A140" i="28"/>
  <c r="J139" i="28"/>
  <c r="I139" i="28"/>
  <c r="G139" i="28"/>
  <c r="F139" i="28"/>
  <c r="E139" i="28"/>
  <c r="H139" i="28"/>
  <c r="A139" i="28"/>
  <c r="J138" i="28"/>
  <c r="I138" i="28"/>
  <c r="G138" i="28"/>
  <c r="F138" i="28"/>
  <c r="E138" i="28"/>
  <c r="H138" i="28"/>
  <c r="A138" i="28"/>
  <c r="J137" i="28"/>
  <c r="I137" i="28"/>
  <c r="G137" i="28"/>
  <c r="F137" i="28"/>
  <c r="E137" i="28"/>
  <c r="H137" i="28"/>
  <c r="A137" i="28"/>
  <c r="J136" i="28"/>
  <c r="I136" i="28"/>
  <c r="G136" i="28"/>
  <c r="F136" i="28"/>
  <c r="E136" i="28"/>
  <c r="H136" i="28"/>
  <c r="A136" i="28"/>
  <c r="J135" i="28"/>
  <c r="I135" i="28"/>
  <c r="G135" i="28"/>
  <c r="F135" i="28"/>
  <c r="E135" i="28"/>
  <c r="H135" i="28"/>
  <c r="A135" i="28"/>
  <c r="J134" i="28"/>
  <c r="I134" i="28"/>
  <c r="G134" i="28"/>
  <c r="F134" i="28"/>
  <c r="E134" i="28"/>
  <c r="H134" i="28"/>
  <c r="A134" i="28"/>
  <c r="R270" i="2"/>
  <c r="Q270" i="2"/>
  <c r="P270" i="2"/>
  <c r="O270" i="2"/>
  <c r="N270" i="2"/>
  <c r="M270" i="2"/>
  <c r="L270" i="2"/>
  <c r="K270" i="2"/>
  <c r="I270" i="2"/>
  <c r="H270" i="2"/>
  <c r="G270" i="2"/>
  <c r="F270" i="2"/>
  <c r="E270" i="2"/>
  <c r="D270" i="2"/>
  <c r="C270" i="2"/>
  <c r="L269" i="2" s="1"/>
  <c r="B270" i="2"/>
  <c r="A270" i="2"/>
  <c r="R269" i="2"/>
  <c r="Q269" i="2"/>
  <c r="P269" i="2"/>
  <c r="O269" i="2"/>
  <c r="N269" i="2"/>
  <c r="M269" i="2"/>
  <c r="K269" i="2"/>
  <c r="I269" i="2"/>
  <c r="H269" i="2"/>
  <c r="G269" i="2"/>
  <c r="F269" i="2"/>
  <c r="E269" i="2"/>
  <c r="D269" i="2"/>
  <c r="M268" i="2" s="1"/>
  <c r="C269" i="2"/>
  <c r="B269" i="2"/>
  <c r="K268" i="2" s="1"/>
  <c r="A269" i="2"/>
  <c r="R268" i="2"/>
  <c r="Q268" i="2"/>
  <c r="P268" i="2"/>
  <c r="O268" i="2"/>
  <c r="N268" i="2"/>
  <c r="L268" i="2"/>
  <c r="I268" i="2"/>
  <c r="H268" i="2"/>
  <c r="G268" i="2"/>
  <c r="F268" i="2"/>
  <c r="E268" i="2"/>
  <c r="D268" i="2"/>
  <c r="C268" i="2"/>
  <c r="L267" i="2" s="1"/>
  <c r="B268" i="2"/>
  <c r="A268" i="2"/>
  <c r="R267" i="2"/>
  <c r="Q267" i="2"/>
  <c r="P267" i="2"/>
  <c r="O267" i="2"/>
  <c r="N267" i="2"/>
  <c r="M267" i="2"/>
  <c r="K267" i="2"/>
  <c r="I267" i="2"/>
  <c r="H267" i="2"/>
  <c r="G267" i="2"/>
  <c r="F267" i="2"/>
  <c r="E267" i="2"/>
  <c r="D267" i="2"/>
  <c r="M266" i="2" s="1"/>
  <c r="C267" i="2"/>
  <c r="B267" i="2"/>
  <c r="K266" i="2" s="1"/>
  <c r="A267" i="2"/>
  <c r="R266" i="2"/>
  <c r="Q266" i="2"/>
  <c r="P266" i="2"/>
  <c r="O266" i="2"/>
  <c r="N266" i="2"/>
  <c r="L266" i="2"/>
  <c r="I266" i="2"/>
  <c r="H266" i="2"/>
  <c r="G266" i="2"/>
  <c r="F266" i="2"/>
  <c r="E266" i="2"/>
  <c r="D266" i="2"/>
  <c r="C266" i="2"/>
  <c r="L265" i="2" s="1"/>
  <c r="B266" i="2"/>
  <c r="A266" i="2"/>
  <c r="R265" i="2"/>
  <c r="Q265" i="2"/>
  <c r="P265" i="2"/>
  <c r="O265" i="2"/>
  <c r="N265" i="2"/>
  <c r="M265" i="2"/>
  <c r="K265" i="2"/>
  <c r="I265" i="2"/>
  <c r="H265" i="2"/>
  <c r="G265" i="2"/>
  <c r="F265" i="2"/>
  <c r="E265" i="2"/>
  <c r="D265" i="2"/>
  <c r="M264" i="2" s="1"/>
  <c r="C265" i="2"/>
  <c r="B265" i="2"/>
  <c r="A265" i="2"/>
  <c r="R264" i="2"/>
  <c r="Q264" i="2"/>
  <c r="P264" i="2"/>
  <c r="O264" i="2"/>
  <c r="N264" i="2"/>
  <c r="L264" i="2"/>
  <c r="K264" i="2"/>
  <c r="I264" i="2"/>
  <c r="H264" i="2"/>
  <c r="G264" i="2"/>
  <c r="F264" i="2"/>
  <c r="E264" i="2"/>
  <c r="D264" i="2"/>
  <c r="M263" i="2" s="1"/>
  <c r="C264" i="2"/>
  <c r="B264" i="2"/>
  <c r="A264" i="2"/>
  <c r="R263" i="2"/>
  <c r="Q263" i="2"/>
  <c r="P263" i="2"/>
  <c r="O263" i="2"/>
  <c r="N263" i="2"/>
  <c r="L263" i="2"/>
  <c r="K263" i="2"/>
  <c r="I263" i="2"/>
  <c r="H263" i="2"/>
  <c r="G263" i="2"/>
  <c r="F263" i="2"/>
  <c r="E263" i="2"/>
  <c r="D263" i="2"/>
  <c r="C263" i="2"/>
  <c r="B263" i="2"/>
  <c r="K262" i="2" s="1"/>
  <c r="A263" i="2"/>
  <c r="R262" i="2"/>
  <c r="Q262" i="2"/>
  <c r="P262" i="2"/>
  <c r="O262" i="2"/>
  <c r="N262" i="2"/>
  <c r="M262" i="2"/>
  <c r="L262" i="2"/>
  <c r="I262" i="2"/>
  <c r="H262" i="2"/>
  <c r="G262" i="2"/>
  <c r="F262" i="2"/>
  <c r="E262" i="2"/>
  <c r="D262" i="2"/>
  <c r="C262" i="2"/>
  <c r="L261" i="2" s="1"/>
  <c r="B262" i="2"/>
  <c r="K261" i="2" s="1"/>
  <c r="A262" i="2"/>
  <c r="R261" i="2"/>
  <c r="Q261" i="2"/>
  <c r="P261" i="2"/>
  <c r="O261" i="2"/>
  <c r="N261" i="2"/>
  <c r="M261" i="2"/>
  <c r="I261" i="2"/>
  <c r="H261" i="2"/>
  <c r="G261" i="2"/>
  <c r="F261" i="2"/>
  <c r="E261" i="2"/>
  <c r="D261" i="2"/>
  <c r="M260" i="2" s="1"/>
  <c r="C261" i="2"/>
  <c r="L260" i="2" s="1"/>
  <c r="B261" i="2"/>
  <c r="A261" i="2"/>
  <c r="R260" i="2"/>
  <c r="Q260" i="2"/>
  <c r="P260" i="2"/>
  <c r="O260" i="2"/>
  <c r="N260" i="2"/>
  <c r="K260" i="2"/>
  <c r="I260" i="2"/>
  <c r="H260" i="2"/>
  <c r="G260" i="2"/>
  <c r="F260" i="2"/>
  <c r="E260" i="2"/>
  <c r="D260" i="2"/>
  <c r="M259" i="2" s="1"/>
  <c r="C260" i="2"/>
  <c r="B260" i="2"/>
  <c r="A260" i="2"/>
  <c r="R259" i="2"/>
  <c r="Q259" i="2"/>
  <c r="P259" i="2"/>
  <c r="O259" i="2"/>
  <c r="N259" i="2"/>
  <c r="L259" i="2"/>
  <c r="K259" i="2"/>
  <c r="I259" i="2"/>
  <c r="H259" i="2"/>
  <c r="G259" i="2"/>
  <c r="F259" i="2"/>
  <c r="E259" i="2"/>
  <c r="D259" i="2"/>
  <c r="C259" i="2"/>
  <c r="B259" i="2"/>
  <c r="K258" i="2" s="1"/>
  <c r="A259" i="2"/>
  <c r="R258" i="2"/>
  <c r="Q258" i="2"/>
  <c r="P258" i="2"/>
  <c r="O258" i="2"/>
  <c r="N258" i="2"/>
  <c r="M258" i="2"/>
  <c r="L258" i="2"/>
  <c r="I258" i="2"/>
  <c r="H258" i="2"/>
  <c r="G258" i="2"/>
  <c r="F258" i="2"/>
  <c r="E258" i="2"/>
  <c r="D258" i="2"/>
  <c r="C258" i="2"/>
  <c r="L257" i="2" s="1"/>
  <c r="B258" i="2"/>
  <c r="K257" i="2" s="1"/>
  <c r="A258" i="2"/>
  <c r="R257" i="2"/>
  <c r="Q257" i="2"/>
  <c r="P257" i="2"/>
  <c r="O257" i="2"/>
  <c r="N257" i="2"/>
  <c r="M257" i="2"/>
  <c r="I257" i="2"/>
  <c r="H257" i="2"/>
  <c r="G257" i="2"/>
  <c r="F257" i="2"/>
  <c r="E257" i="2"/>
  <c r="D257" i="2"/>
  <c r="M256" i="2" s="1"/>
  <c r="C257" i="2"/>
  <c r="L256" i="2" s="1"/>
  <c r="B257" i="2"/>
  <c r="A257" i="2"/>
  <c r="R256" i="2"/>
  <c r="Q256" i="2"/>
  <c r="P256" i="2"/>
  <c r="O256" i="2"/>
  <c r="N256" i="2"/>
  <c r="K256" i="2"/>
  <c r="I256" i="2"/>
  <c r="H256" i="2"/>
  <c r="G256" i="2"/>
  <c r="F256" i="2"/>
  <c r="E256" i="2"/>
  <c r="D256" i="2"/>
  <c r="M255" i="2" s="1"/>
  <c r="C256" i="2"/>
  <c r="B256" i="2"/>
  <c r="A256" i="2"/>
  <c r="R255" i="2"/>
  <c r="Q255" i="2"/>
  <c r="P255" i="2"/>
  <c r="O255" i="2"/>
  <c r="N255" i="2"/>
  <c r="L255" i="2"/>
  <c r="K255" i="2"/>
  <c r="I255" i="2"/>
  <c r="H255" i="2"/>
  <c r="G255" i="2"/>
  <c r="F255" i="2"/>
  <c r="E255" i="2"/>
  <c r="D255" i="2"/>
  <c r="C255" i="2"/>
  <c r="B255" i="2"/>
  <c r="K254" i="2" s="1"/>
  <c r="A255" i="2"/>
  <c r="R254" i="2"/>
  <c r="Q254" i="2"/>
  <c r="P254" i="2"/>
  <c r="O254" i="2"/>
  <c r="N254" i="2"/>
  <c r="M254" i="2"/>
  <c r="L254" i="2"/>
  <c r="I254" i="2"/>
  <c r="H254" i="2"/>
  <c r="G254" i="2"/>
  <c r="F254" i="2"/>
  <c r="E254" i="2"/>
  <c r="D254" i="2"/>
  <c r="C254" i="2"/>
  <c r="L253" i="2" s="1"/>
  <c r="B254" i="2"/>
  <c r="K253" i="2" s="1"/>
  <c r="A254" i="2"/>
  <c r="R253" i="2"/>
  <c r="Q253" i="2"/>
  <c r="P253" i="2"/>
  <c r="O253" i="2"/>
  <c r="N253" i="2"/>
  <c r="M253" i="2"/>
  <c r="I253" i="2"/>
  <c r="H253" i="2"/>
  <c r="G253" i="2"/>
  <c r="F253" i="2"/>
  <c r="E253" i="2"/>
  <c r="D253" i="2"/>
  <c r="M252" i="2" s="1"/>
  <c r="C253" i="2"/>
  <c r="L252" i="2" s="1"/>
  <c r="B253" i="2"/>
  <c r="A253" i="2"/>
  <c r="R252" i="2"/>
  <c r="Q252" i="2"/>
  <c r="P252" i="2"/>
  <c r="O252" i="2"/>
  <c r="N252" i="2"/>
  <c r="K252" i="2"/>
  <c r="I252" i="2"/>
  <c r="H252" i="2"/>
  <c r="G252" i="2"/>
  <c r="F252" i="2"/>
  <c r="E252" i="2"/>
  <c r="D252" i="2"/>
  <c r="M251" i="2" s="1"/>
  <c r="C252" i="2"/>
  <c r="B252" i="2"/>
  <c r="A252" i="2"/>
  <c r="R251" i="2"/>
  <c r="Q251" i="2"/>
  <c r="P251" i="2"/>
  <c r="O251" i="2"/>
  <c r="N251" i="2"/>
  <c r="L251" i="2"/>
  <c r="K251" i="2"/>
  <c r="I251" i="2"/>
  <c r="H251" i="2"/>
  <c r="G251" i="2"/>
  <c r="F251" i="2"/>
  <c r="E251" i="2"/>
  <c r="D251" i="2"/>
  <c r="C251" i="2"/>
  <c r="B251" i="2"/>
  <c r="K250" i="2" s="1"/>
  <c r="A251" i="2"/>
  <c r="R250" i="2"/>
  <c r="Q250" i="2"/>
  <c r="P250" i="2"/>
  <c r="O250" i="2"/>
  <c r="N250" i="2"/>
  <c r="M250" i="2"/>
  <c r="L250" i="2"/>
  <c r="I250" i="2"/>
  <c r="H250" i="2"/>
  <c r="G250" i="2"/>
  <c r="F250" i="2"/>
  <c r="E250" i="2"/>
  <c r="D250" i="2"/>
  <c r="C250" i="2"/>
  <c r="L249" i="2" s="1"/>
  <c r="B250" i="2"/>
  <c r="K249" i="2" s="1"/>
  <c r="A250" i="2"/>
  <c r="R249" i="2"/>
  <c r="Q249" i="2"/>
  <c r="P249" i="2"/>
  <c r="O249" i="2"/>
  <c r="N249" i="2"/>
  <c r="M249" i="2"/>
  <c r="I249" i="2"/>
  <c r="H249" i="2"/>
  <c r="G249" i="2"/>
  <c r="F249" i="2"/>
  <c r="E249" i="2"/>
  <c r="D249" i="2"/>
  <c r="M248" i="2" s="1"/>
  <c r="C249" i="2"/>
  <c r="L248" i="2" s="1"/>
  <c r="B249" i="2"/>
  <c r="A249" i="2"/>
  <c r="R248" i="2"/>
  <c r="Q248" i="2"/>
  <c r="P248" i="2"/>
  <c r="O248" i="2"/>
  <c r="N248" i="2"/>
  <c r="K248" i="2"/>
  <c r="I248" i="2"/>
  <c r="H248" i="2"/>
  <c r="G248" i="2"/>
  <c r="F248" i="2"/>
  <c r="E248" i="2"/>
  <c r="D248" i="2"/>
  <c r="M247" i="2" s="1"/>
  <c r="C248" i="2"/>
  <c r="B248" i="2"/>
  <c r="A248" i="2"/>
  <c r="R247" i="2"/>
  <c r="Q247" i="2"/>
  <c r="P247" i="2"/>
  <c r="O247" i="2"/>
  <c r="N247" i="2"/>
  <c r="L247" i="2"/>
  <c r="K247" i="2"/>
  <c r="I247" i="2"/>
  <c r="H247" i="2"/>
  <c r="G247" i="2"/>
  <c r="F247" i="2"/>
  <c r="E247" i="2"/>
  <c r="D247" i="2"/>
  <c r="C247" i="2"/>
  <c r="B247" i="2"/>
  <c r="K246" i="2" s="1"/>
  <c r="A247" i="2"/>
  <c r="R246" i="2"/>
  <c r="Q246" i="2"/>
  <c r="P246" i="2"/>
  <c r="O246" i="2"/>
  <c r="N246" i="2"/>
  <c r="M246" i="2"/>
  <c r="L246" i="2"/>
  <c r="I246" i="2"/>
  <c r="H246" i="2"/>
  <c r="G246" i="2"/>
  <c r="F246" i="2"/>
  <c r="E246" i="2"/>
  <c r="D246" i="2"/>
  <c r="C246" i="2"/>
  <c r="L245" i="2" s="1"/>
  <c r="B246" i="2"/>
  <c r="K245" i="2" s="1"/>
  <c r="A246" i="2"/>
  <c r="R245" i="2"/>
  <c r="Q245" i="2"/>
  <c r="P245" i="2"/>
  <c r="O245" i="2"/>
  <c r="N245" i="2"/>
  <c r="M245" i="2"/>
  <c r="I245" i="2"/>
  <c r="H245" i="2"/>
  <c r="G245" i="2"/>
  <c r="F245" i="2"/>
  <c r="E245" i="2"/>
  <c r="D245" i="2"/>
  <c r="M244" i="2" s="1"/>
  <c r="C245" i="2"/>
  <c r="L244" i="2" s="1"/>
  <c r="B245" i="2"/>
  <c r="A245" i="2"/>
  <c r="R244" i="2"/>
  <c r="Q244" i="2"/>
  <c r="P244" i="2"/>
  <c r="O244" i="2"/>
  <c r="N244" i="2"/>
  <c r="K244" i="2"/>
  <c r="I244" i="2"/>
  <c r="H244" i="2"/>
  <c r="G244" i="2"/>
  <c r="F244" i="2"/>
  <c r="E244" i="2"/>
  <c r="D244" i="2"/>
  <c r="M243" i="2" s="1"/>
  <c r="C244" i="2"/>
  <c r="B244" i="2"/>
  <c r="A244" i="2"/>
  <c r="R243" i="2"/>
  <c r="Q243" i="2"/>
  <c r="P243" i="2"/>
  <c r="O243" i="2"/>
  <c r="N243" i="2"/>
  <c r="L243" i="2"/>
  <c r="K243" i="2"/>
  <c r="I243" i="2"/>
  <c r="H243" i="2"/>
  <c r="G243" i="2"/>
  <c r="F243" i="2"/>
  <c r="E243" i="2"/>
  <c r="D243" i="2"/>
  <c r="C243" i="2"/>
  <c r="B243" i="2"/>
  <c r="K242" i="2" s="1"/>
  <c r="A243" i="2"/>
  <c r="R242" i="2"/>
  <c r="Q242" i="2"/>
  <c r="P242" i="2"/>
  <c r="O242" i="2"/>
  <c r="N242" i="2"/>
  <c r="M242" i="2"/>
  <c r="L242" i="2"/>
  <c r="I242" i="2"/>
  <c r="H242" i="2"/>
  <c r="G242" i="2"/>
  <c r="F242" i="2"/>
  <c r="E242" i="2"/>
  <c r="D242" i="2"/>
  <c r="C242" i="2"/>
  <c r="L241" i="2" s="1"/>
  <c r="B242" i="2"/>
  <c r="K241" i="2" s="1"/>
  <c r="A242" i="2"/>
  <c r="R241" i="2"/>
  <c r="Q241" i="2"/>
  <c r="P241" i="2"/>
  <c r="O241" i="2"/>
  <c r="N241" i="2"/>
  <c r="M241" i="2"/>
  <c r="I241" i="2"/>
  <c r="H241" i="2"/>
  <c r="G241" i="2"/>
  <c r="F241" i="2"/>
  <c r="E241" i="2"/>
  <c r="D241" i="2"/>
  <c r="M240" i="2" s="1"/>
  <c r="C241" i="2"/>
  <c r="L240" i="2" s="1"/>
  <c r="B241" i="2"/>
  <c r="A241" i="2"/>
  <c r="R240" i="2"/>
  <c r="Q240" i="2"/>
  <c r="P240" i="2"/>
  <c r="O240" i="2"/>
  <c r="N240" i="2"/>
  <c r="K240" i="2"/>
  <c r="I240" i="2"/>
  <c r="H240" i="2"/>
  <c r="G240" i="2"/>
  <c r="F240" i="2"/>
  <c r="E240" i="2"/>
  <c r="D240" i="2"/>
  <c r="M239" i="2" s="1"/>
  <c r="C240" i="2"/>
  <c r="B240" i="2"/>
  <c r="A240" i="2"/>
  <c r="R239" i="2"/>
  <c r="Q239" i="2"/>
  <c r="P239" i="2"/>
  <c r="O239" i="2"/>
  <c r="N239" i="2"/>
  <c r="L239" i="2"/>
  <c r="K239" i="2"/>
  <c r="I239" i="2"/>
  <c r="H239" i="2"/>
  <c r="G239" i="2"/>
  <c r="F239" i="2"/>
  <c r="E239" i="2"/>
  <c r="D239" i="2"/>
  <c r="C239" i="2"/>
  <c r="B239" i="2"/>
  <c r="K238" i="2" s="1"/>
  <c r="A239" i="2"/>
  <c r="R238" i="2"/>
  <c r="Q238" i="2"/>
  <c r="P238" i="2"/>
  <c r="O238" i="2"/>
  <c r="N238" i="2"/>
  <c r="M238" i="2"/>
  <c r="L238" i="2"/>
  <c r="I238" i="2"/>
  <c r="H238" i="2"/>
  <c r="G238" i="2"/>
  <c r="F238" i="2"/>
  <c r="E238" i="2"/>
  <c r="D238" i="2"/>
  <c r="C238" i="2"/>
  <c r="L237" i="2" s="1"/>
  <c r="B238" i="2"/>
  <c r="K237" i="2" s="1"/>
  <c r="A238" i="2"/>
  <c r="R237" i="2"/>
  <c r="Q237" i="2"/>
  <c r="P237" i="2"/>
  <c r="O237" i="2"/>
  <c r="N237" i="2"/>
  <c r="M237" i="2"/>
  <c r="I237" i="2"/>
  <c r="H237" i="2"/>
  <c r="G237" i="2"/>
  <c r="F237" i="2"/>
  <c r="E237" i="2"/>
  <c r="D237" i="2"/>
  <c r="M236" i="2" s="1"/>
  <c r="C237" i="2"/>
  <c r="L236" i="2" s="1"/>
  <c r="B237" i="2"/>
  <c r="A237" i="2"/>
  <c r="R236" i="2"/>
  <c r="Q236" i="2"/>
  <c r="P236" i="2"/>
  <c r="O236" i="2"/>
  <c r="N236" i="2"/>
  <c r="K236" i="2"/>
  <c r="I236" i="2"/>
  <c r="H236" i="2"/>
  <c r="G236" i="2"/>
  <c r="F236" i="2"/>
  <c r="E236" i="2"/>
  <c r="D236" i="2"/>
  <c r="M235" i="2" s="1"/>
  <c r="C236" i="2"/>
  <c r="B236" i="2"/>
  <c r="A236" i="2"/>
  <c r="R235" i="2"/>
  <c r="Q235" i="2"/>
  <c r="P235" i="2"/>
  <c r="O235" i="2"/>
  <c r="N235" i="2"/>
  <c r="L235" i="2"/>
  <c r="K235" i="2"/>
  <c r="I235" i="2"/>
  <c r="H235" i="2"/>
  <c r="G235" i="2"/>
  <c r="F235" i="2"/>
  <c r="E235" i="2"/>
  <c r="D235" i="2"/>
  <c r="C235" i="2"/>
  <c r="B235" i="2"/>
  <c r="K234" i="2" s="1"/>
  <c r="A235" i="2"/>
  <c r="R234" i="2"/>
  <c r="Q234" i="2"/>
  <c r="P234" i="2"/>
  <c r="O234" i="2"/>
  <c r="N234" i="2"/>
  <c r="M234" i="2"/>
  <c r="L234" i="2"/>
  <c r="I234" i="2"/>
  <c r="H234" i="2"/>
  <c r="G234" i="2"/>
  <c r="F234" i="2"/>
  <c r="E234" i="2"/>
  <c r="D234" i="2"/>
  <c r="C234" i="2"/>
  <c r="L233" i="2" s="1"/>
  <c r="B234" i="2"/>
  <c r="K233" i="2" s="1"/>
  <c r="A234" i="2"/>
  <c r="R233" i="2"/>
  <c r="Q233" i="2"/>
  <c r="P233" i="2"/>
  <c r="O233" i="2"/>
  <c r="N233" i="2"/>
  <c r="M233" i="2"/>
  <c r="I233" i="2"/>
  <c r="H233" i="2"/>
  <c r="G233" i="2"/>
  <c r="F233" i="2"/>
  <c r="E233" i="2"/>
  <c r="D233" i="2"/>
  <c r="M232" i="2" s="1"/>
  <c r="C233" i="2"/>
  <c r="L232" i="2" s="1"/>
  <c r="B233" i="2"/>
  <c r="A233" i="2"/>
  <c r="R232" i="2"/>
  <c r="Q232" i="2"/>
  <c r="P232" i="2"/>
  <c r="O232" i="2"/>
  <c r="N232" i="2"/>
  <c r="K232" i="2"/>
  <c r="I232" i="2"/>
  <c r="H232" i="2"/>
  <c r="G232" i="2"/>
  <c r="F232" i="2"/>
  <c r="E232" i="2"/>
  <c r="D232" i="2"/>
  <c r="M231" i="2" s="1"/>
  <c r="C232" i="2"/>
  <c r="B232" i="2"/>
  <c r="A232" i="2"/>
  <c r="R231" i="2"/>
  <c r="Q231" i="2"/>
  <c r="P231" i="2"/>
  <c r="O231" i="2"/>
  <c r="N231" i="2"/>
  <c r="L231" i="2"/>
  <c r="K231" i="2"/>
  <c r="I231" i="2"/>
  <c r="H231" i="2"/>
  <c r="G231" i="2"/>
  <c r="F231" i="2"/>
  <c r="E231" i="2"/>
  <c r="D231" i="2"/>
  <c r="C231" i="2"/>
  <c r="B231" i="2"/>
  <c r="K230" i="2" s="1"/>
  <c r="A231" i="2"/>
  <c r="R230" i="2"/>
  <c r="Q230" i="2"/>
  <c r="P230" i="2"/>
  <c r="O230" i="2"/>
  <c r="N230" i="2"/>
  <c r="M230" i="2"/>
  <c r="L230" i="2"/>
  <c r="I230" i="2"/>
  <c r="H230" i="2"/>
  <c r="G230" i="2"/>
  <c r="F230" i="2"/>
  <c r="E230" i="2"/>
  <c r="D230" i="2"/>
  <c r="C230" i="2"/>
  <c r="L229" i="2" s="1"/>
  <c r="B230" i="2"/>
  <c r="K229" i="2" s="1"/>
  <c r="A230" i="2"/>
  <c r="R229" i="2"/>
  <c r="Q229" i="2"/>
  <c r="P229" i="2"/>
  <c r="O229" i="2"/>
  <c r="N229" i="2"/>
  <c r="M229" i="2"/>
  <c r="I229" i="2"/>
  <c r="H229" i="2"/>
  <c r="G229" i="2"/>
  <c r="F229" i="2"/>
  <c r="E229" i="2"/>
  <c r="D229" i="2"/>
  <c r="M228" i="2" s="1"/>
  <c r="C229" i="2"/>
  <c r="L228" i="2" s="1"/>
  <c r="B229" i="2"/>
  <c r="A229" i="2"/>
  <c r="R228" i="2"/>
  <c r="Q228" i="2"/>
  <c r="P228" i="2"/>
  <c r="O228" i="2"/>
  <c r="N228" i="2"/>
  <c r="K228" i="2"/>
  <c r="I228" i="2"/>
  <c r="H228" i="2"/>
  <c r="G228" i="2"/>
  <c r="F228" i="2"/>
  <c r="E228" i="2"/>
  <c r="D228" i="2"/>
  <c r="M227" i="2" s="1"/>
  <c r="C228" i="2"/>
  <c r="B228" i="2"/>
  <c r="A228" i="2"/>
  <c r="R227" i="2"/>
  <c r="Q227" i="2"/>
  <c r="P227" i="2"/>
  <c r="O227" i="2"/>
  <c r="N227" i="2"/>
  <c r="L227" i="2"/>
  <c r="K227" i="2"/>
  <c r="I227" i="2"/>
  <c r="H227" i="2"/>
  <c r="G227" i="2"/>
  <c r="F227" i="2"/>
  <c r="E227" i="2"/>
  <c r="D227" i="2"/>
  <c r="C227" i="2"/>
  <c r="B227" i="2"/>
  <c r="K226" i="2" s="1"/>
  <c r="A227" i="2"/>
  <c r="R226" i="2"/>
  <c r="Q226" i="2"/>
  <c r="P226" i="2"/>
  <c r="O226" i="2"/>
  <c r="N226" i="2"/>
  <c r="M226" i="2"/>
  <c r="L226" i="2"/>
  <c r="I226" i="2"/>
  <c r="H226" i="2"/>
  <c r="G226" i="2"/>
  <c r="F226" i="2"/>
  <c r="E226" i="2"/>
  <c r="D226" i="2"/>
  <c r="C226" i="2"/>
  <c r="L225" i="2" s="1"/>
  <c r="B226" i="2"/>
  <c r="K225" i="2" s="1"/>
  <c r="A226" i="2"/>
  <c r="R225" i="2"/>
  <c r="Q225" i="2"/>
  <c r="P225" i="2"/>
  <c r="O225" i="2"/>
  <c r="N225" i="2"/>
  <c r="M225" i="2"/>
  <c r="I225" i="2"/>
  <c r="H225" i="2"/>
  <c r="G225" i="2"/>
  <c r="F225" i="2"/>
  <c r="E225" i="2"/>
  <c r="D225" i="2"/>
  <c r="M224" i="2" s="1"/>
  <c r="C225" i="2"/>
  <c r="L224" i="2" s="1"/>
  <c r="B225" i="2"/>
  <c r="A225" i="2"/>
  <c r="R224" i="2"/>
  <c r="Q224" i="2"/>
  <c r="P224" i="2"/>
  <c r="O224" i="2"/>
  <c r="N224" i="2"/>
  <c r="K224" i="2"/>
  <c r="I224" i="2"/>
  <c r="H224" i="2"/>
  <c r="G224" i="2"/>
  <c r="F224" i="2"/>
  <c r="E224" i="2"/>
  <c r="D224" i="2"/>
  <c r="M223" i="2" s="1"/>
  <c r="C224" i="2"/>
  <c r="B224" i="2"/>
  <c r="A224" i="2"/>
  <c r="R223" i="2"/>
  <c r="Q223" i="2"/>
  <c r="P223" i="2"/>
  <c r="O223" i="2"/>
  <c r="N223" i="2"/>
  <c r="L223" i="2"/>
  <c r="K223" i="2"/>
  <c r="I223" i="2"/>
  <c r="H223" i="2"/>
  <c r="G223" i="2"/>
  <c r="F223" i="2"/>
  <c r="E223" i="2"/>
  <c r="D223" i="2"/>
  <c r="C223" i="2"/>
  <c r="B223" i="2"/>
  <c r="K222" i="2" s="1"/>
  <c r="A223" i="2"/>
  <c r="R222" i="2"/>
  <c r="Q222" i="2"/>
  <c r="P222" i="2"/>
  <c r="O222" i="2"/>
  <c r="N222" i="2"/>
  <c r="M222" i="2"/>
  <c r="L222" i="2"/>
  <c r="I222" i="2"/>
  <c r="H222" i="2"/>
  <c r="G222" i="2"/>
  <c r="F222" i="2"/>
  <c r="E222" i="2"/>
  <c r="D222" i="2"/>
  <c r="C222" i="2"/>
  <c r="L221" i="2" s="1"/>
  <c r="B222" i="2"/>
  <c r="K221" i="2" s="1"/>
  <c r="A222" i="2"/>
  <c r="R221" i="2"/>
  <c r="Q221" i="2"/>
  <c r="P221" i="2"/>
  <c r="O221" i="2"/>
  <c r="N221" i="2"/>
  <c r="M221" i="2"/>
  <c r="I221" i="2"/>
  <c r="H221" i="2"/>
  <c r="G221" i="2"/>
  <c r="F221" i="2"/>
  <c r="E221" i="2"/>
  <c r="D221" i="2"/>
  <c r="M220" i="2" s="1"/>
  <c r="C221" i="2"/>
  <c r="L220" i="2" s="1"/>
  <c r="B221" i="2"/>
  <c r="A221" i="2"/>
  <c r="R220" i="2"/>
  <c r="Q220" i="2"/>
  <c r="P220" i="2"/>
  <c r="O220" i="2"/>
  <c r="N220" i="2"/>
  <c r="K220" i="2"/>
  <c r="I220" i="2"/>
  <c r="H220" i="2"/>
  <c r="G220" i="2"/>
  <c r="F220" i="2"/>
  <c r="E220" i="2"/>
  <c r="D220" i="2"/>
  <c r="M219" i="2" s="1"/>
  <c r="C220" i="2"/>
  <c r="B220" i="2"/>
  <c r="A220" i="2"/>
  <c r="R219" i="2"/>
  <c r="Q219" i="2"/>
  <c r="P219" i="2"/>
  <c r="O219" i="2"/>
  <c r="N219" i="2"/>
  <c r="L219" i="2"/>
  <c r="K219" i="2"/>
  <c r="I219" i="2"/>
  <c r="H219" i="2"/>
  <c r="G219" i="2"/>
  <c r="F219" i="2"/>
  <c r="E219" i="2"/>
  <c r="D219" i="2"/>
  <c r="C219" i="2"/>
  <c r="B219" i="2"/>
  <c r="K218" i="2" s="1"/>
  <c r="A219" i="2"/>
  <c r="R218" i="2"/>
  <c r="Q218" i="2"/>
  <c r="P218" i="2"/>
  <c r="O218" i="2"/>
  <c r="N218" i="2"/>
  <c r="M218" i="2"/>
  <c r="L218" i="2"/>
  <c r="I218" i="2"/>
  <c r="H218" i="2"/>
  <c r="G218" i="2"/>
  <c r="F218" i="2"/>
  <c r="E218" i="2"/>
  <c r="D218" i="2"/>
  <c r="C218" i="2"/>
  <c r="L217" i="2" s="1"/>
  <c r="B218" i="2"/>
  <c r="K217" i="2" s="1"/>
  <c r="A218" i="2"/>
  <c r="R217" i="2"/>
  <c r="Q217" i="2"/>
  <c r="P217" i="2"/>
  <c r="O217" i="2"/>
  <c r="N217" i="2"/>
  <c r="M217" i="2"/>
  <c r="I217" i="2"/>
  <c r="H217" i="2"/>
  <c r="G217" i="2"/>
  <c r="F217" i="2"/>
  <c r="E217" i="2"/>
  <c r="D217" i="2"/>
  <c r="M216" i="2" s="1"/>
  <c r="C217" i="2"/>
  <c r="L216" i="2" s="1"/>
  <c r="B217" i="2"/>
  <c r="A217" i="2"/>
  <c r="R216" i="2"/>
  <c r="Q216" i="2"/>
  <c r="P216" i="2"/>
  <c r="O216" i="2"/>
  <c r="N216" i="2"/>
  <c r="K216" i="2"/>
  <c r="I216" i="2"/>
  <c r="H216" i="2"/>
  <c r="G216" i="2"/>
  <c r="F216" i="2"/>
  <c r="E216" i="2"/>
  <c r="D216" i="2"/>
  <c r="M215" i="2" s="1"/>
  <c r="C216" i="2"/>
  <c r="B216" i="2"/>
  <c r="A216" i="2"/>
  <c r="R215" i="2"/>
  <c r="Q215" i="2"/>
  <c r="P215" i="2"/>
  <c r="O215" i="2"/>
  <c r="N215" i="2"/>
  <c r="L215" i="2"/>
  <c r="K215" i="2"/>
  <c r="I215" i="2"/>
  <c r="H215" i="2"/>
  <c r="G215" i="2"/>
  <c r="F215" i="2"/>
  <c r="E215" i="2"/>
  <c r="D215" i="2"/>
  <c r="C215" i="2"/>
  <c r="B215" i="2"/>
  <c r="K214" i="2" s="1"/>
  <c r="A215" i="2"/>
  <c r="R214" i="2"/>
  <c r="Q214" i="2"/>
  <c r="P214" i="2"/>
  <c r="O214" i="2"/>
  <c r="N214" i="2"/>
  <c r="M214" i="2"/>
  <c r="L214" i="2"/>
  <c r="I214" i="2"/>
  <c r="H214" i="2"/>
  <c r="G214" i="2"/>
  <c r="F214" i="2"/>
  <c r="E214" i="2"/>
  <c r="D214" i="2"/>
  <c r="C214" i="2"/>
  <c r="L213" i="2" s="1"/>
  <c r="B214" i="2"/>
  <c r="K213" i="2" s="1"/>
  <c r="A214" i="2"/>
  <c r="R213" i="2"/>
  <c r="Q213" i="2"/>
  <c r="P213" i="2"/>
  <c r="O213" i="2"/>
  <c r="N213" i="2"/>
  <c r="M213" i="2"/>
  <c r="I213" i="2"/>
  <c r="H213" i="2"/>
  <c r="G213" i="2"/>
  <c r="F213" i="2"/>
  <c r="E213" i="2"/>
  <c r="D213" i="2"/>
  <c r="M212" i="2" s="1"/>
  <c r="C213" i="2"/>
  <c r="L212" i="2" s="1"/>
  <c r="B213" i="2"/>
  <c r="A213" i="2"/>
  <c r="R212" i="2"/>
  <c r="Q212" i="2"/>
  <c r="P212" i="2"/>
  <c r="O212" i="2"/>
  <c r="N212" i="2"/>
  <c r="K212" i="2"/>
  <c r="I212" i="2"/>
  <c r="H212" i="2"/>
  <c r="G212" i="2"/>
  <c r="F212" i="2"/>
  <c r="E212" i="2"/>
  <c r="D212" i="2"/>
  <c r="M211" i="2" s="1"/>
  <c r="C212" i="2"/>
  <c r="B212" i="2"/>
  <c r="A212" i="2"/>
  <c r="R211" i="2"/>
  <c r="Q211" i="2"/>
  <c r="P211" i="2"/>
  <c r="O211" i="2"/>
  <c r="N211" i="2"/>
  <c r="L211" i="2"/>
  <c r="K211" i="2"/>
  <c r="I211" i="2"/>
  <c r="H211" i="2"/>
  <c r="G211" i="2"/>
  <c r="F211" i="2"/>
  <c r="E211" i="2"/>
  <c r="D211" i="2"/>
  <c r="C211" i="2"/>
  <c r="B211" i="2"/>
  <c r="K210" i="2" s="1"/>
  <c r="A211" i="2"/>
  <c r="R210" i="2"/>
  <c r="Q210" i="2"/>
  <c r="P210" i="2"/>
  <c r="O210" i="2"/>
  <c r="N210" i="2"/>
  <c r="M210" i="2"/>
  <c r="L210" i="2"/>
  <c r="I210" i="2"/>
  <c r="H210" i="2"/>
  <c r="G210" i="2"/>
  <c r="F210" i="2"/>
  <c r="E210" i="2"/>
  <c r="D210" i="2"/>
  <c r="C210" i="2"/>
  <c r="L209" i="2" s="1"/>
  <c r="B210" i="2"/>
  <c r="K209" i="2" s="1"/>
  <c r="A210" i="2"/>
  <c r="R209" i="2"/>
  <c r="Q209" i="2"/>
  <c r="P209" i="2"/>
  <c r="O209" i="2"/>
  <c r="N209" i="2"/>
  <c r="M209" i="2"/>
  <c r="I209" i="2"/>
  <c r="H209" i="2"/>
  <c r="G209" i="2"/>
  <c r="F209" i="2"/>
  <c r="E209" i="2"/>
  <c r="D209" i="2"/>
  <c r="M208" i="2" s="1"/>
  <c r="C209" i="2"/>
  <c r="L208" i="2" s="1"/>
  <c r="B209" i="2"/>
  <c r="A209" i="2"/>
  <c r="R208" i="2"/>
  <c r="Q208" i="2"/>
  <c r="P208" i="2"/>
  <c r="O208" i="2"/>
  <c r="N208" i="2"/>
  <c r="K208" i="2"/>
  <c r="I208" i="2"/>
  <c r="H208" i="2"/>
  <c r="G208" i="2"/>
  <c r="F208" i="2"/>
  <c r="E208" i="2"/>
  <c r="D208" i="2"/>
  <c r="M207" i="2" s="1"/>
  <c r="C208" i="2"/>
  <c r="B208" i="2"/>
  <c r="A208" i="2"/>
  <c r="R207" i="2"/>
  <c r="Q207" i="2"/>
  <c r="P207" i="2"/>
  <c r="O207" i="2"/>
  <c r="N207" i="2"/>
  <c r="L207" i="2"/>
  <c r="K207" i="2"/>
  <c r="I207" i="2"/>
  <c r="H207" i="2"/>
  <c r="G207" i="2"/>
  <c r="F207" i="2"/>
  <c r="E207" i="2"/>
  <c r="D207" i="2"/>
  <c r="C207" i="2"/>
  <c r="B207" i="2"/>
  <c r="K206" i="2" s="1"/>
  <c r="A207" i="2"/>
  <c r="R206" i="2"/>
  <c r="Q206" i="2"/>
  <c r="P206" i="2"/>
  <c r="O206" i="2"/>
  <c r="N206" i="2"/>
  <c r="M206" i="2"/>
  <c r="L206" i="2"/>
  <c r="I206" i="2"/>
  <c r="H206" i="2"/>
  <c r="G206" i="2"/>
  <c r="F206" i="2"/>
  <c r="E206" i="2"/>
  <c r="D206" i="2"/>
  <c r="C206" i="2"/>
  <c r="L205" i="2" s="1"/>
  <c r="B206" i="2"/>
  <c r="K205" i="2" s="1"/>
  <c r="A206" i="2"/>
  <c r="R205" i="2"/>
  <c r="Q205" i="2"/>
  <c r="P205" i="2"/>
  <c r="O205" i="2"/>
  <c r="N205" i="2"/>
  <c r="M205" i="2"/>
  <c r="I205" i="2"/>
  <c r="H205" i="2"/>
  <c r="G205" i="2"/>
  <c r="F205" i="2"/>
  <c r="E205" i="2"/>
  <c r="D205" i="2"/>
  <c r="M204" i="2" s="1"/>
  <c r="C205" i="2"/>
  <c r="L204" i="2" s="1"/>
  <c r="B205" i="2"/>
  <c r="A205" i="2"/>
  <c r="R204" i="2"/>
  <c r="Q204" i="2"/>
  <c r="P204" i="2"/>
  <c r="O204" i="2"/>
  <c r="N204" i="2"/>
  <c r="K204" i="2"/>
  <c r="I204" i="2"/>
  <c r="H204" i="2"/>
  <c r="G204" i="2"/>
  <c r="F204" i="2"/>
  <c r="E204" i="2"/>
  <c r="D204" i="2"/>
  <c r="M203" i="2" s="1"/>
  <c r="C204" i="2"/>
  <c r="B204" i="2"/>
  <c r="A204" i="2"/>
  <c r="R203" i="2"/>
  <c r="Q203" i="2"/>
  <c r="P203" i="2"/>
  <c r="O203" i="2"/>
  <c r="N203" i="2"/>
  <c r="L203" i="2"/>
  <c r="K203" i="2"/>
  <c r="I203" i="2"/>
  <c r="H203" i="2"/>
  <c r="G203" i="2"/>
  <c r="F203" i="2"/>
  <c r="E203" i="2"/>
  <c r="D203" i="2"/>
  <c r="C203" i="2"/>
  <c r="B203" i="2"/>
  <c r="K202" i="2" s="1"/>
  <c r="A203" i="2"/>
  <c r="R202" i="2"/>
  <c r="Q202" i="2"/>
  <c r="P202" i="2"/>
  <c r="O202" i="2"/>
  <c r="N202" i="2"/>
  <c r="M202" i="2"/>
  <c r="L202" i="2"/>
  <c r="I202" i="2"/>
  <c r="H202" i="2"/>
  <c r="G202" i="2"/>
  <c r="F202" i="2"/>
  <c r="E202" i="2"/>
  <c r="D202" i="2"/>
  <c r="C202" i="2"/>
  <c r="L201" i="2" s="1"/>
  <c r="B202" i="2"/>
  <c r="K201" i="2" s="1"/>
  <c r="A202" i="2"/>
  <c r="R201" i="2"/>
  <c r="Q201" i="2"/>
  <c r="P201" i="2"/>
  <c r="O201" i="2"/>
  <c r="N201" i="2"/>
  <c r="M201" i="2"/>
  <c r="I201" i="2"/>
  <c r="H201" i="2"/>
  <c r="G201" i="2"/>
  <c r="F201" i="2"/>
  <c r="E201" i="2"/>
  <c r="D201" i="2"/>
  <c r="M200" i="2" s="1"/>
  <c r="C201" i="2"/>
  <c r="L200" i="2" s="1"/>
  <c r="B201" i="2"/>
  <c r="A201" i="2"/>
  <c r="R200" i="2"/>
  <c r="Q200" i="2"/>
  <c r="P200" i="2"/>
  <c r="O200" i="2"/>
  <c r="N200" i="2"/>
  <c r="K200" i="2"/>
  <c r="I200" i="2"/>
  <c r="H200" i="2"/>
  <c r="G200" i="2"/>
  <c r="F200" i="2"/>
  <c r="E200" i="2"/>
  <c r="D200" i="2"/>
  <c r="M199" i="2" s="1"/>
  <c r="C200" i="2"/>
  <c r="B200" i="2"/>
  <c r="A200" i="2"/>
  <c r="R199" i="2"/>
  <c r="Q199" i="2"/>
  <c r="P199" i="2"/>
  <c r="O199" i="2"/>
  <c r="N199" i="2"/>
  <c r="L199" i="2"/>
  <c r="K199" i="2"/>
  <c r="I199" i="2"/>
  <c r="H199" i="2"/>
  <c r="G199" i="2"/>
  <c r="F199" i="2"/>
  <c r="E199" i="2"/>
  <c r="D199" i="2"/>
  <c r="C199" i="2"/>
  <c r="B199" i="2"/>
  <c r="K198" i="2" s="1"/>
  <c r="A199" i="2"/>
  <c r="R198" i="2"/>
  <c r="Q198" i="2"/>
  <c r="P198" i="2"/>
  <c r="O198" i="2"/>
  <c r="N198" i="2"/>
  <c r="M198" i="2"/>
  <c r="L198" i="2"/>
  <c r="I198" i="2"/>
  <c r="H198" i="2"/>
  <c r="G198" i="2"/>
  <c r="F198" i="2"/>
  <c r="E198" i="2"/>
  <c r="D198" i="2"/>
  <c r="C198" i="2"/>
  <c r="L197" i="2" s="1"/>
  <c r="B198" i="2"/>
  <c r="K197" i="2" s="1"/>
  <c r="A198" i="2"/>
  <c r="R197" i="2"/>
  <c r="Q197" i="2"/>
  <c r="P197" i="2"/>
  <c r="O197" i="2"/>
  <c r="N197" i="2"/>
  <c r="M197" i="2"/>
  <c r="I197" i="2"/>
  <c r="H197" i="2"/>
  <c r="G197" i="2"/>
  <c r="F197" i="2"/>
  <c r="E197" i="2"/>
  <c r="D197" i="2"/>
  <c r="M196" i="2" s="1"/>
  <c r="C197" i="2"/>
  <c r="L196" i="2" s="1"/>
  <c r="B197" i="2"/>
  <c r="A197" i="2"/>
  <c r="R196" i="2"/>
  <c r="Q196" i="2"/>
  <c r="P196" i="2"/>
  <c r="O196" i="2"/>
  <c r="N196" i="2"/>
  <c r="K196" i="2"/>
  <c r="I196" i="2"/>
  <c r="H196" i="2"/>
  <c r="G196" i="2"/>
  <c r="F196" i="2"/>
  <c r="E196" i="2"/>
  <c r="D196" i="2"/>
  <c r="M195" i="2" s="1"/>
  <c r="C196" i="2"/>
  <c r="B196" i="2"/>
  <c r="A196" i="2"/>
  <c r="R195" i="2"/>
  <c r="Q195" i="2"/>
  <c r="P195" i="2"/>
  <c r="O195" i="2"/>
  <c r="N195" i="2"/>
  <c r="L195" i="2"/>
  <c r="K195" i="2"/>
  <c r="I195" i="2"/>
  <c r="H195" i="2"/>
  <c r="G195" i="2"/>
  <c r="F195" i="2"/>
  <c r="E195" i="2"/>
  <c r="D195" i="2"/>
  <c r="C195" i="2"/>
  <c r="B195" i="2"/>
  <c r="K194" i="2" s="1"/>
  <c r="A195" i="2"/>
  <c r="R194" i="2"/>
  <c r="Q194" i="2"/>
  <c r="P194" i="2"/>
  <c r="O194" i="2"/>
  <c r="N194" i="2"/>
  <c r="M194" i="2"/>
  <c r="L194" i="2"/>
  <c r="I194" i="2"/>
  <c r="H194" i="2"/>
  <c r="G194" i="2"/>
  <c r="F194" i="2"/>
  <c r="E194" i="2"/>
  <c r="D194" i="2"/>
  <c r="C194" i="2"/>
  <c r="L193" i="2" s="1"/>
  <c r="B194" i="2"/>
  <c r="K193" i="2" s="1"/>
  <c r="A194" i="2"/>
  <c r="R193" i="2"/>
  <c r="Q193" i="2"/>
  <c r="P193" i="2"/>
  <c r="O193" i="2"/>
  <c r="N193" i="2"/>
  <c r="M193" i="2"/>
  <c r="I193" i="2"/>
  <c r="H193" i="2"/>
  <c r="G193" i="2"/>
  <c r="F193" i="2"/>
  <c r="E193" i="2"/>
  <c r="D193" i="2"/>
  <c r="M192" i="2" s="1"/>
  <c r="C193" i="2"/>
  <c r="L192" i="2" s="1"/>
  <c r="B193" i="2"/>
  <c r="A193" i="2"/>
  <c r="R192" i="2"/>
  <c r="Q192" i="2"/>
  <c r="P192" i="2"/>
  <c r="O192" i="2"/>
  <c r="N192" i="2"/>
  <c r="K192" i="2"/>
  <c r="I192" i="2"/>
  <c r="H192" i="2"/>
  <c r="G192" i="2"/>
  <c r="F192" i="2"/>
  <c r="E192" i="2"/>
  <c r="D192" i="2"/>
  <c r="M191" i="2" s="1"/>
  <c r="C192" i="2"/>
  <c r="B192" i="2"/>
  <c r="A192" i="2"/>
  <c r="R191" i="2"/>
  <c r="Q191" i="2"/>
  <c r="P191" i="2"/>
  <c r="O191" i="2"/>
  <c r="N191" i="2"/>
  <c r="L191" i="2"/>
  <c r="K191" i="2"/>
  <c r="I191" i="2"/>
  <c r="H191" i="2"/>
  <c r="G191" i="2"/>
  <c r="F191" i="2"/>
  <c r="E191" i="2"/>
  <c r="D191" i="2"/>
  <c r="C191" i="2"/>
  <c r="B191" i="2"/>
  <c r="K190" i="2" s="1"/>
  <c r="A191" i="2"/>
  <c r="R190" i="2"/>
  <c r="Q190" i="2"/>
  <c r="P190" i="2"/>
  <c r="O190" i="2"/>
  <c r="N190" i="2"/>
  <c r="M190" i="2"/>
  <c r="L190" i="2"/>
  <c r="I190" i="2"/>
  <c r="H190" i="2"/>
  <c r="G190" i="2"/>
  <c r="F190" i="2"/>
  <c r="E190" i="2"/>
  <c r="D190" i="2"/>
  <c r="C190" i="2"/>
  <c r="L189" i="2" s="1"/>
  <c r="B190" i="2"/>
  <c r="K189" i="2" s="1"/>
  <c r="A190" i="2"/>
  <c r="R189" i="2"/>
  <c r="Q189" i="2"/>
  <c r="P189" i="2"/>
  <c r="O189" i="2"/>
  <c r="N189" i="2"/>
  <c r="M189" i="2"/>
  <c r="I189" i="2"/>
  <c r="H189" i="2"/>
  <c r="G189" i="2"/>
  <c r="F189" i="2"/>
  <c r="E189" i="2"/>
  <c r="D189" i="2"/>
  <c r="M188" i="2" s="1"/>
  <c r="C189" i="2"/>
  <c r="L188" i="2" s="1"/>
  <c r="B189" i="2"/>
  <c r="A189" i="2"/>
  <c r="R188" i="2"/>
  <c r="Q188" i="2"/>
  <c r="P188" i="2"/>
  <c r="O188" i="2"/>
  <c r="N188" i="2"/>
  <c r="K188" i="2"/>
  <c r="I188" i="2"/>
  <c r="H188" i="2"/>
  <c r="G188" i="2"/>
  <c r="F188" i="2"/>
  <c r="E188" i="2"/>
  <c r="D188" i="2"/>
  <c r="M187" i="2" s="1"/>
  <c r="C188" i="2"/>
  <c r="B188" i="2"/>
  <c r="A188" i="2"/>
  <c r="R187" i="2"/>
  <c r="Q187" i="2"/>
  <c r="P187" i="2"/>
  <c r="O187" i="2"/>
  <c r="N187" i="2"/>
  <c r="L187" i="2"/>
  <c r="K187" i="2"/>
  <c r="I187" i="2"/>
  <c r="H187" i="2"/>
  <c r="G187" i="2"/>
  <c r="F187" i="2"/>
  <c r="E187" i="2"/>
  <c r="D187" i="2"/>
  <c r="C187" i="2"/>
  <c r="B187" i="2"/>
  <c r="K186" i="2" s="1"/>
  <c r="A187" i="2"/>
  <c r="R186" i="2"/>
  <c r="Q186" i="2"/>
  <c r="P186" i="2"/>
  <c r="O186" i="2"/>
  <c r="N186" i="2"/>
  <c r="M186" i="2"/>
  <c r="L186" i="2"/>
  <c r="I186" i="2"/>
  <c r="H186" i="2"/>
  <c r="G186" i="2"/>
  <c r="F186" i="2"/>
  <c r="E186" i="2"/>
  <c r="D186" i="2"/>
  <c r="C186" i="2"/>
  <c r="L185" i="2" s="1"/>
  <c r="B186" i="2"/>
  <c r="K185" i="2" s="1"/>
  <c r="A186" i="2"/>
  <c r="R185" i="2"/>
  <c r="Q185" i="2"/>
  <c r="P185" i="2"/>
  <c r="O185" i="2"/>
  <c r="N185" i="2"/>
  <c r="M185" i="2"/>
  <c r="I185" i="2"/>
  <c r="H185" i="2"/>
  <c r="G185" i="2"/>
  <c r="F185" i="2"/>
  <c r="E185" i="2"/>
  <c r="D185" i="2"/>
  <c r="M184" i="2" s="1"/>
  <c r="C185" i="2"/>
  <c r="L184" i="2" s="1"/>
  <c r="B185" i="2"/>
  <c r="A185" i="2"/>
  <c r="R184" i="2"/>
  <c r="Q184" i="2"/>
  <c r="P184" i="2"/>
  <c r="O184" i="2"/>
  <c r="N184" i="2"/>
  <c r="K184" i="2"/>
  <c r="I184" i="2"/>
  <c r="H184" i="2"/>
  <c r="G184" i="2"/>
  <c r="F184" i="2"/>
  <c r="E184" i="2"/>
  <c r="D184" i="2"/>
  <c r="M183" i="2" s="1"/>
  <c r="C184" i="2"/>
  <c r="B184" i="2"/>
  <c r="A184" i="2"/>
  <c r="R183" i="2"/>
  <c r="Q183" i="2"/>
  <c r="P183" i="2"/>
  <c r="O183" i="2"/>
  <c r="N183" i="2"/>
  <c r="L183" i="2"/>
  <c r="K183" i="2"/>
  <c r="I183" i="2"/>
  <c r="H183" i="2"/>
  <c r="G183" i="2"/>
  <c r="F183" i="2"/>
  <c r="E183" i="2"/>
  <c r="D183" i="2"/>
  <c r="C183" i="2"/>
  <c r="B183" i="2"/>
  <c r="K182" i="2" s="1"/>
  <c r="A183" i="2"/>
  <c r="R182" i="2"/>
  <c r="Q182" i="2"/>
  <c r="P182" i="2"/>
  <c r="O182" i="2"/>
  <c r="N182" i="2"/>
  <c r="M182" i="2"/>
  <c r="L182" i="2"/>
  <c r="I182" i="2"/>
  <c r="H182" i="2"/>
  <c r="G182" i="2"/>
  <c r="F182" i="2"/>
  <c r="E182" i="2"/>
  <c r="D182" i="2"/>
  <c r="C182" i="2"/>
  <c r="L181" i="2" s="1"/>
  <c r="B182" i="2"/>
  <c r="K181" i="2" s="1"/>
  <c r="A182" i="2"/>
  <c r="R181" i="2"/>
  <c r="Q181" i="2"/>
  <c r="P181" i="2"/>
  <c r="O181" i="2"/>
  <c r="N181" i="2"/>
  <c r="M181" i="2"/>
  <c r="I181" i="2"/>
  <c r="H181" i="2"/>
  <c r="G181" i="2"/>
  <c r="F181" i="2"/>
  <c r="E181" i="2"/>
  <c r="D181" i="2"/>
  <c r="M180" i="2" s="1"/>
  <c r="C181" i="2"/>
  <c r="L180" i="2" s="1"/>
  <c r="B181" i="2"/>
  <c r="A181" i="2"/>
  <c r="R180" i="2"/>
  <c r="Q180" i="2"/>
  <c r="P180" i="2"/>
  <c r="O180" i="2"/>
  <c r="N180" i="2"/>
  <c r="K180" i="2"/>
  <c r="I180" i="2"/>
  <c r="H180" i="2"/>
  <c r="G180" i="2"/>
  <c r="F180" i="2"/>
  <c r="E180" i="2"/>
  <c r="D180" i="2"/>
  <c r="M179" i="2" s="1"/>
  <c r="C180" i="2"/>
  <c r="B180" i="2"/>
  <c r="A180" i="2"/>
  <c r="R179" i="2"/>
  <c r="Q179" i="2"/>
  <c r="P179" i="2"/>
  <c r="O179" i="2"/>
  <c r="N179" i="2"/>
  <c r="L179" i="2"/>
  <c r="K179" i="2"/>
  <c r="I179" i="2"/>
  <c r="H179" i="2"/>
  <c r="G179" i="2"/>
  <c r="F179" i="2"/>
  <c r="E179" i="2"/>
  <c r="D179" i="2"/>
  <c r="C179" i="2"/>
  <c r="B179" i="2"/>
  <c r="K178" i="2" s="1"/>
  <c r="A179" i="2"/>
  <c r="R178" i="2"/>
  <c r="Q178" i="2"/>
  <c r="P178" i="2"/>
  <c r="O178" i="2"/>
  <c r="N178" i="2"/>
  <c r="M178" i="2"/>
  <c r="L178" i="2"/>
  <c r="I178" i="2"/>
  <c r="H178" i="2"/>
  <c r="G178" i="2"/>
  <c r="F178" i="2"/>
  <c r="E178" i="2"/>
  <c r="D178" i="2"/>
  <c r="C178" i="2"/>
  <c r="L177" i="2" s="1"/>
  <c r="B178" i="2"/>
  <c r="K177" i="2" s="1"/>
  <c r="A178" i="2"/>
  <c r="R177" i="2"/>
  <c r="Q177" i="2"/>
  <c r="P177" i="2"/>
  <c r="O177" i="2"/>
  <c r="N177" i="2"/>
  <c r="M177" i="2"/>
  <c r="I177" i="2"/>
  <c r="H177" i="2"/>
  <c r="G177" i="2"/>
  <c r="F177" i="2"/>
  <c r="E177" i="2"/>
  <c r="D177" i="2"/>
  <c r="C177" i="2"/>
  <c r="L176" i="2" s="1"/>
  <c r="B177" i="2"/>
  <c r="A177" i="2"/>
  <c r="R176" i="2"/>
  <c r="Q176" i="2"/>
  <c r="P176" i="2"/>
  <c r="O176" i="2"/>
  <c r="N176" i="2"/>
  <c r="M176" i="2"/>
  <c r="K176" i="2"/>
  <c r="I176" i="2"/>
  <c r="H176" i="2"/>
  <c r="G176" i="2"/>
  <c r="F176" i="2"/>
  <c r="E176" i="2"/>
  <c r="D176" i="2"/>
  <c r="M175" i="2" s="1"/>
  <c r="C176" i="2"/>
  <c r="B176" i="2"/>
  <c r="A176" i="2"/>
  <c r="R175" i="2"/>
  <c r="Q175" i="2"/>
  <c r="P175" i="2"/>
  <c r="O175" i="2"/>
  <c r="N175" i="2"/>
  <c r="L175" i="2"/>
  <c r="K175" i="2"/>
  <c r="I175" i="2"/>
  <c r="H175" i="2"/>
  <c r="G175" i="2"/>
  <c r="F175" i="2"/>
  <c r="E175" i="2"/>
  <c r="D175" i="2"/>
  <c r="C175" i="2"/>
  <c r="L174" i="2" s="1"/>
  <c r="B175" i="2"/>
  <c r="K174" i="2" s="1"/>
  <c r="A175" i="2"/>
  <c r="R174" i="2"/>
  <c r="Q174" i="2"/>
  <c r="P174" i="2"/>
  <c r="O174" i="2"/>
  <c r="N174" i="2"/>
  <c r="M174" i="2"/>
  <c r="I174" i="2"/>
  <c r="H174" i="2"/>
  <c r="G174" i="2"/>
  <c r="F174" i="2"/>
  <c r="E174" i="2"/>
  <c r="D174" i="2"/>
  <c r="M173" i="2" s="1"/>
  <c r="C174" i="2"/>
  <c r="L173" i="2" s="1"/>
  <c r="B174" i="2"/>
  <c r="K173" i="2" s="1"/>
  <c r="A174" i="2"/>
  <c r="R173" i="2"/>
  <c r="Q173" i="2"/>
  <c r="P173" i="2"/>
  <c r="O173" i="2"/>
  <c r="N173" i="2"/>
  <c r="I173" i="2"/>
  <c r="H173" i="2"/>
  <c r="G173" i="2"/>
  <c r="F173" i="2"/>
  <c r="E173" i="2"/>
  <c r="D173" i="2"/>
  <c r="M172" i="2" s="1"/>
  <c r="C173" i="2"/>
  <c r="L172" i="2" s="1"/>
  <c r="B173" i="2"/>
  <c r="A173" i="2"/>
  <c r="R172" i="2"/>
  <c r="Q172" i="2"/>
  <c r="P172" i="2"/>
  <c r="O172" i="2"/>
  <c r="N172" i="2"/>
  <c r="K172" i="2"/>
  <c r="I172" i="2"/>
  <c r="H172" i="2"/>
  <c r="G172" i="2"/>
  <c r="F172" i="2"/>
  <c r="E172" i="2"/>
  <c r="D172" i="2"/>
  <c r="M171" i="2" s="1"/>
  <c r="C172" i="2"/>
  <c r="B172" i="2"/>
  <c r="A172" i="2"/>
  <c r="R171" i="2"/>
  <c r="Q171" i="2"/>
  <c r="P171" i="2"/>
  <c r="O171" i="2"/>
  <c r="N171" i="2"/>
  <c r="L171" i="2"/>
  <c r="K171" i="2"/>
  <c r="I171" i="2"/>
  <c r="H171" i="2"/>
  <c r="G171" i="2"/>
  <c r="F171" i="2"/>
  <c r="E171" i="2"/>
  <c r="D171" i="2"/>
  <c r="C171" i="2"/>
  <c r="L170" i="2" s="1"/>
  <c r="B171" i="2"/>
  <c r="K170" i="2" s="1"/>
  <c r="A171" i="2"/>
  <c r="R170" i="2"/>
  <c r="Q170" i="2"/>
  <c r="P170" i="2"/>
  <c r="O170" i="2"/>
  <c r="N170" i="2"/>
  <c r="M170" i="2"/>
  <c r="I170" i="2"/>
  <c r="H170" i="2"/>
  <c r="G170" i="2"/>
  <c r="F170" i="2"/>
  <c r="E170" i="2"/>
  <c r="D170" i="2"/>
  <c r="M169" i="2" s="1"/>
  <c r="C170" i="2"/>
  <c r="L169" i="2" s="1"/>
  <c r="B170" i="2"/>
  <c r="K169" i="2" s="1"/>
  <c r="A170" i="2"/>
  <c r="R169" i="2"/>
  <c r="Q169" i="2"/>
  <c r="P169" i="2"/>
  <c r="O169" i="2"/>
  <c r="N169" i="2"/>
  <c r="I169" i="2"/>
  <c r="H169" i="2"/>
  <c r="G169" i="2"/>
  <c r="F169" i="2"/>
  <c r="E169" i="2"/>
  <c r="D169" i="2"/>
  <c r="M168" i="2" s="1"/>
  <c r="C169" i="2"/>
  <c r="L168" i="2" s="1"/>
  <c r="B169" i="2"/>
  <c r="A169" i="2"/>
  <c r="R168" i="2"/>
  <c r="Q168" i="2"/>
  <c r="P168" i="2"/>
  <c r="O168" i="2"/>
  <c r="N168" i="2"/>
  <c r="K168" i="2"/>
  <c r="I168" i="2"/>
  <c r="H168" i="2"/>
  <c r="G168" i="2"/>
  <c r="F168" i="2"/>
  <c r="E168" i="2"/>
  <c r="D168" i="2"/>
  <c r="M167" i="2" s="1"/>
  <c r="C168" i="2"/>
  <c r="B168" i="2"/>
  <c r="A168" i="2"/>
  <c r="R167" i="2"/>
  <c r="Q167" i="2"/>
  <c r="P167" i="2"/>
  <c r="O167" i="2"/>
  <c r="N167" i="2"/>
  <c r="L167" i="2"/>
  <c r="K167" i="2"/>
  <c r="I167" i="2"/>
  <c r="H167" i="2"/>
  <c r="G167" i="2"/>
  <c r="F167" i="2"/>
  <c r="E167" i="2"/>
  <c r="D167" i="2"/>
  <c r="C167" i="2"/>
  <c r="L166" i="2" s="1"/>
  <c r="B167" i="2"/>
  <c r="A167" i="2"/>
  <c r="R166" i="2"/>
  <c r="Q166" i="2"/>
  <c r="P166" i="2"/>
  <c r="O166" i="2"/>
  <c r="N166" i="2"/>
  <c r="M166" i="2"/>
  <c r="K166" i="2"/>
  <c r="I166" i="2"/>
  <c r="H166" i="2"/>
  <c r="G166" i="2"/>
  <c r="F166" i="2"/>
  <c r="E166" i="2"/>
  <c r="D166" i="2"/>
  <c r="M165" i="2" s="1"/>
  <c r="C166" i="2"/>
  <c r="B166" i="2"/>
  <c r="K165" i="2" s="1"/>
  <c r="A166" i="2"/>
  <c r="R165" i="2"/>
  <c r="Q165" i="2"/>
  <c r="P165" i="2"/>
  <c r="O165" i="2"/>
  <c r="N165" i="2"/>
  <c r="L165" i="2"/>
  <c r="I165" i="2"/>
  <c r="H165" i="2"/>
  <c r="G165" i="2"/>
  <c r="F165" i="2"/>
  <c r="E165" i="2"/>
  <c r="D165" i="2"/>
  <c r="M164" i="2" s="1"/>
  <c r="C165" i="2"/>
  <c r="L164" i="2" s="1"/>
  <c r="B165" i="2"/>
  <c r="A165" i="2"/>
  <c r="R164" i="2"/>
  <c r="Q164" i="2"/>
  <c r="P164" i="2"/>
  <c r="O164" i="2"/>
  <c r="N164" i="2"/>
  <c r="K164" i="2"/>
  <c r="I164" i="2"/>
  <c r="H164" i="2"/>
  <c r="G164" i="2"/>
  <c r="F164" i="2"/>
  <c r="E164" i="2"/>
  <c r="D164" i="2"/>
  <c r="M163" i="2" s="1"/>
  <c r="C164" i="2"/>
  <c r="B164" i="2"/>
  <c r="K163" i="2" s="1"/>
  <c r="A164" i="2"/>
  <c r="R163" i="2"/>
  <c r="Q163" i="2"/>
  <c r="P163" i="2"/>
  <c r="O163" i="2"/>
  <c r="N163" i="2"/>
  <c r="L163" i="2"/>
  <c r="I163" i="2"/>
  <c r="H163" i="2"/>
  <c r="G163" i="2"/>
  <c r="F163" i="2"/>
  <c r="E163" i="2"/>
  <c r="D163" i="2"/>
  <c r="C163" i="2"/>
  <c r="B163" i="2"/>
  <c r="K162" i="2" s="1"/>
  <c r="A163" i="2"/>
  <c r="R162" i="2"/>
  <c r="Q162" i="2"/>
  <c r="P162" i="2"/>
  <c r="O162" i="2"/>
  <c r="N162" i="2"/>
  <c r="M162" i="2"/>
  <c r="L162" i="2"/>
  <c r="I162" i="2"/>
  <c r="H162" i="2"/>
  <c r="G162" i="2"/>
  <c r="F162" i="2"/>
  <c r="E162" i="2"/>
  <c r="D162" i="2"/>
  <c r="C162" i="2"/>
  <c r="L161" i="2" s="1"/>
  <c r="B162" i="2"/>
  <c r="K161" i="2" s="1"/>
  <c r="A162" i="2"/>
  <c r="R161" i="2"/>
  <c r="Q161" i="2"/>
  <c r="P161" i="2"/>
  <c r="O161" i="2"/>
  <c r="N161" i="2"/>
  <c r="M161" i="2"/>
  <c r="I161" i="2"/>
  <c r="H161" i="2"/>
  <c r="G161" i="2"/>
  <c r="F161" i="2"/>
  <c r="E161" i="2"/>
  <c r="D161" i="2"/>
  <c r="C161" i="2"/>
  <c r="L160" i="2" s="1"/>
  <c r="B161" i="2"/>
  <c r="A161" i="2"/>
  <c r="R160" i="2"/>
  <c r="Q160" i="2"/>
  <c r="P160" i="2"/>
  <c r="O160" i="2"/>
  <c r="N160" i="2"/>
  <c r="M160" i="2"/>
  <c r="K160" i="2"/>
  <c r="I160" i="2"/>
  <c r="H160" i="2"/>
  <c r="G160" i="2"/>
  <c r="F160" i="2"/>
  <c r="E160" i="2"/>
  <c r="D160" i="2"/>
  <c r="M159" i="2" s="1"/>
  <c r="C160" i="2"/>
  <c r="B160" i="2"/>
  <c r="A160" i="2"/>
  <c r="R159" i="2"/>
  <c r="Q159" i="2"/>
  <c r="P159" i="2"/>
  <c r="O159" i="2"/>
  <c r="N159" i="2"/>
  <c r="L159" i="2"/>
  <c r="K159" i="2"/>
  <c r="I159" i="2"/>
  <c r="H159" i="2"/>
  <c r="G159" i="2"/>
  <c r="F159" i="2"/>
  <c r="E159" i="2"/>
  <c r="D159" i="2"/>
  <c r="C159" i="2"/>
  <c r="L158" i="2" s="1"/>
  <c r="B159" i="2"/>
  <c r="K158" i="2" s="1"/>
  <c r="A159" i="2"/>
  <c r="R158" i="2"/>
  <c r="Q158" i="2"/>
  <c r="P158" i="2"/>
  <c r="O158" i="2"/>
  <c r="N158" i="2"/>
  <c r="M158" i="2"/>
  <c r="I158" i="2"/>
  <c r="H158" i="2"/>
  <c r="G158" i="2"/>
  <c r="F158" i="2"/>
  <c r="E158" i="2"/>
  <c r="D158" i="2"/>
  <c r="M157" i="2" s="1"/>
  <c r="C158" i="2"/>
  <c r="L157" i="2" s="1"/>
  <c r="B158" i="2"/>
  <c r="K157" i="2" s="1"/>
  <c r="A158" i="2"/>
  <c r="R157" i="2"/>
  <c r="Q157" i="2"/>
  <c r="P157" i="2"/>
  <c r="O157" i="2"/>
  <c r="N157" i="2"/>
  <c r="I157" i="2"/>
  <c r="H157" i="2"/>
  <c r="G157" i="2"/>
  <c r="F157" i="2"/>
  <c r="E157" i="2"/>
  <c r="D157" i="2"/>
  <c r="M156" i="2" s="1"/>
  <c r="C157" i="2"/>
  <c r="L156" i="2" s="1"/>
  <c r="B157" i="2"/>
  <c r="A157" i="2"/>
  <c r="R156" i="2"/>
  <c r="Q156" i="2"/>
  <c r="P156" i="2"/>
  <c r="O156" i="2"/>
  <c r="N156" i="2"/>
  <c r="K156" i="2"/>
  <c r="I156" i="2"/>
  <c r="H156" i="2"/>
  <c r="G156" i="2"/>
  <c r="F156" i="2"/>
  <c r="E156" i="2"/>
  <c r="D156" i="2"/>
  <c r="M155" i="2" s="1"/>
  <c r="C156" i="2"/>
  <c r="B156" i="2"/>
  <c r="A156" i="2"/>
  <c r="R155" i="2"/>
  <c r="Q155" i="2"/>
  <c r="P155" i="2"/>
  <c r="O155" i="2"/>
  <c r="N155" i="2"/>
  <c r="L155" i="2"/>
  <c r="K155" i="2"/>
  <c r="I155" i="2"/>
  <c r="H155" i="2"/>
  <c r="G155" i="2"/>
  <c r="F155" i="2"/>
  <c r="E155" i="2"/>
  <c r="D155" i="2"/>
  <c r="C155" i="2"/>
  <c r="L154" i="2" s="1"/>
  <c r="B155" i="2"/>
  <c r="K154" i="2" s="1"/>
  <c r="A155" i="2"/>
  <c r="R154" i="2"/>
  <c r="Q154" i="2"/>
  <c r="P154" i="2"/>
  <c r="O154" i="2"/>
  <c r="N154" i="2"/>
  <c r="M154" i="2"/>
  <c r="I154" i="2"/>
  <c r="H154" i="2"/>
  <c r="G154" i="2"/>
  <c r="F154" i="2"/>
  <c r="E154" i="2"/>
  <c r="D154" i="2"/>
  <c r="M153" i="2" s="1"/>
  <c r="C154" i="2"/>
  <c r="L153" i="2" s="1"/>
  <c r="B154" i="2"/>
  <c r="K153" i="2" s="1"/>
  <c r="A154" i="2"/>
  <c r="R153" i="2"/>
  <c r="Q153" i="2"/>
  <c r="P153" i="2"/>
  <c r="O153" i="2"/>
  <c r="N153" i="2"/>
  <c r="I153" i="2"/>
  <c r="H153" i="2"/>
  <c r="G153" i="2"/>
  <c r="F153" i="2"/>
  <c r="E153" i="2"/>
  <c r="D153" i="2"/>
  <c r="M152" i="2" s="1"/>
  <c r="C153" i="2"/>
  <c r="L152" i="2" s="1"/>
  <c r="B153" i="2"/>
  <c r="A153" i="2"/>
  <c r="R152" i="2"/>
  <c r="Q152" i="2"/>
  <c r="P152" i="2"/>
  <c r="O152" i="2"/>
  <c r="N152" i="2"/>
  <c r="K152" i="2"/>
  <c r="I152" i="2"/>
  <c r="H152" i="2"/>
  <c r="G152" i="2"/>
  <c r="F152" i="2"/>
  <c r="E152" i="2"/>
  <c r="D152" i="2"/>
  <c r="M151" i="2" s="1"/>
  <c r="C152" i="2"/>
  <c r="B152" i="2"/>
  <c r="A152" i="2"/>
  <c r="R151" i="2"/>
  <c r="Q151" i="2"/>
  <c r="P151" i="2"/>
  <c r="O151" i="2"/>
  <c r="N151" i="2"/>
  <c r="L151" i="2"/>
  <c r="K151" i="2"/>
  <c r="I151" i="2"/>
  <c r="H151" i="2"/>
  <c r="G151" i="2"/>
  <c r="F151" i="2"/>
  <c r="E151" i="2"/>
  <c r="D151" i="2"/>
  <c r="M150" i="2" s="1"/>
  <c r="C151" i="2"/>
  <c r="L150" i="2" s="1"/>
  <c r="B151" i="2"/>
  <c r="A151" i="2"/>
  <c r="R150" i="2"/>
  <c r="Q150" i="2"/>
  <c r="P150" i="2"/>
  <c r="O150" i="2"/>
  <c r="N150" i="2"/>
  <c r="K150" i="2"/>
  <c r="I150" i="2"/>
  <c r="H150" i="2"/>
  <c r="G150" i="2"/>
  <c r="F150" i="2"/>
  <c r="E150" i="2"/>
  <c r="D150" i="2"/>
  <c r="M149" i="2" s="1"/>
  <c r="C150" i="2"/>
  <c r="B150" i="2"/>
  <c r="K149" i="2" s="1"/>
  <c r="A150" i="2"/>
  <c r="R149" i="2"/>
  <c r="Q149" i="2"/>
  <c r="P149" i="2"/>
  <c r="O149" i="2"/>
  <c r="N149" i="2"/>
  <c r="L149" i="2"/>
  <c r="I149" i="2"/>
  <c r="H149" i="2"/>
  <c r="G149" i="2"/>
  <c r="F149" i="2"/>
  <c r="E149" i="2"/>
  <c r="D149" i="2"/>
  <c r="C149" i="2"/>
  <c r="L148" i="2" s="1"/>
  <c r="B149" i="2"/>
  <c r="K148" i="2" s="1"/>
  <c r="A149" i="2"/>
  <c r="R148" i="2"/>
  <c r="Q148" i="2"/>
  <c r="P148" i="2"/>
  <c r="O148" i="2"/>
  <c r="N148" i="2"/>
  <c r="M148" i="2"/>
  <c r="I148" i="2"/>
  <c r="H148" i="2"/>
  <c r="G148" i="2"/>
  <c r="F148" i="2"/>
  <c r="E148" i="2"/>
  <c r="D148" i="2"/>
  <c r="M147" i="2" s="1"/>
  <c r="C148" i="2"/>
  <c r="L147" i="2" s="1"/>
  <c r="B148" i="2"/>
  <c r="K147" i="2" s="1"/>
  <c r="A148" i="2"/>
  <c r="R147" i="2"/>
  <c r="Q147" i="2"/>
  <c r="P147" i="2"/>
  <c r="O147" i="2"/>
  <c r="N147" i="2"/>
  <c r="I147" i="2"/>
  <c r="H147" i="2"/>
  <c r="G147" i="2"/>
  <c r="F147" i="2"/>
  <c r="E147" i="2"/>
  <c r="D147" i="2"/>
  <c r="M146" i="2" s="1"/>
  <c r="C147" i="2"/>
  <c r="L146" i="2" s="1"/>
  <c r="B147" i="2"/>
  <c r="A147" i="2"/>
  <c r="R146" i="2"/>
  <c r="Q146" i="2"/>
  <c r="P146" i="2"/>
  <c r="O146" i="2"/>
  <c r="N146" i="2"/>
  <c r="K146" i="2"/>
  <c r="I146" i="2"/>
  <c r="H146" i="2"/>
  <c r="G146" i="2"/>
  <c r="F146" i="2"/>
  <c r="E146" i="2"/>
  <c r="D146" i="2"/>
  <c r="M145" i="2" s="1"/>
  <c r="C146" i="2"/>
  <c r="B146" i="2"/>
  <c r="K145" i="2" s="1"/>
  <c r="A146" i="2"/>
  <c r="R145" i="2"/>
  <c r="Q145" i="2"/>
  <c r="P145" i="2"/>
  <c r="O145" i="2"/>
  <c r="N145" i="2"/>
  <c r="L145" i="2"/>
  <c r="I145" i="2"/>
  <c r="H145" i="2"/>
  <c r="G145" i="2"/>
  <c r="F145" i="2"/>
  <c r="E145" i="2"/>
  <c r="D145" i="2"/>
  <c r="C145" i="2"/>
  <c r="L144" i="2" s="1"/>
  <c r="B145" i="2"/>
  <c r="K144" i="2" s="1"/>
  <c r="A145" i="2"/>
  <c r="R144" i="2"/>
  <c r="Q144" i="2"/>
  <c r="P144" i="2"/>
  <c r="O144" i="2"/>
  <c r="N144" i="2"/>
  <c r="M144" i="2"/>
  <c r="I144" i="2"/>
  <c r="H144" i="2"/>
  <c r="G144" i="2"/>
  <c r="F144" i="2"/>
  <c r="E144" i="2"/>
  <c r="D144" i="2"/>
  <c r="M143" i="2" s="1"/>
  <c r="C144" i="2"/>
  <c r="L143" i="2" s="1"/>
  <c r="B144" i="2"/>
  <c r="K143" i="2" s="1"/>
  <c r="A144" i="2"/>
  <c r="R143" i="2"/>
  <c r="Q143" i="2"/>
  <c r="P143" i="2"/>
  <c r="O143" i="2"/>
  <c r="N143" i="2"/>
  <c r="I143" i="2"/>
  <c r="H143" i="2"/>
  <c r="G143" i="2"/>
  <c r="F143" i="2"/>
  <c r="E143" i="2"/>
  <c r="D143" i="2"/>
  <c r="M142" i="2" s="1"/>
  <c r="C143" i="2"/>
  <c r="L142" i="2" s="1"/>
  <c r="B143" i="2"/>
  <c r="A143" i="2"/>
  <c r="R142" i="2"/>
  <c r="Q142" i="2"/>
  <c r="P142" i="2"/>
  <c r="O142" i="2"/>
  <c r="N142" i="2"/>
  <c r="K142" i="2"/>
  <c r="I142" i="2"/>
  <c r="H142" i="2"/>
  <c r="G142" i="2"/>
  <c r="F142" i="2"/>
  <c r="E142" i="2"/>
  <c r="D142" i="2"/>
  <c r="M141" i="2" s="1"/>
  <c r="C142" i="2"/>
  <c r="B142" i="2"/>
  <c r="K141" i="2" s="1"/>
  <c r="A142" i="2"/>
  <c r="R141" i="2"/>
  <c r="Q141" i="2"/>
  <c r="P141" i="2"/>
  <c r="O141" i="2"/>
  <c r="N141" i="2"/>
  <c r="L141" i="2"/>
  <c r="I141" i="2"/>
  <c r="H141" i="2"/>
  <c r="G141" i="2"/>
  <c r="F141" i="2"/>
  <c r="E141" i="2"/>
  <c r="D141" i="2"/>
  <c r="C141" i="2"/>
  <c r="L140" i="2" s="1"/>
  <c r="B141" i="2"/>
  <c r="K140" i="2" s="1"/>
  <c r="A141" i="2"/>
  <c r="R140" i="2"/>
  <c r="Q140" i="2"/>
  <c r="P140" i="2"/>
  <c r="O140" i="2"/>
  <c r="N140" i="2"/>
  <c r="M140" i="2"/>
  <c r="I140" i="2"/>
  <c r="H140" i="2"/>
  <c r="G140" i="2"/>
  <c r="F140" i="2"/>
  <c r="E140" i="2"/>
  <c r="D140" i="2"/>
  <c r="M139" i="2" s="1"/>
  <c r="C140" i="2"/>
  <c r="L139" i="2" s="1"/>
  <c r="B140" i="2"/>
  <c r="K139" i="2" s="1"/>
  <c r="A140" i="2"/>
  <c r="R139" i="2"/>
  <c r="Q139" i="2"/>
  <c r="P139" i="2"/>
  <c r="O139" i="2"/>
  <c r="N139" i="2"/>
  <c r="I139" i="2"/>
  <c r="H139" i="2"/>
  <c r="G139" i="2"/>
  <c r="F139" i="2"/>
  <c r="E139" i="2"/>
  <c r="D139" i="2"/>
  <c r="M138" i="2" s="1"/>
  <c r="C139" i="2"/>
  <c r="L138" i="2" s="1"/>
  <c r="B139" i="2"/>
  <c r="A139" i="2"/>
  <c r="R138" i="2"/>
  <c r="Q138" i="2"/>
  <c r="P138" i="2"/>
  <c r="O138" i="2"/>
  <c r="N138" i="2"/>
  <c r="K138" i="2"/>
  <c r="I138" i="2"/>
  <c r="H138" i="2"/>
  <c r="G138" i="2"/>
  <c r="F138" i="2"/>
  <c r="E138" i="2"/>
  <c r="D138" i="2"/>
  <c r="M137" i="2" s="1"/>
  <c r="C138" i="2"/>
  <c r="B138" i="2"/>
  <c r="K137" i="2" s="1"/>
  <c r="A138" i="2"/>
  <c r="R137" i="2"/>
  <c r="Q137" i="2"/>
  <c r="P137" i="2"/>
  <c r="O137" i="2"/>
  <c r="N137" i="2"/>
  <c r="L137" i="2"/>
  <c r="I137" i="2"/>
  <c r="H137" i="2"/>
  <c r="G137" i="2"/>
  <c r="F137" i="2"/>
  <c r="E137" i="2"/>
  <c r="D137" i="2"/>
  <c r="C137" i="2"/>
  <c r="L136" i="2" s="1"/>
  <c r="B137" i="2"/>
  <c r="K136" i="2" s="1"/>
  <c r="A137" i="2"/>
  <c r="R136" i="2"/>
  <c r="Q136" i="2"/>
  <c r="P136" i="2"/>
  <c r="O136" i="2"/>
  <c r="N136" i="2"/>
  <c r="M136" i="2"/>
  <c r="I136" i="2"/>
  <c r="H136" i="2"/>
  <c r="G136" i="2"/>
  <c r="F136" i="2"/>
  <c r="E136" i="2"/>
  <c r="D136" i="2"/>
  <c r="M135" i="2" s="1"/>
  <c r="C136" i="2"/>
  <c r="L135" i="2" s="1"/>
  <c r="B136" i="2"/>
  <c r="K135" i="2" s="1"/>
  <c r="A136" i="2"/>
  <c r="R135" i="2"/>
  <c r="Q135" i="2"/>
  <c r="P135" i="2"/>
  <c r="O135" i="2"/>
  <c r="N135" i="2"/>
  <c r="I135" i="2"/>
  <c r="H135" i="2"/>
  <c r="G135" i="2"/>
  <c r="F135" i="2"/>
  <c r="E135" i="2"/>
  <c r="D135" i="2"/>
  <c r="M134" i="2" s="1"/>
  <c r="C135" i="2"/>
  <c r="L134" i="2" s="1"/>
  <c r="B135" i="2"/>
  <c r="A135" i="2"/>
  <c r="R134" i="2"/>
  <c r="Q134" i="2"/>
  <c r="P134" i="2"/>
  <c r="O134" i="2"/>
  <c r="N134" i="2"/>
  <c r="K134" i="2"/>
  <c r="I134" i="2"/>
  <c r="H134" i="2"/>
  <c r="G134" i="2"/>
  <c r="F134" i="2"/>
  <c r="E134" i="2"/>
  <c r="D134" i="2"/>
  <c r="M133" i="2" s="1"/>
  <c r="C134" i="2"/>
  <c r="B134" i="2"/>
  <c r="K133" i="2" s="1"/>
  <c r="A134" i="2"/>
  <c r="R133" i="2"/>
  <c r="Q133" i="2"/>
  <c r="P133" i="2"/>
  <c r="O133" i="2"/>
  <c r="N133" i="2"/>
  <c r="L133" i="2"/>
  <c r="I133" i="2"/>
  <c r="H133" i="2"/>
  <c r="G133" i="2"/>
  <c r="F133" i="2"/>
  <c r="E133" i="2"/>
  <c r="D133" i="2"/>
  <c r="C133" i="2"/>
  <c r="B133" i="2"/>
  <c r="A133" i="2"/>
  <c r="P270" i="1"/>
  <c r="N270" i="1"/>
  <c r="M270" i="1"/>
  <c r="O270" i="1" s="1"/>
  <c r="L270" i="1"/>
  <c r="K270" i="1"/>
  <c r="P269" i="1"/>
  <c r="M269" i="1"/>
  <c r="O269" i="1" s="1"/>
  <c r="L269" i="1"/>
  <c r="K269" i="1"/>
  <c r="P268" i="1"/>
  <c r="O268" i="1"/>
  <c r="N268" i="1"/>
  <c r="M268" i="1"/>
  <c r="L268" i="1"/>
  <c r="K268" i="1"/>
  <c r="P267" i="1"/>
  <c r="O267" i="1"/>
  <c r="M267" i="1"/>
  <c r="N267" i="1" s="1"/>
  <c r="L267" i="1"/>
  <c r="K267" i="1"/>
  <c r="P266" i="1"/>
  <c r="N266" i="1"/>
  <c r="M266" i="1"/>
  <c r="O266" i="1" s="1"/>
  <c r="L266" i="1"/>
  <c r="K266" i="1"/>
  <c r="P265" i="1"/>
  <c r="M265" i="1"/>
  <c r="O265" i="1" s="1"/>
  <c r="L265" i="1"/>
  <c r="K265" i="1"/>
  <c r="P264" i="1"/>
  <c r="O264" i="1"/>
  <c r="N264" i="1"/>
  <c r="M264" i="1"/>
  <c r="L264" i="1"/>
  <c r="K264" i="1"/>
  <c r="P263" i="1"/>
  <c r="O263" i="1"/>
  <c r="N263" i="1"/>
  <c r="M263" i="1"/>
  <c r="L263" i="1"/>
  <c r="K263" i="1"/>
  <c r="P262" i="1"/>
  <c r="N262" i="1"/>
  <c r="M262" i="1"/>
  <c r="O262" i="1" s="1"/>
  <c r="L262" i="1"/>
  <c r="K262" i="1"/>
  <c r="P261" i="1"/>
  <c r="M261" i="1"/>
  <c r="O261" i="1" s="1"/>
  <c r="L261" i="1"/>
  <c r="K261" i="1"/>
  <c r="P260" i="1"/>
  <c r="O260" i="1"/>
  <c r="M260" i="1"/>
  <c r="N260" i="1" s="1"/>
  <c r="L260" i="1"/>
  <c r="K260" i="1"/>
  <c r="P259" i="1"/>
  <c r="O259" i="1"/>
  <c r="N259" i="1"/>
  <c r="M259" i="1"/>
  <c r="L259" i="1"/>
  <c r="K259" i="1"/>
  <c r="P258" i="1"/>
  <c r="N258" i="1"/>
  <c r="M258" i="1"/>
  <c r="O258" i="1" s="1"/>
  <c r="L258" i="1"/>
  <c r="K258" i="1"/>
  <c r="P257" i="1"/>
  <c r="M257" i="1"/>
  <c r="O257" i="1" s="1"/>
  <c r="L257" i="1"/>
  <c r="K257" i="1"/>
  <c r="P256" i="1"/>
  <c r="O256" i="1"/>
  <c r="M256" i="1"/>
  <c r="N256" i="1" s="1"/>
  <c r="L256" i="1"/>
  <c r="K256" i="1"/>
  <c r="P255" i="1"/>
  <c r="O255" i="1"/>
  <c r="N255" i="1"/>
  <c r="M255" i="1"/>
  <c r="L255" i="1"/>
  <c r="K255" i="1"/>
  <c r="P254" i="1"/>
  <c r="N254" i="1"/>
  <c r="M254" i="1"/>
  <c r="O254" i="1" s="1"/>
  <c r="L254" i="1"/>
  <c r="K254" i="1"/>
  <c r="P253" i="1"/>
  <c r="M253" i="1"/>
  <c r="O253" i="1" s="1"/>
  <c r="L253" i="1"/>
  <c r="K253" i="1"/>
  <c r="P252" i="1"/>
  <c r="O252" i="1"/>
  <c r="M252" i="1"/>
  <c r="N252" i="1" s="1"/>
  <c r="L252" i="1"/>
  <c r="K252" i="1"/>
  <c r="P251" i="1"/>
  <c r="O251" i="1"/>
  <c r="N251" i="1"/>
  <c r="M251" i="1"/>
  <c r="L251" i="1"/>
  <c r="K251" i="1"/>
  <c r="P250" i="1"/>
  <c r="N250" i="1"/>
  <c r="M250" i="1"/>
  <c r="O250" i="1" s="1"/>
  <c r="L250" i="1"/>
  <c r="K250" i="1"/>
  <c r="P249" i="1"/>
  <c r="M249" i="1"/>
  <c r="O249" i="1" s="1"/>
  <c r="L249" i="1"/>
  <c r="K249" i="1"/>
  <c r="P248" i="1"/>
  <c r="O248" i="1"/>
  <c r="M248" i="1"/>
  <c r="N248" i="1" s="1"/>
  <c r="L248" i="1"/>
  <c r="K248" i="1"/>
  <c r="P247" i="1"/>
  <c r="O247" i="1"/>
  <c r="N247" i="1"/>
  <c r="M247" i="1"/>
  <c r="L247" i="1"/>
  <c r="K247" i="1"/>
  <c r="P246" i="1"/>
  <c r="N246" i="1"/>
  <c r="M246" i="1"/>
  <c r="O246" i="1" s="1"/>
  <c r="L246" i="1"/>
  <c r="K246" i="1"/>
  <c r="P245" i="1"/>
  <c r="M245" i="1"/>
  <c r="O245" i="1" s="1"/>
  <c r="L245" i="1"/>
  <c r="K245" i="1"/>
  <c r="P244" i="1"/>
  <c r="O244" i="1"/>
  <c r="M244" i="1"/>
  <c r="N244" i="1" s="1"/>
  <c r="L244" i="1"/>
  <c r="K244" i="1"/>
  <c r="P243" i="1"/>
  <c r="O243" i="1"/>
  <c r="N243" i="1"/>
  <c r="M243" i="1"/>
  <c r="L243" i="1"/>
  <c r="K243" i="1"/>
  <c r="P242" i="1"/>
  <c r="N242" i="1"/>
  <c r="M242" i="1"/>
  <c r="O242" i="1" s="1"/>
  <c r="L242" i="1"/>
  <c r="K242" i="1"/>
  <c r="P241" i="1"/>
  <c r="M241" i="1"/>
  <c r="O241" i="1" s="1"/>
  <c r="L241" i="1"/>
  <c r="K241" i="1"/>
  <c r="P240" i="1"/>
  <c r="O240" i="1"/>
  <c r="M240" i="1"/>
  <c r="N240" i="1" s="1"/>
  <c r="L240" i="1"/>
  <c r="K240" i="1"/>
  <c r="P239" i="1"/>
  <c r="O239" i="1"/>
  <c r="N239" i="1"/>
  <c r="M239" i="1"/>
  <c r="L239" i="1"/>
  <c r="K239" i="1"/>
  <c r="P238" i="1"/>
  <c r="N238" i="1"/>
  <c r="M238" i="1"/>
  <c r="O238" i="1" s="1"/>
  <c r="L238" i="1"/>
  <c r="K238" i="1"/>
  <c r="P237" i="1"/>
  <c r="M237" i="1"/>
  <c r="O237" i="1" s="1"/>
  <c r="L237" i="1"/>
  <c r="K237" i="1"/>
  <c r="P236" i="1"/>
  <c r="O236" i="1"/>
  <c r="M236" i="1"/>
  <c r="N236" i="1" s="1"/>
  <c r="L236" i="1"/>
  <c r="K236" i="1"/>
  <c r="P235" i="1"/>
  <c r="O235" i="1"/>
  <c r="N235" i="1"/>
  <c r="M235" i="1"/>
  <c r="L235" i="1"/>
  <c r="K235" i="1"/>
  <c r="P234" i="1"/>
  <c r="N234" i="1"/>
  <c r="M234" i="1"/>
  <c r="O234" i="1" s="1"/>
  <c r="L234" i="1"/>
  <c r="K234" i="1"/>
  <c r="P233" i="1"/>
  <c r="M233" i="1"/>
  <c r="O233" i="1" s="1"/>
  <c r="L233" i="1"/>
  <c r="K233" i="1"/>
  <c r="P232" i="1"/>
  <c r="O232" i="1"/>
  <c r="M232" i="1"/>
  <c r="N232" i="1" s="1"/>
  <c r="L232" i="1"/>
  <c r="K232" i="1"/>
  <c r="P231" i="1"/>
  <c r="O231" i="1"/>
  <c r="N231" i="1"/>
  <c r="M231" i="1"/>
  <c r="L231" i="1"/>
  <c r="K231" i="1"/>
  <c r="P230" i="1"/>
  <c r="N230" i="1"/>
  <c r="M230" i="1"/>
  <c r="O230" i="1" s="1"/>
  <c r="L230" i="1"/>
  <c r="K230" i="1"/>
  <c r="P229" i="1"/>
  <c r="M229" i="1"/>
  <c r="O229" i="1" s="1"/>
  <c r="L229" i="1"/>
  <c r="K229" i="1"/>
  <c r="P228" i="1"/>
  <c r="O228" i="1"/>
  <c r="M228" i="1"/>
  <c r="N228" i="1" s="1"/>
  <c r="L228" i="1"/>
  <c r="K228" i="1"/>
  <c r="P227" i="1"/>
  <c r="O227" i="1"/>
  <c r="N227" i="1"/>
  <c r="M227" i="1"/>
  <c r="L227" i="1"/>
  <c r="K227" i="1"/>
  <c r="P226" i="1"/>
  <c r="N226" i="1"/>
  <c r="M226" i="1"/>
  <c r="O226" i="1" s="1"/>
  <c r="L226" i="1"/>
  <c r="K226" i="1"/>
  <c r="P225" i="1"/>
  <c r="M225" i="1"/>
  <c r="O225" i="1" s="1"/>
  <c r="L225" i="1"/>
  <c r="K225" i="1"/>
  <c r="P224" i="1"/>
  <c r="O224" i="1"/>
  <c r="M224" i="1"/>
  <c r="N224" i="1" s="1"/>
  <c r="L224" i="1"/>
  <c r="K224" i="1"/>
  <c r="P223" i="1"/>
  <c r="O223" i="1"/>
  <c r="N223" i="1"/>
  <c r="M223" i="1"/>
  <c r="L223" i="1"/>
  <c r="K223" i="1"/>
  <c r="P222" i="1"/>
  <c r="N222" i="1"/>
  <c r="M222" i="1"/>
  <c r="O222" i="1" s="1"/>
  <c r="L222" i="1"/>
  <c r="K222" i="1"/>
  <c r="P221" i="1"/>
  <c r="M221" i="1"/>
  <c r="O221" i="1" s="1"/>
  <c r="L221" i="1"/>
  <c r="K221" i="1"/>
  <c r="P220" i="1"/>
  <c r="O220" i="1"/>
  <c r="M220" i="1"/>
  <c r="N220" i="1" s="1"/>
  <c r="L220" i="1"/>
  <c r="K220" i="1"/>
  <c r="P219" i="1"/>
  <c r="O219" i="1"/>
  <c r="N219" i="1"/>
  <c r="M219" i="1"/>
  <c r="L219" i="1"/>
  <c r="K219" i="1"/>
  <c r="P218" i="1"/>
  <c r="N218" i="1"/>
  <c r="M218" i="1"/>
  <c r="O218" i="1" s="1"/>
  <c r="L218" i="1"/>
  <c r="K218" i="1"/>
  <c r="P217" i="1"/>
  <c r="M217" i="1"/>
  <c r="O217" i="1" s="1"/>
  <c r="L217" i="1"/>
  <c r="K217" i="1"/>
  <c r="P216" i="1"/>
  <c r="O216" i="1"/>
  <c r="M216" i="1"/>
  <c r="N216" i="1" s="1"/>
  <c r="L216" i="1"/>
  <c r="K216" i="1"/>
  <c r="P215" i="1"/>
  <c r="O215" i="1"/>
  <c r="N215" i="1"/>
  <c r="M215" i="1"/>
  <c r="L215" i="1"/>
  <c r="K215" i="1"/>
  <c r="P214" i="1"/>
  <c r="N214" i="1"/>
  <c r="M214" i="1"/>
  <c r="O214" i="1" s="1"/>
  <c r="L214" i="1"/>
  <c r="K214" i="1"/>
  <c r="P213" i="1"/>
  <c r="M213" i="1"/>
  <c r="O213" i="1" s="1"/>
  <c r="L213" i="1"/>
  <c r="K213" i="1"/>
  <c r="P212" i="1"/>
  <c r="O212" i="1"/>
  <c r="M212" i="1"/>
  <c r="N212" i="1" s="1"/>
  <c r="L212" i="1"/>
  <c r="K212" i="1"/>
  <c r="P211" i="1"/>
  <c r="O211" i="1"/>
  <c r="N211" i="1"/>
  <c r="M211" i="1"/>
  <c r="L211" i="1"/>
  <c r="K211" i="1"/>
  <c r="P210" i="1"/>
  <c r="N210" i="1"/>
  <c r="M210" i="1"/>
  <c r="O210" i="1" s="1"/>
  <c r="L210" i="1"/>
  <c r="K210" i="1"/>
  <c r="P209" i="1"/>
  <c r="M209" i="1"/>
  <c r="O209" i="1" s="1"/>
  <c r="L209" i="1"/>
  <c r="K209" i="1"/>
  <c r="P208" i="1"/>
  <c r="O208" i="1"/>
  <c r="M208" i="1"/>
  <c r="N208" i="1" s="1"/>
  <c r="L208" i="1"/>
  <c r="K208" i="1"/>
  <c r="P207" i="1"/>
  <c r="O207" i="1"/>
  <c r="N207" i="1"/>
  <c r="M207" i="1"/>
  <c r="L207" i="1"/>
  <c r="K207" i="1"/>
  <c r="P206" i="1"/>
  <c r="N206" i="1"/>
  <c r="M206" i="1"/>
  <c r="O206" i="1" s="1"/>
  <c r="L206" i="1"/>
  <c r="K206" i="1"/>
  <c r="P205" i="1"/>
  <c r="M205" i="1"/>
  <c r="O205" i="1" s="1"/>
  <c r="L205" i="1"/>
  <c r="K205" i="1"/>
  <c r="P204" i="1"/>
  <c r="O204" i="1"/>
  <c r="M204" i="1"/>
  <c r="N204" i="1" s="1"/>
  <c r="L204" i="1"/>
  <c r="K204" i="1"/>
  <c r="P203" i="1"/>
  <c r="O203" i="1"/>
  <c r="N203" i="1"/>
  <c r="M203" i="1"/>
  <c r="L203" i="1"/>
  <c r="K203" i="1"/>
  <c r="P202" i="1"/>
  <c r="N202" i="1"/>
  <c r="M202" i="1"/>
  <c r="O202" i="1" s="1"/>
  <c r="L202" i="1"/>
  <c r="K202" i="1"/>
  <c r="P201" i="1"/>
  <c r="M201" i="1"/>
  <c r="O201" i="1" s="1"/>
  <c r="L201" i="1"/>
  <c r="K201" i="1"/>
  <c r="P200" i="1"/>
  <c r="O200" i="1"/>
  <c r="M200" i="1"/>
  <c r="N200" i="1" s="1"/>
  <c r="L200" i="1"/>
  <c r="K200" i="1"/>
  <c r="P199" i="1"/>
  <c r="O199" i="1"/>
  <c r="N199" i="1"/>
  <c r="M199" i="1"/>
  <c r="L199" i="1"/>
  <c r="K199" i="1"/>
  <c r="P198" i="1"/>
  <c r="N198" i="1"/>
  <c r="M198" i="1"/>
  <c r="O198" i="1" s="1"/>
  <c r="L198" i="1"/>
  <c r="K198" i="1"/>
  <c r="P197" i="1"/>
  <c r="M197" i="1"/>
  <c r="O197" i="1" s="1"/>
  <c r="L197" i="1"/>
  <c r="K197" i="1"/>
  <c r="P196" i="1"/>
  <c r="O196" i="1"/>
  <c r="M196" i="1"/>
  <c r="N196" i="1" s="1"/>
  <c r="L196" i="1"/>
  <c r="K196" i="1"/>
  <c r="P195" i="1"/>
  <c r="O195" i="1"/>
  <c r="N195" i="1"/>
  <c r="M195" i="1"/>
  <c r="L195" i="1"/>
  <c r="K195" i="1"/>
  <c r="P194" i="1"/>
  <c r="N194" i="1"/>
  <c r="M194" i="1"/>
  <c r="O194" i="1" s="1"/>
  <c r="L194" i="1"/>
  <c r="K194" i="1"/>
  <c r="P193" i="1"/>
  <c r="M193" i="1"/>
  <c r="O193" i="1" s="1"/>
  <c r="L193" i="1"/>
  <c r="K193" i="1"/>
  <c r="P192" i="1"/>
  <c r="O192" i="1"/>
  <c r="M192" i="1"/>
  <c r="N192" i="1" s="1"/>
  <c r="L192" i="1"/>
  <c r="K192" i="1"/>
  <c r="P191" i="1"/>
  <c r="O191" i="1"/>
  <c r="N191" i="1"/>
  <c r="M191" i="1"/>
  <c r="L191" i="1"/>
  <c r="K191" i="1"/>
  <c r="P190" i="1"/>
  <c r="N190" i="1"/>
  <c r="M190" i="1"/>
  <c r="O190" i="1" s="1"/>
  <c r="L190" i="1"/>
  <c r="K190" i="1"/>
  <c r="P189" i="1"/>
  <c r="M189" i="1"/>
  <c r="O189" i="1" s="1"/>
  <c r="L189" i="1"/>
  <c r="K189" i="1"/>
  <c r="P188" i="1"/>
  <c r="O188" i="1"/>
  <c r="M188" i="1"/>
  <c r="N188" i="1" s="1"/>
  <c r="L188" i="1"/>
  <c r="K188" i="1"/>
  <c r="P187" i="1"/>
  <c r="O187" i="1"/>
  <c r="N187" i="1"/>
  <c r="M187" i="1"/>
  <c r="L187" i="1"/>
  <c r="K187" i="1"/>
  <c r="P186" i="1"/>
  <c r="N186" i="1"/>
  <c r="M186" i="1"/>
  <c r="O186" i="1" s="1"/>
  <c r="L186" i="1"/>
  <c r="K186" i="1"/>
  <c r="P185" i="1"/>
  <c r="M185" i="1"/>
  <c r="O185" i="1" s="1"/>
  <c r="L185" i="1"/>
  <c r="K185" i="1"/>
  <c r="P184" i="1"/>
  <c r="O184" i="1"/>
  <c r="M184" i="1"/>
  <c r="N184" i="1" s="1"/>
  <c r="L184" i="1"/>
  <c r="K184" i="1"/>
  <c r="P183" i="1"/>
  <c r="O183" i="1"/>
  <c r="N183" i="1"/>
  <c r="M183" i="1"/>
  <c r="L183" i="1"/>
  <c r="K183" i="1"/>
  <c r="P182" i="1"/>
  <c r="N182" i="1"/>
  <c r="M182" i="1"/>
  <c r="O182" i="1" s="1"/>
  <c r="L182" i="1"/>
  <c r="K182" i="1"/>
  <c r="P181" i="1"/>
  <c r="M181" i="1"/>
  <c r="O181" i="1" s="1"/>
  <c r="L181" i="1"/>
  <c r="K181" i="1"/>
  <c r="P180" i="1"/>
  <c r="O180" i="1"/>
  <c r="M180" i="1"/>
  <c r="N180" i="1" s="1"/>
  <c r="L180" i="1"/>
  <c r="K180" i="1"/>
  <c r="P179" i="1"/>
  <c r="O179" i="1"/>
  <c r="N179" i="1"/>
  <c r="M179" i="1"/>
  <c r="L179" i="1"/>
  <c r="K179" i="1"/>
  <c r="P178" i="1"/>
  <c r="N178" i="1"/>
  <c r="M178" i="1"/>
  <c r="O178" i="1" s="1"/>
  <c r="L178" i="1"/>
  <c r="K178" i="1"/>
  <c r="P177" i="1"/>
  <c r="M177" i="1"/>
  <c r="O177" i="1" s="1"/>
  <c r="L177" i="1"/>
  <c r="K177" i="1"/>
  <c r="P176" i="1"/>
  <c r="O176" i="1"/>
  <c r="M176" i="1"/>
  <c r="N176" i="1" s="1"/>
  <c r="L176" i="1"/>
  <c r="K176" i="1"/>
  <c r="P175" i="1"/>
  <c r="O175" i="1"/>
  <c r="N175" i="1"/>
  <c r="M175" i="1"/>
  <c r="L175" i="1"/>
  <c r="K175" i="1"/>
  <c r="P174" i="1"/>
  <c r="N174" i="1"/>
  <c r="M174" i="1"/>
  <c r="O174" i="1" s="1"/>
  <c r="L174" i="1"/>
  <c r="K174" i="1"/>
  <c r="P173" i="1"/>
  <c r="M173" i="1"/>
  <c r="O173" i="1" s="1"/>
  <c r="L173" i="1"/>
  <c r="K173" i="1"/>
  <c r="P172" i="1"/>
  <c r="O172" i="1"/>
  <c r="M172" i="1"/>
  <c r="N172" i="1" s="1"/>
  <c r="L172" i="1"/>
  <c r="K172" i="1"/>
  <c r="P171" i="1"/>
  <c r="O171" i="1"/>
  <c r="N171" i="1"/>
  <c r="M171" i="1"/>
  <c r="L171" i="1"/>
  <c r="K171" i="1"/>
  <c r="P170" i="1"/>
  <c r="N170" i="1"/>
  <c r="M170" i="1"/>
  <c r="O170" i="1" s="1"/>
  <c r="L170" i="1"/>
  <c r="K170" i="1"/>
  <c r="P169" i="1"/>
  <c r="M169" i="1"/>
  <c r="O169" i="1" s="1"/>
  <c r="L169" i="1"/>
  <c r="K169" i="1"/>
  <c r="P168" i="1"/>
  <c r="O168" i="1"/>
  <c r="M168" i="1"/>
  <c r="N168" i="1" s="1"/>
  <c r="L168" i="1"/>
  <c r="K168" i="1"/>
  <c r="P167" i="1"/>
  <c r="O167" i="1"/>
  <c r="N167" i="1"/>
  <c r="M167" i="1"/>
  <c r="L167" i="1"/>
  <c r="K167" i="1"/>
  <c r="P166" i="1"/>
  <c r="N166" i="1"/>
  <c r="M166" i="1"/>
  <c r="O166" i="1" s="1"/>
  <c r="L166" i="1"/>
  <c r="K166" i="1"/>
  <c r="P165" i="1"/>
  <c r="M165" i="1"/>
  <c r="O165" i="1" s="1"/>
  <c r="L165" i="1"/>
  <c r="K165" i="1"/>
  <c r="P164" i="1"/>
  <c r="O164" i="1"/>
  <c r="M164" i="1"/>
  <c r="N164" i="1" s="1"/>
  <c r="L164" i="1"/>
  <c r="K164" i="1"/>
  <c r="P163" i="1"/>
  <c r="O163" i="1"/>
  <c r="N163" i="1"/>
  <c r="M163" i="1"/>
  <c r="L163" i="1"/>
  <c r="K163" i="1"/>
  <c r="P162" i="1"/>
  <c r="N162" i="1"/>
  <c r="M162" i="1"/>
  <c r="O162" i="1" s="1"/>
  <c r="L162" i="1"/>
  <c r="K162" i="1"/>
  <c r="P161" i="1"/>
  <c r="M161" i="1"/>
  <c r="O161" i="1" s="1"/>
  <c r="L161" i="1"/>
  <c r="K161" i="1"/>
  <c r="P160" i="1"/>
  <c r="O160" i="1"/>
  <c r="M160" i="1"/>
  <c r="N160" i="1" s="1"/>
  <c r="L160" i="1"/>
  <c r="K160" i="1"/>
  <c r="P159" i="1"/>
  <c r="O159" i="1"/>
  <c r="N159" i="1"/>
  <c r="M159" i="1"/>
  <c r="L159" i="1"/>
  <c r="K159" i="1"/>
  <c r="P158" i="1"/>
  <c r="N158" i="1"/>
  <c r="M158" i="1"/>
  <c r="O158" i="1" s="1"/>
  <c r="L158" i="1"/>
  <c r="K158" i="1"/>
  <c r="P157" i="1"/>
  <c r="M157" i="1"/>
  <c r="O157" i="1" s="1"/>
  <c r="L157" i="1"/>
  <c r="K157" i="1"/>
  <c r="P156" i="1"/>
  <c r="O156" i="1"/>
  <c r="M156" i="1"/>
  <c r="N156" i="1" s="1"/>
  <c r="L156" i="1"/>
  <c r="K156" i="1"/>
  <c r="P155" i="1"/>
  <c r="O155" i="1"/>
  <c r="N155" i="1"/>
  <c r="M155" i="1"/>
  <c r="L155" i="1"/>
  <c r="K155" i="1"/>
  <c r="P154" i="1"/>
  <c r="N154" i="1"/>
  <c r="M154" i="1"/>
  <c r="O154" i="1" s="1"/>
  <c r="L154" i="1"/>
  <c r="K154" i="1"/>
  <c r="P153" i="1"/>
  <c r="M153" i="1"/>
  <c r="O153" i="1" s="1"/>
  <c r="L153" i="1"/>
  <c r="K153" i="1"/>
  <c r="P152" i="1"/>
  <c r="O152" i="1"/>
  <c r="M152" i="1"/>
  <c r="N152" i="1" s="1"/>
  <c r="L152" i="1"/>
  <c r="K152" i="1"/>
  <c r="P151" i="1"/>
  <c r="O151" i="1"/>
  <c r="N151" i="1"/>
  <c r="M151" i="1"/>
  <c r="L151" i="1"/>
  <c r="K151" i="1"/>
  <c r="P150" i="1"/>
  <c r="N150" i="1"/>
  <c r="M150" i="1"/>
  <c r="O150" i="1" s="1"/>
  <c r="L150" i="1"/>
  <c r="K150" i="1"/>
  <c r="P149" i="1"/>
  <c r="M149" i="1"/>
  <c r="O149" i="1" s="1"/>
  <c r="L149" i="1"/>
  <c r="K149" i="1"/>
  <c r="P148" i="1"/>
  <c r="O148" i="1"/>
  <c r="M148" i="1"/>
  <c r="N148" i="1" s="1"/>
  <c r="L148" i="1"/>
  <c r="K148" i="1"/>
  <c r="P147" i="1"/>
  <c r="O147" i="1"/>
  <c r="N147" i="1"/>
  <c r="M147" i="1"/>
  <c r="L147" i="1"/>
  <c r="K147" i="1"/>
  <c r="P146" i="1"/>
  <c r="N146" i="1"/>
  <c r="M146" i="1"/>
  <c r="O146" i="1" s="1"/>
  <c r="L146" i="1"/>
  <c r="K146" i="1"/>
  <c r="P145" i="1"/>
  <c r="M145" i="1"/>
  <c r="O145" i="1" s="1"/>
  <c r="L145" i="1"/>
  <c r="K145" i="1"/>
  <c r="P144" i="1"/>
  <c r="O144" i="1"/>
  <c r="M144" i="1"/>
  <c r="N144" i="1" s="1"/>
  <c r="L144" i="1"/>
  <c r="K144" i="1"/>
  <c r="P143" i="1"/>
  <c r="O143" i="1"/>
  <c r="N143" i="1"/>
  <c r="M143" i="1"/>
  <c r="L143" i="1"/>
  <c r="K143" i="1"/>
  <c r="P142" i="1"/>
  <c r="N142" i="1"/>
  <c r="M142" i="1"/>
  <c r="O142" i="1" s="1"/>
  <c r="L142" i="1"/>
  <c r="K142" i="1"/>
  <c r="P141" i="1"/>
  <c r="M141" i="1"/>
  <c r="O141" i="1" s="1"/>
  <c r="L141" i="1"/>
  <c r="K141" i="1"/>
  <c r="P140" i="1"/>
  <c r="O140" i="1"/>
  <c r="M140" i="1"/>
  <c r="N140" i="1" s="1"/>
  <c r="L140" i="1"/>
  <c r="K140" i="1"/>
  <c r="P139" i="1"/>
  <c r="O139" i="1"/>
  <c r="N139" i="1"/>
  <c r="M139" i="1"/>
  <c r="L139" i="1"/>
  <c r="K139" i="1"/>
  <c r="P138" i="1"/>
  <c r="N138" i="1"/>
  <c r="M138" i="1"/>
  <c r="O138" i="1" s="1"/>
  <c r="L138" i="1"/>
  <c r="K138" i="1"/>
  <c r="P137" i="1"/>
  <c r="M137" i="1"/>
  <c r="O137" i="1" s="1"/>
  <c r="L137" i="1"/>
  <c r="K137" i="1"/>
  <c r="P136" i="1"/>
  <c r="O136" i="1"/>
  <c r="M136" i="1"/>
  <c r="N136" i="1" s="1"/>
  <c r="L136" i="1"/>
  <c r="K136" i="1"/>
  <c r="P135" i="1"/>
  <c r="O135" i="1"/>
  <c r="N135" i="1"/>
  <c r="M135" i="1"/>
  <c r="L135" i="1"/>
  <c r="K135" i="1"/>
  <c r="P134" i="1"/>
  <c r="N134" i="1"/>
  <c r="M134" i="1"/>
  <c r="O134" i="1" s="1"/>
  <c r="L134" i="1"/>
  <c r="K134" i="1"/>
  <c r="T51" i="12"/>
  <c r="S51" i="12"/>
  <c r="P51" i="12"/>
  <c r="P47" i="12"/>
  <c r="T29" i="12"/>
  <c r="P22" i="12"/>
  <c r="O22" i="12"/>
  <c r="T18" i="12"/>
  <c r="S18" i="12"/>
  <c r="P18" i="12"/>
  <c r="O18" i="12"/>
  <c r="Q17" i="12"/>
  <c r="H184" i="29" l="1"/>
  <c r="J194" i="29"/>
  <c r="J235" i="29"/>
  <c r="H253" i="29"/>
  <c r="J255" i="29"/>
  <c r="H199" i="30"/>
  <c r="F199" i="30"/>
  <c r="I160" i="31"/>
  <c r="E160" i="31"/>
  <c r="I164" i="31"/>
  <c r="H164" i="31"/>
  <c r="H186" i="31"/>
  <c r="F186" i="31"/>
  <c r="H252" i="31"/>
  <c r="J252" i="31"/>
  <c r="I139" i="38"/>
  <c r="G139" i="38"/>
  <c r="F139" i="38"/>
  <c r="H158" i="38"/>
  <c r="G158" i="38"/>
  <c r="G236" i="38"/>
  <c r="E236" i="38"/>
  <c r="H236" i="38"/>
  <c r="F236" i="38"/>
  <c r="I189" i="22"/>
  <c r="G189" i="22"/>
  <c r="H166" i="23"/>
  <c r="E166" i="23"/>
  <c r="I166" i="23"/>
  <c r="F166" i="23"/>
  <c r="J166" i="23"/>
  <c r="H141" i="39"/>
  <c r="J141" i="39"/>
  <c r="E141" i="39"/>
  <c r="G141" i="39"/>
  <c r="F141" i="39"/>
  <c r="I141" i="39"/>
  <c r="H233" i="18"/>
  <c r="J233" i="18"/>
  <c r="E233" i="18"/>
  <c r="G233" i="18"/>
  <c r="F233" i="18"/>
  <c r="I233" i="18"/>
  <c r="H141" i="35"/>
  <c r="E179" i="35"/>
  <c r="F182" i="35"/>
  <c r="H190" i="35"/>
  <c r="F198" i="35"/>
  <c r="F225" i="35"/>
  <c r="I228" i="35"/>
  <c r="H247" i="35"/>
  <c r="I158" i="36"/>
  <c r="J202" i="36"/>
  <c r="G244" i="36"/>
  <c r="F264" i="36"/>
  <c r="F141" i="29"/>
  <c r="F145" i="29"/>
  <c r="I162" i="29"/>
  <c r="I164" i="29"/>
  <c r="E166" i="29"/>
  <c r="E168" i="29"/>
  <c r="I178" i="29"/>
  <c r="J181" i="29"/>
  <c r="E184" i="29"/>
  <c r="H186" i="29"/>
  <c r="J188" i="29"/>
  <c r="E190" i="29"/>
  <c r="H192" i="29"/>
  <c r="F194" i="29"/>
  <c r="J198" i="29"/>
  <c r="H200" i="29"/>
  <c r="G202" i="29"/>
  <c r="I205" i="29"/>
  <c r="G206" i="29"/>
  <c r="I209" i="29"/>
  <c r="G210" i="29"/>
  <c r="I213" i="29"/>
  <c r="G214" i="29"/>
  <c r="I217" i="29"/>
  <c r="G218" i="29"/>
  <c r="I221" i="29"/>
  <c r="G222" i="29"/>
  <c r="F225" i="29"/>
  <c r="J227" i="29"/>
  <c r="H228" i="29"/>
  <c r="E229" i="29"/>
  <c r="I231" i="29"/>
  <c r="J233" i="29"/>
  <c r="F235" i="29"/>
  <c r="J247" i="29"/>
  <c r="F249" i="29"/>
  <c r="J251" i="29"/>
  <c r="F252" i="29"/>
  <c r="E253" i="29"/>
  <c r="F255" i="29"/>
  <c r="J257" i="29"/>
  <c r="F259" i="29"/>
  <c r="F261" i="29"/>
  <c r="J265" i="29"/>
  <c r="F267" i="29"/>
  <c r="J137" i="30"/>
  <c r="F141" i="30"/>
  <c r="J161" i="30"/>
  <c r="J175" i="30"/>
  <c r="J183" i="30"/>
  <c r="F187" i="30"/>
  <c r="J189" i="30"/>
  <c r="F191" i="30"/>
  <c r="J193" i="30"/>
  <c r="H197" i="30"/>
  <c r="E197" i="30"/>
  <c r="I199" i="30"/>
  <c r="H203" i="30"/>
  <c r="E203" i="30"/>
  <c r="J207" i="30"/>
  <c r="I232" i="30"/>
  <c r="J234" i="30"/>
  <c r="J265" i="30"/>
  <c r="F265" i="30"/>
  <c r="H269" i="30"/>
  <c r="E269" i="30"/>
  <c r="I144" i="31"/>
  <c r="E144" i="31"/>
  <c r="I148" i="31"/>
  <c r="H148" i="31"/>
  <c r="J151" i="31"/>
  <c r="F151" i="31"/>
  <c r="H160" i="31"/>
  <c r="I162" i="31"/>
  <c r="F162" i="31"/>
  <c r="F164" i="31"/>
  <c r="H176" i="31"/>
  <c r="F176" i="31"/>
  <c r="H182" i="31"/>
  <c r="F182" i="31"/>
  <c r="I186" i="31"/>
  <c r="H198" i="31"/>
  <c r="F198" i="31"/>
  <c r="I202" i="31"/>
  <c r="H204" i="31"/>
  <c r="I204" i="31"/>
  <c r="I216" i="31"/>
  <c r="J241" i="31"/>
  <c r="I241" i="31"/>
  <c r="I147" i="38"/>
  <c r="J147" i="38"/>
  <c r="G147" i="38"/>
  <c r="H159" i="38"/>
  <c r="F159" i="38"/>
  <c r="J159" i="38"/>
  <c r="E159" i="38"/>
  <c r="H163" i="38"/>
  <c r="G163" i="38"/>
  <c r="F163" i="38"/>
  <c r="G168" i="38"/>
  <c r="J168" i="38"/>
  <c r="F168" i="38"/>
  <c r="E168" i="38"/>
  <c r="H175" i="38"/>
  <c r="J175" i="38"/>
  <c r="E175" i="38"/>
  <c r="G175" i="38"/>
  <c r="F175" i="38"/>
  <c r="J200" i="38"/>
  <c r="E200" i="38"/>
  <c r="I200" i="38"/>
  <c r="G200" i="38"/>
  <c r="G206" i="38"/>
  <c r="E206" i="38"/>
  <c r="H206" i="38"/>
  <c r="F206" i="38"/>
  <c r="G214" i="38"/>
  <c r="E214" i="38"/>
  <c r="J214" i="38"/>
  <c r="H214" i="38"/>
  <c r="F216" i="38"/>
  <c r="H216" i="38"/>
  <c r="G216" i="38"/>
  <c r="H263" i="38"/>
  <c r="J263" i="38"/>
  <c r="E263" i="38"/>
  <c r="G263" i="38"/>
  <c r="F263" i="38"/>
  <c r="E158" i="32"/>
  <c r="I158" i="32"/>
  <c r="F158" i="32"/>
  <c r="E174" i="32"/>
  <c r="F174" i="32"/>
  <c r="J174" i="32"/>
  <c r="I174" i="32"/>
  <c r="F189" i="32"/>
  <c r="E189" i="32"/>
  <c r="J189" i="32"/>
  <c r="I189" i="32"/>
  <c r="F251" i="32"/>
  <c r="J251" i="32"/>
  <c r="J255" i="32"/>
  <c r="F255" i="32"/>
  <c r="H135" i="14"/>
  <c r="J135" i="14"/>
  <c r="E135" i="14"/>
  <c r="F135" i="14"/>
  <c r="I135" i="14"/>
  <c r="G135" i="14"/>
  <c r="H137" i="14"/>
  <c r="G137" i="14"/>
  <c r="E137" i="14"/>
  <c r="I137" i="14"/>
  <c r="I144" i="14"/>
  <c r="J144" i="14"/>
  <c r="F144" i="14"/>
  <c r="I187" i="14"/>
  <c r="F187" i="14"/>
  <c r="G187" i="14"/>
  <c r="J187" i="14"/>
  <c r="H218" i="14"/>
  <c r="G218" i="14"/>
  <c r="E218" i="14"/>
  <c r="I218" i="14"/>
  <c r="F218" i="14"/>
  <c r="H245" i="14"/>
  <c r="J245" i="14"/>
  <c r="E245" i="14"/>
  <c r="F245" i="14"/>
  <c r="I245" i="14"/>
  <c r="G245" i="14"/>
  <c r="J247" i="14"/>
  <c r="G247" i="14"/>
  <c r="J259" i="14"/>
  <c r="G259" i="14"/>
  <c r="I226" i="22"/>
  <c r="H226" i="22"/>
  <c r="E241" i="22"/>
  <c r="H241" i="22"/>
  <c r="I241" i="22"/>
  <c r="H141" i="23"/>
  <c r="E141" i="23"/>
  <c r="I141" i="23"/>
  <c r="F141" i="23"/>
  <c r="J141" i="23"/>
  <c r="H178" i="23"/>
  <c r="E178" i="23"/>
  <c r="G178" i="23"/>
  <c r="H180" i="23"/>
  <c r="J180" i="23"/>
  <c r="E180" i="23"/>
  <c r="G180" i="23"/>
  <c r="F180" i="23"/>
  <c r="I180" i="23"/>
  <c r="H168" i="24"/>
  <c r="F168" i="24"/>
  <c r="E168" i="24"/>
  <c r="I168" i="24"/>
  <c r="G168" i="24"/>
  <c r="J168" i="24"/>
  <c r="J138" i="36"/>
  <c r="J264" i="36"/>
  <c r="J141" i="29"/>
  <c r="H190" i="29"/>
  <c r="I229" i="29"/>
  <c r="J191" i="30"/>
  <c r="I146" i="31"/>
  <c r="F146" i="31"/>
  <c r="J167" i="31"/>
  <c r="F167" i="31"/>
  <c r="I223" i="31"/>
  <c r="E223" i="31"/>
  <c r="H231" i="31"/>
  <c r="I231" i="31"/>
  <c r="H136" i="38"/>
  <c r="F136" i="38"/>
  <c r="J136" i="38"/>
  <c r="E136" i="38"/>
  <c r="J146" i="38"/>
  <c r="G146" i="38"/>
  <c r="H155" i="38"/>
  <c r="F155" i="38"/>
  <c r="J155" i="38"/>
  <c r="E155" i="38"/>
  <c r="F181" i="32"/>
  <c r="E181" i="32"/>
  <c r="J181" i="32"/>
  <c r="F268" i="32"/>
  <c r="H268" i="32"/>
  <c r="H155" i="14"/>
  <c r="J155" i="14"/>
  <c r="E155" i="14"/>
  <c r="F155" i="14"/>
  <c r="I155" i="14"/>
  <c r="G155" i="14"/>
  <c r="I252" i="14"/>
  <c r="F252" i="14"/>
  <c r="J252" i="14"/>
  <c r="H214" i="22"/>
  <c r="J214" i="22"/>
  <c r="E214" i="22"/>
  <c r="G214" i="22"/>
  <c r="F214" i="22"/>
  <c r="I214" i="22"/>
  <c r="H222" i="23"/>
  <c r="G222" i="23"/>
  <c r="E222" i="23"/>
  <c r="I222" i="23"/>
  <c r="F222" i="23"/>
  <c r="J222" i="23"/>
  <c r="G231" i="25"/>
  <c r="F231" i="25"/>
  <c r="H269" i="39"/>
  <c r="E269" i="39"/>
  <c r="I269" i="39"/>
  <c r="H194" i="20"/>
  <c r="G194" i="20"/>
  <c r="F194" i="20"/>
  <c r="E194" i="20"/>
  <c r="J194" i="20"/>
  <c r="I194" i="20"/>
  <c r="G206" i="20"/>
  <c r="J206" i="20"/>
  <c r="F206" i="20"/>
  <c r="E206" i="20"/>
  <c r="E163" i="35"/>
  <c r="H139" i="35"/>
  <c r="H143" i="35"/>
  <c r="H154" i="35"/>
  <c r="G163" i="35"/>
  <c r="E168" i="35"/>
  <c r="H170" i="35"/>
  <c r="J180" i="35"/>
  <c r="I189" i="35"/>
  <c r="E196" i="35"/>
  <c r="I226" i="35"/>
  <c r="F138" i="36"/>
  <c r="J154" i="36"/>
  <c r="G161" i="36"/>
  <c r="F162" i="36"/>
  <c r="J166" i="36"/>
  <c r="G176" i="36"/>
  <c r="F203" i="36"/>
  <c r="J213" i="36"/>
  <c r="G216" i="36"/>
  <c r="F147" i="29"/>
  <c r="F149" i="29"/>
  <c r="E139" i="35"/>
  <c r="E141" i="35"/>
  <c r="E143" i="35"/>
  <c r="G144" i="35"/>
  <c r="G152" i="35"/>
  <c r="E154" i="35"/>
  <c r="G158" i="35"/>
  <c r="E170" i="35"/>
  <c r="G174" i="35"/>
  <c r="G189" i="35"/>
  <c r="E190" i="35"/>
  <c r="H192" i="35"/>
  <c r="J194" i="35"/>
  <c r="H215" i="35"/>
  <c r="H220" i="35"/>
  <c r="J221" i="35"/>
  <c r="E228" i="35"/>
  <c r="H235" i="35"/>
  <c r="E236" i="35"/>
  <c r="I240" i="35"/>
  <c r="G244" i="35"/>
  <c r="H260" i="35"/>
  <c r="H261" i="35"/>
  <c r="G138" i="36"/>
  <c r="F139" i="36"/>
  <c r="G149" i="36"/>
  <c r="F151" i="36"/>
  <c r="E154" i="36"/>
  <c r="J162" i="36"/>
  <c r="F163" i="36"/>
  <c r="E166" i="36"/>
  <c r="E178" i="36"/>
  <c r="E179" i="36"/>
  <c r="E183" i="36"/>
  <c r="E186" i="36"/>
  <c r="E187" i="36"/>
  <c r="E191" i="36"/>
  <c r="F195" i="36"/>
  <c r="E198" i="36"/>
  <c r="E199" i="36"/>
  <c r="I203" i="36"/>
  <c r="E213" i="36"/>
  <c r="H216" i="36"/>
  <c r="E222" i="36"/>
  <c r="H224" i="36"/>
  <c r="G225" i="36"/>
  <c r="E230" i="36"/>
  <c r="H232" i="36"/>
  <c r="G233" i="36"/>
  <c r="E238" i="36"/>
  <c r="H246" i="36"/>
  <c r="J247" i="36"/>
  <c r="F248" i="36"/>
  <c r="G250" i="36"/>
  <c r="H255" i="36"/>
  <c r="F257" i="36"/>
  <c r="F260" i="36"/>
  <c r="G264" i="36"/>
  <c r="F265" i="36"/>
  <c r="E268" i="36"/>
  <c r="F269" i="36"/>
  <c r="G134" i="29"/>
  <c r="H135" i="29"/>
  <c r="G136" i="29"/>
  <c r="E138" i="29"/>
  <c r="H141" i="29"/>
  <c r="I141" i="29"/>
  <c r="I145" i="29"/>
  <c r="H152" i="29"/>
  <c r="H158" i="29"/>
  <c r="G159" i="29"/>
  <c r="H160" i="29"/>
  <c r="G162" i="29"/>
  <c r="G164" i="29"/>
  <c r="I166" i="29"/>
  <c r="I168" i="29"/>
  <c r="H174" i="29"/>
  <c r="G175" i="29"/>
  <c r="H176" i="29"/>
  <c r="H178" i="29"/>
  <c r="F184" i="29"/>
  <c r="F185" i="29"/>
  <c r="I186" i="29"/>
  <c r="J186" i="29"/>
  <c r="F190" i="29"/>
  <c r="J191" i="29"/>
  <c r="I192" i="29"/>
  <c r="J192" i="29"/>
  <c r="H194" i="29"/>
  <c r="G200" i="29"/>
  <c r="J200" i="29"/>
  <c r="F204" i="29"/>
  <c r="F208" i="29"/>
  <c r="F212" i="29"/>
  <c r="F216" i="29"/>
  <c r="F220" i="29"/>
  <c r="F224" i="29"/>
  <c r="G225" i="29"/>
  <c r="I225" i="29"/>
  <c r="H226" i="29"/>
  <c r="F229" i="29"/>
  <c r="H231" i="29"/>
  <c r="J231" i="29"/>
  <c r="G235" i="29"/>
  <c r="I235" i="29"/>
  <c r="I245" i="29"/>
  <c r="G247" i="29"/>
  <c r="J249" i="29"/>
  <c r="F253" i="29"/>
  <c r="G254" i="29"/>
  <c r="G255" i="29"/>
  <c r="H255" i="29"/>
  <c r="J256" i="29"/>
  <c r="J259" i="29"/>
  <c r="J261" i="29"/>
  <c r="I265" i="29"/>
  <c r="G267" i="29"/>
  <c r="J267" i="29"/>
  <c r="J135" i="30"/>
  <c r="E137" i="30"/>
  <c r="F139" i="30"/>
  <c r="G140" i="30"/>
  <c r="G141" i="30"/>
  <c r="I141" i="30"/>
  <c r="H156" i="30"/>
  <c r="G161" i="30"/>
  <c r="J163" i="30"/>
  <c r="J165" i="30"/>
  <c r="F167" i="30"/>
  <c r="F169" i="30"/>
  <c r="G174" i="30"/>
  <c r="G175" i="30"/>
  <c r="F178" i="30"/>
  <c r="E183" i="30"/>
  <c r="F185" i="30"/>
  <c r="H186" i="30"/>
  <c r="G187" i="30"/>
  <c r="I187" i="30"/>
  <c r="E189" i="30"/>
  <c r="G191" i="30"/>
  <c r="I191" i="30"/>
  <c r="E193" i="30"/>
  <c r="F197" i="30"/>
  <c r="G198" i="30"/>
  <c r="G199" i="30"/>
  <c r="J199" i="30"/>
  <c r="F203" i="30"/>
  <c r="H207" i="30"/>
  <c r="G208" i="30"/>
  <c r="E210" i="30"/>
  <c r="G227" i="30"/>
  <c r="E228" i="30"/>
  <c r="I236" i="30"/>
  <c r="H240" i="30"/>
  <c r="E249" i="30"/>
  <c r="F269" i="30"/>
  <c r="G136" i="31"/>
  <c r="G138" i="31"/>
  <c r="I140" i="31"/>
  <c r="H140" i="31"/>
  <c r="J143" i="31"/>
  <c r="F143" i="31"/>
  <c r="F144" i="31"/>
  <c r="G145" i="31"/>
  <c r="G146" i="31"/>
  <c r="J146" i="31"/>
  <c r="F147" i="31"/>
  <c r="E148" i="31"/>
  <c r="I154" i="31"/>
  <c r="F154" i="31"/>
  <c r="G160" i="31"/>
  <c r="J160" i="31"/>
  <c r="F161" i="31"/>
  <c r="E162" i="31"/>
  <c r="J164" i="31"/>
  <c r="G167" i="31"/>
  <c r="I168" i="31"/>
  <c r="E168" i="31"/>
  <c r="I172" i="31"/>
  <c r="H172" i="31"/>
  <c r="E176" i="31"/>
  <c r="E182" i="31"/>
  <c r="G186" i="31"/>
  <c r="J186" i="31"/>
  <c r="H196" i="31"/>
  <c r="F196" i="31"/>
  <c r="E198" i="31"/>
  <c r="G202" i="31"/>
  <c r="E204" i="31"/>
  <c r="I208" i="31"/>
  <c r="F212" i="31"/>
  <c r="H216" i="31"/>
  <c r="J216" i="31"/>
  <c r="E218" i="31"/>
  <c r="G223" i="31"/>
  <c r="J223" i="31"/>
  <c r="I229" i="31"/>
  <c r="F229" i="31"/>
  <c r="E229" i="31"/>
  <c r="H233" i="31"/>
  <c r="I233" i="31"/>
  <c r="E233" i="31"/>
  <c r="E241" i="31"/>
  <c r="J245" i="31"/>
  <c r="I245" i="31"/>
  <c r="E245" i="31"/>
  <c r="H254" i="31"/>
  <c r="J254" i="31"/>
  <c r="F254" i="31"/>
  <c r="J258" i="31"/>
  <c r="F258" i="31"/>
  <c r="F268" i="31"/>
  <c r="J134" i="38"/>
  <c r="G134" i="38"/>
  <c r="F147" i="38"/>
  <c r="G152" i="38"/>
  <c r="F152" i="38"/>
  <c r="E152" i="38"/>
  <c r="G159" i="38"/>
  <c r="H160" i="38"/>
  <c r="E163" i="38"/>
  <c r="H168" i="38"/>
  <c r="I175" i="38"/>
  <c r="G191" i="38"/>
  <c r="F191" i="38"/>
  <c r="J206" i="38"/>
  <c r="G218" i="38"/>
  <c r="F218" i="38"/>
  <c r="I224" i="38"/>
  <c r="F224" i="38"/>
  <c r="J224" i="38"/>
  <c r="G224" i="38"/>
  <c r="H253" i="38"/>
  <c r="J253" i="38"/>
  <c r="E253" i="38"/>
  <c r="G253" i="38"/>
  <c r="F253" i="38"/>
  <c r="I263" i="38"/>
  <c r="I145" i="32"/>
  <c r="E145" i="32"/>
  <c r="G145" i="32"/>
  <c r="J158" i="32"/>
  <c r="I233" i="32"/>
  <c r="E233" i="32"/>
  <c r="G233" i="32"/>
  <c r="I269" i="32"/>
  <c r="J269" i="32"/>
  <c r="F269" i="32"/>
  <c r="H173" i="14"/>
  <c r="E173" i="14"/>
  <c r="I173" i="14"/>
  <c r="I183" i="14"/>
  <c r="J183" i="14"/>
  <c r="F183" i="14"/>
  <c r="G183" i="14"/>
  <c r="J218" i="14"/>
  <c r="H157" i="22"/>
  <c r="J157" i="22"/>
  <c r="E157" i="22"/>
  <c r="G157" i="22"/>
  <c r="F157" i="22"/>
  <c r="I157" i="22"/>
  <c r="G222" i="22"/>
  <c r="E222" i="22"/>
  <c r="H222" i="22"/>
  <c r="F222" i="22"/>
  <c r="J222" i="22"/>
  <c r="H267" i="22"/>
  <c r="J267" i="22"/>
  <c r="E267" i="22"/>
  <c r="G267" i="22"/>
  <c r="F267" i="22"/>
  <c r="I267" i="22"/>
  <c r="H260" i="23"/>
  <c r="J260" i="23"/>
  <c r="E260" i="23"/>
  <c r="F260" i="23"/>
  <c r="I260" i="23"/>
  <c r="G260" i="23"/>
  <c r="J225" i="29"/>
  <c r="J187" i="30"/>
  <c r="H202" i="31"/>
  <c r="F202" i="31"/>
  <c r="G174" i="38"/>
  <c r="H174" i="38"/>
  <c r="I205" i="38"/>
  <c r="F205" i="38"/>
  <c r="J205" i="38"/>
  <c r="H233" i="38"/>
  <c r="J233" i="38"/>
  <c r="E233" i="38"/>
  <c r="G233" i="38"/>
  <c r="F233" i="38"/>
  <c r="H239" i="20"/>
  <c r="G239" i="20"/>
  <c r="F239" i="20"/>
  <c r="H205" i="41"/>
  <c r="G205" i="41"/>
  <c r="F205" i="41"/>
  <c r="E205" i="41"/>
  <c r="J205" i="41"/>
  <c r="I205" i="41"/>
  <c r="H164" i="35"/>
  <c r="H165" i="35"/>
  <c r="H179" i="35"/>
  <c r="E182" i="35"/>
  <c r="H196" i="35"/>
  <c r="J200" i="35"/>
  <c r="J229" i="35"/>
  <c r="H249" i="35"/>
  <c r="H250" i="35"/>
  <c r="H252" i="35"/>
  <c r="H254" i="35"/>
  <c r="I267" i="35"/>
  <c r="I269" i="35"/>
  <c r="E138" i="36"/>
  <c r="G141" i="36"/>
  <c r="G154" i="36"/>
  <c r="H159" i="36"/>
  <c r="F161" i="36"/>
  <c r="E162" i="36"/>
  <c r="G166" i="36"/>
  <c r="E176" i="36"/>
  <c r="G181" i="36"/>
  <c r="G189" i="36"/>
  <c r="I191" i="36"/>
  <c r="I199" i="36"/>
  <c r="E203" i="36"/>
  <c r="G213" i="36"/>
  <c r="G220" i="36"/>
  <c r="I222" i="36"/>
  <c r="G228" i="36"/>
  <c r="I230" i="36"/>
  <c r="G236" i="36"/>
  <c r="F244" i="36"/>
  <c r="J248" i="36"/>
  <c r="E264" i="36"/>
  <c r="J135" i="29"/>
  <c r="I137" i="29"/>
  <c r="J139" i="29"/>
  <c r="G140" i="29"/>
  <c r="E146" i="29"/>
  <c r="E148" i="29"/>
  <c r="G150" i="29"/>
  <c r="I150" i="29"/>
  <c r="G154" i="29"/>
  <c r="G156" i="29"/>
  <c r="I158" i="29"/>
  <c r="I160" i="29"/>
  <c r="E162" i="29"/>
  <c r="E164" i="29"/>
  <c r="H166" i="29"/>
  <c r="H168" i="29"/>
  <c r="G170" i="29"/>
  <c r="G172" i="29"/>
  <c r="I174" i="29"/>
  <c r="I176" i="29"/>
  <c r="E181" i="29"/>
  <c r="I184" i="29"/>
  <c r="J184" i="29"/>
  <c r="F186" i="29"/>
  <c r="H187" i="29"/>
  <c r="G188" i="29"/>
  <c r="H188" i="29"/>
  <c r="F189" i="29"/>
  <c r="I190" i="29"/>
  <c r="J190" i="29"/>
  <c r="F192" i="29"/>
  <c r="G196" i="29"/>
  <c r="J196" i="29"/>
  <c r="H198" i="29"/>
  <c r="F202" i="29"/>
  <c r="F206" i="29"/>
  <c r="F210" i="29"/>
  <c r="F214" i="29"/>
  <c r="F218" i="29"/>
  <c r="F222" i="29"/>
  <c r="E225" i="29"/>
  <c r="G227" i="29"/>
  <c r="I227" i="29"/>
  <c r="H229" i="29"/>
  <c r="J229" i="29"/>
  <c r="F231" i="29"/>
  <c r="G232" i="29"/>
  <c r="G233" i="29"/>
  <c r="I233" i="29"/>
  <c r="H234" i="29"/>
  <c r="E235" i="29"/>
  <c r="G243" i="29"/>
  <c r="J245" i="29"/>
  <c r="F247" i="29"/>
  <c r="I249" i="29"/>
  <c r="G250" i="29"/>
  <c r="G251" i="29"/>
  <c r="H251" i="29"/>
  <c r="J252" i="29"/>
  <c r="I253" i="29"/>
  <c r="J253" i="29"/>
  <c r="F254" i="29"/>
  <c r="E255" i="29"/>
  <c r="H257" i="29"/>
  <c r="I259" i="29"/>
  <c r="I261" i="29"/>
  <c r="G262" i="29"/>
  <c r="G263" i="29"/>
  <c r="F265" i="29"/>
  <c r="H266" i="29"/>
  <c r="E267" i="29"/>
  <c r="H269" i="29"/>
  <c r="J269" i="29"/>
  <c r="G136" i="30"/>
  <c r="G137" i="30"/>
  <c r="H137" i="30"/>
  <c r="J139" i="30"/>
  <c r="E141" i="30"/>
  <c r="H152" i="30"/>
  <c r="H160" i="30"/>
  <c r="F161" i="30"/>
  <c r="G166" i="30"/>
  <c r="G167" i="30"/>
  <c r="G169" i="30"/>
  <c r="F175" i="30"/>
  <c r="F177" i="30"/>
  <c r="J178" i="30"/>
  <c r="F179" i="30"/>
  <c r="G183" i="30"/>
  <c r="I183" i="30"/>
  <c r="J185" i="30"/>
  <c r="E187" i="30"/>
  <c r="G189" i="30"/>
  <c r="I189" i="30"/>
  <c r="E191" i="30"/>
  <c r="G193" i="30"/>
  <c r="I193" i="30"/>
  <c r="H195" i="30"/>
  <c r="I195" i="30"/>
  <c r="G197" i="30"/>
  <c r="J197" i="30"/>
  <c r="E199" i="30"/>
  <c r="G203" i="30"/>
  <c r="J203" i="30"/>
  <c r="I207" i="30"/>
  <c r="H209" i="30"/>
  <c r="G210" i="30"/>
  <c r="G215" i="30"/>
  <c r="G219" i="30"/>
  <c r="H228" i="30"/>
  <c r="J228" i="30"/>
  <c r="I240" i="30"/>
  <c r="G246" i="30"/>
  <c r="H249" i="30"/>
  <c r="F257" i="30"/>
  <c r="G269" i="30"/>
  <c r="J269" i="30"/>
  <c r="G144" i="31"/>
  <c r="J144" i="31"/>
  <c r="F145" i="31"/>
  <c r="E146" i="31"/>
  <c r="J148" i="31"/>
  <c r="G151" i="31"/>
  <c r="I152" i="31"/>
  <c r="E152" i="31"/>
  <c r="I156" i="31"/>
  <c r="H156" i="31"/>
  <c r="J159" i="31"/>
  <c r="F159" i="31"/>
  <c r="F160" i="31"/>
  <c r="G161" i="31"/>
  <c r="G162" i="31"/>
  <c r="J162" i="31"/>
  <c r="F163" i="31"/>
  <c r="E164" i="31"/>
  <c r="I170" i="31"/>
  <c r="F170" i="31"/>
  <c r="G176" i="31"/>
  <c r="J176" i="31"/>
  <c r="G182" i="31"/>
  <c r="J182" i="31"/>
  <c r="E186" i="31"/>
  <c r="G198" i="31"/>
  <c r="J198" i="31"/>
  <c r="E202" i="31"/>
  <c r="J204" i="31"/>
  <c r="F216" i="31"/>
  <c r="H218" i="31"/>
  <c r="J218" i="31"/>
  <c r="F223" i="31"/>
  <c r="I225" i="31"/>
  <c r="H225" i="31"/>
  <c r="F225" i="31"/>
  <c r="E231" i="31"/>
  <c r="I235" i="31"/>
  <c r="F235" i="31"/>
  <c r="E235" i="31"/>
  <c r="J243" i="31"/>
  <c r="I243" i="31"/>
  <c r="E243" i="31"/>
  <c r="F252" i="31"/>
  <c r="J256" i="31"/>
  <c r="F256" i="31"/>
  <c r="J270" i="31"/>
  <c r="F270" i="31"/>
  <c r="I135" i="38"/>
  <c r="J135" i="38"/>
  <c r="G135" i="38"/>
  <c r="G136" i="38"/>
  <c r="J139" i="38"/>
  <c r="H144" i="38"/>
  <c r="G144" i="38"/>
  <c r="F144" i="38"/>
  <c r="H148" i="38"/>
  <c r="F148" i="38"/>
  <c r="J148" i="38"/>
  <c r="E148" i="38"/>
  <c r="G155" i="38"/>
  <c r="J163" i="38"/>
  <c r="H171" i="38"/>
  <c r="J171" i="38"/>
  <c r="E171" i="38"/>
  <c r="G171" i="38"/>
  <c r="F171" i="38"/>
  <c r="G187" i="38"/>
  <c r="E187" i="38"/>
  <c r="H187" i="38"/>
  <c r="F187" i="38"/>
  <c r="J231" i="38"/>
  <c r="G231" i="38"/>
  <c r="I233" i="38"/>
  <c r="J236" i="38"/>
  <c r="I252" i="38"/>
  <c r="F252" i="38"/>
  <c r="J252" i="38"/>
  <c r="J259" i="38"/>
  <c r="E259" i="38"/>
  <c r="I259" i="38"/>
  <c r="G259" i="38"/>
  <c r="F201" i="32"/>
  <c r="E201" i="32"/>
  <c r="J201" i="32"/>
  <c r="I201" i="32"/>
  <c r="H223" i="32"/>
  <c r="G223" i="32"/>
  <c r="H226" i="32"/>
  <c r="I226" i="32"/>
  <c r="E226" i="32"/>
  <c r="J226" i="32"/>
  <c r="F226" i="32"/>
  <c r="H184" i="14"/>
  <c r="F184" i="14"/>
  <c r="E184" i="14"/>
  <c r="J184" i="14"/>
  <c r="I184" i="14"/>
  <c r="H228" i="14"/>
  <c r="E228" i="14"/>
  <c r="I228" i="14"/>
  <c r="I236" i="14"/>
  <c r="J236" i="14"/>
  <c r="F236" i="14"/>
  <c r="H269" i="14"/>
  <c r="E269" i="14"/>
  <c r="I269" i="14"/>
  <c r="G143" i="22"/>
  <c r="H143" i="22"/>
  <c r="H149" i="22"/>
  <c r="J149" i="22"/>
  <c r="E149" i="22"/>
  <c r="G149" i="22"/>
  <c r="F149" i="22"/>
  <c r="I149" i="22"/>
  <c r="E165" i="22"/>
  <c r="H165" i="22"/>
  <c r="G165" i="22"/>
  <c r="H144" i="23"/>
  <c r="J144" i="23"/>
  <c r="E144" i="23"/>
  <c r="G144" i="23"/>
  <c r="F144" i="23"/>
  <c r="I144" i="23"/>
  <c r="H184" i="23"/>
  <c r="J184" i="23"/>
  <c r="E184" i="23"/>
  <c r="G184" i="23"/>
  <c r="F184" i="23"/>
  <c r="I184" i="23"/>
  <c r="H240" i="23"/>
  <c r="F240" i="23"/>
  <c r="E240" i="23"/>
  <c r="I240" i="23"/>
  <c r="G240" i="23"/>
  <c r="J240" i="23"/>
  <c r="G195" i="24"/>
  <c r="H195" i="24"/>
  <c r="I221" i="24"/>
  <c r="E221" i="24"/>
  <c r="H221" i="24"/>
  <c r="I229" i="24"/>
  <c r="E229" i="24"/>
  <c r="H229" i="24"/>
  <c r="I140" i="38"/>
  <c r="I151" i="38"/>
  <c r="I167" i="38"/>
  <c r="I178" i="38"/>
  <c r="E179" i="38"/>
  <c r="E184" i="38"/>
  <c r="E186" i="38"/>
  <c r="J186" i="38"/>
  <c r="F189" i="38"/>
  <c r="E190" i="38"/>
  <c r="J190" i="38"/>
  <c r="I194" i="38"/>
  <c r="E195" i="38"/>
  <c r="E196" i="38"/>
  <c r="I198" i="38"/>
  <c r="F201" i="38"/>
  <c r="E202" i="38"/>
  <c r="J202" i="38"/>
  <c r="F208" i="38"/>
  <c r="E209" i="38"/>
  <c r="J209" i="38"/>
  <c r="E213" i="38"/>
  <c r="J213" i="38"/>
  <c r="G215" i="38"/>
  <c r="E217" i="38"/>
  <c r="J217" i="38"/>
  <c r="E225" i="38"/>
  <c r="J225" i="38"/>
  <c r="F228" i="38"/>
  <c r="I229" i="38"/>
  <c r="E235" i="38"/>
  <c r="J235" i="38"/>
  <c r="E245" i="38"/>
  <c r="F248" i="38"/>
  <c r="I249" i="38"/>
  <c r="F260" i="38"/>
  <c r="E261" i="38"/>
  <c r="I267" i="38"/>
  <c r="E268" i="38"/>
  <c r="J134" i="32"/>
  <c r="E137" i="32"/>
  <c r="J150" i="32"/>
  <c r="E152" i="32"/>
  <c r="J156" i="32"/>
  <c r="E164" i="32"/>
  <c r="J168" i="32"/>
  <c r="G169" i="32"/>
  <c r="H194" i="32"/>
  <c r="E207" i="32"/>
  <c r="E213" i="32"/>
  <c r="F228" i="32"/>
  <c r="H230" i="32"/>
  <c r="I230" i="32"/>
  <c r="E235" i="32"/>
  <c r="H239" i="32"/>
  <c r="F253" i="32"/>
  <c r="H139" i="14"/>
  <c r="G139" i="14"/>
  <c r="J139" i="14"/>
  <c r="E147" i="14"/>
  <c r="H151" i="14"/>
  <c r="J151" i="14"/>
  <c r="E151" i="14"/>
  <c r="E156" i="14"/>
  <c r="I167" i="14"/>
  <c r="G167" i="14"/>
  <c r="H168" i="14"/>
  <c r="E168" i="14"/>
  <c r="F175" i="14"/>
  <c r="F176" i="14"/>
  <c r="H180" i="14"/>
  <c r="I180" i="14"/>
  <c r="H193" i="14"/>
  <c r="G193" i="14"/>
  <c r="E194" i="14"/>
  <c r="F201" i="14"/>
  <c r="F202" i="14"/>
  <c r="G203" i="14"/>
  <c r="H203" i="14"/>
  <c r="E204" i="14"/>
  <c r="E207" i="14"/>
  <c r="H208" i="14"/>
  <c r="E208" i="14"/>
  <c r="H214" i="14"/>
  <c r="F214" i="14"/>
  <c r="J214" i="14"/>
  <c r="F222" i="14"/>
  <c r="H223" i="14"/>
  <c r="F223" i="14"/>
  <c r="E226" i="14"/>
  <c r="E230" i="14"/>
  <c r="J235" i="14"/>
  <c r="G235" i="14"/>
  <c r="H241" i="14"/>
  <c r="E241" i="14"/>
  <c r="G251" i="14"/>
  <c r="H257" i="14"/>
  <c r="I257" i="14"/>
  <c r="E257" i="14"/>
  <c r="H265" i="14"/>
  <c r="E265" i="14"/>
  <c r="F144" i="22"/>
  <c r="H144" i="22"/>
  <c r="G144" i="22"/>
  <c r="H153" i="22"/>
  <c r="J153" i="22"/>
  <c r="E153" i="22"/>
  <c r="G153" i="22"/>
  <c r="F153" i="22"/>
  <c r="H161" i="22"/>
  <c r="J161" i="22"/>
  <c r="E161" i="22"/>
  <c r="G161" i="22"/>
  <c r="F161" i="22"/>
  <c r="G168" i="22"/>
  <c r="E168" i="22"/>
  <c r="H168" i="22"/>
  <c r="F168" i="22"/>
  <c r="E180" i="22"/>
  <c r="I180" i="22"/>
  <c r="H180" i="22"/>
  <c r="I201" i="22"/>
  <c r="G201" i="22"/>
  <c r="H213" i="22"/>
  <c r="F213" i="22"/>
  <c r="J213" i="22"/>
  <c r="I242" i="22"/>
  <c r="G242" i="22"/>
  <c r="G248" i="22"/>
  <c r="E248" i="22"/>
  <c r="I248" i="22"/>
  <c r="F248" i="22"/>
  <c r="H260" i="22"/>
  <c r="E260" i="22"/>
  <c r="I260" i="22"/>
  <c r="F260" i="22"/>
  <c r="H263" i="22"/>
  <c r="J263" i="22"/>
  <c r="E263" i="22"/>
  <c r="G263" i="22"/>
  <c r="F263" i="22"/>
  <c r="F179" i="23"/>
  <c r="J179" i="23"/>
  <c r="H232" i="23"/>
  <c r="F232" i="23"/>
  <c r="E232" i="23"/>
  <c r="I232" i="23"/>
  <c r="G232" i="23"/>
  <c r="I259" i="23"/>
  <c r="G259" i="23"/>
  <c r="F259" i="23"/>
  <c r="J259" i="23"/>
  <c r="H269" i="23"/>
  <c r="E269" i="23"/>
  <c r="I269" i="23"/>
  <c r="J142" i="24"/>
  <c r="G142" i="24"/>
  <c r="H174" i="24"/>
  <c r="I174" i="24"/>
  <c r="H220" i="24"/>
  <c r="E220" i="24"/>
  <c r="I220" i="24"/>
  <c r="F220" i="24"/>
  <c r="J220" i="24"/>
  <c r="H228" i="24"/>
  <c r="E228" i="24"/>
  <c r="I228" i="24"/>
  <c r="F228" i="24"/>
  <c r="J228" i="24"/>
  <c r="H236" i="24"/>
  <c r="E236" i="24"/>
  <c r="I236" i="24"/>
  <c r="F236" i="24"/>
  <c r="J236" i="24"/>
  <c r="H166" i="25"/>
  <c r="J166" i="25"/>
  <c r="E166" i="25"/>
  <c r="G166" i="25"/>
  <c r="F166" i="25"/>
  <c r="I166" i="25"/>
  <c r="H165" i="39"/>
  <c r="J165" i="39"/>
  <c r="E165" i="39"/>
  <c r="G165" i="39"/>
  <c r="F165" i="39"/>
  <c r="I165" i="39"/>
  <c r="G195" i="30"/>
  <c r="J201" i="30"/>
  <c r="H205" i="30"/>
  <c r="G216" i="30"/>
  <c r="G221" i="30"/>
  <c r="G222" i="30"/>
  <c r="H226" i="30"/>
  <c r="G229" i="30"/>
  <c r="H232" i="30"/>
  <c r="H234" i="30"/>
  <c r="H245" i="30"/>
  <c r="H247" i="30"/>
  <c r="J267" i="30"/>
  <c r="G135" i="31"/>
  <c r="G137" i="31"/>
  <c r="G139" i="31"/>
  <c r="G140" i="31"/>
  <c r="J142" i="31"/>
  <c r="G147" i="31"/>
  <c r="G148" i="31"/>
  <c r="J150" i="31"/>
  <c r="G155" i="31"/>
  <c r="G156" i="31"/>
  <c r="J158" i="31"/>
  <c r="G163" i="31"/>
  <c r="G164" i="31"/>
  <c r="J166" i="31"/>
  <c r="G171" i="31"/>
  <c r="G172" i="31"/>
  <c r="J174" i="31"/>
  <c r="H177" i="31"/>
  <c r="J178" i="31"/>
  <c r="J180" i="31"/>
  <c r="J184" i="31"/>
  <c r="J188" i="31"/>
  <c r="H199" i="31"/>
  <c r="J200" i="31"/>
  <c r="G204" i="31"/>
  <c r="J206" i="31"/>
  <c r="H212" i="31"/>
  <c r="J221" i="31"/>
  <c r="G225" i="31"/>
  <c r="J227" i="31"/>
  <c r="G231" i="31"/>
  <c r="G236" i="31"/>
  <c r="G241" i="31"/>
  <c r="E247" i="31"/>
  <c r="E249" i="31"/>
  <c r="G252" i="31"/>
  <c r="G265" i="31"/>
  <c r="G267" i="31"/>
  <c r="G268" i="31"/>
  <c r="G138" i="38"/>
  <c r="E140" i="38"/>
  <c r="J140" i="38"/>
  <c r="E151" i="38"/>
  <c r="J151" i="38"/>
  <c r="E167" i="38"/>
  <c r="J167" i="38"/>
  <c r="E178" i="38"/>
  <c r="J178" i="38"/>
  <c r="H179" i="38"/>
  <c r="I182" i="38"/>
  <c r="F186" i="38"/>
  <c r="G188" i="38"/>
  <c r="H189" i="38"/>
  <c r="F190" i="38"/>
  <c r="E194" i="38"/>
  <c r="J194" i="38"/>
  <c r="H195" i="38"/>
  <c r="G196" i="38"/>
  <c r="F197" i="38"/>
  <c r="E198" i="38"/>
  <c r="J198" i="38"/>
  <c r="J201" i="38"/>
  <c r="F202" i="38"/>
  <c r="F209" i="38"/>
  <c r="G212" i="38"/>
  <c r="F213" i="38"/>
  <c r="F217" i="38"/>
  <c r="I221" i="38"/>
  <c r="F225" i="38"/>
  <c r="G227" i="38"/>
  <c r="G228" i="38"/>
  <c r="E229" i="38"/>
  <c r="J229" i="38"/>
  <c r="F235" i="38"/>
  <c r="I239" i="38"/>
  <c r="I243" i="38"/>
  <c r="H245" i="38"/>
  <c r="E249" i="38"/>
  <c r="J249" i="38"/>
  <c r="E255" i="38"/>
  <c r="I257" i="38"/>
  <c r="J260" i="38"/>
  <c r="G261" i="38"/>
  <c r="E267" i="38"/>
  <c r="J267" i="38"/>
  <c r="F268" i="38"/>
  <c r="G137" i="32"/>
  <c r="H140" i="32"/>
  <c r="G147" i="32"/>
  <c r="H158" i="32"/>
  <c r="F164" i="32"/>
  <c r="F170" i="32"/>
  <c r="G171" i="32"/>
  <c r="H174" i="32"/>
  <c r="E176" i="32"/>
  <c r="G180" i="32"/>
  <c r="H181" i="32"/>
  <c r="H189" i="32"/>
  <c r="E197" i="32"/>
  <c r="H201" i="32"/>
  <c r="E203" i="32"/>
  <c r="I207" i="32"/>
  <c r="I213" i="32"/>
  <c r="H221" i="32"/>
  <c r="H224" i="32"/>
  <c r="E224" i="32"/>
  <c r="E230" i="32"/>
  <c r="F242" i="32"/>
  <c r="H243" i="32"/>
  <c r="E248" i="32"/>
  <c r="I255" i="32"/>
  <c r="G256" i="32"/>
  <c r="J259" i="32"/>
  <c r="H269" i="32"/>
  <c r="E139" i="14"/>
  <c r="H143" i="14"/>
  <c r="J143" i="14"/>
  <c r="E143" i="14"/>
  <c r="H145" i="14"/>
  <c r="G145" i="14"/>
  <c r="F151" i="14"/>
  <c r="E153" i="14"/>
  <c r="I159" i="14"/>
  <c r="F159" i="14"/>
  <c r="I163" i="14"/>
  <c r="J163" i="14"/>
  <c r="H164" i="14"/>
  <c r="F164" i="14"/>
  <c r="F167" i="14"/>
  <c r="F168" i="14"/>
  <c r="H172" i="14"/>
  <c r="I172" i="14"/>
  <c r="E177" i="14"/>
  <c r="E180" i="14"/>
  <c r="H181" i="14"/>
  <c r="E181" i="14"/>
  <c r="I191" i="14"/>
  <c r="J191" i="14"/>
  <c r="F193" i="14"/>
  <c r="G200" i="14"/>
  <c r="H201" i="14"/>
  <c r="F203" i="14"/>
  <c r="H204" i="14"/>
  <c r="H206" i="14"/>
  <c r="F206" i="14"/>
  <c r="J206" i="14"/>
  <c r="H210" i="14"/>
  <c r="G210" i="14"/>
  <c r="J210" i="14"/>
  <c r="E214" i="14"/>
  <c r="E223" i="14"/>
  <c r="H227" i="14"/>
  <c r="I227" i="14"/>
  <c r="H237" i="14"/>
  <c r="I237" i="14"/>
  <c r="I240" i="14"/>
  <c r="F240" i="14"/>
  <c r="F241" i="14"/>
  <c r="H253" i="14"/>
  <c r="E253" i="14"/>
  <c r="I256" i="14"/>
  <c r="F256" i="14"/>
  <c r="F257" i="14"/>
  <c r="I264" i="14"/>
  <c r="F264" i="14"/>
  <c r="I265" i="14"/>
  <c r="E147" i="22"/>
  <c r="I147" i="22"/>
  <c r="H147" i="22"/>
  <c r="I153" i="22"/>
  <c r="I161" i="22"/>
  <c r="J168" i="22"/>
  <c r="G172" i="22"/>
  <c r="E172" i="22"/>
  <c r="J172" i="22"/>
  <c r="F172" i="22"/>
  <c r="F178" i="22"/>
  <c r="H178" i="22"/>
  <c r="G178" i="22"/>
  <c r="H182" i="22"/>
  <c r="F182" i="22"/>
  <c r="J182" i="22"/>
  <c r="G182" i="22"/>
  <c r="H191" i="22"/>
  <c r="J191" i="22"/>
  <c r="E191" i="22"/>
  <c r="G191" i="22"/>
  <c r="F191" i="22"/>
  <c r="H194" i="22"/>
  <c r="F194" i="22"/>
  <c r="J194" i="22"/>
  <c r="G194" i="22"/>
  <c r="H207" i="22"/>
  <c r="F207" i="22"/>
  <c r="J207" i="22"/>
  <c r="H229" i="22"/>
  <c r="J229" i="22"/>
  <c r="E229" i="22"/>
  <c r="G229" i="22"/>
  <c r="F229" i="22"/>
  <c r="J248" i="22"/>
  <c r="J260" i="22"/>
  <c r="I263" i="22"/>
  <c r="J147" i="23"/>
  <c r="G147" i="23"/>
  <c r="E171" i="23"/>
  <c r="I171" i="23"/>
  <c r="H171" i="23"/>
  <c r="J216" i="23"/>
  <c r="G216" i="23"/>
  <c r="E216" i="23"/>
  <c r="I216" i="23"/>
  <c r="J232" i="23"/>
  <c r="I244" i="23"/>
  <c r="G244" i="23"/>
  <c r="E244" i="23"/>
  <c r="J244" i="23"/>
  <c r="F244" i="23"/>
  <c r="I139" i="24"/>
  <c r="J139" i="24"/>
  <c r="F139" i="24"/>
  <c r="G139" i="24"/>
  <c r="I147" i="24"/>
  <c r="F147" i="24"/>
  <c r="G147" i="24"/>
  <c r="J147" i="24"/>
  <c r="H212" i="24"/>
  <c r="E212" i="24"/>
  <c r="I212" i="24"/>
  <c r="F212" i="24"/>
  <c r="J212" i="24"/>
  <c r="H146" i="25"/>
  <c r="J146" i="25"/>
  <c r="E146" i="25"/>
  <c r="G146" i="25"/>
  <c r="F146" i="25"/>
  <c r="I146" i="25"/>
  <c r="H162" i="39"/>
  <c r="E162" i="39"/>
  <c r="I162" i="39"/>
  <c r="F162" i="39"/>
  <c r="J162" i="39"/>
  <c r="I186" i="38"/>
  <c r="I190" i="38"/>
  <c r="I202" i="38"/>
  <c r="I209" i="38"/>
  <c r="I213" i="38"/>
  <c r="I217" i="38"/>
  <c r="I225" i="38"/>
  <c r="I235" i="38"/>
  <c r="J268" i="38"/>
  <c r="H228" i="32"/>
  <c r="E228" i="32"/>
  <c r="I136" i="14"/>
  <c r="J136" i="14"/>
  <c r="H147" i="14"/>
  <c r="G147" i="14"/>
  <c r="J147" i="14"/>
  <c r="H156" i="14"/>
  <c r="F156" i="14"/>
  <c r="H161" i="14"/>
  <c r="I161" i="14"/>
  <c r="I175" i="14"/>
  <c r="G175" i="14"/>
  <c r="H176" i="14"/>
  <c r="E176" i="14"/>
  <c r="H189" i="14"/>
  <c r="I189" i="14"/>
  <c r="H194" i="14"/>
  <c r="F194" i="14"/>
  <c r="J194" i="14"/>
  <c r="H202" i="14"/>
  <c r="J202" i="14"/>
  <c r="E202" i="14"/>
  <c r="H205" i="14"/>
  <c r="F205" i="14"/>
  <c r="G207" i="14"/>
  <c r="H207" i="14"/>
  <c r="H222" i="14"/>
  <c r="J222" i="14"/>
  <c r="E222" i="14"/>
  <c r="H226" i="14"/>
  <c r="F226" i="14"/>
  <c r="J226" i="14"/>
  <c r="H230" i="14"/>
  <c r="G230" i="14"/>
  <c r="J230" i="14"/>
  <c r="I244" i="14"/>
  <c r="F244" i="14"/>
  <c r="G146" i="22"/>
  <c r="F146" i="22"/>
  <c r="H146" i="22"/>
  <c r="H208" i="22"/>
  <c r="E208" i="22"/>
  <c r="I208" i="22"/>
  <c r="G208" i="22"/>
  <c r="H224" i="22"/>
  <c r="F224" i="22"/>
  <c r="J224" i="22"/>
  <c r="G224" i="22"/>
  <c r="G236" i="22"/>
  <c r="H236" i="22"/>
  <c r="H159" i="23"/>
  <c r="E159" i="23"/>
  <c r="G159" i="23"/>
  <c r="H174" i="23"/>
  <c r="E174" i="23"/>
  <c r="I174" i="23"/>
  <c r="F174" i="23"/>
  <c r="J215" i="23"/>
  <c r="F215" i="23"/>
  <c r="H215" i="23"/>
  <c r="H236" i="23"/>
  <c r="F236" i="23"/>
  <c r="E236" i="23"/>
  <c r="I236" i="23"/>
  <c r="G236" i="23"/>
  <c r="H248" i="23"/>
  <c r="J248" i="23"/>
  <c r="E248" i="23"/>
  <c r="F248" i="23"/>
  <c r="I248" i="23"/>
  <c r="G248" i="23"/>
  <c r="H256" i="23"/>
  <c r="G256" i="23"/>
  <c r="E256" i="23"/>
  <c r="I256" i="23"/>
  <c r="F256" i="23"/>
  <c r="H265" i="23"/>
  <c r="E265" i="23"/>
  <c r="I265" i="23"/>
  <c r="H140" i="24"/>
  <c r="F140" i="24"/>
  <c r="E140" i="24"/>
  <c r="I140" i="24"/>
  <c r="G140" i="24"/>
  <c r="J150" i="24"/>
  <c r="G150" i="24"/>
  <c r="I213" i="24"/>
  <c r="E213" i="24"/>
  <c r="H213" i="24"/>
  <c r="F239" i="24"/>
  <c r="J239" i="24"/>
  <c r="I173" i="25"/>
  <c r="G173" i="25"/>
  <c r="I189" i="25"/>
  <c r="G189" i="25"/>
  <c r="H191" i="39"/>
  <c r="J191" i="39"/>
  <c r="E191" i="39"/>
  <c r="F191" i="39"/>
  <c r="I191" i="39"/>
  <c r="G191" i="39"/>
  <c r="H195" i="39"/>
  <c r="J195" i="39"/>
  <c r="E195" i="39"/>
  <c r="F195" i="39"/>
  <c r="I195" i="39"/>
  <c r="G195" i="39"/>
  <c r="E198" i="39"/>
  <c r="G198" i="39"/>
  <c r="H198" i="39"/>
  <c r="G205" i="39"/>
  <c r="E205" i="39"/>
  <c r="F205" i="39"/>
  <c r="J205" i="39"/>
  <c r="G213" i="39"/>
  <c r="H213" i="39"/>
  <c r="H228" i="39"/>
  <c r="F228" i="39"/>
  <c r="E228" i="39"/>
  <c r="I228" i="39"/>
  <c r="G228" i="39"/>
  <c r="J228" i="39"/>
  <c r="J268" i="14"/>
  <c r="I137" i="22"/>
  <c r="I175" i="22"/>
  <c r="I187" i="22"/>
  <c r="I218" i="22"/>
  <c r="J240" i="22"/>
  <c r="J244" i="22"/>
  <c r="I255" i="22"/>
  <c r="I136" i="23"/>
  <c r="J149" i="23"/>
  <c r="I152" i="23"/>
  <c r="J158" i="23"/>
  <c r="J170" i="23"/>
  <c r="J177" i="23"/>
  <c r="G193" i="23"/>
  <c r="E193" i="23"/>
  <c r="J198" i="23"/>
  <c r="E198" i="23"/>
  <c r="F206" i="23"/>
  <c r="E208" i="23"/>
  <c r="H214" i="23"/>
  <c r="F214" i="23"/>
  <c r="J214" i="23"/>
  <c r="H218" i="23"/>
  <c r="G218" i="23"/>
  <c r="J218" i="23"/>
  <c r="E220" i="23"/>
  <c r="H228" i="23"/>
  <c r="J228" i="23"/>
  <c r="E228" i="23"/>
  <c r="G231" i="23"/>
  <c r="H233" i="23"/>
  <c r="I233" i="23"/>
  <c r="G235" i="23"/>
  <c r="H237" i="23"/>
  <c r="I237" i="23"/>
  <c r="G239" i="23"/>
  <c r="H241" i="23"/>
  <c r="I241" i="23"/>
  <c r="F245" i="23"/>
  <c r="E249" i="23"/>
  <c r="E253" i="23"/>
  <c r="I143" i="24"/>
  <c r="G143" i="24"/>
  <c r="H144" i="24"/>
  <c r="J144" i="24"/>
  <c r="E144" i="24"/>
  <c r="F167" i="24"/>
  <c r="H167" i="24"/>
  <c r="H176" i="24"/>
  <c r="J176" i="24"/>
  <c r="E176" i="24"/>
  <c r="H181" i="24"/>
  <c r="E181" i="24"/>
  <c r="H184" i="24"/>
  <c r="J184" i="24"/>
  <c r="E184" i="24"/>
  <c r="G184" i="24"/>
  <c r="F188" i="24"/>
  <c r="H193" i="24"/>
  <c r="I193" i="24"/>
  <c r="E193" i="24"/>
  <c r="F201" i="24"/>
  <c r="H206" i="24"/>
  <c r="F206" i="24"/>
  <c r="F216" i="24"/>
  <c r="H238" i="24"/>
  <c r="E238" i="24"/>
  <c r="G238" i="24"/>
  <c r="H240" i="24"/>
  <c r="J240" i="24"/>
  <c r="E240" i="24"/>
  <c r="G240" i="24"/>
  <c r="F240" i="24"/>
  <c r="H256" i="24"/>
  <c r="J256" i="24"/>
  <c r="E256" i="24"/>
  <c r="G256" i="24"/>
  <c r="F256" i="24"/>
  <c r="H145" i="25"/>
  <c r="F145" i="25"/>
  <c r="J145" i="25"/>
  <c r="G165" i="25"/>
  <c r="F165" i="25"/>
  <c r="H165" i="25"/>
  <c r="H208" i="25"/>
  <c r="J208" i="25"/>
  <c r="E208" i="25"/>
  <c r="G208" i="25"/>
  <c r="F208" i="25"/>
  <c r="I230" i="25"/>
  <c r="F230" i="25"/>
  <c r="J230" i="25"/>
  <c r="I244" i="25"/>
  <c r="G244" i="25"/>
  <c r="E135" i="39"/>
  <c r="H135" i="39"/>
  <c r="G135" i="39"/>
  <c r="F140" i="39"/>
  <c r="H140" i="39"/>
  <c r="I227" i="39"/>
  <c r="J227" i="39"/>
  <c r="F227" i="39"/>
  <c r="G227" i="39"/>
  <c r="G239" i="39"/>
  <c r="E239" i="39"/>
  <c r="I239" i="39"/>
  <c r="H268" i="39"/>
  <c r="E268" i="39"/>
  <c r="I268" i="39"/>
  <c r="F268" i="39"/>
  <c r="J268" i="39"/>
  <c r="H191" i="26"/>
  <c r="J191" i="26"/>
  <c r="E191" i="26"/>
  <c r="G191" i="26"/>
  <c r="F191" i="26"/>
  <c r="I191" i="26"/>
  <c r="H172" i="32"/>
  <c r="G177" i="32"/>
  <c r="G198" i="32"/>
  <c r="H203" i="32"/>
  <c r="G214" i="32"/>
  <c r="J220" i="32"/>
  <c r="J222" i="32"/>
  <c r="G226" i="32"/>
  <c r="G230" i="32"/>
  <c r="H244" i="32"/>
  <c r="G249" i="32"/>
  <c r="G250" i="32"/>
  <c r="I251" i="32"/>
  <c r="G264" i="32"/>
  <c r="G266" i="32"/>
  <c r="G267" i="32"/>
  <c r="J160" i="14"/>
  <c r="J188" i="14"/>
  <c r="I198" i="14"/>
  <c r="J260" i="14"/>
  <c r="I261" i="14"/>
  <c r="I267" i="14"/>
  <c r="E268" i="14"/>
  <c r="F134" i="22"/>
  <c r="I135" i="22"/>
  <c r="E136" i="22"/>
  <c r="E137" i="22"/>
  <c r="J137" i="22"/>
  <c r="J138" i="22"/>
  <c r="I141" i="22"/>
  <c r="F145" i="22"/>
  <c r="J150" i="22"/>
  <c r="H151" i="22"/>
  <c r="J154" i="22"/>
  <c r="H155" i="22"/>
  <c r="J158" i="22"/>
  <c r="I159" i="22"/>
  <c r="J162" i="22"/>
  <c r="I163" i="22"/>
  <c r="G166" i="22"/>
  <c r="F167" i="22"/>
  <c r="E169" i="22"/>
  <c r="F170" i="22"/>
  <c r="F171" i="22"/>
  <c r="E175" i="22"/>
  <c r="J175" i="22"/>
  <c r="J176" i="22"/>
  <c r="F179" i="22"/>
  <c r="F183" i="22"/>
  <c r="G185" i="22"/>
  <c r="G186" i="22"/>
  <c r="E187" i="22"/>
  <c r="J187" i="22"/>
  <c r="F195" i="22"/>
  <c r="F198" i="22"/>
  <c r="I199" i="22"/>
  <c r="I202" i="22"/>
  <c r="F203" i="22"/>
  <c r="E204" i="22"/>
  <c r="F206" i="22"/>
  <c r="J209" i="22"/>
  <c r="F210" i="22"/>
  <c r="G216" i="22"/>
  <c r="F217" i="22"/>
  <c r="E218" i="22"/>
  <c r="J218" i="22"/>
  <c r="F221" i="22"/>
  <c r="F225" i="22"/>
  <c r="G231" i="22"/>
  <c r="G232" i="22"/>
  <c r="H233" i="22"/>
  <c r="H234" i="22"/>
  <c r="F235" i="22"/>
  <c r="I239" i="22"/>
  <c r="E240" i="22"/>
  <c r="I243" i="22"/>
  <c r="E244" i="22"/>
  <c r="G246" i="22"/>
  <c r="F247" i="22"/>
  <c r="E249" i="22"/>
  <c r="J251" i="22"/>
  <c r="F252" i="22"/>
  <c r="E255" i="22"/>
  <c r="J255" i="22"/>
  <c r="F256" i="22"/>
  <c r="F259" i="22"/>
  <c r="E261" i="22"/>
  <c r="J264" i="22"/>
  <c r="I265" i="22"/>
  <c r="J268" i="22"/>
  <c r="I269" i="22"/>
  <c r="E136" i="23"/>
  <c r="J136" i="23"/>
  <c r="F137" i="23"/>
  <c r="G139" i="23"/>
  <c r="F140" i="23"/>
  <c r="J145" i="23"/>
  <c r="I148" i="23"/>
  <c r="E149" i="23"/>
  <c r="E152" i="23"/>
  <c r="J152" i="23"/>
  <c r="F153" i="23"/>
  <c r="E155" i="23"/>
  <c r="I157" i="23"/>
  <c r="E158" i="23"/>
  <c r="I161" i="23"/>
  <c r="E162" i="23"/>
  <c r="F165" i="23"/>
  <c r="E167" i="23"/>
  <c r="I169" i="23"/>
  <c r="E170" i="23"/>
  <c r="F173" i="23"/>
  <c r="E175" i="23"/>
  <c r="I176" i="23"/>
  <c r="E177" i="23"/>
  <c r="F187" i="23"/>
  <c r="I188" i="23"/>
  <c r="E190" i="23"/>
  <c r="I192" i="23"/>
  <c r="F193" i="23"/>
  <c r="F197" i="23"/>
  <c r="G198" i="23"/>
  <c r="H200" i="23"/>
  <c r="G203" i="23"/>
  <c r="E203" i="23"/>
  <c r="H205" i="23"/>
  <c r="F207" i="23"/>
  <c r="H210" i="23"/>
  <c r="G210" i="23"/>
  <c r="J210" i="23"/>
  <c r="F213" i="23"/>
  <c r="E214" i="23"/>
  <c r="E218" i="23"/>
  <c r="H224" i="23"/>
  <c r="J224" i="23"/>
  <c r="G225" i="23"/>
  <c r="F225" i="23"/>
  <c r="F228" i="23"/>
  <c r="E230" i="23"/>
  <c r="E233" i="23"/>
  <c r="E237" i="23"/>
  <c r="E241" i="23"/>
  <c r="H252" i="23"/>
  <c r="F252" i="23"/>
  <c r="J252" i="23"/>
  <c r="H253" i="23"/>
  <c r="H264" i="23"/>
  <c r="I264" i="23"/>
  <c r="H268" i="23"/>
  <c r="I268" i="23"/>
  <c r="F143" i="24"/>
  <c r="F144" i="24"/>
  <c r="I151" i="24"/>
  <c r="J151" i="24"/>
  <c r="H152" i="24"/>
  <c r="F152" i="24"/>
  <c r="J152" i="24"/>
  <c r="J154" i="24"/>
  <c r="G154" i="24"/>
  <c r="H157" i="24"/>
  <c r="G159" i="24"/>
  <c r="G165" i="24"/>
  <c r="E165" i="24"/>
  <c r="G171" i="24"/>
  <c r="H173" i="24"/>
  <c r="I173" i="24"/>
  <c r="F176" i="24"/>
  <c r="H177" i="24"/>
  <c r="F177" i="24"/>
  <c r="F181" i="24"/>
  <c r="F184" i="24"/>
  <c r="H187" i="24"/>
  <c r="F193" i="24"/>
  <c r="H196" i="24"/>
  <c r="G196" i="24"/>
  <c r="J196" i="24"/>
  <c r="E196" i="24"/>
  <c r="G206" i="24"/>
  <c r="I240" i="24"/>
  <c r="I256" i="24"/>
  <c r="H264" i="24"/>
  <c r="J264" i="24"/>
  <c r="E264" i="24"/>
  <c r="G264" i="24"/>
  <c r="F264" i="24"/>
  <c r="G169" i="25"/>
  <c r="H169" i="25"/>
  <c r="H192" i="25"/>
  <c r="J192" i="25"/>
  <c r="E192" i="25"/>
  <c r="G192" i="25"/>
  <c r="F192" i="25"/>
  <c r="I208" i="25"/>
  <c r="H223" i="25"/>
  <c r="E223" i="25"/>
  <c r="I223" i="25"/>
  <c r="G223" i="25"/>
  <c r="H234" i="25"/>
  <c r="J234" i="25"/>
  <c r="E234" i="25"/>
  <c r="G234" i="25"/>
  <c r="F234" i="25"/>
  <c r="H137" i="39"/>
  <c r="J137" i="39"/>
  <c r="E137" i="39"/>
  <c r="G137" i="39"/>
  <c r="F137" i="39"/>
  <c r="H145" i="39"/>
  <c r="J145" i="39"/>
  <c r="E145" i="39"/>
  <c r="G145" i="39"/>
  <c r="F145" i="39"/>
  <c r="J152" i="39"/>
  <c r="G152" i="39"/>
  <c r="J168" i="39"/>
  <c r="G168" i="39"/>
  <c r="H242" i="39"/>
  <c r="G242" i="39"/>
  <c r="E242" i="39"/>
  <c r="I242" i="39"/>
  <c r="F242" i="39"/>
  <c r="G174" i="26"/>
  <c r="H174" i="26"/>
  <c r="I268" i="14"/>
  <c r="J134" i="22"/>
  <c r="G137" i="22"/>
  <c r="I145" i="22"/>
  <c r="I167" i="22"/>
  <c r="I171" i="22"/>
  <c r="G175" i="22"/>
  <c r="I179" i="22"/>
  <c r="I183" i="22"/>
  <c r="G187" i="22"/>
  <c r="I195" i="22"/>
  <c r="J198" i="22"/>
  <c r="I204" i="22"/>
  <c r="I206" i="22"/>
  <c r="I210" i="22"/>
  <c r="G218" i="22"/>
  <c r="I221" i="22"/>
  <c r="I225" i="22"/>
  <c r="I235" i="22"/>
  <c r="I240" i="22"/>
  <c r="I244" i="22"/>
  <c r="I247" i="22"/>
  <c r="J252" i="22"/>
  <c r="G255" i="22"/>
  <c r="J256" i="22"/>
  <c r="I259" i="22"/>
  <c r="G136" i="23"/>
  <c r="J137" i="23"/>
  <c r="I140" i="23"/>
  <c r="I149" i="23"/>
  <c r="G152" i="23"/>
  <c r="J153" i="23"/>
  <c r="H158" i="23"/>
  <c r="J162" i="23"/>
  <c r="I165" i="23"/>
  <c r="I170" i="23"/>
  <c r="I173" i="23"/>
  <c r="H177" i="23"/>
  <c r="H196" i="23"/>
  <c r="J196" i="23"/>
  <c r="E196" i="23"/>
  <c r="H206" i="23"/>
  <c r="J206" i="23"/>
  <c r="E206" i="23"/>
  <c r="J220" i="23"/>
  <c r="I220" i="23"/>
  <c r="H245" i="23"/>
  <c r="E245" i="23"/>
  <c r="G249" i="23"/>
  <c r="F249" i="23"/>
  <c r="H261" i="23"/>
  <c r="I261" i="23"/>
  <c r="H267" i="23"/>
  <c r="F267" i="23"/>
  <c r="J267" i="23"/>
  <c r="H136" i="24"/>
  <c r="G136" i="24"/>
  <c r="J136" i="24"/>
  <c r="I144" i="24"/>
  <c r="I155" i="24"/>
  <c r="G155" i="24"/>
  <c r="H156" i="24"/>
  <c r="J156" i="24"/>
  <c r="E156" i="24"/>
  <c r="H160" i="24"/>
  <c r="F160" i="24"/>
  <c r="J160" i="24"/>
  <c r="H172" i="24"/>
  <c r="F172" i="24"/>
  <c r="J172" i="24"/>
  <c r="I176" i="24"/>
  <c r="J181" i="24"/>
  <c r="H188" i="24"/>
  <c r="J188" i="24"/>
  <c r="E188" i="24"/>
  <c r="G188" i="24"/>
  <c r="H201" i="24"/>
  <c r="I201" i="24"/>
  <c r="E201" i="24"/>
  <c r="E209" i="24"/>
  <c r="H209" i="24"/>
  <c r="H216" i="24"/>
  <c r="I216" i="24"/>
  <c r="E216" i="24"/>
  <c r="E217" i="24"/>
  <c r="I217" i="24"/>
  <c r="H224" i="24"/>
  <c r="I224" i="24"/>
  <c r="E224" i="24"/>
  <c r="E225" i="24"/>
  <c r="I225" i="24"/>
  <c r="H232" i="24"/>
  <c r="I232" i="24"/>
  <c r="E232" i="24"/>
  <c r="E233" i="24"/>
  <c r="I233" i="24"/>
  <c r="H248" i="24"/>
  <c r="J248" i="24"/>
  <c r="E248" i="24"/>
  <c r="G248" i="24"/>
  <c r="F248" i="24"/>
  <c r="H140" i="25"/>
  <c r="E140" i="25"/>
  <c r="I140" i="25"/>
  <c r="G140" i="25"/>
  <c r="H152" i="25"/>
  <c r="E152" i="25"/>
  <c r="I152" i="25"/>
  <c r="G152" i="25"/>
  <c r="H158" i="25"/>
  <c r="J158" i="25"/>
  <c r="E158" i="25"/>
  <c r="G158" i="25"/>
  <c r="F158" i="25"/>
  <c r="G163" i="25"/>
  <c r="E163" i="25"/>
  <c r="H163" i="25"/>
  <c r="F163" i="25"/>
  <c r="H170" i="25"/>
  <c r="J170" i="25"/>
  <c r="E170" i="25"/>
  <c r="G170" i="25"/>
  <c r="F170" i="25"/>
  <c r="G183" i="25"/>
  <c r="E183" i="25"/>
  <c r="I183" i="25"/>
  <c r="F183" i="25"/>
  <c r="H186" i="25"/>
  <c r="J186" i="25"/>
  <c r="E186" i="25"/>
  <c r="G186" i="25"/>
  <c r="F186" i="25"/>
  <c r="H200" i="25"/>
  <c r="J200" i="25"/>
  <c r="E200" i="25"/>
  <c r="G200" i="25"/>
  <c r="F200" i="25"/>
  <c r="H246" i="25"/>
  <c r="J246" i="25"/>
  <c r="E246" i="25"/>
  <c r="G246" i="25"/>
  <c r="F246" i="25"/>
  <c r="H268" i="25"/>
  <c r="E268" i="25"/>
  <c r="I268" i="25"/>
  <c r="F268" i="25"/>
  <c r="E151" i="39"/>
  <c r="I151" i="39"/>
  <c r="H139" i="26"/>
  <c r="J139" i="26"/>
  <c r="E139" i="26"/>
  <c r="G139" i="26"/>
  <c r="F139" i="26"/>
  <c r="I139" i="26"/>
  <c r="J237" i="24"/>
  <c r="I252" i="24"/>
  <c r="I260" i="24"/>
  <c r="I268" i="24"/>
  <c r="I134" i="25"/>
  <c r="I138" i="25"/>
  <c r="J175" i="25"/>
  <c r="I178" i="25"/>
  <c r="J191" i="25"/>
  <c r="J197" i="25"/>
  <c r="I204" i="25"/>
  <c r="I238" i="25"/>
  <c r="J252" i="25"/>
  <c r="J256" i="25"/>
  <c r="J267" i="25"/>
  <c r="J150" i="39"/>
  <c r="J154" i="39"/>
  <c r="I157" i="39"/>
  <c r="J170" i="39"/>
  <c r="J173" i="39"/>
  <c r="G173" i="39"/>
  <c r="H179" i="39"/>
  <c r="J179" i="39"/>
  <c r="E179" i="39"/>
  <c r="H183" i="39"/>
  <c r="G183" i="39"/>
  <c r="J183" i="39"/>
  <c r="G201" i="39"/>
  <c r="E201" i="39"/>
  <c r="H229" i="39"/>
  <c r="G229" i="39"/>
  <c r="J229" i="39"/>
  <c r="H234" i="39"/>
  <c r="E234" i="39"/>
  <c r="I237" i="39"/>
  <c r="G237" i="39"/>
  <c r="H248" i="39"/>
  <c r="J248" i="39"/>
  <c r="E248" i="39"/>
  <c r="I251" i="39"/>
  <c r="F251" i="39"/>
  <c r="H256" i="39"/>
  <c r="G256" i="39"/>
  <c r="J256" i="39"/>
  <c r="I259" i="39"/>
  <c r="G259" i="39"/>
  <c r="H260" i="39"/>
  <c r="E260" i="39"/>
  <c r="H264" i="39"/>
  <c r="E264" i="39"/>
  <c r="I264" i="39"/>
  <c r="H265" i="39"/>
  <c r="E265" i="39"/>
  <c r="H135" i="26"/>
  <c r="J135" i="26"/>
  <c r="E135" i="26"/>
  <c r="G135" i="26"/>
  <c r="H138" i="26"/>
  <c r="F138" i="26"/>
  <c r="G138" i="26"/>
  <c r="H143" i="26"/>
  <c r="J143" i="26"/>
  <c r="E143" i="26"/>
  <c r="G143" i="26"/>
  <c r="F143" i="26"/>
  <c r="H175" i="26"/>
  <c r="J175" i="26"/>
  <c r="E175" i="26"/>
  <c r="G175" i="26"/>
  <c r="F175" i="26"/>
  <c r="G190" i="26"/>
  <c r="H190" i="26"/>
  <c r="F203" i="26"/>
  <c r="H203" i="26"/>
  <c r="G203" i="26"/>
  <c r="E230" i="26"/>
  <c r="J230" i="26"/>
  <c r="I230" i="26"/>
  <c r="H269" i="26"/>
  <c r="I269" i="26"/>
  <c r="E269" i="26"/>
  <c r="J269" i="26"/>
  <c r="F269" i="26"/>
  <c r="I154" i="20"/>
  <c r="E154" i="20"/>
  <c r="H154" i="20"/>
  <c r="H169" i="20"/>
  <c r="E169" i="20"/>
  <c r="F169" i="20"/>
  <c r="J169" i="20"/>
  <c r="I169" i="20"/>
  <c r="H205" i="20"/>
  <c r="F205" i="20"/>
  <c r="J205" i="20"/>
  <c r="E205" i="20"/>
  <c r="G205" i="20"/>
  <c r="I205" i="20"/>
  <c r="H257" i="20"/>
  <c r="F257" i="20"/>
  <c r="E257" i="20"/>
  <c r="I257" i="20"/>
  <c r="J257" i="20"/>
  <c r="I202" i="23"/>
  <c r="I148" i="24"/>
  <c r="I164" i="24"/>
  <c r="I180" i="24"/>
  <c r="J185" i="24"/>
  <c r="J189" i="24"/>
  <c r="I192" i="24"/>
  <c r="F197" i="24"/>
  <c r="I200" i="24"/>
  <c r="I207" i="24"/>
  <c r="G210" i="24"/>
  <c r="F211" i="24"/>
  <c r="I215" i="24"/>
  <c r="F219" i="24"/>
  <c r="I223" i="24"/>
  <c r="F227" i="24"/>
  <c r="I231" i="24"/>
  <c r="F235" i="24"/>
  <c r="E237" i="24"/>
  <c r="F243" i="24"/>
  <c r="I244" i="24"/>
  <c r="E245" i="24"/>
  <c r="J249" i="24"/>
  <c r="E252" i="24"/>
  <c r="J252" i="24"/>
  <c r="F253" i="24"/>
  <c r="J257" i="24"/>
  <c r="E260" i="24"/>
  <c r="J260" i="24"/>
  <c r="F261" i="24"/>
  <c r="J265" i="24"/>
  <c r="E268" i="24"/>
  <c r="J268" i="24"/>
  <c r="F269" i="24"/>
  <c r="E134" i="25"/>
  <c r="J134" i="25"/>
  <c r="G136" i="25"/>
  <c r="F137" i="25"/>
  <c r="E138" i="25"/>
  <c r="J138" i="25"/>
  <c r="J141" i="25"/>
  <c r="F142" i="25"/>
  <c r="E148" i="25"/>
  <c r="I150" i="25"/>
  <c r="J153" i="25"/>
  <c r="F154" i="25"/>
  <c r="E156" i="25"/>
  <c r="E160" i="25"/>
  <c r="F162" i="25"/>
  <c r="J167" i="25"/>
  <c r="J171" i="25"/>
  <c r="I174" i="25"/>
  <c r="E175" i="25"/>
  <c r="E178" i="25"/>
  <c r="J178" i="25"/>
  <c r="F179" i="25"/>
  <c r="G181" i="25"/>
  <c r="F182" i="25"/>
  <c r="J187" i="25"/>
  <c r="I190" i="25"/>
  <c r="E191" i="25"/>
  <c r="J193" i="25"/>
  <c r="I196" i="25"/>
  <c r="E197" i="25"/>
  <c r="J201" i="25"/>
  <c r="E204" i="25"/>
  <c r="J204" i="25"/>
  <c r="F205" i="25"/>
  <c r="J209" i="25"/>
  <c r="F213" i="25"/>
  <c r="H216" i="25"/>
  <c r="F217" i="25"/>
  <c r="E219" i="25"/>
  <c r="I221" i="25"/>
  <c r="I225" i="25"/>
  <c r="F226" i="25"/>
  <c r="E227" i="25"/>
  <c r="F229" i="25"/>
  <c r="G236" i="25"/>
  <c r="G237" i="25"/>
  <c r="E238" i="25"/>
  <c r="J238" i="25"/>
  <c r="F241" i="25"/>
  <c r="I242" i="25"/>
  <c r="H250" i="25"/>
  <c r="G251" i="25"/>
  <c r="E252" i="25"/>
  <c r="G254" i="25"/>
  <c r="G255" i="25"/>
  <c r="E256" i="25"/>
  <c r="F259" i="25"/>
  <c r="J260" i="25"/>
  <c r="F263" i="25"/>
  <c r="J264" i="25"/>
  <c r="E267" i="25"/>
  <c r="J138" i="39"/>
  <c r="J146" i="39"/>
  <c r="I149" i="39"/>
  <c r="E150" i="39"/>
  <c r="I153" i="39"/>
  <c r="E154" i="39"/>
  <c r="E157" i="39"/>
  <c r="J157" i="39"/>
  <c r="F158" i="39"/>
  <c r="G160" i="39"/>
  <c r="F161" i="39"/>
  <c r="J166" i="39"/>
  <c r="I169" i="39"/>
  <c r="E170" i="39"/>
  <c r="E173" i="39"/>
  <c r="F179" i="39"/>
  <c r="E183" i="39"/>
  <c r="E189" i="39"/>
  <c r="F201" i="39"/>
  <c r="H212" i="39"/>
  <c r="J212" i="39"/>
  <c r="E212" i="39"/>
  <c r="I215" i="39"/>
  <c r="J215" i="39"/>
  <c r="H216" i="39"/>
  <c r="F216" i="39"/>
  <c r="J216" i="39"/>
  <c r="H225" i="39"/>
  <c r="E225" i="39"/>
  <c r="E229" i="39"/>
  <c r="F234" i="39"/>
  <c r="E237" i="39"/>
  <c r="H238" i="39"/>
  <c r="E238" i="39"/>
  <c r="G247" i="39"/>
  <c r="E247" i="39"/>
  <c r="F248" i="39"/>
  <c r="G249" i="39"/>
  <c r="H249" i="39"/>
  <c r="E250" i="39"/>
  <c r="G251" i="39"/>
  <c r="E256" i="39"/>
  <c r="F259" i="39"/>
  <c r="F260" i="39"/>
  <c r="F264" i="39"/>
  <c r="I265" i="39"/>
  <c r="F135" i="26"/>
  <c r="G136" i="26"/>
  <c r="H136" i="26"/>
  <c r="I143" i="26"/>
  <c r="G160" i="26"/>
  <c r="E160" i="26"/>
  <c r="J160" i="26"/>
  <c r="F160" i="26"/>
  <c r="I175" i="26"/>
  <c r="H183" i="26"/>
  <c r="J183" i="26"/>
  <c r="E183" i="26"/>
  <c r="G183" i="26"/>
  <c r="F183" i="26"/>
  <c r="E206" i="26"/>
  <c r="H206" i="26"/>
  <c r="G206" i="26"/>
  <c r="H223" i="26"/>
  <c r="E223" i="26"/>
  <c r="G223" i="26"/>
  <c r="H225" i="26"/>
  <c r="J225" i="26"/>
  <c r="E225" i="26"/>
  <c r="G225" i="26"/>
  <c r="F225" i="26"/>
  <c r="H233" i="26"/>
  <c r="J233" i="26"/>
  <c r="E233" i="26"/>
  <c r="G233" i="26"/>
  <c r="F233" i="26"/>
  <c r="H237" i="26"/>
  <c r="J237" i="26"/>
  <c r="E237" i="26"/>
  <c r="G237" i="26"/>
  <c r="F237" i="26"/>
  <c r="I146" i="20"/>
  <c r="E146" i="20"/>
  <c r="H146" i="20"/>
  <c r="I150" i="20"/>
  <c r="H150" i="20"/>
  <c r="E150" i="20"/>
  <c r="H174" i="20"/>
  <c r="G174" i="20"/>
  <c r="E174" i="20"/>
  <c r="I174" i="20"/>
  <c r="F174" i="20"/>
  <c r="J197" i="24"/>
  <c r="I211" i="24"/>
  <c r="I219" i="24"/>
  <c r="I227" i="24"/>
  <c r="I235" i="24"/>
  <c r="H237" i="24"/>
  <c r="J243" i="24"/>
  <c r="G252" i="24"/>
  <c r="J253" i="24"/>
  <c r="G260" i="24"/>
  <c r="J261" i="24"/>
  <c r="G268" i="24"/>
  <c r="J269" i="24"/>
  <c r="G134" i="25"/>
  <c r="G138" i="25"/>
  <c r="I142" i="25"/>
  <c r="I148" i="25"/>
  <c r="I154" i="25"/>
  <c r="I156" i="25"/>
  <c r="I162" i="25"/>
  <c r="I175" i="25"/>
  <c r="G178" i="25"/>
  <c r="J179" i="25"/>
  <c r="I182" i="25"/>
  <c r="I191" i="25"/>
  <c r="I197" i="25"/>
  <c r="G204" i="25"/>
  <c r="J205" i="25"/>
  <c r="I213" i="25"/>
  <c r="I217" i="25"/>
  <c r="I219" i="25"/>
  <c r="I227" i="25"/>
  <c r="I229" i="25"/>
  <c r="G238" i="25"/>
  <c r="J241" i="25"/>
  <c r="I252" i="25"/>
  <c r="I256" i="25"/>
  <c r="J259" i="25"/>
  <c r="J263" i="25"/>
  <c r="G267" i="25"/>
  <c r="I150" i="39"/>
  <c r="I154" i="39"/>
  <c r="G157" i="39"/>
  <c r="J158" i="39"/>
  <c r="I161" i="39"/>
  <c r="I170" i="39"/>
  <c r="I173" i="39"/>
  <c r="H175" i="39"/>
  <c r="G175" i="39"/>
  <c r="J175" i="39"/>
  <c r="I179" i="39"/>
  <c r="I183" i="39"/>
  <c r="G188" i="39"/>
  <c r="E188" i="39"/>
  <c r="H192" i="39"/>
  <c r="F192" i="39"/>
  <c r="H196" i="39"/>
  <c r="F196" i="39"/>
  <c r="J201" i="39"/>
  <c r="H208" i="39"/>
  <c r="F208" i="39"/>
  <c r="J208" i="39"/>
  <c r="I219" i="39"/>
  <c r="J219" i="39"/>
  <c r="H220" i="39"/>
  <c r="F220" i="39"/>
  <c r="J220" i="39"/>
  <c r="I223" i="39"/>
  <c r="F223" i="39"/>
  <c r="I229" i="39"/>
  <c r="J234" i="39"/>
  <c r="J237" i="39"/>
  <c r="I245" i="39"/>
  <c r="F245" i="39"/>
  <c r="I248" i="39"/>
  <c r="I256" i="39"/>
  <c r="J260" i="39"/>
  <c r="G182" i="26"/>
  <c r="H182" i="26"/>
  <c r="H205" i="26"/>
  <c r="I205" i="26"/>
  <c r="G209" i="26"/>
  <c r="E209" i="26"/>
  <c r="H209" i="26"/>
  <c r="F209" i="26"/>
  <c r="F224" i="26"/>
  <c r="J224" i="26"/>
  <c r="G236" i="26"/>
  <c r="H236" i="26"/>
  <c r="H161" i="20"/>
  <c r="I161" i="20"/>
  <c r="E161" i="20"/>
  <c r="J161" i="20"/>
  <c r="F161" i="20"/>
  <c r="F173" i="20"/>
  <c r="J173" i="20"/>
  <c r="I247" i="20"/>
  <c r="J247" i="20"/>
  <c r="G247" i="20"/>
  <c r="F247" i="20"/>
  <c r="I147" i="26"/>
  <c r="I155" i="26"/>
  <c r="I163" i="26"/>
  <c r="I171" i="26"/>
  <c r="I179" i="26"/>
  <c r="I187" i="26"/>
  <c r="I196" i="26"/>
  <c r="I200" i="26"/>
  <c r="I212" i="26"/>
  <c r="J222" i="26"/>
  <c r="E229" i="26"/>
  <c r="J229" i="26"/>
  <c r="J242" i="26"/>
  <c r="J246" i="26"/>
  <c r="F251" i="26"/>
  <c r="I252" i="26"/>
  <c r="H253" i="26"/>
  <c r="E254" i="26"/>
  <c r="I256" i="26"/>
  <c r="E257" i="26"/>
  <c r="I260" i="26"/>
  <c r="E261" i="26"/>
  <c r="H264" i="26"/>
  <c r="J264" i="26"/>
  <c r="E264" i="26"/>
  <c r="H268" i="26"/>
  <c r="F268" i="26"/>
  <c r="J268" i="26"/>
  <c r="H137" i="20"/>
  <c r="E137" i="20"/>
  <c r="F140" i="20"/>
  <c r="H141" i="20"/>
  <c r="F141" i="20"/>
  <c r="E144" i="20"/>
  <c r="E148" i="20"/>
  <c r="H156" i="20"/>
  <c r="J156" i="20"/>
  <c r="E156" i="20"/>
  <c r="H160" i="20"/>
  <c r="F160" i="20"/>
  <c r="J160" i="20"/>
  <c r="H164" i="20"/>
  <c r="G164" i="20"/>
  <c r="J164" i="20"/>
  <c r="E170" i="20"/>
  <c r="H182" i="20"/>
  <c r="F182" i="20"/>
  <c r="J182" i="20"/>
  <c r="E182" i="20"/>
  <c r="H183" i="20"/>
  <c r="I183" i="20"/>
  <c r="F183" i="20"/>
  <c r="H187" i="20"/>
  <c r="F187" i="20"/>
  <c r="E187" i="20"/>
  <c r="H198" i="20"/>
  <c r="F198" i="20"/>
  <c r="J198" i="20"/>
  <c r="E198" i="20"/>
  <c r="H199" i="20"/>
  <c r="I199" i="20"/>
  <c r="F199" i="20"/>
  <c r="H203" i="20"/>
  <c r="F203" i="20"/>
  <c r="E203" i="20"/>
  <c r="E213" i="20"/>
  <c r="H240" i="20"/>
  <c r="F240" i="20"/>
  <c r="J240" i="20"/>
  <c r="E240" i="20"/>
  <c r="H244" i="20"/>
  <c r="G244" i="20"/>
  <c r="F244" i="20"/>
  <c r="H252" i="20"/>
  <c r="G252" i="20"/>
  <c r="F252" i="20"/>
  <c r="H152" i="41"/>
  <c r="J152" i="41"/>
  <c r="E152" i="41"/>
  <c r="F152" i="41"/>
  <c r="I152" i="41"/>
  <c r="G152" i="41"/>
  <c r="H168" i="41"/>
  <c r="J168" i="41"/>
  <c r="E168" i="41"/>
  <c r="F168" i="41"/>
  <c r="I168" i="41"/>
  <c r="G168" i="41"/>
  <c r="H184" i="41"/>
  <c r="J184" i="41"/>
  <c r="E184" i="41"/>
  <c r="F184" i="41"/>
  <c r="I184" i="41"/>
  <c r="G184" i="41"/>
  <c r="H204" i="41"/>
  <c r="F204" i="41"/>
  <c r="J204" i="41"/>
  <c r="E204" i="41"/>
  <c r="G204" i="41"/>
  <c r="I204" i="41"/>
  <c r="H232" i="41"/>
  <c r="J232" i="41"/>
  <c r="E232" i="41"/>
  <c r="G232" i="41"/>
  <c r="F232" i="41"/>
  <c r="I232" i="41"/>
  <c r="I187" i="39"/>
  <c r="I200" i="39"/>
  <c r="I204" i="39"/>
  <c r="I224" i="39"/>
  <c r="I233" i="39"/>
  <c r="I246" i="39"/>
  <c r="I252" i="39"/>
  <c r="F267" i="39"/>
  <c r="F134" i="26"/>
  <c r="J140" i="26"/>
  <c r="G141" i="26"/>
  <c r="E147" i="26"/>
  <c r="J147" i="26"/>
  <c r="F150" i="26"/>
  <c r="I151" i="26"/>
  <c r="H152" i="26"/>
  <c r="F154" i="26"/>
  <c r="E155" i="26"/>
  <c r="J155" i="26"/>
  <c r="F156" i="26"/>
  <c r="F159" i="26"/>
  <c r="E163" i="26"/>
  <c r="J163" i="26"/>
  <c r="F166" i="26"/>
  <c r="I167" i="26"/>
  <c r="H168" i="26"/>
  <c r="F170" i="26"/>
  <c r="E171" i="26"/>
  <c r="J171" i="26"/>
  <c r="F172" i="26"/>
  <c r="J176" i="26"/>
  <c r="E179" i="26"/>
  <c r="J179" i="26"/>
  <c r="F180" i="26"/>
  <c r="J184" i="26"/>
  <c r="E187" i="26"/>
  <c r="J187" i="26"/>
  <c r="F188" i="26"/>
  <c r="J192" i="26"/>
  <c r="E196" i="26"/>
  <c r="J196" i="26"/>
  <c r="F197" i="26"/>
  <c r="E200" i="26"/>
  <c r="J200" i="26"/>
  <c r="F204" i="26"/>
  <c r="G207" i="26"/>
  <c r="F208" i="26"/>
  <c r="E210" i="26"/>
  <c r="E212" i="26"/>
  <c r="J212" i="26"/>
  <c r="F213" i="26"/>
  <c r="F216" i="26"/>
  <c r="I217" i="26"/>
  <c r="I221" i="26"/>
  <c r="E222" i="26"/>
  <c r="F229" i="26"/>
  <c r="J234" i="26"/>
  <c r="J238" i="26"/>
  <c r="I241" i="26"/>
  <c r="E242" i="26"/>
  <c r="I245" i="26"/>
  <c r="E246" i="26"/>
  <c r="E252" i="26"/>
  <c r="J252" i="26"/>
  <c r="F255" i="26"/>
  <c r="E256" i="26"/>
  <c r="J256" i="26"/>
  <c r="F257" i="26"/>
  <c r="E260" i="26"/>
  <c r="J260" i="26"/>
  <c r="F261" i="26"/>
  <c r="F264" i="26"/>
  <c r="H265" i="26"/>
  <c r="F265" i="26"/>
  <c r="E268" i="26"/>
  <c r="I134" i="20"/>
  <c r="H134" i="20"/>
  <c r="F137" i="20"/>
  <c r="E141" i="20"/>
  <c r="H145" i="20"/>
  <c r="I145" i="20"/>
  <c r="H153" i="20"/>
  <c r="E153" i="20"/>
  <c r="F156" i="20"/>
  <c r="H157" i="20"/>
  <c r="F157" i="20"/>
  <c r="E160" i="20"/>
  <c r="E164" i="20"/>
  <c r="H170" i="20"/>
  <c r="J172" i="20"/>
  <c r="E172" i="20"/>
  <c r="H178" i="20"/>
  <c r="G178" i="20"/>
  <c r="J178" i="20"/>
  <c r="G182" i="20"/>
  <c r="E183" i="20"/>
  <c r="I187" i="20"/>
  <c r="G198" i="20"/>
  <c r="E199" i="20"/>
  <c r="I203" i="20"/>
  <c r="I207" i="20"/>
  <c r="E207" i="20"/>
  <c r="H217" i="20"/>
  <c r="F217" i="20"/>
  <c r="J217" i="20"/>
  <c r="E217" i="20"/>
  <c r="H218" i="20"/>
  <c r="I218" i="20"/>
  <c r="F218" i="20"/>
  <c r="H222" i="20"/>
  <c r="F222" i="20"/>
  <c r="E222" i="20"/>
  <c r="H233" i="20"/>
  <c r="F233" i="20"/>
  <c r="J233" i="20"/>
  <c r="E233" i="20"/>
  <c r="H234" i="20"/>
  <c r="I234" i="20"/>
  <c r="F234" i="20"/>
  <c r="G240" i="20"/>
  <c r="E244" i="20"/>
  <c r="H248" i="20"/>
  <c r="F248" i="20"/>
  <c r="J248" i="20"/>
  <c r="E248" i="20"/>
  <c r="E252" i="20"/>
  <c r="H141" i="41"/>
  <c r="F141" i="41"/>
  <c r="E141" i="41"/>
  <c r="I141" i="41"/>
  <c r="G141" i="41"/>
  <c r="H157" i="41"/>
  <c r="F157" i="41"/>
  <c r="E157" i="41"/>
  <c r="I157" i="41"/>
  <c r="G157" i="41"/>
  <c r="H173" i="41"/>
  <c r="F173" i="41"/>
  <c r="E173" i="41"/>
  <c r="I173" i="41"/>
  <c r="G173" i="41"/>
  <c r="H248" i="41"/>
  <c r="J248" i="41"/>
  <c r="E248" i="41"/>
  <c r="G248" i="41"/>
  <c r="F248" i="41"/>
  <c r="I248" i="41"/>
  <c r="I267" i="39"/>
  <c r="I134" i="26"/>
  <c r="G147" i="26"/>
  <c r="G155" i="26"/>
  <c r="J156" i="26"/>
  <c r="I159" i="26"/>
  <c r="G163" i="26"/>
  <c r="G171" i="26"/>
  <c r="J172" i="26"/>
  <c r="G179" i="26"/>
  <c r="J180" i="26"/>
  <c r="G187" i="26"/>
  <c r="J188" i="26"/>
  <c r="G196" i="26"/>
  <c r="G200" i="26"/>
  <c r="I204" i="26"/>
  <c r="I208" i="26"/>
  <c r="G212" i="26"/>
  <c r="I229" i="26"/>
  <c r="I242" i="26"/>
  <c r="I246" i="26"/>
  <c r="J257" i="26"/>
  <c r="J261" i="26"/>
  <c r="G270" i="26"/>
  <c r="E270" i="26"/>
  <c r="H140" i="20"/>
  <c r="J140" i="20"/>
  <c r="E140" i="20"/>
  <c r="H144" i="20"/>
  <c r="F144" i="20"/>
  <c r="J144" i="20"/>
  <c r="H148" i="20"/>
  <c r="G148" i="20"/>
  <c r="J148" i="20"/>
  <c r="I162" i="20"/>
  <c r="E162" i="20"/>
  <c r="I166" i="20"/>
  <c r="H166" i="20"/>
  <c r="H213" i="20"/>
  <c r="G213" i="20"/>
  <c r="F213" i="20"/>
  <c r="H229" i="20"/>
  <c r="G229" i="20"/>
  <c r="F229" i="20"/>
  <c r="H238" i="20"/>
  <c r="G238" i="20"/>
  <c r="J252" i="20"/>
  <c r="H150" i="41"/>
  <c r="G150" i="41"/>
  <c r="E150" i="41"/>
  <c r="I150" i="41"/>
  <c r="F150" i="41"/>
  <c r="H166" i="41"/>
  <c r="G166" i="41"/>
  <c r="E166" i="41"/>
  <c r="I166" i="41"/>
  <c r="F166" i="41"/>
  <c r="H182" i="41"/>
  <c r="G182" i="41"/>
  <c r="E182" i="41"/>
  <c r="I182" i="41"/>
  <c r="F182" i="41"/>
  <c r="J261" i="41"/>
  <c r="G261" i="41"/>
  <c r="H140" i="18"/>
  <c r="F140" i="18"/>
  <c r="G140" i="18"/>
  <c r="I186" i="20"/>
  <c r="J191" i="20"/>
  <c r="I202" i="20"/>
  <c r="J210" i="20"/>
  <c r="I221" i="20"/>
  <c r="J226" i="20"/>
  <c r="I256" i="20"/>
  <c r="H261" i="20"/>
  <c r="I261" i="20"/>
  <c r="F265" i="20"/>
  <c r="H268" i="20"/>
  <c r="G268" i="20"/>
  <c r="J268" i="20"/>
  <c r="E137" i="41"/>
  <c r="H142" i="41"/>
  <c r="G142" i="41"/>
  <c r="J142" i="41"/>
  <c r="H144" i="41"/>
  <c r="J144" i="41"/>
  <c r="E144" i="41"/>
  <c r="E146" i="41"/>
  <c r="F148" i="41"/>
  <c r="H149" i="41"/>
  <c r="F149" i="41"/>
  <c r="J149" i="41"/>
  <c r="E153" i="41"/>
  <c r="H158" i="41"/>
  <c r="G158" i="41"/>
  <c r="J158" i="41"/>
  <c r="H160" i="41"/>
  <c r="J160" i="41"/>
  <c r="E160" i="41"/>
  <c r="E162" i="41"/>
  <c r="F164" i="41"/>
  <c r="H165" i="41"/>
  <c r="F165" i="41"/>
  <c r="J165" i="41"/>
  <c r="E169" i="41"/>
  <c r="H174" i="41"/>
  <c r="G174" i="41"/>
  <c r="J174" i="41"/>
  <c r="H176" i="41"/>
  <c r="J176" i="41"/>
  <c r="E176" i="41"/>
  <c r="E178" i="41"/>
  <c r="F180" i="41"/>
  <c r="H181" i="41"/>
  <c r="F181" i="41"/>
  <c r="J181" i="41"/>
  <c r="E185" i="41"/>
  <c r="H186" i="41"/>
  <c r="G186" i="41"/>
  <c r="F186" i="41"/>
  <c r="G189" i="41"/>
  <c r="E190" i="41"/>
  <c r="H196" i="41"/>
  <c r="F196" i="41"/>
  <c r="J196" i="41"/>
  <c r="E196" i="41"/>
  <c r="H197" i="41"/>
  <c r="G197" i="41"/>
  <c r="F197" i="41"/>
  <c r="G200" i="41"/>
  <c r="E201" i="41"/>
  <c r="H240" i="41"/>
  <c r="J240" i="41"/>
  <c r="E240" i="41"/>
  <c r="G240" i="41"/>
  <c r="F240" i="41"/>
  <c r="H141" i="18"/>
  <c r="F141" i="18"/>
  <c r="E141" i="18"/>
  <c r="I141" i="18"/>
  <c r="G141" i="18"/>
  <c r="H157" i="18"/>
  <c r="J157" i="18"/>
  <c r="E157" i="18"/>
  <c r="G157" i="18"/>
  <c r="F157" i="18"/>
  <c r="I157" i="18"/>
  <c r="I245" i="18"/>
  <c r="F245" i="18"/>
  <c r="J245" i="18"/>
  <c r="G245" i="18"/>
  <c r="E253" i="18"/>
  <c r="I253" i="18"/>
  <c r="H253" i="18"/>
  <c r="I136" i="20"/>
  <c r="J149" i="20"/>
  <c r="I152" i="20"/>
  <c r="J165" i="20"/>
  <c r="I168" i="20"/>
  <c r="J179" i="20"/>
  <c r="E186" i="20"/>
  <c r="J186" i="20"/>
  <c r="I190" i="20"/>
  <c r="E191" i="20"/>
  <c r="J195" i="20"/>
  <c r="E202" i="20"/>
  <c r="J202" i="20"/>
  <c r="I209" i="20"/>
  <c r="E210" i="20"/>
  <c r="J214" i="20"/>
  <c r="E221" i="20"/>
  <c r="J221" i="20"/>
  <c r="I225" i="20"/>
  <c r="E226" i="20"/>
  <c r="J230" i="20"/>
  <c r="J253" i="20"/>
  <c r="E256" i="20"/>
  <c r="J256" i="20"/>
  <c r="I260" i="20"/>
  <c r="E261" i="20"/>
  <c r="E268" i="20"/>
  <c r="H138" i="41"/>
  <c r="G138" i="41"/>
  <c r="J138" i="41"/>
  <c r="H140" i="41"/>
  <c r="J140" i="41"/>
  <c r="E140" i="41"/>
  <c r="E142" i="41"/>
  <c r="F144" i="41"/>
  <c r="H145" i="41"/>
  <c r="F145" i="41"/>
  <c r="J145" i="41"/>
  <c r="E149" i="41"/>
  <c r="H154" i="41"/>
  <c r="G154" i="41"/>
  <c r="J154" i="41"/>
  <c r="H156" i="41"/>
  <c r="J156" i="41"/>
  <c r="E156" i="41"/>
  <c r="E158" i="41"/>
  <c r="F160" i="41"/>
  <c r="H161" i="41"/>
  <c r="F161" i="41"/>
  <c r="J161" i="41"/>
  <c r="E165" i="41"/>
  <c r="H170" i="41"/>
  <c r="G170" i="41"/>
  <c r="J170" i="41"/>
  <c r="H172" i="41"/>
  <c r="J172" i="41"/>
  <c r="E172" i="41"/>
  <c r="E174" i="41"/>
  <c r="F176" i="41"/>
  <c r="H177" i="41"/>
  <c r="F177" i="41"/>
  <c r="J177" i="41"/>
  <c r="E181" i="41"/>
  <c r="E186" i="41"/>
  <c r="H192" i="41"/>
  <c r="F192" i="41"/>
  <c r="J192" i="41"/>
  <c r="E192" i="41"/>
  <c r="H193" i="41"/>
  <c r="G193" i="41"/>
  <c r="F193" i="41"/>
  <c r="G196" i="41"/>
  <c r="E197" i="41"/>
  <c r="H208" i="41"/>
  <c r="F208" i="41"/>
  <c r="J208" i="41"/>
  <c r="E208" i="41"/>
  <c r="H209" i="41"/>
  <c r="G209" i="41"/>
  <c r="F209" i="41"/>
  <c r="H228" i="41"/>
  <c r="J228" i="41"/>
  <c r="E228" i="41"/>
  <c r="G228" i="41"/>
  <c r="F228" i="41"/>
  <c r="I240" i="41"/>
  <c r="H244" i="41"/>
  <c r="J244" i="41"/>
  <c r="E244" i="41"/>
  <c r="G244" i="41"/>
  <c r="F244" i="41"/>
  <c r="J264" i="41"/>
  <c r="G264" i="41"/>
  <c r="J141" i="18"/>
  <c r="H165" i="18"/>
  <c r="J165" i="18"/>
  <c r="E165" i="18"/>
  <c r="G165" i="18"/>
  <c r="F165" i="18"/>
  <c r="I165" i="18"/>
  <c r="H265" i="20"/>
  <c r="E265" i="20"/>
  <c r="H137" i="41"/>
  <c r="F137" i="41"/>
  <c r="J137" i="41"/>
  <c r="H146" i="41"/>
  <c r="G146" i="41"/>
  <c r="J146" i="41"/>
  <c r="H148" i="41"/>
  <c r="J148" i="41"/>
  <c r="E148" i="41"/>
  <c r="H153" i="41"/>
  <c r="F153" i="41"/>
  <c r="J153" i="41"/>
  <c r="H162" i="41"/>
  <c r="G162" i="41"/>
  <c r="J162" i="41"/>
  <c r="H164" i="41"/>
  <c r="J164" i="41"/>
  <c r="E164" i="41"/>
  <c r="H169" i="41"/>
  <c r="F169" i="41"/>
  <c r="J169" i="41"/>
  <c r="H178" i="41"/>
  <c r="G178" i="41"/>
  <c r="J178" i="41"/>
  <c r="H180" i="41"/>
  <c r="J180" i="41"/>
  <c r="E180" i="41"/>
  <c r="H185" i="41"/>
  <c r="F185" i="41"/>
  <c r="J185" i="41"/>
  <c r="H189" i="41"/>
  <c r="F189" i="41"/>
  <c r="J189" i="41"/>
  <c r="E189" i="41"/>
  <c r="H190" i="41"/>
  <c r="G190" i="41"/>
  <c r="F190" i="41"/>
  <c r="H200" i="41"/>
  <c r="F200" i="41"/>
  <c r="J200" i="41"/>
  <c r="E200" i="41"/>
  <c r="H201" i="41"/>
  <c r="G201" i="41"/>
  <c r="F201" i="41"/>
  <c r="H213" i="41"/>
  <c r="J213" i="41"/>
  <c r="E213" i="41"/>
  <c r="G213" i="41"/>
  <c r="F213" i="41"/>
  <c r="H217" i="41"/>
  <c r="J217" i="41"/>
  <c r="E217" i="41"/>
  <c r="G217" i="41"/>
  <c r="F217" i="41"/>
  <c r="H221" i="41"/>
  <c r="J221" i="41"/>
  <c r="E221" i="41"/>
  <c r="G221" i="41"/>
  <c r="F221" i="41"/>
  <c r="H236" i="41"/>
  <c r="J236" i="41"/>
  <c r="E236" i="41"/>
  <c r="G236" i="41"/>
  <c r="F236" i="41"/>
  <c r="H252" i="41"/>
  <c r="J252" i="41"/>
  <c r="E252" i="41"/>
  <c r="G252" i="41"/>
  <c r="F252" i="41"/>
  <c r="H258" i="41"/>
  <c r="G258" i="41"/>
  <c r="G134" i="18"/>
  <c r="E134" i="18"/>
  <c r="F134" i="18"/>
  <c r="J134" i="18"/>
  <c r="H228" i="18"/>
  <c r="J228" i="18"/>
  <c r="H268" i="18"/>
  <c r="E268" i="18"/>
  <c r="I268" i="18"/>
  <c r="F268" i="18"/>
  <c r="J268" i="18"/>
  <c r="I188" i="41"/>
  <c r="I195" i="41"/>
  <c r="I199" i="41"/>
  <c r="I203" i="41"/>
  <c r="I207" i="41"/>
  <c r="I211" i="41"/>
  <c r="E212" i="41"/>
  <c r="J212" i="41"/>
  <c r="I215" i="41"/>
  <c r="E216" i="41"/>
  <c r="J216" i="41"/>
  <c r="I219" i="41"/>
  <c r="E220" i="41"/>
  <c r="J220" i="41"/>
  <c r="I223" i="41"/>
  <c r="I226" i="41"/>
  <c r="I230" i="41"/>
  <c r="I234" i="41"/>
  <c r="I238" i="41"/>
  <c r="I242" i="41"/>
  <c r="I246" i="41"/>
  <c r="I250" i="41"/>
  <c r="J263" i="41"/>
  <c r="G263" i="41"/>
  <c r="H145" i="18"/>
  <c r="G145" i="18"/>
  <c r="J145" i="18"/>
  <c r="H154" i="18"/>
  <c r="I154" i="18"/>
  <c r="H161" i="18"/>
  <c r="G161" i="18"/>
  <c r="J161" i="18"/>
  <c r="E161" i="18"/>
  <c r="G175" i="18"/>
  <c r="E175" i="18"/>
  <c r="H175" i="18"/>
  <c r="F175" i="18"/>
  <c r="H178" i="18"/>
  <c r="J178" i="18"/>
  <c r="E178" i="18"/>
  <c r="G178" i="18"/>
  <c r="F178" i="18"/>
  <c r="H191" i="18"/>
  <c r="E191" i="18"/>
  <c r="I191" i="18"/>
  <c r="F191" i="18"/>
  <c r="H221" i="18"/>
  <c r="J221" i="18"/>
  <c r="E221" i="18"/>
  <c r="G221" i="18"/>
  <c r="F221" i="18"/>
  <c r="H229" i="18"/>
  <c r="J229" i="18"/>
  <c r="E229" i="18"/>
  <c r="G229" i="18"/>
  <c r="F229" i="18"/>
  <c r="G232" i="18"/>
  <c r="H232" i="18"/>
  <c r="I264" i="20"/>
  <c r="J269" i="20"/>
  <c r="I139" i="41"/>
  <c r="I143" i="41"/>
  <c r="I147" i="41"/>
  <c r="I151" i="41"/>
  <c r="I155" i="41"/>
  <c r="I159" i="41"/>
  <c r="I163" i="41"/>
  <c r="I167" i="41"/>
  <c r="I171" i="41"/>
  <c r="I175" i="41"/>
  <c r="I179" i="41"/>
  <c r="I183" i="41"/>
  <c r="I187" i="41"/>
  <c r="E188" i="41"/>
  <c r="J188" i="41"/>
  <c r="J191" i="41"/>
  <c r="I194" i="41"/>
  <c r="E195" i="41"/>
  <c r="J195" i="41"/>
  <c r="I198" i="41"/>
  <c r="E199" i="41"/>
  <c r="J199" i="41"/>
  <c r="I202" i="41"/>
  <c r="E203" i="41"/>
  <c r="J203" i="41"/>
  <c r="I206" i="41"/>
  <c r="E207" i="41"/>
  <c r="J207" i="41"/>
  <c r="I210" i="41"/>
  <c r="E211" i="41"/>
  <c r="J211" i="41"/>
  <c r="F212" i="41"/>
  <c r="I214" i="41"/>
  <c r="E215" i="41"/>
  <c r="J215" i="41"/>
  <c r="F216" i="41"/>
  <c r="I218" i="41"/>
  <c r="E219" i="41"/>
  <c r="J219" i="41"/>
  <c r="F220" i="41"/>
  <c r="I222" i="41"/>
  <c r="E223" i="41"/>
  <c r="J223" i="41"/>
  <c r="F224" i="41"/>
  <c r="I225" i="41"/>
  <c r="E226" i="41"/>
  <c r="J226" i="41"/>
  <c r="F227" i="41"/>
  <c r="I229" i="41"/>
  <c r="E230" i="41"/>
  <c r="J230" i="41"/>
  <c r="F231" i="41"/>
  <c r="I233" i="41"/>
  <c r="E234" i="41"/>
  <c r="J234" i="41"/>
  <c r="F235" i="41"/>
  <c r="I237" i="41"/>
  <c r="E238" i="41"/>
  <c r="J238" i="41"/>
  <c r="F239" i="41"/>
  <c r="I241" i="41"/>
  <c r="E242" i="41"/>
  <c r="J242" i="41"/>
  <c r="F243" i="41"/>
  <c r="I245" i="41"/>
  <c r="E246" i="41"/>
  <c r="J246" i="41"/>
  <c r="F247" i="41"/>
  <c r="I249" i="41"/>
  <c r="E250" i="41"/>
  <c r="J250" i="41"/>
  <c r="F251" i="41"/>
  <c r="I253" i="41"/>
  <c r="F254" i="41"/>
  <c r="G256" i="41"/>
  <c r="G269" i="41"/>
  <c r="E145" i="18"/>
  <c r="E154" i="18"/>
  <c r="F161" i="18"/>
  <c r="J175" i="18"/>
  <c r="I178" i="18"/>
  <c r="J191" i="18"/>
  <c r="H205" i="18"/>
  <c r="J205" i="18"/>
  <c r="E205" i="18"/>
  <c r="G205" i="18"/>
  <c r="F205" i="18"/>
  <c r="H210" i="18"/>
  <c r="E210" i="18"/>
  <c r="I210" i="18"/>
  <c r="F210" i="18"/>
  <c r="I221" i="18"/>
  <c r="H226" i="18"/>
  <c r="E226" i="18"/>
  <c r="I226" i="18"/>
  <c r="F226" i="18"/>
  <c r="I229" i="18"/>
  <c r="G236" i="18"/>
  <c r="H236" i="18"/>
  <c r="H264" i="18"/>
  <c r="E264" i="18"/>
  <c r="I264" i="18"/>
  <c r="F264" i="18"/>
  <c r="I212" i="41"/>
  <c r="I216" i="41"/>
  <c r="I220" i="41"/>
  <c r="G223" i="41"/>
  <c r="J224" i="41"/>
  <c r="G226" i="41"/>
  <c r="I227" i="41"/>
  <c r="G230" i="41"/>
  <c r="I231" i="41"/>
  <c r="G234" i="41"/>
  <c r="I235" i="41"/>
  <c r="G238" i="41"/>
  <c r="I239" i="41"/>
  <c r="G242" i="41"/>
  <c r="I243" i="41"/>
  <c r="G246" i="41"/>
  <c r="I247" i="41"/>
  <c r="G250" i="41"/>
  <c r="I251" i="41"/>
  <c r="J267" i="41"/>
  <c r="G267" i="41"/>
  <c r="H137" i="18"/>
  <c r="G137" i="18"/>
  <c r="J137" i="18"/>
  <c r="I145" i="18"/>
  <c r="H149" i="18"/>
  <c r="G149" i="18"/>
  <c r="J149" i="18"/>
  <c r="I152" i="18"/>
  <c r="G152" i="18"/>
  <c r="H153" i="18"/>
  <c r="J153" i="18"/>
  <c r="E153" i="18"/>
  <c r="G198" i="18"/>
  <c r="E198" i="18"/>
  <c r="J198" i="18"/>
  <c r="F198" i="18"/>
  <c r="H237" i="18"/>
  <c r="J237" i="18"/>
  <c r="E237" i="18"/>
  <c r="G237" i="18"/>
  <c r="F237" i="18"/>
  <c r="H256" i="18"/>
  <c r="J256" i="18"/>
  <c r="E256" i="18"/>
  <c r="G256" i="18"/>
  <c r="F256" i="18"/>
  <c r="I170" i="18"/>
  <c r="I213" i="18"/>
  <c r="J218" i="18"/>
  <c r="I260" i="18"/>
  <c r="G160" i="18"/>
  <c r="I162" i="18"/>
  <c r="E170" i="18"/>
  <c r="J170" i="18"/>
  <c r="H171" i="18"/>
  <c r="F173" i="18"/>
  <c r="F174" i="18"/>
  <c r="E176" i="18"/>
  <c r="F182" i="18"/>
  <c r="F185" i="18"/>
  <c r="I186" i="18"/>
  <c r="F187" i="18"/>
  <c r="E188" i="18"/>
  <c r="G189" i="18"/>
  <c r="F190" i="18"/>
  <c r="E192" i="18"/>
  <c r="G193" i="18"/>
  <c r="F194" i="18"/>
  <c r="F197" i="18"/>
  <c r="I201" i="18"/>
  <c r="E207" i="18"/>
  <c r="F209" i="18"/>
  <c r="E213" i="18"/>
  <c r="J213" i="18"/>
  <c r="F214" i="18"/>
  <c r="I217" i="18"/>
  <c r="E218" i="18"/>
  <c r="J222" i="18"/>
  <c r="F225" i="18"/>
  <c r="J234" i="18"/>
  <c r="J238" i="18"/>
  <c r="F241" i="18"/>
  <c r="I242" i="18"/>
  <c r="F246" i="18"/>
  <c r="I248" i="18"/>
  <c r="F249" i="18"/>
  <c r="E250" i="18"/>
  <c r="F252" i="18"/>
  <c r="G259" i="18"/>
  <c r="E260" i="18"/>
  <c r="J260" i="18"/>
  <c r="I261" i="18"/>
  <c r="E265" i="18"/>
  <c r="F267" i="18"/>
  <c r="E269" i="18"/>
  <c r="G170" i="18"/>
  <c r="I174" i="18"/>
  <c r="I182" i="18"/>
  <c r="I190" i="18"/>
  <c r="J194" i="18"/>
  <c r="I197" i="18"/>
  <c r="I209" i="18"/>
  <c r="G213" i="18"/>
  <c r="J214" i="18"/>
  <c r="I218" i="18"/>
  <c r="I225" i="18"/>
  <c r="J241" i="18"/>
  <c r="I246" i="18"/>
  <c r="I252" i="18"/>
  <c r="G260" i="18"/>
  <c r="I267" i="18"/>
  <c r="H151" i="35"/>
  <c r="I151" i="35"/>
  <c r="E151" i="35"/>
  <c r="H178" i="35"/>
  <c r="I178" i="35"/>
  <c r="E178" i="35"/>
  <c r="G183" i="35"/>
  <c r="E183" i="35"/>
  <c r="F213" i="35"/>
  <c r="E213" i="35"/>
  <c r="H216" i="35"/>
  <c r="E216" i="35"/>
  <c r="H265" i="35"/>
  <c r="I265" i="35"/>
  <c r="F265" i="35"/>
  <c r="H171" i="35"/>
  <c r="G171" i="35"/>
  <c r="E171" i="35"/>
  <c r="G199" i="35"/>
  <c r="I200" i="35"/>
  <c r="H202" i="35"/>
  <c r="I202" i="35"/>
  <c r="F202" i="35"/>
  <c r="H257" i="35"/>
  <c r="F257" i="35"/>
  <c r="E257" i="35"/>
  <c r="E265" i="35"/>
  <c r="G136" i="35"/>
  <c r="H149" i="35"/>
  <c r="I149" i="35"/>
  <c r="E149" i="35"/>
  <c r="H162" i="35"/>
  <c r="I162" i="35"/>
  <c r="E162" i="35"/>
  <c r="H183" i="35"/>
  <c r="E202" i="35"/>
  <c r="H207" i="35"/>
  <c r="I207" i="35"/>
  <c r="F207" i="35"/>
  <c r="G216" i="35"/>
  <c r="H226" i="35"/>
  <c r="H236" i="35"/>
  <c r="H240" i="35"/>
  <c r="G240" i="35"/>
  <c r="E240" i="35"/>
  <c r="H244" i="35"/>
  <c r="I244" i="35"/>
  <c r="E244" i="35"/>
  <c r="G248" i="35"/>
  <c r="E248" i="35"/>
  <c r="I257" i="35"/>
  <c r="H259" i="35"/>
  <c r="I259" i="35"/>
  <c r="F259" i="35"/>
  <c r="J265" i="35"/>
  <c r="H268" i="35"/>
  <c r="F269" i="35"/>
  <c r="H145" i="35"/>
  <c r="I145" i="35"/>
  <c r="H194" i="35"/>
  <c r="F194" i="35"/>
  <c r="E194" i="35"/>
  <c r="H200" i="35"/>
  <c r="F200" i="35"/>
  <c r="E200" i="35"/>
  <c r="I205" i="35"/>
  <c r="E205" i="35"/>
  <c r="H242" i="35"/>
  <c r="I242" i="35"/>
  <c r="E242" i="35"/>
  <c r="E145" i="35"/>
  <c r="G156" i="35"/>
  <c r="I156" i="35"/>
  <c r="G160" i="35"/>
  <c r="E160" i="35"/>
  <c r="H177" i="35"/>
  <c r="J178" i="35"/>
  <c r="I194" i="35"/>
  <c r="J211" i="35"/>
  <c r="F211" i="35"/>
  <c r="J213" i="35"/>
  <c r="H227" i="35"/>
  <c r="G227" i="35"/>
  <c r="F227" i="35"/>
  <c r="G236" i="35"/>
  <c r="H136" i="35"/>
  <c r="F136" i="35"/>
  <c r="E136" i="35"/>
  <c r="H147" i="35"/>
  <c r="I147" i="35"/>
  <c r="G148" i="35"/>
  <c r="I153" i="35"/>
  <c r="H155" i="35"/>
  <c r="G155" i="35"/>
  <c r="E155" i="35"/>
  <c r="F160" i="35"/>
  <c r="H161" i="35"/>
  <c r="J162" i="35"/>
  <c r="H168" i="35"/>
  <c r="I168" i="35"/>
  <c r="F168" i="35"/>
  <c r="G172" i="35"/>
  <c r="I172" i="35"/>
  <c r="G176" i="35"/>
  <c r="E176" i="35"/>
  <c r="G178" i="35"/>
  <c r="G186" i="35"/>
  <c r="F186" i="35"/>
  <c r="G191" i="35"/>
  <c r="E191" i="35"/>
  <c r="G194" i="35"/>
  <c r="G198" i="35"/>
  <c r="E198" i="35"/>
  <c r="G200" i="35"/>
  <c r="J202" i="35"/>
  <c r="J205" i="35"/>
  <c r="E207" i="35"/>
  <c r="I213" i="35"/>
  <c r="F219" i="35"/>
  <c r="H239" i="35"/>
  <c r="E239" i="35"/>
  <c r="G242" i="35"/>
  <c r="G246" i="35"/>
  <c r="E246" i="35"/>
  <c r="J257" i="35"/>
  <c r="H263" i="35"/>
  <c r="F263" i="35"/>
  <c r="E263" i="35"/>
  <c r="F134" i="35"/>
  <c r="E135" i="35"/>
  <c r="I138" i="35"/>
  <c r="H153" i="35"/>
  <c r="G154" i="35"/>
  <c r="J154" i="35"/>
  <c r="H156" i="35"/>
  <c r="H157" i="35"/>
  <c r="H160" i="35"/>
  <c r="J160" i="35"/>
  <c r="G170" i="35"/>
  <c r="J170" i="35"/>
  <c r="H172" i="35"/>
  <c r="H173" i="35"/>
  <c r="H176" i="35"/>
  <c r="J176" i="35"/>
  <c r="G182" i="35"/>
  <c r="I182" i="35"/>
  <c r="G184" i="35"/>
  <c r="H186" i="35"/>
  <c r="G190" i="35"/>
  <c r="I190" i="35"/>
  <c r="G192" i="35"/>
  <c r="I192" i="35"/>
  <c r="G196" i="35"/>
  <c r="I196" i="35"/>
  <c r="H198" i="35"/>
  <c r="J198" i="35"/>
  <c r="H204" i="35"/>
  <c r="H208" i="35"/>
  <c r="H214" i="35"/>
  <c r="G215" i="35"/>
  <c r="I215" i="35"/>
  <c r="G217" i="35"/>
  <c r="I235" i="35"/>
  <c r="H238" i="35"/>
  <c r="H243" i="35"/>
  <c r="H245" i="35"/>
  <c r="H246" i="35"/>
  <c r="H248" i="35"/>
  <c r="I261" i="35"/>
  <c r="H269" i="35"/>
  <c r="J269" i="35"/>
  <c r="G137" i="35"/>
  <c r="G164" i="35"/>
  <c r="G168" i="35"/>
  <c r="G180" i="35"/>
  <c r="J182" i="35"/>
  <c r="J190" i="35"/>
  <c r="J192" i="35"/>
  <c r="J196" i="35"/>
  <c r="G202" i="35"/>
  <c r="H206" i="35"/>
  <c r="G207" i="35"/>
  <c r="G209" i="35"/>
  <c r="J215" i="35"/>
  <c r="J235" i="35"/>
  <c r="J261" i="35"/>
  <c r="H267" i="35"/>
  <c r="J267" i="35"/>
  <c r="E269" i="35"/>
  <c r="I134" i="36"/>
  <c r="H143" i="36"/>
  <c r="F143" i="36"/>
  <c r="J145" i="36"/>
  <c r="G145" i="36"/>
  <c r="H147" i="36"/>
  <c r="I147" i="36"/>
  <c r="E172" i="36"/>
  <c r="H172" i="36"/>
  <c r="H177" i="36"/>
  <c r="G177" i="36"/>
  <c r="E180" i="36"/>
  <c r="I180" i="36"/>
  <c r="H194" i="36"/>
  <c r="G194" i="36"/>
  <c r="F194" i="36"/>
  <c r="E204" i="36"/>
  <c r="I204" i="36"/>
  <c r="H207" i="36"/>
  <c r="G207" i="36"/>
  <c r="E207" i="36"/>
  <c r="H209" i="36"/>
  <c r="F209" i="36"/>
  <c r="J209" i="36"/>
  <c r="E209" i="36"/>
  <c r="G210" i="36"/>
  <c r="J210" i="36"/>
  <c r="F210" i="36"/>
  <c r="H217" i="36"/>
  <c r="G217" i="36"/>
  <c r="F217" i="36"/>
  <c r="H240" i="36"/>
  <c r="F240" i="36"/>
  <c r="J240" i="36"/>
  <c r="E240" i="36"/>
  <c r="G241" i="36"/>
  <c r="J241" i="36"/>
  <c r="F241" i="36"/>
  <c r="H245" i="36"/>
  <c r="E245" i="36"/>
  <c r="H261" i="36"/>
  <c r="F261" i="36"/>
  <c r="E261" i="36"/>
  <c r="E134" i="36"/>
  <c r="J134" i="36"/>
  <c r="E143" i="36"/>
  <c r="E147" i="36"/>
  <c r="G153" i="36"/>
  <c r="G167" i="36"/>
  <c r="F167" i="36"/>
  <c r="E167" i="36"/>
  <c r="H170" i="36"/>
  <c r="G170" i="36"/>
  <c r="F170" i="36"/>
  <c r="H174" i="36"/>
  <c r="F174" i="36"/>
  <c r="J174" i="36"/>
  <c r="E174" i="36"/>
  <c r="F177" i="36"/>
  <c r="H182" i="36"/>
  <c r="G182" i="36"/>
  <c r="F182" i="36"/>
  <c r="G185" i="36"/>
  <c r="H190" i="36"/>
  <c r="G190" i="36"/>
  <c r="F190" i="36"/>
  <c r="E194" i="36"/>
  <c r="G197" i="36"/>
  <c r="E200" i="36"/>
  <c r="I200" i="36"/>
  <c r="G209" i="36"/>
  <c r="E210" i="36"/>
  <c r="E217" i="36"/>
  <c r="H221" i="36"/>
  <c r="G221" i="36"/>
  <c r="F221" i="36"/>
  <c r="H226" i="36"/>
  <c r="F226" i="36"/>
  <c r="E226" i="36"/>
  <c r="H229" i="36"/>
  <c r="G229" i="36"/>
  <c r="F229" i="36"/>
  <c r="H234" i="36"/>
  <c r="F234" i="36"/>
  <c r="E234" i="36"/>
  <c r="H237" i="36"/>
  <c r="G237" i="36"/>
  <c r="F237" i="36"/>
  <c r="G240" i="36"/>
  <c r="E241" i="36"/>
  <c r="I243" i="36"/>
  <c r="G243" i="36"/>
  <c r="F243" i="36"/>
  <c r="I245" i="36"/>
  <c r="H252" i="36"/>
  <c r="F252" i="36"/>
  <c r="J252" i="36"/>
  <c r="E252" i="36"/>
  <c r="G253" i="36"/>
  <c r="H253" i="36"/>
  <c r="F253" i="36"/>
  <c r="I261" i="36"/>
  <c r="F134" i="36"/>
  <c r="E136" i="36"/>
  <c r="J139" i="36"/>
  <c r="H142" i="36"/>
  <c r="J142" i="36"/>
  <c r="I142" i="36"/>
  <c r="I143" i="36"/>
  <c r="H146" i="36"/>
  <c r="F146" i="36"/>
  <c r="J146" i="36"/>
  <c r="F147" i="36"/>
  <c r="H150" i="36"/>
  <c r="G150" i="36"/>
  <c r="J150" i="36"/>
  <c r="H158" i="36"/>
  <c r="F158" i="36"/>
  <c r="J158" i="36"/>
  <c r="H164" i="36"/>
  <c r="G164" i="36"/>
  <c r="J167" i="36"/>
  <c r="E170" i="36"/>
  <c r="H173" i="36"/>
  <c r="G173" i="36"/>
  <c r="G174" i="36"/>
  <c r="H175" i="36"/>
  <c r="E182" i="36"/>
  <c r="E184" i="36"/>
  <c r="I184" i="36"/>
  <c r="E190" i="36"/>
  <c r="G193" i="36"/>
  <c r="I194" i="36"/>
  <c r="E196" i="36"/>
  <c r="I196" i="36"/>
  <c r="H202" i="36"/>
  <c r="G202" i="36"/>
  <c r="F202" i="36"/>
  <c r="H205" i="36"/>
  <c r="G205" i="36"/>
  <c r="F205" i="36"/>
  <c r="J208" i="36"/>
  <c r="F208" i="36"/>
  <c r="I209" i="36"/>
  <c r="I217" i="36"/>
  <c r="E221" i="36"/>
  <c r="I226" i="36"/>
  <c r="E229" i="36"/>
  <c r="I234" i="36"/>
  <c r="E237" i="36"/>
  <c r="I240" i="36"/>
  <c r="J243" i="36"/>
  <c r="G252" i="36"/>
  <c r="E253" i="36"/>
  <c r="H256" i="36"/>
  <c r="G256" i="36"/>
  <c r="F256" i="36"/>
  <c r="J261" i="36"/>
  <c r="G134" i="36"/>
  <c r="J135" i="36"/>
  <c r="H136" i="36"/>
  <c r="I138" i="36"/>
  <c r="E139" i="36"/>
  <c r="E142" i="36"/>
  <c r="J143" i="36"/>
  <c r="E146" i="36"/>
  <c r="J147" i="36"/>
  <c r="E150" i="36"/>
  <c r="F157" i="36"/>
  <c r="E158" i="36"/>
  <c r="E164" i="36"/>
  <c r="F169" i="36"/>
  <c r="H169" i="36"/>
  <c r="I170" i="36"/>
  <c r="F173" i="36"/>
  <c r="I174" i="36"/>
  <c r="H178" i="36"/>
  <c r="G178" i="36"/>
  <c r="F178" i="36"/>
  <c r="I182" i="36"/>
  <c r="H186" i="36"/>
  <c r="G186" i="36"/>
  <c r="F186" i="36"/>
  <c r="I190" i="36"/>
  <c r="J194" i="36"/>
  <c r="H198" i="36"/>
  <c r="G198" i="36"/>
  <c r="F198" i="36"/>
  <c r="E202" i="36"/>
  <c r="E205" i="36"/>
  <c r="J217" i="36"/>
  <c r="I221" i="36"/>
  <c r="H223" i="36"/>
  <c r="E223" i="36"/>
  <c r="J226" i="36"/>
  <c r="I229" i="36"/>
  <c r="H231" i="36"/>
  <c r="E231" i="36"/>
  <c r="J234" i="36"/>
  <c r="I237" i="36"/>
  <c r="I242" i="36"/>
  <c r="E242" i="36"/>
  <c r="I252" i="36"/>
  <c r="J253" i="36"/>
  <c r="E256" i="36"/>
  <c r="I268" i="36"/>
  <c r="E269" i="36"/>
  <c r="J151" i="36"/>
  <c r="I154" i="36"/>
  <c r="G162" i="36"/>
  <c r="J163" i="36"/>
  <c r="I166" i="36"/>
  <c r="I179" i="36"/>
  <c r="I183" i="36"/>
  <c r="I187" i="36"/>
  <c r="I225" i="36"/>
  <c r="I233" i="36"/>
  <c r="I244" i="36"/>
  <c r="I260" i="36"/>
  <c r="J265" i="36"/>
  <c r="F268" i="36"/>
  <c r="I269" i="36"/>
  <c r="I162" i="36"/>
  <c r="J179" i="36"/>
  <c r="J183" i="36"/>
  <c r="J187" i="36"/>
  <c r="J191" i="36"/>
  <c r="J195" i="36"/>
  <c r="J199" i="36"/>
  <c r="J203" i="36"/>
  <c r="J206" i="36"/>
  <c r="I213" i="36"/>
  <c r="J222" i="36"/>
  <c r="E225" i="36"/>
  <c r="J225" i="36"/>
  <c r="J230" i="36"/>
  <c r="E233" i="36"/>
  <c r="J233" i="36"/>
  <c r="E244" i="36"/>
  <c r="J244" i="36"/>
  <c r="F247" i="36"/>
  <c r="I248" i="36"/>
  <c r="F249" i="36"/>
  <c r="J257" i="36"/>
  <c r="E260" i="36"/>
  <c r="J260" i="36"/>
  <c r="I264" i="36"/>
  <c r="E265" i="36"/>
  <c r="G268" i="36"/>
  <c r="J269" i="36"/>
  <c r="J138" i="9"/>
  <c r="F138" i="9"/>
  <c r="I151" i="9"/>
  <c r="E151" i="9"/>
  <c r="H134" i="9"/>
  <c r="I134" i="9"/>
  <c r="E135" i="9"/>
  <c r="H136" i="9"/>
  <c r="G138" i="9"/>
  <c r="I139" i="9"/>
  <c r="H140" i="9"/>
  <c r="G142" i="9"/>
  <c r="I143" i="9"/>
  <c r="H144" i="9"/>
  <c r="J149" i="9"/>
  <c r="J153" i="9"/>
  <c r="J157" i="9"/>
  <c r="I138" i="9"/>
  <c r="J146" i="9"/>
  <c r="F146" i="9"/>
  <c r="I146" i="9"/>
  <c r="I155" i="9"/>
  <c r="E155" i="9"/>
  <c r="F134" i="9"/>
  <c r="H138" i="9"/>
  <c r="H142" i="9"/>
  <c r="H146" i="9"/>
  <c r="E147" i="9"/>
  <c r="J151" i="9"/>
  <c r="J155" i="9"/>
  <c r="J142" i="9"/>
  <c r="F142" i="9"/>
  <c r="J135" i="9"/>
  <c r="F135" i="9"/>
  <c r="I135" i="9"/>
  <c r="J136" i="9"/>
  <c r="F136" i="9"/>
  <c r="I136" i="9"/>
  <c r="E138" i="9"/>
  <c r="J140" i="9"/>
  <c r="F140" i="9"/>
  <c r="I140" i="9"/>
  <c r="E142" i="9"/>
  <c r="J144" i="9"/>
  <c r="F144" i="9"/>
  <c r="I144" i="9"/>
  <c r="E146" i="9"/>
  <c r="I149" i="9"/>
  <c r="E149" i="9"/>
  <c r="G151" i="9"/>
  <c r="I153" i="9"/>
  <c r="E153" i="9"/>
  <c r="G155" i="9"/>
  <c r="I157" i="9"/>
  <c r="E157" i="9"/>
  <c r="G159" i="9"/>
  <c r="G161" i="9"/>
  <c r="G163" i="9"/>
  <c r="G165" i="9"/>
  <c r="I167" i="9"/>
  <c r="I169" i="9"/>
  <c r="I171" i="9"/>
  <c r="I173" i="9"/>
  <c r="I175" i="9"/>
  <c r="I177" i="9"/>
  <c r="G189" i="9"/>
  <c r="J189" i="9"/>
  <c r="F189" i="9"/>
  <c r="I189" i="9"/>
  <c r="E189" i="9"/>
  <c r="G215" i="9"/>
  <c r="J215" i="9"/>
  <c r="F215" i="9"/>
  <c r="I215" i="9"/>
  <c r="E215" i="9"/>
  <c r="H215" i="9"/>
  <c r="H137" i="9"/>
  <c r="H139" i="9"/>
  <c r="H141" i="9"/>
  <c r="H143" i="9"/>
  <c r="H145" i="9"/>
  <c r="H147" i="9"/>
  <c r="F148" i="9"/>
  <c r="J148" i="9"/>
  <c r="H149" i="9"/>
  <c r="F150" i="9"/>
  <c r="J150" i="9"/>
  <c r="H151" i="9"/>
  <c r="F152" i="9"/>
  <c r="J152" i="9"/>
  <c r="H153" i="9"/>
  <c r="F154" i="9"/>
  <c r="J154" i="9"/>
  <c r="H155" i="9"/>
  <c r="F156" i="9"/>
  <c r="J156" i="9"/>
  <c r="H157" i="9"/>
  <c r="F158" i="9"/>
  <c r="J158" i="9"/>
  <c r="H159" i="9"/>
  <c r="F160" i="9"/>
  <c r="J160" i="9"/>
  <c r="H161" i="9"/>
  <c r="F162" i="9"/>
  <c r="J162" i="9"/>
  <c r="H163" i="9"/>
  <c r="F164" i="9"/>
  <c r="J164" i="9"/>
  <c r="H165" i="9"/>
  <c r="E167" i="9"/>
  <c r="J167" i="9"/>
  <c r="E169" i="9"/>
  <c r="J169" i="9"/>
  <c r="E171" i="9"/>
  <c r="J171" i="9"/>
  <c r="E173" i="9"/>
  <c r="J173" i="9"/>
  <c r="E175" i="9"/>
  <c r="J175" i="9"/>
  <c r="E177" i="9"/>
  <c r="J177" i="9"/>
  <c r="J178" i="9"/>
  <c r="G179" i="9"/>
  <c r="J179" i="9"/>
  <c r="F179" i="9"/>
  <c r="G180" i="9"/>
  <c r="G183" i="9"/>
  <c r="J183" i="9"/>
  <c r="F183" i="9"/>
  <c r="I183" i="9"/>
  <c r="E183" i="9"/>
  <c r="H189" i="9"/>
  <c r="J207" i="9"/>
  <c r="F207" i="9"/>
  <c r="I207" i="9"/>
  <c r="E207" i="9"/>
  <c r="H207" i="9"/>
  <c r="G207" i="9"/>
  <c r="E159" i="9"/>
  <c r="E161" i="9"/>
  <c r="E163" i="9"/>
  <c r="E165" i="9"/>
  <c r="I166" i="9"/>
  <c r="E166" i="9"/>
  <c r="J166" i="9"/>
  <c r="F167" i="9"/>
  <c r="I168" i="9"/>
  <c r="E168" i="9"/>
  <c r="J168" i="9"/>
  <c r="F169" i="9"/>
  <c r="I170" i="9"/>
  <c r="E170" i="9"/>
  <c r="J170" i="9"/>
  <c r="F171" i="9"/>
  <c r="I172" i="9"/>
  <c r="E172" i="9"/>
  <c r="J172" i="9"/>
  <c r="F173" i="9"/>
  <c r="I174" i="9"/>
  <c r="E174" i="9"/>
  <c r="J174" i="9"/>
  <c r="F175" i="9"/>
  <c r="I176" i="9"/>
  <c r="E176" i="9"/>
  <c r="J176" i="9"/>
  <c r="F177" i="9"/>
  <c r="G181" i="9"/>
  <c r="J181" i="9"/>
  <c r="F181" i="9"/>
  <c r="G185" i="9"/>
  <c r="J185" i="9"/>
  <c r="F185" i="9"/>
  <c r="I185" i="9"/>
  <c r="E185" i="9"/>
  <c r="F137" i="9"/>
  <c r="F139" i="9"/>
  <c r="F141" i="9"/>
  <c r="F143" i="9"/>
  <c r="F145" i="9"/>
  <c r="F147" i="9"/>
  <c r="F149" i="9"/>
  <c r="F151" i="9"/>
  <c r="F153" i="9"/>
  <c r="F155" i="9"/>
  <c r="F157" i="9"/>
  <c r="F159" i="9"/>
  <c r="F161" i="9"/>
  <c r="F163" i="9"/>
  <c r="F165" i="9"/>
  <c r="F166" i="9"/>
  <c r="H167" i="9"/>
  <c r="F168" i="9"/>
  <c r="H169" i="9"/>
  <c r="F170" i="9"/>
  <c r="H171" i="9"/>
  <c r="F172" i="9"/>
  <c r="H173" i="9"/>
  <c r="F174" i="9"/>
  <c r="H175" i="9"/>
  <c r="F176" i="9"/>
  <c r="H177" i="9"/>
  <c r="H179" i="9"/>
  <c r="I180" i="9"/>
  <c r="E181" i="9"/>
  <c r="H185" i="9"/>
  <c r="G187" i="9"/>
  <c r="J187" i="9"/>
  <c r="F187" i="9"/>
  <c r="I187" i="9"/>
  <c r="E187" i="9"/>
  <c r="I192" i="9"/>
  <c r="I194" i="9"/>
  <c r="I196" i="9"/>
  <c r="G197" i="9"/>
  <c r="I198" i="9"/>
  <c r="G199" i="9"/>
  <c r="I200" i="9"/>
  <c r="G201" i="9"/>
  <c r="I202" i="9"/>
  <c r="G203" i="9"/>
  <c r="G213" i="9"/>
  <c r="J213" i="9"/>
  <c r="F213" i="9"/>
  <c r="I213" i="9"/>
  <c r="E213" i="9"/>
  <c r="G221" i="9"/>
  <c r="J221" i="9"/>
  <c r="F221" i="9"/>
  <c r="I221" i="9"/>
  <c r="E221" i="9"/>
  <c r="I236" i="9"/>
  <c r="H236" i="9"/>
  <c r="H178" i="9"/>
  <c r="H180" i="9"/>
  <c r="H182" i="9"/>
  <c r="H184" i="9"/>
  <c r="H186" i="9"/>
  <c r="H188" i="9"/>
  <c r="H190" i="9"/>
  <c r="E192" i="9"/>
  <c r="J192" i="9"/>
  <c r="E194" i="9"/>
  <c r="J194" i="9"/>
  <c r="E196" i="9"/>
  <c r="J196" i="9"/>
  <c r="G211" i="9"/>
  <c r="J211" i="9"/>
  <c r="F211" i="9"/>
  <c r="I211" i="9"/>
  <c r="E211" i="9"/>
  <c r="G219" i="9"/>
  <c r="J219" i="9"/>
  <c r="F219" i="9"/>
  <c r="I219" i="9"/>
  <c r="E219" i="9"/>
  <c r="H221" i="9"/>
  <c r="J234" i="9"/>
  <c r="F234" i="9"/>
  <c r="H234" i="9"/>
  <c r="G234" i="9"/>
  <c r="I234" i="9"/>
  <c r="E234" i="9"/>
  <c r="J242" i="9"/>
  <c r="F242" i="9"/>
  <c r="I242" i="9"/>
  <c r="E242" i="9"/>
  <c r="H242" i="9"/>
  <c r="G242" i="9"/>
  <c r="E178" i="9"/>
  <c r="E180" i="9"/>
  <c r="E182" i="9"/>
  <c r="E184" i="9"/>
  <c r="E186" i="9"/>
  <c r="E188" i="9"/>
  <c r="E190" i="9"/>
  <c r="I191" i="9"/>
  <c r="E191" i="9"/>
  <c r="J191" i="9"/>
  <c r="F192" i="9"/>
  <c r="I193" i="9"/>
  <c r="E193" i="9"/>
  <c r="J193" i="9"/>
  <c r="F194" i="9"/>
  <c r="I195" i="9"/>
  <c r="E195" i="9"/>
  <c r="J195" i="9"/>
  <c r="F196" i="9"/>
  <c r="I197" i="9"/>
  <c r="E197" i="9"/>
  <c r="J197" i="9"/>
  <c r="F198" i="9"/>
  <c r="I199" i="9"/>
  <c r="E199" i="9"/>
  <c r="J199" i="9"/>
  <c r="F200" i="9"/>
  <c r="I201" i="9"/>
  <c r="E201" i="9"/>
  <c r="J201" i="9"/>
  <c r="F202" i="9"/>
  <c r="I203" i="9"/>
  <c r="E203" i="9"/>
  <c r="J203" i="9"/>
  <c r="J205" i="9"/>
  <c r="F205" i="9"/>
  <c r="I205" i="9"/>
  <c r="E205" i="9"/>
  <c r="G209" i="9"/>
  <c r="J209" i="9"/>
  <c r="F209" i="9"/>
  <c r="I209" i="9"/>
  <c r="E209" i="9"/>
  <c r="H211" i="9"/>
  <c r="G217" i="9"/>
  <c r="J217" i="9"/>
  <c r="F217" i="9"/>
  <c r="I217" i="9"/>
  <c r="E217" i="9"/>
  <c r="H219" i="9"/>
  <c r="G222" i="9"/>
  <c r="H222" i="9"/>
  <c r="F222" i="9"/>
  <c r="J222" i="9"/>
  <c r="E222" i="9"/>
  <c r="G224" i="9"/>
  <c r="H224" i="9"/>
  <c r="F224" i="9"/>
  <c r="J224" i="9"/>
  <c r="E224" i="9"/>
  <c r="G226" i="9"/>
  <c r="H226" i="9"/>
  <c r="F226" i="9"/>
  <c r="J226" i="9"/>
  <c r="E226" i="9"/>
  <c r="G228" i="9"/>
  <c r="H228" i="9"/>
  <c r="F228" i="9"/>
  <c r="J228" i="9"/>
  <c r="E228" i="9"/>
  <c r="G230" i="9"/>
  <c r="H230" i="9"/>
  <c r="F230" i="9"/>
  <c r="J230" i="9"/>
  <c r="E230" i="9"/>
  <c r="G204" i="9"/>
  <c r="G206" i="9"/>
  <c r="G208" i="9"/>
  <c r="G210" i="9"/>
  <c r="G212" i="9"/>
  <c r="G214" i="9"/>
  <c r="G216" i="9"/>
  <c r="G218" i="9"/>
  <c r="G220" i="9"/>
  <c r="G232" i="9"/>
  <c r="J232" i="9"/>
  <c r="F232" i="9"/>
  <c r="F235" i="9"/>
  <c r="J236" i="9"/>
  <c r="F236" i="9"/>
  <c r="G236" i="9"/>
  <c r="E236" i="9"/>
  <c r="I223" i="9"/>
  <c r="E223" i="9"/>
  <c r="J223" i="9"/>
  <c r="I225" i="9"/>
  <c r="E225" i="9"/>
  <c r="J225" i="9"/>
  <c r="I227" i="9"/>
  <c r="E227" i="9"/>
  <c r="J227" i="9"/>
  <c r="I229" i="9"/>
  <c r="E229" i="9"/>
  <c r="J229" i="9"/>
  <c r="F233" i="9"/>
  <c r="J233" i="9"/>
  <c r="E233" i="9"/>
  <c r="J235" i="9"/>
  <c r="E235" i="9"/>
  <c r="I235" i="9"/>
  <c r="J244" i="9"/>
  <c r="F244" i="9"/>
  <c r="I244" i="9"/>
  <c r="E244" i="9"/>
  <c r="G262" i="9"/>
  <c r="J262" i="9"/>
  <c r="F262" i="9"/>
  <c r="I262" i="9"/>
  <c r="E262" i="9"/>
  <c r="H262" i="9"/>
  <c r="H231" i="9"/>
  <c r="H235" i="9"/>
  <c r="I237" i="9"/>
  <c r="J238" i="9"/>
  <c r="F238" i="9"/>
  <c r="I238" i="9"/>
  <c r="E238" i="9"/>
  <c r="G244" i="9"/>
  <c r="J246" i="9"/>
  <c r="F246" i="9"/>
  <c r="I246" i="9"/>
  <c r="E246" i="9"/>
  <c r="E231" i="9"/>
  <c r="H237" i="9"/>
  <c r="J237" i="9"/>
  <c r="G238" i="9"/>
  <c r="J240" i="9"/>
  <c r="F240" i="9"/>
  <c r="I240" i="9"/>
  <c r="E240" i="9"/>
  <c r="H244" i="9"/>
  <c r="G246" i="9"/>
  <c r="J248" i="9"/>
  <c r="F248" i="9"/>
  <c r="I248" i="9"/>
  <c r="E248" i="9"/>
  <c r="J256" i="9"/>
  <c r="F256" i="9"/>
  <c r="I256" i="9"/>
  <c r="E256" i="9"/>
  <c r="H256" i="9"/>
  <c r="G256" i="9"/>
  <c r="G270" i="9"/>
  <c r="J270" i="9"/>
  <c r="F270" i="9"/>
  <c r="I270" i="9"/>
  <c r="E270" i="9"/>
  <c r="H270" i="9"/>
  <c r="G250" i="9"/>
  <c r="I251" i="9"/>
  <c r="G252" i="9"/>
  <c r="G264" i="9"/>
  <c r="J264" i="9"/>
  <c r="F264" i="9"/>
  <c r="I264" i="9"/>
  <c r="E264" i="9"/>
  <c r="E251" i="9"/>
  <c r="J251" i="9"/>
  <c r="G258" i="9"/>
  <c r="J258" i="9"/>
  <c r="F258" i="9"/>
  <c r="I258" i="9"/>
  <c r="E258" i="9"/>
  <c r="H264" i="9"/>
  <c r="G266" i="9"/>
  <c r="J266" i="9"/>
  <c r="F266" i="9"/>
  <c r="I266" i="9"/>
  <c r="E266" i="9"/>
  <c r="I250" i="9"/>
  <c r="E250" i="9"/>
  <c r="J250" i="9"/>
  <c r="I252" i="9"/>
  <c r="E252" i="9"/>
  <c r="J252" i="9"/>
  <c r="J254" i="9"/>
  <c r="F254" i="9"/>
  <c r="I254" i="9"/>
  <c r="E254" i="9"/>
  <c r="G260" i="9"/>
  <c r="J260" i="9"/>
  <c r="F260" i="9"/>
  <c r="I260" i="9"/>
  <c r="E260" i="9"/>
  <c r="G268" i="9"/>
  <c r="J268" i="9"/>
  <c r="F268" i="9"/>
  <c r="I268" i="9"/>
  <c r="E268" i="9"/>
  <c r="G253" i="9"/>
  <c r="G255" i="9"/>
  <c r="G257" i="9"/>
  <c r="G259" i="9"/>
  <c r="G261" i="9"/>
  <c r="G263" i="9"/>
  <c r="G265" i="9"/>
  <c r="G267" i="9"/>
  <c r="G269" i="9"/>
  <c r="H257" i="9"/>
  <c r="H259" i="9"/>
  <c r="H261" i="9"/>
  <c r="H263" i="9"/>
  <c r="H265" i="9"/>
  <c r="H267" i="9"/>
  <c r="H269" i="9"/>
  <c r="E257" i="9"/>
  <c r="E259" i="9"/>
  <c r="E261" i="9"/>
  <c r="E263" i="9"/>
  <c r="E265" i="9"/>
  <c r="E267" i="9"/>
  <c r="E269" i="9"/>
  <c r="F149" i="8"/>
  <c r="J149" i="8"/>
  <c r="E149" i="8"/>
  <c r="I149" i="8"/>
  <c r="G166" i="8"/>
  <c r="J166" i="8"/>
  <c r="F166" i="8"/>
  <c r="I166" i="8"/>
  <c r="H166" i="8"/>
  <c r="E166" i="8"/>
  <c r="F141" i="8"/>
  <c r="J141" i="8"/>
  <c r="E141" i="8"/>
  <c r="I141" i="8"/>
  <c r="F157" i="8"/>
  <c r="J157" i="8"/>
  <c r="E157" i="8"/>
  <c r="I157" i="8"/>
  <c r="G141" i="8"/>
  <c r="G149" i="8"/>
  <c r="G157" i="8"/>
  <c r="J134" i="8"/>
  <c r="F134" i="8"/>
  <c r="H134" i="8"/>
  <c r="G134" i="8"/>
  <c r="E134" i="8"/>
  <c r="J142" i="8"/>
  <c r="F142" i="8"/>
  <c r="H142" i="8"/>
  <c r="G142" i="8"/>
  <c r="E142" i="8"/>
  <c r="J150" i="8"/>
  <c r="F150" i="8"/>
  <c r="H150" i="8"/>
  <c r="G150" i="8"/>
  <c r="E150" i="8"/>
  <c r="J158" i="8"/>
  <c r="F158" i="8"/>
  <c r="H158" i="8"/>
  <c r="G158" i="8"/>
  <c r="E158" i="8"/>
  <c r="I165" i="8"/>
  <c r="E165" i="8"/>
  <c r="G165" i="8"/>
  <c r="F165" i="8"/>
  <c r="I173" i="8"/>
  <c r="E173" i="8"/>
  <c r="J173" i="8"/>
  <c r="G174" i="8"/>
  <c r="J174" i="8"/>
  <c r="F174" i="8"/>
  <c r="I181" i="8"/>
  <c r="E181" i="8"/>
  <c r="J181" i="8"/>
  <c r="I185" i="8"/>
  <c r="E185" i="8"/>
  <c r="J185" i="8"/>
  <c r="F185" i="8"/>
  <c r="I189" i="8"/>
  <c r="E189" i="8"/>
  <c r="J189" i="8"/>
  <c r="F189" i="8"/>
  <c r="J200" i="8"/>
  <c r="F200" i="8"/>
  <c r="I200" i="8"/>
  <c r="E200" i="8"/>
  <c r="H200" i="8"/>
  <c r="G200" i="8"/>
  <c r="J208" i="8"/>
  <c r="F208" i="8"/>
  <c r="I208" i="8"/>
  <c r="E208" i="8"/>
  <c r="H208" i="8"/>
  <c r="G208" i="8"/>
  <c r="J220" i="8"/>
  <c r="F220" i="8"/>
  <c r="I220" i="8"/>
  <c r="E220" i="8"/>
  <c r="G220" i="8"/>
  <c r="H220" i="8"/>
  <c r="G135" i="8"/>
  <c r="J136" i="8"/>
  <c r="F136" i="8"/>
  <c r="I136" i="8"/>
  <c r="H138" i="8"/>
  <c r="H141" i="8"/>
  <c r="G143" i="8"/>
  <c r="J144" i="8"/>
  <c r="F144" i="8"/>
  <c r="I144" i="8"/>
  <c r="H146" i="8"/>
  <c r="H149" i="8"/>
  <c r="G151" i="8"/>
  <c r="J152" i="8"/>
  <c r="F152" i="8"/>
  <c r="I152" i="8"/>
  <c r="H154" i="8"/>
  <c r="H157" i="8"/>
  <c r="G159" i="8"/>
  <c r="J160" i="8"/>
  <c r="F160" i="8"/>
  <c r="I160" i="8"/>
  <c r="H162" i="8"/>
  <c r="H165" i="8"/>
  <c r="I167" i="8"/>
  <c r="E167" i="8"/>
  <c r="J167" i="8"/>
  <c r="G168" i="8"/>
  <c r="J168" i="8"/>
  <c r="F168" i="8"/>
  <c r="H173" i="8"/>
  <c r="E174" i="8"/>
  <c r="I175" i="8"/>
  <c r="E175" i="8"/>
  <c r="J175" i="8"/>
  <c r="G176" i="8"/>
  <c r="J176" i="8"/>
  <c r="F176" i="8"/>
  <c r="H181" i="8"/>
  <c r="H185" i="8"/>
  <c r="H189" i="8"/>
  <c r="J212" i="8"/>
  <c r="F212" i="8"/>
  <c r="I212" i="8"/>
  <c r="E212" i="8"/>
  <c r="G212" i="8"/>
  <c r="H212" i="8"/>
  <c r="H135" i="8"/>
  <c r="I135" i="8"/>
  <c r="E136" i="8"/>
  <c r="J138" i="8"/>
  <c r="F138" i="8"/>
  <c r="I138" i="8"/>
  <c r="F139" i="8"/>
  <c r="H143" i="8"/>
  <c r="I143" i="8"/>
  <c r="E144" i="8"/>
  <c r="J146" i="8"/>
  <c r="F146" i="8"/>
  <c r="I146" i="8"/>
  <c r="F147" i="8"/>
  <c r="H151" i="8"/>
  <c r="I151" i="8"/>
  <c r="E152" i="8"/>
  <c r="J154" i="8"/>
  <c r="F154" i="8"/>
  <c r="I154" i="8"/>
  <c r="F155" i="8"/>
  <c r="H159" i="8"/>
  <c r="I159" i="8"/>
  <c r="E160" i="8"/>
  <c r="J162" i="8"/>
  <c r="F162" i="8"/>
  <c r="I162" i="8"/>
  <c r="F163" i="8"/>
  <c r="H167" i="8"/>
  <c r="E168" i="8"/>
  <c r="I169" i="8"/>
  <c r="E169" i="8"/>
  <c r="J169" i="8"/>
  <c r="G170" i="8"/>
  <c r="J170" i="8"/>
  <c r="F170" i="8"/>
  <c r="F173" i="8"/>
  <c r="H174" i="8"/>
  <c r="H175" i="8"/>
  <c r="E176" i="8"/>
  <c r="I177" i="8"/>
  <c r="E177" i="8"/>
  <c r="J177" i="8"/>
  <c r="G178" i="8"/>
  <c r="J178" i="8"/>
  <c r="F178" i="8"/>
  <c r="F181" i="8"/>
  <c r="I183" i="8"/>
  <c r="E183" i="8"/>
  <c r="J183" i="8"/>
  <c r="F183" i="8"/>
  <c r="G185" i="8"/>
  <c r="I187" i="8"/>
  <c r="E187" i="8"/>
  <c r="J187" i="8"/>
  <c r="F187" i="8"/>
  <c r="G189" i="8"/>
  <c r="J191" i="8"/>
  <c r="E191" i="8"/>
  <c r="F191" i="8"/>
  <c r="E135" i="8"/>
  <c r="G136" i="8"/>
  <c r="J140" i="8"/>
  <c r="F140" i="8"/>
  <c r="I140" i="8"/>
  <c r="E143" i="8"/>
  <c r="G144" i="8"/>
  <c r="J148" i="8"/>
  <c r="F148" i="8"/>
  <c r="I148" i="8"/>
  <c r="E151" i="8"/>
  <c r="G152" i="8"/>
  <c r="J156" i="8"/>
  <c r="F156" i="8"/>
  <c r="I156" i="8"/>
  <c r="E159" i="8"/>
  <c r="G160" i="8"/>
  <c r="G164" i="8"/>
  <c r="J164" i="8"/>
  <c r="F164" i="8"/>
  <c r="F167" i="8"/>
  <c r="H168" i="8"/>
  <c r="I171" i="8"/>
  <c r="E171" i="8"/>
  <c r="J171" i="8"/>
  <c r="G172" i="8"/>
  <c r="J172" i="8"/>
  <c r="F172" i="8"/>
  <c r="G173" i="8"/>
  <c r="I174" i="8"/>
  <c r="F175" i="8"/>
  <c r="H176" i="8"/>
  <c r="I179" i="8"/>
  <c r="E179" i="8"/>
  <c r="J179" i="8"/>
  <c r="G180" i="8"/>
  <c r="J180" i="8"/>
  <c r="F180" i="8"/>
  <c r="G181" i="8"/>
  <c r="G202" i="8"/>
  <c r="H202" i="8"/>
  <c r="G210" i="8"/>
  <c r="H210" i="8"/>
  <c r="H182" i="8"/>
  <c r="H184" i="8"/>
  <c r="H186" i="8"/>
  <c r="H188" i="8"/>
  <c r="H190" i="8"/>
  <c r="I192" i="8"/>
  <c r="E192" i="8"/>
  <c r="J192" i="8"/>
  <c r="I194" i="8"/>
  <c r="E194" i="8"/>
  <c r="J194" i="8"/>
  <c r="I196" i="8"/>
  <c r="E196" i="8"/>
  <c r="J196" i="8"/>
  <c r="I198" i="8"/>
  <c r="E198" i="8"/>
  <c r="J198" i="8"/>
  <c r="J206" i="8"/>
  <c r="F206" i="8"/>
  <c r="I206" i="8"/>
  <c r="E206" i="8"/>
  <c r="J214" i="8"/>
  <c r="F214" i="8"/>
  <c r="I214" i="8"/>
  <c r="E214" i="8"/>
  <c r="G214" i="8"/>
  <c r="H222" i="8"/>
  <c r="F222" i="8"/>
  <c r="J222" i="8"/>
  <c r="E222" i="8"/>
  <c r="G222" i="8"/>
  <c r="F182" i="8"/>
  <c r="J182" i="8"/>
  <c r="F184" i="8"/>
  <c r="J184" i="8"/>
  <c r="F186" i="8"/>
  <c r="J186" i="8"/>
  <c r="F188" i="8"/>
  <c r="J188" i="8"/>
  <c r="F190" i="8"/>
  <c r="J190" i="8"/>
  <c r="G191" i="8"/>
  <c r="I191" i="8"/>
  <c r="G192" i="8"/>
  <c r="I193" i="8"/>
  <c r="G194" i="8"/>
  <c r="I195" i="8"/>
  <c r="G196" i="8"/>
  <c r="I197" i="8"/>
  <c r="G198" i="8"/>
  <c r="J202" i="8"/>
  <c r="F202" i="8"/>
  <c r="I202" i="8"/>
  <c r="E202" i="8"/>
  <c r="H206" i="8"/>
  <c r="J210" i="8"/>
  <c r="F210" i="8"/>
  <c r="I210" i="8"/>
  <c r="E210" i="8"/>
  <c r="J218" i="8"/>
  <c r="F218" i="8"/>
  <c r="I218" i="8"/>
  <c r="E218" i="8"/>
  <c r="G218" i="8"/>
  <c r="J225" i="8"/>
  <c r="F225" i="8"/>
  <c r="G225" i="8"/>
  <c r="E225" i="8"/>
  <c r="H225" i="8"/>
  <c r="H192" i="8"/>
  <c r="H194" i="8"/>
  <c r="H196" i="8"/>
  <c r="H198" i="8"/>
  <c r="J204" i="8"/>
  <c r="F204" i="8"/>
  <c r="I204" i="8"/>
  <c r="E204" i="8"/>
  <c r="J216" i="8"/>
  <c r="F216" i="8"/>
  <c r="I216" i="8"/>
  <c r="E216" i="8"/>
  <c r="G216" i="8"/>
  <c r="J224" i="8"/>
  <c r="E224" i="8"/>
  <c r="I224" i="8"/>
  <c r="F224" i="8"/>
  <c r="I225" i="8"/>
  <c r="J232" i="8"/>
  <c r="E232" i="8"/>
  <c r="I232" i="8"/>
  <c r="F232" i="8"/>
  <c r="E243" i="8"/>
  <c r="G243" i="8"/>
  <c r="I243" i="8"/>
  <c r="J223" i="8"/>
  <c r="F223" i="8"/>
  <c r="I223" i="8"/>
  <c r="G230" i="8"/>
  <c r="J231" i="8"/>
  <c r="F231" i="8"/>
  <c r="I231" i="8"/>
  <c r="I233" i="8"/>
  <c r="I249" i="8"/>
  <c r="E249" i="8"/>
  <c r="G249" i="8"/>
  <c r="G199" i="8"/>
  <c r="G201" i="8"/>
  <c r="G203" i="8"/>
  <c r="G205" i="8"/>
  <c r="G207" i="8"/>
  <c r="G223" i="8"/>
  <c r="H224" i="8"/>
  <c r="G226" i="8"/>
  <c r="J227" i="8"/>
  <c r="F227" i="8"/>
  <c r="I227" i="8"/>
  <c r="E230" i="8"/>
  <c r="J230" i="8"/>
  <c r="G231" i="8"/>
  <c r="H232" i="8"/>
  <c r="J235" i="8"/>
  <c r="F235" i="8"/>
  <c r="H235" i="8"/>
  <c r="E235" i="8"/>
  <c r="H223" i="8"/>
  <c r="H226" i="8"/>
  <c r="E227" i="8"/>
  <c r="J229" i="8"/>
  <c r="F229" i="8"/>
  <c r="I229" i="8"/>
  <c r="H231" i="8"/>
  <c r="J234" i="8"/>
  <c r="F234" i="8"/>
  <c r="I234" i="8"/>
  <c r="G235" i="8"/>
  <c r="E239" i="8"/>
  <c r="G239" i="8"/>
  <c r="H233" i="8"/>
  <c r="G236" i="8"/>
  <c r="H237" i="8"/>
  <c r="J240" i="8"/>
  <c r="F240" i="8"/>
  <c r="I240" i="8"/>
  <c r="H241" i="8"/>
  <c r="J244" i="8"/>
  <c r="F244" i="8"/>
  <c r="I244" i="8"/>
  <c r="H245" i="8"/>
  <c r="H247" i="8"/>
  <c r="F251" i="8"/>
  <c r="G251" i="8"/>
  <c r="F259" i="8"/>
  <c r="G259" i="8"/>
  <c r="F233" i="8"/>
  <c r="E236" i="8"/>
  <c r="G237" i="8"/>
  <c r="J238" i="8"/>
  <c r="F238" i="8"/>
  <c r="I238" i="8"/>
  <c r="H239" i="8"/>
  <c r="E240" i="8"/>
  <c r="G241" i="8"/>
  <c r="J242" i="8"/>
  <c r="F242" i="8"/>
  <c r="I242" i="8"/>
  <c r="H243" i="8"/>
  <c r="E244" i="8"/>
  <c r="G245" i="8"/>
  <c r="H249" i="8"/>
  <c r="J251" i="8"/>
  <c r="G252" i="8"/>
  <c r="J252" i="8"/>
  <c r="F252" i="8"/>
  <c r="H252" i="8"/>
  <c r="E252" i="8"/>
  <c r="I252" i="8"/>
  <c r="J259" i="8"/>
  <c r="G260" i="8"/>
  <c r="J260" i="8"/>
  <c r="F260" i="8"/>
  <c r="H260" i="8"/>
  <c r="E260" i="8"/>
  <c r="I260" i="8"/>
  <c r="J267" i="8"/>
  <c r="F267" i="8"/>
  <c r="G267" i="8"/>
  <c r="I247" i="8"/>
  <c r="E247" i="8"/>
  <c r="J263" i="8"/>
  <c r="F263" i="8"/>
  <c r="G263" i="8"/>
  <c r="F237" i="8"/>
  <c r="J237" i="8"/>
  <c r="F239" i="8"/>
  <c r="J239" i="8"/>
  <c r="F241" i="8"/>
  <c r="J241" i="8"/>
  <c r="F243" i="8"/>
  <c r="J243" i="8"/>
  <c r="F245" i="8"/>
  <c r="J245" i="8"/>
  <c r="F247" i="8"/>
  <c r="J247" i="8"/>
  <c r="F249" i="8"/>
  <c r="J249" i="8"/>
  <c r="E250" i="8"/>
  <c r="F253" i="8"/>
  <c r="I255" i="8"/>
  <c r="E256" i="8"/>
  <c r="G258" i="8"/>
  <c r="J258" i="8"/>
  <c r="F258" i="8"/>
  <c r="I265" i="8"/>
  <c r="I269" i="8"/>
  <c r="F246" i="8"/>
  <c r="J246" i="8"/>
  <c r="F248" i="8"/>
  <c r="J248" i="8"/>
  <c r="I251" i="8"/>
  <c r="G254" i="8"/>
  <c r="J254" i="8"/>
  <c r="F254" i="8"/>
  <c r="G255" i="8"/>
  <c r="I259" i="8"/>
  <c r="I263" i="8"/>
  <c r="I267" i="8"/>
  <c r="G250" i="8"/>
  <c r="J250" i="8"/>
  <c r="I250" i="8"/>
  <c r="G256" i="8"/>
  <c r="J256" i="8"/>
  <c r="F256" i="8"/>
  <c r="J265" i="8"/>
  <c r="F265" i="8"/>
  <c r="J269" i="8"/>
  <c r="F269" i="8"/>
  <c r="H262" i="8"/>
  <c r="H264" i="8"/>
  <c r="H266" i="8"/>
  <c r="H268" i="8"/>
  <c r="H270" i="8"/>
  <c r="H251" i="8"/>
  <c r="H253" i="8"/>
  <c r="H255" i="8"/>
  <c r="H257" i="8"/>
  <c r="H259" i="8"/>
  <c r="H261" i="8"/>
  <c r="F262" i="8"/>
  <c r="J262" i="8"/>
  <c r="H263" i="8"/>
  <c r="F264" i="8"/>
  <c r="J264" i="8"/>
  <c r="H265" i="8"/>
  <c r="F266" i="8"/>
  <c r="J266" i="8"/>
  <c r="H267" i="8"/>
  <c r="F268" i="8"/>
  <c r="J268" i="8"/>
  <c r="H269" i="8"/>
  <c r="F270" i="8"/>
  <c r="J270" i="8"/>
  <c r="E251" i="8"/>
  <c r="E253" i="8"/>
  <c r="E255" i="8"/>
  <c r="E257" i="8"/>
  <c r="E259" i="8"/>
  <c r="E261" i="8"/>
  <c r="E263" i="8"/>
  <c r="E265" i="8"/>
  <c r="E267" i="8"/>
  <c r="E269" i="8"/>
  <c r="N163" i="7"/>
  <c r="Q163" i="7"/>
  <c r="R204" i="7"/>
  <c r="N204" i="7"/>
  <c r="Q204" i="7"/>
  <c r="S136" i="7"/>
  <c r="O136" i="7"/>
  <c r="N216" i="7"/>
  <c r="Q216" i="7"/>
  <c r="S137" i="7"/>
  <c r="O137" i="7"/>
  <c r="S140" i="7"/>
  <c r="O140" i="7"/>
  <c r="S141" i="7"/>
  <c r="O141" i="7"/>
  <c r="S144" i="7"/>
  <c r="O144" i="7"/>
  <c r="S145" i="7"/>
  <c r="O145" i="7"/>
  <c r="S148" i="7"/>
  <c r="O148" i="7"/>
  <c r="S149" i="7"/>
  <c r="O149" i="7"/>
  <c r="S152" i="7"/>
  <c r="O152" i="7"/>
  <c r="S153" i="7"/>
  <c r="O153" i="7"/>
  <c r="O237" i="7"/>
  <c r="Q136" i="7"/>
  <c r="S135" i="7"/>
  <c r="O135" i="7"/>
  <c r="K110" i="12"/>
  <c r="Q110" i="12" s="1"/>
  <c r="M52" i="12"/>
  <c r="S52" i="12" s="1"/>
  <c r="I52" i="12"/>
  <c r="O52" i="12" s="1"/>
  <c r="L23" i="12"/>
  <c r="R23" i="12" s="1"/>
  <c r="J81" i="12"/>
  <c r="P81" i="12" s="1"/>
  <c r="L52" i="12"/>
  <c r="R52" i="12" s="1"/>
  <c r="K23" i="12"/>
  <c r="Q23" i="12" s="1"/>
  <c r="K140" i="7"/>
  <c r="K144" i="7"/>
  <c r="S147" i="7"/>
  <c r="O147" i="7"/>
  <c r="K152" i="7"/>
  <c r="O155" i="7"/>
  <c r="S155" i="7"/>
  <c r="K158" i="7"/>
  <c r="K159" i="7"/>
  <c r="M164" i="7"/>
  <c r="K167" i="7"/>
  <c r="L253" i="7"/>
  <c r="M210" i="7"/>
  <c r="P210" i="7" s="1"/>
  <c r="R135" i="7"/>
  <c r="N135" i="7"/>
  <c r="S138" i="7"/>
  <c r="O138" i="7"/>
  <c r="K143" i="7"/>
  <c r="S146" i="7"/>
  <c r="O146" i="7"/>
  <c r="K151" i="7"/>
  <c r="S154" i="7"/>
  <c r="O154" i="7"/>
  <c r="M241" i="7"/>
  <c r="P241" i="7" s="1"/>
  <c r="M238" i="7"/>
  <c r="P238" i="7" s="1"/>
  <c r="M237" i="7"/>
  <c r="P237" i="7" s="1"/>
  <c r="M216" i="7"/>
  <c r="P216" i="7" s="1"/>
  <c r="M242" i="7"/>
  <c r="P242" i="7" s="1"/>
  <c r="M229" i="7"/>
  <c r="P229" i="7" s="1"/>
  <c r="M208" i="7"/>
  <c r="P208" i="7" s="1"/>
  <c r="K164" i="7"/>
  <c r="K170" i="7"/>
  <c r="K172" i="7"/>
  <c r="K174" i="7"/>
  <c r="K178" i="7"/>
  <c r="K184" i="7"/>
  <c r="K188" i="7"/>
  <c r="K196" i="7"/>
  <c r="K198" i="7"/>
  <c r="K200" i="7"/>
  <c r="K202" i="7"/>
  <c r="K206" i="7"/>
  <c r="K208" i="7"/>
  <c r="J23" i="12"/>
  <c r="P23" i="12" s="1"/>
  <c r="J52" i="12"/>
  <c r="P52" i="12" s="1"/>
  <c r="R134" i="7"/>
  <c r="N134" i="7"/>
  <c r="K138" i="7"/>
  <c r="K142" i="7"/>
  <c r="K146" i="7"/>
  <c r="K150" i="7"/>
  <c r="K154" i="7"/>
  <c r="M160" i="7"/>
  <c r="P160" i="7" s="1"/>
  <c r="K162" i="7"/>
  <c r="M168" i="7"/>
  <c r="P168" i="7" s="1"/>
  <c r="L215" i="7"/>
  <c r="L248" i="7"/>
  <c r="L261" i="7"/>
  <c r="R136" i="7"/>
  <c r="N136" i="7"/>
  <c r="S139" i="7"/>
  <c r="O139" i="7"/>
  <c r="S143" i="7"/>
  <c r="O143" i="7"/>
  <c r="K148" i="7"/>
  <c r="S151" i="7"/>
  <c r="O151" i="7"/>
  <c r="K156" i="7"/>
  <c r="K166" i="7"/>
  <c r="M213" i="7"/>
  <c r="P213" i="7" s="1"/>
  <c r="L269" i="7"/>
  <c r="I23" i="12"/>
  <c r="O23" i="12" s="1"/>
  <c r="S134" i="7"/>
  <c r="O134" i="7"/>
  <c r="K139" i="7"/>
  <c r="S142" i="7"/>
  <c r="O142" i="7"/>
  <c r="K147" i="7"/>
  <c r="S150" i="7"/>
  <c r="O150" i="7"/>
  <c r="K155" i="7"/>
  <c r="K157" i="7"/>
  <c r="M162" i="7"/>
  <c r="P162" i="7" s="1"/>
  <c r="K165" i="7"/>
  <c r="K176" i="7"/>
  <c r="K180" i="7"/>
  <c r="K182" i="7"/>
  <c r="K186" i="7"/>
  <c r="K190" i="7"/>
  <c r="K192" i="7"/>
  <c r="K194" i="7"/>
  <c r="L241" i="7"/>
  <c r="M23" i="12"/>
  <c r="S23" i="12" s="1"/>
  <c r="K52" i="12"/>
  <c r="Q52" i="12" s="1"/>
  <c r="K217" i="7"/>
  <c r="K215" i="7"/>
  <c r="K213" i="7"/>
  <c r="K211" i="7"/>
  <c r="K209" i="7"/>
  <c r="K227" i="7"/>
  <c r="K225" i="7"/>
  <c r="K223" i="7"/>
  <c r="K221" i="7"/>
  <c r="K219" i="7"/>
  <c r="K214" i="7"/>
  <c r="K210" i="7"/>
  <c r="K212" i="7"/>
  <c r="K226" i="7"/>
  <c r="K224" i="7"/>
  <c r="K222" i="7"/>
  <c r="K220" i="7"/>
  <c r="K218" i="7"/>
  <c r="Q135" i="7"/>
  <c r="K137" i="7"/>
  <c r="K141" i="7"/>
  <c r="K145" i="7"/>
  <c r="K149" i="7"/>
  <c r="K153" i="7"/>
  <c r="M158" i="7"/>
  <c r="K160" i="7"/>
  <c r="S160" i="7"/>
  <c r="K161" i="7"/>
  <c r="M166" i="7"/>
  <c r="K168" i="7"/>
  <c r="S168" i="7"/>
  <c r="K169" i="7"/>
  <c r="K171" i="7"/>
  <c r="K173" i="7"/>
  <c r="K175" i="7"/>
  <c r="K177" i="7"/>
  <c r="K179" i="7"/>
  <c r="K181" i="7"/>
  <c r="K183" i="7"/>
  <c r="K185" i="7"/>
  <c r="K187" i="7"/>
  <c r="K189" i="7"/>
  <c r="K191" i="7"/>
  <c r="K193" i="7"/>
  <c r="K195" i="7"/>
  <c r="K197" i="7"/>
  <c r="K199" i="7"/>
  <c r="K201" i="7"/>
  <c r="K203" i="7"/>
  <c r="K205" i="7"/>
  <c r="K207" i="7"/>
  <c r="L229" i="7"/>
  <c r="L232" i="7"/>
  <c r="M243" i="7"/>
  <c r="P243" i="7" s="1"/>
  <c r="M215" i="7"/>
  <c r="P215" i="7" s="1"/>
  <c r="L217" i="7"/>
  <c r="K229" i="7"/>
  <c r="K237" i="7"/>
  <c r="K241" i="7"/>
  <c r="L263" i="7"/>
  <c r="L268" i="7"/>
  <c r="L264" i="7"/>
  <c r="L260" i="7"/>
  <c r="L256" i="7"/>
  <c r="L252" i="7"/>
  <c r="L246" i="7"/>
  <c r="L240" i="7"/>
  <c r="L234" i="7"/>
  <c r="L230" i="7"/>
  <c r="L245" i="7"/>
  <c r="M157" i="7"/>
  <c r="P157" i="7" s="1"/>
  <c r="M159" i="7"/>
  <c r="P159" i="7" s="1"/>
  <c r="S159" i="7"/>
  <c r="M161" i="7"/>
  <c r="P161" i="7" s="1"/>
  <c r="M163" i="7"/>
  <c r="P163" i="7" s="1"/>
  <c r="S163" i="7"/>
  <c r="M165" i="7"/>
  <c r="P165" i="7" s="1"/>
  <c r="M167" i="7"/>
  <c r="P167" i="7" s="1"/>
  <c r="S167" i="7"/>
  <c r="M209" i="7"/>
  <c r="P209" i="7" s="1"/>
  <c r="L211" i="7"/>
  <c r="M217" i="7"/>
  <c r="P217" i="7" s="1"/>
  <c r="L228" i="7"/>
  <c r="L233" i="7"/>
  <c r="L236" i="7"/>
  <c r="L249" i="7"/>
  <c r="L257" i="7"/>
  <c r="L265" i="7"/>
  <c r="M231" i="7"/>
  <c r="P231" i="7" s="1"/>
  <c r="L255" i="7"/>
  <c r="M268" i="7"/>
  <c r="P268" i="7" s="1"/>
  <c r="M264" i="7"/>
  <c r="P264" i="7" s="1"/>
  <c r="M260" i="7"/>
  <c r="P260" i="7" s="1"/>
  <c r="M256" i="7"/>
  <c r="P256" i="7" s="1"/>
  <c r="M252" i="7"/>
  <c r="P252" i="7" s="1"/>
  <c r="M267" i="7"/>
  <c r="P267" i="7" s="1"/>
  <c r="M263" i="7"/>
  <c r="P263" i="7" s="1"/>
  <c r="M259" i="7"/>
  <c r="P259" i="7" s="1"/>
  <c r="M255" i="7"/>
  <c r="P255" i="7" s="1"/>
  <c r="M251" i="7"/>
  <c r="P251" i="7" s="1"/>
  <c r="M248" i="7"/>
  <c r="P248" i="7" s="1"/>
  <c r="M244" i="7"/>
  <c r="P244" i="7" s="1"/>
  <c r="M239" i="7"/>
  <c r="P239" i="7" s="1"/>
  <c r="M270" i="7"/>
  <c r="P270" i="7" s="1"/>
  <c r="M269" i="7"/>
  <c r="P269" i="7" s="1"/>
  <c r="M266" i="7"/>
  <c r="P266" i="7" s="1"/>
  <c r="M265" i="7"/>
  <c r="P265" i="7" s="1"/>
  <c r="M262" i="7"/>
  <c r="P262" i="7" s="1"/>
  <c r="M261" i="7"/>
  <c r="P261" i="7" s="1"/>
  <c r="M258" i="7"/>
  <c r="P258" i="7" s="1"/>
  <c r="M257" i="7"/>
  <c r="P257" i="7" s="1"/>
  <c r="M254" i="7"/>
  <c r="P254" i="7" s="1"/>
  <c r="M253" i="7"/>
  <c r="P253" i="7" s="1"/>
  <c r="M250" i="7"/>
  <c r="P250" i="7" s="1"/>
  <c r="M249" i="7"/>
  <c r="P249" i="7" s="1"/>
  <c r="M245" i="7"/>
  <c r="P245" i="7" s="1"/>
  <c r="M240" i="7"/>
  <c r="P240" i="7" s="1"/>
  <c r="M236" i="7"/>
  <c r="P236" i="7" s="1"/>
  <c r="M232" i="7"/>
  <c r="P232" i="7" s="1"/>
  <c r="M228" i="7"/>
  <c r="P228" i="7" s="1"/>
  <c r="M174" i="7"/>
  <c r="M173" i="7"/>
  <c r="M172" i="7"/>
  <c r="M171" i="7"/>
  <c r="M170" i="7"/>
  <c r="M169"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11" i="7"/>
  <c r="P211" i="7" s="1"/>
  <c r="M212" i="7"/>
  <c r="P212" i="7" s="1"/>
  <c r="L213" i="7"/>
  <c r="K233" i="7"/>
  <c r="M233" i="7"/>
  <c r="P233" i="7" s="1"/>
  <c r="M235" i="7"/>
  <c r="P235" i="7" s="1"/>
  <c r="L239" i="7"/>
  <c r="L243" i="7"/>
  <c r="K248" i="7"/>
  <c r="L251" i="7"/>
  <c r="L259" i="7"/>
  <c r="L267" i="7"/>
  <c r="L208" i="7"/>
  <c r="L210" i="7"/>
  <c r="L212" i="7"/>
  <c r="L214" i="7"/>
  <c r="L216" i="7"/>
  <c r="L218" i="7"/>
  <c r="L219" i="7"/>
  <c r="L220" i="7"/>
  <c r="L221" i="7"/>
  <c r="L222" i="7"/>
  <c r="L223" i="7"/>
  <c r="L224" i="7"/>
  <c r="L225" i="7"/>
  <c r="L226" i="7"/>
  <c r="L227" i="7"/>
  <c r="M230" i="7"/>
  <c r="P230" i="7" s="1"/>
  <c r="M234" i="7"/>
  <c r="P234" i="7" s="1"/>
  <c r="K238" i="7"/>
  <c r="K242" i="7"/>
  <c r="K244" i="7"/>
  <c r="L247" i="7"/>
  <c r="L250" i="7"/>
  <c r="L254" i="7"/>
  <c r="L258" i="7"/>
  <c r="L262" i="7"/>
  <c r="L266" i="7"/>
  <c r="L270" i="7"/>
  <c r="M218" i="7"/>
  <c r="P218" i="7" s="1"/>
  <c r="M219" i="7"/>
  <c r="P219" i="7" s="1"/>
  <c r="M220" i="7"/>
  <c r="P220" i="7" s="1"/>
  <c r="M221" i="7"/>
  <c r="P221" i="7" s="1"/>
  <c r="M222" i="7"/>
  <c r="P222" i="7" s="1"/>
  <c r="M223" i="7"/>
  <c r="P223" i="7" s="1"/>
  <c r="M224" i="7"/>
  <c r="P224" i="7" s="1"/>
  <c r="M225" i="7"/>
  <c r="P225" i="7" s="1"/>
  <c r="M226" i="7"/>
  <c r="P226" i="7" s="1"/>
  <c r="M227" i="7"/>
  <c r="P227" i="7" s="1"/>
  <c r="K228" i="7"/>
  <c r="L231" i="7"/>
  <c r="K232" i="7"/>
  <c r="L235" i="7"/>
  <c r="K236" i="7"/>
  <c r="L238" i="7"/>
  <c r="L242" i="7"/>
  <c r="L244" i="7"/>
  <c r="M247" i="7"/>
  <c r="P247" i="7" s="1"/>
  <c r="K230" i="7"/>
  <c r="K234" i="7"/>
  <c r="K240" i="7"/>
  <c r="K245" i="7"/>
  <c r="K249" i="7"/>
  <c r="K253" i="7"/>
  <c r="K257" i="7"/>
  <c r="K261" i="7"/>
  <c r="K265" i="7"/>
  <c r="K269" i="7"/>
  <c r="K231" i="7"/>
  <c r="K235" i="7"/>
  <c r="K239" i="7"/>
  <c r="M246" i="7"/>
  <c r="P246" i="7" s="1"/>
  <c r="K250" i="7"/>
  <c r="K254" i="7"/>
  <c r="K258" i="7"/>
  <c r="K262" i="7"/>
  <c r="K266" i="7"/>
  <c r="K270" i="7"/>
  <c r="K243" i="7"/>
  <c r="K247" i="7"/>
  <c r="K251" i="7"/>
  <c r="K255" i="7"/>
  <c r="K259" i="7"/>
  <c r="K263" i="7"/>
  <c r="K267" i="7"/>
  <c r="K246" i="7"/>
  <c r="K252" i="7"/>
  <c r="K256" i="7"/>
  <c r="K260" i="7"/>
  <c r="K264" i="7"/>
  <c r="K268" i="7"/>
  <c r="K142" i="3"/>
  <c r="S135" i="3"/>
  <c r="I141" i="3"/>
  <c r="L141" i="3" s="1"/>
  <c r="G161" i="3"/>
  <c r="J161" i="3"/>
  <c r="F161" i="3"/>
  <c r="G166" i="3"/>
  <c r="J166" i="3"/>
  <c r="F166" i="3"/>
  <c r="I166" i="3"/>
  <c r="E166" i="3"/>
  <c r="H136" i="3"/>
  <c r="K136" i="3" s="1"/>
  <c r="F138" i="3"/>
  <c r="I142" i="3"/>
  <c r="E142" i="3"/>
  <c r="K171" i="3" s="1"/>
  <c r="J142" i="3"/>
  <c r="E145" i="3"/>
  <c r="J146" i="3"/>
  <c r="F146" i="3"/>
  <c r="I146" i="3"/>
  <c r="E146" i="3"/>
  <c r="J150" i="3"/>
  <c r="F150" i="3"/>
  <c r="I150" i="3"/>
  <c r="E150" i="3"/>
  <c r="K176" i="3" s="1"/>
  <c r="E153" i="3"/>
  <c r="J154" i="3"/>
  <c r="F154" i="3"/>
  <c r="I154" i="3"/>
  <c r="E154" i="3"/>
  <c r="E157" i="3"/>
  <c r="J158" i="3"/>
  <c r="F158" i="3"/>
  <c r="I158" i="3"/>
  <c r="E158" i="3"/>
  <c r="E161" i="3"/>
  <c r="J162" i="3"/>
  <c r="F162" i="3"/>
  <c r="I162" i="3"/>
  <c r="E162" i="3"/>
  <c r="H166" i="3"/>
  <c r="I183" i="3"/>
  <c r="E183" i="3"/>
  <c r="H183" i="3"/>
  <c r="G183" i="3"/>
  <c r="F183" i="3"/>
  <c r="J141" i="3"/>
  <c r="M141" i="3" s="1"/>
  <c r="P141" i="3" s="1"/>
  <c r="F141" i="3"/>
  <c r="L186" i="3" s="1"/>
  <c r="G149" i="3"/>
  <c r="J149" i="3"/>
  <c r="F149" i="3"/>
  <c r="J197" i="3"/>
  <c r="F197" i="3"/>
  <c r="E197" i="3"/>
  <c r="I197" i="3"/>
  <c r="H197" i="3"/>
  <c r="G197" i="3"/>
  <c r="N134" i="3"/>
  <c r="I136" i="3"/>
  <c r="L136" i="3" s="1"/>
  <c r="G141" i="3"/>
  <c r="M160" i="3" s="1"/>
  <c r="P160" i="3" s="1"/>
  <c r="K144" i="3"/>
  <c r="H149" i="3"/>
  <c r="L151" i="3"/>
  <c r="H161" i="3"/>
  <c r="I194" i="3"/>
  <c r="E194" i="3"/>
  <c r="F194" i="3"/>
  <c r="J194" i="3"/>
  <c r="H194" i="3"/>
  <c r="G194" i="3"/>
  <c r="I138" i="3"/>
  <c r="E138" i="3"/>
  <c r="G145" i="3"/>
  <c r="M195" i="3" s="1"/>
  <c r="P195" i="3" s="1"/>
  <c r="J145" i="3"/>
  <c r="F145" i="3"/>
  <c r="G153" i="3"/>
  <c r="J153" i="3"/>
  <c r="F153" i="3"/>
  <c r="G157" i="3"/>
  <c r="J157" i="3"/>
  <c r="F157" i="3"/>
  <c r="L165" i="3" s="1"/>
  <c r="J170" i="3"/>
  <c r="F170" i="3"/>
  <c r="H170" i="3"/>
  <c r="G170" i="3"/>
  <c r="E170" i="3"/>
  <c r="G173" i="3"/>
  <c r="H173" i="3"/>
  <c r="F173" i="3"/>
  <c r="J173" i="3"/>
  <c r="E173" i="3"/>
  <c r="I134" i="3"/>
  <c r="L134" i="3" s="1"/>
  <c r="E134" i="3"/>
  <c r="K182" i="3" s="1"/>
  <c r="J134" i="3"/>
  <c r="M134" i="3" s="1"/>
  <c r="P134" i="3" s="1"/>
  <c r="E136" i="3"/>
  <c r="J136" i="3"/>
  <c r="M136" i="3" s="1"/>
  <c r="P136" i="3" s="1"/>
  <c r="J137" i="3"/>
  <c r="M137" i="3" s="1"/>
  <c r="P137" i="3" s="1"/>
  <c r="F137" i="3"/>
  <c r="L173" i="3" s="1"/>
  <c r="I137" i="3"/>
  <c r="L137" i="3" s="1"/>
  <c r="H138" i="3"/>
  <c r="K138" i="3" s="1"/>
  <c r="I140" i="3"/>
  <c r="L140" i="3" s="1"/>
  <c r="H141" i="3"/>
  <c r="G142" i="3"/>
  <c r="M143" i="3"/>
  <c r="P143" i="3" s="1"/>
  <c r="I145" i="3"/>
  <c r="H146" i="3"/>
  <c r="I149" i="3"/>
  <c r="L149" i="3" s="1"/>
  <c r="H150" i="3"/>
  <c r="I153" i="3"/>
  <c r="H154" i="3"/>
  <c r="I157" i="3"/>
  <c r="H158" i="3"/>
  <c r="I161" i="3"/>
  <c r="H162" i="3"/>
  <c r="J186" i="3"/>
  <c r="F186" i="3"/>
  <c r="H186" i="3"/>
  <c r="G186" i="3"/>
  <c r="E186" i="3"/>
  <c r="G189" i="3"/>
  <c r="H189" i="3"/>
  <c r="F189" i="3"/>
  <c r="J189" i="3"/>
  <c r="E189" i="3"/>
  <c r="G144" i="3"/>
  <c r="M223" i="3" s="1"/>
  <c r="P223" i="3" s="1"/>
  <c r="G148" i="3"/>
  <c r="G152" i="3"/>
  <c r="M181" i="3" s="1"/>
  <c r="P181" i="3" s="1"/>
  <c r="G156" i="3"/>
  <c r="G160" i="3"/>
  <c r="G164" i="3"/>
  <c r="F165" i="3"/>
  <c r="J165" i="3"/>
  <c r="G168" i="3"/>
  <c r="F169" i="3"/>
  <c r="I171" i="3"/>
  <c r="L171" i="3" s="1"/>
  <c r="E171" i="3"/>
  <c r="J171" i="3"/>
  <c r="J174" i="3"/>
  <c r="F174" i="3"/>
  <c r="I174" i="3"/>
  <c r="I177" i="3"/>
  <c r="G179" i="3"/>
  <c r="H181" i="3"/>
  <c r="K181" i="3" s="1"/>
  <c r="G182" i="3"/>
  <c r="F185" i="3"/>
  <c r="I187" i="3"/>
  <c r="E187" i="3"/>
  <c r="J187" i="3"/>
  <c r="J190" i="3"/>
  <c r="F190" i="3"/>
  <c r="I190" i="3"/>
  <c r="J193" i="3"/>
  <c r="G193" i="3"/>
  <c r="I193" i="3"/>
  <c r="I210" i="3"/>
  <c r="E210" i="3"/>
  <c r="H210" i="3"/>
  <c r="G210" i="3"/>
  <c r="F210" i="3"/>
  <c r="J217" i="3"/>
  <c r="F217" i="3"/>
  <c r="I217" i="3"/>
  <c r="E217" i="3"/>
  <c r="H217" i="3"/>
  <c r="G217" i="3"/>
  <c r="G165" i="3"/>
  <c r="H169" i="3"/>
  <c r="K169" i="3" s="1"/>
  <c r="I175" i="3"/>
  <c r="E175" i="3"/>
  <c r="J175" i="3"/>
  <c r="M175" i="3" s="1"/>
  <c r="P175" i="3" s="1"/>
  <c r="J178" i="3"/>
  <c r="F178" i="3"/>
  <c r="I178" i="3"/>
  <c r="I181" i="3"/>
  <c r="L181" i="3" s="1"/>
  <c r="H185" i="3"/>
  <c r="I191" i="3"/>
  <c r="E191" i="3"/>
  <c r="K204" i="3" s="1"/>
  <c r="J191" i="3"/>
  <c r="G196" i="3"/>
  <c r="F196" i="3"/>
  <c r="J196" i="3"/>
  <c r="M196" i="3" s="1"/>
  <c r="P196" i="3" s="1"/>
  <c r="I169" i="3"/>
  <c r="I179" i="3"/>
  <c r="L179" i="3" s="1"/>
  <c r="E179" i="3"/>
  <c r="J179" i="3"/>
  <c r="J182" i="3"/>
  <c r="F182" i="3"/>
  <c r="I182" i="3"/>
  <c r="I185" i="3"/>
  <c r="G200" i="3"/>
  <c r="F200" i="3"/>
  <c r="J200" i="3"/>
  <c r="E200" i="3"/>
  <c r="K203" i="3"/>
  <c r="J213" i="3"/>
  <c r="F213" i="3"/>
  <c r="I213" i="3"/>
  <c r="H213" i="3"/>
  <c r="G213" i="3"/>
  <c r="E213" i="3"/>
  <c r="M218" i="3"/>
  <c r="P218" i="3" s="1"/>
  <c r="I198" i="3"/>
  <c r="E198" i="3"/>
  <c r="J198" i="3"/>
  <c r="M198" i="3" s="1"/>
  <c r="P198" i="3" s="1"/>
  <c r="J201" i="3"/>
  <c r="F201" i="3"/>
  <c r="I201" i="3"/>
  <c r="I204" i="3"/>
  <c r="L204" i="3" s="1"/>
  <c r="G206" i="3"/>
  <c r="H208" i="3"/>
  <c r="G209" i="3"/>
  <c r="F212" i="3"/>
  <c r="H216" i="3"/>
  <c r="I202" i="3"/>
  <c r="L202" i="3" s="1"/>
  <c r="E202" i="3"/>
  <c r="J202" i="3"/>
  <c r="J205" i="3"/>
  <c r="F205" i="3"/>
  <c r="L218" i="3" s="1"/>
  <c r="I205" i="3"/>
  <c r="I208" i="3"/>
  <c r="H212" i="3"/>
  <c r="L214" i="3"/>
  <c r="G220" i="3"/>
  <c r="J220" i="3"/>
  <c r="F220" i="3"/>
  <c r="G227" i="3"/>
  <c r="H227" i="3"/>
  <c r="F227" i="3"/>
  <c r="J227" i="3"/>
  <c r="E227" i="3"/>
  <c r="I206" i="3"/>
  <c r="E206" i="3"/>
  <c r="J206" i="3"/>
  <c r="M206" i="3" s="1"/>
  <c r="P206" i="3" s="1"/>
  <c r="J209" i="3"/>
  <c r="F209" i="3"/>
  <c r="I209" i="3"/>
  <c r="I212" i="3"/>
  <c r="L212" i="3" s="1"/>
  <c r="G216" i="3"/>
  <c r="J216" i="3"/>
  <c r="F216" i="3"/>
  <c r="K219" i="3"/>
  <c r="J221" i="3"/>
  <c r="F221" i="3"/>
  <c r="I221" i="3"/>
  <c r="L221" i="3" s="1"/>
  <c r="E221" i="3"/>
  <c r="G224" i="3"/>
  <c r="J224" i="3"/>
  <c r="M224" i="3" s="1"/>
  <c r="P224" i="3" s="1"/>
  <c r="F224" i="3"/>
  <c r="I224" i="3"/>
  <c r="E224" i="3"/>
  <c r="L227" i="3"/>
  <c r="I225" i="3"/>
  <c r="E225" i="3"/>
  <c r="J225" i="3"/>
  <c r="M225" i="3" s="1"/>
  <c r="P225" i="3" s="1"/>
  <c r="J228" i="3"/>
  <c r="F228" i="3"/>
  <c r="I228" i="3"/>
  <c r="M229" i="3"/>
  <c r="P229" i="3" s="1"/>
  <c r="I239" i="3"/>
  <c r="E239" i="3"/>
  <c r="G239" i="3"/>
  <c r="I243" i="3"/>
  <c r="E243" i="3"/>
  <c r="G243" i="3"/>
  <c r="H214" i="3"/>
  <c r="H218" i="3"/>
  <c r="H222" i="3"/>
  <c r="K222" i="3" s="1"/>
  <c r="F225" i="3"/>
  <c r="E228" i="3"/>
  <c r="G229" i="3"/>
  <c r="M243" i="3" s="1"/>
  <c r="P243" i="3" s="1"/>
  <c r="I229" i="3"/>
  <c r="E229" i="3"/>
  <c r="G233" i="3"/>
  <c r="I233" i="3"/>
  <c r="E233" i="3"/>
  <c r="I235" i="3"/>
  <c r="E235" i="3"/>
  <c r="G235" i="3"/>
  <c r="G237" i="3"/>
  <c r="I237" i="3"/>
  <c r="E237" i="3"/>
  <c r="F239" i="3"/>
  <c r="G241" i="3"/>
  <c r="I241" i="3"/>
  <c r="E241" i="3"/>
  <c r="F243" i="3"/>
  <c r="G245" i="3"/>
  <c r="I245" i="3"/>
  <c r="E245" i="3"/>
  <c r="E214" i="3"/>
  <c r="E218" i="3"/>
  <c r="E222" i="3"/>
  <c r="K223" i="3" s="1"/>
  <c r="G225" i="3"/>
  <c r="G228" i="3"/>
  <c r="F229" i="3"/>
  <c r="L230" i="3"/>
  <c r="I231" i="3"/>
  <c r="E231" i="3"/>
  <c r="G231" i="3"/>
  <c r="L232" i="3"/>
  <c r="F233" i="3"/>
  <c r="F235" i="3"/>
  <c r="F237" i="3"/>
  <c r="H239" i="3"/>
  <c r="F241" i="3"/>
  <c r="H243" i="3"/>
  <c r="K243" i="3" s="1"/>
  <c r="F245" i="3"/>
  <c r="G258" i="3"/>
  <c r="J258" i="3"/>
  <c r="F258" i="3"/>
  <c r="I258" i="3"/>
  <c r="E258" i="3"/>
  <c r="H258" i="3"/>
  <c r="G262" i="3"/>
  <c r="J262" i="3"/>
  <c r="F262" i="3"/>
  <c r="I262" i="3"/>
  <c r="E262" i="3"/>
  <c r="H262" i="3"/>
  <c r="G266" i="3"/>
  <c r="J266" i="3"/>
  <c r="F266" i="3"/>
  <c r="I266" i="3"/>
  <c r="E266" i="3"/>
  <c r="H266" i="3"/>
  <c r="G270" i="3"/>
  <c r="J270" i="3"/>
  <c r="F270" i="3"/>
  <c r="I270" i="3"/>
  <c r="E270" i="3"/>
  <c r="H270" i="3"/>
  <c r="F232" i="3"/>
  <c r="L236" i="3" s="1"/>
  <c r="J232" i="3"/>
  <c r="H234" i="3"/>
  <c r="J236" i="3"/>
  <c r="H238" i="3"/>
  <c r="K238" i="3" s="1"/>
  <c r="H242" i="3"/>
  <c r="H246" i="3"/>
  <c r="G254" i="3"/>
  <c r="J254" i="3"/>
  <c r="F254" i="3"/>
  <c r="I254" i="3"/>
  <c r="E254" i="3"/>
  <c r="F238" i="3"/>
  <c r="F242" i="3"/>
  <c r="F246" i="3"/>
  <c r="L259" i="3" s="1"/>
  <c r="J247" i="3"/>
  <c r="F247" i="3"/>
  <c r="I247" i="3"/>
  <c r="G250" i="3"/>
  <c r="J250" i="3"/>
  <c r="F250" i="3"/>
  <c r="I250" i="3"/>
  <c r="E250" i="3"/>
  <c r="K264" i="3" s="1"/>
  <c r="H254" i="3"/>
  <c r="G248" i="3"/>
  <c r="M263" i="3" s="1"/>
  <c r="P263" i="3" s="1"/>
  <c r="H251" i="3"/>
  <c r="G252" i="3"/>
  <c r="F253" i="3"/>
  <c r="J253" i="3"/>
  <c r="M253" i="3" s="1"/>
  <c r="P253" i="3" s="1"/>
  <c r="H255" i="3"/>
  <c r="G256" i="3"/>
  <c r="F257" i="3"/>
  <c r="J257" i="3"/>
  <c r="M257" i="3" s="1"/>
  <c r="P257" i="3" s="1"/>
  <c r="H259" i="3"/>
  <c r="G260" i="3"/>
  <c r="F261" i="3"/>
  <c r="J261" i="3"/>
  <c r="M261" i="3" s="1"/>
  <c r="P261" i="3" s="1"/>
  <c r="H263" i="3"/>
  <c r="G264" i="3"/>
  <c r="F265" i="3"/>
  <c r="J265" i="3"/>
  <c r="M265" i="3" s="1"/>
  <c r="P265" i="3" s="1"/>
  <c r="H267" i="3"/>
  <c r="G268" i="3"/>
  <c r="F269" i="3"/>
  <c r="J269" i="3"/>
  <c r="M269" i="3" s="1"/>
  <c r="P269" i="3" s="1"/>
  <c r="H248" i="3"/>
  <c r="H252" i="3"/>
  <c r="G253" i="3"/>
  <c r="E255" i="3"/>
  <c r="H256" i="3"/>
  <c r="G257" i="3"/>
  <c r="G261" i="3"/>
  <c r="G265" i="3"/>
  <c r="G269" i="3"/>
  <c r="E248" i="3"/>
  <c r="K140" i="10"/>
  <c r="M138" i="10"/>
  <c r="P138" i="10" s="1"/>
  <c r="L135" i="10"/>
  <c r="M136" i="10"/>
  <c r="P136" i="10" s="1"/>
  <c r="H137" i="10"/>
  <c r="K137" i="10" s="1"/>
  <c r="H141" i="10"/>
  <c r="H145" i="10"/>
  <c r="H149" i="10"/>
  <c r="I151" i="10"/>
  <c r="I154" i="10"/>
  <c r="J164" i="10"/>
  <c r="J167" i="10"/>
  <c r="F167" i="10"/>
  <c r="I167" i="10"/>
  <c r="J195" i="10"/>
  <c r="F195" i="10"/>
  <c r="H195" i="10"/>
  <c r="E195" i="10"/>
  <c r="I137" i="10"/>
  <c r="L137" i="10" s="1"/>
  <c r="H138" i="10"/>
  <c r="I141" i="10"/>
  <c r="E145" i="10"/>
  <c r="H146" i="10"/>
  <c r="K146" i="10" s="1"/>
  <c r="I149" i="10"/>
  <c r="H150" i="10"/>
  <c r="I152" i="10"/>
  <c r="E152" i="10"/>
  <c r="J152" i="10"/>
  <c r="E154" i="10"/>
  <c r="J154" i="10"/>
  <c r="J155" i="10"/>
  <c r="F155" i="10"/>
  <c r="F164" i="10"/>
  <c r="E167" i="10"/>
  <c r="J168" i="10"/>
  <c r="G170" i="10"/>
  <c r="F170" i="10"/>
  <c r="J170" i="10"/>
  <c r="J179" i="10"/>
  <c r="F179" i="10"/>
  <c r="H179" i="10"/>
  <c r="E179" i="10"/>
  <c r="E134" i="10"/>
  <c r="K159" i="10" s="1"/>
  <c r="I134" i="10"/>
  <c r="L134" i="10" s="1"/>
  <c r="G136" i="10"/>
  <c r="M142" i="10" s="1"/>
  <c r="P142" i="10" s="1"/>
  <c r="F137" i="10"/>
  <c r="L165" i="10" s="1"/>
  <c r="J137" i="10"/>
  <c r="M137" i="10" s="1"/>
  <c r="P137" i="10" s="1"/>
  <c r="E138" i="10"/>
  <c r="I138" i="10"/>
  <c r="G140" i="10"/>
  <c r="M173" i="10" s="1"/>
  <c r="P173" i="10" s="1"/>
  <c r="K87" i="12" s="1"/>
  <c r="Q87" i="12" s="1"/>
  <c r="F141" i="10"/>
  <c r="J141" i="10"/>
  <c r="E142" i="10"/>
  <c r="I142" i="10"/>
  <c r="G144" i="10"/>
  <c r="F145" i="10"/>
  <c r="J145" i="10"/>
  <c r="E146" i="10"/>
  <c r="K222" i="10" s="1"/>
  <c r="I146" i="10"/>
  <c r="G148" i="10"/>
  <c r="F149" i="10"/>
  <c r="J149" i="10"/>
  <c r="M149" i="10" s="1"/>
  <c r="P149" i="10" s="1"/>
  <c r="E150" i="10"/>
  <c r="I150" i="10"/>
  <c r="F152" i="10"/>
  <c r="F154" i="10"/>
  <c r="E155" i="10"/>
  <c r="I156" i="10"/>
  <c r="E156" i="10"/>
  <c r="J156" i="10"/>
  <c r="E158" i="10"/>
  <c r="J158" i="10"/>
  <c r="J159" i="10"/>
  <c r="M159" i="10" s="1"/>
  <c r="P159" i="10" s="1"/>
  <c r="F159" i="10"/>
  <c r="I159" i="10"/>
  <c r="I162" i="10"/>
  <c r="H166" i="10"/>
  <c r="K166" i="10" s="1"/>
  <c r="G167" i="10"/>
  <c r="E170" i="10"/>
  <c r="G179" i="10"/>
  <c r="I184" i="10"/>
  <c r="E184" i="10"/>
  <c r="F184" i="10"/>
  <c r="H184" i="10"/>
  <c r="K184" i="10" s="1"/>
  <c r="G190" i="10"/>
  <c r="J190" i="10"/>
  <c r="E190" i="10"/>
  <c r="H190" i="10"/>
  <c r="K190" i="10" s="1"/>
  <c r="I192" i="10"/>
  <c r="E192" i="10"/>
  <c r="H192" i="10"/>
  <c r="F192" i="10"/>
  <c r="I195" i="10"/>
  <c r="I223" i="10"/>
  <c r="E223" i="10"/>
  <c r="H223" i="10"/>
  <c r="G223" i="10"/>
  <c r="F223" i="10"/>
  <c r="J223" i="10"/>
  <c r="M144" i="10"/>
  <c r="P144" i="10" s="1"/>
  <c r="J151" i="10"/>
  <c r="F151" i="10"/>
  <c r="I164" i="10"/>
  <c r="E164" i="10"/>
  <c r="G199" i="10"/>
  <c r="J199" i="10"/>
  <c r="F199" i="10"/>
  <c r="E199" i="10"/>
  <c r="I199" i="10"/>
  <c r="I207" i="10"/>
  <c r="E207" i="10"/>
  <c r="H207" i="10"/>
  <c r="G207" i="10"/>
  <c r="F207" i="10"/>
  <c r="J207" i="10"/>
  <c r="H134" i="10"/>
  <c r="K134" i="10" s="1"/>
  <c r="E137" i="10"/>
  <c r="K194" i="10" s="1"/>
  <c r="E141" i="10"/>
  <c r="H142" i="10"/>
  <c r="I145" i="10"/>
  <c r="E149" i="10"/>
  <c r="E151" i="10"/>
  <c r="M162" i="10"/>
  <c r="P162" i="10" s="1"/>
  <c r="I168" i="10"/>
  <c r="E168" i="10"/>
  <c r="K171" i="10"/>
  <c r="G195" i="10"/>
  <c r="F134" i="10"/>
  <c r="L136" i="10" s="1"/>
  <c r="F138" i="10"/>
  <c r="L153" i="10" s="1"/>
  <c r="F142" i="10"/>
  <c r="F146" i="10"/>
  <c r="F150" i="10"/>
  <c r="H151" i="10"/>
  <c r="K151" i="10" s="1"/>
  <c r="G152" i="10"/>
  <c r="H154" i="10"/>
  <c r="G155" i="10"/>
  <c r="L157" i="10"/>
  <c r="F158" i="10"/>
  <c r="I160" i="10"/>
  <c r="E160" i="10"/>
  <c r="J160" i="10"/>
  <c r="M160" i="10" s="1"/>
  <c r="P160" i="10" s="1"/>
  <c r="J163" i="10"/>
  <c r="F163" i="10"/>
  <c r="I163" i="10"/>
  <c r="H164" i="10"/>
  <c r="K164" i="10" s="1"/>
  <c r="I166" i="10"/>
  <c r="H167" i="10"/>
  <c r="G168" i="10"/>
  <c r="H170" i="10"/>
  <c r="K170" i="10" s="1"/>
  <c r="J171" i="10"/>
  <c r="F171" i="10"/>
  <c r="E171" i="10"/>
  <c r="G174" i="10"/>
  <c r="M240" i="10" s="1"/>
  <c r="P240" i="10" s="1"/>
  <c r="J174" i="10"/>
  <c r="E174" i="10"/>
  <c r="H174" i="10"/>
  <c r="I176" i="10"/>
  <c r="L176" i="10" s="1"/>
  <c r="E176" i="10"/>
  <c r="H176" i="10"/>
  <c r="F176" i="10"/>
  <c r="K178" i="10"/>
  <c r="I179" i="10"/>
  <c r="G182" i="10"/>
  <c r="H182" i="10"/>
  <c r="J182" i="10"/>
  <c r="E182" i="10"/>
  <c r="J187" i="10"/>
  <c r="F187" i="10"/>
  <c r="E187" i="10"/>
  <c r="H187" i="10"/>
  <c r="L189" i="10"/>
  <c r="I180" i="10"/>
  <c r="E180" i="10"/>
  <c r="J180" i="10"/>
  <c r="M180" i="10" s="1"/>
  <c r="P180" i="10" s="1"/>
  <c r="J183" i="10"/>
  <c r="F183" i="10"/>
  <c r="I183" i="10"/>
  <c r="I186" i="10"/>
  <c r="L186" i="10" s="1"/>
  <c r="I196" i="10"/>
  <c r="E196" i="10"/>
  <c r="J196" i="10"/>
  <c r="G201" i="10"/>
  <c r="F201" i="10"/>
  <c r="J201" i="10"/>
  <c r="E201" i="10"/>
  <c r="J210" i="10"/>
  <c r="F210" i="10"/>
  <c r="H210" i="10"/>
  <c r="G210" i="10"/>
  <c r="E210" i="10"/>
  <c r="K214" i="10" s="1"/>
  <c r="G258" i="10"/>
  <c r="J258" i="10"/>
  <c r="F258" i="10"/>
  <c r="I258" i="10"/>
  <c r="H258" i="10"/>
  <c r="E258" i="10"/>
  <c r="I169" i="10"/>
  <c r="L169" i="10" s="1"/>
  <c r="I172" i="10"/>
  <c r="E172" i="10"/>
  <c r="J172" i="10"/>
  <c r="J175" i="10"/>
  <c r="M175" i="10" s="1"/>
  <c r="P175" i="10" s="1"/>
  <c r="F175" i="10"/>
  <c r="I175" i="10"/>
  <c r="I178" i="10"/>
  <c r="G180" i="10"/>
  <c r="G183" i="10"/>
  <c r="F186" i="10"/>
  <c r="I188" i="10"/>
  <c r="L188" i="10" s="1"/>
  <c r="E188" i="10"/>
  <c r="J188" i="10"/>
  <c r="J191" i="10"/>
  <c r="F191" i="10"/>
  <c r="I191" i="10"/>
  <c r="I194" i="10"/>
  <c r="G196" i="10"/>
  <c r="L198" i="10"/>
  <c r="I201" i="10"/>
  <c r="G213" i="10"/>
  <c r="H213" i="10"/>
  <c r="K213" i="10" s="1"/>
  <c r="F213" i="10"/>
  <c r="J213" i="10"/>
  <c r="E213" i="10"/>
  <c r="K215" i="10"/>
  <c r="J226" i="10"/>
  <c r="F226" i="10"/>
  <c r="H226" i="10"/>
  <c r="K226" i="10" s="1"/>
  <c r="G226" i="10"/>
  <c r="E226" i="10"/>
  <c r="J233" i="10"/>
  <c r="F233" i="10"/>
  <c r="H233" i="10"/>
  <c r="G233" i="10"/>
  <c r="I233" i="10"/>
  <c r="E233" i="10"/>
  <c r="G266" i="10"/>
  <c r="J266" i="10"/>
  <c r="F266" i="10"/>
  <c r="I266" i="10"/>
  <c r="H266" i="10"/>
  <c r="E266" i="10"/>
  <c r="I211" i="10"/>
  <c r="E211" i="10"/>
  <c r="J211" i="10"/>
  <c r="M211" i="10" s="1"/>
  <c r="P211" i="10" s="1"/>
  <c r="J214" i="10"/>
  <c r="F214" i="10"/>
  <c r="I214" i="10"/>
  <c r="I217" i="10"/>
  <c r="L217" i="10" s="1"/>
  <c r="I227" i="10"/>
  <c r="E227" i="10"/>
  <c r="K246" i="10" s="1"/>
  <c r="J227" i="10"/>
  <c r="J229" i="10"/>
  <c r="F229" i="10"/>
  <c r="H229" i="10"/>
  <c r="G237" i="10"/>
  <c r="J237" i="10"/>
  <c r="F237" i="10"/>
  <c r="H237" i="10"/>
  <c r="E237" i="10"/>
  <c r="G245" i="10"/>
  <c r="J245" i="10"/>
  <c r="F245" i="10"/>
  <c r="H245" i="10"/>
  <c r="E245" i="10"/>
  <c r="J263" i="10"/>
  <c r="F263" i="10"/>
  <c r="I263" i="10"/>
  <c r="E263" i="10"/>
  <c r="H263" i="10"/>
  <c r="G263" i="10"/>
  <c r="G198" i="10"/>
  <c r="J202" i="10"/>
  <c r="M202" i="10" s="1"/>
  <c r="P202" i="10" s="1"/>
  <c r="F202" i="10"/>
  <c r="I202" i="10"/>
  <c r="I205" i="10"/>
  <c r="H209" i="10"/>
  <c r="K209" i="10" s="1"/>
  <c r="F211" i="10"/>
  <c r="E214" i="10"/>
  <c r="I215" i="10"/>
  <c r="L215" i="10" s="1"/>
  <c r="E215" i="10"/>
  <c r="J215" i="10"/>
  <c r="E217" i="10"/>
  <c r="J217" i="10"/>
  <c r="J218" i="10"/>
  <c r="F218" i="10"/>
  <c r="I218" i="10"/>
  <c r="I221" i="10"/>
  <c r="L221" i="10" s="1"/>
  <c r="H225" i="10"/>
  <c r="F227" i="10"/>
  <c r="E229" i="10"/>
  <c r="G232" i="10"/>
  <c r="H232" i="10"/>
  <c r="J232" i="10"/>
  <c r="I237" i="10"/>
  <c r="I245" i="10"/>
  <c r="J254" i="10"/>
  <c r="F254" i="10"/>
  <c r="H254" i="10"/>
  <c r="G254" i="10"/>
  <c r="I254" i="10"/>
  <c r="G262" i="10"/>
  <c r="J262" i="10"/>
  <c r="F262" i="10"/>
  <c r="I262" i="10"/>
  <c r="H262" i="10"/>
  <c r="G270" i="10"/>
  <c r="J270" i="10"/>
  <c r="F270" i="10"/>
  <c r="I270" i="10"/>
  <c r="H270" i="10"/>
  <c r="L200" i="10"/>
  <c r="I203" i="10"/>
  <c r="E203" i="10"/>
  <c r="J203" i="10"/>
  <c r="J206" i="10"/>
  <c r="M206" i="10" s="1"/>
  <c r="P206" i="10" s="1"/>
  <c r="F206" i="10"/>
  <c r="I206" i="10"/>
  <c r="I209" i="10"/>
  <c r="G211" i="10"/>
  <c r="M239" i="10" s="1"/>
  <c r="P239" i="10" s="1"/>
  <c r="G214" i="10"/>
  <c r="F217" i="10"/>
  <c r="I219" i="10"/>
  <c r="L219" i="10" s="1"/>
  <c r="E219" i="10"/>
  <c r="J219" i="10"/>
  <c r="J222" i="10"/>
  <c r="F222" i="10"/>
  <c r="L252" i="10" s="1"/>
  <c r="I222" i="10"/>
  <c r="I225" i="10"/>
  <c r="G227" i="10"/>
  <c r="G229" i="10"/>
  <c r="I230" i="10"/>
  <c r="E230" i="10"/>
  <c r="G230" i="10"/>
  <c r="I234" i="10"/>
  <c r="L234" i="10" s="1"/>
  <c r="E234" i="10"/>
  <c r="G234" i="10"/>
  <c r="F234" i="10"/>
  <c r="G241" i="10"/>
  <c r="J241" i="10"/>
  <c r="F241" i="10"/>
  <c r="H241" i="10"/>
  <c r="E241" i="10"/>
  <c r="J259" i="10"/>
  <c r="F259" i="10"/>
  <c r="I259" i="10"/>
  <c r="E259" i="10"/>
  <c r="H259" i="10"/>
  <c r="G259" i="10"/>
  <c r="J267" i="10"/>
  <c r="F267" i="10"/>
  <c r="I267" i="10"/>
  <c r="E267" i="10"/>
  <c r="H267" i="10"/>
  <c r="G267" i="10"/>
  <c r="E270" i="10"/>
  <c r="I228" i="10"/>
  <c r="J238" i="10"/>
  <c r="M238" i="10" s="1"/>
  <c r="P238" i="10" s="1"/>
  <c r="F238" i="10"/>
  <c r="I238" i="10"/>
  <c r="E238" i="10"/>
  <c r="L240" i="10"/>
  <c r="J242" i="10"/>
  <c r="F242" i="10"/>
  <c r="I242" i="10"/>
  <c r="E242" i="10"/>
  <c r="J246" i="10"/>
  <c r="F246" i="10"/>
  <c r="I246" i="10"/>
  <c r="L246" i="10" s="1"/>
  <c r="E246" i="10"/>
  <c r="I251" i="10"/>
  <c r="E251" i="10"/>
  <c r="H251" i="10"/>
  <c r="G251" i="10"/>
  <c r="L239" i="10"/>
  <c r="L247" i="10"/>
  <c r="I255" i="10"/>
  <c r="E255" i="10"/>
  <c r="G255" i="10"/>
  <c r="F255" i="10"/>
  <c r="G236" i="10"/>
  <c r="G240" i="10"/>
  <c r="G244" i="10"/>
  <c r="G248" i="10"/>
  <c r="M261" i="10" s="1"/>
  <c r="P261" i="10" s="1"/>
  <c r="I249" i="10"/>
  <c r="H253" i="10"/>
  <c r="K257" i="10"/>
  <c r="K265" i="10"/>
  <c r="J250" i="10"/>
  <c r="F250" i="10"/>
  <c r="L269" i="10" s="1"/>
  <c r="I250" i="10"/>
  <c r="I253" i="10"/>
  <c r="M260" i="10"/>
  <c r="P260" i="10" s="1"/>
  <c r="G257" i="10"/>
  <c r="G261" i="10"/>
  <c r="G265" i="10"/>
  <c r="G269" i="10"/>
  <c r="I138" i="18"/>
  <c r="J151" i="18"/>
  <c r="F151" i="18"/>
  <c r="I151" i="18"/>
  <c r="E151" i="18"/>
  <c r="G211" i="18"/>
  <c r="J211" i="18"/>
  <c r="F211" i="18"/>
  <c r="I211" i="18"/>
  <c r="H211" i="18"/>
  <c r="E211" i="18"/>
  <c r="E135" i="18"/>
  <c r="I136" i="18"/>
  <c r="E136" i="18"/>
  <c r="J136" i="18"/>
  <c r="E138" i="18"/>
  <c r="J138" i="18"/>
  <c r="J139" i="18"/>
  <c r="F139" i="18"/>
  <c r="I139" i="18"/>
  <c r="G142" i="18"/>
  <c r="J142" i="18"/>
  <c r="F142" i="18"/>
  <c r="J147" i="18"/>
  <c r="F147" i="18"/>
  <c r="I147" i="18"/>
  <c r="E147" i="18"/>
  <c r="G151" i="18"/>
  <c r="G155" i="18"/>
  <c r="J155" i="18"/>
  <c r="F155" i="18"/>
  <c r="I155" i="18"/>
  <c r="E155" i="18"/>
  <c r="G159" i="18"/>
  <c r="J159" i="18"/>
  <c r="F159" i="18"/>
  <c r="I159" i="18"/>
  <c r="E159" i="18"/>
  <c r="G163" i="18"/>
  <c r="J163" i="18"/>
  <c r="F163" i="18"/>
  <c r="I163" i="18"/>
  <c r="E163" i="18"/>
  <c r="G167" i="18"/>
  <c r="J167" i="18"/>
  <c r="F167" i="18"/>
  <c r="I167" i="18"/>
  <c r="E167" i="18"/>
  <c r="J180" i="18"/>
  <c r="F180" i="18"/>
  <c r="H180" i="18"/>
  <c r="G180" i="18"/>
  <c r="E180" i="18"/>
  <c r="G239" i="18"/>
  <c r="J239" i="18"/>
  <c r="F239" i="18"/>
  <c r="H239" i="18"/>
  <c r="E239" i="18"/>
  <c r="I239" i="18"/>
  <c r="I135" i="18"/>
  <c r="G146" i="18"/>
  <c r="J146" i="18"/>
  <c r="F146" i="18"/>
  <c r="G183" i="18"/>
  <c r="H183" i="18"/>
  <c r="F183" i="18"/>
  <c r="J183" i="18"/>
  <c r="E183" i="18"/>
  <c r="H134" i="18"/>
  <c r="F136" i="18"/>
  <c r="F138" i="18"/>
  <c r="E139" i="18"/>
  <c r="I140" i="18"/>
  <c r="E140" i="18"/>
  <c r="J140" i="18"/>
  <c r="E142" i="18"/>
  <c r="J143" i="18"/>
  <c r="F143" i="18"/>
  <c r="I143" i="18"/>
  <c r="E143" i="18"/>
  <c r="H146" i="18"/>
  <c r="G147" i="18"/>
  <c r="H151" i="18"/>
  <c r="H155" i="18"/>
  <c r="H159" i="18"/>
  <c r="H163" i="18"/>
  <c r="H167" i="18"/>
  <c r="I180" i="18"/>
  <c r="J227" i="18"/>
  <c r="F227" i="18"/>
  <c r="H227" i="18"/>
  <c r="G227" i="18"/>
  <c r="I227" i="18"/>
  <c r="E227" i="18"/>
  <c r="J135" i="18"/>
  <c r="F135" i="18"/>
  <c r="I134" i="18"/>
  <c r="H135" i="18"/>
  <c r="G136" i="18"/>
  <c r="H138" i="18"/>
  <c r="G139" i="18"/>
  <c r="H142" i="18"/>
  <c r="I146" i="18"/>
  <c r="H147" i="18"/>
  <c r="G150" i="18"/>
  <c r="J150" i="18"/>
  <c r="F150" i="18"/>
  <c r="I177" i="18"/>
  <c r="E177" i="18"/>
  <c r="H177" i="18"/>
  <c r="G177" i="18"/>
  <c r="F177" i="18"/>
  <c r="I196" i="18"/>
  <c r="E196" i="18"/>
  <c r="H196" i="18"/>
  <c r="G196" i="18"/>
  <c r="F196" i="18"/>
  <c r="J196" i="18"/>
  <c r="H144" i="18"/>
  <c r="H148" i="18"/>
  <c r="H152" i="18"/>
  <c r="F154" i="18"/>
  <c r="J154" i="18"/>
  <c r="H156" i="18"/>
  <c r="F158" i="18"/>
  <c r="J158" i="18"/>
  <c r="H160" i="18"/>
  <c r="F162" i="18"/>
  <c r="J162" i="18"/>
  <c r="H164" i="18"/>
  <c r="F166" i="18"/>
  <c r="J166" i="18"/>
  <c r="J168" i="18"/>
  <c r="F168" i="18"/>
  <c r="I168" i="18"/>
  <c r="I171" i="18"/>
  <c r="G173" i="18"/>
  <c r="G176" i="18"/>
  <c r="F179" i="18"/>
  <c r="I181" i="18"/>
  <c r="E181" i="18"/>
  <c r="J181" i="18"/>
  <c r="J184" i="18"/>
  <c r="F184" i="18"/>
  <c r="I184" i="18"/>
  <c r="I187" i="18"/>
  <c r="G202" i="18"/>
  <c r="H202" i="18"/>
  <c r="F202" i="18"/>
  <c r="J202" i="18"/>
  <c r="E202" i="18"/>
  <c r="G223" i="18"/>
  <c r="J223" i="18"/>
  <c r="F223" i="18"/>
  <c r="I223" i="18"/>
  <c r="H223" i="18"/>
  <c r="E223" i="18"/>
  <c r="E144" i="18"/>
  <c r="E148" i="18"/>
  <c r="E152" i="18"/>
  <c r="G154" i="18"/>
  <c r="E156" i="18"/>
  <c r="G158" i="18"/>
  <c r="E160" i="18"/>
  <c r="G162" i="18"/>
  <c r="E164" i="18"/>
  <c r="G166" i="18"/>
  <c r="E168" i="18"/>
  <c r="I169" i="18"/>
  <c r="E169" i="18"/>
  <c r="J169" i="18"/>
  <c r="E171" i="18"/>
  <c r="J171" i="18"/>
  <c r="J172" i="18"/>
  <c r="F172" i="18"/>
  <c r="I172" i="18"/>
  <c r="I175" i="18"/>
  <c r="H179" i="18"/>
  <c r="F181" i="18"/>
  <c r="E184" i="18"/>
  <c r="I185" i="18"/>
  <c r="E185" i="18"/>
  <c r="J185" i="18"/>
  <c r="E187" i="18"/>
  <c r="J187" i="18"/>
  <c r="G188" i="18"/>
  <c r="J188" i="18"/>
  <c r="F188" i="18"/>
  <c r="G192" i="18"/>
  <c r="J192" i="18"/>
  <c r="F192" i="18"/>
  <c r="I202" i="18"/>
  <c r="G219" i="18"/>
  <c r="J219" i="18"/>
  <c r="F219" i="18"/>
  <c r="I219" i="18"/>
  <c r="H219" i="18"/>
  <c r="E219" i="18"/>
  <c r="I173" i="18"/>
  <c r="E173" i="18"/>
  <c r="J173" i="18"/>
  <c r="J176" i="18"/>
  <c r="F176" i="18"/>
  <c r="I176" i="18"/>
  <c r="I179" i="18"/>
  <c r="J189" i="18"/>
  <c r="F189" i="18"/>
  <c r="I189" i="18"/>
  <c r="E189" i="18"/>
  <c r="J193" i="18"/>
  <c r="F193" i="18"/>
  <c r="I193" i="18"/>
  <c r="E193" i="18"/>
  <c r="J199" i="18"/>
  <c r="F199" i="18"/>
  <c r="H199" i="18"/>
  <c r="G199" i="18"/>
  <c r="E199" i="18"/>
  <c r="G215" i="18"/>
  <c r="J215" i="18"/>
  <c r="F215" i="18"/>
  <c r="I215" i="18"/>
  <c r="H215" i="18"/>
  <c r="E215" i="18"/>
  <c r="G231" i="18"/>
  <c r="J231" i="18"/>
  <c r="F231" i="18"/>
  <c r="H231" i="18"/>
  <c r="E231" i="18"/>
  <c r="I231" i="18"/>
  <c r="I200" i="18"/>
  <c r="E200" i="18"/>
  <c r="J200" i="18"/>
  <c r="J203" i="18"/>
  <c r="F203" i="18"/>
  <c r="I203" i="18"/>
  <c r="I206" i="18"/>
  <c r="J208" i="18"/>
  <c r="F208" i="18"/>
  <c r="I208" i="18"/>
  <c r="E208" i="18"/>
  <c r="J212" i="18"/>
  <c r="F212" i="18"/>
  <c r="I212" i="18"/>
  <c r="E212" i="18"/>
  <c r="J216" i="18"/>
  <c r="F216" i="18"/>
  <c r="I216" i="18"/>
  <c r="E216" i="18"/>
  <c r="J220" i="18"/>
  <c r="F220" i="18"/>
  <c r="I220" i="18"/>
  <c r="E220" i="18"/>
  <c r="J224" i="18"/>
  <c r="F224" i="18"/>
  <c r="I224" i="18"/>
  <c r="E224" i="18"/>
  <c r="G230" i="18"/>
  <c r="H230" i="18"/>
  <c r="F230" i="18"/>
  <c r="G191" i="18"/>
  <c r="I194" i="18"/>
  <c r="H198" i="18"/>
  <c r="F200" i="18"/>
  <c r="E203" i="18"/>
  <c r="I204" i="18"/>
  <c r="E204" i="18"/>
  <c r="J204" i="18"/>
  <c r="E206" i="18"/>
  <c r="J206" i="18"/>
  <c r="J207" i="18"/>
  <c r="F207" i="18"/>
  <c r="I207" i="18"/>
  <c r="G208" i="18"/>
  <c r="G212" i="18"/>
  <c r="G216" i="18"/>
  <c r="G220" i="18"/>
  <c r="G224" i="18"/>
  <c r="E230" i="18"/>
  <c r="G235" i="18"/>
  <c r="J235" i="18"/>
  <c r="F235" i="18"/>
  <c r="H235" i="18"/>
  <c r="E235" i="18"/>
  <c r="G258" i="18"/>
  <c r="J258" i="18"/>
  <c r="F258" i="18"/>
  <c r="I258" i="18"/>
  <c r="E258" i="18"/>
  <c r="H258" i="18"/>
  <c r="J195" i="18"/>
  <c r="F195" i="18"/>
  <c r="I195" i="18"/>
  <c r="I198" i="18"/>
  <c r="G200" i="18"/>
  <c r="G203" i="18"/>
  <c r="F206" i="18"/>
  <c r="H208" i="18"/>
  <c r="H212" i="18"/>
  <c r="H216" i="18"/>
  <c r="H220" i="18"/>
  <c r="H224" i="18"/>
  <c r="I228" i="18"/>
  <c r="E228" i="18"/>
  <c r="G228" i="18"/>
  <c r="F228" i="18"/>
  <c r="I230" i="18"/>
  <c r="G243" i="18"/>
  <c r="J243" i="18"/>
  <c r="F243" i="18"/>
  <c r="I243" i="18"/>
  <c r="H243" i="18"/>
  <c r="J254" i="18"/>
  <c r="F254" i="18"/>
  <c r="I254" i="18"/>
  <c r="E254" i="18"/>
  <c r="H254" i="18"/>
  <c r="G254" i="18"/>
  <c r="G210" i="18"/>
  <c r="G214" i="18"/>
  <c r="G218" i="18"/>
  <c r="G222" i="18"/>
  <c r="G226" i="18"/>
  <c r="J232" i="18"/>
  <c r="F232" i="18"/>
  <c r="I232" i="18"/>
  <c r="E232" i="18"/>
  <c r="J236" i="18"/>
  <c r="F236" i="18"/>
  <c r="I236" i="18"/>
  <c r="E236" i="18"/>
  <c r="J240" i="18"/>
  <c r="F240" i="18"/>
  <c r="I240" i="18"/>
  <c r="E240" i="18"/>
  <c r="I251" i="18"/>
  <c r="E251" i="18"/>
  <c r="H251" i="18"/>
  <c r="G251" i="18"/>
  <c r="F251" i="18"/>
  <c r="G240" i="18"/>
  <c r="G247" i="18"/>
  <c r="J247" i="18"/>
  <c r="F247" i="18"/>
  <c r="I247" i="18"/>
  <c r="E247" i="18"/>
  <c r="J251" i="18"/>
  <c r="G262" i="18"/>
  <c r="J262" i="18"/>
  <c r="F262" i="18"/>
  <c r="I262" i="18"/>
  <c r="E262" i="18"/>
  <c r="H262" i="18"/>
  <c r="G270" i="18"/>
  <c r="J270" i="18"/>
  <c r="F270" i="18"/>
  <c r="I270" i="18"/>
  <c r="E270" i="18"/>
  <c r="H270" i="18"/>
  <c r="H244" i="18"/>
  <c r="G234" i="18"/>
  <c r="G238" i="18"/>
  <c r="H241" i="18"/>
  <c r="E244" i="18"/>
  <c r="I244" i="18"/>
  <c r="H245" i="18"/>
  <c r="I249" i="18"/>
  <c r="E241" i="18"/>
  <c r="F244" i="18"/>
  <c r="E245" i="18"/>
  <c r="E249" i="18"/>
  <c r="J249" i="18"/>
  <c r="J250" i="18"/>
  <c r="F250" i="18"/>
  <c r="I250" i="18"/>
  <c r="G253" i="18"/>
  <c r="J253" i="18"/>
  <c r="F253" i="18"/>
  <c r="G266" i="18"/>
  <c r="J266" i="18"/>
  <c r="F266" i="18"/>
  <c r="I266" i="18"/>
  <c r="E266" i="18"/>
  <c r="H255" i="18"/>
  <c r="F257" i="18"/>
  <c r="J257" i="18"/>
  <c r="H259" i="18"/>
  <c r="F261" i="18"/>
  <c r="J261" i="18"/>
  <c r="H263" i="18"/>
  <c r="G264" i="18"/>
  <c r="F265" i="18"/>
  <c r="J265" i="18"/>
  <c r="G268" i="18"/>
  <c r="F269" i="18"/>
  <c r="J269" i="18"/>
  <c r="E255" i="18"/>
  <c r="G257" i="18"/>
  <c r="E259" i="18"/>
  <c r="G261" i="18"/>
  <c r="E263" i="18"/>
  <c r="G265" i="18"/>
  <c r="G269" i="18"/>
  <c r="G134" i="41"/>
  <c r="J134" i="41"/>
  <c r="F134" i="41"/>
  <c r="I134" i="41"/>
  <c r="E134" i="41"/>
  <c r="H134" i="41"/>
  <c r="E135" i="41"/>
  <c r="I135" i="41"/>
  <c r="E136" i="41"/>
  <c r="I136" i="41"/>
  <c r="H136" i="41"/>
  <c r="F135" i="41"/>
  <c r="J135" i="41"/>
  <c r="F136" i="41"/>
  <c r="J136" i="41"/>
  <c r="H135" i="41"/>
  <c r="I191" i="41"/>
  <c r="I224" i="41"/>
  <c r="J255" i="41"/>
  <c r="F255" i="41"/>
  <c r="I255" i="41"/>
  <c r="E255" i="41"/>
  <c r="J257" i="41"/>
  <c r="F257" i="41"/>
  <c r="I257" i="41"/>
  <c r="E257" i="41"/>
  <c r="J259" i="41"/>
  <c r="F259" i="41"/>
  <c r="I259" i="41"/>
  <c r="E259" i="41"/>
  <c r="I254" i="41"/>
  <c r="E254" i="41"/>
  <c r="J254" i="41"/>
  <c r="G255" i="41"/>
  <c r="G257" i="41"/>
  <c r="G259" i="41"/>
  <c r="J256" i="41"/>
  <c r="F256" i="41"/>
  <c r="I256" i="41"/>
  <c r="E256" i="41"/>
  <c r="J258" i="41"/>
  <c r="F258" i="41"/>
  <c r="I258" i="41"/>
  <c r="E258" i="41"/>
  <c r="J260" i="41"/>
  <c r="F260" i="41"/>
  <c r="I260" i="41"/>
  <c r="E260" i="41"/>
  <c r="H260" i="41"/>
  <c r="H261" i="41"/>
  <c r="H262" i="41"/>
  <c r="H263" i="41"/>
  <c r="H264" i="41"/>
  <c r="H265" i="41"/>
  <c r="H266" i="41"/>
  <c r="H267" i="41"/>
  <c r="H268" i="41"/>
  <c r="H269" i="41"/>
  <c r="H270" i="41"/>
  <c r="E261" i="41"/>
  <c r="I261" i="41"/>
  <c r="E262" i="41"/>
  <c r="I262" i="41"/>
  <c r="E263" i="41"/>
  <c r="I263" i="41"/>
  <c r="E264" i="41"/>
  <c r="I264" i="41"/>
  <c r="E265" i="41"/>
  <c r="I265" i="41"/>
  <c r="E266" i="41"/>
  <c r="I266" i="41"/>
  <c r="E267" i="41"/>
  <c r="I267" i="41"/>
  <c r="E268" i="41"/>
  <c r="I268" i="41"/>
  <c r="E269" i="41"/>
  <c r="I269" i="41"/>
  <c r="E270" i="41"/>
  <c r="I270" i="41"/>
  <c r="F261" i="41"/>
  <c r="F262" i="41"/>
  <c r="F263" i="41"/>
  <c r="F264" i="41"/>
  <c r="F265" i="41"/>
  <c r="F266" i="41"/>
  <c r="F267" i="41"/>
  <c r="F268" i="41"/>
  <c r="F269" i="41"/>
  <c r="F270" i="41"/>
  <c r="J135" i="20"/>
  <c r="F135" i="20"/>
  <c r="I135" i="20"/>
  <c r="E135" i="20"/>
  <c r="J139" i="20"/>
  <c r="F139" i="20"/>
  <c r="I139" i="20"/>
  <c r="E139" i="20"/>
  <c r="J143" i="20"/>
  <c r="F143" i="20"/>
  <c r="I143" i="20"/>
  <c r="E143" i="20"/>
  <c r="J147" i="20"/>
  <c r="F147" i="20"/>
  <c r="I147" i="20"/>
  <c r="E147" i="20"/>
  <c r="J151" i="20"/>
  <c r="F151" i="20"/>
  <c r="I151" i="20"/>
  <c r="E151" i="20"/>
  <c r="J155" i="20"/>
  <c r="F155" i="20"/>
  <c r="I155" i="20"/>
  <c r="E155" i="20"/>
  <c r="J159" i="20"/>
  <c r="F159" i="20"/>
  <c r="I159" i="20"/>
  <c r="E159" i="20"/>
  <c r="J163" i="20"/>
  <c r="F163" i="20"/>
  <c r="I163" i="20"/>
  <c r="E163" i="20"/>
  <c r="J167" i="20"/>
  <c r="F167" i="20"/>
  <c r="I167" i="20"/>
  <c r="E167" i="20"/>
  <c r="J171" i="20"/>
  <c r="F171" i="20"/>
  <c r="I171" i="20"/>
  <c r="E171" i="20"/>
  <c r="G192" i="20"/>
  <c r="J192" i="20"/>
  <c r="F192" i="20"/>
  <c r="I192" i="20"/>
  <c r="H192" i="20"/>
  <c r="E192" i="20"/>
  <c r="G223" i="20"/>
  <c r="J223" i="20"/>
  <c r="F223" i="20"/>
  <c r="I223" i="20"/>
  <c r="H223" i="20"/>
  <c r="E223" i="20"/>
  <c r="G135" i="20"/>
  <c r="G143" i="20"/>
  <c r="G151" i="20"/>
  <c r="G163" i="20"/>
  <c r="G188" i="20"/>
  <c r="J188" i="20"/>
  <c r="F188" i="20"/>
  <c r="I188" i="20"/>
  <c r="H188" i="20"/>
  <c r="E188" i="20"/>
  <c r="G219" i="20"/>
  <c r="J219" i="20"/>
  <c r="F219" i="20"/>
  <c r="I219" i="20"/>
  <c r="H219" i="20"/>
  <c r="E219" i="20"/>
  <c r="G235" i="20"/>
  <c r="J235" i="20"/>
  <c r="F235" i="20"/>
  <c r="I235" i="20"/>
  <c r="H235" i="20"/>
  <c r="E235" i="20"/>
  <c r="H135" i="20"/>
  <c r="H139" i="20"/>
  <c r="H143" i="20"/>
  <c r="H147" i="20"/>
  <c r="H151" i="20"/>
  <c r="H155" i="20"/>
  <c r="H159" i="20"/>
  <c r="H163" i="20"/>
  <c r="H167" i="20"/>
  <c r="H171" i="20"/>
  <c r="J177" i="20"/>
  <c r="F177" i="20"/>
  <c r="I177" i="20"/>
  <c r="E177" i="20"/>
  <c r="H177" i="20"/>
  <c r="G177" i="20"/>
  <c r="G184" i="20"/>
  <c r="J184" i="20"/>
  <c r="F184" i="20"/>
  <c r="I184" i="20"/>
  <c r="H184" i="20"/>
  <c r="E184" i="20"/>
  <c r="G200" i="20"/>
  <c r="J200" i="20"/>
  <c r="F200" i="20"/>
  <c r="I200" i="20"/>
  <c r="H200" i="20"/>
  <c r="E200" i="20"/>
  <c r="G215" i="20"/>
  <c r="J215" i="20"/>
  <c r="F215" i="20"/>
  <c r="I215" i="20"/>
  <c r="H215" i="20"/>
  <c r="E215" i="20"/>
  <c r="G231" i="20"/>
  <c r="J231" i="20"/>
  <c r="F231" i="20"/>
  <c r="I231" i="20"/>
  <c r="H231" i="20"/>
  <c r="E231" i="20"/>
  <c r="G139" i="20"/>
  <c r="G147" i="20"/>
  <c r="G155" i="20"/>
  <c r="G159" i="20"/>
  <c r="G167" i="20"/>
  <c r="G171" i="20"/>
  <c r="G176" i="20"/>
  <c r="J176" i="20"/>
  <c r="F176" i="20"/>
  <c r="I176" i="20"/>
  <c r="H176" i="20"/>
  <c r="I204" i="20"/>
  <c r="E204" i="20"/>
  <c r="H204" i="20"/>
  <c r="G204" i="20"/>
  <c r="J204" i="20"/>
  <c r="F204" i="20"/>
  <c r="G134" i="20"/>
  <c r="J134" i="20"/>
  <c r="F134" i="20"/>
  <c r="G138" i="20"/>
  <c r="J138" i="20"/>
  <c r="F138" i="20"/>
  <c r="G142" i="20"/>
  <c r="J142" i="20"/>
  <c r="F142" i="20"/>
  <c r="G146" i="20"/>
  <c r="J146" i="20"/>
  <c r="F146" i="20"/>
  <c r="G150" i="20"/>
  <c r="J150" i="20"/>
  <c r="F150" i="20"/>
  <c r="G154" i="20"/>
  <c r="J154" i="20"/>
  <c r="F154" i="20"/>
  <c r="G158" i="20"/>
  <c r="J158" i="20"/>
  <c r="F158" i="20"/>
  <c r="G162" i="20"/>
  <c r="J162" i="20"/>
  <c r="F162" i="20"/>
  <c r="G166" i="20"/>
  <c r="J166" i="20"/>
  <c r="F166" i="20"/>
  <c r="G170" i="20"/>
  <c r="J170" i="20"/>
  <c r="F170" i="20"/>
  <c r="I173" i="20"/>
  <c r="E173" i="20"/>
  <c r="H173" i="20"/>
  <c r="G173" i="20"/>
  <c r="G180" i="20"/>
  <c r="J180" i="20"/>
  <c r="F180" i="20"/>
  <c r="I180" i="20"/>
  <c r="H180" i="20"/>
  <c r="E180" i="20"/>
  <c r="G196" i="20"/>
  <c r="J196" i="20"/>
  <c r="F196" i="20"/>
  <c r="I196" i="20"/>
  <c r="H196" i="20"/>
  <c r="E196" i="20"/>
  <c r="G211" i="20"/>
  <c r="J211" i="20"/>
  <c r="F211" i="20"/>
  <c r="I211" i="20"/>
  <c r="H211" i="20"/>
  <c r="E211" i="20"/>
  <c r="G227" i="20"/>
  <c r="J227" i="20"/>
  <c r="F227" i="20"/>
  <c r="I227" i="20"/>
  <c r="H227" i="20"/>
  <c r="E227" i="20"/>
  <c r="J181" i="20"/>
  <c r="F181" i="20"/>
  <c r="I181" i="20"/>
  <c r="E181" i="20"/>
  <c r="J185" i="20"/>
  <c r="F185" i="20"/>
  <c r="I185" i="20"/>
  <c r="E185" i="20"/>
  <c r="J189" i="20"/>
  <c r="F189" i="20"/>
  <c r="I189" i="20"/>
  <c r="E189" i="20"/>
  <c r="J193" i="20"/>
  <c r="F193" i="20"/>
  <c r="I193" i="20"/>
  <c r="E193" i="20"/>
  <c r="J197" i="20"/>
  <c r="F197" i="20"/>
  <c r="I197" i="20"/>
  <c r="E197" i="20"/>
  <c r="J201" i="20"/>
  <c r="F201" i="20"/>
  <c r="I201" i="20"/>
  <c r="E201" i="20"/>
  <c r="J208" i="20"/>
  <c r="F208" i="20"/>
  <c r="I208" i="20"/>
  <c r="E208" i="20"/>
  <c r="H208" i="20"/>
  <c r="G208" i="20"/>
  <c r="J212" i="20"/>
  <c r="F212" i="20"/>
  <c r="I212" i="20"/>
  <c r="E212" i="20"/>
  <c r="H212" i="20"/>
  <c r="G212" i="20"/>
  <c r="J216" i="20"/>
  <c r="F216" i="20"/>
  <c r="I216" i="20"/>
  <c r="E216" i="20"/>
  <c r="H216" i="20"/>
  <c r="G216" i="20"/>
  <c r="J220" i="20"/>
  <c r="F220" i="20"/>
  <c r="I220" i="20"/>
  <c r="E220" i="20"/>
  <c r="H220" i="20"/>
  <c r="G220" i="20"/>
  <c r="J224" i="20"/>
  <c r="F224" i="20"/>
  <c r="I224" i="20"/>
  <c r="E224" i="20"/>
  <c r="H224" i="20"/>
  <c r="G224" i="20"/>
  <c r="J228" i="20"/>
  <c r="F228" i="20"/>
  <c r="I228" i="20"/>
  <c r="E228" i="20"/>
  <c r="H228" i="20"/>
  <c r="G228" i="20"/>
  <c r="J232" i="20"/>
  <c r="F232" i="20"/>
  <c r="I232" i="20"/>
  <c r="E232" i="20"/>
  <c r="H232" i="20"/>
  <c r="G232" i="20"/>
  <c r="J236" i="20"/>
  <c r="F236" i="20"/>
  <c r="I236" i="20"/>
  <c r="E236" i="20"/>
  <c r="H236" i="20"/>
  <c r="G236" i="20"/>
  <c r="G237" i="20"/>
  <c r="F237" i="20"/>
  <c r="J237" i="20"/>
  <c r="E237" i="20"/>
  <c r="I237" i="20"/>
  <c r="H237" i="20"/>
  <c r="G250" i="20"/>
  <c r="J250" i="20"/>
  <c r="F250" i="20"/>
  <c r="I250" i="20"/>
  <c r="H250" i="20"/>
  <c r="G258" i="20"/>
  <c r="J258" i="20"/>
  <c r="F258" i="20"/>
  <c r="I258" i="20"/>
  <c r="H258" i="20"/>
  <c r="G266" i="20"/>
  <c r="J266" i="20"/>
  <c r="F266" i="20"/>
  <c r="I266" i="20"/>
  <c r="H266" i="20"/>
  <c r="G137" i="20"/>
  <c r="G141" i="20"/>
  <c r="G145" i="20"/>
  <c r="G149" i="20"/>
  <c r="G153" i="20"/>
  <c r="G157" i="20"/>
  <c r="G161" i="20"/>
  <c r="G165" i="20"/>
  <c r="G169" i="20"/>
  <c r="H172" i="20"/>
  <c r="H175" i="20"/>
  <c r="G181" i="20"/>
  <c r="G185" i="20"/>
  <c r="G189" i="20"/>
  <c r="G193" i="20"/>
  <c r="G197" i="20"/>
  <c r="G201" i="20"/>
  <c r="J207" i="20"/>
  <c r="F207" i="20"/>
  <c r="H207" i="20"/>
  <c r="G207" i="20"/>
  <c r="E250" i="20"/>
  <c r="J255" i="20"/>
  <c r="F255" i="20"/>
  <c r="I255" i="20"/>
  <c r="E255" i="20"/>
  <c r="H255" i="20"/>
  <c r="G255" i="20"/>
  <c r="E258" i="20"/>
  <c r="J263" i="20"/>
  <c r="F263" i="20"/>
  <c r="I263" i="20"/>
  <c r="E263" i="20"/>
  <c r="H263" i="20"/>
  <c r="G263" i="20"/>
  <c r="E266" i="20"/>
  <c r="I175" i="20"/>
  <c r="H181" i="20"/>
  <c r="H185" i="20"/>
  <c r="H189" i="20"/>
  <c r="H193" i="20"/>
  <c r="H197" i="20"/>
  <c r="H201" i="20"/>
  <c r="G179" i="20"/>
  <c r="G183" i="20"/>
  <c r="G187" i="20"/>
  <c r="G191" i="20"/>
  <c r="G195" i="20"/>
  <c r="G199" i="20"/>
  <c r="G203" i="20"/>
  <c r="H206" i="20"/>
  <c r="G241" i="20"/>
  <c r="J241" i="20"/>
  <c r="F241" i="20"/>
  <c r="H241" i="20"/>
  <c r="E241" i="20"/>
  <c r="G245" i="20"/>
  <c r="J245" i="20"/>
  <c r="F245" i="20"/>
  <c r="I245" i="20"/>
  <c r="H245" i="20"/>
  <c r="G254" i="20"/>
  <c r="J254" i="20"/>
  <c r="F254" i="20"/>
  <c r="I254" i="20"/>
  <c r="H254" i="20"/>
  <c r="G262" i="20"/>
  <c r="J262" i="20"/>
  <c r="F262" i="20"/>
  <c r="I262" i="20"/>
  <c r="H262" i="20"/>
  <c r="G270" i="20"/>
  <c r="J270" i="20"/>
  <c r="F270" i="20"/>
  <c r="I270" i="20"/>
  <c r="H270" i="20"/>
  <c r="I206" i="20"/>
  <c r="J246" i="20"/>
  <c r="F246" i="20"/>
  <c r="I246" i="20"/>
  <c r="E246" i="20"/>
  <c r="H246" i="20"/>
  <c r="G246" i="20"/>
  <c r="J251" i="20"/>
  <c r="F251" i="20"/>
  <c r="I251" i="20"/>
  <c r="E251" i="20"/>
  <c r="H251" i="20"/>
  <c r="G251" i="20"/>
  <c r="J259" i="20"/>
  <c r="F259" i="20"/>
  <c r="I259" i="20"/>
  <c r="E259" i="20"/>
  <c r="H259" i="20"/>
  <c r="G259" i="20"/>
  <c r="J267" i="20"/>
  <c r="F267" i="20"/>
  <c r="I267" i="20"/>
  <c r="E267" i="20"/>
  <c r="H267" i="20"/>
  <c r="G267" i="20"/>
  <c r="E270" i="20"/>
  <c r="G210" i="20"/>
  <c r="G214" i="20"/>
  <c r="G218" i="20"/>
  <c r="G222" i="20"/>
  <c r="G226" i="20"/>
  <c r="G230" i="20"/>
  <c r="G234" i="20"/>
  <c r="J238" i="20"/>
  <c r="F238" i="20"/>
  <c r="I238" i="20"/>
  <c r="J242" i="20"/>
  <c r="F242" i="20"/>
  <c r="I242" i="20"/>
  <c r="E242" i="20"/>
  <c r="I239" i="20"/>
  <c r="E239" i="20"/>
  <c r="J239" i="20"/>
  <c r="H243" i="20"/>
  <c r="H247" i="20"/>
  <c r="H249" i="20"/>
  <c r="G249" i="20"/>
  <c r="J249" i="20"/>
  <c r="E243" i="20"/>
  <c r="E247" i="20"/>
  <c r="E249" i="20"/>
  <c r="G253" i="20"/>
  <c r="G257" i="20"/>
  <c r="G261" i="20"/>
  <c r="G265" i="20"/>
  <c r="G269" i="20"/>
  <c r="O134" i="40"/>
  <c r="K134" i="40"/>
  <c r="N134" i="40"/>
  <c r="V134" i="40"/>
  <c r="R134" i="40"/>
  <c r="P135" i="40"/>
  <c r="M135" i="40"/>
  <c r="S135" i="40"/>
  <c r="R136" i="40"/>
  <c r="L136" i="40"/>
  <c r="P141" i="19"/>
  <c r="R141" i="19"/>
  <c r="P149" i="19"/>
  <c r="R149" i="19"/>
  <c r="Q152" i="19"/>
  <c r="P153" i="19"/>
  <c r="R153" i="19"/>
  <c r="S160" i="19"/>
  <c r="O160" i="19"/>
  <c r="P146" i="19"/>
  <c r="R146" i="19"/>
  <c r="P154" i="19"/>
  <c r="R154" i="19"/>
  <c r="P143" i="19"/>
  <c r="R143" i="19"/>
  <c r="Q146" i="19"/>
  <c r="P147" i="19"/>
  <c r="R147" i="19"/>
  <c r="P151" i="19"/>
  <c r="R151" i="19"/>
  <c r="P155" i="19"/>
  <c r="R155" i="19"/>
  <c r="P145" i="19"/>
  <c r="R145" i="19"/>
  <c r="Q148" i="19"/>
  <c r="P134" i="19"/>
  <c r="S134" i="19"/>
  <c r="P142" i="19"/>
  <c r="R142" i="19"/>
  <c r="P150" i="19"/>
  <c r="R150" i="19"/>
  <c r="S159" i="19"/>
  <c r="O159" i="19"/>
  <c r="O167" i="19"/>
  <c r="O175" i="19"/>
  <c r="P140" i="19"/>
  <c r="R140" i="19"/>
  <c r="P144" i="19"/>
  <c r="R144" i="19"/>
  <c r="Q147" i="19"/>
  <c r="P148" i="19"/>
  <c r="R148" i="19"/>
  <c r="P152" i="19"/>
  <c r="R152" i="19"/>
  <c r="P156" i="19"/>
  <c r="R156" i="19"/>
  <c r="N199" i="19"/>
  <c r="S161" i="19"/>
  <c r="O161" i="19"/>
  <c r="O169" i="19"/>
  <c r="S177" i="19"/>
  <c r="O177" i="19"/>
  <c r="L267" i="19"/>
  <c r="L263" i="19"/>
  <c r="L259" i="19"/>
  <c r="L255" i="19"/>
  <c r="L251" i="19"/>
  <c r="L268" i="19"/>
  <c r="L264" i="19"/>
  <c r="L260" i="19"/>
  <c r="L256" i="19"/>
  <c r="L252" i="19"/>
  <c r="L248" i="19"/>
  <c r="L270" i="19"/>
  <c r="L266" i="19"/>
  <c r="L262" i="19"/>
  <c r="L258" i="19"/>
  <c r="L254" i="19"/>
  <c r="L250" i="19"/>
  <c r="L245" i="19"/>
  <c r="L219" i="19"/>
  <c r="L265" i="19"/>
  <c r="L257" i="19"/>
  <c r="L249" i="19"/>
  <c r="L220" i="19"/>
  <c r="L215" i="19"/>
  <c r="L213" i="19"/>
  <c r="L211" i="19"/>
  <c r="L209" i="19"/>
  <c r="L207" i="19"/>
  <c r="L205" i="19"/>
  <c r="L203" i="19"/>
  <c r="L201" i="19"/>
  <c r="L199" i="19"/>
  <c r="L210" i="19"/>
  <c r="L202" i="19"/>
  <c r="L196" i="19"/>
  <c r="L261" i="19"/>
  <c r="L244" i="19"/>
  <c r="L242" i="19"/>
  <c r="L241" i="19"/>
  <c r="L240" i="19"/>
  <c r="L239" i="19"/>
  <c r="L238" i="19"/>
  <c r="L237" i="19"/>
  <c r="L236" i="19"/>
  <c r="L235" i="19"/>
  <c r="L234" i="19"/>
  <c r="L233" i="19"/>
  <c r="L232" i="19"/>
  <c r="L231" i="19"/>
  <c r="L230" i="19"/>
  <c r="L229" i="19"/>
  <c r="L228" i="19"/>
  <c r="L227" i="19"/>
  <c r="L226" i="19"/>
  <c r="L225" i="19"/>
  <c r="L224" i="19"/>
  <c r="L223" i="19"/>
  <c r="L222" i="19"/>
  <c r="L218" i="19"/>
  <c r="L216" i="19"/>
  <c r="L208" i="19"/>
  <c r="L200" i="19"/>
  <c r="L221" i="19"/>
  <c r="L217" i="19"/>
  <c r="L214" i="19"/>
  <c r="L206" i="19"/>
  <c r="L198" i="19"/>
  <c r="N134" i="19"/>
  <c r="R134" i="19"/>
  <c r="N135" i="19"/>
  <c r="R135" i="19"/>
  <c r="N136" i="19"/>
  <c r="R136" i="19"/>
  <c r="N137" i="19"/>
  <c r="R137" i="19"/>
  <c r="N138" i="19"/>
  <c r="R138" i="19"/>
  <c r="N139" i="19"/>
  <c r="R139" i="19"/>
  <c r="L157" i="19"/>
  <c r="K160" i="19"/>
  <c r="M160" i="19"/>
  <c r="P160" i="19" s="1"/>
  <c r="L162" i="19"/>
  <c r="M165" i="19"/>
  <c r="P165" i="19" s="1"/>
  <c r="M166" i="19"/>
  <c r="P166" i="19" s="1"/>
  <c r="K167" i="19"/>
  <c r="M167" i="19"/>
  <c r="P167" i="19" s="1"/>
  <c r="K168" i="19"/>
  <c r="M168" i="19"/>
  <c r="P168" i="19" s="1"/>
  <c r="L170" i="19"/>
  <c r="M173" i="19"/>
  <c r="P173" i="19" s="1"/>
  <c r="K75" i="12" s="1"/>
  <c r="Q75" i="12" s="1"/>
  <c r="M174" i="19"/>
  <c r="P174" i="19" s="1"/>
  <c r="K175" i="19"/>
  <c r="M175" i="19"/>
  <c r="P175" i="19" s="1"/>
  <c r="K176" i="19"/>
  <c r="M176" i="19"/>
  <c r="P176" i="19" s="1"/>
  <c r="L178" i="19"/>
  <c r="M179" i="19"/>
  <c r="P179" i="19" s="1"/>
  <c r="M181" i="19"/>
  <c r="P181" i="19" s="1"/>
  <c r="M185" i="19"/>
  <c r="P185" i="19" s="1"/>
  <c r="L187" i="19"/>
  <c r="L189" i="19"/>
  <c r="L191" i="19"/>
  <c r="L193" i="19"/>
  <c r="L195" i="19"/>
  <c r="M201" i="19"/>
  <c r="P201" i="19" s="1"/>
  <c r="L204" i="19"/>
  <c r="K207" i="19"/>
  <c r="K210" i="19"/>
  <c r="M221" i="19"/>
  <c r="P221" i="19" s="1"/>
  <c r="L269" i="19"/>
  <c r="M243" i="19"/>
  <c r="P243" i="19" s="1"/>
  <c r="M244" i="19"/>
  <c r="P244" i="19" s="1"/>
  <c r="M197" i="19"/>
  <c r="P197" i="19" s="1"/>
  <c r="M194" i="19"/>
  <c r="P194" i="19" s="1"/>
  <c r="M190" i="19"/>
  <c r="P190" i="19" s="1"/>
  <c r="M186" i="19"/>
  <c r="P186" i="19" s="1"/>
  <c r="M195" i="19"/>
  <c r="P195" i="19" s="1"/>
  <c r="M191" i="19"/>
  <c r="P191" i="19" s="1"/>
  <c r="M187" i="19"/>
  <c r="P187" i="19" s="1"/>
  <c r="M157" i="19"/>
  <c r="P157" i="19" s="1"/>
  <c r="L158" i="19"/>
  <c r="L163" i="19"/>
  <c r="L164" i="19"/>
  <c r="L165" i="19"/>
  <c r="K166" i="19"/>
  <c r="L171" i="19"/>
  <c r="L172" i="19"/>
  <c r="L173" i="19"/>
  <c r="K174" i="19"/>
  <c r="K179" i="19"/>
  <c r="L181" i="19"/>
  <c r="L182" i="19"/>
  <c r="K183" i="19"/>
  <c r="L185" i="19"/>
  <c r="L186" i="19"/>
  <c r="L188" i="19"/>
  <c r="L190" i="19"/>
  <c r="L192" i="19"/>
  <c r="L194" i="19"/>
  <c r="M196" i="19"/>
  <c r="P196" i="19" s="1"/>
  <c r="K202" i="19"/>
  <c r="L135" i="19"/>
  <c r="L137" i="19"/>
  <c r="Q137" i="19" s="1"/>
  <c r="L139" i="19"/>
  <c r="Q139" i="19" s="1"/>
  <c r="L142" i="19"/>
  <c r="L144" i="19"/>
  <c r="L146" i="19"/>
  <c r="L148" i="19"/>
  <c r="L149" i="19"/>
  <c r="L151" i="19"/>
  <c r="L155" i="19"/>
  <c r="L156" i="19"/>
  <c r="K158" i="19"/>
  <c r="M161" i="19"/>
  <c r="P161" i="19" s="1"/>
  <c r="K164" i="19"/>
  <c r="K171" i="19"/>
  <c r="M171" i="19"/>
  <c r="P171" i="19" s="1"/>
  <c r="M177" i="19"/>
  <c r="P177" i="19" s="1"/>
  <c r="L179" i="19"/>
  <c r="L136" i="19"/>
  <c r="L138" i="19"/>
  <c r="Q138" i="19" s="1"/>
  <c r="L140" i="19"/>
  <c r="L141" i="19"/>
  <c r="Q141" i="19" s="1"/>
  <c r="L143" i="19"/>
  <c r="Q143" i="19" s="1"/>
  <c r="L145" i="19"/>
  <c r="Q145" i="19" s="1"/>
  <c r="L147" i="19"/>
  <c r="L150" i="19"/>
  <c r="Q150" i="19" s="1"/>
  <c r="L152" i="19"/>
  <c r="L153" i="19"/>
  <c r="L154" i="19"/>
  <c r="K163" i="19"/>
  <c r="M163" i="19"/>
  <c r="P163" i="19" s="1"/>
  <c r="L166" i="19"/>
  <c r="M169" i="19"/>
  <c r="P169" i="19" s="1"/>
  <c r="K172" i="19"/>
  <c r="L174" i="19"/>
  <c r="L180" i="19"/>
  <c r="M182" i="19"/>
  <c r="P182" i="19" s="1"/>
  <c r="L183" i="19"/>
  <c r="L184" i="19"/>
  <c r="K188" i="19"/>
  <c r="M188" i="19"/>
  <c r="P188" i="19" s="1"/>
  <c r="M189" i="19"/>
  <c r="P189" i="19" s="1"/>
  <c r="K192" i="19"/>
  <c r="M192" i="19"/>
  <c r="P192" i="19" s="1"/>
  <c r="M193" i="19"/>
  <c r="P193" i="19" s="1"/>
  <c r="K196" i="19"/>
  <c r="M217" i="19"/>
  <c r="P217" i="19" s="1"/>
  <c r="K219" i="19"/>
  <c r="L253" i="19"/>
  <c r="J17" i="12"/>
  <c r="P17" i="12" s="1"/>
  <c r="N17" i="12"/>
  <c r="T17" i="12" s="1"/>
  <c r="L46" i="12"/>
  <c r="R46" i="12" s="1"/>
  <c r="K213" i="19"/>
  <c r="K205" i="19"/>
  <c r="K211" i="19"/>
  <c r="K203" i="19"/>
  <c r="K209" i="19"/>
  <c r="K201" i="19"/>
  <c r="K159" i="19"/>
  <c r="K162" i="19"/>
  <c r="L168" i="19"/>
  <c r="K170" i="19"/>
  <c r="L176" i="19"/>
  <c r="K178" i="19"/>
  <c r="K180" i="19"/>
  <c r="M180" i="19"/>
  <c r="P180" i="19" s="1"/>
  <c r="K184" i="19"/>
  <c r="M184" i="19"/>
  <c r="P184" i="19" s="1"/>
  <c r="K189" i="19"/>
  <c r="K193" i="19"/>
  <c r="L197" i="19"/>
  <c r="M209" i="19"/>
  <c r="P209" i="19" s="1"/>
  <c r="L212" i="19"/>
  <c r="K215" i="19"/>
  <c r="K161" i="19"/>
  <c r="K165" i="19"/>
  <c r="K169" i="19"/>
  <c r="K173" i="19"/>
  <c r="K177" i="19"/>
  <c r="K181" i="19"/>
  <c r="K185" i="19"/>
  <c r="K187" i="19"/>
  <c r="K191" i="19"/>
  <c r="K195" i="19"/>
  <c r="M203" i="19"/>
  <c r="P203" i="19" s="1"/>
  <c r="K204" i="19"/>
  <c r="M211" i="19"/>
  <c r="P211" i="19" s="1"/>
  <c r="K212" i="19"/>
  <c r="K182" i="19"/>
  <c r="K186" i="19"/>
  <c r="K190" i="19"/>
  <c r="K194" i="19"/>
  <c r="K198" i="19"/>
  <c r="M205" i="19"/>
  <c r="P205" i="19" s="1"/>
  <c r="K206" i="19"/>
  <c r="M213" i="19"/>
  <c r="P213" i="19" s="1"/>
  <c r="K214" i="19"/>
  <c r="K197" i="19"/>
  <c r="M199" i="19"/>
  <c r="P199" i="19" s="1"/>
  <c r="K200" i="19"/>
  <c r="M207" i="19"/>
  <c r="P207" i="19" s="1"/>
  <c r="K208" i="19"/>
  <c r="M215" i="19"/>
  <c r="P215" i="19" s="1"/>
  <c r="K216" i="19"/>
  <c r="K218" i="19"/>
  <c r="M220" i="19"/>
  <c r="P220" i="19" s="1"/>
  <c r="K222" i="19"/>
  <c r="K223" i="19"/>
  <c r="K224" i="19"/>
  <c r="K225" i="19"/>
  <c r="K226" i="19"/>
  <c r="K227" i="19"/>
  <c r="K228" i="19"/>
  <c r="K229" i="19"/>
  <c r="K230" i="19"/>
  <c r="K231" i="19"/>
  <c r="K232" i="19"/>
  <c r="K233" i="19"/>
  <c r="K234" i="19"/>
  <c r="K235" i="19"/>
  <c r="K236" i="19"/>
  <c r="K237" i="19"/>
  <c r="K238" i="19"/>
  <c r="K239" i="19"/>
  <c r="K240" i="19"/>
  <c r="K241" i="19"/>
  <c r="K242" i="19"/>
  <c r="L247" i="19"/>
  <c r="M198" i="19"/>
  <c r="P198" i="19" s="1"/>
  <c r="M200" i="19"/>
  <c r="P200" i="19" s="1"/>
  <c r="M202" i="19"/>
  <c r="P202" i="19" s="1"/>
  <c r="M204" i="19"/>
  <c r="P204" i="19" s="1"/>
  <c r="M206" i="19"/>
  <c r="P206" i="19" s="1"/>
  <c r="M208" i="19"/>
  <c r="P208" i="19" s="1"/>
  <c r="M210" i="19"/>
  <c r="P210" i="19" s="1"/>
  <c r="M212" i="19"/>
  <c r="P212" i="19" s="1"/>
  <c r="M214" i="19"/>
  <c r="P214" i="19" s="1"/>
  <c r="M216" i="19"/>
  <c r="P216" i="19" s="1"/>
  <c r="K217" i="19"/>
  <c r="M219" i="19"/>
  <c r="P219" i="19" s="1"/>
  <c r="K221" i="19"/>
  <c r="L243" i="19"/>
  <c r="M218" i="19"/>
  <c r="P218" i="19" s="1"/>
  <c r="K220" i="19"/>
  <c r="M246" i="19"/>
  <c r="P246" i="19" s="1"/>
  <c r="K243" i="19"/>
  <c r="L246" i="19"/>
  <c r="K247" i="19"/>
  <c r="M249" i="19"/>
  <c r="P249" i="19" s="1"/>
  <c r="K251" i="19"/>
  <c r="M253" i="19"/>
  <c r="P253" i="19" s="1"/>
  <c r="K255" i="19"/>
  <c r="M257" i="19"/>
  <c r="P257" i="19" s="1"/>
  <c r="K259" i="19"/>
  <c r="M261" i="19"/>
  <c r="P261" i="19" s="1"/>
  <c r="K263" i="19"/>
  <c r="M265" i="19"/>
  <c r="P265" i="19" s="1"/>
  <c r="K267" i="19"/>
  <c r="M269" i="19"/>
  <c r="P269" i="19" s="1"/>
  <c r="K244" i="19"/>
  <c r="M222" i="19"/>
  <c r="P222" i="19" s="1"/>
  <c r="M223" i="19"/>
  <c r="P223" i="19" s="1"/>
  <c r="M224" i="19"/>
  <c r="P224" i="19" s="1"/>
  <c r="M225" i="19"/>
  <c r="P225" i="19" s="1"/>
  <c r="M226" i="19"/>
  <c r="P226" i="19" s="1"/>
  <c r="M227" i="19"/>
  <c r="P227" i="19" s="1"/>
  <c r="M228" i="19"/>
  <c r="P228" i="19" s="1"/>
  <c r="M229" i="19"/>
  <c r="P229" i="19" s="1"/>
  <c r="M230" i="19"/>
  <c r="P230" i="19" s="1"/>
  <c r="M231" i="19"/>
  <c r="P231" i="19" s="1"/>
  <c r="M232" i="19"/>
  <c r="P232" i="19" s="1"/>
  <c r="M233" i="19"/>
  <c r="P233" i="19" s="1"/>
  <c r="M234" i="19"/>
  <c r="P234" i="19" s="1"/>
  <c r="M235" i="19"/>
  <c r="P235" i="19" s="1"/>
  <c r="M236" i="19"/>
  <c r="P236" i="19" s="1"/>
  <c r="M237" i="19"/>
  <c r="P237" i="19" s="1"/>
  <c r="M238" i="19"/>
  <c r="P238" i="19" s="1"/>
  <c r="M239" i="19"/>
  <c r="P239" i="19" s="1"/>
  <c r="M240" i="19"/>
  <c r="P240" i="19" s="1"/>
  <c r="M241" i="19"/>
  <c r="P241" i="19" s="1"/>
  <c r="M242" i="19"/>
  <c r="P242" i="19" s="1"/>
  <c r="M245" i="19"/>
  <c r="P245" i="19" s="1"/>
  <c r="M248" i="19"/>
  <c r="P248" i="19" s="1"/>
  <c r="K250" i="19"/>
  <c r="M252" i="19"/>
  <c r="P252" i="19" s="1"/>
  <c r="K254" i="19"/>
  <c r="M256" i="19"/>
  <c r="P256" i="19" s="1"/>
  <c r="K258" i="19"/>
  <c r="M260" i="19"/>
  <c r="P260" i="19" s="1"/>
  <c r="K262" i="19"/>
  <c r="M264" i="19"/>
  <c r="P264" i="19" s="1"/>
  <c r="K266" i="19"/>
  <c r="M268" i="19"/>
  <c r="P268" i="19" s="1"/>
  <c r="K270" i="19"/>
  <c r="K245" i="19"/>
  <c r="M247" i="19"/>
  <c r="P247" i="19" s="1"/>
  <c r="K249" i="19"/>
  <c r="M251" i="19"/>
  <c r="P251" i="19" s="1"/>
  <c r="K253" i="19"/>
  <c r="M255" i="19"/>
  <c r="P255" i="19" s="1"/>
  <c r="K257" i="19"/>
  <c r="M259" i="19"/>
  <c r="P259" i="19" s="1"/>
  <c r="K261" i="19"/>
  <c r="M263" i="19"/>
  <c r="P263" i="19" s="1"/>
  <c r="K265" i="19"/>
  <c r="M267" i="19"/>
  <c r="P267" i="19" s="1"/>
  <c r="K269" i="19"/>
  <c r="K246" i="19"/>
  <c r="K248" i="19"/>
  <c r="M250" i="19"/>
  <c r="P250" i="19" s="1"/>
  <c r="K252" i="19"/>
  <c r="M254" i="19"/>
  <c r="P254" i="19" s="1"/>
  <c r="K256" i="19"/>
  <c r="M258" i="19"/>
  <c r="P258" i="19" s="1"/>
  <c r="K260" i="19"/>
  <c r="M262" i="19"/>
  <c r="P262" i="19" s="1"/>
  <c r="K264" i="19"/>
  <c r="M266" i="19"/>
  <c r="P266" i="19" s="1"/>
  <c r="K268" i="19"/>
  <c r="M270" i="19"/>
  <c r="P270" i="19" s="1"/>
  <c r="K104" i="12" s="1"/>
  <c r="Q104" i="12" s="1"/>
  <c r="G148" i="26"/>
  <c r="H148" i="26"/>
  <c r="F148" i="26"/>
  <c r="J148" i="26"/>
  <c r="E148" i="26"/>
  <c r="J161" i="26"/>
  <c r="F161" i="26"/>
  <c r="H161" i="26"/>
  <c r="E161" i="26"/>
  <c r="G161" i="26"/>
  <c r="I158" i="26"/>
  <c r="E158" i="26"/>
  <c r="H158" i="26"/>
  <c r="G158" i="26"/>
  <c r="F158" i="26"/>
  <c r="I161" i="26"/>
  <c r="J145" i="26"/>
  <c r="F145" i="26"/>
  <c r="H145" i="26"/>
  <c r="E145" i="26"/>
  <c r="G145" i="26"/>
  <c r="J158" i="26"/>
  <c r="I148" i="26"/>
  <c r="I142" i="26"/>
  <c r="E142" i="26"/>
  <c r="H142" i="26"/>
  <c r="F142" i="26"/>
  <c r="G142" i="26"/>
  <c r="I164" i="26"/>
  <c r="I199" i="26"/>
  <c r="E199" i="26"/>
  <c r="G199" i="26"/>
  <c r="F199" i="26"/>
  <c r="I215" i="26"/>
  <c r="E215" i="26"/>
  <c r="G215" i="26"/>
  <c r="F215" i="26"/>
  <c r="I149" i="26"/>
  <c r="I152" i="26"/>
  <c r="I162" i="26"/>
  <c r="E162" i="26"/>
  <c r="J162" i="26"/>
  <c r="E164" i="26"/>
  <c r="J164" i="26"/>
  <c r="I165" i="26"/>
  <c r="I168" i="26"/>
  <c r="J202" i="26"/>
  <c r="F202" i="26"/>
  <c r="G202" i="26"/>
  <c r="E202" i="26"/>
  <c r="H215" i="26"/>
  <c r="E136" i="26"/>
  <c r="J136" i="26"/>
  <c r="J137" i="26"/>
  <c r="F137" i="26"/>
  <c r="I137" i="26"/>
  <c r="I140" i="26"/>
  <c r="H144" i="26"/>
  <c r="I150" i="26"/>
  <c r="E150" i="26"/>
  <c r="J150" i="26"/>
  <c r="E152" i="26"/>
  <c r="J152" i="26"/>
  <c r="J153" i="26"/>
  <c r="F153" i="26"/>
  <c r="I153" i="26"/>
  <c r="I156" i="26"/>
  <c r="H160" i="26"/>
  <c r="F162" i="26"/>
  <c r="F164" i="26"/>
  <c r="I166" i="26"/>
  <c r="E166" i="26"/>
  <c r="J166" i="26"/>
  <c r="E168" i="26"/>
  <c r="J168" i="26"/>
  <c r="J169" i="26"/>
  <c r="F169" i="26"/>
  <c r="I169" i="26"/>
  <c r="G173" i="26"/>
  <c r="J173" i="26"/>
  <c r="F173" i="26"/>
  <c r="G177" i="26"/>
  <c r="J177" i="26"/>
  <c r="F177" i="26"/>
  <c r="G181" i="26"/>
  <c r="J181" i="26"/>
  <c r="F181" i="26"/>
  <c r="G185" i="26"/>
  <c r="J185" i="26"/>
  <c r="F185" i="26"/>
  <c r="G189" i="26"/>
  <c r="J189" i="26"/>
  <c r="F189" i="26"/>
  <c r="G193" i="26"/>
  <c r="J193" i="26"/>
  <c r="F193" i="26"/>
  <c r="J199" i="26"/>
  <c r="G201" i="26"/>
  <c r="H201" i="26"/>
  <c r="F201" i="26"/>
  <c r="H202" i="26"/>
  <c r="J215" i="26"/>
  <c r="J231" i="26"/>
  <c r="F231" i="26"/>
  <c r="G231" i="26"/>
  <c r="E231" i="26"/>
  <c r="I231" i="26"/>
  <c r="H231" i="26"/>
  <c r="G239" i="26"/>
  <c r="J239" i="26"/>
  <c r="F239" i="26"/>
  <c r="H239" i="26"/>
  <c r="E239" i="26"/>
  <c r="I239" i="26"/>
  <c r="J250" i="26"/>
  <c r="F250" i="26"/>
  <c r="G250" i="26"/>
  <c r="E250" i="26"/>
  <c r="I250" i="26"/>
  <c r="H250" i="26"/>
  <c r="I136" i="26"/>
  <c r="I146" i="26"/>
  <c r="E146" i="26"/>
  <c r="J146" i="26"/>
  <c r="J149" i="26"/>
  <c r="F149" i="26"/>
  <c r="J165" i="26"/>
  <c r="F165" i="26"/>
  <c r="J198" i="26"/>
  <c r="F198" i="26"/>
  <c r="H198" i="26"/>
  <c r="G198" i="26"/>
  <c r="H199" i="26"/>
  <c r="J214" i="26"/>
  <c r="F214" i="26"/>
  <c r="H214" i="26"/>
  <c r="G214" i="26"/>
  <c r="F136" i="26"/>
  <c r="I138" i="26"/>
  <c r="E138" i="26"/>
  <c r="J138" i="26"/>
  <c r="J141" i="26"/>
  <c r="F141" i="26"/>
  <c r="I141" i="26"/>
  <c r="I144" i="26"/>
  <c r="G146" i="26"/>
  <c r="G149" i="26"/>
  <c r="F152" i="26"/>
  <c r="I154" i="26"/>
  <c r="E154" i="26"/>
  <c r="J154" i="26"/>
  <c r="J157" i="26"/>
  <c r="F157" i="26"/>
  <c r="I157" i="26"/>
  <c r="I160" i="26"/>
  <c r="G162" i="26"/>
  <c r="H164" i="26"/>
  <c r="G165" i="26"/>
  <c r="F168" i="26"/>
  <c r="I170" i="26"/>
  <c r="E170" i="26"/>
  <c r="J170" i="26"/>
  <c r="J174" i="26"/>
  <c r="F174" i="26"/>
  <c r="I174" i="26"/>
  <c r="E174" i="26"/>
  <c r="J178" i="26"/>
  <c r="F178" i="26"/>
  <c r="I178" i="26"/>
  <c r="E178" i="26"/>
  <c r="J182" i="26"/>
  <c r="F182" i="26"/>
  <c r="I182" i="26"/>
  <c r="E182" i="26"/>
  <c r="J186" i="26"/>
  <c r="F186" i="26"/>
  <c r="I186" i="26"/>
  <c r="E186" i="26"/>
  <c r="J190" i="26"/>
  <c r="F190" i="26"/>
  <c r="I190" i="26"/>
  <c r="E190" i="26"/>
  <c r="J194" i="26"/>
  <c r="F194" i="26"/>
  <c r="I194" i="26"/>
  <c r="E194" i="26"/>
  <c r="I195" i="26"/>
  <c r="E195" i="26"/>
  <c r="H195" i="26"/>
  <c r="G195" i="26"/>
  <c r="I198" i="26"/>
  <c r="I202" i="26"/>
  <c r="G205" i="26"/>
  <c r="F205" i="26"/>
  <c r="J205" i="26"/>
  <c r="E205" i="26"/>
  <c r="I211" i="26"/>
  <c r="E211" i="26"/>
  <c r="H211" i="26"/>
  <c r="G211" i="26"/>
  <c r="I214" i="26"/>
  <c r="J227" i="26"/>
  <c r="F227" i="26"/>
  <c r="H227" i="26"/>
  <c r="G227" i="26"/>
  <c r="I227" i="26"/>
  <c r="E227" i="26"/>
  <c r="I228" i="26"/>
  <c r="E228" i="26"/>
  <c r="G228" i="26"/>
  <c r="F228" i="26"/>
  <c r="J228" i="26"/>
  <c r="G247" i="26"/>
  <c r="J247" i="26"/>
  <c r="F247" i="26"/>
  <c r="H247" i="26"/>
  <c r="E247" i="26"/>
  <c r="I247" i="26"/>
  <c r="G172" i="26"/>
  <c r="G176" i="26"/>
  <c r="G180" i="26"/>
  <c r="G184" i="26"/>
  <c r="G188" i="26"/>
  <c r="G192" i="26"/>
  <c r="H197" i="26"/>
  <c r="I203" i="26"/>
  <c r="E203" i="26"/>
  <c r="J203" i="26"/>
  <c r="J206" i="26"/>
  <c r="F206" i="26"/>
  <c r="I206" i="26"/>
  <c r="I209" i="26"/>
  <c r="H213" i="26"/>
  <c r="G230" i="26"/>
  <c r="H230" i="26"/>
  <c r="F230" i="26"/>
  <c r="J267" i="26"/>
  <c r="F267" i="26"/>
  <c r="I267" i="26"/>
  <c r="E267" i="26"/>
  <c r="G267" i="26"/>
  <c r="H267" i="26"/>
  <c r="I197" i="26"/>
  <c r="I207" i="26"/>
  <c r="E207" i="26"/>
  <c r="J207" i="26"/>
  <c r="J210" i="26"/>
  <c r="F210" i="26"/>
  <c r="I210" i="26"/>
  <c r="I213" i="26"/>
  <c r="G218" i="26"/>
  <c r="F218" i="26"/>
  <c r="J218" i="26"/>
  <c r="E218" i="26"/>
  <c r="I224" i="26"/>
  <c r="E224" i="26"/>
  <c r="H224" i="26"/>
  <c r="G224" i="26"/>
  <c r="G235" i="26"/>
  <c r="J235" i="26"/>
  <c r="F235" i="26"/>
  <c r="H235" i="26"/>
  <c r="E235" i="26"/>
  <c r="G243" i="26"/>
  <c r="J243" i="26"/>
  <c r="F243" i="26"/>
  <c r="H243" i="26"/>
  <c r="E243" i="26"/>
  <c r="I216" i="26"/>
  <c r="E216" i="26"/>
  <c r="J216" i="26"/>
  <c r="J219" i="26"/>
  <c r="F219" i="26"/>
  <c r="I219" i="26"/>
  <c r="I222" i="26"/>
  <c r="H226" i="26"/>
  <c r="I232" i="26"/>
  <c r="E232" i="26"/>
  <c r="J232" i="26"/>
  <c r="J236" i="26"/>
  <c r="F236" i="26"/>
  <c r="I236" i="26"/>
  <c r="E236" i="26"/>
  <c r="J240" i="26"/>
  <c r="F240" i="26"/>
  <c r="I240" i="26"/>
  <c r="E240" i="26"/>
  <c r="J244" i="26"/>
  <c r="F244" i="26"/>
  <c r="I244" i="26"/>
  <c r="E244" i="26"/>
  <c r="J248" i="26"/>
  <c r="F248" i="26"/>
  <c r="I248" i="26"/>
  <c r="E248" i="26"/>
  <c r="G249" i="26"/>
  <c r="H249" i="26"/>
  <c r="F249" i="26"/>
  <c r="I220" i="26"/>
  <c r="E220" i="26"/>
  <c r="J220" i="26"/>
  <c r="J223" i="26"/>
  <c r="F223" i="26"/>
  <c r="I223" i="26"/>
  <c r="I226" i="26"/>
  <c r="G253" i="26"/>
  <c r="F253" i="26"/>
  <c r="J253" i="26"/>
  <c r="E253" i="26"/>
  <c r="G234" i="26"/>
  <c r="G238" i="26"/>
  <c r="G242" i="26"/>
  <c r="G246" i="26"/>
  <c r="I251" i="26"/>
  <c r="E251" i="26"/>
  <c r="J251" i="26"/>
  <c r="J254" i="26"/>
  <c r="F254" i="26"/>
  <c r="I254" i="26"/>
  <c r="J259" i="26"/>
  <c r="F259" i="26"/>
  <c r="I259" i="26"/>
  <c r="E259" i="26"/>
  <c r="G259" i="26"/>
  <c r="I255" i="26"/>
  <c r="E255" i="26"/>
  <c r="J255" i="26"/>
  <c r="J263" i="26"/>
  <c r="F263" i="26"/>
  <c r="I263" i="26"/>
  <c r="E263" i="26"/>
  <c r="G263" i="26"/>
  <c r="H258" i="26"/>
  <c r="H262" i="26"/>
  <c r="H266" i="26"/>
  <c r="H270" i="26"/>
  <c r="G257" i="26"/>
  <c r="F258" i="26"/>
  <c r="J258" i="26"/>
  <c r="G261" i="26"/>
  <c r="F262" i="26"/>
  <c r="J262" i="26"/>
  <c r="G265" i="26"/>
  <c r="F266" i="26"/>
  <c r="J266" i="26"/>
  <c r="G269" i="26"/>
  <c r="F270" i="26"/>
  <c r="J270" i="26"/>
  <c r="J148" i="39"/>
  <c r="F148" i="39"/>
  <c r="I148" i="39"/>
  <c r="E148" i="39"/>
  <c r="G148" i="39"/>
  <c r="H148" i="39"/>
  <c r="I190" i="39"/>
  <c r="E190" i="39"/>
  <c r="H190" i="39"/>
  <c r="G190" i="39"/>
  <c r="F190" i="39"/>
  <c r="J190" i="39"/>
  <c r="J144" i="39"/>
  <c r="F144" i="39"/>
  <c r="I144" i="39"/>
  <c r="E144" i="39"/>
  <c r="G144" i="39"/>
  <c r="H144" i="39"/>
  <c r="G134" i="39"/>
  <c r="J134" i="39"/>
  <c r="E134" i="39"/>
  <c r="H134" i="39"/>
  <c r="F134" i="39"/>
  <c r="G209" i="39"/>
  <c r="H209" i="39"/>
  <c r="F209" i="39"/>
  <c r="J209" i="39"/>
  <c r="E209" i="39"/>
  <c r="I209" i="39"/>
  <c r="I136" i="39"/>
  <c r="E136" i="39"/>
  <c r="J136" i="39"/>
  <c r="J139" i="39"/>
  <c r="F139" i="39"/>
  <c r="I139" i="39"/>
  <c r="I142" i="39"/>
  <c r="I174" i="39"/>
  <c r="E174" i="39"/>
  <c r="H174" i="39"/>
  <c r="G174" i="39"/>
  <c r="F174" i="39"/>
  <c r="F136" i="39"/>
  <c r="E139" i="39"/>
  <c r="I140" i="39"/>
  <c r="E140" i="39"/>
  <c r="J140" i="39"/>
  <c r="E142" i="39"/>
  <c r="J142" i="39"/>
  <c r="G143" i="39"/>
  <c r="J143" i="39"/>
  <c r="F143" i="39"/>
  <c r="G147" i="39"/>
  <c r="J147" i="39"/>
  <c r="F147" i="39"/>
  <c r="G151" i="39"/>
  <c r="J151" i="39"/>
  <c r="F151" i="39"/>
  <c r="G155" i="39"/>
  <c r="J155" i="39"/>
  <c r="F155" i="39"/>
  <c r="I155" i="39"/>
  <c r="E155" i="39"/>
  <c r="G159" i="39"/>
  <c r="J159" i="39"/>
  <c r="F159" i="39"/>
  <c r="I159" i="39"/>
  <c r="E159" i="39"/>
  <c r="G163" i="39"/>
  <c r="J163" i="39"/>
  <c r="F163" i="39"/>
  <c r="I163" i="39"/>
  <c r="E163" i="39"/>
  <c r="G167" i="39"/>
  <c r="J167" i="39"/>
  <c r="F167" i="39"/>
  <c r="I167" i="39"/>
  <c r="E167" i="39"/>
  <c r="G171" i="39"/>
  <c r="J171" i="39"/>
  <c r="F171" i="39"/>
  <c r="I171" i="39"/>
  <c r="E171" i="39"/>
  <c r="J174" i="39"/>
  <c r="G180" i="39"/>
  <c r="H180" i="39"/>
  <c r="F180" i="39"/>
  <c r="J180" i="39"/>
  <c r="E180" i="39"/>
  <c r="J135" i="39"/>
  <c r="F135" i="39"/>
  <c r="I135" i="39"/>
  <c r="H136" i="39"/>
  <c r="I138" i="39"/>
  <c r="H139" i="39"/>
  <c r="G140" i="39"/>
  <c r="H142" i="39"/>
  <c r="H143" i="39"/>
  <c r="H147" i="39"/>
  <c r="H151" i="39"/>
  <c r="J177" i="39"/>
  <c r="F177" i="39"/>
  <c r="H177" i="39"/>
  <c r="G177" i="39"/>
  <c r="E177" i="39"/>
  <c r="G217" i="39"/>
  <c r="J217" i="39"/>
  <c r="F217" i="39"/>
  <c r="I217" i="39"/>
  <c r="H217" i="39"/>
  <c r="E217" i="39"/>
  <c r="H152" i="39"/>
  <c r="H156" i="39"/>
  <c r="H160" i="39"/>
  <c r="H164" i="39"/>
  <c r="H168" i="39"/>
  <c r="H172" i="39"/>
  <c r="I178" i="39"/>
  <c r="E178" i="39"/>
  <c r="J178" i="39"/>
  <c r="J181" i="39"/>
  <c r="F181" i="39"/>
  <c r="I181" i="39"/>
  <c r="I184" i="39"/>
  <c r="G193" i="39"/>
  <c r="J193" i="39"/>
  <c r="F193" i="39"/>
  <c r="G146" i="39"/>
  <c r="G150" i="39"/>
  <c r="E152" i="39"/>
  <c r="I152" i="39"/>
  <c r="G154" i="39"/>
  <c r="E156" i="39"/>
  <c r="I156" i="39"/>
  <c r="G158" i="39"/>
  <c r="E160" i="39"/>
  <c r="I160" i="39"/>
  <c r="G162" i="39"/>
  <c r="E164" i="39"/>
  <c r="I164" i="39"/>
  <c r="G166" i="39"/>
  <c r="E168" i="39"/>
  <c r="I168" i="39"/>
  <c r="G170" i="39"/>
  <c r="E172" i="39"/>
  <c r="I172" i="39"/>
  <c r="H173" i="39"/>
  <c r="H176" i="39"/>
  <c r="F178" i="39"/>
  <c r="E181" i="39"/>
  <c r="I182" i="39"/>
  <c r="E182" i="39"/>
  <c r="J182" i="39"/>
  <c r="E184" i="39"/>
  <c r="J184" i="39"/>
  <c r="J185" i="39"/>
  <c r="F185" i="39"/>
  <c r="I185" i="39"/>
  <c r="I188" i="39"/>
  <c r="E193" i="39"/>
  <c r="J194" i="39"/>
  <c r="F194" i="39"/>
  <c r="I194" i="39"/>
  <c r="E194" i="39"/>
  <c r="J206" i="39"/>
  <c r="F206" i="39"/>
  <c r="H206" i="39"/>
  <c r="G206" i="39"/>
  <c r="E206" i="39"/>
  <c r="J222" i="39"/>
  <c r="F222" i="39"/>
  <c r="I222" i="39"/>
  <c r="E222" i="39"/>
  <c r="H222" i="39"/>
  <c r="G222" i="39"/>
  <c r="F152" i="39"/>
  <c r="F156" i="39"/>
  <c r="F160" i="39"/>
  <c r="F164" i="39"/>
  <c r="F168" i="39"/>
  <c r="F172" i="39"/>
  <c r="I176" i="39"/>
  <c r="G178" i="39"/>
  <c r="G181" i="39"/>
  <c r="F184" i="39"/>
  <c r="I186" i="39"/>
  <c r="E186" i="39"/>
  <c r="J186" i="39"/>
  <c r="J189" i="39"/>
  <c r="F189" i="39"/>
  <c r="I189" i="39"/>
  <c r="H193" i="39"/>
  <c r="G197" i="39"/>
  <c r="F197" i="39"/>
  <c r="J197" i="39"/>
  <c r="E197" i="39"/>
  <c r="I203" i="39"/>
  <c r="E203" i="39"/>
  <c r="H203" i="39"/>
  <c r="G203" i="39"/>
  <c r="F203" i="39"/>
  <c r="I207" i="39"/>
  <c r="E207" i="39"/>
  <c r="J207" i="39"/>
  <c r="J210" i="39"/>
  <c r="F210" i="39"/>
  <c r="I210" i="39"/>
  <c r="I213" i="39"/>
  <c r="J218" i="39"/>
  <c r="F218" i="39"/>
  <c r="I218" i="39"/>
  <c r="E218" i="39"/>
  <c r="G226" i="39"/>
  <c r="J226" i="39"/>
  <c r="F226" i="39"/>
  <c r="I226" i="39"/>
  <c r="E226" i="39"/>
  <c r="G192" i="39"/>
  <c r="G196" i="39"/>
  <c r="J198" i="39"/>
  <c r="F198" i="39"/>
  <c r="I198" i="39"/>
  <c r="I201" i="39"/>
  <c r="H205" i="39"/>
  <c r="F207" i="39"/>
  <c r="E210" i="39"/>
  <c r="I211" i="39"/>
  <c r="E211" i="39"/>
  <c r="J211" i="39"/>
  <c r="E213" i="39"/>
  <c r="J213" i="39"/>
  <c r="J214" i="39"/>
  <c r="F214" i="39"/>
  <c r="I214" i="39"/>
  <c r="E214" i="39"/>
  <c r="G218" i="39"/>
  <c r="H226" i="39"/>
  <c r="I196" i="39"/>
  <c r="I199" i="39"/>
  <c r="E199" i="39"/>
  <c r="J199" i="39"/>
  <c r="J202" i="39"/>
  <c r="F202" i="39"/>
  <c r="I202" i="39"/>
  <c r="I205" i="39"/>
  <c r="G207" i="39"/>
  <c r="G210" i="39"/>
  <c r="F213" i="39"/>
  <c r="H218" i="39"/>
  <c r="G221" i="39"/>
  <c r="J221" i="39"/>
  <c r="F221" i="39"/>
  <c r="H215" i="39"/>
  <c r="H219" i="39"/>
  <c r="H223" i="39"/>
  <c r="F225" i="39"/>
  <c r="J225" i="39"/>
  <c r="H227" i="39"/>
  <c r="I230" i="39"/>
  <c r="E215" i="39"/>
  <c r="E219" i="39"/>
  <c r="E223" i="39"/>
  <c r="G225" i="39"/>
  <c r="E227" i="39"/>
  <c r="E230" i="39"/>
  <c r="J230" i="39"/>
  <c r="J231" i="39"/>
  <c r="F231" i="39"/>
  <c r="I231" i="39"/>
  <c r="G235" i="39"/>
  <c r="J235" i="39"/>
  <c r="F235" i="39"/>
  <c r="G253" i="39"/>
  <c r="J253" i="39"/>
  <c r="F253" i="39"/>
  <c r="H253" i="39"/>
  <c r="E253" i="39"/>
  <c r="I253" i="39"/>
  <c r="G258" i="39"/>
  <c r="J258" i="39"/>
  <c r="F258" i="39"/>
  <c r="I258" i="39"/>
  <c r="E258" i="39"/>
  <c r="H258" i="39"/>
  <c r="J232" i="39"/>
  <c r="F232" i="39"/>
  <c r="I232" i="39"/>
  <c r="E232" i="39"/>
  <c r="J236" i="39"/>
  <c r="F236" i="39"/>
  <c r="I236" i="39"/>
  <c r="E236" i="39"/>
  <c r="J240" i="39"/>
  <c r="F240" i="39"/>
  <c r="I240" i="39"/>
  <c r="E240" i="39"/>
  <c r="G240" i="39"/>
  <c r="J244" i="39"/>
  <c r="F244" i="39"/>
  <c r="I244" i="39"/>
  <c r="E244" i="39"/>
  <c r="G244" i="39"/>
  <c r="H239" i="39"/>
  <c r="H243" i="39"/>
  <c r="H247" i="39"/>
  <c r="G262" i="39"/>
  <c r="J262" i="39"/>
  <c r="F262" i="39"/>
  <c r="I262" i="39"/>
  <c r="E262" i="39"/>
  <c r="G270" i="39"/>
  <c r="J270" i="39"/>
  <c r="F270" i="39"/>
  <c r="I270" i="39"/>
  <c r="E270" i="39"/>
  <c r="G234" i="39"/>
  <c r="H237" i="39"/>
  <c r="G238" i="39"/>
  <c r="F239" i="39"/>
  <c r="J239" i="39"/>
  <c r="H241" i="39"/>
  <c r="F243" i="39"/>
  <c r="J243" i="39"/>
  <c r="H245" i="39"/>
  <c r="F247" i="39"/>
  <c r="J247" i="39"/>
  <c r="I249" i="39"/>
  <c r="J254" i="39"/>
  <c r="F254" i="39"/>
  <c r="I254" i="39"/>
  <c r="E254" i="39"/>
  <c r="E241" i="39"/>
  <c r="E245" i="39"/>
  <c r="E249" i="39"/>
  <c r="J249" i="39"/>
  <c r="J250" i="39"/>
  <c r="F250" i="39"/>
  <c r="I250" i="39"/>
  <c r="G254" i="39"/>
  <c r="G266" i="39"/>
  <c r="J266" i="39"/>
  <c r="F266" i="39"/>
  <c r="I266" i="39"/>
  <c r="E266" i="39"/>
  <c r="H251" i="39"/>
  <c r="H255" i="39"/>
  <c r="F257" i="39"/>
  <c r="J257" i="39"/>
  <c r="H259" i="39"/>
  <c r="G260" i="39"/>
  <c r="F261" i="39"/>
  <c r="J261" i="39"/>
  <c r="H263" i="39"/>
  <c r="G264" i="39"/>
  <c r="F265" i="39"/>
  <c r="J265" i="39"/>
  <c r="G268" i="39"/>
  <c r="F269" i="39"/>
  <c r="J269" i="39"/>
  <c r="E251" i="39"/>
  <c r="E255" i="39"/>
  <c r="G257" i="39"/>
  <c r="E259" i="39"/>
  <c r="G261" i="39"/>
  <c r="E263" i="39"/>
  <c r="G265" i="39"/>
  <c r="G269" i="39"/>
  <c r="J135" i="25"/>
  <c r="F135" i="25"/>
  <c r="I135" i="25"/>
  <c r="E135" i="25"/>
  <c r="G135" i="25"/>
  <c r="J139" i="25"/>
  <c r="F139" i="25"/>
  <c r="I139" i="25"/>
  <c r="E139" i="25"/>
  <c r="G139" i="25"/>
  <c r="J143" i="25"/>
  <c r="F143" i="25"/>
  <c r="I143" i="25"/>
  <c r="E143" i="25"/>
  <c r="G143" i="25"/>
  <c r="J147" i="25"/>
  <c r="F147" i="25"/>
  <c r="I147" i="25"/>
  <c r="E147" i="25"/>
  <c r="G147" i="25"/>
  <c r="H151" i="25"/>
  <c r="J161" i="25"/>
  <c r="J164" i="25"/>
  <c r="F164" i="25"/>
  <c r="J195" i="25"/>
  <c r="I195" i="25"/>
  <c r="E195" i="25"/>
  <c r="G195" i="25"/>
  <c r="F195" i="25"/>
  <c r="H195" i="25"/>
  <c r="F136" i="25"/>
  <c r="J136" i="25"/>
  <c r="E137" i="25"/>
  <c r="I137" i="25"/>
  <c r="F140" i="25"/>
  <c r="J140" i="25"/>
  <c r="E141" i="25"/>
  <c r="I141" i="25"/>
  <c r="F144" i="25"/>
  <c r="J144" i="25"/>
  <c r="E145" i="25"/>
  <c r="I145" i="25"/>
  <c r="F148" i="25"/>
  <c r="J148" i="25"/>
  <c r="E149" i="25"/>
  <c r="I149" i="25"/>
  <c r="G151" i="25"/>
  <c r="F152" i="25"/>
  <c r="J152" i="25"/>
  <c r="E153" i="25"/>
  <c r="I153" i="25"/>
  <c r="G155" i="25"/>
  <c r="F156" i="25"/>
  <c r="I157" i="25"/>
  <c r="E157" i="25"/>
  <c r="J157" i="25"/>
  <c r="E159" i="25"/>
  <c r="J159" i="25"/>
  <c r="J160" i="25"/>
  <c r="F160" i="25"/>
  <c r="I160" i="25"/>
  <c r="H161" i="25"/>
  <c r="I163" i="25"/>
  <c r="H164" i="25"/>
  <c r="E168" i="25"/>
  <c r="I169" i="25"/>
  <c r="E169" i="25"/>
  <c r="J169" i="25"/>
  <c r="F169" i="25"/>
  <c r="G202" i="25"/>
  <c r="J202" i="25"/>
  <c r="F202" i="25"/>
  <c r="H202" i="25"/>
  <c r="E202" i="25"/>
  <c r="I202" i="25"/>
  <c r="G206" i="25"/>
  <c r="J206" i="25"/>
  <c r="F206" i="25"/>
  <c r="I206" i="25"/>
  <c r="E206" i="25"/>
  <c r="H206" i="25"/>
  <c r="G214" i="25"/>
  <c r="H214" i="25"/>
  <c r="F214" i="25"/>
  <c r="J214" i="25"/>
  <c r="E214" i="25"/>
  <c r="I214" i="25"/>
  <c r="G137" i="25"/>
  <c r="G141" i="25"/>
  <c r="G145" i="25"/>
  <c r="G149" i="25"/>
  <c r="E151" i="25"/>
  <c r="I151" i="25"/>
  <c r="G153" i="25"/>
  <c r="E155" i="25"/>
  <c r="I155" i="25"/>
  <c r="H156" i="25"/>
  <c r="H159" i="25"/>
  <c r="E164" i="25"/>
  <c r="I165" i="25"/>
  <c r="E165" i="25"/>
  <c r="J165" i="25"/>
  <c r="J172" i="25"/>
  <c r="F172" i="25"/>
  <c r="I172" i="25"/>
  <c r="E172" i="25"/>
  <c r="G172" i="25"/>
  <c r="J176" i="25"/>
  <c r="F176" i="25"/>
  <c r="I176" i="25"/>
  <c r="E176" i="25"/>
  <c r="G176" i="25"/>
  <c r="J180" i="25"/>
  <c r="F180" i="25"/>
  <c r="I180" i="25"/>
  <c r="E180" i="25"/>
  <c r="G180" i="25"/>
  <c r="J184" i="25"/>
  <c r="F184" i="25"/>
  <c r="I184" i="25"/>
  <c r="E184" i="25"/>
  <c r="G184" i="25"/>
  <c r="J188" i="25"/>
  <c r="F188" i="25"/>
  <c r="I188" i="25"/>
  <c r="E188" i="25"/>
  <c r="G188" i="25"/>
  <c r="H155" i="25"/>
  <c r="I161" i="25"/>
  <c r="E161" i="25"/>
  <c r="I164" i="25"/>
  <c r="G198" i="25"/>
  <c r="J198" i="25"/>
  <c r="F198" i="25"/>
  <c r="H198" i="25"/>
  <c r="E198" i="25"/>
  <c r="I198" i="25"/>
  <c r="F151" i="25"/>
  <c r="F155" i="25"/>
  <c r="I159" i="25"/>
  <c r="G161" i="25"/>
  <c r="G164" i="25"/>
  <c r="J168" i="25"/>
  <c r="F168" i="25"/>
  <c r="G168" i="25"/>
  <c r="G210" i="25"/>
  <c r="J210" i="25"/>
  <c r="F210" i="25"/>
  <c r="I210" i="25"/>
  <c r="E210" i="25"/>
  <c r="H210" i="25"/>
  <c r="H167" i="25"/>
  <c r="H171" i="25"/>
  <c r="F173" i="25"/>
  <c r="J173" i="25"/>
  <c r="H175" i="25"/>
  <c r="F177" i="25"/>
  <c r="J177" i="25"/>
  <c r="H179" i="25"/>
  <c r="F181" i="25"/>
  <c r="J181" i="25"/>
  <c r="H183" i="25"/>
  <c r="F185" i="25"/>
  <c r="J185" i="25"/>
  <c r="H187" i="25"/>
  <c r="F189" i="25"/>
  <c r="J189" i="25"/>
  <c r="H191" i="25"/>
  <c r="J194" i="25"/>
  <c r="F194" i="25"/>
  <c r="I194" i="25"/>
  <c r="I222" i="25"/>
  <c r="E222" i="25"/>
  <c r="G222" i="25"/>
  <c r="J222" i="25"/>
  <c r="H222" i="25"/>
  <c r="F222" i="25"/>
  <c r="G224" i="25"/>
  <c r="J224" i="25"/>
  <c r="F224" i="25"/>
  <c r="I224" i="25"/>
  <c r="E224" i="25"/>
  <c r="H224" i="25"/>
  <c r="H173" i="25"/>
  <c r="H177" i="25"/>
  <c r="H181" i="25"/>
  <c r="H185" i="25"/>
  <c r="H189" i="25"/>
  <c r="J199" i="25"/>
  <c r="F199" i="25"/>
  <c r="I199" i="25"/>
  <c r="E199" i="25"/>
  <c r="I218" i="25"/>
  <c r="E218" i="25"/>
  <c r="G218" i="25"/>
  <c r="J218" i="25"/>
  <c r="H218" i="25"/>
  <c r="F218" i="25"/>
  <c r="E173" i="25"/>
  <c r="E177" i="25"/>
  <c r="E181" i="25"/>
  <c r="E185" i="25"/>
  <c r="E189" i="25"/>
  <c r="I193" i="25"/>
  <c r="H194" i="25"/>
  <c r="G199" i="25"/>
  <c r="G228" i="25"/>
  <c r="J228" i="25"/>
  <c r="F228" i="25"/>
  <c r="I228" i="25"/>
  <c r="E228" i="25"/>
  <c r="H228" i="25"/>
  <c r="H203" i="25"/>
  <c r="H207" i="25"/>
  <c r="H211" i="25"/>
  <c r="I212" i="25"/>
  <c r="E212" i="25"/>
  <c r="J212" i="25"/>
  <c r="H215" i="25"/>
  <c r="J215" i="25"/>
  <c r="F215" i="25"/>
  <c r="G197" i="25"/>
  <c r="G201" i="25"/>
  <c r="E203" i="25"/>
  <c r="I203" i="25"/>
  <c r="G205" i="25"/>
  <c r="E207" i="25"/>
  <c r="I207" i="25"/>
  <c r="G209" i="25"/>
  <c r="E211" i="25"/>
  <c r="I211" i="25"/>
  <c r="F212" i="25"/>
  <c r="E215" i="25"/>
  <c r="F203" i="25"/>
  <c r="F207" i="25"/>
  <c r="F211" i="25"/>
  <c r="G212" i="25"/>
  <c r="G215" i="25"/>
  <c r="G216" i="25"/>
  <c r="I216" i="25"/>
  <c r="E216" i="25"/>
  <c r="G220" i="25"/>
  <c r="I220" i="25"/>
  <c r="E220" i="25"/>
  <c r="F219" i="25"/>
  <c r="J219" i="25"/>
  <c r="F223" i="25"/>
  <c r="J223" i="25"/>
  <c r="G226" i="25"/>
  <c r="F227" i="25"/>
  <c r="J227" i="25"/>
  <c r="G230" i="25"/>
  <c r="H231" i="25"/>
  <c r="J235" i="25"/>
  <c r="F235" i="25"/>
  <c r="I235" i="25"/>
  <c r="E235" i="25"/>
  <c r="G235" i="25"/>
  <c r="H226" i="25"/>
  <c r="H230" i="25"/>
  <c r="I231" i="25"/>
  <c r="E226" i="25"/>
  <c r="E230" i="25"/>
  <c r="E231" i="25"/>
  <c r="J231" i="25"/>
  <c r="J232" i="25"/>
  <c r="F232" i="25"/>
  <c r="I232" i="25"/>
  <c r="E233" i="25"/>
  <c r="I233" i="25"/>
  <c r="F236" i="25"/>
  <c r="J236" i="25"/>
  <c r="E237" i="25"/>
  <c r="I237" i="25"/>
  <c r="G239" i="25"/>
  <c r="F240" i="25"/>
  <c r="J240" i="25"/>
  <c r="E241" i="25"/>
  <c r="I241" i="25"/>
  <c r="G243" i="25"/>
  <c r="F244" i="25"/>
  <c r="J244" i="25"/>
  <c r="E245" i="25"/>
  <c r="I245" i="25"/>
  <c r="G247" i="25"/>
  <c r="F248" i="25"/>
  <c r="G257" i="25"/>
  <c r="J257" i="25"/>
  <c r="F257" i="25"/>
  <c r="I257" i="25"/>
  <c r="E257" i="25"/>
  <c r="H239" i="25"/>
  <c r="H243" i="25"/>
  <c r="H247" i="25"/>
  <c r="G248" i="25"/>
  <c r="H236" i="25"/>
  <c r="E239" i="25"/>
  <c r="I239" i="25"/>
  <c r="H240" i="25"/>
  <c r="E243" i="25"/>
  <c r="I243" i="25"/>
  <c r="H244" i="25"/>
  <c r="E247" i="25"/>
  <c r="I247" i="25"/>
  <c r="I248" i="25"/>
  <c r="G249" i="25"/>
  <c r="J249" i="25"/>
  <c r="F249" i="25"/>
  <c r="G253" i="25"/>
  <c r="J253" i="25"/>
  <c r="F253" i="25"/>
  <c r="I253" i="25"/>
  <c r="E253" i="25"/>
  <c r="G261" i="25"/>
  <c r="J261" i="25"/>
  <c r="F261" i="25"/>
  <c r="I261" i="25"/>
  <c r="E261" i="25"/>
  <c r="E236" i="25"/>
  <c r="F239" i="25"/>
  <c r="E240" i="25"/>
  <c r="F243" i="25"/>
  <c r="E244" i="25"/>
  <c r="F247" i="25"/>
  <c r="E248" i="25"/>
  <c r="J248" i="25"/>
  <c r="E249" i="25"/>
  <c r="J250" i="25"/>
  <c r="F250" i="25"/>
  <c r="I250" i="25"/>
  <c r="E250" i="25"/>
  <c r="H253" i="25"/>
  <c r="H261" i="25"/>
  <c r="H254" i="25"/>
  <c r="H258" i="25"/>
  <c r="H262" i="25"/>
  <c r="E265" i="25"/>
  <c r="I265" i="25"/>
  <c r="H266" i="25"/>
  <c r="E269" i="25"/>
  <c r="I269" i="25"/>
  <c r="H270" i="25"/>
  <c r="H251" i="25"/>
  <c r="G252" i="25"/>
  <c r="E254" i="25"/>
  <c r="I254" i="25"/>
  <c r="H255" i="25"/>
  <c r="G256" i="25"/>
  <c r="E258" i="25"/>
  <c r="I258" i="25"/>
  <c r="H259" i="25"/>
  <c r="G260" i="25"/>
  <c r="E262" i="25"/>
  <c r="I262" i="25"/>
  <c r="H263" i="25"/>
  <c r="G264" i="25"/>
  <c r="F265" i="25"/>
  <c r="J265" i="25"/>
  <c r="E266" i="25"/>
  <c r="I266" i="25"/>
  <c r="H267" i="25"/>
  <c r="G268" i="25"/>
  <c r="F269" i="25"/>
  <c r="J269" i="25"/>
  <c r="E270" i="25"/>
  <c r="I270" i="25"/>
  <c r="E251" i="25"/>
  <c r="F254" i="25"/>
  <c r="E255" i="25"/>
  <c r="F258" i="25"/>
  <c r="E259" i="25"/>
  <c r="F262" i="25"/>
  <c r="E263" i="25"/>
  <c r="G265" i="25"/>
  <c r="F266" i="25"/>
  <c r="G269" i="25"/>
  <c r="F270" i="25"/>
  <c r="J270" i="25"/>
  <c r="G145" i="24"/>
  <c r="I145" i="24"/>
  <c r="E145" i="24"/>
  <c r="J145" i="24"/>
  <c r="F145" i="24"/>
  <c r="J166" i="24"/>
  <c r="F166" i="24"/>
  <c r="H166" i="24"/>
  <c r="G166" i="24"/>
  <c r="E166" i="24"/>
  <c r="I166" i="24"/>
  <c r="G149" i="24"/>
  <c r="I149" i="24"/>
  <c r="E149" i="24"/>
  <c r="J149" i="24"/>
  <c r="F149" i="24"/>
  <c r="I163" i="24"/>
  <c r="E163" i="24"/>
  <c r="H163" i="24"/>
  <c r="F163" i="24"/>
  <c r="G163" i="24"/>
  <c r="G141" i="24"/>
  <c r="I141" i="24"/>
  <c r="E141" i="24"/>
  <c r="J141" i="24"/>
  <c r="F141" i="24"/>
  <c r="H145" i="24"/>
  <c r="J163" i="24"/>
  <c r="G137" i="24"/>
  <c r="J137" i="24"/>
  <c r="F137" i="24"/>
  <c r="I137" i="24"/>
  <c r="E137" i="24"/>
  <c r="H141" i="24"/>
  <c r="G153" i="24"/>
  <c r="I153" i="24"/>
  <c r="E153" i="24"/>
  <c r="J153" i="24"/>
  <c r="F153" i="24"/>
  <c r="G169" i="24"/>
  <c r="H169" i="24"/>
  <c r="J169" i="24"/>
  <c r="E169" i="24"/>
  <c r="F169" i="24"/>
  <c r="G194" i="24"/>
  <c r="J194" i="24"/>
  <c r="F194" i="24"/>
  <c r="E194" i="24"/>
  <c r="J263" i="24"/>
  <c r="F263" i="24"/>
  <c r="I263" i="24"/>
  <c r="E263" i="24"/>
  <c r="H263" i="24"/>
  <c r="G263" i="24"/>
  <c r="H138" i="24"/>
  <c r="H142" i="24"/>
  <c r="H146" i="24"/>
  <c r="H150" i="24"/>
  <c r="H154" i="24"/>
  <c r="I157" i="24"/>
  <c r="J167" i="24"/>
  <c r="J170" i="24"/>
  <c r="F170" i="24"/>
  <c r="G190" i="24"/>
  <c r="J190" i="24"/>
  <c r="F190" i="24"/>
  <c r="E190" i="24"/>
  <c r="H194" i="24"/>
  <c r="G208" i="24"/>
  <c r="F208" i="24"/>
  <c r="J208" i="24"/>
  <c r="E208" i="24"/>
  <c r="E134" i="24"/>
  <c r="I134" i="24"/>
  <c r="H135" i="24"/>
  <c r="E138" i="24"/>
  <c r="I138" i="24"/>
  <c r="H139" i="24"/>
  <c r="E142" i="24"/>
  <c r="I142" i="24"/>
  <c r="H143" i="24"/>
  <c r="E146" i="24"/>
  <c r="I146" i="24"/>
  <c r="H147" i="24"/>
  <c r="E150" i="24"/>
  <c r="I150" i="24"/>
  <c r="H151" i="24"/>
  <c r="E154" i="24"/>
  <c r="I154" i="24"/>
  <c r="H155" i="24"/>
  <c r="E157" i="24"/>
  <c r="J157" i="24"/>
  <c r="J158" i="24"/>
  <c r="F158" i="24"/>
  <c r="I158" i="24"/>
  <c r="I161" i="24"/>
  <c r="E170" i="24"/>
  <c r="I171" i="24"/>
  <c r="E171" i="24"/>
  <c r="J171" i="24"/>
  <c r="G174" i="24"/>
  <c r="J174" i="24"/>
  <c r="F174" i="24"/>
  <c r="G178" i="24"/>
  <c r="J178" i="24"/>
  <c r="F178" i="24"/>
  <c r="G186" i="24"/>
  <c r="J186" i="24"/>
  <c r="F186" i="24"/>
  <c r="E186" i="24"/>
  <c r="H190" i="24"/>
  <c r="I194" i="24"/>
  <c r="G202" i="24"/>
  <c r="J202" i="24"/>
  <c r="F202" i="24"/>
  <c r="E202" i="24"/>
  <c r="J205" i="24"/>
  <c r="F205" i="24"/>
  <c r="G205" i="24"/>
  <c r="E205" i="24"/>
  <c r="H205" i="24"/>
  <c r="H208" i="24"/>
  <c r="J242" i="24"/>
  <c r="F242" i="24"/>
  <c r="I242" i="24"/>
  <c r="E242" i="24"/>
  <c r="H242" i="24"/>
  <c r="G242" i="24"/>
  <c r="H134" i="24"/>
  <c r="I167" i="24"/>
  <c r="E167" i="24"/>
  <c r="I170" i="24"/>
  <c r="F134" i="24"/>
  <c r="E135" i="24"/>
  <c r="F138" i="24"/>
  <c r="E139" i="24"/>
  <c r="F142" i="24"/>
  <c r="E143" i="24"/>
  <c r="F146" i="24"/>
  <c r="E147" i="24"/>
  <c r="F150" i="24"/>
  <c r="E151" i="24"/>
  <c r="F154" i="24"/>
  <c r="E155" i="24"/>
  <c r="F157" i="24"/>
  <c r="E158" i="24"/>
  <c r="I159" i="24"/>
  <c r="E159" i="24"/>
  <c r="J159" i="24"/>
  <c r="E161" i="24"/>
  <c r="J161" i="24"/>
  <c r="J162" i="24"/>
  <c r="F162" i="24"/>
  <c r="I162" i="24"/>
  <c r="I165" i="24"/>
  <c r="G167" i="24"/>
  <c r="G170" i="24"/>
  <c r="F171" i="24"/>
  <c r="E174" i="24"/>
  <c r="J175" i="24"/>
  <c r="F175" i="24"/>
  <c r="I175" i="24"/>
  <c r="E175" i="24"/>
  <c r="E178" i="24"/>
  <c r="J179" i="24"/>
  <c r="F179" i="24"/>
  <c r="I179" i="24"/>
  <c r="E179" i="24"/>
  <c r="G182" i="24"/>
  <c r="J182" i="24"/>
  <c r="F182" i="24"/>
  <c r="E182" i="24"/>
  <c r="H186" i="24"/>
  <c r="I190" i="24"/>
  <c r="G198" i="24"/>
  <c r="J198" i="24"/>
  <c r="F198" i="24"/>
  <c r="E198" i="24"/>
  <c r="H202" i="24"/>
  <c r="I205" i="24"/>
  <c r="I208" i="24"/>
  <c r="J255" i="24"/>
  <c r="F255" i="24"/>
  <c r="I255" i="24"/>
  <c r="E255" i="24"/>
  <c r="H255" i="24"/>
  <c r="G255" i="24"/>
  <c r="J183" i="24"/>
  <c r="F183" i="24"/>
  <c r="I183" i="24"/>
  <c r="E183" i="24"/>
  <c r="J187" i="24"/>
  <c r="F187" i="24"/>
  <c r="I187" i="24"/>
  <c r="E187" i="24"/>
  <c r="J191" i="24"/>
  <c r="F191" i="24"/>
  <c r="I191" i="24"/>
  <c r="E191" i="24"/>
  <c r="J195" i="24"/>
  <c r="F195" i="24"/>
  <c r="I195" i="24"/>
  <c r="E195" i="24"/>
  <c r="J199" i="24"/>
  <c r="F199" i="24"/>
  <c r="I199" i="24"/>
  <c r="E199" i="24"/>
  <c r="J203" i="24"/>
  <c r="F203" i="24"/>
  <c r="I203" i="24"/>
  <c r="E203" i="24"/>
  <c r="G204" i="24"/>
  <c r="H204" i="24"/>
  <c r="F204" i="24"/>
  <c r="G250" i="24"/>
  <c r="J250" i="24"/>
  <c r="F250" i="24"/>
  <c r="I250" i="24"/>
  <c r="H250" i="24"/>
  <c r="G258" i="24"/>
  <c r="J258" i="24"/>
  <c r="F258" i="24"/>
  <c r="I258" i="24"/>
  <c r="H258" i="24"/>
  <c r="G266" i="24"/>
  <c r="J266" i="24"/>
  <c r="F266" i="24"/>
  <c r="I266" i="24"/>
  <c r="H266" i="24"/>
  <c r="G173" i="24"/>
  <c r="G177" i="24"/>
  <c r="G181" i="24"/>
  <c r="G185" i="24"/>
  <c r="G189" i="24"/>
  <c r="G193" i="24"/>
  <c r="G197" i="24"/>
  <c r="G201" i="24"/>
  <c r="I206" i="24"/>
  <c r="E206" i="24"/>
  <c r="J206" i="24"/>
  <c r="J209" i="24"/>
  <c r="F209" i="24"/>
  <c r="I209" i="24"/>
  <c r="G213" i="24"/>
  <c r="J213" i="24"/>
  <c r="F213" i="24"/>
  <c r="G217" i="24"/>
  <c r="J217" i="24"/>
  <c r="F217" i="24"/>
  <c r="G221" i="24"/>
  <c r="J221" i="24"/>
  <c r="F221" i="24"/>
  <c r="G225" i="24"/>
  <c r="J225" i="24"/>
  <c r="F225" i="24"/>
  <c r="G229" i="24"/>
  <c r="J229" i="24"/>
  <c r="F229" i="24"/>
  <c r="G233" i="24"/>
  <c r="J233" i="24"/>
  <c r="F233" i="24"/>
  <c r="G254" i="24"/>
  <c r="J254" i="24"/>
  <c r="F254" i="24"/>
  <c r="I254" i="24"/>
  <c r="H254" i="24"/>
  <c r="G262" i="24"/>
  <c r="J262" i="24"/>
  <c r="F262" i="24"/>
  <c r="I262" i="24"/>
  <c r="H262" i="24"/>
  <c r="G270" i="24"/>
  <c r="J270" i="24"/>
  <c r="F270" i="24"/>
  <c r="I270" i="24"/>
  <c r="H270" i="24"/>
  <c r="I210" i="24"/>
  <c r="E210" i="24"/>
  <c r="J210" i="24"/>
  <c r="J214" i="24"/>
  <c r="F214" i="24"/>
  <c r="I214" i="24"/>
  <c r="E214" i="24"/>
  <c r="J218" i="24"/>
  <c r="F218" i="24"/>
  <c r="I218" i="24"/>
  <c r="E218" i="24"/>
  <c r="J222" i="24"/>
  <c r="F222" i="24"/>
  <c r="I222" i="24"/>
  <c r="E222" i="24"/>
  <c r="J226" i="24"/>
  <c r="F226" i="24"/>
  <c r="I226" i="24"/>
  <c r="E226" i="24"/>
  <c r="J230" i="24"/>
  <c r="F230" i="24"/>
  <c r="I230" i="24"/>
  <c r="E230" i="24"/>
  <c r="J234" i="24"/>
  <c r="F234" i="24"/>
  <c r="I234" i="24"/>
  <c r="E234" i="24"/>
  <c r="I239" i="24"/>
  <c r="E239" i="24"/>
  <c r="H239" i="24"/>
  <c r="G239" i="24"/>
  <c r="J251" i="24"/>
  <c r="F251" i="24"/>
  <c r="I251" i="24"/>
  <c r="E251" i="24"/>
  <c r="H251" i="24"/>
  <c r="G251" i="24"/>
  <c r="J259" i="24"/>
  <c r="F259" i="24"/>
  <c r="I259" i="24"/>
  <c r="E259" i="24"/>
  <c r="H259" i="24"/>
  <c r="G259" i="24"/>
  <c r="J267" i="24"/>
  <c r="F267" i="24"/>
  <c r="I267" i="24"/>
  <c r="E267" i="24"/>
  <c r="H267" i="24"/>
  <c r="G267" i="24"/>
  <c r="G212" i="24"/>
  <c r="G216" i="24"/>
  <c r="G220" i="24"/>
  <c r="G224" i="24"/>
  <c r="G228" i="24"/>
  <c r="G232" i="24"/>
  <c r="G236" i="24"/>
  <c r="I237" i="24"/>
  <c r="H241" i="24"/>
  <c r="G245" i="24"/>
  <c r="J245" i="24"/>
  <c r="F245" i="24"/>
  <c r="J238" i="24"/>
  <c r="F238" i="24"/>
  <c r="I238" i="24"/>
  <c r="I241" i="24"/>
  <c r="J246" i="24"/>
  <c r="F246" i="24"/>
  <c r="I246" i="24"/>
  <c r="E246" i="24"/>
  <c r="H243" i="24"/>
  <c r="H247" i="24"/>
  <c r="E243" i="24"/>
  <c r="E247" i="24"/>
  <c r="G249" i="24"/>
  <c r="G253" i="24"/>
  <c r="G257" i="24"/>
  <c r="G261" i="24"/>
  <c r="G265" i="24"/>
  <c r="G269" i="24"/>
  <c r="I183" i="23"/>
  <c r="E183" i="23"/>
  <c r="G183" i="23"/>
  <c r="F183" i="23"/>
  <c r="J183" i="23"/>
  <c r="H183" i="23"/>
  <c r="G134" i="23"/>
  <c r="J134" i="23"/>
  <c r="F134" i="23"/>
  <c r="I134" i="23"/>
  <c r="E134" i="23"/>
  <c r="G138" i="23"/>
  <c r="J138" i="23"/>
  <c r="F138" i="23"/>
  <c r="I138" i="23"/>
  <c r="E138" i="23"/>
  <c r="G142" i="23"/>
  <c r="J142" i="23"/>
  <c r="F142" i="23"/>
  <c r="I142" i="23"/>
  <c r="E142" i="23"/>
  <c r="G146" i="23"/>
  <c r="J146" i="23"/>
  <c r="F146" i="23"/>
  <c r="I146" i="23"/>
  <c r="E146" i="23"/>
  <c r="G150" i="23"/>
  <c r="J150" i="23"/>
  <c r="F150" i="23"/>
  <c r="I150" i="23"/>
  <c r="E150" i="23"/>
  <c r="G154" i="23"/>
  <c r="J154" i="23"/>
  <c r="F154" i="23"/>
  <c r="I154" i="23"/>
  <c r="E154" i="23"/>
  <c r="J163" i="23"/>
  <c r="F163" i="23"/>
  <c r="H163" i="23"/>
  <c r="G163" i="23"/>
  <c r="E163" i="23"/>
  <c r="I160" i="23"/>
  <c r="E160" i="23"/>
  <c r="H160" i="23"/>
  <c r="G160" i="23"/>
  <c r="F160" i="23"/>
  <c r="H135" i="23"/>
  <c r="H139" i="23"/>
  <c r="H143" i="23"/>
  <c r="H147" i="23"/>
  <c r="H151" i="23"/>
  <c r="I164" i="23"/>
  <c r="E164" i="23"/>
  <c r="J164" i="23"/>
  <c r="J182" i="23"/>
  <c r="F182" i="23"/>
  <c r="H182" i="23"/>
  <c r="G182" i="23"/>
  <c r="J186" i="23"/>
  <c r="F186" i="23"/>
  <c r="G186" i="23"/>
  <c r="E186" i="23"/>
  <c r="I195" i="23"/>
  <c r="E195" i="23"/>
  <c r="G195" i="23"/>
  <c r="H195" i="23"/>
  <c r="F195" i="23"/>
  <c r="E135" i="23"/>
  <c r="I135" i="23"/>
  <c r="G137" i="23"/>
  <c r="E139" i="23"/>
  <c r="I139" i="23"/>
  <c r="G141" i="23"/>
  <c r="E143" i="23"/>
  <c r="I143" i="23"/>
  <c r="G145" i="23"/>
  <c r="E147" i="23"/>
  <c r="I147" i="23"/>
  <c r="G149" i="23"/>
  <c r="E151" i="23"/>
  <c r="I151" i="23"/>
  <c r="G153" i="23"/>
  <c r="J155" i="23"/>
  <c r="F155" i="23"/>
  <c r="I155" i="23"/>
  <c r="I158" i="23"/>
  <c r="H162" i="23"/>
  <c r="F164" i="23"/>
  <c r="G167" i="23"/>
  <c r="J167" i="23"/>
  <c r="F167" i="23"/>
  <c r="G171" i="23"/>
  <c r="J171" i="23"/>
  <c r="F171" i="23"/>
  <c r="G175" i="23"/>
  <c r="J175" i="23"/>
  <c r="F175" i="23"/>
  <c r="E182" i="23"/>
  <c r="G185" i="23"/>
  <c r="H185" i="23"/>
  <c r="F185" i="23"/>
  <c r="H186" i="23"/>
  <c r="J195" i="23"/>
  <c r="I199" i="23"/>
  <c r="E199" i="23"/>
  <c r="G199" i="23"/>
  <c r="H199" i="23"/>
  <c r="F199" i="23"/>
  <c r="F135" i="23"/>
  <c r="F139" i="23"/>
  <c r="F143" i="23"/>
  <c r="F147" i="23"/>
  <c r="F151" i="23"/>
  <c r="I156" i="23"/>
  <c r="E156" i="23"/>
  <c r="J156" i="23"/>
  <c r="J159" i="23"/>
  <c r="F159" i="23"/>
  <c r="I159" i="23"/>
  <c r="I162" i="23"/>
  <c r="G164" i="23"/>
  <c r="J168" i="23"/>
  <c r="F168" i="23"/>
  <c r="I168" i="23"/>
  <c r="E168" i="23"/>
  <c r="J172" i="23"/>
  <c r="F172" i="23"/>
  <c r="I172" i="23"/>
  <c r="E172" i="23"/>
  <c r="I179" i="23"/>
  <c r="E179" i="23"/>
  <c r="H179" i="23"/>
  <c r="G179" i="23"/>
  <c r="I182" i="23"/>
  <c r="I186" i="23"/>
  <c r="G189" i="23"/>
  <c r="F189" i="23"/>
  <c r="J189" i="23"/>
  <c r="E189" i="23"/>
  <c r="J204" i="23"/>
  <c r="F204" i="23"/>
  <c r="H204" i="23"/>
  <c r="E204" i="23"/>
  <c r="I204" i="23"/>
  <c r="G204" i="23"/>
  <c r="G166" i="23"/>
  <c r="G170" i="23"/>
  <c r="G174" i="23"/>
  <c r="I177" i="23"/>
  <c r="H181" i="23"/>
  <c r="I187" i="23"/>
  <c r="E187" i="23"/>
  <c r="J187" i="23"/>
  <c r="J190" i="23"/>
  <c r="F190" i="23"/>
  <c r="I190" i="23"/>
  <c r="I193" i="23"/>
  <c r="G197" i="23"/>
  <c r="I197" i="23"/>
  <c r="E197" i="23"/>
  <c r="I209" i="23"/>
  <c r="E209" i="23"/>
  <c r="F209" i="23"/>
  <c r="H209" i="23"/>
  <c r="I217" i="23"/>
  <c r="E217" i="23"/>
  <c r="G217" i="23"/>
  <c r="F217" i="23"/>
  <c r="J217" i="23"/>
  <c r="J178" i="23"/>
  <c r="F178" i="23"/>
  <c r="I178" i="23"/>
  <c r="I181" i="23"/>
  <c r="I191" i="23"/>
  <c r="E191" i="23"/>
  <c r="J191" i="23"/>
  <c r="J193" i="23"/>
  <c r="I201" i="23"/>
  <c r="E201" i="23"/>
  <c r="H201" i="23"/>
  <c r="F201" i="23"/>
  <c r="G207" i="23"/>
  <c r="H207" i="23"/>
  <c r="J207" i="23"/>
  <c r="E207" i="23"/>
  <c r="G209" i="23"/>
  <c r="J212" i="23"/>
  <c r="F212" i="23"/>
  <c r="E212" i="23"/>
  <c r="H212" i="23"/>
  <c r="H217" i="23"/>
  <c r="I221" i="23"/>
  <c r="E221" i="23"/>
  <c r="G221" i="23"/>
  <c r="F221" i="23"/>
  <c r="J221" i="23"/>
  <c r="H194" i="23"/>
  <c r="H198" i="23"/>
  <c r="I205" i="23"/>
  <c r="E205" i="23"/>
  <c r="J205" i="23"/>
  <c r="J208" i="23"/>
  <c r="F208" i="23"/>
  <c r="I208" i="23"/>
  <c r="I211" i="23"/>
  <c r="J226" i="23"/>
  <c r="F226" i="23"/>
  <c r="H226" i="23"/>
  <c r="E226" i="23"/>
  <c r="G234" i="23"/>
  <c r="J234" i="23"/>
  <c r="F234" i="23"/>
  <c r="E234" i="23"/>
  <c r="I234" i="23"/>
  <c r="G242" i="23"/>
  <c r="J242" i="23"/>
  <c r="F242" i="23"/>
  <c r="E242" i="23"/>
  <c r="I242" i="23"/>
  <c r="F194" i="23"/>
  <c r="F198" i="23"/>
  <c r="J200" i="23"/>
  <c r="F200" i="23"/>
  <c r="I200" i="23"/>
  <c r="I203" i="23"/>
  <c r="G205" i="23"/>
  <c r="G208" i="23"/>
  <c r="F211" i="23"/>
  <c r="I213" i="23"/>
  <c r="E213" i="23"/>
  <c r="J213" i="23"/>
  <c r="G215" i="23"/>
  <c r="I215" i="23"/>
  <c r="E215" i="23"/>
  <c r="G219" i="23"/>
  <c r="I219" i="23"/>
  <c r="E219" i="23"/>
  <c r="G223" i="23"/>
  <c r="I223" i="23"/>
  <c r="E223" i="23"/>
  <c r="I226" i="23"/>
  <c r="G229" i="23"/>
  <c r="H229" i="23"/>
  <c r="J229" i="23"/>
  <c r="E229" i="23"/>
  <c r="G238" i="23"/>
  <c r="J238" i="23"/>
  <c r="F238" i="23"/>
  <c r="E238" i="23"/>
  <c r="I238" i="23"/>
  <c r="G258" i="23"/>
  <c r="J258" i="23"/>
  <c r="F258" i="23"/>
  <c r="I258" i="23"/>
  <c r="E258" i="23"/>
  <c r="H258" i="23"/>
  <c r="H216" i="23"/>
  <c r="H220" i="23"/>
  <c r="I224" i="23"/>
  <c r="I227" i="23"/>
  <c r="E227" i="23"/>
  <c r="J227" i="23"/>
  <c r="J230" i="23"/>
  <c r="F230" i="23"/>
  <c r="I230" i="23"/>
  <c r="G246" i="23"/>
  <c r="J246" i="23"/>
  <c r="F246" i="23"/>
  <c r="I246" i="23"/>
  <c r="E246" i="23"/>
  <c r="G254" i="23"/>
  <c r="J254" i="23"/>
  <c r="F254" i="23"/>
  <c r="I254" i="23"/>
  <c r="E254" i="23"/>
  <c r="H254" i="23"/>
  <c r="F216" i="23"/>
  <c r="F220" i="23"/>
  <c r="F224" i="23"/>
  <c r="I225" i="23"/>
  <c r="G227" i="23"/>
  <c r="G230" i="23"/>
  <c r="J231" i="23"/>
  <c r="F231" i="23"/>
  <c r="I231" i="23"/>
  <c r="E231" i="23"/>
  <c r="J235" i="23"/>
  <c r="F235" i="23"/>
  <c r="I235" i="23"/>
  <c r="E235" i="23"/>
  <c r="J239" i="23"/>
  <c r="F239" i="23"/>
  <c r="I239" i="23"/>
  <c r="E239" i="23"/>
  <c r="J243" i="23"/>
  <c r="F243" i="23"/>
  <c r="I243" i="23"/>
  <c r="E243" i="23"/>
  <c r="H243" i="23"/>
  <c r="J250" i="23"/>
  <c r="F250" i="23"/>
  <c r="H250" i="23"/>
  <c r="G250" i="23"/>
  <c r="E250" i="23"/>
  <c r="G262" i="23"/>
  <c r="J262" i="23"/>
  <c r="F262" i="23"/>
  <c r="I262" i="23"/>
  <c r="E262" i="23"/>
  <c r="H262" i="23"/>
  <c r="G270" i="23"/>
  <c r="J270" i="23"/>
  <c r="F270" i="23"/>
  <c r="I270" i="23"/>
  <c r="E270" i="23"/>
  <c r="H270" i="23"/>
  <c r="H247" i="23"/>
  <c r="I251" i="23"/>
  <c r="E251" i="23"/>
  <c r="J251" i="23"/>
  <c r="G233" i="23"/>
  <c r="G237" i="23"/>
  <c r="G241" i="23"/>
  <c r="H244" i="23"/>
  <c r="G245" i="23"/>
  <c r="E247" i="23"/>
  <c r="I247" i="23"/>
  <c r="F251" i="23"/>
  <c r="F247" i="23"/>
  <c r="I249" i="23"/>
  <c r="G251" i="23"/>
  <c r="G253" i="23"/>
  <c r="J253" i="23"/>
  <c r="F253" i="23"/>
  <c r="G266" i="23"/>
  <c r="J266" i="23"/>
  <c r="F266" i="23"/>
  <c r="I266" i="23"/>
  <c r="E266" i="23"/>
  <c r="H255" i="23"/>
  <c r="F257" i="23"/>
  <c r="J257" i="23"/>
  <c r="H259" i="23"/>
  <c r="F261" i="23"/>
  <c r="J261" i="23"/>
  <c r="H263" i="23"/>
  <c r="G264" i="23"/>
  <c r="F265" i="23"/>
  <c r="J265" i="23"/>
  <c r="G268" i="23"/>
  <c r="F269" i="23"/>
  <c r="J269" i="23"/>
  <c r="E255" i="23"/>
  <c r="G257" i="23"/>
  <c r="E259" i="23"/>
  <c r="G261" i="23"/>
  <c r="E263" i="23"/>
  <c r="G265" i="23"/>
  <c r="G269" i="23"/>
  <c r="I139" i="22"/>
  <c r="I142" i="22"/>
  <c r="H136" i="22"/>
  <c r="I138" i="22"/>
  <c r="H142" i="22"/>
  <c r="J148" i="22"/>
  <c r="F148" i="22"/>
  <c r="I148" i="22"/>
  <c r="E148" i="22"/>
  <c r="J152" i="22"/>
  <c r="F152" i="22"/>
  <c r="I152" i="22"/>
  <c r="E152" i="22"/>
  <c r="J156" i="22"/>
  <c r="F156" i="22"/>
  <c r="I156" i="22"/>
  <c r="E156" i="22"/>
  <c r="G164" i="22"/>
  <c r="H164" i="22"/>
  <c r="F164" i="22"/>
  <c r="J164" i="22"/>
  <c r="E164" i="22"/>
  <c r="J200" i="22"/>
  <c r="F200" i="22"/>
  <c r="I200" i="22"/>
  <c r="E200" i="22"/>
  <c r="G200" i="22"/>
  <c r="H200" i="22"/>
  <c r="J139" i="22"/>
  <c r="F139" i="22"/>
  <c r="I174" i="22"/>
  <c r="E174" i="22"/>
  <c r="H174" i="22"/>
  <c r="G174" i="22"/>
  <c r="F174" i="22"/>
  <c r="H134" i="22"/>
  <c r="F136" i="22"/>
  <c r="F138" i="22"/>
  <c r="E139" i="22"/>
  <c r="I140" i="22"/>
  <c r="E140" i="22"/>
  <c r="J140" i="22"/>
  <c r="E142" i="22"/>
  <c r="J142" i="22"/>
  <c r="J143" i="22"/>
  <c r="F143" i="22"/>
  <c r="I143" i="22"/>
  <c r="I146" i="22"/>
  <c r="H148" i="22"/>
  <c r="H152" i="22"/>
  <c r="H156" i="22"/>
  <c r="J174" i="22"/>
  <c r="J184" i="22"/>
  <c r="F184" i="22"/>
  <c r="I184" i="22"/>
  <c r="E184" i="22"/>
  <c r="G184" i="22"/>
  <c r="H184" i="22"/>
  <c r="E134" i="22"/>
  <c r="G136" i="22"/>
  <c r="H138" i="22"/>
  <c r="G139" i="22"/>
  <c r="F140" i="22"/>
  <c r="F142" i="22"/>
  <c r="E143" i="22"/>
  <c r="I144" i="22"/>
  <c r="E144" i="22"/>
  <c r="J144" i="22"/>
  <c r="E146" i="22"/>
  <c r="J146" i="22"/>
  <c r="G147" i="22"/>
  <c r="J147" i="22"/>
  <c r="F147" i="22"/>
  <c r="G151" i="22"/>
  <c r="J151" i="22"/>
  <c r="F151" i="22"/>
  <c r="G155" i="22"/>
  <c r="J155" i="22"/>
  <c r="F155" i="22"/>
  <c r="G160" i="22"/>
  <c r="J160" i="22"/>
  <c r="F160" i="22"/>
  <c r="I160" i="22"/>
  <c r="E160" i="22"/>
  <c r="J177" i="22"/>
  <c r="F177" i="22"/>
  <c r="H177" i="22"/>
  <c r="G177" i="22"/>
  <c r="E177" i="22"/>
  <c r="G150" i="22"/>
  <c r="G154" i="22"/>
  <c r="G158" i="22"/>
  <c r="F159" i="22"/>
  <c r="J159" i="22"/>
  <c r="G162" i="22"/>
  <c r="F163" i="22"/>
  <c r="J163" i="22"/>
  <c r="J165" i="22"/>
  <c r="F165" i="22"/>
  <c r="I165" i="22"/>
  <c r="I168" i="22"/>
  <c r="G170" i="22"/>
  <c r="H172" i="22"/>
  <c r="G173" i="22"/>
  <c r="F176" i="22"/>
  <c r="I178" i="22"/>
  <c r="E178" i="22"/>
  <c r="J178" i="22"/>
  <c r="J180" i="22"/>
  <c r="F180" i="22"/>
  <c r="G180" i="22"/>
  <c r="J196" i="22"/>
  <c r="F196" i="22"/>
  <c r="I196" i="22"/>
  <c r="E196" i="22"/>
  <c r="G196" i="22"/>
  <c r="G205" i="22"/>
  <c r="I205" i="22"/>
  <c r="E205" i="22"/>
  <c r="H205" i="22"/>
  <c r="F205" i="22"/>
  <c r="J205" i="22"/>
  <c r="G159" i="22"/>
  <c r="G163" i="22"/>
  <c r="I166" i="22"/>
  <c r="E166" i="22"/>
  <c r="J166" i="22"/>
  <c r="J169" i="22"/>
  <c r="F169" i="22"/>
  <c r="I169" i="22"/>
  <c r="I172" i="22"/>
  <c r="H176" i="22"/>
  <c r="J192" i="22"/>
  <c r="F192" i="22"/>
  <c r="I192" i="22"/>
  <c r="E192" i="22"/>
  <c r="G192" i="22"/>
  <c r="I170" i="22"/>
  <c r="E170" i="22"/>
  <c r="J170" i="22"/>
  <c r="J173" i="22"/>
  <c r="F173" i="22"/>
  <c r="I173" i="22"/>
  <c r="I176" i="22"/>
  <c r="J188" i="22"/>
  <c r="F188" i="22"/>
  <c r="I188" i="22"/>
  <c r="E188" i="22"/>
  <c r="G188" i="22"/>
  <c r="H192" i="22"/>
  <c r="F181" i="22"/>
  <c r="J181" i="22"/>
  <c r="E182" i="22"/>
  <c r="I182" i="22"/>
  <c r="F185" i="22"/>
  <c r="J185" i="22"/>
  <c r="E186" i="22"/>
  <c r="I186" i="22"/>
  <c r="F189" i="22"/>
  <c r="J189" i="22"/>
  <c r="E190" i="22"/>
  <c r="I190" i="22"/>
  <c r="F193" i="22"/>
  <c r="J193" i="22"/>
  <c r="E194" i="22"/>
  <c r="I194" i="22"/>
  <c r="F197" i="22"/>
  <c r="J197" i="22"/>
  <c r="E198" i="22"/>
  <c r="I198" i="22"/>
  <c r="F201" i="22"/>
  <c r="H181" i="22"/>
  <c r="H185" i="22"/>
  <c r="H189" i="22"/>
  <c r="H193" i="22"/>
  <c r="H197" i="22"/>
  <c r="H201" i="22"/>
  <c r="I203" i="22"/>
  <c r="E203" i="22"/>
  <c r="G203" i="22"/>
  <c r="I207" i="22"/>
  <c r="E207" i="22"/>
  <c r="G207" i="22"/>
  <c r="J211" i="22"/>
  <c r="F211" i="22"/>
  <c r="I211" i="22"/>
  <c r="E211" i="22"/>
  <c r="G211" i="22"/>
  <c r="J215" i="22"/>
  <c r="F215" i="22"/>
  <c r="I215" i="22"/>
  <c r="E215" i="22"/>
  <c r="G215" i="22"/>
  <c r="J219" i="22"/>
  <c r="F219" i="22"/>
  <c r="I219" i="22"/>
  <c r="E219" i="22"/>
  <c r="G219" i="22"/>
  <c r="E181" i="22"/>
  <c r="E185" i="22"/>
  <c r="E189" i="22"/>
  <c r="E193" i="22"/>
  <c r="E197" i="22"/>
  <c r="E201" i="22"/>
  <c r="J201" i="22"/>
  <c r="H215" i="22"/>
  <c r="H219" i="22"/>
  <c r="I220" i="22"/>
  <c r="E220" i="22"/>
  <c r="G220" i="22"/>
  <c r="F220" i="22"/>
  <c r="H220" i="22"/>
  <c r="J223" i="22"/>
  <c r="F223" i="22"/>
  <c r="G223" i="22"/>
  <c r="E223" i="22"/>
  <c r="H223" i="22"/>
  <c r="F204" i="22"/>
  <c r="J204" i="22"/>
  <c r="F208" i="22"/>
  <c r="J208" i="22"/>
  <c r="E209" i="22"/>
  <c r="I209" i="22"/>
  <c r="F212" i="22"/>
  <c r="J212" i="22"/>
  <c r="E213" i="22"/>
  <c r="I213" i="22"/>
  <c r="F216" i="22"/>
  <c r="J216" i="22"/>
  <c r="E217" i="22"/>
  <c r="I217" i="22"/>
  <c r="I222" i="22"/>
  <c r="E226" i="22"/>
  <c r="I227" i="22"/>
  <c r="E227" i="22"/>
  <c r="J227" i="22"/>
  <c r="F227" i="22"/>
  <c r="G209" i="22"/>
  <c r="G213" i="22"/>
  <c r="G217" i="22"/>
  <c r="J230" i="22"/>
  <c r="F230" i="22"/>
  <c r="I230" i="22"/>
  <c r="E230" i="22"/>
  <c r="G230" i="22"/>
  <c r="J226" i="22"/>
  <c r="F226" i="22"/>
  <c r="G226" i="22"/>
  <c r="G258" i="22"/>
  <c r="J258" i="22"/>
  <c r="F258" i="22"/>
  <c r="I258" i="22"/>
  <c r="E258" i="22"/>
  <c r="H258" i="22"/>
  <c r="E224" i="22"/>
  <c r="I224" i="22"/>
  <c r="E228" i="22"/>
  <c r="I228" i="22"/>
  <c r="F231" i="22"/>
  <c r="J231" i="22"/>
  <c r="E232" i="22"/>
  <c r="I232" i="22"/>
  <c r="F236" i="22"/>
  <c r="I238" i="22"/>
  <c r="E238" i="22"/>
  <c r="J238" i="22"/>
  <c r="F238" i="22"/>
  <c r="H231" i="22"/>
  <c r="J233" i="22"/>
  <c r="F233" i="22"/>
  <c r="I233" i="22"/>
  <c r="I236" i="22"/>
  <c r="E231" i="22"/>
  <c r="E233" i="22"/>
  <c r="I234" i="22"/>
  <c r="E234" i="22"/>
  <c r="J234" i="22"/>
  <c r="E236" i="22"/>
  <c r="J236" i="22"/>
  <c r="J237" i="22"/>
  <c r="F237" i="22"/>
  <c r="I237" i="22"/>
  <c r="J241" i="22"/>
  <c r="F241" i="22"/>
  <c r="G241" i="22"/>
  <c r="J245" i="22"/>
  <c r="F245" i="22"/>
  <c r="I245" i="22"/>
  <c r="E245" i="22"/>
  <c r="G245" i="22"/>
  <c r="H240" i="22"/>
  <c r="F242" i="22"/>
  <c r="J242" i="22"/>
  <c r="H244" i="22"/>
  <c r="F246" i="22"/>
  <c r="J246" i="22"/>
  <c r="H248" i="22"/>
  <c r="J250" i="22"/>
  <c r="F250" i="22"/>
  <c r="I250" i="22"/>
  <c r="E250" i="22"/>
  <c r="G254" i="22"/>
  <c r="J254" i="22"/>
  <c r="F254" i="22"/>
  <c r="I254" i="22"/>
  <c r="E254" i="22"/>
  <c r="G270" i="22"/>
  <c r="J270" i="22"/>
  <c r="F270" i="22"/>
  <c r="I270" i="22"/>
  <c r="E270" i="22"/>
  <c r="H242" i="22"/>
  <c r="H246" i="22"/>
  <c r="G262" i="22"/>
  <c r="J262" i="22"/>
  <c r="F262" i="22"/>
  <c r="I262" i="22"/>
  <c r="E262" i="22"/>
  <c r="E242" i="22"/>
  <c r="E246" i="22"/>
  <c r="G249" i="22"/>
  <c r="J249" i="22"/>
  <c r="F249" i="22"/>
  <c r="H262" i="22"/>
  <c r="G266" i="22"/>
  <c r="J266" i="22"/>
  <c r="F266" i="22"/>
  <c r="I266" i="22"/>
  <c r="E266" i="22"/>
  <c r="H251" i="22"/>
  <c r="G252" i="22"/>
  <c r="F253" i="22"/>
  <c r="J253" i="22"/>
  <c r="G256" i="22"/>
  <c r="F257" i="22"/>
  <c r="J257" i="22"/>
  <c r="G260" i="22"/>
  <c r="F261" i="22"/>
  <c r="J261" i="22"/>
  <c r="G264" i="22"/>
  <c r="F265" i="22"/>
  <c r="J265" i="22"/>
  <c r="G268" i="22"/>
  <c r="F269" i="22"/>
  <c r="J269" i="22"/>
  <c r="G253" i="22"/>
  <c r="G257" i="22"/>
  <c r="G261" i="22"/>
  <c r="G265" i="22"/>
  <c r="G269" i="22"/>
  <c r="H134" i="14"/>
  <c r="H138" i="14"/>
  <c r="H150" i="14"/>
  <c r="G166" i="14"/>
  <c r="J166" i="14"/>
  <c r="F166" i="14"/>
  <c r="I166" i="14"/>
  <c r="E166" i="14"/>
  <c r="G182" i="14"/>
  <c r="J182" i="14"/>
  <c r="F182" i="14"/>
  <c r="I182" i="14"/>
  <c r="E182" i="14"/>
  <c r="E134" i="14"/>
  <c r="I134" i="14"/>
  <c r="G136" i="14"/>
  <c r="F137" i="14"/>
  <c r="J137" i="14"/>
  <c r="E138" i="14"/>
  <c r="I138" i="14"/>
  <c r="G140" i="14"/>
  <c r="F141" i="14"/>
  <c r="J141" i="14"/>
  <c r="E142" i="14"/>
  <c r="I142" i="14"/>
  <c r="G144" i="14"/>
  <c r="F145" i="14"/>
  <c r="J145" i="14"/>
  <c r="E146" i="14"/>
  <c r="I146" i="14"/>
  <c r="G148" i="14"/>
  <c r="F149" i="14"/>
  <c r="J149" i="14"/>
  <c r="E150" i="14"/>
  <c r="I150" i="14"/>
  <c r="H152" i="14"/>
  <c r="G154" i="14"/>
  <c r="G158" i="14"/>
  <c r="J158" i="14"/>
  <c r="F158" i="14"/>
  <c r="I158" i="14"/>
  <c r="E158" i="14"/>
  <c r="G162" i="14"/>
  <c r="J162" i="14"/>
  <c r="F162" i="14"/>
  <c r="I162" i="14"/>
  <c r="E162" i="14"/>
  <c r="H166" i="14"/>
  <c r="G178" i="14"/>
  <c r="J178" i="14"/>
  <c r="F178" i="14"/>
  <c r="I178" i="14"/>
  <c r="E178" i="14"/>
  <c r="H182" i="14"/>
  <c r="H146" i="14"/>
  <c r="F134" i="14"/>
  <c r="J134" i="14"/>
  <c r="H136" i="14"/>
  <c r="F138" i="14"/>
  <c r="J138" i="14"/>
  <c r="H140" i="14"/>
  <c r="F142" i="14"/>
  <c r="J142" i="14"/>
  <c r="H144" i="14"/>
  <c r="F146" i="14"/>
  <c r="J146" i="14"/>
  <c r="H148" i="14"/>
  <c r="F150" i="14"/>
  <c r="J150" i="14"/>
  <c r="I152" i="14"/>
  <c r="G174" i="14"/>
  <c r="J174" i="14"/>
  <c r="F174" i="14"/>
  <c r="I174" i="14"/>
  <c r="E174" i="14"/>
  <c r="G190" i="14"/>
  <c r="J190" i="14"/>
  <c r="F190" i="14"/>
  <c r="I190" i="14"/>
  <c r="E190" i="14"/>
  <c r="H142" i="14"/>
  <c r="J154" i="14"/>
  <c r="F154" i="14"/>
  <c r="I154" i="14"/>
  <c r="E154" i="14"/>
  <c r="E136" i="14"/>
  <c r="E140" i="14"/>
  <c r="E144" i="14"/>
  <c r="E148" i="14"/>
  <c r="E152" i="14"/>
  <c r="J152" i="14"/>
  <c r="J153" i="14"/>
  <c r="F153" i="14"/>
  <c r="I153" i="14"/>
  <c r="H157" i="14"/>
  <c r="G157" i="14"/>
  <c r="J157" i="14"/>
  <c r="F157" i="14"/>
  <c r="G170" i="14"/>
  <c r="J170" i="14"/>
  <c r="F170" i="14"/>
  <c r="I170" i="14"/>
  <c r="E170" i="14"/>
  <c r="G186" i="14"/>
  <c r="J186" i="14"/>
  <c r="F186" i="14"/>
  <c r="I186" i="14"/>
  <c r="E186" i="14"/>
  <c r="J212" i="14"/>
  <c r="F212" i="14"/>
  <c r="H212" i="14"/>
  <c r="G212" i="14"/>
  <c r="E212" i="14"/>
  <c r="I212" i="14"/>
  <c r="G156" i="14"/>
  <c r="H159" i="14"/>
  <c r="G160" i="14"/>
  <c r="F161" i="14"/>
  <c r="J161" i="14"/>
  <c r="H163" i="14"/>
  <c r="G164" i="14"/>
  <c r="F165" i="14"/>
  <c r="J165" i="14"/>
  <c r="H167" i="14"/>
  <c r="G168" i="14"/>
  <c r="F169" i="14"/>
  <c r="J169" i="14"/>
  <c r="H171" i="14"/>
  <c r="G172" i="14"/>
  <c r="F173" i="14"/>
  <c r="J173" i="14"/>
  <c r="H175" i="14"/>
  <c r="G176" i="14"/>
  <c r="F177" i="14"/>
  <c r="J177" i="14"/>
  <c r="H179" i="14"/>
  <c r="G180" i="14"/>
  <c r="F181" i="14"/>
  <c r="J181" i="14"/>
  <c r="H183" i="14"/>
  <c r="G184" i="14"/>
  <c r="F185" i="14"/>
  <c r="J185" i="14"/>
  <c r="H187" i="14"/>
  <c r="G188" i="14"/>
  <c r="F189" i="14"/>
  <c r="J189" i="14"/>
  <c r="H191" i="14"/>
  <c r="J192" i="14"/>
  <c r="F192" i="14"/>
  <c r="I192" i="14"/>
  <c r="I195" i="14"/>
  <c r="J196" i="14"/>
  <c r="F196" i="14"/>
  <c r="G196" i="14"/>
  <c r="G199" i="14"/>
  <c r="H199" i="14"/>
  <c r="F199" i="14"/>
  <c r="J199" i="14"/>
  <c r="E199" i="14"/>
  <c r="G161" i="14"/>
  <c r="E163" i="14"/>
  <c r="G165" i="14"/>
  <c r="E167" i="14"/>
  <c r="G169" i="14"/>
  <c r="E171" i="14"/>
  <c r="G173" i="14"/>
  <c r="E175" i="14"/>
  <c r="G177" i="14"/>
  <c r="E179" i="14"/>
  <c r="G181" i="14"/>
  <c r="E183" i="14"/>
  <c r="G185" i="14"/>
  <c r="E187" i="14"/>
  <c r="G189" i="14"/>
  <c r="E191" i="14"/>
  <c r="E192" i="14"/>
  <c r="I193" i="14"/>
  <c r="E193" i="14"/>
  <c r="J193" i="14"/>
  <c r="E195" i="14"/>
  <c r="J195" i="14"/>
  <c r="E196" i="14"/>
  <c r="I209" i="14"/>
  <c r="E209" i="14"/>
  <c r="H209" i="14"/>
  <c r="G209" i="14"/>
  <c r="F209" i="14"/>
  <c r="G225" i="14"/>
  <c r="J225" i="14"/>
  <c r="F225" i="14"/>
  <c r="I225" i="14"/>
  <c r="E225" i="14"/>
  <c r="H225" i="14"/>
  <c r="I197" i="14"/>
  <c r="E197" i="14"/>
  <c r="F197" i="14"/>
  <c r="J197" i="14"/>
  <c r="G215" i="14"/>
  <c r="H215" i="14"/>
  <c r="F215" i="14"/>
  <c r="J215" i="14"/>
  <c r="E215" i="14"/>
  <c r="J200" i="14"/>
  <c r="F200" i="14"/>
  <c r="I200" i="14"/>
  <c r="I203" i="14"/>
  <c r="G205" i="14"/>
  <c r="G208" i="14"/>
  <c r="F211" i="14"/>
  <c r="I213" i="14"/>
  <c r="E213" i="14"/>
  <c r="J213" i="14"/>
  <c r="J216" i="14"/>
  <c r="F216" i="14"/>
  <c r="I216" i="14"/>
  <c r="I219" i="14"/>
  <c r="G229" i="14"/>
  <c r="J229" i="14"/>
  <c r="F229" i="14"/>
  <c r="I229" i="14"/>
  <c r="E229" i="14"/>
  <c r="E200" i="14"/>
  <c r="I201" i="14"/>
  <c r="E201" i="14"/>
  <c r="J201" i="14"/>
  <c r="E203" i="14"/>
  <c r="J203" i="14"/>
  <c r="J204" i="14"/>
  <c r="F204" i="14"/>
  <c r="I204" i="14"/>
  <c r="I207" i="14"/>
  <c r="H211" i="14"/>
  <c r="F213" i="14"/>
  <c r="E216" i="14"/>
  <c r="I217" i="14"/>
  <c r="E217" i="14"/>
  <c r="J217" i="14"/>
  <c r="E219" i="14"/>
  <c r="J219" i="14"/>
  <c r="G220" i="14"/>
  <c r="J220" i="14"/>
  <c r="F220" i="14"/>
  <c r="H229" i="14"/>
  <c r="I205" i="14"/>
  <c r="E205" i="14"/>
  <c r="J205" i="14"/>
  <c r="J208" i="14"/>
  <c r="F208" i="14"/>
  <c r="I208" i="14"/>
  <c r="I211" i="14"/>
  <c r="J221" i="14"/>
  <c r="F221" i="14"/>
  <c r="I221" i="14"/>
  <c r="E221" i="14"/>
  <c r="G238" i="14"/>
  <c r="J238" i="14"/>
  <c r="F238" i="14"/>
  <c r="I238" i="14"/>
  <c r="E238" i="14"/>
  <c r="H238" i="14"/>
  <c r="G223" i="14"/>
  <c r="F224" i="14"/>
  <c r="J224" i="14"/>
  <c r="G227" i="14"/>
  <c r="F228" i="14"/>
  <c r="J228" i="14"/>
  <c r="G234" i="14"/>
  <c r="J234" i="14"/>
  <c r="F234" i="14"/>
  <c r="I234" i="14"/>
  <c r="E234" i="14"/>
  <c r="G242" i="14"/>
  <c r="J242" i="14"/>
  <c r="F242" i="14"/>
  <c r="I242" i="14"/>
  <c r="E242" i="14"/>
  <c r="G224" i="14"/>
  <c r="G228" i="14"/>
  <c r="J231" i="14"/>
  <c r="H231" i="14"/>
  <c r="I231" i="14"/>
  <c r="G246" i="14"/>
  <c r="J246" i="14"/>
  <c r="F246" i="14"/>
  <c r="I246" i="14"/>
  <c r="E246" i="14"/>
  <c r="G250" i="14"/>
  <c r="J250" i="14"/>
  <c r="F250" i="14"/>
  <c r="I250" i="14"/>
  <c r="E250" i="14"/>
  <c r="H250" i="14"/>
  <c r="G270" i="14"/>
  <c r="J270" i="14"/>
  <c r="F270" i="14"/>
  <c r="I270" i="14"/>
  <c r="E270" i="14"/>
  <c r="H270" i="14"/>
  <c r="G232" i="14"/>
  <c r="F233" i="14"/>
  <c r="J233" i="14"/>
  <c r="H235" i="14"/>
  <c r="G236" i="14"/>
  <c r="F237" i="14"/>
  <c r="J237" i="14"/>
  <c r="H239" i="14"/>
  <c r="G240" i="14"/>
  <c r="H243" i="14"/>
  <c r="G244" i="14"/>
  <c r="H247" i="14"/>
  <c r="G248" i="14"/>
  <c r="H232" i="14"/>
  <c r="G233" i="14"/>
  <c r="E235" i="14"/>
  <c r="I235" i="14"/>
  <c r="H236" i="14"/>
  <c r="G237" i="14"/>
  <c r="E239" i="14"/>
  <c r="I239" i="14"/>
  <c r="H240" i="14"/>
  <c r="G241" i="14"/>
  <c r="E243" i="14"/>
  <c r="I243" i="14"/>
  <c r="H244" i="14"/>
  <c r="E247" i="14"/>
  <c r="I247" i="14"/>
  <c r="H248" i="14"/>
  <c r="G262" i="14"/>
  <c r="J262" i="14"/>
  <c r="F262" i="14"/>
  <c r="I262" i="14"/>
  <c r="E262" i="14"/>
  <c r="E232" i="14"/>
  <c r="F235" i="14"/>
  <c r="E236" i="14"/>
  <c r="F239" i="14"/>
  <c r="E240" i="14"/>
  <c r="F243" i="14"/>
  <c r="E244" i="14"/>
  <c r="F247" i="14"/>
  <c r="E248" i="14"/>
  <c r="G254" i="14"/>
  <c r="J254" i="14"/>
  <c r="F254" i="14"/>
  <c r="I254" i="14"/>
  <c r="E254" i="14"/>
  <c r="G258" i="14"/>
  <c r="J258" i="14"/>
  <c r="F258" i="14"/>
  <c r="I258" i="14"/>
  <c r="E258" i="14"/>
  <c r="H262" i="14"/>
  <c r="G266" i="14"/>
  <c r="J266" i="14"/>
  <c r="F266" i="14"/>
  <c r="I266" i="14"/>
  <c r="E266" i="14"/>
  <c r="F249" i="14"/>
  <c r="J249" i="14"/>
  <c r="H251" i="14"/>
  <c r="G252" i="14"/>
  <c r="F253" i="14"/>
  <c r="J253" i="14"/>
  <c r="H255" i="14"/>
  <c r="G256" i="14"/>
  <c r="J257" i="14"/>
  <c r="H259" i="14"/>
  <c r="G260" i="14"/>
  <c r="F261" i="14"/>
  <c r="J261" i="14"/>
  <c r="H263" i="14"/>
  <c r="G264" i="14"/>
  <c r="F265" i="14"/>
  <c r="J265" i="14"/>
  <c r="G268" i="14"/>
  <c r="F269" i="14"/>
  <c r="J269" i="14"/>
  <c r="G249" i="14"/>
  <c r="E251" i="14"/>
  <c r="I251" i="14"/>
  <c r="H252" i="14"/>
  <c r="G253" i="14"/>
  <c r="E255" i="14"/>
  <c r="I255" i="14"/>
  <c r="H256" i="14"/>
  <c r="G257" i="14"/>
  <c r="E259" i="14"/>
  <c r="I259" i="14"/>
  <c r="H260" i="14"/>
  <c r="G261" i="14"/>
  <c r="I263" i="14"/>
  <c r="H264" i="14"/>
  <c r="G265" i="14"/>
  <c r="G269" i="14"/>
  <c r="F251" i="14"/>
  <c r="E252" i="14"/>
  <c r="F255" i="14"/>
  <c r="E256" i="14"/>
  <c r="F259" i="14"/>
  <c r="E260" i="14"/>
  <c r="E264" i="14"/>
  <c r="G138" i="32"/>
  <c r="I139" i="32"/>
  <c r="J141" i="32"/>
  <c r="F141" i="32"/>
  <c r="H141" i="32"/>
  <c r="G146" i="32"/>
  <c r="I147" i="32"/>
  <c r="J149" i="32"/>
  <c r="F149" i="32"/>
  <c r="H149" i="32"/>
  <c r="H154" i="32"/>
  <c r="G154" i="32"/>
  <c r="I154" i="32"/>
  <c r="J157" i="32"/>
  <c r="F157" i="32"/>
  <c r="I157" i="32"/>
  <c r="E157" i="32"/>
  <c r="J165" i="32"/>
  <c r="F165" i="32"/>
  <c r="I165" i="32"/>
  <c r="E165" i="32"/>
  <c r="J190" i="32"/>
  <c r="F190" i="32"/>
  <c r="I190" i="32"/>
  <c r="E190" i="32"/>
  <c r="H190" i="32"/>
  <c r="G190" i="32"/>
  <c r="I219" i="32"/>
  <c r="E219" i="32"/>
  <c r="G219" i="32"/>
  <c r="F219" i="32"/>
  <c r="J219" i="32"/>
  <c r="H219" i="32"/>
  <c r="J135" i="32"/>
  <c r="F135" i="32"/>
  <c r="H135" i="32"/>
  <c r="I138" i="32"/>
  <c r="G140" i="32"/>
  <c r="I141" i="32"/>
  <c r="H143" i="32"/>
  <c r="G148" i="32"/>
  <c r="I149" i="32"/>
  <c r="J151" i="32"/>
  <c r="F151" i="32"/>
  <c r="H151" i="32"/>
  <c r="J154" i="32"/>
  <c r="J159" i="32"/>
  <c r="F159" i="32"/>
  <c r="I159" i="32"/>
  <c r="E159" i="32"/>
  <c r="J167" i="32"/>
  <c r="F167" i="32"/>
  <c r="I167" i="32"/>
  <c r="E167" i="32"/>
  <c r="G134" i="32"/>
  <c r="I135" i="32"/>
  <c r="F136" i="32"/>
  <c r="J137" i="32"/>
  <c r="F137" i="32"/>
  <c r="H137" i="32"/>
  <c r="E138" i="32"/>
  <c r="J138" i="32"/>
  <c r="I140" i="32"/>
  <c r="E141" i="32"/>
  <c r="G142" i="32"/>
  <c r="F144" i="32"/>
  <c r="J145" i="32"/>
  <c r="F145" i="32"/>
  <c r="H145" i="32"/>
  <c r="E146" i="32"/>
  <c r="J146" i="32"/>
  <c r="I148" i="32"/>
  <c r="E149" i="32"/>
  <c r="G150" i="32"/>
  <c r="I151" i="32"/>
  <c r="F152" i="32"/>
  <c r="J153" i="32"/>
  <c r="F153" i="32"/>
  <c r="H153" i="32"/>
  <c r="E154" i="32"/>
  <c r="G157" i="32"/>
  <c r="J161" i="32"/>
  <c r="F161" i="32"/>
  <c r="I161" i="32"/>
  <c r="E161" i="32"/>
  <c r="G165" i="32"/>
  <c r="J169" i="32"/>
  <c r="F169" i="32"/>
  <c r="I169" i="32"/>
  <c r="E169" i="32"/>
  <c r="J143" i="32"/>
  <c r="F143" i="32"/>
  <c r="I146" i="32"/>
  <c r="E135" i="32"/>
  <c r="G136" i="32"/>
  <c r="F138" i="32"/>
  <c r="J139" i="32"/>
  <c r="F139" i="32"/>
  <c r="H139" i="32"/>
  <c r="E140" i="32"/>
  <c r="J140" i="32"/>
  <c r="G141" i="32"/>
  <c r="E143" i="32"/>
  <c r="G144" i="32"/>
  <c r="F146" i="32"/>
  <c r="J147" i="32"/>
  <c r="F147" i="32"/>
  <c r="H147" i="32"/>
  <c r="E148" i="32"/>
  <c r="J148" i="32"/>
  <c r="G149" i="32"/>
  <c r="E151" i="32"/>
  <c r="G152" i="32"/>
  <c r="F154" i="32"/>
  <c r="J155" i="32"/>
  <c r="F155" i="32"/>
  <c r="I155" i="32"/>
  <c r="E155" i="32"/>
  <c r="H157" i="32"/>
  <c r="G159" i="32"/>
  <c r="J163" i="32"/>
  <c r="F163" i="32"/>
  <c r="I163" i="32"/>
  <c r="E163" i="32"/>
  <c r="H165" i="32"/>
  <c r="G167" i="32"/>
  <c r="G173" i="32"/>
  <c r="J182" i="32"/>
  <c r="F182" i="32"/>
  <c r="G182" i="32"/>
  <c r="E182" i="32"/>
  <c r="I182" i="32"/>
  <c r="G156" i="32"/>
  <c r="G158" i="32"/>
  <c r="G160" i="32"/>
  <c r="G162" i="32"/>
  <c r="G164" i="32"/>
  <c r="G166" i="32"/>
  <c r="G168" i="32"/>
  <c r="G170" i="32"/>
  <c r="E171" i="32"/>
  <c r="I171" i="32"/>
  <c r="G172" i="32"/>
  <c r="E173" i="32"/>
  <c r="I173" i="32"/>
  <c r="G174" i="32"/>
  <c r="E175" i="32"/>
  <c r="I175" i="32"/>
  <c r="G176" i="32"/>
  <c r="E177" i="32"/>
  <c r="I177" i="32"/>
  <c r="G178" i="32"/>
  <c r="E179" i="32"/>
  <c r="I179" i="32"/>
  <c r="E180" i="32"/>
  <c r="G181" i="32"/>
  <c r="J184" i="32"/>
  <c r="F184" i="32"/>
  <c r="H184" i="32"/>
  <c r="E185" i="32"/>
  <c r="J185" i="32"/>
  <c r="G186" i="32"/>
  <c r="G188" i="32"/>
  <c r="J192" i="32"/>
  <c r="F192" i="32"/>
  <c r="I192" i="32"/>
  <c r="E192" i="32"/>
  <c r="H225" i="32"/>
  <c r="J227" i="32"/>
  <c r="F227" i="32"/>
  <c r="I227" i="32"/>
  <c r="E227" i="32"/>
  <c r="H227" i="32"/>
  <c r="G227" i="32"/>
  <c r="J237" i="32"/>
  <c r="F237" i="32"/>
  <c r="I237" i="32"/>
  <c r="E237" i="32"/>
  <c r="H237" i="32"/>
  <c r="G237" i="32"/>
  <c r="F171" i="32"/>
  <c r="J171" i="32"/>
  <c r="F173" i="32"/>
  <c r="J173" i="32"/>
  <c r="F175" i="32"/>
  <c r="J175" i="32"/>
  <c r="F177" i="32"/>
  <c r="J177" i="32"/>
  <c r="F179" i="32"/>
  <c r="J179" i="32"/>
  <c r="I181" i="32"/>
  <c r="G183" i="32"/>
  <c r="I184" i="32"/>
  <c r="F185" i="32"/>
  <c r="J186" i="32"/>
  <c r="F186" i="32"/>
  <c r="H186" i="32"/>
  <c r="J194" i="32"/>
  <c r="F194" i="32"/>
  <c r="I194" i="32"/>
  <c r="E194" i="32"/>
  <c r="G202" i="32"/>
  <c r="G210" i="32"/>
  <c r="G218" i="32"/>
  <c r="J180" i="32"/>
  <c r="F180" i="32"/>
  <c r="H180" i="32"/>
  <c r="G185" i="32"/>
  <c r="J188" i="32"/>
  <c r="F188" i="32"/>
  <c r="I188" i="32"/>
  <c r="E188" i="32"/>
  <c r="J196" i="32"/>
  <c r="F196" i="32"/>
  <c r="I196" i="32"/>
  <c r="E196" i="32"/>
  <c r="G200" i="32"/>
  <c r="G208" i="32"/>
  <c r="G216" i="32"/>
  <c r="G187" i="32"/>
  <c r="G189" i="32"/>
  <c r="G191" i="32"/>
  <c r="G193" i="32"/>
  <c r="G195" i="32"/>
  <c r="G197" i="32"/>
  <c r="E198" i="32"/>
  <c r="I198" i="32"/>
  <c r="G199" i="32"/>
  <c r="E200" i="32"/>
  <c r="I200" i="32"/>
  <c r="G201" i="32"/>
  <c r="E202" i="32"/>
  <c r="I202" i="32"/>
  <c r="G203" i="32"/>
  <c r="E204" i="32"/>
  <c r="I204" i="32"/>
  <c r="G205" i="32"/>
  <c r="E206" i="32"/>
  <c r="I206" i="32"/>
  <c r="G207" i="32"/>
  <c r="E208" i="32"/>
  <c r="I208" i="32"/>
  <c r="G209" i="32"/>
  <c r="E210" i="32"/>
  <c r="I210" i="32"/>
  <c r="G211" i="32"/>
  <c r="E212" i="32"/>
  <c r="I212" i="32"/>
  <c r="G213" i="32"/>
  <c r="E214" i="32"/>
  <c r="I214" i="32"/>
  <c r="G215" i="32"/>
  <c r="E216" i="32"/>
  <c r="I216" i="32"/>
  <c r="G217" i="32"/>
  <c r="E218" i="32"/>
  <c r="I218" i="32"/>
  <c r="J221" i="32"/>
  <c r="F221" i="32"/>
  <c r="I221" i="32"/>
  <c r="E221" i="32"/>
  <c r="G225" i="32"/>
  <c r="F198" i="32"/>
  <c r="J198" i="32"/>
  <c r="F200" i="32"/>
  <c r="J200" i="32"/>
  <c r="F202" i="32"/>
  <c r="J202" i="32"/>
  <c r="F204" i="32"/>
  <c r="J204" i="32"/>
  <c r="F206" i="32"/>
  <c r="J206" i="32"/>
  <c r="F208" i="32"/>
  <c r="J208" i="32"/>
  <c r="F210" i="32"/>
  <c r="J210" i="32"/>
  <c r="F212" i="32"/>
  <c r="J212" i="32"/>
  <c r="F214" i="32"/>
  <c r="J214" i="32"/>
  <c r="F216" i="32"/>
  <c r="J216" i="32"/>
  <c r="F218" i="32"/>
  <c r="J218" i="32"/>
  <c r="J223" i="32"/>
  <c r="F223" i="32"/>
  <c r="I223" i="32"/>
  <c r="E223" i="32"/>
  <c r="J225" i="32"/>
  <c r="F225" i="32"/>
  <c r="I225" i="32"/>
  <c r="E225" i="32"/>
  <c r="F231" i="32"/>
  <c r="H236" i="32"/>
  <c r="F236" i="32"/>
  <c r="J236" i="32"/>
  <c r="E236" i="32"/>
  <c r="I236" i="32"/>
  <c r="E229" i="32"/>
  <c r="I229" i="32"/>
  <c r="E231" i="32"/>
  <c r="I231" i="32"/>
  <c r="F232" i="32"/>
  <c r="J233" i="32"/>
  <c r="F233" i="32"/>
  <c r="H233" i="32"/>
  <c r="E234" i="32"/>
  <c r="J234" i="32"/>
  <c r="J239" i="32"/>
  <c r="F239" i="32"/>
  <c r="I239" i="32"/>
  <c r="E239" i="32"/>
  <c r="G243" i="32"/>
  <c r="G247" i="32"/>
  <c r="F229" i="32"/>
  <c r="J229" i="32"/>
  <c r="G232" i="32"/>
  <c r="F234" i="32"/>
  <c r="J235" i="32"/>
  <c r="F235" i="32"/>
  <c r="H235" i="32"/>
  <c r="J241" i="32"/>
  <c r="F241" i="32"/>
  <c r="I241" i="32"/>
  <c r="E241" i="32"/>
  <c r="G245" i="32"/>
  <c r="J231" i="32"/>
  <c r="G231" i="32"/>
  <c r="G234" i="32"/>
  <c r="J243" i="32"/>
  <c r="F243" i="32"/>
  <c r="I243" i="32"/>
  <c r="E243" i="32"/>
  <c r="G238" i="32"/>
  <c r="G240" i="32"/>
  <c r="G242" i="32"/>
  <c r="G244" i="32"/>
  <c r="E245" i="32"/>
  <c r="I245" i="32"/>
  <c r="G246" i="32"/>
  <c r="E247" i="32"/>
  <c r="I247" i="32"/>
  <c r="G248" i="32"/>
  <c r="E249" i="32"/>
  <c r="I249" i="32"/>
  <c r="F245" i="32"/>
  <c r="J245" i="32"/>
  <c r="F247" i="32"/>
  <c r="J247" i="32"/>
  <c r="F249" i="32"/>
  <c r="J249" i="32"/>
  <c r="G252" i="32"/>
  <c r="G260" i="32"/>
  <c r="H264" i="32"/>
  <c r="G268" i="32"/>
  <c r="G254" i="32"/>
  <c r="G262" i="32"/>
  <c r="G270" i="32"/>
  <c r="E250" i="32"/>
  <c r="I250" i="32"/>
  <c r="G251" i="32"/>
  <c r="E252" i="32"/>
  <c r="I252" i="32"/>
  <c r="G253" i="32"/>
  <c r="E254" i="32"/>
  <c r="I254" i="32"/>
  <c r="G255" i="32"/>
  <c r="E256" i="32"/>
  <c r="I256" i="32"/>
  <c r="G257" i="32"/>
  <c r="E258" i="32"/>
  <c r="I258" i="32"/>
  <c r="G259" i="32"/>
  <c r="E260" i="32"/>
  <c r="I260" i="32"/>
  <c r="G261" i="32"/>
  <c r="E262" i="32"/>
  <c r="I262" i="32"/>
  <c r="G263" i="32"/>
  <c r="E264" i="32"/>
  <c r="I264" i="32"/>
  <c r="G265" i="32"/>
  <c r="E266" i="32"/>
  <c r="I266" i="32"/>
  <c r="E268" i="32"/>
  <c r="I268" i="32"/>
  <c r="G269" i="32"/>
  <c r="E270" i="32"/>
  <c r="I270" i="32"/>
  <c r="F250" i="32"/>
  <c r="J250" i="32"/>
  <c r="H251" i="32"/>
  <c r="F252" i="32"/>
  <c r="J252" i="32"/>
  <c r="H253" i="32"/>
  <c r="F254" i="32"/>
  <c r="J254" i="32"/>
  <c r="H255" i="32"/>
  <c r="F256" i="32"/>
  <c r="J256" i="32"/>
  <c r="H257" i="32"/>
  <c r="F258" i="32"/>
  <c r="J258" i="32"/>
  <c r="H259" i="32"/>
  <c r="F260" i="32"/>
  <c r="J260" i="32"/>
  <c r="H261" i="32"/>
  <c r="F262" i="32"/>
  <c r="J262" i="32"/>
  <c r="H263" i="32"/>
  <c r="J264" i="32"/>
  <c r="H265" i="32"/>
  <c r="F266" i="32"/>
  <c r="J266" i="32"/>
  <c r="H267" i="32"/>
  <c r="J268" i="32"/>
  <c r="F270" i="32"/>
  <c r="J270" i="32"/>
  <c r="E251" i="32"/>
  <c r="E253" i="32"/>
  <c r="E255" i="32"/>
  <c r="E257" i="32"/>
  <c r="E259" i="32"/>
  <c r="E261" i="32"/>
  <c r="E263" i="32"/>
  <c r="E267" i="32"/>
  <c r="E269" i="32"/>
  <c r="G137" i="38"/>
  <c r="J137" i="38"/>
  <c r="F137" i="38"/>
  <c r="I137" i="38"/>
  <c r="E137" i="38"/>
  <c r="H137" i="38"/>
  <c r="G149" i="38"/>
  <c r="J149" i="38"/>
  <c r="F149" i="38"/>
  <c r="I149" i="38"/>
  <c r="E149" i="38"/>
  <c r="G145" i="38"/>
  <c r="J145" i="38"/>
  <c r="F145" i="38"/>
  <c r="I145" i="38"/>
  <c r="E145" i="38"/>
  <c r="G141" i="38"/>
  <c r="J141" i="38"/>
  <c r="F141" i="38"/>
  <c r="I141" i="38"/>
  <c r="E141" i="38"/>
  <c r="H145" i="38"/>
  <c r="J153" i="38"/>
  <c r="F153" i="38"/>
  <c r="H153" i="38"/>
  <c r="G153" i="38"/>
  <c r="E153" i="38"/>
  <c r="I169" i="38"/>
  <c r="H134" i="38"/>
  <c r="H138" i="38"/>
  <c r="H142" i="38"/>
  <c r="H146" i="38"/>
  <c r="H150" i="38"/>
  <c r="I154" i="38"/>
  <c r="E154" i="38"/>
  <c r="J154" i="38"/>
  <c r="E156" i="38"/>
  <c r="J156" i="38"/>
  <c r="J157" i="38"/>
  <c r="F157" i="38"/>
  <c r="I157" i="38"/>
  <c r="I160" i="38"/>
  <c r="E169" i="38"/>
  <c r="I170" i="38"/>
  <c r="E170" i="38"/>
  <c r="J170" i="38"/>
  <c r="E172" i="38"/>
  <c r="J172" i="38"/>
  <c r="J173" i="38"/>
  <c r="F173" i="38"/>
  <c r="I173" i="38"/>
  <c r="I176" i="38"/>
  <c r="I156" i="38"/>
  <c r="I166" i="38"/>
  <c r="E166" i="38"/>
  <c r="E134" i="38"/>
  <c r="I134" i="38"/>
  <c r="H135" i="38"/>
  <c r="E138" i="38"/>
  <c r="I138" i="38"/>
  <c r="H139" i="38"/>
  <c r="E142" i="38"/>
  <c r="I142" i="38"/>
  <c r="H143" i="38"/>
  <c r="E146" i="38"/>
  <c r="I146" i="38"/>
  <c r="H147" i="38"/>
  <c r="E150" i="38"/>
  <c r="I150" i="38"/>
  <c r="F154" i="38"/>
  <c r="F156" i="38"/>
  <c r="E157" i="38"/>
  <c r="I158" i="38"/>
  <c r="E158" i="38"/>
  <c r="J158" i="38"/>
  <c r="E160" i="38"/>
  <c r="J160" i="38"/>
  <c r="J161" i="38"/>
  <c r="F161" i="38"/>
  <c r="I161" i="38"/>
  <c r="I164" i="38"/>
  <c r="G166" i="38"/>
  <c r="F170" i="38"/>
  <c r="F172" i="38"/>
  <c r="E173" i="38"/>
  <c r="I174" i="38"/>
  <c r="E174" i="38"/>
  <c r="J174" i="38"/>
  <c r="E176" i="38"/>
  <c r="J176" i="38"/>
  <c r="I177" i="38"/>
  <c r="F177" i="38"/>
  <c r="J177" i="38"/>
  <c r="G183" i="38"/>
  <c r="H183" i="38"/>
  <c r="J183" i="38"/>
  <c r="E183" i="38"/>
  <c r="I185" i="38"/>
  <c r="E185" i="38"/>
  <c r="F185" i="38"/>
  <c r="H185" i="38"/>
  <c r="J166" i="38"/>
  <c r="J169" i="38"/>
  <c r="F169" i="38"/>
  <c r="I172" i="38"/>
  <c r="F134" i="38"/>
  <c r="E135" i="38"/>
  <c r="F138" i="38"/>
  <c r="E139" i="38"/>
  <c r="F142" i="38"/>
  <c r="E143" i="38"/>
  <c r="F146" i="38"/>
  <c r="E147" i="38"/>
  <c r="F150" i="38"/>
  <c r="I152" i="38"/>
  <c r="G154" i="38"/>
  <c r="H156" i="38"/>
  <c r="G157" i="38"/>
  <c r="F158" i="38"/>
  <c r="F160" i="38"/>
  <c r="E161" i="38"/>
  <c r="I162" i="38"/>
  <c r="E162" i="38"/>
  <c r="J162" i="38"/>
  <c r="E164" i="38"/>
  <c r="J164" i="38"/>
  <c r="J165" i="38"/>
  <c r="F165" i="38"/>
  <c r="I165" i="38"/>
  <c r="H166" i="38"/>
  <c r="I168" i="38"/>
  <c r="H169" i="38"/>
  <c r="G170" i="38"/>
  <c r="H172" i="38"/>
  <c r="G173" i="38"/>
  <c r="F174" i="38"/>
  <c r="F176" i="38"/>
  <c r="E177" i="38"/>
  <c r="J180" i="38"/>
  <c r="F180" i="38"/>
  <c r="H180" i="38"/>
  <c r="E180" i="38"/>
  <c r="F183" i="38"/>
  <c r="G185" i="38"/>
  <c r="I193" i="38"/>
  <c r="E193" i="38"/>
  <c r="H193" i="38"/>
  <c r="G193" i="38"/>
  <c r="F193" i="38"/>
  <c r="F179" i="38"/>
  <c r="I181" i="38"/>
  <c r="E181" i="38"/>
  <c r="J181" i="38"/>
  <c r="J184" i="38"/>
  <c r="F184" i="38"/>
  <c r="I184" i="38"/>
  <c r="I187" i="38"/>
  <c r="H191" i="38"/>
  <c r="G199" i="38"/>
  <c r="J199" i="38"/>
  <c r="F199" i="38"/>
  <c r="I199" i="38"/>
  <c r="E199" i="38"/>
  <c r="G203" i="38"/>
  <c r="J203" i="38"/>
  <c r="F203" i="38"/>
  <c r="I203" i="38"/>
  <c r="E203" i="38"/>
  <c r="I220" i="38"/>
  <c r="E220" i="38"/>
  <c r="H220" i="38"/>
  <c r="G220" i="38"/>
  <c r="F220" i="38"/>
  <c r="J188" i="38"/>
  <c r="F188" i="38"/>
  <c r="I188" i="38"/>
  <c r="I191" i="38"/>
  <c r="G210" i="38"/>
  <c r="H210" i="38"/>
  <c r="F210" i="38"/>
  <c r="J210" i="38"/>
  <c r="E210" i="38"/>
  <c r="G226" i="38"/>
  <c r="J226" i="38"/>
  <c r="F226" i="38"/>
  <c r="I226" i="38"/>
  <c r="E226" i="38"/>
  <c r="H226" i="38"/>
  <c r="G240" i="38"/>
  <c r="H240" i="38"/>
  <c r="F240" i="38"/>
  <c r="J240" i="38"/>
  <c r="E240" i="38"/>
  <c r="I240" i="38"/>
  <c r="J246" i="38"/>
  <c r="F246" i="38"/>
  <c r="I246" i="38"/>
  <c r="E246" i="38"/>
  <c r="H246" i="38"/>
  <c r="G246" i="38"/>
  <c r="I179" i="38"/>
  <c r="E188" i="38"/>
  <c r="I189" i="38"/>
  <c r="E189" i="38"/>
  <c r="J189" i="38"/>
  <c r="E191" i="38"/>
  <c r="J191" i="38"/>
  <c r="J192" i="38"/>
  <c r="F192" i="38"/>
  <c r="I192" i="38"/>
  <c r="G195" i="38"/>
  <c r="I195" i="38"/>
  <c r="J195" i="38"/>
  <c r="I197" i="38"/>
  <c r="E197" i="38"/>
  <c r="G197" i="38"/>
  <c r="J207" i="38"/>
  <c r="F207" i="38"/>
  <c r="H207" i="38"/>
  <c r="G207" i="38"/>
  <c r="E207" i="38"/>
  <c r="I210" i="38"/>
  <c r="H196" i="38"/>
  <c r="H200" i="38"/>
  <c r="G201" i="38"/>
  <c r="H204" i="38"/>
  <c r="G205" i="38"/>
  <c r="I208" i="38"/>
  <c r="E208" i="38"/>
  <c r="J208" i="38"/>
  <c r="J211" i="38"/>
  <c r="F211" i="38"/>
  <c r="I211" i="38"/>
  <c r="I214" i="38"/>
  <c r="H218" i="38"/>
  <c r="G222" i="38"/>
  <c r="J222" i="38"/>
  <c r="F222" i="38"/>
  <c r="H201" i="38"/>
  <c r="H205" i="38"/>
  <c r="I212" i="38"/>
  <c r="E212" i="38"/>
  <c r="J212" i="38"/>
  <c r="J215" i="38"/>
  <c r="F215" i="38"/>
  <c r="I215" i="38"/>
  <c r="I218" i="38"/>
  <c r="J223" i="38"/>
  <c r="F223" i="38"/>
  <c r="I223" i="38"/>
  <c r="E223" i="38"/>
  <c r="H223" i="38"/>
  <c r="I234" i="38"/>
  <c r="E234" i="38"/>
  <c r="H234" i="38"/>
  <c r="G234" i="38"/>
  <c r="F234" i="38"/>
  <c r="J237" i="38"/>
  <c r="F237" i="38"/>
  <c r="H237" i="38"/>
  <c r="G237" i="38"/>
  <c r="E237" i="38"/>
  <c r="G250" i="38"/>
  <c r="H250" i="38"/>
  <c r="F250" i="38"/>
  <c r="J250" i="38"/>
  <c r="E250" i="38"/>
  <c r="I250" i="38"/>
  <c r="F196" i="38"/>
  <c r="F200" i="38"/>
  <c r="E201" i="38"/>
  <c r="F204" i="38"/>
  <c r="E205" i="38"/>
  <c r="I206" i="38"/>
  <c r="G208" i="38"/>
  <c r="G211" i="38"/>
  <c r="F212" i="38"/>
  <c r="F214" i="38"/>
  <c r="E215" i="38"/>
  <c r="I216" i="38"/>
  <c r="E216" i="38"/>
  <c r="J216" i="38"/>
  <c r="E218" i="38"/>
  <c r="J218" i="38"/>
  <c r="J219" i="38"/>
  <c r="F219" i="38"/>
  <c r="I219" i="38"/>
  <c r="H222" i="38"/>
  <c r="G223" i="38"/>
  <c r="G230" i="38"/>
  <c r="J230" i="38"/>
  <c r="F230" i="38"/>
  <c r="I230" i="38"/>
  <c r="E230" i="38"/>
  <c r="J234" i="38"/>
  <c r="I237" i="38"/>
  <c r="J247" i="38"/>
  <c r="F247" i="38"/>
  <c r="H247" i="38"/>
  <c r="G247" i="38"/>
  <c r="E247" i="38"/>
  <c r="I247" i="38"/>
  <c r="H227" i="38"/>
  <c r="H231" i="38"/>
  <c r="I238" i="38"/>
  <c r="E238" i="38"/>
  <c r="J238" i="38"/>
  <c r="J241" i="38"/>
  <c r="F241" i="38"/>
  <c r="I241" i="38"/>
  <c r="H244" i="38"/>
  <c r="G244" i="38"/>
  <c r="J244" i="38"/>
  <c r="H224" i="38"/>
  <c r="E227" i="38"/>
  <c r="I227" i="38"/>
  <c r="H228" i="38"/>
  <c r="E231" i="38"/>
  <c r="I231" i="38"/>
  <c r="H232" i="38"/>
  <c r="F238" i="38"/>
  <c r="E241" i="38"/>
  <c r="I242" i="38"/>
  <c r="E242" i="38"/>
  <c r="J242" i="38"/>
  <c r="E244" i="38"/>
  <c r="G262" i="38"/>
  <c r="J262" i="38"/>
  <c r="F262" i="38"/>
  <c r="I262" i="38"/>
  <c r="E262" i="38"/>
  <c r="H262" i="38"/>
  <c r="E224" i="38"/>
  <c r="F227" i="38"/>
  <c r="E228" i="38"/>
  <c r="F231" i="38"/>
  <c r="E232" i="38"/>
  <c r="I236" i="38"/>
  <c r="G238" i="38"/>
  <c r="G241" i="38"/>
  <c r="F242" i="38"/>
  <c r="F244" i="38"/>
  <c r="G245" i="38"/>
  <c r="J245" i="38"/>
  <c r="F245" i="38"/>
  <c r="G270" i="38"/>
  <c r="J270" i="38"/>
  <c r="F270" i="38"/>
  <c r="I270" i="38"/>
  <c r="E270" i="38"/>
  <c r="H270" i="38"/>
  <c r="I248" i="38"/>
  <c r="E248" i="38"/>
  <c r="J248" i="38"/>
  <c r="G254" i="38"/>
  <c r="J254" i="38"/>
  <c r="F254" i="38"/>
  <c r="I254" i="38"/>
  <c r="E254" i="38"/>
  <c r="G258" i="38"/>
  <c r="J258" i="38"/>
  <c r="F258" i="38"/>
  <c r="I258" i="38"/>
  <c r="E258" i="38"/>
  <c r="H258" i="38"/>
  <c r="G266" i="38"/>
  <c r="J266" i="38"/>
  <c r="F266" i="38"/>
  <c r="I266" i="38"/>
  <c r="E266" i="38"/>
  <c r="H251" i="38"/>
  <c r="G252" i="38"/>
  <c r="H255" i="38"/>
  <c r="G256" i="38"/>
  <c r="H259" i="38"/>
  <c r="G260" i="38"/>
  <c r="F261" i="38"/>
  <c r="J261" i="38"/>
  <c r="G264" i="38"/>
  <c r="F265" i="38"/>
  <c r="J265" i="38"/>
  <c r="G268" i="38"/>
  <c r="F269" i="38"/>
  <c r="J269" i="38"/>
  <c r="H252" i="38"/>
  <c r="H256" i="38"/>
  <c r="H260" i="38"/>
  <c r="H264" i="38"/>
  <c r="G265" i="38"/>
  <c r="G269" i="38"/>
  <c r="F251" i="38"/>
  <c r="E252" i="38"/>
  <c r="F255" i="38"/>
  <c r="E256" i="38"/>
  <c r="F259" i="38"/>
  <c r="E260" i="38"/>
  <c r="E264" i="38"/>
  <c r="I134" i="31"/>
  <c r="E134" i="31"/>
  <c r="H134" i="31"/>
  <c r="J134" i="31"/>
  <c r="F134" i="31"/>
  <c r="I136" i="31"/>
  <c r="E136" i="31"/>
  <c r="H136" i="31"/>
  <c r="J136" i="31"/>
  <c r="F136" i="31"/>
  <c r="F138" i="31"/>
  <c r="J175" i="31"/>
  <c r="F175" i="31"/>
  <c r="I175" i="31"/>
  <c r="E175" i="31"/>
  <c r="J181" i="31"/>
  <c r="F181" i="31"/>
  <c r="I181" i="31"/>
  <c r="E181" i="31"/>
  <c r="H181" i="31"/>
  <c r="J183" i="31"/>
  <c r="F183" i="31"/>
  <c r="I183" i="31"/>
  <c r="E183" i="31"/>
  <c r="H183" i="31"/>
  <c r="J185" i="31"/>
  <c r="F185" i="31"/>
  <c r="I185" i="31"/>
  <c r="E185" i="31"/>
  <c r="H185" i="31"/>
  <c r="J187" i="31"/>
  <c r="F187" i="31"/>
  <c r="I187" i="31"/>
  <c r="E187" i="31"/>
  <c r="H187" i="31"/>
  <c r="H194" i="31"/>
  <c r="F194" i="31"/>
  <c r="J194" i="31"/>
  <c r="E194" i="31"/>
  <c r="I224" i="31"/>
  <c r="E224" i="31"/>
  <c r="G224" i="31"/>
  <c r="F224" i="31"/>
  <c r="J224" i="31"/>
  <c r="H224" i="31"/>
  <c r="I263" i="31"/>
  <c r="E263" i="31"/>
  <c r="J263" i="31"/>
  <c r="F263" i="31"/>
  <c r="H263" i="31"/>
  <c r="J177" i="31"/>
  <c r="F177" i="31"/>
  <c r="I177" i="31"/>
  <c r="E177" i="31"/>
  <c r="H192" i="31"/>
  <c r="F192" i="31"/>
  <c r="J192" i="31"/>
  <c r="E192" i="31"/>
  <c r="I220" i="31"/>
  <c r="E220" i="31"/>
  <c r="G220" i="31"/>
  <c r="F220" i="31"/>
  <c r="J220" i="31"/>
  <c r="H220" i="31"/>
  <c r="H244" i="31"/>
  <c r="J244" i="31"/>
  <c r="F244" i="31"/>
  <c r="I244" i="31"/>
  <c r="E244" i="31"/>
  <c r="G244" i="31"/>
  <c r="F135" i="31"/>
  <c r="J135" i="31"/>
  <c r="F137" i="31"/>
  <c r="J137" i="31"/>
  <c r="I138" i="31"/>
  <c r="G175" i="31"/>
  <c r="J179" i="31"/>
  <c r="F179" i="31"/>
  <c r="I179" i="31"/>
  <c r="E179" i="31"/>
  <c r="G181" i="31"/>
  <c r="G183" i="31"/>
  <c r="G185" i="31"/>
  <c r="G187" i="31"/>
  <c r="H190" i="31"/>
  <c r="F190" i="31"/>
  <c r="J190" i="31"/>
  <c r="E190" i="31"/>
  <c r="I192" i="31"/>
  <c r="H138" i="31"/>
  <c r="E138" i="31"/>
  <c r="J138" i="31"/>
  <c r="I139" i="31"/>
  <c r="E139" i="31"/>
  <c r="H139" i="31"/>
  <c r="I141" i="31"/>
  <c r="E141" i="31"/>
  <c r="H141" i="31"/>
  <c r="I143" i="31"/>
  <c r="E143" i="31"/>
  <c r="H143" i="31"/>
  <c r="I145" i="31"/>
  <c r="E145" i="31"/>
  <c r="H145" i="31"/>
  <c r="I147" i="31"/>
  <c r="E147" i="31"/>
  <c r="H147" i="31"/>
  <c r="I149" i="31"/>
  <c r="E149" i="31"/>
  <c r="H149" i="31"/>
  <c r="I151" i="31"/>
  <c r="E151" i="31"/>
  <c r="H151" i="31"/>
  <c r="I153" i="31"/>
  <c r="E153" i="31"/>
  <c r="H153" i="31"/>
  <c r="I155" i="31"/>
  <c r="E155" i="31"/>
  <c r="H155" i="31"/>
  <c r="I157" i="31"/>
  <c r="E157" i="31"/>
  <c r="H157" i="31"/>
  <c r="I159" i="31"/>
  <c r="E159" i="31"/>
  <c r="H159" i="31"/>
  <c r="I161" i="31"/>
  <c r="E161" i="31"/>
  <c r="H161" i="31"/>
  <c r="I163" i="31"/>
  <c r="E163" i="31"/>
  <c r="H163" i="31"/>
  <c r="I165" i="31"/>
  <c r="E165" i="31"/>
  <c r="H165" i="31"/>
  <c r="I167" i="31"/>
  <c r="E167" i="31"/>
  <c r="H167" i="31"/>
  <c r="I169" i="31"/>
  <c r="E169" i="31"/>
  <c r="H169" i="31"/>
  <c r="I171" i="31"/>
  <c r="E171" i="31"/>
  <c r="H171" i="31"/>
  <c r="I173" i="31"/>
  <c r="E173" i="31"/>
  <c r="H173" i="31"/>
  <c r="H175" i="31"/>
  <c r="G177" i="31"/>
  <c r="J201" i="31"/>
  <c r="F201" i="31"/>
  <c r="I201" i="31"/>
  <c r="E201" i="31"/>
  <c r="H201" i="31"/>
  <c r="G201" i="31"/>
  <c r="I228" i="31"/>
  <c r="E228" i="31"/>
  <c r="G228" i="31"/>
  <c r="F228" i="31"/>
  <c r="J228" i="31"/>
  <c r="H228" i="31"/>
  <c r="I189" i="31"/>
  <c r="E189" i="31"/>
  <c r="H189" i="31"/>
  <c r="I191" i="31"/>
  <c r="E191" i="31"/>
  <c r="H191" i="31"/>
  <c r="I193" i="31"/>
  <c r="E193" i="31"/>
  <c r="H193" i="31"/>
  <c r="J195" i="31"/>
  <c r="F195" i="31"/>
  <c r="I195" i="31"/>
  <c r="E195" i="31"/>
  <c r="J203" i="31"/>
  <c r="F203" i="31"/>
  <c r="I203" i="31"/>
  <c r="E203" i="31"/>
  <c r="H238" i="31"/>
  <c r="I238" i="31"/>
  <c r="E238" i="31"/>
  <c r="G238" i="31"/>
  <c r="F238" i="31"/>
  <c r="J238" i="31"/>
  <c r="J189" i="31"/>
  <c r="J191" i="31"/>
  <c r="J193" i="31"/>
  <c r="J197" i="31"/>
  <c r="F197" i="31"/>
  <c r="I197" i="31"/>
  <c r="E197" i="31"/>
  <c r="J205" i="31"/>
  <c r="F205" i="31"/>
  <c r="I205" i="31"/>
  <c r="E205" i="31"/>
  <c r="H205" i="31"/>
  <c r="J207" i="31"/>
  <c r="F207" i="31"/>
  <c r="I207" i="31"/>
  <c r="E207" i="31"/>
  <c r="H207" i="31"/>
  <c r="J209" i="31"/>
  <c r="F209" i="31"/>
  <c r="I209" i="31"/>
  <c r="E209" i="31"/>
  <c r="H209" i="31"/>
  <c r="J211" i="31"/>
  <c r="F211" i="31"/>
  <c r="I211" i="31"/>
  <c r="E211" i="31"/>
  <c r="H211" i="31"/>
  <c r="J213" i="31"/>
  <c r="F213" i="31"/>
  <c r="I213" i="31"/>
  <c r="E213" i="31"/>
  <c r="H213" i="31"/>
  <c r="J215" i="31"/>
  <c r="F215" i="31"/>
  <c r="I215" i="31"/>
  <c r="E215" i="31"/>
  <c r="H215" i="31"/>
  <c r="J217" i="31"/>
  <c r="F217" i="31"/>
  <c r="I217" i="31"/>
  <c r="E217" i="31"/>
  <c r="H217" i="31"/>
  <c r="J219" i="31"/>
  <c r="F219" i="31"/>
  <c r="I219" i="31"/>
  <c r="E219" i="31"/>
  <c r="H219" i="31"/>
  <c r="I222" i="31"/>
  <c r="E222" i="31"/>
  <c r="G222" i="31"/>
  <c r="F222" i="31"/>
  <c r="J222" i="31"/>
  <c r="I226" i="31"/>
  <c r="E226" i="31"/>
  <c r="G226" i="31"/>
  <c r="F226" i="31"/>
  <c r="J226" i="31"/>
  <c r="I230" i="31"/>
  <c r="E230" i="31"/>
  <c r="H230" i="31"/>
  <c r="G230" i="31"/>
  <c r="F230" i="31"/>
  <c r="F189" i="31"/>
  <c r="G190" i="31"/>
  <c r="F191" i="31"/>
  <c r="G192" i="31"/>
  <c r="F193" i="31"/>
  <c r="G194" i="31"/>
  <c r="G195" i="31"/>
  <c r="J199" i="31"/>
  <c r="F199" i="31"/>
  <c r="I199" i="31"/>
  <c r="E199" i="31"/>
  <c r="G203" i="31"/>
  <c r="H240" i="31"/>
  <c r="J240" i="31"/>
  <c r="F240" i="31"/>
  <c r="I240" i="31"/>
  <c r="E240" i="31"/>
  <c r="G240" i="31"/>
  <c r="G208" i="31"/>
  <c r="G210" i="31"/>
  <c r="G212" i="31"/>
  <c r="G214" i="31"/>
  <c r="G216" i="31"/>
  <c r="G218" i="31"/>
  <c r="J232" i="31"/>
  <c r="F232" i="31"/>
  <c r="I232" i="31"/>
  <c r="E232" i="31"/>
  <c r="H232" i="31"/>
  <c r="J239" i="31"/>
  <c r="F239" i="31"/>
  <c r="I239" i="31"/>
  <c r="H239" i="31"/>
  <c r="E239" i="31"/>
  <c r="H248" i="31"/>
  <c r="J248" i="31"/>
  <c r="F248" i="31"/>
  <c r="I248" i="31"/>
  <c r="E248" i="31"/>
  <c r="G248" i="31"/>
  <c r="F231" i="31"/>
  <c r="J231" i="31"/>
  <c r="F233" i="31"/>
  <c r="J233" i="31"/>
  <c r="F234" i="31"/>
  <c r="F236" i="31"/>
  <c r="H237" i="31"/>
  <c r="G237" i="31"/>
  <c r="H242" i="31"/>
  <c r="J242" i="31"/>
  <c r="F242" i="31"/>
  <c r="I242" i="31"/>
  <c r="E242" i="31"/>
  <c r="H246" i="31"/>
  <c r="J246" i="31"/>
  <c r="F246" i="31"/>
  <c r="I246" i="31"/>
  <c r="E246" i="31"/>
  <c r="I255" i="31"/>
  <c r="E255" i="31"/>
  <c r="J255" i="31"/>
  <c r="F255" i="31"/>
  <c r="H255" i="31"/>
  <c r="I234" i="31"/>
  <c r="E234" i="31"/>
  <c r="H234" i="31"/>
  <c r="H236" i="31"/>
  <c r="I236" i="31"/>
  <c r="E236" i="31"/>
  <c r="J236" i="31"/>
  <c r="J237" i="31"/>
  <c r="F237" i="31"/>
  <c r="G239" i="31"/>
  <c r="E250" i="31"/>
  <c r="F250" i="31"/>
  <c r="J250" i="31"/>
  <c r="H250" i="31"/>
  <c r="I253" i="31"/>
  <c r="I259" i="31"/>
  <c r="E259" i="31"/>
  <c r="J259" i="31"/>
  <c r="F259" i="31"/>
  <c r="G261" i="31"/>
  <c r="I267" i="31"/>
  <c r="E267" i="31"/>
  <c r="J267" i="31"/>
  <c r="F267" i="31"/>
  <c r="G269" i="31"/>
  <c r="H241" i="31"/>
  <c r="H243" i="31"/>
  <c r="H245" i="31"/>
  <c r="H247" i="31"/>
  <c r="H249" i="31"/>
  <c r="G250" i="31"/>
  <c r="E253" i="31"/>
  <c r="J253" i="31"/>
  <c r="F253" i="31"/>
  <c r="G255" i="31"/>
  <c r="I261" i="31"/>
  <c r="E261" i="31"/>
  <c r="J261" i="31"/>
  <c r="F261" i="31"/>
  <c r="G263" i="31"/>
  <c r="I269" i="31"/>
  <c r="E269" i="31"/>
  <c r="J269" i="31"/>
  <c r="F269" i="31"/>
  <c r="F241" i="31"/>
  <c r="F243" i="31"/>
  <c r="F245" i="31"/>
  <c r="F247" i="31"/>
  <c r="F249" i="31"/>
  <c r="I257" i="31"/>
  <c r="E257" i="31"/>
  <c r="J257" i="31"/>
  <c r="F257" i="31"/>
  <c r="I265" i="31"/>
  <c r="E265" i="31"/>
  <c r="J265" i="31"/>
  <c r="F265" i="31"/>
  <c r="H256" i="31"/>
  <c r="H258" i="31"/>
  <c r="H260" i="31"/>
  <c r="H262" i="31"/>
  <c r="H264" i="31"/>
  <c r="H266" i="31"/>
  <c r="H268" i="31"/>
  <c r="H270" i="31"/>
  <c r="I250" i="31"/>
  <c r="G251" i="31"/>
  <c r="E252" i="31"/>
  <c r="I252" i="31"/>
  <c r="G253" i="31"/>
  <c r="E254" i="31"/>
  <c r="I254" i="31"/>
  <c r="E256" i="31"/>
  <c r="I256" i="31"/>
  <c r="E258" i="31"/>
  <c r="I258" i="31"/>
  <c r="E260" i="31"/>
  <c r="I260" i="31"/>
  <c r="E262" i="31"/>
  <c r="I262" i="31"/>
  <c r="E264" i="31"/>
  <c r="I264" i="31"/>
  <c r="E266" i="31"/>
  <c r="I266" i="31"/>
  <c r="E268" i="31"/>
  <c r="I268" i="31"/>
  <c r="E270" i="31"/>
  <c r="I270" i="31"/>
  <c r="E251" i="31"/>
  <c r="J145" i="30"/>
  <c r="E145" i="30"/>
  <c r="H145" i="30"/>
  <c r="J147" i="30"/>
  <c r="E147" i="30"/>
  <c r="H147" i="30"/>
  <c r="I149" i="30"/>
  <c r="E149" i="30"/>
  <c r="F149" i="30"/>
  <c r="J149" i="30"/>
  <c r="G180" i="30"/>
  <c r="J180" i="30"/>
  <c r="H211" i="30"/>
  <c r="F211" i="30"/>
  <c r="J211" i="30"/>
  <c r="E211" i="30"/>
  <c r="I211" i="30"/>
  <c r="G211" i="30"/>
  <c r="J141" i="30"/>
  <c r="G142" i="30"/>
  <c r="F143" i="30"/>
  <c r="G144" i="30"/>
  <c r="F145" i="30"/>
  <c r="G146" i="30"/>
  <c r="F147" i="30"/>
  <c r="G148" i="30"/>
  <c r="H149" i="30"/>
  <c r="I157" i="30"/>
  <c r="E157" i="30"/>
  <c r="H157" i="30"/>
  <c r="F157" i="30"/>
  <c r="J157" i="30"/>
  <c r="J172" i="30"/>
  <c r="F172" i="30"/>
  <c r="H172" i="30"/>
  <c r="I134" i="30"/>
  <c r="E134" i="30"/>
  <c r="H134" i="30"/>
  <c r="I136" i="30"/>
  <c r="E136" i="30"/>
  <c r="H136" i="30"/>
  <c r="I138" i="30"/>
  <c r="E138" i="30"/>
  <c r="H138" i="30"/>
  <c r="I140" i="30"/>
  <c r="E140" i="30"/>
  <c r="H140" i="30"/>
  <c r="I145" i="30"/>
  <c r="I147" i="30"/>
  <c r="J150" i="30"/>
  <c r="F150" i="30"/>
  <c r="I159" i="30"/>
  <c r="E159" i="30"/>
  <c r="H159" i="30"/>
  <c r="F159" i="30"/>
  <c r="J159" i="30"/>
  <c r="J190" i="30"/>
  <c r="F190" i="30"/>
  <c r="I190" i="30"/>
  <c r="E190" i="30"/>
  <c r="H190" i="30"/>
  <c r="G190" i="30"/>
  <c r="J206" i="30"/>
  <c r="F206" i="30"/>
  <c r="G206" i="30"/>
  <c r="E206" i="30"/>
  <c r="I206" i="30"/>
  <c r="H206" i="30"/>
  <c r="J143" i="30"/>
  <c r="E143" i="30"/>
  <c r="H143" i="30"/>
  <c r="I151" i="30"/>
  <c r="E151" i="30"/>
  <c r="F151" i="30"/>
  <c r="J151" i="30"/>
  <c r="I155" i="30"/>
  <c r="E155" i="30"/>
  <c r="H155" i="30"/>
  <c r="F155" i="30"/>
  <c r="J155" i="30"/>
  <c r="J134" i="30"/>
  <c r="J136" i="30"/>
  <c r="J138" i="30"/>
  <c r="J140" i="30"/>
  <c r="F142" i="30"/>
  <c r="F144" i="30"/>
  <c r="F146" i="30"/>
  <c r="F148" i="30"/>
  <c r="H150" i="30"/>
  <c r="I153" i="30"/>
  <c r="E153" i="30"/>
  <c r="H153" i="30"/>
  <c r="F153" i="30"/>
  <c r="J153" i="30"/>
  <c r="J164" i="30"/>
  <c r="F164" i="30"/>
  <c r="H164" i="30"/>
  <c r="G143" i="30"/>
  <c r="G145" i="30"/>
  <c r="G147" i="30"/>
  <c r="G149" i="30"/>
  <c r="G151" i="30"/>
  <c r="F152" i="30"/>
  <c r="G153" i="30"/>
  <c r="F154" i="30"/>
  <c r="G155" i="30"/>
  <c r="F156" i="30"/>
  <c r="G157" i="30"/>
  <c r="F158" i="30"/>
  <c r="G159" i="30"/>
  <c r="F160" i="30"/>
  <c r="J162" i="30"/>
  <c r="F162" i="30"/>
  <c r="G164" i="30"/>
  <c r="J170" i="30"/>
  <c r="F170" i="30"/>
  <c r="G172" i="30"/>
  <c r="J176" i="30"/>
  <c r="F180" i="30"/>
  <c r="I142" i="30"/>
  <c r="E142" i="30"/>
  <c r="H142" i="30"/>
  <c r="I144" i="30"/>
  <c r="E144" i="30"/>
  <c r="H144" i="30"/>
  <c r="I146" i="30"/>
  <c r="E146" i="30"/>
  <c r="H146" i="30"/>
  <c r="I148" i="30"/>
  <c r="E148" i="30"/>
  <c r="H148" i="30"/>
  <c r="G150" i="30"/>
  <c r="G152" i="30"/>
  <c r="G154" i="30"/>
  <c r="G156" i="30"/>
  <c r="G158" i="30"/>
  <c r="G160" i="30"/>
  <c r="J166" i="30"/>
  <c r="F166" i="30"/>
  <c r="G168" i="30"/>
  <c r="J174" i="30"/>
  <c r="F174" i="30"/>
  <c r="F176" i="30"/>
  <c r="J182" i="30"/>
  <c r="F182" i="30"/>
  <c r="I182" i="30"/>
  <c r="E182" i="30"/>
  <c r="H182" i="30"/>
  <c r="G182" i="30"/>
  <c r="J168" i="30"/>
  <c r="F168" i="30"/>
  <c r="E150" i="30"/>
  <c r="I150" i="30"/>
  <c r="E152" i="30"/>
  <c r="I152" i="30"/>
  <c r="E154" i="30"/>
  <c r="I154" i="30"/>
  <c r="E156" i="30"/>
  <c r="I156" i="30"/>
  <c r="E158" i="30"/>
  <c r="I158" i="30"/>
  <c r="E160" i="30"/>
  <c r="I160" i="30"/>
  <c r="E162" i="30"/>
  <c r="I162" i="30"/>
  <c r="E164" i="30"/>
  <c r="I164" i="30"/>
  <c r="E166" i="30"/>
  <c r="I166" i="30"/>
  <c r="E168" i="30"/>
  <c r="I168" i="30"/>
  <c r="E170" i="30"/>
  <c r="I170" i="30"/>
  <c r="E172" i="30"/>
  <c r="I172" i="30"/>
  <c r="E174" i="30"/>
  <c r="I174" i="30"/>
  <c r="G177" i="30"/>
  <c r="H177" i="30"/>
  <c r="G179" i="30"/>
  <c r="H179" i="30"/>
  <c r="G181" i="30"/>
  <c r="I181" i="30"/>
  <c r="J184" i="30"/>
  <c r="F184" i="30"/>
  <c r="I184" i="30"/>
  <c r="E184" i="30"/>
  <c r="G196" i="30"/>
  <c r="G204" i="30"/>
  <c r="J214" i="30"/>
  <c r="F214" i="30"/>
  <c r="H214" i="30"/>
  <c r="G214" i="30"/>
  <c r="E214" i="30"/>
  <c r="H161" i="30"/>
  <c r="H163" i="30"/>
  <c r="H165" i="30"/>
  <c r="H167" i="30"/>
  <c r="H169" i="30"/>
  <c r="H171" i="30"/>
  <c r="H173" i="30"/>
  <c r="H175" i="30"/>
  <c r="I177" i="30"/>
  <c r="I179" i="30"/>
  <c r="J181" i="30"/>
  <c r="J186" i="30"/>
  <c r="F186" i="30"/>
  <c r="I186" i="30"/>
  <c r="E186" i="30"/>
  <c r="G212" i="30"/>
  <c r="J218" i="30"/>
  <c r="F218" i="30"/>
  <c r="H218" i="30"/>
  <c r="G218" i="30"/>
  <c r="E218" i="30"/>
  <c r="J233" i="30"/>
  <c r="F233" i="30"/>
  <c r="G233" i="30"/>
  <c r="E233" i="30"/>
  <c r="I233" i="30"/>
  <c r="H233" i="30"/>
  <c r="E161" i="30"/>
  <c r="E163" i="30"/>
  <c r="E165" i="30"/>
  <c r="E167" i="30"/>
  <c r="E169" i="30"/>
  <c r="E171" i="30"/>
  <c r="E173" i="30"/>
  <c r="E175" i="30"/>
  <c r="I176" i="30"/>
  <c r="E176" i="30"/>
  <c r="H176" i="30"/>
  <c r="E177" i="30"/>
  <c r="I178" i="30"/>
  <c r="E178" i="30"/>
  <c r="H178" i="30"/>
  <c r="E179" i="30"/>
  <c r="I180" i="30"/>
  <c r="E180" i="30"/>
  <c r="H180" i="30"/>
  <c r="E181" i="30"/>
  <c r="J188" i="30"/>
  <c r="F188" i="30"/>
  <c r="I188" i="30"/>
  <c r="E188" i="30"/>
  <c r="G192" i="30"/>
  <c r="G200" i="30"/>
  <c r="H238" i="30"/>
  <c r="F238" i="30"/>
  <c r="J238" i="30"/>
  <c r="E238" i="30"/>
  <c r="I238" i="30"/>
  <c r="G238" i="30"/>
  <c r="E192" i="30"/>
  <c r="I192" i="30"/>
  <c r="E194" i="30"/>
  <c r="I194" i="30"/>
  <c r="E196" i="30"/>
  <c r="I196" i="30"/>
  <c r="E198" i="30"/>
  <c r="I198" i="30"/>
  <c r="E200" i="30"/>
  <c r="I200" i="30"/>
  <c r="E202" i="30"/>
  <c r="I202" i="30"/>
  <c r="E204" i="30"/>
  <c r="I204" i="30"/>
  <c r="G205" i="30"/>
  <c r="F207" i="30"/>
  <c r="J208" i="30"/>
  <c r="F208" i="30"/>
  <c r="H208" i="30"/>
  <c r="E209" i="30"/>
  <c r="J209" i="30"/>
  <c r="E212" i="30"/>
  <c r="H213" i="30"/>
  <c r="J213" i="30"/>
  <c r="F213" i="30"/>
  <c r="I213" i="30"/>
  <c r="E215" i="30"/>
  <c r="H217" i="30"/>
  <c r="J217" i="30"/>
  <c r="F217" i="30"/>
  <c r="I217" i="30"/>
  <c r="E219" i="30"/>
  <c r="J225" i="30"/>
  <c r="F225" i="30"/>
  <c r="G225" i="30"/>
  <c r="E225" i="30"/>
  <c r="I225" i="30"/>
  <c r="G231" i="30"/>
  <c r="E231" i="30"/>
  <c r="F192" i="30"/>
  <c r="J192" i="30"/>
  <c r="F194" i="30"/>
  <c r="J194" i="30"/>
  <c r="F196" i="30"/>
  <c r="J196" i="30"/>
  <c r="F198" i="30"/>
  <c r="J198" i="30"/>
  <c r="F200" i="30"/>
  <c r="J200" i="30"/>
  <c r="F202" i="30"/>
  <c r="J202" i="30"/>
  <c r="F204" i="30"/>
  <c r="J204" i="30"/>
  <c r="G207" i="30"/>
  <c r="F209" i="30"/>
  <c r="J210" i="30"/>
  <c r="F210" i="30"/>
  <c r="H210" i="30"/>
  <c r="J216" i="30"/>
  <c r="F216" i="30"/>
  <c r="H216" i="30"/>
  <c r="I216" i="30"/>
  <c r="J220" i="30"/>
  <c r="F220" i="30"/>
  <c r="I220" i="30"/>
  <c r="E220" i="30"/>
  <c r="H220" i="30"/>
  <c r="G223" i="30"/>
  <c r="E223" i="30"/>
  <c r="H230" i="30"/>
  <c r="F230" i="30"/>
  <c r="J230" i="30"/>
  <c r="E230" i="30"/>
  <c r="I230" i="30"/>
  <c r="J241" i="30"/>
  <c r="F241" i="30"/>
  <c r="G241" i="30"/>
  <c r="E241" i="30"/>
  <c r="I241" i="30"/>
  <c r="G250" i="30"/>
  <c r="J250" i="30"/>
  <c r="G209" i="30"/>
  <c r="J212" i="30"/>
  <c r="F212" i="30"/>
  <c r="H212" i="30"/>
  <c r="H215" i="30"/>
  <c r="J215" i="30"/>
  <c r="F215" i="30"/>
  <c r="I215" i="30"/>
  <c r="H219" i="30"/>
  <c r="J219" i="30"/>
  <c r="F219" i="30"/>
  <c r="I219" i="30"/>
  <c r="H222" i="30"/>
  <c r="F222" i="30"/>
  <c r="J222" i="30"/>
  <c r="E222" i="30"/>
  <c r="I222" i="30"/>
  <c r="G239" i="30"/>
  <c r="E239" i="30"/>
  <c r="G224" i="30"/>
  <c r="F226" i="30"/>
  <c r="J227" i="30"/>
  <c r="F227" i="30"/>
  <c r="H227" i="30"/>
  <c r="G232" i="30"/>
  <c r="F234" i="30"/>
  <c r="J235" i="30"/>
  <c r="F235" i="30"/>
  <c r="H235" i="30"/>
  <c r="J236" i="30"/>
  <c r="G240" i="30"/>
  <c r="J244" i="30"/>
  <c r="F244" i="30"/>
  <c r="I244" i="30"/>
  <c r="E244" i="30"/>
  <c r="H244" i="30"/>
  <c r="J248" i="30"/>
  <c r="F248" i="30"/>
  <c r="I248" i="30"/>
  <c r="E248" i="30"/>
  <c r="H248" i="30"/>
  <c r="H270" i="30"/>
  <c r="J221" i="30"/>
  <c r="F221" i="30"/>
  <c r="H221" i="30"/>
  <c r="G226" i="30"/>
  <c r="J229" i="30"/>
  <c r="F229" i="30"/>
  <c r="H229" i="30"/>
  <c r="G234" i="30"/>
  <c r="J237" i="30"/>
  <c r="F237" i="30"/>
  <c r="H237" i="30"/>
  <c r="J242" i="30"/>
  <c r="I242" i="30"/>
  <c r="E242" i="30"/>
  <c r="H242" i="30"/>
  <c r="F252" i="30"/>
  <c r="J256" i="30"/>
  <c r="G260" i="30"/>
  <c r="I221" i="30"/>
  <c r="J223" i="30"/>
  <c r="F223" i="30"/>
  <c r="H223" i="30"/>
  <c r="E224" i="30"/>
  <c r="J224" i="30"/>
  <c r="I226" i="30"/>
  <c r="E227" i="30"/>
  <c r="G228" i="30"/>
  <c r="I229" i="30"/>
  <c r="J231" i="30"/>
  <c r="F231" i="30"/>
  <c r="H231" i="30"/>
  <c r="E232" i="30"/>
  <c r="J232" i="30"/>
  <c r="I234" i="30"/>
  <c r="E235" i="30"/>
  <c r="G236" i="30"/>
  <c r="I237" i="30"/>
  <c r="J239" i="30"/>
  <c r="F239" i="30"/>
  <c r="H239" i="30"/>
  <c r="E240" i="30"/>
  <c r="J240" i="30"/>
  <c r="J246" i="30"/>
  <c r="F246" i="30"/>
  <c r="I246" i="30"/>
  <c r="E246" i="30"/>
  <c r="H246" i="30"/>
  <c r="F250" i="30"/>
  <c r="G258" i="30"/>
  <c r="F243" i="30"/>
  <c r="J243" i="30"/>
  <c r="F245" i="30"/>
  <c r="J245" i="30"/>
  <c r="F247" i="30"/>
  <c r="J247" i="30"/>
  <c r="F249" i="30"/>
  <c r="J249" i="30"/>
  <c r="G251" i="30"/>
  <c r="H251" i="30"/>
  <c r="G253" i="30"/>
  <c r="H253" i="30"/>
  <c r="G255" i="30"/>
  <c r="H255" i="30"/>
  <c r="G257" i="30"/>
  <c r="H257" i="30"/>
  <c r="F258" i="30"/>
  <c r="G259" i="30"/>
  <c r="H259" i="30"/>
  <c r="F260" i="30"/>
  <c r="G261" i="30"/>
  <c r="H261" i="30"/>
  <c r="F262" i="30"/>
  <c r="G263" i="30"/>
  <c r="H263" i="30"/>
  <c r="F264" i="30"/>
  <c r="G265" i="30"/>
  <c r="H265" i="30"/>
  <c r="J266" i="30"/>
  <c r="F266" i="30"/>
  <c r="I266" i="30"/>
  <c r="E266" i="30"/>
  <c r="G270" i="30"/>
  <c r="G243" i="30"/>
  <c r="G245" i="30"/>
  <c r="G247" i="30"/>
  <c r="G249" i="30"/>
  <c r="I251" i="30"/>
  <c r="I253" i="30"/>
  <c r="I255" i="30"/>
  <c r="I257" i="30"/>
  <c r="I259" i="30"/>
  <c r="I261" i="30"/>
  <c r="I263" i="30"/>
  <c r="I265" i="30"/>
  <c r="J268" i="30"/>
  <c r="F268" i="30"/>
  <c r="I268" i="30"/>
  <c r="E268" i="30"/>
  <c r="I250" i="30"/>
  <c r="E250" i="30"/>
  <c r="H250" i="30"/>
  <c r="E251" i="30"/>
  <c r="I252" i="30"/>
  <c r="E252" i="30"/>
  <c r="H252" i="30"/>
  <c r="E253" i="30"/>
  <c r="I254" i="30"/>
  <c r="E254" i="30"/>
  <c r="H254" i="30"/>
  <c r="E255" i="30"/>
  <c r="I256" i="30"/>
  <c r="E256" i="30"/>
  <c r="H256" i="30"/>
  <c r="E257" i="30"/>
  <c r="I258" i="30"/>
  <c r="E258" i="30"/>
  <c r="H258" i="30"/>
  <c r="E259" i="30"/>
  <c r="I260" i="30"/>
  <c r="E260" i="30"/>
  <c r="H260" i="30"/>
  <c r="E261" i="30"/>
  <c r="I262" i="30"/>
  <c r="E262" i="30"/>
  <c r="H262" i="30"/>
  <c r="E263" i="30"/>
  <c r="I264" i="30"/>
  <c r="E264" i="30"/>
  <c r="H264" i="30"/>
  <c r="E265" i="30"/>
  <c r="J270" i="30"/>
  <c r="F270" i="30"/>
  <c r="I270" i="30"/>
  <c r="E270" i="30"/>
  <c r="H138" i="29"/>
  <c r="I151" i="29"/>
  <c r="E151" i="29"/>
  <c r="H151" i="29"/>
  <c r="J151" i="29"/>
  <c r="J155" i="29"/>
  <c r="F155" i="29"/>
  <c r="I155" i="29"/>
  <c r="E155" i="29"/>
  <c r="H155" i="29"/>
  <c r="J163" i="29"/>
  <c r="F163" i="29"/>
  <c r="I163" i="29"/>
  <c r="E163" i="29"/>
  <c r="H163" i="29"/>
  <c r="J167" i="29"/>
  <c r="F167" i="29"/>
  <c r="I167" i="29"/>
  <c r="E167" i="29"/>
  <c r="H167" i="29"/>
  <c r="J171" i="29"/>
  <c r="F171" i="29"/>
  <c r="I171" i="29"/>
  <c r="E171" i="29"/>
  <c r="H171" i="29"/>
  <c r="E134" i="29"/>
  <c r="I134" i="29"/>
  <c r="G135" i="29"/>
  <c r="E136" i="29"/>
  <c r="I136" i="29"/>
  <c r="G137" i="29"/>
  <c r="I138" i="29"/>
  <c r="F139" i="29"/>
  <c r="J140" i="29"/>
  <c r="F140" i="29"/>
  <c r="H140" i="29"/>
  <c r="I143" i="29"/>
  <c r="E144" i="29"/>
  <c r="G145" i="29"/>
  <c r="I146" i="29"/>
  <c r="G148" i="29"/>
  <c r="I148" i="29"/>
  <c r="E152" i="29"/>
  <c r="J201" i="29"/>
  <c r="H201" i="29"/>
  <c r="F201" i="29"/>
  <c r="H134" i="29"/>
  <c r="F134" i="29"/>
  <c r="F136" i="29"/>
  <c r="J136" i="29"/>
  <c r="G139" i="29"/>
  <c r="J142" i="29"/>
  <c r="F142" i="29"/>
  <c r="H142" i="29"/>
  <c r="E143" i="29"/>
  <c r="J143" i="29"/>
  <c r="G144" i="29"/>
  <c r="I147" i="29"/>
  <c r="E147" i="29"/>
  <c r="H147" i="29"/>
  <c r="J147" i="29"/>
  <c r="F151" i="29"/>
  <c r="I152" i="29"/>
  <c r="J153" i="29"/>
  <c r="F153" i="29"/>
  <c r="I153" i="29"/>
  <c r="E153" i="29"/>
  <c r="H153" i="29"/>
  <c r="G155" i="29"/>
  <c r="J157" i="29"/>
  <c r="F157" i="29"/>
  <c r="I157" i="29"/>
  <c r="E157" i="29"/>
  <c r="H157" i="29"/>
  <c r="J161" i="29"/>
  <c r="F161" i="29"/>
  <c r="I161" i="29"/>
  <c r="E161" i="29"/>
  <c r="H161" i="29"/>
  <c r="G163" i="29"/>
  <c r="J165" i="29"/>
  <c r="F165" i="29"/>
  <c r="I165" i="29"/>
  <c r="E165" i="29"/>
  <c r="H165" i="29"/>
  <c r="G167" i="29"/>
  <c r="J169" i="29"/>
  <c r="F169" i="29"/>
  <c r="I169" i="29"/>
  <c r="E169" i="29"/>
  <c r="H169" i="29"/>
  <c r="G171" i="29"/>
  <c r="J173" i="29"/>
  <c r="F173" i="29"/>
  <c r="I173" i="29"/>
  <c r="E173" i="29"/>
  <c r="H173" i="29"/>
  <c r="J177" i="29"/>
  <c r="F177" i="29"/>
  <c r="I177" i="29"/>
  <c r="E177" i="29"/>
  <c r="H177" i="29"/>
  <c r="I180" i="29"/>
  <c r="E180" i="29"/>
  <c r="G180" i="29"/>
  <c r="F180" i="29"/>
  <c r="J180" i="29"/>
  <c r="I182" i="29"/>
  <c r="E182" i="29"/>
  <c r="G182" i="29"/>
  <c r="F182" i="29"/>
  <c r="J182" i="29"/>
  <c r="H193" i="29"/>
  <c r="J193" i="29"/>
  <c r="F193" i="29"/>
  <c r="J138" i="29"/>
  <c r="F138" i="29"/>
  <c r="G143" i="29"/>
  <c r="J146" i="29"/>
  <c r="F146" i="29"/>
  <c r="H146" i="29"/>
  <c r="J159" i="29"/>
  <c r="F159" i="29"/>
  <c r="I159" i="29"/>
  <c r="E159" i="29"/>
  <c r="H159" i="29"/>
  <c r="J175" i="29"/>
  <c r="F175" i="29"/>
  <c r="I175" i="29"/>
  <c r="E175" i="29"/>
  <c r="H175" i="29"/>
  <c r="J179" i="29"/>
  <c r="F179" i="29"/>
  <c r="I179" i="29"/>
  <c r="E179" i="29"/>
  <c r="H179" i="29"/>
  <c r="I191" i="29"/>
  <c r="E191" i="29"/>
  <c r="G191" i="29"/>
  <c r="H191" i="29"/>
  <c r="F191" i="29"/>
  <c r="E135" i="29"/>
  <c r="E137" i="29"/>
  <c r="J137" i="29"/>
  <c r="G138" i="29"/>
  <c r="I139" i="29"/>
  <c r="E140" i="29"/>
  <c r="G141" i="29"/>
  <c r="I142" i="29"/>
  <c r="F143" i="29"/>
  <c r="J144" i="29"/>
  <c r="F144" i="29"/>
  <c r="H144" i="29"/>
  <c r="E145" i="29"/>
  <c r="J145" i="29"/>
  <c r="G146" i="29"/>
  <c r="I149" i="29"/>
  <c r="E149" i="29"/>
  <c r="H149" i="29"/>
  <c r="J149" i="29"/>
  <c r="G151" i="29"/>
  <c r="G152" i="29"/>
  <c r="I183" i="29"/>
  <c r="E183" i="29"/>
  <c r="G183" i="29"/>
  <c r="H183" i="29"/>
  <c r="F183" i="29"/>
  <c r="F148" i="29"/>
  <c r="J148" i="29"/>
  <c r="F150" i="29"/>
  <c r="J150" i="29"/>
  <c r="F152" i="29"/>
  <c r="J152" i="29"/>
  <c r="F154" i="29"/>
  <c r="J154" i="29"/>
  <c r="F156" i="29"/>
  <c r="J156" i="29"/>
  <c r="F158" i="29"/>
  <c r="J158" i="29"/>
  <c r="F160" i="29"/>
  <c r="J160" i="29"/>
  <c r="F162" i="29"/>
  <c r="J162" i="29"/>
  <c r="F164" i="29"/>
  <c r="J164" i="29"/>
  <c r="F166" i="29"/>
  <c r="J166" i="29"/>
  <c r="F168" i="29"/>
  <c r="J168" i="29"/>
  <c r="F170" i="29"/>
  <c r="J170" i="29"/>
  <c r="F172" i="29"/>
  <c r="J172" i="29"/>
  <c r="F174" i="29"/>
  <c r="J174" i="29"/>
  <c r="F176" i="29"/>
  <c r="J176" i="29"/>
  <c r="F178" i="29"/>
  <c r="J178" i="29"/>
  <c r="F181" i="29"/>
  <c r="I189" i="29"/>
  <c r="E189" i="29"/>
  <c r="G189" i="29"/>
  <c r="J189" i="29"/>
  <c r="J199" i="29"/>
  <c r="H199" i="29"/>
  <c r="F199" i="29"/>
  <c r="G178" i="29"/>
  <c r="G181" i="29"/>
  <c r="H181" i="29"/>
  <c r="I187" i="29"/>
  <c r="E187" i="29"/>
  <c r="G187" i="29"/>
  <c r="J187" i="29"/>
  <c r="J197" i="29"/>
  <c r="H197" i="29"/>
  <c r="F197" i="29"/>
  <c r="I185" i="29"/>
  <c r="E185" i="29"/>
  <c r="G185" i="29"/>
  <c r="J185" i="29"/>
  <c r="I193" i="29"/>
  <c r="J195" i="29"/>
  <c r="H195" i="29"/>
  <c r="F195" i="29"/>
  <c r="J242" i="29"/>
  <c r="H242" i="29"/>
  <c r="F242" i="29"/>
  <c r="I194" i="29"/>
  <c r="E194" i="29"/>
  <c r="I196" i="29"/>
  <c r="E196" i="29"/>
  <c r="I198" i="29"/>
  <c r="E198" i="29"/>
  <c r="I200" i="29"/>
  <c r="E200" i="29"/>
  <c r="J203" i="29"/>
  <c r="E203" i="29"/>
  <c r="H203" i="29"/>
  <c r="J205" i="29"/>
  <c r="E205" i="29"/>
  <c r="H205" i="29"/>
  <c r="J207" i="29"/>
  <c r="E207" i="29"/>
  <c r="H207" i="29"/>
  <c r="J209" i="29"/>
  <c r="E209" i="29"/>
  <c r="H209" i="29"/>
  <c r="J211" i="29"/>
  <c r="E211" i="29"/>
  <c r="H211" i="29"/>
  <c r="J213" i="29"/>
  <c r="E213" i="29"/>
  <c r="H213" i="29"/>
  <c r="J215" i="29"/>
  <c r="E215" i="29"/>
  <c r="H215" i="29"/>
  <c r="J217" i="29"/>
  <c r="E217" i="29"/>
  <c r="H217" i="29"/>
  <c r="J219" i="29"/>
  <c r="E219" i="29"/>
  <c r="H219" i="29"/>
  <c r="J221" i="29"/>
  <c r="E221" i="29"/>
  <c r="H221" i="29"/>
  <c r="J223" i="29"/>
  <c r="E223" i="29"/>
  <c r="H223" i="29"/>
  <c r="I195" i="29"/>
  <c r="I197" i="29"/>
  <c r="I199" i="29"/>
  <c r="I201" i="29"/>
  <c r="I237" i="29"/>
  <c r="E237" i="29"/>
  <c r="G237" i="29"/>
  <c r="F237" i="29"/>
  <c r="J237" i="29"/>
  <c r="H237" i="29"/>
  <c r="G193" i="29"/>
  <c r="G195" i="29"/>
  <c r="G197" i="29"/>
  <c r="G199" i="29"/>
  <c r="G201" i="29"/>
  <c r="G203" i="29"/>
  <c r="G205" i="29"/>
  <c r="G207" i="29"/>
  <c r="G209" i="29"/>
  <c r="G211" i="29"/>
  <c r="G213" i="29"/>
  <c r="G215" i="29"/>
  <c r="G217" i="29"/>
  <c r="G219" i="29"/>
  <c r="G221" i="29"/>
  <c r="G223" i="29"/>
  <c r="G230" i="29"/>
  <c r="E240" i="29"/>
  <c r="J240" i="29"/>
  <c r="H240" i="29"/>
  <c r="F240" i="29"/>
  <c r="E193" i="29"/>
  <c r="E195" i="29"/>
  <c r="E197" i="29"/>
  <c r="E199" i="29"/>
  <c r="E201" i="29"/>
  <c r="I202" i="29"/>
  <c r="E202" i="29"/>
  <c r="H202" i="29"/>
  <c r="I204" i="29"/>
  <c r="E204" i="29"/>
  <c r="H204" i="29"/>
  <c r="I206" i="29"/>
  <c r="E206" i="29"/>
  <c r="H206" i="29"/>
  <c r="I208" i="29"/>
  <c r="E208" i="29"/>
  <c r="H208" i="29"/>
  <c r="I210" i="29"/>
  <c r="E210" i="29"/>
  <c r="H210" i="29"/>
  <c r="I212" i="29"/>
  <c r="E212" i="29"/>
  <c r="H212" i="29"/>
  <c r="I214" i="29"/>
  <c r="E214" i="29"/>
  <c r="H214" i="29"/>
  <c r="I216" i="29"/>
  <c r="E216" i="29"/>
  <c r="H216" i="29"/>
  <c r="I218" i="29"/>
  <c r="E218" i="29"/>
  <c r="H218" i="29"/>
  <c r="I220" i="29"/>
  <c r="E220" i="29"/>
  <c r="H220" i="29"/>
  <c r="I222" i="29"/>
  <c r="E222" i="29"/>
  <c r="H222" i="29"/>
  <c r="I224" i="29"/>
  <c r="E224" i="29"/>
  <c r="H224" i="29"/>
  <c r="G226" i="29"/>
  <c r="J226" i="29"/>
  <c r="F226" i="29"/>
  <c r="I226" i="29"/>
  <c r="E226" i="29"/>
  <c r="G234" i="29"/>
  <c r="F260" i="29"/>
  <c r="H260" i="29"/>
  <c r="E228" i="29"/>
  <c r="I228" i="29"/>
  <c r="E230" i="29"/>
  <c r="I230" i="29"/>
  <c r="E232" i="29"/>
  <c r="I232" i="29"/>
  <c r="E234" i="29"/>
  <c r="I234" i="29"/>
  <c r="E236" i="29"/>
  <c r="I236" i="29"/>
  <c r="F238" i="29"/>
  <c r="I239" i="29"/>
  <c r="I241" i="29"/>
  <c r="J244" i="29"/>
  <c r="F244" i="29"/>
  <c r="G246" i="29"/>
  <c r="F228" i="29"/>
  <c r="J228" i="29"/>
  <c r="F230" i="29"/>
  <c r="J230" i="29"/>
  <c r="F232" i="29"/>
  <c r="J232" i="29"/>
  <c r="F234" i="29"/>
  <c r="J234" i="29"/>
  <c r="F236" i="29"/>
  <c r="J236" i="29"/>
  <c r="G238" i="29"/>
  <c r="H238" i="29"/>
  <c r="J246" i="29"/>
  <c r="F246" i="29"/>
  <c r="G248" i="29"/>
  <c r="J238" i="29"/>
  <c r="G240" i="29"/>
  <c r="G242" i="29"/>
  <c r="J248" i="29"/>
  <c r="F248" i="29"/>
  <c r="G239" i="29"/>
  <c r="I240" i="29"/>
  <c r="G241" i="29"/>
  <c r="E242" i="29"/>
  <c r="I242" i="29"/>
  <c r="E244" i="29"/>
  <c r="I244" i="29"/>
  <c r="E246" i="29"/>
  <c r="I246" i="29"/>
  <c r="E248" i="29"/>
  <c r="I248" i="29"/>
  <c r="I257" i="29"/>
  <c r="E257" i="29"/>
  <c r="G264" i="29"/>
  <c r="G268" i="29"/>
  <c r="H243" i="29"/>
  <c r="H245" i="29"/>
  <c r="H247" i="29"/>
  <c r="H249" i="29"/>
  <c r="I250" i="29"/>
  <c r="E250" i="29"/>
  <c r="H250" i="29"/>
  <c r="I252" i="29"/>
  <c r="E252" i="29"/>
  <c r="H252" i="29"/>
  <c r="I254" i="29"/>
  <c r="E254" i="29"/>
  <c r="H254" i="29"/>
  <c r="I256" i="29"/>
  <c r="E256" i="29"/>
  <c r="H256" i="29"/>
  <c r="G258" i="29"/>
  <c r="E239" i="29"/>
  <c r="E241" i="29"/>
  <c r="E243" i="29"/>
  <c r="E245" i="29"/>
  <c r="E247" i="29"/>
  <c r="E249" i="29"/>
  <c r="J250" i="29"/>
  <c r="J258" i="29"/>
  <c r="F258" i="29"/>
  <c r="G260" i="29"/>
  <c r="G266" i="29"/>
  <c r="G270" i="29"/>
  <c r="E258" i="29"/>
  <c r="I258" i="29"/>
  <c r="E260" i="29"/>
  <c r="I260" i="29"/>
  <c r="E262" i="29"/>
  <c r="I262" i="29"/>
  <c r="E264" i="29"/>
  <c r="I264" i="29"/>
  <c r="E266" i="29"/>
  <c r="I266" i="29"/>
  <c r="E268" i="29"/>
  <c r="I268" i="29"/>
  <c r="G269" i="29"/>
  <c r="E270" i="29"/>
  <c r="I270" i="29"/>
  <c r="H259" i="29"/>
  <c r="J260" i="29"/>
  <c r="H261" i="29"/>
  <c r="J262" i="29"/>
  <c r="H263" i="29"/>
  <c r="F264" i="29"/>
  <c r="J264" i="29"/>
  <c r="H265" i="29"/>
  <c r="F266" i="29"/>
  <c r="J266" i="29"/>
  <c r="H267" i="29"/>
  <c r="F268" i="29"/>
  <c r="J268" i="29"/>
  <c r="F270" i="29"/>
  <c r="J270" i="29"/>
  <c r="E259" i="29"/>
  <c r="E261" i="29"/>
  <c r="E263" i="29"/>
  <c r="J137" i="36"/>
  <c r="F137" i="36"/>
  <c r="I137" i="36"/>
  <c r="E137" i="36"/>
  <c r="I165" i="36"/>
  <c r="E165" i="36"/>
  <c r="H165" i="36"/>
  <c r="F165" i="36"/>
  <c r="G165" i="36"/>
  <c r="J211" i="36"/>
  <c r="F211" i="36"/>
  <c r="H211" i="36"/>
  <c r="G211" i="36"/>
  <c r="I211" i="36"/>
  <c r="E211" i="36"/>
  <c r="I251" i="36"/>
  <c r="E251" i="36"/>
  <c r="H251" i="36"/>
  <c r="G251" i="36"/>
  <c r="J251" i="36"/>
  <c r="F251" i="36"/>
  <c r="G137" i="36"/>
  <c r="J165" i="36"/>
  <c r="G171" i="36"/>
  <c r="H171" i="36"/>
  <c r="F171" i="36"/>
  <c r="J171" i="36"/>
  <c r="E171" i="36"/>
  <c r="H137" i="36"/>
  <c r="I171" i="36"/>
  <c r="G136" i="36"/>
  <c r="J136" i="36"/>
  <c r="F136" i="36"/>
  <c r="G140" i="36"/>
  <c r="I140" i="36"/>
  <c r="E140" i="36"/>
  <c r="J140" i="36"/>
  <c r="F140" i="36"/>
  <c r="G144" i="36"/>
  <c r="I144" i="36"/>
  <c r="E144" i="36"/>
  <c r="J144" i="36"/>
  <c r="F144" i="36"/>
  <c r="G148" i="36"/>
  <c r="I148" i="36"/>
  <c r="E148" i="36"/>
  <c r="J148" i="36"/>
  <c r="F148" i="36"/>
  <c r="G152" i="36"/>
  <c r="I152" i="36"/>
  <c r="E152" i="36"/>
  <c r="J152" i="36"/>
  <c r="F152" i="36"/>
  <c r="G155" i="36"/>
  <c r="H155" i="36"/>
  <c r="J155" i="36"/>
  <c r="E155" i="36"/>
  <c r="F155" i="36"/>
  <c r="J168" i="36"/>
  <c r="F168" i="36"/>
  <c r="H168" i="36"/>
  <c r="G168" i="36"/>
  <c r="E168" i="36"/>
  <c r="J215" i="36"/>
  <c r="F215" i="36"/>
  <c r="G215" i="36"/>
  <c r="E215" i="36"/>
  <c r="I215" i="36"/>
  <c r="H215" i="36"/>
  <c r="J156" i="36"/>
  <c r="F156" i="36"/>
  <c r="I156" i="36"/>
  <c r="J169" i="36"/>
  <c r="G188" i="36"/>
  <c r="J188" i="36"/>
  <c r="F188" i="36"/>
  <c r="G192" i="36"/>
  <c r="J192" i="36"/>
  <c r="F192" i="36"/>
  <c r="G214" i="36"/>
  <c r="H214" i="36"/>
  <c r="F214" i="36"/>
  <c r="I239" i="36"/>
  <c r="E239" i="36"/>
  <c r="H239" i="36"/>
  <c r="G239" i="36"/>
  <c r="J239" i="36"/>
  <c r="G266" i="36"/>
  <c r="J266" i="36"/>
  <c r="F266" i="36"/>
  <c r="I266" i="36"/>
  <c r="H266" i="36"/>
  <c r="G135" i="36"/>
  <c r="G139" i="36"/>
  <c r="E141" i="36"/>
  <c r="I141" i="36"/>
  <c r="G143" i="36"/>
  <c r="E145" i="36"/>
  <c r="I145" i="36"/>
  <c r="G147" i="36"/>
  <c r="E149" i="36"/>
  <c r="I149" i="36"/>
  <c r="G151" i="36"/>
  <c r="E153" i="36"/>
  <c r="I153" i="36"/>
  <c r="E156" i="36"/>
  <c r="I157" i="36"/>
  <c r="E157" i="36"/>
  <c r="J157" i="36"/>
  <c r="E159" i="36"/>
  <c r="J159" i="36"/>
  <c r="J160" i="36"/>
  <c r="F160" i="36"/>
  <c r="I160" i="36"/>
  <c r="I163" i="36"/>
  <c r="H167" i="36"/>
  <c r="I173" i="36"/>
  <c r="E173" i="36"/>
  <c r="J173" i="36"/>
  <c r="E175" i="36"/>
  <c r="J175" i="36"/>
  <c r="J176" i="36"/>
  <c r="F176" i="36"/>
  <c r="I176" i="36"/>
  <c r="J181" i="36"/>
  <c r="F181" i="36"/>
  <c r="I181" i="36"/>
  <c r="E181" i="36"/>
  <c r="J185" i="36"/>
  <c r="F185" i="36"/>
  <c r="I185" i="36"/>
  <c r="E185" i="36"/>
  <c r="E188" i="36"/>
  <c r="J189" i="36"/>
  <c r="F189" i="36"/>
  <c r="I189" i="36"/>
  <c r="E189" i="36"/>
  <c r="E192" i="36"/>
  <c r="J193" i="36"/>
  <c r="F193" i="36"/>
  <c r="I193" i="36"/>
  <c r="E193" i="36"/>
  <c r="J197" i="36"/>
  <c r="F197" i="36"/>
  <c r="I197" i="36"/>
  <c r="E197" i="36"/>
  <c r="J201" i="36"/>
  <c r="F201" i="36"/>
  <c r="I201" i="36"/>
  <c r="E201" i="36"/>
  <c r="I208" i="36"/>
  <c r="E208" i="36"/>
  <c r="H208" i="36"/>
  <c r="G208" i="36"/>
  <c r="E214" i="36"/>
  <c r="G218" i="36"/>
  <c r="F218" i="36"/>
  <c r="J218" i="36"/>
  <c r="E218" i="36"/>
  <c r="F239" i="36"/>
  <c r="G258" i="36"/>
  <c r="J258" i="36"/>
  <c r="F258" i="36"/>
  <c r="I258" i="36"/>
  <c r="H258" i="36"/>
  <c r="J263" i="36"/>
  <c r="F263" i="36"/>
  <c r="I263" i="36"/>
  <c r="E263" i="36"/>
  <c r="H263" i="36"/>
  <c r="G263" i="36"/>
  <c r="E266" i="36"/>
  <c r="H141" i="36"/>
  <c r="H145" i="36"/>
  <c r="H149" i="36"/>
  <c r="H153" i="36"/>
  <c r="I159" i="36"/>
  <c r="I169" i="36"/>
  <c r="E169" i="36"/>
  <c r="J172" i="36"/>
  <c r="F172" i="36"/>
  <c r="I172" i="36"/>
  <c r="I175" i="36"/>
  <c r="G180" i="36"/>
  <c r="J180" i="36"/>
  <c r="F180" i="36"/>
  <c r="G184" i="36"/>
  <c r="J184" i="36"/>
  <c r="F184" i="36"/>
  <c r="G196" i="36"/>
  <c r="J196" i="36"/>
  <c r="F196" i="36"/>
  <c r="G200" i="36"/>
  <c r="J200" i="36"/>
  <c r="F200" i="36"/>
  <c r="G204" i="36"/>
  <c r="J204" i="36"/>
  <c r="F204" i="36"/>
  <c r="F141" i="36"/>
  <c r="F145" i="36"/>
  <c r="F149" i="36"/>
  <c r="F153" i="36"/>
  <c r="G156" i="36"/>
  <c r="F159" i="36"/>
  <c r="I161" i="36"/>
  <c r="E161" i="36"/>
  <c r="J161" i="36"/>
  <c r="J164" i="36"/>
  <c r="F164" i="36"/>
  <c r="I164" i="36"/>
  <c r="I167" i="36"/>
  <c r="G169" i="36"/>
  <c r="G172" i="36"/>
  <c r="F175" i="36"/>
  <c r="I177" i="36"/>
  <c r="E177" i="36"/>
  <c r="J177" i="36"/>
  <c r="H180" i="36"/>
  <c r="H184" i="36"/>
  <c r="H188" i="36"/>
  <c r="H192" i="36"/>
  <c r="H196" i="36"/>
  <c r="H200" i="36"/>
  <c r="H204" i="36"/>
  <c r="I212" i="36"/>
  <c r="E212" i="36"/>
  <c r="G212" i="36"/>
  <c r="F212" i="36"/>
  <c r="I214" i="36"/>
  <c r="G179" i="36"/>
  <c r="G183" i="36"/>
  <c r="G187" i="36"/>
  <c r="G191" i="36"/>
  <c r="G195" i="36"/>
  <c r="G199" i="36"/>
  <c r="G203" i="36"/>
  <c r="I206" i="36"/>
  <c r="H210" i="36"/>
  <c r="I216" i="36"/>
  <c r="E216" i="36"/>
  <c r="J216" i="36"/>
  <c r="G219" i="36"/>
  <c r="J219" i="36"/>
  <c r="F219" i="36"/>
  <c r="G223" i="36"/>
  <c r="J223" i="36"/>
  <c r="F223" i="36"/>
  <c r="G227" i="36"/>
  <c r="J227" i="36"/>
  <c r="F227" i="36"/>
  <c r="G231" i="36"/>
  <c r="J231" i="36"/>
  <c r="F231" i="36"/>
  <c r="G235" i="36"/>
  <c r="J235" i="36"/>
  <c r="F235" i="36"/>
  <c r="J242" i="36"/>
  <c r="F242" i="36"/>
  <c r="H242" i="36"/>
  <c r="G242" i="36"/>
  <c r="J254" i="36"/>
  <c r="F254" i="36"/>
  <c r="H254" i="36"/>
  <c r="G254" i="36"/>
  <c r="I254" i="36"/>
  <c r="G262" i="36"/>
  <c r="J262" i="36"/>
  <c r="F262" i="36"/>
  <c r="I262" i="36"/>
  <c r="H262" i="36"/>
  <c r="G270" i="36"/>
  <c r="J270" i="36"/>
  <c r="F270" i="36"/>
  <c r="I270" i="36"/>
  <c r="H270" i="36"/>
  <c r="J207" i="36"/>
  <c r="F207" i="36"/>
  <c r="I207" i="36"/>
  <c r="I210" i="36"/>
  <c r="J220" i="36"/>
  <c r="F220" i="36"/>
  <c r="I220" i="36"/>
  <c r="E220" i="36"/>
  <c r="J224" i="36"/>
  <c r="F224" i="36"/>
  <c r="I224" i="36"/>
  <c r="E224" i="36"/>
  <c r="J228" i="36"/>
  <c r="F228" i="36"/>
  <c r="I228" i="36"/>
  <c r="E228" i="36"/>
  <c r="J232" i="36"/>
  <c r="F232" i="36"/>
  <c r="I232" i="36"/>
  <c r="E232" i="36"/>
  <c r="J236" i="36"/>
  <c r="F236" i="36"/>
  <c r="I236" i="36"/>
  <c r="E236" i="36"/>
  <c r="E254" i="36"/>
  <c r="J259" i="36"/>
  <c r="F259" i="36"/>
  <c r="I259" i="36"/>
  <c r="E259" i="36"/>
  <c r="H259" i="36"/>
  <c r="G259" i="36"/>
  <c r="E262" i="36"/>
  <c r="J267" i="36"/>
  <c r="F267" i="36"/>
  <c r="I267" i="36"/>
  <c r="E267" i="36"/>
  <c r="H267" i="36"/>
  <c r="G267" i="36"/>
  <c r="E270" i="36"/>
  <c r="G222" i="36"/>
  <c r="G226" i="36"/>
  <c r="G230" i="36"/>
  <c r="G234" i="36"/>
  <c r="H241" i="36"/>
  <c r="G245" i="36"/>
  <c r="J245" i="36"/>
  <c r="F245" i="36"/>
  <c r="J238" i="36"/>
  <c r="F238" i="36"/>
  <c r="I238" i="36"/>
  <c r="I241" i="36"/>
  <c r="J246" i="36"/>
  <c r="F246" i="36"/>
  <c r="I246" i="36"/>
  <c r="E246" i="36"/>
  <c r="I255" i="36"/>
  <c r="E255" i="36"/>
  <c r="G255" i="36"/>
  <c r="F255" i="36"/>
  <c r="H243" i="36"/>
  <c r="H247" i="36"/>
  <c r="I249" i="36"/>
  <c r="E243" i="36"/>
  <c r="E247" i="36"/>
  <c r="E249" i="36"/>
  <c r="J249" i="36"/>
  <c r="J250" i="36"/>
  <c r="F250" i="36"/>
  <c r="I250" i="36"/>
  <c r="I253" i="36"/>
  <c r="G257" i="36"/>
  <c r="G261" i="36"/>
  <c r="G265" i="36"/>
  <c r="G269" i="36"/>
  <c r="G134" i="35"/>
  <c r="I135" i="35"/>
  <c r="J142" i="35"/>
  <c r="F142" i="35"/>
  <c r="I142" i="35"/>
  <c r="E142" i="35"/>
  <c r="J150" i="35"/>
  <c r="F150" i="35"/>
  <c r="I150" i="35"/>
  <c r="E150" i="35"/>
  <c r="J181" i="35"/>
  <c r="F181" i="35"/>
  <c r="E181" i="35"/>
  <c r="I181" i="35"/>
  <c r="H181" i="35"/>
  <c r="G181" i="35"/>
  <c r="J185" i="35"/>
  <c r="F185" i="35"/>
  <c r="E185" i="35"/>
  <c r="H185" i="35"/>
  <c r="I185" i="35"/>
  <c r="G185" i="35"/>
  <c r="G262" i="35"/>
  <c r="J262" i="35"/>
  <c r="F262" i="35"/>
  <c r="I262" i="35"/>
  <c r="E262" i="35"/>
  <c r="H262" i="35"/>
  <c r="H134" i="35"/>
  <c r="I134" i="35"/>
  <c r="J137" i="35"/>
  <c r="F137" i="35"/>
  <c r="I137" i="35"/>
  <c r="F138" i="35"/>
  <c r="H140" i="35"/>
  <c r="H142" i="35"/>
  <c r="H146" i="35"/>
  <c r="H150" i="35"/>
  <c r="J159" i="35"/>
  <c r="F159" i="35"/>
  <c r="H159" i="35"/>
  <c r="G159" i="35"/>
  <c r="E159" i="35"/>
  <c r="J167" i="35"/>
  <c r="F167" i="35"/>
  <c r="H167" i="35"/>
  <c r="G167" i="35"/>
  <c r="E167" i="35"/>
  <c r="J175" i="35"/>
  <c r="F175" i="35"/>
  <c r="H175" i="35"/>
  <c r="G175" i="35"/>
  <c r="E175" i="35"/>
  <c r="H187" i="35"/>
  <c r="E187" i="35"/>
  <c r="J135" i="35"/>
  <c r="F135" i="35"/>
  <c r="I140" i="35"/>
  <c r="E140" i="35"/>
  <c r="J146" i="35"/>
  <c r="F146" i="35"/>
  <c r="I146" i="35"/>
  <c r="E146" i="35"/>
  <c r="E134" i="35"/>
  <c r="J134" i="35"/>
  <c r="G135" i="35"/>
  <c r="E137" i="35"/>
  <c r="G138" i="35"/>
  <c r="F140" i="35"/>
  <c r="G142" i="35"/>
  <c r="J144" i="35"/>
  <c r="F144" i="35"/>
  <c r="I144" i="35"/>
  <c r="E144" i="35"/>
  <c r="G146" i="35"/>
  <c r="J148" i="35"/>
  <c r="F148" i="35"/>
  <c r="I148" i="35"/>
  <c r="E148" i="35"/>
  <c r="G150" i="35"/>
  <c r="J152" i="35"/>
  <c r="F152" i="35"/>
  <c r="I152" i="35"/>
  <c r="E152" i="35"/>
  <c r="F158" i="35"/>
  <c r="J158" i="35"/>
  <c r="E158" i="35"/>
  <c r="I158" i="35"/>
  <c r="G161" i="35"/>
  <c r="E161" i="35"/>
  <c r="F166" i="35"/>
  <c r="J166" i="35"/>
  <c r="E166" i="35"/>
  <c r="I166" i="35"/>
  <c r="G169" i="35"/>
  <c r="E169" i="35"/>
  <c r="F174" i="35"/>
  <c r="J174" i="35"/>
  <c r="E174" i="35"/>
  <c r="I174" i="35"/>
  <c r="G177" i="35"/>
  <c r="E177" i="35"/>
  <c r="H195" i="35"/>
  <c r="G195" i="35"/>
  <c r="H137" i="35"/>
  <c r="J140" i="35"/>
  <c r="H135" i="35"/>
  <c r="H138" i="35"/>
  <c r="J138" i="35"/>
  <c r="G139" i="35"/>
  <c r="J139" i="35"/>
  <c r="F139" i="35"/>
  <c r="G140" i="35"/>
  <c r="H144" i="35"/>
  <c r="H148" i="35"/>
  <c r="H152" i="35"/>
  <c r="F141" i="35"/>
  <c r="J141" i="35"/>
  <c r="F143" i="35"/>
  <c r="J143" i="35"/>
  <c r="F145" i="35"/>
  <c r="J145" i="35"/>
  <c r="F147" i="35"/>
  <c r="J147" i="35"/>
  <c r="F149" i="35"/>
  <c r="J149" i="35"/>
  <c r="F151" i="35"/>
  <c r="J151" i="35"/>
  <c r="F153" i="35"/>
  <c r="J153" i="35"/>
  <c r="F154" i="35"/>
  <c r="E156" i="35"/>
  <c r="J156" i="35"/>
  <c r="G157" i="35"/>
  <c r="H158" i="35"/>
  <c r="J161" i="35"/>
  <c r="F161" i="35"/>
  <c r="I161" i="35"/>
  <c r="F162" i="35"/>
  <c r="E164" i="35"/>
  <c r="J164" i="35"/>
  <c r="G165" i="35"/>
  <c r="H166" i="35"/>
  <c r="J169" i="35"/>
  <c r="F169" i="35"/>
  <c r="I169" i="35"/>
  <c r="F170" i="35"/>
  <c r="E172" i="35"/>
  <c r="J172" i="35"/>
  <c r="G173" i="35"/>
  <c r="H174" i="35"/>
  <c r="J177" i="35"/>
  <c r="F177" i="35"/>
  <c r="I177" i="35"/>
  <c r="F178" i="35"/>
  <c r="E180" i="35"/>
  <c r="G187" i="35"/>
  <c r="F188" i="35"/>
  <c r="I188" i="35"/>
  <c r="J188" i="35"/>
  <c r="J193" i="35"/>
  <c r="F193" i="35"/>
  <c r="I193" i="35"/>
  <c r="E193" i="35"/>
  <c r="H193" i="35"/>
  <c r="G193" i="35"/>
  <c r="G230" i="35"/>
  <c r="J230" i="35"/>
  <c r="F230" i="35"/>
  <c r="I230" i="35"/>
  <c r="H230" i="35"/>
  <c r="E230" i="35"/>
  <c r="J234" i="35"/>
  <c r="F234" i="35"/>
  <c r="G234" i="35"/>
  <c r="E234" i="35"/>
  <c r="I234" i="35"/>
  <c r="H234" i="35"/>
  <c r="G141" i="35"/>
  <c r="G143" i="35"/>
  <c r="G145" i="35"/>
  <c r="G147" i="35"/>
  <c r="G149" i="35"/>
  <c r="G151" i="35"/>
  <c r="G153" i="35"/>
  <c r="J155" i="35"/>
  <c r="F155" i="35"/>
  <c r="I155" i="35"/>
  <c r="F156" i="35"/>
  <c r="J163" i="35"/>
  <c r="F163" i="35"/>
  <c r="I163" i="35"/>
  <c r="F164" i="35"/>
  <c r="J171" i="35"/>
  <c r="F171" i="35"/>
  <c r="I171" i="35"/>
  <c r="F172" i="35"/>
  <c r="J179" i="35"/>
  <c r="F179" i="35"/>
  <c r="I179" i="35"/>
  <c r="F180" i="35"/>
  <c r="I184" i="35"/>
  <c r="F184" i="35"/>
  <c r="J184" i="35"/>
  <c r="J241" i="35"/>
  <c r="F241" i="35"/>
  <c r="I241" i="35"/>
  <c r="E241" i="35"/>
  <c r="G241" i="35"/>
  <c r="J157" i="35"/>
  <c r="F157" i="35"/>
  <c r="I157" i="35"/>
  <c r="J165" i="35"/>
  <c r="F165" i="35"/>
  <c r="I165" i="35"/>
  <c r="J173" i="35"/>
  <c r="F173" i="35"/>
  <c r="I173" i="35"/>
  <c r="J189" i="35"/>
  <c r="F189" i="35"/>
  <c r="H189" i="35"/>
  <c r="E189" i="35"/>
  <c r="H180" i="35"/>
  <c r="I180" i="35"/>
  <c r="J183" i="35"/>
  <c r="F183" i="35"/>
  <c r="I183" i="35"/>
  <c r="E186" i="35"/>
  <c r="J186" i="35"/>
  <c r="H188" i="35"/>
  <c r="J191" i="35"/>
  <c r="F191" i="35"/>
  <c r="I191" i="35"/>
  <c r="J195" i="35"/>
  <c r="F195" i="35"/>
  <c r="I195" i="35"/>
  <c r="E195" i="35"/>
  <c r="I221" i="35"/>
  <c r="E221" i="35"/>
  <c r="G221" i="35"/>
  <c r="F221" i="35"/>
  <c r="J197" i="35"/>
  <c r="F197" i="35"/>
  <c r="I197" i="35"/>
  <c r="E197" i="35"/>
  <c r="J210" i="35"/>
  <c r="F210" i="35"/>
  <c r="H210" i="35"/>
  <c r="G210" i="35"/>
  <c r="E210" i="35"/>
  <c r="J218" i="35"/>
  <c r="F218" i="35"/>
  <c r="H218" i="35"/>
  <c r="G218" i="35"/>
  <c r="E218" i="35"/>
  <c r="I229" i="35"/>
  <c r="E229" i="35"/>
  <c r="G229" i="35"/>
  <c r="F229" i="35"/>
  <c r="H184" i="35"/>
  <c r="J187" i="35"/>
  <c r="F187" i="35"/>
  <c r="I187" i="35"/>
  <c r="G197" i="35"/>
  <c r="J199" i="35"/>
  <c r="J201" i="35"/>
  <c r="J203" i="35"/>
  <c r="F209" i="35"/>
  <c r="J209" i="35"/>
  <c r="E209" i="35"/>
  <c r="I209" i="35"/>
  <c r="I210" i="35"/>
  <c r="F217" i="35"/>
  <c r="J217" i="35"/>
  <c r="E217" i="35"/>
  <c r="I217" i="35"/>
  <c r="I218" i="35"/>
  <c r="G222" i="35"/>
  <c r="J222" i="35"/>
  <c r="F222" i="35"/>
  <c r="I222" i="35"/>
  <c r="H222" i="35"/>
  <c r="E222" i="35"/>
  <c r="J237" i="35"/>
  <c r="F237" i="35"/>
  <c r="E237" i="35"/>
  <c r="I237" i="35"/>
  <c r="G237" i="35"/>
  <c r="H199" i="35"/>
  <c r="H201" i="35"/>
  <c r="H203" i="35"/>
  <c r="J204" i="35"/>
  <c r="F204" i="35"/>
  <c r="I204" i="35"/>
  <c r="H209" i="35"/>
  <c r="G211" i="35"/>
  <c r="J212" i="35"/>
  <c r="F212" i="35"/>
  <c r="I212" i="35"/>
  <c r="H217" i="35"/>
  <c r="G219" i="35"/>
  <c r="J220" i="35"/>
  <c r="F220" i="35"/>
  <c r="I220" i="35"/>
  <c r="H221" i="35"/>
  <c r="I223" i="35"/>
  <c r="E223" i="35"/>
  <c r="J223" i="35"/>
  <c r="G224" i="35"/>
  <c r="J224" i="35"/>
  <c r="F224" i="35"/>
  <c r="H229" i="35"/>
  <c r="I231" i="35"/>
  <c r="E231" i="35"/>
  <c r="J231" i="35"/>
  <c r="G232" i="35"/>
  <c r="J232" i="35"/>
  <c r="F232" i="35"/>
  <c r="J247" i="35"/>
  <c r="F247" i="35"/>
  <c r="I247" i="35"/>
  <c r="E247" i="35"/>
  <c r="G247" i="35"/>
  <c r="H256" i="35"/>
  <c r="G256" i="35"/>
  <c r="E199" i="35"/>
  <c r="I199" i="35"/>
  <c r="E201" i="35"/>
  <c r="I201" i="35"/>
  <c r="E203" i="35"/>
  <c r="I203" i="35"/>
  <c r="E204" i="35"/>
  <c r="G205" i="35"/>
  <c r="J206" i="35"/>
  <c r="F206" i="35"/>
  <c r="I206" i="35"/>
  <c r="H211" i="35"/>
  <c r="I211" i="35"/>
  <c r="E212" i="35"/>
  <c r="G213" i="35"/>
  <c r="J214" i="35"/>
  <c r="F214" i="35"/>
  <c r="I214" i="35"/>
  <c r="H219" i="35"/>
  <c r="I219" i="35"/>
  <c r="E220" i="35"/>
  <c r="H223" i="35"/>
  <c r="E224" i="35"/>
  <c r="I225" i="35"/>
  <c r="E225" i="35"/>
  <c r="J225" i="35"/>
  <c r="G226" i="35"/>
  <c r="J226" i="35"/>
  <c r="F226" i="35"/>
  <c r="H231" i="35"/>
  <c r="E232" i="35"/>
  <c r="J233" i="35"/>
  <c r="E233" i="35"/>
  <c r="I233" i="35"/>
  <c r="F199" i="35"/>
  <c r="F201" i="35"/>
  <c r="F203" i="35"/>
  <c r="G204" i="35"/>
  <c r="H205" i="35"/>
  <c r="E206" i="35"/>
  <c r="J208" i="35"/>
  <c r="F208" i="35"/>
  <c r="I208" i="35"/>
  <c r="E211" i="35"/>
  <c r="G212" i="35"/>
  <c r="H213" i="35"/>
  <c r="E214" i="35"/>
  <c r="J216" i="35"/>
  <c r="F216" i="35"/>
  <c r="I216" i="35"/>
  <c r="E219" i="35"/>
  <c r="G220" i="35"/>
  <c r="F223" i="35"/>
  <c r="H224" i="35"/>
  <c r="H225" i="35"/>
  <c r="E226" i="35"/>
  <c r="I227" i="35"/>
  <c r="E227" i="35"/>
  <c r="J227" i="35"/>
  <c r="G228" i="35"/>
  <c r="J228" i="35"/>
  <c r="F228" i="35"/>
  <c r="F231" i="35"/>
  <c r="H232" i="35"/>
  <c r="G238" i="35"/>
  <c r="E238" i="35"/>
  <c r="J243" i="35"/>
  <c r="F243" i="35"/>
  <c r="I243" i="35"/>
  <c r="E243" i="35"/>
  <c r="G243" i="35"/>
  <c r="G255" i="35"/>
  <c r="H255" i="35"/>
  <c r="F255" i="35"/>
  <c r="J255" i="35"/>
  <c r="E255" i="35"/>
  <c r="I255" i="35"/>
  <c r="H233" i="35"/>
  <c r="J236" i="35"/>
  <c r="F236" i="35"/>
  <c r="I236" i="35"/>
  <c r="H237" i="35"/>
  <c r="H241" i="35"/>
  <c r="J245" i="35"/>
  <c r="F245" i="35"/>
  <c r="I245" i="35"/>
  <c r="E245" i="35"/>
  <c r="J249" i="35"/>
  <c r="F249" i="35"/>
  <c r="I249" i="35"/>
  <c r="E249" i="35"/>
  <c r="G253" i="35"/>
  <c r="H253" i="35"/>
  <c r="F253" i="35"/>
  <c r="J253" i="35"/>
  <c r="E253" i="35"/>
  <c r="J239" i="35"/>
  <c r="F239" i="35"/>
  <c r="I239" i="35"/>
  <c r="G251" i="35"/>
  <c r="H251" i="35"/>
  <c r="F251" i="35"/>
  <c r="J251" i="35"/>
  <c r="E251" i="35"/>
  <c r="G270" i="35"/>
  <c r="J270" i="35"/>
  <c r="F270" i="35"/>
  <c r="I270" i="35"/>
  <c r="E270" i="35"/>
  <c r="H270" i="35"/>
  <c r="F238" i="35"/>
  <c r="J238" i="35"/>
  <c r="F240" i="35"/>
  <c r="J240" i="35"/>
  <c r="F242" i="35"/>
  <c r="J242" i="35"/>
  <c r="F244" i="35"/>
  <c r="J244" i="35"/>
  <c r="F246" i="35"/>
  <c r="J246" i="35"/>
  <c r="F248" i="35"/>
  <c r="J248" i="35"/>
  <c r="J256" i="35"/>
  <c r="F256" i="35"/>
  <c r="I256" i="35"/>
  <c r="E256" i="35"/>
  <c r="G268" i="35"/>
  <c r="J268" i="35"/>
  <c r="F268" i="35"/>
  <c r="I268" i="35"/>
  <c r="E268" i="35"/>
  <c r="I250" i="35"/>
  <c r="E250" i="35"/>
  <c r="J250" i="35"/>
  <c r="I252" i="35"/>
  <c r="E252" i="35"/>
  <c r="J252" i="35"/>
  <c r="I254" i="35"/>
  <c r="E254" i="35"/>
  <c r="J254" i="35"/>
  <c r="J258" i="35"/>
  <c r="F258" i="35"/>
  <c r="I258" i="35"/>
  <c r="E258" i="35"/>
  <c r="G266" i="35"/>
  <c r="J266" i="35"/>
  <c r="F266" i="35"/>
  <c r="I266" i="35"/>
  <c r="E266" i="35"/>
  <c r="F250" i="35"/>
  <c r="F252" i="35"/>
  <c r="F254" i="35"/>
  <c r="G258" i="35"/>
  <c r="J260" i="35"/>
  <c r="F260" i="35"/>
  <c r="I260" i="35"/>
  <c r="E260" i="35"/>
  <c r="G264" i="35"/>
  <c r="J264" i="35"/>
  <c r="F264" i="35"/>
  <c r="I264" i="35"/>
  <c r="E264" i="35"/>
  <c r="G257" i="35"/>
  <c r="G259" i="35"/>
  <c r="G261" i="35"/>
  <c r="G263" i="35"/>
  <c r="G265" i="35"/>
  <c r="G267" i="35"/>
  <c r="G269" i="35"/>
  <c r="J136" i="27"/>
  <c r="F136" i="27"/>
  <c r="J144" i="27"/>
  <c r="F144" i="27"/>
  <c r="J152" i="27"/>
  <c r="F152" i="27"/>
  <c r="I159" i="27"/>
  <c r="E159" i="27"/>
  <c r="H159" i="27"/>
  <c r="J159" i="27"/>
  <c r="J168" i="27"/>
  <c r="F168" i="27"/>
  <c r="I172" i="27"/>
  <c r="J172" i="27"/>
  <c r="F172" i="27"/>
  <c r="E172" i="27"/>
  <c r="H181" i="27"/>
  <c r="J181" i="27"/>
  <c r="F181" i="27"/>
  <c r="E181" i="27"/>
  <c r="J138" i="27"/>
  <c r="F138" i="27"/>
  <c r="J146" i="27"/>
  <c r="F146" i="27"/>
  <c r="J154" i="27"/>
  <c r="F154" i="27"/>
  <c r="E160" i="27"/>
  <c r="I161" i="27"/>
  <c r="E161" i="27"/>
  <c r="H161" i="27"/>
  <c r="J161" i="27"/>
  <c r="E168" i="27"/>
  <c r="I169" i="27"/>
  <c r="E169" i="27"/>
  <c r="H169" i="27"/>
  <c r="J169" i="27"/>
  <c r="H172" i="27"/>
  <c r="I174" i="27"/>
  <c r="J174" i="27"/>
  <c r="F174" i="27"/>
  <c r="E174" i="27"/>
  <c r="I181" i="27"/>
  <c r="H189" i="27"/>
  <c r="E189" i="27"/>
  <c r="F189" i="27"/>
  <c r="J189" i="27"/>
  <c r="H247" i="27"/>
  <c r="I247" i="27"/>
  <c r="J247" i="27"/>
  <c r="E247" i="27"/>
  <c r="F247" i="27"/>
  <c r="G247" i="27"/>
  <c r="G134" i="27"/>
  <c r="H136" i="27"/>
  <c r="E138" i="27"/>
  <c r="I139" i="27"/>
  <c r="E139" i="27"/>
  <c r="H139" i="27"/>
  <c r="J139" i="27"/>
  <c r="J140" i="27"/>
  <c r="F140" i="27"/>
  <c r="G142" i="27"/>
  <c r="H144" i="27"/>
  <c r="E146" i="27"/>
  <c r="I147" i="27"/>
  <c r="E147" i="27"/>
  <c r="H147" i="27"/>
  <c r="J147" i="27"/>
  <c r="J148" i="27"/>
  <c r="F148" i="27"/>
  <c r="G150" i="27"/>
  <c r="H152" i="27"/>
  <c r="E154" i="27"/>
  <c r="I155" i="27"/>
  <c r="E155" i="27"/>
  <c r="H155" i="27"/>
  <c r="J155" i="27"/>
  <c r="J156" i="27"/>
  <c r="F156" i="27"/>
  <c r="G158" i="27"/>
  <c r="F159" i="27"/>
  <c r="I163" i="27"/>
  <c r="E163" i="27"/>
  <c r="H163" i="27"/>
  <c r="J163" i="27"/>
  <c r="J164" i="27"/>
  <c r="F164" i="27"/>
  <c r="G166" i="27"/>
  <c r="H168" i="27"/>
  <c r="I171" i="27"/>
  <c r="E171" i="27"/>
  <c r="H171" i="27"/>
  <c r="J171" i="27"/>
  <c r="H174" i="27"/>
  <c r="I176" i="27"/>
  <c r="E176" i="27"/>
  <c r="G178" i="27"/>
  <c r="H185" i="27"/>
  <c r="J185" i="27"/>
  <c r="E185" i="27"/>
  <c r="F185" i="27"/>
  <c r="H187" i="27"/>
  <c r="E187" i="27"/>
  <c r="F187" i="27"/>
  <c r="J187" i="27"/>
  <c r="I189" i="27"/>
  <c r="J238" i="27"/>
  <c r="E238" i="27"/>
  <c r="F238" i="27"/>
  <c r="I238" i="27"/>
  <c r="H238" i="27"/>
  <c r="I135" i="27"/>
  <c r="E135" i="27"/>
  <c r="H135" i="27"/>
  <c r="J135" i="27"/>
  <c r="I143" i="27"/>
  <c r="E143" i="27"/>
  <c r="H143" i="27"/>
  <c r="J143" i="27"/>
  <c r="I151" i="27"/>
  <c r="E151" i="27"/>
  <c r="H151" i="27"/>
  <c r="J151" i="27"/>
  <c r="J160" i="27"/>
  <c r="F160" i="27"/>
  <c r="I167" i="27"/>
  <c r="E167" i="27"/>
  <c r="H167" i="27"/>
  <c r="J167" i="27"/>
  <c r="H191" i="27"/>
  <c r="F191" i="27"/>
  <c r="J191" i="27"/>
  <c r="E191" i="27"/>
  <c r="F203" i="27"/>
  <c r="J203" i="27"/>
  <c r="E203" i="27"/>
  <c r="H203" i="27"/>
  <c r="I203" i="27"/>
  <c r="I220" i="27"/>
  <c r="E220" i="27"/>
  <c r="J220" i="27"/>
  <c r="F220" i="27"/>
  <c r="G220" i="27"/>
  <c r="H220" i="27"/>
  <c r="E136" i="27"/>
  <c r="I137" i="27"/>
  <c r="E137" i="27"/>
  <c r="H137" i="27"/>
  <c r="J137" i="27"/>
  <c r="E144" i="27"/>
  <c r="I145" i="27"/>
  <c r="E145" i="27"/>
  <c r="H145" i="27"/>
  <c r="J145" i="27"/>
  <c r="E152" i="27"/>
  <c r="I153" i="27"/>
  <c r="E153" i="27"/>
  <c r="H153" i="27"/>
  <c r="J153" i="27"/>
  <c r="J162" i="27"/>
  <c r="F162" i="27"/>
  <c r="J170" i="27"/>
  <c r="F170" i="27"/>
  <c r="H179" i="27"/>
  <c r="E179" i="27"/>
  <c r="F179" i="27"/>
  <c r="J179" i="27"/>
  <c r="I191" i="27"/>
  <c r="J196" i="27"/>
  <c r="F196" i="27"/>
  <c r="I196" i="27"/>
  <c r="E196" i="27"/>
  <c r="H196" i="27"/>
  <c r="G196" i="27"/>
  <c r="J134" i="27"/>
  <c r="F134" i="27"/>
  <c r="G135" i="27"/>
  <c r="G136" i="27"/>
  <c r="I136" i="27"/>
  <c r="F137" i="27"/>
  <c r="H138" i="27"/>
  <c r="I141" i="27"/>
  <c r="E141" i="27"/>
  <c r="H141" i="27"/>
  <c r="J141" i="27"/>
  <c r="J142" i="27"/>
  <c r="F142" i="27"/>
  <c r="G143" i="27"/>
  <c r="G144" i="27"/>
  <c r="I144" i="27"/>
  <c r="F145" i="27"/>
  <c r="H146" i="27"/>
  <c r="I149" i="27"/>
  <c r="E149" i="27"/>
  <c r="H149" i="27"/>
  <c r="J149" i="27"/>
  <c r="J150" i="27"/>
  <c r="F150" i="27"/>
  <c r="G151" i="27"/>
  <c r="G152" i="27"/>
  <c r="I152" i="27"/>
  <c r="F153" i="27"/>
  <c r="H154" i="27"/>
  <c r="I157" i="27"/>
  <c r="E157" i="27"/>
  <c r="H157" i="27"/>
  <c r="J157" i="27"/>
  <c r="J158" i="27"/>
  <c r="F158" i="27"/>
  <c r="G159" i="27"/>
  <c r="G160" i="27"/>
  <c r="I160" i="27"/>
  <c r="F161" i="27"/>
  <c r="H162" i="27"/>
  <c r="I165" i="27"/>
  <c r="E165" i="27"/>
  <c r="H165" i="27"/>
  <c r="J165" i="27"/>
  <c r="J166" i="27"/>
  <c r="F166" i="27"/>
  <c r="G167" i="27"/>
  <c r="G168" i="27"/>
  <c r="I168" i="27"/>
  <c r="F169" i="27"/>
  <c r="H170" i="27"/>
  <c r="G172" i="27"/>
  <c r="E178" i="27"/>
  <c r="I178" i="27"/>
  <c r="H183" i="27"/>
  <c r="J183" i="27"/>
  <c r="F183" i="27"/>
  <c r="E183" i="27"/>
  <c r="I253" i="27"/>
  <c r="E253" i="27"/>
  <c r="H253" i="27"/>
  <c r="G253" i="27"/>
  <c r="F253" i="27"/>
  <c r="J253" i="27"/>
  <c r="G177" i="27"/>
  <c r="I180" i="27"/>
  <c r="E180" i="27"/>
  <c r="H182" i="27"/>
  <c r="H184" i="27"/>
  <c r="H188" i="27"/>
  <c r="H190" i="27"/>
  <c r="J192" i="27"/>
  <c r="I192" i="27"/>
  <c r="E192" i="27"/>
  <c r="H192" i="27"/>
  <c r="I218" i="27"/>
  <c r="E218" i="27"/>
  <c r="J218" i="27"/>
  <c r="F218" i="27"/>
  <c r="H218" i="27"/>
  <c r="G218" i="27"/>
  <c r="H173" i="27"/>
  <c r="H175" i="27"/>
  <c r="F176" i="27"/>
  <c r="J176" i="27"/>
  <c r="H177" i="27"/>
  <c r="F178" i="27"/>
  <c r="J178" i="27"/>
  <c r="J180" i="27"/>
  <c r="J200" i="27"/>
  <c r="F200" i="27"/>
  <c r="I200" i="27"/>
  <c r="E200" i="27"/>
  <c r="I212" i="27"/>
  <c r="E212" i="27"/>
  <c r="J212" i="27"/>
  <c r="F212" i="27"/>
  <c r="G212" i="27"/>
  <c r="H216" i="27"/>
  <c r="I228" i="27"/>
  <c r="E228" i="27"/>
  <c r="J228" i="27"/>
  <c r="F228" i="27"/>
  <c r="G228" i="27"/>
  <c r="I263" i="27"/>
  <c r="E263" i="27"/>
  <c r="H263" i="27"/>
  <c r="F263" i="27"/>
  <c r="G263" i="27"/>
  <c r="J263" i="27"/>
  <c r="G173" i="27"/>
  <c r="G175" i="27"/>
  <c r="H180" i="27"/>
  <c r="I182" i="27"/>
  <c r="E182" i="27"/>
  <c r="I184" i="27"/>
  <c r="E184" i="27"/>
  <c r="I186" i="27"/>
  <c r="E186" i="27"/>
  <c r="I188" i="27"/>
  <c r="E188" i="27"/>
  <c r="I190" i="27"/>
  <c r="E190" i="27"/>
  <c r="J198" i="27"/>
  <c r="F198" i="27"/>
  <c r="I198" i="27"/>
  <c r="E198" i="27"/>
  <c r="F205" i="27"/>
  <c r="J205" i="27"/>
  <c r="E205" i="27"/>
  <c r="G246" i="27"/>
  <c r="E246" i="27"/>
  <c r="I246" i="27"/>
  <c r="E173" i="27"/>
  <c r="E175" i="27"/>
  <c r="E177" i="27"/>
  <c r="G179" i="27"/>
  <c r="F180" i="27"/>
  <c r="G181" i="27"/>
  <c r="F182" i="27"/>
  <c r="G183" i="27"/>
  <c r="F184" i="27"/>
  <c r="G185" i="27"/>
  <c r="F186" i="27"/>
  <c r="G187" i="27"/>
  <c r="F188" i="27"/>
  <c r="G189" i="27"/>
  <c r="F190" i="27"/>
  <c r="G191" i="27"/>
  <c r="F192" i="27"/>
  <c r="J194" i="27"/>
  <c r="F194" i="27"/>
  <c r="I194" i="27"/>
  <c r="E194" i="27"/>
  <c r="G198" i="27"/>
  <c r="G203" i="27"/>
  <c r="I205" i="27"/>
  <c r="I210" i="27"/>
  <c r="E210" i="27"/>
  <c r="J210" i="27"/>
  <c r="F210" i="27"/>
  <c r="H210" i="27"/>
  <c r="G210" i="27"/>
  <c r="I226" i="27"/>
  <c r="E226" i="27"/>
  <c r="J226" i="27"/>
  <c r="F226" i="27"/>
  <c r="H226" i="27"/>
  <c r="G226" i="27"/>
  <c r="J236" i="27"/>
  <c r="E236" i="27"/>
  <c r="F236" i="27"/>
  <c r="I236" i="27"/>
  <c r="G238" i="27"/>
  <c r="J248" i="27"/>
  <c r="F248" i="27"/>
  <c r="E248" i="27"/>
  <c r="G248" i="27"/>
  <c r="H248" i="27"/>
  <c r="I248" i="27"/>
  <c r="I202" i="27"/>
  <c r="E202" i="27"/>
  <c r="H202" i="27"/>
  <c r="I204" i="27"/>
  <c r="E204" i="27"/>
  <c r="H204" i="27"/>
  <c r="I206" i="27"/>
  <c r="E206" i="27"/>
  <c r="J206" i="27"/>
  <c r="F206" i="27"/>
  <c r="I214" i="27"/>
  <c r="E214" i="27"/>
  <c r="J214" i="27"/>
  <c r="F214" i="27"/>
  <c r="I222" i="27"/>
  <c r="E222" i="27"/>
  <c r="J222" i="27"/>
  <c r="F222" i="27"/>
  <c r="I230" i="27"/>
  <c r="E230" i="27"/>
  <c r="J230" i="27"/>
  <c r="F230" i="27"/>
  <c r="J232" i="27"/>
  <c r="E232" i="27"/>
  <c r="F232" i="27"/>
  <c r="G234" i="27"/>
  <c r="J242" i="27"/>
  <c r="F242" i="27"/>
  <c r="E242" i="27"/>
  <c r="G242" i="27"/>
  <c r="I208" i="27"/>
  <c r="E208" i="27"/>
  <c r="J208" i="27"/>
  <c r="F208" i="27"/>
  <c r="I216" i="27"/>
  <c r="E216" i="27"/>
  <c r="J216" i="27"/>
  <c r="F216" i="27"/>
  <c r="I224" i="27"/>
  <c r="E224" i="27"/>
  <c r="J224" i="27"/>
  <c r="F224" i="27"/>
  <c r="J234" i="27"/>
  <c r="E234" i="27"/>
  <c r="F234" i="27"/>
  <c r="G236" i="27"/>
  <c r="H241" i="27"/>
  <c r="I241" i="27"/>
  <c r="J241" i="27"/>
  <c r="E241" i="27"/>
  <c r="I261" i="27"/>
  <c r="E261" i="27"/>
  <c r="H261" i="27"/>
  <c r="G261" i="27"/>
  <c r="F261" i="27"/>
  <c r="J261" i="27"/>
  <c r="H217" i="27"/>
  <c r="H219" i="27"/>
  <c r="H221" i="27"/>
  <c r="H223" i="27"/>
  <c r="H225" i="27"/>
  <c r="H227" i="27"/>
  <c r="H229" i="27"/>
  <c r="H245" i="27"/>
  <c r="J245" i="27"/>
  <c r="E245" i="27"/>
  <c r="F245" i="27"/>
  <c r="H250" i="27"/>
  <c r="E250" i="27"/>
  <c r="F250" i="27"/>
  <c r="G251" i="27"/>
  <c r="J254" i="27"/>
  <c r="F254" i="27"/>
  <c r="I254" i="27"/>
  <c r="H254" i="27"/>
  <c r="E254" i="27"/>
  <c r="H264" i="27"/>
  <c r="E264" i="27"/>
  <c r="I264" i="27"/>
  <c r="I231" i="27"/>
  <c r="E231" i="27"/>
  <c r="H231" i="27"/>
  <c r="I233" i="27"/>
  <c r="E233" i="27"/>
  <c r="H233" i="27"/>
  <c r="I235" i="27"/>
  <c r="E235" i="27"/>
  <c r="H235" i="27"/>
  <c r="I237" i="27"/>
  <c r="E237" i="27"/>
  <c r="H237" i="27"/>
  <c r="H239" i="27"/>
  <c r="J239" i="27"/>
  <c r="E239" i="27"/>
  <c r="I239" i="27"/>
  <c r="J240" i="27"/>
  <c r="F240" i="27"/>
  <c r="G240" i="27"/>
  <c r="I240" i="27"/>
  <c r="F262" i="27"/>
  <c r="I262" i="27"/>
  <c r="H262" i="27"/>
  <c r="G243" i="27"/>
  <c r="J246" i="27"/>
  <c r="F246" i="27"/>
  <c r="H246" i="27"/>
  <c r="I249" i="27"/>
  <c r="I251" i="27"/>
  <c r="E251" i="27"/>
  <c r="F251" i="27"/>
  <c r="J251" i="27"/>
  <c r="I269" i="27"/>
  <c r="E269" i="27"/>
  <c r="H269" i="27"/>
  <c r="G269" i="27"/>
  <c r="F269" i="27"/>
  <c r="I270" i="27"/>
  <c r="H270" i="27"/>
  <c r="J244" i="27"/>
  <c r="F244" i="27"/>
  <c r="H244" i="27"/>
  <c r="G249" i="27"/>
  <c r="I255" i="27"/>
  <c r="E255" i="27"/>
  <c r="H255" i="27"/>
  <c r="F255" i="27"/>
  <c r="J256" i="27"/>
  <c r="F256" i="27"/>
  <c r="H256" i="27"/>
  <c r="E256" i="27"/>
  <c r="G250" i="27"/>
  <c r="G252" i="27"/>
  <c r="I257" i="27"/>
  <c r="E257" i="27"/>
  <c r="H257" i="27"/>
  <c r="J257" i="27"/>
  <c r="J258" i="27"/>
  <c r="F258" i="27"/>
  <c r="G260" i="27"/>
  <c r="I265" i="27"/>
  <c r="E265" i="27"/>
  <c r="H265" i="27"/>
  <c r="J265" i="27"/>
  <c r="G268" i="27"/>
  <c r="J252" i="27"/>
  <c r="F252" i="27"/>
  <c r="G254" i="27"/>
  <c r="I259" i="27"/>
  <c r="E259" i="27"/>
  <c r="H259" i="27"/>
  <c r="J259" i="27"/>
  <c r="J260" i="27"/>
  <c r="F260" i="27"/>
  <c r="G262" i="27"/>
  <c r="I267" i="27"/>
  <c r="E267" i="27"/>
  <c r="H267" i="27"/>
  <c r="J267" i="27"/>
  <c r="G270" i="27"/>
  <c r="J262" i="27"/>
  <c r="F264" i="27"/>
  <c r="J264" i="27"/>
  <c r="F266" i="27"/>
  <c r="J266" i="27"/>
  <c r="F268" i="27"/>
  <c r="J268" i="27"/>
  <c r="F270" i="27"/>
  <c r="J270" i="27"/>
  <c r="H144" i="21"/>
  <c r="F144" i="21"/>
  <c r="H154" i="21"/>
  <c r="J154" i="21"/>
  <c r="E154" i="21"/>
  <c r="J155" i="21"/>
  <c r="F155" i="21"/>
  <c r="G155" i="21"/>
  <c r="I155" i="21"/>
  <c r="G193" i="21"/>
  <c r="E193" i="21"/>
  <c r="E137" i="21"/>
  <c r="H140" i="21"/>
  <c r="I140" i="21"/>
  <c r="G140" i="21"/>
  <c r="J141" i="21"/>
  <c r="F141" i="21"/>
  <c r="E141" i="21"/>
  <c r="I141" i="21"/>
  <c r="H152" i="21"/>
  <c r="F152" i="21"/>
  <c r="I152" i="21"/>
  <c r="H162" i="21"/>
  <c r="J162" i="21"/>
  <c r="E162" i="21"/>
  <c r="I162" i="21"/>
  <c r="J163" i="21"/>
  <c r="F163" i="21"/>
  <c r="G163" i="21"/>
  <c r="I163" i="21"/>
  <c r="J164" i="21"/>
  <c r="E169" i="21"/>
  <c r="J176" i="21"/>
  <c r="J183" i="21"/>
  <c r="F183" i="21"/>
  <c r="I183" i="21"/>
  <c r="J187" i="21"/>
  <c r="F187" i="21"/>
  <c r="G187" i="21"/>
  <c r="I187" i="21"/>
  <c r="J224" i="21"/>
  <c r="F224" i="21"/>
  <c r="E224" i="21"/>
  <c r="I224" i="21"/>
  <c r="G224" i="21"/>
  <c r="H224" i="21"/>
  <c r="G137" i="21"/>
  <c r="H138" i="21"/>
  <c r="J138" i="21"/>
  <c r="E138" i="21"/>
  <c r="I138" i="21"/>
  <c r="J139" i="21"/>
  <c r="F139" i="21"/>
  <c r="G139" i="21"/>
  <c r="I139" i="21"/>
  <c r="J140" i="21"/>
  <c r="E144" i="21"/>
  <c r="E145" i="21"/>
  <c r="H148" i="21"/>
  <c r="I148" i="21"/>
  <c r="G148" i="21"/>
  <c r="J149" i="21"/>
  <c r="F149" i="21"/>
  <c r="E149" i="21"/>
  <c r="I149" i="21"/>
  <c r="J152" i="21"/>
  <c r="F154" i="21"/>
  <c r="E155" i="21"/>
  <c r="J159" i="21"/>
  <c r="F159" i="21"/>
  <c r="I159" i="21"/>
  <c r="H159" i="21"/>
  <c r="H160" i="21"/>
  <c r="F160" i="21"/>
  <c r="I160" i="21"/>
  <c r="G169" i="21"/>
  <c r="H170" i="21"/>
  <c r="J170" i="21"/>
  <c r="E170" i="21"/>
  <c r="I170" i="21"/>
  <c r="J171" i="21"/>
  <c r="F171" i="21"/>
  <c r="G171" i="21"/>
  <c r="I171" i="21"/>
  <c r="E177" i="21"/>
  <c r="H180" i="21"/>
  <c r="I180" i="21"/>
  <c r="G180" i="21"/>
  <c r="J181" i="21"/>
  <c r="F181" i="21"/>
  <c r="E181" i="21"/>
  <c r="I181" i="21"/>
  <c r="G185" i="21"/>
  <c r="I257" i="21"/>
  <c r="E257" i="21"/>
  <c r="F257" i="21"/>
  <c r="G257" i="21"/>
  <c r="J257" i="21"/>
  <c r="H257" i="21"/>
  <c r="J143" i="21"/>
  <c r="F143" i="21"/>
  <c r="I143" i="21"/>
  <c r="H143" i="21"/>
  <c r="I144" i="21"/>
  <c r="H164" i="21"/>
  <c r="I164" i="21"/>
  <c r="G164" i="21"/>
  <c r="J165" i="21"/>
  <c r="F165" i="21"/>
  <c r="E165" i="21"/>
  <c r="I165" i="21"/>
  <c r="J175" i="21"/>
  <c r="F175" i="21"/>
  <c r="I175" i="21"/>
  <c r="H175" i="21"/>
  <c r="H176" i="21"/>
  <c r="F176" i="21"/>
  <c r="J209" i="21"/>
  <c r="F209" i="21"/>
  <c r="I209" i="21"/>
  <c r="E209" i="21"/>
  <c r="H209" i="21"/>
  <c r="G209" i="21"/>
  <c r="J144" i="21"/>
  <c r="J151" i="21"/>
  <c r="F151" i="21"/>
  <c r="I151" i="21"/>
  <c r="H172" i="21"/>
  <c r="I172" i="21"/>
  <c r="G172" i="21"/>
  <c r="J173" i="21"/>
  <c r="F173" i="21"/>
  <c r="E173" i="21"/>
  <c r="I173" i="21"/>
  <c r="H183" i="21"/>
  <c r="H192" i="21"/>
  <c r="F192" i="21"/>
  <c r="J192" i="21"/>
  <c r="E192" i="21"/>
  <c r="I192" i="21"/>
  <c r="I193" i="21"/>
  <c r="H211" i="21"/>
  <c r="G211" i="21"/>
  <c r="J135" i="21"/>
  <c r="F135" i="21"/>
  <c r="I135" i="21"/>
  <c r="H135" i="21"/>
  <c r="H136" i="21"/>
  <c r="F136" i="21"/>
  <c r="I136" i="21"/>
  <c r="E140" i="21"/>
  <c r="G141" i="21"/>
  <c r="G143" i="21"/>
  <c r="G144" i="21"/>
  <c r="H146" i="21"/>
  <c r="J146" i="21"/>
  <c r="E146" i="21"/>
  <c r="I146" i="21"/>
  <c r="J147" i="21"/>
  <c r="F147" i="21"/>
  <c r="G147" i="21"/>
  <c r="I147" i="21"/>
  <c r="E151" i="21"/>
  <c r="E152" i="21"/>
  <c r="G154" i="21"/>
  <c r="H155" i="21"/>
  <c r="H156" i="21"/>
  <c r="I156" i="21"/>
  <c r="G156" i="21"/>
  <c r="J157" i="21"/>
  <c r="F157" i="21"/>
  <c r="E157" i="21"/>
  <c r="I157" i="21"/>
  <c r="F162" i="21"/>
  <c r="E163" i="21"/>
  <c r="F164" i="21"/>
  <c r="H165" i="21"/>
  <c r="J167" i="21"/>
  <c r="F167" i="21"/>
  <c r="I167" i="21"/>
  <c r="H167" i="21"/>
  <c r="H168" i="21"/>
  <c r="F168" i="21"/>
  <c r="I168" i="21"/>
  <c r="E172" i="21"/>
  <c r="G173" i="21"/>
  <c r="G175" i="21"/>
  <c r="G176" i="21"/>
  <c r="H178" i="21"/>
  <c r="J178" i="21"/>
  <c r="E178" i="21"/>
  <c r="I178" i="21"/>
  <c r="J179" i="21"/>
  <c r="F179" i="21"/>
  <c r="G179" i="21"/>
  <c r="I179" i="21"/>
  <c r="E183" i="21"/>
  <c r="H184" i="21"/>
  <c r="F184" i="21"/>
  <c r="I184" i="21"/>
  <c r="J184" i="21"/>
  <c r="I185" i="21"/>
  <c r="E187" i="21"/>
  <c r="G192" i="21"/>
  <c r="J195" i="21"/>
  <c r="F195" i="21"/>
  <c r="G195" i="21"/>
  <c r="E195" i="21"/>
  <c r="I195" i="21"/>
  <c r="J205" i="21"/>
  <c r="F205" i="21"/>
  <c r="I205" i="21"/>
  <c r="E205" i="21"/>
  <c r="H205" i="21"/>
  <c r="G205" i="21"/>
  <c r="G186" i="21"/>
  <c r="F188" i="21"/>
  <c r="J189" i="21"/>
  <c r="F189" i="21"/>
  <c r="H189" i="21"/>
  <c r="G194" i="21"/>
  <c r="F196" i="21"/>
  <c r="J197" i="21"/>
  <c r="F197" i="21"/>
  <c r="H197" i="21"/>
  <c r="H200" i="21"/>
  <c r="J200" i="21"/>
  <c r="E200" i="21"/>
  <c r="I200" i="21"/>
  <c r="J213" i="21"/>
  <c r="F213" i="21"/>
  <c r="I213" i="21"/>
  <c r="E213" i="21"/>
  <c r="H213" i="21"/>
  <c r="J217" i="21"/>
  <c r="F217" i="21"/>
  <c r="I217" i="21"/>
  <c r="E217" i="21"/>
  <c r="H235" i="21"/>
  <c r="F235" i="21"/>
  <c r="E235" i="21"/>
  <c r="J235" i="21"/>
  <c r="G235" i="21"/>
  <c r="H247" i="21"/>
  <c r="J247" i="21"/>
  <c r="E247" i="21"/>
  <c r="I247" i="21"/>
  <c r="G247" i="21"/>
  <c r="F247" i="21"/>
  <c r="H262" i="21"/>
  <c r="F262" i="21"/>
  <c r="E262" i="21"/>
  <c r="J262" i="21"/>
  <c r="G188" i="21"/>
  <c r="J191" i="21"/>
  <c r="F191" i="21"/>
  <c r="H191" i="21"/>
  <c r="G196" i="21"/>
  <c r="H198" i="21"/>
  <c r="F198" i="21"/>
  <c r="I198" i="21"/>
  <c r="J207" i="21"/>
  <c r="F207" i="21"/>
  <c r="I207" i="21"/>
  <c r="E207" i="21"/>
  <c r="G207" i="21"/>
  <c r="J221" i="21"/>
  <c r="F221" i="21"/>
  <c r="I221" i="21"/>
  <c r="E221" i="21"/>
  <c r="H221" i="21"/>
  <c r="G221" i="21"/>
  <c r="H227" i="21"/>
  <c r="F227" i="21"/>
  <c r="J227" i="21"/>
  <c r="E227" i="21"/>
  <c r="G227" i="21"/>
  <c r="I262" i="21"/>
  <c r="G134" i="21"/>
  <c r="J137" i="21"/>
  <c r="F137" i="21"/>
  <c r="H137" i="21"/>
  <c r="G142" i="21"/>
  <c r="J145" i="21"/>
  <c r="F145" i="21"/>
  <c r="H145" i="21"/>
  <c r="G150" i="21"/>
  <c r="J153" i="21"/>
  <c r="F153" i="21"/>
  <c r="H153" i="21"/>
  <c r="G158" i="21"/>
  <c r="J161" i="21"/>
  <c r="F161" i="21"/>
  <c r="H161" i="21"/>
  <c r="G166" i="21"/>
  <c r="J169" i="21"/>
  <c r="F169" i="21"/>
  <c r="H169" i="21"/>
  <c r="G174" i="21"/>
  <c r="J177" i="21"/>
  <c r="F177" i="21"/>
  <c r="H177" i="21"/>
  <c r="G182" i="21"/>
  <c r="J185" i="21"/>
  <c r="F185" i="21"/>
  <c r="H185" i="21"/>
  <c r="E186" i="21"/>
  <c r="J186" i="21"/>
  <c r="I188" i="21"/>
  <c r="E189" i="21"/>
  <c r="G190" i="21"/>
  <c r="I191" i="21"/>
  <c r="J193" i="21"/>
  <c r="F193" i="21"/>
  <c r="H193" i="21"/>
  <c r="E194" i="21"/>
  <c r="J194" i="21"/>
  <c r="I196" i="21"/>
  <c r="E197" i="21"/>
  <c r="J198" i="21"/>
  <c r="F200" i="21"/>
  <c r="J201" i="21"/>
  <c r="F201" i="21"/>
  <c r="I201" i="21"/>
  <c r="E201" i="21"/>
  <c r="G213" i="21"/>
  <c r="J215" i="21"/>
  <c r="F215" i="21"/>
  <c r="I215" i="21"/>
  <c r="E215" i="21"/>
  <c r="G215" i="21"/>
  <c r="G217" i="21"/>
  <c r="H230" i="21"/>
  <c r="J232" i="21"/>
  <c r="F232" i="21"/>
  <c r="E232" i="21"/>
  <c r="I232" i="21"/>
  <c r="H232" i="21"/>
  <c r="G232" i="21"/>
  <c r="I235" i="21"/>
  <c r="H250" i="21"/>
  <c r="F250" i="21"/>
  <c r="E250" i="21"/>
  <c r="J250" i="21"/>
  <c r="I250" i="21"/>
  <c r="I253" i="21"/>
  <c r="E253" i="21"/>
  <c r="F253" i="21"/>
  <c r="G253" i="21"/>
  <c r="J253" i="21"/>
  <c r="H253" i="21"/>
  <c r="H266" i="21"/>
  <c r="J266" i="21"/>
  <c r="F266" i="21"/>
  <c r="E266" i="21"/>
  <c r="I266" i="21"/>
  <c r="H229" i="21"/>
  <c r="J229" i="21"/>
  <c r="E229" i="21"/>
  <c r="I229" i="21"/>
  <c r="J234" i="21"/>
  <c r="F234" i="21"/>
  <c r="I234" i="21"/>
  <c r="E234" i="21"/>
  <c r="J238" i="21"/>
  <c r="F238" i="21"/>
  <c r="G238" i="21"/>
  <c r="H238" i="21"/>
  <c r="E238" i="21"/>
  <c r="J246" i="21"/>
  <c r="F246" i="21"/>
  <c r="G246" i="21"/>
  <c r="E246" i="21"/>
  <c r="J248" i="21"/>
  <c r="F248" i="21"/>
  <c r="G248" i="21"/>
  <c r="E248" i="21"/>
  <c r="H248" i="21"/>
  <c r="H254" i="21"/>
  <c r="F254" i="21"/>
  <c r="E254" i="21"/>
  <c r="J254" i="21"/>
  <c r="I261" i="21"/>
  <c r="E261" i="21"/>
  <c r="F261" i="21"/>
  <c r="G261" i="21"/>
  <c r="J261" i="21"/>
  <c r="H261" i="21"/>
  <c r="J199" i="21"/>
  <c r="F199" i="21"/>
  <c r="H199" i="21"/>
  <c r="J203" i="21"/>
  <c r="F203" i="21"/>
  <c r="I203" i="21"/>
  <c r="E203" i="21"/>
  <c r="J211" i="21"/>
  <c r="F211" i="21"/>
  <c r="I211" i="21"/>
  <c r="E211" i="21"/>
  <c r="J219" i="21"/>
  <c r="F219" i="21"/>
  <c r="I219" i="21"/>
  <c r="E219" i="21"/>
  <c r="J230" i="21"/>
  <c r="F230" i="21"/>
  <c r="G230" i="21"/>
  <c r="E230" i="21"/>
  <c r="H237" i="21"/>
  <c r="J237" i="21"/>
  <c r="E237" i="21"/>
  <c r="G237" i="21"/>
  <c r="F237" i="21"/>
  <c r="H245" i="21"/>
  <c r="J245" i="21"/>
  <c r="E245" i="21"/>
  <c r="F245" i="21"/>
  <c r="I254" i="21"/>
  <c r="H258" i="21"/>
  <c r="F258" i="21"/>
  <c r="E258" i="21"/>
  <c r="J258" i="21"/>
  <c r="I265" i="21"/>
  <c r="E265" i="21"/>
  <c r="F265" i="21"/>
  <c r="G265" i="21"/>
  <c r="H265" i="21"/>
  <c r="G202" i="21"/>
  <c r="G204" i="21"/>
  <c r="G206" i="21"/>
  <c r="G208" i="21"/>
  <c r="G210" i="21"/>
  <c r="G212" i="21"/>
  <c r="G214" i="21"/>
  <c r="G216" i="21"/>
  <c r="G218" i="21"/>
  <c r="G220" i="21"/>
  <c r="G222" i="21"/>
  <c r="G223" i="21"/>
  <c r="J226" i="21"/>
  <c r="F226" i="21"/>
  <c r="H226" i="21"/>
  <c r="G231" i="21"/>
  <c r="J242" i="21"/>
  <c r="F242" i="21"/>
  <c r="I242" i="21"/>
  <c r="H242" i="21"/>
  <c r="H243" i="21"/>
  <c r="F243" i="21"/>
  <c r="I243" i="21"/>
  <c r="I223" i="21"/>
  <c r="G225" i="21"/>
  <c r="I226" i="21"/>
  <c r="J228" i="21"/>
  <c r="F228" i="21"/>
  <c r="H228" i="21"/>
  <c r="I231" i="21"/>
  <c r="G233" i="21"/>
  <c r="H239" i="21"/>
  <c r="I239" i="21"/>
  <c r="G239" i="21"/>
  <c r="J240" i="21"/>
  <c r="F240" i="21"/>
  <c r="E240" i="21"/>
  <c r="I240" i="21"/>
  <c r="J243" i="21"/>
  <c r="J236" i="21"/>
  <c r="F236" i="21"/>
  <c r="H236" i="21"/>
  <c r="G241" i="21"/>
  <c r="J244" i="21"/>
  <c r="F244" i="21"/>
  <c r="H244" i="21"/>
  <c r="G249" i="21"/>
  <c r="I252" i="21"/>
  <c r="I256" i="21"/>
  <c r="I260" i="21"/>
  <c r="H268" i="21"/>
  <c r="J268" i="21"/>
  <c r="E268" i="21"/>
  <c r="H270" i="21"/>
  <c r="J270" i="21"/>
  <c r="E270" i="21"/>
  <c r="I251" i="21"/>
  <c r="E251" i="21"/>
  <c r="F251" i="21"/>
  <c r="J251" i="21"/>
  <c r="J252" i="21"/>
  <c r="I255" i="21"/>
  <c r="E255" i="21"/>
  <c r="F255" i="21"/>
  <c r="J255" i="21"/>
  <c r="J256" i="21"/>
  <c r="I259" i="21"/>
  <c r="E259" i="21"/>
  <c r="F259" i="21"/>
  <c r="J259" i="21"/>
  <c r="J260" i="21"/>
  <c r="I263" i="21"/>
  <c r="E263" i="21"/>
  <c r="F263" i="21"/>
  <c r="J263" i="21"/>
  <c r="J264" i="21"/>
  <c r="F268" i="21"/>
  <c r="F270" i="21"/>
  <c r="I267" i="21"/>
  <c r="E267" i="21"/>
  <c r="H267" i="21"/>
  <c r="I269" i="21"/>
  <c r="E269" i="21"/>
  <c r="H269" i="21"/>
  <c r="G250" i="21"/>
  <c r="G252" i="21"/>
  <c r="G254" i="21"/>
  <c r="G256" i="21"/>
  <c r="G258" i="21"/>
  <c r="G260" i="21"/>
  <c r="G262" i="21"/>
  <c r="G264" i="21"/>
  <c r="G266" i="21"/>
  <c r="F267" i="21"/>
  <c r="G268" i="21"/>
  <c r="F269" i="21"/>
  <c r="G270" i="21"/>
  <c r="G193" i="28"/>
  <c r="J193" i="28"/>
  <c r="E193" i="28"/>
  <c r="H193" i="28"/>
  <c r="I193" i="28"/>
  <c r="F193" i="28"/>
  <c r="I170" i="28"/>
  <c r="E170" i="28"/>
  <c r="H170" i="28"/>
  <c r="G170" i="28"/>
  <c r="F170" i="28"/>
  <c r="I174" i="28"/>
  <c r="E174" i="28"/>
  <c r="H174" i="28"/>
  <c r="G174" i="28"/>
  <c r="F174" i="28"/>
  <c r="I178" i="28"/>
  <c r="E178" i="28"/>
  <c r="H178" i="28"/>
  <c r="G178" i="28"/>
  <c r="F178" i="28"/>
  <c r="I182" i="28"/>
  <c r="E182" i="28"/>
  <c r="H182" i="28"/>
  <c r="G182" i="28"/>
  <c r="F182" i="28"/>
  <c r="G197" i="28"/>
  <c r="J197" i="28"/>
  <c r="E197" i="28"/>
  <c r="H197" i="28"/>
  <c r="I197" i="28"/>
  <c r="F197" i="28"/>
  <c r="J170" i="28"/>
  <c r="J174" i="28"/>
  <c r="J178" i="28"/>
  <c r="J182" i="28"/>
  <c r="G189" i="28"/>
  <c r="J189" i="28"/>
  <c r="E189" i="28"/>
  <c r="H189" i="28"/>
  <c r="I189" i="28"/>
  <c r="F189" i="28"/>
  <c r="G186" i="28"/>
  <c r="I186" i="28"/>
  <c r="E186" i="28"/>
  <c r="J186" i="28"/>
  <c r="H186" i="28"/>
  <c r="F186" i="28"/>
  <c r="I169" i="28"/>
  <c r="E169" i="28"/>
  <c r="J169" i="28"/>
  <c r="G171" i="28"/>
  <c r="I173" i="28"/>
  <c r="E173" i="28"/>
  <c r="J173" i="28"/>
  <c r="G175" i="28"/>
  <c r="I177" i="28"/>
  <c r="E177" i="28"/>
  <c r="J177" i="28"/>
  <c r="G179" i="28"/>
  <c r="I181" i="28"/>
  <c r="E181" i="28"/>
  <c r="J181" i="28"/>
  <c r="G183" i="28"/>
  <c r="G185" i="28"/>
  <c r="I185" i="28"/>
  <c r="E185" i="28"/>
  <c r="H187" i="28"/>
  <c r="G190" i="28"/>
  <c r="J190" i="28"/>
  <c r="E190" i="28"/>
  <c r="H190" i="28"/>
  <c r="G194" i="28"/>
  <c r="J194" i="28"/>
  <c r="E194" i="28"/>
  <c r="H194" i="28"/>
  <c r="G198" i="28"/>
  <c r="J198" i="28"/>
  <c r="E198" i="28"/>
  <c r="H198" i="28"/>
  <c r="I172" i="28"/>
  <c r="E172" i="28"/>
  <c r="J172" i="28"/>
  <c r="I176" i="28"/>
  <c r="E176" i="28"/>
  <c r="J176" i="28"/>
  <c r="I180" i="28"/>
  <c r="E180" i="28"/>
  <c r="J180" i="28"/>
  <c r="I184" i="28"/>
  <c r="E184" i="28"/>
  <c r="J184" i="28"/>
  <c r="G188" i="28"/>
  <c r="I188" i="28"/>
  <c r="E188" i="28"/>
  <c r="G191" i="28"/>
  <c r="J191" i="28"/>
  <c r="E191" i="28"/>
  <c r="H191" i="28"/>
  <c r="F194" i="28"/>
  <c r="G195" i="28"/>
  <c r="J195" i="28"/>
  <c r="E195" i="28"/>
  <c r="H195" i="28"/>
  <c r="F198" i="28"/>
  <c r="I171" i="28"/>
  <c r="E171" i="28"/>
  <c r="J171" i="28"/>
  <c r="I175" i="28"/>
  <c r="E175" i="28"/>
  <c r="J175" i="28"/>
  <c r="I179" i="28"/>
  <c r="E179" i="28"/>
  <c r="J179" i="28"/>
  <c r="I183" i="28"/>
  <c r="E183" i="28"/>
  <c r="J183" i="28"/>
  <c r="G187" i="28"/>
  <c r="I187" i="28"/>
  <c r="E187" i="28"/>
  <c r="G192" i="28"/>
  <c r="J192" i="28"/>
  <c r="E192" i="28"/>
  <c r="H192" i="28"/>
  <c r="G196" i="28"/>
  <c r="J196" i="28"/>
  <c r="E196" i="28"/>
  <c r="H196" i="28"/>
  <c r="H199" i="28"/>
  <c r="H200" i="28"/>
  <c r="H201" i="28"/>
  <c r="H202" i="28"/>
  <c r="H203" i="28"/>
  <c r="I199" i="28"/>
  <c r="I200" i="28"/>
  <c r="I201" i="28"/>
  <c r="I202" i="28"/>
  <c r="I203" i="28"/>
  <c r="H204" i="28"/>
  <c r="G204" i="28"/>
  <c r="J204" i="28"/>
  <c r="E199" i="28"/>
  <c r="J199" i="28"/>
  <c r="E200" i="28"/>
  <c r="J200" i="28"/>
  <c r="E201" i="28"/>
  <c r="J201" i="28"/>
  <c r="E202" i="28"/>
  <c r="J202" i="28"/>
  <c r="E203" i="28"/>
  <c r="J203" i="28"/>
  <c r="E204" i="28"/>
  <c r="G250" i="28"/>
  <c r="J250" i="28"/>
  <c r="F250" i="28"/>
  <c r="H250" i="28"/>
  <c r="E250" i="28"/>
  <c r="I250" i="28"/>
  <c r="G205" i="28"/>
  <c r="G206" i="28"/>
  <c r="G207" i="28"/>
  <c r="G208" i="28"/>
  <c r="G209" i="28"/>
  <c r="G210" i="28"/>
  <c r="G211" i="28"/>
  <c r="G212" i="28"/>
  <c r="G213" i="28"/>
  <c r="G214" i="28"/>
  <c r="G215" i="28"/>
  <c r="G216" i="28"/>
  <c r="G217" i="28"/>
  <c r="G218" i="28"/>
  <c r="G219" i="28"/>
  <c r="G220" i="28"/>
  <c r="G221" i="28"/>
  <c r="G222" i="28"/>
  <c r="G223" i="28"/>
  <c r="G224" i="28"/>
  <c r="G225" i="28"/>
  <c r="G226" i="28"/>
  <c r="I228" i="28"/>
  <c r="E228" i="28"/>
  <c r="H228" i="28"/>
  <c r="I227" i="28"/>
  <c r="E227" i="28"/>
  <c r="J227" i="28"/>
  <c r="G246" i="28"/>
  <c r="J246" i="28"/>
  <c r="F246" i="28"/>
  <c r="H246" i="28"/>
  <c r="E246" i="28"/>
  <c r="I246" i="28"/>
  <c r="G243" i="28"/>
  <c r="J243" i="28"/>
  <c r="F243" i="28"/>
  <c r="G247" i="28"/>
  <c r="J247" i="28"/>
  <c r="F247" i="28"/>
  <c r="H229" i="28"/>
  <c r="H230" i="28"/>
  <c r="H231" i="28"/>
  <c r="H232" i="28"/>
  <c r="H233" i="28"/>
  <c r="H234" i="28"/>
  <c r="H235" i="28"/>
  <c r="H236" i="28"/>
  <c r="H237" i="28"/>
  <c r="H238" i="28"/>
  <c r="H239" i="28"/>
  <c r="H240" i="28"/>
  <c r="H241" i="28"/>
  <c r="H242" i="28"/>
  <c r="H243" i="28"/>
  <c r="G245" i="28"/>
  <c r="J245" i="28"/>
  <c r="F245" i="28"/>
  <c r="H247" i="28"/>
  <c r="G249" i="28"/>
  <c r="J249" i="28"/>
  <c r="F249" i="28"/>
  <c r="E229" i="28"/>
  <c r="E230" i="28"/>
  <c r="E231" i="28"/>
  <c r="E232" i="28"/>
  <c r="E233" i="28"/>
  <c r="E234" i="28"/>
  <c r="E235" i="28"/>
  <c r="E236" i="28"/>
  <c r="E237" i="28"/>
  <c r="I243" i="28"/>
  <c r="G244" i="28"/>
  <c r="J244" i="28"/>
  <c r="F244" i="28"/>
  <c r="E245" i="28"/>
  <c r="I247" i="28"/>
  <c r="G248" i="28"/>
  <c r="J248" i="28"/>
  <c r="F248" i="28"/>
  <c r="E249" i="28"/>
  <c r="F251" i="28"/>
  <c r="J251" i="28"/>
  <c r="F252" i="28"/>
  <c r="J252" i="28"/>
  <c r="F253" i="28"/>
  <c r="J253" i="28"/>
  <c r="G254" i="28"/>
  <c r="J255" i="28"/>
  <c r="F255" i="28"/>
  <c r="I255" i="28"/>
  <c r="E255" i="28"/>
  <c r="J257" i="28"/>
  <c r="F257" i="28"/>
  <c r="I257" i="28"/>
  <c r="E257" i="28"/>
  <c r="J259" i="28"/>
  <c r="F259" i="28"/>
  <c r="I259" i="28"/>
  <c r="E259" i="28"/>
  <c r="J261" i="28"/>
  <c r="F261" i="28"/>
  <c r="I261" i="28"/>
  <c r="E261" i="28"/>
  <c r="G251" i="28"/>
  <c r="G252" i="28"/>
  <c r="G253" i="28"/>
  <c r="G255" i="28"/>
  <c r="G257" i="28"/>
  <c r="G259" i="28"/>
  <c r="G261" i="28"/>
  <c r="J254" i="28"/>
  <c r="F254" i="28"/>
  <c r="I254" i="28"/>
  <c r="J256" i="28"/>
  <c r="F256" i="28"/>
  <c r="I256" i="28"/>
  <c r="E256" i="28"/>
  <c r="J258" i="28"/>
  <c r="F258" i="28"/>
  <c r="I258" i="28"/>
  <c r="E258" i="28"/>
  <c r="J260" i="28"/>
  <c r="F260" i="28"/>
  <c r="I260" i="28"/>
  <c r="E260" i="28"/>
  <c r="H261" i="28"/>
  <c r="J262" i="28"/>
  <c r="F262" i="28"/>
  <c r="I262" i="28"/>
  <c r="E262" i="28"/>
  <c r="H263" i="28"/>
  <c r="H264" i="28"/>
  <c r="H265" i="28"/>
  <c r="H266" i="28"/>
  <c r="H267" i="28"/>
  <c r="H268" i="28"/>
  <c r="H269" i="28"/>
  <c r="H270" i="28"/>
  <c r="E263" i="28"/>
  <c r="I263" i="28"/>
  <c r="E264" i="28"/>
  <c r="I264" i="28"/>
  <c r="E265" i="28"/>
  <c r="I265" i="28"/>
  <c r="E266" i="28"/>
  <c r="I266" i="28"/>
  <c r="E267" i="28"/>
  <c r="I267" i="28"/>
  <c r="E268" i="28"/>
  <c r="I268" i="28"/>
  <c r="E269" i="28"/>
  <c r="I269" i="28"/>
  <c r="E270" i="28"/>
  <c r="I270" i="28"/>
  <c r="F263" i="28"/>
  <c r="F264" i="28"/>
  <c r="F265" i="28"/>
  <c r="F266" i="28"/>
  <c r="F267" i="28"/>
  <c r="F268" i="28"/>
  <c r="F269" i="28"/>
  <c r="F270" i="28"/>
  <c r="N137" i="1"/>
  <c r="N149" i="1"/>
  <c r="N157" i="1"/>
  <c r="N161" i="1"/>
  <c r="N165" i="1"/>
  <c r="N169" i="1"/>
  <c r="N173" i="1"/>
  <c r="N177" i="1"/>
  <c r="N181" i="1"/>
  <c r="N185" i="1"/>
  <c r="N189" i="1"/>
  <c r="N193" i="1"/>
  <c r="N197" i="1"/>
  <c r="N201" i="1"/>
  <c r="N205" i="1"/>
  <c r="N209" i="1"/>
  <c r="N213" i="1"/>
  <c r="N217" i="1"/>
  <c r="N221" i="1"/>
  <c r="N225" i="1"/>
  <c r="N229" i="1"/>
  <c r="N233" i="1"/>
  <c r="N237" i="1"/>
  <c r="N241" i="1"/>
  <c r="N245" i="1"/>
  <c r="N249" i="1"/>
  <c r="N253" i="1"/>
  <c r="N257" i="1"/>
  <c r="N261" i="1"/>
  <c r="N265" i="1"/>
  <c r="N269" i="1"/>
  <c r="N141" i="1"/>
  <c r="N145" i="1"/>
  <c r="N153" i="1"/>
  <c r="R256" i="7" l="1"/>
  <c r="N256" i="7"/>
  <c r="Q256" i="7"/>
  <c r="Q247" i="7"/>
  <c r="R247" i="7"/>
  <c r="N247" i="7"/>
  <c r="R253" i="7"/>
  <c r="N253" i="7"/>
  <c r="Q253" i="7"/>
  <c r="S242" i="7"/>
  <c r="O242" i="7"/>
  <c r="Q244" i="7"/>
  <c r="R244" i="7"/>
  <c r="N244" i="7"/>
  <c r="O224" i="7"/>
  <c r="S224" i="7"/>
  <c r="O214" i="7"/>
  <c r="S214" i="7"/>
  <c r="S243" i="7"/>
  <c r="O243" i="7"/>
  <c r="P207" i="7"/>
  <c r="S207" i="7"/>
  <c r="P199" i="7"/>
  <c r="S199" i="7"/>
  <c r="P191" i="7"/>
  <c r="S191" i="7"/>
  <c r="P183" i="7"/>
  <c r="S183" i="7"/>
  <c r="P175" i="7"/>
  <c r="S175" i="7"/>
  <c r="S257" i="7"/>
  <c r="O257" i="7"/>
  <c r="S245" i="7"/>
  <c r="O245" i="7"/>
  <c r="S264" i="7"/>
  <c r="O264" i="7"/>
  <c r="R199" i="7"/>
  <c r="N199" i="7"/>
  <c r="Q199" i="7"/>
  <c r="R183" i="7"/>
  <c r="N183" i="7"/>
  <c r="Q183" i="7"/>
  <c r="R149" i="7"/>
  <c r="N149" i="7"/>
  <c r="Q149" i="7"/>
  <c r="N214" i="7"/>
  <c r="Q214" i="7"/>
  <c r="R214" i="7"/>
  <c r="R213" i="7"/>
  <c r="Q213" i="7"/>
  <c r="N213" i="7"/>
  <c r="R182" i="7"/>
  <c r="N182" i="7"/>
  <c r="Q182" i="7"/>
  <c r="S269" i="7"/>
  <c r="O269" i="7"/>
  <c r="R154" i="7"/>
  <c r="N154" i="7"/>
  <c r="Q154" i="7"/>
  <c r="R206" i="7"/>
  <c r="N206" i="7"/>
  <c r="Q206" i="7"/>
  <c r="R174" i="7"/>
  <c r="N174" i="7"/>
  <c r="Q174" i="7"/>
  <c r="R167" i="7"/>
  <c r="N167" i="7"/>
  <c r="Q167" i="7"/>
  <c r="R252" i="7"/>
  <c r="N252" i="7"/>
  <c r="Q252" i="7"/>
  <c r="Q243" i="7"/>
  <c r="R243" i="7"/>
  <c r="N243" i="7"/>
  <c r="R239" i="7"/>
  <c r="N239" i="7"/>
  <c r="Q239" i="7"/>
  <c r="R249" i="7"/>
  <c r="N249" i="7"/>
  <c r="Q249" i="7"/>
  <c r="S238" i="7"/>
  <c r="O238" i="7"/>
  <c r="S270" i="7"/>
  <c r="N110" i="12" s="1"/>
  <c r="T110" i="12" s="1"/>
  <c r="O270" i="7"/>
  <c r="J110" i="12" s="1"/>
  <c r="P110" i="12" s="1"/>
  <c r="R242" i="7"/>
  <c r="N242" i="7"/>
  <c r="Q242" i="7"/>
  <c r="O223" i="7"/>
  <c r="S223" i="7"/>
  <c r="S259" i="7"/>
  <c r="O259" i="7"/>
  <c r="S213" i="7"/>
  <c r="O213" i="7"/>
  <c r="P202" i="7"/>
  <c r="S202" i="7"/>
  <c r="P194" i="7"/>
  <c r="S194" i="7"/>
  <c r="P186" i="7"/>
  <c r="S186" i="7"/>
  <c r="P178" i="7"/>
  <c r="S178" i="7"/>
  <c r="P173" i="7"/>
  <c r="K81" i="12" s="1"/>
  <c r="Q81" i="12" s="1"/>
  <c r="S173" i="7"/>
  <c r="N81" i="12" s="1"/>
  <c r="T81" i="12" s="1"/>
  <c r="S255" i="7"/>
  <c r="O255" i="7"/>
  <c r="S230" i="7"/>
  <c r="O230" i="7"/>
  <c r="S268" i="7"/>
  <c r="O268" i="7"/>
  <c r="S232" i="7"/>
  <c r="O232" i="7"/>
  <c r="R197" i="7"/>
  <c r="N197" i="7"/>
  <c r="Q197" i="7"/>
  <c r="R181" i="7"/>
  <c r="N181" i="7"/>
  <c r="Q181" i="7"/>
  <c r="R168" i="7"/>
  <c r="N168" i="7"/>
  <c r="Q168" i="7"/>
  <c r="Q218" i="7"/>
  <c r="R218" i="7"/>
  <c r="N218" i="7"/>
  <c r="Q219" i="7"/>
  <c r="R219" i="7"/>
  <c r="N219" i="7"/>
  <c r="R215" i="7"/>
  <c r="Q215" i="7"/>
  <c r="N215" i="7"/>
  <c r="R192" i="7"/>
  <c r="N192" i="7"/>
  <c r="Q192" i="7"/>
  <c r="R157" i="7"/>
  <c r="N157" i="7"/>
  <c r="Q157" i="7"/>
  <c r="R150" i="7"/>
  <c r="N150" i="7"/>
  <c r="Q150" i="7"/>
  <c r="R188" i="7"/>
  <c r="N188" i="7"/>
  <c r="Q188" i="7"/>
  <c r="R151" i="7"/>
  <c r="N151" i="7"/>
  <c r="Q151" i="7"/>
  <c r="P164" i="7"/>
  <c r="S164" i="7"/>
  <c r="R264" i="7"/>
  <c r="N264" i="7"/>
  <c r="Q264" i="7"/>
  <c r="R246" i="7"/>
  <c r="N246" i="7"/>
  <c r="Q246" i="7"/>
  <c r="R255" i="7"/>
  <c r="N255" i="7"/>
  <c r="Q255" i="7"/>
  <c r="R270" i="7"/>
  <c r="M110" i="12" s="1"/>
  <c r="S110" i="12" s="1"/>
  <c r="N270" i="7"/>
  <c r="I110" i="12" s="1"/>
  <c r="O110" i="12" s="1"/>
  <c r="Q270" i="7"/>
  <c r="L110" i="12" s="1"/>
  <c r="R110" i="12" s="1"/>
  <c r="R254" i="7"/>
  <c r="N254" i="7"/>
  <c r="Q254" i="7"/>
  <c r="R235" i="7"/>
  <c r="Q235" i="7"/>
  <c r="N235" i="7"/>
  <c r="R261" i="7"/>
  <c r="N261" i="7"/>
  <c r="Q261" i="7"/>
  <c r="N245" i="7"/>
  <c r="Q245" i="7"/>
  <c r="R245" i="7"/>
  <c r="Q236" i="7"/>
  <c r="N236" i="7"/>
  <c r="R236" i="7"/>
  <c r="Q228" i="7"/>
  <c r="N228" i="7"/>
  <c r="R228" i="7"/>
  <c r="S266" i="7"/>
  <c r="O266" i="7"/>
  <c r="S250" i="7"/>
  <c r="O250" i="7"/>
  <c r="R238" i="7"/>
  <c r="N238" i="7"/>
  <c r="Q238" i="7"/>
  <c r="O226" i="7"/>
  <c r="S226" i="7"/>
  <c r="O222" i="7"/>
  <c r="S222" i="7"/>
  <c r="O218" i="7"/>
  <c r="S218" i="7"/>
  <c r="O210" i="7"/>
  <c r="S210" i="7"/>
  <c r="S251" i="7"/>
  <c r="O251" i="7"/>
  <c r="P205" i="7"/>
  <c r="S205" i="7"/>
  <c r="P201" i="7"/>
  <c r="S201" i="7"/>
  <c r="P197" i="7"/>
  <c r="S197" i="7"/>
  <c r="P193" i="7"/>
  <c r="S193" i="7"/>
  <c r="P189" i="7"/>
  <c r="S189" i="7"/>
  <c r="P185" i="7"/>
  <c r="S185" i="7"/>
  <c r="P181" i="7"/>
  <c r="S181" i="7"/>
  <c r="P177" i="7"/>
  <c r="S177" i="7"/>
  <c r="P170" i="7"/>
  <c r="S170" i="7"/>
  <c r="P174" i="7"/>
  <c r="S174" i="7"/>
  <c r="S236" i="7"/>
  <c r="O236" i="7"/>
  <c r="O211" i="7"/>
  <c r="S211" i="7"/>
  <c r="S165" i="7"/>
  <c r="S161" i="7"/>
  <c r="S157" i="7"/>
  <c r="S234" i="7"/>
  <c r="O234" i="7"/>
  <c r="S256" i="7"/>
  <c r="O256" i="7"/>
  <c r="S263" i="7"/>
  <c r="O263" i="7"/>
  <c r="S217" i="7"/>
  <c r="O217" i="7"/>
  <c r="S229" i="7"/>
  <c r="O229" i="7"/>
  <c r="R203" i="7"/>
  <c r="N203" i="7"/>
  <c r="Q203" i="7"/>
  <c r="R195" i="7"/>
  <c r="N195" i="7"/>
  <c r="Q195" i="7"/>
  <c r="R187" i="7"/>
  <c r="N187" i="7"/>
  <c r="Q187" i="7"/>
  <c r="R179" i="7"/>
  <c r="N179" i="7"/>
  <c r="Q179" i="7"/>
  <c r="R171" i="7"/>
  <c r="N171" i="7"/>
  <c r="Q171" i="7"/>
  <c r="P166" i="7"/>
  <c r="S166" i="7"/>
  <c r="P158" i="7"/>
  <c r="S158" i="7"/>
  <c r="R141" i="7"/>
  <c r="N141" i="7"/>
  <c r="Q141" i="7"/>
  <c r="Q220" i="7"/>
  <c r="R220" i="7"/>
  <c r="N220" i="7"/>
  <c r="N212" i="7"/>
  <c r="R212" i="7"/>
  <c r="Q212" i="7"/>
  <c r="Q221" i="7"/>
  <c r="R221" i="7"/>
  <c r="N221" i="7"/>
  <c r="R209" i="7"/>
  <c r="Q209" i="7"/>
  <c r="N209" i="7"/>
  <c r="R217" i="7"/>
  <c r="Q217" i="7"/>
  <c r="N217" i="7"/>
  <c r="R190" i="7"/>
  <c r="N190" i="7"/>
  <c r="Q190" i="7"/>
  <c r="R176" i="7"/>
  <c r="N176" i="7"/>
  <c r="Q176" i="7"/>
  <c r="R155" i="7"/>
  <c r="N155" i="7"/>
  <c r="Q155" i="7"/>
  <c r="R166" i="7"/>
  <c r="N166" i="7"/>
  <c r="Q166" i="7"/>
  <c r="R148" i="7"/>
  <c r="N148" i="7"/>
  <c r="Q148" i="7"/>
  <c r="S248" i="7"/>
  <c r="O248" i="7"/>
  <c r="R162" i="7"/>
  <c r="N162" i="7"/>
  <c r="Q162" i="7"/>
  <c r="R146" i="7"/>
  <c r="N146" i="7"/>
  <c r="Q146" i="7"/>
  <c r="R200" i="7"/>
  <c r="N200" i="7"/>
  <c r="Q200" i="7"/>
  <c r="R184" i="7"/>
  <c r="N184" i="7"/>
  <c r="Q184" i="7"/>
  <c r="R170" i="7"/>
  <c r="N170" i="7"/>
  <c r="Q170" i="7"/>
  <c r="R159" i="7"/>
  <c r="N159" i="7"/>
  <c r="Q159" i="7"/>
  <c r="R152" i="7"/>
  <c r="N152" i="7"/>
  <c r="Q152" i="7"/>
  <c r="R140" i="7"/>
  <c r="N140" i="7"/>
  <c r="Q140" i="7"/>
  <c r="S237" i="7"/>
  <c r="R216" i="7"/>
  <c r="R263" i="7"/>
  <c r="N263" i="7"/>
  <c r="Q263" i="7"/>
  <c r="R262" i="7"/>
  <c r="N262" i="7"/>
  <c r="Q262" i="7"/>
  <c r="R269" i="7"/>
  <c r="N269" i="7"/>
  <c r="Q269" i="7"/>
  <c r="N234" i="7"/>
  <c r="R234" i="7"/>
  <c r="Q234" i="7"/>
  <c r="Q232" i="7"/>
  <c r="N232" i="7"/>
  <c r="R232" i="7"/>
  <c r="S258" i="7"/>
  <c r="O258" i="7"/>
  <c r="O220" i="7"/>
  <c r="S220" i="7"/>
  <c r="S267" i="7"/>
  <c r="O267" i="7"/>
  <c r="N233" i="7"/>
  <c r="R233" i="7"/>
  <c r="Q233" i="7"/>
  <c r="P203" i="7"/>
  <c r="S203" i="7"/>
  <c r="P195" i="7"/>
  <c r="S195" i="7"/>
  <c r="P187" i="7"/>
  <c r="S187" i="7"/>
  <c r="P179" i="7"/>
  <c r="S179" i="7"/>
  <c r="P172" i="7"/>
  <c r="S172" i="7"/>
  <c r="S228" i="7"/>
  <c r="O228" i="7"/>
  <c r="S246" i="7"/>
  <c r="O246" i="7"/>
  <c r="R237" i="7"/>
  <c r="N237" i="7"/>
  <c r="Q237" i="7"/>
  <c r="R207" i="7"/>
  <c r="N207" i="7"/>
  <c r="Q207" i="7"/>
  <c r="R191" i="7"/>
  <c r="N191" i="7"/>
  <c r="Q191" i="7"/>
  <c r="R175" i="7"/>
  <c r="N175" i="7"/>
  <c r="Q175" i="7"/>
  <c r="Q224" i="7"/>
  <c r="R224" i="7"/>
  <c r="N224" i="7"/>
  <c r="Q225" i="7"/>
  <c r="R225" i="7"/>
  <c r="N225" i="7"/>
  <c r="R194" i="7"/>
  <c r="N194" i="7"/>
  <c r="Q194" i="7"/>
  <c r="R139" i="7"/>
  <c r="N139" i="7"/>
  <c r="Q139" i="7"/>
  <c r="R138" i="7"/>
  <c r="N138" i="7"/>
  <c r="Q138" i="7"/>
  <c r="R196" i="7"/>
  <c r="N196" i="7"/>
  <c r="Q196" i="7"/>
  <c r="R143" i="7"/>
  <c r="N143" i="7"/>
  <c r="Q143" i="7"/>
  <c r="R268" i="7"/>
  <c r="N268" i="7"/>
  <c r="Q268" i="7"/>
  <c r="R259" i="7"/>
  <c r="N259" i="7"/>
  <c r="Q259" i="7"/>
  <c r="R258" i="7"/>
  <c r="N258" i="7"/>
  <c r="Q258" i="7"/>
  <c r="R265" i="7"/>
  <c r="N265" i="7"/>
  <c r="Q265" i="7"/>
  <c r="N230" i="7"/>
  <c r="R230" i="7"/>
  <c r="Q230" i="7"/>
  <c r="S231" i="7"/>
  <c r="O231" i="7"/>
  <c r="S254" i="7"/>
  <c r="O254" i="7"/>
  <c r="S227" i="7"/>
  <c r="O227" i="7"/>
  <c r="O219" i="7"/>
  <c r="S219" i="7"/>
  <c r="O212" i="7"/>
  <c r="S212" i="7"/>
  <c r="S239" i="7"/>
  <c r="O239" i="7"/>
  <c r="P206" i="7"/>
  <c r="S206" i="7"/>
  <c r="P198" i="7"/>
  <c r="S198" i="7"/>
  <c r="P190" i="7"/>
  <c r="S190" i="7"/>
  <c r="P182" i="7"/>
  <c r="S182" i="7"/>
  <c r="P169" i="7"/>
  <c r="S169" i="7"/>
  <c r="S249" i="7"/>
  <c r="O249" i="7"/>
  <c r="S252" i="7"/>
  <c r="O252" i="7"/>
  <c r="N229" i="7"/>
  <c r="R229" i="7"/>
  <c r="Q229" i="7"/>
  <c r="R205" i="7"/>
  <c r="N205" i="7"/>
  <c r="Q205" i="7"/>
  <c r="R189" i="7"/>
  <c r="N189" i="7"/>
  <c r="Q189" i="7"/>
  <c r="R173" i="7"/>
  <c r="M81" i="12" s="1"/>
  <c r="S81" i="12" s="1"/>
  <c r="N173" i="7"/>
  <c r="I81" i="12" s="1"/>
  <c r="O81" i="12" s="1"/>
  <c r="Q173" i="7"/>
  <c r="L81" i="12" s="1"/>
  <c r="R81" i="12" s="1"/>
  <c r="R160" i="7"/>
  <c r="N160" i="7"/>
  <c r="Q160" i="7"/>
  <c r="R145" i="7"/>
  <c r="N145" i="7"/>
  <c r="Q145" i="7"/>
  <c r="Q226" i="7"/>
  <c r="R226" i="7"/>
  <c r="N226" i="7"/>
  <c r="R227" i="7"/>
  <c r="Q227" i="7"/>
  <c r="N227" i="7"/>
  <c r="R180" i="7"/>
  <c r="N180" i="7"/>
  <c r="Q180" i="7"/>
  <c r="R147" i="7"/>
  <c r="N147" i="7"/>
  <c r="Q147" i="7"/>
  <c r="S261" i="7"/>
  <c r="O261" i="7"/>
  <c r="S162" i="7"/>
  <c r="R202" i="7"/>
  <c r="N202" i="7"/>
  <c r="Q202" i="7"/>
  <c r="R172" i="7"/>
  <c r="N172" i="7"/>
  <c r="Q172" i="7"/>
  <c r="R144" i="7"/>
  <c r="N144" i="7"/>
  <c r="Q144" i="7"/>
  <c r="R260" i="7"/>
  <c r="N260" i="7"/>
  <c r="Q260" i="7"/>
  <c r="R267" i="7"/>
  <c r="N267" i="7"/>
  <c r="Q267" i="7"/>
  <c r="R251" i="7"/>
  <c r="N251" i="7"/>
  <c r="Q251" i="7"/>
  <c r="R266" i="7"/>
  <c r="N266" i="7"/>
  <c r="Q266" i="7"/>
  <c r="R250" i="7"/>
  <c r="N250" i="7"/>
  <c r="Q250" i="7"/>
  <c r="R231" i="7"/>
  <c r="Q231" i="7"/>
  <c r="N231" i="7"/>
  <c r="R257" i="7"/>
  <c r="N257" i="7"/>
  <c r="Q257" i="7"/>
  <c r="R240" i="7"/>
  <c r="N240" i="7"/>
  <c r="Q240" i="7"/>
  <c r="S244" i="7"/>
  <c r="O244" i="7"/>
  <c r="S235" i="7"/>
  <c r="O235" i="7"/>
  <c r="S262" i="7"/>
  <c r="O262" i="7"/>
  <c r="S247" i="7"/>
  <c r="O247" i="7"/>
  <c r="O225" i="7"/>
  <c r="S225" i="7"/>
  <c r="O221" i="7"/>
  <c r="S221" i="7"/>
  <c r="O216" i="7"/>
  <c r="S216" i="7"/>
  <c r="O208" i="7"/>
  <c r="S208" i="7"/>
  <c r="Q248" i="7"/>
  <c r="N248" i="7"/>
  <c r="R248" i="7"/>
  <c r="P204" i="7"/>
  <c r="S204" i="7"/>
  <c r="P200" i="7"/>
  <c r="S200" i="7"/>
  <c r="P196" i="7"/>
  <c r="S196" i="7"/>
  <c r="P192" i="7"/>
  <c r="S192" i="7"/>
  <c r="P188" i="7"/>
  <c r="S188" i="7"/>
  <c r="P184" i="7"/>
  <c r="S184" i="7"/>
  <c r="P180" i="7"/>
  <c r="S180" i="7"/>
  <c r="P176" i="7"/>
  <c r="S176" i="7"/>
  <c r="P171" i="7"/>
  <c r="S171" i="7"/>
  <c r="S265" i="7"/>
  <c r="O265" i="7"/>
  <c r="S233" i="7"/>
  <c r="O233" i="7"/>
  <c r="S240" i="7"/>
  <c r="O240" i="7"/>
  <c r="S260" i="7"/>
  <c r="O260" i="7"/>
  <c r="R241" i="7"/>
  <c r="N241" i="7"/>
  <c r="Q241" i="7"/>
  <c r="S209" i="7"/>
  <c r="R201" i="7"/>
  <c r="N201" i="7"/>
  <c r="Q201" i="7"/>
  <c r="R193" i="7"/>
  <c r="N193" i="7"/>
  <c r="Q193" i="7"/>
  <c r="R185" i="7"/>
  <c r="N185" i="7"/>
  <c r="Q185" i="7"/>
  <c r="R177" i="7"/>
  <c r="N177" i="7"/>
  <c r="Q177" i="7"/>
  <c r="R169" i="7"/>
  <c r="N169" i="7"/>
  <c r="Q169" i="7"/>
  <c r="R161" i="7"/>
  <c r="N161" i="7"/>
  <c r="Q161" i="7"/>
  <c r="R153" i="7"/>
  <c r="N153" i="7"/>
  <c r="Q153" i="7"/>
  <c r="R137" i="7"/>
  <c r="N137" i="7"/>
  <c r="Q137" i="7"/>
  <c r="Q222" i="7"/>
  <c r="R222" i="7"/>
  <c r="N222" i="7"/>
  <c r="N210" i="7"/>
  <c r="Q210" i="7"/>
  <c r="R210" i="7"/>
  <c r="Q223" i="7"/>
  <c r="R223" i="7"/>
  <c r="N223" i="7"/>
  <c r="R211" i="7"/>
  <c r="Q211" i="7"/>
  <c r="N211" i="7"/>
  <c r="S241" i="7"/>
  <c r="O241" i="7"/>
  <c r="R186" i="7"/>
  <c r="N186" i="7"/>
  <c r="Q186" i="7"/>
  <c r="R165" i="7"/>
  <c r="N165" i="7"/>
  <c r="Q165" i="7"/>
  <c r="R156" i="7"/>
  <c r="N156" i="7"/>
  <c r="Q156" i="7"/>
  <c r="O215" i="7"/>
  <c r="S215" i="7"/>
  <c r="R142" i="7"/>
  <c r="N142" i="7"/>
  <c r="Q142" i="7"/>
  <c r="N208" i="7"/>
  <c r="R208" i="7"/>
  <c r="Q208" i="7"/>
  <c r="R198" i="7"/>
  <c r="N198" i="7"/>
  <c r="Q198" i="7"/>
  <c r="R178" i="7"/>
  <c r="N178" i="7"/>
  <c r="Q178" i="7"/>
  <c r="R164" i="7"/>
  <c r="N164" i="7"/>
  <c r="Q164" i="7"/>
  <c r="S253" i="7"/>
  <c r="O253" i="7"/>
  <c r="R158" i="7"/>
  <c r="N158" i="7"/>
  <c r="Q158" i="7"/>
  <c r="R163" i="7"/>
  <c r="O186" i="3"/>
  <c r="Q171" i="3"/>
  <c r="N171" i="3"/>
  <c r="O236" i="3"/>
  <c r="R223" i="3"/>
  <c r="N223" i="3"/>
  <c r="N264" i="3"/>
  <c r="O259" i="3"/>
  <c r="O218" i="3"/>
  <c r="S218" i="3"/>
  <c r="O173" i="3"/>
  <c r="J80" i="12" s="1"/>
  <c r="P80" i="12" s="1"/>
  <c r="Q204" i="3"/>
  <c r="N204" i="3"/>
  <c r="N182" i="3"/>
  <c r="O165" i="3"/>
  <c r="N176" i="3"/>
  <c r="M268" i="3"/>
  <c r="P268" i="3" s="1"/>
  <c r="K257" i="3"/>
  <c r="L268" i="3"/>
  <c r="N243" i="3"/>
  <c r="R243" i="3"/>
  <c r="O232" i="3"/>
  <c r="R222" i="3"/>
  <c r="N222" i="3"/>
  <c r="M241" i="3"/>
  <c r="P241" i="3" s="1"/>
  <c r="O227" i="3"/>
  <c r="O221" i="3"/>
  <c r="O212" i="3"/>
  <c r="L251" i="3"/>
  <c r="O214" i="3"/>
  <c r="O202" i="3"/>
  <c r="L211" i="3"/>
  <c r="K224" i="3"/>
  <c r="L213" i="3"/>
  <c r="K237" i="3"/>
  <c r="S181" i="3"/>
  <c r="O181" i="3"/>
  <c r="N169" i="3"/>
  <c r="L193" i="3"/>
  <c r="N181" i="3"/>
  <c r="R181" i="3"/>
  <c r="Q181" i="3"/>
  <c r="O171" i="3"/>
  <c r="K193" i="3"/>
  <c r="K189" i="3"/>
  <c r="M184" i="3"/>
  <c r="P184" i="3" s="1"/>
  <c r="M168" i="3"/>
  <c r="P168" i="3" s="1"/>
  <c r="M159" i="3"/>
  <c r="P159" i="3" s="1"/>
  <c r="K154" i="3"/>
  <c r="O149" i="3"/>
  <c r="N138" i="3"/>
  <c r="R138" i="3"/>
  <c r="O134" i="3"/>
  <c r="S134" i="3"/>
  <c r="M153" i="3"/>
  <c r="P153" i="3" s="1"/>
  <c r="K209" i="3"/>
  <c r="L200" i="3"/>
  <c r="K190" i="3"/>
  <c r="M176" i="3"/>
  <c r="P176" i="3" s="1"/>
  <c r="M164" i="3"/>
  <c r="P164" i="3" s="1"/>
  <c r="L159" i="3"/>
  <c r="O151" i="3"/>
  <c r="Q144" i="3"/>
  <c r="N144" i="3"/>
  <c r="S136" i="3"/>
  <c r="O136" i="3"/>
  <c r="M197" i="3"/>
  <c r="P197" i="3" s="1"/>
  <c r="K196" i="3"/>
  <c r="K183" i="3"/>
  <c r="L164" i="3"/>
  <c r="L148" i="3"/>
  <c r="M146" i="3"/>
  <c r="P146" i="3" s="1"/>
  <c r="Q136" i="3"/>
  <c r="N136" i="3"/>
  <c r="R136" i="3"/>
  <c r="M211" i="3"/>
  <c r="P211" i="3" s="1"/>
  <c r="M226" i="3"/>
  <c r="P226" i="3" s="1"/>
  <c r="M230" i="3"/>
  <c r="P230" i="3" s="1"/>
  <c r="K192" i="3"/>
  <c r="L166" i="3"/>
  <c r="L163" i="3"/>
  <c r="S141" i="3"/>
  <c r="O141" i="3"/>
  <c r="K167" i="3"/>
  <c r="K157" i="3"/>
  <c r="K153" i="3"/>
  <c r="Q142" i="3"/>
  <c r="N142" i="3"/>
  <c r="L256" i="3"/>
  <c r="L250" i="3"/>
  <c r="L247" i="3"/>
  <c r="K268" i="3"/>
  <c r="K261" i="3"/>
  <c r="M256" i="3"/>
  <c r="P256" i="3" s="1"/>
  <c r="L249" i="3"/>
  <c r="M267" i="3"/>
  <c r="P267" i="3" s="1"/>
  <c r="L263" i="3"/>
  <c r="L252" i="3"/>
  <c r="M236" i="3"/>
  <c r="P236" i="3" s="1"/>
  <c r="K270" i="3"/>
  <c r="M270" i="3"/>
  <c r="P270" i="3" s="1"/>
  <c r="K109" i="12" s="1"/>
  <c r="Q109" i="12" s="1"/>
  <c r="L266" i="3"/>
  <c r="K262" i="3"/>
  <c r="M262" i="3"/>
  <c r="P262" i="3" s="1"/>
  <c r="L258" i="3"/>
  <c r="K253" i="3"/>
  <c r="L245" i="3"/>
  <c r="L242" i="3"/>
  <c r="L240" i="3"/>
  <c r="L237" i="3"/>
  <c r="L235" i="3"/>
  <c r="M231" i="3"/>
  <c r="P231" i="3" s="1"/>
  <c r="K218" i="3"/>
  <c r="L261" i="3"/>
  <c r="M235" i="3"/>
  <c r="P235" i="3" s="1"/>
  <c r="L228" i="3"/>
  <c r="M239" i="3"/>
  <c r="P239" i="3" s="1"/>
  <c r="L209" i="3"/>
  <c r="K233" i="3"/>
  <c r="K227" i="3"/>
  <c r="K212" i="3"/>
  <c r="M205" i="3"/>
  <c r="P205" i="3" s="1"/>
  <c r="L199" i="3"/>
  <c r="K216" i="3"/>
  <c r="L201" i="3"/>
  <c r="L222" i="3"/>
  <c r="Q222" i="3" s="1"/>
  <c r="L192" i="3"/>
  <c r="M182" i="3"/>
  <c r="P182" i="3" s="1"/>
  <c r="L176" i="3"/>
  <c r="L220" i="3"/>
  <c r="L191" i="3"/>
  <c r="L178" i="3"/>
  <c r="K217" i="3"/>
  <c r="M217" i="3"/>
  <c r="P217" i="3" s="1"/>
  <c r="L210" i="3"/>
  <c r="M190" i="3"/>
  <c r="P190" i="3" s="1"/>
  <c r="M174" i="3"/>
  <c r="P174" i="3" s="1"/>
  <c r="K200" i="3"/>
  <c r="K186" i="3"/>
  <c r="K175" i="3"/>
  <c r="K168" i="3"/>
  <c r="K158" i="3"/>
  <c r="L153" i="3"/>
  <c r="M147" i="3"/>
  <c r="P147" i="3" s="1"/>
  <c r="O137" i="3"/>
  <c r="S137" i="3"/>
  <c r="L248" i="3"/>
  <c r="K180" i="3"/>
  <c r="K173" i="3"/>
  <c r="K170" i="3"/>
  <c r="M157" i="3"/>
  <c r="P157" i="3" s="1"/>
  <c r="L207" i="3"/>
  <c r="K187" i="3"/>
  <c r="L168" i="3"/>
  <c r="K164" i="3"/>
  <c r="K156" i="3"/>
  <c r="K149" i="3"/>
  <c r="L143" i="3"/>
  <c r="L197" i="3"/>
  <c r="L189" i="3"/>
  <c r="M192" i="3"/>
  <c r="P192" i="3" s="1"/>
  <c r="M169" i="3"/>
  <c r="P169" i="3" s="1"/>
  <c r="M163" i="3"/>
  <c r="P163" i="3" s="1"/>
  <c r="M162" i="3"/>
  <c r="P162" i="3" s="1"/>
  <c r="L158" i="3"/>
  <c r="L156" i="3"/>
  <c r="M154" i="3"/>
  <c r="P154" i="3" s="1"/>
  <c r="L150" i="3"/>
  <c r="L142" i="3"/>
  <c r="M238" i="3"/>
  <c r="P238" i="3" s="1"/>
  <c r="M242" i="3"/>
  <c r="P242" i="3" s="1"/>
  <c r="M234" i="3"/>
  <c r="P234" i="3" s="1"/>
  <c r="M249" i="3"/>
  <c r="P249" i="3" s="1"/>
  <c r="M185" i="3"/>
  <c r="P185" i="3" s="1"/>
  <c r="K145" i="3"/>
  <c r="M152" i="3"/>
  <c r="P152" i="3" s="1"/>
  <c r="K139" i="3"/>
  <c r="M156" i="3"/>
  <c r="P156" i="3" s="1"/>
  <c r="L253" i="3"/>
  <c r="O230" i="3"/>
  <c r="S230" i="3"/>
  <c r="L265" i="3"/>
  <c r="M237" i="3"/>
  <c r="P237" i="3" s="1"/>
  <c r="N219" i="3"/>
  <c r="O204" i="3"/>
  <c r="Q203" i="3"/>
  <c r="N203" i="3"/>
  <c r="K215" i="3"/>
  <c r="L187" i="3"/>
  <c r="K252" i="3"/>
  <c r="L255" i="3"/>
  <c r="K265" i="3"/>
  <c r="M260" i="3"/>
  <c r="P260" i="3" s="1"/>
  <c r="M255" i="3"/>
  <c r="P255" i="3" s="1"/>
  <c r="M254" i="3"/>
  <c r="P254" i="3" s="1"/>
  <c r="K249" i="3"/>
  <c r="L267" i="3"/>
  <c r="L260" i="3"/>
  <c r="K246" i="3"/>
  <c r="K234" i="3"/>
  <c r="M246" i="3"/>
  <c r="P246" i="3" s="1"/>
  <c r="K239" i="3"/>
  <c r="L234" i="3"/>
  <c r="L226" i="3"/>
  <c r="K214" i="3"/>
  <c r="L257" i="3"/>
  <c r="M233" i="3"/>
  <c r="P233" i="3" s="1"/>
  <c r="L225" i="3"/>
  <c r="K235" i="3"/>
  <c r="L224" i="3"/>
  <c r="M222" i="3"/>
  <c r="P222" i="3" s="1"/>
  <c r="M221" i="3"/>
  <c r="P221" i="3" s="1"/>
  <c r="M216" i="3"/>
  <c r="P216" i="3" s="1"/>
  <c r="L206" i="3"/>
  <c r="M220" i="3"/>
  <c r="P220" i="3" s="1"/>
  <c r="L208" i="3"/>
  <c r="M202" i="3"/>
  <c r="P202" i="3" s="1"/>
  <c r="K247" i="3"/>
  <c r="M214" i="3"/>
  <c r="P214" i="3" s="1"/>
  <c r="K208" i="3"/>
  <c r="L198" i="3"/>
  <c r="K221" i="3"/>
  <c r="M213" i="3"/>
  <c r="P213" i="3" s="1"/>
  <c r="M200" i="3"/>
  <c r="P200" i="3" s="1"/>
  <c r="L185" i="3"/>
  <c r="M179" i="3"/>
  <c r="P179" i="3" s="1"/>
  <c r="L169" i="3"/>
  <c r="Q169" i="3" s="1"/>
  <c r="M210" i="3"/>
  <c r="P210" i="3" s="1"/>
  <c r="L188" i="3"/>
  <c r="L175" i="3"/>
  <c r="K232" i="3"/>
  <c r="L216" i="3"/>
  <c r="K205" i="3"/>
  <c r="M193" i="3"/>
  <c r="P193" i="3" s="1"/>
  <c r="M187" i="3"/>
  <c r="P187" i="3" s="1"/>
  <c r="L184" i="3"/>
  <c r="L177" i="3"/>
  <c r="M171" i="3"/>
  <c r="P171" i="3" s="1"/>
  <c r="L196" i="3"/>
  <c r="M189" i="3"/>
  <c r="P189" i="3" s="1"/>
  <c r="M188" i="3"/>
  <c r="P188" i="3" s="1"/>
  <c r="K174" i="3"/>
  <c r="K162" i="3"/>
  <c r="L157" i="3"/>
  <c r="M151" i="3"/>
  <c r="P151" i="3" s="1"/>
  <c r="K146" i="3"/>
  <c r="K141" i="3"/>
  <c r="M208" i="3"/>
  <c r="P208" i="3" s="1"/>
  <c r="L138" i="3"/>
  <c r="K207" i="3"/>
  <c r="K194" i="3"/>
  <c r="L194" i="3"/>
  <c r="M183" i="3"/>
  <c r="P183" i="3" s="1"/>
  <c r="M167" i="3"/>
  <c r="P167" i="3" s="1"/>
  <c r="K161" i="3"/>
  <c r="L155" i="3"/>
  <c r="K148" i="3"/>
  <c r="K241" i="3"/>
  <c r="L180" i="3"/>
  <c r="M149" i="3"/>
  <c r="P149" i="3" s="1"/>
  <c r="Q134" i="3"/>
  <c r="L183" i="3"/>
  <c r="L167" i="3"/>
  <c r="L146" i="3"/>
  <c r="L144" i="3"/>
  <c r="L139" i="3"/>
  <c r="M204" i="3"/>
  <c r="P204" i="3" s="1"/>
  <c r="M215" i="3"/>
  <c r="P215" i="3" s="1"/>
  <c r="M240" i="3"/>
  <c r="P240" i="3" s="1"/>
  <c r="K220" i="3"/>
  <c r="K177" i="3"/>
  <c r="M166" i="3"/>
  <c r="P166" i="3" s="1"/>
  <c r="M161" i="3"/>
  <c r="P161" i="3" s="1"/>
  <c r="K179" i="3"/>
  <c r="M144" i="3"/>
  <c r="P144" i="3" s="1"/>
  <c r="L170" i="3"/>
  <c r="M148" i="3"/>
  <c r="P148" i="3" s="1"/>
  <c r="L254" i="3"/>
  <c r="N238" i="3"/>
  <c r="M245" i="3"/>
  <c r="P245" i="3" s="1"/>
  <c r="O179" i="3"/>
  <c r="K197" i="3"/>
  <c r="K256" i="3"/>
  <c r="K248" i="3"/>
  <c r="K267" i="3"/>
  <c r="K263" i="3"/>
  <c r="K259" i="3"/>
  <c r="K255" i="3"/>
  <c r="K251" i="3"/>
  <c r="K254" i="3"/>
  <c r="M250" i="3"/>
  <c r="P250" i="3" s="1"/>
  <c r="M247" i="3"/>
  <c r="P247" i="3" s="1"/>
  <c r="K269" i="3"/>
  <c r="M264" i="3"/>
  <c r="P264" i="3" s="1"/>
  <c r="K260" i="3"/>
  <c r="M248" i="3"/>
  <c r="P248" i="3" s="1"/>
  <c r="L264" i="3"/>
  <c r="Q264" i="3" s="1"/>
  <c r="M259" i="3"/>
  <c r="P259" i="3" s="1"/>
  <c r="K242" i="3"/>
  <c r="M232" i="3"/>
  <c r="P232" i="3" s="1"/>
  <c r="L270" i="3"/>
  <c r="K266" i="3"/>
  <c r="M266" i="3"/>
  <c r="P266" i="3" s="1"/>
  <c r="L262" i="3"/>
  <c r="K258" i="3"/>
  <c r="M258" i="3"/>
  <c r="P258" i="3" s="1"/>
  <c r="L231" i="3"/>
  <c r="K250" i="3"/>
  <c r="L244" i="3"/>
  <c r="L241" i="3"/>
  <c r="L238" i="3"/>
  <c r="L233" i="3"/>
  <c r="L229" i="3"/>
  <c r="L269" i="3"/>
  <c r="M252" i="3"/>
  <c r="P252" i="3" s="1"/>
  <c r="L243" i="3"/>
  <c r="Q243" i="3" s="1"/>
  <c r="L239" i="3"/>
  <c r="K231" i="3"/>
  <c r="M228" i="3"/>
  <c r="P228" i="3" s="1"/>
  <c r="L246" i="3"/>
  <c r="K228" i="3"/>
  <c r="L219" i="3"/>
  <c r="M209" i="3"/>
  <c r="P209" i="3" s="1"/>
  <c r="M251" i="3"/>
  <c r="P251" i="3" s="1"/>
  <c r="M227" i="3"/>
  <c r="P227" i="3" s="1"/>
  <c r="L223" i="3"/>
  <c r="L205" i="3"/>
  <c r="K225" i="3"/>
  <c r="M201" i="3"/>
  <c r="P201" i="3" s="1"/>
  <c r="L195" i="3"/>
  <c r="M219" i="3"/>
  <c r="P219" i="3" s="1"/>
  <c r="K213" i="3"/>
  <c r="L203" i="3"/>
  <c r="L182" i="3"/>
  <c r="K245" i="3"/>
  <c r="M199" i="3"/>
  <c r="P199" i="3" s="1"/>
  <c r="M191" i="3"/>
  <c r="P191" i="3" s="1"/>
  <c r="K185" i="3"/>
  <c r="M178" i="3"/>
  <c r="P178" i="3" s="1"/>
  <c r="L172" i="3"/>
  <c r="K229" i="3"/>
  <c r="L217" i="3"/>
  <c r="L215" i="3"/>
  <c r="K210" i="3"/>
  <c r="K201" i="3"/>
  <c r="L190" i="3"/>
  <c r="L174" i="3"/>
  <c r="M165" i="3"/>
  <c r="P165" i="3" s="1"/>
  <c r="K206" i="3"/>
  <c r="M186" i="3"/>
  <c r="P186" i="3" s="1"/>
  <c r="L161" i="3"/>
  <c r="M155" i="3"/>
  <c r="P155" i="3" s="1"/>
  <c r="K150" i="3"/>
  <c r="L145" i="3"/>
  <c r="S140" i="3"/>
  <c r="O140" i="3"/>
  <c r="K230" i="3"/>
  <c r="K226" i="3"/>
  <c r="K211" i="3"/>
  <c r="K244" i="3"/>
  <c r="K236" i="3"/>
  <c r="K199" i="3"/>
  <c r="K184" i="3"/>
  <c r="K198" i="3"/>
  <c r="K240" i="3"/>
  <c r="K188" i="3"/>
  <c r="K151" i="3"/>
  <c r="K147" i="3"/>
  <c r="K195" i="3"/>
  <c r="K143" i="3"/>
  <c r="K172" i="3"/>
  <c r="K159" i="3"/>
  <c r="K155" i="3"/>
  <c r="K137" i="3"/>
  <c r="M173" i="3"/>
  <c r="P173" i="3" s="1"/>
  <c r="K80" i="12" s="1"/>
  <c r="Q80" i="12" s="1"/>
  <c r="M170" i="3"/>
  <c r="P170" i="3" s="1"/>
  <c r="M145" i="3"/>
  <c r="P145" i="3" s="1"/>
  <c r="M212" i="3"/>
  <c r="P212" i="3" s="1"/>
  <c r="M203" i="3"/>
  <c r="P203" i="3" s="1"/>
  <c r="M194" i="3"/>
  <c r="P194" i="3" s="1"/>
  <c r="K191" i="3"/>
  <c r="M177" i="3"/>
  <c r="P177" i="3" s="1"/>
  <c r="K165" i="3"/>
  <c r="K160" i="3"/>
  <c r="K152" i="3"/>
  <c r="L147" i="3"/>
  <c r="K140" i="3"/>
  <c r="M172" i="3"/>
  <c r="P172" i="3" s="1"/>
  <c r="K178" i="3"/>
  <c r="K166" i="3"/>
  <c r="L162" i="3"/>
  <c r="L160" i="3"/>
  <c r="M158" i="3"/>
  <c r="P158" i="3" s="1"/>
  <c r="L154" i="3"/>
  <c r="L152" i="3"/>
  <c r="M150" i="3"/>
  <c r="P150" i="3" s="1"/>
  <c r="M142" i="3"/>
  <c r="P142" i="3" s="1"/>
  <c r="M180" i="3"/>
  <c r="P180" i="3" s="1"/>
  <c r="M207" i="3"/>
  <c r="P207" i="3" s="1"/>
  <c r="M244" i="3"/>
  <c r="P244" i="3" s="1"/>
  <c r="K202" i="3"/>
  <c r="K135" i="3"/>
  <c r="K163" i="3"/>
  <c r="R134" i="3"/>
  <c r="O269" i="10"/>
  <c r="R159" i="10"/>
  <c r="N159" i="10"/>
  <c r="S136" i="10"/>
  <c r="O136" i="10"/>
  <c r="R214" i="10"/>
  <c r="N214" i="10"/>
  <c r="N222" i="10"/>
  <c r="O165" i="10"/>
  <c r="O252" i="10"/>
  <c r="N246" i="10"/>
  <c r="Q246" i="10"/>
  <c r="O153" i="10"/>
  <c r="N194" i="10"/>
  <c r="Q194" i="10"/>
  <c r="O246" i="10"/>
  <c r="L259" i="10"/>
  <c r="O219" i="10"/>
  <c r="O200" i="10"/>
  <c r="O215" i="10"/>
  <c r="K245" i="10"/>
  <c r="L233" i="10"/>
  <c r="Q215" i="10"/>
  <c r="N215" i="10"/>
  <c r="O169" i="10"/>
  <c r="M201" i="10"/>
  <c r="P201" i="10" s="1"/>
  <c r="O189" i="10"/>
  <c r="S189" i="10"/>
  <c r="N178" i="10"/>
  <c r="L145" i="10"/>
  <c r="L223" i="10"/>
  <c r="N166" i="10"/>
  <c r="M155" i="10"/>
  <c r="P155" i="10" s="1"/>
  <c r="S137" i="10"/>
  <c r="O137" i="10"/>
  <c r="M177" i="10"/>
  <c r="P177" i="10" s="1"/>
  <c r="L161" i="10"/>
  <c r="M178" i="10"/>
  <c r="P178" i="10" s="1"/>
  <c r="K161" i="10"/>
  <c r="L174" i="10"/>
  <c r="N140" i="10"/>
  <c r="M256" i="10"/>
  <c r="P256" i="10" s="1"/>
  <c r="M250" i="10"/>
  <c r="P250" i="10" s="1"/>
  <c r="L264" i="10"/>
  <c r="L256" i="10"/>
  <c r="L265" i="10"/>
  <c r="K249" i="10"/>
  <c r="K244" i="10"/>
  <c r="K236" i="10"/>
  <c r="L251" i="10"/>
  <c r="L242" i="10"/>
  <c r="L236" i="10"/>
  <c r="M269" i="10"/>
  <c r="P269" i="10" s="1"/>
  <c r="L267" i="10"/>
  <c r="K241" i="10"/>
  <c r="M222" i="10"/>
  <c r="P222" i="10" s="1"/>
  <c r="L209" i="10"/>
  <c r="M203" i="10"/>
  <c r="P203" i="10" s="1"/>
  <c r="K270" i="10"/>
  <c r="M262" i="10"/>
  <c r="P262" i="10" s="1"/>
  <c r="K254" i="10"/>
  <c r="K252" i="10"/>
  <c r="L237" i="10"/>
  <c r="L218" i="10"/>
  <c r="L205" i="10"/>
  <c r="M257" i="10"/>
  <c r="P257" i="10" s="1"/>
  <c r="K237" i="10"/>
  <c r="M234" i="10"/>
  <c r="P234" i="10" s="1"/>
  <c r="M229" i="10"/>
  <c r="P229" i="10" s="1"/>
  <c r="L227" i="10"/>
  <c r="L214" i="10"/>
  <c r="Q214" i="10" s="1"/>
  <c r="K266" i="10"/>
  <c r="M230" i="10"/>
  <c r="P230" i="10" s="1"/>
  <c r="M191" i="10"/>
  <c r="P191" i="10" s="1"/>
  <c r="L178" i="10"/>
  <c r="Q178" i="10" s="1"/>
  <c r="M172" i="10"/>
  <c r="P172" i="10" s="1"/>
  <c r="M258" i="10"/>
  <c r="P258" i="10" s="1"/>
  <c r="K230" i="10"/>
  <c r="L204" i="10"/>
  <c r="L183" i="10"/>
  <c r="L226" i="10"/>
  <c r="K208" i="10"/>
  <c r="K187" i="10"/>
  <c r="M186" i="10"/>
  <c r="P186" i="10" s="1"/>
  <c r="K182" i="10"/>
  <c r="K174" i="10"/>
  <c r="L163" i="10"/>
  <c r="M153" i="10"/>
  <c r="P153" i="10" s="1"/>
  <c r="K142" i="10"/>
  <c r="M225" i="10"/>
  <c r="P225" i="10" s="1"/>
  <c r="M204" i="10"/>
  <c r="P204" i="10" s="1"/>
  <c r="M199" i="10"/>
  <c r="P199" i="10" s="1"/>
  <c r="M192" i="10"/>
  <c r="P192" i="10" s="1"/>
  <c r="K158" i="10"/>
  <c r="M181" i="10"/>
  <c r="P181" i="10" s="1"/>
  <c r="M212" i="10"/>
  <c r="P212" i="10" s="1"/>
  <c r="M244" i="10"/>
  <c r="P244" i="10" s="1"/>
  <c r="L232" i="10"/>
  <c r="M209" i="10"/>
  <c r="P209" i="10" s="1"/>
  <c r="L197" i="10"/>
  <c r="K192" i="10"/>
  <c r="K177" i="10"/>
  <c r="L162" i="10"/>
  <c r="M158" i="10"/>
  <c r="P158" i="10" s="1"/>
  <c r="L156" i="10"/>
  <c r="M145" i="10"/>
  <c r="P145" i="10" s="1"/>
  <c r="L138" i="10"/>
  <c r="L210" i="10"/>
  <c r="M154" i="10"/>
  <c r="P154" i="10" s="1"/>
  <c r="L152" i="10"/>
  <c r="L229" i="10"/>
  <c r="M189" i="10"/>
  <c r="P189" i="10" s="1"/>
  <c r="L173" i="10"/>
  <c r="M167" i="10"/>
  <c r="P167" i="10" s="1"/>
  <c r="L154" i="10"/>
  <c r="K145" i="10"/>
  <c r="L171" i="10"/>
  <c r="L158" i="10"/>
  <c r="L143" i="10"/>
  <c r="K135" i="10"/>
  <c r="K160" i="10"/>
  <c r="M146" i="10"/>
  <c r="P146" i="10" s="1"/>
  <c r="K136" i="10"/>
  <c r="K165" i="10"/>
  <c r="K139" i="10"/>
  <c r="L187" i="10"/>
  <c r="K168" i="10"/>
  <c r="K148" i="10"/>
  <c r="Q257" i="10"/>
  <c r="N257" i="10"/>
  <c r="M253" i="10"/>
  <c r="P253" i="10" s="1"/>
  <c r="O239" i="10"/>
  <c r="S239" i="10"/>
  <c r="S240" i="10"/>
  <c r="O240" i="10"/>
  <c r="M270" i="10"/>
  <c r="P270" i="10" s="1"/>
  <c r="K116" i="12" s="1"/>
  <c r="Q116" i="12" s="1"/>
  <c r="M217" i="10"/>
  <c r="P217" i="10" s="1"/>
  <c r="K263" i="10"/>
  <c r="M266" i="10"/>
  <c r="P266" i="10" s="1"/>
  <c r="M233" i="10"/>
  <c r="P233" i="10" s="1"/>
  <c r="R213" i="10"/>
  <c r="N213" i="10"/>
  <c r="O188" i="10"/>
  <c r="S188" i="10"/>
  <c r="M210" i="10"/>
  <c r="P210" i="10" s="1"/>
  <c r="S186" i="10"/>
  <c r="O186" i="10"/>
  <c r="K231" i="10"/>
  <c r="M187" i="10"/>
  <c r="P187" i="10" s="1"/>
  <c r="O176" i="10"/>
  <c r="N164" i="10"/>
  <c r="N151" i="10"/>
  <c r="M208" i="10"/>
  <c r="P208" i="10" s="1"/>
  <c r="L207" i="10"/>
  <c r="L164" i="10"/>
  <c r="M236" i="10"/>
  <c r="P236" i="10" s="1"/>
  <c r="L241" i="10"/>
  <c r="M200" i="10"/>
  <c r="P200" i="10" s="1"/>
  <c r="Q184" i="10"/>
  <c r="N184" i="10"/>
  <c r="L142" i="10"/>
  <c r="M216" i="10"/>
  <c r="P216" i="10" s="1"/>
  <c r="M170" i="10"/>
  <c r="P170" i="10" s="1"/>
  <c r="N146" i="10"/>
  <c r="Q146" i="10"/>
  <c r="M195" i="10"/>
  <c r="P195" i="10" s="1"/>
  <c r="R137" i="10"/>
  <c r="N137" i="10"/>
  <c r="Q137" i="10"/>
  <c r="M161" i="10"/>
  <c r="P161" i="10" s="1"/>
  <c r="S135" i="10"/>
  <c r="O135" i="10"/>
  <c r="L190" i="10"/>
  <c r="Q190" i="10" s="1"/>
  <c r="M150" i="10"/>
  <c r="P150" i="10" s="1"/>
  <c r="M268" i="10"/>
  <c r="P268" i="10" s="1"/>
  <c r="L253" i="10"/>
  <c r="K269" i="10"/>
  <c r="K261" i="10"/>
  <c r="K253" i="10"/>
  <c r="L261" i="10"/>
  <c r="M248" i="10"/>
  <c r="P248" i="10" s="1"/>
  <c r="L243" i="10"/>
  <c r="L248" i="10"/>
  <c r="M246" i="10"/>
  <c r="P246" i="10" s="1"/>
  <c r="L238" i="10"/>
  <c r="L235" i="10"/>
  <c r="K259" i="10"/>
  <c r="M259" i="10"/>
  <c r="P259" i="10" s="1"/>
  <c r="L225" i="10"/>
  <c r="M219" i="10"/>
  <c r="P219" i="10" s="1"/>
  <c r="L216" i="10"/>
  <c r="L206" i="10"/>
  <c r="L270" i="10"/>
  <c r="K262" i="10"/>
  <c r="M247" i="10"/>
  <c r="P247" i="10" s="1"/>
  <c r="M232" i="10"/>
  <c r="P232" i="10" s="1"/>
  <c r="M215" i="10"/>
  <c r="P215" i="10" s="1"/>
  <c r="L212" i="10"/>
  <c r="L202" i="10"/>
  <c r="M265" i="10"/>
  <c r="P265" i="10" s="1"/>
  <c r="L263" i="10"/>
  <c r="M255" i="10"/>
  <c r="P255" i="10" s="1"/>
  <c r="M245" i="10"/>
  <c r="P245" i="10" s="1"/>
  <c r="L231" i="10"/>
  <c r="K228" i="10"/>
  <c r="L224" i="10"/>
  <c r="L211" i="10"/>
  <c r="L266" i="10"/>
  <c r="K234" i="10"/>
  <c r="K233" i="10"/>
  <c r="M226" i="10"/>
  <c r="P226" i="10" s="1"/>
  <c r="M213" i="10"/>
  <c r="P213" i="10" s="1"/>
  <c r="K202" i="10"/>
  <c r="L194" i="10"/>
  <c r="M188" i="10"/>
  <c r="P188" i="10" s="1"/>
  <c r="L185" i="10"/>
  <c r="L175" i="10"/>
  <c r="K258" i="10"/>
  <c r="L220" i="10"/>
  <c r="K210" i="10"/>
  <c r="K204" i="10"/>
  <c r="L196" i="10"/>
  <c r="L180" i="10"/>
  <c r="M224" i="10"/>
  <c r="P224" i="10" s="1"/>
  <c r="K206" i="10"/>
  <c r="M185" i="10"/>
  <c r="P185" i="10" s="1"/>
  <c r="K176" i="10"/>
  <c r="K167" i="10"/>
  <c r="L160" i="10"/>
  <c r="K154" i="10"/>
  <c r="K238" i="10"/>
  <c r="K186" i="10"/>
  <c r="L168" i="10"/>
  <c r="L213" i="10"/>
  <c r="K207" i="10"/>
  <c r="L199" i="10"/>
  <c r="M169" i="10"/>
  <c r="P169" i="10" s="1"/>
  <c r="M205" i="10"/>
  <c r="P205" i="10" s="1"/>
  <c r="M221" i="10"/>
  <c r="P221" i="10" s="1"/>
  <c r="M249" i="10"/>
  <c r="P249" i="10" s="1"/>
  <c r="K227" i="10"/>
  <c r="K223" i="10"/>
  <c r="K205" i="10"/>
  <c r="L195" i="10"/>
  <c r="M190" i="10"/>
  <c r="P190" i="10" s="1"/>
  <c r="L159" i="10"/>
  <c r="L150" i="10"/>
  <c r="M141" i="10"/>
  <c r="P141" i="10" s="1"/>
  <c r="S134" i="10"/>
  <c r="O134" i="10"/>
  <c r="M243" i="10"/>
  <c r="P243" i="10" s="1"/>
  <c r="K193" i="10"/>
  <c r="M179" i="10"/>
  <c r="P179" i="10" s="1"/>
  <c r="K162" i="10"/>
  <c r="K150" i="10"/>
  <c r="L141" i="10"/>
  <c r="K217" i="10"/>
  <c r="K195" i="10"/>
  <c r="M184" i="10"/>
  <c r="P184" i="10" s="1"/>
  <c r="L170" i="10"/>
  <c r="M165" i="10"/>
  <c r="P165" i="10" s="1"/>
  <c r="L151" i="10"/>
  <c r="K141" i="10"/>
  <c r="K199" i="10"/>
  <c r="M166" i="10"/>
  <c r="P166" i="10" s="1"/>
  <c r="M157" i="10"/>
  <c r="P157" i="10" s="1"/>
  <c r="K143" i="10"/>
  <c r="K175" i="10"/>
  <c r="K155" i="10"/>
  <c r="K144" i="10"/>
  <c r="K191" i="10"/>
  <c r="L147" i="10"/>
  <c r="M231" i="10"/>
  <c r="P231" i="10" s="1"/>
  <c r="K183" i="10"/>
  <c r="M143" i="10"/>
  <c r="P143" i="10" s="1"/>
  <c r="L144" i="10"/>
  <c r="R265" i="10"/>
  <c r="N265" i="10"/>
  <c r="O247" i="10"/>
  <c r="S247" i="10"/>
  <c r="O234" i="10"/>
  <c r="S234" i="10"/>
  <c r="S221" i="10"/>
  <c r="O221" i="10"/>
  <c r="N209" i="10"/>
  <c r="R209" i="10"/>
  <c r="Q209" i="10"/>
  <c r="M263" i="10"/>
  <c r="P263" i="10" s="1"/>
  <c r="O217" i="10"/>
  <c r="R226" i="10"/>
  <c r="N226" i="10"/>
  <c r="Q226" i="10"/>
  <c r="O198" i="10"/>
  <c r="M196" i="10"/>
  <c r="P196" i="10" s="1"/>
  <c r="M182" i="10"/>
  <c r="P182" i="10" s="1"/>
  <c r="N170" i="10"/>
  <c r="R170" i="10"/>
  <c r="S157" i="10"/>
  <c r="O157" i="10"/>
  <c r="N171" i="10"/>
  <c r="Q171" i="10"/>
  <c r="R134" i="10"/>
  <c r="N134" i="10"/>
  <c r="Q134" i="10"/>
  <c r="M194" i="10"/>
  <c r="P194" i="10" s="1"/>
  <c r="N190" i="10"/>
  <c r="K179" i="10"/>
  <c r="M198" i="10"/>
  <c r="P198" i="10" s="1"/>
  <c r="M148" i="10"/>
  <c r="P148" i="10" s="1"/>
  <c r="L148" i="10"/>
  <c r="M147" i="10"/>
  <c r="P147" i="10" s="1"/>
  <c r="L139" i="10"/>
  <c r="K173" i="10"/>
  <c r="M264" i="10"/>
  <c r="P264" i="10" s="1"/>
  <c r="L250" i="10"/>
  <c r="L268" i="10"/>
  <c r="L260" i="10"/>
  <c r="L249" i="10"/>
  <c r="L257" i="10"/>
  <c r="L255" i="10"/>
  <c r="K248" i="10"/>
  <c r="K240" i="10"/>
  <c r="K251" i="10"/>
  <c r="L244" i="10"/>
  <c r="M242" i="10"/>
  <c r="P242" i="10" s="1"/>
  <c r="L228" i="10"/>
  <c r="K267" i="10"/>
  <c r="M267" i="10"/>
  <c r="P267" i="10" s="1"/>
  <c r="M251" i="10"/>
  <c r="P251" i="10" s="1"/>
  <c r="M241" i="10"/>
  <c r="P241" i="10" s="1"/>
  <c r="L230" i="10"/>
  <c r="L222" i="10"/>
  <c r="L203" i="10"/>
  <c r="L262" i="10"/>
  <c r="L254" i="10"/>
  <c r="M254" i="10"/>
  <c r="P254" i="10" s="1"/>
  <c r="L245" i="10"/>
  <c r="K232" i="10"/>
  <c r="K225" i="10"/>
  <c r="M218" i="10"/>
  <c r="P218" i="10" s="1"/>
  <c r="M237" i="10"/>
  <c r="P237" i="10" s="1"/>
  <c r="K229" i="10"/>
  <c r="M227" i="10"/>
  <c r="P227" i="10" s="1"/>
  <c r="K221" i="10"/>
  <c r="M214" i="10"/>
  <c r="P214" i="10" s="1"/>
  <c r="L208" i="10"/>
  <c r="K218" i="10"/>
  <c r="L201" i="10"/>
  <c r="L191" i="10"/>
  <c r="L172" i="10"/>
  <c r="L258" i="10"/>
  <c r="K255" i="10"/>
  <c r="K220" i="10"/>
  <c r="M197" i="10"/>
  <c r="P197" i="10" s="1"/>
  <c r="L193" i="10"/>
  <c r="M183" i="10"/>
  <c r="P183" i="10" s="1"/>
  <c r="L177" i="10"/>
  <c r="M220" i="10"/>
  <c r="P220" i="10" s="1"/>
  <c r="M193" i="10"/>
  <c r="P193" i="10" s="1"/>
  <c r="L179" i="10"/>
  <c r="M174" i="10"/>
  <c r="P174" i="10" s="1"/>
  <c r="M171" i="10"/>
  <c r="P171" i="10" s="1"/>
  <c r="L166" i="10"/>
  <c r="Q166" i="10" s="1"/>
  <c r="M163" i="10"/>
  <c r="P163" i="10" s="1"/>
  <c r="M176" i="10"/>
  <c r="P176" i="10" s="1"/>
  <c r="M207" i="10"/>
  <c r="P207" i="10" s="1"/>
  <c r="K198" i="10"/>
  <c r="M151" i="10"/>
  <c r="P151" i="10" s="1"/>
  <c r="M228" i="10"/>
  <c r="P228" i="10" s="1"/>
  <c r="M235" i="10"/>
  <c r="P235" i="10" s="1"/>
  <c r="M252" i="10"/>
  <c r="P252" i="10" s="1"/>
  <c r="M223" i="10"/>
  <c r="P223" i="10" s="1"/>
  <c r="K201" i="10"/>
  <c r="L192" i="10"/>
  <c r="L184" i="10"/>
  <c r="M156" i="10"/>
  <c r="P156" i="10" s="1"/>
  <c r="L146" i="10"/>
  <c r="K247" i="10"/>
  <c r="K242" i="10"/>
  <c r="K239" i="10"/>
  <c r="K264" i="10"/>
  <c r="K256" i="10"/>
  <c r="K250" i="10"/>
  <c r="K243" i="10"/>
  <c r="K216" i="10"/>
  <c r="K235" i="10"/>
  <c r="K200" i="10"/>
  <c r="K185" i="10"/>
  <c r="K268" i="10"/>
  <c r="K180" i="10"/>
  <c r="K169" i="10"/>
  <c r="K212" i="10"/>
  <c r="K189" i="10"/>
  <c r="K157" i="10"/>
  <c r="K219" i="10"/>
  <c r="K153" i="10"/>
  <c r="K260" i="10"/>
  <c r="K203" i="10"/>
  <c r="K197" i="10"/>
  <c r="K224" i="10"/>
  <c r="M168" i="10"/>
  <c r="P168" i="10" s="1"/>
  <c r="M152" i="10"/>
  <c r="P152" i="10" s="1"/>
  <c r="L149" i="10"/>
  <c r="K138" i="10"/>
  <c r="K211" i="10"/>
  <c r="L181" i="10"/>
  <c r="L167" i="10"/>
  <c r="M164" i="10"/>
  <c r="P164" i="10" s="1"/>
  <c r="K149" i="10"/>
  <c r="M140" i="10"/>
  <c r="P140" i="10" s="1"/>
  <c r="K181" i="10"/>
  <c r="K163" i="10"/>
  <c r="L155" i="10"/>
  <c r="L140" i="10"/>
  <c r="K172" i="10"/>
  <c r="K152" i="10"/>
  <c r="M139" i="10"/>
  <c r="P139" i="10" s="1"/>
  <c r="K188" i="10"/>
  <c r="K147" i="10"/>
  <c r="K196" i="10"/>
  <c r="L182" i="10"/>
  <c r="K156" i="10"/>
  <c r="M136" i="40"/>
  <c r="S136" i="40"/>
  <c r="T135" i="40"/>
  <c r="N135" i="40"/>
  <c r="R137" i="40"/>
  <c r="L137" i="40"/>
  <c r="V136" i="40"/>
  <c r="P136" i="40"/>
  <c r="Q135" i="40"/>
  <c r="K135" i="40"/>
  <c r="U135" i="40"/>
  <c r="O135" i="40"/>
  <c r="Q262" i="19"/>
  <c r="R262" i="19"/>
  <c r="N262" i="19"/>
  <c r="Q259" i="19"/>
  <c r="R259" i="19"/>
  <c r="N259" i="19"/>
  <c r="S243" i="19"/>
  <c r="O243" i="19"/>
  <c r="R233" i="19"/>
  <c r="N233" i="19"/>
  <c r="Q233" i="19"/>
  <c r="R187" i="19"/>
  <c r="N187" i="19"/>
  <c r="Q187" i="19"/>
  <c r="R193" i="19"/>
  <c r="N193" i="19"/>
  <c r="Q193" i="19"/>
  <c r="Q205" i="19"/>
  <c r="N205" i="19"/>
  <c r="R205" i="19"/>
  <c r="R188" i="19"/>
  <c r="N188" i="19"/>
  <c r="Q188" i="19"/>
  <c r="S153" i="19"/>
  <c r="O153" i="19"/>
  <c r="S142" i="19"/>
  <c r="O142" i="19"/>
  <c r="Q183" i="19"/>
  <c r="R183" i="19"/>
  <c r="N183" i="19"/>
  <c r="S158" i="19"/>
  <c r="O158" i="19"/>
  <c r="S269" i="19"/>
  <c r="O269" i="19"/>
  <c r="O198" i="19"/>
  <c r="S198" i="19"/>
  <c r="O225" i="19"/>
  <c r="S225" i="19"/>
  <c r="O237" i="19"/>
  <c r="S237" i="19"/>
  <c r="S201" i="19"/>
  <c r="O201" i="19"/>
  <c r="S258" i="19"/>
  <c r="O258" i="19"/>
  <c r="S259" i="19"/>
  <c r="O259" i="19"/>
  <c r="Q153" i="19"/>
  <c r="Q268" i="19"/>
  <c r="N268" i="19"/>
  <c r="R268" i="19"/>
  <c r="Q260" i="19"/>
  <c r="N260" i="19"/>
  <c r="R260" i="19"/>
  <c r="Q252" i="19"/>
  <c r="N252" i="19"/>
  <c r="R252" i="19"/>
  <c r="Q269" i="19"/>
  <c r="N269" i="19"/>
  <c r="R269" i="19"/>
  <c r="Q261" i="19"/>
  <c r="N261" i="19"/>
  <c r="R261" i="19"/>
  <c r="Q253" i="19"/>
  <c r="N253" i="19"/>
  <c r="R253" i="19"/>
  <c r="N245" i="19"/>
  <c r="R245" i="19"/>
  <c r="Q245" i="19"/>
  <c r="S246" i="19"/>
  <c r="O246" i="19"/>
  <c r="Q217" i="19"/>
  <c r="N217" i="19"/>
  <c r="R217" i="19"/>
  <c r="R242" i="19"/>
  <c r="N242" i="19"/>
  <c r="Q242" i="19"/>
  <c r="R238" i="19"/>
  <c r="N238" i="19"/>
  <c r="Q238" i="19"/>
  <c r="R234" i="19"/>
  <c r="N234" i="19"/>
  <c r="Q234" i="19"/>
  <c r="R230" i="19"/>
  <c r="N230" i="19"/>
  <c r="Q230" i="19"/>
  <c r="R226" i="19"/>
  <c r="N226" i="19"/>
  <c r="Q226" i="19"/>
  <c r="R222" i="19"/>
  <c r="N222" i="19"/>
  <c r="Q222" i="19"/>
  <c r="Q206" i="19"/>
  <c r="R206" i="19"/>
  <c r="N206" i="19"/>
  <c r="R190" i="19"/>
  <c r="N190" i="19"/>
  <c r="Q190" i="19"/>
  <c r="R191" i="19"/>
  <c r="N191" i="19"/>
  <c r="Q191" i="19"/>
  <c r="R177" i="19"/>
  <c r="Q177" i="19"/>
  <c r="N177" i="19"/>
  <c r="R161" i="19"/>
  <c r="Q161" i="19"/>
  <c r="N161" i="19"/>
  <c r="S197" i="19"/>
  <c r="O197" i="19"/>
  <c r="N184" i="19"/>
  <c r="R184" i="19"/>
  <c r="Q184" i="19"/>
  <c r="S176" i="19"/>
  <c r="O176" i="19"/>
  <c r="R159" i="19"/>
  <c r="Q159" i="19"/>
  <c r="N159" i="19"/>
  <c r="Q211" i="19"/>
  <c r="N211" i="19"/>
  <c r="R211" i="19"/>
  <c r="S253" i="19"/>
  <c r="O253" i="19"/>
  <c r="S154" i="19"/>
  <c r="O154" i="19"/>
  <c r="S147" i="19"/>
  <c r="O147" i="19"/>
  <c r="S140" i="19"/>
  <c r="O140" i="19"/>
  <c r="S151" i="19"/>
  <c r="O151" i="19"/>
  <c r="S144" i="19"/>
  <c r="O144" i="19"/>
  <c r="S135" i="19"/>
  <c r="O135" i="19"/>
  <c r="S192" i="19"/>
  <c r="O192" i="19"/>
  <c r="S185" i="19"/>
  <c r="O185" i="19"/>
  <c r="Q179" i="19"/>
  <c r="R179" i="19"/>
  <c r="N179" i="19"/>
  <c r="S171" i="19"/>
  <c r="O171" i="19"/>
  <c r="S163" i="19"/>
  <c r="O163" i="19"/>
  <c r="Q207" i="19"/>
  <c r="N207" i="19"/>
  <c r="R207" i="19"/>
  <c r="S193" i="19"/>
  <c r="O193" i="19"/>
  <c r="N168" i="19"/>
  <c r="R168" i="19"/>
  <c r="Q168" i="19"/>
  <c r="S157" i="19"/>
  <c r="O157" i="19"/>
  <c r="Q157" i="19"/>
  <c r="S217" i="19"/>
  <c r="O217" i="19"/>
  <c r="O216" i="19"/>
  <c r="S216" i="19"/>
  <c r="O224" i="19"/>
  <c r="S224" i="19"/>
  <c r="O228" i="19"/>
  <c r="S228" i="19"/>
  <c r="O232" i="19"/>
  <c r="S232" i="19"/>
  <c r="O236" i="19"/>
  <c r="S236" i="19"/>
  <c r="O240" i="19"/>
  <c r="S240" i="19"/>
  <c r="S261" i="19"/>
  <c r="O261" i="19"/>
  <c r="S199" i="19"/>
  <c r="O199" i="19"/>
  <c r="S207" i="19"/>
  <c r="O207" i="19"/>
  <c r="S215" i="19"/>
  <c r="O215" i="19"/>
  <c r="S265" i="19"/>
  <c r="O265" i="19"/>
  <c r="S254" i="19"/>
  <c r="O254" i="19"/>
  <c r="S270" i="19"/>
  <c r="N104" i="12" s="1"/>
  <c r="T104" i="12" s="1"/>
  <c r="O270" i="19"/>
  <c r="J104" i="12" s="1"/>
  <c r="P104" i="12" s="1"/>
  <c r="S260" i="19"/>
  <c r="O260" i="19"/>
  <c r="S255" i="19"/>
  <c r="O255" i="19"/>
  <c r="Q199" i="19"/>
  <c r="S175" i="19"/>
  <c r="Q135" i="19"/>
  <c r="Q142" i="19"/>
  <c r="Q144" i="19"/>
  <c r="Q254" i="19"/>
  <c r="R254" i="19"/>
  <c r="N254" i="19"/>
  <c r="Q251" i="19"/>
  <c r="R251" i="19"/>
  <c r="N251" i="19"/>
  <c r="R241" i="19"/>
  <c r="N241" i="19"/>
  <c r="Q241" i="19"/>
  <c r="R229" i="19"/>
  <c r="N229" i="19"/>
  <c r="Q229" i="19"/>
  <c r="Q208" i="19"/>
  <c r="N208" i="19"/>
  <c r="R208" i="19"/>
  <c r="R186" i="19"/>
  <c r="N186" i="19"/>
  <c r="Q186" i="19"/>
  <c r="R173" i="19"/>
  <c r="M75" i="12" s="1"/>
  <c r="S75" i="12" s="1"/>
  <c r="N173" i="19"/>
  <c r="I75" i="12" s="1"/>
  <c r="O75" i="12" s="1"/>
  <c r="Q173" i="19"/>
  <c r="L75" i="12" s="1"/>
  <c r="R75" i="12" s="1"/>
  <c r="Q170" i="19"/>
  <c r="N170" i="19"/>
  <c r="R170" i="19"/>
  <c r="Q219" i="19"/>
  <c r="R219" i="19"/>
  <c r="N219" i="19"/>
  <c r="S180" i="19"/>
  <c r="O180" i="19"/>
  <c r="S145" i="19"/>
  <c r="O145" i="19"/>
  <c r="N158" i="19"/>
  <c r="R158" i="19"/>
  <c r="Q158" i="19"/>
  <c r="Q202" i="19"/>
  <c r="R202" i="19"/>
  <c r="N202" i="19"/>
  <c r="Q174" i="19"/>
  <c r="R174" i="19"/>
  <c r="N174" i="19"/>
  <c r="O204" i="19"/>
  <c r="S204" i="19"/>
  <c r="S221" i="19"/>
  <c r="O221" i="19"/>
  <c r="O229" i="19"/>
  <c r="S229" i="19"/>
  <c r="O241" i="19"/>
  <c r="S241" i="19"/>
  <c r="S209" i="19"/>
  <c r="O209" i="19"/>
  <c r="S219" i="19"/>
  <c r="O219" i="19"/>
  <c r="S264" i="19"/>
  <c r="O264" i="19"/>
  <c r="Q264" i="19"/>
  <c r="N264" i="19"/>
  <c r="R264" i="19"/>
  <c r="Q256" i="19"/>
  <c r="N256" i="19"/>
  <c r="R256" i="19"/>
  <c r="Q248" i="19"/>
  <c r="N248" i="19"/>
  <c r="R248" i="19"/>
  <c r="Q265" i="19"/>
  <c r="N265" i="19"/>
  <c r="R265" i="19"/>
  <c r="Q257" i="19"/>
  <c r="N257" i="19"/>
  <c r="R257" i="19"/>
  <c r="Q249" i="19"/>
  <c r="N249" i="19"/>
  <c r="R249" i="19"/>
  <c r="Q221" i="19"/>
  <c r="N221" i="19"/>
  <c r="R221" i="19"/>
  <c r="R240" i="19"/>
  <c r="N240" i="19"/>
  <c r="Q240" i="19"/>
  <c r="R236" i="19"/>
  <c r="N236" i="19"/>
  <c r="Q236" i="19"/>
  <c r="R232" i="19"/>
  <c r="N232" i="19"/>
  <c r="Q232" i="19"/>
  <c r="R228" i="19"/>
  <c r="N228" i="19"/>
  <c r="Q228" i="19"/>
  <c r="R224" i="19"/>
  <c r="N224" i="19"/>
  <c r="Q224" i="19"/>
  <c r="Q218" i="19"/>
  <c r="R218" i="19"/>
  <c r="N218" i="19"/>
  <c r="Q214" i="19"/>
  <c r="R214" i="19"/>
  <c r="N214" i="19"/>
  <c r="Q198" i="19"/>
  <c r="R198" i="19"/>
  <c r="N198" i="19"/>
  <c r="R182" i="19"/>
  <c r="Q182" i="19"/>
  <c r="N182" i="19"/>
  <c r="N185" i="19"/>
  <c r="R185" i="19"/>
  <c r="Q185" i="19"/>
  <c r="R169" i="19"/>
  <c r="Q169" i="19"/>
  <c r="N169" i="19"/>
  <c r="O212" i="19"/>
  <c r="S212" i="19"/>
  <c r="R189" i="19"/>
  <c r="N189" i="19"/>
  <c r="Q189" i="19"/>
  <c r="N180" i="19"/>
  <c r="R180" i="19"/>
  <c r="Q180" i="19"/>
  <c r="S168" i="19"/>
  <c r="O168" i="19"/>
  <c r="Q209" i="19"/>
  <c r="N209" i="19"/>
  <c r="R209" i="19"/>
  <c r="Q213" i="19"/>
  <c r="N213" i="19"/>
  <c r="R213" i="19"/>
  <c r="R192" i="19"/>
  <c r="N192" i="19"/>
  <c r="Q192" i="19"/>
  <c r="S184" i="19"/>
  <c r="O184" i="19"/>
  <c r="S174" i="19"/>
  <c r="O174" i="19"/>
  <c r="S152" i="19"/>
  <c r="O152" i="19"/>
  <c r="S143" i="19"/>
  <c r="O143" i="19"/>
  <c r="S136" i="19"/>
  <c r="O136" i="19"/>
  <c r="N171" i="19"/>
  <c r="R171" i="19"/>
  <c r="Q171" i="19"/>
  <c r="S156" i="19"/>
  <c r="O156" i="19"/>
  <c r="S148" i="19"/>
  <c r="O148" i="19"/>
  <c r="S139" i="19"/>
  <c r="O139" i="19"/>
  <c r="S188" i="19"/>
  <c r="O188" i="19"/>
  <c r="S182" i="19"/>
  <c r="O182" i="19"/>
  <c r="S173" i="19"/>
  <c r="N75" i="12" s="1"/>
  <c r="T75" i="12" s="1"/>
  <c r="O173" i="19"/>
  <c r="J75" i="12" s="1"/>
  <c r="P75" i="12" s="1"/>
  <c r="S165" i="19"/>
  <c r="O165" i="19"/>
  <c r="R157" i="19"/>
  <c r="S189" i="19"/>
  <c r="O189" i="19"/>
  <c r="S170" i="19"/>
  <c r="O170" i="19"/>
  <c r="R167" i="19"/>
  <c r="Q167" i="19"/>
  <c r="N167" i="19"/>
  <c r="O206" i="19"/>
  <c r="S206" i="19"/>
  <c r="O200" i="19"/>
  <c r="S200" i="19"/>
  <c r="O222" i="19"/>
  <c r="S222" i="19"/>
  <c r="O226" i="19"/>
  <c r="S226" i="19"/>
  <c r="O230" i="19"/>
  <c r="S230" i="19"/>
  <c r="O234" i="19"/>
  <c r="S234" i="19"/>
  <c r="O238" i="19"/>
  <c r="S238" i="19"/>
  <c r="S242" i="19"/>
  <c r="O242" i="19"/>
  <c r="O202" i="19"/>
  <c r="S202" i="19"/>
  <c r="S203" i="19"/>
  <c r="O203" i="19"/>
  <c r="S211" i="19"/>
  <c r="O211" i="19"/>
  <c r="S249" i="19"/>
  <c r="O249" i="19"/>
  <c r="S245" i="19"/>
  <c r="O245" i="19"/>
  <c r="S262" i="19"/>
  <c r="O262" i="19"/>
  <c r="S252" i="19"/>
  <c r="O252" i="19"/>
  <c r="S268" i="19"/>
  <c r="O268" i="19"/>
  <c r="S263" i="19"/>
  <c r="O263" i="19"/>
  <c r="R199" i="19"/>
  <c r="Q151" i="19"/>
  <c r="S167" i="19"/>
  <c r="Q156" i="19"/>
  <c r="Q270" i="19"/>
  <c r="L104" i="12" s="1"/>
  <c r="R104" i="12" s="1"/>
  <c r="R270" i="19"/>
  <c r="M104" i="12" s="1"/>
  <c r="S104" i="12" s="1"/>
  <c r="N270" i="19"/>
  <c r="I104" i="12" s="1"/>
  <c r="O104" i="12" s="1"/>
  <c r="Q267" i="19"/>
  <c r="R267" i="19"/>
  <c r="N267" i="19"/>
  <c r="Q243" i="19"/>
  <c r="N243" i="19"/>
  <c r="R243" i="19"/>
  <c r="R237" i="19"/>
  <c r="N237" i="19"/>
  <c r="Q237" i="19"/>
  <c r="R225" i="19"/>
  <c r="N225" i="19"/>
  <c r="Q225" i="19"/>
  <c r="R197" i="19"/>
  <c r="N197" i="19"/>
  <c r="Q197" i="19"/>
  <c r="Q204" i="19"/>
  <c r="R204" i="19"/>
  <c r="N204" i="19"/>
  <c r="Q215" i="19"/>
  <c r="N215" i="19"/>
  <c r="R215" i="19"/>
  <c r="Q201" i="19"/>
  <c r="N201" i="19"/>
  <c r="R201" i="19"/>
  <c r="S166" i="19"/>
  <c r="O166" i="19"/>
  <c r="S138" i="19"/>
  <c r="O138" i="19"/>
  <c r="S149" i="19"/>
  <c r="O149" i="19"/>
  <c r="S190" i="19"/>
  <c r="O190" i="19"/>
  <c r="Q166" i="19"/>
  <c r="R166" i="19"/>
  <c r="N166" i="19"/>
  <c r="S191" i="19"/>
  <c r="O191" i="19"/>
  <c r="N176" i="19"/>
  <c r="R176" i="19"/>
  <c r="Q176" i="19"/>
  <c r="S162" i="19"/>
  <c r="O162" i="19"/>
  <c r="S218" i="19"/>
  <c r="O218" i="19"/>
  <c r="O233" i="19"/>
  <c r="S233" i="19"/>
  <c r="S196" i="19"/>
  <c r="O196" i="19"/>
  <c r="S220" i="19"/>
  <c r="O220" i="19"/>
  <c r="S248" i="19"/>
  <c r="O248" i="19"/>
  <c r="R246" i="19"/>
  <c r="Q246" i="19"/>
  <c r="N246" i="19"/>
  <c r="Q266" i="19"/>
  <c r="R266" i="19"/>
  <c r="N266" i="19"/>
  <c r="Q258" i="19"/>
  <c r="R258" i="19"/>
  <c r="N258" i="19"/>
  <c r="Q250" i="19"/>
  <c r="R250" i="19"/>
  <c r="N250" i="19"/>
  <c r="N244" i="19"/>
  <c r="Q244" i="19"/>
  <c r="R244" i="19"/>
  <c r="Q263" i="19"/>
  <c r="R263" i="19"/>
  <c r="N263" i="19"/>
  <c r="Q255" i="19"/>
  <c r="R255" i="19"/>
  <c r="N255" i="19"/>
  <c r="Q247" i="19"/>
  <c r="R247" i="19"/>
  <c r="N247" i="19"/>
  <c r="Q220" i="19"/>
  <c r="N220" i="19"/>
  <c r="R220" i="19"/>
  <c r="S247" i="19"/>
  <c r="O247" i="19"/>
  <c r="R239" i="19"/>
  <c r="N239" i="19"/>
  <c r="Q239" i="19"/>
  <c r="R235" i="19"/>
  <c r="N235" i="19"/>
  <c r="Q235" i="19"/>
  <c r="R231" i="19"/>
  <c r="N231" i="19"/>
  <c r="Q231" i="19"/>
  <c r="R227" i="19"/>
  <c r="N227" i="19"/>
  <c r="Q227" i="19"/>
  <c r="R223" i="19"/>
  <c r="N223" i="19"/>
  <c r="Q223" i="19"/>
  <c r="Q216" i="19"/>
  <c r="N216" i="19"/>
  <c r="R216" i="19"/>
  <c r="Q200" i="19"/>
  <c r="N200" i="19"/>
  <c r="R200" i="19"/>
  <c r="R194" i="19"/>
  <c r="N194" i="19"/>
  <c r="Q194" i="19"/>
  <c r="Q212" i="19"/>
  <c r="R212" i="19"/>
  <c r="N212" i="19"/>
  <c r="R195" i="19"/>
  <c r="N195" i="19"/>
  <c r="Q195" i="19"/>
  <c r="N181" i="19"/>
  <c r="R181" i="19"/>
  <c r="Q181" i="19"/>
  <c r="R165" i="19"/>
  <c r="N165" i="19"/>
  <c r="Q165" i="19"/>
  <c r="R178" i="19"/>
  <c r="Q178" i="19"/>
  <c r="N178" i="19"/>
  <c r="Q162" i="19"/>
  <c r="N162" i="19"/>
  <c r="R162" i="19"/>
  <c r="Q203" i="19"/>
  <c r="N203" i="19"/>
  <c r="R203" i="19"/>
  <c r="R196" i="19"/>
  <c r="N196" i="19"/>
  <c r="Q196" i="19"/>
  <c r="S183" i="19"/>
  <c r="O183" i="19"/>
  <c r="N172" i="19"/>
  <c r="R172" i="19"/>
  <c r="Q172" i="19"/>
  <c r="N163" i="19"/>
  <c r="R163" i="19"/>
  <c r="Q163" i="19"/>
  <c r="S150" i="19"/>
  <c r="O150" i="19"/>
  <c r="S141" i="19"/>
  <c r="O141" i="19"/>
  <c r="S179" i="19"/>
  <c r="O179" i="19"/>
  <c r="N164" i="19"/>
  <c r="R164" i="19"/>
  <c r="Q164" i="19"/>
  <c r="S155" i="19"/>
  <c r="O155" i="19"/>
  <c r="S146" i="19"/>
  <c r="O146" i="19"/>
  <c r="S137" i="19"/>
  <c r="O137" i="19"/>
  <c r="S194" i="19"/>
  <c r="O194" i="19"/>
  <c r="S186" i="19"/>
  <c r="O186" i="19"/>
  <c r="S181" i="19"/>
  <c r="O181" i="19"/>
  <c r="S172" i="19"/>
  <c r="O172" i="19"/>
  <c r="S164" i="19"/>
  <c r="O164" i="19"/>
  <c r="Q210" i="19"/>
  <c r="R210" i="19"/>
  <c r="N210" i="19"/>
  <c r="S195" i="19"/>
  <c r="O195" i="19"/>
  <c r="S187" i="19"/>
  <c r="O187" i="19"/>
  <c r="S178" i="19"/>
  <c r="O178" i="19"/>
  <c r="R175" i="19"/>
  <c r="Q175" i="19"/>
  <c r="N175" i="19"/>
  <c r="N160" i="19"/>
  <c r="R160" i="19"/>
  <c r="Q160" i="19"/>
  <c r="O214" i="19"/>
  <c r="S214" i="19"/>
  <c r="O208" i="19"/>
  <c r="S208" i="19"/>
  <c r="O223" i="19"/>
  <c r="S223" i="19"/>
  <c r="O227" i="19"/>
  <c r="S227" i="19"/>
  <c r="O231" i="19"/>
  <c r="S231" i="19"/>
  <c r="O235" i="19"/>
  <c r="S235" i="19"/>
  <c r="O239" i="19"/>
  <c r="S239" i="19"/>
  <c r="S244" i="19"/>
  <c r="O244" i="19"/>
  <c r="O210" i="19"/>
  <c r="S210" i="19"/>
  <c r="S205" i="19"/>
  <c r="O205" i="19"/>
  <c r="S213" i="19"/>
  <c r="O213" i="19"/>
  <c r="S257" i="19"/>
  <c r="O257" i="19"/>
  <c r="S250" i="19"/>
  <c r="O250" i="19"/>
  <c r="S266" i="19"/>
  <c r="O266" i="19"/>
  <c r="S256" i="19"/>
  <c r="O256" i="19"/>
  <c r="S251" i="19"/>
  <c r="O251" i="19"/>
  <c r="S267" i="19"/>
  <c r="O267" i="19"/>
  <c r="S169" i="19"/>
  <c r="Q155" i="19"/>
  <c r="Q154" i="19"/>
  <c r="Q149" i="19"/>
  <c r="Q140" i="19"/>
  <c r="Q136" i="19"/>
  <c r="S162" i="3" l="1"/>
  <c r="O162" i="3"/>
  <c r="R165" i="3"/>
  <c r="N165" i="3"/>
  <c r="Q165" i="3"/>
  <c r="Q151" i="3"/>
  <c r="R151" i="3"/>
  <c r="N151" i="3"/>
  <c r="S161" i="3"/>
  <c r="O161" i="3"/>
  <c r="S238" i="3"/>
  <c r="O238" i="3"/>
  <c r="R242" i="3"/>
  <c r="N242" i="3"/>
  <c r="Q242" i="3"/>
  <c r="Q256" i="3"/>
  <c r="N256" i="3"/>
  <c r="R256" i="3"/>
  <c r="Q179" i="3"/>
  <c r="N179" i="3"/>
  <c r="R179" i="3"/>
  <c r="O139" i="3"/>
  <c r="S139" i="3"/>
  <c r="R207" i="3"/>
  <c r="Q207" i="3"/>
  <c r="N207" i="3"/>
  <c r="R221" i="3"/>
  <c r="N221" i="3"/>
  <c r="Q221" i="3"/>
  <c r="S224" i="3"/>
  <c r="O224" i="3"/>
  <c r="S156" i="3"/>
  <c r="O156" i="3"/>
  <c r="O143" i="3"/>
  <c r="S143" i="3"/>
  <c r="Q200" i="3"/>
  <c r="N200" i="3"/>
  <c r="R200" i="3"/>
  <c r="R253" i="3"/>
  <c r="N253" i="3"/>
  <c r="Q253" i="3"/>
  <c r="R257" i="3"/>
  <c r="N257" i="3"/>
  <c r="Q257" i="3"/>
  <c r="R135" i="3"/>
  <c r="Q135" i="3"/>
  <c r="N135" i="3"/>
  <c r="S154" i="3"/>
  <c r="O154" i="3"/>
  <c r="R166" i="3"/>
  <c r="N166" i="3"/>
  <c r="Q166" i="3"/>
  <c r="S147" i="3"/>
  <c r="O147" i="3"/>
  <c r="R137" i="3"/>
  <c r="N137" i="3"/>
  <c r="Q137" i="3"/>
  <c r="Q143" i="3"/>
  <c r="R143" i="3"/>
  <c r="N143" i="3"/>
  <c r="N188" i="3"/>
  <c r="R188" i="3"/>
  <c r="Q188" i="3"/>
  <c r="N199" i="3"/>
  <c r="R199" i="3"/>
  <c r="Q199" i="3"/>
  <c r="N226" i="3"/>
  <c r="R226" i="3"/>
  <c r="Q226" i="3"/>
  <c r="S145" i="3"/>
  <c r="O145" i="3"/>
  <c r="O190" i="3"/>
  <c r="S190" i="3"/>
  <c r="S217" i="3"/>
  <c r="O217" i="3"/>
  <c r="N185" i="3"/>
  <c r="R185" i="3"/>
  <c r="Q185" i="3"/>
  <c r="O182" i="3"/>
  <c r="S182" i="3"/>
  <c r="S195" i="3"/>
  <c r="O195" i="3"/>
  <c r="S223" i="3"/>
  <c r="O223" i="3"/>
  <c r="S219" i="3"/>
  <c r="O219" i="3"/>
  <c r="Q231" i="3"/>
  <c r="R231" i="3"/>
  <c r="N231" i="3"/>
  <c r="S269" i="3"/>
  <c r="O269" i="3"/>
  <c r="S241" i="3"/>
  <c r="O241" i="3"/>
  <c r="R266" i="3"/>
  <c r="N266" i="3"/>
  <c r="Q266" i="3"/>
  <c r="R254" i="3"/>
  <c r="N254" i="3"/>
  <c r="Q254" i="3"/>
  <c r="R263" i="3"/>
  <c r="N263" i="3"/>
  <c r="Q263" i="3"/>
  <c r="R197" i="3"/>
  <c r="N197" i="3"/>
  <c r="Q197" i="3"/>
  <c r="Q238" i="3"/>
  <c r="S144" i="3"/>
  <c r="O144" i="3"/>
  <c r="N148" i="3"/>
  <c r="R148" i="3"/>
  <c r="Q148" i="3"/>
  <c r="S138" i="3"/>
  <c r="O138" i="3"/>
  <c r="S177" i="3"/>
  <c r="O177" i="3"/>
  <c r="R205" i="3"/>
  <c r="N205" i="3"/>
  <c r="Q205" i="3"/>
  <c r="O188" i="3"/>
  <c r="S188" i="3"/>
  <c r="S185" i="3"/>
  <c r="O185" i="3"/>
  <c r="O198" i="3"/>
  <c r="S198" i="3"/>
  <c r="Q235" i="3"/>
  <c r="N235" i="3"/>
  <c r="R235" i="3"/>
  <c r="Q214" i="3"/>
  <c r="N214" i="3"/>
  <c r="R214" i="3"/>
  <c r="O267" i="3"/>
  <c r="S267" i="3"/>
  <c r="O187" i="3"/>
  <c r="S187" i="3"/>
  <c r="R203" i="3"/>
  <c r="Q139" i="3"/>
  <c r="N139" i="3"/>
  <c r="R139" i="3"/>
  <c r="S142" i="3"/>
  <c r="O142" i="3"/>
  <c r="S158" i="3"/>
  <c r="O158" i="3"/>
  <c r="R149" i="3"/>
  <c r="N149" i="3"/>
  <c r="Q149" i="3"/>
  <c r="Q187" i="3"/>
  <c r="R187" i="3"/>
  <c r="N187" i="3"/>
  <c r="R173" i="3"/>
  <c r="M80" i="12" s="1"/>
  <c r="S80" i="12" s="1"/>
  <c r="Q173" i="3"/>
  <c r="L80" i="12" s="1"/>
  <c r="R80" i="12" s="1"/>
  <c r="N173" i="3"/>
  <c r="I80" i="12" s="1"/>
  <c r="O80" i="12" s="1"/>
  <c r="Q168" i="3"/>
  <c r="N168" i="3"/>
  <c r="R168" i="3"/>
  <c r="R217" i="3"/>
  <c r="N217" i="3"/>
  <c r="Q217" i="3"/>
  <c r="S176" i="3"/>
  <c r="O176" i="3"/>
  <c r="O201" i="3"/>
  <c r="S201" i="3"/>
  <c r="N212" i="3"/>
  <c r="R212" i="3"/>
  <c r="Q212" i="3"/>
  <c r="Q218" i="3"/>
  <c r="N218" i="3"/>
  <c r="R218" i="3"/>
  <c r="O240" i="3"/>
  <c r="S240" i="3"/>
  <c r="S258" i="3"/>
  <c r="O258" i="3"/>
  <c r="O263" i="3"/>
  <c r="S263" i="3"/>
  <c r="R261" i="3"/>
  <c r="N261" i="3"/>
  <c r="Q261" i="3"/>
  <c r="S256" i="3"/>
  <c r="O256" i="3"/>
  <c r="R153" i="3"/>
  <c r="N153" i="3"/>
  <c r="Q153" i="3"/>
  <c r="S164" i="3"/>
  <c r="O164" i="3"/>
  <c r="R144" i="3"/>
  <c r="R209" i="3"/>
  <c r="N209" i="3"/>
  <c r="Q209" i="3"/>
  <c r="S149" i="3"/>
  <c r="S193" i="3"/>
  <c r="O193" i="3"/>
  <c r="R224" i="3"/>
  <c r="N224" i="3"/>
  <c r="Q224" i="3"/>
  <c r="S212" i="3"/>
  <c r="S227" i="3"/>
  <c r="R182" i="3"/>
  <c r="S259" i="3"/>
  <c r="S236" i="3"/>
  <c r="Q184" i="3"/>
  <c r="N184" i="3"/>
  <c r="R184" i="3"/>
  <c r="S215" i="3"/>
  <c r="O215" i="3"/>
  <c r="S254" i="3"/>
  <c r="O254" i="3"/>
  <c r="Q241" i="3"/>
  <c r="N241" i="3"/>
  <c r="R241" i="3"/>
  <c r="R146" i="3"/>
  <c r="N146" i="3"/>
  <c r="Q146" i="3"/>
  <c r="R247" i="3"/>
  <c r="N247" i="3"/>
  <c r="Q247" i="3"/>
  <c r="Q239" i="3"/>
  <c r="N239" i="3"/>
  <c r="R239" i="3"/>
  <c r="Q252" i="3"/>
  <c r="R252" i="3"/>
  <c r="N252" i="3"/>
  <c r="R219" i="3"/>
  <c r="S168" i="3"/>
  <c r="O168" i="3"/>
  <c r="R158" i="3"/>
  <c r="N158" i="3"/>
  <c r="Q158" i="3"/>
  <c r="O222" i="3"/>
  <c r="S222" i="3"/>
  <c r="S261" i="3"/>
  <c r="O261" i="3"/>
  <c r="S252" i="3"/>
  <c r="O252" i="3"/>
  <c r="N192" i="3"/>
  <c r="R192" i="3"/>
  <c r="Q192" i="3"/>
  <c r="O159" i="3"/>
  <c r="S159" i="3"/>
  <c r="O213" i="3"/>
  <c r="S213" i="3"/>
  <c r="Q202" i="3"/>
  <c r="N202" i="3"/>
  <c r="R202" i="3"/>
  <c r="R178" i="3"/>
  <c r="N178" i="3"/>
  <c r="Q178" i="3"/>
  <c r="R152" i="3"/>
  <c r="Q152" i="3"/>
  <c r="N152" i="3"/>
  <c r="Q191" i="3"/>
  <c r="N191" i="3"/>
  <c r="R191" i="3"/>
  <c r="Q155" i="3"/>
  <c r="R155" i="3"/>
  <c r="N155" i="3"/>
  <c r="N195" i="3"/>
  <c r="Q195" i="3"/>
  <c r="R195" i="3"/>
  <c r="R240" i="3"/>
  <c r="N240" i="3"/>
  <c r="Q240" i="3"/>
  <c r="R236" i="3"/>
  <c r="N236" i="3"/>
  <c r="Q236" i="3"/>
  <c r="R230" i="3"/>
  <c r="N230" i="3"/>
  <c r="Q230" i="3"/>
  <c r="R150" i="3"/>
  <c r="N150" i="3"/>
  <c r="Q150" i="3"/>
  <c r="Q206" i="3"/>
  <c r="N206" i="3"/>
  <c r="R206" i="3"/>
  <c r="R201" i="3"/>
  <c r="N201" i="3"/>
  <c r="Q201" i="3"/>
  <c r="Q229" i="3"/>
  <c r="N229" i="3"/>
  <c r="R229" i="3"/>
  <c r="S203" i="3"/>
  <c r="O203" i="3"/>
  <c r="R228" i="3"/>
  <c r="N228" i="3"/>
  <c r="Q228" i="3"/>
  <c r="S239" i="3"/>
  <c r="O239" i="3"/>
  <c r="S229" i="3"/>
  <c r="O229" i="3"/>
  <c r="O244" i="3"/>
  <c r="S244" i="3"/>
  <c r="R258" i="3"/>
  <c r="N258" i="3"/>
  <c r="Q258" i="3"/>
  <c r="S270" i="3"/>
  <c r="N109" i="12" s="1"/>
  <c r="T109" i="12" s="1"/>
  <c r="O270" i="3"/>
  <c r="J109" i="12" s="1"/>
  <c r="P109" i="12" s="1"/>
  <c r="S264" i="3"/>
  <c r="O264" i="3"/>
  <c r="R269" i="3"/>
  <c r="N269" i="3"/>
  <c r="Q269" i="3"/>
  <c r="R251" i="3"/>
  <c r="N251" i="3"/>
  <c r="Q251" i="3"/>
  <c r="R267" i="3"/>
  <c r="N267" i="3"/>
  <c r="Q267" i="3"/>
  <c r="S179" i="3"/>
  <c r="S170" i="3"/>
  <c r="O170" i="3"/>
  <c r="O146" i="3"/>
  <c r="S146" i="3"/>
  <c r="O155" i="3"/>
  <c r="S155" i="3"/>
  <c r="O194" i="3"/>
  <c r="S194" i="3"/>
  <c r="S157" i="3"/>
  <c r="O157" i="3"/>
  <c r="O184" i="3"/>
  <c r="S184" i="3"/>
  <c r="S216" i="3"/>
  <c r="O216" i="3"/>
  <c r="N208" i="3"/>
  <c r="R208" i="3"/>
  <c r="Q208" i="3"/>
  <c r="S208" i="3"/>
  <c r="O208" i="3"/>
  <c r="O225" i="3"/>
  <c r="S225" i="3"/>
  <c r="O226" i="3"/>
  <c r="S226" i="3"/>
  <c r="R234" i="3"/>
  <c r="N234" i="3"/>
  <c r="Q234" i="3"/>
  <c r="R249" i="3"/>
  <c r="N249" i="3"/>
  <c r="Q249" i="3"/>
  <c r="R265" i="3"/>
  <c r="N265" i="3"/>
  <c r="Q265" i="3"/>
  <c r="N215" i="3"/>
  <c r="R215" i="3"/>
  <c r="Q215" i="3"/>
  <c r="Q219" i="3"/>
  <c r="O150" i="3"/>
  <c r="S150" i="3"/>
  <c r="S189" i="3"/>
  <c r="O189" i="3"/>
  <c r="R156" i="3"/>
  <c r="N156" i="3"/>
  <c r="Q156" i="3"/>
  <c r="O207" i="3"/>
  <c r="S207" i="3"/>
  <c r="R180" i="3"/>
  <c r="Q180" i="3"/>
  <c r="N180" i="3"/>
  <c r="Q175" i="3"/>
  <c r="N175" i="3"/>
  <c r="R175" i="3"/>
  <c r="O178" i="3"/>
  <c r="S178" i="3"/>
  <c r="R216" i="3"/>
  <c r="N216" i="3"/>
  <c r="Q216" i="3"/>
  <c r="R227" i="3"/>
  <c r="Q227" i="3"/>
  <c r="N227" i="3"/>
  <c r="O228" i="3"/>
  <c r="S228" i="3"/>
  <c r="S242" i="3"/>
  <c r="O242" i="3"/>
  <c r="R270" i="3"/>
  <c r="M109" i="12" s="1"/>
  <c r="S109" i="12" s="1"/>
  <c r="N270" i="3"/>
  <c r="I109" i="12" s="1"/>
  <c r="O109" i="12" s="1"/>
  <c r="Q270" i="3"/>
  <c r="L109" i="12" s="1"/>
  <c r="R109" i="12" s="1"/>
  <c r="Q268" i="3"/>
  <c r="N268" i="3"/>
  <c r="R268" i="3"/>
  <c r="R157" i="3"/>
  <c r="N157" i="3"/>
  <c r="Q157" i="3"/>
  <c r="O163" i="3"/>
  <c r="S163" i="3"/>
  <c r="Q183" i="3"/>
  <c r="N183" i="3"/>
  <c r="R183" i="3"/>
  <c r="S151" i="3"/>
  <c r="R154" i="3"/>
  <c r="N154" i="3"/>
  <c r="Q154" i="3"/>
  <c r="R189" i="3"/>
  <c r="Q189" i="3"/>
  <c r="N189" i="3"/>
  <c r="O211" i="3"/>
  <c r="S211" i="3"/>
  <c r="S214" i="3"/>
  <c r="S232" i="3"/>
  <c r="Q176" i="3"/>
  <c r="S165" i="3"/>
  <c r="R204" i="3"/>
  <c r="S173" i="3"/>
  <c r="N80" i="12" s="1"/>
  <c r="T80" i="12" s="1"/>
  <c r="Q223" i="3"/>
  <c r="R163" i="3"/>
  <c r="N163" i="3"/>
  <c r="Q163" i="3"/>
  <c r="S152" i="3"/>
  <c r="O152" i="3"/>
  <c r="N140" i="3"/>
  <c r="R140" i="3"/>
  <c r="Q140" i="3"/>
  <c r="N172" i="3"/>
  <c r="R172" i="3"/>
  <c r="Q172" i="3"/>
  <c r="Q211" i="3"/>
  <c r="N211" i="3"/>
  <c r="R211" i="3"/>
  <c r="O174" i="3"/>
  <c r="S174" i="3"/>
  <c r="Q245" i="3"/>
  <c r="N245" i="3"/>
  <c r="R245" i="3"/>
  <c r="O205" i="3"/>
  <c r="S205" i="3"/>
  <c r="S231" i="3"/>
  <c r="O231" i="3"/>
  <c r="Q260" i="3"/>
  <c r="N260" i="3"/>
  <c r="R260" i="3"/>
  <c r="R259" i="3"/>
  <c r="N259" i="3"/>
  <c r="Q259" i="3"/>
  <c r="R220" i="3"/>
  <c r="N220" i="3"/>
  <c r="Q220" i="3"/>
  <c r="S183" i="3"/>
  <c r="O183" i="3"/>
  <c r="R174" i="3"/>
  <c r="N174" i="3"/>
  <c r="Q174" i="3"/>
  <c r="O175" i="3"/>
  <c r="S175" i="3"/>
  <c r="O206" i="3"/>
  <c r="S206" i="3"/>
  <c r="S257" i="3"/>
  <c r="O257" i="3"/>
  <c r="S260" i="3"/>
  <c r="O260" i="3"/>
  <c r="S265" i="3"/>
  <c r="O265" i="3"/>
  <c r="R170" i="3"/>
  <c r="N170" i="3"/>
  <c r="Q170" i="3"/>
  <c r="S220" i="3"/>
  <c r="O220" i="3"/>
  <c r="O209" i="3"/>
  <c r="S209" i="3"/>
  <c r="S237" i="3"/>
  <c r="O237" i="3"/>
  <c r="S266" i="3"/>
  <c r="O266" i="3"/>
  <c r="S250" i="3"/>
  <c r="O250" i="3"/>
  <c r="S148" i="3"/>
  <c r="O148" i="3"/>
  <c r="S200" i="3"/>
  <c r="O200" i="3"/>
  <c r="S171" i="3"/>
  <c r="R171" i="3"/>
  <c r="S160" i="3"/>
  <c r="O160" i="3"/>
  <c r="N160" i="3"/>
  <c r="R160" i="3"/>
  <c r="Q160" i="3"/>
  <c r="Q159" i="3"/>
  <c r="R159" i="3"/>
  <c r="N159" i="3"/>
  <c r="Q147" i="3"/>
  <c r="R147" i="3"/>
  <c r="N147" i="3"/>
  <c r="Q198" i="3"/>
  <c r="R198" i="3"/>
  <c r="N198" i="3"/>
  <c r="R244" i="3"/>
  <c r="N244" i="3"/>
  <c r="Q244" i="3"/>
  <c r="Q210" i="3"/>
  <c r="N210" i="3"/>
  <c r="R210" i="3"/>
  <c r="O172" i="3"/>
  <c r="S172" i="3"/>
  <c r="R213" i="3"/>
  <c r="N213" i="3"/>
  <c r="Q213" i="3"/>
  <c r="Q225" i="3"/>
  <c r="R225" i="3"/>
  <c r="N225" i="3"/>
  <c r="S246" i="3"/>
  <c r="O246" i="3"/>
  <c r="S243" i="3"/>
  <c r="O243" i="3"/>
  <c r="S233" i="3"/>
  <c r="O233" i="3"/>
  <c r="R250" i="3"/>
  <c r="N250" i="3"/>
  <c r="Q250" i="3"/>
  <c r="S262" i="3"/>
  <c r="O262" i="3"/>
  <c r="R255" i="3"/>
  <c r="N255" i="3"/>
  <c r="Q255" i="3"/>
  <c r="Q248" i="3"/>
  <c r="N248" i="3"/>
  <c r="R248" i="3"/>
  <c r="R238" i="3"/>
  <c r="Q177" i="3"/>
  <c r="N177" i="3"/>
  <c r="R177" i="3"/>
  <c r="O167" i="3"/>
  <c r="S167" i="3"/>
  <c r="O180" i="3"/>
  <c r="S180" i="3"/>
  <c r="R161" i="3"/>
  <c r="N161" i="3"/>
  <c r="Q161" i="3"/>
  <c r="Q194" i="3"/>
  <c r="R194" i="3"/>
  <c r="N194" i="3"/>
  <c r="R141" i="3"/>
  <c r="N141" i="3"/>
  <c r="Q141" i="3"/>
  <c r="R162" i="3"/>
  <c r="N162" i="3"/>
  <c r="Q162" i="3"/>
  <c r="S196" i="3"/>
  <c r="O196" i="3"/>
  <c r="R232" i="3"/>
  <c r="N232" i="3"/>
  <c r="Q232" i="3"/>
  <c r="S169" i="3"/>
  <c r="O169" i="3"/>
  <c r="O234" i="3"/>
  <c r="S234" i="3"/>
  <c r="R246" i="3"/>
  <c r="Q246" i="3"/>
  <c r="N246" i="3"/>
  <c r="S255" i="3"/>
  <c r="O255" i="3"/>
  <c r="S204" i="3"/>
  <c r="S253" i="3"/>
  <c r="O253" i="3"/>
  <c r="R145" i="3"/>
  <c r="N145" i="3"/>
  <c r="Q145" i="3"/>
  <c r="O197" i="3"/>
  <c r="S197" i="3"/>
  <c r="Q164" i="3"/>
  <c r="N164" i="3"/>
  <c r="R164" i="3"/>
  <c r="S248" i="3"/>
  <c r="O248" i="3"/>
  <c r="S153" i="3"/>
  <c r="O153" i="3"/>
  <c r="R186" i="3"/>
  <c r="N186" i="3"/>
  <c r="Q186" i="3"/>
  <c r="S210" i="3"/>
  <c r="O210" i="3"/>
  <c r="O191" i="3"/>
  <c r="S191" i="3"/>
  <c r="S192" i="3"/>
  <c r="O192" i="3"/>
  <c r="S199" i="3"/>
  <c r="O199" i="3"/>
  <c r="Q233" i="3"/>
  <c r="N233" i="3"/>
  <c r="R233" i="3"/>
  <c r="S235" i="3"/>
  <c r="O235" i="3"/>
  <c r="S245" i="3"/>
  <c r="O245" i="3"/>
  <c r="R262" i="3"/>
  <c r="N262" i="3"/>
  <c r="Q262" i="3"/>
  <c r="S249" i="3"/>
  <c r="O249" i="3"/>
  <c r="O247" i="3"/>
  <c r="S247" i="3"/>
  <c r="R142" i="3"/>
  <c r="R167" i="3"/>
  <c r="N167" i="3"/>
  <c r="Q167" i="3"/>
  <c r="S166" i="3"/>
  <c r="O166" i="3"/>
  <c r="Q196" i="3"/>
  <c r="R196" i="3"/>
  <c r="N196" i="3"/>
  <c r="R190" i="3"/>
  <c r="N190" i="3"/>
  <c r="Q190" i="3"/>
  <c r="Q138" i="3"/>
  <c r="R193" i="3"/>
  <c r="N193" i="3"/>
  <c r="Q193" i="3"/>
  <c r="R169" i="3"/>
  <c r="Q237" i="3"/>
  <c r="N237" i="3"/>
  <c r="R237" i="3"/>
  <c r="S202" i="3"/>
  <c r="S251" i="3"/>
  <c r="O251" i="3"/>
  <c r="S221" i="3"/>
  <c r="S268" i="3"/>
  <c r="O268" i="3"/>
  <c r="R176" i="3"/>
  <c r="Q182" i="3"/>
  <c r="R264" i="3"/>
  <c r="S186" i="3"/>
  <c r="S140" i="10"/>
  <c r="O140" i="10"/>
  <c r="Q180" i="10"/>
  <c r="R180" i="10"/>
  <c r="N180" i="10"/>
  <c r="Q247" i="10"/>
  <c r="N247" i="10"/>
  <c r="R247" i="10"/>
  <c r="O208" i="10"/>
  <c r="S208" i="10"/>
  <c r="S249" i="10"/>
  <c r="O249" i="10"/>
  <c r="O168" i="10"/>
  <c r="S168" i="10"/>
  <c r="R204" i="10"/>
  <c r="Q204" i="10"/>
  <c r="N204" i="10"/>
  <c r="N228" i="10"/>
  <c r="R228" i="10"/>
  <c r="Q228" i="10"/>
  <c r="S270" i="10"/>
  <c r="N116" i="12" s="1"/>
  <c r="T116" i="12" s="1"/>
  <c r="O270" i="10"/>
  <c r="J116" i="12" s="1"/>
  <c r="P116" i="12" s="1"/>
  <c r="R269" i="10"/>
  <c r="Q269" i="10"/>
  <c r="N269" i="10"/>
  <c r="R231" i="10"/>
  <c r="Q231" i="10"/>
  <c r="N231" i="10"/>
  <c r="Q230" i="10"/>
  <c r="R230" i="10"/>
  <c r="N230" i="10"/>
  <c r="Q252" i="10"/>
  <c r="R252" i="10"/>
  <c r="N252" i="10"/>
  <c r="S251" i="10"/>
  <c r="O251" i="10"/>
  <c r="S174" i="10"/>
  <c r="O174" i="10"/>
  <c r="R166" i="10"/>
  <c r="S145" i="10"/>
  <c r="O145" i="10"/>
  <c r="S169" i="10"/>
  <c r="S182" i="10"/>
  <c r="O182" i="10"/>
  <c r="S155" i="10"/>
  <c r="O155" i="10"/>
  <c r="R149" i="10"/>
  <c r="N149" i="10"/>
  <c r="Q149" i="10"/>
  <c r="Q211" i="10"/>
  <c r="R211" i="10"/>
  <c r="N211" i="10"/>
  <c r="Q260" i="10"/>
  <c r="R260" i="10"/>
  <c r="N260" i="10"/>
  <c r="R189" i="10"/>
  <c r="Q189" i="10"/>
  <c r="N189" i="10"/>
  <c r="Q268" i="10"/>
  <c r="R268" i="10"/>
  <c r="N268" i="10"/>
  <c r="N216" i="10"/>
  <c r="R216" i="10"/>
  <c r="Q216" i="10"/>
  <c r="Q264" i="10"/>
  <c r="R264" i="10"/>
  <c r="N264" i="10"/>
  <c r="S146" i="10"/>
  <c r="O146" i="10"/>
  <c r="Q201" i="10"/>
  <c r="N201" i="10"/>
  <c r="R201" i="10"/>
  <c r="S177" i="10"/>
  <c r="O177" i="10"/>
  <c r="R220" i="10"/>
  <c r="Q220" i="10"/>
  <c r="N220" i="10"/>
  <c r="O191" i="10"/>
  <c r="S191" i="10"/>
  <c r="S245" i="10"/>
  <c r="O245" i="10"/>
  <c r="O203" i="10"/>
  <c r="S203" i="10"/>
  <c r="R248" i="10"/>
  <c r="Q248" i="10"/>
  <c r="N248" i="10"/>
  <c r="O260" i="10"/>
  <c r="S260" i="10"/>
  <c r="R173" i="10"/>
  <c r="M87" i="12" s="1"/>
  <c r="S87" i="12" s="1"/>
  <c r="N173" i="10"/>
  <c r="I87" i="12" s="1"/>
  <c r="O87" i="12" s="1"/>
  <c r="Q173" i="10"/>
  <c r="L87" i="12" s="1"/>
  <c r="R87" i="12" s="1"/>
  <c r="R171" i="10"/>
  <c r="S144" i="10"/>
  <c r="O144" i="10"/>
  <c r="S147" i="10"/>
  <c r="O147" i="10"/>
  <c r="R175" i="10"/>
  <c r="N175" i="10"/>
  <c r="Q175" i="10"/>
  <c r="Q199" i="10"/>
  <c r="N199" i="10"/>
  <c r="R199" i="10"/>
  <c r="S170" i="10"/>
  <c r="O170" i="10"/>
  <c r="S141" i="10"/>
  <c r="O141" i="10"/>
  <c r="Q193" i="10"/>
  <c r="N193" i="10"/>
  <c r="R193" i="10"/>
  <c r="S195" i="10"/>
  <c r="O195" i="10"/>
  <c r="O199" i="10"/>
  <c r="S199" i="10"/>
  <c r="Q186" i="10"/>
  <c r="N186" i="10"/>
  <c r="R186" i="10"/>
  <c r="R167" i="10"/>
  <c r="N167" i="10"/>
  <c r="Q167" i="10"/>
  <c r="R210" i="10"/>
  <c r="N210" i="10"/>
  <c r="Q210" i="10"/>
  <c r="S185" i="10"/>
  <c r="O185" i="10"/>
  <c r="S266" i="10"/>
  <c r="O266" i="10"/>
  <c r="O231" i="10"/>
  <c r="S231" i="10"/>
  <c r="O206" i="10"/>
  <c r="S206" i="10"/>
  <c r="S261" i="10"/>
  <c r="O261" i="10"/>
  <c r="S253" i="10"/>
  <c r="O253" i="10"/>
  <c r="O142" i="10"/>
  <c r="S142" i="10"/>
  <c r="S207" i="10"/>
  <c r="O207" i="10"/>
  <c r="R151" i="10"/>
  <c r="R257" i="10"/>
  <c r="Q139" i="10"/>
  <c r="R139" i="10"/>
  <c r="N139" i="10"/>
  <c r="Q160" i="10"/>
  <c r="R160" i="10"/>
  <c r="N160" i="10"/>
  <c r="S171" i="10"/>
  <c r="O171" i="10"/>
  <c r="O173" i="10"/>
  <c r="J87" i="12" s="1"/>
  <c r="P87" i="12" s="1"/>
  <c r="S173" i="10"/>
  <c r="N87" i="12" s="1"/>
  <c r="T87" i="12" s="1"/>
  <c r="O156" i="10"/>
  <c r="S156" i="10"/>
  <c r="Q192" i="10"/>
  <c r="N192" i="10"/>
  <c r="R192" i="10"/>
  <c r="R142" i="10"/>
  <c r="N142" i="10"/>
  <c r="Q142" i="10"/>
  <c r="R182" i="10"/>
  <c r="N182" i="10"/>
  <c r="Q182" i="10"/>
  <c r="S226" i="10"/>
  <c r="O226" i="10"/>
  <c r="S205" i="10"/>
  <c r="O205" i="10"/>
  <c r="R254" i="10"/>
  <c r="N254" i="10"/>
  <c r="Q254" i="10"/>
  <c r="S209" i="10"/>
  <c r="O209" i="10"/>
  <c r="R236" i="10"/>
  <c r="Q236" i="10"/>
  <c r="N236" i="10"/>
  <c r="O256" i="10"/>
  <c r="S256" i="10"/>
  <c r="Q140" i="10"/>
  <c r="R161" i="10"/>
  <c r="Q161" i="10"/>
  <c r="N161" i="10"/>
  <c r="R178" i="10"/>
  <c r="R215" i="10"/>
  <c r="R245" i="10"/>
  <c r="N245" i="10"/>
  <c r="Q245" i="10"/>
  <c r="S200" i="10"/>
  <c r="S246" i="10"/>
  <c r="R222" i="10"/>
  <c r="Q156" i="10"/>
  <c r="N156" i="10"/>
  <c r="R156" i="10"/>
  <c r="Q203" i="10"/>
  <c r="N203" i="10"/>
  <c r="R203" i="10"/>
  <c r="N157" i="10"/>
  <c r="Q157" i="10"/>
  <c r="R157" i="10"/>
  <c r="Q256" i="10"/>
  <c r="R256" i="10"/>
  <c r="N256" i="10"/>
  <c r="S192" i="10"/>
  <c r="O192" i="10"/>
  <c r="R229" i="10"/>
  <c r="N229" i="10"/>
  <c r="Q229" i="10"/>
  <c r="S262" i="10"/>
  <c r="O262" i="10"/>
  <c r="S228" i="10"/>
  <c r="O228" i="10"/>
  <c r="R155" i="10"/>
  <c r="N155" i="10"/>
  <c r="Q155" i="10"/>
  <c r="Q217" i="10"/>
  <c r="N217" i="10"/>
  <c r="R217" i="10"/>
  <c r="O160" i="10"/>
  <c r="S160" i="10"/>
  <c r="O175" i="10"/>
  <c r="S175" i="10"/>
  <c r="Q234" i="10"/>
  <c r="R234" i="10"/>
  <c r="N234" i="10"/>
  <c r="O263" i="10"/>
  <c r="S263" i="10"/>
  <c r="S225" i="10"/>
  <c r="O225" i="10"/>
  <c r="S190" i="10"/>
  <c r="O190" i="10"/>
  <c r="S164" i="10"/>
  <c r="O164" i="10"/>
  <c r="Q164" i="10"/>
  <c r="S187" i="10"/>
  <c r="O187" i="10"/>
  <c r="S158" i="10"/>
  <c r="O158" i="10"/>
  <c r="O152" i="10"/>
  <c r="S152" i="10"/>
  <c r="Q177" i="10"/>
  <c r="N177" i="10"/>
  <c r="R177" i="10"/>
  <c r="Q158" i="10"/>
  <c r="N158" i="10"/>
  <c r="R158" i="10"/>
  <c r="Q208" i="10"/>
  <c r="N208" i="10"/>
  <c r="R208" i="10"/>
  <c r="S265" i="10"/>
  <c r="O265" i="10"/>
  <c r="O259" i="10"/>
  <c r="S259" i="10"/>
  <c r="R196" i="10"/>
  <c r="N196" i="10"/>
  <c r="Q196" i="10"/>
  <c r="Q152" i="10"/>
  <c r="R152" i="10"/>
  <c r="N152" i="10"/>
  <c r="R163" i="10"/>
  <c r="N163" i="10"/>
  <c r="Q163" i="10"/>
  <c r="R138" i="10"/>
  <c r="N138" i="10"/>
  <c r="Q138" i="10"/>
  <c r="Q224" i="10"/>
  <c r="N224" i="10"/>
  <c r="R224" i="10"/>
  <c r="R153" i="10"/>
  <c r="Q153" i="10"/>
  <c r="N153" i="10"/>
  <c r="N212" i="10"/>
  <c r="R212" i="10"/>
  <c r="Q212" i="10"/>
  <c r="N185" i="10"/>
  <c r="Q185" i="10"/>
  <c r="R185" i="10"/>
  <c r="Q243" i="10"/>
  <c r="N243" i="10"/>
  <c r="R243" i="10"/>
  <c r="Q239" i="10"/>
  <c r="N239" i="10"/>
  <c r="R239" i="10"/>
  <c r="S179" i="10"/>
  <c r="O179" i="10"/>
  <c r="Q255" i="10"/>
  <c r="R255" i="10"/>
  <c r="N255" i="10"/>
  <c r="S201" i="10"/>
  <c r="O201" i="10"/>
  <c r="N221" i="10"/>
  <c r="R221" i="10"/>
  <c r="Q221" i="10"/>
  <c r="O222" i="10"/>
  <c r="S222" i="10"/>
  <c r="S244" i="10"/>
  <c r="O244" i="10"/>
  <c r="O255" i="10"/>
  <c r="S255" i="10"/>
  <c r="O268" i="10"/>
  <c r="S268" i="10"/>
  <c r="S139" i="10"/>
  <c r="O139" i="10"/>
  <c r="R190" i="10"/>
  <c r="Q170" i="10"/>
  <c r="S198" i="10"/>
  <c r="R191" i="10"/>
  <c r="N191" i="10"/>
  <c r="Q191" i="10"/>
  <c r="Q143" i="10"/>
  <c r="R143" i="10"/>
  <c r="N143" i="10"/>
  <c r="Q141" i="10"/>
  <c r="R141" i="10"/>
  <c r="N141" i="10"/>
  <c r="N150" i="10"/>
  <c r="R150" i="10"/>
  <c r="Q150" i="10"/>
  <c r="S150" i="10"/>
  <c r="O150" i="10"/>
  <c r="N205" i="10"/>
  <c r="R205" i="10"/>
  <c r="Q205" i="10"/>
  <c r="Q207" i="10"/>
  <c r="N207" i="10"/>
  <c r="R207" i="10"/>
  <c r="R238" i="10"/>
  <c r="N238" i="10"/>
  <c r="Q238" i="10"/>
  <c r="Q176" i="10"/>
  <c r="N176" i="10"/>
  <c r="R176" i="10"/>
  <c r="O180" i="10"/>
  <c r="S180" i="10"/>
  <c r="O220" i="10"/>
  <c r="S220" i="10"/>
  <c r="O211" i="10"/>
  <c r="S211" i="10"/>
  <c r="O202" i="10"/>
  <c r="S202" i="10"/>
  <c r="S216" i="10"/>
  <c r="O216" i="10"/>
  <c r="R259" i="10"/>
  <c r="N259" i="10"/>
  <c r="Q259" i="10"/>
  <c r="S248" i="10"/>
  <c r="O248" i="10"/>
  <c r="N253" i="10"/>
  <c r="R253" i="10"/>
  <c r="Q253" i="10"/>
  <c r="R146" i="10"/>
  <c r="R184" i="10"/>
  <c r="S241" i="10"/>
  <c r="O241" i="10"/>
  <c r="R164" i="10"/>
  <c r="S176" i="10"/>
  <c r="R148" i="10"/>
  <c r="N148" i="10"/>
  <c r="Q148" i="10"/>
  <c r="Q165" i="10"/>
  <c r="N165" i="10"/>
  <c r="R165" i="10"/>
  <c r="Q135" i="10"/>
  <c r="R135" i="10"/>
  <c r="N135" i="10"/>
  <c r="R145" i="10"/>
  <c r="N145" i="10"/>
  <c r="Q145" i="10"/>
  <c r="S210" i="10"/>
  <c r="O210" i="10"/>
  <c r="O197" i="10"/>
  <c r="S197" i="10"/>
  <c r="O183" i="10"/>
  <c r="S183" i="10"/>
  <c r="R266" i="10"/>
  <c r="N266" i="10"/>
  <c r="Q266" i="10"/>
  <c r="O218" i="10"/>
  <c r="S218" i="10"/>
  <c r="S236" i="10"/>
  <c r="O236" i="10"/>
  <c r="R244" i="10"/>
  <c r="Q244" i="10"/>
  <c r="N244" i="10"/>
  <c r="O264" i="10"/>
  <c r="S264" i="10"/>
  <c r="S215" i="10"/>
  <c r="S219" i="10"/>
  <c r="S153" i="10"/>
  <c r="R246" i="10"/>
  <c r="S165" i="10"/>
  <c r="Q188" i="10"/>
  <c r="R188" i="10"/>
  <c r="N188" i="10"/>
  <c r="O181" i="10"/>
  <c r="S181" i="10"/>
  <c r="Q235" i="10"/>
  <c r="N235" i="10"/>
  <c r="R235" i="10"/>
  <c r="O172" i="10"/>
  <c r="S172" i="10"/>
  <c r="R232" i="10"/>
  <c r="Q232" i="10"/>
  <c r="N232" i="10"/>
  <c r="R240" i="10"/>
  <c r="Q240" i="10"/>
  <c r="N240" i="10"/>
  <c r="S148" i="10"/>
  <c r="O148" i="10"/>
  <c r="Q227" i="10"/>
  <c r="R227" i="10"/>
  <c r="N227" i="10"/>
  <c r="R206" i="10"/>
  <c r="N206" i="10"/>
  <c r="Q206" i="10"/>
  <c r="R202" i="10"/>
  <c r="N202" i="10"/>
  <c r="Q202" i="10"/>
  <c r="O238" i="10"/>
  <c r="S238" i="10"/>
  <c r="S232" i="10"/>
  <c r="O232" i="10"/>
  <c r="R174" i="10"/>
  <c r="N174" i="10"/>
  <c r="Q174" i="10"/>
  <c r="O227" i="10"/>
  <c r="S227" i="10"/>
  <c r="O267" i="10"/>
  <c r="S267" i="10"/>
  <c r="S233" i="10"/>
  <c r="O233" i="10"/>
  <c r="Q147" i="10"/>
  <c r="R147" i="10"/>
  <c r="N147" i="10"/>
  <c r="Q172" i="10"/>
  <c r="N172" i="10"/>
  <c r="R172" i="10"/>
  <c r="R181" i="10"/>
  <c r="N181" i="10"/>
  <c r="Q181" i="10"/>
  <c r="S167" i="10"/>
  <c r="O167" i="10"/>
  <c r="S149" i="10"/>
  <c r="O149" i="10"/>
  <c r="Q197" i="10"/>
  <c r="N197" i="10"/>
  <c r="R197" i="10"/>
  <c r="Q219" i="10"/>
  <c r="N219" i="10"/>
  <c r="R219" i="10"/>
  <c r="N169" i="10"/>
  <c r="R169" i="10"/>
  <c r="Q169" i="10"/>
  <c r="N200" i="10"/>
  <c r="R200" i="10"/>
  <c r="Q200" i="10"/>
  <c r="R250" i="10"/>
  <c r="N250" i="10"/>
  <c r="Q250" i="10"/>
  <c r="R242" i="10"/>
  <c r="N242" i="10"/>
  <c r="Q242" i="10"/>
  <c r="S184" i="10"/>
  <c r="O184" i="10"/>
  <c r="Q198" i="10"/>
  <c r="N198" i="10"/>
  <c r="R198" i="10"/>
  <c r="S166" i="10"/>
  <c r="O166" i="10"/>
  <c r="S193" i="10"/>
  <c r="O193" i="10"/>
  <c r="S258" i="10"/>
  <c r="O258" i="10"/>
  <c r="R218" i="10"/>
  <c r="N218" i="10"/>
  <c r="Q218" i="10"/>
  <c r="N225" i="10"/>
  <c r="R225" i="10"/>
  <c r="Q225" i="10"/>
  <c r="S254" i="10"/>
  <c r="O254" i="10"/>
  <c r="S230" i="10"/>
  <c r="O230" i="10"/>
  <c r="R267" i="10"/>
  <c r="N267" i="10"/>
  <c r="Q267" i="10"/>
  <c r="Q251" i="10"/>
  <c r="N251" i="10"/>
  <c r="R251" i="10"/>
  <c r="S257" i="10"/>
  <c r="O257" i="10"/>
  <c r="O250" i="10"/>
  <c r="S250" i="10"/>
  <c r="R179" i="10"/>
  <c r="N179" i="10"/>
  <c r="Q179" i="10"/>
  <c r="S217" i="10"/>
  <c r="Q265" i="10"/>
  <c r="R183" i="10"/>
  <c r="N183" i="10"/>
  <c r="Q183" i="10"/>
  <c r="N144" i="10"/>
  <c r="R144" i="10"/>
  <c r="Q144" i="10"/>
  <c r="S151" i="10"/>
  <c r="O151" i="10"/>
  <c r="R195" i="10"/>
  <c r="N195" i="10"/>
  <c r="Q195" i="10"/>
  <c r="R162" i="10"/>
  <c r="Q162" i="10"/>
  <c r="N162" i="10"/>
  <c r="S159" i="10"/>
  <c r="O159" i="10"/>
  <c r="Q223" i="10"/>
  <c r="N223" i="10"/>
  <c r="R223" i="10"/>
  <c r="S213" i="10"/>
  <c r="O213" i="10"/>
  <c r="R154" i="10"/>
  <c r="Q154" i="10"/>
  <c r="N154" i="10"/>
  <c r="O196" i="10"/>
  <c r="S196" i="10"/>
  <c r="R258" i="10"/>
  <c r="N258" i="10"/>
  <c r="Q258" i="10"/>
  <c r="S194" i="10"/>
  <c r="O194" i="10"/>
  <c r="R233" i="10"/>
  <c r="N233" i="10"/>
  <c r="Q233" i="10"/>
  <c r="O224" i="10"/>
  <c r="S224" i="10"/>
  <c r="O212" i="10"/>
  <c r="S212" i="10"/>
  <c r="R262" i="10"/>
  <c r="N262" i="10"/>
  <c r="Q262" i="10"/>
  <c r="O235" i="10"/>
  <c r="S235" i="10"/>
  <c r="O243" i="10"/>
  <c r="S243" i="10"/>
  <c r="R261" i="10"/>
  <c r="Q261" i="10"/>
  <c r="N261" i="10"/>
  <c r="Q151" i="10"/>
  <c r="Q213" i="10"/>
  <c r="R263" i="10"/>
  <c r="N263" i="10"/>
  <c r="Q263" i="10"/>
  <c r="Q168" i="10"/>
  <c r="R168" i="10"/>
  <c r="N168" i="10"/>
  <c r="Q136" i="10"/>
  <c r="R136" i="10"/>
  <c r="N136" i="10"/>
  <c r="S143" i="10"/>
  <c r="O143" i="10"/>
  <c r="S154" i="10"/>
  <c r="O154" i="10"/>
  <c r="S229" i="10"/>
  <c r="O229" i="10"/>
  <c r="S138" i="10"/>
  <c r="O138" i="10"/>
  <c r="S162" i="10"/>
  <c r="O162" i="10"/>
  <c r="O163" i="10"/>
  <c r="S163" i="10"/>
  <c r="R187" i="10"/>
  <c r="N187" i="10"/>
  <c r="Q187" i="10"/>
  <c r="S204" i="10"/>
  <c r="O204" i="10"/>
  <c r="S178" i="10"/>
  <c r="O178" i="10"/>
  <c r="O214" i="10"/>
  <c r="S214" i="10"/>
  <c r="R237" i="10"/>
  <c r="N237" i="10"/>
  <c r="Q237" i="10"/>
  <c r="S237" i="10"/>
  <c r="O237" i="10"/>
  <c r="R270" i="10"/>
  <c r="M116" i="12" s="1"/>
  <c r="S116" i="12" s="1"/>
  <c r="N270" i="10"/>
  <c r="I116" i="12" s="1"/>
  <c r="O116" i="12" s="1"/>
  <c r="Q270" i="10"/>
  <c r="L116" i="12" s="1"/>
  <c r="R116" i="12" s="1"/>
  <c r="R241" i="10"/>
  <c r="N241" i="10"/>
  <c r="Q241" i="10"/>
  <c r="O242" i="10"/>
  <c r="S242" i="10"/>
  <c r="N249" i="10"/>
  <c r="Q249" i="10"/>
  <c r="R249" i="10"/>
  <c r="R140" i="10"/>
  <c r="O161" i="10"/>
  <c r="S161" i="10"/>
  <c r="S223" i="10"/>
  <c r="O223" i="10"/>
  <c r="R194" i="10"/>
  <c r="S252" i="10"/>
  <c r="Q222" i="10"/>
  <c r="Q159" i="10"/>
  <c r="S269" i="10"/>
  <c r="N136" i="40"/>
  <c r="T136" i="40"/>
  <c r="V137" i="40"/>
  <c r="P137" i="40"/>
  <c r="Q136" i="40"/>
  <c r="K136" i="40"/>
  <c r="L138" i="40"/>
  <c r="R138" i="40"/>
  <c r="U136" i="40"/>
  <c r="O136" i="40"/>
  <c r="S137" i="40"/>
  <c r="M137" i="40"/>
  <c r="S138" i="40" l="1"/>
  <c r="M138" i="40"/>
  <c r="P138" i="40"/>
  <c r="V138" i="40"/>
  <c r="L139" i="40"/>
  <c r="R139" i="40"/>
  <c r="O137" i="40"/>
  <c r="U137" i="40"/>
  <c r="K137" i="40"/>
  <c r="Q137" i="40"/>
  <c r="N137" i="40"/>
  <c r="T137" i="40"/>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3" i="18"/>
  <c r="A102" i="18"/>
  <c r="A101" i="18"/>
  <c r="A100" i="18"/>
  <c r="A99" i="18"/>
  <c r="A98" i="18"/>
  <c r="A9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7" i="18"/>
  <c r="A6" i="18"/>
  <c r="A5" i="18"/>
  <c r="A4" i="18"/>
  <c r="A3" i="18"/>
  <c r="A133" i="41"/>
  <c r="A132" i="41"/>
  <c r="A131" i="41"/>
  <c r="A130" i="41"/>
  <c r="A129" i="41"/>
  <c r="A128" i="41"/>
  <c r="A127" i="41"/>
  <c r="A126" i="41"/>
  <c r="A125" i="41"/>
  <c r="A124" i="41"/>
  <c r="A123" i="41"/>
  <c r="A122" i="41"/>
  <c r="A121" i="41"/>
  <c r="A120" i="41"/>
  <c r="A119" i="41"/>
  <c r="A118" i="41"/>
  <c r="A117" i="41"/>
  <c r="A116" i="41"/>
  <c r="A115" i="41"/>
  <c r="A114" i="41"/>
  <c r="A113" i="41"/>
  <c r="A112" i="41"/>
  <c r="A111" i="41"/>
  <c r="A110" i="41"/>
  <c r="A109" i="41"/>
  <c r="A108" i="41"/>
  <c r="A107" i="41"/>
  <c r="A106" i="41"/>
  <c r="A105" i="41"/>
  <c r="A104" i="41"/>
  <c r="A103" i="41"/>
  <c r="A102" i="41"/>
  <c r="A101" i="41"/>
  <c r="A100" i="41"/>
  <c r="A99" i="41"/>
  <c r="A98" i="41"/>
  <c r="A97" i="41"/>
  <c r="A96" i="41"/>
  <c r="A95" i="41"/>
  <c r="A94" i="41"/>
  <c r="A93" i="41"/>
  <c r="A92" i="41"/>
  <c r="A91" i="41"/>
  <c r="A90" i="41"/>
  <c r="A89" i="41"/>
  <c r="A88" i="41"/>
  <c r="A87" i="41"/>
  <c r="A86" i="41"/>
  <c r="A85" i="41"/>
  <c r="A84" i="41"/>
  <c r="A83" i="41"/>
  <c r="A82" i="41"/>
  <c r="A81" i="41"/>
  <c r="A80" i="41"/>
  <c r="A79" i="41"/>
  <c r="A78" i="41"/>
  <c r="A77" i="41"/>
  <c r="A76" i="41"/>
  <c r="A75" i="41"/>
  <c r="A74" i="41"/>
  <c r="A73" i="41"/>
  <c r="A72" i="41"/>
  <c r="A71" i="41"/>
  <c r="A70" i="41"/>
  <c r="A69" i="41"/>
  <c r="A68" i="41"/>
  <c r="A67" i="41"/>
  <c r="A66" i="41"/>
  <c r="A65" i="41"/>
  <c r="A64" i="41"/>
  <c r="A63" i="41"/>
  <c r="A62" i="41"/>
  <c r="A61" i="41"/>
  <c r="A60" i="41"/>
  <c r="A59" i="41"/>
  <c r="A58" i="41"/>
  <c r="A57" i="41"/>
  <c r="A56" i="41"/>
  <c r="A55" i="41"/>
  <c r="A54" i="41"/>
  <c r="A53" i="41"/>
  <c r="A52" i="41"/>
  <c r="A51" i="41"/>
  <c r="A50" i="41"/>
  <c r="A49" i="41"/>
  <c r="A48" i="41"/>
  <c r="A47" i="41"/>
  <c r="A46" i="41"/>
  <c r="A45" i="41"/>
  <c r="A44" i="41"/>
  <c r="A43" i="41"/>
  <c r="A42" i="41"/>
  <c r="A41" i="41"/>
  <c r="A40" i="41"/>
  <c r="A39" i="41"/>
  <c r="A38" i="41"/>
  <c r="A37" i="41"/>
  <c r="A36" i="41"/>
  <c r="A35" i="41"/>
  <c r="A34" i="41"/>
  <c r="A33" i="41"/>
  <c r="A32" i="41"/>
  <c r="A31" i="41"/>
  <c r="A30" i="41"/>
  <c r="A29" i="41"/>
  <c r="A28" i="41"/>
  <c r="A27" i="41"/>
  <c r="A26" i="41"/>
  <c r="A25" i="41"/>
  <c r="A24" i="41"/>
  <c r="A23" i="41"/>
  <c r="A22" i="41"/>
  <c r="A21" i="41"/>
  <c r="A20" i="41"/>
  <c r="A19" i="41"/>
  <c r="A18" i="41"/>
  <c r="A17" i="41"/>
  <c r="A16" i="41"/>
  <c r="A15" i="41"/>
  <c r="A14" i="41"/>
  <c r="A13" i="41"/>
  <c r="A12" i="41"/>
  <c r="A11" i="41"/>
  <c r="A10" i="41"/>
  <c r="A9" i="41"/>
  <c r="A8" i="41"/>
  <c r="A7" i="41"/>
  <c r="A6" i="41"/>
  <c r="A5" i="41"/>
  <c r="A4" i="41"/>
  <c r="A3" i="41"/>
  <c r="A133" i="20"/>
  <c r="A132" i="20"/>
  <c r="A131" i="20"/>
  <c r="A130" i="20"/>
  <c r="A129" i="20"/>
  <c r="A128" i="20"/>
  <c r="A127" i="20"/>
  <c r="A126" i="20"/>
  <c r="A125" i="20"/>
  <c r="A124" i="20"/>
  <c r="A123" i="20"/>
  <c r="A122" i="20"/>
  <c r="A121" i="20"/>
  <c r="A120" i="20"/>
  <c r="A119" i="20"/>
  <c r="A118" i="20"/>
  <c r="A117" i="20"/>
  <c r="A116" i="20"/>
  <c r="A115" i="20"/>
  <c r="A114" i="20"/>
  <c r="A113" i="20"/>
  <c r="A112" i="20"/>
  <c r="A111" i="20"/>
  <c r="A110" i="20"/>
  <c r="A109" i="20"/>
  <c r="A108" i="20"/>
  <c r="A107" i="20"/>
  <c r="A106" i="20"/>
  <c r="A105" i="20"/>
  <c r="A104" i="20"/>
  <c r="A103" i="20"/>
  <c r="A102" i="20"/>
  <c r="A101" i="20"/>
  <c r="A100" i="20"/>
  <c r="A99" i="20"/>
  <c r="A98" i="20"/>
  <c r="A97" i="20"/>
  <c r="A96" i="20"/>
  <c r="A95" i="20"/>
  <c r="A94" i="20"/>
  <c r="A93" i="20"/>
  <c r="A92" i="20"/>
  <c r="A91" i="20"/>
  <c r="A90" i="20"/>
  <c r="A89" i="20"/>
  <c r="A88" i="20"/>
  <c r="A87" i="20"/>
  <c r="A86" i="20"/>
  <c r="A85" i="20"/>
  <c r="A84" i="20"/>
  <c r="A83" i="20"/>
  <c r="A82" i="20"/>
  <c r="A81" i="20"/>
  <c r="A80" i="20"/>
  <c r="A79" i="20"/>
  <c r="A78" i="20"/>
  <c r="A77" i="20"/>
  <c r="A76" i="20"/>
  <c r="A75" i="20"/>
  <c r="A74" i="20"/>
  <c r="A73" i="20"/>
  <c r="A72" i="20"/>
  <c r="A71" i="20"/>
  <c r="A70" i="20"/>
  <c r="A69" i="20"/>
  <c r="A68" i="20"/>
  <c r="A67" i="20"/>
  <c r="A66" i="20"/>
  <c r="A65" i="20"/>
  <c r="A64" i="20"/>
  <c r="A63" i="20"/>
  <c r="A62" i="20"/>
  <c r="A61" i="20"/>
  <c r="A60" i="20"/>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6" i="20"/>
  <c r="A5" i="20"/>
  <c r="A4" i="20"/>
  <c r="A3" i="20"/>
  <c r="A133" i="40"/>
  <c r="A132" i="40"/>
  <c r="A131" i="40"/>
  <c r="A130" i="40"/>
  <c r="A129" i="40"/>
  <c r="A128" i="40"/>
  <c r="A127" i="40"/>
  <c r="A126" i="40"/>
  <c r="A125" i="40"/>
  <c r="A124" i="40"/>
  <c r="A123" i="40"/>
  <c r="A122" i="40"/>
  <c r="A121" i="40"/>
  <c r="A120" i="40"/>
  <c r="A119" i="40"/>
  <c r="A118" i="40"/>
  <c r="A117" i="40"/>
  <c r="A116" i="40"/>
  <c r="A115" i="40"/>
  <c r="A114" i="40"/>
  <c r="A113" i="40"/>
  <c r="A112" i="40"/>
  <c r="A111" i="40"/>
  <c r="A110" i="40"/>
  <c r="A109" i="40"/>
  <c r="A108" i="40"/>
  <c r="A107" i="40"/>
  <c r="A106" i="40"/>
  <c r="A105" i="40"/>
  <c r="A104" i="40"/>
  <c r="A103" i="40"/>
  <c r="A102" i="40"/>
  <c r="A101" i="40"/>
  <c r="A100" i="40"/>
  <c r="A99" i="40"/>
  <c r="A98" i="40"/>
  <c r="A97" i="40"/>
  <c r="A96" i="40"/>
  <c r="A95" i="40"/>
  <c r="A94" i="40"/>
  <c r="A93" i="40"/>
  <c r="A92" i="40"/>
  <c r="A91" i="40"/>
  <c r="A90" i="40"/>
  <c r="A89" i="40"/>
  <c r="A88" i="40"/>
  <c r="A87" i="40"/>
  <c r="A86" i="40"/>
  <c r="A85" i="40"/>
  <c r="A84" i="40"/>
  <c r="A83" i="40"/>
  <c r="A82" i="40"/>
  <c r="A81" i="40"/>
  <c r="A80" i="40"/>
  <c r="A79" i="40"/>
  <c r="A78" i="40"/>
  <c r="A77" i="40"/>
  <c r="A76" i="40"/>
  <c r="A75" i="40"/>
  <c r="A74" i="40"/>
  <c r="A73" i="40"/>
  <c r="A72" i="40"/>
  <c r="A71" i="40"/>
  <c r="A70" i="40"/>
  <c r="A69" i="40"/>
  <c r="A68" i="40"/>
  <c r="A67" i="40"/>
  <c r="A66" i="40"/>
  <c r="A65" i="40"/>
  <c r="A64" i="40"/>
  <c r="A63" i="40"/>
  <c r="A62" i="40"/>
  <c r="A61" i="40"/>
  <c r="A60" i="40"/>
  <c r="A59" i="40"/>
  <c r="A58" i="40"/>
  <c r="A57" i="40"/>
  <c r="A56" i="40"/>
  <c r="A55" i="40"/>
  <c r="A54" i="40"/>
  <c r="A53" i="40"/>
  <c r="A52" i="40"/>
  <c r="A51" i="40"/>
  <c r="A50" i="40"/>
  <c r="A49" i="40"/>
  <c r="A48" i="40"/>
  <c r="A47" i="40"/>
  <c r="A46" i="40"/>
  <c r="A45" i="40"/>
  <c r="A44" i="40"/>
  <c r="A43" i="40"/>
  <c r="A42" i="40"/>
  <c r="A41" i="40"/>
  <c r="A40" i="40"/>
  <c r="A39" i="40"/>
  <c r="A38" i="40"/>
  <c r="A37" i="40"/>
  <c r="A36" i="40"/>
  <c r="A35" i="40"/>
  <c r="A34" i="40"/>
  <c r="A33" i="40"/>
  <c r="A32" i="40"/>
  <c r="A31" i="40"/>
  <c r="A30" i="40"/>
  <c r="A29" i="40"/>
  <c r="A28" i="40"/>
  <c r="A27" i="40"/>
  <c r="A26" i="40"/>
  <c r="A25" i="40"/>
  <c r="A24" i="40"/>
  <c r="A23" i="40"/>
  <c r="A22" i="40"/>
  <c r="A21" i="40"/>
  <c r="A20" i="40"/>
  <c r="A19" i="40"/>
  <c r="A18" i="40"/>
  <c r="A17" i="40"/>
  <c r="A16" i="40"/>
  <c r="A15" i="40"/>
  <c r="A14" i="40"/>
  <c r="A13" i="40"/>
  <c r="A12" i="40"/>
  <c r="A11" i="40"/>
  <c r="A10" i="40"/>
  <c r="A9" i="40"/>
  <c r="A8" i="40"/>
  <c r="A7" i="40"/>
  <c r="A6" i="40"/>
  <c r="A5" i="40"/>
  <c r="A4" i="40"/>
  <c r="A3" i="40"/>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4" i="19"/>
  <c r="A83"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6" i="19"/>
  <c r="A5" i="19"/>
  <c r="A4" i="19"/>
  <c r="A3" i="19"/>
  <c r="A133" i="26"/>
  <c r="A132" i="26"/>
  <c r="A131" i="26"/>
  <c r="A130" i="26"/>
  <c r="A129" i="26"/>
  <c r="A128" i="26"/>
  <c r="A127" i="26"/>
  <c r="A126" i="26"/>
  <c r="A125" i="26"/>
  <c r="A124" i="26"/>
  <c r="A123" i="26"/>
  <c r="A122" i="26"/>
  <c r="A121" i="26"/>
  <c r="A120" i="26"/>
  <c r="A119" i="26"/>
  <c r="A118" i="26"/>
  <c r="A117" i="26"/>
  <c r="A116" i="26"/>
  <c r="A115" i="26"/>
  <c r="A114" i="26"/>
  <c r="A113" i="26"/>
  <c r="A112" i="26"/>
  <c r="A111" i="26"/>
  <c r="A110" i="26"/>
  <c r="A109" i="26"/>
  <c r="A108" i="26"/>
  <c r="A107" i="26"/>
  <c r="A106" i="26"/>
  <c r="A105" i="26"/>
  <c r="A104" i="26"/>
  <c r="A103" i="26"/>
  <c r="A102" i="26"/>
  <c r="A101" i="26"/>
  <c r="A100" i="26"/>
  <c r="A99" i="26"/>
  <c r="A98" i="26"/>
  <c r="A97" i="26"/>
  <c r="A96" i="26"/>
  <c r="A95" i="26"/>
  <c r="A94" i="26"/>
  <c r="A93" i="26"/>
  <c r="A92" i="26"/>
  <c r="A91" i="26"/>
  <c r="A90" i="26"/>
  <c r="A89" i="26"/>
  <c r="A88" i="26"/>
  <c r="A87" i="26"/>
  <c r="A86" i="26"/>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133" i="39"/>
  <c r="A132" i="39"/>
  <c r="A131" i="39"/>
  <c r="A130" i="39"/>
  <c r="A129" i="39"/>
  <c r="A128" i="39"/>
  <c r="A127" i="39"/>
  <c r="A126" i="39"/>
  <c r="A125" i="39"/>
  <c r="A124" i="39"/>
  <c r="A123" i="39"/>
  <c r="A122" i="39"/>
  <c r="A121" i="39"/>
  <c r="A120" i="39"/>
  <c r="A119" i="39"/>
  <c r="A118" i="39"/>
  <c r="A117" i="39"/>
  <c r="A116" i="39"/>
  <c r="A115" i="39"/>
  <c r="A114" i="39"/>
  <c r="A113" i="39"/>
  <c r="A112" i="39"/>
  <c r="A111" i="39"/>
  <c r="A110" i="39"/>
  <c r="A109" i="39"/>
  <c r="A108" i="39"/>
  <c r="A107" i="39"/>
  <c r="A106" i="39"/>
  <c r="A105" i="39"/>
  <c r="A104" i="39"/>
  <c r="A103" i="39"/>
  <c r="A102" i="39"/>
  <c r="A101" i="39"/>
  <c r="A100" i="39"/>
  <c r="A99" i="39"/>
  <c r="A98" i="39"/>
  <c r="A97" i="39"/>
  <c r="A96" i="39"/>
  <c r="A95" i="39"/>
  <c r="A94" i="39"/>
  <c r="A93" i="39"/>
  <c r="A92" i="39"/>
  <c r="A91" i="39"/>
  <c r="A90" i="39"/>
  <c r="A89" i="39"/>
  <c r="A88" i="39"/>
  <c r="A87" i="39"/>
  <c r="A86" i="39"/>
  <c r="A85" i="39"/>
  <c r="A84" i="39"/>
  <c r="A83" i="39"/>
  <c r="A82" i="39"/>
  <c r="A81" i="39"/>
  <c r="A80" i="39"/>
  <c r="A79" i="39"/>
  <c r="A78" i="39"/>
  <c r="A77" i="39"/>
  <c r="A76" i="39"/>
  <c r="A75" i="39"/>
  <c r="A74" i="39"/>
  <c r="A73" i="39"/>
  <c r="A72" i="39"/>
  <c r="A71" i="39"/>
  <c r="A70" i="39"/>
  <c r="A69" i="39"/>
  <c r="A68" i="39"/>
  <c r="A67" i="39"/>
  <c r="A66" i="39"/>
  <c r="A65" i="39"/>
  <c r="A64" i="39"/>
  <c r="A63" i="39"/>
  <c r="A62" i="39"/>
  <c r="A61" i="39"/>
  <c r="A60" i="39"/>
  <c r="A59" i="39"/>
  <c r="A58" i="39"/>
  <c r="A57" i="39"/>
  <c r="A56" i="39"/>
  <c r="A55" i="39"/>
  <c r="A54" i="39"/>
  <c r="A53" i="39"/>
  <c r="A52" i="39"/>
  <c r="A51" i="39"/>
  <c r="A50" i="39"/>
  <c r="A49" i="39"/>
  <c r="A48" i="39"/>
  <c r="A47" i="39"/>
  <c r="A46" i="39"/>
  <c r="A45" i="39"/>
  <c r="A44" i="39"/>
  <c r="A43" i="39"/>
  <c r="A42" i="39"/>
  <c r="A41" i="39"/>
  <c r="A40" i="39"/>
  <c r="A39" i="39"/>
  <c r="A38" i="39"/>
  <c r="A37" i="39"/>
  <c r="A36" i="39"/>
  <c r="A35" i="39"/>
  <c r="A34" i="39"/>
  <c r="A33" i="39"/>
  <c r="A32" i="39"/>
  <c r="A31" i="39"/>
  <c r="A30" i="39"/>
  <c r="A29" i="39"/>
  <c r="A28" i="39"/>
  <c r="A27" i="39"/>
  <c r="A26" i="39"/>
  <c r="A25" i="39"/>
  <c r="A24" i="39"/>
  <c r="A23" i="39"/>
  <c r="A22" i="39"/>
  <c r="A21" i="39"/>
  <c r="A20" i="39"/>
  <c r="A19" i="39"/>
  <c r="A18" i="39"/>
  <c r="A17" i="39"/>
  <c r="A16" i="39"/>
  <c r="A15" i="39"/>
  <c r="A14" i="39"/>
  <c r="A13" i="39"/>
  <c r="A12" i="39"/>
  <c r="A11" i="39"/>
  <c r="A10" i="39"/>
  <c r="A9" i="39"/>
  <c r="A8" i="39"/>
  <c r="A7" i="39"/>
  <c r="A6" i="39"/>
  <c r="A5" i="39"/>
  <c r="A4" i="39"/>
  <c r="A3" i="39"/>
  <c r="A133" i="25"/>
  <c r="A132" i="25"/>
  <c r="A131" i="25"/>
  <c r="A130" i="25"/>
  <c r="A129" i="25"/>
  <c r="A128" i="25"/>
  <c r="A127" i="25"/>
  <c r="A126" i="25"/>
  <c r="A125" i="25"/>
  <c r="A124" i="25"/>
  <c r="A123" i="25"/>
  <c r="A122" i="25"/>
  <c r="A121" i="25"/>
  <c r="A120" i="25"/>
  <c r="A119" i="25"/>
  <c r="A118" i="25"/>
  <c r="A117" i="25"/>
  <c r="A116" i="25"/>
  <c r="A115" i="25"/>
  <c r="A114" i="25"/>
  <c r="A113" i="25"/>
  <c r="A112" i="25"/>
  <c r="A111" i="25"/>
  <c r="A110" i="25"/>
  <c r="A109" i="25"/>
  <c r="A108" i="25"/>
  <c r="A107" i="25"/>
  <c r="A106" i="25"/>
  <c r="A105" i="25"/>
  <c r="A104" i="25"/>
  <c r="A103" i="25"/>
  <c r="A102" i="25"/>
  <c r="A101" i="25"/>
  <c r="A100" i="25"/>
  <c r="A99" i="25"/>
  <c r="A98" i="25"/>
  <c r="A97" i="25"/>
  <c r="A96" i="25"/>
  <c r="A95" i="25"/>
  <c r="A94" i="25"/>
  <c r="A93" i="25"/>
  <c r="A92" i="25"/>
  <c r="A91" i="25"/>
  <c r="A90" i="25"/>
  <c r="A89" i="25"/>
  <c r="A88" i="25"/>
  <c r="A87" i="25"/>
  <c r="A86" i="25"/>
  <c r="A85" i="25"/>
  <c r="A84" i="25"/>
  <c r="A83" i="25"/>
  <c r="A82" i="25"/>
  <c r="A81" i="25"/>
  <c r="A80" i="25"/>
  <c r="A79" i="25"/>
  <c r="A78" i="25"/>
  <c r="A77" i="25"/>
  <c r="A76" i="25"/>
  <c r="A75" i="25"/>
  <c r="A74" i="25"/>
  <c r="A73" i="25"/>
  <c r="A72" i="25"/>
  <c r="A71" i="25"/>
  <c r="A70" i="25"/>
  <c r="A69" i="25"/>
  <c r="A68" i="25"/>
  <c r="A67" i="25"/>
  <c r="A66" i="25"/>
  <c r="A65" i="25"/>
  <c r="A64" i="25"/>
  <c r="A63" i="25"/>
  <c r="A62" i="25"/>
  <c r="A61" i="25"/>
  <c r="A60" i="25"/>
  <c r="A59" i="25"/>
  <c r="A58" i="25"/>
  <c r="A57" i="25"/>
  <c r="A56" i="25"/>
  <c r="A55" i="25"/>
  <c r="A54" i="25"/>
  <c r="A53" i="25"/>
  <c r="A52" i="25"/>
  <c r="A51" i="25"/>
  <c r="A50" i="25"/>
  <c r="A49" i="25"/>
  <c r="A48" i="25"/>
  <c r="A47" i="25"/>
  <c r="A46" i="25"/>
  <c r="A45" i="25"/>
  <c r="A44" i="25"/>
  <c r="A43" i="25"/>
  <c r="A42" i="25"/>
  <c r="A41" i="25"/>
  <c r="A40" i="25"/>
  <c r="A39" i="25"/>
  <c r="A38" i="25"/>
  <c r="A37" i="25"/>
  <c r="A36" i="25"/>
  <c r="A35" i="25"/>
  <c r="A34" i="25"/>
  <c r="A33" i="25"/>
  <c r="A32" i="25"/>
  <c r="A31" i="25"/>
  <c r="A30" i="25"/>
  <c r="A29" i="25"/>
  <c r="A28" i="25"/>
  <c r="A27" i="25"/>
  <c r="A26" i="25"/>
  <c r="A25" i="25"/>
  <c r="A24" i="25"/>
  <c r="A23" i="25"/>
  <c r="A22" i="25"/>
  <c r="A21" i="25"/>
  <c r="A20" i="25"/>
  <c r="A19" i="25"/>
  <c r="A18" i="25"/>
  <c r="A17" i="25"/>
  <c r="A16" i="25"/>
  <c r="A15" i="25"/>
  <c r="A14" i="25"/>
  <c r="A13" i="25"/>
  <c r="A12" i="25"/>
  <c r="A11" i="25"/>
  <c r="A10" i="25"/>
  <c r="A9" i="25"/>
  <c r="A8" i="25"/>
  <c r="A7" i="25"/>
  <c r="A6" i="25"/>
  <c r="A5" i="25"/>
  <c r="A4" i="25"/>
  <c r="A3" i="25"/>
  <c r="A133" i="24"/>
  <c r="A132" i="24"/>
  <c r="A131" i="24"/>
  <c r="A130" i="24"/>
  <c r="A129" i="24"/>
  <c r="A128" i="24"/>
  <c r="A127" i="24"/>
  <c r="A126" i="24"/>
  <c r="A125" i="24"/>
  <c r="A124" i="24"/>
  <c r="A123" i="24"/>
  <c r="A122" i="24"/>
  <c r="A121" i="24"/>
  <c r="A120" i="24"/>
  <c r="A119" i="24"/>
  <c r="A118" i="24"/>
  <c r="A117" i="24"/>
  <c r="A116" i="24"/>
  <c r="A115" i="24"/>
  <c r="A114" i="24"/>
  <c r="A113" i="24"/>
  <c r="A112" i="24"/>
  <c r="A111" i="24"/>
  <c r="A110" i="24"/>
  <c r="A109" i="24"/>
  <c r="A108" i="24"/>
  <c r="A107" i="24"/>
  <c r="A106" i="24"/>
  <c r="A105" i="24"/>
  <c r="A104" i="24"/>
  <c r="A103" i="24"/>
  <c r="A102" i="24"/>
  <c r="A101" i="24"/>
  <c r="A100" i="24"/>
  <c r="A99" i="24"/>
  <c r="A98" i="24"/>
  <c r="A97" i="24"/>
  <c r="A96" i="24"/>
  <c r="A95" i="24"/>
  <c r="A94" i="24"/>
  <c r="A93" i="24"/>
  <c r="A92" i="24"/>
  <c r="A91" i="24"/>
  <c r="A90" i="24"/>
  <c r="A89" i="24"/>
  <c r="A88" i="24"/>
  <c r="A87" i="24"/>
  <c r="A86" i="24"/>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133" i="23"/>
  <c r="A132" i="23"/>
  <c r="A131" i="23"/>
  <c r="A130" i="23"/>
  <c r="A129" i="23"/>
  <c r="A128" i="23"/>
  <c r="A127" i="23"/>
  <c r="A126" i="23"/>
  <c r="A125" i="23"/>
  <c r="A124" i="23"/>
  <c r="A123" i="23"/>
  <c r="A122" i="23"/>
  <c r="A121" i="23"/>
  <c r="A120" i="23"/>
  <c r="A119" i="23"/>
  <c r="A118" i="23"/>
  <c r="A117" i="23"/>
  <c r="A116" i="23"/>
  <c r="A115" i="23"/>
  <c r="A114" i="23"/>
  <c r="A113" i="23"/>
  <c r="A112" i="23"/>
  <c r="A111" i="23"/>
  <c r="A110" i="23"/>
  <c r="A109" i="23"/>
  <c r="A108" i="23"/>
  <c r="A107" i="23"/>
  <c r="A106" i="23"/>
  <c r="A105" i="23"/>
  <c r="A104" i="23"/>
  <c r="A103" i="23"/>
  <c r="A102" i="23"/>
  <c r="A101" i="23"/>
  <c r="A100" i="23"/>
  <c r="A99" i="23"/>
  <c r="A98" i="23"/>
  <c r="A97" i="23"/>
  <c r="A96" i="23"/>
  <c r="A95" i="23"/>
  <c r="A94" i="23"/>
  <c r="A93" i="23"/>
  <c r="A92" i="23"/>
  <c r="A91" i="23"/>
  <c r="A90" i="23"/>
  <c r="A89" i="23"/>
  <c r="A88" i="23"/>
  <c r="A87" i="23"/>
  <c r="A86" i="23"/>
  <c r="A85" i="23"/>
  <c r="A84" i="23"/>
  <c r="A83" i="23"/>
  <c r="A82" i="23"/>
  <c r="A81" i="23"/>
  <c r="A80" i="23"/>
  <c r="A79" i="23"/>
  <c r="A78" i="23"/>
  <c r="A77" i="23"/>
  <c r="A76" i="23"/>
  <c r="A75" i="23"/>
  <c r="A74" i="23"/>
  <c r="A73" i="23"/>
  <c r="A72" i="23"/>
  <c r="A71" i="23"/>
  <c r="A70" i="23"/>
  <c r="A69" i="23"/>
  <c r="A68" i="23"/>
  <c r="A67" i="23"/>
  <c r="A66" i="23"/>
  <c r="A65" i="23"/>
  <c r="A64" i="23"/>
  <c r="A63" i="23"/>
  <c r="A62" i="23"/>
  <c r="A61" i="23"/>
  <c r="A60" i="23"/>
  <c r="A59" i="23"/>
  <c r="A58" i="23"/>
  <c r="A57" i="23"/>
  <c r="A56" i="23"/>
  <c r="A55" i="23"/>
  <c r="A54" i="23"/>
  <c r="A53" i="23"/>
  <c r="A52" i="23"/>
  <c r="A51" i="23"/>
  <c r="A50" i="23"/>
  <c r="A49" i="23"/>
  <c r="A48" i="23"/>
  <c r="A47" i="23"/>
  <c r="A46" i="23"/>
  <c r="A45" i="23"/>
  <c r="A44" i="23"/>
  <c r="A43" i="23"/>
  <c r="A42" i="23"/>
  <c r="A41" i="23"/>
  <c r="A40" i="23"/>
  <c r="A39" i="23"/>
  <c r="A38" i="23"/>
  <c r="A37" i="23"/>
  <c r="A36" i="23"/>
  <c r="A35" i="23"/>
  <c r="A34" i="23"/>
  <c r="A33" i="23"/>
  <c r="A32" i="23"/>
  <c r="A31" i="23"/>
  <c r="A30" i="23"/>
  <c r="A29" i="23"/>
  <c r="A28" i="23"/>
  <c r="A27" i="23"/>
  <c r="A26" i="23"/>
  <c r="A25" i="23"/>
  <c r="A24" i="23"/>
  <c r="A23" i="23"/>
  <c r="A22" i="23"/>
  <c r="A21" i="23"/>
  <c r="A20" i="23"/>
  <c r="A19" i="23"/>
  <c r="A18" i="23"/>
  <c r="A17" i="23"/>
  <c r="A16" i="23"/>
  <c r="A15" i="23"/>
  <c r="A14" i="23"/>
  <c r="A13" i="23"/>
  <c r="A12" i="23"/>
  <c r="A11" i="23"/>
  <c r="A10" i="23"/>
  <c r="A9" i="23"/>
  <c r="A8" i="23"/>
  <c r="A7" i="23"/>
  <c r="A6" i="23"/>
  <c r="A5" i="23"/>
  <c r="A4" i="23"/>
  <c r="A3" i="23"/>
  <c r="A133" i="22"/>
  <c r="A132" i="22"/>
  <c r="A131" i="22"/>
  <c r="A130" i="22"/>
  <c r="A129" i="22"/>
  <c r="A128" i="22"/>
  <c r="A127" i="22"/>
  <c r="A126" i="22"/>
  <c r="A125" i="22"/>
  <c r="A124" i="22"/>
  <c r="A123" i="22"/>
  <c r="A122" i="22"/>
  <c r="A121" i="22"/>
  <c r="A120" i="22"/>
  <c r="A119" i="22"/>
  <c r="A118" i="22"/>
  <c r="A117" i="22"/>
  <c r="A116" i="22"/>
  <c r="A115" i="22"/>
  <c r="A114" i="22"/>
  <c r="A113" i="22"/>
  <c r="A112" i="22"/>
  <c r="A111" i="22"/>
  <c r="A110" i="22"/>
  <c r="A109" i="22"/>
  <c r="A108" i="22"/>
  <c r="A107" i="22"/>
  <c r="A106" i="22"/>
  <c r="A105" i="22"/>
  <c r="A104" i="22"/>
  <c r="A103" i="22"/>
  <c r="A102" i="22"/>
  <c r="A101" i="22"/>
  <c r="A100" i="22"/>
  <c r="A99" i="22"/>
  <c r="A98" i="22"/>
  <c r="A97" i="22"/>
  <c r="A96" i="22"/>
  <c r="A95" i="22"/>
  <c r="A94" i="22"/>
  <c r="A93" i="22"/>
  <c r="A92" i="22"/>
  <c r="A91" i="22"/>
  <c r="A90" i="22"/>
  <c r="A89" i="22"/>
  <c r="A88" i="22"/>
  <c r="A87" i="22"/>
  <c r="A86" i="22"/>
  <c r="A85" i="22"/>
  <c r="A84" i="22"/>
  <c r="A83" i="22"/>
  <c r="A82" i="22"/>
  <c r="A81" i="22"/>
  <c r="A80" i="22"/>
  <c r="A79" i="22"/>
  <c r="A78" i="22"/>
  <c r="A77" i="22"/>
  <c r="A76" i="22"/>
  <c r="A75" i="22"/>
  <c r="A74" i="22"/>
  <c r="A73" i="22"/>
  <c r="A72" i="22"/>
  <c r="A71" i="22"/>
  <c r="A70" i="22"/>
  <c r="A69" i="22"/>
  <c r="A68" i="22"/>
  <c r="A67" i="22"/>
  <c r="A66" i="22"/>
  <c r="A65" i="22"/>
  <c r="A64" i="22"/>
  <c r="A63" i="22"/>
  <c r="A62" i="22"/>
  <c r="A61" i="22"/>
  <c r="A60" i="22"/>
  <c r="A59" i="22"/>
  <c r="A58" i="22"/>
  <c r="A57" i="22"/>
  <c r="A56" i="22"/>
  <c r="A55" i="22"/>
  <c r="A54" i="22"/>
  <c r="A53" i="22"/>
  <c r="A52" i="22"/>
  <c r="A51" i="22"/>
  <c r="A50" i="22"/>
  <c r="A49" i="22"/>
  <c r="A48" i="22"/>
  <c r="A47" i="22"/>
  <c r="A46" i="22"/>
  <c r="A45" i="22"/>
  <c r="A44" i="22"/>
  <c r="A43" i="22"/>
  <c r="A42" i="22"/>
  <c r="A41" i="22"/>
  <c r="A40" i="22"/>
  <c r="A39" i="22"/>
  <c r="A38" i="22"/>
  <c r="A37" i="22"/>
  <c r="A36" i="22"/>
  <c r="A35" i="22"/>
  <c r="A34" i="22"/>
  <c r="A33" i="22"/>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A5" i="22"/>
  <c r="A4" i="22"/>
  <c r="A3" i="22"/>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A96" i="32"/>
  <c r="A95" i="32"/>
  <c r="A94" i="32"/>
  <c r="A93" i="32"/>
  <c r="A92" i="32"/>
  <c r="A91" i="32"/>
  <c r="A90" i="32"/>
  <c r="A89" i="32"/>
  <c r="A88" i="32"/>
  <c r="A87" i="32"/>
  <c r="A86" i="32"/>
  <c r="A85" i="32"/>
  <c r="A84" i="32"/>
  <c r="A83" i="32"/>
  <c r="A82" i="32"/>
  <c r="A81" i="32"/>
  <c r="A80" i="32"/>
  <c r="A79" i="32"/>
  <c r="A78" i="32"/>
  <c r="A77" i="32"/>
  <c r="A76" i="32"/>
  <c r="A75" i="32"/>
  <c r="A74" i="32"/>
  <c r="A73" i="32"/>
  <c r="A72" i="32"/>
  <c r="A71" i="32"/>
  <c r="A70" i="32"/>
  <c r="A69" i="32"/>
  <c r="A68" i="32"/>
  <c r="A67" i="32"/>
  <c r="A66" i="32"/>
  <c r="A65" i="32"/>
  <c r="A64" i="32"/>
  <c r="A63" i="32"/>
  <c r="A62" i="32"/>
  <c r="A61" i="32"/>
  <c r="A60" i="32"/>
  <c r="A59" i="32"/>
  <c r="A58" i="32"/>
  <c r="A57" i="32"/>
  <c r="A56" i="32"/>
  <c r="A55" i="32"/>
  <c r="A54" i="32"/>
  <c r="A53" i="32"/>
  <c r="A52" i="32"/>
  <c r="A51" i="32"/>
  <c r="A50" i="32"/>
  <c r="A49" i="32"/>
  <c r="A48" i="32"/>
  <c r="A47" i="32"/>
  <c r="A46" i="32"/>
  <c r="A45" i="32"/>
  <c r="A44" i="32"/>
  <c r="A43" i="32"/>
  <c r="A42" i="32"/>
  <c r="A41" i="32"/>
  <c r="A40" i="32"/>
  <c r="A39" i="32"/>
  <c r="A38" i="32"/>
  <c r="A37" i="32"/>
  <c r="A36" i="32"/>
  <c r="A35" i="32"/>
  <c r="A34" i="32"/>
  <c r="A33" i="32"/>
  <c r="A32" i="32"/>
  <c r="A31" i="32"/>
  <c r="A30" i="32"/>
  <c r="A29" i="32"/>
  <c r="A28" i="32"/>
  <c r="A27" i="32"/>
  <c r="A26" i="32"/>
  <c r="A25" i="32"/>
  <c r="A24" i="32"/>
  <c r="A23" i="32"/>
  <c r="A22" i="32"/>
  <c r="A21" i="32"/>
  <c r="A20" i="32"/>
  <c r="A19" i="32"/>
  <c r="A18" i="32"/>
  <c r="A17" i="32"/>
  <c r="A16" i="32"/>
  <c r="A15" i="32"/>
  <c r="A14" i="32"/>
  <c r="A13" i="32"/>
  <c r="A12" i="32"/>
  <c r="A11" i="32"/>
  <c r="A10" i="32"/>
  <c r="A9" i="32"/>
  <c r="A8" i="32"/>
  <c r="A7" i="32"/>
  <c r="A6" i="32"/>
  <c r="A5" i="32"/>
  <c r="A4" i="32"/>
  <c r="A3" i="32"/>
  <c r="A133" i="38"/>
  <c r="A132" i="38"/>
  <c r="A131" i="38"/>
  <c r="A130" i="38"/>
  <c r="A129" i="38"/>
  <c r="A128" i="38"/>
  <c r="A127" i="38"/>
  <c r="A126" i="38"/>
  <c r="A125" i="38"/>
  <c r="A124" i="38"/>
  <c r="A123" i="38"/>
  <c r="A122" i="38"/>
  <c r="A121" i="38"/>
  <c r="A120" i="38"/>
  <c r="A119" i="38"/>
  <c r="A118" i="38"/>
  <c r="A117" i="38"/>
  <c r="A116" i="38"/>
  <c r="A115" i="38"/>
  <c r="A114" i="38"/>
  <c r="A113" i="38"/>
  <c r="A112" i="38"/>
  <c r="A111" i="38"/>
  <c r="A110" i="38"/>
  <c r="A109" i="38"/>
  <c r="A108" i="38"/>
  <c r="A107" i="38"/>
  <c r="A106" i="38"/>
  <c r="A105" i="38"/>
  <c r="A104" i="38"/>
  <c r="A103" i="38"/>
  <c r="A102" i="38"/>
  <c r="A101" i="38"/>
  <c r="A100" i="38"/>
  <c r="A99" i="38"/>
  <c r="A98" i="38"/>
  <c r="A97" i="38"/>
  <c r="A96" i="38"/>
  <c r="A95" i="38"/>
  <c r="A94" i="38"/>
  <c r="A93" i="38"/>
  <c r="A92" i="38"/>
  <c r="A91" i="38"/>
  <c r="A90" i="38"/>
  <c r="A89" i="38"/>
  <c r="A88" i="38"/>
  <c r="A87" i="38"/>
  <c r="A86" i="38"/>
  <c r="A85" i="38"/>
  <c r="A84" i="38"/>
  <c r="A83" i="38"/>
  <c r="A82" i="38"/>
  <c r="A81" i="38"/>
  <c r="A80" i="38"/>
  <c r="A79" i="38"/>
  <c r="A78" i="38"/>
  <c r="A77" i="38"/>
  <c r="A76" i="38"/>
  <c r="A75" i="38"/>
  <c r="A74" i="38"/>
  <c r="A73" i="38"/>
  <c r="A72" i="38"/>
  <c r="A71" i="38"/>
  <c r="A70" i="38"/>
  <c r="A69" i="38"/>
  <c r="A68" i="38"/>
  <c r="A67" i="38"/>
  <c r="A66" i="38"/>
  <c r="A65" i="38"/>
  <c r="A64" i="38"/>
  <c r="A63" i="38"/>
  <c r="A62" i="38"/>
  <c r="A61" i="38"/>
  <c r="A60" i="38"/>
  <c r="A59" i="38"/>
  <c r="A58" i="38"/>
  <c r="A57" i="38"/>
  <c r="A56" i="38"/>
  <c r="A55" i="38"/>
  <c r="A54" i="38"/>
  <c r="A53" i="38"/>
  <c r="A52" i="38"/>
  <c r="A51" i="38"/>
  <c r="A50" i="38"/>
  <c r="A49" i="38"/>
  <c r="A48" i="38"/>
  <c r="A47" i="38"/>
  <c r="A46" i="38"/>
  <c r="A45" i="38"/>
  <c r="A44" i="38"/>
  <c r="A43" i="38"/>
  <c r="A42" i="38"/>
  <c r="A41" i="38"/>
  <c r="A40" i="38"/>
  <c r="A39" i="38"/>
  <c r="A38" i="38"/>
  <c r="A37" i="38"/>
  <c r="A36" i="38"/>
  <c r="A35" i="38"/>
  <c r="A34" i="38"/>
  <c r="A33" i="38"/>
  <c r="A32" i="38"/>
  <c r="A31" i="38"/>
  <c r="A30" i="38"/>
  <c r="A29" i="38"/>
  <c r="A28" i="38"/>
  <c r="A27" i="38"/>
  <c r="A26" i="38"/>
  <c r="A25" i="38"/>
  <c r="A24" i="38"/>
  <c r="A23" i="38"/>
  <c r="A22" i="38"/>
  <c r="A21" i="38"/>
  <c r="A20" i="38"/>
  <c r="A19" i="38"/>
  <c r="A18" i="38"/>
  <c r="A17" i="38"/>
  <c r="A16" i="38"/>
  <c r="A15" i="38"/>
  <c r="A14" i="38"/>
  <c r="A13" i="38"/>
  <c r="A12" i="38"/>
  <c r="A11" i="38"/>
  <c r="A10" i="38"/>
  <c r="A9" i="38"/>
  <c r="A8" i="38"/>
  <c r="A7" i="38"/>
  <c r="A6" i="38"/>
  <c r="A5" i="38"/>
  <c r="A4" i="38"/>
  <c r="A3" i="38"/>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6" i="30"/>
  <c r="A5" i="30"/>
  <c r="A4" i="30"/>
  <c r="A3" i="30"/>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6" i="29"/>
  <c r="A5" i="29"/>
  <c r="A4" i="29"/>
  <c r="A3" i="29"/>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A3" i="36"/>
  <c r="A133" i="35"/>
  <c r="A132" i="35"/>
  <c r="A131" i="35"/>
  <c r="A130" i="35"/>
  <c r="A129" i="35"/>
  <c r="A128" i="35"/>
  <c r="A127" i="35"/>
  <c r="A126" i="35"/>
  <c r="A125" i="35"/>
  <c r="A124" i="35"/>
  <c r="A123" i="35"/>
  <c r="A122" i="35"/>
  <c r="A121" i="35"/>
  <c r="A120" i="35"/>
  <c r="A119" i="35"/>
  <c r="A118" i="35"/>
  <c r="A117" i="35"/>
  <c r="A116" i="35"/>
  <c r="A115" i="35"/>
  <c r="A114" i="35"/>
  <c r="A113" i="35"/>
  <c r="A112" i="35"/>
  <c r="A111" i="35"/>
  <c r="A110" i="35"/>
  <c r="A109" i="35"/>
  <c r="A108" i="35"/>
  <c r="A107" i="35"/>
  <c r="A106" i="35"/>
  <c r="A105" i="35"/>
  <c r="A104" i="35"/>
  <c r="A103" i="35"/>
  <c r="A102" i="35"/>
  <c r="A101" i="35"/>
  <c r="A100" i="35"/>
  <c r="A99" i="35"/>
  <c r="A98" i="35"/>
  <c r="A97" i="35"/>
  <c r="A96" i="35"/>
  <c r="A95" i="35"/>
  <c r="A94" i="35"/>
  <c r="A93" i="35"/>
  <c r="A92" i="35"/>
  <c r="A91" i="35"/>
  <c r="A90" i="35"/>
  <c r="A89" i="35"/>
  <c r="A88" i="35"/>
  <c r="A87" i="35"/>
  <c r="A86" i="35"/>
  <c r="A85" i="35"/>
  <c r="A84" i="35"/>
  <c r="A83" i="35"/>
  <c r="A82" i="35"/>
  <c r="A81" i="35"/>
  <c r="A80" i="35"/>
  <c r="A79" i="35"/>
  <c r="A78" i="35"/>
  <c r="A77" i="35"/>
  <c r="A76" i="35"/>
  <c r="A75" i="35"/>
  <c r="A74" i="35"/>
  <c r="A73" i="35"/>
  <c r="A72" i="35"/>
  <c r="A71" i="35"/>
  <c r="A70" i="35"/>
  <c r="A69" i="35"/>
  <c r="A68" i="35"/>
  <c r="A67" i="35"/>
  <c r="A66" i="35"/>
  <c r="A65" i="35"/>
  <c r="A64" i="35"/>
  <c r="A63" i="35"/>
  <c r="A62" i="35"/>
  <c r="A61" i="35"/>
  <c r="A60" i="35"/>
  <c r="A59" i="35"/>
  <c r="A58" i="35"/>
  <c r="A57" i="35"/>
  <c r="A56" i="35"/>
  <c r="A55" i="35"/>
  <c r="A54" i="35"/>
  <c r="A53" i="35"/>
  <c r="A52" i="35"/>
  <c r="A51" i="35"/>
  <c r="A50" i="35"/>
  <c r="A49" i="35"/>
  <c r="A48" i="35"/>
  <c r="A47" i="35"/>
  <c r="A46" i="35"/>
  <c r="A45" i="35"/>
  <c r="A44" i="35"/>
  <c r="A43" i="35"/>
  <c r="A42" i="35"/>
  <c r="A41" i="35"/>
  <c r="A40" i="35"/>
  <c r="A39" i="35"/>
  <c r="A38" i="35"/>
  <c r="A37" i="35"/>
  <c r="A36" i="35"/>
  <c r="A35" i="35"/>
  <c r="A34" i="35"/>
  <c r="A33" i="35"/>
  <c r="A32" i="35"/>
  <c r="A31" i="35"/>
  <c r="A30" i="35"/>
  <c r="A29" i="35"/>
  <c r="A28" i="35"/>
  <c r="A27" i="35"/>
  <c r="A26" i="35"/>
  <c r="A25" i="35"/>
  <c r="A24" i="35"/>
  <c r="A23" i="35"/>
  <c r="A22" i="35"/>
  <c r="A21" i="35"/>
  <c r="A20" i="35"/>
  <c r="A19" i="35"/>
  <c r="A18" i="35"/>
  <c r="A17" i="35"/>
  <c r="A16" i="35"/>
  <c r="A15" i="35"/>
  <c r="A14" i="35"/>
  <c r="A13" i="35"/>
  <c r="A12" i="35"/>
  <c r="A11" i="35"/>
  <c r="A10" i="35"/>
  <c r="A9" i="35"/>
  <c r="A8" i="35"/>
  <c r="A7" i="35"/>
  <c r="A6" i="35"/>
  <c r="A5" i="35"/>
  <c r="A4" i="35"/>
  <c r="A3" i="35"/>
  <c r="A133" i="27"/>
  <c r="A132" i="27"/>
  <c r="A131" i="27"/>
  <c r="A130" i="27"/>
  <c r="A129" i="27"/>
  <c r="A128" i="27"/>
  <c r="A127" i="27"/>
  <c r="A126" i="27"/>
  <c r="A125" i="27"/>
  <c r="A124" i="27"/>
  <c r="A123" i="27"/>
  <c r="A122" i="27"/>
  <c r="A121" i="27"/>
  <c r="A120" i="27"/>
  <c r="A119" i="27"/>
  <c r="A118" i="27"/>
  <c r="A117" i="27"/>
  <c r="A116" i="27"/>
  <c r="A115" i="27"/>
  <c r="A114" i="27"/>
  <c r="A113" i="27"/>
  <c r="A112" i="27"/>
  <c r="A111" i="27"/>
  <c r="A110" i="27"/>
  <c r="A109" i="27"/>
  <c r="A108" i="27"/>
  <c r="A107" i="27"/>
  <c r="A106" i="27"/>
  <c r="A105" i="27"/>
  <c r="A104" i="27"/>
  <c r="A103" i="27"/>
  <c r="A102" i="27"/>
  <c r="A101" i="27"/>
  <c r="A100" i="27"/>
  <c r="A99" i="27"/>
  <c r="A98" i="27"/>
  <c r="A97" i="27"/>
  <c r="A96" i="27"/>
  <c r="A95" i="27"/>
  <c r="A94" i="27"/>
  <c r="A93" i="27"/>
  <c r="A92" i="27"/>
  <c r="A91" i="27"/>
  <c r="A90" i="27"/>
  <c r="A89" i="27"/>
  <c r="A88" i="27"/>
  <c r="A87" i="27"/>
  <c r="A86" i="27"/>
  <c r="A85" i="27"/>
  <c r="A84" i="27"/>
  <c r="A83" i="27"/>
  <c r="A82" i="27"/>
  <c r="A81" i="27"/>
  <c r="A80" i="27"/>
  <c r="A79" i="27"/>
  <c r="A78" i="27"/>
  <c r="A77" i="27"/>
  <c r="A76" i="27"/>
  <c r="A75" i="27"/>
  <c r="A74" i="27"/>
  <c r="A73" i="27"/>
  <c r="A72" i="27"/>
  <c r="A71" i="27"/>
  <c r="A70" i="27"/>
  <c r="A69" i="27"/>
  <c r="A68" i="27"/>
  <c r="A67" i="27"/>
  <c r="A66" i="27"/>
  <c r="A65" i="27"/>
  <c r="A64" i="27"/>
  <c r="A63" i="27"/>
  <c r="A62" i="27"/>
  <c r="A61" i="27"/>
  <c r="A60" i="27"/>
  <c r="A59" i="27"/>
  <c r="A58" i="27"/>
  <c r="A57" i="27"/>
  <c r="A56" i="27"/>
  <c r="A55" i="27"/>
  <c r="A54" i="27"/>
  <c r="A53" i="27"/>
  <c r="A52" i="27"/>
  <c r="A51" i="27"/>
  <c r="A50" i="27"/>
  <c r="A49" i="27"/>
  <c r="A48" i="27"/>
  <c r="A47" i="27"/>
  <c r="A46" i="27"/>
  <c r="A45" i="27"/>
  <c r="A44" i="27"/>
  <c r="A43" i="27"/>
  <c r="A42" i="27"/>
  <c r="A41" i="27"/>
  <c r="A40" i="27"/>
  <c r="A39" i="27"/>
  <c r="A38" i="27"/>
  <c r="A37" i="27"/>
  <c r="A36" i="27"/>
  <c r="A35" i="27"/>
  <c r="A34" i="27"/>
  <c r="A33" i="27"/>
  <c r="A32" i="27"/>
  <c r="A31" i="27"/>
  <c r="A30" i="27"/>
  <c r="A29" i="27"/>
  <c r="A28" i="27"/>
  <c r="A27" i="27"/>
  <c r="A26" i="27"/>
  <c r="A25" i="27"/>
  <c r="A24" i="27"/>
  <c r="A23" i="27"/>
  <c r="A22" i="27"/>
  <c r="A21" i="27"/>
  <c r="A20" i="27"/>
  <c r="A19" i="27"/>
  <c r="A18" i="27"/>
  <c r="A17" i="27"/>
  <c r="A16" i="27"/>
  <c r="A15" i="27"/>
  <c r="A14" i="27"/>
  <c r="A13" i="27"/>
  <c r="A12" i="27"/>
  <c r="A11" i="27"/>
  <c r="A10" i="27"/>
  <c r="A9" i="27"/>
  <c r="A8" i="27"/>
  <c r="A7" i="27"/>
  <c r="A6" i="27"/>
  <c r="A5" i="27"/>
  <c r="A4" i="27"/>
  <c r="A3" i="27"/>
  <c r="A133" i="21"/>
  <c r="A132" i="21"/>
  <c r="A131" i="21"/>
  <c r="A130" i="21"/>
  <c r="A129" i="21"/>
  <c r="A128" i="21"/>
  <c r="A127" i="21"/>
  <c r="A126" i="21"/>
  <c r="A125" i="21"/>
  <c r="A124" i="21"/>
  <c r="A123" i="21"/>
  <c r="A122" i="21"/>
  <c r="A121" i="21"/>
  <c r="A120" i="21"/>
  <c r="A119" i="21"/>
  <c r="A118" i="21"/>
  <c r="A117" i="21"/>
  <c r="A116" i="21"/>
  <c r="A115" i="21"/>
  <c r="A114" i="21"/>
  <c r="A113" i="21"/>
  <c r="A112" i="21"/>
  <c r="A111" i="21"/>
  <c r="A110" i="21"/>
  <c r="A109" i="21"/>
  <c r="A108" i="21"/>
  <c r="A107" i="21"/>
  <c r="A106" i="21"/>
  <c r="A105" i="21"/>
  <c r="A104" i="21"/>
  <c r="A103" i="21"/>
  <c r="A102" i="21"/>
  <c r="A101" i="21"/>
  <c r="A100" i="21"/>
  <c r="A99" i="21"/>
  <c r="A98" i="21"/>
  <c r="A97" i="21"/>
  <c r="A96" i="21"/>
  <c r="A95" i="21"/>
  <c r="A94" i="21"/>
  <c r="A93" i="21"/>
  <c r="A92" i="21"/>
  <c r="A91" i="21"/>
  <c r="A90" i="21"/>
  <c r="A89" i="21"/>
  <c r="A88" i="21"/>
  <c r="A87" i="21"/>
  <c r="A86" i="21"/>
  <c r="A85" i="21"/>
  <c r="A84" i="21"/>
  <c r="A83" i="21"/>
  <c r="A82" i="21"/>
  <c r="A81" i="21"/>
  <c r="A80" i="21"/>
  <c r="A79" i="21"/>
  <c r="A78" i="21"/>
  <c r="A77" i="21"/>
  <c r="A76" i="21"/>
  <c r="A75" i="21"/>
  <c r="A74" i="21"/>
  <c r="A73" i="21"/>
  <c r="A72" i="21"/>
  <c r="A71" i="21"/>
  <c r="A70" i="21"/>
  <c r="A69" i="21"/>
  <c r="A68" i="21"/>
  <c r="A67" i="21"/>
  <c r="A66" i="21"/>
  <c r="A65" i="21"/>
  <c r="A64" i="21"/>
  <c r="A63" i="21"/>
  <c r="A62" i="21"/>
  <c r="A61" i="21"/>
  <c r="A60" i="21"/>
  <c r="A59" i="21"/>
  <c r="A58" i="21"/>
  <c r="A57" i="21"/>
  <c r="A56" i="21"/>
  <c r="A55" i="21"/>
  <c r="A54" i="21"/>
  <c r="A53" i="21"/>
  <c r="A52" i="21"/>
  <c r="A51" i="21"/>
  <c r="A50" i="21"/>
  <c r="A49" i="21"/>
  <c r="A48" i="21"/>
  <c r="A47" i="21"/>
  <c r="A46" i="21"/>
  <c r="A45" i="21"/>
  <c r="A44" i="21"/>
  <c r="A43" i="21"/>
  <c r="A42" i="21"/>
  <c r="A41" i="21"/>
  <c r="A40" i="21"/>
  <c r="A39" i="21"/>
  <c r="A38" i="21"/>
  <c r="A37" i="21"/>
  <c r="A36" i="21"/>
  <c r="A35" i="21"/>
  <c r="A34" i="21"/>
  <c r="A33" i="21"/>
  <c r="A32" i="21"/>
  <c r="A31" i="21"/>
  <c r="A30" i="21"/>
  <c r="A29" i="21"/>
  <c r="A28" i="21"/>
  <c r="A27" i="21"/>
  <c r="A26" i="21"/>
  <c r="A25" i="21"/>
  <c r="A24" i="21"/>
  <c r="A23" i="21"/>
  <c r="A22" i="21"/>
  <c r="A21" i="21"/>
  <c r="A20" i="21"/>
  <c r="A19" i="21"/>
  <c r="A18" i="21"/>
  <c r="A17" i="21"/>
  <c r="A16" i="21"/>
  <c r="A15" i="21"/>
  <c r="A14" i="21"/>
  <c r="A13" i="21"/>
  <c r="A12" i="21"/>
  <c r="A11" i="21"/>
  <c r="A10" i="21"/>
  <c r="A9" i="21"/>
  <c r="A8" i="21"/>
  <c r="A7" i="21"/>
  <c r="A6" i="21"/>
  <c r="A5" i="21"/>
  <c r="A4" i="21"/>
  <c r="A3" i="21"/>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8" i="28"/>
  <c r="A17" i="28"/>
  <c r="A16" i="28"/>
  <c r="A15" i="28"/>
  <c r="A14" i="28"/>
  <c r="A13" i="28"/>
  <c r="A12" i="28"/>
  <c r="A11" i="28"/>
  <c r="A10" i="28"/>
  <c r="A9" i="28"/>
  <c r="A8" i="28"/>
  <c r="A7" i="28"/>
  <c r="A6" i="28"/>
  <c r="A5" i="28"/>
  <c r="A4" i="28"/>
  <c r="A3" i="28"/>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T138" i="40" l="1"/>
  <c r="N138" i="40"/>
  <c r="O138" i="40"/>
  <c r="U138" i="40"/>
  <c r="P139" i="40"/>
  <c r="V139" i="40"/>
  <c r="M139" i="40"/>
  <c r="S139" i="40"/>
  <c r="K138" i="40"/>
  <c r="Q138" i="40"/>
  <c r="R140" i="40"/>
  <c r="L140" i="40"/>
  <c r="V3" i="40"/>
  <c r="U3" i="40"/>
  <c r="T3" i="40"/>
  <c r="S3" i="40"/>
  <c r="R3" i="40"/>
  <c r="Q3" i="40"/>
  <c r="P3" i="40"/>
  <c r="O3" i="40"/>
  <c r="N3" i="40"/>
  <c r="M3" i="40"/>
  <c r="L3" i="40"/>
  <c r="W25" i="16"/>
  <c r="M140" i="40" l="1"/>
  <c r="S140" i="40"/>
  <c r="U139" i="40"/>
  <c r="O139" i="40"/>
  <c r="R141" i="40"/>
  <c r="L141" i="40"/>
  <c r="T139" i="40"/>
  <c r="N139" i="40"/>
  <c r="Q139" i="40"/>
  <c r="K139" i="40"/>
  <c r="V140" i="40"/>
  <c r="P140" i="40"/>
  <c r="S3" i="39"/>
  <c r="R3" i="39"/>
  <c r="P3" i="39"/>
  <c r="O3" i="39"/>
  <c r="N3" i="39"/>
  <c r="M3" i="39"/>
  <c r="L3" i="39"/>
  <c r="Q3" i="39" s="1"/>
  <c r="Q3" i="38"/>
  <c r="O3" i="38"/>
  <c r="N3" i="38"/>
  <c r="M3" i="38"/>
  <c r="L3" i="38"/>
  <c r="W22" i="16"/>
  <c r="W23" i="16"/>
  <c r="W24" i="16"/>
  <c r="W19" i="16"/>
  <c r="W12" i="16"/>
  <c r="W26" i="16"/>
  <c r="W27" i="16"/>
  <c r="W28" i="16"/>
  <c r="W29" i="16"/>
  <c r="W30" i="16"/>
  <c r="W21" i="16"/>
  <c r="W5" i="16"/>
  <c r="W6" i="16"/>
  <c r="W7" i="16"/>
  <c r="W8" i="16"/>
  <c r="W9" i="16"/>
  <c r="W10" i="16"/>
  <c r="W11" i="16"/>
  <c r="W13" i="16"/>
  <c r="W14" i="16"/>
  <c r="W15" i="16"/>
  <c r="W16" i="16"/>
  <c r="W17" i="16"/>
  <c r="W18" i="16"/>
  <c r="W20" i="16"/>
  <c r="W4" i="16"/>
  <c r="Q140" i="40" l="1"/>
  <c r="K140" i="40"/>
  <c r="L142" i="40"/>
  <c r="R142" i="40"/>
  <c r="S141" i="40"/>
  <c r="M141" i="40"/>
  <c r="V141" i="40"/>
  <c r="P141" i="40"/>
  <c r="N140" i="40"/>
  <c r="T140" i="40"/>
  <c r="U140" i="40"/>
  <c r="O140" i="40"/>
  <c r="R3" i="38"/>
  <c r="P3" i="38"/>
  <c r="S3" i="38"/>
  <c r="N3" i="36"/>
  <c r="M3" i="36"/>
  <c r="R3" i="36" s="1"/>
  <c r="L3" i="36"/>
  <c r="N3" i="35"/>
  <c r="M3" i="35"/>
  <c r="R3" i="35" s="1"/>
  <c r="L3" i="35"/>
  <c r="O3" i="35" s="1"/>
  <c r="M3" i="10"/>
  <c r="L3" i="10"/>
  <c r="M3" i="7"/>
  <c r="L3" i="7"/>
  <c r="M5" i="20"/>
  <c r="L5" i="20"/>
  <c r="M3" i="19"/>
  <c r="L3" i="19"/>
  <c r="M3" i="18"/>
  <c r="L3" i="18"/>
  <c r="M3" i="26"/>
  <c r="L3" i="26"/>
  <c r="M3" i="25"/>
  <c r="L3" i="25"/>
  <c r="M3" i="24"/>
  <c r="L3" i="24"/>
  <c r="M3" i="23"/>
  <c r="L3" i="23"/>
  <c r="M3" i="22"/>
  <c r="L3" i="22"/>
  <c r="M3" i="14"/>
  <c r="L3" i="14"/>
  <c r="M5" i="32"/>
  <c r="L5" i="32"/>
  <c r="M3" i="31"/>
  <c r="L3" i="31"/>
  <c r="M3" i="30"/>
  <c r="L3" i="30"/>
  <c r="M3" i="29"/>
  <c r="L3" i="29"/>
  <c r="M3" i="28"/>
  <c r="L3" i="28"/>
  <c r="M3" i="27"/>
  <c r="L3" i="27"/>
  <c r="M3" i="21"/>
  <c r="L3" i="21"/>
  <c r="M3" i="9"/>
  <c r="L3" i="9"/>
  <c r="L3" i="8"/>
  <c r="M3" i="8"/>
  <c r="C10" i="1"/>
  <c r="U3" i="28"/>
  <c r="N3" i="28"/>
  <c r="S3" i="28"/>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Q3" i="35" l="1"/>
  <c r="S3" i="35"/>
  <c r="P3" i="36"/>
  <c r="S142" i="40"/>
  <c r="M142" i="40"/>
  <c r="K141" i="40"/>
  <c r="Q141" i="40"/>
  <c r="N141" i="40"/>
  <c r="T141" i="40"/>
  <c r="O141" i="40"/>
  <c r="U141" i="40"/>
  <c r="P142" i="40"/>
  <c r="V142" i="40"/>
  <c r="L143" i="40"/>
  <c r="R143" i="40"/>
  <c r="O4" i="11"/>
  <c r="R4" i="11"/>
  <c r="O8" i="11"/>
  <c r="R8" i="11"/>
  <c r="O12" i="11"/>
  <c r="R12" i="11"/>
  <c r="O16" i="11"/>
  <c r="R16" i="11"/>
  <c r="O20" i="11"/>
  <c r="R20" i="11"/>
  <c r="O24" i="11"/>
  <c r="R24" i="11"/>
  <c r="O28" i="11"/>
  <c r="R28" i="11"/>
  <c r="O32" i="11"/>
  <c r="R32" i="11"/>
  <c r="O36" i="11"/>
  <c r="R36" i="11"/>
  <c r="O40" i="11"/>
  <c r="R40" i="11"/>
  <c r="O44" i="11"/>
  <c r="R44" i="11"/>
  <c r="O48" i="11"/>
  <c r="R48" i="11"/>
  <c r="O52" i="11"/>
  <c r="R52" i="11"/>
  <c r="O56" i="11"/>
  <c r="R56" i="11"/>
  <c r="O60" i="11"/>
  <c r="R60" i="11"/>
  <c r="O64" i="11"/>
  <c r="R64" i="11"/>
  <c r="O68" i="11"/>
  <c r="R68" i="11"/>
  <c r="O72" i="11"/>
  <c r="R72" i="11"/>
  <c r="O76" i="11"/>
  <c r="R76" i="11"/>
  <c r="O80" i="11"/>
  <c r="R80" i="11"/>
  <c r="O84" i="11"/>
  <c r="R84" i="11"/>
  <c r="O88" i="11"/>
  <c r="R88" i="11"/>
  <c r="O92" i="11"/>
  <c r="R92" i="11"/>
  <c r="O96" i="11"/>
  <c r="R96" i="11"/>
  <c r="O100" i="11"/>
  <c r="R100" i="11"/>
  <c r="O104" i="11"/>
  <c r="R104" i="11"/>
  <c r="O108" i="11"/>
  <c r="R108" i="11"/>
  <c r="O112" i="11"/>
  <c r="R112" i="11"/>
  <c r="O116" i="11"/>
  <c r="R116" i="11"/>
  <c r="O120" i="11"/>
  <c r="R120" i="11"/>
  <c r="O124" i="11"/>
  <c r="R124" i="11"/>
  <c r="O128" i="11"/>
  <c r="R128" i="11"/>
  <c r="O132" i="11"/>
  <c r="R132" i="11"/>
  <c r="O5" i="11"/>
  <c r="R5" i="11"/>
  <c r="O9" i="11"/>
  <c r="R9" i="11"/>
  <c r="O13" i="11"/>
  <c r="R13" i="11"/>
  <c r="O17" i="11"/>
  <c r="R17" i="11"/>
  <c r="O21" i="11"/>
  <c r="R21" i="11"/>
  <c r="O25" i="11"/>
  <c r="R25" i="11"/>
  <c r="O29" i="11"/>
  <c r="R29" i="11"/>
  <c r="O33" i="11"/>
  <c r="R33" i="11"/>
  <c r="O37" i="11"/>
  <c r="R37" i="11"/>
  <c r="O41" i="11"/>
  <c r="R41" i="11"/>
  <c r="O45" i="11"/>
  <c r="R45" i="11"/>
  <c r="R49" i="11"/>
  <c r="O49" i="11"/>
  <c r="R53" i="11"/>
  <c r="O53" i="11"/>
  <c r="R57" i="11"/>
  <c r="O57" i="11"/>
  <c r="O61" i="11"/>
  <c r="R61" i="11"/>
  <c r="R65" i="11"/>
  <c r="O65" i="11"/>
  <c r="R69" i="11"/>
  <c r="O69" i="11"/>
  <c r="R73" i="11"/>
  <c r="O73" i="11"/>
  <c r="O77" i="11"/>
  <c r="R77" i="11"/>
  <c r="R81" i="11"/>
  <c r="O81" i="11"/>
  <c r="R85" i="11"/>
  <c r="O85" i="11"/>
  <c r="R89" i="11"/>
  <c r="O89" i="11"/>
  <c r="O93" i="11"/>
  <c r="R93" i="11"/>
  <c r="R97" i="11"/>
  <c r="O97" i="11"/>
  <c r="R101" i="11"/>
  <c r="O101" i="11"/>
  <c r="R105" i="11"/>
  <c r="O105" i="11"/>
  <c r="O109" i="11"/>
  <c r="R109" i="11"/>
  <c r="R113" i="11"/>
  <c r="O113" i="11"/>
  <c r="R117" i="11"/>
  <c r="O117" i="11"/>
  <c r="O121" i="11"/>
  <c r="R121" i="11"/>
  <c r="O125" i="11"/>
  <c r="R125" i="11"/>
  <c r="O129" i="11"/>
  <c r="R129" i="11"/>
  <c r="O133" i="11"/>
  <c r="R133" i="11"/>
  <c r="R6" i="11"/>
  <c r="O6" i="11"/>
  <c r="R10" i="11"/>
  <c r="O10" i="11"/>
  <c r="R14" i="11"/>
  <c r="O14" i="11"/>
  <c r="R18" i="11"/>
  <c r="O18" i="11"/>
  <c r="R22" i="11"/>
  <c r="O22" i="11"/>
  <c r="R26" i="11"/>
  <c r="O26" i="11"/>
  <c r="R30" i="11"/>
  <c r="O30" i="11"/>
  <c r="R34" i="11"/>
  <c r="O34" i="11"/>
  <c r="R38" i="11"/>
  <c r="O38" i="11"/>
  <c r="R42" i="11"/>
  <c r="O42" i="11"/>
  <c r="R46" i="11"/>
  <c r="O46" i="11"/>
  <c r="R50" i="11"/>
  <c r="O50" i="11"/>
  <c r="R54" i="11"/>
  <c r="O54" i="11"/>
  <c r="R58" i="11"/>
  <c r="O58" i="11"/>
  <c r="R62" i="11"/>
  <c r="O62" i="11"/>
  <c r="R66" i="11"/>
  <c r="O66" i="11"/>
  <c r="R70" i="11"/>
  <c r="O70" i="11"/>
  <c r="R74" i="11"/>
  <c r="O74" i="11"/>
  <c r="R78" i="11"/>
  <c r="O78" i="11"/>
  <c r="R82" i="11"/>
  <c r="O82" i="11"/>
  <c r="R86" i="11"/>
  <c r="O86" i="11"/>
  <c r="R90" i="11"/>
  <c r="O90" i="11"/>
  <c r="R94" i="11"/>
  <c r="O94" i="11"/>
  <c r="R98" i="11"/>
  <c r="O98" i="11"/>
  <c r="R102" i="11"/>
  <c r="O102" i="11"/>
  <c r="R106" i="11"/>
  <c r="O106" i="11"/>
  <c r="R110" i="11"/>
  <c r="O110" i="11"/>
  <c r="R114" i="11"/>
  <c r="O114" i="11"/>
  <c r="R118" i="11"/>
  <c r="O118" i="11"/>
  <c r="R122" i="11"/>
  <c r="O122" i="11"/>
  <c r="R126" i="11"/>
  <c r="O126" i="11"/>
  <c r="R130" i="11"/>
  <c r="O130" i="11"/>
  <c r="R3" i="11"/>
  <c r="O3" i="11"/>
  <c r="R7" i="11"/>
  <c r="O7" i="11"/>
  <c r="R11" i="11"/>
  <c r="O11" i="11"/>
  <c r="R15" i="11"/>
  <c r="O15" i="11"/>
  <c r="R19" i="11"/>
  <c r="O19" i="11"/>
  <c r="R23" i="11"/>
  <c r="O23" i="11"/>
  <c r="R27" i="11"/>
  <c r="O27" i="11"/>
  <c r="R31" i="11"/>
  <c r="O31" i="11"/>
  <c r="R35" i="11"/>
  <c r="O35" i="11"/>
  <c r="R39" i="11"/>
  <c r="O39" i="11"/>
  <c r="R43" i="11"/>
  <c r="O43" i="11"/>
  <c r="R47" i="11"/>
  <c r="O47" i="11"/>
  <c r="R51" i="11"/>
  <c r="O51" i="11"/>
  <c r="R55" i="11"/>
  <c r="O55" i="11"/>
  <c r="O59" i="11"/>
  <c r="R59" i="11"/>
  <c r="O63" i="11"/>
  <c r="R63" i="11"/>
  <c r="R67" i="11"/>
  <c r="O67" i="11"/>
  <c r="R71" i="11"/>
  <c r="O71" i="11"/>
  <c r="O75" i="11"/>
  <c r="R75" i="11"/>
  <c r="O79" i="11"/>
  <c r="R79" i="11"/>
  <c r="R83" i="11"/>
  <c r="O83" i="11"/>
  <c r="R87" i="11"/>
  <c r="O87" i="11"/>
  <c r="O91" i="11"/>
  <c r="R91" i="11"/>
  <c r="O95" i="11"/>
  <c r="R95" i="11"/>
  <c r="R99" i="11"/>
  <c r="O99" i="11"/>
  <c r="R103" i="11"/>
  <c r="O103" i="11"/>
  <c r="O107" i="11"/>
  <c r="R107" i="11"/>
  <c r="O111" i="11"/>
  <c r="R111" i="11"/>
  <c r="R115" i="11"/>
  <c r="O115" i="11"/>
  <c r="R119" i="11"/>
  <c r="O119" i="11"/>
  <c r="R123" i="11"/>
  <c r="O123" i="11"/>
  <c r="R127" i="11"/>
  <c r="O127" i="11"/>
  <c r="R131" i="11"/>
  <c r="O131" i="11"/>
  <c r="S3" i="36"/>
  <c r="O3" i="36"/>
  <c r="Q3" i="36"/>
  <c r="P3" i="35"/>
  <c r="P5" i="32"/>
  <c r="P3" i="29"/>
  <c r="P3" i="30"/>
  <c r="N3" i="22"/>
  <c r="O3" i="28"/>
  <c r="P3" i="28"/>
  <c r="Q3" i="28"/>
  <c r="T3" i="28"/>
  <c r="V3" i="28"/>
  <c r="R3" i="28"/>
  <c r="O3" i="27"/>
  <c r="N3" i="27"/>
  <c r="P3" i="27"/>
  <c r="P3" i="23"/>
  <c r="R144" i="40" l="1"/>
  <c r="L144" i="40"/>
  <c r="O142" i="40"/>
  <c r="U142" i="40"/>
  <c r="K142" i="40"/>
  <c r="Q142" i="40"/>
  <c r="M143" i="40"/>
  <c r="S143" i="40"/>
  <c r="P143" i="40"/>
  <c r="V143" i="40"/>
  <c r="T142" i="40"/>
  <c r="N142" i="40"/>
  <c r="S3" i="30"/>
  <c r="N3" i="29"/>
  <c r="R3" i="29"/>
  <c r="S5" i="32"/>
  <c r="O5" i="32"/>
  <c r="N3" i="31"/>
  <c r="P3" i="31"/>
  <c r="O3" i="31"/>
  <c r="O3" i="29"/>
  <c r="S3" i="29"/>
  <c r="Q3" i="29"/>
  <c r="Q3" i="27"/>
  <c r="N3" i="23"/>
  <c r="R3" i="27"/>
  <c r="S3" i="27"/>
  <c r="O3" i="24"/>
  <c r="N3" i="26"/>
  <c r="P3" i="26"/>
  <c r="P3" i="25"/>
  <c r="P3" i="24"/>
  <c r="O3" i="22"/>
  <c r="P3" i="22"/>
  <c r="R3" i="22"/>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R145" i="40" l="1"/>
  <c r="L145" i="40"/>
  <c r="V144" i="40"/>
  <c r="P144" i="40"/>
  <c r="Q143" i="40"/>
  <c r="K143" i="40"/>
  <c r="T143" i="40"/>
  <c r="N143" i="40"/>
  <c r="M144" i="40"/>
  <c r="S144" i="40"/>
  <c r="U143" i="40"/>
  <c r="O143" i="40"/>
  <c r="R3" i="31"/>
  <c r="S3" i="31"/>
  <c r="O3" i="30"/>
  <c r="Q3" i="31"/>
  <c r="R5" i="32"/>
  <c r="N5" i="32"/>
  <c r="Q5" i="32"/>
  <c r="R3" i="30"/>
  <c r="N3" i="30"/>
  <c r="Q3" i="30"/>
  <c r="R3" i="23"/>
  <c r="R3" i="26"/>
  <c r="S3" i="26"/>
  <c r="O3" i="26"/>
  <c r="S3" i="24"/>
  <c r="Q3" i="26"/>
  <c r="R3" i="25"/>
  <c r="N3" i="25"/>
  <c r="Q3" i="25"/>
  <c r="S3" i="25"/>
  <c r="O3" i="25"/>
  <c r="Q3" i="24"/>
  <c r="N3" i="24"/>
  <c r="R3" i="24"/>
  <c r="S3" i="22"/>
  <c r="Q3" i="22"/>
  <c r="S3" i="23"/>
  <c r="O3" i="23"/>
  <c r="Q3" i="23"/>
  <c r="L133" i="1"/>
  <c r="L132" i="1"/>
  <c r="L131" i="1"/>
  <c r="N130" i="1"/>
  <c r="L130" i="1"/>
  <c r="L129" i="1"/>
  <c r="L128" i="1"/>
  <c r="L127" i="1"/>
  <c r="L126" i="1"/>
  <c r="N125" i="1"/>
  <c r="L125" i="1"/>
  <c r="L124" i="1"/>
  <c r="L123" i="1"/>
  <c r="N122" i="1"/>
  <c r="L122" i="1"/>
  <c r="L121" i="1"/>
  <c r="N120" i="1"/>
  <c r="L120" i="1"/>
  <c r="L119" i="1"/>
  <c r="N118" i="1"/>
  <c r="L118" i="1"/>
  <c r="N117" i="1"/>
  <c r="L117" i="1"/>
  <c r="L116" i="1"/>
  <c r="N115" i="1"/>
  <c r="L115" i="1"/>
  <c r="N114" i="1"/>
  <c r="L114" i="1"/>
  <c r="N113" i="1"/>
  <c r="L113" i="1"/>
  <c r="L112" i="1"/>
  <c r="L111" i="1"/>
  <c r="N110" i="1"/>
  <c r="L110" i="1"/>
  <c r="L109" i="1"/>
  <c r="L108" i="1"/>
  <c r="L107" i="1"/>
  <c r="L106" i="1"/>
  <c r="N105" i="1"/>
  <c r="L105" i="1"/>
  <c r="L104" i="1"/>
  <c r="L103" i="1"/>
  <c r="N102" i="1"/>
  <c r="L102" i="1"/>
  <c r="L101" i="1"/>
  <c r="L100" i="1"/>
  <c r="N99" i="1"/>
  <c r="L99" i="1"/>
  <c r="N98" i="1"/>
  <c r="L98" i="1"/>
  <c r="L97" i="1"/>
  <c r="L96" i="1"/>
  <c r="N95" i="1"/>
  <c r="L95" i="1"/>
  <c r="N94" i="1"/>
  <c r="L94" i="1"/>
  <c r="L93" i="1"/>
  <c r="L92" i="1"/>
  <c r="N91" i="1"/>
  <c r="L91" i="1"/>
  <c r="N90" i="1"/>
  <c r="L90" i="1"/>
  <c r="L89" i="1"/>
  <c r="L88" i="1"/>
  <c r="N87" i="1"/>
  <c r="L87" i="1"/>
  <c r="N86" i="1"/>
  <c r="L86" i="1"/>
  <c r="L85" i="1"/>
  <c r="L84" i="1"/>
  <c r="N83" i="1"/>
  <c r="L83" i="1"/>
  <c r="N82" i="1"/>
  <c r="L82" i="1"/>
  <c r="L81" i="1"/>
  <c r="L80" i="1"/>
  <c r="N79" i="1"/>
  <c r="L79" i="1"/>
  <c r="L78" i="1"/>
  <c r="L77" i="1"/>
  <c r="L76" i="1"/>
  <c r="N75" i="1"/>
  <c r="L75" i="1"/>
  <c r="N74" i="1"/>
  <c r="L74" i="1"/>
  <c r="L73" i="1"/>
  <c r="L72" i="1"/>
  <c r="N71" i="1"/>
  <c r="L71" i="1"/>
  <c r="N70" i="1"/>
  <c r="L70" i="1"/>
  <c r="L69" i="1"/>
  <c r="L68" i="1"/>
  <c r="N67" i="1"/>
  <c r="L67" i="1"/>
  <c r="L66" i="1"/>
  <c r="O65" i="1"/>
  <c r="L65" i="1"/>
  <c r="O64" i="1"/>
  <c r="L64" i="1"/>
  <c r="L63" i="1"/>
  <c r="L62" i="1"/>
  <c r="L61" i="1"/>
  <c r="O60" i="1"/>
  <c r="L60" i="1"/>
  <c r="L59" i="1"/>
  <c r="L58" i="1"/>
  <c r="O57" i="1"/>
  <c r="L57" i="1"/>
  <c r="O56" i="1"/>
  <c r="L56" i="1"/>
  <c r="L55" i="1"/>
  <c r="L54" i="1"/>
  <c r="O53" i="1"/>
  <c r="L53" i="1"/>
  <c r="O52" i="1"/>
  <c r="L52" i="1"/>
  <c r="L51" i="1"/>
  <c r="L50" i="1"/>
  <c r="O49" i="1"/>
  <c r="L49" i="1"/>
  <c r="O48" i="1"/>
  <c r="L48" i="1"/>
  <c r="L47" i="1"/>
  <c r="L46" i="1"/>
  <c r="L45" i="1"/>
  <c r="O44" i="1"/>
  <c r="L44" i="1"/>
  <c r="L43" i="1"/>
  <c r="L42" i="1"/>
  <c r="O41" i="1"/>
  <c r="L41" i="1"/>
  <c r="O40" i="1"/>
  <c r="L40" i="1"/>
  <c r="L39" i="1"/>
  <c r="L38" i="1"/>
  <c r="O37" i="1"/>
  <c r="L37" i="1"/>
  <c r="O36" i="1"/>
  <c r="L36" i="1"/>
  <c r="L35" i="1"/>
  <c r="L34" i="1"/>
  <c r="O33" i="1"/>
  <c r="L33" i="1"/>
  <c r="O32" i="1"/>
  <c r="L32" i="1"/>
  <c r="L31" i="1"/>
  <c r="L30" i="1"/>
  <c r="O29" i="1"/>
  <c r="L29" i="1"/>
  <c r="O28" i="1"/>
  <c r="L28" i="1"/>
  <c r="L27" i="1"/>
  <c r="L26" i="1"/>
  <c r="O25" i="1"/>
  <c r="L25" i="1"/>
  <c r="O24" i="1"/>
  <c r="L24" i="1"/>
  <c r="L23" i="1"/>
  <c r="O22" i="1"/>
  <c r="L22" i="1"/>
  <c r="L21" i="1"/>
  <c r="O20" i="1"/>
  <c r="L20" i="1"/>
  <c r="L19" i="1"/>
  <c r="L18" i="1"/>
  <c r="L17" i="1"/>
  <c r="O16" i="1"/>
  <c r="L16" i="1"/>
  <c r="L15" i="1"/>
  <c r="O14" i="1"/>
  <c r="L14" i="1"/>
  <c r="L13" i="1"/>
  <c r="O12" i="1"/>
  <c r="L12" i="1"/>
  <c r="L11" i="1"/>
  <c r="L10" i="1"/>
  <c r="L9" i="1"/>
  <c r="O8" i="1"/>
  <c r="L8" i="1"/>
  <c r="L7" i="1"/>
  <c r="L6" i="1"/>
  <c r="L5" i="1"/>
  <c r="O4" i="1"/>
  <c r="L4" i="1"/>
  <c r="O3" i="1"/>
  <c r="L3" i="1"/>
  <c r="P2" i="1"/>
  <c r="K2" i="1"/>
  <c r="C7" i="1"/>
  <c r="C6" i="1"/>
  <c r="C5" i="1"/>
  <c r="C2" i="1"/>
  <c r="Q144" i="40" l="1"/>
  <c r="K144" i="40"/>
  <c r="L146" i="40"/>
  <c r="R146" i="40"/>
  <c r="S145" i="40"/>
  <c r="M145" i="40"/>
  <c r="U144" i="40"/>
  <c r="O144" i="40"/>
  <c r="N144" i="40"/>
  <c r="T144" i="40"/>
  <c r="V145" i="40"/>
  <c r="P145" i="40"/>
  <c r="V47" i="11"/>
  <c r="T47" i="11"/>
  <c r="P47" i="11"/>
  <c r="Q47" i="11"/>
  <c r="S47" i="11"/>
  <c r="N47" i="11"/>
  <c r="T50" i="11"/>
  <c r="V50" i="11"/>
  <c r="N50" i="11"/>
  <c r="S50" i="11"/>
  <c r="Q50" i="11"/>
  <c r="P50" i="11"/>
  <c r="V60" i="11"/>
  <c r="T60" i="11"/>
  <c r="Q60" i="11"/>
  <c r="P60" i="11"/>
  <c r="N60" i="11"/>
  <c r="S60" i="11"/>
  <c r="T70" i="11"/>
  <c r="V70" i="11"/>
  <c r="N70" i="11"/>
  <c r="P70" i="11"/>
  <c r="S70" i="11"/>
  <c r="Q70" i="11"/>
  <c r="V73" i="11"/>
  <c r="T73" i="11"/>
  <c r="Q73" i="11"/>
  <c r="P73" i="11"/>
  <c r="S73" i="11"/>
  <c r="N73" i="11"/>
  <c r="T76" i="11"/>
  <c r="V76" i="11"/>
  <c r="Q76" i="11"/>
  <c r="P76" i="11"/>
  <c r="N76" i="11"/>
  <c r="S76" i="11"/>
  <c r="V83" i="11"/>
  <c r="T83" i="11"/>
  <c r="N83" i="11"/>
  <c r="S83" i="11"/>
  <c r="Q83" i="11"/>
  <c r="P83" i="11"/>
  <c r="V91" i="11"/>
  <c r="T91" i="11"/>
  <c r="N91" i="11"/>
  <c r="S91" i="11"/>
  <c r="P91" i="11"/>
  <c r="Q91" i="11"/>
  <c r="T104" i="11"/>
  <c r="V104" i="11"/>
  <c r="P104" i="11"/>
  <c r="S104" i="11"/>
  <c r="Q104" i="11"/>
  <c r="N104" i="11"/>
  <c r="V111" i="11"/>
  <c r="T111" i="11"/>
  <c r="Q111" i="11"/>
  <c r="S111" i="11"/>
  <c r="P111" i="11"/>
  <c r="N111" i="11"/>
  <c r="V129" i="11"/>
  <c r="T129" i="11"/>
  <c r="Q129" i="11"/>
  <c r="P129" i="11"/>
  <c r="N129" i="11"/>
  <c r="S129" i="11"/>
  <c r="T3" i="11"/>
  <c r="V3" i="11"/>
  <c r="P3" i="11"/>
  <c r="S3" i="11"/>
  <c r="N3" i="11"/>
  <c r="Q3" i="11"/>
  <c r="V6" i="11"/>
  <c r="T6" i="11"/>
  <c r="P6" i="11"/>
  <c r="N6" i="11"/>
  <c r="S6" i="11"/>
  <c r="Q6" i="11"/>
  <c r="V8" i="11"/>
  <c r="T8" i="11"/>
  <c r="S8" i="11"/>
  <c r="N8" i="11"/>
  <c r="Q8" i="11"/>
  <c r="P8" i="11"/>
  <c r="V13" i="11"/>
  <c r="T13" i="11"/>
  <c r="N13" i="11"/>
  <c r="Q13" i="11"/>
  <c r="P13" i="11"/>
  <c r="S13" i="11"/>
  <c r="T18" i="11"/>
  <c r="V18" i="11"/>
  <c r="Q18" i="11"/>
  <c r="S18" i="11"/>
  <c r="P18" i="11"/>
  <c r="N18" i="11"/>
  <c r="T20" i="11"/>
  <c r="V20" i="11"/>
  <c r="P20" i="11"/>
  <c r="Q20" i="11"/>
  <c r="N20" i="11"/>
  <c r="S20" i="11"/>
  <c r="V23" i="11"/>
  <c r="T23" i="11"/>
  <c r="P23" i="11"/>
  <c r="Q23" i="11"/>
  <c r="S23" i="11"/>
  <c r="N23" i="11"/>
  <c r="T26" i="11"/>
  <c r="V26" i="11"/>
  <c r="Q26" i="11"/>
  <c r="S26" i="11"/>
  <c r="N26" i="11"/>
  <c r="P26" i="11"/>
  <c r="V28" i="11"/>
  <c r="T28" i="11"/>
  <c r="P28" i="11"/>
  <c r="Q28" i="11"/>
  <c r="N28" i="11"/>
  <c r="S28" i="11"/>
  <c r="V31" i="11"/>
  <c r="T31" i="11"/>
  <c r="P31" i="11"/>
  <c r="Q31" i="11"/>
  <c r="S31" i="11"/>
  <c r="N31" i="11"/>
  <c r="V34" i="11"/>
  <c r="T34" i="11"/>
  <c r="Q34" i="11"/>
  <c r="S34" i="11"/>
  <c r="N34" i="11"/>
  <c r="P34" i="11"/>
  <c r="T36" i="11"/>
  <c r="V36" i="11"/>
  <c r="P36" i="11"/>
  <c r="Q36" i="11"/>
  <c r="N36" i="11"/>
  <c r="S36" i="11"/>
  <c r="V39" i="11"/>
  <c r="T39" i="11"/>
  <c r="P39" i="11"/>
  <c r="Q39" i="11"/>
  <c r="S39" i="11"/>
  <c r="N39" i="11"/>
  <c r="T42" i="11"/>
  <c r="V42" i="11"/>
  <c r="Q42" i="11"/>
  <c r="S42" i="11"/>
  <c r="N42" i="11"/>
  <c r="P42" i="11"/>
  <c r="V44" i="11"/>
  <c r="T44" i="11"/>
  <c r="P44" i="11"/>
  <c r="Q44" i="11"/>
  <c r="N44" i="11"/>
  <c r="S44" i="11"/>
  <c r="V49" i="11"/>
  <c r="T49" i="11"/>
  <c r="Q49" i="11"/>
  <c r="N49" i="11"/>
  <c r="P49" i="11"/>
  <c r="S49" i="11"/>
  <c r="V57" i="11"/>
  <c r="T57" i="11"/>
  <c r="Q57" i="11"/>
  <c r="P57" i="11"/>
  <c r="S57" i="11"/>
  <c r="N57" i="11"/>
  <c r="T62" i="11"/>
  <c r="V62" i="11"/>
  <c r="S62" i="11"/>
  <c r="P62" i="11"/>
  <c r="N62" i="11"/>
  <c r="Q62" i="11"/>
  <c r="T64" i="11"/>
  <c r="V64" i="11"/>
  <c r="N64" i="11"/>
  <c r="S64" i="11"/>
  <c r="P64" i="11"/>
  <c r="Q64" i="11"/>
  <c r="V67" i="11"/>
  <c r="T67" i="11"/>
  <c r="N67" i="11"/>
  <c r="S67" i="11"/>
  <c r="Q67" i="11"/>
  <c r="P67" i="11"/>
  <c r="V75" i="11"/>
  <c r="T75" i="11"/>
  <c r="N75" i="11"/>
  <c r="S75" i="11"/>
  <c r="P75" i="11"/>
  <c r="Q75" i="11"/>
  <c r="T80" i="11"/>
  <c r="V80" i="11"/>
  <c r="N80" i="11"/>
  <c r="S80" i="11"/>
  <c r="P80" i="11"/>
  <c r="Q80" i="11"/>
  <c r="V82" i="11"/>
  <c r="T82" i="11"/>
  <c r="Q82" i="11"/>
  <c r="P82" i="11"/>
  <c r="S82" i="11"/>
  <c r="N82" i="11"/>
  <c r="V85" i="11"/>
  <c r="T85" i="11"/>
  <c r="S85" i="11"/>
  <c r="P85" i="11"/>
  <c r="N85" i="11"/>
  <c r="Q85" i="11"/>
  <c r="V88" i="11"/>
  <c r="T88" i="11"/>
  <c r="P88" i="11"/>
  <c r="S88" i="11"/>
  <c r="N88" i="11"/>
  <c r="Q88" i="11"/>
  <c r="T90" i="11"/>
  <c r="V90" i="11"/>
  <c r="Q90" i="11"/>
  <c r="N90" i="11"/>
  <c r="S90" i="11"/>
  <c r="P90" i="11"/>
  <c r="V93" i="11"/>
  <c r="T93" i="11"/>
  <c r="N93" i="11"/>
  <c r="P93" i="11"/>
  <c r="Q93" i="11"/>
  <c r="S93" i="11"/>
  <c r="T96" i="11"/>
  <c r="V96" i="11"/>
  <c r="N96" i="11"/>
  <c r="S96" i="11"/>
  <c r="P96" i="11"/>
  <c r="Q96" i="11"/>
  <c r="T98" i="11"/>
  <c r="V98" i="11"/>
  <c r="Q98" i="11"/>
  <c r="P98" i="11"/>
  <c r="S98" i="11"/>
  <c r="N98" i="11"/>
  <c r="V101" i="11"/>
  <c r="T101" i="11"/>
  <c r="S101" i="11"/>
  <c r="P101" i="11"/>
  <c r="N101" i="11"/>
  <c r="Q101" i="11"/>
  <c r="V106" i="11"/>
  <c r="T106" i="11"/>
  <c r="Q106" i="11"/>
  <c r="N106" i="11"/>
  <c r="S106" i="11"/>
  <c r="P106" i="11"/>
  <c r="T108" i="11"/>
  <c r="V108" i="11"/>
  <c r="Q108" i="11"/>
  <c r="P108" i="11"/>
  <c r="N108" i="11"/>
  <c r="S108" i="11"/>
  <c r="V110" i="11"/>
  <c r="T110" i="11"/>
  <c r="S110" i="11"/>
  <c r="P110" i="11"/>
  <c r="N110" i="11"/>
  <c r="Q110" i="11"/>
  <c r="V116" i="11"/>
  <c r="T116" i="11"/>
  <c r="Q116" i="11"/>
  <c r="S116" i="11"/>
  <c r="N116" i="11"/>
  <c r="P116" i="11"/>
  <c r="V119" i="11"/>
  <c r="T119" i="11"/>
  <c r="Q119" i="11"/>
  <c r="P119" i="11"/>
  <c r="S119" i="11"/>
  <c r="N119" i="11"/>
  <c r="T124" i="11"/>
  <c r="V124" i="11"/>
  <c r="Q124" i="11"/>
  <c r="P124" i="11"/>
  <c r="N124" i="11"/>
  <c r="S124" i="11"/>
  <c r="V131" i="11"/>
  <c r="T131" i="11"/>
  <c r="N131" i="11"/>
  <c r="S131" i="11"/>
  <c r="P131" i="11"/>
  <c r="Q131" i="11"/>
  <c r="V133" i="11"/>
  <c r="T133" i="11"/>
  <c r="N133" i="11"/>
  <c r="P133" i="11"/>
  <c r="S133" i="11"/>
  <c r="Q133" i="11"/>
  <c r="V5" i="11"/>
  <c r="T5" i="11"/>
  <c r="N5" i="11"/>
  <c r="Q5" i="11"/>
  <c r="S5" i="11"/>
  <c r="P5" i="11"/>
  <c r="V19" i="11"/>
  <c r="T19" i="11"/>
  <c r="N19" i="11"/>
  <c r="S19" i="11"/>
  <c r="Q19" i="11"/>
  <c r="P19" i="11"/>
  <c r="T24" i="11"/>
  <c r="V24" i="11"/>
  <c r="S24" i="11"/>
  <c r="N24" i="11"/>
  <c r="Q24" i="11"/>
  <c r="P24" i="11"/>
  <c r="V27" i="11"/>
  <c r="T27" i="11"/>
  <c r="N27" i="11"/>
  <c r="S27" i="11"/>
  <c r="Q27" i="11"/>
  <c r="P27" i="11"/>
  <c r="T32" i="11"/>
  <c r="V32" i="11"/>
  <c r="S32" i="11"/>
  <c r="N32" i="11"/>
  <c r="Q32" i="11"/>
  <c r="P32" i="11"/>
  <c r="V35" i="11"/>
  <c r="T35" i="11"/>
  <c r="N35" i="11"/>
  <c r="S35" i="11"/>
  <c r="Q35" i="11"/>
  <c r="P35" i="11"/>
  <c r="V38" i="11"/>
  <c r="T38" i="11"/>
  <c r="P38" i="11"/>
  <c r="N38" i="11"/>
  <c r="S38" i="11"/>
  <c r="Q38" i="11"/>
  <c r="V61" i="11"/>
  <c r="T61" i="11"/>
  <c r="N61" i="11"/>
  <c r="P61" i="11"/>
  <c r="Q61" i="11"/>
  <c r="S61" i="11"/>
  <c r="V71" i="11"/>
  <c r="T71" i="11"/>
  <c r="Q71" i="11"/>
  <c r="P71" i="11"/>
  <c r="S71" i="11"/>
  <c r="N71" i="11"/>
  <c r="T92" i="11"/>
  <c r="V92" i="11"/>
  <c r="Q92" i="11"/>
  <c r="P92" i="11"/>
  <c r="N92" i="11"/>
  <c r="S92" i="11"/>
  <c r="V4" i="11"/>
  <c r="T4" i="11"/>
  <c r="P4" i="11"/>
  <c r="Q4" i="11"/>
  <c r="N4" i="11"/>
  <c r="S4" i="11"/>
  <c r="V9" i="11"/>
  <c r="T9" i="11"/>
  <c r="P9" i="11"/>
  <c r="Q9" i="11"/>
  <c r="N9" i="11"/>
  <c r="S9" i="11"/>
  <c r="V11" i="11"/>
  <c r="T11" i="11"/>
  <c r="N11" i="11"/>
  <c r="S11" i="11"/>
  <c r="Q11" i="11"/>
  <c r="P11" i="11"/>
  <c r="V16" i="11"/>
  <c r="T16" i="11"/>
  <c r="S16" i="11"/>
  <c r="N16" i="11"/>
  <c r="Q16" i="11"/>
  <c r="P16" i="11"/>
  <c r="V21" i="11"/>
  <c r="T21" i="11"/>
  <c r="N21" i="11"/>
  <c r="Q21" i="11"/>
  <c r="S21" i="11"/>
  <c r="P21" i="11"/>
  <c r="V29" i="11"/>
  <c r="T29" i="11"/>
  <c r="N29" i="11"/>
  <c r="Q29" i="11"/>
  <c r="P29" i="11"/>
  <c r="S29" i="11"/>
  <c r="V37" i="11"/>
  <c r="T37" i="11"/>
  <c r="N37" i="11"/>
  <c r="Q37" i="11"/>
  <c r="S37" i="11"/>
  <c r="P37" i="11"/>
  <c r="V45" i="11"/>
  <c r="T45" i="11"/>
  <c r="N45" i="11"/>
  <c r="Q45" i="11"/>
  <c r="P45" i="11"/>
  <c r="S45" i="11"/>
  <c r="T52" i="11"/>
  <c r="V52" i="11"/>
  <c r="Q52" i="11"/>
  <c r="S52" i="11"/>
  <c r="N52" i="11"/>
  <c r="P52" i="11"/>
  <c r="V55" i="11"/>
  <c r="T55" i="11"/>
  <c r="Q55" i="11"/>
  <c r="P55" i="11"/>
  <c r="S55" i="11"/>
  <c r="N55" i="11"/>
  <c r="T58" i="11"/>
  <c r="V58" i="11"/>
  <c r="Q58" i="11"/>
  <c r="N58" i="11"/>
  <c r="S58" i="11"/>
  <c r="P58" i="11"/>
  <c r="V65" i="11"/>
  <c r="T65" i="11"/>
  <c r="Q65" i="11"/>
  <c r="N65" i="11"/>
  <c r="P65" i="11"/>
  <c r="S65" i="11"/>
  <c r="T68" i="11"/>
  <c r="V68" i="11"/>
  <c r="Q68" i="11"/>
  <c r="S68" i="11"/>
  <c r="N68" i="11"/>
  <c r="P68" i="11"/>
  <c r="V78" i="11"/>
  <c r="T78" i="11"/>
  <c r="S78" i="11"/>
  <c r="P78" i="11"/>
  <c r="N78" i="11"/>
  <c r="Q78" i="11"/>
  <c r="V99" i="11"/>
  <c r="T99" i="11"/>
  <c r="N99" i="11"/>
  <c r="S99" i="11"/>
  <c r="Q99" i="11"/>
  <c r="P99" i="11"/>
  <c r="V113" i="11"/>
  <c r="T113" i="11"/>
  <c r="Q113" i="11"/>
  <c r="N113" i="11"/>
  <c r="P113" i="11"/>
  <c r="S113" i="11"/>
  <c r="V122" i="11"/>
  <c r="T122" i="11"/>
  <c r="Q122" i="11"/>
  <c r="N122" i="11"/>
  <c r="S122" i="11"/>
  <c r="P122" i="11"/>
  <c r="V127" i="11"/>
  <c r="T127" i="11"/>
  <c r="Q127" i="11"/>
  <c r="P127" i="11"/>
  <c r="S127" i="11"/>
  <c r="N127" i="11"/>
  <c r="V10" i="11"/>
  <c r="T10" i="11"/>
  <c r="Q10" i="11"/>
  <c r="S10" i="11"/>
  <c r="N10" i="11"/>
  <c r="P10" i="11"/>
  <c r="V12" i="11"/>
  <c r="T12" i="11"/>
  <c r="P12" i="11"/>
  <c r="Q12" i="11"/>
  <c r="N12" i="11"/>
  <c r="S12" i="11"/>
  <c r="V15" i="11"/>
  <c r="T15" i="11"/>
  <c r="P15" i="11"/>
  <c r="Q15" i="11"/>
  <c r="S15" i="11"/>
  <c r="N15" i="11"/>
  <c r="V22" i="11"/>
  <c r="T22" i="11"/>
  <c r="P22" i="11"/>
  <c r="N22" i="11"/>
  <c r="S22" i="11"/>
  <c r="Q22" i="11"/>
  <c r="V25" i="11"/>
  <c r="T25" i="11"/>
  <c r="P25" i="11"/>
  <c r="Q25" i="11"/>
  <c r="N25" i="11"/>
  <c r="S25" i="11"/>
  <c r="V33" i="11"/>
  <c r="T33" i="11"/>
  <c r="P33" i="11"/>
  <c r="Q33" i="11"/>
  <c r="N33" i="11"/>
  <c r="S33" i="11"/>
  <c r="V41" i="11"/>
  <c r="T41" i="11"/>
  <c r="P41" i="11"/>
  <c r="Q41" i="11"/>
  <c r="N41" i="11"/>
  <c r="S41" i="11"/>
  <c r="T46" i="11"/>
  <c r="V46" i="11"/>
  <c r="P46" i="11"/>
  <c r="N46" i="11"/>
  <c r="S46" i="11"/>
  <c r="Q46" i="11"/>
  <c r="V48" i="11"/>
  <c r="T48" i="11"/>
  <c r="S48" i="11"/>
  <c r="N48" i="11"/>
  <c r="Q48" i="11"/>
  <c r="P48" i="11"/>
  <c r="V51" i="11"/>
  <c r="T51" i="11"/>
  <c r="N51" i="11"/>
  <c r="S51" i="11"/>
  <c r="P51" i="11"/>
  <c r="Q51" i="11"/>
  <c r="V54" i="11"/>
  <c r="T54" i="11"/>
  <c r="Q54" i="11"/>
  <c r="N54" i="11"/>
  <c r="P54" i="11"/>
  <c r="S54" i="11"/>
  <c r="T56" i="11"/>
  <c r="V56" i="11"/>
  <c r="P56" i="11"/>
  <c r="S56" i="11"/>
  <c r="Q56" i="11"/>
  <c r="N56" i="11"/>
  <c r="V59" i="11"/>
  <c r="T59" i="11"/>
  <c r="N59" i="11"/>
  <c r="S59" i="11"/>
  <c r="P59" i="11"/>
  <c r="Q59" i="11"/>
  <c r="V69" i="11"/>
  <c r="T69" i="11"/>
  <c r="S69" i="11"/>
  <c r="P69" i="11"/>
  <c r="N69" i="11"/>
  <c r="Q69" i="11"/>
  <c r="V72" i="11"/>
  <c r="T72" i="11"/>
  <c r="P72" i="11"/>
  <c r="S72" i="11"/>
  <c r="Q72" i="11"/>
  <c r="N72" i="11"/>
  <c r="T74" i="11"/>
  <c r="V74" i="11"/>
  <c r="Q74" i="11"/>
  <c r="N74" i="11"/>
  <c r="S74" i="11"/>
  <c r="P74" i="11"/>
  <c r="V77" i="11"/>
  <c r="T77" i="11"/>
  <c r="N77" i="11"/>
  <c r="P77" i="11"/>
  <c r="Q77" i="11"/>
  <c r="S77" i="11"/>
  <c r="V79" i="11"/>
  <c r="T79" i="11"/>
  <c r="Q79" i="11"/>
  <c r="S79" i="11"/>
  <c r="P79" i="11"/>
  <c r="N79" i="11"/>
  <c r="V87" i="11"/>
  <c r="T87" i="11"/>
  <c r="Q87" i="11"/>
  <c r="P87" i="11"/>
  <c r="S87" i="11"/>
  <c r="N87" i="11"/>
  <c r="V95" i="11"/>
  <c r="T95" i="11"/>
  <c r="Q95" i="11"/>
  <c r="S95" i="11"/>
  <c r="P95" i="11"/>
  <c r="N95" i="11"/>
  <c r="V103" i="11"/>
  <c r="T103" i="11"/>
  <c r="Q103" i="11"/>
  <c r="P103" i="11"/>
  <c r="S103" i="11"/>
  <c r="N103" i="11"/>
  <c r="V105" i="11"/>
  <c r="T105" i="11"/>
  <c r="Q105" i="11"/>
  <c r="P105" i="11"/>
  <c r="S105" i="11"/>
  <c r="N105" i="11"/>
  <c r="T112" i="11"/>
  <c r="V112" i="11"/>
  <c r="N112" i="11"/>
  <c r="S112" i="11"/>
  <c r="P112" i="11"/>
  <c r="Q112" i="11"/>
  <c r="V115" i="11"/>
  <c r="T115" i="11"/>
  <c r="N115" i="11"/>
  <c r="S115" i="11"/>
  <c r="P115" i="11"/>
  <c r="Q115" i="11"/>
  <c r="T118" i="11"/>
  <c r="V118" i="11"/>
  <c r="N118" i="11"/>
  <c r="P118" i="11"/>
  <c r="Q118" i="11"/>
  <c r="S118" i="11"/>
  <c r="V121" i="11"/>
  <c r="T121" i="11"/>
  <c r="Q121" i="11"/>
  <c r="P121" i="11"/>
  <c r="N121" i="11"/>
  <c r="S121" i="11"/>
  <c r="T126" i="11"/>
  <c r="V126" i="11"/>
  <c r="P126" i="11"/>
  <c r="S126" i="11"/>
  <c r="N126" i="11"/>
  <c r="Q126" i="11"/>
  <c r="V128" i="11"/>
  <c r="T128" i="11"/>
  <c r="S128" i="11"/>
  <c r="N128" i="11"/>
  <c r="P128" i="11"/>
  <c r="Q128" i="11"/>
  <c r="T130" i="11"/>
  <c r="V130" i="11"/>
  <c r="Q130" i="11"/>
  <c r="N130" i="11"/>
  <c r="S130" i="11"/>
  <c r="P130" i="11"/>
  <c r="V7" i="11"/>
  <c r="T7" i="11"/>
  <c r="P7" i="11"/>
  <c r="Q7" i="11"/>
  <c r="S7" i="11"/>
  <c r="N7" i="11"/>
  <c r="V14" i="11"/>
  <c r="T14" i="11"/>
  <c r="P14" i="11"/>
  <c r="N14" i="11"/>
  <c r="S14" i="11"/>
  <c r="Q14" i="11"/>
  <c r="V17" i="11"/>
  <c r="T17" i="11"/>
  <c r="P17" i="11"/>
  <c r="Q17" i="11"/>
  <c r="N17" i="11"/>
  <c r="S17" i="11"/>
  <c r="T30" i="11"/>
  <c r="V30" i="11"/>
  <c r="P30" i="11"/>
  <c r="N30" i="11"/>
  <c r="S30" i="11"/>
  <c r="Q30" i="11"/>
  <c r="T40" i="11"/>
  <c r="V40" i="11"/>
  <c r="S40" i="11"/>
  <c r="N40" i="11"/>
  <c r="Q40" i="11"/>
  <c r="P40" i="11"/>
  <c r="V43" i="11"/>
  <c r="T43" i="11"/>
  <c r="N43" i="11"/>
  <c r="S43" i="11"/>
  <c r="Q43" i="11"/>
  <c r="P43" i="11"/>
  <c r="V53" i="11"/>
  <c r="T53" i="11"/>
  <c r="S53" i="11"/>
  <c r="P53" i="11"/>
  <c r="N53" i="11"/>
  <c r="Q53" i="11"/>
  <c r="V63" i="11"/>
  <c r="T63" i="11"/>
  <c r="Q63" i="11"/>
  <c r="S63" i="11"/>
  <c r="P63" i="11"/>
  <c r="N63" i="11"/>
  <c r="V66" i="11"/>
  <c r="T66" i="11"/>
  <c r="Q66" i="11"/>
  <c r="P66" i="11"/>
  <c r="S66" i="11"/>
  <c r="N66" i="11"/>
  <c r="V81" i="11"/>
  <c r="T81" i="11"/>
  <c r="Q81" i="11"/>
  <c r="N81" i="11"/>
  <c r="P81" i="11"/>
  <c r="S81" i="11"/>
  <c r="T84" i="11"/>
  <c r="V84" i="11"/>
  <c r="Q84" i="11"/>
  <c r="S84" i="11"/>
  <c r="N84" i="11"/>
  <c r="P84" i="11"/>
  <c r="T86" i="11"/>
  <c r="V86" i="11"/>
  <c r="N86" i="11"/>
  <c r="P86" i="11"/>
  <c r="S86" i="11"/>
  <c r="Q86" i="11"/>
  <c r="V89" i="11"/>
  <c r="T89" i="11"/>
  <c r="Q89" i="11"/>
  <c r="P89" i="11"/>
  <c r="S89" i="11"/>
  <c r="N89" i="11"/>
  <c r="V94" i="11"/>
  <c r="T94" i="11"/>
  <c r="S94" i="11"/>
  <c r="P94" i="11"/>
  <c r="N94" i="11"/>
  <c r="Q94" i="11"/>
  <c r="V97" i="11"/>
  <c r="T97" i="11"/>
  <c r="Q97" i="11"/>
  <c r="N97" i="11"/>
  <c r="P97" i="11"/>
  <c r="S97" i="11"/>
  <c r="V100" i="11"/>
  <c r="T100" i="11"/>
  <c r="Q100" i="11"/>
  <c r="S100" i="11"/>
  <c r="N100" i="11"/>
  <c r="P100" i="11"/>
  <c r="T102" i="11"/>
  <c r="V102" i="11"/>
  <c r="N102" i="11"/>
  <c r="P102" i="11"/>
  <c r="Q102" i="11"/>
  <c r="S102" i="11"/>
  <c r="V107" i="11"/>
  <c r="T107" i="11"/>
  <c r="N107" i="11"/>
  <c r="S107" i="11"/>
  <c r="P107" i="11"/>
  <c r="Q107" i="11"/>
  <c r="V109" i="11"/>
  <c r="T109" i="11"/>
  <c r="N109" i="11"/>
  <c r="P109" i="11"/>
  <c r="Q109" i="11"/>
  <c r="S109" i="11"/>
  <c r="T114" i="11"/>
  <c r="V114" i="11"/>
  <c r="Q114" i="11"/>
  <c r="P114" i="11"/>
  <c r="S114" i="11"/>
  <c r="N114" i="11"/>
  <c r="V117" i="11"/>
  <c r="T117" i="11"/>
  <c r="S117" i="11"/>
  <c r="P117" i="11"/>
  <c r="N117" i="11"/>
  <c r="Q117" i="11"/>
  <c r="T120" i="11"/>
  <c r="V120" i="11"/>
  <c r="S120" i="11"/>
  <c r="N120" i="11"/>
  <c r="P120" i="11"/>
  <c r="Q120" i="11"/>
  <c r="V123" i="11"/>
  <c r="T123" i="11"/>
  <c r="N123" i="11"/>
  <c r="S123" i="11"/>
  <c r="P123" i="11"/>
  <c r="Q123" i="11"/>
  <c r="V125" i="11"/>
  <c r="T125" i="11"/>
  <c r="N125" i="11"/>
  <c r="P125" i="11"/>
  <c r="Q125" i="11"/>
  <c r="S125" i="11"/>
  <c r="T132" i="11"/>
  <c r="V132" i="11"/>
  <c r="Q132" i="11"/>
  <c r="P132" i="11"/>
  <c r="N132" i="11"/>
  <c r="S132" i="11"/>
  <c r="D126" i="22"/>
  <c r="D110" i="22"/>
  <c r="D94" i="22"/>
  <c r="D74" i="22"/>
  <c r="D97" i="22"/>
  <c r="D128" i="22"/>
  <c r="D112" i="22"/>
  <c r="D96" i="22"/>
  <c r="D80" i="22"/>
  <c r="D79" i="22"/>
  <c r="D70" i="22"/>
  <c r="D105" i="22"/>
  <c r="D131" i="22"/>
  <c r="D115" i="22"/>
  <c r="D99" i="22"/>
  <c r="D83" i="22"/>
  <c r="D93" i="22"/>
  <c r="D105" i="25"/>
  <c r="D121" i="25"/>
  <c r="D122" i="22"/>
  <c r="D106" i="22"/>
  <c r="D90" i="22"/>
  <c r="D129" i="22"/>
  <c r="D85" i="22"/>
  <c r="D124" i="22"/>
  <c r="D108" i="22"/>
  <c r="D92" i="22"/>
  <c r="D76" i="22"/>
  <c r="D75" i="22"/>
  <c r="D133" i="22"/>
  <c r="D89" i="22"/>
  <c r="D127" i="22"/>
  <c r="D111" i="22"/>
  <c r="D95" i="22"/>
  <c r="D71" i="22"/>
  <c r="D81" i="22"/>
  <c r="D117" i="25"/>
  <c r="D123" i="25"/>
  <c r="D118" i="22"/>
  <c r="D102" i="22"/>
  <c r="D86" i="22"/>
  <c r="D117" i="22"/>
  <c r="D73" i="22"/>
  <c r="D120" i="22"/>
  <c r="D104" i="22"/>
  <c r="D88" i="22"/>
  <c r="D72" i="22"/>
  <c r="D67" i="22"/>
  <c r="D121" i="22"/>
  <c r="D77" i="22"/>
  <c r="D123" i="22"/>
  <c r="D107" i="22"/>
  <c r="D91" i="22"/>
  <c r="D125" i="22"/>
  <c r="D133" i="41"/>
  <c r="D129" i="41"/>
  <c r="D125" i="41"/>
  <c r="D121" i="41"/>
  <c r="D117" i="41"/>
  <c r="D113" i="41"/>
  <c r="D109" i="41"/>
  <c r="D105" i="41"/>
  <c r="D101" i="41"/>
  <c r="D97" i="41"/>
  <c r="D93" i="41"/>
  <c r="D89" i="41"/>
  <c r="D85" i="41"/>
  <c r="D81" i="41"/>
  <c r="D77" i="41"/>
  <c r="D73" i="41"/>
  <c r="D69" i="41"/>
  <c r="D65" i="41"/>
  <c r="D61" i="41"/>
  <c r="D57" i="41"/>
  <c r="D53" i="41"/>
  <c r="D49" i="41"/>
  <c r="D45" i="41"/>
  <c r="D41" i="41"/>
  <c r="D37" i="41"/>
  <c r="D33" i="41"/>
  <c r="D29" i="41"/>
  <c r="D25" i="41"/>
  <c r="D21" i="41"/>
  <c r="D17" i="41"/>
  <c r="D13" i="41"/>
  <c r="D9" i="41"/>
  <c r="D5" i="41"/>
  <c r="D132" i="41"/>
  <c r="D128" i="41"/>
  <c r="D124" i="41"/>
  <c r="D120" i="41"/>
  <c r="D116" i="41"/>
  <c r="D112" i="41"/>
  <c r="D108" i="41"/>
  <c r="D104" i="41"/>
  <c r="D100" i="41"/>
  <c r="D96" i="41"/>
  <c r="D92" i="41"/>
  <c r="D88" i="41"/>
  <c r="D84" i="41"/>
  <c r="D80" i="41"/>
  <c r="D76" i="41"/>
  <c r="D72" i="41"/>
  <c r="D68" i="41"/>
  <c r="D64" i="41"/>
  <c r="D60" i="41"/>
  <c r="D56" i="41"/>
  <c r="D52" i="41"/>
  <c r="D48" i="41"/>
  <c r="D44" i="41"/>
  <c r="D40" i="41"/>
  <c r="D36" i="41"/>
  <c r="D32" i="41"/>
  <c r="D28" i="41"/>
  <c r="D24" i="41"/>
  <c r="D20" i="41"/>
  <c r="D16" i="41"/>
  <c r="D12" i="41"/>
  <c r="D8" i="41"/>
  <c r="D4" i="41"/>
  <c r="D131" i="41"/>
  <c r="D127" i="41"/>
  <c r="D123" i="41"/>
  <c r="D119" i="41"/>
  <c r="D115" i="41"/>
  <c r="D111" i="41"/>
  <c r="D107" i="41"/>
  <c r="D103" i="41"/>
  <c r="D99" i="41"/>
  <c r="D95" i="41"/>
  <c r="D91" i="41"/>
  <c r="D87" i="41"/>
  <c r="D83" i="41"/>
  <c r="D79" i="41"/>
  <c r="D75" i="41"/>
  <c r="D71" i="41"/>
  <c r="D67" i="41"/>
  <c r="D63" i="41"/>
  <c r="D59" i="41"/>
  <c r="D55" i="41"/>
  <c r="D51" i="41"/>
  <c r="D47" i="41"/>
  <c r="D43" i="41"/>
  <c r="D39" i="41"/>
  <c r="D35" i="41"/>
  <c r="D31" i="41"/>
  <c r="D27" i="41"/>
  <c r="D23" i="41"/>
  <c r="D19" i="41"/>
  <c r="D15" i="41"/>
  <c r="D11" i="41"/>
  <c r="D7" i="41"/>
  <c r="D3" i="41"/>
  <c r="D130" i="41"/>
  <c r="D126" i="41"/>
  <c r="D122" i="41"/>
  <c r="D118" i="41"/>
  <c r="D114" i="41"/>
  <c r="D110" i="41"/>
  <c r="D106" i="41"/>
  <c r="D102" i="41"/>
  <c r="D98" i="41"/>
  <c r="D94" i="41"/>
  <c r="D90" i="41"/>
  <c r="D86" i="41"/>
  <c r="D82" i="41"/>
  <c r="D78" i="41"/>
  <c r="D74" i="41"/>
  <c r="D70" i="41"/>
  <c r="D66" i="41"/>
  <c r="D62" i="41"/>
  <c r="D58" i="41"/>
  <c r="D54" i="41"/>
  <c r="D50" i="41"/>
  <c r="D46" i="41"/>
  <c r="D42" i="41"/>
  <c r="D38" i="41"/>
  <c r="D34" i="41"/>
  <c r="D30" i="41"/>
  <c r="D26" i="41"/>
  <c r="D22" i="41"/>
  <c r="D18" i="41"/>
  <c r="D14" i="41"/>
  <c r="D10" i="41"/>
  <c r="D6" i="41"/>
  <c r="D72" i="25"/>
  <c r="D73" i="25"/>
  <c r="D74" i="25"/>
  <c r="D83" i="25"/>
  <c r="D91" i="25"/>
  <c r="D99" i="25"/>
  <c r="D112" i="25"/>
  <c r="D118" i="25"/>
  <c r="D126" i="25"/>
  <c r="D128" i="25"/>
  <c r="D130" i="22"/>
  <c r="D114" i="22"/>
  <c r="D98" i="22"/>
  <c r="D82" i="22"/>
  <c r="D101" i="22"/>
  <c r="D132" i="22"/>
  <c r="D116" i="22"/>
  <c r="D100" i="22"/>
  <c r="D84" i="22"/>
  <c r="D68" i="22"/>
  <c r="D78" i="22"/>
  <c r="D109" i="22"/>
  <c r="D69" i="22"/>
  <c r="D119" i="22"/>
  <c r="D103" i="22"/>
  <c r="D87" i="22"/>
  <c r="D113" i="22"/>
  <c r="D7" i="36"/>
  <c r="C7" i="35"/>
  <c r="C7" i="30"/>
  <c r="C7" i="31"/>
  <c r="C18" i="30"/>
  <c r="C18" i="31"/>
  <c r="D18" i="36"/>
  <c r="C18" i="35"/>
  <c r="C26" i="3"/>
  <c r="C26" i="30"/>
  <c r="C26" i="31"/>
  <c r="C26" i="35"/>
  <c r="C35" i="2"/>
  <c r="L34" i="2" s="1"/>
  <c r="C34" i="30"/>
  <c r="C34" i="31"/>
  <c r="C34" i="35"/>
  <c r="D36" i="39"/>
  <c r="D36" i="24"/>
  <c r="D36" i="14"/>
  <c r="D36" i="38"/>
  <c r="D36" i="30"/>
  <c r="D36" i="31"/>
  <c r="C36" i="30"/>
  <c r="C36" i="31"/>
  <c r="D36" i="18"/>
  <c r="D36" i="35"/>
  <c r="D36" i="36"/>
  <c r="C36" i="35"/>
  <c r="D41" i="22"/>
  <c r="D41" i="25"/>
  <c r="C43" i="35"/>
  <c r="C43" i="30"/>
  <c r="C43" i="31"/>
  <c r="C63" i="35"/>
  <c r="C63" i="30"/>
  <c r="C63" i="31"/>
  <c r="D71" i="39"/>
  <c r="D71" i="14"/>
  <c r="D71" i="24"/>
  <c r="D71" i="30"/>
  <c r="D71" i="31"/>
  <c r="D71" i="36"/>
  <c r="C71" i="35"/>
  <c r="C71" i="30"/>
  <c r="C71" i="31"/>
  <c r="D71" i="18"/>
  <c r="D71" i="38"/>
  <c r="D71" i="35"/>
  <c r="D80" i="39"/>
  <c r="D80" i="24"/>
  <c r="D80" i="14"/>
  <c r="D80" i="38"/>
  <c r="D80" i="30"/>
  <c r="D80" i="31"/>
  <c r="C80" i="30"/>
  <c r="C80" i="31"/>
  <c r="D80" i="18"/>
  <c r="C80" i="35"/>
  <c r="D80" i="35"/>
  <c r="D80" i="36"/>
  <c r="D89" i="39"/>
  <c r="D89" i="24"/>
  <c r="D89" i="30"/>
  <c r="D89" i="31"/>
  <c r="D89" i="36"/>
  <c r="D89" i="14"/>
  <c r="C89" i="35"/>
  <c r="C89" i="30"/>
  <c r="C89" i="31"/>
  <c r="D89" i="35"/>
  <c r="D89" i="38"/>
  <c r="D89" i="18"/>
  <c r="D96" i="39"/>
  <c r="D96" i="24"/>
  <c r="D96" i="14"/>
  <c r="D96" i="38"/>
  <c r="C96" i="35"/>
  <c r="D96" i="30"/>
  <c r="D96" i="31"/>
  <c r="C96" i="30"/>
  <c r="C96" i="31"/>
  <c r="D96" i="35"/>
  <c r="D96" i="18"/>
  <c r="D96" i="36"/>
  <c r="D108" i="39"/>
  <c r="D108" i="24"/>
  <c r="D108" i="14"/>
  <c r="C108" i="35"/>
  <c r="D108" i="30"/>
  <c r="D108" i="31"/>
  <c r="D108" i="38"/>
  <c r="C108" i="30"/>
  <c r="C108" i="31"/>
  <c r="D108" i="35"/>
  <c r="D108" i="36"/>
  <c r="D108" i="18"/>
  <c r="D116" i="39"/>
  <c r="D116" i="24"/>
  <c r="D116" i="14"/>
  <c r="C116" i="35"/>
  <c r="D116" i="30"/>
  <c r="D116" i="31"/>
  <c r="C116" i="30"/>
  <c r="C116" i="31"/>
  <c r="D116" i="35"/>
  <c r="D116" i="18"/>
  <c r="D116" i="38"/>
  <c r="D116" i="36"/>
  <c r="D125" i="39"/>
  <c r="D125" i="24"/>
  <c r="D125" i="30"/>
  <c r="D125" i="31"/>
  <c r="D125" i="36"/>
  <c r="D125" i="38"/>
  <c r="C125" i="35"/>
  <c r="D125" i="35"/>
  <c r="C125" i="30"/>
  <c r="C125" i="31"/>
  <c r="D125" i="14"/>
  <c r="D125" i="18"/>
  <c r="D3" i="39"/>
  <c r="D3" i="24"/>
  <c r="D3" i="14"/>
  <c r="D3" i="30"/>
  <c r="D3" i="31"/>
  <c r="D3" i="36"/>
  <c r="D3" i="38"/>
  <c r="C3" i="35"/>
  <c r="D3" i="18"/>
  <c r="C3" i="30"/>
  <c r="C3" i="31"/>
  <c r="D3" i="35"/>
  <c r="D12" i="25"/>
  <c r="D12" i="22"/>
  <c r="D23" i="36"/>
  <c r="C23" i="35"/>
  <c r="C23" i="31"/>
  <c r="C23" i="30"/>
  <c r="D29" i="25"/>
  <c r="D29" i="22"/>
  <c r="D32" i="39"/>
  <c r="D32" i="24"/>
  <c r="D32" i="14"/>
  <c r="D32" i="38"/>
  <c r="D32" i="30"/>
  <c r="D32" i="31"/>
  <c r="C32" i="30"/>
  <c r="C32" i="31"/>
  <c r="D32" i="18"/>
  <c r="C32" i="35"/>
  <c r="D32" i="35"/>
  <c r="D32" i="36"/>
  <c r="C38" i="30"/>
  <c r="C38" i="31"/>
  <c r="C38" i="35"/>
  <c r="D57" i="39"/>
  <c r="D57" i="30"/>
  <c r="D57" i="31"/>
  <c r="D57" i="36"/>
  <c r="D57" i="14"/>
  <c r="D57" i="24"/>
  <c r="D57" i="38"/>
  <c r="C57" i="30"/>
  <c r="C57" i="31"/>
  <c r="C57" i="35"/>
  <c r="D57" i="35"/>
  <c r="D57" i="18"/>
  <c r="C66" i="30"/>
  <c r="C66" i="31"/>
  <c r="C66" i="35"/>
  <c r="D75" i="24"/>
  <c r="D75" i="14"/>
  <c r="D75" i="30"/>
  <c r="D75" i="31"/>
  <c r="D75" i="39"/>
  <c r="D75" i="36"/>
  <c r="C75" i="35"/>
  <c r="D75" i="18"/>
  <c r="D75" i="38"/>
  <c r="C75" i="30"/>
  <c r="C75" i="31"/>
  <c r="D75" i="35"/>
  <c r="D84" i="39"/>
  <c r="D84" i="24"/>
  <c r="D84" i="14"/>
  <c r="D84" i="30"/>
  <c r="D84" i="31"/>
  <c r="C84" i="30"/>
  <c r="C84" i="31"/>
  <c r="D84" i="38"/>
  <c r="D84" i="18"/>
  <c r="D84" i="35"/>
  <c r="D84" i="36"/>
  <c r="C84" i="35"/>
  <c r="D85" i="39"/>
  <c r="D85" i="24"/>
  <c r="D85" i="38"/>
  <c r="D85" i="30"/>
  <c r="D85" i="31"/>
  <c r="D85" i="36"/>
  <c r="C85" i="35"/>
  <c r="D85" i="14"/>
  <c r="D85" i="35"/>
  <c r="C85" i="30"/>
  <c r="C85" i="31"/>
  <c r="D85" i="18"/>
  <c r="D86" i="39"/>
  <c r="D86" i="24"/>
  <c r="D86" i="14"/>
  <c r="D86" i="38"/>
  <c r="C86" i="35"/>
  <c r="D86" i="30"/>
  <c r="D86" i="31"/>
  <c r="C86" i="30"/>
  <c r="C86" i="31"/>
  <c r="D86" i="36"/>
  <c r="D86" i="18"/>
  <c r="D86" i="35"/>
  <c r="D92" i="39"/>
  <c r="D92" i="24"/>
  <c r="D92" i="14"/>
  <c r="C92" i="35"/>
  <c r="D92" i="30"/>
  <c r="D92" i="31"/>
  <c r="D92" i="38"/>
  <c r="C92" i="30"/>
  <c r="C92" i="31"/>
  <c r="D92" i="35"/>
  <c r="D92" i="36"/>
  <c r="D92" i="18"/>
  <c r="D93" i="39"/>
  <c r="D93" i="24"/>
  <c r="D93" i="30"/>
  <c r="D93" i="31"/>
  <c r="D93" i="36"/>
  <c r="D93" i="38"/>
  <c r="C93" i="35"/>
  <c r="D93" i="35"/>
  <c r="C93" i="30"/>
  <c r="C93" i="31"/>
  <c r="D93" i="14"/>
  <c r="D93" i="18"/>
  <c r="C94" i="3"/>
  <c r="D94" i="39"/>
  <c r="D94" i="24"/>
  <c r="D94" i="14"/>
  <c r="D94" i="38"/>
  <c r="C94" i="35"/>
  <c r="D94" i="30"/>
  <c r="D94" i="31"/>
  <c r="C94" i="30"/>
  <c r="C94" i="31"/>
  <c r="D94" i="36"/>
  <c r="D94" i="35"/>
  <c r="D94" i="18"/>
  <c r="D100" i="39"/>
  <c r="D100" i="24"/>
  <c r="D100" i="14"/>
  <c r="C100" i="35"/>
  <c r="D100" i="30"/>
  <c r="D100" i="31"/>
  <c r="C100" i="30"/>
  <c r="C100" i="31"/>
  <c r="D100" i="35"/>
  <c r="D100" i="18"/>
  <c r="D100" i="38"/>
  <c r="D100" i="36"/>
  <c r="D102" i="39"/>
  <c r="D102" i="24"/>
  <c r="D102" i="14"/>
  <c r="D102" i="38"/>
  <c r="C102" i="35"/>
  <c r="D102" i="30"/>
  <c r="D102" i="31"/>
  <c r="C102" i="30"/>
  <c r="C102" i="31"/>
  <c r="D102" i="36"/>
  <c r="D102" i="35"/>
  <c r="D102" i="18"/>
  <c r="D114" i="39"/>
  <c r="D114" i="24"/>
  <c r="D114" i="14"/>
  <c r="D114" i="38"/>
  <c r="C114" i="35"/>
  <c r="D114" i="30"/>
  <c r="D114" i="31"/>
  <c r="C114" i="30"/>
  <c r="C114" i="31"/>
  <c r="D114" i="36"/>
  <c r="D114" i="35"/>
  <c r="D114" i="18"/>
  <c r="D120" i="39"/>
  <c r="D120" i="24"/>
  <c r="D120" i="14"/>
  <c r="C120" i="35"/>
  <c r="D120" i="38"/>
  <c r="D120" i="30"/>
  <c r="D120" i="31"/>
  <c r="C120" i="30"/>
  <c r="C120" i="31"/>
  <c r="D120" i="35"/>
  <c r="D120" i="18"/>
  <c r="D120" i="36"/>
  <c r="D132" i="39"/>
  <c r="D132" i="24"/>
  <c r="D132" i="14"/>
  <c r="C132" i="35"/>
  <c r="D132" i="30"/>
  <c r="D132" i="31"/>
  <c r="C132" i="30"/>
  <c r="C132" i="31"/>
  <c r="D132" i="35"/>
  <c r="D132" i="18"/>
  <c r="D132" i="36"/>
  <c r="D132" i="38"/>
  <c r="D4" i="25"/>
  <c r="D4" i="22"/>
  <c r="C6" i="3"/>
  <c r="C6" i="30"/>
  <c r="C6" i="31"/>
  <c r="D6" i="36"/>
  <c r="C6" i="35"/>
  <c r="D16" i="25"/>
  <c r="D16" i="22"/>
  <c r="D19" i="36"/>
  <c r="C19" i="35"/>
  <c r="C19" i="30"/>
  <c r="C19" i="31"/>
  <c r="D25" i="22"/>
  <c r="D25" i="25"/>
  <c r="D28" i="39"/>
  <c r="D28" i="24"/>
  <c r="D28" i="14"/>
  <c r="D28" i="38"/>
  <c r="D28" i="30"/>
  <c r="D28" i="31"/>
  <c r="C28" i="30"/>
  <c r="C28" i="31"/>
  <c r="D28" i="36"/>
  <c r="D28" i="18"/>
  <c r="C28" i="35"/>
  <c r="D28" i="35"/>
  <c r="D33" i="25"/>
  <c r="D33" i="22"/>
  <c r="C42" i="30"/>
  <c r="C42" i="31"/>
  <c r="C42" i="35"/>
  <c r="D53" i="39"/>
  <c r="D53" i="24"/>
  <c r="D53" i="30"/>
  <c r="D53" i="31"/>
  <c r="D53" i="36"/>
  <c r="D53" i="14"/>
  <c r="D53" i="38"/>
  <c r="C53" i="35"/>
  <c r="C53" i="30"/>
  <c r="C53" i="31"/>
  <c r="D53" i="35"/>
  <c r="D53" i="18"/>
  <c r="C61" i="35"/>
  <c r="C61" i="30"/>
  <c r="C61" i="31"/>
  <c r="D64" i="39"/>
  <c r="D64" i="24"/>
  <c r="D64" i="14"/>
  <c r="D64" i="38"/>
  <c r="D64" i="30"/>
  <c r="D64" i="31"/>
  <c r="C64" i="30"/>
  <c r="C64" i="31"/>
  <c r="D64" i="18"/>
  <c r="D64" i="35"/>
  <c r="C64" i="35"/>
  <c r="D64" i="36"/>
  <c r="D82" i="39"/>
  <c r="D82" i="24"/>
  <c r="D82" i="14"/>
  <c r="D82" i="38"/>
  <c r="D82" i="30"/>
  <c r="D82" i="31"/>
  <c r="C82" i="30"/>
  <c r="C82" i="31"/>
  <c r="D82" i="36"/>
  <c r="C82" i="35"/>
  <c r="D82" i="18"/>
  <c r="D82" i="35"/>
  <c r="D88" i="39"/>
  <c r="D88" i="24"/>
  <c r="D88" i="14"/>
  <c r="C88" i="35"/>
  <c r="D88" i="38"/>
  <c r="D88" i="30"/>
  <c r="D88" i="31"/>
  <c r="C88" i="30"/>
  <c r="C88" i="31"/>
  <c r="D88" i="18"/>
  <c r="D88" i="35"/>
  <c r="D88" i="36"/>
  <c r="D97" i="39"/>
  <c r="D97" i="24"/>
  <c r="D97" i="14"/>
  <c r="D97" i="30"/>
  <c r="D97" i="31"/>
  <c r="D97" i="36"/>
  <c r="C97" i="35"/>
  <c r="D97" i="38"/>
  <c r="C97" i="30"/>
  <c r="C97" i="31"/>
  <c r="D97" i="35"/>
  <c r="D97" i="18"/>
  <c r="C108" i="2"/>
  <c r="D107" i="24"/>
  <c r="D107" i="14"/>
  <c r="D107" i="39"/>
  <c r="D107" i="38"/>
  <c r="D107" i="30"/>
  <c r="D107" i="31"/>
  <c r="D107" i="36"/>
  <c r="C107" i="35"/>
  <c r="D107" i="18"/>
  <c r="D107" i="35"/>
  <c r="C107" i="30"/>
  <c r="C107" i="31"/>
  <c r="D110" i="39"/>
  <c r="D110" i="24"/>
  <c r="D110" i="14"/>
  <c r="D110" i="38"/>
  <c r="C110" i="35"/>
  <c r="D110" i="30"/>
  <c r="D110" i="31"/>
  <c r="C110" i="30"/>
  <c r="C110" i="31"/>
  <c r="D110" i="36"/>
  <c r="D110" i="35"/>
  <c r="D110" i="18"/>
  <c r="D124" i="39"/>
  <c r="D124" i="24"/>
  <c r="D124" i="14"/>
  <c r="C124" i="35"/>
  <c r="D124" i="30"/>
  <c r="D124" i="31"/>
  <c r="D124" i="38"/>
  <c r="C124" i="30"/>
  <c r="C124" i="31"/>
  <c r="D124" i="35"/>
  <c r="D124" i="36"/>
  <c r="D124" i="18"/>
  <c r="D13" i="36"/>
  <c r="C13" i="35"/>
  <c r="C13" i="30"/>
  <c r="C13" i="31"/>
  <c r="D14" i="39"/>
  <c r="D14" i="24"/>
  <c r="D14" i="14"/>
  <c r="D14" i="38"/>
  <c r="D14" i="30"/>
  <c r="D14" i="31"/>
  <c r="C14" i="30"/>
  <c r="C14" i="31"/>
  <c r="D14" i="36"/>
  <c r="C14" i="35"/>
  <c r="D14" i="18"/>
  <c r="D14" i="35"/>
  <c r="D22" i="25"/>
  <c r="D22" i="22"/>
  <c r="D24" i="39"/>
  <c r="D24" i="24"/>
  <c r="D24" i="14"/>
  <c r="D24" i="38"/>
  <c r="D24" i="30"/>
  <c r="D24" i="31"/>
  <c r="C24" i="30"/>
  <c r="C24" i="31"/>
  <c r="D24" i="18"/>
  <c r="D24" i="36"/>
  <c r="D24" i="35"/>
  <c r="C24" i="35"/>
  <c r="C30" i="30"/>
  <c r="C30" i="31"/>
  <c r="C30" i="35"/>
  <c r="C31" i="35"/>
  <c r="C31" i="30"/>
  <c r="C31" i="31"/>
  <c r="D37" i="25"/>
  <c r="D37" i="22"/>
  <c r="C39" i="35"/>
  <c r="C39" i="31"/>
  <c r="C39" i="30"/>
  <c r="D40" i="39"/>
  <c r="D40" i="24"/>
  <c r="D40" i="14"/>
  <c r="D40" i="38"/>
  <c r="D40" i="30"/>
  <c r="D40" i="31"/>
  <c r="C40" i="30"/>
  <c r="C40" i="31"/>
  <c r="D40" i="18"/>
  <c r="D40" i="35"/>
  <c r="C40" i="35"/>
  <c r="D40" i="36"/>
  <c r="D48" i="25"/>
  <c r="D48" i="22"/>
  <c r="D49" i="39"/>
  <c r="D49" i="14"/>
  <c r="D49" i="30"/>
  <c r="D49" i="31"/>
  <c r="D49" i="36"/>
  <c r="D49" i="38"/>
  <c r="D49" i="24"/>
  <c r="C49" i="30"/>
  <c r="C49" i="31"/>
  <c r="C49" i="35"/>
  <c r="D49" i="35"/>
  <c r="D49" i="18"/>
  <c r="D56" i="25"/>
  <c r="D56" i="22"/>
  <c r="D65" i="25"/>
  <c r="D65" i="22"/>
  <c r="D67" i="39"/>
  <c r="D67" i="24"/>
  <c r="D67" i="14"/>
  <c r="D67" i="30"/>
  <c r="D67" i="31"/>
  <c r="D67" i="36"/>
  <c r="D67" i="38"/>
  <c r="C67" i="35"/>
  <c r="C67" i="30"/>
  <c r="C67" i="31"/>
  <c r="D67" i="35"/>
  <c r="D67" i="18"/>
  <c r="D101" i="39"/>
  <c r="D101" i="24"/>
  <c r="D101" i="38"/>
  <c r="D101" i="30"/>
  <c r="D101" i="31"/>
  <c r="D101" i="36"/>
  <c r="C101" i="35"/>
  <c r="D101" i="14"/>
  <c r="C101" i="30"/>
  <c r="C101" i="31"/>
  <c r="D101" i="18"/>
  <c r="D101" i="35"/>
  <c r="D119" i="39"/>
  <c r="D119" i="14"/>
  <c r="D119" i="30"/>
  <c r="D119" i="31"/>
  <c r="D119" i="36"/>
  <c r="C119" i="35"/>
  <c r="D119" i="38"/>
  <c r="D119" i="35"/>
  <c r="D119" i="18"/>
  <c r="D119" i="24"/>
  <c r="C119" i="30"/>
  <c r="C119" i="31"/>
  <c r="D131" i="24"/>
  <c r="D131" i="39"/>
  <c r="D131" i="14"/>
  <c r="D131" i="30"/>
  <c r="D131" i="31"/>
  <c r="D131" i="38"/>
  <c r="D131" i="36"/>
  <c r="C131" i="35"/>
  <c r="D131" i="35"/>
  <c r="C131" i="30"/>
  <c r="C131" i="31"/>
  <c r="D131" i="18"/>
  <c r="D133" i="39"/>
  <c r="D133" i="24"/>
  <c r="D133" i="38"/>
  <c r="D133" i="30"/>
  <c r="D133" i="31"/>
  <c r="D133" i="36"/>
  <c r="C133" i="35"/>
  <c r="D133" i="14"/>
  <c r="C133" i="30"/>
  <c r="C133" i="31"/>
  <c r="D133" i="35"/>
  <c r="D133" i="18"/>
  <c r="D3" i="25"/>
  <c r="D3" i="22"/>
  <c r="D4" i="39"/>
  <c r="D4" i="24"/>
  <c r="D4" i="14"/>
  <c r="D4" i="38"/>
  <c r="D4" i="30"/>
  <c r="D4" i="31"/>
  <c r="C4" i="30"/>
  <c r="C4" i="31"/>
  <c r="D4" i="36"/>
  <c r="C4" i="35"/>
  <c r="D4" i="18"/>
  <c r="D4" i="35"/>
  <c r="D14" i="25"/>
  <c r="D14" i="22"/>
  <c r="D15" i="36"/>
  <c r="C15" i="35"/>
  <c r="C15" i="30"/>
  <c r="C15" i="31"/>
  <c r="D16" i="39"/>
  <c r="D16" i="24"/>
  <c r="D16" i="14"/>
  <c r="D16" i="38"/>
  <c r="D16" i="30"/>
  <c r="D16" i="31"/>
  <c r="C16" i="30"/>
  <c r="C16" i="31"/>
  <c r="D16" i="18"/>
  <c r="C16" i="35"/>
  <c r="D16" i="35"/>
  <c r="D16" i="36"/>
  <c r="D24" i="25"/>
  <c r="D24" i="22"/>
  <c r="D25" i="39"/>
  <c r="D25" i="30"/>
  <c r="D25" i="31"/>
  <c r="D25" i="36"/>
  <c r="D25" i="14"/>
  <c r="D25" i="24"/>
  <c r="D25" i="38"/>
  <c r="C25" i="30"/>
  <c r="C25" i="31"/>
  <c r="C25" i="35"/>
  <c r="D25" i="35"/>
  <c r="D25" i="18"/>
  <c r="D32" i="25"/>
  <c r="D32" i="22"/>
  <c r="D33" i="39"/>
  <c r="D33" i="14"/>
  <c r="D33" i="30"/>
  <c r="D33" i="31"/>
  <c r="D33" i="36"/>
  <c r="D33" i="38"/>
  <c r="C33" i="30"/>
  <c r="C33" i="31"/>
  <c r="C33" i="35"/>
  <c r="D33" i="24"/>
  <c r="D33" i="35"/>
  <c r="D33" i="18"/>
  <c r="D40" i="25"/>
  <c r="D40" i="22"/>
  <c r="D41" i="39"/>
  <c r="D41" i="30"/>
  <c r="D41" i="31"/>
  <c r="D41" i="36"/>
  <c r="D41" i="14"/>
  <c r="D41" i="24"/>
  <c r="D41" i="38"/>
  <c r="C41" i="30"/>
  <c r="C41" i="31"/>
  <c r="C41" i="35"/>
  <c r="D41" i="35"/>
  <c r="D41" i="18"/>
  <c r="D49" i="25"/>
  <c r="D49" i="22"/>
  <c r="C50" i="3"/>
  <c r="C50" i="30"/>
  <c r="C50" i="31"/>
  <c r="C50" i="35"/>
  <c r="C51" i="35"/>
  <c r="C51" i="30"/>
  <c r="C51" i="31"/>
  <c r="D52" i="39"/>
  <c r="D52" i="24"/>
  <c r="D52" i="14"/>
  <c r="D52" i="38"/>
  <c r="D52" i="30"/>
  <c r="D52" i="31"/>
  <c r="C52" i="30"/>
  <c r="C52" i="31"/>
  <c r="D52" i="18"/>
  <c r="D52" i="35"/>
  <c r="D52" i="36"/>
  <c r="C52" i="35"/>
  <c r="D57" i="22"/>
  <c r="D57" i="25"/>
  <c r="C58" i="3"/>
  <c r="C58" i="30"/>
  <c r="C58" i="31"/>
  <c r="C58" i="35"/>
  <c r="C59" i="35"/>
  <c r="C59" i="30"/>
  <c r="C59" i="31"/>
  <c r="D60" i="39"/>
  <c r="D60" i="24"/>
  <c r="D60" i="14"/>
  <c r="D60" i="38"/>
  <c r="D60" i="30"/>
  <c r="D60" i="31"/>
  <c r="C60" i="30"/>
  <c r="C60" i="31"/>
  <c r="D60" i="36"/>
  <c r="D60" i="18"/>
  <c r="C60" i="35"/>
  <c r="D60" i="35"/>
  <c r="D68" i="39"/>
  <c r="D68" i="24"/>
  <c r="D68" i="14"/>
  <c r="D68" i="38"/>
  <c r="D68" i="30"/>
  <c r="D68" i="31"/>
  <c r="C68" i="30"/>
  <c r="C68" i="31"/>
  <c r="D68" i="18"/>
  <c r="D68" i="36"/>
  <c r="C68" i="35"/>
  <c r="D68" i="35"/>
  <c r="D69" i="39"/>
  <c r="D69" i="24"/>
  <c r="D69" i="30"/>
  <c r="D69" i="31"/>
  <c r="D69" i="36"/>
  <c r="D69" i="14"/>
  <c r="D69" i="38"/>
  <c r="C69" i="35"/>
  <c r="C69" i="30"/>
  <c r="C69" i="31"/>
  <c r="D69" i="35"/>
  <c r="D69" i="18"/>
  <c r="D70" i="39"/>
  <c r="D70" i="24"/>
  <c r="D70" i="14"/>
  <c r="D70" i="38"/>
  <c r="D70" i="30"/>
  <c r="D70" i="31"/>
  <c r="C70" i="30"/>
  <c r="C70" i="31"/>
  <c r="D70" i="36"/>
  <c r="D70" i="35"/>
  <c r="C70" i="35"/>
  <c r="D70" i="18"/>
  <c r="D76" i="39"/>
  <c r="D76" i="24"/>
  <c r="D76" i="14"/>
  <c r="D76" i="38"/>
  <c r="D76" i="30"/>
  <c r="D76" i="31"/>
  <c r="C76" i="30"/>
  <c r="C76" i="31"/>
  <c r="D76" i="36"/>
  <c r="D76" i="18"/>
  <c r="C76" i="35"/>
  <c r="D76" i="35"/>
  <c r="D77" i="39"/>
  <c r="D77" i="24"/>
  <c r="D77" i="30"/>
  <c r="D77" i="31"/>
  <c r="D77" i="36"/>
  <c r="D77" i="38"/>
  <c r="C77" i="35"/>
  <c r="D77" i="14"/>
  <c r="C77" i="30"/>
  <c r="C77" i="31"/>
  <c r="D77" i="35"/>
  <c r="D77" i="18"/>
  <c r="D78" i="39"/>
  <c r="D78" i="24"/>
  <c r="D78" i="14"/>
  <c r="D78" i="38"/>
  <c r="D78" i="30"/>
  <c r="D78" i="31"/>
  <c r="C78" i="30"/>
  <c r="C78" i="31"/>
  <c r="D78" i="36"/>
  <c r="D78" i="35"/>
  <c r="C78" i="35"/>
  <c r="D78" i="18"/>
  <c r="D79" i="39"/>
  <c r="D79" i="24"/>
  <c r="D79" i="14"/>
  <c r="D79" i="30"/>
  <c r="D79" i="31"/>
  <c r="D79" i="36"/>
  <c r="C79" i="35"/>
  <c r="C79" i="31"/>
  <c r="D79" i="35"/>
  <c r="D79" i="38"/>
  <c r="C79" i="30"/>
  <c r="D79" i="18"/>
  <c r="D87" i="39"/>
  <c r="D87" i="14"/>
  <c r="D87" i="30"/>
  <c r="D87" i="31"/>
  <c r="D87" i="36"/>
  <c r="C87" i="35"/>
  <c r="D87" i="24"/>
  <c r="D87" i="38"/>
  <c r="C87" i="30"/>
  <c r="D87" i="35"/>
  <c r="C87" i="31"/>
  <c r="D87" i="18"/>
  <c r="D95" i="39"/>
  <c r="D95" i="24"/>
  <c r="D95" i="14"/>
  <c r="D95" i="30"/>
  <c r="D95" i="31"/>
  <c r="D95" i="36"/>
  <c r="C95" i="35"/>
  <c r="D95" i="35"/>
  <c r="C95" i="31"/>
  <c r="D95" i="38"/>
  <c r="D95" i="18"/>
  <c r="C95" i="30"/>
  <c r="D103" i="39"/>
  <c r="D103" i="14"/>
  <c r="D103" i="30"/>
  <c r="D103" i="31"/>
  <c r="D103" i="24"/>
  <c r="D103" i="36"/>
  <c r="C103" i="35"/>
  <c r="D103" i="38"/>
  <c r="D103" i="35"/>
  <c r="C103" i="30"/>
  <c r="C103" i="31"/>
  <c r="D103" i="18"/>
  <c r="D104" i="39"/>
  <c r="D104" i="24"/>
  <c r="D104" i="14"/>
  <c r="C104" i="35"/>
  <c r="D104" i="38"/>
  <c r="D104" i="30"/>
  <c r="D104" i="31"/>
  <c r="C104" i="30"/>
  <c r="C104" i="31"/>
  <c r="D104" i="35"/>
  <c r="D104" i="18"/>
  <c r="D104" i="36"/>
  <c r="D105" i="39"/>
  <c r="D105" i="24"/>
  <c r="D105" i="30"/>
  <c r="D105" i="31"/>
  <c r="D105" i="36"/>
  <c r="D105" i="14"/>
  <c r="C105" i="35"/>
  <c r="D105" i="38"/>
  <c r="C105" i="30"/>
  <c r="C105" i="31"/>
  <c r="D105" i="35"/>
  <c r="D105" i="18"/>
  <c r="D115" i="24"/>
  <c r="D115" i="39"/>
  <c r="D115" i="14"/>
  <c r="D115" i="30"/>
  <c r="D115" i="31"/>
  <c r="D115" i="38"/>
  <c r="D115" i="36"/>
  <c r="C115" i="35"/>
  <c r="D115" i="35"/>
  <c r="D115" i="18"/>
  <c r="C115" i="30"/>
  <c r="C115" i="31"/>
  <c r="D121" i="39"/>
  <c r="D121" i="24"/>
  <c r="D121" i="30"/>
  <c r="D121" i="31"/>
  <c r="D121" i="36"/>
  <c r="D121" i="14"/>
  <c r="C121" i="35"/>
  <c r="C121" i="30"/>
  <c r="C121" i="31"/>
  <c r="D121" i="38"/>
  <c r="D121" i="35"/>
  <c r="D121" i="18"/>
  <c r="D122" i="39"/>
  <c r="D122" i="24"/>
  <c r="D122" i="14"/>
  <c r="D122" i="38"/>
  <c r="C122" i="35"/>
  <c r="D122" i="30"/>
  <c r="D122" i="31"/>
  <c r="C122" i="30"/>
  <c r="C122" i="31"/>
  <c r="D122" i="36"/>
  <c r="D122" i="35"/>
  <c r="D122" i="18"/>
  <c r="D110" i="25"/>
  <c r="D102" i="25"/>
  <c r="D94" i="25"/>
  <c r="D86" i="25"/>
  <c r="D97" i="25"/>
  <c r="D120" i="25"/>
  <c r="D104" i="25"/>
  <c r="D96" i="25"/>
  <c r="D88" i="25"/>
  <c r="D80" i="25"/>
  <c r="D79" i="25"/>
  <c r="D67" i="25"/>
  <c r="D70" i="25"/>
  <c r="D77" i="25"/>
  <c r="D131" i="25"/>
  <c r="D115" i="25"/>
  <c r="D107" i="25"/>
  <c r="D125" i="25"/>
  <c r="D93" i="25"/>
  <c r="D5" i="36"/>
  <c r="C5" i="35"/>
  <c r="C5" i="30"/>
  <c r="C5" i="31"/>
  <c r="D8" i="39"/>
  <c r="D8" i="24"/>
  <c r="D8" i="14"/>
  <c r="D8" i="38"/>
  <c r="D8" i="30"/>
  <c r="D8" i="31"/>
  <c r="C8" i="30"/>
  <c r="C8" i="31"/>
  <c r="C8" i="35"/>
  <c r="D8" i="18"/>
  <c r="D8" i="36"/>
  <c r="D8" i="35"/>
  <c r="D17" i="36"/>
  <c r="C17" i="30"/>
  <c r="C17" i="31"/>
  <c r="C17" i="35"/>
  <c r="D20" i="39"/>
  <c r="D20" i="24"/>
  <c r="D20" i="14"/>
  <c r="D20" i="38"/>
  <c r="D20" i="30"/>
  <c r="D20" i="31"/>
  <c r="C20" i="30"/>
  <c r="C20" i="31"/>
  <c r="D20" i="18"/>
  <c r="D20" i="36"/>
  <c r="C20" i="35"/>
  <c r="D20" i="35"/>
  <c r="C27" i="35"/>
  <c r="C27" i="30"/>
  <c r="C27" i="31"/>
  <c r="C35" i="35"/>
  <c r="C35" i="30"/>
  <c r="C35" i="31"/>
  <c r="D44" i="39"/>
  <c r="D44" i="24"/>
  <c r="D44" i="14"/>
  <c r="D44" i="38"/>
  <c r="D44" i="30"/>
  <c r="D44" i="31"/>
  <c r="C44" i="30"/>
  <c r="C44" i="31"/>
  <c r="D44" i="36"/>
  <c r="D44" i="18"/>
  <c r="C44" i="35"/>
  <c r="D44" i="35"/>
  <c r="D52" i="25"/>
  <c r="D52" i="22"/>
  <c r="D60" i="25"/>
  <c r="D60" i="22"/>
  <c r="C62" i="30"/>
  <c r="C62" i="31"/>
  <c r="C62" i="35"/>
  <c r="D81" i="39"/>
  <c r="D81" i="24"/>
  <c r="D81" i="14"/>
  <c r="D81" i="30"/>
  <c r="D81" i="31"/>
  <c r="D81" i="36"/>
  <c r="D81" i="38"/>
  <c r="C81" i="30"/>
  <c r="C81" i="31"/>
  <c r="C81" i="35"/>
  <c r="D81" i="35"/>
  <c r="D81" i="18"/>
  <c r="D90" i="39"/>
  <c r="D90" i="24"/>
  <c r="D90" i="14"/>
  <c r="D90" i="38"/>
  <c r="C90" i="35"/>
  <c r="D90" i="30"/>
  <c r="D90" i="31"/>
  <c r="C90" i="30"/>
  <c r="C90" i="31"/>
  <c r="D90" i="36"/>
  <c r="D90" i="18"/>
  <c r="D90" i="35"/>
  <c r="D98" i="39"/>
  <c r="D98" i="24"/>
  <c r="D98" i="14"/>
  <c r="D98" i="38"/>
  <c r="C98" i="35"/>
  <c r="D98" i="30"/>
  <c r="D98" i="31"/>
  <c r="C98" i="30"/>
  <c r="C98" i="31"/>
  <c r="D98" i="36"/>
  <c r="D98" i="35"/>
  <c r="D98" i="18"/>
  <c r="D106" i="39"/>
  <c r="D106" i="24"/>
  <c r="D106" i="14"/>
  <c r="D106" i="38"/>
  <c r="C106" i="35"/>
  <c r="D106" i="30"/>
  <c r="D106" i="31"/>
  <c r="C106" i="30"/>
  <c r="C106" i="31"/>
  <c r="D106" i="36"/>
  <c r="D106" i="35"/>
  <c r="D106" i="18"/>
  <c r="D109" i="39"/>
  <c r="D109" i="24"/>
  <c r="D109" i="30"/>
  <c r="D109" i="31"/>
  <c r="D109" i="36"/>
  <c r="D109" i="38"/>
  <c r="C109" i="35"/>
  <c r="D109" i="14"/>
  <c r="C109" i="30"/>
  <c r="C109" i="31"/>
  <c r="D109" i="35"/>
  <c r="D109" i="18"/>
  <c r="D117" i="39"/>
  <c r="D117" i="24"/>
  <c r="D117" i="38"/>
  <c r="D117" i="30"/>
  <c r="D117" i="31"/>
  <c r="D117" i="36"/>
  <c r="C117" i="35"/>
  <c r="D117" i="14"/>
  <c r="C117" i="30"/>
  <c r="C117" i="31"/>
  <c r="D117" i="18"/>
  <c r="D117" i="35"/>
  <c r="D123" i="24"/>
  <c r="D123" i="14"/>
  <c r="D123" i="38"/>
  <c r="D123" i="30"/>
  <c r="D123" i="31"/>
  <c r="D123" i="36"/>
  <c r="C123" i="35"/>
  <c r="D123" i="39"/>
  <c r="D123" i="35"/>
  <c r="D123" i="18"/>
  <c r="C123" i="30"/>
  <c r="C123" i="31"/>
  <c r="D89" i="25"/>
  <c r="D8" i="25"/>
  <c r="D8" i="22"/>
  <c r="D9" i="36"/>
  <c r="C9" i="30"/>
  <c r="C9" i="31"/>
  <c r="C9" i="35"/>
  <c r="C10" i="30"/>
  <c r="C10" i="31"/>
  <c r="D10" i="36"/>
  <c r="C10" i="35"/>
  <c r="D11" i="36"/>
  <c r="C11" i="35"/>
  <c r="C11" i="30"/>
  <c r="C11" i="31"/>
  <c r="D12" i="39"/>
  <c r="D12" i="24"/>
  <c r="D12" i="14"/>
  <c r="D12" i="38"/>
  <c r="D12" i="30"/>
  <c r="D12" i="31"/>
  <c r="C12" i="30"/>
  <c r="C12" i="31"/>
  <c r="D12" i="36"/>
  <c r="D12" i="18"/>
  <c r="D12" i="35"/>
  <c r="C12" i="35"/>
  <c r="D20" i="25"/>
  <c r="D20" i="22"/>
  <c r="D21" i="36"/>
  <c r="C21" i="35"/>
  <c r="C21" i="30"/>
  <c r="C21" i="31"/>
  <c r="D22" i="39"/>
  <c r="D22" i="24"/>
  <c r="D22" i="14"/>
  <c r="D22" i="38"/>
  <c r="D22" i="30"/>
  <c r="D22" i="31"/>
  <c r="C22" i="30"/>
  <c r="C22" i="31"/>
  <c r="D22" i="36"/>
  <c r="C22" i="35"/>
  <c r="D22" i="18"/>
  <c r="D22" i="35"/>
  <c r="D28" i="25"/>
  <c r="D28" i="22"/>
  <c r="D29" i="39"/>
  <c r="D29" i="30"/>
  <c r="D29" i="31"/>
  <c r="D29" i="36"/>
  <c r="D29" i="24"/>
  <c r="D29" i="38"/>
  <c r="C29" i="35"/>
  <c r="C29" i="30"/>
  <c r="C29" i="31"/>
  <c r="D29" i="18"/>
  <c r="D29" i="35"/>
  <c r="D29" i="14"/>
  <c r="D36" i="25"/>
  <c r="D36" i="22"/>
  <c r="D37" i="39"/>
  <c r="D37" i="24"/>
  <c r="D37" i="30"/>
  <c r="D37" i="31"/>
  <c r="D37" i="36"/>
  <c r="D37" i="14"/>
  <c r="D37" i="38"/>
  <c r="C37" i="35"/>
  <c r="C37" i="30"/>
  <c r="C37" i="31"/>
  <c r="D37" i="35"/>
  <c r="D37" i="18"/>
  <c r="D44" i="25"/>
  <c r="D44" i="22"/>
  <c r="C45" i="35"/>
  <c r="C45" i="30"/>
  <c r="C45" i="31"/>
  <c r="C46" i="30"/>
  <c r="C46" i="31"/>
  <c r="C46" i="35"/>
  <c r="C47" i="35"/>
  <c r="C47" i="30"/>
  <c r="C47" i="31"/>
  <c r="D48" i="39"/>
  <c r="D48" i="24"/>
  <c r="D48" i="14"/>
  <c r="D48" i="38"/>
  <c r="D48" i="30"/>
  <c r="D48" i="31"/>
  <c r="C48" i="30"/>
  <c r="C48" i="31"/>
  <c r="D48" i="18"/>
  <c r="C48" i="35"/>
  <c r="D48" i="36"/>
  <c r="D48" i="35"/>
  <c r="D53" i="25"/>
  <c r="D53" i="22"/>
  <c r="C54" i="3"/>
  <c r="C54" i="30"/>
  <c r="C54" i="31"/>
  <c r="C54" i="35"/>
  <c r="C55" i="35"/>
  <c r="C55" i="30"/>
  <c r="C55" i="31"/>
  <c r="D56" i="39"/>
  <c r="D56" i="24"/>
  <c r="D56" i="14"/>
  <c r="D56" i="38"/>
  <c r="D56" i="30"/>
  <c r="D56" i="31"/>
  <c r="C56" i="30"/>
  <c r="C56" i="31"/>
  <c r="D56" i="18"/>
  <c r="C56" i="35"/>
  <c r="D56" i="36"/>
  <c r="D56" i="35"/>
  <c r="D64" i="25"/>
  <c r="D64" i="22"/>
  <c r="D65" i="39"/>
  <c r="D65" i="14"/>
  <c r="D65" i="30"/>
  <c r="D65" i="31"/>
  <c r="D65" i="36"/>
  <c r="D65" i="38"/>
  <c r="C65" i="30"/>
  <c r="C65" i="31"/>
  <c r="C65" i="35"/>
  <c r="D65" i="24"/>
  <c r="D65" i="35"/>
  <c r="D65" i="18"/>
  <c r="D72" i="39"/>
  <c r="D72" i="24"/>
  <c r="D72" i="14"/>
  <c r="D72" i="38"/>
  <c r="D72" i="30"/>
  <c r="D72" i="31"/>
  <c r="C72" i="30"/>
  <c r="C72" i="31"/>
  <c r="D72" i="18"/>
  <c r="D72" i="36"/>
  <c r="C72" i="35"/>
  <c r="D72" i="35"/>
  <c r="D73" i="39"/>
  <c r="D73" i="24"/>
  <c r="D73" i="30"/>
  <c r="D73" i="31"/>
  <c r="D73" i="36"/>
  <c r="D73" i="14"/>
  <c r="D73" i="38"/>
  <c r="C73" i="30"/>
  <c r="C73" i="31"/>
  <c r="C73" i="35"/>
  <c r="D73" i="35"/>
  <c r="D73" i="18"/>
  <c r="D74" i="39"/>
  <c r="D74" i="24"/>
  <c r="D74" i="14"/>
  <c r="D74" i="38"/>
  <c r="D74" i="30"/>
  <c r="D74" i="31"/>
  <c r="C74" i="30"/>
  <c r="C74" i="31"/>
  <c r="D74" i="36"/>
  <c r="C74" i="35"/>
  <c r="D74" i="18"/>
  <c r="D74" i="35"/>
  <c r="D83" i="24"/>
  <c r="D83" i="39"/>
  <c r="D83" i="14"/>
  <c r="D83" i="30"/>
  <c r="D83" i="31"/>
  <c r="D83" i="38"/>
  <c r="D83" i="36"/>
  <c r="C83" i="35"/>
  <c r="D83" i="18"/>
  <c r="C83" i="30"/>
  <c r="C83" i="31"/>
  <c r="D83" i="35"/>
  <c r="D91" i="24"/>
  <c r="D91" i="14"/>
  <c r="D91" i="38"/>
  <c r="D91" i="30"/>
  <c r="D91" i="31"/>
  <c r="D91" i="36"/>
  <c r="C91" i="35"/>
  <c r="D91" i="39"/>
  <c r="D91" i="18"/>
  <c r="D91" i="35"/>
  <c r="C91" i="30"/>
  <c r="C91" i="31"/>
  <c r="D99" i="24"/>
  <c r="D99" i="39"/>
  <c r="D99" i="14"/>
  <c r="D99" i="30"/>
  <c r="D99" i="31"/>
  <c r="D99" i="38"/>
  <c r="D99" i="36"/>
  <c r="C99" i="35"/>
  <c r="D99" i="35"/>
  <c r="D99" i="18"/>
  <c r="C99" i="30"/>
  <c r="C99" i="31"/>
  <c r="D111" i="39"/>
  <c r="D111" i="24"/>
  <c r="D111" i="14"/>
  <c r="D111" i="30"/>
  <c r="D111" i="31"/>
  <c r="D111" i="36"/>
  <c r="C111" i="35"/>
  <c r="D111" i="35"/>
  <c r="C111" i="31"/>
  <c r="C111" i="30"/>
  <c r="D111" i="18"/>
  <c r="D111" i="38"/>
  <c r="D112" i="39"/>
  <c r="D112" i="24"/>
  <c r="D112" i="14"/>
  <c r="D112" i="38"/>
  <c r="C112" i="35"/>
  <c r="D112" i="30"/>
  <c r="D112" i="31"/>
  <c r="C112" i="30"/>
  <c r="C112" i="31"/>
  <c r="D112" i="35"/>
  <c r="D112" i="18"/>
  <c r="D112" i="36"/>
  <c r="D113" i="39"/>
  <c r="D113" i="24"/>
  <c r="D113" i="14"/>
  <c r="D113" i="30"/>
  <c r="D113" i="31"/>
  <c r="D113" i="36"/>
  <c r="C113" i="35"/>
  <c r="D113" i="38"/>
  <c r="C113" i="30"/>
  <c r="C113" i="31"/>
  <c r="D113" i="35"/>
  <c r="D113" i="18"/>
  <c r="D118" i="39"/>
  <c r="D118" i="24"/>
  <c r="D118" i="14"/>
  <c r="D118" i="38"/>
  <c r="C118" i="35"/>
  <c r="D118" i="30"/>
  <c r="D118" i="31"/>
  <c r="C118" i="30"/>
  <c r="C118" i="31"/>
  <c r="D118" i="36"/>
  <c r="D118" i="35"/>
  <c r="D118" i="18"/>
  <c r="C126" i="3"/>
  <c r="D126" i="39"/>
  <c r="D126" i="24"/>
  <c r="D126" i="14"/>
  <c r="D126" i="38"/>
  <c r="C126" i="35"/>
  <c r="D126" i="30"/>
  <c r="D126" i="31"/>
  <c r="C126" i="30"/>
  <c r="C126" i="31"/>
  <c r="D126" i="36"/>
  <c r="D126" i="35"/>
  <c r="D126" i="18"/>
  <c r="D127" i="39"/>
  <c r="D127" i="24"/>
  <c r="D127" i="14"/>
  <c r="D127" i="30"/>
  <c r="D127" i="31"/>
  <c r="D127" i="36"/>
  <c r="C127" i="35"/>
  <c r="D127" i="38"/>
  <c r="D127" i="35"/>
  <c r="C127" i="30"/>
  <c r="C127" i="31"/>
  <c r="D127" i="18"/>
  <c r="D128" i="39"/>
  <c r="D128" i="24"/>
  <c r="D128" i="14"/>
  <c r="D128" i="38"/>
  <c r="C128" i="35"/>
  <c r="D128" i="30"/>
  <c r="D128" i="31"/>
  <c r="C128" i="30"/>
  <c r="C128" i="31"/>
  <c r="D128" i="35"/>
  <c r="D128" i="18"/>
  <c r="D128" i="36"/>
  <c r="D129" i="39"/>
  <c r="D129" i="24"/>
  <c r="D129" i="14"/>
  <c r="D129" i="30"/>
  <c r="D129" i="31"/>
  <c r="D129" i="36"/>
  <c r="C129" i="35"/>
  <c r="D129" i="38"/>
  <c r="C129" i="30"/>
  <c r="C129" i="31"/>
  <c r="D129" i="35"/>
  <c r="D129" i="18"/>
  <c r="D130" i="39"/>
  <c r="D130" i="24"/>
  <c r="D130" i="14"/>
  <c r="D130" i="38"/>
  <c r="C130" i="35"/>
  <c r="D130" i="30"/>
  <c r="D130" i="31"/>
  <c r="C130" i="30"/>
  <c r="C130" i="31"/>
  <c r="D130" i="36"/>
  <c r="D130" i="35"/>
  <c r="D130" i="18"/>
  <c r="D130" i="25"/>
  <c r="D122" i="25"/>
  <c r="D114" i="25"/>
  <c r="D106" i="25"/>
  <c r="D98" i="25"/>
  <c r="D90" i="25"/>
  <c r="D82" i="25"/>
  <c r="D129" i="25"/>
  <c r="D101" i="25"/>
  <c r="D85" i="25"/>
  <c r="D132" i="25"/>
  <c r="D124" i="25"/>
  <c r="D116" i="25"/>
  <c r="D108" i="25"/>
  <c r="D100" i="25"/>
  <c r="D92" i="25"/>
  <c r="D84" i="25"/>
  <c r="D76" i="25"/>
  <c r="D68" i="25"/>
  <c r="D75" i="25"/>
  <c r="D78" i="25"/>
  <c r="D133" i="25"/>
  <c r="D109" i="25"/>
  <c r="D69" i="25"/>
  <c r="D127" i="25"/>
  <c r="D119" i="25"/>
  <c r="D111" i="25"/>
  <c r="D103" i="25"/>
  <c r="D95" i="25"/>
  <c r="D87" i="25"/>
  <c r="D71" i="25"/>
  <c r="D113" i="25"/>
  <c r="D81" i="25"/>
  <c r="C102" i="3"/>
  <c r="H103" i="2"/>
  <c r="C122" i="3"/>
  <c r="D123" i="2"/>
  <c r="H79" i="2"/>
  <c r="E29" i="2"/>
  <c r="C34" i="3"/>
  <c r="B3" i="21"/>
  <c r="B3" i="27"/>
  <c r="C10" i="32"/>
  <c r="C10" i="29"/>
  <c r="G13" i="2"/>
  <c r="B13" i="21"/>
  <c r="B13" i="27"/>
  <c r="I13" i="2"/>
  <c r="R12" i="2"/>
  <c r="B22" i="2"/>
  <c r="C21" i="32"/>
  <c r="C21" i="29"/>
  <c r="B24" i="21"/>
  <c r="B24" i="27"/>
  <c r="R23" i="2"/>
  <c r="I24" i="2"/>
  <c r="C29" i="32"/>
  <c r="C29" i="29"/>
  <c r="D29" i="26"/>
  <c r="D29" i="23"/>
  <c r="B39" i="21"/>
  <c r="B39" i="27"/>
  <c r="R38" i="2"/>
  <c r="I39" i="2"/>
  <c r="C48" i="3"/>
  <c r="C48" i="32"/>
  <c r="C48" i="29"/>
  <c r="D48" i="26"/>
  <c r="D48" i="23"/>
  <c r="C56" i="32"/>
  <c r="C56" i="29"/>
  <c r="D56" i="26"/>
  <c r="D56" i="23"/>
  <c r="C72" i="32"/>
  <c r="C72" i="29"/>
  <c r="D72" i="26"/>
  <c r="D72" i="23"/>
  <c r="C81" i="32"/>
  <c r="C81" i="29"/>
  <c r="D81" i="23"/>
  <c r="D81" i="26"/>
  <c r="H83" i="2"/>
  <c r="B83" i="21"/>
  <c r="B83" i="27"/>
  <c r="R82" i="2"/>
  <c r="I83" i="2"/>
  <c r="C96" i="2"/>
  <c r="C95" i="32"/>
  <c r="C95" i="29"/>
  <c r="D95" i="26"/>
  <c r="D95" i="23"/>
  <c r="C132" i="3"/>
  <c r="C132" i="32"/>
  <c r="C132" i="29"/>
  <c r="D132" i="26"/>
  <c r="D132" i="23"/>
  <c r="D132" i="2"/>
  <c r="B15" i="21"/>
  <c r="B15" i="27"/>
  <c r="I15" i="2"/>
  <c r="R14" i="2"/>
  <c r="G25" i="2"/>
  <c r="B25" i="21"/>
  <c r="B25" i="27"/>
  <c r="R24" i="2"/>
  <c r="I25" i="2"/>
  <c r="C30" i="32"/>
  <c r="C30" i="29"/>
  <c r="G33" i="2"/>
  <c r="B33" i="21"/>
  <c r="B33" i="27"/>
  <c r="R32" i="2"/>
  <c r="I33" i="2"/>
  <c r="C38" i="32"/>
  <c r="C38" i="29"/>
  <c r="C40" i="2"/>
  <c r="C39" i="32"/>
  <c r="C39" i="29"/>
  <c r="C40" i="3"/>
  <c r="C40" i="32"/>
  <c r="C40" i="29"/>
  <c r="D40" i="26"/>
  <c r="D40" i="23"/>
  <c r="C49" i="32"/>
  <c r="C49" i="29"/>
  <c r="D49" i="26"/>
  <c r="D49" i="23"/>
  <c r="B50" i="27"/>
  <c r="B50" i="21"/>
  <c r="I50" i="2"/>
  <c r="R49" i="2"/>
  <c r="B51" i="21"/>
  <c r="B51" i="27"/>
  <c r="R50" i="2"/>
  <c r="I51" i="2"/>
  <c r="G52" i="2"/>
  <c r="B52" i="21"/>
  <c r="B52" i="27"/>
  <c r="I52" i="2"/>
  <c r="R51" i="2"/>
  <c r="C57" i="32"/>
  <c r="C57" i="29"/>
  <c r="D57" i="26"/>
  <c r="D57" i="23"/>
  <c r="B58" i="27"/>
  <c r="B58" i="21"/>
  <c r="R57" i="2"/>
  <c r="I58" i="2"/>
  <c r="H59" i="2"/>
  <c r="B59" i="21"/>
  <c r="B59" i="27"/>
  <c r="R58" i="2"/>
  <c r="I59" i="2"/>
  <c r="G60" i="2"/>
  <c r="B60" i="21"/>
  <c r="B60" i="27"/>
  <c r="I60" i="2"/>
  <c r="R59" i="2"/>
  <c r="C66" i="32"/>
  <c r="C66" i="29"/>
  <c r="C67" i="32"/>
  <c r="C67" i="29"/>
  <c r="D67" i="26"/>
  <c r="D67" i="23"/>
  <c r="G68" i="2"/>
  <c r="B68" i="21"/>
  <c r="B68" i="27"/>
  <c r="I68" i="2"/>
  <c r="R67" i="2"/>
  <c r="B69" i="21"/>
  <c r="B69" i="27"/>
  <c r="R68" i="2"/>
  <c r="I69" i="2"/>
  <c r="B70" i="27"/>
  <c r="I70" i="2"/>
  <c r="B70" i="21"/>
  <c r="R69" i="2"/>
  <c r="C75" i="32"/>
  <c r="C75" i="29"/>
  <c r="D75" i="26"/>
  <c r="D75" i="23"/>
  <c r="B76" i="21"/>
  <c r="B76" i="27"/>
  <c r="I76" i="2"/>
  <c r="R75" i="2"/>
  <c r="B77" i="21"/>
  <c r="B77" i="27"/>
  <c r="R76" i="2"/>
  <c r="I77" i="2"/>
  <c r="C84" i="2"/>
  <c r="C83" i="32"/>
  <c r="C83" i="29"/>
  <c r="D83" i="26"/>
  <c r="D83" i="23"/>
  <c r="B84" i="21"/>
  <c r="B84" i="27"/>
  <c r="I84" i="2"/>
  <c r="R83" i="2"/>
  <c r="B85" i="21"/>
  <c r="B85" i="27"/>
  <c r="R84" i="2"/>
  <c r="I85" i="2"/>
  <c r="C88" i="3"/>
  <c r="C88" i="32"/>
  <c r="C88" i="29"/>
  <c r="D88" i="26"/>
  <c r="D88" i="23"/>
  <c r="G89" i="2"/>
  <c r="C89" i="32"/>
  <c r="C89" i="29"/>
  <c r="D89" i="26"/>
  <c r="D89" i="23"/>
  <c r="C90" i="29"/>
  <c r="D90" i="26"/>
  <c r="D90" i="23"/>
  <c r="C90" i="32"/>
  <c r="H91" i="2"/>
  <c r="B91" i="21"/>
  <c r="B91" i="27"/>
  <c r="R90" i="2"/>
  <c r="I91" i="2"/>
  <c r="C96" i="3"/>
  <c r="C96" i="32"/>
  <c r="C96" i="29"/>
  <c r="D96" i="26"/>
  <c r="D96" i="23"/>
  <c r="C97" i="32"/>
  <c r="C97" i="29"/>
  <c r="D97" i="26"/>
  <c r="D97" i="23"/>
  <c r="C98" i="29"/>
  <c r="C98" i="32"/>
  <c r="D98" i="23"/>
  <c r="D98" i="26"/>
  <c r="B99" i="21"/>
  <c r="B99" i="27"/>
  <c r="R98" i="2"/>
  <c r="I99" i="2"/>
  <c r="C104" i="3"/>
  <c r="C104" i="32"/>
  <c r="C104" i="29"/>
  <c r="D104" i="26"/>
  <c r="D104" i="23"/>
  <c r="C105" i="32"/>
  <c r="C105" i="29"/>
  <c r="D105" i="26"/>
  <c r="D105" i="23"/>
  <c r="B106" i="27"/>
  <c r="B106" i="21"/>
  <c r="I106" i="2"/>
  <c r="R105" i="2"/>
  <c r="B107" i="21"/>
  <c r="B107" i="27"/>
  <c r="R106" i="2"/>
  <c r="I107" i="2"/>
  <c r="G108" i="2"/>
  <c r="B108" i="21"/>
  <c r="B108" i="27"/>
  <c r="I108" i="2"/>
  <c r="R107" i="2"/>
  <c r="B109" i="21"/>
  <c r="B109" i="27"/>
  <c r="R108" i="2"/>
  <c r="I109" i="2"/>
  <c r="E110" i="2"/>
  <c r="B110" i="27"/>
  <c r="B110" i="21"/>
  <c r="I110" i="2"/>
  <c r="R109" i="2"/>
  <c r="C115" i="32"/>
  <c r="C115" i="29"/>
  <c r="D115" i="26"/>
  <c r="D115" i="23"/>
  <c r="G116" i="2"/>
  <c r="B116" i="21"/>
  <c r="B116" i="27"/>
  <c r="I116" i="2"/>
  <c r="R115" i="2"/>
  <c r="B117" i="21"/>
  <c r="B117" i="27"/>
  <c r="R116" i="2"/>
  <c r="I117" i="2"/>
  <c r="F121" i="2"/>
  <c r="C121" i="32"/>
  <c r="C121" i="29"/>
  <c r="D121" i="26"/>
  <c r="D121" i="23"/>
  <c r="C122" i="29"/>
  <c r="C122" i="32"/>
  <c r="D122" i="23"/>
  <c r="D122" i="26"/>
  <c r="B123" i="21"/>
  <c r="B123" i="27"/>
  <c r="R122" i="2"/>
  <c r="I123" i="2"/>
  <c r="G124" i="2"/>
  <c r="B124" i="21"/>
  <c r="B124" i="27"/>
  <c r="I124" i="2"/>
  <c r="R123" i="2"/>
  <c r="B125" i="21"/>
  <c r="B125" i="27"/>
  <c r="R124" i="2"/>
  <c r="I125" i="2"/>
  <c r="D51" i="2"/>
  <c r="D67" i="2"/>
  <c r="C38" i="3"/>
  <c r="C74" i="3"/>
  <c r="C90" i="3"/>
  <c r="C11" i="32"/>
  <c r="C11" i="29"/>
  <c r="B14" i="27"/>
  <c r="B14" i="21"/>
  <c r="R13" i="2"/>
  <c r="I14" i="2"/>
  <c r="B23" i="21"/>
  <c r="B23" i="27"/>
  <c r="I23" i="2"/>
  <c r="R22" i="2"/>
  <c r="B30" i="27"/>
  <c r="B30" i="21"/>
  <c r="R29" i="2"/>
  <c r="I30" i="2"/>
  <c r="H32" i="2"/>
  <c r="B32" i="21"/>
  <c r="B32" i="27"/>
  <c r="I32" i="2"/>
  <c r="R31" i="2"/>
  <c r="C37" i="32"/>
  <c r="C37" i="29"/>
  <c r="D37" i="26"/>
  <c r="D37" i="23"/>
  <c r="H40" i="2"/>
  <c r="B40" i="21"/>
  <c r="B40" i="27"/>
  <c r="I40" i="2"/>
  <c r="R39" i="2"/>
  <c r="D47" i="2"/>
  <c r="C46" i="32"/>
  <c r="C46" i="29"/>
  <c r="B49" i="21"/>
  <c r="B49" i="27"/>
  <c r="I49" i="2"/>
  <c r="R48" i="2"/>
  <c r="C56" i="2"/>
  <c r="C55" i="32"/>
  <c r="C55" i="29"/>
  <c r="G65" i="2"/>
  <c r="C65" i="32"/>
  <c r="C65" i="29"/>
  <c r="D65" i="23"/>
  <c r="D65" i="26"/>
  <c r="C73" i="32"/>
  <c r="C73" i="29"/>
  <c r="D73" i="26"/>
  <c r="D73" i="23"/>
  <c r="H75" i="2"/>
  <c r="B75" i="21"/>
  <c r="B75" i="27"/>
  <c r="R74" i="2"/>
  <c r="I75" i="2"/>
  <c r="C80" i="32"/>
  <c r="C80" i="29"/>
  <c r="D80" i="26"/>
  <c r="D80" i="23"/>
  <c r="B88" i="21"/>
  <c r="B88" i="27"/>
  <c r="I88" i="2"/>
  <c r="R87" i="2"/>
  <c r="B90" i="27"/>
  <c r="B90" i="21"/>
  <c r="I90" i="2"/>
  <c r="R89" i="2"/>
  <c r="B97" i="21"/>
  <c r="B97" i="27"/>
  <c r="R96" i="2"/>
  <c r="I97" i="2"/>
  <c r="C104" i="2"/>
  <c r="L103" i="2" s="1"/>
  <c r="C103" i="32"/>
  <c r="C103" i="29"/>
  <c r="D103" i="26"/>
  <c r="D103" i="23"/>
  <c r="F106" i="2"/>
  <c r="B105" i="21"/>
  <c r="B105" i="27"/>
  <c r="R104" i="2"/>
  <c r="I105" i="2"/>
  <c r="C120" i="32"/>
  <c r="C120" i="29"/>
  <c r="D120" i="26"/>
  <c r="D120" i="23"/>
  <c r="B4" i="21"/>
  <c r="B4" i="27"/>
  <c r="R3" i="2"/>
  <c r="I4" i="2"/>
  <c r="C13" i="32"/>
  <c r="C13" i="29"/>
  <c r="B16" i="21"/>
  <c r="B16" i="27"/>
  <c r="I16" i="2"/>
  <c r="R15" i="2"/>
  <c r="C23" i="32"/>
  <c r="C23" i="29"/>
  <c r="C16" i="32"/>
  <c r="C16" i="29"/>
  <c r="D16" i="26"/>
  <c r="D16" i="23"/>
  <c r="B26" i="27"/>
  <c r="B26" i="21"/>
  <c r="I26" i="2"/>
  <c r="R25" i="2"/>
  <c r="H36" i="2"/>
  <c r="B36" i="21"/>
  <c r="B36" i="27"/>
  <c r="I36" i="2"/>
  <c r="R35" i="2"/>
  <c r="G44" i="2"/>
  <c r="B44" i="21"/>
  <c r="B44" i="27"/>
  <c r="I44" i="2"/>
  <c r="R43" i="2"/>
  <c r="C51" i="32"/>
  <c r="C51" i="29"/>
  <c r="B61" i="21"/>
  <c r="B61" i="27"/>
  <c r="R60" i="2"/>
  <c r="I61" i="2"/>
  <c r="C69" i="32"/>
  <c r="C69" i="29"/>
  <c r="D69" i="26"/>
  <c r="D69" i="23"/>
  <c r="B71" i="21"/>
  <c r="B71" i="27"/>
  <c r="R70" i="2"/>
  <c r="I71" i="2"/>
  <c r="C76" i="32"/>
  <c r="C76" i="29"/>
  <c r="D76" i="23"/>
  <c r="D76" i="26"/>
  <c r="E78" i="2"/>
  <c r="B78" i="27"/>
  <c r="B78" i="21"/>
  <c r="I78" i="2"/>
  <c r="R77" i="2"/>
  <c r="C84" i="32"/>
  <c r="C84" i="29"/>
  <c r="D84" i="26"/>
  <c r="D84" i="23"/>
  <c r="C85" i="32"/>
  <c r="C85" i="29"/>
  <c r="D85" i="26"/>
  <c r="D85" i="23"/>
  <c r="E86" i="2"/>
  <c r="B86" i="27"/>
  <c r="I86" i="2"/>
  <c r="B86" i="21"/>
  <c r="R85" i="2"/>
  <c r="C91" i="32"/>
  <c r="C91" i="29"/>
  <c r="D91" i="26"/>
  <c r="D91" i="23"/>
  <c r="G92" i="2"/>
  <c r="B92" i="21"/>
  <c r="B92" i="27"/>
  <c r="I92" i="2"/>
  <c r="R91" i="2"/>
  <c r="B93" i="21"/>
  <c r="B93" i="27"/>
  <c r="R92" i="2"/>
  <c r="I93" i="2"/>
  <c r="B94" i="27"/>
  <c r="B94" i="21"/>
  <c r="I94" i="2"/>
  <c r="R93" i="2"/>
  <c r="D100" i="2"/>
  <c r="C99" i="32"/>
  <c r="C99" i="29"/>
  <c r="D99" i="26"/>
  <c r="D99" i="23"/>
  <c r="B100" i="21"/>
  <c r="B100" i="27"/>
  <c r="I100" i="2"/>
  <c r="R99" i="2"/>
  <c r="B101" i="21"/>
  <c r="B101" i="27"/>
  <c r="R100" i="2"/>
  <c r="I101" i="2"/>
  <c r="B102" i="27"/>
  <c r="I102" i="2"/>
  <c r="B102" i="21"/>
  <c r="R101" i="2"/>
  <c r="C106" i="3"/>
  <c r="C106" i="29"/>
  <c r="C106" i="32"/>
  <c r="D106" i="23"/>
  <c r="D106" i="26"/>
  <c r="C107" i="32"/>
  <c r="C107" i="29"/>
  <c r="D107" i="26"/>
  <c r="D107" i="23"/>
  <c r="C108" i="32"/>
  <c r="C108" i="29"/>
  <c r="D108" i="26"/>
  <c r="D108" i="23"/>
  <c r="C109" i="32"/>
  <c r="D109" i="26"/>
  <c r="C109" i="29"/>
  <c r="D109" i="23"/>
  <c r="C110" i="32"/>
  <c r="C110" i="29"/>
  <c r="D110" i="23"/>
  <c r="D110" i="26"/>
  <c r="B111" i="21"/>
  <c r="B111" i="27"/>
  <c r="R110" i="2"/>
  <c r="I111" i="2"/>
  <c r="B112" i="21"/>
  <c r="B112" i="27"/>
  <c r="I112" i="2"/>
  <c r="R111" i="2"/>
  <c r="B113" i="21"/>
  <c r="B113" i="27"/>
  <c r="R112" i="2"/>
  <c r="I113" i="2"/>
  <c r="C116" i="32"/>
  <c r="C116" i="29"/>
  <c r="D116" i="26"/>
  <c r="D116" i="23"/>
  <c r="C117" i="32"/>
  <c r="C117" i="29"/>
  <c r="D117" i="26"/>
  <c r="D117" i="23"/>
  <c r="E118" i="2"/>
  <c r="B118" i="27"/>
  <c r="B118" i="21"/>
  <c r="I118" i="2"/>
  <c r="R117" i="2"/>
  <c r="C123" i="32"/>
  <c r="C123" i="29"/>
  <c r="D123" i="26"/>
  <c r="D123" i="23"/>
  <c r="C124" i="3"/>
  <c r="C124" i="32"/>
  <c r="C124" i="29"/>
  <c r="D124" i="26"/>
  <c r="D124" i="23"/>
  <c r="C125" i="32"/>
  <c r="D125" i="26"/>
  <c r="C125" i="29"/>
  <c r="D125" i="23"/>
  <c r="B126" i="27"/>
  <c r="B126" i="21"/>
  <c r="I126" i="2"/>
  <c r="R125" i="2"/>
  <c r="B127" i="21"/>
  <c r="B127" i="27"/>
  <c r="R126" i="2"/>
  <c r="I127" i="2"/>
  <c r="B128" i="21"/>
  <c r="B128" i="27"/>
  <c r="I128" i="2"/>
  <c r="R127" i="2"/>
  <c r="B129" i="21"/>
  <c r="B129" i="27"/>
  <c r="R128" i="2"/>
  <c r="I129" i="2"/>
  <c r="B130" i="27"/>
  <c r="B130" i="21"/>
  <c r="I130" i="2"/>
  <c r="R129" i="2"/>
  <c r="G113" i="2"/>
  <c r="C30" i="3"/>
  <c r="C66" i="3"/>
  <c r="C110" i="3"/>
  <c r="C9" i="32"/>
  <c r="C9" i="29"/>
  <c r="C12" i="32"/>
  <c r="C12" i="29"/>
  <c r="D12" i="23"/>
  <c r="D12" i="26"/>
  <c r="C22" i="32"/>
  <c r="D22" i="23"/>
  <c r="D22" i="26"/>
  <c r="C22" i="29"/>
  <c r="B31" i="21"/>
  <c r="B31" i="27"/>
  <c r="I31" i="2"/>
  <c r="R30" i="2"/>
  <c r="B38" i="27"/>
  <c r="B38" i="21"/>
  <c r="R37" i="2"/>
  <c r="I38" i="2"/>
  <c r="C45" i="32"/>
  <c r="C45" i="29"/>
  <c r="C48" i="2"/>
  <c r="C47" i="32"/>
  <c r="C47" i="29"/>
  <c r="C54" i="32"/>
  <c r="C54" i="29"/>
  <c r="B57" i="21"/>
  <c r="B57" i="27"/>
  <c r="I57" i="2"/>
  <c r="R56" i="2"/>
  <c r="B66" i="27"/>
  <c r="B66" i="21"/>
  <c r="R65" i="2"/>
  <c r="I66" i="2"/>
  <c r="B67" i="21"/>
  <c r="B67" i="27"/>
  <c r="R66" i="2"/>
  <c r="I67" i="2"/>
  <c r="C74" i="32"/>
  <c r="C74" i="29"/>
  <c r="D74" i="26"/>
  <c r="D74" i="23"/>
  <c r="C82" i="29"/>
  <c r="C82" i="32"/>
  <c r="D82" i="23"/>
  <c r="D82" i="26"/>
  <c r="C87" i="32"/>
  <c r="C87" i="29"/>
  <c r="D87" i="26"/>
  <c r="D87" i="23"/>
  <c r="B89" i="21"/>
  <c r="B89" i="27"/>
  <c r="R88" i="2"/>
  <c r="I89" i="2"/>
  <c r="B96" i="21"/>
  <c r="B96" i="27"/>
  <c r="I96" i="2"/>
  <c r="R95" i="2"/>
  <c r="B98" i="27"/>
  <c r="B98" i="21"/>
  <c r="I98" i="2"/>
  <c r="R97" i="2"/>
  <c r="B104" i="21"/>
  <c r="B104" i="27"/>
  <c r="I104" i="2"/>
  <c r="R103" i="2"/>
  <c r="C114" i="29"/>
  <c r="C114" i="32"/>
  <c r="D114" i="23"/>
  <c r="D114" i="26"/>
  <c r="H115" i="2"/>
  <c r="B115" i="21"/>
  <c r="B115" i="27"/>
  <c r="R114" i="2"/>
  <c r="I115" i="2"/>
  <c r="C119" i="32"/>
  <c r="C119" i="29"/>
  <c r="D119" i="26"/>
  <c r="D119" i="23"/>
  <c r="B121" i="21"/>
  <c r="B121" i="27"/>
  <c r="R120" i="2"/>
  <c r="I121" i="2"/>
  <c r="B122" i="27"/>
  <c r="B122" i="21"/>
  <c r="I122" i="2"/>
  <c r="R121" i="2"/>
  <c r="C131" i="32"/>
  <c r="C131" i="29"/>
  <c r="D131" i="26"/>
  <c r="D131" i="23"/>
  <c r="C133" i="32"/>
  <c r="D133" i="26"/>
  <c r="C133" i="29"/>
  <c r="D133" i="23"/>
  <c r="C3" i="32"/>
  <c r="C3" i="29"/>
  <c r="D3" i="26"/>
  <c r="D3" i="23"/>
  <c r="C14" i="32"/>
  <c r="C14" i="29"/>
  <c r="D14" i="23"/>
  <c r="D14" i="26"/>
  <c r="C24" i="32"/>
  <c r="C24" i="29"/>
  <c r="D24" i="26"/>
  <c r="D24" i="23"/>
  <c r="C31" i="32"/>
  <c r="C31" i="29"/>
  <c r="C32" i="32"/>
  <c r="C32" i="29"/>
  <c r="D32" i="26"/>
  <c r="D32" i="23"/>
  <c r="G41" i="2"/>
  <c r="B41" i="21"/>
  <c r="B41" i="27"/>
  <c r="I41" i="2"/>
  <c r="R40" i="2"/>
  <c r="C4" i="3"/>
  <c r="C4" i="32"/>
  <c r="C4" i="29"/>
  <c r="D4" i="26"/>
  <c r="D4" i="23"/>
  <c r="B5" i="21"/>
  <c r="B5" i="27"/>
  <c r="R4" i="2"/>
  <c r="I5" i="2"/>
  <c r="B6" i="27"/>
  <c r="B6" i="21"/>
  <c r="I6" i="2"/>
  <c r="R5" i="2"/>
  <c r="B7" i="21"/>
  <c r="B7" i="27"/>
  <c r="I7" i="2"/>
  <c r="R6" i="2"/>
  <c r="H8" i="2"/>
  <c r="B8" i="21"/>
  <c r="B8" i="27"/>
  <c r="I8" i="2"/>
  <c r="R7" i="2"/>
  <c r="C15" i="32"/>
  <c r="C15" i="29"/>
  <c r="B17" i="21"/>
  <c r="B17" i="27"/>
  <c r="I17" i="2"/>
  <c r="R16" i="2"/>
  <c r="F18" i="2"/>
  <c r="B18" i="27"/>
  <c r="B18" i="21"/>
  <c r="R17" i="2"/>
  <c r="I18" i="2"/>
  <c r="B19" i="21"/>
  <c r="B19" i="27"/>
  <c r="R18" i="2"/>
  <c r="I19" i="2"/>
  <c r="B20" i="21"/>
  <c r="B20" i="27"/>
  <c r="I20" i="2"/>
  <c r="R19" i="2"/>
  <c r="C25" i="32"/>
  <c r="C25" i="29"/>
  <c r="D25" i="26"/>
  <c r="D25" i="23"/>
  <c r="B27" i="21"/>
  <c r="B27" i="27"/>
  <c r="I27" i="2"/>
  <c r="R26" i="2"/>
  <c r="H28" i="2"/>
  <c r="B28" i="21"/>
  <c r="B28" i="27"/>
  <c r="R27" i="2"/>
  <c r="I28" i="2"/>
  <c r="C33" i="32"/>
  <c r="C33" i="29"/>
  <c r="D33" i="23"/>
  <c r="D33" i="26"/>
  <c r="B34" i="27"/>
  <c r="B34" i="21"/>
  <c r="R33" i="2"/>
  <c r="I34" i="2"/>
  <c r="B35" i="21"/>
  <c r="B35" i="27"/>
  <c r="R34" i="2"/>
  <c r="I35" i="2"/>
  <c r="C41" i="32"/>
  <c r="C41" i="29"/>
  <c r="D41" i="26"/>
  <c r="D41" i="23"/>
  <c r="B42" i="27"/>
  <c r="B42" i="21"/>
  <c r="R41" i="2"/>
  <c r="I42" i="2"/>
  <c r="H43" i="2"/>
  <c r="B43" i="21"/>
  <c r="B43" i="27"/>
  <c r="R42" i="2"/>
  <c r="I43" i="2"/>
  <c r="C50" i="32"/>
  <c r="C50" i="29"/>
  <c r="C52" i="32"/>
  <c r="C52" i="29"/>
  <c r="D52" i="26"/>
  <c r="D52" i="23"/>
  <c r="B53" i="21"/>
  <c r="B53" i="27"/>
  <c r="I53" i="2"/>
  <c r="R52" i="2"/>
  <c r="C58" i="32"/>
  <c r="C58" i="29"/>
  <c r="D60" i="2"/>
  <c r="C59" i="32"/>
  <c r="C59" i="29"/>
  <c r="C60" i="32"/>
  <c r="C60" i="29"/>
  <c r="D60" i="23"/>
  <c r="D60" i="26"/>
  <c r="B62" i="27"/>
  <c r="B62" i="21"/>
  <c r="R61" i="2"/>
  <c r="I62" i="2"/>
  <c r="B63" i="21"/>
  <c r="B63" i="27"/>
  <c r="R62" i="2"/>
  <c r="I63" i="2"/>
  <c r="B64" i="21"/>
  <c r="B64" i="27"/>
  <c r="I64" i="2"/>
  <c r="R63" i="2"/>
  <c r="C68" i="32"/>
  <c r="C68" i="29"/>
  <c r="D68" i="26"/>
  <c r="D68" i="23"/>
  <c r="C70" i="32"/>
  <c r="D70" i="23"/>
  <c r="C70" i="29"/>
  <c r="D70" i="26"/>
  <c r="C77" i="32"/>
  <c r="C77" i="29"/>
  <c r="D77" i="23"/>
  <c r="D77" i="26"/>
  <c r="B79" i="21"/>
  <c r="R78" i="2"/>
  <c r="B79" i="27"/>
  <c r="I79" i="2"/>
  <c r="D133" i="32"/>
  <c r="D131" i="32"/>
  <c r="D129" i="32"/>
  <c r="D127" i="32"/>
  <c r="D125" i="32"/>
  <c r="D123" i="32"/>
  <c r="D121" i="32"/>
  <c r="D119" i="32"/>
  <c r="D117" i="32"/>
  <c r="D115" i="32"/>
  <c r="D113" i="32"/>
  <c r="D111" i="32"/>
  <c r="D109" i="32"/>
  <c r="D107" i="32"/>
  <c r="D105" i="32"/>
  <c r="D103" i="32"/>
  <c r="D101" i="32"/>
  <c r="D99" i="32"/>
  <c r="D97" i="32"/>
  <c r="D95" i="32"/>
  <c r="D93" i="32"/>
  <c r="D91" i="32"/>
  <c r="D89" i="32"/>
  <c r="D87" i="32"/>
  <c r="D85" i="32"/>
  <c r="D83" i="32"/>
  <c r="D81" i="32"/>
  <c r="D79" i="32"/>
  <c r="D77" i="32"/>
  <c r="D75" i="32"/>
  <c r="D73" i="32"/>
  <c r="D71" i="32"/>
  <c r="D69" i="32"/>
  <c r="D67" i="32"/>
  <c r="D65" i="32"/>
  <c r="D57" i="32"/>
  <c r="D53" i="32"/>
  <c r="D49" i="32"/>
  <c r="D41" i="32"/>
  <c r="D37" i="32"/>
  <c r="D33" i="32"/>
  <c r="D29" i="32"/>
  <c r="D25" i="32"/>
  <c r="D3" i="32"/>
  <c r="D132" i="32"/>
  <c r="D130" i="32"/>
  <c r="D128" i="32"/>
  <c r="D126" i="32"/>
  <c r="D124" i="32"/>
  <c r="D122" i="32"/>
  <c r="D120" i="32"/>
  <c r="D118" i="32"/>
  <c r="D116" i="32"/>
  <c r="D114" i="32"/>
  <c r="D112" i="32"/>
  <c r="D110" i="32"/>
  <c r="D108" i="32"/>
  <c r="D106" i="32"/>
  <c r="D104" i="32"/>
  <c r="D102" i="32"/>
  <c r="D100" i="32"/>
  <c r="D98" i="32"/>
  <c r="D96" i="32"/>
  <c r="D94" i="32"/>
  <c r="D92" i="32"/>
  <c r="D90" i="32"/>
  <c r="D88" i="32"/>
  <c r="D86" i="32"/>
  <c r="D84" i="32"/>
  <c r="D82" i="32"/>
  <c r="D80" i="32"/>
  <c r="D78" i="32"/>
  <c r="D76" i="32"/>
  <c r="D74" i="32"/>
  <c r="D72" i="32"/>
  <c r="D70" i="32"/>
  <c r="D68" i="32"/>
  <c r="D64" i="32"/>
  <c r="D60" i="32"/>
  <c r="D56" i="32"/>
  <c r="D52" i="32"/>
  <c r="D48" i="32"/>
  <c r="D44" i="32"/>
  <c r="D40" i="32"/>
  <c r="D36" i="32"/>
  <c r="D32" i="32"/>
  <c r="D28" i="32"/>
  <c r="D24" i="32"/>
  <c r="D22" i="32"/>
  <c r="D20" i="32"/>
  <c r="D16" i="32"/>
  <c r="D14" i="32"/>
  <c r="D12" i="32"/>
  <c r="D8" i="32"/>
  <c r="D4" i="32"/>
  <c r="D132" i="29"/>
  <c r="D129" i="29"/>
  <c r="D124" i="29"/>
  <c r="D121" i="29"/>
  <c r="D116" i="29"/>
  <c r="D113" i="29"/>
  <c r="D108" i="29"/>
  <c r="D105" i="29"/>
  <c r="D100" i="29"/>
  <c r="D97" i="29"/>
  <c r="D92" i="29"/>
  <c r="D89" i="29"/>
  <c r="D84" i="29"/>
  <c r="D81" i="29"/>
  <c r="D79" i="29"/>
  <c r="D77" i="29"/>
  <c r="D75" i="29"/>
  <c r="D73" i="29"/>
  <c r="D71" i="29"/>
  <c r="D69" i="29"/>
  <c r="D67" i="29"/>
  <c r="D65" i="29"/>
  <c r="D57" i="29"/>
  <c r="D53" i="29"/>
  <c r="D49" i="29"/>
  <c r="D41" i="29"/>
  <c r="D37" i="29"/>
  <c r="D33" i="29"/>
  <c r="D29" i="29"/>
  <c r="D25" i="29"/>
  <c r="D131" i="29"/>
  <c r="D126" i="29"/>
  <c r="D123" i="29"/>
  <c r="D118" i="29"/>
  <c r="D115" i="29"/>
  <c r="D110" i="29"/>
  <c r="D107" i="29"/>
  <c r="D102" i="29"/>
  <c r="D99" i="29"/>
  <c r="D94" i="29"/>
  <c r="D91" i="29"/>
  <c r="D86" i="29"/>
  <c r="D83" i="29"/>
  <c r="D3" i="29"/>
  <c r="D133" i="29"/>
  <c r="D128" i="29"/>
  <c r="D125" i="29"/>
  <c r="D120" i="29"/>
  <c r="D117" i="29"/>
  <c r="D112" i="29"/>
  <c r="D109" i="29"/>
  <c r="D104" i="29"/>
  <c r="D101" i="29"/>
  <c r="D96" i="29"/>
  <c r="D93" i="29"/>
  <c r="D88" i="29"/>
  <c r="D85" i="29"/>
  <c r="D80" i="29"/>
  <c r="D78" i="29"/>
  <c r="D76" i="29"/>
  <c r="D74" i="29"/>
  <c r="D72" i="29"/>
  <c r="D70" i="29"/>
  <c r="D68" i="29"/>
  <c r="D64" i="29"/>
  <c r="D60" i="29"/>
  <c r="D56" i="29"/>
  <c r="D52" i="29"/>
  <c r="D48" i="29"/>
  <c r="D44" i="29"/>
  <c r="D40" i="29"/>
  <c r="D36" i="29"/>
  <c r="D32" i="29"/>
  <c r="D28" i="29"/>
  <c r="D24" i="29"/>
  <c r="D22" i="29"/>
  <c r="D20" i="29"/>
  <c r="D16" i="29"/>
  <c r="D14" i="29"/>
  <c r="D12" i="29"/>
  <c r="D8" i="29"/>
  <c r="D4" i="29"/>
  <c r="D127" i="29"/>
  <c r="D106" i="29"/>
  <c r="D95" i="29"/>
  <c r="D114" i="29"/>
  <c r="D103" i="29"/>
  <c r="D82" i="29"/>
  <c r="D122" i="29"/>
  <c r="D111" i="29"/>
  <c r="D90" i="29"/>
  <c r="D119" i="29"/>
  <c r="D98" i="29"/>
  <c r="D130" i="29"/>
  <c r="D133" i="20"/>
  <c r="D129" i="20"/>
  <c r="D125" i="20"/>
  <c r="D121" i="20"/>
  <c r="D117" i="20"/>
  <c r="D113" i="20"/>
  <c r="D109" i="20"/>
  <c r="D105" i="20"/>
  <c r="D101" i="20"/>
  <c r="D97" i="20"/>
  <c r="D93" i="20"/>
  <c r="D89" i="20"/>
  <c r="D85" i="20"/>
  <c r="D81" i="20"/>
  <c r="D77" i="20"/>
  <c r="D73" i="20"/>
  <c r="D69" i="20"/>
  <c r="D65" i="20"/>
  <c r="D61" i="20"/>
  <c r="D57" i="20"/>
  <c r="D53" i="20"/>
  <c r="D49" i="20"/>
  <c r="D45" i="20"/>
  <c r="D41" i="20"/>
  <c r="D37" i="20"/>
  <c r="D33" i="20"/>
  <c r="D29" i="20"/>
  <c r="D25" i="20"/>
  <c r="D21" i="20"/>
  <c r="D17" i="20"/>
  <c r="D13" i="20"/>
  <c r="D9" i="20"/>
  <c r="D5" i="20"/>
  <c r="D87" i="29"/>
  <c r="D132" i="20"/>
  <c r="D128" i="20"/>
  <c r="D124" i="20"/>
  <c r="D120" i="20"/>
  <c r="D116" i="20"/>
  <c r="D112" i="20"/>
  <c r="D108" i="20"/>
  <c r="D104" i="20"/>
  <c r="D100" i="20"/>
  <c r="D96" i="20"/>
  <c r="D92" i="20"/>
  <c r="D88" i="20"/>
  <c r="D84" i="20"/>
  <c r="D80" i="20"/>
  <c r="D76" i="20"/>
  <c r="D72" i="20"/>
  <c r="D68" i="20"/>
  <c r="D64" i="20"/>
  <c r="D60" i="20"/>
  <c r="D56" i="20"/>
  <c r="D52" i="20"/>
  <c r="D48" i="20"/>
  <c r="D44" i="20"/>
  <c r="D40" i="20"/>
  <c r="D36" i="20"/>
  <c r="D32" i="20"/>
  <c r="D28" i="20"/>
  <c r="D24" i="20"/>
  <c r="D20" i="20"/>
  <c r="D16" i="20"/>
  <c r="D12" i="20"/>
  <c r="D8" i="20"/>
  <c r="D4" i="20"/>
  <c r="D131" i="20"/>
  <c r="D127" i="20"/>
  <c r="D123" i="20"/>
  <c r="D119" i="20"/>
  <c r="D115" i="20"/>
  <c r="D111" i="20"/>
  <c r="D107" i="20"/>
  <c r="D103" i="20"/>
  <c r="D99" i="20"/>
  <c r="D95" i="20"/>
  <c r="D91" i="20"/>
  <c r="D87" i="20"/>
  <c r="D83" i="20"/>
  <c r="D79" i="20"/>
  <c r="D75" i="20"/>
  <c r="D71" i="20"/>
  <c r="D67" i="20"/>
  <c r="D63" i="20"/>
  <c r="D59" i="20"/>
  <c r="D55" i="20"/>
  <c r="D51" i="20"/>
  <c r="D47" i="20"/>
  <c r="D43" i="20"/>
  <c r="D39" i="20"/>
  <c r="D35" i="20"/>
  <c r="D31" i="20"/>
  <c r="D27" i="20"/>
  <c r="D23" i="20"/>
  <c r="D19" i="20"/>
  <c r="D15" i="20"/>
  <c r="D11" i="20"/>
  <c r="D7" i="20"/>
  <c r="D3" i="20"/>
  <c r="D126" i="20"/>
  <c r="D110" i="20"/>
  <c r="D94" i="20"/>
  <c r="D78" i="20"/>
  <c r="D62" i="20"/>
  <c r="D46" i="20"/>
  <c r="D30" i="20"/>
  <c r="D14" i="20"/>
  <c r="D130" i="20"/>
  <c r="D82" i="20"/>
  <c r="D34" i="20"/>
  <c r="D122" i="20"/>
  <c r="D106" i="20"/>
  <c r="D90" i="20"/>
  <c r="D74" i="20"/>
  <c r="D58" i="20"/>
  <c r="D42" i="20"/>
  <c r="D26" i="20"/>
  <c r="D10" i="20"/>
  <c r="D114" i="20"/>
  <c r="D50" i="20"/>
  <c r="D18" i="20"/>
  <c r="D118" i="20"/>
  <c r="D102" i="20"/>
  <c r="D86" i="20"/>
  <c r="D70" i="20"/>
  <c r="D54" i="20"/>
  <c r="D38" i="20"/>
  <c r="D22" i="20"/>
  <c r="D6" i="20"/>
  <c r="D98" i="20"/>
  <c r="D66" i="20"/>
  <c r="C5" i="32"/>
  <c r="C5" i="29"/>
  <c r="C6" i="32"/>
  <c r="C6" i="29"/>
  <c r="D8" i="2"/>
  <c r="C7" i="32"/>
  <c r="C7" i="29"/>
  <c r="C8" i="32"/>
  <c r="C8" i="29"/>
  <c r="D8" i="26"/>
  <c r="D8" i="23"/>
  <c r="B9" i="21"/>
  <c r="B9" i="27"/>
  <c r="I9" i="2"/>
  <c r="R8" i="2"/>
  <c r="B10" i="27"/>
  <c r="B10" i="21"/>
  <c r="R9" i="2"/>
  <c r="I10" i="2"/>
  <c r="B11" i="21"/>
  <c r="B11" i="27"/>
  <c r="R10" i="2"/>
  <c r="I11" i="2"/>
  <c r="B12" i="21"/>
  <c r="B12" i="27"/>
  <c r="R11" i="2"/>
  <c r="I12" i="2"/>
  <c r="B18" i="2"/>
  <c r="K17" i="2" s="1"/>
  <c r="C17" i="32"/>
  <c r="C17" i="29"/>
  <c r="C18" i="32"/>
  <c r="C18" i="29"/>
  <c r="C19" i="32"/>
  <c r="C19" i="29"/>
  <c r="C20" i="32"/>
  <c r="C20" i="29"/>
  <c r="D20" i="26"/>
  <c r="D20" i="23"/>
  <c r="B21" i="21"/>
  <c r="B21" i="27"/>
  <c r="I21" i="2"/>
  <c r="R20" i="2"/>
  <c r="F22" i="2"/>
  <c r="B22" i="27"/>
  <c r="B22" i="21"/>
  <c r="I22" i="2"/>
  <c r="R21" i="2"/>
  <c r="C26" i="32"/>
  <c r="C26" i="29"/>
  <c r="C27" i="32"/>
  <c r="C27" i="29"/>
  <c r="C28" i="32"/>
  <c r="C28" i="29"/>
  <c r="D28" i="23"/>
  <c r="D28" i="26"/>
  <c r="G29" i="2"/>
  <c r="B29" i="21"/>
  <c r="B29" i="27"/>
  <c r="I29" i="2"/>
  <c r="R28" i="2"/>
  <c r="C34" i="32"/>
  <c r="C34" i="29"/>
  <c r="C35" i="32"/>
  <c r="C35" i="29"/>
  <c r="C36" i="32"/>
  <c r="C36" i="29"/>
  <c r="D36" i="26"/>
  <c r="D36" i="23"/>
  <c r="B37" i="21"/>
  <c r="B37" i="27"/>
  <c r="I37" i="2"/>
  <c r="R36" i="2"/>
  <c r="C42" i="32"/>
  <c r="C42" i="29"/>
  <c r="D44" i="2"/>
  <c r="C43" i="32"/>
  <c r="C43" i="29"/>
  <c r="C44" i="32"/>
  <c r="C44" i="29"/>
  <c r="D44" i="23"/>
  <c r="D44" i="26"/>
  <c r="B45" i="21"/>
  <c r="B45" i="27"/>
  <c r="R44" i="2"/>
  <c r="I45" i="2"/>
  <c r="B46" i="27"/>
  <c r="B46" i="21"/>
  <c r="R45" i="2"/>
  <c r="I46" i="2"/>
  <c r="H48" i="2"/>
  <c r="B47" i="21"/>
  <c r="B47" i="27"/>
  <c r="I47" i="2"/>
  <c r="R46" i="2"/>
  <c r="B48" i="21"/>
  <c r="B48" i="27"/>
  <c r="R47" i="2"/>
  <c r="I48" i="2"/>
  <c r="C53" i="32"/>
  <c r="C53" i="29"/>
  <c r="D53" i="26"/>
  <c r="D53" i="23"/>
  <c r="B54" i="27"/>
  <c r="B54" i="21"/>
  <c r="R53" i="2"/>
  <c r="I54" i="2"/>
  <c r="B55" i="21"/>
  <c r="B55" i="27"/>
  <c r="I55" i="2"/>
  <c r="R54" i="2"/>
  <c r="B56" i="21"/>
  <c r="B56" i="27"/>
  <c r="R55" i="2"/>
  <c r="I56" i="2"/>
  <c r="C61" i="32"/>
  <c r="C61" i="29"/>
  <c r="D63" i="2"/>
  <c r="M62" i="2" s="1"/>
  <c r="C62" i="32"/>
  <c r="C62" i="29"/>
  <c r="C63" i="32"/>
  <c r="C63" i="29"/>
  <c r="C64" i="3"/>
  <c r="C64" i="32"/>
  <c r="C64" i="29"/>
  <c r="D64" i="26"/>
  <c r="D64" i="23"/>
  <c r="B65" i="21"/>
  <c r="B65" i="27"/>
  <c r="I65" i="2"/>
  <c r="R64" i="2"/>
  <c r="C72" i="2"/>
  <c r="C71" i="32"/>
  <c r="C71" i="29"/>
  <c r="D71" i="26"/>
  <c r="D71" i="23"/>
  <c r="H72" i="2"/>
  <c r="B72" i="21"/>
  <c r="B72" i="27"/>
  <c r="I72" i="2"/>
  <c r="R71" i="2"/>
  <c r="B73" i="21"/>
  <c r="B73" i="27"/>
  <c r="R72" i="2"/>
  <c r="I73" i="2"/>
  <c r="B74" i="27"/>
  <c r="B74" i="21"/>
  <c r="I74" i="2"/>
  <c r="R73" i="2"/>
  <c r="B78" i="2"/>
  <c r="D79" i="2"/>
  <c r="C78" i="32"/>
  <c r="C78" i="29"/>
  <c r="D78" i="23"/>
  <c r="D78" i="26"/>
  <c r="C79" i="32"/>
  <c r="C79" i="29"/>
  <c r="D79" i="26"/>
  <c r="D79" i="23"/>
  <c r="B80" i="21"/>
  <c r="B80" i="27"/>
  <c r="I80" i="2"/>
  <c r="R79" i="2"/>
  <c r="F81" i="2"/>
  <c r="B81" i="21"/>
  <c r="B81" i="27"/>
  <c r="R80" i="2"/>
  <c r="I81" i="2"/>
  <c r="B82" i="27"/>
  <c r="B82" i="21"/>
  <c r="I82" i="2"/>
  <c r="R81" i="2"/>
  <c r="B86" i="2"/>
  <c r="D87" i="2"/>
  <c r="C86" i="32"/>
  <c r="C86" i="29"/>
  <c r="D86" i="23"/>
  <c r="D86" i="26"/>
  <c r="B87" i="21"/>
  <c r="B87" i="27"/>
  <c r="R86" i="2"/>
  <c r="I87" i="2"/>
  <c r="C92" i="32"/>
  <c r="C92" i="29"/>
  <c r="D92" i="23"/>
  <c r="D92" i="26"/>
  <c r="C93" i="32"/>
  <c r="C93" i="29"/>
  <c r="D93" i="23"/>
  <c r="D93" i="26"/>
  <c r="C94" i="32"/>
  <c r="C94" i="29"/>
  <c r="D94" i="23"/>
  <c r="D94" i="26"/>
  <c r="B95" i="21"/>
  <c r="B95" i="27"/>
  <c r="R94" i="2"/>
  <c r="I95" i="2"/>
  <c r="C100" i="3"/>
  <c r="C100" i="32"/>
  <c r="C100" i="29"/>
  <c r="D100" i="26"/>
  <c r="D100" i="23"/>
  <c r="C101" i="32"/>
  <c r="D101" i="26"/>
  <c r="C101" i="29"/>
  <c r="D101" i="23"/>
  <c r="C102" i="32"/>
  <c r="C102" i="29"/>
  <c r="D102" i="23"/>
  <c r="D102" i="26"/>
  <c r="B103" i="21"/>
  <c r="B103" i="27"/>
  <c r="R102" i="2"/>
  <c r="I103" i="2"/>
  <c r="C112" i="2"/>
  <c r="C111" i="32"/>
  <c r="C111" i="29"/>
  <c r="D111" i="26"/>
  <c r="D111" i="23"/>
  <c r="C112" i="32"/>
  <c r="C112" i="29"/>
  <c r="D112" i="26"/>
  <c r="D112" i="23"/>
  <c r="C113" i="32"/>
  <c r="C113" i="29"/>
  <c r="D113" i="26"/>
  <c r="D113" i="23"/>
  <c r="B114" i="27"/>
  <c r="B114" i="21"/>
  <c r="I114" i="2"/>
  <c r="R113" i="2"/>
  <c r="C118" i="32"/>
  <c r="C118" i="29"/>
  <c r="D118" i="23"/>
  <c r="D118" i="26"/>
  <c r="B119" i="21"/>
  <c r="B119" i="27"/>
  <c r="R118" i="2"/>
  <c r="I119" i="2"/>
  <c r="H120" i="2"/>
  <c r="B120" i="21"/>
  <c r="B120" i="27"/>
  <c r="I120" i="2"/>
  <c r="R119" i="2"/>
  <c r="D127" i="2"/>
  <c r="C126" i="32"/>
  <c r="C126" i="29"/>
  <c r="D126" i="23"/>
  <c r="D126" i="26"/>
  <c r="C128" i="2"/>
  <c r="C127" i="32"/>
  <c r="C127" i="29"/>
  <c r="D127" i="26"/>
  <c r="D127" i="23"/>
  <c r="C128" i="32"/>
  <c r="C128" i="29"/>
  <c r="D128" i="26"/>
  <c r="D128" i="23"/>
  <c r="C129" i="32"/>
  <c r="C129" i="29"/>
  <c r="D129" i="26"/>
  <c r="D129" i="23"/>
  <c r="D131" i="2"/>
  <c r="C130" i="29"/>
  <c r="C130" i="32"/>
  <c r="D130" i="23"/>
  <c r="D130" i="26"/>
  <c r="H131" i="2"/>
  <c r="B131" i="21"/>
  <c r="B131" i="27"/>
  <c r="R130" i="2"/>
  <c r="I131" i="2"/>
  <c r="B132" i="21"/>
  <c r="B132" i="27"/>
  <c r="I132" i="2"/>
  <c r="R131" i="2"/>
  <c r="B133" i="21"/>
  <c r="B133" i="27"/>
  <c r="R132" i="2"/>
  <c r="D4" i="2"/>
  <c r="D30" i="2"/>
  <c r="D91" i="2"/>
  <c r="G128" i="2"/>
  <c r="C14" i="3"/>
  <c r="C42" i="3"/>
  <c r="C70" i="3"/>
  <c r="C82" i="3"/>
  <c r="B4" i="2"/>
  <c r="F4" i="2"/>
  <c r="N26" i="1"/>
  <c r="O26" i="1"/>
  <c r="D26" i="39" s="1"/>
  <c r="N42" i="1"/>
  <c r="O42" i="1"/>
  <c r="D42" i="14" s="1"/>
  <c r="N46" i="1"/>
  <c r="O46" i="1"/>
  <c r="D46" i="24" s="1"/>
  <c r="N50" i="1"/>
  <c r="O50" i="1"/>
  <c r="D50" i="38" s="1"/>
  <c r="N54" i="1"/>
  <c r="O54" i="1"/>
  <c r="D54" i="14" s="1"/>
  <c r="F57" i="2"/>
  <c r="N58" i="1"/>
  <c r="O58" i="1"/>
  <c r="D58" i="24" s="1"/>
  <c r="N62" i="1"/>
  <c r="O62" i="1"/>
  <c r="D62" i="14" s="1"/>
  <c r="C64" i="2"/>
  <c r="N66" i="1"/>
  <c r="O66" i="1"/>
  <c r="D66" i="24" s="1"/>
  <c r="N13" i="1"/>
  <c r="O13" i="1"/>
  <c r="D13" i="24" s="1"/>
  <c r="N19" i="1"/>
  <c r="O19" i="1"/>
  <c r="N23" i="1"/>
  <c r="O23" i="1"/>
  <c r="D23" i="18" s="1"/>
  <c r="N30" i="1"/>
  <c r="O30" i="1"/>
  <c r="D30" i="38" s="1"/>
  <c r="C27" i="2"/>
  <c r="N34" i="1"/>
  <c r="O34" i="1"/>
  <c r="D34" i="38" s="1"/>
  <c r="B6" i="2"/>
  <c r="N17" i="1"/>
  <c r="O17" i="1"/>
  <c r="D17" i="31" s="1"/>
  <c r="N24" i="1"/>
  <c r="N35" i="1"/>
  <c r="O35" i="1"/>
  <c r="D35" i="14" s="1"/>
  <c r="N55" i="1"/>
  <c r="O55" i="1"/>
  <c r="D55" i="24" s="1"/>
  <c r="N63" i="1"/>
  <c r="O63" i="1"/>
  <c r="D63" i="14" s="1"/>
  <c r="B24" i="2"/>
  <c r="F32" i="2"/>
  <c r="N6" i="1"/>
  <c r="O6" i="1"/>
  <c r="C45" i="2"/>
  <c r="O45" i="1"/>
  <c r="D45" i="36" s="1"/>
  <c r="C61" i="2"/>
  <c r="O61" i="1"/>
  <c r="D61" i="31" s="1"/>
  <c r="N7" i="1"/>
  <c r="O7" i="1"/>
  <c r="D7" i="14" s="1"/>
  <c r="N16" i="1"/>
  <c r="N27" i="1"/>
  <c r="O27" i="1"/>
  <c r="D27" i="35" s="1"/>
  <c r="N31" i="1"/>
  <c r="O31" i="1"/>
  <c r="D31" i="30" s="1"/>
  <c r="N38" i="1"/>
  <c r="O38" i="1"/>
  <c r="D38" i="31" s="1"/>
  <c r="N14" i="1"/>
  <c r="N21" i="1"/>
  <c r="O21" i="1"/>
  <c r="D21" i="39" s="1"/>
  <c r="B26" i="2"/>
  <c r="F37" i="2"/>
  <c r="N39" i="1"/>
  <c r="O39" i="1"/>
  <c r="D39" i="24" s="1"/>
  <c r="N43" i="1"/>
  <c r="O43" i="1"/>
  <c r="D43" i="24" s="1"/>
  <c r="N47" i="1"/>
  <c r="O47" i="1"/>
  <c r="D47" i="24" s="1"/>
  <c r="N51" i="1"/>
  <c r="O51" i="1"/>
  <c r="D51" i="30" s="1"/>
  <c r="F53" i="2"/>
  <c r="N59" i="1"/>
  <c r="O59" i="1"/>
  <c r="D59" i="35" s="1"/>
  <c r="N5" i="1"/>
  <c r="O5" i="1"/>
  <c r="D5" i="38" s="1"/>
  <c r="B7" i="2"/>
  <c r="F7" i="2"/>
  <c r="N8" i="1"/>
  <c r="F14" i="2"/>
  <c r="N15" i="1"/>
  <c r="O15" i="1"/>
  <c r="D15" i="14" s="1"/>
  <c r="N18" i="1"/>
  <c r="O18" i="1"/>
  <c r="D18" i="39" s="1"/>
  <c r="N32" i="1"/>
  <c r="B34" i="2"/>
  <c r="E46" i="2"/>
  <c r="E54" i="2"/>
  <c r="E62" i="2"/>
  <c r="B20" i="2"/>
  <c r="B10" i="2"/>
  <c r="F10" i="2"/>
  <c r="N10" i="1"/>
  <c r="O10" i="1"/>
  <c r="D10" i="39" s="1"/>
  <c r="N12" i="1"/>
  <c r="N9" i="1"/>
  <c r="O9" i="1"/>
  <c r="D9" i="31" s="1"/>
  <c r="N11" i="1"/>
  <c r="O11" i="1"/>
  <c r="D11" i="14" s="1"/>
  <c r="B12" i="2"/>
  <c r="P5" i="2"/>
  <c r="O5" i="2"/>
  <c r="N5" i="2"/>
  <c r="Q5" i="2"/>
  <c r="O10" i="2"/>
  <c r="N10" i="2"/>
  <c r="Q10" i="2"/>
  <c r="P10" i="2"/>
  <c r="C13" i="10"/>
  <c r="C13" i="3"/>
  <c r="C15" i="10"/>
  <c r="C15" i="3"/>
  <c r="N15" i="2"/>
  <c r="Q15" i="2"/>
  <c r="O15" i="2"/>
  <c r="P15" i="2"/>
  <c r="C18" i="10"/>
  <c r="O18" i="2"/>
  <c r="N18" i="2"/>
  <c r="P18" i="2"/>
  <c r="Q18" i="2"/>
  <c r="C22" i="10"/>
  <c r="O22" i="2"/>
  <c r="N22" i="2"/>
  <c r="P22" i="2"/>
  <c r="Q22" i="2"/>
  <c r="P25" i="2"/>
  <c r="O25" i="2"/>
  <c r="Q25" i="2"/>
  <c r="N25" i="2"/>
  <c r="C28" i="10"/>
  <c r="C31" i="10"/>
  <c r="C31" i="3"/>
  <c r="P33" i="2"/>
  <c r="O33" i="2"/>
  <c r="Q33" i="2"/>
  <c r="N33" i="2"/>
  <c r="C36" i="10"/>
  <c r="D37" i="2"/>
  <c r="P49" i="2"/>
  <c r="O49" i="2"/>
  <c r="Q49" i="2"/>
  <c r="N49" i="2"/>
  <c r="H50" i="2"/>
  <c r="G50" i="2"/>
  <c r="C52" i="10"/>
  <c r="D53" i="2"/>
  <c r="P65" i="2"/>
  <c r="O65" i="2"/>
  <c r="Q65" i="2"/>
  <c r="N65" i="2"/>
  <c r="H66" i="2"/>
  <c r="G66" i="2"/>
  <c r="C68" i="10"/>
  <c r="D69" i="2"/>
  <c r="Q68" i="2"/>
  <c r="O68" i="2"/>
  <c r="P68" i="2"/>
  <c r="N68" i="2"/>
  <c r="E69" i="2"/>
  <c r="H69" i="2"/>
  <c r="C80" i="10"/>
  <c r="D81" i="2"/>
  <c r="P89" i="2"/>
  <c r="N89" i="2"/>
  <c r="O89" i="2"/>
  <c r="Q89" i="2"/>
  <c r="H90" i="2"/>
  <c r="G90" i="2"/>
  <c r="C92" i="10"/>
  <c r="D93" i="2"/>
  <c r="Q92" i="2"/>
  <c r="O92" i="2"/>
  <c r="P92" i="2"/>
  <c r="N92" i="2"/>
  <c r="E93" i="2"/>
  <c r="H93" i="2"/>
  <c r="N95" i="2"/>
  <c r="Q95" i="2"/>
  <c r="P95" i="2"/>
  <c r="O95" i="2"/>
  <c r="F96" i="2"/>
  <c r="E96" i="2"/>
  <c r="C98" i="10"/>
  <c r="C99" i="2"/>
  <c r="B99" i="2"/>
  <c r="O98" i="2"/>
  <c r="N98" i="2"/>
  <c r="Q98" i="2"/>
  <c r="P98" i="2"/>
  <c r="G99" i="2"/>
  <c r="F99" i="2"/>
  <c r="Q100" i="2"/>
  <c r="P100" i="2"/>
  <c r="O100" i="2"/>
  <c r="N100" i="2"/>
  <c r="E101" i="2"/>
  <c r="H101" i="2"/>
  <c r="O106" i="2"/>
  <c r="Q106" i="2"/>
  <c r="N106" i="2"/>
  <c r="P106" i="2"/>
  <c r="G107" i="2"/>
  <c r="F107" i="2"/>
  <c r="C112" i="10"/>
  <c r="D113" i="2"/>
  <c r="C114" i="10"/>
  <c r="C115" i="2"/>
  <c r="B115" i="2"/>
  <c r="C116" i="10"/>
  <c r="D117" i="2"/>
  <c r="Q116" i="2"/>
  <c r="O116" i="2"/>
  <c r="P116" i="2"/>
  <c r="N116" i="2"/>
  <c r="E117" i="2"/>
  <c r="H117" i="2"/>
  <c r="C118" i="10"/>
  <c r="C119" i="2"/>
  <c r="B119" i="2"/>
  <c r="Q124" i="2"/>
  <c r="P124" i="2"/>
  <c r="O124" i="2"/>
  <c r="N124" i="2"/>
  <c r="E125" i="2"/>
  <c r="H125" i="2"/>
  <c r="Q132" i="2"/>
  <c r="P132" i="2"/>
  <c r="O132" i="2"/>
  <c r="N132" i="2"/>
  <c r="G5" i="2"/>
  <c r="H7" i="2"/>
  <c r="H6" i="2"/>
  <c r="D6" i="2"/>
  <c r="H4" i="2"/>
  <c r="B8" i="2"/>
  <c r="E13" i="2"/>
  <c r="C15" i="2"/>
  <c r="G15" i="2"/>
  <c r="F16" i="2"/>
  <c r="E21" i="2"/>
  <c r="D22" i="2"/>
  <c r="H22" i="2"/>
  <c r="C23" i="2"/>
  <c r="G23" i="2"/>
  <c r="F24" i="2"/>
  <c r="D26" i="2"/>
  <c r="H26" i="2"/>
  <c r="G27" i="2"/>
  <c r="D34" i="2"/>
  <c r="H34" i="2"/>
  <c r="G35" i="2"/>
  <c r="F36" i="2"/>
  <c r="H39" i="2"/>
  <c r="G40" i="2"/>
  <c r="E42" i="2"/>
  <c r="D43" i="2"/>
  <c r="C44" i="2"/>
  <c r="G48" i="2"/>
  <c r="B53" i="2"/>
  <c r="H55" i="2"/>
  <c r="B61" i="2"/>
  <c r="H63" i="2"/>
  <c r="G64" i="2"/>
  <c r="E66" i="2"/>
  <c r="C68" i="2"/>
  <c r="H71" i="2"/>
  <c r="F73" i="2"/>
  <c r="B77" i="2"/>
  <c r="G80" i="2"/>
  <c r="D83" i="2"/>
  <c r="G88" i="2"/>
  <c r="E90" i="2"/>
  <c r="B93" i="2"/>
  <c r="F97" i="2"/>
  <c r="C100" i="2"/>
  <c r="G104" i="2"/>
  <c r="F105" i="2"/>
  <c r="F113" i="2"/>
  <c r="E114" i="2"/>
  <c r="D115" i="2"/>
  <c r="B117" i="2"/>
  <c r="B125" i="2"/>
  <c r="E130" i="2"/>
  <c r="C18" i="3"/>
  <c r="C22" i="3"/>
  <c r="C46" i="3"/>
  <c r="C62" i="3"/>
  <c r="C114" i="3"/>
  <c r="C8" i="10"/>
  <c r="C11" i="10"/>
  <c r="C11" i="3"/>
  <c r="N11" i="2"/>
  <c r="Q11" i="2"/>
  <c r="O11" i="2"/>
  <c r="P11" i="2"/>
  <c r="C16" i="10"/>
  <c r="C19" i="10"/>
  <c r="C19" i="3"/>
  <c r="N19" i="2"/>
  <c r="Q19" i="2"/>
  <c r="O19" i="2"/>
  <c r="P19" i="2"/>
  <c r="C23" i="10"/>
  <c r="C23" i="3"/>
  <c r="N23" i="2"/>
  <c r="Q23" i="2"/>
  <c r="P23" i="2"/>
  <c r="O23" i="2"/>
  <c r="C26" i="10"/>
  <c r="O26" i="2"/>
  <c r="N26" i="2"/>
  <c r="Q26" i="2"/>
  <c r="P26" i="2"/>
  <c r="P37" i="2"/>
  <c r="O37" i="2"/>
  <c r="Q37" i="2"/>
  <c r="N37" i="2"/>
  <c r="H38" i="2"/>
  <c r="G38" i="2"/>
  <c r="C50" i="10"/>
  <c r="C51" i="2"/>
  <c r="B51" i="2"/>
  <c r="O50" i="2"/>
  <c r="N50" i="2"/>
  <c r="Q50" i="2"/>
  <c r="P50" i="2"/>
  <c r="G51" i="2"/>
  <c r="F51" i="2"/>
  <c r="C53" i="10"/>
  <c r="D54" i="2"/>
  <c r="C53" i="3"/>
  <c r="C54" i="2"/>
  <c r="C56" i="10"/>
  <c r="D57" i="2"/>
  <c r="Q56" i="2"/>
  <c r="P56" i="2"/>
  <c r="N56" i="2"/>
  <c r="O56" i="2"/>
  <c r="E57" i="2"/>
  <c r="H57" i="2"/>
  <c r="O66" i="2"/>
  <c r="N66" i="2"/>
  <c r="Q66" i="2"/>
  <c r="P66" i="2"/>
  <c r="G67" i="2"/>
  <c r="F67" i="2"/>
  <c r="C69" i="10"/>
  <c r="D70" i="2"/>
  <c r="C69" i="3"/>
  <c r="C70" i="2"/>
  <c r="P69" i="2"/>
  <c r="O69" i="2"/>
  <c r="N69" i="2"/>
  <c r="Q69" i="2"/>
  <c r="H70" i="2"/>
  <c r="G70" i="2"/>
  <c r="C72" i="10"/>
  <c r="D73" i="2"/>
  <c r="Q72" i="2"/>
  <c r="P72" i="2"/>
  <c r="O72" i="2"/>
  <c r="N72" i="2"/>
  <c r="E73" i="2"/>
  <c r="H73" i="2"/>
  <c r="N75" i="2"/>
  <c r="Q75" i="2"/>
  <c r="P75" i="2"/>
  <c r="O75" i="2"/>
  <c r="F76" i="2"/>
  <c r="E76" i="2"/>
  <c r="O78" i="2"/>
  <c r="Q78" i="2"/>
  <c r="N78" i="2"/>
  <c r="P78" i="2"/>
  <c r="G79" i="2"/>
  <c r="F79" i="2"/>
  <c r="C81" i="10"/>
  <c r="D82" i="2"/>
  <c r="C81" i="3"/>
  <c r="C82" i="2"/>
  <c r="N83" i="2"/>
  <c r="Q83" i="2"/>
  <c r="P83" i="2"/>
  <c r="O83" i="2"/>
  <c r="F84" i="2"/>
  <c r="E84" i="2"/>
  <c r="C87" i="10"/>
  <c r="B88" i="2"/>
  <c r="C87" i="3"/>
  <c r="P93" i="2"/>
  <c r="O93" i="2"/>
  <c r="N93" i="2"/>
  <c r="Q93" i="2"/>
  <c r="H94" i="2"/>
  <c r="G94" i="2"/>
  <c r="C101" i="10"/>
  <c r="D102" i="2"/>
  <c r="C101" i="3"/>
  <c r="C102" i="2"/>
  <c r="P101" i="2"/>
  <c r="N101" i="2"/>
  <c r="O101" i="2"/>
  <c r="Q101" i="2"/>
  <c r="H102" i="2"/>
  <c r="G102" i="2"/>
  <c r="C105" i="10"/>
  <c r="D106" i="2"/>
  <c r="C105" i="3"/>
  <c r="C106" i="2"/>
  <c r="C107" i="10"/>
  <c r="B108" i="2"/>
  <c r="C107" i="3"/>
  <c r="C110" i="10"/>
  <c r="C111" i="2"/>
  <c r="B111" i="2"/>
  <c r="C117" i="10"/>
  <c r="D118" i="2"/>
  <c r="C117" i="3"/>
  <c r="C118" i="2"/>
  <c r="C119" i="10"/>
  <c r="B120" i="2"/>
  <c r="C119" i="3"/>
  <c r="N127" i="2"/>
  <c r="Q127" i="2"/>
  <c r="P127" i="2"/>
  <c r="O127" i="2"/>
  <c r="F128" i="2"/>
  <c r="E128" i="2"/>
  <c r="H5" i="2"/>
  <c r="C7" i="2"/>
  <c r="C6" i="2"/>
  <c r="G4" i="2"/>
  <c r="C8" i="2"/>
  <c r="B9" i="2"/>
  <c r="H11" i="2"/>
  <c r="C12" i="2"/>
  <c r="G12" i="2"/>
  <c r="F13" i="2"/>
  <c r="E14" i="2"/>
  <c r="H15" i="2"/>
  <c r="G16" i="2"/>
  <c r="F17" i="2"/>
  <c r="E18" i="2"/>
  <c r="B21" i="2"/>
  <c r="H23" i="2"/>
  <c r="B25" i="2"/>
  <c r="E26" i="2"/>
  <c r="C28" i="2"/>
  <c r="B29" i="2"/>
  <c r="D31" i="2"/>
  <c r="B33" i="2"/>
  <c r="E34" i="2"/>
  <c r="C36" i="2"/>
  <c r="C37" i="2"/>
  <c r="E43" i="2"/>
  <c r="B46" i="2"/>
  <c r="D52" i="2"/>
  <c r="B54" i="2"/>
  <c r="F58" i="2"/>
  <c r="E59" i="2"/>
  <c r="B62" i="2"/>
  <c r="D68" i="2"/>
  <c r="C77" i="2"/>
  <c r="H80" i="2"/>
  <c r="C85" i="2"/>
  <c r="D92" i="2"/>
  <c r="C93" i="2"/>
  <c r="H96" i="2"/>
  <c r="G97" i="2"/>
  <c r="E99" i="2"/>
  <c r="B102" i="2"/>
  <c r="E107" i="2"/>
  <c r="D108" i="2"/>
  <c r="B110" i="2"/>
  <c r="D116" i="2"/>
  <c r="C117" i="2"/>
  <c r="F122" i="2"/>
  <c r="E123" i="2"/>
  <c r="C125" i="2"/>
  <c r="H128" i="2"/>
  <c r="Q8" i="2"/>
  <c r="P8" i="2"/>
  <c r="N8" i="2"/>
  <c r="O8" i="2"/>
  <c r="C12" i="10"/>
  <c r="Q16" i="2"/>
  <c r="P16" i="2"/>
  <c r="N16" i="2"/>
  <c r="O16" i="2"/>
  <c r="C20" i="10"/>
  <c r="Q20" i="2"/>
  <c r="P20" i="2"/>
  <c r="O20" i="2"/>
  <c r="N20" i="2"/>
  <c r="C24" i="10"/>
  <c r="C27" i="10"/>
  <c r="C27" i="3"/>
  <c r="N28" i="1"/>
  <c r="C29" i="10"/>
  <c r="C29" i="3"/>
  <c r="P29" i="2"/>
  <c r="O29" i="2"/>
  <c r="Q29" i="2"/>
  <c r="N29" i="2"/>
  <c r="C32" i="10"/>
  <c r="C35" i="10"/>
  <c r="C35" i="3"/>
  <c r="C38" i="10"/>
  <c r="C39" i="2"/>
  <c r="B39" i="2"/>
  <c r="O38" i="2"/>
  <c r="N38" i="2"/>
  <c r="P38" i="2"/>
  <c r="Q38" i="2"/>
  <c r="G39" i="2"/>
  <c r="F39" i="2"/>
  <c r="C41" i="10"/>
  <c r="D42" i="2"/>
  <c r="C41" i="3"/>
  <c r="C42" i="2"/>
  <c r="P41" i="2"/>
  <c r="O41" i="2"/>
  <c r="Q41" i="2"/>
  <c r="N41" i="2"/>
  <c r="H42" i="2"/>
  <c r="G42" i="2"/>
  <c r="C44" i="10"/>
  <c r="D45" i="2"/>
  <c r="Q44" i="2"/>
  <c r="P44" i="2"/>
  <c r="O44" i="2"/>
  <c r="N44" i="2"/>
  <c r="E45" i="2"/>
  <c r="H45" i="2"/>
  <c r="N47" i="2"/>
  <c r="Q47" i="2"/>
  <c r="P47" i="2"/>
  <c r="O47" i="2"/>
  <c r="F48" i="2"/>
  <c r="E48" i="2"/>
  <c r="C51" i="10"/>
  <c r="B52" i="2"/>
  <c r="C51" i="3"/>
  <c r="C54" i="10"/>
  <c r="C55" i="2"/>
  <c r="B55" i="2"/>
  <c r="O54" i="2"/>
  <c r="N54" i="2"/>
  <c r="P54" i="2"/>
  <c r="Q54" i="2"/>
  <c r="G55" i="2"/>
  <c r="F55" i="2"/>
  <c r="C57" i="10"/>
  <c r="D58" i="2"/>
  <c r="C57" i="3"/>
  <c r="C58" i="2"/>
  <c r="P57" i="2"/>
  <c r="O57" i="2"/>
  <c r="Q57" i="2"/>
  <c r="N57" i="2"/>
  <c r="H58" i="2"/>
  <c r="G58" i="2"/>
  <c r="C60" i="10"/>
  <c r="D61" i="2"/>
  <c r="Q60" i="2"/>
  <c r="P60" i="2"/>
  <c r="N60" i="2"/>
  <c r="O60" i="2"/>
  <c r="E61" i="2"/>
  <c r="H61" i="2"/>
  <c r="N63" i="2"/>
  <c r="Q63" i="2"/>
  <c r="O63" i="2"/>
  <c r="P63" i="2"/>
  <c r="F64" i="2"/>
  <c r="E64" i="2"/>
  <c r="C67" i="10"/>
  <c r="B68" i="2"/>
  <c r="C67" i="3"/>
  <c r="C70" i="10"/>
  <c r="C71" i="2"/>
  <c r="B71" i="2"/>
  <c r="O70" i="2"/>
  <c r="N70" i="2"/>
  <c r="Q70" i="2"/>
  <c r="P70" i="2"/>
  <c r="G71" i="2"/>
  <c r="F71" i="2"/>
  <c r="C73" i="10"/>
  <c r="D74" i="2"/>
  <c r="C73" i="3"/>
  <c r="C74" i="2"/>
  <c r="P73" i="2"/>
  <c r="N73" i="2"/>
  <c r="O73" i="2"/>
  <c r="Q73" i="2"/>
  <c r="H74" i="2"/>
  <c r="G74" i="2"/>
  <c r="C76" i="10"/>
  <c r="D77" i="2"/>
  <c r="Q76" i="2"/>
  <c r="O76" i="2"/>
  <c r="P76" i="2"/>
  <c r="N76" i="2"/>
  <c r="E77" i="2"/>
  <c r="H77" i="2"/>
  <c r="N78" i="1"/>
  <c r="C79" i="10"/>
  <c r="B80" i="2"/>
  <c r="C79" i="3"/>
  <c r="C82" i="10"/>
  <c r="C83" i="2"/>
  <c r="B83" i="2"/>
  <c r="C84" i="10"/>
  <c r="D85" i="2"/>
  <c r="Q84" i="2"/>
  <c r="O84" i="2"/>
  <c r="P84" i="2"/>
  <c r="N84" i="2"/>
  <c r="E85" i="2"/>
  <c r="H85" i="2"/>
  <c r="N87" i="2"/>
  <c r="P87" i="2"/>
  <c r="Q87" i="2"/>
  <c r="O87" i="2"/>
  <c r="F88" i="2"/>
  <c r="E88" i="2"/>
  <c r="C91" i="10"/>
  <c r="B92" i="2"/>
  <c r="C91" i="3"/>
  <c r="C94" i="10"/>
  <c r="C95" i="2"/>
  <c r="B95" i="2"/>
  <c r="O94" i="2"/>
  <c r="Q94" i="2"/>
  <c r="N94" i="2"/>
  <c r="P94" i="2"/>
  <c r="G95" i="2"/>
  <c r="F95" i="2"/>
  <c r="Q96" i="2"/>
  <c r="O96" i="2"/>
  <c r="P96" i="2"/>
  <c r="N96" i="2"/>
  <c r="E97" i="2"/>
  <c r="H97" i="2"/>
  <c r="N99" i="2"/>
  <c r="P99" i="2"/>
  <c r="Q99" i="2"/>
  <c r="O99" i="2"/>
  <c r="F100" i="2"/>
  <c r="E100" i="2"/>
  <c r="C102" i="10"/>
  <c r="C103" i="2"/>
  <c r="B103" i="2"/>
  <c r="O102" i="2"/>
  <c r="Q102" i="2"/>
  <c r="N102" i="2"/>
  <c r="P102" i="2"/>
  <c r="G103" i="2"/>
  <c r="F103" i="2"/>
  <c r="C108" i="10"/>
  <c r="D109" i="2"/>
  <c r="Q108" i="2"/>
  <c r="O108" i="2"/>
  <c r="P108" i="2"/>
  <c r="N108" i="2"/>
  <c r="E109" i="2"/>
  <c r="H109" i="2"/>
  <c r="O110" i="2"/>
  <c r="N110" i="2"/>
  <c r="Q110" i="2"/>
  <c r="P110" i="2"/>
  <c r="G111" i="2"/>
  <c r="F111" i="2"/>
  <c r="N112" i="1"/>
  <c r="Q112" i="2"/>
  <c r="P112" i="2"/>
  <c r="O112" i="2"/>
  <c r="N112" i="2"/>
  <c r="E113" i="2"/>
  <c r="H113" i="2"/>
  <c r="C115" i="10"/>
  <c r="B116" i="2"/>
  <c r="C115" i="3"/>
  <c r="C120" i="10"/>
  <c r="D121" i="2"/>
  <c r="O122" i="2"/>
  <c r="N122" i="2"/>
  <c r="Q122" i="2"/>
  <c r="P122" i="2"/>
  <c r="G123" i="2"/>
  <c r="F123" i="2"/>
  <c r="P125" i="2"/>
  <c r="N125" i="2"/>
  <c r="O125" i="2"/>
  <c r="Q125" i="2"/>
  <c r="H126" i="2"/>
  <c r="G126" i="2"/>
  <c r="N127" i="1"/>
  <c r="C128" i="10"/>
  <c r="D129" i="2"/>
  <c r="Q128" i="2"/>
  <c r="O128" i="2"/>
  <c r="P128" i="2"/>
  <c r="N128" i="2"/>
  <c r="E129" i="2"/>
  <c r="H129" i="2"/>
  <c r="C131" i="10"/>
  <c r="B132" i="2"/>
  <c r="C131" i="3"/>
  <c r="N131" i="2"/>
  <c r="P131" i="2"/>
  <c r="Q131" i="2"/>
  <c r="O131" i="2"/>
  <c r="F132" i="2"/>
  <c r="E132" i="2"/>
  <c r="F6" i="2"/>
  <c r="C9" i="2"/>
  <c r="G9" i="2"/>
  <c r="E11" i="2"/>
  <c r="D12" i="2"/>
  <c r="H12" i="2"/>
  <c r="C13" i="2"/>
  <c r="B14" i="2"/>
  <c r="E15" i="2"/>
  <c r="D16" i="2"/>
  <c r="H16" i="2"/>
  <c r="C17" i="2"/>
  <c r="G17" i="2"/>
  <c r="E19" i="2"/>
  <c r="D20" i="2"/>
  <c r="H20" i="2"/>
  <c r="C21" i="2"/>
  <c r="G21" i="2"/>
  <c r="E23" i="2"/>
  <c r="D24" i="2"/>
  <c r="H24" i="2"/>
  <c r="C25" i="2"/>
  <c r="F26" i="2"/>
  <c r="E27" i="2"/>
  <c r="D28" i="2"/>
  <c r="C29" i="2"/>
  <c r="B30" i="2"/>
  <c r="F30" i="2"/>
  <c r="E31" i="2"/>
  <c r="D32" i="2"/>
  <c r="C33" i="2"/>
  <c r="F34" i="2"/>
  <c r="E35" i="2"/>
  <c r="D36" i="2"/>
  <c r="E38" i="2"/>
  <c r="D39" i="2"/>
  <c r="B41" i="2"/>
  <c r="F45" i="2"/>
  <c r="B49" i="2"/>
  <c r="H51" i="2"/>
  <c r="D55" i="2"/>
  <c r="B57" i="2"/>
  <c r="F61" i="2"/>
  <c r="B65" i="2"/>
  <c r="H67" i="2"/>
  <c r="F69" i="2"/>
  <c r="E70" i="2"/>
  <c r="D71" i="2"/>
  <c r="B73" i="2"/>
  <c r="G76" i="2"/>
  <c r="F77" i="2"/>
  <c r="C80" i="2"/>
  <c r="B81" i="2"/>
  <c r="G84" i="2"/>
  <c r="F85" i="2"/>
  <c r="C88" i="2"/>
  <c r="B89" i="2"/>
  <c r="F93" i="2"/>
  <c r="E94" i="2"/>
  <c r="D95" i="2"/>
  <c r="B97" i="2"/>
  <c r="H99" i="2"/>
  <c r="G100" i="2"/>
  <c r="F101" i="2"/>
  <c r="E102" i="2"/>
  <c r="D103" i="2"/>
  <c r="B105" i="2"/>
  <c r="H107" i="2"/>
  <c r="F109" i="2"/>
  <c r="D111" i="2"/>
  <c r="B113" i="2"/>
  <c r="F117" i="2"/>
  <c r="D119" i="2"/>
  <c r="C120" i="2"/>
  <c r="B121" i="2"/>
  <c r="H123" i="2"/>
  <c r="F125" i="2"/>
  <c r="E126" i="2"/>
  <c r="B129" i="2"/>
  <c r="G132" i="2"/>
  <c r="C8" i="3"/>
  <c r="C12" i="3"/>
  <c r="C16" i="3"/>
  <c r="C20" i="3"/>
  <c r="C24" i="3"/>
  <c r="C28" i="3"/>
  <c r="C32" i="3"/>
  <c r="C36" i="3"/>
  <c r="C44" i="3"/>
  <c r="C52" i="3"/>
  <c r="C56" i="3"/>
  <c r="C60" i="3"/>
  <c r="C68" i="3"/>
  <c r="C72" i="3"/>
  <c r="C76" i="3"/>
  <c r="C80" i="3"/>
  <c r="C84" i="3"/>
  <c r="C92" i="3"/>
  <c r="C108" i="3"/>
  <c r="C112" i="3"/>
  <c r="C116" i="3"/>
  <c r="C120" i="3"/>
  <c r="C128" i="3"/>
  <c r="C5" i="10"/>
  <c r="C5" i="3"/>
  <c r="C7" i="10"/>
  <c r="C7" i="3"/>
  <c r="N7" i="2"/>
  <c r="Q7" i="2"/>
  <c r="O7" i="2"/>
  <c r="P7" i="2"/>
  <c r="C10" i="10"/>
  <c r="P13" i="2"/>
  <c r="O13" i="2"/>
  <c r="N13" i="2"/>
  <c r="Q13" i="2"/>
  <c r="C25" i="10"/>
  <c r="C25" i="3"/>
  <c r="C33" i="10"/>
  <c r="C33" i="3"/>
  <c r="Q36" i="2"/>
  <c r="P36" i="2"/>
  <c r="O36" i="2"/>
  <c r="N36" i="2"/>
  <c r="E37" i="2"/>
  <c r="H37" i="2"/>
  <c r="N39" i="2"/>
  <c r="Q39" i="2"/>
  <c r="P39" i="2"/>
  <c r="O39" i="2"/>
  <c r="F40" i="2"/>
  <c r="E40" i="2"/>
  <c r="C43" i="10"/>
  <c r="B44" i="2"/>
  <c r="C43" i="3"/>
  <c r="C46" i="10"/>
  <c r="C47" i="2"/>
  <c r="B47" i="2"/>
  <c r="O46" i="2"/>
  <c r="N46" i="2"/>
  <c r="P46" i="2"/>
  <c r="Q46" i="2"/>
  <c r="G47" i="2"/>
  <c r="F47" i="2"/>
  <c r="C49" i="10"/>
  <c r="D50" i="2"/>
  <c r="C49" i="3"/>
  <c r="C50" i="2"/>
  <c r="Q52" i="2"/>
  <c r="P52" i="2"/>
  <c r="N52" i="2"/>
  <c r="O52" i="2"/>
  <c r="E53" i="2"/>
  <c r="H53" i="2"/>
  <c r="N55" i="2"/>
  <c r="Q55" i="2"/>
  <c r="O55" i="2"/>
  <c r="P55" i="2"/>
  <c r="F56" i="2"/>
  <c r="E56" i="2"/>
  <c r="C59" i="10"/>
  <c r="B60" i="2"/>
  <c r="C59" i="3"/>
  <c r="C62" i="10"/>
  <c r="C63" i="2"/>
  <c r="B63" i="2"/>
  <c r="O62" i="2"/>
  <c r="N62" i="2"/>
  <c r="P62" i="2"/>
  <c r="Q62" i="2"/>
  <c r="G63" i="2"/>
  <c r="F63" i="2"/>
  <c r="C65" i="10"/>
  <c r="D66" i="2"/>
  <c r="C65" i="3"/>
  <c r="C66" i="2"/>
  <c r="N71" i="2"/>
  <c r="P71" i="2"/>
  <c r="Q71" i="2"/>
  <c r="O71" i="2"/>
  <c r="F72" i="2"/>
  <c r="E72" i="2"/>
  <c r="C75" i="10"/>
  <c r="B76" i="2"/>
  <c r="C75" i="3"/>
  <c r="C78" i="10"/>
  <c r="C79" i="2"/>
  <c r="B79" i="2"/>
  <c r="Q80" i="2"/>
  <c r="P80" i="2"/>
  <c r="O80" i="2"/>
  <c r="N80" i="2"/>
  <c r="E81" i="2"/>
  <c r="H81" i="2"/>
  <c r="C83" i="10"/>
  <c r="B84" i="2"/>
  <c r="C83" i="3"/>
  <c r="C86" i="10"/>
  <c r="C87" i="2"/>
  <c r="B87" i="2"/>
  <c r="O86" i="2"/>
  <c r="N86" i="2"/>
  <c r="Q86" i="2"/>
  <c r="P86" i="2"/>
  <c r="G87" i="2"/>
  <c r="F87" i="2"/>
  <c r="C89" i="10"/>
  <c r="D90" i="2"/>
  <c r="C89" i="3"/>
  <c r="C90" i="2"/>
  <c r="C104" i="10"/>
  <c r="D105" i="2"/>
  <c r="Q104" i="2"/>
  <c r="O104" i="2"/>
  <c r="P104" i="2"/>
  <c r="N104" i="2"/>
  <c r="E105" i="2"/>
  <c r="H105" i="2"/>
  <c r="C106" i="10"/>
  <c r="C107" i="2"/>
  <c r="B107" i="2"/>
  <c r="P109" i="2"/>
  <c r="O109" i="2"/>
  <c r="N109" i="2"/>
  <c r="Q109" i="2"/>
  <c r="H110" i="2"/>
  <c r="G110" i="2"/>
  <c r="O118" i="2"/>
  <c r="Q118" i="2"/>
  <c r="N118" i="2"/>
  <c r="P118" i="2"/>
  <c r="G119" i="2"/>
  <c r="F119" i="2"/>
  <c r="C121" i="10"/>
  <c r="D122" i="2"/>
  <c r="C121" i="3"/>
  <c r="C122" i="2"/>
  <c r="P121" i="2"/>
  <c r="O121" i="2"/>
  <c r="N121" i="2"/>
  <c r="Q121" i="2"/>
  <c r="H122" i="2"/>
  <c r="G122" i="2"/>
  <c r="C124" i="10"/>
  <c r="D125" i="2"/>
  <c r="C127" i="10"/>
  <c r="B128" i="2"/>
  <c r="C127" i="3"/>
  <c r="C130" i="10"/>
  <c r="C131" i="2"/>
  <c r="B131" i="2"/>
  <c r="B5" i="2"/>
  <c r="D7" i="2"/>
  <c r="F8" i="2"/>
  <c r="E9" i="2"/>
  <c r="D10" i="2"/>
  <c r="H10" i="2"/>
  <c r="C11" i="2"/>
  <c r="G11" i="2"/>
  <c r="F12" i="2"/>
  <c r="D14" i="2"/>
  <c r="H14" i="2"/>
  <c r="B16" i="2"/>
  <c r="E17" i="2"/>
  <c r="D18" i="2"/>
  <c r="H18" i="2"/>
  <c r="C19" i="2"/>
  <c r="G19" i="2"/>
  <c r="F20" i="2"/>
  <c r="E25" i="2"/>
  <c r="B28" i="2"/>
  <c r="F28" i="2"/>
  <c r="H30" i="2"/>
  <c r="C31" i="2"/>
  <c r="G31" i="2"/>
  <c r="B32" i="2"/>
  <c r="E33" i="2"/>
  <c r="B36" i="2"/>
  <c r="B37" i="2"/>
  <c r="F41" i="2"/>
  <c r="B45" i="2"/>
  <c r="H47" i="2"/>
  <c r="F49" i="2"/>
  <c r="E50" i="2"/>
  <c r="C52" i="2"/>
  <c r="G56" i="2"/>
  <c r="E58" i="2"/>
  <c r="D59" i="2"/>
  <c r="C60" i="2"/>
  <c r="F65" i="2"/>
  <c r="B69" i="2"/>
  <c r="G72" i="2"/>
  <c r="E74" i="2"/>
  <c r="D75" i="2"/>
  <c r="C76" i="2"/>
  <c r="E82" i="2"/>
  <c r="B85" i="2"/>
  <c r="H87" i="2"/>
  <c r="F89" i="2"/>
  <c r="C92" i="2"/>
  <c r="H95" i="2"/>
  <c r="G96" i="2"/>
  <c r="E98" i="2"/>
  <c r="D99" i="2"/>
  <c r="B101" i="2"/>
  <c r="E106" i="2"/>
  <c r="D107" i="2"/>
  <c r="B109" i="2"/>
  <c r="H111" i="2"/>
  <c r="G112" i="2"/>
  <c r="C116" i="2"/>
  <c r="H119" i="2"/>
  <c r="G120" i="2"/>
  <c r="E122" i="2"/>
  <c r="C124" i="2"/>
  <c r="H127" i="2"/>
  <c r="F129" i="2"/>
  <c r="C132" i="2"/>
  <c r="C10" i="3"/>
  <c r="C78" i="3"/>
  <c r="C86" i="3"/>
  <c r="C98" i="3"/>
  <c r="C118" i="3"/>
  <c r="C130" i="3"/>
  <c r="C6" i="10"/>
  <c r="C14" i="10"/>
  <c r="Q28" i="2"/>
  <c r="P28" i="2"/>
  <c r="N28" i="2"/>
  <c r="O28" i="2"/>
  <c r="N31" i="2"/>
  <c r="Q31" i="2"/>
  <c r="O31" i="2"/>
  <c r="P31" i="2"/>
  <c r="C34" i="10"/>
  <c r="O34" i="2"/>
  <c r="N34" i="2"/>
  <c r="P34" i="2"/>
  <c r="Q34" i="2"/>
  <c r="C37" i="10"/>
  <c r="D38" i="2"/>
  <c r="C37" i="3"/>
  <c r="C38" i="2"/>
  <c r="C40" i="10"/>
  <c r="D41" i="2"/>
  <c r="Q40" i="2"/>
  <c r="P40" i="2"/>
  <c r="N40" i="2"/>
  <c r="O40" i="2"/>
  <c r="E41" i="2"/>
  <c r="H41" i="2"/>
  <c r="N43" i="2"/>
  <c r="Q43" i="2"/>
  <c r="O43" i="2"/>
  <c r="P43" i="2"/>
  <c r="F44" i="2"/>
  <c r="E44" i="2"/>
  <c r="C47" i="10"/>
  <c r="B48" i="2"/>
  <c r="C47" i="3"/>
  <c r="P53" i="2"/>
  <c r="O53" i="2"/>
  <c r="N53" i="2"/>
  <c r="Q53" i="2"/>
  <c r="H54" i="2"/>
  <c r="G54" i="2"/>
  <c r="N59" i="2"/>
  <c r="Q59" i="2"/>
  <c r="O59" i="2"/>
  <c r="P59" i="2"/>
  <c r="F60" i="2"/>
  <c r="E60" i="2"/>
  <c r="C63" i="10"/>
  <c r="B64" i="2"/>
  <c r="C63" i="3"/>
  <c r="C66" i="10"/>
  <c r="C67" i="2"/>
  <c r="B67" i="2"/>
  <c r="P81" i="2"/>
  <c r="N81" i="2"/>
  <c r="O81" i="2"/>
  <c r="Q81" i="2"/>
  <c r="H82" i="2"/>
  <c r="G82" i="2"/>
  <c r="C90" i="10"/>
  <c r="C91" i="2"/>
  <c r="B91" i="2"/>
  <c r="O90" i="2"/>
  <c r="Q90" i="2"/>
  <c r="N90" i="2"/>
  <c r="P90" i="2"/>
  <c r="G91" i="2"/>
  <c r="F91" i="2"/>
  <c r="C93" i="10"/>
  <c r="D94" i="2"/>
  <c r="C93" i="3"/>
  <c r="C94" i="2"/>
  <c r="C96" i="10"/>
  <c r="D97" i="2"/>
  <c r="C99" i="10"/>
  <c r="B100" i="2"/>
  <c r="C99" i="3"/>
  <c r="N100" i="1"/>
  <c r="N107" i="2"/>
  <c r="Q107" i="2"/>
  <c r="P107" i="2"/>
  <c r="O107" i="2"/>
  <c r="F108" i="2"/>
  <c r="E108" i="2"/>
  <c r="N109" i="1"/>
  <c r="O114" i="2"/>
  <c r="Q114" i="2"/>
  <c r="N114" i="2"/>
  <c r="P114" i="2"/>
  <c r="G115" i="2"/>
  <c r="F115" i="2"/>
  <c r="N119" i="2"/>
  <c r="Q119" i="2"/>
  <c r="P119" i="2"/>
  <c r="O119" i="2"/>
  <c r="F120" i="2"/>
  <c r="E120" i="2"/>
  <c r="C122" i="10"/>
  <c r="C123" i="2"/>
  <c r="B123" i="2"/>
  <c r="C125" i="10"/>
  <c r="D126" i="2"/>
  <c r="C125" i="3"/>
  <c r="C126" i="2"/>
  <c r="O130" i="2"/>
  <c r="N130" i="2"/>
  <c r="Q130" i="2"/>
  <c r="P130" i="2"/>
  <c r="G131" i="2"/>
  <c r="F131" i="2"/>
  <c r="N132" i="1"/>
  <c r="C133" i="10"/>
  <c r="C133" i="3"/>
  <c r="C5" i="2"/>
  <c r="G7" i="2"/>
  <c r="G6" i="2"/>
  <c r="C4" i="2"/>
  <c r="G8" i="2"/>
  <c r="F9" i="2"/>
  <c r="E10" i="2"/>
  <c r="D11" i="2"/>
  <c r="B13" i="2"/>
  <c r="D15" i="2"/>
  <c r="C16" i="2"/>
  <c r="B17" i="2"/>
  <c r="D19" i="2"/>
  <c r="H19" i="2"/>
  <c r="C20" i="2"/>
  <c r="G20" i="2"/>
  <c r="F21" i="2"/>
  <c r="E22" i="2"/>
  <c r="D23" i="2"/>
  <c r="C24" i="2"/>
  <c r="G24" i="2"/>
  <c r="F25" i="2"/>
  <c r="D27" i="2"/>
  <c r="H27" i="2"/>
  <c r="G28" i="2"/>
  <c r="F29" i="2"/>
  <c r="E30" i="2"/>
  <c r="H31" i="2"/>
  <c r="C32" i="2"/>
  <c r="G32" i="2"/>
  <c r="F33" i="2"/>
  <c r="D35" i="2"/>
  <c r="H35" i="2"/>
  <c r="G36" i="2"/>
  <c r="B38" i="2"/>
  <c r="F42" i="2"/>
  <c r="G49" i="2"/>
  <c r="F50" i="2"/>
  <c r="E51" i="2"/>
  <c r="C53" i="2"/>
  <c r="H56" i="2"/>
  <c r="G57" i="2"/>
  <c r="H64" i="2"/>
  <c r="F66" i="2"/>
  <c r="E67" i="2"/>
  <c r="C69" i="2"/>
  <c r="B70" i="2"/>
  <c r="G73" i="2"/>
  <c r="F74" i="2"/>
  <c r="E75" i="2"/>
  <c r="D76" i="2"/>
  <c r="G81" i="2"/>
  <c r="F82" i="2"/>
  <c r="E83" i="2"/>
  <c r="D84" i="2"/>
  <c r="H88" i="2"/>
  <c r="F90" i="2"/>
  <c r="E91" i="2"/>
  <c r="B94" i="2"/>
  <c r="F98" i="2"/>
  <c r="C101" i="2"/>
  <c r="H104" i="2"/>
  <c r="G105" i="2"/>
  <c r="C109" i="2"/>
  <c r="H112" i="2"/>
  <c r="F114" i="2"/>
  <c r="E115" i="2"/>
  <c r="B118" i="2"/>
  <c r="G121" i="2"/>
  <c r="D124" i="2"/>
  <c r="B126" i="2"/>
  <c r="G129" i="2"/>
  <c r="F130" i="2"/>
  <c r="E131" i="2"/>
  <c r="C3" i="10"/>
  <c r="C3" i="3"/>
  <c r="O3" i="2"/>
  <c r="Q3" i="2"/>
  <c r="P3" i="2"/>
  <c r="C4" i="10"/>
  <c r="D5" i="2"/>
  <c r="N4" i="2"/>
  <c r="Q4" i="2"/>
  <c r="P4" i="2"/>
  <c r="E5" i="2"/>
  <c r="O4" i="2"/>
  <c r="F5" i="2"/>
  <c r="O6" i="2"/>
  <c r="N6" i="2"/>
  <c r="P6" i="2"/>
  <c r="Q6" i="2"/>
  <c r="C9" i="10"/>
  <c r="C9" i="3"/>
  <c r="P9" i="2"/>
  <c r="O9" i="2"/>
  <c r="Q9" i="2"/>
  <c r="N9" i="2"/>
  <c r="Q12" i="2"/>
  <c r="P12" i="2"/>
  <c r="N12" i="2"/>
  <c r="O12" i="2"/>
  <c r="O14" i="2"/>
  <c r="N14" i="2"/>
  <c r="P14" i="2"/>
  <c r="Q14" i="2"/>
  <c r="C17" i="10"/>
  <c r="C17" i="3"/>
  <c r="P17" i="2"/>
  <c r="O17" i="2"/>
  <c r="Q17" i="2"/>
  <c r="N17" i="2"/>
  <c r="C21" i="10"/>
  <c r="C21" i="3"/>
  <c r="P21" i="2"/>
  <c r="O21" i="2"/>
  <c r="Q21" i="2"/>
  <c r="N21" i="2"/>
  <c r="Q24" i="2"/>
  <c r="P24" i="2"/>
  <c r="N24" i="2"/>
  <c r="O24" i="2"/>
  <c r="N27" i="2"/>
  <c r="Q27" i="2"/>
  <c r="O27" i="2"/>
  <c r="P27" i="2"/>
  <c r="C30" i="10"/>
  <c r="O30" i="2"/>
  <c r="N30" i="2"/>
  <c r="P30" i="2"/>
  <c r="Q30" i="2"/>
  <c r="Q32" i="2"/>
  <c r="P32" i="2"/>
  <c r="N32" i="2"/>
  <c r="O32" i="2"/>
  <c r="N35" i="2"/>
  <c r="Q35" i="2"/>
  <c r="O35" i="2"/>
  <c r="P35" i="2"/>
  <c r="C39" i="10"/>
  <c r="B40" i="2"/>
  <c r="C39" i="3"/>
  <c r="C42" i="10"/>
  <c r="C43" i="2"/>
  <c r="B43" i="2"/>
  <c r="O42" i="2"/>
  <c r="N42" i="2"/>
  <c r="P42" i="2"/>
  <c r="Q42" i="2"/>
  <c r="G43" i="2"/>
  <c r="F43" i="2"/>
  <c r="C45" i="10"/>
  <c r="D46" i="2"/>
  <c r="C45" i="3"/>
  <c r="C46" i="2"/>
  <c r="P45" i="2"/>
  <c r="O45" i="2"/>
  <c r="Q45" i="2"/>
  <c r="N45" i="2"/>
  <c r="H46" i="2"/>
  <c r="G46" i="2"/>
  <c r="C48" i="10"/>
  <c r="D49" i="2"/>
  <c r="Q48" i="2"/>
  <c r="P48" i="2"/>
  <c r="N48" i="2"/>
  <c r="O48" i="2"/>
  <c r="E49" i="2"/>
  <c r="H49" i="2"/>
  <c r="N51" i="2"/>
  <c r="Q51" i="2"/>
  <c r="O51" i="2"/>
  <c r="P51" i="2"/>
  <c r="F52" i="2"/>
  <c r="E52" i="2"/>
  <c r="C55" i="10"/>
  <c r="B56" i="2"/>
  <c r="C55" i="3"/>
  <c r="C58" i="10"/>
  <c r="C59" i="2"/>
  <c r="B59" i="2"/>
  <c r="O58" i="2"/>
  <c r="N58" i="2"/>
  <c r="Q58" i="2"/>
  <c r="P58" i="2"/>
  <c r="G59" i="2"/>
  <c r="F59" i="2"/>
  <c r="C61" i="10"/>
  <c r="D62" i="2"/>
  <c r="C61" i="3"/>
  <c r="C62" i="2"/>
  <c r="P61" i="2"/>
  <c r="O61" i="2"/>
  <c r="N61" i="2"/>
  <c r="Q61" i="2"/>
  <c r="H62" i="2"/>
  <c r="G62" i="2"/>
  <c r="C64" i="10"/>
  <c r="D65" i="2"/>
  <c r="Q64" i="2"/>
  <c r="P64" i="2"/>
  <c r="N64" i="2"/>
  <c r="O64" i="2"/>
  <c r="E65" i="2"/>
  <c r="H65" i="2"/>
  <c r="N67" i="2"/>
  <c r="Q67" i="2"/>
  <c r="O67" i="2"/>
  <c r="P67" i="2"/>
  <c r="F68" i="2"/>
  <c r="E68" i="2"/>
  <c r="C71" i="10"/>
  <c r="B72" i="2"/>
  <c r="C71" i="3"/>
  <c r="C74" i="10"/>
  <c r="C75" i="2"/>
  <c r="B75" i="2"/>
  <c r="O74" i="2"/>
  <c r="Q74" i="2"/>
  <c r="N74" i="2"/>
  <c r="P74" i="2"/>
  <c r="G75" i="2"/>
  <c r="F75" i="2"/>
  <c r="C77" i="10"/>
  <c r="D78" i="2"/>
  <c r="C77" i="3"/>
  <c r="C78" i="2"/>
  <c r="P77" i="2"/>
  <c r="O77" i="2"/>
  <c r="N77" i="2"/>
  <c r="Q77" i="2"/>
  <c r="H78" i="2"/>
  <c r="G78" i="2"/>
  <c r="N79" i="2"/>
  <c r="Q79" i="2"/>
  <c r="P79" i="2"/>
  <c r="O79" i="2"/>
  <c r="F80" i="2"/>
  <c r="E80" i="2"/>
  <c r="O82" i="2"/>
  <c r="Q82" i="2"/>
  <c r="N82" i="2"/>
  <c r="P82" i="2"/>
  <c r="G83" i="2"/>
  <c r="F83" i="2"/>
  <c r="C85" i="10"/>
  <c r="D86" i="2"/>
  <c r="C85" i="3"/>
  <c r="C86" i="2"/>
  <c r="P85" i="2"/>
  <c r="O85" i="2"/>
  <c r="N85" i="2"/>
  <c r="Q85" i="2"/>
  <c r="H86" i="2"/>
  <c r="G86" i="2"/>
  <c r="C88" i="10"/>
  <c r="D89" i="2"/>
  <c r="Q88" i="2"/>
  <c r="P88" i="2"/>
  <c r="O88" i="2"/>
  <c r="N88" i="2"/>
  <c r="E89" i="2"/>
  <c r="H89" i="2"/>
  <c r="N91" i="2"/>
  <c r="Q91" i="2"/>
  <c r="P91" i="2"/>
  <c r="O91" i="2"/>
  <c r="F92" i="2"/>
  <c r="E92" i="2"/>
  <c r="C95" i="10"/>
  <c r="B96" i="2"/>
  <c r="C95" i="3"/>
  <c r="N96" i="1"/>
  <c r="C97" i="10"/>
  <c r="D98" i="2"/>
  <c r="C97" i="3"/>
  <c r="C98" i="2"/>
  <c r="P97" i="2"/>
  <c r="O97" i="2"/>
  <c r="N97" i="2"/>
  <c r="Q97" i="2"/>
  <c r="H98" i="2"/>
  <c r="G98" i="2"/>
  <c r="C100" i="10"/>
  <c r="D101" i="2"/>
  <c r="C103" i="10"/>
  <c r="B104" i="2"/>
  <c r="C103" i="3"/>
  <c r="N103" i="2"/>
  <c r="Q103" i="2"/>
  <c r="P103" i="2"/>
  <c r="O103" i="2"/>
  <c r="F104" i="2"/>
  <c r="E104" i="2"/>
  <c r="P105" i="2"/>
  <c r="O105" i="2"/>
  <c r="N105" i="2"/>
  <c r="Q105" i="2"/>
  <c r="H106" i="2"/>
  <c r="G106" i="2"/>
  <c r="C109" i="10"/>
  <c r="D110" i="2"/>
  <c r="C109" i="3"/>
  <c r="C110" i="2"/>
  <c r="C111" i="10"/>
  <c r="B112" i="2"/>
  <c r="C111" i="3"/>
  <c r="N111" i="2"/>
  <c r="P111" i="2"/>
  <c r="Q111" i="2"/>
  <c r="O111" i="2"/>
  <c r="F112" i="2"/>
  <c r="E112" i="2"/>
  <c r="C113" i="10"/>
  <c r="D114" i="2"/>
  <c r="C113" i="3"/>
  <c r="C114" i="2"/>
  <c r="P113" i="2"/>
  <c r="N113" i="2"/>
  <c r="O113" i="2"/>
  <c r="Q113" i="2"/>
  <c r="H114" i="2"/>
  <c r="G114" i="2"/>
  <c r="N115" i="2"/>
  <c r="Q115" i="2"/>
  <c r="P115" i="2"/>
  <c r="O115" i="2"/>
  <c r="F116" i="2"/>
  <c r="E116" i="2"/>
  <c r="P117" i="2"/>
  <c r="O117" i="2"/>
  <c r="N117" i="2"/>
  <c r="Q117" i="2"/>
  <c r="H118" i="2"/>
  <c r="G118" i="2"/>
  <c r="Q120" i="2"/>
  <c r="O120" i="2"/>
  <c r="P120" i="2"/>
  <c r="N120" i="2"/>
  <c r="E121" i="2"/>
  <c r="H121" i="2"/>
  <c r="C123" i="10"/>
  <c r="B124" i="2"/>
  <c r="C123" i="3"/>
  <c r="N123" i="2"/>
  <c r="P123" i="2"/>
  <c r="Q123" i="2"/>
  <c r="O123" i="2"/>
  <c r="F124" i="2"/>
  <c r="E124" i="2"/>
  <c r="C126" i="10"/>
  <c r="C127" i="2"/>
  <c r="B127" i="2"/>
  <c r="O126" i="2"/>
  <c r="Q126" i="2"/>
  <c r="N126" i="2"/>
  <c r="P126" i="2"/>
  <c r="G127" i="2"/>
  <c r="F127" i="2"/>
  <c r="C129" i="10"/>
  <c r="D130" i="2"/>
  <c r="C129" i="3"/>
  <c r="C130" i="2"/>
  <c r="P129" i="2"/>
  <c r="O129" i="2"/>
  <c r="N129" i="2"/>
  <c r="Q129" i="2"/>
  <c r="H130" i="2"/>
  <c r="G130" i="2"/>
  <c r="C132" i="10"/>
  <c r="E7" i="2"/>
  <c r="E6" i="2"/>
  <c r="E4" i="2"/>
  <c r="E8" i="2"/>
  <c r="D9" i="2"/>
  <c r="H9" i="2"/>
  <c r="C10" i="2"/>
  <c r="G10" i="2"/>
  <c r="B11" i="2"/>
  <c r="F11" i="2"/>
  <c r="E12" i="2"/>
  <c r="D13" i="2"/>
  <c r="H13" i="2"/>
  <c r="C14" i="2"/>
  <c r="G14" i="2"/>
  <c r="B15" i="2"/>
  <c r="F15" i="2"/>
  <c r="E16" i="2"/>
  <c r="D17" i="2"/>
  <c r="H17" i="2"/>
  <c r="C18" i="2"/>
  <c r="G18" i="2"/>
  <c r="B19" i="2"/>
  <c r="F19" i="2"/>
  <c r="E20" i="2"/>
  <c r="D21" i="2"/>
  <c r="H21" i="2"/>
  <c r="C22" i="2"/>
  <c r="G22" i="2"/>
  <c r="B23" i="2"/>
  <c r="F23" i="2"/>
  <c r="E24" i="2"/>
  <c r="D25" i="2"/>
  <c r="H25" i="2"/>
  <c r="C26" i="2"/>
  <c r="G26" i="2"/>
  <c r="B27" i="2"/>
  <c r="F27" i="2"/>
  <c r="E28" i="2"/>
  <c r="D29" i="2"/>
  <c r="H29" i="2"/>
  <c r="C30" i="2"/>
  <c r="G30" i="2"/>
  <c r="B31" i="2"/>
  <c r="F31" i="2"/>
  <c r="E32" i="2"/>
  <c r="D33" i="2"/>
  <c r="H33" i="2"/>
  <c r="C34" i="2"/>
  <c r="G34" i="2"/>
  <c r="B35" i="2"/>
  <c r="F35" i="2"/>
  <c r="E36" i="2"/>
  <c r="G37" i="2"/>
  <c r="F38" i="2"/>
  <c r="E39" i="2"/>
  <c r="D40" i="2"/>
  <c r="C41" i="2"/>
  <c r="B42" i="2"/>
  <c r="H44" i="2"/>
  <c r="G45" i="2"/>
  <c r="F46" i="2"/>
  <c r="E47" i="2"/>
  <c r="D48" i="2"/>
  <c r="C49" i="2"/>
  <c r="B50" i="2"/>
  <c r="H52" i="2"/>
  <c r="G53" i="2"/>
  <c r="F54" i="2"/>
  <c r="E55" i="2"/>
  <c r="D56" i="2"/>
  <c r="C57" i="2"/>
  <c r="B58" i="2"/>
  <c r="H60" i="2"/>
  <c r="G61" i="2"/>
  <c r="F62" i="2"/>
  <c r="E63" i="2"/>
  <c r="D64" i="2"/>
  <c r="C65" i="2"/>
  <c r="B66" i="2"/>
  <c r="H68" i="2"/>
  <c r="G69" i="2"/>
  <c r="F70" i="2"/>
  <c r="E71" i="2"/>
  <c r="D72" i="2"/>
  <c r="C73" i="2"/>
  <c r="B74" i="2"/>
  <c r="H76" i="2"/>
  <c r="G77" i="2"/>
  <c r="F78" i="2"/>
  <c r="E79" i="2"/>
  <c r="D80" i="2"/>
  <c r="C81" i="2"/>
  <c r="B82" i="2"/>
  <c r="H84" i="2"/>
  <c r="G85" i="2"/>
  <c r="F86" i="2"/>
  <c r="E87" i="2"/>
  <c r="D88" i="2"/>
  <c r="C89" i="2"/>
  <c r="B90" i="2"/>
  <c r="H92" i="2"/>
  <c r="G93" i="2"/>
  <c r="F94" i="2"/>
  <c r="E95" i="2"/>
  <c r="D96" i="2"/>
  <c r="C97" i="2"/>
  <c r="B98" i="2"/>
  <c r="H100" i="2"/>
  <c r="G101" i="2"/>
  <c r="F102" i="2"/>
  <c r="E103" i="2"/>
  <c r="D104" i="2"/>
  <c r="C105" i="2"/>
  <c r="B106" i="2"/>
  <c r="H108" i="2"/>
  <c r="G109" i="2"/>
  <c r="F110" i="2"/>
  <c r="E111" i="2"/>
  <c r="D112" i="2"/>
  <c r="C113" i="2"/>
  <c r="B114" i="2"/>
  <c r="H116" i="2"/>
  <c r="G117" i="2"/>
  <c r="F118" i="2"/>
  <c r="E119" i="2"/>
  <c r="D120" i="2"/>
  <c r="C121" i="2"/>
  <c r="B122" i="2"/>
  <c r="H124" i="2"/>
  <c r="G125" i="2"/>
  <c r="F126" i="2"/>
  <c r="E127" i="2"/>
  <c r="D128" i="2"/>
  <c r="C129" i="2"/>
  <c r="B130" i="2"/>
  <c r="H132" i="2"/>
  <c r="N36" i="1"/>
  <c r="N40" i="1"/>
  <c r="N44" i="1"/>
  <c r="N48" i="1"/>
  <c r="N52" i="1"/>
  <c r="N56" i="1"/>
  <c r="N60" i="1"/>
  <c r="N64" i="1"/>
  <c r="N68" i="1"/>
  <c r="N72" i="1"/>
  <c r="N76" i="1"/>
  <c r="N80" i="1"/>
  <c r="N84" i="1"/>
  <c r="N88" i="1"/>
  <c r="N92" i="1"/>
  <c r="N103" i="1"/>
  <c r="N121" i="1"/>
  <c r="N126" i="1"/>
  <c r="N131" i="1"/>
  <c r="N4" i="1"/>
  <c r="N3" i="1"/>
  <c r="N22" i="1"/>
  <c r="N107" i="1"/>
  <c r="N111" i="1"/>
  <c r="N119" i="1"/>
  <c r="N124" i="1"/>
  <c r="N129" i="1"/>
  <c r="N20" i="1"/>
  <c r="N104" i="1"/>
  <c r="N108" i="1"/>
  <c r="N106" i="1"/>
  <c r="N116" i="1"/>
  <c r="N128" i="1"/>
  <c r="N133" i="1"/>
  <c r="N123" i="1"/>
  <c r="N25" i="1"/>
  <c r="N37" i="1"/>
  <c r="N41" i="1"/>
  <c r="N53" i="1"/>
  <c r="N57" i="1"/>
  <c r="N61" i="1"/>
  <c r="N69" i="1"/>
  <c r="N73" i="1"/>
  <c r="N77" i="1"/>
  <c r="N93" i="1"/>
  <c r="N101" i="1"/>
  <c r="N29" i="1"/>
  <c r="N33" i="1"/>
  <c r="N45" i="1"/>
  <c r="N49" i="1"/>
  <c r="N65" i="1"/>
  <c r="N81" i="1"/>
  <c r="N85" i="1"/>
  <c r="N89" i="1"/>
  <c r="N97" i="1"/>
  <c r="P146" i="40" l="1"/>
  <c r="V146" i="40"/>
  <c r="O145" i="40"/>
  <c r="U145" i="40"/>
  <c r="L147" i="40"/>
  <c r="R147" i="40"/>
  <c r="S146" i="40"/>
  <c r="M146" i="40"/>
  <c r="K145" i="40"/>
  <c r="Q145" i="40"/>
  <c r="N145" i="40"/>
  <c r="T145" i="40"/>
  <c r="I57" i="36"/>
  <c r="H57" i="36"/>
  <c r="H23" i="36"/>
  <c r="G23" i="36"/>
  <c r="F23" i="36"/>
  <c r="E23" i="36"/>
  <c r="I23" i="36"/>
  <c r="I108" i="36"/>
  <c r="H108" i="36"/>
  <c r="I36" i="36"/>
  <c r="H36" i="36"/>
  <c r="I18" i="36"/>
  <c r="E18" i="36"/>
  <c r="H18" i="36"/>
  <c r="G18" i="36"/>
  <c r="F18" i="36"/>
  <c r="I45" i="36"/>
  <c r="H45" i="36"/>
  <c r="H130" i="8"/>
  <c r="H126" i="8"/>
  <c r="H112" i="8"/>
  <c r="H94" i="8"/>
  <c r="H93" i="8"/>
  <c r="H63" i="8"/>
  <c r="H44" i="8"/>
  <c r="H34" i="8"/>
  <c r="H26" i="8"/>
  <c r="E8" i="8"/>
  <c r="H8" i="8"/>
  <c r="H7" i="8"/>
  <c r="E7" i="8"/>
  <c r="F6" i="9"/>
  <c r="I6" i="9"/>
  <c r="I59" i="9"/>
  <c r="I50" i="9"/>
  <c r="I33" i="9"/>
  <c r="H4" i="8"/>
  <c r="F4" i="8"/>
  <c r="E4" i="8"/>
  <c r="H32" i="8"/>
  <c r="F133" i="9"/>
  <c r="I133" i="9"/>
  <c r="I131" i="9"/>
  <c r="I119" i="9"/>
  <c r="H54" i="8"/>
  <c r="F22" i="9"/>
  <c r="I22" i="9"/>
  <c r="I12" i="9"/>
  <c r="F12" i="9"/>
  <c r="H124" i="8"/>
  <c r="H117" i="8"/>
  <c r="H116" i="8"/>
  <c r="H110" i="8"/>
  <c r="H109" i="8"/>
  <c r="H106" i="8"/>
  <c r="I99" i="9"/>
  <c r="H85" i="8"/>
  <c r="H84" i="8"/>
  <c r="I76" i="9"/>
  <c r="I69" i="9"/>
  <c r="H13" i="8"/>
  <c r="E13" i="8"/>
  <c r="I80" i="9"/>
  <c r="I55" i="9"/>
  <c r="I122" i="9"/>
  <c r="I104" i="9"/>
  <c r="H98" i="8"/>
  <c r="H96" i="8"/>
  <c r="H90" i="8"/>
  <c r="H89" i="8"/>
  <c r="I88" i="9"/>
  <c r="H75" i="8"/>
  <c r="H67" i="8"/>
  <c r="H66" i="8"/>
  <c r="I39" i="9"/>
  <c r="I81" i="9"/>
  <c r="I72" i="9"/>
  <c r="I56" i="9"/>
  <c r="I48" i="9"/>
  <c r="I29" i="9"/>
  <c r="I128" i="36"/>
  <c r="H128" i="36"/>
  <c r="I74" i="36"/>
  <c r="H74" i="36"/>
  <c r="I73" i="36"/>
  <c r="H73" i="36"/>
  <c r="I65" i="36"/>
  <c r="H65" i="36"/>
  <c r="I56" i="36"/>
  <c r="H56" i="36"/>
  <c r="G12" i="36"/>
  <c r="F12" i="36"/>
  <c r="E12" i="36"/>
  <c r="I12" i="36"/>
  <c r="H12" i="36"/>
  <c r="H11" i="36"/>
  <c r="G11" i="36"/>
  <c r="I11" i="36"/>
  <c r="F11" i="36"/>
  <c r="E11" i="36"/>
  <c r="F9" i="36"/>
  <c r="I9" i="36"/>
  <c r="E9" i="36"/>
  <c r="H9" i="36"/>
  <c r="G9" i="36"/>
  <c r="F17" i="36"/>
  <c r="I17" i="36"/>
  <c r="E17" i="36"/>
  <c r="H17" i="36"/>
  <c r="G17" i="36"/>
  <c r="F5" i="36"/>
  <c r="I5" i="36"/>
  <c r="E5" i="36"/>
  <c r="H5" i="36"/>
  <c r="G5" i="36"/>
  <c r="I104" i="36"/>
  <c r="H104" i="36"/>
  <c r="G16" i="36"/>
  <c r="F16" i="36"/>
  <c r="I16" i="36"/>
  <c r="H16" i="36"/>
  <c r="E16" i="36"/>
  <c r="H119" i="36"/>
  <c r="I119" i="36"/>
  <c r="H67" i="36"/>
  <c r="I67" i="36"/>
  <c r="I40" i="36"/>
  <c r="H40" i="36"/>
  <c r="I14" i="36"/>
  <c r="E14" i="36"/>
  <c r="H14" i="36"/>
  <c r="G14" i="36"/>
  <c r="F14" i="36"/>
  <c r="F13" i="36"/>
  <c r="I13" i="36"/>
  <c r="E13" i="36"/>
  <c r="H13" i="36"/>
  <c r="G13" i="36"/>
  <c r="I97" i="36"/>
  <c r="H97" i="36"/>
  <c r="I53" i="36"/>
  <c r="H53" i="36"/>
  <c r="I114" i="36"/>
  <c r="H114" i="36"/>
  <c r="I93" i="36"/>
  <c r="H93" i="36"/>
  <c r="I84" i="36"/>
  <c r="H84" i="36"/>
  <c r="H71" i="36"/>
  <c r="I71" i="36"/>
  <c r="I129" i="9"/>
  <c r="I128" i="9"/>
  <c r="I127" i="9"/>
  <c r="H113" i="8"/>
  <c r="H111" i="8"/>
  <c r="I102" i="9"/>
  <c r="I101" i="9"/>
  <c r="I100" i="9"/>
  <c r="H92" i="8"/>
  <c r="I79" i="9"/>
  <c r="I78" i="9"/>
  <c r="H71" i="8"/>
  <c r="I64" i="9"/>
  <c r="H62" i="8"/>
  <c r="I61" i="9"/>
  <c r="H53" i="8"/>
  <c r="I42" i="9"/>
  <c r="H36" i="8"/>
  <c r="H35" i="8"/>
  <c r="H27" i="8"/>
  <c r="E20" i="8"/>
  <c r="H20" i="8"/>
  <c r="H19" i="8"/>
  <c r="E19" i="8"/>
  <c r="H17" i="8"/>
  <c r="E17" i="8"/>
  <c r="F5" i="9"/>
  <c r="I5" i="9"/>
  <c r="I77" i="9"/>
  <c r="I70" i="9"/>
  <c r="I68" i="9"/>
  <c r="I60" i="9"/>
  <c r="H58" i="8"/>
  <c r="I52" i="9"/>
  <c r="H50" i="8"/>
  <c r="H25" i="8"/>
  <c r="H15" i="8"/>
  <c r="E15" i="8"/>
  <c r="H31" i="8"/>
  <c r="I24" i="9"/>
  <c r="H14" i="8"/>
  <c r="E14" i="8"/>
  <c r="H119" i="8"/>
  <c r="H74" i="8"/>
  <c r="I54" i="9"/>
  <c r="H47" i="8"/>
  <c r="I45" i="9"/>
  <c r="H22" i="8"/>
  <c r="E22" i="8"/>
  <c r="H125" i="8"/>
  <c r="I123" i="9"/>
  <c r="H108" i="8"/>
  <c r="I91" i="9"/>
  <c r="I51" i="9"/>
  <c r="E16" i="8"/>
  <c r="H16" i="8"/>
  <c r="H23" i="8"/>
  <c r="E23" i="8"/>
  <c r="I120" i="9"/>
  <c r="H103" i="8"/>
  <c r="H73" i="8"/>
  <c r="I73" i="9"/>
  <c r="H65" i="8"/>
  <c r="H55" i="8"/>
  <c r="H46" i="8"/>
  <c r="H37" i="8"/>
  <c r="H11" i="8"/>
  <c r="E11" i="8"/>
  <c r="I115" i="9"/>
  <c r="H97" i="8"/>
  <c r="H83" i="8"/>
  <c r="I75" i="9"/>
  <c r="I49" i="9"/>
  <c r="H40" i="8"/>
  <c r="H39" i="8"/>
  <c r="H38" i="8"/>
  <c r="I30" i="9"/>
  <c r="H132" i="8"/>
  <c r="I95" i="9"/>
  <c r="F21" i="9"/>
  <c r="I21" i="9"/>
  <c r="F10" i="9"/>
  <c r="I10" i="9"/>
  <c r="I130" i="36"/>
  <c r="H130" i="36"/>
  <c r="I129" i="36"/>
  <c r="H129" i="36"/>
  <c r="H127" i="36"/>
  <c r="I127" i="36"/>
  <c r="I126" i="36"/>
  <c r="H126" i="36"/>
  <c r="H99" i="36"/>
  <c r="I99" i="36"/>
  <c r="H83" i="36"/>
  <c r="I83" i="36"/>
  <c r="I37" i="36"/>
  <c r="H37" i="36"/>
  <c r="I22" i="36"/>
  <c r="E22" i="36"/>
  <c r="H22" i="36"/>
  <c r="G22" i="36"/>
  <c r="F22" i="36"/>
  <c r="F21" i="36"/>
  <c r="I21" i="36"/>
  <c r="E21" i="36"/>
  <c r="H21" i="36"/>
  <c r="G21" i="36"/>
  <c r="I10" i="36"/>
  <c r="E10" i="36"/>
  <c r="H10" i="36"/>
  <c r="G10" i="36"/>
  <c r="F10" i="36"/>
  <c r="H123" i="36"/>
  <c r="I123" i="36"/>
  <c r="I117" i="36"/>
  <c r="H117" i="36"/>
  <c r="I106" i="36"/>
  <c r="H106" i="36"/>
  <c r="I98" i="36"/>
  <c r="H98" i="36"/>
  <c r="I90" i="36"/>
  <c r="H90" i="36"/>
  <c r="I81" i="36"/>
  <c r="H81" i="36"/>
  <c r="I44" i="36"/>
  <c r="H44" i="36"/>
  <c r="G8" i="36"/>
  <c r="F8" i="36"/>
  <c r="I8" i="36"/>
  <c r="H8" i="36"/>
  <c r="E8" i="36"/>
  <c r="I122" i="36"/>
  <c r="H122" i="36"/>
  <c r="H103" i="36"/>
  <c r="F103" i="36"/>
  <c r="I103" i="36"/>
  <c r="H95" i="36"/>
  <c r="I95" i="36"/>
  <c r="H79" i="36"/>
  <c r="I79" i="36"/>
  <c r="I68" i="36"/>
  <c r="H68" i="36"/>
  <c r="I52" i="36"/>
  <c r="H52" i="36"/>
  <c r="I41" i="36"/>
  <c r="H41" i="36"/>
  <c r="I25" i="36"/>
  <c r="H25" i="36"/>
  <c r="I133" i="36"/>
  <c r="E133" i="36"/>
  <c r="H133" i="36"/>
  <c r="I101" i="36"/>
  <c r="H101" i="36"/>
  <c r="I124" i="36"/>
  <c r="H124" i="36"/>
  <c r="H107" i="36"/>
  <c r="I107" i="36"/>
  <c r="I88" i="36"/>
  <c r="H88" i="36"/>
  <c r="I64" i="36"/>
  <c r="H64" i="36"/>
  <c r="I132" i="36"/>
  <c r="H132" i="36"/>
  <c r="I120" i="36"/>
  <c r="H120" i="36"/>
  <c r="I94" i="36"/>
  <c r="H94" i="36"/>
  <c r="I92" i="36"/>
  <c r="H92" i="36"/>
  <c r="H75" i="36"/>
  <c r="I75" i="36"/>
  <c r="I32" i="36"/>
  <c r="H32" i="36"/>
  <c r="I116" i="36"/>
  <c r="H116" i="36"/>
  <c r="I96" i="36"/>
  <c r="H96" i="36"/>
  <c r="I80" i="36"/>
  <c r="H80" i="36"/>
  <c r="H129" i="8"/>
  <c r="H127" i="8"/>
  <c r="I126" i="9"/>
  <c r="H118" i="8"/>
  <c r="H101" i="8"/>
  <c r="H100" i="8"/>
  <c r="I94" i="9"/>
  <c r="I93" i="9"/>
  <c r="I92" i="9"/>
  <c r="I86" i="9"/>
  <c r="H79" i="8"/>
  <c r="H78" i="8"/>
  <c r="I62" i="9"/>
  <c r="I43" i="9"/>
  <c r="I35" i="9"/>
  <c r="H28" i="8"/>
  <c r="F27" i="9"/>
  <c r="I27" i="9"/>
  <c r="F19" i="9"/>
  <c r="I19" i="9"/>
  <c r="H18" i="8"/>
  <c r="E18" i="8"/>
  <c r="F17" i="9"/>
  <c r="I17" i="9"/>
  <c r="I8" i="9"/>
  <c r="F8" i="9"/>
  <c r="H6" i="8"/>
  <c r="E6" i="8"/>
  <c r="H77" i="8"/>
  <c r="H68" i="8"/>
  <c r="H60" i="8"/>
  <c r="H59" i="8"/>
  <c r="I58" i="9"/>
  <c r="H52" i="8"/>
  <c r="I41" i="9"/>
  <c r="I25" i="9"/>
  <c r="F15" i="9"/>
  <c r="I15" i="9"/>
  <c r="I4" i="9"/>
  <c r="F4" i="9"/>
  <c r="I31" i="9"/>
  <c r="H24" i="8"/>
  <c r="H114" i="8"/>
  <c r="H87" i="8"/>
  <c r="H82" i="8"/>
  <c r="I47" i="9"/>
  <c r="E12" i="8"/>
  <c r="H12" i="8"/>
  <c r="F9" i="9"/>
  <c r="I9" i="9"/>
  <c r="I117" i="9"/>
  <c r="I116" i="9"/>
  <c r="I110" i="9"/>
  <c r="I109" i="9"/>
  <c r="I108" i="9"/>
  <c r="I107" i="9"/>
  <c r="I106" i="9"/>
  <c r="I85" i="9"/>
  <c r="I84" i="9"/>
  <c r="H76" i="8"/>
  <c r="I16" i="9"/>
  <c r="F16" i="9"/>
  <c r="F23" i="9"/>
  <c r="I23" i="9"/>
  <c r="H120" i="8"/>
  <c r="F103" i="9"/>
  <c r="I103" i="9"/>
  <c r="H80" i="8"/>
  <c r="I46" i="9"/>
  <c r="F11" i="9"/>
  <c r="I11" i="9"/>
  <c r="H115" i="8"/>
  <c r="I105" i="9"/>
  <c r="I90" i="9"/>
  <c r="I67" i="9"/>
  <c r="H57" i="8"/>
  <c r="I57" i="9"/>
  <c r="H49" i="8"/>
  <c r="I38" i="9"/>
  <c r="H95" i="8"/>
  <c r="H48" i="8"/>
  <c r="I118" i="36"/>
  <c r="H118" i="36"/>
  <c r="I113" i="36"/>
  <c r="H113" i="36"/>
  <c r="H111" i="36"/>
  <c r="I111" i="36"/>
  <c r="H91" i="36"/>
  <c r="I91" i="36"/>
  <c r="I72" i="36"/>
  <c r="H72" i="36"/>
  <c r="I109" i="36"/>
  <c r="H109" i="36"/>
  <c r="G20" i="36"/>
  <c r="F20" i="36"/>
  <c r="E20" i="36"/>
  <c r="I20" i="36"/>
  <c r="H20" i="36"/>
  <c r="I121" i="36"/>
  <c r="H121" i="36"/>
  <c r="I105" i="36"/>
  <c r="H105" i="36"/>
  <c r="H87" i="36"/>
  <c r="I87" i="36"/>
  <c r="I78" i="36"/>
  <c r="H78" i="36"/>
  <c r="I77" i="36"/>
  <c r="H77" i="36"/>
  <c r="I76" i="36"/>
  <c r="H76" i="36"/>
  <c r="I70" i="36"/>
  <c r="H70" i="36"/>
  <c r="I69" i="36"/>
  <c r="H69" i="36"/>
  <c r="I60" i="36"/>
  <c r="H60" i="36"/>
  <c r="I33" i="36"/>
  <c r="H33" i="36"/>
  <c r="H15" i="36"/>
  <c r="G15" i="36"/>
  <c r="F15" i="36"/>
  <c r="E15" i="36"/>
  <c r="I15" i="36"/>
  <c r="I110" i="36"/>
  <c r="H110" i="36"/>
  <c r="H19" i="36"/>
  <c r="G19" i="36"/>
  <c r="I19" i="36"/>
  <c r="F19" i="36"/>
  <c r="E19" i="36"/>
  <c r="I6" i="36"/>
  <c r="E6" i="36"/>
  <c r="H6" i="36"/>
  <c r="G6" i="36"/>
  <c r="F6" i="36"/>
  <c r="I100" i="36"/>
  <c r="H100" i="36"/>
  <c r="I130" i="9"/>
  <c r="H128" i="8"/>
  <c r="I118" i="9"/>
  <c r="I113" i="9"/>
  <c r="I112" i="9"/>
  <c r="I111" i="9"/>
  <c r="H102" i="8"/>
  <c r="H86" i="8"/>
  <c r="I71" i="9"/>
  <c r="H64" i="8"/>
  <c r="I63" i="9"/>
  <c r="H61" i="8"/>
  <c r="I53" i="9"/>
  <c r="I44" i="9"/>
  <c r="H43" i="8"/>
  <c r="H42" i="8"/>
  <c r="I36" i="9"/>
  <c r="F34" i="9"/>
  <c r="I34" i="9"/>
  <c r="I28" i="9"/>
  <c r="I26" i="9"/>
  <c r="I20" i="9"/>
  <c r="F20" i="9"/>
  <c r="F18" i="9"/>
  <c r="I18" i="9"/>
  <c r="F7" i="9"/>
  <c r="I7" i="9"/>
  <c r="H5" i="8"/>
  <c r="E5" i="8"/>
  <c r="H70" i="8"/>
  <c r="H41" i="8"/>
  <c r="H33" i="8"/>
  <c r="I32" i="9"/>
  <c r="F14" i="9"/>
  <c r="I14" i="9"/>
  <c r="H133" i="8"/>
  <c r="E133" i="8"/>
  <c r="H131" i="8"/>
  <c r="I114" i="9"/>
  <c r="I87" i="9"/>
  <c r="I82" i="9"/>
  <c r="I74" i="9"/>
  <c r="H45" i="8"/>
  <c r="H9" i="8"/>
  <c r="E9" i="8"/>
  <c r="I125" i="9"/>
  <c r="I124" i="9"/>
  <c r="H123" i="8"/>
  <c r="H107" i="8"/>
  <c r="H99" i="8"/>
  <c r="H91" i="8"/>
  <c r="H69" i="8"/>
  <c r="H51" i="8"/>
  <c r="F13" i="9"/>
  <c r="I13" i="9"/>
  <c r="I65" i="9"/>
  <c r="I37" i="9"/>
  <c r="H122" i="8"/>
  <c r="H121" i="8"/>
  <c r="I121" i="9"/>
  <c r="H105" i="8"/>
  <c r="H104" i="8"/>
  <c r="I98" i="9"/>
  <c r="I97" i="9"/>
  <c r="I96" i="9"/>
  <c r="I89" i="9"/>
  <c r="H88" i="8"/>
  <c r="I83" i="9"/>
  <c r="I66" i="9"/>
  <c r="I40" i="9"/>
  <c r="H30" i="8"/>
  <c r="I132" i="9"/>
  <c r="H81" i="8"/>
  <c r="H72" i="8"/>
  <c r="H56" i="8"/>
  <c r="H29" i="8"/>
  <c r="H21" i="8"/>
  <c r="E21" i="8"/>
  <c r="H10" i="8"/>
  <c r="E10" i="8"/>
  <c r="I112" i="36"/>
  <c r="H112" i="36"/>
  <c r="I48" i="36"/>
  <c r="H48" i="36"/>
  <c r="I29" i="36"/>
  <c r="H29" i="36"/>
  <c r="H115" i="36"/>
  <c r="I115" i="36"/>
  <c r="F4" i="36"/>
  <c r="E4" i="36"/>
  <c r="I4" i="36"/>
  <c r="L4" i="36" s="1"/>
  <c r="H4" i="36"/>
  <c r="H131" i="36"/>
  <c r="I131" i="36"/>
  <c r="I49" i="36"/>
  <c r="H49" i="36"/>
  <c r="I24" i="36"/>
  <c r="H24" i="36"/>
  <c r="E24" i="36"/>
  <c r="I82" i="36"/>
  <c r="H82" i="36"/>
  <c r="G28" i="36"/>
  <c r="I28" i="36"/>
  <c r="H28" i="36"/>
  <c r="I102" i="36"/>
  <c r="H102" i="36"/>
  <c r="I86" i="36"/>
  <c r="H86" i="36"/>
  <c r="I85" i="36"/>
  <c r="H85" i="36"/>
  <c r="I125" i="36"/>
  <c r="H125" i="36"/>
  <c r="I89" i="36"/>
  <c r="H89" i="36"/>
  <c r="H7" i="36"/>
  <c r="G7" i="36"/>
  <c r="F7" i="36"/>
  <c r="E7" i="36"/>
  <c r="I7" i="36"/>
  <c r="L107" i="2"/>
  <c r="F107" i="9" s="1"/>
  <c r="I35" i="20"/>
  <c r="L55" i="2"/>
  <c r="F55" i="40" s="1"/>
  <c r="J4" i="7"/>
  <c r="M4" i="7" s="1"/>
  <c r="P4" i="7" s="1"/>
  <c r="D9" i="23"/>
  <c r="H9" i="23" s="1"/>
  <c r="G3" i="41"/>
  <c r="D54" i="36"/>
  <c r="D54" i="39"/>
  <c r="I54" i="39" s="1"/>
  <c r="D47" i="35"/>
  <c r="J47" i="35" s="1"/>
  <c r="D11" i="39"/>
  <c r="H11" i="39" s="1"/>
  <c r="D27" i="30"/>
  <c r="H27" i="30" s="1"/>
  <c r="D59" i="31"/>
  <c r="J59" i="31" s="1"/>
  <c r="D39" i="30"/>
  <c r="D38" i="24"/>
  <c r="H38" i="24" s="1"/>
  <c r="D23" i="30"/>
  <c r="J23" i="30" s="1"/>
  <c r="D43" i="18"/>
  <c r="D27" i="29"/>
  <c r="J27" i="29" s="1"/>
  <c r="D47" i="30"/>
  <c r="H47" i="30" s="1"/>
  <c r="D21" i="30"/>
  <c r="I21" i="30" s="1"/>
  <c r="D11" i="24"/>
  <c r="I11" i="24" s="1"/>
  <c r="D9" i="39"/>
  <c r="I9" i="39" s="1"/>
  <c r="D35" i="35"/>
  <c r="J35" i="35" s="1"/>
  <c r="D35" i="38"/>
  <c r="J35" i="38" s="1"/>
  <c r="D17" i="18"/>
  <c r="D5" i="30"/>
  <c r="J5" i="30" s="1"/>
  <c r="D58" i="18"/>
  <c r="D58" i="38"/>
  <c r="J58" i="38" s="1"/>
  <c r="D51" i="35"/>
  <c r="J51" i="35" s="1"/>
  <c r="D51" i="38"/>
  <c r="D13" i="39"/>
  <c r="J13" i="39" s="1"/>
  <c r="D42" i="31"/>
  <c r="D43" i="35"/>
  <c r="J43" i="35" s="1"/>
  <c r="H3" i="41"/>
  <c r="J3" i="41"/>
  <c r="M3" i="41" s="1"/>
  <c r="S3" i="41" s="1"/>
  <c r="I3" i="41"/>
  <c r="L3" i="41" s="1"/>
  <c r="D46" i="18"/>
  <c r="D46" i="38"/>
  <c r="D10" i="30"/>
  <c r="J10" i="30" s="1"/>
  <c r="D62" i="31"/>
  <c r="J62" i="31" s="1"/>
  <c r="D27" i="18"/>
  <c r="D17" i="30"/>
  <c r="D59" i="38"/>
  <c r="H59" i="38" s="1"/>
  <c r="D51" i="14"/>
  <c r="J51" i="14" s="1"/>
  <c r="D42" i="24"/>
  <c r="H42" i="24" s="1"/>
  <c r="D66" i="31"/>
  <c r="D43" i="30"/>
  <c r="D18" i="30"/>
  <c r="D7" i="38"/>
  <c r="J7" i="38" s="1"/>
  <c r="D7" i="24"/>
  <c r="D54" i="30"/>
  <c r="D47" i="38"/>
  <c r="J47" i="38" s="1"/>
  <c r="D45" i="18"/>
  <c r="D21" i="18"/>
  <c r="D21" i="38"/>
  <c r="J21" i="38" s="1"/>
  <c r="D9" i="14"/>
  <c r="H9" i="14" s="1"/>
  <c r="D62" i="24"/>
  <c r="H62" i="24" s="1"/>
  <c r="D5" i="35"/>
  <c r="H5" i="35" s="1"/>
  <c r="D50" i="18"/>
  <c r="D50" i="14"/>
  <c r="J110" i="41"/>
  <c r="J110" i="40"/>
  <c r="J110" i="39"/>
  <c r="J110" i="38"/>
  <c r="H104" i="41"/>
  <c r="H104" i="40"/>
  <c r="H104" i="39"/>
  <c r="H104" i="38"/>
  <c r="J5" i="40"/>
  <c r="J5" i="38"/>
  <c r="J124" i="41"/>
  <c r="J124" i="40"/>
  <c r="J124" i="39"/>
  <c r="J124" i="38"/>
  <c r="J35" i="40"/>
  <c r="J35" i="41"/>
  <c r="I94" i="41"/>
  <c r="I94" i="40"/>
  <c r="I94" i="39"/>
  <c r="I94" i="38"/>
  <c r="I91" i="41"/>
  <c r="I91" i="40"/>
  <c r="I91" i="39"/>
  <c r="I91" i="38"/>
  <c r="H36" i="41"/>
  <c r="H36" i="40"/>
  <c r="H36" i="39"/>
  <c r="H36" i="38"/>
  <c r="I11" i="41"/>
  <c r="I11" i="40"/>
  <c r="I131" i="41"/>
  <c r="I131" i="40"/>
  <c r="I131" i="39"/>
  <c r="I131" i="38"/>
  <c r="H47" i="41"/>
  <c r="H47" i="40"/>
  <c r="J111" i="41"/>
  <c r="J111" i="40"/>
  <c r="J111" i="39"/>
  <c r="J111" i="38"/>
  <c r="J55" i="41"/>
  <c r="J55" i="40"/>
  <c r="I17" i="41"/>
  <c r="I17" i="40"/>
  <c r="H80" i="41"/>
  <c r="H80" i="40"/>
  <c r="H80" i="39"/>
  <c r="H80" i="38"/>
  <c r="H71" i="41"/>
  <c r="H71" i="40"/>
  <c r="H71" i="39"/>
  <c r="H71" i="38"/>
  <c r="I125" i="41"/>
  <c r="I125" i="40"/>
  <c r="I125" i="39"/>
  <c r="I125" i="38"/>
  <c r="J68" i="41"/>
  <c r="J68" i="40"/>
  <c r="J68" i="39"/>
  <c r="J68" i="38"/>
  <c r="H25" i="41"/>
  <c r="H25" i="40"/>
  <c r="H25" i="39"/>
  <c r="H25" i="38"/>
  <c r="I7" i="41"/>
  <c r="I7" i="40"/>
  <c r="I54" i="41"/>
  <c r="I54" i="40"/>
  <c r="E133" i="41"/>
  <c r="H133" i="41"/>
  <c r="E133" i="40"/>
  <c r="H133" i="40"/>
  <c r="H133" i="39"/>
  <c r="E133" i="39"/>
  <c r="H133" i="38"/>
  <c r="E133" i="38"/>
  <c r="H77" i="41"/>
  <c r="H77" i="40"/>
  <c r="H77" i="39"/>
  <c r="H77" i="38"/>
  <c r="J43" i="41"/>
  <c r="J43" i="40"/>
  <c r="J117" i="41"/>
  <c r="J117" i="40"/>
  <c r="J117" i="39"/>
  <c r="J117" i="38"/>
  <c r="D6" i="25"/>
  <c r="H6" i="25" s="1"/>
  <c r="D6" i="22"/>
  <c r="H6" i="22" s="1"/>
  <c r="D19" i="25"/>
  <c r="H19" i="25" s="1"/>
  <c r="D19" i="22"/>
  <c r="I128" i="41"/>
  <c r="I128" i="40"/>
  <c r="I128" i="39"/>
  <c r="I128" i="38"/>
  <c r="J79" i="41"/>
  <c r="J79" i="40"/>
  <c r="J79" i="39"/>
  <c r="J79" i="38"/>
  <c r="J129" i="36"/>
  <c r="J127" i="36"/>
  <c r="J10" i="36"/>
  <c r="J8" i="36"/>
  <c r="J95" i="36"/>
  <c r="J15" i="36"/>
  <c r="D31" i="38"/>
  <c r="J31" i="38" s="1"/>
  <c r="J14" i="36"/>
  <c r="D34" i="24"/>
  <c r="F34" i="24" s="1"/>
  <c r="J7" i="36"/>
  <c r="H130" i="41"/>
  <c r="H130" i="40"/>
  <c r="H130" i="39"/>
  <c r="H130" i="38"/>
  <c r="H114" i="41"/>
  <c r="H114" i="40"/>
  <c r="H114" i="39"/>
  <c r="H114" i="38"/>
  <c r="H74" i="41"/>
  <c r="H74" i="40"/>
  <c r="H74" i="39"/>
  <c r="H74" i="38"/>
  <c r="H58" i="41"/>
  <c r="H58" i="40"/>
  <c r="I26" i="41"/>
  <c r="I26" i="40"/>
  <c r="I26" i="39"/>
  <c r="I18" i="41"/>
  <c r="I18" i="40"/>
  <c r="I18" i="39"/>
  <c r="I41" i="41"/>
  <c r="I41" i="40"/>
  <c r="I41" i="39"/>
  <c r="I41" i="38"/>
  <c r="I114" i="41"/>
  <c r="I114" i="40"/>
  <c r="I114" i="39"/>
  <c r="I114" i="38"/>
  <c r="H72" i="41"/>
  <c r="H72" i="40"/>
  <c r="H72" i="39"/>
  <c r="H72" i="38"/>
  <c r="H56" i="41"/>
  <c r="H56" i="40"/>
  <c r="H56" i="39"/>
  <c r="H56" i="38"/>
  <c r="H40" i="41"/>
  <c r="H40" i="40"/>
  <c r="H40" i="39"/>
  <c r="H40" i="38"/>
  <c r="H118" i="41"/>
  <c r="H118" i="40"/>
  <c r="H118" i="39"/>
  <c r="H118" i="38"/>
  <c r="I109" i="41"/>
  <c r="I109" i="40"/>
  <c r="I109" i="39"/>
  <c r="I109" i="38"/>
  <c r="J27" i="41"/>
  <c r="J27" i="40"/>
  <c r="I24" i="41"/>
  <c r="I24" i="40"/>
  <c r="I24" i="39"/>
  <c r="I24" i="38"/>
  <c r="E17" i="41"/>
  <c r="H17" i="41"/>
  <c r="H17" i="40"/>
  <c r="E17" i="40"/>
  <c r="H13" i="41"/>
  <c r="H13" i="40"/>
  <c r="I5" i="40"/>
  <c r="I5" i="38"/>
  <c r="I123" i="41"/>
  <c r="I123" i="40"/>
  <c r="I123" i="39"/>
  <c r="I123" i="38"/>
  <c r="J97" i="41"/>
  <c r="J97" i="40"/>
  <c r="J97" i="39"/>
  <c r="J97" i="38"/>
  <c r="J94" i="41"/>
  <c r="J94" i="40"/>
  <c r="J94" i="39"/>
  <c r="J94" i="38"/>
  <c r="H67" i="41"/>
  <c r="H67" i="40"/>
  <c r="H67" i="39"/>
  <c r="H67" i="38"/>
  <c r="H64" i="41"/>
  <c r="H64" i="40"/>
  <c r="H64" i="39"/>
  <c r="H64" i="38"/>
  <c r="H48" i="41"/>
  <c r="H48" i="40"/>
  <c r="H48" i="39"/>
  <c r="H48" i="38"/>
  <c r="I124" i="41"/>
  <c r="I124" i="40"/>
  <c r="I124" i="39"/>
  <c r="I124" i="38"/>
  <c r="I116" i="41"/>
  <c r="I116" i="40"/>
  <c r="I116" i="39"/>
  <c r="I116" i="38"/>
  <c r="H109" i="41"/>
  <c r="H109" i="40"/>
  <c r="H109" i="39"/>
  <c r="H109" i="38"/>
  <c r="J99" i="41"/>
  <c r="J99" i="40"/>
  <c r="J99" i="39"/>
  <c r="J99" i="38"/>
  <c r="I92" i="41"/>
  <c r="I92" i="40"/>
  <c r="I92" i="39"/>
  <c r="I92" i="38"/>
  <c r="J59" i="41"/>
  <c r="J59" i="40"/>
  <c r="H32" i="41"/>
  <c r="H32" i="40"/>
  <c r="H32" i="39"/>
  <c r="H32" i="38"/>
  <c r="J10" i="41"/>
  <c r="J10" i="40"/>
  <c r="J10" i="39"/>
  <c r="H5" i="40"/>
  <c r="H5" i="38"/>
  <c r="H107" i="41"/>
  <c r="H107" i="40"/>
  <c r="H107" i="39"/>
  <c r="H107" i="38"/>
  <c r="H87" i="41"/>
  <c r="H87" i="40"/>
  <c r="H87" i="39"/>
  <c r="H87" i="38"/>
  <c r="H84" i="41"/>
  <c r="H84" i="40"/>
  <c r="H84" i="39"/>
  <c r="H84" i="38"/>
  <c r="H63" i="41"/>
  <c r="H63" i="40"/>
  <c r="H60" i="41"/>
  <c r="H60" i="40"/>
  <c r="H60" i="39"/>
  <c r="H60" i="38"/>
  <c r="H121" i="41"/>
  <c r="H121" i="40"/>
  <c r="H121" i="39"/>
  <c r="H121" i="38"/>
  <c r="I80" i="41"/>
  <c r="I80" i="40"/>
  <c r="I80" i="39"/>
  <c r="I80" i="38"/>
  <c r="H73" i="41"/>
  <c r="H73" i="40"/>
  <c r="H73" i="39"/>
  <c r="H73" i="38"/>
  <c r="H41" i="41"/>
  <c r="H41" i="40"/>
  <c r="H41" i="39"/>
  <c r="H41" i="38"/>
  <c r="J32" i="41"/>
  <c r="J32" i="40"/>
  <c r="J32" i="39"/>
  <c r="J32" i="38"/>
  <c r="H30" i="40"/>
  <c r="H30" i="41"/>
  <c r="H30" i="38"/>
  <c r="J24" i="41"/>
  <c r="J24" i="40"/>
  <c r="J24" i="39"/>
  <c r="J24" i="38"/>
  <c r="I21" i="41"/>
  <c r="I21" i="40"/>
  <c r="I21" i="39"/>
  <c r="J16" i="41"/>
  <c r="J16" i="40"/>
  <c r="J16" i="39"/>
  <c r="J16" i="38"/>
  <c r="I13" i="41"/>
  <c r="I13" i="40"/>
  <c r="H132" i="41"/>
  <c r="H132" i="40"/>
  <c r="H132" i="39"/>
  <c r="H132" i="38"/>
  <c r="J121" i="41"/>
  <c r="J121" i="40"/>
  <c r="J121" i="39"/>
  <c r="J121" i="38"/>
  <c r="J85" i="41"/>
  <c r="J85" i="40"/>
  <c r="J85" i="39"/>
  <c r="J85" i="38"/>
  <c r="H110" i="41"/>
  <c r="H110" i="40"/>
  <c r="H110" i="39"/>
  <c r="H110" i="38"/>
  <c r="J92" i="41"/>
  <c r="J92" i="40"/>
  <c r="J92" i="39"/>
  <c r="J92" i="38"/>
  <c r="H46" i="41"/>
  <c r="H46" i="40"/>
  <c r="H46" i="38"/>
  <c r="I28" i="41"/>
  <c r="I28" i="40"/>
  <c r="I28" i="39"/>
  <c r="I28" i="38"/>
  <c r="H21" i="41"/>
  <c r="H21" i="40"/>
  <c r="H21" i="39"/>
  <c r="I12" i="41"/>
  <c r="I12" i="40"/>
  <c r="I12" i="39"/>
  <c r="I12" i="38"/>
  <c r="H88" i="41"/>
  <c r="H88" i="40"/>
  <c r="H88" i="39"/>
  <c r="H88" i="38"/>
  <c r="J57" i="41"/>
  <c r="J57" i="40"/>
  <c r="J57" i="39"/>
  <c r="J57" i="38"/>
  <c r="J54" i="41"/>
  <c r="J54" i="40"/>
  <c r="H125" i="41"/>
  <c r="H125" i="40"/>
  <c r="H125" i="39"/>
  <c r="H125" i="38"/>
  <c r="J83" i="41"/>
  <c r="J83" i="40"/>
  <c r="J83" i="39"/>
  <c r="J83" i="38"/>
  <c r="J26" i="41"/>
  <c r="J26" i="40"/>
  <c r="J26" i="39"/>
  <c r="I119" i="41"/>
  <c r="I119" i="40"/>
  <c r="I119" i="39"/>
  <c r="I119" i="38"/>
  <c r="H115" i="41"/>
  <c r="H115" i="40"/>
  <c r="H115" i="39"/>
  <c r="H115" i="38"/>
  <c r="I99" i="41"/>
  <c r="I99" i="40"/>
  <c r="I99" i="39"/>
  <c r="I99" i="38"/>
  <c r="D10" i="23"/>
  <c r="I10" i="23" s="1"/>
  <c r="D10" i="25"/>
  <c r="D10" i="22"/>
  <c r="H10" i="22" s="1"/>
  <c r="D18" i="25"/>
  <c r="I18" i="25" s="1"/>
  <c r="D18" i="22"/>
  <c r="D5" i="23"/>
  <c r="H5" i="23" s="1"/>
  <c r="D5" i="25"/>
  <c r="H5" i="25" s="1"/>
  <c r="D5" i="22"/>
  <c r="H5" i="22" s="1"/>
  <c r="D59" i="25"/>
  <c r="H59" i="25" s="1"/>
  <c r="D59" i="22"/>
  <c r="H26" i="41"/>
  <c r="H26" i="40"/>
  <c r="H26" i="39"/>
  <c r="D38" i="25"/>
  <c r="H38" i="25" s="1"/>
  <c r="D38" i="22"/>
  <c r="H38" i="22" s="1"/>
  <c r="D27" i="32"/>
  <c r="D27" i="25"/>
  <c r="H27" i="25" s="1"/>
  <c r="D27" i="22"/>
  <c r="D45" i="25"/>
  <c r="J45" i="25" s="1"/>
  <c r="D45" i="22"/>
  <c r="D63" i="25"/>
  <c r="I63" i="25" s="1"/>
  <c r="D63" i="22"/>
  <c r="I63" i="22" s="1"/>
  <c r="D35" i="25"/>
  <c r="J35" i="25" s="1"/>
  <c r="D35" i="22"/>
  <c r="I27" i="41"/>
  <c r="I27" i="40"/>
  <c r="D23" i="25"/>
  <c r="J23" i="25" s="1"/>
  <c r="D23" i="22"/>
  <c r="D13" i="25"/>
  <c r="D13" i="22"/>
  <c r="J13" i="22" s="1"/>
  <c r="D66" i="25"/>
  <c r="D66" i="22"/>
  <c r="J91" i="41"/>
  <c r="J91" i="40"/>
  <c r="J91" i="39"/>
  <c r="J91" i="38"/>
  <c r="J30" i="41"/>
  <c r="J30" i="40"/>
  <c r="J30" i="38"/>
  <c r="I112" i="41"/>
  <c r="I112" i="40"/>
  <c r="I112" i="39"/>
  <c r="I112" i="38"/>
  <c r="D30" i="32"/>
  <c r="J30" i="32" s="1"/>
  <c r="M99" i="2"/>
  <c r="G99" i="41" s="1"/>
  <c r="J100" i="41"/>
  <c r="J100" i="40"/>
  <c r="J100" i="39"/>
  <c r="J100" i="38"/>
  <c r="I56" i="41"/>
  <c r="I56" i="40"/>
  <c r="I56" i="39"/>
  <c r="I56" i="38"/>
  <c r="J67" i="41"/>
  <c r="J67" i="40"/>
  <c r="J67" i="39"/>
  <c r="J67" i="38"/>
  <c r="I96" i="41"/>
  <c r="I96" i="40"/>
  <c r="I96" i="39"/>
  <c r="I96" i="38"/>
  <c r="J128" i="36"/>
  <c r="J74" i="36"/>
  <c r="J73" i="36"/>
  <c r="J65" i="36"/>
  <c r="J56" i="36"/>
  <c r="D55" i="38"/>
  <c r="J55" i="38" s="1"/>
  <c r="D55" i="14"/>
  <c r="D54" i="18"/>
  <c r="D47" i="36"/>
  <c r="D46" i="35"/>
  <c r="I46" i="35" s="1"/>
  <c r="D46" i="31"/>
  <c r="D45" i="38"/>
  <c r="I45" i="38" s="1"/>
  <c r="D45" i="30"/>
  <c r="J45" i="30" s="1"/>
  <c r="J37" i="36"/>
  <c r="J22" i="36"/>
  <c r="J21" i="36"/>
  <c r="D11" i="35"/>
  <c r="I11" i="35" s="1"/>
  <c r="D11" i="30"/>
  <c r="D10" i="18"/>
  <c r="D10" i="14"/>
  <c r="D9" i="18"/>
  <c r="D9" i="38"/>
  <c r="H9" i="38" s="1"/>
  <c r="D62" i="35"/>
  <c r="D62" i="38"/>
  <c r="J62" i="38" s="1"/>
  <c r="J44" i="36"/>
  <c r="D35" i="31"/>
  <c r="J35" i="31" s="1"/>
  <c r="D35" i="39"/>
  <c r="J35" i="39" s="1"/>
  <c r="D27" i="36"/>
  <c r="D27" i="24"/>
  <c r="H27" i="24" s="1"/>
  <c r="J17" i="36"/>
  <c r="D17" i="39"/>
  <c r="I17" i="39" s="1"/>
  <c r="J5" i="36"/>
  <c r="D5" i="39"/>
  <c r="J5" i="39" s="1"/>
  <c r="J104" i="36"/>
  <c r="J70" i="36"/>
  <c r="J69" i="36"/>
  <c r="D59" i="39"/>
  <c r="J59" i="39" s="1"/>
  <c r="D59" i="14"/>
  <c r="D58" i="35"/>
  <c r="I58" i="35" s="1"/>
  <c r="D58" i="31"/>
  <c r="D51" i="31"/>
  <c r="H51" i="31" s="1"/>
  <c r="D51" i="39"/>
  <c r="H51" i="39" s="1"/>
  <c r="D50" i="36"/>
  <c r="D50" i="30"/>
  <c r="D50" i="39"/>
  <c r="J50" i="39" s="1"/>
  <c r="J16" i="36"/>
  <c r="D15" i="35"/>
  <c r="H15" i="35" s="1"/>
  <c r="D15" i="18"/>
  <c r="D15" i="30"/>
  <c r="J101" i="36"/>
  <c r="D39" i="38"/>
  <c r="D39" i="36"/>
  <c r="D31" i="18"/>
  <c r="D31" i="31"/>
  <c r="D31" i="39"/>
  <c r="I31" i="39" s="1"/>
  <c r="D30" i="36"/>
  <c r="D30" i="30"/>
  <c r="H30" i="30" s="1"/>
  <c r="D30" i="39"/>
  <c r="D13" i="35"/>
  <c r="I13" i="35" s="1"/>
  <c r="D13" i="31"/>
  <c r="J124" i="36"/>
  <c r="J107" i="36"/>
  <c r="J88" i="36"/>
  <c r="J64" i="36"/>
  <c r="D61" i="18"/>
  <c r="D61" i="36"/>
  <c r="D42" i="35"/>
  <c r="I42" i="35" s="1"/>
  <c r="D42" i="38"/>
  <c r="J42" i="38" s="1"/>
  <c r="D19" i="18"/>
  <c r="D19" i="31"/>
  <c r="J19" i="31" s="1"/>
  <c r="D19" i="39"/>
  <c r="H19" i="39" s="1"/>
  <c r="D6" i="18"/>
  <c r="D6" i="38"/>
  <c r="J6" i="38" s="1"/>
  <c r="J132" i="36"/>
  <c r="J120" i="36"/>
  <c r="J86" i="36"/>
  <c r="J85" i="36"/>
  <c r="D66" i="35"/>
  <c r="H66" i="35" s="1"/>
  <c r="D66" i="38"/>
  <c r="I66" i="38" s="1"/>
  <c r="J57" i="36"/>
  <c r="D38" i="35"/>
  <c r="H38" i="35" s="1"/>
  <c r="D38" i="38"/>
  <c r="H38" i="38" s="1"/>
  <c r="J32" i="36"/>
  <c r="D23" i="35"/>
  <c r="I23" i="35" s="1"/>
  <c r="J23" i="36"/>
  <c r="D23" i="24"/>
  <c r="J23" i="24" s="1"/>
  <c r="J125" i="36"/>
  <c r="J89" i="36"/>
  <c r="D63" i="38"/>
  <c r="J63" i="38" s="1"/>
  <c r="D63" i="31"/>
  <c r="H63" i="31" s="1"/>
  <c r="D63" i="39"/>
  <c r="H63" i="39" s="1"/>
  <c r="D43" i="36"/>
  <c r="D43" i="14"/>
  <c r="J43" i="14" s="1"/>
  <c r="D34" i="35"/>
  <c r="J34" i="35" s="1"/>
  <c r="I35" i="41"/>
  <c r="I35" i="40"/>
  <c r="D26" i="36"/>
  <c r="D26" i="30"/>
  <c r="I26" i="30" s="1"/>
  <c r="D18" i="14"/>
  <c r="I18" i="14" s="1"/>
  <c r="D7" i="30"/>
  <c r="J7" i="30" s="1"/>
  <c r="J114" i="41"/>
  <c r="J114" i="40"/>
  <c r="J114" i="39"/>
  <c r="J114" i="38"/>
  <c r="H112" i="41"/>
  <c r="H112" i="40"/>
  <c r="H112" i="39"/>
  <c r="H112" i="38"/>
  <c r="I98" i="41"/>
  <c r="I98" i="40"/>
  <c r="I98" i="39"/>
  <c r="I98" i="38"/>
  <c r="I69" i="41"/>
  <c r="I69" i="40"/>
  <c r="I69" i="39"/>
  <c r="I69" i="38"/>
  <c r="I32" i="41"/>
  <c r="I32" i="40"/>
  <c r="I32" i="39"/>
  <c r="I32" i="38"/>
  <c r="J15" i="41"/>
  <c r="J15" i="40"/>
  <c r="H100" i="41"/>
  <c r="H100" i="40"/>
  <c r="H100" i="39"/>
  <c r="H100" i="38"/>
  <c r="J75" i="41"/>
  <c r="J75" i="40"/>
  <c r="J75" i="39"/>
  <c r="J75" i="38"/>
  <c r="I31" i="41"/>
  <c r="I31" i="40"/>
  <c r="I31" i="38"/>
  <c r="H79" i="41"/>
  <c r="H79" i="40"/>
  <c r="H79" i="39"/>
  <c r="H79" i="38"/>
  <c r="H44" i="41"/>
  <c r="H44" i="40"/>
  <c r="H44" i="39"/>
  <c r="H44" i="38"/>
  <c r="H105" i="41"/>
  <c r="H105" i="40"/>
  <c r="H105" i="39"/>
  <c r="H105" i="38"/>
  <c r="J95" i="41"/>
  <c r="J95" i="40"/>
  <c r="J95" i="39"/>
  <c r="J95" i="38"/>
  <c r="H65" i="41"/>
  <c r="H65" i="40"/>
  <c r="H65" i="39"/>
  <c r="H65" i="38"/>
  <c r="J28" i="41"/>
  <c r="J28" i="40"/>
  <c r="J28" i="39"/>
  <c r="J28" i="38"/>
  <c r="J20" i="41"/>
  <c r="J20" i="40"/>
  <c r="J20" i="39"/>
  <c r="J20" i="38"/>
  <c r="I9" i="41"/>
  <c r="I9" i="40"/>
  <c r="I95" i="41"/>
  <c r="I95" i="40"/>
  <c r="I95" i="39"/>
  <c r="I95" i="38"/>
  <c r="H83" i="41"/>
  <c r="H83" i="40"/>
  <c r="H83" i="39"/>
  <c r="H83" i="38"/>
  <c r="H55" i="41"/>
  <c r="H55" i="40"/>
  <c r="I117" i="41"/>
  <c r="I117" i="40"/>
  <c r="I117" i="39"/>
  <c r="I117" i="38"/>
  <c r="I85" i="41"/>
  <c r="I85" i="40"/>
  <c r="I85" i="39"/>
  <c r="I85" i="38"/>
  <c r="I37" i="41"/>
  <c r="I37" i="40"/>
  <c r="I37" i="39"/>
  <c r="I37" i="38"/>
  <c r="J31" i="41"/>
  <c r="J31" i="40"/>
  <c r="I111" i="41"/>
  <c r="I111" i="40"/>
  <c r="I111" i="39"/>
  <c r="I111" i="38"/>
  <c r="J115" i="41"/>
  <c r="J115" i="40"/>
  <c r="J115" i="39"/>
  <c r="J115" i="38"/>
  <c r="H20" i="41"/>
  <c r="H20" i="40"/>
  <c r="H20" i="39"/>
  <c r="H20" i="38"/>
  <c r="H24" i="41"/>
  <c r="H24" i="40"/>
  <c r="H24" i="38"/>
  <c r="H24" i="39"/>
  <c r="D34" i="25"/>
  <c r="F34" i="25" s="1"/>
  <c r="D34" i="22"/>
  <c r="J34" i="22" s="1"/>
  <c r="I64" i="41"/>
  <c r="I64" i="40"/>
  <c r="I64" i="39"/>
  <c r="I64" i="38"/>
  <c r="D26" i="32"/>
  <c r="J26" i="32" s="1"/>
  <c r="D26" i="25"/>
  <c r="I26" i="25" s="1"/>
  <c r="D26" i="22"/>
  <c r="H26" i="22" s="1"/>
  <c r="H86" i="41"/>
  <c r="H86" i="40"/>
  <c r="H86" i="39"/>
  <c r="H86" i="38"/>
  <c r="I84" i="41"/>
  <c r="I84" i="40"/>
  <c r="I84" i="39"/>
  <c r="I84" i="38"/>
  <c r="J130" i="36"/>
  <c r="J99" i="36"/>
  <c r="J83" i="36"/>
  <c r="D55" i="31"/>
  <c r="J55" i="31" s="1"/>
  <c r="D55" i="39"/>
  <c r="J55" i="39" s="1"/>
  <c r="J45" i="36"/>
  <c r="J106" i="36"/>
  <c r="J81" i="36"/>
  <c r="J122" i="36"/>
  <c r="J52" i="36"/>
  <c r="D15" i="24"/>
  <c r="H15" i="24" s="1"/>
  <c r="K4" i="36"/>
  <c r="J67" i="36"/>
  <c r="J40" i="36"/>
  <c r="D31" i="14"/>
  <c r="J31" i="14" s="1"/>
  <c r="D61" i="14"/>
  <c r="D61" i="30"/>
  <c r="I61" i="30" s="1"/>
  <c r="D6" i="35"/>
  <c r="D6" i="24"/>
  <c r="H6" i="24" s="1"/>
  <c r="J114" i="36"/>
  <c r="H106" i="41"/>
  <c r="H106" i="40"/>
  <c r="H106" i="39"/>
  <c r="H106" i="38"/>
  <c r="H98" i="41"/>
  <c r="H98" i="40"/>
  <c r="H98" i="39"/>
  <c r="H98" i="38"/>
  <c r="H90" i="41"/>
  <c r="H90" i="40"/>
  <c r="H90" i="39"/>
  <c r="H90" i="38"/>
  <c r="H50" i="41"/>
  <c r="H50" i="40"/>
  <c r="H50" i="38"/>
  <c r="I34" i="41"/>
  <c r="F34" i="41"/>
  <c r="I34" i="40"/>
  <c r="F34" i="40"/>
  <c r="F34" i="38"/>
  <c r="I34" i="38"/>
  <c r="I22" i="41"/>
  <c r="I22" i="40"/>
  <c r="I22" i="38"/>
  <c r="I22" i="39"/>
  <c r="I10" i="41"/>
  <c r="I10" i="40"/>
  <c r="I10" i="39"/>
  <c r="I129" i="41"/>
  <c r="I129" i="40"/>
  <c r="I129" i="39"/>
  <c r="I129" i="38"/>
  <c r="I121" i="41"/>
  <c r="I121" i="40"/>
  <c r="I121" i="38"/>
  <c r="I121" i="39"/>
  <c r="I113" i="41"/>
  <c r="I113" i="40"/>
  <c r="I113" i="39"/>
  <c r="I113" i="38"/>
  <c r="I105" i="41"/>
  <c r="I105" i="40"/>
  <c r="I105" i="39"/>
  <c r="I105" i="38"/>
  <c r="I97" i="41"/>
  <c r="I97" i="40"/>
  <c r="I97" i="39"/>
  <c r="I97" i="38"/>
  <c r="I89" i="41"/>
  <c r="I89" i="40"/>
  <c r="I89" i="38"/>
  <c r="I89" i="39"/>
  <c r="I81" i="41"/>
  <c r="I81" i="40"/>
  <c r="I81" i="39"/>
  <c r="I81" i="38"/>
  <c r="I73" i="41"/>
  <c r="I73" i="40"/>
  <c r="I73" i="39"/>
  <c r="I73" i="38"/>
  <c r="I65" i="41"/>
  <c r="I65" i="40"/>
  <c r="I65" i="39"/>
  <c r="I65" i="38"/>
  <c r="I57" i="41"/>
  <c r="I57" i="40"/>
  <c r="I57" i="38"/>
  <c r="I57" i="39"/>
  <c r="I49" i="41"/>
  <c r="I49" i="40"/>
  <c r="I49" i="39"/>
  <c r="I49" i="38"/>
  <c r="H127" i="41"/>
  <c r="H127" i="40"/>
  <c r="H127" i="39"/>
  <c r="H127" i="38"/>
  <c r="I110" i="41"/>
  <c r="I110" i="40"/>
  <c r="I110" i="39"/>
  <c r="I110" i="38"/>
  <c r="J101" i="41"/>
  <c r="J101" i="40"/>
  <c r="J101" i="39"/>
  <c r="J101" i="38"/>
  <c r="J98" i="41"/>
  <c r="J98" i="40"/>
  <c r="J98" i="39"/>
  <c r="J98" i="38"/>
  <c r="H96" i="41"/>
  <c r="H96" i="40"/>
  <c r="H96" i="39"/>
  <c r="H96" i="38"/>
  <c r="H75" i="41"/>
  <c r="H75" i="40"/>
  <c r="H75" i="39"/>
  <c r="H75" i="38"/>
  <c r="H59" i="41"/>
  <c r="H59" i="40"/>
  <c r="H43" i="41"/>
  <c r="H43" i="40"/>
  <c r="J128" i="41"/>
  <c r="J128" i="40"/>
  <c r="J128" i="39"/>
  <c r="J128" i="38"/>
  <c r="J120" i="41"/>
  <c r="J120" i="40"/>
  <c r="J120" i="39"/>
  <c r="J120" i="38"/>
  <c r="J112" i="41"/>
  <c r="J112" i="40"/>
  <c r="J112" i="39"/>
  <c r="J112" i="38"/>
  <c r="J104" i="41"/>
  <c r="J104" i="40"/>
  <c r="J104" i="39"/>
  <c r="J104" i="38"/>
  <c r="J96" i="41"/>
  <c r="J96" i="40"/>
  <c r="J96" i="39"/>
  <c r="J96" i="38"/>
  <c r="J88" i="41"/>
  <c r="J88" i="40"/>
  <c r="J88" i="39"/>
  <c r="J88" i="38"/>
  <c r="J80" i="41"/>
  <c r="J80" i="40"/>
  <c r="J80" i="39"/>
  <c r="J80" i="38"/>
  <c r="J72" i="41"/>
  <c r="J72" i="40"/>
  <c r="J72" i="39"/>
  <c r="J72" i="38"/>
  <c r="J64" i="41"/>
  <c r="J64" i="40"/>
  <c r="J64" i="39"/>
  <c r="J64" i="38"/>
  <c r="J56" i="41"/>
  <c r="J56" i="40"/>
  <c r="J56" i="39"/>
  <c r="J56" i="38"/>
  <c r="J48" i="41"/>
  <c r="J48" i="40"/>
  <c r="J48" i="39"/>
  <c r="J48" i="38"/>
  <c r="J40" i="41"/>
  <c r="J40" i="40"/>
  <c r="J40" i="39"/>
  <c r="J40" i="38"/>
  <c r="H35" i="41"/>
  <c r="H35" i="40"/>
  <c r="J33" i="41"/>
  <c r="J33" i="40"/>
  <c r="J33" i="39"/>
  <c r="J33" i="38"/>
  <c r="H31" i="41"/>
  <c r="H31" i="40"/>
  <c r="H31" i="38"/>
  <c r="J29" i="41"/>
  <c r="J29" i="40"/>
  <c r="J29" i="38"/>
  <c r="J29" i="39"/>
  <c r="H27" i="41"/>
  <c r="H27" i="40"/>
  <c r="J25" i="41"/>
  <c r="J25" i="40"/>
  <c r="J25" i="39"/>
  <c r="J25" i="38"/>
  <c r="H23" i="41"/>
  <c r="H23" i="40"/>
  <c r="J21" i="41"/>
  <c r="J21" i="40"/>
  <c r="J21" i="39"/>
  <c r="H19" i="41"/>
  <c r="H19" i="40"/>
  <c r="J17" i="41"/>
  <c r="J17" i="40"/>
  <c r="H15" i="41"/>
  <c r="H15" i="40"/>
  <c r="J13" i="41"/>
  <c r="J13" i="40"/>
  <c r="H11" i="41"/>
  <c r="H11" i="40"/>
  <c r="J9" i="41"/>
  <c r="J9" i="40"/>
  <c r="I130" i="41"/>
  <c r="I130" i="40"/>
  <c r="I130" i="39"/>
  <c r="I130" i="38"/>
  <c r="I127" i="41"/>
  <c r="I127" i="40"/>
  <c r="I127" i="39"/>
  <c r="I127" i="38"/>
  <c r="H124" i="41"/>
  <c r="H124" i="40"/>
  <c r="H124" i="39"/>
  <c r="H124" i="38"/>
  <c r="I86" i="41"/>
  <c r="I86" i="40"/>
  <c r="I86" i="39"/>
  <c r="I86" i="38"/>
  <c r="I78" i="41"/>
  <c r="I78" i="40"/>
  <c r="I78" i="39"/>
  <c r="I78" i="38"/>
  <c r="I75" i="41"/>
  <c r="I75" i="40"/>
  <c r="I75" i="39"/>
  <c r="I75" i="38"/>
  <c r="I62" i="41"/>
  <c r="I62" i="40"/>
  <c r="I59" i="41"/>
  <c r="I59" i="40"/>
  <c r="I59" i="39"/>
  <c r="I46" i="41"/>
  <c r="I46" i="40"/>
  <c r="I46" i="38"/>
  <c r="I43" i="41"/>
  <c r="I43" i="40"/>
  <c r="I133" i="41"/>
  <c r="I133" i="40"/>
  <c r="I133" i="39"/>
  <c r="I133" i="38"/>
  <c r="H126" i="41"/>
  <c r="H126" i="40"/>
  <c r="H126" i="39"/>
  <c r="H126" i="38"/>
  <c r="H94" i="41"/>
  <c r="H94" i="40"/>
  <c r="H94" i="39"/>
  <c r="H94" i="38"/>
  <c r="J84" i="41"/>
  <c r="J84" i="40"/>
  <c r="J84" i="39"/>
  <c r="J84" i="38"/>
  <c r="J76" i="41"/>
  <c r="J76" i="40"/>
  <c r="J76" i="39"/>
  <c r="J76" i="38"/>
  <c r="H70" i="41"/>
  <c r="H70" i="40"/>
  <c r="H70" i="39"/>
  <c r="H70" i="38"/>
  <c r="I53" i="41"/>
  <c r="I53" i="40"/>
  <c r="I53" i="39"/>
  <c r="I53" i="38"/>
  <c r="J23" i="41"/>
  <c r="J23" i="40"/>
  <c r="I20" i="41"/>
  <c r="I20" i="40"/>
  <c r="I20" i="39"/>
  <c r="I20" i="38"/>
  <c r="I16" i="41"/>
  <c r="I16" i="40"/>
  <c r="I16" i="39"/>
  <c r="I16" i="38"/>
  <c r="J11" i="41"/>
  <c r="J11" i="40"/>
  <c r="I4" i="41"/>
  <c r="I4" i="40"/>
  <c r="I4" i="39"/>
  <c r="L4" i="39" s="1"/>
  <c r="I4" i="38"/>
  <c r="L4" i="38" s="1"/>
  <c r="J126" i="41"/>
  <c r="J126" i="40"/>
  <c r="J126" i="39"/>
  <c r="J126" i="38"/>
  <c r="H91" i="41"/>
  <c r="H91" i="40"/>
  <c r="H91" i="39"/>
  <c r="H91" i="38"/>
  <c r="I67" i="41"/>
  <c r="I67" i="40"/>
  <c r="I67" i="39"/>
  <c r="I67" i="38"/>
  <c r="I38" i="41"/>
  <c r="I38" i="40"/>
  <c r="I132" i="41"/>
  <c r="I132" i="40"/>
  <c r="I132" i="39"/>
  <c r="I132" i="38"/>
  <c r="J107" i="41"/>
  <c r="J107" i="40"/>
  <c r="J107" i="39"/>
  <c r="J107" i="38"/>
  <c r="I76" i="41"/>
  <c r="I76" i="40"/>
  <c r="I76" i="39"/>
  <c r="I76" i="38"/>
  <c r="H69" i="41"/>
  <c r="H69" i="40"/>
  <c r="H69" i="39"/>
  <c r="H69" i="38"/>
  <c r="H37" i="41"/>
  <c r="H37" i="40"/>
  <c r="H37" i="39"/>
  <c r="H37" i="38"/>
  <c r="H28" i="41"/>
  <c r="H28" i="40"/>
  <c r="H28" i="39"/>
  <c r="H28" i="38"/>
  <c r="I19" i="41"/>
  <c r="I19" i="40"/>
  <c r="H16" i="41"/>
  <c r="H16" i="40"/>
  <c r="H16" i="39"/>
  <c r="H16" i="38"/>
  <c r="H131" i="41"/>
  <c r="H131" i="40"/>
  <c r="H131" i="39"/>
  <c r="H131" i="38"/>
  <c r="H128" i="41"/>
  <c r="H128" i="40"/>
  <c r="H128" i="39"/>
  <c r="H128" i="38"/>
  <c r="I122" i="41"/>
  <c r="I122" i="40"/>
  <c r="I122" i="39"/>
  <c r="I122" i="38"/>
  <c r="F107" i="41"/>
  <c r="I107" i="41"/>
  <c r="I107" i="40"/>
  <c r="F107" i="40"/>
  <c r="F107" i="39"/>
  <c r="I107" i="39"/>
  <c r="F107" i="38"/>
  <c r="I107" i="38"/>
  <c r="I90" i="41"/>
  <c r="I90" i="40"/>
  <c r="I90" i="39"/>
  <c r="I90" i="38"/>
  <c r="I87" i="41"/>
  <c r="I87" i="40"/>
  <c r="I87" i="39"/>
  <c r="I87" i="38"/>
  <c r="I66" i="41"/>
  <c r="I66" i="40"/>
  <c r="I63" i="41"/>
  <c r="I63" i="40"/>
  <c r="J50" i="41"/>
  <c r="J50" i="40"/>
  <c r="J50" i="38"/>
  <c r="I120" i="41"/>
  <c r="I120" i="40"/>
  <c r="I120" i="39"/>
  <c r="I120" i="38"/>
  <c r="H113" i="41"/>
  <c r="H113" i="40"/>
  <c r="H113" i="39"/>
  <c r="H113" i="38"/>
  <c r="H97" i="41"/>
  <c r="H97" i="40"/>
  <c r="H97" i="39"/>
  <c r="H97" i="38"/>
  <c r="J71" i="41"/>
  <c r="J71" i="40"/>
  <c r="J71" i="39"/>
  <c r="J71" i="38"/>
  <c r="H57" i="41"/>
  <c r="H57" i="40"/>
  <c r="H57" i="39"/>
  <c r="H57" i="38"/>
  <c r="H49" i="41"/>
  <c r="H49" i="40"/>
  <c r="H49" i="39"/>
  <c r="H49" i="38"/>
  <c r="J39" i="41"/>
  <c r="J39" i="40"/>
  <c r="I29" i="41"/>
  <c r="I29" i="40"/>
  <c r="I29" i="39"/>
  <c r="I29" i="38"/>
  <c r="J109" i="41"/>
  <c r="J109" i="40"/>
  <c r="J109" i="39"/>
  <c r="J109" i="38"/>
  <c r="H95" i="41"/>
  <c r="H95" i="40"/>
  <c r="H95" i="39"/>
  <c r="H95" i="38"/>
  <c r="H92" i="41"/>
  <c r="H92" i="40"/>
  <c r="H92" i="39"/>
  <c r="H92" i="38"/>
  <c r="J77" i="41"/>
  <c r="J77" i="40"/>
  <c r="J77" i="39"/>
  <c r="J77" i="38"/>
  <c r="J74" i="41"/>
  <c r="J74" i="40"/>
  <c r="J74" i="39"/>
  <c r="J74" i="38"/>
  <c r="J61" i="41"/>
  <c r="J61" i="40"/>
  <c r="J58" i="41"/>
  <c r="J58" i="40"/>
  <c r="J45" i="41"/>
  <c r="J45" i="40"/>
  <c r="J45" i="38"/>
  <c r="J42" i="41"/>
  <c r="J42" i="40"/>
  <c r="J108" i="41"/>
  <c r="J108" i="40"/>
  <c r="J108" i="39"/>
  <c r="J108" i="38"/>
  <c r="I77" i="41"/>
  <c r="I77" i="40"/>
  <c r="I77" i="39"/>
  <c r="I77" i="38"/>
  <c r="H33" i="41"/>
  <c r="H33" i="40"/>
  <c r="H33" i="39"/>
  <c r="H33" i="38"/>
  <c r="I6" i="41"/>
  <c r="I6" i="40"/>
  <c r="I118" i="41"/>
  <c r="I118" i="40"/>
  <c r="I118" i="39"/>
  <c r="I118" i="38"/>
  <c r="H111" i="41"/>
  <c r="H111" i="40"/>
  <c r="H111" i="39"/>
  <c r="H111" i="38"/>
  <c r="H108" i="41"/>
  <c r="H108" i="40"/>
  <c r="H108" i="39"/>
  <c r="H108" i="38"/>
  <c r="J106" i="41"/>
  <c r="J106" i="40"/>
  <c r="J106" i="39"/>
  <c r="J106" i="38"/>
  <c r="J102" i="41"/>
  <c r="J102" i="40"/>
  <c r="J102" i="39"/>
  <c r="J102" i="38"/>
  <c r="J82" i="41"/>
  <c r="J82" i="40"/>
  <c r="J82" i="39"/>
  <c r="J82" i="38"/>
  <c r="I70" i="41"/>
  <c r="I70" i="40"/>
  <c r="I70" i="39"/>
  <c r="I70" i="38"/>
  <c r="H51" i="41"/>
  <c r="H51" i="40"/>
  <c r="H117" i="41"/>
  <c r="H117" i="40"/>
  <c r="H117" i="39"/>
  <c r="H117" i="38"/>
  <c r="H93" i="41"/>
  <c r="H93" i="40"/>
  <c r="H93" i="39"/>
  <c r="H93" i="38"/>
  <c r="I68" i="41"/>
  <c r="I68" i="40"/>
  <c r="I68" i="39"/>
  <c r="I68" i="38"/>
  <c r="H61" i="41"/>
  <c r="H61" i="40"/>
  <c r="I44" i="41"/>
  <c r="I44" i="40"/>
  <c r="I44" i="39"/>
  <c r="I44" i="38"/>
  <c r="J34" i="41"/>
  <c r="J34" i="40"/>
  <c r="J34" i="38"/>
  <c r="J22" i="41"/>
  <c r="J22" i="40"/>
  <c r="J22" i="39"/>
  <c r="J22" i="38"/>
  <c r="I15" i="41"/>
  <c r="I15" i="40"/>
  <c r="J6" i="41"/>
  <c r="J6" i="40"/>
  <c r="I115" i="41"/>
  <c r="I115" i="40"/>
  <c r="I115" i="39"/>
  <c r="I115" i="38"/>
  <c r="J81" i="41"/>
  <c r="J81" i="40"/>
  <c r="J81" i="39"/>
  <c r="J81" i="38"/>
  <c r="J53" i="41"/>
  <c r="J53" i="40"/>
  <c r="J53" i="39"/>
  <c r="J53" i="38"/>
  <c r="D9" i="22"/>
  <c r="D9" i="25"/>
  <c r="I9" i="25" s="1"/>
  <c r="D47" i="26"/>
  <c r="D47" i="25"/>
  <c r="D47" i="22"/>
  <c r="D39" i="25"/>
  <c r="I39" i="25" s="1"/>
  <c r="D39" i="22"/>
  <c r="D21" i="23"/>
  <c r="D21" i="25"/>
  <c r="I21" i="25" s="1"/>
  <c r="D21" i="22"/>
  <c r="I45" i="41"/>
  <c r="I45" i="40"/>
  <c r="H6" i="41"/>
  <c r="H6" i="40"/>
  <c r="D58" i="25"/>
  <c r="D58" i="22"/>
  <c r="I58" i="22" s="1"/>
  <c r="D54" i="25"/>
  <c r="I54" i="25" s="1"/>
  <c r="D54" i="22"/>
  <c r="D46" i="32"/>
  <c r="J46" i="32" s="1"/>
  <c r="D46" i="25"/>
  <c r="H46" i="25" s="1"/>
  <c r="D46" i="22"/>
  <c r="H4" i="41"/>
  <c r="H4" i="40"/>
  <c r="H4" i="39"/>
  <c r="K4" i="39" s="1"/>
  <c r="H4" i="38"/>
  <c r="K4" i="38" s="1"/>
  <c r="J131" i="41"/>
  <c r="J131" i="40"/>
  <c r="J131" i="39"/>
  <c r="J131" i="38"/>
  <c r="M86" i="2"/>
  <c r="G86" i="36" s="1"/>
  <c r="J87" i="41"/>
  <c r="J87" i="40"/>
  <c r="J87" i="39"/>
  <c r="J87" i="38"/>
  <c r="J44" i="41"/>
  <c r="J44" i="40"/>
  <c r="J44" i="39"/>
  <c r="J44" i="38"/>
  <c r="M7" i="2"/>
  <c r="J8" i="41"/>
  <c r="J8" i="40"/>
  <c r="J8" i="39"/>
  <c r="J8" i="38"/>
  <c r="D45" i="23"/>
  <c r="H45" i="23" s="1"/>
  <c r="M46" i="2"/>
  <c r="G46" i="41" s="1"/>
  <c r="J47" i="41"/>
  <c r="J47" i="40"/>
  <c r="J51" i="41"/>
  <c r="J51" i="40"/>
  <c r="J51" i="39"/>
  <c r="J132" i="41"/>
  <c r="J132" i="40"/>
  <c r="J132" i="39"/>
  <c r="J132" i="38"/>
  <c r="J123" i="41"/>
  <c r="J123" i="40"/>
  <c r="J123" i="39"/>
  <c r="J123" i="38"/>
  <c r="J112" i="36"/>
  <c r="D55" i="36"/>
  <c r="D54" i="31"/>
  <c r="D54" i="24"/>
  <c r="H54" i="24" s="1"/>
  <c r="D47" i="31"/>
  <c r="D47" i="39"/>
  <c r="H47" i="39" s="1"/>
  <c r="D46" i="36"/>
  <c r="D46" i="30"/>
  <c r="D46" i="39"/>
  <c r="I46" i="39" s="1"/>
  <c r="D45" i="24"/>
  <c r="J45" i="24" s="1"/>
  <c r="D45" i="39"/>
  <c r="H45" i="39" s="1"/>
  <c r="D21" i="35"/>
  <c r="D21" i="31"/>
  <c r="J21" i="31" s="1"/>
  <c r="J11" i="36"/>
  <c r="D10" i="31"/>
  <c r="H10" i="31" s="1"/>
  <c r="D10" i="24"/>
  <c r="D9" i="24"/>
  <c r="D9" i="30"/>
  <c r="I9" i="30" s="1"/>
  <c r="J123" i="36"/>
  <c r="J117" i="36"/>
  <c r="D62" i="18"/>
  <c r="D35" i="18"/>
  <c r="D35" i="30"/>
  <c r="D27" i="39"/>
  <c r="D27" i="38"/>
  <c r="J27" i="38" s="1"/>
  <c r="D27" i="31"/>
  <c r="H27" i="31" s="1"/>
  <c r="D17" i="35"/>
  <c r="E17" i="35" s="1"/>
  <c r="D5" i="18"/>
  <c r="D5" i="31"/>
  <c r="J5" i="31" s="1"/>
  <c r="J115" i="36"/>
  <c r="J60" i="36"/>
  <c r="D59" i="18"/>
  <c r="D59" i="36"/>
  <c r="D59" i="24"/>
  <c r="I59" i="24" s="1"/>
  <c r="D58" i="36"/>
  <c r="D58" i="30"/>
  <c r="D58" i="39"/>
  <c r="H58" i="39" s="1"/>
  <c r="D51" i="18"/>
  <c r="D50" i="35"/>
  <c r="J41" i="36"/>
  <c r="J25" i="36"/>
  <c r="J119" i="36"/>
  <c r="D39" i="18"/>
  <c r="D39" i="31"/>
  <c r="D39" i="39"/>
  <c r="J39" i="39" s="1"/>
  <c r="D30" i="18"/>
  <c r="D13" i="38"/>
  <c r="D13" i="30"/>
  <c r="H13" i="30" s="1"/>
  <c r="J110" i="36"/>
  <c r="D61" i="35"/>
  <c r="I61" i="35" s="1"/>
  <c r="D42" i="18"/>
  <c r="J28" i="36"/>
  <c r="D19" i="35"/>
  <c r="H19" i="35" s="1"/>
  <c r="D19" i="30"/>
  <c r="D6" i="14"/>
  <c r="J6" i="14" s="1"/>
  <c r="J100" i="36"/>
  <c r="J94" i="36"/>
  <c r="J92" i="36"/>
  <c r="D66" i="18"/>
  <c r="D66" i="14"/>
  <c r="J66" i="14" s="1"/>
  <c r="D38" i="18"/>
  <c r="D38" i="14"/>
  <c r="H38" i="14" s="1"/>
  <c r="D23" i="38"/>
  <c r="H23" i="38" s="1"/>
  <c r="D23" i="31"/>
  <c r="H23" i="31" s="1"/>
  <c r="D23" i="39"/>
  <c r="I23" i="39" s="1"/>
  <c r="J116" i="36"/>
  <c r="J96" i="36"/>
  <c r="J80" i="36"/>
  <c r="D63" i="18"/>
  <c r="D63" i="30"/>
  <c r="D43" i="38"/>
  <c r="D43" i="31"/>
  <c r="J43" i="31" s="1"/>
  <c r="J36" i="36"/>
  <c r="D34" i="18"/>
  <c r="D34" i="14"/>
  <c r="H34" i="14" s="1"/>
  <c r="D26" i="35"/>
  <c r="I26" i="35" s="1"/>
  <c r="D26" i="38"/>
  <c r="D18" i="35"/>
  <c r="J18" i="35" s="1"/>
  <c r="D18" i="31"/>
  <c r="D18" i="24"/>
  <c r="H18" i="24" s="1"/>
  <c r="D7" i="35"/>
  <c r="H76" i="41"/>
  <c r="H76" i="40"/>
  <c r="H76" i="39"/>
  <c r="H76" i="38"/>
  <c r="J119" i="41"/>
  <c r="J119" i="40"/>
  <c r="J119" i="39"/>
  <c r="J119" i="38"/>
  <c r="H89" i="41"/>
  <c r="H89" i="40"/>
  <c r="H89" i="39"/>
  <c r="H89" i="38"/>
  <c r="I25" i="41"/>
  <c r="I25" i="40"/>
  <c r="I25" i="39"/>
  <c r="I25" i="38"/>
  <c r="J12" i="41"/>
  <c r="J12" i="40"/>
  <c r="J12" i="39"/>
  <c r="J12" i="38"/>
  <c r="J129" i="41"/>
  <c r="J129" i="40"/>
  <c r="J129" i="39"/>
  <c r="J129" i="38"/>
  <c r="H103" i="41"/>
  <c r="H103" i="40"/>
  <c r="H103" i="39"/>
  <c r="H103" i="38"/>
  <c r="H68" i="41"/>
  <c r="H68" i="40"/>
  <c r="H68" i="39"/>
  <c r="H68" i="38"/>
  <c r="H52" i="41"/>
  <c r="H52" i="40"/>
  <c r="H52" i="39"/>
  <c r="H52" i="38"/>
  <c r="H39" i="41"/>
  <c r="H39" i="40"/>
  <c r="H54" i="41"/>
  <c r="H54" i="40"/>
  <c r="H54" i="39"/>
  <c r="H9" i="41"/>
  <c r="H9" i="40"/>
  <c r="I51" i="41"/>
  <c r="I51" i="40"/>
  <c r="H12" i="41"/>
  <c r="H12" i="40"/>
  <c r="H12" i="39"/>
  <c r="H12" i="38"/>
  <c r="H34" i="41"/>
  <c r="H34" i="40"/>
  <c r="H34" i="38"/>
  <c r="D15" i="25"/>
  <c r="D15" i="22"/>
  <c r="D31" i="25"/>
  <c r="D31" i="22"/>
  <c r="D61" i="29"/>
  <c r="J61" i="29" s="1"/>
  <c r="D61" i="25"/>
  <c r="D61" i="22"/>
  <c r="I61" i="22" s="1"/>
  <c r="D55" i="25"/>
  <c r="J55" i="25" s="1"/>
  <c r="D55" i="22"/>
  <c r="J55" i="22" s="1"/>
  <c r="D30" i="25"/>
  <c r="I30" i="25" s="1"/>
  <c r="D30" i="22"/>
  <c r="I30" i="22" s="1"/>
  <c r="H22" i="41"/>
  <c r="H22" i="40"/>
  <c r="H22" i="39"/>
  <c r="H22" i="38"/>
  <c r="J126" i="36"/>
  <c r="J12" i="36"/>
  <c r="J98" i="36"/>
  <c r="J90" i="36"/>
  <c r="J103" i="36"/>
  <c r="J79" i="36"/>
  <c r="J33" i="36"/>
  <c r="J131" i="36"/>
  <c r="D30" i="14"/>
  <c r="H30" i="14" s="1"/>
  <c r="J97" i="36"/>
  <c r="D61" i="38"/>
  <c r="I61" i="38" s="1"/>
  <c r="D19" i="38"/>
  <c r="I19" i="38" s="1"/>
  <c r="D19" i="14"/>
  <c r="I19" i="14" s="1"/>
  <c r="D6" i="31"/>
  <c r="H6" i="31" s="1"/>
  <c r="J75" i="36"/>
  <c r="J108" i="36"/>
  <c r="D34" i="31"/>
  <c r="J34" i="31" s="1"/>
  <c r="D26" i="18"/>
  <c r="D26" i="14"/>
  <c r="J26" i="14" s="1"/>
  <c r="J18" i="36"/>
  <c r="H122" i="41"/>
  <c r="H122" i="40"/>
  <c r="H122" i="39"/>
  <c r="H122" i="38"/>
  <c r="H82" i="41"/>
  <c r="H82" i="40"/>
  <c r="H82" i="39"/>
  <c r="H82" i="38"/>
  <c r="H66" i="41"/>
  <c r="H66" i="40"/>
  <c r="H42" i="41"/>
  <c r="H42" i="40"/>
  <c r="I30" i="41"/>
  <c r="I30" i="40"/>
  <c r="I30" i="38"/>
  <c r="I14" i="41"/>
  <c r="I14" i="40"/>
  <c r="I14" i="39"/>
  <c r="I14" i="38"/>
  <c r="J133" i="41"/>
  <c r="J133" i="40"/>
  <c r="J133" i="39"/>
  <c r="J133" i="38"/>
  <c r="J130" i="41"/>
  <c r="J130" i="40"/>
  <c r="J130" i="39"/>
  <c r="J130" i="38"/>
  <c r="J89" i="41"/>
  <c r="J89" i="40"/>
  <c r="J89" i="39"/>
  <c r="J89" i="38"/>
  <c r="J86" i="41"/>
  <c r="G86" i="40"/>
  <c r="J86" i="40"/>
  <c r="J86" i="39"/>
  <c r="J86" i="38"/>
  <c r="G86" i="38"/>
  <c r="J78" i="41"/>
  <c r="J78" i="40"/>
  <c r="J78" i="39"/>
  <c r="J78" i="38"/>
  <c r="J65" i="41"/>
  <c r="J65" i="40"/>
  <c r="J65" i="39"/>
  <c r="J65" i="38"/>
  <c r="G62" i="41"/>
  <c r="J62" i="41"/>
  <c r="G62" i="40"/>
  <c r="J62" i="40"/>
  <c r="J49" i="41"/>
  <c r="J49" i="40"/>
  <c r="J49" i="39"/>
  <c r="J49" i="38"/>
  <c r="J46" i="41"/>
  <c r="J46" i="40"/>
  <c r="J46" i="38"/>
  <c r="I101" i="41"/>
  <c r="I101" i="40"/>
  <c r="I101" i="39"/>
  <c r="I101" i="38"/>
  <c r="H38" i="41"/>
  <c r="H38" i="40"/>
  <c r="J19" i="40"/>
  <c r="J19" i="41"/>
  <c r="I126" i="41"/>
  <c r="I126" i="40"/>
  <c r="I126" i="39"/>
  <c r="I126" i="38"/>
  <c r="H123" i="41"/>
  <c r="H123" i="40"/>
  <c r="H123" i="39"/>
  <c r="H123" i="38"/>
  <c r="J41" i="41"/>
  <c r="J41" i="40"/>
  <c r="J41" i="39"/>
  <c r="J41" i="38"/>
  <c r="J38" i="41"/>
  <c r="J38" i="40"/>
  <c r="H101" i="41"/>
  <c r="H101" i="40"/>
  <c r="H101" i="39"/>
  <c r="H101" i="38"/>
  <c r="H85" i="41"/>
  <c r="H85" i="40"/>
  <c r="H85" i="39"/>
  <c r="H85" i="38"/>
  <c r="I60" i="41"/>
  <c r="I60" i="40"/>
  <c r="I60" i="39"/>
  <c r="I60" i="38"/>
  <c r="I52" i="41"/>
  <c r="I52" i="40"/>
  <c r="I52" i="39"/>
  <c r="I52" i="38"/>
  <c r="H45" i="41"/>
  <c r="H45" i="40"/>
  <c r="J18" i="41"/>
  <c r="J18" i="40"/>
  <c r="J18" i="39"/>
  <c r="J14" i="41"/>
  <c r="J14" i="40"/>
  <c r="J14" i="39"/>
  <c r="J14" i="38"/>
  <c r="J7" i="41"/>
  <c r="J7" i="40"/>
  <c r="J125" i="41"/>
  <c r="J125" i="40"/>
  <c r="J125" i="39"/>
  <c r="J125" i="38"/>
  <c r="J122" i="41"/>
  <c r="J122" i="40"/>
  <c r="J122" i="39"/>
  <c r="J122" i="38"/>
  <c r="J105" i="41"/>
  <c r="J105" i="40"/>
  <c r="J105" i="39"/>
  <c r="J105" i="38"/>
  <c r="J90" i="41"/>
  <c r="J90" i="40"/>
  <c r="J90" i="39"/>
  <c r="J90" i="38"/>
  <c r="I79" i="41"/>
  <c r="I79" i="40"/>
  <c r="I79" i="39"/>
  <c r="I79" i="38"/>
  <c r="J66" i="41"/>
  <c r="J66" i="40"/>
  <c r="I50" i="41"/>
  <c r="I50" i="40"/>
  <c r="I50" i="38"/>
  <c r="I47" i="41"/>
  <c r="I47" i="40"/>
  <c r="H129" i="41"/>
  <c r="H129" i="40"/>
  <c r="H129" i="39"/>
  <c r="H129" i="38"/>
  <c r="J103" i="41"/>
  <c r="J103" i="40"/>
  <c r="J103" i="39"/>
  <c r="J103" i="38"/>
  <c r="I88" i="41"/>
  <c r="I88" i="40"/>
  <c r="I88" i="39"/>
  <c r="I88" i="38"/>
  <c r="H81" i="41"/>
  <c r="H81" i="40"/>
  <c r="H81" i="39"/>
  <c r="H81" i="38"/>
  <c r="J36" i="41"/>
  <c r="J36" i="40"/>
  <c r="J36" i="39"/>
  <c r="J36" i="38"/>
  <c r="I33" i="41"/>
  <c r="I33" i="40"/>
  <c r="I33" i="39"/>
  <c r="I33" i="38"/>
  <c r="H14" i="40"/>
  <c r="H14" i="41"/>
  <c r="H14" i="39"/>
  <c r="H14" i="38"/>
  <c r="H116" i="41"/>
  <c r="H116" i="40"/>
  <c r="H116" i="39"/>
  <c r="H116" i="38"/>
  <c r="F103" i="41"/>
  <c r="I103" i="41"/>
  <c r="I103" i="40"/>
  <c r="F103" i="40"/>
  <c r="F103" i="39"/>
  <c r="I103" i="39"/>
  <c r="F103" i="38"/>
  <c r="I103" i="38"/>
  <c r="I83" i="41"/>
  <c r="I83" i="40"/>
  <c r="I83" i="39"/>
  <c r="I83" i="38"/>
  <c r="I74" i="41"/>
  <c r="I74" i="40"/>
  <c r="I74" i="39"/>
  <c r="I74" i="38"/>
  <c r="I71" i="41"/>
  <c r="I71" i="40"/>
  <c r="I71" i="39"/>
  <c r="I71" i="38"/>
  <c r="I58" i="41"/>
  <c r="I58" i="40"/>
  <c r="I55" i="41"/>
  <c r="I55" i="40"/>
  <c r="I42" i="41"/>
  <c r="I42" i="40"/>
  <c r="I39" i="41"/>
  <c r="I39" i="40"/>
  <c r="J116" i="41"/>
  <c r="J116" i="40"/>
  <c r="J116" i="39"/>
  <c r="J116" i="38"/>
  <c r="H102" i="41"/>
  <c r="H102" i="40"/>
  <c r="H102" i="39"/>
  <c r="H102" i="38"/>
  <c r="I93" i="41"/>
  <c r="I93" i="40"/>
  <c r="I93" i="39"/>
  <c r="I93" i="38"/>
  <c r="H62" i="41"/>
  <c r="H62" i="40"/>
  <c r="J52" i="41"/>
  <c r="J52" i="40"/>
  <c r="J52" i="39"/>
  <c r="J52" i="38"/>
  <c r="I36" i="41"/>
  <c r="I36" i="40"/>
  <c r="I36" i="39"/>
  <c r="I36" i="38"/>
  <c r="H29" i="41"/>
  <c r="H29" i="40"/>
  <c r="H29" i="39"/>
  <c r="H29" i="38"/>
  <c r="I8" i="41"/>
  <c r="I8" i="40"/>
  <c r="I8" i="39"/>
  <c r="I8" i="38"/>
  <c r="H120" i="41"/>
  <c r="H120" i="40"/>
  <c r="H120" i="39"/>
  <c r="H120" i="38"/>
  <c r="J118" i="41"/>
  <c r="J118" i="40"/>
  <c r="J118" i="39"/>
  <c r="J118" i="38"/>
  <c r="I106" i="41"/>
  <c r="I106" i="40"/>
  <c r="I106" i="39"/>
  <c r="I106" i="38"/>
  <c r="I102" i="41"/>
  <c r="I102" i="40"/>
  <c r="I102" i="39"/>
  <c r="I102" i="38"/>
  <c r="I82" i="41"/>
  <c r="I82" i="40"/>
  <c r="I82" i="39"/>
  <c r="I82" i="38"/>
  <c r="J73" i="41"/>
  <c r="J73" i="40"/>
  <c r="J73" i="39"/>
  <c r="J73" i="38"/>
  <c r="J70" i="41"/>
  <c r="J70" i="40"/>
  <c r="J70" i="39"/>
  <c r="J70" i="38"/>
  <c r="I100" i="41"/>
  <c r="I100" i="40"/>
  <c r="I100" i="39"/>
  <c r="I100" i="38"/>
  <c r="H53" i="41"/>
  <c r="H53" i="40"/>
  <c r="H53" i="39"/>
  <c r="H53" i="38"/>
  <c r="I23" i="41"/>
  <c r="I23" i="40"/>
  <c r="H8" i="41"/>
  <c r="H8" i="40"/>
  <c r="H8" i="39"/>
  <c r="H8" i="38"/>
  <c r="H119" i="41"/>
  <c r="H119" i="40"/>
  <c r="H119" i="39"/>
  <c r="H119" i="38"/>
  <c r="J113" i="41"/>
  <c r="J113" i="40"/>
  <c r="J113" i="39"/>
  <c r="J113" i="38"/>
  <c r="H99" i="41"/>
  <c r="H99" i="40"/>
  <c r="H99" i="39"/>
  <c r="H99" i="38"/>
  <c r="J93" i="41"/>
  <c r="J93" i="40"/>
  <c r="J93" i="39"/>
  <c r="J93" i="38"/>
  <c r="J69" i="41"/>
  <c r="J69" i="40"/>
  <c r="J69" i="39"/>
  <c r="J69" i="38"/>
  <c r="J37" i="41"/>
  <c r="J37" i="40"/>
  <c r="J37" i="39"/>
  <c r="J37" i="38"/>
  <c r="D11" i="25"/>
  <c r="J11" i="25" s="1"/>
  <c r="D11" i="22"/>
  <c r="H10" i="41"/>
  <c r="H10" i="40"/>
  <c r="H10" i="39"/>
  <c r="H7" i="41"/>
  <c r="H7" i="40"/>
  <c r="D51" i="25"/>
  <c r="D51" i="22"/>
  <c r="I51" i="22" s="1"/>
  <c r="D43" i="25"/>
  <c r="H43" i="25" s="1"/>
  <c r="D43" i="22"/>
  <c r="H43" i="22" s="1"/>
  <c r="D7" i="25"/>
  <c r="D7" i="22"/>
  <c r="I61" i="41"/>
  <c r="I61" i="40"/>
  <c r="D17" i="25"/>
  <c r="I17" i="25" s="1"/>
  <c r="D17" i="22"/>
  <c r="D62" i="23"/>
  <c r="I62" i="23" s="1"/>
  <c r="D62" i="25"/>
  <c r="J62" i="25" s="1"/>
  <c r="D62" i="22"/>
  <c r="J62" i="22" s="1"/>
  <c r="D50" i="25"/>
  <c r="H50" i="25" s="1"/>
  <c r="D50" i="22"/>
  <c r="H50" i="22" s="1"/>
  <c r="D42" i="23"/>
  <c r="I42" i="23" s="1"/>
  <c r="D42" i="25"/>
  <c r="I42" i="25" s="1"/>
  <c r="D42" i="22"/>
  <c r="J4" i="41"/>
  <c r="S4" i="41" s="1"/>
  <c r="J4" i="40"/>
  <c r="S4" i="40" s="1"/>
  <c r="J4" i="39"/>
  <c r="M4" i="39" s="1"/>
  <c r="P4" i="39" s="1"/>
  <c r="J4" i="38"/>
  <c r="M4" i="38" s="1"/>
  <c r="P4" i="38" s="1"/>
  <c r="J127" i="41"/>
  <c r="J127" i="40"/>
  <c r="J127" i="39"/>
  <c r="J127" i="38"/>
  <c r="H78" i="41"/>
  <c r="H78" i="40"/>
  <c r="H78" i="39"/>
  <c r="H78" i="38"/>
  <c r="I72" i="41"/>
  <c r="I72" i="40"/>
  <c r="I72" i="39"/>
  <c r="I72" i="38"/>
  <c r="J63" i="41"/>
  <c r="J63" i="40"/>
  <c r="J44" i="26"/>
  <c r="D27" i="26"/>
  <c r="H27" i="26" s="1"/>
  <c r="D26" i="26"/>
  <c r="H26" i="26" s="1"/>
  <c r="H18" i="41"/>
  <c r="H18" i="40"/>
  <c r="H18" i="39"/>
  <c r="D43" i="29"/>
  <c r="J43" i="29" s="1"/>
  <c r="J60" i="30"/>
  <c r="J60" i="41"/>
  <c r="J60" i="40"/>
  <c r="J60" i="39"/>
  <c r="J60" i="38"/>
  <c r="D15" i="23"/>
  <c r="J15" i="23" s="1"/>
  <c r="I48" i="41"/>
  <c r="I48" i="40"/>
  <c r="I48" i="39"/>
  <c r="I48" i="38"/>
  <c r="I104" i="41"/>
  <c r="I104" i="40"/>
  <c r="I104" i="39"/>
  <c r="I104" i="38"/>
  <c r="I40" i="41"/>
  <c r="I40" i="40"/>
  <c r="I40" i="39"/>
  <c r="I40" i="38"/>
  <c r="J118" i="36"/>
  <c r="J113" i="36"/>
  <c r="J111" i="36"/>
  <c r="J91" i="36"/>
  <c r="J72" i="36"/>
  <c r="D55" i="35"/>
  <c r="D55" i="18"/>
  <c r="D55" i="30"/>
  <c r="D54" i="35"/>
  <c r="I54" i="35" s="1"/>
  <c r="D54" i="38"/>
  <c r="J54" i="38" s="1"/>
  <c r="J48" i="36"/>
  <c r="D47" i="18"/>
  <c r="D47" i="14"/>
  <c r="D46" i="14"/>
  <c r="D45" i="35"/>
  <c r="J45" i="35" s="1"/>
  <c r="D45" i="14"/>
  <c r="J45" i="14" s="1"/>
  <c r="D45" i="31"/>
  <c r="J29" i="36"/>
  <c r="D21" i="14"/>
  <c r="H21" i="14" s="1"/>
  <c r="D21" i="24"/>
  <c r="D11" i="18"/>
  <c r="D11" i="38"/>
  <c r="H11" i="38" s="1"/>
  <c r="D11" i="31"/>
  <c r="H11" i="31" s="1"/>
  <c r="D10" i="35"/>
  <c r="J10" i="35" s="1"/>
  <c r="D10" i="38"/>
  <c r="J10" i="38" s="1"/>
  <c r="D9" i="35"/>
  <c r="H9" i="35" s="1"/>
  <c r="J9" i="36"/>
  <c r="J109" i="36"/>
  <c r="D62" i="36"/>
  <c r="D62" i="30"/>
  <c r="H62" i="30" s="1"/>
  <c r="D62" i="39"/>
  <c r="D35" i="36"/>
  <c r="D35" i="24"/>
  <c r="D27" i="14"/>
  <c r="I27" i="14" s="1"/>
  <c r="J20" i="36"/>
  <c r="D17" i="24"/>
  <c r="D17" i="38"/>
  <c r="I17" i="38" s="1"/>
  <c r="D17" i="14"/>
  <c r="J17" i="14" s="1"/>
  <c r="D5" i="14"/>
  <c r="J5" i="14" s="1"/>
  <c r="D5" i="24"/>
  <c r="J5" i="24" s="1"/>
  <c r="J121" i="36"/>
  <c r="J105" i="36"/>
  <c r="J87" i="36"/>
  <c r="J78" i="36"/>
  <c r="J77" i="36"/>
  <c r="J76" i="36"/>
  <c r="J68" i="36"/>
  <c r="D59" i="30"/>
  <c r="J59" i="30" s="1"/>
  <c r="D58" i="14"/>
  <c r="H58" i="14" s="1"/>
  <c r="D51" i="36"/>
  <c r="D51" i="24"/>
  <c r="J51" i="24" s="1"/>
  <c r="D50" i="31"/>
  <c r="D50" i="24"/>
  <c r="J50" i="24" s="1"/>
  <c r="D15" i="38"/>
  <c r="I15" i="38" s="1"/>
  <c r="D15" i="31"/>
  <c r="H15" i="31" s="1"/>
  <c r="D15" i="39"/>
  <c r="J133" i="36"/>
  <c r="J49" i="36"/>
  <c r="D39" i="35"/>
  <c r="J39" i="35" s="1"/>
  <c r="D39" i="14"/>
  <c r="D31" i="35"/>
  <c r="H31" i="35" s="1"/>
  <c r="D31" i="36"/>
  <c r="D31" i="24"/>
  <c r="H31" i="24" s="1"/>
  <c r="D30" i="35"/>
  <c r="J30" i="35" s="1"/>
  <c r="D30" i="31"/>
  <c r="D30" i="24"/>
  <c r="I30" i="24" s="1"/>
  <c r="J24" i="36"/>
  <c r="D13" i="18"/>
  <c r="D13" i="14"/>
  <c r="J13" i="14" s="1"/>
  <c r="J13" i="36"/>
  <c r="I108" i="41"/>
  <c r="I108" i="40"/>
  <c r="I108" i="39"/>
  <c r="I108" i="38"/>
  <c r="J82" i="36"/>
  <c r="D61" i="24"/>
  <c r="J61" i="24" s="1"/>
  <c r="D61" i="39"/>
  <c r="H61" i="39" s="1"/>
  <c r="J53" i="36"/>
  <c r="D42" i="36"/>
  <c r="D42" i="30"/>
  <c r="D42" i="39"/>
  <c r="H42" i="39" s="1"/>
  <c r="J19" i="36"/>
  <c r="D19" i="24"/>
  <c r="I19" i="24" s="1"/>
  <c r="J6" i="36"/>
  <c r="D6" i="30"/>
  <c r="J6" i="30" s="1"/>
  <c r="D6" i="39"/>
  <c r="J102" i="36"/>
  <c r="J93" i="36"/>
  <c r="J84" i="36"/>
  <c r="D66" i="36"/>
  <c r="D66" i="30"/>
  <c r="H66" i="30" s="1"/>
  <c r="D66" i="39"/>
  <c r="I66" i="39" s="1"/>
  <c r="D38" i="36"/>
  <c r="D38" i="30"/>
  <c r="D38" i="39"/>
  <c r="D23" i="14"/>
  <c r="J23" i="14" s="1"/>
  <c r="J71" i="36"/>
  <c r="D63" i="35"/>
  <c r="H63" i="35" s="1"/>
  <c r="D63" i="36"/>
  <c r="D63" i="24"/>
  <c r="J63" i="24" s="1"/>
  <c r="D43" i="39"/>
  <c r="D34" i="36"/>
  <c r="D34" i="30"/>
  <c r="I34" i="30" s="1"/>
  <c r="D34" i="39"/>
  <c r="J34" i="39" s="1"/>
  <c r="D26" i="31"/>
  <c r="D26" i="24"/>
  <c r="I26" i="24" s="1"/>
  <c r="D18" i="18"/>
  <c r="D18" i="38"/>
  <c r="J18" i="38" s="1"/>
  <c r="D7" i="18"/>
  <c r="D7" i="31"/>
  <c r="D7" i="39"/>
  <c r="I7" i="39" s="1"/>
  <c r="H78" i="28"/>
  <c r="J44" i="31"/>
  <c r="M130" i="2"/>
  <c r="M126" i="2"/>
  <c r="G126" i="35" s="1"/>
  <c r="K77" i="2"/>
  <c r="E77" i="38" s="1"/>
  <c r="L47" i="2"/>
  <c r="F47" i="40" s="1"/>
  <c r="J87" i="28"/>
  <c r="L39" i="2"/>
  <c r="F39" i="9" s="1"/>
  <c r="J44" i="21"/>
  <c r="M122" i="2"/>
  <c r="G122" i="41" s="1"/>
  <c r="J94" i="18"/>
  <c r="L127" i="2"/>
  <c r="F127" i="38" s="1"/>
  <c r="L111" i="2"/>
  <c r="F111" i="29" s="1"/>
  <c r="M78" i="2"/>
  <c r="G78" i="40" s="1"/>
  <c r="J91" i="7"/>
  <c r="L71" i="2"/>
  <c r="F71" i="40" s="1"/>
  <c r="M66" i="2"/>
  <c r="G66" i="10" s="1"/>
  <c r="L83" i="2"/>
  <c r="F83" i="39" s="1"/>
  <c r="I84" i="27"/>
  <c r="I104" i="25"/>
  <c r="I65" i="21"/>
  <c r="I24" i="21"/>
  <c r="J8" i="23"/>
  <c r="J60" i="23"/>
  <c r="J132" i="27"/>
  <c r="J87" i="23"/>
  <c r="M131" i="2"/>
  <c r="G131" i="38" s="1"/>
  <c r="H18" i="25"/>
  <c r="J87" i="7"/>
  <c r="H79" i="18"/>
  <c r="J63" i="7"/>
  <c r="J44" i="35"/>
  <c r="I104" i="22"/>
  <c r="J87" i="26"/>
  <c r="G3" i="32"/>
  <c r="J60" i="14"/>
  <c r="J44" i="3"/>
  <c r="I88" i="18"/>
  <c r="H14" i="21"/>
  <c r="J44" i="32"/>
  <c r="H86" i="35"/>
  <c r="H86" i="29"/>
  <c r="I92" i="18"/>
  <c r="D31" i="26"/>
  <c r="J31" i="26" s="1"/>
  <c r="H86" i="20"/>
  <c r="H86" i="22"/>
  <c r="L95" i="2"/>
  <c r="F95" i="38" s="1"/>
  <c r="D13" i="23"/>
  <c r="I13" i="23" s="1"/>
  <c r="H86" i="30"/>
  <c r="J8" i="24"/>
  <c r="J8" i="21"/>
  <c r="D50" i="26"/>
  <c r="J50" i="26" s="1"/>
  <c r="J36" i="21"/>
  <c r="I33" i="21"/>
  <c r="J52" i="21"/>
  <c r="H29" i="21"/>
  <c r="I8" i="21"/>
  <c r="H53" i="21"/>
  <c r="E17" i="31"/>
  <c r="D17" i="23"/>
  <c r="J17" i="23" s="1"/>
  <c r="K85" i="2"/>
  <c r="E85" i="40" s="1"/>
  <c r="J8" i="27"/>
  <c r="D17" i="32"/>
  <c r="I17" i="32" s="1"/>
  <c r="J60" i="24"/>
  <c r="J60" i="26"/>
  <c r="J60" i="20"/>
  <c r="I128" i="35"/>
  <c r="J44" i="30"/>
  <c r="I29" i="21"/>
  <c r="J126" i="18"/>
  <c r="J132" i="3"/>
  <c r="J22" i="21"/>
  <c r="J53" i="21"/>
  <c r="J44" i="7"/>
  <c r="J87" i="31"/>
  <c r="J44" i="28"/>
  <c r="J44" i="29"/>
  <c r="H78" i="25"/>
  <c r="J44" i="24"/>
  <c r="D34" i="26"/>
  <c r="D19" i="29"/>
  <c r="D59" i="29"/>
  <c r="J59" i="29" s="1"/>
  <c r="H86" i="21"/>
  <c r="H78" i="35"/>
  <c r="H86" i="7"/>
  <c r="J123" i="27"/>
  <c r="J44" i="10"/>
  <c r="J44" i="14"/>
  <c r="J44" i="22"/>
  <c r="J87" i="25"/>
  <c r="J44" i="20"/>
  <c r="D51" i="29"/>
  <c r="I51" i="29" s="1"/>
  <c r="D38" i="32"/>
  <c r="I38" i="32" s="1"/>
  <c r="D9" i="32"/>
  <c r="J9" i="32" s="1"/>
  <c r="J44" i="27"/>
  <c r="I35" i="31"/>
  <c r="J4" i="36"/>
  <c r="M4" i="36" s="1"/>
  <c r="P4" i="36" s="1"/>
  <c r="G4" i="36"/>
  <c r="H32" i="35"/>
  <c r="I32" i="35"/>
  <c r="J32" i="35"/>
  <c r="H14" i="35"/>
  <c r="J24" i="21"/>
  <c r="I28" i="21"/>
  <c r="I12" i="21"/>
  <c r="J79" i="21"/>
  <c r="H22" i="27"/>
  <c r="H4" i="21"/>
  <c r="I96" i="3"/>
  <c r="J10" i="21"/>
  <c r="I10" i="27"/>
  <c r="I18" i="21"/>
  <c r="I18" i="28"/>
  <c r="I5" i="21"/>
  <c r="I5" i="27"/>
  <c r="J5" i="28"/>
  <c r="I31" i="21"/>
  <c r="H31" i="27"/>
  <c r="I31" i="28"/>
  <c r="K21" i="2"/>
  <c r="I30" i="21"/>
  <c r="H19" i="21"/>
  <c r="I19" i="27"/>
  <c r="J19" i="28"/>
  <c r="M29" i="2"/>
  <c r="J66" i="21"/>
  <c r="H66" i="27"/>
  <c r="H66" i="28"/>
  <c r="I46" i="28"/>
  <c r="I42" i="27"/>
  <c r="I42" i="28"/>
  <c r="M50" i="2"/>
  <c r="H78" i="21"/>
  <c r="I128" i="21"/>
  <c r="I128" i="22"/>
  <c r="H78" i="23"/>
  <c r="H78" i="30"/>
  <c r="J8" i="26"/>
  <c r="J60" i="25"/>
  <c r="J60" i="27"/>
  <c r="J60" i="32"/>
  <c r="J132" i="29"/>
  <c r="I104" i="27"/>
  <c r="D62" i="26"/>
  <c r="H62" i="26" s="1"/>
  <c r="D61" i="23"/>
  <c r="I61" i="23" s="1"/>
  <c r="D43" i="26"/>
  <c r="J43" i="26" s="1"/>
  <c r="D35" i="23"/>
  <c r="D34" i="23"/>
  <c r="H34" i="23" s="1"/>
  <c r="D19" i="26"/>
  <c r="J19" i="26" s="1"/>
  <c r="D18" i="26"/>
  <c r="D7" i="26"/>
  <c r="D6" i="23"/>
  <c r="H6" i="23" s="1"/>
  <c r="D10" i="29"/>
  <c r="D18" i="29"/>
  <c r="H18" i="29" s="1"/>
  <c r="D26" i="29"/>
  <c r="I26" i="29" s="1"/>
  <c r="D34" i="29"/>
  <c r="J34" i="29" s="1"/>
  <c r="D42" i="29"/>
  <c r="D50" i="29"/>
  <c r="J50" i="29" s="1"/>
  <c r="D58" i="29"/>
  <c r="I58" i="29" s="1"/>
  <c r="D66" i="29"/>
  <c r="D5" i="29"/>
  <c r="I5" i="29" s="1"/>
  <c r="D13" i="29"/>
  <c r="D21" i="29"/>
  <c r="I21" i="29" s="1"/>
  <c r="D45" i="29"/>
  <c r="I45" i="29" s="1"/>
  <c r="D11" i="32"/>
  <c r="H11" i="32" s="1"/>
  <c r="D19" i="32"/>
  <c r="D35" i="32"/>
  <c r="I35" i="32" s="1"/>
  <c r="D43" i="32"/>
  <c r="D51" i="32"/>
  <c r="D59" i="32"/>
  <c r="I59" i="32" s="1"/>
  <c r="D59" i="23"/>
  <c r="I59" i="23" s="1"/>
  <c r="D58" i="26"/>
  <c r="I58" i="26" s="1"/>
  <c r="D50" i="23"/>
  <c r="I50" i="23" s="1"/>
  <c r="H41" i="35"/>
  <c r="J41" i="35"/>
  <c r="I41" i="35"/>
  <c r="I33" i="35"/>
  <c r="J33" i="35"/>
  <c r="H33" i="35"/>
  <c r="D15" i="26"/>
  <c r="J31" i="35"/>
  <c r="D47" i="23"/>
  <c r="D45" i="26"/>
  <c r="I45" i="26" s="1"/>
  <c r="J22" i="35"/>
  <c r="I22" i="35"/>
  <c r="H12" i="35"/>
  <c r="I12" i="35"/>
  <c r="J12" i="35"/>
  <c r="D51" i="26"/>
  <c r="J51" i="26" s="1"/>
  <c r="H16" i="35"/>
  <c r="I16" i="35"/>
  <c r="J16" i="35"/>
  <c r="D23" i="26"/>
  <c r="H23" i="26" s="1"/>
  <c r="D13" i="26"/>
  <c r="H13" i="26" s="1"/>
  <c r="D55" i="26"/>
  <c r="F55" i="26" s="1"/>
  <c r="D46" i="26"/>
  <c r="I46" i="26" s="1"/>
  <c r="J37" i="35"/>
  <c r="H37" i="35"/>
  <c r="I37" i="35"/>
  <c r="D11" i="26"/>
  <c r="J66" i="25"/>
  <c r="D39" i="23"/>
  <c r="D38" i="26"/>
  <c r="H38" i="26" s="1"/>
  <c r="D30" i="26"/>
  <c r="H30" i="26" s="1"/>
  <c r="H21" i="21"/>
  <c r="I21" i="27"/>
  <c r="H21" i="28"/>
  <c r="I61" i="28"/>
  <c r="H63" i="21"/>
  <c r="J63" i="28"/>
  <c r="J54" i="21"/>
  <c r="H54" i="27"/>
  <c r="H54" i="28"/>
  <c r="I128" i="31"/>
  <c r="D35" i="29"/>
  <c r="D54" i="32"/>
  <c r="J54" i="32" s="1"/>
  <c r="D54" i="26"/>
  <c r="I54" i="26" s="1"/>
  <c r="J8" i="29"/>
  <c r="J127" i="35"/>
  <c r="I104" i="14"/>
  <c r="I20" i="21"/>
  <c r="J131" i="31"/>
  <c r="I96" i="10"/>
  <c r="H9" i="21"/>
  <c r="J9" i="27"/>
  <c r="J9" i="28"/>
  <c r="I34" i="21"/>
  <c r="M59" i="2"/>
  <c r="J8" i="30"/>
  <c r="J8" i="25"/>
  <c r="J60" i="31"/>
  <c r="J60" i="28"/>
  <c r="J60" i="22"/>
  <c r="J132" i="35"/>
  <c r="D63" i="23"/>
  <c r="J63" i="23" s="1"/>
  <c r="D61" i="26"/>
  <c r="H43" i="24"/>
  <c r="H20" i="35"/>
  <c r="J20" i="35"/>
  <c r="I20" i="35"/>
  <c r="D19" i="23"/>
  <c r="D18" i="23"/>
  <c r="J18" i="23" s="1"/>
  <c r="H3" i="20"/>
  <c r="I3" i="20"/>
  <c r="J3" i="20"/>
  <c r="D7" i="29"/>
  <c r="D15" i="29"/>
  <c r="J15" i="29" s="1"/>
  <c r="D23" i="29"/>
  <c r="H23" i="29" s="1"/>
  <c r="D31" i="29"/>
  <c r="H31" i="29" s="1"/>
  <c r="D39" i="29"/>
  <c r="D47" i="29"/>
  <c r="D55" i="29"/>
  <c r="D63" i="29"/>
  <c r="H63" i="29" s="1"/>
  <c r="D10" i="32"/>
  <c r="J10" i="32" s="1"/>
  <c r="D18" i="32"/>
  <c r="D34" i="32"/>
  <c r="H34" i="32" s="1"/>
  <c r="D42" i="32"/>
  <c r="H42" i="32" s="1"/>
  <c r="D50" i="32"/>
  <c r="D58" i="32"/>
  <c r="D66" i="32"/>
  <c r="J66" i="32" s="1"/>
  <c r="D5" i="32"/>
  <c r="D13" i="32"/>
  <c r="J13" i="32" s="1"/>
  <c r="D21" i="32"/>
  <c r="D45" i="32"/>
  <c r="H45" i="32" s="1"/>
  <c r="D61" i="32"/>
  <c r="J61" i="32" s="1"/>
  <c r="D58" i="23"/>
  <c r="I58" i="23" s="1"/>
  <c r="H3" i="32"/>
  <c r="I3" i="32"/>
  <c r="J3" i="32"/>
  <c r="D51" i="23"/>
  <c r="I51" i="23" s="1"/>
  <c r="D46" i="23"/>
  <c r="D66" i="26"/>
  <c r="J66" i="26" s="1"/>
  <c r="D30" i="23"/>
  <c r="J30" i="23" s="1"/>
  <c r="I29" i="35"/>
  <c r="H29" i="35"/>
  <c r="J29" i="35"/>
  <c r="H11" i="27"/>
  <c r="I11" i="28"/>
  <c r="H47" i="28"/>
  <c r="H39" i="21"/>
  <c r="J39" i="27"/>
  <c r="H39" i="28"/>
  <c r="J6" i="21"/>
  <c r="J6" i="27"/>
  <c r="H6" i="28"/>
  <c r="H35" i="21"/>
  <c r="H35" i="27"/>
  <c r="H35" i="22"/>
  <c r="H62" i="21"/>
  <c r="I62" i="28"/>
  <c r="I58" i="21"/>
  <c r="J58" i="27"/>
  <c r="D35" i="26"/>
  <c r="H28" i="35"/>
  <c r="I28" i="35"/>
  <c r="J28" i="35"/>
  <c r="D11" i="29"/>
  <c r="J11" i="29" s="1"/>
  <c r="D6" i="32"/>
  <c r="H6" i="32" s="1"/>
  <c r="D62" i="32"/>
  <c r="H62" i="32" s="1"/>
  <c r="H47" i="24"/>
  <c r="H40" i="35"/>
  <c r="J40" i="35"/>
  <c r="I40" i="35"/>
  <c r="D21" i="26"/>
  <c r="J30" i="7"/>
  <c r="J60" i="3"/>
  <c r="I14" i="21"/>
  <c r="I108" i="20"/>
  <c r="H16" i="21"/>
  <c r="J122" i="18"/>
  <c r="J51" i="3"/>
  <c r="J102" i="18"/>
  <c r="I44" i="21"/>
  <c r="I51" i="21"/>
  <c r="H51" i="28"/>
  <c r="H43" i="28"/>
  <c r="H45" i="22"/>
  <c r="I45" i="28"/>
  <c r="M90" i="2"/>
  <c r="G90" i="40" s="1"/>
  <c r="J55" i="21"/>
  <c r="J55" i="27"/>
  <c r="H50" i="28"/>
  <c r="J60" i="19"/>
  <c r="H36" i="21"/>
  <c r="J60" i="21"/>
  <c r="H78" i="31"/>
  <c r="I57" i="21"/>
  <c r="I41" i="21"/>
  <c r="I104" i="35"/>
  <c r="H78" i="7"/>
  <c r="H22" i="31"/>
  <c r="I40" i="19"/>
  <c r="J100" i="7"/>
  <c r="J60" i="10"/>
  <c r="J67" i="21"/>
  <c r="I36" i="21"/>
  <c r="J15" i="21"/>
  <c r="J15" i="27"/>
  <c r="H15" i="28"/>
  <c r="I59" i="21"/>
  <c r="H59" i="27"/>
  <c r="H59" i="28"/>
  <c r="I38" i="21"/>
  <c r="J38" i="27"/>
  <c r="J38" i="28"/>
  <c r="I27" i="21"/>
  <c r="I27" i="27"/>
  <c r="H27" i="28"/>
  <c r="H7" i="21"/>
  <c r="I7" i="28"/>
  <c r="I17" i="21"/>
  <c r="E17" i="27"/>
  <c r="I17" i="28"/>
  <c r="H23" i="21"/>
  <c r="H23" i="27"/>
  <c r="I23" i="28"/>
  <c r="H23" i="22"/>
  <c r="H13" i="21"/>
  <c r="J13" i="27"/>
  <c r="J60" i="7"/>
  <c r="M43" i="2"/>
  <c r="G43" i="20" s="1"/>
  <c r="I26" i="21"/>
  <c r="H26" i="27"/>
  <c r="J30" i="20"/>
  <c r="J51" i="20"/>
  <c r="J44" i="19"/>
  <c r="I128" i="23"/>
  <c r="I128" i="24"/>
  <c r="H86" i="27"/>
  <c r="H86" i="25"/>
  <c r="J44" i="25"/>
  <c r="J44" i="23"/>
  <c r="J8" i="28"/>
  <c r="J60" i="29"/>
  <c r="J60" i="35"/>
  <c r="J132" i="23"/>
  <c r="I104" i="28"/>
  <c r="D63" i="26"/>
  <c r="J63" i="26" s="1"/>
  <c r="D43" i="23"/>
  <c r="D42" i="26"/>
  <c r="I42" i="26" s="1"/>
  <c r="H36" i="35"/>
  <c r="J36" i="35"/>
  <c r="I36" i="35"/>
  <c r="D27" i="23"/>
  <c r="H27" i="23" s="1"/>
  <c r="I27" i="35"/>
  <c r="J27" i="35"/>
  <c r="H27" i="35"/>
  <c r="D26" i="23"/>
  <c r="J26" i="23" s="1"/>
  <c r="H22" i="35"/>
  <c r="I18" i="35"/>
  <c r="D17" i="26"/>
  <c r="E17" i="26" s="1"/>
  <c r="H8" i="35"/>
  <c r="J8" i="35"/>
  <c r="I8" i="35"/>
  <c r="D7" i="23"/>
  <c r="H7" i="23" s="1"/>
  <c r="D6" i="26"/>
  <c r="D5" i="26"/>
  <c r="D6" i="29"/>
  <c r="I6" i="29" s="1"/>
  <c r="D30" i="29"/>
  <c r="J30" i="29" s="1"/>
  <c r="D38" i="29"/>
  <c r="I38" i="29" s="1"/>
  <c r="D46" i="29"/>
  <c r="D54" i="29"/>
  <c r="H54" i="29" s="1"/>
  <c r="D62" i="29"/>
  <c r="G62" i="29" s="1"/>
  <c r="D9" i="29"/>
  <c r="J9" i="29" s="1"/>
  <c r="D17" i="29"/>
  <c r="D7" i="32"/>
  <c r="J7" i="32" s="1"/>
  <c r="D15" i="32"/>
  <c r="H15" i="32" s="1"/>
  <c r="D23" i="32"/>
  <c r="I23" i="32" s="1"/>
  <c r="D31" i="32"/>
  <c r="D39" i="32"/>
  <c r="J39" i="32" s="1"/>
  <c r="D47" i="32"/>
  <c r="H47" i="32" s="1"/>
  <c r="D55" i="32"/>
  <c r="H55" i="32" s="1"/>
  <c r="D63" i="32"/>
  <c r="D59" i="26"/>
  <c r="H59" i="26" s="1"/>
  <c r="J25" i="35"/>
  <c r="H25" i="35"/>
  <c r="I25" i="35"/>
  <c r="J4" i="35"/>
  <c r="M4" i="35" s="1"/>
  <c r="P4" i="35" s="1"/>
  <c r="I4" i="35"/>
  <c r="L4" i="35" s="1"/>
  <c r="H4" i="35"/>
  <c r="K4" i="35" s="1"/>
  <c r="D31" i="23"/>
  <c r="J31" i="23" s="1"/>
  <c r="H24" i="35"/>
  <c r="J24" i="35"/>
  <c r="I24" i="35"/>
  <c r="J14" i="35"/>
  <c r="I14" i="35"/>
  <c r="D54" i="23"/>
  <c r="J54" i="23" s="1"/>
  <c r="D9" i="26"/>
  <c r="H9" i="26" s="1"/>
  <c r="J51" i="25"/>
  <c r="D23" i="23"/>
  <c r="E17" i="30"/>
  <c r="D55" i="23"/>
  <c r="J51" i="30"/>
  <c r="D11" i="23"/>
  <c r="H11" i="23" s="1"/>
  <c r="D66" i="23"/>
  <c r="J66" i="23" s="1"/>
  <c r="J61" i="31"/>
  <c r="D39" i="26"/>
  <c r="I39" i="26" s="1"/>
  <c r="D38" i="23"/>
  <c r="J38" i="23" s="1"/>
  <c r="D10" i="26"/>
  <c r="H130" i="35"/>
  <c r="H130" i="31"/>
  <c r="H130" i="30"/>
  <c r="H130" i="25"/>
  <c r="H130" i="28"/>
  <c r="H130" i="27"/>
  <c r="H130" i="24"/>
  <c r="H130" i="23"/>
  <c r="H130" i="32"/>
  <c r="H130" i="29"/>
  <c r="H130" i="22"/>
  <c r="H130" i="26"/>
  <c r="H130" i="21"/>
  <c r="H114" i="35"/>
  <c r="H114" i="30"/>
  <c r="H114" i="25"/>
  <c r="H114" i="26"/>
  <c r="H114" i="29"/>
  <c r="H114" i="27"/>
  <c r="H114" i="28"/>
  <c r="H114" i="23"/>
  <c r="H114" i="32"/>
  <c r="H114" i="31"/>
  <c r="H114" i="24"/>
  <c r="H114" i="22"/>
  <c r="H114" i="21"/>
  <c r="J128" i="32"/>
  <c r="J128" i="29"/>
  <c r="J128" i="35"/>
  <c r="J128" i="25"/>
  <c r="J128" i="30"/>
  <c r="J128" i="28"/>
  <c r="J128" i="22"/>
  <c r="J128" i="23"/>
  <c r="J128" i="27"/>
  <c r="J128" i="31"/>
  <c r="J128" i="24"/>
  <c r="J128" i="26"/>
  <c r="J128" i="21"/>
  <c r="J120" i="32"/>
  <c r="J120" i="25"/>
  <c r="J120" i="35"/>
  <c r="J120" i="31"/>
  <c r="J120" i="30"/>
  <c r="J120" i="29"/>
  <c r="J120" i="27"/>
  <c r="J120" i="23"/>
  <c r="J120" i="28"/>
  <c r="J120" i="22"/>
  <c r="J120" i="24"/>
  <c r="J120" i="26"/>
  <c r="J120" i="21"/>
  <c r="J112" i="18"/>
  <c r="J112" i="32"/>
  <c r="J112" i="27"/>
  <c r="J112" i="35"/>
  <c r="J112" i="29"/>
  <c r="J112" i="23"/>
  <c r="J112" i="25"/>
  <c r="J112" i="28"/>
  <c r="J112" i="22"/>
  <c r="J112" i="31"/>
  <c r="J112" i="30"/>
  <c r="J112" i="26"/>
  <c r="J112" i="24"/>
  <c r="J112" i="21"/>
  <c r="J104" i="32"/>
  <c r="J104" i="24"/>
  <c r="J104" i="35"/>
  <c r="J104" i="25"/>
  <c r="J104" i="27"/>
  <c r="J104" i="23"/>
  <c r="J104" i="29"/>
  <c r="J104" i="31"/>
  <c r="J104" i="30"/>
  <c r="J104" i="28"/>
  <c r="J104" i="22"/>
  <c r="J104" i="26"/>
  <c r="J104" i="21"/>
  <c r="J96" i="18"/>
  <c r="J96" i="32"/>
  <c r="J96" i="35"/>
  <c r="J96" i="27"/>
  <c r="J96" i="29"/>
  <c r="J96" i="31"/>
  <c r="J96" i="28"/>
  <c r="J96" i="22"/>
  <c r="J96" i="30"/>
  <c r="J96" i="24"/>
  <c r="J96" i="26"/>
  <c r="J96" i="23"/>
  <c r="J96" i="25"/>
  <c r="J96" i="21"/>
  <c r="J88" i="32"/>
  <c r="J88" i="27"/>
  <c r="J88" i="35"/>
  <c r="J88" i="25"/>
  <c r="J88" i="29"/>
  <c r="J88" i="23"/>
  <c r="J88" i="31"/>
  <c r="J88" i="30"/>
  <c r="J88" i="28"/>
  <c r="J88" i="24"/>
  <c r="J88" i="26"/>
  <c r="J88" i="22"/>
  <c r="J88" i="21"/>
  <c r="J80" i="18"/>
  <c r="J80" i="32"/>
  <c r="J80" i="35"/>
  <c r="J80" i="25"/>
  <c r="J80" i="23"/>
  <c r="J80" i="29"/>
  <c r="J80" i="31"/>
  <c r="J80" i="30"/>
  <c r="J80" i="28"/>
  <c r="J80" i="27"/>
  <c r="J80" i="22"/>
  <c r="J80" i="24"/>
  <c r="J80" i="26"/>
  <c r="J80" i="21"/>
  <c r="J72" i="35"/>
  <c r="J72" i="25"/>
  <c r="J72" i="23"/>
  <c r="J72" i="24"/>
  <c r="J72" i="29"/>
  <c r="J72" i="31"/>
  <c r="J72" i="30"/>
  <c r="J72" i="27"/>
  <c r="J72" i="28"/>
  <c r="J72" i="32"/>
  <c r="J72" i="22"/>
  <c r="J72" i="26"/>
  <c r="J72" i="21"/>
  <c r="J64" i="25"/>
  <c r="J64" i="35"/>
  <c r="J64" i="23"/>
  <c r="J64" i="31"/>
  <c r="J64" i="30"/>
  <c r="J64" i="28"/>
  <c r="J64" i="22"/>
  <c r="J64" i="27"/>
  <c r="J64" i="32"/>
  <c r="J64" i="29"/>
  <c r="J64" i="26"/>
  <c r="J64" i="24"/>
  <c r="J56" i="35"/>
  <c r="J56" i="29"/>
  <c r="J56" i="23"/>
  <c r="J56" i="27"/>
  <c r="J56" i="31"/>
  <c r="J56" i="28"/>
  <c r="J56" i="24"/>
  <c r="J56" i="25"/>
  <c r="J56" i="30"/>
  <c r="J56" i="32"/>
  <c r="J56" i="22"/>
  <c r="J56" i="26"/>
  <c r="J48" i="35"/>
  <c r="J48" i="25"/>
  <c r="J48" i="31"/>
  <c r="J48" i="30"/>
  <c r="J48" i="29"/>
  <c r="J48" i="27"/>
  <c r="J48" i="28"/>
  <c r="J48" i="23"/>
  <c r="J48" i="22"/>
  <c r="J48" i="24"/>
  <c r="J48" i="32"/>
  <c r="J48" i="26"/>
  <c r="J40" i="25"/>
  <c r="J40" i="24"/>
  <c r="J40" i="29"/>
  <c r="J40" i="27"/>
  <c r="J40" i="28"/>
  <c r="J40" i="32"/>
  <c r="J40" i="31"/>
  <c r="J40" i="30"/>
  <c r="J40" i="23"/>
  <c r="J40" i="22"/>
  <c r="J40" i="26"/>
  <c r="H35" i="32"/>
  <c r="J33" i="31"/>
  <c r="J33" i="23"/>
  <c r="J33" i="24"/>
  <c r="J33" i="27"/>
  <c r="J33" i="25"/>
  <c r="J33" i="26"/>
  <c r="J33" i="29"/>
  <c r="J33" i="30"/>
  <c r="J33" i="28"/>
  <c r="J33" i="32"/>
  <c r="J33" i="22"/>
  <c r="J29" i="31"/>
  <c r="J29" i="23"/>
  <c r="J29" i="29"/>
  <c r="J29" i="32"/>
  <c r="J29" i="27"/>
  <c r="J29" i="30"/>
  <c r="J29" i="24"/>
  <c r="J29" i="26"/>
  <c r="J29" i="28"/>
  <c r="J29" i="25"/>
  <c r="J29" i="22"/>
  <c r="H27" i="32"/>
  <c r="J25" i="31"/>
  <c r="J25" i="32"/>
  <c r="J25" i="23"/>
  <c r="J25" i="27"/>
  <c r="J25" i="30"/>
  <c r="J25" i="29"/>
  <c r="J25" i="24"/>
  <c r="J25" i="28"/>
  <c r="J25" i="25"/>
  <c r="J25" i="26"/>
  <c r="J25" i="22"/>
  <c r="J9" i="23"/>
  <c r="J9" i="30"/>
  <c r="H127" i="31"/>
  <c r="H127" i="35"/>
  <c r="H127" i="30"/>
  <c r="H127" i="25"/>
  <c r="H127" i="29"/>
  <c r="H127" i="28"/>
  <c r="H127" i="32"/>
  <c r="H127" i="26"/>
  <c r="H127" i="24"/>
  <c r="H127" i="27"/>
  <c r="H127" i="23"/>
  <c r="H127" i="22"/>
  <c r="H127" i="21"/>
  <c r="I114" i="32"/>
  <c r="I114" i="29"/>
  <c r="I114" i="25"/>
  <c r="I114" i="26"/>
  <c r="I114" i="30"/>
  <c r="I114" i="24"/>
  <c r="I114" i="27"/>
  <c r="I114" i="31"/>
  <c r="I114" i="23"/>
  <c r="I114" i="35"/>
  <c r="I114" i="28"/>
  <c r="I114" i="22"/>
  <c r="I114" i="21"/>
  <c r="I110" i="32"/>
  <c r="I110" i="35"/>
  <c r="I110" i="30"/>
  <c r="I110" i="29"/>
  <c r="I110" i="24"/>
  <c r="I110" i="25"/>
  <c r="I110" i="22"/>
  <c r="I110" i="31"/>
  <c r="I110" i="27"/>
  <c r="I110" i="26"/>
  <c r="I110" i="23"/>
  <c r="I110" i="28"/>
  <c r="I110" i="21"/>
  <c r="J89" i="35"/>
  <c r="J89" i="31"/>
  <c r="J89" i="24"/>
  <c r="J89" i="32"/>
  <c r="J89" i="30"/>
  <c r="J89" i="29"/>
  <c r="J89" i="27"/>
  <c r="J89" i="25"/>
  <c r="J89" i="26"/>
  <c r="J89" i="22"/>
  <c r="J89" i="28"/>
  <c r="J89" i="23"/>
  <c r="J89" i="21"/>
  <c r="G86" i="22"/>
  <c r="J86" i="35"/>
  <c r="J86" i="27"/>
  <c r="G86" i="35"/>
  <c r="J86" i="30"/>
  <c r="J86" i="25"/>
  <c r="J86" i="32"/>
  <c r="J86" i="31"/>
  <c r="G86" i="27"/>
  <c r="J86" i="28"/>
  <c r="J86" i="29"/>
  <c r="J86" i="26"/>
  <c r="G86" i="28"/>
  <c r="J86" i="23"/>
  <c r="J86" i="22"/>
  <c r="G86" i="29"/>
  <c r="J86" i="24"/>
  <c r="J86" i="21"/>
  <c r="G86" i="21"/>
  <c r="J78" i="35"/>
  <c r="J78" i="32"/>
  <c r="J78" i="30"/>
  <c r="J78" i="29"/>
  <c r="J78" i="28"/>
  <c r="J78" i="23"/>
  <c r="J78" i="27"/>
  <c r="J78" i="26"/>
  <c r="J78" i="31"/>
  <c r="J78" i="22"/>
  <c r="J78" i="24"/>
  <c r="J78" i="25"/>
  <c r="J78" i="21"/>
  <c r="J65" i="35"/>
  <c r="J65" i="31"/>
  <c r="J65" i="23"/>
  <c r="J65" i="28"/>
  <c r="J65" i="24"/>
  <c r="J65" i="27"/>
  <c r="J65" i="30"/>
  <c r="J65" i="22"/>
  <c r="J65" i="25"/>
  <c r="J65" i="26"/>
  <c r="J65" i="29"/>
  <c r="J65" i="32"/>
  <c r="J49" i="31"/>
  <c r="J49" i="24"/>
  <c r="J49" i="28"/>
  <c r="J49" i="27"/>
  <c r="J49" i="22"/>
  <c r="J49" i="32"/>
  <c r="J49" i="23"/>
  <c r="J49" i="25"/>
  <c r="J49" i="26"/>
  <c r="J49" i="35"/>
  <c r="J49" i="30"/>
  <c r="J49" i="29"/>
  <c r="J46" i="25"/>
  <c r="I101" i="31"/>
  <c r="I101" i="35"/>
  <c r="I101" i="25"/>
  <c r="I101" i="24"/>
  <c r="I101" i="23"/>
  <c r="I101" i="32"/>
  <c r="I101" i="30"/>
  <c r="I101" i="22"/>
  <c r="I101" i="29"/>
  <c r="I101" i="26"/>
  <c r="I101" i="27"/>
  <c r="I101" i="28"/>
  <c r="I101" i="21"/>
  <c r="H38" i="31"/>
  <c r="I126" i="32"/>
  <c r="I126" i="27"/>
  <c r="I126" i="25"/>
  <c r="I126" i="35"/>
  <c r="I126" i="26"/>
  <c r="I126" i="24"/>
  <c r="I126" i="30"/>
  <c r="I126" i="22"/>
  <c r="I126" i="31"/>
  <c r="I126" i="29"/>
  <c r="I126" i="23"/>
  <c r="I126" i="28"/>
  <c r="I126" i="21"/>
  <c r="H123" i="28"/>
  <c r="H123" i="35"/>
  <c r="H123" i="31"/>
  <c r="H123" i="29"/>
  <c r="H123" i="23"/>
  <c r="H123" i="32"/>
  <c r="H123" i="30"/>
  <c r="H123" i="24"/>
  <c r="H123" i="25"/>
  <c r="H123" i="22"/>
  <c r="H123" i="27"/>
  <c r="H123" i="26"/>
  <c r="H123" i="21"/>
  <c r="J41" i="31"/>
  <c r="J41" i="24"/>
  <c r="J41" i="23"/>
  <c r="J41" i="30"/>
  <c r="J41" i="32"/>
  <c r="J41" i="29"/>
  <c r="J41" i="27"/>
  <c r="J41" i="28"/>
  <c r="J41" i="25"/>
  <c r="J41" i="26"/>
  <c r="J41" i="22"/>
  <c r="J38" i="31"/>
  <c r="H101" i="35"/>
  <c r="H101" i="25"/>
  <c r="H101" i="26"/>
  <c r="H101" i="32"/>
  <c r="H101" i="24"/>
  <c r="H101" i="29"/>
  <c r="H101" i="27"/>
  <c r="H101" i="28"/>
  <c r="H101" i="31"/>
  <c r="H101" i="30"/>
  <c r="H101" i="22"/>
  <c r="H101" i="23"/>
  <c r="H101" i="21"/>
  <c r="H85" i="35"/>
  <c r="H85" i="27"/>
  <c r="H85" i="24"/>
  <c r="H85" i="32"/>
  <c r="H85" i="30"/>
  <c r="H85" i="29"/>
  <c r="H85" i="22"/>
  <c r="H85" i="25"/>
  <c r="H85" i="28"/>
  <c r="H85" i="31"/>
  <c r="H85" i="26"/>
  <c r="H85" i="23"/>
  <c r="H85" i="21"/>
  <c r="I60" i="32"/>
  <c r="I60" i="23"/>
  <c r="I60" i="31"/>
  <c r="I60" i="27"/>
  <c r="I60" i="35"/>
  <c r="I60" i="24"/>
  <c r="I60" i="28"/>
  <c r="I60" i="30"/>
  <c r="I60" i="25"/>
  <c r="I60" i="26"/>
  <c r="I60" i="22"/>
  <c r="I60" i="29"/>
  <c r="I52" i="32"/>
  <c r="I52" i="24"/>
  <c r="I52" i="23"/>
  <c r="I52" i="30"/>
  <c r="I52" i="28"/>
  <c r="I52" i="22"/>
  <c r="I52" i="27"/>
  <c r="I52" i="29"/>
  <c r="I52" i="35"/>
  <c r="I52" i="31"/>
  <c r="I52" i="25"/>
  <c r="I52" i="26"/>
  <c r="J14" i="31"/>
  <c r="J14" i="32"/>
  <c r="J14" i="29"/>
  <c r="J14" i="24"/>
  <c r="J14" i="23"/>
  <c r="J14" i="26"/>
  <c r="J14" i="27"/>
  <c r="J14" i="28"/>
  <c r="J14" i="22"/>
  <c r="J14" i="30"/>
  <c r="J14" i="25"/>
  <c r="J125" i="35"/>
  <c r="J125" i="24"/>
  <c r="J125" i="31"/>
  <c r="J125" i="27"/>
  <c r="J125" i="30"/>
  <c r="J125" i="29"/>
  <c r="J125" i="25"/>
  <c r="J125" i="23"/>
  <c r="J125" i="32"/>
  <c r="J125" i="28"/>
  <c r="J125" i="26"/>
  <c r="J125" i="22"/>
  <c r="J125" i="21"/>
  <c r="G122" i="32"/>
  <c r="J122" i="27"/>
  <c r="G122" i="25"/>
  <c r="J122" i="32"/>
  <c r="G122" i="35"/>
  <c r="G122" i="29"/>
  <c r="J122" i="29"/>
  <c r="J122" i="35"/>
  <c r="G122" i="31"/>
  <c r="G122" i="30"/>
  <c r="J122" i="30"/>
  <c r="G122" i="24"/>
  <c r="G122" i="26"/>
  <c r="G122" i="27"/>
  <c r="J122" i="31"/>
  <c r="J122" i="24"/>
  <c r="J122" i="26"/>
  <c r="J122" i="28"/>
  <c r="G122" i="28"/>
  <c r="J122" i="23"/>
  <c r="J122" i="22"/>
  <c r="G122" i="22"/>
  <c r="J122" i="25"/>
  <c r="G122" i="23"/>
  <c r="G122" i="21"/>
  <c r="J122" i="21"/>
  <c r="J105" i="35"/>
  <c r="J105" i="31"/>
  <c r="J105" i="30"/>
  <c r="J105" i="29"/>
  <c r="J105" i="25"/>
  <c r="J105" i="24"/>
  <c r="J105" i="32"/>
  <c r="J105" i="27"/>
  <c r="J105" i="28"/>
  <c r="J105" i="22"/>
  <c r="J105" i="26"/>
  <c r="J105" i="23"/>
  <c r="J105" i="21"/>
  <c r="J90" i="32"/>
  <c r="J90" i="35"/>
  <c r="J90" i="30"/>
  <c r="J90" i="29"/>
  <c r="J90" i="24"/>
  <c r="J90" i="26"/>
  <c r="J90" i="28"/>
  <c r="J90" i="31"/>
  <c r="J90" i="25"/>
  <c r="J90" i="23"/>
  <c r="J90" i="22"/>
  <c r="J90" i="27"/>
  <c r="J90" i="21"/>
  <c r="I79" i="31"/>
  <c r="I79" i="22"/>
  <c r="I79" i="35"/>
  <c r="I79" i="32"/>
  <c r="I79" i="29"/>
  <c r="I79" i="28"/>
  <c r="I79" i="27"/>
  <c r="I79" i="30"/>
  <c r="I79" i="23"/>
  <c r="I79" i="25"/>
  <c r="I79" i="26"/>
  <c r="I79" i="24"/>
  <c r="I79" i="21"/>
  <c r="I72" i="21"/>
  <c r="H44" i="35"/>
  <c r="H44" i="24"/>
  <c r="H44" i="32"/>
  <c r="H44" i="31"/>
  <c r="H44" i="22"/>
  <c r="H44" i="27"/>
  <c r="H44" i="28"/>
  <c r="H44" i="23"/>
  <c r="H44" i="25"/>
  <c r="H44" i="30"/>
  <c r="H44" i="26"/>
  <c r="H44" i="29"/>
  <c r="J119" i="35"/>
  <c r="J119" i="30"/>
  <c r="J119" i="32"/>
  <c r="J119" i="29"/>
  <c r="J119" i="31"/>
  <c r="J119" i="26"/>
  <c r="J119" i="22"/>
  <c r="J119" i="24"/>
  <c r="J119" i="23"/>
  <c r="J119" i="25"/>
  <c r="J119" i="28"/>
  <c r="J119" i="27"/>
  <c r="J119" i="21"/>
  <c r="J111" i="35"/>
  <c r="J111" i="32"/>
  <c r="J111" i="27"/>
  <c r="J111" i="29"/>
  <c r="J111" i="25"/>
  <c r="J111" i="26"/>
  <c r="J111" i="24"/>
  <c r="J111" i="23"/>
  <c r="J111" i="22"/>
  <c r="J111" i="31"/>
  <c r="J111" i="30"/>
  <c r="J111" i="28"/>
  <c r="J111" i="21"/>
  <c r="H105" i="32"/>
  <c r="H105" i="28"/>
  <c r="H105" i="35"/>
  <c r="H105" i="26"/>
  <c r="H105" i="31"/>
  <c r="H105" i="29"/>
  <c r="H105" i="30"/>
  <c r="H105" i="25"/>
  <c r="H105" i="22"/>
  <c r="H105" i="23"/>
  <c r="H105" i="24"/>
  <c r="H105" i="27"/>
  <c r="H105" i="21"/>
  <c r="J95" i="18"/>
  <c r="J95" i="35"/>
  <c r="J95" i="32"/>
  <c r="J95" i="27"/>
  <c r="J95" i="31"/>
  <c r="J95" i="30"/>
  <c r="J95" i="24"/>
  <c r="J95" i="23"/>
  <c r="J95" i="29"/>
  <c r="J95" i="28"/>
  <c r="J95" i="26"/>
  <c r="J95" i="25"/>
  <c r="J95" i="22"/>
  <c r="J95" i="21"/>
  <c r="H89" i="32"/>
  <c r="H89" i="24"/>
  <c r="H89" i="35"/>
  <c r="H89" i="25"/>
  <c r="H89" i="27"/>
  <c r="H89" i="28"/>
  <c r="H89" i="29"/>
  <c r="H89" i="26"/>
  <c r="H89" i="23"/>
  <c r="H89" i="31"/>
  <c r="H89" i="22"/>
  <c r="H89" i="30"/>
  <c r="H89" i="21"/>
  <c r="H65" i="24"/>
  <c r="H65" i="32"/>
  <c r="H65" i="35"/>
  <c r="H65" i="25"/>
  <c r="H65" i="30"/>
  <c r="H65" i="27"/>
  <c r="H65" i="28"/>
  <c r="H65" i="22"/>
  <c r="H65" i="26"/>
  <c r="H65" i="23"/>
  <c r="H65" i="31"/>
  <c r="H65" i="29"/>
  <c r="J28" i="32"/>
  <c r="J28" i="27"/>
  <c r="J28" i="22"/>
  <c r="J28" i="31"/>
  <c r="J28" i="30"/>
  <c r="J28" i="29"/>
  <c r="J28" i="24"/>
  <c r="J28" i="23"/>
  <c r="J28" i="28"/>
  <c r="J28" i="26"/>
  <c r="J28" i="25"/>
  <c r="I25" i="24"/>
  <c r="I25" i="32"/>
  <c r="I25" i="22"/>
  <c r="I25" i="28"/>
  <c r="I25" i="30"/>
  <c r="I25" i="26"/>
  <c r="I25" i="31"/>
  <c r="I25" i="29"/>
  <c r="I25" i="27"/>
  <c r="I25" i="25"/>
  <c r="I25" i="23"/>
  <c r="J20" i="32"/>
  <c r="J20" i="22"/>
  <c r="J20" i="31"/>
  <c r="J20" i="30"/>
  <c r="J20" i="23"/>
  <c r="J20" i="25"/>
  <c r="J20" i="26"/>
  <c r="J20" i="29"/>
  <c r="J20" i="24"/>
  <c r="J20" i="28"/>
  <c r="J20" i="27"/>
  <c r="J12" i="32"/>
  <c r="J12" i="29"/>
  <c r="J12" i="31"/>
  <c r="J12" i="24"/>
  <c r="J12" i="30"/>
  <c r="J12" i="27"/>
  <c r="J12" i="23"/>
  <c r="J12" i="22"/>
  <c r="J12" i="25"/>
  <c r="J12" i="26"/>
  <c r="J12" i="28"/>
  <c r="I9" i="24"/>
  <c r="J129" i="35"/>
  <c r="J129" i="31"/>
  <c r="J129" i="30"/>
  <c r="J129" i="32"/>
  <c r="J129" i="24"/>
  <c r="J129" i="29"/>
  <c r="J129" i="27"/>
  <c r="J129" i="26"/>
  <c r="J129" i="28"/>
  <c r="J129" i="22"/>
  <c r="J129" i="23"/>
  <c r="J129" i="25"/>
  <c r="J129" i="21"/>
  <c r="H103" i="35"/>
  <c r="H103" i="31"/>
  <c r="H103" i="29"/>
  <c r="H103" i="28"/>
  <c r="H103" i="27"/>
  <c r="H103" i="32"/>
  <c r="H103" i="25"/>
  <c r="H103" i="24"/>
  <c r="H103" i="30"/>
  <c r="H103" i="26"/>
  <c r="H103" i="22"/>
  <c r="H103" i="23"/>
  <c r="H103" i="21"/>
  <c r="I95" i="31"/>
  <c r="I95" i="23"/>
  <c r="I95" i="35"/>
  <c r="I95" i="32"/>
  <c r="I95" i="29"/>
  <c r="I95" i="25"/>
  <c r="I95" i="28"/>
  <c r="I95" i="27"/>
  <c r="I95" i="30"/>
  <c r="I95" i="26"/>
  <c r="I95" i="22"/>
  <c r="I95" i="24"/>
  <c r="I95" i="21"/>
  <c r="H83" i="26"/>
  <c r="H83" i="35"/>
  <c r="H83" i="32"/>
  <c r="H83" i="27"/>
  <c r="H83" i="31"/>
  <c r="H83" i="30"/>
  <c r="H83" i="28"/>
  <c r="H83" i="24"/>
  <c r="H83" i="23"/>
  <c r="H83" i="29"/>
  <c r="H83" i="25"/>
  <c r="H83" i="22"/>
  <c r="H83" i="21"/>
  <c r="H80" i="35"/>
  <c r="H80" i="32"/>
  <c r="H80" i="27"/>
  <c r="H80" i="29"/>
  <c r="H80" i="30"/>
  <c r="H80" i="23"/>
  <c r="H80" i="24"/>
  <c r="H80" i="22"/>
  <c r="H80" i="25"/>
  <c r="H80" i="28"/>
  <c r="H80" i="31"/>
  <c r="H80" i="26"/>
  <c r="H80" i="21"/>
  <c r="H71" i="35"/>
  <c r="H71" i="31"/>
  <c r="H71" i="30"/>
  <c r="H71" i="27"/>
  <c r="H71" i="32"/>
  <c r="H71" i="26"/>
  <c r="H71" i="28"/>
  <c r="H71" i="24"/>
  <c r="H71" i="29"/>
  <c r="H71" i="25"/>
  <c r="H71" i="22"/>
  <c r="H71" i="23"/>
  <c r="H71" i="21"/>
  <c r="H68" i="35"/>
  <c r="H68" i="32"/>
  <c r="H68" i="29"/>
  <c r="H68" i="22"/>
  <c r="H68" i="31"/>
  <c r="H68" i="24"/>
  <c r="H68" i="25"/>
  <c r="H68" i="23"/>
  <c r="H68" i="30"/>
  <c r="H68" i="28"/>
  <c r="H68" i="27"/>
  <c r="H68" i="26"/>
  <c r="H68" i="21"/>
  <c r="H52" i="35"/>
  <c r="H52" i="32"/>
  <c r="H52" i="29"/>
  <c r="H52" i="22"/>
  <c r="H52" i="31"/>
  <c r="H52" i="30"/>
  <c r="H52" i="25"/>
  <c r="H52" i="28"/>
  <c r="H52" i="23"/>
  <c r="H52" i="24"/>
  <c r="H52" i="26"/>
  <c r="H52" i="27"/>
  <c r="H39" i="24"/>
  <c r="I125" i="35"/>
  <c r="I125" i="25"/>
  <c r="I125" i="24"/>
  <c r="I125" i="31"/>
  <c r="I125" i="30"/>
  <c r="I125" i="29"/>
  <c r="I125" i="22"/>
  <c r="I125" i="32"/>
  <c r="I125" i="26"/>
  <c r="I125" i="27"/>
  <c r="I125" i="23"/>
  <c r="I125" i="28"/>
  <c r="I125" i="21"/>
  <c r="I117" i="31"/>
  <c r="I117" i="35"/>
  <c r="I117" i="24"/>
  <c r="I117" i="30"/>
  <c r="I117" i="32"/>
  <c r="I117" i="22"/>
  <c r="I117" i="25"/>
  <c r="I117" i="27"/>
  <c r="I117" i="28"/>
  <c r="I117" i="29"/>
  <c r="I117" i="26"/>
  <c r="I117" i="23"/>
  <c r="I117" i="21"/>
  <c r="I85" i="31"/>
  <c r="I85" i="35"/>
  <c r="I85" i="24"/>
  <c r="I85" i="30"/>
  <c r="I85" i="29"/>
  <c r="I85" i="25"/>
  <c r="I85" i="32"/>
  <c r="I85" i="26"/>
  <c r="I85" i="23"/>
  <c r="I85" i="28"/>
  <c r="I85" i="22"/>
  <c r="I85" i="27"/>
  <c r="I85" i="21"/>
  <c r="J68" i="24"/>
  <c r="J68" i="22"/>
  <c r="J68" i="27"/>
  <c r="J68" i="35"/>
  <c r="J68" i="30"/>
  <c r="J68" i="29"/>
  <c r="J68" i="32"/>
  <c r="J68" i="31"/>
  <c r="J68" i="23"/>
  <c r="J68" i="25"/>
  <c r="J68" i="26"/>
  <c r="J68" i="28"/>
  <c r="J68" i="21"/>
  <c r="I37" i="32"/>
  <c r="I37" i="30"/>
  <c r="I37" i="28"/>
  <c r="I37" i="24"/>
  <c r="I37" i="27"/>
  <c r="I37" i="23"/>
  <c r="I37" i="25"/>
  <c r="I37" i="31"/>
  <c r="I37" i="29"/>
  <c r="I37" i="26"/>
  <c r="I37" i="22"/>
  <c r="H25" i="31"/>
  <c r="H25" i="27"/>
  <c r="H25" i="32"/>
  <c r="H25" i="29"/>
  <c r="H25" i="28"/>
  <c r="H25" i="25"/>
  <c r="H25" i="26"/>
  <c r="H25" i="30"/>
  <c r="H25" i="22"/>
  <c r="H25" i="23"/>
  <c r="H25" i="24"/>
  <c r="I111" i="23"/>
  <c r="I111" i="35"/>
  <c r="I111" i="32"/>
  <c r="I111" i="31"/>
  <c r="I111" i="30"/>
  <c r="I111" i="29"/>
  <c r="I111" i="28"/>
  <c r="F111" i="31"/>
  <c r="I111" i="25"/>
  <c r="I111" i="26"/>
  <c r="I111" i="22"/>
  <c r="I111" i="27"/>
  <c r="I111" i="24"/>
  <c r="F111" i="23"/>
  <c r="I111" i="21"/>
  <c r="I51" i="30"/>
  <c r="H133" i="35"/>
  <c r="H133" i="26"/>
  <c r="H133" i="25"/>
  <c r="H133" i="24"/>
  <c r="E133" i="24"/>
  <c r="H133" i="30"/>
  <c r="H133" i="32"/>
  <c r="E133" i="30"/>
  <c r="H133" i="29"/>
  <c r="E133" i="28"/>
  <c r="E133" i="32"/>
  <c r="E133" i="31"/>
  <c r="E133" i="22"/>
  <c r="H133" i="22"/>
  <c r="E133" i="35"/>
  <c r="H133" i="28"/>
  <c r="H133" i="27"/>
  <c r="H133" i="31"/>
  <c r="E133" i="29"/>
  <c r="E133" i="27"/>
  <c r="E133" i="25"/>
  <c r="E133" i="26"/>
  <c r="E133" i="23"/>
  <c r="H133" i="23"/>
  <c r="H133" i="21"/>
  <c r="E133" i="21"/>
  <c r="J115" i="18"/>
  <c r="J115" i="31"/>
  <c r="J115" i="24"/>
  <c r="J115" i="35"/>
  <c r="J115" i="25"/>
  <c r="J115" i="32"/>
  <c r="J115" i="29"/>
  <c r="J115" i="30"/>
  <c r="J115" i="27"/>
  <c r="J115" i="26"/>
  <c r="J115" i="28"/>
  <c r="J115" i="22"/>
  <c r="J115" i="23"/>
  <c r="J115" i="21"/>
  <c r="H77" i="35"/>
  <c r="E77" i="35"/>
  <c r="H77" i="32"/>
  <c r="H77" i="25"/>
  <c r="H77" i="31"/>
  <c r="H77" i="30"/>
  <c r="E77" i="27"/>
  <c r="H77" i="27"/>
  <c r="H77" i="24"/>
  <c r="H77" i="23"/>
  <c r="E77" i="23"/>
  <c r="H77" i="28"/>
  <c r="H77" i="26"/>
  <c r="H77" i="29"/>
  <c r="H77" i="22"/>
  <c r="E77" i="25"/>
  <c r="H77" i="21"/>
  <c r="J117" i="18"/>
  <c r="J117" i="35"/>
  <c r="J117" i="26"/>
  <c r="J117" i="31"/>
  <c r="J117" i="27"/>
  <c r="J117" i="32"/>
  <c r="J117" i="30"/>
  <c r="J117" i="28"/>
  <c r="J117" i="24"/>
  <c r="J117" i="23"/>
  <c r="J117" i="22"/>
  <c r="J117" i="29"/>
  <c r="J117" i="25"/>
  <c r="J117" i="21"/>
  <c r="H12" i="32"/>
  <c r="H12" i="29"/>
  <c r="H12" i="22"/>
  <c r="H12" i="31"/>
  <c r="H12" i="24"/>
  <c r="H12" i="25"/>
  <c r="H12" i="23"/>
  <c r="H12" i="27"/>
  <c r="H12" i="26"/>
  <c r="H12" i="30"/>
  <c r="H12" i="28"/>
  <c r="J119" i="18"/>
  <c r="J105" i="18"/>
  <c r="J91" i="20"/>
  <c r="J100" i="19"/>
  <c r="J48" i="21"/>
  <c r="J29" i="21"/>
  <c r="H22" i="21"/>
  <c r="H12" i="21"/>
  <c r="H28" i="21"/>
  <c r="H52" i="21"/>
  <c r="H44" i="21"/>
  <c r="J20" i="21"/>
  <c r="I60" i="21"/>
  <c r="H60" i="21"/>
  <c r="J32" i="21"/>
  <c r="J4" i="21"/>
  <c r="J67" i="28"/>
  <c r="J67" i="32"/>
  <c r="J67" i="23"/>
  <c r="I84" i="30"/>
  <c r="I84" i="31"/>
  <c r="I84" i="24"/>
  <c r="I40" i="26"/>
  <c r="I40" i="30"/>
  <c r="J91" i="27"/>
  <c r="J91" i="25"/>
  <c r="J4" i="30"/>
  <c r="M4" i="30" s="1"/>
  <c r="P4" i="30" s="1"/>
  <c r="J4" i="29"/>
  <c r="M4" i="29" s="1"/>
  <c r="P4" i="29" s="1"/>
  <c r="J131" i="22"/>
  <c r="J131" i="28"/>
  <c r="J131" i="26"/>
  <c r="J131" i="27"/>
  <c r="J131" i="30"/>
  <c r="J131" i="35"/>
  <c r="J127" i="28"/>
  <c r="J127" i="27"/>
  <c r="J127" i="29"/>
  <c r="J127" i="26"/>
  <c r="I112" i="27"/>
  <c r="I112" i="31"/>
  <c r="J79" i="25"/>
  <c r="J79" i="23"/>
  <c r="J79" i="27"/>
  <c r="I72" i="25"/>
  <c r="I72" i="23"/>
  <c r="I72" i="27"/>
  <c r="I72" i="30"/>
  <c r="J100" i="21"/>
  <c r="J100" i="31"/>
  <c r="J123" i="28"/>
  <c r="J123" i="30"/>
  <c r="J123" i="24"/>
  <c r="I108" i="21"/>
  <c r="I108" i="24"/>
  <c r="I108" i="25"/>
  <c r="I108" i="31"/>
  <c r="I96" i="23"/>
  <c r="I96" i="28"/>
  <c r="I96" i="30"/>
  <c r="I56" i="30"/>
  <c r="I56" i="22"/>
  <c r="I48" i="22"/>
  <c r="I48" i="27"/>
  <c r="I48" i="35"/>
  <c r="H22" i="22"/>
  <c r="H22" i="30"/>
  <c r="H22" i="32"/>
  <c r="I130" i="26"/>
  <c r="I130" i="32"/>
  <c r="I130" i="24"/>
  <c r="I130" i="25"/>
  <c r="I130" i="35"/>
  <c r="I130" i="30"/>
  <c r="I130" i="31"/>
  <c r="I130" i="27"/>
  <c r="I130" i="23"/>
  <c r="I130" i="28"/>
  <c r="I130" i="29"/>
  <c r="I130" i="22"/>
  <c r="I130" i="21"/>
  <c r="I127" i="23"/>
  <c r="I127" i="35"/>
  <c r="I127" i="32"/>
  <c r="I127" i="28"/>
  <c r="I127" i="31"/>
  <c r="I127" i="30"/>
  <c r="I127" i="29"/>
  <c r="I127" i="22"/>
  <c r="I127" i="25"/>
  <c r="I127" i="27"/>
  <c r="I127" i="26"/>
  <c r="I127" i="24"/>
  <c r="I127" i="21"/>
  <c r="H124" i="32"/>
  <c r="H124" i="35"/>
  <c r="H124" i="30"/>
  <c r="H124" i="27"/>
  <c r="H124" i="31"/>
  <c r="H124" i="28"/>
  <c r="H124" i="23"/>
  <c r="H124" i="24"/>
  <c r="H124" i="22"/>
  <c r="H124" i="26"/>
  <c r="H124" i="29"/>
  <c r="H124" i="25"/>
  <c r="H124" i="21"/>
  <c r="J101" i="35"/>
  <c r="J101" i="31"/>
  <c r="J101" i="32"/>
  <c r="J101" i="26"/>
  <c r="J101" i="30"/>
  <c r="J101" i="28"/>
  <c r="J101" i="27"/>
  <c r="J101" i="23"/>
  <c r="J101" i="29"/>
  <c r="J101" i="25"/>
  <c r="J101" i="22"/>
  <c r="J101" i="24"/>
  <c r="J101" i="21"/>
  <c r="J98" i="32"/>
  <c r="J98" i="31"/>
  <c r="J98" i="25"/>
  <c r="J98" i="35"/>
  <c r="J98" i="24"/>
  <c r="J98" i="30"/>
  <c r="J98" i="28"/>
  <c r="J98" i="29"/>
  <c r="J98" i="27"/>
  <c r="J98" i="22"/>
  <c r="J98" i="23"/>
  <c r="J98" i="26"/>
  <c r="J98" i="21"/>
  <c r="H96" i="32"/>
  <c r="H96" i="35"/>
  <c r="H96" i="29"/>
  <c r="H96" i="30"/>
  <c r="H96" i="25"/>
  <c r="H96" i="23"/>
  <c r="H96" i="22"/>
  <c r="H96" i="24"/>
  <c r="H96" i="28"/>
  <c r="H96" i="31"/>
  <c r="H96" i="27"/>
  <c r="H96" i="26"/>
  <c r="H96" i="21"/>
  <c r="H75" i="35"/>
  <c r="H75" i="32"/>
  <c r="H75" i="30"/>
  <c r="H75" i="28"/>
  <c r="H75" i="29"/>
  <c r="H75" i="26"/>
  <c r="H75" i="27"/>
  <c r="H75" i="24"/>
  <c r="H75" i="31"/>
  <c r="H75" i="25"/>
  <c r="H75" i="22"/>
  <c r="H75" i="23"/>
  <c r="H75" i="21"/>
  <c r="H72" i="35"/>
  <c r="H72" i="29"/>
  <c r="H72" i="23"/>
  <c r="H72" i="31"/>
  <c r="H72" i="32"/>
  <c r="H72" i="24"/>
  <c r="H72" i="22"/>
  <c r="H72" i="30"/>
  <c r="H72" i="27"/>
  <c r="H72" i="25"/>
  <c r="H72" i="28"/>
  <c r="H72" i="26"/>
  <c r="H72" i="21"/>
  <c r="H56" i="35"/>
  <c r="H56" i="27"/>
  <c r="H56" i="23"/>
  <c r="H56" i="31"/>
  <c r="H56" i="24"/>
  <c r="H56" i="29"/>
  <c r="H56" i="25"/>
  <c r="H56" i="22"/>
  <c r="H56" i="30"/>
  <c r="H56" i="32"/>
  <c r="H56" i="26"/>
  <c r="H56" i="28"/>
  <c r="H40" i="31"/>
  <c r="H40" i="29"/>
  <c r="H40" i="32"/>
  <c r="H40" i="25"/>
  <c r="H40" i="23"/>
  <c r="H40" i="24"/>
  <c r="H40" i="27"/>
  <c r="H40" i="22"/>
  <c r="H40" i="30"/>
  <c r="H40" i="28"/>
  <c r="H40" i="26"/>
  <c r="H118" i="35"/>
  <c r="H118" i="32"/>
  <c r="H118" i="31"/>
  <c r="H118" i="22"/>
  <c r="H118" i="27"/>
  <c r="H118" i="30"/>
  <c r="H118" i="28"/>
  <c r="H118" i="24"/>
  <c r="H118" i="25"/>
  <c r="H118" i="29"/>
  <c r="H118" i="26"/>
  <c r="H118" i="23"/>
  <c r="H118" i="21"/>
  <c r="I109" i="25"/>
  <c r="I109" i="35"/>
  <c r="I109" i="31"/>
  <c r="I109" i="23"/>
  <c r="I109" i="24"/>
  <c r="I109" i="30"/>
  <c r="I109" i="29"/>
  <c r="I109" i="32"/>
  <c r="I109" i="22"/>
  <c r="I109" i="27"/>
  <c r="I109" i="26"/>
  <c r="I109" i="28"/>
  <c r="I109" i="21"/>
  <c r="J27" i="31"/>
  <c r="J27" i="32"/>
  <c r="I24" i="30"/>
  <c r="I24" i="28"/>
  <c r="I24" i="31"/>
  <c r="I24" i="26"/>
  <c r="I24" i="27"/>
  <c r="I24" i="29"/>
  <c r="I24" i="23"/>
  <c r="I24" i="32"/>
  <c r="I24" i="22"/>
  <c r="I24" i="25"/>
  <c r="I24" i="24"/>
  <c r="I5" i="22"/>
  <c r="I123" i="25"/>
  <c r="I123" i="23"/>
  <c r="I123" i="35"/>
  <c r="I123" i="32"/>
  <c r="I123" i="31"/>
  <c r="I123" i="28"/>
  <c r="I123" i="29"/>
  <c r="I123" i="26"/>
  <c r="I123" i="22"/>
  <c r="I123" i="30"/>
  <c r="I123" i="24"/>
  <c r="I123" i="27"/>
  <c r="I123" i="21"/>
  <c r="J97" i="35"/>
  <c r="J97" i="25"/>
  <c r="J97" i="31"/>
  <c r="J97" i="28"/>
  <c r="J97" i="30"/>
  <c r="J97" i="24"/>
  <c r="J97" i="27"/>
  <c r="J97" i="22"/>
  <c r="J97" i="26"/>
  <c r="J97" i="32"/>
  <c r="J97" i="29"/>
  <c r="J97" i="23"/>
  <c r="J97" i="21"/>
  <c r="J94" i="27"/>
  <c r="J94" i="35"/>
  <c r="J94" i="32"/>
  <c r="J94" i="24"/>
  <c r="J94" i="28"/>
  <c r="J94" i="29"/>
  <c r="J94" i="31"/>
  <c r="J94" i="26"/>
  <c r="J94" i="23"/>
  <c r="J94" i="30"/>
  <c r="J94" i="25"/>
  <c r="J94" i="22"/>
  <c r="J94" i="21"/>
  <c r="H67" i="26"/>
  <c r="H67" i="32"/>
  <c r="H67" i="31"/>
  <c r="H67" i="29"/>
  <c r="H67" i="30"/>
  <c r="H67" i="28"/>
  <c r="H67" i="35"/>
  <c r="H67" i="27"/>
  <c r="H67" i="24"/>
  <c r="H67" i="23"/>
  <c r="H67" i="25"/>
  <c r="H67" i="22"/>
  <c r="H67" i="21"/>
  <c r="H64" i="35"/>
  <c r="H64" i="29"/>
  <c r="H64" i="23"/>
  <c r="H64" i="32"/>
  <c r="H64" i="27"/>
  <c r="H64" i="24"/>
  <c r="H64" i="30"/>
  <c r="H64" i="25"/>
  <c r="H64" i="22"/>
  <c r="H64" i="31"/>
  <c r="H64" i="28"/>
  <c r="H64" i="26"/>
  <c r="H48" i="35"/>
  <c r="H48" i="31"/>
  <c r="H48" i="29"/>
  <c r="H48" i="32"/>
  <c r="H48" i="30"/>
  <c r="H48" i="24"/>
  <c r="H48" i="22"/>
  <c r="H48" i="25"/>
  <c r="H48" i="28"/>
  <c r="H48" i="23"/>
  <c r="H48" i="27"/>
  <c r="H48" i="26"/>
  <c r="I124" i="18"/>
  <c r="I124" i="26"/>
  <c r="I124" i="23"/>
  <c r="I124" i="24"/>
  <c r="I124" i="35"/>
  <c r="I124" i="22"/>
  <c r="I124" i="31"/>
  <c r="I124" i="30"/>
  <c r="I124" i="29"/>
  <c r="I124" i="27"/>
  <c r="I124" i="32"/>
  <c r="I124" i="25"/>
  <c r="I124" i="28"/>
  <c r="I124" i="21"/>
  <c r="I116" i="32"/>
  <c r="I116" i="30"/>
  <c r="I116" i="24"/>
  <c r="I116" i="27"/>
  <c r="I116" i="31"/>
  <c r="I116" i="29"/>
  <c r="I116" i="22"/>
  <c r="I116" i="23"/>
  <c r="I116" i="35"/>
  <c r="I116" i="26"/>
  <c r="I116" i="25"/>
  <c r="I116" i="28"/>
  <c r="I116" i="21"/>
  <c r="H109" i="35"/>
  <c r="H109" i="32"/>
  <c r="H109" i="31"/>
  <c r="H109" i="22"/>
  <c r="H109" i="28"/>
  <c r="H109" i="25"/>
  <c r="H109" i="30"/>
  <c r="H109" i="27"/>
  <c r="H109" i="24"/>
  <c r="H109" i="26"/>
  <c r="H109" i="29"/>
  <c r="H109" i="23"/>
  <c r="H109" i="21"/>
  <c r="J99" i="24"/>
  <c r="J99" i="35"/>
  <c r="J99" i="31"/>
  <c r="J99" i="30"/>
  <c r="J99" i="28"/>
  <c r="J99" i="32"/>
  <c r="J99" i="27"/>
  <c r="J99" i="26"/>
  <c r="J99" i="25"/>
  <c r="G99" i="31"/>
  <c r="J99" i="29"/>
  <c r="J99" i="22"/>
  <c r="J99" i="23"/>
  <c r="J99" i="21"/>
  <c r="I92" i="31"/>
  <c r="I92" i="24"/>
  <c r="I92" i="35"/>
  <c r="I92" i="27"/>
  <c r="I92" i="30"/>
  <c r="I92" i="28"/>
  <c r="I92" i="25"/>
  <c r="I92" i="26"/>
  <c r="I92" i="22"/>
  <c r="I92" i="32"/>
  <c r="I92" i="23"/>
  <c r="I92" i="29"/>
  <c r="I92" i="21"/>
  <c r="H32" i="32"/>
  <c r="H32" i="29"/>
  <c r="H32" i="31"/>
  <c r="H32" i="23"/>
  <c r="H32" i="30"/>
  <c r="H32" i="24"/>
  <c r="H32" i="27"/>
  <c r="H32" i="22"/>
  <c r="H32" i="25"/>
  <c r="H32" i="26"/>
  <c r="H32" i="28"/>
  <c r="H107" i="28"/>
  <c r="H107" i="35"/>
  <c r="H107" i="25"/>
  <c r="H107" i="30"/>
  <c r="H107" i="31"/>
  <c r="H107" i="29"/>
  <c r="H107" i="23"/>
  <c r="H107" i="27"/>
  <c r="H107" i="24"/>
  <c r="H107" i="22"/>
  <c r="H107" i="32"/>
  <c r="H107" i="26"/>
  <c r="H107" i="21"/>
  <c r="H87" i="35"/>
  <c r="H87" i="31"/>
  <c r="H87" i="32"/>
  <c r="H87" i="29"/>
  <c r="H87" i="26"/>
  <c r="H87" i="27"/>
  <c r="H87" i="30"/>
  <c r="H87" i="24"/>
  <c r="H87" i="28"/>
  <c r="H87" i="25"/>
  <c r="H87" i="22"/>
  <c r="H87" i="23"/>
  <c r="H87" i="21"/>
  <c r="H84" i="32"/>
  <c r="H84" i="35"/>
  <c r="H84" i="24"/>
  <c r="H84" i="29"/>
  <c r="H84" i="22"/>
  <c r="H84" i="31"/>
  <c r="H84" i="30"/>
  <c r="H84" i="25"/>
  <c r="H84" i="28"/>
  <c r="H84" i="23"/>
  <c r="H84" i="26"/>
  <c r="H84" i="27"/>
  <c r="H84" i="21"/>
  <c r="J66" i="31"/>
  <c r="J66" i="24"/>
  <c r="J66" i="35"/>
  <c r="H129" i="32"/>
  <c r="H129" i="24"/>
  <c r="H129" i="35"/>
  <c r="H129" i="28"/>
  <c r="H129" i="29"/>
  <c r="H129" i="31"/>
  <c r="H129" i="30"/>
  <c r="H129" i="27"/>
  <c r="H129" i="22"/>
  <c r="H129" i="26"/>
  <c r="H129" i="23"/>
  <c r="H129" i="25"/>
  <c r="H129" i="21"/>
  <c r="J103" i="35"/>
  <c r="J103" i="32"/>
  <c r="J103" i="30"/>
  <c r="J103" i="29"/>
  <c r="J103" i="25"/>
  <c r="J103" i="26"/>
  <c r="J103" i="27"/>
  <c r="J103" i="24"/>
  <c r="J103" i="23"/>
  <c r="J103" i="31"/>
  <c r="J103" i="28"/>
  <c r="J103" i="22"/>
  <c r="J103" i="21"/>
  <c r="I88" i="22"/>
  <c r="I88" i="31"/>
  <c r="I88" i="35"/>
  <c r="I88" i="30"/>
  <c r="I88" i="24"/>
  <c r="I88" i="26"/>
  <c r="I88" i="29"/>
  <c r="I88" i="28"/>
  <c r="I88" i="23"/>
  <c r="I88" i="32"/>
  <c r="I88" i="27"/>
  <c r="I88" i="25"/>
  <c r="I88" i="21"/>
  <c r="H81" i="32"/>
  <c r="H81" i="24"/>
  <c r="H81" i="25"/>
  <c r="H81" i="31"/>
  <c r="H81" i="30"/>
  <c r="H81" i="27"/>
  <c r="H81" i="28"/>
  <c r="H81" i="22"/>
  <c r="H81" i="35"/>
  <c r="H81" i="29"/>
  <c r="H81" i="26"/>
  <c r="H81" i="23"/>
  <c r="H81" i="21"/>
  <c r="J36" i="32"/>
  <c r="J36" i="27"/>
  <c r="J36" i="24"/>
  <c r="J36" i="22"/>
  <c r="J36" i="29"/>
  <c r="J36" i="31"/>
  <c r="J36" i="30"/>
  <c r="J36" i="25"/>
  <c r="J36" i="26"/>
  <c r="J36" i="28"/>
  <c r="J36" i="23"/>
  <c r="I33" i="32"/>
  <c r="I33" i="24"/>
  <c r="I33" i="22"/>
  <c r="I33" i="28"/>
  <c r="I33" i="31"/>
  <c r="I33" i="26"/>
  <c r="I33" i="29"/>
  <c r="I33" i="30"/>
  <c r="I33" i="27"/>
  <c r="I33" i="23"/>
  <c r="I33" i="25"/>
  <c r="H14" i="31"/>
  <c r="H14" i="32"/>
  <c r="H14" i="30"/>
  <c r="H14" i="27"/>
  <c r="H14" i="25"/>
  <c r="H14" i="28"/>
  <c r="H14" i="29"/>
  <c r="H14" i="22"/>
  <c r="H14" i="24"/>
  <c r="H14" i="26"/>
  <c r="H14" i="23"/>
  <c r="H116" i="32"/>
  <c r="H116" i="35"/>
  <c r="H116" i="24"/>
  <c r="H116" i="27"/>
  <c r="H116" i="30"/>
  <c r="H116" i="31"/>
  <c r="H116" i="28"/>
  <c r="H116" i="23"/>
  <c r="H116" i="26"/>
  <c r="H116" i="25"/>
  <c r="H116" i="29"/>
  <c r="H116" i="22"/>
  <c r="H116" i="21"/>
  <c r="I103" i="31"/>
  <c r="F103" i="32"/>
  <c r="I103" i="35"/>
  <c r="I103" i="23"/>
  <c r="F103" i="22"/>
  <c r="F103" i="35"/>
  <c r="I103" i="32"/>
  <c r="F103" i="30"/>
  <c r="F103" i="31"/>
  <c r="I103" i="28"/>
  <c r="I103" i="30"/>
  <c r="I103" i="29"/>
  <c r="F103" i="29"/>
  <c r="F103" i="25"/>
  <c r="F103" i="28"/>
  <c r="I103" i="27"/>
  <c r="I103" i="22"/>
  <c r="I103" i="26"/>
  <c r="I103" i="25"/>
  <c r="F103" i="23"/>
  <c r="F103" i="27"/>
  <c r="F103" i="26"/>
  <c r="I103" i="24"/>
  <c r="F103" i="24"/>
  <c r="I103" i="21"/>
  <c r="F103" i="21"/>
  <c r="I83" i="31"/>
  <c r="I83" i="35"/>
  <c r="I83" i="32"/>
  <c r="I83" i="23"/>
  <c r="I83" i="27"/>
  <c r="I83" i="28"/>
  <c r="I83" i="29"/>
  <c r="I83" i="30"/>
  <c r="I83" i="22"/>
  <c r="I83" i="24"/>
  <c r="I83" i="25"/>
  <c r="I83" i="26"/>
  <c r="I83" i="21"/>
  <c r="I74" i="32"/>
  <c r="I74" i="29"/>
  <c r="I74" i="30"/>
  <c r="I74" i="27"/>
  <c r="I74" i="25"/>
  <c r="I74" i="26"/>
  <c r="I74" i="35"/>
  <c r="I74" i="24"/>
  <c r="I74" i="31"/>
  <c r="I74" i="28"/>
  <c r="I74" i="23"/>
  <c r="I74" i="22"/>
  <c r="I74" i="21"/>
  <c r="I71" i="31"/>
  <c r="I71" i="32"/>
  <c r="I71" i="22"/>
  <c r="I71" i="35"/>
  <c r="I71" i="30"/>
  <c r="I71" i="29"/>
  <c r="I71" i="25"/>
  <c r="I71" i="28"/>
  <c r="I71" i="26"/>
  <c r="I71" i="23"/>
  <c r="I71" i="27"/>
  <c r="I71" i="24"/>
  <c r="I71" i="21"/>
  <c r="I39" i="24"/>
  <c r="J116" i="32"/>
  <c r="J116" i="26"/>
  <c r="J116" i="31"/>
  <c r="J116" i="35"/>
  <c r="J116" i="30"/>
  <c r="J116" i="29"/>
  <c r="J116" i="27"/>
  <c r="J116" i="22"/>
  <c r="J116" i="25"/>
  <c r="J116" i="24"/>
  <c r="J116" i="28"/>
  <c r="J116" i="23"/>
  <c r="J116" i="21"/>
  <c r="H102" i="35"/>
  <c r="H102" i="32"/>
  <c r="H102" i="22"/>
  <c r="H102" i="31"/>
  <c r="H102" i="28"/>
  <c r="H102" i="30"/>
  <c r="H102" i="29"/>
  <c r="H102" i="24"/>
  <c r="H102" i="25"/>
  <c r="H102" i="27"/>
  <c r="H102" i="26"/>
  <c r="H102" i="23"/>
  <c r="H102" i="21"/>
  <c r="I93" i="30"/>
  <c r="I93" i="35"/>
  <c r="I93" i="31"/>
  <c r="I93" i="22"/>
  <c r="I93" i="23"/>
  <c r="I93" i="24"/>
  <c r="I93" i="29"/>
  <c r="I93" i="27"/>
  <c r="I93" i="32"/>
  <c r="I93" i="26"/>
  <c r="I93" i="25"/>
  <c r="I93" i="28"/>
  <c r="I93" i="21"/>
  <c r="J52" i="29"/>
  <c r="J52" i="35"/>
  <c r="J52" i="31"/>
  <c r="J52" i="32"/>
  <c r="J52" i="30"/>
  <c r="J52" i="27"/>
  <c r="J52" i="25"/>
  <c r="J52" i="26"/>
  <c r="J52" i="22"/>
  <c r="J52" i="24"/>
  <c r="J52" i="28"/>
  <c r="J52" i="23"/>
  <c r="I36" i="28"/>
  <c r="I36" i="30"/>
  <c r="I36" i="32"/>
  <c r="I36" i="23"/>
  <c r="I36" i="31"/>
  <c r="I36" i="29"/>
  <c r="I36" i="22"/>
  <c r="I36" i="24"/>
  <c r="I36" i="27"/>
  <c r="I36" i="25"/>
  <c r="I36" i="26"/>
  <c r="H29" i="31"/>
  <c r="H29" i="32"/>
  <c r="H29" i="24"/>
  <c r="H29" i="29"/>
  <c r="H29" i="28"/>
  <c r="H29" i="25"/>
  <c r="H29" i="23"/>
  <c r="H29" i="30"/>
  <c r="H29" i="27"/>
  <c r="H29" i="22"/>
  <c r="H29" i="26"/>
  <c r="I8" i="28"/>
  <c r="I8" i="31"/>
  <c r="I8" i="22"/>
  <c r="I8" i="30"/>
  <c r="I8" i="29"/>
  <c r="I8" i="26"/>
  <c r="I8" i="27"/>
  <c r="I8" i="24"/>
  <c r="I8" i="32"/>
  <c r="I8" i="23"/>
  <c r="I8" i="25"/>
  <c r="H120" i="32"/>
  <c r="H120" i="35"/>
  <c r="H120" i="29"/>
  <c r="H120" i="23"/>
  <c r="H120" i="31"/>
  <c r="H120" i="30"/>
  <c r="H120" i="24"/>
  <c r="H120" i="22"/>
  <c r="H120" i="28"/>
  <c r="H120" i="27"/>
  <c r="H120" i="26"/>
  <c r="H120" i="25"/>
  <c r="H120" i="21"/>
  <c r="J118" i="18"/>
  <c r="J118" i="35"/>
  <c r="J118" i="27"/>
  <c r="J118" i="31"/>
  <c r="J118" i="32"/>
  <c r="J118" i="25"/>
  <c r="J118" i="29"/>
  <c r="J118" i="22"/>
  <c r="J118" i="30"/>
  <c r="J118" i="24"/>
  <c r="J118" i="23"/>
  <c r="J118" i="26"/>
  <c r="J118" i="28"/>
  <c r="J118" i="21"/>
  <c r="I106" i="18"/>
  <c r="I106" i="32"/>
  <c r="I106" i="29"/>
  <c r="I106" i="30"/>
  <c r="I106" i="26"/>
  <c r="I106" i="35"/>
  <c r="I106" i="27"/>
  <c r="I106" i="31"/>
  <c r="I106" i="23"/>
  <c r="I106" i="24"/>
  <c r="I106" i="28"/>
  <c r="I106" i="25"/>
  <c r="I106" i="22"/>
  <c r="I106" i="21"/>
  <c r="I102" i="32"/>
  <c r="I102" i="27"/>
  <c r="I102" i="30"/>
  <c r="I102" i="35"/>
  <c r="I102" i="29"/>
  <c r="I102" i="26"/>
  <c r="I102" i="25"/>
  <c r="I102" i="31"/>
  <c r="I102" i="22"/>
  <c r="I102" i="24"/>
  <c r="I102" i="23"/>
  <c r="I102" i="28"/>
  <c r="I102" i="21"/>
  <c r="I82" i="18"/>
  <c r="I82" i="32"/>
  <c r="I82" i="29"/>
  <c r="I82" i="27"/>
  <c r="I82" i="31"/>
  <c r="I82" i="24"/>
  <c r="I82" i="26"/>
  <c r="I82" i="35"/>
  <c r="I82" i="30"/>
  <c r="I82" i="28"/>
  <c r="I82" i="23"/>
  <c r="I82" i="25"/>
  <c r="I82" i="22"/>
  <c r="I82" i="21"/>
  <c r="J73" i="27"/>
  <c r="J73" i="35"/>
  <c r="J73" i="31"/>
  <c r="J73" i="24"/>
  <c r="J73" i="30"/>
  <c r="J73" i="29"/>
  <c r="J73" i="28"/>
  <c r="J73" i="23"/>
  <c r="J73" i="32"/>
  <c r="J73" i="25"/>
  <c r="J73" i="26"/>
  <c r="J73" i="22"/>
  <c r="J73" i="21"/>
  <c r="J70" i="18"/>
  <c r="J70" i="24"/>
  <c r="J70" i="35"/>
  <c r="J70" i="32"/>
  <c r="J70" i="31"/>
  <c r="J70" i="25"/>
  <c r="J70" i="28"/>
  <c r="J70" i="30"/>
  <c r="J70" i="26"/>
  <c r="J70" i="27"/>
  <c r="J70" i="22"/>
  <c r="J70" i="29"/>
  <c r="J70" i="23"/>
  <c r="J70" i="21"/>
  <c r="I100" i="18"/>
  <c r="I100" i="31"/>
  <c r="I100" i="26"/>
  <c r="I100" i="32"/>
  <c r="I100" i="23"/>
  <c r="I100" i="30"/>
  <c r="I100" i="35"/>
  <c r="I100" i="29"/>
  <c r="I100" i="28"/>
  <c r="I100" i="24"/>
  <c r="I100" i="27"/>
  <c r="I100" i="22"/>
  <c r="I100" i="25"/>
  <c r="I100" i="21"/>
  <c r="H53" i="35"/>
  <c r="H53" i="24"/>
  <c r="H53" i="32"/>
  <c r="H53" i="27"/>
  <c r="H53" i="31"/>
  <c r="H53" i="22"/>
  <c r="H53" i="29"/>
  <c r="H53" i="23"/>
  <c r="H53" i="25"/>
  <c r="H53" i="28"/>
  <c r="H53" i="30"/>
  <c r="H53" i="26"/>
  <c r="H8" i="32"/>
  <c r="H8" i="31"/>
  <c r="H8" i="29"/>
  <c r="H8" i="23"/>
  <c r="H8" i="24"/>
  <c r="H8" i="22"/>
  <c r="H8" i="30"/>
  <c r="H8" i="25"/>
  <c r="H8" i="28"/>
  <c r="H8" i="27"/>
  <c r="H8" i="26"/>
  <c r="H119" i="31"/>
  <c r="H119" i="22"/>
  <c r="H119" i="35"/>
  <c r="H119" i="32"/>
  <c r="H119" i="29"/>
  <c r="H119" i="25"/>
  <c r="H119" i="28"/>
  <c r="H119" i="24"/>
  <c r="H119" i="27"/>
  <c r="H119" i="30"/>
  <c r="H119" i="26"/>
  <c r="H119" i="23"/>
  <c r="H119" i="21"/>
  <c r="J113" i="24"/>
  <c r="J113" i="31"/>
  <c r="J113" i="35"/>
  <c r="J113" i="30"/>
  <c r="J113" i="29"/>
  <c r="J113" i="22"/>
  <c r="J113" i="32"/>
  <c r="J113" i="25"/>
  <c r="J113" i="23"/>
  <c r="J113" i="26"/>
  <c r="J113" i="28"/>
  <c r="J113" i="27"/>
  <c r="J113" i="21"/>
  <c r="H99" i="27"/>
  <c r="H99" i="32"/>
  <c r="H99" i="30"/>
  <c r="H99" i="35"/>
  <c r="H99" i="26"/>
  <c r="H99" i="28"/>
  <c r="H99" i="25"/>
  <c r="H99" i="24"/>
  <c r="H99" i="31"/>
  <c r="H99" i="29"/>
  <c r="H99" i="23"/>
  <c r="H99" i="22"/>
  <c r="H99" i="21"/>
  <c r="J93" i="25"/>
  <c r="J93" i="24"/>
  <c r="J93" i="28"/>
  <c r="J93" i="32"/>
  <c r="J93" i="35"/>
  <c r="J93" i="23"/>
  <c r="J93" i="30"/>
  <c r="J93" i="29"/>
  <c r="J93" i="27"/>
  <c r="J93" i="31"/>
  <c r="J93" i="26"/>
  <c r="J93" i="22"/>
  <c r="J93" i="21"/>
  <c r="J69" i="18"/>
  <c r="J69" i="35"/>
  <c r="J69" i="23"/>
  <c r="J69" i="28"/>
  <c r="J69" i="31"/>
  <c r="J69" i="30"/>
  <c r="J69" i="22"/>
  <c r="J69" i="32"/>
  <c r="J69" i="27"/>
  <c r="J69" i="26"/>
  <c r="J69" i="29"/>
  <c r="J69" i="24"/>
  <c r="J69" i="25"/>
  <c r="J69" i="21"/>
  <c r="J37" i="31"/>
  <c r="J37" i="32"/>
  <c r="J37" i="30"/>
  <c r="J37" i="22"/>
  <c r="J37" i="27"/>
  <c r="J37" i="26"/>
  <c r="J37" i="28"/>
  <c r="J37" i="29"/>
  <c r="J37" i="23"/>
  <c r="J37" i="24"/>
  <c r="J37" i="25"/>
  <c r="H24" i="32"/>
  <c r="H24" i="29"/>
  <c r="H24" i="23"/>
  <c r="H24" i="31"/>
  <c r="H24" i="24"/>
  <c r="H24" i="27"/>
  <c r="H24" i="22"/>
  <c r="H24" i="25"/>
  <c r="H24" i="30"/>
  <c r="H24" i="28"/>
  <c r="H24" i="26"/>
  <c r="I64" i="32"/>
  <c r="I64" i="24"/>
  <c r="I64" i="35"/>
  <c r="I64" i="31"/>
  <c r="I64" i="22"/>
  <c r="I64" i="23"/>
  <c r="I64" i="26"/>
  <c r="I64" i="28"/>
  <c r="I64" i="30"/>
  <c r="I64" i="29"/>
  <c r="I64" i="27"/>
  <c r="I64" i="25"/>
  <c r="K3" i="2"/>
  <c r="E3" i="41" s="1"/>
  <c r="H4" i="22"/>
  <c r="K4" i="22" s="1"/>
  <c r="H4" i="31"/>
  <c r="K4" i="31" s="1"/>
  <c r="H4" i="24"/>
  <c r="K4" i="24" s="1"/>
  <c r="H4" i="25"/>
  <c r="K4" i="25" s="1"/>
  <c r="H4" i="23"/>
  <c r="K4" i="23" s="1"/>
  <c r="H4" i="32"/>
  <c r="H4" i="27"/>
  <c r="K4" i="27" s="1"/>
  <c r="H4" i="30"/>
  <c r="K4" i="30" s="1"/>
  <c r="H4" i="29"/>
  <c r="K4" i="29" s="1"/>
  <c r="H4" i="28"/>
  <c r="H4" i="26"/>
  <c r="K4" i="26" s="1"/>
  <c r="J88" i="18"/>
  <c r="J65" i="21"/>
  <c r="H56" i="21"/>
  <c r="H48" i="21"/>
  <c r="J37" i="21"/>
  <c r="I22" i="21"/>
  <c r="I64" i="21"/>
  <c r="H8" i="21"/>
  <c r="H33" i="21"/>
  <c r="H25" i="21"/>
  <c r="H49" i="21"/>
  <c r="H32" i="21"/>
  <c r="H40" i="21"/>
  <c r="I84" i="21"/>
  <c r="J67" i="26"/>
  <c r="J67" i="29"/>
  <c r="J67" i="25"/>
  <c r="J67" i="24"/>
  <c r="I84" i="35"/>
  <c r="I84" i="23"/>
  <c r="I40" i="24"/>
  <c r="I40" i="27"/>
  <c r="I112" i="21"/>
  <c r="J91" i="26"/>
  <c r="J91" i="30"/>
  <c r="J91" i="29"/>
  <c r="J4" i="27"/>
  <c r="M4" i="27" s="1"/>
  <c r="P4" i="27" s="1"/>
  <c r="J4" i="23"/>
  <c r="M4" i="23" s="1"/>
  <c r="P4" i="23" s="1"/>
  <c r="J4" i="31"/>
  <c r="M4" i="31" s="1"/>
  <c r="P4" i="31" s="1"/>
  <c r="J4" i="32"/>
  <c r="J131" i="25"/>
  <c r="I128" i="25"/>
  <c r="I128" i="26"/>
  <c r="I128" i="29"/>
  <c r="J127" i="25"/>
  <c r="J127" i="22"/>
  <c r="J127" i="31"/>
  <c r="J127" i="30"/>
  <c r="I112" i="23"/>
  <c r="I112" i="29"/>
  <c r="I112" i="35"/>
  <c r="J87" i="27"/>
  <c r="J87" i="24"/>
  <c r="J87" i="30"/>
  <c r="H86" i="23"/>
  <c r="H86" i="24"/>
  <c r="H86" i="28"/>
  <c r="H86" i="26"/>
  <c r="H86" i="32"/>
  <c r="J79" i="26"/>
  <c r="J79" i="24"/>
  <c r="J79" i="29"/>
  <c r="J79" i="32"/>
  <c r="J79" i="35"/>
  <c r="H78" i="27"/>
  <c r="H78" i="29"/>
  <c r="I72" i="28"/>
  <c r="I72" i="26"/>
  <c r="I72" i="22"/>
  <c r="I72" i="31"/>
  <c r="I72" i="32"/>
  <c r="J8" i="32"/>
  <c r="J123" i="21"/>
  <c r="J100" i="23"/>
  <c r="J100" i="22"/>
  <c r="J100" i="25"/>
  <c r="J132" i="21"/>
  <c r="J132" i="28"/>
  <c r="J132" i="31"/>
  <c r="J132" i="26"/>
  <c r="J132" i="24"/>
  <c r="J123" i="32"/>
  <c r="J123" i="35"/>
  <c r="J123" i="31"/>
  <c r="I108" i="28"/>
  <c r="I108" i="32"/>
  <c r="I108" i="26"/>
  <c r="I108" i="27"/>
  <c r="I104" i="30"/>
  <c r="I104" i="29"/>
  <c r="I96" i="29"/>
  <c r="I96" i="26"/>
  <c r="I96" i="27"/>
  <c r="I96" i="32"/>
  <c r="I96" i="31"/>
  <c r="I96" i="22"/>
  <c r="I56" i="23"/>
  <c r="I56" i="24"/>
  <c r="I56" i="26"/>
  <c r="I56" i="31"/>
  <c r="I56" i="35"/>
  <c r="I48" i="30"/>
  <c r="I48" i="28"/>
  <c r="I48" i="24"/>
  <c r="H22" i="24"/>
  <c r="H22" i="26"/>
  <c r="H122" i="35"/>
  <c r="H122" i="23"/>
  <c r="H122" i="32"/>
  <c r="H122" i="31"/>
  <c r="H122" i="25"/>
  <c r="H122" i="24"/>
  <c r="H122" i="26"/>
  <c r="H122" i="28"/>
  <c r="H122" i="27"/>
  <c r="H122" i="30"/>
  <c r="H122" i="29"/>
  <c r="H122" i="22"/>
  <c r="H122" i="21"/>
  <c r="H106" i="35"/>
  <c r="H106" i="23"/>
  <c r="H106" i="32"/>
  <c r="H106" i="25"/>
  <c r="H106" i="26"/>
  <c r="H106" i="31"/>
  <c r="H106" i="27"/>
  <c r="H106" i="24"/>
  <c r="H106" i="28"/>
  <c r="H106" i="30"/>
  <c r="H106" i="29"/>
  <c r="H106" i="22"/>
  <c r="H106" i="21"/>
  <c r="H98" i="35"/>
  <c r="H98" i="32"/>
  <c r="H98" i="29"/>
  <c r="H98" i="26"/>
  <c r="H98" i="30"/>
  <c r="H98" i="24"/>
  <c r="H98" i="31"/>
  <c r="H98" i="27"/>
  <c r="H98" i="25"/>
  <c r="H98" i="23"/>
  <c r="H98" i="28"/>
  <c r="H98" i="22"/>
  <c r="H98" i="21"/>
  <c r="H90" i="35"/>
  <c r="H90" i="27"/>
  <c r="H90" i="32"/>
  <c r="H90" i="31"/>
  <c r="H90" i="23"/>
  <c r="H90" i="25"/>
  <c r="H90" i="26"/>
  <c r="H90" i="28"/>
  <c r="H90" i="24"/>
  <c r="H90" i="30"/>
  <c r="H90" i="29"/>
  <c r="H90" i="22"/>
  <c r="H90" i="21"/>
  <c r="H82" i="35"/>
  <c r="H82" i="25"/>
  <c r="H82" i="26"/>
  <c r="H82" i="27"/>
  <c r="H82" i="30"/>
  <c r="H82" i="29"/>
  <c r="H82" i="32"/>
  <c r="H82" i="31"/>
  <c r="H82" i="28"/>
  <c r="H82" i="24"/>
  <c r="H82" i="22"/>
  <c r="H82" i="23"/>
  <c r="H82" i="21"/>
  <c r="H74" i="35"/>
  <c r="H74" i="32"/>
  <c r="H74" i="27"/>
  <c r="H74" i="25"/>
  <c r="H74" i="31"/>
  <c r="H74" i="24"/>
  <c r="H74" i="26"/>
  <c r="H74" i="23"/>
  <c r="H74" i="29"/>
  <c r="H74" i="28"/>
  <c r="H74" i="30"/>
  <c r="H74" i="22"/>
  <c r="H74" i="21"/>
  <c r="H66" i="24"/>
  <c r="H66" i="31"/>
  <c r="I22" i="32"/>
  <c r="I22" i="22"/>
  <c r="I22" i="30"/>
  <c r="I22" i="31"/>
  <c r="I22" i="27"/>
  <c r="I22" i="24"/>
  <c r="I22" i="25"/>
  <c r="I22" i="28"/>
  <c r="I22" i="23"/>
  <c r="I22" i="29"/>
  <c r="I22" i="26"/>
  <c r="I14" i="32"/>
  <c r="I14" i="29"/>
  <c r="I14" i="30"/>
  <c r="I14" i="28"/>
  <c r="I14" i="31"/>
  <c r="I14" i="27"/>
  <c r="I14" i="25"/>
  <c r="I14" i="24"/>
  <c r="I14" i="22"/>
  <c r="I14" i="26"/>
  <c r="I14" i="23"/>
  <c r="J127" i="10"/>
  <c r="J127" i="21"/>
  <c r="J114" i="32"/>
  <c r="J114" i="30"/>
  <c r="J114" i="35"/>
  <c r="J114" i="24"/>
  <c r="J114" i="25"/>
  <c r="J114" i="27"/>
  <c r="J114" i="28"/>
  <c r="J114" i="23"/>
  <c r="J114" i="31"/>
  <c r="J114" i="29"/>
  <c r="J114" i="22"/>
  <c r="J114" i="26"/>
  <c r="J114" i="21"/>
  <c r="H112" i="32"/>
  <c r="H112" i="35"/>
  <c r="H112" i="29"/>
  <c r="H112" i="23"/>
  <c r="H112" i="31"/>
  <c r="H112" i="24"/>
  <c r="H112" i="30"/>
  <c r="H112" i="28"/>
  <c r="H112" i="22"/>
  <c r="H112" i="25"/>
  <c r="H112" i="27"/>
  <c r="H112" i="26"/>
  <c r="H112" i="21"/>
  <c r="J110" i="35"/>
  <c r="J110" i="32"/>
  <c r="J110" i="31"/>
  <c r="J110" i="29"/>
  <c r="J110" i="25"/>
  <c r="J110" i="24"/>
  <c r="J110" i="28"/>
  <c r="J110" i="26"/>
  <c r="J110" i="23"/>
  <c r="J110" i="30"/>
  <c r="J110" i="27"/>
  <c r="J110" i="22"/>
  <c r="J110" i="21"/>
  <c r="I86" i="32"/>
  <c r="I86" i="29"/>
  <c r="I86" i="30"/>
  <c r="I86" i="35"/>
  <c r="I86" i="31"/>
  <c r="I86" i="25"/>
  <c r="I86" i="27"/>
  <c r="I86" i="23"/>
  <c r="I86" i="26"/>
  <c r="I86" i="28"/>
  <c r="I86" i="22"/>
  <c r="I86" i="24"/>
  <c r="I86" i="21"/>
  <c r="I78" i="32"/>
  <c r="I78" i="27"/>
  <c r="I78" i="35"/>
  <c r="I78" i="29"/>
  <c r="I78" i="24"/>
  <c r="I78" i="25"/>
  <c r="I78" i="30"/>
  <c r="I78" i="31"/>
  <c r="I78" i="28"/>
  <c r="I78" i="23"/>
  <c r="I78" i="26"/>
  <c r="I78" i="22"/>
  <c r="I78" i="21"/>
  <c r="I75" i="31"/>
  <c r="I75" i="32"/>
  <c r="I75" i="27"/>
  <c r="I75" i="35"/>
  <c r="I75" i="29"/>
  <c r="I75" i="25"/>
  <c r="I75" i="23"/>
  <c r="I75" i="28"/>
  <c r="I75" i="30"/>
  <c r="I75" i="22"/>
  <c r="I75" i="24"/>
  <c r="I75" i="26"/>
  <c r="I75" i="21"/>
  <c r="I43" i="29"/>
  <c r="I43" i="24"/>
  <c r="I133" i="32"/>
  <c r="I133" i="35"/>
  <c r="I133" i="24"/>
  <c r="I133" i="30"/>
  <c r="I133" i="22"/>
  <c r="I133" i="26"/>
  <c r="I133" i="31"/>
  <c r="I133" i="29"/>
  <c r="I133" i="25"/>
  <c r="I133" i="27"/>
  <c r="I133" i="23"/>
  <c r="I133" i="28"/>
  <c r="I133" i="21"/>
  <c r="H126" i="35"/>
  <c r="H126" i="31"/>
  <c r="H126" i="32"/>
  <c r="H126" i="30"/>
  <c r="H126" i="28"/>
  <c r="H126" i="23"/>
  <c r="H126" i="26"/>
  <c r="H126" i="22"/>
  <c r="H126" i="27"/>
  <c r="H126" i="29"/>
  <c r="H126" i="24"/>
  <c r="H126" i="25"/>
  <c r="H126" i="21"/>
  <c r="H94" i="35"/>
  <c r="H94" i="32"/>
  <c r="H94" i="26"/>
  <c r="H94" i="29"/>
  <c r="H94" i="24"/>
  <c r="H94" i="28"/>
  <c r="H94" i="30"/>
  <c r="H94" i="27"/>
  <c r="H94" i="25"/>
  <c r="H94" i="31"/>
  <c r="H94" i="22"/>
  <c r="H94" i="23"/>
  <c r="H94" i="21"/>
  <c r="J84" i="32"/>
  <c r="J84" i="35"/>
  <c r="J84" i="29"/>
  <c r="J84" i="22"/>
  <c r="J84" i="31"/>
  <c r="J84" i="30"/>
  <c r="J84" i="25"/>
  <c r="J84" i="26"/>
  <c r="J84" i="27"/>
  <c r="J84" i="24"/>
  <c r="J84" i="23"/>
  <c r="J84" i="28"/>
  <c r="J84" i="21"/>
  <c r="J76" i="35"/>
  <c r="J76" i="29"/>
  <c r="J76" i="32"/>
  <c r="J76" i="23"/>
  <c r="J76" i="22"/>
  <c r="J76" i="30"/>
  <c r="J76" i="24"/>
  <c r="J76" i="28"/>
  <c r="J76" i="31"/>
  <c r="J76" i="25"/>
  <c r="J76" i="26"/>
  <c r="J76" i="27"/>
  <c r="J76" i="21"/>
  <c r="H70" i="35"/>
  <c r="H70" i="32"/>
  <c r="H70" i="25"/>
  <c r="H70" i="26"/>
  <c r="H70" i="30"/>
  <c r="H70" i="31"/>
  <c r="H70" i="28"/>
  <c r="H70" i="29"/>
  <c r="H70" i="24"/>
  <c r="H70" i="22"/>
  <c r="H70" i="27"/>
  <c r="H70" i="23"/>
  <c r="H70" i="21"/>
  <c r="I53" i="31"/>
  <c r="I53" i="35"/>
  <c r="I53" i="32"/>
  <c r="I53" i="30"/>
  <c r="I53" i="24"/>
  <c r="I53" i="27"/>
  <c r="I53" i="26"/>
  <c r="I53" i="25"/>
  <c r="I53" i="29"/>
  <c r="I53" i="28"/>
  <c r="I53" i="22"/>
  <c r="I53" i="23"/>
  <c r="I20" i="28"/>
  <c r="I20" i="32"/>
  <c r="I20" i="31"/>
  <c r="I20" i="22"/>
  <c r="I20" i="29"/>
  <c r="I20" i="24"/>
  <c r="I20" i="30"/>
  <c r="I20" i="23"/>
  <c r="I20" i="27"/>
  <c r="I20" i="25"/>
  <c r="I20" i="26"/>
  <c r="I16" i="28"/>
  <c r="I16" i="30"/>
  <c r="I16" i="31"/>
  <c r="I16" i="27"/>
  <c r="I16" i="24"/>
  <c r="I16" i="26"/>
  <c r="I16" i="32"/>
  <c r="I16" i="29"/>
  <c r="I16" i="22"/>
  <c r="I16" i="23"/>
  <c r="I16" i="25"/>
  <c r="I4" i="32"/>
  <c r="I4" i="28"/>
  <c r="I4" i="31"/>
  <c r="L4" i="31" s="1"/>
  <c r="I4" i="29"/>
  <c r="L4" i="29" s="1"/>
  <c r="I4" i="22"/>
  <c r="L4" i="22" s="1"/>
  <c r="I4" i="30"/>
  <c r="L4" i="30" s="1"/>
  <c r="I4" i="27"/>
  <c r="L4" i="27" s="1"/>
  <c r="I4" i="24"/>
  <c r="L4" i="24" s="1"/>
  <c r="I4" i="23"/>
  <c r="L4" i="23" s="1"/>
  <c r="I4" i="25"/>
  <c r="L4" i="25" s="1"/>
  <c r="I4" i="26"/>
  <c r="L4" i="26" s="1"/>
  <c r="J131" i="3"/>
  <c r="J131" i="21"/>
  <c r="J126" i="35"/>
  <c r="J126" i="30"/>
  <c r="J126" i="32"/>
  <c r="J126" i="31"/>
  <c r="J126" i="24"/>
  <c r="J126" i="29"/>
  <c r="J126" i="27"/>
  <c r="J126" i="25"/>
  <c r="J126" i="28"/>
  <c r="J126" i="26"/>
  <c r="J126" i="22"/>
  <c r="J126" i="23"/>
  <c r="J126" i="21"/>
  <c r="H91" i="35"/>
  <c r="H91" i="31"/>
  <c r="H91" i="26"/>
  <c r="H91" i="28"/>
  <c r="H91" i="27"/>
  <c r="H91" i="32"/>
  <c r="H91" i="29"/>
  <c r="H91" i="23"/>
  <c r="H91" i="30"/>
  <c r="H91" i="24"/>
  <c r="H91" i="25"/>
  <c r="H91" i="22"/>
  <c r="H91" i="21"/>
  <c r="I67" i="31"/>
  <c r="I67" i="32"/>
  <c r="I67" i="22"/>
  <c r="I67" i="35"/>
  <c r="I67" i="29"/>
  <c r="I67" i="28"/>
  <c r="I67" i="25"/>
  <c r="I67" i="27"/>
  <c r="I67" i="30"/>
  <c r="I67" i="24"/>
  <c r="I67" i="26"/>
  <c r="I67" i="23"/>
  <c r="I67" i="21"/>
  <c r="I38" i="31"/>
  <c r="I132" i="18"/>
  <c r="I132" i="32"/>
  <c r="I132" i="23"/>
  <c r="I132" i="31"/>
  <c r="I132" i="30"/>
  <c r="I132" i="24"/>
  <c r="I132" i="27"/>
  <c r="I132" i="35"/>
  <c r="I132" i="29"/>
  <c r="I132" i="22"/>
  <c r="I132" i="26"/>
  <c r="I132" i="28"/>
  <c r="I132" i="25"/>
  <c r="I132" i="21"/>
  <c r="J107" i="18"/>
  <c r="J107" i="24"/>
  <c r="J107" i="35"/>
  <c r="J107" i="32"/>
  <c r="J107" i="29"/>
  <c r="J107" i="25"/>
  <c r="J107" i="28"/>
  <c r="J107" i="26"/>
  <c r="J107" i="31"/>
  <c r="J107" i="30"/>
  <c r="J107" i="27"/>
  <c r="J107" i="22"/>
  <c r="J107" i="23"/>
  <c r="J107" i="21"/>
  <c r="I76" i="32"/>
  <c r="I76" i="31"/>
  <c r="I76" i="35"/>
  <c r="I76" i="23"/>
  <c r="I76" i="28"/>
  <c r="I76" i="30"/>
  <c r="I76" i="26"/>
  <c r="I76" i="22"/>
  <c r="I76" i="25"/>
  <c r="I76" i="29"/>
  <c r="I76" i="27"/>
  <c r="I76" i="24"/>
  <c r="I76" i="21"/>
  <c r="H69" i="35"/>
  <c r="H69" i="32"/>
  <c r="H69" i="24"/>
  <c r="H69" i="30"/>
  <c r="H69" i="25"/>
  <c r="H69" i="27"/>
  <c r="H69" i="31"/>
  <c r="H69" i="29"/>
  <c r="H69" i="22"/>
  <c r="H69" i="28"/>
  <c r="H69" i="23"/>
  <c r="H69" i="26"/>
  <c r="H69" i="21"/>
  <c r="H37" i="27"/>
  <c r="H37" i="31"/>
  <c r="H37" i="25"/>
  <c r="H37" i="24"/>
  <c r="H37" i="32"/>
  <c r="H37" i="28"/>
  <c r="H37" i="30"/>
  <c r="H37" i="22"/>
  <c r="H37" i="29"/>
  <c r="H37" i="23"/>
  <c r="H37" i="26"/>
  <c r="H28" i="32"/>
  <c r="H28" i="31"/>
  <c r="H28" i="29"/>
  <c r="H28" i="24"/>
  <c r="H28" i="23"/>
  <c r="H28" i="22"/>
  <c r="H28" i="25"/>
  <c r="H28" i="27"/>
  <c r="H28" i="26"/>
  <c r="H28" i="30"/>
  <c r="H28" i="28"/>
  <c r="H16" i="32"/>
  <c r="H16" i="31"/>
  <c r="H16" i="29"/>
  <c r="H16" i="27"/>
  <c r="H16" i="30"/>
  <c r="H16" i="25"/>
  <c r="H16" i="24"/>
  <c r="H16" i="22"/>
  <c r="H16" i="23"/>
  <c r="H16" i="28"/>
  <c r="H16" i="26"/>
  <c r="H131" i="28"/>
  <c r="H131" i="27"/>
  <c r="H131" i="22"/>
  <c r="H131" i="31"/>
  <c r="H131" i="25"/>
  <c r="H131" i="26"/>
  <c r="H131" i="24"/>
  <c r="H131" i="35"/>
  <c r="H131" i="32"/>
  <c r="H131" i="30"/>
  <c r="H131" i="29"/>
  <c r="H131" i="23"/>
  <c r="H131" i="21"/>
  <c r="H128" i="31"/>
  <c r="H128" i="32"/>
  <c r="H128" i="35"/>
  <c r="H128" i="24"/>
  <c r="H128" i="23"/>
  <c r="H128" i="30"/>
  <c r="H128" i="27"/>
  <c r="H128" i="28"/>
  <c r="H128" i="22"/>
  <c r="H128" i="25"/>
  <c r="H128" i="26"/>
  <c r="H128" i="29"/>
  <c r="H128" i="21"/>
  <c r="I122" i="18"/>
  <c r="I122" i="32"/>
  <c r="I122" i="30"/>
  <c r="I122" i="35"/>
  <c r="I122" i="26"/>
  <c r="I122" i="27"/>
  <c r="I122" i="25"/>
  <c r="I122" i="23"/>
  <c r="I122" i="31"/>
  <c r="I122" i="28"/>
  <c r="I122" i="24"/>
  <c r="I122" i="29"/>
  <c r="I122" i="22"/>
  <c r="I122" i="21"/>
  <c r="F107" i="32"/>
  <c r="I107" i="31"/>
  <c r="F107" i="35"/>
  <c r="F107" i="31"/>
  <c r="I107" i="23"/>
  <c r="I107" i="30"/>
  <c r="F107" i="30"/>
  <c r="I107" i="29"/>
  <c r="F107" i="28"/>
  <c r="I107" i="32"/>
  <c r="I107" i="28"/>
  <c r="F107" i="27"/>
  <c r="F107" i="29"/>
  <c r="I107" i="27"/>
  <c r="I107" i="22"/>
  <c r="I107" i="25"/>
  <c r="I107" i="26"/>
  <c r="F107" i="23"/>
  <c r="I107" i="35"/>
  <c r="F107" i="22"/>
  <c r="I107" i="24"/>
  <c r="F107" i="25"/>
  <c r="F107" i="26"/>
  <c r="F107" i="24"/>
  <c r="I107" i="21"/>
  <c r="F107" i="21"/>
  <c r="I90" i="32"/>
  <c r="I90" i="23"/>
  <c r="I90" i="29"/>
  <c r="I90" i="35"/>
  <c r="I90" i="26"/>
  <c r="I90" i="31"/>
  <c r="I90" i="30"/>
  <c r="I90" i="25"/>
  <c r="I90" i="27"/>
  <c r="I90" i="28"/>
  <c r="I90" i="24"/>
  <c r="I90" i="22"/>
  <c r="I90" i="21"/>
  <c r="I87" i="31"/>
  <c r="I87" i="35"/>
  <c r="I87" i="23"/>
  <c r="I87" i="22"/>
  <c r="I87" i="32"/>
  <c r="I87" i="25"/>
  <c r="I87" i="30"/>
  <c r="I87" i="29"/>
  <c r="I87" i="28"/>
  <c r="I87" i="27"/>
  <c r="I87" i="26"/>
  <c r="I87" i="24"/>
  <c r="I87" i="21"/>
  <c r="H60" i="35"/>
  <c r="H60" i="27"/>
  <c r="H60" i="32"/>
  <c r="H60" i="29"/>
  <c r="H60" i="31"/>
  <c r="H60" i="28"/>
  <c r="H60" i="25"/>
  <c r="H60" i="23"/>
  <c r="H60" i="26"/>
  <c r="H60" i="22"/>
  <c r="H60" i="24"/>
  <c r="H60" i="30"/>
  <c r="H121" i="27"/>
  <c r="H121" i="32"/>
  <c r="H121" i="35"/>
  <c r="H121" i="31"/>
  <c r="H121" i="28"/>
  <c r="H121" i="26"/>
  <c r="H121" i="24"/>
  <c r="H121" i="29"/>
  <c r="H121" i="22"/>
  <c r="H121" i="23"/>
  <c r="H121" i="30"/>
  <c r="H121" i="25"/>
  <c r="H121" i="21"/>
  <c r="I80" i="35"/>
  <c r="I80" i="31"/>
  <c r="I80" i="27"/>
  <c r="I80" i="32"/>
  <c r="I80" i="24"/>
  <c r="I80" i="30"/>
  <c r="I80" i="26"/>
  <c r="I80" i="28"/>
  <c r="I80" i="29"/>
  <c r="I80" i="22"/>
  <c r="I80" i="23"/>
  <c r="I80" i="25"/>
  <c r="I80" i="21"/>
  <c r="H73" i="22"/>
  <c r="H73" i="25"/>
  <c r="H73" i="24"/>
  <c r="H73" i="35"/>
  <c r="H73" i="32"/>
  <c r="H73" i="31"/>
  <c r="H73" i="30"/>
  <c r="H73" i="28"/>
  <c r="H73" i="29"/>
  <c r="H73" i="26"/>
  <c r="H73" i="23"/>
  <c r="H73" i="27"/>
  <c r="H73" i="21"/>
  <c r="H41" i="31"/>
  <c r="H41" i="24"/>
  <c r="H41" i="32"/>
  <c r="H41" i="25"/>
  <c r="H41" i="29"/>
  <c r="H41" i="30"/>
  <c r="H41" i="27"/>
  <c r="H41" i="28"/>
  <c r="H41" i="26"/>
  <c r="H41" i="23"/>
  <c r="H41" i="22"/>
  <c r="J32" i="32"/>
  <c r="J32" i="25"/>
  <c r="J32" i="24"/>
  <c r="J32" i="27"/>
  <c r="J32" i="22"/>
  <c r="J32" i="31"/>
  <c r="J32" i="30"/>
  <c r="J32" i="26"/>
  <c r="J32" i="28"/>
  <c r="J32" i="23"/>
  <c r="J32" i="29"/>
  <c r="J24" i="32"/>
  <c r="J24" i="23"/>
  <c r="J24" i="27"/>
  <c r="J24" i="29"/>
  <c r="J24" i="25"/>
  <c r="J24" i="24"/>
  <c r="J24" i="30"/>
  <c r="J24" i="28"/>
  <c r="J24" i="31"/>
  <c r="J24" i="26"/>
  <c r="J24" i="22"/>
  <c r="J16" i="32"/>
  <c r="J16" i="25"/>
  <c r="J16" i="23"/>
  <c r="J16" i="24"/>
  <c r="J16" i="31"/>
  <c r="J16" i="30"/>
  <c r="J16" i="22"/>
  <c r="J16" i="29"/>
  <c r="J16" i="27"/>
  <c r="J16" i="26"/>
  <c r="J16" i="28"/>
  <c r="H132" i="35"/>
  <c r="H132" i="31"/>
  <c r="H132" i="29"/>
  <c r="H132" i="24"/>
  <c r="H132" i="30"/>
  <c r="H132" i="32"/>
  <c r="H132" i="28"/>
  <c r="H132" i="23"/>
  <c r="H132" i="26"/>
  <c r="H132" i="25"/>
  <c r="H132" i="27"/>
  <c r="H132" i="22"/>
  <c r="H132" i="21"/>
  <c r="J121" i="24"/>
  <c r="J121" i="35"/>
  <c r="J121" i="32"/>
  <c r="J121" i="31"/>
  <c r="J121" i="26"/>
  <c r="J121" i="22"/>
  <c r="J121" i="27"/>
  <c r="J121" i="29"/>
  <c r="J121" i="30"/>
  <c r="J121" i="25"/>
  <c r="J121" i="28"/>
  <c r="J121" i="23"/>
  <c r="J121" i="21"/>
  <c r="J85" i="35"/>
  <c r="J85" i="28"/>
  <c r="J85" i="32"/>
  <c r="J85" i="31"/>
  <c r="J85" i="30"/>
  <c r="J85" i="29"/>
  <c r="J85" i="22"/>
  <c r="J85" i="24"/>
  <c r="J85" i="27"/>
  <c r="J85" i="23"/>
  <c r="J85" i="25"/>
  <c r="J85" i="26"/>
  <c r="J85" i="21"/>
  <c r="H110" i="35"/>
  <c r="H110" i="32"/>
  <c r="H110" i="31"/>
  <c r="H110" i="30"/>
  <c r="H110" i="27"/>
  <c r="H110" i="29"/>
  <c r="H110" i="24"/>
  <c r="H110" i="28"/>
  <c r="H110" i="25"/>
  <c r="H110" i="23"/>
  <c r="H110" i="22"/>
  <c r="H110" i="26"/>
  <c r="H110" i="21"/>
  <c r="J92" i="32"/>
  <c r="J92" i="24"/>
  <c r="J92" i="22"/>
  <c r="J92" i="27"/>
  <c r="J92" i="23"/>
  <c r="J92" i="29"/>
  <c r="J92" i="31"/>
  <c r="J92" i="30"/>
  <c r="J92" i="28"/>
  <c r="J92" i="35"/>
  <c r="J92" i="26"/>
  <c r="J92" i="25"/>
  <c r="J92" i="21"/>
  <c r="I28" i="30"/>
  <c r="I28" i="28"/>
  <c r="I28" i="23"/>
  <c r="I28" i="32"/>
  <c r="I28" i="31"/>
  <c r="I28" i="24"/>
  <c r="I28" i="27"/>
  <c r="I28" i="25"/>
  <c r="I28" i="26"/>
  <c r="I28" i="22"/>
  <c r="I28" i="29"/>
  <c r="I12" i="28"/>
  <c r="I12" i="32"/>
  <c r="I12" i="31"/>
  <c r="I12" i="30"/>
  <c r="I12" i="23"/>
  <c r="I12" i="24"/>
  <c r="I12" i="26"/>
  <c r="I12" i="22"/>
  <c r="I12" i="25"/>
  <c r="I12" i="29"/>
  <c r="I12" i="27"/>
  <c r="H88" i="32"/>
  <c r="H88" i="35"/>
  <c r="H88" i="24"/>
  <c r="H88" i="23"/>
  <c r="H88" i="29"/>
  <c r="H88" i="31"/>
  <c r="H88" i="22"/>
  <c r="H88" i="30"/>
  <c r="H88" i="25"/>
  <c r="H88" i="28"/>
  <c r="H88" i="26"/>
  <c r="H88" i="27"/>
  <c r="H88" i="21"/>
  <c r="J57" i="35"/>
  <c r="J57" i="31"/>
  <c r="J57" i="24"/>
  <c r="J57" i="32"/>
  <c r="J57" i="30"/>
  <c r="J57" i="29"/>
  <c r="J57" i="28"/>
  <c r="J57" i="23"/>
  <c r="J57" i="25"/>
  <c r="J57" i="26"/>
  <c r="J57" i="22"/>
  <c r="J57" i="27"/>
  <c r="H125" i="35"/>
  <c r="H125" i="32"/>
  <c r="H125" i="29"/>
  <c r="H125" i="25"/>
  <c r="H125" i="28"/>
  <c r="H125" i="30"/>
  <c r="H125" i="31"/>
  <c r="H125" i="27"/>
  <c r="H125" i="23"/>
  <c r="H125" i="26"/>
  <c r="H125" i="22"/>
  <c r="H125" i="24"/>
  <c r="H125" i="21"/>
  <c r="J83" i="24"/>
  <c r="J83" i="35"/>
  <c r="J83" i="32"/>
  <c r="J83" i="31"/>
  <c r="J83" i="30"/>
  <c r="J83" i="28"/>
  <c r="J83" i="25"/>
  <c r="J83" i="22"/>
  <c r="J83" i="27"/>
  <c r="J83" i="29"/>
  <c r="J83" i="23"/>
  <c r="J83" i="26"/>
  <c r="J83" i="21"/>
  <c r="J26" i="26"/>
  <c r="I119" i="35"/>
  <c r="I119" i="23"/>
  <c r="I119" i="31"/>
  <c r="I119" i="32"/>
  <c r="I119" i="28"/>
  <c r="I119" i="27"/>
  <c r="I119" i="29"/>
  <c r="I119" i="30"/>
  <c r="I119" i="25"/>
  <c r="I119" i="26"/>
  <c r="I119" i="24"/>
  <c r="I119" i="22"/>
  <c r="I119" i="21"/>
  <c r="H115" i="28"/>
  <c r="H115" i="35"/>
  <c r="H115" i="27"/>
  <c r="H115" i="29"/>
  <c r="H115" i="25"/>
  <c r="H115" i="22"/>
  <c r="H115" i="32"/>
  <c r="H115" i="31"/>
  <c r="H115" i="30"/>
  <c r="H115" i="24"/>
  <c r="H115" i="23"/>
  <c r="H115" i="26"/>
  <c r="H115" i="21"/>
  <c r="I99" i="31"/>
  <c r="I99" i="35"/>
  <c r="I99" i="22"/>
  <c r="I99" i="28"/>
  <c r="I99" i="25"/>
  <c r="I99" i="27"/>
  <c r="I99" i="23"/>
  <c r="I99" i="30"/>
  <c r="I99" i="29"/>
  <c r="I99" i="26"/>
  <c r="I99" i="32"/>
  <c r="I99" i="24"/>
  <c r="I99" i="21"/>
  <c r="H20" i="32"/>
  <c r="H20" i="29"/>
  <c r="H20" i="22"/>
  <c r="H20" i="31"/>
  <c r="H20" i="30"/>
  <c r="H20" i="24"/>
  <c r="H20" i="25"/>
  <c r="H20" i="23"/>
  <c r="H20" i="27"/>
  <c r="H20" i="28"/>
  <c r="H20" i="26"/>
  <c r="J67" i="19"/>
  <c r="I56" i="21"/>
  <c r="I37" i="21"/>
  <c r="H37" i="21"/>
  <c r="I52" i="21"/>
  <c r="J57" i="21"/>
  <c r="J64" i="21"/>
  <c r="H20" i="21"/>
  <c r="J49" i="21"/>
  <c r="I49" i="21"/>
  <c r="J41" i="21"/>
  <c r="J40" i="21"/>
  <c r="I40" i="21"/>
  <c r="J91" i="21"/>
  <c r="J67" i="22"/>
  <c r="J67" i="30"/>
  <c r="J67" i="35"/>
  <c r="I84" i="26"/>
  <c r="I84" i="29"/>
  <c r="I84" i="32"/>
  <c r="I40" i="25"/>
  <c r="I40" i="22"/>
  <c r="I40" i="29"/>
  <c r="I40" i="28"/>
  <c r="J91" i="23"/>
  <c r="J91" i="31"/>
  <c r="J91" i="22"/>
  <c r="J91" i="24"/>
  <c r="J4" i="26"/>
  <c r="M4" i="26" s="1"/>
  <c r="P4" i="26" s="1"/>
  <c r="J4" i="24"/>
  <c r="M4" i="24" s="1"/>
  <c r="P4" i="24" s="1"/>
  <c r="J131" i="32"/>
  <c r="J127" i="23"/>
  <c r="J127" i="32"/>
  <c r="I112" i="28"/>
  <c r="I112" i="24"/>
  <c r="I112" i="32"/>
  <c r="J79" i="22"/>
  <c r="J79" i="30"/>
  <c r="I72" i="24"/>
  <c r="I72" i="29"/>
  <c r="J100" i="28"/>
  <c r="J100" i="26"/>
  <c r="J100" i="27"/>
  <c r="J100" i="32"/>
  <c r="J123" i="23"/>
  <c r="J123" i="22"/>
  <c r="J123" i="25"/>
  <c r="J123" i="26"/>
  <c r="I108" i="29"/>
  <c r="I108" i="35"/>
  <c r="I96" i="21"/>
  <c r="I96" i="25"/>
  <c r="I56" i="25"/>
  <c r="I56" i="28"/>
  <c r="I56" i="29"/>
  <c r="I56" i="32"/>
  <c r="I48" i="26"/>
  <c r="I48" i="31"/>
  <c r="I48" i="32"/>
  <c r="H22" i="23"/>
  <c r="H22" i="28"/>
  <c r="I129" i="35"/>
  <c r="I129" i="32"/>
  <c r="I129" i="30"/>
  <c r="I129" i="22"/>
  <c r="I129" i="25"/>
  <c r="I129" i="27"/>
  <c r="I129" i="28"/>
  <c r="I129" i="24"/>
  <c r="I129" i="31"/>
  <c r="I129" i="23"/>
  <c r="I129" i="26"/>
  <c r="I129" i="29"/>
  <c r="I129" i="21"/>
  <c r="I121" i="18"/>
  <c r="I121" i="24"/>
  <c r="I121" i="32"/>
  <c r="I121" i="27"/>
  <c r="I121" i="31"/>
  <c r="I121" i="22"/>
  <c r="I121" i="25"/>
  <c r="I121" i="30"/>
  <c r="I121" i="28"/>
  <c r="I121" i="23"/>
  <c r="I121" i="35"/>
  <c r="I121" i="29"/>
  <c r="I121" i="26"/>
  <c r="I121" i="21"/>
  <c r="I113" i="18"/>
  <c r="I113" i="27"/>
  <c r="I113" i="35"/>
  <c r="I113" i="26"/>
  <c r="I113" i="32"/>
  <c r="I113" i="30"/>
  <c r="I113" i="31"/>
  <c r="I113" i="29"/>
  <c r="I113" i="25"/>
  <c r="I113" i="22"/>
  <c r="I113" i="28"/>
  <c r="I113" i="24"/>
  <c r="I113" i="23"/>
  <c r="I113" i="21"/>
  <c r="I105" i="31"/>
  <c r="I105" i="27"/>
  <c r="I105" i="24"/>
  <c r="I105" i="35"/>
  <c r="I105" i="32"/>
  <c r="I105" i="25"/>
  <c r="I105" i="30"/>
  <c r="I105" i="28"/>
  <c r="I105" i="29"/>
  <c r="I105" i="26"/>
  <c r="I105" i="23"/>
  <c r="I105" i="22"/>
  <c r="I105" i="21"/>
  <c r="I97" i="31"/>
  <c r="I97" i="35"/>
  <c r="I97" i="32"/>
  <c r="I97" i="30"/>
  <c r="I97" i="26"/>
  <c r="I97" i="28"/>
  <c r="I97" i="24"/>
  <c r="I97" i="27"/>
  <c r="I97" i="29"/>
  <c r="I97" i="22"/>
  <c r="I97" i="23"/>
  <c r="I97" i="25"/>
  <c r="I97" i="21"/>
  <c r="I89" i="31"/>
  <c r="I89" i="27"/>
  <c r="I89" i="32"/>
  <c r="I89" i="22"/>
  <c r="I89" i="35"/>
  <c r="I89" i="24"/>
  <c r="I89" i="29"/>
  <c r="I89" i="26"/>
  <c r="I89" i="23"/>
  <c r="I89" i="28"/>
  <c r="I89" i="30"/>
  <c r="I89" i="25"/>
  <c r="I89" i="21"/>
  <c r="I81" i="31"/>
  <c r="I81" i="35"/>
  <c r="I81" i="22"/>
  <c r="I81" i="32"/>
  <c r="I81" i="26"/>
  <c r="I81" i="28"/>
  <c r="I81" i="27"/>
  <c r="I81" i="29"/>
  <c r="I81" i="30"/>
  <c r="I81" i="25"/>
  <c r="I81" i="24"/>
  <c r="I81" i="23"/>
  <c r="I81" i="21"/>
  <c r="I73" i="18"/>
  <c r="I73" i="31"/>
  <c r="I73" i="35"/>
  <c r="I73" i="32"/>
  <c r="I73" i="30"/>
  <c r="I73" i="22"/>
  <c r="I73" i="23"/>
  <c r="I73" i="27"/>
  <c r="I73" i="29"/>
  <c r="I73" i="28"/>
  <c r="I73" i="26"/>
  <c r="I73" i="24"/>
  <c r="I73" i="25"/>
  <c r="I73" i="21"/>
  <c r="I65" i="31"/>
  <c r="I65" i="35"/>
  <c r="I65" i="22"/>
  <c r="I65" i="26"/>
  <c r="I65" i="30"/>
  <c r="I65" i="29"/>
  <c r="I65" i="28"/>
  <c r="I65" i="23"/>
  <c r="I65" i="32"/>
  <c r="I65" i="24"/>
  <c r="I65" i="27"/>
  <c r="I65" i="25"/>
  <c r="I57" i="31"/>
  <c r="I57" i="32"/>
  <c r="I57" i="24"/>
  <c r="I57" i="30"/>
  <c r="I57" i="35"/>
  <c r="I57" i="26"/>
  <c r="I57" i="23"/>
  <c r="I57" i="29"/>
  <c r="I57" i="28"/>
  <c r="I57" i="25"/>
  <c r="I57" i="22"/>
  <c r="I57" i="27"/>
  <c r="I49" i="31"/>
  <c r="I49" i="35"/>
  <c r="I49" i="27"/>
  <c r="I49" i="32"/>
  <c r="I49" i="26"/>
  <c r="I49" i="29"/>
  <c r="I49" i="28"/>
  <c r="I49" i="30"/>
  <c r="I49" i="23"/>
  <c r="I49" i="22"/>
  <c r="I49" i="24"/>
  <c r="I49" i="25"/>
  <c r="I41" i="32"/>
  <c r="I41" i="24"/>
  <c r="I41" i="30"/>
  <c r="I41" i="23"/>
  <c r="I41" i="28"/>
  <c r="I41" i="27"/>
  <c r="I41" i="22"/>
  <c r="I41" i="29"/>
  <c r="I41" i="26"/>
  <c r="I41" i="31"/>
  <c r="I41" i="25"/>
  <c r="J133" i="18"/>
  <c r="J133" i="31"/>
  <c r="J133" i="35"/>
  <c r="J133" i="27"/>
  <c r="J133" i="32"/>
  <c r="J133" i="28"/>
  <c r="J133" i="30"/>
  <c r="J133" i="26"/>
  <c r="J133" i="23"/>
  <c r="J133" i="24"/>
  <c r="J133" i="22"/>
  <c r="J133" i="25"/>
  <c r="J133" i="29"/>
  <c r="J133" i="21"/>
  <c r="J130" i="18"/>
  <c r="J130" i="32"/>
  <c r="J130" i="27"/>
  <c r="J130" i="29"/>
  <c r="J130" i="28"/>
  <c r="J130" i="31"/>
  <c r="J130" i="25"/>
  <c r="J130" i="24"/>
  <c r="J130" i="23"/>
  <c r="J130" i="35"/>
  <c r="J130" i="30"/>
  <c r="J130" i="26"/>
  <c r="J130" i="22"/>
  <c r="J130" i="21"/>
  <c r="I104" i="19"/>
  <c r="I104" i="21"/>
  <c r="H104" i="32"/>
  <c r="H104" i="35"/>
  <c r="H104" i="29"/>
  <c r="H104" i="31"/>
  <c r="H104" i="22"/>
  <c r="H104" i="23"/>
  <c r="H104" i="24"/>
  <c r="H104" i="28"/>
  <c r="H104" i="30"/>
  <c r="H104" i="25"/>
  <c r="H104" i="26"/>
  <c r="H104" i="27"/>
  <c r="H104" i="21"/>
  <c r="I98" i="32"/>
  <c r="I98" i="31"/>
  <c r="I98" i="29"/>
  <c r="I98" i="26"/>
  <c r="I98" i="27"/>
  <c r="I98" i="25"/>
  <c r="I98" i="35"/>
  <c r="I98" i="28"/>
  <c r="I98" i="23"/>
  <c r="I98" i="30"/>
  <c r="I98" i="24"/>
  <c r="I98" i="22"/>
  <c r="I98" i="21"/>
  <c r="J5" i="22"/>
  <c r="J124" i="31"/>
  <c r="J124" i="32"/>
  <c r="J124" i="29"/>
  <c r="J124" i="28"/>
  <c r="J124" i="27"/>
  <c r="J124" i="23"/>
  <c r="J124" i="35"/>
  <c r="J124" i="22"/>
  <c r="J124" i="24"/>
  <c r="J124" i="26"/>
  <c r="J124" i="30"/>
  <c r="J124" i="25"/>
  <c r="J124" i="21"/>
  <c r="I69" i="31"/>
  <c r="I69" i="35"/>
  <c r="I69" i="27"/>
  <c r="I69" i="24"/>
  <c r="I69" i="32"/>
  <c r="I69" i="30"/>
  <c r="I69" i="23"/>
  <c r="I69" i="25"/>
  <c r="I69" i="29"/>
  <c r="I69" i="22"/>
  <c r="I69" i="26"/>
  <c r="I69" i="28"/>
  <c r="I69" i="21"/>
  <c r="I32" i="30"/>
  <c r="I32" i="28"/>
  <c r="I32" i="22"/>
  <c r="I32" i="31"/>
  <c r="I32" i="24"/>
  <c r="I32" i="26"/>
  <c r="I32" i="32"/>
  <c r="I32" i="25"/>
  <c r="I32" i="27"/>
  <c r="I32" i="23"/>
  <c r="I32" i="29"/>
  <c r="H22" i="20"/>
  <c r="J15" i="28"/>
  <c r="H100" i="32"/>
  <c r="H100" i="35"/>
  <c r="H100" i="29"/>
  <c r="H100" i="27"/>
  <c r="H100" i="31"/>
  <c r="H100" i="30"/>
  <c r="H100" i="25"/>
  <c r="H100" i="24"/>
  <c r="H100" i="28"/>
  <c r="H100" i="23"/>
  <c r="H100" i="26"/>
  <c r="H100" i="22"/>
  <c r="H100" i="21"/>
  <c r="I94" i="32"/>
  <c r="I94" i="29"/>
  <c r="I94" i="35"/>
  <c r="I94" i="31"/>
  <c r="I94" i="24"/>
  <c r="I94" i="23"/>
  <c r="I94" i="27"/>
  <c r="I94" i="30"/>
  <c r="I94" i="25"/>
  <c r="I94" i="28"/>
  <c r="I94" i="22"/>
  <c r="I94" i="26"/>
  <c r="I94" i="21"/>
  <c r="I91" i="31"/>
  <c r="I91" i="22"/>
  <c r="I91" i="23"/>
  <c r="I91" i="35"/>
  <c r="I91" i="32"/>
  <c r="I91" i="29"/>
  <c r="I91" i="28"/>
  <c r="I91" i="30"/>
  <c r="I91" i="25"/>
  <c r="I91" i="27"/>
  <c r="I91" i="24"/>
  <c r="I91" i="26"/>
  <c r="I91" i="21"/>
  <c r="J75" i="23"/>
  <c r="J75" i="24"/>
  <c r="J75" i="35"/>
  <c r="J75" i="30"/>
  <c r="J75" i="32"/>
  <c r="J75" i="31"/>
  <c r="J75" i="29"/>
  <c r="J75" i="28"/>
  <c r="J75" i="22"/>
  <c r="J75" i="26"/>
  <c r="J75" i="25"/>
  <c r="J75" i="27"/>
  <c r="J75" i="21"/>
  <c r="H36" i="32"/>
  <c r="H36" i="29"/>
  <c r="H36" i="22"/>
  <c r="H36" i="31"/>
  <c r="H36" i="24"/>
  <c r="H36" i="25"/>
  <c r="H36" i="30"/>
  <c r="H36" i="27"/>
  <c r="H36" i="23"/>
  <c r="H36" i="28"/>
  <c r="H36" i="26"/>
  <c r="I131" i="35"/>
  <c r="I131" i="32"/>
  <c r="I131" i="27"/>
  <c r="I131" i="31"/>
  <c r="I131" i="30"/>
  <c r="I131" i="25"/>
  <c r="I131" i="28"/>
  <c r="I131" i="23"/>
  <c r="I131" i="29"/>
  <c r="I131" i="26"/>
  <c r="I131" i="22"/>
  <c r="I131" i="24"/>
  <c r="I131" i="21"/>
  <c r="J87" i="19"/>
  <c r="J87" i="21"/>
  <c r="H79" i="35"/>
  <c r="H79" i="31"/>
  <c r="H79" i="30"/>
  <c r="H79" i="29"/>
  <c r="H79" i="26"/>
  <c r="H79" i="25"/>
  <c r="H79" i="22"/>
  <c r="H79" i="24"/>
  <c r="H79" i="32"/>
  <c r="H79" i="28"/>
  <c r="H79" i="27"/>
  <c r="H79" i="23"/>
  <c r="H79" i="21"/>
  <c r="H76" i="35"/>
  <c r="H76" i="27"/>
  <c r="H76" i="32"/>
  <c r="H76" i="24"/>
  <c r="H76" i="22"/>
  <c r="H76" i="31"/>
  <c r="H76" i="28"/>
  <c r="H76" i="29"/>
  <c r="H76" i="25"/>
  <c r="H76" i="23"/>
  <c r="H76" i="26"/>
  <c r="H76" i="30"/>
  <c r="H76" i="21"/>
  <c r="I72" i="14"/>
  <c r="I66" i="31"/>
  <c r="I66" i="24"/>
  <c r="I120" i="18"/>
  <c r="I120" i="22"/>
  <c r="I120" i="35"/>
  <c r="I120" i="27"/>
  <c r="I120" i="31"/>
  <c r="I120" i="29"/>
  <c r="I120" i="30"/>
  <c r="I120" i="24"/>
  <c r="I120" i="23"/>
  <c r="I120" i="32"/>
  <c r="I120" i="25"/>
  <c r="I120" i="28"/>
  <c r="I120" i="26"/>
  <c r="I120" i="21"/>
  <c r="H113" i="32"/>
  <c r="H113" i="29"/>
  <c r="H113" i="24"/>
  <c r="H113" i="28"/>
  <c r="H113" i="35"/>
  <c r="H113" i="31"/>
  <c r="H113" i="26"/>
  <c r="H113" i="22"/>
  <c r="H113" i="23"/>
  <c r="H113" i="30"/>
  <c r="H113" i="27"/>
  <c r="H113" i="25"/>
  <c r="H113" i="21"/>
  <c r="H97" i="32"/>
  <c r="H97" i="24"/>
  <c r="H97" i="35"/>
  <c r="H97" i="30"/>
  <c r="H97" i="27"/>
  <c r="H97" i="31"/>
  <c r="H97" i="28"/>
  <c r="H97" i="25"/>
  <c r="H97" i="29"/>
  <c r="H97" i="22"/>
  <c r="H97" i="26"/>
  <c r="H97" i="23"/>
  <c r="H97" i="21"/>
  <c r="J71" i="35"/>
  <c r="J71" i="23"/>
  <c r="J71" i="31"/>
  <c r="J71" i="29"/>
  <c r="J71" i="25"/>
  <c r="J71" i="32"/>
  <c r="J71" i="30"/>
  <c r="J71" i="27"/>
  <c r="J71" i="26"/>
  <c r="J71" i="22"/>
  <c r="J71" i="24"/>
  <c r="J71" i="28"/>
  <c r="J71" i="21"/>
  <c r="H57" i="35"/>
  <c r="H57" i="24"/>
  <c r="H57" i="25"/>
  <c r="H57" i="32"/>
  <c r="H57" i="30"/>
  <c r="H57" i="29"/>
  <c r="H57" i="28"/>
  <c r="H57" i="22"/>
  <c r="H57" i="26"/>
  <c r="H57" i="27"/>
  <c r="H57" i="23"/>
  <c r="H57" i="31"/>
  <c r="H49" i="32"/>
  <c r="H49" i="25"/>
  <c r="H49" i="31"/>
  <c r="H49" i="35"/>
  <c r="H49" i="30"/>
  <c r="H49" i="28"/>
  <c r="H49" i="24"/>
  <c r="H49" i="27"/>
  <c r="H49" i="22"/>
  <c r="H49" i="26"/>
  <c r="H49" i="23"/>
  <c r="H49" i="29"/>
  <c r="J39" i="24"/>
  <c r="I29" i="22"/>
  <c r="I29" i="32"/>
  <c r="I29" i="30"/>
  <c r="I29" i="24"/>
  <c r="I29" i="31"/>
  <c r="I29" i="27"/>
  <c r="I29" i="28"/>
  <c r="I29" i="26"/>
  <c r="I29" i="29"/>
  <c r="I29" i="25"/>
  <c r="I29" i="23"/>
  <c r="J109" i="35"/>
  <c r="J109" i="24"/>
  <c r="J109" i="32"/>
  <c r="J109" i="31"/>
  <c r="J109" i="30"/>
  <c r="J109" i="27"/>
  <c r="J109" i="23"/>
  <c r="J109" i="28"/>
  <c r="J109" i="25"/>
  <c r="J109" i="29"/>
  <c r="J109" i="22"/>
  <c r="J109" i="26"/>
  <c r="J109" i="21"/>
  <c r="H95" i="18"/>
  <c r="H95" i="35"/>
  <c r="H95" i="25"/>
  <c r="H95" i="30"/>
  <c r="H95" i="31"/>
  <c r="H95" i="32"/>
  <c r="H95" i="29"/>
  <c r="H95" i="26"/>
  <c r="H95" i="27"/>
  <c r="H95" i="22"/>
  <c r="H95" i="24"/>
  <c r="H95" i="23"/>
  <c r="H95" i="28"/>
  <c r="H95" i="21"/>
  <c r="H92" i="32"/>
  <c r="H92" i="35"/>
  <c r="H92" i="29"/>
  <c r="H92" i="31"/>
  <c r="H92" i="30"/>
  <c r="H92" i="22"/>
  <c r="H92" i="28"/>
  <c r="H92" i="25"/>
  <c r="H92" i="23"/>
  <c r="H92" i="26"/>
  <c r="H92" i="27"/>
  <c r="H92" i="24"/>
  <c r="H92" i="21"/>
  <c r="J77" i="18"/>
  <c r="J77" i="35"/>
  <c r="J77" i="23"/>
  <c r="J77" i="24"/>
  <c r="J77" i="28"/>
  <c r="J77" i="32"/>
  <c r="J77" i="22"/>
  <c r="J77" i="31"/>
  <c r="J77" i="30"/>
  <c r="J77" i="29"/>
  <c r="J77" i="25"/>
  <c r="J77" i="27"/>
  <c r="J77" i="26"/>
  <c r="J77" i="21"/>
  <c r="J74" i="35"/>
  <c r="J74" i="32"/>
  <c r="J74" i="29"/>
  <c r="J74" i="30"/>
  <c r="J74" i="24"/>
  <c r="J74" i="27"/>
  <c r="J74" i="31"/>
  <c r="J74" i="26"/>
  <c r="J74" i="28"/>
  <c r="J74" i="25"/>
  <c r="J74" i="22"/>
  <c r="J74" i="23"/>
  <c r="J74" i="21"/>
  <c r="J108" i="32"/>
  <c r="J108" i="26"/>
  <c r="J108" i="29"/>
  <c r="J108" i="27"/>
  <c r="J108" i="23"/>
  <c r="J108" i="30"/>
  <c r="J108" i="28"/>
  <c r="J108" i="22"/>
  <c r="J108" i="35"/>
  <c r="J108" i="31"/>
  <c r="J108" i="24"/>
  <c r="J108" i="25"/>
  <c r="J108" i="21"/>
  <c r="I77" i="35"/>
  <c r="I77" i="31"/>
  <c r="I77" i="32"/>
  <c r="I77" i="24"/>
  <c r="I77" i="22"/>
  <c r="I77" i="30"/>
  <c r="I77" i="29"/>
  <c r="I77" i="26"/>
  <c r="I77" i="27"/>
  <c r="I77" i="25"/>
  <c r="I77" i="28"/>
  <c r="I77" i="23"/>
  <c r="I77" i="21"/>
  <c r="H33" i="31"/>
  <c r="H33" i="27"/>
  <c r="H33" i="24"/>
  <c r="H33" i="32"/>
  <c r="H33" i="25"/>
  <c r="H33" i="30"/>
  <c r="H33" i="28"/>
  <c r="H33" i="22"/>
  <c r="H33" i="26"/>
  <c r="H33" i="23"/>
  <c r="H33" i="29"/>
  <c r="I118" i="32"/>
  <c r="I118" i="35"/>
  <c r="I118" i="30"/>
  <c r="I118" i="26"/>
  <c r="I118" i="27"/>
  <c r="I118" i="31"/>
  <c r="I118" i="29"/>
  <c r="I118" i="22"/>
  <c r="I118" i="25"/>
  <c r="I118" i="24"/>
  <c r="I118" i="23"/>
  <c r="I118" i="28"/>
  <c r="I118" i="21"/>
  <c r="H111" i="18"/>
  <c r="H111" i="22"/>
  <c r="H111" i="35"/>
  <c r="H111" i="30"/>
  <c r="H111" i="32"/>
  <c r="H111" i="31"/>
  <c r="H111" i="26"/>
  <c r="H111" i="29"/>
  <c r="H111" i="27"/>
  <c r="H111" i="24"/>
  <c r="H111" i="25"/>
  <c r="H111" i="23"/>
  <c r="H111" i="28"/>
  <c r="H111" i="21"/>
  <c r="H108" i="32"/>
  <c r="H108" i="35"/>
  <c r="H108" i="27"/>
  <c r="H108" i="31"/>
  <c r="H108" i="30"/>
  <c r="H108" i="28"/>
  <c r="H108" i="23"/>
  <c r="H108" i="22"/>
  <c r="H108" i="29"/>
  <c r="H108" i="26"/>
  <c r="H108" i="24"/>
  <c r="H108" i="25"/>
  <c r="H108" i="21"/>
  <c r="J106" i="32"/>
  <c r="J106" i="35"/>
  <c r="J106" i="30"/>
  <c r="J106" i="29"/>
  <c r="J106" i="24"/>
  <c r="J106" i="26"/>
  <c r="J106" i="27"/>
  <c r="J106" i="31"/>
  <c r="J106" i="22"/>
  <c r="J106" i="23"/>
  <c r="J106" i="28"/>
  <c r="J106" i="25"/>
  <c r="J106" i="21"/>
  <c r="J102" i="35"/>
  <c r="J102" i="30"/>
  <c r="J102" i="31"/>
  <c r="J102" i="24"/>
  <c r="J102" i="32"/>
  <c r="J102" i="27"/>
  <c r="J102" i="22"/>
  <c r="J102" i="29"/>
  <c r="J102" i="26"/>
  <c r="J102" i="25"/>
  <c r="J102" i="28"/>
  <c r="J102" i="23"/>
  <c r="J102" i="21"/>
  <c r="J82" i="32"/>
  <c r="J82" i="35"/>
  <c r="J82" i="31"/>
  <c r="J82" i="25"/>
  <c r="J82" i="29"/>
  <c r="J82" i="30"/>
  <c r="J82" i="24"/>
  <c r="J82" i="26"/>
  <c r="J82" i="27"/>
  <c r="J82" i="28"/>
  <c r="J82" i="22"/>
  <c r="J82" i="23"/>
  <c r="J82" i="21"/>
  <c r="I70" i="32"/>
  <c r="I70" i="30"/>
  <c r="I70" i="29"/>
  <c r="I70" i="35"/>
  <c r="I70" i="24"/>
  <c r="I70" i="27"/>
  <c r="I70" i="25"/>
  <c r="I70" i="26"/>
  <c r="I70" i="31"/>
  <c r="I70" i="22"/>
  <c r="I70" i="23"/>
  <c r="I70" i="28"/>
  <c r="I70" i="21"/>
  <c r="H51" i="30"/>
  <c r="H117" i="35"/>
  <c r="H117" i="24"/>
  <c r="H117" i="26"/>
  <c r="H117" i="30"/>
  <c r="H117" i="31"/>
  <c r="H117" i="29"/>
  <c r="H117" i="25"/>
  <c r="H117" i="22"/>
  <c r="H117" i="32"/>
  <c r="H117" i="27"/>
  <c r="H117" i="28"/>
  <c r="H117" i="23"/>
  <c r="H117" i="21"/>
  <c r="H93" i="27"/>
  <c r="H93" i="35"/>
  <c r="H93" i="32"/>
  <c r="H93" i="30"/>
  <c r="H93" i="25"/>
  <c r="H93" i="31"/>
  <c r="H93" i="22"/>
  <c r="H93" i="29"/>
  <c r="H93" i="24"/>
  <c r="H93" i="23"/>
  <c r="H93" i="26"/>
  <c r="H93" i="28"/>
  <c r="H93" i="21"/>
  <c r="I68" i="32"/>
  <c r="I68" i="31"/>
  <c r="I68" i="30"/>
  <c r="I68" i="29"/>
  <c r="I68" i="24"/>
  <c r="I68" i="28"/>
  <c r="I68" i="23"/>
  <c r="I68" i="22"/>
  <c r="I68" i="35"/>
  <c r="I68" i="27"/>
  <c r="I68" i="25"/>
  <c r="I68" i="26"/>
  <c r="I68" i="21"/>
  <c r="I44" i="32"/>
  <c r="I44" i="23"/>
  <c r="I44" i="27"/>
  <c r="I44" i="35"/>
  <c r="I44" i="31"/>
  <c r="I44" i="29"/>
  <c r="I44" i="26"/>
  <c r="I44" i="22"/>
  <c r="I44" i="25"/>
  <c r="I44" i="30"/>
  <c r="I44" i="28"/>
  <c r="I44" i="24"/>
  <c r="J22" i="31"/>
  <c r="J22" i="32"/>
  <c r="J22" i="30"/>
  <c r="J22" i="25"/>
  <c r="J22" i="28"/>
  <c r="J22" i="29"/>
  <c r="J22" i="26"/>
  <c r="J22" i="23"/>
  <c r="J22" i="27"/>
  <c r="J22" i="22"/>
  <c r="J22" i="24"/>
  <c r="I115" i="31"/>
  <c r="I115" i="35"/>
  <c r="I115" i="23"/>
  <c r="I115" i="30"/>
  <c r="I115" i="27"/>
  <c r="I115" i="28"/>
  <c r="I115" i="25"/>
  <c r="I115" i="29"/>
  <c r="I115" i="32"/>
  <c r="I115" i="26"/>
  <c r="I115" i="22"/>
  <c r="I115" i="24"/>
  <c r="I115" i="21"/>
  <c r="J81" i="22"/>
  <c r="J81" i="31"/>
  <c r="J81" i="35"/>
  <c r="J81" i="28"/>
  <c r="J81" i="32"/>
  <c r="J81" i="24"/>
  <c r="J81" i="27"/>
  <c r="J81" i="25"/>
  <c r="J81" i="26"/>
  <c r="J81" i="29"/>
  <c r="J81" i="30"/>
  <c r="J81" i="23"/>
  <c r="J81" i="21"/>
  <c r="J53" i="35"/>
  <c r="J53" i="28"/>
  <c r="J53" i="31"/>
  <c r="J53" i="23"/>
  <c r="J53" i="32"/>
  <c r="J53" i="30"/>
  <c r="J53" i="22"/>
  <c r="J53" i="27"/>
  <c r="J53" i="24"/>
  <c r="J53" i="29"/>
  <c r="J53" i="25"/>
  <c r="J53" i="26"/>
  <c r="I27" i="32"/>
  <c r="J87" i="18"/>
  <c r="J104" i="18"/>
  <c r="H115" i="18"/>
  <c r="I74" i="18"/>
  <c r="J100" i="20"/>
  <c r="J30" i="19"/>
  <c r="H65" i="21"/>
  <c r="J56" i="21"/>
  <c r="I48" i="21"/>
  <c r="J12" i="21"/>
  <c r="I53" i="21"/>
  <c r="J28" i="21"/>
  <c r="J16" i="21"/>
  <c r="I16" i="21"/>
  <c r="H57" i="21"/>
  <c r="H24" i="21"/>
  <c r="H64" i="21"/>
  <c r="J33" i="21"/>
  <c r="J25" i="21"/>
  <c r="I25" i="21"/>
  <c r="I32" i="21"/>
  <c r="H41" i="21"/>
  <c r="I4" i="21"/>
  <c r="J14" i="21"/>
  <c r="J67" i="31"/>
  <c r="J67" i="27"/>
  <c r="I84" i="25"/>
  <c r="I84" i="22"/>
  <c r="I84" i="28"/>
  <c r="I40" i="23"/>
  <c r="I40" i="31"/>
  <c r="I40" i="32"/>
  <c r="J91" i="35"/>
  <c r="J91" i="28"/>
  <c r="J91" i="32"/>
  <c r="J4" i="28"/>
  <c r="S4" i="28" s="1"/>
  <c r="J4" i="25"/>
  <c r="M4" i="25" s="1"/>
  <c r="P4" i="25" s="1"/>
  <c r="J4" i="22"/>
  <c r="M4" i="22" s="1"/>
  <c r="P4" i="22" s="1"/>
  <c r="J131" i="23"/>
  <c r="J131" i="29"/>
  <c r="J131" i="24"/>
  <c r="I128" i="28"/>
  <c r="I128" i="30"/>
  <c r="I128" i="27"/>
  <c r="I128" i="32"/>
  <c r="J127" i="24"/>
  <c r="I112" i="25"/>
  <c r="I112" i="26"/>
  <c r="I112" i="30"/>
  <c r="I112" i="22"/>
  <c r="J87" i="22"/>
  <c r="J87" i="29"/>
  <c r="J87" i="32"/>
  <c r="J87" i="35"/>
  <c r="H86" i="31"/>
  <c r="J79" i="31"/>
  <c r="J79" i="28"/>
  <c r="H78" i="22"/>
  <c r="H78" i="26"/>
  <c r="H78" i="24"/>
  <c r="H78" i="32"/>
  <c r="I72" i="35"/>
  <c r="J8" i="22"/>
  <c r="J8" i="31"/>
  <c r="J100" i="29"/>
  <c r="J100" i="30"/>
  <c r="J100" i="35"/>
  <c r="J100" i="24"/>
  <c r="J132" i="25"/>
  <c r="J132" i="22"/>
  <c r="J132" i="30"/>
  <c r="J132" i="32"/>
  <c r="J123" i="29"/>
  <c r="I108" i="23"/>
  <c r="I108" i="30"/>
  <c r="I108" i="22"/>
  <c r="I104" i="26"/>
  <c r="I104" i="24"/>
  <c r="I104" i="23"/>
  <c r="I104" i="32"/>
  <c r="I104" i="31"/>
  <c r="I96" i="24"/>
  <c r="I96" i="35"/>
  <c r="I56" i="27"/>
  <c r="I48" i="25"/>
  <c r="I48" i="29"/>
  <c r="I48" i="23"/>
  <c r="H22" i="29"/>
  <c r="H22" i="25"/>
  <c r="H27" i="21"/>
  <c r="I75" i="18"/>
  <c r="I76" i="18"/>
  <c r="I79" i="18"/>
  <c r="I72" i="18"/>
  <c r="I104" i="18"/>
  <c r="I108" i="18"/>
  <c r="I108" i="19"/>
  <c r="I128" i="19"/>
  <c r="H78" i="20"/>
  <c r="H104" i="18"/>
  <c r="H22" i="19"/>
  <c r="I102" i="18"/>
  <c r="I108" i="14"/>
  <c r="H109" i="18"/>
  <c r="I128" i="14"/>
  <c r="I111" i="18"/>
  <c r="I87" i="19"/>
  <c r="I87" i="20"/>
  <c r="I87" i="18"/>
  <c r="J47" i="3"/>
  <c r="J47" i="20"/>
  <c r="J47" i="19"/>
  <c r="H121" i="20"/>
  <c r="H121" i="19"/>
  <c r="H121" i="18"/>
  <c r="I80" i="20"/>
  <c r="I80" i="19"/>
  <c r="I80" i="18"/>
  <c r="H73" i="20"/>
  <c r="H73" i="19"/>
  <c r="H73" i="18"/>
  <c r="H41" i="20"/>
  <c r="H41" i="19"/>
  <c r="J32" i="19"/>
  <c r="J32" i="20"/>
  <c r="J24" i="19"/>
  <c r="J24" i="20"/>
  <c r="I21" i="20"/>
  <c r="I21" i="19"/>
  <c r="J16" i="20"/>
  <c r="J16" i="19"/>
  <c r="I13" i="20"/>
  <c r="I13" i="19"/>
  <c r="I27" i="20"/>
  <c r="I27" i="19"/>
  <c r="I98" i="18"/>
  <c r="I126" i="19"/>
  <c r="I126" i="20"/>
  <c r="H123" i="19"/>
  <c r="H123" i="20"/>
  <c r="H123" i="18"/>
  <c r="H100" i="19"/>
  <c r="H100" i="20"/>
  <c r="H100" i="18"/>
  <c r="I94" i="19"/>
  <c r="I94" i="20"/>
  <c r="I91" i="20"/>
  <c r="I91" i="19"/>
  <c r="I91" i="18"/>
  <c r="J75" i="19"/>
  <c r="J75" i="20"/>
  <c r="J75" i="18"/>
  <c r="H36" i="20"/>
  <c r="H36" i="19"/>
  <c r="H18" i="10"/>
  <c r="H18" i="20"/>
  <c r="I11" i="20"/>
  <c r="I11" i="19"/>
  <c r="H92" i="18"/>
  <c r="H120" i="18"/>
  <c r="J120" i="18"/>
  <c r="I107" i="20"/>
  <c r="F107" i="19"/>
  <c r="I107" i="19"/>
  <c r="F107" i="20"/>
  <c r="F107" i="18"/>
  <c r="I107" i="18"/>
  <c r="I90" i="19"/>
  <c r="I90" i="20"/>
  <c r="I90" i="18"/>
  <c r="H63" i="19"/>
  <c r="H63" i="20"/>
  <c r="H127" i="19"/>
  <c r="H127" i="20"/>
  <c r="I114" i="19"/>
  <c r="I114" i="20"/>
  <c r="I114" i="18"/>
  <c r="I110" i="19"/>
  <c r="I110" i="20"/>
  <c r="I110" i="18"/>
  <c r="J86" i="20"/>
  <c r="J86" i="19"/>
  <c r="J86" i="18"/>
  <c r="J78" i="20"/>
  <c r="J78" i="19"/>
  <c r="J78" i="18"/>
  <c r="G62" i="20"/>
  <c r="G62" i="19"/>
  <c r="J62" i="19"/>
  <c r="J62" i="20"/>
  <c r="J49" i="20"/>
  <c r="J49" i="19"/>
  <c r="J46" i="19"/>
  <c r="J46" i="20"/>
  <c r="H118" i="20"/>
  <c r="H118" i="19"/>
  <c r="H118" i="18"/>
  <c r="J27" i="19"/>
  <c r="J27" i="20"/>
  <c r="E17" i="20"/>
  <c r="H17" i="20"/>
  <c r="E17" i="19"/>
  <c r="H17" i="19"/>
  <c r="I5" i="19"/>
  <c r="J123" i="19"/>
  <c r="J123" i="18"/>
  <c r="J123" i="20"/>
  <c r="J123" i="7"/>
  <c r="H83" i="19"/>
  <c r="H83" i="20"/>
  <c r="H83" i="18"/>
  <c r="H71" i="19"/>
  <c r="H71" i="20"/>
  <c r="H71" i="18"/>
  <c r="H68" i="19"/>
  <c r="H68" i="20"/>
  <c r="H68" i="18"/>
  <c r="H55" i="19"/>
  <c r="H55" i="20"/>
  <c r="H52" i="20"/>
  <c r="H52" i="19"/>
  <c r="I48" i="10"/>
  <c r="I48" i="20"/>
  <c r="I48" i="19"/>
  <c r="H39" i="19"/>
  <c r="H39" i="20"/>
  <c r="I125" i="20"/>
  <c r="I125" i="19"/>
  <c r="I125" i="18"/>
  <c r="I117" i="19"/>
  <c r="I117" i="20"/>
  <c r="I117" i="18"/>
  <c r="I85" i="20"/>
  <c r="I85" i="19"/>
  <c r="I85" i="18"/>
  <c r="J68" i="19"/>
  <c r="J68" i="20"/>
  <c r="J68" i="18"/>
  <c r="H54" i="20"/>
  <c r="H54" i="19"/>
  <c r="I37" i="20"/>
  <c r="I37" i="19"/>
  <c r="J31" i="19"/>
  <c r="J31" i="20"/>
  <c r="H25" i="20"/>
  <c r="H25" i="19"/>
  <c r="H9" i="20"/>
  <c r="H9" i="19"/>
  <c r="I7" i="19"/>
  <c r="I7" i="20"/>
  <c r="H88" i="20"/>
  <c r="H88" i="19"/>
  <c r="H88" i="18"/>
  <c r="I84" i="14"/>
  <c r="I84" i="20"/>
  <c r="I84" i="18"/>
  <c r="I84" i="19"/>
  <c r="J79" i="14"/>
  <c r="J79" i="20"/>
  <c r="J79" i="18"/>
  <c r="J79" i="7"/>
  <c r="J79" i="19"/>
  <c r="J57" i="20"/>
  <c r="J57" i="19"/>
  <c r="J54" i="19"/>
  <c r="J54" i="20"/>
  <c r="H125" i="20"/>
  <c r="H125" i="19"/>
  <c r="H125" i="18"/>
  <c r="J83" i="19"/>
  <c r="J83" i="20"/>
  <c r="J83" i="18"/>
  <c r="J26" i="19"/>
  <c r="J26" i="20"/>
  <c r="H119" i="19"/>
  <c r="H119" i="20"/>
  <c r="H119" i="18"/>
  <c r="J113" i="20"/>
  <c r="J113" i="19"/>
  <c r="J113" i="18"/>
  <c r="H99" i="19"/>
  <c r="H99" i="20"/>
  <c r="H99" i="18"/>
  <c r="J93" i="20"/>
  <c r="J93" i="19"/>
  <c r="J93" i="18"/>
  <c r="J69" i="20"/>
  <c r="J69" i="19"/>
  <c r="J37" i="20"/>
  <c r="J37" i="19"/>
  <c r="H10" i="19"/>
  <c r="H10" i="20"/>
  <c r="H24" i="19"/>
  <c r="H24" i="20"/>
  <c r="I126" i="18"/>
  <c r="H131" i="19"/>
  <c r="H131" i="20"/>
  <c r="H131" i="18"/>
  <c r="H128" i="20"/>
  <c r="H128" i="19"/>
  <c r="H128" i="18"/>
  <c r="I122" i="19"/>
  <c r="I122" i="20"/>
  <c r="H60" i="19"/>
  <c r="H60" i="20"/>
  <c r="I56" i="3"/>
  <c r="I56" i="19"/>
  <c r="I56" i="20"/>
  <c r="J89" i="20"/>
  <c r="J89" i="19"/>
  <c r="J65" i="20"/>
  <c r="J65" i="19"/>
  <c r="I109" i="20"/>
  <c r="I109" i="19"/>
  <c r="I109" i="18"/>
  <c r="J81" i="18"/>
  <c r="I24" i="20"/>
  <c r="I24" i="19"/>
  <c r="H13" i="20"/>
  <c r="H13" i="19"/>
  <c r="J8" i="10"/>
  <c r="J8" i="19"/>
  <c r="J8" i="20"/>
  <c r="J129" i="20"/>
  <c r="J129" i="19"/>
  <c r="H103" i="19"/>
  <c r="H103" i="20"/>
  <c r="H103" i="18"/>
  <c r="I95" i="19"/>
  <c r="I95" i="20"/>
  <c r="I95" i="18"/>
  <c r="H80" i="19"/>
  <c r="H80" i="20"/>
  <c r="H80" i="18"/>
  <c r="H130" i="20"/>
  <c r="H130" i="19"/>
  <c r="H130" i="18"/>
  <c r="H122" i="20"/>
  <c r="H122" i="19"/>
  <c r="H122" i="18"/>
  <c r="H114" i="19"/>
  <c r="H114" i="20"/>
  <c r="H114" i="18"/>
  <c r="H106" i="19"/>
  <c r="H106" i="20"/>
  <c r="H106" i="18"/>
  <c r="H98" i="20"/>
  <c r="H98" i="19"/>
  <c r="H98" i="18"/>
  <c r="H90" i="20"/>
  <c r="H90" i="19"/>
  <c r="H90" i="18"/>
  <c r="H82" i="19"/>
  <c r="H82" i="20"/>
  <c r="H82" i="18"/>
  <c r="I78" i="18"/>
  <c r="H74" i="19"/>
  <c r="H74" i="20"/>
  <c r="H74" i="18"/>
  <c r="H66" i="20"/>
  <c r="H66" i="19"/>
  <c r="H58" i="19"/>
  <c r="H58" i="20"/>
  <c r="H50" i="20"/>
  <c r="H50" i="19"/>
  <c r="H42" i="19"/>
  <c r="H42" i="20"/>
  <c r="I26" i="20"/>
  <c r="I26" i="19"/>
  <c r="I22" i="19"/>
  <c r="I22" i="20"/>
  <c r="I18" i="19"/>
  <c r="I18" i="20"/>
  <c r="I14" i="19"/>
  <c r="I14" i="20"/>
  <c r="I10" i="20"/>
  <c r="I10" i="19"/>
  <c r="H87" i="18"/>
  <c r="I61" i="20"/>
  <c r="I61" i="19"/>
  <c r="J129" i="18"/>
  <c r="I86" i="18"/>
  <c r="H127" i="18"/>
  <c r="J89" i="18"/>
  <c r="I94" i="18"/>
  <c r="I129" i="20"/>
  <c r="I129" i="19"/>
  <c r="I97" i="19"/>
  <c r="I97" i="20"/>
  <c r="I81" i="20"/>
  <c r="I81" i="19"/>
  <c r="I57" i="20"/>
  <c r="I57" i="19"/>
  <c r="I41" i="20"/>
  <c r="I41" i="19"/>
  <c r="I130" i="19"/>
  <c r="I130" i="20"/>
  <c r="I127" i="19"/>
  <c r="I127" i="20"/>
  <c r="H124" i="19"/>
  <c r="H124" i="20"/>
  <c r="J101" i="19"/>
  <c r="J101" i="20"/>
  <c r="J98" i="20"/>
  <c r="J98" i="19"/>
  <c r="H96" i="20"/>
  <c r="H96" i="19"/>
  <c r="H75" i="19"/>
  <c r="H75" i="20"/>
  <c r="H72" i="19"/>
  <c r="H72" i="20"/>
  <c r="H59" i="19"/>
  <c r="H59" i="20"/>
  <c r="H56" i="19"/>
  <c r="H56" i="20"/>
  <c r="H43" i="19"/>
  <c r="H43" i="20"/>
  <c r="H40" i="19"/>
  <c r="H40" i="20"/>
  <c r="I133" i="20"/>
  <c r="I133" i="19"/>
  <c r="H126" i="19"/>
  <c r="H126" i="20"/>
  <c r="H94" i="19"/>
  <c r="H94" i="20"/>
  <c r="J84" i="20"/>
  <c r="J84" i="19"/>
  <c r="J76" i="20"/>
  <c r="J76" i="19"/>
  <c r="H70" i="19"/>
  <c r="H70" i="20"/>
  <c r="I53" i="20"/>
  <c r="I53" i="19"/>
  <c r="J23" i="19"/>
  <c r="J23" i="20"/>
  <c r="I20" i="20"/>
  <c r="I20" i="19"/>
  <c r="I16" i="19"/>
  <c r="I16" i="20"/>
  <c r="J11" i="19"/>
  <c r="J11" i="20"/>
  <c r="I4" i="20"/>
  <c r="I4" i="19"/>
  <c r="I123" i="20"/>
  <c r="I123" i="19"/>
  <c r="J41" i="20"/>
  <c r="J41" i="19"/>
  <c r="J38" i="19"/>
  <c r="J38" i="20"/>
  <c r="H101" i="20"/>
  <c r="H101" i="19"/>
  <c r="H85" i="20"/>
  <c r="H85" i="19"/>
  <c r="I60" i="20"/>
  <c r="I60" i="19"/>
  <c r="I52" i="20"/>
  <c r="I52" i="19"/>
  <c r="H45" i="20"/>
  <c r="H45" i="19"/>
  <c r="J18" i="19"/>
  <c r="J18" i="20"/>
  <c r="J14" i="19"/>
  <c r="J14" i="20"/>
  <c r="J7" i="19"/>
  <c r="J7" i="20"/>
  <c r="I131" i="19"/>
  <c r="I131" i="20"/>
  <c r="H86" i="10"/>
  <c r="H79" i="19"/>
  <c r="H79" i="20"/>
  <c r="H76" i="20"/>
  <c r="H76" i="19"/>
  <c r="I66" i="19"/>
  <c r="I66" i="20"/>
  <c r="I63" i="19"/>
  <c r="I63" i="20"/>
  <c r="J50" i="20"/>
  <c r="J50" i="19"/>
  <c r="I120" i="19"/>
  <c r="I120" i="20"/>
  <c r="H113" i="20"/>
  <c r="H113" i="19"/>
  <c r="H97" i="20"/>
  <c r="H97" i="19"/>
  <c r="J71" i="19"/>
  <c r="J71" i="20"/>
  <c r="H57" i="20"/>
  <c r="H57" i="19"/>
  <c r="H49" i="20"/>
  <c r="H49" i="19"/>
  <c r="J39" i="19"/>
  <c r="J39" i="20"/>
  <c r="I29" i="20"/>
  <c r="I29" i="19"/>
  <c r="H116" i="20"/>
  <c r="H116" i="19"/>
  <c r="I103" i="19"/>
  <c r="F103" i="19"/>
  <c r="F103" i="20"/>
  <c r="I103" i="20"/>
  <c r="I83" i="19"/>
  <c r="I83" i="20"/>
  <c r="I74" i="19"/>
  <c r="I74" i="20"/>
  <c r="I71" i="19"/>
  <c r="I71" i="20"/>
  <c r="I58" i="20"/>
  <c r="I58" i="19"/>
  <c r="I55" i="19"/>
  <c r="I55" i="20"/>
  <c r="F55" i="20"/>
  <c r="I42" i="20"/>
  <c r="I42" i="19"/>
  <c r="I39" i="19"/>
  <c r="I39" i="20"/>
  <c r="J116" i="20"/>
  <c r="J116" i="19"/>
  <c r="H102" i="19"/>
  <c r="H102" i="20"/>
  <c r="I93" i="20"/>
  <c r="I93" i="19"/>
  <c r="H62" i="19"/>
  <c r="H62" i="20"/>
  <c r="J52" i="20"/>
  <c r="J52" i="19"/>
  <c r="I36" i="20"/>
  <c r="I36" i="19"/>
  <c r="H29" i="20"/>
  <c r="H29" i="19"/>
  <c r="I8" i="20"/>
  <c r="I8" i="19"/>
  <c r="I118" i="19"/>
  <c r="I118" i="20"/>
  <c r="H111" i="19"/>
  <c r="H111" i="20"/>
  <c r="H108" i="20"/>
  <c r="H108" i="19"/>
  <c r="J106" i="19"/>
  <c r="J106" i="20"/>
  <c r="J102" i="19"/>
  <c r="J102" i="20"/>
  <c r="J82" i="19"/>
  <c r="J82" i="20"/>
  <c r="I70" i="19"/>
  <c r="I70" i="20"/>
  <c r="H51" i="19"/>
  <c r="H51" i="20"/>
  <c r="H117" i="20"/>
  <c r="H117" i="19"/>
  <c r="H93" i="20"/>
  <c r="H93" i="19"/>
  <c r="I68" i="19"/>
  <c r="I68" i="20"/>
  <c r="H61" i="20"/>
  <c r="H61" i="19"/>
  <c r="I44" i="20"/>
  <c r="I44" i="19"/>
  <c r="J34" i="20"/>
  <c r="J34" i="19"/>
  <c r="J22" i="20"/>
  <c r="J22" i="19"/>
  <c r="I15" i="19"/>
  <c r="I15" i="20"/>
  <c r="J6" i="20"/>
  <c r="J6" i="19"/>
  <c r="I119" i="19"/>
  <c r="I119" i="20"/>
  <c r="H115" i="19"/>
  <c r="H115" i="20"/>
  <c r="I99" i="19"/>
  <c r="I99" i="20"/>
  <c r="H26" i="19"/>
  <c r="H26" i="20"/>
  <c r="I64" i="19"/>
  <c r="I64" i="20"/>
  <c r="H85" i="18"/>
  <c r="J101" i="18"/>
  <c r="H113" i="18"/>
  <c r="H86" i="18"/>
  <c r="F103" i="18"/>
  <c r="J127" i="18"/>
  <c r="I127" i="18"/>
  <c r="J82" i="18"/>
  <c r="H94" i="18"/>
  <c r="H126" i="18"/>
  <c r="H72" i="18"/>
  <c r="H93" i="18"/>
  <c r="I93" i="18"/>
  <c r="H78" i="18"/>
  <c r="J98" i="18"/>
  <c r="H75" i="18"/>
  <c r="H91" i="18"/>
  <c r="H107" i="18"/>
  <c r="I123" i="18"/>
  <c r="H97" i="18"/>
  <c r="I97" i="18"/>
  <c r="J74" i="18"/>
  <c r="H102" i="18"/>
  <c r="H76" i="18"/>
  <c r="H108" i="18"/>
  <c r="H124" i="18"/>
  <c r="J132" i="19"/>
  <c r="I40" i="20"/>
  <c r="J4" i="20"/>
  <c r="I104" i="20"/>
  <c r="I96" i="20"/>
  <c r="J51" i="19"/>
  <c r="I112" i="20"/>
  <c r="H86" i="19"/>
  <c r="I72" i="20"/>
  <c r="J63" i="19"/>
  <c r="I121" i="19"/>
  <c r="I121" i="20"/>
  <c r="I105" i="20"/>
  <c r="I105" i="19"/>
  <c r="I35" i="10"/>
  <c r="J128" i="20"/>
  <c r="J128" i="19"/>
  <c r="J104" i="19"/>
  <c r="J104" i="20"/>
  <c r="J72" i="19"/>
  <c r="J72" i="20"/>
  <c r="J64" i="20"/>
  <c r="J64" i="19"/>
  <c r="J56" i="19"/>
  <c r="J56" i="20"/>
  <c r="J29" i="20"/>
  <c r="J29" i="19"/>
  <c r="J25" i="20"/>
  <c r="J25" i="19"/>
  <c r="J21" i="20"/>
  <c r="J21" i="19"/>
  <c r="J17" i="20"/>
  <c r="J17" i="19"/>
  <c r="J13" i="20"/>
  <c r="J13" i="19"/>
  <c r="J9" i="20"/>
  <c r="J9" i="19"/>
  <c r="J114" i="19"/>
  <c r="J114" i="20"/>
  <c r="H112" i="19"/>
  <c r="H112" i="20"/>
  <c r="J110" i="20"/>
  <c r="J110" i="19"/>
  <c r="I86" i="19"/>
  <c r="I86" i="20"/>
  <c r="I78" i="19"/>
  <c r="I78" i="20"/>
  <c r="I75" i="20"/>
  <c r="I75" i="19"/>
  <c r="I62" i="19"/>
  <c r="I62" i="20"/>
  <c r="I59" i="20"/>
  <c r="I59" i="19"/>
  <c r="I46" i="19"/>
  <c r="I46" i="20"/>
  <c r="I43" i="20"/>
  <c r="I43" i="19"/>
  <c r="J124" i="19"/>
  <c r="J124" i="20"/>
  <c r="I69" i="20"/>
  <c r="I69" i="19"/>
  <c r="J35" i="19"/>
  <c r="J35" i="20"/>
  <c r="H22" i="3"/>
  <c r="J15" i="19"/>
  <c r="J15" i="20"/>
  <c r="H10" i="10"/>
  <c r="J126" i="19"/>
  <c r="J126" i="20"/>
  <c r="J97" i="20"/>
  <c r="J97" i="19"/>
  <c r="J94" i="19"/>
  <c r="J94" i="20"/>
  <c r="H67" i="19"/>
  <c r="H67" i="20"/>
  <c r="H64" i="20"/>
  <c r="H64" i="19"/>
  <c r="H48" i="20"/>
  <c r="H48" i="19"/>
  <c r="I124" i="20"/>
  <c r="I124" i="19"/>
  <c r="I116" i="19"/>
  <c r="I116" i="20"/>
  <c r="H109" i="20"/>
  <c r="H109" i="19"/>
  <c r="J99" i="19"/>
  <c r="J99" i="20"/>
  <c r="I92" i="19"/>
  <c r="I92" i="20"/>
  <c r="J59" i="19"/>
  <c r="J59" i="20"/>
  <c r="J10" i="19"/>
  <c r="J10" i="20"/>
  <c r="H5" i="19"/>
  <c r="J125" i="20"/>
  <c r="J125" i="19"/>
  <c r="J122" i="20"/>
  <c r="J122" i="19"/>
  <c r="G122" i="19"/>
  <c r="G122" i="20"/>
  <c r="J105" i="20"/>
  <c r="J105" i="19"/>
  <c r="J90" i="20"/>
  <c r="J90" i="19"/>
  <c r="I79" i="19"/>
  <c r="I79" i="20"/>
  <c r="H47" i="19"/>
  <c r="H47" i="20"/>
  <c r="H44" i="19"/>
  <c r="H44" i="20"/>
  <c r="J119" i="19"/>
  <c r="J119" i="20"/>
  <c r="J111" i="19"/>
  <c r="J111" i="20"/>
  <c r="H105" i="20"/>
  <c r="H105" i="19"/>
  <c r="J95" i="19"/>
  <c r="J95" i="20"/>
  <c r="H89" i="20"/>
  <c r="H89" i="19"/>
  <c r="H65" i="20"/>
  <c r="H65" i="19"/>
  <c r="J55" i="19"/>
  <c r="J55" i="20"/>
  <c r="J28" i="19"/>
  <c r="J28" i="20"/>
  <c r="I25" i="20"/>
  <c r="I25" i="19"/>
  <c r="J20" i="20"/>
  <c r="J20" i="19"/>
  <c r="I17" i="20"/>
  <c r="I17" i="19"/>
  <c r="J12" i="19"/>
  <c r="J12" i="20"/>
  <c r="I9" i="20"/>
  <c r="I9" i="19"/>
  <c r="H132" i="19"/>
  <c r="H132" i="20"/>
  <c r="J121" i="20"/>
  <c r="J121" i="19"/>
  <c r="J85" i="20"/>
  <c r="J85" i="19"/>
  <c r="H110" i="20"/>
  <c r="H110" i="19"/>
  <c r="J92" i="19"/>
  <c r="J92" i="20"/>
  <c r="H46" i="19"/>
  <c r="H46" i="20"/>
  <c r="I28" i="20"/>
  <c r="I28" i="19"/>
  <c r="H21" i="20"/>
  <c r="H21" i="19"/>
  <c r="I12" i="20"/>
  <c r="I12" i="19"/>
  <c r="F111" i="19"/>
  <c r="I111" i="19"/>
  <c r="I111" i="20"/>
  <c r="J67" i="10"/>
  <c r="I54" i="19"/>
  <c r="I54" i="20"/>
  <c r="I51" i="20"/>
  <c r="I51" i="19"/>
  <c r="E133" i="20"/>
  <c r="H133" i="19"/>
  <c r="H133" i="20"/>
  <c r="E133" i="19"/>
  <c r="J115" i="19"/>
  <c r="J115" i="20"/>
  <c r="H77" i="20"/>
  <c r="E77" i="19"/>
  <c r="H77" i="19"/>
  <c r="G43" i="19"/>
  <c r="J43" i="19"/>
  <c r="J43" i="20"/>
  <c r="I115" i="19"/>
  <c r="I115" i="20"/>
  <c r="J81" i="20"/>
  <c r="J81" i="19"/>
  <c r="J53" i="20"/>
  <c r="J53" i="19"/>
  <c r="H7" i="19"/>
  <c r="H7" i="20"/>
  <c r="I45" i="20"/>
  <c r="I45" i="19"/>
  <c r="H6" i="20"/>
  <c r="H6" i="19"/>
  <c r="H4" i="20"/>
  <c r="H4" i="19"/>
  <c r="I70" i="18"/>
  <c r="J106" i="18"/>
  <c r="G122" i="18"/>
  <c r="J111" i="18"/>
  <c r="J110" i="18"/>
  <c r="I96" i="18"/>
  <c r="I112" i="18"/>
  <c r="J128" i="18"/>
  <c r="I128" i="18"/>
  <c r="E77" i="18"/>
  <c r="J121" i="18"/>
  <c r="E133" i="18"/>
  <c r="I130" i="18"/>
  <c r="H67" i="18"/>
  <c r="J91" i="18"/>
  <c r="J97" i="18"/>
  <c r="J90" i="18"/>
  <c r="I118" i="18"/>
  <c r="I68" i="18"/>
  <c r="J84" i="18"/>
  <c r="J100" i="18"/>
  <c r="J116" i="18"/>
  <c r="I116" i="18"/>
  <c r="J132" i="18"/>
  <c r="I96" i="19"/>
  <c r="I128" i="20"/>
  <c r="J127" i="20"/>
  <c r="J127" i="19"/>
  <c r="I112" i="19"/>
  <c r="J87" i="20"/>
  <c r="J63" i="20"/>
  <c r="H18" i="19"/>
  <c r="I113" i="20"/>
  <c r="I113" i="19"/>
  <c r="I89" i="20"/>
  <c r="I89" i="19"/>
  <c r="I73" i="20"/>
  <c r="I73" i="19"/>
  <c r="I65" i="19"/>
  <c r="I65" i="20"/>
  <c r="I49" i="20"/>
  <c r="I49" i="19"/>
  <c r="J120" i="20"/>
  <c r="J120" i="19"/>
  <c r="J112" i="19"/>
  <c r="J112" i="20"/>
  <c r="J96" i="20"/>
  <c r="J96" i="19"/>
  <c r="J88" i="20"/>
  <c r="J88" i="19"/>
  <c r="J80" i="19"/>
  <c r="J80" i="20"/>
  <c r="J48" i="20"/>
  <c r="J48" i="19"/>
  <c r="J40" i="19"/>
  <c r="J40" i="20"/>
  <c r="H35" i="19"/>
  <c r="H35" i="20"/>
  <c r="J33" i="20"/>
  <c r="J33" i="19"/>
  <c r="H27" i="19"/>
  <c r="H27" i="20"/>
  <c r="H23" i="19"/>
  <c r="H23" i="20"/>
  <c r="H19" i="19"/>
  <c r="H19" i="20"/>
  <c r="H15" i="19"/>
  <c r="H15" i="20"/>
  <c r="H11" i="19"/>
  <c r="H11" i="20"/>
  <c r="J133" i="20"/>
  <c r="J133" i="19"/>
  <c r="J130" i="20"/>
  <c r="J130" i="19"/>
  <c r="H104" i="19"/>
  <c r="H104" i="20"/>
  <c r="I98" i="19"/>
  <c r="I98" i="20"/>
  <c r="J5" i="19"/>
  <c r="I101" i="20"/>
  <c r="I101" i="19"/>
  <c r="H38" i="20"/>
  <c r="H38" i="19"/>
  <c r="J19" i="19"/>
  <c r="J19" i="20"/>
  <c r="H91" i="19"/>
  <c r="H91" i="20"/>
  <c r="I67" i="19"/>
  <c r="I67" i="20"/>
  <c r="I38" i="19"/>
  <c r="I38" i="20"/>
  <c r="I132" i="19"/>
  <c r="I132" i="20"/>
  <c r="J107" i="19"/>
  <c r="J107" i="20"/>
  <c r="I76" i="20"/>
  <c r="I76" i="19"/>
  <c r="H69" i="20"/>
  <c r="H69" i="19"/>
  <c r="H37" i="20"/>
  <c r="H37" i="19"/>
  <c r="H28" i="19"/>
  <c r="H28" i="20"/>
  <c r="I19" i="20"/>
  <c r="I19" i="19"/>
  <c r="H16" i="20"/>
  <c r="H16" i="19"/>
  <c r="H107" i="19"/>
  <c r="H107" i="20"/>
  <c r="H87" i="19"/>
  <c r="H87" i="20"/>
  <c r="H84" i="19"/>
  <c r="H84" i="20"/>
  <c r="H78" i="10"/>
  <c r="J66" i="20"/>
  <c r="J66" i="19"/>
  <c r="I50" i="19"/>
  <c r="I50" i="20"/>
  <c r="I47" i="19"/>
  <c r="I47" i="20"/>
  <c r="H129" i="20"/>
  <c r="H129" i="19"/>
  <c r="J103" i="19"/>
  <c r="J103" i="20"/>
  <c r="I88" i="19"/>
  <c r="I88" i="20"/>
  <c r="H81" i="20"/>
  <c r="H81" i="19"/>
  <c r="J36" i="20"/>
  <c r="J36" i="19"/>
  <c r="H14" i="19"/>
  <c r="H14" i="20"/>
  <c r="J109" i="20"/>
  <c r="J109" i="19"/>
  <c r="H95" i="19"/>
  <c r="H95" i="20"/>
  <c r="H92" i="19"/>
  <c r="H92" i="20"/>
  <c r="J77" i="20"/>
  <c r="J77" i="19"/>
  <c r="J74" i="19"/>
  <c r="J74" i="20"/>
  <c r="J61" i="20"/>
  <c r="J61" i="19"/>
  <c r="J58" i="19"/>
  <c r="J58" i="20"/>
  <c r="J45" i="20"/>
  <c r="J45" i="19"/>
  <c r="J42" i="19"/>
  <c r="J42" i="20"/>
  <c r="J108" i="20"/>
  <c r="J108" i="19"/>
  <c r="I77" i="19"/>
  <c r="I77" i="20"/>
  <c r="I6" i="19"/>
  <c r="I6" i="20"/>
  <c r="H120" i="20"/>
  <c r="H120" i="19"/>
  <c r="J118" i="20"/>
  <c r="J118" i="19"/>
  <c r="I106" i="19"/>
  <c r="I106" i="20"/>
  <c r="I102" i="19"/>
  <c r="I102" i="20"/>
  <c r="I82" i="19"/>
  <c r="I82" i="20"/>
  <c r="J73" i="20"/>
  <c r="J73" i="19"/>
  <c r="J70" i="19"/>
  <c r="J70" i="20"/>
  <c r="I100" i="19"/>
  <c r="I100" i="20"/>
  <c r="H53" i="20"/>
  <c r="H53" i="19"/>
  <c r="I23" i="19"/>
  <c r="I23" i="20"/>
  <c r="H8" i="19"/>
  <c r="H8" i="20"/>
  <c r="J117" i="20"/>
  <c r="J117" i="19"/>
  <c r="H12" i="19"/>
  <c r="H12" i="20"/>
  <c r="J132" i="10"/>
  <c r="H20" i="20"/>
  <c r="H20" i="19"/>
  <c r="J67" i="7"/>
  <c r="G3" i="20"/>
  <c r="H69" i="18"/>
  <c r="I69" i="18"/>
  <c r="J85" i="18"/>
  <c r="H101" i="18"/>
  <c r="I101" i="18"/>
  <c r="H129" i="18"/>
  <c r="I129" i="18"/>
  <c r="H70" i="18"/>
  <c r="J71" i="18"/>
  <c r="I71" i="18"/>
  <c r="J103" i="18"/>
  <c r="I103" i="18"/>
  <c r="I119" i="18"/>
  <c r="J73" i="18"/>
  <c r="H89" i="18"/>
  <c r="I89" i="18"/>
  <c r="J109" i="18"/>
  <c r="H110" i="18"/>
  <c r="J72" i="18"/>
  <c r="H96" i="18"/>
  <c r="H112" i="18"/>
  <c r="J125" i="18"/>
  <c r="H77" i="18"/>
  <c r="I77" i="18"/>
  <c r="H105" i="18"/>
  <c r="I105" i="18"/>
  <c r="H133" i="18"/>
  <c r="I133" i="18"/>
  <c r="J114" i="18"/>
  <c r="J67" i="18"/>
  <c r="I67" i="18"/>
  <c r="I83" i="18"/>
  <c r="J99" i="18"/>
  <c r="I99" i="18"/>
  <c r="I115" i="18"/>
  <c r="J131" i="18"/>
  <c r="I131" i="18"/>
  <c r="H81" i="18"/>
  <c r="I81" i="18"/>
  <c r="H117" i="18"/>
  <c r="J76" i="18"/>
  <c r="H84" i="18"/>
  <c r="J92" i="18"/>
  <c r="J108" i="18"/>
  <c r="H116" i="18"/>
  <c r="J124" i="18"/>
  <c r="H132" i="18"/>
  <c r="J132" i="20"/>
  <c r="J91" i="19"/>
  <c r="J4" i="19"/>
  <c r="J67" i="20"/>
  <c r="J131" i="20"/>
  <c r="J131" i="19"/>
  <c r="H78" i="19"/>
  <c r="I72" i="19"/>
  <c r="I35" i="19"/>
  <c r="I34" i="19"/>
  <c r="F34" i="19"/>
  <c r="F34" i="20"/>
  <c r="I34" i="20"/>
  <c r="H34" i="20"/>
  <c r="H34" i="19"/>
  <c r="I32" i="19"/>
  <c r="I32" i="20"/>
  <c r="H32" i="20"/>
  <c r="H32" i="19"/>
  <c r="I33" i="19"/>
  <c r="I33" i="20"/>
  <c r="H33" i="19"/>
  <c r="H33" i="20"/>
  <c r="I30" i="19"/>
  <c r="I30" i="20"/>
  <c r="I31" i="19"/>
  <c r="I31" i="20"/>
  <c r="H30" i="19"/>
  <c r="H30" i="20"/>
  <c r="H31" i="19"/>
  <c r="H31" i="20"/>
  <c r="G62" i="14"/>
  <c r="J54" i="14"/>
  <c r="I32" i="18"/>
  <c r="H32" i="18"/>
  <c r="J32" i="18"/>
  <c r="I40" i="14"/>
  <c r="J10" i="14"/>
  <c r="I56" i="18"/>
  <c r="H56" i="18"/>
  <c r="J56" i="18"/>
  <c r="I37" i="18"/>
  <c r="J37" i="18"/>
  <c r="H37" i="18"/>
  <c r="I22" i="18"/>
  <c r="H22" i="18"/>
  <c r="J22" i="18"/>
  <c r="I36" i="18"/>
  <c r="J36" i="18"/>
  <c r="H36" i="18"/>
  <c r="I52" i="18"/>
  <c r="J52" i="18"/>
  <c r="H52" i="18"/>
  <c r="I33" i="18"/>
  <c r="J33" i="18"/>
  <c r="H33" i="18"/>
  <c r="I16" i="18"/>
  <c r="H16" i="18"/>
  <c r="J16" i="18"/>
  <c r="I49" i="18"/>
  <c r="J49" i="18"/>
  <c r="H49" i="18"/>
  <c r="I14" i="18"/>
  <c r="H14" i="18"/>
  <c r="J14" i="18"/>
  <c r="I53" i="18"/>
  <c r="J53" i="18"/>
  <c r="H53" i="18"/>
  <c r="I28" i="18"/>
  <c r="J28" i="18"/>
  <c r="H28" i="18"/>
  <c r="I42" i="14"/>
  <c r="I11" i="14"/>
  <c r="J59" i="14"/>
  <c r="I65" i="18"/>
  <c r="J65" i="18"/>
  <c r="H65" i="18"/>
  <c r="I48" i="18"/>
  <c r="H48" i="18"/>
  <c r="J48" i="18"/>
  <c r="I29" i="18"/>
  <c r="H29" i="18"/>
  <c r="J29" i="18"/>
  <c r="I12" i="18"/>
  <c r="J12" i="18"/>
  <c r="H12" i="18"/>
  <c r="I64" i="18"/>
  <c r="H64" i="18"/>
  <c r="J64" i="18"/>
  <c r="I8" i="18"/>
  <c r="H8" i="18"/>
  <c r="J8" i="18"/>
  <c r="I60" i="18"/>
  <c r="J60" i="18"/>
  <c r="H60" i="18"/>
  <c r="I41" i="18"/>
  <c r="J41" i="18"/>
  <c r="H41" i="18"/>
  <c r="I25" i="18"/>
  <c r="J25" i="18"/>
  <c r="H25" i="18"/>
  <c r="J4" i="18"/>
  <c r="I4" i="18"/>
  <c r="H4" i="18"/>
  <c r="I57" i="18"/>
  <c r="J57" i="18"/>
  <c r="H57" i="18"/>
  <c r="I40" i="18"/>
  <c r="H40" i="18"/>
  <c r="J40" i="18"/>
  <c r="I24" i="18"/>
  <c r="H24" i="18"/>
  <c r="J24" i="18"/>
  <c r="I44" i="18"/>
  <c r="J44" i="18"/>
  <c r="H44" i="18"/>
  <c r="I20" i="18"/>
  <c r="J20" i="18"/>
  <c r="H20" i="18"/>
  <c r="J128" i="14"/>
  <c r="I121" i="14"/>
  <c r="H114" i="14"/>
  <c r="J96" i="14"/>
  <c r="I89" i="14"/>
  <c r="H82" i="14"/>
  <c r="J64" i="14"/>
  <c r="I57" i="14"/>
  <c r="J29" i="14"/>
  <c r="I22" i="14"/>
  <c r="H124" i="14"/>
  <c r="H104" i="14"/>
  <c r="J65" i="14"/>
  <c r="H70" i="14"/>
  <c r="I53" i="14"/>
  <c r="I32" i="14"/>
  <c r="I24" i="14"/>
  <c r="H48" i="14"/>
  <c r="I76" i="14"/>
  <c r="I60" i="14"/>
  <c r="H37" i="14"/>
  <c r="H28" i="14"/>
  <c r="J127" i="3"/>
  <c r="J122" i="14"/>
  <c r="G122" i="14"/>
  <c r="F107" i="14"/>
  <c r="I107" i="14"/>
  <c r="J105" i="14"/>
  <c r="J90" i="14"/>
  <c r="J119" i="14"/>
  <c r="J111" i="14"/>
  <c r="H105" i="14"/>
  <c r="J95" i="14"/>
  <c r="H73" i="14"/>
  <c r="H49" i="14"/>
  <c r="H41" i="14"/>
  <c r="J32" i="14"/>
  <c r="J20" i="14"/>
  <c r="H132" i="14"/>
  <c r="J131" i="10"/>
  <c r="J129" i="14"/>
  <c r="J121" i="14"/>
  <c r="H103" i="14"/>
  <c r="H95" i="14"/>
  <c r="H92" i="14"/>
  <c r="I125" i="14"/>
  <c r="I117" i="14"/>
  <c r="I77" i="14"/>
  <c r="J52" i="14"/>
  <c r="I36" i="14"/>
  <c r="H29" i="14"/>
  <c r="I118" i="14"/>
  <c r="H111" i="14"/>
  <c r="H108" i="14"/>
  <c r="J106" i="14"/>
  <c r="J82" i="14"/>
  <c r="J70" i="14"/>
  <c r="J57" i="14"/>
  <c r="H117" i="14"/>
  <c r="I100" i="14"/>
  <c r="I68" i="14"/>
  <c r="J113" i="14"/>
  <c r="H99" i="14"/>
  <c r="J93" i="14"/>
  <c r="I64" i="14"/>
  <c r="I96" i="14"/>
  <c r="H22" i="14"/>
  <c r="I112" i="14"/>
  <c r="I48" i="14"/>
  <c r="J120" i="14"/>
  <c r="I113" i="14"/>
  <c r="H106" i="14"/>
  <c r="J88" i="14"/>
  <c r="I81" i="14"/>
  <c r="H74" i="14"/>
  <c r="J56" i="14"/>
  <c r="I49" i="14"/>
  <c r="J25" i="14"/>
  <c r="I130" i="14"/>
  <c r="H127" i="14"/>
  <c r="I114" i="14"/>
  <c r="H112" i="14"/>
  <c r="J110" i="14"/>
  <c r="I98" i="14"/>
  <c r="I86" i="14"/>
  <c r="I78" i="14"/>
  <c r="H75" i="14"/>
  <c r="H72" i="14"/>
  <c r="H40" i="14"/>
  <c r="I133" i="14"/>
  <c r="H94" i="14"/>
  <c r="I69" i="14"/>
  <c r="I20" i="14"/>
  <c r="I126" i="14"/>
  <c r="H123" i="14"/>
  <c r="H100" i="14"/>
  <c r="I94" i="14"/>
  <c r="H91" i="14"/>
  <c r="H67" i="14"/>
  <c r="H64" i="14"/>
  <c r="H101" i="14"/>
  <c r="J75" i="14"/>
  <c r="H69" i="14"/>
  <c r="I52" i="14"/>
  <c r="H36" i="14"/>
  <c r="H16" i="14"/>
  <c r="H131" i="14"/>
  <c r="H128" i="14"/>
  <c r="H129" i="14"/>
  <c r="J103" i="14"/>
  <c r="H89" i="14"/>
  <c r="J71" i="14"/>
  <c r="I29" i="14"/>
  <c r="J24" i="14"/>
  <c r="J12" i="14"/>
  <c r="J123" i="10"/>
  <c r="F103" i="14"/>
  <c r="I103" i="14"/>
  <c r="I95" i="14"/>
  <c r="H83" i="14"/>
  <c r="H80" i="14"/>
  <c r="I74" i="14"/>
  <c r="H71" i="14"/>
  <c r="H68" i="14"/>
  <c r="J116" i="14"/>
  <c r="I85" i="14"/>
  <c r="J68" i="14"/>
  <c r="I28" i="14"/>
  <c r="I8" i="14"/>
  <c r="I111" i="14"/>
  <c r="J102" i="14"/>
  <c r="H88" i="14"/>
  <c r="J115" i="14"/>
  <c r="H77" i="14"/>
  <c r="I44" i="14"/>
  <c r="H115" i="14"/>
  <c r="I99" i="14"/>
  <c r="J37" i="14"/>
  <c r="K9" i="2"/>
  <c r="E9" i="3" s="1"/>
  <c r="H20" i="14"/>
  <c r="J4" i="3"/>
  <c r="J132" i="14"/>
  <c r="J4" i="14"/>
  <c r="J131" i="14"/>
  <c r="J8" i="14"/>
  <c r="H78" i="14"/>
  <c r="H130" i="14"/>
  <c r="J112" i="14"/>
  <c r="I105" i="14"/>
  <c r="H98" i="14"/>
  <c r="J80" i="14"/>
  <c r="I73" i="14"/>
  <c r="J48" i="14"/>
  <c r="I41" i="14"/>
  <c r="I14" i="14"/>
  <c r="J133" i="14"/>
  <c r="I127" i="14"/>
  <c r="J101" i="14"/>
  <c r="J89" i="14"/>
  <c r="I75" i="14"/>
  <c r="J49" i="14"/>
  <c r="H126" i="14"/>
  <c r="H118" i="14"/>
  <c r="I101" i="14"/>
  <c r="J84" i="14"/>
  <c r="I16" i="14"/>
  <c r="I123" i="14"/>
  <c r="I91" i="14"/>
  <c r="I67" i="14"/>
  <c r="I124" i="14"/>
  <c r="I116" i="14"/>
  <c r="H109" i="14"/>
  <c r="J99" i="14"/>
  <c r="I92" i="14"/>
  <c r="H85" i="14"/>
  <c r="I131" i="14"/>
  <c r="I122" i="14"/>
  <c r="I90" i="14"/>
  <c r="H87" i="14"/>
  <c r="H84" i="14"/>
  <c r="H79" i="14"/>
  <c r="H76" i="14"/>
  <c r="H44" i="14"/>
  <c r="H121" i="14"/>
  <c r="I88" i="14"/>
  <c r="H81" i="14"/>
  <c r="J28" i="14"/>
  <c r="H14" i="14"/>
  <c r="J109" i="14"/>
  <c r="I83" i="14"/>
  <c r="J77" i="14"/>
  <c r="I71" i="14"/>
  <c r="H110" i="14"/>
  <c r="H102" i="14"/>
  <c r="I93" i="14"/>
  <c r="H33" i="14"/>
  <c r="I12" i="14"/>
  <c r="H120" i="14"/>
  <c r="J118" i="14"/>
  <c r="I106" i="14"/>
  <c r="I84" i="10"/>
  <c r="I82" i="14"/>
  <c r="I70" i="14"/>
  <c r="H125" i="14"/>
  <c r="J83" i="14"/>
  <c r="H53" i="14"/>
  <c r="H8" i="14"/>
  <c r="H119" i="14"/>
  <c r="I115" i="14"/>
  <c r="J53" i="14"/>
  <c r="J4" i="10"/>
  <c r="I56" i="14"/>
  <c r="I129" i="14"/>
  <c r="H122" i="14"/>
  <c r="J104" i="14"/>
  <c r="I97" i="14"/>
  <c r="H90" i="14"/>
  <c r="J72" i="14"/>
  <c r="I65" i="14"/>
  <c r="J40" i="14"/>
  <c r="J33" i="14"/>
  <c r="J130" i="14"/>
  <c r="J114" i="14"/>
  <c r="I110" i="14"/>
  <c r="J98" i="14"/>
  <c r="H96" i="14"/>
  <c r="J86" i="14"/>
  <c r="G86" i="14"/>
  <c r="J78" i="14"/>
  <c r="H56" i="14"/>
  <c r="J124" i="14"/>
  <c r="I109" i="14"/>
  <c r="J76" i="14"/>
  <c r="I4" i="14"/>
  <c r="J126" i="14"/>
  <c r="J97" i="14"/>
  <c r="J94" i="14"/>
  <c r="J41" i="14"/>
  <c r="I132" i="14"/>
  <c r="J107" i="14"/>
  <c r="H32" i="14"/>
  <c r="J14" i="14"/>
  <c r="J125" i="14"/>
  <c r="H107" i="14"/>
  <c r="J87" i="3"/>
  <c r="I87" i="14"/>
  <c r="I79" i="14"/>
  <c r="H60" i="14"/>
  <c r="J47" i="10"/>
  <c r="I120" i="14"/>
  <c r="H113" i="14"/>
  <c r="H97" i="14"/>
  <c r="I80" i="14"/>
  <c r="H65" i="14"/>
  <c r="H57" i="14"/>
  <c r="J36" i="14"/>
  <c r="I33" i="14"/>
  <c r="I25" i="14"/>
  <c r="J16" i="14"/>
  <c r="H116" i="14"/>
  <c r="J85" i="14"/>
  <c r="J74" i="14"/>
  <c r="H52" i="14"/>
  <c r="J108" i="14"/>
  <c r="J92" i="14"/>
  <c r="I37" i="14"/>
  <c r="H25" i="14"/>
  <c r="I102" i="14"/>
  <c r="J79" i="3"/>
  <c r="J73" i="14"/>
  <c r="J67" i="3"/>
  <c r="J51" i="10"/>
  <c r="H133" i="14"/>
  <c r="E133" i="14"/>
  <c r="H93" i="14"/>
  <c r="J22" i="14"/>
  <c r="I119" i="14"/>
  <c r="J117" i="14"/>
  <c r="J81" i="14"/>
  <c r="J69" i="14"/>
  <c r="H12" i="14"/>
  <c r="J131" i="7"/>
  <c r="J79" i="10"/>
  <c r="H24" i="14"/>
  <c r="J30" i="3"/>
  <c r="J87" i="10"/>
  <c r="H4" i="14"/>
  <c r="J67" i="14"/>
  <c r="J100" i="14"/>
  <c r="J123" i="14"/>
  <c r="J127" i="14"/>
  <c r="J87" i="14"/>
  <c r="J91" i="14"/>
  <c r="H86" i="14"/>
  <c r="I104" i="7"/>
  <c r="I108" i="10"/>
  <c r="H78" i="3"/>
  <c r="I40" i="7"/>
  <c r="H86" i="3"/>
  <c r="H18" i="7"/>
  <c r="I84" i="7"/>
  <c r="H22" i="7"/>
  <c r="I108" i="7"/>
  <c r="H22" i="10"/>
  <c r="I40" i="3"/>
  <c r="H4" i="7"/>
  <c r="I121" i="10"/>
  <c r="I121" i="7"/>
  <c r="I121" i="3"/>
  <c r="L120" i="2"/>
  <c r="F120" i="39" s="1"/>
  <c r="H50" i="10"/>
  <c r="H50" i="3"/>
  <c r="H50" i="7"/>
  <c r="K49" i="2"/>
  <c r="E49" i="36" s="1"/>
  <c r="J29" i="10"/>
  <c r="J29" i="7"/>
  <c r="J29" i="3"/>
  <c r="M28" i="2"/>
  <c r="H15" i="10"/>
  <c r="H15" i="7"/>
  <c r="H15" i="3"/>
  <c r="K14" i="2"/>
  <c r="E14" i="41" s="1"/>
  <c r="H113" i="9"/>
  <c r="J113" i="9"/>
  <c r="J109" i="8"/>
  <c r="I109" i="8"/>
  <c r="H103" i="9"/>
  <c r="J103" i="9"/>
  <c r="J95" i="8"/>
  <c r="I95" i="8"/>
  <c r="J85" i="8"/>
  <c r="I85" i="8"/>
  <c r="J65" i="10"/>
  <c r="J65" i="7"/>
  <c r="J65" i="3"/>
  <c r="M64" i="2"/>
  <c r="G64" i="36" s="1"/>
  <c r="H55" i="9"/>
  <c r="J55" i="9"/>
  <c r="J5" i="10"/>
  <c r="J5" i="7"/>
  <c r="J5" i="3"/>
  <c r="M4" i="2"/>
  <c r="G4" i="39" s="1"/>
  <c r="I53" i="10"/>
  <c r="I53" i="3"/>
  <c r="I53" i="7"/>
  <c r="L52" i="2"/>
  <c r="I32" i="10"/>
  <c r="I32" i="7"/>
  <c r="I32" i="3"/>
  <c r="L31" i="2"/>
  <c r="F31" i="9" s="1"/>
  <c r="F133" i="38"/>
  <c r="H125" i="9"/>
  <c r="J125" i="9"/>
  <c r="G14" i="9"/>
  <c r="J14" i="9"/>
  <c r="E14" i="9"/>
  <c r="H14" i="9"/>
  <c r="I60" i="10"/>
  <c r="I60" i="7"/>
  <c r="I60" i="3"/>
  <c r="L59" i="2"/>
  <c r="F59" i="9" s="1"/>
  <c r="J122" i="10"/>
  <c r="G122" i="10"/>
  <c r="G122" i="7"/>
  <c r="G122" i="3"/>
  <c r="J122" i="7"/>
  <c r="J122" i="3"/>
  <c r="M121" i="2"/>
  <c r="G121" i="36" s="1"/>
  <c r="J106" i="9"/>
  <c r="H106" i="9"/>
  <c r="J104" i="9"/>
  <c r="H104" i="9"/>
  <c r="J90" i="10"/>
  <c r="J90" i="7"/>
  <c r="J90" i="3"/>
  <c r="M89" i="2"/>
  <c r="G89" i="36" s="1"/>
  <c r="G62" i="9"/>
  <c r="J62" i="9"/>
  <c r="H62" i="9"/>
  <c r="J111" i="10"/>
  <c r="J111" i="3"/>
  <c r="J111" i="7"/>
  <c r="M110" i="2"/>
  <c r="G110" i="9" s="1"/>
  <c r="J95" i="10"/>
  <c r="J95" i="3"/>
  <c r="J95" i="7"/>
  <c r="M94" i="2"/>
  <c r="G94" i="39" s="1"/>
  <c r="H49" i="10"/>
  <c r="H49" i="7"/>
  <c r="H49" i="3"/>
  <c r="K48" i="2"/>
  <c r="E48" i="36" s="1"/>
  <c r="J32" i="10"/>
  <c r="J32" i="7"/>
  <c r="J32" i="3"/>
  <c r="M31" i="2"/>
  <c r="G31" i="35" s="1"/>
  <c r="H115" i="9"/>
  <c r="J115" i="9"/>
  <c r="I94" i="8"/>
  <c r="J94" i="8"/>
  <c r="I84" i="8"/>
  <c r="J84" i="8"/>
  <c r="J61" i="10"/>
  <c r="J61" i="7"/>
  <c r="J61" i="3"/>
  <c r="M60" i="2"/>
  <c r="G60" i="38" s="1"/>
  <c r="H51" i="9"/>
  <c r="J51" i="9"/>
  <c r="J41" i="8"/>
  <c r="I41" i="8"/>
  <c r="J35" i="8"/>
  <c r="I35" i="8"/>
  <c r="I125" i="10"/>
  <c r="I125" i="7"/>
  <c r="I125" i="3"/>
  <c r="L124" i="2"/>
  <c r="F124" i="41" s="1"/>
  <c r="H29" i="10"/>
  <c r="H29" i="7"/>
  <c r="H29" i="3"/>
  <c r="K28" i="2"/>
  <c r="E28" i="35" s="1"/>
  <c r="I118" i="10"/>
  <c r="I118" i="7"/>
  <c r="I118" i="3"/>
  <c r="L117" i="2"/>
  <c r="F117" i="36" s="1"/>
  <c r="H111" i="10"/>
  <c r="H111" i="7"/>
  <c r="H111" i="3"/>
  <c r="K110" i="2"/>
  <c r="E110" i="38" s="1"/>
  <c r="I110" i="8"/>
  <c r="J110" i="8"/>
  <c r="H108" i="10"/>
  <c r="H108" i="3"/>
  <c r="H108" i="7"/>
  <c r="K107" i="2"/>
  <c r="E107" i="7" s="1"/>
  <c r="J106" i="10"/>
  <c r="J106" i="7"/>
  <c r="J106" i="3"/>
  <c r="M105" i="2"/>
  <c r="G105" i="38" s="1"/>
  <c r="H105" i="9"/>
  <c r="J105" i="9"/>
  <c r="J87" i="8"/>
  <c r="I87" i="8"/>
  <c r="J82" i="10"/>
  <c r="J82" i="7"/>
  <c r="J82" i="3"/>
  <c r="M81" i="2"/>
  <c r="G81" i="8" s="1"/>
  <c r="H81" i="9"/>
  <c r="J81" i="9"/>
  <c r="J70" i="10"/>
  <c r="J70" i="3"/>
  <c r="J70" i="7"/>
  <c r="M69" i="2"/>
  <c r="G69" i="36" s="1"/>
  <c r="H69" i="9"/>
  <c r="J69" i="9"/>
  <c r="J57" i="10"/>
  <c r="J57" i="7"/>
  <c r="J57" i="3"/>
  <c r="M56" i="2"/>
  <c r="G56" i="36" s="1"/>
  <c r="J56" i="9"/>
  <c r="H56" i="9"/>
  <c r="J54" i="10"/>
  <c r="J54" i="3"/>
  <c r="J54" i="7"/>
  <c r="M53" i="2"/>
  <c r="G53" i="41" s="1"/>
  <c r="H53" i="9"/>
  <c r="J53" i="9"/>
  <c r="G23" i="8"/>
  <c r="J23" i="8"/>
  <c r="F23" i="8"/>
  <c r="I23" i="8"/>
  <c r="G8" i="8"/>
  <c r="F8" i="8"/>
  <c r="I8" i="8"/>
  <c r="J8" i="8"/>
  <c r="H117" i="10"/>
  <c r="H117" i="3"/>
  <c r="H117" i="7"/>
  <c r="K116" i="2"/>
  <c r="E116" i="40" s="1"/>
  <c r="I100" i="10"/>
  <c r="I100" i="7"/>
  <c r="I100" i="3"/>
  <c r="L99" i="2"/>
  <c r="F99" i="8" s="1"/>
  <c r="I68" i="10"/>
  <c r="I68" i="7"/>
  <c r="I68" i="3"/>
  <c r="L67" i="2"/>
  <c r="F67" i="10" s="1"/>
  <c r="H61" i="10"/>
  <c r="H61" i="7"/>
  <c r="H61" i="3"/>
  <c r="K60" i="2"/>
  <c r="E60" i="8" s="1"/>
  <c r="I15" i="10"/>
  <c r="I15" i="7"/>
  <c r="I15" i="3"/>
  <c r="L14" i="2"/>
  <c r="J6" i="10"/>
  <c r="J6" i="7"/>
  <c r="J6" i="3"/>
  <c r="M5" i="2"/>
  <c r="J116" i="8"/>
  <c r="I116" i="8"/>
  <c r="J113" i="10"/>
  <c r="J113" i="7"/>
  <c r="J113" i="3"/>
  <c r="M112" i="2"/>
  <c r="G112" i="40" s="1"/>
  <c r="J112" i="9"/>
  <c r="H112" i="9"/>
  <c r="H99" i="10"/>
  <c r="H99" i="7"/>
  <c r="H99" i="3"/>
  <c r="K98" i="2"/>
  <c r="E98" i="36" s="1"/>
  <c r="I98" i="8"/>
  <c r="J98" i="8"/>
  <c r="J93" i="10"/>
  <c r="J93" i="7"/>
  <c r="J93" i="3"/>
  <c r="M92" i="2"/>
  <c r="G92" i="7" s="1"/>
  <c r="J92" i="8"/>
  <c r="I92" i="8"/>
  <c r="J68" i="9"/>
  <c r="H68" i="9"/>
  <c r="J52" i="9"/>
  <c r="H52" i="9"/>
  <c r="F22" i="8"/>
  <c r="I22" i="8"/>
  <c r="J22" i="8"/>
  <c r="G22" i="8"/>
  <c r="G18" i="9"/>
  <c r="J18" i="9"/>
  <c r="E18" i="9"/>
  <c r="H18" i="9"/>
  <c r="H20" i="10"/>
  <c r="H20" i="3"/>
  <c r="H20" i="7"/>
  <c r="K19" i="2"/>
  <c r="H7" i="10"/>
  <c r="H7" i="3"/>
  <c r="H7" i="7"/>
  <c r="K6" i="2"/>
  <c r="J100" i="3"/>
  <c r="J100" i="10"/>
  <c r="H26" i="10"/>
  <c r="H26" i="7"/>
  <c r="H26" i="3"/>
  <c r="K25" i="2"/>
  <c r="E25" i="9" s="1"/>
  <c r="I45" i="10"/>
  <c r="I45" i="7"/>
  <c r="I45" i="3"/>
  <c r="L44" i="2"/>
  <c r="F44" i="39" s="1"/>
  <c r="H6" i="10"/>
  <c r="H6" i="7"/>
  <c r="H6" i="3"/>
  <c r="K5" i="2"/>
  <c r="E5" i="38" s="1"/>
  <c r="J63" i="10"/>
  <c r="I56" i="10"/>
  <c r="I48" i="7"/>
  <c r="J120" i="10"/>
  <c r="J120" i="3"/>
  <c r="J120" i="7"/>
  <c r="M119" i="2"/>
  <c r="I113" i="10"/>
  <c r="I113" i="3"/>
  <c r="I113" i="7"/>
  <c r="L112" i="2"/>
  <c r="F112" i="8" s="1"/>
  <c r="H106" i="10"/>
  <c r="H106" i="7"/>
  <c r="H106" i="3"/>
  <c r="K105" i="2"/>
  <c r="J88" i="10"/>
  <c r="J88" i="3"/>
  <c r="J88" i="7"/>
  <c r="M87" i="2"/>
  <c r="G87" i="36" s="1"/>
  <c r="I81" i="10"/>
  <c r="I81" i="3"/>
  <c r="I81" i="7"/>
  <c r="L80" i="2"/>
  <c r="H74" i="10"/>
  <c r="H74" i="7"/>
  <c r="H74" i="3"/>
  <c r="K73" i="2"/>
  <c r="J56" i="10"/>
  <c r="J56" i="3"/>
  <c r="J56" i="7"/>
  <c r="M55" i="2"/>
  <c r="I49" i="10"/>
  <c r="I49" i="3"/>
  <c r="I49" i="7"/>
  <c r="L48" i="2"/>
  <c r="H42" i="10"/>
  <c r="H42" i="7"/>
  <c r="H42" i="3"/>
  <c r="K41" i="2"/>
  <c r="E41" i="36" s="1"/>
  <c r="I34" i="10"/>
  <c r="F34" i="10"/>
  <c r="F34" i="7"/>
  <c r="I34" i="7"/>
  <c r="I34" i="3"/>
  <c r="F34" i="3"/>
  <c r="L33" i="2"/>
  <c r="F33" i="40" s="1"/>
  <c r="H27" i="10"/>
  <c r="H27" i="7"/>
  <c r="H27" i="3"/>
  <c r="K26" i="2"/>
  <c r="E26" i="8" s="1"/>
  <c r="J25" i="10"/>
  <c r="J25" i="7"/>
  <c r="J25" i="3"/>
  <c r="M24" i="2"/>
  <c r="G24" i="8" s="1"/>
  <c r="I18" i="10"/>
  <c r="I18" i="7"/>
  <c r="I18" i="3"/>
  <c r="L17" i="2"/>
  <c r="J9" i="10"/>
  <c r="J9" i="7"/>
  <c r="J9" i="3"/>
  <c r="M8" i="2"/>
  <c r="G8" i="39" s="1"/>
  <c r="I130" i="10"/>
  <c r="I130" i="7"/>
  <c r="I130" i="3"/>
  <c r="L129" i="2"/>
  <c r="J129" i="8"/>
  <c r="I129" i="8"/>
  <c r="H127" i="10"/>
  <c r="H127" i="7"/>
  <c r="H127" i="3"/>
  <c r="K126" i="2"/>
  <c r="E126" i="8" s="1"/>
  <c r="I126" i="8"/>
  <c r="J126" i="8"/>
  <c r="J123" i="8"/>
  <c r="I123" i="8"/>
  <c r="H123" i="9"/>
  <c r="J123" i="9"/>
  <c r="I114" i="10"/>
  <c r="I114" i="7"/>
  <c r="I114" i="3"/>
  <c r="L113" i="2"/>
  <c r="F113" i="9" s="1"/>
  <c r="J113" i="8"/>
  <c r="I113" i="8"/>
  <c r="H112" i="10"/>
  <c r="H112" i="3"/>
  <c r="H112" i="7"/>
  <c r="K111" i="2"/>
  <c r="E111" i="41" s="1"/>
  <c r="H111" i="9"/>
  <c r="J111" i="9"/>
  <c r="J110" i="10"/>
  <c r="J110" i="7"/>
  <c r="J110" i="3"/>
  <c r="M109" i="2"/>
  <c r="H109" i="9"/>
  <c r="J109" i="9"/>
  <c r="J100" i="8"/>
  <c r="I100" i="8"/>
  <c r="I98" i="10"/>
  <c r="I98" i="7"/>
  <c r="I98" i="3"/>
  <c r="L97" i="2"/>
  <c r="J97" i="8"/>
  <c r="I97" i="8"/>
  <c r="J88" i="8"/>
  <c r="I88" i="8"/>
  <c r="I86" i="10"/>
  <c r="I86" i="7"/>
  <c r="I86" i="3"/>
  <c r="L85" i="2"/>
  <c r="F85" i="38" s="1"/>
  <c r="I78" i="10"/>
  <c r="I78" i="7"/>
  <c r="I78" i="3"/>
  <c r="L77" i="2"/>
  <c r="F77" i="39" s="1"/>
  <c r="H75" i="10"/>
  <c r="H75" i="7"/>
  <c r="H75" i="3"/>
  <c r="K74" i="2"/>
  <c r="I74" i="8"/>
  <c r="J74" i="8"/>
  <c r="H72" i="10"/>
  <c r="H72" i="7"/>
  <c r="H72" i="3"/>
  <c r="K71" i="2"/>
  <c r="E71" i="36" s="1"/>
  <c r="J71" i="8"/>
  <c r="I71" i="8"/>
  <c r="I64" i="8"/>
  <c r="J64" i="8"/>
  <c r="J62" i="10"/>
  <c r="G62" i="10"/>
  <c r="G62" i="7"/>
  <c r="J62" i="7"/>
  <c r="G62" i="3"/>
  <c r="J62" i="3"/>
  <c r="M61" i="2"/>
  <c r="H61" i="9"/>
  <c r="J61" i="9"/>
  <c r="I48" i="8"/>
  <c r="J48" i="8"/>
  <c r="I46" i="10"/>
  <c r="I46" i="7"/>
  <c r="I46" i="3"/>
  <c r="L45" i="2"/>
  <c r="F45" i="9" s="1"/>
  <c r="H43" i="10"/>
  <c r="H43" i="7"/>
  <c r="H43" i="3"/>
  <c r="K42" i="2"/>
  <c r="E42" i="41" s="1"/>
  <c r="I42" i="8"/>
  <c r="J42" i="8"/>
  <c r="H40" i="10"/>
  <c r="H40" i="7"/>
  <c r="H40" i="3"/>
  <c r="K39" i="2"/>
  <c r="E39" i="8" s="1"/>
  <c r="J39" i="8"/>
  <c r="I39" i="8"/>
  <c r="I30" i="8"/>
  <c r="J30" i="8"/>
  <c r="E17" i="9"/>
  <c r="H17" i="9"/>
  <c r="G17" i="9"/>
  <c r="J17" i="9"/>
  <c r="I133" i="10"/>
  <c r="I133" i="3"/>
  <c r="I133" i="7"/>
  <c r="L132" i="2"/>
  <c r="F132" i="9" s="1"/>
  <c r="H94" i="10"/>
  <c r="H94" i="3"/>
  <c r="H94" i="7"/>
  <c r="K93" i="2"/>
  <c r="E93" i="41" s="1"/>
  <c r="I69" i="10"/>
  <c r="I69" i="3"/>
  <c r="I69" i="7"/>
  <c r="L68" i="2"/>
  <c r="F68" i="9" s="1"/>
  <c r="J23" i="10"/>
  <c r="J23" i="3"/>
  <c r="J23" i="7"/>
  <c r="M22" i="2"/>
  <c r="G22" i="41" s="1"/>
  <c r="I20" i="10"/>
  <c r="I20" i="7"/>
  <c r="I20" i="3"/>
  <c r="L19" i="2"/>
  <c r="H17" i="10"/>
  <c r="E17" i="10"/>
  <c r="E17" i="7"/>
  <c r="H17" i="7"/>
  <c r="E17" i="3"/>
  <c r="H17" i="3"/>
  <c r="K16" i="2"/>
  <c r="E16" i="39" s="1"/>
  <c r="I126" i="10"/>
  <c r="I126" i="7"/>
  <c r="I126" i="3"/>
  <c r="L125" i="2"/>
  <c r="F125" i="9" s="1"/>
  <c r="H123" i="10"/>
  <c r="H123" i="7"/>
  <c r="H123" i="3"/>
  <c r="K122" i="2"/>
  <c r="E122" i="41" s="1"/>
  <c r="I122" i="8"/>
  <c r="J122" i="8"/>
  <c r="G122" i="8"/>
  <c r="H100" i="10"/>
  <c r="H100" i="3"/>
  <c r="H100" i="7"/>
  <c r="K99" i="2"/>
  <c r="E99" i="36" s="1"/>
  <c r="J99" i="8"/>
  <c r="I99" i="8"/>
  <c r="I94" i="10"/>
  <c r="I94" i="7"/>
  <c r="I94" i="3"/>
  <c r="L93" i="2"/>
  <c r="F93" i="40" s="1"/>
  <c r="H91" i="10"/>
  <c r="H91" i="7"/>
  <c r="H91" i="3"/>
  <c r="K90" i="2"/>
  <c r="E90" i="38" s="1"/>
  <c r="I90" i="8"/>
  <c r="J90" i="8"/>
  <c r="H67" i="10"/>
  <c r="H67" i="7"/>
  <c r="H67" i="3"/>
  <c r="K66" i="2"/>
  <c r="E66" i="8" s="1"/>
  <c r="I66" i="8"/>
  <c r="G66" i="8"/>
  <c r="J66" i="8"/>
  <c r="H64" i="10"/>
  <c r="H64" i="3"/>
  <c r="H64" i="7"/>
  <c r="K63" i="2"/>
  <c r="H47" i="9"/>
  <c r="J47" i="9"/>
  <c r="I38" i="10"/>
  <c r="I38" i="7"/>
  <c r="I38" i="3"/>
  <c r="L37" i="2"/>
  <c r="F37" i="35" s="1"/>
  <c r="J37" i="8"/>
  <c r="I37" i="8"/>
  <c r="G6" i="9"/>
  <c r="J6" i="9"/>
  <c r="E6" i="9"/>
  <c r="H6" i="9"/>
  <c r="H101" i="10"/>
  <c r="H101" i="3"/>
  <c r="H101" i="7"/>
  <c r="K100" i="2"/>
  <c r="E100" i="40" s="1"/>
  <c r="J75" i="10"/>
  <c r="J75" i="7"/>
  <c r="J75" i="3"/>
  <c r="M74" i="2"/>
  <c r="H69" i="10"/>
  <c r="H69" i="3"/>
  <c r="H69" i="7"/>
  <c r="K68" i="2"/>
  <c r="J59" i="10"/>
  <c r="J59" i="7"/>
  <c r="J59" i="3"/>
  <c r="M58" i="2"/>
  <c r="I52" i="10"/>
  <c r="I52" i="7"/>
  <c r="I52" i="3"/>
  <c r="L51" i="2"/>
  <c r="F51" i="41" s="1"/>
  <c r="H45" i="10"/>
  <c r="H45" i="7"/>
  <c r="H45" i="3"/>
  <c r="K44" i="2"/>
  <c r="E44" i="40" s="1"/>
  <c r="H36" i="10"/>
  <c r="H36" i="3"/>
  <c r="H36" i="7"/>
  <c r="K35" i="2"/>
  <c r="E35" i="40" s="1"/>
  <c r="I31" i="10"/>
  <c r="I31" i="7"/>
  <c r="I31" i="3"/>
  <c r="L30" i="2"/>
  <c r="F30" i="41" s="1"/>
  <c r="I19" i="10"/>
  <c r="I19" i="3"/>
  <c r="I19" i="7"/>
  <c r="L18" i="2"/>
  <c r="H16" i="10"/>
  <c r="H16" i="3"/>
  <c r="H16" i="7"/>
  <c r="K15" i="2"/>
  <c r="J10" i="10"/>
  <c r="J10" i="7"/>
  <c r="J10" i="3"/>
  <c r="M9" i="2"/>
  <c r="J7" i="10"/>
  <c r="J7" i="7"/>
  <c r="J7" i="3"/>
  <c r="M6" i="2"/>
  <c r="H131" i="10"/>
  <c r="H131" i="7"/>
  <c r="H131" i="3"/>
  <c r="K130" i="2"/>
  <c r="E130" i="8" s="1"/>
  <c r="I130" i="8"/>
  <c r="J130" i="8"/>
  <c r="H128" i="10"/>
  <c r="H128" i="3"/>
  <c r="H128" i="7"/>
  <c r="K127" i="2"/>
  <c r="E127" i="36" s="1"/>
  <c r="H127" i="9"/>
  <c r="J127" i="9"/>
  <c r="J121" i="8"/>
  <c r="I121" i="8"/>
  <c r="H121" i="9"/>
  <c r="J121" i="9"/>
  <c r="J89" i="8"/>
  <c r="I89" i="8"/>
  <c r="H75" i="9"/>
  <c r="J75" i="9"/>
  <c r="J66" i="10"/>
  <c r="J66" i="7"/>
  <c r="J66" i="3"/>
  <c r="M65" i="2"/>
  <c r="G65" i="41" s="1"/>
  <c r="H65" i="9"/>
  <c r="J65" i="9"/>
  <c r="H59" i="9"/>
  <c r="J59" i="9"/>
  <c r="H43" i="9"/>
  <c r="J43" i="9"/>
  <c r="E5" i="9"/>
  <c r="H5" i="9"/>
  <c r="G5" i="9"/>
  <c r="J5" i="9"/>
  <c r="H129" i="10"/>
  <c r="H129" i="7"/>
  <c r="H129" i="3"/>
  <c r="K128" i="2"/>
  <c r="E128" i="41" s="1"/>
  <c r="J103" i="10"/>
  <c r="J103" i="3"/>
  <c r="J103" i="7"/>
  <c r="M102" i="2"/>
  <c r="G102" i="41" s="1"/>
  <c r="H89" i="10"/>
  <c r="H89" i="7"/>
  <c r="H89" i="3"/>
  <c r="K88" i="2"/>
  <c r="E88" i="38" s="1"/>
  <c r="J71" i="10"/>
  <c r="J71" i="3"/>
  <c r="J71" i="7"/>
  <c r="M70" i="2"/>
  <c r="G70" i="36" s="1"/>
  <c r="J39" i="10"/>
  <c r="J39" i="3"/>
  <c r="J39" i="7"/>
  <c r="M38" i="2"/>
  <c r="G38" i="9" s="1"/>
  <c r="I29" i="10"/>
  <c r="I29" i="7"/>
  <c r="I29" i="3"/>
  <c r="L28" i="2"/>
  <c r="F28" i="35" s="1"/>
  <c r="J24" i="10"/>
  <c r="J24" i="3"/>
  <c r="J24" i="7"/>
  <c r="M23" i="2"/>
  <c r="I17" i="10"/>
  <c r="I17" i="3"/>
  <c r="I17" i="7"/>
  <c r="L16" i="2"/>
  <c r="F16" i="40" s="1"/>
  <c r="J12" i="10"/>
  <c r="J12" i="7"/>
  <c r="J12" i="3"/>
  <c r="M11" i="2"/>
  <c r="H131" i="9"/>
  <c r="J131" i="9"/>
  <c r="J128" i="8"/>
  <c r="I128" i="8"/>
  <c r="J120" i="9"/>
  <c r="H120" i="9"/>
  <c r="J108" i="9"/>
  <c r="H108" i="9"/>
  <c r="I103" i="10"/>
  <c r="F103" i="10"/>
  <c r="F103" i="7"/>
  <c r="F103" i="3"/>
  <c r="I103" i="3"/>
  <c r="I103" i="7"/>
  <c r="L102" i="2"/>
  <c r="F102" i="40" s="1"/>
  <c r="J102" i="9"/>
  <c r="H102" i="9"/>
  <c r="I95" i="10"/>
  <c r="I95" i="7"/>
  <c r="I95" i="3"/>
  <c r="L94" i="2"/>
  <c r="F94" i="40" s="1"/>
  <c r="J94" i="9"/>
  <c r="H94" i="9"/>
  <c r="H91" i="9"/>
  <c r="J91" i="9"/>
  <c r="J84" i="9"/>
  <c r="H84" i="9"/>
  <c r="H83" i="10"/>
  <c r="H83" i="7"/>
  <c r="H83" i="3"/>
  <c r="K82" i="2"/>
  <c r="E82" i="39" s="1"/>
  <c r="I82" i="8"/>
  <c r="J82" i="8"/>
  <c r="H80" i="10"/>
  <c r="H80" i="3"/>
  <c r="H80" i="7"/>
  <c r="K79" i="2"/>
  <c r="E79" i="40" s="1"/>
  <c r="H79" i="9"/>
  <c r="J79" i="9"/>
  <c r="J76" i="9"/>
  <c r="H76" i="9"/>
  <c r="I74" i="10"/>
  <c r="I74" i="3"/>
  <c r="I74" i="7"/>
  <c r="L73" i="2"/>
  <c r="F73" i="40" s="1"/>
  <c r="J73" i="8"/>
  <c r="I73" i="8"/>
  <c r="H71" i="10"/>
  <c r="H71" i="7"/>
  <c r="H71" i="3"/>
  <c r="K70" i="2"/>
  <c r="I70" i="8"/>
  <c r="J70" i="8"/>
  <c r="H68" i="10"/>
  <c r="H68" i="3"/>
  <c r="H68" i="7"/>
  <c r="K67" i="2"/>
  <c r="E67" i="40" s="1"/>
  <c r="J67" i="8"/>
  <c r="I67" i="8"/>
  <c r="J58" i="10"/>
  <c r="J58" i="7"/>
  <c r="J58" i="3"/>
  <c r="M57" i="2"/>
  <c r="G57" i="36" s="1"/>
  <c r="H57" i="9"/>
  <c r="J57" i="9"/>
  <c r="J44" i="9"/>
  <c r="H44" i="9"/>
  <c r="I42" i="10"/>
  <c r="I42" i="7"/>
  <c r="I42" i="3"/>
  <c r="L41" i="2"/>
  <c r="F41" i="40" s="1"/>
  <c r="H39" i="10"/>
  <c r="H39" i="7"/>
  <c r="H39" i="3"/>
  <c r="K38" i="2"/>
  <c r="E38" i="3" s="1"/>
  <c r="I38" i="8"/>
  <c r="J38" i="8"/>
  <c r="H35" i="9"/>
  <c r="J35" i="9"/>
  <c r="J32" i="9"/>
  <c r="H32" i="9"/>
  <c r="J27" i="8"/>
  <c r="I27" i="8"/>
  <c r="I24" i="8"/>
  <c r="J24" i="8"/>
  <c r="G20" i="8"/>
  <c r="F20" i="8"/>
  <c r="I20" i="8"/>
  <c r="J20" i="8"/>
  <c r="J116" i="10"/>
  <c r="J116" i="7"/>
  <c r="J116" i="3"/>
  <c r="M115" i="2"/>
  <c r="G115" i="36" s="1"/>
  <c r="I85" i="10"/>
  <c r="I85" i="3"/>
  <c r="I85" i="7"/>
  <c r="L84" i="2"/>
  <c r="F84" i="41" s="1"/>
  <c r="J68" i="10"/>
  <c r="J68" i="7"/>
  <c r="J68" i="3"/>
  <c r="M67" i="2"/>
  <c r="G67" i="36" s="1"/>
  <c r="H46" i="10"/>
  <c r="H46" i="3"/>
  <c r="H46" i="7"/>
  <c r="K45" i="2"/>
  <c r="E45" i="40" s="1"/>
  <c r="I28" i="10"/>
  <c r="I28" i="7"/>
  <c r="I28" i="3"/>
  <c r="L27" i="2"/>
  <c r="I8" i="10"/>
  <c r="I8" i="7"/>
  <c r="I8" i="3"/>
  <c r="L7" i="2"/>
  <c r="I111" i="10"/>
  <c r="I111" i="7"/>
  <c r="I111" i="3"/>
  <c r="L110" i="2"/>
  <c r="F110" i="9" s="1"/>
  <c r="J110" i="9"/>
  <c r="H110" i="9"/>
  <c r="J107" i="8"/>
  <c r="F107" i="8"/>
  <c r="I107" i="8"/>
  <c r="J105" i="8"/>
  <c r="I105" i="8"/>
  <c r="J102" i="10"/>
  <c r="J102" i="3"/>
  <c r="J102" i="7"/>
  <c r="M101" i="2"/>
  <c r="G101" i="38" s="1"/>
  <c r="H101" i="9"/>
  <c r="J101" i="9"/>
  <c r="H88" i="10"/>
  <c r="H88" i="7"/>
  <c r="H88" i="3"/>
  <c r="K87" i="2"/>
  <c r="E87" i="36" s="1"/>
  <c r="H87" i="9"/>
  <c r="J87" i="9"/>
  <c r="I26" i="8"/>
  <c r="J26" i="8"/>
  <c r="E23" i="9"/>
  <c r="H23" i="9"/>
  <c r="G23" i="9"/>
  <c r="J23" i="9"/>
  <c r="G19" i="8"/>
  <c r="J19" i="8"/>
  <c r="F19" i="8"/>
  <c r="I19" i="8"/>
  <c r="G16" i="8"/>
  <c r="F16" i="8"/>
  <c r="I16" i="8"/>
  <c r="J16" i="8"/>
  <c r="G8" i="9"/>
  <c r="J8" i="9"/>
  <c r="E8" i="9"/>
  <c r="H8" i="9"/>
  <c r="J115" i="10"/>
  <c r="J115" i="3"/>
  <c r="J115" i="7"/>
  <c r="M114" i="2"/>
  <c r="G114" i="36" s="1"/>
  <c r="H77" i="10"/>
  <c r="H77" i="7"/>
  <c r="E77" i="3"/>
  <c r="H77" i="3"/>
  <c r="K76" i="2"/>
  <c r="E76" i="39" s="1"/>
  <c r="I44" i="10"/>
  <c r="I44" i="7"/>
  <c r="I44" i="3"/>
  <c r="L43" i="2"/>
  <c r="F43" i="9" s="1"/>
  <c r="J34" i="10"/>
  <c r="J34" i="7"/>
  <c r="J34" i="3"/>
  <c r="M33" i="2"/>
  <c r="G33" i="9" s="1"/>
  <c r="J26" i="10"/>
  <c r="J26" i="7"/>
  <c r="J26" i="3"/>
  <c r="M25" i="2"/>
  <c r="G25" i="36" s="1"/>
  <c r="I23" i="10"/>
  <c r="I23" i="3"/>
  <c r="I23" i="7"/>
  <c r="L22" i="2"/>
  <c r="F22" i="35" s="1"/>
  <c r="H115" i="10"/>
  <c r="H115" i="7"/>
  <c r="H115" i="3"/>
  <c r="K114" i="2"/>
  <c r="E114" i="8" s="1"/>
  <c r="I114" i="8"/>
  <c r="J114" i="8"/>
  <c r="I99" i="10"/>
  <c r="I99" i="3"/>
  <c r="I99" i="7"/>
  <c r="L98" i="2"/>
  <c r="J98" i="9"/>
  <c r="H98" i="9"/>
  <c r="J37" i="10"/>
  <c r="J37" i="7"/>
  <c r="J37" i="3"/>
  <c r="M36" i="2"/>
  <c r="G36" i="38" s="1"/>
  <c r="I36" i="8"/>
  <c r="J36" i="8"/>
  <c r="G22" i="9"/>
  <c r="J22" i="9"/>
  <c r="E22" i="9"/>
  <c r="H22" i="9"/>
  <c r="G15" i="8"/>
  <c r="J15" i="8"/>
  <c r="F15" i="8"/>
  <c r="I15" i="8"/>
  <c r="G13" i="8"/>
  <c r="J13" i="8"/>
  <c r="F13" i="8"/>
  <c r="I13" i="8"/>
  <c r="J132" i="7"/>
  <c r="I108" i="3"/>
  <c r="I128" i="3"/>
  <c r="I112" i="3"/>
  <c r="I96" i="7"/>
  <c r="I35" i="7"/>
  <c r="J91" i="3"/>
  <c r="J91" i="10"/>
  <c r="I104" i="3"/>
  <c r="I27" i="10"/>
  <c r="I27" i="3"/>
  <c r="I27" i="7"/>
  <c r="L26" i="2"/>
  <c r="F26" i="9" s="1"/>
  <c r="J63" i="3"/>
  <c r="J30" i="10"/>
  <c r="I72" i="3"/>
  <c r="I64" i="10"/>
  <c r="I64" i="7"/>
  <c r="I64" i="3"/>
  <c r="L63" i="2"/>
  <c r="F63" i="9" s="1"/>
  <c r="I56" i="7"/>
  <c r="I40" i="10"/>
  <c r="H18" i="3"/>
  <c r="H114" i="10"/>
  <c r="H114" i="3"/>
  <c r="H114" i="7"/>
  <c r="K113" i="2"/>
  <c r="I89" i="10"/>
  <c r="I89" i="7"/>
  <c r="I89" i="3"/>
  <c r="L88" i="2"/>
  <c r="I57" i="10"/>
  <c r="I57" i="7"/>
  <c r="I57" i="3"/>
  <c r="L56" i="2"/>
  <c r="F56" i="41" s="1"/>
  <c r="J132" i="8"/>
  <c r="I132" i="8"/>
  <c r="J61" i="8"/>
  <c r="I61" i="8"/>
  <c r="J58" i="9"/>
  <c r="H58" i="9"/>
  <c r="G4" i="8"/>
  <c r="I4" i="8"/>
  <c r="J4" i="8"/>
  <c r="H38" i="10"/>
  <c r="H38" i="3"/>
  <c r="H38" i="7"/>
  <c r="K37" i="2"/>
  <c r="E37" i="7" s="1"/>
  <c r="J96" i="8"/>
  <c r="I96" i="8"/>
  <c r="H48" i="10"/>
  <c r="H48" i="3"/>
  <c r="H48" i="7"/>
  <c r="K47" i="2"/>
  <c r="E47" i="8" s="1"/>
  <c r="F34" i="8"/>
  <c r="I34" i="8"/>
  <c r="J34" i="8"/>
  <c r="I76" i="10"/>
  <c r="I76" i="7"/>
  <c r="I76" i="3"/>
  <c r="L75" i="2"/>
  <c r="F75" i="36" s="1"/>
  <c r="H28" i="10"/>
  <c r="H28" i="3"/>
  <c r="H28" i="7"/>
  <c r="K27" i="2"/>
  <c r="E27" i="9" s="1"/>
  <c r="I107" i="10"/>
  <c r="F107" i="10"/>
  <c r="F107" i="7"/>
  <c r="F107" i="3"/>
  <c r="I107" i="7"/>
  <c r="I107" i="3"/>
  <c r="L106" i="2"/>
  <c r="F106" i="40" s="1"/>
  <c r="H89" i="9"/>
  <c r="J89" i="9"/>
  <c r="J75" i="8"/>
  <c r="I75" i="8"/>
  <c r="J50" i="10"/>
  <c r="J50" i="7"/>
  <c r="J50" i="3"/>
  <c r="M49" i="2"/>
  <c r="G49" i="35" s="1"/>
  <c r="H33" i="9"/>
  <c r="J33" i="9"/>
  <c r="G7" i="8"/>
  <c r="J7" i="8"/>
  <c r="F7" i="8"/>
  <c r="I7" i="8"/>
  <c r="J119" i="10"/>
  <c r="J119" i="3"/>
  <c r="J119" i="7"/>
  <c r="M118" i="2"/>
  <c r="G118" i="36" s="1"/>
  <c r="H73" i="10"/>
  <c r="H73" i="7"/>
  <c r="H73" i="3"/>
  <c r="K72" i="2"/>
  <c r="H41" i="10"/>
  <c r="H41" i="7"/>
  <c r="H41" i="3"/>
  <c r="K40" i="2"/>
  <c r="J129" i="10"/>
  <c r="J129" i="7"/>
  <c r="J129" i="3"/>
  <c r="M128" i="2"/>
  <c r="G128" i="36" s="1"/>
  <c r="J120" i="8"/>
  <c r="I120" i="8"/>
  <c r="I102" i="8"/>
  <c r="J102" i="8"/>
  <c r="H95" i="10"/>
  <c r="H95" i="7"/>
  <c r="H95" i="3"/>
  <c r="K94" i="2"/>
  <c r="J54" i="9"/>
  <c r="H54" i="9"/>
  <c r="J29" i="8"/>
  <c r="I29" i="8"/>
  <c r="I77" i="10"/>
  <c r="I77" i="7"/>
  <c r="I77" i="3"/>
  <c r="L76" i="2"/>
  <c r="J52" i="10"/>
  <c r="J52" i="7"/>
  <c r="J52" i="3"/>
  <c r="M51" i="2"/>
  <c r="I7" i="10"/>
  <c r="I7" i="7"/>
  <c r="I7" i="3"/>
  <c r="L6" i="2"/>
  <c r="H130" i="10"/>
  <c r="H130" i="3"/>
  <c r="H130" i="7"/>
  <c r="K129" i="2"/>
  <c r="E129" i="39" s="1"/>
  <c r="J112" i="10"/>
  <c r="J112" i="7"/>
  <c r="J112" i="3"/>
  <c r="M111" i="2"/>
  <c r="G111" i="38" s="1"/>
  <c r="I105" i="10"/>
  <c r="I105" i="7"/>
  <c r="I105" i="3"/>
  <c r="L104" i="2"/>
  <c r="F104" i="9" s="1"/>
  <c r="H98" i="10"/>
  <c r="H98" i="3"/>
  <c r="H98" i="7"/>
  <c r="K97" i="2"/>
  <c r="E97" i="41" s="1"/>
  <c r="J80" i="10"/>
  <c r="J80" i="7"/>
  <c r="J80" i="3"/>
  <c r="M79" i="2"/>
  <c r="G79" i="38" s="1"/>
  <c r="I73" i="10"/>
  <c r="I73" i="7"/>
  <c r="I73" i="3"/>
  <c r="L72" i="2"/>
  <c r="F72" i="39" s="1"/>
  <c r="H66" i="10"/>
  <c r="H66" i="3"/>
  <c r="H66" i="7"/>
  <c r="K65" i="2"/>
  <c r="E65" i="36" s="1"/>
  <c r="J48" i="10"/>
  <c r="J48" i="7"/>
  <c r="J48" i="3"/>
  <c r="M47" i="2"/>
  <c r="G47" i="8" s="1"/>
  <c r="I41" i="10"/>
  <c r="I41" i="3"/>
  <c r="I41" i="7"/>
  <c r="L40" i="2"/>
  <c r="F40" i="36" s="1"/>
  <c r="I30" i="10"/>
  <c r="I30" i="7"/>
  <c r="I30" i="3"/>
  <c r="L29" i="2"/>
  <c r="H23" i="10"/>
  <c r="H23" i="7"/>
  <c r="H23" i="3"/>
  <c r="K22" i="2"/>
  <c r="E22" i="41" s="1"/>
  <c r="J21" i="10"/>
  <c r="J21" i="7"/>
  <c r="J21" i="3"/>
  <c r="M20" i="2"/>
  <c r="G20" i="35" s="1"/>
  <c r="I14" i="10"/>
  <c r="I14" i="7"/>
  <c r="I14" i="3"/>
  <c r="L13" i="2"/>
  <c r="J133" i="10"/>
  <c r="J133" i="7"/>
  <c r="J133" i="3"/>
  <c r="M132" i="2"/>
  <c r="G132" i="39" s="1"/>
  <c r="J132" i="9"/>
  <c r="H132" i="9"/>
  <c r="I127" i="10"/>
  <c r="I127" i="7"/>
  <c r="I127" i="3"/>
  <c r="L126" i="2"/>
  <c r="F126" i="36" s="1"/>
  <c r="J126" i="9"/>
  <c r="H126" i="9"/>
  <c r="J111" i="8"/>
  <c r="I111" i="8"/>
  <c r="J101" i="10"/>
  <c r="J101" i="7"/>
  <c r="J101" i="3"/>
  <c r="M100" i="2"/>
  <c r="G100" i="36" s="1"/>
  <c r="J89" i="10"/>
  <c r="J89" i="7"/>
  <c r="J89" i="3"/>
  <c r="M88" i="2"/>
  <c r="G88" i="36" s="1"/>
  <c r="J88" i="9"/>
  <c r="H88" i="9"/>
  <c r="J77" i="8"/>
  <c r="I77" i="8"/>
  <c r="I75" i="10"/>
  <c r="I75" i="7"/>
  <c r="I75" i="3"/>
  <c r="L74" i="2"/>
  <c r="F74" i="36" s="1"/>
  <c r="J74" i="9"/>
  <c r="H74" i="9"/>
  <c r="H71" i="9"/>
  <c r="J71" i="9"/>
  <c r="J49" i="10"/>
  <c r="J49" i="7"/>
  <c r="J49" i="3"/>
  <c r="M48" i="2"/>
  <c r="J48" i="9"/>
  <c r="H48" i="9"/>
  <c r="J45" i="8"/>
  <c r="I45" i="8"/>
  <c r="I43" i="10"/>
  <c r="I43" i="3"/>
  <c r="I43" i="7"/>
  <c r="L42" i="2"/>
  <c r="F42" i="41" s="1"/>
  <c r="J42" i="9"/>
  <c r="H42" i="9"/>
  <c r="H39" i="9"/>
  <c r="J39" i="9"/>
  <c r="J30" i="9"/>
  <c r="H30" i="9"/>
  <c r="G21" i="8"/>
  <c r="J21" i="8"/>
  <c r="I21" i="8"/>
  <c r="F21" i="8"/>
  <c r="G17" i="8"/>
  <c r="J17" i="8"/>
  <c r="I17" i="8"/>
  <c r="F17" i="8"/>
  <c r="H3" i="3"/>
  <c r="J3" i="3"/>
  <c r="I3" i="3"/>
  <c r="H126" i="10"/>
  <c r="H126" i="3"/>
  <c r="H126" i="7"/>
  <c r="K125" i="2"/>
  <c r="E125" i="38" s="1"/>
  <c r="H118" i="10"/>
  <c r="H118" i="3"/>
  <c r="H118" i="7"/>
  <c r="K117" i="2"/>
  <c r="E117" i="8" s="1"/>
  <c r="I101" i="10"/>
  <c r="I101" i="3"/>
  <c r="I101" i="7"/>
  <c r="L100" i="2"/>
  <c r="F100" i="9" s="1"/>
  <c r="J84" i="10"/>
  <c r="J84" i="7"/>
  <c r="J84" i="3"/>
  <c r="M83" i="2"/>
  <c r="G83" i="36" s="1"/>
  <c r="I16" i="10"/>
  <c r="I16" i="7"/>
  <c r="I16" i="3"/>
  <c r="L15" i="2"/>
  <c r="I5" i="10"/>
  <c r="I5" i="7"/>
  <c r="I5" i="3"/>
  <c r="L4" i="2"/>
  <c r="G133" i="39"/>
  <c r="J125" i="8"/>
  <c r="I125" i="8"/>
  <c r="I123" i="10"/>
  <c r="I123" i="7"/>
  <c r="I123" i="3"/>
  <c r="L122" i="2"/>
  <c r="F122" i="36" s="1"/>
  <c r="G122" i="9"/>
  <c r="J122" i="9"/>
  <c r="H122" i="9"/>
  <c r="H99" i="9"/>
  <c r="J99" i="9"/>
  <c r="J93" i="8"/>
  <c r="I93" i="8"/>
  <c r="I91" i="10"/>
  <c r="I91" i="7"/>
  <c r="I91" i="3"/>
  <c r="L90" i="2"/>
  <c r="F90" i="36" s="1"/>
  <c r="J90" i="9"/>
  <c r="H90" i="9"/>
  <c r="I67" i="10"/>
  <c r="I67" i="3"/>
  <c r="I67" i="7"/>
  <c r="L66" i="2"/>
  <c r="F66" i="9" s="1"/>
  <c r="J66" i="9"/>
  <c r="H66" i="9"/>
  <c r="J63" i="8"/>
  <c r="I63" i="8"/>
  <c r="H63" i="9"/>
  <c r="J63" i="9"/>
  <c r="J47" i="8"/>
  <c r="I47" i="8"/>
  <c r="I40" i="8"/>
  <c r="J40" i="8"/>
  <c r="J34" i="9"/>
  <c r="H34" i="9"/>
  <c r="I124" i="10"/>
  <c r="I124" i="7"/>
  <c r="I124" i="3"/>
  <c r="L123" i="2"/>
  <c r="F123" i="36" s="1"/>
  <c r="I116" i="10"/>
  <c r="I116" i="7"/>
  <c r="I116" i="3"/>
  <c r="L115" i="2"/>
  <c r="F115" i="39" s="1"/>
  <c r="H109" i="10"/>
  <c r="H109" i="7"/>
  <c r="H109" i="3"/>
  <c r="K108" i="2"/>
  <c r="E108" i="8" s="1"/>
  <c r="J99" i="10"/>
  <c r="J99" i="3"/>
  <c r="J99" i="7"/>
  <c r="M98" i="2"/>
  <c r="G98" i="7" s="1"/>
  <c r="I92" i="10"/>
  <c r="I92" i="7"/>
  <c r="I92" i="3"/>
  <c r="L91" i="2"/>
  <c r="F91" i="36" s="1"/>
  <c r="H85" i="10"/>
  <c r="H85" i="3"/>
  <c r="H85" i="7"/>
  <c r="K84" i="2"/>
  <c r="E84" i="8" s="1"/>
  <c r="H5" i="10"/>
  <c r="H5" i="7"/>
  <c r="H5" i="3"/>
  <c r="K4" i="2"/>
  <c r="I131" i="10"/>
  <c r="I131" i="3"/>
  <c r="I131" i="7"/>
  <c r="L130" i="2"/>
  <c r="F130" i="36" s="1"/>
  <c r="J130" i="9"/>
  <c r="H130" i="9"/>
  <c r="J127" i="8"/>
  <c r="I127" i="8"/>
  <c r="J124" i="8"/>
  <c r="I124" i="8"/>
  <c r="I122" i="10"/>
  <c r="I122" i="7"/>
  <c r="I122" i="3"/>
  <c r="L121" i="2"/>
  <c r="I90" i="10"/>
  <c r="I90" i="7"/>
  <c r="I90" i="3"/>
  <c r="L89" i="2"/>
  <c r="H87" i="10"/>
  <c r="H87" i="7"/>
  <c r="H87" i="3"/>
  <c r="K86" i="2"/>
  <c r="I86" i="8"/>
  <c r="J86" i="8"/>
  <c r="H84" i="10"/>
  <c r="H84" i="3"/>
  <c r="H84" i="7"/>
  <c r="K83" i="2"/>
  <c r="E83" i="8" s="1"/>
  <c r="J83" i="8"/>
  <c r="I83" i="8"/>
  <c r="H79" i="10"/>
  <c r="H79" i="7"/>
  <c r="H79" i="3"/>
  <c r="K78" i="2"/>
  <c r="E78" i="40" s="1"/>
  <c r="I78" i="8"/>
  <c r="G78" i="8"/>
  <c r="J78" i="8"/>
  <c r="H76" i="10"/>
  <c r="H76" i="3"/>
  <c r="H76" i="7"/>
  <c r="K75" i="2"/>
  <c r="J59" i="8"/>
  <c r="I59" i="8"/>
  <c r="I50" i="10"/>
  <c r="I50" i="7"/>
  <c r="I50" i="3"/>
  <c r="L49" i="2"/>
  <c r="F49" i="9" s="1"/>
  <c r="H47" i="10"/>
  <c r="H47" i="7"/>
  <c r="H47" i="3"/>
  <c r="K46" i="2"/>
  <c r="E46" i="38" s="1"/>
  <c r="I46" i="8"/>
  <c r="J46" i="8"/>
  <c r="H44" i="10"/>
  <c r="H44" i="3"/>
  <c r="H44" i="7"/>
  <c r="K43" i="2"/>
  <c r="E43" i="8" s="1"/>
  <c r="J33" i="8"/>
  <c r="I33" i="8"/>
  <c r="H25" i="9"/>
  <c r="J25" i="9"/>
  <c r="H121" i="10"/>
  <c r="H121" i="7"/>
  <c r="H121" i="3"/>
  <c r="K120" i="2"/>
  <c r="E120" i="39" s="1"/>
  <c r="I88" i="10"/>
  <c r="I88" i="7"/>
  <c r="I88" i="3"/>
  <c r="L87" i="2"/>
  <c r="F87" i="39" s="1"/>
  <c r="H81" i="10"/>
  <c r="H81" i="7"/>
  <c r="H81" i="3"/>
  <c r="K80" i="2"/>
  <c r="E80" i="38" s="1"/>
  <c r="J28" i="10"/>
  <c r="J28" i="7"/>
  <c r="J28" i="3"/>
  <c r="M27" i="2"/>
  <c r="G27" i="8" s="1"/>
  <c r="I21" i="10"/>
  <c r="I21" i="3"/>
  <c r="I21" i="7"/>
  <c r="L20" i="2"/>
  <c r="F20" i="40" s="1"/>
  <c r="H14" i="10"/>
  <c r="H14" i="3"/>
  <c r="H14" i="7"/>
  <c r="K13" i="2"/>
  <c r="E13" i="40" s="1"/>
  <c r="J115" i="8"/>
  <c r="I115" i="8"/>
  <c r="J109" i="10"/>
  <c r="J109" i="7"/>
  <c r="J109" i="3"/>
  <c r="M108" i="2"/>
  <c r="G108" i="36" s="1"/>
  <c r="J108" i="8"/>
  <c r="I108" i="8"/>
  <c r="J91" i="8"/>
  <c r="I91" i="8"/>
  <c r="I83" i="10"/>
  <c r="I83" i="3"/>
  <c r="I83" i="7"/>
  <c r="L82" i="2"/>
  <c r="F82" i="32" s="1"/>
  <c r="J82" i="9"/>
  <c r="H82" i="9"/>
  <c r="J79" i="8"/>
  <c r="I79" i="8"/>
  <c r="J77" i="10"/>
  <c r="J77" i="7"/>
  <c r="J77" i="3"/>
  <c r="M76" i="2"/>
  <c r="G76" i="36" s="1"/>
  <c r="I76" i="8"/>
  <c r="J76" i="8"/>
  <c r="I71" i="10"/>
  <c r="I71" i="3"/>
  <c r="I71" i="7"/>
  <c r="L70" i="2"/>
  <c r="F70" i="39" s="1"/>
  <c r="J70" i="9"/>
  <c r="H70" i="9"/>
  <c r="H67" i="9"/>
  <c r="J67" i="9"/>
  <c r="J45" i="10"/>
  <c r="J45" i="7"/>
  <c r="J45" i="3"/>
  <c r="M44" i="2"/>
  <c r="G44" i="40" s="1"/>
  <c r="I44" i="8"/>
  <c r="J44" i="8"/>
  <c r="I39" i="10"/>
  <c r="I39" i="3"/>
  <c r="I39" i="7"/>
  <c r="L38" i="2"/>
  <c r="F38" i="9" s="1"/>
  <c r="J38" i="9"/>
  <c r="H38" i="9"/>
  <c r="H29" i="9"/>
  <c r="J29" i="9"/>
  <c r="J24" i="9"/>
  <c r="H24" i="9"/>
  <c r="G20" i="9"/>
  <c r="J20" i="9"/>
  <c r="E20" i="9"/>
  <c r="H20" i="9"/>
  <c r="H110" i="10"/>
  <c r="H110" i="3"/>
  <c r="H110" i="7"/>
  <c r="K109" i="2"/>
  <c r="E109" i="36" s="1"/>
  <c r="H102" i="10"/>
  <c r="H102" i="3"/>
  <c r="H102" i="7"/>
  <c r="K101" i="2"/>
  <c r="E101" i="8" s="1"/>
  <c r="I93" i="10"/>
  <c r="I93" i="7"/>
  <c r="I93" i="3"/>
  <c r="L92" i="2"/>
  <c r="F92" i="41" s="1"/>
  <c r="H33" i="10"/>
  <c r="H33" i="7"/>
  <c r="H33" i="3"/>
  <c r="K32" i="2"/>
  <c r="E32" i="8" s="1"/>
  <c r="H21" i="10"/>
  <c r="H21" i="7"/>
  <c r="H21" i="3"/>
  <c r="K20" i="2"/>
  <c r="E20" i="35" s="1"/>
  <c r="H120" i="10"/>
  <c r="H120" i="7"/>
  <c r="H120" i="3"/>
  <c r="K119" i="2"/>
  <c r="E119" i="8" s="1"/>
  <c r="J119" i="8"/>
  <c r="I119" i="8"/>
  <c r="J118" i="10"/>
  <c r="J118" i="3"/>
  <c r="J118" i="7"/>
  <c r="M117" i="2"/>
  <c r="G117" i="38" s="1"/>
  <c r="H107" i="9"/>
  <c r="J107" i="9"/>
  <c r="I106" i="10"/>
  <c r="I106" i="7"/>
  <c r="I106" i="3"/>
  <c r="L105" i="2"/>
  <c r="F105" i="40" s="1"/>
  <c r="J101" i="8"/>
  <c r="I101" i="8"/>
  <c r="I82" i="10"/>
  <c r="I82" i="7"/>
  <c r="I82" i="3"/>
  <c r="L81" i="2"/>
  <c r="F81" i="36" s="1"/>
  <c r="J81" i="8"/>
  <c r="I81" i="8"/>
  <c r="I72" i="8"/>
  <c r="J72" i="8"/>
  <c r="I70" i="10"/>
  <c r="I70" i="7"/>
  <c r="I70" i="3"/>
  <c r="L69" i="2"/>
  <c r="F69" i="9" s="1"/>
  <c r="J69" i="8"/>
  <c r="I69" i="8"/>
  <c r="I54" i="10"/>
  <c r="I54" i="7"/>
  <c r="I54" i="3"/>
  <c r="L53" i="2"/>
  <c r="F53" i="38" s="1"/>
  <c r="J53" i="8"/>
  <c r="I53" i="8"/>
  <c r="H51" i="10"/>
  <c r="H51" i="7"/>
  <c r="H51" i="3"/>
  <c r="K50" i="2"/>
  <c r="E50" i="8" s="1"/>
  <c r="I50" i="8"/>
  <c r="J50" i="8"/>
  <c r="E19" i="9"/>
  <c r="H19" i="9"/>
  <c r="G19" i="9"/>
  <c r="J19" i="9"/>
  <c r="G16" i="9"/>
  <c r="J16" i="9"/>
  <c r="E16" i="9"/>
  <c r="H16" i="9"/>
  <c r="H125" i="10"/>
  <c r="H125" i="7"/>
  <c r="H125" i="3"/>
  <c r="K124" i="2"/>
  <c r="E124" i="8" s="1"/>
  <c r="J83" i="10"/>
  <c r="J83" i="3"/>
  <c r="J83" i="7"/>
  <c r="M82" i="2"/>
  <c r="G82" i="36" s="1"/>
  <c r="H53" i="10"/>
  <c r="H53" i="3"/>
  <c r="H53" i="7"/>
  <c r="K52" i="2"/>
  <c r="E52" i="38" s="1"/>
  <c r="J43" i="10"/>
  <c r="G43" i="10"/>
  <c r="J43" i="7"/>
  <c r="J43" i="3"/>
  <c r="G43" i="3"/>
  <c r="M42" i="2"/>
  <c r="G42" i="41" s="1"/>
  <c r="H8" i="10"/>
  <c r="H8" i="3"/>
  <c r="H8" i="7"/>
  <c r="K7" i="2"/>
  <c r="H119" i="10"/>
  <c r="H119" i="7"/>
  <c r="H119" i="3"/>
  <c r="K118" i="2"/>
  <c r="E118" i="8" s="1"/>
  <c r="I118" i="8"/>
  <c r="J118" i="8"/>
  <c r="I115" i="10"/>
  <c r="I115" i="3"/>
  <c r="I115" i="7"/>
  <c r="L114" i="2"/>
  <c r="F114" i="36" s="1"/>
  <c r="J114" i="9"/>
  <c r="H114" i="9"/>
  <c r="I80" i="8"/>
  <c r="J80" i="8"/>
  <c r="I68" i="8"/>
  <c r="J68" i="8"/>
  <c r="J53" i="10"/>
  <c r="J53" i="7"/>
  <c r="J53" i="3"/>
  <c r="M52" i="2"/>
  <c r="G52" i="41" s="1"/>
  <c r="J36" i="9"/>
  <c r="H36" i="9"/>
  <c r="J31" i="8"/>
  <c r="I31" i="8"/>
  <c r="J28" i="9"/>
  <c r="H28" i="9"/>
  <c r="F18" i="8"/>
  <c r="I18" i="8"/>
  <c r="G18" i="8"/>
  <c r="J18" i="8"/>
  <c r="E15" i="9"/>
  <c r="H15" i="9"/>
  <c r="G15" i="9"/>
  <c r="J15" i="9"/>
  <c r="I128" i="10"/>
  <c r="H34" i="10"/>
  <c r="H34" i="3"/>
  <c r="H34" i="7"/>
  <c r="K33" i="2"/>
  <c r="I112" i="10"/>
  <c r="I84" i="3"/>
  <c r="I35" i="3"/>
  <c r="I61" i="10"/>
  <c r="I61" i="7"/>
  <c r="I61" i="3"/>
  <c r="L60" i="2"/>
  <c r="F60" i="36" s="1"/>
  <c r="I104" i="10"/>
  <c r="J47" i="7"/>
  <c r="H4" i="3"/>
  <c r="H4" i="10"/>
  <c r="G3" i="3"/>
  <c r="I72" i="10"/>
  <c r="I48" i="3"/>
  <c r="J8" i="7"/>
  <c r="J128" i="10"/>
  <c r="J128" i="7"/>
  <c r="J128" i="3"/>
  <c r="M127" i="2"/>
  <c r="G127" i="36" s="1"/>
  <c r="J96" i="10"/>
  <c r="J96" i="7"/>
  <c r="J96" i="3"/>
  <c r="M95" i="2"/>
  <c r="G95" i="40" s="1"/>
  <c r="H82" i="10"/>
  <c r="H82" i="3"/>
  <c r="H82" i="7"/>
  <c r="K81" i="2"/>
  <c r="J64" i="10"/>
  <c r="J64" i="7"/>
  <c r="J64" i="3"/>
  <c r="M63" i="2"/>
  <c r="G63" i="41" s="1"/>
  <c r="H31" i="10"/>
  <c r="H31" i="7"/>
  <c r="H31" i="3"/>
  <c r="K30" i="2"/>
  <c r="I22" i="10"/>
  <c r="I22" i="7"/>
  <c r="I22" i="3"/>
  <c r="L21" i="2"/>
  <c r="J13" i="10"/>
  <c r="J13" i="7"/>
  <c r="J13" i="3"/>
  <c r="M12" i="2"/>
  <c r="G12" i="39" s="1"/>
  <c r="H129" i="9"/>
  <c r="J129" i="9"/>
  <c r="H124" i="10"/>
  <c r="H124" i="3"/>
  <c r="H124" i="7"/>
  <c r="K123" i="2"/>
  <c r="E123" i="39" s="1"/>
  <c r="H104" i="10"/>
  <c r="H104" i="7"/>
  <c r="H104" i="3"/>
  <c r="K103" i="2"/>
  <c r="E103" i="39" s="1"/>
  <c r="J64" i="9"/>
  <c r="H64" i="9"/>
  <c r="I59" i="10"/>
  <c r="I59" i="7"/>
  <c r="I59" i="3"/>
  <c r="L58" i="2"/>
  <c r="E21" i="9"/>
  <c r="H21" i="9"/>
  <c r="G21" i="9"/>
  <c r="J21" i="9"/>
  <c r="H70" i="10"/>
  <c r="H70" i="3"/>
  <c r="H70" i="7"/>
  <c r="K69" i="2"/>
  <c r="I24" i="10"/>
  <c r="I24" i="7"/>
  <c r="I24" i="3"/>
  <c r="L23" i="2"/>
  <c r="F23" i="41" s="1"/>
  <c r="F6" i="8"/>
  <c r="I6" i="8"/>
  <c r="J6" i="8"/>
  <c r="G6" i="8"/>
  <c r="H37" i="10"/>
  <c r="H37" i="3"/>
  <c r="H37" i="7"/>
  <c r="K36" i="2"/>
  <c r="J105" i="10"/>
  <c r="J105" i="7"/>
  <c r="J105" i="3"/>
  <c r="M104" i="2"/>
  <c r="G104" i="36" s="1"/>
  <c r="J65" i="8"/>
  <c r="I65" i="8"/>
  <c r="I63" i="10"/>
  <c r="I63" i="7"/>
  <c r="I63" i="3"/>
  <c r="L62" i="2"/>
  <c r="F62" i="9" s="1"/>
  <c r="H49" i="9"/>
  <c r="J49" i="9"/>
  <c r="E7" i="9"/>
  <c r="H7" i="9"/>
  <c r="G7" i="9"/>
  <c r="J7" i="9"/>
  <c r="H105" i="10"/>
  <c r="H105" i="7"/>
  <c r="H105" i="3"/>
  <c r="K104" i="2"/>
  <c r="J55" i="10"/>
  <c r="J55" i="3"/>
  <c r="J55" i="7"/>
  <c r="M54" i="2"/>
  <c r="H30" i="10"/>
  <c r="H30" i="3"/>
  <c r="H30" i="7"/>
  <c r="K29" i="2"/>
  <c r="E29" i="41" s="1"/>
  <c r="J20" i="10"/>
  <c r="J20" i="7"/>
  <c r="J20" i="3"/>
  <c r="M19" i="2"/>
  <c r="G19" i="40" s="1"/>
  <c r="H132" i="10"/>
  <c r="H132" i="3"/>
  <c r="H132" i="7"/>
  <c r="K131" i="2"/>
  <c r="E131" i="8" s="1"/>
  <c r="J128" i="9"/>
  <c r="H128" i="9"/>
  <c r="J121" i="10"/>
  <c r="J121" i="7"/>
  <c r="J121" i="3"/>
  <c r="M120" i="2"/>
  <c r="G120" i="36" s="1"/>
  <c r="H103" i="10"/>
  <c r="H103" i="7"/>
  <c r="H103" i="3"/>
  <c r="K102" i="2"/>
  <c r="E102" i="38" s="1"/>
  <c r="H92" i="10"/>
  <c r="H92" i="3"/>
  <c r="H92" i="7"/>
  <c r="K91" i="2"/>
  <c r="E91" i="36" s="1"/>
  <c r="I60" i="8"/>
  <c r="J60" i="8"/>
  <c r="I55" i="10"/>
  <c r="F55" i="10"/>
  <c r="F55" i="7"/>
  <c r="F55" i="3"/>
  <c r="I55" i="3"/>
  <c r="I55" i="7"/>
  <c r="L54" i="2"/>
  <c r="F54" i="9" s="1"/>
  <c r="I32" i="8"/>
  <c r="J32" i="8"/>
  <c r="I117" i="10"/>
  <c r="I117" i="3"/>
  <c r="I117" i="7"/>
  <c r="L116" i="2"/>
  <c r="F116" i="36" s="1"/>
  <c r="I36" i="10"/>
  <c r="I36" i="7"/>
  <c r="I36" i="3"/>
  <c r="L35" i="2"/>
  <c r="I129" i="10"/>
  <c r="I129" i="3"/>
  <c r="I129" i="7"/>
  <c r="L128" i="2"/>
  <c r="F128" i="36" s="1"/>
  <c r="H122" i="10"/>
  <c r="H122" i="7"/>
  <c r="H122" i="3"/>
  <c r="K121" i="2"/>
  <c r="E121" i="36" s="1"/>
  <c r="J104" i="10"/>
  <c r="J104" i="3"/>
  <c r="J104" i="7"/>
  <c r="M103" i="2"/>
  <c r="G103" i="38" s="1"/>
  <c r="I97" i="10"/>
  <c r="I97" i="3"/>
  <c r="I97" i="7"/>
  <c r="L96" i="2"/>
  <c r="F96" i="41" s="1"/>
  <c r="H90" i="10"/>
  <c r="H90" i="7"/>
  <c r="H90" i="3"/>
  <c r="K89" i="2"/>
  <c r="E89" i="39" s="1"/>
  <c r="J72" i="10"/>
  <c r="J72" i="3"/>
  <c r="J72" i="7"/>
  <c r="M71" i="2"/>
  <c r="G71" i="36" s="1"/>
  <c r="I65" i="10"/>
  <c r="I65" i="3"/>
  <c r="I65" i="7"/>
  <c r="L64" i="2"/>
  <c r="F64" i="36" s="1"/>
  <c r="H58" i="10"/>
  <c r="H58" i="7"/>
  <c r="H58" i="3"/>
  <c r="K57" i="2"/>
  <c r="J40" i="10"/>
  <c r="J40" i="3"/>
  <c r="J40" i="7"/>
  <c r="M39" i="2"/>
  <c r="G39" i="8" s="1"/>
  <c r="H35" i="10"/>
  <c r="H35" i="7"/>
  <c r="H35" i="3"/>
  <c r="K34" i="2"/>
  <c r="E34" i="40" s="1"/>
  <c r="J33" i="10"/>
  <c r="J33" i="7"/>
  <c r="J33" i="3"/>
  <c r="M32" i="2"/>
  <c r="G32" i="38" s="1"/>
  <c r="I26" i="10"/>
  <c r="I26" i="7"/>
  <c r="I26" i="3"/>
  <c r="L25" i="2"/>
  <c r="F25" i="41" s="1"/>
  <c r="H19" i="10"/>
  <c r="H19" i="7"/>
  <c r="H19" i="3"/>
  <c r="K18" i="2"/>
  <c r="E18" i="39" s="1"/>
  <c r="J17" i="10"/>
  <c r="J17" i="7"/>
  <c r="J17" i="3"/>
  <c r="M16" i="2"/>
  <c r="G16" i="40" s="1"/>
  <c r="J130" i="10"/>
  <c r="J130" i="7"/>
  <c r="J130" i="3"/>
  <c r="M129" i="2"/>
  <c r="J114" i="10"/>
  <c r="J114" i="7"/>
  <c r="J114" i="3"/>
  <c r="M113" i="2"/>
  <c r="I110" i="10"/>
  <c r="I110" i="7"/>
  <c r="I110" i="3"/>
  <c r="L109" i="2"/>
  <c r="J103" i="8"/>
  <c r="F103" i="8"/>
  <c r="I103" i="8"/>
  <c r="J100" i="9"/>
  <c r="H100" i="9"/>
  <c r="J98" i="10"/>
  <c r="J98" i="7"/>
  <c r="J98" i="3"/>
  <c r="M97" i="2"/>
  <c r="G97" i="36" s="1"/>
  <c r="H97" i="9"/>
  <c r="J97" i="9"/>
  <c r="H96" i="10"/>
  <c r="H96" i="3"/>
  <c r="H96" i="7"/>
  <c r="K95" i="2"/>
  <c r="E95" i="36" s="1"/>
  <c r="H95" i="9"/>
  <c r="J95" i="9"/>
  <c r="J86" i="10"/>
  <c r="G86" i="3"/>
  <c r="J86" i="3"/>
  <c r="J86" i="7"/>
  <c r="M85" i="2"/>
  <c r="G85" i="38" s="1"/>
  <c r="H85" i="9"/>
  <c r="J85" i="9"/>
  <c r="J78" i="10"/>
  <c r="J78" i="7"/>
  <c r="J78" i="3"/>
  <c r="M77" i="2"/>
  <c r="G77" i="36" s="1"/>
  <c r="E77" i="9"/>
  <c r="H77" i="9"/>
  <c r="J77" i="9"/>
  <c r="I62" i="10"/>
  <c r="I62" i="7"/>
  <c r="I62" i="3"/>
  <c r="L61" i="2"/>
  <c r="F61" i="40" s="1"/>
  <c r="H59" i="10"/>
  <c r="H59" i="7"/>
  <c r="H59" i="3"/>
  <c r="K58" i="2"/>
  <c r="E58" i="8" s="1"/>
  <c r="I58" i="8"/>
  <c r="J58" i="8"/>
  <c r="H56" i="10"/>
  <c r="H56" i="7"/>
  <c r="H56" i="3"/>
  <c r="K55" i="2"/>
  <c r="E55" i="40" s="1"/>
  <c r="J55" i="8"/>
  <c r="F55" i="8"/>
  <c r="I55" i="8"/>
  <c r="J46" i="10"/>
  <c r="J46" i="7"/>
  <c r="J46" i="3"/>
  <c r="M45" i="2"/>
  <c r="H45" i="9"/>
  <c r="J45" i="9"/>
  <c r="G4" i="9"/>
  <c r="J4" i="9"/>
  <c r="E4" i="9"/>
  <c r="H4" i="9"/>
  <c r="J124" i="10"/>
  <c r="J124" i="7"/>
  <c r="J124" i="3"/>
  <c r="M123" i="2"/>
  <c r="G123" i="36" s="1"/>
  <c r="I109" i="10"/>
  <c r="I109" i="7"/>
  <c r="I109" i="3"/>
  <c r="L108" i="2"/>
  <c r="F108" i="41" s="1"/>
  <c r="J76" i="10"/>
  <c r="J76" i="7"/>
  <c r="J76" i="3"/>
  <c r="M75" i="2"/>
  <c r="G75" i="36" s="1"/>
  <c r="J35" i="10"/>
  <c r="J35" i="3"/>
  <c r="J35" i="7"/>
  <c r="M34" i="2"/>
  <c r="G34" i="9" s="1"/>
  <c r="J27" i="10"/>
  <c r="J27" i="7"/>
  <c r="J27" i="3"/>
  <c r="M26" i="2"/>
  <c r="G26" i="40" s="1"/>
  <c r="J19" i="10"/>
  <c r="J19" i="3"/>
  <c r="J19" i="7"/>
  <c r="M18" i="2"/>
  <c r="G18" i="39" s="1"/>
  <c r="J15" i="10"/>
  <c r="J15" i="3"/>
  <c r="J15" i="7"/>
  <c r="M14" i="2"/>
  <c r="G14" i="35" s="1"/>
  <c r="J11" i="10"/>
  <c r="J11" i="3"/>
  <c r="J11" i="7"/>
  <c r="M10" i="2"/>
  <c r="I4" i="10"/>
  <c r="I4" i="7"/>
  <c r="I4" i="3"/>
  <c r="L3" i="2"/>
  <c r="F3" i="41" s="1"/>
  <c r="J133" i="8"/>
  <c r="I133" i="8"/>
  <c r="E133" i="9"/>
  <c r="H133" i="9"/>
  <c r="J133" i="9"/>
  <c r="J126" i="10"/>
  <c r="J126" i="7"/>
  <c r="J126" i="3"/>
  <c r="M125" i="2"/>
  <c r="G125" i="38" s="1"/>
  <c r="J97" i="10"/>
  <c r="J97" i="7"/>
  <c r="J97" i="3"/>
  <c r="M96" i="2"/>
  <c r="G96" i="40" s="1"/>
  <c r="J96" i="9"/>
  <c r="H96" i="9"/>
  <c r="J94" i="10"/>
  <c r="J94" i="7"/>
  <c r="J94" i="3"/>
  <c r="M93" i="2"/>
  <c r="G93" i="38" s="1"/>
  <c r="H93" i="9"/>
  <c r="J93" i="9"/>
  <c r="J41" i="10"/>
  <c r="J41" i="7"/>
  <c r="J41" i="3"/>
  <c r="M40" i="2"/>
  <c r="G40" i="8" s="1"/>
  <c r="J40" i="9"/>
  <c r="H40" i="9"/>
  <c r="J38" i="10"/>
  <c r="J38" i="3"/>
  <c r="J38" i="7"/>
  <c r="M37" i="2"/>
  <c r="G37" i="36" s="1"/>
  <c r="H37" i="9"/>
  <c r="J37" i="9"/>
  <c r="F14" i="8"/>
  <c r="I14" i="8"/>
  <c r="G14" i="8"/>
  <c r="J14" i="8"/>
  <c r="I132" i="10"/>
  <c r="I132" i="7"/>
  <c r="I132" i="3"/>
  <c r="L131" i="2"/>
  <c r="F131" i="9" s="1"/>
  <c r="J107" i="10"/>
  <c r="J107" i="7"/>
  <c r="J107" i="3"/>
  <c r="M106" i="2"/>
  <c r="G106" i="41" s="1"/>
  <c r="H32" i="10"/>
  <c r="H32" i="3"/>
  <c r="H32" i="7"/>
  <c r="K31" i="2"/>
  <c r="E31" i="9" s="1"/>
  <c r="J18" i="10"/>
  <c r="J18" i="7"/>
  <c r="J18" i="3"/>
  <c r="M17" i="2"/>
  <c r="J14" i="10"/>
  <c r="J14" i="7"/>
  <c r="J14" i="3"/>
  <c r="M13" i="2"/>
  <c r="J125" i="10"/>
  <c r="J125" i="7"/>
  <c r="J125" i="3"/>
  <c r="M124" i="2"/>
  <c r="G124" i="36" s="1"/>
  <c r="J124" i="9"/>
  <c r="H124" i="9"/>
  <c r="H107" i="10"/>
  <c r="H107" i="7"/>
  <c r="H107" i="3"/>
  <c r="K106" i="2"/>
  <c r="I106" i="8"/>
  <c r="J106" i="8"/>
  <c r="J104" i="8"/>
  <c r="I104" i="8"/>
  <c r="I87" i="10"/>
  <c r="I87" i="3"/>
  <c r="I87" i="7"/>
  <c r="L86" i="2"/>
  <c r="J86" i="9"/>
  <c r="H86" i="9"/>
  <c r="H83" i="9"/>
  <c r="J83" i="9"/>
  <c r="I79" i="10"/>
  <c r="I79" i="7"/>
  <c r="I79" i="3"/>
  <c r="L78" i="2"/>
  <c r="J78" i="9"/>
  <c r="H78" i="9"/>
  <c r="I66" i="10"/>
  <c r="I66" i="7"/>
  <c r="I66" i="3"/>
  <c r="L65" i="2"/>
  <c r="F65" i="36" s="1"/>
  <c r="H63" i="10"/>
  <c r="H63" i="7"/>
  <c r="H63" i="3"/>
  <c r="K62" i="2"/>
  <c r="E62" i="8" s="1"/>
  <c r="I62" i="8"/>
  <c r="G62" i="8"/>
  <c r="J62" i="8"/>
  <c r="H60" i="10"/>
  <c r="H60" i="3"/>
  <c r="H60" i="7"/>
  <c r="K59" i="2"/>
  <c r="E59" i="8" s="1"/>
  <c r="J49" i="8"/>
  <c r="I49" i="8"/>
  <c r="I47" i="10"/>
  <c r="I47" i="7"/>
  <c r="I47" i="3"/>
  <c r="L46" i="2"/>
  <c r="F46" i="9" s="1"/>
  <c r="J46" i="9"/>
  <c r="H46" i="9"/>
  <c r="J43" i="8"/>
  <c r="I43" i="8"/>
  <c r="G25" i="8"/>
  <c r="J25" i="8"/>
  <c r="I25" i="8"/>
  <c r="G5" i="8"/>
  <c r="J5" i="8"/>
  <c r="F5" i="8"/>
  <c r="I5" i="8"/>
  <c r="I120" i="10"/>
  <c r="I120" i="7"/>
  <c r="I120" i="3"/>
  <c r="L119" i="2"/>
  <c r="F119" i="9" s="1"/>
  <c r="H113" i="10"/>
  <c r="H113" i="7"/>
  <c r="H113" i="3"/>
  <c r="K112" i="2"/>
  <c r="E112" i="36" s="1"/>
  <c r="H97" i="10"/>
  <c r="H97" i="7"/>
  <c r="H97" i="3"/>
  <c r="K96" i="2"/>
  <c r="E96" i="36" s="1"/>
  <c r="I80" i="10"/>
  <c r="I80" i="7"/>
  <c r="I80" i="3"/>
  <c r="L79" i="2"/>
  <c r="F79" i="40" s="1"/>
  <c r="H65" i="10"/>
  <c r="H65" i="7"/>
  <c r="H65" i="3"/>
  <c r="K64" i="2"/>
  <c r="E64" i="36" s="1"/>
  <c r="H57" i="10"/>
  <c r="H57" i="7"/>
  <c r="H57" i="3"/>
  <c r="K56" i="2"/>
  <c r="E56" i="36" s="1"/>
  <c r="J36" i="10"/>
  <c r="J36" i="7"/>
  <c r="J36" i="3"/>
  <c r="M35" i="2"/>
  <c r="I33" i="10"/>
  <c r="I33" i="3"/>
  <c r="I33" i="7"/>
  <c r="L32" i="2"/>
  <c r="F32" i="8" s="1"/>
  <c r="I25" i="10"/>
  <c r="I25" i="3"/>
  <c r="I25" i="7"/>
  <c r="L24" i="2"/>
  <c r="F24" i="40" s="1"/>
  <c r="J16" i="10"/>
  <c r="J16" i="7"/>
  <c r="J16" i="3"/>
  <c r="M15" i="2"/>
  <c r="J131" i="8"/>
  <c r="I131" i="8"/>
  <c r="H116" i="10"/>
  <c r="H116" i="3"/>
  <c r="H116" i="7"/>
  <c r="K115" i="2"/>
  <c r="E115" i="36" s="1"/>
  <c r="J85" i="10"/>
  <c r="J85" i="7"/>
  <c r="J85" i="3"/>
  <c r="M84" i="2"/>
  <c r="G84" i="36" s="1"/>
  <c r="J74" i="10"/>
  <c r="J74" i="7"/>
  <c r="J74" i="3"/>
  <c r="M73" i="2"/>
  <c r="H73" i="9"/>
  <c r="J73" i="9"/>
  <c r="J60" i="9"/>
  <c r="H60" i="9"/>
  <c r="I58" i="10"/>
  <c r="I58" i="7"/>
  <c r="I58" i="3"/>
  <c r="L57" i="2"/>
  <c r="J57" i="8"/>
  <c r="I57" i="8"/>
  <c r="H55" i="10"/>
  <c r="H55" i="7"/>
  <c r="H55" i="3"/>
  <c r="K54" i="2"/>
  <c r="E54" i="8" s="1"/>
  <c r="I54" i="8"/>
  <c r="J54" i="8"/>
  <c r="H52" i="10"/>
  <c r="H52" i="3"/>
  <c r="H52" i="7"/>
  <c r="K51" i="2"/>
  <c r="E51" i="41" s="1"/>
  <c r="J51" i="8"/>
  <c r="I51" i="8"/>
  <c r="J42" i="10"/>
  <c r="J42" i="7"/>
  <c r="J42" i="3"/>
  <c r="M41" i="2"/>
  <c r="G41" i="41" s="1"/>
  <c r="H41" i="9"/>
  <c r="J41" i="9"/>
  <c r="H27" i="9"/>
  <c r="J27" i="9"/>
  <c r="J108" i="10"/>
  <c r="J108" i="7"/>
  <c r="J108" i="3"/>
  <c r="M107" i="2"/>
  <c r="G107" i="36" s="1"/>
  <c r="J92" i="10"/>
  <c r="J92" i="7"/>
  <c r="J92" i="3"/>
  <c r="M91" i="2"/>
  <c r="G91" i="36" s="1"/>
  <c r="H62" i="10"/>
  <c r="H62" i="3"/>
  <c r="H62" i="7"/>
  <c r="K61" i="2"/>
  <c r="E61" i="41" s="1"/>
  <c r="H54" i="10"/>
  <c r="H54" i="3"/>
  <c r="H54" i="7"/>
  <c r="K53" i="2"/>
  <c r="E53" i="38" s="1"/>
  <c r="I37" i="10"/>
  <c r="I37" i="3"/>
  <c r="I37" i="7"/>
  <c r="L36" i="2"/>
  <c r="F36" i="39" s="1"/>
  <c r="J31" i="10"/>
  <c r="J31" i="3"/>
  <c r="J31" i="7"/>
  <c r="M30" i="2"/>
  <c r="G30" i="41" s="1"/>
  <c r="H25" i="10"/>
  <c r="H25" i="7"/>
  <c r="H25" i="3"/>
  <c r="K24" i="2"/>
  <c r="E24" i="10" s="1"/>
  <c r="I6" i="10"/>
  <c r="I6" i="7"/>
  <c r="I6" i="3"/>
  <c r="L5" i="2"/>
  <c r="H119" i="9"/>
  <c r="J119" i="9"/>
  <c r="J117" i="8"/>
  <c r="I117" i="8"/>
  <c r="H117" i="9"/>
  <c r="J117" i="9"/>
  <c r="I102" i="10"/>
  <c r="I102" i="7"/>
  <c r="I102" i="3"/>
  <c r="L101" i="2"/>
  <c r="F101" i="41" s="1"/>
  <c r="J73" i="10"/>
  <c r="J73" i="7"/>
  <c r="J73" i="3"/>
  <c r="M72" i="2"/>
  <c r="G72" i="36" s="1"/>
  <c r="J72" i="9"/>
  <c r="H72" i="9"/>
  <c r="I56" i="8"/>
  <c r="J56" i="8"/>
  <c r="I51" i="10"/>
  <c r="I51" i="3"/>
  <c r="I51" i="7"/>
  <c r="L50" i="2"/>
  <c r="F50" i="40" s="1"/>
  <c r="J50" i="9"/>
  <c r="H50" i="9"/>
  <c r="J26" i="9"/>
  <c r="H26" i="9"/>
  <c r="H133" i="10"/>
  <c r="E133" i="10"/>
  <c r="E133" i="7"/>
  <c r="E133" i="3"/>
  <c r="H133" i="3"/>
  <c r="H133" i="7"/>
  <c r="K132" i="2"/>
  <c r="H93" i="10"/>
  <c r="H93" i="7"/>
  <c r="H93" i="3"/>
  <c r="K92" i="2"/>
  <c r="E92" i="41" s="1"/>
  <c r="J22" i="10"/>
  <c r="J22" i="7"/>
  <c r="J22" i="3"/>
  <c r="M21" i="2"/>
  <c r="I119" i="10"/>
  <c r="I119" i="3"/>
  <c r="I119" i="7"/>
  <c r="L118" i="2"/>
  <c r="J118" i="9"/>
  <c r="H118" i="9"/>
  <c r="J117" i="10"/>
  <c r="J117" i="7"/>
  <c r="J117" i="3"/>
  <c r="M116" i="2"/>
  <c r="G116" i="40" s="1"/>
  <c r="J116" i="9"/>
  <c r="H116" i="9"/>
  <c r="J112" i="8"/>
  <c r="I112" i="8"/>
  <c r="J92" i="9"/>
  <c r="H92" i="9"/>
  <c r="J81" i="10"/>
  <c r="J81" i="7"/>
  <c r="J81" i="3"/>
  <c r="M80" i="2"/>
  <c r="J80" i="9"/>
  <c r="H80" i="9"/>
  <c r="J69" i="10"/>
  <c r="J69" i="7"/>
  <c r="J69" i="3"/>
  <c r="M68" i="2"/>
  <c r="G68" i="39" s="1"/>
  <c r="I52" i="8"/>
  <c r="J52" i="8"/>
  <c r="H31" i="9"/>
  <c r="J31" i="9"/>
  <c r="G28" i="8"/>
  <c r="I28" i="8"/>
  <c r="J28" i="8"/>
  <c r="E13" i="9"/>
  <c r="H13" i="9"/>
  <c r="G13" i="9"/>
  <c r="J13" i="9"/>
  <c r="J123" i="3"/>
  <c r="I128" i="7"/>
  <c r="J127" i="7"/>
  <c r="I112" i="7"/>
  <c r="H24" i="10"/>
  <c r="H24" i="7"/>
  <c r="H24" i="3"/>
  <c r="K23" i="2"/>
  <c r="I72" i="7"/>
  <c r="J51" i="7"/>
  <c r="J8" i="3"/>
  <c r="I10" i="8"/>
  <c r="G10" i="8"/>
  <c r="F10" i="8"/>
  <c r="J10" i="8"/>
  <c r="J12" i="8"/>
  <c r="I12" i="8"/>
  <c r="G12" i="8"/>
  <c r="F12" i="8"/>
  <c r="H10" i="3"/>
  <c r="H13" i="3"/>
  <c r="H13" i="10"/>
  <c r="H13" i="7"/>
  <c r="K12" i="2"/>
  <c r="E12" i="40" s="1"/>
  <c r="J10" i="9"/>
  <c r="E10" i="9"/>
  <c r="H10" i="9"/>
  <c r="G10" i="9"/>
  <c r="H12" i="9"/>
  <c r="G12" i="9"/>
  <c r="J12" i="9"/>
  <c r="E12" i="9"/>
  <c r="H10" i="7"/>
  <c r="I13" i="10"/>
  <c r="I13" i="7"/>
  <c r="I13" i="3"/>
  <c r="L12" i="2"/>
  <c r="F12" i="35" s="1"/>
  <c r="I10" i="10"/>
  <c r="I10" i="7"/>
  <c r="I10" i="3"/>
  <c r="L9" i="2"/>
  <c r="F9" i="8"/>
  <c r="I9" i="8"/>
  <c r="G9" i="8"/>
  <c r="J9" i="8"/>
  <c r="I11" i="10"/>
  <c r="I11" i="7"/>
  <c r="I11" i="3"/>
  <c r="L10" i="2"/>
  <c r="H11" i="9"/>
  <c r="G11" i="9"/>
  <c r="J11" i="9"/>
  <c r="E11" i="9"/>
  <c r="H12" i="10"/>
  <c r="H12" i="7"/>
  <c r="H12" i="3"/>
  <c r="K11" i="2"/>
  <c r="H9" i="3"/>
  <c r="H9" i="10"/>
  <c r="H9" i="7"/>
  <c r="K8" i="2"/>
  <c r="E8" i="40" s="1"/>
  <c r="H11" i="3"/>
  <c r="H11" i="10"/>
  <c r="H11" i="7"/>
  <c r="K10" i="2"/>
  <c r="H9" i="9"/>
  <c r="G9" i="9"/>
  <c r="J9" i="9"/>
  <c r="E9" i="9"/>
  <c r="I9" i="10"/>
  <c r="I9" i="7"/>
  <c r="I9" i="3"/>
  <c r="L8" i="2"/>
  <c r="F8" i="40" s="1"/>
  <c r="I12" i="3"/>
  <c r="I12" i="10"/>
  <c r="I12" i="7"/>
  <c r="L11" i="2"/>
  <c r="G11" i="8"/>
  <c r="J11" i="8"/>
  <c r="F11" i="8"/>
  <c r="I11" i="8"/>
  <c r="P3" i="7"/>
  <c r="E63" i="38" l="1"/>
  <c r="H46" i="32"/>
  <c r="G59" i="39"/>
  <c r="H6" i="38"/>
  <c r="J19" i="35"/>
  <c r="F35" i="35"/>
  <c r="T146" i="40"/>
  <c r="N146" i="40"/>
  <c r="O146" i="40"/>
  <c r="U146" i="40"/>
  <c r="M147" i="40"/>
  <c r="S147" i="40"/>
  <c r="K146" i="40"/>
  <c r="Q146" i="40"/>
  <c r="R148" i="40"/>
  <c r="L148" i="40"/>
  <c r="P147" i="40"/>
  <c r="V147" i="40"/>
  <c r="F125" i="36"/>
  <c r="F111" i="36"/>
  <c r="F106" i="9"/>
  <c r="E124" i="36"/>
  <c r="G95" i="36"/>
  <c r="G103" i="36"/>
  <c r="E46" i="8"/>
  <c r="F67" i="9"/>
  <c r="F107" i="36"/>
  <c r="E52" i="36"/>
  <c r="G79" i="36"/>
  <c r="E67" i="8"/>
  <c r="F111" i="9"/>
  <c r="G132" i="36"/>
  <c r="E45" i="36"/>
  <c r="G49" i="36"/>
  <c r="F131" i="36"/>
  <c r="F87" i="9"/>
  <c r="F126" i="9"/>
  <c r="E116" i="36"/>
  <c r="E122" i="36"/>
  <c r="F120" i="9"/>
  <c r="F91" i="9"/>
  <c r="F64" i="9"/>
  <c r="E67" i="36"/>
  <c r="E57" i="36"/>
  <c r="E57" i="8"/>
  <c r="E30" i="38"/>
  <c r="E30" i="8"/>
  <c r="E33" i="8"/>
  <c r="E33" i="36"/>
  <c r="E75" i="8"/>
  <c r="E75" i="36"/>
  <c r="E86" i="36"/>
  <c r="E86" i="8"/>
  <c r="H47" i="23"/>
  <c r="I47" i="23"/>
  <c r="G29" i="32"/>
  <c r="G29" i="3"/>
  <c r="J39" i="38"/>
  <c r="H39" i="38"/>
  <c r="I51" i="38"/>
  <c r="H51" i="38"/>
  <c r="E69" i="36"/>
  <c r="E69" i="8"/>
  <c r="F58" i="40"/>
  <c r="F58" i="9"/>
  <c r="F121" i="40"/>
  <c r="F121" i="9"/>
  <c r="F118" i="36"/>
  <c r="F118" i="9"/>
  <c r="E132" i="38"/>
  <c r="E132" i="8"/>
  <c r="F78" i="41"/>
  <c r="F78" i="36"/>
  <c r="G45" i="41"/>
  <c r="G45" i="36"/>
  <c r="G74" i="41"/>
  <c r="G74" i="36"/>
  <c r="G109" i="41"/>
  <c r="G109" i="36"/>
  <c r="F129" i="9"/>
  <c r="F129" i="36"/>
  <c r="F48" i="39"/>
  <c r="F48" i="36"/>
  <c r="E73" i="38"/>
  <c r="E73" i="8"/>
  <c r="F80" i="9"/>
  <c r="F80" i="36"/>
  <c r="E105" i="3"/>
  <c r="E105" i="36"/>
  <c r="G119" i="39"/>
  <c r="G119" i="36"/>
  <c r="F52" i="36"/>
  <c r="F52" i="9"/>
  <c r="J7" i="35"/>
  <c r="I7" i="35"/>
  <c r="J9" i="24"/>
  <c r="H9" i="24"/>
  <c r="G7" i="41"/>
  <c r="G7" i="25"/>
  <c r="G7" i="40"/>
  <c r="G7" i="3"/>
  <c r="J21" i="23"/>
  <c r="I21" i="23"/>
  <c r="G80" i="40"/>
  <c r="G80" i="36"/>
  <c r="F57" i="40"/>
  <c r="F57" i="9"/>
  <c r="E106" i="8"/>
  <c r="E106" i="36"/>
  <c r="F109" i="40"/>
  <c r="F109" i="36"/>
  <c r="E74" i="36"/>
  <c r="E74" i="8"/>
  <c r="F97" i="36"/>
  <c r="F97" i="9"/>
  <c r="G48" i="40"/>
  <c r="G48" i="36"/>
  <c r="F29" i="9"/>
  <c r="F29" i="36"/>
  <c r="F76" i="39"/>
  <c r="F76" i="36"/>
  <c r="E94" i="40"/>
  <c r="E94" i="8"/>
  <c r="E94" i="36"/>
  <c r="E40" i="38"/>
  <c r="E40" i="8"/>
  <c r="E40" i="36"/>
  <c r="E72" i="36"/>
  <c r="E72" i="8"/>
  <c r="F88" i="41"/>
  <c r="F88" i="36"/>
  <c r="F88" i="9"/>
  <c r="E113" i="36"/>
  <c r="E113" i="8"/>
  <c r="F98" i="9"/>
  <c r="F98" i="36"/>
  <c r="E70" i="7"/>
  <c r="E70" i="36"/>
  <c r="J6" i="26"/>
  <c r="H6" i="26"/>
  <c r="G29" i="36"/>
  <c r="E104" i="36"/>
  <c r="E104" i="8"/>
  <c r="E36" i="38"/>
  <c r="E36" i="8"/>
  <c r="E81" i="41"/>
  <c r="E81" i="36"/>
  <c r="E81" i="8"/>
  <c r="F89" i="40"/>
  <c r="F89" i="9"/>
  <c r="G73" i="38"/>
  <c r="G73" i="36"/>
  <c r="E115" i="38"/>
  <c r="E115" i="8"/>
  <c r="F86" i="9"/>
  <c r="F86" i="36"/>
  <c r="G113" i="30"/>
  <c r="G113" i="36"/>
  <c r="G129" i="41"/>
  <c r="G129" i="36"/>
  <c r="E68" i="39"/>
  <c r="E68" i="36"/>
  <c r="G29" i="30"/>
  <c r="G130" i="18"/>
  <c r="G130" i="29"/>
  <c r="G130" i="36"/>
  <c r="G130" i="10"/>
  <c r="G130" i="9"/>
  <c r="F89" i="36"/>
  <c r="E85" i="36"/>
  <c r="F28" i="36"/>
  <c r="G24" i="36"/>
  <c r="F37" i="9"/>
  <c r="E45" i="8"/>
  <c r="F71" i="9"/>
  <c r="F130" i="9"/>
  <c r="E60" i="36"/>
  <c r="G78" i="36"/>
  <c r="F105" i="9"/>
  <c r="E80" i="8"/>
  <c r="E120" i="8"/>
  <c r="E87" i="8"/>
  <c r="E24" i="8"/>
  <c r="F35" i="9"/>
  <c r="E32" i="36"/>
  <c r="F132" i="36"/>
  <c r="G101" i="36"/>
  <c r="G41" i="36"/>
  <c r="E83" i="36"/>
  <c r="G99" i="36"/>
  <c r="E126" i="36"/>
  <c r="F123" i="9"/>
  <c r="F60" i="9"/>
  <c r="E111" i="8"/>
  <c r="E84" i="36"/>
  <c r="G93" i="36"/>
  <c r="E119" i="36"/>
  <c r="F56" i="36"/>
  <c r="F73" i="36"/>
  <c r="F33" i="9"/>
  <c r="E108" i="36"/>
  <c r="G125" i="36"/>
  <c r="G85" i="36"/>
  <c r="F102" i="36"/>
  <c r="G131" i="36"/>
  <c r="F115" i="36"/>
  <c r="F53" i="9"/>
  <c r="F110" i="36"/>
  <c r="G111" i="36"/>
  <c r="E52" i="8"/>
  <c r="E127" i="8"/>
  <c r="G92" i="36"/>
  <c r="G52" i="36"/>
  <c r="G68" i="36"/>
  <c r="G44" i="36"/>
  <c r="G106" i="36"/>
  <c r="G117" i="36"/>
  <c r="G126" i="36"/>
  <c r="F84" i="36"/>
  <c r="E93" i="36"/>
  <c r="F53" i="36"/>
  <c r="G65" i="36"/>
  <c r="F81" i="9"/>
  <c r="E98" i="8"/>
  <c r="G36" i="36"/>
  <c r="G102" i="36"/>
  <c r="G112" i="36"/>
  <c r="F114" i="9"/>
  <c r="G110" i="36"/>
  <c r="G33" i="36"/>
  <c r="G60" i="36"/>
  <c r="F69" i="36"/>
  <c r="G105" i="36"/>
  <c r="F105" i="36"/>
  <c r="E111" i="36"/>
  <c r="E95" i="8"/>
  <c r="G96" i="36"/>
  <c r="G116" i="36"/>
  <c r="G32" i="36"/>
  <c r="G94" i="36"/>
  <c r="E88" i="36"/>
  <c r="E107" i="36"/>
  <c r="G133" i="36"/>
  <c r="F133" i="36"/>
  <c r="F25" i="36"/>
  <c r="E79" i="36"/>
  <c r="G122" i="36"/>
  <c r="G81" i="36"/>
  <c r="G90" i="36"/>
  <c r="G98" i="36"/>
  <c r="E71" i="8"/>
  <c r="F102" i="9"/>
  <c r="G53" i="36"/>
  <c r="G40" i="36"/>
  <c r="E90" i="8"/>
  <c r="F55" i="9"/>
  <c r="E93" i="8"/>
  <c r="H35" i="36"/>
  <c r="G35" i="36"/>
  <c r="I35" i="36"/>
  <c r="F35" i="36"/>
  <c r="E35" i="36"/>
  <c r="I50" i="36"/>
  <c r="E50" i="36"/>
  <c r="H50" i="36"/>
  <c r="G50" i="36"/>
  <c r="F50" i="36"/>
  <c r="E125" i="36"/>
  <c r="E102" i="36"/>
  <c r="E28" i="36"/>
  <c r="F83" i="9"/>
  <c r="F65" i="9"/>
  <c r="F74" i="9"/>
  <c r="F100" i="36"/>
  <c r="E48" i="8"/>
  <c r="F117" i="9"/>
  <c r="F41" i="9"/>
  <c r="F94" i="9"/>
  <c r="F124" i="36"/>
  <c r="E101" i="36"/>
  <c r="F44" i="36"/>
  <c r="E117" i="36"/>
  <c r="E130" i="36"/>
  <c r="E38" i="8"/>
  <c r="E97" i="8"/>
  <c r="E65" i="8"/>
  <c r="E31" i="8"/>
  <c r="E25" i="8"/>
  <c r="E27" i="8"/>
  <c r="E53" i="8"/>
  <c r="F128" i="9"/>
  <c r="F119" i="36"/>
  <c r="E96" i="8"/>
  <c r="F108" i="36"/>
  <c r="E42" i="9"/>
  <c r="I66" i="28"/>
  <c r="J15" i="32"/>
  <c r="F127" i="29"/>
  <c r="F127" i="30"/>
  <c r="H63" i="36"/>
  <c r="G63" i="36"/>
  <c r="F63" i="36"/>
  <c r="I63" i="36"/>
  <c r="E63" i="36"/>
  <c r="I42" i="36"/>
  <c r="E42" i="36"/>
  <c r="H42" i="36"/>
  <c r="G42" i="36"/>
  <c r="F42" i="36"/>
  <c r="I58" i="36"/>
  <c r="E58" i="36"/>
  <c r="H58" i="36"/>
  <c r="G58" i="36"/>
  <c r="F58" i="36"/>
  <c r="I46" i="36"/>
  <c r="E46" i="36"/>
  <c r="H46" i="36"/>
  <c r="G46" i="36"/>
  <c r="F46" i="36"/>
  <c r="F61" i="36"/>
  <c r="I61" i="36"/>
  <c r="E61" i="36"/>
  <c r="H61" i="36"/>
  <c r="G61" i="36"/>
  <c r="F49" i="36"/>
  <c r="F112" i="36"/>
  <c r="F96" i="9"/>
  <c r="E105" i="8"/>
  <c r="E121" i="8"/>
  <c r="E99" i="8"/>
  <c r="E123" i="8"/>
  <c r="F32" i="9"/>
  <c r="E41" i="8"/>
  <c r="E42" i="8"/>
  <c r="F44" i="9"/>
  <c r="E61" i="8"/>
  <c r="F70" i="36"/>
  <c r="E77" i="36"/>
  <c r="F72" i="36"/>
  <c r="F113" i="36"/>
  <c r="E118" i="36"/>
  <c r="E49" i="8"/>
  <c r="F116" i="9"/>
  <c r="E78" i="8"/>
  <c r="F96" i="36"/>
  <c r="F92" i="36"/>
  <c r="E120" i="36"/>
  <c r="F41" i="36"/>
  <c r="F106" i="36"/>
  <c r="E37" i="36"/>
  <c r="F127" i="36"/>
  <c r="F75" i="9"/>
  <c r="F70" i="9"/>
  <c r="F79" i="9"/>
  <c r="F48" i="9"/>
  <c r="F72" i="9"/>
  <c r="E109" i="8"/>
  <c r="E44" i="8"/>
  <c r="E112" i="8"/>
  <c r="E77" i="7"/>
  <c r="E77" i="14"/>
  <c r="E77" i="20"/>
  <c r="H51" i="24"/>
  <c r="I66" i="35"/>
  <c r="J11" i="31"/>
  <c r="E77" i="21"/>
  <c r="E77" i="22"/>
  <c r="E77" i="29"/>
  <c r="E77" i="30"/>
  <c r="E77" i="26"/>
  <c r="E77" i="32"/>
  <c r="J18" i="25"/>
  <c r="I34" i="36"/>
  <c r="E34" i="36"/>
  <c r="H34" i="36"/>
  <c r="G34" i="36"/>
  <c r="F34" i="36"/>
  <c r="I66" i="36"/>
  <c r="E66" i="36"/>
  <c r="H66" i="36"/>
  <c r="G66" i="36"/>
  <c r="F66" i="36"/>
  <c r="H31" i="36"/>
  <c r="G31" i="36"/>
  <c r="F31" i="36"/>
  <c r="E31" i="36"/>
  <c r="I31" i="36"/>
  <c r="H51" i="36"/>
  <c r="G51" i="36"/>
  <c r="I51" i="36"/>
  <c r="F51" i="36"/>
  <c r="E51" i="36"/>
  <c r="H9" i="39"/>
  <c r="H55" i="36"/>
  <c r="G55" i="36"/>
  <c r="F55" i="36"/>
  <c r="E55" i="36"/>
  <c r="I55" i="36"/>
  <c r="J9" i="39"/>
  <c r="I26" i="36"/>
  <c r="E26" i="36"/>
  <c r="H26" i="36"/>
  <c r="G26" i="36"/>
  <c r="F26" i="36"/>
  <c r="H47" i="36"/>
  <c r="G47" i="36"/>
  <c r="F47" i="36"/>
  <c r="E47" i="36"/>
  <c r="I47" i="36"/>
  <c r="E82" i="36"/>
  <c r="E29" i="36"/>
  <c r="E56" i="8"/>
  <c r="E88" i="8"/>
  <c r="F82" i="9"/>
  <c r="E64" i="8"/>
  <c r="E128" i="8"/>
  <c r="E100" i="36"/>
  <c r="F33" i="36"/>
  <c r="F90" i="9"/>
  <c r="E76" i="8"/>
  <c r="F85" i="9"/>
  <c r="F109" i="9"/>
  <c r="F47" i="9"/>
  <c r="F25" i="9"/>
  <c r="E68" i="8"/>
  <c r="E28" i="8"/>
  <c r="F93" i="9"/>
  <c r="E100" i="8"/>
  <c r="E80" i="36"/>
  <c r="E132" i="36"/>
  <c r="F101" i="36"/>
  <c r="E25" i="36"/>
  <c r="F68" i="36"/>
  <c r="F79" i="36"/>
  <c r="E103" i="36"/>
  <c r="E90" i="36"/>
  <c r="F83" i="36"/>
  <c r="E129" i="36"/>
  <c r="E37" i="8"/>
  <c r="E55" i="8"/>
  <c r="E103" i="8"/>
  <c r="E125" i="8"/>
  <c r="F24" i="9"/>
  <c r="E35" i="8"/>
  <c r="F71" i="36"/>
  <c r="F93" i="36"/>
  <c r="E114" i="36"/>
  <c r="E53" i="36"/>
  <c r="E73" i="36"/>
  <c r="F122" i="9"/>
  <c r="F99" i="9"/>
  <c r="E116" i="8"/>
  <c r="E34" i="8"/>
  <c r="E63" i="8"/>
  <c r="F45" i="36"/>
  <c r="E36" i="36"/>
  <c r="E77" i="10"/>
  <c r="I15" i="28"/>
  <c r="J47" i="32"/>
  <c r="I26" i="26"/>
  <c r="I50" i="22"/>
  <c r="E77" i="28"/>
  <c r="E77" i="24"/>
  <c r="E77" i="31"/>
  <c r="I9" i="23"/>
  <c r="H45" i="24"/>
  <c r="J13" i="35"/>
  <c r="I38" i="36"/>
  <c r="E38" i="36"/>
  <c r="H38" i="36"/>
  <c r="G38" i="36"/>
  <c r="F38" i="36"/>
  <c r="I62" i="36"/>
  <c r="E62" i="36"/>
  <c r="H62" i="36"/>
  <c r="G62" i="36"/>
  <c r="F62" i="36"/>
  <c r="J19" i="39"/>
  <c r="I51" i="39"/>
  <c r="H59" i="36"/>
  <c r="G59" i="36"/>
  <c r="F59" i="36"/>
  <c r="I59" i="36"/>
  <c r="E59" i="36"/>
  <c r="I6" i="38"/>
  <c r="H31" i="39"/>
  <c r="H50" i="39"/>
  <c r="H43" i="36"/>
  <c r="G43" i="36"/>
  <c r="I43" i="36"/>
  <c r="F43" i="36"/>
  <c r="E43" i="36"/>
  <c r="I30" i="36"/>
  <c r="E30" i="36"/>
  <c r="H30" i="36"/>
  <c r="G30" i="36"/>
  <c r="F30" i="36"/>
  <c r="H39" i="36"/>
  <c r="G39" i="36"/>
  <c r="F39" i="36"/>
  <c r="E39" i="36"/>
  <c r="I39" i="36"/>
  <c r="H27" i="36"/>
  <c r="G27" i="36"/>
  <c r="I27" i="36"/>
  <c r="F27" i="36"/>
  <c r="E27" i="36"/>
  <c r="I54" i="36"/>
  <c r="E54" i="36"/>
  <c r="H54" i="36"/>
  <c r="G54" i="36"/>
  <c r="F54" i="36"/>
  <c r="E89" i="36"/>
  <c r="F85" i="36"/>
  <c r="F82" i="36"/>
  <c r="F24" i="36"/>
  <c r="E131" i="36"/>
  <c r="E29" i="8"/>
  <c r="F40" i="9"/>
  <c r="E122" i="8"/>
  <c r="E51" i="8"/>
  <c r="E91" i="8"/>
  <c r="E107" i="8"/>
  <c r="F124" i="9"/>
  <c r="E70" i="8"/>
  <c r="F28" i="9"/>
  <c r="F36" i="9"/>
  <c r="E102" i="8"/>
  <c r="F112" i="9"/>
  <c r="E110" i="36"/>
  <c r="E76" i="36"/>
  <c r="F77" i="36"/>
  <c r="E78" i="36"/>
  <c r="F87" i="36"/>
  <c r="F121" i="36"/>
  <c r="F84" i="9"/>
  <c r="F108" i="9"/>
  <c r="E82" i="8"/>
  <c r="E77" i="8"/>
  <c r="E79" i="8"/>
  <c r="F92" i="9"/>
  <c r="E129" i="8"/>
  <c r="F32" i="36"/>
  <c r="E92" i="36"/>
  <c r="F94" i="36"/>
  <c r="F120" i="36"/>
  <c r="F95" i="36"/>
  <c r="E44" i="36"/>
  <c r="E123" i="36"/>
  <c r="F37" i="36"/>
  <c r="F99" i="36"/>
  <c r="F95" i="9"/>
  <c r="F30" i="9"/>
  <c r="F115" i="9"/>
  <c r="F73" i="9"/>
  <c r="F51" i="9"/>
  <c r="F77" i="9"/>
  <c r="F42" i="9"/>
  <c r="F61" i="9"/>
  <c r="F78" i="9"/>
  <c r="E92" i="8"/>
  <c r="F101" i="9"/>
  <c r="F127" i="9"/>
  <c r="E97" i="36"/>
  <c r="F67" i="36"/>
  <c r="F104" i="36"/>
  <c r="E128" i="36"/>
  <c r="F56" i="9"/>
  <c r="E89" i="8"/>
  <c r="F76" i="9"/>
  <c r="E85" i="8"/>
  <c r="E110" i="8"/>
  <c r="F50" i="9"/>
  <c r="F36" i="36"/>
  <c r="F57" i="36"/>
  <c r="G81" i="10"/>
  <c r="F71" i="7"/>
  <c r="G66" i="9"/>
  <c r="F71" i="8"/>
  <c r="F71" i="14"/>
  <c r="G66" i="20"/>
  <c r="J30" i="24"/>
  <c r="I23" i="30"/>
  <c r="I55" i="25"/>
  <c r="G46" i="7"/>
  <c r="H30" i="24"/>
  <c r="G66" i="24"/>
  <c r="I51" i="24"/>
  <c r="J62" i="23"/>
  <c r="I6" i="25"/>
  <c r="G46" i="14"/>
  <c r="G36" i="9"/>
  <c r="G36" i="8"/>
  <c r="G26" i="8"/>
  <c r="I9" i="26"/>
  <c r="E26" i="9"/>
  <c r="G49" i="8"/>
  <c r="G43" i="7"/>
  <c r="F33" i="8"/>
  <c r="F15" i="35"/>
  <c r="F127" i="3"/>
  <c r="G99" i="8"/>
  <c r="G29" i="10"/>
  <c r="G29" i="22"/>
  <c r="G29" i="23"/>
  <c r="I55" i="39"/>
  <c r="J38" i="38"/>
  <c r="E63" i="3"/>
  <c r="G29" i="8"/>
  <c r="J34" i="21"/>
  <c r="I46" i="25"/>
  <c r="G29" i="21"/>
  <c r="J17" i="32"/>
  <c r="H35" i="38"/>
  <c r="G74" i="3"/>
  <c r="G43" i="8"/>
  <c r="G40" i="9"/>
  <c r="G29" i="9"/>
  <c r="G33" i="8"/>
  <c r="G43" i="9"/>
  <c r="G99" i="14"/>
  <c r="G29" i="20"/>
  <c r="H34" i="21"/>
  <c r="J45" i="23"/>
  <c r="H42" i="23"/>
  <c r="G99" i="26"/>
  <c r="G99" i="25"/>
  <c r="F127" i="35"/>
  <c r="J9" i="26"/>
  <c r="H58" i="38"/>
  <c r="G86" i="10"/>
  <c r="I27" i="26"/>
  <c r="G86" i="30"/>
  <c r="H7" i="35"/>
  <c r="G86" i="41"/>
  <c r="G86" i="9"/>
  <c r="G131" i="7"/>
  <c r="E43" i="38"/>
  <c r="E66" i="39"/>
  <c r="G131" i="10"/>
  <c r="H51" i="35"/>
  <c r="I45" i="24"/>
  <c r="G7" i="30"/>
  <c r="J19" i="24"/>
  <c r="G86" i="25"/>
  <c r="G86" i="23"/>
  <c r="H19" i="24"/>
  <c r="E67" i="9"/>
  <c r="G29" i="19"/>
  <c r="F55" i="19"/>
  <c r="G86" i="20"/>
  <c r="H51" i="23"/>
  <c r="G126" i="26"/>
  <c r="I59" i="30"/>
  <c r="H7" i="30"/>
  <c r="F83" i="24"/>
  <c r="F83" i="32"/>
  <c r="H59" i="30"/>
  <c r="I51" i="35"/>
  <c r="I7" i="30"/>
  <c r="G29" i="29"/>
  <c r="G29" i="28"/>
  <c r="H21" i="25"/>
  <c r="G43" i="38"/>
  <c r="H35" i="25"/>
  <c r="H35" i="35"/>
  <c r="H10" i="35"/>
  <c r="F55" i="41"/>
  <c r="I47" i="39"/>
  <c r="I50" i="39"/>
  <c r="H59" i="39"/>
  <c r="G78" i="9"/>
  <c r="G86" i="7"/>
  <c r="G86" i="8"/>
  <c r="F47" i="8"/>
  <c r="F7" i="35"/>
  <c r="F27" i="38"/>
  <c r="G29" i="7"/>
  <c r="F127" i="14"/>
  <c r="G29" i="14"/>
  <c r="G29" i="18"/>
  <c r="F127" i="18"/>
  <c r="E85" i="19"/>
  <c r="G86" i="18"/>
  <c r="G86" i="19"/>
  <c r="G131" i="22"/>
  <c r="I62" i="25"/>
  <c r="J66" i="28"/>
  <c r="I45" i="23"/>
  <c r="G86" i="26"/>
  <c r="G86" i="24"/>
  <c r="G86" i="31"/>
  <c r="G86" i="32"/>
  <c r="I43" i="35"/>
  <c r="J5" i="35"/>
  <c r="F34" i="35"/>
  <c r="F80" i="3"/>
  <c r="E31" i="35"/>
  <c r="F127" i="7"/>
  <c r="G7" i="19"/>
  <c r="F127" i="20"/>
  <c r="J42" i="28"/>
  <c r="J26" i="30"/>
  <c r="G126" i="22"/>
  <c r="G126" i="29"/>
  <c r="I46" i="32"/>
  <c r="I26" i="32"/>
  <c r="J59" i="28"/>
  <c r="H59" i="24"/>
  <c r="F127" i="26"/>
  <c r="F127" i="27"/>
  <c r="F127" i="31"/>
  <c r="F127" i="25"/>
  <c r="F127" i="32"/>
  <c r="H26" i="32"/>
  <c r="J43" i="25"/>
  <c r="H23" i="30"/>
  <c r="H27" i="29"/>
  <c r="I31" i="35"/>
  <c r="G7" i="22"/>
  <c r="I13" i="39"/>
  <c r="J59" i="38"/>
  <c r="F37" i="8"/>
  <c r="G26" i="9"/>
  <c r="F120" i="3"/>
  <c r="G94" i="7"/>
  <c r="E28" i="9"/>
  <c r="G31" i="8"/>
  <c r="G24" i="9"/>
  <c r="F83" i="7"/>
  <c r="F127" i="8"/>
  <c r="F127" i="10"/>
  <c r="G7" i="7"/>
  <c r="G7" i="20"/>
  <c r="I27" i="29"/>
  <c r="J11" i="23"/>
  <c r="J23" i="28"/>
  <c r="I43" i="31"/>
  <c r="H62" i="23"/>
  <c r="J59" i="24"/>
  <c r="H43" i="31"/>
  <c r="F127" i="21"/>
  <c r="F127" i="23"/>
  <c r="F127" i="28"/>
  <c r="G43" i="31"/>
  <c r="G62" i="23"/>
  <c r="H15" i="23"/>
  <c r="H18" i="35"/>
  <c r="G7" i="35"/>
  <c r="I35" i="35"/>
  <c r="J42" i="35"/>
  <c r="J30" i="25"/>
  <c r="H34" i="35"/>
  <c r="I23" i="38"/>
  <c r="G86" i="39"/>
  <c r="H21" i="38"/>
  <c r="H13" i="39"/>
  <c r="G94" i="10"/>
  <c r="E105" i="7"/>
  <c r="E41" i="7"/>
  <c r="G7" i="10"/>
  <c r="G7" i="14"/>
  <c r="F127" i="19"/>
  <c r="I27" i="31"/>
  <c r="I6" i="23"/>
  <c r="I31" i="29"/>
  <c r="H42" i="28"/>
  <c r="H10" i="23"/>
  <c r="F127" i="24"/>
  <c r="F127" i="22"/>
  <c r="H26" i="30"/>
  <c r="H34" i="31"/>
  <c r="H11" i="35"/>
  <c r="G7" i="27"/>
  <c r="F47" i="38"/>
  <c r="G27" i="9"/>
  <c r="G46" i="9"/>
  <c r="F47" i="7"/>
  <c r="G46" i="10"/>
  <c r="E38" i="9"/>
  <c r="G46" i="8"/>
  <c r="F40" i="8"/>
  <c r="G99" i="9"/>
  <c r="F111" i="7"/>
  <c r="G37" i="8"/>
  <c r="F39" i="8"/>
  <c r="F111" i="14"/>
  <c r="G99" i="20"/>
  <c r="G46" i="19"/>
  <c r="G62" i="21"/>
  <c r="I6" i="24"/>
  <c r="J11" i="24"/>
  <c r="G99" i="24"/>
  <c r="G99" i="28"/>
  <c r="G99" i="23"/>
  <c r="G99" i="27"/>
  <c r="G99" i="32"/>
  <c r="F111" i="35"/>
  <c r="F111" i="32"/>
  <c r="H11" i="24"/>
  <c r="H43" i="35"/>
  <c r="G46" i="23"/>
  <c r="J26" i="35"/>
  <c r="G7" i="38"/>
  <c r="G46" i="38"/>
  <c r="G46" i="40"/>
  <c r="G50" i="35"/>
  <c r="E21" i="35"/>
  <c r="F6" i="35"/>
  <c r="F47" i="10"/>
  <c r="G99" i="7"/>
  <c r="F111" i="10"/>
  <c r="E26" i="35"/>
  <c r="F47" i="19"/>
  <c r="F111" i="20"/>
  <c r="G46" i="20"/>
  <c r="J30" i="30"/>
  <c r="G99" i="22"/>
  <c r="F111" i="21"/>
  <c r="F111" i="26"/>
  <c r="F111" i="24"/>
  <c r="F111" i="28"/>
  <c r="F111" i="27"/>
  <c r="F111" i="30"/>
  <c r="J38" i="25"/>
  <c r="G46" i="25"/>
  <c r="G46" i="32"/>
  <c r="G46" i="24"/>
  <c r="H23" i="35"/>
  <c r="G43" i="21"/>
  <c r="I5" i="35"/>
  <c r="H26" i="35"/>
  <c r="G46" i="31"/>
  <c r="G46" i="21"/>
  <c r="H7" i="38"/>
  <c r="I7" i="38"/>
  <c r="F5" i="35"/>
  <c r="G46" i="3"/>
  <c r="G99" i="3"/>
  <c r="G99" i="10"/>
  <c r="F111" i="8"/>
  <c r="F111" i="3"/>
  <c r="G99" i="19"/>
  <c r="F111" i="18"/>
  <c r="H46" i="28"/>
  <c r="G99" i="21"/>
  <c r="G99" i="30"/>
  <c r="G99" i="29"/>
  <c r="G99" i="35"/>
  <c r="F111" i="25"/>
  <c r="F111" i="22"/>
  <c r="J46" i="28"/>
  <c r="I10" i="35"/>
  <c r="G46" i="29"/>
  <c r="F33" i="35"/>
  <c r="G99" i="18"/>
  <c r="J46" i="39"/>
  <c r="H42" i="38"/>
  <c r="F47" i="26"/>
  <c r="I38" i="38"/>
  <c r="J17" i="39"/>
  <c r="F133" i="7"/>
  <c r="J54" i="36"/>
  <c r="F38" i="39"/>
  <c r="E39" i="39"/>
  <c r="E9" i="39"/>
  <c r="I15" i="31"/>
  <c r="J42" i="23"/>
  <c r="J15" i="31"/>
  <c r="H58" i="35"/>
  <c r="J43" i="22"/>
  <c r="H39" i="25"/>
  <c r="I17" i="26"/>
  <c r="J11" i="35"/>
  <c r="M3" i="32"/>
  <c r="P3" i="32" s="1"/>
  <c r="I19" i="35"/>
  <c r="J66" i="38"/>
  <c r="J11" i="39"/>
  <c r="H35" i="39"/>
  <c r="I11" i="39"/>
  <c r="J42" i="26"/>
  <c r="J58" i="35"/>
  <c r="I38" i="24"/>
  <c r="H42" i="26"/>
  <c r="J10" i="23"/>
  <c r="H17" i="26"/>
  <c r="H55" i="25"/>
  <c r="J38" i="35"/>
  <c r="F17" i="35"/>
  <c r="I34" i="35"/>
  <c r="F42" i="35"/>
  <c r="J9" i="35"/>
  <c r="H66" i="38"/>
  <c r="J51" i="38"/>
  <c r="I19" i="39"/>
  <c r="F9" i="35"/>
  <c r="G51" i="38"/>
  <c r="G11" i="35"/>
  <c r="G5" i="39"/>
  <c r="M137" i="39" s="1"/>
  <c r="P137" i="39" s="1"/>
  <c r="F55" i="25"/>
  <c r="G43" i="22"/>
  <c r="I21" i="35"/>
  <c r="H42" i="35"/>
  <c r="G66" i="38"/>
  <c r="H39" i="39"/>
  <c r="E10" i="30"/>
  <c r="P3" i="41"/>
  <c r="E7" i="39"/>
  <c r="F26" i="35"/>
  <c r="J63" i="29"/>
  <c r="J5" i="23"/>
  <c r="I5" i="23"/>
  <c r="J63" i="22"/>
  <c r="H47" i="26"/>
  <c r="J46" i="35"/>
  <c r="J23" i="35"/>
  <c r="I6" i="35"/>
  <c r="H30" i="35"/>
  <c r="J15" i="35"/>
  <c r="I30" i="35"/>
  <c r="H10" i="38"/>
  <c r="I58" i="38"/>
  <c r="I35" i="38"/>
  <c r="J54" i="39"/>
  <c r="F10" i="35"/>
  <c r="E58" i="38"/>
  <c r="G38" i="38"/>
  <c r="J45" i="28"/>
  <c r="H21" i="31"/>
  <c r="I30" i="30"/>
  <c r="I47" i="26"/>
  <c r="I50" i="25"/>
  <c r="J47" i="26"/>
  <c r="G46" i="35"/>
  <c r="J6" i="35"/>
  <c r="I15" i="35"/>
  <c r="H6" i="35"/>
  <c r="I55" i="38"/>
  <c r="I58" i="39"/>
  <c r="H55" i="38"/>
  <c r="I35" i="39"/>
  <c r="I21" i="38"/>
  <c r="G15" i="35"/>
  <c r="E59" i="38"/>
  <c r="G17" i="39"/>
  <c r="H61" i="32"/>
  <c r="H63" i="22"/>
  <c r="I38" i="25"/>
  <c r="I42" i="38"/>
  <c r="F55" i="38"/>
  <c r="J23" i="38"/>
  <c r="I59" i="38"/>
  <c r="H19" i="38"/>
  <c r="G41" i="9"/>
  <c r="E76" i="3"/>
  <c r="E39" i="9"/>
  <c r="G42" i="9"/>
  <c r="J23" i="21"/>
  <c r="J19" i="21"/>
  <c r="H61" i="24"/>
  <c r="J61" i="28"/>
  <c r="J39" i="28"/>
  <c r="J50" i="25"/>
  <c r="J54" i="29"/>
  <c r="I43" i="22"/>
  <c r="I26" i="22"/>
  <c r="I30" i="32"/>
  <c r="J59" i="26"/>
  <c r="J27" i="28"/>
  <c r="H43" i="29"/>
  <c r="H59" i="23"/>
  <c r="H34" i="30"/>
  <c r="H35" i="31"/>
  <c r="G18" i="35"/>
  <c r="E38" i="35"/>
  <c r="I17" i="35"/>
  <c r="H21" i="35"/>
  <c r="E39" i="35"/>
  <c r="E41" i="35"/>
  <c r="H13" i="35"/>
  <c r="I9" i="35"/>
  <c r="F108" i="38"/>
  <c r="F104" i="41"/>
  <c r="H18" i="38"/>
  <c r="F72" i="41"/>
  <c r="G127" i="40"/>
  <c r="G113" i="41"/>
  <c r="F23" i="39"/>
  <c r="G70" i="41"/>
  <c r="F82" i="39"/>
  <c r="H62" i="38"/>
  <c r="E102" i="39"/>
  <c r="G116" i="41"/>
  <c r="F55" i="39"/>
  <c r="F33" i="38"/>
  <c r="F50" i="39"/>
  <c r="H45" i="38"/>
  <c r="E45" i="41"/>
  <c r="G41" i="40"/>
  <c r="G49" i="41"/>
  <c r="E66" i="41"/>
  <c r="E12" i="39"/>
  <c r="E103" i="41"/>
  <c r="J42" i="39"/>
  <c r="J58" i="39"/>
  <c r="I63" i="39"/>
  <c r="I62" i="38"/>
  <c r="G29" i="40"/>
  <c r="J15" i="38"/>
  <c r="F32" i="38"/>
  <c r="E87" i="38"/>
  <c r="E67" i="39"/>
  <c r="H47" i="38"/>
  <c r="G5" i="38"/>
  <c r="F80" i="8"/>
  <c r="G119" i="9"/>
  <c r="F80" i="10"/>
  <c r="G30" i="9"/>
  <c r="G119" i="10"/>
  <c r="F24" i="8"/>
  <c r="G131" i="14"/>
  <c r="I15" i="24"/>
  <c r="J34" i="30"/>
  <c r="H61" i="28"/>
  <c r="J15" i="24"/>
  <c r="J54" i="28"/>
  <c r="H30" i="25"/>
  <c r="F34" i="30"/>
  <c r="H58" i="29"/>
  <c r="G43" i="29"/>
  <c r="J21" i="28"/>
  <c r="G29" i="27"/>
  <c r="G29" i="31"/>
  <c r="G29" i="24"/>
  <c r="G29" i="35"/>
  <c r="H17" i="35"/>
  <c r="J17" i="35"/>
  <c r="F30" i="35"/>
  <c r="J21" i="35"/>
  <c r="F13" i="35"/>
  <c r="E32" i="35"/>
  <c r="F48" i="41"/>
  <c r="G63" i="39"/>
  <c r="G4" i="40"/>
  <c r="M4" i="40" s="1"/>
  <c r="S5" i="40" s="1"/>
  <c r="E7" i="40"/>
  <c r="E119" i="41"/>
  <c r="G73" i="41"/>
  <c r="F102" i="39"/>
  <c r="F36" i="41"/>
  <c r="I39" i="38"/>
  <c r="F42" i="38"/>
  <c r="F88" i="39"/>
  <c r="I47" i="38"/>
  <c r="G125" i="39"/>
  <c r="J19" i="38"/>
  <c r="G49" i="39"/>
  <c r="G62" i="38"/>
  <c r="H66" i="39"/>
  <c r="E122" i="38"/>
  <c r="E122" i="40"/>
  <c r="G12" i="38"/>
  <c r="G46" i="39"/>
  <c r="G39" i="41"/>
  <c r="J31" i="39"/>
  <c r="F9" i="38"/>
  <c r="E37" i="9"/>
  <c r="E105" i="10"/>
  <c r="E41" i="9"/>
  <c r="G36" i="3"/>
  <c r="E97" i="10"/>
  <c r="E40" i="9"/>
  <c r="G119" i="3"/>
  <c r="F36" i="8"/>
  <c r="E35" i="9"/>
  <c r="G41" i="8"/>
  <c r="H10" i="21"/>
  <c r="J30" i="21"/>
  <c r="I27" i="28"/>
  <c r="J6" i="24"/>
  <c r="I11" i="23"/>
  <c r="I61" i="24"/>
  <c r="H21" i="23"/>
  <c r="H46" i="23"/>
  <c r="H30" i="32"/>
  <c r="J47" i="23"/>
  <c r="G29" i="26"/>
  <c r="G29" i="25"/>
  <c r="F24" i="35"/>
  <c r="G22" i="35"/>
  <c r="E34" i="35"/>
  <c r="E42" i="35"/>
  <c r="G13" i="35"/>
  <c r="F32" i="35"/>
  <c r="J63" i="39"/>
  <c r="E78" i="41"/>
  <c r="F61" i="39"/>
  <c r="G37" i="41"/>
  <c r="F106" i="39"/>
  <c r="F36" i="38"/>
  <c r="F83" i="38"/>
  <c r="E116" i="41"/>
  <c r="G36" i="39"/>
  <c r="G122" i="40"/>
  <c r="E85" i="39"/>
  <c r="F30" i="40"/>
  <c r="F51" i="38"/>
  <c r="E9" i="41"/>
  <c r="E39" i="38"/>
  <c r="E39" i="40"/>
  <c r="J11" i="38"/>
  <c r="H27" i="38"/>
  <c r="I10" i="38"/>
  <c r="E79" i="38"/>
  <c r="G99" i="39"/>
  <c r="I5" i="39"/>
  <c r="E18" i="40"/>
  <c r="E78" i="39"/>
  <c r="G37" i="39"/>
  <c r="G69" i="41"/>
  <c r="E53" i="41"/>
  <c r="F33" i="41"/>
  <c r="F79" i="38"/>
  <c r="G7" i="39"/>
  <c r="G65" i="38"/>
  <c r="G65" i="40"/>
  <c r="F25" i="38"/>
  <c r="G119" i="38"/>
  <c r="G119" i="40"/>
  <c r="E37" i="41"/>
  <c r="E26" i="39"/>
  <c r="E26" i="40"/>
  <c r="I11" i="38"/>
  <c r="E96" i="40"/>
  <c r="E96" i="41"/>
  <c r="E96" i="39"/>
  <c r="F46" i="40"/>
  <c r="F46" i="39"/>
  <c r="E62" i="31"/>
  <c r="E62" i="38"/>
  <c r="F131" i="38"/>
  <c r="F131" i="41"/>
  <c r="F131" i="39"/>
  <c r="E121" i="40"/>
  <c r="E121" i="41"/>
  <c r="E121" i="39"/>
  <c r="G82" i="38"/>
  <c r="G82" i="39"/>
  <c r="G82" i="40"/>
  <c r="E101" i="38"/>
  <c r="E29" i="9"/>
  <c r="G83" i="40"/>
  <c r="G83" i="41"/>
  <c r="G83" i="39"/>
  <c r="G100" i="41"/>
  <c r="G100" i="40"/>
  <c r="G100" i="38"/>
  <c r="G100" i="39"/>
  <c r="F29" i="40"/>
  <c r="F29" i="41"/>
  <c r="F29" i="38"/>
  <c r="G118" i="35"/>
  <c r="G118" i="38"/>
  <c r="F98" i="41"/>
  <c r="F98" i="40"/>
  <c r="F98" i="39"/>
  <c r="G25" i="39"/>
  <c r="G25" i="38"/>
  <c r="G25" i="41"/>
  <c r="F43" i="41"/>
  <c r="F43" i="40"/>
  <c r="F43" i="39"/>
  <c r="G114" i="39"/>
  <c r="G114" i="38"/>
  <c r="G114" i="41"/>
  <c r="E127" i="40"/>
  <c r="E127" i="39"/>
  <c r="E127" i="41"/>
  <c r="E74" i="40"/>
  <c r="E74" i="41"/>
  <c r="E74" i="39"/>
  <c r="E98" i="40"/>
  <c r="E98" i="41"/>
  <c r="E98" i="39"/>
  <c r="G89" i="39"/>
  <c r="G121" i="40"/>
  <c r="G121" i="41"/>
  <c r="G121" i="39"/>
  <c r="F52" i="23"/>
  <c r="F52" i="40"/>
  <c r="G25" i="35"/>
  <c r="G126" i="38"/>
  <c r="G126" i="39"/>
  <c r="G126" i="40"/>
  <c r="G130" i="39"/>
  <c r="J66" i="36"/>
  <c r="F40" i="41"/>
  <c r="F52" i="39"/>
  <c r="I45" i="39"/>
  <c r="J45" i="39"/>
  <c r="E33" i="41"/>
  <c r="E74" i="38"/>
  <c r="G80" i="39"/>
  <c r="G80" i="38"/>
  <c r="G80" i="41"/>
  <c r="E92" i="38"/>
  <c r="E92" i="39"/>
  <c r="E92" i="40"/>
  <c r="E24" i="38"/>
  <c r="E24" i="41"/>
  <c r="E24" i="39"/>
  <c r="F57" i="39"/>
  <c r="F57" i="41"/>
  <c r="F57" i="38"/>
  <c r="G35" i="30"/>
  <c r="G35" i="41"/>
  <c r="G35" i="39"/>
  <c r="G35" i="40"/>
  <c r="F86" i="41"/>
  <c r="F86" i="40"/>
  <c r="F86" i="39"/>
  <c r="G14" i="40"/>
  <c r="G14" i="38"/>
  <c r="E91" i="38"/>
  <c r="E91" i="39"/>
  <c r="E91" i="40"/>
  <c r="F62" i="40"/>
  <c r="F62" i="39"/>
  <c r="E81" i="35"/>
  <c r="E81" i="38"/>
  <c r="F71" i="10"/>
  <c r="G76" i="38"/>
  <c r="G76" i="41"/>
  <c r="F49" i="38"/>
  <c r="F49" i="39"/>
  <c r="F49" i="41"/>
  <c r="F89" i="41"/>
  <c r="F89" i="39"/>
  <c r="F89" i="38"/>
  <c r="F121" i="41"/>
  <c r="F121" i="39"/>
  <c r="F121" i="38"/>
  <c r="F130" i="24"/>
  <c r="F130" i="41"/>
  <c r="F130" i="40"/>
  <c r="F130" i="39"/>
  <c r="F66" i="40"/>
  <c r="F66" i="41"/>
  <c r="F66" i="38"/>
  <c r="F42" i="32"/>
  <c r="F42" i="40"/>
  <c r="G47" i="40"/>
  <c r="G47" i="41"/>
  <c r="G47" i="39"/>
  <c r="G79" i="40"/>
  <c r="G79" i="41"/>
  <c r="G79" i="39"/>
  <c r="E129" i="38"/>
  <c r="G32" i="9"/>
  <c r="F16" i="41"/>
  <c r="F16" i="39"/>
  <c r="G23" i="39"/>
  <c r="G23" i="40"/>
  <c r="G23" i="38"/>
  <c r="G23" i="41"/>
  <c r="F28" i="38"/>
  <c r="F28" i="39"/>
  <c r="F28" i="41"/>
  <c r="E128" i="38"/>
  <c r="E128" i="39"/>
  <c r="E128" i="40"/>
  <c r="G58" i="38"/>
  <c r="G58" i="39"/>
  <c r="G58" i="40"/>
  <c r="F19" i="39"/>
  <c r="F19" i="41"/>
  <c r="F19" i="38"/>
  <c r="F19" i="40"/>
  <c r="F68" i="40"/>
  <c r="F68" i="41"/>
  <c r="F68" i="38"/>
  <c r="F132" i="40"/>
  <c r="F132" i="41"/>
  <c r="F132" i="38"/>
  <c r="F30" i="8"/>
  <c r="F99" i="38"/>
  <c r="F99" i="41"/>
  <c r="F99" i="39"/>
  <c r="E107" i="40"/>
  <c r="E107" i="41"/>
  <c r="E107" i="39"/>
  <c r="E48" i="41"/>
  <c r="E48" i="39"/>
  <c r="E48" i="40"/>
  <c r="E48" i="38"/>
  <c r="G110" i="41"/>
  <c r="G110" i="40"/>
  <c r="G110" i="38"/>
  <c r="F120" i="40"/>
  <c r="F120" i="41"/>
  <c r="F120" i="38"/>
  <c r="J62" i="21"/>
  <c r="E23" i="39"/>
  <c r="E23" i="40"/>
  <c r="E23" i="38"/>
  <c r="E23" i="41"/>
  <c r="E72" i="9"/>
  <c r="E115" i="40"/>
  <c r="E115" i="41"/>
  <c r="E115" i="39"/>
  <c r="E112" i="39"/>
  <c r="E112" i="38"/>
  <c r="E112" i="41"/>
  <c r="E107" i="10"/>
  <c r="G40" i="40"/>
  <c r="G40" i="39"/>
  <c r="G40" i="38"/>
  <c r="G40" i="41"/>
  <c r="G94" i="3"/>
  <c r="G126" i="10"/>
  <c r="G26" i="38"/>
  <c r="G26" i="41"/>
  <c r="G34" i="39"/>
  <c r="G34" i="40"/>
  <c r="G34" i="38"/>
  <c r="G75" i="39"/>
  <c r="G75" i="38"/>
  <c r="G75" i="41"/>
  <c r="G123" i="40"/>
  <c r="G123" i="41"/>
  <c r="G123" i="39"/>
  <c r="G85" i="40"/>
  <c r="G85" i="41"/>
  <c r="G85" i="39"/>
  <c r="G114" i="7"/>
  <c r="G130" i="3"/>
  <c r="G39" i="38"/>
  <c r="G39" i="40"/>
  <c r="E57" i="38"/>
  <c r="E57" i="39"/>
  <c r="E57" i="40"/>
  <c r="G105" i="7"/>
  <c r="E69" i="38"/>
  <c r="E69" i="39"/>
  <c r="E69" i="40"/>
  <c r="E123" i="38"/>
  <c r="G95" i="39"/>
  <c r="G95" i="38"/>
  <c r="G95" i="41"/>
  <c r="F60" i="40"/>
  <c r="G52" i="38"/>
  <c r="E50" i="40"/>
  <c r="E50" i="41"/>
  <c r="E50" i="39"/>
  <c r="F69" i="41"/>
  <c r="F69" i="40"/>
  <c r="F69" i="39"/>
  <c r="E24" i="9"/>
  <c r="K28" i="9" s="1"/>
  <c r="N28" i="9" s="1"/>
  <c r="G108" i="38"/>
  <c r="G108" i="40"/>
  <c r="G108" i="39"/>
  <c r="E13" i="41"/>
  <c r="E13" i="39"/>
  <c r="G28" i="3"/>
  <c r="G25" i="9"/>
  <c r="F4" i="41"/>
  <c r="L4" i="41" s="1"/>
  <c r="F4" i="39"/>
  <c r="E30" i="9"/>
  <c r="G39" i="9"/>
  <c r="F126" i="24"/>
  <c r="F126" i="40"/>
  <c r="E27" i="39"/>
  <c r="E27" i="38"/>
  <c r="E27" i="41"/>
  <c r="F75" i="41"/>
  <c r="F75" i="40"/>
  <c r="F75" i="39"/>
  <c r="E47" i="40"/>
  <c r="E47" i="41"/>
  <c r="E47" i="39"/>
  <c r="G38" i="8"/>
  <c r="F41" i="38"/>
  <c r="F41" i="39"/>
  <c r="F41" i="41"/>
  <c r="G94" i="9"/>
  <c r="E43" i="9"/>
  <c r="E130" i="40"/>
  <c r="E130" i="41"/>
  <c r="E130" i="39"/>
  <c r="G6" i="40"/>
  <c r="G6" i="38"/>
  <c r="G6" i="39"/>
  <c r="E16" i="38"/>
  <c r="E16" i="40"/>
  <c r="G42" i="8"/>
  <c r="F45" i="41"/>
  <c r="F45" i="40"/>
  <c r="F45" i="39"/>
  <c r="G61" i="38"/>
  <c r="G61" i="39"/>
  <c r="G61" i="40"/>
  <c r="E71" i="40"/>
  <c r="E71" i="41"/>
  <c r="E71" i="39"/>
  <c r="G126" i="8"/>
  <c r="F129" i="38"/>
  <c r="F129" i="41"/>
  <c r="F129" i="39"/>
  <c r="G8" i="41"/>
  <c r="G8" i="40"/>
  <c r="G8" i="38"/>
  <c r="E41" i="40"/>
  <c r="E41" i="41"/>
  <c r="E41" i="39"/>
  <c r="G55" i="40"/>
  <c r="G55" i="41"/>
  <c r="G55" i="39"/>
  <c r="E73" i="40"/>
  <c r="E73" i="41"/>
  <c r="E73" i="39"/>
  <c r="F80" i="38"/>
  <c r="F80" i="39"/>
  <c r="F80" i="41"/>
  <c r="G87" i="39"/>
  <c r="G87" i="38"/>
  <c r="G87" i="41"/>
  <c r="E105" i="39"/>
  <c r="E105" i="38"/>
  <c r="E105" i="41"/>
  <c r="F112" i="38"/>
  <c r="F112" i="39"/>
  <c r="F112" i="41"/>
  <c r="G92" i="40"/>
  <c r="G92" i="41"/>
  <c r="G92" i="39"/>
  <c r="G112" i="39"/>
  <c r="G112" i="38"/>
  <c r="G112" i="41"/>
  <c r="G110" i="8"/>
  <c r="E28" i="38"/>
  <c r="E28" i="40"/>
  <c r="E28" i="39"/>
  <c r="F124" i="39"/>
  <c r="F124" i="38"/>
  <c r="F124" i="40"/>
  <c r="G66" i="19"/>
  <c r="G130" i="19"/>
  <c r="G126" i="20"/>
  <c r="F71" i="18"/>
  <c r="J6" i="29"/>
  <c r="I15" i="23"/>
  <c r="H61" i="29"/>
  <c r="I6" i="26"/>
  <c r="G130" i="26"/>
  <c r="G130" i="25"/>
  <c r="H6" i="29"/>
  <c r="I61" i="29"/>
  <c r="J54" i="35"/>
  <c r="G126" i="25"/>
  <c r="G126" i="28"/>
  <c r="G126" i="27"/>
  <c r="G126" i="24"/>
  <c r="I43" i="25"/>
  <c r="F34" i="23"/>
  <c r="F34" i="31"/>
  <c r="H7" i="32"/>
  <c r="I39" i="32"/>
  <c r="E17" i="28"/>
  <c r="I54" i="29"/>
  <c r="G7" i="32"/>
  <c r="E10" i="35"/>
  <c r="E23" i="35"/>
  <c r="F23" i="35"/>
  <c r="E14" i="35"/>
  <c r="E24" i="35"/>
  <c r="G4" i="35"/>
  <c r="F25" i="35"/>
  <c r="G6" i="35"/>
  <c r="F8" i="35"/>
  <c r="E27" i="35"/>
  <c r="F27" i="35"/>
  <c r="E43" i="35"/>
  <c r="G43" i="35"/>
  <c r="G40" i="35"/>
  <c r="E5" i="35"/>
  <c r="E29" i="35"/>
  <c r="G38" i="35"/>
  <c r="G19" i="35"/>
  <c r="F19" i="35"/>
  <c r="F20" i="35"/>
  <c r="G30" i="35"/>
  <c r="G39" i="35"/>
  <c r="I39" i="35"/>
  <c r="G37" i="35"/>
  <c r="F16" i="35"/>
  <c r="E12" i="35"/>
  <c r="E33" i="35"/>
  <c r="G33" i="35"/>
  <c r="G41" i="35"/>
  <c r="G35" i="35"/>
  <c r="G29" i="41"/>
  <c r="G29" i="39"/>
  <c r="E21" i="39"/>
  <c r="E21" i="41"/>
  <c r="F95" i="27"/>
  <c r="F95" i="40"/>
  <c r="F95" i="41"/>
  <c r="F95" i="39"/>
  <c r="F111" i="40"/>
  <c r="F111" i="41"/>
  <c r="F111" i="39"/>
  <c r="F39" i="7"/>
  <c r="F39" i="40"/>
  <c r="J63" i="36"/>
  <c r="F108" i="39"/>
  <c r="K25" i="36"/>
  <c r="I62" i="39"/>
  <c r="G62" i="39"/>
  <c r="F40" i="40"/>
  <c r="F104" i="40"/>
  <c r="F48" i="40"/>
  <c r="G60" i="40"/>
  <c r="E18" i="41"/>
  <c r="G63" i="38"/>
  <c r="F72" i="40"/>
  <c r="E78" i="38"/>
  <c r="G127" i="41"/>
  <c r="G4" i="41"/>
  <c r="M4" i="41" s="1"/>
  <c r="F61" i="38"/>
  <c r="H7" i="39"/>
  <c r="E7" i="41"/>
  <c r="E10" i="41"/>
  <c r="G37" i="40"/>
  <c r="G69" i="40"/>
  <c r="G93" i="40"/>
  <c r="G113" i="40"/>
  <c r="E119" i="39"/>
  <c r="E119" i="40"/>
  <c r="E8" i="39"/>
  <c r="F23" i="38"/>
  <c r="F23" i="40"/>
  <c r="E53" i="39"/>
  <c r="E53" i="40"/>
  <c r="F100" i="38"/>
  <c r="G70" i="40"/>
  <c r="G73" i="40"/>
  <c r="F82" i="38"/>
  <c r="F102" i="38"/>
  <c r="F106" i="38"/>
  <c r="F106" i="41"/>
  <c r="G118" i="41"/>
  <c r="G52" i="40"/>
  <c r="E62" i="39"/>
  <c r="F93" i="41"/>
  <c r="G116" i="39"/>
  <c r="F39" i="38"/>
  <c r="F42" i="39"/>
  <c r="F71" i="38"/>
  <c r="F71" i="41"/>
  <c r="F33" i="39"/>
  <c r="E81" i="40"/>
  <c r="F88" i="38"/>
  <c r="G103" i="41"/>
  <c r="F50" i="38"/>
  <c r="F50" i="41"/>
  <c r="J66" i="39"/>
  <c r="G66" i="41"/>
  <c r="F79" i="39"/>
  <c r="G105" i="39"/>
  <c r="E45" i="38"/>
  <c r="F52" i="38"/>
  <c r="F52" i="41"/>
  <c r="E101" i="40"/>
  <c r="G41" i="39"/>
  <c r="F126" i="41"/>
  <c r="G19" i="39"/>
  <c r="G19" i="41"/>
  <c r="F101" i="40"/>
  <c r="G49" i="40"/>
  <c r="G89" i="38"/>
  <c r="G89" i="40"/>
  <c r="G133" i="41"/>
  <c r="F30" i="38"/>
  <c r="E66" i="38"/>
  <c r="E66" i="40"/>
  <c r="E22" i="38"/>
  <c r="E34" i="41"/>
  <c r="E12" i="41"/>
  <c r="F51" i="39"/>
  <c r="E9" i="38"/>
  <c r="H54" i="38"/>
  <c r="E39" i="41"/>
  <c r="E52" i="39"/>
  <c r="E52" i="41"/>
  <c r="E103" i="38"/>
  <c r="E103" i="40"/>
  <c r="G12" i="41"/>
  <c r="G119" i="41"/>
  <c r="H26" i="38"/>
  <c r="J26" i="38"/>
  <c r="G123" i="38"/>
  <c r="G6" i="41"/>
  <c r="G82" i="41"/>
  <c r="G108" i="41"/>
  <c r="J61" i="39"/>
  <c r="E57" i="41"/>
  <c r="F132" i="39"/>
  <c r="E91" i="41"/>
  <c r="F4" i="40"/>
  <c r="F62" i="38"/>
  <c r="F86" i="38"/>
  <c r="G25" i="40"/>
  <c r="E27" i="40"/>
  <c r="E50" i="38"/>
  <c r="F64" i="39"/>
  <c r="E24" i="40"/>
  <c r="F111" i="38"/>
  <c r="F98" i="38"/>
  <c r="G114" i="40"/>
  <c r="F112" i="40"/>
  <c r="G26" i="39"/>
  <c r="E21" i="40"/>
  <c r="G92" i="38"/>
  <c r="E121" i="38"/>
  <c r="E13" i="38"/>
  <c r="E130" i="38"/>
  <c r="E71" i="38"/>
  <c r="G5" i="40"/>
  <c r="G110" i="39"/>
  <c r="G21" i="40"/>
  <c r="G21" i="38"/>
  <c r="G21" i="41"/>
  <c r="G21" i="39"/>
  <c r="G72" i="40"/>
  <c r="G72" i="39"/>
  <c r="G72" i="38"/>
  <c r="G72" i="41"/>
  <c r="F78" i="40"/>
  <c r="F78" i="39"/>
  <c r="G77" i="38"/>
  <c r="G77" i="39"/>
  <c r="G77" i="40"/>
  <c r="F96" i="39"/>
  <c r="F96" i="38"/>
  <c r="F96" i="40"/>
  <c r="F128" i="38"/>
  <c r="F128" i="39"/>
  <c r="F128" i="41"/>
  <c r="F35" i="40"/>
  <c r="F35" i="39"/>
  <c r="F116" i="39"/>
  <c r="F116" i="38"/>
  <c r="F116" i="40"/>
  <c r="F54" i="38"/>
  <c r="F54" i="39"/>
  <c r="F54" i="41"/>
  <c r="E29" i="40"/>
  <c r="E29" i="38"/>
  <c r="G54" i="40"/>
  <c r="G54" i="41"/>
  <c r="G54" i="39"/>
  <c r="E104" i="41"/>
  <c r="E104" i="40"/>
  <c r="E104" i="38"/>
  <c r="F21" i="40"/>
  <c r="F21" i="38"/>
  <c r="F21" i="39"/>
  <c r="F21" i="41"/>
  <c r="E124" i="39"/>
  <c r="E124" i="38"/>
  <c r="E124" i="41"/>
  <c r="F92" i="39"/>
  <c r="F92" i="38"/>
  <c r="F92" i="40"/>
  <c r="F87" i="40"/>
  <c r="F87" i="38"/>
  <c r="E120" i="38"/>
  <c r="E46" i="40"/>
  <c r="E46" i="41"/>
  <c r="E46" i="39"/>
  <c r="E4" i="40"/>
  <c r="E4" i="38"/>
  <c r="E4" i="41"/>
  <c r="K4" i="41" s="1"/>
  <c r="E84" i="40"/>
  <c r="E84" i="41"/>
  <c r="E84" i="39"/>
  <c r="F91" i="28"/>
  <c r="F91" i="38"/>
  <c r="F91" i="41"/>
  <c r="F91" i="39"/>
  <c r="G98" i="40"/>
  <c r="G98" i="41"/>
  <c r="G98" i="39"/>
  <c r="F90" i="40"/>
  <c r="F90" i="41"/>
  <c r="F90" i="38"/>
  <c r="E117" i="38"/>
  <c r="E117" i="39"/>
  <c r="E117" i="40"/>
  <c r="G88" i="39"/>
  <c r="G88" i="38"/>
  <c r="G88" i="41"/>
  <c r="F29" i="8"/>
  <c r="F26" i="38"/>
  <c r="F26" i="39"/>
  <c r="F26" i="41"/>
  <c r="F26" i="8"/>
  <c r="E126" i="39"/>
  <c r="E126" i="38"/>
  <c r="E126" i="41"/>
  <c r="E25" i="40"/>
  <c r="E25" i="41"/>
  <c r="E25" i="39"/>
  <c r="F117" i="40"/>
  <c r="F117" i="41"/>
  <c r="F117" i="39"/>
  <c r="F133" i="40"/>
  <c r="F133" i="41"/>
  <c r="F133" i="39"/>
  <c r="F31" i="41"/>
  <c r="F31" i="38"/>
  <c r="F31" i="40"/>
  <c r="F31" i="39"/>
  <c r="G64" i="40"/>
  <c r="G64" i="39"/>
  <c r="G64" i="38"/>
  <c r="G64" i="41"/>
  <c r="G28" i="39"/>
  <c r="G28" i="40"/>
  <c r="G28" i="38"/>
  <c r="G28" i="41"/>
  <c r="E49" i="24"/>
  <c r="E49" i="38"/>
  <c r="E49" i="40"/>
  <c r="E49" i="39"/>
  <c r="E4" i="35"/>
  <c r="G90" i="38"/>
  <c r="I43" i="39"/>
  <c r="H43" i="39"/>
  <c r="J43" i="39"/>
  <c r="E10" i="40"/>
  <c r="G93" i="41"/>
  <c r="F100" i="39"/>
  <c r="G118" i="40"/>
  <c r="G103" i="40"/>
  <c r="G66" i="40"/>
  <c r="G90" i="41"/>
  <c r="G133" i="38"/>
  <c r="G133" i="40"/>
  <c r="E22" i="40"/>
  <c r="E52" i="40"/>
  <c r="J43" i="38"/>
  <c r="H43" i="38"/>
  <c r="I43" i="38"/>
  <c r="U4" i="40"/>
  <c r="Q4" i="40"/>
  <c r="T4" i="40"/>
  <c r="F43" i="38"/>
  <c r="F78" i="38"/>
  <c r="E96" i="38"/>
  <c r="E127" i="38"/>
  <c r="E11" i="39"/>
  <c r="E11" i="40"/>
  <c r="E11" i="38"/>
  <c r="E11" i="41"/>
  <c r="F10" i="23"/>
  <c r="F10" i="40"/>
  <c r="F10" i="39"/>
  <c r="F10" i="41"/>
  <c r="F10" i="38"/>
  <c r="F9" i="40"/>
  <c r="F9" i="41"/>
  <c r="F9" i="39"/>
  <c r="F12" i="25"/>
  <c r="F12" i="40"/>
  <c r="F12" i="38"/>
  <c r="F12" i="39"/>
  <c r="F12" i="41"/>
  <c r="G30" i="38"/>
  <c r="G30" i="39"/>
  <c r="G30" i="40"/>
  <c r="F36" i="40"/>
  <c r="E51" i="38"/>
  <c r="E51" i="40"/>
  <c r="E51" i="39"/>
  <c r="F65" i="38"/>
  <c r="F65" i="39"/>
  <c r="F65" i="41"/>
  <c r="E106" i="40"/>
  <c r="E106" i="41"/>
  <c r="E106" i="39"/>
  <c r="G10" i="41"/>
  <c r="G10" i="40"/>
  <c r="G10" i="38"/>
  <c r="G97" i="41"/>
  <c r="G97" i="40"/>
  <c r="G97" i="38"/>
  <c r="G16" i="41"/>
  <c r="G16" i="39"/>
  <c r="F25" i="40"/>
  <c r="F25" i="39"/>
  <c r="G32" i="40"/>
  <c r="G32" i="41"/>
  <c r="G32" i="39"/>
  <c r="G120" i="40"/>
  <c r="G120" i="39"/>
  <c r="G120" i="38"/>
  <c r="G120" i="41"/>
  <c r="E30" i="41"/>
  <c r="E30" i="39"/>
  <c r="E30" i="40"/>
  <c r="F114" i="38"/>
  <c r="F114" i="39"/>
  <c r="F114" i="41"/>
  <c r="F105" i="41"/>
  <c r="F105" i="39"/>
  <c r="F105" i="38"/>
  <c r="E83" i="29"/>
  <c r="E83" i="39"/>
  <c r="E83" i="38"/>
  <c r="E83" i="41"/>
  <c r="E86" i="41"/>
  <c r="E86" i="40"/>
  <c r="E86" i="38"/>
  <c r="F122" i="40"/>
  <c r="F122" i="41"/>
  <c r="F122" i="38"/>
  <c r="E65" i="39"/>
  <c r="E65" i="38"/>
  <c r="E65" i="41"/>
  <c r="E97" i="38"/>
  <c r="E97" i="39"/>
  <c r="E97" i="40"/>
  <c r="G111" i="40"/>
  <c r="G111" i="41"/>
  <c r="G111" i="39"/>
  <c r="E94" i="39"/>
  <c r="E94" i="38"/>
  <c r="E94" i="41"/>
  <c r="G128" i="40"/>
  <c r="G128" i="39"/>
  <c r="G128" i="38"/>
  <c r="G128" i="41"/>
  <c r="E37" i="38"/>
  <c r="E37" i="40"/>
  <c r="E37" i="39"/>
  <c r="F88" i="40"/>
  <c r="E113" i="38"/>
  <c r="E113" i="39"/>
  <c r="E113" i="40"/>
  <c r="F63" i="40"/>
  <c r="F63" i="41"/>
  <c r="F63" i="38"/>
  <c r="G101" i="40"/>
  <c r="G101" i="41"/>
  <c r="G101" i="39"/>
  <c r="F110" i="38"/>
  <c r="F110" i="39"/>
  <c r="F110" i="41"/>
  <c r="E67" i="41"/>
  <c r="E67" i="38"/>
  <c r="G11" i="39"/>
  <c r="M147" i="39" s="1"/>
  <c r="P147" i="39" s="1"/>
  <c r="G11" i="40"/>
  <c r="G11" i="38"/>
  <c r="G11" i="41"/>
  <c r="E88" i="40"/>
  <c r="E88" i="41"/>
  <c r="E88" i="39"/>
  <c r="G66" i="3"/>
  <c r="G9" i="40"/>
  <c r="G9" i="39"/>
  <c r="G9" i="41"/>
  <c r="E15" i="39"/>
  <c r="E15" i="40"/>
  <c r="E15" i="38"/>
  <c r="E15" i="41"/>
  <c r="F18" i="40"/>
  <c r="F18" i="38"/>
  <c r="F18" i="39"/>
  <c r="F18" i="41"/>
  <c r="E35" i="39"/>
  <c r="E35" i="38"/>
  <c r="E35" i="41"/>
  <c r="E100" i="39"/>
  <c r="E100" i="38"/>
  <c r="E100" i="41"/>
  <c r="F37" i="41"/>
  <c r="F37" i="40"/>
  <c r="F37" i="39"/>
  <c r="G22" i="40"/>
  <c r="G22" i="38"/>
  <c r="G22" i="39"/>
  <c r="E93" i="38"/>
  <c r="E93" i="39"/>
  <c r="E93" i="40"/>
  <c r="F42" i="8"/>
  <c r="F113" i="38"/>
  <c r="F113" i="41"/>
  <c r="F113" i="39"/>
  <c r="E5" i="23"/>
  <c r="E5" i="40"/>
  <c r="E5" i="39"/>
  <c r="F14" i="41"/>
  <c r="F14" i="38"/>
  <c r="E60" i="40"/>
  <c r="E60" i="41"/>
  <c r="E60" i="39"/>
  <c r="F67" i="40"/>
  <c r="F67" i="41"/>
  <c r="F67" i="38"/>
  <c r="E116" i="32"/>
  <c r="E116" i="38"/>
  <c r="G56" i="40"/>
  <c r="G56" i="39"/>
  <c r="G56" i="38"/>
  <c r="G56" i="41"/>
  <c r="G81" i="38"/>
  <c r="G81" i="39"/>
  <c r="G81" i="40"/>
  <c r="G35" i="8"/>
  <c r="G31" i="40"/>
  <c r="G31" i="39"/>
  <c r="G31" i="38"/>
  <c r="G31" i="41"/>
  <c r="G94" i="41"/>
  <c r="G94" i="40"/>
  <c r="G94" i="38"/>
  <c r="G126" i="18"/>
  <c r="G126" i="19"/>
  <c r="F71" i="20"/>
  <c r="G59" i="21"/>
  <c r="I35" i="27"/>
  <c r="G130" i="21"/>
  <c r="G130" i="22"/>
  <c r="G31" i="9"/>
  <c r="G81" i="3"/>
  <c r="G116" i="38"/>
  <c r="E61" i="38"/>
  <c r="E61" i="39"/>
  <c r="E61" i="40"/>
  <c r="G91" i="38"/>
  <c r="G91" i="39"/>
  <c r="G91" i="40"/>
  <c r="G84" i="38"/>
  <c r="G84" i="41"/>
  <c r="E56" i="40"/>
  <c r="E56" i="41"/>
  <c r="E56" i="39"/>
  <c r="E64" i="41"/>
  <c r="E64" i="40"/>
  <c r="E64" i="38"/>
  <c r="F119" i="38"/>
  <c r="F119" i="41"/>
  <c r="F119" i="39"/>
  <c r="F120" i="7"/>
  <c r="F25" i="8"/>
  <c r="F43" i="8"/>
  <c r="G124" i="40"/>
  <c r="G124" i="41"/>
  <c r="G124" i="39"/>
  <c r="F11" i="40"/>
  <c r="F11" i="38"/>
  <c r="F11" i="39"/>
  <c r="F11" i="41"/>
  <c r="F28" i="8"/>
  <c r="G68" i="29"/>
  <c r="G68" i="40"/>
  <c r="G68" i="38"/>
  <c r="G68" i="41"/>
  <c r="G22" i="3"/>
  <c r="G107" i="38"/>
  <c r="G107" i="39"/>
  <c r="G107" i="40"/>
  <c r="G41" i="38"/>
  <c r="E54" i="39"/>
  <c r="G16" i="3"/>
  <c r="E97" i="7"/>
  <c r="F120" i="10"/>
  <c r="E107" i="3"/>
  <c r="G13" i="38"/>
  <c r="G13" i="41"/>
  <c r="G13" i="39"/>
  <c r="G17" i="40"/>
  <c r="G17" i="38"/>
  <c r="G17" i="41"/>
  <c r="E31" i="39"/>
  <c r="E31" i="40"/>
  <c r="E31" i="38"/>
  <c r="E31" i="41"/>
  <c r="G37" i="9"/>
  <c r="G126" i="3"/>
  <c r="E55" i="38"/>
  <c r="E55" i="41"/>
  <c r="E95" i="38"/>
  <c r="E95" i="40"/>
  <c r="E95" i="39"/>
  <c r="F109" i="38"/>
  <c r="F109" i="41"/>
  <c r="F109" i="39"/>
  <c r="F64" i="40"/>
  <c r="F64" i="41"/>
  <c r="F64" i="38"/>
  <c r="G71" i="38"/>
  <c r="G71" i="39"/>
  <c r="G71" i="40"/>
  <c r="G32" i="8"/>
  <c r="E131" i="38"/>
  <c r="E131" i="40"/>
  <c r="E131" i="39"/>
  <c r="G104" i="39"/>
  <c r="G104" i="38"/>
  <c r="G104" i="41"/>
  <c r="E36" i="40"/>
  <c r="E36" i="41"/>
  <c r="E36" i="39"/>
  <c r="F31" i="8"/>
  <c r="E36" i="9"/>
  <c r="E118" i="40"/>
  <c r="E118" i="41"/>
  <c r="E118" i="39"/>
  <c r="F81" i="38"/>
  <c r="F81" i="41"/>
  <c r="F81" i="39"/>
  <c r="G117" i="40"/>
  <c r="G117" i="41"/>
  <c r="G117" i="39"/>
  <c r="E20" i="39"/>
  <c r="E20" i="40"/>
  <c r="E20" i="38"/>
  <c r="E20" i="41"/>
  <c r="E32" i="41"/>
  <c r="E32" i="39"/>
  <c r="E32" i="40"/>
  <c r="E32" i="38"/>
  <c r="G44" i="39"/>
  <c r="G44" i="38"/>
  <c r="G44" i="41"/>
  <c r="F71" i="3"/>
  <c r="F20" i="41"/>
  <c r="F20" i="39"/>
  <c r="G27" i="41"/>
  <c r="G27" i="39"/>
  <c r="G27" i="40"/>
  <c r="E75" i="41"/>
  <c r="E75" i="40"/>
  <c r="E75" i="39"/>
  <c r="E108" i="38"/>
  <c r="E108" i="39"/>
  <c r="E108" i="40"/>
  <c r="F115" i="40"/>
  <c r="F115" i="38"/>
  <c r="F123" i="41"/>
  <c r="F123" i="39"/>
  <c r="F123" i="38"/>
  <c r="F123" i="40"/>
  <c r="E34" i="9"/>
  <c r="F15" i="41"/>
  <c r="F15" i="38"/>
  <c r="F15" i="40"/>
  <c r="G49" i="7"/>
  <c r="F74" i="40"/>
  <c r="F13" i="40"/>
  <c r="F13" i="38"/>
  <c r="F13" i="39"/>
  <c r="F13" i="41"/>
  <c r="G20" i="39"/>
  <c r="G20" i="40"/>
  <c r="G20" i="38"/>
  <c r="G20" i="41"/>
  <c r="F6" i="40"/>
  <c r="F6" i="41"/>
  <c r="F6" i="38"/>
  <c r="G51" i="40"/>
  <c r="G51" i="41"/>
  <c r="G51" i="39"/>
  <c r="F76" i="40"/>
  <c r="F76" i="41"/>
  <c r="F76" i="38"/>
  <c r="E40" i="40"/>
  <c r="E40" i="41"/>
  <c r="E40" i="39"/>
  <c r="G34" i="8"/>
  <c r="E114" i="40"/>
  <c r="E114" i="41"/>
  <c r="E114" i="39"/>
  <c r="E87" i="40"/>
  <c r="E87" i="39"/>
  <c r="E87" i="41"/>
  <c r="F7" i="40"/>
  <c r="F7" i="38"/>
  <c r="F7" i="39"/>
  <c r="F7" i="41"/>
  <c r="F27" i="41"/>
  <c r="F27" i="39"/>
  <c r="F27" i="40"/>
  <c r="E45" i="39"/>
  <c r="G67" i="41"/>
  <c r="G67" i="40"/>
  <c r="G67" i="38"/>
  <c r="F84" i="39"/>
  <c r="F84" i="38"/>
  <c r="F84" i="40"/>
  <c r="G115" i="39"/>
  <c r="G115" i="38"/>
  <c r="G115" i="41"/>
  <c r="F27" i="8"/>
  <c r="E32" i="9"/>
  <c r="G35" i="9"/>
  <c r="G57" i="40"/>
  <c r="G57" i="41"/>
  <c r="G57" i="39"/>
  <c r="E70" i="39"/>
  <c r="E70" i="38"/>
  <c r="E70" i="41"/>
  <c r="F94" i="38"/>
  <c r="F94" i="39"/>
  <c r="F94" i="41"/>
  <c r="G65" i="39"/>
  <c r="G66" i="7"/>
  <c r="E63" i="40"/>
  <c r="E63" i="39"/>
  <c r="E63" i="41"/>
  <c r="E122" i="39"/>
  <c r="F125" i="38"/>
  <c r="F125" i="41"/>
  <c r="F125" i="39"/>
  <c r="G30" i="8"/>
  <c r="G110" i="10"/>
  <c r="E111" i="39"/>
  <c r="E111" i="40"/>
  <c r="E111" i="38"/>
  <c r="F17" i="40"/>
  <c r="F17" i="38"/>
  <c r="F17" i="41"/>
  <c r="F17" i="39"/>
  <c r="G24" i="40"/>
  <c r="G24" i="41"/>
  <c r="G24" i="39"/>
  <c r="E26" i="41"/>
  <c r="E26" i="38"/>
  <c r="E6" i="39"/>
  <c r="E6" i="40"/>
  <c r="E6" i="38"/>
  <c r="E6" i="41"/>
  <c r="E19" i="39"/>
  <c r="E19" i="40"/>
  <c r="E19" i="38"/>
  <c r="E19" i="41"/>
  <c r="G53" i="38"/>
  <c r="G53" i="39"/>
  <c r="G53" i="40"/>
  <c r="F35" i="8"/>
  <c r="F41" i="8"/>
  <c r="G94" i="8"/>
  <c r="F59" i="41"/>
  <c r="F59" i="40"/>
  <c r="F59" i="39"/>
  <c r="E14" i="40"/>
  <c r="E14" i="38"/>
  <c r="G126" i="14"/>
  <c r="E3" i="20"/>
  <c r="F71" i="19"/>
  <c r="J58" i="21"/>
  <c r="G130" i="28"/>
  <c r="G130" i="27"/>
  <c r="H6" i="30"/>
  <c r="G126" i="31"/>
  <c r="G126" i="30"/>
  <c r="I59" i="26"/>
  <c r="I34" i="31"/>
  <c r="F71" i="24"/>
  <c r="F71" i="31"/>
  <c r="G66" i="25"/>
  <c r="G66" i="35"/>
  <c r="J27" i="26"/>
  <c r="I7" i="32"/>
  <c r="H54" i="35"/>
  <c r="J17" i="28"/>
  <c r="G23" i="35"/>
  <c r="G24" i="35"/>
  <c r="F4" i="35"/>
  <c r="E25" i="35"/>
  <c r="E7" i="35"/>
  <c r="E8" i="35"/>
  <c r="F18" i="35"/>
  <c r="E36" i="35"/>
  <c r="G36" i="35"/>
  <c r="F43" i="35"/>
  <c r="E40" i="35"/>
  <c r="F29" i="35"/>
  <c r="I38" i="35"/>
  <c r="G17" i="35"/>
  <c r="G59" i="41"/>
  <c r="G59" i="40"/>
  <c r="G59" i="38"/>
  <c r="F21" i="35"/>
  <c r="H39" i="35"/>
  <c r="F39" i="35"/>
  <c r="E37" i="35"/>
  <c r="E16" i="35"/>
  <c r="G12" i="35"/>
  <c r="F31" i="35"/>
  <c r="F41" i="35"/>
  <c r="G34" i="35"/>
  <c r="G42" i="35"/>
  <c r="G50" i="9"/>
  <c r="G50" i="39"/>
  <c r="G50" i="40"/>
  <c r="G50" i="38"/>
  <c r="E13" i="35"/>
  <c r="G9" i="35"/>
  <c r="E9" i="35"/>
  <c r="G32" i="35"/>
  <c r="F83" i="40"/>
  <c r="F127" i="40"/>
  <c r="F127" i="41"/>
  <c r="F127" i="39"/>
  <c r="G122" i="38"/>
  <c r="E77" i="40"/>
  <c r="E77" i="41"/>
  <c r="E77" i="39"/>
  <c r="J34" i="36"/>
  <c r="I38" i="39"/>
  <c r="H38" i="39"/>
  <c r="I6" i="39"/>
  <c r="H6" i="39"/>
  <c r="F108" i="40"/>
  <c r="J51" i="36"/>
  <c r="H17" i="38"/>
  <c r="J17" i="38"/>
  <c r="F40" i="38"/>
  <c r="F104" i="38"/>
  <c r="F48" i="38"/>
  <c r="G60" i="39"/>
  <c r="E18" i="38"/>
  <c r="G63" i="40"/>
  <c r="F72" i="38"/>
  <c r="G127" i="38"/>
  <c r="G4" i="38"/>
  <c r="I61" i="39"/>
  <c r="F61" i="41"/>
  <c r="E7" i="38"/>
  <c r="E10" i="38"/>
  <c r="G69" i="39"/>
  <c r="G93" i="39"/>
  <c r="E99" i="39"/>
  <c r="E99" i="40"/>
  <c r="G113" i="39"/>
  <c r="F100" i="41"/>
  <c r="G70" i="39"/>
  <c r="G73" i="39"/>
  <c r="F82" i="41"/>
  <c r="F102" i="41"/>
  <c r="E120" i="40"/>
  <c r="F8" i="41"/>
  <c r="G52" i="39"/>
  <c r="H62" i="39"/>
  <c r="E62" i="41"/>
  <c r="F93" i="39"/>
  <c r="E102" i="40"/>
  <c r="F39" i="39"/>
  <c r="F58" i="38"/>
  <c r="F58" i="41"/>
  <c r="F74" i="39"/>
  <c r="E116" i="39"/>
  <c r="E14" i="39"/>
  <c r="G36" i="40"/>
  <c r="E81" i="39"/>
  <c r="E129" i="40"/>
  <c r="F47" i="41"/>
  <c r="G90" i="39"/>
  <c r="G105" i="41"/>
  <c r="G125" i="40"/>
  <c r="G14" i="39"/>
  <c r="G14" i="41"/>
  <c r="F60" i="39"/>
  <c r="E101" i="39"/>
  <c r="J38" i="39"/>
  <c r="G38" i="41"/>
  <c r="E123" i="40"/>
  <c r="F126" i="38"/>
  <c r="G19" i="38"/>
  <c r="E38" i="38"/>
  <c r="E38" i="40"/>
  <c r="F101" i="38"/>
  <c r="J62" i="39"/>
  <c r="G78" i="38"/>
  <c r="G130" i="41"/>
  <c r="F14" i="40"/>
  <c r="F30" i="39"/>
  <c r="E42" i="38"/>
  <c r="E42" i="40"/>
  <c r="E82" i="41"/>
  <c r="J61" i="38"/>
  <c r="H61" i="38"/>
  <c r="E34" i="39"/>
  <c r="E12" i="38"/>
  <c r="F51" i="40"/>
  <c r="E54" i="41"/>
  <c r="E68" i="38"/>
  <c r="E68" i="40"/>
  <c r="G12" i="40"/>
  <c r="E89" i="41"/>
  <c r="E76" i="38"/>
  <c r="E76" i="40"/>
  <c r="H23" i="39"/>
  <c r="J23" i="39"/>
  <c r="H13" i="38"/>
  <c r="J13" i="38"/>
  <c r="G81" i="41"/>
  <c r="J6" i="39"/>
  <c r="F15" i="39"/>
  <c r="G34" i="41"/>
  <c r="F68" i="39"/>
  <c r="E117" i="41"/>
  <c r="G77" i="41"/>
  <c r="G71" i="41"/>
  <c r="G50" i="41"/>
  <c r="E16" i="41"/>
  <c r="E28" i="41"/>
  <c r="G107" i="41"/>
  <c r="F67" i="39"/>
  <c r="G126" i="41"/>
  <c r="F4" i="38"/>
  <c r="F20" i="38"/>
  <c r="E70" i="40"/>
  <c r="G84" i="39"/>
  <c r="G84" i="40"/>
  <c r="F62" i="41"/>
  <c r="F75" i="38"/>
  <c r="G13" i="40"/>
  <c r="G104" i="40"/>
  <c r="E75" i="38"/>
  <c r="F49" i="40"/>
  <c r="F81" i="40"/>
  <c r="F113" i="40"/>
  <c r="G115" i="40"/>
  <c r="F37" i="38"/>
  <c r="E65" i="40"/>
  <c r="F35" i="41"/>
  <c r="I63" i="38"/>
  <c r="H63" i="38"/>
  <c r="J61" i="36"/>
  <c r="I30" i="39"/>
  <c r="H30" i="39"/>
  <c r="J9" i="38"/>
  <c r="I9" i="38"/>
  <c r="J30" i="39"/>
  <c r="G91" i="41"/>
  <c r="F119" i="40"/>
  <c r="G83" i="38"/>
  <c r="E21" i="38"/>
  <c r="F28" i="40"/>
  <c r="I13" i="38"/>
  <c r="G16" i="38"/>
  <c r="E41" i="38"/>
  <c r="F80" i="40"/>
  <c r="E60" i="38"/>
  <c r="E84" i="38"/>
  <c r="F116" i="41"/>
  <c r="E64" i="39"/>
  <c r="G97" i="39"/>
  <c r="E17" i="38"/>
  <c r="E56" i="38"/>
  <c r="F114" i="40"/>
  <c r="I18" i="38"/>
  <c r="I26" i="38"/>
  <c r="F128" i="40"/>
  <c r="I54" i="38"/>
  <c r="E25" i="38"/>
  <c r="F125" i="40"/>
  <c r="G55" i="38"/>
  <c r="E47" i="38"/>
  <c r="F91" i="40"/>
  <c r="G35" i="38"/>
  <c r="G124" i="38"/>
  <c r="F118" i="40"/>
  <c r="F118" i="41"/>
  <c r="F118" i="38"/>
  <c r="G15" i="39"/>
  <c r="G15" i="40"/>
  <c r="G15" i="38"/>
  <c r="G15" i="41"/>
  <c r="G106" i="38"/>
  <c r="G106" i="39"/>
  <c r="G106" i="40"/>
  <c r="G129" i="28"/>
  <c r="G129" i="39"/>
  <c r="E33" i="29"/>
  <c r="E33" i="38"/>
  <c r="E33" i="40"/>
  <c r="E33" i="39"/>
  <c r="E52" i="29"/>
  <c r="F53" i="25"/>
  <c r="F53" i="41"/>
  <c r="F53" i="40"/>
  <c r="F53" i="39"/>
  <c r="E109" i="41"/>
  <c r="E109" i="40"/>
  <c r="E109" i="38"/>
  <c r="F70" i="40"/>
  <c r="F70" i="41"/>
  <c r="F70" i="38"/>
  <c r="E80" i="40"/>
  <c r="E80" i="41"/>
  <c r="E80" i="39"/>
  <c r="E125" i="40"/>
  <c r="E125" i="41"/>
  <c r="E125" i="39"/>
  <c r="G132" i="40"/>
  <c r="G132" i="38"/>
  <c r="G132" i="41"/>
  <c r="E72" i="40"/>
  <c r="E72" i="41"/>
  <c r="E72" i="39"/>
  <c r="F56" i="8"/>
  <c r="F56" i="39"/>
  <c r="F56" i="38"/>
  <c r="F56" i="40"/>
  <c r="F22" i="31"/>
  <c r="F22" i="40"/>
  <c r="F22" i="39"/>
  <c r="F22" i="41"/>
  <c r="F22" i="38"/>
  <c r="G33" i="38"/>
  <c r="G33" i="41"/>
  <c r="G33" i="39"/>
  <c r="E90" i="40"/>
  <c r="E90" i="41"/>
  <c r="E90" i="39"/>
  <c r="F77" i="40"/>
  <c r="F77" i="41"/>
  <c r="F77" i="38"/>
  <c r="F85" i="40"/>
  <c r="F85" i="41"/>
  <c r="F85" i="39"/>
  <c r="F97" i="38"/>
  <c r="F97" i="41"/>
  <c r="F97" i="39"/>
  <c r="G109" i="38"/>
  <c r="G109" i="39"/>
  <c r="G109" i="40"/>
  <c r="F44" i="40"/>
  <c r="F44" i="41"/>
  <c r="F44" i="38"/>
  <c r="E110" i="40"/>
  <c r="E110" i="41"/>
  <c r="E110" i="39"/>
  <c r="O3" i="41"/>
  <c r="N3" i="41"/>
  <c r="J42" i="36"/>
  <c r="J62" i="36"/>
  <c r="G60" i="41"/>
  <c r="E99" i="41"/>
  <c r="E8" i="41"/>
  <c r="F8" i="38"/>
  <c r="F71" i="39"/>
  <c r="E101" i="41"/>
  <c r="G89" i="41"/>
  <c r="J46" i="36"/>
  <c r="F90" i="39"/>
  <c r="F46" i="38"/>
  <c r="E98" i="38"/>
  <c r="J47" i="36"/>
  <c r="E109" i="39"/>
  <c r="E72" i="38"/>
  <c r="E132" i="40"/>
  <c r="E132" i="41"/>
  <c r="E132" i="39"/>
  <c r="F5" i="39"/>
  <c r="F5" i="40"/>
  <c r="F5" i="38"/>
  <c r="F24" i="23"/>
  <c r="F24" i="38"/>
  <c r="F24" i="39"/>
  <c r="F24" i="41"/>
  <c r="F32" i="41"/>
  <c r="F32" i="40"/>
  <c r="F32" i="39"/>
  <c r="E59" i="40"/>
  <c r="E59" i="41"/>
  <c r="E59" i="39"/>
  <c r="G96" i="39"/>
  <c r="G96" i="38"/>
  <c r="G96" i="41"/>
  <c r="G126" i="7"/>
  <c r="G18" i="40"/>
  <c r="G18" i="38"/>
  <c r="G45" i="38"/>
  <c r="G45" i="40"/>
  <c r="E58" i="40"/>
  <c r="E58" i="41"/>
  <c r="E58" i="39"/>
  <c r="G28" i="9"/>
  <c r="G42" i="38"/>
  <c r="G42" i="40"/>
  <c r="G42" i="39"/>
  <c r="F38" i="40"/>
  <c r="F38" i="41"/>
  <c r="F38" i="38"/>
  <c r="E43" i="41"/>
  <c r="E43" i="40"/>
  <c r="E43" i="39"/>
  <c r="G48" i="39"/>
  <c r="G48" i="38"/>
  <c r="G48" i="41"/>
  <c r="G126" i="9"/>
  <c r="E33" i="9"/>
  <c r="F38" i="8"/>
  <c r="F73" i="39"/>
  <c r="F73" i="41"/>
  <c r="F73" i="38"/>
  <c r="E79" i="39"/>
  <c r="E79" i="41"/>
  <c r="G102" i="38"/>
  <c r="G102" i="39"/>
  <c r="G102" i="40"/>
  <c r="E44" i="38"/>
  <c r="E44" i="41"/>
  <c r="E44" i="39"/>
  <c r="G74" i="38"/>
  <c r="G74" i="39"/>
  <c r="G74" i="40"/>
  <c r="G126" i="21"/>
  <c r="G126" i="23"/>
  <c r="G126" i="32"/>
  <c r="F71" i="29"/>
  <c r="G66" i="31"/>
  <c r="H9" i="30"/>
  <c r="G10" i="35"/>
  <c r="E11" i="35"/>
  <c r="F11" i="35"/>
  <c r="F14" i="35"/>
  <c r="E6" i="35"/>
  <c r="G8" i="35"/>
  <c r="E18" i="35"/>
  <c r="G27" i="35"/>
  <c r="F36" i="35"/>
  <c r="G43" i="40"/>
  <c r="G43" i="41"/>
  <c r="G43" i="39"/>
  <c r="F40" i="35"/>
  <c r="G5" i="35"/>
  <c r="G28" i="35"/>
  <c r="F38" i="35"/>
  <c r="E15" i="35"/>
  <c r="E19" i="35"/>
  <c r="G26" i="35"/>
  <c r="E30" i="35"/>
  <c r="G21" i="35"/>
  <c r="G16" i="35"/>
  <c r="E22" i="35"/>
  <c r="E35" i="35"/>
  <c r="E85" i="38"/>
  <c r="G131" i="40"/>
  <c r="G131" i="41"/>
  <c r="G131" i="39"/>
  <c r="G78" i="22"/>
  <c r="G78" i="39"/>
  <c r="F34" i="39"/>
  <c r="H34" i="39"/>
  <c r="I34" i="39"/>
  <c r="J38" i="36"/>
  <c r="J31" i="36"/>
  <c r="I15" i="39"/>
  <c r="J15" i="39"/>
  <c r="H15" i="39"/>
  <c r="J35" i="36"/>
  <c r="F40" i="39"/>
  <c r="F104" i="39"/>
  <c r="G127" i="39"/>
  <c r="E10" i="39"/>
  <c r="G37" i="38"/>
  <c r="G69" i="38"/>
  <c r="E99" i="38"/>
  <c r="G113" i="38"/>
  <c r="E119" i="38"/>
  <c r="E8" i="38"/>
  <c r="F100" i="40"/>
  <c r="G70" i="38"/>
  <c r="F82" i="40"/>
  <c r="G118" i="39"/>
  <c r="E120" i="41"/>
  <c r="F8" i="39"/>
  <c r="E29" i="39"/>
  <c r="E62" i="40"/>
  <c r="F93" i="38"/>
  <c r="E102" i="41"/>
  <c r="F39" i="41"/>
  <c r="I42" i="39"/>
  <c r="F58" i="39"/>
  <c r="F74" i="38"/>
  <c r="F74" i="41"/>
  <c r="F83" i="41"/>
  <c r="G36" i="41"/>
  <c r="G103" i="39"/>
  <c r="E129" i="41"/>
  <c r="F47" i="39"/>
  <c r="G66" i="39"/>
  <c r="F79" i="41"/>
  <c r="G105" i="40"/>
  <c r="G122" i="39"/>
  <c r="G125" i="41"/>
  <c r="J7" i="39"/>
  <c r="G18" i="41"/>
  <c r="F60" i="38"/>
  <c r="F60" i="41"/>
  <c r="E85" i="41"/>
  <c r="G38" i="39"/>
  <c r="G38" i="40"/>
  <c r="E123" i="41"/>
  <c r="F126" i="39"/>
  <c r="E38" i="39"/>
  <c r="E38" i="41"/>
  <c r="F101" i="39"/>
  <c r="G49" i="38"/>
  <c r="G78" i="41"/>
  <c r="G130" i="38"/>
  <c r="G130" i="40"/>
  <c r="F14" i="39"/>
  <c r="E42" i="39"/>
  <c r="E82" i="38"/>
  <c r="E82" i="40"/>
  <c r="E22" i="39"/>
  <c r="E34" i="38"/>
  <c r="E9" i="40"/>
  <c r="E54" i="38"/>
  <c r="E54" i="40"/>
  <c r="E68" i="41"/>
  <c r="G129" i="38"/>
  <c r="G129" i="40"/>
  <c r="E89" i="38"/>
  <c r="E89" i="40"/>
  <c r="E76" i="41"/>
  <c r="J27" i="39"/>
  <c r="I27" i="39"/>
  <c r="H27" i="39"/>
  <c r="G47" i="38"/>
  <c r="G87" i="40"/>
  <c r="E4" i="39"/>
  <c r="F45" i="38"/>
  <c r="F115" i="41"/>
  <c r="E108" i="41"/>
  <c r="F118" i="39"/>
  <c r="F6" i="39"/>
  <c r="G45" i="39"/>
  <c r="G58" i="41"/>
  <c r="G61" i="41"/>
  <c r="E95" i="41"/>
  <c r="F29" i="39"/>
  <c r="G39" i="39"/>
  <c r="E49" i="41"/>
  <c r="E113" i="41"/>
  <c r="F63" i="39"/>
  <c r="F66" i="39"/>
  <c r="F87" i="41"/>
  <c r="F122" i="39"/>
  <c r="E131" i="41"/>
  <c r="E69" i="41"/>
  <c r="F16" i="38"/>
  <c r="G76" i="39"/>
  <c r="G76" i="40"/>
  <c r="E126" i="40"/>
  <c r="F46" i="41"/>
  <c r="F59" i="38"/>
  <c r="E124" i="40"/>
  <c r="F130" i="38"/>
  <c r="G9" i="38"/>
  <c r="H15" i="38"/>
  <c r="G29" i="38"/>
  <c r="G33" i="40"/>
  <c r="G88" i="40"/>
  <c r="G98" i="38"/>
  <c r="F110" i="40"/>
  <c r="F65" i="40"/>
  <c r="F97" i="40"/>
  <c r="F129" i="40"/>
  <c r="E106" i="38"/>
  <c r="E86" i="39"/>
  <c r="F117" i="38"/>
  <c r="E55" i="39"/>
  <c r="E83" i="40"/>
  <c r="E105" i="40"/>
  <c r="G75" i="40"/>
  <c r="F69" i="38"/>
  <c r="E112" i="40"/>
  <c r="F35" i="38"/>
  <c r="G67" i="39"/>
  <c r="F99" i="40"/>
  <c r="G54" i="38"/>
  <c r="G57" i="38"/>
  <c r="G121" i="38"/>
  <c r="G24" i="38"/>
  <c r="E107" i="38"/>
  <c r="G10" i="39"/>
  <c r="G27" i="38"/>
  <c r="E118" i="38"/>
  <c r="F26" i="40"/>
  <c r="E114" i="38"/>
  <c r="F54" i="40"/>
  <c r="F131" i="40"/>
  <c r="E104" i="39"/>
  <c r="J47" i="39"/>
  <c r="U4" i="41"/>
  <c r="Q4" i="41"/>
  <c r="T4" i="41"/>
  <c r="R4" i="41"/>
  <c r="V4" i="41"/>
  <c r="H55" i="39"/>
  <c r="J26" i="36"/>
  <c r="J30" i="36"/>
  <c r="J39" i="36"/>
  <c r="H46" i="39"/>
  <c r="G99" i="38"/>
  <c r="E17" i="39"/>
  <c r="I39" i="39"/>
  <c r="J58" i="36"/>
  <c r="V4" i="40"/>
  <c r="R4" i="40"/>
  <c r="I27" i="38"/>
  <c r="H5" i="39"/>
  <c r="G99" i="40"/>
  <c r="H17" i="39"/>
  <c r="J59" i="36"/>
  <c r="J55" i="36"/>
  <c r="J43" i="36"/>
  <c r="J50" i="36"/>
  <c r="J27" i="36"/>
  <c r="H61" i="30"/>
  <c r="I6" i="30"/>
  <c r="H21" i="30"/>
  <c r="H66" i="25"/>
  <c r="I51" i="28"/>
  <c r="H23" i="24"/>
  <c r="J51" i="28"/>
  <c r="J61" i="23"/>
  <c r="J39" i="26"/>
  <c r="J11" i="28"/>
  <c r="J10" i="31"/>
  <c r="H39" i="26"/>
  <c r="H45" i="28"/>
  <c r="F55" i="21"/>
  <c r="J6" i="32"/>
  <c r="H11" i="28"/>
  <c r="J21" i="30"/>
  <c r="E11" i="31"/>
  <c r="G80" i="26"/>
  <c r="G84" i="35"/>
  <c r="G71" i="28"/>
  <c r="E131" i="30"/>
  <c r="E118" i="32"/>
  <c r="G76" i="23"/>
  <c r="E84" i="23"/>
  <c r="G98" i="3"/>
  <c r="G36" i="29"/>
  <c r="F41" i="25"/>
  <c r="F83" i="23"/>
  <c r="F83" i="21"/>
  <c r="F83" i="31"/>
  <c r="F83" i="20"/>
  <c r="E24" i="26"/>
  <c r="E54" i="26"/>
  <c r="G106" i="8"/>
  <c r="E124" i="29"/>
  <c r="F39" i="3"/>
  <c r="E35" i="25"/>
  <c r="E44" i="30"/>
  <c r="F51" i="3"/>
  <c r="G22" i="32"/>
  <c r="F132" i="7"/>
  <c r="F113" i="27"/>
  <c r="F44" i="32"/>
  <c r="G53" i="31"/>
  <c r="G69" i="35"/>
  <c r="F39" i="19"/>
  <c r="J54" i="25"/>
  <c r="F39" i="26"/>
  <c r="F83" i="26"/>
  <c r="I45" i="31"/>
  <c r="H45" i="31"/>
  <c r="I58" i="24"/>
  <c r="J58" i="24"/>
  <c r="J43" i="23"/>
  <c r="I43" i="23"/>
  <c r="J45" i="21"/>
  <c r="H45" i="21"/>
  <c r="J43" i="21"/>
  <c r="H43" i="21"/>
  <c r="H51" i="21"/>
  <c r="J51" i="21"/>
  <c r="H26" i="24"/>
  <c r="J26" i="24"/>
  <c r="G131" i="30"/>
  <c r="G131" i="26"/>
  <c r="G131" i="28"/>
  <c r="G131" i="21"/>
  <c r="E115" i="30"/>
  <c r="G26" i="25"/>
  <c r="E58" i="25"/>
  <c r="E89" i="31"/>
  <c r="E32" i="23"/>
  <c r="E99" i="31"/>
  <c r="H55" i="30"/>
  <c r="J55" i="30"/>
  <c r="F5" i="28"/>
  <c r="F36" i="26"/>
  <c r="F131" i="29"/>
  <c r="G97" i="30"/>
  <c r="E69" i="26"/>
  <c r="E53" i="30"/>
  <c r="E106" i="32"/>
  <c r="G78" i="7"/>
  <c r="G16" i="24"/>
  <c r="E29" i="21"/>
  <c r="G49" i="9"/>
  <c r="G95" i="24"/>
  <c r="F60" i="29"/>
  <c r="G44" i="8"/>
  <c r="F20" i="30"/>
  <c r="G27" i="26"/>
  <c r="E75" i="32"/>
  <c r="F124" i="10"/>
  <c r="G88" i="23"/>
  <c r="F29" i="23"/>
  <c r="E28" i="3"/>
  <c r="F26" i="23"/>
  <c r="F98" i="23"/>
  <c r="G114" i="32"/>
  <c r="E130" i="30"/>
  <c r="E16" i="29"/>
  <c r="G61" i="29"/>
  <c r="E41" i="31"/>
  <c r="E73" i="23"/>
  <c r="G5" i="30"/>
  <c r="F14" i="31"/>
  <c r="E60" i="25"/>
  <c r="F67" i="26"/>
  <c r="F99" i="35"/>
  <c r="G60" i="8"/>
  <c r="G89" i="32"/>
  <c r="G64" i="28"/>
  <c r="G28" i="30"/>
  <c r="F83" i="14"/>
  <c r="F83" i="18"/>
  <c r="J9" i="21"/>
  <c r="F83" i="27"/>
  <c r="I45" i="32"/>
  <c r="I50" i="32"/>
  <c r="H50" i="32"/>
  <c r="J61" i="21"/>
  <c r="H61" i="21"/>
  <c r="H15" i="30"/>
  <c r="J15" i="30"/>
  <c r="H59" i="35"/>
  <c r="I59" i="35"/>
  <c r="H43" i="32"/>
  <c r="I43" i="32"/>
  <c r="F9" i="24"/>
  <c r="G34" i="24"/>
  <c r="G75" i="26"/>
  <c r="F64" i="32"/>
  <c r="F81" i="30"/>
  <c r="E20" i="30"/>
  <c r="E86" i="9"/>
  <c r="F89" i="24"/>
  <c r="F121" i="31"/>
  <c r="F102" i="30"/>
  <c r="I21" i="22"/>
  <c r="J21" i="22"/>
  <c r="G78" i="26"/>
  <c r="G78" i="29"/>
  <c r="G78" i="20"/>
  <c r="G78" i="24"/>
  <c r="E12" i="23"/>
  <c r="E23" i="30"/>
  <c r="F116" i="27"/>
  <c r="E103" i="31"/>
  <c r="G82" i="25"/>
  <c r="F90" i="24"/>
  <c r="G133" i="32"/>
  <c r="F11" i="23"/>
  <c r="E61" i="24"/>
  <c r="G19" i="21"/>
  <c r="G54" i="35"/>
  <c r="F58" i="35"/>
  <c r="F8" i="30"/>
  <c r="E8" i="28"/>
  <c r="G72" i="35"/>
  <c r="F101" i="26"/>
  <c r="G42" i="7"/>
  <c r="E112" i="29"/>
  <c r="G124" i="35"/>
  <c r="G37" i="32"/>
  <c r="G40" i="23"/>
  <c r="G77" i="24"/>
  <c r="E95" i="26"/>
  <c r="G103" i="8"/>
  <c r="G53" i="3"/>
  <c r="F83" i="3"/>
  <c r="F91" i="8"/>
  <c r="G108" i="8"/>
  <c r="E80" i="26"/>
  <c r="F87" i="7"/>
  <c r="F4" i="29"/>
  <c r="E65" i="29"/>
  <c r="E97" i="31"/>
  <c r="G111" i="22"/>
  <c r="E37" i="24"/>
  <c r="F88" i="32"/>
  <c r="E113" i="25"/>
  <c r="E76" i="30"/>
  <c r="G101" i="7"/>
  <c r="F110" i="27"/>
  <c r="G65" i="26"/>
  <c r="E122" i="32"/>
  <c r="G24" i="26"/>
  <c r="F33" i="31"/>
  <c r="G92" i="31"/>
  <c r="G112" i="24"/>
  <c r="G56" i="21"/>
  <c r="G31" i="24"/>
  <c r="E48" i="10"/>
  <c r="G110" i="28"/>
  <c r="F120" i="35"/>
  <c r="J34" i="32"/>
  <c r="I6" i="27"/>
  <c r="J58" i="23"/>
  <c r="H50" i="29"/>
  <c r="F39" i="25"/>
  <c r="G78" i="21"/>
  <c r="G78" i="35"/>
  <c r="F39" i="30"/>
  <c r="F71" i="35"/>
  <c r="F71" i="32"/>
  <c r="F71" i="25"/>
  <c r="F71" i="22"/>
  <c r="F71" i="23"/>
  <c r="F71" i="26"/>
  <c r="F71" i="28"/>
  <c r="F71" i="27"/>
  <c r="F71" i="30"/>
  <c r="F71" i="21"/>
  <c r="F47" i="32"/>
  <c r="G39" i="32"/>
  <c r="G48" i="30"/>
  <c r="E96" i="26"/>
  <c r="F49" i="31"/>
  <c r="F16" i="26"/>
  <c r="F28" i="23"/>
  <c r="G70" i="31"/>
  <c r="E88" i="30"/>
  <c r="G102" i="32"/>
  <c r="E127" i="30"/>
  <c r="E74" i="27"/>
  <c r="F85" i="32"/>
  <c r="G109" i="3"/>
  <c r="E126" i="27"/>
  <c r="E126" i="3"/>
  <c r="E85" i="7"/>
  <c r="E34" i="30"/>
  <c r="F69" i="35"/>
  <c r="E101" i="35"/>
  <c r="E117" i="27"/>
  <c r="G20" i="22"/>
  <c r="E87" i="26"/>
  <c r="E70" i="22"/>
  <c r="G74" i="32"/>
  <c r="E100" i="24"/>
  <c r="F37" i="3"/>
  <c r="F59" i="25"/>
  <c r="E14" i="24"/>
  <c r="E21" i="20"/>
  <c r="E21" i="21"/>
  <c r="E21" i="7"/>
  <c r="E57" i="32"/>
  <c r="F70" i="25"/>
  <c r="H26" i="28"/>
  <c r="I26" i="28"/>
  <c r="G41" i="32"/>
  <c r="F92" i="28"/>
  <c r="G83" i="9"/>
  <c r="F100" i="35"/>
  <c r="E125" i="26"/>
  <c r="E114" i="31"/>
  <c r="G57" i="25"/>
  <c r="E82" i="32"/>
  <c r="F94" i="30"/>
  <c r="E68" i="32"/>
  <c r="G96" i="31"/>
  <c r="G125" i="29"/>
  <c r="F3" i="32"/>
  <c r="E91" i="23"/>
  <c r="E102" i="30"/>
  <c r="G120" i="26"/>
  <c r="F114" i="32"/>
  <c r="G42" i="3"/>
  <c r="G42" i="10"/>
  <c r="G132" i="9"/>
  <c r="E40" i="32"/>
  <c r="F75" i="32"/>
  <c r="M5" i="39"/>
  <c r="P5" i="39" s="1"/>
  <c r="E9" i="7"/>
  <c r="G69" i="7"/>
  <c r="F47" i="3"/>
  <c r="G78" i="10"/>
  <c r="G98" i="10"/>
  <c r="F39" i="10"/>
  <c r="F44" i="8"/>
  <c r="F83" i="10"/>
  <c r="G90" i="9"/>
  <c r="F43" i="10"/>
  <c r="G89" i="7"/>
  <c r="G130" i="8"/>
  <c r="G59" i="7"/>
  <c r="E42" i="25"/>
  <c r="G130" i="20"/>
  <c r="G78" i="19"/>
  <c r="J21" i="21"/>
  <c r="J17" i="21"/>
  <c r="J59" i="21"/>
  <c r="I6" i="32"/>
  <c r="J45" i="26"/>
  <c r="I63" i="26"/>
  <c r="G130" i="30"/>
  <c r="G130" i="23"/>
  <c r="G130" i="24"/>
  <c r="E3" i="32"/>
  <c r="F39" i="24"/>
  <c r="F83" i="22"/>
  <c r="F83" i="25"/>
  <c r="F83" i="29"/>
  <c r="F83" i="28"/>
  <c r="G78" i="25"/>
  <c r="G78" i="23"/>
  <c r="G78" i="30"/>
  <c r="G78" i="31"/>
  <c r="G78" i="32"/>
  <c r="F47" i="25"/>
  <c r="F47" i="28"/>
  <c r="N4" i="39"/>
  <c r="R4" i="39"/>
  <c r="Q4" i="39"/>
  <c r="O4" i="39"/>
  <c r="S4" i="39"/>
  <c r="R4" i="38"/>
  <c r="N4" i="38"/>
  <c r="Q4" i="38"/>
  <c r="G78" i="3"/>
  <c r="G130" i="7"/>
  <c r="G33" i="7"/>
  <c r="F22" i="10"/>
  <c r="G53" i="10"/>
  <c r="G69" i="8"/>
  <c r="F83" i="8"/>
  <c r="G9" i="29"/>
  <c r="G78" i="14"/>
  <c r="G130" i="14"/>
  <c r="F47" i="14"/>
  <c r="F47" i="20"/>
  <c r="F39" i="20"/>
  <c r="F83" i="19"/>
  <c r="G78" i="18"/>
  <c r="J63" i="21"/>
  <c r="J7" i="21"/>
  <c r="I15" i="30"/>
  <c r="G130" i="31"/>
  <c r="G130" i="35"/>
  <c r="G130" i="32"/>
  <c r="I19" i="26"/>
  <c r="F83" i="30"/>
  <c r="F83" i="35"/>
  <c r="G78" i="27"/>
  <c r="G78" i="28"/>
  <c r="F47" i="27"/>
  <c r="G54" i="32"/>
  <c r="S4" i="38"/>
  <c r="O4" i="38"/>
  <c r="J27" i="27"/>
  <c r="I50" i="28"/>
  <c r="E21" i="28"/>
  <c r="G21" i="28"/>
  <c r="F61" i="32"/>
  <c r="E39" i="21"/>
  <c r="G55" i="31"/>
  <c r="H58" i="21"/>
  <c r="I62" i="21"/>
  <c r="F34" i="21"/>
  <c r="I45" i="21"/>
  <c r="I43" i="21"/>
  <c r="I27" i="30"/>
  <c r="J6" i="28"/>
  <c r="J34" i="23"/>
  <c r="H51" i="22"/>
  <c r="H51" i="26"/>
  <c r="I6" i="28"/>
  <c r="J61" i="30"/>
  <c r="J39" i="25"/>
  <c r="I66" i="25"/>
  <c r="J35" i="32"/>
  <c r="J47" i="28"/>
  <c r="I61" i="32"/>
  <c r="I13" i="27"/>
  <c r="H30" i="29"/>
  <c r="I19" i="31"/>
  <c r="I38" i="26"/>
  <c r="I34" i="23"/>
  <c r="J47" i="25"/>
  <c r="I55" i="31"/>
  <c r="J59" i="27"/>
  <c r="J59" i="23"/>
  <c r="E17" i="23"/>
  <c r="J43" i="24"/>
  <c r="J31" i="29"/>
  <c r="H47" i="25"/>
  <c r="H27" i="27"/>
  <c r="F21" i="29"/>
  <c r="G51" i="21"/>
  <c r="I10" i="21"/>
  <c r="J51" i="23"/>
  <c r="J6" i="23"/>
  <c r="H61" i="23"/>
  <c r="J42" i="32"/>
  <c r="J45" i="31"/>
  <c r="J58" i="29"/>
  <c r="J50" i="23"/>
  <c r="I63" i="29"/>
  <c r="I11" i="31"/>
  <c r="J35" i="27"/>
  <c r="H46" i="35"/>
  <c r="I21" i="28"/>
  <c r="H50" i="23"/>
  <c r="I35" i="25"/>
  <c r="H62" i="25"/>
  <c r="I39" i="28"/>
  <c r="I42" i="32"/>
  <c r="I47" i="28"/>
  <c r="E17" i="32"/>
  <c r="H26" i="29"/>
  <c r="I7" i="23"/>
  <c r="H54" i="26"/>
  <c r="G7" i="23"/>
  <c r="J38" i="26"/>
  <c r="J46" i="23"/>
  <c r="H23" i="25"/>
  <c r="E46" i="28"/>
  <c r="F66" i="28"/>
  <c r="I9" i="21"/>
  <c r="H63" i="28"/>
  <c r="G66" i="28"/>
  <c r="I54" i="27"/>
  <c r="J31" i="27"/>
  <c r="I17" i="27"/>
  <c r="E7" i="21"/>
  <c r="E47" i="27"/>
  <c r="J35" i="21"/>
  <c r="I13" i="21"/>
  <c r="E17" i="21"/>
  <c r="J27" i="21"/>
  <c r="I15" i="21"/>
  <c r="I55" i="21"/>
  <c r="I19" i="21"/>
  <c r="I15" i="27"/>
  <c r="H61" i="31"/>
  <c r="I6" i="31"/>
  <c r="J42" i="24"/>
  <c r="J61" i="22"/>
  <c r="J50" i="22"/>
  <c r="I31" i="27"/>
  <c r="J23" i="27"/>
  <c r="I59" i="27"/>
  <c r="I34" i="24"/>
  <c r="F34" i="32"/>
  <c r="I34" i="32"/>
  <c r="H58" i="22"/>
  <c r="I23" i="24"/>
  <c r="J10" i="22"/>
  <c r="H13" i="27"/>
  <c r="H17" i="27"/>
  <c r="H26" i="25"/>
  <c r="I7" i="27"/>
  <c r="J18" i="28"/>
  <c r="J38" i="32"/>
  <c r="H38" i="27"/>
  <c r="G46" i="28"/>
  <c r="J13" i="26"/>
  <c r="I35" i="21"/>
  <c r="H30" i="21"/>
  <c r="H55" i="21"/>
  <c r="J26" i="25"/>
  <c r="I38" i="27"/>
  <c r="I10" i="22"/>
  <c r="H7" i="27"/>
  <c r="I23" i="27"/>
  <c r="J38" i="24"/>
  <c r="H38" i="32"/>
  <c r="H15" i="27"/>
  <c r="J17" i="27"/>
  <c r="H18" i="28"/>
  <c r="G30" i="21"/>
  <c r="F23" i="32"/>
  <c r="I23" i="21"/>
  <c r="I7" i="21"/>
  <c r="J38" i="21"/>
  <c r="I27" i="23"/>
  <c r="J58" i="22"/>
  <c r="H6" i="27"/>
  <c r="J26" i="28"/>
  <c r="H21" i="22"/>
  <c r="I62" i="22"/>
  <c r="J27" i="24"/>
  <c r="H54" i="25"/>
  <c r="J7" i="27"/>
  <c r="F6" i="25"/>
  <c r="J13" i="21"/>
  <c r="H17" i="21"/>
  <c r="G7" i="21"/>
  <c r="H38" i="21"/>
  <c r="H59" i="21"/>
  <c r="H15" i="21"/>
  <c r="J63" i="31"/>
  <c r="I15" i="32"/>
  <c r="H51" i="29"/>
  <c r="J50" i="35"/>
  <c r="I31" i="26"/>
  <c r="I46" i="24"/>
  <c r="I59" i="31"/>
  <c r="I18" i="24"/>
  <c r="I26" i="23"/>
  <c r="I47" i="25"/>
  <c r="I47" i="32"/>
  <c r="J27" i="25"/>
  <c r="H43" i="23"/>
  <c r="H59" i="31"/>
  <c r="I51" i="25"/>
  <c r="J7" i="23"/>
  <c r="J18" i="24"/>
  <c r="H38" i="23"/>
  <c r="J62" i="29"/>
  <c r="J26" i="22"/>
  <c r="J54" i="26"/>
  <c r="H21" i="29"/>
  <c r="H46" i="24"/>
  <c r="H30" i="23"/>
  <c r="I46" i="23"/>
  <c r="I62" i="29"/>
  <c r="I10" i="31"/>
  <c r="I26" i="27"/>
  <c r="H58" i="24"/>
  <c r="H7" i="25"/>
  <c r="H10" i="30"/>
  <c r="I23" i="25"/>
  <c r="H62" i="29"/>
  <c r="F55" i="27"/>
  <c r="F55" i="31"/>
  <c r="F47" i="24"/>
  <c r="F47" i="23"/>
  <c r="J66" i="30"/>
  <c r="G66" i="30"/>
  <c r="H13" i="22"/>
  <c r="H17" i="23"/>
  <c r="H17" i="28"/>
  <c r="H17" i="32"/>
  <c r="H26" i="23"/>
  <c r="I51" i="26"/>
  <c r="I7" i="25"/>
  <c r="H9" i="27"/>
  <c r="H55" i="27"/>
  <c r="H55" i="31"/>
  <c r="I9" i="27"/>
  <c r="I9" i="32"/>
  <c r="J7" i="25"/>
  <c r="J46" i="24"/>
  <c r="H11" i="29"/>
  <c r="J17" i="26"/>
  <c r="H19" i="31"/>
  <c r="J21" i="29"/>
  <c r="H31" i="26"/>
  <c r="F17" i="21"/>
  <c r="H19" i="14"/>
  <c r="J6" i="25"/>
  <c r="H51" i="25"/>
  <c r="J45" i="22"/>
  <c r="J50" i="28"/>
  <c r="I63" i="31"/>
  <c r="I66" i="30"/>
  <c r="J26" i="29"/>
  <c r="J26" i="27"/>
  <c r="I13" i="22"/>
  <c r="I38" i="23"/>
  <c r="I38" i="28"/>
  <c r="I59" i="28"/>
  <c r="I10" i="30"/>
  <c r="I30" i="23"/>
  <c r="I30" i="29"/>
  <c r="J51" i="29"/>
  <c r="F39" i="28"/>
  <c r="I55" i="27"/>
  <c r="J27" i="30"/>
  <c r="I54" i="28"/>
  <c r="I17" i="23"/>
  <c r="H38" i="28"/>
  <c r="G62" i="25"/>
  <c r="H23" i="28"/>
  <c r="E50" i="27"/>
  <c r="E50" i="24"/>
  <c r="E76" i="21"/>
  <c r="J21" i="26"/>
  <c r="H21" i="26"/>
  <c r="I35" i="26"/>
  <c r="J35" i="26"/>
  <c r="H35" i="26"/>
  <c r="J62" i="35"/>
  <c r="H62" i="35"/>
  <c r="I62" i="35"/>
  <c r="J62" i="27"/>
  <c r="G62" i="27"/>
  <c r="I62" i="27"/>
  <c r="F39" i="22"/>
  <c r="H39" i="22"/>
  <c r="F47" i="22"/>
  <c r="H47" i="22"/>
  <c r="I11" i="22"/>
  <c r="H11" i="22"/>
  <c r="J10" i="25"/>
  <c r="H10" i="25"/>
  <c r="J15" i="25"/>
  <c r="H15" i="25"/>
  <c r="H39" i="29"/>
  <c r="F39" i="29"/>
  <c r="J7" i="29"/>
  <c r="H7" i="29"/>
  <c r="G59" i="30"/>
  <c r="G59" i="28"/>
  <c r="H34" i="27"/>
  <c r="I34" i="27"/>
  <c r="H39" i="31"/>
  <c r="F39" i="31"/>
  <c r="J39" i="31"/>
  <c r="J54" i="22"/>
  <c r="H54" i="22"/>
  <c r="I54" i="22"/>
  <c r="H18" i="30"/>
  <c r="J18" i="30"/>
  <c r="I18" i="30"/>
  <c r="H35" i="30"/>
  <c r="I35" i="30"/>
  <c r="I39" i="23"/>
  <c r="F39" i="23"/>
  <c r="H39" i="23"/>
  <c r="G62" i="31"/>
  <c r="H62" i="31"/>
  <c r="J26" i="31"/>
  <c r="H26" i="31"/>
  <c r="I26" i="31"/>
  <c r="J46" i="30"/>
  <c r="G46" i="30"/>
  <c r="H46" i="30"/>
  <c r="I46" i="30"/>
  <c r="H66" i="29"/>
  <c r="I66" i="29"/>
  <c r="H34" i="29"/>
  <c r="F34" i="29"/>
  <c r="I34" i="29"/>
  <c r="I35" i="23"/>
  <c r="H35" i="23"/>
  <c r="H63" i="24"/>
  <c r="I63" i="24"/>
  <c r="I42" i="22"/>
  <c r="H42" i="22"/>
  <c r="G46" i="22"/>
  <c r="J46" i="22"/>
  <c r="I46" i="22"/>
  <c r="H46" i="22"/>
  <c r="G66" i="22"/>
  <c r="J66" i="22"/>
  <c r="H66" i="22"/>
  <c r="I66" i="22"/>
  <c r="J19" i="27"/>
  <c r="H19" i="27"/>
  <c r="J30" i="27"/>
  <c r="I30" i="27"/>
  <c r="H30" i="27"/>
  <c r="I5" i="28"/>
  <c r="H5" i="28"/>
  <c r="H18" i="22"/>
  <c r="J18" i="22"/>
  <c r="G7" i="24"/>
  <c r="I7" i="24"/>
  <c r="J7" i="24"/>
  <c r="H7" i="24"/>
  <c r="H19" i="29"/>
  <c r="J19" i="29"/>
  <c r="I19" i="29"/>
  <c r="J17" i="24"/>
  <c r="I17" i="24"/>
  <c r="E17" i="24"/>
  <c r="H17" i="24"/>
  <c r="E9" i="10"/>
  <c r="G131" i="3"/>
  <c r="G117" i="9"/>
  <c r="G117" i="8"/>
  <c r="G74" i="10"/>
  <c r="G15" i="25"/>
  <c r="F46" i="30"/>
  <c r="G10" i="32"/>
  <c r="F110" i="7"/>
  <c r="G42" i="25"/>
  <c r="E21" i="10"/>
  <c r="G59" i="8"/>
  <c r="E71" i="9"/>
  <c r="F13" i="29"/>
  <c r="E27" i="25"/>
  <c r="E71" i="3"/>
  <c r="F52" i="10"/>
  <c r="E49" i="10"/>
  <c r="G131" i="20"/>
  <c r="E21" i="19"/>
  <c r="I63" i="21"/>
  <c r="I61" i="21"/>
  <c r="I21" i="21"/>
  <c r="J31" i="21"/>
  <c r="I35" i="22"/>
  <c r="I27" i="24"/>
  <c r="J6" i="31"/>
  <c r="J34" i="24"/>
  <c r="H61" i="22"/>
  <c r="H61" i="35"/>
  <c r="J42" i="25"/>
  <c r="J61" i="35"/>
  <c r="I63" i="28"/>
  <c r="I11" i="27"/>
  <c r="J35" i="30"/>
  <c r="G131" i="27"/>
  <c r="E21" i="25"/>
  <c r="I13" i="26"/>
  <c r="I21" i="26"/>
  <c r="I62" i="31"/>
  <c r="I18" i="22"/>
  <c r="F34" i="27"/>
  <c r="J30" i="22"/>
  <c r="G66" i="29"/>
  <c r="I5" i="24"/>
  <c r="H34" i="24"/>
  <c r="J43" i="32"/>
  <c r="H9" i="32"/>
  <c r="G62" i="35"/>
  <c r="G125" i="10"/>
  <c r="I54" i="24"/>
  <c r="J54" i="24"/>
  <c r="I58" i="25"/>
  <c r="H58" i="25"/>
  <c r="J63" i="25"/>
  <c r="H63" i="25"/>
  <c r="H62" i="22"/>
  <c r="G62" i="22"/>
  <c r="H39" i="27"/>
  <c r="F39" i="27"/>
  <c r="I39" i="27"/>
  <c r="I47" i="27"/>
  <c r="H47" i="27"/>
  <c r="J47" i="27"/>
  <c r="I5" i="30"/>
  <c r="H5" i="30"/>
  <c r="H63" i="30"/>
  <c r="I63" i="30"/>
  <c r="J63" i="30"/>
  <c r="J9" i="25"/>
  <c r="H9" i="25"/>
  <c r="J31" i="24"/>
  <c r="I31" i="24"/>
  <c r="H45" i="30"/>
  <c r="I45" i="30"/>
  <c r="I66" i="32"/>
  <c r="G66" i="32"/>
  <c r="J55" i="29"/>
  <c r="F55" i="29"/>
  <c r="I55" i="29"/>
  <c r="I23" i="29"/>
  <c r="J23" i="29"/>
  <c r="H34" i="22"/>
  <c r="F34" i="22"/>
  <c r="I34" i="22"/>
  <c r="I54" i="32"/>
  <c r="H54" i="32"/>
  <c r="H11" i="26"/>
  <c r="I11" i="26"/>
  <c r="J11" i="26"/>
  <c r="J46" i="26"/>
  <c r="G46" i="26"/>
  <c r="H46" i="26"/>
  <c r="H15" i="26"/>
  <c r="J15" i="26"/>
  <c r="F55" i="30"/>
  <c r="I55" i="30"/>
  <c r="J59" i="32"/>
  <c r="H59" i="32"/>
  <c r="J19" i="32"/>
  <c r="I19" i="32"/>
  <c r="H19" i="32"/>
  <c r="H13" i="29"/>
  <c r="J13" i="29"/>
  <c r="I13" i="29"/>
  <c r="J18" i="29"/>
  <c r="I18" i="29"/>
  <c r="G7" i="26"/>
  <c r="H7" i="26"/>
  <c r="I7" i="26"/>
  <c r="G46" i="27"/>
  <c r="J46" i="27"/>
  <c r="H19" i="28"/>
  <c r="I19" i="28"/>
  <c r="J18" i="27"/>
  <c r="H18" i="27"/>
  <c r="I10" i="28"/>
  <c r="J10" i="28"/>
  <c r="J62" i="30"/>
  <c r="G62" i="30"/>
  <c r="I62" i="30"/>
  <c r="J51" i="31"/>
  <c r="I51" i="31"/>
  <c r="I45" i="35"/>
  <c r="H45" i="35"/>
  <c r="J13" i="30"/>
  <c r="I13" i="30"/>
  <c r="E17" i="25"/>
  <c r="H17" i="25"/>
  <c r="I50" i="26"/>
  <c r="H50" i="26"/>
  <c r="J13" i="23"/>
  <c r="H13" i="23"/>
  <c r="J31" i="30"/>
  <c r="H31" i="30"/>
  <c r="I31" i="30"/>
  <c r="G131" i="35"/>
  <c r="G131" i="18"/>
  <c r="G131" i="19"/>
  <c r="G131" i="32"/>
  <c r="G131" i="31"/>
  <c r="G131" i="29"/>
  <c r="G131" i="25"/>
  <c r="F52" i="8"/>
  <c r="G117" i="7"/>
  <c r="G131" i="8"/>
  <c r="E59" i="35"/>
  <c r="G125" i="3"/>
  <c r="G96" i="9"/>
  <c r="G63" i="21"/>
  <c r="E21" i="3"/>
  <c r="F76" i="8"/>
  <c r="E47" i="3"/>
  <c r="F43" i="32"/>
  <c r="E71" i="10"/>
  <c r="G131" i="9"/>
  <c r="G89" i="8"/>
  <c r="F52" i="3"/>
  <c r="G58" i="25"/>
  <c r="F113" i="8"/>
  <c r="E3" i="3"/>
  <c r="K3" i="3" s="1"/>
  <c r="N3" i="3" s="1"/>
  <c r="G131" i="23"/>
  <c r="I27" i="25"/>
  <c r="J6" i="22"/>
  <c r="I15" i="26"/>
  <c r="J34" i="27"/>
  <c r="J42" i="22"/>
  <c r="J45" i="32"/>
  <c r="J45" i="29"/>
  <c r="J58" i="25"/>
  <c r="J39" i="23"/>
  <c r="J35" i="23"/>
  <c r="G131" i="24"/>
  <c r="J54" i="27"/>
  <c r="F21" i="22"/>
  <c r="J11" i="27"/>
  <c r="H58" i="23"/>
  <c r="H66" i="32"/>
  <c r="M4" i="32"/>
  <c r="P4" i="32" s="1"/>
  <c r="I42" i="24"/>
  <c r="I50" i="29"/>
  <c r="J66" i="29"/>
  <c r="H5" i="24"/>
  <c r="J59" i="35"/>
  <c r="I5" i="25"/>
  <c r="J31" i="28"/>
  <c r="H55" i="29"/>
  <c r="J7" i="26"/>
  <c r="H45" i="26"/>
  <c r="H45" i="29"/>
  <c r="J17" i="25"/>
  <c r="H19" i="26"/>
  <c r="H31" i="28"/>
  <c r="H54" i="23"/>
  <c r="I54" i="23"/>
  <c r="F39" i="32"/>
  <c r="H39" i="32"/>
  <c r="I5" i="31"/>
  <c r="H5" i="31"/>
  <c r="J55" i="23"/>
  <c r="F55" i="23"/>
  <c r="H17" i="30"/>
  <c r="I17" i="30"/>
  <c r="H38" i="29"/>
  <c r="J38" i="29"/>
  <c r="H13" i="31"/>
  <c r="J13" i="31"/>
  <c r="I35" i="24"/>
  <c r="H35" i="24"/>
  <c r="G43" i="25"/>
  <c r="G43" i="32"/>
  <c r="G43" i="28"/>
  <c r="G43" i="23"/>
  <c r="G43" i="24"/>
  <c r="G7" i="28"/>
  <c r="J7" i="28"/>
  <c r="H7" i="28"/>
  <c r="J50" i="27"/>
  <c r="I50" i="27"/>
  <c r="F38" i="24"/>
  <c r="F38" i="25"/>
  <c r="E94" i="24"/>
  <c r="E94" i="25"/>
  <c r="I42" i="30"/>
  <c r="H42" i="30"/>
  <c r="J42" i="30"/>
  <c r="J13" i="25"/>
  <c r="H13" i="25"/>
  <c r="I13" i="25"/>
  <c r="H54" i="30"/>
  <c r="I54" i="30"/>
  <c r="J54" i="30"/>
  <c r="J46" i="29"/>
  <c r="I46" i="29"/>
  <c r="H46" i="29"/>
  <c r="I50" i="21"/>
  <c r="H50" i="21"/>
  <c r="H43" i="27"/>
  <c r="G43" i="27"/>
  <c r="I43" i="27"/>
  <c r="J43" i="27"/>
  <c r="H11" i="30"/>
  <c r="I11" i="30"/>
  <c r="J11" i="30"/>
  <c r="H61" i="25"/>
  <c r="J61" i="25"/>
  <c r="I35" i="28"/>
  <c r="H35" i="28"/>
  <c r="J47" i="21"/>
  <c r="F47" i="21"/>
  <c r="I47" i="21"/>
  <c r="J21" i="32"/>
  <c r="H21" i="32"/>
  <c r="H18" i="32"/>
  <c r="J18" i="32"/>
  <c r="I18" i="32"/>
  <c r="J19" i="23"/>
  <c r="H19" i="23"/>
  <c r="I19" i="23"/>
  <c r="J9" i="22"/>
  <c r="I9" i="22"/>
  <c r="H9" i="22"/>
  <c r="I58" i="31"/>
  <c r="J58" i="31"/>
  <c r="H35" i="29"/>
  <c r="I35" i="29"/>
  <c r="J35" i="29"/>
  <c r="H10" i="24"/>
  <c r="I10" i="24"/>
  <c r="F57" i="27"/>
  <c r="F57" i="25"/>
  <c r="G104" i="31"/>
  <c r="G104" i="10"/>
  <c r="F18" i="32"/>
  <c r="F30" i="28"/>
  <c r="E66" i="23"/>
  <c r="G90" i="8"/>
  <c r="I55" i="14"/>
  <c r="H55" i="14"/>
  <c r="H61" i="14"/>
  <c r="J61" i="14"/>
  <c r="J50" i="21"/>
  <c r="J34" i="25"/>
  <c r="I61" i="25"/>
  <c r="I62" i="24"/>
  <c r="H66" i="26"/>
  <c r="H59" i="29"/>
  <c r="J55" i="26"/>
  <c r="G128" i="28"/>
  <c r="G128" i="7"/>
  <c r="F55" i="35"/>
  <c r="J55" i="35"/>
  <c r="H55" i="35"/>
  <c r="I55" i="35"/>
  <c r="I7" i="31"/>
  <c r="J7" i="31"/>
  <c r="G7" i="31"/>
  <c r="H7" i="31"/>
  <c r="J63" i="32"/>
  <c r="H63" i="32"/>
  <c r="I63" i="32"/>
  <c r="H5" i="26"/>
  <c r="I5" i="26"/>
  <c r="J5" i="26"/>
  <c r="G62" i="24"/>
  <c r="J62" i="24"/>
  <c r="I13" i="28"/>
  <c r="H13" i="28"/>
  <c r="J13" i="28"/>
  <c r="J7" i="22"/>
  <c r="I7" i="22"/>
  <c r="H7" i="22"/>
  <c r="I59" i="22"/>
  <c r="G59" i="22"/>
  <c r="J55" i="28"/>
  <c r="H55" i="28"/>
  <c r="I55" i="28"/>
  <c r="F55" i="28"/>
  <c r="J51" i="27"/>
  <c r="I51" i="27"/>
  <c r="H51" i="27"/>
  <c r="J62" i="32"/>
  <c r="I62" i="32"/>
  <c r="G62" i="32"/>
  <c r="I58" i="28"/>
  <c r="H58" i="28"/>
  <c r="H6" i="21"/>
  <c r="I6" i="21"/>
  <c r="J11" i="21"/>
  <c r="H11" i="21"/>
  <c r="I11" i="21"/>
  <c r="H18" i="31"/>
  <c r="J18" i="31"/>
  <c r="I18" i="31"/>
  <c r="H47" i="29"/>
  <c r="I47" i="29"/>
  <c r="F47" i="29"/>
  <c r="J47" i="29"/>
  <c r="I61" i="26"/>
  <c r="J61" i="26"/>
  <c r="H61" i="26"/>
  <c r="H61" i="27"/>
  <c r="I61" i="27"/>
  <c r="J50" i="30"/>
  <c r="I50" i="30"/>
  <c r="H50" i="30"/>
  <c r="J31" i="25"/>
  <c r="H31" i="25"/>
  <c r="I31" i="25"/>
  <c r="J11" i="32"/>
  <c r="I11" i="32"/>
  <c r="H42" i="29"/>
  <c r="J42" i="29"/>
  <c r="H31" i="31"/>
  <c r="J31" i="31"/>
  <c r="I31" i="31"/>
  <c r="I42" i="21"/>
  <c r="J42" i="21"/>
  <c r="H42" i="21"/>
  <c r="G66" i="21"/>
  <c r="I66" i="21"/>
  <c r="H66" i="21"/>
  <c r="I30" i="28"/>
  <c r="J30" i="28"/>
  <c r="H18" i="21"/>
  <c r="J18" i="21"/>
  <c r="J55" i="24"/>
  <c r="H55" i="24"/>
  <c r="I55" i="24"/>
  <c r="F55" i="24"/>
  <c r="I34" i="26"/>
  <c r="F34" i="26"/>
  <c r="H34" i="26"/>
  <c r="J34" i="26"/>
  <c r="I42" i="31"/>
  <c r="H42" i="31"/>
  <c r="J42" i="31"/>
  <c r="J17" i="31"/>
  <c r="H17" i="31"/>
  <c r="I17" i="31"/>
  <c r="H50" i="31"/>
  <c r="J50" i="31"/>
  <c r="J13" i="24"/>
  <c r="H13" i="24"/>
  <c r="I13" i="24"/>
  <c r="F95" i="25"/>
  <c r="F95" i="24"/>
  <c r="F95" i="26"/>
  <c r="F95" i="28"/>
  <c r="F95" i="23"/>
  <c r="F95" i="32"/>
  <c r="F95" i="22"/>
  <c r="F95" i="29"/>
  <c r="F95" i="30"/>
  <c r="F95" i="19"/>
  <c r="F95" i="3"/>
  <c r="F95" i="10"/>
  <c r="F95" i="20"/>
  <c r="F95" i="8"/>
  <c r="F95" i="35"/>
  <c r="F95" i="31"/>
  <c r="F95" i="21"/>
  <c r="F95" i="18"/>
  <c r="F95" i="7"/>
  <c r="F118" i="22"/>
  <c r="F78" i="35"/>
  <c r="G45" i="31"/>
  <c r="E85" i="9"/>
  <c r="G52" i="26"/>
  <c r="G52" i="32"/>
  <c r="G52" i="21"/>
  <c r="G128" i="3"/>
  <c r="E4" i="22"/>
  <c r="E4" i="23"/>
  <c r="E4" i="26"/>
  <c r="F63" i="32"/>
  <c r="E45" i="30"/>
  <c r="E45" i="26"/>
  <c r="G115" i="26"/>
  <c r="G115" i="29"/>
  <c r="E6" i="26"/>
  <c r="E6" i="30"/>
  <c r="E19" i="23"/>
  <c r="E19" i="10"/>
  <c r="F95" i="14"/>
  <c r="H47" i="21"/>
  <c r="J35" i="28"/>
  <c r="I59" i="29"/>
  <c r="H58" i="31"/>
  <c r="I50" i="31"/>
  <c r="J10" i="26"/>
  <c r="I10" i="26"/>
  <c r="H10" i="26"/>
  <c r="H58" i="30"/>
  <c r="I58" i="30"/>
  <c r="J58" i="30"/>
  <c r="G66" i="23"/>
  <c r="H66" i="23"/>
  <c r="I66" i="23"/>
  <c r="H23" i="23"/>
  <c r="I23" i="23"/>
  <c r="J23" i="23"/>
  <c r="H45" i="25"/>
  <c r="I45" i="25"/>
  <c r="J9" i="31"/>
  <c r="I9" i="31"/>
  <c r="H9" i="31"/>
  <c r="J31" i="32"/>
  <c r="I31" i="32"/>
  <c r="H31" i="32"/>
  <c r="I17" i="29"/>
  <c r="E17" i="29"/>
  <c r="J17" i="29"/>
  <c r="H17" i="29"/>
  <c r="H34" i="25"/>
  <c r="I34" i="25"/>
  <c r="H39" i="30"/>
  <c r="I39" i="30"/>
  <c r="J39" i="30"/>
  <c r="J17" i="22"/>
  <c r="H17" i="22"/>
  <c r="I17" i="22"/>
  <c r="J27" i="22"/>
  <c r="H27" i="22"/>
  <c r="J15" i="22"/>
  <c r="I15" i="22"/>
  <c r="G90" i="23"/>
  <c r="G90" i="32"/>
  <c r="G90" i="25"/>
  <c r="G90" i="30"/>
  <c r="G90" i="22"/>
  <c r="G90" i="31"/>
  <c r="G90" i="35"/>
  <c r="G90" i="24"/>
  <c r="G90" i="29"/>
  <c r="G90" i="28"/>
  <c r="G90" i="18"/>
  <c r="G90" i="26"/>
  <c r="G90" i="21"/>
  <c r="G90" i="19"/>
  <c r="G90" i="10"/>
  <c r="G90" i="14"/>
  <c r="G90" i="7"/>
  <c r="G90" i="27"/>
  <c r="G90" i="20"/>
  <c r="G90" i="3"/>
  <c r="I45" i="27"/>
  <c r="J45" i="27"/>
  <c r="H45" i="27"/>
  <c r="J62" i="28"/>
  <c r="G62" i="28"/>
  <c r="H62" i="28"/>
  <c r="F39" i="21"/>
  <c r="J39" i="21"/>
  <c r="I39" i="21"/>
  <c r="J21" i="24"/>
  <c r="I21" i="24"/>
  <c r="H21" i="24"/>
  <c r="G66" i="26"/>
  <c r="I66" i="26"/>
  <c r="H19" i="30"/>
  <c r="I19" i="30"/>
  <c r="J19" i="30"/>
  <c r="I50" i="35"/>
  <c r="H50" i="35"/>
  <c r="H58" i="32"/>
  <c r="J58" i="32"/>
  <c r="I58" i="32"/>
  <c r="I15" i="29"/>
  <c r="H15" i="29"/>
  <c r="I30" i="31"/>
  <c r="J30" i="31"/>
  <c r="I34" i="28"/>
  <c r="F34" i="28"/>
  <c r="H34" i="28"/>
  <c r="J34" i="28"/>
  <c r="H63" i="27"/>
  <c r="J63" i="27"/>
  <c r="G43" i="30"/>
  <c r="J43" i="30"/>
  <c r="H43" i="30"/>
  <c r="J47" i="31"/>
  <c r="F47" i="31"/>
  <c r="H47" i="31"/>
  <c r="H51" i="32"/>
  <c r="I51" i="32"/>
  <c r="J51" i="32"/>
  <c r="J10" i="29"/>
  <c r="H10" i="29"/>
  <c r="I18" i="26"/>
  <c r="H18" i="26"/>
  <c r="G50" i="22"/>
  <c r="G50" i="25"/>
  <c r="G50" i="31"/>
  <c r="G50" i="21"/>
  <c r="G50" i="3"/>
  <c r="G50" i="29"/>
  <c r="G50" i="28"/>
  <c r="G50" i="23"/>
  <c r="G50" i="10"/>
  <c r="G50" i="26"/>
  <c r="G50" i="30"/>
  <c r="G50" i="19"/>
  <c r="G50" i="20"/>
  <c r="G50" i="7"/>
  <c r="G50" i="8"/>
  <c r="H46" i="21"/>
  <c r="J46" i="21"/>
  <c r="I46" i="21"/>
  <c r="H19" i="22"/>
  <c r="J19" i="22"/>
  <c r="I19" i="22"/>
  <c r="H31" i="22"/>
  <c r="J31" i="22"/>
  <c r="I31" i="22"/>
  <c r="H5" i="21"/>
  <c r="J5" i="21"/>
  <c r="J10" i="27"/>
  <c r="H10" i="27"/>
  <c r="I54" i="31"/>
  <c r="J54" i="31"/>
  <c r="H54" i="31"/>
  <c r="H38" i="30"/>
  <c r="J38" i="30"/>
  <c r="I38" i="30"/>
  <c r="E85" i="26"/>
  <c r="E85" i="32"/>
  <c r="E85" i="28"/>
  <c r="E85" i="30"/>
  <c r="E85" i="21"/>
  <c r="E85" i="27"/>
  <c r="E85" i="23"/>
  <c r="E85" i="35"/>
  <c r="E85" i="29"/>
  <c r="E85" i="25"/>
  <c r="E85" i="31"/>
  <c r="E85" i="24"/>
  <c r="E85" i="22"/>
  <c r="E85" i="20"/>
  <c r="E85" i="3"/>
  <c r="E85" i="18"/>
  <c r="E85" i="14"/>
  <c r="E85" i="10"/>
  <c r="G73" i="30"/>
  <c r="G73" i="24"/>
  <c r="E121" i="28"/>
  <c r="G116" i="25"/>
  <c r="G116" i="22"/>
  <c r="F50" i="29"/>
  <c r="F50" i="23"/>
  <c r="F65" i="28"/>
  <c r="G18" i="32"/>
  <c r="G27" i="7"/>
  <c r="G128" i="9"/>
  <c r="E30" i="26"/>
  <c r="H26" i="21"/>
  <c r="J58" i="28"/>
  <c r="J5" i="29"/>
  <c r="I21" i="32"/>
  <c r="H30" i="28"/>
  <c r="H30" i="31"/>
  <c r="G58" i="3"/>
  <c r="E63" i="32"/>
  <c r="G119" i="23"/>
  <c r="G119" i="25"/>
  <c r="G119" i="22"/>
  <c r="F34" i="14"/>
  <c r="G50" i="14"/>
  <c r="G15" i="24"/>
  <c r="G15" i="30"/>
  <c r="F90" i="28"/>
  <c r="E16" i="28"/>
  <c r="F26" i="29"/>
  <c r="G101" i="24"/>
  <c r="E26" i="27"/>
  <c r="E26" i="29"/>
  <c r="G34" i="32"/>
  <c r="F120" i="32"/>
  <c r="F91" i="32"/>
  <c r="F94" i="23"/>
  <c r="F22" i="22"/>
  <c r="G76" i="7"/>
  <c r="F123" i="21"/>
  <c r="F123" i="32"/>
  <c r="F6" i="10"/>
  <c r="G108" i="10"/>
  <c r="G17" i="22"/>
  <c r="F133" i="8"/>
  <c r="G76" i="10"/>
  <c r="E55" i="26"/>
  <c r="G101" i="8"/>
  <c r="E13" i="28"/>
  <c r="E43" i="31"/>
  <c r="E43" i="26"/>
  <c r="G98" i="19"/>
  <c r="G98" i="27"/>
  <c r="F14" i="7"/>
  <c r="G47" i="21"/>
  <c r="E72" i="22"/>
  <c r="E72" i="25"/>
  <c r="G89" i="9"/>
  <c r="F93" i="31"/>
  <c r="F93" i="27"/>
  <c r="E39" i="30"/>
  <c r="E42" i="30"/>
  <c r="E107" i="24"/>
  <c r="G94" i="21"/>
  <c r="G94" i="27"/>
  <c r="F31" i="31"/>
  <c r="H6" i="14"/>
  <c r="F120" i="18"/>
  <c r="G61" i="24"/>
  <c r="G61" i="30"/>
  <c r="G133" i="29"/>
  <c r="E106" i="31"/>
  <c r="E106" i="22"/>
  <c r="G113" i="21"/>
  <c r="G50" i="24"/>
  <c r="E21" i="26"/>
  <c r="E132" i="27"/>
  <c r="E67" i="22"/>
  <c r="E55" i="29"/>
  <c r="E23" i="31"/>
  <c r="G80" i="27"/>
  <c r="G80" i="28"/>
  <c r="J51" i="22"/>
  <c r="N4" i="36"/>
  <c r="R4" i="36"/>
  <c r="Q4" i="36"/>
  <c r="G106" i="21"/>
  <c r="G71" i="27"/>
  <c r="E132" i="21"/>
  <c r="F14" i="28"/>
  <c r="E32" i="22"/>
  <c r="G69" i="3"/>
  <c r="G69" i="10"/>
  <c r="E116" i="9"/>
  <c r="E54" i="7"/>
  <c r="G73" i="9"/>
  <c r="E116" i="7"/>
  <c r="G114" i="10"/>
  <c r="F59" i="10"/>
  <c r="G53" i="8"/>
  <c r="G76" i="8"/>
  <c r="G28" i="10"/>
  <c r="F30" i="3"/>
  <c r="E66" i="10"/>
  <c r="F99" i="3"/>
  <c r="F44" i="3"/>
  <c r="E71" i="7"/>
  <c r="G59" i="9"/>
  <c r="G59" i="3"/>
  <c r="G59" i="10"/>
  <c r="H59" i="14"/>
  <c r="G59" i="20"/>
  <c r="F109" i="18"/>
  <c r="J26" i="21"/>
  <c r="H31" i="21"/>
  <c r="I54" i="21"/>
  <c r="H18" i="23"/>
  <c r="J30" i="26"/>
  <c r="I27" i="22"/>
  <c r="J58" i="26"/>
  <c r="G61" i="27"/>
  <c r="G77" i="29"/>
  <c r="E95" i="32"/>
  <c r="J39" i="29"/>
  <c r="F120" i="21"/>
  <c r="J50" i="32"/>
  <c r="I63" i="27"/>
  <c r="I63" i="23"/>
  <c r="F131" i="35"/>
  <c r="I11" i="29"/>
  <c r="F31" i="26"/>
  <c r="F31" i="23"/>
  <c r="F94" i="31"/>
  <c r="G15" i="22"/>
  <c r="J35" i="22"/>
  <c r="J5" i="25"/>
  <c r="F98" i="29"/>
  <c r="E104" i="35"/>
  <c r="F81" i="35"/>
  <c r="I61" i="31"/>
  <c r="G26" i="27"/>
  <c r="G57" i="31"/>
  <c r="E21" i="27"/>
  <c r="E21" i="30"/>
  <c r="H21" i="27"/>
  <c r="H46" i="27"/>
  <c r="I13" i="32"/>
  <c r="I21" i="31"/>
  <c r="E121" i="31"/>
  <c r="E60" i="29"/>
  <c r="H63" i="23"/>
  <c r="H63" i="26"/>
  <c r="E69" i="23"/>
  <c r="I38" i="22"/>
  <c r="F38" i="30"/>
  <c r="F38" i="31"/>
  <c r="F67" i="25"/>
  <c r="F67" i="32"/>
  <c r="E91" i="22"/>
  <c r="J11" i="22"/>
  <c r="J23" i="32"/>
  <c r="E94" i="22"/>
  <c r="E94" i="27"/>
  <c r="I43" i="28"/>
  <c r="I43" i="30"/>
  <c r="I46" i="27"/>
  <c r="I62" i="26"/>
  <c r="F78" i="30"/>
  <c r="I10" i="29"/>
  <c r="I18" i="27"/>
  <c r="F26" i="24"/>
  <c r="I30" i="26"/>
  <c r="H42" i="27"/>
  <c r="H50" i="24"/>
  <c r="H50" i="27"/>
  <c r="E58" i="35"/>
  <c r="E106" i="35"/>
  <c r="F57" i="21"/>
  <c r="F64" i="26"/>
  <c r="E24" i="29"/>
  <c r="H10" i="28"/>
  <c r="E99" i="28"/>
  <c r="E99" i="24"/>
  <c r="G113" i="22"/>
  <c r="F23" i="22"/>
  <c r="E53" i="29"/>
  <c r="E53" i="26"/>
  <c r="G73" i="29"/>
  <c r="F106" i="25"/>
  <c r="G118" i="22"/>
  <c r="G118" i="32"/>
  <c r="F8" i="32"/>
  <c r="F36" i="27"/>
  <c r="E102" i="23"/>
  <c r="G116" i="27"/>
  <c r="I39" i="29"/>
  <c r="I42" i="29"/>
  <c r="I55" i="26"/>
  <c r="F55" i="22"/>
  <c r="F55" i="32"/>
  <c r="E81" i="31"/>
  <c r="F88" i="22"/>
  <c r="I47" i="31"/>
  <c r="F47" i="35"/>
  <c r="I47" i="35"/>
  <c r="F50" i="26"/>
  <c r="G66" i="27"/>
  <c r="J66" i="27"/>
  <c r="E87" i="32"/>
  <c r="E87" i="25"/>
  <c r="E5" i="30"/>
  <c r="H5" i="29"/>
  <c r="E32" i="24"/>
  <c r="G59" i="26"/>
  <c r="G59" i="25"/>
  <c r="G59" i="23"/>
  <c r="G59" i="29"/>
  <c r="G59" i="31"/>
  <c r="G59" i="35"/>
  <c r="F124" i="32"/>
  <c r="G94" i="26"/>
  <c r="H13" i="32"/>
  <c r="E17" i="22"/>
  <c r="E59" i="27"/>
  <c r="E72" i="21"/>
  <c r="E72" i="35"/>
  <c r="E96" i="21"/>
  <c r="E96" i="32"/>
  <c r="F130" i="29"/>
  <c r="G117" i="29"/>
  <c r="G43" i="26"/>
  <c r="J43" i="28"/>
  <c r="I7" i="29"/>
  <c r="H9" i="28"/>
  <c r="H9" i="29"/>
  <c r="H55" i="23"/>
  <c r="H55" i="26"/>
  <c r="E83" i="26"/>
  <c r="I9" i="29"/>
  <c r="G55" i="28"/>
  <c r="G119" i="21"/>
  <c r="G7" i="29"/>
  <c r="G18" i="23"/>
  <c r="G18" i="29"/>
  <c r="F52" i="22"/>
  <c r="J62" i="26"/>
  <c r="G62" i="26"/>
  <c r="G65" i="28"/>
  <c r="G89" i="30"/>
  <c r="H15" i="22"/>
  <c r="J17" i="30"/>
  <c r="G17" i="27"/>
  <c r="J21" i="27"/>
  <c r="E23" i="25"/>
  <c r="H23" i="32"/>
  <c r="H31" i="23"/>
  <c r="G40" i="28"/>
  <c r="G48" i="35"/>
  <c r="G72" i="22"/>
  <c r="G96" i="28"/>
  <c r="G120" i="23"/>
  <c r="G120" i="22"/>
  <c r="Q4" i="35"/>
  <c r="R4" i="35"/>
  <c r="N4" i="35"/>
  <c r="K6" i="36"/>
  <c r="F46" i="27"/>
  <c r="F59" i="32"/>
  <c r="E40" i="29"/>
  <c r="E116" i="3"/>
  <c r="E116" i="10"/>
  <c r="G36" i="7"/>
  <c r="E49" i="9"/>
  <c r="E66" i="3"/>
  <c r="F99" i="7"/>
  <c r="G53" i="9"/>
  <c r="G33" i="18"/>
  <c r="F22" i="18"/>
  <c r="G58" i="19"/>
  <c r="G59" i="19"/>
  <c r="F43" i="20"/>
  <c r="H54" i="21"/>
  <c r="J47" i="30"/>
  <c r="J63" i="35"/>
  <c r="I15" i="25"/>
  <c r="F70" i="35"/>
  <c r="G106" i="29"/>
  <c r="G106" i="30"/>
  <c r="E108" i="24"/>
  <c r="I6" i="22"/>
  <c r="J42" i="27"/>
  <c r="J61" i="27"/>
  <c r="G77" i="26"/>
  <c r="G39" i="24"/>
  <c r="E97" i="21"/>
  <c r="G50" i="27"/>
  <c r="I63" i="35"/>
  <c r="F131" i="22"/>
  <c r="I11" i="25"/>
  <c r="I31" i="23"/>
  <c r="G75" i="32"/>
  <c r="F94" i="28"/>
  <c r="E100" i="25"/>
  <c r="G35" i="32"/>
  <c r="G5" i="28"/>
  <c r="F57" i="26"/>
  <c r="F89" i="32"/>
  <c r="F113" i="21"/>
  <c r="F113" i="22"/>
  <c r="F121" i="26"/>
  <c r="F121" i="27"/>
  <c r="E21" i="23"/>
  <c r="E21" i="29"/>
  <c r="E21" i="31"/>
  <c r="E21" i="24"/>
  <c r="E132" i="28"/>
  <c r="E132" i="22"/>
  <c r="I13" i="31"/>
  <c r="G16" i="30"/>
  <c r="H30" i="22"/>
  <c r="E41" i="23"/>
  <c r="F80" i="31"/>
  <c r="E131" i="25"/>
  <c r="I19" i="25"/>
  <c r="E69" i="32"/>
  <c r="F67" i="30"/>
  <c r="F4" i="28"/>
  <c r="L4" i="28" s="1"/>
  <c r="F20" i="25"/>
  <c r="J23" i="22"/>
  <c r="I43" i="26"/>
  <c r="I46" i="31"/>
  <c r="G110" i="27"/>
  <c r="G114" i="24"/>
  <c r="I10" i="25"/>
  <c r="I18" i="23"/>
  <c r="E50" i="23"/>
  <c r="E58" i="27"/>
  <c r="H58" i="26"/>
  <c r="H58" i="27"/>
  <c r="E8" i="21"/>
  <c r="G37" i="24"/>
  <c r="I23" i="31"/>
  <c r="I23" i="22"/>
  <c r="E53" i="27"/>
  <c r="F106" i="24"/>
  <c r="F8" i="26"/>
  <c r="F36" i="25"/>
  <c r="H62" i="27"/>
  <c r="F93" i="35"/>
  <c r="E102" i="21"/>
  <c r="I39" i="22"/>
  <c r="I55" i="22"/>
  <c r="I58" i="27"/>
  <c r="E14" i="23"/>
  <c r="E14" i="26"/>
  <c r="F33" i="28"/>
  <c r="F33" i="29"/>
  <c r="G36" i="26"/>
  <c r="E81" i="30"/>
  <c r="I47" i="22"/>
  <c r="I50" i="24"/>
  <c r="F50" i="31"/>
  <c r="E84" i="21"/>
  <c r="E84" i="27"/>
  <c r="E87" i="24"/>
  <c r="H5" i="27"/>
  <c r="J10" i="24"/>
  <c r="G59" i="24"/>
  <c r="J59" i="22"/>
  <c r="G59" i="32"/>
  <c r="G59" i="27"/>
  <c r="F124" i="30"/>
  <c r="F123" i="25"/>
  <c r="F5" i="25"/>
  <c r="G27" i="27"/>
  <c r="J27" i="23"/>
  <c r="F109" i="21"/>
  <c r="E40" i="23"/>
  <c r="H43" i="26"/>
  <c r="H59" i="22"/>
  <c r="E96" i="22"/>
  <c r="G98" i="23"/>
  <c r="E34" i="25"/>
  <c r="E9" i="24"/>
  <c r="G68" i="23"/>
  <c r="H55" i="22"/>
  <c r="J55" i="32"/>
  <c r="J18" i="26"/>
  <c r="F101" i="27"/>
  <c r="J46" i="31"/>
  <c r="H11" i="25"/>
  <c r="J21" i="25"/>
  <c r="O4" i="35"/>
  <c r="S4" i="35"/>
  <c r="M15" i="36"/>
  <c r="P15" i="36" s="1"/>
  <c r="M24" i="36"/>
  <c r="P24" i="36" s="1"/>
  <c r="M21" i="36"/>
  <c r="P21" i="36" s="1"/>
  <c r="M22" i="36"/>
  <c r="P22" i="36" s="1"/>
  <c r="M20" i="36"/>
  <c r="P20" i="36" s="1"/>
  <c r="M17" i="36"/>
  <c r="P17" i="36" s="1"/>
  <c r="M18" i="36"/>
  <c r="P18" i="36" s="1"/>
  <c r="M8" i="36"/>
  <c r="P8" i="36" s="1"/>
  <c r="M16" i="36"/>
  <c r="P16" i="36" s="1"/>
  <c r="M13" i="36"/>
  <c r="P13" i="36" s="1"/>
  <c r="M14" i="36"/>
  <c r="P14" i="36" s="1"/>
  <c r="M19" i="36"/>
  <c r="P19" i="36" s="1"/>
  <c r="M12" i="36"/>
  <c r="P12" i="36" s="1"/>
  <c r="M9" i="36"/>
  <c r="P9" i="36" s="1"/>
  <c r="M10" i="36"/>
  <c r="P10" i="36" s="1"/>
  <c r="M23" i="36"/>
  <c r="P23" i="36" s="1"/>
  <c r="M7" i="36"/>
  <c r="P7" i="36" s="1"/>
  <c r="M5" i="36"/>
  <c r="P5" i="36" s="1"/>
  <c r="M6" i="36"/>
  <c r="P6" i="36" s="1"/>
  <c r="M11" i="36"/>
  <c r="P11" i="36" s="1"/>
  <c r="K16" i="36"/>
  <c r="K7" i="36"/>
  <c r="K24" i="36"/>
  <c r="K20" i="36"/>
  <c r="K15" i="36"/>
  <c r="K9" i="36"/>
  <c r="K23" i="36"/>
  <c r="K10" i="36"/>
  <c r="K17" i="36"/>
  <c r="K11" i="36"/>
  <c r="K12" i="36"/>
  <c r="K13" i="36"/>
  <c r="K8" i="36"/>
  <c r="K5" i="36"/>
  <c r="K22" i="36"/>
  <c r="K21" i="36"/>
  <c r="K18" i="36"/>
  <c r="K14" i="36"/>
  <c r="K19" i="36"/>
  <c r="E92" i="27"/>
  <c r="G5" i="29"/>
  <c r="F109" i="24"/>
  <c r="G36" i="10"/>
  <c r="F109" i="3"/>
  <c r="G95" i="9"/>
  <c r="G53" i="7"/>
  <c r="F67" i="7"/>
  <c r="F99" i="10"/>
  <c r="G23" i="32"/>
  <c r="G69" i="14"/>
  <c r="G35" i="21"/>
  <c r="E55" i="21"/>
  <c r="J47" i="22"/>
  <c r="G53" i="24"/>
  <c r="E61" i="27"/>
  <c r="F118" i="28"/>
  <c r="G61" i="26"/>
  <c r="G74" i="28"/>
  <c r="E92" i="32"/>
  <c r="J39" i="22"/>
  <c r="G50" i="32"/>
  <c r="I66" i="27"/>
  <c r="J35" i="24"/>
  <c r="G35" i="27"/>
  <c r="J5" i="27"/>
  <c r="F89" i="30"/>
  <c r="E6" i="28"/>
  <c r="G57" i="24"/>
  <c r="G57" i="22"/>
  <c r="E21" i="22"/>
  <c r="E21" i="32"/>
  <c r="H46" i="31"/>
  <c r="E46" i="32"/>
  <c r="G92" i="24"/>
  <c r="E132" i="26"/>
  <c r="F80" i="27"/>
  <c r="E63" i="29"/>
  <c r="F90" i="35"/>
  <c r="E37" i="22"/>
  <c r="E91" i="30"/>
  <c r="F4" i="30"/>
  <c r="J23" i="26"/>
  <c r="J23" i="31"/>
  <c r="F133" i="30"/>
  <c r="I59" i="25"/>
  <c r="G110" i="35"/>
  <c r="I10" i="32"/>
  <c r="F14" i="25"/>
  <c r="H42" i="25"/>
  <c r="E82" i="30"/>
  <c r="J47" i="24"/>
  <c r="E24" i="25"/>
  <c r="E24" i="27"/>
  <c r="E7" i="25"/>
  <c r="H10" i="32"/>
  <c r="E8" i="24"/>
  <c r="I23" i="26"/>
  <c r="F82" i="22"/>
  <c r="G52" i="30"/>
  <c r="I39" i="31"/>
  <c r="I55" i="23"/>
  <c r="I55" i="32"/>
  <c r="I47" i="24"/>
  <c r="I47" i="30"/>
  <c r="F47" i="30"/>
  <c r="J59" i="25"/>
  <c r="F124" i="27"/>
  <c r="G94" i="32"/>
  <c r="F5" i="23"/>
  <c r="F5" i="22"/>
  <c r="G27" i="32"/>
  <c r="E72" i="26"/>
  <c r="E72" i="23"/>
  <c r="E75" i="29"/>
  <c r="F45" i="27"/>
  <c r="I45" i="22"/>
  <c r="E12" i="27"/>
  <c r="E9" i="28"/>
  <c r="E55" i="24"/>
  <c r="E83" i="32"/>
  <c r="I9" i="28"/>
  <c r="F17" i="26"/>
  <c r="F17" i="30"/>
  <c r="G28" i="31"/>
  <c r="G28" i="23"/>
  <c r="G55" i="24"/>
  <c r="E89" i="28"/>
  <c r="H47" i="35"/>
  <c r="E45" i="27"/>
  <c r="F52" i="25"/>
  <c r="F60" i="27"/>
  <c r="J38" i="22"/>
  <c r="J19" i="25"/>
  <c r="G65" i="35"/>
  <c r="E127" i="21"/>
  <c r="E27" i="26"/>
  <c r="G88" i="27"/>
  <c r="G112" i="26"/>
  <c r="S4" i="36"/>
  <c r="O4" i="36"/>
  <c r="L6" i="36"/>
  <c r="L7" i="36"/>
  <c r="L15" i="36"/>
  <c r="L16" i="36"/>
  <c r="L10" i="36"/>
  <c r="L9" i="36"/>
  <c r="L14" i="36"/>
  <c r="L19" i="36"/>
  <c r="L11" i="36"/>
  <c r="L22" i="36"/>
  <c r="L17" i="36"/>
  <c r="L20" i="36"/>
  <c r="L21" i="36"/>
  <c r="L24" i="36"/>
  <c r="L8" i="36"/>
  <c r="L5" i="36"/>
  <c r="L18" i="36"/>
  <c r="L23" i="36"/>
  <c r="L12" i="36"/>
  <c r="L13" i="36"/>
  <c r="G107" i="20"/>
  <c r="G107" i="31"/>
  <c r="G107" i="26"/>
  <c r="G107" i="29"/>
  <c r="G107" i="23"/>
  <c r="G107" i="30"/>
  <c r="G107" i="27"/>
  <c r="G107" i="21"/>
  <c r="E51" i="35"/>
  <c r="E51" i="28"/>
  <c r="E51" i="21"/>
  <c r="E51" i="31"/>
  <c r="E51" i="30"/>
  <c r="E51" i="23"/>
  <c r="E51" i="24"/>
  <c r="E51" i="22"/>
  <c r="E56" i="18"/>
  <c r="E56" i="35"/>
  <c r="E56" i="21"/>
  <c r="E56" i="30"/>
  <c r="E56" i="22"/>
  <c r="E56" i="26"/>
  <c r="E56" i="28"/>
  <c r="E56" i="25"/>
  <c r="F79" i="7"/>
  <c r="F79" i="32"/>
  <c r="F79" i="35"/>
  <c r="F79" i="23"/>
  <c r="F79" i="26"/>
  <c r="F79" i="21"/>
  <c r="F79" i="28"/>
  <c r="F79" i="30"/>
  <c r="F79" i="24"/>
  <c r="F79" i="27"/>
  <c r="F79" i="22"/>
  <c r="F86" i="24"/>
  <c r="F86" i="22"/>
  <c r="F86" i="32"/>
  <c r="F86" i="28"/>
  <c r="F86" i="31"/>
  <c r="F86" i="23"/>
  <c r="E31" i="27"/>
  <c r="E31" i="21"/>
  <c r="E31" i="25"/>
  <c r="E31" i="22"/>
  <c r="E31" i="32"/>
  <c r="E31" i="28"/>
  <c r="E31" i="23"/>
  <c r="E31" i="31"/>
  <c r="E31" i="26"/>
  <c r="E31" i="29"/>
  <c r="G93" i="19"/>
  <c r="G93" i="31"/>
  <c r="G93" i="23"/>
  <c r="G93" i="25"/>
  <c r="G93" i="21"/>
  <c r="G93" i="26"/>
  <c r="G32" i="19"/>
  <c r="G32" i="26"/>
  <c r="G32" i="22"/>
  <c r="G32" i="23"/>
  <c r="G32" i="21"/>
  <c r="G32" i="29"/>
  <c r="G32" i="24"/>
  <c r="G103" i="25"/>
  <c r="G103" i="22"/>
  <c r="G103" i="27"/>
  <c r="G103" i="30"/>
  <c r="G103" i="19"/>
  <c r="E109" i="19"/>
  <c r="E109" i="32"/>
  <c r="E109" i="30"/>
  <c r="E109" i="26"/>
  <c r="E109" i="21"/>
  <c r="E109" i="24"/>
  <c r="E109" i="28"/>
  <c r="E109" i="29"/>
  <c r="E109" i="23"/>
  <c r="E109" i="25"/>
  <c r="F87" i="28"/>
  <c r="F87" i="29"/>
  <c r="F87" i="35"/>
  <c r="F87" i="22"/>
  <c r="F87" i="24"/>
  <c r="F87" i="32"/>
  <c r="F122" i="7"/>
  <c r="F122" i="31"/>
  <c r="F122" i="32"/>
  <c r="F122" i="23"/>
  <c r="F122" i="35"/>
  <c r="F122" i="25"/>
  <c r="F122" i="30"/>
  <c r="F122" i="24"/>
  <c r="F15" i="24"/>
  <c r="F15" i="23"/>
  <c r="F15" i="29"/>
  <c r="F15" i="31"/>
  <c r="F15" i="32"/>
  <c r="F15" i="28"/>
  <c r="F15" i="21"/>
  <c r="E38" i="31"/>
  <c r="E38" i="26"/>
  <c r="E38" i="30"/>
  <c r="E38" i="25"/>
  <c r="E38" i="24"/>
  <c r="E38" i="29"/>
  <c r="E38" i="22"/>
  <c r="F73" i="18"/>
  <c r="F73" i="35"/>
  <c r="F73" i="26"/>
  <c r="F73" i="21"/>
  <c r="F73" i="32"/>
  <c r="F73" i="29"/>
  <c r="F73" i="23"/>
  <c r="E79" i="3"/>
  <c r="E79" i="28"/>
  <c r="E79" i="22"/>
  <c r="E79" i="21"/>
  <c r="E79" i="31"/>
  <c r="E79" i="30"/>
  <c r="E79" i="26"/>
  <c r="E79" i="23"/>
  <c r="G11" i="32"/>
  <c r="G11" i="26"/>
  <c r="G11" i="23"/>
  <c r="G11" i="30"/>
  <c r="G38" i="27"/>
  <c r="G38" i="28"/>
  <c r="G38" i="29"/>
  <c r="G38" i="32"/>
  <c r="G38" i="25"/>
  <c r="G38" i="31"/>
  <c r="G38" i="23"/>
  <c r="G38" i="24"/>
  <c r="E128" i="28"/>
  <c r="E128" i="24"/>
  <c r="E128" i="29"/>
  <c r="E128" i="25"/>
  <c r="E128" i="21"/>
  <c r="E128" i="26"/>
  <c r="E128" i="30"/>
  <c r="E128" i="32"/>
  <c r="E15" i="27"/>
  <c r="E15" i="26"/>
  <c r="E15" i="23"/>
  <c r="E15" i="21"/>
  <c r="E15" i="25"/>
  <c r="E15" i="30"/>
  <c r="E15" i="32"/>
  <c r="E15" i="28"/>
  <c r="E15" i="31"/>
  <c r="E15" i="29"/>
  <c r="E15" i="22"/>
  <c r="F125" i="19"/>
  <c r="F125" i="35"/>
  <c r="F125" i="27"/>
  <c r="F125" i="28"/>
  <c r="F125" i="31"/>
  <c r="F125" i="25"/>
  <c r="F125" i="32"/>
  <c r="F125" i="24"/>
  <c r="F125" i="30"/>
  <c r="F125" i="22"/>
  <c r="F125" i="23"/>
  <c r="F125" i="29"/>
  <c r="F125" i="26"/>
  <c r="F19" i="24"/>
  <c r="F19" i="26"/>
  <c r="F19" i="29"/>
  <c r="F19" i="28"/>
  <c r="F19" i="21"/>
  <c r="F19" i="32"/>
  <c r="F68" i="35"/>
  <c r="F68" i="26"/>
  <c r="F68" i="24"/>
  <c r="F68" i="25"/>
  <c r="F68" i="27"/>
  <c r="F132" i="19"/>
  <c r="F132" i="24"/>
  <c r="F132" i="21"/>
  <c r="F132" i="35"/>
  <c r="F132" i="28"/>
  <c r="F132" i="29"/>
  <c r="F77" i="20"/>
  <c r="F77" i="30"/>
  <c r="F77" i="24"/>
  <c r="F77" i="29"/>
  <c r="F77" i="28"/>
  <c r="F77" i="23"/>
  <c r="F77" i="35"/>
  <c r="F77" i="25"/>
  <c r="F77" i="26"/>
  <c r="F77" i="22"/>
  <c r="F77" i="21"/>
  <c r="F97" i="29"/>
  <c r="F97" i="21"/>
  <c r="F97" i="35"/>
  <c r="F97" i="31"/>
  <c r="F97" i="28"/>
  <c r="F97" i="22"/>
  <c r="F97" i="30"/>
  <c r="F97" i="26"/>
  <c r="E111" i="30"/>
  <c r="E111" i="21"/>
  <c r="E111" i="27"/>
  <c r="E111" i="24"/>
  <c r="E111" i="29"/>
  <c r="F129" i="19"/>
  <c r="F129" i="24"/>
  <c r="F129" i="28"/>
  <c r="F129" i="27"/>
  <c r="F129" i="35"/>
  <c r="F129" i="29"/>
  <c r="F129" i="30"/>
  <c r="F129" i="25"/>
  <c r="F129" i="21"/>
  <c r="E25" i="14"/>
  <c r="E25" i="29"/>
  <c r="E25" i="27"/>
  <c r="E25" i="30"/>
  <c r="E25" i="21"/>
  <c r="E25" i="32"/>
  <c r="E25" i="26"/>
  <c r="E25" i="25"/>
  <c r="E25" i="23"/>
  <c r="E25" i="24"/>
  <c r="E25" i="31"/>
  <c r="E25" i="22"/>
  <c r="E25" i="28"/>
  <c r="E98" i="30"/>
  <c r="E98" i="29"/>
  <c r="E98" i="27"/>
  <c r="E98" i="35"/>
  <c r="E98" i="24"/>
  <c r="E98" i="31"/>
  <c r="E98" i="26"/>
  <c r="E98" i="22"/>
  <c r="G81" i="35"/>
  <c r="G81" i="27"/>
  <c r="G81" i="23"/>
  <c r="G81" i="24"/>
  <c r="G81" i="26"/>
  <c r="G81" i="31"/>
  <c r="E110" i="35"/>
  <c r="E110" i="30"/>
  <c r="E110" i="28"/>
  <c r="E110" i="27"/>
  <c r="E110" i="24"/>
  <c r="E110" i="22"/>
  <c r="E110" i="21"/>
  <c r="F117" i="30"/>
  <c r="F117" i="32"/>
  <c r="F117" i="27"/>
  <c r="F117" i="24"/>
  <c r="F117" i="21"/>
  <c r="F117" i="31"/>
  <c r="F117" i="26"/>
  <c r="F117" i="28"/>
  <c r="F117" i="25"/>
  <c r="E48" i="21"/>
  <c r="E48" i="30"/>
  <c r="E48" i="31"/>
  <c r="E48" i="27"/>
  <c r="E48" i="24"/>
  <c r="E48" i="23"/>
  <c r="E48" i="28"/>
  <c r="E48" i="29"/>
  <c r="G121" i="22"/>
  <c r="G121" i="29"/>
  <c r="G121" i="24"/>
  <c r="G121" i="25"/>
  <c r="F68" i="31"/>
  <c r="E51" i="32"/>
  <c r="F11" i="22"/>
  <c r="F69" i="21"/>
  <c r="F41" i="31"/>
  <c r="F73" i="25"/>
  <c r="F73" i="24"/>
  <c r="F105" i="22"/>
  <c r="E20" i="29"/>
  <c r="F119" i="32"/>
  <c r="G85" i="28"/>
  <c r="G121" i="35"/>
  <c r="F13" i="22"/>
  <c r="G32" i="25"/>
  <c r="G32" i="32"/>
  <c r="E74" i="23"/>
  <c r="E98" i="21"/>
  <c r="E122" i="25"/>
  <c r="N4" i="24"/>
  <c r="Q4" i="24"/>
  <c r="R4" i="24"/>
  <c r="G93" i="29"/>
  <c r="E62" i="32"/>
  <c r="F58" i="29"/>
  <c r="G103" i="21"/>
  <c r="F92" i="24"/>
  <c r="E48" i="22"/>
  <c r="E64" i="24"/>
  <c r="F24" i="31"/>
  <c r="E103" i="22"/>
  <c r="G129" i="26"/>
  <c r="F9" i="32"/>
  <c r="E44" i="22"/>
  <c r="E44" i="32"/>
  <c r="E101" i="32"/>
  <c r="G38" i="22"/>
  <c r="E38" i="28"/>
  <c r="F114" i="31"/>
  <c r="E8" i="19"/>
  <c r="E8" i="32"/>
  <c r="E8" i="22"/>
  <c r="E8" i="23"/>
  <c r="E8" i="26"/>
  <c r="E8" i="30"/>
  <c r="E8" i="31"/>
  <c r="F32" i="20"/>
  <c r="F32" i="30"/>
  <c r="F32" i="21"/>
  <c r="F32" i="23"/>
  <c r="F32" i="28"/>
  <c r="F32" i="29"/>
  <c r="F32" i="25"/>
  <c r="G106" i="31"/>
  <c r="G106" i="26"/>
  <c r="G106" i="24"/>
  <c r="G106" i="23"/>
  <c r="F132" i="10"/>
  <c r="G14" i="22"/>
  <c r="G14" i="25"/>
  <c r="G14" i="32"/>
  <c r="G14" i="26"/>
  <c r="G14" i="23"/>
  <c r="G14" i="24"/>
  <c r="G14" i="31"/>
  <c r="G14" i="28"/>
  <c r="F61" i="35"/>
  <c r="F61" i="24"/>
  <c r="F61" i="29"/>
  <c r="F61" i="25"/>
  <c r="F61" i="27"/>
  <c r="F61" i="22"/>
  <c r="E121" i="27"/>
  <c r="E121" i="24"/>
  <c r="E121" i="35"/>
  <c r="E121" i="30"/>
  <c r="E121" i="25"/>
  <c r="E121" i="21"/>
  <c r="E122" i="7"/>
  <c r="F35" i="30"/>
  <c r="F35" i="24"/>
  <c r="F35" i="32"/>
  <c r="F35" i="26"/>
  <c r="F35" i="29"/>
  <c r="F35" i="23"/>
  <c r="F35" i="27"/>
  <c r="F35" i="31"/>
  <c r="F35" i="25"/>
  <c r="F35" i="28"/>
  <c r="F35" i="22"/>
  <c r="F35" i="21"/>
  <c r="F116" i="19"/>
  <c r="F116" i="35"/>
  <c r="F116" i="28"/>
  <c r="F116" i="30"/>
  <c r="F116" i="25"/>
  <c r="F116" i="26"/>
  <c r="F54" i="19"/>
  <c r="F54" i="27"/>
  <c r="F54" i="32"/>
  <c r="F54" i="25"/>
  <c r="F54" i="31"/>
  <c r="F54" i="29"/>
  <c r="F54" i="26"/>
  <c r="F54" i="24"/>
  <c r="F54" i="23"/>
  <c r="F54" i="28"/>
  <c r="F54" i="35"/>
  <c r="E36" i="31"/>
  <c r="E36" i="22"/>
  <c r="E36" i="21"/>
  <c r="E36" i="32"/>
  <c r="E36" i="30"/>
  <c r="E36" i="23"/>
  <c r="E36" i="25"/>
  <c r="E36" i="26"/>
  <c r="E30" i="32"/>
  <c r="E30" i="30"/>
  <c r="E30" i="24"/>
  <c r="E30" i="27"/>
  <c r="E30" i="22"/>
  <c r="E30" i="31"/>
  <c r="E30" i="23"/>
  <c r="E30" i="21"/>
  <c r="G63" i="35"/>
  <c r="G63" i="22"/>
  <c r="G63" i="31"/>
  <c r="G63" i="32"/>
  <c r="G63" i="28"/>
  <c r="G63" i="29"/>
  <c r="G63" i="26"/>
  <c r="G63" i="30"/>
  <c r="G63" i="25"/>
  <c r="G63" i="23"/>
  <c r="G63" i="24"/>
  <c r="G63" i="27"/>
  <c r="E81" i="24"/>
  <c r="E81" i="26"/>
  <c r="E81" i="32"/>
  <c r="E81" i="29"/>
  <c r="E81" i="25"/>
  <c r="M4" i="3"/>
  <c r="P4" i="3" s="1"/>
  <c r="E52" i="18"/>
  <c r="E52" i="35"/>
  <c r="E52" i="27"/>
  <c r="E52" i="22"/>
  <c r="E52" i="24"/>
  <c r="E52" i="32"/>
  <c r="E52" i="31"/>
  <c r="E52" i="25"/>
  <c r="E52" i="26"/>
  <c r="E52" i="23"/>
  <c r="G82" i="23"/>
  <c r="G82" i="35"/>
  <c r="G82" i="29"/>
  <c r="G82" i="28"/>
  <c r="E124" i="18"/>
  <c r="E124" i="22"/>
  <c r="E124" i="23"/>
  <c r="E124" i="25"/>
  <c r="E124" i="35"/>
  <c r="E124" i="27"/>
  <c r="E124" i="31"/>
  <c r="E124" i="21"/>
  <c r="F53" i="18"/>
  <c r="F53" i="31"/>
  <c r="F53" i="24"/>
  <c r="F53" i="27"/>
  <c r="F53" i="28"/>
  <c r="F53" i="21"/>
  <c r="F53" i="35"/>
  <c r="F53" i="26"/>
  <c r="F53" i="30"/>
  <c r="F53" i="23"/>
  <c r="F81" i="8"/>
  <c r="F81" i="23"/>
  <c r="F81" i="26"/>
  <c r="F81" i="21"/>
  <c r="F81" i="27"/>
  <c r="F81" i="32"/>
  <c r="F81" i="28"/>
  <c r="F81" i="31"/>
  <c r="E13" i="3"/>
  <c r="E13" i="32"/>
  <c r="E13" i="31"/>
  <c r="E13" i="25"/>
  <c r="E13" i="30"/>
  <c r="E13" i="29"/>
  <c r="E13" i="22"/>
  <c r="E13" i="21"/>
  <c r="E108" i="30"/>
  <c r="E108" i="23"/>
  <c r="E108" i="27"/>
  <c r="E108" i="26"/>
  <c r="E108" i="25"/>
  <c r="E108" i="35"/>
  <c r="E108" i="29"/>
  <c r="E108" i="28"/>
  <c r="E108" i="21"/>
  <c r="F115" i="18"/>
  <c r="F115" i="30"/>
  <c r="F115" i="27"/>
  <c r="F115" i="22"/>
  <c r="F115" i="35"/>
  <c r="F115" i="29"/>
  <c r="F115" i="23"/>
  <c r="F115" i="24"/>
  <c r="F115" i="21"/>
  <c r="F123" i="31"/>
  <c r="F123" i="27"/>
  <c r="F123" i="24"/>
  <c r="F123" i="26"/>
  <c r="F123" i="35"/>
  <c r="F123" i="30"/>
  <c r="F123" i="29"/>
  <c r="G63" i="8"/>
  <c r="F66" i="7"/>
  <c r="F66" i="32"/>
  <c r="F66" i="26"/>
  <c r="F66" i="29"/>
  <c r="F66" i="21"/>
  <c r="F66" i="35"/>
  <c r="F66" i="31"/>
  <c r="F66" i="22"/>
  <c r="F66" i="23"/>
  <c r="E122" i="9"/>
  <c r="G83" i="35"/>
  <c r="G83" i="31"/>
  <c r="G83" i="32"/>
  <c r="G83" i="22"/>
  <c r="G83" i="24"/>
  <c r="F100" i="20"/>
  <c r="F100" i="29"/>
  <c r="F100" i="30"/>
  <c r="F100" i="25"/>
  <c r="F100" i="32"/>
  <c r="F100" i="23"/>
  <c r="F100" i="24"/>
  <c r="F100" i="21"/>
  <c r="E117" i="20"/>
  <c r="E117" i="35"/>
  <c r="E117" i="26"/>
  <c r="E117" i="21"/>
  <c r="E117" i="32"/>
  <c r="E117" i="31"/>
  <c r="E117" i="28"/>
  <c r="E117" i="22"/>
  <c r="E117" i="25"/>
  <c r="E125" i="32"/>
  <c r="E125" i="27"/>
  <c r="E125" i="29"/>
  <c r="E125" i="23"/>
  <c r="E125" i="35"/>
  <c r="E125" i="24"/>
  <c r="E125" i="31"/>
  <c r="E125" i="25"/>
  <c r="E125" i="21"/>
  <c r="F74" i="31"/>
  <c r="F74" i="22"/>
  <c r="F74" i="28"/>
  <c r="F74" i="29"/>
  <c r="F74" i="27"/>
  <c r="F74" i="23"/>
  <c r="G100" i="30"/>
  <c r="G100" i="24"/>
  <c r="G100" i="21"/>
  <c r="G100" i="31"/>
  <c r="G100" i="29"/>
  <c r="G100" i="32"/>
  <c r="G100" i="23"/>
  <c r="G100" i="27"/>
  <c r="G100" i="25"/>
  <c r="G100" i="35"/>
  <c r="G100" i="22"/>
  <c r="G100" i="28"/>
  <c r="G100" i="26"/>
  <c r="G20" i="26"/>
  <c r="G20" i="31"/>
  <c r="G20" i="24"/>
  <c r="G20" i="27"/>
  <c r="G20" i="29"/>
  <c r="G20" i="32"/>
  <c r="G20" i="30"/>
  <c r="E130" i="7"/>
  <c r="E48" i="3"/>
  <c r="F98" i="20"/>
  <c r="F98" i="32"/>
  <c r="F98" i="30"/>
  <c r="F98" i="26"/>
  <c r="F98" i="22"/>
  <c r="F98" i="28"/>
  <c r="F98" i="19"/>
  <c r="F98" i="35"/>
  <c r="F98" i="31"/>
  <c r="F98" i="25"/>
  <c r="F44" i="7"/>
  <c r="G114" i="19"/>
  <c r="G114" i="26"/>
  <c r="G114" i="22"/>
  <c r="G114" i="23"/>
  <c r="G114" i="29"/>
  <c r="G114" i="27"/>
  <c r="G114" i="31"/>
  <c r="G114" i="28"/>
  <c r="E87" i="29"/>
  <c r="E87" i="23"/>
  <c r="E87" i="31"/>
  <c r="E87" i="35"/>
  <c r="E87" i="28"/>
  <c r="F7" i="20"/>
  <c r="F7" i="32"/>
  <c r="F7" i="22"/>
  <c r="F7" i="23"/>
  <c r="F7" i="29"/>
  <c r="F7" i="30"/>
  <c r="F7" i="27"/>
  <c r="F7" i="31"/>
  <c r="F7" i="24"/>
  <c r="F7" i="26"/>
  <c r="F27" i="32"/>
  <c r="F27" i="30"/>
  <c r="F27" i="27"/>
  <c r="F27" i="23"/>
  <c r="F27" i="22"/>
  <c r="F27" i="29"/>
  <c r="F27" i="26"/>
  <c r="F85" i="3"/>
  <c r="G57" i="26"/>
  <c r="G57" i="28"/>
  <c r="G57" i="23"/>
  <c r="G57" i="35"/>
  <c r="G57" i="32"/>
  <c r="G57" i="27"/>
  <c r="G57" i="21"/>
  <c r="E67" i="25"/>
  <c r="E67" i="24"/>
  <c r="E67" i="26"/>
  <c r="E67" i="21"/>
  <c r="E67" i="31"/>
  <c r="E67" i="29"/>
  <c r="E67" i="28"/>
  <c r="E67" i="23"/>
  <c r="E127" i="19"/>
  <c r="E127" i="25"/>
  <c r="E127" i="23"/>
  <c r="E127" i="22"/>
  <c r="E127" i="27"/>
  <c r="E127" i="32"/>
  <c r="E127" i="28"/>
  <c r="E127" i="26"/>
  <c r="E127" i="31"/>
  <c r="E127" i="29"/>
  <c r="E127" i="24"/>
  <c r="G6" i="20"/>
  <c r="M225" i="20" s="1"/>
  <c r="P225" i="20" s="1"/>
  <c r="G6" i="29"/>
  <c r="G6" i="28"/>
  <c r="G6" i="24"/>
  <c r="E68" i="35"/>
  <c r="E68" i="28"/>
  <c r="E68" i="31"/>
  <c r="E68" i="26"/>
  <c r="E68" i="30"/>
  <c r="E68" i="23"/>
  <c r="E68" i="24"/>
  <c r="E68" i="25"/>
  <c r="E68" i="22"/>
  <c r="G74" i="25"/>
  <c r="G74" i="23"/>
  <c r="G74" i="27"/>
  <c r="G74" i="21"/>
  <c r="G74" i="31"/>
  <c r="G74" i="35"/>
  <c r="G74" i="29"/>
  <c r="E100" i="32"/>
  <c r="E100" i="27"/>
  <c r="E100" i="26"/>
  <c r="E100" i="21"/>
  <c r="E100" i="22"/>
  <c r="E100" i="30"/>
  <c r="E100" i="28"/>
  <c r="E100" i="31"/>
  <c r="F37" i="19"/>
  <c r="F37" i="32"/>
  <c r="F37" i="30"/>
  <c r="F37" i="27"/>
  <c r="F37" i="31"/>
  <c r="F37" i="29"/>
  <c r="F37" i="28"/>
  <c r="F37" i="22"/>
  <c r="F37" i="24"/>
  <c r="F37" i="23"/>
  <c r="F37" i="21"/>
  <c r="E90" i="27"/>
  <c r="E90" i="22"/>
  <c r="E90" i="23"/>
  <c r="E90" i="21"/>
  <c r="E90" i="35"/>
  <c r="E90" i="30"/>
  <c r="E90" i="24"/>
  <c r="E90" i="28"/>
  <c r="E90" i="31"/>
  <c r="F93" i="18"/>
  <c r="F93" i="24"/>
  <c r="F93" i="23"/>
  <c r="F93" i="21"/>
  <c r="F93" i="30"/>
  <c r="F93" i="29"/>
  <c r="F93" i="32"/>
  <c r="F93" i="26"/>
  <c r="F93" i="28"/>
  <c r="E99" i="23"/>
  <c r="E99" i="22"/>
  <c r="E99" i="21"/>
  <c r="E99" i="25"/>
  <c r="E99" i="27"/>
  <c r="E16" i="19"/>
  <c r="E16" i="32"/>
  <c r="E16" i="23"/>
  <c r="E16" i="24"/>
  <c r="E16" i="21"/>
  <c r="E16" i="26"/>
  <c r="G109" i="20"/>
  <c r="G109" i="26"/>
  <c r="G109" i="31"/>
  <c r="G109" i="28"/>
  <c r="G109" i="25"/>
  <c r="G109" i="35"/>
  <c r="G109" i="23"/>
  <c r="G109" i="29"/>
  <c r="G109" i="22"/>
  <c r="E5" i="7"/>
  <c r="E5" i="25"/>
  <c r="E5" i="24"/>
  <c r="E5" i="29"/>
  <c r="E5" i="28"/>
  <c r="G105" i="35"/>
  <c r="G105" i="32"/>
  <c r="G105" i="28"/>
  <c r="G105" i="23"/>
  <c r="G105" i="24"/>
  <c r="G105" i="26"/>
  <c r="G105" i="30"/>
  <c r="G105" i="21"/>
  <c r="G105" i="31"/>
  <c r="G105" i="25"/>
  <c r="E107" i="31"/>
  <c r="E107" i="32"/>
  <c r="E107" i="27"/>
  <c r="E107" i="28"/>
  <c r="E107" i="29"/>
  <c r="E107" i="26"/>
  <c r="E28" i="29"/>
  <c r="E28" i="27"/>
  <c r="E28" i="25"/>
  <c r="E28" i="24"/>
  <c r="E28" i="31"/>
  <c r="E28" i="26"/>
  <c r="F124" i="29"/>
  <c r="F124" i="31"/>
  <c r="F124" i="23"/>
  <c r="F124" i="22"/>
  <c r="F124" i="25"/>
  <c r="F124" i="24"/>
  <c r="F124" i="26"/>
  <c r="G89" i="35"/>
  <c r="G89" i="28"/>
  <c r="G89" i="24"/>
  <c r="G89" i="29"/>
  <c r="G89" i="31"/>
  <c r="G89" i="22"/>
  <c r="G89" i="25"/>
  <c r="G89" i="27"/>
  <c r="F59" i="28"/>
  <c r="F59" i="30"/>
  <c r="F59" i="27"/>
  <c r="F59" i="23"/>
  <c r="F59" i="35"/>
  <c r="F59" i="31"/>
  <c r="F59" i="29"/>
  <c r="F59" i="26"/>
  <c r="F59" i="22"/>
  <c r="G4" i="32"/>
  <c r="M183" i="32" s="1"/>
  <c r="P183" i="32" s="1"/>
  <c r="G4" i="28"/>
  <c r="M4" i="28" s="1"/>
  <c r="G4" i="29"/>
  <c r="G4" i="26"/>
  <c r="G4" i="30"/>
  <c r="G4" i="27"/>
  <c r="G4" i="22"/>
  <c r="G4" i="25"/>
  <c r="G4" i="21"/>
  <c r="G4" i="23"/>
  <c r="G4" i="31"/>
  <c r="G4" i="24"/>
  <c r="E14" i="10"/>
  <c r="E14" i="30"/>
  <c r="E14" i="25"/>
  <c r="E14" i="22"/>
  <c r="E14" i="29"/>
  <c r="E14" i="31"/>
  <c r="E14" i="27"/>
  <c r="E14" i="28"/>
  <c r="G109" i="14"/>
  <c r="E15" i="19"/>
  <c r="G115" i="19"/>
  <c r="G94" i="20"/>
  <c r="G97" i="20"/>
  <c r="G108" i="18"/>
  <c r="G6" i="21"/>
  <c r="E61" i="21"/>
  <c r="F61" i="21"/>
  <c r="F13" i="21"/>
  <c r="F7" i="21"/>
  <c r="E27" i="21"/>
  <c r="E38" i="21"/>
  <c r="F38" i="21"/>
  <c r="E59" i="21"/>
  <c r="F18" i="21"/>
  <c r="E54" i="21"/>
  <c r="F54" i="21"/>
  <c r="F58" i="21"/>
  <c r="E45" i="21"/>
  <c r="F45" i="21"/>
  <c r="E43" i="21"/>
  <c r="F9" i="21"/>
  <c r="G5" i="21"/>
  <c r="G14" i="21"/>
  <c r="F49" i="21"/>
  <c r="F8" i="21"/>
  <c r="G22" i="21"/>
  <c r="E65" i="21"/>
  <c r="G81" i="29"/>
  <c r="G81" i="28"/>
  <c r="G81" i="25"/>
  <c r="F115" i="28"/>
  <c r="F115" i="25"/>
  <c r="G6" i="26"/>
  <c r="G6" i="27"/>
  <c r="G6" i="31"/>
  <c r="G6" i="32"/>
  <c r="F15" i="25"/>
  <c r="G22" i="27"/>
  <c r="G34" i="31"/>
  <c r="F44" i="23"/>
  <c r="F44" i="26"/>
  <c r="E61" i="25"/>
  <c r="E61" i="29"/>
  <c r="F68" i="21"/>
  <c r="F68" i="30"/>
  <c r="F68" i="28"/>
  <c r="F68" i="32"/>
  <c r="F70" i="31"/>
  <c r="F70" i="28"/>
  <c r="G82" i="21"/>
  <c r="G82" i="30"/>
  <c r="G82" i="24"/>
  <c r="G82" i="26"/>
  <c r="G102" i="22"/>
  <c r="G102" i="27"/>
  <c r="G102" i="23"/>
  <c r="G106" i="28"/>
  <c r="G106" i="25"/>
  <c r="E108" i="31"/>
  <c r="E111" i="26"/>
  <c r="E111" i="31"/>
  <c r="E111" i="28"/>
  <c r="E111" i="35"/>
  <c r="F118" i="31"/>
  <c r="F6" i="22"/>
  <c r="E33" i="28"/>
  <c r="E33" i="32"/>
  <c r="F77" i="27"/>
  <c r="G108" i="21"/>
  <c r="G45" i="23"/>
  <c r="G45" i="35"/>
  <c r="G58" i="22"/>
  <c r="G74" i="24"/>
  <c r="G74" i="22"/>
  <c r="G77" i="21"/>
  <c r="G77" i="23"/>
  <c r="G77" i="30"/>
  <c r="E92" i="24"/>
  <c r="E95" i="31"/>
  <c r="G39" i="28"/>
  <c r="E49" i="22"/>
  <c r="E57" i="23"/>
  <c r="E57" i="28"/>
  <c r="E57" i="27"/>
  <c r="G71" i="29"/>
  <c r="E113" i="22"/>
  <c r="E113" i="27"/>
  <c r="E113" i="24"/>
  <c r="E113" i="35"/>
  <c r="F63" i="23"/>
  <c r="F63" i="22"/>
  <c r="F66" i="27"/>
  <c r="E76" i="31"/>
  <c r="F131" i="26"/>
  <c r="F131" i="27"/>
  <c r="F31" i="24"/>
  <c r="E36" i="27"/>
  <c r="E36" i="28"/>
  <c r="E36" i="24"/>
  <c r="G75" i="23"/>
  <c r="G75" i="28"/>
  <c r="E100" i="35"/>
  <c r="F32" i="24"/>
  <c r="F32" i="27"/>
  <c r="F32" i="31"/>
  <c r="F32" i="32"/>
  <c r="G35" i="23"/>
  <c r="F69" i="30"/>
  <c r="F69" i="25"/>
  <c r="G124" i="27"/>
  <c r="G124" i="30"/>
  <c r="F98" i="24"/>
  <c r="E104" i="30"/>
  <c r="G133" i="23"/>
  <c r="F41" i="22"/>
  <c r="F41" i="28"/>
  <c r="F41" i="30"/>
  <c r="F49" i="32"/>
  <c r="F57" i="23"/>
  <c r="F65" i="22"/>
  <c r="F65" i="24"/>
  <c r="F73" i="30"/>
  <c r="F89" i="22"/>
  <c r="F89" i="23"/>
  <c r="F97" i="23"/>
  <c r="F97" i="27"/>
  <c r="F97" i="24"/>
  <c r="F105" i="25"/>
  <c r="F113" i="35"/>
  <c r="F129" i="31"/>
  <c r="F14" i="21"/>
  <c r="G64" i="21"/>
  <c r="F61" i="23"/>
  <c r="E20" i="24"/>
  <c r="F99" i="27"/>
  <c r="E115" i="21"/>
  <c r="E115" i="22"/>
  <c r="E115" i="24"/>
  <c r="E115" i="23"/>
  <c r="E115" i="32"/>
  <c r="F119" i="24"/>
  <c r="F119" i="22"/>
  <c r="G83" i="21"/>
  <c r="G83" i="23"/>
  <c r="G83" i="25"/>
  <c r="G54" i="27"/>
  <c r="E88" i="27"/>
  <c r="F12" i="24"/>
  <c r="F28" i="22"/>
  <c r="E46" i="26"/>
  <c r="G92" i="22"/>
  <c r="E110" i="29"/>
  <c r="G85" i="21"/>
  <c r="G85" i="24"/>
  <c r="G121" i="30"/>
  <c r="G16" i="29"/>
  <c r="F21" i="26"/>
  <c r="F21" i="32"/>
  <c r="G24" i="23"/>
  <c r="G24" i="32"/>
  <c r="E30" i="28"/>
  <c r="G32" i="27"/>
  <c r="G32" i="31"/>
  <c r="E41" i="24"/>
  <c r="E73" i="24"/>
  <c r="E73" i="28"/>
  <c r="E121" i="23"/>
  <c r="E63" i="28"/>
  <c r="E63" i="23"/>
  <c r="E63" i="35"/>
  <c r="F87" i="31"/>
  <c r="F87" i="30"/>
  <c r="F122" i="27"/>
  <c r="F122" i="28"/>
  <c r="F122" i="26"/>
  <c r="E128" i="23"/>
  <c r="E16" i="27"/>
  <c r="F19" i="22"/>
  <c r="F19" i="23"/>
  <c r="E28" i="28"/>
  <c r="E28" i="32"/>
  <c r="E37" i="29"/>
  <c r="E69" i="35"/>
  <c r="F76" i="25"/>
  <c r="F76" i="28"/>
  <c r="F76" i="26"/>
  <c r="G107" i="35"/>
  <c r="F132" i="31"/>
  <c r="F132" i="27"/>
  <c r="F132" i="30"/>
  <c r="F132" i="32"/>
  <c r="F67" i="21"/>
  <c r="E91" i="28"/>
  <c r="S4" i="25"/>
  <c r="O4" i="25"/>
  <c r="O4" i="24"/>
  <c r="S4" i="24"/>
  <c r="F4" i="27"/>
  <c r="F4" i="32"/>
  <c r="G11" i="22"/>
  <c r="F16" i="25"/>
  <c r="F16" i="23"/>
  <c r="F20" i="26"/>
  <c r="F53" i="29"/>
  <c r="E70" i="24"/>
  <c r="E70" i="35"/>
  <c r="G76" i="27"/>
  <c r="G84" i="25"/>
  <c r="G84" i="26"/>
  <c r="E126" i="21"/>
  <c r="E126" i="23"/>
  <c r="F133" i="32"/>
  <c r="F43" i="22"/>
  <c r="F46" i="25"/>
  <c r="F46" i="32"/>
  <c r="F62" i="26"/>
  <c r="F62" i="30"/>
  <c r="F62" i="29"/>
  <c r="F75" i="29"/>
  <c r="F78" i="21"/>
  <c r="F78" i="28"/>
  <c r="F86" i="30"/>
  <c r="E112" i="32"/>
  <c r="G114" i="21"/>
  <c r="G114" i="30"/>
  <c r="F14" i="27"/>
  <c r="F22" i="23"/>
  <c r="F26" i="28"/>
  <c r="F26" i="32"/>
  <c r="F30" i="23"/>
  <c r="F30" i="30"/>
  <c r="E42" i="29"/>
  <c r="E58" i="31"/>
  <c r="E66" i="30"/>
  <c r="E66" i="27"/>
  <c r="E82" i="23"/>
  <c r="E82" i="35"/>
  <c r="E90" i="25"/>
  <c r="E98" i="28"/>
  <c r="E106" i="30"/>
  <c r="E122" i="26"/>
  <c r="E52" i="21"/>
  <c r="E4" i="28"/>
  <c r="E4" i="30"/>
  <c r="F64" i="27"/>
  <c r="F64" i="30"/>
  <c r="E10" i="27"/>
  <c r="G69" i="28"/>
  <c r="G93" i="27"/>
  <c r="G93" i="32"/>
  <c r="E99" i="30"/>
  <c r="E99" i="32"/>
  <c r="G113" i="35"/>
  <c r="E8" i="25"/>
  <c r="F23" i="24"/>
  <c r="F23" i="23"/>
  <c r="E53" i="24"/>
  <c r="F100" i="31"/>
  <c r="F100" i="28"/>
  <c r="G70" i="23"/>
  <c r="G70" i="29"/>
  <c r="F82" i="23"/>
  <c r="F82" i="25"/>
  <c r="F82" i="31"/>
  <c r="F102" i="22"/>
  <c r="F102" i="32"/>
  <c r="F106" i="31"/>
  <c r="G118" i="30"/>
  <c r="E120" i="31"/>
  <c r="F8" i="22"/>
  <c r="E29" i="29"/>
  <c r="G52" i="24"/>
  <c r="F93" i="22"/>
  <c r="E102" i="28"/>
  <c r="G116" i="24"/>
  <c r="G116" i="32"/>
  <c r="F42" i="23"/>
  <c r="F42" i="26"/>
  <c r="F58" i="26"/>
  <c r="F74" i="24"/>
  <c r="E116" i="29"/>
  <c r="E116" i="26"/>
  <c r="E116" i="30"/>
  <c r="E14" i="32"/>
  <c r="F33" i="24"/>
  <c r="G36" i="24"/>
  <c r="E81" i="22"/>
  <c r="G103" i="23"/>
  <c r="G103" i="32"/>
  <c r="G103" i="26"/>
  <c r="E129" i="25"/>
  <c r="F50" i="22"/>
  <c r="E87" i="27"/>
  <c r="E107" i="21"/>
  <c r="E107" i="25"/>
  <c r="E5" i="26"/>
  <c r="G10" i="26"/>
  <c r="E32" i="32"/>
  <c r="F92" i="29"/>
  <c r="F92" i="32"/>
  <c r="E109" i="27"/>
  <c r="E109" i="35"/>
  <c r="F116" i="24"/>
  <c r="F116" i="23"/>
  <c r="F116" i="31"/>
  <c r="F116" i="32"/>
  <c r="E48" i="26"/>
  <c r="E48" i="35"/>
  <c r="E64" i="26"/>
  <c r="E64" i="29"/>
  <c r="E64" i="32"/>
  <c r="E67" i="30"/>
  <c r="E67" i="35"/>
  <c r="G97" i="23"/>
  <c r="F123" i="28"/>
  <c r="F5" i="31"/>
  <c r="E13" i="23"/>
  <c r="E13" i="24"/>
  <c r="F24" i="28"/>
  <c r="E118" i="29"/>
  <c r="E118" i="30"/>
  <c r="E43" i="29"/>
  <c r="E56" i="24"/>
  <c r="E56" i="32"/>
  <c r="E75" i="24"/>
  <c r="E75" i="35"/>
  <c r="E96" i="28"/>
  <c r="G101" i="21"/>
  <c r="G101" i="26"/>
  <c r="E124" i="28"/>
  <c r="F130" i="25"/>
  <c r="F130" i="27"/>
  <c r="F130" i="30"/>
  <c r="F54" i="30"/>
  <c r="G68" i="31"/>
  <c r="F85" i="21"/>
  <c r="F117" i="35"/>
  <c r="F125" i="21"/>
  <c r="E55" i="31"/>
  <c r="E68" i="29"/>
  <c r="E71" i="23"/>
  <c r="E80" i="24"/>
  <c r="G129" i="31"/>
  <c r="F9" i="22"/>
  <c r="G20" i="23"/>
  <c r="G55" i="23"/>
  <c r="E44" i="25"/>
  <c r="G14" i="30"/>
  <c r="E45" i="28"/>
  <c r="E101" i="27"/>
  <c r="G38" i="30"/>
  <c r="E123" i="27"/>
  <c r="E123" i="35"/>
  <c r="G19" i="27"/>
  <c r="G19" i="32"/>
  <c r="E38" i="32"/>
  <c r="F101" i="35"/>
  <c r="F110" i="21"/>
  <c r="F110" i="30"/>
  <c r="E11" i="26"/>
  <c r="E15" i="24"/>
  <c r="E23" i="24"/>
  <c r="E31" i="24"/>
  <c r="G40" i="25"/>
  <c r="G48" i="31"/>
  <c r="G56" i="29"/>
  <c r="G80" i="25"/>
  <c r="G80" i="24"/>
  <c r="G96" i="23"/>
  <c r="G96" i="32"/>
  <c r="G104" i="23"/>
  <c r="F11" i="27"/>
  <c r="F11" i="30"/>
  <c r="F11" i="26"/>
  <c r="F11" i="31"/>
  <c r="F11" i="25"/>
  <c r="F11" i="28"/>
  <c r="E11" i="28"/>
  <c r="E11" i="27"/>
  <c r="E11" i="30"/>
  <c r="E11" i="24"/>
  <c r="E11" i="32"/>
  <c r="E11" i="25"/>
  <c r="E11" i="22"/>
  <c r="E11" i="29"/>
  <c r="E11" i="23"/>
  <c r="F10" i="29"/>
  <c r="F10" i="32"/>
  <c r="F10" i="27"/>
  <c r="F10" i="28"/>
  <c r="F10" i="31"/>
  <c r="F10" i="25"/>
  <c r="F10" i="22"/>
  <c r="F10" i="21"/>
  <c r="F9" i="30"/>
  <c r="F9" i="26"/>
  <c r="F9" i="31"/>
  <c r="F9" i="28"/>
  <c r="F9" i="29"/>
  <c r="F9" i="27"/>
  <c r="F9" i="23"/>
  <c r="G123" i="8"/>
  <c r="G123" i="22"/>
  <c r="G123" i="32"/>
  <c r="G123" i="28"/>
  <c r="G123" i="30"/>
  <c r="G123" i="35"/>
  <c r="G123" i="25"/>
  <c r="G123" i="31"/>
  <c r="G123" i="26"/>
  <c r="G123" i="27"/>
  <c r="G123" i="23"/>
  <c r="G123" i="29"/>
  <c r="G123" i="24"/>
  <c r="G123" i="21"/>
  <c r="F25" i="24"/>
  <c r="F25" i="22"/>
  <c r="F25" i="31"/>
  <c r="F25" i="32"/>
  <c r="F25" i="28"/>
  <c r="F25" i="26"/>
  <c r="F25" i="23"/>
  <c r="F25" i="30"/>
  <c r="F58" i="32"/>
  <c r="F58" i="31"/>
  <c r="F58" i="24"/>
  <c r="F58" i="27"/>
  <c r="F58" i="28"/>
  <c r="E101" i="18"/>
  <c r="E101" i="22"/>
  <c r="E101" i="25"/>
  <c r="E101" i="23"/>
  <c r="E101" i="21"/>
  <c r="E101" i="30"/>
  <c r="E101" i="28"/>
  <c r="E101" i="24"/>
  <c r="E101" i="29"/>
  <c r="E101" i="26"/>
  <c r="F42" i="29"/>
  <c r="F42" i="24"/>
  <c r="F42" i="27"/>
  <c r="F42" i="21"/>
  <c r="F42" i="22"/>
  <c r="F6" i="30"/>
  <c r="F6" i="23"/>
  <c r="F6" i="27"/>
  <c r="F6" i="31"/>
  <c r="F6" i="29"/>
  <c r="F6" i="26"/>
  <c r="F75" i="35"/>
  <c r="F75" i="31"/>
  <c r="F75" i="25"/>
  <c r="F75" i="26"/>
  <c r="F75" i="21"/>
  <c r="F75" i="28"/>
  <c r="F75" i="30"/>
  <c r="F75" i="22"/>
  <c r="G23" i="31"/>
  <c r="G23" i="27"/>
  <c r="G23" i="21"/>
  <c r="G23" i="28"/>
  <c r="G23" i="30"/>
  <c r="G23" i="26"/>
  <c r="G9" i="3"/>
  <c r="G9" i="32"/>
  <c r="G9" i="26"/>
  <c r="G9" i="24"/>
  <c r="G9" i="27"/>
  <c r="G9" i="20"/>
  <c r="G9" i="25"/>
  <c r="G9" i="30"/>
  <c r="G9" i="28"/>
  <c r="G9" i="22"/>
  <c r="G9" i="31"/>
  <c r="G9" i="21"/>
  <c r="F30" i="29"/>
  <c r="F30" i="25"/>
  <c r="F30" i="21"/>
  <c r="F30" i="31"/>
  <c r="F30" i="26"/>
  <c r="F30" i="27"/>
  <c r="E122" i="35"/>
  <c r="E122" i="28"/>
  <c r="E122" i="27"/>
  <c r="E122" i="31"/>
  <c r="E122" i="24"/>
  <c r="E122" i="22"/>
  <c r="E122" i="21"/>
  <c r="G22" i="19"/>
  <c r="G22" i="31"/>
  <c r="G22" i="26"/>
  <c r="G22" i="25"/>
  <c r="G22" i="30"/>
  <c r="G22" i="22"/>
  <c r="G22" i="28"/>
  <c r="E93" i="26"/>
  <c r="E93" i="28"/>
  <c r="E93" i="29"/>
  <c r="E93" i="23"/>
  <c r="E93" i="25"/>
  <c r="E93" i="27"/>
  <c r="E93" i="24"/>
  <c r="E93" i="21"/>
  <c r="G31" i="25"/>
  <c r="G31" i="23"/>
  <c r="G31" i="22"/>
  <c r="G31" i="30"/>
  <c r="G31" i="26"/>
  <c r="G31" i="32"/>
  <c r="G31" i="31"/>
  <c r="G31" i="29"/>
  <c r="F79" i="20"/>
  <c r="E11" i="21"/>
  <c r="G81" i="21"/>
  <c r="G102" i="30"/>
  <c r="E111" i="25"/>
  <c r="E79" i="29"/>
  <c r="F11" i="29"/>
  <c r="F105" i="29"/>
  <c r="F129" i="26"/>
  <c r="E110" i="23"/>
  <c r="E110" i="32"/>
  <c r="G85" i="35"/>
  <c r="F13" i="24"/>
  <c r="G32" i="28"/>
  <c r="E128" i="35"/>
  <c r="F19" i="31"/>
  <c r="F76" i="32"/>
  <c r="G23" i="25"/>
  <c r="G84" i="21"/>
  <c r="F75" i="24"/>
  <c r="F75" i="23"/>
  <c r="E112" i="21"/>
  <c r="E112" i="27"/>
  <c r="F10" i="26"/>
  <c r="F18" i="25"/>
  <c r="R4" i="27"/>
  <c r="N4" i="27"/>
  <c r="Q4" i="27"/>
  <c r="E119" i="35"/>
  <c r="F102" i="28"/>
  <c r="F102" i="29"/>
  <c r="E120" i="30"/>
  <c r="G103" i="29"/>
  <c r="E109" i="31"/>
  <c r="F24" i="32"/>
  <c r="F9" i="25"/>
  <c r="F79" i="29"/>
  <c r="F114" i="30"/>
  <c r="E12" i="32"/>
  <c r="E12" i="30"/>
  <c r="E12" i="31"/>
  <c r="E12" i="24"/>
  <c r="E12" i="29"/>
  <c r="E12" i="22"/>
  <c r="E12" i="26"/>
  <c r="E12" i="21"/>
  <c r="E12" i="28"/>
  <c r="F102" i="3"/>
  <c r="E25" i="3"/>
  <c r="E62" i="10"/>
  <c r="G41" i="20"/>
  <c r="G41" i="30"/>
  <c r="G41" i="26"/>
  <c r="G41" i="23"/>
  <c r="G41" i="21"/>
  <c r="G41" i="25"/>
  <c r="G41" i="31"/>
  <c r="G41" i="22"/>
  <c r="G41" i="27"/>
  <c r="G41" i="24"/>
  <c r="E59" i="26"/>
  <c r="E59" i="25"/>
  <c r="E59" i="31"/>
  <c r="E59" i="28"/>
  <c r="E59" i="22"/>
  <c r="E59" i="23"/>
  <c r="G37" i="26"/>
  <c r="G37" i="25"/>
  <c r="G37" i="27"/>
  <c r="G37" i="29"/>
  <c r="G37" i="22"/>
  <c r="G37" i="30"/>
  <c r="G37" i="21"/>
  <c r="G40" i="3"/>
  <c r="G40" i="32"/>
  <c r="G40" i="29"/>
  <c r="G40" i="27"/>
  <c r="G40" i="21"/>
  <c r="G40" i="19"/>
  <c r="G40" i="26"/>
  <c r="G40" i="24"/>
  <c r="G40" i="22"/>
  <c r="G40" i="31"/>
  <c r="G34" i="22"/>
  <c r="G34" i="25"/>
  <c r="G34" i="21"/>
  <c r="G34" i="26"/>
  <c r="G34" i="30"/>
  <c r="G34" i="27"/>
  <c r="G34" i="28"/>
  <c r="G34" i="23"/>
  <c r="G75" i="29"/>
  <c r="G75" i="22"/>
  <c r="G75" i="21"/>
  <c r="G75" i="35"/>
  <c r="G75" i="31"/>
  <c r="G75" i="30"/>
  <c r="G75" i="25"/>
  <c r="G77" i="35"/>
  <c r="G77" i="31"/>
  <c r="G77" i="25"/>
  <c r="G77" i="22"/>
  <c r="F109" i="27"/>
  <c r="F109" i="28"/>
  <c r="F109" i="25"/>
  <c r="F109" i="32"/>
  <c r="F109" i="30"/>
  <c r="F109" i="31"/>
  <c r="F109" i="22"/>
  <c r="F109" i="23"/>
  <c r="E92" i="20"/>
  <c r="E92" i="23"/>
  <c r="E92" i="31"/>
  <c r="E92" i="21"/>
  <c r="E92" i="35"/>
  <c r="E92" i="30"/>
  <c r="E92" i="25"/>
  <c r="E132" i="20"/>
  <c r="E132" i="23"/>
  <c r="E132" i="25"/>
  <c r="E132" i="32"/>
  <c r="E132" i="35"/>
  <c r="E132" i="30"/>
  <c r="E132" i="29"/>
  <c r="G73" i="35"/>
  <c r="G73" i="23"/>
  <c r="G73" i="14"/>
  <c r="G73" i="32"/>
  <c r="G73" i="28"/>
  <c r="G73" i="27"/>
  <c r="G73" i="22"/>
  <c r="G73" i="20"/>
  <c r="E96" i="27"/>
  <c r="E96" i="35"/>
  <c r="E96" i="30"/>
  <c r="E96" i="23"/>
  <c r="E96" i="29"/>
  <c r="E96" i="25"/>
  <c r="G93" i="9"/>
  <c r="G125" i="20"/>
  <c r="G125" i="32"/>
  <c r="G125" i="23"/>
  <c r="G125" i="28"/>
  <c r="G125" i="26"/>
  <c r="G125" i="27"/>
  <c r="G125" i="35"/>
  <c r="G125" i="25"/>
  <c r="G125" i="30"/>
  <c r="G125" i="22"/>
  <c r="G125" i="21"/>
  <c r="E34" i="26"/>
  <c r="E34" i="28"/>
  <c r="E34" i="22"/>
  <c r="E34" i="31"/>
  <c r="E34" i="24"/>
  <c r="E34" i="23"/>
  <c r="E34" i="32"/>
  <c r="E34" i="27"/>
  <c r="E34" i="21"/>
  <c r="E122" i="3"/>
  <c r="G12" i="32"/>
  <c r="G12" i="25"/>
  <c r="G12" i="21"/>
  <c r="G12" i="23"/>
  <c r="G12" i="28"/>
  <c r="G12" i="30"/>
  <c r="G12" i="22"/>
  <c r="G12" i="27"/>
  <c r="G12" i="29"/>
  <c r="G12" i="24"/>
  <c r="E118" i="18"/>
  <c r="E118" i="24"/>
  <c r="E118" i="22"/>
  <c r="E118" i="35"/>
  <c r="E118" i="28"/>
  <c r="E118" i="25"/>
  <c r="E118" i="23"/>
  <c r="E118" i="26"/>
  <c r="E118" i="21"/>
  <c r="E7" i="23"/>
  <c r="E7" i="32"/>
  <c r="E7" i="28"/>
  <c r="E7" i="26"/>
  <c r="E7" i="29"/>
  <c r="E7" i="22"/>
  <c r="G42" i="32"/>
  <c r="G42" i="22"/>
  <c r="G42" i="27"/>
  <c r="G42" i="26"/>
  <c r="G42" i="31"/>
  <c r="G42" i="29"/>
  <c r="G42" i="24"/>
  <c r="G42" i="21"/>
  <c r="E50" i="20"/>
  <c r="E50" i="35"/>
  <c r="E50" i="22"/>
  <c r="E50" i="30"/>
  <c r="E50" i="32"/>
  <c r="E50" i="29"/>
  <c r="E50" i="28"/>
  <c r="E50" i="25"/>
  <c r="E50" i="21"/>
  <c r="G117" i="24"/>
  <c r="G117" i="35"/>
  <c r="G117" i="28"/>
  <c r="G117" i="27"/>
  <c r="G117" i="21"/>
  <c r="G117" i="14"/>
  <c r="G117" i="30"/>
  <c r="G117" i="32"/>
  <c r="G117" i="22"/>
  <c r="G117" i="23"/>
  <c r="G117" i="31"/>
  <c r="G117" i="26"/>
  <c r="G117" i="19"/>
  <c r="G44" i="24"/>
  <c r="G44" i="28"/>
  <c r="G44" i="21"/>
  <c r="G44" i="25"/>
  <c r="G44" i="32"/>
  <c r="G44" i="31"/>
  <c r="G44" i="27"/>
  <c r="G44" i="35"/>
  <c r="G44" i="23"/>
  <c r="G44" i="29"/>
  <c r="G44" i="30"/>
  <c r="G44" i="26"/>
  <c r="G44" i="22"/>
  <c r="G44" i="18"/>
  <c r="G76" i="20"/>
  <c r="G76" i="35"/>
  <c r="G76" i="30"/>
  <c r="G76" i="22"/>
  <c r="G76" i="21"/>
  <c r="G76" i="32"/>
  <c r="G76" i="29"/>
  <c r="G76" i="26"/>
  <c r="G76" i="19"/>
  <c r="F82" i="19"/>
  <c r="F82" i="24"/>
  <c r="F82" i="28"/>
  <c r="F82" i="30"/>
  <c r="F82" i="21"/>
  <c r="F82" i="26"/>
  <c r="F20" i="18"/>
  <c r="F20" i="28"/>
  <c r="F20" i="24"/>
  <c r="F20" i="27"/>
  <c r="F20" i="32"/>
  <c r="F20" i="22"/>
  <c r="F20" i="29"/>
  <c r="F20" i="21"/>
  <c r="G27" i="20"/>
  <c r="G27" i="31"/>
  <c r="G27" i="23"/>
  <c r="G27" i="29"/>
  <c r="G27" i="22"/>
  <c r="E46" i="30"/>
  <c r="E46" i="22"/>
  <c r="E46" i="27"/>
  <c r="E46" i="35"/>
  <c r="E46" i="31"/>
  <c r="E46" i="25"/>
  <c r="E46" i="23"/>
  <c r="F91" i="18"/>
  <c r="F91" i="25"/>
  <c r="F91" i="26"/>
  <c r="F91" i="21"/>
  <c r="F91" i="29"/>
  <c r="F91" i="24"/>
  <c r="G98" i="26"/>
  <c r="G98" i="22"/>
  <c r="G98" i="25"/>
  <c r="G98" i="29"/>
  <c r="G98" i="24"/>
  <c r="F90" i="30"/>
  <c r="F90" i="31"/>
  <c r="F90" i="27"/>
  <c r="F90" i="25"/>
  <c r="F90" i="26"/>
  <c r="F90" i="23"/>
  <c r="G48" i="24"/>
  <c r="G48" i="28"/>
  <c r="G48" i="27"/>
  <c r="G48" i="21"/>
  <c r="G48" i="32"/>
  <c r="G48" i="26"/>
  <c r="G48" i="29"/>
  <c r="G48" i="22"/>
  <c r="G48" i="25"/>
  <c r="G88" i="18"/>
  <c r="G88" i="32"/>
  <c r="G88" i="28"/>
  <c r="G88" i="26"/>
  <c r="G88" i="30"/>
  <c r="G88" i="29"/>
  <c r="G88" i="31"/>
  <c r="G88" i="22"/>
  <c r="G88" i="35"/>
  <c r="G88" i="24"/>
  <c r="G88" i="25"/>
  <c r="E22" i="18"/>
  <c r="E22" i="30"/>
  <c r="E22" i="24"/>
  <c r="E22" i="31"/>
  <c r="E22" i="32"/>
  <c r="E22" i="29"/>
  <c r="E22" i="28"/>
  <c r="E22" i="21"/>
  <c r="E22" i="25"/>
  <c r="E22" i="27"/>
  <c r="E22" i="23"/>
  <c r="E22" i="26"/>
  <c r="E22" i="22"/>
  <c r="F29" i="18"/>
  <c r="F29" i="25"/>
  <c r="F29" i="32"/>
  <c r="F29" i="27"/>
  <c r="F29" i="22"/>
  <c r="F29" i="30"/>
  <c r="F29" i="26"/>
  <c r="F29" i="21"/>
  <c r="F72" i="21"/>
  <c r="F72" i="35"/>
  <c r="F72" i="29"/>
  <c r="F72" i="31"/>
  <c r="F72" i="25"/>
  <c r="F72" i="24"/>
  <c r="F72" i="32"/>
  <c r="F72" i="26"/>
  <c r="F72" i="30"/>
  <c r="F72" i="28"/>
  <c r="F72" i="23"/>
  <c r="F72" i="27"/>
  <c r="F72" i="22"/>
  <c r="G79" i="21"/>
  <c r="G79" i="25"/>
  <c r="G79" i="31"/>
  <c r="G79" i="26"/>
  <c r="G79" i="32"/>
  <c r="G79" i="24"/>
  <c r="G79" i="27"/>
  <c r="G79" i="28"/>
  <c r="G79" i="29"/>
  <c r="G79" i="22"/>
  <c r="G79" i="23"/>
  <c r="G79" i="35"/>
  <c r="G79" i="30"/>
  <c r="E97" i="35"/>
  <c r="E97" i="32"/>
  <c r="E97" i="29"/>
  <c r="E97" i="22"/>
  <c r="E97" i="30"/>
  <c r="E97" i="24"/>
  <c r="E97" i="26"/>
  <c r="F104" i="26"/>
  <c r="F104" i="29"/>
  <c r="F104" i="35"/>
  <c r="F104" i="28"/>
  <c r="F104" i="22"/>
  <c r="F104" i="32"/>
  <c r="F104" i="30"/>
  <c r="F104" i="23"/>
  <c r="F104" i="25"/>
  <c r="F104" i="21"/>
  <c r="F104" i="27"/>
  <c r="F104" i="31"/>
  <c r="F104" i="24"/>
  <c r="G111" i="31"/>
  <c r="G111" i="35"/>
  <c r="G111" i="24"/>
  <c r="G111" i="23"/>
  <c r="G111" i="19"/>
  <c r="G111" i="29"/>
  <c r="G111" i="25"/>
  <c r="G111" i="26"/>
  <c r="G111" i="32"/>
  <c r="G111" i="27"/>
  <c r="G111" i="28"/>
  <c r="G111" i="21"/>
  <c r="E129" i="23"/>
  <c r="E129" i="31"/>
  <c r="E129" i="29"/>
  <c r="E129" i="30"/>
  <c r="E129" i="22"/>
  <c r="E129" i="35"/>
  <c r="E129" i="24"/>
  <c r="E129" i="26"/>
  <c r="E94" i="20"/>
  <c r="E94" i="32"/>
  <c r="E94" i="30"/>
  <c r="E94" i="28"/>
  <c r="E94" i="26"/>
  <c r="E94" i="23"/>
  <c r="E94" i="29"/>
  <c r="G128" i="20"/>
  <c r="G128" i="23"/>
  <c r="G128" i="24"/>
  <c r="G128" i="32"/>
  <c r="G128" i="31"/>
  <c r="G128" i="29"/>
  <c r="G128" i="26"/>
  <c r="G128" i="25"/>
  <c r="G128" i="21"/>
  <c r="G128" i="35"/>
  <c r="G128" i="27"/>
  <c r="E40" i="31"/>
  <c r="E40" i="24"/>
  <c r="E40" i="25"/>
  <c r="E40" i="22"/>
  <c r="E40" i="30"/>
  <c r="E40" i="27"/>
  <c r="E40" i="21"/>
  <c r="G49" i="18"/>
  <c r="G49" i="28"/>
  <c r="G49" i="29"/>
  <c r="G49" i="30"/>
  <c r="G49" i="25"/>
  <c r="G49" i="26"/>
  <c r="G49" i="24"/>
  <c r="G49" i="23"/>
  <c r="G49" i="21"/>
  <c r="G49" i="31"/>
  <c r="G49" i="32"/>
  <c r="G49" i="27"/>
  <c r="G49" i="22"/>
  <c r="F106" i="35"/>
  <c r="F106" i="27"/>
  <c r="F106" i="32"/>
  <c r="F106" i="29"/>
  <c r="F106" i="26"/>
  <c r="F106" i="21"/>
  <c r="F56" i="18"/>
  <c r="F56" i="32"/>
  <c r="F56" i="30"/>
  <c r="F56" i="26"/>
  <c r="F56" i="28"/>
  <c r="F56" i="35"/>
  <c r="F56" i="29"/>
  <c r="F56" i="21"/>
  <c r="F56" i="27"/>
  <c r="F56" i="23"/>
  <c r="F56" i="31"/>
  <c r="F56" i="22"/>
  <c r="F56" i="24"/>
  <c r="F56" i="25"/>
  <c r="G36" i="18"/>
  <c r="G36" i="23"/>
  <c r="G36" i="30"/>
  <c r="G36" i="22"/>
  <c r="G36" i="21"/>
  <c r="G36" i="32"/>
  <c r="G36" i="27"/>
  <c r="G36" i="31"/>
  <c r="G36" i="25"/>
  <c r="F22" i="21"/>
  <c r="F22" i="25"/>
  <c r="F22" i="32"/>
  <c r="F22" i="26"/>
  <c r="F22" i="27"/>
  <c r="F22" i="28"/>
  <c r="G25" i="32"/>
  <c r="G25" i="30"/>
  <c r="G25" i="28"/>
  <c r="G25" i="21"/>
  <c r="G25" i="24"/>
  <c r="G25" i="27"/>
  <c r="G25" i="22"/>
  <c r="G25" i="29"/>
  <c r="G25" i="26"/>
  <c r="G25" i="31"/>
  <c r="G25" i="23"/>
  <c r="G33" i="32"/>
  <c r="G33" i="25"/>
  <c r="G33" i="22"/>
  <c r="G33" i="27"/>
  <c r="G33" i="28"/>
  <c r="G33" i="26"/>
  <c r="G33" i="24"/>
  <c r="G33" i="29"/>
  <c r="G33" i="21"/>
  <c r="F43" i="3"/>
  <c r="F43" i="27"/>
  <c r="F43" i="29"/>
  <c r="F43" i="26"/>
  <c r="F43" i="31"/>
  <c r="F43" i="30"/>
  <c r="F43" i="25"/>
  <c r="F43" i="23"/>
  <c r="F43" i="24"/>
  <c r="E76" i="19"/>
  <c r="E76" i="24"/>
  <c r="E76" i="25"/>
  <c r="E76" i="32"/>
  <c r="E76" i="29"/>
  <c r="E76" i="23"/>
  <c r="E76" i="22"/>
  <c r="E76" i="27"/>
  <c r="E45" i="25"/>
  <c r="E45" i="35"/>
  <c r="E45" i="29"/>
  <c r="E45" i="31"/>
  <c r="E45" i="23"/>
  <c r="E45" i="24"/>
  <c r="G67" i="21"/>
  <c r="G67" i="35"/>
  <c r="G67" i="32"/>
  <c r="G67" i="25"/>
  <c r="G67" i="23"/>
  <c r="G67" i="22"/>
  <c r="G67" i="28"/>
  <c r="G67" i="30"/>
  <c r="G67" i="27"/>
  <c r="G67" i="29"/>
  <c r="G67" i="26"/>
  <c r="G67" i="31"/>
  <c r="G67" i="24"/>
  <c r="F84" i="21"/>
  <c r="F84" i="26"/>
  <c r="F84" i="29"/>
  <c r="F84" i="35"/>
  <c r="F84" i="28"/>
  <c r="F84" i="31"/>
  <c r="F84" i="25"/>
  <c r="F84" i="32"/>
  <c r="F84" i="30"/>
  <c r="F84" i="27"/>
  <c r="F84" i="23"/>
  <c r="F84" i="24"/>
  <c r="F84" i="22"/>
  <c r="E82" i="31"/>
  <c r="E82" i="26"/>
  <c r="E82" i="25"/>
  <c r="E82" i="29"/>
  <c r="E82" i="27"/>
  <c r="E82" i="24"/>
  <c r="E82" i="21"/>
  <c r="F94" i="29"/>
  <c r="F94" i="22"/>
  <c r="F94" i="24"/>
  <c r="F94" i="27"/>
  <c r="F94" i="21"/>
  <c r="G65" i="30"/>
  <c r="G65" i="31"/>
  <c r="G65" i="29"/>
  <c r="G65" i="23"/>
  <c r="G65" i="25"/>
  <c r="G65" i="27"/>
  <c r="G65" i="22"/>
  <c r="G121" i="8"/>
  <c r="G58" i="31"/>
  <c r="G58" i="35"/>
  <c r="G58" i="30"/>
  <c r="G58" i="27"/>
  <c r="G58" i="26"/>
  <c r="G58" i="21"/>
  <c r="E66" i="20"/>
  <c r="E66" i="26"/>
  <c r="E66" i="32"/>
  <c r="E66" i="31"/>
  <c r="E66" i="28"/>
  <c r="E66" i="22"/>
  <c r="E66" i="21"/>
  <c r="E39" i="10"/>
  <c r="E39" i="31"/>
  <c r="E39" i="27"/>
  <c r="E39" i="29"/>
  <c r="E39" i="22"/>
  <c r="E39" i="32"/>
  <c r="E39" i="28"/>
  <c r="E39" i="25"/>
  <c r="E39" i="24"/>
  <c r="E39" i="26"/>
  <c r="E42" i="31"/>
  <c r="E42" i="26"/>
  <c r="E42" i="27"/>
  <c r="E42" i="22"/>
  <c r="E42" i="32"/>
  <c r="E42" i="24"/>
  <c r="E42" i="23"/>
  <c r="F45" i="22"/>
  <c r="F45" i="24"/>
  <c r="F45" i="29"/>
  <c r="F45" i="26"/>
  <c r="F45" i="28"/>
  <c r="F45" i="35"/>
  <c r="F45" i="30"/>
  <c r="F45" i="31"/>
  <c r="F45" i="32"/>
  <c r="F45" i="23"/>
  <c r="G61" i="28"/>
  <c r="G61" i="23"/>
  <c r="G61" i="25"/>
  <c r="G61" i="32"/>
  <c r="E71" i="31"/>
  <c r="E71" i="26"/>
  <c r="E71" i="25"/>
  <c r="E71" i="32"/>
  <c r="E71" i="29"/>
  <c r="E71" i="27"/>
  <c r="E71" i="35"/>
  <c r="E71" i="30"/>
  <c r="E71" i="24"/>
  <c r="E71" i="22"/>
  <c r="E71" i="21"/>
  <c r="E126" i="28"/>
  <c r="E126" i="29"/>
  <c r="E126" i="32"/>
  <c r="E126" i="35"/>
  <c r="E126" i="25"/>
  <c r="E126" i="31"/>
  <c r="G8" i="26"/>
  <c r="G8" i="27"/>
  <c r="G8" i="30"/>
  <c r="G8" i="22"/>
  <c r="G8" i="32"/>
  <c r="G8" i="28"/>
  <c r="G8" i="29"/>
  <c r="G8" i="25"/>
  <c r="G8" i="31"/>
  <c r="G8" i="24"/>
  <c r="G8" i="23"/>
  <c r="G8" i="21"/>
  <c r="E41" i="10"/>
  <c r="E41" i="21"/>
  <c r="E41" i="32"/>
  <c r="E41" i="26"/>
  <c r="E41" i="22"/>
  <c r="E41" i="27"/>
  <c r="E41" i="30"/>
  <c r="F48" i="32"/>
  <c r="F48" i="31"/>
  <c r="F48" i="24"/>
  <c r="F48" i="21"/>
  <c r="F48" i="23"/>
  <c r="F48" i="28"/>
  <c r="F48" i="30"/>
  <c r="F48" i="25"/>
  <c r="F48" i="35"/>
  <c r="F48" i="29"/>
  <c r="F48" i="27"/>
  <c r="F48" i="26"/>
  <c r="F48" i="22"/>
  <c r="G55" i="20"/>
  <c r="G55" i="26"/>
  <c r="G55" i="22"/>
  <c r="G55" i="30"/>
  <c r="G55" i="25"/>
  <c r="G55" i="35"/>
  <c r="G55" i="27"/>
  <c r="G55" i="21"/>
  <c r="E73" i="22"/>
  <c r="E73" i="25"/>
  <c r="E73" i="31"/>
  <c r="E73" i="35"/>
  <c r="E73" i="29"/>
  <c r="E73" i="27"/>
  <c r="E73" i="30"/>
  <c r="F80" i="18"/>
  <c r="F80" i="32"/>
  <c r="F80" i="35"/>
  <c r="F80" i="28"/>
  <c r="F80" i="30"/>
  <c r="F80" i="25"/>
  <c r="G87" i="30"/>
  <c r="G87" i="23"/>
  <c r="G87" i="25"/>
  <c r="G87" i="24"/>
  <c r="G87" i="35"/>
  <c r="G87" i="27"/>
  <c r="G87" i="28"/>
  <c r="G87" i="31"/>
  <c r="G87" i="29"/>
  <c r="G87" i="22"/>
  <c r="G87" i="21"/>
  <c r="G87" i="26"/>
  <c r="G87" i="32"/>
  <c r="E105" i="31"/>
  <c r="E105" i="29"/>
  <c r="E105" i="28"/>
  <c r="E105" i="35"/>
  <c r="E105" i="25"/>
  <c r="E105" i="22"/>
  <c r="E105" i="26"/>
  <c r="E105" i="21"/>
  <c r="E105" i="32"/>
  <c r="E105" i="30"/>
  <c r="E105" i="27"/>
  <c r="F112" i="21"/>
  <c r="F112" i="30"/>
  <c r="F112" i="29"/>
  <c r="F112" i="28"/>
  <c r="F112" i="24"/>
  <c r="F112" i="32"/>
  <c r="F112" i="35"/>
  <c r="F112" i="27"/>
  <c r="F112" i="22"/>
  <c r="F112" i="23"/>
  <c r="F112" i="31"/>
  <c r="F112" i="26"/>
  <c r="F112" i="25"/>
  <c r="G119" i="32"/>
  <c r="G119" i="30"/>
  <c r="G119" i="31"/>
  <c r="G119" i="28"/>
  <c r="G119" i="26"/>
  <c r="G119" i="24"/>
  <c r="G119" i="35"/>
  <c r="G119" i="29"/>
  <c r="G119" i="27"/>
  <c r="G92" i="35"/>
  <c r="G92" i="30"/>
  <c r="G92" i="29"/>
  <c r="G92" i="27"/>
  <c r="G92" i="32"/>
  <c r="G92" i="26"/>
  <c r="G112" i="30"/>
  <c r="G112" i="31"/>
  <c r="G112" i="32"/>
  <c r="G112" i="23"/>
  <c r="G112" i="22"/>
  <c r="G112" i="35"/>
  <c r="G112" i="29"/>
  <c r="G112" i="28"/>
  <c r="G112" i="25"/>
  <c r="G112" i="21"/>
  <c r="G5" i="27"/>
  <c r="G5" i="31"/>
  <c r="G5" i="25"/>
  <c r="G5" i="26"/>
  <c r="F14" i="14"/>
  <c r="F14" i="32"/>
  <c r="F14" i="24"/>
  <c r="F14" i="23"/>
  <c r="F14" i="29"/>
  <c r="F14" i="26"/>
  <c r="E60" i="14"/>
  <c r="E60" i="35"/>
  <c r="E60" i="27"/>
  <c r="E60" i="31"/>
  <c r="E60" i="30"/>
  <c r="E60" i="28"/>
  <c r="E60" i="24"/>
  <c r="F67" i="28"/>
  <c r="F67" i="29"/>
  <c r="F67" i="23"/>
  <c r="F67" i="35"/>
  <c r="F67" i="31"/>
  <c r="F67" i="24"/>
  <c r="F99" i="30"/>
  <c r="F99" i="25"/>
  <c r="F99" i="21"/>
  <c r="F99" i="28"/>
  <c r="F99" i="23"/>
  <c r="F99" i="22"/>
  <c r="E116" i="23"/>
  <c r="E116" i="27"/>
  <c r="E116" i="25"/>
  <c r="E116" i="22"/>
  <c r="E116" i="28"/>
  <c r="E116" i="31"/>
  <c r="E116" i="24"/>
  <c r="G53" i="26"/>
  <c r="G53" i="35"/>
  <c r="G53" i="30"/>
  <c r="G53" i="29"/>
  <c r="G53" i="18"/>
  <c r="G53" i="21"/>
  <c r="G53" i="22"/>
  <c r="G53" i="27"/>
  <c r="G53" i="32"/>
  <c r="G53" i="28"/>
  <c r="G53" i="23"/>
  <c r="G69" i="25"/>
  <c r="G69" i="32"/>
  <c r="G69" i="27"/>
  <c r="G69" i="26"/>
  <c r="G69" i="22"/>
  <c r="G69" i="23"/>
  <c r="G82" i="3"/>
  <c r="G94" i="31"/>
  <c r="G94" i="28"/>
  <c r="G94" i="29"/>
  <c r="G94" i="23"/>
  <c r="G94" i="18"/>
  <c r="G94" i="35"/>
  <c r="G94" i="30"/>
  <c r="G110" i="22"/>
  <c r="G110" i="29"/>
  <c r="G110" i="21"/>
  <c r="G110" i="32"/>
  <c r="G110" i="25"/>
  <c r="G110" i="31"/>
  <c r="G110" i="23"/>
  <c r="F133" i="29"/>
  <c r="F133" i="24"/>
  <c r="F133" i="23"/>
  <c r="F133" i="21"/>
  <c r="F133" i="35"/>
  <c r="F133" i="27"/>
  <c r="F133" i="31"/>
  <c r="F133" i="26"/>
  <c r="F133" i="22"/>
  <c r="G28" i="27"/>
  <c r="G28" i="26"/>
  <c r="G28" i="32"/>
  <c r="G28" i="28"/>
  <c r="G28" i="24"/>
  <c r="G28" i="25"/>
  <c r="G28" i="22"/>
  <c r="E49" i="19"/>
  <c r="E49" i="21"/>
  <c r="E49" i="35"/>
  <c r="E49" i="30"/>
  <c r="E49" i="28"/>
  <c r="E49" i="25"/>
  <c r="E49" i="23"/>
  <c r="E49" i="27"/>
  <c r="E49" i="31"/>
  <c r="G32" i="18"/>
  <c r="G96" i="20"/>
  <c r="G110" i="20"/>
  <c r="G69" i="19"/>
  <c r="F50" i="21"/>
  <c r="G11" i="21"/>
  <c r="F11" i="21"/>
  <c r="F26" i="21"/>
  <c r="G31" i="21"/>
  <c r="F23" i="21"/>
  <c r="G15" i="21"/>
  <c r="E58" i="21"/>
  <c r="E20" i="21"/>
  <c r="G28" i="21"/>
  <c r="F27" i="28"/>
  <c r="F27" i="25"/>
  <c r="F27" i="31"/>
  <c r="G81" i="32"/>
  <c r="F115" i="26"/>
  <c r="F115" i="32"/>
  <c r="F15" i="27"/>
  <c r="G22" i="29"/>
  <c r="G34" i="29"/>
  <c r="F44" i="27"/>
  <c r="F44" i="24"/>
  <c r="F44" i="30"/>
  <c r="F68" i="23"/>
  <c r="F68" i="29"/>
  <c r="E93" i="35"/>
  <c r="E117" i="24"/>
  <c r="E117" i="30"/>
  <c r="E117" i="29"/>
  <c r="E51" i="26"/>
  <c r="F70" i="26"/>
  <c r="G82" i="22"/>
  <c r="G82" i="32"/>
  <c r="G102" i="25"/>
  <c r="G106" i="22"/>
  <c r="G106" i="35"/>
  <c r="G106" i="32"/>
  <c r="E108" i="22"/>
  <c r="E111" i="23"/>
  <c r="E111" i="32"/>
  <c r="F6" i="28"/>
  <c r="F77" i="32"/>
  <c r="G108" i="22"/>
  <c r="G108" i="27"/>
  <c r="G42" i="23"/>
  <c r="G42" i="30"/>
  <c r="G58" i="24"/>
  <c r="G58" i="29"/>
  <c r="G58" i="32"/>
  <c r="G61" i="35"/>
  <c r="G61" i="31"/>
  <c r="G74" i="30"/>
  <c r="G77" i="27"/>
  <c r="G77" i="32"/>
  <c r="E92" i="28"/>
  <c r="E92" i="22"/>
  <c r="E92" i="29"/>
  <c r="E95" i="29"/>
  <c r="G109" i="32"/>
  <c r="G109" i="24"/>
  <c r="F29" i="28"/>
  <c r="F29" i="24"/>
  <c r="G39" i="26"/>
  <c r="G71" i="26"/>
  <c r="E97" i="28"/>
  <c r="F120" i="27"/>
  <c r="F120" i="29"/>
  <c r="F66" i="24"/>
  <c r="E76" i="26"/>
  <c r="E76" i="35"/>
  <c r="E79" i="25"/>
  <c r="E79" i="35"/>
  <c r="F131" i="21"/>
  <c r="F11" i="24"/>
  <c r="F11" i="32"/>
  <c r="E36" i="29"/>
  <c r="G75" i="27"/>
  <c r="F91" i="22"/>
  <c r="F91" i="30"/>
  <c r="F91" i="31"/>
  <c r="F91" i="35"/>
  <c r="F94" i="26"/>
  <c r="F94" i="25"/>
  <c r="F94" i="35"/>
  <c r="E100" i="23"/>
  <c r="G15" i="26"/>
  <c r="F32" i="22"/>
  <c r="F32" i="26"/>
  <c r="G5" i="24"/>
  <c r="F98" i="21"/>
  <c r="F98" i="27"/>
  <c r="F57" i="29"/>
  <c r="F57" i="31"/>
  <c r="F73" i="27"/>
  <c r="F73" i="28"/>
  <c r="F81" i="29"/>
  <c r="F89" i="28"/>
  <c r="F97" i="32"/>
  <c r="F105" i="31"/>
  <c r="F105" i="28"/>
  <c r="F105" i="32"/>
  <c r="F113" i="30"/>
  <c r="F129" i="22"/>
  <c r="F129" i="23"/>
  <c r="F129" i="32"/>
  <c r="F12" i="21"/>
  <c r="G65" i="21"/>
  <c r="E6" i="27"/>
  <c r="E6" i="23"/>
  <c r="F61" i="26"/>
  <c r="F61" i="31"/>
  <c r="E20" i="22"/>
  <c r="F99" i="24"/>
  <c r="F99" i="31"/>
  <c r="F119" i="27"/>
  <c r="G26" i="28"/>
  <c r="G26" i="29"/>
  <c r="G83" i="29"/>
  <c r="G83" i="30"/>
  <c r="G83" i="26"/>
  <c r="E125" i="30"/>
  <c r="E125" i="28"/>
  <c r="G54" i="26"/>
  <c r="G54" i="28"/>
  <c r="G57" i="29"/>
  <c r="G57" i="30"/>
  <c r="E88" i="21"/>
  <c r="E88" i="26"/>
  <c r="E46" i="24"/>
  <c r="G92" i="21"/>
  <c r="E110" i="25"/>
  <c r="E110" i="26"/>
  <c r="G85" i="31"/>
  <c r="G85" i="32"/>
  <c r="G85" i="25"/>
  <c r="G121" i="26"/>
  <c r="G121" i="23"/>
  <c r="E132" i="24"/>
  <c r="E132" i="31"/>
  <c r="F13" i="23"/>
  <c r="G16" i="25"/>
  <c r="F21" i="23"/>
  <c r="E30" i="29"/>
  <c r="E30" i="25"/>
  <c r="E41" i="28"/>
  <c r="E41" i="25"/>
  <c r="E73" i="21"/>
  <c r="E73" i="32"/>
  <c r="F80" i="24"/>
  <c r="F80" i="23"/>
  <c r="F80" i="26"/>
  <c r="E121" i="22"/>
  <c r="E121" i="29"/>
  <c r="E121" i="32"/>
  <c r="E60" i="23"/>
  <c r="F87" i="26"/>
  <c r="F87" i="25"/>
  <c r="F90" i="21"/>
  <c r="F90" i="29"/>
  <c r="E128" i="27"/>
  <c r="E131" i="22"/>
  <c r="E16" i="30"/>
  <c r="F19" i="25"/>
  <c r="E28" i="23"/>
  <c r="F76" i="31"/>
  <c r="G107" i="25"/>
  <c r="F132" i="22"/>
  <c r="F38" i="27"/>
  <c r="F67" i="27"/>
  <c r="F4" i="23"/>
  <c r="R4" i="28"/>
  <c r="V4" i="28"/>
  <c r="G11" i="29"/>
  <c r="G11" i="31"/>
  <c r="F16" i="22"/>
  <c r="G23" i="22"/>
  <c r="G23" i="24"/>
  <c r="F53" i="22"/>
  <c r="G76" i="25"/>
  <c r="G76" i="28"/>
  <c r="E94" i="35"/>
  <c r="E126" i="24"/>
  <c r="F133" i="28"/>
  <c r="F43" i="28"/>
  <c r="F59" i="24"/>
  <c r="F78" i="25"/>
  <c r="F86" i="21"/>
  <c r="F86" i="25"/>
  <c r="F86" i="29"/>
  <c r="G110" i="26"/>
  <c r="E112" i="25"/>
  <c r="G114" i="25"/>
  <c r="G114" i="35"/>
  <c r="F10" i="24"/>
  <c r="F10" i="30"/>
  <c r="F18" i="28"/>
  <c r="F18" i="26"/>
  <c r="F22" i="29"/>
  <c r="F30" i="22"/>
  <c r="F30" i="32"/>
  <c r="E42" i="28"/>
  <c r="E50" i="26"/>
  <c r="E66" i="24"/>
  <c r="E74" i="28"/>
  <c r="E82" i="28"/>
  <c r="E90" i="29"/>
  <c r="E90" i="32"/>
  <c r="E98" i="23"/>
  <c r="E98" i="25"/>
  <c r="E122" i="30"/>
  <c r="E14" i="21"/>
  <c r="G20" i="21"/>
  <c r="R4" i="29"/>
  <c r="N4" i="29"/>
  <c r="Q4" i="29"/>
  <c r="N4" i="23"/>
  <c r="R4" i="23"/>
  <c r="Q4" i="23"/>
  <c r="F64" i="29"/>
  <c r="F64" i="31"/>
  <c r="E7" i="24"/>
  <c r="E7" i="30"/>
  <c r="E7" i="31"/>
  <c r="G37" i="31"/>
  <c r="G69" i="30"/>
  <c r="G69" i="24"/>
  <c r="G93" i="28"/>
  <c r="E99" i="26"/>
  <c r="E99" i="29"/>
  <c r="E99" i="35"/>
  <c r="G113" i="26"/>
  <c r="G113" i="32"/>
  <c r="E119" i="25"/>
  <c r="E119" i="23"/>
  <c r="E119" i="31"/>
  <c r="E119" i="30"/>
  <c r="F100" i="27"/>
  <c r="G73" i="25"/>
  <c r="G73" i="26"/>
  <c r="F82" i="29"/>
  <c r="F102" i="31"/>
  <c r="F102" i="25"/>
  <c r="F106" i="28"/>
  <c r="F106" i="22"/>
  <c r="E120" i="23"/>
  <c r="F8" i="25"/>
  <c r="G52" i="25"/>
  <c r="G52" i="23"/>
  <c r="E62" i="23"/>
  <c r="E62" i="24"/>
  <c r="F93" i="25"/>
  <c r="F42" i="25"/>
  <c r="F42" i="30"/>
  <c r="F58" i="30"/>
  <c r="F74" i="30"/>
  <c r="F74" i="25"/>
  <c r="F74" i="35"/>
  <c r="E116" i="21"/>
  <c r="E116" i="35"/>
  <c r="F33" i="25"/>
  <c r="G36" i="28"/>
  <c r="E81" i="27"/>
  <c r="E81" i="23"/>
  <c r="F88" i="21"/>
  <c r="F88" i="27"/>
  <c r="F88" i="26"/>
  <c r="G103" i="28"/>
  <c r="E129" i="28"/>
  <c r="F50" i="30"/>
  <c r="F50" i="24"/>
  <c r="E84" i="25"/>
  <c r="E84" i="31"/>
  <c r="E87" i="21"/>
  <c r="E87" i="22"/>
  <c r="E87" i="30"/>
  <c r="E107" i="23"/>
  <c r="E107" i="35"/>
  <c r="E5" i="27"/>
  <c r="G10" i="30"/>
  <c r="G10" i="31"/>
  <c r="F92" i="23"/>
  <c r="F116" i="21"/>
  <c r="F116" i="22"/>
  <c r="F124" i="28"/>
  <c r="F124" i="35"/>
  <c r="E48" i="32"/>
  <c r="E64" i="23"/>
  <c r="E67" i="27"/>
  <c r="G94" i="25"/>
  <c r="G94" i="24"/>
  <c r="G97" i="21"/>
  <c r="G97" i="29"/>
  <c r="G97" i="22"/>
  <c r="G97" i="27"/>
  <c r="F123" i="23"/>
  <c r="E13" i="27"/>
  <c r="G27" i="24"/>
  <c r="G27" i="28"/>
  <c r="G27" i="30"/>
  <c r="F109" i="35"/>
  <c r="E118" i="27"/>
  <c r="E40" i="26"/>
  <c r="E56" i="29"/>
  <c r="E59" i="29"/>
  <c r="E59" i="32"/>
  <c r="E72" i="27"/>
  <c r="E75" i="26"/>
  <c r="E75" i="23"/>
  <c r="G98" i="31"/>
  <c r="G101" i="23"/>
  <c r="E124" i="24"/>
  <c r="E124" i="26"/>
  <c r="E124" i="32"/>
  <c r="F130" i="23"/>
  <c r="E34" i="29"/>
  <c r="E12" i="25"/>
  <c r="G117" i="25"/>
  <c r="F54" i="22"/>
  <c r="F37" i="26"/>
  <c r="F117" i="29"/>
  <c r="E39" i="23"/>
  <c r="E52" i="28"/>
  <c r="E52" i="30"/>
  <c r="E68" i="21"/>
  <c r="G20" i="28"/>
  <c r="F25" i="25"/>
  <c r="G28" i="29"/>
  <c r="G55" i="32"/>
  <c r="E105" i="24"/>
  <c r="E105" i="23"/>
  <c r="G105" i="29"/>
  <c r="G105" i="27"/>
  <c r="G14" i="29"/>
  <c r="G14" i="27"/>
  <c r="E45" i="32"/>
  <c r="F52" i="24"/>
  <c r="F60" i="28"/>
  <c r="G38" i="26"/>
  <c r="G41" i="29"/>
  <c r="E38" i="23"/>
  <c r="G65" i="24"/>
  <c r="G65" i="32"/>
  <c r="G89" i="21"/>
  <c r="G89" i="23"/>
  <c r="G89" i="26"/>
  <c r="F114" i="28"/>
  <c r="E127" i="35"/>
  <c r="G25" i="25"/>
  <c r="G33" i="31"/>
  <c r="G40" i="30"/>
  <c r="G48" i="23"/>
  <c r="G64" i="27"/>
  <c r="G88" i="21"/>
  <c r="G112" i="27"/>
  <c r="G128" i="22"/>
  <c r="G128" i="30"/>
  <c r="E60" i="21"/>
  <c r="F12" i="32"/>
  <c r="F12" i="22"/>
  <c r="F12" i="29"/>
  <c r="F12" i="23"/>
  <c r="F12" i="31"/>
  <c r="F12" i="26"/>
  <c r="G84" i="31"/>
  <c r="G84" i="24"/>
  <c r="G84" i="32"/>
  <c r="G84" i="30"/>
  <c r="G84" i="22"/>
  <c r="E115" i="20"/>
  <c r="E115" i="31"/>
  <c r="E115" i="26"/>
  <c r="E115" i="35"/>
  <c r="E115" i="27"/>
  <c r="E115" i="29"/>
  <c r="E115" i="25"/>
  <c r="F24" i="21"/>
  <c r="F24" i="29"/>
  <c r="F24" i="27"/>
  <c r="F24" i="26"/>
  <c r="F24" i="24"/>
  <c r="F24" i="30"/>
  <c r="F24" i="20"/>
  <c r="E64" i="21"/>
  <c r="E64" i="30"/>
  <c r="E64" i="27"/>
  <c r="E64" i="22"/>
  <c r="E64" i="28"/>
  <c r="E64" i="35"/>
  <c r="E112" i="26"/>
  <c r="E112" i="24"/>
  <c r="E112" i="22"/>
  <c r="E112" i="30"/>
  <c r="E112" i="28"/>
  <c r="F119" i="35"/>
  <c r="F119" i="25"/>
  <c r="F119" i="28"/>
  <c r="F119" i="23"/>
  <c r="F119" i="21"/>
  <c r="F119" i="29"/>
  <c r="F119" i="26"/>
  <c r="E62" i="35"/>
  <c r="E62" i="28"/>
  <c r="E62" i="29"/>
  <c r="E62" i="25"/>
  <c r="E62" i="26"/>
  <c r="E62" i="27"/>
  <c r="E62" i="21"/>
  <c r="G124" i="32"/>
  <c r="G124" i="23"/>
  <c r="G124" i="24"/>
  <c r="G124" i="26"/>
  <c r="G124" i="25"/>
  <c r="G124" i="22"/>
  <c r="G124" i="29"/>
  <c r="G124" i="28"/>
  <c r="G124" i="21"/>
  <c r="G85" i="20"/>
  <c r="G85" i="26"/>
  <c r="G85" i="27"/>
  <c r="G85" i="30"/>
  <c r="G85" i="22"/>
  <c r="G85" i="23"/>
  <c r="G97" i="35"/>
  <c r="G97" i="31"/>
  <c r="G97" i="26"/>
  <c r="G97" i="32"/>
  <c r="G97" i="24"/>
  <c r="G97" i="28"/>
  <c r="G129" i="32"/>
  <c r="G129" i="30"/>
  <c r="G129" i="35"/>
  <c r="G129" i="23"/>
  <c r="G129" i="29"/>
  <c r="G129" i="24"/>
  <c r="G129" i="27"/>
  <c r="G129" i="22"/>
  <c r="F96" i="23"/>
  <c r="F96" i="31"/>
  <c r="F96" i="30"/>
  <c r="F96" i="28"/>
  <c r="F96" i="25"/>
  <c r="F96" i="32"/>
  <c r="F96" i="35"/>
  <c r="F96" i="26"/>
  <c r="F96" i="24"/>
  <c r="F96" i="29"/>
  <c r="F96" i="22"/>
  <c r="F96" i="21"/>
  <c r="F96" i="27"/>
  <c r="F128" i="21"/>
  <c r="F128" i="32"/>
  <c r="F128" i="25"/>
  <c r="F128" i="31"/>
  <c r="F128" i="30"/>
  <c r="F128" i="27"/>
  <c r="F128" i="35"/>
  <c r="F128" i="24"/>
  <c r="F128" i="23"/>
  <c r="F128" i="26"/>
  <c r="F128" i="22"/>
  <c r="F128" i="29"/>
  <c r="F128" i="28"/>
  <c r="F62" i="32"/>
  <c r="F62" i="31"/>
  <c r="F62" i="25"/>
  <c r="F62" i="21"/>
  <c r="F62" i="35"/>
  <c r="F62" i="22"/>
  <c r="F62" i="24"/>
  <c r="F62" i="23"/>
  <c r="E103" i="35"/>
  <c r="E103" i="32"/>
  <c r="E103" i="28"/>
  <c r="E103" i="26"/>
  <c r="E103" i="24"/>
  <c r="E103" i="21"/>
  <c r="E103" i="30"/>
  <c r="E103" i="29"/>
  <c r="E123" i="20"/>
  <c r="E123" i="24"/>
  <c r="E123" i="23"/>
  <c r="E123" i="26"/>
  <c r="E123" i="31"/>
  <c r="E123" i="32"/>
  <c r="E123" i="22"/>
  <c r="E123" i="21"/>
  <c r="E123" i="25"/>
  <c r="E123" i="29"/>
  <c r="E123" i="28"/>
  <c r="E33" i="30"/>
  <c r="E33" i="26"/>
  <c r="E33" i="21"/>
  <c r="E33" i="22"/>
  <c r="E33" i="27"/>
  <c r="E33" i="23"/>
  <c r="F114" i="19"/>
  <c r="F114" i="29"/>
  <c r="F114" i="25"/>
  <c r="F114" i="35"/>
  <c r="F114" i="24"/>
  <c r="F114" i="22"/>
  <c r="F114" i="23"/>
  <c r="F114" i="26"/>
  <c r="F114" i="21"/>
  <c r="F69" i="32"/>
  <c r="F69" i="24"/>
  <c r="F69" i="26"/>
  <c r="F69" i="22"/>
  <c r="F69" i="31"/>
  <c r="F69" i="23"/>
  <c r="F105" i="20"/>
  <c r="F105" i="26"/>
  <c r="F105" i="24"/>
  <c r="F105" i="27"/>
  <c r="F105" i="35"/>
  <c r="F105" i="23"/>
  <c r="E119" i="27"/>
  <c r="E119" i="24"/>
  <c r="E119" i="29"/>
  <c r="E119" i="28"/>
  <c r="E119" i="32"/>
  <c r="E119" i="26"/>
  <c r="E20" i="18"/>
  <c r="E20" i="28"/>
  <c r="E20" i="25"/>
  <c r="E20" i="32"/>
  <c r="E20" i="23"/>
  <c r="E20" i="31"/>
  <c r="E20" i="26"/>
  <c r="F92" i="19"/>
  <c r="F92" i="26"/>
  <c r="F92" i="30"/>
  <c r="F92" i="27"/>
  <c r="F92" i="35"/>
  <c r="F92" i="22"/>
  <c r="E80" i="20"/>
  <c r="E80" i="35"/>
  <c r="E80" i="23"/>
  <c r="E80" i="22"/>
  <c r="E80" i="31"/>
  <c r="E80" i="29"/>
  <c r="E80" i="32"/>
  <c r="E80" i="25"/>
  <c r="E80" i="28"/>
  <c r="E120" i="7"/>
  <c r="E120" i="35"/>
  <c r="E120" i="26"/>
  <c r="E120" i="29"/>
  <c r="E120" i="22"/>
  <c r="E120" i="28"/>
  <c r="E120" i="27"/>
  <c r="E120" i="25"/>
  <c r="E120" i="21"/>
  <c r="F49" i="18"/>
  <c r="F49" i="35"/>
  <c r="F49" i="29"/>
  <c r="F49" i="23"/>
  <c r="F49" i="30"/>
  <c r="F49" i="28"/>
  <c r="F49" i="27"/>
  <c r="F49" i="26"/>
  <c r="E78" i="31"/>
  <c r="E78" i="28"/>
  <c r="E78" i="21"/>
  <c r="E78" i="35"/>
  <c r="E78" i="30"/>
  <c r="E78" i="29"/>
  <c r="E78" i="32"/>
  <c r="E78" i="24"/>
  <c r="E78" i="23"/>
  <c r="E78" i="27"/>
  <c r="E78" i="25"/>
  <c r="E78" i="26"/>
  <c r="E78" i="22"/>
  <c r="F126" i="22"/>
  <c r="F126" i="27"/>
  <c r="F126" i="29"/>
  <c r="F126" i="21"/>
  <c r="F126" i="23"/>
  <c r="F126" i="35"/>
  <c r="F126" i="25"/>
  <c r="F126" i="28"/>
  <c r="F126" i="31"/>
  <c r="F126" i="26"/>
  <c r="F13" i="7"/>
  <c r="F13" i="31"/>
  <c r="F13" i="25"/>
  <c r="F13" i="28"/>
  <c r="F13" i="26"/>
  <c r="F13" i="30"/>
  <c r="F13" i="32"/>
  <c r="G47" i="35"/>
  <c r="G47" i="30"/>
  <c r="G47" i="23"/>
  <c r="G47" i="29"/>
  <c r="G47" i="28"/>
  <c r="G47" i="22"/>
  <c r="G47" i="25"/>
  <c r="G47" i="24"/>
  <c r="G47" i="27"/>
  <c r="G47" i="31"/>
  <c r="G47" i="32"/>
  <c r="G47" i="26"/>
  <c r="E65" i="35"/>
  <c r="E65" i="23"/>
  <c r="E65" i="27"/>
  <c r="E65" i="32"/>
  <c r="E65" i="24"/>
  <c r="E65" i="28"/>
  <c r="E65" i="26"/>
  <c r="E65" i="30"/>
  <c r="E65" i="25"/>
  <c r="G51" i="22"/>
  <c r="G51" i="23"/>
  <c r="G51" i="28"/>
  <c r="G51" i="26"/>
  <c r="G51" i="31"/>
  <c r="G51" i="35"/>
  <c r="G51" i="30"/>
  <c r="G51" i="29"/>
  <c r="G51" i="24"/>
  <c r="G51" i="27"/>
  <c r="G51" i="25"/>
  <c r="G51" i="32"/>
  <c r="F76" i="20"/>
  <c r="F76" i="35"/>
  <c r="F76" i="29"/>
  <c r="F76" i="23"/>
  <c r="F76" i="21"/>
  <c r="F76" i="22"/>
  <c r="F76" i="24"/>
  <c r="F76" i="30"/>
  <c r="F76" i="27"/>
  <c r="E47" i="31"/>
  <c r="E47" i="29"/>
  <c r="E47" i="30"/>
  <c r="E47" i="23"/>
  <c r="E47" i="28"/>
  <c r="E47" i="35"/>
  <c r="E47" i="26"/>
  <c r="E47" i="21"/>
  <c r="F63" i="19"/>
  <c r="F63" i="28"/>
  <c r="F63" i="35"/>
  <c r="F63" i="30"/>
  <c r="F63" i="31"/>
  <c r="F63" i="29"/>
  <c r="F63" i="26"/>
  <c r="F63" i="27"/>
  <c r="F63" i="24"/>
  <c r="F63" i="21"/>
  <c r="F41" i="19"/>
  <c r="F41" i="21"/>
  <c r="F41" i="32"/>
  <c r="F41" i="27"/>
  <c r="F41" i="26"/>
  <c r="F41" i="29"/>
  <c r="F41" i="23"/>
  <c r="F102" i="27"/>
  <c r="F102" i="21"/>
  <c r="F102" i="35"/>
  <c r="F102" i="23"/>
  <c r="F16" i="32"/>
  <c r="F16" i="31"/>
  <c r="F16" i="27"/>
  <c r="F16" i="29"/>
  <c r="F16" i="21"/>
  <c r="F16" i="28"/>
  <c r="F16" i="24"/>
  <c r="F28" i="32"/>
  <c r="F28" i="31"/>
  <c r="F28" i="29"/>
  <c r="F28" i="24"/>
  <c r="F28" i="26"/>
  <c r="F28" i="27"/>
  <c r="F28" i="25"/>
  <c r="F28" i="21"/>
  <c r="G70" i="20"/>
  <c r="G70" i="22"/>
  <c r="G70" i="30"/>
  <c r="G70" i="24"/>
  <c r="G70" i="32"/>
  <c r="G70" i="35"/>
  <c r="G70" i="28"/>
  <c r="E88" i="29"/>
  <c r="E88" i="31"/>
  <c r="E88" i="28"/>
  <c r="E88" i="32"/>
  <c r="E88" i="24"/>
  <c r="E88" i="23"/>
  <c r="E88" i="25"/>
  <c r="G102" i="20"/>
  <c r="G102" i="31"/>
  <c r="G102" i="35"/>
  <c r="G102" i="28"/>
  <c r="G102" i="26"/>
  <c r="G102" i="29"/>
  <c r="G102" i="24"/>
  <c r="G102" i="21"/>
  <c r="E130" i="32"/>
  <c r="E130" i="29"/>
  <c r="E130" i="25"/>
  <c r="E130" i="27"/>
  <c r="E130" i="26"/>
  <c r="E130" i="21"/>
  <c r="E130" i="31"/>
  <c r="E130" i="24"/>
  <c r="E130" i="22"/>
  <c r="E130" i="35"/>
  <c r="E130" i="23"/>
  <c r="F18" i="30"/>
  <c r="F18" i="24"/>
  <c r="F18" i="31"/>
  <c r="F18" i="29"/>
  <c r="F18" i="23"/>
  <c r="E35" i="20"/>
  <c r="E35" i="29"/>
  <c r="E35" i="23"/>
  <c r="E35" i="27"/>
  <c r="E35" i="30"/>
  <c r="E35" i="22"/>
  <c r="E35" i="32"/>
  <c r="E35" i="31"/>
  <c r="E35" i="24"/>
  <c r="E35" i="26"/>
  <c r="E35" i="21"/>
  <c r="E44" i="19"/>
  <c r="E44" i="23"/>
  <c r="E44" i="24"/>
  <c r="E44" i="31"/>
  <c r="E44" i="28"/>
  <c r="E44" i="21"/>
  <c r="E44" i="35"/>
  <c r="E44" i="27"/>
  <c r="E44" i="29"/>
  <c r="E44" i="26"/>
  <c r="F51" i="29"/>
  <c r="F51" i="31"/>
  <c r="F51" i="30"/>
  <c r="F51" i="21"/>
  <c r="F51" i="28"/>
  <c r="F51" i="25"/>
  <c r="F51" i="23"/>
  <c r="F51" i="24"/>
  <c r="F51" i="32"/>
  <c r="F51" i="26"/>
  <c r="F51" i="22"/>
  <c r="E74" i="32"/>
  <c r="E74" i="35"/>
  <c r="E74" i="22"/>
  <c r="E74" i="29"/>
  <c r="E74" i="21"/>
  <c r="E74" i="26"/>
  <c r="E74" i="24"/>
  <c r="E74" i="31"/>
  <c r="E74" i="25"/>
  <c r="F85" i="24"/>
  <c r="F85" i="31"/>
  <c r="F85" i="30"/>
  <c r="F85" i="35"/>
  <c r="F85" i="25"/>
  <c r="F85" i="26"/>
  <c r="F85" i="29"/>
  <c r="F85" i="22"/>
  <c r="F85" i="28"/>
  <c r="F85" i="27"/>
  <c r="F85" i="23"/>
  <c r="F44" i="18"/>
  <c r="F44" i="21"/>
  <c r="F44" i="35"/>
  <c r="F44" i="31"/>
  <c r="F44" i="29"/>
  <c r="F44" i="25"/>
  <c r="F44" i="22"/>
  <c r="F44" i="28"/>
  <c r="F44" i="14"/>
  <c r="G56" i="32"/>
  <c r="G56" i="30"/>
  <c r="G56" i="24"/>
  <c r="G56" i="22"/>
  <c r="G56" i="26"/>
  <c r="G56" i="27"/>
  <c r="G56" i="25"/>
  <c r="G56" i="31"/>
  <c r="G56" i="35"/>
  <c r="G56" i="28"/>
  <c r="G107" i="19"/>
  <c r="G81" i="30"/>
  <c r="F15" i="22"/>
  <c r="G22" i="24"/>
  <c r="E93" i="32"/>
  <c r="E51" i="29"/>
  <c r="F63" i="25"/>
  <c r="E79" i="24"/>
  <c r="F69" i="27"/>
  <c r="F73" i="31"/>
  <c r="E20" i="27"/>
  <c r="E115" i="28"/>
  <c r="E88" i="35"/>
  <c r="F12" i="27"/>
  <c r="E110" i="31"/>
  <c r="G121" i="21"/>
  <c r="G121" i="31"/>
  <c r="G121" i="27"/>
  <c r="G121" i="32"/>
  <c r="F13" i="27"/>
  <c r="F87" i="23"/>
  <c r="F87" i="27"/>
  <c r="F122" i="29"/>
  <c r="E128" i="22"/>
  <c r="E128" i="31"/>
  <c r="G107" i="28"/>
  <c r="G11" i="24"/>
  <c r="G11" i="25"/>
  <c r="G11" i="28"/>
  <c r="G23" i="23"/>
  <c r="G84" i="29"/>
  <c r="F62" i="27"/>
  <c r="F62" i="28"/>
  <c r="F86" i="26"/>
  <c r="G93" i="30"/>
  <c r="E119" i="22"/>
  <c r="G70" i="25"/>
  <c r="F102" i="26"/>
  <c r="E120" i="24"/>
  <c r="E120" i="32"/>
  <c r="E62" i="22"/>
  <c r="E62" i="30"/>
  <c r="F58" i="22"/>
  <c r="G103" i="31"/>
  <c r="F92" i="25"/>
  <c r="E109" i="22"/>
  <c r="E64" i="31"/>
  <c r="G97" i="25"/>
  <c r="F24" i="25"/>
  <c r="F24" i="22"/>
  <c r="F51" i="27"/>
  <c r="G31" i="27"/>
  <c r="E80" i="21"/>
  <c r="E80" i="30"/>
  <c r="F25" i="27"/>
  <c r="F79" i="25"/>
  <c r="E123" i="30"/>
  <c r="F126" i="30"/>
  <c r="E35" i="28"/>
  <c r="G56" i="23"/>
  <c r="F8" i="29"/>
  <c r="F8" i="27"/>
  <c r="F8" i="23"/>
  <c r="F8" i="28"/>
  <c r="F8" i="31"/>
  <c r="F8" i="24"/>
  <c r="E10" i="32"/>
  <c r="E10" i="31"/>
  <c r="E10" i="26"/>
  <c r="E10" i="24"/>
  <c r="E10" i="25"/>
  <c r="E10" i="29"/>
  <c r="E10" i="23"/>
  <c r="E10" i="22"/>
  <c r="G81" i="7"/>
  <c r="G21" i="20"/>
  <c r="G21" i="32"/>
  <c r="G21" i="24"/>
  <c r="G21" i="26"/>
  <c r="G21" i="27"/>
  <c r="G21" i="31"/>
  <c r="G21" i="25"/>
  <c r="G21" i="23"/>
  <c r="G21" i="30"/>
  <c r="G21" i="29"/>
  <c r="G21" i="22"/>
  <c r="F5" i="29"/>
  <c r="F5" i="30"/>
  <c r="F5" i="21"/>
  <c r="F5" i="24"/>
  <c r="F5" i="27"/>
  <c r="E53" i="20"/>
  <c r="E53" i="21"/>
  <c r="E53" i="32"/>
  <c r="E53" i="31"/>
  <c r="E53" i="23"/>
  <c r="E53" i="22"/>
  <c r="E53" i="25"/>
  <c r="E53" i="35"/>
  <c r="E53" i="28"/>
  <c r="F51" i="8"/>
  <c r="F57" i="35"/>
  <c r="F57" i="28"/>
  <c r="F57" i="32"/>
  <c r="F57" i="22"/>
  <c r="G35" i="19"/>
  <c r="G35" i="26"/>
  <c r="G35" i="25"/>
  <c r="G35" i="28"/>
  <c r="G35" i="29"/>
  <c r="G35" i="22"/>
  <c r="F65" i="19"/>
  <c r="F65" i="21"/>
  <c r="F65" i="29"/>
  <c r="F65" i="31"/>
  <c r="F65" i="25"/>
  <c r="F65" i="23"/>
  <c r="F65" i="32"/>
  <c r="F65" i="26"/>
  <c r="F78" i="20"/>
  <c r="F78" i="32"/>
  <c r="F78" i="31"/>
  <c r="F78" i="22"/>
  <c r="F78" i="23"/>
  <c r="F131" i="18"/>
  <c r="F131" i="31"/>
  <c r="F131" i="32"/>
  <c r="F131" i="23"/>
  <c r="F131" i="25"/>
  <c r="F131" i="28"/>
  <c r="F131" i="24"/>
  <c r="G10" i="19"/>
  <c r="G10" i="25"/>
  <c r="G10" i="28"/>
  <c r="G10" i="21"/>
  <c r="G10" i="27"/>
  <c r="G10" i="29"/>
  <c r="G10" i="23"/>
  <c r="G10" i="24"/>
  <c r="G18" i="27"/>
  <c r="G18" i="22"/>
  <c r="G18" i="25"/>
  <c r="G18" i="21"/>
  <c r="G18" i="26"/>
  <c r="G18" i="30"/>
  <c r="G18" i="24"/>
  <c r="G18" i="31"/>
  <c r="G45" i="27"/>
  <c r="G45" i="30"/>
  <c r="G45" i="26"/>
  <c r="G45" i="24"/>
  <c r="G45" i="25"/>
  <c r="G45" i="32"/>
  <c r="G45" i="28"/>
  <c r="G45" i="22"/>
  <c r="E58" i="26"/>
  <c r="E58" i="22"/>
  <c r="E58" i="32"/>
  <c r="E58" i="24"/>
  <c r="E58" i="29"/>
  <c r="E58" i="23"/>
  <c r="G85" i="9"/>
  <c r="E23" i="20"/>
  <c r="E23" i="23"/>
  <c r="E23" i="26"/>
  <c r="E23" i="29"/>
  <c r="E23" i="32"/>
  <c r="E23" i="28"/>
  <c r="E23" i="27"/>
  <c r="E23" i="22"/>
  <c r="G68" i="26"/>
  <c r="G68" i="27"/>
  <c r="G68" i="21"/>
  <c r="G68" i="32"/>
  <c r="G68" i="35"/>
  <c r="G68" i="28"/>
  <c r="G68" i="24"/>
  <c r="G68" i="30"/>
  <c r="G68" i="25"/>
  <c r="G68" i="22"/>
  <c r="G116" i="35"/>
  <c r="G116" i="31"/>
  <c r="G116" i="30"/>
  <c r="G116" i="21"/>
  <c r="G116" i="29"/>
  <c r="G116" i="28"/>
  <c r="G116" i="26"/>
  <c r="F50" i="32"/>
  <c r="F50" i="28"/>
  <c r="F50" i="25"/>
  <c r="E24" i="30"/>
  <c r="E24" i="28"/>
  <c r="E24" i="23"/>
  <c r="E24" i="24"/>
  <c r="E24" i="22"/>
  <c r="E24" i="21"/>
  <c r="E61" i="26"/>
  <c r="E61" i="28"/>
  <c r="E61" i="23"/>
  <c r="E61" i="31"/>
  <c r="E61" i="22"/>
  <c r="E78" i="9"/>
  <c r="G18" i="10"/>
  <c r="G96" i="22"/>
  <c r="G96" i="35"/>
  <c r="G96" i="30"/>
  <c r="G96" i="24"/>
  <c r="G96" i="29"/>
  <c r="G96" i="27"/>
  <c r="G96" i="25"/>
  <c r="G26" i="26"/>
  <c r="G26" i="31"/>
  <c r="G26" i="24"/>
  <c r="G26" i="21"/>
  <c r="G26" i="22"/>
  <c r="G26" i="23"/>
  <c r="G77" i="9"/>
  <c r="E95" i="19"/>
  <c r="E95" i="30"/>
  <c r="E95" i="24"/>
  <c r="E95" i="35"/>
  <c r="E95" i="25"/>
  <c r="E95" i="28"/>
  <c r="E95" i="22"/>
  <c r="E95" i="21"/>
  <c r="G113" i="24"/>
  <c r="G113" i="31"/>
  <c r="G113" i="23"/>
  <c r="G113" i="27"/>
  <c r="G39" i="31"/>
  <c r="G39" i="30"/>
  <c r="G39" i="29"/>
  <c r="G39" i="22"/>
  <c r="G39" i="21"/>
  <c r="G39" i="23"/>
  <c r="G39" i="25"/>
  <c r="E57" i="21"/>
  <c r="E57" i="35"/>
  <c r="E57" i="29"/>
  <c r="E57" i="30"/>
  <c r="E57" i="25"/>
  <c r="E57" i="24"/>
  <c r="E57" i="22"/>
  <c r="E131" i="32"/>
  <c r="E131" i="23"/>
  <c r="E131" i="28"/>
  <c r="E131" i="35"/>
  <c r="E131" i="24"/>
  <c r="E131" i="31"/>
  <c r="E131" i="29"/>
  <c r="E131" i="26"/>
  <c r="G95" i="20"/>
  <c r="G95" i="35"/>
  <c r="G95" i="31"/>
  <c r="G95" i="29"/>
  <c r="G95" i="23"/>
  <c r="G95" i="22"/>
  <c r="G95" i="32"/>
  <c r="G95" i="25"/>
  <c r="G95" i="28"/>
  <c r="G95" i="26"/>
  <c r="G95" i="21"/>
  <c r="G95" i="27"/>
  <c r="G127" i="21"/>
  <c r="G127" i="32"/>
  <c r="G127" i="35"/>
  <c r="G127" i="27"/>
  <c r="G127" i="22"/>
  <c r="G127" i="28"/>
  <c r="G127" i="25"/>
  <c r="G127" i="26"/>
  <c r="G127" i="23"/>
  <c r="G127" i="31"/>
  <c r="G127" i="30"/>
  <c r="G127" i="24"/>
  <c r="G127" i="29"/>
  <c r="F60" i="35"/>
  <c r="F60" i="26"/>
  <c r="F60" i="31"/>
  <c r="F60" i="32"/>
  <c r="F60" i="30"/>
  <c r="F60" i="25"/>
  <c r="F60" i="22"/>
  <c r="F60" i="24"/>
  <c r="G52" i="35"/>
  <c r="G52" i="31"/>
  <c r="G52" i="22"/>
  <c r="G52" i="29"/>
  <c r="G52" i="27"/>
  <c r="E13" i="10"/>
  <c r="E24" i="3"/>
  <c r="G80" i="22"/>
  <c r="G80" i="35"/>
  <c r="G80" i="21"/>
  <c r="G80" i="32"/>
  <c r="G80" i="30"/>
  <c r="G80" i="31"/>
  <c r="G80" i="29"/>
  <c r="G80" i="23"/>
  <c r="G80" i="19"/>
  <c r="G117" i="3"/>
  <c r="G117" i="10"/>
  <c r="F118" i="26"/>
  <c r="F118" i="27"/>
  <c r="F118" i="23"/>
  <c r="F118" i="25"/>
  <c r="F118" i="21"/>
  <c r="F118" i="32"/>
  <c r="F118" i="35"/>
  <c r="F51" i="10"/>
  <c r="G56" i="8"/>
  <c r="G72" i="19"/>
  <c r="G72" i="26"/>
  <c r="G72" i="21"/>
  <c r="G72" i="31"/>
  <c r="G72" i="29"/>
  <c r="G72" i="32"/>
  <c r="G72" i="30"/>
  <c r="G72" i="28"/>
  <c r="G72" i="27"/>
  <c r="G72" i="25"/>
  <c r="F101" i="28"/>
  <c r="F101" i="25"/>
  <c r="F101" i="24"/>
  <c r="F101" i="30"/>
  <c r="F101" i="22"/>
  <c r="F101" i="31"/>
  <c r="F101" i="29"/>
  <c r="F101" i="32"/>
  <c r="F101" i="23"/>
  <c r="F101" i="21"/>
  <c r="F117" i="8"/>
  <c r="G30" i="27"/>
  <c r="G30" i="25"/>
  <c r="G30" i="23"/>
  <c r="G30" i="26"/>
  <c r="G30" i="24"/>
  <c r="G30" i="32"/>
  <c r="G30" i="28"/>
  <c r="G30" i="31"/>
  <c r="G30" i="30"/>
  <c r="G30" i="29"/>
  <c r="G30" i="22"/>
  <c r="F36" i="23"/>
  <c r="F36" i="28"/>
  <c r="F36" i="24"/>
  <c r="F36" i="21"/>
  <c r="F36" i="22"/>
  <c r="F36" i="30"/>
  <c r="G91" i="21"/>
  <c r="G91" i="35"/>
  <c r="G91" i="22"/>
  <c r="G91" i="26"/>
  <c r="G91" i="25"/>
  <c r="G91" i="32"/>
  <c r="G91" i="29"/>
  <c r="G91" i="28"/>
  <c r="G91" i="30"/>
  <c r="G91" i="27"/>
  <c r="G91" i="31"/>
  <c r="G91" i="23"/>
  <c r="G91" i="24"/>
  <c r="G51" i="8"/>
  <c r="E52" i="10"/>
  <c r="E54" i="35"/>
  <c r="E54" i="24"/>
  <c r="E54" i="22"/>
  <c r="E54" i="32"/>
  <c r="E54" i="31"/>
  <c r="E54" i="28"/>
  <c r="E54" i="25"/>
  <c r="E54" i="23"/>
  <c r="E54" i="29"/>
  <c r="E54" i="30"/>
  <c r="G15" i="20"/>
  <c r="G15" i="28"/>
  <c r="G15" i="29"/>
  <c r="G15" i="32"/>
  <c r="G15" i="31"/>
  <c r="G15" i="23"/>
  <c r="F25" i="3"/>
  <c r="F46" i="19"/>
  <c r="F46" i="31"/>
  <c r="F46" i="35"/>
  <c r="F46" i="28"/>
  <c r="F46" i="23"/>
  <c r="F46" i="21"/>
  <c r="F46" i="29"/>
  <c r="F46" i="24"/>
  <c r="F46" i="26"/>
  <c r="F87" i="3"/>
  <c r="E106" i="23"/>
  <c r="E106" i="21"/>
  <c r="E106" i="28"/>
  <c r="E106" i="24"/>
  <c r="E106" i="27"/>
  <c r="G13" i="25"/>
  <c r="G13" i="26"/>
  <c r="G13" i="31"/>
  <c r="G13" i="32"/>
  <c r="G13" i="30"/>
  <c r="G13" i="29"/>
  <c r="G13" i="22"/>
  <c r="G13" i="28"/>
  <c r="G13" i="27"/>
  <c r="G17" i="32"/>
  <c r="G17" i="31"/>
  <c r="G17" i="26"/>
  <c r="G17" i="21"/>
  <c r="G17" i="24"/>
  <c r="G17" i="23"/>
  <c r="G17" i="30"/>
  <c r="G17" i="28"/>
  <c r="G17" i="29"/>
  <c r="G27" i="3"/>
  <c r="G27" i="10"/>
  <c r="F108" i="25"/>
  <c r="F108" i="31"/>
  <c r="F108" i="30"/>
  <c r="F108" i="21"/>
  <c r="F108" i="35"/>
  <c r="F108" i="24"/>
  <c r="F108" i="26"/>
  <c r="F108" i="27"/>
  <c r="F108" i="23"/>
  <c r="F108" i="22"/>
  <c r="F108" i="32"/>
  <c r="F108" i="28"/>
  <c r="F108" i="29"/>
  <c r="E55" i="14"/>
  <c r="E55" i="27"/>
  <c r="E55" i="30"/>
  <c r="E55" i="22"/>
  <c r="E55" i="32"/>
  <c r="E55" i="23"/>
  <c r="E55" i="35"/>
  <c r="E55" i="28"/>
  <c r="E55" i="25"/>
  <c r="G16" i="18"/>
  <c r="G16" i="22"/>
  <c r="G16" i="28"/>
  <c r="G16" i="21"/>
  <c r="G16" i="32"/>
  <c r="G16" i="27"/>
  <c r="G16" i="31"/>
  <c r="G16" i="26"/>
  <c r="E18" i="32"/>
  <c r="E18" i="29"/>
  <c r="E18" i="24"/>
  <c r="E18" i="28"/>
  <c r="E18" i="30"/>
  <c r="E18" i="25"/>
  <c r="E18" i="22"/>
  <c r="E18" i="23"/>
  <c r="E18" i="27"/>
  <c r="E18" i="31"/>
  <c r="E18" i="26"/>
  <c r="E18" i="21"/>
  <c r="F64" i="20"/>
  <c r="F64" i="35"/>
  <c r="F64" i="23"/>
  <c r="F64" i="28"/>
  <c r="F64" i="24"/>
  <c r="F64" i="22"/>
  <c r="F64" i="25"/>
  <c r="F64" i="21"/>
  <c r="G71" i="35"/>
  <c r="G71" i="23"/>
  <c r="G71" i="25"/>
  <c r="G71" i="22"/>
  <c r="G71" i="20"/>
  <c r="G71" i="31"/>
  <c r="G71" i="32"/>
  <c r="E89" i="19"/>
  <c r="E89" i="35"/>
  <c r="E89" i="26"/>
  <c r="E89" i="24"/>
  <c r="E89" i="27"/>
  <c r="E89" i="21"/>
  <c r="E89" i="29"/>
  <c r="E89" i="25"/>
  <c r="E89" i="23"/>
  <c r="E89" i="32"/>
  <c r="E89" i="22"/>
  <c r="E89" i="30"/>
  <c r="E122" i="10"/>
  <c r="F129" i="10"/>
  <c r="E91" i="25"/>
  <c r="E91" i="31"/>
  <c r="E91" i="27"/>
  <c r="E91" i="26"/>
  <c r="E91" i="21"/>
  <c r="E91" i="32"/>
  <c r="E91" i="24"/>
  <c r="E91" i="29"/>
  <c r="E102" i="24"/>
  <c r="E102" i="27"/>
  <c r="E102" i="22"/>
  <c r="E102" i="25"/>
  <c r="G120" i="30"/>
  <c r="G120" i="24"/>
  <c r="G120" i="27"/>
  <c r="G120" i="31"/>
  <c r="G120" i="25"/>
  <c r="G120" i="21"/>
  <c r="G120" i="32"/>
  <c r="G120" i="29"/>
  <c r="G120" i="28"/>
  <c r="G120" i="35"/>
  <c r="G19" i="3"/>
  <c r="G19" i="28"/>
  <c r="G19" i="26"/>
  <c r="G19" i="31"/>
  <c r="G19" i="22"/>
  <c r="G19" i="23"/>
  <c r="G19" i="25"/>
  <c r="G19" i="30"/>
  <c r="G19" i="29"/>
  <c r="G19" i="24"/>
  <c r="E29" i="18"/>
  <c r="E29" i="26"/>
  <c r="E29" i="23"/>
  <c r="E29" i="27"/>
  <c r="E29" i="25"/>
  <c r="E29" i="24"/>
  <c r="E29" i="32"/>
  <c r="E29" i="30"/>
  <c r="E29" i="31"/>
  <c r="G54" i="19"/>
  <c r="G54" i="31"/>
  <c r="G54" i="29"/>
  <c r="G54" i="22"/>
  <c r="G54" i="24"/>
  <c r="G54" i="23"/>
  <c r="E104" i="31"/>
  <c r="E104" i="23"/>
  <c r="E104" i="25"/>
  <c r="E104" i="21"/>
  <c r="E104" i="29"/>
  <c r="E104" i="32"/>
  <c r="E104" i="27"/>
  <c r="E104" i="24"/>
  <c r="E104" i="22"/>
  <c r="F63" i="7"/>
  <c r="G104" i="18"/>
  <c r="G104" i="35"/>
  <c r="G104" i="24"/>
  <c r="G104" i="28"/>
  <c r="G104" i="26"/>
  <c r="G104" i="22"/>
  <c r="G104" i="25"/>
  <c r="G104" i="30"/>
  <c r="G104" i="32"/>
  <c r="G104" i="29"/>
  <c r="G104" i="27"/>
  <c r="G104" i="21"/>
  <c r="F23" i="10"/>
  <c r="F23" i="25"/>
  <c r="F23" i="30"/>
  <c r="F23" i="26"/>
  <c r="F23" i="27"/>
  <c r="F23" i="29"/>
  <c r="F23" i="28"/>
  <c r="E69" i="18"/>
  <c r="E69" i="24"/>
  <c r="E69" i="28"/>
  <c r="E69" i="22"/>
  <c r="E69" i="31"/>
  <c r="E69" i="29"/>
  <c r="E69" i="30"/>
  <c r="E69" i="21"/>
  <c r="F21" i="31"/>
  <c r="F21" i="27"/>
  <c r="F21" i="30"/>
  <c r="F21" i="21"/>
  <c r="F21" i="25"/>
  <c r="F21" i="24"/>
  <c r="G128" i="10"/>
  <c r="E32" i="21"/>
  <c r="E32" i="29"/>
  <c r="E32" i="28"/>
  <c r="E32" i="26"/>
  <c r="E32" i="25"/>
  <c r="E32" i="30"/>
  <c r="E110" i="7"/>
  <c r="F38" i="32"/>
  <c r="F38" i="26"/>
  <c r="F38" i="23"/>
  <c r="F38" i="29"/>
  <c r="F38" i="22"/>
  <c r="F70" i="3"/>
  <c r="F70" i="32"/>
  <c r="F70" i="29"/>
  <c r="F70" i="27"/>
  <c r="F70" i="30"/>
  <c r="F70" i="21"/>
  <c r="F70" i="23"/>
  <c r="G108" i="31"/>
  <c r="G108" i="35"/>
  <c r="G108" i="28"/>
  <c r="G108" i="25"/>
  <c r="G108" i="24"/>
  <c r="G108" i="23"/>
  <c r="G108" i="29"/>
  <c r="G108" i="26"/>
  <c r="G109" i="10"/>
  <c r="E43" i="25"/>
  <c r="E43" i="23"/>
  <c r="E43" i="30"/>
  <c r="E43" i="24"/>
  <c r="E75" i="19"/>
  <c r="E75" i="30"/>
  <c r="E75" i="22"/>
  <c r="E75" i="25"/>
  <c r="E75" i="27"/>
  <c r="E75" i="28"/>
  <c r="E75" i="21"/>
  <c r="E76" i="10"/>
  <c r="E83" i="24"/>
  <c r="E83" i="25"/>
  <c r="E83" i="30"/>
  <c r="E83" i="23"/>
  <c r="E83" i="21"/>
  <c r="E83" i="35"/>
  <c r="E83" i="28"/>
  <c r="E83" i="27"/>
  <c r="E86" i="32"/>
  <c r="E86" i="35"/>
  <c r="E86" i="31"/>
  <c r="E86" i="28"/>
  <c r="E86" i="25"/>
  <c r="E86" i="30"/>
  <c r="E86" i="29"/>
  <c r="E86" i="27"/>
  <c r="E86" i="26"/>
  <c r="E86" i="24"/>
  <c r="E86" i="22"/>
  <c r="E86" i="23"/>
  <c r="E86" i="21"/>
  <c r="F89" i="20"/>
  <c r="F89" i="35"/>
  <c r="F89" i="29"/>
  <c r="F89" i="31"/>
  <c r="F89" i="27"/>
  <c r="F89" i="25"/>
  <c r="F121" i="35"/>
  <c r="F121" i="28"/>
  <c r="F121" i="22"/>
  <c r="F121" i="25"/>
  <c r="F121" i="24"/>
  <c r="F121" i="30"/>
  <c r="F121" i="23"/>
  <c r="F121" i="21"/>
  <c r="F130" i="7"/>
  <c r="F130" i="35"/>
  <c r="F130" i="31"/>
  <c r="F130" i="32"/>
  <c r="F130" i="26"/>
  <c r="F130" i="28"/>
  <c r="F130" i="22"/>
  <c r="F130" i="21"/>
  <c r="E4" i="20"/>
  <c r="E4" i="21"/>
  <c r="E4" i="32"/>
  <c r="E4" i="27"/>
  <c r="E4" i="31"/>
  <c r="E4" i="29"/>
  <c r="E4" i="24"/>
  <c r="E84" i="19"/>
  <c r="E84" i="30"/>
  <c r="E84" i="29"/>
  <c r="E84" i="22"/>
  <c r="E84" i="26"/>
  <c r="E84" i="35"/>
  <c r="E84" i="32"/>
  <c r="E84" i="24"/>
  <c r="G133" i="35"/>
  <c r="G133" i="30"/>
  <c r="G133" i="22"/>
  <c r="G133" i="21"/>
  <c r="G133" i="28"/>
  <c r="G133" i="26"/>
  <c r="G133" i="25"/>
  <c r="F4" i="26"/>
  <c r="F4" i="24"/>
  <c r="F4" i="21"/>
  <c r="F4" i="31"/>
  <c r="F4" i="25"/>
  <c r="F43" i="7"/>
  <c r="G89" i="3"/>
  <c r="G89" i="10"/>
  <c r="G132" i="35"/>
  <c r="G132" i="23"/>
  <c r="G132" i="26"/>
  <c r="G132" i="32"/>
  <c r="G132" i="28"/>
  <c r="G132" i="24"/>
  <c r="G132" i="25"/>
  <c r="G132" i="22"/>
  <c r="G132" i="27"/>
  <c r="G132" i="29"/>
  <c r="G132" i="31"/>
  <c r="G132" i="30"/>
  <c r="G132" i="21"/>
  <c r="F40" i="31"/>
  <c r="F40" i="28"/>
  <c r="F40" i="24"/>
  <c r="F40" i="21"/>
  <c r="F40" i="23"/>
  <c r="F40" i="22"/>
  <c r="F40" i="30"/>
  <c r="F40" i="27"/>
  <c r="F40" i="29"/>
  <c r="F40" i="32"/>
  <c r="F40" i="26"/>
  <c r="F40" i="25"/>
  <c r="E72" i="30"/>
  <c r="E72" i="31"/>
  <c r="E72" i="28"/>
  <c r="E72" i="29"/>
  <c r="E72" i="24"/>
  <c r="E72" i="18"/>
  <c r="G118" i="24"/>
  <c r="G118" i="31"/>
  <c r="G118" i="28"/>
  <c r="G118" i="29"/>
  <c r="G118" i="21"/>
  <c r="G118" i="23"/>
  <c r="G118" i="25"/>
  <c r="G119" i="7"/>
  <c r="E27" i="27"/>
  <c r="E27" i="24"/>
  <c r="E27" i="30"/>
  <c r="E27" i="28"/>
  <c r="E27" i="22"/>
  <c r="E27" i="23"/>
  <c r="E27" i="32"/>
  <c r="E27" i="29"/>
  <c r="E27" i="31"/>
  <c r="E37" i="26"/>
  <c r="E37" i="32"/>
  <c r="E37" i="28"/>
  <c r="E37" i="27"/>
  <c r="E37" i="21"/>
  <c r="E37" i="23"/>
  <c r="E37" i="25"/>
  <c r="E38" i="10"/>
  <c r="G58" i="9"/>
  <c r="F88" i="18"/>
  <c r="F88" i="29"/>
  <c r="F88" i="31"/>
  <c r="F88" i="25"/>
  <c r="F88" i="35"/>
  <c r="F88" i="30"/>
  <c r="F88" i="24"/>
  <c r="E113" i="10"/>
  <c r="E113" i="23"/>
  <c r="E113" i="28"/>
  <c r="E113" i="21"/>
  <c r="E113" i="32"/>
  <c r="E113" i="29"/>
  <c r="E113" i="26"/>
  <c r="E113" i="30"/>
  <c r="F26" i="19"/>
  <c r="F26" i="27"/>
  <c r="F26" i="31"/>
  <c r="F26" i="26"/>
  <c r="F26" i="25"/>
  <c r="F26" i="30"/>
  <c r="F26" i="22"/>
  <c r="E98" i="9"/>
  <c r="E114" i="28"/>
  <c r="E114" i="26"/>
  <c r="E114" i="25"/>
  <c r="E114" i="29"/>
  <c r="E114" i="30"/>
  <c r="E114" i="22"/>
  <c r="E114" i="21"/>
  <c r="E114" i="32"/>
  <c r="E114" i="35"/>
  <c r="E114" i="27"/>
  <c r="E114" i="23"/>
  <c r="F44" i="10"/>
  <c r="G87" i="9"/>
  <c r="G101" i="22"/>
  <c r="G101" i="25"/>
  <c r="G101" i="35"/>
  <c r="G101" i="31"/>
  <c r="G101" i="28"/>
  <c r="G101" i="30"/>
  <c r="G101" i="29"/>
  <c r="F110" i="22"/>
  <c r="F110" i="35"/>
  <c r="F110" i="28"/>
  <c r="F110" i="23"/>
  <c r="F110" i="32"/>
  <c r="F110" i="29"/>
  <c r="F110" i="31"/>
  <c r="F110" i="26"/>
  <c r="F110" i="24"/>
  <c r="F110" i="25"/>
  <c r="F28" i="7"/>
  <c r="G115" i="31"/>
  <c r="G115" i="30"/>
  <c r="G115" i="28"/>
  <c r="G115" i="25"/>
  <c r="G115" i="23"/>
  <c r="G115" i="24"/>
  <c r="G115" i="35"/>
  <c r="G115" i="32"/>
  <c r="G115" i="27"/>
  <c r="G115" i="22"/>
  <c r="G115" i="21"/>
  <c r="F67" i="8"/>
  <c r="E70" i="9"/>
  <c r="E70" i="28"/>
  <c r="E70" i="30"/>
  <c r="E70" i="27"/>
  <c r="E70" i="32"/>
  <c r="E70" i="31"/>
  <c r="E70" i="26"/>
  <c r="E70" i="29"/>
  <c r="E70" i="23"/>
  <c r="E70" i="25"/>
  <c r="E63" i="25"/>
  <c r="E63" i="24"/>
  <c r="E63" i="26"/>
  <c r="E63" i="22"/>
  <c r="E63" i="21"/>
  <c r="E63" i="30"/>
  <c r="E63" i="31"/>
  <c r="F133" i="3"/>
  <c r="G109" i="9"/>
  <c r="F113" i="20"/>
  <c r="F113" i="31"/>
  <c r="F113" i="24"/>
  <c r="F113" i="26"/>
  <c r="F113" i="28"/>
  <c r="F113" i="25"/>
  <c r="F113" i="29"/>
  <c r="F17" i="19"/>
  <c r="F17" i="32"/>
  <c r="F17" i="28"/>
  <c r="F17" i="31"/>
  <c r="F17" i="27"/>
  <c r="F17" i="22"/>
  <c r="F17" i="24"/>
  <c r="F17" i="29"/>
  <c r="F17" i="25"/>
  <c r="F17" i="23"/>
  <c r="G24" i="22"/>
  <c r="G24" i="31"/>
  <c r="G24" i="30"/>
  <c r="G24" i="29"/>
  <c r="E26" i="28"/>
  <c r="E26" i="32"/>
  <c r="E26" i="31"/>
  <c r="E26" i="22"/>
  <c r="E26" i="26"/>
  <c r="E26" i="30"/>
  <c r="E26" i="23"/>
  <c r="F33" i="14"/>
  <c r="F33" i="21"/>
  <c r="F33" i="30"/>
  <c r="F33" i="22"/>
  <c r="F33" i="23"/>
  <c r="F33" i="32"/>
  <c r="F33" i="26"/>
  <c r="E6" i="32"/>
  <c r="E6" i="29"/>
  <c r="E6" i="25"/>
  <c r="E6" i="24"/>
  <c r="E6" i="22"/>
  <c r="E19" i="29"/>
  <c r="E19" i="22"/>
  <c r="E19" i="21"/>
  <c r="E19" i="30"/>
  <c r="E19" i="31"/>
  <c r="E19" i="25"/>
  <c r="E19" i="26"/>
  <c r="E19" i="32"/>
  <c r="E19" i="28"/>
  <c r="E19" i="24"/>
  <c r="E19" i="27"/>
  <c r="E19" i="19"/>
  <c r="G60" i="35"/>
  <c r="G60" i="27"/>
  <c r="G60" i="25"/>
  <c r="G60" i="21"/>
  <c r="G60" i="31"/>
  <c r="G60" i="28"/>
  <c r="G60" i="30"/>
  <c r="G60" i="29"/>
  <c r="G60" i="23"/>
  <c r="G60" i="32"/>
  <c r="G60" i="26"/>
  <c r="G60" i="24"/>
  <c r="G60" i="22"/>
  <c r="E49" i="7"/>
  <c r="F31" i="20"/>
  <c r="F31" i="30"/>
  <c r="F31" i="22"/>
  <c r="F31" i="29"/>
  <c r="F31" i="32"/>
  <c r="F31" i="25"/>
  <c r="F31" i="28"/>
  <c r="F31" i="27"/>
  <c r="F31" i="21"/>
  <c r="F52" i="35"/>
  <c r="F52" i="30"/>
  <c r="F52" i="26"/>
  <c r="F52" i="27"/>
  <c r="F52" i="21"/>
  <c r="F52" i="31"/>
  <c r="F52" i="32"/>
  <c r="F52" i="28"/>
  <c r="F52" i="29"/>
  <c r="G64" i="10"/>
  <c r="G64" i="30"/>
  <c r="G64" i="23"/>
  <c r="G64" i="31"/>
  <c r="G64" i="25"/>
  <c r="G64" i="32"/>
  <c r="G64" i="35"/>
  <c r="G64" i="22"/>
  <c r="G64" i="29"/>
  <c r="G64" i="26"/>
  <c r="G64" i="24"/>
  <c r="F120" i="14"/>
  <c r="F120" i="23"/>
  <c r="F120" i="31"/>
  <c r="F120" i="24"/>
  <c r="F120" i="25"/>
  <c r="F120" i="26"/>
  <c r="F120" i="28"/>
  <c r="F120" i="30"/>
  <c r="F120" i="22"/>
  <c r="G36" i="20"/>
  <c r="G81" i="19"/>
  <c r="F130" i="19"/>
  <c r="E6" i="21"/>
  <c r="F6" i="21"/>
  <c r="G61" i="21"/>
  <c r="G21" i="21"/>
  <c r="E26" i="21"/>
  <c r="E10" i="21"/>
  <c r="E42" i="21"/>
  <c r="E46" i="21"/>
  <c r="G13" i="21"/>
  <c r="E23" i="21"/>
  <c r="G27" i="21"/>
  <c r="F27" i="21"/>
  <c r="G38" i="21"/>
  <c r="F59" i="21"/>
  <c r="G54" i="21"/>
  <c r="G45" i="21"/>
  <c r="F43" i="21"/>
  <c r="E5" i="21"/>
  <c r="F27" i="24"/>
  <c r="G53" i="25"/>
  <c r="G81" i="22"/>
  <c r="F115" i="31"/>
  <c r="G6" i="25"/>
  <c r="G6" i="23"/>
  <c r="G6" i="30"/>
  <c r="G6" i="22"/>
  <c r="F15" i="26"/>
  <c r="F15" i="30"/>
  <c r="G22" i="23"/>
  <c r="E61" i="30"/>
  <c r="E61" i="35"/>
  <c r="E61" i="32"/>
  <c r="F68" i="22"/>
  <c r="E93" i="22"/>
  <c r="E93" i="30"/>
  <c r="E93" i="31"/>
  <c r="E117" i="23"/>
  <c r="E51" i="27"/>
  <c r="E51" i="25"/>
  <c r="F70" i="22"/>
  <c r="F70" i="24"/>
  <c r="G82" i="27"/>
  <c r="G82" i="31"/>
  <c r="G106" i="27"/>
  <c r="E108" i="32"/>
  <c r="E111" i="22"/>
  <c r="F118" i="30"/>
  <c r="F118" i="24"/>
  <c r="F118" i="29"/>
  <c r="F6" i="24"/>
  <c r="F6" i="32"/>
  <c r="E33" i="25"/>
  <c r="E33" i="31"/>
  <c r="E33" i="24"/>
  <c r="F77" i="31"/>
  <c r="G108" i="30"/>
  <c r="G108" i="32"/>
  <c r="G42" i="28"/>
  <c r="G45" i="29"/>
  <c r="G58" i="28"/>
  <c r="G58" i="23"/>
  <c r="G61" i="22"/>
  <c r="G74" i="26"/>
  <c r="G77" i="28"/>
  <c r="E92" i="26"/>
  <c r="E95" i="23"/>
  <c r="E95" i="27"/>
  <c r="G109" i="21"/>
  <c r="G109" i="27"/>
  <c r="G109" i="30"/>
  <c r="F29" i="29"/>
  <c r="F29" i="31"/>
  <c r="G39" i="27"/>
  <c r="E49" i="26"/>
  <c r="E49" i="29"/>
  <c r="E49" i="32"/>
  <c r="E57" i="31"/>
  <c r="E57" i="26"/>
  <c r="G71" i="21"/>
  <c r="G71" i="30"/>
  <c r="G71" i="24"/>
  <c r="E97" i="27"/>
  <c r="E97" i="25"/>
  <c r="E97" i="23"/>
  <c r="E113" i="31"/>
  <c r="F66" i="30"/>
  <c r="F66" i="25"/>
  <c r="E76" i="28"/>
  <c r="E79" i="27"/>
  <c r="E79" i="32"/>
  <c r="F131" i="30"/>
  <c r="G75" i="24"/>
  <c r="F91" i="23"/>
  <c r="F91" i="27"/>
  <c r="F94" i="32"/>
  <c r="E100" i="29"/>
  <c r="G15" i="27"/>
  <c r="G35" i="24"/>
  <c r="G35" i="31"/>
  <c r="F69" i="28"/>
  <c r="F69" i="29"/>
  <c r="G124" i="31"/>
  <c r="G5" i="23"/>
  <c r="G5" i="22"/>
  <c r="E104" i="26"/>
  <c r="E104" i="28"/>
  <c r="G133" i="27"/>
  <c r="G133" i="31"/>
  <c r="G133" i="24"/>
  <c r="F41" i="24"/>
  <c r="F49" i="22"/>
  <c r="F49" i="25"/>
  <c r="F49" i="24"/>
  <c r="F57" i="30"/>
  <c r="F57" i="24"/>
  <c r="F65" i="30"/>
  <c r="F65" i="35"/>
  <c r="F65" i="27"/>
  <c r="F73" i="22"/>
  <c r="F81" i="22"/>
  <c r="F81" i="25"/>
  <c r="F81" i="24"/>
  <c r="F89" i="21"/>
  <c r="F89" i="26"/>
  <c r="F97" i="25"/>
  <c r="F105" i="21"/>
  <c r="F105" i="30"/>
  <c r="F113" i="23"/>
  <c r="F113" i="32"/>
  <c r="F121" i="29"/>
  <c r="F121" i="32"/>
  <c r="F60" i="21"/>
  <c r="G24" i="21"/>
  <c r="E6" i="31"/>
  <c r="F61" i="28"/>
  <c r="F61" i="30"/>
  <c r="F99" i="26"/>
  <c r="F99" i="29"/>
  <c r="F99" i="32"/>
  <c r="F119" i="30"/>
  <c r="F119" i="31"/>
  <c r="G26" i="30"/>
  <c r="G26" i="32"/>
  <c r="G83" i="28"/>
  <c r="G83" i="27"/>
  <c r="E125" i="22"/>
  <c r="G54" i="25"/>
  <c r="G54" i="30"/>
  <c r="E88" i="22"/>
  <c r="F12" i="28"/>
  <c r="F12" i="30"/>
  <c r="F28" i="28"/>
  <c r="F28" i="30"/>
  <c r="E46" i="29"/>
  <c r="G92" i="25"/>
  <c r="G92" i="28"/>
  <c r="G92" i="23"/>
  <c r="G85" i="29"/>
  <c r="G121" i="28"/>
  <c r="G16" i="23"/>
  <c r="F21" i="28"/>
  <c r="G24" i="25"/>
  <c r="G24" i="27"/>
  <c r="G24" i="28"/>
  <c r="G24" i="24"/>
  <c r="G32" i="30"/>
  <c r="E41" i="29"/>
  <c r="E73" i="26"/>
  <c r="F80" i="21"/>
  <c r="F80" i="29"/>
  <c r="F80" i="22"/>
  <c r="E121" i="26"/>
  <c r="E60" i="26"/>
  <c r="E60" i="22"/>
  <c r="E60" i="32"/>
  <c r="E63" i="27"/>
  <c r="F87" i="21"/>
  <c r="F90" i="22"/>
  <c r="F90" i="32"/>
  <c r="F122" i="21"/>
  <c r="F122" i="22"/>
  <c r="E131" i="21"/>
  <c r="E131" i="27"/>
  <c r="E16" i="25"/>
  <c r="E16" i="31"/>
  <c r="E16" i="22"/>
  <c r="F19" i="30"/>
  <c r="F19" i="27"/>
  <c r="E28" i="30"/>
  <c r="E28" i="22"/>
  <c r="E37" i="30"/>
  <c r="E37" i="31"/>
  <c r="E69" i="25"/>
  <c r="E69" i="27"/>
  <c r="G107" i="24"/>
  <c r="G107" i="32"/>
  <c r="G107" i="22"/>
  <c r="F132" i="26"/>
  <c r="F132" i="25"/>
  <c r="F132" i="23"/>
  <c r="F38" i="28"/>
  <c r="F67" i="22"/>
  <c r="E91" i="35"/>
  <c r="O4" i="30"/>
  <c r="S4" i="30"/>
  <c r="F4" i="22"/>
  <c r="G11" i="27"/>
  <c r="F16" i="30"/>
  <c r="F20" i="23"/>
  <c r="F20" i="31"/>
  <c r="G23" i="29"/>
  <c r="F53" i="32"/>
  <c r="E70" i="21"/>
  <c r="G76" i="24"/>
  <c r="G76" i="31"/>
  <c r="G84" i="27"/>
  <c r="G84" i="28"/>
  <c r="G84" i="23"/>
  <c r="E94" i="21"/>
  <c r="E94" i="31"/>
  <c r="E126" i="22"/>
  <c r="E126" i="26"/>
  <c r="E126" i="30"/>
  <c r="F133" i="25"/>
  <c r="F46" i="22"/>
  <c r="F75" i="27"/>
  <c r="F78" i="26"/>
  <c r="F78" i="27"/>
  <c r="F78" i="24"/>
  <c r="F78" i="29"/>
  <c r="F86" i="35"/>
  <c r="F86" i="27"/>
  <c r="G110" i="30"/>
  <c r="G110" i="24"/>
  <c r="E112" i="31"/>
  <c r="E112" i="23"/>
  <c r="E112" i="35"/>
  <c r="F14" i="22"/>
  <c r="F14" i="30"/>
  <c r="F18" i="22"/>
  <c r="F18" i="27"/>
  <c r="F22" i="30"/>
  <c r="F22" i="24"/>
  <c r="F30" i="24"/>
  <c r="E50" i="31"/>
  <c r="E58" i="30"/>
  <c r="E58" i="28"/>
  <c r="E66" i="35"/>
  <c r="E66" i="25"/>
  <c r="E66" i="29"/>
  <c r="E74" i="30"/>
  <c r="E82" i="22"/>
  <c r="E90" i="26"/>
  <c r="E98" i="32"/>
  <c r="E106" i="29"/>
  <c r="E106" i="26"/>
  <c r="E106" i="25"/>
  <c r="E122" i="23"/>
  <c r="E122" i="29"/>
  <c r="E4" i="25"/>
  <c r="N4" i="22"/>
  <c r="R4" i="22"/>
  <c r="Q4" i="22"/>
  <c r="E24" i="31"/>
  <c r="E24" i="32"/>
  <c r="E7" i="27"/>
  <c r="E10" i="28"/>
  <c r="G37" i="23"/>
  <c r="G37" i="28"/>
  <c r="G69" i="21"/>
  <c r="G69" i="29"/>
  <c r="G69" i="31"/>
  <c r="G93" i="22"/>
  <c r="G93" i="35"/>
  <c r="G93" i="24"/>
  <c r="G113" i="25"/>
  <c r="G113" i="29"/>
  <c r="G113" i="28"/>
  <c r="E119" i="21"/>
  <c r="E8" i="29"/>
  <c r="E8" i="27"/>
  <c r="F23" i="31"/>
  <c r="F100" i="22"/>
  <c r="F100" i="26"/>
  <c r="G70" i="21"/>
  <c r="G70" i="26"/>
  <c r="G70" i="27"/>
  <c r="G73" i="21"/>
  <c r="G73" i="31"/>
  <c r="F82" i="27"/>
  <c r="F82" i="35"/>
  <c r="F102" i="24"/>
  <c r="F106" i="23"/>
  <c r="F106" i="30"/>
  <c r="G118" i="26"/>
  <c r="G118" i="27"/>
  <c r="E29" i="22"/>
  <c r="E29" i="28"/>
  <c r="F36" i="29"/>
  <c r="F36" i="31"/>
  <c r="F36" i="32"/>
  <c r="G52" i="28"/>
  <c r="E102" i="26"/>
  <c r="E102" i="29"/>
  <c r="E102" i="31"/>
  <c r="E102" i="35"/>
  <c r="E102" i="32"/>
  <c r="G116" i="23"/>
  <c r="F42" i="28"/>
  <c r="F42" i="31"/>
  <c r="F58" i="23"/>
  <c r="F58" i="25"/>
  <c r="F74" i="21"/>
  <c r="F74" i="26"/>
  <c r="F74" i="32"/>
  <c r="F33" i="27"/>
  <c r="E81" i="21"/>
  <c r="E81" i="28"/>
  <c r="F88" i="28"/>
  <c r="F88" i="23"/>
  <c r="G103" i="24"/>
  <c r="G103" i="35"/>
  <c r="E129" i="21"/>
  <c r="E129" i="27"/>
  <c r="E129" i="32"/>
  <c r="F50" i="27"/>
  <c r="F50" i="35"/>
  <c r="E84" i="28"/>
  <c r="E107" i="22"/>
  <c r="E107" i="30"/>
  <c r="E5" i="22"/>
  <c r="E5" i="31"/>
  <c r="G10" i="22"/>
  <c r="E32" i="31"/>
  <c r="E32" i="27"/>
  <c r="F92" i="21"/>
  <c r="F92" i="31"/>
  <c r="F116" i="29"/>
  <c r="F124" i="21"/>
  <c r="E48" i="25"/>
  <c r="E64" i="25"/>
  <c r="E67" i="32"/>
  <c r="G94" i="22"/>
  <c r="F123" i="22"/>
  <c r="F5" i="26"/>
  <c r="E13" i="26"/>
  <c r="G27" i="25"/>
  <c r="F109" i="26"/>
  <c r="F109" i="29"/>
  <c r="E118" i="31"/>
  <c r="E40" i="28"/>
  <c r="E43" i="27"/>
  <c r="E43" i="22"/>
  <c r="E43" i="28"/>
  <c r="E43" i="32"/>
  <c r="E56" i="23"/>
  <c r="E56" i="27"/>
  <c r="E56" i="31"/>
  <c r="E59" i="24"/>
  <c r="E59" i="30"/>
  <c r="E72" i="32"/>
  <c r="E75" i="31"/>
  <c r="E96" i="31"/>
  <c r="E96" i="24"/>
  <c r="G98" i="21"/>
  <c r="G98" i="28"/>
  <c r="G98" i="30"/>
  <c r="G98" i="35"/>
  <c r="G98" i="32"/>
  <c r="G101" i="32"/>
  <c r="G101" i="27"/>
  <c r="E124" i="30"/>
  <c r="F25" i="21"/>
  <c r="F45" i="25"/>
  <c r="E26" i="24"/>
  <c r="E26" i="25"/>
  <c r="F51" i="35"/>
  <c r="F7" i="28"/>
  <c r="F7" i="25"/>
  <c r="G31" i="28"/>
  <c r="F37" i="25"/>
  <c r="E54" i="27"/>
  <c r="F117" i="23"/>
  <c r="F117" i="22"/>
  <c r="E68" i="27"/>
  <c r="E71" i="28"/>
  <c r="E80" i="27"/>
  <c r="E83" i="22"/>
  <c r="E83" i="31"/>
  <c r="E103" i="23"/>
  <c r="E103" i="25"/>
  <c r="E103" i="27"/>
  <c r="G129" i="21"/>
  <c r="G129" i="25"/>
  <c r="G12" i="26"/>
  <c r="G12" i="31"/>
  <c r="G20" i="25"/>
  <c r="F25" i="29"/>
  <c r="G55" i="29"/>
  <c r="E65" i="22"/>
  <c r="E65" i="31"/>
  <c r="G95" i="30"/>
  <c r="G111" i="30"/>
  <c r="E47" i="22"/>
  <c r="E47" i="24"/>
  <c r="E47" i="25"/>
  <c r="E47" i="32"/>
  <c r="F79" i="31"/>
  <c r="G105" i="22"/>
  <c r="G125" i="24"/>
  <c r="G125" i="31"/>
  <c r="G18" i="28"/>
  <c r="E45" i="22"/>
  <c r="F60" i="23"/>
  <c r="E101" i="31"/>
  <c r="G41" i="28"/>
  <c r="F126" i="32"/>
  <c r="E38" i="27"/>
  <c r="F114" i="27"/>
  <c r="G9" i="23"/>
  <c r="G13" i="23"/>
  <c r="G13" i="24"/>
  <c r="G17" i="25"/>
  <c r="E31" i="30"/>
  <c r="G33" i="23"/>
  <c r="G33" i="30"/>
  <c r="G72" i="23"/>
  <c r="G72" i="24"/>
  <c r="G96" i="21"/>
  <c r="G96" i="26"/>
  <c r="E114" i="24"/>
  <c r="E130" i="28"/>
  <c r="E28" i="21"/>
  <c r="G9" i="14"/>
  <c r="O4" i="23"/>
  <c r="S4" i="23"/>
  <c r="O4" i="27"/>
  <c r="S4" i="27"/>
  <c r="O4" i="29"/>
  <c r="S4" i="29"/>
  <c r="E9" i="27"/>
  <c r="E9" i="31"/>
  <c r="E9" i="25"/>
  <c r="E9" i="22"/>
  <c r="E9" i="26"/>
  <c r="E9" i="32"/>
  <c r="E9" i="21"/>
  <c r="O4" i="26"/>
  <c r="S4" i="26"/>
  <c r="S4" i="22"/>
  <c r="O4" i="22"/>
  <c r="O4" i="31"/>
  <c r="S4" i="31"/>
  <c r="R4" i="26"/>
  <c r="Q4" i="26"/>
  <c r="N4" i="26"/>
  <c r="T4" i="28"/>
  <c r="Q4" i="28"/>
  <c r="U4" i="28"/>
  <c r="Q4" i="30"/>
  <c r="R4" i="30"/>
  <c r="N4" i="30"/>
  <c r="N4" i="25"/>
  <c r="R4" i="25"/>
  <c r="Q4" i="25"/>
  <c r="Q4" i="31"/>
  <c r="R4" i="31"/>
  <c r="N4" i="31"/>
  <c r="E9" i="30"/>
  <c r="E9" i="23"/>
  <c r="E9" i="29"/>
  <c r="I6" i="14"/>
  <c r="I13" i="14"/>
  <c r="J19" i="14"/>
  <c r="I59" i="14"/>
  <c r="J21" i="14"/>
  <c r="P3" i="8"/>
  <c r="I47" i="14"/>
  <c r="I58" i="14"/>
  <c r="H26" i="14"/>
  <c r="J58" i="14"/>
  <c r="E55" i="3"/>
  <c r="E65" i="10"/>
  <c r="F26" i="3"/>
  <c r="F122" i="3"/>
  <c r="F129" i="14"/>
  <c r="H10" i="14"/>
  <c r="H43" i="14"/>
  <c r="J55" i="14"/>
  <c r="F41" i="18"/>
  <c r="E64" i="18"/>
  <c r="E28" i="19"/>
  <c r="E23" i="19"/>
  <c r="E122" i="20"/>
  <c r="E106" i="14"/>
  <c r="F36" i="18"/>
  <c r="F119" i="3"/>
  <c r="E30" i="14"/>
  <c r="F88" i="10"/>
  <c r="I10" i="14"/>
  <c r="I61" i="14"/>
  <c r="F37" i="18"/>
  <c r="E34" i="20"/>
  <c r="F19" i="20"/>
  <c r="E91" i="19"/>
  <c r="E65" i="19"/>
  <c r="F46" i="20"/>
  <c r="F15" i="20"/>
  <c r="E113" i="19"/>
  <c r="F120" i="20"/>
  <c r="F129" i="20"/>
  <c r="F10" i="14"/>
  <c r="F119" i="7"/>
  <c r="F58" i="3"/>
  <c r="F49" i="8"/>
  <c r="K8" i="9"/>
  <c r="N8" i="9" s="1"/>
  <c r="E84" i="7"/>
  <c r="F4" i="14"/>
  <c r="E47" i="14"/>
  <c r="I5" i="14"/>
  <c r="F55" i="14"/>
  <c r="H50" i="14"/>
  <c r="E44" i="18"/>
  <c r="E65" i="18"/>
  <c r="E15" i="14"/>
  <c r="E37" i="18"/>
  <c r="E76" i="18"/>
  <c r="E8" i="20"/>
  <c r="F101" i="19"/>
  <c r="F43" i="19"/>
  <c r="F86" i="19"/>
  <c r="F11" i="19"/>
  <c r="F11" i="20"/>
  <c r="E12" i="10"/>
  <c r="G68" i="18"/>
  <c r="G68" i="19"/>
  <c r="E96" i="18"/>
  <c r="G13" i="19"/>
  <c r="G75" i="7"/>
  <c r="G75" i="20"/>
  <c r="G75" i="14"/>
  <c r="G75" i="18"/>
  <c r="F25" i="14"/>
  <c r="G12" i="10"/>
  <c r="G12" i="20"/>
  <c r="G12" i="18"/>
  <c r="G12" i="19"/>
  <c r="G13" i="10"/>
  <c r="F69" i="18"/>
  <c r="F69" i="20"/>
  <c r="E81" i="3"/>
  <c r="F90" i="3"/>
  <c r="F90" i="20"/>
  <c r="F90" i="18"/>
  <c r="F42" i="3"/>
  <c r="F42" i="20"/>
  <c r="E40" i="10"/>
  <c r="E40" i="19"/>
  <c r="E40" i="20"/>
  <c r="G118" i="18"/>
  <c r="G118" i="19"/>
  <c r="G118" i="20"/>
  <c r="F106" i="18"/>
  <c r="F106" i="19"/>
  <c r="F106" i="20"/>
  <c r="E87" i="10"/>
  <c r="E87" i="18"/>
  <c r="E82" i="20"/>
  <c r="E82" i="18"/>
  <c r="E82" i="19"/>
  <c r="F102" i="20"/>
  <c r="F102" i="19"/>
  <c r="G11" i="10"/>
  <c r="G11" i="19"/>
  <c r="G11" i="20"/>
  <c r="F28" i="14"/>
  <c r="F28" i="20"/>
  <c r="E88" i="14"/>
  <c r="E88" i="20"/>
  <c r="E88" i="19"/>
  <c r="E128" i="14"/>
  <c r="G61" i="10"/>
  <c r="G61" i="19"/>
  <c r="F97" i="8"/>
  <c r="F97" i="19"/>
  <c r="F97" i="20"/>
  <c r="E111" i="14"/>
  <c r="E111" i="19"/>
  <c r="E111" i="20"/>
  <c r="F48" i="14"/>
  <c r="F48" i="19"/>
  <c r="F48" i="20"/>
  <c r="G112" i="14"/>
  <c r="G112" i="18"/>
  <c r="G60" i="14"/>
  <c r="G60" i="19"/>
  <c r="G60" i="20"/>
  <c r="E48" i="14"/>
  <c r="E48" i="19"/>
  <c r="E48" i="20"/>
  <c r="E48" i="18"/>
  <c r="E14" i="14"/>
  <c r="E14" i="20"/>
  <c r="E41" i="14"/>
  <c r="E14" i="18"/>
  <c r="F39" i="14"/>
  <c r="J39" i="14"/>
  <c r="E120" i="18"/>
  <c r="G13" i="20"/>
  <c r="G38" i="19"/>
  <c r="F8" i="14"/>
  <c r="F8" i="20"/>
  <c r="F8" i="19"/>
  <c r="E51" i="20"/>
  <c r="E51" i="19"/>
  <c r="E56" i="20"/>
  <c r="E56" i="19"/>
  <c r="E64" i="19"/>
  <c r="E64" i="20"/>
  <c r="G124" i="20"/>
  <c r="G124" i="18"/>
  <c r="G11" i="7"/>
  <c r="G26" i="20"/>
  <c r="G26" i="19"/>
  <c r="F62" i="10"/>
  <c r="G71" i="14"/>
  <c r="G71" i="18"/>
  <c r="G103" i="9"/>
  <c r="G103" i="18"/>
  <c r="G103" i="20"/>
  <c r="E103" i="10"/>
  <c r="E104" i="9"/>
  <c r="E104" i="20"/>
  <c r="E104" i="18"/>
  <c r="E104" i="19"/>
  <c r="G13" i="3"/>
  <c r="G64" i="7"/>
  <c r="F38" i="19"/>
  <c r="F38" i="20"/>
  <c r="E126" i="9"/>
  <c r="F126" i="14"/>
  <c r="F126" i="18"/>
  <c r="F126" i="20"/>
  <c r="G132" i="14"/>
  <c r="G132" i="20"/>
  <c r="G132" i="19"/>
  <c r="G132" i="18"/>
  <c r="G112" i="7"/>
  <c r="F75" i="18"/>
  <c r="G34" i="7"/>
  <c r="F27" i="19"/>
  <c r="F27" i="20"/>
  <c r="G115" i="20"/>
  <c r="E67" i="7"/>
  <c r="E67" i="18"/>
  <c r="E67" i="19"/>
  <c r="E67" i="14"/>
  <c r="G70" i="8"/>
  <c r="E70" i="19"/>
  <c r="E70" i="18"/>
  <c r="E79" i="18"/>
  <c r="E79" i="19"/>
  <c r="E79" i="20"/>
  <c r="G65" i="19"/>
  <c r="G65" i="20"/>
  <c r="E16" i="7"/>
  <c r="E68" i="19"/>
  <c r="E68" i="18"/>
  <c r="G74" i="8"/>
  <c r="G74" i="19"/>
  <c r="G74" i="18"/>
  <c r="E100" i="14"/>
  <c r="E100" i="20"/>
  <c r="E100" i="18"/>
  <c r="F37" i="14"/>
  <c r="F37" i="20"/>
  <c r="E63" i="19"/>
  <c r="E63" i="20"/>
  <c r="E66" i="19"/>
  <c r="E90" i="20"/>
  <c r="E90" i="18"/>
  <c r="F93" i="8"/>
  <c r="F93" i="19"/>
  <c r="F93" i="20"/>
  <c r="E39" i="19"/>
  <c r="E39" i="20"/>
  <c r="G61" i="9"/>
  <c r="F17" i="20"/>
  <c r="G24" i="10"/>
  <c r="G24" i="19"/>
  <c r="G24" i="20"/>
  <c r="E26" i="10"/>
  <c r="E26" i="20"/>
  <c r="E26" i="19"/>
  <c r="E73" i="14"/>
  <c r="E73" i="20"/>
  <c r="E73" i="18"/>
  <c r="F80" i="7"/>
  <c r="F80" i="19"/>
  <c r="F80" i="20"/>
  <c r="G87" i="14"/>
  <c r="G87" i="19"/>
  <c r="G87" i="20"/>
  <c r="G87" i="18"/>
  <c r="E105" i="18"/>
  <c r="F112" i="19"/>
  <c r="F112" i="18"/>
  <c r="F112" i="20"/>
  <c r="G119" i="14"/>
  <c r="G119" i="19"/>
  <c r="G92" i="8"/>
  <c r="G92" i="19"/>
  <c r="G92" i="18"/>
  <c r="G70" i="3"/>
  <c r="G105" i="18"/>
  <c r="G105" i="20"/>
  <c r="G105" i="19"/>
  <c r="E107" i="18"/>
  <c r="E107" i="20"/>
  <c r="E107" i="19"/>
  <c r="E110" i="14"/>
  <c r="E110" i="20"/>
  <c r="E110" i="18"/>
  <c r="F117" i="10"/>
  <c r="F117" i="20"/>
  <c r="F117" i="18"/>
  <c r="F117" i="19"/>
  <c r="F124" i="14"/>
  <c r="F124" i="18"/>
  <c r="F124" i="20"/>
  <c r="F124" i="19"/>
  <c r="F52" i="14"/>
  <c r="F52" i="19"/>
  <c r="F52" i="20"/>
  <c r="G28" i="19"/>
  <c r="G28" i="20"/>
  <c r="E49" i="14"/>
  <c r="E49" i="18"/>
  <c r="E49" i="20"/>
  <c r="F80" i="14"/>
  <c r="E8" i="14"/>
  <c r="F70" i="14"/>
  <c r="E57" i="18"/>
  <c r="G41" i="18"/>
  <c r="G60" i="18"/>
  <c r="F8" i="18"/>
  <c r="E12" i="18"/>
  <c r="F48" i="18"/>
  <c r="F65" i="18"/>
  <c r="E63" i="14"/>
  <c r="G28" i="18"/>
  <c r="E33" i="19"/>
  <c r="E32" i="20"/>
  <c r="E92" i="18"/>
  <c r="G119" i="18"/>
  <c r="E12" i="19"/>
  <c r="E120" i="20"/>
  <c r="G61" i="20"/>
  <c r="E87" i="20"/>
  <c r="E91" i="20"/>
  <c r="G19" i="19"/>
  <c r="E27" i="19"/>
  <c r="G48" i="20"/>
  <c r="G112" i="20"/>
  <c r="E89" i="18"/>
  <c r="G95" i="18"/>
  <c r="F28" i="19"/>
  <c r="F25" i="19"/>
  <c r="E105" i="19"/>
  <c r="G10" i="20"/>
  <c r="F116" i="20"/>
  <c r="F75" i="20"/>
  <c r="F75" i="19"/>
  <c r="G17" i="19"/>
  <c r="F64" i="19"/>
  <c r="F119" i="19"/>
  <c r="G6" i="19"/>
  <c r="F42" i="19"/>
  <c r="E57" i="20"/>
  <c r="G18" i="19"/>
  <c r="F53" i="20"/>
  <c r="E128" i="18"/>
  <c r="E54" i="19"/>
  <c r="G68" i="20"/>
  <c r="F5" i="19"/>
  <c r="G49" i="20"/>
  <c r="F126" i="19"/>
  <c r="F65" i="20"/>
  <c r="G37" i="10"/>
  <c r="G37" i="20"/>
  <c r="G37" i="19"/>
  <c r="G77" i="10"/>
  <c r="G77" i="18"/>
  <c r="G77" i="19"/>
  <c r="E81" i="7"/>
  <c r="E81" i="19"/>
  <c r="E81" i="18"/>
  <c r="E81" i="20"/>
  <c r="G52" i="9"/>
  <c r="G52" i="20"/>
  <c r="G52" i="19"/>
  <c r="E118" i="14"/>
  <c r="E118" i="20"/>
  <c r="E45" i="7"/>
  <c r="E45" i="20"/>
  <c r="E45" i="19"/>
  <c r="F16" i="14"/>
  <c r="F16" i="18"/>
  <c r="F16" i="19"/>
  <c r="G70" i="10"/>
  <c r="G70" i="18"/>
  <c r="E16" i="14"/>
  <c r="E16" i="20"/>
  <c r="E98" i="18"/>
  <c r="E98" i="20"/>
  <c r="E98" i="19"/>
  <c r="G31" i="7"/>
  <c r="G31" i="19"/>
  <c r="G121" i="14"/>
  <c r="G121" i="19"/>
  <c r="G121" i="18"/>
  <c r="G4" i="14"/>
  <c r="G4" i="20"/>
  <c r="M182" i="20" s="1"/>
  <c r="P182" i="20" s="1"/>
  <c r="G4" i="19"/>
  <c r="M5" i="19" s="1"/>
  <c r="P5" i="19" s="1"/>
  <c r="F102" i="14"/>
  <c r="E40" i="18"/>
  <c r="F25" i="18"/>
  <c r="G52" i="18"/>
  <c r="E33" i="20"/>
  <c r="F97" i="18"/>
  <c r="E128" i="20"/>
  <c r="G75" i="19"/>
  <c r="G91" i="14"/>
  <c r="G91" i="20"/>
  <c r="G91" i="18"/>
  <c r="G91" i="19"/>
  <c r="G45" i="3"/>
  <c r="G45" i="20"/>
  <c r="E95" i="14"/>
  <c r="E89" i="20"/>
  <c r="F128" i="14"/>
  <c r="F128" i="20"/>
  <c r="F128" i="19"/>
  <c r="F128" i="18"/>
  <c r="E102" i="20"/>
  <c r="E102" i="18"/>
  <c r="E102" i="19"/>
  <c r="E69" i="20"/>
  <c r="E69" i="19"/>
  <c r="E43" i="20"/>
  <c r="E43" i="19"/>
  <c r="F123" i="18"/>
  <c r="F123" i="19"/>
  <c r="F123" i="20"/>
  <c r="E11" i="19"/>
  <c r="F9" i="20"/>
  <c r="F9" i="19"/>
  <c r="F12" i="10"/>
  <c r="F12" i="19"/>
  <c r="G112" i="8"/>
  <c r="G118" i="9"/>
  <c r="E92" i="19"/>
  <c r="E132" i="14"/>
  <c r="E132" i="18"/>
  <c r="E132" i="19"/>
  <c r="E24" i="14"/>
  <c r="E24" i="20"/>
  <c r="E24" i="19"/>
  <c r="F57" i="19"/>
  <c r="F57" i="20"/>
  <c r="E112" i="9"/>
  <c r="E112" i="20"/>
  <c r="E46" i="9"/>
  <c r="F78" i="19"/>
  <c r="E106" i="20"/>
  <c r="E106" i="19"/>
  <c r="E106" i="18"/>
  <c r="G106" i="18"/>
  <c r="G106" i="20"/>
  <c r="G106" i="19"/>
  <c r="G96" i="18"/>
  <c r="G96" i="19"/>
  <c r="E55" i="10"/>
  <c r="E55" i="19"/>
  <c r="E55" i="20"/>
  <c r="E58" i="9"/>
  <c r="E58" i="20"/>
  <c r="F61" i="3"/>
  <c r="F61" i="19"/>
  <c r="F61" i="20"/>
  <c r="G97" i="18"/>
  <c r="F109" i="14"/>
  <c r="F109" i="19"/>
  <c r="F96" i="14"/>
  <c r="F96" i="19"/>
  <c r="F96" i="18"/>
  <c r="F96" i="20"/>
  <c r="F97" i="7"/>
  <c r="E121" i="9"/>
  <c r="E121" i="19"/>
  <c r="E121" i="18"/>
  <c r="E121" i="20"/>
  <c r="E30" i="7"/>
  <c r="F63" i="3"/>
  <c r="G104" i="9"/>
  <c r="G104" i="19"/>
  <c r="E36" i="18"/>
  <c r="E36" i="19"/>
  <c r="E70" i="3"/>
  <c r="E70" i="10"/>
  <c r="F58" i="20"/>
  <c r="F58" i="19"/>
  <c r="G127" i="19"/>
  <c r="G127" i="18"/>
  <c r="G127" i="20"/>
  <c r="F60" i="14"/>
  <c r="F60" i="20"/>
  <c r="E7" i="20"/>
  <c r="E7" i="19"/>
  <c r="G42" i="19"/>
  <c r="G42" i="20"/>
  <c r="F81" i="14"/>
  <c r="F81" i="18"/>
  <c r="F81" i="19"/>
  <c r="F105" i="14"/>
  <c r="F105" i="18"/>
  <c r="G117" i="18"/>
  <c r="G119" i="8"/>
  <c r="G44" i="14"/>
  <c r="G44" i="19"/>
  <c r="G44" i="20"/>
  <c r="G108" i="14"/>
  <c r="G108" i="20"/>
  <c r="G108" i="19"/>
  <c r="E14" i="3"/>
  <c r="E80" i="19"/>
  <c r="E78" i="14"/>
  <c r="E78" i="20"/>
  <c r="E78" i="18"/>
  <c r="E78" i="19"/>
  <c r="E86" i="14"/>
  <c r="E86" i="19"/>
  <c r="E86" i="18"/>
  <c r="E86" i="20"/>
  <c r="F89" i="14"/>
  <c r="F89" i="18"/>
  <c r="F121" i="20"/>
  <c r="F124" i="8"/>
  <c r="E4" i="14"/>
  <c r="E4" i="19"/>
  <c r="K5" i="19" s="1"/>
  <c r="F91" i="19"/>
  <c r="F91" i="20"/>
  <c r="G98" i="18"/>
  <c r="G98" i="20"/>
  <c r="F63" i="8"/>
  <c r="E66" i="9"/>
  <c r="F66" i="19"/>
  <c r="F66" i="20"/>
  <c r="F122" i="14"/>
  <c r="F122" i="18"/>
  <c r="F122" i="19"/>
  <c r="F122" i="20"/>
  <c r="G133" i="18"/>
  <c r="G133" i="20"/>
  <c r="G133" i="19"/>
  <c r="F15" i="3"/>
  <c r="F16" i="7"/>
  <c r="G83" i="14"/>
  <c r="G83" i="19"/>
  <c r="G83" i="18"/>
  <c r="G83" i="20"/>
  <c r="F100" i="18"/>
  <c r="F100" i="19"/>
  <c r="E117" i="9"/>
  <c r="E117" i="19"/>
  <c r="E125" i="20"/>
  <c r="E125" i="18"/>
  <c r="E125" i="19"/>
  <c r="E126" i="7"/>
  <c r="E48" i="9"/>
  <c r="G49" i="3"/>
  <c r="G49" i="10"/>
  <c r="G74" i="9"/>
  <c r="F40" i="14"/>
  <c r="F40" i="20"/>
  <c r="F40" i="19"/>
  <c r="F72" i="20"/>
  <c r="F72" i="19"/>
  <c r="F72" i="18"/>
  <c r="G79" i="20"/>
  <c r="G79" i="18"/>
  <c r="G79" i="19"/>
  <c r="E97" i="3"/>
  <c r="E97" i="18"/>
  <c r="E97" i="19"/>
  <c r="E97" i="20"/>
  <c r="E98" i="7"/>
  <c r="G112" i="10"/>
  <c r="E73" i="10"/>
  <c r="F75" i="8"/>
  <c r="F56" i="20"/>
  <c r="F56" i="19"/>
  <c r="F27" i="7"/>
  <c r="E114" i="20"/>
  <c r="E114" i="19"/>
  <c r="F22" i="14"/>
  <c r="F22" i="20"/>
  <c r="F22" i="19"/>
  <c r="G25" i="20"/>
  <c r="G25" i="18"/>
  <c r="G25" i="19"/>
  <c r="G33" i="10"/>
  <c r="G33" i="19"/>
  <c r="G33" i="20"/>
  <c r="G114" i="14"/>
  <c r="G114" i="20"/>
  <c r="G115" i="7"/>
  <c r="G102" i="7"/>
  <c r="F110" i="8"/>
  <c r="F110" i="18"/>
  <c r="F110" i="19"/>
  <c r="F110" i="20"/>
  <c r="F28" i="3"/>
  <c r="F28" i="10"/>
  <c r="E39" i="7"/>
  <c r="K7" i="9"/>
  <c r="N7" i="9" s="1"/>
  <c r="E127" i="14"/>
  <c r="E127" i="20"/>
  <c r="E130" i="14"/>
  <c r="E130" i="18"/>
  <c r="E130" i="19"/>
  <c r="E130" i="20"/>
  <c r="E15" i="3"/>
  <c r="E15" i="20"/>
  <c r="G58" i="14"/>
  <c r="G58" i="20"/>
  <c r="E99" i="10"/>
  <c r="E99" i="18"/>
  <c r="E99" i="20"/>
  <c r="E99" i="19"/>
  <c r="E74" i="9"/>
  <c r="E74" i="20"/>
  <c r="E74" i="19"/>
  <c r="F77" i="18"/>
  <c r="F77" i="19"/>
  <c r="F85" i="20"/>
  <c r="F85" i="18"/>
  <c r="E6" i="19"/>
  <c r="E6" i="20"/>
  <c r="E19" i="14"/>
  <c r="G5" i="10"/>
  <c r="G5" i="19"/>
  <c r="F14" i="19"/>
  <c r="F14" i="18"/>
  <c r="F14" i="20"/>
  <c r="E60" i="20"/>
  <c r="F67" i="3"/>
  <c r="F67" i="18"/>
  <c r="F99" i="14"/>
  <c r="F99" i="19"/>
  <c r="F99" i="20"/>
  <c r="F99" i="18"/>
  <c r="E116" i="20"/>
  <c r="E116" i="18"/>
  <c r="G56" i="9"/>
  <c r="G56" i="19"/>
  <c r="G56" i="14"/>
  <c r="G69" i="20"/>
  <c r="G69" i="18"/>
  <c r="G81" i="9"/>
  <c r="G81" i="18"/>
  <c r="E49" i="3"/>
  <c r="F120" i="8"/>
  <c r="F120" i="19"/>
  <c r="J42" i="14"/>
  <c r="E116" i="14"/>
  <c r="I66" i="14"/>
  <c r="E58" i="14"/>
  <c r="H5" i="14"/>
  <c r="F61" i="14"/>
  <c r="E9" i="19"/>
  <c r="E9" i="20"/>
  <c r="G66" i="14"/>
  <c r="E99" i="14"/>
  <c r="G24" i="18"/>
  <c r="F40" i="18"/>
  <c r="F57" i="18"/>
  <c r="F60" i="18"/>
  <c r="E60" i="18"/>
  <c r="F12" i="18"/>
  <c r="G65" i="18"/>
  <c r="F28" i="18"/>
  <c r="E28" i="18"/>
  <c r="E16" i="18"/>
  <c r="E33" i="18"/>
  <c r="F52" i="18"/>
  <c r="E34" i="19"/>
  <c r="F121" i="18"/>
  <c r="P3" i="21"/>
  <c r="K4" i="20"/>
  <c r="E20" i="20"/>
  <c r="E20" i="19"/>
  <c r="G117" i="20"/>
  <c r="G45" i="19"/>
  <c r="G74" i="20"/>
  <c r="E14" i="19"/>
  <c r="E28" i="20"/>
  <c r="F67" i="20"/>
  <c r="F67" i="19"/>
  <c r="E11" i="20"/>
  <c r="M4" i="21"/>
  <c r="P4" i="21" s="1"/>
  <c r="E117" i="18"/>
  <c r="G114" i="18"/>
  <c r="G125" i="18"/>
  <c r="G81" i="20"/>
  <c r="E46" i="19"/>
  <c r="E46" i="20"/>
  <c r="E110" i="19"/>
  <c r="G119" i="20"/>
  <c r="G97" i="19"/>
  <c r="F59" i="19"/>
  <c r="F86" i="20"/>
  <c r="E112" i="19"/>
  <c r="G9" i="19"/>
  <c r="F121" i="19"/>
  <c r="F119" i="18"/>
  <c r="F15" i="19"/>
  <c r="F63" i="20"/>
  <c r="F16" i="20"/>
  <c r="E70" i="20"/>
  <c r="E96" i="19"/>
  <c r="F81" i="20"/>
  <c r="E103" i="18"/>
  <c r="E58" i="19"/>
  <c r="E74" i="18"/>
  <c r="E114" i="18"/>
  <c r="F109" i="20"/>
  <c r="E60" i="19"/>
  <c r="G93" i="18"/>
  <c r="E88" i="18"/>
  <c r="G31" i="20"/>
  <c r="F85" i="19"/>
  <c r="E68" i="20"/>
  <c r="E95" i="18"/>
  <c r="E36" i="20"/>
  <c r="E73" i="19"/>
  <c r="E112" i="18"/>
  <c r="F10" i="3"/>
  <c r="F10" i="19"/>
  <c r="F10" i="20"/>
  <c r="G116" i="18"/>
  <c r="G116" i="19"/>
  <c r="G116" i="20"/>
  <c r="E61" i="19"/>
  <c r="G41" i="19"/>
  <c r="L4" i="14"/>
  <c r="F3" i="20"/>
  <c r="G34" i="19"/>
  <c r="G34" i="20"/>
  <c r="G123" i="14"/>
  <c r="G123" i="20"/>
  <c r="G123" i="18"/>
  <c r="G123" i="19"/>
  <c r="G85" i="7"/>
  <c r="G85" i="19"/>
  <c r="G85" i="18"/>
  <c r="E57" i="14"/>
  <c r="E57" i="19"/>
  <c r="G54" i="20"/>
  <c r="F62" i="7"/>
  <c r="E103" i="19"/>
  <c r="E103" i="20"/>
  <c r="E123" i="14"/>
  <c r="E123" i="19"/>
  <c r="E123" i="18"/>
  <c r="F53" i="7"/>
  <c r="F53" i="19"/>
  <c r="F70" i="10"/>
  <c r="F70" i="19"/>
  <c r="F70" i="20"/>
  <c r="F70" i="18"/>
  <c r="E13" i="20"/>
  <c r="E13" i="19"/>
  <c r="E120" i="19"/>
  <c r="E83" i="20"/>
  <c r="E83" i="18"/>
  <c r="E83" i="19"/>
  <c r="G20" i="18"/>
  <c r="G20" i="19"/>
  <c r="G20" i="20"/>
  <c r="E129" i="14"/>
  <c r="E129" i="19"/>
  <c r="E129" i="18"/>
  <c r="E129" i="20"/>
  <c r="E94" i="18"/>
  <c r="E94" i="19"/>
  <c r="G67" i="14"/>
  <c r="G67" i="18"/>
  <c r="G67" i="20"/>
  <c r="G67" i="19"/>
  <c r="F84" i="20"/>
  <c r="F84" i="19"/>
  <c r="F84" i="18"/>
  <c r="E38" i="19"/>
  <c r="G23" i="20"/>
  <c r="G23" i="19"/>
  <c r="G38" i="20"/>
  <c r="G102" i="14"/>
  <c r="G102" i="19"/>
  <c r="F113" i="19"/>
  <c r="E126" i="19"/>
  <c r="E126" i="20"/>
  <c r="G8" i="14"/>
  <c r="G8" i="19"/>
  <c r="G8" i="20"/>
  <c r="G8" i="18"/>
  <c r="E41" i="19"/>
  <c r="E41" i="18"/>
  <c r="G55" i="10"/>
  <c r="G55" i="19"/>
  <c r="E5" i="10"/>
  <c r="E5" i="19"/>
  <c r="G64" i="8"/>
  <c r="G64" i="19"/>
  <c r="F53" i="14"/>
  <c r="P3" i="19"/>
  <c r="M4" i="19"/>
  <c r="P4" i="19" s="1"/>
  <c r="G70" i="19"/>
  <c r="G77" i="20"/>
  <c r="G88" i="20"/>
  <c r="G88" i="19"/>
  <c r="F62" i="20"/>
  <c r="G64" i="20"/>
  <c r="G21" i="10"/>
  <c r="G21" i="19"/>
  <c r="G31" i="3"/>
  <c r="F36" i="7"/>
  <c r="F36" i="20"/>
  <c r="F36" i="19"/>
  <c r="G85" i="10"/>
  <c r="F24" i="19"/>
  <c r="F24" i="18"/>
  <c r="F86" i="14"/>
  <c r="F86" i="18"/>
  <c r="G55" i="8"/>
  <c r="G129" i="10"/>
  <c r="G129" i="18"/>
  <c r="G129" i="20"/>
  <c r="G129" i="19"/>
  <c r="G32" i="14"/>
  <c r="G32" i="20"/>
  <c r="F64" i="18"/>
  <c r="F97" i="3"/>
  <c r="F54" i="8"/>
  <c r="F54" i="20"/>
  <c r="E91" i="14"/>
  <c r="E91" i="18"/>
  <c r="G20" i="7"/>
  <c r="F63" i="10"/>
  <c r="G63" i="20"/>
  <c r="G63" i="19"/>
  <c r="F114" i="14"/>
  <c r="F114" i="20"/>
  <c r="F114" i="18"/>
  <c r="E52" i="7"/>
  <c r="E52" i="20"/>
  <c r="E52" i="19"/>
  <c r="G82" i="18"/>
  <c r="G82" i="20"/>
  <c r="G82" i="19"/>
  <c r="E124" i="20"/>
  <c r="E124" i="19"/>
  <c r="G118" i="10"/>
  <c r="G76" i="18"/>
  <c r="F130" i="18"/>
  <c r="E108" i="19"/>
  <c r="E108" i="18"/>
  <c r="E108" i="20"/>
  <c r="F115" i="10"/>
  <c r="F115" i="19"/>
  <c r="F115" i="20"/>
  <c r="F4" i="10"/>
  <c r="F4" i="18"/>
  <c r="F4" i="19"/>
  <c r="F4" i="20"/>
  <c r="G48" i="10"/>
  <c r="G48" i="19"/>
  <c r="E22" i="14"/>
  <c r="E22" i="19"/>
  <c r="E22" i="20"/>
  <c r="F104" i="18"/>
  <c r="F104" i="20"/>
  <c r="F104" i="19"/>
  <c r="G111" i="20"/>
  <c r="G111" i="18"/>
  <c r="G49" i="14"/>
  <c r="G49" i="19"/>
  <c r="M3" i="3"/>
  <c r="P3" i="3" s="1"/>
  <c r="E13" i="7"/>
  <c r="F50" i="19"/>
  <c r="F50" i="20"/>
  <c r="G72" i="20"/>
  <c r="F101" i="14"/>
  <c r="F101" i="18"/>
  <c r="F101" i="20"/>
  <c r="F102" i="7"/>
  <c r="G107" i="7"/>
  <c r="G107" i="18"/>
  <c r="E52" i="3"/>
  <c r="E54" i="9"/>
  <c r="E54" i="20"/>
  <c r="G60" i="9"/>
  <c r="G84" i="3"/>
  <c r="G84" i="18"/>
  <c r="G84" i="19"/>
  <c r="G84" i="20"/>
  <c r="G35" i="3"/>
  <c r="G35" i="20"/>
  <c r="F79" i="18"/>
  <c r="G107" i="10"/>
  <c r="G40" i="10"/>
  <c r="G40" i="18"/>
  <c r="G40" i="20"/>
  <c r="E10" i="14"/>
  <c r="E10" i="19"/>
  <c r="E10" i="20"/>
  <c r="E24" i="7"/>
  <c r="G52" i="8"/>
  <c r="G80" i="18"/>
  <c r="G80" i="20"/>
  <c r="F118" i="20"/>
  <c r="F118" i="19"/>
  <c r="F118" i="18"/>
  <c r="F102" i="10"/>
  <c r="G30" i="14"/>
  <c r="G30" i="19"/>
  <c r="G30" i="20"/>
  <c r="G31" i="10"/>
  <c r="E53" i="19"/>
  <c r="E53" i="18"/>
  <c r="G73" i="10"/>
  <c r="G73" i="19"/>
  <c r="G73" i="18"/>
  <c r="G74" i="7"/>
  <c r="E115" i="14"/>
  <c r="E115" i="18"/>
  <c r="E115" i="19"/>
  <c r="E59" i="19"/>
  <c r="E59" i="20"/>
  <c r="E62" i="7"/>
  <c r="E62" i="19"/>
  <c r="E62" i="20"/>
  <c r="F131" i="14"/>
  <c r="F131" i="19"/>
  <c r="F131" i="20"/>
  <c r="G41" i="3"/>
  <c r="G93" i="20"/>
  <c r="G97" i="3"/>
  <c r="F4" i="3"/>
  <c r="G14" i="10"/>
  <c r="G14" i="20"/>
  <c r="G14" i="19"/>
  <c r="G18" i="3"/>
  <c r="G18" i="20"/>
  <c r="G19" i="10"/>
  <c r="G76" i="3"/>
  <c r="F108" i="19"/>
  <c r="F108" i="20"/>
  <c r="F108" i="18"/>
  <c r="E95" i="9"/>
  <c r="G97" i="9"/>
  <c r="G113" i="19"/>
  <c r="G113" i="18"/>
  <c r="G16" i="14"/>
  <c r="G16" i="19"/>
  <c r="G16" i="20"/>
  <c r="E18" i="14"/>
  <c r="E18" i="19"/>
  <c r="E18" i="20"/>
  <c r="G39" i="20"/>
  <c r="G39" i="19"/>
  <c r="F97" i="10"/>
  <c r="F35" i="19"/>
  <c r="F35" i="20"/>
  <c r="F116" i="14"/>
  <c r="F116" i="18"/>
  <c r="F60" i="8"/>
  <c r="E103" i="7"/>
  <c r="G120" i="20"/>
  <c r="G120" i="14"/>
  <c r="G120" i="18"/>
  <c r="E131" i="14"/>
  <c r="E131" i="20"/>
  <c r="E131" i="18"/>
  <c r="E131" i="19"/>
  <c r="G55" i="7"/>
  <c r="G105" i="3"/>
  <c r="G105" i="10"/>
  <c r="G64" i="9"/>
  <c r="E124" i="10"/>
  <c r="F21" i="19"/>
  <c r="F21" i="20"/>
  <c r="G64" i="3"/>
  <c r="G96" i="3"/>
  <c r="E50" i="10"/>
  <c r="E50" i="19"/>
  <c r="F53" i="8"/>
  <c r="E119" i="14"/>
  <c r="E119" i="20"/>
  <c r="E119" i="18"/>
  <c r="E119" i="19"/>
  <c r="F92" i="14"/>
  <c r="F92" i="18"/>
  <c r="F92" i="20"/>
  <c r="E101" i="19"/>
  <c r="E109" i="3"/>
  <c r="E109" i="18"/>
  <c r="E109" i="20"/>
  <c r="G70" i="9"/>
  <c r="F82" i="18"/>
  <c r="G115" i="8"/>
  <c r="F20" i="19"/>
  <c r="F20" i="20"/>
  <c r="G27" i="19"/>
  <c r="G28" i="7"/>
  <c r="F87" i="14"/>
  <c r="F87" i="18"/>
  <c r="F87" i="19"/>
  <c r="F87" i="20"/>
  <c r="F49" i="20"/>
  <c r="E75" i="20"/>
  <c r="E75" i="18"/>
  <c r="E84" i="20"/>
  <c r="E84" i="18"/>
  <c r="F16" i="3"/>
  <c r="F16" i="10"/>
  <c r="E126" i="10"/>
  <c r="F74" i="14"/>
  <c r="F74" i="18"/>
  <c r="F74" i="19"/>
  <c r="F74" i="20"/>
  <c r="G88" i="9"/>
  <c r="G100" i="14"/>
  <c r="G100" i="19"/>
  <c r="G100" i="18"/>
  <c r="G100" i="20"/>
  <c r="F13" i="19"/>
  <c r="F13" i="20"/>
  <c r="G47" i="19"/>
  <c r="G47" i="20"/>
  <c r="E65" i="20"/>
  <c r="E66" i="7"/>
  <c r="E98" i="3"/>
  <c r="E98" i="10"/>
  <c r="G112" i="3"/>
  <c r="F6" i="7"/>
  <c r="F6" i="19"/>
  <c r="F6" i="20"/>
  <c r="G51" i="20"/>
  <c r="G51" i="19"/>
  <c r="F76" i="18"/>
  <c r="F76" i="19"/>
  <c r="F102" i="8"/>
  <c r="G128" i="18"/>
  <c r="G128" i="19"/>
  <c r="E41" i="3"/>
  <c r="E72" i="7"/>
  <c r="E72" i="19"/>
  <c r="E72" i="20"/>
  <c r="E27" i="7"/>
  <c r="E27" i="20"/>
  <c r="E28" i="10"/>
  <c r="E47" i="19"/>
  <c r="E47" i="20"/>
  <c r="E48" i="7"/>
  <c r="E37" i="14"/>
  <c r="E37" i="19"/>
  <c r="E38" i="7"/>
  <c r="F88" i="19"/>
  <c r="E113" i="18"/>
  <c r="E113" i="20"/>
  <c r="F26" i="20"/>
  <c r="G36" i="14"/>
  <c r="F98" i="14"/>
  <c r="F98" i="18"/>
  <c r="E76" i="14"/>
  <c r="G115" i="3"/>
  <c r="G115" i="10"/>
  <c r="G101" i="14"/>
  <c r="G101" i="18"/>
  <c r="G101" i="20"/>
  <c r="G102" i="10"/>
  <c r="G105" i="8"/>
  <c r="E39" i="3"/>
  <c r="F41" i="10"/>
  <c r="F41" i="20"/>
  <c r="G57" i="18"/>
  <c r="G57" i="19"/>
  <c r="F73" i="3"/>
  <c r="F73" i="19"/>
  <c r="F73" i="20"/>
  <c r="F94" i="19"/>
  <c r="F94" i="20"/>
  <c r="F94" i="18"/>
  <c r="G102" i="9"/>
  <c r="G6" i="10"/>
  <c r="F18" i="3"/>
  <c r="F18" i="19"/>
  <c r="F30" i="14"/>
  <c r="E35" i="10"/>
  <c r="E35" i="19"/>
  <c r="E44" i="9"/>
  <c r="E44" i="20"/>
  <c r="F51" i="14"/>
  <c r="F52" i="7"/>
  <c r="E122" i="14"/>
  <c r="E122" i="18"/>
  <c r="E122" i="19"/>
  <c r="F125" i="20"/>
  <c r="F125" i="18"/>
  <c r="G22" i="10"/>
  <c r="G22" i="20"/>
  <c r="F68" i="8"/>
  <c r="F68" i="20"/>
  <c r="F68" i="18"/>
  <c r="F68" i="19"/>
  <c r="E93" i="14"/>
  <c r="E93" i="18"/>
  <c r="E93" i="19"/>
  <c r="F132" i="14"/>
  <c r="F132" i="18"/>
  <c r="E42" i="10"/>
  <c r="E42" i="20"/>
  <c r="F45" i="8"/>
  <c r="F45" i="20"/>
  <c r="F45" i="19"/>
  <c r="F48" i="8"/>
  <c r="E71" i="14"/>
  <c r="E71" i="20"/>
  <c r="E71" i="18"/>
  <c r="E71" i="19"/>
  <c r="G109" i="7"/>
  <c r="G109" i="19"/>
  <c r="G109" i="18"/>
  <c r="F129" i="8"/>
  <c r="G56" i="10"/>
  <c r="F44" i="20"/>
  <c r="E25" i="10"/>
  <c r="E25" i="20"/>
  <c r="E25" i="19"/>
  <c r="G112" i="9"/>
  <c r="G53" i="14"/>
  <c r="G53" i="19"/>
  <c r="G53" i="20"/>
  <c r="G69" i="9"/>
  <c r="G94" i="14"/>
  <c r="G94" i="19"/>
  <c r="G110" i="18"/>
  <c r="G89" i="14"/>
  <c r="G89" i="18"/>
  <c r="G89" i="19"/>
  <c r="G89" i="20"/>
  <c r="F133" i="10"/>
  <c r="F133" i="18"/>
  <c r="F133" i="19"/>
  <c r="F133" i="20"/>
  <c r="G74" i="14"/>
  <c r="F115" i="14"/>
  <c r="G28" i="14"/>
  <c r="E121" i="14"/>
  <c r="E79" i="14"/>
  <c r="G84" i="14"/>
  <c r="E126" i="14"/>
  <c r="I30" i="14"/>
  <c r="J30" i="14"/>
  <c r="E17" i="14"/>
  <c r="E112" i="14"/>
  <c r="J50" i="14"/>
  <c r="G64" i="14"/>
  <c r="F121" i="14"/>
  <c r="E24" i="18"/>
  <c r="E4" i="18"/>
  <c r="G4" i="18"/>
  <c r="E25" i="18"/>
  <c r="E8" i="18"/>
  <c r="G64" i="18"/>
  <c r="G48" i="18"/>
  <c r="G14" i="18"/>
  <c r="G22" i="18"/>
  <c r="G37" i="18"/>
  <c r="G56" i="18"/>
  <c r="I34" i="14"/>
  <c r="J34" i="14"/>
  <c r="H31" i="14"/>
  <c r="I31" i="14"/>
  <c r="E9" i="14"/>
  <c r="J9" i="14"/>
  <c r="E32" i="19"/>
  <c r="F102" i="18"/>
  <c r="G115" i="18"/>
  <c r="F78" i="18"/>
  <c r="E126" i="18"/>
  <c r="F113" i="18"/>
  <c r="K4" i="21"/>
  <c r="E12" i="20"/>
  <c r="F23" i="20"/>
  <c r="F23" i="19"/>
  <c r="F82" i="20"/>
  <c r="E95" i="20"/>
  <c r="G36" i="19"/>
  <c r="F88" i="20"/>
  <c r="E87" i="19"/>
  <c r="F19" i="19"/>
  <c r="E37" i="20"/>
  <c r="F132" i="20"/>
  <c r="G19" i="20"/>
  <c r="E38" i="20"/>
  <c r="E19" i="20"/>
  <c r="G112" i="19"/>
  <c r="G120" i="19"/>
  <c r="F49" i="19"/>
  <c r="F89" i="19"/>
  <c r="G102" i="18"/>
  <c r="G72" i="18"/>
  <c r="E111" i="18"/>
  <c r="F51" i="20"/>
  <c r="F51" i="19"/>
  <c r="F12" i="20"/>
  <c r="G92" i="20"/>
  <c r="G121" i="20"/>
  <c r="F25" i="20"/>
  <c r="G95" i="19"/>
  <c r="E105" i="20"/>
  <c r="F79" i="19"/>
  <c r="G125" i="19"/>
  <c r="E67" i="20"/>
  <c r="G15" i="19"/>
  <c r="F69" i="19"/>
  <c r="G124" i="19"/>
  <c r="F59" i="20"/>
  <c r="F62" i="19"/>
  <c r="G110" i="19"/>
  <c r="G17" i="20"/>
  <c r="G56" i="20"/>
  <c r="G104" i="20"/>
  <c r="F105" i="19"/>
  <c r="F129" i="18"/>
  <c r="F119" i="20"/>
  <c r="F44" i="19"/>
  <c r="E61" i="20"/>
  <c r="E93" i="20"/>
  <c r="E116" i="19"/>
  <c r="G71" i="19"/>
  <c r="E76" i="20"/>
  <c r="F60" i="19"/>
  <c r="E101" i="20"/>
  <c r="E96" i="20"/>
  <c r="G101" i="19"/>
  <c r="F130" i="20"/>
  <c r="F18" i="20"/>
  <c r="E42" i="19"/>
  <c r="E90" i="19"/>
  <c r="E80" i="18"/>
  <c r="E128" i="19"/>
  <c r="G113" i="20"/>
  <c r="G57" i="20"/>
  <c r="F7" i="19"/>
  <c r="E118" i="19"/>
  <c r="E127" i="18"/>
  <c r="F90" i="19"/>
  <c r="E100" i="19"/>
  <c r="E41" i="20"/>
  <c r="E35" i="14"/>
  <c r="G21" i="14"/>
  <c r="M4" i="20"/>
  <c r="P4" i="20" s="1"/>
  <c r="M3" i="20"/>
  <c r="P3" i="20" s="1"/>
  <c r="K4" i="19"/>
  <c r="L4" i="21"/>
  <c r="F32" i="18"/>
  <c r="E31" i="20"/>
  <c r="E31" i="19"/>
  <c r="F31" i="19"/>
  <c r="F32" i="19"/>
  <c r="F33" i="3"/>
  <c r="F33" i="20"/>
  <c r="F33" i="19"/>
  <c r="E30" i="19"/>
  <c r="E30" i="3"/>
  <c r="E30" i="10"/>
  <c r="E30" i="20"/>
  <c r="F30" i="20"/>
  <c r="E29" i="14"/>
  <c r="E29" i="20"/>
  <c r="E29" i="19"/>
  <c r="F29" i="20"/>
  <c r="F29" i="19"/>
  <c r="F30" i="19"/>
  <c r="F66" i="14"/>
  <c r="H11" i="14"/>
  <c r="J63" i="14"/>
  <c r="H23" i="14"/>
  <c r="H66" i="14"/>
  <c r="H15" i="14"/>
  <c r="J11" i="14"/>
  <c r="G59" i="14"/>
  <c r="I35" i="14"/>
  <c r="E13" i="14"/>
  <c r="E27" i="14"/>
  <c r="I45" i="14"/>
  <c r="J35" i="14"/>
  <c r="H35" i="14"/>
  <c r="H45" i="14"/>
  <c r="F32" i="10"/>
  <c r="F33" i="7"/>
  <c r="E32" i="14"/>
  <c r="F33" i="18"/>
  <c r="E32" i="18"/>
  <c r="I51" i="14"/>
  <c r="J46" i="14"/>
  <c r="I17" i="14"/>
  <c r="H17" i="14"/>
  <c r="H42" i="14"/>
  <c r="F17" i="14"/>
  <c r="H62" i="14"/>
  <c r="H51" i="14"/>
  <c r="G17" i="14"/>
  <c r="G42" i="14"/>
  <c r="J62" i="14"/>
  <c r="P3" i="14"/>
  <c r="G27" i="14"/>
  <c r="F13" i="14"/>
  <c r="G47" i="14"/>
  <c r="J15" i="14"/>
  <c r="I26" i="14"/>
  <c r="E21" i="14"/>
  <c r="I21" i="14"/>
  <c r="H47" i="14"/>
  <c r="J7" i="14"/>
  <c r="H27" i="14"/>
  <c r="F35" i="14"/>
  <c r="G63" i="14"/>
  <c r="F7" i="14"/>
  <c r="E39" i="14"/>
  <c r="J47" i="14"/>
  <c r="H63" i="14"/>
  <c r="J27" i="14"/>
  <c r="H13" i="14"/>
  <c r="I42" i="18"/>
  <c r="E42" i="18"/>
  <c r="G42" i="18"/>
  <c r="J42" i="18"/>
  <c r="F42" i="18"/>
  <c r="H42" i="18"/>
  <c r="E51" i="18"/>
  <c r="I51" i="18"/>
  <c r="F51" i="18"/>
  <c r="J51" i="18"/>
  <c r="H51" i="18"/>
  <c r="G51" i="18"/>
  <c r="E55" i="18"/>
  <c r="I55" i="18"/>
  <c r="H55" i="18"/>
  <c r="F55" i="18"/>
  <c r="J55" i="18"/>
  <c r="G55" i="18"/>
  <c r="I5" i="18"/>
  <c r="E5" i="18"/>
  <c r="H5" i="18"/>
  <c r="F5" i="18"/>
  <c r="J5" i="18"/>
  <c r="G5" i="18"/>
  <c r="E7" i="14"/>
  <c r="E23" i="18"/>
  <c r="I23" i="18"/>
  <c r="H23" i="18"/>
  <c r="F23" i="18"/>
  <c r="J23" i="18"/>
  <c r="G23" i="18"/>
  <c r="I38" i="18"/>
  <c r="E38" i="18"/>
  <c r="G38" i="18"/>
  <c r="H38" i="18"/>
  <c r="F38" i="18"/>
  <c r="J38" i="18"/>
  <c r="I54" i="18"/>
  <c r="E54" i="18"/>
  <c r="G54" i="18"/>
  <c r="H54" i="18"/>
  <c r="F54" i="18"/>
  <c r="J54" i="18"/>
  <c r="I62" i="18"/>
  <c r="E62" i="18"/>
  <c r="G62" i="18"/>
  <c r="H62" i="18"/>
  <c r="F62" i="18"/>
  <c r="J62" i="18"/>
  <c r="H18" i="14"/>
  <c r="E54" i="14"/>
  <c r="J18" i="14"/>
  <c r="J38" i="14"/>
  <c r="G43" i="14"/>
  <c r="I54" i="14"/>
  <c r="I39" i="14"/>
  <c r="F9" i="14"/>
  <c r="I50" i="14"/>
  <c r="I43" i="14"/>
  <c r="I23" i="14"/>
  <c r="H39" i="14"/>
  <c r="I38" i="14"/>
  <c r="I46" i="14"/>
  <c r="I7" i="14"/>
  <c r="M4" i="18"/>
  <c r="P4" i="18" s="1"/>
  <c r="P3" i="18"/>
  <c r="I50" i="18"/>
  <c r="E50" i="18"/>
  <c r="G50" i="18"/>
  <c r="J50" i="18"/>
  <c r="H50" i="18"/>
  <c r="F50" i="18"/>
  <c r="E43" i="18"/>
  <c r="I43" i="18"/>
  <c r="F43" i="18"/>
  <c r="J43" i="18"/>
  <c r="H43" i="18"/>
  <c r="G43" i="18"/>
  <c r="E19" i="18"/>
  <c r="I19" i="18"/>
  <c r="G19" i="18"/>
  <c r="J19" i="18"/>
  <c r="H19" i="18"/>
  <c r="F19" i="18"/>
  <c r="I34" i="18"/>
  <c r="E34" i="18"/>
  <c r="G34" i="18"/>
  <c r="J34" i="18"/>
  <c r="H34" i="18"/>
  <c r="F34" i="18"/>
  <c r="I6" i="18"/>
  <c r="E6" i="18"/>
  <c r="H6" i="18"/>
  <c r="G6" i="18"/>
  <c r="J6" i="18"/>
  <c r="F6" i="18"/>
  <c r="E31" i="18"/>
  <c r="I31" i="18"/>
  <c r="H31" i="18"/>
  <c r="F31" i="18"/>
  <c r="G31" i="18"/>
  <c r="J31" i="18"/>
  <c r="I18" i="18"/>
  <c r="E18" i="18"/>
  <c r="G18" i="18"/>
  <c r="J18" i="18"/>
  <c r="H18" i="18"/>
  <c r="F18" i="18"/>
  <c r="G9" i="18"/>
  <c r="I9" i="18"/>
  <c r="E9" i="18"/>
  <c r="J9" i="18"/>
  <c r="H9" i="18"/>
  <c r="F9" i="18"/>
  <c r="G17" i="18"/>
  <c r="I17" i="18"/>
  <c r="E17" i="18"/>
  <c r="J17" i="18"/>
  <c r="H17" i="18"/>
  <c r="F17" i="18"/>
  <c r="I30" i="18"/>
  <c r="E30" i="18"/>
  <c r="G30" i="18"/>
  <c r="H30" i="18"/>
  <c r="F30" i="18"/>
  <c r="J30" i="18"/>
  <c r="G61" i="18"/>
  <c r="I61" i="18"/>
  <c r="E61" i="18"/>
  <c r="F61" i="18"/>
  <c r="H61" i="18"/>
  <c r="J61" i="18"/>
  <c r="I10" i="18"/>
  <c r="E10" i="18"/>
  <c r="G10" i="18"/>
  <c r="J10" i="18"/>
  <c r="F10" i="18"/>
  <c r="H10" i="18"/>
  <c r="H7" i="14"/>
  <c r="H46" i="14"/>
  <c r="I63" i="14"/>
  <c r="L4" i="18"/>
  <c r="E63" i="18"/>
  <c r="I63" i="18"/>
  <c r="H63" i="18"/>
  <c r="F63" i="18"/>
  <c r="G63" i="18"/>
  <c r="J63" i="18"/>
  <c r="E7" i="18"/>
  <c r="I7" i="18"/>
  <c r="H7" i="18"/>
  <c r="F7" i="18"/>
  <c r="G7" i="18"/>
  <c r="J7" i="18"/>
  <c r="E15" i="18"/>
  <c r="I15" i="18"/>
  <c r="H15" i="18"/>
  <c r="G15" i="18"/>
  <c r="J15" i="18"/>
  <c r="F15" i="18"/>
  <c r="I46" i="18"/>
  <c r="E46" i="18"/>
  <c r="G46" i="18"/>
  <c r="H46" i="18"/>
  <c r="F46" i="18"/>
  <c r="J46" i="18"/>
  <c r="E39" i="18"/>
  <c r="I39" i="18"/>
  <c r="H39" i="18"/>
  <c r="F39" i="18"/>
  <c r="G39" i="18"/>
  <c r="J39" i="18"/>
  <c r="F63" i="14"/>
  <c r="E38" i="14"/>
  <c r="H54" i="14"/>
  <c r="I62" i="14"/>
  <c r="I9" i="14"/>
  <c r="M4" i="14"/>
  <c r="P4" i="14" s="1"/>
  <c r="I15" i="14"/>
  <c r="K4" i="18"/>
  <c r="G13" i="18"/>
  <c r="I13" i="18"/>
  <c r="E13" i="18"/>
  <c r="F13" i="18"/>
  <c r="H13" i="18"/>
  <c r="J13" i="18"/>
  <c r="E35" i="18"/>
  <c r="I35" i="18"/>
  <c r="H35" i="18"/>
  <c r="F35" i="18"/>
  <c r="G35" i="18"/>
  <c r="J35" i="18"/>
  <c r="G45" i="18"/>
  <c r="I45" i="18"/>
  <c r="E45" i="18"/>
  <c r="F45" i="18"/>
  <c r="H45" i="18"/>
  <c r="J45" i="18"/>
  <c r="E27" i="18"/>
  <c r="I27" i="18"/>
  <c r="F27" i="18"/>
  <c r="J27" i="18"/>
  <c r="H27" i="18"/>
  <c r="G27" i="18"/>
  <c r="E59" i="18"/>
  <c r="I59" i="18"/>
  <c r="F59" i="18"/>
  <c r="G59" i="18"/>
  <c r="J59" i="18"/>
  <c r="H59" i="18"/>
  <c r="E11" i="18"/>
  <c r="I11" i="18"/>
  <c r="F11" i="18"/>
  <c r="J11" i="18"/>
  <c r="H11" i="18"/>
  <c r="G11" i="18"/>
  <c r="I66" i="18"/>
  <c r="E66" i="18"/>
  <c r="G66" i="18"/>
  <c r="J66" i="18"/>
  <c r="H66" i="18"/>
  <c r="F66" i="18"/>
  <c r="I26" i="18"/>
  <c r="E26" i="18"/>
  <c r="G26" i="18"/>
  <c r="J26" i="18"/>
  <c r="F26" i="18"/>
  <c r="H26" i="18"/>
  <c r="I58" i="18"/>
  <c r="E58" i="18"/>
  <c r="G58" i="18"/>
  <c r="J58" i="18"/>
  <c r="F58" i="18"/>
  <c r="H58" i="18"/>
  <c r="G21" i="18"/>
  <c r="I21" i="18"/>
  <c r="E21" i="18"/>
  <c r="F21" i="18"/>
  <c r="J21" i="18"/>
  <c r="H21" i="18"/>
  <c r="E47" i="18"/>
  <c r="I47" i="18"/>
  <c r="H47" i="18"/>
  <c r="G47" i="18"/>
  <c r="J47" i="18"/>
  <c r="F47" i="18"/>
  <c r="F31" i="3"/>
  <c r="E23" i="7"/>
  <c r="E23" i="14"/>
  <c r="G80" i="7"/>
  <c r="G80" i="14"/>
  <c r="F5" i="10"/>
  <c r="F5" i="14"/>
  <c r="E51" i="3"/>
  <c r="E51" i="14"/>
  <c r="F57" i="10"/>
  <c r="F57" i="14"/>
  <c r="E96" i="14"/>
  <c r="G124" i="10"/>
  <c r="G124" i="14"/>
  <c r="G113" i="9"/>
  <c r="G113" i="14"/>
  <c r="E102" i="9"/>
  <c r="E102" i="14"/>
  <c r="G127" i="9"/>
  <c r="G127" i="14"/>
  <c r="F38" i="3"/>
  <c r="F38" i="14"/>
  <c r="F100" i="10"/>
  <c r="F100" i="14"/>
  <c r="E65" i="9"/>
  <c r="E65" i="14"/>
  <c r="F104" i="8"/>
  <c r="F104" i="14"/>
  <c r="G25" i="10"/>
  <c r="G25" i="7"/>
  <c r="G25" i="14"/>
  <c r="G65" i="10"/>
  <c r="G65" i="9"/>
  <c r="G65" i="14"/>
  <c r="E90" i="9"/>
  <c r="E90" i="14"/>
  <c r="F19" i="7"/>
  <c r="F19" i="14"/>
  <c r="F77" i="7"/>
  <c r="F77" i="14"/>
  <c r="F59" i="14"/>
  <c r="F93" i="14"/>
  <c r="E11" i="3"/>
  <c r="E11" i="14"/>
  <c r="G68" i="7"/>
  <c r="G68" i="14"/>
  <c r="G22" i="7"/>
  <c r="E65" i="3"/>
  <c r="E59" i="10"/>
  <c r="E59" i="14"/>
  <c r="F62" i="8"/>
  <c r="G14" i="7"/>
  <c r="G125" i="7"/>
  <c r="G125" i="14"/>
  <c r="G35" i="10"/>
  <c r="F62" i="3"/>
  <c r="G97" i="8"/>
  <c r="G97" i="14"/>
  <c r="G17" i="10"/>
  <c r="G54" i="7"/>
  <c r="G54" i="14"/>
  <c r="G65" i="8"/>
  <c r="E37" i="10"/>
  <c r="F22" i="3"/>
  <c r="E124" i="14"/>
  <c r="E125" i="7"/>
  <c r="E20" i="14"/>
  <c r="E20" i="3"/>
  <c r="G67" i="9"/>
  <c r="G83" i="8"/>
  <c r="E108" i="10"/>
  <c r="E108" i="14"/>
  <c r="E108" i="7"/>
  <c r="F123" i="10"/>
  <c r="F123" i="14"/>
  <c r="G45" i="8"/>
  <c r="G88" i="3"/>
  <c r="G88" i="14"/>
  <c r="G101" i="3"/>
  <c r="G20" i="3"/>
  <c r="G20" i="14"/>
  <c r="G101" i="9"/>
  <c r="F27" i="10"/>
  <c r="F27" i="14"/>
  <c r="G57" i="8"/>
  <c r="G57" i="14"/>
  <c r="G58" i="7"/>
  <c r="G67" i="8"/>
  <c r="E82" i="14"/>
  <c r="G84" i="9"/>
  <c r="F94" i="7"/>
  <c r="F94" i="14"/>
  <c r="G108" i="9"/>
  <c r="G12" i="7"/>
  <c r="F45" i="14"/>
  <c r="G19" i="14"/>
  <c r="G104" i="14"/>
  <c r="E87" i="14"/>
  <c r="F73" i="14"/>
  <c r="F42" i="14"/>
  <c r="E72" i="14"/>
  <c r="F36" i="14"/>
  <c r="F32" i="14"/>
  <c r="F13" i="10"/>
  <c r="G116" i="8"/>
  <c r="G116" i="14"/>
  <c r="E118" i="9"/>
  <c r="F118" i="3"/>
  <c r="F118" i="14"/>
  <c r="E93" i="7"/>
  <c r="F50" i="3"/>
  <c r="F50" i="14"/>
  <c r="F51" i="7"/>
  <c r="E53" i="3"/>
  <c r="E53" i="14"/>
  <c r="G108" i="3"/>
  <c r="G54" i="8"/>
  <c r="G85" i="3"/>
  <c r="G16" i="7"/>
  <c r="F33" i="10"/>
  <c r="F79" i="8"/>
  <c r="F79" i="14"/>
  <c r="F119" i="8"/>
  <c r="F119" i="14"/>
  <c r="G104" i="8"/>
  <c r="G13" i="7"/>
  <c r="G13" i="14"/>
  <c r="E31" i="7"/>
  <c r="E31" i="14"/>
  <c r="G93" i="8"/>
  <c r="G93" i="14"/>
  <c r="E96" i="9"/>
  <c r="G96" i="8"/>
  <c r="G96" i="14"/>
  <c r="G26" i="10"/>
  <c r="G26" i="14"/>
  <c r="F108" i="14"/>
  <c r="G45" i="9"/>
  <c r="F110" i="10"/>
  <c r="G114" i="3"/>
  <c r="G17" i="7"/>
  <c r="G39" i="10"/>
  <c r="G39" i="14"/>
  <c r="G120" i="10"/>
  <c r="G120" i="3"/>
  <c r="G121" i="7"/>
  <c r="G55" i="3"/>
  <c r="E69" i="9"/>
  <c r="E69" i="14"/>
  <c r="F59" i="3"/>
  <c r="E82" i="7"/>
  <c r="G95" i="10"/>
  <c r="G95" i="14"/>
  <c r="G96" i="10"/>
  <c r="G82" i="10"/>
  <c r="G82" i="14"/>
  <c r="G83" i="7"/>
  <c r="E125" i="10"/>
  <c r="F93" i="10"/>
  <c r="F82" i="3"/>
  <c r="F82" i="14"/>
  <c r="G91" i="8"/>
  <c r="F108" i="8"/>
  <c r="E80" i="10"/>
  <c r="E80" i="14"/>
  <c r="E120" i="9"/>
  <c r="E120" i="14"/>
  <c r="E43" i="10"/>
  <c r="E43" i="14"/>
  <c r="E44" i="7"/>
  <c r="E83" i="7"/>
  <c r="E83" i="14"/>
  <c r="F91" i="3"/>
  <c r="F91" i="14"/>
  <c r="G98" i="8"/>
  <c r="G98" i="14"/>
  <c r="F75" i="3"/>
  <c r="F29" i="3"/>
  <c r="F29" i="14"/>
  <c r="F30" i="7"/>
  <c r="G51" i="9"/>
  <c r="G51" i="14"/>
  <c r="E94" i="10"/>
  <c r="E94" i="14"/>
  <c r="G102" i="8"/>
  <c r="G128" i="8"/>
  <c r="G128" i="14"/>
  <c r="G118" i="7"/>
  <c r="G118" i="14"/>
  <c r="F26" i="10"/>
  <c r="F26" i="14"/>
  <c r="E114" i="10"/>
  <c r="E114" i="14"/>
  <c r="G115" i="9"/>
  <c r="G115" i="14"/>
  <c r="G57" i="9"/>
  <c r="G58" i="10"/>
  <c r="E70" i="14"/>
  <c r="G39" i="7"/>
  <c r="F19" i="3"/>
  <c r="F125" i="7"/>
  <c r="F125" i="14"/>
  <c r="F113" i="10"/>
  <c r="F113" i="14"/>
  <c r="G54" i="10"/>
  <c r="G105" i="9"/>
  <c r="G105" i="14"/>
  <c r="E107" i="14"/>
  <c r="E28" i="7"/>
  <c r="E28" i="14"/>
  <c r="G110" i="3"/>
  <c r="G110" i="7"/>
  <c r="G110" i="14"/>
  <c r="E12" i="14"/>
  <c r="G81" i="14"/>
  <c r="F6" i="14"/>
  <c r="G31" i="14"/>
  <c r="G85" i="14"/>
  <c r="G11" i="14"/>
  <c r="F62" i="14"/>
  <c r="F110" i="14"/>
  <c r="G33" i="14"/>
  <c r="G40" i="14"/>
  <c r="F106" i="14"/>
  <c r="E81" i="14"/>
  <c r="E44" i="14"/>
  <c r="E109" i="14"/>
  <c r="F75" i="14"/>
  <c r="F85" i="14"/>
  <c r="G12" i="14"/>
  <c r="G24" i="14"/>
  <c r="E45" i="14"/>
  <c r="F68" i="14"/>
  <c r="E50" i="14"/>
  <c r="F24" i="10"/>
  <c r="F24" i="14"/>
  <c r="G35" i="7"/>
  <c r="G35" i="14"/>
  <c r="F46" i="3"/>
  <c r="F46" i="14"/>
  <c r="G14" i="3"/>
  <c r="G14" i="14"/>
  <c r="G18" i="7"/>
  <c r="G18" i="14"/>
  <c r="F64" i="8"/>
  <c r="F64" i="14"/>
  <c r="G71" i="7"/>
  <c r="G71" i="10"/>
  <c r="E89" i="10"/>
  <c r="E89" i="14"/>
  <c r="F54" i="3"/>
  <c r="F54" i="14"/>
  <c r="E36" i="10"/>
  <c r="E36" i="14"/>
  <c r="E104" i="3"/>
  <c r="E101" i="10"/>
  <c r="E101" i="14"/>
  <c r="E75" i="9"/>
  <c r="E75" i="14"/>
  <c r="F90" i="8"/>
  <c r="F90" i="14"/>
  <c r="E117" i="10"/>
  <c r="E117" i="14"/>
  <c r="E125" i="9"/>
  <c r="E125" i="14"/>
  <c r="G48" i="8"/>
  <c r="G48" i="14"/>
  <c r="G79" i="9"/>
  <c r="G79" i="14"/>
  <c r="F88" i="8"/>
  <c r="F88" i="14"/>
  <c r="E113" i="9"/>
  <c r="E113" i="14"/>
  <c r="E74" i="10"/>
  <c r="E74" i="14"/>
  <c r="E6" i="10"/>
  <c r="E6" i="14"/>
  <c r="E117" i="3"/>
  <c r="K4" i="14"/>
  <c r="G92" i="10"/>
  <c r="F57" i="8"/>
  <c r="G15" i="7"/>
  <c r="G15" i="14"/>
  <c r="G16" i="10"/>
  <c r="E113" i="3"/>
  <c r="F78" i="7"/>
  <c r="F78" i="14"/>
  <c r="G34" i="3"/>
  <c r="G34" i="14"/>
  <c r="G45" i="7"/>
  <c r="G45" i="14"/>
  <c r="G17" i="3"/>
  <c r="E19" i="3"/>
  <c r="E34" i="10"/>
  <c r="E34" i="14"/>
  <c r="E33" i="3"/>
  <c r="E33" i="14"/>
  <c r="G52" i="7"/>
  <c r="G52" i="14"/>
  <c r="F93" i="7"/>
  <c r="G45" i="10"/>
  <c r="F88" i="3"/>
  <c r="E46" i="3"/>
  <c r="E46" i="14"/>
  <c r="F59" i="8"/>
  <c r="G124" i="8"/>
  <c r="G77" i="8"/>
  <c r="G101" i="10"/>
  <c r="G48" i="7"/>
  <c r="E97" i="14"/>
  <c r="G111" i="3"/>
  <c r="G111" i="14"/>
  <c r="G52" i="10"/>
  <c r="F77" i="3"/>
  <c r="F84" i="8"/>
  <c r="F84" i="14"/>
  <c r="G71" i="3"/>
  <c r="G55" i="9"/>
  <c r="G55" i="14"/>
  <c r="G88" i="7"/>
  <c r="G22" i="14"/>
  <c r="G92" i="14"/>
  <c r="F41" i="14"/>
  <c r="G103" i="14"/>
  <c r="E42" i="14"/>
  <c r="F11" i="7"/>
  <c r="F11" i="14"/>
  <c r="F13" i="3"/>
  <c r="G92" i="9"/>
  <c r="E92" i="14"/>
  <c r="E93" i="10"/>
  <c r="G72" i="7"/>
  <c r="G72" i="14"/>
  <c r="E61" i="3"/>
  <c r="E61" i="14"/>
  <c r="G92" i="3"/>
  <c r="G107" i="8"/>
  <c r="G107" i="14"/>
  <c r="G108" i="7"/>
  <c r="G41" i="7"/>
  <c r="G41" i="14"/>
  <c r="E56" i="9"/>
  <c r="E56" i="14"/>
  <c r="E64" i="14"/>
  <c r="E65" i="7"/>
  <c r="E113" i="7"/>
  <c r="F65" i="3"/>
  <c r="F65" i="14"/>
  <c r="E124" i="9"/>
  <c r="G124" i="9"/>
  <c r="G106" i="10"/>
  <c r="G106" i="14"/>
  <c r="G41" i="10"/>
  <c r="G97" i="7"/>
  <c r="G97" i="10"/>
  <c r="G10" i="3"/>
  <c r="G10" i="14"/>
  <c r="G58" i="8"/>
  <c r="E96" i="3"/>
  <c r="E97" i="9"/>
  <c r="F110" i="3"/>
  <c r="G129" i="8"/>
  <c r="G129" i="14"/>
  <c r="E19" i="7"/>
  <c r="G32" i="3"/>
  <c r="G32" i="7"/>
  <c r="E35" i="3"/>
  <c r="G104" i="3"/>
  <c r="G121" i="3"/>
  <c r="G121" i="10"/>
  <c r="E37" i="3"/>
  <c r="F58" i="8"/>
  <c r="F58" i="14"/>
  <c r="F59" i="7"/>
  <c r="E103" i="9"/>
  <c r="E103" i="14"/>
  <c r="E104" i="10"/>
  <c r="E124" i="3"/>
  <c r="F21" i="10"/>
  <c r="F21" i="14"/>
  <c r="F22" i="7"/>
  <c r="E82" i="3"/>
  <c r="E82" i="10"/>
  <c r="G114" i="9"/>
  <c r="G83" i="3"/>
  <c r="G83" i="10"/>
  <c r="E125" i="3"/>
  <c r="F69" i="8"/>
  <c r="F69" i="14"/>
  <c r="F93" i="3"/>
  <c r="G76" i="9"/>
  <c r="G76" i="14"/>
  <c r="E82" i="9"/>
  <c r="E14" i="7"/>
  <c r="F20" i="10"/>
  <c r="F20" i="14"/>
  <c r="F88" i="7"/>
  <c r="E44" i="3"/>
  <c r="E44" i="10"/>
  <c r="F49" i="3"/>
  <c r="F49" i="14"/>
  <c r="E87" i="3"/>
  <c r="F130" i="3"/>
  <c r="F130" i="14"/>
  <c r="G133" i="10"/>
  <c r="G133" i="14"/>
  <c r="G48" i="9"/>
  <c r="F75" i="10"/>
  <c r="F77" i="8"/>
  <c r="G111" i="8"/>
  <c r="F30" i="10"/>
  <c r="F72" i="8"/>
  <c r="F72" i="14"/>
  <c r="G80" i="10"/>
  <c r="F105" i="3"/>
  <c r="F76" i="10"/>
  <c r="F76" i="14"/>
  <c r="F77" i="10"/>
  <c r="G129" i="3"/>
  <c r="G132" i="8"/>
  <c r="F56" i="14"/>
  <c r="G114" i="8"/>
  <c r="G26" i="3"/>
  <c r="G102" i="3"/>
  <c r="G68" i="10"/>
  <c r="G23" i="10"/>
  <c r="G23" i="14"/>
  <c r="G38" i="10"/>
  <c r="G38" i="14"/>
  <c r="G121" i="9"/>
  <c r="F19" i="10"/>
  <c r="E68" i="9"/>
  <c r="E68" i="14"/>
  <c r="E66" i="14"/>
  <c r="G23" i="7"/>
  <c r="P3" i="9"/>
  <c r="E27" i="10"/>
  <c r="F49" i="7"/>
  <c r="E105" i="9"/>
  <c r="E105" i="14"/>
  <c r="F112" i="14"/>
  <c r="G95" i="8"/>
  <c r="E62" i="14"/>
  <c r="E52" i="14"/>
  <c r="F97" i="14"/>
  <c r="F12" i="14"/>
  <c r="G77" i="14"/>
  <c r="E84" i="14"/>
  <c r="E5" i="14"/>
  <c r="F43" i="14"/>
  <c r="G37" i="14"/>
  <c r="F23" i="14"/>
  <c r="E40" i="14"/>
  <c r="F15" i="14"/>
  <c r="F117" i="14"/>
  <c r="E104" i="14"/>
  <c r="L23" i="9"/>
  <c r="O23" i="9" s="1"/>
  <c r="F67" i="14"/>
  <c r="E26" i="14"/>
  <c r="G70" i="14"/>
  <c r="G61" i="14"/>
  <c r="G5" i="14"/>
  <c r="E98" i="14"/>
  <c r="F31" i="14"/>
  <c r="F133" i="14"/>
  <c r="F18" i="14"/>
  <c r="G6" i="14"/>
  <c r="E88" i="7"/>
  <c r="E88" i="9"/>
  <c r="O3" i="9"/>
  <c r="F101" i="8"/>
  <c r="F86" i="10"/>
  <c r="F86" i="3"/>
  <c r="F131" i="10"/>
  <c r="F131" i="3"/>
  <c r="F26" i="7"/>
  <c r="F87" i="10"/>
  <c r="F7" i="7"/>
  <c r="F7" i="3"/>
  <c r="F7" i="10"/>
  <c r="E16" i="10"/>
  <c r="E16" i="3"/>
  <c r="E93" i="9"/>
  <c r="F132" i="8"/>
  <c r="F132" i="3"/>
  <c r="F12" i="7"/>
  <c r="E93" i="3"/>
  <c r="E25" i="7"/>
  <c r="E115" i="7"/>
  <c r="F131" i="8"/>
  <c r="F109" i="10"/>
  <c r="F109" i="7"/>
  <c r="F96" i="8"/>
  <c r="E29" i="3"/>
  <c r="E29" i="7"/>
  <c r="F60" i="3"/>
  <c r="F60" i="7"/>
  <c r="E32" i="10"/>
  <c r="E32" i="3"/>
  <c r="E32" i="7"/>
  <c r="F66" i="8"/>
  <c r="F66" i="3"/>
  <c r="F66" i="10"/>
  <c r="F126" i="8"/>
  <c r="F126" i="7"/>
  <c r="E129" i="10"/>
  <c r="E129" i="7"/>
  <c r="E129" i="9"/>
  <c r="E79" i="7"/>
  <c r="E79" i="9"/>
  <c r="E79" i="10"/>
  <c r="E73" i="7"/>
  <c r="E73" i="3"/>
  <c r="E73" i="9"/>
  <c r="F109" i="8"/>
  <c r="E128" i="10"/>
  <c r="L8" i="9"/>
  <c r="O8" i="9" s="1"/>
  <c r="F25" i="10"/>
  <c r="F25" i="7"/>
  <c r="E7" i="10"/>
  <c r="E7" i="7"/>
  <c r="E119" i="7"/>
  <c r="E119" i="10"/>
  <c r="F68" i="7"/>
  <c r="F68" i="10"/>
  <c r="E132" i="9"/>
  <c r="E119" i="9"/>
  <c r="E57" i="3"/>
  <c r="E57" i="7"/>
  <c r="F65" i="7"/>
  <c r="E20" i="7"/>
  <c r="E20" i="10"/>
  <c r="F92" i="8"/>
  <c r="F92" i="10"/>
  <c r="F92" i="7"/>
  <c r="F101" i="7"/>
  <c r="F27" i="3"/>
  <c r="E127" i="3"/>
  <c r="E127" i="10"/>
  <c r="E127" i="7"/>
  <c r="E127" i="9"/>
  <c r="E130" i="10"/>
  <c r="E130" i="3"/>
  <c r="E130" i="9"/>
  <c r="E100" i="7"/>
  <c r="E100" i="9"/>
  <c r="F37" i="10"/>
  <c r="F37" i="7"/>
  <c r="E63" i="9"/>
  <c r="E63" i="10"/>
  <c r="E63" i="7"/>
  <c r="E111" i="3"/>
  <c r="E111" i="9"/>
  <c r="F17" i="7"/>
  <c r="F17" i="3"/>
  <c r="F17" i="10"/>
  <c r="F14" i="10"/>
  <c r="F14" i="3"/>
  <c r="E60" i="10"/>
  <c r="E60" i="7"/>
  <c r="F87" i="8"/>
  <c r="E110" i="9"/>
  <c r="E110" i="3"/>
  <c r="E110" i="10"/>
  <c r="E106" i="7"/>
  <c r="E106" i="3"/>
  <c r="E106" i="10"/>
  <c r="E91" i="3"/>
  <c r="E91" i="7"/>
  <c r="E123" i="3"/>
  <c r="F114" i="10"/>
  <c r="F114" i="3"/>
  <c r="E118" i="7"/>
  <c r="E118" i="3"/>
  <c r="E118" i="10"/>
  <c r="F81" i="10"/>
  <c r="F81" i="3"/>
  <c r="F89" i="10"/>
  <c r="F122" i="10"/>
  <c r="F122" i="8"/>
  <c r="F74" i="8"/>
  <c r="F74" i="10"/>
  <c r="E47" i="9"/>
  <c r="E47" i="10"/>
  <c r="E47" i="7"/>
  <c r="F98" i="3"/>
  <c r="F73" i="10"/>
  <c r="F73" i="7"/>
  <c r="M7" i="9"/>
  <c r="P7" i="9" s="1"/>
  <c r="F45" i="7"/>
  <c r="F45" i="10"/>
  <c r="F85" i="8"/>
  <c r="F85" i="10"/>
  <c r="F85" i="7"/>
  <c r="F124" i="7"/>
  <c r="F124" i="3"/>
  <c r="F53" i="10"/>
  <c r="E59" i="7"/>
  <c r="E59" i="9"/>
  <c r="E95" i="3"/>
  <c r="E96" i="10"/>
  <c r="E58" i="7"/>
  <c r="F116" i="3"/>
  <c r="F116" i="7"/>
  <c r="E131" i="10"/>
  <c r="E131" i="3"/>
  <c r="E104" i="7"/>
  <c r="E81" i="10"/>
  <c r="E81" i="9"/>
  <c r="E51" i="7"/>
  <c r="F69" i="10"/>
  <c r="E102" i="7"/>
  <c r="F46" i="8"/>
  <c r="E95" i="7"/>
  <c r="E76" i="9"/>
  <c r="E76" i="7"/>
  <c r="F42" i="7"/>
  <c r="E67" i="3"/>
  <c r="E67" i="10"/>
  <c r="F73" i="8"/>
  <c r="F94" i="3"/>
  <c r="F94" i="8"/>
  <c r="F94" i="10"/>
  <c r="F91" i="7"/>
  <c r="E72" i="10"/>
  <c r="E75" i="7"/>
  <c r="M8" i="8"/>
  <c r="P8" i="8" s="1"/>
  <c r="E46" i="7"/>
  <c r="E108" i="9"/>
  <c r="E72" i="3"/>
  <c r="K6" i="9"/>
  <c r="N6" i="9" s="1"/>
  <c r="L10" i="9"/>
  <c r="O10" i="9" s="1"/>
  <c r="M5" i="9"/>
  <c r="P5" i="9" s="1"/>
  <c r="L7" i="9"/>
  <c r="O7" i="9" s="1"/>
  <c r="M4" i="8"/>
  <c r="P4" i="8" s="1"/>
  <c r="M23" i="8"/>
  <c r="P23" i="8" s="1"/>
  <c r="M5" i="8"/>
  <c r="P5" i="8" s="1"/>
  <c r="F4" i="7"/>
  <c r="K5" i="9"/>
  <c r="N5" i="9" s="1"/>
  <c r="E5" i="3"/>
  <c r="N3" i="9"/>
  <c r="M9" i="8"/>
  <c r="P9" i="8" s="1"/>
  <c r="K4" i="9"/>
  <c r="N4" i="9" s="1"/>
  <c r="M7" i="8"/>
  <c r="P7" i="8" s="1"/>
  <c r="M6" i="8"/>
  <c r="P6" i="8" s="1"/>
  <c r="L4" i="9"/>
  <c r="O4" i="9" s="1"/>
  <c r="K8" i="8"/>
  <c r="N8" i="8" s="1"/>
  <c r="M20" i="8"/>
  <c r="P20" i="8" s="1"/>
  <c r="F3" i="3"/>
  <c r="G15" i="3"/>
  <c r="G15" i="10"/>
  <c r="F36" i="10"/>
  <c r="G100" i="7"/>
  <c r="G100" i="10"/>
  <c r="G100" i="3"/>
  <c r="G21" i="7"/>
  <c r="G73" i="8"/>
  <c r="E83" i="10"/>
  <c r="E84" i="9"/>
  <c r="E94" i="9"/>
  <c r="G10" i="7"/>
  <c r="E36" i="7"/>
  <c r="E45" i="10"/>
  <c r="E69" i="7"/>
  <c r="G75" i="3"/>
  <c r="G75" i="10"/>
  <c r="E43" i="3"/>
  <c r="F78" i="10"/>
  <c r="F48" i="3"/>
  <c r="F48" i="10"/>
  <c r="F48" i="7"/>
  <c r="G87" i="10"/>
  <c r="G87" i="3"/>
  <c r="G87" i="7"/>
  <c r="E52" i="9"/>
  <c r="E99" i="3"/>
  <c r="G113" i="3"/>
  <c r="G113" i="10"/>
  <c r="E61" i="7"/>
  <c r="F100" i="3"/>
  <c r="G57" i="7"/>
  <c r="G106" i="3"/>
  <c r="F118" i="7"/>
  <c r="F125" i="10"/>
  <c r="E51" i="9"/>
  <c r="F32" i="7"/>
  <c r="E55" i="9"/>
  <c r="G65" i="7"/>
  <c r="G85" i="8"/>
  <c r="F121" i="3"/>
  <c r="L5" i="9"/>
  <c r="O5" i="9" s="1"/>
  <c r="M11" i="8"/>
  <c r="P11" i="8" s="1"/>
  <c r="L9" i="9"/>
  <c r="O9" i="9" s="1"/>
  <c r="K9" i="9"/>
  <c r="N9" i="9" s="1"/>
  <c r="E12" i="7"/>
  <c r="E80" i="9"/>
  <c r="G80" i="9"/>
  <c r="F119" i="10"/>
  <c r="G72" i="9"/>
  <c r="F6" i="3"/>
  <c r="G30" i="7"/>
  <c r="G30" i="3"/>
  <c r="G30" i="10"/>
  <c r="E54" i="3"/>
  <c r="E54" i="10"/>
  <c r="E62" i="3"/>
  <c r="E55" i="7"/>
  <c r="F58" i="7"/>
  <c r="E60" i="9"/>
  <c r="E57" i="10"/>
  <c r="E60" i="3"/>
  <c r="F79" i="10"/>
  <c r="F106" i="8"/>
  <c r="G107" i="3"/>
  <c r="G38" i="3"/>
  <c r="G133" i="9"/>
  <c r="G11" i="3"/>
  <c r="G124" i="3"/>
  <c r="E59" i="3"/>
  <c r="E96" i="7"/>
  <c r="G40" i="7"/>
  <c r="E58" i="3"/>
  <c r="E58" i="10"/>
  <c r="F65" i="10"/>
  <c r="G72" i="10"/>
  <c r="G104" i="7"/>
  <c r="F36" i="3"/>
  <c r="F117" i="3"/>
  <c r="E92" i="3"/>
  <c r="E103" i="3"/>
  <c r="E128" i="9"/>
  <c r="G20" i="10"/>
  <c r="F65" i="8"/>
  <c r="F24" i="7"/>
  <c r="E64" i="9"/>
  <c r="E124" i="7"/>
  <c r="E31" i="3"/>
  <c r="G96" i="7"/>
  <c r="F61" i="7"/>
  <c r="G68" i="8"/>
  <c r="E114" i="9"/>
  <c r="F115" i="3"/>
  <c r="G118" i="8"/>
  <c r="E53" i="10"/>
  <c r="E51" i="10"/>
  <c r="F54" i="7"/>
  <c r="F82" i="7"/>
  <c r="F106" i="3"/>
  <c r="E107" i="9"/>
  <c r="E120" i="3"/>
  <c r="E120" i="10"/>
  <c r="E33" i="7"/>
  <c r="E102" i="3"/>
  <c r="E102" i="10"/>
  <c r="G44" i="10"/>
  <c r="G44" i="7"/>
  <c r="G44" i="3"/>
  <c r="G77" i="7"/>
  <c r="G79" i="8"/>
  <c r="F115" i="8"/>
  <c r="F21" i="3"/>
  <c r="E121" i="3"/>
  <c r="F50" i="7"/>
  <c r="E84" i="3"/>
  <c r="E84" i="10"/>
  <c r="F86" i="8"/>
  <c r="E87" i="7"/>
  <c r="F90" i="7"/>
  <c r="F131" i="7"/>
  <c r="E4" i="10"/>
  <c r="E4" i="3"/>
  <c r="E4" i="7"/>
  <c r="K5" i="7" s="1"/>
  <c r="N5" i="7" s="1"/>
  <c r="F92" i="3"/>
  <c r="E109" i="7"/>
  <c r="F116" i="10"/>
  <c r="F91" i="10"/>
  <c r="F123" i="3"/>
  <c r="G125" i="8"/>
  <c r="F5" i="7"/>
  <c r="G84" i="7"/>
  <c r="F101" i="10"/>
  <c r="F75" i="7"/>
  <c r="G132" i="10"/>
  <c r="G132" i="7"/>
  <c r="G132" i="3"/>
  <c r="G133" i="7"/>
  <c r="G21" i="3"/>
  <c r="E23" i="10"/>
  <c r="F41" i="3"/>
  <c r="G48" i="3"/>
  <c r="G80" i="3"/>
  <c r="F104" i="3"/>
  <c r="F104" i="10"/>
  <c r="F104" i="7"/>
  <c r="F105" i="7"/>
  <c r="G52" i="3"/>
  <c r="E95" i="10"/>
  <c r="G129" i="7"/>
  <c r="G75" i="8"/>
  <c r="F76" i="3"/>
  <c r="F61" i="8"/>
  <c r="F57" i="3"/>
  <c r="F89" i="3"/>
  <c r="E114" i="7"/>
  <c r="F64" i="7"/>
  <c r="G37" i="7"/>
  <c r="G98" i="9"/>
  <c r="E115" i="10"/>
  <c r="F23" i="3"/>
  <c r="G26" i="7"/>
  <c r="G34" i="10"/>
  <c r="E88" i="3"/>
  <c r="E88" i="10"/>
  <c r="F105" i="8"/>
  <c r="E46" i="10"/>
  <c r="G68" i="3"/>
  <c r="G116" i="7"/>
  <c r="F42" i="10"/>
  <c r="G44" i="9"/>
  <c r="E68" i="7"/>
  <c r="F70" i="8"/>
  <c r="E83" i="3"/>
  <c r="E91" i="9"/>
  <c r="E131" i="9"/>
  <c r="G12" i="3"/>
  <c r="G24" i="3"/>
  <c r="F29" i="7"/>
  <c r="G39" i="3"/>
  <c r="E89" i="3"/>
  <c r="G103" i="7"/>
  <c r="G75" i="9"/>
  <c r="E128" i="7"/>
  <c r="G10" i="10"/>
  <c r="F31" i="7"/>
  <c r="E36" i="3"/>
  <c r="E45" i="3"/>
  <c r="E69" i="10"/>
  <c r="E101" i="3"/>
  <c r="F38" i="7"/>
  <c r="E91" i="10"/>
  <c r="E100" i="3"/>
  <c r="E100" i="10"/>
  <c r="E123" i="7"/>
  <c r="F126" i="10"/>
  <c r="F20" i="7"/>
  <c r="G23" i="3"/>
  <c r="E40" i="7"/>
  <c r="F46" i="7"/>
  <c r="E75" i="10"/>
  <c r="F78" i="3"/>
  <c r="F98" i="7"/>
  <c r="G100" i="8"/>
  <c r="G111" i="9"/>
  <c r="E112" i="7"/>
  <c r="E123" i="9"/>
  <c r="F130" i="10"/>
  <c r="G8" i="10"/>
  <c r="G8" i="7"/>
  <c r="G8" i="3"/>
  <c r="F18" i="7"/>
  <c r="G25" i="3"/>
  <c r="E27" i="3"/>
  <c r="E42" i="7"/>
  <c r="F49" i="10"/>
  <c r="F81" i="7"/>
  <c r="G88" i="10"/>
  <c r="F113" i="3"/>
  <c r="G120" i="7"/>
  <c r="E6" i="7"/>
  <c r="F45" i="3"/>
  <c r="G93" i="7"/>
  <c r="F98" i="8"/>
  <c r="F116" i="8"/>
  <c r="F15" i="7"/>
  <c r="E61" i="10"/>
  <c r="F68" i="3"/>
  <c r="E117" i="7"/>
  <c r="E53" i="9"/>
  <c r="G57" i="3"/>
  <c r="G57" i="10"/>
  <c r="G70" i="7"/>
  <c r="G106" i="7"/>
  <c r="E108" i="3"/>
  <c r="E111" i="7"/>
  <c r="F118" i="10"/>
  <c r="E29" i="10"/>
  <c r="F125" i="3"/>
  <c r="E115" i="9"/>
  <c r="G32" i="10"/>
  <c r="G111" i="7"/>
  <c r="E106" i="9"/>
  <c r="G106" i="9"/>
  <c r="F32" i="3"/>
  <c r="G4" i="10"/>
  <c r="G4" i="3"/>
  <c r="G4" i="7"/>
  <c r="G5" i="7"/>
  <c r="E15" i="7"/>
  <c r="E50" i="7"/>
  <c r="F121" i="7"/>
  <c r="E18" i="10"/>
  <c r="E18" i="3"/>
  <c r="E18" i="7"/>
  <c r="E92" i="10"/>
  <c r="E31" i="10"/>
  <c r="G127" i="10"/>
  <c r="G127" i="3"/>
  <c r="G127" i="7"/>
  <c r="E53" i="7"/>
  <c r="E22" i="10"/>
  <c r="E22" i="3"/>
  <c r="E22" i="7"/>
  <c r="F72" i="3"/>
  <c r="F72" i="10"/>
  <c r="F72" i="7"/>
  <c r="M14" i="8"/>
  <c r="P14" i="8" s="1"/>
  <c r="F12" i="3"/>
  <c r="E12" i="3"/>
  <c r="E92" i="9"/>
  <c r="G116" i="9"/>
  <c r="E50" i="9"/>
  <c r="G73" i="7"/>
  <c r="G91" i="7"/>
  <c r="G91" i="10"/>
  <c r="G91" i="3"/>
  <c r="F58" i="10"/>
  <c r="F79" i="3"/>
  <c r="G38" i="7"/>
  <c r="G133" i="8"/>
  <c r="G19" i="7"/>
  <c r="G123" i="10"/>
  <c r="G123" i="3"/>
  <c r="G123" i="7"/>
  <c r="G124" i="7"/>
  <c r="E56" i="7"/>
  <c r="G100" i="9"/>
  <c r="E35" i="7"/>
  <c r="G72" i="3"/>
  <c r="E90" i="7"/>
  <c r="F96" i="10"/>
  <c r="F96" i="7"/>
  <c r="F96" i="3"/>
  <c r="F129" i="3"/>
  <c r="F117" i="7"/>
  <c r="E132" i="7"/>
  <c r="F24" i="3"/>
  <c r="G129" i="9"/>
  <c r="G63" i="10"/>
  <c r="G63" i="7"/>
  <c r="G63" i="3"/>
  <c r="F61" i="10"/>
  <c r="E34" i="7"/>
  <c r="F115" i="7"/>
  <c r="F118" i="8"/>
  <c r="E119" i="3"/>
  <c r="F54" i="10"/>
  <c r="F70" i="7"/>
  <c r="G72" i="8"/>
  <c r="F82" i="10"/>
  <c r="F106" i="10"/>
  <c r="G118" i="3"/>
  <c r="E33" i="10"/>
  <c r="G77" i="3"/>
  <c r="F21" i="7"/>
  <c r="E121" i="7"/>
  <c r="F50" i="10"/>
  <c r="F78" i="8"/>
  <c r="E86" i="10"/>
  <c r="E86" i="3"/>
  <c r="E86" i="7"/>
  <c r="F90" i="10"/>
  <c r="G127" i="8"/>
  <c r="E109" i="10"/>
  <c r="E99" i="9"/>
  <c r="F123" i="7"/>
  <c r="F5" i="3"/>
  <c r="G84" i="10"/>
  <c r="G133" i="3"/>
  <c r="E23" i="3"/>
  <c r="F40" i="7"/>
  <c r="F40" i="3"/>
  <c r="F40" i="10"/>
  <c r="F41" i="7"/>
  <c r="G47" i="3"/>
  <c r="G47" i="10"/>
  <c r="G47" i="7"/>
  <c r="F105" i="10"/>
  <c r="G120" i="8"/>
  <c r="E89" i="9"/>
  <c r="F56" i="10"/>
  <c r="F56" i="7"/>
  <c r="F56" i="3"/>
  <c r="F57" i="7"/>
  <c r="F89" i="7"/>
  <c r="E114" i="3"/>
  <c r="F64" i="10"/>
  <c r="G37" i="3"/>
  <c r="E115" i="3"/>
  <c r="F23" i="7"/>
  <c r="E87" i="9"/>
  <c r="F84" i="3"/>
  <c r="F84" i="10"/>
  <c r="F84" i="7"/>
  <c r="G116" i="10"/>
  <c r="E57" i="9"/>
  <c r="E68" i="3"/>
  <c r="E68" i="10"/>
  <c r="F74" i="3"/>
  <c r="E80" i="7"/>
  <c r="F82" i="8"/>
  <c r="G120" i="9"/>
  <c r="G24" i="7"/>
  <c r="F29" i="10"/>
  <c r="E89" i="7"/>
  <c r="G103" i="3"/>
  <c r="G103" i="10"/>
  <c r="E129" i="3"/>
  <c r="F89" i="8"/>
  <c r="F121" i="8"/>
  <c r="E128" i="3"/>
  <c r="F130" i="8"/>
  <c r="E131" i="7"/>
  <c r="F31" i="10"/>
  <c r="E101" i="7"/>
  <c r="F38" i="10"/>
  <c r="G47" i="9"/>
  <c r="E64" i="7"/>
  <c r="E123" i="10"/>
  <c r="F126" i="3"/>
  <c r="F20" i="3"/>
  <c r="F69" i="3"/>
  <c r="E94" i="7"/>
  <c r="E40" i="3"/>
  <c r="E43" i="7"/>
  <c r="F46" i="10"/>
  <c r="E61" i="9"/>
  <c r="G71" i="8"/>
  <c r="E75" i="3"/>
  <c r="F86" i="7"/>
  <c r="G88" i="8"/>
  <c r="F98" i="10"/>
  <c r="E109" i="9"/>
  <c r="E112" i="3"/>
  <c r="E112" i="10"/>
  <c r="F114" i="7"/>
  <c r="F123" i="8"/>
  <c r="G9" i="7"/>
  <c r="G9" i="10"/>
  <c r="F18" i="10"/>
  <c r="E42" i="3"/>
  <c r="G56" i="3"/>
  <c r="E74" i="7"/>
  <c r="F112" i="3"/>
  <c r="F112" i="10"/>
  <c r="F112" i="7"/>
  <c r="F113" i="7"/>
  <c r="E6" i="3"/>
  <c r="E26" i="7"/>
  <c r="E7" i="3"/>
  <c r="G68" i="9"/>
  <c r="G93" i="3"/>
  <c r="G93" i="10"/>
  <c r="E99" i="7"/>
  <c r="G113" i="7"/>
  <c r="G6" i="7"/>
  <c r="F15" i="10"/>
  <c r="F100" i="7"/>
  <c r="G54" i="3"/>
  <c r="G82" i="7"/>
  <c r="G87" i="8"/>
  <c r="E111" i="10"/>
  <c r="G60" i="3"/>
  <c r="G60" i="10"/>
  <c r="G60" i="7"/>
  <c r="G61" i="7"/>
  <c r="G84" i="8"/>
  <c r="G95" i="7"/>
  <c r="G111" i="10"/>
  <c r="E62" i="9"/>
  <c r="F60" i="10"/>
  <c r="G125" i="9"/>
  <c r="F53" i="3"/>
  <c r="G109" i="8"/>
  <c r="E15" i="10"/>
  <c r="E50" i="3"/>
  <c r="F121" i="10"/>
  <c r="G73" i="3"/>
  <c r="E83" i="9"/>
  <c r="F108" i="7"/>
  <c r="F108" i="3"/>
  <c r="F108" i="10"/>
  <c r="E45" i="9"/>
  <c r="E56" i="3"/>
  <c r="E56" i="10"/>
  <c r="G33" i="3"/>
  <c r="E90" i="3"/>
  <c r="E90" i="10"/>
  <c r="F128" i="3"/>
  <c r="F128" i="10"/>
  <c r="F128" i="7"/>
  <c r="F129" i="7"/>
  <c r="F35" i="3"/>
  <c r="F35" i="10"/>
  <c r="F35" i="7"/>
  <c r="E92" i="7"/>
  <c r="E132" i="3"/>
  <c r="E132" i="10"/>
  <c r="E34" i="3"/>
  <c r="G80" i="8"/>
  <c r="F50" i="8"/>
  <c r="F106" i="7"/>
  <c r="G107" i="9"/>
  <c r="G82" i="9"/>
  <c r="E121" i="10"/>
  <c r="E78" i="10"/>
  <c r="E78" i="3"/>
  <c r="E78" i="7"/>
  <c r="G63" i="9"/>
  <c r="F125" i="8"/>
  <c r="F101" i="3"/>
  <c r="G71" i="9"/>
  <c r="G79" i="10"/>
  <c r="G79" i="3"/>
  <c r="G79" i="7"/>
  <c r="G51" i="10"/>
  <c r="G51" i="3"/>
  <c r="G51" i="7"/>
  <c r="G54" i="9"/>
  <c r="F76" i="7"/>
  <c r="G61" i="8"/>
  <c r="F64" i="3"/>
  <c r="F114" i="8"/>
  <c r="E101" i="9"/>
  <c r="G67" i="10"/>
  <c r="G67" i="3"/>
  <c r="G67" i="7"/>
  <c r="G116" i="3"/>
  <c r="F74" i="7"/>
  <c r="E80" i="3"/>
  <c r="G82" i="8"/>
  <c r="G91" i="9"/>
  <c r="F128" i="8"/>
  <c r="E69" i="3"/>
  <c r="E64" i="3"/>
  <c r="E64" i="10"/>
  <c r="F69" i="7"/>
  <c r="E94" i="3"/>
  <c r="F100" i="8"/>
  <c r="G113" i="8"/>
  <c r="G123" i="9"/>
  <c r="G56" i="7"/>
  <c r="E74" i="3"/>
  <c r="E26" i="3"/>
  <c r="G6" i="3"/>
  <c r="G61" i="3"/>
  <c r="G95" i="3"/>
  <c r="G5" i="3"/>
  <c r="G65" i="3"/>
  <c r="K10" i="9"/>
  <c r="N10" i="9" s="1"/>
  <c r="K22" i="9"/>
  <c r="N22" i="9" s="1"/>
  <c r="L24" i="9"/>
  <c r="O24" i="9" s="1"/>
  <c r="L20" i="9"/>
  <c r="O20" i="9" s="1"/>
  <c r="K11" i="9"/>
  <c r="N11" i="9" s="1"/>
  <c r="K17" i="9"/>
  <c r="N17" i="9" s="1"/>
  <c r="K14" i="9"/>
  <c r="N14" i="9" s="1"/>
  <c r="L12" i="9"/>
  <c r="O12" i="9" s="1"/>
  <c r="K24" i="9"/>
  <c r="N24" i="9" s="1"/>
  <c r="K16" i="9"/>
  <c r="N16" i="9" s="1"/>
  <c r="K20" i="9"/>
  <c r="N20" i="9" s="1"/>
  <c r="K21" i="9"/>
  <c r="N21" i="9" s="1"/>
  <c r="K15" i="9"/>
  <c r="N15" i="9" s="1"/>
  <c r="K18" i="9"/>
  <c r="N18" i="9" s="1"/>
  <c r="F9" i="3"/>
  <c r="F9" i="7"/>
  <c r="M13" i="9"/>
  <c r="P13" i="9" s="1"/>
  <c r="K23" i="9"/>
  <c r="K13" i="9"/>
  <c r="N13" i="9" s="1"/>
  <c r="F9" i="10"/>
  <c r="L19" i="9"/>
  <c r="O19" i="9" s="1"/>
  <c r="L18" i="9"/>
  <c r="O18" i="9" s="1"/>
  <c r="E11" i="7"/>
  <c r="K19" i="9"/>
  <c r="N19" i="9" s="1"/>
  <c r="K12" i="9"/>
  <c r="N12" i="9" s="1"/>
  <c r="E11" i="10"/>
  <c r="E8" i="10"/>
  <c r="E8" i="7"/>
  <c r="E8" i="3"/>
  <c r="F10" i="7"/>
  <c r="L21" i="9"/>
  <c r="M13" i="8"/>
  <c r="P13" i="8" s="1"/>
  <c r="E10" i="3"/>
  <c r="E10" i="10"/>
  <c r="E10" i="7"/>
  <c r="F11" i="10"/>
  <c r="F10" i="10"/>
  <c r="L17" i="9"/>
  <c r="O17" i="9" s="1"/>
  <c r="L22" i="9"/>
  <c r="O22" i="9" s="1"/>
  <c r="L16" i="9"/>
  <c r="O16" i="9" s="1"/>
  <c r="M21" i="8"/>
  <c r="P21" i="8" s="1"/>
  <c r="L11" i="9"/>
  <c r="M25" i="8"/>
  <c r="P25" i="8" s="1"/>
  <c r="F11" i="3"/>
  <c r="F8" i="3"/>
  <c r="F8" i="10"/>
  <c r="F8" i="7"/>
  <c r="M18" i="8"/>
  <c r="P18" i="8" s="1"/>
  <c r="M16" i="8"/>
  <c r="P16" i="8" s="1"/>
  <c r="L15" i="9"/>
  <c r="O15" i="9" s="1"/>
  <c r="L13" i="9"/>
  <c r="M26" i="8"/>
  <c r="P26" i="8" s="1"/>
  <c r="M15" i="8"/>
  <c r="P15" i="8" s="1"/>
  <c r="M19" i="8"/>
  <c r="P19" i="8" s="1"/>
  <c r="M22" i="8"/>
  <c r="P22" i="8" s="1"/>
  <c r="L14" i="9"/>
  <c r="M10" i="8"/>
  <c r="P10" i="8" s="1"/>
  <c r="M12" i="8"/>
  <c r="P12" i="8" s="1"/>
  <c r="M24" i="8"/>
  <c r="P24" i="8" s="1"/>
  <c r="M17" i="8"/>
  <c r="P17" i="8" s="1"/>
  <c r="M4" i="10"/>
  <c r="P4" i="10" s="1"/>
  <c r="K10" i="8"/>
  <c r="N3" i="7"/>
  <c r="K4" i="7"/>
  <c r="K4" i="8"/>
  <c r="K13" i="8"/>
  <c r="K5" i="8"/>
  <c r="N5" i="8" s="1"/>
  <c r="K6" i="8"/>
  <c r="K11" i="8"/>
  <c r="M22" i="9"/>
  <c r="M20" i="9"/>
  <c r="M17" i="9"/>
  <c r="M4" i="9"/>
  <c r="P4" i="9" s="1"/>
  <c r="M24" i="9"/>
  <c r="M10" i="9"/>
  <c r="M6" i="9"/>
  <c r="P6" i="9" s="1"/>
  <c r="M15" i="9"/>
  <c r="M11" i="9"/>
  <c r="M12" i="9"/>
  <c r="M14" i="9"/>
  <c r="P14" i="9" s="1"/>
  <c r="M21" i="9"/>
  <c r="P21" i="9" s="1"/>
  <c r="M8" i="9"/>
  <c r="P8" i="9" s="1"/>
  <c r="M19" i="9"/>
  <c r="P19" i="9" s="1"/>
  <c r="M9" i="9"/>
  <c r="L6" i="8"/>
  <c r="L21" i="8"/>
  <c r="K4" i="10"/>
  <c r="K16" i="8"/>
  <c r="K19" i="8"/>
  <c r="K18" i="8"/>
  <c r="P3" i="10"/>
  <c r="K9" i="8"/>
  <c r="N9" i="8" s="1"/>
  <c r="M23" i="9"/>
  <c r="K20" i="8"/>
  <c r="K23" i="8"/>
  <c r="K21" i="8"/>
  <c r="K14" i="8"/>
  <c r="N3" i="10"/>
  <c r="K22" i="8"/>
  <c r="N22" i="8" s="1"/>
  <c r="K15" i="8"/>
  <c r="K17" i="8"/>
  <c r="K7" i="8"/>
  <c r="K12" i="8"/>
  <c r="K24" i="8"/>
  <c r="L6" i="9"/>
  <c r="L10" i="8"/>
  <c r="L8" i="8"/>
  <c r="L4" i="8"/>
  <c r="L22" i="8"/>
  <c r="L19" i="8"/>
  <c r="L24" i="8"/>
  <c r="L11" i="8"/>
  <c r="L15" i="8"/>
  <c r="L16" i="8"/>
  <c r="L7" i="8"/>
  <c r="L18" i="8"/>
  <c r="L5" i="8"/>
  <c r="L12" i="8"/>
  <c r="L13" i="8"/>
  <c r="L14" i="8"/>
  <c r="L9" i="8"/>
  <c r="L23" i="8"/>
  <c r="M16" i="9"/>
  <c r="M18" i="9"/>
  <c r="O3" i="10"/>
  <c r="L20" i="8"/>
  <c r="L17" i="8"/>
  <c r="K5" i="22" l="1"/>
  <c r="K234" i="22"/>
  <c r="K230" i="22"/>
  <c r="K139" i="22"/>
  <c r="K165" i="22"/>
  <c r="K259" i="22"/>
  <c r="K260" i="22"/>
  <c r="K221" i="22"/>
  <c r="K241" i="22"/>
  <c r="K185" i="22"/>
  <c r="K262" i="22"/>
  <c r="K176" i="22"/>
  <c r="K142" i="22"/>
  <c r="K210" i="22"/>
  <c r="K134" i="22"/>
  <c r="K215" i="22"/>
  <c r="K191" i="22"/>
  <c r="K251" i="22"/>
  <c r="K256" i="22"/>
  <c r="K213" i="22"/>
  <c r="K186" i="22"/>
  <c r="K263" i="22"/>
  <c r="K175" i="22"/>
  <c r="K157" i="22"/>
  <c r="K257" i="22"/>
  <c r="K266" i="22"/>
  <c r="K265" i="22"/>
  <c r="K189" i="22"/>
  <c r="K192" i="22"/>
  <c r="K212" i="22"/>
  <c r="K198" i="22"/>
  <c r="K159" i="22"/>
  <c r="K152" i="22"/>
  <c r="K146" i="22"/>
  <c r="K232" i="22"/>
  <c r="K143" i="22"/>
  <c r="K201" i="22"/>
  <c r="K158" i="22"/>
  <c r="K190" i="22"/>
  <c r="K229" i="22"/>
  <c r="K211" i="22"/>
  <c r="K214" i="22"/>
  <c r="K163" i="22"/>
  <c r="K200" i="22"/>
  <c r="K164" i="22"/>
  <c r="K161" i="22"/>
  <c r="K258" i="22"/>
  <c r="K245" i="22"/>
  <c r="K149" i="22"/>
  <c r="K268" i="22"/>
  <c r="K233" i="22"/>
  <c r="K235" i="22"/>
  <c r="K144" i="22"/>
  <c r="K141" i="22"/>
  <c r="K253" i="22"/>
  <c r="K250" i="22"/>
  <c r="K239" i="22"/>
  <c r="K217" i="22"/>
  <c r="K183" i="22"/>
  <c r="K196" i="22"/>
  <c r="K208" i="22"/>
  <c r="K177" i="22"/>
  <c r="K174" i="22"/>
  <c r="K182" i="22"/>
  <c r="K173" i="22"/>
  <c r="K171" i="22"/>
  <c r="K247" i="22"/>
  <c r="K162" i="22"/>
  <c r="K207" i="22"/>
  <c r="K236" i="22"/>
  <c r="K180" i="22"/>
  <c r="K148" i="22"/>
  <c r="K261" i="22"/>
  <c r="K244" i="22"/>
  <c r="K222" i="22"/>
  <c r="K193" i="22"/>
  <c r="K169" i="22"/>
  <c r="K160" i="22"/>
  <c r="K136" i="22"/>
  <c r="K238" i="22"/>
  <c r="K199" i="22"/>
  <c r="K154" i="22"/>
  <c r="K197" i="22"/>
  <c r="K216" i="22"/>
  <c r="K227" i="22"/>
  <c r="K137" i="22"/>
  <c r="K150" i="22"/>
  <c r="K269" i="22"/>
  <c r="K242" i="22"/>
  <c r="K248" i="22"/>
  <c r="K243" i="22"/>
  <c r="K209" i="22"/>
  <c r="K187" i="22"/>
  <c r="K194" i="22"/>
  <c r="K166" i="22"/>
  <c r="K138" i="22"/>
  <c r="K140" i="22"/>
  <c r="K206" i="22"/>
  <c r="K240" i="22"/>
  <c r="K172" i="22"/>
  <c r="K167" i="22"/>
  <c r="K270" i="22"/>
  <c r="K255" i="22"/>
  <c r="K254" i="22"/>
  <c r="K249" i="22"/>
  <c r="K225" i="22"/>
  <c r="K224" i="22"/>
  <c r="K237" i="22"/>
  <c r="K147" i="22"/>
  <c r="K151" i="22"/>
  <c r="K135" i="22"/>
  <c r="K267" i="22"/>
  <c r="K223" i="22"/>
  <c r="K218" i="22"/>
  <c r="K153" i="22"/>
  <c r="K181" i="22"/>
  <c r="K205" i="22"/>
  <c r="K204" i="22"/>
  <c r="K231" i="22"/>
  <c r="K220" i="22"/>
  <c r="K202" i="22"/>
  <c r="K226" i="22"/>
  <c r="K179" i="22"/>
  <c r="K184" i="22"/>
  <c r="K155" i="22"/>
  <c r="K203" i="22"/>
  <c r="K246" i="22"/>
  <c r="K219" i="22"/>
  <c r="K145" i="22"/>
  <c r="K252" i="22"/>
  <c r="K170" i="22"/>
  <c r="K195" i="22"/>
  <c r="K228" i="22"/>
  <c r="K168" i="22"/>
  <c r="K178" i="22"/>
  <c r="K264" i="22"/>
  <c r="K156" i="22"/>
  <c r="K188" i="22"/>
  <c r="M178" i="20"/>
  <c r="P178" i="20" s="1"/>
  <c r="M200" i="20"/>
  <c r="P200" i="20" s="1"/>
  <c r="M218" i="20"/>
  <c r="P218" i="20" s="1"/>
  <c r="M269" i="20"/>
  <c r="P269" i="20" s="1"/>
  <c r="M169" i="20"/>
  <c r="P169" i="20" s="1"/>
  <c r="M160" i="20"/>
  <c r="P160" i="20" s="1"/>
  <c r="M220" i="20"/>
  <c r="P220" i="20" s="1"/>
  <c r="M188" i="20"/>
  <c r="P188" i="20" s="1"/>
  <c r="M162" i="20"/>
  <c r="P162" i="20" s="1"/>
  <c r="M217" i="20"/>
  <c r="P217" i="20" s="1"/>
  <c r="M248" i="20"/>
  <c r="P248" i="20" s="1"/>
  <c r="M185" i="20"/>
  <c r="P185" i="20" s="1"/>
  <c r="M161" i="20"/>
  <c r="P161" i="20" s="1"/>
  <c r="M203" i="32"/>
  <c r="P203" i="32" s="1"/>
  <c r="M220" i="32"/>
  <c r="P220" i="32" s="1"/>
  <c r="M204" i="32"/>
  <c r="P204" i="32" s="1"/>
  <c r="M146" i="32"/>
  <c r="P146" i="32" s="1"/>
  <c r="M163" i="32"/>
  <c r="P163" i="32" s="1"/>
  <c r="M170" i="32"/>
  <c r="P170" i="32" s="1"/>
  <c r="M254" i="32"/>
  <c r="P254" i="32" s="1"/>
  <c r="M201" i="32"/>
  <c r="P201" i="32" s="1"/>
  <c r="M178" i="32"/>
  <c r="P178" i="32" s="1"/>
  <c r="M252" i="32"/>
  <c r="P252" i="32" s="1"/>
  <c r="M140" i="32"/>
  <c r="P140" i="32" s="1"/>
  <c r="M172" i="32"/>
  <c r="P172" i="32" s="1"/>
  <c r="M159" i="39"/>
  <c r="P159" i="39" s="1"/>
  <c r="M177" i="39"/>
  <c r="P177" i="39" s="1"/>
  <c r="M201" i="39"/>
  <c r="P201" i="39" s="1"/>
  <c r="M182" i="39"/>
  <c r="P182" i="39" s="1"/>
  <c r="M179" i="39"/>
  <c r="P179" i="39" s="1"/>
  <c r="M181" i="39"/>
  <c r="P181" i="39" s="1"/>
  <c r="M188" i="39"/>
  <c r="P188" i="39" s="1"/>
  <c r="M241" i="39"/>
  <c r="P241" i="39" s="1"/>
  <c r="M197" i="39"/>
  <c r="P197" i="39" s="1"/>
  <c r="M249" i="39"/>
  <c r="P249" i="39" s="1"/>
  <c r="M195" i="39"/>
  <c r="P195" i="39" s="1"/>
  <c r="M134" i="39"/>
  <c r="P134" i="39" s="1"/>
  <c r="M224" i="39"/>
  <c r="P224" i="39" s="1"/>
  <c r="M141" i="18"/>
  <c r="P141" i="18" s="1"/>
  <c r="M205" i="18"/>
  <c r="P205" i="18" s="1"/>
  <c r="M268" i="18"/>
  <c r="P268" i="18" s="1"/>
  <c r="M152" i="18"/>
  <c r="P152" i="18" s="1"/>
  <c r="M144" i="18"/>
  <c r="P144" i="18" s="1"/>
  <c r="M139" i="18"/>
  <c r="P139" i="18" s="1"/>
  <c r="M255" i="18"/>
  <c r="P255" i="18" s="1"/>
  <c r="M192" i="18"/>
  <c r="P192" i="18" s="1"/>
  <c r="M178" i="18"/>
  <c r="P178" i="18" s="1"/>
  <c r="M149" i="18"/>
  <c r="P149" i="18" s="1"/>
  <c r="M253" i="18"/>
  <c r="P253" i="18" s="1"/>
  <c r="M251" i="18"/>
  <c r="P251" i="18" s="1"/>
  <c r="M232" i="18"/>
  <c r="P232" i="18" s="1"/>
  <c r="M217" i="18"/>
  <c r="P217" i="18" s="1"/>
  <c r="M233" i="18"/>
  <c r="P233" i="18" s="1"/>
  <c r="M212" i="18"/>
  <c r="P212" i="18" s="1"/>
  <c r="M173" i="18"/>
  <c r="P173" i="18" s="1"/>
  <c r="K79" i="12" s="1"/>
  <c r="Q79" i="12" s="1"/>
  <c r="M157" i="18"/>
  <c r="P157" i="18" s="1"/>
  <c r="M177" i="18"/>
  <c r="P177" i="18" s="1"/>
  <c r="M180" i="18"/>
  <c r="P180" i="18" s="1"/>
  <c r="M155" i="18"/>
  <c r="P155" i="18" s="1"/>
  <c r="M138" i="18"/>
  <c r="P138" i="18" s="1"/>
  <c r="M190" i="18"/>
  <c r="P190" i="18" s="1"/>
  <c r="M234" i="18"/>
  <c r="P234" i="18" s="1"/>
  <c r="M179" i="18"/>
  <c r="P179" i="18" s="1"/>
  <c r="M252" i="18"/>
  <c r="P252" i="18" s="1"/>
  <c r="M258" i="18"/>
  <c r="P258" i="18" s="1"/>
  <c r="M183" i="18"/>
  <c r="P183" i="18" s="1"/>
  <c r="M257" i="18"/>
  <c r="P257" i="18" s="1"/>
  <c r="M241" i="18"/>
  <c r="P241" i="18" s="1"/>
  <c r="M221" i="18"/>
  <c r="P221" i="18" s="1"/>
  <c r="M215" i="18"/>
  <c r="P215" i="18" s="1"/>
  <c r="M185" i="18"/>
  <c r="P185" i="18" s="1"/>
  <c r="M218" i="18"/>
  <c r="P218" i="18" s="1"/>
  <c r="M175" i="18"/>
  <c r="P175" i="18" s="1"/>
  <c r="M239" i="18"/>
  <c r="P239" i="18" s="1"/>
  <c r="M164" i="18"/>
  <c r="P164" i="18" s="1"/>
  <c r="M148" i="18"/>
  <c r="P148" i="18" s="1"/>
  <c r="M211" i="18"/>
  <c r="P211" i="18" s="1"/>
  <c r="M143" i="18"/>
  <c r="P143" i="18" s="1"/>
  <c r="M265" i="18"/>
  <c r="P265" i="18" s="1"/>
  <c r="M153" i="18"/>
  <c r="P153" i="18" s="1"/>
  <c r="M269" i="18"/>
  <c r="P269" i="18" s="1"/>
  <c r="M250" i="18"/>
  <c r="P250" i="18" s="1"/>
  <c r="M247" i="18"/>
  <c r="P247" i="18" s="1"/>
  <c r="M209" i="18"/>
  <c r="P209" i="18" s="1"/>
  <c r="M228" i="18"/>
  <c r="P228" i="18" s="1"/>
  <c r="M199" i="18"/>
  <c r="P199" i="18" s="1"/>
  <c r="M219" i="18"/>
  <c r="P219" i="18" s="1"/>
  <c r="M150" i="18"/>
  <c r="P150" i="18" s="1"/>
  <c r="M201" i="18"/>
  <c r="P201" i="18" s="1"/>
  <c r="M264" i="18"/>
  <c r="P264" i="18" s="1"/>
  <c r="M227" i="18"/>
  <c r="P227" i="18" s="1"/>
  <c r="M249" i="18"/>
  <c r="P249" i="18" s="1"/>
  <c r="M267" i="18"/>
  <c r="P267" i="18" s="1"/>
  <c r="M242" i="18"/>
  <c r="P242" i="18" s="1"/>
  <c r="M195" i="18"/>
  <c r="P195" i="18" s="1"/>
  <c r="M184" i="18"/>
  <c r="P184" i="18" s="1"/>
  <c r="M198" i="18"/>
  <c r="P198" i="18" s="1"/>
  <c r="M194" i="18"/>
  <c r="P194" i="18" s="1"/>
  <c r="M170" i="18"/>
  <c r="P170" i="18" s="1"/>
  <c r="M160" i="18"/>
  <c r="P160" i="18" s="1"/>
  <c r="M236" i="18"/>
  <c r="P236" i="18" s="1"/>
  <c r="M167" i="18"/>
  <c r="P167" i="18" s="1"/>
  <c r="M260" i="18"/>
  <c r="P260" i="18" s="1"/>
  <c r="M240" i="18"/>
  <c r="P240" i="18" s="1"/>
  <c r="M213" i="18"/>
  <c r="P213" i="18" s="1"/>
  <c r="M235" i="18"/>
  <c r="P235" i="18" s="1"/>
  <c r="M207" i="18"/>
  <c r="P207" i="18" s="1"/>
  <c r="M200" i="18"/>
  <c r="P200" i="18" s="1"/>
  <c r="M196" i="18"/>
  <c r="P196" i="18" s="1"/>
  <c r="M191" i="18"/>
  <c r="P191" i="18" s="1"/>
  <c r="M163" i="18"/>
  <c r="P163" i="18" s="1"/>
  <c r="M147" i="18"/>
  <c r="P147" i="18" s="1"/>
  <c r="M182" i="18"/>
  <c r="P182" i="18" s="1"/>
  <c r="M169" i="18"/>
  <c r="P169" i="18" s="1"/>
  <c r="M154" i="18"/>
  <c r="P154" i="18" s="1"/>
  <c r="M261" i="18"/>
  <c r="P261" i="18" s="1"/>
  <c r="M206" i="18"/>
  <c r="P206" i="18" s="1"/>
  <c r="M134" i="18"/>
  <c r="P134" i="18" s="1"/>
  <c r="M146" i="18"/>
  <c r="P146" i="18" s="1"/>
  <c r="M172" i="18"/>
  <c r="P172" i="18" s="1"/>
  <c r="M145" i="18"/>
  <c r="P145" i="18" s="1"/>
  <c r="M210" i="18"/>
  <c r="P210" i="18" s="1"/>
  <c r="M216" i="18"/>
  <c r="P216" i="18" s="1"/>
  <c r="M222" i="18"/>
  <c r="P222" i="18" s="1"/>
  <c r="M259" i="18"/>
  <c r="P259" i="18" s="1"/>
  <c r="M208" i="18"/>
  <c r="P208" i="18" s="1"/>
  <c r="M193" i="18"/>
  <c r="P193" i="18" s="1"/>
  <c r="M168" i="18"/>
  <c r="P168" i="18" s="1"/>
  <c r="M229" i="18"/>
  <c r="P229" i="18" s="1"/>
  <c r="M140" i="18"/>
  <c r="P140" i="18" s="1"/>
  <c r="M159" i="18"/>
  <c r="P159" i="18" s="1"/>
  <c r="M254" i="18"/>
  <c r="P254" i="18" s="1"/>
  <c r="M220" i="18"/>
  <c r="P220" i="18" s="1"/>
  <c r="M244" i="18"/>
  <c r="P244" i="18" s="1"/>
  <c r="M166" i="18"/>
  <c r="P166" i="18" s="1"/>
  <c r="M197" i="18"/>
  <c r="P197" i="18" s="1"/>
  <c r="M142" i="18"/>
  <c r="P142" i="18" s="1"/>
  <c r="M151" i="18"/>
  <c r="P151" i="18" s="1"/>
  <c r="M135" i="18"/>
  <c r="P135" i="18" s="1"/>
  <c r="M176" i="18"/>
  <c r="P176" i="18" s="1"/>
  <c r="M174" i="18"/>
  <c r="P174" i="18" s="1"/>
  <c r="M256" i="18"/>
  <c r="P256" i="18" s="1"/>
  <c r="M225" i="18"/>
  <c r="P225" i="18" s="1"/>
  <c r="M231" i="18"/>
  <c r="P231" i="18" s="1"/>
  <c r="M158" i="18"/>
  <c r="P158" i="18" s="1"/>
  <c r="M156" i="18"/>
  <c r="P156" i="18" s="1"/>
  <c r="M137" i="18"/>
  <c r="P137" i="18" s="1"/>
  <c r="M262" i="18"/>
  <c r="P262" i="18" s="1"/>
  <c r="M263" i="18"/>
  <c r="P263" i="18" s="1"/>
  <c r="M181" i="18"/>
  <c r="P181" i="18" s="1"/>
  <c r="M186" i="18"/>
  <c r="P186" i="18" s="1"/>
  <c r="M246" i="18"/>
  <c r="P246" i="18" s="1"/>
  <c r="M136" i="18"/>
  <c r="P136" i="18" s="1"/>
  <c r="M165" i="18"/>
  <c r="P165" i="18" s="1"/>
  <c r="M245" i="18"/>
  <c r="P245" i="18" s="1"/>
  <c r="M204" i="18"/>
  <c r="P204" i="18" s="1"/>
  <c r="M171" i="18"/>
  <c r="P171" i="18" s="1"/>
  <c r="M189" i="18"/>
  <c r="P189" i="18" s="1"/>
  <c r="M187" i="18"/>
  <c r="P187" i="18" s="1"/>
  <c r="M224" i="18"/>
  <c r="P224" i="18" s="1"/>
  <c r="M202" i="18"/>
  <c r="P202" i="18" s="1"/>
  <c r="M214" i="18"/>
  <c r="P214" i="18" s="1"/>
  <c r="M248" i="18"/>
  <c r="P248" i="18" s="1"/>
  <c r="M188" i="18"/>
  <c r="P188" i="18" s="1"/>
  <c r="M161" i="18"/>
  <c r="P161" i="18" s="1"/>
  <c r="M266" i="18"/>
  <c r="P266" i="18" s="1"/>
  <c r="M226" i="18"/>
  <c r="P226" i="18" s="1"/>
  <c r="M230" i="18"/>
  <c r="P230" i="18" s="1"/>
  <c r="M203" i="18"/>
  <c r="P203" i="18" s="1"/>
  <c r="M270" i="18"/>
  <c r="P270" i="18" s="1"/>
  <c r="K108" i="12" s="1"/>
  <c r="Q108" i="12" s="1"/>
  <c r="M162" i="18"/>
  <c r="P162" i="18" s="1"/>
  <c r="M238" i="18"/>
  <c r="P238" i="18" s="1"/>
  <c r="M223" i="18"/>
  <c r="P223" i="18" s="1"/>
  <c r="M237" i="18"/>
  <c r="P237" i="18" s="1"/>
  <c r="M243" i="18"/>
  <c r="P243" i="18" s="1"/>
  <c r="L141" i="18"/>
  <c r="L186" i="18"/>
  <c r="L213" i="18"/>
  <c r="L218" i="18"/>
  <c r="L205" i="18"/>
  <c r="L238" i="18"/>
  <c r="L241" i="18"/>
  <c r="L246" i="18"/>
  <c r="L134" i="18"/>
  <c r="L193" i="18"/>
  <c r="L150" i="18"/>
  <c r="L135" i="18"/>
  <c r="L268" i="18"/>
  <c r="L217" i="18"/>
  <c r="L215" i="18"/>
  <c r="L185" i="18"/>
  <c r="L181" i="18"/>
  <c r="L161" i="18"/>
  <c r="L151" i="18"/>
  <c r="L236" i="18"/>
  <c r="L243" i="18"/>
  <c r="L201" i="18"/>
  <c r="L216" i="18"/>
  <c r="L197" i="18"/>
  <c r="L169" i="18"/>
  <c r="L177" i="18"/>
  <c r="L166" i="18"/>
  <c r="L139" i="18"/>
  <c r="L183" i="18"/>
  <c r="L260" i="18"/>
  <c r="L245" i="18"/>
  <c r="L209" i="18"/>
  <c r="L206" i="18"/>
  <c r="L173" i="18"/>
  <c r="L223" i="18"/>
  <c r="L178" i="18"/>
  <c r="L152" i="18"/>
  <c r="L168" i="18"/>
  <c r="L195" i="18"/>
  <c r="L255" i="18"/>
  <c r="L188" i="18"/>
  <c r="L261" i="18"/>
  <c r="L207" i="18"/>
  <c r="L200" i="18"/>
  <c r="L157" i="18"/>
  <c r="L163" i="18"/>
  <c r="L147" i="18"/>
  <c r="L136" i="18"/>
  <c r="L264" i="18"/>
  <c r="L184" i="18"/>
  <c r="L270" i="18"/>
  <c r="L229" i="18"/>
  <c r="L221" i="18"/>
  <c r="L253" i="18"/>
  <c r="L210" i="18"/>
  <c r="L202" i="18"/>
  <c r="L248" i="18"/>
  <c r="L143" i="18"/>
  <c r="L149" i="18"/>
  <c r="L266" i="18"/>
  <c r="L237" i="18"/>
  <c r="L222" i="18"/>
  <c r="L219" i="18"/>
  <c r="L182" i="18"/>
  <c r="L171" i="18"/>
  <c r="L164" i="18"/>
  <c r="L208" i="18"/>
  <c r="L140" i="18"/>
  <c r="L170" i="18"/>
  <c r="L267" i="18"/>
  <c r="L146" i="18"/>
  <c r="L230" i="18"/>
  <c r="L224" i="18"/>
  <c r="L158" i="18"/>
  <c r="L259" i="18"/>
  <c r="L233" i="18"/>
  <c r="L240" i="18"/>
  <c r="L194" i="18"/>
  <c r="L220" i="18"/>
  <c r="L231" i="18"/>
  <c r="L189" i="18"/>
  <c r="L180" i="18"/>
  <c r="L153" i="18"/>
  <c r="L162" i="18"/>
  <c r="L211" i="18"/>
  <c r="L159" i="18"/>
  <c r="L263" i="18"/>
  <c r="L258" i="18"/>
  <c r="L226" i="18"/>
  <c r="L175" i="18"/>
  <c r="L174" i="18"/>
  <c r="L227" i="18"/>
  <c r="L138" i="18"/>
  <c r="L265" i="18"/>
  <c r="L257" i="18"/>
  <c r="L232" i="18"/>
  <c r="L198" i="18"/>
  <c r="L225" i="18"/>
  <c r="L269" i="18"/>
  <c r="L191" i="18"/>
  <c r="L172" i="18"/>
  <c r="L187" i="18"/>
  <c r="L160" i="18"/>
  <c r="L137" i="18"/>
  <c r="L155" i="18"/>
  <c r="L165" i="18"/>
  <c r="L145" i="18"/>
  <c r="L242" i="18"/>
  <c r="L176" i="18"/>
  <c r="L192" i="18"/>
  <c r="L154" i="18"/>
  <c r="L203" i="18"/>
  <c r="L179" i="18"/>
  <c r="L148" i="18"/>
  <c r="L262" i="18"/>
  <c r="L144" i="18"/>
  <c r="L190" i="18"/>
  <c r="L247" i="18"/>
  <c r="L156" i="18"/>
  <c r="L235" i="18"/>
  <c r="L244" i="18"/>
  <c r="L252" i="18"/>
  <c r="L249" i="18"/>
  <c r="L254" i="18"/>
  <c r="L142" i="18"/>
  <c r="L251" i="18"/>
  <c r="L239" i="18"/>
  <c r="L212" i="18"/>
  <c r="L234" i="18"/>
  <c r="L228" i="18"/>
  <c r="L214" i="18"/>
  <c r="L256" i="18"/>
  <c r="L199" i="18"/>
  <c r="L250" i="18"/>
  <c r="L204" i="18"/>
  <c r="L167" i="18"/>
  <c r="L196" i="18"/>
  <c r="L172" i="31"/>
  <c r="L150" i="31"/>
  <c r="L166" i="31"/>
  <c r="L178" i="31"/>
  <c r="L148" i="31"/>
  <c r="L140" i="31"/>
  <c r="L180" i="31"/>
  <c r="L135" i="31"/>
  <c r="L158" i="31"/>
  <c r="L188" i="31"/>
  <c r="L142" i="31"/>
  <c r="L176" i="31"/>
  <c r="L251" i="31"/>
  <c r="L173" i="31"/>
  <c r="L169" i="31"/>
  <c r="L175" i="31"/>
  <c r="L200" i="31"/>
  <c r="L155" i="31"/>
  <c r="L177" i="31"/>
  <c r="L236" i="31"/>
  <c r="L165" i="31"/>
  <c r="L167" i="31"/>
  <c r="L151" i="31"/>
  <c r="L232" i="31"/>
  <c r="L161" i="31"/>
  <c r="L182" i="31"/>
  <c r="L147" i="31"/>
  <c r="L234" i="31"/>
  <c r="L157" i="31"/>
  <c r="L164" i="31"/>
  <c r="L153" i="31"/>
  <c r="L138" i="31"/>
  <c r="L171" i="31"/>
  <c r="L139" i="31"/>
  <c r="L159" i="31"/>
  <c r="L143" i="31"/>
  <c r="L145" i="31"/>
  <c r="L163" i="31"/>
  <c r="L149" i="31"/>
  <c r="L137" i="31"/>
  <c r="L134" i="31"/>
  <c r="L260" i="31"/>
  <c r="L242" i="31"/>
  <c r="L221" i="31"/>
  <c r="L226" i="31"/>
  <c r="L211" i="31"/>
  <c r="L203" i="31"/>
  <c r="L146" i="31"/>
  <c r="L230" i="31"/>
  <c r="L252" i="31"/>
  <c r="L237" i="31"/>
  <c r="L217" i="31"/>
  <c r="L183" i="31"/>
  <c r="L266" i="31"/>
  <c r="L246" i="31"/>
  <c r="L231" i="31"/>
  <c r="L207" i="31"/>
  <c r="L210" i="31"/>
  <c r="L191" i="31"/>
  <c r="L141" i="31"/>
  <c r="L179" i="31"/>
  <c r="L224" i="31"/>
  <c r="L156" i="31"/>
  <c r="L154" i="31"/>
  <c r="L213" i="31"/>
  <c r="L181" i="31"/>
  <c r="L256" i="31"/>
  <c r="L241" i="31"/>
  <c r="L248" i="31"/>
  <c r="L196" i="31"/>
  <c r="L219" i="31"/>
  <c r="L216" i="31"/>
  <c r="L228" i="31"/>
  <c r="L174" i="31"/>
  <c r="L168" i="31"/>
  <c r="L193" i="31"/>
  <c r="L261" i="31"/>
  <c r="L201" i="31"/>
  <c r="L187" i="31"/>
  <c r="L262" i="31"/>
  <c r="L269" i="31"/>
  <c r="L253" i="31"/>
  <c r="L245" i="31"/>
  <c r="L225" i="31"/>
  <c r="L215" i="31"/>
  <c r="L206" i="31"/>
  <c r="L233" i="31"/>
  <c r="L160" i="31"/>
  <c r="L227" i="31"/>
  <c r="L185" i="31"/>
  <c r="L264" i="31"/>
  <c r="L239" i="31"/>
  <c r="L205" i="31"/>
  <c r="L208" i="31"/>
  <c r="L186" i="31"/>
  <c r="L244" i="31"/>
  <c r="L255" i="31"/>
  <c r="L199" i="31"/>
  <c r="L209" i="31"/>
  <c r="L189" i="31"/>
  <c r="L270" i="31"/>
  <c r="L257" i="31"/>
  <c r="L197" i="31"/>
  <c r="L195" i="31"/>
  <c r="L220" i="31"/>
  <c r="L170" i="31"/>
  <c r="L263" i="31"/>
  <c r="L223" i="31"/>
  <c r="L254" i="31"/>
  <c r="L250" i="31"/>
  <c r="L192" i="31"/>
  <c r="L136" i="31"/>
  <c r="L152" i="31"/>
  <c r="L259" i="31"/>
  <c r="L198" i="31"/>
  <c r="L258" i="31"/>
  <c r="L247" i="31"/>
  <c r="L218" i="31"/>
  <c r="L190" i="31"/>
  <c r="L229" i="31"/>
  <c r="L238" i="31"/>
  <c r="L184" i="31"/>
  <c r="L214" i="31"/>
  <c r="L267" i="31"/>
  <c r="L202" i="31"/>
  <c r="L194" i="31"/>
  <c r="L268" i="31"/>
  <c r="L249" i="31"/>
  <c r="L243" i="31"/>
  <c r="L212" i="31"/>
  <c r="L204" i="31"/>
  <c r="L235" i="31"/>
  <c r="L144" i="31"/>
  <c r="L162" i="31"/>
  <c r="L265" i="31"/>
  <c r="L222" i="31"/>
  <c r="L240" i="31"/>
  <c r="K172" i="29"/>
  <c r="K158" i="29"/>
  <c r="K136" i="29"/>
  <c r="K154" i="29"/>
  <c r="K222" i="29"/>
  <c r="K206" i="29"/>
  <c r="K142" i="29"/>
  <c r="K189" i="29"/>
  <c r="K178" i="29"/>
  <c r="K244" i="29"/>
  <c r="K181" i="29"/>
  <c r="K134" i="29"/>
  <c r="K143" i="29"/>
  <c r="K214" i="29"/>
  <c r="K231" i="29"/>
  <c r="K187" i="29"/>
  <c r="K268" i="29"/>
  <c r="K256" i="29"/>
  <c r="K200" i="29"/>
  <c r="K191" i="29"/>
  <c r="K259" i="29"/>
  <c r="K219" i="29"/>
  <c r="K196" i="29"/>
  <c r="K166" i="29"/>
  <c r="K182" i="29"/>
  <c r="K262" i="29"/>
  <c r="K233" i="29"/>
  <c r="K210" i="29"/>
  <c r="K227" i="29"/>
  <c r="K192" i="29"/>
  <c r="K194" i="29"/>
  <c r="K188" i="29"/>
  <c r="K164" i="29"/>
  <c r="K228" i="29"/>
  <c r="K263" i="29"/>
  <c r="K258" i="29"/>
  <c r="K162" i="29"/>
  <c r="K264" i="29"/>
  <c r="K245" i="29"/>
  <c r="K246" i="29"/>
  <c r="K212" i="29"/>
  <c r="K226" i="29"/>
  <c r="K215" i="29"/>
  <c r="K184" i="29"/>
  <c r="K144" i="29"/>
  <c r="K175" i="29"/>
  <c r="K146" i="29"/>
  <c r="K141" i="29"/>
  <c r="K171" i="29"/>
  <c r="K230" i="29"/>
  <c r="K208" i="29"/>
  <c r="K254" i="29"/>
  <c r="K148" i="29"/>
  <c r="K240" i="29"/>
  <c r="K211" i="29"/>
  <c r="K157" i="29"/>
  <c r="K160" i="29"/>
  <c r="K140" i="29"/>
  <c r="K265" i="29"/>
  <c r="K235" i="29"/>
  <c r="K213" i="29"/>
  <c r="K152" i="29"/>
  <c r="K173" i="29"/>
  <c r="K165" i="29"/>
  <c r="K150" i="29"/>
  <c r="K260" i="29"/>
  <c r="K197" i="29"/>
  <c r="K168" i="29"/>
  <c r="K267" i="29"/>
  <c r="K229" i="29"/>
  <c r="K137" i="29"/>
  <c r="K139" i="29"/>
  <c r="K234" i="29"/>
  <c r="K149" i="29"/>
  <c r="K216" i="29"/>
  <c r="K179" i="29"/>
  <c r="K170" i="29"/>
  <c r="K163" i="29"/>
  <c r="K255" i="29"/>
  <c r="K237" i="29"/>
  <c r="K205" i="29"/>
  <c r="K169" i="29"/>
  <c r="K209" i="29"/>
  <c r="K180" i="29"/>
  <c r="K269" i="29"/>
  <c r="K186" i="29"/>
  <c r="K177" i="29"/>
  <c r="K167" i="29"/>
  <c r="K190" i="29"/>
  <c r="K247" i="29"/>
  <c r="K161" i="29"/>
  <c r="K261" i="29"/>
  <c r="K243" i="29"/>
  <c r="K257" i="29"/>
  <c r="K225" i="29"/>
  <c r="K156" i="29"/>
  <c r="K153" i="29"/>
  <c r="K151" i="29"/>
  <c r="K250" i="29"/>
  <c r="K238" i="29"/>
  <c r="K202" i="29"/>
  <c r="K241" i="29"/>
  <c r="K176" i="29"/>
  <c r="K220" i="29"/>
  <c r="K207" i="29"/>
  <c r="K195" i="29"/>
  <c r="K199" i="29"/>
  <c r="K159" i="29"/>
  <c r="K145" i="29"/>
  <c r="K193" i="29"/>
  <c r="K232" i="29"/>
  <c r="K138" i="29"/>
  <c r="K174" i="29"/>
  <c r="K155" i="29"/>
  <c r="K221" i="29"/>
  <c r="K249" i="29"/>
  <c r="K252" i="29"/>
  <c r="K266" i="29"/>
  <c r="K224" i="29"/>
  <c r="K203" i="29"/>
  <c r="K201" i="29"/>
  <c r="K218" i="29"/>
  <c r="K198" i="29"/>
  <c r="K135" i="29"/>
  <c r="K217" i="29"/>
  <c r="K251" i="29"/>
  <c r="K183" i="29"/>
  <c r="K147" i="29"/>
  <c r="K270" i="29"/>
  <c r="K248" i="29"/>
  <c r="K204" i="29"/>
  <c r="K223" i="29"/>
  <c r="K236" i="29"/>
  <c r="K239" i="29"/>
  <c r="K253" i="29"/>
  <c r="K242" i="29"/>
  <c r="K185" i="29"/>
  <c r="M134" i="24"/>
  <c r="P134" i="24" s="1"/>
  <c r="M135" i="24"/>
  <c r="P135" i="24" s="1"/>
  <c r="M136" i="24"/>
  <c r="P136" i="24" s="1"/>
  <c r="M248" i="24"/>
  <c r="P248" i="24" s="1"/>
  <c r="M260" i="24"/>
  <c r="P260" i="24" s="1"/>
  <c r="M171" i="24"/>
  <c r="P171" i="24" s="1"/>
  <c r="M253" i="24"/>
  <c r="P253" i="24" s="1"/>
  <c r="M214" i="24"/>
  <c r="P214" i="24" s="1"/>
  <c r="M147" i="24"/>
  <c r="P147" i="24" s="1"/>
  <c r="M228" i="24"/>
  <c r="P228" i="24" s="1"/>
  <c r="M148" i="24"/>
  <c r="P148" i="24" s="1"/>
  <c r="M137" i="24"/>
  <c r="P137" i="24" s="1"/>
  <c r="M231" i="24"/>
  <c r="P231" i="24" s="1"/>
  <c r="M183" i="24"/>
  <c r="P183" i="24" s="1"/>
  <c r="M182" i="24"/>
  <c r="P182" i="24" s="1"/>
  <c r="M190" i="24"/>
  <c r="P190" i="24" s="1"/>
  <c r="M213" i="24"/>
  <c r="P213" i="24" s="1"/>
  <c r="M216" i="24"/>
  <c r="P216" i="24" s="1"/>
  <c r="M268" i="24"/>
  <c r="P268" i="24" s="1"/>
  <c r="M251" i="24"/>
  <c r="P251" i="24" s="1"/>
  <c r="M222" i="24"/>
  <c r="P222" i="24" s="1"/>
  <c r="M262" i="24"/>
  <c r="P262" i="24" s="1"/>
  <c r="M206" i="24"/>
  <c r="P206" i="24" s="1"/>
  <c r="M243" i="24"/>
  <c r="P243" i="24" s="1"/>
  <c r="M162" i="24"/>
  <c r="P162" i="24" s="1"/>
  <c r="M170" i="24"/>
  <c r="P170" i="24" s="1"/>
  <c r="M263" i="24"/>
  <c r="P263" i="24" s="1"/>
  <c r="M212" i="24"/>
  <c r="P212" i="24" s="1"/>
  <c r="M163" i="24"/>
  <c r="P163" i="24" s="1"/>
  <c r="M143" i="24"/>
  <c r="P143" i="24" s="1"/>
  <c r="M244" i="24"/>
  <c r="P244" i="24" s="1"/>
  <c r="M219" i="24"/>
  <c r="P219" i="24" s="1"/>
  <c r="M158" i="24"/>
  <c r="P158" i="24" s="1"/>
  <c r="M153" i="24"/>
  <c r="P153" i="24" s="1"/>
  <c r="M264" i="24"/>
  <c r="P264" i="24" s="1"/>
  <c r="M238" i="24"/>
  <c r="P238" i="24" s="1"/>
  <c r="M218" i="24"/>
  <c r="P218" i="24" s="1"/>
  <c r="M203" i="24"/>
  <c r="P203" i="24" s="1"/>
  <c r="M236" i="24"/>
  <c r="P236" i="24" s="1"/>
  <c r="M194" i="24"/>
  <c r="P194" i="24" s="1"/>
  <c r="M172" i="24"/>
  <c r="P172" i="24" s="1"/>
  <c r="M144" i="24"/>
  <c r="P144" i="24" s="1"/>
  <c r="M145" i="24"/>
  <c r="P145" i="24" s="1"/>
  <c r="M230" i="24"/>
  <c r="P230" i="24" s="1"/>
  <c r="M225" i="24"/>
  <c r="P225" i="24" s="1"/>
  <c r="M207" i="24"/>
  <c r="P207" i="24" s="1"/>
  <c r="M249" i="24"/>
  <c r="P249" i="24" s="1"/>
  <c r="M175" i="24"/>
  <c r="P175" i="24" s="1"/>
  <c r="M159" i="24"/>
  <c r="P159" i="24" s="1"/>
  <c r="M189" i="24"/>
  <c r="P189" i="24" s="1"/>
  <c r="M201" i="24"/>
  <c r="P201" i="24" s="1"/>
  <c r="M252" i="24"/>
  <c r="P252" i="24" s="1"/>
  <c r="M269" i="24"/>
  <c r="P269" i="24" s="1"/>
  <c r="M211" i="24"/>
  <c r="P211" i="24" s="1"/>
  <c r="M179" i="24"/>
  <c r="P179" i="24" s="1"/>
  <c r="M177" i="24"/>
  <c r="P177" i="24" s="1"/>
  <c r="M185" i="24"/>
  <c r="P185" i="24" s="1"/>
  <c r="M224" i="24"/>
  <c r="P224" i="24" s="1"/>
  <c r="M239" i="24"/>
  <c r="P239" i="24" s="1"/>
  <c r="M237" i="24"/>
  <c r="P237" i="24" s="1"/>
  <c r="M246" i="24"/>
  <c r="P246" i="24" s="1"/>
  <c r="M209" i="24"/>
  <c r="P209" i="24" s="1"/>
  <c r="M184" i="24"/>
  <c r="P184" i="24" s="1"/>
  <c r="M142" i="24"/>
  <c r="P142" i="24" s="1"/>
  <c r="M245" i="24"/>
  <c r="P245" i="24" s="1"/>
  <c r="M234" i="24"/>
  <c r="P234" i="24" s="1"/>
  <c r="M221" i="24"/>
  <c r="P221" i="24" s="1"/>
  <c r="M255" i="24"/>
  <c r="P255" i="24" s="1"/>
  <c r="M198" i="24"/>
  <c r="P198" i="24" s="1"/>
  <c r="M161" i="24"/>
  <c r="P161" i="24" s="1"/>
  <c r="M257" i="24"/>
  <c r="P257" i="24" s="1"/>
  <c r="M140" i="24"/>
  <c r="P140" i="24" s="1"/>
  <c r="M138" i="24"/>
  <c r="P138" i="24" s="1"/>
  <c r="M168" i="24"/>
  <c r="P168" i="24" s="1"/>
  <c r="M227" i="24"/>
  <c r="P227" i="24" s="1"/>
  <c r="M240" i="24"/>
  <c r="P240" i="24" s="1"/>
  <c r="M258" i="24"/>
  <c r="P258" i="24" s="1"/>
  <c r="M265" i="24"/>
  <c r="P265" i="24" s="1"/>
  <c r="M164" i="24"/>
  <c r="P164" i="24" s="1"/>
  <c r="M151" i="24"/>
  <c r="P151" i="24" s="1"/>
  <c r="M150" i="24"/>
  <c r="P150" i="24" s="1"/>
  <c r="M210" i="24"/>
  <c r="P210" i="24" s="1"/>
  <c r="M233" i="24"/>
  <c r="P233" i="24" s="1"/>
  <c r="M215" i="24"/>
  <c r="P215" i="24" s="1"/>
  <c r="M191" i="24"/>
  <c r="P191" i="24" s="1"/>
  <c r="M204" i="24"/>
  <c r="P204" i="24" s="1"/>
  <c r="M242" i="24"/>
  <c r="P242" i="24" s="1"/>
  <c r="M186" i="24"/>
  <c r="P186" i="24" s="1"/>
  <c r="M157" i="24"/>
  <c r="P157" i="24" s="1"/>
  <c r="M181" i="24"/>
  <c r="P181" i="24" s="1"/>
  <c r="M165" i="24"/>
  <c r="P165" i="24" s="1"/>
  <c r="M266" i="24"/>
  <c r="P266" i="24" s="1"/>
  <c r="M196" i="24"/>
  <c r="P196" i="24" s="1"/>
  <c r="M197" i="24"/>
  <c r="P197" i="24" s="1"/>
  <c r="M256" i="24"/>
  <c r="P256" i="24" s="1"/>
  <c r="M195" i="24"/>
  <c r="P195" i="24" s="1"/>
  <c r="M205" i="24"/>
  <c r="P205" i="24" s="1"/>
  <c r="M220" i="24"/>
  <c r="P220" i="24" s="1"/>
  <c r="M223" i="24"/>
  <c r="P223" i="24" s="1"/>
  <c r="M235" i="24"/>
  <c r="P235" i="24" s="1"/>
  <c r="M188" i="24"/>
  <c r="P188" i="24" s="1"/>
  <c r="M173" i="24"/>
  <c r="P173" i="24" s="1"/>
  <c r="K71" i="12" s="1"/>
  <c r="Q71" i="12" s="1"/>
  <c r="M232" i="24"/>
  <c r="P232" i="24" s="1"/>
  <c r="M139" i="24"/>
  <c r="P139" i="24" s="1"/>
  <c r="M229" i="24"/>
  <c r="P229" i="24" s="1"/>
  <c r="M192" i="24"/>
  <c r="P192" i="24" s="1"/>
  <c r="M169" i="24"/>
  <c r="P169" i="24" s="1"/>
  <c r="M146" i="24"/>
  <c r="P146" i="24" s="1"/>
  <c r="M154" i="24"/>
  <c r="P154" i="24" s="1"/>
  <c r="M270" i="24"/>
  <c r="P270" i="24" s="1"/>
  <c r="K100" i="12" s="1"/>
  <c r="Q100" i="12" s="1"/>
  <c r="M208" i="24"/>
  <c r="P208" i="24" s="1"/>
  <c r="M187" i="24"/>
  <c r="P187" i="24" s="1"/>
  <c r="M167" i="24"/>
  <c r="P167" i="24" s="1"/>
  <c r="M156" i="24"/>
  <c r="P156" i="24" s="1"/>
  <c r="M180" i="24"/>
  <c r="P180" i="24" s="1"/>
  <c r="M176" i="24"/>
  <c r="P176" i="24" s="1"/>
  <c r="M166" i="24"/>
  <c r="P166" i="24" s="1"/>
  <c r="M241" i="24"/>
  <c r="P241" i="24" s="1"/>
  <c r="M202" i="24"/>
  <c r="P202" i="24" s="1"/>
  <c r="M141" i="24"/>
  <c r="P141" i="24" s="1"/>
  <c r="M199" i="24"/>
  <c r="P199" i="24" s="1"/>
  <c r="M254" i="24"/>
  <c r="P254" i="24" s="1"/>
  <c r="M247" i="24"/>
  <c r="P247" i="24" s="1"/>
  <c r="M152" i="24"/>
  <c r="P152" i="24" s="1"/>
  <c r="M217" i="24"/>
  <c r="P217" i="24" s="1"/>
  <c r="M178" i="24"/>
  <c r="P178" i="24" s="1"/>
  <c r="M149" i="24"/>
  <c r="P149" i="24" s="1"/>
  <c r="M226" i="24"/>
  <c r="P226" i="24" s="1"/>
  <c r="M193" i="24"/>
  <c r="P193" i="24" s="1"/>
  <c r="M174" i="24"/>
  <c r="P174" i="24" s="1"/>
  <c r="M155" i="24"/>
  <c r="P155" i="24" s="1"/>
  <c r="M267" i="24"/>
  <c r="P267" i="24" s="1"/>
  <c r="M259" i="24"/>
  <c r="P259" i="24" s="1"/>
  <c r="M200" i="24"/>
  <c r="P200" i="24" s="1"/>
  <c r="M250" i="24"/>
  <c r="P250" i="24" s="1"/>
  <c r="M160" i="24"/>
  <c r="P160" i="24" s="1"/>
  <c r="M261" i="24"/>
  <c r="P261" i="24" s="1"/>
  <c r="M179" i="25"/>
  <c r="P179" i="25" s="1"/>
  <c r="M196" i="25"/>
  <c r="P196" i="25" s="1"/>
  <c r="M170" i="25"/>
  <c r="P170" i="25" s="1"/>
  <c r="M207" i="25"/>
  <c r="P207" i="25" s="1"/>
  <c r="M135" i="25"/>
  <c r="P135" i="25" s="1"/>
  <c r="M136" i="25"/>
  <c r="P136" i="25" s="1"/>
  <c r="M178" i="25"/>
  <c r="P178" i="25" s="1"/>
  <c r="M263" i="25"/>
  <c r="P263" i="25" s="1"/>
  <c r="M247" i="25"/>
  <c r="P247" i="25" s="1"/>
  <c r="M205" i="25"/>
  <c r="P205" i="25" s="1"/>
  <c r="M252" i="25"/>
  <c r="P252" i="25" s="1"/>
  <c r="M248" i="25"/>
  <c r="P248" i="25" s="1"/>
  <c r="M185" i="25"/>
  <c r="P185" i="25" s="1"/>
  <c r="M134" i="25"/>
  <c r="P134" i="25" s="1"/>
  <c r="M269" i="25"/>
  <c r="P269" i="25" s="1"/>
  <c r="M186" i="25"/>
  <c r="P186" i="25" s="1"/>
  <c r="M254" i="25"/>
  <c r="P254" i="25" s="1"/>
  <c r="M229" i="25"/>
  <c r="P229" i="25" s="1"/>
  <c r="M226" i="25"/>
  <c r="P226" i="25" s="1"/>
  <c r="M241" i="25"/>
  <c r="P241" i="25" s="1"/>
  <c r="M159" i="25"/>
  <c r="P159" i="25" s="1"/>
  <c r="M219" i="25"/>
  <c r="P219" i="25" s="1"/>
  <c r="M212" i="25"/>
  <c r="P212" i="25" s="1"/>
  <c r="M245" i="25"/>
  <c r="P245" i="25" s="1"/>
  <c r="M255" i="25"/>
  <c r="P255" i="25" s="1"/>
  <c r="M200" i="25"/>
  <c r="P200" i="25" s="1"/>
  <c r="M234" i="25"/>
  <c r="P234" i="25" s="1"/>
  <c r="M160" i="25"/>
  <c r="P160" i="25" s="1"/>
  <c r="M153" i="25"/>
  <c r="P153" i="25" s="1"/>
  <c r="M156" i="25"/>
  <c r="P156" i="25" s="1"/>
  <c r="M151" i="25"/>
  <c r="P151" i="25" s="1"/>
  <c r="M266" i="25"/>
  <c r="P266" i="25" s="1"/>
  <c r="M223" i="25"/>
  <c r="P223" i="25" s="1"/>
  <c r="M189" i="25"/>
  <c r="P189" i="25" s="1"/>
  <c r="M209" i="25"/>
  <c r="P209" i="25" s="1"/>
  <c r="M146" i="25"/>
  <c r="P146" i="25" s="1"/>
  <c r="M270" i="25"/>
  <c r="P270" i="25" s="1"/>
  <c r="K101" i="12" s="1"/>
  <c r="Q101" i="12" s="1"/>
  <c r="M267" i="25"/>
  <c r="P267" i="25" s="1"/>
  <c r="M233" i="25"/>
  <c r="P233" i="25" s="1"/>
  <c r="M177" i="25"/>
  <c r="P177" i="25" s="1"/>
  <c r="M246" i="25"/>
  <c r="P246" i="25" s="1"/>
  <c r="M182" i="25"/>
  <c r="P182" i="25" s="1"/>
  <c r="M157" i="25"/>
  <c r="P157" i="25" s="1"/>
  <c r="M236" i="25"/>
  <c r="P236" i="25" s="1"/>
  <c r="M235" i="25"/>
  <c r="P235" i="25" s="1"/>
  <c r="M220" i="25"/>
  <c r="P220" i="25" s="1"/>
  <c r="M194" i="25"/>
  <c r="P194" i="25" s="1"/>
  <c r="M225" i="25"/>
  <c r="P225" i="25" s="1"/>
  <c r="M188" i="25"/>
  <c r="P188" i="25" s="1"/>
  <c r="M172" i="25"/>
  <c r="P172" i="25" s="1"/>
  <c r="M206" i="25"/>
  <c r="P206" i="25" s="1"/>
  <c r="M230" i="25"/>
  <c r="P230" i="25" s="1"/>
  <c r="M259" i="25"/>
  <c r="P259" i="25" s="1"/>
  <c r="M244" i="25"/>
  <c r="P244" i="25" s="1"/>
  <c r="M237" i="25"/>
  <c r="P237" i="25" s="1"/>
  <c r="M228" i="25"/>
  <c r="P228" i="25" s="1"/>
  <c r="M208" i="25"/>
  <c r="P208" i="25" s="1"/>
  <c r="M221" i="25"/>
  <c r="P221" i="25" s="1"/>
  <c r="M198" i="25"/>
  <c r="P198" i="25" s="1"/>
  <c r="M176" i="25"/>
  <c r="P176" i="25" s="1"/>
  <c r="M216" i="25"/>
  <c r="P216" i="25" s="1"/>
  <c r="M164" i="25"/>
  <c r="P164" i="25" s="1"/>
  <c r="M150" i="25"/>
  <c r="P150" i="25" s="1"/>
  <c r="M142" i="25"/>
  <c r="P142" i="25" s="1"/>
  <c r="M163" i="25"/>
  <c r="P163" i="25" s="1"/>
  <c r="M261" i="25"/>
  <c r="P261" i="25" s="1"/>
  <c r="M231" i="25"/>
  <c r="P231" i="25" s="1"/>
  <c r="M199" i="25"/>
  <c r="P199" i="25" s="1"/>
  <c r="M201" i="25"/>
  <c r="P201" i="25" s="1"/>
  <c r="M264" i="25"/>
  <c r="P264" i="25" s="1"/>
  <c r="M174" i="25"/>
  <c r="P174" i="25" s="1"/>
  <c r="M148" i="25"/>
  <c r="P148" i="25" s="1"/>
  <c r="M145" i="25"/>
  <c r="P145" i="25" s="1"/>
  <c r="M147" i="25"/>
  <c r="P147" i="25" s="1"/>
  <c r="M262" i="25"/>
  <c r="P262" i="25" s="1"/>
  <c r="M141" i="25"/>
  <c r="P141" i="25" s="1"/>
  <c r="M210" i="25"/>
  <c r="P210" i="25" s="1"/>
  <c r="M175" i="25"/>
  <c r="P175" i="25" s="1"/>
  <c r="M256" i="25"/>
  <c r="P256" i="25" s="1"/>
  <c r="M143" i="25"/>
  <c r="P143" i="25" s="1"/>
  <c r="M253" i="25"/>
  <c r="P253" i="25" s="1"/>
  <c r="M232" i="25"/>
  <c r="P232" i="25" s="1"/>
  <c r="M243" i="25"/>
  <c r="P243" i="25" s="1"/>
  <c r="M215" i="25"/>
  <c r="P215" i="25" s="1"/>
  <c r="M203" i="25"/>
  <c r="P203" i="25" s="1"/>
  <c r="M224" i="25"/>
  <c r="P224" i="25" s="1"/>
  <c r="M173" i="25"/>
  <c r="P173" i="25" s="1"/>
  <c r="K72" i="12" s="1"/>
  <c r="Q72" i="12" s="1"/>
  <c r="M168" i="25"/>
  <c r="P168" i="25" s="1"/>
  <c r="M242" i="25"/>
  <c r="P242" i="25" s="1"/>
  <c r="M204" i="25"/>
  <c r="P204" i="25" s="1"/>
  <c r="M152" i="25"/>
  <c r="P152" i="25" s="1"/>
  <c r="M158" i="25"/>
  <c r="P158" i="25" s="1"/>
  <c r="M162" i="25"/>
  <c r="P162" i="25" s="1"/>
  <c r="M138" i="25"/>
  <c r="P138" i="25" s="1"/>
  <c r="M137" i="25"/>
  <c r="P137" i="25" s="1"/>
  <c r="M239" i="25"/>
  <c r="P239" i="25" s="1"/>
  <c r="M149" i="25"/>
  <c r="P149" i="25" s="1"/>
  <c r="M265" i="25"/>
  <c r="P265" i="25" s="1"/>
  <c r="M251" i="25"/>
  <c r="P251" i="25" s="1"/>
  <c r="M240" i="25"/>
  <c r="P240" i="25" s="1"/>
  <c r="M192" i="25"/>
  <c r="P192" i="25" s="1"/>
  <c r="M171" i="25"/>
  <c r="P171" i="25" s="1"/>
  <c r="M213" i="25"/>
  <c r="P213" i="25" s="1"/>
  <c r="M202" i="25"/>
  <c r="P202" i="25" s="1"/>
  <c r="M144" i="25"/>
  <c r="P144" i="25" s="1"/>
  <c r="M161" i="25"/>
  <c r="P161" i="25" s="1"/>
  <c r="M211" i="25"/>
  <c r="P211" i="25" s="1"/>
  <c r="M193" i="25"/>
  <c r="P193" i="25" s="1"/>
  <c r="M217" i="25"/>
  <c r="P217" i="25" s="1"/>
  <c r="M249" i="25"/>
  <c r="P249" i="25" s="1"/>
  <c r="M183" i="25"/>
  <c r="P183" i="25" s="1"/>
  <c r="M184" i="25"/>
  <c r="P184" i="25" s="1"/>
  <c r="M195" i="25"/>
  <c r="P195" i="25" s="1"/>
  <c r="M154" i="25"/>
  <c r="P154" i="25" s="1"/>
  <c r="M218" i="25"/>
  <c r="P218" i="25" s="1"/>
  <c r="M227" i="25"/>
  <c r="P227" i="25" s="1"/>
  <c r="M190" i="25"/>
  <c r="P190" i="25" s="1"/>
  <c r="M155" i="25"/>
  <c r="P155" i="25" s="1"/>
  <c r="M260" i="25"/>
  <c r="P260" i="25" s="1"/>
  <c r="M139" i="25"/>
  <c r="P139" i="25" s="1"/>
  <c r="M167" i="25"/>
  <c r="P167" i="25" s="1"/>
  <c r="M258" i="25"/>
  <c r="P258" i="25" s="1"/>
  <c r="M268" i="25"/>
  <c r="P268" i="25" s="1"/>
  <c r="M214" i="25"/>
  <c r="P214" i="25" s="1"/>
  <c r="M222" i="25"/>
  <c r="P222" i="25" s="1"/>
  <c r="M197" i="25"/>
  <c r="P197" i="25" s="1"/>
  <c r="M165" i="25"/>
  <c r="P165" i="25" s="1"/>
  <c r="M166" i="25"/>
  <c r="P166" i="25" s="1"/>
  <c r="M187" i="25"/>
  <c r="P187" i="25" s="1"/>
  <c r="M181" i="25"/>
  <c r="P181" i="25" s="1"/>
  <c r="M191" i="25"/>
  <c r="P191" i="25" s="1"/>
  <c r="M180" i="25"/>
  <c r="P180" i="25" s="1"/>
  <c r="M257" i="25"/>
  <c r="P257" i="25" s="1"/>
  <c r="M238" i="25"/>
  <c r="P238" i="25" s="1"/>
  <c r="M169" i="25"/>
  <c r="P169" i="25" s="1"/>
  <c r="M250" i="25"/>
  <c r="P250" i="25" s="1"/>
  <c r="M140" i="25"/>
  <c r="P140" i="25" s="1"/>
  <c r="M142" i="26"/>
  <c r="P142" i="26" s="1"/>
  <c r="M163" i="26"/>
  <c r="P163" i="26" s="1"/>
  <c r="M233" i="26"/>
  <c r="P233" i="26" s="1"/>
  <c r="M180" i="26"/>
  <c r="P180" i="26" s="1"/>
  <c r="M204" i="26"/>
  <c r="P204" i="26" s="1"/>
  <c r="M139" i="26"/>
  <c r="P139" i="26" s="1"/>
  <c r="M140" i="26"/>
  <c r="P140" i="26" s="1"/>
  <c r="M179" i="26"/>
  <c r="P179" i="26" s="1"/>
  <c r="M252" i="26"/>
  <c r="P252" i="26" s="1"/>
  <c r="M134" i="26"/>
  <c r="P134" i="26" s="1"/>
  <c r="M144" i="26"/>
  <c r="P144" i="26" s="1"/>
  <c r="M167" i="26"/>
  <c r="P167" i="26" s="1"/>
  <c r="M172" i="26"/>
  <c r="P172" i="26" s="1"/>
  <c r="M266" i="26"/>
  <c r="P266" i="26" s="1"/>
  <c r="M157" i="26"/>
  <c r="P157" i="26" s="1"/>
  <c r="M141" i="26"/>
  <c r="P141" i="26" s="1"/>
  <c r="M158" i="26"/>
  <c r="P158" i="26" s="1"/>
  <c r="M265" i="26"/>
  <c r="P265" i="26" s="1"/>
  <c r="M138" i="26"/>
  <c r="P138" i="26" s="1"/>
  <c r="M170" i="26"/>
  <c r="P170" i="26" s="1"/>
  <c r="M166" i="26"/>
  <c r="P166" i="26" s="1"/>
  <c r="M146" i="26"/>
  <c r="P146" i="26" s="1"/>
  <c r="M148" i="26"/>
  <c r="P148" i="26" s="1"/>
  <c r="M269" i="26"/>
  <c r="P269" i="26" s="1"/>
  <c r="M136" i="26"/>
  <c r="P136" i="26" s="1"/>
  <c r="M156" i="26"/>
  <c r="P156" i="26" s="1"/>
  <c r="M247" i="26"/>
  <c r="P247" i="26" s="1"/>
  <c r="M135" i="26"/>
  <c r="P135" i="26" s="1"/>
  <c r="M154" i="26"/>
  <c r="P154" i="26" s="1"/>
  <c r="M211" i="26"/>
  <c r="P211" i="26" s="1"/>
  <c r="M258" i="26"/>
  <c r="P258" i="26" s="1"/>
  <c r="M270" i="26"/>
  <c r="P270" i="26" s="1"/>
  <c r="K103" i="12" s="1"/>
  <c r="Q103" i="12" s="1"/>
  <c r="M268" i="26"/>
  <c r="P268" i="26" s="1"/>
  <c r="M236" i="26"/>
  <c r="P236" i="26" s="1"/>
  <c r="M194" i="26"/>
  <c r="P194" i="26" s="1"/>
  <c r="M169" i="26"/>
  <c r="P169" i="26" s="1"/>
  <c r="M202" i="26"/>
  <c r="P202" i="26" s="1"/>
  <c r="M229" i="26"/>
  <c r="P229" i="26" s="1"/>
  <c r="M262" i="26"/>
  <c r="P262" i="26" s="1"/>
  <c r="M223" i="26"/>
  <c r="P223" i="26" s="1"/>
  <c r="M250" i="26"/>
  <c r="P250" i="26" s="1"/>
  <c r="M221" i="26"/>
  <c r="P221" i="26" s="1"/>
  <c r="M177" i="26"/>
  <c r="P177" i="26" s="1"/>
  <c r="M153" i="26"/>
  <c r="P153" i="26" s="1"/>
  <c r="M238" i="26"/>
  <c r="P238" i="26" s="1"/>
  <c r="M197" i="26"/>
  <c r="P197" i="26" s="1"/>
  <c r="M244" i="26"/>
  <c r="P244" i="26" s="1"/>
  <c r="M219" i="26"/>
  <c r="P219" i="26" s="1"/>
  <c r="M234" i="26"/>
  <c r="P234" i="26" s="1"/>
  <c r="M201" i="26"/>
  <c r="P201" i="26" s="1"/>
  <c r="M245" i="26"/>
  <c r="P245" i="26" s="1"/>
  <c r="M152" i="26"/>
  <c r="P152" i="26" s="1"/>
  <c r="M175" i="26"/>
  <c r="P175" i="26" s="1"/>
  <c r="M256" i="26"/>
  <c r="P256" i="26" s="1"/>
  <c r="M242" i="26"/>
  <c r="P242" i="26" s="1"/>
  <c r="M137" i="26"/>
  <c r="P137" i="26" s="1"/>
  <c r="M241" i="26"/>
  <c r="P241" i="26" s="1"/>
  <c r="M183" i="26"/>
  <c r="P183" i="26" s="1"/>
  <c r="M216" i="26"/>
  <c r="P216" i="26" s="1"/>
  <c r="M203" i="26"/>
  <c r="P203" i="26" s="1"/>
  <c r="M182" i="26"/>
  <c r="P182" i="26" s="1"/>
  <c r="M210" i="26"/>
  <c r="P210" i="26" s="1"/>
  <c r="M214" i="26"/>
  <c r="P214" i="26" s="1"/>
  <c r="M208" i="26"/>
  <c r="P208" i="26" s="1"/>
  <c r="M200" i="26"/>
  <c r="P200" i="26" s="1"/>
  <c r="M150" i="26"/>
  <c r="P150" i="26" s="1"/>
  <c r="M192" i="26"/>
  <c r="P192" i="26" s="1"/>
  <c r="M248" i="26"/>
  <c r="P248" i="26" s="1"/>
  <c r="M174" i="26"/>
  <c r="P174" i="26" s="1"/>
  <c r="M168" i="26"/>
  <c r="P168" i="26" s="1"/>
  <c r="M195" i="26"/>
  <c r="P195" i="26" s="1"/>
  <c r="M261" i="26"/>
  <c r="P261" i="26" s="1"/>
  <c r="M188" i="26"/>
  <c r="P188" i="26" s="1"/>
  <c r="M165" i="26"/>
  <c r="P165" i="26" s="1"/>
  <c r="M181" i="26"/>
  <c r="P181" i="26" s="1"/>
  <c r="M213" i="26"/>
  <c r="P213" i="26" s="1"/>
  <c r="M149" i="26"/>
  <c r="P149" i="26" s="1"/>
  <c r="M259" i="26"/>
  <c r="P259" i="26" s="1"/>
  <c r="M240" i="26"/>
  <c r="P240" i="26" s="1"/>
  <c r="M260" i="26"/>
  <c r="P260" i="26" s="1"/>
  <c r="M239" i="26"/>
  <c r="P239" i="26" s="1"/>
  <c r="M251" i="26"/>
  <c r="P251" i="26" s="1"/>
  <c r="M220" i="26"/>
  <c r="P220" i="26" s="1"/>
  <c r="M249" i="26"/>
  <c r="P249" i="26" s="1"/>
  <c r="M209" i="26"/>
  <c r="P209" i="26" s="1"/>
  <c r="M237" i="26"/>
  <c r="P237" i="26" s="1"/>
  <c r="M185" i="26"/>
  <c r="P185" i="26" s="1"/>
  <c r="M254" i="26"/>
  <c r="P254" i="26" s="1"/>
  <c r="M178" i="26"/>
  <c r="P178" i="26" s="1"/>
  <c r="M191" i="26"/>
  <c r="P191" i="26" s="1"/>
  <c r="M225" i="26"/>
  <c r="P225" i="26" s="1"/>
  <c r="M189" i="26"/>
  <c r="P189" i="26" s="1"/>
  <c r="M162" i="26"/>
  <c r="P162" i="26" s="1"/>
  <c r="M226" i="26"/>
  <c r="P226" i="26" s="1"/>
  <c r="M161" i="26"/>
  <c r="P161" i="26" s="1"/>
  <c r="M263" i="26"/>
  <c r="P263" i="26" s="1"/>
  <c r="M207" i="26"/>
  <c r="P207" i="26" s="1"/>
  <c r="M217" i="26"/>
  <c r="P217" i="26" s="1"/>
  <c r="M199" i="26"/>
  <c r="P199" i="26" s="1"/>
  <c r="M164" i="26"/>
  <c r="P164" i="26" s="1"/>
  <c r="M155" i="26"/>
  <c r="P155" i="26" s="1"/>
  <c r="M232" i="26"/>
  <c r="P232" i="26" s="1"/>
  <c r="M227" i="26"/>
  <c r="P227" i="26" s="1"/>
  <c r="M186" i="26"/>
  <c r="P186" i="26" s="1"/>
  <c r="M230" i="26"/>
  <c r="P230" i="26" s="1"/>
  <c r="M231" i="26"/>
  <c r="P231" i="26" s="1"/>
  <c r="M147" i="26"/>
  <c r="P147" i="26" s="1"/>
  <c r="M176" i="26"/>
  <c r="P176" i="26" s="1"/>
  <c r="M257" i="26"/>
  <c r="P257" i="26" s="1"/>
  <c r="M196" i="26"/>
  <c r="P196" i="26" s="1"/>
  <c r="M173" i="26"/>
  <c r="P173" i="26" s="1"/>
  <c r="K74" i="12" s="1"/>
  <c r="Q74" i="12" s="1"/>
  <c r="M187" i="26"/>
  <c r="P187" i="26" s="1"/>
  <c r="M205" i="26"/>
  <c r="P205" i="26" s="1"/>
  <c r="M246" i="26"/>
  <c r="P246" i="26" s="1"/>
  <c r="M145" i="26"/>
  <c r="P145" i="26" s="1"/>
  <c r="M264" i="26"/>
  <c r="P264" i="26" s="1"/>
  <c r="M267" i="26"/>
  <c r="P267" i="26" s="1"/>
  <c r="M224" i="26"/>
  <c r="P224" i="26" s="1"/>
  <c r="M159" i="26"/>
  <c r="P159" i="26" s="1"/>
  <c r="M143" i="26"/>
  <c r="P143" i="26" s="1"/>
  <c r="M151" i="26"/>
  <c r="P151" i="26" s="1"/>
  <c r="M253" i="26"/>
  <c r="P253" i="26" s="1"/>
  <c r="M243" i="26"/>
  <c r="P243" i="26" s="1"/>
  <c r="M198" i="26"/>
  <c r="P198" i="26" s="1"/>
  <c r="M235" i="26"/>
  <c r="P235" i="26" s="1"/>
  <c r="M171" i="26"/>
  <c r="P171" i="26" s="1"/>
  <c r="M212" i="26"/>
  <c r="P212" i="26" s="1"/>
  <c r="M190" i="26"/>
  <c r="P190" i="26" s="1"/>
  <c r="M184" i="26"/>
  <c r="P184" i="26" s="1"/>
  <c r="M218" i="26"/>
  <c r="P218" i="26" s="1"/>
  <c r="M222" i="26"/>
  <c r="P222" i="26" s="1"/>
  <c r="M228" i="26"/>
  <c r="P228" i="26" s="1"/>
  <c r="M160" i="26"/>
  <c r="P160" i="26" s="1"/>
  <c r="M215" i="26"/>
  <c r="P215" i="26" s="1"/>
  <c r="M206" i="26"/>
  <c r="P206" i="26" s="1"/>
  <c r="M193" i="26"/>
  <c r="P193" i="26" s="1"/>
  <c r="M255" i="26"/>
  <c r="P255" i="26" s="1"/>
  <c r="K3" i="20"/>
  <c r="N3" i="20" s="1"/>
  <c r="K141" i="20"/>
  <c r="K154" i="20"/>
  <c r="K142" i="20"/>
  <c r="K153" i="20"/>
  <c r="K195" i="20"/>
  <c r="K140" i="20"/>
  <c r="K145" i="20"/>
  <c r="K210" i="20"/>
  <c r="K265" i="20"/>
  <c r="K137" i="20"/>
  <c r="K179" i="20"/>
  <c r="K218" i="20"/>
  <c r="K138" i="20"/>
  <c r="K150" i="20"/>
  <c r="K226" i="20"/>
  <c r="K234" i="20"/>
  <c r="K257" i="20"/>
  <c r="K232" i="20"/>
  <c r="K143" i="20"/>
  <c r="K139" i="20"/>
  <c r="K243" i="20"/>
  <c r="K180" i="20"/>
  <c r="K260" i="20"/>
  <c r="K211" i="20"/>
  <c r="K215" i="20"/>
  <c r="K269" i="20"/>
  <c r="K206" i="20"/>
  <c r="K263" i="20"/>
  <c r="K187" i="20"/>
  <c r="K258" i="20"/>
  <c r="K236" i="20"/>
  <c r="K162" i="20"/>
  <c r="K151" i="20"/>
  <c r="K161" i="20"/>
  <c r="K264" i="20"/>
  <c r="K135" i="20"/>
  <c r="K134" i="20"/>
  <c r="K224" i="20"/>
  <c r="K176" i="20"/>
  <c r="K136" i="20"/>
  <c r="K245" i="20"/>
  <c r="K197" i="20"/>
  <c r="K244" i="20"/>
  <c r="K196" i="20"/>
  <c r="K261" i="20"/>
  <c r="K230" i="20"/>
  <c r="K212" i="20"/>
  <c r="K227" i="20"/>
  <c r="K186" i="20"/>
  <c r="K231" i="20"/>
  <c r="K235" i="20"/>
  <c r="K163" i="20"/>
  <c r="K216" i="20"/>
  <c r="K171" i="20"/>
  <c r="K239" i="20"/>
  <c r="K246" i="20"/>
  <c r="K268" i="20"/>
  <c r="K181" i="20"/>
  <c r="K183" i="20"/>
  <c r="K158" i="20"/>
  <c r="K177" i="20"/>
  <c r="K217" i="20"/>
  <c r="K253" i="20"/>
  <c r="K270" i="20"/>
  <c r="K222" i="20"/>
  <c r="K203" i="20"/>
  <c r="K175" i="20"/>
  <c r="K242" i="20"/>
  <c r="K220" i="20"/>
  <c r="K173" i="20"/>
  <c r="K167" i="20"/>
  <c r="K198" i="20"/>
  <c r="K266" i="20"/>
  <c r="K159" i="20"/>
  <c r="K252" i="20"/>
  <c r="K254" i="20"/>
  <c r="K267" i="20"/>
  <c r="K255" i="20"/>
  <c r="K156" i="20"/>
  <c r="K247" i="20"/>
  <c r="K262" i="20"/>
  <c r="K185" i="20"/>
  <c r="K178" i="20"/>
  <c r="K188" i="20"/>
  <c r="K164" i="20"/>
  <c r="K208" i="20"/>
  <c r="K170" i="20"/>
  <c r="K249" i="20"/>
  <c r="K214" i="20"/>
  <c r="K194" i="20"/>
  <c r="K200" i="20"/>
  <c r="K240" i="20"/>
  <c r="K191" i="20"/>
  <c r="K250" i="20"/>
  <c r="K225" i="20"/>
  <c r="K229" i="20"/>
  <c r="K174" i="20"/>
  <c r="K166" i="20"/>
  <c r="K146" i="20"/>
  <c r="K155" i="20"/>
  <c r="K221" i="20"/>
  <c r="K182" i="20"/>
  <c r="K144" i="20"/>
  <c r="K259" i="20"/>
  <c r="K192" i="20"/>
  <c r="K248" i="20"/>
  <c r="K205" i="20"/>
  <c r="K199" i="20"/>
  <c r="K190" i="20"/>
  <c r="K241" i="20"/>
  <c r="K201" i="20"/>
  <c r="K237" i="20"/>
  <c r="K202" i="20"/>
  <c r="K233" i="20"/>
  <c r="K169" i="20"/>
  <c r="K157" i="20"/>
  <c r="K223" i="20"/>
  <c r="K160" i="20"/>
  <c r="K147" i="20"/>
  <c r="K256" i="20"/>
  <c r="K209" i="20"/>
  <c r="K219" i="20"/>
  <c r="K149" i="20"/>
  <c r="K148" i="20"/>
  <c r="K238" i="20"/>
  <c r="K251" i="20"/>
  <c r="K193" i="20"/>
  <c r="K184" i="20"/>
  <c r="K213" i="20"/>
  <c r="K165" i="20"/>
  <c r="K168" i="20"/>
  <c r="K207" i="20"/>
  <c r="K228" i="20"/>
  <c r="K172" i="20"/>
  <c r="K152" i="20"/>
  <c r="K189" i="20"/>
  <c r="K204" i="20"/>
  <c r="M257" i="9"/>
  <c r="P257" i="9" s="1"/>
  <c r="K134" i="9"/>
  <c r="L247" i="9"/>
  <c r="O247" i="9" s="1"/>
  <c r="M177" i="20"/>
  <c r="P177" i="20" s="1"/>
  <c r="M156" i="20"/>
  <c r="P156" i="20" s="1"/>
  <c r="M255" i="20"/>
  <c r="P255" i="20" s="1"/>
  <c r="M199" i="20"/>
  <c r="P199" i="20" s="1"/>
  <c r="M196" i="20"/>
  <c r="P196" i="20" s="1"/>
  <c r="M213" i="20"/>
  <c r="P213" i="20" s="1"/>
  <c r="M157" i="20"/>
  <c r="P157" i="20" s="1"/>
  <c r="M237" i="20"/>
  <c r="P237" i="20" s="1"/>
  <c r="M145" i="20"/>
  <c r="P145" i="20" s="1"/>
  <c r="M142" i="20"/>
  <c r="P142" i="20" s="1"/>
  <c r="M144" i="20"/>
  <c r="P144" i="20" s="1"/>
  <c r="M266" i="20"/>
  <c r="P266" i="20" s="1"/>
  <c r="M221" i="20"/>
  <c r="P221" i="20" s="1"/>
  <c r="M151" i="20"/>
  <c r="P151" i="20" s="1"/>
  <c r="M251" i="20"/>
  <c r="P251" i="20" s="1"/>
  <c r="M206" i="20"/>
  <c r="P206" i="20" s="1"/>
  <c r="M175" i="20"/>
  <c r="P175" i="20" s="1"/>
  <c r="M262" i="20"/>
  <c r="P262" i="20" s="1"/>
  <c r="M246" i="20"/>
  <c r="P246" i="20" s="1"/>
  <c r="M174" i="20"/>
  <c r="P174" i="20" s="1"/>
  <c r="M244" i="20"/>
  <c r="P244" i="20" s="1"/>
  <c r="M268" i="20"/>
  <c r="P268" i="20" s="1"/>
  <c r="M205" i="20"/>
  <c r="P205" i="20" s="1"/>
  <c r="M138" i="20"/>
  <c r="P138" i="20" s="1"/>
  <c r="M263" i="20"/>
  <c r="P263" i="20" s="1"/>
  <c r="M149" i="20"/>
  <c r="P149" i="20" s="1"/>
  <c r="M193" i="20"/>
  <c r="P193" i="20" s="1"/>
  <c r="M259" i="20"/>
  <c r="P259" i="20" s="1"/>
  <c r="M171" i="20"/>
  <c r="P171" i="20" s="1"/>
  <c r="M214" i="20"/>
  <c r="P214" i="20" s="1"/>
  <c r="M228" i="20"/>
  <c r="P228" i="20" s="1"/>
  <c r="M152" i="20"/>
  <c r="P152" i="20" s="1"/>
  <c r="M147" i="20"/>
  <c r="P147" i="20" s="1"/>
  <c r="M209" i="20"/>
  <c r="P209" i="20" s="1"/>
  <c r="M137" i="20"/>
  <c r="P137" i="20" s="1"/>
  <c r="M191" i="32"/>
  <c r="P191" i="32" s="1"/>
  <c r="M223" i="32"/>
  <c r="P223" i="32" s="1"/>
  <c r="M236" i="32"/>
  <c r="P236" i="32" s="1"/>
  <c r="M226" i="32"/>
  <c r="P226" i="32" s="1"/>
  <c r="M193" i="32"/>
  <c r="P193" i="32" s="1"/>
  <c r="M150" i="32"/>
  <c r="P150" i="32" s="1"/>
  <c r="M232" i="32"/>
  <c r="P232" i="32" s="1"/>
  <c r="M244" i="32"/>
  <c r="P244" i="32" s="1"/>
  <c r="M167" i="32"/>
  <c r="P167" i="32" s="1"/>
  <c r="M181" i="32"/>
  <c r="P181" i="32" s="1"/>
  <c r="M169" i="32"/>
  <c r="P169" i="32" s="1"/>
  <c r="M208" i="32"/>
  <c r="P208" i="32" s="1"/>
  <c r="M180" i="32"/>
  <c r="P180" i="32" s="1"/>
  <c r="M142" i="32"/>
  <c r="P142" i="32" s="1"/>
  <c r="M157" i="32"/>
  <c r="P157" i="32" s="1"/>
  <c r="M176" i="32"/>
  <c r="P176" i="32" s="1"/>
  <c r="M240" i="32"/>
  <c r="P240" i="32" s="1"/>
  <c r="M212" i="32"/>
  <c r="P212" i="32" s="1"/>
  <c r="M168" i="32"/>
  <c r="P168" i="32" s="1"/>
  <c r="M151" i="32"/>
  <c r="P151" i="32" s="1"/>
  <c r="M230" i="32"/>
  <c r="P230" i="32" s="1"/>
  <c r="M215" i="32"/>
  <c r="P215" i="32" s="1"/>
  <c r="M184" i="32"/>
  <c r="P184" i="32" s="1"/>
  <c r="M231" i="32"/>
  <c r="P231" i="32" s="1"/>
  <c r="M219" i="32"/>
  <c r="P219" i="32" s="1"/>
  <c r="M200" i="32"/>
  <c r="P200" i="32" s="1"/>
  <c r="M155" i="32"/>
  <c r="P155" i="32" s="1"/>
  <c r="M174" i="32"/>
  <c r="P174" i="32" s="1"/>
  <c r="M202" i="32"/>
  <c r="P202" i="32" s="1"/>
  <c r="M206" i="32"/>
  <c r="P206" i="32" s="1"/>
  <c r="M188" i="32"/>
  <c r="P188" i="32" s="1"/>
  <c r="M134" i="32"/>
  <c r="P134" i="32" s="1"/>
  <c r="M258" i="32"/>
  <c r="P258" i="32" s="1"/>
  <c r="M136" i="32"/>
  <c r="P136" i="32" s="1"/>
  <c r="M251" i="39"/>
  <c r="P251" i="39" s="1"/>
  <c r="M264" i="39"/>
  <c r="P264" i="39" s="1"/>
  <c r="M225" i="39"/>
  <c r="P225" i="39" s="1"/>
  <c r="M149" i="39"/>
  <c r="P149" i="39" s="1"/>
  <c r="M231" i="39"/>
  <c r="P231" i="39" s="1"/>
  <c r="M236" i="39"/>
  <c r="P236" i="39" s="1"/>
  <c r="M170" i="39"/>
  <c r="P170" i="39" s="1"/>
  <c r="M252" i="39"/>
  <c r="P252" i="39" s="1"/>
  <c r="M161" i="39"/>
  <c r="P161" i="39" s="1"/>
  <c r="M242" i="39"/>
  <c r="P242" i="39" s="1"/>
  <c r="M230" i="39"/>
  <c r="P230" i="39" s="1"/>
  <c r="M229" i="39"/>
  <c r="P229" i="39" s="1"/>
  <c r="M138" i="39"/>
  <c r="P138" i="39" s="1"/>
  <c r="M208" i="39"/>
  <c r="P208" i="39" s="1"/>
  <c r="M167" i="39"/>
  <c r="P167" i="39" s="1"/>
  <c r="M187" i="39"/>
  <c r="P187" i="39" s="1"/>
  <c r="M228" i="39"/>
  <c r="P228" i="39" s="1"/>
  <c r="M202" i="39"/>
  <c r="P202" i="39" s="1"/>
  <c r="M209" i="39"/>
  <c r="P209" i="39" s="1"/>
  <c r="M154" i="39"/>
  <c r="P154" i="39" s="1"/>
  <c r="M238" i="39"/>
  <c r="P238" i="39" s="1"/>
  <c r="M226" i="39"/>
  <c r="P226" i="39" s="1"/>
  <c r="M266" i="39"/>
  <c r="P266" i="39" s="1"/>
  <c r="M193" i="39"/>
  <c r="P193" i="39" s="1"/>
  <c r="M210" i="39"/>
  <c r="P210" i="39" s="1"/>
  <c r="M247" i="39"/>
  <c r="P247" i="39" s="1"/>
  <c r="M174" i="39"/>
  <c r="P174" i="39" s="1"/>
  <c r="M269" i="39"/>
  <c r="P269" i="39" s="1"/>
  <c r="M265" i="39"/>
  <c r="P265" i="39" s="1"/>
  <c r="M267" i="39"/>
  <c r="P267" i="39" s="1"/>
  <c r="M198" i="39"/>
  <c r="P198" i="39" s="1"/>
  <c r="M148" i="39"/>
  <c r="P148" i="39" s="1"/>
  <c r="M136" i="39"/>
  <c r="P136" i="39" s="1"/>
  <c r="M205" i="39"/>
  <c r="P205" i="39" s="1"/>
  <c r="K137" i="25"/>
  <c r="K260" i="25"/>
  <c r="K134" i="25"/>
  <c r="K139" i="25"/>
  <c r="K184" i="25"/>
  <c r="K135" i="25"/>
  <c r="K147" i="25"/>
  <c r="K238" i="25"/>
  <c r="K140" i="25"/>
  <c r="K201" i="25"/>
  <c r="K163" i="25"/>
  <c r="K177" i="25"/>
  <c r="K257" i="25"/>
  <c r="K225" i="25"/>
  <c r="K212" i="25"/>
  <c r="K175" i="25"/>
  <c r="K236" i="25"/>
  <c r="K203" i="25"/>
  <c r="K234" i="25"/>
  <c r="K167" i="25"/>
  <c r="K262" i="25"/>
  <c r="K165" i="25"/>
  <c r="K219" i="25"/>
  <c r="K247" i="25"/>
  <c r="K222" i="25"/>
  <c r="K267" i="25"/>
  <c r="K226" i="25"/>
  <c r="K136" i="25"/>
  <c r="K268" i="25"/>
  <c r="K265" i="25"/>
  <c r="K242" i="25"/>
  <c r="K197" i="25"/>
  <c r="K193" i="25"/>
  <c r="K207" i="25"/>
  <c r="K181" i="25"/>
  <c r="K171" i="25"/>
  <c r="K198" i="25"/>
  <c r="K205" i="25"/>
  <c r="K206" i="25"/>
  <c r="K151" i="25"/>
  <c r="K209" i="25"/>
  <c r="K263" i="25"/>
  <c r="K266" i="25"/>
  <c r="K240" i="25"/>
  <c r="K243" i="25"/>
  <c r="K246" i="25"/>
  <c r="K228" i="25"/>
  <c r="K173" i="25"/>
  <c r="K155" i="25"/>
  <c r="K214" i="25"/>
  <c r="K178" i="25"/>
  <c r="K213" i="25"/>
  <c r="K195" i="25"/>
  <c r="K254" i="25"/>
  <c r="K264" i="25"/>
  <c r="K235" i="25"/>
  <c r="K215" i="25"/>
  <c r="K221" i="25"/>
  <c r="K190" i="25"/>
  <c r="K162" i="25"/>
  <c r="K154" i="25"/>
  <c r="K157" i="25"/>
  <c r="K182" i="25"/>
  <c r="K252" i="25"/>
  <c r="K210" i="25"/>
  <c r="K180" i="25"/>
  <c r="K152" i="25"/>
  <c r="K149" i="25"/>
  <c r="K166" i="25"/>
  <c r="K199" i="25"/>
  <c r="K259" i="25"/>
  <c r="K258" i="25"/>
  <c r="K269" i="25"/>
  <c r="K237" i="25"/>
  <c r="K223" i="25"/>
  <c r="K217" i="25"/>
  <c r="K224" i="25"/>
  <c r="K179" i="25"/>
  <c r="K172" i="25"/>
  <c r="K192" i="25"/>
  <c r="K233" i="25"/>
  <c r="K202" i="25"/>
  <c r="K256" i="25"/>
  <c r="K230" i="25"/>
  <c r="K211" i="25"/>
  <c r="K176" i="25"/>
  <c r="K174" i="25"/>
  <c r="K200" i="25"/>
  <c r="K218" i="25"/>
  <c r="K187" i="25"/>
  <c r="K186" i="25"/>
  <c r="K141" i="25"/>
  <c r="K169" i="25"/>
  <c r="K191" i="25"/>
  <c r="K168" i="25"/>
  <c r="K196" i="25"/>
  <c r="K255" i="25"/>
  <c r="K261" i="25"/>
  <c r="K188" i="25"/>
  <c r="K158" i="25"/>
  <c r="K231" i="25"/>
  <c r="K161" i="25"/>
  <c r="K270" i="25"/>
  <c r="K244" i="25"/>
  <c r="K250" i="25"/>
  <c r="K241" i="25"/>
  <c r="K227" i="25"/>
  <c r="K185" i="25"/>
  <c r="K204" i="25"/>
  <c r="K159" i="25"/>
  <c r="K150" i="25"/>
  <c r="K232" i="25"/>
  <c r="K156" i="25"/>
  <c r="K142" i="25"/>
  <c r="K189" i="25"/>
  <c r="K153" i="25"/>
  <c r="K183" i="25"/>
  <c r="K249" i="25"/>
  <c r="K251" i="25"/>
  <c r="K145" i="25"/>
  <c r="K208" i="25"/>
  <c r="K138" i="25"/>
  <c r="K160" i="25"/>
  <c r="K239" i="25"/>
  <c r="K220" i="25"/>
  <c r="K143" i="25"/>
  <c r="K144" i="25"/>
  <c r="K164" i="25"/>
  <c r="K194" i="25"/>
  <c r="K148" i="25"/>
  <c r="K146" i="25"/>
  <c r="K229" i="25"/>
  <c r="K248" i="25"/>
  <c r="K170" i="25"/>
  <c r="K253" i="25"/>
  <c r="K216" i="25"/>
  <c r="K245" i="25"/>
  <c r="L205" i="25"/>
  <c r="L173" i="25"/>
  <c r="L138" i="25"/>
  <c r="L196" i="25"/>
  <c r="L266" i="25"/>
  <c r="L145" i="25"/>
  <c r="L241" i="25"/>
  <c r="L240" i="25"/>
  <c r="L141" i="25"/>
  <c r="L250" i="25"/>
  <c r="L199" i="25"/>
  <c r="L147" i="25"/>
  <c r="L183" i="25"/>
  <c r="L137" i="25"/>
  <c r="L216" i="25"/>
  <c r="L135" i="25"/>
  <c r="L203" i="25"/>
  <c r="L225" i="25"/>
  <c r="L253" i="25"/>
  <c r="L267" i="25"/>
  <c r="L245" i="25"/>
  <c r="L232" i="25"/>
  <c r="L228" i="25"/>
  <c r="L218" i="25"/>
  <c r="L142" i="25"/>
  <c r="L149" i="25"/>
  <c r="L134" i="25"/>
  <c r="L139" i="25"/>
  <c r="L189" i="25"/>
  <c r="L217" i="25"/>
  <c r="L248" i="25"/>
  <c r="L249" i="25"/>
  <c r="L197" i="25"/>
  <c r="L246" i="25"/>
  <c r="L256" i="25"/>
  <c r="L234" i="25"/>
  <c r="L185" i="25"/>
  <c r="L176" i="25"/>
  <c r="L151" i="25"/>
  <c r="L268" i="25"/>
  <c r="L213" i="25"/>
  <c r="L156" i="25"/>
  <c r="L236" i="25"/>
  <c r="L229" i="25"/>
  <c r="L223" i="25"/>
  <c r="L221" i="25"/>
  <c r="L210" i="25"/>
  <c r="L177" i="25"/>
  <c r="L198" i="25"/>
  <c r="L180" i="25"/>
  <c r="L162" i="25"/>
  <c r="L167" i="25"/>
  <c r="L146" i="25"/>
  <c r="L140" i="25"/>
  <c r="L155" i="25"/>
  <c r="L258" i="25"/>
  <c r="L257" i="25"/>
  <c r="L230" i="25"/>
  <c r="L201" i="25"/>
  <c r="L181" i="25"/>
  <c r="L159" i="25"/>
  <c r="L174" i="25"/>
  <c r="L224" i="25"/>
  <c r="L190" i="25"/>
  <c r="L186" i="25"/>
  <c r="L153" i="25"/>
  <c r="L144" i="25"/>
  <c r="L247" i="25"/>
  <c r="L222" i="25"/>
  <c r="L170" i="25"/>
  <c r="L231" i="25"/>
  <c r="L209" i="25"/>
  <c r="L206" i="25"/>
  <c r="L160" i="25"/>
  <c r="L148" i="25"/>
  <c r="L270" i="25"/>
  <c r="L254" i="25"/>
  <c r="L259" i="25"/>
  <c r="L260" i="25"/>
  <c r="L211" i="25"/>
  <c r="L208" i="25"/>
  <c r="L227" i="25"/>
  <c r="L202" i="25"/>
  <c r="L243" i="25"/>
  <c r="L238" i="25"/>
  <c r="L226" i="25"/>
  <c r="L219" i="25"/>
  <c r="L175" i="25"/>
  <c r="L184" i="25"/>
  <c r="L165" i="25"/>
  <c r="L171" i="25"/>
  <c r="L169" i="25"/>
  <c r="L154" i="25"/>
  <c r="L136" i="25"/>
  <c r="L264" i="25"/>
  <c r="L195" i="25"/>
  <c r="L263" i="25"/>
  <c r="L237" i="25"/>
  <c r="L220" i="25"/>
  <c r="L200" i="25"/>
  <c r="L204" i="25"/>
  <c r="L182" i="25"/>
  <c r="L188" i="25"/>
  <c r="L172" i="25"/>
  <c r="L178" i="25"/>
  <c r="L150" i="25"/>
  <c r="L261" i="25"/>
  <c r="L187" i="25"/>
  <c r="L252" i="25"/>
  <c r="L193" i="25"/>
  <c r="L179" i="25"/>
  <c r="L143" i="25"/>
  <c r="L269" i="25"/>
  <c r="L235" i="25"/>
  <c r="L239" i="25"/>
  <c r="L161" i="25"/>
  <c r="L212" i="25"/>
  <c r="L192" i="25"/>
  <c r="L244" i="25"/>
  <c r="L166" i="25"/>
  <c r="L251" i="25"/>
  <c r="L157" i="25"/>
  <c r="L255" i="25"/>
  <c r="L207" i="25"/>
  <c r="L262" i="25"/>
  <c r="L191" i="25"/>
  <c r="L163" i="25"/>
  <c r="L152" i="25"/>
  <c r="L233" i="25"/>
  <c r="L194" i="25"/>
  <c r="L214" i="25"/>
  <c r="L265" i="25"/>
  <c r="L215" i="25"/>
  <c r="L242" i="25"/>
  <c r="L158" i="25"/>
  <c r="L164" i="25"/>
  <c r="L168" i="25"/>
  <c r="L166" i="23"/>
  <c r="L214" i="23"/>
  <c r="L216" i="23"/>
  <c r="L176" i="23"/>
  <c r="L188" i="23"/>
  <c r="L252" i="23"/>
  <c r="L249" i="23"/>
  <c r="L228" i="23"/>
  <c r="L232" i="23"/>
  <c r="L156" i="23"/>
  <c r="L235" i="23"/>
  <c r="L135" i="23"/>
  <c r="L134" i="23"/>
  <c r="L207" i="23"/>
  <c r="L172" i="23"/>
  <c r="L177" i="23"/>
  <c r="L190" i="23"/>
  <c r="L260" i="23"/>
  <c r="L203" i="23"/>
  <c r="L138" i="23"/>
  <c r="L240" i="23"/>
  <c r="L199" i="23"/>
  <c r="L229" i="23"/>
  <c r="L241" i="23"/>
  <c r="L246" i="23"/>
  <c r="L224" i="23"/>
  <c r="L226" i="23"/>
  <c r="L200" i="23"/>
  <c r="L187" i="23"/>
  <c r="L139" i="23"/>
  <c r="L160" i="23"/>
  <c r="L185" i="23"/>
  <c r="L140" i="23"/>
  <c r="L161" i="23"/>
  <c r="L222" i="23"/>
  <c r="L212" i="23"/>
  <c r="L186" i="23"/>
  <c r="L143" i="23"/>
  <c r="L146" i="23"/>
  <c r="L183" i="23"/>
  <c r="L205" i="23"/>
  <c r="L256" i="23"/>
  <c r="L239" i="23"/>
  <c r="L258" i="23"/>
  <c r="L220" i="23"/>
  <c r="L245" i="23"/>
  <c r="L197" i="23"/>
  <c r="L192" i="23"/>
  <c r="L147" i="23"/>
  <c r="L153" i="23"/>
  <c r="L223" i="23"/>
  <c r="L155" i="23"/>
  <c r="L152" i="23"/>
  <c r="L255" i="23"/>
  <c r="L219" i="23"/>
  <c r="L181" i="23"/>
  <c r="L217" i="23"/>
  <c r="L142" i="23"/>
  <c r="L257" i="23"/>
  <c r="L167" i="23"/>
  <c r="L268" i="23"/>
  <c r="L248" i="23"/>
  <c r="L225" i="23"/>
  <c r="L215" i="23"/>
  <c r="L178" i="23"/>
  <c r="L194" i="23"/>
  <c r="L174" i="23"/>
  <c r="L169" i="23"/>
  <c r="L165" i="23"/>
  <c r="L154" i="23"/>
  <c r="L266" i="23"/>
  <c r="L247" i="23"/>
  <c r="L233" i="23"/>
  <c r="L244" i="23"/>
  <c r="L250" i="23"/>
  <c r="L218" i="23"/>
  <c r="L193" i="23"/>
  <c r="L182" i="23"/>
  <c r="L159" i="23"/>
  <c r="L253" i="23"/>
  <c r="L150" i="23"/>
  <c r="L148" i="23"/>
  <c r="L254" i="23"/>
  <c r="L204" i="23"/>
  <c r="L251" i="23"/>
  <c r="L231" i="23"/>
  <c r="L202" i="23"/>
  <c r="L198" i="23"/>
  <c r="L168" i="23"/>
  <c r="L261" i="23"/>
  <c r="L234" i="23"/>
  <c r="L141" i="23"/>
  <c r="L270" i="23"/>
  <c r="L243" i="23"/>
  <c r="L269" i="23"/>
  <c r="L267" i="23"/>
  <c r="L195" i="23"/>
  <c r="L149" i="23"/>
  <c r="L136" i="23"/>
  <c r="L265" i="23"/>
  <c r="L230" i="23"/>
  <c r="L213" i="23"/>
  <c r="L208" i="23"/>
  <c r="L201" i="23"/>
  <c r="L179" i="23"/>
  <c r="L206" i="23"/>
  <c r="L175" i="23"/>
  <c r="L157" i="23"/>
  <c r="L173" i="23"/>
  <c r="L189" i="23"/>
  <c r="L211" i="23"/>
  <c r="L144" i="23"/>
  <c r="L263" i="23"/>
  <c r="L191" i="23"/>
  <c r="L158" i="23"/>
  <c r="L137" i="23"/>
  <c r="L262" i="23"/>
  <c r="L236" i="23"/>
  <c r="L164" i="23"/>
  <c r="L238" i="23"/>
  <c r="L145" i="23"/>
  <c r="L259" i="23"/>
  <c r="L221" i="23"/>
  <c r="L162" i="23"/>
  <c r="L209" i="23"/>
  <c r="L210" i="23"/>
  <c r="L180" i="23"/>
  <c r="L171" i="23"/>
  <c r="L163" i="23"/>
  <c r="L242" i="23"/>
  <c r="L264" i="23"/>
  <c r="L227" i="23"/>
  <c r="L196" i="23"/>
  <c r="L151" i="23"/>
  <c r="L184" i="23"/>
  <c r="L237" i="23"/>
  <c r="L170" i="23"/>
  <c r="K5" i="38"/>
  <c r="K236" i="38"/>
  <c r="K257" i="38"/>
  <c r="K156" i="38"/>
  <c r="K169" i="38"/>
  <c r="K134" i="38"/>
  <c r="K268" i="38"/>
  <c r="K243" i="38"/>
  <c r="K194" i="38"/>
  <c r="K192" i="38"/>
  <c r="K182" i="38"/>
  <c r="K165" i="38"/>
  <c r="K136" i="38"/>
  <c r="K256" i="38"/>
  <c r="K218" i="38"/>
  <c r="K265" i="38"/>
  <c r="K238" i="38"/>
  <c r="K229" i="38"/>
  <c r="K240" i="38"/>
  <c r="K248" i="38"/>
  <c r="K210" i="38"/>
  <c r="K220" i="38"/>
  <c r="K193" i="38"/>
  <c r="K183" i="38"/>
  <c r="K164" i="38"/>
  <c r="K158" i="38"/>
  <c r="K149" i="38"/>
  <c r="K259" i="38"/>
  <c r="K200" i="38"/>
  <c r="K166" i="38"/>
  <c r="K211" i="38"/>
  <c r="K152" i="38"/>
  <c r="K157" i="38"/>
  <c r="K161" i="38"/>
  <c r="K148" i="38"/>
  <c r="K176" i="38"/>
  <c r="K168" i="38"/>
  <c r="K215" i="38"/>
  <c r="K154" i="38"/>
  <c r="K245" i="38"/>
  <c r="K212" i="38"/>
  <c r="K239" i="38"/>
  <c r="K178" i="38"/>
  <c r="K162" i="38"/>
  <c r="K175" i="38"/>
  <c r="K196" i="38"/>
  <c r="K204" i="38"/>
  <c r="K262" i="38"/>
  <c r="K203" i="38"/>
  <c r="K208" i="38"/>
  <c r="K190" i="38"/>
  <c r="K151" i="38"/>
  <c r="K254" i="38"/>
  <c r="K247" i="38"/>
  <c r="K251" i="38"/>
  <c r="K244" i="38"/>
  <c r="K214" i="38"/>
  <c r="K195" i="38"/>
  <c r="K197" i="38"/>
  <c r="K217" i="38"/>
  <c r="K142" i="38"/>
  <c r="K153" i="38"/>
  <c r="K186" i="38"/>
  <c r="K138" i="38"/>
  <c r="K145" i="38"/>
  <c r="K255" i="38"/>
  <c r="K249" i="38"/>
  <c r="K216" i="38"/>
  <c r="K171" i="38"/>
  <c r="K252" i="38"/>
  <c r="K266" i="38"/>
  <c r="K235" i="38"/>
  <c r="K264" i="38"/>
  <c r="K224" i="38"/>
  <c r="K201" i="38"/>
  <c r="K170" i="38"/>
  <c r="K184" i="38"/>
  <c r="K225" i="38"/>
  <c r="K228" i="38"/>
  <c r="K160" i="38"/>
  <c r="K198" i="38"/>
  <c r="K139" i="38"/>
  <c r="K227" i="38"/>
  <c r="K213" i="38"/>
  <c r="K155" i="38"/>
  <c r="K173" i="38"/>
  <c r="K258" i="38"/>
  <c r="K205" i="38"/>
  <c r="K199" i="38"/>
  <c r="K253" i="38"/>
  <c r="K250" i="38"/>
  <c r="K177" i="38"/>
  <c r="K140" i="38"/>
  <c r="K261" i="38"/>
  <c r="K270" i="38"/>
  <c r="K223" i="38"/>
  <c r="K207" i="38"/>
  <c r="K180" i="38"/>
  <c r="K135" i="38"/>
  <c r="K167" i="38"/>
  <c r="K185" i="38"/>
  <c r="K144" i="38"/>
  <c r="K234" i="38"/>
  <c r="K143" i="38"/>
  <c r="K189" i="38"/>
  <c r="K206" i="38"/>
  <c r="K233" i="38"/>
  <c r="K141" i="38"/>
  <c r="K231" i="38"/>
  <c r="K172" i="38"/>
  <c r="K246" i="38"/>
  <c r="K191" i="38"/>
  <c r="K174" i="38"/>
  <c r="K209" i="38"/>
  <c r="K179" i="38"/>
  <c r="K232" i="38"/>
  <c r="K269" i="38"/>
  <c r="K237" i="38"/>
  <c r="K260" i="38"/>
  <c r="K221" i="38"/>
  <c r="K187" i="38"/>
  <c r="K181" i="38"/>
  <c r="K267" i="38"/>
  <c r="K263" i="38"/>
  <c r="K219" i="38"/>
  <c r="K159" i="38"/>
  <c r="K150" i="38"/>
  <c r="K230" i="38"/>
  <c r="K188" i="38"/>
  <c r="K147" i="38"/>
  <c r="K146" i="38"/>
  <c r="K242" i="38"/>
  <c r="K222" i="38"/>
  <c r="K241" i="38"/>
  <c r="K226" i="38"/>
  <c r="K202" i="38"/>
  <c r="K137" i="38"/>
  <c r="K163" i="38"/>
  <c r="K248" i="9"/>
  <c r="M246" i="9"/>
  <c r="P246" i="9" s="1"/>
  <c r="M219" i="20"/>
  <c r="P219" i="20" s="1"/>
  <c r="M243" i="20"/>
  <c r="P243" i="20" s="1"/>
  <c r="M146" i="20"/>
  <c r="P146" i="20" s="1"/>
  <c r="M253" i="20"/>
  <c r="P253" i="20" s="1"/>
  <c r="M197" i="20"/>
  <c r="P197" i="20" s="1"/>
  <c r="M198" i="20"/>
  <c r="P198" i="20" s="1"/>
  <c r="M247" i="20"/>
  <c r="P247" i="20" s="1"/>
  <c r="M250" i="20"/>
  <c r="P250" i="20" s="1"/>
  <c r="M190" i="20"/>
  <c r="P190" i="20" s="1"/>
  <c r="M261" i="20"/>
  <c r="P261" i="20" s="1"/>
  <c r="M136" i="20"/>
  <c r="P136" i="20" s="1"/>
  <c r="M148" i="32"/>
  <c r="P148" i="32" s="1"/>
  <c r="M242" i="32"/>
  <c r="P242" i="32" s="1"/>
  <c r="M137" i="32"/>
  <c r="P137" i="32" s="1"/>
  <c r="M266" i="32"/>
  <c r="P266" i="32" s="1"/>
  <c r="M222" i="32"/>
  <c r="P222" i="32" s="1"/>
  <c r="M267" i="32"/>
  <c r="P267" i="32" s="1"/>
  <c r="M147" i="32"/>
  <c r="P147" i="32" s="1"/>
  <c r="M173" i="32"/>
  <c r="P173" i="32" s="1"/>
  <c r="K67" i="12" s="1"/>
  <c r="Q67" i="12" s="1"/>
  <c r="M175" i="32"/>
  <c r="P175" i="32" s="1"/>
  <c r="M214" i="32"/>
  <c r="P214" i="32" s="1"/>
  <c r="M168" i="39"/>
  <c r="P168" i="39" s="1"/>
  <c r="M254" i="39"/>
  <c r="P254" i="39" s="1"/>
  <c r="M240" i="39"/>
  <c r="P240" i="39" s="1"/>
  <c r="M200" i="39"/>
  <c r="P200" i="39" s="1"/>
  <c r="M245" i="39"/>
  <c r="P245" i="39" s="1"/>
  <c r="M190" i="39"/>
  <c r="P190" i="39" s="1"/>
  <c r="M262" i="39"/>
  <c r="P262" i="39" s="1"/>
  <c r="K137" i="18"/>
  <c r="K158" i="18"/>
  <c r="K184" i="18"/>
  <c r="K135" i="18"/>
  <c r="K177" i="18"/>
  <c r="K189" i="18"/>
  <c r="K176" i="18"/>
  <c r="K251" i="18"/>
  <c r="K232" i="18"/>
  <c r="K168" i="18"/>
  <c r="K240" i="18"/>
  <c r="K258" i="18"/>
  <c r="K198" i="18"/>
  <c r="K215" i="18"/>
  <c r="K204" i="18"/>
  <c r="K182" i="18"/>
  <c r="K211" i="18"/>
  <c r="K259" i="18"/>
  <c r="K241" i="18"/>
  <c r="K249" i="18"/>
  <c r="K238" i="18"/>
  <c r="K208" i="18"/>
  <c r="K226" i="18"/>
  <c r="K219" i="18"/>
  <c r="K152" i="18"/>
  <c r="K138" i="18"/>
  <c r="K153" i="18"/>
  <c r="K183" i="18"/>
  <c r="K228" i="18"/>
  <c r="K221" i="18"/>
  <c r="K269" i="18"/>
  <c r="K242" i="18"/>
  <c r="K230" i="18"/>
  <c r="K148" i="18"/>
  <c r="K147" i="18"/>
  <c r="K172" i="18"/>
  <c r="K174" i="18"/>
  <c r="K236" i="18"/>
  <c r="K173" i="18"/>
  <c r="K202" i="18"/>
  <c r="K167" i="18"/>
  <c r="K197" i="18"/>
  <c r="K264" i="18"/>
  <c r="K246" i="18"/>
  <c r="K179" i="18"/>
  <c r="K175" i="18"/>
  <c r="K195" i="18"/>
  <c r="K217" i="18"/>
  <c r="K239" i="18"/>
  <c r="K213" i="18"/>
  <c r="K139" i="18"/>
  <c r="K234" i="18"/>
  <c r="K247" i="18"/>
  <c r="K187" i="18"/>
  <c r="K171" i="18"/>
  <c r="K178" i="18"/>
  <c r="K266" i="18"/>
  <c r="K194" i="18"/>
  <c r="K162" i="18"/>
  <c r="K165" i="18"/>
  <c r="K188" i="18"/>
  <c r="K190" i="18"/>
  <c r="K250" i="18"/>
  <c r="K257" i="18"/>
  <c r="K220" i="18"/>
  <c r="K218" i="18"/>
  <c r="K256" i="18"/>
  <c r="K199" i="18"/>
  <c r="K207" i="18"/>
  <c r="K142" i="18"/>
  <c r="K146" i="18"/>
  <c r="K200" i="18"/>
  <c r="K205" i="18"/>
  <c r="K155" i="18"/>
  <c r="K255" i="18"/>
  <c r="K268" i="18"/>
  <c r="K243" i="18"/>
  <c r="K235" i="18"/>
  <c r="K203" i="18"/>
  <c r="K164" i="18"/>
  <c r="K181" i="18"/>
  <c r="K237" i="18"/>
  <c r="K145" i="18"/>
  <c r="K229" i="18"/>
  <c r="K143" i="18"/>
  <c r="K270" i="18"/>
  <c r="K254" i="18"/>
  <c r="K212" i="18"/>
  <c r="K160" i="18"/>
  <c r="K166" i="18"/>
  <c r="K163" i="18"/>
  <c r="K233" i="18"/>
  <c r="K261" i="18"/>
  <c r="K262" i="18"/>
  <c r="K252" i="18"/>
  <c r="K224" i="18"/>
  <c r="K210" i="18"/>
  <c r="K223" i="18"/>
  <c r="K196" i="18"/>
  <c r="K154" i="18"/>
  <c r="K227" i="18"/>
  <c r="K161" i="18"/>
  <c r="K201" i="18"/>
  <c r="K136" i="18"/>
  <c r="K260" i="18"/>
  <c r="K245" i="18"/>
  <c r="K244" i="18"/>
  <c r="K206" i="18"/>
  <c r="K170" i="18"/>
  <c r="K149" i="18"/>
  <c r="K186" i="18"/>
  <c r="K157" i="18"/>
  <c r="K150" i="18"/>
  <c r="K265" i="18"/>
  <c r="K231" i="18"/>
  <c r="K253" i="18"/>
  <c r="K222" i="18"/>
  <c r="K141" i="18"/>
  <c r="K140" i="18"/>
  <c r="K169" i="18"/>
  <c r="K159" i="18"/>
  <c r="K214" i="18"/>
  <c r="K156" i="18"/>
  <c r="K144" i="18"/>
  <c r="K225" i="18"/>
  <c r="K267" i="18"/>
  <c r="K193" i="18"/>
  <c r="K191" i="18"/>
  <c r="K263" i="18"/>
  <c r="K209" i="18"/>
  <c r="K134" i="18"/>
  <c r="K192" i="18"/>
  <c r="K151" i="18"/>
  <c r="K248" i="18"/>
  <c r="K185" i="18"/>
  <c r="K216" i="18"/>
  <c r="K180" i="18"/>
  <c r="M5" i="14"/>
  <c r="P5" i="14" s="1"/>
  <c r="M143" i="14"/>
  <c r="P143" i="14" s="1"/>
  <c r="M135" i="14"/>
  <c r="P135" i="14" s="1"/>
  <c r="M171" i="14"/>
  <c r="P171" i="14" s="1"/>
  <c r="M136" i="14"/>
  <c r="P136" i="14" s="1"/>
  <c r="M223" i="14"/>
  <c r="P223" i="14" s="1"/>
  <c r="M160" i="14"/>
  <c r="P160" i="14" s="1"/>
  <c r="M140" i="14"/>
  <c r="P140" i="14" s="1"/>
  <c r="M156" i="14"/>
  <c r="P156" i="14" s="1"/>
  <c r="M141" i="14"/>
  <c r="P141" i="14" s="1"/>
  <c r="M205" i="14"/>
  <c r="P205" i="14" s="1"/>
  <c r="M154" i="14"/>
  <c r="P154" i="14" s="1"/>
  <c r="M170" i="14"/>
  <c r="P170" i="14" s="1"/>
  <c r="M201" i="14"/>
  <c r="P201" i="14" s="1"/>
  <c r="M163" i="14"/>
  <c r="P163" i="14" s="1"/>
  <c r="M197" i="14"/>
  <c r="P197" i="14" s="1"/>
  <c r="M134" i="14"/>
  <c r="P134" i="14" s="1"/>
  <c r="M138" i="14"/>
  <c r="P138" i="14" s="1"/>
  <c r="M255" i="14"/>
  <c r="P255" i="14" s="1"/>
  <c r="M142" i="14"/>
  <c r="P142" i="14" s="1"/>
  <c r="M240" i="14"/>
  <c r="P240" i="14" s="1"/>
  <c r="M172" i="14"/>
  <c r="P172" i="14" s="1"/>
  <c r="M146" i="14"/>
  <c r="P146" i="14" s="1"/>
  <c r="M137" i="14"/>
  <c r="P137" i="14" s="1"/>
  <c r="M224" i="14"/>
  <c r="P224" i="14" s="1"/>
  <c r="M193" i="14"/>
  <c r="P193" i="14" s="1"/>
  <c r="M218" i="14"/>
  <c r="P218" i="14" s="1"/>
  <c r="M153" i="14"/>
  <c r="P153" i="14" s="1"/>
  <c r="M264" i="14"/>
  <c r="P264" i="14" s="1"/>
  <c r="M228" i="14"/>
  <c r="P228" i="14" s="1"/>
  <c r="M219" i="14"/>
  <c r="P219" i="14" s="1"/>
  <c r="M260" i="14"/>
  <c r="P260" i="14" s="1"/>
  <c r="M199" i="14"/>
  <c r="P199" i="14" s="1"/>
  <c r="M181" i="14"/>
  <c r="P181" i="14" s="1"/>
  <c r="M165" i="14"/>
  <c r="P165" i="14" s="1"/>
  <c r="M184" i="14"/>
  <c r="P184" i="14" s="1"/>
  <c r="M167" i="14"/>
  <c r="P167" i="14" s="1"/>
  <c r="M206" i="14"/>
  <c r="P206" i="14" s="1"/>
  <c r="M261" i="14"/>
  <c r="P261" i="14" s="1"/>
  <c r="M203" i="14"/>
  <c r="P203" i="14" s="1"/>
  <c r="M216" i="14"/>
  <c r="P216" i="14" s="1"/>
  <c r="M202" i="14"/>
  <c r="P202" i="14" s="1"/>
  <c r="M211" i="14"/>
  <c r="P211" i="14" s="1"/>
  <c r="M241" i="14"/>
  <c r="P241" i="14" s="1"/>
  <c r="M256" i="14"/>
  <c r="P256" i="14" s="1"/>
  <c r="M269" i="14"/>
  <c r="P269" i="14" s="1"/>
  <c r="M267" i="14"/>
  <c r="P267" i="14" s="1"/>
  <c r="M246" i="14"/>
  <c r="P246" i="14" s="1"/>
  <c r="M235" i="14"/>
  <c r="P235" i="14" s="1"/>
  <c r="M217" i="14"/>
  <c r="P217" i="14" s="1"/>
  <c r="M207" i="14"/>
  <c r="P207" i="14" s="1"/>
  <c r="M176" i="14"/>
  <c r="P176" i="14" s="1"/>
  <c r="M175" i="14"/>
  <c r="P175" i="14" s="1"/>
  <c r="M245" i="14"/>
  <c r="P245" i="14" s="1"/>
  <c r="M253" i="14"/>
  <c r="P253" i="14" s="1"/>
  <c r="M242" i="14"/>
  <c r="P242" i="14" s="1"/>
  <c r="M225" i="14"/>
  <c r="P225" i="14" s="1"/>
  <c r="M177" i="14"/>
  <c r="P177" i="14" s="1"/>
  <c r="M161" i="14"/>
  <c r="P161" i="14" s="1"/>
  <c r="M152" i="14"/>
  <c r="P152" i="14" s="1"/>
  <c r="M166" i="14"/>
  <c r="P166" i="14" s="1"/>
  <c r="M257" i="14"/>
  <c r="P257" i="14" s="1"/>
  <c r="M270" i="14"/>
  <c r="P270" i="14" s="1"/>
  <c r="K97" i="12" s="1"/>
  <c r="Q97" i="12" s="1"/>
  <c r="M259" i="14"/>
  <c r="P259" i="14" s="1"/>
  <c r="M200" i="14"/>
  <c r="P200" i="14" s="1"/>
  <c r="M191" i="14"/>
  <c r="P191" i="14" s="1"/>
  <c r="M179" i="14"/>
  <c r="P179" i="14" s="1"/>
  <c r="M148" i="14"/>
  <c r="P148" i="14" s="1"/>
  <c r="M268" i="14"/>
  <c r="P268" i="14" s="1"/>
  <c r="M252" i="14"/>
  <c r="P252" i="14" s="1"/>
  <c r="M232" i="14"/>
  <c r="P232" i="14" s="1"/>
  <c r="M231" i="14"/>
  <c r="P231" i="14" s="1"/>
  <c r="M230" i="14"/>
  <c r="P230" i="14" s="1"/>
  <c r="M194" i="14"/>
  <c r="P194" i="14" s="1"/>
  <c r="M174" i="14"/>
  <c r="P174" i="14" s="1"/>
  <c r="M249" i="14"/>
  <c r="P249" i="14" s="1"/>
  <c r="M254" i="14"/>
  <c r="P254" i="14" s="1"/>
  <c r="M239" i="14"/>
  <c r="P239" i="14" s="1"/>
  <c r="M238" i="14"/>
  <c r="P238" i="14" s="1"/>
  <c r="M229" i="14"/>
  <c r="P229" i="14" s="1"/>
  <c r="M189" i="14"/>
  <c r="P189" i="14" s="1"/>
  <c r="M173" i="14"/>
  <c r="P173" i="14" s="1"/>
  <c r="K68" i="12" s="1"/>
  <c r="Q68" i="12" s="1"/>
  <c r="M158" i="14"/>
  <c r="P158" i="14" s="1"/>
  <c r="M210" i="14"/>
  <c r="P210" i="14" s="1"/>
  <c r="M144" i="14"/>
  <c r="P144" i="14" s="1"/>
  <c r="M212" i="14"/>
  <c r="P212" i="14" s="1"/>
  <c r="M266" i="14"/>
  <c r="P266" i="14" s="1"/>
  <c r="M244" i="14"/>
  <c r="P244" i="14" s="1"/>
  <c r="M226" i="14"/>
  <c r="P226" i="14" s="1"/>
  <c r="M195" i="14"/>
  <c r="P195" i="14" s="1"/>
  <c r="M183" i="14"/>
  <c r="P183" i="14" s="1"/>
  <c r="M190" i="14"/>
  <c r="P190" i="14" s="1"/>
  <c r="M178" i="14"/>
  <c r="P178" i="14" s="1"/>
  <c r="M145" i="14"/>
  <c r="P145" i="14" s="1"/>
  <c r="M262" i="14"/>
  <c r="P262" i="14" s="1"/>
  <c r="M258" i="14"/>
  <c r="P258" i="14" s="1"/>
  <c r="M237" i="14"/>
  <c r="P237" i="14" s="1"/>
  <c r="M196" i="14"/>
  <c r="P196" i="14" s="1"/>
  <c r="M187" i="14"/>
  <c r="P187" i="14" s="1"/>
  <c r="M164" i="14"/>
  <c r="P164" i="14" s="1"/>
  <c r="M162" i="14"/>
  <c r="P162" i="14" s="1"/>
  <c r="M159" i="14"/>
  <c r="P159" i="14" s="1"/>
  <c r="M263" i="14"/>
  <c r="P263" i="14" s="1"/>
  <c r="M250" i="14"/>
  <c r="P250" i="14" s="1"/>
  <c r="M222" i="14"/>
  <c r="P222" i="14" s="1"/>
  <c r="M198" i="14"/>
  <c r="P198" i="14" s="1"/>
  <c r="M247" i="14"/>
  <c r="P247" i="14" s="1"/>
  <c r="M213" i="14"/>
  <c r="P213" i="14" s="1"/>
  <c r="M186" i="14"/>
  <c r="P186" i="14" s="1"/>
  <c r="M139" i="14"/>
  <c r="P139" i="14" s="1"/>
  <c r="M234" i="14"/>
  <c r="P234" i="14" s="1"/>
  <c r="M214" i="14"/>
  <c r="P214" i="14" s="1"/>
  <c r="M221" i="14"/>
  <c r="P221" i="14" s="1"/>
  <c r="M180" i="14"/>
  <c r="P180" i="14" s="1"/>
  <c r="M251" i="14"/>
  <c r="P251" i="14" s="1"/>
  <c r="M220" i="14"/>
  <c r="P220" i="14" s="1"/>
  <c r="M188" i="14"/>
  <c r="P188" i="14" s="1"/>
  <c r="M204" i="14"/>
  <c r="P204" i="14" s="1"/>
  <c r="M185" i="14"/>
  <c r="P185" i="14" s="1"/>
  <c r="M147" i="14"/>
  <c r="P147" i="14" s="1"/>
  <c r="M236" i="14"/>
  <c r="P236" i="14" s="1"/>
  <c r="M168" i="14"/>
  <c r="P168" i="14" s="1"/>
  <c r="M233" i="14"/>
  <c r="P233" i="14" s="1"/>
  <c r="M208" i="14"/>
  <c r="P208" i="14" s="1"/>
  <c r="M157" i="14"/>
  <c r="P157" i="14" s="1"/>
  <c r="M169" i="14"/>
  <c r="P169" i="14" s="1"/>
  <c r="M149" i="14"/>
  <c r="P149" i="14" s="1"/>
  <c r="M243" i="14"/>
  <c r="P243" i="14" s="1"/>
  <c r="M215" i="14"/>
  <c r="P215" i="14" s="1"/>
  <c r="M150" i="14"/>
  <c r="P150" i="14" s="1"/>
  <c r="M151" i="14"/>
  <c r="P151" i="14" s="1"/>
  <c r="M248" i="14"/>
  <c r="P248" i="14" s="1"/>
  <c r="M227" i="14"/>
  <c r="P227" i="14" s="1"/>
  <c r="M182" i="14"/>
  <c r="P182" i="14" s="1"/>
  <c r="M192" i="14"/>
  <c r="P192" i="14" s="1"/>
  <c r="M209" i="14"/>
  <c r="P209" i="14" s="1"/>
  <c r="M155" i="14"/>
  <c r="P155" i="14" s="1"/>
  <c r="M265" i="14"/>
  <c r="P265" i="14" s="1"/>
  <c r="L198" i="14"/>
  <c r="L232" i="14"/>
  <c r="L135" i="14"/>
  <c r="L137" i="14"/>
  <c r="L179" i="14"/>
  <c r="L252" i="14"/>
  <c r="L265" i="14"/>
  <c r="L191" i="14"/>
  <c r="L199" i="14"/>
  <c r="L194" i="14"/>
  <c r="L189" i="14"/>
  <c r="L255" i="14"/>
  <c r="L256" i="14"/>
  <c r="L211" i="14"/>
  <c r="L222" i="14"/>
  <c r="L200" i="14"/>
  <c r="L195" i="14"/>
  <c r="L251" i="14"/>
  <c r="L134" i="14"/>
  <c r="L245" i="14"/>
  <c r="L152" i="14"/>
  <c r="L190" i="14"/>
  <c r="L160" i="14"/>
  <c r="L259" i="14"/>
  <c r="L266" i="14"/>
  <c r="L221" i="14"/>
  <c r="L156" i="14"/>
  <c r="L178" i="14"/>
  <c r="L171" i="14"/>
  <c r="L258" i="14"/>
  <c r="L249" i="14"/>
  <c r="L208" i="14"/>
  <c r="L213" i="14"/>
  <c r="L186" i="14"/>
  <c r="L173" i="14"/>
  <c r="L162" i="14"/>
  <c r="L142" i="14"/>
  <c r="L143" i="14"/>
  <c r="L270" i="14"/>
  <c r="L243" i="14"/>
  <c r="L205" i="14"/>
  <c r="L188" i="14"/>
  <c r="L169" i="14"/>
  <c r="L176" i="14"/>
  <c r="L164" i="14"/>
  <c r="L253" i="14"/>
  <c r="L238" i="14"/>
  <c r="L202" i="14"/>
  <c r="L229" i="14"/>
  <c r="L210" i="14"/>
  <c r="L197" i="14"/>
  <c r="L212" i="14"/>
  <c r="L183" i="14"/>
  <c r="L155" i="14"/>
  <c r="L244" i="14"/>
  <c r="L226" i="14"/>
  <c r="L177" i="14"/>
  <c r="L257" i="14"/>
  <c r="L217" i="14"/>
  <c r="L237" i="14"/>
  <c r="L192" i="14"/>
  <c r="L185" i="14"/>
  <c r="L163" i="14"/>
  <c r="L187" i="14"/>
  <c r="L180" i="14"/>
  <c r="L161" i="14"/>
  <c r="L145" i="14"/>
  <c r="L136" i="14"/>
  <c r="L267" i="14"/>
  <c r="L262" i="14"/>
  <c r="L239" i="14"/>
  <c r="L269" i="14"/>
  <c r="L236" i="14"/>
  <c r="L201" i="14"/>
  <c r="L209" i="14"/>
  <c r="L215" i="14"/>
  <c r="L153" i="14"/>
  <c r="L184" i="14"/>
  <c r="L157" i="14"/>
  <c r="L234" i="14"/>
  <c r="L230" i="14"/>
  <c r="L214" i="14"/>
  <c r="L228" i="14"/>
  <c r="L203" i="14"/>
  <c r="L225" i="14"/>
  <c r="L172" i="14"/>
  <c r="L150" i="14"/>
  <c r="L182" i="14"/>
  <c r="L147" i="14"/>
  <c r="L141" i="14"/>
  <c r="L250" i="14"/>
  <c r="L167" i="14"/>
  <c r="L148" i="14"/>
  <c r="L263" i="14"/>
  <c r="L246" i="14"/>
  <c r="L227" i="14"/>
  <c r="L175" i="14"/>
  <c r="L159" i="14"/>
  <c r="L168" i="14"/>
  <c r="L216" i="14"/>
  <c r="L261" i="14"/>
  <c r="L235" i="14"/>
  <c r="L165" i="14"/>
  <c r="L139" i="14"/>
  <c r="L260" i="14"/>
  <c r="L248" i="14"/>
  <c r="L233" i="14"/>
  <c r="L218" i="14"/>
  <c r="L204" i="14"/>
  <c r="L219" i="14"/>
  <c r="L241" i="14"/>
  <c r="L220" i="14"/>
  <c r="L206" i="14"/>
  <c r="L181" i="14"/>
  <c r="L140" i="14"/>
  <c r="L240" i="14"/>
  <c r="L224" i="14"/>
  <c r="L170" i="14"/>
  <c r="L151" i="14"/>
  <c r="L247" i="14"/>
  <c r="L196" i="14"/>
  <c r="L223" i="14"/>
  <c r="L174" i="14"/>
  <c r="L264" i="14"/>
  <c r="L231" i="14"/>
  <c r="L154" i="14"/>
  <c r="L158" i="14"/>
  <c r="L146" i="14"/>
  <c r="L144" i="14"/>
  <c r="L268" i="14"/>
  <c r="L193" i="14"/>
  <c r="L138" i="14"/>
  <c r="L207" i="14"/>
  <c r="L254" i="14"/>
  <c r="L149" i="14"/>
  <c r="L242" i="14"/>
  <c r="L166" i="14"/>
  <c r="L134" i="22"/>
  <c r="L141" i="22"/>
  <c r="L202" i="22"/>
  <c r="L137" i="22"/>
  <c r="L204" i="22"/>
  <c r="L259" i="22"/>
  <c r="L136" i="22"/>
  <c r="L232" i="22"/>
  <c r="L213" i="22"/>
  <c r="L191" i="22"/>
  <c r="L250" i="22"/>
  <c r="L180" i="22"/>
  <c r="L135" i="22"/>
  <c r="L228" i="22"/>
  <c r="L209" i="22"/>
  <c r="L164" i="22"/>
  <c r="L170" i="22"/>
  <c r="L268" i="22"/>
  <c r="L174" i="22"/>
  <c r="L264" i="22"/>
  <c r="L217" i="22"/>
  <c r="L219" i="22"/>
  <c r="L211" i="22"/>
  <c r="L163" i="22"/>
  <c r="L223" i="22"/>
  <c r="L269" i="22"/>
  <c r="L249" i="22"/>
  <c r="L261" i="22"/>
  <c r="L216" i="22"/>
  <c r="L166" i="22"/>
  <c r="L152" i="22"/>
  <c r="L177" i="22"/>
  <c r="L139" i="22"/>
  <c r="L270" i="22"/>
  <c r="L238" i="22"/>
  <c r="L265" i="22"/>
  <c r="L267" i="22"/>
  <c r="L243" i="22"/>
  <c r="L224" i="22"/>
  <c r="L207" i="22"/>
  <c r="L194" i="22"/>
  <c r="L226" i="22"/>
  <c r="L183" i="22"/>
  <c r="L179" i="22"/>
  <c r="L140" i="22"/>
  <c r="L251" i="22"/>
  <c r="L257" i="22"/>
  <c r="L236" i="22"/>
  <c r="L212" i="22"/>
  <c r="L178" i="22"/>
  <c r="L247" i="22"/>
  <c r="L235" i="22"/>
  <c r="L227" i="22"/>
  <c r="L208" i="22"/>
  <c r="L175" i="22"/>
  <c r="L143" i="22"/>
  <c r="L145" i="22"/>
  <c r="L138" i="22"/>
  <c r="L151" i="22"/>
  <c r="L255" i="22"/>
  <c r="L220" i="22"/>
  <c r="L172" i="22"/>
  <c r="L144" i="22"/>
  <c r="L237" i="22"/>
  <c r="L233" i="22"/>
  <c r="L258" i="22"/>
  <c r="L190" i="22"/>
  <c r="L176" i="22"/>
  <c r="L197" i="22"/>
  <c r="L169" i="22"/>
  <c r="L184" i="22"/>
  <c r="L189" i="22"/>
  <c r="L242" i="22"/>
  <c r="L148" i="22"/>
  <c r="L142" i="22"/>
  <c r="L256" i="22"/>
  <c r="L240" i="22"/>
  <c r="L225" i="22"/>
  <c r="L245" i="22"/>
  <c r="L241" i="22"/>
  <c r="L230" i="22"/>
  <c r="L222" i="22"/>
  <c r="L206" i="22"/>
  <c r="L210" i="22"/>
  <c r="L173" i="22"/>
  <c r="L168" i="22"/>
  <c r="L201" i="22"/>
  <c r="L200" i="22"/>
  <c r="L161" i="22"/>
  <c r="L147" i="22"/>
  <c r="L195" i="22"/>
  <c r="L260" i="22"/>
  <c r="L244" i="22"/>
  <c r="L229" i="22"/>
  <c r="L167" i="22"/>
  <c r="L254" i="22"/>
  <c r="L239" i="22"/>
  <c r="L215" i="22"/>
  <c r="L186" i="22"/>
  <c r="L193" i="22"/>
  <c r="L192" i="22"/>
  <c r="L160" i="22"/>
  <c r="L146" i="22"/>
  <c r="L149" i="22"/>
  <c r="L156" i="22"/>
  <c r="L155" i="22"/>
  <c r="L263" i="22"/>
  <c r="L157" i="22"/>
  <c r="L153" i="22"/>
  <c r="L205" i="22"/>
  <c r="L266" i="22"/>
  <c r="L248" i="22"/>
  <c r="L182" i="22"/>
  <c r="L185" i="22"/>
  <c r="L162" i="22"/>
  <c r="L253" i="22"/>
  <c r="L159" i="22"/>
  <c r="L171" i="22"/>
  <c r="L262" i="22"/>
  <c r="L246" i="22"/>
  <c r="L158" i="22"/>
  <c r="L188" i="22"/>
  <c r="L218" i="22"/>
  <c r="L231" i="22"/>
  <c r="L203" i="22"/>
  <c r="L214" i="22"/>
  <c r="L165" i="22"/>
  <c r="L252" i="22"/>
  <c r="L234" i="22"/>
  <c r="L221" i="22"/>
  <c r="L150" i="22"/>
  <c r="L181" i="22"/>
  <c r="L199" i="22"/>
  <c r="L154" i="22"/>
  <c r="L198" i="22"/>
  <c r="L196" i="22"/>
  <c r="L187" i="22"/>
  <c r="K137" i="31"/>
  <c r="K254" i="31"/>
  <c r="K221" i="31"/>
  <c r="K202" i="31"/>
  <c r="K135" i="31"/>
  <c r="K229" i="31"/>
  <c r="K152" i="31"/>
  <c r="K171" i="31"/>
  <c r="K155" i="31"/>
  <c r="K139" i="31"/>
  <c r="K267" i="31"/>
  <c r="K209" i="31"/>
  <c r="K225" i="31"/>
  <c r="K214" i="31"/>
  <c r="K245" i="31"/>
  <c r="K163" i="31"/>
  <c r="K147" i="31"/>
  <c r="K201" i="31"/>
  <c r="K242" i="31"/>
  <c r="K208" i="31"/>
  <c r="K189" i="31"/>
  <c r="K239" i="31"/>
  <c r="K217" i="31"/>
  <c r="K134" i="31"/>
  <c r="K210" i="31"/>
  <c r="K174" i="31"/>
  <c r="K164" i="31"/>
  <c r="K183" i="31"/>
  <c r="K256" i="31"/>
  <c r="K236" i="31"/>
  <c r="K233" i="31"/>
  <c r="K200" i="31"/>
  <c r="K157" i="31"/>
  <c r="K138" i="31"/>
  <c r="K231" i="31"/>
  <c r="K182" i="31"/>
  <c r="K218" i="31"/>
  <c r="K246" i="31"/>
  <c r="K206" i="31"/>
  <c r="K216" i="31"/>
  <c r="K222" i="31"/>
  <c r="K151" i="31"/>
  <c r="K158" i="31"/>
  <c r="K268" i="31"/>
  <c r="K247" i="31"/>
  <c r="K237" i="31"/>
  <c r="K153" i="31"/>
  <c r="K168" i="31"/>
  <c r="K180" i="31"/>
  <c r="K175" i="31"/>
  <c r="K248" i="31"/>
  <c r="K142" i="31"/>
  <c r="K244" i="31"/>
  <c r="K150" i="31"/>
  <c r="K187" i="31"/>
  <c r="K243" i="31"/>
  <c r="K257" i="31"/>
  <c r="K227" i="31"/>
  <c r="K207" i="31"/>
  <c r="K198" i="31"/>
  <c r="K165" i="31"/>
  <c r="K203" i="31"/>
  <c r="K197" i="31"/>
  <c r="K144" i="31"/>
  <c r="K270" i="31"/>
  <c r="K234" i="31"/>
  <c r="K251" i="31"/>
  <c r="K240" i="31"/>
  <c r="K230" i="31"/>
  <c r="K213" i="31"/>
  <c r="K212" i="31"/>
  <c r="K159" i="31"/>
  <c r="K140" i="31"/>
  <c r="K181" i="31"/>
  <c r="K166" i="31"/>
  <c r="K260" i="31"/>
  <c r="K223" i="31"/>
  <c r="K205" i="31"/>
  <c r="K161" i="31"/>
  <c r="K154" i="31"/>
  <c r="K156" i="31"/>
  <c r="K136" i="31"/>
  <c r="K192" i="31"/>
  <c r="K172" i="31"/>
  <c r="K186" i="31"/>
  <c r="K266" i="31"/>
  <c r="K241" i="31"/>
  <c r="K143" i="31"/>
  <c r="K220" i="31"/>
  <c r="K224" i="31"/>
  <c r="K252" i="31"/>
  <c r="K219" i="31"/>
  <c r="K145" i="31"/>
  <c r="K184" i="31"/>
  <c r="K235" i="31"/>
  <c r="K149" i="31"/>
  <c r="K170" i="31"/>
  <c r="K204" i="31"/>
  <c r="K263" i="31"/>
  <c r="K178" i="31"/>
  <c r="K261" i="31"/>
  <c r="K253" i="31"/>
  <c r="K215" i="31"/>
  <c r="K173" i="31"/>
  <c r="K160" i="31"/>
  <c r="K262" i="31"/>
  <c r="K238" i="31"/>
  <c r="K162" i="31"/>
  <c r="K185" i="31"/>
  <c r="K177" i="31"/>
  <c r="K259" i="31"/>
  <c r="K211" i="31"/>
  <c r="K196" i="31"/>
  <c r="K265" i="31"/>
  <c r="K195" i="31"/>
  <c r="K264" i="31"/>
  <c r="K191" i="31"/>
  <c r="K146" i="31"/>
  <c r="K232" i="31"/>
  <c r="K269" i="31"/>
  <c r="K176" i="31"/>
  <c r="K258" i="31"/>
  <c r="K228" i="31"/>
  <c r="K148" i="31"/>
  <c r="K190" i="31"/>
  <c r="K199" i="31"/>
  <c r="K141" i="31"/>
  <c r="K194" i="31"/>
  <c r="K249" i="31"/>
  <c r="K255" i="31"/>
  <c r="K193" i="31"/>
  <c r="K167" i="31"/>
  <c r="K179" i="31"/>
  <c r="K250" i="31"/>
  <c r="K169" i="31"/>
  <c r="K188" i="31"/>
  <c r="K226" i="31"/>
  <c r="M145" i="31"/>
  <c r="P145" i="31" s="1"/>
  <c r="M139" i="31"/>
  <c r="P139" i="31" s="1"/>
  <c r="M167" i="31"/>
  <c r="P167" i="31" s="1"/>
  <c r="M168" i="31"/>
  <c r="P168" i="31" s="1"/>
  <c r="M146" i="31"/>
  <c r="P146" i="31" s="1"/>
  <c r="M152" i="31"/>
  <c r="P152" i="31" s="1"/>
  <c r="M172" i="31"/>
  <c r="P172" i="31" s="1"/>
  <c r="M156" i="31"/>
  <c r="P156" i="31" s="1"/>
  <c r="M235" i="31"/>
  <c r="P235" i="31" s="1"/>
  <c r="M153" i="31"/>
  <c r="P153" i="31" s="1"/>
  <c r="M147" i="31"/>
  <c r="P147" i="31" s="1"/>
  <c r="M143" i="31"/>
  <c r="P143" i="31" s="1"/>
  <c r="M164" i="31"/>
  <c r="P164" i="31" s="1"/>
  <c r="M178" i="31"/>
  <c r="P178" i="31" s="1"/>
  <c r="M148" i="31"/>
  <c r="P148" i="31" s="1"/>
  <c r="M170" i="31"/>
  <c r="P170" i="31" s="1"/>
  <c r="M140" i="31"/>
  <c r="P140" i="31" s="1"/>
  <c r="M141" i="31"/>
  <c r="P141" i="31" s="1"/>
  <c r="M157" i="31"/>
  <c r="P157" i="31" s="1"/>
  <c r="M173" i="31"/>
  <c r="P173" i="31" s="1"/>
  <c r="K65" i="12" s="1"/>
  <c r="Q65" i="12" s="1"/>
  <c r="M161" i="31"/>
  <c r="P161" i="31" s="1"/>
  <c r="M151" i="31"/>
  <c r="P151" i="31" s="1"/>
  <c r="M158" i="31"/>
  <c r="P158" i="31" s="1"/>
  <c r="M144" i="31"/>
  <c r="P144" i="31" s="1"/>
  <c r="M174" i="31"/>
  <c r="P174" i="31" s="1"/>
  <c r="M160" i="31"/>
  <c r="P160" i="31" s="1"/>
  <c r="M169" i="31"/>
  <c r="P169" i="31" s="1"/>
  <c r="M159" i="31"/>
  <c r="P159" i="31" s="1"/>
  <c r="M150" i="31"/>
  <c r="P150" i="31" s="1"/>
  <c r="M142" i="31"/>
  <c r="P142" i="31" s="1"/>
  <c r="M165" i="31"/>
  <c r="P165" i="31" s="1"/>
  <c r="M155" i="31"/>
  <c r="P155" i="31" s="1"/>
  <c r="M171" i="31"/>
  <c r="P171" i="31" s="1"/>
  <c r="M166" i="31"/>
  <c r="P166" i="31" s="1"/>
  <c r="M163" i="31"/>
  <c r="P163" i="31" s="1"/>
  <c r="M154" i="31"/>
  <c r="P154" i="31" s="1"/>
  <c r="M149" i="31"/>
  <c r="P149" i="31" s="1"/>
  <c r="M162" i="31"/>
  <c r="P162" i="31" s="1"/>
  <c r="M189" i="31"/>
  <c r="P189" i="31" s="1"/>
  <c r="M138" i="31"/>
  <c r="P138" i="31" s="1"/>
  <c r="M136" i="31"/>
  <c r="P136" i="31" s="1"/>
  <c r="M225" i="31"/>
  <c r="P225" i="31" s="1"/>
  <c r="M177" i="31"/>
  <c r="P177" i="31" s="1"/>
  <c r="M264" i="31"/>
  <c r="P264" i="31" s="1"/>
  <c r="M209" i="31"/>
  <c r="P209" i="31" s="1"/>
  <c r="M134" i="31"/>
  <c r="P134" i="31" s="1"/>
  <c r="M183" i="31"/>
  <c r="P183" i="31" s="1"/>
  <c r="M218" i="31"/>
  <c r="P218" i="31" s="1"/>
  <c r="M199" i="31"/>
  <c r="P199" i="31" s="1"/>
  <c r="M266" i="31"/>
  <c r="P266" i="31" s="1"/>
  <c r="M250" i="31"/>
  <c r="P250" i="31" s="1"/>
  <c r="M204" i="31"/>
  <c r="P204" i="31" s="1"/>
  <c r="M135" i="31"/>
  <c r="P135" i="31" s="1"/>
  <c r="M201" i="31"/>
  <c r="P201" i="31" s="1"/>
  <c r="M137" i="31"/>
  <c r="P137" i="31" s="1"/>
  <c r="M175" i="31"/>
  <c r="P175" i="31" s="1"/>
  <c r="M198" i="31"/>
  <c r="P198" i="31" s="1"/>
  <c r="M200" i="31"/>
  <c r="P200" i="31" s="1"/>
  <c r="M254" i="31"/>
  <c r="P254" i="31" s="1"/>
  <c r="M231" i="31"/>
  <c r="P231" i="31" s="1"/>
  <c r="M223" i="31"/>
  <c r="P223" i="31" s="1"/>
  <c r="M228" i="31"/>
  <c r="P228" i="31" s="1"/>
  <c r="M179" i="31"/>
  <c r="P179" i="31" s="1"/>
  <c r="M230" i="31"/>
  <c r="P230" i="31" s="1"/>
  <c r="M180" i="31"/>
  <c r="P180" i="31" s="1"/>
  <c r="M247" i="31"/>
  <c r="P247" i="31" s="1"/>
  <c r="M265" i="31"/>
  <c r="P265" i="31" s="1"/>
  <c r="M252" i="31"/>
  <c r="P252" i="31" s="1"/>
  <c r="M245" i="31"/>
  <c r="P245" i="31" s="1"/>
  <c r="M262" i="31"/>
  <c r="P262" i="31" s="1"/>
  <c r="M267" i="31"/>
  <c r="P267" i="31" s="1"/>
  <c r="M236" i="31"/>
  <c r="P236" i="31" s="1"/>
  <c r="M232" i="31"/>
  <c r="P232" i="31" s="1"/>
  <c r="M196" i="31"/>
  <c r="P196" i="31" s="1"/>
  <c r="M192" i="31"/>
  <c r="P192" i="31" s="1"/>
  <c r="M188" i="31"/>
  <c r="P188" i="31" s="1"/>
  <c r="M270" i="31"/>
  <c r="P270" i="31" s="1"/>
  <c r="K94" i="12" s="1"/>
  <c r="Q94" i="12" s="1"/>
  <c r="M234" i="31"/>
  <c r="P234" i="31" s="1"/>
  <c r="M219" i="31"/>
  <c r="P219" i="31" s="1"/>
  <c r="M191" i="31"/>
  <c r="P191" i="31" s="1"/>
  <c r="M212" i="31"/>
  <c r="P212" i="31" s="1"/>
  <c r="M257" i="31"/>
  <c r="P257" i="31" s="1"/>
  <c r="M197" i="31"/>
  <c r="P197" i="31" s="1"/>
  <c r="M202" i="31"/>
  <c r="P202" i="31" s="1"/>
  <c r="M261" i="31"/>
  <c r="P261" i="31" s="1"/>
  <c r="M221" i="31"/>
  <c r="P221" i="31" s="1"/>
  <c r="M217" i="31"/>
  <c r="P217" i="31" s="1"/>
  <c r="M260" i="31"/>
  <c r="P260" i="31" s="1"/>
  <c r="M193" i="31"/>
  <c r="P193" i="31" s="1"/>
  <c r="M182" i="31"/>
  <c r="P182" i="31" s="1"/>
  <c r="M233" i="31"/>
  <c r="P233" i="31" s="1"/>
  <c r="M227" i="31"/>
  <c r="P227" i="31" s="1"/>
  <c r="M244" i="31"/>
  <c r="P244" i="31" s="1"/>
  <c r="M194" i="31"/>
  <c r="P194" i="31" s="1"/>
  <c r="M255" i="31"/>
  <c r="P255" i="31" s="1"/>
  <c r="M269" i="31"/>
  <c r="P269" i="31" s="1"/>
  <c r="M246" i="31"/>
  <c r="P246" i="31" s="1"/>
  <c r="M226" i="31"/>
  <c r="P226" i="31" s="1"/>
  <c r="M214" i="31"/>
  <c r="P214" i="31" s="1"/>
  <c r="M239" i="31"/>
  <c r="P239" i="31" s="1"/>
  <c r="M215" i="31"/>
  <c r="P215" i="31" s="1"/>
  <c r="M176" i="31"/>
  <c r="P176" i="31" s="1"/>
  <c r="M211" i="31"/>
  <c r="P211" i="31" s="1"/>
  <c r="M224" i="31"/>
  <c r="P224" i="31" s="1"/>
  <c r="M240" i="31"/>
  <c r="P240" i="31" s="1"/>
  <c r="M238" i="31"/>
  <c r="P238" i="31" s="1"/>
  <c r="M195" i="31"/>
  <c r="P195" i="31" s="1"/>
  <c r="M268" i="31"/>
  <c r="P268" i="31" s="1"/>
  <c r="M241" i="31"/>
  <c r="P241" i="31" s="1"/>
  <c r="M222" i="31"/>
  <c r="P222" i="31" s="1"/>
  <c r="M208" i="31"/>
  <c r="P208" i="31" s="1"/>
  <c r="M242" i="31"/>
  <c r="P242" i="31" s="1"/>
  <c r="M184" i="31"/>
  <c r="P184" i="31" s="1"/>
  <c r="M229" i="31"/>
  <c r="P229" i="31" s="1"/>
  <c r="M186" i="31"/>
  <c r="P186" i="31" s="1"/>
  <c r="M185" i="31"/>
  <c r="P185" i="31" s="1"/>
  <c r="M237" i="31"/>
  <c r="P237" i="31" s="1"/>
  <c r="M259" i="31"/>
  <c r="P259" i="31" s="1"/>
  <c r="M256" i="31"/>
  <c r="P256" i="31" s="1"/>
  <c r="M253" i="31"/>
  <c r="P253" i="31" s="1"/>
  <c r="M210" i="31"/>
  <c r="P210" i="31" s="1"/>
  <c r="M187" i="31"/>
  <c r="P187" i="31" s="1"/>
  <c r="M243" i="31"/>
  <c r="P243" i="31" s="1"/>
  <c r="M251" i="31"/>
  <c r="P251" i="31" s="1"/>
  <c r="M249" i="31"/>
  <c r="P249" i="31" s="1"/>
  <c r="M207" i="31"/>
  <c r="P207" i="31" s="1"/>
  <c r="M206" i="31"/>
  <c r="P206" i="31" s="1"/>
  <c r="M213" i="31"/>
  <c r="P213" i="31" s="1"/>
  <c r="M263" i="31"/>
  <c r="P263" i="31" s="1"/>
  <c r="M181" i="31"/>
  <c r="P181" i="31" s="1"/>
  <c r="M258" i="31"/>
  <c r="P258" i="31" s="1"/>
  <c r="M248" i="31"/>
  <c r="P248" i="31" s="1"/>
  <c r="M205" i="31"/>
  <c r="P205" i="31" s="1"/>
  <c r="M203" i="31"/>
  <c r="P203" i="31" s="1"/>
  <c r="M220" i="31"/>
  <c r="P220" i="31" s="1"/>
  <c r="M216" i="31"/>
  <c r="P216" i="31" s="1"/>
  <c r="M190" i="31"/>
  <c r="P190" i="31" s="1"/>
  <c r="M182" i="22"/>
  <c r="P182" i="22" s="1"/>
  <c r="M135" i="22"/>
  <c r="P135" i="22" s="1"/>
  <c r="M247" i="22"/>
  <c r="P247" i="22" s="1"/>
  <c r="M239" i="22"/>
  <c r="P239" i="22" s="1"/>
  <c r="M136" i="22"/>
  <c r="P136" i="22" s="1"/>
  <c r="M186" i="22"/>
  <c r="P186" i="22" s="1"/>
  <c r="M187" i="22"/>
  <c r="P187" i="22" s="1"/>
  <c r="M256" i="22"/>
  <c r="P256" i="22" s="1"/>
  <c r="M197" i="22"/>
  <c r="P197" i="22" s="1"/>
  <c r="M181" i="22"/>
  <c r="P181" i="22" s="1"/>
  <c r="M201" i="22"/>
  <c r="P201" i="22" s="1"/>
  <c r="M252" i="22"/>
  <c r="P252" i="22" s="1"/>
  <c r="M233" i="22"/>
  <c r="P233" i="22" s="1"/>
  <c r="M265" i="22"/>
  <c r="P265" i="22" s="1"/>
  <c r="M246" i="22"/>
  <c r="P246" i="22" s="1"/>
  <c r="M193" i="22"/>
  <c r="P193" i="22" s="1"/>
  <c r="M151" i="22"/>
  <c r="P151" i="22" s="1"/>
  <c r="M225" i="22"/>
  <c r="P225" i="22" s="1"/>
  <c r="M204" i="22"/>
  <c r="P204" i="22" s="1"/>
  <c r="M169" i="22"/>
  <c r="P169" i="22" s="1"/>
  <c r="M207" i="22"/>
  <c r="P207" i="22" s="1"/>
  <c r="M189" i="22"/>
  <c r="P189" i="22" s="1"/>
  <c r="M237" i="22"/>
  <c r="P237" i="22" s="1"/>
  <c r="M154" i="22"/>
  <c r="P154" i="22" s="1"/>
  <c r="M134" i="22"/>
  <c r="P134" i="22" s="1"/>
  <c r="M192" i="22"/>
  <c r="P192" i="22" s="1"/>
  <c r="M149" i="22"/>
  <c r="P149" i="22" s="1"/>
  <c r="M191" i="22"/>
  <c r="P191" i="22" s="1"/>
  <c r="M230" i="22"/>
  <c r="P230" i="22" s="1"/>
  <c r="M166" i="22"/>
  <c r="P166" i="22" s="1"/>
  <c r="M143" i="22"/>
  <c r="P143" i="22" s="1"/>
  <c r="M251" i="22"/>
  <c r="P251" i="22" s="1"/>
  <c r="M238" i="22"/>
  <c r="P238" i="22" s="1"/>
  <c r="M267" i="22"/>
  <c r="P267" i="22" s="1"/>
  <c r="M228" i="22"/>
  <c r="P228" i="22" s="1"/>
  <c r="M223" i="22"/>
  <c r="P223" i="22" s="1"/>
  <c r="M178" i="22"/>
  <c r="P178" i="22" s="1"/>
  <c r="M147" i="22"/>
  <c r="P147" i="22" s="1"/>
  <c r="M200" i="22"/>
  <c r="P200" i="22" s="1"/>
  <c r="M248" i="22"/>
  <c r="P248" i="22" s="1"/>
  <c r="M150" i="22"/>
  <c r="P150" i="22" s="1"/>
  <c r="M152" i="22"/>
  <c r="P152" i="22" s="1"/>
  <c r="M266" i="22"/>
  <c r="P266" i="22" s="1"/>
  <c r="M258" i="22"/>
  <c r="P258" i="22" s="1"/>
  <c r="M194" i="22"/>
  <c r="P194" i="22" s="1"/>
  <c r="M156" i="22"/>
  <c r="P156" i="22" s="1"/>
  <c r="M236" i="22"/>
  <c r="P236" i="22" s="1"/>
  <c r="M227" i="22"/>
  <c r="P227" i="22" s="1"/>
  <c r="M198" i="22"/>
  <c r="P198" i="22" s="1"/>
  <c r="M155" i="22"/>
  <c r="P155" i="22" s="1"/>
  <c r="M167" i="22"/>
  <c r="P167" i="22" s="1"/>
  <c r="M250" i="22"/>
  <c r="P250" i="22" s="1"/>
  <c r="M243" i="22"/>
  <c r="P243" i="22" s="1"/>
  <c r="M264" i="22"/>
  <c r="P264" i="22" s="1"/>
  <c r="M212" i="22"/>
  <c r="P212" i="22" s="1"/>
  <c r="M213" i="22"/>
  <c r="P213" i="22" s="1"/>
  <c r="M196" i="22"/>
  <c r="P196" i="22" s="1"/>
  <c r="M159" i="22"/>
  <c r="P159" i="22" s="1"/>
  <c r="M148" i="22"/>
  <c r="P148" i="22" s="1"/>
  <c r="M210" i="22"/>
  <c r="P210" i="22" s="1"/>
  <c r="M215" i="22"/>
  <c r="P215" i="22" s="1"/>
  <c r="M160" i="22"/>
  <c r="P160" i="22" s="1"/>
  <c r="M139" i="22"/>
  <c r="P139" i="22" s="1"/>
  <c r="M157" i="22"/>
  <c r="P157" i="22" s="1"/>
  <c r="M158" i="22"/>
  <c r="P158" i="22" s="1"/>
  <c r="M218" i="22"/>
  <c r="P218" i="22" s="1"/>
  <c r="M173" i="22"/>
  <c r="P173" i="22" s="1"/>
  <c r="K69" i="12" s="1"/>
  <c r="Q69" i="12" s="1"/>
  <c r="M249" i="22"/>
  <c r="P249" i="22" s="1"/>
  <c r="M260" i="22"/>
  <c r="P260" i="22" s="1"/>
  <c r="M222" i="22"/>
  <c r="P222" i="22" s="1"/>
  <c r="M144" i="22"/>
  <c r="P144" i="22" s="1"/>
  <c r="M137" i="22"/>
  <c r="P137" i="22" s="1"/>
  <c r="M183" i="22"/>
  <c r="P183" i="22" s="1"/>
  <c r="M203" i="22"/>
  <c r="P203" i="22" s="1"/>
  <c r="M195" i="22"/>
  <c r="P195" i="22" s="1"/>
  <c r="M138" i="22"/>
  <c r="P138" i="22" s="1"/>
  <c r="M263" i="22"/>
  <c r="P263" i="22" s="1"/>
  <c r="M259" i="22"/>
  <c r="P259" i="22" s="1"/>
  <c r="M232" i="22"/>
  <c r="P232" i="22" s="1"/>
  <c r="M208" i="22"/>
  <c r="P208" i="22" s="1"/>
  <c r="M219" i="22"/>
  <c r="P219" i="22" s="1"/>
  <c r="M202" i="22"/>
  <c r="P202" i="22" s="1"/>
  <c r="M190" i="22"/>
  <c r="P190" i="22" s="1"/>
  <c r="M175" i="22"/>
  <c r="P175" i="22" s="1"/>
  <c r="M153" i="22"/>
  <c r="P153" i="22" s="1"/>
  <c r="M244" i="22"/>
  <c r="P244" i="22" s="1"/>
  <c r="M188" i="22"/>
  <c r="P188" i="22" s="1"/>
  <c r="M185" i="22"/>
  <c r="P185" i="22" s="1"/>
  <c r="M254" i="22"/>
  <c r="P254" i="22" s="1"/>
  <c r="M205" i="22"/>
  <c r="P205" i="22" s="1"/>
  <c r="M179" i="22"/>
  <c r="P179" i="22" s="1"/>
  <c r="M145" i="22"/>
  <c r="P145" i="22" s="1"/>
  <c r="M269" i="22"/>
  <c r="P269" i="22" s="1"/>
  <c r="M241" i="22"/>
  <c r="P241" i="22" s="1"/>
  <c r="M146" i="22"/>
  <c r="P146" i="22" s="1"/>
  <c r="M261" i="22"/>
  <c r="P261" i="22" s="1"/>
  <c r="M174" i="22"/>
  <c r="P174" i="22" s="1"/>
  <c r="M161" i="22"/>
  <c r="P161" i="22" s="1"/>
  <c r="M172" i="22"/>
  <c r="P172" i="22" s="1"/>
  <c r="M171" i="22"/>
  <c r="P171" i="22" s="1"/>
  <c r="M221" i="22"/>
  <c r="P221" i="22" s="1"/>
  <c r="M140" i="22"/>
  <c r="P140" i="22" s="1"/>
  <c r="M224" i="22"/>
  <c r="P224" i="22" s="1"/>
  <c r="M257" i="22"/>
  <c r="P257" i="22" s="1"/>
  <c r="M255" i="22"/>
  <c r="P255" i="22" s="1"/>
  <c r="M170" i="22"/>
  <c r="P170" i="22" s="1"/>
  <c r="M209" i="22"/>
  <c r="P209" i="22" s="1"/>
  <c r="M180" i="22"/>
  <c r="P180" i="22" s="1"/>
  <c r="M176" i="22"/>
  <c r="P176" i="22" s="1"/>
  <c r="M268" i="22"/>
  <c r="P268" i="22" s="1"/>
  <c r="M168" i="22"/>
  <c r="P168" i="22" s="1"/>
  <c r="M226" i="22"/>
  <c r="P226" i="22" s="1"/>
  <c r="M234" i="22"/>
  <c r="P234" i="22" s="1"/>
  <c r="M220" i="22"/>
  <c r="P220" i="22" s="1"/>
  <c r="M262" i="22"/>
  <c r="P262" i="22" s="1"/>
  <c r="M216" i="22"/>
  <c r="P216" i="22" s="1"/>
  <c r="M142" i="22"/>
  <c r="P142" i="22" s="1"/>
  <c r="M206" i="22"/>
  <c r="P206" i="22" s="1"/>
  <c r="M270" i="22"/>
  <c r="P270" i="22" s="1"/>
  <c r="K98" i="12" s="1"/>
  <c r="Q98" i="12" s="1"/>
  <c r="M141" i="22"/>
  <c r="P141" i="22" s="1"/>
  <c r="M211" i="22"/>
  <c r="P211" i="22" s="1"/>
  <c r="M253" i="22"/>
  <c r="P253" i="22" s="1"/>
  <c r="M229" i="22"/>
  <c r="P229" i="22" s="1"/>
  <c r="M184" i="22"/>
  <c r="P184" i="22" s="1"/>
  <c r="M245" i="22"/>
  <c r="P245" i="22" s="1"/>
  <c r="M231" i="22"/>
  <c r="P231" i="22" s="1"/>
  <c r="M165" i="22"/>
  <c r="P165" i="22" s="1"/>
  <c r="M217" i="22"/>
  <c r="P217" i="22" s="1"/>
  <c r="M162" i="22"/>
  <c r="P162" i="22" s="1"/>
  <c r="M177" i="22"/>
  <c r="P177" i="22" s="1"/>
  <c r="M235" i="22"/>
  <c r="P235" i="22" s="1"/>
  <c r="M199" i="22"/>
  <c r="P199" i="22" s="1"/>
  <c r="M242" i="22"/>
  <c r="P242" i="22" s="1"/>
  <c r="M214" i="22"/>
  <c r="P214" i="22" s="1"/>
  <c r="M164" i="22"/>
  <c r="P164" i="22" s="1"/>
  <c r="M240" i="22"/>
  <c r="P240" i="22" s="1"/>
  <c r="M163" i="22"/>
  <c r="P163" i="22" s="1"/>
  <c r="M134" i="29"/>
  <c r="P134" i="29" s="1"/>
  <c r="M249" i="29"/>
  <c r="P249" i="29" s="1"/>
  <c r="M228" i="29"/>
  <c r="P228" i="29" s="1"/>
  <c r="M198" i="29"/>
  <c r="P198" i="29" s="1"/>
  <c r="M266" i="29"/>
  <c r="P266" i="29" s="1"/>
  <c r="M195" i="29"/>
  <c r="P195" i="29" s="1"/>
  <c r="M137" i="29"/>
  <c r="P137" i="29" s="1"/>
  <c r="M170" i="29"/>
  <c r="P170" i="29" s="1"/>
  <c r="M154" i="29"/>
  <c r="P154" i="29" s="1"/>
  <c r="M236" i="29"/>
  <c r="P236" i="29" s="1"/>
  <c r="M149" i="29"/>
  <c r="P149" i="29" s="1"/>
  <c r="M139" i="29"/>
  <c r="P139" i="29" s="1"/>
  <c r="M232" i="29"/>
  <c r="P232" i="29" s="1"/>
  <c r="M166" i="29"/>
  <c r="P166" i="29" s="1"/>
  <c r="M150" i="29"/>
  <c r="P150" i="29" s="1"/>
  <c r="M135" i="29"/>
  <c r="P135" i="29" s="1"/>
  <c r="M210" i="29"/>
  <c r="P210" i="29" s="1"/>
  <c r="M260" i="29"/>
  <c r="P260" i="29" s="1"/>
  <c r="M136" i="29"/>
  <c r="P136" i="29" s="1"/>
  <c r="M178" i="29"/>
  <c r="P178" i="29" s="1"/>
  <c r="M162" i="29"/>
  <c r="P162" i="29" s="1"/>
  <c r="M258" i="29"/>
  <c r="P258" i="29" s="1"/>
  <c r="M245" i="29"/>
  <c r="P245" i="29" s="1"/>
  <c r="M174" i="29"/>
  <c r="P174" i="29" s="1"/>
  <c r="M222" i="29"/>
  <c r="P222" i="29" s="1"/>
  <c r="M158" i="29"/>
  <c r="P158" i="29" s="1"/>
  <c r="M138" i="29"/>
  <c r="P138" i="29" s="1"/>
  <c r="M263" i="29"/>
  <c r="P263" i="29" s="1"/>
  <c r="M167" i="29"/>
  <c r="P167" i="29" s="1"/>
  <c r="M196" i="29"/>
  <c r="P196" i="29" s="1"/>
  <c r="M192" i="29"/>
  <c r="P192" i="29" s="1"/>
  <c r="M239" i="29"/>
  <c r="P239" i="29" s="1"/>
  <c r="M163" i="29"/>
  <c r="P163" i="29" s="1"/>
  <c r="M191" i="29"/>
  <c r="P191" i="29" s="1"/>
  <c r="M269" i="29"/>
  <c r="P269" i="29" s="1"/>
  <c r="M267" i="29"/>
  <c r="P267" i="29" s="1"/>
  <c r="M248" i="29"/>
  <c r="P248" i="29" s="1"/>
  <c r="M230" i="29"/>
  <c r="P230" i="29" s="1"/>
  <c r="M240" i="29"/>
  <c r="P240" i="29" s="1"/>
  <c r="M217" i="29"/>
  <c r="P217" i="29" s="1"/>
  <c r="M242" i="29"/>
  <c r="P242" i="29" s="1"/>
  <c r="M164" i="29"/>
  <c r="P164" i="29" s="1"/>
  <c r="M148" i="29"/>
  <c r="P148" i="29" s="1"/>
  <c r="M169" i="29"/>
  <c r="P169" i="29" s="1"/>
  <c r="M161" i="29"/>
  <c r="P161" i="29" s="1"/>
  <c r="M142" i="29"/>
  <c r="P142" i="29" s="1"/>
  <c r="M183" i="29"/>
  <c r="P183" i="29" s="1"/>
  <c r="M179" i="29"/>
  <c r="P179" i="29" s="1"/>
  <c r="M270" i="29"/>
  <c r="P270" i="29" s="1"/>
  <c r="K92" i="12" s="1"/>
  <c r="Q92" i="12" s="1"/>
  <c r="M256" i="29"/>
  <c r="P256" i="29" s="1"/>
  <c r="M226" i="29"/>
  <c r="P226" i="29" s="1"/>
  <c r="M231" i="29"/>
  <c r="P231" i="29" s="1"/>
  <c r="M177" i="29"/>
  <c r="P177" i="29" s="1"/>
  <c r="M140" i="29"/>
  <c r="P140" i="29" s="1"/>
  <c r="M155" i="29"/>
  <c r="P155" i="29" s="1"/>
  <c r="M253" i="29"/>
  <c r="P253" i="29" s="1"/>
  <c r="M221" i="29"/>
  <c r="P221" i="29" s="1"/>
  <c r="M208" i="29"/>
  <c r="P208" i="29" s="1"/>
  <c r="M215" i="29"/>
  <c r="P215" i="29" s="1"/>
  <c r="M197" i="29"/>
  <c r="P197" i="29" s="1"/>
  <c r="M147" i="29"/>
  <c r="P147" i="29" s="1"/>
  <c r="M257" i="29"/>
  <c r="P257" i="29" s="1"/>
  <c r="M181" i="29"/>
  <c r="P181" i="29" s="1"/>
  <c r="M216" i="29"/>
  <c r="P216" i="29" s="1"/>
  <c r="M225" i="29"/>
  <c r="P225" i="29" s="1"/>
  <c r="M265" i="29"/>
  <c r="P265" i="29" s="1"/>
  <c r="M254" i="29"/>
  <c r="P254" i="29" s="1"/>
  <c r="M261" i="29"/>
  <c r="P261" i="29" s="1"/>
  <c r="M176" i="29"/>
  <c r="P176" i="29" s="1"/>
  <c r="M160" i="29"/>
  <c r="P160" i="29" s="1"/>
  <c r="M212" i="29"/>
  <c r="P212" i="29" s="1"/>
  <c r="M141" i="29"/>
  <c r="P141" i="29" s="1"/>
  <c r="M247" i="29"/>
  <c r="P247" i="29" s="1"/>
  <c r="M223" i="29"/>
  <c r="P223" i="29" s="1"/>
  <c r="M157" i="29"/>
  <c r="P157" i="29" s="1"/>
  <c r="M238" i="29"/>
  <c r="P238" i="29" s="1"/>
  <c r="M211" i="29"/>
  <c r="P211" i="29" s="1"/>
  <c r="M214" i="29"/>
  <c r="P214" i="29" s="1"/>
  <c r="M175" i="29"/>
  <c r="P175" i="29" s="1"/>
  <c r="M171" i="29"/>
  <c r="P171" i="29" s="1"/>
  <c r="M227" i="29"/>
  <c r="P227" i="29" s="1"/>
  <c r="M213" i="29"/>
  <c r="P213" i="29" s="1"/>
  <c r="M186" i="29"/>
  <c r="P186" i="29" s="1"/>
  <c r="M268" i="29"/>
  <c r="P268" i="29" s="1"/>
  <c r="M250" i="29"/>
  <c r="P250" i="29" s="1"/>
  <c r="M244" i="29"/>
  <c r="P244" i="29" s="1"/>
  <c r="M202" i="29"/>
  <c r="P202" i="29" s="1"/>
  <c r="M168" i="29"/>
  <c r="P168" i="29" s="1"/>
  <c r="M143" i="29"/>
  <c r="P143" i="29" s="1"/>
  <c r="M255" i="29"/>
  <c r="P255" i="29" s="1"/>
  <c r="M151" i="29"/>
  <c r="P151" i="29" s="1"/>
  <c r="M145" i="29"/>
  <c r="P145" i="29" s="1"/>
  <c r="M252" i="29"/>
  <c r="P252" i="29" s="1"/>
  <c r="M241" i="29"/>
  <c r="P241" i="29" s="1"/>
  <c r="M219" i="29"/>
  <c r="P219" i="29" s="1"/>
  <c r="M200" i="29"/>
  <c r="P200" i="29" s="1"/>
  <c r="M204" i="29"/>
  <c r="P204" i="29" s="1"/>
  <c r="M188" i="29"/>
  <c r="P188" i="29" s="1"/>
  <c r="M146" i="29"/>
  <c r="P146" i="29" s="1"/>
  <c r="M243" i="29"/>
  <c r="P243" i="29" s="1"/>
  <c r="M189" i="29"/>
  <c r="P189" i="29" s="1"/>
  <c r="M184" i="29"/>
  <c r="P184" i="29" s="1"/>
  <c r="M220" i="29"/>
  <c r="P220" i="29" s="1"/>
  <c r="M206" i="29"/>
  <c r="P206" i="29" s="1"/>
  <c r="M262" i="29"/>
  <c r="P262" i="29" s="1"/>
  <c r="M194" i="29"/>
  <c r="P194" i="29" s="1"/>
  <c r="M156" i="29"/>
  <c r="P156" i="29" s="1"/>
  <c r="M165" i="29"/>
  <c r="P165" i="29" s="1"/>
  <c r="M199" i="29"/>
  <c r="P199" i="29" s="1"/>
  <c r="M207" i="29"/>
  <c r="P207" i="29" s="1"/>
  <c r="M182" i="29"/>
  <c r="P182" i="29" s="1"/>
  <c r="M264" i="29"/>
  <c r="P264" i="29" s="1"/>
  <c r="M237" i="29"/>
  <c r="P237" i="29" s="1"/>
  <c r="M201" i="29"/>
  <c r="P201" i="29" s="1"/>
  <c r="M233" i="29"/>
  <c r="P233" i="29" s="1"/>
  <c r="M153" i="29"/>
  <c r="P153" i="29" s="1"/>
  <c r="M234" i="29"/>
  <c r="P234" i="29" s="1"/>
  <c r="M152" i="29"/>
  <c r="P152" i="29" s="1"/>
  <c r="M185" i="29"/>
  <c r="P185" i="29" s="1"/>
  <c r="M205" i="29"/>
  <c r="P205" i="29" s="1"/>
  <c r="M251" i="29"/>
  <c r="P251" i="29" s="1"/>
  <c r="M235" i="29"/>
  <c r="P235" i="29" s="1"/>
  <c r="M190" i="29"/>
  <c r="P190" i="29" s="1"/>
  <c r="M144" i="29"/>
  <c r="P144" i="29" s="1"/>
  <c r="M259" i="29"/>
  <c r="P259" i="29" s="1"/>
  <c r="M229" i="29"/>
  <c r="P229" i="29" s="1"/>
  <c r="M209" i="29"/>
  <c r="P209" i="29" s="1"/>
  <c r="M218" i="29"/>
  <c r="P218" i="29" s="1"/>
  <c r="M172" i="29"/>
  <c r="P172" i="29" s="1"/>
  <c r="M173" i="29"/>
  <c r="P173" i="29" s="1"/>
  <c r="K63" i="12" s="1"/>
  <c r="Q63" i="12" s="1"/>
  <c r="M187" i="29"/>
  <c r="P187" i="29" s="1"/>
  <c r="M193" i="29"/>
  <c r="P193" i="29" s="1"/>
  <c r="M224" i="29"/>
  <c r="P224" i="29" s="1"/>
  <c r="M180" i="29"/>
  <c r="P180" i="29" s="1"/>
  <c r="M246" i="29"/>
  <c r="P246" i="29" s="1"/>
  <c r="M203" i="29"/>
  <c r="P203" i="29" s="1"/>
  <c r="M159" i="29"/>
  <c r="P159" i="29" s="1"/>
  <c r="K137" i="26"/>
  <c r="K246" i="26"/>
  <c r="K134" i="26"/>
  <c r="K136" i="26"/>
  <c r="K258" i="26"/>
  <c r="K212" i="26"/>
  <c r="K244" i="26"/>
  <c r="K168" i="26"/>
  <c r="K245" i="26"/>
  <c r="K206" i="26"/>
  <c r="K156" i="26"/>
  <c r="K208" i="26"/>
  <c r="K221" i="26"/>
  <c r="K234" i="26"/>
  <c r="K211" i="26"/>
  <c r="K242" i="26"/>
  <c r="K220" i="26"/>
  <c r="K216" i="26"/>
  <c r="K157" i="26"/>
  <c r="K238" i="26"/>
  <c r="K172" i="26"/>
  <c r="K149" i="26"/>
  <c r="K224" i="26"/>
  <c r="K250" i="26"/>
  <c r="K202" i="26"/>
  <c r="K142" i="26"/>
  <c r="K153" i="26"/>
  <c r="K163" i="26"/>
  <c r="K159" i="26"/>
  <c r="K243" i="26"/>
  <c r="K247" i="26"/>
  <c r="K191" i="26"/>
  <c r="K162" i="26"/>
  <c r="K155" i="26"/>
  <c r="K195" i="26"/>
  <c r="K141" i="26"/>
  <c r="K176" i="26"/>
  <c r="K146" i="26"/>
  <c r="K151" i="26"/>
  <c r="K161" i="26"/>
  <c r="K217" i="26"/>
  <c r="K203" i="26"/>
  <c r="K180" i="26"/>
  <c r="K257" i="26"/>
  <c r="K173" i="26"/>
  <c r="K223" i="26"/>
  <c r="K219" i="26"/>
  <c r="K209" i="26"/>
  <c r="K158" i="26"/>
  <c r="K192" i="26"/>
  <c r="K266" i="26"/>
  <c r="K196" i="26"/>
  <c r="K233" i="26"/>
  <c r="K194" i="26"/>
  <c r="K261" i="26"/>
  <c r="K175" i="26"/>
  <c r="K139" i="26"/>
  <c r="K227" i="26"/>
  <c r="K189" i="26"/>
  <c r="K183" i="26"/>
  <c r="K200" i="26"/>
  <c r="K262" i="26"/>
  <c r="K230" i="26"/>
  <c r="K188" i="26"/>
  <c r="K178" i="26"/>
  <c r="K237" i="26"/>
  <c r="K240" i="26"/>
  <c r="K235" i="26"/>
  <c r="K267" i="26"/>
  <c r="K138" i="26"/>
  <c r="K248" i="26"/>
  <c r="K207" i="26"/>
  <c r="K182" i="26"/>
  <c r="K154" i="26"/>
  <c r="K135" i="26"/>
  <c r="K177" i="26"/>
  <c r="K254" i="26"/>
  <c r="K241" i="26"/>
  <c r="K251" i="26"/>
  <c r="K184" i="26"/>
  <c r="K260" i="26"/>
  <c r="K225" i="26"/>
  <c r="K166" i="26"/>
  <c r="K269" i="26"/>
  <c r="K179" i="26"/>
  <c r="K252" i="26"/>
  <c r="K167" i="26"/>
  <c r="K263" i="26"/>
  <c r="K199" i="26"/>
  <c r="K255" i="26"/>
  <c r="K152" i="26"/>
  <c r="K249" i="26"/>
  <c r="K144" i="26"/>
  <c r="K181" i="26"/>
  <c r="K169" i="26"/>
  <c r="K190" i="26"/>
  <c r="K198" i="26"/>
  <c r="K239" i="26"/>
  <c r="K222" i="26"/>
  <c r="K187" i="26"/>
  <c r="K150" i="26"/>
  <c r="K213" i="26"/>
  <c r="K264" i="26"/>
  <c r="K193" i="26"/>
  <c r="K186" i="26"/>
  <c r="K170" i="26"/>
  <c r="K265" i="26"/>
  <c r="K218" i="26"/>
  <c r="K256" i="26"/>
  <c r="K210" i="26"/>
  <c r="K174" i="26"/>
  <c r="K160" i="26"/>
  <c r="K148" i="26"/>
  <c r="K201" i="26"/>
  <c r="K268" i="26"/>
  <c r="K140" i="26"/>
  <c r="K270" i="26"/>
  <c r="K229" i="26"/>
  <c r="K197" i="26"/>
  <c r="K143" i="26"/>
  <c r="K226" i="26"/>
  <c r="K185" i="26"/>
  <c r="K232" i="26"/>
  <c r="K236" i="26"/>
  <c r="K231" i="26"/>
  <c r="K214" i="26"/>
  <c r="K147" i="26"/>
  <c r="K253" i="26"/>
  <c r="K228" i="26"/>
  <c r="K145" i="26"/>
  <c r="K215" i="26"/>
  <c r="K165" i="26"/>
  <c r="K164" i="26"/>
  <c r="K171" i="26"/>
  <c r="K259" i="26"/>
  <c r="K205" i="26"/>
  <c r="K204" i="26"/>
  <c r="L5" i="29"/>
  <c r="L137" i="29"/>
  <c r="L203" i="29"/>
  <c r="L245" i="29"/>
  <c r="L209" i="29"/>
  <c r="L219" i="29"/>
  <c r="L227" i="29"/>
  <c r="L253" i="29"/>
  <c r="L235" i="29"/>
  <c r="L135" i="29"/>
  <c r="L229" i="29"/>
  <c r="L263" i="29"/>
  <c r="L138" i="29"/>
  <c r="L250" i="29"/>
  <c r="L230" i="29"/>
  <c r="L248" i="29"/>
  <c r="L255" i="29"/>
  <c r="L265" i="29"/>
  <c r="L218" i="29"/>
  <c r="L202" i="29"/>
  <c r="L244" i="29"/>
  <c r="L158" i="29"/>
  <c r="L160" i="29"/>
  <c r="L239" i="29"/>
  <c r="L183" i="29"/>
  <c r="L134" i="29"/>
  <c r="L201" i="29"/>
  <c r="L150" i="29"/>
  <c r="L210" i="29"/>
  <c r="L165" i="29"/>
  <c r="L145" i="29"/>
  <c r="L220" i="29"/>
  <c r="L247" i="29"/>
  <c r="L269" i="29"/>
  <c r="L176" i="29"/>
  <c r="L166" i="29"/>
  <c r="L240" i="29"/>
  <c r="L204" i="29"/>
  <c r="L175" i="29"/>
  <c r="L146" i="29"/>
  <c r="L236" i="29"/>
  <c r="L180" i="29"/>
  <c r="L162" i="29"/>
  <c r="L212" i="29"/>
  <c r="L193" i="29"/>
  <c r="L266" i="29"/>
  <c r="L233" i="29"/>
  <c r="L198" i="29"/>
  <c r="L223" i="29"/>
  <c r="L157" i="29"/>
  <c r="L190" i="29"/>
  <c r="L234" i="29"/>
  <c r="L259" i="29"/>
  <c r="L169" i="29"/>
  <c r="L143" i="29"/>
  <c r="L264" i="29"/>
  <c r="L215" i="29"/>
  <c r="L159" i="29"/>
  <c r="L182" i="29"/>
  <c r="L155" i="29"/>
  <c r="L254" i="29"/>
  <c r="L246" i="29"/>
  <c r="L232" i="29"/>
  <c r="L222" i="29"/>
  <c r="L206" i="29"/>
  <c r="L197" i="29"/>
  <c r="L225" i="29"/>
  <c r="L185" i="29"/>
  <c r="L187" i="29"/>
  <c r="L139" i="29"/>
  <c r="L156" i="29"/>
  <c r="L174" i="29"/>
  <c r="L260" i="29"/>
  <c r="L205" i="29"/>
  <c r="L262" i="29"/>
  <c r="L261" i="29"/>
  <c r="L257" i="29"/>
  <c r="L241" i="29"/>
  <c r="L224" i="29"/>
  <c r="L208" i="29"/>
  <c r="L195" i="29"/>
  <c r="L194" i="29"/>
  <c r="L207" i="29"/>
  <c r="L213" i="29"/>
  <c r="L142" i="29"/>
  <c r="L141" i="29"/>
  <c r="L172" i="29"/>
  <c r="L153" i="29"/>
  <c r="L186" i="29"/>
  <c r="L136" i="29"/>
  <c r="L151" i="29"/>
  <c r="L268" i="29"/>
  <c r="L196" i="29"/>
  <c r="L184" i="29"/>
  <c r="L214" i="29"/>
  <c r="L178" i="29"/>
  <c r="L226" i="29"/>
  <c r="L231" i="29"/>
  <c r="L179" i="29"/>
  <c r="L238" i="29"/>
  <c r="L148" i="29"/>
  <c r="L173" i="29"/>
  <c r="L237" i="29"/>
  <c r="L164" i="29"/>
  <c r="L188" i="29"/>
  <c r="L243" i="29"/>
  <c r="L200" i="29"/>
  <c r="L161" i="29"/>
  <c r="L228" i="29"/>
  <c r="L217" i="29"/>
  <c r="L192" i="29"/>
  <c r="L154" i="29"/>
  <c r="L267" i="29"/>
  <c r="L256" i="29"/>
  <c r="L251" i="29"/>
  <c r="L168" i="29"/>
  <c r="L170" i="29"/>
  <c r="L163" i="29"/>
  <c r="L252" i="29"/>
  <c r="L211" i="29"/>
  <c r="L216" i="29"/>
  <c r="L149" i="29"/>
  <c r="L199" i="29"/>
  <c r="L167" i="29"/>
  <c r="L189" i="29"/>
  <c r="L177" i="29"/>
  <c r="L171" i="29"/>
  <c r="L144" i="29"/>
  <c r="L242" i="29"/>
  <c r="L249" i="29"/>
  <c r="L152" i="29"/>
  <c r="L258" i="29"/>
  <c r="L191" i="29"/>
  <c r="L147" i="29"/>
  <c r="L181" i="29"/>
  <c r="L140" i="29"/>
  <c r="L221" i="29"/>
  <c r="L270" i="29"/>
  <c r="K157" i="39"/>
  <c r="K158" i="39"/>
  <c r="K200" i="39"/>
  <c r="K135" i="39"/>
  <c r="K150" i="39"/>
  <c r="K203" i="39"/>
  <c r="K173" i="39"/>
  <c r="K164" i="39"/>
  <c r="K205" i="39"/>
  <c r="K244" i="39"/>
  <c r="K236" i="39"/>
  <c r="K223" i="39"/>
  <c r="K213" i="39"/>
  <c r="K233" i="39"/>
  <c r="K143" i="39"/>
  <c r="K162" i="39"/>
  <c r="K218" i="39"/>
  <c r="K163" i="39"/>
  <c r="K139" i="39"/>
  <c r="K252" i="39"/>
  <c r="K239" i="39"/>
  <c r="K226" i="39"/>
  <c r="K240" i="39"/>
  <c r="K188" i="39"/>
  <c r="K217" i="39"/>
  <c r="K250" i="39"/>
  <c r="K196" i="39"/>
  <c r="K202" i="39"/>
  <c r="K140" i="39"/>
  <c r="K258" i="39"/>
  <c r="K215" i="39"/>
  <c r="K230" i="39"/>
  <c r="K156" i="39"/>
  <c r="K147" i="39"/>
  <c r="K165" i="39"/>
  <c r="K137" i="39"/>
  <c r="K167" i="39"/>
  <c r="K243" i="39"/>
  <c r="K247" i="39"/>
  <c r="K176" i="39"/>
  <c r="K151" i="39"/>
  <c r="K182" i="39"/>
  <c r="K199" i="39"/>
  <c r="K155" i="39"/>
  <c r="K148" i="39"/>
  <c r="K266" i="39"/>
  <c r="K261" i="39"/>
  <c r="K245" i="39"/>
  <c r="K269" i="39"/>
  <c r="K227" i="39"/>
  <c r="K235" i="39"/>
  <c r="K206" i="39"/>
  <c r="K187" i="39"/>
  <c r="K194" i="39"/>
  <c r="K211" i="39"/>
  <c r="K254" i="39"/>
  <c r="K208" i="39"/>
  <c r="K149" i="39"/>
  <c r="K179" i="39"/>
  <c r="K255" i="39"/>
  <c r="K260" i="39"/>
  <c r="K264" i="39"/>
  <c r="K193" i="39"/>
  <c r="K142" i="39"/>
  <c r="K166" i="39"/>
  <c r="K209" i="39"/>
  <c r="K144" i="39"/>
  <c r="K232" i="39"/>
  <c r="K177" i="39"/>
  <c r="K263" i="39"/>
  <c r="K241" i="39"/>
  <c r="K265" i="39"/>
  <c r="K246" i="39"/>
  <c r="K221" i="39"/>
  <c r="K168" i="39"/>
  <c r="K146" i="39"/>
  <c r="K180" i="39"/>
  <c r="K178" i="39"/>
  <c r="K153" i="39"/>
  <c r="K138" i="39"/>
  <c r="K159" i="39"/>
  <c r="K219" i="39"/>
  <c r="K214" i="39"/>
  <c r="K161" i="39"/>
  <c r="K184" i="39"/>
  <c r="K231" i="39"/>
  <c r="K195" i="39"/>
  <c r="K145" i="39"/>
  <c r="K197" i="39"/>
  <c r="K257" i="39"/>
  <c r="K270" i="39"/>
  <c r="K238" i="39"/>
  <c r="K253" i="39"/>
  <c r="K207" i="39"/>
  <c r="K201" i="39"/>
  <c r="K136" i="39"/>
  <c r="K175" i="39"/>
  <c r="K181" i="39"/>
  <c r="K189" i="39"/>
  <c r="K259" i="39"/>
  <c r="K268" i="39"/>
  <c r="K237" i="39"/>
  <c r="K225" i="39"/>
  <c r="K228" i="39"/>
  <c r="K234" i="39"/>
  <c r="K220" i="39"/>
  <c r="K152" i="39"/>
  <c r="K154" i="39"/>
  <c r="K242" i="39"/>
  <c r="K256" i="39"/>
  <c r="K229" i="39"/>
  <c r="K204" i="39"/>
  <c r="K160" i="39"/>
  <c r="K174" i="39"/>
  <c r="K183" i="39"/>
  <c r="K251" i="39"/>
  <c r="K262" i="39"/>
  <c r="K198" i="39"/>
  <c r="K190" i="39"/>
  <c r="K134" i="39"/>
  <c r="K222" i="39"/>
  <c r="K186" i="39"/>
  <c r="K185" i="39"/>
  <c r="K192" i="39"/>
  <c r="K169" i="39"/>
  <c r="K191" i="39"/>
  <c r="K249" i="39"/>
  <c r="K216" i="39"/>
  <c r="K210" i="39"/>
  <c r="K224" i="39"/>
  <c r="K171" i="39"/>
  <c r="K212" i="39"/>
  <c r="K248" i="39"/>
  <c r="K267" i="39"/>
  <c r="K172" i="39"/>
  <c r="K170" i="39"/>
  <c r="K141" i="39"/>
  <c r="L5" i="38"/>
  <c r="L178" i="38"/>
  <c r="L140" i="38"/>
  <c r="L186" i="38"/>
  <c r="L255" i="38"/>
  <c r="L182" i="38"/>
  <c r="L155" i="38"/>
  <c r="L190" i="38"/>
  <c r="L188" i="38"/>
  <c r="L192" i="38"/>
  <c r="L134" i="38"/>
  <c r="L258" i="38"/>
  <c r="L262" i="38"/>
  <c r="L267" i="38"/>
  <c r="L227" i="38"/>
  <c r="L187" i="38"/>
  <c r="L225" i="38"/>
  <c r="L175" i="38"/>
  <c r="L138" i="38"/>
  <c r="L221" i="38"/>
  <c r="L241" i="38"/>
  <c r="L233" i="38"/>
  <c r="L219" i="38"/>
  <c r="L143" i="38"/>
  <c r="L156" i="38"/>
  <c r="L197" i="38"/>
  <c r="L263" i="38"/>
  <c r="L265" i="38"/>
  <c r="L231" i="38"/>
  <c r="L226" i="38"/>
  <c r="L196" i="38"/>
  <c r="L214" i="38"/>
  <c r="L259" i="38"/>
  <c r="L230" i="38"/>
  <c r="L206" i="38"/>
  <c r="L234" i="38"/>
  <c r="L159" i="38"/>
  <c r="L217" i="38"/>
  <c r="L229" i="38"/>
  <c r="L243" i="38"/>
  <c r="L269" i="38"/>
  <c r="L245" i="38"/>
  <c r="L216" i="38"/>
  <c r="L189" i="38"/>
  <c r="L201" i="38"/>
  <c r="L204" i="38"/>
  <c r="L181" i="38"/>
  <c r="L185" i="38"/>
  <c r="L166" i="38"/>
  <c r="L154" i="38"/>
  <c r="L191" i="38"/>
  <c r="L151" i="38"/>
  <c r="L238" i="38"/>
  <c r="L167" i="38"/>
  <c r="L148" i="38"/>
  <c r="L266" i="38"/>
  <c r="L253" i="38"/>
  <c r="L239" i="38"/>
  <c r="L215" i="38"/>
  <c r="L264" i="38"/>
  <c r="L257" i="38"/>
  <c r="L235" i="38"/>
  <c r="L228" i="38"/>
  <c r="L250" i="38"/>
  <c r="L211" i="38"/>
  <c r="L179" i="38"/>
  <c r="L261" i="38"/>
  <c r="L177" i="38"/>
  <c r="L158" i="38"/>
  <c r="L202" i="38"/>
  <c r="L149" i="38"/>
  <c r="L268" i="38"/>
  <c r="L236" i="38"/>
  <c r="L232" i="38"/>
  <c r="L209" i="38"/>
  <c r="L146" i="38"/>
  <c r="L170" i="38"/>
  <c r="L144" i="38"/>
  <c r="L137" i="38"/>
  <c r="L193" i="38"/>
  <c r="L145" i="38"/>
  <c r="L223" i="38"/>
  <c r="L200" i="38"/>
  <c r="L153" i="38"/>
  <c r="L249" i="38"/>
  <c r="L213" i="38"/>
  <c r="L142" i="38"/>
  <c r="L169" i="38"/>
  <c r="L260" i="38"/>
  <c r="L208" i="38"/>
  <c r="L194" i="38"/>
  <c r="L152" i="38"/>
  <c r="L161" i="38"/>
  <c r="L176" i="38"/>
  <c r="L180" i="38"/>
  <c r="L157" i="38"/>
  <c r="L207" i="38"/>
  <c r="L218" i="38"/>
  <c r="L256" i="38"/>
  <c r="L222" i="38"/>
  <c r="L168" i="38"/>
  <c r="L171" i="38"/>
  <c r="L160" i="38"/>
  <c r="L141" i="38"/>
  <c r="L135" i="38"/>
  <c r="L220" i="38"/>
  <c r="L198" i="38"/>
  <c r="L240" i="38"/>
  <c r="L247" i="38"/>
  <c r="L248" i="38"/>
  <c r="L237" i="38"/>
  <c r="L195" i="38"/>
  <c r="L164" i="38"/>
  <c r="L139" i="38"/>
  <c r="L163" i="38"/>
  <c r="L251" i="38"/>
  <c r="L252" i="38"/>
  <c r="L224" i="38"/>
  <c r="L183" i="38"/>
  <c r="L203" i="38"/>
  <c r="L210" i="38"/>
  <c r="L270" i="38"/>
  <c r="L172" i="38"/>
  <c r="L254" i="38"/>
  <c r="L212" i="38"/>
  <c r="L246" i="38"/>
  <c r="L184" i="38"/>
  <c r="L147" i="38"/>
  <c r="L242" i="38"/>
  <c r="L199" i="38"/>
  <c r="L162" i="38"/>
  <c r="L174" i="38"/>
  <c r="L244" i="38"/>
  <c r="L205" i="38"/>
  <c r="L165" i="38"/>
  <c r="L150" i="38"/>
  <c r="L173" i="38"/>
  <c r="L136" i="38"/>
  <c r="K150" i="36"/>
  <c r="L257" i="9"/>
  <c r="M261" i="36"/>
  <c r="P261" i="36" s="1"/>
  <c r="L226" i="36"/>
  <c r="M240" i="20"/>
  <c r="P240" i="20" s="1"/>
  <c r="M180" i="20"/>
  <c r="P180" i="20" s="1"/>
  <c r="M192" i="20"/>
  <c r="P192" i="20" s="1"/>
  <c r="M141" i="20"/>
  <c r="P141" i="20" s="1"/>
  <c r="M215" i="20"/>
  <c r="P215" i="20" s="1"/>
  <c r="M239" i="20"/>
  <c r="P239" i="20" s="1"/>
  <c r="M224" i="20"/>
  <c r="P224" i="20" s="1"/>
  <c r="M238" i="20"/>
  <c r="P238" i="20" s="1"/>
  <c r="M167" i="20"/>
  <c r="P167" i="20" s="1"/>
  <c r="M254" i="20"/>
  <c r="P254" i="20" s="1"/>
  <c r="M231" i="20"/>
  <c r="P231" i="20" s="1"/>
  <c r="M153" i="20"/>
  <c r="P153" i="20" s="1"/>
  <c r="M211" i="20"/>
  <c r="P211" i="20" s="1"/>
  <c r="M148" i="20"/>
  <c r="P148" i="20" s="1"/>
  <c r="M242" i="20"/>
  <c r="P242" i="20" s="1"/>
  <c r="M270" i="20"/>
  <c r="P270" i="20" s="1"/>
  <c r="K106" i="12" s="1"/>
  <c r="Q106" i="12" s="1"/>
  <c r="M183" i="20"/>
  <c r="P183" i="20" s="1"/>
  <c r="M252" i="20"/>
  <c r="P252" i="20" s="1"/>
  <c r="M165" i="20"/>
  <c r="P165" i="20" s="1"/>
  <c r="M187" i="20"/>
  <c r="P187" i="20" s="1"/>
  <c r="M212" i="20"/>
  <c r="P212" i="20" s="1"/>
  <c r="M143" i="20"/>
  <c r="P143" i="20" s="1"/>
  <c r="M191" i="20"/>
  <c r="P191" i="20" s="1"/>
  <c r="M201" i="20"/>
  <c r="P201" i="20" s="1"/>
  <c r="M194" i="20"/>
  <c r="P194" i="20" s="1"/>
  <c r="M235" i="20"/>
  <c r="P235" i="20" s="1"/>
  <c r="M216" i="20"/>
  <c r="P216" i="20" s="1"/>
  <c r="M135" i="20"/>
  <c r="P135" i="20" s="1"/>
  <c r="M184" i="20"/>
  <c r="P184" i="20" s="1"/>
  <c r="M230" i="20"/>
  <c r="P230" i="20" s="1"/>
  <c r="M202" i="20"/>
  <c r="P202" i="20" s="1"/>
  <c r="M258" i="20"/>
  <c r="P258" i="20" s="1"/>
  <c r="M208" i="20"/>
  <c r="P208" i="20" s="1"/>
  <c r="M260" i="20"/>
  <c r="P260" i="20" s="1"/>
  <c r="M144" i="32"/>
  <c r="P144" i="32" s="1"/>
  <c r="M195" i="32"/>
  <c r="P195" i="32" s="1"/>
  <c r="M135" i="32"/>
  <c r="P135" i="32" s="1"/>
  <c r="M264" i="32"/>
  <c r="P264" i="32" s="1"/>
  <c r="M221" i="32"/>
  <c r="P221" i="32" s="1"/>
  <c r="M239" i="32"/>
  <c r="P239" i="32" s="1"/>
  <c r="M149" i="32"/>
  <c r="P149" i="32" s="1"/>
  <c r="M235" i="32"/>
  <c r="P235" i="32" s="1"/>
  <c r="M262" i="32"/>
  <c r="P262" i="32" s="1"/>
  <c r="M164" i="32"/>
  <c r="P164" i="32" s="1"/>
  <c r="M162" i="32"/>
  <c r="P162" i="32" s="1"/>
  <c r="M194" i="32"/>
  <c r="P194" i="32" s="1"/>
  <c r="M246" i="32"/>
  <c r="P246" i="32" s="1"/>
  <c r="M263" i="32"/>
  <c r="P263" i="32" s="1"/>
  <c r="M187" i="32"/>
  <c r="P187" i="32" s="1"/>
  <c r="M247" i="32"/>
  <c r="P247" i="32" s="1"/>
  <c r="M182" i="32"/>
  <c r="P182" i="32" s="1"/>
  <c r="M255" i="32"/>
  <c r="P255" i="32" s="1"/>
  <c r="M229" i="32"/>
  <c r="P229" i="32" s="1"/>
  <c r="M154" i="32"/>
  <c r="P154" i="32" s="1"/>
  <c r="M153" i="32"/>
  <c r="P153" i="32" s="1"/>
  <c r="M253" i="32"/>
  <c r="P253" i="32" s="1"/>
  <c r="M228" i="32"/>
  <c r="P228" i="32" s="1"/>
  <c r="M211" i="32"/>
  <c r="P211" i="32" s="1"/>
  <c r="M256" i="32"/>
  <c r="P256" i="32" s="1"/>
  <c r="M159" i="32"/>
  <c r="P159" i="32" s="1"/>
  <c r="M216" i="32"/>
  <c r="P216" i="32" s="1"/>
  <c r="M261" i="32"/>
  <c r="P261" i="32" s="1"/>
  <c r="M237" i="32"/>
  <c r="P237" i="32" s="1"/>
  <c r="M218" i="32"/>
  <c r="P218" i="32" s="1"/>
  <c r="M205" i="32"/>
  <c r="P205" i="32" s="1"/>
  <c r="M210" i="32"/>
  <c r="P210" i="32" s="1"/>
  <c r="M171" i="32"/>
  <c r="P171" i="32" s="1"/>
  <c r="M265" i="32"/>
  <c r="P265" i="32" s="1"/>
  <c r="M251" i="32"/>
  <c r="P251" i="32" s="1"/>
  <c r="M212" i="39"/>
  <c r="P212" i="39" s="1"/>
  <c r="M166" i="39"/>
  <c r="P166" i="39" s="1"/>
  <c r="M263" i="39"/>
  <c r="P263" i="39" s="1"/>
  <c r="M192" i="39"/>
  <c r="P192" i="39" s="1"/>
  <c r="M204" i="39"/>
  <c r="P204" i="39" s="1"/>
  <c r="M135" i="39"/>
  <c r="P135" i="39" s="1"/>
  <c r="M146" i="39"/>
  <c r="P146" i="39" s="1"/>
  <c r="M184" i="39"/>
  <c r="P184" i="39" s="1"/>
  <c r="M178" i="39"/>
  <c r="P178" i="39" s="1"/>
  <c r="M156" i="39"/>
  <c r="P156" i="39" s="1"/>
  <c r="M244" i="39"/>
  <c r="P244" i="39" s="1"/>
  <c r="M253" i="39"/>
  <c r="P253" i="39" s="1"/>
  <c r="M175" i="39"/>
  <c r="P175" i="39" s="1"/>
  <c r="M214" i="39"/>
  <c r="P214" i="39" s="1"/>
  <c r="M194" i="39"/>
  <c r="P194" i="39" s="1"/>
  <c r="M142" i="39"/>
  <c r="P142" i="39" s="1"/>
  <c r="M258" i="39"/>
  <c r="P258" i="39" s="1"/>
  <c r="M259" i="39"/>
  <c r="P259" i="39" s="1"/>
  <c r="M173" i="39"/>
  <c r="P173" i="39" s="1"/>
  <c r="K73" i="12" s="1"/>
  <c r="Q73" i="12" s="1"/>
  <c r="M158" i="39"/>
  <c r="P158" i="39" s="1"/>
  <c r="M163" i="39"/>
  <c r="P163" i="39" s="1"/>
  <c r="M215" i="39"/>
  <c r="P215" i="39" s="1"/>
  <c r="M235" i="39"/>
  <c r="P235" i="39" s="1"/>
  <c r="M185" i="39"/>
  <c r="P185" i="39" s="1"/>
  <c r="M211" i="39"/>
  <c r="P211" i="39" s="1"/>
  <c r="M268" i="39"/>
  <c r="P268" i="39" s="1"/>
  <c r="M222" i="39"/>
  <c r="P222" i="39" s="1"/>
  <c r="M172" i="39"/>
  <c r="P172" i="39" s="1"/>
  <c r="M165" i="39"/>
  <c r="P165" i="39" s="1"/>
  <c r="M250" i="39"/>
  <c r="P250" i="39" s="1"/>
  <c r="M143" i="39"/>
  <c r="P143" i="39" s="1"/>
  <c r="M257" i="39"/>
  <c r="P257" i="39" s="1"/>
  <c r="M157" i="39"/>
  <c r="P157" i="39" s="1"/>
  <c r="M153" i="39"/>
  <c r="P153" i="39" s="1"/>
  <c r="L151" i="26"/>
  <c r="L135" i="26"/>
  <c r="L262" i="26"/>
  <c r="L175" i="26"/>
  <c r="L237" i="26"/>
  <c r="L208" i="26"/>
  <c r="L187" i="26"/>
  <c r="L207" i="26"/>
  <c r="L141" i="26"/>
  <c r="L134" i="26"/>
  <c r="L246" i="26"/>
  <c r="L190" i="26"/>
  <c r="L167" i="26"/>
  <c r="L220" i="26"/>
  <c r="L160" i="26"/>
  <c r="L181" i="26"/>
  <c r="L263" i="26"/>
  <c r="L221" i="26"/>
  <c r="L269" i="26"/>
  <c r="L222" i="26"/>
  <c r="L209" i="26"/>
  <c r="L153" i="26"/>
  <c r="L172" i="26"/>
  <c r="L265" i="26"/>
  <c r="L229" i="26"/>
  <c r="L241" i="26"/>
  <c r="L204" i="26"/>
  <c r="L183" i="26"/>
  <c r="L247" i="26"/>
  <c r="L245" i="26"/>
  <c r="L202" i="26"/>
  <c r="L184" i="26"/>
  <c r="L159" i="26"/>
  <c r="L228" i="26"/>
  <c r="L138" i="26"/>
  <c r="L199" i="26"/>
  <c r="L193" i="26"/>
  <c r="L267" i="26"/>
  <c r="L182" i="26"/>
  <c r="L154" i="26"/>
  <c r="L146" i="26"/>
  <c r="L218" i="26"/>
  <c r="L158" i="26"/>
  <c r="L210" i="26"/>
  <c r="L144" i="26"/>
  <c r="L196" i="26"/>
  <c r="L260" i="26"/>
  <c r="L248" i="26"/>
  <c r="L258" i="26"/>
  <c r="L226" i="26"/>
  <c r="L235" i="26"/>
  <c r="L147" i="26"/>
  <c r="L188" i="26"/>
  <c r="L176" i="26"/>
  <c r="L234" i="26"/>
  <c r="L252" i="26"/>
  <c r="L238" i="26"/>
  <c r="L185" i="26"/>
  <c r="L255" i="26"/>
  <c r="L266" i="26"/>
  <c r="L174" i="26"/>
  <c r="L259" i="26"/>
  <c r="L223" i="26"/>
  <c r="L232" i="26"/>
  <c r="L186" i="26"/>
  <c r="L165" i="26"/>
  <c r="L268" i="26"/>
  <c r="L173" i="26"/>
  <c r="L243" i="26"/>
  <c r="L213" i="26"/>
  <c r="L214" i="26"/>
  <c r="L205" i="26"/>
  <c r="L201" i="26"/>
  <c r="L212" i="26"/>
  <c r="L140" i="26"/>
  <c r="L236" i="26"/>
  <c r="L227" i="26"/>
  <c r="L194" i="26"/>
  <c r="L231" i="26"/>
  <c r="L150" i="26"/>
  <c r="L162" i="26"/>
  <c r="L142" i="26"/>
  <c r="L145" i="26"/>
  <c r="L143" i="26"/>
  <c r="L200" i="26"/>
  <c r="L192" i="26"/>
  <c r="L217" i="26"/>
  <c r="L257" i="26"/>
  <c r="L168" i="26"/>
  <c r="L242" i="26"/>
  <c r="L254" i="26"/>
  <c r="L219" i="26"/>
  <c r="L206" i="26"/>
  <c r="L198" i="26"/>
  <c r="L148" i="26"/>
  <c r="L155" i="26"/>
  <c r="L240" i="26"/>
  <c r="L211" i="26"/>
  <c r="L170" i="26"/>
  <c r="L166" i="26"/>
  <c r="L179" i="26"/>
  <c r="L139" i="26"/>
  <c r="L224" i="26"/>
  <c r="L169" i="26"/>
  <c r="L137" i="26"/>
  <c r="L189" i="26"/>
  <c r="L225" i="26"/>
  <c r="L256" i="26"/>
  <c r="L249" i="26"/>
  <c r="L270" i="26"/>
  <c r="L195" i="26"/>
  <c r="L171" i="26"/>
  <c r="L197" i="26"/>
  <c r="L164" i="26"/>
  <c r="L163" i="26"/>
  <c r="L233" i="26"/>
  <c r="L244" i="26"/>
  <c r="L157" i="26"/>
  <c r="L203" i="26"/>
  <c r="L250" i="26"/>
  <c r="L178" i="26"/>
  <c r="L156" i="26"/>
  <c r="L136" i="26"/>
  <c r="L161" i="26"/>
  <c r="L264" i="26"/>
  <c r="L180" i="26"/>
  <c r="L239" i="26"/>
  <c r="L152" i="26"/>
  <c r="L251" i="26"/>
  <c r="L149" i="26"/>
  <c r="L177" i="26"/>
  <c r="L253" i="26"/>
  <c r="L215" i="26"/>
  <c r="L261" i="26"/>
  <c r="L216" i="26"/>
  <c r="L230" i="26"/>
  <c r="L191" i="26"/>
  <c r="K136" i="24"/>
  <c r="K206" i="24"/>
  <c r="K181" i="24"/>
  <c r="K134" i="24"/>
  <c r="K239" i="24"/>
  <c r="K186" i="24"/>
  <c r="K155" i="24"/>
  <c r="K253" i="24"/>
  <c r="K201" i="24"/>
  <c r="K146" i="24"/>
  <c r="K221" i="24"/>
  <c r="K139" i="24"/>
  <c r="K188" i="24"/>
  <c r="K175" i="24"/>
  <c r="K140" i="24"/>
  <c r="K229" i="24"/>
  <c r="K228" i="24"/>
  <c r="K165" i="24"/>
  <c r="K256" i="24"/>
  <c r="K207" i="24"/>
  <c r="K156" i="24"/>
  <c r="K184" i="24"/>
  <c r="K144" i="24"/>
  <c r="K237" i="24"/>
  <c r="K161" i="24"/>
  <c r="K149" i="24"/>
  <c r="K153" i="24"/>
  <c r="K254" i="24"/>
  <c r="K173" i="24"/>
  <c r="K222" i="24"/>
  <c r="K152" i="24"/>
  <c r="K191" i="24"/>
  <c r="K250" i="24"/>
  <c r="K255" i="24"/>
  <c r="K202" i="24"/>
  <c r="K208" i="24"/>
  <c r="K150" i="24"/>
  <c r="K148" i="24"/>
  <c r="K247" i="24"/>
  <c r="K197" i="24"/>
  <c r="K269" i="24"/>
  <c r="K248" i="24"/>
  <c r="K266" i="24"/>
  <c r="K216" i="24"/>
  <c r="K218" i="24"/>
  <c r="K268" i="24"/>
  <c r="K196" i="24"/>
  <c r="K203" i="24"/>
  <c r="K162" i="24"/>
  <c r="K194" i="24"/>
  <c r="K178" i="24"/>
  <c r="K224" i="24"/>
  <c r="K242" i="24"/>
  <c r="K220" i="24"/>
  <c r="K190" i="24"/>
  <c r="K238" i="24"/>
  <c r="K154" i="24"/>
  <c r="K145" i="24"/>
  <c r="K199" i="24"/>
  <c r="K267" i="24"/>
  <c r="K240" i="24"/>
  <c r="K230" i="24"/>
  <c r="K171" i="24"/>
  <c r="K211" i="24"/>
  <c r="K233" i="24"/>
  <c r="K265" i="24"/>
  <c r="K232" i="24"/>
  <c r="K234" i="24"/>
  <c r="K151" i="24"/>
  <c r="K215" i="24"/>
  <c r="K182" i="24"/>
  <c r="K169" i="24"/>
  <c r="K137" i="24"/>
  <c r="K236" i="24"/>
  <c r="K243" i="24"/>
  <c r="K246" i="24"/>
  <c r="K205" i="24"/>
  <c r="K143" i="24"/>
  <c r="K260" i="24"/>
  <c r="K180" i="24"/>
  <c r="K200" i="24"/>
  <c r="K168" i="24"/>
  <c r="K142" i="24"/>
  <c r="K167" i="24"/>
  <c r="K170" i="24"/>
  <c r="K258" i="24"/>
  <c r="K214" i="24"/>
  <c r="K138" i="24"/>
  <c r="K141" i="24"/>
  <c r="K179" i="24"/>
  <c r="K183" i="24"/>
  <c r="K219" i="24"/>
  <c r="K231" i="24"/>
  <c r="K241" i="24"/>
  <c r="K245" i="24"/>
  <c r="K257" i="24"/>
  <c r="K259" i="24"/>
  <c r="K262" i="24"/>
  <c r="K227" i="24"/>
  <c r="K185" i="24"/>
  <c r="K225" i="24"/>
  <c r="K195" i="24"/>
  <c r="K160" i="24"/>
  <c r="K174" i="24"/>
  <c r="K164" i="24"/>
  <c r="K158" i="24"/>
  <c r="K226" i="24"/>
  <c r="K172" i="24"/>
  <c r="K204" i="24"/>
  <c r="K147" i="24"/>
  <c r="K223" i="24"/>
  <c r="K159" i="24"/>
  <c r="K193" i="24"/>
  <c r="K263" i="24"/>
  <c r="K244" i="24"/>
  <c r="K177" i="24"/>
  <c r="K187" i="24"/>
  <c r="K270" i="24"/>
  <c r="K235" i="24"/>
  <c r="K192" i="24"/>
  <c r="K166" i="24"/>
  <c r="K176" i="24"/>
  <c r="K249" i="24"/>
  <c r="K210" i="24"/>
  <c r="K212" i="24"/>
  <c r="K198" i="24"/>
  <c r="K264" i="24"/>
  <c r="K209" i="24"/>
  <c r="K163" i="24"/>
  <c r="K261" i="24"/>
  <c r="K135" i="24"/>
  <c r="K251" i="24"/>
  <c r="K189" i="24"/>
  <c r="K252" i="24"/>
  <c r="K213" i="24"/>
  <c r="K157" i="24"/>
  <c r="K217" i="24"/>
  <c r="M137" i="30"/>
  <c r="P137" i="30" s="1"/>
  <c r="M175" i="30"/>
  <c r="P175" i="30" s="1"/>
  <c r="M135" i="30"/>
  <c r="P135" i="30" s="1"/>
  <c r="M193" i="30"/>
  <c r="P193" i="30" s="1"/>
  <c r="M201" i="30"/>
  <c r="P201" i="30" s="1"/>
  <c r="M142" i="30"/>
  <c r="P142" i="30" s="1"/>
  <c r="M220" i="30"/>
  <c r="P220" i="30" s="1"/>
  <c r="M268" i="30"/>
  <c r="P268" i="30" s="1"/>
  <c r="M236" i="30"/>
  <c r="P236" i="30" s="1"/>
  <c r="M209" i="30"/>
  <c r="P209" i="30" s="1"/>
  <c r="M138" i="30"/>
  <c r="P138" i="30" s="1"/>
  <c r="M141" i="30"/>
  <c r="P141" i="30" s="1"/>
  <c r="M134" i="30"/>
  <c r="P134" i="30" s="1"/>
  <c r="M216" i="30"/>
  <c r="P216" i="30" s="1"/>
  <c r="M144" i="30"/>
  <c r="P144" i="30" s="1"/>
  <c r="M227" i="30"/>
  <c r="P227" i="30" s="1"/>
  <c r="M208" i="30"/>
  <c r="P208" i="30" s="1"/>
  <c r="M188" i="30"/>
  <c r="P188" i="30" s="1"/>
  <c r="M139" i="30"/>
  <c r="P139" i="30" s="1"/>
  <c r="M143" i="30"/>
  <c r="P143" i="30" s="1"/>
  <c r="M241" i="30"/>
  <c r="P241" i="30" s="1"/>
  <c r="M225" i="30"/>
  <c r="P225" i="30" s="1"/>
  <c r="M240" i="30"/>
  <c r="P240" i="30" s="1"/>
  <c r="M136" i="30"/>
  <c r="P136" i="30" s="1"/>
  <c r="M217" i="30"/>
  <c r="P217" i="30" s="1"/>
  <c r="M163" i="30"/>
  <c r="P163" i="30" s="1"/>
  <c r="M239" i="30"/>
  <c r="P239" i="30" s="1"/>
  <c r="M205" i="30"/>
  <c r="P205" i="30" s="1"/>
  <c r="M140" i="30"/>
  <c r="P140" i="30" s="1"/>
  <c r="M158" i="30"/>
  <c r="P158" i="30" s="1"/>
  <c r="M261" i="30"/>
  <c r="P261" i="30" s="1"/>
  <c r="M237" i="30"/>
  <c r="P237" i="30" s="1"/>
  <c r="M258" i="30"/>
  <c r="P258" i="30" s="1"/>
  <c r="M202" i="30"/>
  <c r="P202" i="30" s="1"/>
  <c r="M264" i="30"/>
  <c r="P264" i="30" s="1"/>
  <c r="M169" i="30"/>
  <c r="P169" i="30" s="1"/>
  <c r="M190" i="30"/>
  <c r="P190" i="30" s="1"/>
  <c r="M265" i="30"/>
  <c r="P265" i="30" s="1"/>
  <c r="M251" i="30"/>
  <c r="P251" i="30" s="1"/>
  <c r="M250" i="30"/>
  <c r="P250" i="30" s="1"/>
  <c r="M245" i="30"/>
  <c r="P245" i="30" s="1"/>
  <c r="M221" i="30"/>
  <c r="P221" i="30" s="1"/>
  <c r="M200" i="30"/>
  <c r="P200" i="30" s="1"/>
  <c r="M260" i="30"/>
  <c r="P260" i="30" s="1"/>
  <c r="M168" i="30"/>
  <c r="P168" i="30" s="1"/>
  <c r="M164" i="30"/>
  <c r="P164" i="30" s="1"/>
  <c r="M211" i="30"/>
  <c r="P211" i="30" s="1"/>
  <c r="M187" i="30"/>
  <c r="P187" i="30" s="1"/>
  <c r="M176" i="30"/>
  <c r="P176" i="30" s="1"/>
  <c r="M172" i="30"/>
  <c r="P172" i="30" s="1"/>
  <c r="M257" i="30"/>
  <c r="P257" i="30" s="1"/>
  <c r="M226" i="30"/>
  <c r="P226" i="30" s="1"/>
  <c r="M198" i="30"/>
  <c r="P198" i="30" s="1"/>
  <c r="M213" i="30"/>
  <c r="P213" i="30" s="1"/>
  <c r="M181" i="30"/>
  <c r="P181" i="30" s="1"/>
  <c r="M184" i="30"/>
  <c r="P184" i="30" s="1"/>
  <c r="M159" i="30"/>
  <c r="P159" i="30" s="1"/>
  <c r="M224" i="30"/>
  <c r="P224" i="30" s="1"/>
  <c r="M219" i="30"/>
  <c r="P219" i="30" s="1"/>
  <c r="M182" i="30"/>
  <c r="P182" i="30" s="1"/>
  <c r="M154" i="30"/>
  <c r="P154" i="30" s="1"/>
  <c r="M156" i="30"/>
  <c r="P156" i="30" s="1"/>
  <c r="M165" i="30"/>
  <c r="P165" i="30" s="1"/>
  <c r="M266" i="30"/>
  <c r="P266" i="30" s="1"/>
  <c r="M270" i="30"/>
  <c r="P270" i="30" s="1"/>
  <c r="K93" i="12" s="1"/>
  <c r="Q93" i="12" s="1"/>
  <c r="M263" i="30"/>
  <c r="P263" i="30" s="1"/>
  <c r="M235" i="30"/>
  <c r="P235" i="30" s="1"/>
  <c r="M196" i="30"/>
  <c r="P196" i="30" s="1"/>
  <c r="M218" i="30"/>
  <c r="P218" i="30" s="1"/>
  <c r="M186" i="30"/>
  <c r="P186" i="30" s="1"/>
  <c r="M214" i="30"/>
  <c r="P214" i="30" s="1"/>
  <c r="M189" i="30"/>
  <c r="P189" i="30" s="1"/>
  <c r="M177" i="30"/>
  <c r="P177" i="30" s="1"/>
  <c r="M153" i="30"/>
  <c r="P153" i="30" s="1"/>
  <c r="M152" i="30"/>
  <c r="P152" i="30" s="1"/>
  <c r="M145" i="30"/>
  <c r="P145" i="30" s="1"/>
  <c r="M231" i="30"/>
  <c r="P231" i="30" s="1"/>
  <c r="M259" i="30"/>
  <c r="P259" i="30" s="1"/>
  <c r="M253" i="30"/>
  <c r="P253" i="30" s="1"/>
  <c r="M234" i="30"/>
  <c r="P234" i="30" s="1"/>
  <c r="M195" i="30"/>
  <c r="P195" i="30" s="1"/>
  <c r="M150" i="30"/>
  <c r="P150" i="30" s="1"/>
  <c r="M256" i="30"/>
  <c r="P256" i="30" s="1"/>
  <c r="M252" i="30"/>
  <c r="P252" i="30" s="1"/>
  <c r="M161" i="30"/>
  <c r="P161" i="30" s="1"/>
  <c r="M162" i="30"/>
  <c r="P162" i="30" s="1"/>
  <c r="M173" i="30"/>
  <c r="P173" i="30" s="1"/>
  <c r="K64" i="12" s="1"/>
  <c r="Q64" i="12" s="1"/>
  <c r="M148" i="30"/>
  <c r="P148" i="30" s="1"/>
  <c r="M160" i="30"/>
  <c r="P160" i="30" s="1"/>
  <c r="M246" i="30"/>
  <c r="P246" i="30" s="1"/>
  <c r="M249" i="30"/>
  <c r="P249" i="30" s="1"/>
  <c r="M204" i="30"/>
  <c r="P204" i="30" s="1"/>
  <c r="M151" i="30"/>
  <c r="P151" i="30" s="1"/>
  <c r="M183" i="30"/>
  <c r="P183" i="30" s="1"/>
  <c r="M267" i="30"/>
  <c r="P267" i="30" s="1"/>
  <c r="M191" i="30"/>
  <c r="P191" i="30" s="1"/>
  <c r="M185" i="30"/>
  <c r="P185" i="30" s="1"/>
  <c r="M247" i="30"/>
  <c r="P247" i="30" s="1"/>
  <c r="M244" i="30"/>
  <c r="P244" i="30" s="1"/>
  <c r="M206" i="30"/>
  <c r="P206" i="30" s="1"/>
  <c r="M157" i="30"/>
  <c r="P157" i="30" s="1"/>
  <c r="M229" i="30"/>
  <c r="P229" i="30" s="1"/>
  <c r="M215" i="30"/>
  <c r="P215" i="30" s="1"/>
  <c r="M228" i="30"/>
  <c r="P228" i="30" s="1"/>
  <c r="M174" i="30"/>
  <c r="P174" i="30" s="1"/>
  <c r="M155" i="30"/>
  <c r="P155" i="30" s="1"/>
  <c r="M180" i="30"/>
  <c r="P180" i="30" s="1"/>
  <c r="M254" i="30"/>
  <c r="P254" i="30" s="1"/>
  <c r="M192" i="30"/>
  <c r="P192" i="30" s="1"/>
  <c r="M199" i="30"/>
  <c r="P199" i="30" s="1"/>
  <c r="M171" i="30"/>
  <c r="P171" i="30" s="1"/>
  <c r="M197" i="30"/>
  <c r="P197" i="30" s="1"/>
  <c r="M233" i="30"/>
  <c r="P233" i="30" s="1"/>
  <c r="M170" i="30"/>
  <c r="P170" i="30" s="1"/>
  <c r="M255" i="30"/>
  <c r="P255" i="30" s="1"/>
  <c r="M207" i="30"/>
  <c r="P207" i="30" s="1"/>
  <c r="M149" i="30"/>
  <c r="P149" i="30" s="1"/>
  <c r="M242" i="30"/>
  <c r="P242" i="30" s="1"/>
  <c r="M212" i="30"/>
  <c r="P212" i="30" s="1"/>
  <c r="M232" i="30"/>
  <c r="P232" i="30" s="1"/>
  <c r="M222" i="30"/>
  <c r="P222" i="30" s="1"/>
  <c r="M194" i="30"/>
  <c r="P194" i="30" s="1"/>
  <c r="M238" i="30"/>
  <c r="P238" i="30" s="1"/>
  <c r="M203" i="30"/>
  <c r="P203" i="30" s="1"/>
  <c r="M167" i="30"/>
  <c r="P167" i="30" s="1"/>
  <c r="M269" i="30"/>
  <c r="P269" i="30" s="1"/>
  <c r="M262" i="30"/>
  <c r="P262" i="30" s="1"/>
  <c r="M223" i="30"/>
  <c r="P223" i="30" s="1"/>
  <c r="M230" i="30"/>
  <c r="P230" i="30" s="1"/>
  <c r="M178" i="30"/>
  <c r="P178" i="30" s="1"/>
  <c r="M210" i="30"/>
  <c r="P210" i="30" s="1"/>
  <c r="M166" i="30"/>
  <c r="P166" i="30" s="1"/>
  <c r="M146" i="30"/>
  <c r="P146" i="30" s="1"/>
  <c r="M243" i="30"/>
  <c r="P243" i="30" s="1"/>
  <c r="M179" i="30"/>
  <c r="P179" i="30" s="1"/>
  <c r="M147" i="30"/>
  <c r="P147" i="30" s="1"/>
  <c r="M248" i="30"/>
  <c r="P248" i="30" s="1"/>
  <c r="M227" i="20"/>
  <c r="P227" i="20" s="1"/>
  <c r="M241" i="20"/>
  <c r="P241" i="20" s="1"/>
  <c r="M176" i="20"/>
  <c r="P176" i="20" s="1"/>
  <c r="M189" i="20"/>
  <c r="P189" i="20" s="1"/>
  <c r="M172" i="20"/>
  <c r="P172" i="20" s="1"/>
  <c r="M222" i="20"/>
  <c r="P222" i="20" s="1"/>
  <c r="M226" i="20"/>
  <c r="P226" i="20" s="1"/>
  <c r="M267" i="20"/>
  <c r="P267" i="20" s="1"/>
  <c r="M195" i="20"/>
  <c r="P195" i="20" s="1"/>
  <c r="M138" i="32"/>
  <c r="P138" i="32" s="1"/>
  <c r="M234" i="32"/>
  <c r="P234" i="32" s="1"/>
  <c r="M185" i="32"/>
  <c r="P185" i="32" s="1"/>
  <c r="M245" i="32"/>
  <c r="P245" i="32" s="1"/>
  <c r="M196" i="32"/>
  <c r="P196" i="32" s="1"/>
  <c r="M270" i="32"/>
  <c r="P270" i="32" s="1"/>
  <c r="K96" i="12" s="1"/>
  <c r="Q96" i="12" s="1"/>
  <c r="M248" i="32"/>
  <c r="P248" i="32" s="1"/>
  <c r="M161" i="32"/>
  <c r="P161" i="32" s="1"/>
  <c r="M225" i="32"/>
  <c r="P225" i="32" s="1"/>
  <c r="M241" i="32"/>
  <c r="P241" i="32" s="1"/>
  <c r="M179" i="32"/>
  <c r="P179" i="32" s="1"/>
  <c r="M213" i="32"/>
  <c r="P213" i="32" s="1"/>
  <c r="M155" i="39"/>
  <c r="P155" i="39" s="1"/>
  <c r="M183" i="39"/>
  <c r="P183" i="39" s="1"/>
  <c r="M144" i="39"/>
  <c r="P144" i="39" s="1"/>
  <c r="M221" i="39"/>
  <c r="P221" i="39" s="1"/>
  <c r="M196" i="39"/>
  <c r="P196" i="39" s="1"/>
  <c r="M256" i="39"/>
  <c r="P256" i="39" s="1"/>
  <c r="M223" i="39"/>
  <c r="P223" i="39" s="1"/>
  <c r="M217" i="39"/>
  <c r="P217" i="39" s="1"/>
  <c r="M186" i="39"/>
  <c r="P186" i="39" s="1"/>
  <c r="M151" i="39"/>
  <c r="P151" i="39" s="1"/>
  <c r="M255" i="39"/>
  <c r="P255" i="39" s="1"/>
  <c r="M218" i="39"/>
  <c r="P218" i="39" s="1"/>
  <c r="M227" i="39"/>
  <c r="P227" i="39" s="1"/>
  <c r="K26" i="9"/>
  <c r="N26" i="9" s="1"/>
  <c r="L179" i="20"/>
  <c r="L222" i="20"/>
  <c r="L195" i="20"/>
  <c r="L190" i="20"/>
  <c r="L248" i="20"/>
  <c r="L240" i="20"/>
  <c r="L205" i="20"/>
  <c r="L249" i="20"/>
  <c r="L236" i="20"/>
  <c r="L220" i="20"/>
  <c r="L241" i="20"/>
  <c r="L184" i="20"/>
  <c r="L188" i="20"/>
  <c r="L223" i="20"/>
  <c r="L239" i="20"/>
  <c r="L206" i="20"/>
  <c r="L234" i="20"/>
  <c r="L204" i="20"/>
  <c r="L152" i="20"/>
  <c r="L161" i="20"/>
  <c r="L154" i="20"/>
  <c r="L265" i="20"/>
  <c r="L245" i="20"/>
  <c r="L216" i="20"/>
  <c r="L203" i="20"/>
  <c r="L196" i="20"/>
  <c r="L147" i="20"/>
  <c r="L170" i="20"/>
  <c r="L185" i="20"/>
  <c r="L244" i="20"/>
  <c r="L173" i="20"/>
  <c r="L172" i="20"/>
  <c r="L164" i="20"/>
  <c r="L171" i="20"/>
  <c r="L139" i="20"/>
  <c r="L138" i="20"/>
  <c r="L194" i="20"/>
  <c r="L200" i="20"/>
  <c r="L136" i="20"/>
  <c r="L151" i="20"/>
  <c r="L243" i="20"/>
  <c r="L259" i="20"/>
  <c r="L182" i="20"/>
  <c r="L224" i="20"/>
  <c r="L156" i="20"/>
  <c r="L174" i="20"/>
  <c r="L257" i="20"/>
  <c r="L134" i="20"/>
  <c r="L201" i="20"/>
  <c r="L263" i="20"/>
  <c r="L165" i="20"/>
  <c r="L256" i="20"/>
  <c r="L251" i="20"/>
  <c r="L233" i="20"/>
  <c r="L197" i="20"/>
  <c r="L207" i="20"/>
  <c r="L247" i="20"/>
  <c r="L230" i="20"/>
  <c r="L232" i="20"/>
  <c r="L193" i="20"/>
  <c r="L211" i="20"/>
  <c r="L148" i="20"/>
  <c r="L215" i="20"/>
  <c r="L157" i="20"/>
  <c r="L166" i="20"/>
  <c r="L238" i="20"/>
  <c r="L269" i="20"/>
  <c r="L198" i="20"/>
  <c r="L142" i="20"/>
  <c r="L149" i="20"/>
  <c r="L209" i="20"/>
  <c r="L180" i="20"/>
  <c r="L192" i="20"/>
  <c r="L229" i="20"/>
  <c r="L226" i="20"/>
  <c r="L202" i="20"/>
  <c r="L258" i="20"/>
  <c r="L227" i="20"/>
  <c r="L231" i="20"/>
  <c r="L177" i="20"/>
  <c r="L169" i="20"/>
  <c r="L266" i="20"/>
  <c r="L208" i="20"/>
  <c r="L163" i="20"/>
  <c r="L228" i="20"/>
  <c r="L212" i="20"/>
  <c r="L162" i="20"/>
  <c r="L264" i="20"/>
  <c r="L254" i="20"/>
  <c r="L218" i="20"/>
  <c r="L191" i="20"/>
  <c r="L167" i="20"/>
  <c r="L150" i="20"/>
  <c r="L268" i="20"/>
  <c r="L261" i="20"/>
  <c r="L221" i="20"/>
  <c r="L210" i="20"/>
  <c r="L175" i="20"/>
  <c r="L189" i="20"/>
  <c r="L143" i="20"/>
  <c r="L146" i="20"/>
  <c r="L250" i="20"/>
  <c r="L155" i="20"/>
  <c r="L217" i="20"/>
  <c r="L214" i="20"/>
  <c r="L187" i="20"/>
  <c r="L140" i="20"/>
  <c r="L168" i="20"/>
  <c r="L237" i="20"/>
  <c r="L253" i="20"/>
  <c r="L181" i="20"/>
  <c r="L176" i="20"/>
  <c r="L219" i="20"/>
  <c r="L260" i="20"/>
  <c r="L267" i="20"/>
  <c r="L213" i="20"/>
  <c r="L255" i="20"/>
  <c r="L186" i="20"/>
  <c r="L183" i="20"/>
  <c r="L235" i="20"/>
  <c r="L159" i="20"/>
  <c r="L137" i="20"/>
  <c r="L158" i="20"/>
  <c r="L262" i="20"/>
  <c r="L141" i="20"/>
  <c r="L242" i="20"/>
  <c r="L178" i="20"/>
  <c r="L144" i="20"/>
  <c r="L199" i="20"/>
  <c r="L160" i="20"/>
  <c r="L246" i="20"/>
  <c r="L145" i="20"/>
  <c r="L225" i="20"/>
  <c r="L270" i="20"/>
  <c r="L153" i="20"/>
  <c r="L252" i="20"/>
  <c r="L135" i="20"/>
  <c r="K234" i="14"/>
  <c r="K242" i="14"/>
  <c r="K228" i="14"/>
  <c r="K193" i="14"/>
  <c r="K159" i="14"/>
  <c r="K209" i="14"/>
  <c r="K219" i="14"/>
  <c r="K243" i="14"/>
  <c r="K185" i="14"/>
  <c r="K136" i="14"/>
  <c r="K229" i="14"/>
  <c r="K266" i="14"/>
  <c r="K167" i="14"/>
  <c r="K268" i="14"/>
  <c r="K251" i="14"/>
  <c r="K246" i="14"/>
  <c r="K134" i="14"/>
  <c r="K187" i="14"/>
  <c r="K170" i="14"/>
  <c r="K226" i="14"/>
  <c r="K201" i="14"/>
  <c r="K155" i="14"/>
  <c r="K259" i="14"/>
  <c r="K244" i="14"/>
  <c r="K261" i="14"/>
  <c r="K225" i="14"/>
  <c r="K157" i="14"/>
  <c r="K194" i="14"/>
  <c r="K140" i="14"/>
  <c r="K183" i="14"/>
  <c r="K269" i="14"/>
  <c r="K253" i="14"/>
  <c r="K270" i="14"/>
  <c r="K233" i="14"/>
  <c r="K231" i="14"/>
  <c r="K218" i="14"/>
  <c r="K144" i="14"/>
  <c r="K184" i="14"/>
  <c r="K195" i="14"/>
  <c r="K143" i="14"/>
  <c r="K191" i="14"/>
  <c r="K241" i="14"/>
  <c r="K197" i="14"/>
  <c r="K148" i="14"/>
  <c r="K156" i="14"/>
  <c r="K189" i="14"/>
  <c r="K150" i="14"/>
  <c r="K145" i="14"/>
  <c r="K137" i="14"/>
  <c r="K179" i="14"/>
  <c r="K206" i="14"/>
  <c r="K217" i="14"/>
  <c r="K208" i="14"/>
  <c r="K214" i="14"/>
  <c r="K138" i="14"/>
  <c r="K240" i="14"/>
  <c r="K254" i="14"/>
  <c r="K245" i="14"/>
  <c r="K238" i="14"/>
  <c r="K267" i="14"/>
  <c r="K207" i="14"/>
  <c r="K181" i="14"/>
  <c r="K220" i="14"/>
  <c r="K135" i="14"/>
  <c r="K171" i="14"/>
  <c r="K247" i="14"/>
  <c r="K177" i="14"/>
  <c r="K165" i="14"/>
  <c r="K152" i="14"/>
  <c r="K154" i="14"/>
  <c r="K175" i="14"/>
  <c r="K260" i="14"/>
  <c r="K262" i="14"/>
  <c r="K199" i="14"/>
  <c r="K172" i="14"/>
  <c r="K196" i="14"/>
  <c r="K168" i="14"/>
  <c r="K149" i="14"/>
  <c r="K264" i="14"/>
  <c r="K176" i="14"/>
  <c r="K164" i="14"/>
  <c r="K146" i="14"/>
  <c r="K210" i="14"/>
  <c r="K198" i="14"/>
  <c r="K153" i="14"/>
  <c r="K147" i="14"/>
  <c r="K236" i="14"/>
  <c r="K237" i="14"/>
  <c r="K211" i="14"/>
  <c r="K222" i="14"/>
  <c r="K213" i="14"/>
  <c r="K205" i="14"/>
  <c r="K188" i="14"/>
  <c r="K178" i="14"/>
  <c r="K169" i="14"/>
  <c r="K186" i="14"/>
  <c r="K239" i="14"/>
  <c r="K250" i="14"/>
  <c r="K227" i="14"/>
  <c r="K258" i="14"/>
  <c r="K221" i="14"/>
  <c r="K212" i="14"/>
  <c r="K174" i="14"/>
  <c r="K162" i="14"/>
  <c r="K141" i="14"/>
  <c r="K256" i="14"/>
  <c r="K257" i="14"/>
  <c r="K224" i="14"/>
  <c r="K161" i="14"/>
  <c r="K173" i="14"/>
  <c r="K139" i="14"/>
  <c r="K163" i="14"/>
  <c r="K230" i="14"/>
  <c r="K263" i="14"/>
  <c r="K223" i="14"/>
  <c r="K216" i="14"/>
  <c r="K160" i="14"/>
  <c r="K265" i="14"/>
  <c r="K192" i="14"/>
  <c r="K180" i="14"/>
  <c r="K182" i="14"/>
  <c r="K142" i="14"/>
  <c r="K166" i="14"/>
  <c r="K248" i="14"/>
  <c r="K215" i="14"/>
  <c r="K255" i="14"/>
  <c r="K200" i="14"/>
  <c r="K151" i="14"/>
  <c r="K249" i="14"/>
  <c r="K252" i="14"/>
  <c r="K202" i="14"/>
  <c r="K232" i="14"/>
  <c r="K235" i="14"/>
  <c r="K204" i="14"/>
  <c r="K203" i="14"/>
  <c r="K190" i="14"/>
  <c r="K158" i="14"/>
  <c r="L136" i="24"/>
  <c r="L135" i="24"/>
  <c r="L185" i="24"/>
  <c r="L201" i="24"/>
  <c r="L216" i="24"/>
  <c r="L256" i="24"/>
  <c r="L232" i="24"/>
  <c r="L261" i="24"/>
  <c r="L177" i="24"/>
  <c r="L264" i="24"/>
  <c r="L241" i="24"/>
  <c r="L143" i="24"/>
  <c r="L134" i="24"/>
  <c r="L219" i="24"/>
  <c r="L222" i="24"/>
  <c r="L247" i="24"/>
  <c r="L138" i="24"/>
  <c r="L179" i="24"/>
  <c r="L206" i="24"/>
  <c r="L191" i="24"/>
  <c r="L210" i="24"/>
  <c r="L248" i="24"/>
  <c r="L137" i="24"/>
  <c r="L251" i="24"/>
  <c r="L262" i="24"/>
  <c r="L211" i="24"/>
  <c r="L238" i="24"/>
  <c r="L212" i="24"/>
  <c r="L187" i="24"/>
  <c r="L196" i="24"/>
  <c r="L225" i="24"/>
  <c r="L192" i="24"/>
  <c r="L182" i="24"/>
  <c r="L252" i="24"/>
  <c r="L237" i="24"/>
  <c r="L199" i="24"/>
  <c r="L180" i="24"/>
  <c r="L227" i="24"/>
  <c r="L204" i="24"/>
  <c r="L171" i="24"/>
  <c r="L142" i="24"/>
  <c r="L160" i="24"/>
  <c r="L242" i="24"/>
  <c r="L164" i="24"/>
  <c r="L144" i="24"/>
  <c r="L257" i="24"/>
  <c r="L234" i="24"/>
  <c r="L245" i="24"/>
  <c r="L157" i="24"/>
  <c r="L265" i="24"/>
  <c r="L236" i="24"/>
  <c r="L240" i="24"/>
  <c r="L165" i="24"/>
  <c r="L170" i="24"/>
  <c r="L158" i="24"/>
  <c r="L231" i="24"/>
  <c r="L198" i="24"/>
  <c r="L147" i="24"/>
  <c r="L139" i="24"/>
  <c r="L155" i="24"/>
  <c r="L152" i="24"/>
  <c r="L207" i="24"/>
  <c r="L181" i="24"/>
  <c r="L154" i="24"/>
  <c r="L202" i="24"/>
  <c r="L269" i="24"/>
  <c r="L239" i="24"/>
  <c r="L214" i="24"/>
  <c r="L243" i="24"/>
  <c r="L266" i="24"/>
  <c r="L193" i="24"/>
  <c r="L156" i="24"/>
  <c r="L161" i="24"/>
  <c r="L229" i="24"/>
  <c r="L148" i="24"/>
  <c r="L163" i="24"/>
  <c r="L228" i="24"/>
  <c r="L149" i="24"/>
  <c r="L249" i="24"/>
  <c r="L270" i="24"/>
  <c r="L195" i="24"/>
  <c r="L200" i="24"/>
  <c r="L141" i="24"/>
  <c r="L178" i="24"/>
  <c r="L184" i="24"/>
  <c r="L263" i="24"/>
  <c r="L186" i="24"/>
  <c r="L259" i="24"/>
  <c r="L254" i="24"/>
  <c r="L203" i="24"/>
  <c r="L268" i="24"/>
  <c r="L253" i="24"/>
  <c r="L267" i="24"/>
  <c r="L230" i="24"/>
  <c r="L175" i="24"/>
  <c r="L233" i="24"/>
  <c r="L217" i="24"/>
  <c r="L213" i="24"/>
  <c r="L174" i="24"/>
  <c r="L208" i="24"/>
  <c r="L218" i="24"/>
  <c r="L167" i="24"/>
  <c r="L166" i="24"/>
  <c r="L246" i="24"/>
  <c r="L226" i="24"/>
  <c r="L209" i="24"/>
  <c r="L189" i="24"/>
  <c r="L190" i="24"/>
  <c r="L159" i="24"/>
  <c r="L146" i="24"/>
  <c r="L215" i="24"/>
  <c r="L151" i="24"/>
  <c r="L169" i="24"/>
  <c r="L224" i="24"/>
  <c r="L145" i="24"/>
  <c r="L220" i="24"/>
  <c r="L197" i="24"/>
  <c r="L244" i="24"/>
  <c r="L235" i="24"/>
  <c r="L172" i="24"/>
  <c r="L162" i="24"/>
  <c r="L250" i="24"/>
  <c r="L168" i="24"/>
  <c r="L260" i="24"/>
  <c r="L183" i="24"/>
  <c r="L188" i="24"/>
  <c r="L150" i="24"/>
  <c r="L255" i="24"/>
  <c r="L140" i="24"/>
  <c r="L258" i="24"/>
  <c r="L205" i="24"/>
  <c r="L176" i="24"/>
  <c r="L153" i="24"/>
  <c r="L221" i="24"/>
  <c r="L173" i="24"/>
  <c r="L194" i="24"/>
  <c r="L223" i="24"/>
  <c r="K191" i="30"/>
  <c r="K226" i="30"/>
  <c r="K136" i="30"/>
  <c r="K176" i="30"/>
  <c r="K152" i="30"/>
  <c r="K259" i="30"/>
  <c r="K137" i="30"/>
  <c r="K192" i="30"/>
  <c r="K212" i="30"/>
  <c r="K140" i="30"/>
  <c r="K134" i="30"/>
  <c r="K180" i="30"/>
  <c r="K199" i="30"/>
  <c r="K142" i="30"/>
  <c r="K209" i="30"/>
  <c r="K245" i="30"/>
  <c r="K220" i="30"/>
  <c r="K178" i="30"/>
  <c r="K161" i="30"/>
  <c r="K223" i="30"/>
  <c r="K184" i="30"/>
  <c r="K270" i="30"/>
  <c r="K188" i="30"/>
  <c r="K255" i="30"/>
  <c r="K217" i="30"/>
  <c r="K218" i="30"/>
  <c r="K187" i="30"/>
  <c r="K144" i="30"/>
  <c r="K202" i="30"/>
  <c r="K150" i="30"/>
  <c r="K156" i="30"/>
  <c r="K250" i="30"/>
  <c r="K239" i="30"/>
  <c r="K242" i="30"/>
  <c r="K216" i="30"/>
  <c r="K208" i="30"/>
  <c r="K165" i="30"/>
  <c r="K182" i="30"/>
  <c r="K200" i="30"/>
  <c r="K158" i="30"/>
  <c r="K228" i="30"/>
  <c r="K205" i="30"/>
  <c r="K157" i="30"/>
  <c r="K147" i="30"/>
  <c r="K266" i="30"/>
  <c r="K230" i="30"/>
  <c r="K233" i="30"/>
  <c r="K256" i="30"/>
  <c r="K269" i="30"/>
  <c r="K265" i="30"/>
  <c r="K231" i="30"/>
  <c r="K215" i="30"/>
  <c r="K189" i="30"/>
  <c r="K163" i="30"/>
  <c r="K143" i="30"/>
  <c r="K159" i="30"/>
  <c r="K251" i="30"/>
  <c r="K221" i="30"/>
  <c r="K244" i="30"/>
  <c r="K225" i="30"/>
  <c r="K241" i="30"/>
  <c r="K214" i="30"/>
  <c r="K186" i="30"/>
  <c r="K164" i="30"/>
  <c r="K170" i="30"/>
  <c r="K145" i="30"/>
  <c r="K179" i="30"/>
  <c r="K166" i="30"/>
  <c r="K206" i="30"/>
  <c r="K264" i="30"/>
  <c r="K234" i="30"/>
  <c r="K177" i="30"/>
  <c r="K240" i="30"/>
  <c r="K149" i="30"/>
  <c r="K135" i="30"/>
  <c r="K252" i="30"/>
  <c r="K257" i="30"/>
  <c r="K267" i="30"/>
  <c r="K238" i="30"/>
  <c r="K261" i="30"/>
  <c r="K193" i="30"/>
  <c r="K153" i="30"/>
  <c r="K254" i="30"/>
  <c r="K173" i="30"/>
  <c r="K236" i="30"/>
  <c r="K168" i="30"/>
  <c r="K258" i="30"/>
  <c r="K249" i="30"/>
  <c r="K198" i="30"/>
  <c r="K148" i="30"/>
  <c r="K138" i="30"/>
  <c r="K167" i="30"/>
  <c r="K154" i="30"/>
  <c r="K195" i="30"/>
  <c r="K229" i="30"/>
  <c r="K139" i="30"/>
  <c r="K243" i="30"/>
  <c r="K175" i="30"/>
  <c r="K204" i="30"/>
  <c r="K211" i="30"/>
  <c r="K263" i="30"/>
  <c r="K203" i="30"/>
  <c r="K224" i="30"/>
  <c r="K247" i="30"/>
  <c r="K169" i="30"/>
  <c r="K248" i="30"/>
  <c r="K222" i="30"/>
  <c r="K194" i="30"/>
  <c r="K151" i="30"/>
  <c r="K210" i="30"/>
  <c r="K146" i="30"/>
  <c r="K219" i="30"/>
  <c r="K174" i="30"/>
  <c r="K190" i="30"/>
  <c r="K232" i="30"/>
  <c r="K162" i="30"/>
  <c r="K185" i="30"/>
  <c r="K201" i="30"/>
  <c r="K160" i="30"/>
  <c r="K260" i="30"/>
  <c r="K227" i="30"/>
  <c r="K183" i="30"/>
  <c r="K181" i="30"/>
  <c r="K196" i="30"/>
  <c r="K172" i="30"/>
  <c r="K155" i="30"/>
  <c r="K262" i="30"/>
  <c r="K246" i="30"/>
  <c r="K253" i="30"/>
  <c r="K237" i="30"/>
  <c r="K268" i="30"/>
  <c r="K207" i="30"/>
  <c r="K235" i="30"/>
  <c r="K213" i="30"/>
  <c r="K197" i="30"/>
  <c r="K171" i="30"/>
  <c r="K141" i="30"/>
  <c r="M136" i="23"/>
  <c r="P136" i="23" s="1"/>
  <c r="M256" i="23"/>
  <c r="P256" i="23" s="1"/>
  <c r="M219" i="23"/>
  <c r="P219" i="23" s="1"/>
  <c r="M135" i="23"/>
  <c r="P135" i="23" s="1"/>
  <c r="M188" i="23"/>
  <c r="P188" i="23" s="1"/>
  <c r="M261" i="23"/>
  <c r="P261" i="23" s="1"/>
  <c r="M134" i="23"/>
  <c r="P134" i="23" s="1"/>
  <c r="M178" i="23"/>
  <c r="P178" i="23" s="1"/>
  <c r="M207" i="23"/>
  <c r="P207" i="23" s="1"/>
  <c r="M263" i="23"/>
  <c r="P263" i="23" s="1"/>
  <c r="M175" i="23"/>
  <c r="P175" i="23" s="1"/>
  <c r="M144" i="23"/>
  <c r="P144" i="23" s="1"/>
  <c r="M265" i="23"/>
  <c r="P265" i="23" s="1"/>
  <c r="M193" i="23"/>
  <c r="P193" i="23" s="1"/>
  <c r="M240" i="23"/>
  <c r="P240" i="23" s="1"/>
  <c r="M191" i="23"/>
  <c r="P191" i="23" s="1"/>
  <c r="M217" i="23"/>
  <c r="P217" i="23" s="1"/>
  <c r="M210" i="23"/>
  <c r="P210" i="23" s="1"/>
  <c r="M182" i="23"/>
  <c r="P182" i="23" s="1"/>
  <c r="M150" i="23"/>
  <c r="P150" i="23" s="1"/>
  <c r="M181" i="23"/>
  <c r="P181" i="23" s="1"/>
  <c r="M262" i="23"/>
  <c r="P262" i="23" s="1"/>
  <c r="M235" i="23"/>
  <c r="P235" i="23" s="1"/>
  <c r="M254" i="23"/>
  <c r="P254" i="23" s="1"/>
  <c r="M205" i="23"/>
  <c r="P205" i="23" s="1"/>
  <c r="M216" i="23"/>
  <c r="P216" i="23" s="1"/>
  <c r="M156" i="23"/>
  <c r="P156" i="23" s="1"/>
  <c r="M176" i="23"/>
  <c r="P176" i="23" s="1"/>
  <c r="M228" i="23"/>
  <c r="P228" i="23" s="1"/>
  <c r="M198" i="23"/>
  <c r="P198" i="23" s="1"/>
  <c r="M184" i="23"/>
  <c r="P184" i="23" s="1"/>
  <c r="M158" i="23"/>
  <c r="P158" i="23" s="1"/>
  <c r="M153" i="23"/>
  <c r="P153" i="23" s="1"/>
  <c r="M137" i="23"/>
  <c r="P137" i="23" s="1"/>
  <c r="M257" i="23"/>
  <c r="P257" i="23" s="1"/>
  <c r="M246" i="23"/>
  <c r="P246" i="23" s="1"/>
  <c r="M234" i="23"/>
  <c r="P234" i="23" s="1"/>
  <c r="M220" i="23"/>
  <c r="P220" i="23" s="1"/>
  <c r="M168" i="23"/>
  <c r="P168" i="23" s="1"/>
  <c r="M143" i="23"/>
  <c r="P143" i="23" s="1"/>
  <c r="M243" i="23"/>
  <c r="P243" i="23" s="1"/>
  <c r="M266" i="23"/>
  <c r="P266" i="23" s="1"/>
  <c r="M239" i="23"/>
  <c r="P239" i="23" s="1"/>
  <c r="M255" i="23"/>
  <c r="P255" i="23" s="1"/>
  <c r="M208" i="23"/>
  <c r="P208" i="23" s="1"/>
  <c r="M212" i="23"/>
  <c r="P212" i="23" s="1"/>
  <c r="M164" i="23"/>
  <c r="P164" i="23" s="1"/>
  <c r="M201" i="23"/>
  <c r="P201" i="23" s="1"/>
  <c r="M147" i="23"/>
  <c r="P147" i="23" s="1"/>
  <c r="M250" i="23"/>
  <c r="P250" i="23" s="1"/>
  <c r="M244" i="23"/>
  <c r="P244" i="23" s="1"/>
  <c r="M237" i="23"/>
  <c r="P237" i="23" s="1"/>
  <c r="M209" i="23"/>
  <c r="P209" i="23" s="1"/>
  <c r="M167" i="23"/>
  <c r="P167" i="23" s="1"/>
  <c r="M211" i="23"/>
  <c r="P211" i="23" s="1"/>
  <c r="M203" i="23"/>
  <c r="P203" i="23" s="1"/>
  <c r="M206" i="23"/>
  <c r="P206" i="23" s="1"/>
  <c r="M177" i="23"/>
  <c r="P177" i="23" s="1"/>
  <c r="M202" i="23"/>
  <c r="P202" i="23" s="1"/>
  <c r="M245" i="23"/>
  <c r="P245" i="23" s="1"/>
  <c r="M149" i="23"/>
  <c r="P149" i="23" s="1"/>
  <c r="M161" i="23"/>
  <c r="P161" i="23" s="1"/>
  <c r="M157" i="23"/>
  <c r="P157" i="23" s="1"/>
  <c r="M160" i="23"/>
  <c r="P160" i="23" s="1"/>
  <c r="M251" i="23"/>
  <c r="P251" i="23" s="1"/>
  <c r="M162" i="23"/>
  <c r="P162" i="23" s="1"/>
  <c r="M223" i="23"/>
  <c r="P223" i="23" s="1"/>
  <c r="M170" i="23"/>
  <c r="P170" i="23" s="1"/>
  <c r="M174" i="23"/>
  <c r="P174" i="23" s="1"/>
  <c r="M236" i="23"/>
  <c r="P236" i="23" s="1"/>
  <c r="M258" i="23"/>
  <c r="P258" i="23" s="1"/>
  <c r="M213" i="23"/>
  <c r="P213" i="23" s="1"/>
  <c r="M241" i="23"/>
  <c r="P241" i="23" s="1"/>
  <c r="M249" i="23"/>
  <c r="P249" i="23" s="1"/>
  <c r="M199" i="23"/>
  <c r="P199" i="23" s="1"/>
  <c r="M139" i="23"/>
  <c r="P139" i="23" s="1"/>
  <c r="M163" i="23"/>
  <c r="P163" i="23" s="1"/>
  <c r="M260" i="23"/>
  <c r="P260" i="23" s="1"/>
  <c r="M232" i="23"/>
  <c r="P232" i="23" s="1"/>
  <c r="M229" i="23"/>
  <c r="P229" i="23" s="1"/>
  <c r="M226" i="23"/>
  <c r="P226" i="23" s="1"/>
  <c r="M221" i="23"/>
  <c r="P221" i="23" s="1"/>
  <c r="M247" i="23"/>
  <c r="P247" i="23" s="1"/>
  <c r="M190" i="23"/>
  <c r="P190" i="23" s="1"/>
  <c r="M197" i="23"/>
  <c r="P197" i="23" s="1"/>
  <c r="M172" i="23"/>
  <c r="P172" i="23" s="1"/>
  <c r="M195" i="23"/>
  <c r="P195" i="23" s="1"/>
  <c r="M140" i="23"/>
  <c r="P140" i="23" s="1"/>
  <c r="M222" i="23"/>
  <c r="P222" i="23" s="1"/>
  <c r="M214" i="23"/>
  <c r="P214" i="23" s="1"/>
  <c r="M196" i="23"/>
  <c r="P196" i="23" s="1"/>
  <c r="M224" i="23"/>
  <c r="P224" i="23" s="1"/>
  <c r="M145" i="23"/>
  <c r="P145" i="23" s="1"/>
  <c r="M166" i="23"/>
  <c r="P166" i="23" s="1"/>
  <c r="M270" i="23"/>
  <c r="P270" i="23" s="1"/>
  <c r="K99" i="12" s="1"/>
  <c r="Q99" i="12" s="1"/>
  <c r="M186" i="23"/>
  <c r="P186" i="23" s="1"/>
  <c r="M148" i="23"/>
  <c r="P148" i="23" s="1"/>
  <c r="M267" i="23"/>
  <c r="P267" i="23" s="1"/>
  <c r="M231" i="23"/>
  <c r="P231" i="23" s="1"/>
  <c r="M242" i="23"/>
  <c r="P242" i="23" s="1"/>
  <c r="M215" i="23"/>
  <c r="P215" i="23" s="1"/>
  <c r="M187" i="23"/>
  <c r="P187" i="23" s="1"/>
  <c r="M171" i="23"/>
  <c r="P171" i="23" s="1"/>
  <c r="M173" i="23"/>
  <c r="P173" i="23" s="1"/>
  <c r="K70" i="12" s="1"/>
  <c r="Q70" i="12" s="1"/>
  <c r="M142" i="23"/>
  <c r="P142" i="23" s="1"/>
  <c r="M269" i="23"/>
  <c r="P269" i="23" s="1"/>
  <c r="M230" i="23"/>
  <c r="P230" i="23" s="1"/>
  <c r="M225" i="23"/>
  <c r="P225" i="23" s="1"/>
  <c r="M189" i="23"/>
  <c r="P189" i="23" s="1"/>
  <c r="M179" i="23"/>
  <c r="P179" i="23" s="1"/>
  <c r="M154" i="23"/>
  <c r="P154" i="23" s="1"/>
  <c r="M165" i="23"/>
  <c r="P165" i="23" s="1"/>
  <c r="M169" i="23"/>
  <c r="P169" i="23" s="1"/>
  <c r="M151" i="23"/>
  <c r="P151" i="23" s="1"/>
  <c r="M141" i="23"/>
  <c r="P141" i="23" s="1"/>
  <c r="M264" i="23"/>
  <c r="P264" i="23" s="1"/>
  <c r="M159" i="23"/>
  <c r="P159" i="23" s="1"/>
  <c r="M227" i="23"/>
  <c r="P227" i="23" s="1"/>
  <c r="M138" i="23"/>
  <c r="P138" i="23" s="1"/>
  <c r="M248" i="23"/>
  <c r="P248" i="23" s="1"/>
  <c r="M180" i="23"/>
  <c r="P180" i="23" s="1"/>
  <c r="M200" i="23"/>
  <c r="P200" i="23" s="1"/>
  <c r="M218" i="23"/>
  <c r="P218" i="23" s="1"/>
  <c r="M194" i="23"/>
  <c r="P194" i="23" s="1"/>
  <c r="M146" i="23"/>
  <c r="P146" i="23" s="1"/>
  <c r="M185" i="23"/>
  <c r="P185" i="23" s="1"/>
  <c r="M253" i="23"/>
  <c r="P253" i="23" s="1"/>
  <c r="M155" i="23"/>
  <c r="P155" i="23" s="1"/>
  <c r="M183" i="23"/>
  <c r="P183" i="23" s="1"/>
  <c r="M259" i="23"/>
  <c r="P259" i="23" s="1"/>
  <c r="M152" i="23"/>
  <c r="P152" i="23" s="1"/>
  <c r="M204" i="23"/>
  <c r="P204" i="23" s="1"/>
  <c r="M233" i="23"/>
  <c r="P233" i="23" s="1"/>
  <c r="M238" i="23"/>
  <c r="P238" i="23" s="1"/>
  <c r="M252" i="23"/>
  <c r="P252" i="23" s="1"/>
  <c r="M268" i="23"/>
  <c r="P268" i="23" s="1"/>
  <c r="M192" i="23"/>
  <c r="P192" i="23" s="1"/>
  <c r="L137" i="30"/>
  <c r="L135" i="30"/>
  <c r="L139" i="30"/>
  <c r="L161" i="30"/>
  <c r="L163" i="30"/>
  <c r="L173" i="30"/>
  <c r="L183" i="30"/>
  <c r="L224" i="30"/>
  <c r="L267" i="30"/>
  <c r="L189" i="30"/>
  <c r="L266" i="30"/>
  <c r="L195" i="30"/>
  <c r="L174" i="30"/>
  <c r="L260" i="30"/>
  <c r="L134" i="30"/>
  <c r="L170" i="30"/>
  <c r="L215" i="30"/>
  <c r="L256" i="30"/>
  <c r="L234" i="30"/>
  <c r="L214" i="30"/>
  <c r="L138" i="30"/>
  <c r="L207" i="30"/>
  <c r="L162" i="30"/>
  <c r="L258" i="30"/>
  <c r="L158" i="30"/>
  <c r="L254" i="30"/>
  <c r="L259" i="30"/>
  <c r="L146" i="30"/>
  <c r="L247" i="30"/>
  <c r="L141" i="30"/>
  <c r="L166" i="30"/>
  <c r="L177" i="30"/>
  <c r="L171" i="30"/>
  <c r="L150" i="30"/>
  <c r="L264" i="30"/>
  <c r="L142" i="30"/>
  <c r="L230" i="30"/>
  <c r="L252" i="30"/>
  <c r="L251" i="30"/>
  <c r="L208" i="30"/>
  <c r="L182" i="30"/>
  <c r="L154" i="30"/>
  <c r="L250" i="30"/>
  <c r="L219" i="30"/>
  <c r="L140" i="30"/>
  <c r="L262" i="30"/>
  <c r="L136" i="30"/>
  <c r="L225" i="30"/>
  <c r="L270" i="30"/>
  <c r="L249" i="30"/>
  <c r="L226" i="30"/>
  <c r="L248" i="30"/>
  <c r="L236" i="30"/>
  <c r="L194" i="30"/>
  <c r="L197" i="30"/>
  <c r="L186" i="30"/>
  <c r="L149" i="30"/>
  <c r="L242" i="30"/>
  <c r="L223" i="30"/>
  <c r="L178" i="30"/>
  <c r="L199" i="30"/>
  <c r="L181" i="30"/>
  <c r="L164" i="30"/>
  <c r="L218" i="30"/>
  <c r="L151" i="30"/>
  <c r="L157" i="30"/>
  <c r="L229" i="30"/>
  <c r="L244" i="30"/>
  <c r="L228" i="30"/>
  <c r="L204" i="30"/>
  <c r="L238" i="30"/>
  <c r="L184" i="30"/>
  <c r="L144" i="30"/>
  <c r="L265" i="30"/>
  <c r="L237" i="30"/>
  <c r="L185" i="30"/>
  <c r="L209" i="30"/>
  <c r="L165" i="30"/>
  <c r="L206" i="30"/>
  <c r="L211" i="30"/>
  <c r="L263" i="30"/>
  <c r="L240" i="30"/>
  <c r="L243" i="30"/>
  <c r="L205" i="30"/>
  <c r="L188" i="30"/>
  <c r="L176" i="30"/>
  <c r="L191" i="30"/>
  <c r="L239" i="30"/>
  <c r="L160" i="30"/>
  <c r="L203" i="30"/>
  <c r="L227" i="30"/>
  <c r="L147" i="30"/>
  <c r="L246" i="30"/>
  <c r="L221" i="30"/>
  <c r="L222" i="30"/>
  <c r="L231" i="30"/>
  <c r="L200" i="30"/>
  <c r="L212" i="30"/>
  <c r="L235" i="30"/>
  <c r="L210" i="30"/>
  <c r="L148" i="30"/>
  <c r="L169" i="30"/>
  <c r="L143" i="30"/>
  <c r="L220" i="30"/>
  <c r="L180" i="30"/>
  <c r="L168" i="30"/>
  <c r="L241" i="30"/>
  <c r="L232" i="30"/>
  <c r="L192" i="30"/>
  <c r="L193" i="30"/>
  <c r="L245" i="30"/>
  <c r="L216" i="30"/>
  <c r="L202" i="30"/>
  <c r="L233" i="30"/>
  <c r="L175" i="30"/>
  <c r="L217" i="30"/>
  <c r="L156" i="30"/>
  <c r="L268" i="30"/>
  <c r="L261" i="30"/>
  <c r="L179" i="30"/>
  <c r="L190" i="30"/>
  <c r="L255" i="30"/>
  <c r="L198" i="30"/>
  <c r="L152" i="30"/>
  <c r="L253" i="30"/>
  <c r="L213" i="30"/>
  <c r="L257" i="30"/>
  <c r="L269" i="30"/>
  <c r="L159" i="30"/>
  <c r="L187" i="30"/>
  <c r="L172" i="30"/>
  <c r="L167" i="30"/>
  <c r="L196" i="30"/>
  <c r="L201" i="30"/>
  <c r="L153" i="30"/>
  <c r="L145" i="30"/>
  <c r="L155" i="30"/>
  <c r="K134" i="23"/>
  <c r="K142" i="23"/>
  <c r="K137" i="23"/>
  <c r="K202" i="23"/>
  <c r="K219" i="23"/>
  <c r="K135" i="23"/>
  <c r="K256" i="23"/>
  <c r="K209" i="23"/>
  <c r="K242" i="23"/>
  <c r="K173" i="23"/>
  <c r="K268" i="23"/>
  <c r="K243" i="23"/>
  <c r="K266" i="23"/>
  <c r="K149" i="23"/>
  <c r="K200" i="23"/>
  <c r="K192" i="23"/>
  <c r="K230" i="23"/>
  <c r="K189" i="23"/>
  <c r="K255" i="23"/>
  <c r="K260" i="23"/>
  <c r="K215" i="23"/>
  <c r="K217" i="23"/>
  <c r="K179" i="23"/>
  <c r="K224" i="23"/>
  <c r="K183" i="23"/>
  <c r="K250" i="23"/>
  <c r="K259" i="23"/>
  <c r="K244" i="23"/>
  <c r="K253" i="23"/>
  <c r="K220" i="23"/>
  <c r="K241" i="23"/>
  <c r="K212" i="23"/>
  <c r="K180" i="23"/>
  <c r="K151" i="23"/>
  <c r="K221" i="23"/>
  <c r="K154" i="23"/>
  <c r="K239" i="23"/>
  <c r="K232" i="23"/>
  <c r="K210" i="23"/>
  <c r="K196" i="23"/>
  <c r="K140" i="23"/>
  <c r="K161" i="23"/>
  <c r="K191" i="23"/>
  <c r="K257" i="23"/>
  <c r="K267" i="23"/>
  <c r="K190" i="23"/>
  <c r="K147" i="23"/>
  <c r="K171" i="23"/>
  <c r="K163" i="23"/>
  <c r="K208" i="23"/>
  <c r="K174" i="23"/>
  <c r="K150" i="23"/>
  <c r="K245" i="23"/>
  <c r="K258" i="23"/>
  <c r="K228" i="23"/>
  <c r="K176" i="23"/>
  <c r="K199" i="23"/>
  <c r="K213" i="23"/>
  <c r="K170" i="23"/>
  <c r="K167" i="23"/>
  <c r="K136" i="23"/>
  <c r="K251" i="23"/>
  <c r="K172" i="23"/>
  <c r="K269" i="23"/>
  <c r="K233" i="23"/>
  <c r="K198" i="23"/>
  <c r="K204" i="23"/>
  <c r="K146" i="23"/>
  <c r="K145" i="23"/>
  <c r="K231" i="23"/>
  <c r="K222" i="23"/>
  <c r="K188" i="23"/>
  <c r="K165" i="23"/>
  <c r="K148" i="23"/>
  <c r="K246" i="23"/>
  <c r="K223" i="23"/>
  <c r="K203" i="23"/>
  <c r="K234" i="23"/>
  <c r="K227" i="23"/>
  <c r="K182" i="23"/>
  <c r="K157" i="23"/>
  <c r="K193" i="23"/>
  <c r="K261" i="23"/>
  <c r="K207" i="23"/>
  <c r="K197" i="23"/>
  <c r="K205" i="23"/>
  <c r="K158" i="23"/>
  <c r="K178" i="23"/>
  <c r="K141" i="23"/>
  <c r="K152" i="23"/>
  <c r="K265" i="23"/>
  <c r="K186" i="23"/>
  <c r="K206" i="23"/>
  <c r="K168" i="23"/>
  <c r="K153" i="23"/>
  <c r="K264" i="23"/>
  <c r="K162" i="23"/>
  <c r="K177" i="23"/>
  <c r="K138" i="23"/>
  <c r="K155" i="23"/>
  <c r="K240" i="23"/>
  <c r="K218" i="23"/>
  <c r="K184" i="23"/>
  <c r="K156" i="23"/>
  <c r="K247" i="23"/>
  <c r="K237" i="23"/>
  <c r="K211" i="23"/>
  <c r="K160" i="23"/>
  <c r="K144" i="23"/>
  <c r="K226" i="23"/>
  <c r="K187" i="23"/>
  <c r="K139" i="23"/>
  <c r="K249" i="23"/>
  <c r="K254" i="23"/>
  <c r="K159" i="23"/>
  <c r="K229" i="23"/>
  <c r="K252" i="23"/>
  <c r="K238" i="23"/>
  <c r="K262" i="23"/>
  <c r="K185" i="23"/>
  <c r="K235" i="23"/>
  <c r="K263" i="23"/>
  <c r="K201" i="23"/>
  <c r="K164" i="23"/>
  <c r="K248" i="23"/>
  <c r="K195" i="23"/>
  <c r="K169" i="23"/>
  <c r="K270" i="23"/>
  <c r="K225" i="23"/>
  <c r="K236" i="23"/>
  <c r="K181" i="23"/>
  <c r="K216" i="23"/>
  <c r="K175" i="23"/>
  <c r="K143" i="23"/>
  <c r="K194" i="23"/>
  <c r="K166" i="23"/>
  <c r="K214" i="23"/>
  <c r="K3" i="32"/>
  <c r="K134" i="32"/>
  <c r="K191" i="32"/>
  <c r="K193" i="32"/>
  <c r="K244" i="32"/>
  <c r="K189" i="32"/>
  <c r="K238" i="32"/>
  <c r="K232" i="32"/>
  <c r="K135" i="32"/>
  <c r="K260" i="32"/>
  <c r="K221" i="32"/>
  <c r="K233" i="32"/>
  <c r="K267" i="32"/>
  <c r="K159" i="32"/>
  <c r="K156" i="32"/>
  <c r="K188" i="32"/>
  <c r="K179" i="32"/>
  <c r="K248" i="32"/>
  <c r="K241" i="32"/>
  <c r="K223" i="32"/>
  <c r="K194" i="32"/>
  <c r="K249" i="32"/>
  <c r="K181" i="32"/>
  <c r="K148" i="32"/>
  <c r="K177" i="32"/>
  <c r="K255" i="32"/>
  <c r="K231" i="32"/>
  <c r="K184" i="32"/>
  <c r="K170" i="32"/>
  <c r="K202" i="32"/>
  <c r="K182" i="32"/>
  <c r="K206" i="32"/>
  <c r="K257" i="32"/>
  <c r="K256" i="32"/>
  <c r="K230" i="32"/>
  <c r="K207" i="32"/>
  <c r="K197" i="32"/>
  <c r="K153" i="32"/>
  <c r="K163" i="32"/>
  <c r="K146" i="32"/>
  <c r="K264" i="32"/>
  <c r="K224" i="32"/>
  <c r="K158" i="32"/>
  <c r="K261" i="32"/>
  <c r="K262" i="32"/>
  <c r="K166" i="32"/>
  <c r="K143" i="32"/>
  <c r="K176" i="32"/>
  <c r="K239" i="32"/>
  <c r="K209" i="32"/>
  <c r="K242" i="32"/>
  <c r="K237" i="32"/>
  <c r="K167" i="32"/>
  <c r="K165" i="32"/>
  <c r="K192" i="32"/>
  <c r="K175" i="32"/>
  <c r="K173" i="32"/>
  <c r="K245" i="32"/>
  <c r="K199" i="32"/>
  <c r="K172" i="32"/>
  <c r="K151" i="32"/>
  <c r="K138" i="32"/>
  <c r="K251" i="32"/>
  <c r="K266" i="32"/>
  <c r="K254" i="32"/>
  <c r="K252" i="32"/>
  <c r="K253" i="32"/>
  <c r="K204" i="32"/>
  <c r="K201" i="32"/>
  <c r="K145" i="32"/>
  <c r="K269" i="32"/>
  <c r="K235" i="32"/>
  <c r="K220" i="32"/>
  <c r="K147" i="32"/>
  <c r="K270" i="32"/>
  <c r="K218" i="32"/>
  <c r="K162" i="32"/>
  <c r="K196" i="32"/>
  <c r="K150" i="32"/>
  <c r="K136" i="32"/>
  <c r="K152" i="32"/>
  <c r="K226" i="32"/>
  <c r="K229" i="32"/>
  <c r="K217" i="32"/>
  <c r="K214" i="32"/>
  <c r="K155" i="32"/>
  <c r="K265" i="32"/>
  <c r="K258" i="32"/>
  <c r="K234" i="32"/>
  <c r="K212" i="32"/>
  <c r="K225" i="32"/>
  <c r="K139" i="32"/>
  <c r="K216" i="32"/>
  <c r="K174" i="32"/>
  <c r="K157" i="32"/>
  <c r="K219" i="32"/>
  <c r="K215" i="32"/>
  <c r="K205" i="32"/>
  <c r="K222" i="32"/>
  <c r="K168" i="32"/>
  <c r="K246" i="32"/>
  <c r="K195" i="32"/>
  <c r="K210" i="32"/>
  <c r="K185" i="32"/>
  <c r="K268" i="32"/>
  <c r="K149" i="32"/>
  <c r="K236" i="32"/>
  <c r="K227" i="32"/>
  <c r="K208" i="32"/>
  <c r="K243" i="32"/>
  <c r="K247" i="32"/>
  <c r="K164" i="32"/>
  <c r="K169" i="32"/>
  <c r="K250" i="32"/>
  <c r="K180" i="32"/>
  <c r="K160" i="32"/>
  <c r="K198" i="32"/>
  <c r="K203" i="32"/>
  <c r="K141" i="32"/>
  <c r="K137" i="32"/>
  <c r="K213" i="32"/>
  <c r="K200" i="32"/>
  <c r="K161" i="32"/>
  <c r="K228" i="32"/>
  <c r="K186" i="32"/>
  <c r="K154" i="32"/>
  <c r="K178" i="32"/>
  <c r="K187" i="32"/>
  <c r="K190" i="32"/>
  <c r="K140" i="32"/>
  <c r="K211" i="32"/>
  <c r="K142" i="32"/>
  <c r="K259" i="32"/>
  <c r="K183" i="32"/>
  <c r="K263" i="32"/>
  <c r="K144" i="32"/>
  <c r="K171" i="32"/>
  <c r="K240" i="32"/>
  <c r="L4" i="32"/>
  <c r="S4" i="32" s="1"/>
  <c r="L134" i="32"/>
  <c r="L178" i="32"/>
  <c r="L230" i="32"/>
  <c r="L170" i="32"/>
  <c r="L222" i="32"/>
  <c r="L202" i="32"/>
  <c r="L175" i="32"/>
  <c r="L145" i="32"/>
  <c r="L241" i="32"/>
  <c r="L223" i="32"/>
  <c r="L196" i="32"/>
  <c r="L218" i="32"/>
  <c r="L252" i="32"/>
  <c r="L231" i="32"/>
  <c r="L135" i="32"/>
  <c r="L248" i="32"/>
  <c r="L195" i="32"/>
  <c r="L210" i="32"/>
  <c r="L260" i="32"/>
  <c r="L194" i="32"/>
  <c r="L169" i="32"/>
  <c r="L159" i="32"/>
  <c r="L267" i="32"/>
  <c r="L228" i="32"/>
  <c r="L207" i="32"/>
  <c r="L180" i="32"/>
  <c r="L147" i="32"/>
  <c r="L143" i="32"/>
  <c r="L256" i="32"/>
  <c r="L265" i="32"/>
  <c r="L198" i="32"/>
  <c r="L205" i="32"/>
  <c r="L183" i="32"/>
  <c r="L182" i="32"/>
  <c r="L146" i="32"/>
  <c r="L185" i="32"/>
  <c r="L140" i="32"/>
  <c r="L250" i="32"/>
  <c r="L247" i="32"/>
  <c r="L244" i="32"/>
  <c r="L200" i="32"/>
  <c r="L193" i="32"/>
  <c r="L163" i="32"/>
  <c r="L211" i="32"/>
  <c r="L209" i="32"/>
  <c r="L224" i="32"/>
  <c r="L232" i="32"/>
  <c r="L249" i="32"/>
  <c r="L165" i="32"/>
  <c r="L139" i="32"/>
  <c r="L268" i="32"/>
  <c r="L226" i="32"/>
  <c r="L213" i="32"/>
  <c r="L184" i="32"/>
  <c r="L177" i="32"/>
  <c r="L150" i="32"/>
  <c r="L172" i="32"/>
  <c r="L257" i="32"/>
  <c r="L240" i="32"/>
  <c r="L229" i="32"/>
  <c r="L234" i="32"/>
  <c r="L246" i="32"/>
  <c r="L151" i="32"/>
  <c r="L219" i="32"/>
  <c r="L136" i="32"/>
  <c r="L199" i="32"/>
  <c r="L227" i="32"/>
  <c r="L138" i="32"/>
  <c r="L262" i="32"/>
  <c r="L212" i="32"/>
  <c r="L217" i="32"/>
  <c r="L186" i="32"/>
  <c r="L148" i="32"/>
  <c r="L233" i="32"/>
  <c r="L190" i="32"/>
  <c r="L154" i="32"/>
  <c r="L270" i="32"/>
  <c r="L259" i="32"/>
  <c r="L261" i="32"/>
  <c r="L236" i="32"/>
  <c r="L214" i="32"/>
  <c r="L237" i="32"/>
  <c r="L179" i="32"/>
  <c r="L168" i="32"/>
  <c r="L167" i="32"/>
  <c r="L149" i="32"/>
  <c r="L203" i="32"/>
  <c r="L266" i="32"/>
  <c r="L269" i="32"/>
  <c r="L243" i="32"/>
  <c r="L238" i="32"/>
  <c r="L220" i="32"/>
  <c r="L216" i="32"/>
  <c r="L253" i="32"/>
  <c r="L189" i="32"/>
  <c r="L155" i="32"/>
  <c r="L166" i="32"/>
  <c r="L204" i="32"/>
  <c r="L171" i="32"/>
  <c r="L157" i="32"/>
  <c r="L258" i="32"/>
  <c r="L153" i="32"/>
  <c r="L221" i="32"/>
  <c r="L152" i="32"/>
  <c r="L197" i="32"/>
  <c r="L141" i="32"/>
  <c r="L255" i="32"/>
  <c r="L208" i="32"/>
  <c r="L161" i="32"/>
  <c r="L156" i="32"/>
  <c r="L164" i="32"/>
  <c r="L254" i="32"/>
  <c r="L215" i="32"/>
  <c r="L187" i="32"/>
  <c r="L264" i="32"/>
  <c r="L206" i="32"/>
  <c r="L160" i="32"/>
  <c r="L239" i="32"/>
  <c r="L201" i="32"/>
  <c r="L174" i="32"/>
  <c r="L176" i="32"/>
  <c r="L144" i="32"/>
  <c r="L192" i="32"/>
  <c r="L263" i="32"/>
  <c r="L251" i="32"/>
  <c r="L191" i="32"/>
  <c r="L225" i="32"/>
  <c r="L245" i="32"/>
  <c r="L158" i="32"/>
  <c r="L235" i="32"/>
  <c r="L142" i="32"/>
  <c r="L137" i="32"/>
  <c r="L242" i="32"/>
  <c r="L188" i="32"/>
  <c r="L181" i="32"/>
  <c r="L173" i="32"/>
  <c r="L162" i="32"/>
  <c r="M139" i="38"/>
  <c r="P139" i="38" s="1"/>
  <c r="M135" i="38"/>
  <c r="P135" i="38" s="1"/>
  <c r="M146" i="38"/>
  <c r="P146" i="38" s="1"/>
  <c r="M256" i="38"/>
  <c r="P256" i="38" s="1"/>
  <c r="M138" i="38"/>
  <c r="P138" i="38" s="1"/>
  <c r="M204" i="38"/>
  <c r="P204" i="38" s="1"/>
  <c r="M136" i="38"/>
  <c r="P136" i="38" s="1"/>
  <c r="M142" i="38"/>
  <c r="P142" i="38" s="1"/>
  <c r="M150" i="38"/>
  <c r="P150" i="38" s="1"/>
  <c r="M143" i="38"/>
  <c r="P143" i="38" s="1"/>
  <c r="M185" i="38"/>
  <c r="P185" i="38" s="1"/>
  <c r="M144" i="38"/>
  <c r="P144" i="38" s="1"/>
  <c r="M227" i="38"/>
  <c r="P227" i="38" s="1"/>
  <c r="M248" i="38"/>
  <c r="P248" i="38" s="1"/>
  <c r="M251" i="38"/>
  <c r="P251" i="38" s="1"/>
  <c r="M189" i="38"/>
  <c r="P189" i="38" s="1"/>
  <c r="M245" i="38"/>
  <c r="P245" i="38" s="1"/>
  <c r="M234" i="38"/>
  <c r="P234" i="38" s="1"/>
  <c r="M268" i="38"/>
  <c r="P268" i="38" s="1"/>
  <c r="M162" i="38"/>
  <c r="P162" i="38" s="1"/>
  <c r="M134" i="38"/>
  <c r="P134" i="38" s="1"/>
  <c r="M254" i="38"/>
  <c r="P254" i="38" s="1"/>
  <c r="M199" i="38"/>
  <c r="P199" i="38" s="1"/>
  <c r="M161" i="38"/>
  <c r="P161" i="38" s="1"/>
  <c r="M153" i="38"/>
  <c r="P153" i="38" s="1"/>
  <c r="M230" i="38"/>
  <c r="P230" i="38" s="1"/>
  <c r="M252" i="38"/>
  <c r="P252" i="38" s="1"/>
  <c r="M141" i="38"/>
  <c r="P141" i="38" s="1"/>
  <c r="M180" i="38"/>
  <c r="P180" i="38" s="1"/>
  <c r="M195" i="38"/>
  <c r="P195" i="38" s="1"/>
  <c r="M261" i="38"/>
  <c r="P261" i="38" s="1"/>
  <c r="M148" i="38"/>
  <c r="P148" i="38" s="1"/>
  <c r="M181" i="38"/>
  <c r="P181" i="38" s="1"/>
  <c r="M183" i="38"/>
  <c r="P183" i="38" s="1"/>
  <c r="M137" i="38"/>
  <c r="P137" i="38" s="1"/>
  <c r="M211" i="38"/>
  <c r="P211" i="38" s="1"/>
  <c r="M154" i="38"/>
  <c r="P154" i="38" s="1"/>
  <c r="M140" i="38"/>
  <c r="P140" i="38" s="1"/>
  <c r="M174" i="38"/>
  <c r="P174" i="38" s="1"/>
  <c r="M267" i="38"/>
  <c r="P267" i="38" s="1"/>
  <c r="M212" i="38"/>
  <c r="P212" i="38" s="1"/>
  <c r="M222" i="38"/>
  <c r="P222" i="38" s="1"/>
  <c r="M170" i="38"/>
  <c r="P170" i="38" s="1"/>
  <c r="M225" i="38"/>
  <c r="P225" i="38" s="1"/>
  <c r="M250" i="38"/>
  <c r="P250" i="38" s="1"/>
  <c r="M265" i="38"/>
  <c r="P265" i="38" s="1"/>
  <c r="M242" i="38"/>
  <c r="P242" i="38" s="1"/>
  <c r="M217" i="38"/>
  <c r="P217" i="38" s="1"/>
  <c r="M269" i="38"/>
  <c r="P269" i="38" s="1"/>
  <c r="M264" i="38"/>
  <c r="P264" i="38" s="1"/>
  <c r="M241" i="38"/>
  <c r="P241" i="38" s="1"/>
  <c r="M232" i="38"/>
  <c r="P232" i="38" s="1"/>
  <c r="M192" i="38"/>
  <c r="P192" i="38" s="1"/>
  <c r="M160" i="38"/>
  <c r="P160" i="38" s="1"/>
  <c r="M221" i="38"/>
  <c r="P221" i="38" s="1"/>
  <c r="M163" i="38"/>
  <c r="P163" i="38" s="1"/>
  <c r="M152" i="38"/>
  <c r="P152" i="38" s="1"/>
  <c r="M255" i="38"/>
  <c r="P255" i="38" s="1"/>
  <c r="M215" i="38"/>
  <c r="P215" i="38" s="1"/>
  <c r="M172" i="38"/>
  <c r="P172" i="38" s="1"/>
  <c r="M155" i="38"/>
  <c r="P155" i="38" s="1"/>
  <c r="M239" i="38"/>
  <c r="P239" i="38" s="1"/>
  <c r="M246" i="38"/>
  <c r="P246" i="38" s="1"/>
  <c r="M184" i="38"/>
  <c r="P184" i="38" s="1"/>
  <c r="M229" i="38"/>
  <c r="P229" i="38" s="1"/>
  <c r="M159" i="38"/>
  <c r="P159" i="38" s="1"/>
  <c r="M151" i="38"/>
  <c r="P151" i="38" s="1"/>
  <c r="M147" i="38"/>
  <c r="P147" i="38" s="1"/>
  <c r="M263" i="38"/>
  <c r="P263" i="38" s="1"/>
  <c r="M208" i="38"/>
  <c r="P208" i="38" s="1"/>
  <c r="M194" i="38"/>
  <c r="P194" i="38" s="1"/>
  <c r="M253" i="38"/>
  <c r="P253" i="38" s="1"/>
  <c r="M259" i="38"/>
  <c r="P259" i="38" s="1"/>
  <c r="M237" i="38"/>
  <c r="P237" i="38" s="1"/>
  <c r="M224" i="38"/>
  <c r="P224" i="38" s="1"/>
  <c r="M220" i="38"/>
  <c r="P220" i="38" s="1"/>
  <c r="M258" i="38"/>
  <c r="P258" i="38" s="1"/>
  <c r="M228" i="38"/>
  <c r="P228" i="38" s="1"/>
  <c r="M157" i="38"/>
  <c r="P157" i="38" s="1"/>
  <c r="M233" i="38"/>
  <c r="P233" i="38" s="1"/>
  <c r="M145" i="38"/>
  <c r="P145" i="38" s="1"/>
  <c r="M236" i="38"/>
  <c r="P236" i="38" s="1"/>
  <c r="M240" i="38"/>
  <c r="P240" i="38" s="1"/>
  <c r="M203" i="38"/>
  <c r="P203" i="38" s="1"/>
  <c r="M164" i="38"/>
  <c r="P164" i="38" s="1"/>
  <c r="M182" i="38"/>
  <c r="P182" i="38" s="1"/>
  <c r="M176" i="38"/>
  <c r="P176" i="38" s="1"/>
  <c r="M167" i="38"/>
  <c r="P167" i="38" s="1"/>
  <c r="M186" i="38"/>
  <c r="P186" i="38" s="1"/>
  <c r="M210" i="38"/>
  <c r="P210" i="38" s="1"/>
  <c r="M243" i="38"/>
  <c r="P243" i="38" s="1"/>
  <c r="M166" i="38"/>
  <c r="P166" i="38" s="1"/>
  <c r="M158" i="38"/>
  <c r="P158" i="38" s="1"/>
  <c r="M202" i="38"/>
  <c r="P202" i="38" s="1"/>
  <c r="M149" i="38"/>
  <c r="P149" i="38" s="1"/>
  <c r="M190" i="38"/>
  <c r="P190" i="38" s="1"/>
  <c r="M213" i="38"/>
  <c r="P213" i="38" s="1"/>
  <c r="M201" i="38"/>
  <c r="P201" i="38" s="1"/>
  <c r="M206" i="38"/>
  <c r="P206" i="38" s="1"/>
  <c r="M218" i="38"/>
  <c r="P218" i="38" s="1"/>
  <c r="M226" i="38"/>
  <c r="P226" i="38" s="1"/>
  <c r="M235" i="38"/>
  <c r="P235" i="38" s="1"/>
  <c r="M200" i="38"/>
  <c r="P200" i="38" s="1"/>
  <c r="M171" i="38"/>
  <c r="P171" i="38" s="1"/>
  <c r="M175" i="38"/>
  <c r="P175" i="38" s="1"/>
  <c r="M196" i="38"/>
  <c r="P196" i="38" s="1"/>
  <c r="M260" i="38"/>
  <c r="P260" i="38" s="1"/>
  <c r="M207" i="38"/>
  <c r="P207" i="38" s="1"/>
  <c r="M193" i="38"/>
  <c r="P193" i="38" s="1"/>
  <c r="M244" i="38"/>
  <c r="P244" i="38" s="1"/>
  <c r="M247" i="38"/>
  <c r="P247" i="38" s="1"/>
  <c r="M197" i="38"/>
  <c r="P197" i="38" s="1"/>
  <c r="M187" i="38"/>
  <c r="P187" i="38" s="1"/>
  <c r="M238" i="38"/>
  <c r="P238" i="38" s="1"/>
  <c r="M188" i="38"/>
  <c r="P188" i="38" s="1"/>
  <c r="M169" i="38"/>
  <c r="P169" i="38" s="1"/>
  <c r="M205" i="38"/>
  <c r="P205" i="38" s="1"/>
  <c r="M209" i="38"/>
  <c r="P209" i="38" s="1"/>
  <c r="M165" i="38"/>
  <c r="P165" i="38" s="1"/>
  <c r="M270" i="38"/>
  <c r="P270" i="38" s="1"/>
  <c r="K95" i="12" s="1"/>
  <c r="Q95" i="12" s="1"/>
  <c r="M191" i="38"/>
  <c r="P191" i="38" s="1"/>
  <c r="M249" i="38"/>
  <c r="P249" i="38" s="1"/>
  <c r="M178" i="38"/>
  <c r="P178" i="38" s="1"/>
  <c r="M231" i="38"/>
  <c r="P231" i="38" s="1"/>
  <c r="M173" i="38"/>
  <c r="P173" i="38" s="1"/>
  <c r="K66" i="12" s="1"/>
  <c r="Q66" i="12" s="1"/>
  <c r="M223" i="38"/>
  <c r="P223" i="38" s="1"/>
  <c r="M156" i="38"/>
  <c r="P156" i="38" s="1"/>
  <c r="M177" i="38"/>
  <c r="P177" i="38" s="1"/>
  <c r="M214" i="38"/>
  <c r="P214" i="38" s="1"/>
  <c r="M168" i="38"/>
  <c r="P168" i="38" s="1"/>
  <c r="M216" i="38"/>
  <c r="P216" i="38" s="1"/>
  <c r="M262" i="38"/>
  <c r="P262" i="38" s="1"/>
  <c r="M219" i="38"/>
  <c r="P219" i="38" s="1"/>
  <c r="M257" i="38"/>
  <c r="P257" i="38" s="1"/>
  <c r="M266" i="38"/>
  <c r="P266" i="38" s="1"/>
  <c r="M198" i="38"/>
  <c r="P198" i="38" s="1"/>
  <c r="M179" i="38"/>
  <c r="P179" i="38" s="1"/>
  <c r="L145" i="39"/>
  <c r="L229" i="39"/>
  <c r="L134" i="39"/>
  <c r="L263" i="39"/>
  <c r="L261" i="39"/>
  <c r="L241" i="39"/>
  <c r="L191" i="39"/>
  <c r="L230" i="39"/>
  <c r="L256" i="39"/>
  <c r="L262" i="39"/>
  <c r="L236" i="39"/>
  <c r="L227" i="39"/>
  <c r="L189" i="39"/>
  <c r="L254" i="39"/>
  <c r="L168" i="39"/>
  <c r="L178" i="39"/>
  <c r="L177" i="39"/>
  <c r="L136" i="39"/>
  <c r="L249" i="39"/>
  <c r="L232" i="39"/>
  <c r="L215" i="39"/>
  <c r="L216" i="39"/>
  <c r="L195" i="39"/>
  <c r="L172" i="39"/>
  <c r="L170" i="39"/>
  <c r="L190" i="39"/>
  <c r="L180" i="39"/>
  <c r="L243" i="39"/>
  <c r="L231" i="39"/>
  <c r="L167" i="39"/>
  <c r="L209" i="39"/>
  <c r="L257" i="39"/>
  <c r="L252" i="39"/>
  <c r="L202" i="39"/>
  <c r="L233" i="39"/>
  <c r="L181" i="39"/>
  <c r="L162" i="39"/>
  <c r="L150" i="39"/>
  <c r="L152" i="39"/>
  <c r="L199" i="39"/>
  <c r="L258" i="39"/>
  <c r="L223" i="39"/>
  <c r="L266" i="39"/>
  <c r="L268" i="39"/>
  <c r="L219" i="39"/>
  <c r="L207" i="39"/>
  <c r="L186" i="39"/>
  <c r="L156" i="39"/>
  <c r="L165" i="39"/>
  <c r="L141" i="39"/>
  <c r="L270" i="39"/>
  <c r="L248" i="39"/>
  <c r="L240" i="39"/>
  <c r="L246" i="39"/>
  <c r="L208" i="39"/>
  <c r="L204" i="39"/>
  <c r="L160" i="39"/>
  <c r="L184" i="39"/>
  <c r="L217" i="39"/>
  <c r="L158" i="39"/>
  <c r="L210" i="39"/>
  <c r="L234" i="39"/>
  <c r="L206" i="39"/>
  <c r="L183" i="39"/>
  <c r="L188" i="39"/>
  <c r="L164" i="39"/>
  <c r="L155" i="39"/>
  <c r="L173" i="39"/>
  <c r="L151" i="39"/>
  <c r="L135" i="39"/>
  <c r="L157" i="39"/>
  <c r="L211" i="39"/>
  <c r="L187" i="39"/>
  <c r="L159" i="39"/>
  <c r="L166" i="39"/>
  <c r="L143" i="39"/>
  <c r="L265" i="39"/>
  <c r="L264" i="39"/>
  <c r="L196" i="39"/>
  <c r="L214" i="39"/>
  <c r="L226" i="39"/>
  <c r="L245" i="39"/>
  <c r="L221" i="39"/>
  <c r="L175" i="39"/>
  <c r="L149" i="39"/>
  <c r="L138" i="39"/>
  <c r="L163" i="39"/>
  <c r="L255" i="39"/>
  <c r="L269" i="39"/>
  <c r="L228" i="39"/>
  <c r="L198" i="39"/>
  <c r="L218" i="39"/>
  <c r="L194" i="39"/>
  <c r="L220" i="39"/>
  <c r="L140" i="39"/>
  <c r="L153" i="39"/>
  <c r="L148" i="39"/>
  <c r="L247" i="39"/>
  <c r="L242" i="39"/>
  <c r="L213" i="39"/>
  <c r="L200" i="39"/>
  <c r="L171" i="39"/>
  <c r="L174" i="39"/>
  <c r="L139" i="39"/>
  <c r="L137" i="39"/>
  <c r="L250" i="39"/>
  <c r="L224" i="39"/>
  <c r="L176" i="39"/>
  <c r="L169" i="39"/>
  <c r="L260" i="39"/>
  <c r="L185" i="39"/>
  <c r="L161" i="39"/>
  <c r="L251" i="39"/>
  <c r="L235" i="39"/>
  <c r="L154" i="39"/>
  <c r="L238" i="39"/>
  <c r="L192" i="39"/>
  <c r="L142" i="39"/>
  <c r="L253" i="39"/>
  <c r="L259" i="39"/>
  <c r="L212" i="39"/>
  <c r="L193" i="39"/>
  <c r="L197" i="39"/>
  <c r="L239" i="39"/>
  <c r="L201" i="39"/>
  <c r="L179" i="39"/>
  <c r="L146" i="39"/>
  <c r="L144" i="39"/>
  <c r="L267" i="39"/>
  <c r="L222" i="39"/>
  <c r="L203" i="39"/>
  <c r="L182" i="39"/>
  <c r="L225" i="39"/>
  <c r="L147" i="39"/>
  <c r="L244" i="39"/>
  <c r="L237" i="39"/>
  <c r="L205" i="39"/>
  <c r="L159" i="36"/>
  <c r="O159" i="36" s="1"/>
  <c r="M223" i="20"/>
  <c r="P223" i="20" s="1"/>
  <c r="M163" i="20"/>
  <c r="P163" i="20" s="1"/>
  <c r="M181" i="20"/>
  <c r="P181" i="20" s="1"/>
  <c r="M257" i="20"/>
  <c r="P257" i="20" s="1"/>
  <c r="M164" i="20"/>
  <c r="P164" i="20" s="1"/>
  <c r="M159" i="20"/>
  <c r="P159" i="20" s="1"/>
  <c r="M155" i="20"/>
  <c r="P155" i="20" s="1"/>
  <c r="M150" i="20"/>
  <c r="P150" i="20" s="1"/>
  <c r="M140" i="20"/>
  <c r="P140" i="20" s="1"/>
  <c r="M229" i="20"/>
  <c r="P229" i="20" s="1"/>
  <c r="M204" i="20"/>
  <c r="P204" i="20" s="1"/>
  <c r="M234" i="20"/>
  <c r="P234" i="20" s="1"/>
  <c r="M249" i="20"/>
  <c r="P249" i="20" s="1"/>
  <c r="M158" i="20"/>
  <c r="P158" i="20" s="1"/>
  <c r="M264" i="20"/>
  <c r="P264" i="20" s="1"/>
  <c r="M256" i="20"/>
  <c r="P256" i="20" s="1"/>
  <c r="M170" i="20"/>
  <c r="P170" i="20" s="1"/>
  <c r="M168" i="20"/>
  <c r="P168" i="20" s="1"/>
  <c r="M139" i="20"/>
  <c r="P139" i="20" s="1"/>
  <c r="M203" i="20"/>
  <c r="P203" i="20" s="1"/>
  <c r="M186" i="20"/>
  <c r="P186" i="20" s="1"/>
  <c r="M166" i="20"/>
  <c r="P166" i="20" s="1"/>
  <c r="M210" i="20"/>
  <c r="P210" i="20" s="1"/>
  <c r="M236" i="20"/>
  <c r="P236" i="20" s="1"/>
  <c r="M265" i="20"/>
  <c r="P265" i="20" s="1"/>
  <c r="M173" i="20"/>
  <c r="P173" i="20" s="1"/>
  <c r="K77" i="12" s="1"/>
  <c r="Q77" i="12" s="1"/>
  <c r="M232" i="20"/>
  <c r="P232" i="20" s="1"/>
  <c r="M134" i="20"/>
  <c r="P134" i="20" s="1"/>
  <c r="M179" i="20"/>
  <c r="P179" i="20" s="1"/>
  <c r="M154" i="20"/>
  <c r="P154" i="20" s="1"/>
  <c r="M233" i="20"/>
  <c r="P233" i="20" s="1"/>
  <c r="M207" i="20"/>
  <c r="P207" i="20" s="1"/>
  <c r="M245" i="20"/>
  <c r="P245" i="20" s="1"/>
  <c r="M158" i="32"/>
  <c r="P158" i="32" s="1"/>
  <c r="M190" i="32"/>
  <c r="P190" i="32" s="1"/>
  <c r="M189" i="32"/>
  <c r="P189" i="32" s="1"/>
  <c r="M160" i="32"/>
  <c r="P160" i="32" s="1"/>
  <c r="M177" i="32"/>
  <c r="P177" i="32" s="1"/>
  <c r="M166" i="32"/>
  <c r="P166" i="32" s="1"/>
  <c r="M156" i="32"/>
  <c r="P156" i="32" s="1"/>
  <c r="M145" i="32"/>
  <c r="P145" i="32" s="1"/>
  <c r="M260" i="32"/>
  <c r="P260" i="32" s="1"/>
  <c r="M197" i="32"/>
  <c r="P197" i="32" s="1"/>
  <c r="M165" i="32"/>
  <c r="P165" i="32" s="1"/>
  <c r="M224" i="32"/>
  <c r="P224" i="32" s="1"/>
  <c r="M257" i="32"/>
  <c r="P257" i="32" s="1"/>
  <c r="M249" i="32"/>
  <c r="P249" i="32" s="1"/>
  <c r="M259" i="32"/>
  <c r="P259" i="32" s="1"/>
  <c r="M268" i="32"/>
  <c r="P268" i="32" s="1"/>
  <c r="M192" i="32"/>
  <c r="P192" i="32" s="1"/>
  <c r="M199" i="32"/>
  <c r="P199" i="32" s="1"/>
  <c r="M269" i="32"/>
  <c r="P269" i="32" s="1"/>
  <c r="M243" i="32"/>
  <c r="P243" i="32" s="1"/>
  <c r="M143" i="32"/>
  <c r="P143" i="32" s="1"/>
  <c r="M152" i="32"/>
  <c r="P152" i="32" s="1"/>
  <c r="M238" i="32"/>
  <c r="P238" i="32" s="1"/>
  <c r="M186" i="32"/>
  <c r="P186" i="32" s="1"/>
  <c r="M141" i="32"/>
  <c r="P141" i="32" s="1"/>
  <c r="M227" i="32"/>
  <c r="P227" i="32" s="1"/>
  <c r="M233" i="32"/>
  <c r="P233" i="32" s="1"/>
  <c r="M207" i="32"/>
  <c r="P207" i="32" s="1"/>
  <c r="M217" i="32"/>
  <c r="P217" i="32" s="1"/>
  <c r="M139" i="32"/>
  <c r="P139" i="32" s="1"/>
  <c r="M209" i="32"/>
  <c r="P209" i="32" s="1"/>
  <c r="M250" i="32"/>
  <c r="P250" i="32" s="1"/>
  <c r="M198" i="32"/>
  <c r="P198" i="32" s="1"/>
  <c r="M162" i="39"/>
  <c r="P162" i="39" s="1"/>
  <c r="M216" i="39"/>
  <c r="P216" i="39" s="1"/>
  <c r="M160" i="39"/>
  <c r="P160" i="39" s="1"/>
  <c r="M180" i="39"/>
  <c r="P180" i="39" s="1"/>
  <c r="M237" i="39"/>
  <c r="P237" i="39" s="1"/>
  <c r="M207" i="39"/>
  <c r="P207" i="39" s="1"/>
  <c r="M164" i="39"/>
  <c r="P164" i="39" s="1"/>
  <c r="M141" i="39"/>
  <c r="P141" i="39" s="1"/>
  <c r="M232" i="39"/>
  <c r="P232" i="39" s="1"/>
  <c r="M189" i="39"/>
  <c r="P189" i="39" s="1"/>
  <c r="M176" i="39"/>
  <c r="P176" i="39" s="1"/>
  <c r="M260" i="39"/>
  <c r="P260" i="39" s="1"/>
  <c r="M270" i="39"/>
  <c r="P270" i="39" s="1"/>
  <c r="K102" i="12" s="1"/>
  <c r="Q102" i="12" s="1"/>
  <c r="M150" i="39"/>
  <c r="P150" i="39" s="1"/>
  <c r="M248" i="39"/>
  <c r="P248" i="39" s="1"/>
  <c r="M213" i="39"/>
  <c r="P213" i="39" s="1"/>
  <c r="M220" i="39"/>
  <c r="P220" i="39" s="1"/>
  <c r="M171" i="39"/>
  <c r="P171" i="39" s="1"/>
  <c r="M243" i="39"/>
  <c r="P243" i="39" s="1"/>
  <c r="M169" i="39"/>
  <c r="P169" i="39" s="1"/>
  <c r="M191" i="39"/>
  <c r="P191" i="39" s="1"/>
  <c r="M206" i="39"/>
  <c r="P206" i="39" s="1"/>
  <c r="M233" i="39"/>
  <c r="P233" i="39" s="1"/>
  <c r="M203" i="39"/>
  <c r="P203" i="39" s="1"/>
  <c r="M234" i="39"/>
  <c r="P234" i="39" s="1"/>
  <c r="M199" i="39"/>
  <c r="P199" i="39" s="1"/>
  <c r="M145" i="39"/>
  <c r="P145" i="39" s="1"/>
  <c r="M246" i="39"/>
  <c r="P246" i="39" s="1"/>
  <c r="M152" i="39"/>
  <c r="P152" i="39" s="1"/>
  <c r="M140" i="39"/>
  <c r="P140" i="39" s="1"/>
  <c r="M219" i="39"/>
  <c r="P219" i="39" s="1"/>
  <c r="M239" i="39"/>
  <c r="P239" i="39" s="1"/>
  <c r="M139" i="39"/>
  <c r="P139" i="39" s="1"/>
  <c r="M261" i="39"/>
  <c r="P261" i="39" s="1"/>
  <c r="K188" i="35"/>
  <c r="K227" i="35"/>
  <c r="L134" i="27"/>
  <c r="L229" i="27"/>
  <c r="L199" i="27"/>
  <c r="L250" i="27"/>
  <c r="L225" i="27"/>
  <c r="L194" i="27"/>
  <c r="L188" i="27"/>
  <c r="L270" i="27"/>
  <c r="L185" i="27"/>
  <c r="L153" i="27"/>
  <c r="L217" i="27"/>
  <c r="L191" i="27"/>
  <c r="L175" i="27"/>
  <c r="L140" i="27"/>
  <c r="L255" i="27"/>
  <c r="L245" i="27"/>
  <c r="L231" i="27"/>
  <c r="L261" i="27"/>
  <c r="L219" i="27"/>
  <c r="L210" i="27"/>
  <c r="L190" i="27"/>
  <c r="L192" i="27"/>
  <c r="L178" i="27"/>
  <c r="L144" i="27"/>
  <c r="L243" i="27"/>
  <c r="L230" i="27"/>
  <c r="L232" i="27"/>
  <c r="L235" i="27"/>
  <c r="L177" i="27"/>
  <c r="L224" i="27"/>
  <c r="L249" i="27"/>
  <c r="L184" i="27"/>
  <c r="L218" i="27"/>
  <c r="L156" i="27"/>
  <c r="L222" i="27"/>
  <c r="L212" i="27"/>
  <c r="L150" i="27"/>
  <c r="L257" i="27"/>
  <c r="L213" i="27"/>
  <c r="L214" i="27"/>
  <c r="L186" i="27"/>
  <c r="L171" i="27"/>
  <c r="L155" i="27"/>
  <c r="L201" i="27"/>
  <c r="L162" i="27"/>
  <c r="L256" i="27"/>
  <c r="L160" i="27"/>
  <c r="L268" i="27"/>
  <c r="L206" i="27"/>
  <c r="L200" i="27"/>
  <c r="L267" i="27"/>
  <c r="L139" i="27"/>
  <c r="L221" i="27"/>
  <c r="L145" i="27"/>
  <c r="L146" i="27"/>
  <c r="L258" i="27"/>
  <c r="L226" i="27"/>
  <c r="L182" i="27"/>
  <c r="L209" i="27"/>
  <c r="L141" i="27"/>
  <c r="L151" i="27"/>
  <c r="L189" i="27"/>
  <c r="L142" i="27"/>
  <c r="L264" i="27"/>
  <c r="L215" i="27"/>
  <c r="L193" i="27"/>
  <c r="L176" i="27"/>
  <c r="L244" i="27"/>
  <c r="L180" i="27"/>
  <c r="L181" i="27"/>
  <c r="L169" i="27"/>
  <c r="L161" i="27"/>
  <c r="L227" i="27"/>
  <c r="L220" i="27"/>
  <c r="L174" i="27"/>
  <c r="L265" i="27"/>
  <c r="L252" i="27"/>
  <c r="L240" i="27"/>
  <c r="L266" i="27"/>
  <c r="L248" i="27"/>
  <c r="L207" i="27"/>
  <c r="L263" i="27"/>
  <c r="L197" i="27"/>
  <c r="L167" i="27"/>
  <c r="L238" i="27"/>
  <c r="L183" i="27"/>
  <c r="L246" i="27"/>
  <c r="L234" i="27"/>
  <c r="L259" i="27"/>
  <c r="L233" i="27"/>
  <c r="L204" i="27"/>
  <c r="L135" i="27"/>
  <c r="L157" i="27"/>
  <c r="L253" i="27"/>
  <c r="L237" i="27"/>
  <c r="L170" i="27"/>
  <c r="L202" i="27"/>
  <c r="L247" i="27"/>
  <c r="L158" i="27"/>
  <c r="L260" i="27"/>
  <c r="L254" i="27"/>
  <c r="L205" i="27"/>
  <c r="L168" i="27"/>
  <c r="L136" i="27"/>
  <c r="L251" i="27"/>
  <c r="L239" i="27"/>
  <c r="L236" i="27"/>
  <c r="L228" i="27"/>
  <c r="L152" i="27"/>
  <c r="L138" i="27"/>
  <c r="L173" i="27"/>
  <c r="L154" i="27"/>
  <c r="L166" i="27"/>
  <c r="L223" i="27"/>
  <c r="L164" i="27"/>
  <c r="L216" i="27"/>
  <c r="L163" i="27"/>
  <c r="L159" i="27"/>
  <c r="L179" i="27"/>
  <c r="L269" i="27"/>
  <c r="L198" i="27"/>
  <c r="L165" i="27"/>
  <c r="L196" i="27"/>
  <c r="L241" i="27"/>
  <c r="L208" i="27"/>
  <c r="L211" i="27"/>
  <c r="L195" i="27"/>
  <c r="L187" i="27"/>
  <c r="L203" i="27"/>
  <c r="L143" i="27"/>
  <c r="L147" i="27"/>
  <c r="L172" i="27"/>
  <c r="L148" i="27"/>
  <c r="L242" i="27"/>
  <c r="L262" i="27"/>
  <c r="L149" i="27"/>
  <c r="L137" i="27"/>
  <c r="K193" i="27"/>
  <c r="K209" i="27"/>
  <c r="K206" i="27"/>
  <c r="K134" i="27"/>
  <c r="K195" i="27"/>
  <c r="K173" i="27"/>
  <c r="K160" i="27"/>
  <c r="K244" i="27"/>
  <c r="K257" i="27"/>
  <c r="K252" i="27"/>
  <c r="K254" i="27"/>
  <c r="K155" i="27"/>
  <c r="K186" i="27"/>
  <c r="K159" i="27"/>
  <c r="K265" i="27"/>
  <c r="K221" i="27"/>
  <c r="K258" i="27"/>
  <c r="K183" i="27"/>
  <c r="K179" i="27"/>
  <c r="K178" i="27"/>
  <c r="K174" i="27"/>
  <c r="K161" i="27"/>
  <c r="K218" i="27"/>
  <c r="K220" i="27"/>
  <c r="K146" i="27"/>
  <c r="K192" i="27"/>
  <c r="K222" i="27"/>
  <c r="K245" i="27"/>
  <c r="K203" i="27"/>
  <c r="K200" i="27"/>
  <c r="K169" i="27"/>
  <c r="K246" i="27"/>
  <c r="K240" i="27"/>
  <c r="K176" i="27"/>
  <c r="K143" i="27"/>
  <c r="K144" i="27"/>
  <c r="K264" i="27"/>
  <c r="K226" i="27"/>
  <c r="K197" i="27"/>
  <c r="K184" i="27"/>
  <c r="K207" i="27"/>
  <c r="K156" i="27"/>
  <c r="K205" i="27"/>
  <c r="K158" i="27"/>
  <c r="K199" i="27"/>
  <c r="K231" i="27"/>
  <c r="K141" i="27"/>
  <c r="K190" i="27"/>
  <c r="K148" i="27"/>
  <c r="K255" i="27"/>
  <c r="K261" i="27"/>
  <c r="K213" i="27"/>
  <c r="K191" i="27"/>
  <c r="K185" i="27"/>
  <c r="K251" i="27"/>
  <c r="K204" i="27"/>
  <c r="K243" i="27"/>
  <c r="K267" i="27"/>
  <c r="K268" i="27"/>
  <c r="K239" i="27"/>
  <c r="K227" i="27"/>
  <c r="K253" i="27"/>
  <c r="K162" i="27"/>
  <c r="K153" i="27"/>
  <c r="K139" i="27"/>
  <c r="K172" i="27"/>
  <c r="K224" i="27"/>
  <c r="K164" i="27"/>
  <c r="K266" i="27"/>
  <c r="K229" i="27"/>
  <c r="K216" i="27"/>
  <c r="K188" i="27"/>
  <c r="K223" i="27"/>
  <c r="K151" i="27"/>
  <c r="K262" i="27"/>
  <c r="K157" i="27"/>
  <c r="K238" i="27"/>
  <c r="K248" i="27"/>
  <c r="K152" i="27"/>
  <c r="K259" i="27"/>
  <c r="K233" i="27"/>
  <c r="K149" i="27"/>
  <c r="K217" i="27"/>
  <c r="K182" i="27"/>
  <c r="K165" i="27"/>
  <c r="K138" i="27"/>
  <c r="K189" i="27"/>
  <c r="K140" i="27"/>
  <c r="K260" i="27"/>
  <c r="K208" i="27"/>
  <c r="K163" i="27"/>
  <c r="K135" i="27"/>
  <c r="K241" i="27"/>
  <c r="K171" i="27"/>
  <c r="K154" i="27"/>
  <c r="K235" i="27"/>
  <c r="K198" i="27"/>
  <c r="K242" i="27"/>
  <c r="K167" i="27"/>
  <c r="K150" i="27"/>
  <c r="K211" i="27"/>
  <c r="K230" i="27"/>
  <c r="K175" i="27"/>
  <c r="K196" i="27"/>
  <c r="K145" i="27"/>
  <c r="K181" i="27"/>
  <c r="K202" i="27"/>
  <c r="K212" i="27"/>
  <c r="K247" i="27"/>
  <c r="K269" i="27"/>
  <c r="K232" i="27"/>
  <c r="K170" i="27"/>
  <c r="K194" i="27"/>
  <c r="K177" i="27"/>
  <c r="K228" i="27"/>
  <c r="K219" i="27"/>
  <c r="K210" i="27"/>
  <c r="K201" i="27"/>
  <c r="K250" i="27"/>
  <c r="K249" i="27"/>
  <c r="K214" i="27"/>
  <c r="K147" i="27"/>
  <c r="K270" i="27"/>
  <c r="K237" i="27"/>
  <c r="K234" i="27"/>
  <c r="K215" i="27"/>
  <c r="K142" i="27"/>
  <c r="K168" i="27"/>
  <c r="K236" i="27"/>
  <c r="K256" i="27"/>
  <c r="K263" i="27"/>
  <c r="K136" i="27"/>
  <c r="K166" i="27"/>
  <c r="K137" i="27"/>
  <c r="K225" i="27"/>
  <c r="K180" i="27"/>
  <c r="K187" i="27"/>
  <c r="M235" i="27"/>
  <c r="P235" i="27" s="1"/>
  <c r="M269" i="27"/>
  <c r="P269" i="27" s="1"/>
  <c r="M149" i="27"/>
  <c r="P149" i="27" s="1"/>
  <c r="M135" i="27"/>
  <c r="P135" i="27" s="1"/>
  <c r="M188" i="27"/>
  <c r="P188" i="27" s="1"/>
  <c r="M158" i="27"/>
  <c r="P158" i="27" s="1"/>
  <c r="M140" i="27"/>
  <c r="P140" i="27" s="1"/>
  <c r="M228" i="27"/>
  <c r="P228" i="27" s="1"/>
  <c r="M160" i="27"/>
  <c r="P160" i="27" s="1"/>
  <c r="M161" i="27"/>
  <c r="P161" i="27" s="1"/>
  <c r="M258" i="27"/>
  <c r="P258" i="27" s="1"/>
  <c r="M224" i="27"/>
  <c r="P224" i="27" s="1"/>
  <c r="M236" i="27"/>
  <c r="P236" i="27" s="1"/>
  <c r="M233" i="27"/>
  <c r="P233" i="27" s="1"/>
  <c r="M178" i="27"/>
  <c r="P178" i="27" s="1"/>
  <c r="M238" i="27"/>
  <c r="P238" i="27" s="1"/>
  <c r="M156" i="27"/>
  <c r="P156" i="27" s="1"/>
  <c r="M181" i="27"/>
  <c r="P181" i="27" s="1"/>
  <c r="M144" i="27"/>
  <c r="P144" i="27" s="1"/>
  <c r="M187" i="27"/>
  <c r="P187" i="27" s="1"/>
  <c r="M138" i="27"/>
  <c r="P138" i="27" s="1"/>
  <c r="M232" i="27"/>
  <c r="P232" i="27" s="1"/>
  <c r="M139" i="27"/>
  <c r="P139" i="27" s="1"/>
  <c r="M137" i="27"/>
  <c r="P137" i="27" s="1"/>
  <c r="M202" i="27"/>
  <c r="P202" i="27" s="1"/>
  <c r="M251" i="27"/>
  <c r="P251" i="27" s="1"/>
  <c r="M248" i="27"/>
  <c r="P248" i="27" s="1"/>
  <c r="M183" i="27"/>
  <c r="P183" i="27" s="1"/>
  <c r="M147" i="27"/>
  <c r="P147" i="27" s="1"/>
  <c r="M153" i="27"/>
  <c r="P153" i="27" s="1"/>
  <c r="M168" i="27"/>
  <c r="P168" i="27" s="1"/>
  <c r="M244" i="27"/>
  <c r="P244" i="27" s="1"/>
  <c r="M240" i="27"/>
  <c r="P240" i="27" s="1"/>
  <c r="M241" i="27"/>
  <c r="P241" i="27" s="1"/>
  <c r="M215" i="27"/>
  <c r="P215" i="27" s="1"/>
  <c r="M231" i="27"/>
  <c r="P231" i="27" s="1"/>
  <c r="M165" i="27"/>
  <c r="P165" i="27" s="1"/>
  <c r="M142" i="27"/>
  <c r="P142" i="27" s="1"/>
  <c r="M170" i="27"/>
  <c r="P170" i="27" s="1"/>
  <c r="M172" i="27"/>
  <c r="P172" i="27" s="1"/>
  <c r="M186" i="27"/>
  <c r="P186" i="27" s="1"/>
  <c r="M136" i="27"/>
  <c r="P136" i="27" s="1"/>
  <c r="M210" i="27"/>
  <c r="P210" i="27" s="1"/>
  <c r="M259" i="27"/>
  <c r="P259" i="27" s="1"/>
  <c r="M214" i="27"/>
  <c r="P214" i="27" s="1"/>
  <c r="M154" i="27"/>
  <c r="P154" i="27" s="1"/>
  <c r="M268" i="27"/>
  <c r="P268" i="27" s="1"/>
  <c r="M176" i="27"/>
  <c r="P176" i="27" s="1"/>
  <c r="M166" i="27"/>
  <c r="P166" i="27" s="1"/>
  <c r="M221" i="27"/>
  <c r="P221" i="27" s="1"/>
  <c r="M237" i="27"/>
  <c r="P237" i="27" s="1"/>
  <c r="M249" i="27"/>
  <c r="P249" i="27" s="1"/>
  <c r="M206" i="27"/>
  <c r="P206" i="27" s="1"/>
  <c r="M194" i="27"/>
  <c r="P194" i="27" s="1"/>
  <c r="M218" i="27"/>
  <c r="P218" i="27" s="1"/>
  <c r="M203" i="27"/>
  <c r="P203" i="27" s="1"/>
  <c r="M164" i="27"/>
  <c r="P164" i="27" s="1"/>
  <c r="M167" i="27"/>
  <c r="P167" i="27" s="1"/>
  <c r="M189" i="27"/>
  <c r="P189" i="27" s="1"/>
  <c r="M152" i="27"/>
  <c r="P152" i="27" s="1"/>
  <c r="M264" i="27"/>
  <c r="P264" i="27" s="1"/>
  <c r="M226" i="27"/>
  <c r="P226" i="27" s="1"/>
  <c r="M141" i="27"/>
  <c r="P141" i="27" s="1"/>
  <c r="M134" i="27"/>
  <c r="P134" i="27" s="1"/>
  <c r="M267" i="27"/>
  <c r="P267" i="27" s="1"/>
  <c r="M230" i="27"/>
  <c r="P230" i="27" s="1"/>
  <c r="M263" i="27"/>
  <c r="P263" i="27" s="1"/>
  <c r="M180" i="27"/>
  <c r="P180" i="27" s="1"/>
  <c r="M184" i="27"/>
  <c r="P184" i="27" s="1"/>
  <c r="M266" i="27"/>
  <c r="P266" i="27" s="1"/>
  <c r="M216" i="27"/>
  <c r="P216" i="27" s="1"/>
  <c r="M242" i="27"/>
  <c r="P242" i="27" s="1"/>
  <c r="M175" i="27"/>
  <c r="P175" i="27" s="1"/>
  <c r="M250" i="27"/>
  <c r="P250" i="27" s="1"/>
  <c r="M185" i="27"/>
  <c r="P185" i="27" s="1"/>
  <c r="M155" i="27"/>
  <c r="P155" i="27" s="1"/>
  <c r="M217" i="27"/>
  <c r="P217" i="27" s="1"/>
  <c r="M213" i="27"/>
  <c r="P213" i="27" s="1"/>
  <c r="M197" i="27"/>
  <c r="P197" i="27" s="1"/>
  <c r="M191" i="27"/>
  <c r="P191" i="27" s="1"/>
  <c r="M208" i="27"/>
  <c r="P208" i="27" s="1"/>
  <c r="M212" i="27"/>
  <c r="P212" i="27" s="1"/>
  <c r="M179" i="27"/>
  <c r="P179" i="27" s="1"/>
  <c r="M225" i="27"/>
  <c r="P225" i="27" s="1"/>
  <c r="M207" i="27"/>
  <c r="P207" i="27" s="1"/>
  <c r="M143" i="27"/>
  <c r="P143" i="27" s="1"/>
  <c r="M200" i="27"/>
  <c r="P200" i="27" s="1"/>
  <c r="M190" i="27"/>
  <c r="P190" i="27" s="1"/>
  <c r="M177" i="27"/>
  <c r="P177" i="27" s="1"/>
  <c r="M162" i="27"/>
  <c r="P162" i="27" s="1"/>
  <c r="M193" i="27"/>
  <c r="P193" i="27" s="1"/>
  <c r="M262" i="27"/>
  <c r="P262" i="27" s="1"/>
  <c r="M257" i="27"/>
  <c r="P257" i="27" s="1"/>
  <c r="M254" i="27"/>
  <c r="P254" i="27" s="1"/>
  <c r="M255" i="27"/>
  <c r="P255" i="27" s="1"/>
  <c r="M222" i="27"/>
  <c r="P222" i="27" s="1"/>
  <c r="M253" i="27"/>
  <c r="P253" i="27" s="1"/>
  <c r="M220" i="27"/>
  <c r="P220" i="27" s="1"/>
  <c r="M151" i="27"/>
  <c r="P151" i="27" s="1"/>
  <c r="M223" i="27"/>
  <c r="P223" i="27" s="1"/>
  <c r="M171" i="27"/>
  <c r="P171" i="27" s="1"/>
  <c r="M148" i="27"/>
  <c r="P148" i="27" s="1"/>
  <c r="M209" i="27"/>
  <c r="P209" i="27" s="1"/>
  <c r="M211" i="27"/>
  <c r="P211" i="27" s="1"/>
  <c r="M247" i="27"/>
  <c r="P247" i="27" s="1"/>
  <c r="M169" i="27"/>
  <c r="P169" i="27" s="1"/>
  <c r="M256" i="27"/>
  <c r="P256" i="27" s="1"/>
  <c r="M157" i="27"/>
  <c r="P157" i="27" s="1"/>
  <c r="M173" i="27"/>
  <c r="P173" i="27" s="1"/>
  <c r="K86" i="12" s="1"/>
  <c r="Q86" i="12" s="1"/>
  <c r="M227" i="27"/>
  <c r="P227" i="27" s="1"/>
  <c r="M265" i="27"/>
  <c r="P265" i="27" s="1"/>
  <c r="M182" i="27"/>
  <c r="P182" i="27" s="1"/>
  <c r="M252" i="27"/>
  <c r="P252" i="27" s="1"/>
  <c r="M145" i="27"/>
  <c r="P145" i="27" s="1"/>
  <c r="M174" i="27"/>
  <c r="P174" i="27" s="1"/>
  <c r="M261" i="27"/>
  <c r="P261" i="27" s="1"/>
  <c r="M199" i="27"/>
  <c r="P199" i="27" s="1"/>
  <c r="M260" i="27"/>
  <c r="P260" i="27" s="1"/>
  <c r="M246" i="27"/>
  <c r="P246" i="27" s="1"/>
  <c r="M245" i="27"/>
  <c r="P245" i="27" s="1"/>
  <c r="M198" i="27"/>
  <c r="P198" i="27" s="1"/>
  <c r="M150" i="27"/>
  <c r="P150" i="27" s="1"/>
  <c r="M196" i="27"/>
  <c r="P196" i="27" s="1"/>
  <c r="M201" i="27"/>
  <c r="P201" i="27" s="1"/>
  <c r="M229" i="27"/>
  <c r="P229" i="27" s="1"/>
  <c r="M195" i="27"/>
  <c r="P195" i="27" s="1"/>
  <c r="M146" i="27"/>
  <c r="P146" i="27" s="1"/>
  <c r="M204" i="27"/>
  <c r="P204" i="27" s="1"/>
  <c r="M234" i="27"/>
  <c r="P234" i="27" s="1"/>
  <c r="M205" i="27"/>
  <c r="P205" i="27" s="1"/>
  <c r="M239" i="27"/>
  <c r="P239" i="27" s="1"/>
  <c r="M270" i="27"/>
  <c r="P270" i="27" s="1"/>
  <c r="K115" i="12" s="1"/>
  <c r="Q115" i="12" s="1"/>
  <c r="M243" i="27"/>
  <c r="P243" i="27" s="1"/>
  <c r="M192" i="27"/>
  <c r="P192" i="27" s="1"/>
  <c r="M163" i="27"/>
  <c r="P163" i="27" s="1"/>
  <c r="M219" i="27"/>
  <c r="P219" i="27" s="1"/>
  <c r="M159" i="27"/>
  <c r="P159" i="27" s="1"/>
  <c r="K134" i="21"/>
  <c r="K222" i="21"/>
  <c r="K208" i="21"/>
  <c r="K252" i="21"/>
  <c r="K260" i="21"/>
  <c r="K216" i="21"/>
  <c r="K251" i="21"/>
  <c r="K259" i="21"/>
  <c r="K256" i="21"/>
  <c r="K264" i="21"/>
  <c r="K239" i="21"/>
  <c r="K201" i="21"/>
  <c r="K270" i="21"/>
  <c r="K137" i="21"/>
  <c r="K138" i="21"/>
  <c r="K150" i="21"/>
  <c r="K261" i="21"/>
  <c r="K204" i="21"/>
  <c r="K165" i="21"/>
  <c r="K172" i="21"/>
  <c r="K209" i="21"/>
  <c r="K188" i="21"/>
  <c r="K220" i="21"/>
  <c r="K161" i="21"/>
  <c r="K218" i="21"/>
  <c r="K149" i="21"/>
  <c r="K142" i="21"/>
  <c r="K195" i="21"/>
  <c r="K186" i="21"/>
  <c r="K193" i="21"/>
  <c r="K135" i="21"/>
  <c r="K168" i="21"/>
  <c r="K267" i="21"/>
  <c r="K214" i="21"/>
  <c r="K196" i="21"/>
  <c r="K224" i="21"/>
  <c r="K152" i="21"/>
  <c r="K228" i="21"/>
  <c r="K237" i="21"/>
  <c r="K229" i="21"/>
  <c r="K250" i="21"/>
  <c r="K185" i="21"/>
  <c r="K153" i="21"/>
  <c r="K197" i="21"/>
  <c r="K184" i="21"/>
  <c r="K181" i="21"/>
  <c r="K223" i="21"/>
  <c r="K180" i="21"/>
  <c r="K162" i="21"/>
  <c r="K158" i="21"/>
  <c r="K203" i="21"/>
  <c r="K244" i="21"/>
  <c r="K265" i="21"/>
  <c r="K230" i="21"/>
  <c r="K200" i="21"/>
  <c r="K190" i="21"/>
  <c r="K175" i="21"/>
  <c r="K202" i="21"/>
  <c r="K140" i="21"/>
  <c r="K268" i="21"/>
  <c r="K255" i="21"/>
  <c r="K254" i="21"/>
  <c r="K177" i="21"/>
  <c r="K145" i="21"/>
  <c r="K227" i="21"/>
  <c r="K213" i="21"/>
  <c r="K206" i="21"/>
  <c r="K249" i="21"/>
  <c r="K194" i="21"/>
  <c r="K144" i="21"/>
  <c r="K243" i="21"/>
  <c r="K240" i="21"/>
  <c r="K171" i="21"/>
  <c r="K226" i="21"/>
  <c r="K232" i="21"/>
  <c r="K266" i="21"/>
  <c r="K141" i="21"/>
  <c r="K170" i="21"/>
  <c r="K148" i="21"/>
  <c r="K217" i="21"/>
  <c r="K174" i="21"/>
  <c r="K147" i="21"/>
  <c r="K221" i="21"/>
  <c r="K247" i="21"/>
  <c r="K178" i="21"/>
  <c r="K225" i="21"/>
  <c r="K157" i="21"/>
  <c r="K215" i="21"/>
  <c r="K212" i="21"/>
  <c r="K198" i="21"/>
  <c r="K139" i="21"/>
  <c r="K146" i="21"/>
  <c r="K179" i="21"/>
  <c r="K183" i="21"/>
  <c r="K199" i="21"/>
  <c r="K262" i="21"/>
  <c r="K211" i="21"/>
  <c r="K160" i="21"/>
  <c r="K163" i="21"/>
  <c r="K269" i="21"/>
  <c r="K242" i="21"/>
  <c r="K253" i="21"/>
  <c r="K167" i="21"/>
  <c r="K176" i="21"/>
  <c r="K257" i="21"/>
  <c r="K207" i="21"/>
  <c r="K241" i="21"/>
  <c r="K151" i="21"/>
  <c r="K234" i="21"/>
  <c r="K210" i="21"/>
  <c r="K154" i="21"/>
  <c r="K136" i="21"/>
  <c r="K258" i="21"/>
  <c r="K233" i="21"/>
  <c r="K238" i="21"/>
  <c r="K169" i="21"/>
  <c r="K166" i="21"/>
  <c r="K219" i="21"/>
  <c r="K187" i="21"/>
  <c r="K245" i="21"/>
  <c r="K246" i="21"/>
  <c r="K231" i="21"/>
  <c r="K182" i="21"/>
  <c r="K159" i="21"/>
  <c r="K173" i="21"/>
  <c r="K236" i="21"/>
  <c r="K235" i="21"/>
  <c r="K155" i="21"/>
  <c r="K248" i="21"/>
  <c r="K191" i="21"/>
  <c r="K189" i="21"/>
  <c r="K192" i="21"/>
  <c r="K143" i="21"/>
  <c r="K263" i="21"/>
  <c r="K205" i="21"/>
  <c r="K156" i="21"/>
  <c r="K164" i="21"/>
  <c r="M134" i="21"/>
  <c r="P134" i="21" s="1"/>
  <c r="M194" i="21"/>
  <c r="P194" i="21" s="1"/>
  <c r="M244" i="21"/>
  <c r="P244" i="21" s="1"/>
  <c r="M254" i="21"/>
  <c r="P254" i="21" s="1"/>
  <c r="M242" i="21"/>
  <c r="P242" i="21" s="1"/>
  <c r="M211" i="21"/>
  <c r="P211" i="21" s="1"/>
  <c r="M208" i="21"/>
  <c r="P208" i="21" s="1"/>
  <c r="M160" i="21"/>
  <c r="P160" i="21" s="1"/>
  <c r="M147" i="21"/>
  <c r="P147" i="21" s="1"/>
  <c r="M165" i="21"/>
  <c r="P165" i="21" s="1"/>
  <c r="M162" i="21"/>
  <c r="P162" i="21" s="1"/>
  <c r="M252" i="21"/>
  <c r="P252" i="21" s="1"/>
  <c r="M269" i="21"/>
  <c r="P269" i="21" s="1"/>
  <c r="M261" i="21"/>
  <c r="P261" i="21" s="1"/>
  <c r="M233" i="21"/>
  <c r="P233" i="21" s="1"/>
  <c r="M232" i="21"/>
  <c r="P232" i="21" s="1"/>
  <c r="M235" i="21"/>
  <c r="P235" i="21" s="1"/>
  <c r="M202" i="21"/>
  <c r="P202" i="21" s="1"/>
  <c r="M163" i="21"/>
  <c r="P163" i="21" s="1"/>
  <c r="M203" i="21"/>
  <c r="P203" i="21" s="1"/>
  <c r="M193" i="21"/>
  <c r="P193" i="21" s="1"/>
  <c r="M236" i="21"/>
  <c r="P236" i="21" s="1"/>
  <c r="M239" i="21"/>
  <c r="P239" i="21" s="1"/>
  <c r="M243" i="21"/>
  <c r="P243" i="21" s="1"/>
  <c r="M237" i="21"/>
  <c r="P237" i="21" s="1"/>
  <c r="M238" i="21"/>
  <c r="P238" i="21" s="1"/>
  <c r="M253" i="21"/>
  <c r="P253" i="21" s="1"/>
  <c r="M214" i="21"/>
  <c r="P214" i="21" s="1"/>
  <c r="M218" i="21"/>
  <c r="P218" i="21" s="1"/>
  <c r="M191" i="21"/>
  <c r="P191" i="21" s="1"/>
  <c r="M158" i="21"/>
  <c r="P158" i="21" s="1"/>
  <c r="M151" i="21"/>
  <c r="P151" i="21" s="1"/>
  <c r="M209" i="21"/>
  <c r="P209" i="21" s="1"/>
  <c r="M166" i="21"/>
  <c r="P166" i="21" s="1"/>
  <c r="M263" i="21"/>
  <c r="P263" i="21" s="1"/>
  <c r="M270" i="21"/>
  <c r="P270" i="21" s="1"/>
  <c r="K114" i="12" s="1"/>
  <c r="Q114" i="12" s="1"/>
  <c r="M215" i="21"/>
  <c r="P215" i="21" s="1"/>
  <c r="M223" i="21"/>
  <c r="P223" i="21" s="1"/>
  <c r="M138" i="21"/>
  <c r="P138" i="21" s="1"/>
  <c r="M187" i="21"/>
  <c r="P187" i="21" s="1"/>
  <c r="M268" i="21"/>
  <c r="P268" i="21" s="1"/>
  <c r="M225" i="21"/>
  <c r="P225" i="21" s="1"/>
  <c r="M234" i="21"/>
  <c r="P234" i="21" s="1"/>
  <c r="M222" i="21"/>
  <c r="P222" i="21" s="1"/>
  <c r="M180" i="21"/>
  <c r="P180" i="21" s="1"/>
  <c r="M195" i="21"/>
  <c r="P195" i="21" s="1"/>
  <c r="M157" i="21"/>
  <c r="P157" i="21" s="1"/>
  <c r="M192" i="21"/>
  <c r="P192" i="21" s="1"/>
  <c r="M257" i="21"/>
  <c r="P257" i="21" s="1"/>
  <c r="M155" i="21"/>
  <c r="P155" i="21" s="1"/>
  <c r="M156" i="21"/>
  <c r="P156" i="21" s="1"/>
  <c r="M260" i="21"/>
  <c r="P260" i="21" s="1"/>
  <c r="M204" i="21"/>
  <c r="P204" i="21" s="1"/>
  <c r="M173" i="21"/>
  <c r="P173" i="21" s="1"/>
  <c r="K85" i="12" s="1"/>
  <c r="Q85" i="12" s="1"/>
  <c r="M170" i="21"/>
  <c r="P170" i="21" s="1"/>
  <c r="M172" i="21"/>
  <c r="P172" i="21" s="1"/>
  <c r="M250" i="21"/>
  <c r="P250" i="21" s="1"/>
  <c r="M207" i="21"/>
  <c r="P207" i="21" s="1"/>
  <c r="M220" i="21"/>
  <c r="P220" i="21" s="1"/>
  <c r="M184" i="21"/>
  <c r="P184" i="21" s="1"/>
  <c r="M167" i="21"/>
  <c r="P167" i="21" s="1"/>
  <c r="M245" i="21"/>
  <c r="P245" i="21" s="1"/>
  <c r="M206" i="21"/>
  <c r="P206" i="21" s="1"/>
  <c r="M189" i="21"/>
  <c r="P189" i="21" s="1"/>
  <c r="M143" i="21"/>
  <c r="P143" i="21" s="1"/>
  <c r="M141" i="21"/>
  <c r="P141" i="21" s="1"/>
  <c r="M248" i="21"/>
  <c r="P248" i="21" s="1"/>
  <c r="M262" i="21"/>
  <c r="P262" i="21" s="1"/>
  <c r="M190" i="21"/>
  <c r="P190" i="21" s="1"/>
  <c r="M216" i="21"/>
  <c r="P216" i="21" s="1"/>
  <c r="M256" i="21"/>
  <c r="P256" i="21" s="1"/>
  <c r="M241" i="21"/>
  <c r="P241" i="21" s="1"/>
  <c r="M249" i="21"/>
  <c r="P249" i="21" s="1"/>
  <c r="M258" i="21"/>
  <c r="P258" i="21" s="1"/>
  <c r="M230" i="21"/>
  <c r="P230" i="21" s="1"/>
  <c r="M198" i="21"/>
  <c r="P198" i="21" s="1"/>
  <c r="M177" i="21"/>
  <c r="P177" i="21" s="1"/>
  <c r="M145" i="21"/>
  <c r="P145" i="21" s="1"/>
  <c r="M200" i="21"/>
  <c r="P200" i="21" s="1"/>
  <c r="M205" i="21"/>
  <c r="P205" i="21" s="1"/>
  <c r="M146" i="21"/>
  <c r="P146" i="21" s="1"/>
  <c r="M150" i="21"/>
  <c r="P150" i="21" s="1"/>
  <c r="M152" i="21"/>
  <c r="P152" i="21" s="1"/>
  <c r="M231" i="21"/>
  <c r="P231" i="21" s="1"/>
  <c r="M185" i="21"/>
  <c r="P185" i="21" s="1"/>
  <c r="M179" i="21"/>
  <c r="P179" i="21" s="1"/>
  <c r="M142" i="21"/>
  <c r="P142" i="21" s="1"/>
  <c r="M148" i="21"/>
  <c r="P148" i="21" s="1"/>
  <c r="M201" i="21"/>
  <c r="P201" i="21" s="1"/>
  <c r="M136" i="21"/>
  <c r="P136" i="21" s="1"/>
  <c r="M246" i="21"/>
  <c r="P246" i="21" s="1"/>
  <c r="M247" i="21"/>
  <c r="P247" i="21" s="1"/>
  <c r="M178" i="21"/>
  <c r="P178" i="21" s="1"/>
  <c r="M182" i="21"/>
  <c r="P182" i="21" s="1"/>
  <c r="M140" i="21"/>
  <c r="P140" i="21" s="1"/>
  <c r="M251" i="21"/>
  <c r="P251" i="21" s="1"/>
  <c r="M240" i="21"/>
  <c r="P240" i="21" s="1"/>
  <c r="M169" i="21"/>
  <c r="P169" i="21" s="1"/>
  <c r="M137" i="21"/>
  <c r="P137" i="21" s="1"/>
  <c r="M221" i="21"/>
  <c r="P221" i="21" s="1"/>
  <c r="M197" i="21"/>
  <c r="P197" i="21" s="1"/>
  <c r="M188" i="21"/>
  <c r="P188" i="21" s="1"/>
  <c r="M149" i="21"/>
  <c r="P149" i="21" s="1"/>
  <c r="M266" i="21"/>
  <c r="P266" i="21" s="1"/>
  <c r="M212" i="21"/>
  <c r="P212" i="21" s="1"/>
  <c r="M226" i="21"/>
  <c r="P226" i="21" s="1"/>
  <c r="M153" i="21"/>
  <c r="P153" i="21" s="1"/>
  <c r="M135" i="21"/>
  <c r="P135" i="21" s="1"/>
  <c r="M229" i="21"/>
  <c r="P229" i="21" s="1"/>
  <c r="M183" i="21"/>
  <c r="P183" i="21" s="1"/>
  <c r="M255" i="21"/>
  <c r="P255" i="21" s="1"/>
  <c r="M213" i="21"/>
  <c r="P213" i="21" s="1"/>
  <c r="M224" i="21"/>
  <c r="P224" i="21" s="1"/>
  <c r="M217" i="21"/>
  <c r="P217" i="21" s="1"/>
  <c r="M210" i="21"/>
  <c r="P210" i="21" s="1"/>
  <c r="M144" i="21"/>
  <c r="P144" i="21" s="1"/>
  <c r="M181" i="21"/>
  <c r="P181" i="21" s="1"/>
  <c r="M159" i="21"/>
  <c r="P159" i="21" s="1"/>
  <c r="M139" i="21"/>
  <c r="P139" i="21" s="1"/>
  <c r="M176" i="21"/>
  <c r="P176" i="21" s="1"/>
  <c r="M154" i="21"/>
  <c r="P154" i="21" s="1"/>
  <c r="M168" i="21"/>
  <c r="P168" i="21" s="1"/>
  <c r="M264" i="21"/>
  <c r="P264" i="21" s="1"/>
  <c r="M228" i="21"/>
  <c r="P228" i="21" s="1"/>
  <c r="M199" i="21"/>
  <c r="P199" i="21" s="1"/>
  <c r="M186" i="21"/>
  <c r="P186" i="21" s="1"/>
  <c r="M161" i="21"/>
  <c r="P161" i="21" s="1"/>
  <c r="M175" i="21"/>
  <c r="P175" i="21" s="1"/>
  <c r="M174" i="21"/>
  <c r="P174" i="21" s="1"/>
  <c r="M219" i="21"/>
  <c r="P219" i="21" s="1"/>
  <c r="M265" i="21"/>
  <c r="P265" i="21" s="1"/>
  <c r="M267" i="21"/>
  <c r="P267" i="21" s="1"/>
  <c r="M196" i="21"/>
  <c r="P196" i="21" s="1"/>
  <c r="M164" i="21"/>
  <c r="P164" i="21" s="1"/>
  <c r="M171" i="21"/>
  <c r="P171" i="21" s="1"/>
  <c r="M259" i="21"/>
  <c r="P259" i="21" s="1"/>
  <c r="M227" i="21"/>
  <c r="P227" i="21" s="1"/>
  <c r="L270" i="21"/>
  <c r="L134" i="21"/>
  <c r="L203" i="21"/>
  <c r="L240" i="21"/>
  <c r="L219" i="21"/>
  <c r="L251" i="21"/>
  <c r="L255" i="21"/>
  <c r="L217" i="21"/>
  <c r="L206" i="21"/>
  <c r="L179" i="21"/>
  <c r="L149" i="21"/>
  <c r="L169" i="21"/>
  <c r="L269" i="21"/>
  <c r="L239" i="21"/>
  <c r="L250" i="21"/>
  <c r="L196" i="21"/>
  <c r="L200" i="21"/>
  <c r="L185" i="21"/>
  <c r="L146" i="21"/>
  <c r="L193" i="21"/>
  <c r="L175" i="21"/>
  <c r="L236" i="21"/>
  <c r="L260" i="21"/>
  <c r="L231" i="21"/>
  <c r="L153" i="21"/>
  <c r="L242" i="21"/>
  <c r="L243" i="21"/>
  <c r="L263" i="21"/>
  <c r="L230" i="21"/>
  <c r="L195" i="21"/>
  <c r="L178" i="21"/>
  <c r="L154" i="21"/>
  <c r="L180" i="21"/>
  <c r="L189" i="21"/>
  <c r="L261" i="21"/>
  <c r="L262" i="21"/>
  <c r="L198" i="21"/>
  <c r="L136" i="21"/>
  <c r="L165" i="21"/>
  <c r="L211" i="21"/>
  <c r="L223" i="21"/>
  <c r="L226" i="21"/>
  <c r="L135" i="21"/>
  <c r="L188" i="21"/>
  <c r="L265" i="21"/>
  <c r="L248" i="21"/>
  <c r="L267" i="21"/>
  <c r="L253" i="21"/>
  <c r="L218" i="21"/>
  <c r="L247" i="21"/>
  <c r="L168" i="21"/>
  <c r="L160" i="21"/>
  <c r="L216" i="21"/>
  <c r="L268" i="21"/>
  <c r="L237" i="21"/>
  <c r="L194" i="21"/>
  <c r="L157" i="21"/>
  <c r="L144" i="21"/>
  <c r="L244" i="21"/>
  <c r="L182" i="21"/>
  <c r="L150" i="21"/>
  <c r="L234" i="21"/>
  <c r="L192" i="21"/>
  <c r="L210" i="21"/>
  <c r="L225" i="21"/>
  <c r="L257" i="21"/>
  <c r="L221" i="21"/>
  <c r="L147" i="21"/>
  <c r="L145" i="21"/>
  <c r="L156" i="21"/>
  <c r="L173" i="21"/>
  <c r="L187" i="21"/>
  <c r="L162" i="21"/>
  <c r="L222" i="21"/>
  <c r="L228" i="21"/>
  <c r="L202" i="21"/>
  <c r="L143" i="21"/>
  <c r="L171" i="21"/>
  <c r="L227" i="21"/>
  <c r="L220" i="21"/>
  <c r="L197" i="21"/>
  <c r="L233" i="21"/>
  <c r="L256" i="21"/>
  <c r="L138" i="21"/>
  <c r="L252" i="21"/>
  <c r="L186" i="21"/>
  <c r="L159" i="21"/>
  <c r="L177" i="21"/>
  <c r="L148" i="21"/>
  <c r="L238" i="21"/>
  <c r="L235" i="21"/>
  <c r="L199" i="21"/>
  <c r="L151" i="21"/>
  <c r="L209" i="21"/>
  <c r="L264" i="21"/>
  <c r="L183" i="21"/>
  <c r="L152" i="21"/>
  <c r="L176" i="21"/>
  <c r="L254" i="21"/>
  <c r="L208" i="21"/>
  <c r="L215" i="21"/>
  <c r="L191" i="21"/>
  <c r="L214" i="21"/>
  <c r="L184" i="21"/>
  <c r="L170" i="21"/>
  <c r="L137" i="21"/>
  <c r="L181" i="21"/>
  <c r="L207" i="21"/>
  <c r="L167" i="21"/>
  <c r="L229" i="21"/>
  <c r="L232" i="21"/>
  <c r="L258" i="21"/>
  <c r="L164" i="21"/>
  <c r="L224" i="21"/>
  <c r="L141" i="21"/>
  <c r="L249" i="21"/>
  <c r="L241" i="21"/>
  <c r="L246" i="21"/>
  <c r="L212" i="21"/>
  <c r="L204" i="21"/>
  <c r="L213" i="21"/>
  <c r="L166" i="21"/>
  <c r="L172" i="21"/>
  <c r="L190" i="21"/>
  <c r="L139" i="21"/>
  <c r="L161" i="21"/>
  <c r="L259" i="21"/>
  <c r="L174" i="21"/>
  <c r="L205" i="21"/>
  <c r="L155" i="21"/>
  <c r="L266" i="21"/>
  <c r="L163" i="21"/>
  <c r="L142" i="21"/>
  <c r="L245" i="21"/>
  <c r="L201" i="21"/>
  <c r="L158" i="21"/>
  <c r="L140" i="21"/>
  <c r="K217" i="35"/>
  <c r="K205" i="35"/>
  <c r="K138" i="35"/>
  <c r="K262" i="35"/>
  <c r="N262" i="35" s="1"/>
  <c r="K270" i="35"/>
  <c r="K233" i="35"/>
  <c r="N233" i="35" s="1"/>
  <c r="K232" i="35"/>
  <c r="K174" i="35"/>
  <c r="R174" i="35" s="1"/>
  <c r="K144" i="35"/>
  <c r="K210" i="35"/>
  <c r="K237" i="35"/>
  <c r="K147" i="35"/>
  <c r="R147" i="35" s="1"/>
  <c r="K246" i="35"/>
  <c r="K215" i="35"/>
  <c r="N215" i="35" s="1"/>
  <c r="K264" i="35"/>
  <c r="K161" i="35"/>
  <c r="R161" i="35" s="1"/>
  <c r="K228" i="35"/>
  <c r="K202" i="35"/>
  <c r="K207" i="35"/>
  <c r="K155" i="35"/>
  <c r="N155" i="35" s="1"/>
  <c r="K154" i="35"/>
  <c r="K248" i="35"/>
  <c r="K247" i="35"/>
  <c r="K242" i="35"/>
  <c r="N242" i="35" s="1"/>
  <c r="K236" i="35"/>
  <c r="K239" i="35"/>
  <c r="K216" i="35"/>
  <c r="K163" i="35"/>
  <c r="K136" i="35"/>
  <c r="K168" i="35"/>
  <c r="K235" i="35"/>
  <c r="M198" i="35"/>
  <c r="P198" i="35" s="1"/>
  <c r="M205" i="35"/>
  <c r="P205" i="35" s="1"/>
  <c r="M182" i="35"/>
  <c r="P182" i="35" s="1"/>
  <c r="M145" i="35"/>
  <c r="P145" i="35" s="1"/>
  <c r="M216" i="35"/>
  <c r="P216" i="35" s="1"/>
  <c r="M190" i="35"/>
  <c r="P190" i="35" s="1"/>
  <c r="M240" i="35"/>
  <c r="P240" i="35" s="1"/>
  <c r="M235" i="35"/>
  <c r="P235" i="35" s="1"/>
  <c r="M264" i="35"/>
  <c r="P264" i="35" s="1"/>
  <c r="M213" i="35"/>
  <c r="P213" i="35" s="1"/>
  <c r="M139" i="35"/>
  <c r="P139" i="35" s="1"/>
  <c r="M223" i="35"/>
  <c r="P223" i="35" s="1"/>
  <c r="M170" i="35"/>
  <c r="P170" i="35" s="1"/>
  <c r="M245" i="35"/>
  <c r="P245" i="35" s="1"/>
  <c r="M237" i="35"/>
  <c r="P237" i="35" s="1"/>
  <c r="M207" i="35"/>
  <c r="P207" i="35" s="1"/>
  <c r="M172" i="35"/>
  <c r="P172" i="35" s="1"/>
  <c r="M148" i="35"/>
  <c r="P148" i="35" s="1"/>
  <c r="M181" i="35"/>
  <c r="P181" i="35" s="1"/>
  <c r="M242" i="35"/>
  <c r="P242" i="35" s="1"/>
  <c r="M220" i="35"/>
  <c r="P220" i="35" s="1"/>
  <c r="M211" i="35"/>
  <c r="P211" i="35" s="1"/>
  <c r="M171" i="35"/>
  <c r="P171" i="35" s="1"/>
  <c r="M169" i="35"/>
  <c r="P169" i="35" s="1"/>
  <c r="M152" i="35"/>
  <c r="P152" i="35" s="1"/>
  <c r="M231" i="35"/>
  <c r="P231" i="35" s="1"/>
  <c r="M154" i="35"/>
  <c r="P154" i="35" s="1"/>
  <c r="M252" i="35"/>
  <c r="P252" i="35" s="1"/>
  <c r="M238" i="35"/>
  <c r="P238" i="35" s="1"/>
  <c r="M256" i="35"/>
  <c r="P256" i="35" s="1"/>
  <c r="M208" i="35"/>
  <c r="P208" i="35" s="1"/>
  <c r="M212" i="35"/>
  <c r="P212" i="35" s="1"/>
  <c r="M218" i="35"/>
  <c r="P218" i="35" s="1"/>
  <c r="M163" i="35"/>
  <c r="P163" i="35" s="1"/>
  <c r="M261" i="35"/>
  <c r="P261" i="35" s="1"/>
  <c r="M192" i="35"/>
  <c r="P192" i="35" s="1"/>
  <c r="M244" i="35"/>
  <c r="P244" i="35" s="1"/>
  <c r="M229" i="35"/>
  <c r="P229" i="35" s="1"/>
  <c r="M135" i="35"/>
  <c r="P135" i="35" s="1"/>
  <c r="M138" i="35"/>
  <c r="P138" i="35" s="1"/>
  <c r="M236" i="35"/>
  <c r="P236" i="35" s="1"/>
  <c r="M142" i="35"/>
  <c r="P142" i="35" s="1"/>
  <c r="M258" i="35"/>
  <c r="P258" i="35" s="1"/>
  <c r="M227" i="35"/>
  <c r="P227" i="35" s="1"/>
  <c r="M234" i="35"/>
  <c r="P234" i="35" s="1"/>
  <c r="M175" i="35"/>
  <c r="P175" i="35" s="1"/>
  <c r="M232" i="35"/>
  <c r="P232" i="35" s="1"/>
  <c r="M241" i="35"/>
  <c r="P241" i="35" s="1"/>
  <c r="M151" i="35"/>
  <c r="P151" i="35" s="1"/>
  <c r="M176" i="35"/>
  <c r="P176" i="35" s="1"/>
  <c r="M268" i="35"/>
  <c r="P268" i="35" s="1"/>
  <c r="M249" i="35"/>
  <c r="P249" i="35" s="1"/>
  <c r="M209" i="35"/>
  <c r="P209" i="35" s="1"/>
  <c r="M185" i="35"/>
  <c r="P185" i="35" s="1"/>
  <c r="M155" i="35"/>
  <c r="P155" i="35" s="1"/>
  <c r="M173" i="35"/>
  <c r="P173" i="35" s="1"/>
  <c r="K61" i="12" s="1"/>
  <c r="Q61" i="12" s="1"/>
  <c r="M248" i="35"/>
  <c r="P248" i="35" s="1"/>
  <c r="M265" i="35"/>
  <c r="P265" i="35" s="1"/>
  <c r="M183" i="35"/>
  <c r="P183" i="35" s="1"/>
  <c r="M160" i="35"/>
  <c r="P160" i="35" s="1"/>
  <c r="M225" i="35"/>
  <c r="P225" i="35" s="1"/>
  <c r="M193" i="35"/>
  <c r="P193" i="35" s="1"/>
  <c r="M159" i="35"/>
  <c r="P159" i="35" s="1"/>
  <c r="M224" i="35"/>
  <c r="P224" i="35" s="1"/>
  <c r="M184" i="35"/>
  <c r="P184" i="35" s="1"/>
  <c r="M147" i="35"/>
  <c r="P147" i="35" s="1"/>
  <c r="M180" i="35"/>
  <c r="P180" i="35" s="1"/>
  <c r="M260" i="35"/>
  <c r="P260" i="35" s="1"/>
  <c r="M206" i="35"/>
  <c r="P206" i="35" s="1"/>
  <c r="M214" i="35"/>
  <c r="P214" i="35" s="1"/>
  <c r="M189" i="35"/>
  <c r="P189" i="35" s="1"/>
  <c r="M200" i="35"/>
  <c r="P200" i="35" s="1"/>
  <c r="M250" i="35"/>
  <c r="P250" i="35" s="1"/>
  <c r="M194" i="35"/>
  <c r="P194" i="35" s="1"/>
  <c r="M199" i="35"/>
  <c r="P199" i="35" s="1"/>
  <c r="M143" i="35"/>
  <c r="P143" i="35" s="1"/>
  <c r="M157" i="35"/>
  <c r="P157" i="35" s="1"/>
  <c r="M165" i="35"/>
  <c r="P165" i="35" s="1"/>
  <c r="M253" i="35"/>
  <c r="P253" i="35" s="1"/>
  <c r="M204" i="35"/>
  <c r="P204" i="35" s="1"/>
  <c r="M144" i="35"/>
  <c r="P144" i="35" s="1"/>
  <c r="M215" i="35"/>
  <c r="P215" i="35" s="1"/>
  <c r="M269" i="35"/>
  <c r="P269" i="35" s="1"/>
  <c r="M243" i="35"/>
  <c r="P243" i="35" s="1"/>
  <c r="M221" i="35"/>
  <c r="P221" i="35" s="1"/>
  <c r="M179" i="35"/>
  <c r="P179" i="35" s="1"/>
  <c r="M164" i="35"/>
  <c r="P164" i="35" s="1"/>
  <c r="M146" i="35"/>
  <c r="P146" i="35" s="1"/>
  <c r="M149" i="35"/>
  <c r="P149" i="35" s="1"/>
  <c r="M247" i="35"/>
  <c r="P247" i="35" s="1"/>
  <c r="M203" i="35"/>
  <c r="P203" i="35" s="1"/>
  <c r="M191" i="35"/>
  <c r="P191" i="35" s="1"/>
  <c r="M230" i="35"/>
  <c r="P230" i="35" s="1"/>
  <c r="M161" i="35"/>
  <c r="P161" i="35" s="1"/>
  <c r="M137" i="35"/>
  <c r="P137" i="35" s="1"/>
  <c r="M153" i="35"/>
  <c r="P153" i="35" s="1"/>
  <c r="M178" i="35"/>
  <c r="P178" i="35" s="1"/>
  <c r="M254" i="35"/>
  <c r="P254" i="35" s="1"/>
  <c r="M267" i="35"/>
  <c r="P267" i="35" s="1"/>
  <c r="M251" i="35"/>
  <c r="P251" i="35" s="1"/>
  <c r="M233" i="35"/>
  <c r="P233" i="35" s="1"/>
  <c r="M222" i="35"/>
  <c r="P222" i="35" s="1"/>
  <c r="M210" i="35"/>
  <c r="P210" i="35" s="1"/>
  <c r="M167" i="35"/>
  <c r="P167" i="35" s="1"/>
  <c r="M257" i="35"/>
  <c r="P257" i="35" s="1"/>
  <c r="M196" i="35"/>
  <c r="P196" i="35" s="1"/>
  <c r="M134" i="35"/>
  <c r="P134" i="35" s="1"/>
  <c r="M263" i="35"/>
  <c r="P263" i="35" s="1"/>
  <c r="M186" i="35"/>
  <c r="P186" i="35" s="1"/>
  <c r="M168" i="35"/>
  <c r="P168" i="35" s="1"/>
  <c r="M266" i="35"/>
  <c r="P266" i="35" s="1"/>
  <c r="M217" i="35"/>
  <c r="P217" i="35" s="1"/>
  <c r="M156" i="35"/>
  <c r="P156" i="35" s="1"/>
  <c r="M174" i="35"/>
  <c r="P174" i="35" s="1"/>
  <c r="M187" i="35"/>
  <c r="P187" i="35" s="1"/>
  <c r="M188" i="35"/>
  <c r="P188" i="35" s="1"/>
  <c r="M262" i="35"/>
  <c r="P262" i="35" s="1"/>
  <c r="M162" i="35"/>
  <c r="P162" i="35" s="1"/>
  <c r="M259" i="35"/>
  <c r="P259" i="35" s="1"/>
  <c r="M226" i="35"/>
  <c r="P226" i="35" s="1"/>
  <c r="M197" i="35"/>
  <c r="P197" i="35" s="1"/>
  <c r="M202" i="35"/>
  <c r="P202" i="35" s="1"/>
  <c r="M136" i="35"/>
  <c r="P136" i="35" s="1"/>
  <c r="M141" i="35"/>
  <c r="P141" i="35" s="1"/>
  <c r="M255" i="35"/>
  <c r="P255" i="35" s="1"/>
  <c r="M270" i="35"/>
  <c r="P270" i="35" s="1"/>
  <c r="K90" i="12" s="1"/>
  <c r="Q90" i="12" s="1"/>
  <c r="M239" i="35"/>
  <c r="P239" i="35" s="1"/>
  <c r="M195" i="35"/>
  <c r="P195" i="35" s="1"/>
  <c r="M140" i="35"/>
  <c r="P140" i="35" s="1"/>
  <c r="M158" i="35"/>
  <c r="P158" i="35" s="1"/>
  <c r="M219" i="35"/>
  <c r="P219" i="35" s="1"/>
  <c r="M177" i="35"/>
  <c r="P177" i="35" s="1"/>
  <c r="M166" i="35"/>
  <c r="P166" i="35" s="1"/>
  <c r="M246" i="35"/>
  <c r="P246" i="35" s="1"/>
  <c r="M228" i="35"/>
  <c r="P228" i="35" s="1"/>
  <c r="M201" i="35"/>
  <c r="P201" i="35" s="1"/>
  <c r="M150" i="35"/>
  <c r="P150" i="35" s="1"/>
  <c r="K218" i="35"/>
  <c r="K241" i="35"/>
  <c r="N241" i="35" s="1"/>
  <c r="K146" i="35"/>
  <c r="K175" i="35"/>
  <c r="R175" i="35" s="1"/>
  <c r="K187" i="35"/>
  <c r="K221" i="35"/>
  <c r="N221" i="35" s="1"/>
  <c r="K137" i="35"/>
  <c r="K142" i="35"/>
  <c r="R142" i="35" s="1"/>
  <c r="K234" i="35"/>
  <c r="K195" i="35"/>
  <c r="N195" i="35" s="1"/>
  <c r="K184" i="35"/>
  <c r="K201" i="35"/>
  <c r="R201" i="35" s="1"/>
  <c r="K203" i="35"/>
  <c r="K251" i="35"/>
  <c r="K265" i="35"/>
  <c r="K250" i="35"/>
  <c r="R250" i="35" s="1"/>
  <c r="K172" i="35"/>
  <c r="K186" i="35"/>
  <c r="K257" i="35"/>
  <c r="K183" i="35"/>
  <c r="K243" i="35"/>
  <c r="K212" i="35"/>
  <c r="R212" i="35" s="1"/>
  <c r="K153" i="35"/>
  <c r="K139" i="35"/>
  <c r="K220" i="35"/>
  <c r="K261" i="35"/>
  <c r="R261" i="35" s="1"/>
  <c r="K244" i="35"/>
  <c r="K206" i="35"/>
  <c r="K204" i="35"/>
  <c r="K141" i="35"/>
  <c r="R141" i="35" s="1"/>
  <c r="K208" i="35"/>
  <c r="K157" i="35"/>
  <c r="R157" i="35" s="1"/>
  <c r="K173" i="35"/>
  <c r="K245" i="35"/>
  <c r="R245" i="35" s="1"/>
  <c r="K167" i="35"/>
  <c r="K150" i="35"/>
  <c r="R150" i="35" s="1"/>
  <c r="K140" i="35"/>
  <c r="K224" i="35"/>
  <c r="N224" i="35" s="1"/>
  <c r="K181" i="35"/>
  <c r="K213" i="35"/>
  <c r="N213" i="35" s="1"/>
  <c r="K158" i="35"/>
  <c r="K166" i="35"/>
  <c r="K255" i="35"/>
  <c r="K180" i="35"/>
  <c r="K135" i="35"/>
  <c r="K199" i="35"/>
  <c r="R199" i="35" s="1"/>
  <c r="K193" i="35"/>
  <c r="K229" i="35"/>
  <c r="R229" i="35" s="1"/>
  <c r="K185" i="35"/>
  <c r="K231" i="35"/>
  <c r="N231" i="35" s="1"/>
  <c r="K254" i="35"/>
  <c r="K260" i="35"/>
  <c r="R260" i="35" s="1"/>
  <c r="K194" i="35"/>
  <c r="K149" i="35"/>
  <c r="N149" i="35" s="1"/>
  <c r="K177" i="35"/>
  <c r="K258" i="35"/>
  <c r="R258" i="35" s="1"/>
  <c r="K145" i="35"/>
  <c r="K214" i="35"/>
  <c r="R214" i="35" s="1"/>
  <c r="K226" i="35"/>
  <c r="K143" i="35"/>
  <c r="R143" i="35" s="1"/>
  <c r="K266" i="35"/>
  <c r="K162" i="35"/>
  <c r="R162" i="35" s="1"/>
  <c r="K267" i="35"/>
  <c r="K196" i="35"/>
  <c r="R196" i="35" s="1"/>
  <c r="K192" i="35"/>
  <c r="K191" i="35"/>
  <c r="R191" i="35" s="1"/>
  <c r="K179" i="35"/>
  <c r="K182" i="35"/>
  <c r="N182" i="35" s="1"/>
  <c r="K160" i="35"/>
  <c r="K176" i="35"/>
  <c r="R176" i="35" s="1"/>
  <c r="K249" i="35"/>
  <c r="K222" i="35"/>
  <c r="R222" i="35" s="1"/>
  <c r="K256" i="35"/>
  <c r="K223" i="35"/>
  <c r="N223" i="35" s="1"/>
  <c r="K209" i="35"/>
  <c r="K211" i="35"/>
  <c r="N211" i="35" s="1"/>
  <c r="K230" i="35"/>
  <c r="K219" i="35"/>
  <c r="R219" i="35" s="1"/>
  <c r="K253" i="35"/>
  <c r="K189" i="35"/>
  <c r="N189" i="35" s="1"/>
  <c r="K152" i="35"/>
  <c r="K159" i="35"/>
  <c r="R159" i="35" s="1"/>
  <c r="K134" i="35"/>
  <c r="K148" i="35"/>
  <c r="R148" i="35" s="1"/>
  <c r="K225" i="35"/>
  <c r="K178" i="35"/>
  <c r="N178" i="35" s="1"/>
  <c r="K252" i="35"/>
  <c r="K198" i="35"/>
  <c r="N198" i="35" s="1"/>
  <c r="K151" i="35"/>
  <c r="K169" i="35"/>
  <c r="N169" i="35" s="1"/>
  <c r="K240" i="35"/>
  <c r="K269" i="35"/>
  <c r="R269" i="35" s="1"/>
  <c r="K197" i="35"/>
  <c r="K164" i="35"/>
  <c r="R164" i="35" s="1"/>
  <c r="K170" i="35"/>
  <c r="K263" i="35"/>
  <c r="K268" i="35"/>
  <c r="K259" i="35"/>
  <c r="N259" i="35" s="1"/>
  <c r="K200" i="35"/>
  <c r="K238" i="35"/>
  <c r="R238" i="35" s="1"/>
  <c r="K156" i="35"/>
  <c r="K171" i="35"/>
  <c r="R171" i="35" s="1"/>
  <c r="K190" i="35"/>
  <c r="K165" i="35"/>
  <c r="N165" i="35" s="1"/>
  <c r="N150" i="36"/>
  <c r="O226" i="36"/>
  <c r="M159" i="36"/>
  <c r="P159" i="36" s="1"/>
  <c r="M154" i="36"/>
  <c r="P154" i="36" s="1"/>
  <c r="M220" i="36"/>
  <c r="P220" i="36" s="1"/>
  <c r="M193" i="36"/>
  <c r="P193" i="36" s="1"/>
  <c r="M191" i="36"/>
  <c r="P191" i="36" s="1"/>
  <c r="M231" i="36"/>
  <c r="P231" i="36" s="1"/>
  <c r="M210" i="36"/>
  <c r="P210" i="36" s="1"/>
  <c r="M267" i="36"/>
  <c r="P267" i="36" s="1"/>
  <c r="M181" i="36"/>
  <c r="P181" i="36" s="1"/>
  <c r="M157" i="36"/>
  <c r="P157" i="36" s="1"/>
  <c r="M266" i="36"/>
  <c r="P266" i="36" s="1"/>
  <c r="M147" i="36"/>
  <c r="P147" i="36" s="1"/>
  <c r="M139" i="36"/>
  <c r="P139" i="36" s="1"/>
  <c r="M141" i="36"/>
  <c r="P141" i="36" s="1"/>
  <c r="M134" i="36"/>
  <c r="P134" i="36" s="1"/>
  <c r="L220" i="36"/>
  <c r="L238" i="36"/>
  <c r="L141" i="36"/>
  <c r="L227" i="36"/>
  <c r="L224" i="36"/>
  <c r="L207" i="36"/>
  <c r="K227" i="36"/>
  <c r="M200" i="36"/>
  <c r="P200" i="36" s="1"/>
  <c r="M184" i="36"/>
  <c r="P184" i="36" s="1"/>
  <c r="M256" i="36"/>
  <c r="P256" i="36" s="1"/>
  <c r="M245" i="36"/>
  <c r="P245" i="36" s="1"/>
  <c r="M209" i="36"/>
  <c r="P209" i="36" s="1"/>
  <c r="M232" i="36"/>
  <c r="P232" i="36" s="1"/>
  <c r="M229" i="36"/>
  <c r="P229" i="36" s="1"/>
  <c r="M208" i="36"/>
  <c r="P208" i="36" s="1"/>
  <c r="M166" i="36"/>
  <c r="P166" i="36" s="1"/>
  <c r="M172" i="36"/>
  <c r="P172" i="36" s="1"/>
  <c r="M216" i="36"/>
  <c r="P216" i="36" s="1"/>
  <c r="M212" i="36"/>
  <c r="P212" i="36" s="1"/>
  <c r="M244" i="36"/>
  <c r="P244" i="36" s="1"/>
  <c r="M182" i="36"/>
  <c r="P182" i="36" s="1"/>
  <c r="M260" i="36"/>
  <c r="P260" i="36" s="1"/>
  <c r="L256" i="36"/>
  <c r="L266" i="36"/>
  <c r="L177" i="36"/>
  <c r="L260" i="36"/>
  <c r="L208" i="36"/>
  <c r="L249" i="36"/>
  <c r="L184" i="36"/>
  <c r="L248" i="36"/>
  <c r="L196" i="36"/>
  <c r="L269" i="36"/>
  <c r="L247" i="36"/>
  <c r="L139" i="36"/>
  <c r="K200" i="36"/>
  <c r="K193" i="36"/>
  <c r="K158" i="36"/>
  <c r="K159" i="36"/>
  <c r="K168" i="36"/>
  <c r="K225" i="36"/>
  <c r="K216" i="36"/>
  <c r="K184" i="36"/>
  <c r="K138" i="36"/>
  <c r="L25" i="36"/>
  <c r="L135" i="36"/>
  <c r="L218" i="36"/>
  <c r="L239" i="36"/>
  <c r="L187" i="36"/>
  <c r="L200" i="36"/>
  <c r="L178" i="36"/>
  <c r="L264" i="36"/>
  <c r="L237" i="36"/>
  <c r="L229" i="36"/>
  <c r="L180" i="36"/>
  <c r="L142" i="36"/>
  <c r="L246" i="36"/>
  <c r="L270" i="36"/>
  <c r="L171" i="36"/>
  <c r="L261" i="36"/>
  <c r="L173" i="36"/>
  <c r="L195" i="36"/>
  <c r="L219" i="36"/>
  <c r="L144" i="36"/>
  <c r="L164" i="36"/>
  <c r="L162" i="36"/>
  <c r="L234" i="36"/>
  <c r="L210" i="36"/>
  <c r="L194" i="36"/>
  <c r="L259" i="36"/>
  <c r="L215" i="36"/>
  <c r="L242" i="36"/>
  <c r="L146" i="36"/>
  <c r="L244" i="36"/>
  <c r="L205" i="36"/>
  <c r="L193" i="36"/>
  <c r="L161" i="36"/>
  <c r="L169" i="36"/>
  <c r="L252" i="36"/>
  <c r="L206" i="36"/>
  <c r="L140" i="36"/>
  <c r="L168" i="36"/>
  <c r="L221" i="36"/>
  <c r="L176" i="36"/>
  <c r="L189" i="36"/>
  <c r="K134" i="36"/>
  <c r="K135" i="36"/>
  <c r="K183" i="36"/>
  <c r="K261" i="36"/>
  <c r="K222" i="36"/>
  <c r="K147" i="36"/>
  <c r="K191" i="36"/>
  <c r="K230" i="36"/>
  <c r="K152" i="36"/>
  <c r="K161" i="36"/>
  <c r="K247" i="36"/>
  <c r="K245" i="36"/>
  <c r="K264" i="36"/>
  <c r="K143" i="36"/>
  <c r="K234" i="36"/>
  <c r="K141" i="36"/>
  <c r="K231" i="36"/>
  <c r="K232" i="36"/>
  <c r="K170" i="36"/>
  <c r="K258" i="36"/>
  <c r="K203" i="36"/>
  <c r="K166" i="36"/>
  <c r="K254" i="36"/>
  <c r="K181" i="36"/>
  <c r="K187" i="36"/>
  <c r="K171" i="36"/>
  <c r="K185" i="36"/>
  <c r="K148" i="36"/>
  <c r="K197" i="36"/>
  <c r="K239" i="36"/>
  <c r="K253" i="36"/>
  <c r="K233" i="36"/>
  <c r="K155" i="36"/>
  <c r="K142" i="36"/>
  <c r="K165" i="36"/>
  <c r="K199" i="36"/>
  <c r="K151" i="36"/>
  <c r="K137" i="36"/>
  <c r="K270" i="36"/>
  <c r="K182" i="36"/>
  <c r="K228" i="36"/>
  <c r="K237" i="36"/>
  <c r="K173" i="36"/>
  <c r="K136" i="36"/>
  <c r="K268" i="36"/>
  <c r="K204" i="36"/>
  <c r="K218" i="36"/>
  <c r="K217" i="36"/>
  <c r="K213" i="36"/>
  <c r="K198" i="36"/>
  <c r="K207" i="36"/>
  <c r="K229" i="36"/>
  <c r="K201" i="36"/>
  <c r="K156" i="36"/>
  <c r="K256" i="36"/>
  <c r="K167" i="36"/>
  <c r="K235" i="36"/>
  <c r="K267" i="36"/>
  <c r="K189" i="36"/>
  <c r="K214" i="36"/>
  <c r="K215" i="36"/>
  <c r="K251" i="36"/>
  <c r="K242" i="36"/>
  <c r="K192" i="36"/>
  <c r="K169" i="36"/>
  <c r="K260" i="36"/>
  <c r="K221" i="36"/>
  <c r="K175" i="36"/>
  <c r="K224" i="36"/>
  <c r="M247" i="36"/>
  <c r="P247" i="36" s="1"/>
  <c r="M243" i="36"/>
  <c r="P243" i="36" s="1"/>
  <c r="M175" i="36"/>
  <c r="P175" i="36" s="1"/>
  <c r="M259" i="36"/>
  <c r="P259" i="36" s="1"/>
  <c r="M167" i="36"/>
  <c r="P167" i="36" s="1"/>
  <c r="M189" i="36"/>
  <c r="P189" i="36" s="1"/>
  <c r="M177" i="36"/>
  <c r="P177" i="36" s="1"/>
  <c r="M135" i="36"/>
  <c r="P135" i="36" s="1"/>
  <c r="M205" i="36"/>
  <c r="P205" i="36" s="1"/>
  <c r="M188" i="36"/>
  <c r="P188" i="36" s="1"/>
  <c r="M138" i="36"/>
  <c r="P138" i="36" s="1"/>
  <c r="M140" i="36"/>
  <c r="P140" i="36" s="1"/>
  <c r="M264" i="36"/>
  <c r="P264" i="36" s="1"/>
  <c r="M242" i="36"/>
  <c r="P242" i="36" s="1"/>
  <c r="M252" i="36"/>
  <c r="P252" i="36" s="1"/>
  <c r="M169" i="36"/>
  <c r="P169" i="36" s="1"/>
  <c r="M263" i="36"/>
  <c r="P263" i="36" s="1"/>
  <c r="M171" i="36"/>
  <c r="P171" i="36" s="1"/>
  <c r="M156" i="36"/>
  <c r="P156" i="36" s="1"/>
  <c r="M144" i="36"/>
  <c r="P144" i="36" s="1"/>
  <c r="M187" i="36"/>
  <c r="P187" i="36" s="1"/>
  <c r="M236" i="36"/>
  <c r="P236" i="36" s="1"/>
  <c r="M204" i="36"/>
  <c r="P204" i="36" s="1"/>
  <c r="M142" i="36"/>
  <c r="P142" i="36" s="1"/>
  <c r="M234" i="36"/>
  <c r="P234" i="36" s="1"/>
  <c r="M192" i="36"/>
  <c r="P192" i="36" s="1"/>
  <c r="M152" i="36"/>
  <c r="P152" i="36" s="1"/>
  <c r="M176" i="36"/>
  <c r="P176" i="36" s="1"/>
  <c r="M173" i="36"/>
  <c r="P173" i="36" s="1"/>
  <c r="K62" i="12" s="1"/>
  <c r="Q62" i="12" s="1"/>
  <c r="M230" i="36"/>
  <c r="P230" i="36" s="1"/>
  <c r="M183" i="36"/>
  <c r="P183" i="36" s="1"/>
  <c r="M226" i="36"/>
  <c r="P226" i="36" s="1"/>
  <c r="M196" i="36"/>
  <c r="P196" i="36" s="1"/>
  <c r="M265" i="36"/>
  <c r="P265" i="36" s="1"/>
  <c r="M213" i="36"/>
  <c r="P213" i="36" s="1"/>
  <c r="M170" i="36"/>
  <c r="P170" i="36" s="1"/>
  <c r="M150" i="36"/>
  <c r="P150" i="36" s="1"/>
  <c r="M255" i="36"/>
  <c r="P255" i="36" s="1"/>
  <c r="M153" i="36"/>
  <c r="P153" i="36" s="1"/>
  <c r="M222" i="36"/>
  <c r="P222" i="36" s="1"/>
  <c r="M262" i="36"/>
  <c r="P262" i="36" s="1"/>
  <c r="M241" i="36"/>
  <c r="P241" i="36" s="1"/>
  <c r="M227" i="36"/>
  <c r="P227" i="36" s="1"/>
  <c r="M253" i="36"/>
  <c r="P253" i="36" s="1"/>
  <c r="M235" i="36"/>
  <c r="P235" i="36" s="1"/>
  <c r="M161" i="36"/>
  <c r="P161" i="36" s="1"/>
  <c r="M218" i="36"/>
  <c r="P218" i="36" s="1"/>
  <c r="L137" i="36"/>
  <c r="L188" i="36"/>
  <c r="L257" i="36"/>
  <c r="L192" i="36"/>
  <c r="L213" i="36"/>
  <c r="L167" i="36"/>
  <c r="L201" i="36"/>
  <c r="L198" i="36"/>
  <c r="L143" i="36"/>
  <c r="L163" i="36"/>
  <c r="L268" i="36"/>
  <c r="L172" i="36"/>
  <c r="L155" i="36"/>
  <c r="L255" i="36"/>
  <c r="L166" i="36"/>
  <c r="L263" i="36"/>
  <c r="L253" i="36"/>
  <c r="L265" i="36"/>
  <c r="L150" i="36"/>
  <c r="L134" i="36"/>
  <c r="L156" i="36"/>
  <c r="L174" i="36"/>
  <c r="L209" i="36"/>
  <c r="L236" i="36"/>
  <c r="K263" i="36"/>
  <c r="K219" i="36"/>
  <c r="K145" i="36"/>
  <c r="K269" i="36"/>
  <c r="K266" i="36"/>
  <c r="K209" i="36"/>
  <c r="K241" i="36"/>
  <c r="K188" i="36"/>
  <c r="K149" i="36"/>
  <c r="K243" i="36"/>
  <c r="K206" i="36"/>
  <c r="K262" i="36"/>
  <c r="K172" i="36"/>
  <c r="K174" i="36"/>
  <c r="K179" i="36"/>
  <c r="K257" i="36"/>
  <c r="K154" i="36"/>
  <c r="M174" i="36"/>
  <c r="P174" i="36" s="1"/>
  <c r="M233" i="36"/>
  <c r="P233" i="36" s="1"/>
  <c r="M190" i="36"/>
  <c r="P190" i="36" s="1"/>
  <c r="M214" i="36"/>
  <c r="P214" i="36" s="1"/>
  <c r="M198" i="36"/>
  <c r="P198" i="36" s="1"/>
  <c r="M258" i="36"/>
  <c r="P258" i="36" s="1"/>
  <c r="M238" i="36"/>
  <c r="P238" i="36" s="1"/>
  <c r="M168" i="36"/>
  <c r="P168" i="36" s="1"/>
  <c r="M246" i="36"/>
  <c r="P246" i="36" s="1"/>
  <c r="M185" i="36"/>
  <c r="P185" i="36" s="1"/>
  <c r="M250" i="36"/>
  <c r="P250" i="36" s="1"/>
  <c r="M228" i="36"/>
  <c r="P228" i="36" s="1"/>
  <c r="M195" i="36"/>
  <c r="P195" i="36" s="1"/>
  <c r="M268" i="36"/>
  <c r="P268" i="36" s="1"/>
  <c r="M225" i="36"/>
  <c r="P225" i="36" s="1"/>
  <c r="L175" i="36"/>
  <c r="L199" i="36"/>
  <c r="L204" i="36"/>
  <c r="L241" i="36"/>
  <c r="L190" i="36"/>
  <c r="L231" i="36"/>
  <c r="L153" i="36"/>
  <c r="L243" i="36"/>
  <c r="L179" i="36"/>
  <c r="L145" i="36"/>
  <c r="L182" i="36"/>
  <c r="L202" i="36"/>
  <c r="L203" i="36"/>
  <c r="L232" i="36"/>
  <c r="L149" i="36"/>
  <c r="L154" i="36"/>
  <c r="L212" i="36"/>
  <c r="K177" i="36"/>
  <c r="K223" i="36"/>
  <c r="K190" i="36"/>
  <c r="K248" i="36"/>
  <c r="K211" i="36"/>
  <c r="K252" i="36"/>
  <c r="K208" i="36"/>
  <c r="K259" i="36"/>
  <c r="K180" i="36"/>
  <c r="K160" i="36"/>
  <c r="K236" i="36"/>
  <c r="K265" i="36"/>
  <c r="K163" i="36"/>
  <c r="K153" i="36"/>
  <c r="K205" i="36"/>
  <c r="K139" i="36"/>
  <c r="M145" i="36"/>
  <c r="P145" i="36" s="1"/>
  <c r="M160" i="36"/>
  <c r="P160" i="36" s="1"/>
  <c r="M240" i="36"/>
  <c r="P240" i="36" s="1"/>
  <c r="M158" i="36"/>
  <c r="P158" i="36" s="1"/>
  <c r="M239" i="36"/>
  <c r="P239" i="36" s="1"/>
  <c r="M151" i="36"/>
  <c r="P151" i="36" s="1"/>
  <c r="M249" i="36"/>
  <c r="P249" i="36" s="1"/>
  <c r="M164" i="36"/>
  <c r="P164" i="36" s="1"/>
  <c r="M199" i="36"/>
  <c r="P199" i="36" s="1"/>
  <c r="M270" i="36"/>
  <c r="P270" i="36" s="1"/>
  <c r="K91" i="12" s="1"/>
  <c r="Q91" i="12" s="1"/>
  <c r="M217" i="36"/>
  <c r="P217" i="36" s="1"/>
  <c r="M206" i="36"/>
  <c r="P206" i="36" s="1"/>
  <c r="M251" i="36"/>
  <c r="P251" i="36" s="1"/>
  <c r="M178" i="36"/>
  <c r="P178" i="36" s="1"/>
  <c r="L267" i="36"/>
  <c r="L217" i="36"/>
  <c r="L235" i="36"/>
  <c r="L165" i="36"/>
  <c r="L138" i="36"/>
  <c r="L240" i="36"/>
  <c r="L185" i="36"/>
  <c r="L160" i="36"/>
  <c r="L170" i="36"/>
  <c r="L158" i="36"/>
  <c r="L230" i="36"/>
  <c r="K196" i="36"/>
  <c r="K212" i="36"/>
  <c r="K210" i="36"/>
  <c r="K144" i="36"/>
  <c r="K238" i="36"/>
  <c r="K240" i="36"/>
  <c r="K157" i="36"/>
  <c r="M211" i="36"/>
  <c r="P211" i="36" s="1"/>
  <c r="M148" i="36"/>
  <c r="P148" i="36" s="1"/>
  <c r="M149" i="36"/>
  <c r="P149" i="36" s="1"/>
  <c r="M207" i="36"/>
  <c r="P207" i="36" s="1"/>
  <c r="M254" i="36"/>
  <c r="P254" i="36" s="1"/>
  <c r="M201" i="36"/>
  <c r="P201" i="36" s="1"/>
  <c r="M248" i="36"/>
  <c r="P248" i="36" s="1"/>
  <c r="M143" i="36"/>
  <c r="P143" i="36" s="1"/>
  <c r="M203" i="36"/>
  <c r="P203" i="36" s="1"/>
  <c r="M221" i="36"/>
  <c r="P221" i="36" s="1"/>
  <c r="M215" i="36"/>
  <c r="P215" i="36" s="1"/>
  <c r="M163" i="36"/>
  <c r="P163" i="36" s="1"/>
  <c r="M223" i="36"/>
  <c r="P223" i="36" s="1"/>
  <c r="M224" i="36"/>
  <c r="P224" i="36" s="1"/>
  <c r="M155" i="36"/>
  <c r="P155" i="36" s="1"/>
  <c r="M186" i="36"/>
  <c r="P186" i="36" s="1"/>
  <c r="M257" i="36"/>
  <c r="P257" i="36" s="1"/>
  <c r="M165" i="36"/>
  <c r="P165" i="36" s="1"/>
  <c r="M202" i="36"/>
  <c r="P202" i="36" s="1"/>
  <c r="M179" i="36"/>
  <c r="P179" i="36" s="1"/>
  <c r="M180" i="36"/>
  <c r="P180" i="36" s="1"/>
  <c r="M162" i="36"/>
  <c r="P162" i="36" s="1"/>
  <c r="M137" i="36"/>
  <c r="P137" i="36" s="1"/>
  <c r="M219" i="36"/>
  <c r="P219" i="36" s="1"/>
  <c r="M269" i="36"/>
  <c r="P269" i="36" s="1"/>
  <c r="M197" i="36"/>
  <c r="P197" i="36" s="1"/>
  <c r="M237" i="36"/>
  <c r="P237" i="36" s="1"/>
  <c r="M146" i="36"/>
  <c r="P146" i="36" s="1"/>
  <c r="M194" i="36"/>
  <c r="P194" i="36" s="1"/>
  <c r="M136" i="36"/>
  <c r="P136" i="36" s="1"/>
  <c r="L197" i="36"/>
  <c r="L250" i="36"/>
  <c r="L216" i="36"/>
  <c r="L225" i="36"/>
  <c r="L152" i="36"/>
  <c r="L254" i="36"/>
  <c r="L151" i="36"/>
  <c r="L258" i="36"/>
  <c r="L223" i="36"/>
  <c r="L211" i="36"/>
  <c r="L191" i="36"/>
  <c r="L157" i="36"/>
  <c r="L251" i="36"/>
  <c r="L245" i="36"/>
  <c r="L233" i="36"/>
  <c r="L181" i="36"/>
  <c r="L214" i="36"/>
  <c r="L147" i="36"/>
  <c r="L183" i="36"/>
  <c r="L222" i="36"/>
  <c r="L148" i="36"/>
  <c r="L262" i="36"/>
  <c r="L186" i="36"/>
  <c r="L228" i="36"/>
  <c r="L136" i="36"/>
  <c r="K186" i="36"/>
  <c r="K164" i="36"/>
  <c r="K250" i="36"/>
  <c r="K202" i="36"/>
  <c r="K194" i="36"/>
  <c r="K195" i="36"/>
  <c r="K162" i="36"/>
  <c r="K178" i="36"/>
  <c r="K220" i="36"/>
  <c r="K255" i="36"/>
  <c r="K146" i="36"/>
  <c r="K244" i="36"/>
  <c r="K176" i="36"/>
  <c r="K249" i="36"/>
  <c r="K226" i="36"/>
  <c r="K246" i="36"/>
  <c r="K140" i="36"/>
  <c r="N248" i="9"/>
  <c r="N134" i="9"/>
  <c r="Q134" i="9"/>
  <c r="O257" i="9"/>
  <c r="S257" i="9"/>
  <c r="K163" i="9"/>
  <c r="L202" i="9"/>
  <c r="L181" i="9"/>
  <c r="L182" i="9"/>
  <c r="L264" i="9"/>
  <c r="L206" i="9"/>
  <c r="L156" i="9"/>
  <c r="L166" i="9"/>
  <c r="L209" i="9"/>
  <c r="L164" i="9"/>
  <c r="L238" i="9"/>
  <c r="L219" i="9"/>
  <c r="L147" i="9"/>
  <c r="L143" i="9"/>
  <c r="L218" i="9"/>
  <c r="L246" i="9"/>
  <c r="L195" i="9"/>
  <c r="L196" i="9"/>
  <c r="L178" i="9"/>
  <c r="L146" i="9"/>
  <c r="L251" i="9"/>
  <c r="L197" i="9"/>
  <c r="L263" i="9"/>
  <c r="L193" i="9"/>
  <c r="L149" i="9"/>
  <c r="L269" i="9"/>
  <c r="M263" i="9"/>
  <c r="P263" i="9" s="1"/>
  <c r="M252" i="9"/>
  <c r="P252" i="9" s="1"/>
  <c r="M259" i="9"/>
  <c r="P259" i="9" s="1"/>
  <c r="M192" i="9"/>
  <c r="P192" i="9" s="1"/>
  <c r="M181" i="9"/>
  <c r="P181" i="9" s="1"/>
  <c r="M269" i="9"/>
  <c r="P269" i="9" s="1"/>
  <c r="M254" i="9"/>
  <c r="P254" i="9" s="1"/>
  <c r="M169" i="9"/>
  <c r="P169" i="9" s="1"/>
  <c r="M241" i="9"/>
  <c r="P241" i="9" s="1"/>
  <c r="M226" i="9"/>
  <c r="P226" i="9" s="1"/>
  <c r="K213" i="9"/>
  <c r="K218" i="9"/>
  <c r="K189" i="9"/>
  <c r="K242" i="9"/>
  <c r="K195" i="9"/>
  <c r="K187" i="9"/>
  <c r="K148" i="9"/>
  <c r="K176" i="9"/>
  <c r="K154" i="9"/>
  <c r="K175" i="9"/>
  <c r="K225" i="9"/>
  <c r="K243" i="9"/>
  <c r="K209" i="9"/>
  <c r="K202" i="9"/>
  <c r="K270" i="9"/>
  <c r="K145" i="9"/>
  <c r="K167" i="9"/>
  <c r="K140" i="9"/>
  <c r="K182" i="9"/>
  <c r="K153" i="9"/>
  <c r="K261" i="9"/>
  <c r="K260" i="9"/>
  <c r="K210" i="9"/>
  <c r="K191" i="9"/>
  <c r="K224" i="9"/>
  <c r="K269" i="9"/>
  <c r="K236" i="9"/>
  <c r="K252" i="9"/>
  <c r="K204" i="9"/>
  <c r="K139" i="9"/>
  <c r="K141" i="9"/>
  <c r="K149" i="9"/>
  <c r="K245" i="9"/>
  <c r="K181" i="9"/>
  <c r="K251" i="9"/>
  <c r="K240" i="9"/>
  <c r="K203" i="9"/>
  <c r="K234" i="9"/>
  <c r="K158" i="9"/>
  <c r="K220" i="9"/>
  <c r="K165" i="9"/>
  <c r="K244" i="9"/>
  <c r="K207" i="9"/>
  <c r="K152" i="9"/>
  <c r="K241" i="9"/>
  <c r="K257" i="9"/>
  <c r="K246" i="9"/>
  <c r="K161" i="9"/>
  <c r="K190" i="9"/>
  <c r="K185" i="9"/>
  <c r="K144" i="9"/>
  <c r="K222" i="9"/>
  <c r="K147" i="9"/>
  <c r="K262" i="9"/>
  <c r="K201" i="9"/>
  <c r="K268" i="9"/>
  <c r="K221" i="9"/>
  <c r="K183" i="9"/>
  <c r="K168" i="9"/>
  <c r="K156" i="9"/>
  <c r="K157" i="9"/>
  <c r="K267" i="9"/>
  <c r="K178" i="9"/>
  <c r="K263" i="9"/>
  <c r="K200" i="9"/>
  <c r="K239" i="9"/>
  <c r="K259" i="9"/>
  <c r="K177" i="9"/>
  <c r="K254" i="9"/>
  <c r="K170" i="9"/>
  <c r="K179" i="9"/>
  <c r="K232" i="9"/>
  <c r="K217" i="9"/>
  <c r="K238" i="9"/>
  <c r="K169" i="9"/>
  <c r="K151" i="9"/>
  <c r="K174" i="9"/>
  <c r="K211" i="9"/>
  <c r="K155" i="9"/>
  <c r="K258" i="9"/>
  <c r="K229" i="9"/>
  <c r="K247" i="9"/>
  <c r="K250" i="9"/>
  <c r="K194" i="9"/>
  <c r="K162" i="9"/>
  <c r="K198" i="9"/>
  <c r="K249" i="9"/>
  <c r="K219" i="9"/>
  <c r="K166" i="9"/>
  <c r="K235" i="9"/>
  <c r="K188" i="9"/>
  <c r="K193" i="9"/>
  <c r="K237" i="9"/>
  <c r="K136" i="9"/>
  <c r="K150" i="9"/>
  <c r="K253" i="9"/>
  <c r="K143" i="9"/>
  <c r="K216" i="9"/>
  <c r="K227" i="9"/>
  <c r="K180" i="9"/>
  <c r="K264" i="9"/>
  <c r="K159" i="9"/>
  <c r="K171" i="9"/>
  <c r="K142" i="9"/>
  <c r="K137" i="9"/>
  <c r="K226" i="9"/>
  <c r="K160" i="9"/>
  <c r="K164" i="9"/>
  <c r="K184" i="9"/>
  <c r="K197" i="9"/>
  <c r="K196" i="9"/>
  <c r="M159" i="9"/>
  <c r="P159" i="9" s="1"/>
  <c r="M150" i="9"/>
  <c r="P150" i="9" s="1"/>
  <c r="M220" i="9"/>
  <c r="P220" i="9" s="1"/>
  <c r="M228" i="9"/>
  <c r="P228" i="9" s="1"/>
  <c r="M143" i="9"/>
  <c r="P143" i="9" s="1"/>
  <c r="M250" i="9"/>
  <c r="P250" i="9" s="1"/>
  <c r="M182" i="9"/>
  <c r="P182" i="9" s="1"/>
  <c r="M194" i="9"/>
  <c r="P194" i="9" s="1"/>
  <c r="M248" i="9"/>
  <c r="P248" i="9" s="1"/>
  <c r="M195" i="9"/>
  <c r="P195" i="9" s="1"/>
  <c r="M171" i="9"/>
  <c r="P171" i="9" s="1"/>
  <c r="M234" i="9"/>
  <c r="P234" i="9" s="1"/>
  <c r="M205" i="9"/>
  <c r="P205" i="9" s="1"/>
  <c r="M174" i="9"/>
  <c r="P174" i="9" s="1"/>
  <c r="M152" i="9"/>
  <c r="P152" i="9" s="1"/>
  <c r="M158" i="9"/>
  <c r="P158" i="9" s="1"/>
  <c r="M204" i="9"/>
  <c r="P204" i="9" s="1"/>
  <c r="M211" i="9"/>
  <c r="P211" i="9" s="1"/>
  <c r="M153" i="9"/>
  <c r="P153" i="9" s="1"/>
  <c r="M249" i="9"/>
  <c r="P249" i="9" s="1"/>
  <c r="M165" i="9"/>
  <c r="P165" i="9" s="1"/>
  <c r="M189" i="9"/>
  <c r="P189" i="9" s="1"/>
  <c r="M163" i="9"/>
  <c r="P163" i="9" s="1"/>
  <c r="M184" i="9"/>
  <c r="P184" i="9" s="1"/>
  <c r="M168" i="9"/>
  <c r="P168" i="9" s="1"/>
  <c r="M188" i="9"/>
  <c r="P188" i="9" s="1"/>
  <c r="M137" i="9"/>
  <c r="P137" i="9" s="1"/>
  <c r="M267" i="9"/>
  <c r="P267" i="9" s="1"/>
  <c r="M172" i="9"/>
  <c r="P172" i="9" s="1"/>
  <c r="M240" i="9"/>
  <c r="P240" i="9" s="1"/>
  <c r="M191" i="9"/>
  <c r="P191" i="9" s="1"/>
  <c r="M245" i="9"/>
  <c r="P245" i="9" s="1"/>
  <c r="M162" i="9"/>
  <c r="P162" i="9" s="1"/>
  <c r="M149" i="9"/>
  <c r="P149" i="9" s="1"/>
  <c r="M135" i="9"/>
  <c r="P135" i="9" s="1"/>
  <c r="M223" i="9"/>
  <c r="P223" i="9" s="1"/>
  <c r="M187" i="9"/>
  <c r="P187" i="9" s="1"/>
  <c r="M239" i="9"/>
  <c r="P239" i="9" s="1"/>
  <c r="M260" i="9"/>
  <c r="P260" i="9" s="1"/>
  <c r="M154" i="9"/>
  <c r="P154" i="9" s="1"/>
  <c r="M138" i="9"/>
  <c r="P138" i="9" s="1"/>
  <c r="M197" i="9"/>
  <c r="P197" i="9" s="1"/>
  <c r="M265" i="9"/>
  <c r="P265" i="9" s="1"/>
  <c r="M231" i="9"/>
  <c r="P231" i="9" s="1"/>
  <c r="M207" i="9"/>
  <c r="P207" i="9" s="1"/>
  <c r="M140" i="9"/>
  <c r="P140" i="9" s="1"/>
  <c r="M217" i="9"/>
  <c r="P217" i="9" s="1"/>
  <c r="M253" i="9"/>
  <c r="P253" i="9" s="1"/>
  <c r="M141" i="9"/>
  <c r="P141" i="9" s="1"/>
  <c r="M242" i="9"/>
  <c r="P242" i="9" s="1"/>
  <c r="M147" i="9"/>
  <c r="P147" i="9" s="1"/>
  <c r="M178" i="9"/>
  <c r="P178" i="9" s="1"/>
  <c r="M261" i="9"/>
  <c r="P261" i="9" s="1"/>
  <c r="M198" i="9"/>
  <c r="P198" i="9" s="1"/>
  <c r="M183" i="9"/>
  <c r="P183" i="9" s="1"/>
  <c r="M202" i="9"/>
  <c r="P202" i="9" s="1"/>
  <c r="M227" i="9"/>
  <c r="P227" i="9" s="1"/>
  <c r="M139" i="9"/>
  <c r="P139" i="9" s="1"/>
  <c r="M256" i="9"/>
  <c r="P256" i="9" s="1"/>
  <c r="M222" i="9"/>
  <c r="P222" i="9" s="1"/>
  <c r="M208" i="9"/>
  <c r="P208" i="9" s="1"/>
  <c r="M232" i="9"/>
  <c r="P232" i="9" s="1"/>
  <c r="M142" i="9"/>
  <c r="P142" i="9" s="1"/>
  <c r="M233" i="9"/>
  <c r="P233" i="9" s="1"/>
  <c r="M155" i="9"/>
  <c r="P155" i="9" s="1"/>
  <c r="M268" i="9"/>
  <c r="P268" i="9" s="1"/>
  <c r="M212" i="9"/>
  <c r="P212" i="9" s="1"/>
  <c r="M148" i="9"/>
  <c r="P148" i="9" s="1"/>
  <c r="M235" i="9"/>
  <c r="P235" i="9" s="1"/>
  <c r="M203" i="9"/>
  <c r="P203" i="9" s="1"/>
  <c r="M185" i="9"/>
  <c r="P185" i="9" s="1"/>
  <c r="M258" i="9"/>
  <c r="P258" i="9" s="1"/>
  <c r="M264" i="9"/>
  <c r="P264" i="9" s="1"/>
  <c r="M190" i="9"/>
  <c r="P190" i="9" s="1"/>
  <c r="M146" i="9"/>
  <c r="P146" i="9" s="1"/>
  <c r="M186" i="9"/>
  <c r="P186" i="9" s="1"/>
  <c r="M236" i="9"/>
  <c r="P236" i="9" s="1"/>
  <c r="M255" i="9"/>
  <c r="P255" i="9" s="1"/>
  <c r="M164" i="9"/>
  <c r="P164" i="9" s="1"/>
  <c r="M176" i="9"/>
  <c r="P176" i="9" s="1"/>
  <c r="M193" i="9"/>
  <c r="P193" i="9" s="1"/>
  <c r="M224" i="9"/>
  <c r="P224" i="9" s="1"/>
  <c r="M266" i="9"/>
  <c r="P266" i="9" s="1"/>
  <c r="M196" i="9"/>
  <c r="P196" i="9" s="1"/>
  <c r="M151" i="9"/>
  <c r="P151" i="9" s="1"/>
  <c r="M238" i="9"/>
  <c r="P238" i="9" s="1"/>
  <c r="M270" i="9"/>
  <c r="P270" i="9" s="1"/>
  <c r="K112" i="12" s="1"/>
  <c r="Q112" i="12" s="1"/>
  <c r="M237" i="9"/>
  <c r="P237" i="9" s="1"/>
  <c r="M156" i="9"/>
  <c r="P156" i="9" s="1"/>
  <c r="M160" i="9"/>
  <c r="P160" i="9" s="1"/>
  <c r="M161" i="9"/>
  <c r="P161" i="9" s="1"/>
  <c r="M201" i="9"/>
  <c r="P201" i="9" s="1"/>
  <c r="M219" i="9"/>
  <c r="P219" i="9" s="1"/>
  <c r="M262" i="9"/>
  <c r="P262" i="9" s="1"/>
  <c r="L152" i="9"/>
  <c r="L262" i="9"/>
  <c r="L172" i="9"/>
  <c r="L203" i="9"/>
  <c r="L140" i="9"/>
  <c r="L213" i="9"/>
  <c r="L179" i="9"/>
  <c r="L174" i="9"/>
  <c r="L258" i="9"/>
  <c r="L139" i="9"/>
  <c r="L167" i="9"/>
  <c r="L205" i="9"/>
  <c r="L234" i="9"/>
  <c r="L153" i="9"/>
  <c r="L208" i="9"/>
  <c r="L186" i="9"/>
  <c r="L211" i="9"/>
  <c r="L260" i="9"/>
  <c r="L220" i="9"/>
  <c r="L199" i="9"/>
  <c r="L237" i="9"/>
  <c r="L165" i="9"/>
  <c r="L159" i="9"/>
  <c r="L223" i="9"/>
  <c r="L256" i="9"/>
  <c r="M251" i="9"/>
  <c r="P251" i="9" s="1"/>
  <c r="M179" i="9"/>
  <c r="P179" i="9" s="1"/>
  <c r="M225" i="9"/>
  <c r="P225" i="9" s="1"/>
  <c r="M173" i="9"/>
  <c r="P173" i="9" s="1"/>
  <c r="K83" i="12" s="1"/>
  <c r="Q83" i="12" s="1"/>
  <c r="M247" i="9"/>
  <c r="P247" i="9" s="1"/>
  <c r="M243" i="9"/>
  <c r="P243" i="9" s="1"/>
  <c r="M209" i="9"/>
  <c r="P209" i="9" s="1"/>
  <c r="M210" i="9"/>
  <c r="P210" i="9" s="1"/>
  <c r="M144" i="9"/>
  <c r="P144" i="9" s="1"/>
  <c r="M199" i="9"/>
  <c r="P199" i="9" s="1"/>
  <c r="M134" i="9"/>
  <c r="P134" i="9" s="1"/>
  <c r="K265" i="9"/>
  <c r="K215" i="9"/>
  <c r="K255" i="9"/>
  <c r="K199" i="9"/>
  <c r="K205" i="9"/>
  <c r="K266" i="9"/>
  <c r="K233" i="9"/>
  <c r="K223" i="9"/>
  <c r="L204" i="9"/>
  <c r="L155" i="9"/>
  <c r="L216" i="9"/>
  <c r="L253" i="9"/>
  <c r="L249" i="9"/>
  <c r="L134" i="9"/>
  <c r="L144" i="9"/>
  <c r="L190" i="9"/>
  <c r="L254" i="9"/>
  <c r="L173" i="9"/>
  <c r="L221" i="9"/>
  <c r="L227" i="9"/>
  <c r="L145" i="9"/>
  <c r="L168" i="9"/>
  <c r="L232" i="9"/>
  <c r="L188" i="9"/>
  <c r="L154" i="9"/>
  <c r="L252" i="9"/>
  <c r="L225" i="9"/>
  <c r="L244" i="9"/>
  <c r="L194" i="9"/>
  <c r="L158" i="9"/>
  <c r="L157" i="9"/>
  <c r="L259" i="9"/>
  <c r="L261" i="9"/>
  <c r="M206" i="9"/>
  <c r="P206" i="9" s="1"/>
  <c r="M200" i="9"/>
  <c r="P200" i="9" s="1"/>
  <c r="M145" i="9"/>
  <c r="P145" i="9" s="1"/>
  <c r="M214" i="9"/>
  <c r="P214" i="9" s="1"/>
  <c r="M230" i="9"/>
  <c r="P230" i="9" s="1"/>
  <c r="M166" i="9"/>
  <c r="P166" i="9" s="1"/>
  <c r="M244" i="9"/>
  <c r="P244" i="9" s="1"/>
  <c r="M215" i="9"/>
  <c r="P215" i="9" s="1"/>
  <c r="M170" i="9"/>
  <c r="P170" i="9" s="1"/>
  <c r="K212" i="9"/>
  <c r="K173" i="9"/>
  <c r="K146" i="9"/>
  <c r="K230" i="9"/>
  <c r="K208" i="9"/>
  <c r="K228" i="9"/>
  <c r="L25" i="9"/>
  <c r="O25" i="9" s="1"/>
  <c r="L243" i="9"/>
  <c r="L239" i="9"/>
  <c r="L175" i="9"/>
  <c r="L212" i="9"/>
  <c r="L248" i="9"/>
  <c r="Q248" i="9" s="1"/>
  <c r="L217" i="9"/>
  <c r="L236" i="9"/>
  <c r="L229" i="9"/>
  <c r="L255" i="9"/>
  <c r="L183" i="9"/>
  <c r="L224" i="9"/>
  <c r="L148" i="9"/>
  <c r="L207" i="9"/>
  <c r="L192" i="9"/>
  <c r="L228" i="9"/>
  <c r="L184" i="9"/>
  <c r="L160" i="9"/>
  <c r="L267" i="9"/>
  <c r="L265" i="9"/>
  <c r="L241" i="9"/>
  <c r="L138" i="9"/>
  <c r="L169" i="9"/>
  <c r="L245" i="9"/>
  <c r="L201" i="9"/>
  <c r="L198" i="9"/>
  <c r="L142" i="9"/>
  <c r="L200" i="9"/>
  <c r="L231" i="9"/>
  <c r="L141" i="9"/>
  <c r="L268" i="9"/>
  <c r="L240" i="9"/>
  <c r="L185" i="9"/>
  <c r="L266" i="9"/>
  <c r="L226" i="9"/>
  <c r="L180" i="9"/>
  <c r="L162" i="9"/>
  <c r="L222" i="9"/>
  <c r="L215" i="9"/>
  <c r="L210" i="9"/>
  <c r="L242" i="9"/>
  <c r="L136" i="9"/>
  <c r="L171" i="9"/>
  <c r="L233" i="9"/>
  <c r="L161" i="9"/>
  <c r="L191" i="9"/>
  <c r="L137" i="9"/>
  <c r="L250" i="9"/>
  <c r="L163" i="9"/>
  <c r="L176" i="9"/>
  <c r="L235" i="9"/>
  <c r="L187" i="9"/>
  <c r="L177" i="9"/>
  <c r="L170" i="9"/>
  <c r="L151" i="9"/>
  <c r="L189" i="9"/>
  <c r="L230" i="9"/>
  <c r="L270" i="9"/>
  <c r="L214" i="9"/>
  <c r="L150" i="9"/>
  <c r="L135" i="9"/>
  <c r="M180" i="9"/>
  <c r="P180" i="9" s="1"/>
  <c r="M229" i="9"/>
  <c r="P229" i="9" s="1"/>
  <c r="M167" i="9"/>
  <c r="P167" i="9" s="1"/>
  <c r="M221" i="9"/>
  <c r="P221" i="9" s="1"/>
  <c r="M175" i="9"/>
  <c r="P175" i="9" s="1"/>
  <c r="M157" i="9"/>
  <c r="P157" i="9" s="1"/>
  <c r="M213" i="9"/>
  <c r="P213" i="9" s="1"/>
  <c r="M218" i="9"/>
  <c r="P218" i="9" s="1"/>
  <c r="M216" i="9"/>
  <c r="P216" i="9" s="1"/>
  <c r="M177" i="9"/>
  <c r="P177" i="9" s="1"/>
  <c r="M136" i="9"/>
  <c r="P136" i="9" s="1"/>
  <c r="K186" i="9"/>
  <c r="K231" i="9"/>
  <c r="K214" i="9"/>
  <c r="K172" i="9"/>
  <c r="K206" i="9"/>
  <c r="K256" i="9"/>
  <c r="K138" i="9"/>
  <c r="K192" i="9"/>
  <c r="K135" i="9"/>
  <c r="M162" i="8"/>
  <c r="P162" i="8" s="1"/>
  <c r="M160" i="8"/>
  <c r="P160" i="8" s="1"/>
  <c r="M262" i="8"/>
  <c r="P262" i="8" s="1"/>
  <c r="L156" i="8"/>
  <c r="O156" i="8" s="1"/>
  <c r="M161" i="8"/>
  <c r="P161" i="8" s="1"/>
  <c r="M245" i="8"/>
  <c r="P245" i="8" s="1"/>
  <c r="M228" i="8"/>
  <c r="P228" i="8" s="1"/>
  <c r="M256" i="8"/>
  <c r="P256" i="8" s="1"/>
  <c r="M219" i="8"/>
  <c r="P219" i="8" s="1"/>
  <c r="M231" i="8"/>
  <c r="P231" i="8" s="1"/>
  <c r="K209" i="8"/>
  <c r="M210" i="8"/>
  <c r="P210" i="8" s="1"/>
  <c r="M223" i="8"/>
  <c r="P223" i="8" s="1"/>
  <c r="M257" i="8"/>
  <c r="P257" i="8" s="1"/>
  <c r="M147" i="8"/>
  <c r="P147" i="8" s="1"/>
  <c r="M269" i="8"/>
  <c r="P269" i="8" s="1"/>
  <c r="M174" i="8"/>
  <c r="P174" i="8" s="1"/>
  <c r="M166" i="8"/>
  <c r="P166" i="8" s="1"/>
  <c r="L136" i="8"/>
  <c r="L228" i="8"/>
  <c r="L161" i="8"/>
  <c r="L260" i="8"/>
  <c r="L165" i="8"/>
  <c r="L252" i="8"/>
  <c r="L160" i="8"/>
  <c r="L216" i="8"/>
  <c r="L170" i="8"/>
  <c r="L265" i="8"/>
  <c r="L142" i="8"/>
  <c r="L183" i="8"/>
  <c r="L241" i="8"/>
  <c r="L215" i="8"/>
  <c r="L259" i="8"/>
  <c r="L151" i="8"/>
  <c r="L238" i="8"/>
  <c r="L159" i="8"/>
  <c r="L171" i="8"/>
  <c r="L235" i="8"/>
  <c r="L236" i="8"/>
  <c r="L144" i="8"/>
  <c r="L207" i="8"/>
  <c r="L254" i="8"/>
  <c r="L190" i="8"/>
  <c r="L166" i="8"/>
  <c r="L149" i="8"/>
  <c r="L146" i="8"/>
  <c r="L179" i="8"/>
  <c r="L198" i="8"/>
  <c r="L138" i="8"/>
  <c r="L245" i="8"/>
  <c r="L193" i="8"/>
  <c r="L169" i="8"/>
  <c r="M268" i="8"/>
  <c r="P268" i="8" s="1"/>
  <c r="M250" i="8"/>
  <c r="P250" i="8" s="1"/>
  <c r="M215" i="8"/>
  <c r="P215" i="8" s="1"/>
  <c r="M151" i="8"/>
  <c r="P151" i="8" s="1"/>
  <c r="M212" i="8"/>
  <c r="P212" i="8" s="1"/>
  <c r="M193" i="8"/>
  <c r="P193" i="8" s="1"/>
  <c r="M177" i="8"/>
  <c r="P177" i="8" s="1"/>
  <c r="M244" i="8"/>
  <c r="P244" i="8" s="1"/>
  <c r="M208" i="8"/>
  <c r="P208" i="8" s="1"/>
  <c r="M263" i="8"/>
  <c r="P263" i="8" s="1"/>
  <c r="M232" i="8"/>
  <c r="P232" i="8" s="1"/>
  <c r="M145" i="8"/>
  <c r="P145" i="8" s="1"/>
  <c r="M267" i="8"/>
  <c r="P267" i="8" s="1"/>
  <c r="M226" i="8"/>
  <c r="P226" i="8" s="1"/>
  <c r="M191" i="8"/>
  <c r="P191" i="8" s="1"/>
  <c r="M216" i="8"/>
  <c r="P216" i="8" s="1"/>
  <c r="M246" i="8"/>
  <c r="P246" i="8" s="1"/>
  <c r="M189" i="8"/>
  <c r="P189" i="8" s="1"/>
  <c r="M239" i="8"/>
  <c r="P239" i="8" s="1"/>
  <c r="M240" i="8"/>
  <c r="P240" i="8" s="1"/>
  <c r="M265" i="8"/>
  <c r="P265" i="8" s="1"/>
  <c r="M183" i="8"/>
  <c r="P183" i="8" s="1"/>
  <c r="M221" i="8"/>
  <c r="P221" i="8" s="1"/>
  <c r="M255" i="8"/>
  <c r="P255" i="8" s="1"/>
  <c r="M205" i="8"/>
  <c r="P205" i="8" s="1"/>
  <c r="M235" i="8"/>
  <c r="P235" i="8" s="1"/>
  <c r="M199" i="8"/>
  <c r="P199" i="8" s="1"/>
  <c r="M170" i="8"/>
  <c r="P170" i="8" s="1"/>
  <c r="M149" i="8"/>
  <c r="P149" i="8" s="1"/>
  <c r="M153" i="8"/>
  <c r="P153" i="8" s="1"/>
  <c r="M229" i="8"/>
  <c r="P229" i="8" s="1"/>
  <c r="M138" i="8"/>
  <c r="P138" i="8" s="1"/>
  <c r="M247" i="8"/>
  <c r="P247" i="8" s="1"/>
  <c r="M165" i="8"/>
  <c r="P165" i="8" s="1"/>
  <c r="M28" i="8"/>
  <c r="P28" i="8" s="1"/>
  <c r="M30" i="8"/>
  <c r="P30" i="8" s="1"/>
  <c r="M27" i="8"/>
  <c r="P27" i="8" s="1"/>
  <c r="M222" i="8"/>
  <c r="P222" i="8" s="1"/>
  <c r="M249" i="8"/>
  <c r="P249" i="8" s="1"/>
  <c r="M213" i="8"/>
  <c r="P213" i="8" s="1"/>
  <c r="M190" i="8"/>
  <c r="P190" i="8" s="1"/>
  <c r="M200" i="8"/>
  <c r="P200" i="8" s="1"/>
  <c r="M243" i="8"/>
  <c r="P243" i="8" s="1"/>
  <c r="M175" i="8"/>
  <c r="P175" i="8" s="1"/>
  <c r="M196" i="8"/>
  <c r="P196" i="8" s="1"/>
  <c r="M202" i="8"/>
  <c r="P202" i="8" s="1"/>
  <c r="M171" i="8"/>
  <c r="P171" i="8" s="1"/>
  <c r="M156" i="8"/>
  <c r="P156" i="8" s="1"/>
  <c r="M136" i="8"/>
  <c r="P136" i="8" s="1"/>
  <c r="M230" i="8"/>
  <c r="P230" i="8" s="1"/>
  <c r="M187" i="8"/>
  <c r="P187" i="8" s="1"/>
  <c r="M217" i="8"/>
  <c r="P217" i="8" s="1"/>
  <c r="M186" i="8"/>
  <c r="P186" i="8" s="1"/>
  <c r="M252" i="8"/>
  <c r="P252" i="8" s="1"/>
  <c r="M207" i="8"/>
  <c r="P207" i="8" s="1"/>
  <c r="M140" i="8"/>
  <c r="P140" i="8" s="1"/>
  <c r="M154" i="8"/>
  <c r="P154" i="8" s="1"/>
  <c r="M192" i="8"/>
  <c r="P192" i="8" s="1"/>
  <c r="M181" i="8"/>
  <c r="P181" i="8" s="1"/>
  <c r="M254" i="8"/>
  <c r="P254" i="8" s="1"/>
  <c r="M234" i="8"/>
  <c r="P234" i="8" s="1"/>
  <c r="M225" i="8"/>
  <c r="P225" i="8" s="1"/>
  <c r="M168" i="8"/>
  <c r="P168" i="8" s="1"/>
  <c r="M203" i="8"/>
  <c r="P203" i="8" s="1"/>
  <c r="M185" i="8"/>
  <c r="P185" i="8" s="1"/>
  <c r="M214" i="8"/>
  <c r="P214" i="8" s="1"/>
  <c r="M139" i="8"/>
  <c r="P139" i="8" s="1"/>
  <c r="M233" i="8"/>
  <c r="P233" i="8" s="1"/>
  <c r="M159" i="8"/>
  <c r="P159" i="8" s="1"/>
  <c r="M218" i="8"/>
  <c r="P218" i="8" s="1"/>
  <c r="M224" i="8"/>
  <c r="P224" i="8" s="1"/>
  <c r="M29" i="8"/>
  <c r="P29" i="8" s="1"/>
  <c r="M135" i="8"/>
  <c r="P135" i="8" s="1"/>
  <c r="M204" i="8"/>
  <c r="P204" i="8" s="1"/>
  <c r="M251" i="8"/>
  <c r="P251" i="8" s="1"/>
  <c r="M264" i="8"/>
  <c r="P264" i="8" s="1"/>
  <c r="M148" i="8"/>
  <c r="P148" i="8" s="1"/>
  <c r="M143" i="8"/>
  <c r="P143" i="8" s="1"/>
  <c r="M242" i="8"/>
  <c r="P242" i="8" s="1"/>
  <c r="M158" i="8"/>
  <c r="P158" i="8" s="1"/>
  <c r="M172" i="8"/>
  <c r="P172" i="8" s="1"/>
  <c r="M150" i="8"/>
  <c r="P150" i="8" s="1"/>
  <c r="M209" i="8"/>
  <c r="P209" i="8" s="1"/>
  <c r="M137" i="8"/>
  <c r="P137" i="8" s="1"/>
  <c r="M261" i="8"/>
  <c r="P261" i="8" s="1"/>
  <c r="M211" i="8"/>
  <c r="P211" i="8" s="1"/>
  <c r="M260" i="8"/>
  <c r="P260" i="8" s="1"/>
  <c r="M266" i="8"/>
  <c r="P266" i="8" s="1"/>
  <c r="M178" i="8"/>
  <c r="P178" i="8" s="1"/>
  <c r="M206" i="8"/>
  <c r="P206" i="8" s="1"/>
  <c r="M195" i="8"/>
  <c r="P195" i="8" s="1"/>
  <c r="M157" i="8"/>
  <c r="P157" i="8" s="1"/>
  <c r="M141" i="8"/>
  <c r="P141" i="8" s="1"/>
  <c r="M155" i="8"/>
  <c r="P155" i="8" s="1"/>
  <c r="M179" i="8"/>
  <c r="P179" i="8" s="1"/>
  <c r="M241" i="8"/>
  <c r="P241" i="8" s="1"/>
  <c r="M227" i="8"/>
  <c r="P227" i="8" s="1"/>
  <c r="M176" i="8"/>
  <c r="P176" i="8" s="1"/>
  <c r="M152" i="8"/>
  <c r="P152" i="8" s="1"/>
  <c r="M258" i="8"/>
  <c r="P258" i="8" s="1"/>
  <c r="M142" i="8"/>
  <c r="P142" i="8" s="1"/>
  <c r="M164" i="8"/>
  <c r="P164" i="8" s="1"/>
  <c r="M248" i="8"/>
  <c r="P248" i="8" s="1"/>
  <c r="M169" i="8"/>
  <c r="P169" i="8" s="1"/>
  <c r="M197" i="8"/>
  <c r="P197" i="8" s="1"/>
  <c r="M194" i="8"/>
  <c r="P194" i="8" s="1"/>
  <c r="M167" i="8"/>
  <c r="P167" i="8" s="1"/>
  <c r="M163" i="8"/>
  <c r="P163" i="8" s="1"/>
  <c r="K266" i="8"/>
  <c r="K263" i="8"/>
  <c r="K241" i="8"/>
  <c r="K160" i="8"/>
  <c r="K197" i="8"/>
  <c r="K178" i="8"/>
  <c r="K141" i="8"/>
  <c r="K138" i="8"/>
  <c r="K245" i="8"/>
  <c r="K171" i="8"/>
  <c r="K200" i="8"/>
  <c r="K237" i="8"/>
  <c r="K190" i="8"/>
  <c r="K147" i="8"/>
  <c r="K180" i="8"/>
  <c r="K217" i="8"/>
  <c r="K157" i="8"/>
  <c r="K210" i="8"/>
  <c r="K150" i="8"/>
  <c r="K183" i="8"/>
  <c r="K235" i="8"/>
  <c r="K142" i="8"/>
  <c r="K182" i="8"/>
  <c r="K140" i="8"/>
  <c r="K136" i="8"/>
  <c r="K177" i="8"/>
  <c r="K194" i="8"/>
  <c r="K260" i="8"/>
  <c r="K176" i="8"/>
  <c r="K184" i="8"/>
  <c r="K247" i="8"/>
  <c r="K202" i="8"/>
  <c r="K170" i="8"/>
  <c r="K174" i="8"/>
  <c r="M237" i="8"/>
  <c r="P237" i="8" s="1"/>
  <c r="M173" i="8"/>
  <c r="P173" i="8" s="1"/>
  <c r="M144" i="8"/>
  <c r="P144" i="8" s="1"/>
  <c r="M270" i="8"/>
  <c r="P270" i="8" s="1"/>
  <c r="M238" i="8"/>
  <c r="P238" i="8" s="1"/>
  <c r="M259" i="8"/>
  <c r="P259" i="8" s="1"/>
  <c r="M184" i="8"/>
  <c r="P184" i="8" s="1"/>
  <c r="M253" i="8"/>
  <c r="P253" i="8" s="1"/>
  <c r="M146" i="8"/>
  <c r="P146" i="8" s="1"/>
  <c r="M220" i="8"/>
  <c r="P220" i="8" s="1"/>
  <c r="M182" i="8"/>
  <c r="P182" i="8" s="1"/>
  <c r="M188" i="8"/>
  <c r="P188" i="8" s="1"/>
  <c r="M180" i="8"/>
  <c r="P180" i="8" s="1"/>
  <c r="M236" i="8"/>
  <c r="P236" i="8" s="1"/>
  <c r="M198" i="8"/>
  <c r="P198" i="8" s="1"/>
  <c r="M201" i="8"/>
  <c r="P201" i="8" s="1"/>
  <c r="M134" i="8"/>
  <c r="P134" i="8" s="1"/>
  <c r="L227" i="8"/>
  <c r="L168" i="8"/>
  <c r="L137" i="8"/>
  <c r="L225" i="8"/>
  <c r="L191" i="8"/>
  <c r="L196" i="8"/>
  <c r="L177" i="8"/>
  <c r="L181" i="8"/>
  <c r="L253" i="8"/>
  <c r="L270" i="8"/>
  <c r="L186" i="8"/>
  <c r="L172" i="8"/>
  <c r="L244" i="8"/>
  <c r="L184" i="8"/>
  <c r="L200" i="8"/>
  <c r="L192" i="8"/>
  <c r="L195" i="8"/>
  <c r="L251" i="8"/>
  <c r="L224" i="8"/>
  <c r="L150" i="8"/>
  <c r="L182" i="8"/>
  <c r="L226" i="8"/>
  <c r="L268" i="8"/>
  <c r="L246" i="8"/>
  <c r="L176" i="8"/>
  <c r="L162" i="8"/>
  <c r="L229" i="8"/>
  <c r="L154" i="8"/>
  <c r="L267" i="8"/>
  <c r="L140" i="8"/>
  <c r="L157" i="8"/>
  <c r="L222" i="8"/>
  <c r="L153" i="8"/>
  <c r="L134" i="8"/>
  <c r="K152" i="8"/>
  <c r="K169" i="8"/>
  <c r="K249" i="8"/>
  <c r="K135" i="8"/>
  <c r="K223" i="8"/>
  <c r="K192" i="8"/>
  <c r="K262" i="8"/>
  <c r="K239" i="8"/>
  <c r="K250" i="8"/>
  <c r="K230" i="8"/>
  <c r="K145" i="8"/>
  <c r="K256" i="8"/>
  <c r="K212" i="8"/>
  <c r="K179" i="8"/>
  <c r="K254" i="8"/>
  <c r="K220" i="8"/>
  <c r="K222" i="8"/>
  <c r="K181" i="8"/>
  <c r="K155" i="8"/>
  <c r="K242" i="8"/>
  <c r="K148" i="8"/>
  <c r="K225" i="8"/>
  <c r="K243" i="8"/>
  <c r="K211" i="8"/>
  <c r="K185" i="8"/>
  <c r="K162" i="8"/>
  <c r="K186" i="8"/>
  <c r="K188" i="8"/>
  <c r="K139" i="8"/>
  <c r="K218" i="8"/>
  <c r="K156" i="8"/>
  <c r="K269" i="8"/>
  <c r="K168" i="8"/>
  <c r="K146" i="8"/>
  <c r="L155" i="8"/>
  <c r="L167" i="8"/>
  <c r="L232" i="8"/>
  <c r="L174" i="8"/>
  <c r="L141" i="8"/>
  <c r="L147" i="8"/>
  <c r="L255" i="8"/>
  <c r="L197" i="8"/>
  <c r="L266" i="8"/>
  <c r="L203" i="8"/>
  <c r="L239" i="8"/>
  <c r="L269" i="8"/>
  <c r="L158" i="8"/>
  <c r="L143" i="8"/>
  <c r="L211" i="8"/>
  <c r="L152" i="8"/>
  <c r="L210" i="8"/>
  <c r="L204" i="8"/>
  <c r="L139" i="8"/>
  <c r="L188" i="8"/>
  <c r="L248" i="8"/>
  <c r="L257" i="8"/>
  <c r="L218" i="8"/>
  <c r="L206" i="8"/>
  <c r="L145" i="8"/>
  <c r="L173" i="8"/>
  <c r="L148" i="8"/>
  <c r="L263" i="8"/>
  <c r="L214" i="8"/>
  <c r="L230" i="8"/>
  <c r="L194" i="8"/>
  <c r="L262" i="8"/>
  <c r="L258" i="8"/>
  <c r="L247" i="8"/>
  <c r="L261" i="8"/>
  <c r="K248" i="8"/>
  <c r="K137" i="8"/>
  <c r="K267" i="8"/>
  <c r="K149" i="8"/>
  <c r="K165" i="8"/>
  <c r="K232" i="8"/>
  <c r="K265" i="8"/>
  <c r="K236" i="8"/>
  <c r="K199" i="8"/>
  <c r="K172" i="8"/>
  <c r="K187" i="8"/>
  <c r="K268" i="8"/>
  <c r="K134" i="8"/>
  <c r="K205" i="8"/>
  <c r="K252" i="8"/>
  <c r="K173" i="8"/>
  <c r="K226" i="8"/>
  <c r="K231" i="8"/>
  <c r="K246" i="8"/>
  <c r="K203" i="8"/>
  <c r="K153" i="8"/>
  <c r="K255" i="8"/>
  <c r="K228" i="8"/>
  <c r="K201" i="8"/>
  <c r="K219" i="8"/>
  <c r="K159" i="8"/>
  <c r="K224" i="8"/>
  <c r="K258" i="8"/>
  <c r="K213" i="8"/>
  <c r="K204" i="8"/>
  <c r="K161" i="8"/>
  <c r="K196" i="8"/>
  <c r="K229" i="8"/>
  <c r="K215" i="8"/>
  <c r="L164" i="8"/>
  <c r="L249" i="8"/>
  <c r="L201" i="8"/>
  <c r="L189" i="8"/>
  <c r="L187" i="8"/>
  <c r="L208" i="8"/>
  <c r="L185" i="8"/>
  <c r="L264" i="8"/>
  <c r="L256" i="8"/>
  <c r="L217" i="8"/>
  <c r="L199" i="8"/>
  <c r="L180" i="8"/>
  <c r="L234" i="8"/>
  <c r="L175" i="8"/>
  <c r="L237" i="8"/>
  <c r="L212" i="8"/>
  <c r="L243" i="8"/>
  <c r="L233" i="8"/>
  <c r="L220" i="8"/>
  <c r="L163" i="8"/>
  <c r="L221" i="8"/>
  <c r="L219" i="8"/>
  <c r="L135" i="8"/>
  <c r="L250" i="8"/>
  <c r="L205" i="8"/>
  <c r="L231" i="8"/>
  <c r="L202" i="8"/>
  <c r="L178" i="8"/>
  <c r="L240" i="8"/>
  <c r="L223" i="8"/>
  <c r="L242" i="8"/>
  <c r="L213" i="8"/>
  <c r="L209" i="8"/>
  <c r="K208" i="8"/>
  <c r="K144" i="8"/>
  <c r="K253" i="8"/>
  <c r="K238" i="8"/>
  <c r="K189" i="8"/>
  <c r="K151" i="8"/>
  <c r="K233" i="8"/>
  <c r="K143" i="8"/>
  <c r="K193" i="8"/>
  <c r="K195" i="8"/>
  <c r="K163" i="8"/>
  <c r="K261" i="8"/>
  <c r="K206" i="8"/>
  <c r="K251" i="8"/>
  <c r="K214" i="8"/>
  <c r="K166" i="8"/>
  <c r="K175" i="8"/>
  <c r="K270" i="8"/>
  <c r="K221" i="8"/>
  <c r="K234" i="8"/>
  <c r="K164" i="8"/>
  <c r="K244" i="8"/>
  <c r="K259" i="8"/>
  <c r="K154" i="8"/>
  <c r="K207" i="8"/>
  <c r="K158" i="8"/>
  <c r="K198" i="8"/>
  <c r="K257" i="8"/>
  <c r="K227" i="8"/>
  <c r="K216" i="8"/>
  <c r="K191" i="8"/>
  <c r="K167" i="8"/>
  <c r="K264" i="8"/>
  <c r="K240" i="8"/>
  <c r="V148" i="40"/>
  <c r="P148" i="40"/>
  <c r="Q147" i="40"/>
  <c r="K147" i="40"/>
  <c r="U147" i="40"/>
  <c r="O147" i="40"/>
  <c r="R149" i="40"/>
  <c r="L149" i="40"/>
  <c r="T147" i="40"/>
  <c r="N147" i="40"/>
  <c r="M148" i="40"/>
  <c r="S148" i="40"/>
  <c r="R253" i="35"/>
  <c r="N253" i="35"/>
  <c r="N159" i="35"/>
  <c r="N151" i="35"/>
  <c r="N197" i="35"/>
  <c r="R268" i="35"/>
  <c r="N268" i="35"/>
  <c r="R259" i="35"/>
  <c r="R200" i="35"/>
  <c r="N200" i="35"/>
  <c r="N156" i="35"/>
  <c r="L153" i="35"/>
  <c r="Q153" i="35" s="1"/>
  <c r="L151" i="35"/>
  <c r="L149" i="35"/>
  <c r="L168" i="35"/>
  <c r="L215" i="35"/>
  <c r="L246" i="35"/>
  <c r="L265" i="35"/>
  <c r="Q265" i="35" s="1"/>
  <c r="L267" i="35"/>
  <c r="L235" i="35"/>
  <c r="Q235" i="35" s="1"/>
  <c r="L259" i="35"/>
  <c r="L139" i="35"/>
  <c r="L189" i="35"/>
  <c r="L145" i="35"/>
  <c r="Q145" i="35" s="1"/>
  <c r="L160" i="35"/>
  <c r="L226" i="35"/>
  <c r="L242" i="35"/>
  <c r="L261" i="35"/>
  <c r="L269" i="35"/>
  <c r="L156" i="35"/>
  <c r="Q156" i="35" s="1"/>
  <c r="L164" i="35"/>
  <c r="L172" i="35"/>
  <c r="Q172" i="35" s="1"/>
  <c r="L138" i="35"/>
  <c r="L147" i="35"/>
  <c r="L176" i="35"/>
  <c r="L194" i="35"/>
  <c r="Q194" i="35" s="1"/>
  <c r="L228" i="35"/>
  <c r="L244" i="35"/>
  <c r="Q244" i="35" s="1"/>
  <c r="L251" i="35"/>
  <c r="L263" i="35"/>
  <c r="L190" i="35"/>
  <c r="Q190" i="35" s="1"/>
  <c r="L202" i="35"/>
  <c r="L248" i="35"/>
  <c r="L141" i="35"/>
  <c r="L192" i="35"/>
  <c r="L143" i="35"/>
  <c r="L159" i="35"/>
  <c r="L167" i="35"/>
  <c r="Q167" i="35" s="1"/>
  <c r="L175" i="35"/>
  <c r="L182" i="35"/>
  <c r="L186" i="35"/>
  <c r="L154" i="35"/>
  <c r="Q154" i="35" s="1"/>
  <c r="L162" i="35"/>
  <c r="L170" i="35"/>
  <c r="Q170" i="35" s="1"/>
  <c r="L178" i="35"/>
  <c r="L200" i="35"/>
  <c r="L224" i="35"/>
  <c r="L205" i="35"/>
  <c r="L213" i="35"/>
  <c r="L232" i="35"/>
  <c r="Q232" i="35" s="1"/>
  <c r="L198" i="35"/>
  <c r="L207" i="35"/>
  <c r="L253" i="35"/>
  <c r="Q253" i="35" s="1"/>
  <c r="L257" i="35"/>
  <c r="Q257" i="35" s="1"/>
  <c r="L136" i="35"/>
  <c r="Q136" i="35" s="1"/>
  <c r="L196" i="35"/>
  <c r="L238" i="35"/>
  <c r="L240" i="35"/>
  <c r="Q240" i="35" s="1"/>
  <c r="L171" i="35"/>
  <c r="L203" i="35"/>
  <c r="L180" i="35"/>
  <c r="L163" i="35"/>
  <c r="L150" i="35"/>
  <c r="L206" i="35"/>
  <c r="L187" i="35"/>
  <c r="Q187" i="35" s="1"/>
  <c r="L270" i="35"/>
  <c r="L211" i="35"/>
  <c r="L183" i="35"/>
  <c r="L157" i="35"/>
  <c r="L155" i="35"/>
  <c r="L158" i="35"/>
  <c r="Q158" i="35" s="1"/>
  <c r="L268" i="35"/>
  <c r="Q268" i="35" s="1"/>
  <c r="L220" i="35"/>
  <c r="Q220" i="35" s="1"/>
  <c r="L230" i="35"/>
  <c r="Q230" i="35" s="1"/>
  <c r="L236" i="35"/>
  <c r="Q236" i="35" s="1"/>
  <c r="L245" i="35"/>
  <c r="L219" i="35"/>
  <c r="L195" i="35"/>
  <c r="L146" i="35"/>
  <c r="L137" i="35"/>
  <c r="Q137" i="35" s="1"/>
  <c r="L231" i="35"/>
  <c r="L181" i="35"/>
  <c r="Q181" i="35" s="1"/>
  <c r="L252" i="35"/>
  <c r="L227" i="35"/>
  <c r="L179" i="35"/>
  <c r="Q179" i="35" s="1"/>
  <c r="L185" i="35"/>
  <c r="Q185" i="35" s="1"/>
  <c r="L208" i="35"/>
  <c r="L199" i="35"/>
  <c r="L209" i="35"/>
  <c r="L197" i="35"/>
  <c r="L234" i="35"/>
  <c r="Q234" i="35" s="1"/>
  <c r="L247" i="35"/>
  <c r="Q247" i="35" s="1"/>
  <c r="L177" i="35"/>
  <c r="Q177" i="35" s="1"/>
  <c r="L258" i="35"/>
  <c r="L223" i="35"/>
  <c r="L237" i="35"/>
  <c r="Q237" i="35" s="1"/>
  <c r="L142" i="35"/>
  <c r="L210" i="35"/>
  <c r="L169" i="35"/>
  <c r="L264" i="35"/>
  <c r="Q264" i="35" s="1"/>
  <c r="L260" i="35"/>
  <c r="L243" i="35"/>
  <c r="Q243" i="35" s="1"/>
  <c r="L217" i="35"/>
  <c r="Q217" i="35" s="1"/>
  <c r="L241" i="35"/>
  <c r="L256" i="35"/>
  <c r="Q256" i="35" s="1"/>
  <c r="L233" i="35"/>
  <c r="L204" i="35"/>
  <c r="L166" i="35"/>
  <c r="L254" i="35"/>
  <c r="Q254" i="35" s="1"/>
  <c r="L216" i="35"/>
  <c r="Q216" i="35" s="1"/>
  <c r="L201" i="35"/>
  <c r="L188" i="35"/>
  <c r="Q188" i="35" s="1"/>
  <c r="L249" i="35"/>
  <c r="Q249" i="35" s="1"/>
  <c r="L212" i="35"/>
  <c r="L222" i="35"/>
  <c r="L229" i="35"/>
  <c r="L221" i="35"/>
  <c r="L161" i="35"/>
  <c r="L140" i="35"/>
  <c r="Q140" i="35" s="1"/>
  <c r="L250" i="35"/>
  <c r="L255" i="35"/>
  <c r="Q255" i="35" s="1"/>
  <c r="L218" i="35"/>
  <c r="Q218" i="35" s="1"/>
  <c r="L173" i="35"/>
  <c r="L174" i="35"/>
  <c r="L144" i="35"/>
  <c r="Q144" i="35" s="1"/>
  <c r="L135" i="35"/>
  <c r="Q135" i="35" s="1"/>
  <c r="L191" i="35"/>
  <c r="L152" i="35"/>
  <c r="Q152" i="35" s="1"/>
  <c r="L266" i="35"/>
  <c r="Q266" i="35" s="1"/>
  <c r="L239" i="35"/>
  <c r="L193" i="35"/>
  <c r="L134" i="35"/>
  <c r="L262" i="35"/>
  <c r="L214" i="35"/>
  <c r="L165" i="35"/>
  <c r="L184" i="35"/>
  <c r="L225" i="35"/>
  <c r="Q225" i="35" s="1"/>
  <c r="L148" i="35"/>
  <c r="R167" i="35"/>
  <c r="N167" i="35"/>
  <c r="N217" i="35"/>
  <c r="R217" i="35"/>
  <c r="Q205" i="35"/>
  <c r="R138" i="35"/>
  <c r="N138" i="35"/>
  <c r="N188" i="35"/>
  <c r="R188" i="35"/>
  <c r="R270" i="35"/>
  <c r="M90" i="12" s="1"/>
  <c r="S90" i="12" s="1"/>
  <c r="N270" i="35"/>
  <c r="I90" i="12" s="1"/>
  <c r="O90" i="12" s="1"/>
  <c r="Q270" i="35"/>
  <c r="L90" i="12" s="1"/>
  <c r="R90" i="12" s="1"/>
  <c r="R232" i="35"/>
  <c r="N232" i="35"/>
  <c r="N144" i="35"/>
  <c r="R237" i="35"/>
  <c r="N237" i="35"/>
  <c r="R246" i="35"/>
  <c r="N246" i="35"/>
  <c r="R215" i="35"/>
  <c r="N264" i="35"/>
  <c r="R228" i="35"/>
  <c r="N228" i="35"/>
  <c r="N202" i="35"/>
  <c r="R207" i="35"/>
  <c r="Q207" i="35"/>
  <c r="N207" i="35"/>
  <c r="N154" i="35"/>
  <c r="R154" i="35"/>
  <c r="N248" i="35"/>
  <c r="R247" i="35"/>
  <c r="N247" i="35"/>
  <c r="N236" i="35"/>
  <c r="N216" i="35"/>
  <c r="N136" i="35"/>
  <c r="R136" i="35"/>
  <c r="N168" i="35"/>
  <c r="N235" i="35"/>
  <c r="R235" i="35"/>
  <c r="R256" i="35"/>
  <c r="N256" i="35"/>
  <c r="N230" i="35"/>
  <c r="N225" i="35"/>
  <c r="N170" i="35"/>
  <c r="R190" i="35"/>
  <c r="N190" i="35"/>
  <c r="N218" i="35"/>
  <c r="R146" i="35"/>
  <c r="N146" i="35"/>
  <c r="R187" i="35"/>
  <c r="N187" i="35"/>
  <c r="Q221" i="35"/>
  <c r="R137" i="35"/>
  <c r="N137" i="35"/>
  <c r="R234" i="35"/>
  <c r="N234" i="35"/>
  <c r="R195" i="35"/>
  <c r="N184" i="35"/>
  <c r="Q184" i="35"/>
  <c r="N203" i="35"/>
  <c r="R203" i="35"/>
  <c r="Q203" i="35"/>
  <c r="N251" i="35"/>
  <c r="R265" i="35"/>
  <c r="N265" i="35"/>
  <c r="N250" i="35"/>
  <c r="N172" i="35"/>
  <c r="N186" i="35"/>
  <c r="N257" i="35"/>
  <c r="R243" i="35"/>
  <c r="N243" i="35"/>
  <c r="N212" i="35"/>
  <c r="R153" i="35"/>
  <c r="N153" i="35"/>
  <c r="N220" i="35"/>
  <c r="N261" i="35"/>
  <c r="R244" i="35"/>
  <c r="N244" i="35"/>
  <c r="R204" i="35"/>
  <c r="N204" i="35"/>
  <c r="Q204" i="35"/>
  <c r="R208" i="35"/>
  <c r="N208" i="35"/>
  <c r="R173" i="35"/>
  <c r="M61" i="12" s="1"/>
  <c r="S61" i="12" s="1"/>
  <c r="N173" i="35"/>
  <c r="I61" i="12" s="1"/>
  <c r="O61" i="12" s="1"/>
  <c r="Q173" i="35"/>
  <c r="L61" i="12" s="1"/>
  <c r="R61" i="12" s="1"/>
  <c r="Q209" i="35"/>
  <c r="N209" i="35"/>
  <c r="N219" i="35"/>
  <c r="N152" i="35"/>
  <c r="Q134" i="35"/>
  <c r="N134" i="35"/>
  <c r="R134" i="35"/>
  <c r="Q252" i="35"/>
  <c r="N252" i="35"/>
  <c r="R252" i="35"/>
  <c r="R240" i="35"/>
  <c r="N240" i="35"/>
  <c r="N140" i="35"/>
  <c r="R181" i="35"/>
  <c r="N181" i="35"/>
  <c r="N158" i="35"/>
  <c r="R158" i="35"/>
  <c r="N255" i="35"/>
  <c r="R135" i="35"/>
  <c r="N135" i="35"/>
  <c r="N199" i="35"/>
  <c r="R193" i="35"/>
  <c r="N193" i="35"/>
  <c r="Q193" i="35"/>
  <c r="R185" i="35"/>
  <c r="N185" i="35"/>
  <c r="N254" i="35"/>
  <c r="R254" i="35"/>
  <c r="R194" i="35"/>
  <c r="N194" i="35"/>
  <c r="R177" i="35"/>
  <c r="N177" i="35"/>
  <c r="R145" i="35"/>
  <c r="N145" i="35"/>
  <c r="R226" i="35"/>
  <c r="N226" i="35"/>
  <c r="Q226" i="35"/>
  <c r="R266" i="35"/>
  <c r="N266" i="35"/>
  <c r="N162" i="35"/>
  <c r="Q267" i="35"/>
  <c r="R267" i="35"/>
  <c r="N267" i="35"/>
  <c r="N192" i="35"/>
  <c r="R192" i="35"/>
  <c r="N191" i="35"/>
  <c r="R179" i="35"/>
  <c r="N179" i="35"/>
  <c r="N160" i="35"/>
  <c r="R160" i="35"/>
  <c r="Q176" i="35"/>
  <c r="R249" i="35"/>
  <c r="N249" i="35"/>
  <c r="K27" i="8"/>
  <c r="R27" i="8" s="1"/>
  <c r="M7" i="35"/>
  <c r="P7" i="35" s="1"/>
  <c r="M6" i="35"/>
  <c r="P6" i="35" s="1"/>
  <c r="M31" i="9"/>
  <c r="K27" i="9"/>
  <c r="N27" i="9" s="1"/>
  <c r="M26" i="9"/>
  <c r="P26" i="9" s="1"/>
  <c r="K30" i="8"/>
  <c r="N30" i="8" s="1"/>
  <c r="K26" i="36"/>
  <c r="K30" i="9"/>
  <c r="M29" i="9"/>
  <c r="P29" i="9" s="1"/>
  <c r="M27" i="36"/>
  <c r="P27" i="36" s="1"/>
  <c r="M43" i="8"/>
  <c r="P43" i="8" s="1"/>
  <c r="K24" i="12" s="1"/>
  <c r="Q24" i="12" s="1"/>
  <c r="L5" i="30"/>
  <c r="O5" i="30" s="1"/>
  <c r="K29" i="8"/>
  <c r="N29" i="8" s="1"/>
  <c r="L36" i="8"/>
  <c r="K26" i="8"/>
  <c r="N26" i="8" s="1"/>
  <c r="L9" i="35"/>
  <c r="O9" i="35" s="1"/>
  <c r="L5" i="35"/>
  <c r="K4" i="3"/>
  <c r="N4" i="3" s="1"/>
  <c r="M32" i="36"/>
  <c r="P32" i="36" s="1"/>
  <c r="K32" i="8"/>
  <c r="N32" i="8" s="1"/>
  <c r="L29" i="8"/>
  <c r="S29" i="8" s="1"/>
  <c r="M5" i="35"/>
  <c r="P5" i="35" s="1"/>
  <c r="L26" i="9"/>
  <c r="O26" i="9" s="1"/>
  <c r="L5" i="39"/>
  <c r="S5" i="39" s="1"/>
  <c r="K31" i="9"/>
  <c r="N31" i="9" s="1"/>
  <c r="M28" i="9"/>
  <c r="P28" i="9" s="1"/>
  <c r="M25" i="9"/>
  <c r="P25" i="9" s="1"/>
  <c r="L3" i="32"/>
  <c r="S3" i="32" s="1"/>
  <c r="M11" i="35"/>
  <c r="P11" i="35" s="1"/>
  <c r="M37" i="9"/>
  <c r="P37" i="9" s="1"/>
  <c r="K8" i="35"/>
  <c r="L28" i="8"/>
  <c r="M30" i="9"/>
  <c r="P30" i="9" s="1"/>
  <c r="M41" i="9"/>
  <c r="P41" i="9" s="1"/>
  <c r="M8" i="35"/>
  <c r="P8" i="35" s="1"/>
  <c r="L7" i="35"/>
  <c r="M5" i="40"/>
  <c r="M6" i="40" s="1"/>
  <c r="M26" i="36"/>
  <c r="P26" i="36" s="1"/>
  <c r="M32" i="9"/>
  <c r="P32" i="9" s="1"/>
  <c r="M44" i="8"/>
  <c r="P44" i="8" s="1"/>
  <c r="K11" i="35"/>
  <c r="N11" i="35" s="1"/>
  <c r="L30" i="9"/>
  <c r="O30" i="9" s="1"/>
  <c r="K40" i="9"/>
  <c r="N40" i="9" s="1"/>
  <c r="M27" i="35"/>
  <c r="P27" i="35" s="1"/>
  <c r="L35" i="35"/>
  <c r="O35" i="35" s="1"/>
  <c r="L28" i="36"/>
  <c r="O28" i="36" s="1"/>
  <c r="L27" i="8"/>
  <c r="L44" i="8"/>
  <c r="S44" i="8" s="1"/>
  <c r="M37" i="8"/>
  <c r="P37" i="8" s="1"/>
  <c r="M34" i="36"/>
  <c r="P34" i="36" s="1"/>
  <c r="M37" i="36"/>
  <c r="P37" i="36" s="1"/>
  <c r="L13" i="35"/>
  <c r="L22" i="35"/>
  <c r="L10" i="35"/>
  <c r="O10" i="35" s="1"/>
  <c r="M36" i="35"/>
  <c r="P36" i="35" s="1"/>
  <c r="M33" i="8"/>
  <c r="P33" i="8" s="1"/>
  <c r="K28" i="8"/>
  <c r="N28" i="8" s="1"/>
  <c r="M35" i="9"/>
  <c r="P35" i="9" s="1"/>
  <c r="K42" i="9"/>
  <c r="N42" i="9" s="1"/>
  <c r="M41" i="8"/>
  <c r="P41" i="8" s="1"/>
  <c r="K45" i="9"/>
  <c r="N45" i="9" s="1"/>
  <c r="K15" i="35"/>
  <c r="N15" i="35" s="1"/>
  <c r="L8" i="35"/>
  <c r="S8" i="35" s="1"/>
  <c r="L11" i="35"/>
  <c r="M22" i="35"/>
  <c r="P22" i="35" s="1"/>
  <c r="K6" i="23"/>
  <c r="N6" i="23" s="1"/>
  <c r="L37" i="35"/>
  <c r="M34" i="9"/>
  <c r="P34" i="9" s="1"/>
  <c r="L29" i="9"/>
  <c r="O29" i="9" s="1"/>
  <c r="M38" i="8"/>
  <c r="P38" i="8" s="1"/>
  <c r="M45" i="8"/>
  <c r="P45" i="8" s="1"/>
  <c r="L27" i="9"/>
  <c r="O27" i="9" s="1"/>
  <c r="K41" i="36"/>
  <c r="M27" i="9"/>
  <c r="P27" i="9" s="1"/>
  <c r="L42" i="8"/>
  <c r="O42" i="8" s="1"/>
  <c r="L25" i="8"/>
  <c r="S25" i="8" s="1"/>
  <c r="L26" i="8"/>
  <c r="O26" i="8" s="1"/>
  <c r="K42" i="8"/>
  <c r="N42" i="8" s="1"/>
  <c r="K31" i="8"/>
  <c r="N31" i="8" s="1"/>
  <c r="M36" i="9"/>
  <c r="P36" i="9" s="1"/>
  <c r="M33" i="9"/>
  <c r="P33" i="9" s="1"/>
  <c r="K33" i="8"/>
  <c r="N33" i="8" s="1"/>
  <c r="M42" i="8"/>
  <c r="P42" i="8" s="1"/>
  <c r="M40" i="8"/>
  <c r="P40" i="8" s="1"/>
  <c r="M36" i="8"/>
  <c r="P36" i="8" s="1"/>
  <c r="M32" i="8"/>
  <c r="P32" i="8" s="1"/>
  <c r="M31" i="8"/>
  <c r="P31" i="8" s="1"/>
  <c r="K36" i="9"/>
  <c r="N36" i="9" s="1"/>
  <c r="M35" i="8"/>
  <c r="P35" i="8" s="1"/>
  <c r="K29" i="9"/>
  <c r="N29" i="9" s="1"/>
  <c r="M46" i="8"/>
  <c r="P46" i="8" s="1"/>
  <c r="K38" i="36"/>
  <c r="N38" i="36" s="1"/>
  <c r="K30" i="36"/>
  <c r="N30" i="36" s="1"/>
  <c r="L43" i="36"/>
  <c r="O43" i="36" s="1"/>
  <c r="J4" i="12" s="1"/>
  <c r="P4" i="12" s="1"/>
  <c r="M39" i="8"/>
  <c r="P39" i="8" s="1"/>
  <c r="K37" i="8"/>
  <c r="N37" i="8" s="1"/>
  <c r="K25" i="8"/>
  <c r="N25" i="8" s="1"/>
  <c r="M34" i="8"/>
  <c r="P34" i="8" s="1"/>
  <c r="K25" i="9"/>
  <c r="N25" i="9" s="1"/>
  <c r="K34" i="36"/>
  <c r="L40" i="36"/>
  <c r="O40" i="36" s="1"/>
  <c r="M40" i="36"/>
  <c r="P40" i="36" s="1"/>
  <c r="L31" i="35"/>
  <c r="O31" i="35" s="1"/>
  <c r="M41" i="35"/>
  <c r="P41" i="35" s="1"/>
  <c r="L20" i="35"/>
  <c r="L6" i="35"/>
  <c r="S6" i="35" s="1"/>
  <c r="L43" i="35"/>
  <c r="O43" i="35" s="1"/>
  <c r="J3" i="12" s="1"/>
  <c r="P3" i="12" s="1"/>
  <c r="M17" i="35"/>
  <c r="P17" i="35" s="1"/>
  <c r="L26" i="36"/>
  <c r="O26" i="36" s="1"/>
  <c r="L41" i="36"/>
  <c r="O41" i="36" s="1"/>
  <c r="K19" i="35"/>
  <c r="K17" i="35"/>
  <c r="R17" i="35" s="1"/>
  <c r="L14" i="35"/>
  <c r="O14" i="35" s="1"/>
  <c r="M14" i="35"/>
  <c r="P14" i="35" s="1"/>
  <c r="M20" i="35"/>
  <c r="P20" i="35" s="1"/>
  <c r="M28" i="35"/>
  <c r="P28" i="35" s="1"/>
  <c r="M16" i="35"/>
  <c r="P16" i="35" s="1"/>
  <c r="M13" i="35"/>
  <c r="P13" i="35" s="1"/>
  <c r="P4" i="41"/>
  <c r="P5" i="41" s="1"/>
  <c r="K25" i="35"/>
  <c r="N25" i="35" s="1"/>
  <c r="K32" i="35"/>
  <c r="N32" i="35" s="1"/>
  <c r="K13" i="35"/>
  <c r="R13" i="35" s="1"/>
  <c r="L44" i="35"/>
  <c r="M19" i="35"/>
  <c r="P19" i="35" s="1"/>
  <c r="M42" i="35"/>
  <c r="P42" i="35" s="1"/>
  <c r="M15" i="35"/>
  <c r="P15" i="35" s="1"/>
  <c r="M18" i="35"/>
  <c r="P18" i="35" s="1"/>
  <c r="L29" i="35"/>
  <c r="O29" i="35" s="1"/>
  <c r="K14" i="35"/>
  <c r="Q14" i="35" s="1"/>
  <c r="K37" i="35"/>
  <c r="N37" i="35" s="1"/>
  <c r="M9" i="35"/>
  <c r="P9" i="35" s="1"/>
  <c r="M12" i="35"/>
  <c r="P12" i="35" s="1"/>
  <c r="M23" i="35"/>
  <c r="P23" i="35" s="1"/>
  <c r="M21" i="35"/>
  <c r="P21" i="35" s="1"/>
  <c r="M10" i="35"/>
  <c r="P10" i="35" s="1"/>
  <c r="D3" i="11"/>
  <c r="D4" i="11"/>
  <c r="M43" i="35"/>
  <c r="P43" i="35" s="1"/>
  <c r="K3" i="12" s="1"/>
  <c r="Q3" i="12" s="1"/>
  <c r="L17" i="38"/>
  <c r="O17" i="38" s="1"/>
  <c r="M42" i="9"/>
  <c r="P42" i="9" s="1"/>
  <c r="L37" i="8"/>
  <c r="S37" i="8" s="1"/>
  <c r="K44" i="35"/>
  <c r="N44" i="35" s="1"/>
  <c r="L39" i="35"/>
  <c r="K41" i="8"/>
  <c r="N41" i="8" s="1"/>
  <c r="L32" i="9"/>
  <c r="O32" i="9" s="1"/>
  <c r="K37" i="9"/>
  <c r="N37" i="9" s="1"/>
  <c r="L35" i="36"/>
  <c r="O35" i="36" s="1"/>
  <c r="L31" i="36"/>
  <c r="O31" i="36" s="1"/>
  <c r="L38" i="36"/>
  <c r="O38" i="36" s="1"/>
  <c r="L42" i="36"/>
  <c r="O42" i="36" s="1"/>
  <c r="M41" i="36"/>
  <c r="P41" i="36" s="1"/>
  <c r="L34" i="36"/>
  <c r="O34" i="36" s="1"/>
  <c r="L27" i="36"/>
  <c r="O27" i="36" s="1"/>
  <c r="K43" i="36"/>
  <c r="N43" i="36" s="1"/>
  <c r="I4" i="12" s="1"/>
  <c r="O4" i="12" s="1"/>
  <c r="K39" i="36"/>
  <c r="N39" i="36" s="1"/>
  <c r="K31" i="36"/>
  <c r="Q31" i="36" s="1"/>
  <c r="L32" i="36"/>
  <c r="K5" i="41"/>
  <c r="Q5" i="41"/>
  <c r="K36" i="8"/>
  <c r="N36" i="8" s="1"/>
  <c r="M40" i="9"/>
  <c r="P40" i="9" s="1"/>
  <c r="L31" i="9"/>
  <c r="O31" i="9" s="1"/>
  <c r="K34" i="9"/>
  <c r="N34" i="9" s="1"/>
  <c r="K41" i="9"/>
  <c r="N41" i="9" s="1"/>
  <c r="M38" i="9"/>
  <c r="P38" i="9" s="1"/>
  <c r="L34" i="8"/>
  <c r="O34" i="8" s="1"/>
  <c r="L31" i="8"/>
  <c r="O31" i="8" s="1"/>
  <c r="L38" i="8"/>
  <c r="O38" i="8" s="1"/>
  <c r="K40" i="8"/>
  <c r="N40" i="8" s="1"/>
  <c r="M43" i="9"/>
  <c r="P43" i="9" s="1"/>
  <c r="K25" i="12" s="1"/>
  <c r="Q25" i="12" s="1"/>
  <c r="M39" i="9"/>
  <c r="K35" i="8"/>
  <c r="N35" i="8" s="1"/>
  <c r="L37" i="9"/>
  <c r="O37" i="9" s="1"/>
  <c r="L44" i="9"/>
  <c r="O44" i="9" s="1"/>
  <c r="L43" i="9"/>
  <c r="O43" i="9" s="1"/>
  <c r="J25" i="12" s="1"/>
  <c r="P25" i="12" s="1"/>
  <c r="K32" i="9"/>
  <c r="N32" i="9" s="1"/>
  <c r="L40" i="9"/>
  <c r="O40" i="9" s="1"/>
  <c r="K43" i="9"/>
  <c r="N43" i="9" s="1"/>
  <c r="I25" i="12" s="1"/>
  <c r="O25" i="12" s="1"/>
  <c r="L45" i="9"/>
  <c r="O45" i="9" s="1"/>
  <c r="L29" i="36"/>
  <c r="O29" i="36" s="1"/>
  <c r="K33" i="35"/>
  <c r="N33" i="35" s="1"/>
  <c r="K29" i="35"/>
  <c r="K38" i="35"/>
  <c r="K10" i="35"/>
  <c r="N10" i="35" s="1"/>
  <c r="K41" i="35"/>
  <c r="N41" i="35" s="1"/>
  <c r="K23" i="35"/>
  <c r="N23" i="35" s="1"/>
  <c r="K18" i="35"/>
  <c r="K30" i="35"/>
  <c r="N30" i="35" s="1"/>
  <c r="K31" i="35"/>
  <c r="K42" i="36"/>
  <c r="N42" i="36" s="1"/>
  <c r="K35" i="36"/>
  <c r="K36" i="36"/>
  <c r="N36" i="36" s="1"/>
  <c r="K29" i="36"/>
  <c r="N29" i="36" s="1"/>
  <c r="K28" i="36"/>
  <c r="N28" i="36" s="1"/>
  <c r="M25" i="36"/>
  <c r="P25" i="36" s="1"/>
  <c r="M33" i="36"/>
  <c r="P33" i="36" s="1"/>
  <c r="M38" i="36"/>
  <c r="P38" i="36" s="1"/>
  <c r="M43" i="36"/>
  <c r="P43" i="36" s="1"/>
  <c r="K4" i="12" s="1"/>
  <c r="Q4" i="12" s="1"/>
  <c r="M39" i="36"/>
  <c r="P39" i="36" s="1"/>
  <c r="M30" i="36"/>
  <c r="P30" i="36" s="1"/>
  <c r="L34" i="35"/>
  <c r="O34" i="35" s="1"/>
  <c r="L25" i="35"/>
  <c r="O25" i="35" s="1"/>
  <c r="L16" i="35"/>
  <c r="O16" i="35" s="1"/>
  <c r="L36" i="35"/>
  <c r="O36" i="35" s="1"/>
  <c r="L28" i="35"/>
  <c r="O28" i="35" s="1"/>
  <c r="L40" i="35"/>
  <c r="O40" i="35" s="1"/>
  <c r="L41" i="35"/>
  <c r="L15" i="35"/>
  <c r="O15" i="35" s="1"/>
  <c r="K44" i="36"/>
  <c r="N44" i="36" s="1"/>
  <c r="M34" i="35"/>
  <c r="P34" i="35" s="1"/>
  <c r="M35" i="35"/>
  <c r="P35" i="35" s="1"/>
  <c r="M40" i="35"/>
  <c r="P40" i="35" s="1"/>
  <c r="M33" i="35"/>
  <c r="P33" i="35" s="1"/>
  <c r="M29" i="35"/>
  <c r="P29" i="35" s="1"/>
  <c r="M44" i="36"/>
  <c r="P44" i="36" s="1"/>
  <c r="O4" i="41"/>
  <c r="K4" i="40"/>
  <c r="N4" i="40"/>
  <c r="O4" i="40"/>
  <c r="L5" i="41"/>
  <c r="R5" i="41"/>
  <c r="L33" i="8"/>
  <c r="O33" i="8" s="1"/>
  <c r="L32" i="8"/>
  <c r="K39" i="8"/>
  <c r="R39" i="8" s="1"/>
  <c r="K35" i="9"/>
  <c r="N35" i="9" s="1"/>
  <c r="K39" i="9"/>
  <c r="N39" i="9" s="1"/>
  <c r="L28" i="9"/>
  <c r="O28" i="9" s="1"/>
  <c r="L36" i="9"/>
  <c r="O36" i="9" s="1"/>
  <c r="L41" i="8"/>
  <c r="L39" i="8"/>
  <c r="O39" i="8" s="1"/>
  <c r="L45" i="8"/>
  <c r="O45" i="8" s="1"/>
  <c r="L40" i="8"/>
  <c r="L34" i="9"/>
  <c r="O34" i="9" s="1"/>
  <c r="L30" i="8"/>
  <c r="Q30" i="8" s="1"/>
  <c r="M44" i="9"/>
  <c r="P44" i="9" s="1"/>
  <c r="K38" i="8"/>
  <c r="L33" i="9"/>
  <c r="O33" i="9" s="1"/>
  <c r="L35" i="9"/>
  <c r="O35" i="9" s="1"/>
  <c r="K44" i="9"/>
  <c r="N44" i="9" s="1"/>
  <c r="L38" i="9"/>
  <c r="O38" i="9" s="1"/>
  <c r="K38" i="9"/>
  <c r="N38" i="9" s="1"/>
  <c r="L41" i="9"/>
  <c r="O41" i="9" s="1"/>
  <c r="L35" i="8"/>
  <c r="L43" i="8"/>
  <c r="K44" i="8"/>
  <c r="K43" i="8"/>
  <c r="N43" i="8" s="1"/>
  <c r="I24" i="12" s="1"/>
  <c r="O24" i="12" s="1"/>
  <c r="L39" i="9"/>
  <c r="L42" i="9"/>
  <c r="O42" i="9" s="1"/>
  <c r="K34" i="8"/>
  <c r="N34" i="8" s="1"/>
  <c r="K33" i="9"/>
  <c r="N33" i="9" s="1"/>
  <c r="L39" i="36"/>
  <c r="O39" i="36" s="1"/>
  <c r="K16" i="35"/>
  <c r="K24" i="35"/>
  <c r="K27" i="35"/>
  <c r="K21" i="35"/>
  <c r="N21" i="35" s="1"/>
  <c r="K42" i="35"/>
  <c r="N42" i="35" s="1"/>
  <c r="K34" i="35"/>
  <c r="N34" i="35" s="1"/>
  <c r="K12" i="35"/>
  <c r="K39" i="35"/>
  <c r="N39" i="35" s="1"/>
  <c r="K20" i="35"/>
  <c r="R20" i="35" s="1"/>
  <c r="K6" i="35"/>
  <c r="N6" i="35" s="1"/>
  <c r="K32" i="36"/>
  <c r="N32" i="36" s="1"/>
  <c r="K37" i="36"/>
  <c r="N37" i="36" s="1"/>
  <c r="K40" i="36"/>
  <c r="N40" i="36" s="1"/>
  <c r="K33" i="36"/>
  <c r="K27" i="36"/>
  <c r="R27" i="36" s="1"/>
  <c r="M35" i="36"/>
  <c r="P35" i="36" s="1"/>
  <c r="M36" i="36"/>
  <c r="P36" i="36" s="1"/>
  <c r="M29" i="36"/>
  <c r="P29" i="36" s="1"/>
  <c r="L24" i="35"/>
  <c r="L27" i="35"/>
  <c r="O27" i="35" s="1"/>
  <c r="L19" i="35"/>
  <c r="O19" i="35" s="1"/>
  <c r="L32" i="35"/>
  <c r="L33" i="35"/>
  <c r="O33" i="35" s="1"/>
  <c r="L23" i="35"/>
  <c r="O23" i="35" s="1"/>
  <c r="L17" i="35"/>
  <c r="L30" i="35"/>
  <c r="O30" i="35" s="1"/>
  <c r="M31" i="35"/>
  <c r="P31" i="35" s="1"/>
  <c r="M24" i="35"/>
  <c r="P24" i="35" s="1"/>
  <c r="M37" i="35"/>
  <c r="P37" i="35" s="1"/>
  <c r="M30" i="35"/>
  <c r="P30" i="35" s="1"/>
  <c r="L44" i="36"/>
  <c r="O44" i="36" s="1"/>
  <c r="M44" i="35"/>
  <c r="P44" i="35" s="1"/>
  <c r="L37" i="36"/>
  <c r="L30" i="36"/>
  <c r="O30" i="36" s="1"/>
  <c r="L36" i="36"/>
  <c r="O36" i="36" s="1"/>
  <c r="L33" i="36"/>
  <c r="K28" i="35"/>
  <c r="N28" i="35" s="1"/>
  <c r="K36" i="35"/>
  <c r="N36" i="35" s="1"/>
  <c r="K7" i="35"/>
  <c r="R7" i="35" s="1"/>
  <c r="K9" i="35"/>
  <c r="N9" i="35" s="1"/>
  <c r="K22" i="35"/>
  <c r="N22" i="35" s="1"/>
  <c r="K35" i="35"/>
  <c r="K26" i="35"/>
  <c r="N26" i="35" s="1"/>
  <c r="K40" i="35"/>
  <c r="N40" i="35" s="1"/>
  <c r="K43" i="35"/>
  <c r="K5" i="35"/>
  <c r="M42" i="36"/>
  <c r="P42" i="36" s="1"/>
  <c r="M31" i="36"/>
  <c r="P31" i="36" s="1"/>
  <c r="M28" i="36"/>
  <c r="P28" i="36" s="1"/>
  <c r="L38" i="35"/>
  <c r="O38" i="35" s="1"/>
  <c r="L26" i="35"/>
  <c r="O26" i="35" s="1"/>
  <c r="L12" i="35"/>
  <c r="O12" i="35" s="1"/>
  <c r="L21" i="35"/>
  <c r="L18" i="35"/>
  <c r="O18" i="35" s="1"/>
  <c r="L42" i="35"/>
  <c r="O42" i="35" s="1"/>
  <c r="M32" i="35"/>
  <c r="P32" i="35" s="1"/>
  <c r="M26" i="35"/>
  <c r="P26" i="35" s="1"/>
  <c r="M25" i="35"/>
  <c r="P25" i="35" s="1"/>
  <c r="M38" i="35"/>
  <c r="P38" i="35" s="1"/>
  <c r="M39" i="35"/>
  <c r="P39" i="35" s="1"/>
  <c r="N4" i="41"/>
  <c r="P4" i="40"/>
  <c r="L4" i="40"/>
  <c r="M5" i="41"/>
  <c r="S5" i="41"/>
  <c r="L7" i="39"/>
  <c r="O7" i="39" s="1"/>
  <c r="M6" i="39"/>
  <c r="P6" i="39" s="1"/>
  <c r="L10" i="38"/>
  <c r="L6" i="32"/>
  <c r="O6" i="32" s="1"/>
  <c r="M13" i="39"/>
  <c r="P13" i="39" s="1"/>
  <c r="L21" i="38"/>
  <c r="O21" i="38" s="1"/>
  <c r="M7" i="39"/>
  <c r="P7" i="39" s="1"/>
  <c r="M124" i="39"/>
  <c r="P124" i="39" s="1"/>
  <c r="L16" i="38"/>
  <c r="O16" i="38" s="1"/>
  <c r="L9" i="38"/>
  <c r="O9" i="38" s="1"/>
  <c r="L38" i="38"/>
  <c r="O38" i="38" s="1"/>
  <c r="M10" i="39"/>
  <c r="P10" i="39" s="1"/>
  <c r="M12" i="39"/>
  <c r="P12" i="39" s="1"/>
  <c r="K5" i="23"/>
  <c r="N5" i="23" s="1"/>
  <c r="L8" i="38"/>
  <c r="O8" i="38" s="1"/>
  <c r="L34" i="38"/>
  <c r="L7" i="38"/>
  <c r="O7" i="38" s="1"/>
  <c r="L90" i="39"/>
  <c r="O90" i="39" s="1"/>
  <c r="L14" i="39"/>
  <c r="O14" i="39" s="1"/>
  <c r="M26" i="39"/>
  <c r="P26" i="39" s="1"/>
  <c r="M11" i="39"/>
  <c r="P11" i="39" s="1"/>
  <c r="K4" i="32"/>
  <c r="M121" i="39"/>
  <c r="P121" i="39" s="1"/>
  <c r="K118" i="38"/>
  <c r="N118" i="38" s="1"/>
  <c r="L123" i="38"/>
  <c r="O123" i="38" s="1"/>
  <c r="L6" i="38"/>
  <c r="O6" i="38" s="1"/>
  <c r="L25" i="38"/>
  <c r="O25" i="38" s="1"/>
  <c r="M9" i="39"/>
  <c r="P9" i="39" s="1"/>
  <c r="M8" i="39"/>
  <c r="P8" i="39" s="1"/>
  <c r="L117" i="38"/>
  <c r="L92" i="38"/>
  <c r="M97" i="39"/>
  <c r="P97" i="39" s="1"/>
  <c r="M61" i="39"/>
  <c r="P61" i="39" s="1"/>
  <c r="L101" i="39"/>
  <c r="L113" i="39"/>
  <c r="L32" i="39"/>
  <c r="K103" i="38"/>
  <c r="L13" i="38"/>
  <c r="L69" i="38"/>
  <c r="L76" i="38"/>
  <c r="L48" i="38"/>
  <c r="L23" i="38"/>
  <c r="L72" i="38"/>
  <c r="L89" i="38"/>
  <c r="L32" i="38"/>
  <c r="L116" i="38"/>
  <c r="L104" i="38"/>
  <c r="L40" i="38"/>
  <c r="L95" i="38"/>
  <c r="L86" i="38"/>
  <c r="L19" i="38"/>
  <c r="L36" i="38"/>
  <c r="L85" i="38"/>
  <c r="L100" i="38"/>
  <c r="L132" i="38"/>
  <c r="L64" i="38"/>
  <c r="L113" i="38"/>
  <c r="L93" i="38"/>
  <c r="L58" i="38"/>
  <c r="L119" i="38"/>
  <c r="L61" i="38"/>
  <c r="L109" i="38"/>
  <c r="L33" i="38"/>
  <c r="L75" i="38"/>
  <c r="L131" i="38"/>
  <c r="L37" i="38"/>
  <c r="L55" i="38"/>
  <c r="L115" i="38"/>
  <c r="L24" i="38"/>
  <c r="L20" i="38"/>
  <c r="L73" i="38"/>
  <c r="L50" i="38"/>
  <c r="L84" i="38"/>
  <c r="L29" i="38"/>
  <c r="L88" i="38"/>
  <c r="L28" i="38"/>
  <c r="L79" i="38"/>
  <c r="L62" i="38"/>
  <c r="L22" i="38"/>
  <c r="L114" i="38"/>
  <c r="L42" i="38"/>
  <c r="L130" i="38"/>
  <c r="L68" i="38"/>
  <c r="L81" i="38"/>
  <c r="L31" i="38"/>
  <c r="L96" i="38"/>
  <c r="L103" i="38"/>
  <c r="L122" i="38"/>
  <c r="L26" i="38"/>
  <c r="L56" i="38"/>
  <c r="L87" i="38"/>
  <c r="L46" i="38"/>
  <c r="L14" i="38"/>
  <c r="L77" i="38"/>
  <c r="L11" i="38"/>
  <c r="L43" i="38"/>
  <c r="L57" i="38"/>
  <c r="L129" i="38"/>
  <c r="L94" i="38"/>
  <c r="O5" i="38"/>
  <c r="L74" i="38"/>
  <c r="L18" i="38"/>
  <c r="L125" i="38"/>
  <c r="L52" i="38"/>
  <c r="L47" i="38"/>
  <c r="L66" i="38"/>
  <c r="L82" i="38"/>
  <c r="L35" i="38"/>
  <c r="L111" i="38"/>
  <c r="L120" i="38"/>
  <c r="L128" i="38"/>
  <c r="L53" i="38"/>
  <c r="L105" i="38"/>
  <c r="L39" i="38"/>
  <c r="L83" i="38"/>
  <c r="L70" i="38"/>
  <c r="L108" i="38"/>
  <c r="M81" i="39"/>
  <c r="P81" i="39" s="1"/>
  <c r="M21" i="39"/>
  <c r="P21" i="39" s="1"/>
  <c r="M54" i="39"/>
  <c r="P54" i="39" s="1"/>
  <c r="M105" i="39"/>
  <c r="P105" i="39" s="1"/>
  <c r="M48" i="39"/>
  <c r="P48" i="39" s="1"/>
  <c r="M15" i="39"/>
  <c r="P15" i="39" s="1"/>
  <c r="M43" i="39"/>
  <c r="P43" i="39" s="1"/>
  <c r="K15" i="12" s="1"/>
  <c r="Q15" i="12" s="1"/>
  <c r="L52" i="39"/>
  <c r="L55" i="39"/>
  <c r="L13" i="39"/>
  <c r="L128" i="39"/>
  <c r="L126" i="39"/>
  <c r="L124" i="38"/>
  <c r="L110" i="38"/>
  <c r="L118" i="38"/>
  <c r="L59" i="38"/>
  <c r="L133" i="38"/>
  <c r="M93" i="39"/>
  <c r="P93" i="39" s="1"/>
  <c r="L70" i="39"/>
  <c r="K84" i="38"/>
  <c r="L44" i="38"/>
  <c r="L106" i="38"/>
  <c r="L45" i="38"/>
  <c r="L112" i="38"/>
  <c r="L54" i="38"/>
  <c r="L98" i="38"/>
  <c r="L49" i="38"/>
  <c r="L71" i="38"/>
  <c r="L127" i="38"/>
  <c r="O10" i="38"/>
  <c r="L121" i="38"/>
  <c r="L99" i="38"/>
  <c r="L12" i="38"/>
  <c r="M32" i="39"/>
  <c r="P32" i="39" s="1"/>
  <c r="M68" i="39"/>
  <c r="P68" i="39" s="1"/>
  <c r="M38" i="39"/>
  <c r="P38" i="39" s="1"/>
  <c r="M20" i="39"/>
  <c r="P20" i="39" s="1"/>
  <c r="M22" i="39"/>
  <c r="P22" i="39" s="1"/>
  <c r="M111" i="39"/>
  <c r="P111" i="39" s="1"/>
  <c r="M96" i="39"/>
  <c r="P96" i="39" s="1"/>
  <c r="M16" i="39"/>
  <c r="P16" i="39" s="1"/>
  <c r="L130" i="39"/>
  <c r="L118" i="39"/>
  <c r="L21" i="39"/>
  <c r="L24" i="39"/>
  <c r="L26" i="39"/>
  <c r="L44" i="39"/>
  <c r="L123" i="39"/>
  <c r="L121" i="39"/>
  <c r="L54" i="39"/>
  <c r="K113" i="38"/>
  <c r="K56" i="38"/>
  <c r="K55" i="38"/>
  <c r="K123" i="38"/>
  <c r="K121" i="38"/>
  <c r="K127" i="38"/>
  <c r="K70" i="38"/>
  <c r="K54" i="38"/>
  <c r="K101" i="38"/>
  <c r="K98" i="38"/>
  <c r="K87" i="38"/>
  <c r="K122" i="38"/>
  <c r="K48" i="38"/>
  <c r="K7" i="38"/>
  <c r="K40" i="38"/>
  <c r="K47" i="38"/>
  <c r="K81" i="38"/>
  <c r="K82" i="38"/>
  <c r="K60" i="38"/>
  <c r="K90" i="38"/>
  <c r="K49" i="38"/>
  <c r="K8" i="38"/>
  <c r="K30" i="38"/>
  <c r="K26" i="38"/>
  <c r="K83" i="38"/>
  <c r="K22" i="38"/>
  <c r="K77" i="38"/>
  <c r="K57" i="38"/>
  <c r="K80" i="38"/>
  <c r="K46" i="38"/>
  <c r="K66" i="38"/>
  <c r="K96" i="38"/>
  <c r="K17" i="38"/>
  <c r="Q17" i="38" s="1"/>
  <c r="K99" i="38"/>
  <c r="K63" i="38"/>
  <c r="K27" i="38"/>
  <c r="K39" i="38"/>
  <c r="K89" i="38"/>
  <c r="K114" i="38"/>
  <c r="K107" i="38"/>
  <c r="K74" i="38"/>
  <c r="K14" i="38"/>
  <c r="K85" i="38"/>
  <c r="K88" i="38"/>
  <c r="K128" i="38"/>
  <c r="K52" i="38"/>
  <c r="K105" i="38"/>
  <c r="K50" i="38"/>
  <c r="K19" i="38"/>
  <c r="K34" i="38"/>
  <c r="K86" i="38"/>
  <c r="K38" i="38"/>
  <c r="K21" i="38"/>
  <c r="K112" i="38"/>
  <c r="K129" i="38"/>
  <c r="K45" i="38"/>
  <c r="K32" i="38"/>
  <c r="K133" i="38"/>
  <c r="K15" i="38"/>
  <c r="K31" i="38"/>
  <c r="K43" i="38"/>
  <c r="K67" i="38"/>
  <c r="K76" i="38"/>
  <c r="K109" i="38"/>
  <c r="K126" i="38"/>
  <c r="K73" i="38"/>
  <c r="K61" i="38"/>
  <c r="K33" i="38"/>
  <c r="K23" i="38"/>
  <c r="K62" i="38"/>
  <c r="K91" i="38"/>
  <c r="K100" i="38"/>
  <c r="K119" i="38"/>
  <c r="K65" i="38"/>
  <c r="K41" i="38"/>
  <c r="K130" i="38"/>
  <c r="K25" i="38"/>
  <c r="K104" i="38"/>
  <c r="K20" i="38"/>
  <c r="K16" i="38"/>
  <c r="K116" i="38"/>
  <c r="K28" i="38"/>
  <c r="K51" i="38"/>
  <c r="K69" i="38"/>
  <c r="K35" i="38"/>
  <c r="K108" i="38"/>
  <c r="K125" i="38"/>
  <c r="K18" i="38"/>
  <c r="K111" i="38"/>
  <c r="K37" i="38"/>
  <c r="K29" i="38"/>
  <c r="K95" i="38"/>
  <c r="K92" i="38"/>
  <c r="K68" i="38"/>
  <c r="K97" i="38"/>
  <c r="K64" i="38"/>
  <c r="K36" i="38"/>
  <c r="K106" i="38"/>
  <c r="K132" i="38"/>
  <c r="K124" i="38"/>
  <c r="K13" i="38"/>
  <c r="K10" i="38"/>
  <c r="K117" i="38"/>
  <c r="K58" i="38"/>
  <c r="K11" i="38"/>
  <c r="K75" i="38"/>
  <c r="K12" i="38"/>
  <c r="K24" i="38"/>
  <c r="K44" i="38"/>
  <c r="K120" i="38"/>
  <c r="K42" i="38"/>
  <c r="K9" i="38"/>
  <c r="K102" i="38"/>
  <c r="K131" i="38"/>
  <c r="K78" i="38"/>
  <c r="K71" i="38"/>
  <c r="K115" i="38"/>
  <c r="K79" i="38"/>
  <c r="K72" i="38"/>
  <c r="K110" i="38"/>
  <c r="K53" i="38"/>
  <c r="K6" i="38"/>
  <c r="L97" i="38"/>
  <c r="L90" i="38"/>
  <c r="L67" i="38"/>
  <c r="L60" i="38"/>
  <c r="L126" i="38"/>
  <c r="M40" i="39"/>
  <c r="P40" i="39" s="1"/>
  <c r="L74" i="39"/>
  <c r="L96" i="39"/>
  <c r="L112" i="39"/>
  <c r="L61" i="39"/>
  <c r="K93" i="38"/>
  <c r="L30" i="38"/>
  <c r="L78" i="38"/>
  <c r="L27" i="38"/>
  <c r="L63" i="38"/>
  <c r="L107" i="38"/>
  <c r="L91" i="38"/>
  <c r="L80" i="38"/>
  <c r="L101" i="38"/>
  <c r="L15" i="38"/>
  <c r="L102" i="38"/>
  <c r="L65" i="38"/>
  <c r="L41" i="38"/>
  <c r="L51" i="38"/>
  <c r="M84" i="39"/>
  <c r="P84" i="39" s="1"/>
  <c r="M78" i="39"/>
  <c r="P78" i="39" s="1"/>
  <c r="M76" i="39"/>
  <c r="P76" i="39" s="1"/>
  <c r="M55" i="39"/>
  <c r="P55" i="39" s="1"/>
  <c r="M130" i="39"/>
  <c r="P130" i="39" s="1"/>
  <c r="M73" i="39"/>
  <c r="P73" i="39" s="1"/>
  <c r="K44" i="12" s="1"/>
  <c r="Q44" i="12" s="1"/>
  <c r="M77" i="39"/>
  <c r="P77" i="39" s="1"/>
  <c r="M80" i="39"/>
  <c r="P80" i="39" s="1"/>
  <c r="L89" i="39"/>
  <c r="L62" i="39"/>
  <c r="L25" i="39"/>
  <c r="L23" i="39"/>
  <c r="L22" i="39"/>
  <c r="L56" i="39"/>
  <c r="L33" i="39"/>
  <c r="L78" i="39"/>
  <c r="K94" i="38"/>
  <c r="K59" i="38"/>
  <c r="M98" i="39"/>
  <c r="P98" i="39" s="1"/>
  <c r="M44" i="39"/>
  <c r="P44" i="39" s="1"/>
  <c r="M59" i="39"/>
  <c r="P59" i="39" s="1"/>
  <c r="M126" i="39"/>
  <c r="P126" i="39" s="1"/>
  <c r="M91" i="39"/>
  <c r="P91" i="39" s="1"/>
  <c r="M57" i="39"/>
  <c r="P57" i="39" s="1"/>
  <c r="M131" i="39"/>
  <c r="P131" i="39" s="1"/>
  <c r="M82" i="39"/>
  <c r="P82" i="39" s="1"/>
  <c r="M49" i="39"/>
  <c r="P49" i="39" s="1"/>
  <c r="M100" i="39"/>
  <c r="P100" i="39" s="1"/>
  <c r="M60" i="39"/>
  <c r="P60" i="39" s="1"/>
  <c r="M70" i="39"/>
  <c r="P70" i="39" s="1"/>
  <c r="M92" i="39"/>
  <c r="P92" i="39" s="1"/>
  <c r="M127" i="39"/>
  <c r="P127" i="39" s="1"/>
  <c r="M66" i="39"/>
  <c r="P66" i="39" s="1"/>
  <c r="M109" i="39"/>
  <c r="P109" i="39" s="1"/>
  <c r="M102" i="39"/>
  <c r="P102" i="39" s="1"/>
  <c r="M113" i="39"/>
  <c r="P113" i="39" s="1"/>
  <c r="M132" i="39"/>
  <c r="P132" i="39" s="1"/>
  <c r="M107" i="39"/>
  <c r="P107" i="39" s="1"/>
  <c r="M17" i="39"/>
  <c r="P17" i="39" s="1"/>
  <c r="M34" i="39"/>
  <c r="P34" i="39" s="1"/>
  <c r="M104" i="39"/>
  <c r="P104" i="39" s="1"/>
  <c r="M33" i="39"/>
  <c r="P33" i="39" s="1"/>
  <c r="M74" i="39"/>
  <c r="P74" i="39" s="1"/>
  <c r="M103" i="39"/>
  <c r="P103" i="39" s="1"/>
  <c r="M117" i="39"/>
  <c r="P117" i="39" s="1"/>
  <c r="M18" i="39"/>
  <c r="P18" i="39" s="1"/>
  <c r="L15" i="39"/>
  <c r="L107" i="39"/>
  <c r="L68" i="39"/>
  <c r="L88" i="39"/>
  <c r="L127" i="39"/>
  <c r="L8" i="39"/>
  <c r="L125" i="39"/>
  <c r="L87" i="39"/>
  <c r="L108" i="39"/>
  <c r="L18" i="39"/>
  <c r="L109" i="39"/>
  <c r="L117" i="39"/>
  <c r="L76" i="39"/>
  <c r="L47" i="39"/>
  <c r="L35" i="39"/>
  <c r="L65" i="39"/>
  <c r="L93" i="39"/>
  <c r="L114" i="39"/>
  <c r="L41" i="39"/>
  <c r="L40" i="39"/>
  <c r="L34" i="39"/>
  <c r="L100" i="39"/>
  <c r="L12" i="39"/>
  <c r="L72" i="39"/>
  <c r="L77" i="39"/>
  <c r="L58" i="39"/>
  <c r="L43" i="39"/>
  <c r="L50" i="39"/>
  <c r="L10" i="39"/>
  <c r="L80" i="39"/>
  <c r="L85" i="39"/>
  <c r="L103" i="39"/>
  <c r="L11" i="39"/>
  <c r="M50" i="39"/>
  <c r="P50" i="39" s="1"/>
  <c r="K19" i="39"/>
  <c r="K10" i="39"/>
  <c r="K88" i="39"/>
  <c r="K35" i="39"/>
  <c r="K63" i="39"/>
  <c r="K66" i="39"/>
  <c r="K95" i="39"/>
  <c r="K79" i="39"/>
  <c r="K103" i="39"/>
  <c r="K6" i="39"/>
  <c r="K113" i="39"/>
  <c r="K62" i="39"/>
  <c r="K96" i="39"/>
  <c r="K102" i="39"/>
  <c r="K27" i="39"/>
  <c r="K74" i="39"/>
  <c r="K61" i="39"/>
  <c r="K36" i="39"/>
  <c r="K91" i="39"/>
  <c r="K75" i="39"/>
  <c r="K52" i="39"/>
  <c r="K130" i="39"/>
  <c r="K46" i="39"/>
  <c r="K13" i="39"/>
  <c r="K84" i="39"/>
  <c r="K38" i="39"/>
  <c r="K121" i="39"/>
  <c r="K128" i="39"/>
  <c r="K131" i="39"/>
  <c r="K99" i="39"/>
  <c r="K7" i="39"/>
  <c r="K64" i="39"/>
  <c r="K124" i="39"/>
  <c r="K20" i="39"/>
  <c r="K119" i="39"/>
  <c r="K47" i="39"/>
  <c r="K28" i="39"/>
  <c r="K32" i="39"/>
  <c r="K118" i="39"/>
  <c r="K117" i="39"/>
  <c r="K83" i="39"/>
  <c r="K97" i="39"/>
  <c r="K45" i="39"/>
  <c r="K31" i="39"/>
  <c r="K22" i="39"/>
  <c r="K76" i="39"/>
  <c r="K115" i="39"/>
  <c r="K48" i="39"/>
  <c r="K65" i="39"/>
  <c r="K24" i="39"/>
  <c r="K5" i="39"/>
  <c r="K72" i="39"/>
  <c r="K122" i="39"/>
  <c r="K42" i="39"/>
  <c r="K89" i="39"/>
  <c r="K73" i="39"/>
  <c r="K68" i="39"/>
  <c r="K127" i="39"/>
  <c r="K98" i="39"/>
  <c r="K44" i="39"/>
  <c r="K133" i="39"/>
  <c r="K132" i="39"/>
  <c r="K80" i="39"/>
  <c r="K126" i="39"/>
  <c r="K11" i="39"/>
  <c r="K37" i="39"/>
  <c r="K53" i="39"/>
  <c r="K85" i="39"/>
  <c r="K69" i="39"/>
  <c r="K114" i="39"/>
  <c r="K25" i="39"/>
  <c r="K104" i="39"/>
  <c r="K125" i="39"/>
  <c r="K33" i="39"/>
  <c r="K59" i="39"/>
  <c r="K112" i="39"/>
  <c r="K92" i="39"/>
  <c r="K123" i="39"/>
  <c r="K55" i="39"/>
  <c r="K86" i="39"/>
  <c r="K51" i="39"/>
  <c r="K101" i="39"/>
  <c r="K8" i="39"/>
  <c r="K34" i="39"/>
  <c r="K106" i="39"/>
  <c r="K87" i="39"/>
  <c r="K71" i="39"/>
  <c r="K120" i="39"/>
  <c r="K94" i="39"/>
  <c r="K56" i="39"/>
  <c r="K116" i="39"/>
  <c r="K109" i="39"/>
  <c r="K30" i="39"/>
  <c r="K105" i="39"/>
  <c r="K67" i="39"/>
  <c r="K50" i="39"/>
  <c r="K39" i="39"/>
  <c r="K70" i="39"/>
  <c r="K60" i="39"/>
  <c r="K14" i="39"/>
  <c r="K129" i="39"/>
  <c r="K15" i="39"/>
  <c r="K54" i="39"/>
  <c r="K100" i="39"/>
  <c r="K26" i="39"/>
  <c r="K77" i="39"/>
  <c r="K29" i="39"/>
  <c r="K12" i="39"/>
  <c r="K107" i="39"/>
  <c r="K16" i="39"/>
  <c r="K40" i="39"/>
  <c r="K90" i="39"/>
  <c r="K18" i="39"/>
  <c r="K49" i="39"/>
  <c r="K57" i="39"/>
  <c r="K21" i="39"/>
  <c r="K81" i="39"/>
  <c r="K78" i="39"/>
  <c r="K41" i="39"/>
  <c r="K58" i="39"/>
  <c r="K23" i="39"/>
  <c r="K108" i="39"/>
  <c r="K17" i="39"/>
  <c r="K9" i="39"/>
  <c r="K82" i="39"/>
  <c r="K111" i="39"/>
  <c r="K110" i="39"/>
  <c r="K43" i="39"/>
  <c r="K93" i="39"/>
  <c r="M110" i="39"/>
  <c r="P110" i="39" s="1"/>
  <c r="M51" i="39"/>
  <c r="P51" i="39" s="1"/>
  <c r="M125" i="39"/>
  <c r="P125" i="39" s="1"/>
  <c r="M35" i="39"/>
  <c r="P35" i="39" s="1"/>
  <c r="M46" i="39"/>
  <c r="P46" i="39" s="1"/>
  <c r="M69" i="39"/>
  <c r="P69" i="39" s="1"/>
  <c r="M53" i="39"/>
  <c r="P53" i="39" s="1"/>
  <c r="M63" i="39"/>
  <c r="P63" i="39" s="1"/>
  <c r="M19" i="39"/>
  <c r="P19" i="39" s="1"/>
  <c r="M120" i="39"/>
  <c r="P120" i="39" s="1"/>
  <c r="M72" i="39"/>
  <c r="P72" i="39" s="1"/>
  <c r="M67" i="39"/>
  <c r="P67" i="39" s="1"/>
  <c r="M27" i="39"/>
  <c r="P27" i="39" s="1"/>
  <c r="M116" i="39"/>
  <c r="P116" i="39" s="1"/>
  <c r="M112" i="39"/>
  <c r="P112" i="39" s="1"/>
  <c r="M95" i="39"/>
  <c r="P95" i="39" s="1"/>
  <c r="M86" i="39"/>
  <c r="P86" i="39" s="1"/>
  <c r="M14" i="39"/>
  <c r="P14" i="39" s="1"/>
  <c r="M64" i="39"/>
  <c r="P64" i="39" s="1"/>
  <c r="M28" i="39"/>
  <c r="P28" i="39" s="1"/>
  <c r="M118" i="39"/>
  <c r="P118" i="39" s="1"/>
  <c r="M89" i="39"/>
  <c r="P89" i="39" s="1"/>
  <c r="M65" i="39"/>
  <c r="P65" i="39" s="1"/>
  <c r="M47" i="39"/>
  <c r="P47" i="39" s="1"/>
  <c r="M133" i="39"/>
  <c r="P133" i="39" s="1"/>
  <c r="M56" i="39"/>
  <c r="P56" i="39" s="1"/>
  <c r="M41" i="39"/>
  <c r="P41" i="39" s="1"/>
  <c r="M114" i="39"/>
  <c r="P114" i="39" s="1"/>
  <c r="M42" i="39"/>
  <c r="P42" i="39" s="1"/>
  <c r="M90" i="39"/>
  <c r="P90" i="39" s="1"/>
  <c r="M24" i="39"/>
  <c r="P24" i="39" s="1"/>
  <c r="M83" i="39"/>
  <c r="P83" i="39" s="1"/>
  <c r="L48" i="39"/>
  <c r="L20" i="39"/>
  <c r="L92" i="39"/>
  <c r="L132" i="39"/>
  <c r="L94" i="39"/>
  <c r="L115" i="39"/>
  <c r="L45" i="39"/>
  <c r="L95" i="39"/>
  <c r="L97" i="39"/>
  <c r="L59" i="39"/>
  <c r="L105" i="39"/>
  <c r="L111" i="39"/>
  <c r="L73" i="39"/>
  <c r="L79" i="39"/>
  <c r="L120" i="39"/>
  <c r="L6" i="39"/>
  <c r="L75" i="39"/>
  <c r="L27" i="39"/>
  <c r="L71" i="39"/>
  <c r="L46" i="39"/>
  <c r="L30" i="39"/>
  <c r="L110" i="39"/>
  <c r="L38" i="39"/>
  <c r="L31" i="39"/>
  <c r="L98" i="39"/>
  <c r="L122" i="39"/>
  <c r="L17" i="39"/>
  <c r="L37" i="39"/>
  <c r="L124" i="39"/>
  <c r="L99" i="39"/>
  <c r="L116" i="39"/>
  <c r="M98" i="38"/>
  <c r="P98" i="38" s="1"/>
  <c r="M86" i="38"/>
  <c r="P86" i="38" s="1"/>
  <c r="M90" i="38"/>
  <c r="P90" i="38" s="1"/>
  <c r="M70" i="38"/>
  <c r="P70" i="38" s="1"/>
  <c r="M68" i="38"/>
  <c r="P68" i="38" s="1"/>
  <c r="M50" i="38"/>
  <c r="P50" i="38" s="1"/>
  <c r="M97" i="38"/>
  <c r="P97" i="38" s="1"/>
  <c r="M55" i="38"/>
  <c r="P55" i="38" s="1"/>
  <c r="M27" i="38"/>
  <c r="P27" i="38" s="1"/>
  <c r="M36" i="38"/>
  <c r="P36" i="38" s="1"/>
  <c r="M116" i="38"/>
  <c r="P116" i="38" s="1"/>
  <c r="M84" i="38"/>
  <c r="P84" i="38" s="1"/>
  <c r="M119" i="38"/>
  <c r="P119" i="38" s="1"/>
  <c r="M87" i="38"/>
  <c r="P87" i="38" s="1"/>
  <c r="M21" i="38"/>
  <c r="P21" i="38" s="1"/>
  <c r="M30" i="38"/>
  <c r="P30" i="38" s="1"/>
  <c r="M53" i="38"/>
  <c r="P53" i="38" s="1"/>
  <c r="M60" i="38"/>
  <c r="P60" i="38" s="1"/>
  <c r="M44" i="38"/>
  <c r="P44" i="38" s="1"/>
  <c r="M124" i="38"/>
  <c r="P124" i="38" s="1"/>
  <c r="M93" i="38"/>
  <c r="P93" i="38" s="1"/>
  <c r="M125" i="38"/>
  <c r="P125" i="38" s="1"/>
  <c r="M96" i="38"/>
  <c r="P96" i="38" s="1"/>
  <c r="M91" i="38"/>
  <c r="P91" i="38" s="1"/>
  <c r="M29" i="38"/>
  <c r="P29" i="38" s="1"/>
  <c r="M7" i="38"/>
  <c r="P7" i="38" s="1"/>
  <c r="M10" i="38"/>
  <c r="P10" i="38" s="1"/>
  <c r="M9" i="38"/>
  <c r="P9" i="38" s="1"/>
  <c r="M78" i="38"/>
  <c r="P78" i="38" s="1"/>
  <c r="M38" i="38"/>
  <c r="P38" i="38" s="1"/>
  <c r="M102" i="38"/>
  <c r="P102" i="38" s="1"/>
  <c r="M82" i="38"/>
  <c r="P82" i="38" s="1"/>
  <c r="M114" i="38"/>
  <c r="P114" i="38" s="1"/>
  <c r="M110" i="38"/>
  <c r="P110" i="38" s="1"/>
  <c r="M94" i="38"/>
  <c r="P94" i="38" s="1"/>
  <c r="M126" i="38"/>
  <c r="P126" i="38" s="1"/>
  <c r="M118" i="38"/>
  <c r="P118" i="38" s="1"/>
  <c r="M64" i="38"/>
  <c r="P64" i="38" s="1"/>
  <c r="M46" i="38"/>
  <c r="P46" i="38" s="1"/>
  <c r="M121" i="38"/>
  <c r="P121" i="38" s="1"/>
  <c r="M89" i="38"/>
  <c r="P89" i="38" s="1"/>
  <c r="M47" i="38"/>
  <c r="P47" i="38" s="1"/>
  <c r="M23" i="38"/>
  <c r="P23" i="38" s="1"/>
  <c r="M14" i="38"/>
  <c r="P14" i="38" s="1"/>
  <c r="M108" i="38"/>
  <c r="P108" i="38" s="1"/>
  <c r="M76" i="38"/>
  <c r="P76" i="38" s="1"/>
  <c r="M66" i="38"/>
  <c r="P66" i="38" s="1"/>
  <c r="M111" i="38"/>
  <c r="P111" i="38" s="1"/>
  <c r="M79" i="38"/>
  <c r="P79" i="38" s="1"/>
  <c r="M61" i="38"/>
  <c r="P61" i="38" s="1"/>
  <c r="M37" i="38"/>
  <c r="P37" i="38" s="1"/>
  <c r="M26" i="38"/>
  <c r="P26" i="38" s="1"/>
  <c r="M56" i="38"/>
  <c r="P56" i="38" s="1"/>
  <c r="M40" i="38"/>
  <c r="P40" i="38" s="1"/>
  <c r="M117" i="38"/>
  <c r="P117" i="38" s="1"/>
  <c r="M85" i="38"/>
  <c r="P85" i="38" s="1"/>
  <c r="M51" i="38"/>
  <c r="P51" i="38" s="1"/>
  <c r="M33" i="38"/>
  <c r="P33" i="38" s="1"/>
  <c r="M120" i="38"/>
  <c r="P120" i="38" s="1"/>
  <c r="M88" i="38"/>
  <c r="P88" i="38" s="1"/>
  <c r="M62" i="38"/>
  <c r="P62" i="38" s="1"/>
  <c r="M115" i="38"/>
  <c r="P115" i="38" s="1"/>
  <c r="M83" i="38"/>
  <c r="P83" i="38" s="1"/>
  <c r="M41" i="38"/>
  <c r="P41" i="38" s="1"/>
  <c r="M8" i="38"/>
  <c r="P8" i="38" s="1"/>
  <c r="M25" i="38"/>
  <c r="P25" i="38" s="1"/>
  <c r="M122" i="38"/>
  <c r="P122" i="38" s="1"/>
  <c r="M131" i="38"/>
  <c r="P131" i="38" s="1"/>
  <c r="M58" i="38"/>
  <c r="P58" i="38" s="1"/>
  <c r="M113" i="38"/>
  <c r="P113" i="38" s="1"/>
  <c r="M63" i="38"/>
  <c r="P63" i="38" s="1"/>
  <c r="M19" i="38"/>
  <c r="P19" i="38" s="1"/>
  <c r="M103" i="38"/>
  <c r="P103" i="38" s="1"/>
  <c r="M15" i="38"/>
  <c r="P15" i="38" s="1"/>
  <c r="M16" i="38"/>
  <c r="P16" i="38" s="1"/>
  <c r="M52" i="38"/>
  <c r="P52" i="38" s="1"/>
  <c r="M109" i="38"/>
  <c r="P109" i="38" s="1"/>
  <c r="M59" i="38"/>
  <c r="P59" i="38" s="1"/>
  <c r="M80" i="38"/>
  <c r="P80" i="38" s="1"/>
  <c r="M75" i="38"/>
  <c r="P75" i="38" s="1"/>
  <c r="M24" i="38"/>
  <c r="P24" i="38" s="1"/>
  <c r="M74" i="38"/>
  <c r="P74" i="38" s="1"/>
  <c r="M81" i="38"/>
  <c r="P81" i="38" s="1"/>
  <c r="M22" i="38"/>
  <c r="P22" i="38" s="1"/>
  <c r="M127" i="38"/>
  <c r="P127" i="38" s="1"/>
  <c r="M12" i="38"/>
  <c r="P12" i="38" s="1"/>
  <c r="M112" i="38"/>
  <c r="P112" i="38" s="1"/>
  <c r="M107" i="38"/>
  <c r="P107" i="38" s="1"/>
  <c r="M130" i="38"/>
  <c r="P130" i="38" s="1"/>
  <c r="M39" i="38"/>
  <c r="P39" i="38" s="1"/>
  <c r="M31" i="38"/>
  <c r="P31" i="38" s="1"/>
  <c r="M129" i="38"/>
  <c r="P129" i="38" s="1"/>
  <c r="M34" i="38"/>
  <c r="P34" i="38" s="1"/>
  <c r="M32" i="38"/>
  <c r="P32" i="38" s="1"/>
  <c r="M69" i="38"/>
  <c r="P69" i="38" s="1"/>
  <c r="M104" i="38"/>
  <c r="P104" i="38" s="1"/>
  <c r="M99" i="38"/>
  <c r="P99" i="38" s="1"/>
  <c r="M13" i="38"/>
  <c r="P13" i="38" s="1"/>
  <c r="M106" i="38"/>
  <c r="P106" i="38" s="1"/>
  <c r="M54" i="38"/>
  <c r="P54" i="38" s="1"/>
  <c r="M105" i="38"/>
  <c r="P105" i="38" s="1"/>
  <c r="M20" i="38"/>
  <c r="P20" i="38" s="1"/>
  <c r="M123" i="38"/>
  <c r="P123" i="38" s="1"/>
  <c r="M128" i="38"/>
  <c r="P128" i="38" s="1"/>
  <c r="M95" i="38"/>
  <c r="P95" i="38" s="1"/>
  <c r="M5" i="38"/>
  <c r="P5" i="38" s="1"/>
  <c r="M45" i="38"/>
  <c r="P45" i="38" s="1"/>
  <c r="M48" i="38"/>
  <c r="P48" i="38" s="1"/>
  <c r="M101" i="38"/>
  <c r="P101" i="38" s="1"/>
  <c r="M17" i="38"/>
  <c r="P17" i="38" s="1"/>
  <c r="M28" i="38"/>
  <c r="P28" i="38" s="1"/>
  <c r="M6" i="38"/>
  <c r="P6" i="38" s="1"/>
  <c r="M72" i="38"/>
  <c r="P72" i="38" s="1"/>
  <c r="M67" i="38"/>
  <c r="P67" i="38" s="1"/>
  <c r="M57" i="38"/>
  <c r="P57" i="38" s="1"/>
  <c r="M133" i="38"/>
  <c r="P133" i="38" s="1"/>
  <c r="M42" i="38"/>
  <c r="P42" i="38" s="1"/>
  <c r="M35" i="38"/>
  <c r="P35" i="38" s="1"/>
  <c r="M100" i="38"/>
  <c r="P100" i="38" s="1"/>
  <c r="M71" i="38"/>
  <c r="P71" i="38" s="1"/>
  <c r="M77" i="38"/>
  <c r="P77" i="38" s="1"/>
  <c r="M11" i="38"/>
  <c r="P11" i="38" s="1"/>
  <c r="M132" i="38"/>
  <c r="P132" i="38" s="1"/>
  <c r="M65" i="38"/>
  <c r="P65" i="38" s="1"/>
  <c r="M49" i="38"/>
  <c r="P49" i="38" s="1"/>
  <c r="M73" i="38"/>
  <c r="P73" i="38" s="1"/>
  <c r="K37" i="12" s="1"/>
  <c r="Q37" i="12" s="1"/>
  <c r="M92" i="38"/>
  <c r="P92" i="38" s="1"/>
  <c r="M18" i="38"/>
  <c r="P18" i="38" s="1"/>
  <c r="M43" i="38"/>
  <c r="P43" i="38" s="1"/>
  <c r="K8" i="12" s="1"/>
  <c r="Q8" i="12" s="1"/>
  <c r="M87" i="39"/>
  <c r="P87" i="39" s="1"/>
  <c r="M106" i="39"/>
  <c r="P106" i="39" s="1"/>
  <c r="M119" i="39"/>
  <c r="P119" i="39" s="1"/>
  <c r="M94" i="39"/>
  <c r="P94" i="39" s="1"/>
  <c r="M129" i="39"/>
  <c r="P129" i="39" s="1"/>
  <c r="M71" i="39"/>
  <c r="P71" i="39" s="1"/>
  <c r="M62" i="39"/>
  <c r="P62" i="39" s="1"/>
  <c r="M128" i="39"/>
  <c r="P128" i="39" s="1"/>
  <c r="M36" i="39"/>
  <c r="P36" i="39" s="1"/>
  <c r="M88" i="39"/>
  <c r="P88" i="39" s="1"/>
  <c r="M30" i="39"/>
  <c r="P30" i="39" s="1"/>
  <c r="M101" i="39"/>
  <c r="P101" i="39" s="1"/>
  <c r="M85" i="39"/>
  <c r="P85" i="39" s="1"/>
  <c r="M122" i="39"/>
  <c r="P122" i="39" s="1"/>
  <c r="M29" i="39"/>
  <c r="P29" i="39" s="1"/>
  <c r="M123" i="39"/>
  <c r="P123" i="39" s="1"/>
  <c r="M99" i="39"/>
  <c r="P99" i="39" s="1"/>
  <c r="M75" i="39"/>
  <c r="P75" i="39" s="1"/>
  <c r="M31" i="39"/>
  <c r="P31" i="39" s="1"/>
  <c r="M52" i="39"/>
  <c r="P52" i="39" s="1"/>
  <c r="M37" i="39"/>
  <c r="P37" i="39" s="1"/>
  <c r="M25" i="39"/>
  <c r="P25" i="39" s="1"/>
  <c r="M79" i="39"/>
  <c r="P79" i="39" s="1"/>
  <c r="M39" i="39"/>
  <c r="P39" i="39" s="1"/>
  <c r="M23" i="39"/>
  <c r="P23" i="39" s="1"/>
  <c r="M58" i="39"/>
  <c r="P58" i="39" s="1"/>
  <c r="M115" i="39"/>
  <c r="P115" i="39" s="1"/>
  <c r="M45" i="39"/>
  <c r="P45" i="39" s="1"/>
  <c r="M108" i="39"/>
  <c r="P108" i="39" s="1"/>
  <c r="L51" i="39"/>
  <c r="L36" i="39"/>
  <c r="L19" i="39"/>
  <c r="L39" i="39"/>
  <c r="L64" i="39"/>
  <c r="L63" i="39"/>
  <c r="L91" i="39"/>
  <c r="L42" i="39"/>
  <c r="L106" i="39"/>
  <c r="L82" i="39"/>
  <c r="L28" i="39"/>
  <c r="L66" i="39"/>
  <c r="L102" i="39"/>
  <c r="L60" i="39"/>
  <c r="L119" i="39"/>
  <c r="L83" i="39"/>
  <c r="L69" i="39"/>
  <c r="L131" i="39"/>
  <c r="L53" i="39"/>
  <c r="L129" i="39"/>
  <c r="L9" i="39"/>
  <c r="L81" i="39"/>
  <c r="L86" i="39"/>
  <c r="L104" i="39"/>
  <c r="L84" i="39"/>
  <c r="L16" i="39"/>
  <c r="L67" i="39"/>
  <c r="L57" i="39"/>
  <c r="L133" i="39"/>
  <c r="L29" i="39"/>
  <c r="L49" i="39"/>
  <c r="N5" i="38"/>
  <c r="Q5" i="38"/>
  <c r="K8" i="23"/>
  <c r="N8" i="23" s="1"/>
  <c r="M46" i="10"/>
  <c r="P46" i="10" s="1"/>
  <c r="K7" i="26"/>
  <c r="N7" i="26" s="1"/>
  <c r="K46" i="8"/>
  <c r="N46" i="8" s="1"/>
  <c r="M5" i="21"/>
  <c r="P5" i="21" s="1"/>
  <c r="M85" i="7"/>
  <c r="P85" i="7" s="1"/>
  <c r="K6" i="26"/>
  <c r="N6" i="26" s="1"/>
  <c r="M7" i="19"/>
  <c r="P7" i="19" s="1"/>
  <c r="K7" i="20"/>
  <c r="N7" i="20" s="1"/>
  <c r="M9" i="7"/>
  <c r="P9" i="7" s="1"/>
  <c r="K9" i="23"/>
  <c r="N9" i="23" s="1"/>
  <c r="K5" i="26"/>
  <c r="N5" i="26" s="1"/>
  <c r="K8" i="26"/>
  <c r="N8" i="26" s="1"/>
  <c r="K7" i="23"/>
  <c r="N7" i="23" s="1"/>
  <c r="M30" i="7"/>
  <c r="P30" i="7" s="1"/>
  <c r="M74" i="3"/>
  <c r="P74" i="3" s="1"/>
  <c r="M38" i="7"/>
  <c r="P38" i="7" s="1"/>
  <c r="O23" i="36"/>
  <c r="S23" i="36"/>
  <c r="O5" i="36"/>
  <c r="S5" i="36"/>
  <c r="O21" i="36"/>
  <c r="S21" i="36"/>
  <c r="O14" i="36"/>
  <c r="S14" i="36"/>
  <c r="O6" i="36"/>
  <c r="S6" i="36"/>
  <c r="R14" i="36"/>
  <c r="N14" i="36"/>
  <c r="Q14" i="36"/>
  <c r="R18" i="36"/>
  <c r="Q18" i="36"/>
  <c r="N18" i="36"/>
  <c r="N22" i="36"/>
  <c r="Q22" i="36"/>
  <c r="R22" i="36"/>
  <c r="R8" i="36"/>
  <c r="N8" i="36"/>
  <c r="Q8" i="36"/>
  <c r="Q17" i="36"/>
  <c r="R17" i="36"/>
  <c r="N17" i="36"/>
  <c r="N15" i="36"/>
  <c r="Q15" i="36"/>
  <c r="R15" i="36"/>
  <c r="N7" i="36"/>
  <c r="R7" i="36"/>
  <c r="Q7" i="36"/>
  <c r="Q25" i="36"/>
  <c r="N25" i="36"/>
  <c r="M5" i="18"/>
  <c r="P5" i="18" s="1"/>
  <c r="K28" i="26"/>
  <c r="N28" i="26" s="1"/>
  <c r="K15" i="23"/>
  <c r="N15" i="23" s="1"/>
  <c r="O13" i="36"/>
  <c r="S13" i="36"/>
  <c r="O8" i="36"/>
  <c r="S8" i="36"/>
  <c r="O20" i="36"/>
  <c r="S20" i="36"/>
  <c r="O11" i="36"/>
  <c r="S11" i="36"/>
  <c r="O25" i="36"/>
  <c r="O16" i="36"/>
  <c r="S16" i="36"/>
  <c r="Q13" i="36"/>
  <c r="R13" i="36"/>
  <c r="N13" i="36"/>
  <c r="N10" i="36"/>
  <c r="R10" i="36"/>
  <c r="Q10" i="36"/>
  <c r="R20" i="36"/>
  <c r="N20" i="36"/>
  <c r="Q20" i="36"/>
  <c r="O41" i="35"/>
  <c r="Q6" i="36"/>
  <c r="N6" i="36"/>
  <c r="R6" i="36"/>
  <c r="O12" i="36"/>
  <c r="S12" i="36"/>
  <c r="O17" i="36"/>
  <c r="S17" i="36"/>
  <c r="O15" i="36"/>
  <c r="S15" i="36"/>
  <c r="Q21" i="36"/>
  <c r="R21" i="36"/>
  <c r="N21" i="36"/>
  <c r="Q5" i="36"/>
  <c r="R5" i="36"/>
  <c r="N5" i="36"/>
  <c r="R12" i="36"/>
  <c r="N12" i="36"/>
  <c r="Q12" i="36"/>
  <c r="Q23" i="36"/>
  <c r="R23" i="36"/>
  <c r="N23" i="36"/>
  <c r="M50" i="10"/>
  <c r="P50" i="10" s="1"/>
  <c r="M12" i="19"/>
  <c r="P12" i="19" s="1"/>
  <c r="O18" i="36"/>
  <c r="S18" i="36"/>
  <c r="O24" i="36"/>
  <c r="S24" i="36"/>
  <c r="O22" i="36"/>
  <c r="S22" i="36"/>
  <c r="O19" i="36"/>
  <c r="S19" i="36"/>
  <c r="O9" i="36"/>
  <c r="S9" i="36"/>
  <c r="O10" i="36"/>
  <c r="S10" i="36"/>
  <c r="S7" i="36"/>
  <c r="O7" i="36"/>
  <c r="N19" i="36"/>
  <c r="R19" i="36"/>
  <c r="Q19" i="36"/>
  <c r="N26" i="36"/>
  <c r="N11" i="36"/>
  <c r="R11" i="36"/>
  <c r="Q11" i="36"/>
  <c r="N9" i="36"/>
  <c r="R9" i="36"/>
  <c r="Q9" i="36"/>
  <c r="R24" i="36"/>
  <c r="Q24" i="36"/>
  <c r="N24" i="36"/>
  <c r="N16" i="36"/>
  <c r="Q16" i="36"/>
  <c r="R16" i="36"/>
  <c r="K68" i="32"/>
  <c r="N68" i="32" s="1"/>
  <c r="M106" i="10"/>
  <c r="P106" i="10" s="1"/>
  <c r="K14" i="23"/>
  <c r="N14" i="23" s="1"/>
  <c r="K24" i="23"/>
  <c r="N24" i="23" s="1"/>
  <c r="K25" i="26"/>
  <c r="N25" i="26" s="1"/>
  <c r="L46" i="9"/>
  <c r="O46" i="9" s="1"/>
  <c r="K10" i="32"/>
  <c r="N10" i="32" s="1"/>
  <c r="M116" i="10"/>
  <c r="P116" i="10" s="1"/>
  <c r="K16" i="23"/>
  <c r="N16" i="23" s="1"/>
  <c r="K11" i="26"/>
  <c r="N11" i="26" s="1"/>
  <c r="K12" i="26"/>
  <c r="N12" i="26" s="1"/>
  <c r="M25" i="32"/>
  <c r="P25" i="32" s="1"/>
  <c r="K7" i="32"/>
  <c r="N7" i="32" s="1"/>
  <c r="K18" i="19"/>
  <c r="N18" i="19" s="1"/>
  <c r="M75" i="7"/>
  <c r="P75" i="7" s="1"/>
  <c r="M85" i="3"/>
  <c r="P85" i="3" s="1"/>
  <c r="M18" i="3"/>
  <c r="P18" i="3" s="1"/>
  <c r="K45" i="8"/>
  <c r="N45" i="8" s="1"/>
  <c r="M25" i="7"/>
  <c r="P25" i="7" s="1"/>
  <c r="M133" i="3"/>
  <c r="P133" i="3" s="1"/>
  <c r="M44" i="3"/>
  <c r="P44" i="3" s="1"/>
  <c r="L8" i="19"/>
  <c r="O8" i="19" s="1"/>
  <c r="M8" i="19"/>
  <c r="P8" i="19" s="1"/>
  <c r="K38" i="22"/>
  <c r="N38" i="22" s="1"/>
  <c r="L64" i="30"/>
  <c r="O64" i="30" s="1"/>
  <c r="K25" i="23"/>
  <c r="N25" i="23" s="1"/>
  <c r="K21" i="26"/>
  <c r="N21" i="26" s="1"/>
  <c r="L7" i="32"/>
  <c r="O7" i="32" s="1"/>
  <c r="K29" i="23"/>
  <c r="K30" i="32"/>
  <c r="N30" i="32" s="1"/>
  <c r="K11" i="32"/>
  <c r="N11" i="32" s="1"/>
  <c r="M8" i="21"/>
  <c r="P8" i="21" s="1"/>
  <c r="N29" i="23"/>
  <c r="K122" i="23"/>
  <c r="K84" i="23"/>
  <c r="K88" i="23"/>
  <c r="K108" i="23"/>
  <c r="K131" i="23"/>
  <c r="K75" i="23"/>
  <c r="K114" i="23"/>
  <c r="K123" i="23"/>
  <c r="K126" i="23"/>
  <c r="K42" i="26"/>
  <c r="K131" i="26"/>
  <c r="K95" i="26"/>
  <c r="K125" i="26"/>
  <c r="L20" i="30"/>
  <c r="L59" i="30"/>
  <c r="L11" i="30"/>
  <c r="L71" i="30"/>
  <c r="L27" i="30"/>
  <c r="L61" i="30"/>
  <c r="L25" i="30"/>
  <c r="L15" i="30"/>
  <c r="L102" i="30"/>
  <c r="L51" i="30"/>
  <c r="L57" i="30"/>
  <c r="L126" i="32"/>
  <c r="L120" i="32"/>
  <c r="L124" i="32"/>
  <c r="L132" i="32"/>
  <c r="L20" i="32"/>
  <c r="L125" i="32"/>
  <c r="L99" i="32"/>
  <c r="L103" i="32"/>
  <c r="L130" i="32"/>
  <c r="K110" i="32"/>
  <c r="K128" i="32"/>
  <c r="K77" i="32"/>
  <c r="K45" i="32"/>
  <c r="K93" i="32"/>
  <c r="K35" i="32"/>
  <c r="K111" i="32"/>
  <c r="L63" i="27"/>
  <c r="L50" i="27"/>
  <c r="L20" i="27"/>
  <c r="L81" i="27"/>
  <c r="L43" i="27"/>
  <c r="L47" i="27"/>
  <c r="L96" i="27"/>
  <c r="L89" i="27"/>
  <c r="L116" i="27"/>
  <c r="L91" i="27"/>
  <c r="L110" i="27"/>
  <c r="L125" i="27"/>
  <c r="L109" i="27"/>
  <c r="L101" i="27"/>
  <c r="L104" i="27"/>
  <c r="L56" i="27"/>
  <c r="L57" i="27"/>
  <c r="L95" i="27"/>
  <c r="L37" i="27"/>
  <c r="L21" i="27"/>
  <c r="L5" i="27"/>
  <c r="L114" i="27"/>
  <c r="L122" i="27"/>
  <c r="L28" i="27"/>
  <c r="L67" i="27"/>
  <c r="L131" i="27"/>
  <c r="L79" i="27"/>
  <c r="L74" i="27"/>
  <c r="L22" i="27"/>
  <c r="L120" i="27"/>
  <c r="L53" i="27"/>
  <c r="L119" i="27"/>
  <c r="L75" i="27"/>
  <c r="L108" i="27"/>
  <c r="L52" i="27"/>
  <c r="L84" i="27"/>
  <c r="L112" i="27"/>
  <c r="L66" i="27"/>
  <c r="L18" i="27"/>
  <c r="L48" i="27"/>
  <c r="L16" i="27"/>
  <c r="L102" i="27"/>
  <c r="L15" i="27"/>
  <c r="L31" i="27"/>
  <c r="L80" i="27"/>
  <c r="L68" i="27"/>
  <c r="L121" i="27"/>
  <c r="L86" i="27"/>
  <c r="L40" i="27"/>
  <c r="L126" i="27"/>
  <c r="L107" i="27"/>
  <c r="L99" i="27"/>
  <c r="L93" i="27"/>
  <c r="L132" i="27"/>
  <c r="L49" i="27"/>
  <c r="L33" i="27"/>
  <c r="L17" i="27"/>
  <c r="L90" i="27"/>
  <c r="L94" i="27"/>
  <c r="L42" i="27"/>
  <c r="L10" i="27"/>
  <c r="L55" i="27"/>
  <c r="L70" i="27"/>
  <c r="L100" i="27"/>
  <c r="L85" i="27"/>
  <c r="L7" i="27"/>
  <c r="L35" i="27"/>
  <c r="L27" i="27"/>
  <c r="L19" i="27"/>
  <c r="L72" i="27"/>
  <c r="L6" i="27"/>
  <c r="L98" i="27"/>
  <c r="L64" i="27"/>
  <c r="L71" i="27"/>
  <c r="L58" i="27"/>
  <c r="L123" i="27"/>
  <c r="L62" i="27"/>
  <c r="L46" i="27"/>
  <c r="L133" i="27"/>
  <c r="L117" i="27"/>
  <c r="L105" i="27"/>
  <c r="L97" i="27"/>
  <c r="L77" i="27"/>
  <c r="L76" i="27"/>
  <c r="L45" i="27"/>
  <c r="L29" i="27"/>
  <c r="L13" i="27"/>
  <c r="L87" i="27"/>
  <c r="L124" i="27"/>
  <c r="L115" i="27"/>
  <c r="L111" i="27"/>
  <c r="L51" i="27"/>
  <c r="L14" i="27"/>
  <c r="L69" i="27"/>
  <c r="L83" i="27"/>
  <c r="L12" i="27"/>
  <c r="L32" i="27"/>
  <c r="L11" i="27"/>
  <c r="L73" i="27"/>
  <c r="L24" i="27"/>
  <c r="L60" i="27"/>
  <c r="L23" i="27"/>
  <c r="L88" i="27"/>
  <c r="L130" i="27"/>
  <c r="L106" i="27"/>
  <c r="L54" i="27"/>
  <c r="L39" i="27"/>
  <c r="L129" i="27"/>
  <c r="L113" i="27"/>
  <c r="L118" i="27"/>
  <c r="L128" i="27"/>
  <c r="L38" i="27"/>
  <c r="L8" i="27"/>
  <c r="L36" i="27"/>
  <c r="L103" i="27"/>
  <c r="L61" i="27"/>
  <c r="L92" i="27"/>
  <c r="L41" i="27"/>
  <c r="L25" i="27"/>
  <c r="L9" i="27"/>
  <c r="L34" i="27"/>
  <c r="L26" i="27"/>
  <c r="L30" i="27"/>
  <c r="L82" i="27"/>
  <c r="L65" i="27"/>
  <c r="L127" i="27"/>
  <c r="L44" i="27"/>
  <c r="L59" i="27"/>
  <c r="L78" i="27"/>
  <c r="L79" i="36"/>
  <c r="L95" i="36"/>
  <c r="L61" i="36"/>
  <c r="L71" i="36"/>
  <c r="L56" i="36"/>
  <c r="L70" i="36"/>
  <c r="L87" i="36"/>
  <c r="L90" i="36"/>
  <c r="L133" i="36"/>
  <c r="L107" i="36"/>
  <c r="L82" i="36"/>
  <c r="L126" i="36"/>
  <c r="L101" i="36"/>
  <c r="L85" i="36"/>
  <c r="L69" i="36"/>
  <c r="L53" i="36"/>
  <c r="L45" i="36"/>
  <c r="L97" i="36"/>
  <c r="L106" i="36"/>
  <c r="L83" i="36"/>
  <c r="L130" i="36"/>
  <c r="L100" i="36"/>
  <c r="L113" i="36"/>
  <c r="L121" i="36"/>
  <c r="L127" i="36"/>
  <c r="L98" i="36"/>
  <c r="L80" i="36"/>
  <c r="L59" i="36"/>
  <c r="L65" i="36"/>
  <c r="L58" i="36"/>
  <c r="L52" i="36"/>
  <c r="L48" i="36"/>
  <c r="L119" i="36"/>
  <c r="L72" i="36"/>
  <c r="L132" i="36"/>
  <c r="L125" i="36"/>
  <c r="L68" i="36"/>
  <c r="L76" i="36"/>
  <c r="L96" i="36"/>
  <c r="L51" i="36"/>
  <c r="L89" i="36"/>
  <c r="L99" i="36"/>
  <c r="L105" i="36"/>
  <c r="L64" i="36"/>
  <c r="L114" i="36"/>
  <c r="L92" i="36"/>
  <c r="L108" i="36"/>
  <c r="L124" i="36"/>
  <c r="L46" i="36"/>
  <c r="L123" i="36"/>
  <c r="L54" i="36"/>
  <c r="L91" i="36"/>
  <c r="L94" i="36"/>
  <c r="L112" i="36"/>
  <c r="L118" i="36"/>
  <c r="L60" i="36"/>
  <c r="L122" i="36"/>
  <c r="L93" i="36"/>
  <c r="L77" i="36"/>
  <c r="L49" i="36"/>
  <c r="L131" i="36"/>
  <c r="L81" i="36"/>
  <c r="L111" i="36"/>
  <c r="L62" i="36"/>
  <c r="L120" i="36"/>
  <c r="L78" i="36"/>
  <c r="L110" i="36"/>
  <c r="L109" i="36"/>
  <c r="L57" i="36"/>
  <c r="L75" i="36"/>
  <c r="L50" i="36"/>
  <c r="L103" i="36"/>
  <c r="L66" i="36"/>
  <c r="L73" i="36"/>
  <c r="L84" i="36"/>
  <c r="L104" i="36"/>
  <c r="L117" i="36"/>
  <c r="L86" i="36"/>
  <c r="L63" i="36"/>
  <c r="L55" i="36"/>
  <c r="L47" i="36"/>
  <c r="L115" i="36"/>
  <c r="L116" i="36"/>
  <c r="L74" i="36"/>
  <c r="L88" i="36"/>
  <c r="L129" i="36"/>
  <c r="L128" i="36"/>
  <c r="L102" i="36"/>
  <c r="L67" i="36"/>
  <c r="M5" i="28"/>
  <c r="S5" i="28"/>
  <c r="L67" i="29"/>
  <c r="L25" i="29"/>
  <c r="L75" i="29"/>
  <c r="L31" i="29"/>
  <c r="L122" i="29"/>
  <c r="L114" i="29"/>
  <c r="L70" i="29"/>
  <c r="L99" i="29"/>
  <c r="L18" i="29"/>
  <c r="L79" i="29"/>
  <c r="K22" i="22"/>
  <c r="K27" i="22"/>
  <c r="K70" i="22"/>
  <c r="K115" i="22"/>
  <c r="K85" i="22"/>
  <c r="L47" i="9"/>
  <c r="O47" i="9" s="1"/>
  <c r="K19" i="19"/>
  <c r="N19" i="19" s="1"/>
  <c r="M6" i="21"/>
  <c r="P6" i="21" s="1"/>
  <c r="K13" i="32"/>
  <c r="K108" i="25"/>
  <c r="K104" i="25"/>
  <c r="K118" i="25"/>
  <c r="K107" i="25"/>
  <c r="K117" i="25"/>
  <c r="K75" i="25"/>
  <c r="K112" i="25"/>
  <c r="K81" i="25"/>
  <c r="K38" i="25"/>
  <c r="K6" i="25"/>
  <c r="K10" i="25"/>
  <c r="K5" i="25"/>
  <c r="K115" i="25"/>
  <c r="K72" i="25"/>
  <c r="K76" i="25"/>
  <c r="K62" i="25"/>
  <c r="K133" i="25"/>
  <c r="K71" i="25"/>
  <c r="K41" i="25"/>
  <c r="K61" i="25"/>
  <c r="K101" i="25"/>
  <c r="K35" i="25"/>
  <c r="K34" i="25"/>
  <c r="K129" i="25"/>
  <c r="K78" i="25"/>
  <c r="K45" i="25"/>
  <c r="K82" i="25"/>
  <c r="K43" i="25"/>
  <c r="K42" i="25"/>
  <c r="K11" i="25"/>
  <c r="K116" i="25"/>
  <c r="K100" i="25"/>
  <c r="K52" i="25"/>
  <c r="K110" i="25"/>
  <c r="K47" i="25"/>
  <c r="K132" i="25"/>
  <c r="K111" i="25"/>
  <c r="K103" i="25"/>
  <c r="K67" i="25"/>
  <c r="K89" i="25"/>
  <c r="K92" i="25"/>
  <c r="K44" i="25"/>
  <c r="K56" i="25"/>
  <c r="K24" i="25"/>
  <c r="K128" i="25"/>
  <c r="K37" i="25"/>
  <c r="K94" i="25"/>
  <c r="K46" i="25"/>
  <c r="K13" i="25"/>
  <c r="K131" i="25"/>
  <c r="K127" i="25"/>
  <c r="K113" i="25"/>
  <c r="K63" i="25"/>
  <c r="K80" i="25"/>
  <c r="K57" i="25"/>
  <c r="K85" i="25"/>
  <c r="K36" i="25"/>
  <c r="K74" i="25"/>
  <c r="K53" i="25"/>
  <c r="K49" i="25"/>
  <c r="K106" i="25"/>
  <c r="K98" i="25"/>
  <c r="K23" i="25"/>
  <c r="K27" i="25"/>
  <c r="K120" i="25"/>
  <c r="K97" i="25"/>
  <c r="K69" i="25"/>
  <c r="K40" i="25"/>
  <c r="K30" i="25"/>
  <c r="K22" i="25"/>
  <c r="K8" i="25"/>
  <c r="K99" i="25"/>
  <c r="K91" i="25"/>
  <c r="K59" i="25"/>
  <c r="K64" i="25"/>
  <c r="K33" i="25"/>
  <c r="K25" i="25"/>
  <c r="K31" i="25"/>
  <c r="K58" i="25"/>
  <c r="K86" i="25"/>
  <c r="K32" i="25"/>
  <c r="K66" i="25"/>
  <c r="K9" i="25"/>
  <c r="K17" i="25"/>
  <c r="K15" i="25"/>
  <c r="K122" i="25"/>
  <c r="K119" i="25"/>
  <c r="K87" i="25"/>
  <c r="K55" i="25"/>
  <c r="K93" i="25"/>
  <c r="K105" i="25"/>
  <c r="K109" i="25"/>
  <c r="K19" i="25"/>
  <c r="K16" i="25"/>
  <c r="K20" i="25"/>
  <c r="K95" i="25"/>
  <c r="K90" i="25"/>
  <c r="K26" i="25"/>
  <c r="K21" i="25"/>
  <c r="K29" i="25"/>
  <c r="K125" i="25"/>
  <c r="K50" i="25"/>
  <c r="K121" i="25"/>
  <c r="K73" i="25"/>
  <c r="K126" i="25"/>
  <c r="K123" i="25"/>
  <c r="K83" i="25"/>
  <c r="K51" i="25"/>
  <c r="K77" i="25"/>
  <c r="K68" i="25"/>
  <c r="K96" i="25"/>
  <c r="K48" i="25"/>
  <c r="K54" i="25"/>
  <c r="K28" i="25"/>
  <c r="K39" i="25"/>
  <c r="K124" i="25"/>
  <c r="K114" i="25"/>
  <c r="K79" i="25"/>
  <c r="K70" i="25"/>
  <c r="K60" i="25"/>
  <c r="K88" i="25"/>
  <c r="K65" i="25"/>
  <c r="K84" i="25"/>
  <c r="K102" i="25"/>
  <c r="K12" i="25"/>
  <c r="K14" i="25"/>
  <c r="K130" i="25"/>
  <c r="K18" i="25"/>
  <c r="K7" i="25"/>
  <c r="L50" i="25"/>
  <c r="L30" i="25"/>
  <c r="L49" i="25"/>
  <c r="L59" i="25"/>
  <c r="L119" i="25"/>
  <c r="L43" i="25"/>
  <c r="L116" i="25"/>
  <c r="L99" i="25"/>
  <c r="L95" i="25"/>
  <c r="L51" i="25"/>
  <c r="L60" i="25"/>
  <c r="L38" i="25"/>
  <c r="L85" i="25"/>
  <c r="L115" i="25"/>
  <c r="L102" i="25"/>
  <c r="L82" i="25"/>
  <c r="L66" i="25"/>
  <c r="L93" i="25"/>
  <c r="L44" i="25"/>
  <c r="L21" i="25"/>
  <c r="L16" i="25"/>
  <c r="L29" i="25"/>
  <c r="L122" i="25"/>
  <c r="L84" i="25"/>
  <c r="L65" i="25"/>
  <c r="L79" i="25"/>
  <c r="L57" i="25"/>
  <c r="L15" i="25"/>
  <c r="L5" i="25"/>
  <c r="L6" i="25"/>
  <c r="L86" i="25"/>
  <c r="L70" i="25"/>
  <c r="L54" i="25"/>
  <c r="L87" i="25"/>
  <c r="L10" i="25"/>
  <c r="L47" i="25"/>
  <c r="L36" i="25"/>
  <c r="L39" i="25"/>
  <c r="L31" i="25"/>
  <c r="L46" i="25"/>
  <c r="L35" i="25"/>
  <c r="L24" i="25"/>
  <c r="L107" i="25"/>
  <c r="L94" i="25"/>
  <c r="L32" i="25"/>
  <c r="L68" i="25"/>
  <c r="L23" i="25"/>
  <c r="L28" i="25"/>
  <c r="L41" i="25"/>
  <c r="L117" i="25"/>
  <c r="L98" i="25"/>
  <c r="L67" i="25"/>
  <c r="L104" i="25"/>
  <c r="L71" i="25"/>
  <c r="L108" i="25"/>
  <c r="L12" i="25"/>
  <c r="L20" i="25"/>
  <c r="L22" i="25"/>
  <c r="L120" i="25"/>
  <c r="L100" i="25"/>
  <c r="L26" i="25"/>
  <c r="L121" i="25"/>
  <c r="L112" i="25"/>
  <c r="L110" i="25"/>
  <c r="L128" i="25"/>
  <c r="L92" i="25"/>
  <c r="L76" i="25"/>
  <c r="L27" i="25"/>
  <c r="L33" i="25"/>
  <c r="L123" i="25"/>
  <c r="L42" i="25"/>
  <c r="L109" i="25"/>
  <c r="L77" i="25"/>
  <c r="L89" i="25"/>
  <c r="L129" i="25"/>
  <c r="L124" i="25"/>
  <c r="L130" i="25"/>
  <c r="L81" i="25"/>
  <c r="L80" i="25"/>
  <c r="L56" i="25"/>
  <c r="L17" i="25"/>
  <c r="L127" i="25"/>
  <c r="L90" i="25"/>
  <c r="L74" i="25"/>
  <c r="L58" i="25"/>
  <c r="L34" i="25"/>
  <c r="L37" i="25"/>
  <c r="L114" i="25"/>
  <c r="L111" i="25"/>
  <c r="L105" i="25"/>
  <c r="L75" i="25"/>
  <c r="L64" i="25"/>
  <c r="L69" i="25"/>
  <c r="L88" i="25"/>
  <c r="L133" i="25"/>
  <c r="L113" i="25"/>
  <c r="L78" i="25"/>
  <c r="L62" i="25"/>
  <c r="L63" i="25"/>
  <c r="L97" i="25"/>
  <c r="L14" i="25"/>
  <c r="L40" i="25"/>
  <c r="L48" i="25"/>
  <c r="L73" i="25"/>
  <c r="L131" i="25"/>
  <c r="L132" i="25"/>
  <c r="L118" i="25"/>
  <c r="L126" i="25"/>
  <c r="L101" i="25"/>
  <c r="L55" i="25"/>
  <c r="L61" i="25"/>
  <c r="L7" i="25"/>
  <c r="L8" i="25"/>
  <c r="L125" i="25"/>
  <c r="L106" i="25"/>
  <c r="L53" i="25"/>
  <c r="L72" i="25"/>
  <c r="L19" i="25"/>
  <c r="L25" i="25"/>
  <c r="L103" i="25"/>
  <c r="L45" i="25"/>
  <c r="L9" i="25"/>
  <c r="L13" i="25"/>
  <c r="L83" i="25"/>
  <c r="L52" i="25"/>
  <c r="L91" i="25"/>
  <c r="L96" i="25"/>
  <c r="L11" i="25"/>
  <c r="L18" i="25"/>
  <c r="L112" i="26"/>
  <c r="L5" i="26"/>
  <c r="L123" i="26"/>
  <c r="L88" i="26"/>
  <c r="L115" i="26"/>
  <c r="L99" i="26"/>
  <c r="L96" i="26"/>
  <c r="L32" i="26"/>
  <c r="L101" i="26"/>
  <c r="L21" i="26"/>
  <c r="L65" i="26"/>
  <c r="L61" i="26"/>
  <c r="L42" i="26"/>
  <c r="L100" i="26"/>
  <c r="L82" i="26"/>
  <c r="L36" i="26"/>
  <c r="L7" i="26"/>
  <c r="L113" i="26"/>
  <c r="L81" i="26"/>
  <c r="L26" i="26"/>
  <c r="L46" i="26"/>
  <c r="L45" i="26"/>
  <c r="L56" i="26"/>
  <c r="L131" i="26"/>
  <c r="L13" i="26"/>
  <c r="L63" i="26"/>
  <c r="L122" i="26"/>
  <c r="L103" i="26"/>
  <c r="L76" i="26"/>
  <c r="L60" i="26"/>
  <c r="L30" i="26"/>
  <c r="L14" i="26"/>
  <c r="L71" i="26"/>
  <c r="L43" i="26"/>
  <c r="L6" i="26"/>
  <c r="L49" i="26"/>
  <c r="L91" i="26"/>
  <c r="L83" i="26"/>
  <c r="L102" i="26"/>
  <c r="L78" i="26"/>
  <c r="L104" i="26"/>
  <c r="L127" i="26"/>
  <c r="L86" i="26"/>
  <c r="L16" i="26"/>
  <c r="L35" i="26"/>
  <c r="L19" i="26"/>
  <c r="L37" i="26"/>
  <c r="L116" i="26"/>
  <c r="L98" i="26"/>
  <c r="L79" i="26"/>
  <c r="L20" i="26"/>
  <c r="L40" i="26"/>
  <c r="L57" i="26"/>
  <c r="L31" i="26"/>
  <c r="L15" i="26"/>
  <c r="L29" i="26"/>
  <c r="L121" i="26"/>
  <c r="L89" i="26"/>
  <c r="L109" i="26"/>
  <c r="L77" i="26"/>
  <c r="L130" i="26"/>
  <c r="L119" i="26"/>
  <c r="L92" i="26"/>
  <c r="L44" i="26"/>
  <c r="L8" i="26"/>
  <c r="L10" i="26"/>
  <c r="L74" i="26"/>
  <c r="L94" i="26"/>
  <c r="L118" i="26"/>
  <c r="L75" i="26"/>
  <c r="L64" i="26"/>
  <c r="L55" i="26"/>
  <c r="L117" i="26"/>
  <c r="L85" i="26"/>
  <c r="L47" i="26"/>
  <c r="L9" i="26"/>
  <c r="L132" i="26"/>
  <c r="L114" i="26"/>
  <c r="L95" i="26"/>
  <c r="L72" i="26"/>
  <c r="L73" i="26"/>
  <c r="L11" i="26"/>
  <c r="L97" i="26"/>
  <c r="L34" i="26"/>
  <c r="L18" i="26"/>
  <c r="L66" i="26"/>
  <c r="L25" i="26"/>
  <c r="L68" i="26"/>
  <c r="L70" i="26"/>
  <c r="L80" i="26"/>
  <c r="L24" i="26"/>
  <c r="L108" i="26"/>
  <c r="L90" i="26"/>
  <c r="L28" i="26"/>
  <c r="L38" i="26"/>
  <c r="L22" i="26"/>
  <c r="L33" i="26"/>
  <c r="L62" i="26"/>
  <c r="L17" i="26"/>
  <c r="L110" i="26"/>
  <c r="L126" i="26"/>
  <c r="L120" i="26"/>
  <c r="L107" i="26"/>
  <c r="L133" i="26"/>
  <c r="L48" i="26"/>
  <c r="L41" i="26"/>
  <c r="L27" i="26"/>
  <c r="L67" i="26"/>
  <c r="L128" i="26"/>
  <c r="L111" i="26"/>
  <c r="L84" i="26"/>
  <c r="L52" i="26"/>
  <c r="L54" i="26"/>
  <c r="L51" i="26"/>
  <c r="L69" i="26"/>
  <c r="L39" i="26"/>
  <c r="L23" i="26"/>
  <c r="L50" i="26"/>
  <c r="L105" i="26"/>
  <c r="L125" i="26"/>
  <c r="L93" i="26"/>
  <c r="L59" i="26"/>
  <c r="L129" i="26"/>
  <c r="L124" i="26"/>
  <c r="L106" i="26"/>
  <c r="L87" i="26"/>
  <c r="L12" i="26"/>
  <c r="L53" i="26"/>
  <c r="L58" i="26"/>
  <c r="K118" i="24"/>
  <c r="K102" i="24"/>
  <c r="K120" i="24"/>
  <c r="K104" i="24"/>
  <c r="K123" i="24"/>
  <c r="K93" i="24"/>
  <c r="K77" i="24"/>
  <c r="K61" i="24"/>
  <c r="K45" i="24"/>
  <c r="K29" i="24"/>
  <c r="K13" i="24"/>
  <c r="K109" i="24"/>
  <c r="K90" i="24"/>
  <c r="K119" i="24"/>
  <c r="K95" i="24"/>
  <c r="K79" i="24"/>
  <c r="K63" i="24"/>
  <c r="K47" i="24"/>
  <c r="K31" i="24"/>
  <c r="K15" i="24"/>
  <c r="K105" i="24"/>
  <c r="K88" i="24"/>
  <c r="K58" i="24"/>
  <c r="K26" i="24"/>
  <c r="K76" i="24"/>
  <c r="K44" i="24"/>
  <c r="K12" i="24"/>
  <c r="K70" i="24"/>
  <c r="K38" i="24"/>
  <c r="K6" i="24"/>
  <c r="K56" i="24"/>
  <c r="K24" i="24"/>
  <c r="K130" i="24"/>
  <c r="K114" i="24"/>
  <c r="K132" i="24"/>
  <c r="K116" i="24"/>
  <c r="K115" i="24"/>
  <c r="K89" i="24"/>
  <c r="K73" i="24"/>
  <c r="K57" i="24"/>
  <c r="K41" i="24"/>
  <c r="K25" i="24"/>
  <c r="K9" i="24"/>
  <c r="K133" i="24"/>
  <c r="K101" i="24"/>
  <c r="K111" i="24"/>
  <c r="K91" i="24"/>
  <c r="K75" i="24"/>
  <c r="K59" i="24"/>
  <c r="K43" i="24"/>
  <c r="K27" i="24"/>
  <c r="K11" i="24"/>
  <c r="K129" i="24"/>
  <c r="K100" i="24"/>
  <c r="K82" i="24"/>
  <c r="K50" i="24"/>
  <c r="K18" i="24"/>
  <c r="K68" i="24"/>
  <c r="K36" i="24"/>
  <c r="K62" i="24"/>
  <c r="K30" i="24"/>
  <c r="K80" i="24"/>
  <c r="K48" i="24"/>
  <c r="K16" i="24"/>
  <c r="K126" i="24"/>
  <c r="K110" i="24"/>
  <c r="K128" i="24"/>
  <c r="K112" i="24"/>
  <c r="K107" i="24"/>
  <c r="K85" i="24"/>
  <c r="K69" i="24"/>
  <c r="K53" i="24"/>
  <c r="K37" i="24"/>
  <c r="K21" i="24"/>
  <c r="K5" i="24"/>
  <c r="K125" i="24"/>
  <c r="K98" i="24"/>
  <c r="K103" i="24"/>
  <c r="K87" i="24"/>
  <c r="K71" i="24"/>
  <c r="K55" i="24"/>
  <c r="K39" i="24"/>
  <c r="K23" i="24"/>
  <c r="K7" i="24"/>
  <c r="K121" i="24"/>
  <c r="K96" i="24"/>
  <c r="K74" i="24"/>
  <c r="K42" i="24"/>
  <c r="K10" i="24"/>
  <c r="K60" i="24"/>
  <c r="K28" i="24"/>
  <c r="K86" i="24"/>
  <c r="K54" i="24"/>
  <c r="K22" i="24"/>
  <c r="K72" i="24"/>
  <c r="K40" i="24"/>
  <c r="K8" i="24"/>
  <c r="K122" i="24"/>
  <c r="K106" i="24"/>
  <c r="K124" i="24"/>
  <c r="K108" i="24"/>
  <c r="K131" i="24"/>
  <c r="K97" i="24"/>
  <c r="K81" i="24"/>
  <c r="K65" i="24"/>
  <c r="K49" i="24"/>
  <c r="K33" i="24"/>
  <c r="K17" i="24"/>
  <c r="K117" i="24"/>
  <c r="K94" i="24"/>
  <c r="K127" i="24"/>
  <c r="K99" i="24"/>
  <c r="K83" i="24"/>
  <c r="K67" i="24"/>
  <c r="K51" i="24"/>
  <c r="K35" i="24"/>
  <c r="K19" i="24"/>
  <c r="K113" i="24"/>
  <c r="K92" i="24"/>
  <c r="K66" i="24"/>
  <c r="K34" i="24"/>
  <c r="K84" i="24"/>
  <c r="K52" i="24"/>
  <c r="K20" i="24"/>
  <c r="K78" i="24"/>
  <c r="K46" i="24"/>
  <c r="K14" i="24"/>
  <c r="K64" i="24"/>
  <c r="K32" i="24"/>
  <c r="K118" i="23"/>
  <c r="K26" i="23"/>
  <c r="K45" i="23"/>
  <c r="K62" i="23"/>
  <c r="K43" i="23"/>
  <c r="K128" i="23"/>
  <c r="K79" i="23"/>
  <c r="K55" i="23"/>
  <c r="K81" i="23"/>
  <c r="K101" i="23"/>
  <c r="K67" i="23"/>
  <c r="K104" i="23"/>
  <c r="K74" i="23"/>
  <c r="K116" i="23"/>
  <c r="K12" i="23"/>
  <c r="K73" i="23"/>
  <c r="K27" i="23"/>
  <c r="K109" i="23"/>
  <c r="K56" i="23"/>
  <c r="K80" i="23"/>
  <c r="K44" i="23"/>
  <c r="K105" i="23"/>
  <c r="K69" i="23"/>
  <c r="K49" i="23"/>
  <c r="K127" i="23"/>
  <c r="K77" i="23"/>
  <c r="K100" i="23"/>
  <c r="K51" i="23"/>
  <c r="K18" i="23"/>
  <c r="K61" i="23"/>
  <c r="K93" i="23"/>
  <c r="K69" i="26"/>
  <c r="K129" i="26"/>
  <c r="K29" i="26"/>
  <c r="K126" i="26"/>
  <c r="K31" i="26"/>
  <c r="K61" i="26"/>
  <c r="K26" i="26"/>
  <c r="K72" i="26"/>
  <c r="K105" i="26"/>
  <c r="K58" i="26"/>
  <c r="K132" i="26"/>
  <c r="K97" i="26"/>
  <c r="K50" i="26"/>
  <c r="K119" i="26"/>
  <c r="K86" i="26"/>
  <c r="K75" i="26"/>
  <c r="K62" i="26"/>
  <c r="K22" i="26"/>
  <c r="K79" i="26"/>
  <c r="K19" i="26"/>
  <c r="K99" i="26"/>
  <c r="K80" i="26"/>
  <c r="K32" i="26"/>
  <c r="K60" i="26"/>
  <c r="K102" i="26"/>
  <c r="K130" i="26"/>
  <c r="K76" i="26"/>
  <c r="K24" i="26"/>
  <c r="K81" i="26"/>
  <c r="K36" i="26"/>
  <c r="K9" i="26"/>
  <c r="K41" i="26"/>
  <c r="K120" i="26"/>
  <c r="K53" i="26"/>
  <c r="L65" i="30"/>
  <c r="L48" i="30"/>
  <c r="L37" i="30"/>
  <c r="L8" i="30"/>
  <c r="L83" i="30"/>
  <c r="L119" i="30"/>
  <c r="L32" i="30"/>
  <c r="L129" i="30"/>
  <c r="L12" i="30"/>
  <c r="L88" i="30"/>
  <c r="L54" i="30"/>
  <c r="L101" i="30"/>
  <c r="L86" i="30"/>
  <c r="L67" i="30"/>
  <c r="L26" i="30"/>
  <c r="L92" i="30"/>
  <c r="L44" i="30"/>
  <c r="L68" i="30"/>
  <c r="L99" i="30"/>
  <c r="L35" i="30"/>
  <c r="L29" i="30"/>
  <c r="L9" i="30"/>
  <c r="L58" i="30"/>
  <c r="L18" i="30"/>
  <c r="L121" i="30"/>
  <c r="L55" i="30"/>
  <c r="L6" i="30"/>
  <c r="L125" i="30"/>
  <c r="L124" i="30"/>
  <c r="L14" i="30"/>
  <c r="L129" i="32"/>
  <c r="L35" i="32"/>
  <c r="L56" i="32"/>
  <c r="L66" i="32"/>
  <c r="L11" i="32"/>
  <c r="L29" i="32"/>
  <c r="L54" i="32"/>
  <c r="L123" i="32"/>
  <c r="L80" i="32"/>
  <c r="L32" i="32"/>
  <c r="L94" i="32"/>
  <c r="L24" i="32"/>
  <c r="L43" i="32"/>
  <c r="L127" i="32"/>
  <c r="L109" i="32"/>
  <c r="L97" i="32"/>
  <c r="L50" i="32"/>
  <c r="L102" i="32"/>
  <c r="L26" i="32"/>
  <c r="L90" i="32"/>
  <c r="L84" i="32"/>
  <c r="L30" i="32"/>
  <c r="L104" i="32"/>
  <c r="L14" i="32"/>
  <c r="L115" i="32"/>
  <c r="L58" i="32"/>
  <c r="L33" i="32"/>
  <c r="L133" i="32"/>
  <c r="L78" i="32"/>
  <c r="L39" i="32"/>
  <c r="L38" i="32"/>
  <c r="L112" i="32"/>
  <c r="L88" i="32"/>
  <c r="M38" i="32"/>
  <c r="P38" i="32" s="1"/>
  <c r="K31" i="32"/>
  <c r="K83" i="32"/>
  <c r="K117" i="32"/>
  <c r="K43" i="32"/>
  <c r="K51" i="32"/>
  <c r="K34" i="32"/>
  <c r="K16" i="32"/>
  <c r="K29" i="32"/>
  <c r="K118" i="32"/>
  <c r="K98" i="32"/>
  <c r="K99" i="32"/>
  <c r="K19" i="32"/>
  <c r="K123" i="32"/>
  <c r="K48" i="32"/>
  <c r="K17" i="32"/>
  <c r="K25" i="32"/>
  <c r="K113" i="32"/>
  <c r="K66" i="32"/>
  <c r="K112" i="32"/>
  <c r="K119" i="32"/>
  <c r="K64" i="32"/>
  <c r="K44" i="32"/>
  <c r="K49" i="32"/>
  <c r="K56" i="32"/>
  <c r="K130" i="32"/>
  <c r="K108" i="32"/>
  <c r="K100" i="32"/>
  <c r="K37" i="32"/>
  <c r="K32" i="32"/>
  <c r="K111" i="30"/>
  <c r="K33" i="30"/>
  <c r="K124" i="30"/>
  <c r="K20" i="30"/>
  <c r="K61" i="30"/>
  <c r="K24" i="30"/>
  <c r="K70" i="30"/>
  <c r="K130" i="30"/>
  <c r="K114" i="30"/>
  <c r="K98" i="30"/>
  <c r="K82" i="30"/>
  <c r="K77" i="30"/>
  <c r="K109" i="30"/>
  <c r="K58" i="30"/>
  <c r="K46" i="30"/>
  <c r="K83" i="30"/>
  <c r="K59" i="30"/>
  <c r="K107" i="30"/>
  <c r="K29" i="30"/>
  <c r="K72" i="30"/>
  <c r="K54" i="30"/>
  <c r="K34" i="30"/>
  <c r="K49" i="30"/>
  <c r="K6" i="30"/>
  <c r="K121" i="30"/>
  <c r="K89" i="30"/>
  <c r="K120" i="30"/>
  <c r="K55" i="30"/>
  <c r="K19" i="30"/>
  <c r="K116" i="30"/>
  <c r="K62" i="30"/>
  <c r="K15" i="30"/>
  <c r="K92" i="30"/>
  <c r="K127" i="30"/>
  <c r="K25" i="30"/>
  <c r="K56" i="30"/>
  <c r="K53" i="30"/>
  <c r="K18" i="30"/>
  <c r="K126" i="30"/>
  <c r="K110" i="30"/>
  <c r="K94" i="30"/>
  <c r="K28" i="30"/>
  <c r="K76" i="30"/>
  <c r="K133" i="30"/>
  <c r="K101" i="30"/>
  <c r="K104" i="30"/>
  <c r="K132" i="30"/>
  <c r="K78" i="30"/>
  <c r="K51" i="30"/>
  <c r="K26" i="30"/>
  <c r="K131" i="30"/>
  <c r="K99" i="30"/>
  <c r="K21" i="30"/>
  <c r="K108" i="30"/>
  <c r="K66" i="30"/>
  <c r="K85" i="30"/>
  <c r="K10" i="30"/>
  <c r="K73" i="30"/>
  <c r="K39" i="30"/>
  <c r="K113" i="30"/>
  <c r="K74" i="30"/>
  <c r="K35" i="30"/>
  <c r="K88" i="30"/>
  <c r="K47" i="30"/>
  <c r="K87" i="30"/>
  <c r="K103" i="30"/>
  <c r="K23" i="30"/>
  <c r="K119" i="30"/>
  <c r="K17" i="30"/>
  <c r="K50" i="30"/>
  <c r="K45" i="30"/>
  <c r="K122" i="30"/>
  <c r="K106" i="30"/>
  <c r="K90" i="30"/>
  <c r="K84" i="30"/>
  <c r="K16" i="30"/>
  <c r="K81" i="30"/>
  <c r="K27" i="30"/>
  <c r="K125" i="30"/>
  <c r="K93" i="30"/>
  <c r="K40" i="30"/>
  <c r="K12" i="30"/>
  <c r="K11" i="30"/>
  <c r="K100" i="30"/>
  <c r="K128" i="30"/>
  <c r="K75" i="30"/>
  <c r="K44" i="30"/>
  <c r="K123" i="30"/>
  <c r="K91" i="30"/>
  <c r="K13" i="30"/>
  <c r="K79" i="30"/>
  <c r="K65" i="30"/>
  <c r="K105" i="30"/>
  <c r="K48" i="30"/>
  <c r="K71" i="30"/>
  <c r="K36" i="30"/>
  <c r="K112" i="30"/>
  <c r="K95" i="30"/>
  <c r="K9" i="30"/>
  <c r="K32" i="30"/>
  <c r="K69" i="30"/>
  <c r="K30" i="30"/>
  <c r="K118" i="30"/>
  <c r="K102" i="30"/>
  <c r="K86" i="30"/>
  <c r="K43" i="30"/>
  <c r="K8" i="30"/>
  <c r="K37" i="30"/>
  <c r="K14" i="30"/>
  <c r="K117" i="30"/>
  <c r="K80" i="30"/>
  <c r="K64" i="30"/>
  <c r="K41" i="30"/>
  <c r="K52" i="30"/>
  <c r="K22" i="30"/>
  <c r="K96" i="30"/>
  <c r="K67" i="30"/>
  <c r="K7" i="30"/>
  <c r="K115" i="30"/>
  <c r="K5" i="30"/>
  <c r="K60" i="30"/>
  <c r="K38" i="30"/>
  <c r="K57" i="30"/>
  <c r="K129" i="30"/>
  <c r="K97" i="30"/>
  <c r="K42" i="30"/>
  <c r="K63" i="30"/>
  <c r="K31" i="30"/>
  <c r="K68" i="30"/>
  <c r="M17" i="30"/>
  <c r="P17" i="30" s="1"/>
  <c r="M10" i="30"/>
  <c r="P10" i="30" s="1"/>
  <c r="M37" i="30"/>
  <c r="P37" i="30" s="1"/>
  <c r="M28" i="30"/>
  <c r="P28" i="30" s="1"/>
  <c r="M27" i="30"/>
  <c r="P27" i="30" s="1"/>
  <c r="M19" i="30"/>
  <c r="P19" i="30" s="1"/>
  <c r="M61" i="30"/>
  <c r="P61" i="30" s="1"/>
  <c r="M74" i="30"/>
  <c r="P74" i="30" s="1"/>
  <c r="M15" i="30"/>
  <c r="P15" i="30" s="1"/>
  <c r="M12" i="30"/>
  <c r="P12" i="30" s="1"/>
  <c r="M38" i="30"/>
  <c r="P38" i="30" s="1"/>
  <c r="M110" i="30"/>
  <c r="P110" i="30" s="1"/>
  <c r="M88" i="30"/>
  <c r="P88" i="30" s="1"/>
  <c r="M114" i="30"/>
  <c r="P114" i="30" s="1"/>
  <c r="M60" i="30"/>
  <c r="P60" i="30" s="1"/>
  <c r="M33" i="30"/>
  <c r="P33" i="30" s="1"/>
  <c r="M20" i="30"/>
  <c r="P20" i="30" s="1"/>
  <c r="M31" i="30"/>
  <c r="P31" i="30" s="1"/>
  <c r="M75" i="30"/>
  <c r="P75" i="30" s="1"/>
  <c r="M39" i="30"/>
  <c r="P39" i="30" s="1"/>
  <c r="M123" i="30"/>
  <c r="P123" i="30" s="1"/>
  <c r="M87" i="30"/>
  <c r="P87" i="30" s="1"/>
  <c r="M47" i="30"/>
  <c r="P47" i="30" s="1"/>
  <c r="M124" i="30"/>
  <c r="P124" i="30" s="1"/>
  <c r="M73" i="30"/>
  <c r="P73" i="30" s="1"/>
  <c r="K35" i="12" s="1"/>
  <c r="Q35" i="12" s="1"/>
  <c r="M94" i="30"/>
  <c r="P94" i="30" s="1"/>
  <c r="M90" i="30"/>
  <c r="P90" i="30" s="1"/>
  <c r="M118" i="30"/>
  <c r="P118" i="30" s="1"/>
  <c r="M128" i="30"/>
  <c r="P128" i="30" s="1"/>
  <c r="M98" i="30"/>
  <c r="P98" i="30" s="1"/>
  <c r="M41" i="30"/>
  <c r="P41" i="30" s="1"/>
  <c r="M77" i="30"/>
  <c r="P77" i="30" s="1"/>
  <c r="M56" i="30"/>
  <c r="P56" i="30" s="1"/>
  <c r="M30" i="30"/>
  <c r="P30" i="30" s="1"/>
  <c r="M23" i="30"/>
  <c r="P23" i="30" s="1"/>
  <c r="M26" i="30"/>
  <c r="P26" i="30" s="1"/>
  <c r="M53" i="30"/>
  <c r="P53" i="30" s="1"/>
  <c r="M7" i="30"/>
  <c r="P7" i="30" s="1"/>
  <c r="M132" i="30"/>
  <c r="P132" i="30" s="1"/>
  <c r="M85" i="30"/>
  <c r="P85" i="30" s="1"/>
  <c r="M62" i="30"/>
  <c r="P62" i="30" s="1"/>
  <c r="M42" i="30"/>
  <c r="P42" i="30" s="1"/>
  <c r="M84" i="30"/>
  <c r="P84" i="30" s="1"/>
  <c r="M121" i="30"/>
  <c r="P121" i="30" s="1"/>
  <c r="M105" i="30"/>
  <c r="P105" i="30" s="1"/>
  <c r="M89" i="30"/>
  <c r="P89" i="30" s="1"/>
  <c r="M50" i="30"/>
  <c r="P50" i="30" s="1"/>
  <c r="M52" i="30"/>
  <c r="P52" i="30" s="1"/>
  <c r="M21" i="30"/>
  <c r="P21" i="30" s="1"/>
  <c r="M131" i="30"/>
  <c r="P131" i="30" s="1"/>
  <c r="M127" i="30"/>
  <c r="P127" i="30" s="1"/>
  <c r="M67" i="30"/>
  <c r="P67" i="30" s="1"/>
  <c r="M34" i="30"/>
  <c r="P34" i="30" s="1"/>
  <c r="M107" i="30"/>
  <c r="P107" i="30" s="1"/>
  <c r="M71" i="30"/>
  <c r="P71" i="30" s="1"/>
  <c r="M43" i="30"/>
  <c r="P43" i="30" s="1"/>
  <c r="K6" i="12" s="1"/>
  <c r="Q6" i="12" s="1"/>
  <c r="M108" i="30"/>
  <c r="P108" i="30" s="1"/>
  <c r="M65" i="30"/>
  <c r="P65" i="30" s="1"/>
  <c r="M46" i="30"/>
  <c r="P46" i="30" s="1"/>
  <c r="M112" i="30"/>
  <c r="P112" i="30" s="1"/>
  <c r="M133" i="30"/>
  <c r="P133" i="30" s="1"/>
  <c r="M117" i="30"/>
  <c r="P117" i="30" s="1"/>
  <c r="M101" i="30"/>
  <c r="P101" i="30" s="1"/>
  <c r="M78" i="30"/>
  <c r="P78" i="30" s="1"/>
  <c r="M54" i="30"/>
  <c r="P54" i="30" s="1"/>
  <c r="M86" i="30"/>
  <c r="P86" i="30" s="1"/>
  <c r="M16" i="30"/>
  <c r="P16" i="30" s="1"/>
  <c r="M45" i="30"/>
  <c r="P45" i="30" s="1"/>
  <c r="M18" i="30"/>
  <c r="P18" i="30" s="1"/>
  <c r="M116" i="30"/>
  <c r="P116" i="30" s="1"/>
  <c r="M102" i="30"/>
  <c r="P102" i="30" s="1"/>
  <c r="M120" i="30"/>
  <c r="P120" i="30" s="1"/>
  <c r="M44" i="30"/>
  <c r="P44" i="30" s="1"/>
  <c r="M25" i="30"/>
  <c r="P25" i="30" s="1"/>
  <c r="M24" i="30"/>
  <c r="P24" i="30" s="1"/>
  <c r="M115" i="30"/>
  <c r="P115" i="30" s="1"/>
  <c r="M111" i="30"/>
  <c r="P111" i="30" s="1"/>
  <c r="M59" i="30"/>
  <c r="P59" i="30" s="1"/>
  <c r="M22" i="30"/>
  <c r="P22" i="30" s="1"/>
  <c r="M91" i="30"/>
  <c r="P91" i="30" s="1"/>
  <c r="M119" i="30"/>
  <c r="P119" i="30" s="1"/>
  <c r="M63" i="30"/>
  <c r="P63" i="30" s="1"/>
  <c r="M92" i="30"/>
  <c r="P92" i="30" s="1"/>
  <c r="M57" i="30"/>
  <c r="P57" i="30" s="1"/>
  <c r="M58" i="30"/>
  <c r="P58" i="30" s="1"/>
  <c r="M40" i="30"/>
  <c r="P40" i="30" s="1"/>
  <c r="M96" i="30"/>
  <c r="P96" i="30" s="1"/>
  <c r="M66" i="30"/>
  <c r="P66" i="30" s="1"/>
  <c r="M9" i="30"/>
  <c r="P9" i="30" s="1"/>
  <c r="M72" i="30"/>
  <c r="P72" i="30" s="1"/>
  <c r="M6" i="30"/>
  <c r="P6" i="30" s="1"/>
  <c r="M5" i="30"/>
  <c r="P5" i="30" s="1"/>
  <c r="M80" i="30"/>
  <c r="P80" i="30" s="1"/>
  <c r="M29" i="30"/>
  <c r="P29" i="30" s="1"/>
  <c r="M32" i="30"/>
  <c r="P32" i="30" s="1"/>
  <c r="M69" i="30"/>
  <c r="P69" i="30" s="1"/>
  <c r="M48" i="30"/>
  <c r="P48" i="30" s="1"/>
  <c r="M35" i="30"/>
  <c r="P35" i="30" s="1"/>
  <c r="M13" i="30"/>
  <c r="P13" i="30" s="1"/>
  <c r="M11" i="30"/>
  <c r="P11" i="30" s="1"/>
  <c r="M100" i="30"/>
  <c r="P100" i="30" s="1"/>
  <c r="M106" i="30"/>
  <c r="P106" i="30" s="1"/>
  <c r="M104" i="30"/>
  <c r="P104" i="30" s="1"/>
  <c r="M76" i="30"/>
  <c r="P76" i="30" s="1"/>
  <c r="M129" i="30"/>
  <c r="P129" i="30" s="1"/>
  <c r="M113" i="30"/>
  <c r="P113" i="30" s="1"/>
  <c r="M97" i="30"/>
  <c r="P97" i="30" s="1"/>
  <c r="M68" i="30"/>
  <c r="P68" i="30" s="1"/>
  <c r="M70" i="30"/>
  <c r="P70" i="30" s="1"/>
  <c r="M82" i="30"/>
  <c r="P82" i="30" s="1"/>
  <c r="M79" i="30"/>
  <c r="P79" i="30" s="1"/>
  <c r="M99" i="30"/>
  <c r="P99" i="30" s="1"/>
  <c r="M95" i="30"/>
  <c r="P95" i="30" s="1"/>
  <c r="M51" i="30"/>
  <c r="P51" i="30" s="1"/>
  <c r="M36" i="30"/>
  <c r="P36" i="30" s="1"/>
  <c r="M103" i="30"/>
  <c r="P103" i="30" s="1"/>
  <c r="M55" i="30"/>
  <c r="P55" i="30" s="1"/>
  <c r="M81" i="30"/>
  <c r="P81" i="30" s="1"/>
  <c r="M49" i="30"/>
  <c r="P49" i="30" s="1"/>
  <c r="M126" i="30"/>
  <c r="P126" i="30" s="1"/>
  <c r="M122" i="30"/>
  <c r="P122" i="30" s="1"/>
  <c r="M125" i="30"/>
  <c r="P125" i="30" s="1"/>
  <c r="M109" i="30"/>
  <c r="P109" i="30" s="1"/>
  <c r="M93" i="30"/>
  <c r="P93" i="30" s="1"/>
  <c r="M130" i="30"/>
  <c r="P130" i="30" s="1"/>
  <c r="M8" i="30"/>
  <c r="P8" i="30" s="1"/>
  <c r="M83" i="30"/>
  <c r="P83" i="30" s="1"/>
  <c r="M64" i="30"/>
  <c r="P64" i="30" s="1"/>
  <c r="M14" i="30"/>
  <c r="P14" i="30" s="1"/>
  <c r="M6" i="32"/>
  <c r="P6" i="32" s="1"/>
  <c r="M79" i="32"/>
  <c r="P79" i="32" s="1"/>
  <c r="M45" i="32"/>
  <c r="P45" i="32" s="1"/>
  <c r="M57" i="32"/>
  <c r="P57" i="32" s="1"/>
  <c r="M55" i="32"/>
  <c r="P55" i="32" s="1"/>
  <c r="M41" i="32"/>
  <c r="P41" i="32" s="1"/>
  <c r="M132" i="32"/>
  <c r="P132" i="32" s="1"/>
  <c r="M47" i="32"/>
  <c r="P47" i="32" s="1"/>
  <c r="M34" i="32"/>
  <c r="P34" i="32" s="1"/>
  <c r="M35" i="32"/>
  <c r="P35" i="32" s="1"/>
  <c r="M98" i="32"/>
  <c r="P98" i="32" s="1"/>
  <c r="M76" i="32"/>
  <c r="P76" i="32" s="1"/>
  <c r="M87" i="32"/>
  <c r="P87" i="32" s="1"/>
  <c r="M110" i="32"/>
  <c r="P110" i="32" s="1"/>
  <c r="M32" i="32"/>
  <c r="P32" i="32" s="1"/>
  <c r="M72" i="32"/>
  <c r="P72" i="32" s="1"/>
  <c r="M31" i="32"/>
  <c r="P31" i="32" s="1"/>
  <c r="M82" i="32"/>
  <c r="P82" i="32" s="1"/>
  <c r="M18" i="32"/>
  <c r="P18" i="32" s="1"/>
  <c r="M97" i="32"/>
  <c r="P97" i="32" s="1"/>
  <c r="M10" i="32"/>
  <c r="P10" i="32" s="1"/>
  <c r="M93" i="32"/>
  <c r="P93" i="32" s="1"/>
  <c r="M100" i="32"/>
  <c r="P100" i="32" s="1"/>
  <c r="M9" i="32"/>
  <c r="P9" i="32" s="1"/>
  <c r="M46" i="32"/>
  <c r="P46" i="32" s="1"/>
  <c r="M105" i="32"/>
  <c r="P105" i="32" s="1"/>
  <c r="M133" i="32"/>
  <c r="P133" i="32" s="1"/>
  <c r="M59" i="32"/>
  <c r="P59" i="32" s="1"/>
  <c r="M119" i="32"/>
  <c r="P119" i="32" s="1"/>
  <c r="M22" i="32"/>
  <c r="P22" i="32" s="1"/>
  <c r="M78" i="32"/>
  <c r="P78" i="32" s="1"/>
  <c r="M85" i="32"/>
  <c r="P85" i="32" s="1"/>
  <c r="M96" i="32"/>
  <c r="P96" i="32" s="1"/>
  <c r="M130" i="32"/>
  <c r="P130" i="32" s="1"/>
  <c r="M40" i="32"/>
  <c r="P40" i="32" s="1"/>
  <c r="M42" i="32"/>
  <c r="P42" i="32" s="1"/>
  <c r="M49" i="32"/>
  <c r="P49" i="32" s="1"/>
  <c r="M88" i="32"/>
  <c r="P88" i="32" s="1"/>
  <c r="M20" i="32"/>
  <c r="P20" i="32" s="1"/>
  <c r="M28" i="32"/>
  <c r="P28" i="32" s="1"/>
  <c r="M131" i="32"/>
  <c r="P131" i="32" s="1"/>
  <c r="M83" i="32"/>
  <c r="P83" i="32" s="1"/>
  <c r="M111" i="32"/>
  <c r="P111" i="32" s="1"/>
  <c r="M81" i="32"/>
  <c r="P81" i="32" s="1"/>
  <c r="M116" i="32"/>
  <c r="P116" i="32" s="1"/>
  <c r="M12" i="32"/>
  <c r="P12" i="32" s="1"/>
  <c r="M69" i="32"/>
  <c r="P69" i="32" s="1"/>
  <c r="M56" i="32"/>
  <c r="P56" i="32" s="1"/>
  <c r="M91" i="32"/>
  <c r="P91" i="32" s="1"/>
  <c r="M48" i="32"/>
  <c r="P48" i="32" s="1"/>
  <c r="M43" i="32"/>
  <c r="P43" i="32" s="1"/>
  <c r="K9" i="12" s="1"/>
  <c r="Q9" i="12" s="1"/>
  <c r="M84" i="32"/>
  <c r="P84" i="32" s="1"/>
  <c r="M104" i="32"/>
  <c r="P104" i="32" s="1"/>
  <c r="M8" i="32"/>
  <c r="P8" i="32" s="1"/>
  <c r="M66" i="32"/>
  <c r="P66" i="32" s="1"/>
  <c r="M60" i="32"/>
  <c r="P60" i="32" s="1"/>
  <c r="M51" i="32"/>
  <c r="P51" i="32" s="1"/>
  <c r="M125" i="32"/>
  <c r="P125" i="32" s="1"/>
  <c r="M14" i="32"/>
  <c r="P14" i="32" s="1"/>
  <c r="M75" i="32"/>
  <c r="P75" i="32" s="1"/>
  <c r="M7" i="32"/>
  <c r="P7" i="32" s="1"/>
  <c r="M92" i="32"/>
  <c r="P92" i="32" s="1"/>
  <c r="M58" i="32"/>
  <c r="P58" i="32" s="1"/>
  <c r="M30" i="32"/>
  <c r="P30" i="32" s="1"/>
  <c r="M124" i="32"/>
  <c r="P124" i="32" s="1"/>
  <c r="M127" i="32"/>
  <c r="P127" i="32" s="1"/>
  <c r="M23" i="32"/>
  <c r="P23" i="32" s="1"/>
  <c r="M114" i="32"/>
  <c r="P114" i="32" s="1"/>
  <c r="M101" i="32"/>
  <c r="P101" i="32" s="1"/>
  <c r="M94" i="32"/>
  <c r="P94" i="32" s="1"/>
  <c r="M123" i="32"/>
  <c r="P123" i="32" s="1"/>
  <c r="M102" i="32"/>
  <c r="P102" i="32" s="1"/>
  <c r="M103" i="32"/>
  <c r="P103" i="32" s="1"/>
  <c r="M108" i="32"/>
  <c r="P108" i="32" s="1"/>
  <c r="M74" i="32"/>
  <c r="P74" i="32" s="1"/>
  <c r="M26" i="32"/>
  <c r="P26" i="32" s="1"/>
  <c r="M71" i="32"/>
  <c r="P71" i="32" s="1"/>
  <c r="M50" i="32"/>
  <c r="P50" i="32" s="1"/>
  <c r="M44" i="32"/>
  <c r="P44" i="32" s="1"/>
  <c r="M37" i="32"/>
  <c r="P37" i="32" s="1"/>
  <c r="M36" i="32"/>
  <c r="P36" i="32" s="1"/>
  <c r="M86" i="32"/>
  <c r="P86" i="32" s="1"/>
  <c r="M118" i="32"/>
  <c r="P118" i="32" s="1"/>
  <c r="M70" i="32"/>
  <c r="P70" i="32" s="1"/>
  <c r="M19" i="32"/>
  <c r="P19" i="32" s="1"/>
  <c r="M11" i="32"/>
  <c r="P11" i="32" s="1"/>
  <c r="M63" i="32"/>
  <c r="P63" i="32" s="1"/>
  <c r="M126" i="32"/>
  <c r="P126" i="32" s="1"/>
  <c r="M107" i="32"/>
  <c r="P107" i="32" s="1"/>
  <c r="M122" i="32"/>
  <c r="P122" i="32" s="1"/>
  <c r="M68" i="32"/>
  <c r="P68" i="32" s="1"/>
  <c r="M33" i="32"/>
  <c r="P33" i="32" s="1"/>
  <c r="M99" i="32"/>
  <c r="P99" i="32" s="1"/>
  <c r="M95" i="32"/>
  <c r="P95" i="32" s="1"/>
  <c r="M61" i="32"/>
  <c r="P61" i="32" s="1"/>
  <c r="M65" i="32"/>
  <c r="P65" i="32" s="1"/>
  <c r="M13" i="32"/>
  <c r="P13" i="32" s="1"/>
  <c r="M77" i="32"/>
  <c r="P77" i="32" s="1"/>
  <c r="M117" i="32"/>
  <c r="P117" i="32" s="1"/>
  <c r="M115" i="32"/>
  <c r="P115" i="32" s="1"/>
  <c r="M24" i="32"/>
  <c r="P24" i="32" s="1"/>
  <c r="M39" i="32"/>
  <c r="P39" i="32" s="1"/>
  <c r="M21" i="32"/>
  <c r="P21" i="32" s="1"/>
  <c r="M29" i="32"/>
  <c r="P29" i="32" s="1"/>
  <c r="M112" i="32"/>
  <c r="P112" i="32" s="1"/>
  <c r="M53" i="32"/>
  <c r="P53" i="32" s="1"/>
  <c r="M73" i="32"/>
  <c r="P73" i="32" s="1"/>
  <c r="K38" i="12" s="1"/>
  <c r="Q38" i="12" s="1"/>
  <c r="M128" i="32"/>
  <c r="P128" i="32" s="1"/>
  <c r="M113" i="32"/>
  <c r="P113" i="32" s="1"/>
  <c r="M80" i="32"/>
  <c r="P80" i="32" s="1"/>
  <c r="M54" i="32"/>
  <c r="P54" i="32" s="1"/>
  <c r="M64" i="32"/>
  <c r="P64" i="32" s="1"/>
  <c r="M120" i="32"/>
  <c r="P120" i="32" s="1"/>
  <c r="M27" i="32"/>
  <c r="P27" i="32" s="1"/>
  <c r="M15" i="32"/>
  <c r="P15" i="32" s="1"/>
  <c r="M67" i="32"/>
  <c r="P67" i="32" s="1"/>
  <c r="M106" i="32"/>
  <c r="P106" i="32" s="1"/>
  <c r="M17" i="32"/>
  <c r="P17" i="32" s="1"/>
  <c r="M89" i="32"/>
  <c r="P89" i="32" s="1"/>
  <c r="M52" i="32"/>
  <c r="P52" i="32" s="1"/>
  <c r="M129" i="32"/>
  <c r="P129" i="32" s="1"/>
  <c r="M90" i="32"/>
  <c r="P90" i="32" s="1"/>
  <c r="M121" i="32"/>
  <c r="P121" i="32" s="1"/>
  <c r="M16" i="32"/>
  <c r="P16" i="32" s="1"/>
  <c r="M62" i="32"/>
  <c r="P62" i="32" s="1"/>
  <c r="M109" i="32"/>
  <c r="P109" i="32" s="1"/>
  <c r="L62" i="29"/>
  <c r="L128" i="29"/>
  <c r="L8" i="29"/>
  <c r="L26" i="29"/>
  <c r="L9" i="29"/>
  <c r="L52" i="29"/>
  <c r="L131" i="29"/>
  <c r="L77" i="29"/>
  <c r="L85" i="29"/>
  <c r="L32" i="29"/>
  <c r="L80" i="29"/>
  <c r="L7" i="29"/>
  <c r="L119" i="29"/>
  <c r="L89" i="29"/>
  <c r="L106" i="29"/>
  <c r="L88" i="29"/>
  <c r="L103" i="29"/>
  <c r="L14" i="29"/>
  <c r="L107" i="29"/>
  <c r="L13" i="29"/>
  <c r="L97" i="29"/>
  <c r="L39" i="29"/>
  <c r="L34" i="29"/>
  <c r="L65" i="29"/>
  <c r="L10" i="29"/>
  <c r="L115" i="29"/>
  <c r="L110" i="29"/>
  <c r="L27" i="29"/>
  <c r="L23" i="29"/>
  <c r="L58" i="29"/>
  <c r="L109" i="29"/>
  <c r="L63" i="29"/>
  <c r="L111" i="29"/>
  <c r="K25" i="22"/>
  <c r="K94" i="22"/>
  <c r="K44" i="22"/>
  <c r="K28" i="22"/>
  <c r="K49" i="22"/>
  <c r="K90" i="22"/>
  <c r="K129" i="22"/>
  <c r="K132" i="22"/>
  <c r="K24" i="22"/>
  <c r="K113" i="22"/>
  <c r="N5" i="22"/>
  <c r="K110" i="22"/>
  <c r="K23" i="22"/>
  <c r="K131" i="22"/>
  <c r="K60" i="22"/>
  <c r="K88" i="22"/>
  <c r="K69" i="22"/>
  <c r="K122" i="22"/>
  <c r="K43" i="22"/>
  <c r="K62" i="22"/>
  <c r="K105" i="22"/>
  <c r="K126" i="22"/>
  <c r="K77" i="22"/>
  <c r="K67" i="22"/>
  <c r="K12" i="22"/>
  <c r="K114" i="22"/>
  <c r="K8" i="22"/>
  <c r="K118" i="22"/>
  <c r="K121" i="22"/>
  <c r="K86" i="22"/>
  <c r="K56" i="22"/>
  <c r="K63" i="22"/>
  <c r="K53" i="22"/>
  <c r="K112" i="22"/>
  <c r="K41" i="27"/>
  <c r="K34" i="27"/>
  <c r="K45" i="27"/>
  <c r="K96" i="27"/>
  <c r="K85" i="27"/>
  <c r="K93" i="27"/>
  <c r="K28" i="27"/>
  <c r="K20" i="27"/>
  <c r="K63" i="27"/>
  <c r="K74" i="27"/>
  <c r="K76" i="27"/>
  <c r="K106" i="27"/>
  <c r="K89" i="27"/>
  <c r="K43" i="27"/>
  <c r="K27" i="27"/>
  <c r="K11" i="27"/>
  <c r="K120" i="27"/>
  <c r="K30" i="27"/>
  <c r="K22" i="27"/>
  <c r="K122" i="27"/>
  <c r="K124" i="27"/>
  <c r="K112" i="27"/>
  <c r="K117" i="27"/>
  <c r="K103" i="27"/>
  <c r="K98" i="27"/>
  <c r="K94" i="27"/>
  <c r="K40" i="27"/>
  <c r="K48" i="27"/>
  <c r="K16" i="27"/>
  <c r="K13" i="27"/>
  <c r="K57" i="27"/>
  <c r="K33" i="27"/>
  <c r="K37" i="27"/>
  <c r="K59" i="27"/>
  <c r="K75" i="27"/>
  <c r="K131" i="27"/>
  <c r="K82" i="27"/>
  <c r="K111" i="27"/>
  <c r="K68" i="27"/>
  <c r="K92" i="27"/>
  <c r="K52" i="27"/>
  <c r="K126" i="27"/>
  <c r="K39" i="27"/>
  <c r="K23" i="27"/>
  <c r="K7" i="27"/>
  <c r="K24" i="27"/>
  <c r="K100" i="27"/>
  <c r="K123" i="27"/>
  <c r="K121" i="27"/>
  <c r="K77" i="27"/>
  <c r="K102" i="27"/>
  <c r="K53" i="27"/>
  <c r="K86" i="27"/>
  <c r="K60" i="27"/>
  <c r="K109" i="27"/>
  <c r="K101" i="27"/>
  <c r="K118" i="27"/>
  <c r="K81" i="27"/>
  <c r="K108" i="27"/>
  <c r="K65" i="27"/>
  <c r="K88" i="27"/>
  <c r="K14" i="27"/>
  <c r="K42" i="27"/>
  <c r="K10" i="27"/>
  <c r="K64" i="27"/>
  <c r="K21" i="27"/>
  <c r="K44" i="27"/>
  <c r="K49" i="27"/>
  <c r="K17" i="27"/>
  <c r="K25" i="27"/>
  <c r="K50" i="27"/>
  <c r="K132" i="27"/>
  <c r="K104" i="27"/>
  <c r="K58" i="27"/>
  <c r="K83" i="27"/>
  <c r="K119" i="27"/>
  <c r="K70" i="27"/>
  <c r="K110" i="27"/>
  <c r="K127" i="27"/>
  <c r="K66" i="27"/>
  <c r="K51" i="27"/>
  <c r="K35" i="27"/>
  <c r="K19" i="27"/>
  <c r="K91" i="27"/>
  <c r="K61" i="27"/>
  <c r="K78" i="27"/>
  <c r="K38" i="27"/>
  <c r="K6" i="27"/>
  <c r="K130" i="27"/>
  <c r="K114" i="27"/>
  <c r="K71" i="27"/>
  <c r="K95" i="27"/>
  <c r="K62" i="27"/>
  <c r="K133" i="27"/>
  <c r="K107" i="27"/>
  <c r="K99" i="27"/>
  <c r="K90" i="27"/>
  <c r="K55" i="27"/>
  <c r="K46" i="27"/>
  <c r="K69" i="27"/>
  <c r="K32" i="27"/>
  <c r="K84" i="27"/>
  <c r="K12" i="27"/>
  <c r="K29" i="27"/>
  <c r="K36" i="27"/>
  <c r="K54" i="27"/>
  <c r="K18" i="27"/>
  <c r="K67" i="27"/>
  <c r="K9" i="27"/>
  <c r="K115" i="27"/>
  <c r="K116" i="27"/>
  <c r="K73" i="27"/>
  <c r="K47" i="27"/>
  <c r="K31" i="27"/>
  <c r="K15" i="27"/>
  <c r="K80" i="27"/>
  <c r="K129" i="27"/>
  <c r="K113" i="27"/>
  <c r="K87" i="27"/>
  <c r="K72" i="27"/>
  <c r="K125" i="27"/>
  <c r="K105" i="27"/>
  <c r="K97" i="27"/>
  <c r="K56" i="27"/>
  <c r="K79" i="27"/>
  <c r="K128" i="27"/>
  <c r="K8" i="27"/>
  <c r="K26" i="27"/>
  <c r="K132" i="23"/>
  <c r="K58" i="23"/>
  <c r="K112" i="23"/>
  <c r="K86" i="23"/>
  <c r="K83" i="23"/>
  <c r="K89" i="23"/>
  <c r="K110" i="23"/>
  <c r="K72" i="23"/>
  <c r="K49" i="26"/>
  <c r="K57" i="26"/>
  <c r="K82" i="26"/>
  <c r="K104" i="26"/>
  <c r="K78" i="26"/>
  <c r="K70" i="26"/>
  <c r="K64" i="26"/>
  <c r="K114" i="26"/>
  <c r="K34" i="26"/>
  <c r="K106" i="26"/>
  <c r="K116" i="26"/>
  <c r="K108" i="26"/>
  <c r="K118" i="26"/>
  <c r="L84" i="30"/>
  <c r="L63" i="30"/>
  <c r="L113" i="30"/>
  <c r="L22" i="30"/>
  <c r="L108" i="30"/>
  <c r="L43" i="30"/>
  <c r="L128" i="30"/>
  <c r="L105" i="30"/>
  <c r="L21" i="30"/>
  <c r="L69" i="30"/>
  <c r="L47" i="35"/>
  <c r="L74" i="35"/>
  <c r="L60" i="35"/>
  <c r="L49" i="35"/>
  <c r="L78" i="35"/>
  <c r="L75" i="35"/>
  <c r="L72" i="35"/>
  <c r="L53" i="35"/>
  <c r="L88" i="35"/>
  <c r="L103" i="35"/>
  <c r="L99" i="35"/>
  <c r="L126" i="35"/>
  <c r="L110" i="35"/>
  <c r="L94" i="35"/>
  <c r="L123" i="35"/>
  <c r="L128" i="35"/>
  <c r="L112" i="35"/>
  <c r="L97" i="35"/>
  <c r="L50" i="35"/>
  <c r="L55" i="35"/>
  <c r="L83" i="35"/>
  <c r="L90" i="35"/>
  <c r="L52" i="35"/>
  <c r="L73" i="35"/>
  <c r="L70" i="35"/>
  <c r="L67" i="35"/>
  <c r="L81" i="35"/>
  <c r="L64" i="35"/>
  <c r="L77" i="35"/>
  <c r="L122" i="35"/>
  <c r="L106" i="35"/>
  <c r="L87" i="35"/>
  <c r="L84" i="35"/>
  <c r="L95" i="35"/>
  <c r="L119" i="35"/>
  <c r="L124" i="35"/>
  <c r="L108" i="35"/>
  <c r="L100" i="35"/>
  <c r="L129" i="35"/>
  <c r="L121" i="35"/>
  <c r="L63" i="35"/>
  <c r="L71" i="35"/>
  <c r="L66" i="35"/>
  <c r="L58" i="35"/>
  <c r="L76" i="35"/>
  <c r="L65" i="35"/>
  <c r="L91" i="35"/>
  <c r="L62" i="35"/>
  <c r="L59" i="35"/>
  <c r="L56" i="35"/>
  <c r="L69" i="35"/>
  <c r="L96" i="35"/>
  <c r="L92" i="35"/>
  <c r="L133" i="35"/>
  <c r="L125" i="35"/>
  <c r="L118" i="35"/>
  <c r="L102" i="35"/>
  <c r="L93" i="35"/>
  <c r="L89" i="35"/>
  <c r="L120" i="35"/>
  <c r="L104" i="35"/>
  <c r="L127" i="35"/>
  <c r="L115" i="35"/>
  <c r="L111" i="35"/>
  <c r="L107" i="35"/>
  <c r="L113" i="35"/>
  <c r="L82" i="35"/>
  <c r="L79" i="35"/>
  <c r="L68" i="35"/>
  <c r="L45" i="35"/>
  <c r="L57" i="35"/>
  <c r="L54" i="35"/>
  <c r="L51" i="35"/>
  <c r="L80" i="35"/>
  <c r="L48" i="35"/>
  <c r="L61" i="35"/>
  <c r="L101" i="35"/>
  <c r="L109" i="35"/>
  <c r="L130" i="35"/>
  <c r="L114" i="35"/>
  <c r="L98" i="35"/>
  <c r="L85" i="35"/>
  <c r="L132" i="35"/>
  <c r="L116" i="35"/>
  <c r="L117" i="35"/>
  <c r="L105" i="35"/>
  <c r="L86" i="35"/>
  <c r="L46" i="35"/>
  <c r="L131" i="35"/>
  <c r="L65" i="32"/>
  <c r="L128" i="32"/>
  <c r="L59" i="32"/>
  <c r="L60" i="32"/>
  <c r="L48" i="32"/>
  <c r="L114" i="32"/>
  <c r="O4" i="32"/>
  <c r="L53" i="32"/>
  <c r="L40" i="32"/>
  <c r="K78" i="32"/>
  <c r="K92" i="32"/>
  <c r="K75" i="32"/>
  <c r="K106" i="32"/>
  <c r="K61" i="32"/>
  <c r="K62" i="32"/>
  <c r="K127" i="32"/>
  <c r="K74" i="32"/>
  <c r="K69" i="32"/>
  <c r="K50" i="32"/>
  <c r="M5" i="23"/>
  <c r="P5" i="23" s="1"/>
  <c r="M7" i="23"/>
  <c r="P7" i="23" s="1"/>
  <c r="M80" i="23"/>
  <c r="P80" i="23" s="1"/>
  <c r="M13" i="23"/>
  <c r="P13" i="23" s="1"/>
  <c r="M100" i="23"/>
  <c r="P100" i="23" s="1"/>
  <c r="M102" i="23"/>
  <c r="P102" i="23" s="1"/>
  <c r="M122" i="23"/>
  <c r="P122" i="23" s="1"/>
  <c r="M108" i="23"/>
  <c r="P108" i="23" s="1"/>
  <c r="M64" i="23"/>
  <c r="P64" i="23" s="1"/>
  <c r="M69" i="23"/>
  <c r="P69" i="23" s="1"/>
  <c r="M36" i="23"/>
  <c r="P36" i="23" s="1"/>
  <c r="M119" i="23"/>
  <c r="P119" i="23" s="1"/>
  <c r="M77" i="23"/>
  <c r="P77" i="23" s="1"/>
  <c r="M131" i="23"/>
  <c r="P131" i="23" s="1"/>
  <c r="M121" i="23"/>
  <c r="P121" i="23" s="1"/>
  <c r="M85" i="23"/>
  <c r="P85" i="23" s="1"/>
  <c r="M105" i="23"/>
  <c r="P105" i="23" s="1"/>
  <c r="M94" i="23"/>
  <c r="P94" i="23" s="1"/>
  <c r="M30" i="23"/>
  <c r="P30" i="23" s="1"/>
  <c r="M130" i="23"/>
  <c r="P130" i="23" s="1"/>
  <c r="M66" i="23"/>
  <c r="P66" i="23" s="1"/>
  <c r="M17" i="23"/>
  <c r="P17" i="23" s="1"/>
  <c r="M39" i="23"/>
  <c r="P39" i="23" s="1"/>
  <c r="M12" i="23"/>
  <c r="P12" i="23" s="1"/>
  <c r="M35" i="23"/>
  <c r="P35" i="23" s="1"/>
  <c r="M109" i="23"/>
  <c r="P109" i="23" s="1"/>
  <c r="M120" i="23"/>
  <c r="P120" i="23" s="1"/>
  <c r="M56" i="23"/>
  <c r="P56" i="23" s="1"/>
  <c r="M52" i="23"/>
  <c r="P52" i="23" s="1"/>
  <c r="M55" i="23"/>
  <c r="P55" i="23" s="1"/>
  <c r="M42" i="23"/>
  <c r="P42" i="23" s="1"/>
  <c r="M54" i="23"/>
  <c r="P54" i="23" s="1"/>
  <c r="M21" i="23"/>
  <c r="P21" i="23" s="1"/>
  <c r="M87" i="23"/>
  <c r="P87" i="23" s="1"/>
  <c r="M14" i="23"/>
  <c r="P14" i="23" s="1"/>
  <c r="M9" i="23"/>
  <c r="P9" i="23" s="1"/>
  <c r="M6" i="23"/>
  <c r="P6" i="23" s="1"/>
  <c r="M67" i="23"/>
  <c r="P67" i="23" s="1"/>
  <c r="M22" i="23"/>
  <c r="P22" i="23" s="1"/>
  <c r="M92" i="23"/>
  <c r="P92" i="23" s="1"/>
  <c r="M88" i="23"/>
  <c r="P88" i="23" s="1"/>
  <c r="M58" i="23"/>
  <c r="P58" i="23" s="1"/>
  <c r="M50" i="23"/>
  <c r="P50" i="23" s="1"/>
  <c r="M81" i="23"/>
  <c r="P81" i="23" s="1"/>
  <c r="M112" i="23"/>
  <c r="P112" i="23" s="1"/>
  <c r="M124" i="23"/>
  <c r="P124" i="23" s="1"/>
  <c r="M116" i="23"/>
  <c r="P116" i="23" s="1"/>
  <c r="M118" i="23"/>
  <c r="P118" i="23" s="1"/>
  <c r="M103" i="23"/>
  <c r="P103" i="23" s="1"/>
  <c r="M86" i="23"/>
  <c r="P86" i="23" s="1"/>
  <c r="M49" i="23"/>
  <c r="P49" i="23" s="1"/>
  <c r="M73" i="23"/>
  <c r="P73" i="23" s="1"/>
  <c r="K41" i="12" s="1"/>
  <c r="Q41" i="12" s="1"/>
  <c r="M78" i="23"/>
  <c r="P78" i="23" s="1"/>
  <c r="M93" i="23"/>
  <c r="P93" i="23" s="1"/>
  <c r="M132" i="23"/>
  <c r="P132" i="23" s="1"/>
  <c r="M107" i="23"/>
  <c r="P107" i="23" s="1"/>
  <c r="M75" i="23"/>
  <c r="P75" i="23" s="1"/>
  <c r="M43" i="23"/>
  <c r="P43" i="23" s="1"/>
  <c r="K12" i="12" s="1"/>
  <c r="Q12" i="12" s="1"/>
  <c r="M26" i="23"/>
  <c r="P26" i="23" s="1"/>
  <c r="M99" i="23"/>
  <c r="P99" i="23" s="1"/>
  <c r="M83" i="23"/>
  <c r="P83" i="23" s="1"/>
  <c r="M33" i="23"/>
  <c r="P33" i="23" s="1"/>
  <c r="M25" i="23"/>
  <c r="P25" i="23" s="1"/>
  <c r="M79" i="23"/>
  <c r="P79" i="23" s="1"/>
  <c r="M72" i="23"/>
  <c r="P72" i="23" s="1"/>
  <c r="M44" i="23"/>
  <c r="P44" i="23" s="1"/>
  <c r="M20" i="23"/>
  <c r="P20" i="23" s="1"/>
  <c r="M106" i="23"/>
  <c r="P106" i="23" s="1"/>
  <c r="M84" i="23"/>
  <c r="P84" i="23" s="1"/>
  <c r="M19" i="23"/>
  <c r="P19" i="23" s="1"/>
  <c r="M97" i="23"/>
  <c r="P97" i="23" s="1"/>
  <c r="M8" i="23"/>
  <c r="P8" i="23" s="1"/>
  <c r="M47" i="23"/>
  <c r="P47" i="23" s="1"/>
  <c r="M61" i="23"/>
  <c r="P61" i="23" s="1"/>
  <c r="M27" i="23"/>
  <c r="P27" i="23" s="1"/>
  <c r="M125" i="23"/>
  <c r="P125" i="23" s="1"/>
  <c r="M76" i="23"/>
  <c r="P76" i="23" s="1"/>
  <c r="M113" i="23"/>
  <c r="P113" i="23" s="1"/>
  <c r="M128" i="23"/>
  <c r="P128" i="23" s="1"/>
  <c r="M133" i="23"/>
  <c r="P133" i="23" s="1"/>
  <c r="M37" i="23"/>
  <c r="P37" i="23" s="1"/>
  <c r="M74" i="23"/>
  <c r="P74" i="23" s="1"/>
  <c r="M63" i="23"/>
  <c r="P63" i="23" s="1"/>
  <c r="M111" i="23"/>
  <c r="P111" i="23" s="1"/>
  <c r="M48" i="23"/>
  <c r="P48" i="23" s="1"/>
  <c r="M126" i="23"/>
  <c r="P126" i="23" s="1"/>
  <c r="M62" i="23"/>
  <c r="P62" i="23" s="1"/>
  <c r="M98" i="23"/>
  <c r="P98" i="23" s="1"/>
  <c r="M34" i="23"/>
  <c r="P34" i="23" s="1"/>
  <c r="M90" i="23"/>
  <c r="P90" i="23" s="1"/>
  <c r="M40" i="23"/>
  <c r="P40" i="23" s="1"/>
  <c r="M45" i="23"/>
  <c r="P45" i="23" s="1"/>
  <c r="M28" i="23"/>
  <c r="P28" i="23" s="1"/>
  <c r="M104" i="23"/>
  <c r="P104" i="23" s="1"/>
  <c r="M65" i="23"/>
  <c r="P65" i="23" s="1"/>
  <c r="M95" i="23"/>
  <c r="P95" i="23" s="1"/>
  <c r="M32" i="23"/>
  <c r="P32" i="23" s="1"/>
  <c r="M129" i="23"/>
  <c r="P129" i="23" s="1"/>
  <c r="M71" i="23"/>
  <c r="P71" i="23" s="1"/>
  <c r="M38" i="23"/>
  <c r="P38" i="23" s="1"/>
  <c r="M115" i="23"/>
  <c r="P115" i="23" s="1"/>
  <c r="M117" i="23"/>
  <c r="P117" i="23" s="1"/>
  <c r="M41" i="23"/>
  <c r="P41" i="23" s="1"/>
  <c r="M10" i="23"/>
  <c r="P10" i="23" s="1"/>
  <c r="M11" i="23"/>
  <c r="P11" i="23" s="1"/>
  <c r="M82" i="23"/>
  <c r="P82" i="23" s="1"/>
  <c r="M23" i="23"/>
  <c r="P23" i="23" s="1"/>
  <c r="M51" i="23"/>
  <c r="P51" i="23" s="1"/>
  <c r="M60" i="23"/>
  <c r="P60" i="23" s="1"/>
  <c r="M57" i="23"/>
  <c r="P57" i="23" s="1"/>
  <c r="M114" i="23"/>
  <c r="P114" i="23" s="1"/>
  <c r="M96" i="23"/>
  <c r="P96" i="23" s="1"/>
  <c r="M110" i="23"/>
  <c r="P110" i="23" s="1"/>
  <c r="M46" i="23"/>
  <c r="P46" i="23" s="1"/>
  <c r="M29" i="23"/>
  <c r="P29" i="23" s="1"/>
  <c r="M70" i="23"/>
  <c r="P70" i="23" s="1"/>
  <c r="M15" i="23"/>
  <c r="P15" i="23" s="1"/>
  <c r="M123" i="23"/>
  <c r="P123" i="23" s="1"/>
  <c r="M91" i="23"/>
  <c r="P91" i="23" s="1"/>
  <c r="M59" i="23"/>
  <c r="P59" i="23" s="1"/>
  <c r="M68" i="23"/>
  <c r="P68" i="23" s="1"/>
  <c r="M16" i="23"/>
  <c r="P16" i="23" s="1"/>
  <c r="M24" i="23"/>
  <c r="P24" i="23" s="1"/>
  <c r="M127" i="23"/>
  <c r="P127" i="23" s="1"/>
  <c r="M89" i="23"/>
  <c r="P89" i="23" s="1"/>
  <c r="M18" i="23"/>
  <c r="P18" i="23" s="1"/>
  <c r="M101" i="23"/>
  <c r="P101" i="23" s="1"/>
  <c r="M53" i="23"/>
  <c r="P53" i="23" s="1"/>
  <c r="M31" i="23"/>
  <c r="P31" i="23" s="1"/>
  <c r="L125" i="29"/>
  <c r="L74" i="29"/>
  <c r="L96" i="29"/>
  <c r="L123" i="29"/>
  <c r="L55" i="29"/>
  <c r="L133" i="29"/>
  <c r="L53" i="29"/>
  <c r="L91" i="29"/>
  <c r="L73" i="29"/>
  <c r="L49" i="29"/>
  <c r="K97" i="22"/>
  <c r="K34" i="22"/>
  <c r="K107" i="22"/>
  <c r="K35" i="22"/>
  <c r="K92" i="22"/>
  <c r="K116" i="22"/>
  <c r="K79" i="22"/>
  <c r="K75" i="22"/>
  <c r="K10" i="22"/>
  <c r="K39" i="22"/>
  <c r="M100" i="7"/>
  <c r="P100" i="7" s="1"/>
  <c r="M51" i="7"/>
  <c r="P51" i="7" s="1"/>
  <c r="M117" i="10"/>
  <c r="P117" i="10" s="1"/>
  <c r="M124" i="7"/>
  <c r="P124" i="7" s="1"/>
  <c r="M15" i="3"/>
  <c r="P15" i="3" s="1"/>
  <c r="M34" i="10"/>
  <c r="P34" i="10" s="1"/>
  <c r="M34" i="3"/>
  <c r="P34" i="3" s="1"/>
  <c r="M47" i="9"/>
  <c r="P47" i="9" s="1"/>
  <c r="L6" i="31"/>
  <c r="L53" i="31"/>
  <c r="L88" i="31"/>
  <c r="L111" i="31"/>
  <c r="L26" i="31"/>
  <c r="L93" i="31"/>
  <c r="L121" i="31"/>
  <c r="L89" i="31"/>
  <c r="L58" i="31"/>
  <c r="L123" i="31"/>
  <c r="L76" i="31"/>
  <c r="L56" i="31"/>
  <c r="L21" i="31"/>
  <c r="L92" i="31"/>
  <c r="L104" i="31"/>
  <c r="L107" i="31"/>
  <c r="L49" i="31"/>
  <c r="L19" i="31"/>
  <c r="L117" i="31"/>
  <c r="L125" i="31"/>
  <c r="L94" i="31"/>
  <c r="L78" i="31"/>
  <c r="L45" i="31"/>
  <c r="L24" i="31"/>
  <c r="L8" i="31"/>
  <c r="L31" i="31"/>
  <c r="L22" i="31"/>
  <c r="L33" i="31"/>
  <c r="L120" i="31"/>
  <c r="L52" i="31"/>
  <c r="L54" i="31"/>
  <c r="L81" i="31"/>
  <c r="L75" i="31"/>
  <c r="L43" i="31"/>
  <c r="L114" i="31"/>
  <c r="L63" i="31"/>
  <c r="L11" i="31"/>
  <c r="L129" i="31"/>
  <c r="L113" i="31"/>
  <c r="L119" i="31"/>
  <c r="L87" i="31"/>
  <c r="L82" i="31"/>
  <c r="L50" i="31"/>
  <c r="L46" i="31"/>
  <c r="L47" i="31"/>
  <c r="L5" i="31"/>
  <c r="L39" i="31"/>
  <c r="L18" i="31"/>
  <c r="L57" i="31"/>
  <c r="L36" i="31"/>
  <c r="L20" i="31"/>
  <c r="L30" i="31"/>
  <c r="L7" i="31"/>
  <c r="L17" i="31"/>
  <c r="L96" i="31"/>
  <c r="L109" i="31"/>
  <c r="L103" i="31"/>
  <c r="L73" i="31"/>
  <c r="L67" i="31"/>
  <c r="L122" i="31"/>
  <c r="L38" i="31"/>
  <c r="L29" i="31"/>
  <c r="L115" i="31"/>
  <c r="L10" i="31"/>
  <c r="L105" i="31"/>
  <c r="L118" i="31"/>
  <c r="L86" i="31"/>
  <c r="L74" i="31"/>
  <c r="L42" i="31"/>
  <c r="L130" i="31"/>
  <c r="L128" i="31"/>
  <c r="L35" i="31"/>
  <c r="L108" i="31"/>
  <c r="L80" i="31"/>
  <c r="L98" i="31"/>
  <c r="L60" i="31"/>
  <c r="L71" i="31"/>
  <c r="L41" i="31"/>
  <c r="L32" i="31"/>
  <c r="L16" i="31"/>
  <c r="L15" i="31"/>
  <c r="L126" i="31"/>
  <c r="L84" i="31"/>
  <c r="L77" i="31"/>
  <c r="L132" i="31"/>
  <c r="L102" i="31"/>
  <c r="L59" i="31"/>
  <c r="L91" i="31"/>
  <c r="L62" i="31"/>
  <c r="L40" i="31"/>
  <c r="L69" i="31"/>
  <c r="L13" i="31"/>
  <c r="L9" i="31"/>
  <c r="L101" i="31"/>
  <c r="L112" i="31"/>
  <c r="L27" i="31"/>
  <c r="L25" i="31"/>
  <c r="L116" i="31"/>
  <c r="L97" i="31"/>
  <c r="L133" i="31"/>
  <c r="L66" i="31"/>
  <c r="L131" i="31"/>
  <c r="L90" i="31"/>
  <c r="L37" i="31"/>
  <c r="L124" i="31"/>
  <c r="L110" i="31"/>
  <c r="L34" i="31"/>
  <c r="L127" i="31"/>
  <c r="L85" i="31"/>
  <c r="L95" i="31"/>
  <c r="L72" i="31"/>
  <c r="L44" i="31"/>
  <c r="L79" i="31"/>
  <c r="L70" i="31"/>
  <c r="L48" i="31"/>
  <c r="L106" i="31"/>
  <c r="L65" i="31"/>
  <c r="L55" i="31"/>
  <c r="L28" i="31"/>
  <c r="L12" i="31"/>
  <c r="L23" i="31"/>
  <c r="L14" i="31"/>
  <c r="L68" i="31"/>
  <c r="L64" i="31"/>
  <c r="L100" i="31"/>
  <c r="L83" i="31"/>
  <c r="L51" i="31"/>
  <c r="L99" i="31"/>
  <c r="L61" i="31"/>
  <c r="K32" i="29"/>
  <c r="K120" i="29"/>
  <c r="K46" i="29"/>
  <c r="K107" i="29"/>
  <c r="K127" i="29"/>
  <c r="K125" i="29"/>
  <c r="K51" i="29"/>
  <c r="K17" i="29"/>
  <c r="K56" i="29"/>
  <c r="K105" i="29"/>
  <c r="K106" i="29"/>
  <c r="K104" i="29"/>
  <c r="K84" i="29"/>
  <c r="K50" i="29"/>
  <c r="K18" i="29"/>
  <c r="K98" i="29"/>
  <c r="K115" i="29"/>
  <c r="K103" i="29"/>
  <c r="K38" i="29"/>
  <c r="K114" i="29"/>
  <c r="K102" i="29"/>
  <c r="K116" i="29"/>
  <c r="K43" i="29"/>
  <c r="K108" i="29"/>
  <c r="K52" i="29"/>
  <c r="K101" i="29"/>
  <c r="K118" i="29"/>
  <c r="K71" i="29"/>
  <c r="K39" i="29"/>
  <c r="K33" i="29"/>
  <c r="K13" i="29"/>
  <c r="K6" i="29"/>
  <c r="K113" i="29"/>
  <c r="K16" i="29"/>
  <c r="K90" i="29"/>
  <c r="K30" i="29"/>
  <c r="K91" i="29"/>
  <c r="K111" i="29"/>
  <c r="K75" i="29"/>
  <c r="K37" i="29"/>
  <c r="K44" i="29"/>
  <c r="K109" i="29"/>
  <c r="K110" i="29"/>
  <c r="K35" i="29"/>
  <c r="K131" i="29"/>
  <c r="K119" i="29"/>
  <c r="K40" i="29"/>
  <c r="K89" i="29"/>
  <c r="K128" i="29"/>
  <c r="K96" i="29"/>
  <c r="K77" i="29"/>
  <c r="K42" i="29"/>
  <c r="K8" i="29"/>
  <c r="K130" i="29"/>
  <c r="K53" i="29"/>
  <c r="K88" i="29"/>
  <c r="K22" i="29"/>
  <c r="K69" i="29"/>
  <c r="K76" i="29"/>
  <c r="K27" i="29"/>
  <c r="K61" i="29"/>
  <c r="K36" i="29"/>
  <c r="K85" i="29"/>
  <c r="K63" i="29"/>
  <c r="K31" i="29"/>
  <c r="K124" i="29"/>
  <c r="K92" i="29"/>
  <c r="K97" i="29"/>
  <c r="K64" i="29"/>
  <c r="K14" i="29"/>
  <c r="K82" i="29"/>
  <c r="K95" i="29"/>
  <c r="K57" i="29"/>
  <c r="K12" i="29"/>
  <c r="K93" i="29"/>
  <c r="K19" i="29"/>
  <c r="K10" i="29"/>
  <c r="K29" i="29"/>
  <c r="K81" i="29"/>
  <c r="K24" i="29"/>
  <c r="K73" i="29"/>
  <c r="K79" i="29"/>
  <c r="K66" i="29"/>
  <c r="K34" i="29"/>
  <c r="K41" i="29"/>
  <c r="K21" i="29"/>
  <c r="K70" i="29"/>
  <c r="K60" i="29"/>
  <c r="K11" i="29"/>
  <c r="K20" i="29"/>
  <c r="K133" i="29"/>
  <c r="K132" i="29"/>
  <c r="K100" i="29"/>
  <c r="K94" i="29"/>
  <c r="K55" i="29"/>
  <c r="K23" i="29"/>
  <c r="K99" i="29"/>
  <c r="K87" i="29"/>
  <c r="K129" i="29"/>
  <c r="K48" i="29"/>
  <c r="K83" i="29"/>
  <c r="K62" i="29"/>
  <c r="K123" i="29"/>
  <c r="K5" i="29"/>
  <c r="K25" i="29"/>
  <c r="K80" i="29"/>
  <c r="K9" i="29"/>
  <c r="K67" i="29"/>
  <c r="K49" i="29"/>
  <c r="K72" i="29"/>
  <c r="K121" i="29"/>
  <c r="K58" i="29"/>
  <c r="K26" i="29"/>
  <c r="K7" i="29"/>
  <c r="K112" i="29"/>
  <c r="K122" i="29"/>
  <c r="K54" i="29"/>
  <c r="K28" i="29"/>
  <c r="K59" i="29"/>
  <c r="K68" i="29"/>
  <c r="K117" i="29"/>
  <c r="K86" i="29"/>
  <c r="K126" i="29"/>
  <c r="K78" i="29"/>
  <c r="K47" i="29"/>
  <c r="K15" i="29"/>
  <c r="K74" i="29"/>
  <c r="K65" i="29"/>
  <c r="K45" i="29"/>
  <c r="K54" i="23"/>
  <c r="K63" i="23"/>
  <c r="K23" i="23"/>
  <c r="K99" i="23"/>
  <c r="K35" i="23"/>
  <c r="K33" i="23"/>
  <c r="K66" i="23"/>
  <c r="K46" i="23"/>
  <c r="K119" i="23"/>
  <c r="K113" i="23"/>
  <c r="K92" i="23"/>
  <c r="K31" i="23"/>
  <c r="K48" i="23"/>
  <c r="K129" i="23"/>
  <c r="K30" i="23"/>
  <c r="K60" i="23"/>
  <c r="K103" i="23"/>
  <c r="K37" i="23"/>
  <c r="K57" i="23"/>
  <c r="K59" i="23"/>
  <c r="K97" i="23"/>
  <c r="K124" i="23"/>
  <c r="K52" i="23"/>
  <c r="K42" i="23"/>
  <c r="K98" i="23"/>
  <c r="K133" i="23"/>
  <c r="K47" i="23"/>
  <c r="K111" i="23"/>
  <c r="K34" i="23"/>
  <c r="K95" i="23"/>
  <c r="K78" i="23"/>
  <c r="K65" i="23"/>
  <c r="K10" i="23"/>
  <c r="K41" i="23"/>
  <c r="K85" i="23"/>
  <c r="K14" i="26"/>
  <c r="K111" i="26"/>
  <c r="K67" i="26"/>
  <c r="K46" i="26"/>
  <c r="K85" i="26"/>
  <c r="K55" i="26"/>
  <c r="K71" i="26"/>
  <c r="K123" i="26"/>
  <c r="K96" i="26"/>
  <c r="K77" i="26"/>
  <c r="K98" i="26"/>
  <c r="K52" i="26"/>
  <c r="K15" i="26"/>
  <c r="K38" i="26"/>
  <c r="K43" i="26"/>
  <c r="K66" i="26"/>
  <c r="K101" i="26"/>
  <c r="K59" i="26"/>
  <c r="K17" i="26"/>
  <c r="K91" i="26"/>
  <c r="K35" i="26"/>
  <c r="K112" i="26"/>
  <c r="K44" i="26"/>
  <c r="K113" i="26"/>
  <c r="K16" i="26"/>
  <c r="K87" i="26"/>
  <c r="K23" i="26"/>
  <c r="K107" i="26"/>
  <c r="K45" i="26"/>
  <c r="L90" i="30"/>
  <c r="L17" i="30"/>
  <c r="L74" i="30"/>
  <c r="L115" i="30"/>
  <c r="L39" i="30"/>
  <c r="L100" i="30"/>
  <c r="L16" i="30"/>
  <c r="L34" i="30"/>
  <c r="L98" i="30"/>
  <c r="L45" i="30"/>
  <c r="L120" i="30"/>
  <c r="L80" i="30"/>
  <c r="L117" i="30"/>
  <c r="L118" i="30"/>
  <c r="L85" i="30"/>
  <c r="L95" i="30"/>
  <c r="L77" i="30"/>
  <c r="L106" i="30"/>
  <c r="L47" i="30"/>
  <c r="L131" i="30"/>
  <c r="L60" i="30"/>
  <c r="L94" i="30"/>
  <c r="L75" i="30"/>
  <c r="L28" i="30"/>
  <c r="L52" i="30"/>
  <c r="L56" i="30"/>
  <c r="L104" i="30"/>
  <c r="L31" i="30"/>
  <c r="L81" i="30"/>
  <c r="L30" i="30"/>
  <c r="L64" i="32"/>
  <c r="L87" i="32"/>
  <c r="L106" i="32"/>
  <c r="L116" i="32"/>
  <c r="L93" i="32"/>
  <c r="L62" i="32"/>
  <c r="L57" i="32"/>
  <c r="L105" i="32"/>
  <c r="L13" i="32"/>
  <c r="L101" i="32"/>
  <c r="L37" i="32"/>
  <c r="L10" i="32"/>
  <c r="L8" i="32"/>
  <c r="L45" i="32"/>
  <c r="L61" i="32"/>
  <c r="L21" i="32"/>
  <c r="L122" i="32"/>
  <c r="L16" i="32"/>
  <c r="L113" i="32"/>
  <c r="L131" i="32"/>
  <c r="L22" i="32"/>
  <c r="L110" i="32"/>
  <c r="L52" i="32"/>
  <c r="L42" i="32"/>
  <c r="L41" i="32"/>
  <c r="L73" i="32"/>
  <c r="M132" i="35"/>
  <c r="P132" i="35" s="1"/>
  <c r="M108" i="35"/>
  <c r="P108" i="35" s="1"/>
  <c r="M83" i="35"/>
  <c r="P83" i="35" s="1"/>
  <c r="M128" i="35"/>
  <c r="P128" i="35" s="1"/>
  <c r="M127" i="35"/>
  <c r="P127" i="35" s="1"/>
  <c r="M111" i="35"/>
  <c r="P111" i="35" s="1"/>
  <c r="M95" i="35"/>
  <c r="P95" i="35" s="1"/>
  <c r="M121" i="35"/>
  <c r="P121" i="35" s="1"/>
  <c r="M105" i="35"/>
  <c r="P105" i="35" s="1"/>
  <c r="M62" i="35"/>
  <c r="P62" i="35" s="1"/>
  <c r="M69" i="35"/>
  <c r="P69" i="35" s="1"/>
  <c r="M75" i="35"/>
  <c r="P75" i="35" s="1"/>
  <c r="M96" i="35"/>
  <c r="P96" i="35" s="1"/>
  <c r="M88" i="35"/>
  <c r="P88" i="35" s="1"/>
  <c r="M63" i="35"/>
  <c r="P63" i="35" s="1"/>
  <c r="M90" i="35"/>
  <c r="P90" i="35" s="1"/>
  <c r="M122" i="35"/>
  <c r="P122" i="35" s="1"/>
  <c r="M106" i="35"/>
  <c r="P106" i="35" s="1"/>
  <c r="M87" i="35"/>
  <c r="P87" i="35" s="1"/>
  <c r="M66" i="35"/>
  <c r="P66" i="35" s="1"/>
  <c r="M65" i="35"/>
  <c r="P65" i="35" s="1"/>
  <c r="M61" i="35"/>
  <c r="P61" i="35" s="1"/>
  <c r="M82" i="35"/>
  <c r="P82" i="35" s="1"/>
  <c r="M45" i="35"/>
  <c r="P45" i="35" s="1"/>
  <c r="M84" i="35"/>
  <c r="P84" i="35" s="1"/>
  <c r="M124" i="35"/>
  <c r="P124" i="35" s="1"/>
  <c r="M104" i="35"/>
  <c r="P104" i="35" s="1"/>
  <c r="M116" i="35"/>
  <c r="P116" i="35" s="1"/>
  <c r="M123" i="35"/>
  <c r="P123" i="35" s="1"/>
  <c r="M107" i="35"/>
  <c r="P107" i="35" s="1"/>
  <c r="M72" i="35"/>
  <c r="P72" i="35" s="1"/>
  <c r="M71" i="35"/>
  <c r="P71" i="35" s="1"/>
  <c r="M133" i="35"/>
  <c r="P133" i="35" s="1"/>
  <c r="M117" i="35"/>
  <c r="P117" i="35" s="1"/>
  <c r="M100" i="35"/>
  <c r="P100" i="35" s="1"/>
  <c r="M54" i="35"/>
  <c r="P54" i="35" s="1"/>
  <c r="M53" i="35"/>
  <c r="P53" i="35" s="1"/>
  <c r="M59" i="35"/>
  <c r="P59" i="35" s="1"/>
  <c r="M91" i="35"/>
  <c r="P91" i="35" s="1"/>
  <c r="M76" i="35"/>
  <c r="P76" i="35" s="1"/>
  <c r="M47" i="35"/>
  <c r="P47" i="35" s="1"/>
  <c r="M118" i="35"/>
  <c r="P118" i="35" s="1"/>
  <c r="M102" i="35"/>
  <c r="P102" i="35" s="1"/>
  <c r="M58" i="35"/>
  <c r="P58" i="35" s="1"/>
  <c r="M49" i="35"/>
  <c r="P49" i="35" s="1"/>
  <c r="M48" i="35"/>
  <c r="P48" i="35" s="1"/>
  <c r="M52" i="35"/>
  <c r="P52" i="35" s="1"/>
  <c r="M51" i="35"/>
  <c r="P51" i="35" s="1"/>
  <c r="M120" i="35"/>
  <c r="P120" i="35" s="1"/>
  <c r="M119" i="35"/>
  <c r="P119" i="35" s="1"/>
  <c r="M103" i="35"/>
  <c r="P103" i="35" s="1"/>
  <c r="M64" i="35"/>
  <c r="P64" i="35" s="1"/>
  <c r="M85" i="35"/>
  <c r="P85" i="35" s="1"/>
  <c r="M55" i="35"/>
  <c r="P55" i="35" s="1"/>
  <c r="M129" i="35"/>
  <c r="P129" i="35" s="1"/>
  <c r="M113" i="35"/>
  <c r="P113" i="35" s="1"/>
  <c r="M78" i="35"/>
  <c r="P78" i="35" s="1"/>
  <c r="M73" i="35"/>
  <c r="P73" i="35" s="1"/>
  <c r="K32" i="12" s="1"/>
  <c r="Q32" i="12" s="1"/>
  <c r="M68" i="35"/>
  <c r="P68" i="35" s="1"/>
  <c r="M81" i="35"/>
  <c r="P81" i="35" s="1"/>
  <c r="M97" i="35"/>
  <c r="P97" i="35" s="1"/>
  <c r="M130" i="35"/>
  <c r="P130" i="35" s="1"/>
  <c r="M114" i="35"/>
  <c r="P114" i="35" s="1"/>
  <c r="M98" i="35"/>
  <c r="P98" i="35" s="1"/>
  <c r="M92" i="35"/>
  <c r="P92" i="35" s="1"/>
  <c r="M50" i="35"/>
  <c r="P50" i="35" s="1"/>
  <c r="M80" i="35"/>
  <c r="P80" i="35" s="1"/>
  <c r="M112" i="35"/>
  <c r="P112" i="35" s="1"/>
  <c r="M46" i="35"/>
  <c r="P46" i="35" s="1"/>
  <c r="M131" i="35"/>
  <c r="P131" i="35" s="1"/>
  <c r="M115" i="35"/>
  <c r="P115" i="35" s="1"/>
  <c r="M99" i="35"/>
  <c r="P99" i="35" s="1"/>
  <c r="M56" i="35"/>
  <c r="P56" i="35" s="1"/>
  <c r="M125" i="35"/>
  <c r="P125" i="35" s="1"/>
  <c r="M109" i="35"/>
  <c r="P109" i="35" s="1"/>
  <c r="M70" i="35"/>
  <c r="P70" i="35" s="1"/>
  <c r="M57" i="35"/>
  <c r="P57" i="35" s="1"/>
  <c r="M89" i="35"/>
  <c r="P89" i="35" s="1"/>
  <c r="M101" i="35"/>
  <c r="P101" i="35" s="1"/>
  <c r="M60" i="35"/>
  <c r="P60" i="35" s="1"/>
  <c r="M79" i="35"/>
  <c r="P79" i="35" s="1"/>
  <c r="M126" i="35"/>
  <c r="P126" i="35" s="1"/>
  <c r="M110" i="35"/>
  <c r="P110" i="35" s="1"/>
  <c r="M94" i="35"/>
  <c r="P94" i="35" s="1"/>
  <c r="M74" i="35"/>
  <c r="P74" i="35" s="1"/>
  <c r="M93" i="35"/>
  <c r="P93" i="35" s="1"/>
  <c r="M86" i="35"/>
  <c r="P86" i="35" s="1"/>
  <c r="M77" i="35"/>
  <c r="P77" i="35" s="1"/>
  <c r="M67" i="35"/>
  <c r="P67" i="35" s="1"/>
  <c r="P4" i="28"/>
  <c r="K88" i="32"/>
  <c r="K97" i="32"/>
  <c r="K23" i="32"/>
  <c r="K107" i="32"/>
  <c r="K86" i="32"/>
  <c r="K125" i="32"/>
  <c r="K27" i="32"/>
  <c r="K42" i="32"/>
  <c r="K104" i="32"/>
  <c r="K40" i="32"/>
  <c r="K55" i="32"/>
  <c r="K133" i="32"/>
  <c r="K132" i="32"/>
  <c r="K52" i="32"/>
  <c r="K96" i="32"/>
  <c r="K38" i="32"/>
  <c r="K131" i="32"/>
  <c r="K41" i="32"/>
  <c r="K67" i="32"/>
  <c r="K80" i="32"/>
  <c r="K94" i="32"/>
  <c r="K36" i="32"/>
  <c r="K47" i="32"/>
  <c r="K116" i="32"/>
  <c r="K9" i="32"/>
  <c r="K102" i="32"/>
  <c r="K89" i="32"/>
  <c r="K101" i="32"/>
  <c r="K70" i="32"/>
  <c r="K22" i="32"/>
  <c r="K26" i="32"/>
  <c r="K124" i="32"/>
  <c r="K91" i="32"/>
  <c r="K20" i="32"/>
  <c r="N4" i="28"/>
  <c r="O4" i="28"/>
  <c r="K4" i="28"/>
  <c r="M6" i="24"/>
  <c r="P6" i="24" s="1"/>
  <c r="M32" i="24"/>
  <c r="P32" i="24" s="1"/>
  <c r="M12" i="24"/>
  <c r="P12" i="24" s="1"/>
  <c r="M101" i="24"/>
  <c r="P101" i="24" s="1"/>
  <c r="M58" i="24"/>
  <c r="P58" i="24" s="1"/>
  <c r="M30" i="24"/>
  <c r="P30" i="24" s="1"/>
  <c r="M129" i="24"/>
  <c r="P129" i="24" s="1"/>
  <c r="M23" i="24"/>
  <c r="P23" i="24" s="1"/>
  <c r="M104" i="24"/>
  <c r="P104" i="24" s="1"/>
  <c r="M78" i="24"/>
  <c r="P78" i="24" s="1"/>
  <c r="M10" i="24"/>
  <c r="P10" i="24" s="1"/>
  <c r="M25" i="24"/>
  <c r="P25" i="24" s="1"/>
  <c r="M63" i="24"/>
  <c r="P63" i="24" s="1"/>
  <c r="M130" i="24"/>
  <c r="P130" i="24" s="1"/>
  <c r="M60" i="24"/>
  <c r="P60" i="24" s="1"/>
  <c r="M42" i="24"/>
  <c r="P42" i="24" s="1"/>
  <c r="M41" i="24"/>
  <c r="P41" i="24" s="1"/>
  <c r="M103" i="24"/>
  <c r="P103" i="24" s="1"/>
  <c r="M79" i="24"/>
  <c r="P79" i="24" s="1"/>
  <c r="M36" i="24"/>
  <c r="P36" i="24" s="1"/>
  <c r="M24" i="24"/>
  <c r="P24" i="24" s="1"/>
  <c r="M107" i="24"/>
  <c r="P107" i="24" s="1"/>
  <c r="M13" i="24"/>
  <c r="P13" i="24" s="1"/>
  <c r="M77" i="24"/>
  <c r="P77" i="24" s="1"/>
  <c r="M51" i="24"/>
  <c r="P51" i="24" s="1"/>
  <c r="M125" i="24"/>
  <c r="P125" i="24" s="1"/>
  <c r="M118" i="24"/>
  <c r="P118" i="24" s="1"/>
  <c r="M132" i="24"/>
  <c r="P132" i="24" s="1"/>
  <c r="M84" i="24"/>
  <c r="P84" i="24" s="1"/>
  <c r="M54" i="24"/>
  <c r="P54" i="24" s="1"/>
  <c r="M8" i="24"/>
  <c r="P8" i="24" s="1"/>
  <c r="M123" i="24"/>
  <c r="P123" i="24" s="1"/>
  <c r="M37" i="24"/>
  <c r="P37" i="24" s="1"/>
  <c r="M105" i="24"/>
  <c r="P105" i="24" s="1"/>
  <c r="M96" i="24"/>
  <c r="P96" i="24" s="1"/>
  <c r="M11" i="24"/>
  <c r="P11" i="24" s="1"/>
  <c r="M75" i="24"/>
  <c r="P75" i="24" s="1"/>
  <c r="M39" i="24"/>
  <c r="P39" i="24" s="1"/>
  <c r="M120" i="24"/>
  <c r="P120" i="24" s="1"/>
  <c r="M71" i="24"/>
  <c r="P71" i="24" s="1"/>
  <c r="M62" i="24"/>
  <c r="P62" i="24" s="1"/>
  <c r="M64" i="24"/>
  <c r="P64" i="24" s="1"/>
  <c r="M17" i="24"/>
  <c r="P17" i="24" s="1"/>
  <c r="M55" i="24"/>
  <c r="P55" i="24" s="1"/>
  <c r="M122" i="24"/>
  <c r="P122" i="24" s="1"/>
  <c r="M14" i="24"/>
  <c r="P14" i="24" s="1"/>
  <c r="M90" i="24"/>
  <c r="P90" i="24" s="1"/>
  <c r="M57" i="24"/>
  <c r="P57" i="24" s="1"/>
  <c r="M95" i="24"/>
  <c r="P95" i="24" s="1"/>
  <c r="M46" i="24"/>
  <c r="P46" i="24" s="1"/>
  <c r="M115" i="24"/>
  <c r="P115" i="24" s="1"/>
  <c r="M73" i="24"/>
  <c r="P73" i="24" s="1"/>
  <c r="K42" i="12" s="1"/>
  <c r="Q42" i="12" s="1"/>
  <c r="M117" i="24"/>
  <c r="P117" i="24" s="1"/>
  <c r="M70" i="24"/>
  <c r="P70" i="24" s="1"/>
  <c r="M82" i="24"/>
  <c r="P82" i="24" s="1"/>
  <c r="M29" i="24"/>
  <c r="P29" i="24" s="1"/>
  <c r="M93" i="24"/>
  <c r="P93" i="24" s="1"/>
  <c r="M88" i="24"/>
  <c r="P88" i="24" s="1"/>
  <c r="M67" i="24"/>
  <c r="P67" i="24" s="1"/>
  <c r="M52" i="24"/>
  <c r="P52" i="24" s="1"/>
  <c r="M22" i="24"/>
  <c r="P22" i="24" s="1"/>
  <c r="M66" i="24"/>
  <c r="P66" i="24" s="1"/>
  <c r="M53" i="24"/>
  <c r="P53" i="24" s="1"/>
  <c r="M127" i="24"/>
  <c r="P127" i="24" s="1"/>
  <c r="M27" i="24"/>
  <c r="P27" i="24" s="1"/>
  <c r="M91" i="24"/>
  <c r="P91" i="24" s="1"/>
  <c r="M108" i="24"/>
  <c r="P108" i="24" s="1"/>
  <c r="M7" i="24"/>
  <c r="P7" i="24" s="1"/>
  <c r="M33" i="24"/>
  <c r="P33" i="24" s="1"/>
  <c r="M97" i="24"/>
  <c r="P97" i="24" s="1"/>
  <c r="M65" i="24"/>
  <c r="P65" i="24" s="1"/>
  <c r="M76" i="24"/>
  <c r="P76" i="24" s="1"/>
  <c r="M26" i="24"/>
  <c r="P26" i="24" s="1"/>
  <c r="M49" i="24"/>
  <c r="P49" i="24" s="1"/>
  <c r="M119" i="24"/>
  <c r="P119" i="24" s="1"/>
  <c r="M87" i="24"/>
  <c r="P87" i="24" s="1"/>
  <c r="M48" i="24"/>
  <c r="P48" i="24" s="1"/>
  <c r="M89" i="24"/>
  <c r="P89" i="24" s="1"/>
  <c r="M80" i="24"/>
  <c r="P80" i="24" s="1"/>
  <c r="M113" i="24"/>
  <c r="P113" i="24" s="1"/>
  <c r="M15" i="24"/>
  <c r="P15" i="24" s="1"/>
  <c r="M38" i="24"/>
  <c r="P38" i="24" s="1"/>
  <c r="M50" i="24"/>
  <c r="P50" i="24" s="1"/>
  <c r="M45" i="24"/>
  <c r="P45" i="24" s="1"/>
  <c r="M121" i="24"/>
  <c r="P121" i="24" s="1"/>
  <c r="M111" i="24"/>
  <c r="P111" i="24" s="1"/>
  <c r="M19" i="24"/>
  <c r="P19" i="24" s="1"/>
  <c r="M83" i="24"/>
  <c r="P83" i="24" s="1"/>
  <c r="M100" i="24"/>
  <c r="P100" i="24" s="1"/>
  <c r="M20" i="24"/>
  <c r="P20" i="24" s="1"/>
  <c r="M72" i="24"/>
  <c r="P72" i="24" s="1"/>
  <c r="M34" i="24"/>
  <c r="P34" i="24" s="1"/>
  <c r="M69" i="24"/>
  <c r="P69" i="24" s="1"/>
  <c r="M43" i="24"/>
  <c r="P43" i="24" s="1"/>
  <c r="K13" i="12" s="1"/>
  <c r="Q13" i="12" s="1"/>
  <c r="M109" i="24"/>
  <c r="P109" i="24" s="1"/>
  <c r="M110" i="24"/>
  <c r="P110" i="24" s="1"/>
  <c r="M124" i="24"/>
  <c r="P124" i="24" s="1"/>
  <c r="M5" i="24"/>
  <c r="P5" i="24" s="1"/>
  <c r="M106" i="24"/>
  <c r="P106" i="24" s="1"/>
  <c r="M92" i="24"/>
  <c r="P92" i="24" s="1"/>
  <c r="M98" i="24"/>
  <c r="P98" i="24" s="1"/>
  <c r="M44" i="24"/>
  <c r="P44" i="24" s="1"/>
  <c r="M131" i="24"/>
  <c r="P131" i="24" s="1"/>
  <c r="M81" i="24"/>
  <c r="P81" i="24" s="1"/>
  <c r="M133" i="24"/>
  <c r="P133" i="24" s="1"/>
  <c r="M28" i="24"/>
  <c r="P28" i="24" s="1"/>
  <c r="M74" i="24"/>
  <c r="P74" i="24" s="1"/>
  <c r="M31" i="24"/>
  <c r="P31" i="24" s="1"/>
  <c r="M112" i="24"/>
  <c r="P112" i="24" s="1"/>
  <c r="M16" i="24"/>
  <c r="P16" i="24" s="1"/>
  <c r="M9" i="24"/>
  <c r="P9" i="24" s="1"/>
  <c r="M47" i="24"/>
  <c r="P47" i="24" s="1"/>
  <c r="M114" i="24"/>
  <c r="P114" i="24" s="1"/>
  <c r="M128" i="24"/>
  <c r="P128" i="24" s="1"/>
  <c r="M68" i="24"/>
  <c r="P68" i="24" s="1"/>
  <c r="M56" i="24"/>
  <c r="P56" i="24" s="1"/>
  <c r="M18" i="24"/>
  <c r="P18" i="24" s="1"/>
  <c r="M61" i="24"/>
  <c r="P61" i="24" s="1"/>
  <c r="M35" i="24"/>
  <c r="P35" i="24" s="1"/>
  <c r="M99" i="24"/>
  <c r="P99" i="24" s="1"/>
  <c r="M102" i="24"/>
  <c r="P102" i="24" s="1"/>
  <c r="M116" i="24"/>
  <c r="P116" i="24" s="1"/>
  <c r="M86" i="24"/>
  <c r="P86" i="24" s="1"/>
  <c r="M40" i="24"/>
  <c r="P40" i="24" s="1"/>
  <c r="M94" i="24"/>
  <c r="P94" i="24" s="1"/>
  <c r="M21" i="24"/>
  <c r="P21" i="24" s="1"/>
  <c r="M85" i="24"/>
  <c r="P85" i="24" s="1"/>
  <c r="M59" i="24"/>
  <c r="P59" i="24" s="1"/>
  <c r="M126" i="24"/>
  <c r="P126" i="24" s="1"/>
  <c r="M109" i="25"/>
  <c r="P109" i="25" s="1"/>
  <c r="M49" i="25"/>
  <c r="P49" i="25" s="1"/>
  <c r="M50" i="25"/>
  <c r="P50" i="25" s="1"/>
  <c r="M112" i="25"/>
  <c r="P112" i="25" s="1"/>
  <c r="M90" i="25"/>
  <c r="P90" i="25" s="1"/>
  <c r="M62" i="25"/>
  <c r="P62" i="25" s="1"/>
  <c r="M72" i="25"/>
  <c r="P72" i="25" s="1"/>
  <c r="M37" i="25"/>
  <c r="P37" i="25" s="1"/>
  <c r="M9" i="25"/>
  <c r="P9" i="25" s="1"/>
  <c r="M120" i="25"/>
  <c r="P120" i="25" s="1"/>
  <c r="M114" i="25"/>
  <c r="P114" i="25" s="1"/>
  <c r="M43" i="25"/>
  <c r="P43" i="25" s="1"/>
  <c r="K14" i="12" s="1"/>
  <c r="Q14" i="12" s="1"/>
  <c r="M60" i="25"/>
  <c r="P60" i="25" s="1"/>
  <c r="M131" i="25"/>
  <c r="P131" i="25" s="1"/>
  <c r="M115" i="25"/>
  <c r="P115" i="25" s="1"/>
  <c r="M111" i="25"/>
  <c r="P111" i="25" s="1"/>
  <c r="M32" i="25"/>
  <c r="P32" i="25" s="1"/>
  <c r="M10" i="25"/>
  <c r="P10" i="25" s="1"/>
  <c r="M129" i="25"/>
  <c r="P129" i="25" s="1"/>
  <c r="M101" i="25"/>
  <c r="P101" i="25" s="1"/>
  <c r="M95" i="25"/>
  <c r="P95" i="25" s="1"/>
  <c r="M7" i="25"/>
  <c r="P7" i="25" s="1"/>
  <c r="M124" i="25"/>
  <c r="P124" i="25" s="1"/>
  <c r="M126" i="25"/>
  <c r="P126" i="25" s="1"/>
  <c r="M35" i="25"/>
  <c r="P35" i="25" s="1"/>
  <c r="M34" i="25"/>
  <c r="P34" i="25" s="1"/>
  <c r="M33" i="25"/>
  <c r="P33" i="25" s="1"/>
  <c r="M5" i="25"/>
  <c r="P5" i="25" s="1"/>
  <c r="M113" i="25"/>
  <c r="P113" i="25" s="1"/>
  <c r="M130" i="25"/>
  <c r="P130" i="25" s="1"/>
  <c r="M51" i="25"/>
  <c r="P51" i="25" s="1"/>
  <c r="M86" i="25"/>
  <c r="P86" i="25" s="1"/>
  <c r="M58" i="25"/>
  <c r="P58" i="25" s="1"/>
  <c r="M67" i="25"/>
  <c r="P67" i="25" s="1"/>
  <c r="M76" i="25"/>
  <c r="P76" i="25" s="1"/>
  <c r="M29" i="25"/>
  <c r="P29" i="25" s="1"/>
  <c r="M110" i="25"/>
  <c r="P110" i="25" s="1"/>
  <c r="M106" i="25"/>
  <c r="P106" i="25" s="1"/>
  <c r="M97" i="25"/>
  <c r="P97" i="25" s="1"/>
  <c r="M77" i="25"/>
  <c r="P77" i="25" s="1"/>
  <c r="M61" i="25"/>
  <c r="P61" i="25" s="1"/>
  <c r="M87" i="25"/>
  <c r="P87" i="25" s="1"/>
  <c r="M127" i="25"/>
  <c r="P127" i="25" s="1"/>
  <c r="M107" i="25"/>
  <c r="P107" i="25" s="1"/>
  <c r="M44" i="25"/>
  <c r="P44" i="25" s="1"/>
  <c r="M42" i="25"/>
  <c r="P42" i="25" s="1"/>
  <c r="M41" i="25"/>
  <c r="P41" i="25" s="1"/>
  <c r="M125" i="25"/>
  <c r="P125" i="25" s="1"/>
  <c r="M128" i="25"/>
  <c r="P128" i="25" s="1"/>
  <c r="M93" i="25"/>
  <c r="P93" i="25" s="1"/>
  <c r="M6" i="25"/>
  <c r="P6" i="25" s="1"/>
  <c r="M28" i="25"/>
  <c r="P28" i="25" s="1"/>
  <c r="M81" i="25"/>
  <c r="P81" i="25" s="1"/>
  <c r="M65" i="25"/>
  <c r="P65" i="25" s="1"/>
  <c r="M68" i="25"/>
  <c r="P68" i="25" s="1"/>
  <c r="M27" i="25"/>
  <c r="P27" i="25" s="1"/>
  <c r="M116" i="25"/>
  <c r="P116" i="25" s="1"/>
  <c r="M17" i="25"/>
  <c r="P17" i="25" s="1"/>
  <c r="M83" i="25"/>
  <c r="P83" i="25" s="1"/>
  <c r="M82" i="25"/>
  <c r="P82" i="25" s="1"/>
  <c r="M105" i="25"/>
  <c r="P105" i="25" s="1"/>
  <c r="M71" i="25"/>
  <c r="P71" i="25" s="1"/>
  <c r="M47" i="25"/>
  <c r="P47" i="25" s="1"/>
  <c r="M15" i="25"/>
  <c r="P15" i="25" s="1"/>
  <c r="M14" i="25"/>
  <c r="P14" i="25" s="1"/>
  <c r="M20" i="25"/>
  <c r="P20" i="25" s="1"/>
  <c r="M132" i="25"/>
  <c r="P132" i="25" s="1"/>
  <c r="M100" i="25"/>
  <c r="P100" i="25" s="1"/>
  <c r="M70" i="25"/>
  <c r="P70" i="25" s="1"/>
  <c r="M80" i="25"/>
  <c r="P80" i="25" s="1"/>
  <c r="M123" i="25"/>
  <c r="P123" i="25" s="1"/>
  <c r="M103" i="25"/>
  <c r="P103" i="25" s="1"/>
  <c r="M40" i="25"/>
  <c r="P40" i="25" s="1"/>
  <c r="M88" i="25"/>
  <c r="P88" i="25" s="1"/>
  <c r="M91" i="25"/>
  <c r="P91" i="25" s="1"/>
  <c r="M26" i="25"/>
  <c r="P26" i="25" s="1"/>
  <c r="M121" i="25"/>
  <c r="P121" i="25" s="1"/>
  <c r="M52" i="25"/>
  <c r="P52" i="25" s="1"/>
  <c r="M38" i="25"/>
  <c r="P38" i="25" s="1"/>
  <c r="M45" i="25"/>
  <c r="P45" i="25" s="1"/>
  <c r="M21" i="25"/>
  <c r="P21" i="25" s="1"/>
  <c r="M108" i="25"/>
  <c r="P108" i="25" s="1"/>
  <c r="M78" i="25"/>
  <c r="P78" i="25" s="1"/>
  <c r="M64" i="25"/>
  <c r="P64" i="25" s="1"/>
  <c r="M63" i="25"/>
  <c r="P63" i="25" s="1"/>
  <c r="M11" i="25"/>
  <c r="P11" i="25" s="1"/>
  <c r="M59" i="25"/>
  <c r="P59" i="25" s="1"/>
  <c r="M18" i="25"/>
  <c r="P18" i="25" s="1"/>
  <c r="M25" i="25"/>
  <c r="P25" i="25" s="1"/>
  <c r="M30" i="25"/>
  <c r="P30" i="25" s="1"/>
  <c r="M98" i="25"/>
  <c r="P98" i="25" s="1"/>
  <c r="M118" i="25"/>
  <c r="P118" i="25" s="1"/>
  <c r="M31" i="25"/>
  <c r="P31" i="25" s="1"/>
  <c r="M94" i="25"/>
  <c r="P94" i="25" s="1"/>
  <c r="M66" i="25"/>
  <c r="P66" i="25" s="1"/>
  <c r="M96" i="25"/>
  <c r="P96" i="25" s="1"/>
  <c r="M46" i="25"/>
  <c r="P46" i="25" s="1"/>
  <c r="M16" i="25"/>
  <c r="P16" i="25" s="1"/>
  <c r="M13" i="25"/>
  <c r="P13" i="25" s="1"/>
  <c r="M24" i="25"/>
  <c r="P24" i="25" s="1"/>
  <c r="M117" i="25"/>
  <c r="P117" i="25" s="1"/>
  <c r="M122" i="25"/>
  <c r="P122" i="25" s="1"/>
  <c r="M85" i="25"/>
  <c r="P85" i="25" s="1"/>
  <c r="M69" i="25"/>
  <c r="P69" i="25" s="1"/>
  <c r="M53" i="25"/>
  <c r="P53" i="25" s="1"/>
  <c r="M75" i="25"/>
  <c r="P75" i="25" s="1"/>
  <c r="M119" i="25"/>
  <c r="P119" i="25" s="1"/>
  <c r="M99" i="25"/>
  <c r="P99" i="25" s="1"/>
  <c r="M36" i="25"/>
  <c r="P36" i="25" s="1"/>
  <c r="M79" i="25"/>
  <c r="P79" i="25" s="1"/>
  <c r="M19" i="25"/>
  <c r="P19" i="25" s="1"/>
  <c r="M84" i="25"/>
  <c r="P84" i="25" s="1"/>
  <c r="M8" i="25"/>
  <c r="P8" i="25" s="1"/>
  <c r="M133" i="25"/>
  <c r="P133" i="25" s="1"/>
  <c r="M104" i="25"/>
  <c r="P104" i="25" s="1"/>
  <c r="M102" i="25"/>
  <c r="P102" i="25" s="1"/>
  <c r="M74" i="25"/>
  <c r="P74" i="25" s="1"/>
  <c r="M92" i="25"/>
  <c r="P92" i="25" s="1"/>
  <c r="M39" i="25"/>
  <c r="P39" i="25" s="1"/>
  <c r="M23" i="25"/>
  <c r="P23" i="25" s="1"/>
  <c r="M22" i="25"/>
  <c r="P22" i="25" s="1"/>
  <c r="M54" i="25"/>
  <c r="P54" i="25" s="1"/>
  <c r="M89" i="25"/>
  <c r="P89" i="25" s="1"/>
  <c r="M73" i="25"/>
  <c r="P73" i="25" s="1"/>
  <c r="K43" i="12" s="1"/>
  <c r="Q43" i="12" s="1"/>
  <c r="M57" i="25"/>
  <c r="P57" i="25" s="1"/>
  <c r="M55" i="25"/>
  <c r="P55" i="25" s="1"/>
  <c r="M56" i="25"/>
  <c r="P56" i="25" s="1"/>
  <c r="M48" i="25"/>
  <c r="P48" i="25" s="1"/>
  <c r="M12" i="25"/>
  <c r="P12" i="25" s="1"/>
  <c r="M69" i="26"/>
  <c r="P69" i="26" s="1"/>
  <c r="M104" i="26"/>
  <c r="P104" i="26" s="1"/>
  <c r="M120" i="26"/>
  <c r="P120" i="26" s="1"/>
  <c r="M80" i="26"/>
  <c r="P80" i="26" s="1"/>
  <c r="M112" i="26"/>
  <c r="P112" i="26" s="1"/>
  <c r="M52" i="26"/>
  <c r="P52" i="26" s="1"/>
  <c r="M103" i="26"/>
  <c r="P103" i="26" s="1"/>
  <c r="M38" i="26"/>
  <c r="P38" i="26" s="1"/>
  <c r="M22" i="26"/>
  <c r="P22" i="26" s="1"/>
  <c r="M126" i="26"/>
  <c r="P126" i="26" s="1"/>
  <c r="M110" i="26"/>
  <c r="P110" i="26" s="1"/>
  <c r="M94" i="26"/>
  <c r="P94" i="26" s="1"/>
  <c r="M78" i="26"/>
  <c r="P78" i="26" s="1"/>
  <c r="M53" i="26"/>
  <c r="P53" i="26" s="1"/>
  <c r="M37" i="26"/>
  <c r="P37" i="26" s="1"/>
  <c r="M21" i="26"/>
  <c r="P21" i="26" s="1"/>
  <c r="M130" i="26"/>
  <c r="P130" i="26" s="1"/>
  <c r="M10" i="26"/>
  <c r="P10" i="26" s="1"/>
  <c r="M127" i="26"/>
  <c r="P127" i="26" s="1"/>
  <c r="M51" i="26"/>
  <c r="P51" i="26" s="1"/>
  <c r="M19" i="26"/>
  <c r="P19" i="26" s="1"/>
  <c r="M85" i="26"/>
  <c r="P85" i="26" s="1"/>
  <c r="M79" i="26"/>
  <c r="P79" i="26" s="1"/>
  <c r="M99" i="26"/>
  <c r="P99" i="26" s="1"/>
  <c r="M81" i="26"/>
  <c r="P81" i="26" s="1"/>
  <c r="M34" i="26"/>
  <c r="P34" i="26" s="1"/>
  <c r="M18" i="26"/>
  <c r="P18" i="26" s="1"/>
  <c r="M66" i="26"/>
  <c r="P66" i="26" s="1"/>
  <c r="M32" i="26"/>
  <c r="P32" i="26" s="1"/>
  <c r="M63" i="26"/>
  <c r="P63" i="26" s="1"/>
  <c r="M31" i="26"/>
  <c r="P31" i="26" s="1"/>
  <c r="M11" i="26"/>
  <c r="P11" i="26" s="1"/>
  <c r="M7" i="26"/>
  <c r="P7" i="26" s="1"/>
  <c r="M107" i="26"/>
  <c r="P107" i="26" s="1"/>
  <c r="M50" i="26"/>
  <c r="P50" i="26" s="1"/>
  <c r="M77" i="26"/>
  <c r="P77" i="26" s="1"/>
  <c r="M76" i="26"/>
  <c r="P76" i="26" s="1"/>
  <c r="M96" i="26"/>
  <c r="P96" i="26" s="1"/>
  <c r="M124" i="26"/>
  <c r="P124" i="26" s="1"/>
  <c r="M87" i="26"/>
  <c r="P87" i="26" s="1"/>
  <c r="M70" i="26"/>
  <c r="P70" i="26" s="1"/>
  <c r="M122" i="26"/>
  <c r="P122" i="26" s="1"/>
  <c r="M106" i="26"/>
  <c r="P106" i="26" s="1"/>
  <c r="M90" i="26"/>
  <c r="P90" i="26" s="1"/>
  <c r="M65" i="26"/>
  <c r="P65" i="26" s="1"/>
  <c r="M49" i="26"/>
  <c r="P49" i="26" s="1"/>
  <c r="M33" i="26"/>
  <c r="P33" i="26" s="1"/>
  <c r="M17" i="26"/>
  <c r="P17" i="26" s="1"/>
  <c r="M74" i="26"/>
  <c r="P74" i="26" s="1"/>
  <c r="M62" i="26"/>
  <c r="P62" i="26" s="1"/>
  <c r="M58" i="26"/>
  <c r="P58" i="26" s="1"/>
  <c r="M24" i="26"/>
  <c r="P24" i="26" s="1"/>
  <c r="M43" i="26"/>
  <c r="P43" i="26" s="1"/>
  <c r="K16" i="12" s="1"/>
  <c r="Q16" i="12" s="1"/>
  <c r="M128" i="26"/>
  <c r="P128" i="26" s="1"/>
  <c r="M131" i="26"/>
  <c r="P131" i="26" s="1"/>
  <c r="M83" i="26"/>
  <c r="P83" i="26" s="1"/>
  <c r="M42" i="26"/>
  <c r="P42" i="26" s="1"/>
  <c r="M46" i="26"/>
  <c r="P46" i="26" s="1"/>
  <c r="M16" i="26"/>
  <c r="P16" i="26" s="1"/>
  <c r="M72" i="26"/>
  <c r="P72" i="26" s="1"/>
  <c r="M55" i="26"/>
  <c r="P55" i="26" s="1"/>
  <c r="M23" i="26"/>
  <c r="P23" i="26" s="1"/>
  <c r="M91" i="26"/>
  <c r="P91" i="26" s="1"/>
  <c r="M121" i="26"/>
  <c r="P121" i="26" s="1"/>
  <c r="M125" i="26"/>
  <c r="P125" i="26" s="1"/>
  <c r="M28" i="26"/>
  <c r="P28" i="26" s="1"/>
  <c r="M5" i="26"/>
  <c r="P5" i="26" s="1"/>
  <c r="M84" i="26"/>
  <c r="P84" i="26" s="1"/>
  <c r="M92" i="26"/>
  <c r="P92" i="26" s="1"/>
  <c r="M88" i="26"/>
  <c r="P88" i="26" s="1"/>
  <c r="M116" i="26"/>
  <c r="P116" i="26" s="1"/>
  <c r="M108" i="26"/>
  <c r="P108" i="26" s="1"/>
  <c r="M30" i="26"/>
  <c r="P30" i="26" s="1"/>
  <c r="M14" i="26"/>
  <c r="P14" i="26" s="1"/>
  <c r="M118" i="26"/>
  <c r="P118" i="26" s="1"/>
  <c r="M102" i="26"/>
  <c r="P102" i="26" s="1"/>
  <c r="M86" i="26"/>
  <c r="P86" i="26" s="1"/>
  <c r="M61" i="26"/>
  <c r="P61" i="26" s="1"/>
  <c r="M45" i="26"/>
  <c r="P45" i="26" s="1"/>
  <c r="M29" i="26"/>
  <c r="P29" i="26" s="1"/>
  <c r="M13" i="26"/>
  <c r="P13" i="26" s="1"/>
  <c r="M75" i="26"/>
  <c r="P75" i="26" s="1"/>
  <c r="M67" i="26"/>
  <c r="P67" i="26" s="1"/>
  <c r="M35" i="26"/>
  <c r="P35" i="26" s="1"/>
  <c r="M64" i="26"/>
  <c r="P64" i="26" s="1"/>
  <c r="M117" i="26"/>
  <c r="P117" i="26" s="1"/>
  <c r="M111" i="26"/>
  <c r="P111" i="26" s="1"/>
  <c r="M36" i="26"/>
  <c r="P36" i="26" s="1"/>
  <c r="M113" i="26"/>
  <c r="P113" i="26" s="1"/>
  <c r="M54" i="26"/>
  <c r="P54" i="26" s="1"/>
  <c r="M26" i="26"/>
  <c r="P26" i="26" s="1"/>
  <c r="M132" i="26"/>
  <c r="P132" i="26" s="1"/>
  <c r="M47" i="26"/>
  <c r="P47" i="26" s="1"/>
  <c r="M15" i="26"/>
  <c r="P15" i="26" s="1"/>
  <c r="M56" i="26"/>
  <c r="P56" i="26" s="1"/>
  <c r="M73" i="26"/>
  <c r="P73" i="26" s="1"/>
  <c r="K45" i="12" s="1"/>
  <c r="Q45" i="12" s="1"/>
  <c r="M105" i="26"/>
  <c r="P105" i="26" s="1"/>
  <c r="M109" i="26"/>
  <c r="P109" i="26" s="1"/>
  <c r="M12" i="26"/>
  <c r="P12" i="26" s="1"/>
  <c r="M8" i="26"/>
  <c r="P8" i="26" s="1"/>
  <c r="M44" i="26"/>
  <c r="P44" i="26" s="1"/>
  <c r="M100" i="26"/>
  <c r="P100" i="26" s="1"/>
  <c r="M133" i="26"/>
  <c r="P133" i="26" s="1"/>
  <c r="M68" i="26"/>
  <c r="P68" i="26" s="1"/>
  <c r="M119" i="26"/>
  <c r="P119" i="26" s="1"/>
  <c r="M114" i="26"/>
  <c r="P114" i="26" s="1"/>
  <c r="M98" i="26"/>
  <c r="P98" i="26" s="1"/>
  <c r="M82" i="26"/>
  <c r="P82" i="26" s="1"/>
  <c r="M57" i="26"/>
  <c r="P57" i="26" s="1"/>
  <c r="M41" i="26"/>
  <c r="P41" i="26" s="1"/>
  <c r="M25" i="26"/>
  <c r="P25" i="26" s="1"/>
  <c r="M129" i="26"/>
  <c r="P129" i="26" s="1"/>
  <c r="M9" i="26"/>
  <c r="P9" i="26" s="1"/>
  <c r="M59" i="26"/>
  <c r="P59" i="26" s="1"/>
  <c r="M27" i="26"/>
  <c r="P27" i="26" s="1"/>
  <c r="M48" i="26"/>
  <c r="P48" i="26" s="1"/>
  <c r="M101" i="26"/>
  <c r="P101" i="26" s="1"/>
  <c r="M95" i="26"/>
  <c r="P95" i="26" s="1"/>
  <c r="M115" i="26"/>
  <c r="P115" i="26" s="1"/>
  <c r="M20" i="26"/>
  <c r="P20" i="26" s="1"/>
  <c r="M60" i="26"/>
  <c r="P60" i="26" s="1"/>
  <c r="M97" i="26"/>
  <c r="P97" i="26" s="1"/>
  <c r="M71" i="26"/>
  <c r="P71" i="26" s="1"/>
  <c r="M39" i="26"/>
  <c r="P39" i="26" s="1"/>
  <c r="M40" i="26"/>
  <c r="P40" i="26" s="1"/>
  <c r="M123" i="26"/>
  <c r="P123" i="26" s="1"/>
  <c r="M89" i="26"/>
  <c r="P89" i="26" s="1"/>
  <c r="M93" i="26"/>
  <c r="P93" i="26" s="1"/>
  <c r="M6" i="26"/>
  <c r="P6" i="26" s="1"/>
  <c r="L21" i="29"/>
  <c r="L50" i="29"/>
  <c r="L112" i="29"/>
  <c r="L124" i="29"/>
  <c r="L116" i="29"/>
  <c r="L71" i="29"/>
  <c r="L24" i="29"/>
  <c r="L44" i="29"/>
  <c r="L47" i="29"/>
  <c r="O5" i="29"/>
  <c r="L117" i="29"/>
  <c r="L51" i="29"/>
  <c r="L40" i="29"/>
  <c r="L6" i="29"/>
  <c r="L121" i="29"/>
  <c r="L84" i="29"/>
  <c r="L92" i="29"/>
  <c r="L98" i="29"/>
  <c r="L46" i="29"/>
  <c r="L16" i="29"/>
  <c r="L94" i="29"/>
  <c r="L59" i="29"/>
  <c r="L129" i="29"/>
  <c r="L57" i="29"/>
  <c r="L45" i="29"/>
  <c r="L17" i="29"/>
  <c r="L19" i="29"/>
  <c r="L61" i="29"/>
  <c r="L41" i="29"/>
  <c r="L101" i="29"/>
  <c r="L11" i="29"/>
  <c r="L130" i="29"/>
  <c r="L15" i="29"/>
  <c r="K13" i="22"/>
  <c r="K11" i="22"/>
  <c r="K72" i="22"/>
  <c r="K7" i="22"/>
  <c r="K84" i="22"/>
  <c r="K47" i="22"/>
  <c r="K32" i="22"/>
  <c r="K120" i="22"/>
  <c r="K127" i="22"/>
  <c r="K58" i="22"/>
  <c r="K83" i="22"/>
  <c r="K133" i="22"/>
  <c r="K59" i="22"/>
  <c r="K21" i="22"/>
  <c r="K66" i="22"/>
  <c r="K16" i="22"/>
  <c r="K74" i="22"/>
  <c r="K14" i="22"/>
  <c r="K33" i="22"/>
  <c r="K102" i="22"/>
  <c r="K65" i="22"/>
  <c r="K119" i="22"/>
  <c r="K40" i="22"/>
  <c r="K125" i="22"/>
  <c r="K95" i="22"/>
  <c r="K37" i="22"/>
  <c r="K68" i="22"/>
  <c r="K100" i="22"/>
  <c r="K57" i="22"/>
  <c r="K42" i="22"/>
  <c r="K78" i="22"/>
  <c r="K96" i="22"/>
  <c r="K99" i="22"/>
  <c r="K89" i="22"/>
  <c r="K50" i="22"/>
  <c r="L12" i="22"/>
  <c r="L28" i="22"/>
  <c r="L105" i="22"/>
  <c r="L119" i="22"/>
  <c r="L75" i="22"/>
  <c r="L77" i="22"/>
  <c r="L115" i="22"/>
  <c r="L64" i="22"/>
  <c r="L99" i="22"/>
  <c r="L112" i="22"/>
  <c r="L69" i="22"/>
  <c r="L53" i="22"/>
  <c r="L31" i="22"/>
  <c r="L26" i="22"/>
  <c r="L15" i="22"/>
  <c r="L127" i="22"/>
  <c r="L108" i="22"/>
  <c r="L81" i="22"/>
  <c r="L38" i="22"/>
  <c r="L67" i="22"/>
  <c r="L44" i="22"/>
  <c r="L102" i="22"/>
  <c r="L14" i="22"/>
  <c r="L25" i="22"/>
  <c r="L21" i="22"/>
  <c r="L128" i="22"/>
  <c r="L73" i="22"/>
  <c r="L109" i="22"/>
  <c r="L91" i="22"/>
  <c r="L56" i="22"/>
  <c r="L16" i="22"/>
  <c r="L76" i="22"/>
  <c r="L103" i="22"/>
  <c r="L116" i="22"/>
  <c r="L114" i="22"/>
  <c r="L68" i="22"/>
  <c r="L89" i="22"/>
  <c r="L130" i="22"/>
  <c r="L43" i="22"/>
  <c r="L46" i="22"/>
  <c r="L117" i="22"/>
  <c r="L101" i="22"/>
  <c r="L55" i="22"/>
  <c r="L65" i="22"/>
  <c r="L49" i="22"/>
  <c r="L24" i="22"/>
  <c r="L27" i="22"/>
  <c r="L10" i="22"/>
  <c r="L7" i="22"/>
  <c r="L124" i="22"/>
  <c r="L97" i="22"/>
  <c r="L35" i="22"/>
  <c r="L126" i="22"/>
  <c r="L60" i="22"/>
  <c r="L42" i="22"/>
  <c r="L17" i="22"/>
  <c r="L13" i="22"/>
  <c r="L96" i="22"/>
  <c r="L125" i="22"/>
  <c r="L107" i="22"/>
  <c r="L88" i="22"/>
  <c r="L72" i="22"/>
  <c r="L54" i="22"/>
  <c r="L18" i="22"/>
  <c r="L6" i="22"/>
  <c r="L79" i="22"/>
  <c r="L98" i="22"/>
  <c r="L84" i="22"/>
  <c r="L66" i="22"/>
  <c r="L87" i="22"/>
  <c r="L59" i="22"/>
  <c r="L132" i="22"/>
  <c r="L90" i="22"/>
  <c r="L48" i="22"/>
  <c r="L131" i="22"/>
  <c r="L22" i="22"/>
  <c r="L37" i="22"/>
  <c r="L122" i="22"/>
  <c r="L61" i="22"/>
  <c r="L45" i="22"/>
  <c r="L33" i="22"/>
  <c r="L19" i="22"/>
  <c r="L113" i="22"/>
  <c r="L95" i="22"/>
  <c r="L86" i="22"/>
  <c r="L78" i="22"/>
  <c r="L58" i="22"/>
  <c r="L118" i="22"/>
  <c r="L9" i="22"/>
  <c r="L5" i="22"/>
  <c r="L71" i="22"/>
  <c r="L123" i="22"/>
  <c r="L104" i="22"/>
  <c r="L80" i="22"/>
  <c r="L70" i="22"/>
  <c r="L47" i="22"/>
  <c r="L32" i="22"/>
  <c r="L50" i="22"/>
  <c r="L36" i="22"/>
  <c r="L121" i="22"/>
  <c r="L82" i="22"/>
  <c r="L100" i="22"/>
  <c r="L52" i="22"/>
  <c r="L83" i="22"/>
  <c r="L62" i="22"/>
  <c r="L85" i="22"/>
  <c r="L133" i="22"/>
  <c r="L106" i="22"/>
  <c r="L57" i="22"/>
  <c r="L41" i="22"/>
  <c r="L8" i="22"/>
  <c r="L11" i="22"/>
  <c r="L23" i="22"/>
  <c r="L129" i="22"/>
  <c r="L111" i="22"/>
  <c r="L92" i="22"/>
  <c r="L94" i="22"/>
  <c r="L110" i="22"/>
  <c r="L74" i="22"/>
  <c r="L51" i="22"/>
  <c r="L20" i="22"/>
  <c r="L34" i="22"/>
  <c r="L30" i="22"/>
  <c r="L29" i="22"/>
  <c r="L39" i="22"/>
  <c r="L120" i="22"/>
  <c r="L93" i="22"/>
  <c r="L63" i="22"/>
  <c r="L40" i="22"/>
  <c r="L127" i="24"/>
  <c r="L111" i="24"/>
  <c r="L129" i="24"/>
  <c r="L113" i="24"/>
  <c r="L112" i="24"/>
  <c r="L90" i="24"/>
  <c r="L74" i="24"/>
  <c r="L58" i="24"/>
  <c r="L42" i="24"/>
  <c r="L26" i="24"/>
  <c r="L10" i="24"/>
  <c r="L130" i="24"/>
  <c r="L99" i="24"/>
  <c r="L108" i="24"/>
  <c r="L88" i="24"/>
  <c r="L72" i="24"/>
  <c r="L56" i="24"/>
  <c r="L40" i="24"/>
  <c r="L24" i="24"/>
  <c r="L8" i="24"/>
  <c r="L126" i="24"/>
  <c r="L97" i="24"/>
  <c r="L79" i="24"/>
  <c r="L47" i="24"/>
  <c r="L15" i="24"/>
  <c r="L65" i="24"/>
  <c r="L33" i="24"/>
  <c r="L83" i="24"/>
  <c r="L51" i="24"/>
  <c r="L19" i="24"/>
  <c r="L77" i="24"/>
  <c r="L45" i="24"/>
  <c r="L13" i="24"/>
  <c r="L123" i="24"/>
  <c r="L107" i="24"/>
  <c r="L125" i="24"/>
  <c r="L109" i="24"/>
  <c r="L104" i="24"/>
  <c r="L86" i="24"/>
  <c r="L70" i="24"/>
  <c r="L54" i="24"/>
  <c r="L38" i="24"/>
  <c r="L22" i="24"/>
  <c r="L6" i="24"/>
  <c r="L122" i="24"/>
  <c r="L95" i="24"/>
  <c r="L132" i="24"/>
  <c r="L100" i="24"/>
  <c r="L84" i="24"/>
  <c r="L68" i="24"/>
  <c r="L52" i="24"/>
  <c r="L36" i="24"/>
  <c r="L20" i="24"/>
  <c r="L118" i="24"/>
  <c r="L93" i="24"/>
  <c r="L71" i="24"/>
  <c r="L39" i="24"/>
  <c r="L7" i="24"/>
  <c r="L57" i="24"/>
  <c r="L25" i="24"/>
  <c r="L75" i="24"/>
  <c r="L43" i="24"/>
  <c r="L11" i="24"/>
  <c r="L69" i="24"/>
  <c r="L37" i="24"/>
  <c r="L5" i="24"/>
  <c r="L119" i="24"/>
  <c r="L103" i="24"/>
  <c r="L121" i="24"/>
  <c r="L105" i="24"/>
  <c r="L128" i="24"/>
  <c r="L98" i="24"/>
  <c r="L82" i="24"/>
  <c r="L66" i="24"/>
  <c r="L50" i="24"/>
  <c r="L34" i="24"/>
  <c r="L18" i="24"/>
  <c r="L114" i="24"/>
  <c r="L91" i="24"/>
  <c r="L124" i="24"/>
  <c r="L96" i="24"/>
  <c r="L80" i="24"/>
  <c r="L64" i="24"/>
  <c r="L48" i="24"/>
  <c r="L32" i="24"/>
  <c r="L16" i="24"/>
  <c r="L110" i="24"/>
  <c r="L89" i="24"/>
  <c r="L63" i="24"/>
  <c r="L31" i="24"/>
  <c r="L81" i="24"/>
  <c r="L49" i="24"/>
  <c r="L17" i="24"/>
  <c r="L67" i="24"/>
  <c r="L35" i="24"/>
  <c r="L61" i="24"/>
  <c r="L29" i="24"/>
  <c r="L131" i="24"/>
  <c r="L115" i="24"/>
  <c r="L133" i="24"/>
  <c r="L117" i="24"/>
  <c r="L101" i="24"/>
  <c r="L120" i="24"/>
  <c r="L94" i="24"/>
  <c r="L78" i="24"/>
  <c r="L62" i="24"/>
  <c r="L46" i="24"/>
  <c r="L30" i="24"/>
  <c r="L14" i="24"/>
  <c r="L106" i="24"/>
  <c r="L116" i="24"/>
  <c r="L92" i="24"/>
  <c r="L76" i="24"/>
  <c r="L60" i="24"/>
  <c r="L44" i="24"/>
  <c r="L28" i="24"/>
  <c r="L12" i="24"/>
  <c r="L102" i="24"/>
  <c r="L87" i="24"/>
  <c r="L55" i="24"/>
  <c r="L23" i="24"/>
  <c r="L73" i="24"/>
  <c r="L41" i="24"/>
  <c r="L9" i="24"/>
  <c r="L59" i="24"/>
  <c r="L27" i="24"/>
  <c r="L85" i="24"/>
  <c r="L53" i="24"/>
  <c r="L21" i="24"/>
  <c r="K70" i="23"/>
  <c r="K91" i="23"/>
  <c r="K53" i="23"/>
  <c r="K39" i="23"/>
  <c r="K130" i="23"/>
  <c r="K87" i="23"/>
  <c r="K47" i="26"/>
  <c r="K103" i="26"/>
  <c r="K90" i="26"/>
  <c r="K51" i="26"/>
  <c r="K121" i="26"/>
  <c r="L112" i="30"/>
  <c r="L87" i="30"/>
  <c r="L70" i="30"/>
  <c r="L123" i="30"/>
  <c r="L66" i="30"/>
  <c r="L46" i="30"/>
  <c r="L82" i="30"/>
  <c r="L72" i="30"/>
  <c r="L103" i="30"/>
  <c r="L41" i="30"/>
  <c r="L114" i="30"/>
  <c r="L107" i="30"/>
  <c r="L109" i="30"/>
  <c r="L74" i="32"/>
  <c r="L67" i="32"/>
  <c r="L63" i="32"/>
  <c r="L107" i="32"/>
  <c r="L83" i="32"/>
  <c r="L79" i="32"/>
  <c r="L95" i="32"/>
  <c r="L25" i="32"/>
  <c r="L15" i="32"/>
  <c r="L121" i="32"/>
  <c r="L49" i="32"/>
  <c r="L117" i="32"/>
  <c r="L18" i="32"/>
  <c r="L75" i="32"/>
  <c r="L36" i="32"/>
  <c r="L125" i="23"/>
  <c r="L29" i="23"/>
  <c r="L110" i="23"/>
  <c r="L44" i="23"/>
  <c r="L43" i="23"/>
  <c r="L99" i="23"/>
  <c r="L103" i="23"/>
  <c r="L41" i="23"/>
  <c r="L118" i="23"/>
  <c r="L52" i="23"/>
  <c r="L16" i="23"/>
  <c r="L86" i="23"/>
  <c r="L53" i="23"/>
  <c r="L30" i="23"/>
  <c r="L74" i="23"/>
  <c r="L15" i="23"/>
  <c r="L11" i="23"/>
  <c r="L20" i="23"/>
  <c r="L132" i="23"/>
  <c r="L80" i="23"/>
  <c r="L40" i="23"/>
  <c r="L104" i="23"/>
  <c r="L131" i="23"/>
  <c r="L57" i="23"/>
  <c r="L77" i="23"/>
  <c r="L61" i="23"/>
  <c r="L9" i="23"/>
  <c r="L113" i="23"/>
  <c r="L81" i="23"/>
  <c r="L49" i="23"/>
  <c r="L121" i="23"/>
  <c r="L127" i="23"/>
  <c r="L14" i="23"/>
  <c r="L50" i="23"/>
  <c r="L87" i="23"/>
  <c r="L5" i="23"/>
  <c r="L42" i="23"/>
  <c r="L31" i="23"/>
  <c r="L25" i="23"/>
  <c r="L126" i="23"/>
  <c r="L92" i="23"/>
  <c r="L26" i="23"/>
  <c r="L35" i="23"/>
  <c r="L13" i="23"/>
  <c r="L36" i="23"/>
  <c r="L56" i="23"/>
  <c r="L120" i="23"/>
  <c r="L101" i="23"/>
  <c r="L12" i="23"/>
  <c r="L117" i="23"/>
  <c r="L10" i="23"/>
  <c r="L83" i="23"/>
  <c r="L105" i="23"/>
  <c r="L37" i="23"/>
  <c r="L69" i="23"/>
  <c r="L85" i="23"/>
  <c r="L119" i="23"/>
  <c r="L8" i="23"/>
  <c r="L128" i="23"/>
  <c r="L38" i="23"/>
  <c r="L123" i="23"/>
  <c r="L46" i="23"/>
  <c r="L78" i="23"/>
  <c r="L59" i="23"/>
  <c r="L91" i="23"/>
  <c r="L116" i="23"/>
  <c r="L106" i="23"/>
  <c r="L107" i="23"/>
  <c r="L84" i="23"/>
  <c r="L48" i="23"/>
  <c r="L89" i="23"/>
  <c r="L130" i="23"/>
  <c r="L94" i="23"/>
  <c r="L28" i="23"/>
  <c r="L68" i="23"/>
  <c r="L24" i="23"/>
  <c r="L60" i="23"/>
  <c r="L72" i="23"/>
  <c r="L67" i="23"/>
  <c r="L70" i="23"/>
  <c r="L7" i="23"/>
  <c r="L129" i="23"/>
  <c r="L97" i="23"/>
  <c r="L65" i="23"/>
  <c r="L33" i="23"/>
  <c r="L55" i="23"/>
  <c r="L90" i="23"/>
  <c r="L19" i="23"/>
  <c r="L133" i="23"/>
  <c r="L79" i="23"/>
  <c r="L82" i="23"/>
  <c r="L58" i="23"/>
  <c r="L98" i="23"/>
  <c r="L64" i="23"/>
  <c r="L6" i="23"/>
  <c r="L21" i="23"/>
  <c r="L108" i="23"/>
  <c r="L109" i="23"/>
  <c r="L51" i="23"/>
  <c r="L47" i="23"/>
  <c r="L22" i="23"/>
  <c r="L102" i="23"/>
  <c r="L62" i="23"/>
  <c r="L73" i="23"/>
  <c r="L122" i="23"/>
  <c r="L115" i="23"/>
  <c r="L39" i="23"/>
  <c r="L96" i="23"/>
  <c r="L63" i="23"/>
  <c r="L75" i="23"/>
  <c r="L111" i="23"/>
  <c r="L17" i="23"/>
  <c r="L112" i="23"/>
  <c r="L76" i="23"/>
  <c r="L100" i="23"/>
  <c r="L45" i="23"/>
  <c r="L124" i="23"/>
  <c r="L88" i="23"/>
  <c r="L23" i="23"/>
  <c r="L32" i="23"/>
  <c r="L66" i="23"/>
  <c r="L18" i="23"/>
  <c r="L71" i="23"/>
  <c r="L114" i="23"/>
  <c r="L95" i="23"/>
  <c r="L54" i="23"/>
  <c r="L27" i="23"/>
  <c r="L93" i="23"/>
  <c r="L34" i="23"/>
  <c r="K84" i="32"/>
  <c r="K54" i="32"/>
  <c r="K59" i="32"/>
  <c r="K14" i="32"/>
  <c r="K115" i="32"/>
  <c r="K65" i="32"/>
  <c r="K122" i="32"/>
  <c r="K46" i="32"/>
  <c r="K103" i="32"/>
  <c r="K24" i="32"/>
  <c r="K109" i="32"/>
  <c r="M5" i="27"/>
  <c r="P5" i="27" s="1"/>
  <c r="M13" i="27"/>
  <c r="P13" i="27" s="1"/>
  <c r="M9" i="27"/>
  <c r="P9" i="27" s="1"/>
  <c r="M8" i="27"/>
  <c r="P8" i="27" s="1"/>
  <c r="M117" i="27"/>
  <c r="P117" i="27" s="1"/>
  <c r="M99" i="27"/>
  <c r="P99" i="27" s="1"/>
  <c r="M132" i="27"/>
  <c r="P132" i="27" s="1"/>
  <c r="M25" i="27"/>
  <c r="P25" i="27" s="1"/>
  <c r="M72" i="27"/>
  <c r="P72" i="27" s="1"/>
  <c r="M60" i="27"/>
  <c r="P60" i="27" s="1"/>
  <c r="M41" i="27"/>
  <c r="P41" i="27" s="1"/>
  <c r="M122" i="27"/>
  <c r="P122" i="27" s="1"/>
  <c r="M97" i="27"/>
  <c r="P97" i="27" s="1"/>
  <c r="M102" i="27"/>
  <c r="P102" i="27" s="1"/>
  <c r="M53" i="27"/>
  <c r="P53" i="27" s="1"/>
  <c r="M61" i="27"/>
  <c r="P61" i="27" s="1"/>
  <c r="M38" i="27"/>
  <c r="P38" i="27" s="1"/>
  <c r="M56" i="27"/>
  <c r="P56" i="27" s="1"/>
  <c r="M57" i="27"/>
  <c r="P57" i="27" s="1"/>
  <c r="M75" i="27"/>
  <c r="P75" i="27" s="1"/>
  <c r="M108" i="27"/>
  <c r="P108" i="27" s="1"/>
  <c r="M88" i="27"/>
  <c r="P88" i="27" s="1"/>
  <c r="M119" i="27"/>
  <c r="P119" i="27" s="1"/>
  <c r="M48" i="27"/>
  <c r="P48" i="27" s="1"/>
  <c r="M16" i="27"/>
  <c r="P16" i="27" s="1"/>
  <c r="M121" i="27"/>
  <c r="P121" i="27" s="1"/>
  <c r="M79" i="27"/>
  <c r="P79" i="27" s="1"/>
  <c r="M47" i="27"/>
  <c r="P47" i="27" s="1"/>
  <c r="M31" i="27"/>
  <c r="P31" i="27" s="1"/>
  <c r="M15" i="27"/>
  <c r="P15" i="27" s="1"/>
  <c r="M113" i="27"/>
  <c r="P113" i="27" s="1"/>
  <c r="M21" i="27"/>
  <c r="P21" i="27" s="1"/>
  <c r="M6" i="27"/>
  <c r="P6" i="27" s="1"/>
  <c r="M24" i="27"/>
  <c r="P24" i="27" s="1"/>
  <c r="M64" i="27"/>
  <c r="P64" i="27" s="1"/>
  <c r="M133" i="27"/>
  <c r="P133" i="27" s="1"/>
  <c r="M17" i="27"/>
  <c r="P17" i="27" s="1"/>
  <c r="M124" i="27"/>
  <c r="P124" i="27" s="1"/>
  <c r="M50" i="27"/>
  <c r="P50" i="27" s="1"/>
  <c r="M125" i="27"/>
  <c r="P125" i="27" s="1"/>
  <c r="M33" i="27"/>
  <c r="P33" i="27" s="1"/>
  <c r="M96" i="27"/>
  <c r="P96" i="27" s="1"/>
  <c r="M74" i="27"/>
  <c r="P74" i="27" s="1"/>
  <c r="M22" i="27"/>
  <c r="P22" i="27" s="1"/>
  <c r="M118" i="27"/>
  <c r="P118" i="27" s="1"/>
  <c r="M84" i="27"/>
  <c r="P84" i="27" s="1"/>
  <c r="M81" i="27"/>
  <c r="P81" i="27" s="1"/>
  <c r="M55" i="27"/>
  <c r="P55" i="27" s="1"/>
  <c r="M100" i="27"/>
  <c r="P100" i="27" s="1"/>
  <c r="M20" i="27"/>
  <c r="P20" i="27" s="1"/>
  <c r="M67" i="27"/>
  <c r="P67" i="27" s="1"/>
  <c r="M111" i="27"/>
  <c r="P111" i="27" s="1"/>
  <c r="M65" i="27"/>
  <c r="P65" i="27" s="1"/>
  <c r="M128" i="27"/>
  <c r="P128" i="27" s="1"/>
  <c r="M69" i="27"/>
  <c r="P69" i="27" s="1"/>
  <c r="M42" i="27"/>
  <c r="P42" i="27" s="1"/>
  <c r="M10" i="27"/>
  <c r="P10" i="27" s="1"/>
  <c r="M106" i="27"/>
  <c r="P106" i="27" s="1"/>
  <c r="M63" i="27"/>
  <c r="P63" i="27" s="1"/>
  <c r="M43" i="27"/>
  <c r="P43" i="27" s="1"/>
  <c r="K28" i="12" s="1"/>
  <c r="Q28" i="12" s="1"/>
  <c r="M27" i="27"/>
  <c r="P27" i="27" s="1"/>
  <c r="M11" i="27"/>
  <c r="P11" i="27" s="1"/>
  <c r="M94" i="27"/>
  <c r="P94" i="27" s="1"/>
  <c r="M34" i="27"/>
  <c r="P34" i="27" s="1"/>
  <c r="M77" i="27"/>
  <c r="P77" i="27" s="1"/>
  <c r="M93" i="27"/>
  <c r="P93" i="27" s="1"/>
  <c r="M44" i="27"/>
  <c r="P44" i="27" s="1"/>
  <c r="M12" i="27"/>
  <c r="P12" i="27" s="1"/>
  <c r="M29" i="27"/>
  <c r="P29" i="27" s="1"/>
  <c r="M109" i="27"/>
  <c r="P109" i="27" s="1"/>
  <c r="M116" i="27"/>
  <c r="P116" i="27" s="1"/>
  <c r="M45" i="27"/>
  <c r="P45" i="27" s="1"/>
  <c r="M40" i="27"/>
  <c r="P40" i="27" s="1"/>
  <c r="M130" i="27"/>
  <c r="P130" i="27" s="1"/>
  <c r="M114" i="27"/>
  <c r="P114" i="27" s="1"/>
  <c r="M80" i="27"/>
  <c r="P80" i="27" s="1"/>
  <c r="M82" i="27"/>
  <c r="P82" i="27" s="1"/>
  <c r="M30" i="27"/>
  <c r="P30" i="27" s="1"/>
  <c r="M18" i="27"/>
  <c r="P18" i="27" s="1"/>
  <c r="M59" i="27"/>
  <c r="P59" i="27" s="1"/>
  <c r="M91" i="27"/>
  <c r="P91" i="27" s="1"/>
  <c r="M54" i="27"/>
  <c r="P54" i="27" s="1"/>
  <c r="M86" i="27"/>
  <c r="P86" i="27" s="1"/>
  <c r="M46" i="27"/>
  <c r="P46" i="27" s="1"/>
  <c r="M32" i="27"/>
  <c r="P32" i="27" s="1"/>
  <c r="M131" i="27"/>
  <c r="P131" i="27" s="1"/>
  <c r="M101" i="27"/>
  <c r="P101" i="27" s="1"/>
  <c r="M76" i="27"/>
  <c r="P76" i="27" s="1"/>
  <c r="M87" i="27"/>
  <c r="P87" i="27" s="1"/>
  <c r="M52" i="27"/>
  <c r="P52" i="27" s="1"/>
  <c r="M39" i="27"/>
  <c r="P39" i="27" s="1"/>
  <c r="M23" i="27"/>
  <c r="P23" i="27" s="1"/>
  <c r="M7" i="27"/>
  <c r="P7" i="27" s="1"/>
  <c r="M105" i="27"/>
  <c r="P105" i="27" s="1"/>
  <c r="M37" i="27"/>
  <c r="P37" i="27" s="1"/>
  <c r="M85" i="27"/>
  <c r="P85" i="27" s="1"/>
  <c r="M49" i="27"/>
  <c r="P49" i="27" s="1"/>
  <c r="M71" i="27"/>
  <c r="P71" i="27" s="1"/>
  <c r="M89" i="27"/>
  <c r="P89" i="27" s="1"/>
  <c r="M58" i="27"/>
  <c r="P58" i="27" s="1"/>
  <c r="M127" i="27"/>
  <c r="P127" i="27" s="1"/>
  <c r="M120" i="27"/>
  <c r="P120" i="27" s="1"/>
  <c r="M107" i="27"/>
  <c r="P107" i="27" s="1"/>
  <c r="M70" i="27"/>
  <c r="P70" i="27" s="1"/>
  <c r="M126" i="27"/>
  <c r="P126" i="27" s="1"/>
  <c r="M110" i="27"/>
  <c r="P110" i="27" s="1"/>
  <c r="M123" i="27"/>
  <c r="P123" i="27" s="1"/>
  <c r="M112" i="27"/>
  <c r="P112" i="27" s="1"/>
  <c r="M66" i="27"/>
  <c r="P66" i="27" s="1"/>
  <c r="M73" i="27"/>
  <c r="P73" i="27" s="1"/>
  <c r="K57" i="12" s="1"/>
  <c r="Q57" i="12" s="1"/>
  <c r="M95" i="27"/>
  <c r="P95" i="27" s="1"/>
  <c r="M104" i="27"/>
  <c r="P104" i="27" s="1"/>
  <c r="M83" i="27"/>
  <c r="P83" i="27" s="1"/>
  <c r="M78" i="27"/>
  <c r="P78" i="27" s="1"/>
  <c r="M68" i="27"/>
  <c r="P68" i="27" s="1"/>
  <c r="M14" i="27"/>
  <c r="P14" i="27" s="1"/>
  <c r="M62" i="27"/>
  <c r="P62" i="27" s="1"/>
  <c r="M26" i="27"/>
  <c r="P26" i="27" s="1"/>
  <c r="M98" i="27"/>
  <c r="P98" i="27" s="1"/>
  <c r="M115" i="27"/>
  <c r="P115" i="27" s="1"/>
  <c r="M92" i="27"/>
  <c r="P92" i="27" s="1"/>
  <c r="M90" i="27"/>
  <c r="P90" i="27" s="1"/>
  <c r="M51" i="27"/>
  <c r="P51" i="27" s="1"/>
  <c r="M35" i="27"/>
  <c r="P35" i="27" s="1"/>
  <c r="M19" i="27"/>
  <c r="P19" i="27" s="1"/>
  <c r="M103" i="27"/>
  <c r="P103" i="27" s="1"/>
  <c r="M36" i="27"/>
  <c r="P36" i="27" s="1"/>
  <c r="M129" i="27"/>
  <c r="P129" i="27" s="1"/>
  <c r="M28" i="27"/>
  <c r="P28" i="27" s="1"/>
  <c r="L30" i="29"/>
  <c r="L126" i="29"/>
  <c r="L108" i="29"/>
  <c r="L90" i="29"/>
  <c r="L105" i="29"/>
  <c r="L54" i="29"/>
  <c r="L127" i="29"/>
  <c r="L102" i="29"/>
  <c r="L12" i="29"/>
  <c r="L20" i="29"/>
  <c r="L64" i="29"/>
  <c r="L28" i="29"/>
  <c r="L120" i="29"/>
  <c r="K36" i="22"/>
  <c r="K26" i="22"/>
  <c r="K76" i="22"/>
  <c r="K124" i="22"/>
  <c r="K71" i="22"/>
  <c r="K82" i="22"/>
  <c r="K108" i="22"/>
  <c r="K9" i="22"/>
  <c r="K80" i="22"/>
  <c r="K123" i="22"/>
  <c r="K17" i="22"/>
  <c r="K18" i="22"/>
  <c r="K111" i="22"/>
  <c r="K104" i="22"/>
  <c r="M22" i="3"/>
  <c r="P22" i="3" s="1"/>
  <c r="M133" i="7"/>
  <c r="P133" i="7" s="1"/>
  <c r="M46" i="3"/>
  <c r="P46" i="3" s="1"/>
  <c r="M6" i="10"/>
  <c r="P6" i="10" s="1"/>
  <c r="L3" i="3"/>
  <c r="O3" i="3" s="1"/>
  <c r="M125" i="7"/>
  <c r="P125" i="7" s="1"/>
  <c r="M17" i="3"/>
  <c r="P17" i="3" s="1"/>
  <c r="M31" i="7"/>
  <c r="P31" i="7" s="1"/>
  <c r="M85" i="10"/>
  <c r="P85" i="10" s="1"/>
  <c r="M98" i="3"/>
  <c r="P98" i="3" s="1"/>
  <c r="M11" i="3"/>
  <c r="P11" i="3" s="1"/>
  <c r="M6" i="7"/>
  <c r="P6" i="7" s="1"/>
  <c r="L8" i="18"/>
  <c r="O8" i="18" s="1"/>
  <c r="M103" i="3"/>
  <c r="P103" i="3" s="1"/>
  <c r="M95" i="3"/>
  <c r="P95" i="3" s="1"/>
  <c r="M10" i="7"/>
  <c r="P10" i="7" s="1"/>
  <c r="M45" i="7"/>
  <c r="P45" i="7" s="1"/>
  <c r="M32" i="7"/>
  <c r="P32" i="7" s="1"/>
  <c r="K10" i="7"/>
  <c r="N10" i="7" s="1"/>
  <c r="M82" i="3"/>
  <c r="P82" i="3" s="1"/>
  <c r="M6" i="3"/>
  <c r="P6" i="3" s="1"/>
  <c r="M99" i="21"/>
  <c r="P99" i="21" s="1"/>
  <c r="M16" i="19"/>
  <c r="P16" i="19" s="1"/>
  <c r="K96" i="31"/>
  <c r="K95" i="31"/>
  <c r="K70" i="31"/>
  <c r="K18" i="31"/>
  <c r="K128" i="31"/>
  <c r="K94" i="31"/>
  <c r="K108" i="31"/>
  <c r="K80" i="31"/>
  <c r="K66" i="31"/>
  <c r="K56" i="31"/>
  <c r="K89" i="31"/>
  <c r="K119" i="31"/>
  <c r="K87" i="31"/>
  <c r="K133" i="31"/>
  <c r="K110" i="31"/>
  <c r="K29" i="31"/>
  <c r="K124" i="31"/>
  <c r="K101" i="31"/>
  <c r="K113" i="31"/>
  <c r="K92" i="31"/>
  <c r="K26" i="31"/>
  <c r="K121" i="31"/>
  <c r="K78" i="31"/>
  <c r="K46" i="31"/>
  <c r="K9" i="31"/>
  <c r="K122" i="31"/>
  <c r="K40" i="31"/>
  <c r="K23" i="31"/>
  <c r="K7" i="31"/>
  <c r="K32" i="31"/>
  <c r="K16" i="31"/>
  <c r="K41" i="31"/>
  <c r="K42" i="31"/>
  <c r="K111" i="31"/>
  <c r="K5" i="31"/>
  <c r="K63" i="31"/>
  <c r="K132" i="31"/>
  <c r="K21" i="31"/>
  <c r="K6" i="31"/>
  <c r="K99" i="31"/>
  <c r="K88" i="31"/>
  <c r="K83" i="31"/>
  <c r="K51" i="31"/>
  <c r="K84" i="31"/>
  <c r="K130" i="31"/>
  <c r="K102" i="31"/>
  <c r="K57" i="31"/>
  <c r="K69" i="31"/>
  <c r="K86" i="31"/>
  <c r="K112" i="31"/>
  <c r="K71" i="31"/>
  <c r="K39" i="31"/>
  <c r="K98" i="31"/>
  <c r="K76" i="31"/>
  <c r="K54" i="31"/>
  <c r="K13" i="31"/>
  <c r="K118" i="31"/>
  <c r="K65" i="31"/>
  <c r="K22" i="31"/>
  <c r="K49" i="31"/>
  <c r="K107" i="31"/>
  <c r="K59" i="31"/>
  <c r="K109" i="31"/>
  <c r="K45" i="31"/>
  <c r="K64" i="31"/>
  <c r="K35" i="31"/>
  <c r="K19" i="31"/>
  <c r="K85" i="31"/>
  <c r="K28" i="31"/>
  <c r="K12" i="31"/>
  <c r="K105" i="31"/>
  <c r="K58" i="31"/>
  <c r="K127" i="31"/>
  <c r="K120" i="31"/>
  <c r="K82" i="31"/>
  <c r="K62" i="31"/>
  <c r="K33" i="31"/>
  <c r="K90" i="31"/>
  <c r="K60" i="31"/>
  <c r="K37" i="31"/>
  <c r="K103" i="31"/>
  <c r="K74" i="31"/>
  <c r="K53" i="31"/>
  <c r="K106" i="31"/>
  <c r="K48" i="31"/>
  <c r="K14" i="31"/>
  <c r="K131" i="31"/>
  <c r="K104" i="31"/>
  <c r="K117" i="31"/>
  <c r="K73" i="31"/>
  <c r="K31" i="31"/>
  <c r="K15" i="31"/>
  <c r="K24" i="31"/>
  <c r="K8" i="31"/>
  <c r="K79" i="31"/>
  <c r="K47" i="31"/>
  <c r="K97" i="31"/>
  <c r="K30" i="31"/>
  <c r="K115" i="31"/>
  <c r="K67" i="31"/>
  <c r="K100" i="31"/>
  <c r="K77" i="31"/>
  <c r="K61" i="31"/>
  <c r="K17" i="31"/>
  <c r="K72" i="31"/>
  <c r="K44" i="31"/>
  <c r="K126" i="31"/>
  <c r="K68" i="31"/>
  <c r="K38" i="31"/>
  <c r="K55" i="31"/>
  <c r="K116" i="31"/>
  <c r="K93" i="31"/>
  <c r="K81" i="31"/>
  <c r="K34" i="31"/>
  <c r="K10" i="31"/>
  <c r="K123" i="31"/>
  <c r="K91" i="31"/>
  <c r="K75" i="31"/>
  <c r="K43" i="31"/>
  <c r="K125" i="31"/>
  <c r="K114" i="31"/>
  <c r="K25" i="31"/>
  <c r="K52" i="31"/>
  <c r="K27" i="31"/>
  <c r="K11" i="31"/>
  <c r="K129" i="31"/>
  <c r="K36" i="31"/>
  <c r="K20" i="31"/>
  <c r="K50" i="31"/>
  <c r="K22" i="23"/>
  <c r="K90" i="23"/>
  <c r="K82" i="23"/>
  <c r="K96" i="23"/>
  <c r="K102" i="23"/>
  <c r="K32" i="23"/>
  <c r="K13" i="23"/>
  <c r="K20" i="23"/>
  <c r="K125" i="23"/>
  <c r="K115" i="23"/>
  <c r="K28" i="23"/>
  <c r="K68" i="23"/>
  <c r="K38" i="23"/>
  <c r="K117" i="23"/>
  <c r="K50" i="23"/>
  <c r="K11" i="23"/>
  <c r="K107" i="23"/>
  <c r="K120" i="23"/>
  <c r="K71" i="23"/>
  <c r="K76" i="23"/>
  <c r="K40" i="23"/>
  <c r="K36" i="23"/>
  <c r="K19" i="23"/>
  <c r="K121" i="23"/>
  <c r="K64" i="23"/>
  <c r="K94" i="23"/>
  <c r="K106" i="23"/>
  <c r="K21" i="23"/>
  <c r="K17" i="23"/>
  <c r="K27" i="26"/>
  <c r="K74" i="26"/>
  <c r="K30" i="26"/>
  <c r="K73" i="26"/>
  <c r="K20" i="26"/>
  <c r="K117" i="26"/>
  <c r="K92" i="26"/>
  <c r="K63" i="26"/>
  <c r="K127" i="26"/>
  <c r="K128" i="26"/>
  <c r="K124" i="26"/>
  <c r="K109" i="26"/>
  <c r="K83" i="26"/>
  <c r="K100" i="26"/>
  <c r="K54" i="26"/>
  <c r="K48" i="26"/>
  <c r="K33" i="26"/>
  <c r="K39" i="26"/>
  <c r="K133" i="26"/>
  <c r="K40" i="26"/>
  <c r="K94" i="26"/>
  <c r="K56" i="26"/>
  <c r="K65" i="26"/>
  <c r="K18" i="26"/>
  <c r="K68" i="26"/>
  <c r="K84" i="26"/>
  <c r="K89" i="26"/>
  <c r="K10" i="26"/>
  <c r="K110" i="26"/>
  <c r="K88" i="26"/>
  <c r="K93" i="26"/>
  <c r="K115" i="26"/>
  <c r="K37" i="26"/>
  <c r="K122" i="26"/>
  <c r="K13" i="26"/>
  <c r="L24" i="30"/>
  <c r="L122" i="30"/>
  <c r="L33" i="30"/>
  <c r="L36" i="30"/>
  <c r="L79" i="30"/>
  <c r="L42" i="30"/>
  <c r="L110" i="30"/>
  <c r="L132" i="30"/>
  <c r="L53" i="30"/>
  <c r="L97" i="30"/>
  <c r="L130" i="30"/>
  <c r="L62" i="30"/>
  <c r="L91" i="30"/>
  <c r="L49" i="30"/>
  <c r="L133" i="30"/>
  <c r="L78" i="30"/>
  <c r="L127" i="30"/>
  <c r="L13" i="30"/>
  <c r="L38" i="30"/>
  <c r="L10" i="30"/>
  <c r="L50" i="30"/>
  <c r="L23" i="30"/>
  <c r="L96" i="30"/>
  <c r="L19" i="30"/>
  <c r="L126" i="30"/>
  <c r="L116" i="30"/>
  <c r="L73" i="30"/>
  <c r="L89" i="30"/>
  <c r="L76" i="30"/>
  <c r="L93" i="30"/>
  <c r="L40" i="30"/>
  <c r="L111" i="30"/>
  <c r="L7" i="30"/>
  <c r="K131" i="35"/>
  <c r="K91" i="35"/>
  <c r="K119" i="35"/>
  <c r="K85" i="35"/>
  <c r="K50" i="35"/>
  <c r="K100" i="35"/>
  <c r="K128" i="35"/>
  <c r="K109" i="35"/>
  <c r="K45" i="35"/>
  <c r="K120" i="35"/>
  <c r="K122" i="35"/>
  <c r="K46" i="35"/>
  <c r="K124" i="35"/>
  <c r="K86" i="35"/>
  <c r="K52" i="35"/>
  <c r="K105" i="35"/>
  <c r="K79" i="35"/>
  <c r="K71" i="35"/>
  <c r="K63" i="35"/>
  <c r="K55" i="35"/>
  <c r="K47" i="35"/>
  <c r="K112" i="35"/>
  <c r="K130" i="35"/>
  <c r="K132" i="35"/>
  <c r="K107" i="35"/>
  <c r="K115" i="35"/>
  <c r="K111" i="35"/>
  <c r="K103" i="35"/>
  <c r="K114" i="35"/>
  <c r="K74" i="35"/>
  <c r="K70" i="35"/>
  <c r="K82" i="35"/>
  <c r="K133" i="35"/>
  <c r="K101" i="35"/>
  <c r="K98" i="35"/>
  <c r="K80" i="35"/>
  <c r="K104" i="35"/>
  <c r="K66" i="35"/>
  <c r="K89" i="35"/>
  <c r="K96" i="35"/>
  <c r="K87" i="35"/>
  <c r="K129" i="35"/>
  <c r="K97" i="35"/>
  <c r="K77" i="35"/>
  <c r="K69" i="35"/>
  <c r="K61" i="35"/>
  <c r="K53" i="35"/>
  <c r="K72" i="35"/>
  <c r="K81" i="35"/>
  <c r="K123" i="35"/>
  <c r="K95" i="35"/>
  <c r="K92" i="35"/>
  <c r="K58" i="35"/>
  <c r="K126" i="35"/>
  <c r="K54" i="35"/>
  <c r="K76" i="35"/>
  <c r="K125" i="35"/>
  <c r="K84" i="35"/>
  <c r="K93" i="35"/>
  <c r="K64" i="35"/>
  <c r="K78" i="35"/>
  <c r="K116" i="35"/>
  <c r="K121" i="35"/>
  <c r="K75" i="35"/>
  <c r="K67" i="35"/>
  <c r="K59" i="35"/>
  <c r="K51" i="35"/>
  <c r="K110" i="35"/>
  <c r="K56" i="35"/>
  <c r="K90" i="35"/>
  <c r="K99" i="35"/>
  <c r="K127" i="35"/>
  <c r="K108" i="35"/>
  <c r="K60" i="35"/>
  <c r="K117" i="35"/>
  <c r="K83" i="35"/>
  <c r="K48" i="35"/>
  <c r="K94" i="35"/>
  <c r="K106" i="35"/>
  <c r="K102" i="35"/>
  <c r="K62" i="35"/>
  <c r="K68" i="35"/>
  <c r="K113" i="35"/>
  <c r="K88" i="35"/>
  <c r="K73" i="35"/>
  <c r="K65" i="35"/>
  <c r="K57" i="35"/>
  <c r="K49" i="35"/>
  <c r="K118" i="35"/>
  <c r="K119" i="36"/>
  <c r="K126" i="36"/>
  <c r="K113" i="36"/>
  <c r="K103" i="36"/>
  <c r="K71" i="36"/>
  <c r="K47" i="36"/>
  <c r="K125" i="36"/>
  <c r="K56" i="36"/>
  <c r="K75" i="36"/>
  <c r="K124" i="36"/>
  <c r="K93" i="36"/>
  <c r="K77" i="36"/>
  <c r="K61" i="36"/>
  <c r="K102" i="36"/>
  <c r="K70" i="36"/>
  <c r="K105" i="36"/>
  <c r="K129" i="36"/>
  <c r="K92" i="36"/>
  <c r="K104" i="36"/>
  <c r="K81" i="36"/>
  <c r="K50" i="36"/>
  <c r="K112" i="36"/>
  <c r="K82" i="36"/>
  <c r="K91" i="36"/>
  <c r="K114" i="36"/>
  <c r="K73" i="36"/>
  <c r="K95" i="36"/>
  <c r="K62" i="36"/>
  <c r="K83" i="36"/>
  <c r="K108" i="36"/>
  <c r="K52" i="36"/>
  <c r="K59" i="36"/>
  <c r="K57" i="36"/>
  <c r="K94" i="36"/>
  <c r="K121" i="36"/>
  <c r="K84" i="36"/>
  <c r="K88" i="36"/>
  <c r="K63" i="36"/>
  <c r="K49" i="36"/>
  <c r="K116" i="36"/>
  <c r="K74" i="36"/>
  <c r="K58" i="36"/>
  <c r="K128" i="36"/>
  <c r="K127" i="36"/>
  <c r="K87" i="36"/>
  <c r="K122" i="36"/>
  <c r="K115" i="36"/>
  <c r="K96" i="36"/>
  <c r="K97" i="36"/>
  <c r="K64" i="36"/>
  <c r="K48" i="36"/>
  <c r="K53" i="36"/>
  <c r="K131" i="36"/>
  <c r="K118" i="36"/>
  <c r="K111" i="36"/>
  <c r="K101" i="36"/>
  <c r="K85" i="36"/>
  <c r="K69" i="36"/>
  <c r="K51" i="36"/>
  <c r="K86" i="36"/>
  <c r="K76" i="36"/>
  <c r="K72" i="36"/>
  <c r="K107" i="36"/>
  <c r="K68" i="36"/>
  <c r="K98" i="36"/>
  <c r="K117" i="36"/>
  <c r="K60" i="36"/>
  <c r="K46" i="36"/>
  <c r="K120" i="36"/>
  <c r="K109" i="36"/>
  <c r="K79" i="36"/>
  <c r="K55" i="36"/>
  <c r="K133" i="36"/>
  <c r="K80" i="36"/>
  <c r="K45" i="36"/>
  <c r="K67" i="36"/>
  <c r="K65" i="36"/>
  <c r="K123" i="36"/>
  <c r="K110" i="36"/>
  <c r="K132" i="36"/>
  <c r="K89" i="36"/>
  <c r="K106" i="36"/>
  <c r="K78" i="36"/>
  <c r="K99" i="36"/>
  <c r="K130" i="36"/>
  <c r="K100" i="36"/>
  <c r="K54" i="36"/>
  <c r="K90" i="36"/>
  <c r="K66" i="36"/>
  <c r="L27" i="32"/>
  <c r="L89" i="32"/>
  <c r="L76" i="32"/>
  <c r="L85" i="32"/>
  <c r="L69" i="32"/>
  <c r="L118" i="32"/>
  <c r="L19" i="32"/>
  <c r="L91" i="32"/>
  <c r="L119" i="32"/>
  <c r="L12" i="32"/>
  <c r="L9" i="32"/>
  <c r="L70" i="32"/>
  <c r="L92" i="32"/>
  <c r="L23" i="32"/>
  <c r="L47" i="32"/>
  <c r="L96" i="32"/>
  <c r="L31" i="32"/>
  <c r="L34" i="32"/>
  <c r="L71" i="32"/>
  <c r="L44" i="32"/>
  <c r="L82" i="32"/>
  <c r="L100" i="32"/>
  <c r="L81" i="32"/>
  <c r="L68" i="32"/>
  <c r="L28" i="32"/>
  <c r="L77" i="32"/>
  <c r="L72" i="32"/>
  <c r="L17" i="32"/>
  <c r="L86" i="32"/>
  <c r="L55" i="32"/>
  <c r="L98" i="32"/>
  <c r="L108" i="32"/>
  <c r="L51" i="32"/>
  <c r="L111" i="32"/>
  <c r="L46" i="32"/>
  <c r="K5" i="27"/>
  <c r="M129" i="36"/>
  <c r="P129" i="36" s="1"/>
  <c r="M90" i="36"/>
  <c r="P90" i="36" s="1"/>
  <c r="M60" i="36"/>
  <c r="P60" i="36" s="1"/>
  <c r="M122" i="36"/>
  <c r="P122" i="36" s="1"/>
  <c r="M68" i="36"/>
  <c r="P68" i="36" s="1"/>
  <c r="M105" i="36"/>
  <c r="P105" i="36" s="1"/>
  <c r="M117" i="36"/>
  <c r="P117" i="36" s="1"/>
  <c r="M81" i="36"/>
  <c r="P81" i="36" s="1"/>
  <c r="M65" i="36"/>
  <c r="P65" i="36" s="1"/>
  <c r="M63" i="36"/>
  <c r="P63" i="36" s="1"/>
  <c r="M79" i="36"/>
  <c r="P79" i="36" s="1"/>
  <c r="M74" i="36"/>
  <c r="P74" i="36" s="1"/>
  <c r="M55" i="36"/>
  <c r="P55" i="36" s="1"/>
  <c r="M58" i="36"/>
  <c r="P58" i="36" s="1"/>
  <c r="M48" i="36"/>
  <c r="P48" i="36" s="1"/>
  <c r="M49" i="36"/>
  <c r="P49" i="36" s="1"/>
  <c r="M83" i="36"/>
  <c r="P83" i="36" s="1"/>
  <c r="M45" i="36"/>
  <c r="P45" i="36" s="1"/>
  <c r="M116" i="36"/>
  <c r="P116" i="36" s="1"/>
  <c r="M100" i="36"/>
  <c r="P100" i="36" s="1"/>
  <c r="M111" i="36"/>
  <c r="P111" i="36" s="1"/>
  <c r="M131" i="36"/>
  <c r="P131" i="36" s="1"/>
  <c r="M107" i="36"/>
  <c r="P107" i="36" s="1"/>
  <c r="M101" i="36"/>
  <c r="P101" i="36" s="1"/>
  <c r="M85" i="36"/>
  <c r="P85" i="36" s="1"/>
  <c r="M69" i="36"/>
  <c r="P69" i="36" s="1"/>
  <c r="M103" i="36"/>
  <c r="P103" i="36" s="1"/>
  <c r="M71" i="36"/>
  <c r="P71" i="36" s="1"/>
  <c r="M78" i="36"/>
  <c r="P78" i="36" s="1"/>
  <c r="M73" i="36"/>
  <c r="P73" i="36" s="1"/>
  <c r="K33" i="12" s="1"/>
  <c r="Q33" i="12" s="1"/>
  <c r="M128" i="36"/>
  <c r="P128" i="36" s="1"/>
  <c r="M84" i="36"/>
  <c r="P84" i="36" s="1"/>
  <c r="M51" i="36"/>
  <c r="P51" i="36" s="1"/>
  <c r="M104" i="36"/>
  <c r="P104" i="36" s="1"/>
  <c r="M88" i="36"/>
  <c r="P88" i="36" s="1"/>
  <c r="M72" i="36"/>
  <c r="P72" i="36" s="1"/>
  <c r="M59" i="36"/>
  <c r="P59" i="36" s="1"/>
  <c r="M62" i="36"/>
  <c r="P62" i="36" s="1"/>
  <c r="M115" i="36"/>
  <c r="P115" i="36" s="1"/>
  <c r="M114" i="36"/>
  <c r="P114" i="36" s="1"/>
  <c r="M118" i="36"/>
  <c r="P118" i="36" s="1"/>
  <c r="M54" i="36"/>
  <c r="P54" i="36" s="1"/>
  <c r="M46" i="36"/>
  <c r="P46" i="36" s="1"/>
  <c r="M86" i="36"/>
  <c r="P86" i="36" s="1"/>
  <c r="M109" i="36"/>
  <c r="P109" i="36" s="1"/>
  <c r="M53" i="36"/>
  <c r="P53" i="36" s="1"/>
  <c r="M102" i="36"/>
  <c r="P102" i="36" s="1"/>
  <c r="M127" i="36"/>
  <c r="P127" i="36" s="1"/>
  <c r="M130" i="36"/>
  <c r="P130" i="36" s="1"/>
  <c r="M92" i="36"/>
  <c r="P92" i="36" s="1"/>
  <c r="M110" i="36"/>
  <c r="P110" i="36" s="1"/>
  <c r="M57" i="36"/>
  <c r="P57" i="36" s="1"/>
  <c r="M95" i="36"/>
  <c r="P95" i="36" s="1"/>
  <c r="M94" i="36"/>
  <c r="P94" i="36" s="1"/>
  <c r="M75" i="36"/>
  <c r="P75" i="36" s="1"/>
  <c r="M47" i="36"/>
  <c r="P47" i="36" s="1"/>
  <c r="M108" i="36"/>
  <c r="P108" i="36" s="1"/>
  <c r="M133" i="36"/>
  <c r="P133" i="36" s="1"/>
  <c r="M121" i="36"/>
  <c r="P121" i="36" s="1"/>
  <c r="M98" i="36"/>
  <c r="P98" i="36" s="1"/>
  <c r="M76" i="36"/>
  <c r="P76" i="36" s="1"/>
  <c r="M61" i="36"/>
  <c r="P61" i="36" s="1"/>
  <c r="M52" i="36"/>
  <c r="P52" i="36" s="1"/>
  <c r="M119" i="36"/>
  <c r="P119" i="36" s="1"/>
  <c r="M99" i="36"/>
  <c r="P99" i="36" s="1"/>
  <c r="M89" i="36"/>
  <c r="P89" i="36" s="1"/>
  <c r="M70" i="36"/>
  <c r="P70" i="36" s="1"/>
  <c r="M56" i="36"/>
  <c r="P56" i="36" s="1"/>
  <c r="M123" i="36"/>
  <c r="P123" i="36" s="1"/>
  <c r="M126" i="36"/>
  <c r="P126" i="36" s="1"/>
  <c r="M113" i="36"/>
  <c r="P113" i="36" s="1"/>
  <c r="M112" i="36"/>
  <c r="P112" i="36" s="1"/>
  <c r="M82" i="36"/>
  <c r="P82" i="36" s="1"/>
  <c r="M120" i="36"/>
  <c r="P120" i="36" s="1"/>
  <c r="M106" i="36"/>
  <c r="P106" i="36" s="1"/>
  <c r="M93" i="36"/>
  <c r="P93" i="36" s="1"/>
  <c r="M77" i="36"/>
  <c r="P77" i="36" s="1"/>
  <c r="M87" i="36"/>
  <c r="P87" i="36" s="1"/>
  <c r="M91" i="36"/>
  <c r="P91" i="36" s="1"/>
  <c r="M96" i="36"/>
  <c r="P96" i="36" s="1"/>
  <c r="M80" i="36"/>
  <c r="P80" i="36" s="1"/>
  <c r="M67" i="36"/>
  <c r="P67" i="36" s="1"/>
  <c r="M64" i="36"/>
  <c r="P64" i="36" s="1"/>
  <c r="M125" i="36"/>
  <c r="P125" i="36" s="1"/>
  <c r="M124" i="36"/>
  <c r="P124" i="36" s="1"/>
  <c r="M97" i="36"/>
  <c r="P97" i="36" s="1"/>
  <c r="M132" i="36"/>
  <c r="P132" i="36" s="1"/>
  <c r="M66" i="36"/>
  <c r="P66" i="36" s="1"/>
  <c r="M50" i="36"/>
  <c r="P50" i="36" s="1"/>
  <c r="L5" i="28"/>
  <c r="R5" i="28"/>
  <c r="K28" i="32"/>
  <c r="K120" i="32"/>
  <c r="K129" i="32"/>
  <c r="K90" i="32"/>
  <c r="K79" i="32"/>
  <c r="K8" i="32"/>
  <c r="K63" i="32"/>
  <c r="K85" i="32"/>
  <c r="K82" i="32"/>
  <c r="K81" i="32"/>
  <c r="K95" i="32"/>
  <c r="K18" i="32"/>
  <c r="K105" i="32"/>
  <c r="K21" i="32"/>
  <c r="K53" i="32"/>
  <c r="K60" i="32"/>
  <c r="K39" i="32"/>
  <c r="K126" i="32"/>
  <c r="K72" i="32"/>
  <c r="K114" i="32"/>
  <c r="K76" i="32"/>
  <c r="K58" i="32"/>
  <c r="K6" i="32"/>
  <c r="K33" i="32"/>
  <c r="K73" i="32"/>
  <c r="K87" i="32"/>
  <c r="K15" i="32"/>
  <c r="K121" i="32"/>
  <c r="K71" i="32"/>
  <c r="K57" i="32"/>
  <c r="N3" i="32"/>
  <c r="R3" i="32"/>
  <c r="M121" i="31"/>
  <c r="P121" i="31" s="1"/>
  <c r="M50" i="31"/>
  <c r="P50" i="31" s="1"/>
  <c r="M73" i="31"/>
  <c r="P73" i="31" s="1"/>
  <c r="K36" i="12" s="1"/>
  <c r="Q36" i="12" s="1"/>
  <c r="M41" i="31"/>
  <c r="P41" i="31" s="1"/>
  <c r="M51" i="31"/>
  <c r="P51" i="31" s="1"/>
  <c r="M96" i="31"/>
  <c r="P96" i="31" s="1"/>
  <c r="M68" i="31"/>
  <c r="P68" i="31" s="1"/>
  <c r="M109" i="31"/>
  <c r="P109" i="31" s="1"/>
  <c r="M61" i="31"/>
  <c r="P61" i="31" s="1"/>
  <c r="M100" i="31"/>
  <c r="P100" i="31" s="1"/>
  <c r="M127" i="31"/>
  <c r="P127" i="31" s="1"/>
  <c r="M38" i="31"/>
  <c r="P38" i="31" s="1"/>
  <c r="M29" i="31"/>
  <c r="P29" i="31" s="1"/>
  <c r="M13" i="31"/>
  <c r="P13" i="31" s="1"/>
  <c r="M81" i="31"/>
  <c r="P81" i="31" s="1"/>
  <c r="M49" i="31"/>
  <c r="P49" i="31" s="1"/>
  <c r="M80" i="31"/>
  <c r="P80" i="31" s="1"/>
  <c r="M56" i="31"/>
  <c r="P56" i="31" s="1"/>
  <c r="M44" i="31"/>
  <c r="P44" i="31" s="1"/>
  <c r="M11" i="31"/>
  <c r="P11" i="31" s="1"/>
  <c r="M82" i="31"/>
  <c r="P82" i="31" s="1"/>
  <c r="M31" i="31"/>
  <c r="P31" i="31" s="1"/>
  <c r="M117" i="31"/>
  <c r="P117" i="31" s="1"/>
  <c r="M85" i="31"/>
  <c r="P85" i="31" s="1"/>
  <c r="M69" i="31"/>
  <c r="P69" i="31" s="1"/>
  <c r="M116" i="31"/>
  <c r="P116" i="31" s="1"/>
  <c r="M74" i="31"/>
  <c r="P74" i="31" s="1"/>
  <c r="M90" i="31"/>
  <c r="P90" i="31" s="1"/>
  <c r="M42" i="31"/>
  <c r="P42" i="31" s="1"/>
  <c r="M70" i="31"/>
  <c r="P70" i="31" s="1"/>
  <c r="M99" i="31"/>
  <c r="P99" i="31" s="1"/>
  <c r="M75" i="31"/>
  <c r="P75" i="31" s="1"/>
  <c r="M32" i="31"/>
  <c r="P32" i="31" s="1"/>
  <c r="M16" i="31"/>
  <c r="P16" i="31" s="1"/>
  <c r="M83" i="31"/>
  <c r="P83" i="31" s="1"/>
  <c r="M5" i="31"/>
  <c r="P5" i="31" s="1"/>
  <c r="M52" i="31"/>
  <c r="P52" i="31" s="1"/>
  <c r="M40" i="31"/>
  <c r="P40" i="31" s="1"/>
  <c r="M102" i="31"/>
  <c r="P102" i="31" s="1"/>
  <c r="M114" i="31"/>
  <c r="P114" i="31" s="1"/>
  <c r="M64" i="31"/>
  <c r="P64" i="31" s="1"/>
  <c r="M66" i="31"/>
  <c r="P66" i="31" s="1"/>
  <c r="M34" i="31"/>
  <c r="P34" i="31" s="1"/>
  <c r="M62" i="31"/>
  <c r="P62" i="31" s="1"/>
  <c r="M25" i="31"/>
  <c r="P25" i="31" s="1"/>
  <c r="M9" i="31"/>
  <c r="P9" i="31" s="1"/>
  <c r="M113" i="31"/>
  <c r="P113" i="31" s="1"/>
  <c r="M118" i="31"/>
  <c r="P118" i="31" s="1"/>
  <c r="M86" i="31"/>
  <c r="P86" i="31" s="1"/>
  <c r="M126" i="31"/>
  <c r="P126" i="31" s="1"/>
  <c r="M76" i="31"/>
  <c r="P76" i="31" s="1"/>
  <c r="M71" i="31"/>
  <c r="P71" i="31" s="1"/>
  <c r="M22" i="31"/>
  <c r="P22" i="31" s="1"/>
  <c r="M130" i="31"/>
  <c r="P130" i="31" s="1"/>
  <c r="M19" i="31"/>
  <c r="P19" i="31" s="1"/>
  <c r="M98" i="31"/>
  <c r="P98" i="31" s="1"/>
  <c r="M78" i="31"/>
  <c r="P78" i="31" s="1"/>
  <c r="M60" i="31"/>
  <c r="P60" i="31" s="1"/>
  <c r="M23" i="31"/>
  <c r="P23" i="31" s="1"/>
  <c r="M72" i="31"/>
  <c r="P72" i="31" s="1"/>
  <c r="M88" i="31"/>
  <c r="P88" i="31" s="1"/>
  <c r="M123" i="31"/>
  <c r="P123" i="31" s="1"/>
  <c r="M91" i="31"/>
  <c r="P91" i="31" s="1"/>
  <c r="M111" i="31"/>
  <c r="P111" i="31" s="1"/>
  <c r="M28" i="31"/>
  <c r="P28" i="31" s="1"/>
  <c r="M12" i="31"/>
  <c r="P12" i="31" s="1"/>
  <c r="M119" i="31"/>
  <c r="P119" i="31" s="1"/>
  <c r="M39" i="31"/>
  <c r="P39" i="31" s="1"/>
  <c r="M89" i="31"/>
  <c r="P89" i="31" s="1"/>
  <c r="M57" i="31"/>
  <c r="P57" i="31" s="1"/>
  <c r="M30" i="31"/>
  <c r="P30" i="31" s="1"/>
  <c r="M129" i="31"/>
  <c r="P129" i="31" s="1"/>
  <c r="M92" i="31"/>
  <c r="P92" i="31" s="1"/>
  <c r="M67" i="31"/>
  <c r="P67" i="31" s="1"/>
  <c r="M93" i="31"/>
  <c r="P93" i="31" s="1"/>
  <c r="M77" i="31"/>
  <c r="P77" i="31" s="1"/>
  <c r="M45" i="31"/>
  <c r="P45" i="31" s="1"/>
  <c r="M112" i="31"/>
  <c r="P112" i="31" s="1"/>
  <c r="M122" i="31"/>
  <c r="P122" i="31" s="1"/>
  <c r="M58" i="31"/>
  <c r="P58" i="31" s="1"/>
  <c r="M18" i="31"/>
  <c r="P18" i="31" s="1"/>
  <c r="M37" i="31"/>
  <c r="P37" i="31" s="1"/>
  <c r="M21" i="31"/>
  <c r="P21" i="31" s="1"/>
  <c r="M54" i="31"/>
  <c r="P54" i="31" s="1"/>
  <c r="M43" i="31"/>
  <c r="P43" i="31" s="1"/>
  <c r="K7" i="12" s="1"/>
  <c r="Q7" i="12" s="1"/>
  <c r="M7" i="31"/>
  <c r="P7" i="31" s="1"/>
  <c r="M133" i="31"/>
  <c r="P133" i="31" s="1"/>
  <c r="M65" i="31"/>
  <c r="P65" i="31" s="1"/>
  <c r="M108" i="31"/>
  <c r="P108" i="31" s="1"/>
  <c r="M63" i="31"/>
  <c r="P63" i="31" s="1"/>
  <c r="M6" i="31"/>
  <c r="P6" i="31" s="1"/>
  <c r="M46" i="31"/>
  <c r="P46" i="31" s="1"/>
  <c r="M27" i="31"/>
  <c r="P27" i="31" s="1"/>
  <c r="M15" i="31"/>
  <c r="P15" i="31" s="1"/>
  <c r="M101" i="31"/>
  <c r="P101" i="31" s="1"/>
  <c r="M53" i="31"/>
  <c r="P53" i="31" s="1"/>
  <c r="M132" i="31"/>
  <c r="P132" i="31" s="1"/>
  <c r="M26" i="31"/>
  <c r="P26" i="31" s="1"/>
  <c r="M115" i="31"/>
  <c r="P115" i="31" s="1"/>
  <c r="M95" i="31"/>
  <c r="P95" i="31" s="1"/>
  <c r="M24" i="31"/>
  <c r="P24" i="31" s="1"/>
  <c r="M8" i="31"/>
  <c r="P8" i="31" s="1"/>
  <c r="M103" i="31"/>
  <c r="P103" i="31" s="1"/>
  <c r="M59" i="31"/>
  <c r="P59" i="31" s="1"/>
  <c r="M124" i="31"/>
  <c r="P124" i="31" s="1"/>
  <c r="M14" i="31"/>
  <c r="P14" i="31" s="1"/>
  <c r="M105" i="31"/>
  <c r="P105" i="31" s="1"/>
  <c r="M128" i="31"/>
  <c r="P128" i="31" s="1"/>
  <c r="M106" i="31"/>
  <c r="P106" i="31" s="1"/>
  <c r="M110" i="31"/>
  <c r="P110" i="31" s="1"/>
  <c r="M120" i="31"/>
  <c r="P120" i="31" s="1"/>
  <c r="M47" i="31"/>
  <c r="P47" i="31" s="1"/>
  <c r="M33" i="31"/>
  <c r="P33" i="31" s="1"/>
  <c r="M17" i="31"/>
  <c r="P17" i="31" s="1"/>
  <c r="M125" i="31"/>
  <c r="P125" i="31" s="1"/>
  <c r="M97" i="31"/>
  <c r="P97" i="31" s="1"/>
  <c r="M55" i="31"/>
  <c r="P55" i="31" s="1"/>
  <c r="M35" i="31"/>
  <c r="P35" i="31" s="1"/>
  <c r="M104" i="31"/>
  <c r="P104" i="31" s="1"/>
  <c r="M94" i="31"/>
  <c r="P94" i="31" s="1"/>
  <c r="M79" i="31"/>
  <c r="P79" i="31" s="1"/>
  <c r="M48" i="31"/>
  <c r="P48" i="31" s="1"/>
  <c r="M10" i="31"/>
  <c r="P10" i="31" s="1"/>
  <c r="M84" i="31"/>
  <c r="P84" i="31" s="1"/>
  <c r="M107" i="31"/>
  <c r="P107" i="31" s="1"/>
  <c r="M131" i="31"/>
  <c r="P131" i="31" s="1"/>
  <c r="M36" i="31"/>
  <c r="P36" i="31" s="1"/>
  <c r="M20" i="31"/>
  <c r="P20" i="31" s="1"/>
  <c r="M87" i="31"/>
  <c r="P87" i="31" s="1"/>
  <c r="M5" i="22"/>
  <c r="P5" i="22" s="1"/>
  <c r="M24" i="22"/>
  <c r="P24" i="22" s="1"/>
  <c r="M19" i="22"/>
  <c r="P19" i="22" s="1"/>
  <c r="M84" i="22"/>
  <c r="P84" i="22" s="1"/>
  <c r="M38" i="22"/>
  <c r="P38" i="22" s="1"/>
  <c r="M48" i="22"/>
  <c r="P48" i="22" s="1"/>
  <c r="M132" i="22"/>
  <c r="P132" i="22" s="1"/>
  <c r="M119" i="22"/>
  <c r="P119" i="22" s="1"/>
  <c r="M108" i="22"/>
  <c r="P108" i="22" s="1"/>
  <c r="M76" i="22"/>
  <c r="P76" i="22" s="1"/>
  <c r="M64" i="22"/>
  <c r="P64" i="22" s="1"/>
  <c r="M18" i="22"/>
  <c r="P18" i="22" s="1"/>
  <c r="M36" i="22"/>
  <c r="P36" i="22" s="1"/>
  <c r="M94" i="22"/>
  <c r="P94" i="22" s="1"/>
  <c r="M111" i="22"/>
  <c r="P111" i="22" s="1"/>
  <c r="M12" i="22"/>
  <c r="P12" i="22" s="1"/>
  <c r="M93" i="22"/>
  <c r="P93" i="22" s="1"/>
  <c r="M41" i="22"/>
  <c r="P41" i="22" s="1"/>
  <c r="M22" i="22"/>
  <c r="P22" i="22" s="1"/>
  <c r="M47" i="22"/>
  <c r="P47" i="22" s="1"/>
  <c r="M34" i="22"/>
  <c r="P34" i="22" s="1"/>
  <c r="M112" i="22"/>
  <c r="P112" i="22" s="1"/>
  <c r="M90" i="22"/>
  <c r="P90" i="22" s="1"/>
  <c r="M131" i="22"/>
  <c r="P131" i="22" s="1"/>
  <c r="M99" i="22"/>
  <c r="P99" i="22" s="1"/>
  <c r="M62" i="22"/>
  <c r="P62" i="22" s="1"/>
  <c r="M46" i="22"/>
  <c r="P46" i="22" s="1"/>
  <c r="M11" i="22"/>
  <c r="P11" i="22" s="1"/>
  <c r="M72" i="22"/>
  <c r="P72" i="22" s="1"/>
  <c r="M31" i="22"/>
  <c r="P31" i="22" s="1"/>
  <c r="M133" i="22"/>
  <c r="P133" i="22" s="1"/>
  <c r="M129" i="22"/>
  <c r="P129" i="22" s="1"/>
  <c r="M97" i="22"/>
  <c r="P97" i="22" s="1"/>
  <c r="M25" i="22"/>
  <c r="P25" i="22" s="1"/>
  <c r="M106" i="22"/>
  <c r="P106" i="22" s="1"/>
  <c r="M60" i="22"/>
  <c r="P60" i="22" s="1"/>
  <c r="M8" i="22"/>
  <c r="P8" i="22" s="1"/>
  <c r="M16" i="22"/>
  <c r="P16" i="22" s="1"/>
  <c r="M102" i="22"/>
  <c r="P102" i="22" s="1"/>
  <c r="M91" i="22"/>
  <c r="P91" i="22" s="1"/>
  <c r="M118" i="22"/>
  <c r="P118" i="22" s="1"/>
  <c r="M53" i="22"/>
  <c r="P53" i="22" s="1"/>
  <c r="M20" i="22"/>
  <c r="P20" i="22" s="1"/>
  <c r="M69" i="22"/>
  <c r="P69" i="22" s="1"/>
  <c r="M92" i="22"/>
  <c r="P92" i="22" s="1"/>
  <c r="M126" i="22"/>
  <c r="P126" i="22" s="1"/>
  <c r="M13" i="22"/>
  <c r="P13" i="22" s="1"/>
  <c r="M127" i="22"/>
  <c r="P127" i="22" s="1"/>
  <c r="M51" i="22"/>
  <c r="P51" i="22" s="1"/>
  <c r="M57" i="22"/>
  <c r="P57" i="22" s="1"/>
  <c r="M77" i="22"/>
  <c r="P77" i="22" s="1"/>
  <c r="M130" i="22"/>
  <c r="P130" i="22" s="1"/>
  <c r="M98" i="22"/>
  <c r="P98" i="22" s="1"/>
  <c r="M88" i="22"/>
  <c r="P88" i="22" s="1"/>
  <c r="M83" i="22"/>
  <c r="P83" i="22" s="1"/>
  <c r="M74" i="22"/>
  <c r="P74" i="22" s="1"/>
  <c r="M58" i="22"/>
  <c r="P58" i="22" s="1"/>
  <c r="M42" i="22"/>
  <c r="P42" i="22" s="1"/>
  <c r="M123" i="22"/>
  <c r="P123" i="22" s="1"/>
  <c r="M45" i="22"/>
  <c r="P45" i="22" s="1"/>
  <c r="M26" i="22"/>
  <c r="P26" i="22" s="1"/>
  <c r="M80" i="22"/>
  <c r="P80" i="22" s="1"/>
  <c r="M67" i="22"/>
  <c r="P67" i="22" s="1"/>
  <c r="M117" i="22"/>
  <c r="P117" i="22" s="1"/>
  <c r="M121" i="22"/>
  <c r="P121" i="22" s="1"/>
  <c r="M89" i="22"/>
  <c r="P89" i="22" s="1"/>
  <c r="M17" i="22"/>
  <c r="P17" i="22" s="1"/>
  <c r="M104" i="22"/>
  <c r="P104" i="22" s="1"/>
  <c r="M7" i="22"/>
  <c r="P7" i="22" s="1"/>
  <c r="M30" i="22"/>
  <c r="P30" i="22" s="1"/>
  <c r="M43" i="22"/>
  <c r="P43" i="22" s="1"/>
  <c r="K11" i="12" s="1"/>
  <c r="Q11" i="12" s="1"/>
  <c r="M63" i="22"/>
  <c r="P63" i="22" s="1"/>
  <c r="M103" i="22"/>
  <c r="P103" i="22" s="1"/>
  <c r="M28" i="22"/>
  <c r="P28" i="22" s="1"/>
  <c r="M39" i="22"/>
  <c r="P39" i="22" s="1"/>
  <c r="M75" i="22"/>
  <c r="P75" i="22" s="1"/>
  <c r="M100" i="22"/>
  <c r="P100" i="22" s="1"/>
  <c r="M86" i="22"/>
  <c r="P86" i="22" s="1"/>
  <c r="M116" i="22"/>
  <c r="P116" i="22" s="1"/>
  <c r="M124" i="22"/>
  <c r="P124" i="22" s="1"/>
  <c r="M29" i="22"/>
  <c r="P29" i="22" s="1"/>
  <c r="M21" i="22"/>
  <c r="P21" i="22" s="1"/>
  <c r="M71" i="22"/>
  <c r="P71" i="22" s="1"/>
  <c r="M125" i="22"/>
  <c r="P125" i="22" s="1"/>
  <c r="M15" i="22"/>
  <c r="P15" i="22" s="1"/>
  <c r="M73" i="22"/>
  <c r="P73" i="22" s="1"/>
  <c r="K40" i="12" s="1"/>
  <c r="Q40" i="12" s="1"/>
  <c r="M52" i="22"/>
  <c r="P52" i="22" s="1"/>
  <c r="M59" i="22"/>
  <c r="P59" i="22" s="1"/>
  <c r="M37" i="22"/>
  <c r="P37" i="22" s="1"/>
  <c r="M128" i="22"/>
  <c r="P128" i="22" s="1"/>
  <c r="M96" i="22"/>
  <c r="P96" i="22" s="1"/>
  <c r="M115" i="22"/>
  <c r="P115" i="22" s="1"/>
  <c r="M35" i="22"/>
  <c r="P35" i="22" s="1"/>
  <c r="M70" i="22"/>
  <c r="P70" i="22" s="1"/>
  <c r="M54" i="22"/>
  <c r="P54" i="22" s="1"/>
  <c r="M27" i="22"/>
  <c r="P27" i="22" s="1"/>
  <c r="M61" i="22"/>
  <c r="P61" i="22" s="1"/>
  <c r="M40" i="22"/>
  <c r="P40" i="22" s="1"/>
  <c r="M55" i="22"/>
  <c r="P55" i="22" s="1"/>
  <c r="M101" i="22"/>
  <c r="P101" i="22" s="1"/>
  <c r="M113" i="22"/>
  <c r="P113" i="22" s="1"/>
  <c r="M81" i="22"/>
  <c r="P81" i="22" s="1"/>
  <c r="M9" i="22"/>
  <c r="P9" i="22" s="1"/>
  <c r="M122" i="22"/>
  <c r="P122" i="22" s="1"/>
  <c r="M49" i="22"/>
  <c r="P49" i="22" s="1"/>
  <c r="M32" i="22"/>
  <c r="P32" i="22" s="1"/>
  <c r="M33" i="22"/>
  <c r="P33" i="22" s="1"/>
  <c r="M6" i="22"/>
  <c r="P6" i="22" s="1"/>
  <c r="M110" i="22"/>
  <c r="P110" i="22" s="1"/>
  <c r="M87" i="22"/>
  <c r="P87" i="22" s="1"/>
  <c r="M109" i="22"/>
  <c r="P109" i="22" s="1"/>
  <c r="M68" i="22"/>
  <c r="P68" i="22" s="1"/>
  <c r="M79" i="22"/>
  <c r="P79" i="22" s="1"/>
  <c r="M114" i="22"/>
  <c r="P114" i="22" s="1"/>
  <c r="M82" i="22"/>
  <c r="P82" i="22" s="1"/>
  <c r="M66" i="22"/>
  <c r="P66" i="22" s="1"/>
  <c r="M50" i="22"/>
  <c r="P50" i="22" s="1"/>
  <c r="M107" i="22"/>
  <c r="P107" i="22" s="1"/>
  <c r="M78" i="22"/>
  <c r="P78" i="22" s="1"/>
  <c r="M56" i="22"/>
  <c r="P56" i="22" s="1"/>
  <c r="M10" i="22"/>
  <c r="P10" i="22" s="1"/>
  <c r="M85" i="22"/>
  <c r="P85" i="22" s="1"/>
  <c r="M105" i="22"/>
  <c r="P105" i="22" s="1"/>
  <c r="M95" i="22"/>
  <c r="P95" i="22" s="1"/>
  <c r="M120" i="22"/>
  <c r="P120" i="22" s="1"/>
  <c r="M23" i="22"/>
  <c r="P23" i="22" s="1"/>
  <c r="M65" i="22"/>
  <c r="P65" i="22" s="1"/>
  <c r="M44" i="22"/>
  <c r="P44" i="22" s="1"/>
  <c r="M14" i="22"/>
  <c r="P14" i="22" s="1"/>
  <c r="M87" i="29"/>
  <c r="P87" i="29" s="1"/>
  <c r="M10" i="29"/>
  <c r="P10" i="29" s="1"/>
  <c r="M14" i="29"/>
  <c r="P14" i="29" s="1"/>
  <c r="M103" i="29"/>
  <c r="P103" i="29" s="1"/>
  <c r="M126" i="29"/>
  <c r="P126" i="29" s="1"/>
  <c r="M97" i="29"/>
  <c r="P97" i="29" s="1"/>
  <c r="M49" i="29"/>
  <c r="P49" i="29" s="1"/>
  <c r="M36" i="29"/>
  <c r="P36" i="29" s="1"/>
  <c r="M77" i="29"/>
  <c r="P77" i="29" s="1"/>
  <c r="M111" i="29"/>
  <c r="P111" i="29" s="1"/>
  <c r="M110" i="29"/>
  <c r="P110" i="29" s="1"/>
  <c r="M67" i="29"/>
  <c r="P67" i="29" s="1"/>
  <c r="M51" i="29"/>
  <c r="P51" i="29" s="1"/>
  <c r="M35" i="29"/>
  <c r="P35" i="29" s="1"/>
  <c r="M19" i="29"/>
  <c r="P19" i="29" s="1"/>
  <c r="M96" i="29"/>
  <c r="P96" i="29" s="1"/>
  <c r="M121" i="29"/>
  <c r="P121" i="29" s="1"/>
  <c r="M41" i="29"/>
  <c r="P41" i="29" s="1"/>
  <c r="M91" i="29"/>
  <c r="P91" i="29" s="1"/>
  <c r="M68" i="29"/>
  <c r="P68" i="29" s="1"/>
  <c r="M44" i="29"/>
  <c r="P44" i="29" s="1"/>
  <c r="M20" i="29"/>
  <c r="P20" i="29" s="1"/>
  <c r="M109" i="29"/>
  <c r="P109" i="29" s="1"/>
  <c r="M69" i="29"/>
  <c r="P69" i="29" s="1"/>
  <c r="M37" i="29"/>
  <c r="P37" i="29" s="1"/>
  <c r="M75" i="29"/>
  <c r="P75" i="29" s="1"/>
  <c r="M116" i="29"/>
  <c r="P116" i="29" s="1"/>
  <c r="M106" i="29"/>
  <c r="P106" i="29" s="1"/>
  <c r="M58" i="29"/>
  <c r="P58" i="29" s="1"/>
  <c r="M48" i="29"/>
  <c r="P48" i="29" s="1"/>
  <c r="M26" i="29"/>
  <c r="P26" i="29" s="1"/>
  <c r="M16" i="29"/>
  <c r="P16" i="29" s="1"/>
  <c r="M9" i="29"/>
  <c r="P9" i="29" s="1"/>
  <c r="M13" i="29"/>
  <c r="P13" i="29" s="1"/>
  <c r="M119" i="29"/>
  <c r="P119" i="29" s="1"/>
  <c r="M94" i="29"/>
  <c r="P94" i="29" s="1"/>
  <c r="M104" i="29"/>
  <c r="P104" i="29" s="1"/>
  <c r="M33" i="29"/>
  <c r="P33" i="29" s="1"/>
  <c r="M98" i="29"/>
  <c r="P98" i="29" s="1"/>
  <c r="M70" i="29"/>
  <c r="P70" i="29" s="1"/>
  <c r="M52" i="29"/>
  <c r="P52" i="29" s="1"/>
  <c r="M127" i="29"/>
  <c r="P127" i="29" s="1"/>
  <c r="M63" i="29"/>
  <c r="P63" i="29" s="1"/>
  <c r="M47" i="29"/>
  <c r="P47" i="29" s="1"/>
  <c r="M31" i="29"/>
  <c r="P31" i="29" s="1"/>
  <c r="M15" i="29"/>
  <c r="P15" i="29" s="1"/>
  <c r="M8" i="29"/>
  <c r="P8" i="29" s="1"/>
  <c r="M105" i="29"/>
  <c r="P105" i="29" s="1"/>
  <c r="M25" i="29"/>
  <c r="P25" i="29" s="1"/>
  <c r="M123" i="29"/>
  <c r="P123" i="29" s="1"/>
  <c r="M100" i="29"/>
  <c r="P100" i="29" s="1"/>
  <c r="M84" i="29"/>
  <c r="P84" i="29" s="1"/>
  <c r="M92" i="29"/>
  <c r="P92" i="29" s="1"/>
  <c r="M62" i="29"/>
  <c r="P62" i="29" s="1"/>
  <c r="M38" i="29"/>
  <c r="P38" i="29" s="1"/>
  <c r="M133" i="29"/>
  <c r="P133" i="29" s="1"/>
  <c r="M101" i="29"/>
  <c r="P101" i="29" s="1"/>
  <c r="M61" i="29"/>
  <c r="P61" i="29" s="1"/>
  <c r="M29" i="29"/>
  <c r="P29" i="29" s="1"/>
  <c r="M99" i="29"/>
  <c r="P99" i="29" s="1"/>
  <c r="M114" i="29"/>
  <c r="P114" i="29" s="1"/>
  <c r="M66" i="29"/>
  <c r="P66" i="29" s="1"/>
  <c r="M56" i="29"/>
  <c r="P56" i="29" s="1"/>
  <c r="M34" i="29"/>
  <c r="P34" i="29" s="1"/>
  <c r="M24" i="29"/>
  <c r="P24" i="29" s="1"/>
  <c r="M6" i="29"/>
  <c r="P6" i="29" s="1"/>
  <c r="M12" i="29"/>
  <c r="P12" i="29" s="1"/>
  <c r="M78" i="29"/>
  <c r="P78" i="29" s="1"/>
  <c r="M102" i="29"/>
  <c r="P102" i="29" s="1"/>
  <c r="M129" i="29"/>
  <c r="P129" i="29" s="1"/>
  <c r="M17" i="29"/>
  <c r="P17" i="29" s="1"/>
  <c r="M132" i="29"/>
  <c r="P132" i="29" s="1"/>
  <c r="M46" i="29"/>
  <c r="P46" i="29" s="1"/>
  <c r="M28" i="29"/>
  <c r="P28" i="29" s="1"/>
  <c r="M120" i="29"/>
  <c r="P120" i="29" s="1"/>
  <c r="M88" i="29"/>
  <c r="P88" i="29" s="1"/>
  <c r="M59" i="29"/>
  <c r="P59" i="29" s="1"/>
  <c r="M43" i="29"/>
  <c r="P43" i="29" s="1"/>
  <c r="K5" i="12" s="1"/>
  <c r="Q5" i="12" s="1"/>
  <c r="M27" i="29"/>
  <c r="P27" i="29" s="1"/>
  <c r="M11" i="29"/>
  <c r="P11" i="29" s="1"/>
  <c r="M89" i="29"/>
  <c r="P89" i="29" s="1"/>
  <c r="M82" i="29"/>
  <c r="P82" i="29" s="1"/>
  <c r="M72" i="29"/>
  <c r="P72" i="29" s="1"/>
  <c r="M90" i="29"/>
  <c r="P90" i="29" s="1"/>
  <c r="M54" i="29"/>
  <c r="P54" i="29" s="1"/>
  <c r="M30" i="29"/>
  <c r="P30" i="29" s="1"/>
  <c r="M125" i="29"/>
  <c r="P125" i="29" s="1"/>
  <c r="M93" i="29"/>
  <c r="P93" i="29" s="1"/>
  <c r="M53" i="29"/>
  <c r="P53" i="29" s="1"/>
  <c r="M21" i="29"/>
  <c r="P21" i="29" s="1"/>
  <c r="M76" i="29"/>
  <c r="P76" i="29" s="1"/>
  <c r="M115" i="29"/>
  <c r="P115" i="29" s="1"/>
  <c r="M64" i="29"/>
  <c r="P64" i="29" s="1"/>
  <c r="M42" i="29"/>
  <c r="P42" i="29" s="1"/>
  <c r="M32" i="29"/>
  <c r="P32" i="29" s="1"/>
  <c r="M5" i="29"/>
  <c r="P5" i="29" s="1"/>
  <c r="M81" i="29"/>
  <c r="P81" i="29" s="1"/>
  <c r="M79" i="29"/>
  <c r="P79" i="29" s="1"/>
  <c r="M83" i="29"/>
  <c r="P83" i="29" s="1"/>
  <c r="M128" i="29"/>
  <c r="P128" i="29" s="1"/>
  <c r="M80" i="29"/>
  <c r="P80" i="29" s="1"/>
  <c r="M113" i="29"/>
  <c r="P113" i="29" s="1"/>
  <c r="M65" i="29"/>
  <c r="P65" i="29" s="1"/>
  <c r="M107" i="29"/>
  <c r="P107" i="29" s="1"/>
  <c r="M130" i="29"/>
  <c r="P130" i="29" s="1"/>
  <c r="M122" i="29"/>
  <c r="P122" i="29" s="1"/>
  <c r="M60" i="29"/>
  <c r="P60" i="29" s="1"/>
  <c r="M22" i="29"/>
  <c r="P22" i="29" s="1"/>
  <c r="M95" i="29"/>
  <c r="P95" i="29" s="1"/>
  <c r="M112" i="29"/>
  <c r="P112" i="29" s="1"/>
  <c r="M118" i="29"/>
  <c r="P118" i="29" s="1"/>
  <c r="M86" i="29"/>
  <c r="P86" i="29" s="1"/>
  <c r="M71" i="29"/>
  <c r="P71" i="29" s="1"/>
  <c r="M55" i="29"/>
  <c r="P55" i="29" s="1"/>
  <c r="M39" i="29"/>
  <c r="P39" i="29" s="1"/>
  <c r="M23" i="29"/>
  <c r="P23" i="29" s="1"/>
  <c r="M7" i="29"/>
  <c r="P7" i="29" s="1"/>
  <c r="M57" i="29"/>
  <c r="P57" i="29" s="1"/>
  <c r="M73" i="29"/>
  <c r="P73" i="29" s="1"/>
  <c r="K34" i="12" s="1"/>
  <c r="Q34" i="12" s="1"/>
  <c r="M124" i="29"/>
  <c r="P124" i="29" s="1"/>
  <c r="M117" i="29"/>
  <c r="P117" i="29" s="1"/>
  <c r="M85" i="29"/>
  <c r="P85" i="29" s="1"/>
  <c r="M74" i="29"/>
  <c r="P74" i="29" s="1"/>
  <c r="M45" i="29"/>
  <c r="P45" i="29" s="1"/>
  <c r="M131" i="29"/>
  <c r="P131" i="29" s="1"/>
  <c r="M108" i="29"/>
  <c r="P108" i="29" s="1"/>
  <c r="M50" i="29"/>
  <c r="P50" i="29" s="1"/>
  <c r="M40" i="29"/>
  <c r="P40" i="29" s="1"/>
  <c r="M18" i="29"/>
  <c r="P18" i="29" s="1"/>
  <c r="K12" i="32"/>
  <c r="L93" i="29"/>
  <c r="L48" i="29"/>
  <c r="L82" i="29"/>
  <c r="L76" i="29"/>
  <c r="L29" i="29"/>
  <c r="L60" i="29"/>
  <c r="L42" i="29"/>
  <c r="L33" i="29"/>
  <c r="L113" i="29"/>
  <c r="L22" i="29"/>
  <c r="L69" i="29"/>
  <c r="L78" i="29"/>
  <c r="L86" i="29"/>
  <c r="L132" i="29"/>
  <c r="L81" i="29"/>
  <c r="L36" i="29"/>
  <c r="L66" i="29"/>
  <c r="L43" i="29"/>
  <c r="L83" i="29"/>
  <c r="L104" i="29"/>
  <c r="L35" i="29"/>
  <c r="L118" i="29"/>
  <c r="L87" i="29"/>
  <c r="L95" i="29"/>
  <c r="L72" i="29"/>
  <c r="L38" i="29"/>
  <c r="L37" i="29"/>
  <c r="L100" i="29"/>
  <c r="L68" i="29"/>
  <c r="L56" i="29"/>
  <c r="K109" i="22"/>
  <c r="K117" i="22"/>
  <c r="K93" i="22"/>
  <c r="K45" i="22"/>
  <c r="K91" i="22"/>
  <c r="K30" i="22"/>
  <c r="K20" i="22"/>
  <c r="K64" i="22"/>
  <c r="K46" i="22"/>
  <c r="K87" i="22"/>
  <c r="K52" i="22"/>
  <c r="K130" i="22"/>
  <c r="K19" i="22"/>
  <c r="K81" i="22"/>
  <c r="K41" i="22"/>
  <c r="K29" i="22"/>
  <c r="K55" i="22"/>
  <c r="K48" i="22"/>
  <c r="K31" i="22"/>
  <c r="K61" i="22"/>
  <c r="K106" i="22"/>
  <c r="K128" i="22"/>
  <c r="K73" i="22"/>
  <c r="K15" i="22"/>
  <c r="K6" i="22"/>
  <c r="K54" i="22"/>
  <c r="K103" i="22"/>
  <c r="K101" i="22"/>
  <c r="K51" i="22"/>
  <c r="K98" i="22"/>
  <c r="S25" i="9"/>
  <c r="L49" i="9"/>
  <c r="M67" i="9"/>
  <c r="P67" i="9" s="1"/>
  <c r="K47" i="8"/>
  <c r="N47" i="8" s="1"/>
  <c r="K100" i="9"/>
  <c r="N100" i="9" s="1"/>
  <c r="M53" i="9"/>
  <c r="P53" i="9" s="1"/>
  <c r="M72" i="8"/>
  <c r="P72" i="8" s="1"/>
  <c r="M62" i="8"/>
  <c r="P62" i="8" s="1"/>
  <c r="L55" i="8"/>
  <c r="O55" i="8" s="1"/>
  <c r="K123" i="8"/>
  <c r="N123" i="8" s="1"/>
  <c r="M60" i="8"/>
  <c r="P60" i="8" s="1"/>
  <c r="M52" i="8"/>
  <c r="P52" i="8" s="1"/>
  <c r="M128" i="20"/>
  <c r="P128" i="20" s="1"/>
  <c r="M97" i="20"/>
  <c r="P97" i="20" s="1"/>
  <c r="M26" i="20"/>
  <c r="P26" i="20" s="1"/>
  <c r="M133" i="21"/>
  <c r="P133" i="21" s="1"/>
  <c r="M18" i="20"/>
  <c r="P18" i="20" s="1"/>
  <c r="M45" i="20"/>
  <c r="P45" i="20" s="1"/>
  <c r="M68" i="20"/>
  <c r="P68" i="20" s="1"/>
  <c r="M84" i="20"/>
  <c r="P84" i="20" s="1"/>
  <c r="M116" i="20"/>
  <c r="P116" i="20" s="1"/>
  <c r="P5" i="20"/>
  <c r="M98" i="20"/>
  <c r="P98" i="20" s="1"/>
  <c r="M93" i="20"/>
  <c r="P93" i="20" s="1"/>
  <c r="M7" i="20"/>
  <c r="P7" i="20" s="1"/>
  <c r="M39" i="20"/>
  <c r="P39" i="20" s="1"/>
  <c r="M60" i="20"/>
  <c r="P60" i="20" s="1"/>
  <c r="M82" i="20"/>
  <c r="P82" i="20" s="1"/>
  <c r="M126" i="21"/>
  <c r="P126" i="21" s="1"/>
  <c r="M30" i="20"/>
  <c r="P30" i="20" s="1"/>
  <c r="M22" i="20"/>
  <c r="P22" i="20" s="1"/>
  <c r="M37" i="20"/>
  <c r="P37" i="20" s="1"/>
  <c r="M36" i="20"/>
  <c r="P36" i="20" s="1"/>
  <c r="M118" i="20"/>
  <c r="P118" i="20" s="1"/>
  <c r="M114" i="20"/>
  <c r="P114" i="20" s="1"/>
  <c r="M77" i="20"/>
  <c r="P77" i="20" s="1"/>
  <c r="K13" i="21"/>
  <c r="N13" i="21" s="1"/>
  <c r="M21" i="20"/>
  <c r="P21" i="20" s="1"/>
  <c r="L5" i="14"/>
  <c r="M59" i="21"/>
  <c r="P59" i="21" s="1"/>
  <c r="M123" i="21"/>
  <c r="P123" i="21" s="1"/>
  <c r="M32" i="21"/>
  <c r="P32" i="21" s="1"/>
  <c r="M8" i="20"/>
  <c r="P8" i="20" s="1"/>
  <c r="M33" i="20"/>
  <c r="P33" i="20" s="1"/>
  <c r="M40" i="20"/>
  <c r="P40" i="20" s="1"/>
  <c r="M20" i="20"/>
  <c r="P20" i="20" s="1"/>
  <c r="M50" i="20"/>
  <c r="P50" i="20" s="1"/>
  <c r="M73" i="20"/>
  <c r="P73" i="20" s="1"/>
  <c r="K48" i="12" s="1"/>
  <c r="Q48" i="12" s="1"/>
  <c r="M12" i="20"/>
  <c r="P12" i="20" s="1"/>
  <c r="M9" i="20"/>
  <c r="P9" i="20" s="1"/>
  <c r="M62" i="21"/>
  <c r="P62" i="21" s="1"/>
  <c r="L7" i="20"/>
  <c r="K6" i="21"/>
  <c r="N6" i="21" s="1"/>
  <c r="K5" i="14"/>
  <c r="M72" i="20"/>
  <c r="P72" i="20" s="1"/>
  <c r="M99" i="20"/>
  <c r="P99" i="20" s="1"/>
  <c r="M6" i="20"/>
  <c r="P6" i="20" s="1"/>
  <c r="M61" i="20"/>
  <c r="P61" i="20" s="1"/>
  <c r="M32" i="20"/>
  <c r="P32" i="20" s="1"/>
  <c r="M10" i="20"/>
  <c r="P10" i="20" s="1"/>
  <c r="M11" i="20"/>
  <c r="P11" i="20" s="1"/>
  <c r="K92" i="8"/>
  <c r="N92" i="8" s="1"/>
  <c r="K13" i="3"/>
  <c r="N13" i="3" s="1"/>
  <c r="K9" i="10"/>
  <c r="N9" i="10" s="1"/>
  <c r="M43" i="21"/>
  <c r="P43" i="21" s="1"/>
  <c r="K27" i="12" s="1"/>
  <c r="Q27" i="12" s="1"/>
  <c r="M51" i="21"/>
  <c r="P51" i="21" s="1"/>
  <c r="M122" i="21"/>
  <c r="P122" i="21" s="1"/>
  <c r="M38" i="21"/>
  <c r="P38" i="21" s="1"/>
  <c r="M117" i="21"/>
  <c r="P117" i="21" s="1"/>
  <c r="K8" i="21"/>
  <c r="N8" i="21" s="1"/>
  <c r="M22" i="21"/>
  <c r="P22" i="21" s="1"/>
  <c r="K25" i="20"/>
  <c r="N25" i="20" s="1"/>
  <c r="M14" i="21"/>
  <c r="P14" i="21" s="1"/>
  <c r="K9" i="19"/>
  <c r="N9" i="19" s="1"/>
  <c r="M48" i="9"/>
  <c r="P48" i="9" s="1"/>
  <c r="M59" i="8"/>
  <c r="P59" i="8" s="1"/>
  <c r="M91" i="21"/>
  <c r="P91" i="21" s="1"/>
  <c r="M124" i="21"/>
  <c r="P124" i="21" s="1"/>
  <c r="M102" i="21"/>
  <c r="P102" i="21" s="1"/>
  <c r="M127" i="21"/>
  <c r="P127" i="21" s="1"/>
  <c r="M76" i="21"/>
  <c r="P76" i="21" s="1"/>
  <c r="M105" i="21"/>
  <c r="P105" i="21" s="1"/>
  <c r="M130" i="21"/>
  <c r="P130" i="21" s="1"/>
  <c r="K28" i="21"/>
  <c r="N28" i="21" s="1"/>
  <c r="K23" i="21"/>
  <c r="N23" i="21" s="1"/>
  <c r="L11" i="19"/>
  <c r="O11" i="19" s="1"/>
  <c r="M63" i="9"/>
  <c r="P63" i="9" s="1"/>
  <c r="M62" i="9"/>
  <c r="P62" i="9" s="1"/>
  <c r="M50" i="8"/>
  <c r="P50" i="8" s="1"/>
  <c r="M69" i="8"/>
  <c r="P69" i="8" s="1"/>
  <c r="K58" i="9"/>
  <c r="N58" i="9" s="1"/>
  <c r="R7" i="9"/>
  <c r="S23" i="9"/>
  <c r="M46" i="9"/>
  <c r="P46" i="9" s="1"/>
  <c r="M45" i="9"/>
  <c r="M51" i="8"/>
  <c r="P51" i="8" s="1"/>
  <c r="M57" i="9"/>
  <c r="P57" i="9" s="1"/>
  <c r="M53" i="8"/>
  <c r="P53" i="8" s="1"/>
  <c r="M48" i="8"/>
  <c r="P48" i="8" s="1"/>
  <c r="M47" i="8"/>
  <c r="P47" i="8" s="1"/>
  <c r="M61" i="8"/>
  <c r="P61" i="8" s="1"/>
  <c r="M54" i="8"/>
  <c r="P54" i="8" s="1"/>
  <c r="M49" i="8"/>
  <c r="P49" i="8" s="1"/>
  <c r="K76" i="8"/>
  <c r="N76" i="8" s="1"/>
  <c r="M66" i="8"/>
  <c r="P66" i="8" s="1"/>
  <c r="K19" i="18"/>
  <c r="N19" i="18" s="1"/>
  <c r="K6" i="18"/>
  <c r="N6" i="18" s="1"/>
  <c r="M110" i="21"/>
  <c r="P110" i="21" s="1"/>
  <c r="M73" i="21"/>
  <c r="P73" i="21" s="1"/>
  <c r="K56" i="12" s="1"/>
  <c r="Q56" i="12" s="1"/>
  <c r="M86" i="21"/>
  <c r="P86" i="21" s="1"/>
  <c r="M71" i="21"/>
  <c r="P71" i="21" s="1"/>
  <c r="M114" i="21"/>
  <c r="P114" i="21" s="1"/>
  <c r="M61" i="21"/>
  <c r="P61" i="21" s="1"/>
  <c r="M113" i="21"/>
  <c r="P113" i="21" s="1"/>
  <c r="K14" i="21"/>
  <c r="N14" i="21" s="1"/>
  <c r="L7" i="10"/>
  <c r="O7" i="10" s="1"/>
  <c r="K21" i="19"/>
  <c r="N21" i="19" s="1"/>
  <c r="L6" i="20"/>
  <c r="O6" i="20" s="1"/>
  <c r="R11" i="9"/>
  <c r="K16" i="3"/>
  <c r="N16" i="3" s="1"/>
  <c r="L5" i="10"/>
  <c r="O5" i="10" s="1"/>
  <c r="O3" i="14"/>
  <c r="K5" i="18"/>
  <c r="K16" i="19"/>
  <c r="K6" i="19"/>
  <c r="N6" i="19" s="1"/>
  <c r="L6" i="14"/>
  <c r="O6" i="14" s="1"/>
  <c r="L5" i="18"/>
  <c r="O5" i="18" s="1"/>
  <c r="K20" i="19"/>
  <c r="N20" i="19" s="1"/>
  <c r="Q4" i="21"/>
  <c r="R4" i="21"/>
  <c r="N4" i="21"/>
  <c r="L27" i="19"/>
  <c r="M113" i="19"/>
  <c r="P113" i="19" s="1"/>
  <c r="M73" i="19"/>
  <c r="P73" i="19" s="1"/>
  <c r="M122" i="19"/>
  <c r="P122" i="19" s="1"/>
  <c r="M32" i="19"/>
  <c r="P32" i="19" s="1"/>
  <c r="M22" i="19"/>
  <c r="P22" i="19" s="1"/>
  <c r="M74" i="19"/>
  <c r="P74" i="19" s="1"/>
  <c r="M123" i="19"/>
  <c r="P123" i="19" s="1"/>
  <c r="M38" i="19"/>
  <c r="P38" i="19" s="1"/>
  <c r="M47" i="19"/>
  <c r="P47" i="19" s="1"/>
  <c r="M93" i="19"/>
  <c r="P93" i="19" s="1"/>
  <c r="M34" i="19"/>
  <c r="P34" i="19" s="1"/>
  <c r="K24" i="20"/>
  <c r="K27" i="20"/>
  <c r="K6" i="20"/>
  <c r="M18" i="21"/>
  <c r="P18" i="21" s="1"/>
  <c r="M29" i="21"/>
  <c r="P29" i="21" s="1"/>
  <c r="L23" i="19"/>
  <c r="M95" i="9"/>
  <c r="P95" i="9" s="1"/>
  <c r="M23" i="3"/>
  <c r="P23" i="3" s="1"/>
  <c r="M86" i="3"/>
  <c r="P86" i="3" s="1"/>
  <c r="M15" i="7"/>
  <c r="P15" i="7" s="1"/>
  <c r="M41" i="7"/>
  <c r="P41" i="7" s="1"/>
  <c r="M11" i="7"/>
  <c r="P11" i="7" s="1"/>
  <c r="M50" i="7"/>
  <c r="P50" i="7" s="1"/>
  <c r="M70" i="7"/>
  <c r="P70" i="7" s="1"/>
  <c r="M64" i="7"/>
  <c r="P64" i="7" s="1"/>
  <c r="M19" i="7"/>
  <c r="P19" i="7" s="1"/>
  <c r="K78" i="8"/>
  <c r="N78" i="8" s="1"/>
  <c r="M113" i="3"/>
  <c r="P113" i="3" s="1"/>
  <c r="M67" i="3"/>
  <c r="P67" i="3" s="1"/>
  <c r="M12" i="7"/>
  <c r="P12" i="7" s="1"/>
  <c r="M66" i="9"/>
  <c r="P66" i="9" s="1"/>
  <c r="M64" i="9"/>
  <c r="P64" i="9" s="1"/>
  <c r="K62" i="9"/>
  <c r="N62" i="9" s="1"/>
  <c r="M132" i="8"/>
  <c r="P132" i="8" s="1"/>
  <c r="M16" i="18"/>
  <c r="P16" i="18" s="1"/>
  <c r="K15" i="18"/>
  <c r="N15" i="18" s="1"/>
  <c r="K9" i="18"/>
  <c r="N9" i="18" s="1"/>
  <c r="M40" i="21"/>
  <c r="P40" i="21" s="1"/>
  <c r="M47" i="21"/>
  <c r="P47" i="21" s="1"/>
  <c r="M41" i="21"/>
  <c r="P41" i="21" s="1"/>
  <c r="M63" i="21"/>
  <c r="P63" i="21" s="1"/>
  <c r="M79" i="21"/>
  <c r="P79" i="21" s="1"/>
  <c r="M109" i="21"/>
  <c r="P109" i="21" s="1"/>
  <c r="M50" i="21"/>
  <c r="P50" i="21" s="1"/>
  <c r="M115" i="21"/>
  <c r="P115" i="21" s="1"/>
  <c r="M106" i="21"/>
  <c r="P106" i="21" s="1"/>
  <c r="M83" i="21"/>
  <c r="P83" i="21" s="1"/>
  <c r="M56" i="21"/>
  <c r="P56" i="21" s="1"/>
  <c r="M85" i="21"/>
  <c r="P85" i="21" s="1"/>
  <c r="M75" i="21"/>
  <c r="P75" i="21" s="1"/>
  <c r="M58" i="21"/>
  <c r="P58" i="21" s="1"/>
  <c r="M37" i="21"/>
  <c r="P37" i="21" s="1"/>
  <c r="M87" i="21"/>
  <c r="P87" i="21" s="1"/>
  <c r="M72" i="21"/>
  <c r="P72" i="21" s="1"/>
  <c r="M93" i="21"/>
  <c r="P93" i="21" s="1"/>
  <c r="M84" i="21"/>
  <c r="P84" i="21" s="1"/>
  <c r="M100" i="21"/>
  <c r="P100" i="21" s="1"/>
  <c r="M89" i="21"/>
  <c r="P89" i="21" s="1"/>
  <c r="M57" i="21"/>
  <c r="P57" i="21" s="1"/>
  <c r="M34" i="21"/>
  <c r="P34" i="21" s="1"/>
  <c r="K8" i="19"/>
  <c r="K15" i="19"/>
  <c r="K29" i="19"/>
  <c r="K14" i="19"/>
  <c r="K25" i="19"/>
  <c r="K17" i="19"/>
  <c r="N4" i="19"/>
  <c r="R4" i="19"/>
  <c r="M87" i="20"/>
  <c r="P87" i="20" s="1"/>
  <c r="M52" i="20"/>
  <c r="P52" i="20" s="1"/>
  <c r="M35" i="20"/>
  <c r="P35" i="20" s="1"/>
  <c r="M130" i="20"/>
  <c r="P130" i="20" s="1"/>
  <c r="M120" i="20"/>
  <c r="P120" i="20" s="1"/>
  <c r="M44" i="20"/>
  <c r="P44" i="20" s="1"/>
  <c r="M125" i="20"/>
  <c r="P125" i="20" s="1"/>
  <c r="M16" i="20"/>
  <c r="P16" i="20" s="1"/>
  <c r="M63" i="20"/>
  <c r="P63" i="20" s="1"/>
  <c r="M124" i="20"/>
  <c r="P124" i="20" s="1"/>
  <c r="M41" i="20"/>
  <c r="P41" i="20" s="1"/>
  <c r="M102" i="20"/>
  <c r="P102" i="20" s="1"/>
  <c r="M88" i="20"/>
  <c r="P88" i="20" s="1"/>
  <c r="M69" i="20"/>
  <c r="P69" i="20" s="1"/>
  <c r="M100" i="20"/>
  <c r="P100" i="20" s="1"/>
  <c r="M127" i="20"/>
  <c r="P127" i="20" s="1"/>
  <c r="M86" i="20"/>
  <c r="P86" i="20" s="1"/>
  <c r="M108" i="20"/>
  <c r="P108" i="20" s="1"/>
  <c r="M103" i="20"/>
  <c r="P103" i="20" s="1"/>
  <c r="M70" i="20"/>
  <c r="P70" i="20" s="1"/>
  <c r="M80" i="20"/>
  <c r="P80" i="20" s="1"/>
  <c r="M31" i="20"/>
  <c r="P31" i="20" s="1"/>
  <c r="M42" i="20"/>
  <c r="P42" i="20" s="1"/>
  <c r="M92" i="20"/>
  <c r="P92" i="20" s="1"/>
  <c r="M112" i="20"/>
  <c r="P112" i="20" s="1"/>
  <c r="M28" i="20"/>
  <c r="P28" i="20" s="1"/>
  <c r="M14" i="20"/>
  <c r="P14" i="20" s="1"/>
  <c r="M129" i="20"/>
  <c r="P129" i="20" s="1"/>
  <c r="M101" i="20"/>
  <c r="P101" i="20" s="1"/>
  <c r="M24" i="20"/>
  <c r="P24" i="20" s="1"/>
  <c r="M81" i="20"/>
  <c r="P81" i="20" s="1"/>
  <c r="M30" i="21"/>
  <c r="P30" i="21" s="1"/>
  <c r="K11" i="21"/>
  <c r="K15" i="21"/>
  <c r="K25" i="21"/>
  <c r="K9" i="21"/>
  <c r="K12" i="21"/>
  <c r="K18" i="21"/>
  <c r="K17" i="21"/>
  <c r="M43" i="19"/>
  <c r="P43" i="19" s="1"/>
  <c r="M84" i="19"/>
  <c r="P84" i="19" s="1"/>
  <c r="M125" i="19"/>
  <c r="P125" i="19" s="1"/>
  <c r="M14" i="19"/>
  <c r="P14" i="19" s="1"/>
  <c r="M39" i="19"/>
  <c r="P39" i="19" s="1"/>
  <c r="M61" i="19"/>
  <c r="P61" i="19" s="1"/>
  <c r="M77" i="19"/>
  <c r="P77" i="19" s="1"/>
  <c r="M95" i="19"/>
  <c r="P95" i="19" s="1"/>
  <c r="M110" i="19"/>
  <c r="P110" i="19" s="1"/>
  <c r="M126" i="19"/>
  <c r="P126" i="19" s="1"/>
  <c r="M56" i="19"/>
  <c r="P56" i="19" s="1"/>
  <c r="M117" i="19"/>
  <c r="P117" i="19" s="1"/>
  <c r="M35" i="19"/>
  <c r="P35" i="19" s="1"/>
  <c r="M62" i="19"/>
  <c r="P62" i="19" s="1"/>
  <c r="M78" i="19"/>
  <c r="P78" i="19" s="1"/>
  <c r="M96" i="19"/>
  <c r="P96" i="19" s="1"/>
  <c r="M111" i="19"/>
  <c r="P111" i="19" s="1"/>
  <c r="M127" i="19"/>
  <c r="P127" i="19" s="1"/>
  <c r="M23" i="19"/>
  <c r="P23" i="19" s="1"/>
  <c r="M10" i="19"/>
  <c r="P10" i="19" s="1"/>
  <c r="M68" i="19"/>
  <c r="P68" i="19" s="1"/>
  <c r="M121" i="19"/>
  <c r="P121" i="19" s="1"/>
  <c r="M33" i="19"/>
  <c r="P33" i="19" s="1"/>
  <c r="M63" i="19"/>
  <c r="P63" i="19" s="1"/>
  <c r="M79" i="19"/>
  <c r="P79" i="19" s="1"/>
  <c r="M97" i="19"/>
  <c r="P97" i="19" s="1"/>
  <c r="M112" i="19"/>
  <c r="P112" i="19" s="1"/>
  <c r="M128" i="19"/>
  <c r="P128" i="19" s="1"/>
  <c r="M17" i="19"/>
  <c r="P17" i="19" s="1"/>
  <c r="Q3" i="21"/>
  <c r="L5" i="21"/>
  <c r="L22" i="21"/>
  <c r="L20" i="21"/>
  <c r="L8" i="21"/>
  <c r="L16" i="21"/>
  <c r="L25" i="21"/>
  <c r="L21" i="21"/>
  <c r="L6" i="21"/>
  <c r="L27" i="21"/>
  <c r="L7" i="21"/>
  <c r="L12" i="21"/>
  <c r="L18" i="21"/>
  <c r="L23" i="21"/>
  <c r="L26" i="21"/>
  <c r="L13" i="21"/>
  <c r="L10" i="21"/>
  <c r="L11" i="21"/>
  <c r="L17" i="21"/>
  <c r="L19" i="21"/>
  <c r="L28" i="21"/>
  <c r="L9" i="21"/>
  <c r="L15" i="21"/>
  <c r="L14" i="21"/>
  <c r="L29" i="21"/>
  <c r="L24" i="21"/>
  <c r="M9" i="21"/>
  <c r="P9" i="21" s="1"/>
  <c r="K15" i="20"/>
  <c r="K12" i="20"/>
  <c r="K11" i="20"/>
  <c r="K9" i="20"/>
  <c r="N5" i="20"/>
  <c r="R5" i="20"/>
  <c r="K23" i="20"/>
  <c r="M28" i="21"/>
  <c r="P28" i="21" s="1"/>
  <c r="M21" i="21"/>
  <c r="P21" i="21" s="1"/>
  <c r="M16" i="21"/>
  <c r="P16" i="21" s="1"/>
  <c r="M20" i="21"/>
  <c r="P20" i="21" s="1"/>
  <c r="M12" i="21"/>
  <c r="P12" i="21" s="1"/>
  <c r="M7" i="21"/>
  <c r="P7" i="21" s="1"/>
  <c r="N3" i="19"/>
  <c r="R3" i="19"/>
  <c r="M44" i="19"/>
  <c r="P44" i="19" s="1"/>
  <c r="M53" i="19"/>
  <c r="P53" i="19" s="1"/>
  <c r="M40" i="19"/>
  <c r="P40" i="19" s="1"/>
  <c r="M91" i="19"/>
  <c r="P91" i="19" s="1"/>
  <c r="M42" i="19"/>
  <c r="P42" i="19" s="1"/>
  <c r="M58" i="19"/>
  <c r="P58" i="19" s="1"/>
  <c r="M107" i="19"/>
  <c r="P107" i="19" s="1"/>
  <c r="M109" i="19"/>
  <c r="P109" i="19" s="1"/>
  <c r="M108" i="19"/>
  <c r="P108" i="19" s="1"/>
  <c r="K10" i="20"/>
  <c r="M27" i="21"/>
  <c r="P27" i="21" s="1"/>
  <c r="M17" i="10"/>
  <c r="P17" i="10" s="1"/>
  <c r="M16" i="3"/>
  <c r="P16" i="3" s="1"/>
  <c r="M65" i="10"/>
  <c r="P65" i="10" s="1"/>
  <c r="M35" i="10"/>
  <c r="P35" i="10" s="1"/>
  <c r="M30" i="10"/>
  <c r="P30" i="10" s="1"/>
  <c r="M14" i="3"/>
  <c r="P14" i="3" s="1"/>
  <c r="M56" i="9"/>
  <c r="P56" i="9" s="1"/>
  <c r="M118" i="3"/>
  <c r="P118" i="3" s="1"/>
  <c r="M75" i="8"/>
  <c r="P75" i="8" s="1"/>
  <c r="K105" i="9"/>
  <c r="N105" i="9" s="1"/>
  <c r="K19" i="3"/>
  <c r="N19" i="3" s="1"/>
  <c r="M121" i="7"/>
  <c r="P121" i="7" s="1"/>
  <c r="M16" i="7"/>
  <c r="P16" i="7" s="1"/>
  <c r="M36" i="7"/>
  <c r="P36" i="7" s="1"/>
  <c r="M93" i="7"/>
  <c r="P93" i="7" s="1"/>
  <c r="M21" i="7"/>
  <c r="P21" i="7" s="1"/>
  <c r="M87" i="10"/>
  <c r="P87" i="10" s="1"/>
  <c r="M129" i="10"/>
  <c r="P129" i="10" s="1"/>
  <c r="M33" i="3"/>
  <c r="P33" i="3" s="1"/>
  <c r="M24" i="7"/>
  <c r="P24" i="7" s="1"/>
  <c r="M105" i="9"/>
  <c r="P105" i="9" s="1"/>
  <c r="M82" i="9"/>
  <c r="P82" i="9" s="1"/>
  <c r="M132" i="3"/>
  <c r="P132" i="3" s="1"/>
  <c r="M100" i="8"/>
  <c r="P100" i="8" s="1"/>
  <c r="M58" i="8"/>
  <c r="P58" i="8" s="1"/>
  <c r="M56" i="8"/>
  <c r="P56" i="8" s="1"/>
  <c r="L87" i="8"/>
  <c r="O87" i="8" s="1"/>
  <c r="L85" i="9"/>
  <c r="O85" i="9" s="1"/>
  <c r="K7" i="18"/>
  <c r="N7" i="18" s="1"/>
  <c r="M44" i="21"/>
  <c r="P44" i="21" s="1"/>
  <c r="M60" i="21"/>
  <c r="P60" i="21" s="1"/>
  <c r="M119" i="21"/>
  <c r="P119" i="21" s="1"/>
  <c r="M69" i="21"/>
  <c r="P69" i="21" s="1"/>
  <c r="M39" i="21"/>
  <c r="P39" i="21" s="1"/>
  <c r="M132" i="21"/>
  <c r="P132" i="21" s="1"/>
  <c r="M92" i="21"/>
  <c r="P92" i="21" s="1"/>
  <c r="M64" i="21"/>
  <c r="P64" i="21" s="1"/>
  <c r="M52" i="21"/>
  <c r="P52" i="21" s="1"/>
  <c r="M95" i="21"/>
  <c r="P95" i="21" s="1"/>
  <c r="M101" i="21"/>
  <c r="P101" i="21" s="1"/>
  <c r="M53" i="21"/>
  <c r="P53" i="21" s="1"/>
  <c r="M31" i="21"/>
  <c r="P31" i="21" s="1"/>
  <c r="M111" i="21"/>
  <c r="P111" i="21" s="1"/>
  <c r="M45" i="21"/>
  <c r="P45" i="21" s="1"/>
  <c r="M108" i="21"/>
  <c r="P108" i="21" s="1"/>
  <c r="M90" i="21"/>
  <c r="P90" i="21" s="1"/>
  <c r="M66" i="21"/>
  <c r="P66" i="21" s="1"/>
  <c r="M54" i="21"/>
  <c r="P54" i="21" s="1"/>
  <c r="M128" i="21"/>
  <c r="P128" i="21" s="1"/>
  <c r="M129" i="21"/>
  <c r="P129" i="21" s="1"/>
  <c r="M125" i="21"/>
  <c r="P125" i="21" s="1"/>
  <c r="M98" i="21"/>
  <c r="P98" i="21" s="1"/>
  <c r="M65" i="21"/>
  <c r="P65" i="21" s="1"/>
  <c r="M80" i="21"/>
  <c r="P80" i="21" s="1"/>
  <c r="M82" i="21"/>
  <c r="P82" i="21" s="1"/>
  <c r="O4" i="21"/>
  <c r="S4" i="21"/>
  <c r="K24" i="19"/>
  <c r="K11" i="19"/>
  <c r="K27" i="19"/>
  <c r="K10" i="19"/>
  <c r="K12" i="19"/>
  <c r="K13" i="19"/>
  <c r="K26" i="19"/>
  <c r="M122" i="20"/>
  <c r="P122" i="20" s="1"/>
  <c r="M59" i="20"/>
  <c r="P59" i="20" s="1"/>
  <c r="M83" i="20"/>
  <c r="P83" i="20" s="1"/>
  <c r="M67" i="20"/>
  <c r="P67" i="20" s="1"/>
  <c r="M76" i="20"/>
  <c r="P76" i="20" s="1"/>
  <c r="M104" i="20"/>
  <c r="P104" i="20" s="1"/>
  <c r="M131" i="20"/>
  <c r="P131" i="20" s="1"/>
  <c r="M94" i="20"/>
  <c r="P94" i="20" s="1"/>
  <c r="M62" i="20"/>
  <c r="P62" i="20" s="1"/>
  <c r="M119" i="20"/>
  <c r="P119" i="20" s="1"/>
  <c r="M23" i="20"/>
  <c r="P23" i="20" s="1"/>
  <c r="M55" i="20"/>
  <c r="P55" i="20" s="1"/>
  <c r="M34" i="20"/>
  <c r="P34" i="20" s="1"/>
  <c r="M46" i="20"/>
  <c r="P46" i="20" s="1"/>
  <c r="M71" i="20"/>
  <c r="P71" i="20" s="1"/>
  <c r="M25" i="20"/>
  <c r="P25" i="20" s="1"/>
  <c r="M111" i="20"/>
  <c r="P111" i="20" s="1"/>
  <c r="M49" i="20"/>
  <c r="P49" i="20" s="1"/>
  <c r="M58" i="20"/>
  <c r="P58" i="20" s="1"/>
  <c r="M74" i="20"/>
  <c r="P74" i="20" s="1"/>
  <c r="M47" i="20"/>
  <c r="P47" i="20" s="1"/>
  <c r="M121" i="20"/>
  <c r="P121" i="20" s="1"/>
  <c r="M65" i="20"/>
  <c r="P65" i="20" s="1"/>
  <c r="M96" i="20"/>
  <c r="P96" i="20" s="1"/>
  <c r="M123" i="20"/>
  <c r="P123" i="20" s="1"/>
  <c r="M78" i="20"/>
  <c r="P78" i="20" s="1"/>
  <c r="M66" i="20"/>
  <c r="P66" i="20" s="1"/>
  <c r="M19" i="20"/>
  <c r="P19" i="20" s="1"/>
  <c r="M117" i="20"/>
  <c r="P117" i="20" s="1"/>
  <c r="M15" i="20"/>
  <c r="P15" i="20" s="1"/>
  <c r="R3" i="21"/>
  <c r="N3" i="21"/>
  <c r="K22" i="21"/>
  <c r="K10" i="21"/>
  <c r="K26" i="21"/>
  <c r="K24" i="21"/>
  <c r="K20" i="21"/>
  <c r="M28" i="19"/>
  <c r="P28" i="19" s="1"/>
  <c r="M94" i="19"/>
  <c r="P94" i="19" s="1"/>
  <c r="M133" i="19"/>
  <c r="P133" i="19" s="1"/>
  <c r="M15" i="19"/>
  <c r="P15" i="19" s="1"/>
  <c r="M31" i="19"/>
  <c r="P31" i="19" s="1"/>
  <c r="M65" i="19"/>
  <c r="P65" i="19" s="1"/>
  <c r="M81" i="19"/>
  <c r="P81" i="19" s="1"/>
  <c r="M99" i="19"/>
  <c r="P99" i="19" s="1"/>
  <c r="M114" i="19"/>
  <c r="P114" i="19" s="1"/>
  <c r="M130" i="19"/>
  <c r="P130" i="19" s="1"/>
  <c r="M49" i="19"/>
  <c r="P49" i="19" s="1"/>
  <c r="M21" i="19"/>
  <c r="P21" i="19" s="1"/>
  <c r="M76" i="19"/>
  <c r="P76" i="19" s="1"/>
  <c r="M129" i="19"/>
  <c r="P129" i="19" s="1"/>
  <c r="M52" i="19"/>
  <c r="P52" i="19" s="1"/>
  <c r="M30" i="19"/>
  <c r="P30" i="19" s="1"/>
  <c r="M66" i="19"/>
  <c r="P66" i="19" s="1"/>
  <c r="M82" i="19"/>
  <c r="P82" i="19" s="1"/>
  <c r="M100" i="19"/>
  <c r="P100" i="19" s="1"/>
  <c r="M115" i="19"/>
  <c r="P115" i="19" s="1"/>
  <c r="M131" i="19"/>
  <c r="P131" i="19" s="1"/>
  <c r="M19" i="19"/>
  <c r="P19" i="19" s="1"/>
  <c r="M80" i="19"/>
  <c r="P80" i="19" s="1"/>
  <c r="M48" i="19"/>
  <c r="P48" i="19" s="1"/>
  <c r="M29" i="19"/>
  <c r="P29" i="19" s="1"/>
  <c r="M67" i="19"/>
  <c r="P67" i="19" s="1"/>
  <c r="M83" i="19"/>
  <c r="P83" i="19" s="1"/>
  <c r="M101" i="19"/>
  <c r="P101" i="19" s="1"/>
  <c r="M116" i="19"/>
  <c r="P116" i="19" s="1"/>
  <c r="M132" i="19"/>
  <c r="P132" i="19" s="1"/>
  <c r="M9" i="19"/>
  <c r="P9" i="19" s="1"/>
  <c r="K20" i="20"/>
  <c r="K18" i="20"/>
  <c r="K8" i="20"/>
  <c r="R4" i="20"/>
  <c r="N4" i="20"/>
  <c r="K22" i="20"/>
  <c r="K19" i="20"/>
  <c r="M25" i="21"/>
  <c r="P25" i="21" s="1"/>
  <c r="M15" i="21"/>
  <c r="P15" i="21" s="1"/>
  <c r="M24" i="21"/>
  <c r="P24" i="21" s="1"/>
  <c r="M26" i="21"/>
  <c r="P26" i="21" s="1"/>
  <c r="M19" i="21"/>
  <c r="P19" i="21" s="1"/>
  <c r="R5" i="19"/>
  <c r="N5" i="19"/>
  <c r="M72" i="19"/>
  <c r="P72" i="19" s="1"/>
  <c r="M57" i="19"/>
  <c r="P57" i="19" s="1"/>
  <c r="M106" i="19"/>
  <c r="P106" i="19" s="1"/>
  <c r="M102" i="19"/>
  <c r="P102" i="19" s="1"/>
  <c r="M51" i="19"/>
  <c r="P51" i="19" s="1"/>
  <c r="M92" i="19"/>
  <c r="P92" i="19" s="1"/>
  <c r="M18" i="19"/>
  <c r="P18" i="19" s="1"/>
  <c r="M60" i="19"/>
  <c r="P60" i="19" s="1"/>
  <c r="M59" i="19"/>
  <c r="P59" i="19" s="1"/>
  <c r="M75" i="19"/>
  <c r="P75" i="19" s="1"/>
  <c r="M124" i="19"/>
  <c r="P124" i="19" s="1"/>
  <c r="L13" i="20"/>
  <c r="Q5" i="20"/>
  <c r="L3" i="20"/>
  <c r="L8" i="20"/>
  <c r="L4" i="20"/>
  <c r="L10" i="20"/>
  <c r="L16" i="20"/>
  <c r="L26" i="20"/>
  <c r="L28" i="20"/>
  <c r="L25" i="20"/>
  <c r="L27" i="20"/>
  <c r="L14" i="20"/>
  <c r="L12" i="20"/>
  <c r="L29" i="20"/>
  <c r="L18" i="20"/>
  <c r="L23" i="20"/>
  <c r="L17" i="20"/>
  <c r="L21" i="20"/>
  <c r="L19" i="20"/>
  <c r="L24" i="20"/>
  <c r="L11" i="20"/>
  <c r="L20" i="20"/>
  <c r="L9" i="20"/>
  <c r="L15" i="20"/>
  <c r="L22" i="20"/>
  <c r="K29" i="20"/>
  <c r="K17" i="20"/>
  <c r="K14" i="20"/>
  <c r="M17" i="21"/>
  <c r="P17" i="21" s="1"/>
  <c r="R3" i="3"/>
  <c r="M102" i="10"/>
  <c r="P102" i="10" s="1"/>
  <c r="M51" i="9"/>
  <c r="P51" i="9" s="1"/>
  <c r="M66" i="3"/>
  <c r="P66" i="3" s="1"/>
  <c r="L74" i="8"/>
  <c r="O74" i="8" s="1"/>
  <c r="M33" i="7"/>
  <c r="P33" i="7" s="1"/>
  <c r="M23" i="7"/>
  <c r="P23" i="7" s="1"/>
  <c r="M50" i="3"/>
  <c r="P50" i="3" s="1"/>
  <c r="M92" i="7"/>
  <c r="P92" i="7" s="1"/>
  <c r="M72" i="7"/>
  <c r="P72" i="7" s="1"/>
  <c r="M76" i="10"/>
  <c r="P76" i="10" s="1"/>
  <c r="M121" i="10"/>
  <c r="P121" i="10" s="1"/>
  <c r="M122" i="10"/>
  <c r="P122" i="10" s="1"/>
  <c r="M99" i="10"/>
  <c r="P99" i="10" s="1"/>
  <c r="M42" i="10"/>
  <c r="P42" i="10" s="1"/>
  <c r="M77" i="3"/>
  <c r="P77" i="3" s="1"/>
  <c r="M48" i="3"/>
  <c r="P48" i="3" s="1"/>
  <c r="M8" i="7"/>
  <c r="P8" i="7" s="1"/>
  <c r="M124" i="9"/>
  <c r="P124" i="9" s="1"/>
  <c r="M59" i="9"/>
  <c r="P59" i="9" s="1"/>
  <c r="M60" i="9"/>
  <c r="P60" i="9" s="1"/>
  <c r="M115" i="7"/>
  <c r="P115" i="7" s="1"/>
  <c r="M21" i="3"/>
  <c r="P21" i="3" s="1"/>
  <c r="K6" i="3"/>
  <c r="N6" i="3" s="1"/>
  <c r="M57" i="8"/>
  <c r="P57" i="8" s="1"/>
  <c r="M20" i="3"/>
  <c r="P20" i="3" s="1"/>
  <c r="M90" i="3"/>
  <c r="P90" i="3" s="1"/>
  <c r="L46" i="8"/>
  <c r="M103" i="7"/>
  <c r="P103" i="7" s="1"/>
  <c r="M78" i="7"/>
  <c r="P78" i="7" s="1"/>
  <c r="M28" i="7"/>
  <c r="P28" i="7" s="1"/>
  <c r="M89" i="3"/>
  <c r="P89" i="3" s="1"/>
  <c r="M107" i="7"/>
  <c r="P107" i="7" s="1"/>
  <c r="M99" i="7"/>
  <c r="P99" i="7" s="1"/>
  <c r="M74" i="7"/>
  <c r="P74" i="7" s="1"/>
  <c r="M39" i="7"/>
  <c r="P39" i="7" s="1"/>
  <c r="M26" i="10"/>
  <c r="P26" i="10" s="1"/>
  <c r="M20" i="10"/>
  <c r="P20" i="10" s="1"/>
  <c r="M51" i="10"/>
  <c r="P51" i="10" s="1"/>
  <c r="M112" i="10"/>
  <c r="P112" i="10" s="1"/>
  <c r="M26" i="7"/>
  <c r="P26" i="7" s="1"/>
  <c r="M59" i="3"/>
  <c r="P59" i="3" s="1"/>
  <c r="L48" i="8"/>
  <c r="O48" i="8" s="1"/>
  <c r="M9" i="3"/>
  <c r="P9" i="3" s="1"/>
  <c r="M5" i="3"/>
  <c r="P5" i="3" s="1"/>
  <c r="R4" i="10"/>
  <c r="L70" i="8"/>
  <c r="O70" i="8" s="1"/>
  <c r="M17" i="7"/>
  <c r="P17" i="7" s="1"/>
  <c r="M20" i="7"/>
  <c r="P20" i="7" s="1"/>
  <c r="M58" i="9"/>
  <c r="P58" i="9" s="1"/>
  <c r="M55" i="9"/>
  <c r="P55" i="9" s="1"/>
  <c r="M52" i="9"/>
  <c r="P52" i="9" s="1"/>
  <c r="M68" i="9"/>
  <c r="P68" i="9" s="1"/>
  <c r="M7" i="7"/>
  <c r="P7" i="7" s="1"/>
  <c r="M35" i="3"/>
  <c r="P35" i="3" s="1"/>
  <c r="M18" i="7"/>
  <c r="P18" i="7" s="1"/>
  <c r="M65" i="8"/>
  <c r="P65" i="8" s="1"/>
  <c r="K50" i="8"/>
  <c r="N50" i="8" s="1"/>
  <c r="M14" i="7"/>
  <c r="P14" i="7" s="1"/>
  <c r="M55" i="3"/>
  <c r="P55" i="3" s="1"/>
  <c r="L57" i="8"/>
  <c r="O57" i="8" s="1"/>
  <c r="M37" i="7"/>
  <c r="P37" i="7" s="1"/>
  <c r="M40" i="7"/>
  <c r="P40" i="7" s="1"/>
  <c r="M34" i="7"/>
  <c r="P34" i="7" s="1"/>
  <c r="M22" i="7"/>
  <c r="P22" i="7" s="1"/>
  <c r="M35" i="7"/>
  <c r="P35" i="7" s="1"/>
  <c r="M45" i="3"/>
  <c r="P45" i="3" s="1"/>
  <c r="M61" i="7"/>
  <c r="P61" i="7" s="1"/>
  <c r="M57" i="7"/>
  <c r="P57" i="7" s="1"/>
  <c r="M104" i="7"/>
  <c r="P104" i="7" s="1"/>
  <c r="M43" i="7"/>
  <c r="P43" i="7" s="1"/>
  <c r="M27" i="7"/>
  <c r="P27" i="7" s="1"/>
  <c r="M120" i="7"/>
  <c r="P120" i="7" s="1"/>
  <c r="M44" i="7"/>
  <c r="P44" i="7" s="1"/>
  <c r="M74" i="10"/>
  <c r="P74" i="10" s="1"/>
  <c r="M95" i="10"/>
  <c r="P95" i="10" s="1"/>
  <c r="M13" i="10"/>
  <c r="P13" i="10" s="1"/>
  <c r="M52" i="10"/>
  <c r="P52" i="10" s="1"/>
  <c r="M59" i="10"/>
  <c r="P59" i="10" s="1"/>
  <c r="M8" i="10"/>
  <c r="P8" i="10" s="1"/>
  <c r="M45" i="10"/>
  <c r="P45" i="10" s="1"/>
  <c r="M73" i="10"/>
  <c r="P73" i="10" s="1"/>
  <c r="M42" i="7"/>
  <c r="P42" i="7" s="1"/>
  <c r="M29" i="7"/>
  <c r="P29" i="7" s="1"/>
  <c r="K51" i="8"/>
  <c r="N51" i="8" s="1"/>
  <c r="M38" i="3"/>
  <c r="P38" i="3" s="1"/>
  <c r="M12" i="3"/>
  <c r="P12" i="3" s="1"/>
  <c r="M7" i="3"/>
  <c r="P7" i="3" s="1"/>
  <c r="M10" i="3"/>
  <c r="P10" i="3" s="1"/>
  <c r="M122" i="3"/>
  <c r="P122" i="3" s="1"/>
  <c r="M129" i="7"/>
  <c r="P129" i="7" s="1"/>
  <c r="M5" i="7"/>
  <c r="P5" i="7" s="1"/>
  <c r="M98" i="7"/>
  <c r="P98" i="7" s="1"/>
  <c r="M49" i="9"/>
  <c r="P49" i="9" s="1"/>
  <c r="M54" i="9"/>
  <c r="P54" i="9" s="1"/>
  <c r="M61" i="9"/>
  <c r="P61" i="9" s="1"/>
  <c r="M19" i="3"/>
  <c r="P19" i="3" s="1"/>
  <c r="M13" i="3"/>
  <c r="P13" i="3" s="1"/>
  <c r="K106" i="8"/>
  <c r="N106" i="8" s="1"/>
  <c r="M13" i="7"/>
  <c r="P13" i="7" s="1"/>
  <c r="M64" i="8"/>
  <c r="P64" i="8" s="1"/>
  <c r="M55" i="8"/>
  <c r="P55" i="8" s="1"/>
  <c r="M107" i="21"/>
  <c r="P107" i="21" s="1"/>
  <c r="M88" i="21"/>
  <c r="P88" i="21" s="1"/>
  <c r="M74" i="21"/>
  <c r="P74" i="21" s="1"/>
  <c r="M78" i="21"/>
  <c r="P78" i="21" s="1"/>
  <c r="M121" i="21"/>
  <c r="P121" i="21" s="1"/>
  <c r="M67" i="21"/>
  <c r="P67" i="21" s="1"/>
  <c r="M104" i="21"/>
  <c r="P104" i="21" s="1"/>
  <c r="M131" i="21"/>
  <c r="P131" i="21" s="1"/>
  <c r="M35" i="21"/>
  <c r="P35" i="21" s="1"/>
  <c r="M103" i="21"/>
  <c r="P103" i="21" s="1"/>
  <c r="M46" i="21"/>
  <c r="P46" i="21" s="1"/>
  <c r="M49" i="21"/>
  <c r="P49" i="21" s="1"/>
  <c r="M55" i="21"/>
  <c r="P55" i="21" s="1"/>
  <c r="M112" i="21"/>
  <c r="P112" i="21" s="1"/>
  <c r="M36" i="21"/>
  <c r="P36" i="21" s="1"/>
  <c r="M70" i="21"/>
  <c r="P70" i="21" s="1"/>
  <c r="M118" i="21"/>
  <c r="P118" i="21" s="1"/>
  <c r="M33" i="21"/>
  <c r="P33" i="21" s="1"/>
  <c r="M116" i="21"/>
  <c r="P116" i="21" s="1"/>
  <c r="M77" i="21"/>
  <c r="P77" i="21" s="1"/>
  <c r="M42" i="21"/>
  <c r="P42" i="21" s="1"/>
  <c r="M48" i="21"/>
  <c r="P48" i="21" s="1"/>
  <c r="M96" i="21"/>
  <c r="P96" i="21" s="1"/>
  <c r="M94" i="21"/>
  <c r="P94" i="21" s="1"/>
  <c r="M68" i="21"/>
  <c r="P68" i="21" s="1"/>
  <c r="M81" i="21"/>
  <c r="P81" i="21" s="1"/>
  <c r="M120" i="21"/>
  <c r="P120" i="21" s="1"/>
  <c r="M97" i="21"/>
  <c r="P97" i="21" s="1"/>
  <c r="K5" i="21"/>
  <c r="K23" i="19"/>
  <c r="K7" i="19"/>
  <c r="K22" i="19"/>
  <c r="K28" i="19"/>
  <c r="M51" i="20"/>
  <c r="P51" i="20" s="1"/>
  <c r="M133" i="20"/>
  <c r="P133" i="20" s="1"/>
  <c r="M109" i="20"/>
  <c r="P109" i="20" s="1"/>
  <c r="M27" i="20"/>
  <c r="P27" i="20" s="1"/>
  <c r="M126" i="20"/>
  <c r="P126" i="20" s="1"/>
  <c r="M57" i="20"/>
  <c r="P57" i="20" s="1"/>
  <c r="M54" i="20"/>
  <c r="P54" i="20" s="1"/>
  <c r="M79" i="20"/>
  <c r="P79" i="20" s="1"/>
  <c r="M115" i="20"/>
  <c r="P115" i="20" s="1"/>
  <c r="M29" i="20"/>
  <c r="P29" i="20" s="1"/>
  <c r="M13" i="20"/>
  <c r="P13" i="20" s="1"/>
  <c r="M56" i="20"/>
  <c r="P56" i="20" s="1"/>
  <c r="M43" i="20"/>
  <c r="P43" i="20" s="1"/>
  <c r="K19" i="12" s="1"/>
  <c r="Q19" i="12" s="1"/>
  <c r="M106" i="20"/>
  <c r="P106" i="20" s="1"/>
  <c r="M132" i="20"/>
  <c r="P132" i="20" s="1"/>
  <c r="M89" i="20"/>
  <c r="P89" i="20" s="1"/>
  <c r="M64" i="20"/>
  <c r="P64" i="20" s="1"/>
  <c r="M85" i="20"/>
  <c r="P85" i="20" s="1"/>
  <c r="M113" i="20"/>
  <c r="P113" i="20" s="1"/>
  <c r="M105" i="20"/>
  <c r="P105" i="20" s="1"/>
  <c r="M53" i="20"/>
  <c r="P53" i="20" s="1"/>
  <c r="M110" i="20"/>
  <c r="P110" i="20" s="1"/>
  <c r="M38" i="20"/>
  <c r="P38" i="20" s="1"/>
  <c r="M90" i="20"/>
  <c r="P90" i="20" s="1"/>
  <c r="M107" i="20"/>
  <c r="P107" i="20" s="1"/>
  <c r="M95" i="20"/>
  <c r="P95" i="20" s="1"/>
  <c r="M91" i="20"/>
  <c r="P91" i="20" s="1"/>
  <c r="M48" i="20"/>
  <c r="P48" i="20" s="1"/>
  <c r="M75" i="20"/>
  <c r="P75" i="20" s="1"/>
  <c r="K21" i="21"/>
  <c r="K29" i="21"/>
  <c r="K7" i="21"/>
  <c r="K16" i="21"/>
  <c r="K19" i="21"/>
  <c r="K27" i="21"/>
  <c r="M64" i="19"/>
  <c r="P64" i="19" s="1"/>
  <c r="M46" i="19"/>
  <c r="P46" i="19" s="1"/>
  <c r="M87" i="19"/>
  <c r="P87" i="19" s="1"/>
  <c r="M27" i="19"/>
  <c r="P27" i="19" s="1"/>
  <c r="M69" i="19"/>
  <c r="P69" i="19" s="1"/>
  <c r="M85" i="19"/>
  <c r="P85" i="19" s="1"/>
  <c r="M103" i="19"/>
  <c r="P103" i="19" s="1"/>
  <c r="M118" i="19"/>
  <c r="P118" i="19" s="1"/>
  <c r="M37" i="19"/>
  <c r="P37" i="19" s="1"/>
  <c r="M20" i="19"/>
  <c r="P20" i="19" s="1"/>
  <c r="M13" i="19"/>
  <c r="P13" i="19" s="1"/>
  <c r="M88" i="19"/>
  <c r="P88" i="19" s="1"/>
  <c r="M90" i="19"/>
  <c r="P90" i="19" s="1"/>
  <c r="M25" i="19"/>
  <c r="P25" i="19" s="1"/>
  <c r="M36" i="19"/>
  <c r="P36" i="19" s="1"/>
  <c r="M26" i="19"/>
  <c r="P26" i="19" s="1"/>
  <c r="M70" i="19"/>
  <c r="P70" i="19" s="1"/>
  <c r="M86" i="19"/>
  <c r="P86" i="19" s="1"/>
  <c r="M104" i="19"/>
  <c r="P104" i="19" s="1"/>
  <c r="M119" i="19"/>
  <c r="P119" i="19" s="1"/>
  <c r="M54" i="19"/>
  <c r="P54" i="19" s="1"/>
  <c r="M45" i="19"/>
  <c r="P45" i="19" s="1"/>
  <c r="M11" i="19"/>
  <c r="P11" i="19" s="1"/>
  <c r="M41" i="19"/>
  <c r="P41" i="19" s="1"/>
  <c r="M98" i="19"/>
  <c r="P98" i="19" s="1"/>
  <c r="M6" i="19"/>
  <c r="P6" i="19" s="1"/>
  <c r="M24" i="19"/>
  <c r="P24" i="19" s="1"/>
  <c r="M55" i="19"/>
  <c r="P55" i="19" s="1"/>
  <c r="M71" i="19"/>
  <c r="P71" i="19" s="1"/>
  <c r="M89" i="19"/>
  <c r="P89" i="19" s="1"/>
  <c r="M105" i="19"/>
  <c r="P105" i="19" s="1"/>
  <c r="M120" i="19"/>
  <c r="P120" i="19" s="1"/>
  <c r="M50" i="19"/>
  <c r="P50" i="19" s="1"/>
  <c r="L12" i="19"/>
  <c r="L22" i="19"/>
  <c r="L18" i="19"/>
  <c r="Q3" i="19"/>
  <c r="L5" i="19"/>
  <c r="L14" i="19"/>
  <c r="L4" i="19"/>
  <c r="L9" i="19"/>
  <c r="L10" i="19"/>
  <c r="L24" i="19"/>
  <c r="L25" i="19"/>
  <c r="L13" i="19"/>
  <c r="L29" i="19"/>
  <c r="L15" i="19"/>
  <c r="L20" i="19"/>
  <c r="L7" i="19"/>
  <c r="L16" i="19"/>
  <c r="L21" i="19"/>
  <c r="L17" i="19"/>
  <c r="L19" i="19"/>
  <c r="L6" i="19"/>
  <c r="L26" i="19"/>
  <c r="L28" i="19"/>
  <c r="K26" i="20"/>
  <c r="K21" i="20"/>
  <c r="K13" i="20"/>
  <c r="K16" i="20"/>
  <c r="K28" i="20"/>
  <c r="M13" i="21"/>
  <c r="P13" i="21" s="1"/>
  <c r="M10" i="21"/>
  <c r="P10" i="21" s="1"/>
  <c r="M11" i="21"/>
  <c r="P11" i="21" s="1"/>
  <c r="M23" i="21"/>
  <c r="P23" i="21" s="1"/>
  <c r="M17" i="20"/>
  <c r="P17" i="20" s="1"/>
  <c r="L91" i="21"/>
  <c r="L61" i="21"/>
  <c r="L123" i="21"/>
  <c r="L133" i="21"/>
  <c r="L49" i="21"/>
  <c r="L89" i="21"/>
  <c r="L77" i="21"/>
  <c r="L124" i="21"/>
  <c r="L88" i="21"/>
  <c r="L48" i="21"/>
  <c r="L73" i="21"/>
  <c r="L112" i="21"/>
  <c r="L51" i="21"/>
  <c r="L53" i="21"/>
  <c r="L104" i="21"/>
  <c r="L87" i="21"/>
  <c r="L70" i="21"/>
  <c r="L118" i="21"/>
  <c r="L103" i="21"/>
  <c r="L107" i="21"/>
  <c r="L31" i="21"/>
  <c r="L110" i="21"/>
  <c r="L117" i="21"/>
  <c r="L72" i="21"/>
  <c r="L100" i="21"/>
  <c r="L108" i="21"/>
  <c r="L115" i="21"/>
  <c r="L83" i="21"/>
  <c r="L64" i="21"/>
  <c r="L62" i="21"/>
  <c r="L56" i="21"/>
  <c r="L102" i="21"/>
  <c r="L55" i="21"/>
  <c r="L114" i="21"/>
  <c r="L84" i="21"/>
  <c r="L45" i="21"/>
  <c r="L92" i="21"/>
  <c r="L65" i="21"/>
  <c r="L119" i="21"/>
  <c r="L66" i="21"/>
  <c r="L101" i="21"/>
  <c r="L34" i="21"/>
  <c r="L38" i="21"/>
  <c r="L93" i="21"/>
  <c r="L130" i="21"/>
  <c r="L86" i="21"/>
  <c r="L40" i="21"/>
  <c r="L122" i="21"/>
  <c r="L116" i="21"/>
  <c r="L96" i="21"/>
  <c r="L69" i="21"/>
  <c r="L94" i="21"/>
  <c r="L105" i="21"/>
  <c r="L32" i="21"/>
  <c r="L46" i="21"/>
  <c r="L74" i="21"/>
  <c r="L125" i="21"/>
  <c r="L97" i="21"/>
  <c r="L79" i="21"/>
  <c r="L60" i="21"/>
  <c r="L98" i="21"/>
  <c r="L43" i="21"/>
  <c r="L47" i="21"/>
  <c r="L36" i="21"/>
  <c r="L35" i="21"/>
  <c r="L54" i="21"/>
  <c r="L67" i="21"/>
  <c r="L59" i="21"/>
  <c r="L52" i="21"/>
  <c r="L99" i="21"/>
  <c r="L127" i="21"/>
  <c r="L109" i="21"/>
  <c r="L68" i="21"/>
  <c r="L126" i="21"/>
  <c r="L131" i="21"/>
  <c r="L63" i="21"/>
  <c r="L50" i="21"/>
  <c r="L41" i="21"/>
  <c r="L75" i="21"/>
  <c r="L132" i="21"/>
  <c r="L78" i="21"/>
  <c r="L58" i="21"/>
  <c r="L95" i="21"/>
  <c r="L106" i="21"/>
  <c r="L44" i="21"/>
  <c r="L90" i="21"/>
  <c r="L111" i="21"/>
  <c r="L85" i="21"/>
  <c r="L76" i="21"/>
  <c r="L39" i="21"/>
  <c r="L30" i="21"/>
  <c r="L113" i="21"/>
  <c r="L129" i="21"/>
  <c r="L71" i="21"/>
  <c r="L42" i="21"/>
  <c r="L81" i="21"/>
  <c r="L37" i="21"/>
  <c r="L121" i="21"/>
  <c r="L57" i="21"/>
  <c r="L82" i="21"/>
  <c r="L128" i="21"/>
  <c r="L80" i="21"/>
  <c r="L120" i="21"/>
  <c r="L33" i="21"/>
  <c r="K114" i="21"/>
  <c r="K64" i="21"/>
  <c r="K118" i="21"/>
  <c r="K121" i="21"/>
  <c r="K113" i="21"/>
  <c r="K38" i="21"/>
  <c r="K85" i="21"/>
  <c r="K109" i="21"/>
  <c r="K62" i="21"/>
  <c r="K111" i="21"/>
  <c r="K133" i="21"/>
  <c r="K34" i="21"/>
  <c r="K61" i="21"/>
  <c r="K107" i="21"/>
  <c r="K37" i="21"/>
  <c r="K119" i="21"/>
  <c r="K112" i="21"/>
  <c r="K84" i="21"/>
  <c r="K72" i="21"/>
  <c r="K103" i="21"/>
  <c r="K74" i="21"/>
  <c r="K126" i="21"/>
  <c r="K117" i="21"/>
  <c r="K55" i="21"/>
  <c r="K76" i="21"/>
  <c r="K100" i="21"/>
  <c r="K131" i="21"/>
  <c r="K130" i="21"/>
  <c r="K105" i="21"/>
  <c r="K90" i="21"/>
  <c r="K125" i="21"/>
  <c r="K31" i="21"/>
  <c r="K60" i="21"/>
  <c r="K77" i="21"/>
  <c r="K40" i="21"/>
  <c r="K96" i="21"/>
  <c r="K108" i="21"/>
  <c r="K41" i="21"/>
  <c r="K102" i="21"/>
  <c r="K127" i="21"/>
  <c r="K88" i="21"/>
  <c r="K122" i="21"/>
  <c r="K53" i="21"/>
  <c r="K97" i="21"/>
  <c r="K78" i="21"/>
  <c r="K101" i="21"/>
  <c r="K129" i="21"/>
  <c r="K106" i="21"/>
  <c r="K115" i="21"/>
  <c r="K46" i="21"/>
  <c r="K87" i="21"/>
  <c r="K91" i="21"/>
  <c r="K79" i="21"/>
  <c r="K67" i="21"/>
  <c r="K52" i="21"/>
  <c r="K54" i="21"/>
  <c r="K94" i="21"/>
  <c r="K48" i="21"/>
  <c r="K69" i="21"/>
  <c r="K92" i="21"/>
  <c r="K59" i="21"/>
  <c r="K33" i="21"/>
  <c r="K51" i="21"/>
  <c r="K39" i="21"/>
  <c r="K99" i="21"/>
  <c r="K42" i="21"/>
  <c r="K81" i="21"/>
  <c r="K56" i="21"/>
  <c r="K43" i="21"/>
  <c r="K128" i="21"/>
  <c r="K124" i="21"/>
  <c r="K82" i="21"/>
  <c r="K70" i="21"/>
  <c r="K65" i="21"/>
  <c r="K93" i="21"/>
  <c r="K73" i="21"/>
  <c r="K68" i="21"/>
  <c r="K120" i="21"/>
  <c r="K35" i="21"/>
  <c r="K83" i="21"/>
  <c r="K36" i="21"/>
  <c r="K45" i="21"/>
  <c r="K50" i="21"/>
  <c r="K75" i="21"/>
  <c r="K47" i="21"/>
  <c r="K89" i="21"/>
  <c r="K132" i="21"/>
  <c r="K98" i="21"/>
  <c r="K58" i="21"/>
  <c r="K123" i="21"/>
  <c r="K30" i="21"/>
  <c r="K104" i="21"/>
  <c r="K95" i="21"/>
  <c r="K116" i="21"/>
  <c r="K49" i="21"/>
  <c r="K44" i="21"/>
  <c r="K110" i="21"/>
  <c r="K57" i="21"/>
  <c r="K71" i="21"/>
  <c r="K32" i="21"/>
  <c r="K80" i="21"/>
  <c r="K63" i="21"/>
  <c r="K66" i="21"/>
  <c r="K86" i="21"/>
  <c r="L30" i="19"/>
  <c r="L32" i="19"/>
  <c r="L31" i="19"/>
  <c r="K32" i="19"/>
  <c r="K30" i="19"/>
  <c r="K31" i="19"/>
  <c r="L89" i="20"/>
  <c r="L107" i="20"/>
  <c r="L47" i="20"/>
  <c r="L127" i="20"/>
  <c r="L62" i="20"/>
  <c r="L70" i="20"/>
  <c r="L82" i="20"/>
  <c r="L123" i="20"/>
  <c r="L108" i="20"/>
  <c r="L55" i="20"/>
  <c r="L48" i="20"/>
  <c r="L119" i="20"/>
  <c r="L115" i="20"/>
  <c r="L53" i="20"/>
  <c r="L67" i="20"/>
  <c r="L61" i="20"/>
  <c r="L30" i="20"/>
  <c r="L41" i="20"/>
  <c r="L124" i="20"/>
  <c r="L33" i="20"/>
  <c r="L111" i="20"/>
  <c r="L131" i="20"/>
  <c r="L132" i="20"/>
  <c r="L120" i="20"/>
  <c r="L86" i="20"/>
  <c r="L37" i="20"/>
  <c r="L100" i="20"/>
  <c r="L77" i="20"/>
  <c r="L104" i="20"/>
  <c r="L32" i="20"/>
  <c r="L68" i="20"/>
  <c r="L103" i="20"/>
  <c r="L74" i="20"/>
  <c r="L112" i="20"/>
  <c r="L126" i="20"/>
  <c r="L110" i="20"/>
  <c r="L45" i="20"/>
  <c r="L40" i="20"/>
  <c r="L129" i="20"/>
  <c r="L113" i="20"/>
  <c r="L97" i="20"/>
  <c r="L51" i="20"/>
  <c r="L54" i="20"/>
  <c r="L46" i="20"/>
  <c r="L99" i="20"/>
  <c r="L49" i="20"/>
  <c r="L118" i="20"/>
  <c r="L102" i="20"/>
  <c r="L73" i="20"/>
  <c r="L35" i="20"/>
  <c r="L76" i="20"/>
  <c r="L121" i="20"/>
  <c r="L105" i="20"/>
  <c r="L90" i="20"/>
  <c r="L81" i="20"/>
  <c r="L84" i="20"/>
  <c r="L116" i="20"/>
  <c r="L96" i="20"/>
  <c r="L122" i="20"/>
  <c r="L94" i="20"/>
  <c r="L59" i="20"/>
  <c r="L114" i="20"/>
  <c r="L39" i="20"/>
  <c r="L56" i="20"/>
  <c r="L133" i="20"/>
  <c r="L101" i="20"/>
  <c r="L92" i="20"/>
  <c r="L128" i="20"/>
  <c r="L98" i="20"/>
  <c r="L31" i="20"/>
  <c r="L95" i="20"/>
  <c r="L125" i="20"/>
  <c r="L78" i="20"/>
  <c r="L93" i="20"/>
  <c r="L38" i="20"/>
  <c r="L91" i="20"/>
  <c r="L42" i="20"/>
  <c r="L65" i="20"/>
  <c r="L60" i="20"/>
  <c r="L80" i="20"/>
  <c r="L43" i="20"/>
  <c r="L64" i="20"/>
  <c r="L130" i="20"/>
  <c r="L109" i="20"/>
  <c r="L69" i="20"/>
  <c r="L83" i="20"/>
  <c r="L58" i="20"/>
  <c r="L44" i="20"/>
  <c r="L87" i="20"/>
  <c r="L85" i="20"/>
  <c r="L57" i="20"/>
  <c r="L52" i="20"/>
  <c r="L63" i="20"/>
  <c r="L34" i="20"/>
  <c r="L79" i="20"/>
  <c r="L106" i="20"/>
  <c r="L71" i="20"/>
  <c r="L50" i="20"/>
  <c r="L72" i="20"/>
  <c r="L75" i="20"/>
  <c r="L117" i="20"/>
  <c r="L66" i="20"/>
  <c r="L36" i="20"/>
  <c r="L88" i="20"/>
  <c r="K36" i="20"/>
  <c r="K73" i="20"/>
  <c r="K101" i="20"/>
  <c r="K60" i="20"/>
  <c r="K32" i="20"/>
  <c r="K39" i="20"/>
  <c r="K109" i="20"/>
  <c r="K44" i="20"/>
  <c r="K64" i="20"/>
  <c r="K80" i="20"/>
  <c r="K34" i="20"/>
  <c r="K88" i="20"/>
  <c r="K52" i="20"/>
  <c r="K126" i="20"/>
  <c r="K37" i="20"/>
  <c r="K38" i="20"/>
  <c r="K125" i="20"/>
  <c r="K108" i="20"/>
  <c r="K95" i="20"/>
  <c r="K30" i="20"/>
  <c r="K51" i="20"/>
  <c r="K116" i="20"/>
  <c r="K96" i="20"/>
  <c r="K68" i="20"/>
  <c r="K120" i="20"/>
  <c r="K91" i="20"/>
  <c r="K75" i="20"/>
  <c r="K114" i="20"/>
  <c r="K98" i="20"/>
  <c r="K85" i="20"/>
  <c r="K47" i="20"/>
  <c r="K123" i="20"/>
  <c r="K107" i="20"/>
  <c r="K94" i="20"/>
  <c r="K78" i="20"/>
  <c r="K50" i="20"/>
  <c r="K66" i="20"/>
  <c r="K48" i="20"/>
  <c r="K97" i="20"/>
  <c r="K63" i="20"/>
  <c r="K121" i="20"/>
  <c r="K59" i="20"/>
  <c r="K43" i="20"/>
  <c r="K124" i="20"/>
  <c r="K131" i="20"/>
  <c r="K104" i="20"/>
  <c r="K83" i="20"/>
  <c r="K65" i="20"/>
  <c r="K49" i="20"/>
  <c r="K122" i="20"/>
  <c r="K106" i="20"/>
  <c r="K93" i="20"/>
  <c r="K77" i="20"/>
  <c r="K115" i="20"/>
  <c r="K99" i="20"/>
  <c r="K86" i="20"/>
  <c r="K70" i="20"/>
  <c r="K42" i="20"/>
  <c r="K58" i="20"/>
  <c r="K72" i="20"/>
  <c r="K40" i="20"/>
  <c r="K92" i="20"/>
  <c r="K132" i="20"/>
  <c r="K45" i="20"/>
  <c r="K100" i="20"/>
  <c r="K118" i="20"/>
  <c r="K89" i="20"/>
  <c r="K130" i="20"/>
  <c r="K62" i="20"/>
  <c r="K76" i="20"/>
  <c r="K33" i="20"/>
  <c r="K87" i="20"/>
  <c r="K61" i="20"/>
  <c r="K110" i="20"/>
  <c r="K81" i="20"/>
  <c r="K119" i="20"/>
  <c r="K90" i="20"/>
  <c r="K84" i="20"/>
  <c r="K105" i="20"/>
  <c r="K35" i="20"/>
  <c r="K127" i="20"/>
  <c r="K133" i="20"/>
  <c r="K79" i="20"/>
  <c r="K69" i="20"/>
  <c r="K102" i="20"/>
  <c r="K111" i="20"/>
  <c r="K82" i="20"/>
  <c r="K46" i="20"/>
  <c r="K113" i="20"/>
  <c r="K56" i="20"/>
  <c r="K31" i="20"/>
  <c r="K128" i="20"/>
  <c r="K55" i="20"/>
  <c r="K117" i="20"/>
  <c r="K112" i="20"/>
  <c r="K71" i="20"/>
  <c r="K129" i="20"/>
  <c r="K103" i="20"/>
  <c r="K74" i="20"/>
  <c r="K54" i="20"/>
  <c r="K67" i="20"/>
  <c r="K57" i="20"/>
  <c r="K53" i="20"/>
  <c r="K41" i="20"/>
  <c r="K33" i="19"/>
  <c r="N33" i="19" s="1"/>
  <c r="L51" i="9"/>
  <c r="O51" i="9" s="1"/>
  <c r="L75" i="8"/>
  <c r="O75" i="8" s="1"/>
  <c r="L11" i="18"/>
  <c r="O11" i="18" s="1"/>
  <c r="L72" i="8"/>
  <c r="O72" i="8" s="1"/>
  <c r="L62" i="8"/>
  <c r="O62" i="8" s="1"/>
  <c r="L13" i="18"/>
  <c r="O13" i="18" s="1"/>
  <c r="L7" i="18"/>
  <c r="O7" i="18" s="1"/>
  <c r="L6" i="18"/>
  <c r="O6" i="18" s="1"/>
  <c r="Q7" i="9"/>
  <c r="S7" i="9"/>
  <c r="L63" i="8"/>
  <c r="O63" i="8" s="1"/>
  <c r="L53" i="8"/>
  <c r="O53" i="8" s="1"/>
  <c r="L47" i="8"/>
  <c r="L77" i="8"/>
  <c r="O77" i="8" s="1"/>
  <c r="L73" i="8"/>
  <c r="O73" i="8" s="1"/>
  <c r="J53" i="12" s="1"/>
  <c r="P53" i="12" s="1"/>
  <c r="L5" i="3"/>
  <c r="O5" i="3" s="1"/>
  <c r="Q4" i="9"/>
  <c r="L81" i="8"/>
  <c r="O81" i="8" s="1"/>
  <c r="L121" i="8"/>
  <c r="O121" i="8" s="1"/>
  <c r="L68" i="8"/>
  <c r="O68" i="8" s="1"/>
  <c r="L118" i="8"/>
  <c r="O118" i="8" s="1"/>
  <c r="L54" i="8"/>
  <c r="O54" i="8" s="1"/>
  <c r="L4" i="10"/>
  <c r="S4" i="10" s="1"/>
  <c r="Q8" i="9"/>
  <c r="L6" i="10"/>
  <c r="O6" i="10" s="1"/>
  <c r="L128" i="9"/>
  <c r="O128" i="9" s="1"/>
  <c r="L48" i="9"/>
  <c r="O48" i="9" s="1"/>
  <c r="Q23" i="9"/>
  <c r="K86" i="3"/>
  <c r="N86" i="3" s="1"/>
  <c r="L84" i="19"/>
  <c r="L68" i="19"/>
  <c r="L52" i="19"/>
  <c r="L36" i="19"/>
  <c r="L80" i="19"/>
  <c r="L64" i="19"/>
  <c r="L48" i="19"/>
  <c r="L76" i="19"/>
  <c r="L60" i="19"/>
  <c r="L44" i="19"/>
  <c r="L33" i="19"/>
  <c r="L72" i="19"/>
  <c r="L56" i="19"/>
  <c r="L40" i="19"/>
  <c r="L49" i="19"/>
  <c r="L61" i="19"/>
  <c r="L69" i="19"/>
  <c r="L77" i="19"/>
  <c r="L85" i="19"/>
  <c r="L41" i="19"/>
  <c r="L57" i="19"/>
  <c r="L65" i="19"/>
  <c r="L73" i="19"/>
  <c r="L81" i="19"/>
  <c r="L46" i="19"/>
  <c r="L58" i="19"/>
  <c r="L66" i="19"/>
  <c r="L74" i="19"/>
  <c r="L82" i="19"/>
  <c r="L47" i="19"/>
  <c r="L59" i="19"/>
  <c r="L67" i="19"/>
  <c r="L75" i="19"/>
  <c r="L83" i="19"/>
  <c r="L87" i="19"/>
  <c r="L113" i="19"/>
  <c r="L121" i="19"/>
  <c r="L129" i="19"/>
  <c r="L37" i="19"/>
  <c r="L45" i="19"/>
  <c r="L53" i="19"/>
  <c r="L50" i="19"/>
  <c r="L78" i="19"/>
  <c r="L35" i="19"/>
  <c r="L63" i="19"/>
  <c r="L109" i="19"/>
  <c r="L119" i="19"/>
  <c r="L131" i="19"/>
  <c r="L91" i="19"/>
  <c r="L95" i="19"/>
  <c r="L99" i="19"/>
  <c r="L103" i="19"/>
  <c r="L108" i="19"/>
  <c r="L116" i="19"/>
  <c r="L124" i="19"/>
  <c r="L132" i="19"/>
  <c r="L38" i="19"/>
  <c r="L70" i="19"/>
  <c r="L43" i="19"/>
  <c r="L55" i="19"/>
  <c r="L111" i="19"/>
  <c r="L123" i="19"/>
  <c r="L133" i="19"/>
  <c r="L88" i="19"/>
  <c r="L92" i="19"/>
  <c r="L96" i="19"/>
  <c r="L100" i="19"/>
  <c r="L104" i="19"/>
  <c r="L110" i="19"/>
  <c r="L118" i="19"/>
  <c r="L126" i="19"/>
  <c r="L34" i="19"/>
  <c r="L79" i="19"/>
  <c r="L107" i="19"/>
  <c r="L127" i="19"/>
  <c r="L94" i="19"/>
  <c r="L102" i="19"/>
  <c r="L114" i="19"/>
  <c r="L130" i="19"/>
  <c r="L54" i="19"/>
  <c r="L39" i="19"/>
  <c r="L115" i="19"/>
  <c r="L89" i="19"/>
  <c r="L97" i="19"/>
  <c r="L105" i="19"/>
  <c r="L120" i="19"/>
  <c r="L62" i="19"/>
  <c r="L51" i="19"/>
  <c r="L117" i="19"/>
  <c r="L90" i="19"/>
  <c r="L98" i="19"/>
  <c r="L106" i="19"/>
  <c r="L122" i="19"/>
  <c r="L42" i="19"/>
  <c r="L86" i="19"/>
  <c r="L71" i="19"/>
  <c r="L125" i="19"/>
  <c r="L93" i="19"/>
  <c r="L101" i="19"/>
  <c r="L112" i="19"/>
  <c r="L128" i="19"/>
  <c r="K43" i="19"/>
  <c r="K75" i="19"/>
  <c r="K44" i="19"/>
  <c r="K129" i="19"/>
  <c r="K121" i="19"/>
  <c r="K113" i="19"/>
  <c r="K87" i="19"/>
  <c r="K130" i="19"/>
  <c r="K122" i="19"/>
  <c r="K114" i="19"/>
  <c r="K35" i="19"/>
  <c r="K36" i="19"/>
  <c r="K52" i="19"/>
  <c r="K133" i="19"/>
  <c r="K125" i="19"/>
  <c r="K117" i="19"/>
  <c r="K109" i="19"/>
  <c r="K126" i="19"/>
  <c r="K118" i="19"/>
  <c r="K110" i="19"/>
  <c r="K104" i="19"/>
  <c r="K100" i="19"/>
  <c r="K96" i="19"/>
  <c r="K92" i="19"/>
  <c r="K88" i="19"/>
  <c r="K55" i="19"/>
  <c r="K41" i="19"/>
  <c r="K42" i="19"/>
  <c r="K64" i="19"/>
  <c r="K80" i="19"/>
  <c r="K127" i="19"/>
  <c r="K111" i="19"/>
  <c r="K120" i="19"/>
  <c r="K106" i="19"/>
  <c r="K101" i="19"/>
  <c r="K95" i="19"/>
  <c r="K90" i="19"/>
  <c r="K47" i="19"/>
  <c r="K37" i="19"/>
  <c r="K57" i="19"/>
  <c r="K69" i="19"/>
  <c r="K51" i="19"/>
  <c r="K83" i="19"/>
  <c r="K54" i="19"/>
  <c r="K74" i="19"/>
  <c r="K86" i="19"/>
  <c r="K71" i="19"/>
  <c r="K68" i="19"/>
  <c r="K84" i="19"/>
  <c r="K123" i="19"/>
  <c r="K107" i="19"/>
  <c r="K132" i="19"/>
  <c r="K116" i="19"/>
  <c r="K105" i="19"/>
  <c r="K99" i="19"/>
  <c r="K94" i="19"/>
  <c r="K89" i="19"/>
  <c r="K63" i="19"/>
  <c r="K45" i="19"/>
  <c r="K61" i="19"/>
  <c r="K81" i="19"/>
  <c r="K59" i="19"/>
  <c r="K50" i="19"/>
  <c r="K66" i="19"/>
  <c r="K78" i="19"/>
  <c r="K76" i="19"/>
  <c r="K115" i="19"/>
  <c r="K124" i="19"/>
  <c r="K102" i="19"/>
  <c r="K91" i="19"/>
  <c r="K53" i="19"/>
  <c r="K73" i="19"/>
  <c r="K38" i="19"/>
  <c r="K46" i="19"/>
  <c r="K58" i="19"/>
  <c r="K39" i="19"/>
  <c r="K56" i="19"/>
  <c r="K112" i="19"/>
  <c r="K98" i="19"/>
  <c r="K77" i="19"/>
  <c r="K62" i="19"/>
  <c r="K82" i="19"/>
  <c r="K79" i="19"/>
  <c r="K48" i="19"/>
  <c r="K60" i="19"/>
  <c r="K131" i="19"/>
  <c r="K108" i="19"/>
  <c r="K97" i="19"/>
  <c r="K49" i="19"/>
  <c r="K85" i="19"/>
  <c r="K34" i="19"/>
  <c r="K70" i="19"/>
  <c r="K40" i="19"/>
  <c r="K72" i="19"/>
  <c r="K119" i="19"/>
  <c r="K128" i="19"/>
  <c r="K103" i="19"/>
  <c r="K93" i="19"/>
  <c r="K65" i="19"/>
  <c r="K67" i="19"/>
  <c r="K25" i="18"/>
  <c r="N25" i="18" s="1"/>
  <c r="K16" i="18"/>
  <c r="N16" i="18" s="1"/>
  <c r="K17" i="18"/>
  <c r="N17" i="18" s="1"/>
  <c r="K21" i="18"/>
  <c r="N21" i="18" s="1"/>
  <c r="L24" i="18"/>
  <c r="O24" i="18" s="1"/>
  <c r="L16" i="18"/>
  <c r="O16" i="18" s="1"/>
  <c r="K16" i="14"/>
  <c r="N16" i="14" s="1"/>
  <c r="K14" i="18"/>
  <c r="N14" i="18" s="1"/>
  <c r="L21" i="18"/>
  <c r="O21" i="18" s="1"/>
  <c r="K22" i="18"/>
  <c r="N4" i="18"/>
  <c r="R4" i="18"/>
  <c r="Q4" i="18"/>
  <c r="R3" i="18"/>
  <c r="Q3" i="18"/>
  <c r="N3" i="18"/>
  <c r="L29" i="18"/>
  <c r="L31" i="18"/>
  <c r="L15" i="18"/>
  <c r="M120" i="18"/>
  <c r="P120" i="18" s="1"/>
  <c r="M72" i="18"/>
  <c r="P72" i="18" s="1"/>
  <c r="M36" i="18"/>
  <c r="P36" i="18" s="1"/>
  <c r="M109" i="18"/>
  <c r="P109" i="18" s="1"/>
  <c r="M13" i="18"/>
  <c r="P13" i="18" s="1"/>
  <c r="M129" i="18"/>
  <c r="P129" i="18" s="1"/>
  <c r="M98" i="18"/>
  <c r="P98" i="18" s="1"/>
  <c r="M125" i="18"/>
  <c r="P125" i="18" s="1"/>
  <c r="M74" i="18"/>
  <c r="P74" i="18" s="1"/>
  <c r="M78" i="18"/>
  <c r="P78" i="18" s="1"/>
  <c r="M99" i="18"/>
  <c r="P99" i="18" s="1"/>
  <c r="M119" i="18"/>
  <c r="P119" i="18" s="1"/>
  <c r="M57" i="18"/>
  <c r="P57" i="18" s="1"/>
  <c r="M60" i="18"/>
  <c r="P60" i="18" s="1"/>
  <c r="M59" i="18"/>
  <c r="P59" i="18" s="1"/>
  <c r="M35" i="18"/>
  <c r="P35" i="18" s="1"/>
  <c r="M17" i="18"/>
  <c r="P17" i="18" s="1"/>
  <c r="M22" i="18"/>
  <c r="P22" i="18" s="1"/>
  <c r="M81" i="18"/>
  <c r="P81" i="18" s="1"/>
  <c r="M34" i="18"/>
  <c r="P34" i="18" s="1"/>
  <c r="M8" i="18"/>
  <c r="P8" i="18" s="1"/>
  <c r="M63" i="18"/>
  <c r="P63" i="18" s="1"/>
  <c r="M94" i="18"/>
  <c r="P94" i="18" s="1"/>
  <c r="M90" i="18"/>
  <c r="P90" i="18" s="1"/>
  <c r="M68" i="18"/>
  <c r="P68" i="18" s="1"/>
  <c r="M105" i="18"/>
  <c r="P105" i="18" s="1"/>
  <c r="M40" i="18"/>
  <c r="P40" i="18" s="1"/>
  <c r="M104" i="18"/>
  <c r="P104" i="18" s="1"/>
  <c r="M111" i="18"/>
  <c r="P111" i="18" s="1"/>
  <c r="M31" i="18"/>
  <c r="P31" i="18" s="1"/>
  <c r="M127" i="18"/>
  <c r="P127" i="18" s="1"/>
  <c r="M117" i="18"/>
  <c r="P117" i="18" s="1"/>
  <c r="M42" i="18"/>
  <c r="P42" i="18" s="1"/>
  <c r="M45" i="18"/>
  <c r="P45" i="18" s="1"/>
  <c r="M28" i="18"/>
  <c r="P28" i="18" s="1"/>
  <c r="K23" i="18"/>
  <c r="L33" i="18"/>
  <c r="O33" i="18" s="1"/>
  <c r="K8" i="18"/>
  <c r="K18" i="18"/>
  <c r="K24" i="18"/>
  <c r="K27" i="18"/>
  <c r="K29" i="18"/>
  <c r="K13" i="18"/>
  <c r="M7" i="18"/>
  <c r="P7" i="18" s="1"/>
  <c r="L19" i="18"/>
  <c r="L27" i="18"/>
  <c r="L20" i="18"/>
  <c r="L10" i="18"/>
  <c r="L28" i="18"/>
  <c r="L9" i="18"/>
  <c r="O4" i="18"/>
  <c r="S4" i="18"/>
  <c r="M64" i="18"/>
  <c r="P64" i="18" s="1"/>
  <c r="M49" i="18"/>
  <c r="P49" i="18" s="1"/>
  <c r="M43" i="18"/>
  <c r="P43" i="18" s="1"/>
  <c r="K21" i="12" s="1"/>
  <c r="Q21" i="12" s="1"/>
  <c r="M71" i="18"/>
  <c r="P71" i="18" s="1"/>
  <c r="M115" i="18"/>
  <c r="P115" i="18" s="1"/>
  <c r="M44" i="18"/>
  <c r="P44" i="18" s="1"/>
  <c r="M18" i="18"/>
  <c r="P18" i="18" s="1"/>
  <c r="M29" i="18"/>
  <c r="P29" i="18" s="1"/>
  <c r="M87" i="18"/>
  <c r="P87" i="18" s="1"/>
  <c r="M66" i="18"/>
  <c r="P66" i="18" s="1"/>
  <c r="M51" i="18"/>
  <c r="P51" i="18" s="1"/>
  <c r="M77" i="18"/>
  <c r="P77" i="18" s="1"/>
  <c r="M41" i="18"/>
  <c r="P41" i="18" s="1"/>
  <c r="M106" i="18"/>
  <c r="P106" i="18" s="1"/>
  <c r="M97" i="18"/>
  <c r="P97" i="18" s="1"/>
  <c r="M58" i="18"/>
  <c r="P58" i="18" s="1"/>
  <c r="M80" i="18"/>
  <c r="P80" i="18" s="1"/>
  <c r="M53" i="18"/>
  <c r="P53" i="18" s="1"/>
  <c r="M121" i="18"/>
  <c r="P121" i="18" s="1"/>
  <c r="M48" i="18"/>
  <c r="P48" i="18" s="1"/>
  <c r="M47" i="18"/>
  <c r="P47" i="18" s="1"/>
  <c r="M30" i="18"/>
  <c r="P30" i="18" s="1"/>
  <c r="M122" i="18"/>
  <c r="P122" i="18" s="1"/>
  <c r="M10" i="18"/>
  <c r="P10" i="18" s="1"/>
  <c r="M102" i="18"/>
  <c r="P102" i="18" s="1"/>
  <c r="M92" i="18"/>
  <c r="P92" i="18" s="1"/>
  <c r="M95" i="18"/>
  <c r="P95" i="18" s="1"/>
  <c r="M85" i="18"/>
  <c r="P85" i="18" s="1"/>
  <c r="M21" i="18"/>
  <c r="P21" i="18" s="1"/>
  <c r="M15" i="18"/>
  <c r="P15" i="18" s="1"/>
  <c r="M12" i="18"/>
  <c r="P12" i="18" s="1"/>
  <c r="K28" i="18"/>
  <c r="K30" i="18"/>
  <c r="L30" i="18"/>
  <c r="L17" i="18"/>
  <c r="L14" i="18"/>
  <c r="M25" i="18"/>
  <c r="P25" i="18" s="1"/>
  <c r="M113" i="18"/>
  <c r="P113" i="18" s="1"/>
  <c r="M84" i="18"/>
  <c r="P84" i="18" s="1"/>
  <c r="M24" i="18"/>
  <c r="P24" i="18" s="1"/>
  <c r="M75" i="18"/>
  <c r="P75" i="18" s="1"/>
  <c r="M131" i="18"/>
  <c r="P131" i="18" s="1"/>
  <c r="M100" i="18"/>
  <c r="P100" i="18" s="1"/>
  <c r="M86" i="18"/>
  <c r="P86" i="18" s="1"/>
  <c r="M76" i="18"/>
  <c r="P76" i="18" s="1"/>
  <c r="M61" i="18"/>
  <c r="P61" i="18" s="1"/>
  <c r="M110" i="18"/>
  <c r="P110" i="18" s="1"/>
  <c r="M54" i="18"/>
  <c r="P54" i="18" s="1"/>
  <c r="M130" i="18"/>
  <c r="P130" i="18" s="1"/>
  <c r="M38" i="18"/>
  <c r="P38" i="18" s="1"/>
  <c r="M91" i="18"/>
  <c r="P91" i="18" s="1"/>
  <c r="M11" i="18"/>
  <c r="P11" i="18" s="1"/>
  <c r="M96" i="18"/>
  <c r="P96" i="18" s="1"/>
  <c r="M107" i="18"/>
  <c r="P107" i="18" s="1"/>
  <c r="M89" i="18"/>
  <c r="P89" i="18" s="1"/>
  <c r="M32" i="18"/>
  <c r="P32" i="18" s="1"/>
  <c r="M27" i="18"/>
  <c r="P27" i="18" s="1"/>
  <c r="M14" i="18"/>
  <c r="P14" i="18" s="1"/>
  <c r="M123" i="18"/>
  <c r="P123" i="18" s="1"/>
  <c r="M37" i="18"/>
  <c r="P37" i="18" s="1"/>
  <c r="M112" i="18"/>
  <c r="P112" i="18" s="1"/>
  <c r="M101" i="18"/>
  <c r="P101" i="18" s="1"/>
  <c r="M9" i="18"/>
  <c r="P9" i="18" s="1"/>
  <c r="M116" i="18"/>
  <c r="P116" i="18" s="1"/>
  <c r="M65" i="18"/>
  <c r="P65" i="18" s="1"/>
  <c r="L8" i="14"/>
  <c r="O8" i="14" s="1"/>
  <c r="M67" i="18"/>
  <c r="P67" i="18" s="1"/>
  <c r="K20" i="18"/>
  <c r="K26" i="18"/>
  <c r="K10" i="18"/>
  <c r="K12" i="18"/>
  <c r="K11" i="18"/>
  <c r="M39" i="18"/>
  <c r="P39" i="18" s="1"/>
  <c r="L23" i="18"/>
  <c r="L18" i="18"/>
  <c r="L26" i="18"/>
  <c r="L22" i="18"/>
  <c r="L25" i="18"/>
  <c r="L12" i="18"/>
  <c r="K31" i="18"/>
  <c r="M19" i="18"/>
  <c r="P19" i="18" s="1"/>
  <c r="M55" i="18"/>
  <c r="P55" i="18" s="1"/>
  <c r="M33" i="18"/>
  <c r="P33" i="18" s="1"/>
  <c r="M73" i="18"/>
  <c r="P73" i="18" s="1"/>
  <c r="K50" i="12" s="1"/>
  <c r="Q50" i="12" s="1"/>
  <c r="M23" i="18"/>
  <c r="P23" i="18" s="1"/>
  <c r="M124" i="18"/>
  <c r="P124" i="18" s="1"/>
  <c r="M93" i="18"/>
  <c r="P93" i="18" s="1"/>
  <c r="M46" i="18"/>
  <c r="P46" i="18" s="1"/>
  <c r="M128" i="18"/>
  <c r="P128" i="18" s="1"/>
  <c r="M56" i="18"/>
  <c r="P56" i="18" s="1"/>
  <c r="M52" i="18"/>
  <c r="P52" i="18" s="1"/>
  <c r="M83" i="18"/>
  <c r="P83" i="18" s="1"/>
  <c r="M26" i="18"/>
  <c r="P26" i="18" s="1"/>
  <c r="M118" i="18"/>
  <c r="P118" i="18" s="1"/>
  <c r="M103" i="18"/>
  <c r="P103" i="18" s="1"/>
  <c r="M62" i="18"/>
  <c r="P62" i="18" s="1"/>
  <c r="M132" i="18"/>
  <c r="P132" i="18" s="1"/>
  <c r="M133" i="18"/>
  <c r="P133" i="18" s="1"/>
  <c r="M50" i="18"/>
  <c r="P50" i="18" s="1"/>
  <c r="M88" i="18"/>
  <c r="P88" i="18" s="1"/>
  <c r="M69" i="18"/>
  <c r="P69" i="18" s="1"/>
  <c r="M6" i="18"/>
  <c r="P6" i="18" s="1"/>
  <c r="M126" i="18"/>
  <c r="P126" i="18" s="1"/>
  <c r="M108" i="18"/>
  <c r="P108" i="18" s="1"/>
  <c r="M114" i="18"/>
  <c r="P114" i="18" s="1"/>
  <c r="M20" i="18"/>
  <c r="P20" i="18" s="1"/>
  <c r="M79" i="18"/>
  <c r="P79" i="18" s="1"/>
  <c r="M70" i="18"/>
  <c r="P70" i="18" s="1"/>
  <c r="M82" i="18"/>
  <c r="P82" i="18" s="1"/>
  <c r="O3" i="18"/>
  <c r="S3" i="18"/>
  <c r="K86" i="18"/>
  <c r="K94" i="18"/>
  <c r="K102" i="18"/>
  <c r="K110" i="18"/>
  <c r="K118" i="18"/>
  <c r="K126" i="18"/>
  <c r="K104" i="18"/>
  <c r="K116" i="18"/>
  <c r="K124" i="18"/>
  <c r="K132" i="18"/>
  <c r="K60" i="18"/>
  <c r="K70" i="18"/>
  <c r="K76" i="18"/>
  <c r="K54" i="18"/>
  <c r="K33" i="18"/>
  <c r="K35" i="18"/>
  <c r="K37" i="18"/>
  <c r="K39" i="18"/>
  <c r="K41" i="18"/>
  <c r="K43" i="18"/>
  <c r="K45" i="18"/>
  <c r="K47" i="18"/>
  <c r="K49" i="18"/>
  <c r="K51" i="18"/>
  <c r="K53" i="18"/>
  <c r="K92" i="18"/>
  <c r="K108" i="18"/>
  <c r="K56" i="18"/>
  <c r="K66" i="18"/>
  <c r="K72" i="18"/>
  <c r="K82" i="18"/>
  <c r="K100" i="18"/>
  <c r="K98" i="18"/>
  <c r="K114" i="18"/>
  <c r="K130" i="18"/>
  <c r="K112" i="18"/>
  <c r="K128" i="18"/>
  <c r="K64" i="18"/>
  <c r="K80" i="18"/>
  <c r="K95" i="18"/>
  <c r="K111" i="18"/>
  <c r="K127" i="18"/>
  <c r="K90" i="18"/>
  <c r="K106" i="18"/>
  <c r="K122" i="18"/>
  <c r="K96" i="18"/>
  <c r="K120" i="18"/>
  <c r="K68" i="18"/>
  <c r="K55" i="18"/>
  <c r="K87" i="18"/>
  <c r="K103" i="18"/>
  <c r="K119" i="18"/>
  <c r="K61" i="18"/>
  <c r="K77" i="18"/>
  <c r="K85" i="18"/>
  <c r="K101" i="18"/>
  <c r="K117" i="18"/>
  <c r="K133" i="18"/>
  <c r="K34" i="18"/>
  <c r="K42" i="18"/>
  <c r="K50" i="18"/>
  <c r="K71" i="18"/>
  <c r="K65" i="18"/>
  <c r="K89" i="18"/>
  <c r="K121" i="18"/>
  <c r="K88" i="18"/>
  <c r="K36" i="18"/>
  <c r="K44" i="18"/>
  <c r="K52" i="18"/>
  <c r="K62" i="18"/>
  <c r="K74" i="18"/>
  <c r="K59" i="18"/>
  <c r="K75" i="18"/>
  <c r="K69" i="18"/>
  <c r="K38" i="18"/>
  <c r="K46" i="18"/>
  <c r="K84" i="18"/>
  <c r="K63" i="18"/>
  <c r="K79" i="18"/>
  <c r="K73" i="18"/>
  <c r="K105" i="18"/>
  <c r="K32" i="18"/>
  <c r="K40" i="18"/>
  <c r="K48" i="18"/>
  <c r="K58" i="18"/>
  <c r="K78" i="18"/>
  <c r="K67" i="18"/>
  <c r="K83" i="18"/>
  <c r="K91" i="18"/>
  <c r="K99" i="18"/>
  <c r="K107" i="18"/>
  <c r="K115" i="18"/>
  <c r="K123" i="18"/>
  <c r="K131" i="18"/>
  <c r="K57" i="18"/>
  <c r="K81" i="18"/>
  <c r="K93" i="18"/>
  <c r="K113" i="18"/>
  <c r="K125" i="18"/>
  <c r="K97" i="18"/>
  <c r="K129" i="18"/>
  <c r="K109" i="18"/>
  <c r="L83" i="18"/>
  <c r="L85" i="18"/>
  <c r="L57" i="18"/>
  <c r="L36" i="18"/>
  <c r="L40" i="18"/>
  <c r="L44" i="18"/>
  <c r="L48" i="18"/>
  <c r="L52" i="18"/>
  <c r="L62" i="18"/>
  <c r="L78" i="18"/>
  <c r="L77" i="18"/>
  <c r="L67" i="18"/>
  <c r="L93" i="18"/>
  <c r="L109" i="18"/>
  <c r="L89" i="18"/>
  <c r="L65" i="18"/>
  <c r="L37" i="18"/>
  <c r="L41" i="18"/>
  <c r="L45" i="18"/>
  <c r="L49" i="18"/>
  <c r="L53" i="18"/>
  <c r="L63" i="18"/>
  <c r="L79" i="18"/>
  <c r="L58" i="18"/>
  <c r="L74" i="18"/>
  <c r="L97" i="18"/>
  <c r="L87" i="18"/>
  <c r="L95" i="18"/>
  <c r="L103" i="18"/>
  <c r="L111" i="18"/>
  <c r="L119" i="18"/>
  <c r="L127" i="18"/>
  <c r="L117" i="18"/>
  <c r="L125" i="18"/>
  <c r="L133" i="18"/>
  <c r="L56" i="18"/>
  <c r="L73" i="18"/>
  <c r="L38" i="18"/>
  <c r="L46" i="18"/>
  <c r="L54" i="18"/>
  <c r="L61" i="18"/>
  <c r="L75" i="18"/>
  <c r="L60" i="18"/>
  <c r="L68" i="18"/>
  <c r="L76" i="18"/>
  <c r="L90" i="18"/>
  <c r="L106" i="18"/>
  <c r="L122" i="18"/>
  <c r="L34" i="18"/>
  <c r="L42" i="18"/>
  <c r="L50" i="18"/>
  <c r="L70" i="18"/>
  <c r="L59" i="18"/>
  <c r="L64" i="18"/>
  <c r="L72" i="18"/>
  <c r="L80" i="18"/>
  <c r="L98" i="18"/>
  <c r="L114" i="18"/>
  <c r="L130" i="18"/>
  <c r="L96" i="18"/>
  <c r="L112" i="18"/>
  <c r="L128" i="18"/>
  <c r="L81" i="18"/>
  <c r="L47" i="18"/>
  <c r="L69" i="18"/>
  <c r="L99" i="18"/>
  <c r="L131" i="18"/>
  <c r="L113" i="18"/>
  <c r="L108" i="18"/>
  <c r="L35" i="18"/>
  <c r="L51" i="18"/>
  <c r="L66" i="18"/>
  <c r="L107" i="18"/>
  <c r="L121" i="18"/>
  <c r="L86" i="18"/>
  <c r="L94" i="18"/>
  <c r="L102" i="18"/>
  <c r="L118" i="18"/>
  <c r="L126" i="18"/>
  <c r="L39" i="18"/>
  <c r="L55" i="18"/>
  <c r="L82" i="18"/>
  <c r="L105" i="18"/>
  <c r="L115" i="18"/>
  <c r="L129" i="18"/>
  <c r="L92" i="18"/>
  <c r="L124" i="18"/>
  <c r="L43" i="18"/>
  <c r="L71" i="18"/>
  <c r="L91" i="18"/>
  <c r="L123" i="18"/>
  <c r="L101" i="18"/>
  <c r="L88" i="18"/>
  <c r="L100" i="18"/>
  <c r="L120" i="18"/>
  <c r="L132" i="18"/>
  <c r="L110" i="18"/>
  <c r="L84" i="18"/>
  <c r="L104" i="18"/>
  <c r="L116" i="18"/>
  <c r="L32" i="18"/>
  <c r="L11" i="14"/>
  <c r="O11" i="14" s="1"/>
  <c r="L63" i="14"/>
  <c r="O63" i="14" s="1"/>
  <c r="L10" i="14"/>
  <c r="O10" i="14" s="1"/>
  <c r="L18" i="14"/>
  <c r="O18" i="14" s="1"/>
  <c r="L9" i="14"/>
  <c r="O9" i="14" s="1"/>
  <c r="L85" i="14"/>
  <c r="O85" i="14" s="1"/>
  <c r="L102" i="14"/>
  <c r="O102" i="14" s="1"/>
  <c r="L48" i="14"/>
  <c r="O48" i="14" s="1"/>
  <c r="K29" i="14"/>
  <c r="K31" i="14"/>
  <c r="N31" i="14" s="1"/>
  <c r="K13" i="14"/>
  <c r="N13" i="14" s="1"/>
  <c r="L44" i="14"/>
  <c r="O44" i="14" s="1"/>
  <c r="L29" i="14"/>
  <c r="O29" i="14" s="1"/>
  <c r="L89" i="14"/>
  <c r="O89" i="14" s="1"/>
  <c r="L65" i="14"/>
  <c r="O65" i="14" s="1"/>
  <c r="L74" i="14"/>
  <c r="O74" i="14" s="1"/>
  <c r="K93" i="14"/>
  <c r="K36" i="14"/>
  <c r="K108" i="14"/>
  <c r="N108" i="14" s="1"/>
  <c r="K7" i="14"/>
  <c r="N7" i="14" s="1"/>
  <c r="L105" i="14"/>
  <c r="L114" i="14"/>
  <c r="O114" i="14" s="1"/>
  <c r="L51" i="14"/>
  <c r="O51" i="14" s="1"/>
  <c r="L123" i="14"/>
  <c r="O123" i="14" s="1"/>
  <c r="K33" i="14"/>
  <c r="N33" i="14" s="1"/>
  <c r="K50" i="14"/>
  <c r="N50" i="14" s="1"/>
  <c r="L38" i="14"/>
  <c r="K95" i="14"/>
  <c r="L50" i="14"/>
  <c r="O50" i="14" s="1"/>
  <c r="L40" i="14"/>
  <c r="O40" i="14" s="1"/>
  <c r="L7" i="14"/>
  <c r="O7" i="14" s="1"/>
  <c r="L97" i="14"/>
  <c r="O97" i="14" s="1"/>
  <c r="K26" i="14"/>
  <c r="N26" i="14" s="1"/>
  <c r="K32" i="14"/>
  <c r="N32" i="14" s="1"/>
  <c r="K104" i="14"/>
  <c r="N104" i="14" s="1"/>
  <c r="K20" i="14"/>
  <c r="N20" i="14" s="1"/>
  <c r="M52" i="14"/>
  <c r="M119" i="14"/>
  <c r="P119" i="14" s="1"/>
  <c r="M72" i="14"/>
  <c r="P72" i="14" s="1"/>
  <c r="M130" i="14"/>
  <c r="P130" i="14" s="1"/>
  <c r="M115" i="14"/>
  <c r="M127" i="14"/>
  <c r="P127" i="14" s="1"/>
  <c r="M70" i="14"/>
  <c r="P70" i="14" s="1"/>
  <c r="M107" i="14"/>
  <c r="P107" i="14" s="1"/>
  <c r="M61" i="14"/>
  <c r="M22" i="14"/>
  <c r="P22" i="14" s="1"/>
  <c r="M40" i="14"/>
  <c r="M89" i="14"/>
  <c r="P89" i="14" s="1"/>
  <c r="M43" i="14"/>
  <c r="P43" i="14" s="1"/>
  <c r="K10" i="12" s="1"/>
  <c r="Q10" i="12" s="1"/>
  <c r="M129" i="14"/>
  <c r="M123" i="14"/>
  <c r="M58" i="14"/>
  <c r="P58" i="14" s="1"/>
  <c r="L120" i="14"/>
  <c r="O120" i="14" s="1"/>
  <c r="L88" i="14"/>
  <c r="L128" i="14"/>
  <c r="O128" i="14" s="1"/>
  <c r="L32" i="14"/>
  <c r="O32" i="14" s="1"/>
  <c r="L90" i="14"/>
  <c r="L113" i="14"/>
  <c r="O113" i="14" s="1"/>
  <c r="L26" i="14"/>
  <c r="O26" i="14" s="1"/>
  <c r="L104" i="14"/>
  <c r="O104" i="14" s="1"/>
  <c r="L80" i="14"/>
  <c r="O80" i="14" s="1"/>
  <c r="L55" i="14"/>
  <c r="O55" i="14" s="1"/>
  <c r="L87" i="14"/>
  <c r="O87" i="14" s="1"/>
  <c r="L64" i="14"/>
  <c r="O64" i="14" s="1"/>
  <c r="L94" i="14"/>
  <c r="O94" i="14" s="1"/>
  <c r="K71" i="14"/>
  <c r="N71" i="14" s="1"/>
  <c r="K128" i="14"/>
  <c r="K116" i="14"/>
  <c r="N116" i="14" s="1"/>
  <c r="K82" i="14"/>
  <c r="N82" i="14" s="1"/>
  <c r="L115" i="14"/>
  <c r="O115" i="14" s="1"/>
  <c r="L22" i="14"/>
  <c r="L25" i="14"/>
  <c r="O25" i="14" s="1"/>
  <c r="L45" i="14"/>
  <c r="O45" i="14" s="1"/>
  <c r="L91" i="14"/>
  <c r="L68" i="14"/>
  <c r="L75" i="14"/>
  <c r="O75" i="14" s="1"/>
  <c r="L36" i="14"/>
  <c r="O36" i="14" s="1"/>
  <c r="L112" i="14"/>
  <c r="O112" i="14" s="1"/>
  <c r="L77" i="14"/>
  <c r="L131" i="14"/>
  <c r="O131" i="14" s="1"/>
  <c r="L23" i="14"/>
  <c r="O23" i="14" s="1"/>
  <c r="K40" i="14"/>
  <c r="N40" i="14" s="1"/>
  <c r="K109" i="14"/>
  <c r="N109" i="14" s="1"/>
  <c r="K51" i="14"/>
  <c r="K28" i="14"/>
  <c r="N28" i="14" s="1"/>
  <c r="K30" i="14"/>
  <c r="N30" i="14" s="1"/>
  <c r="K90" i="14"/>
  <c r="N90" i="14" s="1"/>
  <c r="K124" i="14"/>
  <c r="N124" i="14" s="1"/>
  <c r="K48" i="14"/>
  <c r="K72" i="14"/>
  <c r="K88" i="14"/>
  <c r="N88" i="14" s="1"/>
  <c r="K55" i="14"/>
  <c r="N55" i="14" s="1"/>
  <c r="K120" i="14"/>
  <c r="K58" i="14"/>
  <c r="K117" i="14"/>
  <c r="N117" i="14" s="1"/>
  <c r="K56" i="14"/>
  <c r="N56" i="14" s="1"/>
  <c r="K112" i="14"/>
  <c r="K103" i="14"/>
  <c r="N103" i="14" s="1"/>
  <c r="K83" i="14"/>
  <c r="N83" i="14" s="1"/>
  <c r="K38" i="14"/>
  <c r="N38" i="14" s="1"/>
  <c r="K65" i="14"/>
  <c r="K37" i="14"/>
  <c r="N37" i="14" s="1"/>
  <c r="K129" i="14"/>
  <c r="N129" i="14" s="1"/>
  <c r="K67" i="14"/>
  <c r="L46" i="14"/>
  <c r="O46" i="14" s="1"/>
  <c r="L70" i="14"/>
  <c r="O70" i="14" s="1"/>
  <c r="L132" i="14"/>
  <c r="O132" i="14" s="1"/>
  <c r="L54" i="14"/>
  <c r="L99" i="14"/>
  <c r="O99" i="14" s="1"/>
  <c r="L16" i="14"/>
  <c r="L34" i="14"/>
  <c r="O34" i="14" s="1"/>
  <c r="L82" i="14"/>
  <c r="L79" i="14"/>
  <c r="O79" i="14" s="1"/>
  <c r="L107" i="14"/>
  <c r="O107" i="14" s="1"/>
  <c r="L71" i="14"/>
  <c r="O71" i="14" s="1"/>
  <c r="L103" i="14"/>
  <c r="O103" i="14" s="1"/>
  <c r="L39" i="14"/>
  <c r="L58" i="14"/>
  <c r="L53" i="14"/>
  <c r="O53" i="14" s="1"/>
  <c r="L27" i="14"/>
  <c r="O27" i="14" s="1"/>
  <c r="L106" i="14"/>
  <c r="O106" i="14" s="1"/>
  <c r="L95" i="14"/>
  <c r="O95" i="14" s="1"/>
  <c r="L67" i="14"/>
  <c r="O67" i="14" s="1"/>
  <c r="L57" i="14"/>
  <c r="O57" i="14" s="1"/>
  <c r="L110" i="14"/>
  <c r="O110" i="14" s="1"/>
  <c r="L19" i="14"/>
  <c r="O19" i="14" s="1"/>
  <c r="L20" i="14"/>
  <c r="L83" i="14"/>
  <c r="O83" i="14" s="1"/>
  <c r="L30" i="14"/>
  <c r="O30" i="14" s="1"/>
  <c r="L43" i="14"/>
  <c r="O43" i="14" s="1"/>
  <c r="J10" i="12" s="1"/>
  <c r="P10" i="12" s="1"/>
  <c r="L13" i="14"/>
  <c r="O13" i="14" s="1"/>
  <c r="L14" i="14"/>
  <c r="O14" i="14" s="1"/>
  <c r="L56" i="14"/>
  <c r="O56" i="14" s="1"/>
  <c r="L125" i="14"/>
  <c r="O125" i="14" s="1"/>
  <c r="L117" i="14"/>
  <c r="O117" i="14" s="1"/>
  <c r="L111" i="14"/>
  <c r="O111" i="14" s="1"/>
  <c r="L72" i="14"/>
  <c r="O72" i="14" s="1"/>
  <c r="L108" i="14"/>
  <c r="O108" i="14" s="1"/>
  <c r="L98" i="14"/>
  <c r="O98" i="14" s="1"/>
  <c r="L84" i="14"/>
  <c r="O84" i="14" s="1"/>
  <c r="L93" i="14"/>
  <c r="O93" i="14" s="1"/>
  <c r="L33" i="14"/>
  <c r="O33" i="14" s="1"/>
  <c r="L59" i="14"/>
  <c r="L119" i="14"/>
  <c r="L130" i="14"/>
  <c r="L42" i="14"/>
  <c r="O42" i="14" s="1"/>
  <c r="L61" i="14"/>
  <c r="O61" i="14" s="1"/>
  <c r="L96" i="14"/>
  <c r="O96" i="14" s="1"/>
  <c r="L35" i="14"/>
  <c r="L126" i="14"/>
  <c r="O126" i="14" s="1"/>
  <c r="L69" i="14"/>
  <c r="O69" i="14" s="1"/>
  <c r="L86" i="14"/>
  <c r="O86" i="14" s="1"/>
  <c r="L47" i="14"/>
  <c r="O47" i="14" s="1"/>
  <c r="L133" i="14"/>
  <c r="O133" i="14" s="1"/>
  <c r="L109" i="14"/>
  <c r="O109" i="14" s="1"/>
  <c r="L28" i="14"/>
  <c r="O28" i="14" s="1"/>
  <c r="L21" i="14"/>
  <c r="O21" i="14" s="1"/>
  <c r="L41" i="14"/>
  <c r="O41" i="14" s="1"/>
  <c r="L127" i="14"/>
  <c r="O127" i="14" s="1"/>
  <c r="L60" i="14"/>
  <c r="O60" i="14" s="1"/>
  <c r="L81" i="14"/>
  <c r="O81" i="14" s="1"/>
  <c r="L62" i="14"/>
  <c r="L116" i="14"/>
  <c r="L37" i="14"/>
  <c r="O37" i="14" s="1"/>
  <c r="L76" i="14"/>
  <c r="L129" i="14"/>
  <c r="O129" i="14" s="1"/>
  <c r="L52" i="14"/>
  <c r="O52" i="14" s="1"/>
  <c r="L12" i="14"/>
  <c r="O12" i="14" s="1"/>
  <c r="L121" i="14"/>
  <c r="L15" i="14"/>
  <c r="O15" i="14" s="1"/>
  <c r="L78" i="14"/>
  <c r="O78" i="14" s="1"/>
  <c r="L92" i="14"/>
  <c r="L73" i="14"/>
  <c r="O73" i="14" s="1"/>
  <c r="J39" i="12" s="1"/>
  <c r="P39" i="12" s="1"/>
  <c r="L31" i="14"/>
  <c r="L124" i="14"/>
  <c r="O124" i="14" s="1"/>
  <c r="L49" i="14"/>
  <c r="O49" i="14" s="1"/>
  <c r="L122" i="14"/>
  <c r="O122" i="14" s="1"/>
  <c r="L17" i="14"/>
  <c r="L66" i="14"/>
  <c r="O66" i="14" s="1"/>
  <c r="L100" i="14"/>
  <c r="O100" i="14" s="1"/>
  <c r="L118" i="14"/>
  <c r="O118" i="14" s="1"/>
  <c r="L101" i="14"/>
  <c r="L24" i="14"/>
  <c r="K61" i="14"/>
  <c r="K84" i="14"/>
  <c r="N84" i="14" s="1"/>
  <c r="K53" i="14"/>
  <c r="Q53" i="14" s="1"/>
  <c r="K86" i="14"/>
  <c r="N86" i="14" s="1"/>
  <c r="K97" i="14"/>
  <c r="N97" i="14" s="1"/>
  <c r="K130" i="14"/>
  <c r="K54" i="14"/>
  <c r="N54" i="14" s="1"/>
  <c r="K24" i="14"/>
  <c r="N24" i="14" s="1"/>
  <c r="K91" i="14"/>
  <c r="K43" i="14"/>
  <c r="K59" i="14"/>
  <c r="N59" i="14" s="1"/>
  <c r="K94" i="14"/>
  <c r="N94" i="14" s="1"/>
  <c r="K44" i="14"/>
  <c r="Q44" i="14" s="1"/>
  <c r="K42" i="14"/>
  <c r="K96" i="14"/>
  <c r="K52" i="14"/>
  <c r="K45" i="14"/>
  <c r="N45" i="14" s="1"/>
  <c r="K68" i="14"/>
  <c r="N68" i="14" s="1"/>
  <c r="K17" i="14"/>
  <c r="N17" i="14" s="1"/>
  <c r="K64" i="14"/>
  <c r="K118" i="14"/>
  <c r="N118" i="14" s="1"/>
  <c r="K99" i="14"/>
  <c r="N99" i="14" s="1"/>
  <c r="K81" i="14"/>
  <c r="N81" i="14" s="1"/>
  <c r="K18" i="14"/>
  <c r="K21" i="14"/>
  <c r="K131" i="14"/>
  <c r="N131" i="14" s="1"/>
  <c r="M20" i="14"/>
  <c r="M94" i="14"/>
  <c r="M6" i="14"/>
  <c r="P6" i="14" s="1"/>
  <c r="M100" i="14"/>
  <c r="P100" i="14" s="1"/>
  <c r="M114" i="14"/>
  <c r="M86" i="14"/>
  <c r="P86" i="14" s="1"/>
  <c r="M9" i="14"/>
  <c r="M109" i="14"/>
  <c r="P109" i="14" s="1"/>
  <c r="M26" i="14"/>
  <c r="P26" i="14" s="1"/>
  <c r="M31" i="14"/>
  <c r="P31" i="14" s="1"/>
  <c r="M56" i="14"/>
  <c r="P56" i="14" s="1"/>
  <c r="M11" i="14"/>
  <c r="P11" i="14" s="1"/>
  <c r="M113" i="14"/>
  <c r="P113" i="14" s="1"/>
  <c r="M44" i="14"/>
  <c r="M87" i="14"/>
  <c r="P87" i="14" s="1"/>
  <c r="M30" i="14"/>
  <c r="P30" i="14" s="1"/>
  <c r="M90" i="14"/>
  <c r="P90" i="14" s="1"/>
  <c r="M69" i="14"/>
  <c r="M66" i="14"/>
  <c r="P66" i="14" s="1"/>
  <c r="M88" i="14"/>
  <c r="M47" i="14"/>
  <c r="P47" i="14" s="1"/>
  <c r="M92" i="14"/>
  <c r="P92" i="14" s="1"/>
  <c r="M97" i="14"/>
  <c r="M77" i="14"/>
  <c r="M133" i="14"/>
  <c r="P133" i="14" s="1"/>
  <c r="M23" i="14"/>
  <c r="M35" i="14"/>
  <c r="P35" i="14" s="1"/>
  <c r="M49" i="14"/>
  <c r="P49" i="14" s="1"/>
  <c r="M93" i="14"/>
  <c r="P93" i="14" s="1"/>
  <c r="M132" i="14"/>
  <c r="P132" i="14" s="1"/>
  <c r="M57" i="14"/>
  <c r="P57" i="14" s="1"/>
  <c r="M91" i="14"/>
  <c r="P91" i="14" s="1"/>
  <c r="M81" i="14"/>
  <c r="P81" i="14" s="1"/>
  <c r="M42" i="14"/>
  <c r="P42" i="14" s="1"/>
  <c r="M125" i="14"/>
  <c r="P125" i="14" s="1"/>
  <c r="M118" i="14"/>
  <c r="M112" i="14"/>
  <c r="M95" i="14"/>
  <c r="P95" i="14" s="1"/>
  <c r="M12" i="14"/>
  <c r="P12" i="14" s="1"/>
  <c r="M106" i="14"/>
  <c r="M79" i="14"/>
  <c r="P79" i="14" s="1"/>
  <c r="M29" i="14"/>
  <c r="P29" i="14" s="1"/>
  <c r="M65" i="14"/>
  <c r="M120" i="14"/>
  <c r="P120" i="14" s="1"/>
  <c r="M33" i="14"/>
  <c r="P33" i="14" s="1"/>
  <c r="M103" i="14"/>
  <c r="P103" i="14" s="1"/>
  <c r="M85" i="14"/>
  <c r="M36" i="14"/>
  <c r="P36" i="14" s="1"/>
  <c r="M14" i="14"/>
  <c r="M98" i="14"/>
  <c r="P98" i="14" s="1"/>
  <c r="M83" i="14"/>
  <c r="P83" i="14" s="1"/>
  <c r="M71" i="14"/>
  <c r="P71" i="14" s="1"/>
  <c r="M75" i="14"/>
  <c r="P75" i="14" s="1"/>
  <c r="M128" i="14"/>
  <c r="P128" i="14" s="1"/>
  <c r="M17" i="14"/>
  <c r="P17" i="14" s="1"/>
  <c r="M62" i="14"/>
  <c r="M64" i="14"/>
  <c r="M28" i="14"/>
  <c r="M25" i="14"/>
  <c r="P25" i="14" s="1"/>
  <c r="M55" i="14"/>
  <c r="P55" i="14" s="1"/>
  <c r="M108" i="14"/>
  <c r="P108" i="14" s="1"/>
  <c r="M16" i="14"/>
  <c r="P16" i="14" s="1"/>
  <c r="M38" i="14"/>
  <c r="M21" i="14"/>
  <c r="M24" i="14"/>
  <c r="M13" i="14"/>
  <c r="P13" i="14" s="1"/>
  <c r="M67" i="14"/>
  <c r="P67" i="14" s="1"/>
  <c r="M76" i="14"/>
  <c r="P76" i="14" s="1"/>
  <c r="M34" i="14"/>
  <c r="P34" i="14" s="1"/>
  <c r="M7" i="14"/>
  <c r="P7" i="14" s="1"/>
  <c r="M121" i="14"/>
  <c r="P121" i="14" s="1"/>
  <c r="M19" i="14"/>
  <c r="P19" i="14" s="1"/>
  <c r="M10" i="14"/>
  <c r="M60" i="14"/>
  <c r="P60" i="14" s="1"/>
  <c r="M32" i="14"/>
  <c r="P32" i="14" s="1"/>
  <c r="M84" i="14"/>
  <c r="P84" i="14" s="1"/>
  <c r="M53" i="14"/>
  <c r="P53" i="14" s="1"/>
  <c r="M50" i="14"/>
  <c r="P50" i="14" s="1"/>
  <c r="M18" i="14"/>
  <c r="P18" i="14" s="1"/>
  <c r="M101" i="14"/>
  <c r="P101" i="14" s="1"/>
  <c r="M68" i="14"/>
  <c r="P68" i="14" s="1"/>
  <c r="M122" i="14"/>
  <c r="P122" i="14" s="1"/>
  <c r="M15" i="14"/>
  <c r="P15" i="14" s="1"/>
  <c r="M8" i="14"/>
  <c r="M39" i="14"/>
  <c r="P39" i="14" s="1"/>
  <c r="M27" i="14"/>
  <c r="P27" i="14" s="1"/>
  <c r="M46" i="14"/>
  <c r="P46" i="14" s="1"/>
  <c r="M63" i="14"/>
  <c r="P63" i="14" s="1"/>
  <c r="M48" i="14"/>
  <c r="M45" i="14"/>
  <c r="M131" i="14"/>
  <c r="P131" i="14" s="1"/>
  <c r="M59" i="14"/>
  <c r="M104" i="14"/>
  <c r="P104" i="14" s="1"/>
  <c r="M41" i="14"/>
  <c r="M82" i="14"/>
  <c r="P82" i="14" s="1"/>
  <c r="M96" i="14"/>
  <c r="P96" i="14" s="1"/>
  <c r="M124" i="14"/>
  <c r="P124" i="14" s="1"/>
  <c r="M80" i="14"/>
  <c r="P80" i="14" s="1"/>
  <c r="M110" i="14"/>
  <c r="P110" i="14" s="1"/>
  <c r="M74" i="14"/>
  <c r="P74" i="14" s="1"/>
  <c r="M99" i="14"/>
  <c r="P99" i="14" s="1"/>
  <c r="M116" i="14"/>
  <c r="P116" i="14" s="1"/>
  <c r="M54" i="14"/>
  <c r="P54" i="14" s="1"/>
  <c r="K74" i="14"/>
  <c r="N74" i="14" s="1"/>
  <c r="K92" i="14"/>
  <c r="N92" i="14" s="1"/>
  <c r="K27" i="14"/>
  <c r="K127" i="14"/>
  <c r="N127" i="14" s="1"/>
  <c r="K122" i="14"/>
  <c r="Q122" i="14" s="1"/>
  <c r="K126" i="14"/>
  <c r="N126" i="14" s="1"/>
  <c r="K121" i="14"/>
  <c r="N121" i="14" s="1"/>
  <c r="K110" i="14"/>
  <c r="N110" i="14" s="1"/>
  <c r="K46" i="14"/>
  <c r="Q46" i="14" s="1"/>
  <c r="K62" i="14"/>
  <c r="N62" i="14" s="1"/>
  <c r="K19" i="14"/>
  <c r="K114" i="14"/>
  <c r="N114" i="14" s="1"/>
  <c r="K77" i="14"/>
  <c r="N77" i="14" s="1"/>
  <c r="K76" i="14"/>
  <c r="K23" i="14"/>
  <c r="K41" i="14"/>
  <c r="N41" i="14" s="1"/>
  <c r="K12" i="14"/>
  <c r="N12" i="14" s="1"/>
  <c r="K70" i="14"/>
  <c r="N70" i="14" s="1"/>
  <c r="K39" i="14"/>
  <c r="N39" i="14" s="1"/>
  <c r="K113" i="14"/>
  <c r="N113" i="14" s="1"/>
  <c r="K115" i="14"/>
  <c r="K100" i="14"/>
  <c r="K102" i="14"/>
  <c r="N102" i="14" s="1"/>
  <c r="K78" i="14"/>
  <c r="K57" i="14"/>
  <c r="K125" i="14"/>
  <c r="K106" i="14"/>
  <c r="N106" i="14" s="1"/>
  <c r="K111" i="14"/>
  <c r="N111" i="14" s="1"/>
  <c r="K10" i="14"/>
  <c r="Q10" i="14" s="1"/>
  <c r="K15" i="14"/>
  <c r="N15" i="14" s="1"/>
  <c r="K75" i="14"/>
  <c r="N75" i="14" s="1"/>
  <c r="K80" i="14"/>
  <c r="N80" i="14" s="1"/>
  <c r="K69" i="14"/>
  <c r="N69" i="14" s="1"/>
  <c r="K98" i="14"/>
  <c r="N98" i="14" s="1"/>
  <c r="K133" i="14"/>
  <c r="N133" i="14" s="1"/>
  <c r="K9" i="14"/>
  <c r="N9" i="14" s="1"/>
  <c r="K107" i="14"/>
  <c r="R107" i="14" s="1"/>
  <c r="K47" i="14"/>
  <c r="R47" i="14" s="1"/>
  <c r="K73" i="14"/>
  <c r="K119" i="14"/>
  <c r="K87" i="14"/>
  <c r="K132" i="14"/>
  <c r="K105" i="14"/>
  <c r="N105" i="14" s="1"/>
  <c r="K35" i="14"/>
  <c r="N35" i="14" s="1"/>
  <c r="K60" i="14"/>
  <c r="K49" i="14"/>
  <c r="N49" i="14" s="1"/>
  <c r="K6" i="14"/>
  <c r="K63" i="14"/>
  <c r="K101" i="14"/>
  <c r="N101" i="14" s="1"/>
  <c r="K66" i="14"/>
  <c r="N66" i="14" s="1"/>
  <c r="K34" i="14"/>
  <c r="K14" i="14"/>
  <c r="N14" i="14" s="1"/>
  <c r="K89" i="14"/>
  <c r="K22" i="14"/>
  <c r="K85" i="14"/>
  <c r="N85" i="14" s="1"/>
  <c r="K11" i="14"/>
  <c r="N11" i="14" s="1"/>
  <c r="K79" i="14"/>
  <c r="K25" i="14"/>
  <c r="N25" i="14" s="1"/>
  <c r="K123" i="14"/>
  <c r="K8" i="14"/>
  <c r="N8" i="14" s="1"/>
  <c r="M117" i="14"/>
  <c r="M102" i="14"/>
  <c r="P102" i="14" s="1"/>
  <c r="M111" i="14"/>
  <c r="P111" i="14" s="1"/>
  <c r="M105" i="14"/>
  <c r="P105" i="14" s="1"/>
  <c r="M37" i="14"/>
  <c r="M78" i="14"/>
  <c r="P78" i="14" s="1"/>
  <c r="M126" i="14"/>
  <c r="P126" i="14" s="1"/>
  <c r="M51" i="14"/>
  <c r="M73" i="14"/>
  <c r="P73" i="14" s="1"/>
  <c r="K39" i="12" s="1"/>
  <c r="Q39" i="12" s="1"/>
  <c r="O4" i="14"/>
  <c r="S4" i="14"/>
  <c r="O68" i="14"/>
  <c r="Q4" i="14"/>
  <c r="N4" i="14"/>
  <c r="R4" i="14"/>
  <c r="K26" i="3"/>
  <c r="N26" i="3" s="1"/>
  <c r="L91" i="7"/>
  <c r="O91" i="7" s="1"/>
  <c r="S3" i="14"/>
  <c r="M122" i="9"/>
  <c r="P122" i="9" s="1"/>
  <c r="M110" i="8"/>
  <c r="P110" i="8" s="1"/>
  <c r="M71" i="8"/>
  <c r="P71" i="8" s="1"/>
  <c r="K79" i="9"/>
  <c r="N79" i="9" s="1"/>
  <c r="M60" i="10"/>
  <c r="P60" i="10" s="1"/>
  <c r="M53" i="3"/>
  <c r="P53" i="3" s="1"/>
  <c r="N3" i="14"/>
  <c r="R3" i="14"/>
  <c r="M91" i="9"/>
  <c r="K107" i="3"/>
  <c r="L78" i="8"/>
  <c r="O78" i="8" s="1"/>
  <c r="L82" i="8"/>
  <c r="L89" i="8"/>
  <c r="L76" i="8"/>
  <c r="K81" i="3"/>
  <c r="N81" i="3" s="1"/>
  <c r="L77" i="9"/>
  <c r="O77" i="9" s="1"/>
  <c r="M131" i="9"/>
  <c r="P131" i="9" s="1"/>
  <c r="K56" i="8"/>
  <c r="N56" i="8" s="1"/>
  <c r="K52" i="8"/>
  <c r="K48" i="8"/>
  <c r="L71" i="8"/>
  <c r="M110" i="9"/>
  <c r="P110" i="9" s="1"/>
  <c r="K62" i="3"/>
  <c r="N62" i="3" s="1"/>
  <c r="K115" i="8"/>
  <c r="N115" i="8" s="1"/>
  <c r="K97" i="9"/>
  <c r="N97" i="9" s="1"/>
  <c r="L119" i="9"/>
  <c r="O119" i="9" s="1"/>
  <c r="K76" i="9"/>
  <c r="N76" i="9" s="1"/>
  <c r="M73" i="8"/>
  <c r="S5" i="9"/>
  <c r="M92" i="9"/>
  <c r="P92" i="9" s="1"/>
  <c r="M100" i="9"/>
  <c r="P100" i="9" s="1"/>
  <c r="L7" i="7"/>
  <c r="O7" i="7" s="1"/>
  <c r="L64" i="8"/>
  <c r="O64" i="8" s="1"/>
  <c r="L61" i="8"/>
  <c r="O61" i="8" s="1"/>
  <c r="L80" i="8"/>
  <c r="O80" i="8" s="1"/>
  <c r="L88" i="8"/>
  <c r="O88" i="8" s="1"/>
  <c r="L65" i="8"/>
  <c r="O65" i="8" s="1"/>
  <c r="L59" i="8"/>
  <c r="O59" i="8" s="1"/>
  <c r="L66" i="8"/>
  <c r="O66" i="8" s="1"/>
  <c r="L56" i="8"/>
  <c r="L67" i="8"/>
  <c r="O67" i="8" s="1"/>
  <c r="L69" i="8"/>
  <c r="O69" i="8" s="1"/>
  <c r="L108" i="8"/>
  <c r="O108" i="8" s="1"/>
  <c r="L84" i="8"/>
  <c r="O84" i="8" s="1"/>
  <c r="L95" i="8"/>
  <c r="O95" i="8" s="1"/>
  <c r="K98" i="8"/>
  <c r="N98" i="8" s="1"/>
  <c r="K66" i="3"/>
  <c r="N66" i="3" s="1"/>
  <c r="K124" i="3"/>
  <c r="L133" i="8"/>
  <c r="O133" i="8" s="1"/>
  <c r="Q24" i="9"/>
  <c r="M74" i="9"/>
  <c r="P74" i="9" s="1"/>
  <c r="K36" i="3"/>
  <c r="N36" i="3" s="1"/>
  <c r="K18" i="3"/>
  <c r="N18" i="3" s="1"/>
  <c r="K99" i="8"/>
  <c r="K84" i="8"/>
  <c r="N84" i="8" s="1"/>
  <c r="K105" i="3"/>
  <c r="N105" i="3" s="1"/>
  <c r="M97" i="8"/>
  <c r="P97" i="8" s="1"/>
  <c r="M127" i="8"/>
  <c r="L131" i="9"/>
  <c r="M63" i="8"/>
  <c r="P63" i="8" s="1"/>
  <c r="M118" i="8"/>
  <c r="P118" i="8" s="1"/>
  <c r="M114" i="8"/>
  <c r="P114" i="8" s="1"/>
  <c r="K87" i="9"/>
  <c r="L55" i="9"/>
  <c r="O55" i="9" s="1"/>
  <c r="L102" i="9"/>
  <c r="O102" i="9" s="1"/>
  <c r="L53" i="9"/>
  <c r="L52" i="9"/>
  <c r="O52" i="9" s="1"/>
  <c r="M65" i="9"/>
  <c r="P65" i="9" s="1"/>
  <c r="M67" i="8"/>
  <c r="P67" i="8" s="1"/>
  <c r="L96" i="9"/>
  <c r="O96" i="9" s="1"/>
  <c r="M121" i="8"/>
  <c r="P121" i="8" s="1"/>
  <c r="K95" i="9"/>
  <c r="N95" i="9" s="1"/>
  <c r="K52" i="9"/>
  <c r="M75" i="9"/>
  <c r="P75" i="9" s="1"/>
  <c r="K55" i="9"/>
  <c r="K89" i="9"/>
  <c r="M129" i="9"/>
  <c r="P129" i="9" s="1"/>
  <c r="L105" i="9"/>
  <c r="O105" i="9" s="1"/>
  <c r="R8" i="8"/>
  <c r="K31" i="3"/>
  <c r="N31" i="3" s="1"/>
  <c r="L119" i="8"/>
  <c r="O119" i="8" s="1"/>
  <c r="L83" i="8"/>
  <c r="K72" i="8"/>
  <c r="M97" i="9"/>
  <c r="R9" i="9"/>
  <c r="M103" i="9"/>
  <c r="P103" i="9" s="1"/>
  <c r="K10" i="3"/>
  <c r="N10" i="3" s="1"/>
  <c r="S3" i="9"/>
  <c r="K93" i="8"/>
  <c r="N93" i="8" s="1"/>
  <c r="K67" i="8"/>
  <c r="N67" i="8" s="1"/>
  <c r="L121" i="9"/>
  <c r="O121" i="9" s="1"/>
  <c r="K15" i="3"/>
  <c r="N15" i="3" s="1"/>
  <c r="K131" i="9"/>
  <c r="L127" i="9"/>
  <c r="O127" i="9" s="1"/>
  <c r="K114" i="9"/>
  <c r="K119" i="9"/>
  <c r="N119" i="9" s="1"/>
  <c r="M91" i="8"/>
  <c r="P91" i="8" s="1"/>
  <c r="K44" i="10"/>
  <c r="N44" i="10" s="1"/>
  <c r="M117" i="9"/>
  <c r="P117" i="9" s="1"/>
  <c r="M87" i="9"/>
  <c r="P87" i="9" s="1"/>
  <c r="L5" i="7"/>
  <c r="O5" i="7" s="1"/>
  <c r="L101" i="8"/>
  <c r="O101" i="8" s="1"/>
  <c r="L58" i="8"/>
  <c r="O58" i="8" s="1"/>
  <c r="L86" i="8"/>
  <c r="O86" i="8" s="1"/>
  <c r="L126" i="8"/>
  <c r="O126" i="8" s="1"/>
  <c r="L51" i="8"/>
  <c r="L99" i="8"/>
  <c r="O99" i="8" s="1"/>
  <c r="L85" i="8"/>
  <c r="L60" i="8"/>
  <c r="O60" i="8" s="1"/>
  <c r="L50" i="8"/>
  <c r="L100" i="8"/>
  <c r="O100" i="8" s="1"/>
  <c r="L49" i="8"/>
  <c r="L52" i="8"/>
  <c r="L79" i="8"/>
  <c r="L114" i="9"/>
  <c r="O114" i="9" s="1"/>
  <c r="K49" i="8"/>
  <c r="N49" i="8" s="1"/>
  <c r="K63" i="8"/>
  <c r="N63" i="8" s="1"/>
  <c r="K64" i="8"/>
  <c r="N64" i="8" s="1"/>
  <c r="K97" i="8"/>
  <c r="N97" i="8" s="1"/>
  <c r="K129" i="3"/>
  <c r="N129" i="3" s="1"/>
  <c r="M119" i="9"/>
  <c r="P119" i="9" s="1"/>
  <c r="M121" i="9"/>
  <c r="P121" i="9" s="1"/>
  <c r="S24" i="9"/>
  <c r="K114" i="3"/>
  <c r="N114" i="3" s="1"/>
  <c r="K11" i="3"/>
  <c r="N11" i="3" s="1"/>
  <c r="M112" i="9"/>
  <c r="P112" i="9" s="1"/>
  <c r="K117" i="8"/>
  <c r="N117" i="8" s="1"/>
  <c r="K59" i="8"/>
  <c r="K8" i="3"/>
  <c r="N8" i="3" s="1"/>
  <c r="K78" i="3"/>
  <c r="N78" i="3" s="1"/>
  <c r="K133" i="9"/>
  <c r="M68" i="8"/>
  <c r="M83" i="8"/>
  <c r="P83" i="8" s="1"/>
  <c r="L124" i="9"/>
  <c r="M79" i="8"/>
  <c r="P79" i="8" s="1"/>
  <c r="K107" i="9"/>
  <c r="K66" i="9"/>
  <c r="N66" i="9" s="1"/>
  <c r="L50" i="9"/>
  <c r="O50" i="9" s="1"/>
  <c r="L59" i="9"/>
  <c r="L123" i="9"/>
  <c r="O123" i="9" s="1"/>
  <c r="L112" i="9"/>
  <c r="O112" i="9" s="1"/>
  <c r="M108" i="8"/>
  <c r="P108" i="8" s="1"/>
  <c r="M76" i="8"/>
  <c r="P76" i="8" s="1"/>
  <c r="K92" i="9"/>
  <c r="N92" i="9" s="1"/>
  <c r="M120" i="8"/>
  <c r="P120" i="8" s="1"/>
  <c r="K126" i="9"/>
  <c r="N126" i="9" s="1"/>
  <c r="L75" i="9"/>
  <c r="O75" i="9" s="1"/>
  <c r="K12" i="3"/>
  <c r="M50" i="9"/>
  <c r="K8" i="7"/>
  <c r="N8" i="7" s="1"/>
  <c r="L9" i="10"/>
  <c r="Q3" i="9"/>
  <c r="Q9" i="9"/>
  <c r="K6" i="10"/>
  <c r="N6" i="10" s="1"/>
  <c r="L8" i="3"/>
  <c r="L6" i="3"/>
  <c r="L4" i="3"/>
  <c r="K32" i="3"/>
  <c r="N32" i="3" s="1"/>
  <c r="R5" i="9"/>
  <c r="K122" i="3"/>
  <c r="K43" i="3"/>
  <c r="N43" i="3" s="1"/>
  <c r="K27" i="3"/>
  <c r="K71" i="3"/>
  <c r="N71" i="3" s="1"/>
  <c r="K109" i="3"/>
  <c r="N109" i="3" s="1"/>
  <c r="Q16" i="9"/>
  <c r="K9" i="3"/>
  <c r="N9" i="3" s="1"/>
  <c r="K10" i="10"/>
  <c r="N10" i="10" s="1"/>
  <c r="K7" i="10"/>
  <c r="R20" i="9"/>
  <c r="K72" i="3"/>
  <c r="N72" i="3" s="1"/>
  <c r="K17" i="3"/>
  <c r="N17" i="3" s="1"/>
  <c r="K111" i="3"/>
  <c r="N111" i="3" s="1"/>
  <c r="K6" i="7"/>
  <c r="N6" i="7" s="1"/>
  <c r="Q15" i="9"/>
  <c r="K14" i="3"/>
  <c r="L59" i="3"/>
  <c r="O59" i="3" s="1"/>
  <c r="L14" i="10"/>
  <c r="K7" i="7"/>
  <c r="L8" i="10"/>
  <c r="K5" i="10"/>
  <c r="N5" i="10" s="1"/>
  <c r="K48" i="3"/>
  <c r="N48" i="3" s="1"/>
  <c r="K113" i="3"/>
  <c r="K100" i="3"/>
  <c r="N100" i="3" s="1"/>
  <c r="Q5" i="9"/>
  <c r="K8" i="10"/>
  <c r="L10" i="10"/>
  <c r="K37" i="3"/>
  <c r="N37" i="3" s="1"/>
  <c r="R3" i="9"/>
  <c r="K95" i="3"/>
  <c r="N95" i="3" s="1"/>
  <c r="L7" i="3"/>
  <c r="O7" i="3" s="1"/>
  <c r="K84" i="3"/>
  <c r="L46" i="10"/>
  <c r="L6" i="7"/>
  <c r="M96" i="9"/>
  <c r="P96" i="9" s="1"/>
  <c r="M116" i="3"/>
  <c r="P116" i="3" s="1"/>
  <c r="M84" i="3"/>
  <c r="P84" i="3" s="1"/>
  <c r="K106" i="3"/>
  <c r="N106" i="3" s="1"/>
  <c r="K91" i="3"/>
  <c r="K28" i="3"/>
  <c r="N28" i="3" s="1"/>
  <c r="K23" i="3"/>
  <c r="K117" i="3"/>
  <c r="K46" i="3"/>
  <c r="K38" i="3"/>
  <c r="N38" i="3" s="1"/>
  <c r="M51" i="3"/>
  <c r="P51" i="3" s="1"/>
  <c r="M75" i="3"/>
  <c r="P75" i="3" s="1"/>
  <c r="M112" i="3"/>
  <c r="P112" i="3" s="1"/>
  <c r="L111" i="8"/>
  <c r="O111" i="8" s="1"/>
  <c r="L92" i="8"/>
  <c r="L93" i="8"/>
  <c r="L102" i="8"/>
  <c r="L98" i="8"/>
  <c r="O98" i="8" s="1"/>
  <c r="L91" i="8"/>
  <c r="L96" i="8"/>
  <c r="O96" i="8" s="1"/>
  <c r="L104" i="8"/>
  <c r="O104" i="8" s="1"/>
  <c r="L117" i="8"/>
  <c r="L128" i="8"/>
  <c r="O128" i="8" s="1"/>
  <c r="M123" i="7"/>
  <c r="P123" i="7" s="1"/>
  <c r="M46" i="7"/>
  <c r="P46" i="7" s="1"/>
  <c r="M73" i="7"/>
  <c r="P73" i="7" s="1"/>
  <c r="M97" i="7"/>
  <c r="P97" i="7" s="1"/>
  <c r="M59" i="7"/>
  <c r="P59" i="7" s="1"/>
  <c r="M121" i="3"/>
  <c r="P121" i="3" s="1"/>
  <c r="K70" i="3"/>
  <c r="K119" i="3"/>
  <c r="N119" i="3" s="1"/>
  <c r="K55" i="3"/>
  <c r="K68" i="3"/>
  <c r="K77" i="3"/>
  <c r="K104" i="3"/>
  <c r="N104" i="3" s="1"/>
  <c r="K65" i="3"/>
  <c r="K96" i="3"/>
  <c r="M72" i="3"/>
  <c r="P72" i="3" s="1"/>
  <c r="M40" i="3"/>
  <c r="P40" i="3" s="1"/>
  <c r="M130" i="3"/>
  <c r="P130" i="3" s="1"/>
  <c r="M91" i="3"/>
  <c r="P91" i="3" s="1"/>
  <c r="K57" i="10"/>
  <c r="M94" i="7"/>
  <c r="P94" i="7" s="1"/>
  <c r="M127" i="7"/>
  <c r="P127" i="7" s="1"/>
  <c r="M48" i="7"/>
  <c r="P48" i="7" s="1"/>
  <c r="M88" i="7"/>
  <c r="P88" i="7" s="1"/>
  <c r="M87" i="7"/>
  <c r="P87" i="7" s="1"/>
  <c r="M52" i="7"/>
  <c r="P52" i="7" s="1"/>
  <c r="M122" i="7"/>
  <c r="P122" i="7" s="1"/>
  <c r="M54" i="7"/>
  <c r="P54" i="7" s="1"/>
  <c r="M128" i="7"/>
  <c r="P128" i="7" s="1"/>
  <c r="M62" i="7"/>
  <c r="P62" i="7" s="1"/>
  <c r="M69" i="7"/>
  <c r="P69" i="7" s="1"/>
  <c r="M58" i="7"/>
  <c r="P58" i="7" s="1"/>
  <c r="M101" i="7"/>
  <c r="P101" i="7" s="1"/>
  <c r="M63" i="7"/>
  <c r="P63" i="7" s="1"/>
  <c r="M56" i="7"/>
  <c r="P56" i="7" s="1"/>
  <c r="M80" i="10"/>
  <c r="P80" i="10" s="1"/>
  <c r="M124" i="10"/>
  <c r="P124" i="10" s="1"/>
  <c r="M18" i="10"/>
  <c r="P18" i="10" s="1"/>
  <c r="M27" i="10"/>
  <c r="P27" i="10" s="1"/>
  <c r="M57" i="10"/>
  <c r="P57" i="10" s="1"/>
  <c r="M15" i="10"/>
  <c r="P15" i="10" s="1"/>
  <c r="M36" i="10"/>
  <c r="P36" i="10" s="1"/>
  <c r="M47" i="10"/>
  <c r="P47" i="10" s="1"/>
  <c r="M79" i="10"/>
  <c r="P79" i="10" s="1"/>
  <c r="M107" i="10"/>
  <c r="P107" i="10" s="1"/>
  <c r="M25" i="10"/>
  <c r="P25" i="10" s="1"/>
  <c r="M119" i="10"/>
  <c r="P119" i="10" s="1"/>
  <c r="M72" i="10"/>
  <c r="P72" i="10" s="1"/>
  <c r="M70" i="10"/>
  <c r="P70" i="10" s="1"/>
  <c r="M83" i="10"/>
  <c r="P83" i="10" s="1"/>
  <c r="M53" i="10"/>
  <c r="P53" i="10" s="1"/>
  <c r="M64" i="10"/>
  <c r="P64" i="10" s="1"/>
  <c r="M75" i="10"/>
  <c r="P75" i="10" s="1"/>
  <c r="M105" i="10"/>
  <c r="P105" i="10" s="1"/>
  <c r="M89" i="10"/>
  <c r="P89" i="10" s="1"/>
  <c r="M24" i="10"/>
  <c r="P24" i="10" s="1"/>
  <c r="M48" i="10"/>
  <c r="P48" i="10" s="1"/>
  <c r="K34" i="10"/>
  <c r="M94" i="10"/>
  <c r="P94" i="10" s="1"/>
  <c r="M128" i="10"/>
  <c r="P128" i="10" s="1"/>
  <c r="L98" i="9"/>
  <c r="O98" i="9" s="1"/>
  <c r="L115" i="9"/>
  <c r="L92" i="9"/>
  <c r="O92" i="9" s="1"/>
  <c r="K81" i="8"/>
  <c r="K128" i="8"/>
  <c r="K124" i="8"/>
  <c r="L120" i="8"/>
  <c r="K87" i="8"/>
  <c r="M37" i="3"/>
  <c r="P37" i="3" s="1"/>
  <c r="M92" i="3"/>
  <c r="P92" i="3" s="1"/>
  <c r="M60" i="3"/>
  <c r="P60" i="3" s="1"/>
  <c r="M70" i="9"/>
  <c r="P70" i="9" s="1"/>
  <c r="K121" i="8"/>
  <c r="K86" i="8"/>
  <c r="K126" i="8"/>
  <c r="K114" i="8"/>
  <c r="N114" i="8" s="1"/>
  <c r="K108" i="8"/>
  <c r="N108" i="8" s="1"/>
  <c r="M98" i="9"/>
  <c r="M90" i="10"/>
  <c r="P90" i="10" s="1"/>
  <c r="M63" i="3"/>
  <c r="P63" i="3" s="1"/>
  <c r="M39" i="3"/>
  <c r="P39" i="3" s="1"/>
  <c r="M29" i="3"/>
  <c r="P29" i="3" s="1"/>
  <c r="M24" i="3"/>
  <c r="P24" i="3" s="1"/>
  <c r="K54" i="8"/>
  <c r="N54" i="8" s="1"/>
  <c r="M106" i="7"/>
  <c r="P106" i="7" s="1"/>
  <c r="K57" i="3"/>
  <c r="K128" i="3"/>
  <c r="N128" i="3" s="1"/>
  <c r="M47" i="3"/>
  <c r="P47" i="3" s="1"/>
  <c r="K45" i="3"/>
  <c r="M100" i="3"/>
  <c r="P100" i="3" s="1"/>
  <c r="M132" i="7"/>
  <c r="P132" i="7" s="1"/>
  <c r="M110" i="7"/>
  <c r="P110" i="7" s="1"/>
  <c r="M65" i="7"/>
  <c r="P65" i="7" s="1"/>
  <c r="M99" i="9"/>
  <c r="P99" i="9" s="1"/>
  <c r="M94" i="9"/>
  <c r="M104" i="9"/>
  <c r="P104" i="9" s="1"/>
  <c r="M90" i="9"/>
  <c r="P90" i="9" s="1"/>
  <c r="M21" i="10"/>
  <c r="P21" i="10" s="1"/>
  <c r="K80" i="3"/>
  <c r="N80" i="3" s="1"/>
  <c r="K61" i="3"/>
  <c r="K92" i="3"/>
  <c r="K67" i="3"/>
  <c r="N67" i="3" s="1"/>
  <c r="K56" i="3"/>
  <c r="N56" i="3" s="1"/>
  <c r="K88" i="3"/>
  <c r="K94" i="3"/>
  <c r="K110" i="3"/>
  <c r="N110" i="3" s="1"/>
  <c r="K35" i="3"/>
  <c r="M108" i="3"/>
  <c r="P108" i="3" s="1"/>
  <c r="K60" i="3"/>
  <c r="N60" i="3" s="1"/>
  <c r="K122" i="8"/>
  <c r="N122" i="8" s="1"/>
  <c r="K91" i="8"/>
  <c r="N91" i="8" s="1"/>
  <c r="K71" i="8"/>
  <c r="M102" i="9"/>
  <c r="P102" i="9" s="1"/>
  <c r="S3" i="7"/>
  <c r="K133" i="8"/>
  <c r="K82" i="8"/>
  <c r="K79" i="8"/>
  <c r="K113" i="8"/>
  <c r="N113" i="8" s="1"/>
  <c r="K100" i="8"/>
  <c r="K131" i="8"/>
  <c r="N131" i="8" s="1"/>
  <c r="K116" i="8"/>
  <c r="M42" i="3"/>
  <c r="P42" i="3" s="1"/>
  <c r="K34" i="3"/>
  <c r="M129" i="8"/>
  <c r="P129" i="8" s="1"/>
  <c r="M89" i="8"/>
  <c r="P89" i="8" s="1"/>
  <c r="M133" i="8"/>
  <c r="M124" i="8"/>
  <c r="P124" i="8" s="1"/>
  <c r="M112" i="8"/>
  <c r="P112" i="8" s="1"/>
  <c r="M94" i="8"/>
  <c r="L65" i="9"/>
  <c r="M109" i="8"/>
  <c r="P109" i="8" s="1"/>
  <c r="K88" i="9"/>
  <c r="N88" i="9" s="1"/>
  <c r="K78" i="9"/>
  <c r="K81" i="9"/>
  <c r="N81" i="9" s="1"/>
  <c r="M101" i="8"/>
  <c r="M117" i="8"/>
  <c r="P117" i="8" s="1"/>
  <c r="M130" i="8"/>
  <c r="P130" i="8" s="1"/>
  <c r="K53" i="9"/>
  <c r="N53" i="9" s="1"/>
  <c r="K129" i="9"/>
  <c r="K59" i="9"/>
  <c r="K70" i="9"/>
  <c r="N70" i="9" s="1"/>
  <c r="K120" i="9"/>
  <c r="K106" i="9"/>
  <c r="K69" i="9"/>
  <c r="K108" i="9"/>
  <c r="L60" i="9"/>
  <c r="L80" i="9"/>
  <c r="O80" i="9" s="1"/>
  <c r="L104" i="9"/>
  <c r="O104" i="9" s="1"/>
  <c r="L122" i="9"/>
  <c r="L81" i="9"/>
  <c r="L89" i="9"/>
  <c r="O89" i="9" s="1"/>
  <c r="L76" i="9"/>
  <c r="O76" i="9" s="1"/>
  <c r="L88" i="9"/>
  <c r="O88" i="9" s="1"/>
  <c r="M85" i="8"/>
  <c r="P85" i="8" s="1"/>
  <c r="L58" i="9"/>
  <c r="M26" i="3"/>
  <c r="P26" i="3" s="1"/>
  <c r="K104" i="9"/>
  <c r="M84" i="8"/>
  <c r="M111" i="8"/>
  <c r="P111" i="8" s="1"/>
  <c r="K91" i="9"/>
  <c r="N91" i="9" s="1"/>
  <c r="K90" i="9"/>
  <c r="K50" i="9"/>
  <c r="K98" i="9"/>
  <c r="N98" i="9" s="1"/>
  <c r="K118" i="9"/>
  <c r="M96" i="8"/>
  <c r="P96" i="8" s="1"/>
  <c r="L91" i="9"/>
  <c r="O91" i="9" s="1"/>
  <c r="K123" i="9"/>
  <c r="N123" i="9" s="1"/>
  <c r="K103" i="9"/>
  <c r="L103" i="9"/>
  <c r="O103" i="9" s="1"/>
  <c r="M92" i="8"/>
  <c r="P92" i="8" s="1"/>
  <c r="L120" i="9"/>
  <c r="O120" i="9" s="1"/>
  <c r="L54" i="9"/>
  <c r="O54" i="9" s="1"/>
  <c r="M131" i="8"/>
  <c r="P131" i="8" s="1"/>
  <c r="K112" i="9"/>
  <c r="M106" i="9"/>
  <c r="P106" i="9" s="1"/>
  <c r="K64" i="9"/>
  <c r="K122" i="9"/>
  <c r="N122" i="9" s="1"/>
  <c r="K58" i="8"/>
  <c r="N58" i="8" s="1"/>
  <c r="K127" i="9"/>
  <c r="K115" i="9"/>
  <c r="L78" i="9"/>
  <c r="O78" i="9" s="1"/>
  <c r="L82" i="9"/>
  <c r="K116" i="9"/>
  <c r="N116" i="9" s="1"/>
  <c r="K93" i="9"/>
  <c r="N93" i="9" s="1"/>
  <c r="K99" i="9"/>
  <c r="K72" i="9"/>
  <c r="N72" i="9" s="1"/>
  <c r="M113" i="8"/>
  <c r="P113" i="8" s="1"/>
  <c r="M74" i="8"/>
  <c r="K118" i="8"/>
  <c r="N118" i="8" s="1"/>
  <c r="M125" i="9"/>
  <c r="M116" i="9"/>
  <c r="P116" i="9" s="1"/>
  <c r="M108" i="10"/>
  <c r="P108" i="10" s="1"/>
  <c r="M114" i="9"/>
  <c r="P114" i="9" s="1"/>
  <c r="L113" i="8"/>
  <c r="L125" i="8"/>
  <c r="O125" i="8" s="1"/>
  <c r="L105" i="8"/>
  <c r="O105" i="8" s="1"/>
  <c r="L124" i="8"/>
  <c r="O124" i="8" s="1"/>
  <c r="L109" i="8"/>
  <c r="L112" i="8"/>
  <c r="O112" i="8" s="1"/>
  <c r="L123" i="8"/>
  <c r="L114" i="8"/>
  <c r="O114" i="8" s="1"/>
  <c r="L116" i="8"/>
  <c r="O116" i="8" s="1"/>
  <c r="L110" i="8"/>
  <c r="O110" i="8" s="1"/>
  <c r="M89" i="7"/>
  <c r="P89" i="7" s="1"/>
  <c r="M118" i="7"/>
  <c r="P118" i="7" s="1"/>
  <c r="M81" i="7"/>
  <c r="P81" i="7" s="1"/>
  <c r="M90" i="7"/>
  <c r="P90" i="7" s="1"/>
  <c r="M91" i="7"/>
  <c r="P91" i="7" s="1"/>
  <c r="M96" i="7"/>
  <c r="P96" i="7" s="1"/>
  <c r="M79" i="7"/>
  <c r="P79" i="7" s="1"/>
  <c r="M76" i="7"/>
  <c r="P76" i="7" s="1"/>
  <c r="M111" i="3"/>
  <c r="P111" i="3" s="1"/>
  <c r="M96" i="3"/>
  <c r="P96" i="3" s="1"/>
  <c r="M71" i="3"/>
  <c r="P71" i="3" s="1"/>
  <c r="K118" i="3"/>
  <c r="K103" i="3"/>
  <c r="N103" i="3" s="1"/>
  <c r="K40" i="3"/>
  <c r="K39" i="3"/>
  <c r="K52" i="3"/>
  <c r="K121" i="3"/>
  <c r="N121" i="3" s="1"/>
  <c r="K29" i="3"/>
  <c r="M57" i="3"/>
  <c r="P57" i="3" s="1"/>
  <c r="M120" i="3"/>
  <c r="P120" i="3" s="1"/>
  <c r="M56" i="3"/>
  <c r="P56" i="3" s="1"/>
  <c r="M25" i="3"/>
  <c r="P25" i="3" s="1"/>
  <c r="M62" i="3"/>
  <c r="P62" i="3" s="1"/>
  <c r="M97" i="3"/>
  <c r="P97" i="3" s="1"/>
  <c r="M43" i="3"/>
  <c r="P43" i="3" s="1"/>
  <c r="K121" i="10"/>
  <c r="N121" i="10" s="1"/>
  <c r="M77" i="7"/>
  <c r="P77" i="7" s="1"/>
  <c r="M109" i="7"/>
  <c r="P109" i="7" s="1"/>
  <c r="M119" i="7"/>
  <c r="P119" i="7" s="1"/>
  <c r="M116" i="7"/>
  <c r="P116" i="7" s="1"/>
  <c r="M84" i="7"/>
  <c r="P84" i="7" s="1"/>
  <c r="M95" i="7"/>
  <c r="P95" i="7" s="1"/>
  <c r="M126" i="7"/>
  <c r="P126" i="7" s="1"/>
  <c r="M83" i="7"/>
  <c r="P83" i="7" s="1"/>
  <c r="M111" i="7"/>
  <c r="P111" i="7" s="1"/>
  <c r="M120" i="10"/>
  <c r="P120" i="10" s="1"/>
  <c r="M88" i="10"/>
  <c r="P88" i="10" s="1"/>
  <c r="M55" i="10"/>
  <c r="P55" i="10" s="1"/>
  <c r="M56" i="10"/>
  <c r="P56" i="10" s="1"/>
  <c r="M40" i="10"/>
  <c r="P40" i="10" s="1"/>
  <c r="M29" i="10"/>
  <c r="P29" i="10" s="1"/>
  <c r="M16" i="10"/>
  <c r="P16" i="10" s="1"/>
  <c r="M97" i="10"/>
  <c r="P97" i="10" s="1"/>
  <c r="M28" i="10"/>
  <c r="P28" i="10" s="1"/>
  <c r="M114" i="10"/>
  <c r="P114" i="10" s="1"/>
  <c r="M11" i="10"/>
  <c r="P11" i="10" s="1"/>
  <c r="M81" i="10"/>
  <c r="P81" i="10" s="1"/>
  <c r="M118" i="10"/>
  <c r="P118" i="10" s="1"/>
  <c r="M14" i="10"/>
  <c r="P14" i="10" s="1"/>
  <c r="M66" i="10"/>
  <c r="P66" i="10" s="1"/>
  <c r="M67" i="10"/>
  <c r="P67" i="10" s="1"/>
  <c r="M39" i="10"/>
  <c r="P39" i="10" s="1"/>
  <c r="M58" i="10"/>
  <c r="P58" i="10" s="1"/>
  <c r="M96" i="10"/>
  <c r="P96" i="10" s="1"/>
  <c r="M62" i="10"/>
  <c r="P62" i="10" s="1"/>
  <c r="M19" i="10"/>
  <c r="P19" i="10" s="1"/>
  <c r="M84" i="10"/>
  <c r="P84" i="10" s="1"/>
  <c r="M32" i="10"/>
  <c r="P32" i="10" s="1"/>
  <c r="M44" i="10"/>
  <c r="P44" i="10" s="1"/>
  <c r="M31" i="10"/>
  <c r="P31" i="10" s="1"/>
  <c r="M126" i="10"/>
  <c r="P126" i="10" s="1"/>
  <c r="M38" i="10"/>
  <c r="P38" i="10" s="1"/>
  <c r="L129" i="9"/>
  <c r="L71" i="9"/>
  <c r="O71" i="9" s="1"/>
  <c r="K61" i="8"/>
  <c r="K41" i="3"/>
  <c r="N41" i="3" s="1"/>
  <c r="M7" i="10"/>
  <c r="P7" i="10" s="1"/>
  <c r="L24" i="7"/>
  <c r="M131" i="3"/>
  <c r="P131" i="3" s="1"/>
  <c r="M36" i="3"/>
  <c r="P36" i="3" s="1"/>
  <c r="M71" i="9"/>
  <c r="M93" i="9"/>
  <c r="K73" i="8"/>
  <c r="N73" i="8" s="1"/>
  <c r="I53" i="12" s="1"/>
  <c r="O53" i="12" s="1"/>
  <c r="K105" i="8"/>
  <c r="M79" i="9"/>
  <c r="P79" i="9" s="1"/>
  <c r="K65" i="8"/>
  <c r="N65" i="8" s="1"/>
  <c r="M41" i="3"/>
  <c r="P41" i="3" s="1"/>
  <c r="K68" i="8"/>
  <c r="N68" i="8" s="1"/>
  <c r="M104" i="3"/>
  <c r="P104" i="3" s="1"/>
  <c r="K115" i="3"/>
  <c r="M79" i="3"/>
  <c r="P79" i="3" s="1"/>
  <c r="M73" i="3"/>
  <c r="P73" i="3" s="1"/>
  <c r="K98" i="3"/>
  <c r="N98" i="3" s="1"/>
  <c r="M71" i="7"/>
  <c r="P71" i="7" s="1"/>
  <c r="M108" i="9"/>
  <c r="M113" i="9"/>
  <c r="P113" i="9" s="1"/>
  <c r="M89" i="9"/>
  <c r="P89" i="9" s="1"/>
  <c r="M132" i="9"/>
  <c r="P132" i="9" s="1"/>
  <c r="M100" i="10"/>
  <c r="P100" i="10" s="1"/>
  <c r="K33" i="3"/>
  <c r="N33" i="3" s="1"/>
  <c r="K125" i="3"/>
  <c r="N125" i="3" s="1"/>
  <c r="K99" i="3"/>
  <c r="N99" i="3" s="1"/>
  <c r="K69" i="3"/>
  <c r="N69" i="3" s="1"/>
  <c r="K50" i="3"/>
  <c r="N50" i="3" s="1"/>
  <c r="K47" i="3"/>
  <c r="N47" i="3" s="1"/>
  <c r="K126" i="3"/>
  <c r="N126" i="3" s="1"/>
  <c r="K64" i="3"/>
  <c r="N64" i="3" s="1"/>
  <c r="M69" i="3"/>
  <c r="P69" i="3" s="1"/>
  <c r="K83" i="3"/>
  <c r="N83" i="3" s="1"/>
  <c r="M102" i="3"/>
  <c r="P102" i="3" s="1"/>
  <c r="Q10" i="9"/>
  <c r="K109" i="8"/>
  <c r="K83" i="8"/>
  <c r="M123" i="9"/>
  <c r="M73" i="9"/>
  <c r="P73" i="9" s="1"/>
  <c r="K54" i="12" s="1"/>
  <c r="Q54" i="12" s="1"/>
  <c r="M127" i="9"/>
  <c r="K111" i="8"/>
  <c r="K80" i="8"/>
  <c r="N80" i="8" s="1"/>
  <c r="K104" i="8"/>
  <c r="K130" i="8"/>
  <c r="N130" i="8" s="1"/>
  <c r="K103" i="8"/>
  <c r="K120" i="8"/>
  <c r="K119" i="8"/>
  <c r="N119" i="8" s="1"/>
  <c r="M65" i="3"/>
  <c r="P65" i="3" s="1"/>
  <c r="M30" i="3"/>
  <c r="P30" i="3" s="1"/>
  <c r="Q20" i="9"/>
  <c r="M87" i="3"/>
  <c r="P87" i="3" s="1"/>
  <c r="K22" i="3"/>
  <c r="M102" i="8"/>
  <c r="M90" i="8"/>
  <c r="P90" i="8" s="1"/>
  <c r="M95" i="8"/>
  <c r="M81" i="8"/>
  <c r="M116" i="8"/>
  <c r="K102" i="8"/>
  <c r="N102" i="8" s="1"/>
  <c r="L111" i="9"/>
  <c r="O111" i="9" s="1"/>
  <c r="K117" i="9"/>
  <c r="L87" i="9"/>
  <c r="L100" i="9"/>
  <c r="L110" i="9"/>
  <c r="L84" i="9"/>
  <c r="O84" i="9" s="1"/>
  <c r="L95" i="9"/>
  <c r="L133" i="9"/>
  <c r="O133" i="9" s="1"/>
  <c r="K69" i="8"/>
  <c r="M93" i="8"/>
  <c r="L83" i="9"/>
  <c r="L106" i="9"/>
  <c r="O106" i="9" s="1"/>
  <c r="M107" i="8"/>
  <c r="P107" i="8" s="1"/>
  <c r="K74" i="8"/>
  <c r="N74" i="8" s="1"/>
  <c r="K49" i="9"/>
  <c r="K47" i="9"/>
  <c r="K60" i="9"/>
  <c r="K74" i="9"/>
  <c r="K48" i="9"/>
  <c r="N48" i="9" s="1"/>
  <c r="L68" i="9"/>
  <c r="O68" i="9" s="1"/>
  <c r="M83" i="9"/>
  <c r="P83" i="9" s="1"/>
  <c r="K55" i="8"/>
  <c r="K101" i="9"/>
  <c r="N101" i="9" s="1"/>
  <c r="M125" i="8"/>
  <c r="P125" i="8" s="1"/>
  <c r="K67" i="9"/>
  <c r="K65" i="9"/>
  <c r="N65" i="9" s="1"/>
  <c r="K57" i="9"/>
  <c r="L118" i="9"/>
  <c r="M104" i="8"/>
  <c r="P104" i="8" s="1"/>
  <c r="L63" i="9"/>
  <c r="O63" i="9" s="1"/>
  <c r="L82" i="7"/>
  <c r="O82" i="7" s="1"/>
  <c r="L67" i="9"/>
  <c r="M106" i="8"/>
  <c r="M128" i="8"/>
  <c r="P128" i="8" s="1"/>
  <c r="Q19" i="9"/>
  <c r="K57" i="8"/>
  <c r="N57" i="8" s="1"/>
  <c r="K96" i="9"/>
  <c r="K51" i="9"/>
  <c r="N51" i="9" s="1"/>
  <c r="K125" i="9"/>
  <c r="N125" i="9" s="1"/>
  <c r="K46" i="9"/>
  <c r="K82" i="9"/>
  <c r="N82" i="9" s="1"/>
  <c r="K128" i="9"/>
  <c r="L130" i="9"/>
  <c r="O130" i="9" s="1"/>
  <c r="L64" i="9"/>
  <c r="O64" i="9" s="1"/>
  <c r="K109" i="9"/>
  <c r="N109" i="9" s="1"/>
  <c r="K113" i="9"/>
  <c r="N113" i="9" s="1"/>
  <c r="K111" i="9"/>
  <c r="N111" i="9" s="1"/>
  <c r="K63" i="9"/>
  <c r="N63" i="9" s="1"/>
  <c r="K83" i="9"/>
  <c r="K110" i="9"/>
  <c r="K5" i="3"/>
  <c r="K7" i="3"/>
  <c r="M70" i="8"/>
  <c r="M87" i="8"/>
  <c r="P87" i="8" s="1"/>
  <c r="M77" i="10"/>
  <c r="P77" i="10" s="1"/>
  <c r="M93" i="10"/>
  <c r="P93" i="10" s="1"/>
  <c r="M85" i="9"/>
  <c r="M130" i="9"/>
  <c r="P130" i="9" s="1"/>
  <c r="M43" i="10"/>
  <c r="P43" i="10" s="1"/>
  <c r="M101" i="9"/>
  <c r="P101" i="9" s="1"/>
  <c r="L4" i="7"/>
  <c r="Q4" i="7" s="1"/>
  <c r="M58" i="3"/>
  <c r="P58" i="3" s="1"/>
  <c r="K90" i="3"/>
  <c r="K75" i="3"/>
  <c r="N75" i="3" s="1"/>
  <c r="K108" i="3"/>
  <c r="N108" i="3" s="1"/>
  <c r="K85" i="3"/>
  <c r="K120" i="3"/>
  <c r="N120" i="3" s="1"/>
  <c r="K97" i="3"/>
  <c r="K42" i="3"/>
  <c r="M88" i="3"/>
  <c r="P88" i="3" s="1"/>
  <c r="M105" i="3"/>
  <c r="P105" i="3" s="1"/>
  <c r="M80" i="3"/>
  <c r="P80" i="3" s="1"/>
  <c r="M64" i="3"/>
  <c r="P64" i="3" s="1"/>
  <c r="L107" i="8"/>
  <c r="L115" i="8"/>
  <c r="O115" i="8" s="1"/>
  <c r="L122" i="8"/>
  <c r="O122" i="8" s="1"/>
  <c r="M49" i="10"/>
  <c r="P49" i="10" s="1"/>
  <c r="M132" i="10"/>
  <c r="P132" i="10" s="1"/>
  <c r="M78" i="9"/>
  <c r="P78" i="9" s="1"/>
  <c r="M76" i="9"/>
  <c r="P76" i="9" s="1"/>
  <c r="M72" i="9"/>
  <c r="P72" i="9" s="1"/>
  <c r="M81" i="9"/>
  <c r="P81" i="9" s="1"/>
  <c r="L25" i="7"/>
  <c r="K15" i="10"/>
  <c r="R15" i="10" s="1"/>
  <c r="L132" i="8"/>
  <c r="O132" i="8" s="1"/>
  <c r="M83" i="3"/>
  <c r="P83" i="3" s="1"/>
  <c r="M70" i="3"/>
  <c r="P70" i="3" s="1"/>
  <c r="K74" i="3"/>
  <c r="N74" i="3" s="1"/>
  <c r="K123" i="3"/>
  <c r="N123" i="3" s="1"/>
  <c r="K59" i="3"/>
  <c r="K76" i="3"/>
  <c r="N76" i="3" s="1"/>
  <c r="K54" i="3"/>
  <c r="K73" i="3"/>
  <c r="K58" i="3"/>
  <c r="K49" i="3"/>
  <c r="N49" i="3" s="1"/>
  <c r="M109" i="3"/>
  <c r="P109" i="3" s="1"/>
  <c r="M61" i="3"/>
  <c r="P61" i="3" s="1"/>
  <c r="M101" i="3"/>
  <c r="P101" i="3" s="1"/>
  <c r="M125" i="3"/>
  <c r="P125" i="3" s="1"/>
  <c r="M81" i="3"/>
  <c r="P81" i="3" s="1"/>
  <c r="M119" i="3"/>
  <c r="P119" i="3" s="1"/>
  <c r="M114" i="3"/>
  <c r="P114" i="3" s="1"/>
  <c r="L131" i="8"/>
  <c r="O131" i="8" s="1"/>
  <c r="L129" i="8"/>
  <c r="L130" i="8"/>
  <c r="O130" i="8" s="1"/>
  <c r="L103" i="8"/>
  <c r="L106" i="8"/>
  <c r="O106" i="8" s="1"/>
  <c r="L127" i="8"/>
  <c r="O127" i="8" s="1"/>
  <c r="L90" i="8"/>
  <c r="L94" i="8"/>
  <c r="M66" i="7"/>
  <c r="P66" i="7" s="1"/>
  <c r="M113" i="7"/>
  <c r="P113" i="7" s="1"/>
  <c r="M108" i="7"/>
  <c r="P108" i="7" s="1"/>
  <c r="M82" i="7"/>
  <c r="P82" i="7" s="1"/>
  <c r="M102" i="7"/>
  <c r="P102" i="7" s="1"/>
  <c r="M68" i="3"/>
  <c r="P68" i="3" s="1"/>
  <c r="M126" i="3"/>
  <c r="P126" i="3" s="1"/>
  <c r="K102" i="3"/>
  <c r="K87" i="3"/>
  <c r="K24" i="3"/>
  <c r="K132" i="3"/>
  <c r="K21" i="3"/>
  <c r="K25" i="3"/>
  <c r="K44" i="3"/>
  <c r="N44" i="3" s="1"/>
  <c r="M94" i="3"/>
  <c r="P94" i="3" s="1"/>
  <c r="M99" i="3"/>
  <c r="P99" i="3" s="1"/>
  <c r="M123" i="3"/>
  <c r="P123" i="3" s="1"/>
  <c r="M107" i="3"/>
  <c r="P107" i="3" s="1"/>
  <c r="M76" i="3"/>
  <c r="P76" i="3" s="1"/>
  <c r="M117" i="3"/>
  <c r="P117" i="3" s="1"/>
  <c r="M49" i="3"/>
  <c r="P49" i="3" s="1"/>
  <c r="M53" i="7"/>
  <c r="P53" i="7" s="1"/>
  <c r="M112" i="7"/>
  <c r="P112" i="7" s="1"/>
  <c r="M68" i="7"/>
  <c r="P68" i="7" s="1"/>
  <c r="M131" i="7"/>
  <c r="P131" i="7" s="1"/>
  <c r="M49" i="7"/>
  <c r="P49" i="7" s="1"/>
  <c r="M80" i="7"/>
  <c r="P80" i="7" s="1"/>
  <c r="M105" i="7"/>
  <c r="P105" i="7" s="1"/>
  <c r="M55" i="7"/>
  <c r="P55" i="7" s="1"/>
  <c r="M86" i="7"/>
  <c r="P86" i="7" s="1"/>
  <c r="M47" i="7"/>
  <c r="P47" i="7" s="1"/>
  <c r="M114" i="7"/>
  <c r="P114" i="7" s="1"/>
  <c r="M130" i="7"/>
  <c r="P130" i="7" s="1"/>
  <c r="M23" i="10"/>
  <c r="P23" i="10" s="1"/>
  <c r="M131" i="10"/>
  <c r="P131" i="10" s="1"/>
  <c r="M22" i="10"/>
  <c r="P22" i="10" s="1"/>
  <c r="M115" i="10"/>
  <c r="P115" i="10" s="1"/>
  <c r="M133" i="10"/>
  <c r="P133" i="10" s="1"/>
  <c r="M61" i="10"/>
  <c r="P61" i="10" s="1"/>
  <c r="M41" i="10"/>
  <c r="P41" i="10" s="1"/>
  <c r="M63" i="10"/>
  <c r="P63" i="10" s="1"/>
  <c r="M69" i="10"/>
  <c r="P69" i="10" s="1"/>
  <c r="M9" i="10"/>
  <c r="P9" i="10" s="1"/>
  <c r="M91" i="10"/>
  <c r="P91" i="10" s="1"/>
  <c r="M37" i="10"/>
  <c r="P37" i="10" s="1"/>
  <c r="M12" i="10"/>
  <c r="P12" i="10" s="1"/>
  <c r="M98" i="10"/>
  <c r="P98" i="10" s="1"/>
  <c r="M68" i="10"/>
  <c r="P68" i="10" s="1"/>
  <c r="M130" i="10"/>
  <c r="P130" i="10" s="1"/>
  <c r="M54" i="10"/>
  <c r="P54" i="10" s="1"/>
  <c r="M104" i="10"/>
  <c r="P104" i="10" s="1"/>
  <c r="M33" i="10"/>
  <c r="P33" i="10" s="1"/>
  <c r="M103" i="10"/>
  <c r="P103" i="10" s="1"/>
  <c r="M86" i="10"/>
  <c r="P86" i="10" s="1"/>
  <c r="M113" i="10"/>
  <c r="P113" i="10" s="1"/>
  <c r="M111" i="10"/>
  <c r="P111" i="10" s="1"/>
  <c r="M92" i="10"/>
  <c r="P92" i="10" s="1"/>
  <c r="M123" i="10"/>
  <c r="P123" i="10" s="1"/>
  <c r="M78" i="10"/>
  <c r="P78" i="10" s="1"/>
  <c r="M101" i="10"/>
  <c r="P101" i="10" s="1"/>
  <c r="M117" i="7"/>
  <c r="P117" i="7" s="1"/>
  <c r="M109" i="10"/>
  <c r="P109" i="10" s="1"/>
  <c r="M127" i="10"/>
  <c r="P127" i="10" s="1"/>
  <c r="M125" i="10"/>
  <c r="P125" i="10" s="1"/>
  <c r="M82" i="10"/>
  <c r="P82" i="10" s="1"/>
  <c r="M71" i="10"/>
  <c r="P71" i="10" s="1"/>
  <c r="L57" i="9"/>
  <c r="O57" i="9" s="1"/>
  <c r="L93" i="9"/>
  <c r="L73" i="9"/>
  <c r="O73" i="9" s="1"/>
  <c r="J54" i="12" s="1"/>
  <c r="P54" i="12" s="1"/>
  <c r="L70" i="9"/>
  <c r="K88" i="8"/>
  <c r="K94" i="8"/>
  <c r="N94" i="8" s="1"/>
  <c r="K77" i="8"/>
  <c r="K101" i="8"/>
  <c r="N101" i="8" s="1"/>
  <c r="K129" i="8"/>
  <c r="K75" i="8"/>
  <c r="N75" i="8" s="1"/>
  <c r="M10" i="10"/>
  <c r="P10" i="10" s="1"/>
  <c r="M78" i="3"/>
  <c r="P78" i="3" s="1"/>
  <c r="M129" i="3"/>
  <c r="P129" i="3" s="1"/>
  <c r="M52" i="3"/>
  <c r="P52" i="3" s="1"/>
  <c r="M27" i="3"/>
  <c r="P27" i="3" s="1"/>
  <c r="K90" i="8"/>
  <c r="N90" i="8" s="1"/>
  <c r="K85" i="8"/>
  <c r="L8" i="7"/>
  <c r="K127" i="8"/>
  <c r="N127" i="8" s="1"/>
  <c r="M5" i="10"/>
  <c r="P5" i="10" s="1"/>
  <c r="M110" i="10"/>
  <c r="P110" i="10" s="1"/>
  <c r="M128" i="3"/>
  <c r="P128" i="3" s="1"/>
  <c r="M54" i="3"/>
  <c r="P54" i="3" s="1"/>
  <c r="M127" i="3"/>
  <c r="P127" i="3" s="1"/>
  <c r="M28" i="3"/>
  <c r="P28" i="3" s="1"/>
  <c r="K125" i="8"/>
  <c r="K107" i="8"/>
  <c r="N107" i="8" s="1"/>
  <c r="M106" i="3"/>
  <c r="P106" i="3" s="1"/>
  <c r="K130" i="3"/>
  <c r="N130" i="3" s="1"/>
  <c r="K51" i="3"/>
  <c r="N51" i="3" s="1"/>
  <c r="K101" i="3"/>
  <c r="M93" i="3"/>
  <c r="P93" i="3" s="1"/>
  <c r="L97" i="8"/>
  <c r="O97" i="8" s="1"/>
  <c r="M67" i="7"/>
  <c r="P67" i="7" s="1"/>
  <c r="M60" i="7"/>
  <c r="P60" i="7" s="1"/>
  <c r="M120" i="9"/>
  <c r="M69" i="9"/>
  <c r="M133" i="9"/>
  <c r="M118" i="9"/>
  <c r="P118" i="9" s="1"/>
  <c r="M128" i="9"/>
  <c r="M86" i="9"/>
  <c r="P86" i="9" s="1"/>
  <c r="M84" i="9"/>
  <c r="P84" i="9" s="1"/>
  <c r="M107" i="9"/>
  <c r="P107" i="9" s="1"/>
  <c r="M115" i="9"/>
  <c r="P115" i="9" s="1"/>
  <c r="M77" i="9"/>
  <c r="P77" i="9" s="1"/>
  <c r="M111" i="9"/>
  <c r="P111" i="9" s="1"/>
  <c r="M126" i="9"/>
  <c r="M88" i="9"/>
  <c r="K131" i="3"/>
  <c r="N131" i="3" s="1"/>
  <c r="K82" i="3"/>
  <c r="K89" i="3"/>
  <c r="N89" i="3" s="1"/>
  <c r="K133" i="3"/>
  <c r="N133" i="3" s="1"/>
  <c r="K116" i="3"/>
  <c r="K79" i="3"/>
  <c r="N79" i="3" s="1"/>
  <c r="K93" i="3"/>
  <c r="M115" i="3"/>
  <c r="P115" i="3" s="1"/>
  <c r="M110" i="3"/>
  <c r="P110" i="3" s="1"/>
  <c r="K66" i="8"/>
  <c r="K70" i="8"/>
  <c r="K110" i="8"/>
  <c r="M80" i="9"/>
  <c r="K95" i="8"/>
  <c r="K132" i="8"/>
  <c r="N132" i="8" s="1"/>
  <c r="K112" i="8"/>
  <c r="K62" i="8"/>
  <c r="N62" i="8" s="1"/>
  <c r="K89" i="8"/>
  <c r="K53" i="8"/>
  <c r="K96" i="8"/>
  <c r="N96" i="8" s="1"/>
  <c r="M124" i="3"/>
  <c r="P124" i="3" s="1"/>
  <c r="K20" i="3"/>
  <c r="N20" i="3" s="1"/>
  <c r="K53" i="3"/>
  <c r="Q22" i="9"/>
  <c r="M103" i="8"/>
  <c r="P103" i="8" s="1"/>
  <c r="K112" i="3"/>
  <c r="N112" i="3" s="1"/>
  <c r="K127" i="3"/>
  <c r="N127" i="3" s="1"/>
  <c r="K63" i="3"/>
  <c r="N63" i="3" s="1"/>
  <c r="M119" i="8"/>
  <c r="P119" i="8" s="1"/>
  <c r="M82" i="8"/>
  <c r="P82" i="8" s="1"/>
  <c r="M99" i="8"/>
  <c r="P99" i="8" s="1"/>
  <c r="M122" i="8"/>
  <c r="K56" i="9"/>
  <c r="K73" i="9"/>
  <c r="L86" i="9"/>
  <c r="L66" i="9"/>
  <c r="K85" i="9"/>
  <c r="K30" i="3"/>
  <c r="K124" i="9"/>
  <c r="M105" i="8"/>
  <c r="P105" i="8" s="1"/>
  <c r="L108" i="9"/>
  <c r="O108" i="9" s="1"/>
  <c r="K60" i="8"/>
  <c r="M77" i="8"/>
  <c r="P77" i="8" s="1"/>
  <c r="M98" i="8"/>
  <c r="M78" i="8"/>
  <c r="P78" i="8" s="1"/>
  <c r="M115" i="8"/>
  <c r="P115" i="8" s="1"/>
  <c r="M126" i="8"/>
  <c r="P126" i="8" s="1"/>
  <c r="K71" i="9"/>
  <c r="N71" i="9" s="1"/>
  <c r="K54" i="9"/>
  <c r="N54" i="9" s="1"/>
  <c r="K84" i="9"/>
  <c r="N84" i="9" s="1"/>
  <c r="K132" i="9"/>
  <c r="N132" i="9" s="1"/>
  <c r="K94" i="9"/>
  <c r="N94" i="9" s="1"/>
  <c r="L116" i="9"/>
  <c r="O116" i="9" s="1"/>
  <c r="L62" i="9"/>
  <c r="O62" i="9" s="1"/>
  <c r="L101" i="9"/>
  <c r="O101" i="9" s="1"/>
  <c r="L72" i="9"/>
  <c r="O72" i="9" s="1"/>
  <c r="L126" i="9"/>
  <c r="O126" i="9" s="1"/>
  <c r="L117" i="9"/>
  <c r="O117" i="9" s="1"/>
  <c r="L132" i="9"/>
  <c r="O132" i="9" s="1"/>
  <c r="L61" i="9"/>
  <c r="L69" i="9"/>
  <c r="O69" i="9" s="1"/>
  <c r="L113" i="9"/>
  <c r="O113" i="9" s="1"/>
  <c r="K86" i="9"/>
  <c r="L109" i="9"/>
  <c r="L56" i="9"/>
  <c r="M86" i="8"/>
  <c r="P86" i="8" s="1"/>
  <c r="M109" i="9"/>
  <c r="P109" i="9" s="1"/>
  <c r="L79" i="9"/>
  <c r="M123" i="8"/>
  <c r="K121" i="9"/>
  <c r="K102" i="9"/>
  <c r="K130" i="9"/>
  <c r="L90" i="9"/>
  <c r="O90" i="9" s="1"/>
  <c r="L99" i="9"/>
  <c r="O99" i="9" s="1"/>
  <c r="L97" i="9"/>
  <c r="O97" i="9" s="1"/>
  <c r="L74" i="9"/>
  <c r="L94" i="9"/>
  <c r="O94" i="9" s="1"/>
  <c r="M80" i="8"/>
  <c r="K77" i="9"/>
  <c r="L125" i="9"/>
  <c r="O125" i="9" s="1"/>
  <c r="K61" i="9"/>
  <c r="N61" i="9" s="1"/>
  <c r="L11" i="10"/>
  <c r="O11" i="10" s="1"/>
  <c r="K75" i="9"/>
  <c r="K80" i="9"/>
  <c r="N80" i="9" s="1"/>
  <c r="K68" i="9"/>
  <c r="N68" i="9" s="1"/>
  <c r="M88" i="8"/>
  <c r="M32" i="3"/>
  <c r="P32" i="3" s="1"/>
  <c r="M8" i="3"/>
  <c r="P8" i="3" s="1"/>
  <c r="M31" i="3"/>
  <c r="P31" i="3" s="1"/>
  <c r="L107" i="9"/>
  <c r="R13" i="9"/>
  <c r="K90" i="7"/>
  <c r="N90" i="7" s="1"/>
  <c r="L101" i="10"/>
  <c r="L70" i="3"/>
  <c r="O70" i="3" s="1"/>
  <c r="K107" i="7"/>
  <c r="L132" i="10"/>
  <c r="L67" i="3"/>
  <c r="O67" i="3" s="1"/>
  <c r="Q12" i="9"/>
  <c r="L85" i="10"/>
  <c r="L74" i="10"/>
  <c r="K20" i="10"/>
  <c r="K89" i="10"/>
  <c r="N89" i="10" s="1"/>
  <c r="L49" i="3"/>
  <c r="O49" i="3" s="1"/>
  <c r="L122" i="10"/>
  <c r="O122" i="10" s="1"/>
  <c r="N23" i="9"/>
  <c r="L58" i="10"/>
  <c r="O58" i="10" s="1"/>
  <c r="L32" i="10"/>
  <c r="O32" i="10" s="1"/>
  <c r="L77" i="7"/>
  <c r="O77" i="7" s="1"/>
  <c r="K117" i="10"/>
  <c r="N117" i="10" s="1"/>
  <c r="K39" i="10"/>
  <c r="N39" i="10" s="1"/>
  <c r="L65" i="10"/>
  <c r="O65" i="10" s="1"/>
  <c r="L114" i="3"/>
  <c r="K103" i="10"/>
  <c r="N103" i="10" s="1"/>
  <c r="K123" i="7"/>
  <c r="K17" i="10"/>
  <c r="K21" i="7"/>
  <c r="N21" i="7" s="1"/>
  <c r="L62" i="10"/>
  <c r="L45" i="10"/>
  <c r="R29" i="9"/>
  <c r="K26" i="10"/>
  <c r="K31" i="7"/>
  <c r="L62" i="7"/>
  <c r="O62" i="7" s="1"/>
  <c r="K102" i="10"/>
  <c r="N102" i="10" s="1"/>
  <c r="K88" i="10"/>
  <c r="N88" i="10" s="1"/>
  <c r="K32" i="7"/>
  <c r="N32" i="7" s="1"/>
  <c r="K66" i="10"/>
  <c r="N66" i="10" s="1"/>
  <c r="K97" i="7"/>
  <c r="K65" i="10"/>
  <c r="Q18" i="9"/>
  <c r="K105" i="10"/>
  <c r="N105" i="10" s="1"/>
  <c r="L59" i="10"/>
  <c r="L66" i="10"/>
  <c r="L17" i="7"/>
  <c r="K16" i="7"/>
  <c r="N16" i="7" s="1"/>
  <c r="L80" i="7"/>
  <c r="O80" i="7" s="1"/>
  <c r="L131" i="7"/>
  <c r="L130" i="7"/>
  <c r="L33" i="3"/>
  <c r="O33" i="3" s="1"/>
  <c r="K56" i="7"/>
  <c r="N56" i="7" s="1"/>
  <c r="L112" i="10"/>
  <c r="L57" i="10"/>
  <c r="O57" i="10" s="1"/>
  <c r="Q17" i="9"/>
  <c r="L43" i="10"/>
  <c r="O43" i="10" s="1"/>
  <c r="L47" i="10"/>
  <c r="O47" i="10" s="1"/>
  <c r="L80" i="10"/>
  <c r="O80" i="10" s="1"/>
  <c r="L28" i="10"/>
  <c r="L113" i="7"/>
  <c r="L60" i="7"/>
  <c r="O60" i="7" s="1"/>
  <c r="L38" i="7"/>
  <c r="L97" i="7"/>
  <c r="K79" i="10"/>
  <c r="K80" i="7"/>
  <c r="K25" i="7"/>
  <c r="K52" i="10"/>
  <c r="N52" i="10" s="1"/>
  <c r="L68" i="7"/>
  <c r="K101" i="10"/>
  <c r="N101" i="10" s="1"/>
  <c r="K93" i="10"/>
  <c r="N93" i="10" s="1"/>
  <c r="K132" i="10"/>
  <c r="L129" i="10"/>
  <c r="K20" i="7"/>
  <c r="L55" i="3"/>
  <c r="L99" i="3"/>
  <c r="K70" i="7"/>
  <c r="K82" i="7"/>
  <c r="N82" i="7" s="1"/>
  <c r="K130" i="7"/>
  <c r="N130" i="7" s="1"/>
  <c r="R12" i="9"/>
  <c r="R15" i="9"/>
  <c r="O13" i="9"/>
  <c r="Q13" i="9"/>
  <c r="S13" i="9"/>
  <c r="L21" i="3"/>
  <c r="L18" i="3"/>
  <c r="L123" i="3"/>
  <c r="L36" i="3"/>
  <c r="L64" i="3"/>
  <c r="L42" i="3"/>
  <c r="L50" i="3"/>
  <c r="L56" i="3"/>
  <c r="L93" i="3"/>
  <c r="L61" i="3"/>
  <c r="L43" i="3"/>
  <c r="O43" i="3" s="1"/>
  <c r="L39" i="3"/>
  <c r="L72" i="3"/>
  <c r="L9" i="3"/>
  <c r="L124" i="3"/>
  <c r="L11" i="3"/>
  <c r="L31" i="3"/>
  <c r="L12" i="3"/>
  <c r="L47" i="3"/>
  <c r="L117" i="3"/>
  <c r="L89" i="3"/>
  <c r="L27" i="3"/>
  <c r="L45" i="3"/>
  <c r="L87" i="3"/>
  <c r="L110" i="3"/>
  <c r="L77" i="3"/>
  <c r="L32" i="3"/>
  <c r="O32" i="3" s="1"/>
  <c r="L30" i="3"/>
  <c r="L100" i="3"/>
  <c r="L119" i="3"/>
  <c r="L25" i="3"/>
  <c r="L24" i="3"/>
  <c r="L26" i="3"/>
  <c r="L102" i="3"/>
  <c r="L13" i="3"/>
  <c r="L16" i="3"/>
  <c r="L120" i="3"/>
  <c r="L128" i="3"/>
  <c r="L83" i="3"/>
  <c r="L116" i="3"/>
  <c r="L75" i="3"/>
  <c r="L125" i="3"/>
  <c r="L15" i="3"/>
  <c r="L14" i="3"/>
  <c r="L66" i="3"/>
  <c r="L85" i="3"/>
  <c r="L10" i="3"/>
  <c r="L107" i="3"/>
  <c r="L62" i="3"/>
  <c r="L38" i="3"/>
  <c r="L41" i="3"/>
  <c r="L19" i="3"/>
  <c r="L109" i="3"/>
  <c r="L98" i="3"/>
  <c r="L53" i="3"/>
  <c r="L108" i="3"/>
  <c r="L82" i="3"/>
  <c r="L115" i="3"/>
  <c r="L20" i="3"/>
  <c r="L28" i="3"/>
  <c r="L37" i="3"/>
  <c r="L91" i="3"/>
  <c r="L65" i="3"/>
  <c r="L78" i="3"/>
  <c r="L48" i="3"/>
  <c r="L52" i="3"/>
  <c r="L79" i="3"/>
  <c r="L44" i="3"/>
  <c r="L101" i="3"/>
  <c r="O101" i="3" s="1"/>
  <c r="L96" i="3"/>
  <c r="L76" i="3"/>
  <c r="L90" i="3"/>
  <c r="L86" i="3"/>
  <c r="L40" i="3"/>
  <c r="L132" i="3"/>
  <c r="L131" i="3"/>
  <c r="L73" i="3"/>
  <c r="L92" i="3"/>
  <c r="L126" i="3"/>
  <c r="L54" i="3"/>
  <c r="L60" i="3"/>
  <c r="L63" i="3"/>
  <c r="L122" i="3"/>
  <c r="O122" i="3" s="1"/>
  <c r="L46" i="3"/>
  <c r="O46" i="3" s="1"/>
  <c r="L51" i="3"/>
  <c r="L34" i="3"/>
  <c r="L103" i="3"/>
  <c r="L95" i="3"/>
  <c r="L17" i="3"/>
  <c r="L94" i="3"/>
  <c r="L29" i="3"/>
  <c r="L35" i="3"/>
  <c r="L104" i="3"/>
  <c r="L84" i="3"/>
  <c r="L69" i="3"/>
  <c r="L105" i="3"/>
  <c r="L111" i="3"/>
  <c r="L71" i="3"/>
  <c r="L133" i="3"/>
  <c r="L74" i="3"/>
  <c r="L22" i="3"/>
  <c r="L118" i="3"/>
  <c r="L130" i="3"/>
  <c r="L57" i="3"/>
  <c r="K64" i="10"/>
  <c r="K77" i="10"/>
  <c r="K23" i="10"/>
  <c r="K110" i="10"/>
  <c r="K19" i="10"/>
  <c r="K100" i="10"/>
  <c r="K35" i="10"/>
  <c r="N35" i="10" s="1"/>
  <c r="K49" i="10"/>
  <c r="K62" i="10"/>
  <c r="K45" i="10"/>
  <c r="K16" i="10"/>
  <c r="K14" i="10"/>
  <c r="K47" i="10"/>
  <c r="K94" i="10"/>
  <c r="K11" i="10"/>
  <c r="K99" i="10"/>
  <c r="K109" i="10"/>
  <c r="K97" i="10"/>
  <c r="K37" i="10"/>
  <c r="K13" i="10"/>
  <c r="K129" i="10"/>
  <c r="N129" i="10" s="1"/>
  <c r="K126" i="10"/>
  <c r="K72" i="10"/>
  <c r="N72" i="10" s="1"/>
  <c r="K60" i="10"/>
  <c r="K92" i="10"/>
  <c r="N92" i="10" s="1"/>
  <c r="K55" i="10"/>
  <c r="K40" i="10"/>
  <c r="N40" i="10" s="1"/>
  <c r="K118" i="10"/>
  <c r="K127" i="10"/>
  <c r="K119" i="10"/>
  <c r="K27" i="10"/>
  <c r="K108" i="10"/>
  <c r="K122" i="10"/>
  <c r="K42" i="10"/>
  <c r="K124" i="10"/>
  <c r="K86" i="10"/>
  <c r="K74" i="10"/>
  <c r="K25" i="10"/>
  <c r="N25" i="10" s="1"/>
  <c r="K114" i="10"/>
  <c r="N114" i="10" s="1"/>
  <c r="K81" i="10"/>
  <c r="K83" i="10"/>
  <c r="K98" i="10"/>
  <c r="N98" i="10" s="1"/>
  <c r="K31" i="10"/>
  <c r="N31" i="10" s="1"/>
  <c r="K56" i="10"/>
  <c r="K125" i="10"/>
  <c r="K73" i="10"/>
  <c r="K54" i="10"/>
  <c r="K68" i="10"/>
  <c r="K120" i="10"/>
  <c r="K18" i="10"/>
  <c r="K78" i="10"/>
  <c r="K75" i="10"/>
  <c r="K43" i="10"/>
  <c r="N43" i="10" s="1"/>
  <c r="K76" i="10"/>
  <c r="K123" i="10"/>
  <c r="K70" i="10"/>
  <c r="K38" i="10"/>
  <c r="K46" i="10"/>
  <c r="K48" i="10"/>
  <c r="N48" i="10" s="1"/>
  <c r="K32" i="10"/>
  <c r="K85" i="10"/>
  <c r="K131" i="10"/>
  <c r="N131" i="10" s="1"/>
  <c r="K95" i="10"/>
  <c r="N95" i="10" s="1"/>
  <c r="K90" i="10"/>
  <c r="K82" i="10"/>
  <c r="N82" i="10" s="1"/>
  <c r="K30" i="10"/>
  <c r="K87" i="10"/>
  <c r="K67" i="10"/>
  <c r="N67" i="10" s="1"/>
  <c r="K80" i="10"/>
  <c r="N80" i="10" s="1"/>
  <c r="K59" i="10"/>
  <c r="K113" i="10"/>
  <c r="N113" i="10" s="1"/>
  <c r="K58" i="10"/>
  <c r="K84" i="10"/>
  <c r="N84" i="10" s="1"/>
  <c r="K104" i="10"/>
  <c r="K63" i="10"/>
  <c r="K91" i="10"/>
  <c r="K112" i="10"/>
  <c r="K107" i="10"/>
  <c r="K111" i="10"/>
  <c r="Q21" i="9"/>
  <c r="O21" i="9"/>
  <c r="L92" i="10"/>
  <c r="O92" i="10" s="1"/>
  <c r="L130" i="10"/>
  <c r="O130" i="10" s="1"/>
  <c r="L125" i="10"/>
  <c r="L118" i="10"/>
  <c r="L26" i="10"/>
  <c r="O26" i="10" s="1"/>
  <c r="L36" i="10"/>
  <c r="L61" i="7"/>
  <c r="L101" i="7"/>
  <c r="L21" i="7"/>
  <c r="L63" i="7"/>
  <c r="L48" i="7"/>
  <c r="L36" i="7"/>
  <c r="K96" i="10"/>
  <c r="N96" i="10" s="1"/>
  <c r="K33" i="10"/>
  <c r="K106" i="10"/>
  <c r="K52" i="7"/>
  <c r="N52" i="7" s="1"/>
  <c r="K113" i="7"/>
  <c r="N113" i="7" s="1"/>
  <c r="K74" i="7"/>
  <c r="K27" i="7"/>
  <c r="N27" i="7" s="1"/>
  <c r="K12" i="10"/>
  <c r="L72" i="7"/>
  <c r="L11" i="7"/>
  <c r="L127" i="7"/>
  <c r="O127" i="7" s="1"/>
  <c r="K36" i="10"/>
  <c r="K130" i="10"/>
  <c r="K22" i="10"/>
  <c r="L104" i="7"/>
  <c r="O104" i="7" s="1"/>
  <c r="K50" i="10"/>
  <c r="K24" i="10"/>
  <c r="L121" i="10"/>
  <c r="K89" i="7"/>
  <c r="K37" i="7"/>
  <c r="N37" i="7" s="1"/>
  <c r="K53" i="10"/>
  <c r="L103" i="7"/>
  <c r="L113" i="3"/>
  <c r="L88" i="3"/>
  <c r="L68" i="3"/>
  <c r="L58" i="3"/>
  <c r="L97" i="3"/>
  <c r="K41" i="10"/>
  <c r="K50" i="7"/>
  <c r="K93" i="7"/>
  <c r="N93" i="7" s="1"/>
  <c r="K84" i="7"/>
  <c r="N84" i="7" s="1"/>
  <c r="K61" i="10"/>
  <c r="K24" i="7"/>
  <c r="L97" i="10"/>
  <c r="L112" i="3"/>
  <c r="L127" i="3"/>
  <c r="N30" i="9"/>
  <c r="O14" i="9"/>
  <c r="Q14" i="9"/>
  <c r="L125" i="7"/>
  <c r="L67" i="7"/>
  <c r="L10" i="7"/>
  <c r="O10" i="7" s="1"/>
  <c r="L106" i="7"/>
  <c r="L39" i="7"/>
  <c r="L51" i="7"/>
  <c r="L94" i="7"/>
  <c r="L129" i="7"/>
  <c r="L58" i="7"/>
  <c r="L57" i="7"/>
  <c r="L46" i="7"/>
  <c r="L32" i="7"/>
  <c r="L65" i="7"/>
  <c r="L120" i="7"/>
  <c r="L14" i="7"/>
  <c r="L18" i="7"/>
  <c r="O18" i="7" s="1"/>
  <c r="L84" i="7"/>
  <c r="L31" i="7"/>
  <c r="L83" i="7"/>
  <c r="O83" i="7" s="1"/>
  <c r="L19" i="7"/>
  <c r="L22" i="7"/>
  <c r="L27" i="7"/>
  <c r="L52" i="7"/>
  <c r="L15" i="7"/>
  <c r="O15" i="7" s="1"/>
  <c r="L64" i="7"/>
  <c r="L107" i="7"/>
  <c r="L30" i="7"/>
  <c r="L100" i="7"/>
  <c r="O100" i="7" s="1"/>
  <c r="L23" i="7"/>
  <c r="L86" i="7"/>
  <c r="L69" i="7"/>
  <c r="L53" i="7"/>
  <c r="L29" i="7"/>
  <c r="L20" i="7"/>
  <c r="L98" i="7"/>
  <c r="L75" i="7"/>
  <c r="L118" i="7"/>
  <c r="L88" i="7"/>
  <c r="L41" i="7"/>
  <c r="L50" i="7"/>
  <c r="L28" i="7"/>
  <c r="L42" i="7"/>
  <c r="O42" i="7" s="1"/>
  <c r="L71" i="7"/>
  <c r="L115" i="7"/>
  <c r="L81" i="7"/>
  <c r="O81" i="7" s="1"/>
  <c r="L16" i="7"/>
  <c r="O16" i="7" s="1"/>
  <c r="L133" i="7"/>
  <c r="O133" i="7" s="1"/>
  <c r="L122" i="7"/>
  <c r="O122" i="7" s="1"/>
  <c r="L111" i="7"/>
  <c r="O111" i="7" s="1"/>
  <c r="L121" i="7"/>
  <c r="O121" i="7" s="1"/>
  <c r="L112" i="7"/>
  <c r="L26" i="7"/>
  <c r="L109" i="7"/>
  <c r="L128" i="7"/>
  <c r="O128" i="7" s="1"/>
  <c r="L119" i="7"/>
  <c r="L132" i="7"/>
  <c r="L43" i="7"/>
  <c r="L76" i="7"/>
  <c r="L74" i="7"/>
  <c r="L124" i="7"/>
  <c r="O124" i="7" s="1"/>
  <c r="L66" i="7"/>
  <c r="L44" i="7"/>
  <c r="O44" i="7" s="1"/>
  <c r="L117" i="7"/>
  <c r="L96" i="7"/>
  <c r="L40" i="7"/>
  <c r="L47" i="7"/>
  <c r="L123" i="7"/>
  <c r="L55" i="7"/>
  <c r="L56" i="7"/>
  <c r="L45" i="7"/>
  <c r="L108" i="7"/>
  <c r="L92" i="7"/>
  <c r="L126" i="7"/>
  <c r="L87" i="7"/>
  <c r="L105" i="7"/>
  <c r="O105" i="7" s="1"/>
  <c r="L54" i="7"/>
  <c r="O54" i="7" s="1"/>
  <c r="L78" i="7"/>
  <c r="L95" i="7"/>
  <c r="O95" i="7" s="1"/>
  <c r="L9" i="7"/>
  <c r="L35" i="7"/>
  <c r="L33" i="7"/>
  <c r="O33" i="7" s="1"/>
  <c r="L70" i="7"/>
  <c r="O70" i="7" s="1"/>
  <c r="L99" i="7"/>
  <c r="O99" i="7" s="1"/>
  <c r="L79" i="7"/>
  <c r="O79" i="7" s="1"/>
  <c r="L12" i="7"/>
  <c r="L116" i="7"/>
  <c r="L114" i="7"/>
  <c r="L90" i="7"/>
  <c r="O90" i="7" s="1"/>
  <c r="L93" i="7"/>
  <c r="L13" i="7"/>
  <c r="O11" i="9"/>
  <c r="Q11" i="9"/>
  <c r="L103" i="10"/>
  <c r="L69" i="10"/>
  <c r="L124" i="10"/>
  <c r="O124" i="10" s="1"/>
  <c r="L76" i="10"/>
  <c r="L29" i="10"/>
  <c r="O29" i="10" s="1"/>
  <c r="L128" i="10"/>
  <c r="L22" i="10"/>
  <c r="L42" i="10"/>
  <c r="O42" i="10" s="1"/>
  <c r="L48" i="10"/>
  <c r="L89" i="10"/>
  <c r="L131" i="10"/>
  <c r="L126" i="10"/>
  <c r="L78" i="10"/>
  <c r="L17" i="10"/>
  <c r="L90" i="10"/>
  <c r="O90" i="10" s="1"/>
  <c r="L44" i="10"/>
  <c r="L51" i="10"/>
  <c r="L82" i="10"/>
  <c r="L84" i="10"/>
  <c r="L105" i="10"/>
  <c r="L25" i="10"/>
  <c r="O25" i="10" s="1"/>
  <c r="L68" i="10"/>
  <c r="L33" i="10"/>
  <c r="L34" i="10"/>
  <c r="L21" i="10"/>
  <c r="O21" i="10" s="1"/>
  <c r="L116" i="10"/>
  <c r="O116" i="10" s="1"/>
  <c r="L81" i="10"/>
  <c r="L95" i="10"/>
  <c r="L110" i="10"/>
  <c r="O110" i="10" s="1"/>
  <c r="L35" i="10"/>
  <c r="L87" i="10"/>
  <c r="O87" i="10" s="1"/>
  <c r="L24" i="10"/>
  <c r="L83" i="10"/>
  <c r="L120" i="10"/>
  <c r="L106" i="10"/>
  <c r="L15" i="10"/>
  <c r="O15" i="10" s="1"/>
  <c r="L60" i="10"/>
  <c r="O60" i="10" s="1"/>
  <c r="L37" i="10"/>
  <c r="L61" i="10"/>
  <c r="L50" i="10"/>
  <c r="O50" i="10" s="1"/>
  <c r="L127" i="10"/>
  <c r="L108" i="10"/>
  <c r="L75" i="10"/>
  <c r="O75" i="10" s="1"/>
  <c r="L111" i="10"/>
  <c r="O111" i="10" s="1"/>
  <c r="L117" i="10"/>
  <c r="L104" i="10"/>
  <c r="L38" i="10"/>
  <c r="L99" i="10"/>
  <c r="O99" i="10" s="1"/>
  <c r="L72" i="10"/>
  <c r="O72" i="10" s="1"/>
  <c r="L79" i="10"/>
  <c r="O79" i="10" s="1"/>
  <c r="L77" i="10"/>
  <c r="O77" i="10" s="1"/>
  <c r="L94" i="10"/>
  <c r="L102" i="10"/>
  <c r="L64" i="10"/>
  <c r="O64" i="10" s="1"/>
  <c r="L91" i="10"/>
  <c r="L41" i="10"/>
  <c r="L30" i="10"/>
  <c r="O30" i="10" s="1"/>
  <c r="L114" i="10"/>
  <c r="O114" i="10" s="1"/>
  <c r="L16" i="10"/>
  <c r="O16" i="10" s="1"/>
  <c r="L13" i="10"/>
  <c r="O13" i="10" s="1"/>
  <c r="L119" i="10"/>
  <c r="L52" i="10"/>
  <c r="L115" i="10"/>
  <c r="L12" i="10"/>
  <c r="O12" i="10" s="1"/>
  <c r="L71" i="10"/>
  <c r="L109" i="10"/>
  <c r="L18" i="10"/>
  <c r="L40" i="10"/>
  <c r="O40" i="10" s="1"/>
  <c r="L86" i="10"/>
  <c r="L23" i="10"/>
  <c r="L88" i="10"/>
  <c r="L113" i="10"/>
  <c r="L55" i="10"/>
  <c r="O55" i="10" s="1"/>
  <c r="L96" i="10"/>
  <c r="L98" i="10"/>
  <c r="O98" i="10" s="1"/>
  <c r="L54" i="10"/>
  <c r="O54" i="10" s="1"/>
  <c r="L93" i="10"/>
  <c r="L31" i="10"/>
  <c r="L70" i="10"/>
  <c r="L133" i="10"/>
  <c r="L19" i="10"/>
  <c r="K117" i="7"/>
  <c r="K14" i="7"/>
  <c r="K51" i="7"/>
  <c r="K76" i="7"/>
  <c r="K58" i="7"/>
  <c r="K12" i="7"/>
  <c r="N12" i="7" s="1"/>
  <c r="K132" i="7"/>
  <c r="K100" i="7"/>
  <c r="K35" i="7"/>
  <c r="K59" i="7"/>
  <c r="N59" i="7" s="1"/>
  <c r="K15" i="7"/>
  <c r="N15" i="7" s="1"/>
  <c r="K122" i="7"/>
  <c r="K105" i="7"/>
  <c r="K85" i="7"/>
  <c r="K9" i="7"/>
  <c r="K29" i="7"/>
  <c r="N29" i="7" s="1"/>
  <c r="K91" i="7"/>
  <c r="K60" i="7"/>
  <c r="K98" i="7"/>
  <c r="K101" i="7"/>
  <c r="K53" i="7"/>
  <c r="K33" i="7"/>
  <c r="N33" i="7" s="1"/>
  <c r="K128" i="7"/>
  <c r="K13" i="7"/>
  <c r="K102" i="7"/>
  <c r="K40" i="7"/>
  <c r="K17" i="7"/>
  <c r="K96" i="7"/>
  <c r="K28" i="7"/>
  <c r="N28" i="7" s="1"/>
  <c r="K71" i="7"/>
  <c r="N71" i="7" s="1"/>
  <c r="K125" i="7"/>
  <c r="K114" i="7"/>
  <c r="K64" i="7"/>
  <c r="K77" i="7"/>
  <c r="K30" i="7"/>
  <c r="N30" i="7" s="1"/>
  <c r="K116" i="7"/>
  <c r="K65" i="7"/>
  <c r="K43" i="7"/>
  <c r="K66" i="7"/>
  <c r="K61" i="7"/>
  <c r="K44" i="7"/>
  <c r="K99" i="7"/>
  <c r="K62" i="7"/>
  <c r="K38" i="7"/>
  <c r="K110" i="7"/>
  <c r="N110" i="7" s="1"/>
  <c r="K79" i="7"/>
  <c r="K23" i="7"/>
  <c r="K45" i="7"/>
  <c r="K78" i="7"/>
  <c r="N78" i="7" s="1"/>
  <c r="K63" i="7"/>
  <c r="K131" i="7"/>
  <c r="K54" i="7"/>
  <c r="K26" i="7"/>
  <c r="K104" i="7"/>
  <c r="K49" i="7"/>
  <c r="K36" i="7"/>
  <c r="K111" i="7"/>
  <c r="N111" i="7" s="1"/>
  <c r="K18" i="7"/>
  <c r="N18" i="7" s="1"/>
  <c r="K42" i="7"/>
  <c r="K88" i="7"/>
  <c r="N88" i="7" s="1"/>
  <c r="K69" i="7"/>
  <c r="K83" i="7"/>
  <c r="K127" i="7"/>
  <c r="K81" i="7"/>
  <c r="K124" i="7"/>
  <c r="K108" i="7"/>
  <c r="K34" i="7"/>
  <c r="N34" i="7" s="1"/>
  <c r="K118" i="7"/>
  <c r="K55" i="7"/>
  <c r="K19" i="7"/>
  <c r="K46" i="7"/>
  <c r="K11" i="7"/>
  <c r="N11" i="7" s="1"/>
  <c r="K120" i="7"/>
  <c r="K68" i="7"/>
  <c r="K48" i="7"/>
  <c r="K94" i="7"/>
  <c r="K112" i="7"/>
  <c r="N112" i="7" s="1"/>
  <c r="K92" i="7"/>
  <c r="K39" i="7"/>
  <c r="K87" i="7"/>
  <c r="K106" i="7"/>
  <c r="K119" i="7"/>
  <c r="K73" i="7"/>
  <c r="K115" i="7"/>
  <c r="K126" i="7"/>
  <c r="N126" i="7" s="1"/>
  <c r="K67" i="7"/>
  <c r="N67" i="7" s="1"/>
  <c r="K72" i="7"/>
  <c r="K121" i="7"/>
  <c r="N121" i="7" s="1"/>
  <c r="K47" i="7"/>
  <c r="N47" i="7" s="1"/>
  <c r="L73" i="10"/>
  <c r="O73" i="10" s="1"/>
  <c r="L123" i="10"/>
  <c r="L63" i="10"/>
  <c r="L53" i="10"/>
  <c r="L20" i="10"/>
  <c r="L56" i="10"/>
  <c r="L107" i="10"/>
  <c r="L27" i="10"/>
  <c r="O27" i="10" s="1"/>
  <c r="L37" i="7"/>
  <c r="L34" i="7"/>
  <c r="O34" i="7" s="1"/>
  <c r="L73" i="7"/>
  <c r="L110" i="7"/>
  <c r="L59" i="7"/>
  <c r="L89" i="7"/>
  <c r="L102" i="7"/>
  <c r="K69" i="10"/>
  <c r="K95" i="7"/>
  <c r="N95" i="7" s="1"/>
  <c r="K86" i="7"/>
  <c r="K109" i="7"/>
  <c r="K41" i="7"/>
  <c r="K29" i="10"/>
  <c r="K71" i="10"/>
  <c r="K133" i="10"/>
  <c r="N133" i="10" s="1"/>
  <c r="K28" i="10"/>
  <c r="L85" i="7"/>
  <c r="K115" i="10"/>
  <c r="N115" i="10" s="1"/>
  <c r="K128" i="10"/>
  <c r="K21" i="10"/>
  <c r="L67" i="10"/>
  <c r="K116" i="10"/>
  <c r="K51" i="10"/>
  <c r="N51" i="10" s="1"/>
  <c r="L23" i="3"/>
  <c r="L106" i="3"/>
  <c r="L129" i="3"/>
  <c r="K75" i="7"/>
  <c r="K133" i="7"/>
  <c r="K129" i="7"/>
  <c r="K57" i="7"/>
  <c r="K22" i="7"/>
  <c r="K103" i="7"/>
  <c r="N103" i="7" s="1"/>
  <c r="L39" i="10"/>
  <c r="L49" i="10"/>
  <c r="O49" i="10" s="1"/>
  <c r="L100" i="10"/>
  <c r="L49" i="7"/>
  <c r="L121" i="3"/>
  <c r="L81" i="3"/>
  <c r="L80" i="3"/>
  <c r="R18" i="8"/>
  <c r="R3" i="7"/>
  <c r="R8" i="9"/>
  <c r="S4" i="9"/>
  <c r="R4" i="9"/>
  <c r="P9" i="9"/>
  <c r="S9" i="9"/>
  <c r="N4" i="7"/>
  <c r="R4" i="7"/>
  <c r="R6" i="9"/>
  <c r="S8" i="9"/>
  <c r="R44" i="9"/>
  <c r="R5" i="8"/>
  <c r="R9" i="8"/>
  <c r="N3" i="8"/>
  <c r="R3" i="8"/>
  <c r="N10" i="8"/>
  <c r="R10" i="8"/>
  <c r="R13" i="8"/>
  <c r="N13" i="8"/>
  <c r="N4" i="8"/>
  <c r="R4" i="8"/>
  <c r="R14" i="9"/>
  <c r="N11" i="8"/>
  <c r="R11" i="8"/>
  <c r="R6" i="8"/>
  <c r="N6" i="8"/>
  <c r="R12" i="8"/>
  <c r="N12" i="8"/>
  <c r="N15" i="8"/>
  <c r="R15" i="8"/>
  <c r="Q21" i="8"/>
  <c r="N21" i="8"/>
  <c r="R21" i="8"/>
  <c r="P12" i="9"/>
  <c r="S12" i="9"/>
  <c r="P10" i="9"/>
  <c r="S10" i="9"/>
  <c r="R10" i="9"/>
  <c r="R17" i="8"/>
  <c r="N17" i="8"/>
  <c r="P15" i="9"/>
  <c r="S15" i="9"/>
  <c r="S14" i="9"/>
  <c r="O6" i="9"/>
  <c r="S6" i="9"/>
  <c r="R26" i="8"/>
  <c r="R19" i="8"/>
  <c r="N19" i="8"/>
  <c r="N4" i="10"/>
  <c r="R3" i="10"/>
  <c r="R23" i="9"/>
  <c r="R19" i="9"/>
  <c r="R22" i="8"/>
  <c r="P23" i="9"/>
  <c r="S19" i="9"/>
  <c r="N18" i="8"/>
  <c r="R7" i="8"/>
  <c r="N7" i="8"/>
  <c r="R23" i="8"/>
  <c r="N23" i="8"/>
  <c r="S21" i="8"/>
  <c r="O21" i="8"/>
  <c r="Q6" i="9"/>
  <c r="P17" i="9"/>
  <c r="S17" i="9"/>
  <c r="R17" i="9"/>
  <c r="P22" i="9"/>
  <c r="R22" i="9"/>
  <c r="S22" i="9"/>
  <c r="R21" i="9"/>
  <c r="S21" i="9"/>
  <c r="R20" i="8"/>
  <c r="N20" i="8"/>
  <c r="P39" i="9"/>
  <c r="R24" i="8"/>
  <c r="N24" i="8"/>
  <c r="R16" i="8"/>
  <c r="N16" i="8"/>
  <c r="P31" i="9"/>
  <c r="P24" i="9"/>
  <c r="R24" i="9"/>
  <c r="P20" i="9"/>
  <c r="S20" i="9"/>
  <c r="S3" i="10"/>
  <c r="N14" i="8"/>
  <c r="R14" i="8"/>
  <c r="O6" i="8"/>
  <c r="Q6" i="8"/>
  <c r="S6" i="8"/>
  <c r="P11" i="9"/>
  <c r="S11" i="9"/>
  <c r="S9" i="8"/>
  <c r="O9" i="8"/>
  <c r="S13" i="8"/>
  <c r="O13" i="8"/>
  <c r="Q13" i="8"/>
  <c r="O16" i="8"/>
  <c r="S16" i="8"/>
  <c r="Q16" i="8"/>
  <c r="O8" i="8"/>
  <c r="Q8" i="8"/>
  <c r="S8" i="8"/>
  <c r="Q9" i="8"/>
  <c r="Q20" i="8"/>
  <c r="S20" i="8"/>
  <c r="O20" i="8"/>
  <c r="P16" i="9"/>
  <c r="S16" i="9"/>
  <c r="S35" i="9"/>
  <c r="S23" i="8"/>
  <c r="O23" i="8"/>
  <c r="Q23" i="8"/>
  <c r="Q12" i="8"/>
  <c r="O12" i="8"/>
  <c r="S12" i="8"/>
  <c r="O27" i="8"/>
  <c r="Q7" i="8"/>
  <c r="O7" i="8"/>
  <c r="S7" i="8"/>
  <c r="O36" i="8"/>
  <c r="O22" i="8"/>
  <c r="S22" i="8"/>
  <c r="Q22" i="8"/>
  <c r="Q3" i="10"/>
  <c r="R16" i="9"/>
  <c r="P18" i="9"/>
  <c r="S18" i="9"/>
  <c r="O35" i="8"/>
  <c r="O14" i="8"/>
  <c r="Q14" i="8"/>
  <c r="S14" i="8"/>
  <c r="S5" i="8"/>
  <c r="O5" i="8"/>
  <c r="Q5" i="8"/>
  <c r="O11" i="8"/>
  <c r="Q11" i="8"/>
  <c r="S11" i="8"/>
  <c r="O32" i="8"/>
  <c r="O3" i="8"/>
  <c r="S3" i="8"/>
  <c r="Q3" i="8"/>
  <c r="O10" i="8"/>
  <c r="Q10" i="8"/>
  <c r="S10" i="8"/>
  <c r="R18" i="9"/>
  <c r="Q17" i="8"/>
  <c r="O17" i="8"/>
  <c r="S17" i="8"/>
  <c r="S18" i="8"/>
  <c r="O18" i="8"/>
  <c r="O24" i="8"/>
  <c r="S24" i="8"/>
  <c r="Q24" i="8"/>
  <c r="O15" i="8"/>
  <c r="S15" i="8"/>
  <c r="Q15" i="8"/>
  <c r="O19" i="8"/>
  <c r="Q19" i="8"/>
  <c r="S19" i="8"/>
  <c r="O4" i="8"/>
  <c r="Q4" i="8"/>
  <c r="S4" i="8"/>
  <c r="Q18" i="8"/>
  <c r="S147" i="39" l="1"/>
  <c r="O147" i="39"/>
  <c r="O193" i="39"/>
  <c r="S193" i="39"/>
  <c r="S260" i="39"/>
  <c r="O260" i="39"/>
  <c r="O247" i="39"/>
  <c r="S247" i="39"/>
  <c r="S264" i="39"/>
  <c r="O264" i="39"/>
  <c r="O135" i="39"/>
  <c r="S135" i="39"/>
  <c r="S246" i="39"/>
  <c r="O246" i="39"/>
  <c r="S223" i="39"/>
  <c r="O223" i="39"/>
  <c r="S190" i="39"/>
  <c r="O190" i="39"/>
  <c r="O262" i="39"/>
  <c r="S262" i="39"/>
  <c r="S245" i="32"/>
  <c r="O245" i="32"/>
  <c r="O254" i="32"/>
  <c r="S254" i="32"/>
  <c r="S157" i="32"/>
  <c r="O157" i="32"/>
  <c r="S266" i="32"/>
  <c r="O266" i="32"/>
  <c r="S154" i="32"/>
  <c r="O154" i="32"/>
  <c r="S229" i="32"/>
  <c r="O229" i="32"/>
  <c r="S150" i="32"/>
  <c r="O150" i="32"/>
  <c r="Q244" i="32"/>
  <c r="S244" i="32"/>
  <c r="O244" i="32"/>
  <c r="S143" i="32"/>
  <c r="O143" i="32"/>
  <c r="S218" i="32"/>
  <c r="O218" i="32"/>
  <c r="R263" i="32"/>
  <c r="N263" i="32"/>
  <c r="Q263" i="32"/>
  <c r="R161" i="32"/>
  <c r="N161" i="32"/>
  <c r="Q161" i="32"/>
  <c r="N180" i="32"/>
  <c r="Q180" i="32"/>
  <c r="R180" i="32"/>
  <c r="R210" i="32"/>
  <c r="N210" i="32"/>
  <c r="Q210" i="32"/>
  <c r="N157" i="32"/>
  <c r="Q157" i="32"/>
  <c r="R157" i="32"/>
  <c r="N270" i="32"/>
  <c r="I96" i="12" s="1"/>
  <c r="O96" i="12" s="1"/>
  <c r="Q270" i="32"/>
  <c r="L96" i="12" s="1"/>
  <c r="R96" i="12" s="1"/>
  <c r="R270" i="32"/>
  <c r="M96" i="12" s="1"/>
  <c r="S96" i="12" s="1"/>
  <c r="Q251" i="32"/>
  <c r="N251" i="32"/>
  <c r="R251" i="32"/>
  <c r="N242" i="32"/>
  <c r="R242" i="32"/>
  <c r="Q242" i="32"/>
  <c r="Q163" i="32"/>
  <c r="R163" i="32"/>
  <c r="N163" i="32"/>
  <c r="Q231" i="32"/>
  <c r="R231" i="32"/>
  <c r="N231" i="32"/>
  <c r="Q156" i="32"/>
  <c r="N156" i="32"/>
  <c r="R156" i="32"/>
  <c r="R191" i="32"/>
  <c r="N191" i="32"/>
  <c r="Q191" i="32"/>
  <c r="N166" i="23"/>
  <c r="R166" i="23"/>
  <c r="Q166" i="23"/>
  <c r="Q164" i="23"/>
  <c r="R164" i="23"/>
  <c r="N164" i="23"/>
  <c r="Q160" i="23"/>
  <c r="N160" i="23"/>
  <c r="R160" i="23"/>
  <c r="Q264" i="23"/>
  <c r="R264" i="23"/>
  <c r="N264" i="23"/>
  <c r="N207" i="23"/>
  <c r="Q207" i="23"/>
  <c r="R207" i="23"/>
  <c r="N188" i="23"/>
  <c r="R188" i="23"/>
  <c r="Q188" i="23"/>
  <c r="N167" i="23"/>
  <c r="Q167" i="23"/>
  <c r="R167" i="23"/>
  <c r="R257" i="23"/>
  <c r="N257" i="23"/>
  <c r="Q257" i="23"/>
  <c r="Q244" i="23"/>
  <c r="R244" i="23"/>
  <c r="N244" i="23"/>
  <c r="N192" i="23"/>
  <c r="R192" i="23"/>
  <c r="Q202" i="23"/>
  <c r="N202" i="23"/>
  <c r="R202" i="23"/>
  <c r="O253" i="30"/>
  <c r="S253" i="30"/>
  <c r="O202" i="30"/>
  <c r="S202" i="30"/>
  <c r="S148" i="30"/>
  <c r="O148" i="30"/>
  <c r="S160" i="30"/>
  <c r="O160" i="30"/>
  <c r="S209" i="30"/>
  <c r="O209" i="30"/>
  <c r="S151" i="30"/>
  <c r="O151" i="30"/>
  <c r="O270" i="30"/>
  <c r="J93" i="12" s="1"/>
  <c r="P93" i="12" s="1"/>
  <c r="S270" i="30"/>
  <c r="N93" i="12" s="1"/>
  <c r="T93" i="12" s="1"/>
  <c r="O230" i="30"/>
  <c r="S230" i="30"/>
  <c r="O158" i="30"/>
  <c r="S158" i="30"/>
  <c r="O267" i="30"/>
  <c r="S267" i="30"/>
  <c r="Q262" i="30"/>
  <c r="R262" i="30"/>
  <c r="N262" i="30"/>
  <c r="R160" i="30"/>
  <c r="Q160" i="30"/>
  <c r="N160" i="30"/>
  <c r="R146" i="30"/>
  <c r="N146" i="30"/>
  <c r="Q146" i="30"/>
  <c r="Q229" i="30"/>
  <c r="R229" i="30"/>
  <c r="N229" i="30"/>
  <c r="R254" i="30"/>
  <c r="N254" i="30"/>
  <c r="Q254" i="30"/>
  <c r="Q135" i="30"/>
  <c r="R135" i="30"/>
  <c r="N135" i="30"/>
  <c r="N186" i="30"/>
  <c r="Q186" i="30"/>
  <c r="R186" i="30"/>
  <c r="R231" i="30"/>
  <c r="N231" i="30"/>
  <c r="Q231" i="30"/>
  <c r="Q157" i="30"/>
  <c r="N157" i="30"/>
  <c r="R157" i="30"/>
  <c r="Q156" i="30"/>
  <c r="R156" i="30"/>
  <c r="N156" i="30"/>
  <c r="R188" i="30"/>
  <c r="N188" i="30"/>
  <c r="Q188" i="30"/>
  <c r="R134" i="30"/>
  <c r="Q134" i="30"/>
  <c r="N134" i="30"/>
  <c r="S194" i="24"/>
  <c r="O194" i="24"/>
  <c r="S260" i="24"/>
  <c r="O260" i="24"/>
  <c r="O151" i="24"/>
  <c r="S151" i="24"/>
  <c r="S233" i="24"/>
  <c r="O233" i="24"/>
  <c r="O270" i="24"/>
  <c r="J100" i="12" s="1"/>
  <c r="P100" i="12" s="1"/>
  <c r="S270" i="24"/>
  <c r="N100" i="12" s="1"/>
  <c r="T100" i="12" s="1"/>
  <c r="S214" i="24"/>
  <c r="O214" i="24"/>
  <c r="O240" i="24"/>
  <c r="S240" i="24"/>
  <c r="O199" i="24"/>
  <c r="S199" i="24"/>
  <c r="O212" i="24"/>
  <c r="S212" i="24"/>
  <c r="O191" i="24"/>
  <c r="S191" i="24"/>
  <c r="O201" i="24"/>
  <c r="S201" i="24"/>
  <c r="R249" i="14"/>
  <c r="N249" i="14"/>
  <c r="Q249" i="14"/>
  <c r="N230" i="14"/>
  <c r="Q230" i="14"/>
  <c r="R230" i="14"/>
  <c r="R239" i="14"/>
  <c r="N239" i="14"/>
  <c r="Q239" i="14"/>
  <c r="R153" i="14"/>
  <c r="N153" i="14"/>
  <c r="Q153" i="14"/>
  <c r="N168" i="14"/>
  <c r="Q168" i="14"/>
  <c r="R168" i="14"/>
  <c r="Q171" i="14"/>
  <c r="R171" i="14"/>
  <c r="N171" i="14"/>
  <c r="R208" i="14"/>
  <c r="N208" i="14"/>
  <c r="Q208" i="14"/>
  <c r="R191" i="14"/>
  <c r="N191" i="14"/>
  <c r="Q191" i="14"/>
  <c r="Q261" i="14"/>
  <c r="R261" i="14"/>
  <c r="N261" i="14"/>
  <c r="R234" i="14"/>
  <c r="N234" i="14"/>
  <c r="Q234" i="14"/>
  <c r="S160" i="20"/>
  <c r="O160" i="20"/>
  <c r="O260" i="20"/>
  <c r="S260" i="20"/>
  <c r="S187" i="20"/>
  <c r="O187" i="20"/>
  <c r="S175" i="20"/>
  <c r="O175" i="20"/>
  <c r="O212" i="20"/>
  <c r="S212" i="20"/>
  <c r="O229" i="20"/>
  <c r="S229" i="20"/>
  <c r="S148" i="20"/>
  <c r="O148" i="20"/>
  <c r="S263" i="20"/>
  <c r="O263" i="20"/>
  <c r="O200" i="20"/>
  <c r="S200" i="20"/>
  <c r="S196" i="20"/>
  <c r="O196" i="20"/>
  <c r="S204" i="20"/>
  <c r="O204" i="20"/>
  <c r="O220" i="20"/>
  <c r="S220" i="20"/>
  <c r="Q135" i="24"/>
  <c r="N135" i="24"/>
  <c r="R135" i="24"/>
  <c r="Q235" i="24"/>
  <c r="N235" i="24"/>
  <c r="R235" i="24"/>
  <c r="Q226" i="24"/>
  <c r="R226" i="24"/>
  <c r="N226" i="24"/>
  <c r="N245" i="24"/>
  <c r="Q245" i="24"/>
  <c r="R245" i="24"/>
  <c r="Q260" i="24"/>
  <c r="R260" i="24"/>
  <c r="N260" i="24"/>
  <c r="R182" i="24"/>
  <c r="N182" i="24"/>
  <c r="Q182" i="24"/>
  <c r="Q171" i="24"/>
  <c r="N171" i="24"/>
  <c r="R171" i="24"/>
  <c r="R266" i="24"/>
  <c r="N266" i="24"/>
  <c r="Q266" i="24"/>
  <c r="Q152" i="24"/>
  <c r="R152" i="24"/>
  <c r="N152" i="24"/>
  <c r="R144" i="24"/>
  <c r="N144" i="24"/>
  <c r="Q144" i="24"/>
  <c r="N140" i="24"/>
  <c r="Q140" i="24"/>
  <c r="R140" i="24"/>
  <c r="Q155" i="24"/>
  <c r="N155" i="24"/>
  <c r="R155" i="24"/>
  <c r="S253" i="26"/>
  <c r="O253" i="26"/>
  <c r="S161" i="26"/>
  <c r="O161" i="26"/>
  <c r="S171" i="26"/>
  <c r="O171" i="26"/>
  <c r="O166" i="26"/>
  <c r="S166" i="26"/>
  <c r="S155" i="26"/>
  <c r="O155" i="26"/>
  <c r="S143" i="26"/>
  <c r="O143" i="26"/>
  <c r="S205" i="26"/>
  <c r="O205" i="26"/>
  <c r="S266" i="26"/>
  <c r="O266" i="26"/>
  <c r="O147" i="26"/>
  <c r="S147" i="26"/>
  <c r="S154" i="26"/>
  <c r="O154" i="26"/>
  <c r="S183" i="26"/>
  <c r="O183" i="26"/>
  <c r="S181" i="26"/>
  <c r="O181" i="26"/>
  <c r="O175" i="26"/>
  <c r="S175" i="26"/>
  <c r="S173" i="38"/>
  <c r="N66" i="12" s="1"/>
  <c r="T66" i="12" s="1"/>
  <c r="O173" i="38"/>
  <c r="J66" i="12" s="1"/>
  <c r="P66" i="12" s="1"/>
  <c r="O212" i="38"/>
  <c r="S212" i="38"/>
  <c r="S247" i="38"/>
  <c r="O247" i="38"/>
  <c r="S207" i="38"/>
  <c r="O207" i="38"/>
  <c r="O249" i="38"/>
  <c r="S249" i="38"/>
  <c r="S236" i="38"/>
  <c r="O236" i="38"/>
  <c r="O257" i="38"/>
  <c r="S257" i="38"/>
  <c r="O269" i="38"/>
  <c r="S269" i="38"/>
  <c r="S159" i="38"/>
  <c r="O159" i="38"/>
  <c r="O156" i="38"/>
  <c r="S156" i="38"/>
  <c r="O262" i="38"/>
  <c r="S262" i="38"/>
  <c r="R267" i="39"/>
  <c r="N267" i="39"/>
  <c r="Q267" i="39"/>
  <c r="Q186" i="39"/>
  <c r="N186" i="39"/>
  <c r="R186" i="39"/>
  <c r="R174" i="39"/>
  <c r="Q174" i="39"/>
  <c r="N174" i="39"/>
  <c r="Q237" i="39"/>
  <c r="N237" i="39"/>
  <c r="R237" i="39"/>
  <c r="R257" i="39"/>
  <c r="N257" i="39"/>
  <c r="Q257" i="39"/>
  <c r="N178" i="39"/>
  <c r="Q178" i="39"/>
  <c r="R178" i="39"/>
  <c r="Q264" i="39"/>
  <c r="R264" i="39"/>
  <c r="N264" i="39"/>
  <c r="R227" i="39"/>
  <c r="N227" i="39"/>
  <c r="Q227" i="39"/>
  <c r="N182" i="39"/>
  <c r="R182" i="39"/>
  <c r="Q182" i="39"/>
  <c r="N258" i="39"/>
  <c r="Q258" i="39"/>
  <c r="R258" i="39"/>
  <c r="Q233" i="39"/>
  <c r="N233" i="39"/>
  <c r="R233" i="39"/>
  <c r="N158" i="39"/>
  <c r="Q158" i="39"/>
  <c r="R158" i="39"/>
  <c r="S144" i="29"/>
  <c r="O144" i="29"/>
  <c r="O168" i="29"/>
  <c r="S168" i="29"/>
  <c r="S164" i="29"/>
  <c r="O164" i="29"/>
  <c r="O178" i="29"/>
  <c r="S178" i="29"/>
  <c r="O213" i="29"/>
  <c r="S213" i="29"/>
  <c r="S174" i="29"/>
  <c r="O174" i="29"/>
  <c r="O264" i="29"/>
  <c r="S264" i="29"/>
  <c r="S212" i="29"/>
  <c r="O212" i="29"/>
  <c r="S166" i="29"/>
  <c r="O166" i="29"/>
  <c r="O239" i="29"/>
  <c r="S239" i="29"/>
  <c r="S263" i="29"/>
  <c r="O263" i="29"/>
  <c r="R204" i="26"/>
  <c r="Q204" i="26"/>
  <c r="N204" i="26"/>
  <c r="R231" i="26"/>
  <c r="N231" i="26"/>
  <c r="Q231" i="26"/>
  <c r="R256" i="26"/>
  <c r="Q256" i="26"/>
  <c r="N256" i="26"/>
  <c r="N198" i="26"/>
  <c r="Q198" i="26"/>
  <c r="R198" i="26"/>
  <c r="Q179" i="26"/>
  <c r="N179" i="26"/>
  <c r="R179" i="26"/>
  <c r="Q267" i="26"/>
  <c r="R267" i="26"/>
  <c r="N267" i="26"/>
  <c r="Q233" i="26"/>
  <c r="N233" i="26"/>
  <c r="R233" i="26"/>
  <c r="Q173" i="26"/>
  <c r="L74" i="12" s="1"/>
  <c r="R74" i="12" s="1"/>
  <c r="R173" i="26"/>
  <c r="M74" i="12" s="1"/>
  <c r="S74" i="12" s="1"/>
  <c r="N173" i="26"/>
  <c r="I74" i="12" s="1"/>
  <c r="O74" i="12" s="1"/>
  <c r="Q162" i="26"/>
  <c r="R162" i="26"/>
  <c r="N162" i="26"/>
  <c r="N172" i="26"/>
  <c r="R172" i="26"/>
  <c r="Q172" i="26"/>
  <c r="Q245" i="26"/>
  <c r="N245" i="26"/>
  <c r="R245" i="26"/>
  <c r="R249" i="31"/>
  <c r="Q249" i="31"/>
  <c r="N249" i="31"/>
  <c r="R191" i="31"/>
  <c r="Q191" i="31"/>
  <c r="N191" i="31"/>
  <c r="Q185" i="31"/>
  <c r="R185" i="31"/>
  <c r="N185" i="31"/>
  <c r="R170" i="31"/>
  <c r="N170" i="31"/>
  <c r="Q170" i="31"/>
  <c r="N186" i="31"/>
  <c r="Q186" i="31"/>
  <c r="R186" i="31"/>
  <c r="R270" i="31"/>
  <c r="M94" i="12" s="1"/>
  <c r="S94" i="12" s="1"/>
  <c r="N270" i="31"/>
  <c r="I94" i="12" s="1"/>
  <c r="O94" i="12" s="1"/>
  <c r="Q270" i="31"/>
  <c r="L94" i="12" s="1"/>
  <c r="R94" i="12" s="1"/>
  <c r="R165" i="31"/>
  <c r="Q165" i="31"/>
  <c r="N165" i="31"/>
  <c r="Q247" i="31"/>
  <c r="R247" i="31"/>
  <c r="N247" i="31"/>
  <c r="R256" i="31"/>
  <c r="Q256" i="31"/>
  <c r="N256" i="31"/>
  <c r="N189" i="31"/>
  <c r="R189" i="31"/>
  <c r="Q189" i="31"/>
  <c r="Q155" i="31"/>
  <c r="N155" i="31"/>
  <c r="R155" i="31"/>
  <c r="O221" i="22"/>
  <c r="S221" i="22"/>
  <c r="O171" i="22"/>
  <c r="S171" i="22"/>
  <c r="S155" i="22"/>
  <c r="O155" i="22"/>
  <c r="S229" i="22"/>
  <c r="O229" i="22"/>
  <c r="S168" i="22"/>
  <c r="O168" i="22"/>
  <c r="O148" i="22"/>
  <c r="S148" i="22"/>
  <c r="S172" i="22"/>
  <c r="O172" i="22"/>
  <c r="Q251" i="22"/>
  <c r="S251" i="22"/>
  <c r="O251" i="22"/>
  <c r="O270" i="22"/>
  <c r="J98" i="12" s="1"/>
  <c r="P98" i="12" s="1"/>
  <c r="S270" i="22"/>
  <c r="N98" i="12" s="1"/>
  <c r="T98" i="12" s="1"/>
  <c r="O219" i="22"/>
  <c r="S219" i="22"/>
  <c r="S259" i="22"/>
  <c r="O259" i="22"/>
  <c r="O193" i="14"/>
  <c r="S193" i="14"/>
  <c r="S151" i="14"/>
  <c r="O151" i="14"/>
  <c r="O140" i="14"/>
  <c r="S140" i="14"/>
  <c r="S165" i="14"/>
  <c r="O165" i="14"/>
  <c r="S250" i="14"/>
  <c r="O250" i="14"/>
  <c r="S157" i="14"/>
  <c r="O157" i="14"/>
  <c r="S145" i="14"/>
  <c r="O145" i="14"/>
  <c r="S244" i="14"/>
  <c r="O244" i="14"/>
  <c r="S169" i="14"/>
  <c r="O169" i="14"/>
  <c r="S249" i="14"/>
  <c r="O249" i="14"/>
  <c r="S265" i="14"/>
  <c r="O265" i="14"/>
  <c r="N267" i="18"/>
  <c r="Q267" i="18"/>
  <c r="R267" i="18"/>
  <c r="R265" i="18"/>
  <c r="N265" i="18"/>
  <c r="Q265" i="18"/>
  <c r="R223" i="18"/>
  <c r="N223" i="18"/>
  <c r="Q223" i="18"/>
  <c r="R166" i="18"/>
  <c r="N166" i="18"/>
  <c r="Q166" i="18"/>
  <c r="N235" i="18"/>
  <c r="Q235" i="18"/>
  <c r="R235" i="18"/>
  <c r="Q142" i="18"/>
  <c r="R142" i="18"/>
  <c r="N142" i="18"/>
  <c r="R194" i="18"/>
  <c r="N194" i="18"/>
  <c r="Q194" i="18"/>
  <c r="N197" i="18"/>
  <c r="R197" i="18"/>
  <c r="Q197" i="18"/>
  <c r="N221" i="18"/>
  <c r="Q221" i="18"/>
  <c r="R221" i="18"/>
  <c r="R215" i="18"/>
  <c r="N215" i="18"/>
  <c r="Q215" i="18"/>
  <c r="R158" i="18"/>
  <c r="N158" i="18"/>
  <c r="Q158" i="18"/>
  <c r="N241" i="38"/>
  <c r="Q241" i="38"/>
  <c r="R241" i="38"/>
  <c r="R237" i="38"/>
  <c r="N237" i="38"/>
  <c r="Q237" i="38"/>
  <c r="R206" i="38"/>
  <c r="Q206" i="38"/>
  <c r="N206" i="38"/>
  <c r="N253" i="38"/>
  <c r="Q253" i="38"/>
  <c r="R253" i="38"/>
  <c r="N139" i="38"/>
  <c r="R139" i="38"/>
  <c r="Q139" i="38"/>
  <c r="Q252" i="38"/>
  <c r="R252" i="38"/>
  <c r="N252" i="38"/>
  <c r="Q247" i="38"/>
  <c r="R247" i="38"/>
  <c r="N247" i="38"/>
  <c r="N239" i="38"/>
  <c r="R239" i="38"/>
  <c r="Q239" i="38"/>
  <c r="Q166" i="38"/>
  <c r="N166" i="38"/>
  <c r="R166" i="38"/>
  <c r="N229" i="38"/>
  <c r="Q229" i="38"/>
  <c r="R229" i="38"/>
  <c r="R192" i="38"/>
  <c r="N192" i="38"/>
  <c r="Q192" i="38"/>
  <c r="O184" i="23"/>
  <c r="S184" i="23"/>
  <c r="O180" i="23"/>
  <c r="S180" i="23"/>
  <c r="S211" i="23"/>
  <c r="O211" i="23"/>
  <c r="O208" i="23"/>
  <c r="S208" i="23"/>
  <c r="O234" i="23"/>
  <c r="S234" i="23"/>
  <c r="Q266" i="23"/>
  <c r="S266" i="23"/>
  <c r="O266" i="23"/>
  <c r="S257" i="23"/>
  <c r="O257" i="23"/>
  <c r="S197" i="23"/>
  <c r="O197" i="23"/>
  <c r="S146" i="23"/>
  <c r="O146" i="23"/>
  <c r="O160" i="23"/>
  <c r="S160" i="23"/>
  <c r="O203" i="23"/>
  <c r="S203" i="23"/>
  <c r="O235" i="23"/>
  <c r="S235" i="23"/>
  <c r="S265" i="25"/>
  <c r="O265" i="25"/>
  <c r="S166" i="25"/>
  <c r="O166" i="25"/>
  <c r="S187" i="25"/>
  <c r="O187" i="25"/>
  <c r="O195" i="25"/>
  <c r="S195" i="25"/>
  <c r="S243" i="25"/>
  <c r="O243" i="25"/>
  <c r="O247" i="25"/>
  <c r="S247" i="25"/>
  <c r="S181" i="25"/>
  <c r="O181" i="25"/>
  <c r="S229" i="25"/>
  <c r="O229" i="25"/>
  <c r="O249" i="25"/>
  <c r="S249" i="25"/>
  <c r="O139" i="25"/>
  <c r="S139" i="25"/>
  <c r="O240" i="25"/>
  <c r="S240" i="25"/>
  <c r="O196" i="25"/>
  <c r="S196" i="25"/>
  <c r="N194" i="25"/>
  <c r="Q194" i="25"/>
  <c r="R194" i="25"/>
  <c r="Q183" i="25"/>
  <c r="R183" i="25"/>
  <c r="N183" i="25"/>
  <c r="R250" i="25"/>
  <c r="N250" i="25"/>
  <c r="Q250" i="25"/>
  <c r="Q169" i="25"/>
  <c r="R169" i="25"/>
  <c r="N169" i="25"/>
  <c r="Q233" i="25"/>
  <c r="R233" i="25"/>
  <c r="N233" i="25"/>
  <c r="N210" i="25"/>
  <c r="Q210" i="25"/>
  <c r="R210" i="25"/>
  <c r="R195" i="25"/>
  <c r="N195" i="25"/>
  <c r="Q195" i="25"/>
  <c r="R209" i="25"/>
  <c r="N209" i="25"/>
  <c r="Q209" i="25"/>
  <c r="R193" i="25"/>
  <c r="Q193" i="25"/>
  <c r="N193" i="25"/>
  <c r="R262" i="25"/>
  <c r="N262" i="25"/>
  <c r="Q262" i="25"/>
  <c r="N184" i="25"/>
  <c r="R184" i="25"/>
  <c r="Q184" i="25"/>
  <c r="Q207" i="20"/>
  <c r="R207" i="20"/>
  <c r="N207" i="20"/>
  <c r="R148" i="20"/>
  <c r="N148" i="20"/>
  <c r="Q148" i="20"/>
  <c r="N157" i="20"/>
  <c r="R157" i="20"/>
  <c r="Q157" i="20"/>
  <c r="R199" i="20"/>
  <c r="Q199" i="20"/>
  <c r="N199" i="20"/>
  <c r="Q229" i="20"/>
  <c r="R229" i="20"/>
  <c r="N229" i="20"/>
  <c r="Q247" i="20"/>
  <c r="N247" i="20"/>
  <c r="R247" i="20"/>
  <c r="Q242" i="20"/>
  <c r="R242" i="20"/>
  <c r="N242" i="20"/>
  <c r="R246" i="20"/>
  <c r="N246" i="20"/>
  <c r="Q246" i="20"/>
  <c r="Q196" i="20"/>
  <c r="R196" i="20"/>
  <c r="N196" i="20"/>
  <c r="N135" i="20"/>
  <c r="R135" i="20"/>
  <c r="Q135" i="20"/>
  <c r="Q211" i="20"/>
  <c r="R211" i="20"/>
  <c r="N211" i="20"/>
  <c r="R218" i="20"/>
  <c r="N218" i="20"/>
  <c r="Q218" i="20"/>
  <c r="R270" i="29"/>
  <c r="M92" i="12" s="1"/>
  <c r="S92" i="12" s="1"/>
  <c r="N270" i="29"/>
  <c r="I92" i="12" s="1"/>
  <c r="O92" i="12" s="1"/>
  <c r="Q270" i="29"/>
  <c r="L92" i="12" s="1"/>
  <c r="R92" i="12" s="1"/>
  <c r="Q201" i="29"/>
  <c r="R201" i="29"/>
  <c r="N201" i="29"/>
  <c r="R207" i="29"/>
  <c r="Q207" i="29"/>
  <c r="N207" i="29"/>
  <c r="N153" i="29"/>
  <c r="Q153" i="29"/>
  <c r="R153" i="29"/>
  <c r="N190" i="29"/>
  <c r="R190" i="29"/>
  <c r="Q190" i="29"/>
  <c r="N234" i="29"/>
  <c r="Q234" i="29"/>
  <c r="R234" i="29"/>
  <c r="N213" i="29"/>
  <c r="R213" i="29"/>
  <c r="Q213" i="29"/>
  <c r="R171" i="29"/>
  <c r="N171" i="29"/>
  <c r="Q171" i="29"/>
  <c r="R162" i="29"/>
  <c r="N162" i="29"/>
  <c r="Q162" i="29"/>
  <c r="N268" i="29"/>
  <c r="R268" i="29"/>
  <c r="Q268" i="29"/>
  <c r="R178" i="29"/>
  <c r="N178" i="29"/>
  <c r="Q178" i="29"/>
  <c r="S162" i="31"/>
  <c r="O162" i="31"/>
  <c r="S184" i="31"/>
  <c r="O184" i="31"/>
  <c r="S250" i="31"/>
  <c r="O250" i="31"/>
  <c r="S199" i="31"/>
  <c r="O199" i="31"/>
  <c r="S253" i="31"/>
  <c r="O253" i="31"/>
  <c r="S174" i="31"/>
  <c r="O174" i="31"/>
  <c r="O224" i="31"/>
  <c r="S224" i="31"/>
  <c r="S252" i="31"/>
  <c r="O252" i="31"/>
  <c r="O163" i="31"/>
  <c r="S163" i="31"/>
  <c r="O164" i="31"/>
  <c r="S164" i="31"/>
  <c r="S155" i="31"/>
  <c r="O155" i="31"/>
  <c r="O150" i="31"/>
  <c r="S150" i="31"/>
  <c r="S239" i="18"/>
  <c r="O239" i="18"/>
  <c r="S156" i="18"/>
  <c r="O156" i="18"/>
  <c r="O269" i="18"/>
  <c r="S269" i="18"/>
  <c r="S174" i="18"/>
  <c r="O174" i="18"/>
  <c r="O220" i="18"/>
  <c r="S220" i="18"/>
  <c r="O208" i="18"/>
  <c r="S208" i="18"/>
  <c r="S149" i="18"/>
  <c r="O149" i="18"/>
  <c r="S207" i="18"/>
  <c r="O207" i="18"/>
  <c r="O245" i="18"/>
  <c r="S245" i="18"/>
  <c r="S151" i="18"/>
  <c r="O151" i="18"/>
  <c r="O241" i="18"/>
  <c r="S241" i="18"/>
  <c r="N264" i="22"/>
  <c r="Q264" i="22"/>
  <c r="R264" i="22"/>
  <c r="Q184" i="22"/>
  <c r="R184" i="22"/>
  <c r="N184" i="22"/>
  <c r="N267" i="22"/>
  <c r="Q267" i="22"/>
  <c r="R267" i="22"/>
  <c r="R172" i="22"/>
  <c r="Q172" i="22"/>
  <c r="N172" i="22"/>
  <c r="R209" i="22"/>
  <c r="N209" i="22"/>
  <c r="Q209" i="22"/>
  <c r="N238" i="22"/>
  <c r="Q238" i="22"/>
  <c r="R238" i="22"/>
  <c r="Q162" i="22"/>
  <c r="N162" i="22"/>
  <c r="R162" i="22"/>
  <c r="R250" i="22"/>
  <c r="N250" i="22"/>
  <c r="Q250" i="22"/>
  <c r="N200" i="22"/>
  <c r="Q200" i="22"/>
  <c r="R200" i="22"/>
  <c r="N159" i="22"/>
  <c r="Q159" i="22"/>
  <c r="R159" i="22"/>
  <c r="Q213" i="22"/>
  <c r="R213" i="22"/>
  <c r="N213" i="22"/>
  <c r="N176" i="22"/>
  <c r="R176" i="22"/>
  <c r="R3" i="20"/>
  <c r="O3" i="32"/>
  <c r="S9" i="35"/>
  <c r="R257" i="35"/>
  <c r="S205" i="39"/>
  <c r="O205" i="39"/>
  <c r="S225" i="39"/>
  <c r="O225" i="39"/>
  <c r="O267" i="39"/>
  <c r="S267" i="39"/>
  <c r="S201" i="39"/>
  <c r="O201" i="39"/>
  <c r="S212" i="39"/>
  <c r="O212" i="39"/>
  <c r="S192" i="39"/>
  <c r="O192" i="39"/>
  <c r="S251" i="39"/>
  <c r="O251" i="39"/>
  <c r="O169" i="39"/>
  <c r="S169" i="39"/>
  <c r="S137" i="39"/>
  <c r="O137" i="39"/>
  <c r="S200" i="39"/>
  <c r="O200" i="39"/>
  <c r="O148" i="39"/>
  <c r="S148" i="39"/>
  <c r="O194" i="39"/>
  <c r="S194" i="39"/>
  <c r="S269" i="39"/>
  <c r="O269" i="39"/>
  <c r="O149" i="39"/>
  <c r="S149" i="39"/>
  <c r="S226" i="39"/>
  <c r="O226" i="39"/>
  <c r="S265" i="39"/>
  <c r="O265" i="39"/>
  <c r="O187" i="39"/>
  <c r="S187" i="39"/>
  <c r="O151" i="39"/>
  <c r="S151" i="39"/>
  <c r="S188" i="39"/>
  <c r="O188" i="39"/>
  <c r="S210" i="39"/>
  <c r="O210" i="39"/>
  <c r="O160" i="39"/>
  <c r="S160" i="39"/>
  <c r="S240" i="39"/>
  <c r="O240" i="39"/>
  <c r="S165" i="39"/>
  <c r="O165" i="39"/>
  <c r="S219" i="39"/>
  <c r="O219" i="39"/>
  <c r="O258" i="39"/>
  <c r="S258" i="39"/>
  <c r="Q162" i="39"/>
  <c r="S162" i="39"/>
  <c r="O162" i="39"/>
  <c r="S252" i="39"/>
  <c r="O252" i="39"/>
  <c r="O231" i="39"/>
  <c r="S231" i="39"/>
  <c r="S170" i="39"/>
  <c r="O170" i="39"/>
  <c r="S215" i="39"/>
  <c r="O215" i="39"/>
  <c r="O177" i="39"/>
  <c r="S177" i="39"/>
  <c r="O189" i="39"/>
  <c r="S189" i="39"/>
  <c r="O256" i="39"/>
  <c r="S256" i="39"/>
  <c r="S261" i="39"/>
  <c r="O261" i="39"/>
  <c r="O145" i="39"/>
  <c r="S145" i="39"/>
  <c r="O181" i="32"/>
  <c r="S181" i="32"/>
  <c r="S142" i="32"/>
  <c r="O142" i="32"/>
  <c r="O225" i="32"/>
  <c r="S225" i="32"/>
  <c r="O192" i="32"/>
  <c r="S192" i="32"/>
  <c r="O201" i="32"/>
  <c r="S201" i="32"/>
  <c r="S264" i="32"/>
  <c r="O264" i="32"/>
  <c r="O164" i="32"/>
  <c r="S164" i="32"/>
  <c r="O255" i="32"/>
  <c r="S255" i="32"/>
  <c r="O221" i="32"/>
  <c r="S221" i="32"/>
  <c r="S171" i="32"/>
  <c r="O171" i="32"/>
  <c r="Q189" i="32"/>
  <c r="S189" i="32"/>
  <c r="O189" i="32"/>
  <c r="O238" i="32"/>
  <c r="S238" i="32"/>
  <c r="S203" i="32"/>
  <c r="O203" i="32"/>
  <c r="S179" i="32"/>
  <c r="O179" i="32"/>
  <c r="S261" i="32"/>
  <c r="O261" i="32"/>
  <c r="O190" i="32"/>
  <c r="S190" i="32"/>
  <c r="S217" i="32"/>
  <c r="O217" i="32"/>
  <c r="S227" i="32"/>
  <c r="O227" i="32"/>
  <c r="O151" i="32"/>
  <c r="S151" i="32"/>
  <c r="O240" i="32"/>
  <c r="S240" i="32"/>
  <c r="S177" i="32"/>
  <c r="O177" i="32"/>
  <c r="S268" i="32"/>
  <c r="O268" i="32"/>
  <c r="S232" i="32"/>
  <c r="O232" i="32"/>
  <c r="O163" i="32"/>
  <c r="S163" i="32"/>
  <c r="S247" i="32"/>
  <c r="O247" i="32"/>
  <c r="S146" i="32"/>
  <c r="O146" i="32"/>
  <c r="S198" i="32"/>
  <c r="O198" i="32"/>
  <c r="S147" i="32"/>
  <c r="O147" i="32"/>
  <c r="O267" i="32"/>
  <c r="S267" i="32"/>
  <c r="S260" i="32"/>
  <c r="O260" i="32"/>
  <c r="O135" i="32"/>
  <c r="S135" i="32"/>
  <c r="O196" i="32"/>
  <c r="S196" i="32"/>
  <c r="S175" i="32"/>
  <c r="O175" i="32"/>
  <c r="S230" i="32"/>
  <c r="O230" i="32"/>
  <c r="Q240" i="32"/>
  <c r="N240" i="32"/>
  <c r="R240" i="32"/>
  <c r="N183" i="32"/>
  <c r="R183" i="32"/>
  <c r="Q183" i="32"/>
  <c r="R140" i="32"/>
  <c r="Q140" i="32"/>
  <c r="N140" i="32"/>
  <c r="N154" i="32"/>
  <c r="R154" i="32"/>
  <c r="Q154" i="32"/>
  <c r="N200" i="32"/>
  <c r="Q200" i="32"/>
  <c r="R200" i="32"/>
  <c r="N203" i="32"/>
  <c r="Q203" i="32"/>
  <c r="R203" i="32"/>
  <c r="R250" i="32"/>
  <c r="N250" i="32"/>
  <c r="Q250" i="32"/>
  <c r="Q243" i="32"/>
  <c r="R243" i="32"/>
  <c r="N243" i="32"/>
  <c r="N149" i="32"/>
  <c r="Q149" i="32"/>
  <c r="R149" i="32"/>
  <c r="N195" i="32"/>
  <c r="R195" i="32"/>
  <c r="Q195" i="32"/>
  <c r="Q205" i="32"/>
  <c r="R205" i="32"/>
  <c r="N205" i="32"/>
  <c r="R174" i="32"/>
  <c r="Q174" i="32"/>
  <c r="N174" i="32"/>
  <c r="R212" i="32"/>
  <c r="N212" i="32"/>
  <c r="Q212" i="32"/>
  <c r="R155" i="32"/>
  <c r="N155" i="32"/>
  <c r="Q155" i="32"/>
  <c r="Q226" i="32"/>
  <c r="N226" i="32"/>
  <c r="R226" i="32"/>
  <c r="R196" i="32"/>
  <c r="N196" i="32"/>
  <c r="Q196" i="32"/>
  <c r="R147" i="32"/>
  <c r="N147" i="32"/>
  <c r="Q147" i="32"/>
  <c r="Q145" i="32"/>
  <c r="R145" i="32"/>
  <c r="N145" i="32"/>
  <c r="R252" i="32"/>
  <c r="N252" i="32"/>
  <c r="Q252" i="32"/>
  <c r="Q138" i="32"/>
  <c r="N138" i="32"/>
  <c r="R138" i="32"/>
  <c r="Q245" i="32"/>
  <c r="R245" i="32"/>
  <c r="N245" i="32"/>
  <c r="N165" i="32"/>
  <c r="Q165" i="32"/>
  <c r="R165" i="32"/>
  <c r="N209" i="32"/>
  <c r="R209" i="32"/>
  <c r="Q209" i="32"/>
  <c r="R166" i="32"/>
  <c r="Q166" i="32"/>
  <c r="N166" i="32"/>
  <c r="N224" i="32"/>
  <c r="R224" i="32"/>
  <c r="Q224" i="32"/>
  <c r="R153" i="32"/>
  <c r="N153" i="32"/>
  <c r="Q153" i="32"/>
  <c r="Q256" i="32"/>
  <c r="R256" i="32"/>
  <c r="N256" i="32"/>
  <c r="N202" i="32"/>
  <c r="Q202" i="32"/>
  <c r="R202" i="32"/>
  <c r="Q255" i="32"/>
  <c r="R255" i="32"/>
  <c r="N255" i="32"/>
  <c r="N249" i="32"/>
  <c r="Q249" i="32"/>
  <c r="R249" i="32"/>
  <c r="N248" i="32"/>
  <c r="Q248" i="32"/>
  <c r="R248" i="32"/>
  <c r="N159" i="32"/>
  <c r="Q159" i="32"/>
  <c r="R159" i="32"/>
  <c r="R260" i="32"/>
  <c r="N260" i="32"/>
  <c r="Q260" i="32"/>
  <c r="N189" i="32"/>
  <c r="R189" i="32"/>
  <c r="N134" i="32"/>
  <c r="Q134" i="32"/>
  <c r="R134" i="32"/>
  <c r="N194" i="23"/>
  <c r="Q194" i="23"/>
  <c r="R194" i="23"/>
  <c r="N181" i="23"/>
  <c r="R181" i="23"/>
  <c r="Q181" i="23"/>
  <c r="N169" i="23"/>
  <c r="R169" i="23"/>
  <c r="Q169" i="23"/>
  <c r="Q201" i="23"/>
  <c r="N201" i="23"/>
  <c r="R201" i="23"/>
  <c r="Q262" i="23"/>
  <c r="R262" i="23"/>
  <c r="N262" i="23"/>
  <c r="Q159" i="23"/>
  <c r="R159" i="23"/>
  <c r="N159" i="23"/>
  <c r="Q187" i="23"/>
  <c r="R187" i="23"/>
  <c r="N187" i="23"/>
  <c r="N211" i="23"/>
  <c r="R211" i="23"/>
  <c r="Q211" i="23"/>
  <c r="R184" i="23"/>
  <c r="N184" i="23"/>
  <c r="Q184" i="23"/>
  <c r="Q138" i="23"/>
  <c r="R138" i="23"/>
  <c r="N138" i="23"/>
  <c r="Q153" i="23"/>
  <c r="R153" i="23"/>
  <c r="N153" i="23"/>
  <c r="Q265" i="23"/>
  <c r="R265" i="23"/>
  <c r="N265" i="23"/>
  <c r="Q158" i="23"/>
  <c r="N158" i="23"/>
  <c r="R158" i="23"/>
  <c r="R261" i="23"/>
  <c r="N261" i="23"/>
  <c r="Q261" i="23"/>
  <c r="N227" i="23"/>
  <c r="Q227" i="23"/>
  <c r="R227" i="23"/>
  <c r="R246" i="23"/>
  <c r="N246" i="23"/>
  <c r="Q246" i="23"/>
  <c r="N222" i="23"/>
  <c r="Q222" i="23"/>
  <c r="R222" i="23"/>
  <c r="N204" i="23"/>
  <c r="Q204" i="23"/>
  <c r="R204" i="23"/>
  <c r="N172" i="23"/>
  <c r="Q172" i="23"/>
  <c r="R172" i="23"/>
  <c r="Q170" i="23"/>
  <c r="N170" i="23"/>
  <c r="R170" i="23"/>
  <c r="R228" i="23"/>
  <c r="N228" i="23"/>
  <c r="Q228" i="23"/>
  <c r="Q174" i="23"/>
  <c r="N174" i="23"/>
  <c r="R174" i="23"/>
  <c r="N147" i="23"/>
  <c r="Q147" i="23"/>
  <c r="R147" i="23"/>
  <c r="N191" i="23"/>
  <c r="R191" i="23"/>
  <c r="Q191" i="23"/>
  <c r="N210" i="23"/>
  <c r="Q210" i="23"/>
  <c r="R210" i="23"/>
  <c r="R221" i="23"/>
  <c r="Q221" i="23"/>
  <c r="N221" i="23"/>
  <c r="Q241" i="23"/>
  <c r="R241" i="23"/>
  <c r="N241" i="23"/>
  <c r="R259" i="23"/>
  <c r="N259" i="23"/>
  <c r="Q259" i="23"/>
  <c r="R179" i="23"/>
  <c r="Q179" i="23"/>
  <c r="N179" i="23"/>
  <c r="Q255" i="23"/>
  <c r="R255" i="23"/>
  <c r="N255" i="23"/>
  <c r="N200" i="23"/>
  <c r="Q200" i="23"/>
  <c r="R200" i="23"/>
  <c r="N268" i="23"/>
  <c r="Q268" i="23"/>
  <c r="R268" i="23"/>
  <c r="N256" i="23"/>
  <c r="R256" i="23"/>
  <c r="Q256" i="23"/>
  <c r="N137" i="23"/>
  <c r="Q137" i="23"/>
  <c r="R137" i="23"/>
  <c r="S145" i="30"/>
  <c r="O145" i="30"/>
  <c r="S167" i="30"/>
  <c r="O167" i="30"/>
  <c r="O269" i="30"/>
  <c r="S269" i="30"/>
  <c r="S152" i="30"/>
  <c r="O152" i="30"/>
  <c r="S179" i="30"/>
  <c r="O179" i="30"/>
  <c r="S217" i="30"/>
  <c r="O217" i="30"/>
  <c r="S216" i="30"/>
  <c r="O216" i="30"/>
  <c r="S232" i="30"/>
  <c r="O232" i="30"/>
  <c r="S220" i="30"/>
  <c r="O220" i="30"/>
  <c r="O210" i="30"/>
  <c r="S210" i="30"/>
  <c r="S231" i="30"/>
  <c r="O231" i="30"/>
  <c r="S147" i="30"/>
  <c r="O147" i="30"/>
  <c r="S239" i="30"/>
  <c r="O239" i="30"/>
  <c r="O205" i="30"/>
  <c r="S205" i="30"/>
  <c r="O211" i="30"/>
  <c r="S211" i="30"/>
  <c r="S185" i="30"/>
  <c r="O185" i="30"/>
  <c r="O184" i="30"/>
  <c r="S184" i="30"/>
  <c r="O244" i="30"/>
  <c r="S244" i="30"/>
  <c r="O218" i="30"/>
  <c r="S218" i="30"/>
  <c r="O178" i="30"/>
  <c r="S178" i="30"/>
  <c r="O186" i="30"/>
  <c r="S186" i="30"/>
  <c r="S248" i="30"/>
  <c r="O248" i="30"/>
  <c r="S225" i="30"/>
  <c r="O225" i="30"/>
  <c r="O219" i="30"/>
  <c r="S219" i="30"/>
  <c r="O208" i="30"/>
  <c r="S208" i="30"/>
  <c r="S142" i="30"/>
  <c r="O142" i="30"/>
  <c r="O177" i="30"/>
  <c r="S177" i="30"/>
  <c r="O146" i="30"/>
  <c r="S146" i="30"/>
  <c r="S258" i="30"/>
  <c r="O258" i="30"/>
  <c r="O214" i="30"/>
  <c r="S214" i="30"/>
  <c r="O170" i="30"/>
  <c r="S170" i="30"/>
  <c r="O195" i="30"/>
  <c r="S195" i="30"/>
  <c r="O224" i="30"/>
  <c r="S224" i="30"/>
  <c r="O161" i="30"/>
  <c r="S161" i="30"/>
  <c r="R213" i="30"/>
  <c r="N213" i="30"/>
  <c r="Q213" i="30"/>
  <c r="R237" i="30"/>
  <c r="N237" i="30"/>
  <c r="Q237" i="30"/>
  <c r="Q155" i="30"/>
  <c r="N155" i="30"/>
  <c r="R155" i="30"/>
  <c r="N183" i="30"/>
  <c r="R183" i="30"/>
  <c r="Q183" i="30"/>
  <c r="R201" i="30"/>
  <c r="Q201" i="30"/>
  <c r="N201" i="30"/>
  <c r="Q190" i="30"/>
  <c r="R190" i="30"/>
  <c r="N190" i="30"/>
  <c r="R210" i="30"/>
  <c r="N210" i="30"/>
  <c r="Q210" i="30"/>
  <c r="R248" i="30"/>
  <c r="Q248" i="30"/>
  <c r="N248" i="30"/>
  <c r="Q203" i="30"/>
  <c r="R203" i="30"/>
  <c r="N203" i="30"/>
  <c r="N175" i="30"/>
  <c r="R175" i="30"/>
  <c r="Q175" i="30"/>
  <c r="Q195" i="30"/>
  <c r="N195" i="30"/>
  <c r="R195" i="30"/>
  <c r="N148" i="30"/>
  <c r="R148" i="30"/>
  <c r="Q148" i="30"/>
  <c r="N168" i="30"/>
  <c r="Q168" i="30"/>
  <c r="R168" i="30"/>
  <c r="Q153" i="30"/>
  <c r="N153" i="30"/>
  <c r="R153" i="30"/>
  <c r="Q267" i="30"/>
  <c r="N267" i="30"/>
  <c r="R267" i="30"/>
  <c r="Q149" i="30"/>
  <c r="N149" i="30"/>
  <c r="R149" i="30"/>
  <c r="Q264" i="30"/>
  <c r="N264" i="30"/>
  <c r="R264" i="30"/>
  <c r="Q145" i="30"/>
  <c r="R145" i="30"/>
  <c r="N145" i="30"/>
  <c r="R214" i="30"/>
  <c r="N214" i="30"/>
  <c r="Q214" i="30"/>
  <c r="R221" i="30"/>
  <c r="N221" i="30"/>
  <c r="Q221" i="30"/>
  <c r="N163" i="30"/>
  <c r="R163" i="30"/>
  <c r="Q163" i="30"/>
  <c r="R265" i="30"/>
  <c r="Q265" i="30"/>
  <c r="N265" i="30"/>
  <c r="R230" i="30"/>
  <c r="Q230" i="30"/>
  <c r="N230" i="30"/>
  <c r="R205" i="30"/>
  <c r="N205" i="30"/>
  <c r="Q205" i="30"/>
  <c r="R182" i="30"/>
  <c r="Q182" i="30"/>
  <c r="N182" i="30"/>
  <c r="Q242" i="30"/>
  <c r="R242" i="30"/>
  <c r="N242" i="30"/>
  <c r="R150" i="30"/>
  <c r="N150" i="30"/>
  <c r="Q150" i="30"/>
  <c r="R218" i="30"/>
  <c r="N218" i="30"/>
  <c r="Q218" i="30"/>
  <c r="N270" i="30"/>
  <c r="I93" i="12" s="1"/>
  <c r="O93" i="12" s="1"/>
  <c r="R270" i="30"/>
  <c r="M93" i="12" s="1"/>
  <c r="S93" i="12" s="1"/>
  <c r="Q270" i="30"/>
  <c r="L93" i="12" s="1"/>
  <c r="R93" i="12" s="1"/>
  <c r="Q178" i="30"/>
  <c r="R178" i="30"/>
  <c r="N178" i="30"/>
  <c r="R142" i="30"/>
  <c r="N142" i="30"/>
  <c r="Q142" i="30"/>
  <c r="Q140" i="30"/>
  <c r="N140" i="30"/>
  <c r="R140" i="30"/>
  <c r="Q259" i="30"/>
  <c r="R259" i="30"/>
  <c r="N259" i="30"/>
  <c r="N226" i="30"/>
  <c r="Q226" i="30"/>
  <c r="R226" i="30"/>
  <c r="O173" i="24"/>
  <c r="J71" i="12" s="1"/>
  <c r="P71" i="12" s="1"/>
  <c r="S173" i="24"/>
  <c r="N71" i="12" s="1"/>
  <c r="T71" i="12" s="1"/>
  <c r="S205" i="24"/>
  <c r="O205" i="24"/>
  <c r="O150" i="24"/>
  <c r="S150" i="24"/>
  <c r="O168" i="24"/>
  <c r="S168" i="24"/>
  <c r="S235" i="24"/>
  <c r="O235" i="24"/>
  <c r="O145" i="24"/>
  <c r="S145" i="24"/>
  <c r="O215" i="24"/>
  <c r="S215" i="24"/>
  <c r="S189" i="24"/>
  <c r="O189" i="24"/>
  <c r="S166" i="24"/>
  <c r="O166" i="24"/>
  <c r="S174" i="24"/>
  <c r="O174" i="24"/>
  <c r="S175" i="24"/>
  <c r="O175" i="24"/>
  <c r="O268" i="24"/>
  <c r="S268" i="24"/>
  <c r="S186" i="24"/>
  <c r="O186" i="24"/>
  <c r="O141" i="24"/>
  <c r="S141" i="24"/>
  <c r="S249" i="24"/>
  <c r="O249" i="24"/>
  <c r="S148" i="24"/>
  <c r="O148" i="24"/>
  <c r="S193" i="24"/>
  <c r="O193" i="24"/>
  <c r="O239" i="24"/>
  <c r="S239" i="24"/>
  <c r="S181" i="24"/>
  <c r="O181" i="24"/>
  <c r="S139" i="24"/>
  <c r="O139" i="24"/>
  <c r="S158" i="24"/>
  <c r="O158" i="24"/>
  <c r="O236" i="24"/>
  <c r="S236" i="24"/>
  <c r="S234" i="24"/>
  <c r="O234" i="24"/>
  <c r="S242" i="24"/>
  <c r="O242" i="24"/>
  <c r="O204" i="24"/>
  <c r="S204" i="24"/>
  <c r="S237" i="24"/>
  <c r="O237" i="24"/>
  <c r="S225" i="24"/>
  <c r="O225" i="24"/>
  <c r="O238" i="24"/>
  <c r="S238" i="24"/>
  <c r="S137" i="24"/>
  <c r="O137" i="24"/>
  <c r="O206" i="24"/>
  <c r="S206" i="24"/>
  <c r="S222" i="24"/>
  <c r="O222" i="24"/>
  <c r="O241" i="24"/>
  <c r="S241" i="24"/>
  <c r="O232" i="24"/>
  <c r="S232" i="24"/>
  <c r="S185" i="24"/>
  <c r="O185" i="24"/>
  <c r="N190" i="14"/>
  <c r="Q190" i="14"/>
  <c r="R190" i="14"/>
  <c r="N232" i="14"/>
  <c r="Q232" i="14"/>
  <c r="R232" i="14"/>
  <c r="R151" i="14"/>
  <c r="N151" i="14"/>
  <c r="Q151" i="14"/>
  <c r="R248" i="14"/>
  <c r="Q248" i="14"/>
  <c r="N248" i="14"/>
  <c r="R180" i="14"/>
  <c r="Q180" i="14"/>
  <c r="N180" i="14"/>
  <c r="Q216" i="14"/>
  <c r="R216" i="14"/>
  <c r="N216" i="14"/>
  <c r="Q163" i="14"/>
  <c r="R163" i="14"/>
  <c r="N163" i="14"/>
  <c r="Q224" i="14"/>
  <c r="R224" i="14"/>
  <c r="N224" i="14"/>
  <c r="N162" i="14"/>
  <c r="Q162" i="14"/>
  <c r="R162" i="14"/>
  <c r="N258" i="14"/>
  <c r="Q258" i="14"/>
  <c r="R258" i="14"/>
  <c r="Q186" i="14"/>
  <c r="R186" i="14"/>
  <c r="N186" i="14"/>
  <c r="Q205" i="14"/>
  <c r="N205" i="14"/>
  <c r="R205" i="14"/>
  <c r="Q237" i="14"/>
  <c r="R237" i="14"/>
  <c r="N237" i="14"/>
  <c r="N198" i="14"/>
  <c r="R198" i="14"/>
  <c r="Q198" i="14"/>
  <c r="N176" i="14"/>
  <c r="Q176" i="14"/>
  <c r="R176" i="14"/>
  <c r="Q196" i="14"/>
  <c r="R196" i="14"/>
  <c r="N196" i="14"/>
  <c r="N260" i="14"/>
  <c r="Q260" i="14"/>
  <c r="R260" i="14"/>
  <c r="R165" i="14"/>
  <c r="N165" i="14"/>
  <c r="Q165" i="14"/>
  <c r="R135" i="14"/>
  <c r="N135" i="14"/>
  <c r="Q135" i="14"/>
  <c r="R267" i="14"/>
  <c r="N267" i="14"/>
  <c r="Q267" i="14"/>
  <c r="Q240" i="14"/>
  <c r="R240" i="14"/>
  <c r="N240" i="14"/>
  <c r="N217" i="14"/>
  <c r="R217" i="14"/>
  <c r="Q217" i="14"/>
  <c r="N145" i="14"/>
  <c r="Q145" i="14"/>
  <c r="R145" i="14"/>
  <c r="Q148" i="14"/>
  <c r="R148" i="14"/>
  <c r="N148" i="14"/>
  <c r="N143" i="14"/>
  <c r="Q143" i="14"/>
  <c r="R143" i="14"/>
  <c r="R218" i="14"/>
  <c r="Q218" i="14"/>
  <c r="N218" i="14"/>
  <c r="R253" i="14"/>
  <c r="N253" i="14"/>
  <c r="Q253" i="14"/>
  <c r="N194" i="14"/>
  <c r="R194" i="14"/>
  <c r="Q194" i="14"/>
  <c r="Q244" i="14"/>
  <c r="N244" i="14"/>
  <c r="R244" i="14"/>
  <c r="R226" i="14"/>
  <c r="N226" i="14"/>
  <c r="Q226" i="14"/>
  <c r="N246" i="14"/>
  <c r="Q246" i="14"/>
  <c r="R246" i="14"/>
  <c r="N266" i="14"/>
  <c r="Q266" i="14"/>
  <c r="R266" i="14"/>
  <c r="N243" i="14"/>
  <c r="Q243" i="14"/>
  <c r="R243" i="14"/>
  <c r="N193" i="14"/>
  <c r="R193" i="14"/>
  <c r="Q193" i="14"/>
  <c r="S135" i="20"/>
  <c r="O135" i="20"/>
  <c r="O225" i="20"/>
  <c r="S225" i="20"/>
  <c r="S199" i="20"/>
  <c r="O199" i="20"/>
  <c r="S141" i="20"/>
  <c r="O141" i="20"/>
  <c r="O159" i="20"/>
  <c r="S159" i="20"/>
  <c r="O255" i="20"/>
  <c r="S255" i="20"/>
  <c r="O219" i="20"/>
  <c r="S219" i="20"/>
  <c r="S237" i="20"/>
  <c r="O237" i="20"/>
  <c r="O214" i="20"/>
  <c r="S214" i="20"/>
  <c r="Q146" i="20"/>
  <c r="O146" i="20"/>
  <c r="S146" i="20"/>
  <c r="Q210" i="20"/>
  <c r="S210" i="20"/>
  <c r="O210" i="20"/>
  <c r="S150" i="20"/>
  <c r="O150" i="20"/>
  <c r="S254" i="20"/>
  <c r="O254" i="20"/>
  <c r="O228" i="20"/>
  <c r="S228" i="20"/>
  <c r="O169" i="20"/>
  <c r="S169" i="20"/>
  <c r="S258" i="20"/>
  <c r="O258" i="20"/>
  <c r="S192" i="20"/>
  <c r="O192" i="20"/>
  <c r="Q142" i="20"/>
  <c r="O142" i="20"/>
  <c r="S142" i="20"/>
  <c r="S166" i="20"/>
  <c r="O166" i="20"/>
  <c r="S211" i="20"/>
  <c r="O211" i="20"/>
  <c r="O247" i="20"/>
  <c r="S247" i="20"/>
  <c r="O251" i="20"/>
  <c r="S251" i="20"/>
  <c r="O201" i="20"/>
  <c r="S201" i="20"/>
  <c r="S156" i="20"/>
  <c r="O156" i="20"/>
  <c r="S243" i="20"/>
  <c r="O243" i="20"/>
  <c r="O194" i="20"/>
  <c r="S194" i="20"/>
  <c r="O164" i="20"/>
  <c r="S164" i="20"/>
  <c r="O185" i="20"/>
  <c r="S185" i="20"/>
  <c r="S203" i="20"/>
  <c r="O203" i="20"/>
  <c r="O154" i="20"/>
  <c r="S154" i="20"/>
  <c r="Q234" i="20"/>
  <c r="S234" i="20"/>
  <c r="O234" i="20"/>
  <c r="S188" i="20"/>
  <c r="O188" i="20"/>
  <c r="S236" i="20"/>
  <c r="O236" i="20"/>
  <c r="O248" i="20"/>
  <c r="S248" i="20"/>
  <c r="O179" i="20"/>
  <c r="S179" i="20"/>
  <c r="Q252" i="24"/>
  <c r="R252" i="24"/>
  <c r="N252" i="24"/>
  <c r="R261" i="24"/>
  <c r="Q261" i="24"/>
  <c r="N261" i="24"/>
  <c r="Q198" i="24"/>
  <c r="R198" i="24"/>
  <c r="N198" i="24"/>
  <c r="Q176" i="24"/>
  <c r="N176" i="24"/>
  <c r="R176" i="24"/>
  <c r="R270" i="24"/>
  <c r="M100" i="12" s="1"/>
  <c r="S100" i="12" s="1"/>
  <c r="N270" i="24"/>
  <c r="I100" i="12" s="1"/>
  <c r="O100" i="12" s="1"/>
  <c r="Q270" i="24"/>
  <c r="L100" i="12" s="1"/>
  <c r="R100" i="12" s="1"/>
  <c r="R263" i="24"/>
  <c r="N263" i="24"/>
  <c r="Q263" i="24"/>
  <c r="N147" i="24"/>
  <c r="Q147" i="24"/>
  <c r="R147" i="24"/>
  <c r="Q158" i="24"/>
  <c r="R158" i="24"/>
  <c r="N158" i="24"/>
  <c r="Q195" i="24"/>
  <c r="R195" i="24"/>
  <c r="N195" i="24"/>
  <c r="R262" i="24"/>
  <c r="N262" i="24"/>
  <c r="Q262" i="24"/>
  <c r="N241" i="24"/>
  <c r="R241" i="24"/>
  <c r="Q241" i="24"/>
  <c r="R179" i="24"/>
  <c r="N179" i="24"/>
  <c r="Q179" i="24"/>
  <c r="R258" i="24"/>
  <c r="N258" i="24"/>
  <c r="Q258" i="24"/>
  <c r="R168" i="24"/>
  <c r="N168" i="24"/>
  <c r="Q168" i="24"/>
  <c r="Q143" i="24"/>
  <c r="N143" i="24"/>
  <c r="R143" i="24"/>
  <c r="R236" i="24"/>
  <c r="Q236" i="24"/>
  <c r="N236" i="24"/>
  <c r="N215" i="24"/>
  <c r="R215" i="24"/>
  <c r="Q215" i="24"/>
  <c r="Q265" i="24"/>
  <c r="N265" i="24"/>
  <c r="R265" i="24"/>
  <c r="R230" i="24"/>
  <c r="N230" i="24"/>
  <c r="Q230" i="24"/>
  <c r="N145" i="24"/>
  <c r="Q145" i="24"/>
  <c r="R145" i="24"/>
  <c r="Q220" i="24"/>
  <c r="N220" i="24"/>
  <c r="R220" i="24"/>
  <c r="R194" i="24"/>
  <c r="N194" i="24"/>
  <c r="Q194" i="24"/>
  <c r="Q268" i="24"/>
  <c r="R268" i="24"/>
  <c r="N268" i="24"/>
  <c r="N248" i="24"/>
  <c r="R248" i="24"/>
  <c r="Q248" i="24"/>
  <c r="N148" i="24"/>
  <c r="Q148" i="24"/>
  <c r="R148" i="24"/>
  <c r="N255" i="24"/>
  <c r="Q255" i="24"/>
  <c r="R255" i="24"/>
  <c r="R222" i="24"/>
  <c r="N222" i="24"/>
  <c r="Q222" i="24"/>
  <c r="N149" i="24"/>
  <c r="Q149" i="24"/>
  <c r="R149" i="24"/>
  <c r="R184" i="24"/>
  <c r="Q184" i="24"/>
  <c r="N184" i="24"/>
  <c r="Q165" i="24"/>
  <c r="N165" i="24"/>
  <c r="R165" i="24"/>
  <c r="Q175" i="24"/>
  <c r="R175" i="24"/>
  <c r="N175" i="24"/>
  <c r="N146" i="24"/>
  <c r="R146" i="24"/>
  <c r="N186" i="24"/>
  <c r="R186" i="24"/>
  <c r="Q186" i="24"/>
  <c r="Q206" i="24"/>
  <c r="N206" i="24"/>
  <c r="R206" i="24"/>
  <c r="O216" i="26"/>
  <c r="S216" i="26"/>
  <c r="S177" i="26"/>
  <c r="O177" i="26"/>
  <c r="S239" i="26"/>
  <c r="O239" i="26"/>
  <c r="Q136" i="26"/>
  <c r="S136" i="26"/>
  <c r="O136" i="26"/>
  <c r="O203" i="26"/>
  <c r="S203" i="26"/>
  <c r="O163" i="26"/>
  <c r="S163" i="26"/>
  <c r="S195" i="26"/>
  <c r="O195" i="26"/>
  <c r="O225" i="26"/>
  <c r="S225" i="26"/>
  <c r="O224" i="26"/>
  <c r="S224" i="26"/>
  <c r="O170" i="26"/>
  <c r="S170" i="26"/>
  <c r="S148" i="26"/>
  <c r="O148" i="26"/>
  <c r="O254" i="26"/>
  <c r="S254" i="26"/>
  <c r="O217" i="26"/>
  <c r="S217" i="26"/>
  <c r="S145" i="26"/>
  <c r="O145" i="26"/>
  <c r="S231" i="26"/>
  <c r="O231" i="26"/>
  <c r="S140" i="26"/>
  <c r="O140" i="26"/>
  <c r="S214" i="26"/>
  <c r="O214" i="26"/>
  <c r="S268" i="26"/>
  <c r="O268" i="26"/>
  <c r="O223" i="26"/>
  <c r="S223" i="26"/>
  <c r="O255" i="26"/>
  <c r="S255" i="26"/>
  <c r="S234" i="26"/>
  <c r="O234" i="26"/>
  <c r="S235" i="26"/>
  <c r="O235" i="26"/>
  <c r="O260" i="26"/>
  <c r="S260" i="26"/>
  <c r="O158" i="26"/>
  <c r="S158" i="26"/>
  <c r="O182" i="26"/>
  <c r="S182" i="26"/>
  <c r="O138" i="26"/>
  <c r="S138" i="26"/>
  <c r="S202" i="26"/>
  <c r="O202" i="26"/>
  <c r="S204" i="26"/>
  <c r="O204" i="26"/>
  <c r="S172" i="26"/>
  <c r="O172" i="26"/>
  <c r="S269" i="26"/>
  <c r="O269" i="26"/>
  <c r="O160" i="26"/>
  <c r="S160" i="26"/>
  <c r="O246" i="26"/>
  <c r="S246" i="26"/>
  <c r="O187" i="26"/>
  <c r="S187" i="26"/>
  <c r="S262" i="26"/>
  <c r="O262" i="26"/>
  <c r="S150" i="38"/>
  <c r="O150" i="38"/>
  <c r="O174" i="38"/>
  <c r="S174" i="38"/>
  <c r="O147" i="38"/>
  <c r="S147" i="38"/>
  <c r="S254" i="38"/>
  <c r="O254" i="38"/>
  <c r="S203" i="38"/>
  <c r="O203" i="38"/>
  <c r="O251" i="38"/>
  <c r="S251" i="38"/>
  <c r="O195" i="38"/>
  <c r="S195" i="38"/>
  <c r="S240" i="38"/>
  <c r="O240" i="38"/>
  <c r="S141" i="38"/>
  <c r="O141" i="38"/>
  <c r="S222" i="38"/>
  <c r="O222" i="38"/>
  <c r="O157" i="38"/>
  <c r="S157" i="38"/>
  <c r="S152" i="38"/>
  <c r="O152" i="38"/>
  <c r="O169" i="38"/>
  <c r="S169" i="38"/>
  <c r="S153" i="38"/>
  <c r="O153" i="38"/>
  <c r="O193" i="38"/>
  <c r="S193" i="38"/>
  <c r="S146" i="38"/>
  <c r="O146" i="38"/>
  <c r="S268" i="38"/>
  <c r="O268" i="38"/>
  <c r="S177" i="38"/>
  <c r="O177" i="38"/>
  <c r="S250" i="38"/>
  <c r="O250" i="38"/>
  <c r="S264" i="38"/>
  <c r="O264" i="38"/>
  <c r="S266" i="38"/>
  <c r="O266" i="38"/>
  <c r="S151" i="38"/>
  <c r="O151" i="38"/>
  <c r="S185" i="38"/>
  <c r="O185" i="38"/>
  <c r="O189" i="38"/>
  <c r="S189" i="38"/>
  <c r="S243" i="38"/>
  <c r="O243" i="38"/>
  <c r="S234" i="38"/>
  <c r="O234" i="38"/>
  <c r="S214" i="38"/>
  <c r="O214" i="38"/>
  <c r="S265" i="38"/>
  <c r="O265" i="38"/>
  <c r="S143" i="38"/>
  <c r="O143" i="38"/>
  <c r="O221" i="38"/>
  <c r="S221" i="38"/>
  <c r="O187" i="38"/>
  <c r="S187" i="38"/>
  <c r="O258" i="38"/>
  <c r="S258" i="38"/>
  <c r="O190" i="38"/>
  <c r="S190" i="38"/>
  <c r="O186" i="38"/>
  <c r="S186" i="38"/>
  <c r="N141" i="39"/>
  <c r="R141" i="39"/>
  <c r="Q141" i="39"/>
  <c r="R248" i="39"/>
  <c r="Q248" i="39"/>
  <c r="N248" i="39"/>
  <c r="Q210" i="39"/>
  <c r="R210" i="39"/>
  <c r="N210" i="39"/>
  <c r="Q169" i="39"/>
  <c r="R169" i="39"/>
  <c r="N169" i="39"/>
  <c r="Q222" i="39"/>
  <c r="R222" i="39"/>
  <c r="N222" i="39"/>
  <c r="R262" i="39"/>
  <c r="N262" i="39"/>
  <c r="Q262" i="39"/>
  <c r="R160" i="39"/>
  <c r="N160" i="39"/>
  <c r="Q160" i="39"/>
  <c r="Q242" i="39"/>
  <c r="R242" i="39"/>
  <c r="N242" i="39"/>
  <c r="N234" i="39"/>
  <c r="R234" i="39"/>
  <c r="Q234" i="39"/>
  <c r="N268" i="39"/>
  <c r="R268" i="39"/>
  <c r="Q268" i="39"/>
  <c r="Q175" i="39"/>
  <c r="N175" i="39"/>
  <c r="R175" i="39"/>
  <c r="R253" i="39"/>
  <c r="N253" i="39"/>
  <c r="Q253" i="39"/>
  <c r="Q197" i="39"/>
  <c r="N197" i="39"/>
  <c r="R197" i="39"/>
  <c r="Q184" i="39"/>
  <c r="N184" i="39"/>
  <c r="R184" i="39"/>
  <c r="Q159" i="39"/>
  <c r="R159" i="39"/>
  <c r="N159" i="39"/>
  <c r="Q180" i="39"/>
  <c r="N180" i="39"/>
  <c r="R180" i="39"/>
  <c r="R246" i="39"/>
  <c r="N246" i="39"/>
  <c r="Q246" i="39"/>
  <c r="R177" i="39"/>
  <c r="N177" i="39"/>
  <c r="Q177" i="39"/>
  <c r="N166" i="39"/>
  <c r="Q166" i="39"/>
  <c r="R166" i="39"/>
  <c r="Q260" i="39"/>
  <c r="N260" i="39"/>
  <c r="R260" i="39"/>
  <c r="N208" i="39"/>
  <c r="R208" i="39"/>
  <c r="Q208" i="39"/>
  <c r="N187" i="39"/>
  <c r="R187" i="39"/>
  <c r="Q187" i="39"/>
  <c r="N269" i="39"/>
  <c r="Q269" i="39"/>
  <c r="R269" i="39"/>
  <c r="Q148" i="39"/>
  <c r="R148" i="39"/>
  <c r="N148" i="39"/>
  <c r="Q151" i="39"/>
  <c r="R151" i="39"/>
  <c r="N151" i="39"/>
  <c r="R167" i="39"/>
  <c r="N167" i="39"/>
  <c r="Q167" i="39"/>
  <c r="R156" i="39"/>
  <c r="N156" i="39"/>
  <c r="Q156" i="39"/>
  <c r="Q140" i="39"/>
  <c r="R140" i="39"/>
  <c r="N140" i="39"/>
  <c r="Q217" i="39"/>
  <c r="R217" i="39"/>
  <c r="N217" i="39"/>
  <c r="R239" i="39"/>
  <c r="N239" i="39"/>
  <c r="Q239" i="39"/>
  <c r="Q218" i="39"/>
  <c r="N218" i="39"/>
  <c r="R218" i="39"/>
  <c r="N213" i="39"/>
  <c r="R213" i="39"/>
  <c r="Q213" i="39"/>
  <c r="Q205" i="39"/>
  <c r="N205" i="39"/>
  <c r="R205" i="39"/>
  <c r="N150" i="39"/>
  <c r="R150" i="39"/>
  <c r="Q150" i="39"/>
  <c r="Q157" i="39"/>
  <c r="R157" i="39"/>
  <c r="N157" i="39"/>
  <c r="Q181" i="29"/>
  <c r="S181" i="29"/>
  <c r="O181" i="29"/>
  <c r="O152" i="29"/>
  <c r="S152" i="29"/>
  <c r="S171" i="29"/>
  <c r="O171" i="29"/>
  <c r="S199" i="29"/>
  <c r="O199" i="29"/>
  <c r="S252" i="29"/>
  <c r="O252" i="29"/>
  <c r="S251" i="29"/>
  <c r="O251" i="29"/>
  <c r="S192" i="29"/>
  <c r="O192" i="29"/>
  <c r="S200" i="29"/>
  <c r="O200" i="29"/>
  <c r="S237" i="29"/>
  <c r="O237" i="29"/>
  <c r="S179" i="29"/>
  <c r="O179" i="29"/>
  <c r="O214" i="29"/>
  <c r="S214" i="29"/>
  <c r="O151" i="29"/>
  <c r="S151" i="29"/>
  <c r="S172" i="29"/>
  <c r="O172" i="29"/>
  <c r="S207" i="29"/>
  <c r="O207" i="29"/>
  <c r="O224" i="29"/>
  <c r="S224" i="29"/>
  <c r="O262" i="29"/>
  <c r="S262" i="29"/>
  <c r="O156" i="29"/>
  <c r="S156" i="29"/>
  <c r="S225" i="29"/>
  <c r="O225" i="29"/>
  <c r="S232" i="29"/>
  <c r="O232" i="29"/>
  <c r="O182" i="29"/>
  <c r="S182" i="29"/>
  <c r="Q143" i="29"/>
  <c r="O143" i="29"/>
  <c r="S143" i="29"/>
  <c r="O190" i="29"/>
  <c r="S190" i="29"/>
  <c r="S233" i="29"/>
  <c r="O233" i="29"/>
  <c r="O162" i="29"/>
  <c r="S162" i="29"/>
  <c r="S175" i="29"/>
  <c r="O175" i="29"/>
  <c r="S176" i="29"/>
  <c r="O176" i="29"/>
  <c r="S145" i="29"/>
  <c r="O145" i="29"/>
  <c r="S201" i="29"/>
  <c r="O201" i="29"/>
  <c r="O160" i="29"/>
  <c r="S160" i="29"/>
  <c r="O218" i="29"/>
  <c r="S218" i="29"/>
  <c r="O230" i="29"/>
  <c r="S230" i="29"/>
  <c r="O229" i="29"/>
  <c r="S229" i="29"/>
  <c r="S227" i="29"/>
  <c r="O227" i="29"/>
  <c r="O203" i="29"/>
  <c r="S203" i="29"/>
  <c r="Q205" i="26"/>
  <c r="N205" i="26"/>
  <c r="R205" i="26"/>
  <c r="R165" i="26"/>
  <c r="N165" i="26"/>
  <c r="Q165" i="26"/>
  <c r="N253" i="26"/>
  <c r="R253" i="26"/>
  <c r="Q253" i="26"/>
  <c r="Q236" i="26"/>
  <c r="R236" i="26"/>
  <c r="N236" i="26"/>
  <c r="Q143" i="26"/>
  <c r="N143" i="26"/>
  <c r="R143" i="26"/>
  <c r="R140" i="26"/>
  <c r="N140" i="26"/>
  <c r="Q140" i="26"/>
  <c r="Q160" i="26"/>
  <c r="N160" i="26"/>
  <c r="R160" i="26"/>
  <c r="Q218" i="26"/>
  <c r="N218" i="26"/>
  <c r="R218" i="26"/>
  <c r="Q193" i="26"/>
  <c r="R193" i="26"/>
  <c r="N193" i="26"/>
  <c r="Q187" i="26"/>
  <c r="N187" i="26"/>
  <c r="R187" i="26"/>
  <c r="R190" i="26"/>
  <c r="N190" i="26"/>
  <c r="Q190" i="26"/>
  <c r="N249" i="26"/>
  <c r="R249" i="26"/>
  <c r="Q249" i="26"/>
  <c r="Q263" i="26"/>
  <c r="R263" i="26"/>
  <c r="N263" i="26"/>
  <c r="R269" i="26"/>
  <c r="N269" i="26"/>
  <c r="Q269" i="26"/>
  <c r="N184" i="26"/>
  <c r="Q184" i="26"/>
  <c r="R184" i="26"/>
  <c r="Q177" i="26"/>
  <c r="R177" i="26"/>
  <c r="N177" i="26"/>
  <c r="Q207" i="26"/>
  <c r="N207" i="26"/>
  <c r="R207" i="26"/>
  <c r="Q235" i="26"/>
  <c r="R235" i="26"/>
  <c r="N235" i="26"/>
  <c r="Q188" i="26"/>
  <c r="R188" i="26"/>
  <c r="N188" i="26"/>
  <c r="R183" i="26"/>
  <c r="Q183" i="26"/>
  <c r="N183" i="26"/>
  <c r="N175" i="26"/>
  <c r="R175" i="26"/>
  <c r="Q175" i="26"/>
  <c r="N196" i="26"/>
  <c r="Q196" i="26"/>
  <c r="R196" i="26"/>
  <c r="R209" i="26"/>
  <c r="Q209" i="26"/>
  <c r="N209" i="26"/>
  <c r="R257" i="26"/>
  <c r="N257" i="26"/>
  <c r="Q257" i="26"/>
  <c r="R161" i="26"/>
  <c r="N161" i="26"/>
  <c r="Q161" i="26"/>
  <c r="Q141" i="26"/>
  <c r="R141" i="26"/>
  <c r="N141" i="26"/>
  <c r="Q191" i="26"/>
  <c r="N191" i="26"/>
  <c r="R191" i="26"/>
  <c r="Q163" i="26"/>
  <c r="N163" i="26"/>
  <c r="R163" i="26"/>
  <c r="Q250" i="26"/>
  <c r="R250" i="26"/>
  <c r="N250" i="26"/>
  <c r="N238" i="26"/>
  <c r="R238" i="26"/>
  <c r="Q238" i="26"/>
  <c r="R242" i="26"/>
  <c r="Q242" i="26"/>
  <c r="N242" i="26"/>
  <c r="Q208" i="26"/>
  <c r="N208" i="26"/>
  <c r="R208" i="26"/>
  <c r="R168" i="26"/>
  <c r="N168" i="26"/>
  <c r="Q168" i="26"/>
  <c r="N136" i="26"/>
  <c r="R136" i="26"/>
  <c r="R188" i="31"/>
  <c r="Q188" i="31"/>
  <c r="N188" i="31"/>
  <c r="Q167" i="31"/>
  <c r="N167" i="31"/>
  <c r="R167" i="31"/>
  <c r="R194" i="31"/>
  <c r="Q194" i="31"/>
  <c r="N194" i="31"/>
  <c r="Q148" i="31"/>
  <c r="R148" i="31"/>
  <c r="N148" i="31"/>
  <c r="R269" i="31"/>
  <c r="N269" i="31"/>
  <c r="Q269" i="31"/>
  <c r="R264" i="31"/>
  <c r="Q264" i="31"/>
  <c r="N264" i="31"/>
  <c r="R211" i="31"/>
  <c r="N211" i="31"/>
  <c r="Q211" i="31"/>
  <c r="R162" i="31"/>
  <c r="N162" i="31"/>
  <c r="Q162" i="31"/>
  <c r="N173" i="31"/>
  <c r="I65" i="12" s="1"/>
  <c r="O65" i="12" s="1"/>
  <c r="R173" i="31"/>
  <c r="M65" i="12" s="1"/>
  <c r="S65" i="12" s="1"/>
  <c r="Q173" i="31"/>
  <c r="L65" i="12" s="1"/>
  <c r="R65" i="12" s="1"/>
  <c r="Q178" i="31"/>
  <c r="N178" i="31"/>
  <c r="R178" i="31"/>
  <c r="Q149" i="31"/>
  <c r="N149" i="31"/>
  <c r="R149" i="31"/>
  <c r="Q219" i="31"/>
  <c r="N219" i="31"/>
  <c r="R219" i="31"/>
  <c r="N143" i="31"/>
  <c r="R143" i="31"/>
  <c r="Q143" i="31"/>
  <c r="Q172" i="31"/>
  <c r="R172" i="31"/>
  <c r="N172" i="31"/>
  <c r="N154" i="31"/>
  <c r="R154" i="31"/>
  <c r="Q154" i="31"/>
  <c r="R260" i="31"/>
  <c r="Q260" i="31"/>
  <c r="N260" i="31"/>
  <c r="R159" i="31"/>
  <c r="Q159" i="31"/>
  <c r="N159" i="31"/>
  <c r="R240" i="31"/>
  <c r="N240" i="31"/>
  <c r="Q240" i="31"/>
  <c r="Q144" i="31"/>
  <c r="R144" i="31"/>
  <c r="N144" i="31"/>
  <c r="R198" i="31"/>
  <c r="Q198" i="31"/>
  <c r="N198" i="31"/>
  <c r="R243" i="31"/>
  <c r="N243" i="31"/>
  <c r="Q243" i="31"/>
  <c r="R142" i="31"/>
  <c r="N142" i="31"/>
  <c r="Q142" i="31"/>
  <c r="N168" i="31"/>
  <c r="Q168" i="31"/>
  <c r="R168" i="31"/>
  <c r="Q268" i="31"/>
  <c r="N268" i="31"/>
  <c r="R268" i="31"/>
  <c r="R216" i="31"/>
  <c r="N216" i="31"/>
  <c r="Q216" i="31"/>
  <c r="N182" i="31"/>
  <c r="Q182" i="31"/>
  <c r="R182" i="31"/>
  <c r="R200" i="31"/>
  <c r="Q200" i="31"/>
  <c r="N200" i="31"/>
  <c r="N183" i="31"/>
  <c r="Q183" i="31"/>
  <c r="R183" i="31"/>
  <c r="Q134" i="31"/>
  <c r="R134" i="31"/>
  <c r="N134" i="31"/>
  <c r="N208" i="31"/>
  <c r="R208" i="31"/>
  <c r="N163" i="31"/>
  <c r="R163" i="31"/>
  <c r="Q163" i="31"/>
  <c r="N209" i="31"/>
  <c r="R209" i="31"/>
  <c r="Q209" i="31"/>
  <c r="R171" i="31"/>
  <c r="Q171" i="31"/>
  <c r="N171" i="31"/>
  <c r="N202" i="31"/>
  <c r="Q202" i="31"/>
  <c r="R202" i="31"/>
  <c r="O187" i="22"/>
  <c r="S187" i="22"/>
  <c r="S199" i="22"/>
  <c r="O199" i="22"/>
  <c r="O234" i="22"/>
  <c r="S234" i="22"/>
  <c r="S203" i="22"/>
  <c r="O203" i="22"/>
  <c r="S158" i="22"/>
  <c r="O158" i="22"/>
  <c r="S159" i="22"/>
  <c r="O159" i="22"/>
  <c r="S182" i="22"/>
  <c r="O182" i="22"/>
  <c r="S153" i="22"/>
  <c r="O153" i="22"/>
  <c r="S156" i="22"/>
  <c r="O156" i="22"/>
  <c r="O192" i="22"/>
  <c r="S192" i="22"/>
  <c r="S239" i="22"/>
  <c r="O239" i="22"/>
  <c r="S244" i="22"/>
  <c r="O244" i="22"/>
  <c r="O161" i="22"/>
  <c r="S161" i="22"/>
  <c r="O173" i="22"/>
  <c r="J69" i="12" s="1"/>
  <c r="P69" i="12" s="1"/>
  <c r="S173" i="22"/>
  <c r="N69" i="12" s="1"/>
  <c r="T69" i="12" s="1"/>
  <c r="S230" i="22"/>
  <c r="O230" i="22"/>
  <c r="S240" i="22"/>
  <c r="O240" i="22"/>
  <c r="O242" i="22"/>
  <c r="S242" i="22"/>
  <c r="S197" i="22"/>
  <c r="O197" i="22"/>
  <c r="S233" i="22"/>
  <c r="O233" i="22"/>
  <c r="O220" i="22"/>
  <c r="S220" i="22"/>
  <c r="O145" i="22"/>
  <c r="S145" i="22"/>
  <c r="O227" i="22"/>
  <c r="S227" i="22"/>
  <c r="O212" i="22"/>
  <c r="S212" i="22"/>
  <c r="S140" i="22"/>
  <c r="O140" i="22"/>
  <c r="S194" i="22"/>
  <c r="O194" i="22"/>
  <c r="O267" i="22"/>
  <c r="S267" i="22"/>
  <c r="S139" i="22"/>
  <c r="O139" i="22"/>
  <c r="O216" i="22"/>
  <c r="S216" i="22"/>
  <c r="S223" i="22"/>
  <c r="O223" i="22"/>
  <c r="S217" i="22"/>
  <c r="O217" i="22"/>
  <c r="O170" i="22"/>
  <c r="S170" i="22"/>
  <c r="S135" i="22"/>
  <c r="O135" i="22"/>
  <c r="S213" i="22"/>
  <c r="O213" i="22"/>
  <c r="S204" i="22"/>
  <c r="O204" i="22"/>
  <c r="O134" i="22"/>
  <c r="S134" i="22"/>
  <c r="O254" i="14"/>
  <c r="S254" i="14"/>
  <c r="S268" i="14"/>
  <c r="O268" i="14"/>
  <c r="O154" i="14"/>
  <c r="S154" i="14"/>
  <c r="S223" i="14"/>
  <c r="O223" i="14"/>
  <c r="S170" i="14"/>
  <c r="O170" i="14"/>
  <c r="O181" i="14"/>
  <c r="S181" i="14"/>
  <c r="S219" i="14"/>
  <c r="O219" i="14"/>
  <c r="S248" i="14"/>
  <c r="O248" i="14"/>
  <c r="O235" i="14"/>
  <c r="S235" i="14"/>
  <c r="O159" i="14"/>
  <c r="S159" i="14"/>
  <c r="S263" i="14"/>
  <c r="O263" i="14"/>
  <c r="S141" i="14"/>
  <c r="O141" i="14"/>
  <c r="S172" i="14"/>
  <c r="O172" i="14"/>
  <c r="O214" i="14"/>
  <c r="S214" i="14"/>
  <c r="S184" i="14"/>
  <c r="O184" i="14"/>
  <c r="O201" i="14"/>
  <c r="S201" i="14"/>
  <c r="S262" i="14"/>
  <c r="O262" i="14"/>
  <c r="O161" i="14"/>
  <c r="S161" i="14"/>
  <c r="S185" i="14"/>
  <c r="O185" i="14"/>
  <c r="S257" i="14"/>
  <c r="O257" i="14"/>
  <c r="O155" i="14"/>
  <c r="S155" i="14"/>
  <c r="O210" i="14"/>
  <c r="S210" i="14"/>
  <c r="S253" i="14"/>
  <c r="O253" i="14"/>
  <c r="S188" i="14"/>
  <c r="O188" i="14"/>
  <c r="O143" i="14"/>
  <c r="S143" i="14"/>
  <c r="O186" i="14"/>
  <c r="S186" i="14"/>
  <c r="S258" i="14"/>
  <c r="O258" i="14"/>
  <c r="O221" i="14"/>
  <c r="S221" i="14"/>
  <c r="S190" i="14"/>
  <c r="O190" i="14"/>
  <c r="O251" i="14"/>
  <c r="S251" i="14"/>
  <c r="O211" i="14"/>
  <c r="S211" i="14"/>
  <c r="O194" i="14"/>
  <c r="S194" i="14"/>
  <c r="O252" i="14"/>
  <c r="S252" i="14"/>
  <c r="O232" i="14"/>
  <c r="S232" i="14"/>
  <c r="R180" i="18"/>
  <c r="N180" i="18"/>
  <c r="Q180" i="18"/>
  <c r="R151" i="18"/>
  <c r="N151" i="18"/>
  <c r="Q151" i="18"/>
  <c r="Q263" i="18"/>
  <c r="R263" i="18"/>
  <c r="N263" i="18"/>
  <c r="Q225" i="18"/>
  <c r="R225" i="18"/>
  <c r="N225" i="18"/>
  <c r="R159" i="18"/>
  <c r="N159" i="18"/>
  <c r="Q159" i="18"/>
  <c r="N222" i="18"/>
  <c r="R222" i="18"/>
  <c r="Q222" i="18"/>
  <c r="Q150" i="18"/>
  <c r="R150" i="18"/>
  <c r="N150" i="18"/>
  <c r="R170" i="18"/>
  <c r="Q170" i="18"/>
  <c r="N170" i="18"/>
  <c r="R260" i="18"/>
  <c r="Q260" i="18"/>
  <c r="N260" i="18"/>
  <c r="R227" i="18"/>
  <c r="N227" i="18"/>
  <c r="Q227" i="18"/>
  <c r="R210" i="18"/>
  <c r="Q210" i="18"/>
  <c r="N210" i="18"/>
  <c r="R261" i="18"/>
  <c r="N261" i="18"/>
  <c r="Q261" i="18"/>
  <c r="N160" i="18"/>
  <c r="Q160" i="18"/>
  <c r="R160" i="18"/>
  <c r="Q143" i="18"/>
  <c r="R143" i="18"/>
  <c r="N143" i="18"/>
  <c r="R181" i="18"/>
  <c r="N181" i="18"/>
  <c r="Q181" i="18"/>
  <c r="N243" i="18"/>
  <c r="Q243" i="18"/>
  <c r="R243" i="18"/>
  <c r="R205" i="18"/>
  <c r="Q205" i="18"/>
  <c r="N205" i="18"/>
  <c r="N207" i="18"/>
  <c r="Q207" i="18"/>
  <c r="R207" i="18"/>
  <c r="R220" i="18"/>
  <c r="N220" i="18"/>
  <c r="Q220" i="18"/>
  <c r="R188" i="18"/>
  <c r="N188" i="18"/>
  <c r="Q188" i="18"/>
  <c r="R266" i="18"/>
  <c r="N266" i="18"/>
  <c r="Q266" i="18"/>
  <c r="N247" i="18"/>
  <c r="R247" i="18"/>
  <c r="Q247" i="18"/>
  <c r="Q239" i="18"/>
  <c r="R239" i="18"/>
  <c r="N239" i="18"/>
  <c r="N179" i="18"/>
  <c r="R179" i="18"/>
  <c r="Q179" i="18"/>
  <c r="R167" i="18"/>
  <c r="N167" i="18"/>
  <c r="Q167" i="18"/>
  <c r="N174" i="18"/>
  <c r="R174" i="18"/>
  <c r="Q174" i="18"/>
  <c r="Q230" i="18"/>
  <c r="N230" i="18"/>
  <c r="R230" i="18"/>
  <c r="Q228" i="18"/>
  <c r="R228" i="18"/>
  <c r="N228" i="18"/>
  <c r="R152" i="18"/>
  <c r="N152" i="18"/>
  <c r="Q152" i="18"/>
  <c r="R238" i="18"/>
  <c r="Q238" i="18"/>
  <c r="N238" i="18"/>
  <c r="R211" i="18"/>
  <c r="N211" i="18"/>
  <c r="Q211" i="18"/>
  <c r="N198" i="18"/>
  <c r="R198" i="18"/>
  <c r="Q198" i="18"/>
  <c r="R232" i="18"/>
  <c r="N232" i="18"/>
  <c r="Q232" i="18"/>
  <c r="N177" i="18"/>
  <c r="R177" i="18"/>
  <c r="Q177" i="18"/>
  <c r="Q137" i="18"/>
  <c r="N137" i="18"/>
  <c r="R137" i="18"/>
  <c r="Q137" i="38"/>
  <c r="R137" i="38"/>
  <c r="N137" i="38"/>
  <c r="R222" i="38"/>
  <c r="N222" i="38"/>
  <c r="Q222" i="38"/>
  <c r="N188" i="38"/>
  <c r="Q188" i="38"/>
  <c r="R188" i="38"/>
  <c r="R219" i="38"/>
  <c r="N219" i="38"/>
  <c r="Q219" i="38"/>
  <c r="Q187" i="38"/>
  <c r="N187" i="38"/>
  <c r="R187" i="38"/>
  <c r="Q269" i="38"/>
  <c r="R269" i="38"/>
  <c r="N269" i="38"/>
  <c r="R174" i="38"/>
  <c r="Q174" i="38"/>
  <c r="N174" i="38"/>
  <c r="R231" i="38"/>
  <c r="N231" i="38"/>
  <c r="Q231" i="38"/>
  <c r="N189" i="38"/>
  <c r="R189" i="38"/>
  <c r="Q189" i="38"/>
  <c r="N185" i="38"/>
  <c r="R185" i="38"/>
  <c r="Q185" i="38"/>
  <c r="R207" i="38"/>
  <c r="N207" i="38"/>
  <c r="Q207" i="38"/>
  <c r="R140" i="38"/>
  <c r="N140" i="38"/>
  <c r="Q140" i="38"/>
  <c r="N199" i="38"/>
  <c r="Q199" i="38"/>
  <c r="R199" i="38"/>
  <c r="R155" i="38"/>
  <c r="Q155" i="38"/>
  <c r="N155" i="38"/>
  <c r="Q198" i="38"/>
  <c r="R198" i="38"/>
  <c r="N198" i="38"/>
  <c r="Q184" i="38"/>
  <c r="R184" i="38"/>
  <c r="N184" i="38"/>
  <c r="Q264" i="38"/>
  <c r="R264" i="38"/>
  <c r="N264" i="38"/>
  <c r="N171" i="38"/>
  <c r="R171" i="38"/>
  <c r="Q171" i="38"/>
  <c r="R145" i="38"/>
  <c r="N145" i="38"/>
  <c r="Q145" i="38"/>
  <c r="N142" i="38"/>
  <c r="Q142" i="38"/>
  <c r="R142" i="38"/>
  <c r="Q214" i="38"/>
  <c r="N214" i="38"/>
  <c r="R214" i="38"/>
  <c r="R254" i="38"/>
  <c r="N254" i="38"/>
  <c r="Q254" i="38"/>
  <c r="N203" i="38"/>
  <c r="Q203" i="38"/>
  <c r="R203" i="38"/>
  <c r="N175" i="38"/>
  <c r="R175" i="38"/>
  <c r="Q175" i="38"/>
  <c r="Q212" i="38"/>
  <c r="N212" i="38"/>
  <c r="R212" i="38"/>
  <c r="N168" i="38"/>
  <c r="R168" i="38"/>
  <c r="Q168" i="38"/>
  <c r="Q157" i="38"/>
  <c r="R157" i="38"/>
  <c r="N157" i="38"/>
  <c r="R200" i="38"/>
  <c r="N200" i="38"/>
  <c r="Q200" i="38"/>
  <c r="R164" i="38"/>
  <c r="Q164" i="38"/>
  <c r="N164" i="38"/>
  <c r="N210" i="38"/>
  <c r="R210" i="38"/>
  <c r="Q210" i="38"/>
  <c r="N238" i="38"/>
  <c r="Q238" i="38"/>
  <c r="R238" i="38"/>
  <c r="R136" i="38"/>
  <c r="N136" i="38"/>
  <c r="Q136" i="38"/>
  <c r="N194" i="38"/>
  <c r="R194" i="38"/>
  <c r="Q194" i="38"/>
  <c r="N169" i="38"/>
  <c r="R169" i="38"/>
  <c r="Q169" i="38"/>
  <c r="S151" i="23"/>
  <c r="O151" i="23"/>
  <c r="Q242" i="23"/>
  <c r="O242" i="23"/>
  <c r="S242" i="23"/>
  <c r="S210" i="23"/>
  <c r="O210" i="23"/>
  <c r="S259" i="23"/>
  <c r="O259" i="23"/>
  <c r="O236" i="23"/>
  <c r="S236" i="23"/>
  <c r="O191" i="23"/>
  <c r="S191" i="23"/>
  <c r="S189" i="23"/>
  <c r="O189" i="23"/>
  <c r="O206" i="23"/>
  <c r="S206" i="23"/>
  <c r="S213" i="23"/>
  <c r="O213" i="23"/>
  <c r="Q149" i="23"/>
  <c r="S149" i="23"/>
  <c r="O149" i="23"/>
  <c r="S243" i="23"/>
  <c r="O243" i="23"/>
  <c r="S261" i="23"/>
  <c r="O261" i="23"/>
  <c r="S231" i="23"/>
  <c r="O231" i="23"/>
  <c r="O148" i="23"/>
  <c r="S148" i="23"/>
  <c r="O182" i="23"/>
  <c r="S182" i="23"/>
  <c r="O244" i="23"/>
  <c r="S244" i="23"/>
  <c r="S154" i="23"/>
  <c r="O154" i="23"/>
  <c r="S194" i="23"/>
  <c r="O194" i="23"/>
  <c r="O248" i="23"/>
  <c r="S248" i="23"/>
  <c r="S142" i="23"/>
  <c r="O142" i="23"/>
  <c r="O255" i="23"/>
  <c r="S255" i="23"/>
  <c r="O153" i="23"/>
  <c r="S153" i="23"/>
  <c r="O245" i="23"/>
  <c r="S245" i="23"/>
  <c r="S256" i="23"/>
  <c r="O256" i="23"/>
  <c r="S143" i="23"/>
  <c r="O143" i="23"/>
  <c r="S161" i="23"/>
  <c r="O161" i="23"/>
  <c r="S139" i="23"/>
  <c r="O139" i="23"/>
  <c r="S224" i="23"/>
  <c r="O224" i="23"/>
  <c r="O199" i="23"/>
  <c r="S199" i="23"/>
  <c r="O260" i="23"/>
  <c r="S260" i="23"/>
  <c r="S207" i="23"/>
  <c r="O207" i="23"/>
  <c r="O156" i="23"/>
  <c r="S156" i="23"/>
  <c r="O252" i="23"/>
  <c r="S252" i="23"/>
  <c r="O214" i="23"/>
  <c r="S214" i="23"/>
  <c r="S158" i="25"/>
  <c r="O158" i="25"/>
  <c r="S214" i="25"/>
  <c r="O214" i="25"/>
  <c r="S163" i="25"/>
  <c r="O163" i="25"/>
  <c r="S255" i="25"/>
  <c r="O255" i="25"/>
  <c r="O244" i="25"/>
  <c r="S244" i="25"/>
  <c r="S239" i="25"/>
  <c r="O239" i="25"/>
  <c r="S179" i="25"/>
  <c r="O179" i="25"/>
  <c r="O261" i="25"/>
  <c r="S261" i="25"/>
  <c r="S188" i="25"/>
  <c r="O188" i="25"/>
  <c r="S220" i="25"/>
  <c r="O220" i="25"/>
  <c r="S264" i="25"/>
  <c r="O264" i="25"/>
  <c r="S171" i="25"/>
  <c r="O171" i="25"/>
  <c r="Q219" i="25"/>
  <c r="O219" i="25"/>
  <c r="S219" i="25"/>
  <c r="O202" i="25"/>
  <c r="S202" i="25"/>
  <c r="O260" i="25"/>
  <c r="S260" i="25"/>
  <c r="S148" i="25"/>
  <c r="O148" i="25"/>
  <c r="O231" i="25"/>
  <c r="S231" i="25"/>
  <c r="O144" i="25"/>
  <c r="S144" i="25"/>
  <c r="S224" i="25"/>
  <c r="O224" i="25"/>
  <c r="S201" i="25"/>
  <c r="O201" i="25"/>
  <c r="S155" i="25"/>
  <c r="O155" i="25"/>
  <c r="O162" i="25"/>
  <c r="S162" i="25"/>
  <c r="S210" i="25"/>
  <c r="O210" i="25"/>
  <c r="O236" i="25"/>
  <c r="S236" i="25"/>
  <c r="S151" i="25"/>
  <c r="O151" i="25"/>
  <c r="S256" i="25"/>
  <c r="O256" i="25"/>
  <c r="S248" i="25"/>
  <c r="O248" i="25"/>
  <c r="S134" i="25"/>
  <c r="O134" i="25"/>
  <c r="S228" i="25"/>
  <c r="O228" i="25"/>
  <c r="S253" i="25"/>
  <c r="O253" i="25"/>
  <c r="O216" i="25"/>
  <c r="S216" i="25"/>
  <c r="O199" i="25"/>
  <c r="S199" i="25"/>
  <c r="S241" i="25"/>
  <c r="O241" i="25"/>
  <c r="O138" i="25"/>
  <c r="S138" i="25"/>
  <c r="Q216" i="25"/>
  <c r="R216" i="25"/>
  <c r="N216" i="25"/>
  <c r="N229" i="25"/>
  <c r="Q229" i="25"/>
  <c r="R229" i="25"/>
  <c r="N164" i="25"/>
  <c r="Q164" i="25"/>
  <c r="R164" i="25"/>
  <c r="R239" i="25"/>
  <c r="N239" i="25"/>
  <c r="Q239" i="25"/>
  <c r="N145" i="25"/>
  <c r="Q145" i="25"/>
  <c r="R145" i="25"/>
  <c r="Q153" i="25"/>
  <c r="R153" i="25"/>
  <c r="N153" i="25"/>
  <c r="R232" i="25"/>
  <c r="N232" i="25"/>
  <c r="Q232" i="25"/>
  <c r="Q185" i="25"/>
  <c r="R185" i="25"/>
  <c r="N185" i="25"/>
  <c r="Q244" i="25"/>
  <c r="R244" i="25"/>
  <c r="N244" i="25"/>
  <c r="N158" i="25"/>
  <c r="R158" i="25"/>
  <c r="Q158" i="25"/>
  <c r="Q196" i="25"/>
  <c r="N196" i="25"/>
  <c r="R196" i="25"/>
  <c r="Q141" i="25"/>
  <c r="R141" i="25"/>
  <c r="N141" i="25"/>
  <c r="Q200" i="25"/>
  <c r="N200" i="25"/>
  <c r="R200" i="25"/>
  <c r="R230" i="25"/>
  <c r="Q230" i="25"/>
  <c r="N230" i="25"/>
  <c r="Q192" i="25"/>
  <c r="R192" i="25"/>
  <c r="N192" i="25"/>
  <c r="Q217" i="25"/>
  <c r="R217" i="25"/>
  <c r="N217" i="25"/>
  <c r="R258" i="25"/>
  <c r="N258" i="25"/>
  <c r="Q258" i="25"/>
  <c r="R149" i="25"/>
  <c r="N149" i="25"/>
  <c r="Q149" i="25"/>
  <c r="Q252" i="25"/>
  <c r="R252" i="25"/>
  <c r="N252" i="25"/>
  <c r="N162" i="25"/>
  <c r="R162" i="25"/>
  <c r="Q162" i="25"/>
  <c r="Q235" i="25"/>
  <c r="R235" i="25"/>
  <c r="N235" i="25"/>
  <c r="R213" i="25"/>
  <c r="Q213" i="25"/>
  <c r="N213" i="25"/>
  <c r="Q173" i="25"/>
  <c r="L72" i="12" s="1"/>
  <c r="R72" i="12" s="1"/>
  <c r="R173" i="25"/>
  <c r="M72" i="12" s="1"/>
  <c r="S72" i="12" s="1"/>
  <c r="N173" i="25"/>
  <c r="I72" i="12" s="1"/>
  <c r="O72" i="12" s="1"/>
  <c r="R240" i="25"/>
  <c r="N240" i="25"/>
  <c r="Q240" i="25"/>
  <c r="Q151" i="25"/>
  <c r="R151" i="25"/>
  <c r="N151" i="25"/>
  <c r="R171" i="25"/>
  <c r="N171" i="25"/>
  <c r="Q171" i="25"/>
  <c r="Q197" i="25"/>
  <c r="N197" i="25"/>
  <c r="R197" i="25"/>
  <c r="R136" i="25"/>
  <c r="N136" i="25"/>
  <c r="Q136" i="25"/>
  <c r="Q247" i="25"/>
  <c r="R247" i="25"/>
  <c r="N247" i="25"/>
  <c r="R167" i="25"/>
  <c r="Q167" i="25"/>
  <c r="N167" i="25"/>
  <c r="N175" i="25"/>
  <c r="R175" i="25"/>
  <c r="N177" i="25"/>
  <c r="Q177" i="25"/>
  <c r="R177" i="25"/>
  <c r="N238" i="25"/>
  <c r="Q238" i="25"/>
  <c r="R238" i="25"/>
  <c r="N139" i="25"/>
  <c r="Q139" i="25"/>
  <c r="R139" i="25"/>
  <c r="N152" i="20"/>
  <c r="Q152" i="20"/>
  <c r="R152" i="20"/>
  <c r="R168" i="20"/>
  <c r="N168" i="20"/>
  <c r="Q168" i="20"/>
  <c r="R193" i="20"/>
  <c r="N193" i="20"/>
  <c r="Q193" i="20"/>
  <c r="N149" i="20"/>
  <c r="R149" i="20"/>
  <c r="R147" i="20"/>
  <c r="N147" i="20"/>
  <c r="Q147" i="20"/>
  <c r="N169" i="20"/>
  <c r="R169" i="20"/>
  <c r="Q169" i="20"/>
  <c r="N201" i="20"/>
  <c r="Q201" i="20"/>
  <c r="R201" i="20"/>
  <c r="Q205" i="20"/>
  <c r="R205" i="20"/>
  <c r="N205" i="20"/>
  <c r="R144" i="20"/>
  <c r="N144" i="20"/>
  <c r="Q144" i="20"/>
  <c r="R146" i="20"/>
  <c r="N146" i="20"/>
  <c r="Q225" i="20"/>
  <c r="R225" i="20"/>
  <c r="N225" i="20"/>
  <c r="Q200" i="20"/>
  <c r="R200" i="20"/>
  <c r="N200" i="20"/>
  <c r="N170" i="20"/>
  <c r="Q170" i="20"/>
  <c r="R170" i="20"/>
  <c r="Q178" i="20"/>
  <c r="R178" i="20"/>
  <c r="N178" i="20"/>
  <c r="Q156" i="20"/>
  <c r="R156" i="20"/>
  <c r="N156" i="20"/>
  <c r="Q252" i="20"/>
  <c r="R252" i="20"/>
  <c r="N252" i="20"/>
  <c r="N167" i="20"/>
  <c r="Q167" i="20"/>
  <c r="R167" i="20"/>
  <c r="N175" i="20"/>
  <c r="R175" i="20"/>
  <c r="Q175" i="20"/>
  <c r="R253" i="20"/>
  <c r="Q253" i="20"/>
  <c r="N253" i="20"/>
  <c r="Q183" i="20"/>
  <c r="N183" i="20"/>
  <c r="R183" i="20"/>
  <c r="R239" i="20"/>
  <c r="N239" i="20"/>
  <c r="Q239" i="20"/>
  <c r="Q235" i="20"/>
  <c r="R235" i="20"/>
  <c r="N235" i="20"/>
  <c r="Q212" i="20"/>
  <c r="R212" i="20"/>
  <c r="N212" i="20"/>
  <c r="R244" i="20"/>
  <c r="N244" i="20"/>
  <c r="Q244" i="20"/>
  <c r="N176" i="20"/>
  <c r="R176" i="20"/>
  <c r="Q176" i="20"/>
  <c r="N264" i="20"/>
  <c r="Q264" i="20"/>
  <c r="R264" i="20"/>
  <c r="R236" i="20"/>
  <c r="Q236" i="20"/>
  <c r="N236" i="20"/>
  <c r="Q206" i="20"/>
  <c r="N206" i="20"/>
  <c r="R206" i="20"/>
  <c r="N260" i="20"/>
  <c r="Q260" i="20"/>
  <c r="R260" i="20"/>
  <c r="R143" i="20"/>
  <c r="N143" i="20"/>
  <c r="Q143" i="20"/>
  <c r="Q226" i="20"/>
  <c r="N226" i="20"/>
  <c r="R226" i="20"/>
  <c r="Q179" i="20"/>
  <c r="N179" i="20"/>
  <c r="R179" i="20"/>
  <c r="N145" i="20"/>
  <c r="Q145" i="20"/>
  <c r="R145" i="20"/>
  <c r="N142" i="20"/>
  <c r="R142" i="20"/>
  <c r="N242" i="29"/>
  <c r="Q242" i="29"/>
  <c r="R242" i="29"/>
  <c r="Q223" i="29"/>
  <c r="N223" i="29"/>
  <c r="R223" i="29"/>
  <c r="N147" i="29"/>
  <c r="Q147" i="29"/>
  <c r="R147" i="29"/>
  <c r="R135" i="29"/>
  <c r="Q135" i="29"/>
  <c r="N135" i="29"/>
  <c r="Q203" i="29"/>
  <c r="R203" i="29"/>
  <c r="N203" i="29"/>
  <c r="N249" i="29"/>
  <c r="R249" i="29"/>
  <c r="Q249" i="29"/>
  <c r="R138" i="29"/>
  <c r="N138" i="29"/>
  <c r="Q138" i="29"/>
  <c r="R159" i="29"/>
  <c r="N159" i="29"/>
  <c r="Q159" i="29"/>
  <c r="R220" i="29"/>
  <c r="Q220" i="29"/>
  <c r="N220" i="29"/>
  <c r="Q238" i="29"/>
  <c r="R238" i="29"/>
  <c r="N238" i="29"/>
  <c r="R156" i="29"/>
  <c r="N156" i="29"/>
  <c r="Q156" i="29"/>
  <c r="Q261" i="29"/>
  <c r="R261" i="29"/>
  <c r="N261" i="29"/>
  <c r="Q167" i="29"/>
  <c r="R167" i="29"/>
  <c r="N167" i="29"/>
  <c r="R180" i="29"/>
  <c r="Q180" i="29"/>
  <c r="N180" i="29"/>
  <c r="Q237" i="29"/>
  <c r="R237" i="29"/>
  <c r="N237" i="29"/>
  <c r="R179" i="29"/>
  <c r="Q179" i="29"/>
  <c r="N179" i="29"/>
  <c r="Q139" i="29"/>
  <c r="R139" i="29"/>
  <c r="N139" i="29"/>
  <c r="R168" i="29"/>
  <c r="N168" i="29"/>
  <c r="Q168" i="29"/>
  <c r="R165" i="29"/>
  <c r="Q165" i="29"/>
  <c r="N165" i="29"/>
  <c r="Q235" i="29"/>
  <c r="N235" i="29"/>
  <c r="R235" i="29"/>
  <c r="R157" i="29"/>
  <c r="N157" i="29"/>
  <c r="Q157" i="29"/>
  <c r="Q254" i="29"/>
  <c r="N254" i="29"/>
  <c r="R254" i="29"/>
  <c r="Q141" i="29"/>
  <c r="N141" i="29"/>
  <c r="R141" i="29"/>
  <c r="R184" i="29"/>
  <c r="N184" i="29"/>
  <c r="Q184" i="29"/>
  <c r="R246" i="29"/>
  <c r="Q246" i="29"/>
  <c r="N246" i="29"/>
  <c r="N258" i="29"/>
  <c r="R258" i="29"/>
  <c r="Q258" i="29"/>
  <c r="N188" i="29"/>
  <c r="R188" i="29"/>
  <c r="Q188" i="29"/>
  <c r="Q210" i="29"/>
  <c r="N210" i="29"/>
  <c r="R210" i="29"/>
  <c r="R166" i="29"/>
  <c r="N166" i="29"/>
  <c r="Q166" i="29"/>
  <c r="R191" i="29"/>
  <c r="N191" i="29"/>
  <c r="Q191" i="29"/>
  <c r="N187" i="29"/>
  <c r="Q187" i="29"/>
  <c r="R187" i="29"/>
  <c r="N134" i="29"/>
  <c r="Q134" i="29"/>
  <c r="R134" i="29"/>
  <c r="N189" i="29"/>
  <c r="R189" i="29"/>
  <c r="Q189" i="29"/>
  <c r="N154" i="29"/>
  <c r="R154" i="29"/>
  <c r="Q154" i="29"/>
  <c r="S240" i="31"/>
  <c r="O240" i="31"/>
  <c r="O144" i="31"/>
  <c r="S144" i="31"/>
  <c r="S243" i="31"/>
  <c r="O243" i="31"/>
  <c r="S202" i="31"/>
  <c r="O202" i="31"/>
  <c r="S238" i="31"/>
  <c r="O238" i="31"/>
  <c r="S247" i="31"/>
  <c r="O247" i="31"/>
  <c r="Q152" i="31"/>
  <c r="S152" i="31"/>
  <c r="O152" i="31"/>
  <c r="Q254" i="31"/>
  <c r="O254" i="31"/>
  <c r="S254" i="31"/>
  <c r="O220" i="31"/>
  <c r="S220" i="31"/>
  <c r="S270" i="31"/>
  <c r="N94" i="12" s="1"/>
  <c r="T94" i="12" s="1"/>
  <c r="O270" i="31"/>
  <c r="J94" i="12" s="1"/>
  <c r="P94" i="12" s="1"/>
  <c r="S255" i="31"/>
  <c r="O255" i="31"/>
  <c r="S205" i="31"/>
  <c r="O205" i="31"/>
  <c r="S227" i="31"/>
  <c r="O227" i="31"/>
  <c r="S215" i="31"/>
  <c r="O215" i="31"/>
  <c r="S269" i="31"/>
  <c r="O269" i="31"/>
  <c r="S261" i="31"/>
  <c r="O261" i="31"/>
  <c r="O228" i="31"/>
  <c r="S228" i="31"/>
  <c r="S248" i="31"/>
  <c r="O248" i="31"/>
  <c r="S213" i="31"/>
  <c r="O213" i="31"/>
  <c r="S179" i="31"/>
  <c r="O179" i="31"/>
  <c r="S207" i="31"/>
  <c r="O207" i="31"/>
  <c r="O183" i="31"/>
  <c r="S183" i="31"/>
  <c r="O230" i="31"/>
  <c r="S230" i="31"/>
  <c r="O226" i="31"/>
  <c r="S226" i="31"/>
  <c r="S134" i="31"/>
  <c r="O134" i="31"/>
  <c r="S145" i="31"/>
  <c r="O145" i="31"/>
  <c r="S171" i="31"/>
  <c r="O171" i="31"/>
  <c r="S157" i="31"/>
  <c r="O157" i="31"/>
  <c r="O161" i="31"/>
  <c r="S161" i="31"/>
  <c r="O165" i="31"/>
  <c r="S165" i="31"/>
  <c r="O200" i="31"/>
  <c r="S200" i="31"/>
  <c r="O251" i="31"/>
  <c r="S251" i="31"/>
  <c r="O158" i="31"/>
  <c r="S158" i="31"/>
  <c r="S148" i="31"/>
  <c r="O148" i="31"/>
  <c r="S172" i="31"/>
  <c r="O172" i="31"/>
  <c r="O250" i="18"/>
  <c r="S250" i="18"/>
  <c r="O228" i="18"/>
  <c r="S228" i="18"/>
  <c r="S251" i="18"/>
  <c r="O251" i="18"/>
  <c r="O252" i="18"/>
  <c r="S252" i="18"/>
  <c r="O247" i="18"/>
  <c r="S247" i="18"/>
  <c r="O148" i="18"/>
  <c r="S148" i="18"/>
  <c r="S192" i="18"/>
  <c r="O192" i="18"/>
  <c r="S165" i="18"/>
  <c r="O165" i="18"/>
  <c r="S187" i="18"/>
  <c r="O187" i="18"/>
  <c r="O225" i="18"/>
  <c r="S225" i="18"/>
  <c r="O265" i="18"/>
  <c r="S265" i="18"/>
  <c r="S175" i="18"/>
  <c r="O175" i="18"/>
  <c r="S159" i="18"/>
  <c r="O159" i="18"/>
  <c r="S180" i="18"/>
  <c r="O180" i="18"/>
  <c r="S194" i="18"/>
  <c r="O194" i="18"/>
  <c r="S158" i="18"/>
  <c r="O158" i="18"/>
  <c r="O267" i="18"/>
  <c r="S267" i="18"/>
  <c r="O164" i="18"/>
  <c r="S164" i="18"/>
  <c r="S222" i="18"/>
  <c r="O222" i="18"/>
  <c r="O143" i="18"/>
  <c r="S143" i="18"/>
  <c r="O253" i="18"/>
  <c r="S253" i="18"/>
  <c r="O184" i="18"/>
  <c r="S184" i="18"/>
  <c r="S163" i="18"/>
  <c r="O163" i="18"/>
  <c r="O261" i="18"/>
  <c r="S261" i="18"/>
  <c r="O168" i="18"/>
  <c r="S168" i="18"/>
  <c r="Q173" i="18"/>
  <c r="L79" i="12" s="1"/>
  <c r="R79" i="12" s="1"/>
  <c r="S173" i="18"/>
  <c r="N79" i="12" s="1"/>
  <c r="T79" i="12" s="1"/>
  <c r="O173" i="18"/>
  <c r="J79" i="12" s="1"/>
  <c r="P79" i="12" s="1"/>
  <c r="S260" i="18"/>
  <c r="O260" i="18"/>
  <c r="S177" i="18"/>
  <c r="O177" i="18"/>
  <c r="O201" i="18"/>
  <c r="S201" i="18"/>
  <c r="O161" i="18"/>
  <c r="S161" i="18"/>
  <c r="O217" i="18"/>
  <c r="S217" i="18"/>
  <c r="O193" i="18"/>
  <c r="S193" i="18"/>
  <c r="O238" i="18"/>
  <c r="S238" i="18"/>
  <c r="O186" i="18"/>
  <c r="S186" i="18"/>
  <c r="Q178" i="22"/>
  <c r="R178" i="22"/>
  <c r="N178" i="22"/>
  <c r="Q170" i="22"/>
  <c r="N170" i="22"/>
  <c r="R170" i="22"/>
  <c r="Q246" i="22"/>
  <c r="R246" i="22"/>
  <c r="N246" i="22"/>
  <c r="R179" i="22"/>
  <c r="Q179" i="22"/>
  <c r="N179" i="22"/>
  <c r="N231" i="22"/>
  <c r="Q231" i="22"/>
  <c r="R231" i="22"/>
  <c r="Q153" i="22"/>
  <c r="R153" i="22"/>
  <c r="N153" i="22"/>
  <c r="Q135" i="22"/>
  <c r="R135" i="22"/>
  <c r="N135" i="22"/>
  <c r="R224" i="22"/>
  <c r="Q224" i="22"/>
  <c r="N224" i="22"/>
  <c r="R255" i="22"/>
  <c r="N255" i="22"/>
  <c r="Q255" i="22"/>
  <c r="N240" i="22"/>
  <c r="Q240" i="22"/>
  <c r="R240" i="22"/>
  <c r="R166" i="22"/>
  <c r="Q166" i="22"/>
  <c r="N166" i="22"/>
  <c r="Q243" i="22"/>
  <c r="N243" i="22"/>
  <c r="R243" i="22"/>
  <c r="R150" i="22"/>
  <c r="Q150" i="22"/>
  <c r="N150" i="22"/>
  <c r="R197" i="22"/>
  <c r="N197" i="22"/>
  <c r="Q197" i="22"/>
  <c r="N136" i="22"/>
  <c r="Q136" i="22"/>
  <c r="R136" i="22"/>
  <c r="N222" i="22"/>
  <c r="R222" i="22"/>
  <c r="Q222" i="22"/>
  <c r="R180" i="22"/>
  <c r="N180" i="22"/>
  <c r="Q180" i="22"/>
  <c r="R247" i="22"/>
  <c r="Q247" i="22"/>
  <c r="N247" i="22"/>
  <c r="N174" i="22"/>
  <c r="R174" i="22"/>
  <c r="Q174" i="22"/>
  <c r="N183" i="22"/>
  <c r="Q183" i="22"/>
  <c r="R183" i="22"/>
  <c r="N253" i="22"/>
  <c r="Q253" i="22"/>
  <c r="R253" i="22"/>
  <c r="N233" i="22"/>
  <c r="Q233" i="22"/>
  <c r="R233" i="22"/>
  <c r="R258" i="22"/>
  <c r="N258" i="22"/>
  <c r="Q258" i="22"/>
  <c r="R163" i="22"/>
  <c r="N163" i="22"/>
  <c r="Q163" i="22"/>
  <c r="N190" i="22"/>
  <c r="Q190" i="22"/>
  <c r="R190" i="22"/>
  <c r="R232" i="22"/>
  <c r="N232" i="22"/>
  <c r="Q232" i="22"/>
  <c r="Q198" i="22"/>
  <c r="R198" i="22"/>
  <c r="N198" i="22"/>
  <c r="R265" i="22"/>
  <c r="N265" i="22"/>
  <c r="Q265" i="22"/>
  <c r="Q175" i="22"/>
  <c r="N175" i="22"/>
  <c r="R175" i="22"/>
  <c r="Q256" i="22"/>
  <c r="N256" i="22"/>
  <c r="R256" i="22"/>
  <c r="N134" i="22"/>
  <c r="Q134" i="22"/>
  <c r="R134" i="22"/>
  <c r="N262" i="22"/>
  <c r="R262" i="22"/>
  <c r="Q262" i="22"/>
  <c r="R260" i="22"/>
  <c r="N260" i="22"/>
  <c r="R230" i="22"/>
  <c r="N230" i="22"/>
  <c r="Q230" i="22"/>
  <c r="S222" i="39"/>
  <c r="O222" i="39"/>
  <c r="S235" i="39"/>
  <c r="O235" i="39"/>
  <c r="O171" i="39"/>
  <c r="S171" i="39"/>
  <c r="O220" i="39"/>
  <c r="S220" i="39"/>
  <c r="S245" i="39"/>
  <c r="O245" i="39"/>
  <c r="O164" i="39"/>
  <c r="S164" i="39"/>
  <c r="S184" i="39"/>
  <c r="O184" i="39"/>
  <c r="S141" i="39"/>
  <c r="O141" i="39"/>
  <c r="O202" i="39"/>
  <c r="S202" i="39"/>
  <c r="S216" i="39"/>
  <c r="O216" i="39"/>
  <c r="S136" i="39"/>
  <c r="O136" i="39"/>
  <c r="S241" i="39"/>
  <c r="O241" i="39"/>
  <c r="S263" i="32"/>
  <c r="O263" i="32"/>
  <c r="S206" i="32"/>
  <c r="O206" i="32"/>
  <c r="O152" i="32"/>
  <c r="S152" i="32"/>
  <c r="S220" i="32"/>
  <c r="O220" i="32"/>
  <c r="S236" i="32"/>
  <c r="O236" i="32"/>
  <c r="O219" i="32"/>
  <c r="S219" i="32"/>
  <c r="S249" i="32"/>
  <c r="O249" i="32"/>
  <c r="S185" i="32"/>
  <c r="O185" i="32"/>
  <c r="S228" i="32"/>
  <c r="O228" i="32"/>
  <c r="S194" i="32"/>
  <c r="O194" i="32"/>
  <c r="O170" i="32"/>
  <c r="S170" i="32"/>
  <c r="N178" i="32"/>
  <c r="Q178" i="32"/>
  <c r="R178" i="32"/>
  <c r="R247" i="32"/>
  <c r="N247" i="32"/>
  <c r="Q247" i="32"/>
  <c r="N222" i="32"/>
  <c r="R222" i="32"/>
  <c r="Q222" i="32"/>
  <c r="N265" i="32"/>
  <c r="Q265" i="32"/>
  <c r="R265" i="32"/>
  <c r="N150" i="32"/>
  <c r="R150" i="32"/>
  <c r="Q150" i="32"/>
  <c r="Q253" i="32"/>
  <c r="R253" i="32"/>
  <c r="N253" i="32"/>
  <c r="R192" i="32"/>
  <c r="N192" i="32"/>
  <c r="Q192" i="32"/>
  <c r="Q158" i="32"/>
  <c r="N158" i="32"/>
  <c r="R158" i="32"/>
  <c r="R182" i="32"/>
  <c r="N182" i="32"/>
  <c r="Q182" i="32"/>
  <c r="Q181" i="32"/>
  <c r="N181" i="32"/>
  <c r="R181" i="32"/>
  <c r="N238" i="32"/>
  <c r="R238" i="32"/>
  <c r="Q238" i="32"/>
  <c r="Q216" i="23"/>
  <c r="R216" i="23"/>
  <c r="N216" i="23"/>
  <c r="R185" i="23"/>
  <c r="Q185" i="23"/>
  <c r="N185" i="23"/>
  <c r="N139" i="23"/>
  <c r="Q139" i="23"/>
  <c r="R139" i="23"/>
  <c r="N155" i="23"/>
  <c r="Q155" i="23"/>
  <c r="R155" i="23"/>
  <c r="N178" i="23"/>
  <c r="Q178" i="23"/>
  <c r="R178" i="23"/>
  <c r="Q223" i="23"/>
  <c r="R223" i="23"/>
  <c r="N223" i="23"/>
  <c r="Q146" i="23"/>
  <c r="R146" i="23"/>
  <c r="N146" i="23"/>
  <c r="R176" i="23"/>
  <c r="Q176" i="23"/>
  <c r="N176" i="23"/>
  <c r="R171" i="23"/>
  <c r="N171" i="23"/>
  <c r="Q171" i="23"/>
  <c r="Q212" i="23"/>
  <c r="R212" i="23"/>
  <c r="N212" i="23"/>
  <c r="N260" i="23"/>
  <c r="R260" i="23"/>
  <c r="Q260" i="23"/>
  <c r="N209" i="23"/>
  <c r="R209" i="23"/>
  <c r="Q209" i="23"/>
  <c r="S196" i="30"/>
  <c r="O196" i="30"/>
  <c r="S190" i="30"/>
  <c r="O190" i="30"/>
  <c r="S192" i="30"/>
  <c r="O192" i="30"/>
  <c r="S200" i="30"/>
  <c r="O200" i="30"/>
  <c r="S263" i="30"/>
  <c r="O263" i="30"/>
  <c r="O228" i="30"/>
  <c r="S228" i="30"/>
  <c r="S236" i="30"/>
  <c r="O236" i="30"/>
  <c r="O182" i="30"/>
  <c r="S182" i="30"/>
  <c r="O171" i="30"/>
  <c r="S171" i="30"/>
  <c r="O215" i="30"/>
  <c r="S215" i="30"/>
  <c r="S163" i="30"/>
  <c r="O163" i="30"/>
  <c r="O137" i="30"/>
  <c r="S137" i="30"/>
  <c r="Q268" i="30"/>
  <c r="N268" i="30"/>
  <c r="R268" i="30"/>
  <c r="Q232" i="30"/>
  <c r="R232" i="30"/>
  <c r="N232" i="30"/>
  <c r="N224" i="30"/>
  <c r="R224" i="30"/>
  <c r="Q224" i="30"/>
  <c r="N258" i="30"/>
  <c r="R258" i="30"/>
  <c r="Q258" i="30"/>
  <c r="R234" i="30"/>
  <c r="Q234" i="30"/>
  <c r="N234" i="30"/>
  <c r="Q179" i="30"/>
  <c r="R179" i="30"/>
  <c r="N179" i="30"/>
  <c r="Q233" i="30"/>
  <c r="N233" i="30"/>
  <c r="R233" i="30"/>
  <c r="R216" i="30"/>
  <c r="N216" i="30"/>
  <c r="Q216" i="30"/>
  <c r="N209" i="30"/>
  <c r="R209" i="30"/>
  <c r="Q209" i="30"/>
  <c r="Q136" i="30"/>
  <c r="N136" i="30"/>
  <c r="R136" i="30"/>
  <c r="O176" i="24"/>
  <c r="S176" i="24"/>
  <c r="O220" i="24"/>
  <c r="S220" i="24"/>
  <c r="S190" i="24"/>
  <c r="O190" i="24"/>
  <c r="S208" i="24"/>
  <c r="O208" i="24"/>
  <c r="O259" i="24"/>
  <c r="S259" i="24"/>
  <c r="O163" i="24"/>
  <c r="S163" i="24"/>
  <c r="S154" i="24"/>
  <c r="O154" i="24"/>
  <c r="S231" i="24"/>
  <c r="O231" i="24"/>
  <c r="O164" i="24"/>
  <c r="S164" i="24"/>
  <c r="O192" i="24"/>
  <c r="S192" i="24"/>
  <c r="O247" i="24"/>
  <c r="S247" i="24"/>
  <c r="O143" i="24"/>
  <c r="S143" i="24"/>
  <c r="R158" i="14"/>
  <c r="N158" i="14"/>
  <c r="Q158" i="14"/>
  <c r="R215" i="14"/>
  <c r="Q215" i="14"/>
  <c r="N215" i="14"/>
  <c r="Q160" i="14"/>
  <c r="N160" i="14"/>
  <c r="R160" i="14"/>
  <c r="R221" i="14"/>
  <c r="N221" i="14"/>
  <c r="Q221" i="14"/>
  <c r="N211" i="14"/>
  <c r="R211" i="14"/>
  <c r="Q211" i="14"/>
  <c r="R262" i="14"/>
  <c r="N262" i="14"/>
  <c r="Q262" i="14"/>
  <c r="Q254" i="14"/>
  <c r="R254" i="14"/>
  <c r="N254" i="14"/>
  <c r="R156" i="14"/>
  <c r="Q156" i="14"/>
  <c r="N156" i="14"/>
  <c r="N144" i="14"/>
  <c r="Q144" i="14"/>
  <c r="R144" i="14"/>
  <c r="Q140" i="14"/>
  <c r="R140" i="14"/>
  <c r="N140" i="14"/>
  <c r="Q134" i="14"/>
  <c r="R134" i="14"/>
  <c r="N134" i="14"/>
  <c r="N185" i="14"/>
  <c r="R185" i="14"/>
  <c r="Q185" i="14"/>
  <c r="S270" i="20"/>
  <c r="N106" i="12" s="1"/>
  <c r="T106" i="12" s="1"/>
  <c r="O270" i="20"/>
  <c r="J106" i="12" s="1"/>
  <c r="P106" i="12" s="1"/>
  <c r="S137" i="20"/>
  <c r="O137" i="20"/>
  <c r="O253" i="20"/>
  <c r="S253" i="20"/>
  <c r="O268" i="20"/>
  <c r="S268" i="20"/>
  <c r="O266" i="20"/>
  <c r="S266" i="20"/>
  <c r="S238" i="20"/>
  <c r="O238" i="20"/>
  <c r="O230" i="20"/>
  <c r="S230" i="20"/>
  <c r="O259" i="20"/>
  <c r="S259" i="20"/>
  <c r="S244" i="20"/>
  <c r="O244" i="20"/>
  <c r="S223" i="20"/>
  <c r="O223" i="20"/>
  <c r="O222" i="20"/>
  <c r="S222" i="20"/>
  <c r="Q213" i="24"/>
  <c r="R213" i="24"/>
  <c r="N213" i="24"/>
  <c r="R249" i="24"/>
  <c r="Q249" i="24"/>
  <c r="N249" i="24"/>
  <c r="N223" i="24"/>
  <c r="R223" i="24"/>
  <c r="Q223" i="24"/>
  <c r="Q227" i="24"/>
  <c r="N227" i="24"/>
  <c r="R227" i="24"/>
  <c r="N214" i="24"/>
  <c r="Q214" i="24"/>
  <c r="R214" i="24"/>
  <c r="N243" i="24"/>
  <c r="R243" i="24"/>
  <c r="Q243" i="24"/>
  <c r="N199" i="24"/>
  <c r="Q199" i="24"/>
  <c r="R199" i="24"/>
  <c r="R178" i="24"/>
  <c r="N178" i="24"/>
  <c r="Q178" i="24"/>
  <c r="R247" i="24"/>
  <c r="N247" i="24"/>
  <c r="Q247" i="24"/>
  <c r="R256" i="24"/>
  <c r="N256" i="24"/>
  <c r="Q256" i="24"/>
  <c r="N181" i="24"/>
  <c r="Q181" i="24"/>
  <c r="R181" i="24"/>
  <c r="S152" i="26"/>
  <c r="O152" i="26"/>
  <c r="O233" i="26"/>
  <c r="S233" i="26"/>
  <c r="O169" i="26"/>
  <c r="S169" i="26"/>
  <c r="S257" i="26"/>
  <c r="O257" i="26"/>
  <c r="O236" i="26"/>
  <c r="S236" i="26"/>
  <c r="S232" i="26"/>
  <c r="O232" i="26"/>
  <c r="O248" i="26"/>
  <c r="S248" i="26"/>
  <c r="S199" i="26"/>
  <c r="O199" i="26"/>
  <c r="S265" i="26"/>
  <c r="O265" i="26"/>
  <c r="O207" i="26"/>
  <c r="S207" i="26"/>
  <c r="S244" i="38"/>
  <c r="O244" i="38"/>
  <c r="S210" i="38"/>
  <c r="O210" i="38"/>
  <c r="O164" i="38"/>
  <c r="S164" i="38"/>
  <c r="S168" i="38"/>
  <c r="O168" i="38"/>
  <c r="S161" i="38"/>
  <c r="O161" i="38"/>
  <c r="S170" i="38"/>
  <c r="O170" i="38"/>
  <c r="S158" i="38"/>
  <c r="O158" i="38"/>
  <c r="S253" i="38"/>
  <c r="O253" i="38"/>
  <c r="O166" i="38"/>
  <c r="S166" i="38"/>
  <c r="S259" i="38"/>
  <c r="O259" i="38"/>
  <c r="O241" i="38"/>
  <c r="S241" i="38"/>
  <c r="S255" i="38"/>
  <c r="O255" i="38"/>
  <c r="R191" i="39"/>
  <c r="Q191" i="39"/>
  <c r="N191" i="39"/>
  <c r="Q256" i="39"/>
  <c r="N256" i="39"/>
  <c r="R256" i="39"/>
  <c r="N181" i="39"/>
  <c r="Q181" i="39"/>
  <c r="R181" i="39"/>
  <c r="R231" i="39"/>
  <c r="N231" i="39"/>
  <c r="Q231" i="39"/>
  <c r="R221" i="39"/>
  <c r="N221" i="39"/>
  <c r="Q221" i="39"/>
  <c r="R209" i="39"/>
  <c r="Q209" i="39"/>
  <c r="N209" i="39"/>
  <c r="R194" i="39"/>
  <c r="N194" i="39"/>
  <c r="Q194" i="39"/>
  <c r="R243" i="39"/>
  <c r="N243" i="39"/>
  <c r="Q243" i="39"/>
  <c r="R250" i="39"/>
  <c r="N250" i="39"/>
  <c r="Q250" i="39"/>
  <c r="N163" i="39"/>
  <c r="R163" i="39"/>
  <c r="Q163" i="39"/>
  <c r="N203" i="39"/>
  <c r="Q203" i="39"/>
  <c r="R203" i="39"/>
  <c r="O140" i="29"/>
  <c r="S140" i="29"/>
  <c r="S167" i="29"/>
  <c r="O167" i="29"/>
  <c r="S154" i="29"/>
  <c r="O154" i="29"/>
  <c r="O238" i="29"/>
  <c r="S238" i="29"/>
  <c r="O153" i="29"/>
  <c r="S153" i="29"/>
  <c r="S208" i="29"/>
  <c r="O208" i="29"/>
  <c r="S185" i="29"/>
  <c r="O185" i="29"/>
  <c r="O155" i="29"/>
  <c r="S155" i="29"/>
  <c r="S198" i="29"/>
  <c r="O198" i="29"/>
  <c r="O220" i="29"/>
  <c r="S220" i="29"/>
  <c r="S248" i="29"/>
  <c r="O248" i="29"/>
  <c r="S245" i="29"/>
  <c r="O245" i="29"/>
  <c r="Q164" i="26"/>
  <c r="R164" i="26"/>
  <c r="N164" i="26"/>
  <c r="N226" i="26"/>
  <c r="R226" i="26"/>
  <c r="Q226" i="26"/>
  <c r="Q148" i="26"/>
  <c r="N148" i="26"/>
  <c r="R148" i="26"/>
  <c r="Q150" i="26"/>
  <c r="N150" i="26"/>
  <c r="R150" i="26"/>
  <c r="N144" i="26"/>
  <c r="Q144" i="26"/>
  <c r="R144" i="26"/>
  <c r="R260" i="26"/>
  <c r="N260" i="26"/>
  <c r="Q260" i="26"/>
  <c r="Q182" i="26"/>
  <c r="R182" i="26"/>
  <c r="N182" i="26"/>
  <c r="N200" i="26"/>
  <c r="Q200" i="26"/>
  <c r="R200" i="26"/>
  <c r="Q158" i="26"/>
  <c r="N158" i="26"/>
  <c r="R158" i="26"/>
  <c r="Q176" i="26"/>
  <c r="N176" i="26"/>
  <c r="R176" i="26"/>
  <c r="N202" i="26"/>
  <c r="Q202" i="26"/>
  <c r="R202" i="26"/>
  <c r="N258" i="26"/>
  <c r="R258" i="26"/>
  <c r="Q258" i="26"/>
  <c r="Q190" i="31"/>
  <c r="N190" i="31"/>
  <c r="R190" i="31"/>
  <c r="N196" i="31"/>
  <c r="R196" i="31"/>
  <c r="Q196" i="31"/>
  <c r="Q160" i="31"/>
  <c r="R160" i="31"/>
  <c r="N160" i="31"/>
  <c r="Q220" i="31"/>
  <c r="R220" i="31"/>
  <c r="N220" i="31"/>
  <c r="N223" i="31"/>
  <c r="R223" i="31"/>
  <c r="Q223" i="31"/>
  <c r="Q140" i="31"/>
  <c r="R140" i="31"/>
  <c r="N140" i="31"/>
  <c r="N257" i="31"/>
  <c r="Q257" i="31"/>
  <c r="R257" i="31"/>
  <c r="Q180" i="31"/>
  <c r="R180" i="31"/>
  <c r="N180" i="31"/>
  <c r="R218" i="31"/>
  <c r="N218" i="31"/>
  <c r="Q218" i="31"/>
  <c r="R210" i="31"/>
  <c r="N210" i="31"/>
  <c r="Q210" i="31"/>
  <c r="Q147" i="31"/>
  <c r="N147" i="31"/>
  <c r="R147" i="31"/>
  <c r="Q137" i="31"/>
  <c r="R137" i="31"/>
  <c r="N137" i="31"/>
  <c r="O214" i="22"/>
  <c r="S214" i="22"/>
  <c r="O185" i="22"/>
  <c r="S185" i="22"/>
  <c r="S160" i="22"/>
  <c r="O160" i="22"/>
  <c r="S147" i="22"/>
  <c r="O147" i="22"/>
  <c r="S225" i="22"/>
  <c r="O225" i="22"/>
  <c r="S258" i="22"/>
  <c r="O258" i="22"/>
  <c r="O208" i="22"/>
  <c r="S208" i="22"/>
  <c r="S226" i="22"/>
  <c r="O226" i="22"/>
  <c r="S166" i="22"/>
  <c r="O166" i="22"/>
  <c r="O268" i="22"/>
  <c r="S268" i="22"/>
  <c r="S191" i="22"/>
  <c r="O191" i="22"/>
  <c r="S149" i="14"/>
  <c r="O149" i="14"/>
  <c r="O174" i="14"/>
  <c r="S174" i="14"/>
  <c r="O233" i="14"/>
  <c r="S233" i="14"/>
  <c r="S168" i="14"/>
  <c r="O168" i="14"/>
  <c r="S228" i="14"/>
  <c r="O228" i="14"/>
  <c r="S239" i="14"/>
  <c r="O239" i="14"/>
  <c r="S217" i="14"/>
  <c r="O217" i="14"/>
  <c r="S238" i="14"/>
  <c r="O238" i="14"/>
  <c r="O173" i="14"/>
  <c r="J68" i="12" s="1"/>
  <c r="P68" i="12" s="1"/>
  <c r="S173" i="14"/>
  <c r="N68" i="12" s="1"/>
  <c r="T68" i="12" s="1"/>
  <c r="S160" i="14"/>
  <c r="O160" i="14"/>
  <c r="O222" i="14"/>
  <c r="S222" i="14"/>
  <c r="S135" i="14"/>
  <c r="O135" i="14"/>
  <c r="R248" i="18"/>
  <c r="Q248" i="18"/>
  <c r="N248" i="18"/>
  <c r="R214" i="18"/>
  <c r="Q214" i="18"/>
  <c r="N214" i="18"/>
  <c r="Q245" i="18"/>
  <c r="N245" i="18"/>
  <c r="R245" i="18"/>
  <c r="N262" i="18"/>
  <c r="Q262" i="18"/>
  <c r="R262" i="18"/>
  <c r="R237" i="18"/>
  <c r="Q237" i="18"/>
  <c r="N237" i="18"/>
  <c r="N218" i="18"/>
  <c r="R218" i="18"/>
  <c r="Q218" i="18"/>
  <c r="Q187" i="18"/>
  <c r="N187" i="18"/>
  <c r="R187" i="18"/>
  <c r="N175" i="18"/>
  <c r="R175" i="18"/>
  <c r="Q175" i="18"/>
  <c r="Q148" i="18"/>
  <c r="N148" i="18"/>
  <c r="R148" i="18"/>
  <c r="N259" i="18"/>
  <c r="Q259" i="18"/>
  <c r="R259" i="18"/>
  <c r="R168" i="18"/>
  <c r="N168" i="18"/>
  <c r="Q168" i="18"/>
  <c r="N147" i="38"/>
  <c r="Q147" i="38"/>
  <c r="R147" i="38"/>
  <c r="Q181" i="38"/>
  <c r="R181" i="38"/>
  <c r="N181" i="38"/>
  <c r="N172" i="38"/>
  <c r="R172" i="38"/>
  <c r="Q172" i="38"/>
  <c r="R261" i="38"/>
  <c r="N261" i="38"/>
  <c r="Q261" i="38"/>
  <c r="N225" i="38"/>
  <c r="Q225" i="38"/>
  <c r="R225" i="38"/>
  <c r="R255" i="38"/>
  <c r="N255" i="38"/>
  <c r="Q255" i="38"/>
  <c r="N195" i="38"/>
  <c r="Q195" i="38"/>
  <c r="R195" i="38"/>
  <c r="R196" i="38"/>
  <c r="N196" i="38"/>
  <c r="Q196" i="38"/>
  <c r="N161" i="38"/>
  <c r="Q161" i="38"/>
  <c r="R161" i="38"/>
  <c r="R158" i="38"/>
  <c r="N158" i="38"/>
  <c r="Q158" i="38"/>
  <c r="Q256" i="38"/>
  <c r="R256" i="38"/>
  <c r="N256" i="38"/>
  <c r="N134" i="38"/>
  <c r="Q134" i="38"/>
  <c r="R134" i="38"/>
  <c r="S264" i="23"/>
  <c r="O264" i="23"/>
  <c r="O164" i="23"/>
  <c r="S164" i="23"/>
  <c r="O175" i="23"/>
  <c r="S175" i="23"/>
  <c r="S136" i="23"/>
  <c r="O136" i="23"/>
  <c r="S254" i="23"/>
  <c r="O254" i="23"/>
  <c r="O159" i="23"/>
  <c r="S159" i="23"/>
  <c r="S174" i="23"/>
  <c r="O174" i="23"/>
  <c r="O219" i="23"/>
  <c r="S219" i="23"/>
  <c r="S239" i="23"/>
  <c r="O239" i="23"/>
  <c r="O226" i="23"/>
  <c r="S226" i="23"/>
  <c r="O172" i="23"/>
  <c r="S172" i="23"/>
  <c r="O216" i="23"/>
  <c r="S216" i="23"/>
  <c r="S207" i="25"/>
  <c r="O207" i="25"/>
  <c r="S143" i="25"/>
  <c r="O143" i="25"/>
  <c r="S172" i="25"/>
  <c r="O172" i="25"/>
  <c r="S169" i="25"/>
  <c r="O169" i="25"/>
  <c r="O211" i="25"/>
  <c r="S211" i="25"/>
  <c r="S209" i="25"/>
  <c r="O209" i="25"/>
  <c r="S258" i="25"/>
  <c r="O258" i="25"/>
  <c r="O177" i="25"/>
  <c r="S177" i="25"/>
  <c r="S234" i="25"/>
  <c r="O234" i="25"/>
  <c r="O218" i="25"/>
  <c r="S218" i="25"/>
  <c r="O147" i="25"/>
  <c r="S147" i="25"/>
  <c r="Q248" i="25"/>
  <c r="N248" i="25"/>
  <c r="R248" i="25"/>
  <c r="Q208" i="25"/>
  <c r="R208" i="25"/>
  <c r="N208" i="25"/>
  <c r="N156" i="25"/>
  <c r="Q156" i="25"/>
  <c r="R156" i="25"/>
  <c r="N231" i="25"/>
  <c r="R231" i="25"/>
  <c r="Q231" i="25"/>
  <c r="N218" i="25"/>
  <c r="Q218" i="25"/>
  <c r="R218" i="25"/>
  <c r="N224" i="25"/>
  <c r="Q224" i="25"/>
  <c r="R224" i="25"/>
  <c r="R166" i="25"/>
  <c r="Q166" i="25"/>
  <c r="N166" i="25"/>
  <c r="N154" i="25"/>
  <c r="Q154" i="25"/>
  <c r="R154" i="25"/>
  <c r="Q155" i="25"/>
  <c r="R155" i="25"/>
  <c r="N155" i="25"/>
  <c r="N198" i="25"/>
  <c r="Q198" i="25"/>
  <c r="R198" i="25"/>
  <c r="Q222" i="25"/>
  <c r="R222" i="25"/>
  <c r="N222" i="25"/>
  <c r="Q236" i="25"/>
  <c r="N236" i="25"/>
  <c r="R236" i="25"/>
  <c r="N140" i="25"/>
  <c r="R140" i="25"/>
  <c r="Q140" i="25"/>
  <c r="R184" i="20"/>
  <c r="N184" i="20"/>
  <c r="Q184" i="20"/>
  <c r="Q237" i="20"/>
  <c r="R237" i="20"/>
  <c r="N237" i="20"/>
  <c r="N155" i="20"/>
  <c r="R155" i="20"/>
  <c r="Q155" i="20"/>
  <c r="N249" i="20"/>
  <c r="R249" i="20"/>
  <c r="Q249" i="20"/>
  <c r="R254" i="20"/>
  <c r="N254" i="20"/>
  <c r="Q254" i="20"/>
  <c r="R270" i="20"/>
  <c r="M106" i="12" s="1"/>
  <c r="S106" i="12" s="1"/>
  <c r="N270" i="20"/>
  <c r="I106" i="12" s="1"/>
  <c r="O106" i="12" s="1"/>
  <c r="Q270" i="20"/>
  <c r="L106" i="12" s="1"/>
  <c r="R106" i="12" s="1"/>
  <c r="N227" i="20"/>
  <c r="Q227" i="20"/>
  <c r="R227" i="20"/>
  <c r="R136" i="20"/>
  <c r="N136" i="20"/>
  <c r="Q136" i="20"/>
  <c r="R162" i="20"/>
  <c r="N162" i="20"/>
  <c r="Q162" i="20"/>
  <c r="N139" i="20"/>
  <c r="Q139" i="20"/>
  <c r="R139" i="20"/>
  <c r="N210" i="20"/>
  <c r="R210" i="20"/>
  <c r="Q236" i="29"/>
  <c r="N236" i="29"/>
  <c r="R236" i="29"/>
  <c r="R252" i="29"/>
  <c r="N252" i="29"/>
  <c r="Q252" i="29"/>
  <c r="N145" i="29"/>
  <c r="Q145" i="29"/>
  <c r="R145" i="29"/>
  <c r="Q243" i="29"/>
  <c r="R243" i="29"/>
  <c r="N243" i="29"/>
  <c r="N205" i="29"/>
  <c r="R205" i="29"/>
  <c r="Q205" i="29"/>
  <c r="R170" i="29"/>
  <c r="N170" i="29"/>
  <c r="Q170" i="29"/>
  <c r="Q150" i="29"/>
  <c r="N150" i="29"/>
  <c r="R150" i="29"/>
  <c r="R148" i="29"/>
  <c r="N148" i="29"/>
  <c r="Q148" i="29"/>
  <c r="R144" i="29"/>
  <c r="N144" i="29"/>
  <c r="Q144" i="29"/>
  <c r="R164" i="29"/>
  <c r="N164" i="29"/>
  <c r="Q164" i="29"/>
  <c r="R259" i="29"/>
  <c r="N259" i="29"/>
  <c r="Q259" i="29"/>
  <c r="N222" i="29"/>
  <c r="R222" i="29"/>
  <c r="Q222" i="29"/>
  <c r="S212" i="31"/>
  <c r="O212" i="31"/>
  <c r="O218" i="31"/>
  <c r="S218" i="31"/>
  <c r="O170" i="31"/>
  <c r="S170" i="31"/>
  <c r="Q208" i="31"/>
  <c r="S208" i="31"/>
  <c r="O208" i="31"/>
  <c r="S206" i="31"/>
  <c r="O206" i="31"/>
  <c r="S196" i="31"/>
  <c r="O196" i="31"/>
  <c r="O210" i="31"/>
  <c r="S210" i="31"/>
  <c r="S260" i="31"/>
  <c r="O260" i="31"/>
  <c r="O182" i="31"/>
  <c r="S182" i="31"/>
  <c r="S173" i="31"/>
  <c r="N65" i="12" s="1"/>
  <c r="T65" i="12" s="1"/>
  <c r="O173" i="31"/>
  <c r="J65" i="12" s="1"/>
  <c r="P65" i="12" s="1"/>
  <c r="O140" i="31"/>
  <c r="S140" i="31"/>
  <c r="S214" i="18"/>
  <c r="O214" i="18"/>
  <c r="S262" i="18"/>
  <c r="O262" i="18"/>
  <c r="S145" i="18"/>
  <c r="O145" i="18"/>
  <c r="O257" i="18"/>
  <c r="S257" i="18"/>
  <c r="S259" i="18"/>
  <c r="O259" i="18"/>
  <c r="S219" i="18"/>
  <c r="O219" i="18"/>
  <c r="S270" i="18"/>
  <c r="N108" i="12" s="1"/>
  <c r="T108" i="12" s="1"/>
  <c r="O270" i="18"/>
  <c r="J108" i="12" s="1"/>
  <c r="P108" i="12" s="1"/>
  <c r="O195" i="18"/>
  <c r="S195" i="18"/>
  <c r="S166" i="18"/>
  <c r="O166" i="18"/>
  <c r="S215" i="18"/>
  <c r="O215" i="18"/>
  <c r="O213" i="18"/>
  <c r="S213" i="18"/>
  <c r="N219" i="22"/>
  <c r="Q219" i="22"/>
  <c r="R219" i="22"/>
  <c r="R181" i="22"/>
  <c r="N181" i="22"/>
  <c r="Q181" i="22"/>
  <c r="R237" i="22"/>
  <c r="N237" i="22"/>
  <c r="Q237" i="22"/>
  <c r="Q138" i="22"/>
  <c r="N138" i="22"/>
  <c r="R138" i="22"/>
  <c r="Q216" i="22"/>
  <c r="R216" i="22"/>
  <c r="N216" i="22"/>
  <c r="R148" i="22"/>
  <c r="N148" i="22"/>
  <c r="Q148" i="22"/>
  <c r="Q182" i="22"/>
  <c r="R182" i="22"/>
  <c r="N182" i="22"/>
  <c r="R235" i="22"/>
  <c r="Q235" i="22"/>
  <c r="N235" i="22"/>
  <c r="N229" i="22"/>
  <c r="R229" i="22"/>
  <c r="Q229" i="22"/>
  <c r="Q189" i="22"/>
  <c r="R189" i="22"/>
  <c r="N189" i="22"/>
  <c r="R221" i="22"/>
  <c r="N221" i="22"/>
  <c r="Q221" i="22"/>
  <c r="N27" i="8"/>
  <c r="S5" i="14"/>
  <c r="Q4" i="32"/>
  <c r="Q258" i="35"/>
  <c r="R216" i="35"/>
  <c r="R248" i="9"/>
  <c r="R166" i="35"/>
  <c r="Q251" i="35"/>
  <c r="R168" i="35"/>
  <c r="R239" i="35"/>
  <c r="Q248" i="35"/>
  <c r="R210" i="35"/>
  <c r="R205" i="35"/>
  <c r="R227" i="35"/>
  <c r="S237" i="39"/>
  <c r="O237" i="39"/>
  <c r="O182" i="39"/>
  <c r="S182" i="39"/>
  <c r="S144" i="39"/>
  <c r="O144" i="39"/>
  <c r="S239" i="39"/>
  <c r="O239" i="39"/>
  <c r="O259" i="39"/>
  <c r="S259" i="39"/>
  <c r="S238" i="39"/>
  <c r="O238" i="39"/>
  <c r="S161" i="39"/>
  <c r="O161" i="39"/>
  <c r="O176" i="39"/>
  <c r="S176" i="39"/>
  <c r="S139" i="39"/>
  <c r="O139" i="39"/>
  <c r="S213" i="39"/>
  <c r="O213" i="39"/>
  <c r="S153" i="39"/>
  <c r="O153" i="39"/>
  <c r="O218" i="39"/>
  <c r="S218" i="39"/>
  <c r="S255" i="39"/>
  <c r="O255" i="39"/>
  <c r="O175" i="39"/>
  <c r="S175" i="39"/>
  <c r="S214" i="39"/>
  <c r="O214" i="39"/>
  <c r="S143" i="39"/>
  <c r="O143" i="39"/>
  <c r="O211" i="39"/>
  <c r="S211" i="39"/>
  <c r="O173" i="39"/>
  <c r="J73" i="12" s="1"/>
  <c r="P73" i="12" s="1"/>
  <c r="S173" i="39"/>
  <c r="N73" i="12" s="1"/>
  <c r="T73" i="12" s="1"/>
  <c r="S183" i="39"/>
  <c r="O183" i="39"/>
  <c r="S158" i="39"/>
  <c r="O158" i="39"/>
  <c r="O204" i="39"/>
  <c r="S204" i="39"/>
  <c r="O248" i="39"/>
  <c r="S248" i="39"/>
  <c r="O156" i="39"/>
  <c r="S156" i="39"/>
  <c r="S268" i="39"/>
  <c r="O268" i="39"/>
  <c r="S199" i="39"/>
  <c r="O199" i="39"/>
  <c r="O181" i="39"/>
  <c r="S181" i="39"/>
  <c r="O257" i="39"/>
  <c r="S257" i="39"/>
  <c r="S243" i="39"/>
  <c r="O243" i="39"/>
  <c r="O172" i="39"/>
  <c r="S172" i="39"/>
  <c r="S232" i="39"/>
  <c r="O232" i="39"/>
  <c r="O178" i="39"/>
  <c r="S178" i="39"/>
  <c r="S227" i="39"/>
  <c r="O227" i="39"/>
  <c r="O230" i="39"/>
  <c r="S230" i="39"/>
  <c r="O263" i="39"/>
  <c r="S263" i="39"/>
  <c r="S188" i="32"/>
  <c r="O188" i="32"/>
  <c r="O235" i="32"/>
  <c r="S235" i="32"/>
  <c r="S191" i="32"/>
  <c r="O191" i="32"/>
  <c r="S144" i="32"/>
  <c r="O144" i="32"/>
  <c r="O239" i="32"/>
  <c r="S239" i="32"/>
  <c r="S187" i="32"/>
  <c r="O187" i="32"/>
  <c r="O156" i="32"/>
  <c r="S156" i="32"/>
  <c r="O141" i="32"/>
  <c r="S141" i="32"/>
  <c r="O153" i="32"/>
  <c r="S153" i="32"/>
  <c r="S204" i="32"/>
  <c r="O204" i="32"/>
  <c r="O253" i="32"/>
  <c r="S253" i="32"/>
  <c r="S243" i="32"/>
  <c r="O243" i="32"/>
  <c r="O149" i="32"/>
  <c r="S149" i="32"/>
  <c r="O237" i="32"/>
  <c r="S237" i="32"/>
  <c r="S259" i="32"/>
  <c r="O259" i="32"/>
  <c r="O233" i="32"/>
  <c r="S233" i="32"/>
  <c r="S212" i="32"/>
  <c r="O212" i="32"/>
  <c r="O199" i="32"/>
  <c r="S199" i="32"/>
  <c r="O246" i="32"/>
  <c r="S246" i="32"/>
  <c r="S257" i="32"/>
  <c r="O257" i="32"/>
  <c r="O184" i="32"/>
  <c r="S184" i="32"/>
  <c r="O139" i="32"/>
  <c r="S139" i="32"/>
  <c r="S224" i="32"/>
  <c r="O224" i="32"/>
  <c r="Q193" i="32"/>
  <c r="S193" i="32"/>
  <c r="O193" i="32"/>
  <c r="S250" i="32"/>
  <c r="O250" i="32"/>
  <c r="O182" i="32"/>
  <c r="S182" i="32"/>
  <c r="O265" i="32"/>
  <c r="S265" i="32"/>
  <c r="S180" i="32"/>
  <c r="O180" i="32"/>
  <c r="O159" i="32"/>
  <c r="S159" i="32"/>
  <c r="O210" i="32"/>
  <c r="S210" i="32"/>
  <c r="O231" i="32"/>
  <c r="S231" i="32"/>
  <c r="O223" i="32"/>
  <c r="S223" i="32"/>
  <c r="O202" i="32"/>
  <c r="S202" i="32"/>
  <c r="O178" i="32"/>
  <c r="S178" i="32"/>
  <c r="R171" i="32"/>
  <c r="N171" i="32"/>
  <c r="Q171" i="32"/>
  <c r="R259" i="32"/>
  <c r="Q259" i="32"/>
  <c r="N259" i="32"/>
  <c r="R190" i="32"/>
  <c r="N190" i="32"/>
  <c r="Q190" i="32"/>
  <c r="Q186" i="32"/>
  <c r="R186" i="32"/>
  <c r="N186" i="32"/>
  <c r="N213" i="32"/>
  <c r="Q213" i="32"/>
  <c r="R213" i="32"/>
  <c r="R198" i="32"/>
  <c r="N198" i="32"/>
  <c r="Q198" i="32"/>
  <c r="R169" i="32"/>
  <c r="N169" i="32"/>
  <c r="Q169" i="32"/>
  <c r="R208" i="32"/>
  <c r="N208" i="32"/>
  <c r="Q208" i="32"/>
  <c r="R268" i="32"/>
  <c r="N268" i="32"/>
  <c r="Q268" i="32"/>
  <c r="Q246" i="32"/>
  <c r="R246" i="32"/>
  <c r="N246" i="32"/>
  <c r="Q215" i="32"/>
  <c r="R215" i="32"/>
  <c r="N215" i="32"/>
  <c r="N216" i="32"/>
  <c r="Q216" i="32"/>
  <c r="R216" i="32"/>
  <c r="R234" i="32"/>
  <c r="Q234" i="32"/>
  <c r="N234" i="32"/>
  <c r="Q214" i="32"/>
  <c r="R214" i="32"/>
  <c r="N214" i="32"/>
  <c r="N152" i="32"/>
  <c r="R152" i="32"/>
  <c r="Q152" i="32"/>
  <c r="N162" i="32"/>
  <c r="R162" i="32"/>
  <c r="Q162" i="32"/>
  <c r="R220" i="32"/>
  <c r="Q220" i="32"/>
  <c r="N220" i="32"/>
  <c r="N201" i="32"/>
  <c r="R201" i="32"/>
  <c r="Q201" i="32"/>
  <c r="N254" i="32"/>
  <c r="Q254" i="32"/>
  <c r="R254" i="32"/>
  <c r="N151" i="32"/>
  <c r="Q151" i="32"/>
  <c r="R151" i="32"/>
  <c r="N173" i="32"/>
  <c r="I67" i="12" s="1"/>
  <c r="O67" i="12" s="1"/>
  <c r="Q173" i="32"/>
  <c r="L67" i="12" s="1"/>
  <c r="R67" i="12" s="1"/>
  <c r="R173" i="32"/>
  <c r="M67" i="12" s="1"/>
  <c r="S67" i="12" s="1"/>
  <c r="R167" i="32"/>
  <c r="N167" i="32"/>
  <c r="Q167" i="32"/>
  <c r="Q239" i="32"/>
  <c r="R239" i="32"/>
  <c r="N239" i="32"/>
  <c r="Q262" i="32"/>
  <c r="R262" i="32"/>
  <c r="N262" i="32"/>
  <c r="Q264" i="32"/>
  <c r="R264" i="32"/>
  <c r="N264" i="32"/>
  <c r="Q197" i="32"/>
  <c r="N197" i="32"/>
  <c r="R197" i="32"/>
  <c r="R257" i="32"/>
  <c r="N257" i="32"/>
  <c r="Q257" i="32"/>
  <c r="N170" i="32"/>
  <c r="Q170" i="32"/>
  <c r="R170" i="32"/>
  <c r="R177" i="32"/>
  <c r="N177" i="32"/>
  <c r="Q177" i="32"/>
  <c r="R194" i="32"/>
  <c r="N194" i="32"/>
  <c r="Q194" i="32"/>
  <c r="Q179" i="32"/>
  <c r="N179" i="32"/>
  <c r="R179" i="32"/>
  <c r="N267" i="32"/>
  <c r="Q267" i="32"/>
  <c r="R267" i="32"/>
  <c r="N135" i="32"/>
  <c r="Q135" i="32"/>
  <c r="R135" i="32"/>
  <c r="N244" i="32"/>
  <c r="R244" i="32"/>
  <c r="N143" i="23"/>
  <c r="Q143" i="23"/>
  <c r="R143" i="23"/>
  <c r="N236" i="23"/>
  <c r="R236" i="23"/>
  <c r="Q236" i="23"/>
  <c r="R195" i="23"/>
  <c r="Q195" i="23"/>
  <c r="N195" i="23"/>
  <c r="N263" i="23"/>
  <c r="Q263" i="23"/>
  <c r="R263" i="23"/>
  <c r="Q238" i="23"/>
  <c r="R238" i="23"/>
  <c r="N238" i="23"/>
  <c r="R254" i="23"/>
  <c r="N254" i="23"/>
  <c r="Q254" i="23"/>
  <c r="R226" i="23"/>
  <c r="N226" i="23"/>
  <c r="Q226" i="23"/>
  <c r="Q237" i="23"/>
  <c r="R237" i="23"/>
  <c r="N237" i="23"/>
  <c r="R218" i="23"/>
  <c r="N218" i="23"/>
  <c r="Q218" i="23"/>
  <c r="N177" i="23"/>
  <c r="R177" i="23"/>
  <c r="Q177" i="23"/>
  <c r="R168" i="23"/>
  <c r="N168" i="23"/>
  <c r="Q168" i="23"/>
  <c r="Q152" i="23"/>
  <c r="N152" i="23"/>
  <c r="R152" i="23"/>
  <c r="Q205" i="23"/>
  <c r="R205" i="23"/>
  <c r="N205" i="23"/>
  <c r="N193" i="23"/>
  <c r="Q193" i="23"/>
  <c r="R193" i="23"/>
  <c r="N234" i="23"/>
  <c r="Q234" i="23"/>
  <c r="R234" i="23"/>
  <c r="N148" i="23"/>
  <c r="R148" i="23"/>
  <c r="Q148" i="23"/>
  <c r="Q231" i="23"/>
  <c r="R231" i="23"/>
  <c r="N231" i="23"/>
  <c r="Q198" i="23"/>
  <c r="R198" i="23"/>
  <c r="N198" i="23"/>
  <c r="R251" i="23"/>
  <c r="Q251" i="23"/>
  <c r="N251" i="23"/>
  <c r="R213" i="23"/>
  <c r="N213" i="23"/>
  <c r="Q213" i="23"/>
  <c r="R258" i="23"/>
  <c r="N258" i="23"/>
  <c r="Q258" i="23"/>
  <c r="R208" i="23"/>
  <c r="N208" i="23"/>
  <c r="Q208" i="23"/>
  <c r="Q190" i="23"/>
  <c r="R190" i="23"/>
  <c r="N190" i="23"/>
  <c r="Q161" i="23"/>
  <c r="N161" i="23"/>
  <c r="R161" i="23"/>
  <c r="R232" i="23"/>
  <c r="Q232" i="23"/>
  <c r="N232" i="23"/>
  <c r="Q151" i="23"/>
  <c r="R151" i="23"/>
  <c r="N151" i="23"/>
  <c r="N220" i="23"/>
  <c r="Q220" i="23"/>
  <c r="R220" i="23"/>
  <c r="R250" i="23"/>
  <c r="N250" i="23"/>
  <c r="Q250" i="23"/>
  <c r="N217" i="23"/>
  <c r="R217" i="23"/>
  <c r="Q217" i="23"/>
  <c r="N189" i="23"/>
  <c r="R189" i="23"/>
  <c r="Q189" i="23"/>
  <c r="N149" i="23"/>
  <c r="R149" i="23"/>
  <c r="R173" i="23"/>
  <c r="M70" i="12" s="1"/>
  <c r="S70" i="12" s="1"/>
  <c r="N173" i="23"/>
  <c r="I70" i="12" s="1"/>
  <c r="O70" i="12" s="1"/>
  <c r="Q173" i="23"/>
  <c r="L70" i="12" s="1"/>
  <c r="R70" i="12" s="1"/>
  <c r="R135" i="23"/>
  <c r="N135" i="23"/>
  <c r="Q135" i="23"/>
  <c r="Q142" i="23"/>
  <c r="N142" i="23"/>
  <c r="R142" i="23"/>
  <c r="S153" i="30"/>
  <c r="O153" i="30"/>
  <c r="O172" i="30"/>
  <c r="S172" i="30"/>
  <c r="S257" i="30"/>
  <c r="O257" i="30"/>
  <c r="S198" i="30"/>
  <c r="O198" i="30"/>
  <c r="O261" i="30"/>
  <c r="S261" i="30"/>
  <c r="S175" i="30"/>
  <c r="O175" i="30"/>
  <c r="S245" i="30"/>
  <c r="O245" i="30"/>
  <c r="O241" i="30"/>
  <c r="S241" i="30"/>
  <c r="O143" i="30"/>
  <c r="S143" i="30"/>
  <c r="S235" i="30"/>
  <c r="O235" i="30"/>
  <c r="O222" i="30"/>
  <c r="S222" i="30"/>
  <c r="O227" i="30"/>
  <c r="S227" i="30"/>
  <c r="O191" i="30"/>
  <c r="S191" i="30"/>
  <c r="S243" i="30"/>
  <c r="O243" i="30"/>
  <c r="O206" i="30"/>
  <c r="S206" i="30"/>
  <c r="S237" i="30"/>
  <c r="O237" i="30"/>
  <c r="O238" i="30"/>
  <c r="S238" i="30"/>
  <c r="S229" i="30"/>
  <c r="O229" i="30"/>
  <c r="O164" i="30"/>
  <c r="S164" i="30"/>
  <c r="O223" i="30"/>
  <c r="S223" i="30"/>
  <c r="S197" i="30"/>
  <c r="O197" i="30"/>
  <c r="O226" i="30"/>
  <c r="S226" i="30"/>
  <c r="S136" i="30"/>
  <c r="O136" i="30"/>
  <c r="O250" i="30"/>
  <c r="S250" i="30"/>
  <c r="S251" i="30"/>
  <c r="O251" i="30"/>
  <c r="S264" i="30"/>
  <c r="O264" i="30"/>
  <c r="O166" i="30"/>
  <c r="S166" i="30"/>
  <c r="O259" i="30"/>
  <c r="S259" i="30"/>
  <c r="O162" i="30"/>
  <c r="S162" i="30"/>
  <c r="O234" i="30"/>
  <c r="S234" i="30"/>
  <c r="O134" i="30"/>
  <c r="S134" i="30"/>
  <c r="O266" i="30"/>
  <c r="S266" i="30"/>
  <c r="O183" i="30"/>
  <c r="S183" i="30"/>
  <c r="O139" i="30"/>
  <c r="S139" i="30"/>
  <c r="Q141" i="30"/>
  <c r="N141" i="30"/>
  <c r="R141" i="30"/>
  <c r="N235" i="30"/>
  <c r="Q235" i="30"/>
  <c r="R235" i="30"/>
  <c r="R253" i="30"/>
  <c r="Q253" i="30"/>
  <c r="N253" i="30"/>
  <c r="Q172" i="30"/>
  <c r="R172" i="30"/>
  <c r="N172" i="30"/>
  <c r="N227" i="30"/>
  <c r="R227" i="30"/>
  <c r="Q227" i="30"/>
  <c r="Q185" i="30"/>
  <c r="N185" i="30"/>
  <c r="R185" i="30"/>
  <c r="Q174" i="30"/>
  <c r="N174" i="30"/>
  <c r="R174" i="30"/>
  <c r="Q151" i="30"/>
  <c r="N151" i="30"/>
  <c r="R151" i="30"/>
  <c r="R169" i="30"/>
  <c r="Q169" i="30"/>
  <c r="N169" i="30"/>
  <c r="Q263" i="30"/>
  <c r="N263" i="30"/>
  <c r="R263" i="30"/>
  <c r="Q243" i="30"/>
  <c r="R243" i="30"/>
  <c r="N243" i="30"/>
  <c r="Q154" i="30"/>
  <c r="R154" i="30"/>
  <c r="N154" i="30"/>
  <c r="Q198" i="30"/>
  <c r="R198" i="30"/>
  <c r="N198" i="30"/>
  <c r="R236" i="30"/>
  <c r="Q236" i="30"/>
  <c r="N236" i="30"/>
  <c r="Q193" i="30"/>
  <c r="N193" i="30"/>
  <c r="R193" i="30"/>
  <c r="N257" i="30"/>
  <c r="R257" i="30"/>
  <c r="Q257" i="30"/>
  <c r="R240" i="30"/>
  <c r="Q240" i="30"/>
  <c r="N240" i="30"/>
  <c r="N206" i="30"/>
  <c r="Q206" i="30"/>
  <c r="R206" i="30"/>
  <c r="N170" i="30"/>
  <c r="R170" i="30"/>
  <c r="Q170" i="30"/>
  <c r="N241" i="30"/>
  <c r="R241" i="30"/>
  <c r="Q241" i="30"/>
  <c r="N251" i="30"/>
  <c r="R251" i="30"/>
  <c r="Q251" i="30"/>
  <c r="R189" i="30"/>
  <c r="Q189" i="30"/>
  <c r="N189" i="30"/>
  <c r="N269" i="30"/>
  <c r="Q269" i="30"/>
  <c r="R269" i="30"/>
  <c r="R266" i="30"/>
  <c r="Q266" i="30"/>
  <c r="N266" i="30"/>
  <c r="N228" i="30"/>
  <c r="R228" i="30"/>
  <c r="Q228" i="30"/>
  <c r="N165" i="30"/>
  <c r="Q165" i="30"/>
  <c r="R165" i="30"/>
  <c r="R239" i="30"/>
  <c r="N239" i="30"/>
  <c r="Q239" i="30"/>
  <c r="Q202" i="30"/>
  <c r="N202" i="30"/>
  <c r="R202" i="30"/>
  <c r="R217" i="30"/>
  <c r="N217" i="30"/>
  <c r="Q217" i="30"/>
  <c r="N184" i="30"/>
  <c r="Q184" i="30"/>
  <c r="R184" i="30"/>
  <c r="R220" i="30"/>
  <c r="N220" i="30"/>
  <c r="Q220" i="30"/>
  <c r="N199" i="30"/>
  <c r="R199" i="30"/>
  <c r="Q199" i="30"/>
  <c r="N212" i="30"/>
  <c r="R212" i="30"/>
  <c r="Q212" i="30"/>
  <c r="N152" i="30"/>
  <c r="Q152" i="30"/>
  <c r="R152" i="30"/>
  <c r="N191" i="30"/>
  <c r="R191" i="30"/>
  <c r="Q191" i="30"/>
  <c r="S221" i="24"/>
  <c r="O221" i="24"/>
  <c r="S258" i="24"/>
  <c r="O258" i="24"/>
  <c r="S188" i="24"/>
  <c r="O188" i="24"/>
  <c r="S250" i="24"/>
  <c r="O250" i="24"/>
  <c r="S244" i="24"/>
  <c r="O244" i="24"/>
  <c r="S224" i="24"/>
  <c r="O224" i="24"/>
  <c r="Q146" i="24"/>
  <c r="O146" i="24"/>
  <c r="S146" i="24"/>
  <c r="O209" i="24"/>
  <c r="S209" i="24"/>
  <c r="O167" i="24"/>
  <c r="S167" i="24"/>
  <c r="S213" i="24"/>
  <c r="O213" i="24"/>
  <c r="S230" i="24"/>
  <c r="O230" i="24"/>
  <c r="S203" i="24"/>
  <c r="O203" i="24"/>
  <c r="S263" i="24"/>
  <c r="O263" i="24"/>
  <c r="S200" i="24"/>
  <c r="O200" i="24"/>
  <c r="S149" i="24"/>
  <c r="O149" i="24"/>
  <c r="O229" i="24"/>
  <c r="S229" i="24"/>
  <c r="S266" i="24"/>
  <c r="O266" i="24"/>
  <c r="S269" i="24"/>
  <c r="O269" i="24"/>
  <c r="S207" i="24"/>
  <c r="O207" i="24"/>
  <c r="O147" i="24"/>
  <c r="S147" i="24"/>
  <c r="O170" i="24"/>
  <c r="S170" i="24"/>
  <c r="S265" i="24"/>
  <c r="O265" i="24"/>
  <c r="O257" i="24"/>
  <c r="S257" i="24"/>
  <c r="O160" i="24"/>
  <c r="S160" i="24"/>
  <c r="S227" i="24"/>
  <c r="O227" i="24"/>
  <c r="S252" i="24"/>
  <c r="O252" i="24"/>
  <c r="O196" i="24"/>
  <c r="S196" i="24"/>
  <c r="S211" i="24"/>
  <c r="O211" i="24"/>
  <c r="S248" i="24"/>
  <c r="O248" i="24"/>
  <c r="O179" i="24"/>
  <c r="S179" i="24"/>
  <c r="O219" i="24"/>
  <c r="S219" i="24"/>
  <c r="O264" i="24"/>
  <c r="S264" i="24"/>
  <c r="O256" i="24"/>
  <c r="S256" i="24"/>
  <c r="S135" i="24"/>
  <c r="O135" i="24"/>
  <c r="N203" i="14"/>
  <c r="R203" i="14"/>
  <c r="Q203" i="14"/>
  <c r="N202" i="14"/>
  <c r="R202" i="14"/>
  <c r="Q202" i="14"/>
  <c r="R200" i="14"/>
  <c r="N200" i="14"/>
  <c r="Q200" i="14"/>
  <c r="Q166" i="14"/>
  <c r="R166" i="14"/>
  <c r="N166" i="14"/>
  <c r="R192" i="14"/>
  <c r="N192" i="14"/>
  <c r="Q192" i="14"/>
  <c r="N223" i="14"/>
  <c r="R223" i="14"/>
  <c r="Q223" i="14"/>
  <c r="R139" i="14"/>
  <c r="N139" i="14"/>
  <c r="Q139" i="14"/>
  <c r="R257" i="14"/>
  <c r="N257" i="14"/>
  <c r="Q257" i="14"/>
  <c r="Q174" i="14"/>
  <c r="R174" i="14"/>
  <c r="N174" i="14"/>
  <c r="N227" i="14"/>
  <c r="Q227" i="14"/>
  <c r="R227" i="14"/>
  <c r="R169" i="14"/>
  <c r="N169" i="14"/>
  <c r="Q169" i="14"/>
  <c r="R213" i="14"/>
  <c r="N213" i="14"/>
  <c r="Q213" i="14"/>
  <c r="N236" i="14"/>
  <c r="R236" i="14"/>
  <c r="Q236" i="14"/>
  <c r="N210" i="14"/>
  <c r="R210" i="14"/>
  <c r="Q210" i="14"/>
  <c r="R264" i="14"/>
  <c r="N264" i="14"/>
  <c r="Q264" i="14"/>
  <c r="Q172" i="14"/>
  <c r="R172" i="14"/>
  <c r="N172" i="14"/>
  <c r="R175" i="14"/>
  <c r="N175" i="14"/>
  <c r="Q175" i="14"/>
  <c r="R177" i="14"/>
  <c r="N177" i="14"/>
  <c r="Q177" i="14"/>
  <c r="R220" i="14"/>
  <c r="N220" i="14"/>
  <c r="Q220" i="14"/>
  <c r="R238" i="14"/>
  <c r="N238" i="14"/>
  <c r="Q238" i="14"/>
  <c r="Q138" i="14"/>
  <c r="R138" i="14"/>
  <c r="N138" i="14"/>
  <c r="N206" i="14"/>
  <c r="R206" i="14"/>
  <c r="Q206" i="14"/>
  <c r="R150" i="14"/>
  <c r="N150" i="14"/>
  <c r="Q150" i="14"/>
  <c r="N197" i="14"/>
  <c r="R197" i="14"/>
  <c r="Q197" i="14"/>
  <c r="N195" i="14"/>
  <c r="R195" i="14"/>
  <c r="Q195" i="14"/>
  <c r="R231" i="14"/>
  <c r="N231" i="14"/>
  <c r="Q231" i="14"/>
  <c r="Q269" i="14"/>
  <c r="R269" i="14"/>
  <c r="N269" i="14"/>
  <c r="R157" i="14"/>
  <c r="N157" i="14"/>
  <c r="Q157" i="14"/>
  <c r="Q259" i="14"/>
  <c r="R259" i="14"/>
  <c r="N259" i="14"/>
  <c r="N170" i="14"/>
  <c r="Q170" i="14"/>
  <c r="R170" i="14"/>
  <c r="R251" i="14"/>
  <c r="N251" i="14"/>
  <c r="Q251" i="14"/>
  <c r="N229" i="14"/>
  <c r="R229" i="14"/>
  <c r="Q219" i="14"/>
  <c r="N219" i="14"/>
  <c r="R219" i="14"/>
  <c r="N228" i="14"/>
  <c r="R228" i="14"/>
  <c r="Q228" i="14"/>
  <c r="O252" i="20"/>
  <c r="S252" i="20"/>
  <c r="S145" i="20"/>
  <c r="O145" i="20"/>
  <c r="S144" i="20"/>
  <c r="O144" i="20"/>
  <c r="O262" i="20"/>
  <c r="S262" i="20"/>
  <c r="O235" i="20"/>
  <c r="S235" i="20"/>
  <c r="O213" i="20"/>
  <c r="S213" i="20"/>
  <c r="S176" i="20"/>
  <c r="O176" i="20"/>
  <c r="S168" i="20"/>
  <c r="O168" i="20"/>
  <c r="O217" i="20"/>
  <c r="S217" i="20"/>
  <c r="S143" i="20"/>
  <c r="O143" i="20"/>
  <c r="Q221" i="20"/>
  <c r="S221" i="20"/>
  <c r="O221" i="20"/>
  <c r="O167" i="20"/>
  <c r="S167" i="20"/>
  <c r="S264" i="20"/>
  <c r="O264" i="20"/>
  <c r="S163" i="20"/>
  <c r="O163" i="20"/>
  <c r="S177" i="20"/>
  <c r="O177" i="20"/>
  <c r="S202" i="20"/>
  <c r="O202" i="20"/>
  <c r="S180" i="20"/>
  <c r="O180" i="20"/>
  <c r="O198" i="20"/>
  <c r="S198" i="20"/>
  <c r="O157" i="20"/>
  <c r="S157" i="20"/>
  <c r="S193" i="20"/>
  <c r="O193" i="20"/>
  <c r="S207" i="20"/>
  <c r="O207" i="20"/>
  <c r="O256" i="20"/>
  <c r="S256" i="20"/>
  <c r="O134" i="20"/>
  <c r="S134" i="20"/>
  <c r="Q224" i="20"/>
  <c r="S224" i="20"/>
  <c r="O224" i="20"/>
  <c r="O151" i="20"/>
  <c r="S151" i="20"/>
  <c r="S138" i="20"/>
  <c r="O138" i="20"/>
  <c r="S172" i="20"/>
  <c r="O172" i="20"/>
  <c r="S170" i="20"/>
  <c r="O170" i="20"/>
  <c r="O216" i="20"/>
  <c r="S216" i="20"/>
  <c r="S161" i="20"/>
  <c r="O161" i="20"/>
  <c r="O206" i="20"/>
  <c r="S206" i="20"/>
  <c r="S184" i="20"/>
  <c r="O184" i="20"/>
  <c r="O249" i="20"/>
  <c r="S249" i="20"/>
  <c r="S190" i="20"/>
  <c r="O190" i="20"/>
  <c r="R217" i="24"/>
  <c r="N217" i="24"/>
  <c r="Q217" i="24"/>
  <c r="N189" i="24"/>
  <c r="Q189" i="24"/>
  <c r="R189" i="24"/>
  <c r="Q163" i="24"/>
  <c r="N163" i="24"/>
  <c r="R163" i="24"/>
  <c r="Q212" i="24"/>
  <c r="N212" i="24"/>
  <c r="R212" i="24"/>
  <c r="R166" i="24"/>
  <c r="N166" i="24"/>
  <c r="Q166" i="24"/>
  <c r="N187" i="24"/>
  <c r="Q187" i="24"/>
  <c r="R187" i="24"/>
  <c r="Q193" i="24"/>
  <c r="R193" i="24"/>
  <c r="N193" i="24"/>
  <c r="N204" i="24"/>
  <c r="R204" i="24"/>
  <c r="Q204" i="24"/>
  <c r="Q164" i="24"/>
  <c r="N164" i="24"/>
  <c r="R164" i="24"/>
  <c r="R225" i="24"/>
  <c r="N225" i="24"/>
  <c r="Q225" i="24"/>
  <c r="R259" i="24"/>
  <c r="N259" i="24"/>
  <c r="Q259" i="24"/>
  <c r="N231" i="24"/>
  <c r="R231" i="24"/>
  <c r="Q231" i="24"/>
  <c r="R141" i="24"/>
  <c r="N141" i="24"/>
  <c r="Q141" i="24"/>
  <c r="Q170" i="24"/>
  <c r="R170" i="24"/>
  <c r="N170" i="24"/>
  <c r="R200" i="24"/>
  <c r="Q200" i="24"/>
  <c r="N200" i="24"/>
  <c r="N205" i="24"/>
  <c r="Q205" i="24"/>
  <c r="R205" i="24"/>
  <c r="Q137" i="24"/>
  <c r="R137" i="24"/>
  <c r="N137" i="24"/>
  <c r="R151" i="24"/>
  <c r="Q151" i="24"/>
  <c r="N151" i="24"/>
  <c r="R233" i="24"/>
  <c r="N233" i="24"/>
  <c r="Q233" i="24"/>
  <c r="R240" i="24"/>
  <c r="N240" i="24"/>
  <c r="Q240" i="24"/>
  <c r="R154" i="24"/>
  <c r="N154" i="24"/>
  <c r="Q154" i="24"/>
  <c r="N242" i="24"/>
  <c r="Q242" i="24"/>
  <c r="R242" i="24"/>
  <c r="N162" i="24"/>
  <c r="Q162" i="24"/>
  <c r="R162" i="24"/>
  <c r="R218" i="24"/>
  <c r="N218" i="24"/>
  <c r="Q218" i="24"/>
  <c r="R269" i="24"/>
  <c r="Q269" i="24"/>
  <c r="N269" i="24"/>
  <c r="Q150" i="24"/>
  <c r="R150" i="24"/>
  <c r="N150" i="24"/>
  <c r="Q250" i="24"/>
  <c r="R250" i="24"/>
  <c r="N250" i="24"/>
  <c r="N173" i="24"/>
  <c r="I71" i="12" s="1"/>
  <c r="O71" i="12" s="1"/>
  <c r="R173" i="24"/>
  <c r="M71" i="12" s="1"/>
  <c r="S71" i="12" s="1"/>
  <c r="Q173" i="24"/>
  <c r="L71" i="12" s="1"/>
  <c r="R71" i="12" s="1"/>
  <c r="N161" i="24"/>
  <c r="Q161" i="24"/>
  <c r="R161" i="24"/>
  <c r="N156" i="24"/>
  <c r="R156" i="24"/>
  <c r="Q156" i="24"/>
  <c r="Q228" i="24"/>
  <c r="N228" i="24"/>
  <c r="R228" i="24"/>
  <c r="Q188" i="24"/>
  <c r="N188" i="24"/>
  <c r="R188" i="24"/>
  <c r="Q201" i="24"/>
  <c r="N201" i="24"/>
  <c r="R201" i="24"/>
  <c r="R239" i="24"/>
  <c r="Q239" i="24"/>
  <c r="N239" i="24"/>
  <c r="Q136" i="24"/>
  <c r="R136" i="24"/>
  <c r="N136" i="24"/>
  <c r="O261" i="26"/>
  <c r="S261" i="26"/>
  <c r="O149" i="26"/>
  <c r="S149" i="26"/>
  <c r="S180" i="26"/>
  <c r="O180" i="26"/>
  <c r="S156" i="26"/>
  <c r="O156" i="26"/>
  <c r="O157" i="26"/>
  <c r="S157" i="26"/>
  <c r="S164" i="26"/>
  <c r="O164" i="26"/>
  <c r="S270" i="26"/>
  <c r="N103" i="12" s="1"/>
  <c r="T103" i="12" s="1"/>
  <c r="O270" i="26"/>
  <c r="J103" i="12" s="1"/>
  <c r="P103" i="12" s="1"/>
  <c r="S189" i="26"/>
  <c r="O189" i="26"/>
  <c r="S139" i="26"/>
  <c r="O139" i="26"/>
  <c r="S211" i="26"/>
  <c r="O211" i="26"/>
  <c r="S198" i="26"/>
  <c r="O198" i="26"/>
  <c r="S242" i="26"/>
  <c r="O242" i="26"/>
  <c r="S192" i="26"/>
  <c r="O192" i="26"/>
  <c r="O142" i="26"/>
  <c r="S142" i="26"/>
  <c r="O194" i="26"/>
  <c r="S194" i="26"/>
  <c r="O212" i="26"/>
  <c r="S212" i="26"/>
  <c r="S213" i="26"/>
  <c r="O213" i="26"/>
  <c r="S165" i="26"/>
  <c r="O165" i="26"/>
  <c r="S259" i="26"/>
  <c r="O259" i="26"/>
  <c r="S185" i="26"/>
  <c r="O185" i="26"/>
  <c r="S176" i="26"/>
  <c r="O176" i="26"/>
  <c r="O226" i="26"/>
  <c r="S226" i="26"/>
  <c r="S196" i="26"/>
  <c r="O196" i="26"/>
  <c r="O218" i="26"/>
  <c r="S218" i="26"/>
  <c r="S267" i="26"/>
  <c r="O267" i="26"/>
  <c r="O228" i="26"/>
  <c r="S228" i="26"/>
  <c r="O245" i="26"/>
  <c r="S245" i="26"/>
  <c r="O241" i="26"/>
  <c r="S241" i="26"/>
  <c r="S153" i="26"/>
  <c r="O153" i="26"/>
  <c r="S221" i="26"/>
  <c r="O221" i="26"/>
  <c r="O220" i="26"/>
  <c r="S220" i="26"/>
  <c r="O134" i="26"/>
  <c r="S134" i="26"/>
  <c r="O208" i="26"/>
  <c r="S208" i="26"/>
  <c r="S135" i="26"/>
  <c r="O135" i="26"/>
  <c r="O165" i="38"/>
  <c r="S165" i="38"/>
  <c r="O162" i="38"/>
  <c r="S162" i="38"/>
  <c r="O184" i="38"/>
  <c r="S184" i="38"/>
  <c r="S172" i="38"/>
  <c r="O172" i="38"/>
  <c r="S183" i="38"/>
  <c r="O183" i="38"/>
  <c r="S163" i="38"/>
  <c r="O163" i="38"/>
  <c r="S237" i="38"/>
  <c r="O237" i="38"/>
  <c r="O198" i="38"/>
  <c r="S198" i="38"/>
  <c r="S160" i="38"/>
  <c r="O160" i="38"/>
  <c r="S256" i="38"/>
  <c r="O256" i="38"/>
  <c r="O180" i="38"/>
  <c r="S180" i="38"/>
  <c r="O194" i="38"/>
  <c r="S194" i="38"/>
  <c r="O142" i="38"/>
  <c r="S142" i="38"/>
  <c r="S200" i="38"/>
  <c r="O200" i="38"/>
  <c r="O137" i="38"/>
  <c r="S137" i="38"/>
  <c r="O209" i="38"/>
  <c r="S209" i="38"/>
  <c r="S149" i="38"/>
  <c r="O149" i="38"/>
  <c r="O261" i="38"/>
  <c r="S261" i="38"/>
  <c r="S228" i="38"/>
  <c r="O228" i="38"/>
  <c r="O215" i="38"/>
  <c r="S215" i="38"/>
  <c r="O148" i="38"/>
  <c r="S148" i="38"/>
  <c r="S191" i="38"/>
  <c r="O191" i="38"/>
  <c r="O181" i="38"/>
  <c r="S181" i="38"/>
  <c r="S216" i="38"/>
  <c r="O216" i="38"/>
  <c r="S229" i="38"/>
  <c r="O229" i="38"/>
  <c r="O206" i="38"/>
  <c r="S206" i="38"/>
  <c r="O196" i="38"/>
  <c r="S196" i="38"/>
  <c r="O263" i="38"/>
  <c r="S263" i="38"/>
  <c r="S219" i="38"/>
  <c r="O219" i="38"/>
  <c r="S138" i="38"/>
  <c r="O138" i="38"/>
  <c r="O227" i="38"/>
  <c r="S227" i="38"/>
  <c r="S134" i="38"/>
  <c r="O134" i="38"/>
  <c r="O155" i="38"/>
  <c r="S155" i="38"/>
  <c r="O140" i="38"/>
  <c r="S140" i="38"/>
  <c r="N170" i="39"/>
  <c r="Q170" i="39"/>
  <c r="R170" i="39"/>
  <c r="R212" i="39"/>
  <c r="Q212" i="39"/>
  <c r="N212" i="39"/>
  <c r="Q216" i="39"/>
  <c r="N216" i="39"/>
  <c r="R216" i="39"/>
  <c r="N192" i="39"/>
  <c r="R192" i="39"/>
  <c r="Q192" i="39"/>
  <c r="R134" i="39"/>
  <c r="Q134" i="39"/>
  <c r="N134" i="39"/>
  <c r="N251" i="39"/>
  <c r="Q251" i="39"/>
  <c r="R251" i="39"/>
  <c r="Q204" i="39"/>
  <c r="N204" i="39"/>
  <c r="R204" i="39"/>
  <c r="R154" i="39"/>
  <c r="N154" i="39"/>
  <c r="Q154" i="39"/>
  <c r="Q228" i="39"/>
  <c r="R228" i="39"/>
  <c r="N228" i="39"/>
  <c r="Q259" i="39"/>
  <c r="R259" i="39"/>
  <c r="N259" i="39"/>
  <c r="Q136" i="39"/>
  <c r="N136" i="39"/>
  <c r="R136" i="39"/>
  <c r="Q238" i="39"/>
  <c r="N238" i="39"/>
  <c r="R238" i="39"/>
  <c r="R145" i="39"/>
  <c r="N145" i="39"/>
  <c r="Q145" i="39"/>
  <c r="R161" i="39"/>
  <c r="N161" i="39"/>
  <c r="Q161" i="39"/>
  <c r="R138" i="39"/>
  <c r="N138" i="39"/>
  <c r="Q138" i="39"/>
  <c r="Q146" i="39"/>
  <c r="R146" i="39"/>
  <c r="N146" i="39"/>
  <c r="R265" i="39"/>
  <c r="N265" i="39"/>
  <c r="Q265" i="39"/>
  <c r="R232" i="39"/>
  <c r="N232" i="39"/>
  <c r="Q232" i="39"/>
  <c r="N142" i="39"/>
  <c r="Q142" i="39"/>
  <c r="R142" i="39"/>
  <c r="R255" i="39"/>
  <c r="N255" i="39"/>
  <c r="Q255" i="39"/>
  <c r="R254" i="39"/>
  <c r="N254" i="39"/>
  <c r="Q254" i="39"/>
  <c r="R206" i="39"/>
  <c r="N206" i="39"/>
  <c r="Q206" i="39"/>
  <c r="N245" i="39"/>
  <c r="Q245" i="39"/>
  <c r="R245" i="39"/>
  <c r="N155" i="39"/>
  <c r="Q155" i="39"/>
  <c r="R155" i="39"/>
  <c r="R176" i="39"/>
  <c r="Q176" i="39"/>
  <c r="N176" i="39"/>
  <c r="N137" i="39"/>
  <c r="R137" i="39"/>
  <c r="Q137" i="39"/>
  <c r="N230" i="39"/>
  <c r="R230" i="39"/>
  <c r="Q230" i="39"/>
  <c r="N202" i="39"/>
  <c r="Q202" i="39"/>
  <c r="R202" i="39"/>
  <c r="N188" i="39"/>
  <c r="R188" i="39"/>
  <c r="Q188" i="39"/>
  <c r="R252" i="39"/>
  <c r="Q252" i="39"/>
  <c r="N252" i="39"/>
  <c r="N162" i="39"/>
  <c r="R162" i="39"/>
  <c r="N223" i="39"/>
  <c r="Q223" i="39"/>
  <c r="R223" i="39"/>
  <c r="Q164" i="39"/>
  <c r="N164" i="39"/>
  <c r="R164" i="39"/>
  <c r="N135" i="39"/>
  <c r="Q135" i="39"/>
  <c r="R135" i="39"/>
  <c r="S270" i="29"/>
  <c r="N92" i="12" s="1"/>
  <c r="T92" i="12" s="1"/>
  <c r="O270" i="29"/>
  <c r="J92" i="12" s="1"/>
  <c r="P92" i="12" s="1"/>
  <c r="S147" i="29"/>
  <c r="O147" i="29"/>
  <c r="O249" i="29"/>
  <c r="S249" i="29"/>
  <c r="S177" i="29"/>
  <c r="O177" i="29"/>
  <c r="O149" i="29"/>
  <c r="S149" i="29"/>
  <c r="O163" i="29"/>
  <c r="S163" i="29"/>
  <c r="S256" i="29"/>
  <c r="O256" i="29"/>
  <c r="S217" i="29"/>
  <c r="O217" i="29"/>
  <c r="O243" i="29"/>
  <c r="S243" i="29"/>
  <c r="S173" i="29"/>
  <c r="N63" i="12" s="1"/>
  <c r="T63" i="12" s="1"/>
  <c r="O173" i="29"/>
  <c r="J63" i="12" s="1"/>
  <c r="P63" i="12" s="1"/>
  <c r="S231" i="29"/>
  <c r="O231" i="29"/>
  <c r="O184" i="29"/>
  <c r="S184" i="29"/>
  <c r="Q136" i="29"/>
  <c r="O136" i="29"/>
  <c r="S136" i="29"/>
  <c r="S141" i="29"/>
  <c r="O141" i="29"/>
  <c r="S194" i="29"/>
  <c r="O194" i="29"/>
  <c r="S241" i="29"/>
  <c r="O241" i="29"/>
  <c r="O205" i="29"/>
  <c r="S205" i="29"/>
  <c r="S139" i="29"/>
  <c r="O139" i="29"/>
  <c r="S197" i="29"/>
  <c r="O197" i="29"/>
  <c r="S246" i="29"/>
  <c r="O246" i="29"/>
  <c r="O159" i="29"/>
  <c r="S159" i="29"/>
  <c r="S169" i="29"/>
  <c r="O169" i="29"/>
  <c r="S157" i="29"/>
  <c r="O157" i="29"/>
  <c r="S266" i="29"/>
  <c r="O266" i="29"/>
  <c r="S180" i="29"/>
  <c r="O180" i="29"/>
  <c r="O204" i="29"/>
  <c r="S204" i="29"/>
  <c r="S269" i="29"/>
  <c r="O269" i="29"/>
  <c r="S165" i="29"/>
  <c r="O165" i="29"/>
  <c r="O134" i="29"/>
  <c r="S134" i="29"/>
  <c r="O158" i="29"/>
  <c r="S158" i="29"/>
  <c r="O265" i="29"/>
  <c r="S265" i="29"/>
  <c r="O250" i="29"/>
  <c r="S250" i="29"/>
  <c r="O135" i="29"/>
  <c r="S135" i="29"/>
  <c r="O219" i="29"/>
  <c r="S219" i="29"/>
  <c r="S137" i="29"/>
  <c r="O137" i="29"/>
  <c r="N259" i="26"/>
  <c r="Q259" i="26"/>
  <c r="R259" i="26"/>
  <c r="N215" i="26"/>
  <c r="Q215" i="26"/>
  <c r="R215" i="26"/>
  <c r="N147" i="26"/>
  <c r="R147" i="26"/>
  <c r="Q147" i="26"/>
  <c r="N232" i="26"/>
  <c r="Q232" i="26"/>
  <c r="R232" i="26"/>
  <c r="R197" i="26"/>
  <c r="Q197" i="26"/>
  <c r="N197" i="26"/>
  <c r="Q268" i="26"/>
  <c r="R268" i="26"/>
  <c r="N268" i="26"/>
  <c r="R174" i="26"/>
  <c r="N174" i="26"/>
  <c r="Q174" i="26"/>
  <c r="Q265" i="26"/>
  <c r="N265" i="26"/>
  <c r="R265" i="26"/>
  <c r="Q264" i="26"/>
  <c r="R264" i="26"/>
  <c r="N264" i="26"/>
  <c r="R222" i="26"/>
  <c r="Q222" i="26"/>
  <c r="N222" i="26"/>
  <c r="N169" i="26"/>
  <c r="Q169" i="26"/>
  <c r="R169" i="26"/>
  <c r="Q152" i="26"/>
  <c r="N152" i="26"/>
  <c r="R152" i="26"/>
  <c r="R167" i="26"/>
  <c r="Q167" i="26"/>
  <c r="N167" i="26"/>
  <c r="Q166" i="26"/>
  <c r="N166" i="26"/>
  <c r="R166" i="26"/>
  <c r="Q251" i="26"/>
  <c r="R251" i="26"/>
  <c r="N251" i="26"/>
  <c r="N135" i="26"/>
  <c r="Q135" i="26"/>
  <c r="R135" i="26"/>
  <c r="N248" i="26"/>
  <c r="Q248" i="26"/>
  <c r="R248" i="26"/>
  <c r="R240" i="26"/>
  <c r="N240" i="26"/>
  <c r="Q240" i="26"/>
  <c r="N230" i="26"/>
  <c r="R230" i="26"/>
  <c r="Q230" i="26"/>
  <c r="Q189" i="26"/>
  <c r="R189" i="26"/>
  <c r="N189" i="26"/>
  <c r="N261" i="26"/>
  <c r="Q261" i="26"/>
  <c r="R261" i="26"/>
  <c r="N266" i="26"/>
  <c r="Q266" i="26"/>
  <c r="R266" i="26"/>
  <c r="R219" i="26"/>
  <c r="N219" i="26"/>
  <c r="Q219" i="26"/>
  <c r="N180" i="26"/>
  <c r="Q180" i="26"/>
  <c r="R180" i="26"/>
  <c r="R151" i="26"/>
  <c r="Q151" i="26"/>
  <c r="N151" i="26"/>
  <c r="Q195" i="26"/>
  <c r="N195" i="26"/>
  <c r="R195" i="26"/>
  <c r="N247" i="26"/>
  <c r="Q247" i="26"/>
  <c r="R247" i="26"/>
  <c r="R153" i="26"/>
  <c r="N153" i="26"/>
  <c r="Q153" i="26"/>
  <c r="Q224" i="26"/>
  <c r="N224" i="26"/>
  <c r="R224" i="26"/>
  <c r="R157" i="26"/>
  <c r="N157" i="26"/>
  <c r="Q157" i="26"/>
  <c r="N211" i="26"/>
  <c r="R211" i="26"/>
  <c r="Q211" i="26"/>
  <c r="Q156" i="26"/>
  <c r="N156" i="26"/>
  <c r="R156" i="26"/>
  <c r="Q244" i="26"/>
  <c r="R244" i="26"/>
  <c r="N244" i="26"/>
  <c r="Q134" i="26"/>
  <c r="R134" i="26"/>
  <c r="N134" i="26"/>
  <c r="R169" i="31"/>
  <c r="Q169" i="31"/>
  <c r="N169" i="31"/>
  <c r="Q193" i="31"/>
  <c r="N193" i="31"/>
  <c r="R193" i="31"/>
  <c r="Q141" i="31"/>
  <c r="N141" i="31"/>
  <c r="R141" i="31"/>
  <c r="Q228" i="31"/>
  <c r="R228" i="31"/>
  <c r="N228" i="31"/>
  <c r="Q232" i="31"/>
  <c r="R232" i="31"/>
  <c r="N232" i="31"/>
  <c r="R195" i="31"/>
  <c r="N195" i="31"/>
  <c r="Q195" i="31"/>
  <c r="R259" i="31"/>
  <c r="N259" i="31"/>
  <c r="Q259" i="31"/>
  <c r="Q238" i="31"/>
  <c r="N238" i="31"/>
  <c r="R238" i="31"/>
  <c r="N215" i="31"/>
  <c r="Q215" i="31"/>
  <c r="R215" i="31"/>
  <c r="R263" i="31"/>
  <c r="N263" i="31"/>
  <c r="Q263" i="31"/>
  <c r="R235" i="31"/>
  <c r="Q235" i="31"/>
  <c r="N235" i="31"/>
  <c r="R252" i="31"/>
  <c r="Q252" i="31"/>
  <c r="N252" i="31"/>
  <c r="N241" i="31"/>
  <c r="Q241" i="31"/>
  <c r="R241" i="31"/>
  <c r="N192" i="31"/>
  <c r="R192" i="31"/>
  <c r="Q192" i="31"/>
  <c r="N161" i="31"/>
  <c r="R161" i="31"/>
  <c r="Q161" i="31"/>
  <c r="R166" i="31"/>
  <c r="Q166" i="31"/>
  <c r="N166" i="31"/>
  <c r="N212" i="31"/>
  <c r="Q212" i="31"/>
  <c r="R212" i="31"/>
  <c r="R251" i="31"/>
  <c r="N251" i="31"/>
  <c r="Q251" i="31"/>
  <c r="Q197" i="31"/>
  <c r="R197" i="31"/>
  <c r="N197" i="31"/>
  <c r="R207" i="31"/>
  <c r="N207" i="31"/>
  <c r="Q207" i="31"/>
  <c r="R187" i="31"/>
  <c r="N187" i="31"/>
  <c r="Q187" i="31"/>
  <c r="Q248" i="31"/>
  <c r="R248" i="31"/>
  <c r="N248" i="31"/>
  <c r="R153" i="31"/>
  <c r="Q153" i="31"/>
  <c r="N153" i="31"/>
  <c r="R158" i="31"/>
  <c r="N158" i="31"/>
  <c r="Q158" i="31"/>
  <c r="R206" i="31"/>
  <c r="N206" i="31"/>
  <c r="Q206" i="31"/>
  <c r="Q231" i="31"/>
  <c r="R231" i="31"/>
  <c r="N231" i="31"/>
  <c r="Q233" i="31"/>
  <c r="R233" i="31"/>
  <c r="N233" i="31"/>
  <c r="Q164" i="31"/>
  <c r="N164" i="31"/>
  <c r="R164" i="31"/>
  <c r="N217" i="31"/>
  <c r="R217" i="31"/>
  <c r="Q217" i="31"/>
  <c r="N242" i="31"/>
  <c r="Q242" i="31"/>
  <c r="R242" i="31"/>
  <c r="N245" i="31"/>
  <c r="Q245" i="31"/>
  <c r="R245" i="31"/>
  <c r="N267" i="31"/>
  <c r="R267" i="31"/>
  <c r="N152" i="31"/>
  <c r="R152" i="31"/>
  <c r="N221" i="31"/>
  <c r="Q221" i="31"/>
  <c r="R221" i="31"/>
  <c r="S196" i="22"/>
  <c r="O196" i="22"/>
  <c r="S181" i="22"/>
  <c r="O181" i="22"/>
  <c r="S252" i="22"/>
  <c r="O252" i="22"/>
  <c r="S231" i="22"/>
  <c r="O231" i="22"/>
  <c r="S246" i="22"/>
  <c r="O246" i="22"/>
  <c r="O253" i="22"/>
  <c r="S253" i="22"/>
  <c r="S248" i="22"/>
  <c r="O248" i="22"/>
  <c r="S157" i="22"/>
  <c r="O157" i="22"/>
  <c r="S149" i="22"/>
  <c r="O149" i="22"/>
  <c r="S193" i="22"/>
  <c r="O193" i="22"/>
  <c r="S254" i="22"/>
  <c r="O254" i="22"/>
  <c r="Q260" i="22"/>
  <c r="O260" i="22"/>
  <c r="S260" i="22"/>
  <c r="S200" i="22"/>
  <c r="O200" i="22"/>
  <c r="O210" i="22"/>
  <c r="S210" i="22"/>
  <c r="Q241" i="22"/>
  <c r="S241" i="22"/>
  <c r="O241" i="22"/>
  <c r="S256" i="22"/>
  <c r="O256" i="22"/>
  <c r="O189" i="22"/>
  <c r="S189" i="22"/>
  <c r="Q176" i="22"/>
  <c r="O176" i="22"/>
  <c r="S176" i="22"/>
  <c r="O237" i="22"/>
  <c r="S237" i="22"/>
  <c r="O255" i="22"/>
  <c r="S255" i="22"/>
  <c r="O143" i="22"/>
  <c r="S143" i="22"/>
  <c r="S235" i="22"/>
  <c r="O235" i="22"/>
  <c r="S236" i="22"/>
  <c r="O236" i="22"/>
  <c r="S179" i="22"/>
  <c r="O179" i="22"/>
  <c r="S207" i="22"/>
  <c r="O207" i="22"/>
  <c r="S265" i="22"/>
  <c r="O265" i="22"/>
  <c r="S177" i="22"/>
  <c r="O177" i="22"/>
  <c r="S261" i="22"/>
  <c r="O261" i="22"/>
  <c r="O163" i="22"/>
  <c r="S163" i="22"/>
  <c r="O264" i="22"/>
  <c r="S264" i="22"/>
  <c r="O164" i="22"/>
  <c r="S164" i="22"/>
  <c r="O180" i="22"/>
  <c r="S180" i="22"/>
  <c r="O232" i="22"/>
  <c r="S232" i="22"/>
  <c r="O137" i="22"/>
  <c r="S137" i="22"/>
  <c r="S166" i="14"/>
  <c r="O166" i="14"/>
  <c r="O207" i="14"/>
  <c r="S207" i="14"/>
  <c r="S144" i="14"/>
  <c r="O144" i="14"/>
  <c r="S231" i="14"/>
  <c r="O231" i="14"/>
  <c r="O196" i="14"/>
  <c r="S196" i="14"/>
  <c r="S224" i="14"/>
  <c r="O224" i="14"/>
  <c r="O206" i="14"/>
  <c r="S206" i="14"/>
  <c r="O204" i="14"/>
  <c r="S204" i="14"/>
  <c r="S260" i="14"/>
  <c r="O260" i="14"/>
  <c r="S261" i="14"/>
  <c r="O261" i="14"/>
  <c r="S175" i="14"/>
  <c r="O175" i="14"/>
  <c r="S148" i="14"/>
  <c r="O148" i="14"/>
  <c r="S147" i="14"/>
  <c r="O147" i="14"/>
  <c r="S225" i="14"/>
  <c r="O225" i="14"/>
  <c r="S230" i="14"/>
  <c r="O230" i="14"/>
  <c r="S153" i="14"/>
  <c r="O153" i="14"/>
  <c r="S236" i="14"/>
  <c r="O236" i="14"/>
  <c r="O267" i="14"/>
  <c r="S267" i="14"/>
  <c r="S180" i="14"/>
  <c r="O180" i="14"/>
  <c r="O192" i="14"/>
  <c r="S192" i="14"/>
  <c r="S177" i="14"/>
  <c r="O177" i="14"/>
  <c r="S183" i="14"/>
  <c r="O183" i="14"/>
  <c r="Q229" i="14"/>
  <c r="S229" i="14"/>
  <c r="O229" i="14"/>
  <c r="S164" i="14"/>
  <c r="O164" i="14"/>
  <c r="O205" i="14"/>
  <c r="S205" i="14"/>
  <c r="S142" i="14"/>
  <c r="O142" i="14"/>
  <c r="O213" i="14"/>
  <c r="S213" i="14"/>
  <c r="S171" i="14"/>
  <c r="O171" i="14"/>
  <c r="S266" i="14"/>
  <c r="O266" i="14"/>
  <c r="S152" i="14"/>
  <c r="O152" i="14"/>
  <c r="S195" i="14"/>
  <c r="O195" i="14"/>
  <c r="O256" i="14"/>
  <c r="S256" i="14"/>
  <c r="O199" i="14"/>
  <c r="S199" i="14"/>
  <c r="O179" i="14"/>
  <c r="S179" i="14"/>
  <c r="O198" i="14"/>
  <c r="S198" i="14"/>
  <c r="Q216" i="18"/>
  <c r="R216" i="18"/>
  <c r="N216" i="18"/>
  <c r="R192" i="18"/>
  <c r="N192" i="18"/>
  <c r="Q192" i="18"/>
  <c r="N191" i="18"/>
  <c r="R191" i="18"/>
  <c r="Q191" i="18"/>
  <c r="N144" i="18"/>
  <c r="R144" i="18"/>
  <c r="Q144" i="18"/>
  <c r="N169" i="18"/>
  <c r="R169" i="18"/>
  <c r="Q169" i="18"/>
  <c r="R253" i="18"/>
  <c r="N253" i="18"/>
  <c r="Q253" i="18"/>
  <c r="Q157" i="18"/>
  <c r="N157" i="18"/>
  <c r="R157" i="18"/>
  <c r="R206" i="18"/>
  <c r="Q206" i="18"/>
  <c r="N206" i="18"/>
  <c r="Q136" i="18"/>
  <c r="R136" i="18"/>
  <c r="N136" i="18"/>
  <c r="N154" i="18"/>
  <c r="Q154" i="18"/>
  <c r="R154" i="18"/>
  <c r="R224" i="18"/>
  <c r="N224" i="18"/>
  <c r="Q224" i="18"/>
  <c r="N233" i="18"/>
  <c r="R233" i="18"/>
  <c r="Q233" i="18"/>
  <c r="N212" i="18"/>
  <c r="Q212" i="18"/>
  <c r="R212" i="18"/>
  <c r="R229" i="18"/>
  <c r="Q229" i="18"/>
  <c r="N229" i="18"/>
  <c r="Q164" i="18"/>
  <c r="R164" i="18"/>
  <c r="N164" i="18"/>
  <c r="R268" i="18"/>
  <c r="Q268" i="18"/>
  <c r="N268" i="18"/>
  <c r="N200" i="18"/>
  <c r="Q200" i="18"/>
  <c r="R200" i="18"/>
  <c r="Q199" i="18"/>
  <c r="R199" i="18"/>
  <c r="N199" i="18"/>
  <c r="R257" i="18"/>
  <c r="N257" i="18"/>
  <c r="Q257" i="18"/>
  <c r="Q165" i="18"/>
  <c r="N165" i="18"/>
  <c r="R165" i="18"/>
  <c r="R178" i="18"/>
  <c r="Q178" i="18"/>
  <c r="N178" i="18"/>
  <c r="N234" i="18"/>
  <c r="R234" i="18"/>
  <c r="Q234" i="18"/>
  <c r="R217" i="18"/>
  <c r="N217" i="18"/>
  <c r="Q217" i="18"/>
  <c r="R246" i="18"/>
  <c r="N246" i="18"/>
  <c r="Q246" i="18"/>
  <c r="N202" i="18"/>
  <c r="R202" i="18"/>
  <c r="Q202" i="18"/>
  <c r="R172" i="18"/>
  <c r="N172" i="18"/>
  <c r="Q172" i="18"/>
  <c r="R242" i="18"/>
  <c r="Q242" i="18"/>
  <c r="N242" i="18"/>
  <c r="Q183" i="18"/>
  <c r="N183" i="18"/>
  <c r="R183" i="18"/>
  <c r="Q219" i="18"/>
  <c r="R219" i="18"/>
  <c r="N219" i="18"/>
  <c r="N249" i="18"/>
  <c r="R249" i="18"/>
  <c r="Q249" i="18"/>
  <c r="Q182" i="18"/>
  <c r="N182" i="18"/>
  <c r="R182" i="18"/>
  <c r="N258" i="18"/>
  <c r="Q258" i="18"/>
  <c r="R258" i="18"/>
  <c r="Q251" i="18"/>
  <c r="N251" i="18"/>
  <c r="R251" i="18"/>
  <c r="N135" i="18"/>
  <c r="Q135" i="18"/>
  <c r="R135" i="18"/>
  <c r="Q202" i="38"/>
  <c r="R202" i="38"/>
  <c r="N202" i="38"/>
  <c r="Q242" i="38"/>
  <c r="N242" i="38"/>
  <c r="R242" i="38"/>
  <c r="Q230" i="38"/>
  <c r="R230" i="38"/>
  <c r="N230" i="38"/>
  <c r="N263" i="38"/>
  <c r="Q263" i="38"/>
  <c r="R263" i="38"/>
  <c r="Q221" i="38"/>
  <c r="N221" i="38"/>
  <c r="R221" i="38"/>
  <c r="N232" i="38"/>
  <c r="Q232" i="38"/>
  <c r="R232" i="38"/>
  <c r="N191" i="38"/>
  <c r="R191" i="38"/>
  <c r="Q191" i="38"/>
  <c r="R141" i="38"/>
  <c r="N141" i="38"/>
  <c r="Q141" i="38"/>
  <c r="R143" i="38"/>
  <c r="N143" i="38"/>
  <c r="Q143" i="38"/>
  <c r="Q167" i="38"/>
  <c r="R167" i="38"/>
  <c r="N167" i="38"/>
  <c r="Q223" i="38"/>
  <c r="R223" i="38"/>
  <c r="N223" i="38"/>
  <c r="N177" i="38"/>
  <c r="R177" i="38"/>
  <c r="Q177" i="38"/>
  <c r="Q205" i="38"/>
  <c r="R205" i="38"/>
  <c r="N205" i="38"/>
  <c r="N213" i="38"/>
  <c r="R213" i="38"/>
  <c r="Q213" i="38"/>
  <c r="R160" i="38"/>
  <c r="Q160" i="38"/>
  <c r="N160" i="38"/>
  <c r="Q170" i="38"/>
  <c r="R170" i="38"/>
  <c r="N170" i="38"/>
  <c r="R235" i="38"/>
  <c r="Q235" i="38"/>
  <c r="N235" i="38"/>
  <c r="R216" i="38"/>
  <c r="Q216" i="38"/>
  <c r="N216" i="38"/>
  <c r="R138" i="38"/>
  <c r="N138" i="38"/>
  <c r="Q138" i="38"/>
  <c r="R217" i="38"/>
  <c r="Q217" i="38"/>
  <c r="N217" i="38"/>
  <c r="Q244" i="38"/>
  <c r="N244" i="38"/>
  <c r="R244" i="38"/>
  <c r="R151" i="38"/>
  <c r="Q151" i="38"/>
  <c r="N151" i="38"/>
  <c r="R262" i="38"/>
  <c r="N262" i="38"/>
  <c r="Q262" i="38"/>
  <c r="N162" i="38"/>
  <c r="R162" i="38"/>
  <c r="Q162" i="38"/>
  <c r="Q245" i="38"/>
  <c r="R245" i="38"/>
  <c r="N245" i="38"/>
  <c r="R176" i="38"/>
  <c r="N176" i="38"/>
  <c r="Q176" i="38"/>
  <c r="N152" i="38"/>
  <c r="R152" i="38"/>
  <c r="Q152" i="38"/>
  <c r="N259" i="38"/>
  <c r="Q259" i="38"/>
  <c r="R259" i="38"/>
  <c r="Q183" i="38"/>
  <c r="N183" i="38"/>
  <c r="R183" i="38"/>
  <c r="R248" i="38"/>
  <c r="N248" i="38"/>
  <c r="Q248" i="38"/>
  <c r="R265" i="38"/>
  <c r="N265" i="38"/>
  <c r="Q265" i="38"/>
  <c r="Q165" i="38"/>
  <c r="R165" i="38"/>
  <c r="N165" i="38"/>
  <c r="Q243" i="38"/>
  <c r="N243" i="38"/>
  <c r="R243" i="38"/>
  <c r="Q156" i="38"/>
  <c r="N156" i="38"/>
  <c r="R156" i="38"/>
  <c r="S170" i="23"/>
  <c r="O170" i="23"/>
  <c r="S196" i="23"/>
  <c r="O196" i="23"/>
  <c r="S163" i="23"/>
  <c r="O163" i="23"/>
  <c r="O209" i="23"/>
  <c r="S209" i="23"/>
  <c r="S145" i="23"/>
  <c r="O145" i="23"/>
  <c r="S262" i="23"/>
  <c r="O262" i="23"/>
  <c r="S263" i="23"/>
  <c r="O263" i="23"/>
  <c r="S173" i="23"/>
  <c r="N70" i="12" s="1"/>
  <c r="T70" i="12" s="1"/>
  <c r="O173" i="23"/>
  <c r="J70" i="12" s="1"/>
  <c r="P70" i="12" s="1"/>
  <c r="S179" i="23"/>
  <c r="O179" i="23"/>
  <c r="O230" i="23"/>
  <c r="S230" i="23"/>
  <c r="S195" i="23"/>
  <c r="O195" i="23"/>
  <c r="O270" i="23"/>
  <c r="J99" i="12" s="1"/>
  <c r="P99" i="12" s="1"/>
  <c r="S270" i="23"/>
  <c r="N99" i="12" s="1"/>
  <c r="T99" i="12" s="1"/>
  <c r="O168" i="23"/>
  <c r="S168" i="23"/>
  <c r="S251" i="23"/>
  <c r="O251" i="23"/>
  <c r="S150" i="23"/>
  <c r="O150" i="23"/>
  <c r="S193" i="23"/>
  <c r="O193" i="23"/>
  <c r="S233" i="23"/>
  <c r="O233" i="23"/>
  <c r="S165" i="23"/>
  <c r="O165" i="23"/>
  <c r="O178" i="23"/>
  <c r="S178" i="23"/>
  <c r="S268" i="23"/>
  <c r="O268" i="23"/>
  <c r="O217" i="23"/>
  <c r="S217" i="23"/>
  <c r="S152" i="23"/>
  <c r="O152" i="23"/>
  <c r="S147" i="23"/>
  <c r="O147" i="23"/>
  <c r="S220" i="23"/>
  <c r="O220" i="23"/>
  <c r="O205" i="23"/>
  <c r="S205" i="23"/>
  <c r="S186" i="23"/>
  <c r="O186" i="23"/>
  <c r="S140" i="23"/>
  <c r="O140" i="23"/>
  <c r="O187" i="23"/>
  <c r="S187" i="23"/>
  <c r="O246" i="23"/>
  <c r="S246" i="23"/>
  <c r="O240" i="23"/>
  <c r="S240" i="23"/>
  <c r="O190" i="23"/>
  <c r="S190" i="23"/>
  <c r="O134" i="23"/>
  <c r="S134" i="23"/>
  <c r="S232" i="23"/>
  <c r="O232" i="23"/>
  <c r="S188" i="23"/>
  <c r="O188" i="23"/>
  <c r="O166" i="23"/>
  <c r="S166" i="23"/>
  <c r="S242" i="25"/>
  <c r="O242" i="25"/>
  <c r="S194" i="25"/>
  <c r="O194" i="25"/>
  <c r="S191" i="25"/>
  <c r="O191" i="25"/>
  <c r="O157" i="25"/>
  <c r="S157" i="25"/>
  <c r="O192" i="25"/>
  <c r="S192" i="25"/>
  <c r="S235" i="25"/>
  <c r="O235" i="25"/>
  <c r="S193" i="25"/>
  <c r="O193" i="25"/>
  <c r="S150" i="25"/>
  <c r="O150" i="25"/>
  <c r="S182" i="25"/>
  <c r="O182" i="25"/>
  <c r="O237" i="25"/>
  <c r="S237" i="25"/>
  <c r="O136" i="25"/>
  <c r="S136" i="25"/>
  <c r="O165" i="25"/>
  <c r="S165" i="25"/>
  <c r="S226" i="25"/>
  <c r="O226" i="25"/>
  <c r="S227" i="25"/>
  <c r="O227" i="25"/>
  <c r="S259" i="25"/>
  <c r="O259" i="25"/>
  <c r="S160" i="25"/>
  <c r="O160" i="25"/>
  <c r="S170" i="25"/>
  <c r="O170" i="25"/>
  <c r="S153" i="25"/>
  <c r="O153" i="25"/>
  <c r="S174" i="25"/>
  <c r="O174" i="25"/>
  <c r="S230" i="25"/>
  <c r="O230" i="25"/>
  <c r="O140" i="25"/>
  <c r="S140" i="25"/>
  <c r="S180" i="25"/>
  <c r="O180" i="25"/>
  <c r="O221" i="25"/>
  <c r="S221" i="25"/>
  <c r="O156" i="25"/>
  <c r="S156" i="25"/>
  <c r="S176" i="25"/>
  <c r="O176" i="25"/>
  <c r="O246" i="25"/>
  <c r="S246" i="25"/>
  <c r="S217" i="25"/>
  <c r="O217" i="25"/>
  <c r="O149" i="25"/>
  <c r="S149" i="25"/>
  <c r="O232" i="25"/>
  <c r="S232" i="25"/>
  <c r="S225" i="25"/>
  <c r="O225" i="25"/>
  <c r="O137" i="25"/>
  <c r="S137" i="25"/>
  <c r="S250" i="25"/>
  <c r="O250" i="25"/>
  <c r="O145" i="25"/>
  <c r="S145" i="25"/>
  <c r="O173" i="25"/>
  <c r="J72" i="12" s="1"/>
  <c r="P72" i="12" s="1"/>
  <c r="S173" i="25"/>
  <c r="N72" i="12" s="1"/>
  <c r="T72" i="12" s="1"/>
  <c r="R253" i="25"/>
  <c r="N253" i="25"/>
  <c r="Q253" i="25"/>
  <c r="R146" i="25"/>
  <c r="N146" i="25"/>
  <c r="Q146" i="25"/>
  <c r="R144" i="25"/>
  <c r="N144" i="25"/>
  <c r="Q144" i="25"/>
  <c r="Q160" i="25"/>
  <c r="R160" i="25"/>
  <c r="N160" i="25"/>
  <c r="N251" i="25"/>
  <c r="Q251" i="25"/>
  <c r="R251" i="25"/>
  <c r="N189" i="25"/>
  <c r="Q189" i="25"/>
  <c r="R189" i="25"/>
  <c r="N150" i="25"/>
  <c r="Q150" i="25"/>
  <c r="R150" i="25"/>
  <c r="Q227" i="25"/>
  <c r="R227" i="25"/>
  <c r="N227" i="25"/>
  <c r="R270" i="25"/>
  <c r="M101" i="12" s="1"/>
  <c r="S101" i="12" s="1"/>
  <c r="N270" i="25"/>
  <c r="I101" i="12" s="1"/>
  <c r="O101" i="12" s="1"/>
  <c r="Q270" i="25"/>
  <c r="L101" i="12" s="1"/>
  <c r="R101" i="12" s="1"/>
  <c r="Q188" i="25"/>
  <c r="R188" i="25"/>
  <c r="N188" i="25"/>
  <c r="Q168" i="25"/>
  <c r="R168" i="25"/>
  <c r="N168" i="25"/>
  <c r="N186" i="25"/>
  <c r="R186" i="25"/>
  <c r="Q186" i="25"/>
  <c r="Q174" i="25"/>
  <c r="N174" i="25"/>
  <c r="R174" i="25"/>
  <c r="R256" i="25"/>
  <c r="N256" i="25"/>
  <c r="Q256" i="25"/>
  <c r="N172" i="25"/>
  <c r="Q172" i="25"/>
  <c r="R172" i="25"/>
  <c r="R223" i="25"/>
  <c r="N223" i="25"/>
  <c r="Q223" i="25"/>
  <c r="N259" i="25"/>
  <c r="R259" i="25"/>
  <c r="Q259" i="25"/>
  <c r="R152" i="25"/>
  <c r="N152" i="25"/>
  <c r="Q152" i="25"/>
  <c r="Q182" i="25"/>
  <c r="N182" i="25"/>
  <c r="R182" i="25"/>
  <c r="Q190" i="25"/>
  <c r="N190" i="25"/>
  <c r="R190" i="25"/>
  <c r="N264" i="25"/>
  <c r="Q264" i="25"/>
  <c r="R264" i="25"/>
  <c r="R178" i="25"/>
  <c r="Q178" i="25"/>
  <c r="N178" i="25"/>
  <c r="Q228" i="25"/>
  <c r="R228" i="25"/>
  <c r="N228" i="25"/>
  <c r="Q266" i="25"/>
  <c r="R266" i="25"/>
  <c r="N266" i="25"/>
  <c r="R206" i="25"/>
  <c r="N206" i="25"/>
  <c r="Q206" i="25"/>
  <c r="R181" i="25"/>
  <c r="N181" i="25"/>
  <c r="Q181" i="25"/>
  <c r="Q242" i="25"/>
  <c r="R242" i="25"/>
  <c r="N242" i="25"/>
  <c r="R226" i="25"/>
  <c r="N226" i="25"/>
  <c r="Q226" i="25"/>
  <c r="N219" i="25"/>
  <c r="R219" i="25"/>
  <c r="R234" i="25"/>
  <c r="N234" i="25"/>
  <c r="Q234" i="25"/>
  <c r="N212" i="25"/>
  <c r="Q212" i="25"/>
  <c r="R212" i="25"/>
  <c r="Q163" i="25"/>
  <c r="N163" i="25"/>
  <c r="R163" i="25"/>
  <c r="N147" i="25"/>
  <c r="Q147" i="25"/>
  <c r="R147" i="25"/>
  <c r="N134" i="25"/>
  <c r="Q134" i="25"/>
  <c r="R134" i="25"/>
  <c r="N172" i="20"/>
  <c r="Q172" i="20"/>
  <c r="R172" i="20"/>
  <c r="N165" i="20"/>
  <c r="R165" i="20"/>
  <c r="Q165" i="20"/>
  <c r="Q251" i="20"/>
  <c r="R251" i="20"/>
  <c r="N251" i="20"/>
  <c r="Q219" i="20"/>
  <c r="R219" i="20"/>
  <c r="N219" i="20"/>
  <c r="N160" i="20"/>
  <c r="Q160" i="20"/>
  <c r="R160" i="20"/>
  <c r="Q233" i="20"/>
  <c r="R233" i="20"/>
  <c r="N233" i="20"/>
  <c r="R241" i="20"/>
  <c r="N241" i="20"/>
  <c r="Q241" i="20"/>
  <c r="Q248" i="20"/>
  <c r="N248" i="20"/>
  <c r="R248" i="20"/>
  <c r="Q182" i="20"/>
  <c r="R182" i="20"/>
  <c r="N182" i="20"/>
  <c r="Q166" i="20"/>
  <c r="R166" i="20"/>
  <c r="N166" i="20"/>
  <c r="N250" i="20"/>
  <c r="Q250" i="20"/>
  <c r="R250" i="20"/>
  <c r="N194" i="20"/>
  <c r="Q194" i="20"/>
  <c r="R194" i="20"/>
  <c r="N208" i="20"/>
  <c r="Q208" i="20"/>
  <c r="R208" i="20"/>
  <c r="R185" i="20"/>
  <c r="N185" i="20"/>
  <c r="Q185" i="20"/>
  <c r="N255" i="20"/>
  <c r="Q255" i="20"/>
  <c r="R255" i="20"/>
  <c r="Q159" i="20"/>
  <c r="R159" i="20"/>
  <c r="N159" i="20"/>
  <c r="R173" i="20"/>
  <c r="M77" i="12" s="1"/>
  <c r="S77" i="12" s="1"/>
  <c r="Q173" i="20"/>
  <c r="L77" i="12" s="1"/>
  <c r="R77" i="12" s="1"/>
  <c r="N173" i="20"/>
  <c r="I77" i="12" s="1"/>
  <c r="O77" i="12" s="1"/>
  <c r="R203" i="20"/>
  <c r="Q203" i="20"/>
  <c r="N203" i="20"/>
  <c r="N217" i="20"/>
  <c r="Q217" i="20"/>
  <c r="R217" i="20"/>
  <c r="Q181" i="20"/>
  <c r="R181" i="20"/>
  <c r="N181" i="20"/>
  <c r="N171" i="20"/>
  <c r="R171" i="20"/>
  <c r="Q171" i="20"/>
  <c r="R231" i="20"/>
  <c r="N231" i="20"/>
  <c r="Q231" i="20"/>
  <c r="Q230" i="20"/>
  <c r="N230" i="20"/>
  <c r="R230" i="20"/>
  <c r="Q197" i="20"/>
  <c r="R197" i="20"/>
  <c r="N197" i="20"/>
  <c r="R224" i="20"/>
  <c r="N224" i="20"/>
  <c r="R161" i="20"/>
  <c r="Q161" i="20"/>
  <c r="N161" i="20"/>
  <c r="R258" i="20"/>
  <c r="N258" i="20"/>
  <c r="Q258" i="20"/>
  <c r="Q269" i="20"/>
  <c r="N269" i="20"/>
  <c r="R269" i="20"/>
  <c r="N180" i="20"/>
  <c r="Q180" i="20"/>
  <c r="R180" i="20"/>
  <c r="Q232" i="20"/>
  <c r="N232" i="20"/>
  <c r="R232" i="20"/>
  <c r="N150" i="20"/>
  <c r="R150" i="20"/>
  <c r="Q150" i="20"/>
  <c r="Q137" i="20"/>
  <c r="N137" i="20"/>
  <c r="R137" i="20"/>
  <c r="N140" i="20"/>
  <c r="R140" i="20"/>
  <c r="Q140" i="20"/>
  <c r="N154" i="20"/>
  <c r="Q154" i="20"/>
  <c r="R154" i="20"/>
  <c r="Q253" i="29"/>
  <c r="R253" i="29"/>
  <c r="N253" i="29"/>
  <c r="R204" i="29"/>
  <c r="N204" i="29"/>
  <c r="Q204" i="29"/>
  <c r="Q183" i="29"/>
  <c r="N183" i="29"/>
  <c r="R183" i="29"/>
  <c r="N198" i="29"/>
  <c r="R198" i="29"/>
  <c r="Q198" i="29"/>
  <c r="R224" i="29"/>
  <c r="N224" i="29"/>
  <c r="Q224" i="29"/>
  <c r="R221" i="29"/>
  <c r="N221" i="29"/>
  <c r="Q221" i="29"/>
  <c r="Q232" i="29"/>
  <c r="N232" i="29"/>
  <c r="R232" i="29"/>
  <c r="R199" i="29"/>
  <c r="N199" i="29"/>
  <c r="Q199" i="29"/>
  <c r="Q176" i="29"/>
  <c r="R176" i="29"/>
  <c r="N176" i="29"/>
  <c r="R250" i="29"/>
  <c r="Q250" i="29"/>
  <c r="N250" i="29"/>
  <c r="Q225" i="29"/>
  <c r="N225" i="29"/>
  <c r="R225" i="29"/>
  <c r="R161" i="29"/>
  <c r="N161" i="29"/>
  <c r="Q161" i="29"/>
  <c r="R177" i="29"/>
  <c r="N177" i="29"/>
  <c r="Q177" i="29"/>
  <c r="N209" i="29"/>
  <c r="Q209" i="29"/>
  <c r="R209" i="29"/>
  <c r="Q255" i="29"/>
  <c r="N255" i="29"/>
  <c r="R255" i="29"/>
  <c r="Q216" i="29"/>
  <c r="N216" i="29"/>
  <c r="R216" i="29"/>
  <c r="R137" i="29"/>
  <c r="Q137" i="29"/>
  <c r="N137" i="29"/>
  <c r="R197" i="29"/>
  <c r="Q197" i="29"/>
  <c r="N197" i="29"/>
  <c r="R173" i="29"/>
  <c r="M63" i="12" s="1"/>
  <c r="S63" i="12" s="1"/>
  <c r="Q173" i="29"/>
  <c r="L63" i="12" s="1"/>
  <c r="R63" i="12" s="1"/>
  <c r="N173" i="29"/>
  <c r="I63" i="12" s="1"/>
  <c r="O63" i="12" s="1"/>
  <c r="Q265" i="29"/>
  <c r="R265" i="29"/>
  <c r="N265" i="29"/>
  <c r="R211" i="29"/>
  <c r="Q211" i="29"/>
  <c r="N211" i="29"/>
  <c r="Q208" i="29"/>
  <c r="N208" i="29"/>
  <c r="R208" i="29"/>
  <c r="Q146" i="29"/>
  <c r="R146" i="29"/>
  <c r="N146" i="29"/>
  <c r="N215" i="29"/>
  <c r="R215" i="29"/>
  <c r="Q215" i="29"/>
  <c r="Q245" i="29"/>
  <c r="R245" i="29"/>
  <c r="N245" i="29"/>
  <c r="N263" i="29"/>
  <c r="Q263" i="29"/>
  <c r="R263" i="29"/>
  <c r="N194" i="29"/>
  <c r="Q194" i="29"/>
  <c r="R194" i="29"/>
  <c r="R233" i="29"/>
  <c r="Q233" i="29"/>
  <c r="N233" i="29"/>
  <c r="Q196" i="29"/>
  <c r="N196" i="29"/>
  <c r="R196" i="29"/>
  <c r="R200" i="29"/>
  <c r="Q200" i="29"/>
  <c r="N200" i="29"/>
  <c r="N231" i="29"/>
  <c r="Q231" i="29"/>
  <c r="R231" i="29"/>
  <c r="N181" i="29"/>
  <c r="R181" i="29"/>
  <c r="R142" i="29"/>
  <c r="N142" i="29"/>
  <c r="Q142" i="29"/>
  <c r="R136" i="29"/>
  <c r="N136" i="29"/>
  <c r="O222" i="31"/>
  <c r="S222" i="31"/>
  <c r="S235" i="31"/>
  <c r="O235" i="31"/>
  <c r="O249" i="31"/>
  <c r="S249" i="31"/>
  <c r="Q267" i="31"/>
  <c r="S267" i="31"/>
  <c r="O267" i="31"/>
  <c r="O229" i="31"/>
  <c r="S229" i="31"/>
  <c r="S258" i="31"/>
  <c r="O258" i="31"/>
  <c r="O136" i="31"/>
  <c r="S136" i="31"/>
  <c r="S223" i="31"/>
  <c r="O223" i="31"/>
  <c r="O195" i="31"/>
  <c r="S195" i="31"/>
  <c r="O189" i="31"/>
  <c r="S189" i="31"/>
  <c r="S244" i="31"/>
  <c r="O244" i="31"/>
  <c r="S239" i="31"/>
  <c r="O239" i="31"/>
  <c r="S160" i="31"/>
  <c r="O160" i="31"/>
  <c r="O225" i="31"/>
  <c r="S225" i="31"/>
  <c r="S262" i="31"/>
  <c r="O262" i="31"/>
  <c r="O193" i="31"/>
  <c r="S193" i="31"/>
  <c r="S216" i="31"/>
  <c r="O216" i="31"/>
  <c r="S241" i="31"/>
  <c r="O241" i="31"/>
  <c r="S154" i="31"/>
  <c r="O154" i="31"/>
  <c r="S141" i="31"/>
  <c r="O141" i="31"/>
  <c r="O231" i="31"/>
  <c r="S231" i="31"/>
  <c r="O217" i="31"/>
  <c r="S217" i="31"/>
  <c r="S146" i="31"/>
  <c r="O146" i="31"/>
  <c r="S221" i="31"/>
  <c r="O221" i="31"/>
  <c r="S137" i="31"/>
  <c r="O137" i="31"/>
  <c r="S143" i="31"/>
  <c r="O143" i="31"/>
  <c r="S138" i="31"/>
  <c r="O138" i="31"/>
  <c r="O234" i="31"/>
  <c r="S234" i="31"/>
  <c r="O232" i="31"/>
  <c r="S232" i="31"/>
  <c r="O236" i="31"/>
  <c r="S236" i="31"/>
  <c r="S175" i="31"/>
  <c r="O175" i="31"/>
  <c r="S176" i="31"/>
  <c r="O176" i="31"/>
  <c r="O135" i="31"/>
  <c r="S135" i="31"/>
  <c r="S178" i="31"/>
  <c r="O178" i="31"/>
  <c r="S196" i="18"/>
  <c r="O196" i="18"/>
  <c r="S199" i="18"/>
  <c r="O199" i="18"/>
  <c r="S234" i="18"/>
  <c r="O234" i="18"/>
  <c r="S142" i="18"/>
  <c r="O142" i="18"/>
  <c r="O244" i="18"/>
  <c r="S244" i="18"/>
  <c r="O190" i="18"/>
  <c r="S190" i="18"/>
  <c r="O179" i="18"/>
  <c r="S179" i="18"/>
  <c r="O176" i="18"/>
  <c r="S176" i="18"/>
  <c r="O155" i="18"/>
  <c r="S155" i="18"/>
  <c r="O172" i="18"/>
  <c r="S172" i="18"/>
  <c r="O198" i="18"/>
  <c r="S198" i="18"/>
  <c r="S138" i="18"/>
  <c r="O138" i="18"/>
  <c r="S226" i="18"/>
  <c r="O226" i="18"/>
  <c r="S211" i="18"/>
  <c r="O211" i="18"/>
  <c r="S189" i="18"/>
  <c r="O189" i="18"/>
  <c r="O240" i="18"/>
  <c r="S240" i="18"/>
  <c r="O224" i="18"/>
  <c r="S224" i="18"/>
  <c r="O170" i="18"/>
  <c r="S170" i="18"/>
  <c r="S171" i="18"/>
  <c r="O171" i="18"/>
  <c r="S237" i="18"/>
  <c r="O237" i="18"/>
  <c r="O248" i="18"/>
  <c r="S248" i="18"/>
  <c r="O221" i="18"/>
  <c r="S221" i="18"/>
  <c r="S264" i="18"/>
  <c r="O264" i="18"/>
  <c r="S157" i="18"/>
  <c r="O157" i="18"/>
  <c r="O188" i="18"/>
  <c r="S188" i="18"/>
  <c r="S152" i="18"/>
  <c r="O152" i="18"/>
  <c r="S206" i="18"/>
  <c r="O206" i="18"/>
  <c r="S183" i="18"/>
  <c r="O183" i="18"/>
  <c r="O169" i="18"/>
  <c r="S169" i="18"/>
  <c r="O243" i="18"/>
  <c r="S243" i="18"/>
  <c r="O181" i="18"/>
  <c r="S181" i="18"/>
  <c r="O268" i="18"/>
  <c r="S268" i="18"/>
  <c r="O134" i="18"/>
  <c r="S134" i="18"/>
  <c r="S205" i="18"/>
  <c r="O205" i="18"/>
  <c r="S141" i="18"/>
  <c r="O141" i="18"/>
  <c r="R188" i="22"/>
  <c r="N188" i="22"/>
  <c r="Q188" i="22"/>
  <c r="Q168" i="22"/>
  <c r="N168" i="22"/>
  <c r="R168" i="22"/>
  <c r="Q252" i="22"/>
  <c r="N252" i="22"/>
  <c r="R252" i="22"/>
  <c r="Q203" i="22"/>
  <c r="N203" i="22"/>
  <c r="R203" i="22"/>
  <c r="R226" i="22"/>
  <c r="N226" i="22"/>
  <c r="Q226" i="22"/>
  <c r="R204" i="22"/>
  <c r="N204" i="22"/>
  <c r="Q204" i="22"/>
  <c r="N218" i="22"/>
  <c r="Q218" i="22"/>
  <c r="R218" i="22"/>
  <c r="R151" i="22"/>
  <c r="N151" i="22"/>
  <c r="Q151" i="22"/>
  <c r="N225" i="22"/>
  <c r="Q225" i="22"/>
  <c r="R225" i="22"/>
  <c r="N270" i="22"/>
  <c r="I98" i="12" s="1"/>
  <c r="O98" i="12" s="1"/>
  <c r="Q270" i="22"/>
  <c r="L98" i="12" s="1"/>
  <c r="R98" i="12" s="1"/>
  <c r="R270" i="22"/>
  <c r="M98" i="12" s="1"/>
  <c r="S98" i="12" s="1"/>
  <c r="N206" i="22"/>
  <c r="Q206" i="22"/>
  <c r="R206" i="22"/>
  <c r="R194" i="22"/>
  <c r="N194" i="22"/>
  <c r="Q194" i="22"/>
  <c r="N248" i="22"/>
  <c r="Q248" i="22"/>
  <c r="R248" i="22"/>
  <c r="Q137" i="22"/>
  <c r="R137" i="22"/>
  <c r="N137" i="22"/>
  <c r="N154" i="22"/>
  <c r="R154" i="22"/>
  <c r="Q154" i="22"/>
  <c r="R160" i="22"/>
  <c r="N160" i="22"/>
  <c r="Q160" i="22"/>
  <c r="N244" i="22"/>
  <c r="Q244" i="22"/>
  <c r="R244" i="22"/>
  <c r="N236" i="22"/>
  <c r="Q236" i="22"/>
  <c r="R236" i="22"/>
  <c r="R171" i="22"/>
  <c r="Q171" i="22"/>
  <c r="N171" i="22"/>
  <c r="R177" i="22"/>
  <c r="N177" i="22"/>
  <c r="Q177" i="22"/>
  <c r="Q217" i="22"/>
  <c r="R217" i="22"/>
  <c r="N217" i="22"/>
  <c r="R141" i="22"/>
  <c r="N141" i="22"/>
  <c r="Q141" i="22"/>
  <c r="R268" i="22"/>
  <c r="Q268" i="22"/>
  <c r="N268" i="22"/>
  <c r="R161" i="22"/>
  <c r="N161" i="22"/>
  <c r="Q161" i="22"/>
  <c r="N214" i="22"/>
  <c r="Q214" i="22"/>
  <c r="R214" i="22"/>
  <c r="Q158" i="22"/>
  <c r="R158" i="22"/>
  <c r="N158" i="22"/>
  <c r="R146" i="22"/>
  <c r="N146" i="22"/>
  <c r="Q146" i="22"/>
  <c r="R212" i="22"/>
  <c r="N212" i="22"/>
  <c r="Q212" i="22"/>
  <c r="R266" i="22"/>
  <c r="N266" i="22"/>
  <c r="Q266" i="22"/>
  <c r="N263" i="22"/>
  <c r="Q263" i="22"/>
  <c r="R263" i="22"/>
  <c r="N251" i="22"/>
  <c r="R251" i="22"/>
  <c r="N210" i="22"/>
  <c r="Q210" i="22"/>
  <c r="R210" i="22"/>
  <c r="R185" i="22"/>
  <c r="N185" i="22"/>
  <c r="Q185" i="22"/>
  <c r="Q259" i="22"/>
  <c r="N259" i="22"/>
  <c r="R259" i="22"/>
  <c r="N234" i="22"/>
  <c r="Q234" i="22"/>
  <c r="R234" i="22"/>
  <c r="O179" i="39"/>
  <c r="S179" i="39"/>
  <c r="S142" i="39"/>
  <c r="O142" i="39"/>
  <c r="S250" i="39"/>
  <c r="O250" i="39"/>
  <c r="S228" i="39"/>
  <c r="O228" i="39"/>
  <c r="S138" i="39"/>
  <c r="O138" i="39"/>
  <c r="S159" i="39"/>
  <c r="O159" i="39"/>
  <c r="S234" i="39"/>
  <c r="O234" i="39"/>
  <c r="O207" i="39"/>
  <c r="S207" i="39"/>
  <c r="S150" i="39"/>
  <c r="O150" i="39"/>
  <c r="O167" i="39"/>
  <c r="S167" i="39"/>
  <c r="S254" i="39"/>
  <c r="O254" i="39"/>
  <c r="O229" i="39"/>
  <c r="S229" i="39"/>
  <c r="S173" i="32"/>
  <c r="N67" i="12" s="1"/>
  <c r="T67" i="12" s="1"/>
  <c r="O173" i="32"/>
  <c r="J67" i="12" s="1"/>
  <c r="P67" i="12" s="1"/>
  <c r="S137" i="32"/>
  <c r="O137" i="32"/>
  <c r="S174" i="32"/>
  <c r="O174" i="32"/>
  <c r="O208" i="32"/>
  <c r="S208" i="32"/>
  <c r="S155" i="32"/>
  <c r="O155" i="32"/>
  <c r="S168" i="32"/>
  <c r="O168" i="32"/>
  <c r="O186" i="32"/>
  <c r="S186" i="32"/>
  <c r="S138" i="32"/>
  <c r="O138" i="32"/>
  <c r="S226" i="32"/>
  <c r="O226" i="32"/>
  <c r="S211" i="32"/>
  <c r="O211" i="32"/>
  <c r="S205" i="32"/>
  <c r="O205" i="32"/>
  <c r="O248" i="32"/>
  <c r="S248" i="32"/>
  <c r="O145" i="32"/>
  <c r="S145" i="32"/>
  <c r="Q211" i="32"/>
  <c r="R211" i="32"/>
  <c r="N211" i="32"/>
  <c r="Q141" i="32"/>
  <c r="R141" i="32"/>
  <c r="N141" i="32"/>
  <c r="Q236" i="32"/>
  <c r="N236" i="32"/>
  <c r="R236" i="32"/>
  <c r="R225" i="32"/>
  <c r="N225" i="32"/>
  <c r="Q225" i="32"/>
  <c r="Q229" i="32"/>
  <c r="R229" i="32"/>
  <c r="N229" i="32"/>
  <c r="R269" i="32"/>
  <c r="N269" i="32"/>
  <c r="Q269" i="32"/>
  <c r="Q199" i="32"/>
  <c r="R199" i="32"/>
  <c r="N199" i="32"/>
  <c r="Q143" i="32"/>
  <c r="R143" i="32"/>
  <c r="N143" i="32"/>
  <c r="R230" i="32"/>
  <c r="N230" i="32"/>
  <c r="Q230" i="32"/>
  <c r="N241" i="32"/>
  <c r="Q241" i="32"/>
  <c r="R241" i="32"/>
  <c r="N221" i="32"/>
  <c r="R221" i="32"/>
  <c r="Q221" i="32"/>
  <c r="N270" i="23"/>
  <c r="I99" i="12" s="1"/>
  <c r="O99" i="12" s="1"/>
  <c r="Q270" i="23"/>
  <c r="L99" i="12" s="1"/>
  <c r="R99" i="12" s="1"/>
  <c r="R270" i="23"/>
  <c r="M99" i="12" s="1"/>
  <c r="S99" i="12" s="1"/>
  <c r="R229" i="23"/>
  <c r="N229" i="23"/>
  <c r="Q229" i="23"/>
  <c r="N156" i="23"/>
  <c r="R156" i="23"/>
  <c r="Q156" i="23"/>
  <c r="N186" i="23"/>
  <c r="Q186" i="23"/>
  <c r="R186" i="23"/>
  <c r="N182" i="23"/>
  <c r="Q182" i="23"/>
  <c r="R182" i="23"/>
  <c r="R269" i="23"/>
  <c r="N269" i="23"/>
  <c r="Q269" i="23"/>
  <c r="N150" i="23"/>
  <c r="Q150" i="23"/>
  <c r="R150" i="23"/>
  <c r="N196" i="23"/>
  <c r="Q196" i="23"/>
  <c r="R196" i="23"/>
  <c r="N154" i="23"/>
  <c r="R154" i="23"/>
  <c r="Q154" i="23"/>
  <c r="Q224" i="23"/>
  <c r="N224" i="23"/>
  <c r="R224" i="23"/>
  <c r="N243" i="23"/>
  <c r="Q243" i="23"/>
  <c r="R243" i="23"/>
  <c r="S155" i="30"/>
  <c r="O155" i="30"/>
  <c r="S159" i="30"/>
  <c r="O159" i="30"/>
  <c r="S156" i="30"/>
  <c r="O156" i="30"/>
  <c r="O180" i="30"/>
  <c r="S180" i="30"/>
  <c r="O246" i="30"/>
  <c r="S246" i="30"/>
  <c r="O188" i="30"/>
  <c r="S188" i="30"/>
  <c r="S144" i="30"/>
  <c r="O144" i="30"/>
  <c r="S199" i="30"/>
  <c r="O199" i="30"/>
  <c r="S149" i="30"/>
  <c r="O149" i="30"/>
  <c r="S140" i="30"/>
  <c r="O140" i="30"/>
  <c r="O247" i="30"/>
  <c r="S247" i="30"/>
  <c r="O138" i="30"/>
  <c r="S138" i="30"/>
  <c r="O174" i="30"/>
  <c r="S174" i="30"/>
  <c r="N197" i="30"/>
  <c r="R197" i="30"/>
  <c r="Q197" i="30"/>
  <c r="Q181" i="30"/>
  <c r="N181" i="30"/>
  <c r="R181" i="30"/>
  <c r="N222" i="30"/>
  <c r="R222" i="30"/>
  <c r="Q222" i="30"/>
  <c r="R204" i="30"/>
  <c r="N204" i="30"/>
  <c r="Q204" i="30"/>
  <c r="R138" i="30"/>
  <c r="Q138" i="30"/>
  <c r="N138" i="30"/>
  <c r="N238" i="30"/>
  <c r="R238" i="30"/>
  <c r="Q238" i="30"/>
  <c r="R244" i="30"/>
  <c r="N244" i="30"/>
  <c r="Q244" i="30"/>
  <c r="N143" i="30"/>
  <c r="Q143" i="30"/>
  <c r="R143" i="30"/>
  <c r="Q200" i="30"/>
  <c r="N200" i="30"/>
  <c r="R200" i="30"/>
  <c r="N187" i="30"/>
  <c r="R187" i="30"/>
  <c r="Q187" i="30"/>
  <c r="N161" i="30"/>
  <c r="Q161" i="30"/>
  <c r="R161" i="30"/>
  <c r="Q137" i="30"/>
  <c r="R137" i="30"/>
  <c r="N137" i="30"/>
  <c r="O255" i="24"/>
  <c r="S255" i="24"/>
  <c r="S172" i="24"/>
  <c r="O172" i="24"/>
  <c r="S246" i="24"/>
  <c r="O246" i="24"/>
  <c r="S253" i="24"/>
  <c r="O253" i="24"/>
  <c r="S178" i="24"/>
  <c r="O178" i="24"/>
  <c r="S156" i="24"/>
  <c r="O156" i="24"/>
  <c r="S155" i="24"/>
  <c r="O155" i="24"/>
  <c r="O245" i="24"/>
  <c r="S245" i="24"/>
  <c r="O171" i="24"/>
  <c r="S171" i="24"/>
  <c r="O251" i="24"/>
  <c r="S251" i="24"/>
  <c r="O261" i="24"/>
  <c r="S261" i="24"/>
  <c r="R235" i="14"/>
  <c r="N235" i="14"/>
  <c r="Q235" i="14"/>
  <c r="N182" i="14"/>
  <c r="Q182" i="14"/>
  <c r="R182" i="14"/>
  <c r="N161" i="14"/>
  <c r="Q161" i="14"/>
  <c r="R161" i="14"/>
  <c r="R141" i="14"/>
  <c r="N141" i="14"/>
  <c r="Q141" i="14"/>
  <c r="R188" i="14"/>
  <c r="N188" i="14"/>
  <c r="Q188" i="14"/>
  <c r="N164" i="14"/>
  <c r="R164" i="14"/>
  <c r="Q164" i="14"/>
  <c r="R152" i="14"/>
  <c r="Q152" i="14"/>
  <c r="N152" i="14"/>
  <c r="Q207" i="14"/>
  <c r="N207" i="14"/>
  <c r="R207" i="14"/>
  <c r="N137" i="14"/>
  <c r="Q137" i="14"/>
  <c r="R137" i="14"/>
  <c r="Q270" i="14"/>
  <c r="L97" i="12" s="1"/>
  <c r="R97" i="12" s="1"/>
  <c r="R270" i="14"/>
  <c r="M97" i="12" s="1"/>
  <c r="S97" i="12" s="1"/>
  <c r="N270" i="14"/>
  <c r="I97" i="12" s="1"/>
  <c r="O97" i="12" s="1"/>
  <c r="R201" i="14"/>
  <c r="Q201" i="14"/>
  <c r="N201" i="14"/>
  <c r="N167" i="14"/>
  <c r="Q167" i="14"/>
  <c r="R167" i="14"/>
  <c r="R159" i="14"/>
  <c r="N159" i="14"/>
  <c r="Q159" i="14"/>
  <c r="O242" i="20"/>
  <c r="S242" i="20"/>
  <c r="S186" i="20"/>
  <c r="O186" i="20"/>
  <c r="S250" i="20"/>
  <c r="O250" i="20"/>
  <c r="O218" i="20"/>
  <c r="S218" i="20"/>
  <c r="S227" i="20"/>
  <c r="O227" i="20"/>
  <c r="Q149" i="20"/>
  <c r="O149" i="20"/>
  <c r="S149" i="20"/>
  <c r="O233" i="20"/>
  <c r="S233" i="20"/>
  <c r="O174" i="20"/>
  <c r="S174" i="20"/>
  <c r="S171" i="20"/>
  <c r="O171" i="20"/>
  <c r="Q265" i="20"/>
  <c r="S265" i="20"/>
  <c r="O265" i="20"/>
  <c r="S240" i="20"/>
  <c r="O240" i="20"/>
  <c r="Q264" i="24"/>
  <c r="R264" i="24"/>
  <c r="N264" i="24"/>
  <c r="Q244" i="24"/>
  <c r="N244" i="24"/>
  <c r="R244" i="24"/>
  <c r="Q160" i="24"/>
  <c r="N160" i="24"/>
  <c r="R160" i="24"/>
  <c r="R183" i="24"/>
  <c r="N183" i="24"/>
  <c r="Q183" i="24"/>
  <c r="N142" i="24"/>
  <c r="Q142" i="24"/>
  <c r="R142" i="24"/>
  <c r="Q232" i="24"/>
  <c r="N232" i="24"/>
  <c r="R232" i="24"/>
  <c r="R190" i="24"/>
  <c r="N190" i="24"/>
  <c r="Q190" i="24"/>
  <c r="Q196" i="24"/>
  <c r="N196" i="24"/>
  <c r="R196" i="24"/>
  <c r="R202" i="24"/>
  <c r="N202" i="24"/>
  <c r="Q202" i="24"/>
  <c r="R153" i="24"/>
  <c r="N153" i="24"/>
  <c r="Q153" i="24"/>
  <c r="N221" i="24"/>
  <c r="Q221" i="24"/>
  <c r="R221" i="24"/>
  <c r="O230" i="26"/>
  <c r="S230" i="26"/>
  <c r="S250" i="26"/>
  <c r="O250" i="26"/>
  <c r="S256" i="26"/>
  <c r="O256" i="26"/>
  <c r="O219" i="26"/>
  <c r="S219" i="26"/>
  <c r="O150" i="26"/>
  <c r="S150" i="26"/>
  <c r="S173" i="26"/>
  <c r="N74" i="12" s="1"/>
  <c r="T74" i="12" s="1"/>
  <c r="O173" i="26"/>
  <c r="J74" i="12" s="1"/>
  <c r="P74" i="12" s="1"/>
  <c r="S252" i="26"/>
  <c r="O252" i="26"/>
  <c r="O210" i="26"/>
  <c r="S210" i="26"/>
  <c r="S184" i="26"/>
  <c r="O184" i="26"/>
  <c r="S222" i="26"/>
  <c r="O222" i="26"/>
  <c r="O190" i="26"/>
  <c r="S190" i="26"/>
  <c r="O242" i="38"/>
  <c r="S242" i="38"/>
  <c r="S252" i="38"/>
  <c r="O252" i="38"/>
  <c r="S135" i="38"/>
  <c r="O135" i="38"/>
  <c r="S260" i="38"/>
  <c r="O260" i="38"/>
  <c r="O145" i="38"/>
  <c r="S145" i="38"/>
  <c r="O211" i="38"/>
  <c r="S211" i="38"/>
  <c r="O238" i="38"/>
  <c r="S238" i="38"/>
  <c r="S201" i="38"/>
  <c r="O201" i="38"/>
  <c r="S231" i="38"/>
  <c r="O231" i="38"/>
  <c r="O225" i="38"/>
  <c r="S225" i="38"/>
  <c r="O188" i="38"/>
  <c r="S188" i="38"/>
  <c r="Q224" i="39"/>
  <c r="R224" i="39"/>
  <c r="N224" i="39"/>
  <c r="N198" i="39"/>
  <c r="Q198" i="39"/>
  <c r="R198" i="39"/>
  <c r="N220" i="39"/>
  <c r="R220" i="39"/>
  <c r="Q220" i="39"/>
  <c r="R207" i="39"/>
  <c r="N207" i="39"/>
  <c r="Q207" i="39"/>
  <c r="N219" i="39"/>
  <c r="R219" i="39"/>
  <c r="Q219" i="39"/>
  <c r="Q263" i="39"/>
  <c r="R263" i="39"/>
  <c r="N263" i="39"/>
  <c r="Q149" i="39"/>
  <c r="R149" i="39"/>
  <c r="N149" i="39"/>
  <c r="N266" i="39"/>
  <c r="R266" i="39"/>
  <c r="R147" i="39"/>
  <c r="N147" i="39"/>
  <c r="Q147" i="39"/>
  <c r="R226" i="39"/>
  <c r="N226" i="39"/>
  <c r="Q226" i="39"/>
  <c r="N244" i="39"/>
  <c r="R244" i="39"/>
  <c r="S258" i="29"/>
  <c r="O258" i="29"/>
  <c r="S211" i="29"/>
  <c r="O211" i="29"/>
  <c r="O161" i="29"/>
  <c r="S161" i="29"/>
  <c r="S268" i="29"/>
  <c r="O268" i="29"/>
  <c r="S261" i="29"/>
  <c r="O261" i="29"/>
  <c r="O222" i="29"/>
  <c r="S222" i="29"/>
  <c r="O234" i="29"/>
  <c r="S234" i="29"/>
  <c r="O146" i="29"/>
  <c r="S146" i="29"/>
  <c r="O150" i="29"/>
  <c r="S150" i="29"/>
  <c r="O202" i="29"/>
  <c r="S202" i="29"/>
  <c r="O253" i="29"/>
  <c r="S253" i="29"/>
  <c r="R228" i="26"/>
  <c r="N228" i="26"/>
  <c r="Q228" i="26"/>
  <c r="R270" i="26"/>
  <c r="M103" i="12" s="1"/>
  <c r="S103" i="12" s="1"/>
  <c r="N270" i="26"/>
  <c r="I103" i="12" s="1"/>
  <c r="O103" i="12" s="1"/>
  <c r="Q270" i="26"/>
  <c r="L103" i="12" s="1"/>
  <c r="R103" i="12" s="1"/>
  <c r="N186" i="26"/>
  <c r="Q186" i="26"/>
  <c r="R186" i="26"/>
  <c r="R199" i="26"/>
  <c r="N199" i="26"/>
  <c r="Q199" i="26"/>
  <c r="N254" i="26"/>
  <c r="Q254" i="26"/>
  <c r="R254" i="26"/>
  <c r="Q178" i="26"/>
  <c r="R178" i="26"/>
  <c r="N178" i="26"/>
  <c r="R139" i="26"/>
  <c r="Q139" i="26"/>
  <c r="N139" i="26"/>
  <c r="R217" i="26"/>
  <c r="Q217" i="26"/>
  <c r="N217" i="26"/>
  <c r="N159" i="26"/>
  <c r="R159" i="26"/>
  <c r="Q159" i="26"/>
  <c r="Q220" i="26"/>
  <c r="N220" i="26"/>
  <c r="R220" i="26"/>
  <c r="R221" i="26"/>
  <c r="Q221" i="26"/>
  <c r="N221" i="26"/>
  <c r="R137" i="26"/>
  <c r="N137" i="26"/>
  <c r="Q226" i="31"/>
  <c r="R226" i="31"/>
  <c r="N226" i="31"/>
  <c r="R179" i="31"/>
  <c r="N179" i="31"/>
  <c r="Q179" i="31"/>
  <c r="R176" i="31"/>
  <c r="N176" i="31"/>
  <c r="Q176" i="31"/>
  <c r="Q261" i="31"/>
  <c r="R261" i="31"/>
  <c r="N261" i="31"/>
  <c r="R145" i="31"/>
  <c r="Q145" i="31"/>
  <c r="N145" i="31"/>
  <c r="N156" i="31"/>
  <c r="R156" i="31"/>
  <c r="Q156" i="31"/>
  <c r="Q230" i="31"/>
  <c r="N230" i="31"/>
  <c r="R230" i="31"/>
  <c r="Q244" i="31"/>
  <c r="R244" i="31"/>
  <c r="N244" i="31"/>
  <c r="N222" i="31"/>
  <c r="Q222" i="31"/>
  <c r="R222" i="31"/>
  <c r="Q157" i="31"/>
  <c r="N157" i="31"/>
  <c r="R157" i="31"/>
  <c r="N225" i="31"/>
  <c r="R225" i="31"/>
  <c r="Q225" i="31"/>
  <c r="R135" i="31"/>
  <c r="N135" i="31"/>
  <c r="Q135" i="31"/>
  <c r="S154" i="22"/>
  <c r="O154" i="22"/>
  <c r="S188" i="22"/>
  <c r="O188" i="22"/>
  <c r="S205" i="22"/>
  <c r="O205" i="22"/>
  <c r="S215" i="22"/>
  <c r="O215" i="22"/>
  <c r="S222" i="22"/>
  <c r="O222" i="22"/>
  <c r="S169" i="22"/>
  <c r="O169" i="22"/>
  <c r="S138" i="22"/>
  <c r="O138" i="22"/>
  <c r="O178" i="22"/>
  <c r="S178" i="22"/>
  <c r="S243" i="22"/>
  <c r="O243" i="22"/>
  <c r="S269" i="22"/>
  <c r="O269" i="22"/>
  <c r="O228" i="22"/>
  <c r="S228" i="22"/>
  <c r="O141" i="22"/>
  <c r="S141" i="22"/>
  <c r="S158" i="14"/>
  <c r="O158" i="14"/>
  <c r="S241" i="14"/>
  <c r="O241" i="14"/>
  <c r="S246" i="14"/>
  <c r="O246" i="14"/>
  <c r="S150" i="14"/>
  <c r="O150" i="14"/>
  <c r="S209" i="14"/>
  <c r="O209" i="14"/>
  <c r="O163" i="14"/>
  <c r="S163" i="14"/>
  <c r="O197" i="14"/>
  <c r="S197" i="14"/>
  <c r="S270" i="14"/>
  <c r="N97" i="12" s="1"/>
  <c r="T97" i="12" s="1"/>
  <c r="O270" i="14"/>
  <c r="J97" i="12" s="1"/>
  <c r="P97" i="12" s="1"/>
  <c r="S156" i="14"/>
  <c r="O156" i="14"/>
  <c r="S134" i="14"/>
  <c r="O134" i="14"/>
  <c r="O189" i="14"/>
  <c r="S189" i="14"/>
  <c r="N209" i="18"/>
  <c r="Q209" i="18"/>
  <c r="R209" i="18"/>
  <c r="Q141" i="18"/>
  <c r="N141" i="18"/>
  <c r="R141" i="18"/>
  <c r="N149" i="18"/>
  <c r="Q149" i="18"/>
  <c r="R149" i="18"/>
  <c r="Q161" i="18"/>
  <c r="N161" i="18"/>
  <c r="R161" i="18"/>
  <c r="R270" i="18"/>
  <c r="M108" i="12" s="1"/>
  <c r="S108" i="12" s="1"/>
  <c r="N270" i="18"/>
  <c r="I108" i="12" s="1"/>
  <c r="O108" i="12" s="1"/>
  <c r="Q270" i="18"/>
  <c r="L108" i="12" s="1"/>
  <c r="R108" i="12" s="1"/>
  <c r="Q155" i="18"/>
  <c r="R155" i="18"/>
  <c r="N155" i="18"/>
  <c r="R190" i="18"/>
  <c r="Q190" i="18"/>
  <c r="N190" i="18"/>
  <c r="Q213" i="18"/>
  <c r="R213" i="18"/>
  <c r="N213" i="18"/>
  <c r="N236" i="18"/>
  <c r="R236" i="18"/>
  <c r="Q236" i="18"/>
  <c r="R138" i="18"/>
  <c r="Q138" i="18"/>
  <c r="N138" i="18"/>
  <c r="R208" i="18"/>
  <c r="N208" i="18"/>
  <c r="Q208" i="18"/>
  <c r="R189" i="18"/>
  <c r="N189" i="18"/>
  <c r="Q189" i="18"/>
  <c r="R163" i="38"/>
  <c r="Q163" i="38"/>
  <c r="N163" i="38"/>
  <c r="R159" i="38"/>
  <c r="Q159" i="38"/>
  <c r="N159" i="38"/>
  <c r="N209" i="38"/>
  <c r="R209" i="38"/>
  <c r="Q209" i="38"/>
  <c r="R144" i="38"/>
  <c r="N144" i="38"/>
  <c r="Q144" i="38"/>
  <c r="R180" i="38"/>
  <c r="N180" i="38"/>
  <c r="Q180" i="38"/>
  <c r="R173" i="38"/>
  <c r="M66" i="12" s="1"/>
  <c r="S66" i="12" s="1"/>
  <c r="N173" i="38"/>
  <c r="I66" i="12" s="1"/>
  <c r="O66" i="12" s="1"/>
  <c r="Q173" i="38"/>
  <c r="L66" i="12" s="1"/>
  <c r="R66" i="12" s="1"/>
  <c r="R224" i="38"/>
  <c r="N224" i="38"/>
  <c r="Q224" i="38"/>
  <c r="R153" i="38"/>
  <c r="N153" i="38"/>
  <c r="Q153" i="38"/>
  <c r="Q208" i="38"/>
  <c r="R208" i="38"/>
  <c r="N208" i="38"/>
  <c r="R215" i="38"/>
  <c r="N215" i="38"/>
  <c r="Q215" i="38"/>
  <c r="N220" i="38"/>
  <c r="R220" i="38"/>
  <c r="Q220" i="38"/>
  <c r="N236" i="38"/>
  <c r="Q236" i="38"/>
  <c r="R236" i="38"/>
  <c r="S221" i="23"/>
  <c r="O221" i="23"/>
  <c r="S158" i="23"/>
  <c r="O158" i="23"/>
  <c r="O269" i="23"/>
  <c r="S269" i="23"/>
  <c r="S202" i="23"/>
  <c r="O202" i="23"/>
  <c r="S250" i="23"/>
  <c r="O250" i="23"/>
  <c r="S225" i="23"/>
  <c r="O225" i="23"/>
  <c r="S223" i="23"/>
  <c r="O223" i="23"/>
  <c r="O222" i="23"/>
  <c r="S222" i="23"/>
  <c r="S229" i="23"/>
  <c r="O229" i="23"/>
  <c r="S249" i="23"/>
  <c r="O249" i="23"/>
  <c r="O164" i="25"/>
  <c r="S164" i="25"/>
  <c r="S152" i="25"/>
  <c r="O152" i="25"/>
  <c r="S161" i="25"/>
  <c r="O161" i="25"/>
  <c r="S200" i="25"/>
  <c r="O200" i="25"/>
  <c r="Q175" i="25"/>
  <c r="O175" i="25"/>
  <c r="S175" i="25"/>
  <c r="S270" i="25"/>
  <c r="N101" i="12" s="1"/>
  <c r="T101" i="12" s="1"/>
  <c r="O270" i="25"/>
  <c r="J101" i="12" s="1"/>
  <c r="P101" i="12" s="1"/>
  <c r="S190" i="25"/>
  <c r="O190" i="25"/>
  <c r="S167" i="25"/>
  <c r="O167" i="25"/>
  <c r="S268" i="25"/>
  <c r="O268" i="25"/>
  <c r="S267" i="25"/>
  <c r="O267" i="25"/>
  <c r="O135" i="25"/>
  <c r="S135" i="25"/>
  <c r="N245" i="25"/>
  <c r="Q245" i="25"/>
  <c r="R245" i="25"/>
  <c r="N220" i="25"/>
  <c r="Q220" i="25"/>
  <c r="R220" i="25"/>
  <c r="N204" i="25"/>
  <c r="Q204" i="25"/>
  <c r="R204" i="25"/>
  <c r="N255" i="25"/>
  <c r="Q255" i="25"/>
  <c r="R255" i="25"/>
  <c r="R211" i="25"/>
  <c r="N211" i="25"/>
  <c r="Q211" i="25"/>
  <c r="R269" i="25"/>
  <c r="N269" i="25"/>
  <c r="Q269" i="25"/>
  <c r="N215" i="25"/>
  <c r="Q215" i="25"/>
  <c r="R215" i="25"/>
  <c r="R243" i="25"/>
  <c r="N243" i="25"/>
  <c r="Q243" i="25"/>
  <c r="Q268" i="25"/>
  <c r="R268" i="25"/>
  <c r="N268" i="25"/>
  <c r="N257" i="25"/>
  <c r="R257" i="25"/>
  <c r="Q137" i="25"/>
  <c r="N137" i="25"/>
  <c r="R137" i="25"/>
  <c r="R189" i="20"/>
  <c r="N189" i="20"/>
  <c r="Q189" i="20"/>
  <c r="Q256" i="20"/>
  <c r="R256" i="20"/>
  <c r="N256" i="20"/>
  <c r="R259" i="20"/>
  <c r="N259" i="20"/>
  <c r="Q259" i="20"/>
  <c r="R240" i="20"/>
  <c r="Q240" i="20"/>
  <c r="N240" i="20"/>
  <c r="R188" i="20"/>
  <c r="N188" i="20"/>
  <c r="Q188" i="20"/>
  <c r="R198" i="20"/>
  <c r="N198" i="20"/>
  <c r="Q198" i="20"/>
  <c r="N158" i="20"/>
  <c r="Q158" i="20"/>
  <c r="R158" i="20"/>
  <c r="N163" i="20"/>
  <c r="Q163" i="20"/>
  <c r="R163" i="20"/>
  <c r="N263" i="20"/>
  <c r="Q263" i="20"/>
  <c r="R263" i="20"/>
  <c r="N234" i="20"/>
  <c r="R234" i="20"/>
  <c r="R153" i="20"/>
  <c r="Q153" i="20"/>
  <c r="N153" i="20"/>
  <c r="R185" i="29"/>
  <c r="Q185" i="29"/>
  <c r="N185" i="29"/>
  <c r="N217" i="29"/>
  <c r="R217" i="29"/>
  <c r="Q217" i="29"/>
  <c r="Q174" i="29"/>
  <c r="R174" i="29"/>
  <c r="N174" i="29"/>
  <c r="N202" i="29"/>
  <c r="Q202" i="29"/>
  <c r="R202" i="29"/>
  <c r="N269" i="29"/>
  <c r="Q269" i="29"/>
  <c r="R269" i="29"/>
  <c r="Q267" i="29"/>
  <c r="N267" i="29"/>
  <c r="R267" i="29"/>
  <c r="R160" i="29"/>
  <c r="N160" i="29"/>
  <c r="Q160" i="29"/>
  <c r="R212" i="29"/>
  <c r="Q212" i="29"/>
  <c r="N212" i="29"/>
  <c r="Q227" i="29"/>
  <c r="R227" i="29"/>
  <c r="N227" i="29"/>
  <c r="N182" i="29"/>
  <c r="R182" i="29"/>
  <c r="Q182" i="29"/>
  <c r="N143" i="29"/>
  <c r="R143" i="29"/>
  <c r="N172" i="29"/>
  <c r="Q172" i="29"/>
  <c r="R172" i="29"/>
  <c r="S194" i="31"/>
  <c r="O194" i="31"/>
  <c r="S259" i="31"/>
  <c r="O259" i="31"/>
  <c r="S257" i="31"/>
  <c r="O257" i="31"/>
  <c r="S185" i="31"/>
  <c r="O185" i="31"/>
  <c r="O201" i="31"/>
  <c r="S201" i="31"/>
  <c r="O181" i="31"/>
  <c r="S181" i="31"/>
  <c r="S266" i="31"/>
  <c r="O266" i="31"/>
  <c r="S211" i="31"/>
  <c r="O211" i="31"/>
  <c r="S139" i="31"/>
  <c r="O139" i="31"/>
  <c r="S167" i="31"/>
  <c r="O167" i="31"/>
  <c r="O188" i="31"/>
  <c r="S188" i="31"/>
  <c r="O204" i="18"/>
  <c r="S204" i="18"/>
  <c r="S249" i="18"/>
  <c r="O249" i="18"/>
  <c r="S154" i="18"/>
  <c r="O154" i="18"/>
  <c r="O160" i="18"/>
  <c r="S160" i="18"/>
  <c r="S263" i="18"/>
  <c r="O263" i="18"/>
  <c r="S153" i="18"/>
  <c r="O153" i="18"/>
  <c r="S146" i="18"/>
  <c r="O146" i="18"/>
  <c r="S210" i="18"/>
  <c r="O210" i="18"/>
  <c r="O147" i="18"/>
  <c r="S147" i="18"/>
  <c r="S223" i="18"/>
  <c r="O223" i="18"/>
  <c r="O216" i="18"/>
  <c r="S216" i="18"/>
  <c r="O150" i="18"/>
  <c r="S150" i="18"/>
  <c r="Q195" i="22"/>
  <c r="R195" i="22"/>
  <c r="N195" i="22"/>
  <c r="R220" i="22"/>
  <c r="N220" i="22"/>
  <c r="Q220" i="22"/>
  <c r="R254" i="22"/>
  <c r="N254" i="22"/>
  <c r="Q254" i="22"/>
  <c r="N269" i="22"/>
  <c r="Q269" i="22"/>
  <c r="R269" i="22"/>
  <c r="R193" i="22"/>
  <c r="N193" i="22"/>
  <c r="Q193" i="22"/>
  <c r="R196" i="22"/>
  <c r="N196" i="22"/>
  <c r="Q196" i="22"/>
  <c r="N245" i="22"/>
  <c r="Q245" i="22"/>
  <c r="R245" i="22"/>
  <c r="Q143" i="22"/>
  <c r="R143" i="22"/>
  <c r="N143" i="22"/>
  <c r="R157" i="22"/>
  <c r="N157" i="22"/>
  <c r="Q157" i="22"/>
  <c r="R215" i="22"/>
  <c r="N215" i="22"/>
  <c r="Q215" i="22"/>
  <c r="N139" i="22"/>
  <c r="R139" i="22"/>
  <c r="Q139" i="22"/>
  <c r="Q3" i="20"/>
  <c r="N260" i="35"/>
  <c r="R184" i="35"/>
  <c r="Q244" i="39"/>
  <c r="S244" i="39"/>
  <c r="O244" i="39"/>
  <c r="S203" i="39"/>
  <c r="O203" i="39"/>
  <c r="S146" i="39"/>
  <c r="O146" i="39"/>
  <c r="O197" i="39"/>
  <c r="S197" i="39"/>
  <c r="S253" i="39"/>
  <c r="O253" i="39"/>
  <c r="S154" i="39"/>
  <c r="O154" i="39"/>
  <c r="O185" i="39"/>
  <c r="S185" i="39"/>
  <c r="S224" i="39"/>
  <c r="O224" i="39"/>
  <c r="S174" i="39"/>
  <c r="O174" i="39"/>
  <c r="S242" i="39"/>
  <c r="O242" i="39"/>
  <c r="S140" i="39"/>
  <c r="O140" i="39"/>
  <c r="O198" i="39"/>
  <c r="S198" i="39"/>
  <c r="S163" i="39"/>
  <c r="O163" i="39"/>
  <c r="S221" i="39"/>
  <c r="O221" i="39"/>
  <c r="S196" i="39"/>
  <c r="O196" i="39"/>
  <c r="O166" i="39"/>
  <c r="S166" i="39"/>
  <c r="S157" i="39"/>
  <c r="O157" i="39"/>
  <c r="S155" i="39"/>
  <c r="O155" i="39"/>
  <c r="S206" i="39"/>
  <c r="O206" i="39"/>
  <c r="O217" i="39"/>
  <c r="S217" i="39"/>
  <c r="O208" i="39"/>
  <c r="S208" i="39"/>
  <c r="S270" i="39"/>
  <c r="N102" i="12" s="1"/>
  <c r="T102" i="12" s="1"/>
  <c r="O270" i="39"/>
  <c r="J102" i="12" s="1"/>
  <c r="P102" i="12" s="1"/>
  <c r="S186" i="39"/>
  <c r="O186" i="39"/>
  <c r="Q266" i="39"/>
  <c r="S266" i="39"/>
  <c r="O266" i="39"/>
  <c r="O152" i="39"/>
  <c r="S152" i="39"/>
  <c r="S233" i="39"/>
  <c r="O233" i="39"/>
  <c r="S209" i="39"/>
  <c r="O209" i="39"/>
  <c r="S180" i="39"/>
  <c r="O180" i="39"/>
  <c r="O195" i="39"/>
  <c r="S195" i="39"/>
  <c r="O249" i="39"/>
  <c r="S249" i="39"/>
  <c r="O168" i="39"/>
  <c r="S168" i="39"/>
  <c r="O236" i="39"/>
  <c r="S236" i="39"/>
  <c r="O191" i="39"/>
  <c r="S191" i="39"/>
  <c r="O134" i="39"/>
  <c r="S134" i="39"/>
  <c r="S162" i="32"/>
  <c r="O162" i="32"/>
  <c r="S242" i="32"/>
  <c r="O242" i="32"/>
  <c r="S158" i="32"/>
  <c r="O158" i="32"/>
  <c r="S251" i="32"/>
  <c r="O251" i="32"/>
  <c r="S176" i="32"/>
  <c r="O176" i="32"/>
  <c r="S160" i="32"/>
  <c r="O160" i="32"/>
  <c r="O215" i="32"/>
  <c r="S215" i="32"/>
  <c r="O161" i="32"/>
  <c r="S161" i="32"/>
  <c r="S197" i="32"/>
  <c r="O197" i="32"/>
  <c r="S258" i="32"/>
  <c r="O258" i="32"/>
  <c r="O166" i="32"/>
  <c r="S166" i="32"/>
  <c r="S216" i="32"/>
  <c r="O216" i="32"/>
  <c r="O269" i="32"/>
  <c r="S269" i="32"/>
  <c r="O167" i="32"/>
  <c r="S167" i="32"/>
  <c r="S214" i="32"/>
  <c r="O214" i="32"/>
  <c r="S270" i="32"/>
  <c r="N96" i="12" s="1"/>
  <c r="T96" i="12" s="1"/>
  <c r="O270" i="32"/>
  <c r="J96" i="12" s="1"/>
  <c r="P96" i="12" s="1"/>
  <c r="S148" i="32"/>
  <c r="O148" i="32"/>
  <c r="S262" i="32"/>
  <c r="O262" i="32"/>
  <c r="S136" i="32"/>
  <c r="O136" i="32"/>
  <c r="O234" i="32"/>
  <c r="S234" i="32"/>
  <c r="O172" i="32"/>
  <c r="S172" i="32"/>
  <c r="S213" i="32"/>
  <c r="O213" i="32"/>
  <c r="O165" i="32"/>
  <c r="S165" i="32"/>
  <c r="S209" i="32"/>
  <c r="O209" i="32"/>
  <c r="O200" i="32"/>
  <c r="S200" i="32"/>
  <c r="O140" i="32"/>
  <c r="S140" i="32"/>
  <c r="O183" i="32"/>
  <c r="S183" i="32"/>
  <c r="S256" i="32"/>
  <c r="O256" i="32"/>
  <c r="S207" i="32"/>
  <c r="O207" i="32"/>
  <c r="O169" i="32"/>
  <c r="S169" i="32"/>
  <c r="O195" i="32"/>
  <c r="S195" i="32"/>
  <c r="O252" i="32"/>
  <c r="S252" i="32"/>
  <c r="O241" i="32"/>
  <c r="S241" i="32"/>
  <c r="O222" i="32"/>
  <c r="S222" i="32"/>
  <c r="O134" i="32"/>
  <c r="S134" i="32"/>
  <c r="R144" i="32"/>
  <c r="Q144" i="32"/>
  <c r="N144" i="32"/>
  <c r="Q142" i="32"/>
  <c r="N142" i="32"/>
  <c r="R142" i="32"/>
  <c r="N187" i="32"/>
  <c r="R187" i="32"/>
  <c r="Q187" i="32"/>
  <c r="Q228" i="32"/>
  <c r="R228" i="32"/>
  <c r="N228" i="32"/>
  <c r="R137" i="32"/>
  <c r="N137" i="32"/>
  <c r="Q137" i="32"/>
  <c r="R160" i="32"/>
  <c r="Q160" i="32"/>
  <c r="N160" i="32"/>
  <c r="N164" i="32"/>
  <c r="R164" i="32"/>
  <c r="Q164" i="32"/>
  <c r="Q227" i="32"/>
  <c r="R227" i="32"/>
  <c r="N227" i="32"/>
  <c r="N185" i="32"/>
  <c r="R185" i="32"/>
  <c r="Q185" i="32"/>
  <c r="Q168" i="32"/>
  <c r="N168" i="32"/>
  <c r="R168" i="32"/>
  <c r="Q219" i="32"/>
  <c r="R219" i="32"/>
  <c r="N219" i="32"/>
  <c r="R139" i="32"/>
  <c r="N139" i="32"/>
  <c r="Q139" i="32"/>
  <c r="R258" i="32"/>
  <c r="N258" i="32"/>
  <c r="Q258" i="32"/>
  <c r="Q217" i="32"/>
  <c r="N217" i="32"/>
  <c r="R217" i="32"/>
  <c r="R136" i="32"/>
  <c r="Q136" i="32"/>
  <c r="N136" i="32"/>
  <c r="R218" i="32"/>
  <c r="N218" i="32"/>
  <c r="Q218" i="32"/>
  <c r="R235" i="32"/>
  <c r="N235" i="32"/>
  <c r="Q235" i="32"/>
  <c r="N204" i="32"/>
  <c r="Q204" i="32"/>
  <c r="R204" i="32"/>
  <c r="Q266" i="32"/>
  <c r="R266" i="32"/>
  <c r="N266" i="32"/>
  <c r="Q172" i="32"/>
  <c r="R172" i="32"/>
  <c r="N172" i="32"/>
  <c r="Q175" i="32"/>
  <c r="R175" i="32"/>
  <c r="N175" i="32"/>
  <c r="R237" i="32"/>
  <c r="N237" i="32"/>
  <c r="Q237" i="32"/>
  <c r="R176" i="32"/>
  <c r="N176" i="32"/>
  <c r="Q176" i="32"/>
  <c r="Q261" i="32"/>
  <c r="R261" i="32"/>
  <c r="N261" i="32"/>
  <c r="Q146" i="32"/>
  <c r="N146" i="32"/>
  <c r="R146" i="32"/>
  <c r="N207" i="32"/>
  <c r="Q207" i="32"/>
  <c r="R207" i="32"/>
  <c r="R206" i="32"/>
  <c r="N206" i="32"/>
  <c r="Q206" i="32"/>
  <c r="R184" i="32"/>
  <c r="N184" i="32"/>
  <c r="Q184" i="32"/>
  <c r="R148" i="32"/>
  <c r="Q148" i="32"/>
  <c r="N148" i="32"/>
  <c r="R223" i="32"/>
  <c r="N223" i="32"/>
  <c r="Q223" i="32"/>
  <c r="R188" i="32"/>
  <c r="N188" i="32"/>
  <c r="Q188" i="32"/>
  <c r="N233" i="32"/>
  <c r="Q233" i="32"/>
  <c r="R233" i="32"/>
  <c r="N232" i="32"/>
  <c r="R232" i="32"/>
  <c r="Q232" i="32"/>
  <c r="N193" i="32"/>
  <c r="R193" i="32"/>
  <c r="R214" i="23"/>
  <c r="N214" i="23"/>
  <c r="Q214" i="23"/>
  <c r="Q175" i="23"/>
  <c r="N175" i="23"/>
  <c r="R175" i="23"/>
  <c r="R225" i="23"/>
  <c r="N225" i="23"/>
  <c r="Q225" i="23"/>
  <c r="R248" i="23"/>
  <c r="Q248" i="23"/>
  <c r="N248" i="23"/>
  <c r="R235" i="23"/>
  <c r="N235" i="23"/>
  <c r="Q235" i="23"/>
  <c r="Q252" i="23"/>
  <c r="N252" i="23"/>
  <c r="R252" i="23"/>
  <c r="R249" i="23"/>
  <c r="Q249" i="23"/>
  <c r="N249" i="23"/>
  <c r="Q144" i="23"/>
  <c r="N144" i="23"/>
  <c r="R144" i="23"/>
  <c r="Q247" i="23"/>
  <c r="N247" i="23"/>
  <c r="R247" i="23"/>
  <c r="Q240" i="23"/>
  <c r="N240" i="23"/>
  <c r="R240" i="23"/>
  <c r="Q162" i="23"/>
  <c r="N162" i="23"/>
  <c r="R162" i="23"/>
  <c r="R206" i="23"/>
  <c r="N206" i="23"/>
  <c r="Q206" i="23"/>
  <c r="R141" i="23"/>
  <c r="N141" i="23"/>
  <c r="Q141" i="23"/>
  <c r="Q197" i="23"/>
  <c r="N197" i="23"/>
  <c r="R197" i="23"/>
  <c r="N157" i="23"/>
  <c r="R157" i="23"/>
  <c r="Q157" i="23"/>
  <c r="R203" i="23"/>
  <c r="N203" i="23"/>
  <c r="Q203" i="23"/>
  <c r="N165" i="23"/>
  <c r="R165" i="23"/>
  <c r="Q165" i="23"/>
  <c r="R145" i="23"/>
  <c r="N145" i="23"/>
  <c r="Q145" i="23"/>
  <c r="Q233" i="23"/>
  <c r="R233" i="23"/>
  <c r="N233" i="23"/>
  <c r="Q136" i="23"/>
  <c r="N136" i="23"/>
  <c r="R136" i="23"/>
  <c r="R199" i="23"/>
  <c r="Q199" i="23"/>
  <c r="N199" i="23"/>
  <c r="R245" i="23"/>
  <c r="N245" i="23"/>
  <c r="Q245" i="23"/>
  <c r="R163" i="23"/>
  <c r="N163" i="23"/>
  <c r="Q163" i="23"/>
  <c r="R267" i="23"/>
  <c r="N267" i="23"/>
  <c r="Q267" i="23"/>
  <c r="Q140" i="23"/>
  <c r="N140" i="23"/>
  <c r="R140" i="23"/>
  <c r="N239" i="23"/>
  <c r="Q239" i="23"/>
  <c r="R239" i="23"/>
  <c r="R180" i="23"/>
  <c r="N180" i="23"/>
  <c r="Q180" i="23"/>
  <c r="Q253" i="23"/>
  <c r="R253" i="23"/>
  <c r="N253" i="23"/>
  <c r="N183" i="23"/>
  <c r="Q183" i="23"/>
  <c r="R183" i="23"/>
  <c r="R215" i="23"/>
  <c r="Q215" i="23"/>
  <c r="N215" i="23"/>
  <c r="Q230" i="23"/>
  <c r="R230" i="23"/>
  <c r="N230" i="23"/>
  <c r="R266" i="23"/>
  <c r="N266" i="23"/>
  <c r="N242" i="23"/>
  <c r="R242" i="23"/>
  <c r="R219" i="23"/>
  <c r="N219" i="23"/>
  <c r="Q219" i="23"/>
  <c r="R134" i="23"/>
  <c r="N134" i="23"/>
  <c r="Q134" i="23"/>
  <c r="O201" i="30"/>
  <c r="S201" i="30"/>
  <c r="O187" i="30"/>
  <c r="S187" i="30"/>
  <c r="O213" i="30"/>
  <c r="S213" i="30"/>
  <c r="S255" i="30"/>
  <c r="O255" i="30"/>
  <c r="O268" i="30"/>
  <c r="S268" i="30"/>
  <c r="O233" i="30"/>
  <c r="S233" i="30"/>
  <c r="S193" i="30"/>
  <c r="O193" i="30"/>
  <c r="O168" i="30"/>
  <c r="S168" i="30"/>
  <c r="S169" i="30"/>
  <c r="O169" i="30"/>
  <c r="S212" i="30"/>
  <c r="O212" i="30"/>
  <c r="S221" i="30"/>
  <c r="O221" i="30"/>
  <c r="S203" i="30"/>
  <c r="O203" i="30"/>
  <c r="S176" i="30"/>
  <c r="O176" i="30"/>
  <c r="O240" i="30"/>
  <c r="S240" i="30"/>
  <c r="O165" i="30"/>
  <c r="S165" i="30"/>
  <c r="S265" i="30"/>
  <c r="O265" i="30"/>
  <c r="S204" i="30"/>
  <c r="O204" i="30"/>
  <c r="O157" i="30"/>
  <c r="S157" i="30"/>
  <c r="S181" i="30"/>
  <c r="O181" i="30"/>
  <c r="S242" i="30"/>
  <c r="O242" i="30"/>
  <c r="O194" i="30"/>
  <c r="S194" i="30"/>
  <c r="S249" i="30"/>
  <c r="O249" i="30"/>
  <c r="O262" i="30"/>
  <c r="S262" i="30"/>
  <c r="O154" i="30"/>
  <c r="S154" i="30"/>
  <c r="O252" i="30"/>
  <c r="S252" i="30"/>
  <c r="O150" i="30"/>
  <c r="S150" i="30"/>
  <c r="O141" i="30"/>
  <c r="S141" i="30"/>
  <c r="O254" i="30"/>
  <c r="S254" i="30"/>
  <c r="O207" i="30"/>
  <c r="S207" i="30"/>
  <c r="O256" i="30"/>
  <c r="S256" i="30"/>
  <c r="O260" i="30"/>
  <c r="S260" i="30"/>
  <c r="O189" i="30"/>
  <c r="S189" i="30"/>
  <c r="O173" i="30"/>
  <c r="J64" i="12" s="1"/>
  <c r="P64" i="12" s="1"/>
  <c r="S173" i="30"/>
  <c r="N64" i="12" s="1"/>
  <c r="T64" i="12" s="1"/>
  <c r="S135" i="30"/>
  <c r="O135" i="30"/>
  <c r="R171" i="30"/>
  <c r="N171" i="30"/>
  <c r="Q171" i="30"/>
  <c r="Q207" i="30"/>
  <c r="R207" i="30"/>
  <c r="N207" i="30"/>
  <c r="R246" i="30"/>
  <c r="N246" i="30"/>
  <c r="Q246" i="30"/>
  <c r="N196" i="30"/>
  <c r="Q196" i="30"/>
  <c r="R196" i="30"/>
  <c r="Q260" i="30"/>
  <c r="R260" i="30"/>
  <c r="N260" i="30"/>
  <c r="R162" i="30"/>
  <c r="N162" i="30"/>
  <c r="Q162" i="30"/>
  <c r="R219" i="30"/>
  <c r="N219" i="30"/>
  <c r="Q219" i="30"/>
  <c r="N194" i="30"/>
  <c r="Q194" i="30"/>
  <c r="R194" i="30"/>
  <c r="R247" i="30"/>
  <c r="N247" i="30"/>
  <c r="Q247" i="30"/>
  <c r="Q211" i="30"/>
  <c r="N211" i="30"/>
  <c r="R211" i="30"/>
  <c r="N139" i="30"/>
  <c r="R139" i="30"/>
  <c r="Q139" i="30"/>
  <c r="R167" i="30"/>
  <c r="Q167" i="30"/>
  <c r="N167" i="30"/>
  <c r="R249" i="30"/>
  <c r="N249" i="30"/>
  <c r="Q249" i="30"/>
  <c r="Q173" i="30"/>
  <c r="L64" i="12" s="1"/>
  <c r="R64" i="12" s="1"/>
  <c r="R173" i="30"/>
  <c r="M64" i="12" s="1"/>
  <c r="S64" i="12" s="1"/>
  <c r="N173" i="30"/>
  <c r="I64" i="12" s="1"/>
  <c r="O64" i="12" s="1"/>
  <c r="Q261" i="30"/>
  <c r="N261" i="30"/>
  <c r="R261" i="30"/>
  <c r="Q252" i="30"/>
  <c r="N252" i="30"/>
  <c r="R252" i="30"/>
  <c r="Q177" i="30"/>
  <c r="N177" i="30"/>
  <c r="R177" i="30"/>
  <c r="Q166" i="30"/>
  <c r="R166" i="30"/>
  <c r="N166" i="30"/>
  <c r="R164" i="30"/>
  <c r="N164" i="30"/>
  <c r="Q164" i="30"/>
  <c r="Q225" i="30"/>
  <c r="N225" i="30"/>
  <c r="R225" i="30"/>
  <c r="Q159" i="30"/>
  <c r="N159" i="30"/>
  <c r="R159" i="30"/>
  <c r="Q215" i="30"/>
  <c r="N215" i="30"/>
  <c r="R215" i="30"/>
  <c r="Q256" i="30"/>
  <c r="N256" i="30"/>
  <c r="R256" i="30"/>
  <c r="R147" i="30"/>
  <c r="Q147" i="30"/>
  <c r="N147" i="30"/>
  <c r="Q158" i="30"/>
  <c r="R158" i="30"/>
  <c r="N158" i="30"/>
  <c r="R208" i="30"/>
  <c r="N208" i="30"/>
  <c r="Q208" i="30"/>
  <c r="N250" i="30"/>
  <c r="R250" i="30"/>
  <c r="Q250" i="30"/>
  <c r="Q144" i="30"/>
  <c r="N144" i="30"/>
  <c r="R144" i="30"/>
  <c r="R255" i="30"/>
  <c r="Q255" i="30"/>
  <c r="N255" i="30"/>
  <c r="R223" i="30"/>
  <c r="Q223" i="30"/>
  <c r="N223" i="30"/>
  <c r="N245" i="30"/>
  <c r="Q245" i="30"/>
  <c r="R245" i="30"/>
  <c r="Q180" i="30"/>
  <c r="R180" i="30"/>
  <c r="N180" i="30"/>
  <c r="R192" i="30"/>
  <c r="N192" i="30"/>
  <c r="Q192" i="30"/>
  <c r="N176" i="30"/>
  <c r="R176" i="30"/>
  <c r="Q176" i="30"/>
  <c r="O223" i="24"/>
  <c r="S223" i="24"/>
  <c r="S153" i="24"/>
  <c r="O153" i="24"/>
  <c r="O140" i="24"/>
  <c r="S140" i="24"/>
  <c r="O183" i="24"/>
  <c r="S183" i="24"/>
  <c r="O162" i="24"/>
  <c r="S162" i="24"/>
  <c r="O197" i="24"/>
  <c r="S197" i="24"/>
  <c r="S169" i="24"/>
  <c r="O169" i="24"/>
  <c r="O159" i="24"/>
  <c r="S159" i="24"/>
  <c r="O226" i="24"/>
  <c r="S226" i="24"/>
  <c r="S218" i="24"/>
  <c r="O218" i="24"/>
  <c r="S217" i="24"/>
  <c r="O217" i="24"/>
  <c r="O267" i="24"/>
  <c r="S267" i="24"/>
  <c r="S254" i="24"/>
  <c r="O254" i="24"/>
  <c r="S184" i="24"/>
  <c r="O184" i="24"/>
  <c r="O195" i="24"/>
  <c r="S195" i="24"/>
  <c r="S228" i="24"/>
  <c r="O228" i="24"/>
  <c r="O161" i="24"/>
  <c r="S161" i="24"/>
  <c r="S243" i="24"/>
  <c r="O243" i="24"/>
  <c r="O202" i="24"/>
  <c r="S202" i="24"/>
  <c r="S152" i="24"/>
  <c r="O152" i="24"/>
  <c r="S198" i="24"/>
  <c r="O198" i="24"/>
  <c r="S165" i="24"/>
  <c r="O165" i="24"/>
  <c r="S157" i="24"/>
  <c r="O157" i="24"/>
  <c r="S144" i="24"/>
  <c r="O144" i="24"/>
  <c r="O142" i="24"/>
  <c r="S142" i="24"/>
  <c r="O180" i="24"/>
  <c r="S180" i="24"/>
  <c r="S182" i="24"/>
  <c r="O182" i="24"/>
  <c r="S187" i="24"/>
  <c r="O187" i="24"/>
  <c r="S262" i="24"/>
  <c r="O262" i="24"/>
  <c r="O210" i="24"/>
  <c r="S210" i="24"/>
  <c r="O138" i="24"/>
  <c r="S138" i="24"/>
  <c r="S134" i="24"/>
  <c r="O134" i="24"/>
  <c r="O177" i="24"/>
  <c r="S177" i="24"/>
  <c r="O216" i="24"/>
  <c r="S216" i="24"/>
  <c r="S136" i="24"/>
  <c r="O136" i="24"/>
  <c r="Q204" i="14"/>
  <c r="R204" i="14"/>
  <c r="N204" i="14"/>
  <c r="Q252" i="14"/>
  <c r="R252" i="14"/>
  <c r="N252" i="14"/>
  <c r="R255" i="14"/>
  <c r="N255" i="14"/>
  <c r="Q255" i="14"/>
  <c r="R142" i="14"/>
  <c r="N142" i="14"/>
  <c r="Q142" i="14"/>
  <c r="R265" i="14"/>
  <c r="N265" i="14"/>
  <c r="Q265" i="14"/>
  <c r="Q263" i="14"/>
  <c r="R263" i="14"/>
  <c r="N263" i="14"/>
  <c r="R173" i="14"/>
  <c r="M68" i="12" s="1"/>
  <c r="S68" i="12" s="1"/>
  <c r="N173" i="14"/>
  <c r="I68" i="12" s="1"/>
  <c r="O68" i="12" s="1"/>
  <c r="Q173" i="14"/>
  <c r="L68" i="12" s="1"/>
  <c r="R68" i="12" s="1"/>
  <c r="Q256" i="14"/>
  <c r="R256" i="14"/>
  <c r="N256" i="14"/>
  <c r="R212" i="14"/>
  <c r="N212" i="14"/>
  <c r="Q212" i="14"/>
  <c r="R250" i="14"/>
  <c r="N250" i="14"/>
  <c r="Q250" i="14"/>
  <c r="R178" i="14"/>
  <c r="N178" i="14"/>
  <c r="Q178" i="14"/>
  <c r="Q222" i="14"/>
  <c r="R222" i="14"/>
  <c r="N222" i="14"/>
  <c r="Q147" i="14"/>
  <c r="R147" i="14"/>
  <c r="N147" i="14"/>
  <c r="R146" i="14"/>
  <c r="N146" i="14"/>
  <c r="Q146" i="14"/>
  <c r="R149" i="14"/>
  <c r="N149" i="14"/>
  <c r="Q149" i="14"/>
  <c r="Q199" i="14"/>
  <c r="N199" i="14"/>
  <c r="R199" i="14"/>
  <c r="N154" i="14"/>
  <c r="Q154" i="14"/>
  <c r="R154" i="14"/>
  <c r="Q247" i="14"/>
  <c r="R247" i="14"/>
  <c r="N247" i="14"/>
  <c r="N181" i="14"/>
  <c r="Q181" i="14"/>
  <c r="R181" i="14"/>
  <c r="N245" i="14"/>
  <c r="Q245" i="14"/>
  <c r="R245" i="14"/>
  <c r="N214" i="14"/>
  <c r="R214" i="14"/>
  <c r="Q214" i="14"/>
  <c r="R179" i="14"/>
  <c r="N179" i="14"/>
  <c r="Q179" i="14"/>
  <c r="R189" i="14"/>
  <c r="N189" i="14"/>
  <c r="Q189" i="14"/>
  <c r="Q241" i="14"/>
  <c r="R241" i="14"/>
  <c r="N241" i="14"/>
  <c r="R184" i="14"/>
  <c r="N184" i="14"/>
  <c r="Q184" i="14"/>
  <c r="N233" i="14"/>
  <c r="Q233" i="14"/>
  <c r="R233" i="14"/>
  <c r="R183" i="14"/>
  <c r="N183" i="14"/>
  <c r="Q183" i="14"/>
  <c r="R225" i="14"/>
  <c r="N225" i="14"/>
  <c r="Q225" i="14"/>
  <c r="R155" i="14"/>
  <c r="N155" i="14"/>
  <c r="Q155" i="14"/>
  <c r="R187" i="14"/>
  <c r="N187" i="14"/>
  <c r="Q187" i="14"/>
  <c r="N268" i="14"/>
  <c r="R268" i="14"/>
  <c r="Q268" i="14"/>
  <c r="N136" i="14"/>
  <c r="Q136" i="14"/>
  <c r="R136" i="14"/>
  <c r="N209" i="14"/>
  <c r="R209" i="14"/>
  <c r="Q209" i="14"/>
  <c r="N242" i="14"/>
  <c r="R242" i="14"/>
  <c r="Q242" i="14"/>
  <c r="O153" i="20"/>
  <c r="S153" i="20"/>
  <c r="O246" i="20"/>
  <c r="S246" i="20"/>
  <c r="O178" i="20"/>
  <c r="S178" i="20"/>
  <c r="S158" i="20"/>
  <c r="O158" i="20"/>
  <c r="S183" i="20"/>
  <c r="O183" i="20"/>
  <c r="S267" i="20"/>
  <c r="O267" i="20"/>
  <c r="O181" i="20"/>
  <c r="S181" i="20"/>
  <c r="S140" i="20"/>
  <c r="O140" i="20"/>
  <c r="O155" i="20"/>
  <c r="S155" i="20"/>
  <c r="O189" i="20"/>
  <c r="S189" i="20"/>
  <c r="S261" i="20"/>
  <c r="O261" i="20"/>
  <c r="S191" i="20"/>
  <c r="O191" i="20"/>
  <c r="S162" i="20"/>
  <c r="O162" i="20"/>
  <c r="O208" i="20"/>
  <c r="S208" i="20"/>
  <c r="S231" i="20"/>
  <c r="O231" i="20"/>
  <c r="S226" i="20"/>
  <c r="O226" i="20"/>
  <c r="O209" i="20"/>
  <c r="S209" i="20"/>
  <c r="S269" i="20"/>
  <c r="O269" i="20"/>
  <c r="S215" i="20"/>
  <c r="O215" i="20"/>
  <c r="O232" i="20"/>
  <c r="S232" i="20"/>
  <c r="O197" i="20"/>
  <c r="S197" i="20"/>
  <c r="S165" i="20"/>
  <c r="O165" i="20"/>
  <c r="O257" i="20"/>
  <c r="S257" i="20"/>
  <c r="O182" i="20"/>
  <c r="S182" i="20"/>
  <c r="S136" i="20"/>
  <c r="O136" i="20"/>
  <c r="S139" i="20"/>
  <c r="O139" i="20"/>
  <c r="S173" i="20"/>
  <c r="N77" i="12" s="1"/>
  <c r="T77" i="12" s="1"/>
  <c r="O173" i="20"/>
  <c r="J77" i="12" s="1"/>
  <c r="P77" i="12" s="1"/>
  <c r="S147" i="20"/>
  <c r="O147" i="20"/>
  <c r="S245" i="20"/>
  <c r="O245" i="20"/>
  <c r="S152" i="20"/>
  <c r="O152" i="20"/>
  <c r="O239" i="20"/>
  <c r="S239" i="20"/>
  <c r="S241" i="20"/>
  <c r="O241" i="20"/>
  <c r="O205" i="20"/>
  <c r="S205" i="20"/>
  <c r="O195" i="20"/>
  <c r="S195" i="20"/>
  <c r="Q157" i="24"/>
  <c r="N157" i="24"/>
  <c r="R157" i="24"/>
  <c r="Q251" i="24"/>
  <c r="R251" i="24"/>
  <c r="N251" i="24"/>
  <c r="R209" i="24"/>
  <c r="N209" i="24"/>
  <c r="Q209" i="24"/>
  <c r="N210" i="24"/>
  <c r="R210" i="24"/>
  <c r="Q210" i="24"/>
  <c r="N192" i="24"/>
  <c r="R192" i="24"/>
  <c r="Q192" i="24"/>
  <c r="N177" i="24"/>
  <c r="R177" i="24"/>
  <c r="Q177" i="24"/>
  <c r="Q159" i="24"/>
  <c r="R159" i="24"/>
  <c r="N159" i="24"/>
  <c r="R172" i="24"/>
  <c r="Q172" i="24"/>
  <c r="N172" i="24"/>
  <c r="R174" i="24"/>
  <c r="N174" i="24"/>
  <c r="Q174" i="24"/>
  <c r="Q185" i="24"/>
  <c r="N185" i="24"/>
  <c r="R185" i="24"/>
  <c r="N257" i="24"/>
  <c r="R257" i="24"/>
  <c r="Q257" i="24"/>
  <c r="R219" i="24"/>
  <c r="Q219" i="24"/>
  <c r="N219" i="24"/>
  <c r="Q138" i="24"/>
  <c r="R138" i="24"/>
  <c r="N138" i="24"/>
  <c r="Q167" i="24"/>
  <c r="R167" i="24"/>
  <c r="N167" i="24"/>
  <c r="Q180" i="24"/>
  <c r="N180" i="24"/>
  <c r="R180" i="24"/>
  <c r="Q246" i="24"/>
  <c r="R246" i="24"/>
  <c r="N246" i="24"/>
  <c r="R169" i="24"/>
  <c r="Q169" i="24"/>
  <c r="N169" i="24"/>
  <c r="N234" i="24"/>
  <c r="Q234" i="24"/>
  <c r="R234" i="24"/>
  <c r="N211" i="24"/>
  <c r="R211" i="24"/>
  <c r="Q211" i="24"/>
  <c r="Q267" i="24"/>
  <c r="R267" i="24"/>
  <c r="N267" i="24"/>
  <c r="R238" i="24"/>
  <c r="N238" i="24"/>
  <c r="Q238" i="24"/>
  <c r="R224" i="24"/>
  <c r="Q224" i="24"/>
  <c r="N224" i="24"/>
  <c r="R203" i="24"/>
  <c r="N203" i="24"/>
  <c r="Q203" i="24"/>
  <c r="R216" i="24"/>
  <c r="Q216" i="24"/>
  <c r="N216" i="24"/>
  <c r="Q197" i="24"/>
  <c r="R197" i="24"/>
  <c r="N197" i="24"/>
  <c r="Q208" i="24"/>
  <c r="R208" i="24"/>
  <c r="N208" i="24"/>
  <c r="N191" i="24"/>
  <c r="Q191" i="24"/>
  <c r="R191" i="24"/>
  <c r="Q254" i="24"/>
  <c r="R254" i="24"/>
  <c r="N254" i="24"/>
  <c r="Q237" i="24"/>
  <c r="N237" i="24"/>
  <c r="R237" i="24"/>
  <c r="N207" i="24"/>
  <c r="R207" i="24"/>
  <c r="Q207" i="24"/>
  <c r="R229" i="24"/>
  <c r="N229" i="24"/>
  <c r="Q229" i="24"/>
  <c r="Q139" i="24"/>
  <c r="N139" i="24"/>
  <c r="R139" i="24"/>
  <c r="R253" i="24"/>
  <c r="N253" i="24"/>
  <c r="Q253" i="24"/>
  <c r="R134" i="24"/>
  <c r="N134" i="24"/>
  <c r="Q134" i="24"/>
  <c r="O191" i="26"/>
  <c r="S191" i="26"/>
  <c r="S215" i="26"/>
  <c r="O215" i="26"/>
  <c r="S251" i="26"/>
  <c r="O251" i="26"/>
  <c r="O264" i="26"/>
  <c r="S264" i="26"/>
  <c r="S178" i="26"/>
  <c r="O178" i="26"/>
  <c r="O244" i="26"/>
  <c r="S244" i="26"/>
  <c r="O197" i="26"/>
  <c r="S197" i="26"/>
  <c r="S249" i="26"/>
  <c r="O249" i="26"/>
  <c r="Q137" i="26"/>
  <c r="S137" i="26"/>
  <c r="O137" i="26"/>
  <c r="S179" i="26"/>
  <c r="O179" i="26"/>
  <c r="O240" i="26"/>
  <c r="S240" i="26"/>
  <c r="O206" i="26"/>
  <c r="S206" i="26"/>
  <c r="O168" i="26"/>
  <c r="S168" i="26"/>
  <c r="S200" i="26"/>
  <c r="O200" i="26"/>
  <c r="O162" i="26"/>
  <c r="S162" i="26"/>
  <c r="S227" i="26"/>
  <c r="O227" i="26"/>
  <c r="S201" i="26"/>
  <c r="O201" i="26"/>
  <c r="S243" i="26"/>
  <c r="O243" i="26"/>
  <c r="S186" i="26"/>
  <c r="O186" i="26"/>
  <c r="S174" i="26"/>
  <c r="O174" i="26"/>
  <c r="S238" i="26"/>
  <c r="O238" i="26"/>
  <c r="S188" i="26"/>
  <c r="O188" i="26"/>
  <c r="S258" i="26"/>
  <c r="O258" i="26"/>
  <c r="S144" i="26"/>
  <c r="O144" i="26"/>
  <c r="O146" i="26"/>
  <c r="S146" i="26"/>
  <c r="O193" i="26"/>
  <c r="S193" i="26"/>
  <c r="S159" i="26"/>
  <c r="O159" i="26"/>
  <c r="S247" i="26"/>
  <c r="O247" i="26"/>
  <c r="O229" i="26"/>
  <c r="S229" i="26"/>
  <c r="S209" i="26"/>
  <c r="O209" i="26"/>
  <c r="S263" i="26"/>
  <c r="O263" i="26"/>
  <c r="S167" i="26"/>
  <c r="O167" i="26"/>
  <c r="S141" i="26"/>
  <c r="O141" i="26"/>
  <c r="O237" i="26"/>
  <c r="S237" i="26"/>
  <c r="O151" i="26"/>
  <c r="S151" i="26"/>
  <c r="O136" i="38"/>
  <c r="S136" i="38"/>
  <c r="S205" i="38"/>
  <c r="O205" i="38"/>
  <c r="O199" i="38"/>
  <c r="S199" i="38"/>
  <c r="S246" i="38"/>
  <c r="O246" i="38"/>
  <c r="S270" i="38"/>
  <c r="N95" i="12" s="1"/>
  <c r="T95" i="12" s="1"/>
  <c r="O270" i="38"/>
  <c r="J95" i="12" s="1"/>
  <c r="P95" i="12" s="1"/>
  <c r="S224" i="38"/>
  <c r="O224" i="38"/>
  <c r="S139" i="38"/>
  <c r="O139" i="38"/>
  <c r="O248" i="38"/>
  <c r="S248" i="38"/>
  <c r="S220" i="38"/>
  <c r="O220" i="38"/>
  <c r="O171" i="38"/>
  <c r="S171" i="38"/>
  <c r="O218" i="38"/>
  <c r="S218" i="38"/>
  <c r="S176" i="38"/>
  <c r="O176" i="38"/>
  <c r="O208" i="38"/>
  <c r="S208" i="38"/>
  <c r="O213" i="38"/>
  <c r="S213" i="38"/>
  <c r="S223" i="38"/>
  <c r="O223" i="38"/>
  <c r="S144" i="38"/>
  <c r="O144" i="38"/>
  <c r="S232" i="38"/>
  <c r="O232" i="38"/>
  <c r="S202" i="38"/>
  <c r="O202" i="38"/>
  <c r="S179" i="38"/>
  <c r="O179" i="38"/>
  <c r="O235" i="38"/>
  <c r="S235" i="38"/>
  <c r="O239" i="38"/>
  <c r="S239" i="38"/>
  <c r="O167" i="38"/>
  <c r="S167" i="38"/>
  <c r="S154" i="38"/>
  <c r="O154" i="38"/>
  <c r="O204" i="38"/>
  <c r="S204" i="38"/>
  <c r="S245" i="38"/>
  <c r="O245" i="38"/>
  <c r="O217" i="38"/>
  <c r="S217" i="38"/>
  <c r="S230" i="38"/>
  <c r="O230" i="38"/>
  <c r="S226" i="38"/>
  <c r="O226" i="38"/>
  <c r="S197" i="38"/>
  <c r="O197" i="38"/>
  <c r="O233" i="38"/>
  <c r="S233" i="38"/>
  <c r="O175" i="38"/>
  <c r="S175" i="38"/>
  <c r="S267" i="38"/>
  <c r="O267" i="38"/>
  <c r="O192" i="38"/>
  <c r="S192" i="38"/>
  <c r="O182" i="38"/>
  <c r="S182" i="38"/>
  <c r="O178" i="38"/>
  <c r="S178" i="38"/>
  <c r="N172" i="39"/>
  <c r="Q172" i="39"/>
  <c r="R172" i="39"/>
  <c r="R171" i="39"/>
  <c r="N171" i="39"/>
  <c r="Q171" i="39"/>
  <c r="N249" i="39"/>
  <c r="Q249" i="39"/>
  <c r="R249" i="39"/>
  <c r="R185" i="39"/>
  <c r="N185" i="39"/>
  <c r="Q185" i="39"/>
  <c r="Q190" i="39"/>
  <c r="N190" i="39"/>
  <c r="R190" i="39"/>
  <c r="N183" i="39"/>
  <c r="R183" i="39"/>
  <c r="Q183" i="39"/>
  <c r="Q229" i="39"/>
  <c r="N229" i="39"/>
  <c r="R229" i="39"/>
  <c r="R152" i="39"/>
  <c r="N152" i="39"/>
  <c r="Q152" i="39"/>
  <c r="N225" i="39"/>
  <c r="Q225" i="39"/>
  <c r="R225" i="39"/>
  <c r="R189" i="39"/>
  <c r="N189" i="39"/>
  <c r="Q189" i="39"/>
  <c r="N201" i="39"/>
  <c r="R201" i="39"/>
  <c r="Q201" i="39"/>
  <c r="Q270" i="39"/>
  <c r="L102" i="12" s="1"/>
  <c r="R102" i="12" s="1"/>
  <c r="R270" i="39"/>
  <c r="M102" i="12" s="1"/>
  <c r="S102" i="12" s="1"/>
  <c r="N270" i="39"/>
  <c r="I102" i="12" s="1"/>
  <c r="O102" i="12" s="1"/>
  <c r="R195" i="39"/>
  <c r="Q195" i="39"/>
  <c r="N195" i="39"/>
  <c r="Q214" i="39"/>
  <c r="R214" i="39"/>
  <c r="N214" i="39"/>
  <c r="R153" i="39"/>
  <c r="N153" i="39"/>
  <c r="Q153" i="39"/>
  <c r="R168" i="39"/>
  <c r="N168" i="39"/>
  <c r="Q168" i="39"/>
  <c r="R241" i="39"/>
  <c r="N241" i="39"/>
  <c r="Q241" i="39"/>
  <c r="Q144" i="39"/>
  <c r="R144" i="39"/>
  <c r="N144" i="39"/>
  <c r="N193" i="39"/>
  <c r="Q193" i="39"/>
  <c r="R193" i="39"/>
  <c r="Q179" i="39"/>
  <c r="N179" i="39"/>
  <c r="R179" i="39"/>
  <c r="N211" i="39"/>
  <c r="R211" i="39"/>
  <c r="Q211" i="39"/>
  <c r="R235" i="39"/>
  <c r="N235" i="39"/>
  <c r="Q235" i="39"/>
  <c r="R261" i="39"/>
  <c r="N261" i="39"/>
  <c r="Q261" i="39"/>
  <c r="Q199" i="39"/>
  <c r="N199" i="39"/>
  <c r="R199" i="39"/>
  <c r="R247" i="39"/>
  <c r="Q247" i="39"/>
  <c r="N247" i="39"/>
  <c r="Q165" i="39"/>
  <c r="R165" i="39"/>
  <c r="N165" i="39"/>
  <c r="N215" i="39"/>
  <c r="Q215" i="39"/>
  <c r="R215" i="39"/>
  <c r="Q196" i="39"/>
  <c r="N196" i="39"/>
  <c r="R196" i="39"/>
  <c r="Q240" i="39"/>
  <c r="R240" i="39"/>
  <c r="N240" i="39"/>
  <c r="Q139" i="39"/>
  <c r="R139" i="39"/>
  <c r="N139" i="39"/>
  <c r="N143" i="39"/>
  <c r="Q143" i="39"/>
  <c r="R143" i="39"/>
  <c r="R236" i="39"/>
  <c r="N236" i="39"/>
  <c r="Q236" i="39"/>
  <c r="N173" i="39"/>
  <c r="I73" i="12" s="1"/>
  <c r="O73" i="12" s="1"/>
  <c r="Q173" i="39"/>
  <c r="L73" i="12" s="1"/>
  <c r="R73" i="12" s="1"/>
  <c r="R173" i="39"/>
  <c r="M73" i="12" s="1"/>
  <c r="S73" i="12" s="1"/>
  <c r="N200" i="39"/>
  <c r="R200" i="39"/>
  <c r="Q200" i="39"/>
  <c r="O221" i="29"/>
  <c r="S221" i="29"/>
  <c r="S191" i="29"/>
  <c r="O191" i="29"/>
  <c r="S242" i="29"/>
  <c r="O242" i="29"/>
  <c r="O189" i="29"/>
  <c r="S189" i="29"/>
  <c r="O216" i="29"/>
  <c r="S216" i="29"/>
  <c r="O170" i="29"/>
  <c r="S170" i="29"/>
  <c r="S267" i="29"/>
  <c r="O267" i="29"/>
  <c r="S228" i="29"/>
  <c r="O228" i="29"/>
  <c r="S188" i="29"/>
  <c r="O188" i="29"/>
  <c r="S148" i="29"/>
  <c r="O148" i="29"/>
  <c r="S226" i="29"/>
  <c r="O226" i="29"/>
  <c r="S196" i="29"/>
  <c r="O196" i="29"/>
  <c r="S186" i="29"/>
  <c r="O186" i="29"/>
  <c r="O142" i="29"/>
  <c r="S142" i="29"/>
  <c r="S195" i="29"/>
  <c r="O195" i="29"/>
  <c r="O257" i="29"/>
  <c r="S257" i="29"/>
  <c r="S260" i="29"/>
  <c r="O260" i="29"/>
  <c r="O187" i="29"/>
  <c r="S187" i="29"/>
  <c r="S206" i="29"/>
  <c r="O206" i="29"/>
  <c r="S254" i="29"/>
  <c r="O254" i="29"/>
  <c r="O215" i="29"/>
  <c r="S215" i="29"/>
  <c r="O259" i="29"/>
  <c r="S259" i="29"/>
  <c r="O223" i="29"/>
  <c r="S223" i="29"/>
  <c r="O193" i="29"/>
  <c r="S193" i="29"/>
  <c r="S236" i="29"/>
  <c r="O236" i="29"/>
  <c r="S240" i="29"/>
  <c r="O240" i="29"/>
  <c r="S247" i="29"/>
  <c r="O247" i="29"/>
  <c r="S210" i="29"/>
  <c r="O210" i="29"/>
  <c r="O183" i="29"/>
  <c r="S183" i="29"/>
  <c r="O244" i="29"/>
  <c r="S244" i="29"/>
  <c r="S255" i="29"/>
  <c r="O255" i="29"/>
  <c r="S138" i="29"/>
  <c r="O138" i="29"/>
  <c r="S235" i="29"/>
  <c r="O235" i="29"/>
  <c r="O209" i="29"/>
  <c r="S209" i="29"/>
  <c r="R171" i="26"/>
  <c r="Q171" i="26"/>
  <c r="N171" i="26"/>
  <c r="R145" i="26"/>
  <c r="N145" i="26"/>
  <c r="Q145" i="26"/>
  <c r="N214" i="26"/>
  <c r="Q214" i="26"/>
  <c r="R214" i="26"/>
  <c r="N185" i="26"/>
  <c r="Q185" i="26"/>
  <c r="R185" i="26"/>
  <c r="N229" i="26"/>
  <c r="Q229" i="26"/>
  <c r="R229" i="26"/>
  <c r="N201" i="26"/>
  <c r="R201" i="26"/>
  <c r="Q201" i="26"/>
  <c r="R210" i="26"/>
  <c r="N210" i="26"/>
  <c r="Q210" i="26"/>
  <c r="R170" i="26"/>
  <c r="Q170" i="26"/>
  <c r="N170" i="26"/>
  <c r="N213" i="26"/>
  <c r="R213" i="26"/>
  <c r="Q213" i="26"/>
  <c r="R239" i="26"/>
  <c r="N239" i="26"/>
  <c r="Q239" i="26"/>
  <c r="Q181" i="26"/>
  <c r="R181" i="26"/>
  <c r="N181" i="26"/>
  <c r="Q255" i="26"/>
  <c r="N255" i="26"/>
  <c r="R255" i="26"/>
  <c r="Q252" i="26"/>
  <c r="N252" i="26"/>
  <c r="R252" i="26"/>
  <c r="Q225" i="26"/>
  <c r="R225" i="26"/>
  <c r="N225" i="26"/>
  <c r="Q241" i="26"/>
  <c r="N241" i="26"/>
  <c r="R241" i="26"/>
  <c r="N154" i="26"/>
  <c r="R154" i="26"/>
  <c r="Q154" i="26"/>
  <c r="Q138" i="26"/>
  <c r="R138" i="26"/>
  <c r="N138" i="26"/>
  <c r="Q237" i="26"/>
  <c r="N237" i="26"/>
  <c r="R237" i="26"/>
  <c r="Q262" i="26"/>
  <c r="R262" i="26"/>
  <c r="N262" i="26"/>
  <c r="N227" i="26"/>
  <c r="Q227" i="26"/>
  <c r="R227" i="26"/>
  <c r="R194" i="26"/>
  <c r="N194" i="26"/>
  <c r="Q194" i="26"/>
  <c r="N192" i="26"/>
  <c r="Q192" i="26"/>
  <c r="R192" i="26"/>
  <c r="R223" i="26"/>
  <c r="N223" i="26"/>
  <c r="Q223" i="26"/>
  <c r="Q203" i="26"/>
  <c r="R203" i="26"/>
  <c r="N203" i="26"/>
  <c r="Q146" i="26"/>
  <c r="R146" i="26"/>
  <c r="N146" i="26"/>
  <c r="N155" i="26"/>
  <c r="R155" i="26"/>
  <c r="Q155" i="26"/>
  <c r="R243" i="26"/>
  <c r="N243" i="26"/>
  <c r="Q243" i="26"/>
  <c r="Q142" i="26"/>
  <c r="N142" i="26"/>
  <c r="R142" i="26"/>
  <c r="R149" i="26"/>
  <c r="N149" i="26"/>
  <c r="Q149" i="26"/>
  <c r="N216" i="26"/>
  <c r="Q216" i="26"/>
  <c r="R216" i="26"/>
  <c r="R234" i="26"/>
  <c r="Q234" i="26"/>
  <c r="N234" i="26"/>
  <c r="R206" i="26"/>
  <c r="N206" i="26"/>
  <c r="Q206" i="26"/>
  <c r="Q212" i="26"/>
  <c r="R212" i="26"/>
  <c r="N212" i="26"/>
  <c r="N246" i="26"/>
  <c r="Q246" i="26"/>
  <c r="R246" i="26"/>
  <c r="Q250" i="31"/>
  <c r="N250" i="31"/>
  <c r="R250" i="31"/>
  <c r="Q255" i="31"/>
  <c r="R255" i="31"/>
  <c r="N255" i="31"/>
  <c r="Q199" i="31"/>
  <c r="R199" i="31"/>
  <c r="N199" i="31"/>
  <c r="N258" i="31"/>
  <c r="Q258" i="31"/>
  <c r="R258" i="31"/>
  <c r="Q146" i="31"/>
  <c r="R146" i="31"/>
  <c r="N146" i="31"/>
  <c r="Q265" i="31"/>
  <c r="R265" i="31"/>
  <c r="N265" i="31"/>
  <c r="N177" i="31"/>
  <c r="Q177" i="31"/>
  <c r="R177" i="31"/>
  <c r="Q262" i="31"/>
  <c r="R262" i="31"/>
  <c r="N262" i="31"/>
  <c r="Q253" i="31"/>
  <c r="R253" i="31"/>
  <c r="N253" i="31"/>
  <c r="Q204" i="31"/>
  <c r="N204" i="31"/>
  <c r="R204" i="31"/>
  <c r="R184" i="31"/>
  <c r="N184" i="31"/>
  <c r="Q184" i="31"/>
  <c r="R224" i="31"/>
  <c r="N224" i="31"/>
  <c r="Q224" i="31"/>
  <c r="N266" i="31"/>
  <c r="Q266" i="31"/>
  <c r="R266" i="31"/>
  <c r="N136" i="31"/>
  <c r="Q136" i="31"/>
  <c r="R136" i="31"/>
  <c r="Q205" i="31"/>
  <c r="R205" i="31"/>
  <c r="N205" i="31"/>
  <c r="Q181" i="31"/>
  <c r="R181" i="31"/>
  <c r="N181" i="31"/>
  <c r="Q213" i="31"/>
  <c r="R213" i="31"/>
  <c r="N213" i="31"/>
  <c r="R234" i="31"/>
  <c r="Q234" i="31"/>
  <c r="N234" i="31"/>
  <c r="N203" i="31"/>
  <c r="Q203" i="31"/>
  <c r="R203" i="31"/>
  <c r="R227" i="31"/>
  <c r="Q227" i="31"/>
  <c r="N227" i="31"/>
  <c r="N150" i="31"/>
  <c r="Q150" i="31"/>
  <c r="R150" i="31"/>
  <c r="N175" i="31"/>
  <c r="Q175" i="31"/>
  <c r="R175" i="31"/>
  <c r="R237" i="31"/>
  <c r="N237" i="31"/>
  <c r="Q237" i="31"/>
  <c r="N151" i="31"/>
  <c r="R151" i="31"/>
  <c r="Q151" i="31"/>
  <c r="N246" i="31"/>
  <c r="Q246" i="31"/>
  <c r="R246" i="31"/>
  <c r="N138" i="31"/>
  <c r="R138" i="31"/>
  <c r="Q138" i="31"/>
  <c r="R236" i="31"/>
  <c r="N236" i="31"/>
  <c r="Q236" i="31"/>
  <c r="R174" i="31"/>
  <c r="Q174" i="31"/>
  <c r="N174" i="31"/>
  <c r="Q239" i="31"/>
  <c r="N239" i="31"/>
  <c r="R239" i="31"/>
  <c r="R201" i="31"/>
  <c r="N201" i="31"/>
  <c r="Q201" i="31"/>
  <c r="N214" i="31"/>
  <c r="Q214" i="31"/>
  <c r="R214" i="31"/>
  <c r="R139" i="31"/>
  <c r="N139" i="31"/>
  <c r="Q139" i="31"/>
  <c r="N229" i="31"/>
  <c r="Q229" i="31"/>
  <c r="R229" i="31"/>
  <c r="N254" i="31"/>
  <c r="R254" i="31"/>
  <c r="S198" i="22"/>
  <c r="O198" i="22"/>
  <c r="O150" i="22"/>
  <c r="S150" i="22"/>
  <c r="O165" i="22"/>
  <c r="S165" i="22"/>
  <c r="S218" i="22"/>
  <c r="O218" i="22"/>
  <c r="S262" i="22"/>
  <c r="O262" i="22"/>
  <c r="O162" i="22"/>
  <c r="S162" i="22"/>
  <c r="S266" i="22"/>
  <c r="O266" i="22"/>
  <c r="O263" i="22"/>
  <c r="S263" i="22"/>
  <c r="S146" i="22"/>
  <c r="O146" i="22"/>
  <c r="O186" i="22"/>
  <c r="S186" i="22"/>
  <c r="S167" i="22"/>
  <c r="O167" i="22"/>
  <c r="S195" i="22"/>
  <c r="O195" i="22"/>
  <c r="O201" i="22"/>
  <c r="S201" i="22"/>
  <c r="O206" i="22"/>
  <c r="S206" i="22"/>
  <c r="O245" i="22"/>
  <c r="S245" i="22"/>
  <c r="S142" i="22"/>
  <c r="O142" i="22"/>
  <c r="S184" i="22"/>
  <c r="O184" i="22"/>
  <c r="S190" i="22"/>
  <c r="O190" i="22"/>
  <c r="O144" i="22"/>
  <c r="S144" i="22"/>
  <c r="S151" i="22"/>
  <c r="O151" i="22"/>
  <c r="S175" i="22"/>
  <c r="O175" i="22"/>
  <c r="S247" i="22"/>
  <c r="O247" i="22"/>
  <c r="S257" i="22"/>
  <c r="O257" i="22"/>
  <c r="S183" i="22"/>
  <c r="O183" i="22"/>
  <c r="S224" i="22"/>
  <c r="O224" i="22"/>
  <c r="S238" i="22"/>
  <c r="O238" i="22"/>
  <c r="S152" i="22"/>
  <c r="O152" i="22"/>
  <c r="S249" i="22"/>
  <c r="O249" i="22"/>
  <c r="O211" i="22"/>
  <c r="S211" i="22"/>
  <c r="S174" i="22"/>
  <c r="O174" i="22"/>
  <c r="O209" i="22"/>
  <c r="S209" i="22"/>
  <c r="O250" i="22"/>
  <c r="S250" i="22"/>
  <c r="S136" i="22"/>
  <c r="O136" i="22"/>
  <c r="O202" i="22"/>
  <c r="S202" i="22"/>
  <c r="O242" i="14"/>
  <c r="S242" i="14"/>
  <c r="S138" i="14"/>
  <c r="O138" i="14"/>
  <c r="S146" i="14"/>
  <c r="O146" i="14"/>
  <c r="S264" i="14"/>
  <c r="O264" i="14"/>
  <c r="O247" i="14"/>
  <c r="S247" i="14"/>
  <c r="S240" i="14"/>
  <c r="O240" i="14"/>
  <c r="S220" i="14"/>
  <c r="O220" i="14"/>
  <c r="S218" i="14"/>
  <c r="O218" i="14"/>
  <c r="O139" i="14"/>
  <c r="S139" i="14"/>
  <c r="S216" i="14"/>
  <c r="O216" i="14"/>
  <c r="S227" i="14"/>
  <c r="O227" i="14"/>
  <c r="S167" i="14"/>
  <c r="O167" i="14"/>
  <c r="S182" i="14"/>
  <c r="O182" i="14"/>
  <c r="S203" i="14"/>
  <c r="O203" i="14"/>
  <c r="S234" i="14"/>
  <c r="O234" i="14"/>
  <c r="S215" i="14"/>
  <c r="O215" i="14"/>
  <c r="S269" i="14"/>
  <c r="O269" i="14"/>
  <c r="S136" i="14"/>
  <c r="O136" i="14"/>
  <c r="O187" i="14"/>
  <c r="S187" i="14"/>
  <c r="S237" i="14"/>
  <c r="O237" i="14"/>
  <c r="S226" i="14"/>
  <c r="O226" i="14"/>
  <c r="S212" i="14"/>
  <c r="O212" i="14"/>
  <c r="S202" i="14"/>
  <c r="O202" i="14"/>
  <c r="S176" i="14"/>
  <c r="O176" i="14"/>
  <c r="S243" i="14"/>
  <c r="O243" i="14"/>
  <c r="S162" i="14"/>
  <c r="O162" i="14"/>
  <c r="O208" i="14"/>
  <c r="S208" i="14"/>
  <c r="S178" i="14"/>
  <c r="O178" i="14"/>
  <c r="O259" i="14"/>
  <c r="S259" i="14"/>
  <c r="O245" i="14"/>
  <c r="S245" i="14"/>
  <c r="O200" i="14"/>
  <c r="S200" i="14"/>
  <c r="O255" i="14"/>
  <c r="S255" i="14"/>
  <c r="O191" i="14"/>
  <c r="S191" i="14"/>
  <c r="O137" i="14"/>
  <c r="S137" i="14"/>
  <c r="Q185" i="18"/>
  <c r="N185" i="18"/>
  <c r="R185" i="18"/>
  <c r="N134" i="18"/>
  <c r="R134" i="18"/>
  <c r="Q134" i="18"/>
  <c r="R193" i="18"/>
  <c r="N193" i="18"/>
  <c r="Q193" i="18"/>
  <c r="R156" i="18"/>
  <c r="N156" i="18"/>
  <c r="Q156" i="18"/>
  <c r="R140" i="18"/>
  <c r="N140" i="18"/>
  <c r="Q140" i="18"/>
  <c r="N231" i="18"/>
  <c r="Q231" i="18"/>
  <c r="R231" i="18"/>
  <c r="N186" i="18"/>
  <c r="R186" i="18"/>
  <c r="Q186" i="18"/>
  <c r="R244" i="18"/>
  <c r="N244" i="18"/>
  <c r="Q244" i="18"/>
  <c r="N201" i="18"/>
  <c r="R201" i="18"/>
  <c r="Q201" i="18"/>
  <c r="R196" i="18"/>
  <c r="Q196" i="18"/>
  <c r="N196" i="18"/>
  <c r="N252" i="18"/>
  <c r="R252" i="18"/>
  <c r="Q252" i="18"/>
  <c r="R163" i="18"/>
  <c r="N163" i="18"/>
  <c r="Q163" i="18"/>
  <c r="Q254" i="18"/>
  <c r="R254" i="18"/>
  <c r="N254" i="18"/>
  <c r="Q145" i="18"/>
  <c r="N145" i="18"/>
  <c r="R145" i="18"/>
  <c r="Q203" i="18"/>
  <c r="R203" i="18"/>
  <c r="N203" i="18"/>
  <c r="R255" i="18"/>
  <c r="N255" i="18"/>
  <c r="Q255" i="18"/>
  <c r="R146" i="18"/>
  <c r="N146" i="18"/>
  <c r="Q146" i="18"/>
  <c r="Q256" i="18"/>
  <c r="N256" i="18"/>
  <c r="R256" i="18"/>
  <c r="N250" i="18"/>
  <c r="Q250" i="18"/>
  <c r="R250" i="18"/>
  <c r="N162" i="18"/>
  <c r="Q162" i="18"/>
  <c r="R162" i="18"/>
  <c r="Q171" i="18"/>
  <c r="N171" i="18"/>
  <c r="R171" i="18"/>
  <c r="Q139" i="18"/>
  <c r="R139" i="18"/>
  <c r="N139" i="18"/>
  <c r="Q195" i="18"/>
  <c r="R195" i="18"/>
  <c r="N195" i="18"/>
  <c r="Q264" i="18"/>
  <c r="R264" i="18"/>
  <c r="N264" i="18"/>
  <c r="R173" i="18"/>
  <c r="M79" i="12" s="1"/>
  <c r="S79" i="12" s="1"/>
  <c r="N173" i="18"/>
  <c r="I79" i="12" s="1"/>
  <c r="O79" i="12" s="1"/>
  <c r="R147" i="18"/>
  <c r="N147" i="18"/>
  <c r="Q147" i="18"/>
  <c r="N269" i="18"/>
  <c r="Q269" i="18"/>
  <c r="R269" i="18"/>
  <c r="N153" i="18"/>
  <c r="Q153" i="18"/>
  <c r="R153" i="18"/>
  <c r="R226" i="18"/>
  <c r="Q226" i="18"/>
  <c r="N226" i="18"/>
  <c r="Q241" i="18"/>
  <c r="R241" i="18"/>
  <c r="N241" i="18"/>
  <c r="N204" i="18"/>
  <c r="R204" i="18"/>
  <c r="Q204" i="18"/>
  <c r="N240" i="18"/>
  <c r="Q240" i="18"/>
  <c r="R240" i="18"/>
  <c r="R176" i="18"/>
  <c r="N176" i="18"/>
  <c r="Q176" i="18"/>
  <c r="N184" i="18"/>
  <c r="R184" i="18"/>
  <c r="Q184" i="18"/>
  <c r="R226" i="38"/>
  <c r="N226" i="38"/>
  <c r="Q226" i="38"/>
  <c r="R146" i="38"/>
  <c r="N146" i="38"/>
  <c r="Q146" i="38"/>
  <c r="N150" i="38"/>
  <c r="R150" i="38"/>
  <c r="Q150" i="38"/>
  <c r="R267" i="38"/>
  <c r="N267" i="38"/>
  <c r="Q267" i="38"/>
  <c r="Q260" i="38"/>
  <c r="R260" i="38"/>
  <c r="N260" i="38"/>
  <c r="Q179" i="38"/>
  <c r="R179" i="38"/>
  <c r="N179" i="38"/>
  <c r="R246" i="38"/>
  <c r="N246" i="38"/>
  <c r="Q246" i="38"/>
  <c r="N233" i="38"/>
  <c r="Q233" i="38"/>
  <c r="R233" i="38"/>
  <c r="N234" i="38"/>
  <c r="R234" i="38"/>
  <c r="Q234" i="38"/>
  <c r="Q135" i="38"/>
  <c r="R135" i="38"/>
  <c r="N135" i="38"/>
  <c r="Q270" i="38"/>
  <c r="L95" i="12" s="1"/>
  <c r="R95" i="12" s="1"/>
  <c r="R270" i="38"/>
  <c r="M95" i="12" s="1"/>
  <c r="S95" i="12" s="1"/>
  <c r="N270" i="38"/>
  <c r="I95" i="12" s="1"/>
  <c r="O95" i="12" s="1"/>
  <c r="R250" i="38"/>
  <c r="Q250" i="38"/>
  <c r="N250" i="38"/>
  <c r="Q258" i="38"/>
  <c r="R258" i="38"/>
  <c r="N258" i="38"/>
  <c r="R227" i="38"/>
  <c r="N227" i="38"/>
  <c r="Q227" i="38"/>
  <c r="N228" i="38"/>
  <c r="R228" i="38"/>
  <c r="Q228" i="38"/>
  <c r="Q201" i="38"/>
  <c r="R201" i="38"/>
  <c r="N201" i="38"/>
  <c r="N266" i="38"/>
  <c r="Q266" i="38"/>
  <c r="R266" i="38"/>
  <c r="N249" i="38"/>
  <c r="R249" i="38"/>
  <c r="Q249" i="38"/>
  <c r="N186" i="38"/>
  <c r="Q186" i="38"/>
  <c r="R186" i="38"/>
  <c r="R197" i="38"/>
  <c r="N197" i="38"/>
  <c r="Q197" i="38"/>
  <c r="N251" i="38"/>
  <c r="Q251" i="38"/>
  <c r="R251" i="38"/>
  <c r="R190" i="38"/>
  <c r="Q190" i="38"/>
  <c r="N190" i="38"/>
  <c r="R204" i="38"/>
  <c r="N204" i="38"/>
  <c r="Q204" i="38"/>
  <c r="R178" i="38"/>
  <c r="Q178" i="38"/>
  <c r="N178" i="38"/>
  <c r="Q154" i="38"/>
  <c r="R154" i="38"/>
  <c r="N154" i="38"/>
  <c r="R148" i="38"/>
  <c r="N148" i="38"/>
  <c r="Q148" i="38"/>
  <c r="Q211" i="38"/>
  <c r="R211" i="38"/>
  <c r="N211" i="38"/>
  <c r="R149" i="38"/>
  <c r="N149" i="38"/>
  <c r="Q149" i="38"/>
  <c r="Q193" i="38"/>
  <c r="N193" i="38"/>
  <c r="R193" i="38"/>
  <c r="N240" i="38"/>
  <c r="R240" i="38"/>
  <c r="Q240" i="38"/>
  <c r="N218" i="38"/>
  <c r="R218" i="38"/>
  <c r="Q218" i="38"/>
  <c r="R182" i="38"/>
  <c r="Q182" i="38"/>
  <c r="N182" i="38"/>
  <c r="N268" i="38"/>
  <c r="R268" i="38"/>
  <c r="Q268" i="38"/>
  <c r="N257" i="38"/>
  <c r="R257" i="38"/>
  <c r="Q257" i="38"/>
  <c r="S237" i="23"/>
  <c r="O237" i="23"/>
  <c r="O227" i="23"/>
  <c r="S227" i="23"/>
  <c r="S171" i="23"/>
  <c r="O171" i="23"/>
  <c r="O162" i="23"/>
  <c r="S162" i="23"/>
  <c r="S238" i="23"/>
  <c r="O238" i="23"/>
  <c r="S137" i="23"/>
  <c r="O137" i="23"/>
  <c r="S144" i="23"/>
  <c r="O144" i="23"/>
  <c r="O157" i="23"/>
  <c r="S157" i="23"/>
  <c r="S201" i="23"/>
  <c r="O201" i="23"/>
  <c r="S265" i="23"/>
  <c r="O265" i="23"/>
  <c r="O267" i="23"/>
  <c r="S267" i="23"/>
  <c r="S141" i="23"/>
  <c r="O141" i="23"/>
  <c r="S198" i="23"/>
  <c r="O198" i="23"/>
  <c r="S204" i="23"/>
  <c r="O204" i="23"/>
  <c r="S253" i="23"/>
  <c r="O253" i="23"/>
  <c r="S218" i="23"/>
  <c r="O218" i="23"/>
  <c r="O247" i="23"/>
  <c r="S247" i="23"/>
  <c r="S169" i="23"/>
  <c r="O169" i="23"/>
  <c r="S215" i="23"/>
  <c r="O215" i="23"/>
  <c r="O167" i="23"/>
  <c r="S167" i="23"/>
  <c r="S181" i="23"/>
  <c r="O181" i="23"/>
  <c r="S155" i="23"/>
  <c r="O155" i="23"/>
  <c r="Q192" i="23"/>
  <c r="O192" i="23"/>
  <c r="S192" i="23"/>
  <c r="S258" i="23"/>
  <c r="O258" i="23"/>
  <c r="S183" i="23"/>
  <c r="O183" i="23"/>
  <c r="S212" i="23"/>
  <c r="O212" i="23"/>
  <c r="S185" i="23"/>
  <c r="O185" i="23"/>
  <c r="O200" i="23"/>
  <c r="S200" i="23"/>
  <c r="S241" i="23"/>
  <c r="O241" i="23"/>
  <c r="O138" i="23"/>
  <c r="S138" i="23"/>
  <c r="O177" i="23"/>
  <c r="S177" i="23"/>
  <c r="S135" i="23"/>
  <c r="O135" i="23"/>
  <c r="O228" i="23"/>
  <c r="S228" i="23"/>
  <c r="O176" i="23"/>
  <c r="S176" i="23"/>
  <c r="S168" i="25"/>
  <c r="O168" i="25"/>
  <c r="O215" i="25"/>
  <c r="S215" i="25"/>
  <c r="S233" i="25"/>
  <c r="O233" i="25"/>
  <c r="S262" i="25"/>
  <c r="O262" i="25"/>
  <c r="S251" i="25"/>
  <c r="O251" i="25"/>
  <c r="O212" i="25"/>
  <c r="S212" i="25"/>
  <c r="S269" i="25"/>
  <c r="O269" i="25"/>
  <c r="O252" i="25"/>
  <c r="S252" i="25"/>
  <c r="S178" i="25"/>
  <c r="O178" i="25"/>
  <c r="S204" i="25"/>
  <c r="O204" i="25"/>
  <c r="S263" i="25"/>
  <c r="O263" i="25"/>
  <c r="O154" i="25"/>
  <c r="S154" i="25"/>
  <c r="S184" i="25"/>
  <c r="O184" i="25"/>
  <c r="S238" i="25"/>
  <c r="O238" i="25"/>
  <c r="S208" i="25"/>
  <c r="O208" i="25"/>
  <c r="O254" i="25"/>
  <c r="S254" i="25"/>
  <c r="S206" i="25"/>
  <c r="O206" i="25"/>
  <c r="S222" i="25"/>
  <c r="O222" i="25"/>
  <c r="S186" i="25"/>
  <c r="O186" i="25"/>
  <c r="S159" i="25"/>
  <c r="O159" i="25"/>
  <c r="Q257" i="25"/>
  <c r="S257" i="25"/>
  <c r="O257" i="25"/>
  <c r="S146" i="25"/>
  <c r="O146" i="25"/>
  <c r="S198" i="25"/>
  <c r="O198" i="25"/>
  <c r="S223" i="25"/>
  <c r="O223" i="25"/>
  <c r="S213" i="25"/>
  <c r="O213" i="25"/>
  <c r="S185" i="25"/>
  <c r="O185" i="25"/>
  <c r="S197" i="25"/>
  <c r="O197" i="25"/>
  <c r="O189" i="25"/>
  <c r="S189" i="25"/>
  <c r="O142" i="25"/>
  <c r="S142" i="25"/>
  <c r="S245" i="25"/>
  <c r="O245" i="25"/>
  <c r="O203" i="25"/>
  <c r="S203" i="25"/>
  <c r="O183" i="25"/>
  <c r="S183" i="25"/>
  <c r="S141" i="25"/>
  <c r="O141" i="25"/>
  <c r="S266" i="25"/>
  <c r="O266" i="25"/>
  <c r="O205" i="25"/>
  <c r="S205" i="25"/>
  <c r="R170" i="25"/>
  <c r="Q170" i="25"/>
  <c r="N170" i="25"/>
  <c r="Q148" i="25"/>
  <c r="R148" i="25"/>
  <c r="N148" i="25"/>
  <c r="R143" i="25"/>
  <c r="N143" i="25"/>
  <c r="Q143" i="25"/>
  <c r="R138" i="25"/>
  <c r="N138" i="25"/>
  <c r="Q138" i="25"/>
  <c r="N249" i="25"/>
  <c r="Q249" i="25"/>
  <c r="R249" i="25"/>
  <c r="N142" i="25"/>
  <c r="Q142" i="25"/>
  <c r="R142" i="25"/>
  <c r="N159" i="25"/>
  <c r="R159" i="25"/>
  <c r="Q159" i="25"/>
  <c r="R241" i="25"/>
  <c r="N241" i="25"/>
  <c r="Q241" i="25"/>
  <c r="R161" i="25"/>
  <c r="N161" i="25"/>
  <c r="Q161" i="25"/>
  <c r="N261" i="25"/>
  <c r="Q261" i="25"/>
  <c r="R261" i="25"/>
  <c r="R191" i="25"/>
  <c r="N191" i="25"/>
  <c r="Q191" i="25"/>
  <c r="R187" i="25"/>
  <c r="N187" i="25"/>
  <c r="Q187" i="25"/>
  <c r="R176" i="25"/>
  <c r="N176" i="25"/>
  <c r="Q176" i="25"/>
  <c r="N202" i="25"/>
  <c r="Q202" i="25"/>
  <c r="R202" i="25"/>
  <c r="Q179" i="25"/>
  <c r="R179" i="25"/>
  <c r="N179" i="25"/>
  <c r="Q237" i="25"/>
  <c r="R237" i="25"/>
  <c r="N237" i="25"/>
  <c r="Q199" i="25"/>
  <c r="R199" i="25"/>
  <c r="N199" i="25"/>
  <c r="R180" i="25"/>
  <c r="N180" i="25"/>
  <c r="Q180" i="25"/>
  <c r="Q157" i="25"/>
  <c r="N157" i="25"/>
  <c r="R157" i="25"/>
  <c r="R221" i="25"/>
  <c r="N221" i="25"/>
  <c r="Q221" i="25"/>
  <c r="R254" i="25"/>
  <c r="N254" i="25"/>
  <c r="Q254" i="25"/>
  <c r="Q214" i="25"/>
  <c r="N214" i="25"/>
  <c r="R214" i="25"/>
  <c r="R246" i="25"/>
  <c r="N246" i="25"/>
  <c r="Q246" i="25"/>
  <c r="R263" i="25"/>
  <c r="N263" i="25"/>
  <c r="Q263" i="25"/>
  <c r="R205" i="25"/>
  <c r="N205" i="25"/>
  <c r="Q205" i="25"/>
  <c r="R207" i="25"/>
  <c r="N207" i="25"/>
  <c r="Q207" i="25"/>
  <c r="Q265" i="25"/>
  <c r="R265" i="25"/>
  <c r="N265" i="25"/>
  <c r="Q267" i="25"/>
  <c r="R267" i="25"/>
  <c r="N267" i="25"/>
  <c r="N165" i="25"/>
  <c r="Q165" i="25"/>
  <c r="R165" i="25"/>
  <c r="N203" i="25"/>
  <c r="Q203" i="25"/>
  <c r="R203" i="25"/>
  <c r="N225" i="25"/>
  <c r="Q225" i="25"/>
  <c r="R225" i="25"/>
  <c r="N201" i="25"/>
  <c r="R201" i="25"/>
  <c r="Q201" i="25"/>
  <c r="R135" i="25"/>
  <c r="N135" i="25"/>
  <c r="Q135" i="25"/>
  <c r="N260" i="25"/>
  <c r="R260" i="25"/>
  <c r="Q260" i="25"/>
  <c r="R204" i="20"/>
  <c r="Q204" i="20"/>
  <c r="N204" i="20"/>
  <c r="R228" i="20"/>
  <c r="N228" i="20"/>
  <c r="Q228" i="20"/>
  <c r="Q213" i="20"/>
  <c r="R213" i="20"/>
  <c r="N213" i="20"/>
  <c r="N238" i="20"/>
  <c r="Q238" i="20"/>
  <c r="R238" i="20"/>
  <c r="Q209" i="20"/>
  <c r="R209" i="20"/>
  <c r="N209" i="20"/>
  <c r="R223" i="20"/>
  <c r="N223" i="20"/>
  <c r="Q223" i="20"/>
  <c r="R202" i="20"/>
  <c r="N202" i="20"/>
  <c r="Q202" i="20"/>
  <c r="Q190" i="20"/>
  <c r="R190" i="20"/>
  <c r="N190" i="20"/>
  <c r="R192" i="20"/>
  <c r="N192" i="20"/>
  <c r="Q192" i="20"/>
  <c r="N221" i="20"/>
  <c r="R221" i="20"/>
  <c r="Q174" i="20"/>
  <c r="R174" i="20"/>
  <c r="N174" i="20"/>
  <c r="N191" i="20"/>
  <c r="R191" i="20"/>
  <c r="Q191" i="20"/>
  <c r="R214" i="20"/>
  <c r="Q214" i="20"/>
  <c r="N214" i="20"/>
  <c r="Q164" i="20"/>
  <c r="R164" i="20"/>
  <c r="N164" i="20"/>
  <c r="Q262" i="20"/>
  <c r="R262" i="20"/>
  <c r="N262" i="20"/>
  <c r="R267" i="20"/>
  <c r="N267" i="20"/>
  <c r="Q267" i="20"/>
  <c r="N266" i="20"/>
  <c r="Q266" i="20"/>
  <c r="R266" i="20"/>
  <c r="R220" i="20"/>
  <c r="N220" i="20"/>
  <c r="Q220" i="20"/>
  <c r="R222" i="20"/>
  <c r="Q222" i="20"/>
  <c r="N222" i="20"/>
  <c r="R177" i="20"/>
  <c r="N177" i="20"/>
  <c r="Q177" i="20"/>
  <c r="R268" i="20"/>
  <c r="N268" i="20"/>
  <c r="Q268" i="20"/>
  <c r="Q216" i="20"/>
  <c r="N216" i="20"/>
  <c r="R216" i="20"/>
  <c r="Q186" i="20"/>
  <c r="R186" i="20"/>
  <c r="N186" i="20"/>
  <c r="R261" i="20"/>
  <c r="Q261" i="20"/>
  <c r="N261" i="20"/>
  <c r="R245" i="20"/>
  <c r="N245" i="20"/>
  <c r="Q245" i="20"/>
  <c r="Q134" i="20"/>
  <c r="N134" i="20"/>
  <c r="R134" i="20"/>
  <c r="Q151" i="20"/>
  <c r="R151" i="20"/>
  <c r="N151" i="20"/>
  <c r="N187" i="20"/>
  <c r="R187" i="20"/>
  <c r="Q187" i="20"/>
  <c r="R215" i="20"/>
  <c r="N215" i="20"/>
  <c r="Q215" i="20"/>
  <c r="R243" i="20"/>
  <c r="N243" i="20"/>
  <c r="Q243" i="20"/>
  <c r="Q257" i="20"/>
  <c r="N257" i="20"/>
  <c r="R257" i="20"/>
  <c r="N138" i="20"/>
  <c r="Q138" i="20"/>
  <c r="R138" i="20"/>
  <c r="N265" i="20"/>
  <c r="R265" i="20"/>
  <c r="N195" i="20"/>
  <c r="Q195" i="20"/>
  <c r="R195" i="20"/>
  <c r="R141" i="20"/>
  <c r="Q141" i="20"/>
  <c r="N141" i="20"/>
  <c r="N239" i="29"/>
  <c r="R239" i="29"/>
  <c r="Q239" i="29"/>
  <c r="R248" i="29"/>
  <c r="N248" i="29"/>
  <c r="Q248" i="29"/>
  <c r="N251" i="29"/>
  <c r="R251" i="29"/>
  <c r="Q251" i="29"/>
  <c r="R218" i="29"/>
  <c r="Q218" i="29"/>
  <c r="N218" i="29"/>
  <c r="N266" i="29"/>
  <c r="Q266" i="29"/>
  <c r="R266" i="29"/>
  <c r="R155" i="29"/>
  <c r="N155" i="29"/>
  <c r="Q155" i="29"/>
  <c r="Q193" i="29"/>
  <c r="R193" i="29"/>
  <c r="N193" i="29"/>
  <c r="Q195" i="29"/>
  <c r="R195" i="29"/>
  <c r="N195" i="29"/>
  <c r="Q241" i="29"/>
  <c r="N241" i="29"/>
  <c r="R241" i="29"/>
  <c r="N151" i="29"/>
  <c r="R151" i="29"/>
  <c r="Q151" i="29"/>
  <c r="Q257" i="29"/>
  <c r="N257" i="29"/>
  <c r="R257" i="29"/>
  <c r="N247" i="29"/>
  <c r="Q247" i="29"/>
  <c r="R247" i="29"/>
  <c r="Q186" i="29"/>
  <c r="N186" i="29"/>
  <c r="R186" i="29"/>
  <c r="N169" i="29"/>
  <c r="Q169" i="29"/>
  <c r="R169" i="29"/>
  <c r="N163" i="29"/>
  <c r="Q163" i="29"/>
  <c r="R163" i="29"/>
  <c r="R149" i="29"/>
  <c r="N149" i="29"/>
  <c r="Q149" i="29"/>
  <c r="N229" i="29"/>
  <c r="R229" i="29"/>
  <c r="Q229" i="29"/>
  <c r="R260" i="29"/>
  <c r="N260" i="29"/>
  <c r="Q260" i="29"/>
  <c r="R152" i="29"/>
  <c r="N152" i="29"/>
  <c r="Q152" i="29"/>
  <c r="Q140" i="29"/>
  <c r="N140" i="29"/>
  <c r="R140" i="29"/>
  <c r="Q240" i="29"/>
  <c r="R240" i="29"/>
  <c r="N240" i="29"/>
  <c r="R230" i="29"/>
  <c r="N230" i="29"/>
  <c r="Q230" i="29"/>
  <c r="R175" i="29"/>
  <c r="N175" i="29"/>
  <c r="Q175" i="29"/>
  <c r="Q226" i="29"/>
  <c r="R226" i="29"/>
  <c r="N226" i="29"/>
  <c r="N264" i="29"/>
  <c r="R264" i="29"/>
  <c r="Q264" i="29"/>
  <c r="R228" i="29"/>
  <c r="N228" i="29"/>
  <c r="Q228" i="29"/>
  <c r="Q192" i="29"/>
  <c r="N192" i="29"/>
  <c r="R192" i="29"/>
  <c r="R262" i="29"/>
  <c r="N262" i="29"/>
  <c r="Q262" i="29"/>
  <c r="R219" i="29"/>
  <c r="Q219" i="29"/>
  <c r="N219" i="29"/>
  <c r="Q256" i="29"/>
  <c r="R256" i="29"/>
  <c r="N256" i="29"/>
  <c r="R214" i="29"/>
  <c r="N214" i="29"/>
  <c r="Q214" i="29"/>
  <c r="N244" i="29"/>
  <c r="Q244" i="29"/>
  <c r="R244" i="29"/>
  <c r="N206" i="29"/>
  <c r="R206" i="29"/>
  <c r="Q206" i="29"/>
  <c r="R158" i="29"/>
  <c r="Q158" i="29"/>
  <c r="N158" i="29"/>
  <c r="S265" i="31"/>
  <c r="O265" i="31"/>
  <c r="O204" i="31"/>
  <c r="S204" i="31"/>
  <c r="S268" i="31"/>
  <c r="O268" i="31"/>
  <c r="S214" i="31"/>
  <c r="O214" i="31"/>
  <c r="S190" i="31"/>
  <c r="O190" i="31"/>
  <c r="O198" i="31"/>
  <c r="S198" i="31"/>
  <c r="S192" i="31"/>
  <c r="O192" i="31"/>
  <c r="S263" i="31"/>
  <c r="O263" i="31"/>
  <c r="S197" i="31"/>
  <c r="O197" i="31"/>
  <c r="S209" i="31"/>
  <c r="O209" i="31"/>
  <c r="S186" i="31"/>
  <c r="O186" i="31"/>
  <c r="S264" i="31"/>
  <c r="O264" i="31"/>
  <c r="S233" i="31"/>
  <c r="O233" i="31"/>
  <c r="S245" i="31"/>
  <c r="O245" i="31"/>
  <c r="S187" i="31"/>
  <c r="O187" i="31"/>
  <c r="S168" i="31"/>
  <c r="O168" i="31"/>
  <c r="O219" i="31"/>
  <c r="S219" i="31"/>
  <c r="S256" i="31"/>
  <c r="O256" i="31"/>
  <c r="S156" i="31"/>
  <c r="O156" i="31"/>
  <c r="O191" i="31"/>
  <c r="S191" i="31"/>
  <c r="S246" i="31"/>
  <c r="O246" i="31"/>
  <c r="S237" i="31"/>
  <c r="O237" i="31"/>
  <c r="S203" i="31"/>
  <c r="O203" i="31"/>
  <c r="S242" i="31"/>
  <c r="O242" i="31"/>
  <c r="S149" i="31"/>
  <c r="O149" i="31"/>
  <c r="S159" i="31"/>
  <c r="O159" i="31"/>
  <c r="S153" i="31"/>
  <c r="O153" i="31"/>
  <c r="S147" i="31"/>
  <c r="O147" i="31"/>
  <c r="O151" i="31"/>
  <c r="S151" i="31"/>
  <c r="O177" i="31"/>
  <c r="S177" i="31"/>
  <c r="O169" i="31"/>
  <c r="S169" i="31"/>
  <c r="S142" i="31"/>
  <c r="O142" i="31"/>
  <c r="O180" i="31"/>
  <c r="S180" i="31"/>
  <c r="S166" i="31"/>
  <c r="O166" i="31"/>
  <c r="S167" i="18"/>
  <c r="O167" i="18"/>
  <c r="O256" i="18"/>
  <c r="S256" i="18"/>
  <c r="S212" i="18"/>
  <c r="O212" i="18"/>
  <c r="S254" i="18"/>
  <c r="O254" i="18"/>
  <c r="S235" i="18"/>
  <c r="O235" i="18"/>
  <c r="S144" i="18"/>
  <c r="O144" i="18"/>
  <c r="O203" i="18"/>
  <c r="S203" i="18"/>
  <c r="S242" i="18"/>
  <c r="O242" i="18"/>
  <c r="O137" i="18"/>
  <c r="S137" i="18"/>
  <c r="S191" i="18"/>
  <c r="O191" i="18"/>
  <c r="O232" i="18"/>
  <c r="S232" i="18"/>
  <c r="O227" i="18"/>
  <c r="S227" i="18"/>
  <c r="O258" i="18"/>
  <c r="S258" i="18"/>
  <c r="S162" i="18"/>
  <c r="O162" i="18"/>
  <c r="O231" i="18"/>
  <c r="S231" i="18"/>
  <c r="O233" i="18"/>
  <c r="S233" i="18"/>
  <c r="O230" i="18"/>
  <c r="S230" i="18"/>
  <c r="O140" i="18"/>
  <c r="S140" i="18"/>
  <c r="O182" i="18"/>
  <c r="S182" i="18"/>
  <c r="S266" i="18"/>
  <c r="O266" i="18"/>
  <c r="S202" i="18"/>
  <c r="O202" i="18"/>
  <c r="S229" i="18"/>
  <c r="O229" i="18"/>
  <c r="O136" i="18"/>
  <c r="S136" i="18"/>
  <c r="S200" i="18"/>
  <c r="O200" i="18"/>
  <c r="O255" i="18"/>
  <c r="S255" i="18"/>
  <c r="S178" i="18"/>
  <c r="O178" i="18"/>
  <c r="O209" i="18"/>
  <c r="S209" i="18"/>
  <c r="O139" i="18"/>
  <c r="S139" i="18"/>
  <c r="S197" i="18"/>
  <c r="O197" i="18"/>
  <c r="S236" i="18"/>
  <c r="O236" i="18"/>
  <c r="O185" i="18"/>
  <c r="S185" i="18"/>
  <c r="S135" i="18"/>
  <c r="O135" i="18"/>
  <c r="S246" i="18"/>
  <c r="O246" i="18"/>
  <c r="S218" i="18"/>
  <c r="O218" i="18"/>
  <c r="Q156" i="22"/>
  <c r="R156" i="22"/>
  <c r="N156" i="22"/>
  <c r="R228" i="22"/>
  <c r="Q228" i="22"/>
  <c r="N228" i="22"/>
  <c r="N145" i="22"/>
  <c r="R145" i="22"/>
  <c r="Q145" i="22"/>
  <c r="R155" i="22"/>
  <c r="N155" i="22"/>
  <c r="Q155" i="22"/>
  <c r="R202" i="22"/>
  <c r="Q202" i="22"/>
  <c r="N202" i="22"/>
  <c r="N205" i="22"/>
  <c r="R205" i="22"/>
  <c r="Q205" i="22"/>
  <c r="N223" i="22"/>
  <c r="Q223" i="22"/>
  <c r="R223" i="22"/>
  <c r="Q147" i="22"/>
  <c r="R147" i="22"/>
  <c r="N147" i="22"/>
  <c r="Q249" i="22"/>
  <c r="R249" i="22"/>
  <c r="N249" i="22"/>
  <c r="N167" i="22"/>
  <c r="R167" i="22"/>
  <c r="Q167" i="22"/>
  <c r="R140" i="22"/>
  <c r="Q140" i="22"/>
  <c r="N140" i="22"/>
  <c r="Q187" i="22"/>
  <c r="R187" i="22"/>
  <c r="N187" i="22"/>
  <c r="Q242" i="22"/>
  <c r="R242" i="22"/>
  <c r="N242" i="22"/>
  <c r="Q227" i="22"/>
  <c r="R227" i="22"/>
  <c r="N227" i="22"/>
  <c r="N199" i="22"/>
  <c r="Q199" i="22"/>
  <c r="R199" i="22"/>
  <c r="Q169" i="22"/>
  <c r="R169" i="22"/>
  <c r="N169" i="22"/>
  <c r="Q261" i="22"/>
  <c r="R261" i="22"/>
  <c r="N261" i="22"/>
  <c r="R207" i="22"/>
  <c r="Q207" i="22"/>
  <c r="N207" i="22"/>
  <c r="N173" i="22"/>
  <c r="I69" i="12" s="1"/>
  <c r="O69" i="12" s="1"/>
  <c r="Q173" i="22"/>
  <c r="L69" i="12" s="1"/>
  <c r="R69" i="12" s="1"/>
  <c r="R173" i="22"/>
  <c r="M69" i="12" s="1"/>
  <c r="S69" i="12" s="1"/>
  <c r="Q208" i="22"/>
  <c r="R208" i="22"/>
  <c r="N208" i="22"/>
  <c r="Q239" i="22"/>
  <c r="R239" i="22"/>
  <c r="N239" i="22"/>
  <c r="N144" i="22"/>
  <c r="Q144" i="22"/>
  <c r="R144" i="22"/>
  <c r="N149" i="22"/>
  <c r="Q149" i="22"/>
  <c r="R149" i="22"/>
  <c r="R164" i="22"/>
  <c r="Q164" i="22"/>
  <c r="N164" i="22"/>
  <c r="R211" i="22"/>
  <c r="N211" i="22"/>
  <c r="Q211" i="22"/>
  <c r="Q201" i="22"/>
  <c r="N201" i="22"/>
  <c r="R201" i="22"/>
  <c r="R152" i="22"/>
  <c r="N152" i="22"/>
  <c r="Q152" i="22"/>
  <c r="Q192" i="22"/>
  <c r="R192" i="22"/>
  <c r="N192" i="22"/>
  <c r="N257" i="22"/>
  <c r="Q257" i="22"/>
  <c r="R257" i="22"/>
  <c r="R186" i="22"/>
  <c r="Q186" i="22"/>
  <c r="N186" i="22"/>
  <c r="R191" i="22"/>
  <c r="N191" i="22"/>
  <c r="Q191" i="22"/>
  <c r="N142" i="22"/>
  <c r="R142" i="22"/>
  <c r="Q142" i="22"/>
  <c r="N241" i="22"/>
  <c r="R241" i="22"/>
  <c r="N165" i="22"/>
  <c r="Q165" i="22"/>
  <c r="R165" i="22"/>
  <c r="N171" i="35"/>
  <c r="Q263" i="35"/>
  <c r="Q206" i="35"/>
  <c r="Q139" i="35"/>
  <c r="Q183" i="35"/>
  <c r="Q163" i="35"/>
  <c r="N176" i="35"/>
  <c r="R224" i="35"/>
  <c r="N141" i="35"/>
  <c r="R251" i="35"/>
  <c r="N239" i="35"/>
  <c r="N205" i="35"/>
  <c r="Q169" i="35"/>
  <c r="R169" i="35"/>
  <c r="Q149" i="35"/>
  <c r="Q202" i="35"/>
  <c r="Q215" i="35"/>
  <c r="Q143" i="35"/>
  <c r="N214" i="35"/>
  <c r="R231" i="35"/>
  <c r="N166" i="35"/>
  <c r="R165" i="35"/>
  <c r="Q219" i="35"/>
  <c r="N245" i="35"/>
  <c r="R241" i="35"/>
  <c r="Q168" i="35"/>
  <c r="N210" i="35"/>
  <c r="Q231" i="35"/>
  <c r="Q186" i="35"/>
  <c r="Q159" i="35"/>
  <c r="Q164" i="35"/>
  <c r="N227" i="35"/>
  <c r="N164" i="35"/>
  <c r="R223" i="35"/>
  <c r="Q180" i="35"/>
  <c r="Q262" i="35"/>
  <c r="R39" i="35"/>
  <c r="Q182" i="35"/>
  <c r="R149" i="35"/>
  <c r="N229" i="35"/>
  <c r="Q199" i="35"/>
  <c r="Q245" i="35"/>
  <c r="R189" i="35"/>
  <c r="N163" i="35"/>
  <c r="R202" i="35"/>
  <c r="N174" i="35"/>
  <c r="Q214" i="35"/>
  <c r="Q239" i="35"/>
  <c r="Q212" i="35"/>
  <c r="Q233" i="35"/>
  <c r="Q210" i="35"/>
  <c r="Q195" i="35"/>
  <c r="Q141" i="35"/>
  <c r="Q261" i="35"/>
  <c r="N148" i="35"/>
  <c r="R180" i="35"/>
  <c r="Q157" i="35"/>
  <c r="N206" i="35"/>
  <c r="N139" i="35"/>
  <c r="N183" i="35"/>
  <c r="N269" i="35"/>
  <c r="R242" i="35"/>
  <c r="R155" i="35"/>
  <c r="Q147" i="35"/>
  <c r="N150" i="35"/>
  <c r="Q166" i="35"/>
  <c r="Q241" i="35"/>
  <c r="Q227" i="35"/>
  <c r="N238" i="35"/>
  <c r="N225" i="27"/>
  <c r="R225" i="27"/>
  <c r="Q225" i="27"/>
  <c r="R270" i="27"/>
  <c r="M115" i="12" s="1"/>
  <c r="S115" i="12" s="1"/>
  <c r="N270" i="27"/>
  <c r="I115" i="12" s="1"/>
  <c r="O115" i="12" s="1"/>
  <c r="Q270" i="27"/>
  <c r="L115" i="12" s="1"/>
  <c r="R115" i="12" s="1"/>
  <c r="N228" i="27"/>
  <c r="Q228" i="27"/>
  <c r="R228" i="27"/>
  <c r="R202" i="27"/>
  <c r="N202" i="27"/>
  <c r="R154" i="27"/>
  <c r="N154" i="27"/>
  <c r="Q154" i="27"/>
  <c r="N189" i="27"/>
  <c r="R189" i="27"/>
  <c r="Q189" i="27"/>
  <c r="N152" i="27"/>
  <c r="Q152" i="27"/>
  <c r="R152" i="27"/>
  <c r="N216" i="27"/>
  <c r="Q216" i="27"/>
  <c r="R216" i="27"/>
  <c r="N162" i="27"/>
  <c r="Q162" i="27"/>
  <c r="R162" i="27"/>
  <c r="R261" i="27"/>
  <c r="Q261" i="27"/>
  <c r="N261" i="27"/>
  <c r="N197" i="27"/>
  <c r="R197" i="27"/>
  <c r="Q197" i="27"/>
  <c r="Q222" i="27"/>
  <c r="N222" i="27"/>
  <c r="R222" i="27"/>
  <c r="Q265" i="27"/>
  <c r="R265" i="27"/>
  <c r="N265" i="27"/>
  <c r="N160" i="27"/>
  <c r="Q160" i="27"/>
  <c r="R160" i="27"/>
  <c r="S149" i="27"/>
  <c r="O149" i="27"/>
  <c r="O187" i="27"/>
  <c r="S187" i="27"/>
  <c r="S241" i="27"/>
  <c r="O241" i="27"/>
  <c r="O269" i="27"/>
  <c r="S269" i="27"/>
  <c r="S216" i="27"/>
  <c r="O216" i="27"/>
  <c r="O154" i="27"/>
  <c r="S154" i="27"/>
  <c r="O228" i="27"/>
  <c r="S228" i="27"/>
  <c r="O136" i="27"/>
  <c r="S136" i="27"/>
  <c r="S260" i="27"/>
  <c r="O260" i="27"/>
  <c r="O170" i="27"/>
  <c r="S170" i="27"/>
  <c r="S135" i="27"/>
  <c r="O135" i="27"/>
  <c r="S234" i="27"/>
  <c r="O234" i="27"/>
  <c r="S167" i="27"/>
  <c r="O167" i="27"/>
  <c r="O248" i="27"/>
  <c r="S248" i="27"/>
  <c r="O265" i="27"/>
  <c r="S265" i="27"/>
  <c r="S161" i="27"/>
  <c r="O161" i="27"/>
  <c r="S244" i="27"/>
  <c r="O244" i="27"/>
  <c r="S264" i="27"/>
  <c r="O264" i="27"/>
  <c r="O141" i="27"/>
  <c r="S141" i="27"/>
  <c r="S258" i="27"/>
  <c r="O258" i="27"/>
  <c r="S139" i="27"/>
  <c r="O139" i="27"/>
  <c r="O268" i="27"/>
  <c r="S268" i="27"/>
  <c r="S201" i="27"/>
  <c r="O201" i="27"/>
  <c r="S214" i="27"/>
  <c r="O214" i="27"/>
  <c r="O212" i="27"/>
  <c r="S212" i="27"/>
  <c r="O184" i="27"/>
  <c r="S184" i="27"/>
  <c r="S235" i="27"/>
  <c r="O235" i="27"/>
  <c r="S144" i="27"/>
  <c r="O144" i="27"/>
  <c r="O210" i="27"/>
  <c r="S210" i="27"/>
  <c r="O245" i="27"/>
  <c r="S245" i="27"/>
  <c r="O191" i="27"/>
  <c r="S191" i="27"/>
  <c r="O270" i="27"/>
  <c r="J115" i="12" s="1"/>
  <c r="P115" i="12" s="1"/>
  <c r="S270" i="27"/>
  <c r="N115" i="12" s="1"/>
  <c r="T115" i="12" s="1"/>
  <c r="N263" i="27"/>
  <c r="R263" i="27"/>
  <c r="Q263" i="27"/>
  <c r="R142" i="27"/>
  <c r="N142" i="27"/>
  <c r="Q142" i="27"/>
  <c r="R250" i="27"/>
  <c r="N250" i="27"/>
  <c r="Q250" i="27"/>
  <c r="R232" i="27"/>
  <c r="Q232" i="27"/>
  <c r="N232" i="27"/>
  <c r="Q175" i="27"/>
  <c r="R175" i="27"/>
  <c r="N175" i="27"/>
  <c r="R167" i="27"/>
  <c r="Q167" i="27"/>
  <c r="N167" i="27"/>
  <c r="R163" i="27"/>
  <c r="Q163" i="27"/>
  <c r="N163" i="27"/>
  <c r="N217" i="27"/>
  <c r="R217" i="27"/>
  <c r="Q217" i="27"/>
  <c r="R262" i="27"/>
  <c r="N262" i="27"/>
  <c r="Q262" i="27"/>
  <c r="Q224" i="27"/>
  <c r="R224" i="27"/>
  <c r="N224" i="27"/>
  <c r="R268" i="27"/>
  <c r="N268" i="27"/>
  <c r="Q268" i="27"/>
  <c r="Q251" i="27"/>
  <c r="R251" i="27"/>
  <c r="N251" i="27"/>
  <c r="Q141" i="27"/>
  <c r="R141" i="27"/>
  <c r="N141" i="27"/>
  <c r="Q205" i="27"/>
  <c r="N205" i="27"/>
  <c r="R205" i="27"/>
  <c r="N143" i="27"/>
  <c r="R143" i="27"/>
  <c r="Q143" i="27"/>
  <c r="Q169" i="27"/>
  <c r="N169" i="27"/>
  <c r="R169" i="27"/>
  <c r="Q218" i="27"/>
  <c r="R218" i="27"/>
  <c r="N218" i="27"/>
  <c r="R179" i="27"/>
  <c r="Q179" i="27"/>
  <c r="N179" i="27"/>
  <c r="Q254" i="27"/>
  <c r="N254" i="27"/>
  <c r="R254" i="27"/>
  <c r="Q206" i="27"/>
  <c r="R206" i="27"/>
  <c r="N206" i="27"/>
  <c r="S172" i="27"/>
  <c r="O172" i="27"/>
  <c r="O250" i="27"/>
  <c r="S250" i="27"/>
  <c r="Q137" i="27"/>
  <c r="N137" i="27"/>
  <c r="R137" i="27"/>
  <c r="R256" i="27"/>
  <c r="N256" i="27"/>
  <c r="Q256" i="27"/>
  <c r="N215" i="27"/>
  <c r="Q215" i="27"/>
  <c r="R215" i="27"/>
  <c r="Q147" i="27"/>
  <c r="R147" i="27"/>
  <c r="N147" i="27"/>
  <c r="Q201" i="27"/>
  <c r="N201" i="27"/>
  <c r="R201" i="27"/>
  <c r="Q177" i="27"/>
  <c r="N177" i="27"/>
  <c r="R177" i="27"/>
  <c r="R269" i="27"/>
  <c r="Q269" i="27"/>
  <c r="N269" i="27"/>
  <c r="R181" i="27"/>
  <c r="Q181" i="27"/>
  <c r="N181" i="27"/>
  <c r="R230" i="27"/>
  <c r="N230" i="27"/>
  <c r="Q230" i="27"/>
  <c r="R242" i="27"/>
  <c r="N242" i="27"/>
  <c r="Q242" i="27"/>
  <c r="Q171" i="27"/>
  <c r="N171" i="27"/>
  <c r="R171" i="27"/>
  <c r="Q208" i="27"/>
  <c r="R208" i="27"/>
  <c r="N208" i="27"/>
  <c r="R138" i="27"/>
  <c r="N138" i="27"/>
  <c r="Q138" i="27"/>
  <c r="Q149" i="27"/>
  <c r="R149" i="27"/>
  <c r="N149" i="27"/>
  <c r="R248" i="27"/>
  <c r="N248" i="27"/>
  <c r="Q248" i="27"/>
  <c r="Q151" i="27"/>
  <c r="R151" i="27"/>
  <c r="N151" i="27"/>
  <c r="Q229" i="27"/>
  <c r="R229" i="27"/>
  <c r="N229" i="27"/>
  <c r="Q172" i="27"/>
  <c r="R172" i="27"/>
  <c r="N172" i="27"/>
  <c r="R253" i="27"/>
  <c r="Q253" i="27"/>
  <c r="N253" i="27"/>
  <c r="N267" i="27"/>
  <c r="Q267" i="27"/>
  <c r="R267" i="27"/>
  <c r="N185" i="27"/>
  <c r="R185" i="27"/>
  <c r="Q185" i="27"/>
  <c r="N255" i="27"/>
  <c r="R255" i="27"/>
  <c r="Q255" i="27"/>
  <c r="N231" i="27"/>
  <c r="R231" i="27"/>
  <c r="N156" i="27"/>
  <c r="R156" i="27"/>
  <c r="Q156" i="27"/>
  <c r="Q226" i="27"/>
  <c r="N226" i="27"/>
  <c r="R226" i="27"/>
  <c r="R176" i="27"/>
  <c r="N176" i="27"/>
  <c r="Q176" i="27"/>
  <c r="N200" i="27"/>
  <c r="Q200" i="27"/>
  <c r="R200" i="27"/>
  <c r="R192" i="27"/>
  <c r="N192" i="27"/>
  <c r="Q161" i="27"/>
  <c r="N161" i="27"/>
  <c r="R161" i="27"/>
  <c r="R183" i="27"/>
  <c r="N183" i="27"/>
  <c r="Q183" i="27"/>
  <c r="R159" i="27"/>
  <c r="N159" i="27"/>
  <c r="Q159" i="27"/>
  <c r="N252" i="27"/>
  <c r="Q252" i="27"/>
  <c r="R252" i="27"/>
  <c r="N173" i="27"/>
  <c r="I86" i="12" s="1"/>
  <c r="O86" i="12" s="1"/>
  <c r="R173" i="27"/>
  <c r="M86" i="12" s="1"/>
  <c r="S86" i="12" s="1"/>
  <c r="Q209" i="27"/>
  <c r="N209" i="27"/>
  <c r="R209" i="27"/>
  <c r="O262" i="27"/>
  <c r="S262" i="27"/>
  <c r="S147" i="27"/>
  <c r="O147" i="27"/>
  <c r="S195" i="27"/>
  <c r="O195" i="27"/>
  <c r="O196" i="27"/>
  <c r="S196" i="27"/>
  <c r="S179" i="27"/>
  <c r="O179" i="27"/>
  <c r="O164" i="27"/>
  <c r="S164" i="27"/>
  <c r="Q173" i="27"/>
  <c r="L86" i="12" s="1"/>
  <c r="R86" i="12" s="1"/>
  <c r="O173" i="27"/>
  <c r="J86" i="12" s="1"/>
  <c r="P86" i="12" s="1"/>
  <c r="S173" i="27"/>
  <c r="N86" i="12" s="1"/>
  <c r="T86" i="12" s="1"/>
  <c r="S236" i="27"/>
  <c r="O236" i="27"/>
  <c r="O168" i="27"/>
  <c r="S168" i="27"/>
  <c r="O158" i="27"/>
  <c r="S158" i="27"/>
  <c r="O237" i="27"/>
  <c r="S237" i="27"/>
  <c r="O204" i="27"/>
  <c r="S204" i="27"/>
  <c r="S246" i="27"/>
  <c r="O246" i="27"/>
  <c r="S197" i="27"/>
  <c r="O197" i="27"/>
  <c r="S266" i="27"/>
  <c r="O266" i="27"/>
  <c r="S174" i="27"/>
  <c r="O174" i="27"/>
  <c r="O169" i="27"/>
  <c r="S169" i="27"/>
  <c r="O176" i="27"/>
  <c r="S176" i="27"/>
  <c r="S142" i="27"/>
  <c r="O142" i="27"/>
  <c r="S209" i="27"/>
  <c r="O209" i="27"/>
  <c r="S146" i="27"/>
  <c r="O146" i="27"/>
  <c r="O267" i="27"/>
  <c r="S267" i="27"/>
  <c r="O160" i="27"/>
  <c r="S160" i="27"/>
  <c r="S155" i="27"/>
  <c r="O155" i="27"/>
  <c r="O213" i="27"/>
  <c r="S213" i="27"/>
  <c r="S222" i="27"/>
  <c r="O222" i="27"/>
  <c r="S249" i="27"/>
  <c r="O249" i="27"/>
  <c r="S232" i="27"/>
  <c r="O232" i="27"/>
  <c r="S178" i="27"/>
  <c r="O178" i="27"/>
  <c r="O219" i="27"/>
  <c r="S219" i="27"/>
  <c r="O255" i="27"/>
  <c r="S255" i="27"/>
  <c r="S217" i="27"/>
  <c r="O217" i="27"/>
  <c r="O188" i="27"/>
  <c r="S188" i="27"/>
  <c r="O199" i="27"/>
  <c r="S199" i="27"/>
  <c r="R187" i="27"/>
  <c r="Q187" i="27"/>
  <c r="N187" i="27"/>
  <c r="R166" i="27"/>
  <c r="N166" i="27"/>
  <c r="Q166" i="27"/>
  <c r="Q236" i="27"/>
  <c r="N236" i="27"/>
  <c r="R236" i="27"/>
  <c r="Q234" i="27"/>
  <c r="N234" i="27"/>
  <c r="R234" i="27"/>
  <c r="Q214" i="27"/>
  <c r="R214" i="27"/>
  <c r="N214" i="27"/>
  <c r="R210" i="27"/>
  <c r="N210" i="27"/>
  <c r="Q210" i="27"/>
  <c r="R194" i="27"/>
  <c r="N194" i="27"/>
  <c r="Q194" i="27"/>
  <c r="R247" i="27"/>
  <c r="Q247" i="27"/>
  <c r="N247" i="27"/>
  <c r="N145" i="27"/>
  <c r="R145" i="27"/>
  <c r="Q145" i="27"/>
  <c r="N211" i="27"/>
  <c r="R211" i="27"/>
  <c r="Q211" i="27"/>
  <c r="R198" i="27"/>
  <c r="N198" i="27"/>
  <c r="Q198" i="27"/>
  <c r="Q241" i="27"/>
  <c r="R241" i="27"/>
  <c r="N241" i="27"/>
  <c r="Q260" i="27"/>
  <c r="N260" i="27"/>
  <c r="R260" i="27"/>
  <c r="Q165" i="27"/>
  <c r="R165" i="27"/>
  <c r="N165" i="27"/>
  <c r="Q233" i="27"/>
  <c r="N233" i="27"/>
  <c r="R233" i="27"/>
  <c r="N238" i="27"/>
  <c r="Q238" i="27"/>
  <c r="R238" i="27"/>
  <c r="N223" i="27"/>
  <c r="Q223" i="27"/>
  <c r="R223" i="27"/>
  <c r="N266" i="27"/>
  <c r="Q266" i="27"/>
  <c r="R266" i="27"/>
  <c r="N139" i="27"/>
  <c r="R139" i="27"/>
  <c r="Q139" i="27"/>
  <c r="Q227" i="27"/>
  <c r="N227" i="27"/>
  <c r="R227" i="27"/>
  <c r="R243" i="27"/>
  <c r="N243" i="27"/>
  <c r="Q243" i="27"/>
  <c r="R191" i="27"/>
  <c r="Q191" i="27"/>
  <c r="N191" i="27"/>
  <c r="N148" i="27"/>
  <c r="Q148" i="27"/>
  <c r="R148" i="27"/>
  <c r="R199" i="27"/>
  <c r="Q199" i="27"/>
  <c r="N199" i="27"/>
  <c r="R207" i="27"/>
  <c r="N207" i="27"/>
  <c r="Q207" i="27"/>
  <c r="R264" i="27"/>
  <c r="N264" i="27"/>
  <c r="Q264" i="27"/>
  <c r="R240" i="27"/>
  <c r="N240" i="27"/>
  <c r="Q240" i="27"/>
  <c r="N203" i="27"/>
  <c r="R203" i="27"/>
  <c r="Q203" i="27"/>
  <c r="N146" i="27"/>
  <c r="Q146" i="27"/>
  <c r="R146" i="27"/>
  <c r="R174" i="27"/>
  <c r="N174" i="27"/>
  <c r="Q174" i="27"/>
  <c r="R258" i="27"/>
  <c r="N258" i="27"/>
  <c r="Q258" i="27"/>
  <c r="Q186" i="27"/>
  <c r="N186" i="27"/>
  <c r="R186" i="27"/>
  <c r="Q257" i="27"/>
  <c r="N257" i="27"/>
  <c r="R257" i="27"/>
  <c r="N195" i="27"/>
  <c r="R195" i="27"/>
  <c r="Q195" i="27"/>
  <c r="N193" i="27"/>
  <c r="R193" i="27"/>
  <c r="S242" i="27"/>
  <c r="O242" i="27"/>
  <c r="S143" i="27"/>
  <c r="O143" i="27"/>
  <c r="S211" i="27"/>
  <c r="O211" i="27"/>
  <c r="O165" i="27"/>
  <c r="S165" i="27"/>
  <c r="O159" i="27"/>
  <c r="S159" i="27"/>
  <c r="O223" i="27"/>
  <c r="S223" i="27"/>
  <c r="S138" i="27"/>
  <c r="O138" i="27"/>
  <c r="O239" i="27"/>
  <c r="S239" i="27"/>
  <c r="O205" i="27"/>
  <c r="S205" i="27"/>
  <c r="S247" i="27"/>
  <c r="O247" i="27"/>
  <c r="O253" i="27"/>
  <c r="S253" i="27"/>
  <c r="S233" i="27"/>
  <c r="O233" i="27"/>
  <c r="S183" i="27"/>
  <c r="O183" i="27"/>
  <c r="S263" i="27"/>
  <c r="O263" i="27"/>
  <c r="O240" i="27"/>
  <c r="S240" i="27"/>
  <c r="S220" i="27"/>
  <c r="O220" i="27"/>
  <c r="S181" i="27"/>
  <c r="O181" i="27"/>
  <c r="Q193" i="27"/>
  <c r="O193" i="27"/>
  <c r="S193" i="27"/>
  <c r="S189" i="27"/>
  <c r="O189" i="27"/>
  <c r="O182" i="27"/>
  <c r="S182" i="27"/>
  <c r="O145" i="27"/>
  <c r="S145" i="27"/>
  <c r="O200" i="27"/>
  <c r="S200" i="27"/>
  <c r="S256" i="27"/>
  <c r="O256" i="27"/>
  <c r="S171" i="27"/>
  <c r="O171" i="27"/>
  <c r="O257" i="27"/>
  <c r="S257" i="27"/>
  <c r="O156" i="27"/>
  <c r="S156" i="27"/>
  <c r="O224" i="27"/>
  <c r="S224" i="27"/>
  <c r="S230" i="27"/>
  <c r="O230" i="27"/>
  <c r="Q192" i="27"/>
  <c r="O192" i="27"/>
  <c r="S192" i="27"/>
  <c r="S261" i="27"/>
  <c r="O261" i="27"/>
  <c r="O140" i="27"/>
  <c r="S140" i="27"/>
  <c r="S153" i="27"/>
  <c r="O153" i="27"/>
  <c r="S194" i="27"/>
  <c r="O194" i="27"/>
  <c r="O229" i="27"/>
  <c r="S229" i="27"/>
  <c r="Q180" i="27"/>
  <c r="N180" i="27"/>
  <c r="R180" i="27"/>
  <c r="R136" i="27"/>
  <c r="N136" i="27"/>
  <c r="Q136" i="27"/>
  <c r="Q168" i="27"/>
  <c r="R168" i="27"/>
  <c r="N168" i="27"/>
  <c r="R237" i="27"/>
  <c r="Q237" i="27"/>
  <c r="N237" i="27"/>
  <c r="Q249" i="27"/>
  <c r="N249" i="27"/>
  <c r="R249" i="27"/>
  <c r="N219" i="27"/>
  <c r="R219" i="27"/>
  <c r="Q219" i="27"/>
  <c r="R170" i="27"/>
  <c r="N170" i="27"/>
  <c r="Q170" i="27"/>
  <c r="R212" i="27"/>
  <c r="Q212" i="27"/>
  <c r="N212" i="27"/>
  <c r="N196" i="27"/>
  <c r="Q196" i="27"/>
  <c r="R196" i="27"/>
  <c r="R150" i="27"/>
  <c r="N150" i="27"/>
  <c r="Q150" i="27"/>
  <c r="Q235" i="27"/>
  <c r="N235" i="27"/>
  <c r="R235" i="27"/>
  <c r="N135" i="27"/>
  <c r="R135" i="27"/>
  <c r="Q135" i="27"/>
  <c r="R140" i="27"/>
  <c r="N140" i="27"/>
  <c r="Q140" i="27"/>
  <c r="N182" i="27"/>
  <c r="R182" i="27"/>
  <c r="Q182" i="27"/>
  <c r="Q259" i="27"/>
  <c r="R259" i="27"/>
  <c r="N259" i="27"/>
  <c r="Q157" i="27"/>
  <c r="R157" i="27"/>
  <c r="N157" i="27"/>
  <c r="R188" i="27"/>
  <c r="Q188" i="27"/>
  <c r="N188" i="27"/>
  <c r="Q164" i="27"/>
  <c r="R164" i="27"/>
  <c r="N164" i="27"/>
  <c r="R153" i="27"/>
  <c r="Q153" i="27"/>
  <c r="N153" i="27"/>
  <c r="N239" i="27"/>
  <c r="Q239" i="27"/>
  <c r="R239" i="27"/>
  <c r="Q204" i="27"/>
  <c r="N204" i="27"/>
  <c r="R204" i="27"/>
  <c r="R213" i="27"/>
  <c r="Q213" i="27"/>
  <c r="N213" i="27"/>
  <c r="N190" i="27"/>
  <c r="R190" i="27"/>
  <c r="N158" i="27"/>
  <c r="R158" i="27"/>
  <c r="Q158" i="27"/>
  <c r="R184" i="27"/>
  <c r="Q184" i="27"/>
  <c r="N184" i="27"/>
  <c r="N144" i="27"/>
  <c r="Q144" i="27"/>
  <c r="R144" i="27"/>
  <c r="N246" i="27"/>
  <c r="R246" i="27"/>
  <c r="Q246" i="27"/>
  <c r="Q245" i="27"/>
  <c r="R245" i="27"/>
  <c r="N245" i="27"/>
  <c r="N220" i="27"/>
  <c r="Q220" i="27"/>
  <c r="R220" i="27"/>
  <c r="R178" i="27"/>
  <c r="N178" i="27"/>
  <c r="Q178" i="27"/>
  <c r="N221" i="27"/>
  <c r="R221" i="27"/>
  <c r="Q221" i="27"/>
  <c r="R155" i="27"/>
  <c r="N155" i="27"/>
  <c r="Q155" i="27"/>
  <c r="R244" i="27"/>
  <c r="N244" i="27"/>
  <c r="Q244" i="27"/>
  <c r="Q134" i="27"/>
  <c r="N134" i="27"/>
  <c r="R134" i="27"/>
  <c r="O137" i="27"/>
  <c r="S137" i="27"/>
  <c r="S148" i="27"/>
  <c r="O148" i="27"/>
  <c r="S203" i="27"/>
  <c r="O203" i="27"/>
  <c r="O208" i="27"/>
  <c r="S208" i="27"/>
  <c r="S198" i="27"/>
  <c r="O198" i="27"/>
  <c r="S163" i="27"/>
  <c r="O163" i="27"/>
  <c r="S166" i="27"/>
  <c r="O166" i="27"/>
  <c r="O152" i="27"/>
  <c r="S152" i="27"/>
  <c r="O251" i="27"/>
  <c r="S251" i="27"/>
  <c r="S254" i="27"/>
  <c r="O254" i="27"/>
  <c r="Q202" i="27"/>
  <c r="S202" i="27"/>
  <c r="O202" i="27"/>
  <c r="O157" i="27"/>
  <c r="S157" i="27"/>
  <c r="O259" i="27"/>
  <c r="S259" i="27"/>
  <c r="S238" i="27"/>
  <c r="O238" i="27"/>
  <c r="S207" i="27"/>
  <c r="O207" i="27"/>
  <c r="S252" i="27"/>
  <c r="O252" i="27"/>
  <c r="S227" i="27"/>
  <c r="O227" i="27"/>
  <c r="S180" i="27"/>
  <c r="O180" i="27"/>
  <c r="S215" i="27"/>
  <c r="O215" i="27"/>
  <c r="O151" i="27"/>
  <c r="S151" i="27"/>
  <c r="O226" i="27"/>
  <c r="S226" i="27"/>
  <c r="O221" i="27"/>
  <c r="S221" i="27"/>
  <c r="S206" i="27"/>
  <c r="O206" i="27"/>
  <c r="S162" i="27"/>
  <c r="O162" i="27"/>
  <c r="O186" i="27"/>
  <c r="S186" i="27"/>
  <c r="S150" i="27"/>
  <c r="O150" i="27"/>
  <c r="O218" i="27"/>
  <c r="S218" i="27"/>
  <c r="O177" i="27"/>
  <c r="S177" i="27"/>
  <c r="O243" i="27"/>
  <c r="S243" i="27"/>
  <c r="Q190" i="27"/>
  <c r="O190" i="27"/>
  <c r="S190" i="27"/>
  <c r="Q231" i="27"/>
  <c r="S231" i="27"/>
  <c r="O231" i="27"/>
  <c r="S175" i="27"/>
  <c r="O175" i="27"/>
  <c r="S185" i="27"/>
  <c r="O185" i="27"/>
  <c r="O225" i="27"/>
  <c r="S225" i="27"/>
  <c r="O134" i="27"/>
  <c r="S134" i="27"/>
  <c r="O155" i="21"/>
  <c r="S155" i="21"/>
  <c r="O166" i="21"/>
  <c r="S166" i="21"/>
  <c r="O224" i="21"/>
  <c r="S224" i="21"/>
  <c r="O137" i="21"/>
  <c r="S137" i="21"/>
  <c r="S209" i="21"/>
  <c r="O209" i="21"/>
  <c r="O186" i="21"/>
  <c r="S186" i="21"/>
  <c r="O171" i="21"/>
  <c r="S171" i="21"/>
  <c r="S156" i="21"/>
  <c r="O156" i="21"/>
  <c r="O234" i="21"/>
  <c r="S234" i="21"/>
  <c r="O144" i="21"/>
  <c r="S144" i="21"/>
  <c r="S248" i="21"/>
  <c r="O248" i="21"/>
  <c r="O189" i="21"/>
  <c r="S189" i="21"/>
  <c r="O195" i="21"/>
  <c r="S195" i="21"/>
  <c r="S185" i="21"/>
  <c r="O185" i="21"/>
  <c r="O251" i="21"/>
  <c r="S251" i="21"/>
  <c r="R192" i="21"/>
  <c r="Q192" i="21"/>
  <c r="N192" i="21"/>
  <c r="Q245" i="21"/>
  <c r="R245" i="21"/>
  <c r="N245" i="21"/>
  <c r="Q136" i="21"/>
  <c r="N136" i="21"/>
  <c r="R136" i="21"/>
  <c r="Q269" i="21"/>
  <c r="N269" i="21"/>
  <c r="R269" i="21"/>
  <c r="N146" i="21"/>
  <c r="R146" i="21"/>
  <c r="Q146" i="21"/>
  <c r="Q217" i="21"/>
  <c r="R217" i="21"/>
  <c r="N217" i="21"/>
  <c r="R266" i="21"/>
  <c r="Q266" i="21"/>
  <c r="N266" i="21"/>
  <c r="R268" i="21"/>
  <c r="Q268" i="21"/>
  <c r="N268" i="21"/>
  <c r="R244" i="21"/>
  <c r="N244" i="21"/>
  <c r="Q244" i="21"/>
  <c r="N229" i="21"/>
  <c r="R229" i="21"/>
  <c r="Q229" i="21"/>
  <c r="N195" i="21"/>
  <c r="Q195" i="21"/>
  <c r="R195" i="21"/>
  <c r="R172" i="21"/>
  <c r="Q172" i="21"/>
  <c r="N172" i="21"/>
  <c r="N259" i="21"/>
  <c r="Q259" i="21"/>
  <c r="R259" i="21"/>
  <c r="S140" i="21"/>
  <c r="O140" i="21"/>
  <c r="S142" i="21"/>
  <c r="O142" i="21"/>
  <c r="S205" i="21"/>
  <c r="O205" i="21"/>
  <c r="S139" i="21"/>
  <c r="O139" i="21"/>
  <c r="S213" i="21"/>
  <c r="O213" i="21"/>
  <c r="O241" i="21"/>
  <c r="S241" i="21"/>
  <c r="S164" i="21"/>
  <c r="O164" i="21"/>
  <c r="O167" i="21"/>
  <c r="S167" i="21"/>
  <c r="O170" i="21"/>
  <c r="S170" i="21"/>
  <c r="O215" i="21"/>
  <c r="S215" i="21"/>
  <c r="S152" i="21"/>
  <c r="O152" i="21"/>
  <c r="O151" i="21"/>
  <c r="S151" i="21"/>
  <c r="O148" i="21"/>
  <c r="S148" i="21"/>
  <c r="S252" i="21"/>
  <c r="O252" i="21"/>
  <c r="S197" i="21"/>
  <c r="O197" i="21"/>
  <c r="O143" i="21"/>
  <c r="S143" i="21"/>
  <c r="O162" i="21"/>
  <c r="S162" i="21"/>
  <c r="O145" i="21"/>
  <c r="S145" i="21"/>
  <c r="S225" i="21"/>
  <c r="O225" i="21"/>
  <c r="S150" i="21"/>
  <c r="O150" i="21"/>
  <c r="S157" i="21"/>
  <c r="O157" i="21"/>
  <c r="Q216" i="21"/>
  <c r="S216" i="21"/>
  <c r="O216" i="21"/>
  <c r="S218" i="21"/>
  <c r="O218" i="21"/>
  <c r="S265" i="21"/>
  <c r="O265" i="21"/>
  <c r="O223" i="21"/>
  <c r="S223" i="21"/>
  <c r="S198" i="21"/>
  <c r="O198" i="21"/>
  <c r="S180" i="21"/>
  <c r="O180" i="21"/>
  <c r="O230" i="21"/>
  <c r="S230" i="21"/>
  <c r="S153" i="21"/>
  <c r="O153" i="21"/>
  <c r="O175" i="21"/>
  <c r="S175" i="21"/>
  <c r="O200" i="21"/>
  <c r="S200" i="21"/>
  <c r="S269" i="21"/>
  <c r="O269" i="21"/>
  <c r="O206" i="21"/>
  <c r="S206" i="21"/>
  <c r="O219" i="21"/>
  <c r="S219" i="21"/>
  <c r="O270" i="21"/>
  <c r="J114" i="12" s="1"/>
  <c r="P114" i="12" s="1"/>
  <c r="S270" i="21"/>
  <c r="N114" i="12" s="1"/>
  <c r="T114" i="12" s="1"/>
  <c r="Q205" i="21"/>
  <c r="R205" i="21"/>
  <c r="N205" i="21"/>
  <c r="R189" i="21"/>
  <c r="N189" i="21"/>
  <c r="Q189" i="21"/>
  <c r="N235" i="21"/>
  <c r="Q235" i="21"/>
  <c r="R235" i="21"/>
  <c r="R182" i="21"/>
  <c r="N182" i="21"/>
  <c r="Q182" i="21"/>
  <c r="N187" i="21"/>
  <c r="Q187" i="21"/>
  <c r="R187" i="21"/>
  <c r="R238" i="21"/>
  <c r="N238" i="21"/>
  <c r="Q238" i="21"/>
  <c r="N154" i="21"/>
  <c r="R154" i="21"/>
  <c r="Q154" i="21"/>
  <c r="Q241" i="21"/>
  <c r="N241" i="21"/>
  <c r="R241" i="21"/>
  <c r="R167" i="21"/>
  <c r="N167" i="21"/>
  <c r="Q167" i="21"/>
  <c r="R163" i="21"/>
  <c r="N163" i="21"/>
  <c r="Q163" i="21"/>
  <c r="R199" i="21"/>
  <c r="N199" i="21"/>
  <c r="Q199" i="21"/>
  <c r="Q139" i="21"/>
  <c r="R139" i="21"/>
  <c r="N139" i="21"/>
  <c r="N157" i="21"/>
  <c r="Q157" i="21"/>
  <c r="R157" i="21"/>
  <c r="R221" i="21"/>
  <c r="N221" i="21"/>
  <c r="Q221" i="21"/>
  <c r="N148" i="21"/>
  <c r="Q148" i="21"/>
  <c r="R148" i="21"/>
  <c r="Q232" i="21"/>
  <c r="R232" i="21"/>
  <c r="N232" i="21"/>
  <c r="Q243" i="21"/>
  <c r="R243" i="21"/>
  <c r="N243" i="21"/>
  <c r="N206" i="21"/>
  <c r="Q206" i="21"/>
  <c r="R206" i="21"/>
  <c r="R177" i="21"/>
  <c r="N177" i="21"/>
  <c r="Q177" i="21"/>
  <c r="R140" i="21"/>
  <c r="Q140" i="21"/>
  <c r="N140" i="21"/>
  <c r="R200" i="21"/>
  <c r="Q200" i="21"/>
  <c r="N200" i="21"/>
  <c r="R203" i="21"/>
  <c r="N203" i="21"/>
  <c r="Q203" i="21"/>
  <c r="R223" i="21"/>
  <c r="Q223" i="21"/>
  <c r="N223" i="21"/>
  <c r="R153" i="21"/>
  <c r="N153" i="21"/>
  <c r="Q153" i="21"/>
  <c r="R237" i="21"/>
  <c r="N237" i="21"/>
  <c r="Q237" i="21"/>
  <c r="N196" i="21"/>
  <c r="R196" i="21"/>
  <c r="Q196" i="21"/>
  <c r="Q135" i="21"/>
  <c r="R135" i="21"/>
  <c r="N135" i="21"/>
  <c r="R142" i="21"/>
  <c r="N142" i="21"/>
  <c r="Q142" i="21"/>
  <c r="R220" i="21"/>
  <c r="Q220" i="21"/>
  <c r="N220" i="21"/>
  <c r="Q165" i="21"/>
  <c r="R165" i="21"/>
  <c r="N165" i="21"/>
  <c r="N138" i="21"/>
  <c r="R138" i="21"/>
  <c r="Q138" i="21"/>
  <c r="N239" i="21"/>
  <c r="R239" i="21"/>
  <c r="Q239" i="21"/>
  <c r="Q251" i="21"/>
  <c r="N251" i="21"/>
  <c r="R251" i="21"/>
  <c r="N208" i="21"/>
  <c r="R208" i="21"/>
  <c r="Q208" i="21"/>
  <c r="S161" i="21"/>
  <c r="O161" i="21"/>
  <c r="O229" i="21"/>
  <c r="S229" i="21"/>
  <c r="S176" i="21"/>
  <c r="O176" i="21"/>
  <c r="S233" i="21"/>
  <c r="O233" i="21"/>
  <c r="S257" i="21"/>
  <c r="O257" i="21"/>
  <c r="O247" i="21"/>
  <c r="S247" i="21"/>
  <c r="O136" i="21"/>
  <c r="S136" i="21"/>
  <c r="O236" i="21"/>
  <c r="S236" i="21"/>
  <c r="Q179" i="21"/>
  <c r="O179" i="21"/>
  <c r="S179" i="21"/>
  <c r="R156" i="21"/>
  <c r="Q156" i="21"/>
  <c r="N156" i="21"/>
  <c r="R159" i="21"/>
  <c r="N159" i="21"/>
  <c r="Q159" i="21"/>
  <c r="N151" i="21"/>
  <c r="Q151" i="21"/>
  <c r="R151" i="21"/>
  <c r="R176" i="21"/>
  <c r="Q176" i="21"/>
  <c r="N176" i="21"/>
  <c r="Q247" i="21"/>
  <c r="N247" i="21"/>
  <c r="R247" i="21"/>
  <c r="N240" i="21"/>
  <c r="Q240" i="21"/>
  <c r="R240" i="21"/>
  <c r="R145" i="21"/>
  <c r="N145" i="21"/>
  <c r="Q145" i="21"/>
  <c r="R180" i="21"/>
  <c r="N180" i="21"/>
  <c r="Q180" i="21"/>
  <c r="R224" i="21"/>
  <c r="N224" i="21"/>
  <c r="Q224" i="21"/>
  <c r="R161" i="21"/>
  <c r="N161" i="21"/>
  <c r="Q161" i="21"/>
  <c r="N252" i="21"/>
  <c r="R252" i="21"/>
  <c r="Q252" i="21"/>
  <c r="S158" i="21"/>
  <c r="O158" i="21"/>
  <c r="O163" i="21"/>
  <c r="S163" i="21"/>
  <c r="S174" i="21"/>
  <c r="O174" i="21"/>
  <c r="S190" i="21"/>
  <c r="O190" i="21"/>
  <c r="S204" i="21"/>
  <c r="O204" i="21"/>
  <c r="S249" i="21"/>
  <c r="O249" i="21"/>
  <c r="S258" i="21"/>
  <c r="O258" i="21"/>
  <c r="O207" i="21"/>
  <c r="S207" i="21"/>
  <c r="S184" i="21"/>
  <c r="O184" i="21"/>
  <c r="S208" i="21"/>
  <c r="O208" i="21"/>
  <c r="O183" i="21"/>
  <c r="S183" i="21"/>
  <c r="S199" i="21"/>
  <c r="O199" i="21"/>
  <c r="S177" i="21"/>
  <c r="O177" i="21"/>
  <c r="O138" i="21"/>
  <c r="S138" i="21"/>
  <c r="S220" i="21"/>
  <c r="O220" i="21"/>
  <c r="S202" i="21"/>
  <c r="O202" i="21"/>
  <c r="S187" i="21"/>
  <c r="O187" i="21"/>
  <c r="S147" i="21"/>
  <c r="O147" i="21"/>
  <c r="S210" i="21"/>
  <c r="O210" i="21"/>
  <c r="S182" i="21"/>
  <c r="O182" i="21"/>
  <c r="O194" i="21"/>
  <c r="S194" i="21"/>
  <c r="O160" i="21"/>
  <c r="S160" i="21"/>
  <c r="S253" i="21"/>
  <c r="O253" i="21"/>
  <c r="S188" i="21"/>
  <c r="O188" i="21"/>
  <c r="S211" i="21"/>
  <c r="O211" i="21"/>
  <c r="S262" i="21"/>
  <c r="O262" i="21"/>
  <c r="O154" i="21"/>
  <c r="S154" i="21"/>
  <c r="O263" i="21"/>
  <c r="S263" i="21"/>
  <c r="O231" i="21"/>
  <c r="S231" i="21"/>
  <c r="S193" i="21"/>
  <c r="O193" i="21"/>
  <c r="S196" i="21"/>
  <c r="O196" i="21"/>
  <c r="S169" i="21"/>
  <c r="O169" i="21"/>
  <c r="O217" i="21"/>
  <c r="S217" i="21"/>
  <c r="O240" i="21"/>
  <c r="S240" i="21"/>
  <c r="N263" i="21"/>
  <c r="Q263" i="21"/>
  <c r="R263" i="21"/>
  <c r="N191" i="21"/>
  <c r="Q191" i="21"/>
  <c r="R191" i="21"/>
  <c r="N236" i="21"/>
  <c r="Q236" i="21"/>
  <c r="R236" i="21"/>
  <c r="R231" i="21"/>
  <c r="N231" i="21"/>
  <c r="Q231" i="21"/>
  <c r="Q219" i="21"/>
  <c r="R219" i="21"/>
  <c r="N219" i="21"/>
  <c r="R233" i="21"/>
  <c r="Q233" i="21"/>
  <c r="N233" i="21"/>
  <c r="N210" i="21"/>
  <c r="R210" i="21"/>
  <c r="Q210" i="21"/>
  <c r="Q207" i="21"/>
  <c r="N207" i="21"/>
  <c r="R207" i="21"/>
  <c r="N253" i="21"/>
  <c r="R253" i="21"/>
  <c r="Q253" i="21"/>
  <c r="Q160" i="21"/>
  <c r="R160" i="21"/>
  <c r="N160" i="21"/>
  <c r="R183" i="21"/>
  <c r="N183" i="21"/>
  <c r="Q183" i="21"/>
  <c r="Q198" i="21"/>
  <c r="R198" i="21"/>
  <c r="N198" i="21"/>
  <c r="R225" i="21"/>
  <c r="Q225" i="21"/>
  <c r="N225" i="21"/>
  <c r="R147" i="21"/>
  <c r="N147" i="21"/>
  <c r="Q147" i="21"/>
  <c r="R170" i="21"/>
  <c r="Q170" i="21"/>
  <c r="N170" i="21"/>
  <c r="N226" i="21"/>
  <c r="Q226" i="21"/>
  <c r="R226" i="21"/>
  <c r="R144" i="21"/>
  <c r="Q144" i="21"/>
  <c r="N144" i="21"/>
  <c r="Q213" i="21"/>
  <c r="R213" i="21"/>
  <c r="N213" i="21"/>
  <c r="Q254" i="21"/>
  <c r="R254" i="21"/>
  <c r="N254" i="21"/>
  <c r="Q202" i="21"/>
  <c r="R202" i="21"/>
  <c r="N202" i="21"/>
  <c r="Q230" i="21"/>
  <c r="N230" i="21"/>
  <c r="R230" i="21"/>
  <c r="R158" i="21"/>
  <c r="Q158" i="21"/>
  <c r="N158" i="21"/>
  <c r="Q181" i="21"/>
  <c r="R181" i="21"/>
  <c r="N181" i="21"/>
  <c r="N185" i="21"/>
  <c r="Q185" i="21"/>
  <c r="R185" i="21"/>
  <c r="R228" i="21"/>
  <c r="N228" i="21"/>
  <c r="Q228" i="21"/>
  <c r="R214" i="21"/>
  <c r="Q214" i="21"/>
  <c r="N214" i="21"/>
  <c r="N193" i="21"/>
  <c r="R193" i="21"/>
  <c r="Q193" i="21"/>
  <c r="Q149" i="21"/>
  <c r="R149" i="21"/>
  <c r="N149" i="21"/>
  <c r="R188" i="21"/>
  <c r="N188" i="21"/>
  <c r="Q188" i="21"/>
  <c r="Q204" i="21"/>
  <c r="N204" i="21"/>
  <c r="R204" i="21"/>
  <c r="Q137" i="21"/>
  <c r="N137" i="21"/>
  <c r="R137" i="21"/>
  <c r="N264" i="21"/>
  <c r="R264" i="21"/>
  <c r="R216" i="21"/>
  <c r="N216" i="21"/>
  <c r="N222" i="21"/>
  <c r="Q222" i="21"/>
  <c r="R222" i="21"/>
  <c r="O245" i="21"/>
  <c r="S245" i="21"/>
  <c r="O246" i="21"/>
  <c r="S246" i="21"/>
  <c r="O191" i="21"/>
  <c r="S191" i="21"/>
  <c r="O238" i="21"/>
  <c r="S238" i="21"/>
  <c r="S222" i="21"/>
  <c r="O222" i="21"/>
  <c r="O268" i="21"/>
  <c r="S268" i="21"/>
  <c r="O226" i="21"/>
  <c r="S226" i="21"/>
  <c r="S242" i="21"/>
  <c r="O242" i="21"/>
  <c r="S239" i="21"/>
  <c r="O239" i="21"/>
  <c r="O134" i="21"/>
  <c r="S134" i="21"/>
  <c r="N155" i="21"/>
  <c r="Q155" i="21"/>
  <c r="R155" i="21"/>
  <c r="N169" i="21"/>
  <c r="Q169" i="21"/>
  <c r="R169" i="21"/>
  <c r="R262" i="21"/>
  <c r="N262" i="21"/>
  <c r="Q262" i="21"/>
  <c r="N215" i="21"/>
  <c r="R215" i="21"/>
  <c r="Q215" i="21"/>
  <c r="Q249" i="21"/>
  <c r="N249" i="21"/>
  <c r="R249" i="21"/>
  <c r="Q190" i="21"/>
  <c r="N190" i="21"/>
  <c r="R190" i="21"/>
  <c r="N197" i="21"/>
  <c r="Q197" i="21"/>
  <c r="R197" i="21"/>
  <c r="R168" i="21"/>
  <c r="N168" i="21"/>
  <c r="Q168" i="21"/>
  <c r="Q150" i="21"/>
  <c r="N150" i="21"/>
  <c r="R150" i="21"/>
  <c r="N201" i="21"/>
  <c r="Q201" i="21"/>
  <c r="R201" i="21"/>
  <c r="O201" i="21"/>
  <c r="S201" i="21"/>
  <c r="S266" i="21"/>
  <c r="O266" i="21"/>
  <c r="O259" i="21"/>
  <c r="S259" i="21"/>
  <c r="S172" i="21"/>
  <c r="O172" i="21"/>
  <c r="O212" i="21"/>
  <c r="S212" i="21"/>
  <c r="O141" i="21"/>
  <c r="S141" i="21"/>
  <c r="O232" i="21"/>
  <c r="S232" i="21"/>
  <c r="S181" i="21"/>
  <c r="O181" i="21"/>
  <c r="S214" i="21"/>
  <c r="O214" i="21"/>
  <c r="S254" i="21"/>
  <c r="O254" i="21"/>
  <c r="Q264" i="21"/>
  <c r="S264" i="21"/>
  <c r="O264" i="21"/>
  <c r="S235" i="21"/>
  <c r="O235" i="21"/>
  <c r="S159" i="21"/>
  <c r="O159" i="21"/>
  <c r="S256" i="21"/>
  <c r="O256" i="21"/>
  <c r="O227" i="21"/>
  <c r="S227" i="21"/>
  <c r="S228" i="21"/>
  <c r="O228" i="21"/>
  <c r="S173" i="21"/>
  <c r="N85" i="12" s="1"/>
  <c r="T85" i="12" s="1"/>
  <c r="O173" i="21"/>
  <c r="J85" i="12" s="1"/>
  <c r="P85" i="12" s="1"/>
  <c r="S221" i="21"/>
  <c r="O221" i="21"/>
  <c r="O192" i="21"/>
  <c r="S192" i="21"/>
  <c r="S244" i="21"/>
  <c r="O244" i="21"/>
  <c r="O237" i="21"/>
  <c r="S237" i="21"/>
  <c r="S168" i="21"/>
  <c r="O168" i="21"/>
  <c r="O267" i="21"/>
  <c r="S267" i="21"/>
  <c r="O135" i="21"/>
  <c r="S135" i="21"/>
  <c r="O165" i="21"/>
  <c r="S165" i="21"/>
  <c r="S261" i="21"/>
  <c r="O261" i="21"/>
  <c r="O178" i="21"/>
  <c r="S178" i="21"/>
  <c r="S243" i="21"/>
  <c r="O243" i="21"/>
  <c r="O260" i="21"/>
  <c r="S260" i="21"/>
  <c r="S146" i="21"/>
  <c r="O146" i="21"/>
  <c r="S250" i="21"/>
  <c r="O250" i="21"/>
  <c r="O149" i="21"/>
  <c r="S149" i="21"/>
  <c r="S255" i="21"/>
  <c r="O255" i="21"/>
  <c r="S203" i="21"/>
  <c r="O203" i="21"/>
  <c r="N164" i="21"/>
  <c r="R164" i="21"/>
  <c r="Q164" i="21"/>
  <c r="R143" i="21"/>
  <c r="N143" i="21"/>
  <c r="Q143" i="21"/>
  <c r="R248" i="21"/>
  <c r="N248" i="21"/>
  <c r="Q248" i="21"/>
  <c r="N173" i="21"/>
  <c r="I85" i="12" s="1"/>
  <c r="O85" i="12" s="1"/>
  <c r="Q173" i="21"/>
  <c r="L85" i="12" s="1"/>
  <c r="R85" i="12" s="1"/>
  <c r="R173" i="21"/>
  <c r="M85" i="12" s="1"/>
  <c r="S85" i="12" s="1"/>
  <c r="Q246" i="21"/>
  <c r="R246" i="21"/>
  <c r="N246" i="21"/>
  <c r="R166" i="21"/>
  <c r="N166" i="21"/>
  <c r="Q166" i="21"/>
  <c r="N258" i="21"/>
  <c r="Q258" i="21"/>
  <c r="R258" i="21"/>
  <c r="R234" i="21"/>
  <c r="N234" i="21"/>
  <c r="Q234" i="21"/>
  <c r="N257" i="21"/>
  <c r="R257" i="21"/>
  <c r="Q257" i="21"/>
  <c r="Q242" i="21"/>
  <c r="R242" i="21"/>
  <c r="N242" i="21"/>
  <c r="R211" i="21"/>
  <c r="N211" i="21"/>
  <c r="Q211" i="21"/>
  <c r="R179" i="21"/>
  <c r="N179" i="21"/>
  <c r="N212" i="21"/>
  <c r="Q212" i="21"/>
  <c r="R212" i="21"/>
  <c r="R178" i="21"/>
  <c r="N178" i="21"/>
  <c r="Q178" i="21"/>
  <c r="N174" i="21"/>
  <c r="Q174" i="21"/>
  <c r="R174" i="21"/>
  <c r="N141" i="21"/>
  <c r="Q141" i="21"/>
  <c r="R141" i="21"/>
  <c r="R171" i="21"/>
  <c r="N171" i="21"/>
  <c r="Q171" i="21"/>
  <c r="N194" i="21"/>
  <c r="R194" i="21"/>
  <c r="Q194" i="21"/>
  <c r="R227" i="21"/>
  <c r="N227" i="21"/>
  <c r="Q227" i="21"/>
  <c r="Q255" i="21"/>
  <c r="R255" i="21"/>
  <c r="N255" i="21"/>
  <c r="R175" i="21"/>
  <c r="N175" i="21"/>
  <c r="Q175" i="21"/>
  <c r="Q265" i="21"/>
  <c r="N265" i="21"/>
  <c r="R265" i="21"/>
  <c r="R162" i="21"/>
  <c r="Q162" i="21"/>
  <c r="N162" i="21"/>
  <c r="Q184" i="21"/>
  <c r="N184" i="21"/>
  <c r="R184" i="21"/>
  <c r="Q250" i="21"/>
  <c r="R250" i="21"/>
  <c r="N250" i="21"/>
  <c r="N152" i="21"/>
  <c r="Q152" i="21"/>
  <c r="R152" i="21"/>
  <c r="N267" i="21"/>
  <c r="R267" i="21"/>
  <c r="Q267" i="21"/>
  <c r="R186" i="21"/>
  <c r="Q186" i="21"/>
  <c r="N186" i="21"/>
  <c r="N218" i="21"/>
  <c r="R218" i="21"/>
  <c r="Q218" i="21"/>
  <c r="Q209" i="21"/>
  <c r="R209" i="21"/>
  <c r="N209" i="21"/>
  <c r="Q261" i="21"/>
  <c r="N261" i="21"/>
  <c r="R261" i="21"/>
  <c r="N270" i="21"/>
  <c r="I114" i="12" s="1"/>
  <c r="O114" i="12" s="1"/>
  <c r="R270" i="21"/>
  <c r="M114" i="12" s="1"/>
  <c r="S114" i="12" s="1"/>
  <c r="Q270" i="21"/>
  <c r="L114" i="12" s="1"/>
  <c r="R114" i="12" s="1"/>
  <c r="Q256" i="21"/>
  <c r="N256" i="21"/>
  <c r="R256" i="21"/>
  <c r="Q260" i="21"/>
  <c r="N260" i="21"/>
  <c r="R260" i="21"/>
  <c r="Q134" i="21"/>
  <c r="R134" i="21"/>
  <c r="N134" i="21"/>
  <c r="R182" i="35"/>
  <c r="N196" i="35"/>
  <c r="N143" i="35"/>
  <c r="N258" i="35"/>
  <c r="Q229" i="35"/>
  <c r="N180" i="35"/>
  <c r="Q213" i="35"/>
  <c r="R263" i="35"/>
  <c r="N157" i="35"/>
  <c r="R206" i="35"/>
  <c r="R139" i="35"/>
  <c r="R183" i="35"/>
  <c r="Q142" i="35"/>
  <c r="N175" i="35"/>
  <c r="R218" i="35"/>
  <c r="R225" i="35"/>
  <c r="R163" i="35"/>
  <c r="R236" i="35"/>
  <c r="Q161" i="35"/>
  <c r="N147" i="35"/>
  <c r="Q174" i="35"/>
  <c r="R262" i="35"/>
  <c r="Q260" i="35"/>
  <c r="R197" i="35"/>
  <c r="R151" i="35"/>
  <c r="Q196" i="35"/>
  <c r="R213" i="35"/>
  <c r="R140" i="35"/>
  <c r="N263" i="35"/>
  <c r="R220" i="35"/>
  <c r="R172" i="35"/>
  <c r="N201" i="35"/>
  <c r="N142" i="35"/>
  <c r="R170" i="35"/>
  <c r="R198" i="35"/>
  <c r="Q189" i="35"/>
  <c r="Q242" i="35"/>
  <c r="R248" i="35"/>
  <c r="Q155" i="35"/>
  <c r="N161" i="35"/>
  <c r="R264" i="35"/>
  <c r="R144" i="35"/>
  <c r="R233" i="35"/>
  <c r="Q250" i="35"/>
  <c r="R178" i="35"/>
  <c r="R211" i="35"/>
  <c r="N222" i="35"/>
  <c r="R255" i="35"/>
  <c r="R152" i="35"/>
  <c r="R209" i="35"/>
  <c r="R186" i="35"/>
  <c r="R221" i="35"/>
  <c r="R230" i="35"/>
  <c r="Q165" i="35"/>
  <c r="R156" i="35"/>
  <c r="S205" i="36"/>
  <c r="O205" i="36"/>
  <c r="S215" i="36"/>
  <c r="O215" i="36"/>
  <c r="Q249" i="36"/>
  <c r="N249" i="36"/>
  <c r="R249" i="36"/>
  <c r="Q255" i="36"/>
  <c r="R255" i="36"/>
  <c r="N255" i="36"/>
  <c r="R195" i="36"/>
  <c r="Q195" i="36"/>
  <c r="N195" i="36"/>
  <c r="R164" i="36"/>
  <c r="N164" i="36"/>
  <c r="Q164" i="36"/>
  <c r="O186" i="36"/>
  <c r="S186" i="36"/>
  <c r="S183" i="36"/>
  <c r="O183" i="36"/>
  <c r="S233" i="36"/>
  <c r="O233" i="36"/>
  <c r="S191" i="36"/>
  <c r="O191" i="36"/>
  <c r="S151" i="36"/>
  <c r="O151" i="36"/>
  <c r="Q216" i="36"/>
  <c r="O216" i="36"/>
  <c r="S216" i="36"/>
  <c r="R144" i="36"/>
  <c r="N144" i="36"/>
  <c r="Q144" i="36"/>
  <c r="S230" i="36"/>
  <c r="O230" i="36"/>
  <c r="O185" i="36"/>
  <c r="S185" i="36"/>
  <c r="Q235" i="36"/>
  <c r="S235" i="36"/>
  <c r="O235" i="36"/>
  <c r="Q163" i="36"/>
  <c r="N163" i="36"/>
  <c r="R163" i="36"/>
  <c r="R180" i="36"/>
  <c r="N180" i="36"/>
  <c r="Q180" i="36"/>
  <c r="N211" i="36"/>
  <c r="Q211" i="36"/>
  <c r="R211" i="36"/>
  <c r="N177" i="36"/>
  <c r="R177" i="36"/>
  <c r="Q177" i="36"/>
  <c r="O232" i="36"/>
  <c r="S232" i="36"/>
  <c r="S145" i="36"/>
  <c r="O145" i="36"/>
  <c r="S231" i="36"/>
  <c r="O231" i="36"/>
  <c r="Q199" i="36"/>
  <c r="S199" i="36"/>
  <c r="O199" i="36"/>
  <c r="N174" i="36"/>
  <c r="R174" i="36"/>
  <c r="Q174" i="36"/>
  <c r="R243" i="36"/>
  <c r="Q243" i="36"/>
  <c r="N243" i="36"/>
  <c r="Q209" i="36"/>
  <c r="R209" i="36"/>
  <c r="N209" i="36"/>
  <c r="R219" i="36"/>
  <c r="N219" i="36"/>
  <c r="Q219" i="36"/>
  <c r="S174" i="36"/>
  <c r="O174" i="36"/>
  <c r="S265" i="36"/>
  <c r="O265" i="36"/>
  <c r="S255" i="36"/>
  <c r="O255" i="36"/>
  <c r="S163" i="36"/>
  <c r="O163" i="36"/>
  <c r="O167" i="36"/>
  <c r="S167" i="36"/>
  <c r="S188" i="36"/>
  <c r="O188" i="36"/>
  <c r="R260" i="36"/>
  <c r="N260" i="36"/>
  <c r="Q260" i="36"/>
  <c r="R251" i="36"/>
  <c r="Q251" i="36"/>
  <c r="N251" i="36"/>
  <c r="R267" i="36"/>
  <c r="N267" i="36"/>
  <c r="Q267" i="36"/>
  <c r="N156" i="36"/>
  <c r="Q156" i="36"/>
  <c r="R156" i="36"/>
  <c r="N198" i="36"/>
  <c r="R198" i="36"/>
  <c r="Q198" i="36"/>
  <c r="Q204" i="36"/>
  <c r="N204" i="36"/>
  <c r="R204" i="36"/>
  <c r="Q237" i="36"/>
  <c r="N237" i="36"/>
  <c r="R237" i="36"/>
  <c r="R137" i="36"/>
  <c r="N137" i="36"/>
  <c r="Q137" i="36"/>
  <c r="Q142" i="36"/>
  <c r="R142" i="36"/>
  <c r="N142" i="36"/>
  <c r="Q239" i="36"/>
  <c r="N239" i="36"/>
  <c r="R239" i="36"/>
  <c r="R171" i="36"/>
  <c r="Q171" i="36"/>
  <c r="N171" i="36"/>
  <c r="Q166" i="36"/>
  <c r="N166" i="36"/>
  <c r="R166" i="36"/>
  <c r="Q232" i="36"/>
  <c r="R232" i="36"/>
  <c r="N232" i="36"/>
  <c r="N143" i="36"/>
  <c r="Q143" i="36"/>
  <c r="R143" i="36"/>
  <c r="Q161" i="36"/>
  <c r="R161" i="36"/>
  <c r="N161" i="36"/>
  <c r="R147" i="36"/>
  <c r="N147" i="36"/>
  <c r="Q147" i="36"/>
  <c r="N135" i="36"/>
  <c r="R135" i="36"/>
  <c r="Q135" i="36"/>
  <c r="O221" i="36"/>
  <c r="S221" i="36"/>
  <c r="O252" i="36"/>
  <c r="S252" i="36"/>
  <c r="S234" i="36"/>
  <c r="O234" i="36"/>
  <c r="S219" i="36"/>
  <c r="O219" i="36"/>
  <c r="S171" i="36"/>
  <c r="O171" i="36"/>
  <c r="S180" i="36"/>
  <c r="O180" i="36"/>
  <c r="O178" i="36"/>
  <c r="S178" i="36"/>
  <c r="S218" i="36"/>
  <c r="O218" i="36"/>
  <c r="N184" i="36"/>
  <c r="Q184" i="36"/>
  <c r="R184" i="36"/>
  <c r="Q159" i="36"/>
  <c r="N159" i="36"/>
  <c r="R159" i="36"/>
  <c r="S139" i="36"/>
  <c r="O139" i="36"/>
  <c r="S248" i="36"/>
  <c r="O248" i="36"/>
  <c r="O260" i="36"/>
  <c r="S260" i="36"/>
  <c r="O207" i="36"/>
  <c r="S207" i="36"/>
  <c r="S238" i="36"/>
  <c r="O238" i="36"/>
  <c r="N140" i="36"/>
  <c r="Q140" i="36"/>
  <c r="R140" i="36"/>
  <c r="N220" i="36"/>
  <c r="Q220" i="36"/>
  <c r="R220" i="36"/>
  <c r="S262" i="36"/>
  <c r="O262" i="36"/>
  <c r="S245" i="36"/>
  <c r="O245" i="36"/>
  <c r="S254" i="36"/>
  <c r="O254" i="36"/>
  <c r="N210" i="36"/>
  <c r="R210" i="36"/>
  <c r="Q210" i="36"/>
  <c r="O240" i="36"/>
  <c r="S240" i="36"/>
  <c r="Q139" i="36"/>
  <c r="N139" i="36"/>
  <c r="R139" i="36"/>
  <c r="R259" i="36"/>
  <c r="N259" i="36"/>
  <c r="Q259" i="36"/>
  <c r="O212" i="36"/>
  <c r="S212" i="36"/>
  <c r="O179" i="36"/>
  <c r="S179" i="36"/>
  <c r="N172" i="36"/>
  <c r="Q172" i="36"/>
  <c r="R172" i="36"/>
  <c r="R266" i="36"/>
  <c r="N266" i="36"/>
  <c r="Q266" i="36"/>
  <c r="O156" i="36"/>
  <c r="S156" i="36"/>
  <c r="S155" i="36"/>
  <c r="O155" i="36"/>
  <c r="S143" i="36"/>
  <c r="O143" i="36"/>
  <c r="O137" i="36"/>
  <c r="S137" i="36"/>
  <c r="Q224" i="36"/>
  <c r="R224" i="36"/>
  <c r="N224" i="36"/>
  <c r="Q215" i="36"/>
  <c r="R215" i="36"/>
  <c r="N215" i="36"/>
  <c r="R201" i="36"/>
  <c r="N201" i="36"/>
  <c r="Q201" i="36"/>
  <c r="Q268" i="36"/>
  <c r="R268" i="36"/>
  <c r="N268" i="36"/>
  <c r="N151" i="36"/>
  <c r="R151" i="36"/>
  <c r="Q151" i="36"/>
  <c r="N155" i="36"/>
  <c r="R155" i="36"/>
  <c r="Q155" i="36"/>
  <c r="R187" i="36"/>
  <c r="N187" i="36"/>
  <c r="Q187" i="36"/>
  <c r="Q231" i="36"/>
  <c r="R231" i="36"/>
  <c r="N231" i="36"/>
  <c r="R222" i="36"/>
  <c r="Q222" i="36"/>
  <c r="N222" i="36"/>
  <c r="O168" i="36"/>
  <c r="S168" i="36"/>
  <c r="O244" i="36"/>
  <c r="S244" i="36"/>
  <c r="O162" i="36"/>
  <c r="S162" i="36"/>
  <c r="S195" i="36"/>
  <c r="O195" i="36"/>
  <c r="S229" i="36"/>
  <c r="O229" i="36"/>
  <c r="N216" i="36"/>
  <c r="R216" i="36"/>
  <c r="Q158" i="36"/>
  <c r="N158" i="36"/>
  <c r="R158" i="36"/>
  <c r="S184" i="36"/>
  <c r="O184" i="36"/>
  <c r="S224" i="36"/>
  <c r="O224" i="36"/>
  <c r="R246" i="36"/>
  <c r="N246" i="36"/>
  <c r="Q246" i="36"/>
  <c r="R244" i="36"/>
  <c r="Q244" i="36"/>
  <c r="N244" i="36"/>
  <c r="N178" i="36"/>
  <c r="R178" i="36"/>
  <c r="Q178" i="36"/>
  <c r="R202" i="36"/>
  <c r="Q202" i="36"/>
  <c r="N202" i="36"/>
  <c r="S136" i="36"/>
  <c r="O136" i="36"/>
  <c r="S148" i="36"/>
  <c r="O148" i="36"/>
  <c r="S214" i="36"/>
  <c r="O214" i="36"/>
  <c r="S251" i="36"/>
  <c r="O251" i="36"/>
  <c r="S223" i="36"/>
  <c r="O223" i="36"/>
  <c r="S152" i="36"/>
  <c r="O152" i="36"/>
  <c r="O197" i="36"/>
  <c r="S197" i="36"/>
  <c r="R240" i="36"/>
  <c r="N240" i="36"/>
  <c r="Q240" i="36"/>
  <c r="Q212" i="36"/>
  <c r="R212" i="36"/>
  <c r="N212" i="36"/>
  <c r="O170" i="36"/>
  <c r="S170" i="36"/>
  <c r="O138" i="36"/>
  <c r="S138" i="36"/>
  <c r="O267" i="36"/>
  <c r="S267" i="36"/>
  <c r="N205" i="36"/>
  <c r="R205" i="36"/>
  <c r="Q205" i="36"/>
  <c r="R236" i="36"/>
  <c r="N236" i="36"/>
  <c r="Q236" i="36"/>
  <c r="Q208" i="36"/>
  <c r="N208" i="36"/>
  <c r="R208" i="36"/>
  <c r="N190" i="36"/>
  <c r="R190" i="36"/>
  <c r="Q190" i="36"/>
  <c r="O154" i="36"/>
  <c r="S154" i="36"/>
  <c r="O202" i="36"/>
  <c r="S202" i="36"/>
  <c r="O243" i="36"/>
  <c r="S243" i="36"/>
  <c r="S241" i="36"/>
  <c r="O241" i="36"/>
  <c r="N257" i="36"/>
  <c r="R257" i="36"/>
  <c r="Q257" i="36"/>
  <c r="N262" i="36"/>
  <c r="Q262" i="36"/>
  <c r="R262" i="36"/>
  <c r="Q188" i="36"/>
  <c r="R188" i="36"/>
  <c r="N188" i="36"/>
  <c r="R269" i="36"/>
  <c r="Q269" i="36"/>
  <c r="N269" i="36"/>
  <c r="O236" i="36"/>
  <c r="S236" i="36"/>
  <c r="S134" i="36"/>
  <c r="O134" i="36"/>
  <c r="O263" i="36"/>
  <c r="S263" i="36"/>
  <c r="O172" i="36"/>
  <c r="S172" i="36"/>
  <c r="O198" i="36"/>
  <c r="S198" i="36"/>
  <c r="S192" i="36"/>
  <c r="O192" i="36"/>
  <c r="Q175" i="36"/>
  <c r="N175" i="36"/>
  <c r="R175" i="36"/>
  <c r="Q192" i="36"/>
  <c r="R192" i="36"/>
  <c r="N192" i="36"/>
  <c r="R214" i="36"/>
  <c r="Q214" i="36"/>
  <c r="N214" i="36"/>
  <c r="N167" i="36"/>
  <c r="R167" i="36"/>
  <c r="Q167" i="36"/>
  <c r="Q229" i="36"/>
  <c r="N229" i="36"/>
  <c r="R229" i="36"/>
  <c r="Q217" i="36"/>
  <c r="N217" i="36"/>
  <c r="R217" i="36"/>
  <c r="N136" i="36"/>
  <c r="Q136" i="36"/>
  <c r="R136" i="36"/>
  <c r="Q182" i="36"/>
  <c r="N182" i="36"/>
  <c r="R182" i="36"/>
  <c r="N199" i="36"/>
  <c r="R199" i="36"/>
  <c r="Q233" i="36"/>
  <c r="N233" i="36"/>
  <c r="R233" i="36"/>
  <c r="R148" i="36"/>
  <c r="N148" i="36"/>
  <c r="Q148" i="36"/>
  <c r="R181" i="36"/>
  <c r="N181" i="36"/>
  <c r="Q181" i="36"/>
  <c r="R258" i="36"/>
  <c r="N258" i="36"/>
  <c r="Q258" i="36"/>
  <c r="R141" i="36"/>
  <c r="N141" i="36"/>
  <c r="Q141" i="36"/>
  <c r="Q245" i="36"/>
  <c r="R245" i="36"/>
  <c r="N245" i="36"/>
  <c r="Q230" i="36"/>
  <c r="N230" i="36"/>
  <c r="R230" i="36"/>
  <c r="Q261" i="36"/>
  <c r="N261" i="36"/>
  <c r="R261" i="36"/>
  <c r="O189" i="36"/>
  <c r="S189" i="36"/>
  <c r="S140" i="36"/>
  <c r="O140" i="36"/>
  <c r="O161" i="36"/>
  <c r="S161" i="36"/>
  <c r="O146" i="36"/>
  <c r="S146" i="36"/>
  <c r="O194" i="36"/>
  <c r="S194" i="36"/>
  <c r="O164" i="36"/>
  <c r="S164" i="36"/>
  <c r="S173" i="36"/>
  <c r="N62" i="12" s="1"/>
  <c r="T62" i="12" s="1"/>
  <c r="O173" i="36"/>
  <c r="J62" i="12" s="1"/>
  <c r="P62" i="12" s="1"/>
  <c r="S246" i="36"/>
  <c r="O246" i="36"/>
  <c r="O237" i="36"/>
  <c r="S237" i="36"/>
  <c r="S187" i="36"/>
  <c r="O187" i="36"/>
  <c r="Q225" i="36"/>
  <c r="N225" i="36"/>
  <c r="R225" i="36"/>
  <c r="N193" i="36"/>
  <c r="Q193" i="36"/>
  <c r="R193" i="36"/>
  <c r="O269" i="36"/>
  <c r="S269" i="36"/>
  <c r="S249" i="36"/>
  <c r="O249" i="36"/>
  <c r="S266" i="36"/>
  <c r="O266" i="36"/>
  <c r="O227" i="36"/>
  <c r="S227" i="36"/>
  <c r="S159" i="36"/>
  <c r="N176" i="36"/>
  <c r="R176" i="36"/>
  <c r="Q176" i="36"/>
  <c r="N194" i="36"/>
  <c r="R194" i="36"/>
  <c r="Q194" i="36"/>
  <c r="R186" i="36"/>
  <c r="Q186" i="36"/>
  <c r="N186" i="36"/>
  <c r="S147" i="36"/>
  <c r="O147" i="36"/>
  <c r="S211" i="36"/>
  <c r="O211" i="36"/>
  <c r="O250" i="36"/>
  <c r="S250" i="36"/>
  <c r="N157" i="36"/>
  <c r="R157" i="36"/>
  <c r="Q157" i="36"/>
  <c r="O158" i="36"/>
  <c r="S158" i="36"/>
  <c r="S217" i="36"/>
  <c r="O217" i="36"/>
  <c r="R265" i="36"/>
  <c r="Q265" i="36"/>
  <c r="N265" i="36"/>
  <c r="R248" i="36"/>
  <c r="N248" i="36"/>
  <c r="Q248" i="36"/>
  <c r="O203" i="36"/>
  <c r="S203" i="36"/>
  <c r="O190" i="36"/>
  <c r="S190" i="36"/>
  <c r="S175" i="36"/>
  <c r="O175" i="36"/>
  <c r="Q154" i="36"/>
  <c r="N154" i="36"/>
  <c r="R154" i="36"/>
  <c r="Q149" i="36"/>
  <c r="R149" i="36"/>
  <c r="N149" i="36"/>
  <c r="N263" i="36"/>
  <c r="Q263" i="36"/>
  <c r="R263" i="36"/>
  <c r="S253" i="36"/>
  <c r="O253" i="36"/>
  <c r="O213" i="36"/>
  <c r="S213" i="36"/>
  <c r="R169" i="36"/>
  <c r="N169" i="36"/>
  <c r="Q169" i="36"/>
  <c r="R235" i="36"/>
  <c r="N235" i="36"/>
  <c r="Q213" i="36"/>
  <c r="N213" i="36"/>
  <c r="R213" i="36"/>
  <c r="R228" i="36"/>
  <c r="N228" i="36"/>
  <c r="Q228" i="36"/>
  <c r="N197" i="36"/>
  <c r="Q197" i="36"/>
  <c r="R197" i="36"/>
  <c r="R203" i="36"/>
  <c r="Q203" i="36"/>
  <c r="N203" i="36"/>
  <c r="Q264" i="36"/>
  <c r="R264" i="36"/>
  <c r="N264" i="36"/>
  <c r="N152" i="36"/>
  <c r="Q152" i="36"/>
  <c r="R152" i="36"/>
  <c r="N134" i="36"/>
  <c r="Q134" i="36"/>
  <c r="R134" i="36"/>
  <c r="S169" i="36"/>
  <c r="O169" i="36"/>
  <c r="O259" i="36"/>
  <c r="S259" i="36"/>
  <c r="S270" i="36"/>
  <c r="N91" i="12" s="1"/>
  <c r="T91" i="12" s="1"/>
  <c r="O270" i="36"/>
  <c r="J91" i="12" s="1"/>
  <c r="P91" i="12" s="1"/>
  <c r="S200" i="36"/>
  <c r="O200" i="36"/>
  <c r="O135" i="36"/>
  <c r="S135" i="36"/>
  <c r="O247" i="36"/>
  <c r="S247" i="36"/>
  <c r="O177" i="36"/>
  <c r="S177" i="36"/>
  <c r="O220" i="36"/>
  <c r="S220" i="36"/>
  <c r="R150" i="36"/>
  <c r="Q226" i="36"/>
  <c r="N226" i="36"/>
  <c r="R226" i="36"/>
  <c r="Q146" i="36"/>
  <c r="R146" i="36"/>
  <c r="N146" i="36"/>
  <c r="R162" i="36"/>
  <c r="Q162" i="36"/>
  <c r="N162" i="36"/>
  <c r="R250" i="36"/>
  <c r="N250" i="36"/>
  <c r="Q250" i="36"/>
  <c r="S228" i="36"/>
  <c r="O228" i="36"/>
  <c r="O222" i="36"/>
  <c r="S222" i="36"/>
  <c r="O181" i="36"/>
  <c r="S181" i="36"/>
  <c r="S157" i="36"/>
  <c r="O157" i="36"/>
  <c r="S258" i="36"/>
  <c r="O258" i="36"/>
  <c r="O225" i="36"/>
  <c r="S225" i="36"/>
  <c r="Q238" i="36"/>
  <c r="R238" i="36"/>
  <c r="N238" i="36"/>
  <c r="Q196" i="36"/>
  <c r="R196" i="36"/>
  <c r="N196" i="36"/>
  <c r="O160" i="36"/>
  <c r="S160" i="36"/>
  <c r="S165" i="36"/>
  <c r="O165" i="36"/>
  <c r="Q153" i="36"/>
  <c r="R153" i="36"/>
  <c r="N153" i="36"/>
  <c r="R160" i="36"/>
  <c r="N160" i="36"/>
  <c r="Q160" i="36"/>
  <c r="R252" i="36"/>
  <c r="Q252" i="36"/>
  <c r="N252" i="36"/>
  <c r="N223" i="36"/>
  <c r="Q223" i="36"/>
  <c r="R223" i="36"/>
  <c r="O149" i="36"/>
  <c r="S149" i="36"/>
  <c r="O182" i="36"/>
  <c r="S182" i="36"/>
  <c r="O153" i="36"/>
  <c r="S153" i="36"/>
  <c r="O204" i="36"/>
  <c r="S204" i="36"/>
  <c r="Q179" i="36"/>
  <c r="N179" i="36"/>
  <c r="R179" i="36"/>
  <c r="N206" i="36"/>
  <c r="Q206" i="36"/>
  <c r="R206" i="36"/>
  <c r="R241" i="36"/>
  <c r="N241" i="36"/>
  <c r="Q241" i="36"/>
  <c r="R145" i="36"/>
  <c r="N145" i="36"/>
  <c r="Q145" i="36"/>
  <c r="O209" i="36"/>
  <c r="S209" i="36"/>
  <c r="S150" i="36"/>
  <c r="O150" i="36"/>
  <c r="S166" i="36"/>
  <c r="O166" i="36"/>
  <c r="O268" i="36"/>
  <c r="S268" i="36"/>
  <c r="O201" i="36"/>
  <c r="S201" i="36"/>
  <c r="S257" i="36"/>
  <c r="O257" i="36"/>
  <c r="N221" i="36"/>
  <c r="R221" i="36"/>
  <c r="Q221" i="36"/>
  <c r="N242" i="36"/>
  <c r="Q242" i="36"/>
  <c r="R242" i="36"/>
  <c r="Q189" i="36"/>
  <c r="R189" i="36"/>
  <c r="N189" i="36"/>
  <c r="Q256" i="36"/>
  <c r="R256" i="36"/>
  <c r="N256" i="36"/>
  <c r="R207" i="36"/>
  <c r="N207" i="36"/>
  <c r="Q207" i="36"/>
  <c r="Q218" i="36"/>
  <c r="R218" i="36"/>
  <c r="N218" i="36"/>
  <c r="Q173" i="36"/>
  <c r="L62" i="12" s="1"/>
  <c r="R62" i="12" s="1"/>
  <c r="N173" i="36"/>
  <c r="I62" i="12" s="1"/>
  <c r="O62" i="12" s="1"/>
  <c r="R173" i="36"/>
  <c r="M62" i="12" s="1"/>
  <c r="S62" i="12" s="1"/>
  <c r="R270" i="36"/>
  <c r="M91" i="12" s="1"/>
  <c r="S91" i="12" s="1"/>
  <c r="N270" i="36"/>
  <c r="I91" i="12" s="1"/>
  <c r="O91" i="12" s="1"/>
  <c r="Q270" i="36"/>
  <c r="L91" i="12" s="1"/>
  <c r="R91" i="12" s="1"/>
  <c r="N165" i="36"/>
  <c r="R165" i="36"/>
  <c r="Q165" i="36"/>
  <c r="N253" i="36"/>
  <c r="R253" i="36"/>
  <c r="Q253" i="36"/>
  <c r="N185" i="36"/>
  <c r="Q185" i="36"/>
  <c r="R185" i="36"/>
  <c r="Q254" i="36"/>
  <c r="R254" i="36"/>
  <c r="N254" i="36"/>
  <c r="Q170" i="36"/>
  <c r="N170" i="36"/>
  <c r="R170" i="36"/>
  <c r="N234" i="36"/>
  <c r="R234" i="36"/>
  <c r="Q234" i="36"/>
  <c r="N247" i="36"/>
  <c r="Q247" i="36"/>
  <c r="R247" i="36"/>
  <c r="R191" i="36"/>
  <c r="N191" i="36"/>
  <c r="Q191" i="36"/>
  <c r="N183" i="36"/>
  <c r="R183" i="36"/>
  <c r="Q183" i="36"/>
  <c r="S176" i="36"/>
  <c r="O176" i="36"/>
  <c r="O206" i="36"/>
  <c r="S206" i="36"/>
  <c r="O193" i="36"/>
  <c r="S193" i="36"/>
  <c r="S242" i="36"/>
  <c r="O242" i="36"/>
  <c r="S210" i="36"/>
  <c r="O210" i="36"/>
  <c r="S144" i="36"/>
  <c r="O144" i="36"/>
  <c r="S261" i="36"/>
  <c r="O261" i="36"/>
  <c r="S142" i="36"/>
  <c r="O142" i="36"/>
  <c r="O264" i="36"/>
  <c r="S264" i="36"/>
  <c r="O239" i="36"/>
  <c r="S239" i="36"/>
  <c r="Q138" i="36"/>
  <c r="N138" i="36"/>
  <c r="R138" i="36"/>
  <c r="N168" i="36"/>
  <c r="Q168" i="36"/>
  <c r="R168" i="36"/>
  <c r="R200" i="36"/>
  <c r="N200" i="36"/>
  <c r="Q200" i="36"/>
  <c r="S196" i="36"/>
  <c r="O196" i="36"/>
  <c r="S208" i="36"/>
  <c r="O208" i="36"/>
  <c r="O256" i="36"/>
  <c r="S256" i="36"/>
  <c r="Q227" i="36"/>
  <c r="R227" i="36"/>
  <c r="N227" i="36"/>
  <c r="O141" i="36"/>
  <c r="S141" i="36"/>
  <c r="S226" i="36"/>
  <c r="Q150" i="36"/>
  <c r="Q172" i="9"/>
  <c r="N172" i="9"/>
  <c r="R172" i="9"/>
  <c r="S187" i="9"/>
  <c r="O187" i="9"/>
  <c r="S210" i="9"/>
  <c r="O210" i="9"/>
  <c r="S200" i="9"/>
  <c r="O200" i="9"/>
  <c r="S224" i="9"/>
  <c r="O224" i="9"/>
  <c r="N228" i="9"/>
  <c r="R228" i="9"/>
  <c r="Q228" i="9"/>
  <c r="O244" i="9"/>
  <c r="S244" i="9"/>
  <c r="O253" i="9"/>
  <c r="S253" i="9"/>
  <c r="S186" i="9"/>
  <c r="O186" i="9"/>
  <c r="R184" i="9"/>
  <c r="N184" i="9"/>
  <c r="Q184" i="9"/>
  <c r="R143" i="9"/>
  <c r="N143" i="9"/>
  <c r="Q143" i="9"/>
  <c r="R162" i="9"/>
  <c r="N162" i="9"/>
  <c r="Q162" i="9"/>
  <c r="R217" i="9"/>
  <c r="N217" i="9"/>
  <c r="Q217" i="9"/>
  <c r="R157" i="9"/>
  <c r="N157" i="9"/>
  <c r="Q157" i="9"/>
  <c r="Q190" i="9"/>
  <c r="N190" i="9"/>
  <c r="R190" i="9"/>
  <c r="N203" i="9"/>
  <c r="R203" i="9"/>
  <c r="Q203" i="9"/>
  <c r="N261" i="9"/>
  <c r="Q261" i="9"/>
  <c r="R261" i="9"/>
  <c r="N154" i="9"/>
  <c r="Q154" i="9"/>
  <c r="R154" i="9"/>
  <c r="S209" i="9"/>
  <c r="O209" i="9"/>
  <c r="N135" i="9"/>
  <c r="Q135" i="9"/>
  <c r="R135" i="9"/>
  <c r="R206" i="9"/>
  <c r="N206" i="9"/>
  <c r="Q206" i="9"/>
  <c r="N186" i="9"/>
  <c r="R186" i="9"/>
  <c r="Q186" i="9"/>
  <c r="O135" i="9"/>
  <c r="S135" i="9"/>
  <c r="O230" i="9"/>
  <c r="S230" i="9"/>
  <c r="S177" i="9"/>
  <c r="O177" i="9"/>
  <c r="O163" i="9"/>
  <c r="S163" i="9"/>
  <c r="S161" i="9"/>
  <c r="O161" i="9"/>
  <c r="S242" i="9"/>
  <c r="O242" i="9"/>
  <c r="S162" i="9"/>
  <c r="O162" i="9"/>
  <c r="S185" i="9"/>
  <c r="O185" i="9"/>
  <c r="S231" i="9"/>
  <c r="O231" i="9"/>
  <c r="O201" i="9"/>
  <c r="S201" i="9"/>
  <c r="S241" i="9"/>
  <c r="O241" i="9"/>
  <c r="S184" i="9"/>
  <c r="O184" i="9"/>
  <c r="S148" i="9"/>
  <c r="O148" i="9"/>
  <c r="O229" i="9"/>
  <c r="S229" i="9"/>
  <c r="S212" i="9"/>
  <c r="O212" i="9"/>
  <c r="Q146" i="9"/>
  <c r="R146" i="9"/>
  <c r="N146" i="9"/>
  <c r="O261" i="9"/>
  <c r="S261" i="9"/>
  <c r="S194" i="9"/>
  <c r="O194" i="9"/>
  <c r="S154" i="9"/>
  <c r="O154" i="9"/>
  <c r="O145" i="9"/>
  <c r="S145" i="9"/>
  <c r="S254" i="9"/>
  <c r="O254" i="9"/>
  <c r="S249" i="9"/>
  <c r="O249" i="9"/>
  <c r="S204" i="9"/>
  <c r="O204" i="9"/>
  <c r="R205" i="9"/>
  <c r="N205" i="9"/>
  <c r="Q205" i="9"/>
  <c r="Q265" i="9"/>
  <c r="R265" i="9"/>
  <c r="N265" i="9"/>
  <c r="S256" i="9"/>
  <c r="O256" i="9"/>
  <c r="O237" i="9"/>
  <c r="S237" i="9"/>
  <c r="S211" i="9"/>
  <c r="O211" i="9"/>
  <c r="S234" i="9"/>
  <c r="O234" i="9"/>
  <c r="S258" i="9"/>
  <c r="O258" i="9"/>
  <c r="O140" i="9"/>
  <c r="S140" i="9"/>
  <c r="Q152" i="9"/>
  <c r="O152" i="9"/>
  <c r="S152" i="9"/>
  <c r="N197" i="9"/>
  <c r="R197" i="9"/>
  <c r="Q197" i="9"/>
  <c r="Q226" i="9"/>
  <c r="N226" i="9"/>
  <c r="R226" i="9"/>
  <c r="Q159" i="9"/>
  <c r="R159" i="9"/>
  <c r="N159" i="9"/>
  <c r="N216" i="9"/>
  <c r="R216" i="9"/>
  <c r="Q216" i="9"/>
  <c r="Q136" i="9"/>
  <c r="N136" i="9"/>
  <c r="R136" i="9"/>
  <c r="N235" i="9"/>
  <c r="R235" i="9"/>
  <c r="Q235" i="9"/>
  <c r="N198" i="9"/>
  <c r="Q198" i="9"/>
  <c r="R198" i="9"/>
  <c r="N247" i="9"/>
  <c r="Q247" i="9"/>
  <c r="R247" i="9"/>
  <c r="N211" i="9"/>
  <c r="Q211" i="9"/>
  <c r="R211" i="9"/>
  <c r="Q238" i="9"/>
  <c r="R238" i="9"/>
  <c r="N238" i="9"/>
  <c r="N170" i="9"/>
  <c r="R170" i="9"/>
  <c r="Q170" i="9"/>
  <c r="N239" i="9"/>
  <c r="Q239" i="9"/>
  <c r="R239" i="9"/>
  <c r="Q267" i="9"/>
  <c r="R267" i="9"/>
  <c r="N267" i="9"/>
  <c r="Q183" i="9"/>
  <c r="N183" i="9"/>
  <c r="R183" i="9"/>
  <c r="Q262" i="9"/>
  <c r="R262" i="9"/>
  <c r="N262" i="9"/>
  <c r="N185" i="9"/>
  <c r="Q185" i="9"/>
  <c r="R185" i="9"/>
  <c r="Q257" i="9"/>
  <c r="R257" i="9"/>
  <c r="N257" i="9"/>
  <c r="Q244" i="9"/>
  <c r="R244" i="9"/>
  <c r="N244" i="9"/>
  <c r="Q234" i="9"/>
  <c r="R234" i="9"/>
  <c r="N234" i="9"/>
  <c r="N181" i="9"/>
  <c r="Q181" i="9"/>
  <c r="R181" i="9"/>
  <c r="N139" i="9"/>
  <c r="R139" i="9"/>
  <c r="Q139" i="9"/>
  <c r="N269" i="9"/>
  <c r="Q269" i="9"/>
  <c r="R269" i="9"/>
  <c r="R260" i="9"/>
  <c r="N260" i="9"/>
  <c r="Q260" i="9"/>
  <c r="N140" i="9"/>
  <c r="R140" i="9"/>
  <c r="Q140" i="9"/>
  <c r="Q202" i="9"/>
  <c r="N202" i="9"/>
  <c r="R202" i="9"/>
  <c r="N175" i="9"/>
  <c r="R175" i="9"/>
  <c r="N187" i="9"/>
  <c r="Q187" i="9"/>
  <c r="R187" i="9"/>
  <c r="R218" i="9"/>
  <c r="N218" i="9"/>
  <c r="Q218" i="9"/>
  <c r="S269" i="9"/>
  <c r="O269" i="9"/>
  <c r="O197" i="9"/>
  <c r="S197" i="9"/>
  <c r="S196" i="9"/>
  <c r="O196" i="9"/>
  <c r="O143" i="9"/>
  <c r="S143" i="9"/>
  <c r="S164" i="9"/>
  <c r="O164" i="9"/>
  <c r="S206" i="9"/>
  <c r="O206" i="9"/>
  <c r="O202" i="9"/>
  <c r="S202" i="9"/>
  <c r="S247" i="9"/>
  <c r="Q192" i="9"/>
  <c r="R192" i="9"/>
  <c r="N192" i="9"/>
  <c r="S150" i="9"/>
  <c r="O150" i="9"/>
  <c r="O189" i="9"/>
  <c r="S189" i="9"/>
  <c r="O233" i="9"/>
  <c r="S233" i="9"/>
  <c r="S240" i="9"/>
  <c r="O240" i="9"/>
  <c r="S245" i="9"/>
  <c r="O245" i="9"/>
  <c r="O228" i="9"/>
  <c r="S228" i="9"/>
  <c r="Q175" i="9"/>
  <c r="O175" i="9"/>
  <c r="S175" i="9"/>
  <c r="O259" i="9"/>
  <c r="S259" i="9"/>
  <c r="O188" i="9"/>
  <c r="S188" i="9"/>
  <c r="O190" i="9"/>
  <c r="S190" i="9"/>
  <c r="N223" i="9"/>
  <c r="R223" i="9"/>
  <c r="Q223" i="9"/>
  <c r="O223" i="9"/>
  <c r="S223" i="9"/>
  <c r="S199" i="9"/>
  <c r="O199" i="9"/>
  <c r="S205" i="9"/>
  <c r="O205" i="9"/>
  <c r="O174" i="9"/>
  <c r="S174" i="9"/>
  <c r="O203" i="9"/>
  <c r="S203" i="9"/>
  <c r="Q137" i="9"/>
  <c r="R137" i="9"/>
  <c r="N137" i="9"/>
  <c r="Q237" i="9"/>
  <c r="N237" i="9"/>
  <c r="R237" i="9"/>
  <c r="N229" i="9"/>
  <c r="Q229" i="9"/>
  <c r="R229" i="9"/>
  <c r="N254" i="9"/>
  <c r="R254" i="9"/>
  <c r="Q254" i="9"/>
  <c r="N221" i="9"/>
  <c r="R221" i="9"/>
  <c r="Q221" i="9"/>
  <c r="Q241" i="9"/>
  <c r="N241" i="9"/>
  <c r="R241" i="9"/>
  <c r="R245" i="9"/>
  <c r="Q245" i="9"/>
  <c r="N245" i="9"/>
  <c r="N224" i="9"/>
  <c r="Q224" i="9"/>
  <c r="R224" i="9"/>
  <c r="R209" i="9"/>
  <c r="N209" i="9"/>
  <c r="Q209" i="9"/>
  <c r="Q195" i="9"/>
  <c r="N195" i="9"/>
  <c r="R195" i="9"/>
  <c r="O149" i="9"/>
  <c r="S149" i="9"/>
  <c r="S195" i="9"/>
  <c r="O195" i="9"/>
  <c r="S264" i="9"/>
  <c r="O264" i="9"/>
  <c r="N163" i="9"/>
  <c r="Q163" i="9"/>
  <c r="R163" i="9"/>
  <c r="N138" i="9"/>
  <c r="R138" i="9"/>
  <c r="Q138" i="9"/>
  <c r="N214" i="9"/>
  <c r="Q214" i="9"/>
  <c r="R214" i="9"/>
  <c r="S214" i="9"/>
  <c r="O214" i="9"/>
  <c r="S151" i="9"/>
  <c r="O151" i="9"/>
  <c r="O235" i="9"/>
  <c r="S235" i="9"/>
  <c r="S137" i="9"/>
  <c r="O137" i="9"/>
  <c r="S171" i="9"/>
  <c r="O171" i="9"/>
  <c r="O215" i="9"/>
  <c r="S215" i="9"/>
  <c r="O226" i="9"/>
  <c r="S226" i="9"/>
  <c r="S268" i="9"/>
  <c r="O268" i="9"/>
  <c r="S142" i="9"/>
  <c r="O142" i="9"/>
  <c r="O169" i="9"/>
  <c r="S169" i="9"/>
  <c r="S267" i="9"/>
  <c r="O267" i="9"/>
  <c r="S192" i="9"/>
  <c r="O192" i="9"/>
  <c r="O183" i="9"/>
  <c r="S183" i="9"/>
  <c r="S217" i="9"/>
  <c r="O217" i="9"/>
  <c r="O239" i="9"/>
  <c r="S239" i="9"/>
  <c r="R208" i="9"/>
  <c r="Q208" i="9"/>
  <c r="N208" i="9"/>
  <c r="N212" i="9"/>
  <c r="Q212" i="9"/>
  <c r="R212" i="9"/>
  <c r="O157" i="9"/>
  <c r="S157" i="9"/>
  <c r="S225" i="9"/>
  <c r="O225" i="9"/>
  <c r="O232" i="9"/>
  <c r="S232" i="9"/>
  <c r="O221" i="9"/>
  <c r="S221" i="9"/>
  <c r="O144" i="9"/>
  <c r="S144" i="9"/>
  <c r="S216" i="9"/>
  <c r="O216" i="9"/>
  <c r="Q233" i="9"/>
  <c r="N233" i="9"/>
  <c r="R233" i="9"/>
  <c r="N255" i="9"/>
  <c r="R255" i="9"/>
  <c r="Q255" i="9"/>
  <c r="S159" i="9"/>
  <c r="O159" i="9"/>
  <c r="S220" i="9"/>
  <c r="O220" i="9"/>
  <c r="S208" i="9"/>
  <c r="O208" i="9"/>
  <c r="Q167" i="9"/>
  <c r="S167" i="9"/>
  <c r="O167" i="9"/>
  <c r="O179" i="9"/>
  <c r="S179" i="9"/>
  <c r="O172" i="9"/>
  <c r="S172" i="9"/>
  <c r="Q164" i="9"/>
  <c r="R164" i="9"/>
  <c r="N164" i="9"/>
  <c r="Q142" i="9"/>
  <c r="R142" i="9"/>
  <c r="N142" i="9"/>
  <c r="Q180" i="9"/>
  <c r="R180" i="9"/>
  <c r="N180" i="9"/>
  <c r="Q253" i="9"/>
  <c r="N253" i="9"/>
  <c r="R253" i="9"/>
  <c r="Q193" i="9"/>
  <c r="N193" i="9"/>
  <c r="R193" i="9"/>
  <c r="N219" i="9"/>
  <c r="Q219" i="9"/>
  <c r="R219" i="9"/>
  <c r="Q194" i="9"/>
  <c r="N194" i="9"/>
  <c r="R194" i="9"/>
  <c r="R258" i="9"/>
  <c r="Q258" i="9"/>
  <c r="N258" i="9"/>
  <c r="Q151" i="9"/>
  <c r="N151" i="9"/>
  <c r="R151" i="9"/>
  <c r="Q232" i="9"/>
  <c r="R232" i="9"/>
  <c r="N232" i="9"/>
  <c r="Q177" i="9"/>
  <c r="N177" i="9"/>
  <c r="R177" i="9"/>
  <c r="N263" i="9"/>
  <c r="Q263" i="9"/>
  <c r="R263" i="9"/>
  <c r="R156" i="9"/>
  <c r="N156" i="9"/>
  <c r="Q156" i="9"/>
  <c r="N268" i="9"/>
  <c r="Q268" i="9"/>
  <c r="R268" i="9"/>
  <c r="N222" i="9"/>
  <c r="R222" i="9"/>
  <c r="Q161" i="9"/>
  <c r="N161" i="9"/>
  <c r="R161" i="9"/>
  <c r="R152" i="9"/>
  <c r="N152" i="9"/>
  <c r="Q220" i="9"/>
  <c r="N220" i="9"/>
  <c r="R220" i="9"/>
  <c r="R240" i="9"/>
  <c r="N240" i="9"/>
  <c r="Q240" i="9"/>
  <c r="R149" i="9"/>
  <c r="Q149" i="9"/>
  <c r="N149" i="9"/>
  <c r="N252" i="9"/>
  <c r="R252" i="9"/>
  <c r="Q252" i="9"/>
  <c r="Q191" i="9"/>
  <c r="N191" i="9"/>
  <c r="R191" i="9"/>
  <c r="Q153" i="9"/>
  <c r="R153" i="9"/>
  <c r="N153" i="9"/>
  <c r="R145" i="9"/>
  <c r="N145" i="9"/>
  <c r="Q145" i="9"/>
  <c r="N243" i="9"/>
  <c r="Q243" i="9"/>
  <c r="R243" i="9"/>
  <c r="Q176" i="9"/>
  <c r="R176" i="9"/>
  <c r="N176" i="9"/>
  <c r="Q242" i="9"/>
  <c r="N242" i="9"/>
  <c r="R242" i="9"/>
  <c r="O193" i="9"/>
  <c r="S193" i="9"/>
  <c r="S146" i="9"/>
  <c r="O146" i="9"/>
  <c r="S246" i="9"/>
  <c r="O246" i="9"/>
  <c r="O219" i="9"/>
  <c r="S219" i="9"/>
  <c r="S166" i="9"/>
  <c r="O166" i="9"/>
  <c r="S182" i="9"/>
  <c r="O182" i="9"/>
  <c r="S250" i="9"/>
  <c r="O250" i="9"/>
  <c r="O180" i="9"/>
  <c r="S180" i="9"/>
  <c r="O265" i="9"/>
  <c r="S265" i="9"/>
  <c r="S236" i="9"/>
  <c r="O236" i="9"/>
  <c r="R173" i="9"/>
  <c r="M83" i="12" s="1"/>
  <c r="S83" i="12" s="1"/>
  <c r="Q173" i="9"/>
  <c r="L83" i="12" s="1"/>
  <c r="R83" i="12" s="1"/>
  <c r="N173" i="9"/>
  <c r="I83" i="12" s="1"/>
  <c r="O83" i="12" s="1"/>
  <c r="O227" i="9"/>
  <c r="S227" i="9"/>
  <c r="Q199" i="9"/>
  <c r="N199" i="9"/>
  <c r="R199" i="9"/>
  <c r="R264" i="9"/>
  <c r="N264" i="9"/>
  <c r="Q264" i="9"/>
  <c r="Q166" i="9"/>
  <c r="N166" i="9"/>
  <c r="R166" i="9"/>
  <c r="R174" i="9"/>
  <c r="Q174" i="9"/>
  <c r="N174" i="9"/>
  <c r="R200" i="9"/>
  <c r="Q200" i="9"/>
  <c r="N200" i="9"/>
  <c r="Q147" i="9"/>
  <c r="N147" i="9"/>
  <c r="R147" i="9"/>
  <c r="R165" i="9"/>
  <c r="N165" i="9"/>
  <c r="Q165" i="9"/>
  <c r="R204" i="9"/>
  <c r="Q204" i="9"/>
  <c r="N204" i="9"/>
  <c r="N167" i="9"/>
  <c r="R167" i="9"/>
  <c r="Q213" i="9"/>
  <c r="N213" i="9"/>
  <c r="R213" i="9"/>
  <c r="S251" i="9"/>
  <c r="O251" i="9"/>
  <c r="O147" i="9"/>
  <c r="S147" i="9"/>
  <c r="N256" i="9"/>
  <c r="Q256" i="9"/>
  <c r="R256" i="9"/>
  <c r="Q231" i="9"/>
  <c r="N231" i="9"/>
  <c r="R231" i="9"/>
  <c r="O270" i="9"/>
  <c r="J112" i="12" s="1"/>
  <c r="P112" i="12" s="1"/>
  <c r="S270" i="9"/>
  <c r="N112" i="12" s="1"/>
  <c r="T112" i="12" s="1"/>
  <c r="S170" i="9"/>
  <c r="O170" i="9"/>
  <c r="S176" i="9"/>
  <c r="O176" i="9"/>
  <c r="O191" i="9"/>
  <c r="S191" i="9"/>
  <c r="O136" i="9"/>
  <c r="S136" i="9"/>
  <c r="Q222" i="9"/>
  <c r="O222" i="9"/>
  <c r="S222" i="9"/>
  <c r="O266" i="9"/>
  <c r="S266" i="9"/>
  <c r="S141" i="9"/>
  <c r="O141" i="9"/>
  <c r="S198" i="9"/>
  <c r="O198" i="9"/>
  <c r="O138" i="9"/>
  <c r="S138" i="9"/>
  <c r="O160" i="9"/>
  <c r="S160" i="9"/>
  <c r="S207" i="9"/>
  <c r="O207" i="9"/>
  <c r="S255" i="9"/>
  <c r="O255" i="9"/>
  <c r="O248" i="9"/>
  <c r="S248" i="9"/>
  <c r="S243" i="9"/>
  <c r="O243" i="9"/>
  <c r="R230" i="9"/>
  <c r="Q230" i="9"/>
  <c r="N230" i="9"/>
  <c r="S158" i="9"/>
  <c r="O158" i="9"/>
  <c r="O252" i="9"/>
  <c r="S252" i="9"/>
  <c r="O168" i="9"/>
  <c r="S168" i="9"/>
  <c r="S173" i="9"/>
  <c r="N83" i="12" s="1"/>
  <c r="T83" i="12" s="1"/>
  <c r="O173" i="9"/>
  <c r="J83" i="12" s="1"/>
  <c r="P83" i="12" s="1"/>
  <c r="O134" i="9"/>
  <c r="S134" i="9"/>
  <c r="Q155" i="9"/>
  <c r="S155" i="9"/>
  <c r="O155" i="9"/>
  <c r="N266" i="9"/>
  <c r="Q266" i="9"/>
  <c r="R266" i="9"/>
  <c r="R215" i="9"/>
  <c r="N215" i="9"/>
  <c r="Q215" i="9"/>
  <c r="S165" i="9"/>
  <c r="O165" i="9"/>
  <c r="S260" i="9"/>
  <c r="O260" i="9"/>
  <c r="O153" i="9"/>
  <c r="S153" i="9"/>
  <c r="O139" i="9"/>
  <c r="S139" i="9"/>
  <c r="O213" i="9"/>
  <c r="S213" i="9"/>
  <c r="O262" i="9"/>
  <c r="S262" i="9"/>
  <c r="N196" i="9"/>
  <c r="R196" i="9"/>
  <c r="Q196" i="9"/>
  <c r="R160" i="9"/>
  <c r="N160" i="9"/>
  <c r="Q160" i="9"/>
  <c r="N171" i="9"/>
  <c r="R171" i="9"/>
  <c r="Q171" i="9"/>
  <c r="Q227" i="9"/>
  <c r="N227" i="9"/>
  <c r="R227" i="9"/>
  <c r="R150" i="9"/>
  <c r="N150" i="9"/>
  <c r="Q150" i="9"/>
  <c r="Q188" i="9"/>
  <c r="R188" i="9"/>
  <c r="N188" i="9"/>
  <c r="Q249" i="9"/>
  <c r="N249" i="9"/>
  <c r="R249" i="9"/>
  <c r="R250" i="9"/>
  <c r="N250" i="9"/>
  <c r="Q250" i="9"/>
  <c r="N155" i="9"/>
  <c r="R155" i="9"/>
  <c r="R169" i="9"/>
  <c r="Q169" i="9"/>
  <c r="N169" i="9"/>
  <c r="Q179" i="9"/>
  <c r="R179" i="9"/>
  <c r="N179" i="9"/>
  <c r="N259" i="9"/>
  <c r="R259" i="9"/>
  <c r="Q259" i="9"/>
  <c r="N178" i="9"/>
  <c r="Q178" i="9"/>
  <c r="R178" i="9"/>
  <c r="N168" i="9"/>
  <c r="R168" i="9"/>
  <c r="Q168" i="9"/>
  <c r="R201" i="9"/>
  <c r="Q201" i="9"/>
  <c r="N201" i="9"/>
  <c r="N144" i="9"/>
  <c r="Q144" i="9"/>
  <c r="R144" i="9"/>
  <c r="Q246" i="9"/>
  <c r="R246" i="9"/>
  <c r="N246" i="9"/>
  <c r="R207" i="9"/>
  <c r="N207" i="9"/>
  <c r="Q207" i="9"/>
  <c r="N158" i="9"/>
  <c r="Q158" i="9"/>
  <c r="R158" i="9"/>
  <c r="R251" i="9"/>
  <c r="Q251" i="9"/>
  <c r="N251" i="9"/>
  <c r="R141" i="9"/>
  <c r="N141" i="9"/>
  <c r="Q141" i="9"/>
  <c r="R236" i="9"/>
  <c r="N236" i="9"/>
  <c r="Q236" i="9"/>
  <c r="N210" i="9"/>
  <c r="Q210" i="9"/>
  <c r="R210" i="9"/>
  <c r="N182" i="9"/>
  <c r="Q182" i="9"/>
  <c r="R182" i="9"/>
  <c r="R270" i="9"/>
  <c r="M112" i="12" s="1"/>
  <c r="S112" i="12" s="1"/>
  <c r="N270" i="9"/>
  <c r="I112" i="12" s="1"/>
  <c r="O112" i="12" s="1"/>
  <c r="Q270" i="9"/>
  <c r="L112" i="12" s="1"/>
  <c r="R112" i="12" s="1"/>
  <c r="Q225" i="9"/>
  <c r="N225" i="9"/>
  <c r="R225" i="9"/>
  <c r="R148" i="9"/>
  <c r="N148" i="9"/>
  <c r="Q148" i="9"/>
  <c r="R189" i="9"/>
  <c r="Q189" i="9"/>
  <c r="N189" i="9"/>
  <c r="S263" i="9"/>
  <c r="O263" i="9"/>
  <c r="S178" i="9"/>
  <c r="O178" i="9"/>
  <c r="S218" i="9"/>
  <c r="O218" i="9"/>
  <c r="O238" i="9"/>
  <c r="S238" i="9"/>
  <c r="O156" i="9"/>
  <c r="S156" i="9"/>
  <c r="S181" i="9"/>
  <c r="O181" i="9"/>
  <c r="R134" i="9"/>
  <c r="Q33" i="8"/>
  <c r="O30" i="8"/>
  <c r="R30" i="8"/>
  <c r="S28" i="8"/>
  <c r="O37" i="8"/>
  <c r="O28" i="8"/>
  <c r="Q257" i="8"/>
  <c r="N257" i="8"/>
  <c r="R257" i="8"/>
  <c r="Q154" i="8"/>
  <c r="R154" i="8"/>
  <c r="N154" i="8"/>
  <c r="R166" i="8"/>
  <c r="N166" i="8"/>
  <c r="Q166" i="8"/>
  <c r="R143" i="8"/>
  <c r="Q143" i="8"/>
  <c r="N143" i="8"/>
  <c r="O240" i="8"/>
  <c r="S240" i="8"/>
  <c r="S221" i="8"/>
  <c r="O221" i="8"/>
  <c r="S234" i="8"/>
  <c r="O234" i="8"/>
  <c r="S164" i="8"/>
  <c r="O164" i="8"/>
  <c r="N161" i="8"/>
  <c r="R161" i="8"/>
  <c r="Q161" i="8"/>
  <c r="Q246" i="8"/>
  <c r="R246" i="8"/>
  <c r="N246" i="8"/>
  <c r="Q265" i="8"/>
  <c r="R265" i="8"/>
  <c r="N265" i="8"/>
  <c r="O247" i="8"/>
  <c r="S247" i="8"/>
  <c r="O257" i="8"/>
  <c r="S257" i="8"/>
  <c r="S203" i="8"/>
  <c r="O203" i="8"/>
  <c r="S167" i="8"/>
  <c r="O167" i="8"/>
  <c r="R188" i="8"/>
  <c r="N188" i="8"/>
  <c r="Q188" i="8"/>
  <c r="N242" i="8"/>
  <c r="Q242" i="8"/>
  <c r="R242" i="8"/>
  <c r="R239" i="8"/>
  <c r="N239" i="8"/>
  <c r="Q239" i="8"/>
  <c r="S140" i="8"/>
  <c r="O140" i="8"/>
  <c r="Q162" i="8"/>
  <c r="S162" i="8"/>
  <c r="O162" i="8"/>
  <c r="O184" i="8"/>
  <c r="S184" i="8"/>
  <c r="Q176" i="8"/>
  <c r="N176" i="8"/>
  <c r="R176" i="8"/>
  <c r="N235" i="8"/>
  <c r="Q235" i="8"/>
  <c r="R235" i="8"/>
  <c r="N190" i="8"/>
  <c r="Q190" i="8"/>
  <c r="R190" i="8"/>
  <c r="R245" i="8"/>
  <c r="N245" i="8"/>
  <c r="Q245" i="8"/>
  <c r="R197" i="8"/>
  <c r="N197" i="8"/>
  <c r="Q197" i="8"/>
  <c r="Q266" i="8"/>
  <c r="R266" i="8"/>
  <c r="N266" i="8"/>
  <c r="O138" i="8"/>
  <c r="S138" i="8"/>
  <c r="O149" i="8"/>
  <c r="S149" i="8"/>
  <c r="S207" i="8"/>
  <c r="O207" i="8"/>
  <c r="O171" i="8"/>
  <c r="S171" i="8"/>
  <c r="S259" i="8"/>
  <c r="O259" i="8"/>
  <c r="S142" i="8"/>
  <c r="O142" i="8"/>
  <c r="O160" i="8"/>
  <c r="S160" i="8"/>
  <c r="S161" i="8"/>
  <c r="O161" i="8"/>
  <c r="Q27" i="8"/>
  <c r="Q191" i="8"/>
  <c r="R191" i="8"/>
  <c r="N191" i="8"/>
  <c r="Q198" i="8"/>
  <c r="N198" i="8"/>
  <c r="R198" i="8"/>
  <c r="Q259" i="8"/>
  <c r="N259" i="8"/>
  <c r="R259" i="8"/>
  <c r="Q221" i="8"/>
  <c r="N221" i="8"/>
  <c r="R221" i="8"/>
  <c r="R214" i="8"/>
  <c r="N214" i="8"/>
  <c r="Q214" i="8"/>
  <c r="R163" i="8"/>
  <c r="Q163" i="8"/>
  <c r="N163" i="8"/>
  <c r="N233" i="8"/>
  <c r="Q233" i="8"/>
  <c r="R233" i="8"/>
  <c r="R253" i="8"/>
  <c r="N253" i="8"/>
  <c r="Q253" i="8"/>
  <c r="O213" i="8"/>
  <c r="S213" i="8"/>
  <c r="S178" i="8"/>
  <c r="O178" i="8"/>
  <c r="S250" i="8"/>
  <c r="O250" i="8"/>
  <c r="O163" i="8"/>
  <c r="S163" i="8"/>
  <c r="Q212" i="8"/>
  <c r="S212" i="8"/>
  <c r="O212" i="8"/>
  <c r="S180" i="8"/>
  <c r="O180" i="8"/>
  <c r="S264" i="8"/>
  <c r="O264" i="8"/>
  <c r="O189" i="8"/>
  <c r="S189" i="8"/>
  <c r="N215" i="8"/>
  <c r="R215" i="8"/>
  <c r="R204" i="8"/>
  <c r="N204" i="8"/>
  <c r="Q204" i="8"/>
  <c r="Q159" i="8"/>
  <c r="N159" i="8"/>
  <c r="R159" i="8"/>
  <c r="R255" i="8"/>
  <c r="N255" i="8"/>
  <c r="Q255" i="8"/>
  <c r="Q231" i="8"/>
  <c r="R231" i="8"/>
  <c r="N231" i="8"/>
  <c r="Q205" i="8"/>
  <c r="R205" i="8"/>
  <c r="N205" i="8"/>
  <c r="Q172" i="8"/>
  <c r="R172" i="8"/>
  <c r="N172" i="8"/>
  <c r="N232" i="8"/>
  <c r="Q232" i="8"/>
  <c r="R232" i="8"/>
  <c r="N137" i="8"/>
  <c r="R137" i="8"/>
  <c r="Q137" i="8"/>
  <c r="O258" i="8"/>
  <c r="S258" i="8"/>
  <c r="S214" i="8"/>
  <c r="O214" i="8"/>
  <c r="S145" i="8"/>
  <c r="O145" i="8"/>
  <c r="S248" i="8"/>
  <c r="O248" i="8"/>
  <c r="O210" i="8"/>
  <c r="S210" i="8"/>
  <c r="S158" i="8"/>
  <c r="O158" i="8"/>
  <c r="S266" i="8"/>
  <c r="O266" i="8"/>
  <c r="O141" i="8"/>
  <c r="S141" i="8"/>
  <c r="S155" i="8"/>
  <c r="O155" i="8"/>
  <c r="R156" i="8"/>
  <c r="N156" i="8"/>
  <c r="Q156" i="8"/>
  <c r="N186" i="8"/>
  <c r="Q186" i="8"/>
  <c r="R186" i="8"/>
  <c r="Q243" i="8"/>
  <c r="R243" i="8"/>
  <c r="N243" i="8"/>
  <c r="Q155" i="8"/>
  <c r="N155" i="8"/>
  <c r="R155" i="8"/>
  <c r="R254" i="8"/>
  <c r="N254" i="8"/>
  <c r="Q254" i="8"/>
  <c r="R145" i="8"/>
  <c r="Q145" i="8"/>
  <c r="N145" i="8"/>
  <c r="R262" i="8"/>
  <c r="N262" i="8"/>
  <c r="Q262" i="8"/>
  <c r="Q249" i="8"/>
  <c r="R249" i="8"/>
  <c r="N249" i="8"/>
  <c r="S153" i="8"/>
  <c r="O153" i="8"/>
  <c r="S267" i="8"/>
  <c r="O267" i="8"/>
  <c r="S176" i="8"/>
  <c r="O176" i="8"/>
  <c r="S182" i="8"/>
  <c r="O182" i="8"/>
  <c r="S195" i="8"/>
  <c r="O195" i="8"/>
  <c r="S244" i="8"/>
  <c r="O244" i="8"/>
  <c r="S253" i="8"/>
  <c r="O253" i="8"/>
  <c r="O191" i="8"/>
  <c r="S191" i="8"/>
  <c r="O227" i="8"/>
  <c r="S227" i="8"/>
  <c r="K82" i="12"/>
  <c r="Q82" i="12" s="1"/>
  <c r="R202" i="8"/>
  <c r="N202" i="8"/>
  <c r="Q202" i="8"/>
  <c r="Q260" i="8"/>
  <c r="R260" i="8"/>
  <c r="N260" i="8"/>
  <c r="R140" i="8"/>
  <c r="N140" i="8"/>
  <c r="Q140" i="8"/>
  <c r="Q183" i="8"/>
  <c r="R183" i="8"/>
  <c r="N183" i="8"/>
  <c r="Q217" i="8"/>
  <c r="R217" i="8"/>
  <c r="N217" i="8"/>
  <c r="N237" i="8"/>
  <c r="Q237" i="8"/>
  <c r="R237" i="8"/>
  <c r="R138" i="8"/>
  <c r="N138" i="8"/>
  <c r="Q138" i="8"/>
  <c r="Q160" i="8"/>
  <c r="R160" i="8"/>
  <c r="N160" i="8"/>
  <c r="O169" i="8"/>
  <c r="S169" i="8"/>
  <c r="S198" i="8"/>
  <c r="O198" i="8"/>
  <c r="S166" i="8"/>
  <c r="O166" i="8"/>
  <c r="O144" i="8"/>
  <c r="S144" i="8"/>
  <c r="O159" i="8"/>
  <c r="S159" i="8"/>
  <c r="Q215" i="8"/>
  <c r="S215" i="8"/>
  <c r="O215" i="8"/>
  <c r="O265" i="8"/>
  <c r="S265" i="8"/>
  <c r="S252" i="8"/>
  <c r="O252" i="8"/>
  <c r="Q228" i="8"/>
  <c r="S228" i="8"/>
  <c r="O228" i="8"/>
  <c r="S156" i="8"/>
  <c r="N167" i="8"/>
  <c r="Q167" i="8"/>
  <c r="R167" i="8"/>
  <c r="N261" i="8"/>
  <c r="Q261" i="8"/>
  <c r="R261" i="8"/>
  <c r="S209" i="8"/>
  <c r="O209" i="8"/>
  <c r="S243" i="8"/>
  <c r="O243" i="8"/>
  <c r="S187" i="8"/>
  <c r="O187" i="8"/>
  <c r="N228" i="8"/>
  <c r="R228" i="8"/>
  <c r="N187" i="8"/>
  <c r="Q187" i="8"/>
  <c r="R187" i="8"/>
  <c r="O230" i="8"/>
  <c r="S230" i="8"/>
  <c r="S204" i="8"/>
  <c r="O204" i="8"/>
  <c r="S147" i="8"/>
  <c r="O147" i="8"/>
  <c r="R211" i="8"/>
  <c r="Q211" i="8"/>
  <c r="N211" i="8"/>
  <c r="R256" i="8"/>
  <c r="N256" i="8"/>
  <c r="Q256" i="8"/>
  <c r="O134" i="8"/>
  <c r="S134" i="8"/>
  <c r="O251" i="8"/>
  <c r="S251" i="8"/>
  <c r="S196" i="8"/>
  <c r="O196" i="8"/>
  <c r="Q170" i="8"/>
  <c r="R170" i="8"/>
  <c r="N170" i="8"/>
  <c r="Q157" i="8"/>
  <c r="N157" i="8"/>
  <c r="R157" i="8"/>
  <c r="N240" i="8"/>
  <c r="Q240" i="8"/>
  <c r="R240" i="8"/>
  <c r="N216" i="8"/>
  <c r="Q216" i="8"/>
  <c r="R216" i="8"/>
  <c r="R158" i="8"/>
  <c r="N158" i="8"/>
  <c r="Q158" i="8"/>
  <c r="R244" i="8"/>
  <c r="N244" i="8"/>
  <c r="Q244" i="8"/>
  <c r="R270" i="8"/>
  <c r="N270" i="8"/>
  <c r="Q270" i="8"/>
  <c r="N251" i="8"/>
  <c r="R251" i="8"/>
  <c r="Q251" i="8"/>
  <c r="N195" i="8"/>
  <c r="Q195" i="8"/>
  <c r="R195" i="8"/>
  <c r="N151" i="8"/>
  <c r="Q151" i="8"/>
  <c r="R151" i="8"/>
  <c r="N144" i="8"/>
  <c r="Q144" i="8"/>
  <c r="R144" i="8"/>
  <c r="S242" i="8"/>
  <c r="O242" i="8"/>
  <c r="O202" i="8"/>
  <c r="S202" i="8"/>
  <c r="S135" i="8"/>
  <c r="O135" i="8"/>
  <c r="S220" i="8"/>
  <c r="O220" i="8"/>
  <c r="O237" i="8"/>
  <c r="S237" i="8"/>
  <c r="S199" i="8"/>
  <c r="O199" i="8"/>
  <c r="S185" i="8"/>
  <c r="O185" i="8"/>
  <c r="O201" i="8"/>
  <c r="S201" i="8"/>
  <c r="R229" i="8"/>
  <c r="N229" i="8"/>
  <c r="Q229" i="8"/>
  <c r="Q213" i="8"/>
  <c r="N213" i="8"/>
  <c r="R213" i="8"/>
  <c r="R219" i="8"/>
  <c r="N219" i="8"/>
  <c r="Q219" i="8"/>
  <c r="Q153" i="8"/>
  <c r="N153" i="8"/>
  <c r="R153" i="8"/>
  <c r="Q226" i="8"/>
  <c r="N226" i="8"/>
  <c r="R226" i="8"/>
  <c r="N134" i="8"/>
  <c r="Q134" i="8"/>
  <c r="R134" i="8"/>
  <c r="Q199" i="8"/>
  <c r="R199" i="8"/>
  <c r="N199" i="8"/>
  <c r="R165" i="8"/>
  <c r="N165" i="8"/>
  <c r="Q165" i="8"/>
  <c r="R248" i="8"/>
  <c r="N248" i="8"/>
  <c r="Q248" i="8"/>
  <c r="O262" i="8"/>
  <c r="S262" i="8"/>
  <c r="O263" i="8"/>
  <c r="S263" i="8"/>
  <c r="S206" i="8"/>
  <c r="O206" i="8"/>
  <c r="O188" i="8"/>
  <c r="S188" i="8"/>
  <c r="O152" i="8"/>
  <c r="S152" i="8"/>
  <c r="O269" i="8"/>
  <c r="S269" i="8"/>
  <c r="S197" i="8"/>
  <c r="O197" i="8"/>
  <c r="O174" i="8"/>
  <c r="S174" i="8"/>
  <c r="N146" i="8"/>
  <c r="Q146" i="8"/>
  <c r="R146" i="8"/>
  <c r="R218" i="8"/>
  <c r="N218" i="8"/>
  <c r="Q218" i="8"/>
  <c r="N162" i="8"/>
  <c r="R162" i="8"/>
  <c r="Q225" i="8"/>
  <c r="R225" i="8"/>
  <c r="N225" i="8"/>
  <c r="N181" i="8"/>
  <c r="R181" i="8"/>
  <c r="Q181" i="8"/>
  <c r="Q179" i="8"/>
  <c r="R179" i="8"/>
  <c r="N179" i="8"/>
  <c r="R230" i="8"/>
  <c r="N230" i="8"/>
  <c r="Q230" i="8"/>
  <c r="R192" i="8"/>
  <c r="Q192" i="8"/>
  <c r="N192" i="8"/>
  <c r="Q169" i="8"/>
  <c r="R169" i="8"/>
  <c r="N169" i="8"/>
  <c r="O222" i="8"/>
  <c r="S222" i="8"/>
  <c r="S154" i="8"/>
  <c r="O154" i="8"/>
  <c r="S246" i="8"/>
  <c r="O246" i="8"/>
  <c r="S150" i="8"/>
  <c r="O150" i="8"/>
  <c r="S192" i="8"/>
  <c r="O192" i="8"/>
  <c r="O172" i="8"/>
  <c r="S172" i="8"/>
  <c r="S181" i="8"/>
  <c r="O181" i="8"/>
  <c r="O225" i="8"/>
  <c r="S225" i="8"/>
  <c r="N247" i="8"/>
  <c r="Q247" i="8"/>
  <c r="R247" i="8"/>
  <c r="R194" i="8"/>
  <c r="Q194" i="8"/>
  <c r="N194" i="8"/>
  <c r="R182" i="8"/>
  <c r="N182" i="8"/>
  <c r="Q182" i="8"/>
  <c r="R150" i="8"/>
  <c r="N150" i="8"/>
  <c r="Q150" i="8"/>
  <c r="R180" i="8"/>
  <c r="N180" i="8"/>
  <c r="Q180" i="8"/>
  <c r="Q200" i="8"/>
  <c r="R200" i="8"/>
  <c r="N200" i="8"/>
  <c r="R141" i="8"/>
  <c r="Q141" i="8"/>
  <c r="N141" i="8"/>
  <c r="Q241" i="8"/>
  <c r="R241" i="8"/>
  <c r="N241" i="8"/>
  <c r="S193" i="8"/>
  <c r="O193" i="8"/>
  <c r="O179" i="8"/>
  <c r="S179" i="8"/>
  <c r="S190" i="8"/>
  <c r="O190" i="8"/>
  <c r="O236" i="8"/>
  <c r="S236" i="8"/>
  <c r="S238" i="8"/>
  <c r="O238" i="8"/>
  <c r="O241" i="8"/>
  <c r="S241" i="8"/>
  <c r="S170" i="8"/>
  <c r="O170" i="8"/>
  <c r="O165" i="8"/>
  <c r="S165" i="8"/>
  <c r="O136" i="8"/>
  <c r="S136" i="8"/>
  <c r="N209" i="8"/>
  <c r="R209" i="8"/>
  <c r="Q209" i="8"/>
  <c r="Q234" i="8"/>
  <c r="N234" i="8"/>
  <c r="R234" i="8"/>
  <c r="N238" i="8"/>
  <c r="R238" i="8"/>
  <c r="Q238" i="8"/>
  <c r="O205" i="8"/>
  <c r="S205" i="8"/>
  <c r="S256" i="8"/>
  <c r="O256" i="8"/>
  <c r="R224" i="8"/>
  <c r="N224" i="8"/>
  <c r="Q224" i="8"/>
  <c r="Q252" i="8"/>
  <c r="R252" i="8"/>
  <c r="N252" i="8"/>
  <c r="N267" i="8"/>
  <c r="Q267" i="8"/>
  <c r="R267" i="8"/>
  <c r="O173" i="8"/>
  <c r="S173" i="8"/>
  <c r="O143" i="8"/>
  <c r="S143" i="8"/>
  <c r="R269" i="8"/>
  <c r="N269" i="8"/>
  <c r="Q269" i="8"/>
  <c r="N220" i="8"/>
  <c r="Q220" i="8"/>
  <c r="R220" i="8"/>
  <c r="N135" i="8"/>
  <c r="R135" i="8"/>
  <c r="Q135" i="8"/>
  <c r="S226" i="8"/>
  <c r="O226" i="8"/>
  <c r="S270" i="8"/>
  <c r="O270" i="8"/>
  <c r="S168" i="8"/>
  <c r="O168" i="8"/>
  <c r="R136" i="8"/>
  <c r="N136" i="8"/>
  <c r="Q136" i="8"/>
  <c r="N264" i="8"/>
  <c r="Q264" i="8"/>
  <c r="R264" i="8"/>
  <c r="N227" i="8"/>
  <c r="Q227" i="8"/>
  <c r="R227" i="8"/>
  <c r="Q207" i="8"/>
  <c r="R207" i="8"/>
  <c r="N207" i="8"/>
  <c r="R164" i="8"/>
  <c r="N164" i="8"/>
  <c r="Q164" i="8"/>
  <c r="N175" i="8"/>
  <c r="R175" i="8"/>
  <c r="Q175" i="8"/>
  <c r="R206" i="8"/>
  <c r="N206" i="8"/>
  <c r="Q206" i="8"/>
  <c r="N193" i="8"/>
  <c r="Q193" i="8"/>
  <c r="R193" i="8"/>
  <c r="R189" i="8"/>
  <c r="N189" i="8"/>
  <c r="Q189" i="8"/>
  <c r="Q208" i="8"/>
  <c r="R208" i="8"/>
  <c r="N208" i="8"/>
  <c r="S223" i="8"/>
  <c r="O223" i="8"/>
  <c r="S231" i="8"/>
  <c r="O231" i="8"/>
  <c r="S219" i="8"/>
  <c r="O219" i="8"/>
  <c r="O233" i="8"/>
  <c r="S233" i="8"/>
  <c r="S175" i="8"/>
  <c r="O175" i="8"/>
  <c r="S217" i="8"/>
  <c r="O217" i="8"/>
  <c r="O208" i="8"/>
  <c r="S208" i="8"/>
  <c r="S249" i="8"/>
  <c r="O249" i="8"/>
  <c r="Q196" i="8"/>
  <c r="N196" i="8"/>
  <c r="R196" i="8"/>
  <c r="R258" i="8"/>
  <c r="N258" i="8"/>
  <c r="Q258" i="8"/>
  <c r="N201" i="8"/>
  <c r="Q201" i="8"/>
  <c r="R201" i="8"/>
  <c r="R203" i="8"/>
  <c r="Q203" i="8"/>
  <c r="N203" i="8"/>
  <c r="R173" i="8"/>
  <c r="Q173" i="8"/>
  <c r="N173" i="8"/>
  <c r="N268" i="8"/>
  <c r="Q268" i="8"/>
  <c r="R268" i="8"/>
  <c r="N236" i="8"/>
  <c r="Q236" i="8"/>
  <c r="R236" i="8"/>
  <c r="Q149" i="8"/>
  <c r="N149" i="8"/>
  <c r="R149" i="8"/>
  <c r="O261" i="8"/>
  <c r="S261" i="8"/>
  <c r="S194" i="8"/>
  <c r="O194" i="8"/>
  <c r="O148" i="8"/>
  <c r="S148" i="8"/>
  <c r="S218" i="8"/>
  <c r="O218" i="8"/>
  <c r="O139" i="8"/>
  <c r="S139" i="8"/>
  <c r="S211" i="8"/>
  <c r="O211" i="8"/>
  <c r="S239" i="8"/>
  <c r="O239" i="8"/>
  <c r="O255" i="8"/>
  <c r="S255" i="8"/>
  <c r="S232" i="8"/>
  <c r="O232" i="8"/>
  <c r="R168" i="8"/>
  <c r="N168" i="8"/>
  <c r="Q168" i="8"/>
  <c r="R139" i="8"/>
  <c r="Q139" i="8"/>
  <c r="N139" i="8"/>
  <c r="N185" i="8"/>
  <c r="Q185" i="8"/>
  <c r="R185" i="8"/>
  <c r="N148" i="8"/>
  <c r="Q148" i="8"/>
  <c r="R148" i="8"/>
  <c r="Q222" i="8"/>
  <c r="R222" i="8"/>
  <c r="N222" i="8"/>
  <c r="N212" i="8"/>
  <c r="R212" i="8"/>
  <c r="N250" i="8"/>
  <c r="Q250" i="8"/>
  <c r="R250" i="8"/>
  <c r="R223" i="8"/>
  <c r="Q223" i="8"/>
  <c r="N223" i="8"/>
  <c r="R152" i="8"/>
  <c r="N152" i="8"/>
  <c r="Q152" i="8"/>
  <c r="O157" i="8"/>
  <c r="S157" i="8"/>
  <c r="O229" i="8"/>
  <c r="S229" i="8"/>
  <c r="S268" i="8"/>
  <c r="O268" i="8"/>
  <c r="O224" i="8"/>
  <c r="S224" i="8"/>
  <c r="O200" i="8"/>
  <c r="S200" i="8"/>
  <c r="S186" i="8"/>
  <c r="O186" i="8"/>
  <c r="S177" i="8"/>
  <c r="O177" i="8"/>
  <c r="O137" i="8"/>
  <c r="S137" i="8"/>
  <c r="K111" i="12"/>
  <c r="Q111" i="12" s="1"/>
  <c r="R174" i="8"/>
  <c r="Q174" i="8"/>
  <c r="N174" i="8"/>
  <c r="R184" i="8"/>
  <c r="N184" i="8"/>
  <c r="Q184" i="8"/>
  <c r="Q177" i="8"/>
  <c r="R177" i="8"/>
  <c r="N177" i="8"/>
  <c r="Q142" i="8"/>
  <c r="N142" i="8"/>
  <c r="R142" i="8"/>
  <c r="Q210" i="8"/>
  <c r="R210" i="8"/>
  <c r="N210" i="8"/>
  <c r="R147" i="8"/>
  <c r="Q147" i="8"/>
  <c r="N147" i="8"/>
  <c r="Q171" i="8"/>
  <c r="R171" i="8"/>
  <c r="N171" i="8"/>
  <c r="Q178" i="8"/>
  <c r="R178" i="8"/>
  <c r="N178" i="8"/>
  <c r="N263" i="8"/>
  <c r="Q263" i="8"/>
  <c r="R263" i="8"/>
  <c r="S245" i="8"/>
  <c r="O245" i="8"/>
  <c r="O146" i="8"/>
  <c r="S146" i="8"/>
  <c r="S254" i="8"/>
  <c r="O254" i="8"/>
  <c r="S235" i="8"/>
  <c r="O235" i="8"/>
  <c r="O151" i="8"/>
  <c r="S151" i="8"/>
  <c r="O183" i="8"/>
  <c r="S183" i="8"/>
  <c r="S216" i="8"/>
  <c r="O216" i="8"/>
  <c r="S260" i="8"/>
  <c r="O260" i="8"/>
  <c r="L150" i="40"/>
  <c r="R150" i="40"/>
  <c r="Q148" i="40"/>
  <c r="K148" i="40"/>
  <c r="S149" i="40"/>
  <c r="M149" i="40"/>
  <c r="N148" i="40"/>
  <c r="T148" i="40"/>
  <c r="U148" i="40"/>
  <c r="O148" i="40"/>
  <c r="V149" i="40"/>
  <c r="P149" i="40"/>
  <c r="S193" i="35"/>
  <c r="O193" i="35"/>
  <c r="S222" i="35"/>
  <c r="O222" i="35"/>
  <c r="O204" i="35"/>
  <c r="S204" i="35"/>
  <c r="S223" i="35"/>
  <c r="O223" i="35"/>
  <c r="S234" i="35"/>
  <c r="O234" i="35"/>
  <c r="O252" i="35"/>
  <c r="S252" i="35"/>
  <c r="O146" i="35"/>
  <c r="S146" i="35"/>
  <c r="O158" i="35"/>
  <c r="S158" i="35"/>
  <c r="O211" i="35"/>
  <c r="S211" i="35"/>
  <c r="O171" i="35"/>
  <c r="S171" i="35"/>
  <c r="S198" i="35"/>
  <c r="O198" i="35"/>
  <c r="S224" i="35"/>
  <c r="O224" i="35"/>
  <c r="S175" i="35"/>
  <c r="O175" i="35"/>
  <c r="S192" i="35"/>
  <c r="O192" i="35"/>
  <c r="S228" i="35"/>
  <c r="O228" i="35"/>
  <c r="S269" i="35"/>
  <c r="O269" i="35"/>
  <c r="O160" i="35"/>
  <c r="S160" i="35"/>
  <c r="S246" i="35"/>
  <c r="O246" i="35"/>
  <c r="S151" i="35"/>
  <c r="O151" i="35"/>
  <c r="Q151" i="35"/>
  <c r="Q228" i="35"/>
  <c r="Q246" i="35"/>
  <c r="S148" i="35"/>
  <c r="O148" i="35"/>
  <c r="O214" i="35"/>
  <c r="S214" i="35"/>
  <c r="O239" i="35"/>
  <c r="S239" i="35"/>
  <c r="S135" i="35"/>
  <c r="O135" i="35"/>
  <c r="S218" i="35"/>
  <c r="O218" i="35"/>
  <c r="O161" i="35"/>
  <c r="S161" i="35"/>
  <c r="O212" i="35"/>
  <c r="S212" i="35"/>
  <c r="O216" i="35"/>
  <c r="S216" i="35"/>
  <c r="O233" i="35"/>
  <c r="S233" i="35"/>
  <c r="S243" i="35"/>
  <c r="O243" i="35"/>
  <c r="S210" i="35"/>
  <c r="O210" i="35"/>
  <c r="O258" i="35"/>
  <c r="S258" i="35"/>
  <c r="O197" i="35"/>
  <c r="S197" i="35"/>
  <c r="S185" i="35"/>
  <c r="O185" i="35"/>
  <c r="O181" i="35"/>
  <c r="S181" i="35"/>
  <c r="O195" i="35"/>
  <c r="S195" i="35"/>
  <c r="S230" i="35"/>
  <c r="O230" i="35"/>
  <c r="O155" i="35"/>
  <c r="S155" i="35"/>
  <c r="S270" i="35"/>
  <c r="N90" i="12" s="1"/>
  <c r="T90" i="12" s="1"/>
  <c r="O270" i="35"/>
  <c r="J90" i="12" s="1"/>
  <c r="P90" i="12" s="1"/>
  <c r="O163" i="35"/>
  <c r="S163" i="35"/>
  <c r="S240" i="35"/>
  <c r="O240" i="35"/>
  <c r="S257" i="35"/>
  <c r="O257" i="35"/>
  <c r="S232" i="35"/>
  <c r="O232" i="35"/>
  <c r="S200" i="35"/>
  <c r="O200" i="35"/>
  <c r="S154" i="35"/>
  <c r="O154" i="35"/>
  <c r="S167" i="35"/>
  <c r="O167" i="35"/>
  <c r="S141" i="35"/>
  <c r="O141" i="35"/>
  <c r="S263" i="35"/>
  <c r="O263" i="35"/>
  <c r="S194" i="35"/>
  <c r="O194" i="35"/>
  <c r="O172" i="35"/>
  <c r="S172" i="35"/>
  <c r="S261" i="35"/>
  <c r="O261" i="35"/>
  <c r="S145" i="35"/>
  <c r="O145" i="35"/>
  <c r="S235" i="35"/>
  <c r="O235" i="35"/>
  <c r="O215" i="35"/>
  <c r="S215" i="35"/>
  <c r="O153" i="35"/>
  <c r="S153" i="35"/>
  <c r="Q171" i="35"/>
  <c r="Q222" i="35"/>
  <c r="O165" i="35"/>
  <c r="S165" i="35"/>
  <c r="O173" i="35"/>
  <c r="J61" i="12" s="1"/>
  <c r="P61" i="12" s="1"/>
  <c r="S173" i="35"/>
  <c r="N61" i="12" s="1"/>
  <c r="T61" i="12" s="1"/>
  <c r="S201" i="35"/>
  <c r="O201" i="35"/>
  <c r="O169" i="35"/>
  <c r="S169" i="35"/>
  <c r="O208" i="35"/>
  <c r="S208" i="35"/>
  <c r="S236" i="35"/>
  <c r="O236" i="35"/>
  <c r="S150" i="35"/>
  <c r="O150" i="35"/>
  <c r="O136" i="35"/>
  <c r="S136" i="35"/>
  <c r="S162" i="35"/>
  <c r="O162" i="35"/>
  <c r="O190" i="35"/>
  <c r="S190" i="35"/>
  <c r="O138" i="35"/>
  <c r="S138" i="35"/>
  <c r="S259" i="35"/>
  <c r="O259" i="35"/>
  <c r="Q160" i="35"/>
  <c r="Q192" i="35"/>
  <c r="Q208" i="35"/>
  <c r="Q146" i="35"/>
  <c r="Q198" i="35"/>
  <c r="Q150" i="35"/>
  <c r="S225" i="35"/>
  <c r="O225" i="35"/>
  <c r="S262" i="35"/>
  <c r="O262" i="35"/>
  <c r="S266" i="35"/>
  <c r="O266" i="35"/>
  <c r="S144" i="35"/>
  <c r="O144" i="35"/>
  <c r="S255" i="35"/>
  <c r="O255" i="35"/>
  <c r="O221" i="35"/>
  <c r="S221" i="35"/>
  <c r="S249" i="35"/>
  <c r="O249" i="35"/>
  <c r="O254" i="35"/>
  <c r="S254" i="35"/>
  <c r="O256" i="35"/>
  <c r="S256" i="35"/>
  <c r="S260" i="35"/>
  <c r="O260" i="35"/>
  <c r="S142" i="35"/>
  <c r="O142" i="35"/>
  <c r="O177" i="35"/>
  <c r="S177" i="35"/>
  <c r="O209" i="35"/>
  <c r="S209" i="35"/>
  <c r="O179" i="35"/>
  <c r="S179" i="35"/>
  <c r="S231" i="35"/>
  <c r="O231" i="35"/>
  <c r="O219" i="35"/>
  <c r="S219" i="35"/>
  <c r="S220" i="35"/>
  <c r="O220" i="35"/>
  <c r="O157" i="35"/>
  <c r="S157" i="35"/>
  <c r="O187" i="35"/>
  <c r="S187" i="35"/>
  <c r="S180" i="35"/>
  <c r="O180" i="35"/>
  <c r="O238" i="35"/>
  <c r="S238" i="35"/>
  <c r="S253" i="35"/>
  <c r="O253" i="35"/>
  <c r="S213" i="35"/>
  <c r="O213" i="35"/>
  <c r="S178" i="35"/>
  <c r="O178" i="35"/>
  <c r="O186" i="35"/>
  <c r="S186" i="35"/>
  <c r="S159" i="35"/>
  <c r="O159" i="35"/>
  <c r="S248" i="35"/>
  <c r="O248" i="35"/>
  <c r="S251" i="35"/>
  <c r="O251" i="35"/>
  <c r="O176" i="35"/>
  <c r="S176" i="35"/>
  <c r="O164" i="35"/>
  <c r="S164" i="35"/>
  <c r="S242" i="35"/>
  <c r="O242" i="35"/>
  <c r="S189" i="35"/>
  <c r="O189" i="35"/>
  <c r="S267" i="35"/>
  <c r="O267" i="35"/>
  <c r="O168" i="35"/>
  <c r="S168" i="35"/>
  <c r="Q200" i="35"/>
  <c r="Q197" i="35"/>
  <c r="Q148" i="35"/>
  <c r="S191" i="35"/>
  <c r="O191" i="35"/>
  <c r="S140" i="35"/>
  <c r="O140" i="35"/>
  <c r="O217" i="35"/>
  <c r="S217" i="35"/>
  <c r="Q223" i="35"/>
  <c r="Q191" i="35"/>
  <c r="Q162" i="35"/>
  <c r="Q224" i="35"/>
  <c r="Q201" i="35"/>
  <c r="Q175" i="35"/>
  <c r="Q269" i="35"/>
  <c r="Q138" i="35"/>
  <c r="S184" i="35"/>
  <c r="O184" i="35"/>
  <c r="O134" i="35"/>
  <c r="S134" i="35"/>
  <c r="S152" i="35"/>
  <c r="O152" i="35"/>
  <c r="O174" i="35"/>
  <c r="S174" i="35"/>
  <c r="O250" i="35"/>
  <c r="S250" i="35"/>
  <c r="O229" i="35"/>
  <c r="S229" i="35"/>
  <c r="S188" i="35"/>
  <c r="O188" i="35"/>
  <c r="O166" i="35"/>
  <c r="S166" i="35"/>
  <c r="S241" i="35"/>
  <c r="O241" i="35"/>
  <c r="S264" i="35"/>
  <c r="O264" i="35"/>
  <c r="S237" i="35"/>
  <c r="O237" i="35"/>
  <c r="O247" i="35"/>
  <c r="S247" i="35"/>
  <c r="S199" i="35"/>
  <c r="O199" i="35"/>
  <c r="O227" i="35"/>
  <c r="S227" i="35"/>
  <c r="S137" i="35"/>
  <c r="O137" i="35"/>
  <c r="S245" i="35"/>
  <c r="O245" i="35"/>
  <c r="S268" i="35"/>
  <c r="O268" i="35"/>
  <c r="O183" i="35"/>
  <c r="S183" i="35"/>
  <c r="O206" i="35"/>
  <c r="S206" i="35"/>
  <c r="O203" i="35"/>
  <c r="S203" i="35"/>
  <c r="S196" i="35"/>
  <c r="O196" i="35"/>
  <c r="O207" i="35"/>
  <c r="S207" i="35"/>
  <c r="S205" i="35"/>
  <c r="O205" i="35"/>
  <c r="S170" i="35"/>
  <c r="O170" i="35"/>
  <c r="O182" i="35"/>
  <c r="S182" i="35"/>
  <c r="S143" i="35"/>
  <c r="O143" i="35"/>
  <c r="S202" i="35"/>
  <c r="O202" i="35"/>
  <c r="S244" i="35"/>
  <c r="O244" i="35"/>
  <c r="S147" i="35"/>
  <c r="O147" i="35"/>
  <c r="O156" i="35"/>
  <c r="S156" i="35"/>
  <c r="S226" i="35"/>
  <c r="O226" i="35"/>
  <c r="S139" i="35"/>
  <c r="O139" i="35"/>
  <c r="S265" i="35"/>
  <c r="O265" i="35"/>
  <c r="S149" i="35"/>
  <c r="O149" i="35"/>
  <c r="Q238" i="35"/>
  <c r="Q259" i="35"/>
  <c r="Q178" i="35"/>
  <c r="Q211" i="35"/>
  <c r="S24" i="35"/>
  <c r="R26" i="9"/>
  <c r="Q20" i="14"/>
  <c r="S58" i="14"/>
  <c r="R33" i="8"/>
  <c r="R27" i="9"/>
  <c r="Q109" i="8"/>
  <c r="R99" i="9"/>
  <c r="Q89" i="14"/>
  <c r="Q115" i="14"/>
  <c r="R41" i="9"/>
  <c r="R60" i="14"/>
  <c r="Q42" i="14"/>
  <c r="S38" i="8"/>
  <c r="S30" i="8"/>
  <c r="S41" i="9"/>
  <c r="R119" i="14"/>
  <c r="Q5" i="23"/>
  <c r="O6" i="35"/>
  <c r="R44" i="35"/>
  <c r="Q39" i="9"/>
  <c r="R8" i="35"/>
  <c r="S37" i="36"/>
  <c r="Q83" i="9"/>
  <c r="Q35" i="8"/>
  <c r="O29" i="8"/>
  <c r="Q36" i="8"/>
  <c r="R32" i="8"/>
  <c r="Q32" i="8"/>
  <c r="O39" i="9"/>
  <c r="Q28" i="9"/>
  <c r="N27" i="36"/>
  <c r="S41" i="36"/>
  <c r="R21" i="35"/>
  <c r="Q12" i="35"/>
  <c r="Q27" i="35"/>
  <c r="S31" i="35"/>
  <c r="Q31" i="35"/>
  <c r="Q26" i="35"/>
  <c r="N13" i="35"/>
  <c r="Q41" i="9"/>
  <c r="O24" i="35"/>
  <c r="N7" i="35"/>
  <c r="N12" i="35"/>
  <c r="S32" i="8"/>
  <c r="Q30" i="9"/>
  <c r="R26" i="36"/>
  <c r="Q15" i="35"/>
  <c r="N27" i="35"/>
  <c r="R43" i="8"/>
  <c r="M24" i="12" s="1"/>
  <c r="S24" i="12" s="1"/>
  <c r="R37" i="9"/>
  <c r="R28" i="9"/>
  <c r="R4" i="3"/>
  <c r="Q6" i="23"/>
  <c r="Q43" i="36"/>
  <c r="L4" i="12" s="1"/>
  <c r="R4" i="12" s="1"/>
  <c r="S15" i="35"/>
  <c r="S32" i="35"/>
  <c r="Q33" i="36"/>
  <c r="R24" i="35"/>
  <c r="R44" i="8"/>
  <c r="S41" i="8"/>
  <c r="S5" i="35"/>
  <c r="R35" i="8"/>
  <c r="O5" i="35"/>
  <c r="R34" i="36"/>
  <c r="S34" i="9"/>
  <c r="R30" i="9"/>
  <c r="R29" i="8"/>
  <c r="S29" i="9"/>
  <c r="S26" i="8"/>
  <c r="Q29" i="8"/>
  <c r="Q34" i="8"/>
  <c r="R25" i="8"/>
  <c r="R31" i="9"/>
  <c r="Q40" i="8"/>
  <c r="Q10" i="35"/>
  <c r="O5" i="39"/>
  <c r="R40" i="35"/>
  <c r="S33" i="36"/>
  <c r="S39" i="35"/>
  <c r="Q44" i="35"/>
  <c r="Q19" i="35"/>
  <c r="Q37" i="35"/>
  <c r="Q8" i="35"/>
  <c r="R31" i="35"/>
  <c r="Q33" i="35"/>
  <c r="Q9" i="35"/>
  <c r="S40" i="35"/>
  <c r="Q36" i="36"/>
  <c r="R11" i="35"/>
  <c r="Q29" i="35"/>
  <c r="S27" i="8"/>
  <c r="R32" i="9"/>
  <c r="Q26" i="9"/>
  <c r="O37" i="35"/>
  <c r="N31" i="35"/>
  <c r="R33" i="35"/>
  <c r="S33" i="35"/>
  <c r="O39" i="35"/>
  <c r="N8" i="35"/>
  <c r="N19" i="35"/>
  <c r="O8" i="35"/>
  <c r="R39" i="36"/>
  <c r="N20" i="35"/>
  <c r="S35" i="36"/>
  <c r="Q41" i="35"/>
  <c r="Q35" i="36"/>
  <c r="R18" i="35"/>
  <c r="V5" i="41"/>
  <c r="S32" i="36"/>
  <c r="S31" i="8"/>
  <c r="S39" i="8"/>
  <c r="S32" i="9"/>
  <c r="R42" i="8"/>
  <c r="Q65" i="7"/>
  <c r="S26" i="9"/>
  <c r="Q37" i="9"/>
  <c r="Q25" i="9"/>
  <c r="Q26" i="8"/>
  <c r="O40" i="8"/>
  <c r="S45" i="8"/>
  <c r="Q40" i="9"/>
  <c r="S36" i="35"/>
  <c r="Q39" i="36"/>
  <c r="O44" i="35"/>
  <c r="Q5" i="35"/>
  <c r="Q35" i="35"/>
  <c r="S6" i="40"/>
  <c r="S13" i="35"/>
  <c r="R25" i="9"/>
  <c r="R32" i="36"/>
  <c r="S42" i="36"/>
  <c r="S10" i="35"/>
  <c r="O41" i="8"/>
  <c r="Q28" i="8"/>
  <c r="S36" i="9"/>
  <c r="O44" i="8"/>
  <c r="R43" i="9"/>
  <c r="M25" i="12" s="1"/>
  <c r="S25" i="12" s="1"/>
  <c r="R35" i="9"/>
  <c r="Q33" i="9"/>
  <c r="R29" i="35"/>
  <c r="N33" i="36"/>
  <c r="N5" i="35"/>
  <c r="Q25" i="8"/>
  <c r="R10" i="35"/>
  <c r="R37" i="36"/>
  <c r="R9" i="35"/>
  <c r="O33" i="36"/>
  <c r="R15" i="35"/>
  <c r="Q39" i="35"/>
  <c r="R38" i="35"/>
  <c r="R39" i="9"/>
  <c r="S20" i="35"/>
  <c r="S40" i="36"/>
  <c r="Q27" i="9"/>
  <c r="Q3" i="32"/>
  <c r="S43" i="35"/>
  <c r="N3" i="12" s="1"/>
  <c r="T3" i="12" s="1"/>
  <c r="N17" i="35"/>
  <c r="Q6" i="35"/>
  <c r="N24" i="35"/>
  <c r="Q21" i="35"/>
  <c r="R43" i="35"/>
  <c r="M3" i="12" s="1"/>
  <c r="S3" i="12" s="1"/>
  <c r="R28" i="35"/>
  <c r="S17" i="35"/>
  <c r="S19" i="35"/>
  <c r="Q42" i="35"/>
  <c r="Q43" i="8"/>
  <c r="L24" i="12" s="1"/>
  <c r="R24" i="12" s="1"/>
  <c r="R38" i="8"/>
  <c r="R36" i="35"/>
  <c r="O32" i="36"/>
  <c r="R32" i="35"/>
  <c r="S42" i="35"/>
  <c r="S27" i="36"/>
  <c r="S36" i="8"/>
  <c r="R36" i="8"/>
  <c r="Q29" i="9"/>
  <c r="Q43" i="9"/>
  <c r="L25" i="12" s="1"/>
  <c r="R25" i="12" s="1"/>
  <c r="S14" i="35"/>
  <c r="O32" i="35"/>
  <c r="N35" i="35"/>
  <c r="R14" i="35"/>
  <c r="S25" i="36"/>
  <c r="R16" i="35"/>
  <c r="R23" i="35"/>
  <c r="S29" i="35"/>
  <c r="R25" i="35"/>
  <c r="Q11" i="35"/>
  <c r="Q13" i="35"/>
  <c r="Q7" i="35"/>
  <c r="Q44" i="8"/>
  <c r="R33" i="9"/>
  <c r="R28" i="8"/>
  <c r="N44" i="8"/>
  <c r="S30" i="9"/>
  <c r="Q32" i="9"/>
  <c r="S38" i="35"/>
  <c r="S33" i="8"/>
  <c r="N39" i="8"/>
  <c r="S42" i="9"/>
  <c r="S44" i="9"/>
  <c r="Q87" i="7"/>
  <c r="O13" i="35"/>
  <c r="R41" i="35"/>
  <c r="N29" i="35"/>
  <c r="O17" i="35"/>
  <c r="Q43" i="35"/>
  <c r="L3" i="12" s="1"/>
  <c r="R3" i="12" s="1"/>
  <c r="R26" i="35"/>
  <c r="Q28" i="35"/>
  <c r="S28" i="35"/>
  <c r="O11" i="35"/>
  <c r="R37" i="35"/>
  <c r="R19" i="35"/>
  <c r="O21" i="35"/>
  <c r="S7" i="35"/>
  <c r="S26" i="35"/>
  <c r="R12" i="35"/>
  <c r="N16" i="35"/>
  <c r="S37" i="35"/>
  <c r="Q23" i="35"/>
  <c r="S27" i="35"/>
  <c r="N43" i="35"/>
  <c r="I3" i="12" s="1"/>
  <c r="O3" i="12" s="1"/>
  <c r="Q40" i="35"/>
  <c r="S11" i="35"/>
  <c r="Q17" i="35"/>
  <c r="Q25" i="35"/>
  <c r="S21" i="35"/>
  <c r="O7" i="35"/>
  <c r="S34" i="36"/>
  <c r="Q34" i="36"/>
  <c r="O37" i="36"/>
  <c r="S34" i="35"/>
  <c r="Q42" i="36"/>
  <c r="S12" i="35"/>
  <c r="R34" i="35"/>
  <c r="R27" i="35"/>
  <c r="S30" i="35"/>
  <c r="Q18" i="35"/>
  <c r="Q38" i="35"/>
  <c r="Q41" i="36"/>
  <c r="Q22" i="35"/>
  <c r="S33" i="9"/>
  <c r="R37" i="8"/>
  <c r="Q34" i="9"/>
  <c r="Q128" i="10"/>
  <c r="Q45" i="9"/>
  <c r="R34" i="8"/>
  <c r="S27" i="3"/>
  <c r="R80" i="7"/>
  <c r="Q35" i="9"/>
  <c r="R45" i="9"/>
  <c r="O20" i="35"/>
  <c r="O22" i="35"/>
  <c r="R41" i="36"/>
  <c r="Q30" i="36"/>
  <c r="Q30" i="35"/>
  <c r="N18" i="35"/>
  <c r="N38" i="35"/>
  <c r="S26" i="36"/>
  <c r="Q27" i="36"/>
  <c r="Q32" i="36"/>
  <c r="R22" i="35"/>
  <c r="S30" i="36"/>
  <c r="S41" i="35"/>
  <c r="S16" i="35"/>
  <c r="R29" i="36"/>
  <c r="Q32" i="35"/>
  <c r="N14" i="35"/>
  <c r="S18" i="35"/>
  <c r="R6" i="35"/>
  <c r="Q20" i="35"/>
  <c r="Q34" i="35"/>
  <c r="R42" i="35"/>
  <c r="Q24" i="35"/>
  <c r="Q16" i="35"/>
  <c r="S44" i="36"/>
  <c r="S7" i="39"/>
  <c r="Q40" i="36"/>
  <c r="R28" i="36"/>
  <c r="S43" i="9"/>
  <c r="N25" i="12" s="1"/>
  <c r="T25" i="12" s="1"/>
  <c r="R31" i="36"/>
  <c r="S22" i="35"/>
  <c r="N41" i="36"/>
  <c r="R30" i="36"/>
  <c r="Q26" i="36"/>
  <c r="R30" i="35"/>
  <c r="R33" i="36"/>
  <c r="R5" i="35"/>
  <c r="R35" i="35"/>
  <c r="Q36" i="35"/>
  <c r="N35" i="36"/>
  <c r="R25" i="36"/>
  <c r="R44" i="36"/>
  <c r="S39" i="9"/>
  <c r="S35" i="8"/>
  <c r="R38" i="9"/>
  <c r="Q31" i="8"/>
  <c r="S117" i="7"/>
  <c r="S35" i="35"/>
  <c r="S29" i="36"/>
  <c r="S23" i="35"/>
  <c r="S25" i="35"/>
  <c r="S39" i="36"/>
  <c r="N34" i="36"/>
  <c r="Q38" i="36"/>
  <c r="S31" i="36"/>
  <c r="N31" i="36"/>
  <c r="Q42" i="8"/>
  <c r="O25" i="8"/>
  <c r="S43" i="8"/>
  <c r="N24" i="12" s="1"/>
  <c r="T24" i="12" s="1"/>
  <c r="S40" i="8"/>
  <c r="Q39" i="8"/>
  <c r="S42" i="8"/>
  <c r="S31" i="9"/>
  <c r="R31" i="8"/>
  <c r="R40" i="9"/>
  <c r="S40" i="9"/>
  <c r="N38" i="8"/>
  <c r="R41" i="8"/>
  <c r="S28" i="9"/>
  <c r="Q44" i="9"/>
  <c r="Q36" i="9"/>
  <c r="Q42" i="9"/>
  <c r="R38" i="36"/>
  <c r="Q37" i="36"/>
  <c r="Q28" i="36"/>
  <c r="Q29" i="36"/>
  <c r="R42" i="36"/>
  <c r="S28" i="36"/>
  <c r="Q44" i="36"/>
  <c r="Q41" i="8"/>
  <c r="R34" i="9"/>
  <c r="O43" i="8"/>
  <c r="J24" i="12" s="1"/>
  <c r="P24" i="12" s="1"/>
  <c r="Q37" i="8"/>
  <c r="S34" i="8"/>
  <c r="R36" i="9"/>
  <c r="R40" i="8"/>
  <c r="R42" i="9"/>
  <c r="Q38" i="9"/>
  <c r="R40" i="36"/>
  <c r="S36" i="36"/>
  <c r="R43" i="36"/>
  <c r="M4" i="12" s="1"/>
  <c r="S4" i="12" s="1"/>
  <c r="S38" i="9"/>
  <c r="Q38" i="8"/>
  <c r="S27" i="9"/>
  <c r="S37" i="9"/>
  <c r="Q31" i="9"/>
  <c r="S46" i="8"/>
  <c r="S38" i="36"/>
  <c r="R36" i="36"/>
  <c r="R35" i="36"/>
  <c r="S43" i="36"/>
  <c r="N4" i="12" s="1"/>
  <c r="T4" i="12" s="1"/>
  <c r="R5" i="38"/>
  <c r="B3" i="11"/>
  <c r="D5" i="11"/>
  <c r="S44" i="35"/>
  <c r="V5" i="40"/>
  <c r="P5" i="40"/>
  <c r="L6" i="41"/>
  <c r="R6" i="41"/>
  <c r="O5" i="41"/>
  <c r="U5" i="41"/>
  <c r="T5" i="41"/>
  <c r="N5" i="41"/>
  <c r="S7" i="40"/>
  <c r="M7" i="40"/>
  <c r="U5" i="40"/>
  <c r="O5" i="40"/>
  <c r="P6" i="41"/>
  <c r="V6" i="41"/>
  <c r="M6" i="41"/>
  <c r="S6" i="41"/>
  <c r="T5" i="40"/>
  <c r="N5" i="40"/>
  <c r="R5" i="40"/>
  <c r="L5" i="40"/>
  <c r="Q5" i="40"/>
  <c r="K5" i="40"/>
  <c r="Q6" i="41"/>
  <c r="K6" i="41"/>
  <c r="R4" i="32"/>
  <c r="S34" i="38"/>
  <c r="N4" i="32"/>
  <c r="B4" i="11" s="1"/>
  <c r="S21" i="38"/>
  <c r="S10" i="38"/>
  <c r="Q3" i="3"/>
  <c r="O34" i="38"/>
  <c r="S5" i="38"/>
  <c r="S14" i="39"/>
  <c r="Q118" i="38"/>
  <c r="R31" i="7"/>
  <c r="O86" i="39"/>
  <c r="S86" i="39"/>
  <c r="O9" i="39"/>
  <c r="S9" i="39"/>
  <c r="O97" i="39"/>
  <c r="S97" i="39"/>
  <c r="N94" i="39"/>
  <c r="R94" i="39"/>
  <c r="Q94" i="39"/>
  <c r="R44" i="39"/>
  <c r="Q44" i="39"/>
  <c r="N44" i="39"/>
  <c r="Q89" i="39"/>
  <c r="N89" i="39"/>
  <c r="R89" i="39"/>
  <c r="R45" i="39"/>
  <c r="Q45" i="39"/>
  <c r="N45" i="39"/>
  <c r="Q47" i="39"/>
  <c r="R47" i="39"/>
  <c r="N47" i="39"/>
  <c r="R64" i="39"/>
  <c r="Q64" i="39"/>
  <c r="N64" i="39"/>
  <c r="Q61" i="39"/>
  <c r="N61" i="39"/>
  <c r="R61" i="39"/>
  <c r="Q102" i="39"/>
  <c r="R102" i="39"/>
  <c r="N102" i="39"/>
  <c r="O40" i="39"/>
  <c r="S40" i="39"/>
  <c r="S60" i="38"/>
  <c r="O60" i="38"/>
  <c r="S90" i="38"/>
  <c r="O90" i="38"/>
  <c r="N24" i="38"/>
  <c r="Q24" i="38"/>
  <c r="R24" i="38"/>
  <c r="N28" i="38"/>
  <c r="R28" i="38"/>
  <c r="Q28" i="38"/>
  <c r="R65" i="38"/>
  <c r="Q65" i="38"/>
  <c r="N65" i="38"/>
  <c r="N23" i="38"/>
  <c r="Q23" i="38"/>
  <c r="R23" i="38"/>
  <c r="N73" i="38"/>
  <c r="I37" i="12" s="1"/>
  <c r="O37" i="12" s="1"/>
  <c r="R73" i="38"/>
  <c r="M37" i="12" s="1"/>
  <c r="S37" i="12" s="1"/>
  <c r="Q73" i="38"/>
  <c r="L37" i="12" s="1"/>
  <c r="R37" i="12" s="1"/>
  <c r="R74" i="38"/>
  <c r="Q74" i="38"/>
  <c r="N74" i="38"/>
  <c r="Q87" i="38"/>
  <c r="R87" i="38"/>
  <c r="N87" i="38"/>
  <c r="S49" i="38"/>
  <c r="O49" i="38"/>
  <c r="O110" i="38"/>
  <c r="S110" i="38"/>
  <c r="O55" i="39"/>
  <c r="S55" i="39"/>
  <c r="S20" i="38"/>
  <c r="O20" i="38"/>
  <c r="S89" i="38"/>
  <c r="O89" i="38"/>
  <c r="S117" i="38"/>
  <c r="O117" i="38"/>
  <c r="S31" i="7"/>
  <c r="Q24" i="23"/>
  <c r="O133" i="39"/>
  <c r="S133" i="39"/>
  <c r="S67" i="39"/>
  <c r="O67" i="39"/>
  <c r="O81" i="39"/>
  <c r="S81" i="39"/>
  <c r="S129" i="39"/>
  <c r="O129" i="39"/>
  <c r="O53" i="39"/>
  <c r="S53" i="39"/>
  <c r="S83" i="39"/>
  <c r="O83" i="39"/>
  <c r="S60" i="39"/>
  <c r="O60" i="39"/>
  <c r="S102" i="39"/>
  <c r="O102" i="39"/>
  <c r="Q106" i="39"/>
  <c r="S106" i="39"/>
  <c r="O106" i="39"/>
  <c r="S42" i="39"/>
  <c r="O42" i="39"/>
  <c r="S116" i="39"/>
  <c r="O116" i="39"/>
  <c r="O17" i="39"/>
  <c r="S17" i="39"/>
  <c r="O38" i="39"/>
  <c r="S38" i="39"/>
  <c r="O46" i="39"/>
  <c r="S46" i="39"/>
  <c r="S120" i="39"/>
  <c r="O120" i="39"/>
  <c r="O95" i="39"/>
  <c r="S95" i="39"/>
  <c r="O132" i="39"/>
  <c r="S132" i="39"/>
  <c r="N110" i="39"/>
  <c r="Q110" i="39"/>
  <c r="R110" i="39"/>
  <c r="R9" i="39"/>
  <c r="N9" i="39"/>
  <c r="Q9" i="39"/>
  <c r="N58" i="39"/>
  <c r="R58" i="39"/>
  <c r="Q58" i="39"/>
  <c r="Q81" i="39"/>
  <c r="N81" i="39"/>
  <c r="R81" i="39"/>
  <c r="Q40" i="39"/>
  <c r="N40" i="39"/>
  <c r="R40" i="39"/>
  <c r="R26" i="39"/>
  <c r="N26" i="39"/>
  <c r="Q26" i="39"/>
  <c r="N15" i="39"/>
  <c r="Q15" i="39"/>
  <c r="R15" i="39"/>
  <c r="Q14" i="39"/>
  <c r="R14" i="39"/>
  <c r="N14" i="39"/>
  <c r="Q70" i="39"/>
  <c r="R70" i="39"/>
  <c r="N70" i="39"/>
  <c r="R30" i="39"/>
  <c r="N30" i="39"/>
  <c r="Q30" i="39"/>
  <c r="R120" i="39"/>
  <c r="Q120" i="39"/>
  <c r="N120" i="39"/>
  <c r="N86" i="39"/>
  <c r="Q86" i="39"/>
  <c r="R86" i="39"/>
  <c r="N123" i="39"/>
  <c r="Q123" i="39"/>
  <c r="R123" i="39"/>
  <c r="N104" i="39"/>
  <c r="Q104" i="39"/>
  <c r="R104" i="39"/>
  <c r="N114" i="39"/>
  <c r="Q114" i="39"/>
  <c r="R114" i="39"/>
  <c r="R80" i="39"/>
  <c r="N80" i="39"/>
  <c r="Q80" i="39"/>
  <c r="Q98" i="39"/>
  <c r="N98" i="39"/>
  <c r="R98" i="39"/>
  <c r="Q122" i="39"/>
  <c r="N122" i="39"/>
  <c r="R122" i="39"/>
  <c r="Q72" i="39"/>
  <c r="N72" i="39"/>
  <c r="R72" i="39"/>
  <c r="R24" i="39"/>
  <c r="N24" i="39"/>
  <c r="Q24" i="39"/>
  <c r="R22" i="39"/>
  <c r="Q22" i="39"/>
  <c r="N22" i="39"/>
  <c r="N97" i="39"/>
  <c r="Q97" i="39"/>
  <c r="R97" i="39"/>
  <c r="N118" i="39"/>
  <c r="Q118" i="39"/>
  <c r="R118" i="39"/>
  <c r="N119" i="39"/>
  <c r="R119" i="39"/>
  <c r="Q119" i="39"/>
  <c r="N7" i="39"/>
  <c r="R7" i="39"/>
  <c r="Q7" i="39"/>
  <c r="R46" i="39"/>
  <c r="N46" i="39"/>
  <c r="Q46" i="39"/>
  <c r="Q91" i="39"/>
  <c r="N91" i="39"/>
  <c r="R91" i="39"/>
  <c r="R62" i="39"/>
  <c r="N62" i="39"/>
  <c r="Q62" i="39"/>
  <c r="Q79" i="39"/>
  <c r="N79" i="39"/>
  <c r="R79" i="39"/>
  <c r="N19" i="39"/>
  <c r="R19" i="39"/>
  <c r="O103" i="39"/>
  <c r="S103" i="39"/>
  <c r="O10" i="39"/>
  <c r="S10" i="39"/>
  <c r="O58" i="39"/>
  <c r="S58" i="39"/>
  <c r="O72" i="39"/>
  <c r="S72" i="39"/>
  <c r="O34" i="39"/>
  <c r="S34" i="39"/>
  <c r="S41" i="39"/>
  <c r="O41" i="39"/>
  <c r="O47" i="39"/>
  <c r="S47" i="39"/>
  <c r="S76" i="39"/>
  <c r="O76" i="39"/>
  <c r="Q108" i="39"/>
  <c r="O108" i="39"/>
  <c r="S108" i="39"/>
  <c r="O127" i="39"/>
  <c r="S127" i="39"/>
  <c r="S107" i="39"/>
  <c r="O107" i="39"/>
  <c r="S7" i="38"/>
  <c r="N94" i="38"/>
  <c r="Q94" i="38"/>
  <c r="R94" i="38"/>
  <c r="S33" i="39"/>
  <c r="O33" i="39"/>
  <c r="S89" i="39"/>
  <c r="O89" i="39"/>
  <c r="O15" i="38"/>
  <c r="S15" i="38"/>
  <c r="O80" i="38"/>
  <c r="S80" i="38"/>
  <c r="O63" i="38"/>
  <c r="S63" i="38"/>
  <c r="O78" i="38"/>
  <c r="S78" i="38"/>
  <c r="S6" i="38"/>
  <c r="O61" i="39"/>
  <c r="S61" i="39"/>
  <c r="O67" i="38"/>
  <c r="S67" i="38"/>
  <c r="N110" i="38"/>
  <c r="Q110" i="38"/>
  <c r="R110" i="38"/>
  <c r="N115" i="38"/>
  <c r="R115" i="38"/>
  <c r="Q115" i="38"/>
  <c r="R78" i="38"/>
  <c r="Q78" i="38"/>
  <c r="N78" i="38"/>
  <c r="Q42" i="38"/>
  <c r="R42" i="38"/>
  <c r="N42" i="38"/>
  <c r="N44" i="38"/>
  <c r="Q44" i="38"/>
  <c r="R44" i="38"/>
  <c r="N12" i="38"/>
  <c r="Q12" i="38"/>
  <c r="R12" i="38"/>
  <c r="N11" i="38"/>
  <c r="R11" i="38"/>
  <c r="Q36" i="38"/>
  <c r="R36" i="38"/>
  <c r="N36" i="38"/>
  <c r="R37" i="38"/>
  <c r="N37" i="38"/>
  <c r="Q37" i="38"/>
  <c r="N69" i="38"/>
  <c r="Q69" i="38"/>
  <c r="R69" i="38"/>
  <c r="R116" i="38"/>
  <c r="N116" i="38"/>
  <c r="Q116" i="38"/>
  <c r="R16" i="38"/>
  <c r="N16" i="38"/>
  <c r="Q16" i="38"/>
  <c r="R130" i="38"/>
  <c r="N130" i="38"/>
  <c r="Q130" i="38"/>
  <c r="R119" i="38"/>
  <c r="Q119" i="38"/>
  <c r="N119" i="38"/>
  <c r="Q62" i="38"/>
  <c r="R62" i="38"/>
  <c r="N62" i="38"/>
  <c r="R126" i="38"/>
  <c r="Q126" i="38"/>
  <c r="N126" i="38"/>
  <c r="N76" i="38"/>
  <c r="Q76" i="38"/>
  <c r="R76" i="38"/>
  <c r="N32" i="38"/>
  <c r="Q32" i="38"/>
  <c r="R32" i="38"/>
  <c r="Q38" i="38"/>
  <c r="R38" i="38"/>
  <c r="N38" i="38"/>
  <c r="R86" i="38"/>
  <c r="N86" i="38"/>
  <c r="Q86" i="38"/>
  <c r="N19" i="38"/>
  <c r="Q19" i="38"/>
  <c r="R19" i="38"/>
  <c r="N52" i="38"/>
  <c r="Q52" i="38"/>
  <c r="R52" i="38"/>
  <c r="Q88" i="38"/>
  <c r="R88" i="38"/>
  <c r="N88" i="38"/>
  <c r="N107" i="38"/>
  <c r="R107" i="38"/>
  <c r="Q107" i="38"/>
  <c r="R63" i="38"/>
  <c r="N63" i="38"/>
  <c r="Q63" i="38"/>
  <c r="Q99" i="38"/>
  <c r="R99" i="38"/>
  <c r="N99" i="38"/>
  <c r="N96" i="38"/>
  <c r="Q96" i="38"/>
  <c r="R96" i="38"/>
  <c r="N46" i="38"/>
  <c r="R46" i="38"/>
  <c r="Q46" i="38"/>
  <c r="Q80" i="38"/>
  <c r="N80" i="38"/>
  <c r="R80" i="38"/>
  <c r="Q83" i="38"/>
  <c r="N83" i="38"/>
  <c r="R83" i="38"/>
  <c r="N26" i="38"/>
  <c r="Q26" i="38"/>
  <c r="R26" i="38"/>
  <c r="N90" i="38"/>
  <c r="Q90" i="38"/>
  <c r="R90" i="38"/>
  <c r="Q47" i="38"/>
  <c r="R47" i="38"/>
  <c r="N47" i="38"/>
  <c r="N54" i="38"/>
  <c r="R54" i="38"/>
  <c r="Q54" i="38"/>
  <c r="N55" i="38"/>
  <c r="R55" i="38"/>
  <c r="Q55" i="38"/>
  <c r="O121" i="39"/>
  <c r="S121" i="39"/>
  <c r="S26" i="39"/>
  <c r="O26" i="39"/>
  <c r="O71" i="38"/>
  <c r="S71" i="38"/>
  <c r="S8" i="38"/>
  <c r="R84" i="38"/>
  <c r="N84" i="38"/>
  <c r="Q84" i="38"/>
  <c r="O59" i="38"/>
  <c r="S59" i="38"/>
  <c r="S124" i="38"/>
  <c r="O124" i="38"/>
  <c r="Q39" i="38"/>
  <c r="O39" i="38"/>
  <c r="S39" i="38"/>
  <c r="S82" i="38"/>
  <c r="O82" i="38"/>
  <c r="S9" i="38"/>
  <c r="O129" i="38"/>
  <c r="S129" i="38"/>
  <c r="S77" i="38"/>
  <c r="O77" i="38"/>
  <c r="O56" i="38"/>
  <c r="S56" i="38"/>
  <c r="O31" i="38"/>
  <c r="S31" i="38"/>
  <c r="S68" i="38"/>
  <c r="O68" i="38"/>
  <c r="O114" i="38"/>
  <c r="S114" i="38"/>
  <c r="O62" i="38"/>
  <c r="S62" i="38"/>
  <c r="S50" i="38"/>
  <c r="O50" i="38"/>
  <c r="S24" i="38"/>
  <c r="O24" i="38"/>
  <c r="O131" i="38"/>
  <c r="S131" i="38"/>
  <c r="S61" i="38"/>
  <c r="O61" i="38"/>
  <c r="S58" i="38"/>
  <c r="O58" i="38"/>
  <c r="S113" i="38"/>
  <c r="O113" i="38"/>
  <c r="O132" i="38"/>
  <c r="S132" i="38"/>
  <c r="S36" i="38"/>
  <c r="O36" i="38"/>
  <c r="O69" i="38"/>
  <c r="S69" i="38"/>
  <c r="N103" i="38"/>
  <c r="R103" i="38"/>
  <c r="Q103" i="38"/>
  <c r="O32" i="39"/>
  <c r="S32" i="39"/>
  <c r="S101" i="39"/>
  <c r="O101" i="39"/>
  <c r="S123" i="38"/>
  <c r="R118" i="38"/>
  <c r="O30" i="39"/>
  <c r="S30" i="39"/>
  <c r="O105" i="39"/>
  <c r="S105" i="39"/>
  <c r="S20" i="39"/>
  <c r="O20" i="39"/>
  <c r="Q111" i="39"/>
  <c r="R111" i="39"/>
  <c r="N111" i="39"/>
  <c r="R57" i="39"/>
  <c r="Q57" i="39"/>
  <c r="N57" i="39"/>
  <c r="R101" i="39"/>
  <c r="N101" i="39"/>
  <c r="Q101" i="39"/>
  <c r="R112" i="39"/>
  <c r="Q112" i="39"/>
  <c r="N112" i="39"/>
  <c r="N59" i="39"/>
  <c r="R59" i="39"/>
  <c r="Q59" i="39"/>
  <c r="N53" i="39"/>
  <c r="R53" i="39"/>
  <c r="Q53" i="39"/>
  <c r="N126" i="39"/>
  <c r="Q126" i="39"/>
  <c r="R126" i="39"/>
  <c r="R128" i="39"/>
  <c r="Q128" i="39"/>
  <c r="N128" i="39"/>
  <c r="Q103" i="39"/>
  <c r="R103" i="39"/>
  <c r="N103" i="39"/>
  <c r="N63" i="39"/>
  <c r="Q63" i="39"/>
  <c r="R63" i="39"/>
  <c r="O11" i="39"/>
  <c r="S11" i="39"/>
  <c r="O80" i="39"/>
  <c r="S80" i="39"/>
  <c r="S62" i="39"/>
  <c r="O62" i="39"/>
  <c r="O65" i="38"/>
  <c r="S65" i="38"/>
  <c r="Q102" i="38"/>
  <c r="O102" i="38"/>
  <c r="S102" i="38"/>
  <c r="O74" i="39"/>
  <c r="S74" i="39"/>
  <c r="N79" i="38"/>
  <c r="R79" i="38"/>
  <c r="Q79" i="38"/>
  <c r="N9" i="38"/>
  <c r="R9" i="38"/>
  <c r="Q9" i="38"/>
  <c r="N10" i="38"/>
  <c r="R10" i="38"/>
  <c r="Q10" i="38"/>
  <c r="Q132" i="38"/>
  <c r="R132" i="38"/>
  <c r="N132" i="38"/>
  <c r="R97" i="38"/>
  <c r="Q97" i="38"/>
  <c r="N97" i="38"/>
  <c r="N35" i="38"/>
  <c r="Q35" i="38"/>
  <c r="R35" i="38"/>
  <c r="R34" i="38"/>
  <c r="Q34" i="38"/>
  <c r="N34" i="38"/>
  <c r="N66" i="38"/>
  <c r="Q66" i="38"/>
  <c r="R66" i="38"/>
  <c r="Q57" i="38"/>
  <c r="R57" i="38"/>
  <c r="N57" i="38"/>
  <c r="R22" i="38"/>
  <c r="Q22" i="38"/>
  <c r="N22" i="38"/>
  <c r="O99" i="38"/>
  <c r="S99" i="38"/>
  <c r="O83" i="38"/>
  <c r="S83" i="38"/>
  <c r="S52" i="38"/>
  <c r="O52" i="38"/>
  <c r="Q11" i="38"/>
  <c r="S11" i="38"/>
  <c r="O11" i="38"/>
  <c r="O100" i="38"/>
  <c r="S100" i="38"/>
  <c r="S74" i="10"/>
  <c r="O49" i="39"/>
  <c r="S49" i="39"/>
  <c r="O57" i="39"/>
  <c r="S57" i="39"/>
  <c r="S16" i="39"/>
  <c r="O16" i="39"/>
  <c r="O131" i="39"/>
  <c r="S131" i="39"/>
  <c r="O119" i="39"/>
  <c r="S119" i="39"/>
  <c r="S66" i="39"/>
  <c r="O66" i="39"/>
  <c r="O63" i="39"/>
  <c r="S63" i="39"/>
  <c r="S39" i="39"/>
  <c r="O39" i="39"/>
  <c r="O51" i="39"/>
  <c r="S51" i="39"/>
  <c r="O124" i="39"/>
  <c r="S124" i="39"/>
  <c r="O122" i="39"/>
  <c r="S122" i="39"/>
  <c r="S98" i="39"/>
  <c r="O98" i="39"/>
  <c r="S27" i="39"/>
  <c r="O27" i="39"/>
  <c r="O6" i="39"/>
  <c r="S6" i="39"/>
  <c r="S79" i="39"/>
  <c r="O79" i="39"/>
  <c r="O59" i="39"/>
  <c r="S59" i="39"/>
  <c r="O45" i="39"/>
  <c r="S45" i="39"/>
  <c r="S92" i="39"/>
  <c r="O92" i="39"/>
  <c r="N23" i="39"/>
  <c r="R23" i="39"/>
  <c r="Q23" i="39"/>
  <c r="R41" i="39"/>
  <c r="Q41" i="39"/>
  <c r="N41" i="39"/>
  <c r="N21" i="39"/>
  <c r="Q21" i="39"/>
  <c r="R21" i="39"/>
  <c r="Q49" i="39"/>
  <c r="N49" i="39"/>
  <c r="R49" i="39"/>
  <c r="N18" i="39"/>
  <c r="R18" i="39"/>
  <c r="Q18" i="39"/>
  <c r="Q16" i="39"/>
  <c r="N16" i="39"/>
  <c r="R16" i="39"/>
  <c r="N29" i="39"/>
  <c r="Q29" i="39"/>
  <c r="R29" i="39"/>
  <c r="Q100" i="39"/>
  <c r="N100" i="39"/>
  <c r="R100" i="39"/>
  <c r="R60" i="39"/>
  <c r="N60" i="39"/>
  <c r="Q60" i="39"/>
  <c r="Q39" i="39"/>
  <c r="N39" i="39"/>
  <c r="R39" i="39"/>
  <c r="R50" i="39"/>
  <c r="Q50" i="39"/>
  <c r="N50" i="39"/>
  <c r="N67" i="39"/>
  <c r="R67" i="39"/>
  <c r="Q67" i="39"/>
  <c r="N71" i="39"/>
  <c r="Q71" i="39"/>
  <c r="R71" i="39"/>
  <c r="Q34" i="39"/>
  <c r="R34" i="39"/>
  <c r="N34" i="39"/>
  <c r="Q33" i="39"/>
  <c r="R33" i="39"/>
  <c r="N33" i="39"/>
  <c r="R25" i="39"/>
  <c r="Q25" i="39"/>
  <c r="N25" i="39"/>
  <c r="N69" i="39"/>
  <c r="R69" i="39"/>
  <c r="Q69" i="39"/>
  <c r="R11" i="39"/>
  <c r="Q11" i="39"/>
  <c r="N11" i="39"/>
  <c r="R133" i="39"/>
  <c r="Q133" i="39"/>
  <c r="N133" i="39"/>
  <c r="R65" i="39"/>
  <c r="Q65" i="39"/>
  <c r="N65" i="39"/>
  <c r="N115" i="39"/>
  <c r="R115" i="39"/>
  <c r="Q115" i="39"/>
  <c r="Q31" i="39"/>
  <c r="R31" i="39"/>
  <c r="N31" i="39"/>
  <c r="Q32" i="39"/>
  <c r="N32" i="39"/>
  <c r="R32" i="39"/>
  <c r="R99" i="39"/>
  <c r="Q99" i="39"/>
  <c r="N99" i="39"/>
  <c r="Q121" i="39"/>
  <c r="R121" i="39"/>
  <c r="N121" i="39"/>
  <c r="Q84" i="39"/>
  <c r="R84" i="39"/>
  <c r="N84" i="39"/>
  <c r="Q130" i="39"/>
  <c r="R130" i="39"/>
  <c r="N130" i="39"/>
  <c r="Q74" i="39"/>
  <c r="R74" i="39"/>
  <c r="N74" i="39"/>
  <c r="R96" i="39"/>
  <c r="Q96" i="39"/>
  <c r="N96" i="39"/>
  <c r="Q113" i="39"/>
  <c r="R113" i="39"/>
  <c r="N113" i="39"/>
  <c r="Q95" i="39"/>
  <c r="R95" i="39"/>
  <c r="N95" i="39"/>
  <c r="Q35" i="39"/>
  <c r="R35" i="39"/>
  <c r="N35" i="39"/>
  <c r="N88" i="39"/>
  <c r="R88" i="39"/>
  <c r="Q88" i="39"/>
  <c r="O85" i="39"/>
  <c r="S85" i="39"/>
  <c r="O50" i="39"/>
  <c r="S50" i="39"/>
  <c r="O12" i="39"/>
  <c r="S12" i="39"/>
  <c r="O109" i="39"/>
  <c r="S109" i="39"/>
  <c r="S87" i="39"/>
  <c r="O87" i="39"/>
  <c r="S88" i="39"/>
  <c r="O88" i="39"/>
  <c r="O15" i="39"/>
  <c r="S15" i="39"/>
  <c r="O78" i="39"/>
  <c r="S78" i="39"/>
  <c r="S56" i="39"/>
  <c r="O56" i="39"/>
  <c r="O41" i="38"/>
  <c r="S41" i="38"/>
  <c r="S101" i="38"/>
  <c r="O101" i="38"/>
  <c r="S91" i="38"/>
  <c r="O91" i="38"/>
  <c r="Q27" i="38"/>
  <c r="S27" i="38"/>
  <c r="O27" i="38"/>
  <c r="S112" i="39"/>
  <c r="O112" i="39"/>
  <c r="S126" i="38"/>
  <c r="O126" i="38"/>
  <c r="O97" i="38"/>
  <c r="S97" i="38"/>
  <c r="N6" i="38"/>
  <c r="Q6" i="38"/>
  <c r="R6" i="38"/>
  <c r="Q71" i="38"/>
  <c r="N71" i="38"/>
  <c r="R71" i="38"/>
  <c r="R131" i="38"/>
  <c r="N131" i="38"/>
  <c r="Q131" i="38"/>
  <c r="R58" i="38"/>
  <c r="N58" i="38"/>
  <c r="Q58" i="38"/>
  <c r="Q124" i="38"/>
  <c r="N124" i="38"/>
  <c r="R124" i="38"/>
  <c r="R106" i="38"/>
  <c r="Q106" i="38"/>
  <c r="N106" i="38"/>
  <c r="R68" i="38"/>
  <c r="Q68" i="38"/>
  <c r="N68" i="38"/>
  <c r="R95" i="38"/>
  <c r="Q95" i="38"/>
  <c r="N95" i="38"/>
  <c r="N111" i="38"/>
  <c r="Q111" i="38"/>
  <c r="R111" i="38"/>
  <c r="R125" i="38"/>
  <c r="Q125" i="38"/>
  <c r="N125" i="38"/>
  <c r="N51" i="38"/>
  <c r="Q51" i="38"/>
  <c r="R51" i="38"/>
  <c r="Q100" i="38"/>
  <c r="R100" i="38"/>
  <c r="N100" i="38"/>
  <c r="N33" i="38"/>
  <c r="R33" i="38"/>
  <c r="Q33" i="38"/>
  <c r="N67" i="38"/>
  <c r="Q67" i="38"/>
  <c r="R67" i="38"/>
  <c r="N15" i="38"/>
  <c r="Q15" i="38"/>
  <c r="R15" i="38"/>
  <c r="N45" i="38"/>
  <c r="Q45" i="38"/>
  <c r="R45" i="38"/>
  <c r="Q112" i="38"/>
  <c r="R112" i="38"/>
  <c r="N112" i="38"/>
  <c r="N50" i="38"/>
  <c r="Q50" i="38"/>
  <c r="R50" i="38"/>
  <c r="R85" i="38"/>
  <c r="Q85" i="38"/>
  <c r="N85" i="38"/>
  <c r="N39" i="38"/>
  <c r="R39" i="38"/>
  <c r="N17" i="38"/>
  <c r="R17" i="38"/>
  <c r="N30" i="38"/>
  <c r="R30" i="38"/>
  <c r="Q30" i="38"/>
  <c r="N48" i="38"/>
  <c r="Q48" i="38"/>
  <c r="R48" i="38"/>
  <c r="Q70" i="38"/>
  <c r="N70" i="38"/>
  <c r="R70" i="38"/>
  <c r="Q121" i="38"/>
  <c r="N121" i="38"/>
  <c r="R121" i="38"/>
  <c r="N56" i="38"/>
  <c r="Q56" i="38"/>
  <c r="R56" i="38"/>
  <c r="S123" i="39"/>
  <c r="O123" i="39"/>
  <c r="O24" i="39"/>
  <c r="S24" i="39"/>
  <c r="S118" i="39"/>
  <c r="O118" i="39"/>
  <c r="O121" i="38"/>
  <c r="S121" i="38"/>
  <c r="O98" i="38"/>
  <c r="S98" i="38"/>
  <c r="O54" i="38"/>
  <c r="S54" i="38"/>
  <c r="O44" i="38"/>
  <c r="S44" i="38"/>
  <c r="S38" i="38"/>
  <c r="S118" i="38"/>
  <c r="O118" i="38"/>
  <c r="S70" i="38"/>
  <c r="O70" i="38"/>
  <c r="O105" i="38"/>
  <c r="S105" i="38"/>
  <c r="O128" i="38"/>
  <c r="S128" i="38"/>
  <c r="O111" i="38"/>
  <c r="S111" i="38"/>
  <c r="S125" i="38"/>
  <c r="O125" i="38"/>
  <c r="S74" i="38"/>
  <c r="O74" i="38"/>
  <c r="S57" i="38"/>
  <c r="O57" i="38"/>
  <c r="S14" i="38"/>
  <c r="O14" i="38"/>
  <c r="S103" i="38"/>
  <c r="O103" i="38"/>
  <c r="S79" i="38"/>
  <c r="O79" i="38"/>
  <c r="O84" i="38"/>
  <c r="S84" i="38"/>
  <c r="O73" i="38"/>
  <c r="J37" i="12" s="1"/>
  <c r="P37" i="12" s="1"/>
  <c r="S73" i="38"/>
  <c r="N37" i="12" s="1"/>
  <c r="T37" i="12" s="1"/>
  <c r="O55" i="38"/>
  <c r="S55" i="38"/>
  <c r="O33" i="38"/>
  <c r="S33" i="38"/>
  <c r="S119" i="38"/>
  <c r="O119" i="38"/>
  <c r="S93" i="38"/>
  <c r="O93" i="38"/>
  <c r="S19" i="38"/>
  <c r="O19" i="38"/>
  <c r="Q40" i="38"/>
  <c r="O40" i="38"/>
  <c r="S40" i="38"/>
  <c r="O104" i="38"/>
  <c r="S104" i="38"/>
  <c r="O32" i="38"/>
  <c r="S32" i="38"/>
  <c r="S72" i="38"/>
  <c r="O72" i="38"/>
  <c r="O13" i="38"/>
  <c r="S13" i="38"/>
  <c r="S17" i="38"/>
  <c r="S90" i="39"/>
  <c r="O29" i="39"/>
  <c r="S29" i="39"/>
  <c r="S82" i="39"/>
  <c r="O82" i="39"/>
  <c r="O64" i="39"/>
  <c r="S64" i="39"/>
  <c r="S115" i="39"/>
  <c r="O115" i="39"/>
  <c r="N43" i="39"/>
  <c r="I15" i="12" s="1"/>
  <c r="O15" i="12" s="1"/>
  <c r="R43" i="39"/>
  <c r="M15" i="12" s="1"/>
  <c r="S15" i="12" s="1"/>
  <c r="Q43" i="39"/>
  <c r="L15" i="12" s="1"/>
  <c r="R15" i="12" s="1"/>
  <c r="N82" i="39"/>
  <c r="Q82" i="39"/>
  <c r="R82" i="39"/>
  <c r="R12" i="39"/>
  <c r="Q12" i="39"/>
  <c r="N12" i="39"/>
  <c r="N77" i="39"/>
  <c r="R77" i="39"/>
  <c r="Q77" i="39"/>
  <c r="N54" i="39"/>
  <c r="R54" i="39"/>
  <c r="Q54" i="39"/>
  <c r="R116" i="39"/>
  <c r="Q116" i="39"/>
  <c r="N116" i="39"/>
  <c r="R68" i="39"/>
  <c r="Q68" i="39"/>
  <c r="N68" i="39"/>
  <c r="N5" i="39"/>
  <c r="R5" i="39"/>
  <c r="Q5" i="39"/>
  <c r="R48" i="39"/>
  <c r="N48" i="39"/>
  <c r="Q48" i="39"/>
  <c r="R117" i="39"/>
  <c r="N117" i="39"/>
  <c r="Q117" i="39"/>
  <c r="N124" i="39"/>
  <c r="R124" i="39"/>
  <c r="Q124" i="39"/>
  <c r="Q38" i="39"/>
  <c r="R38" i="39"/>
  <c r="N38" i="39"/>
  <c r="N75" i="39"/>
  <c r="Q75" i="39"/>
  <c r="R75" i="39"/>
  <c r="N10" i="39"/>
  <c r="Q10" i="39"/>
  <c r="R10" i="39"/>
  <c r="S93" i="39"/>
  <c r="O93" i="39"/>
  <c r="S35" i="39"/>
  <c r="O35" i="39"/>
  <c r="S8" i="39"/>
  <c r="O8" i="39"/>
  <c r="N59" i="38"/>
  <c r="R59" i="38"/>
  <c r="Q59" i="38"/>
  <c r="S107" i="38"/>
  <c r="O107" i="38"/>
  <c r="O30" i="38"/>
  <c r="S30" i="38"/>
  <c r="R120" i="38"/>
  <c r="N120" i="38"/>
  <c r="Q120" i="38"/>
  <c r="N89" i="38"/>
  <c r="Q89" i="38"/>
  <c r="R89" i="38"/>
  <c r="N49" i="38"/>
  <c r="Q49" i="38"/>
  <c r="R49" i="38"/>
  <c r="R81" i="38"/>
  <c r="Q81" i="38"/>
  <c r="N81" i="38"/>
  <c r="N7" i="38"/>
  <c r="R7" i="38"/>
  <c r="Q7" i="38"/>
  <c r="Q101" i="38"/>
  <c r="N101" i="38"/>
  <c r="R101" i="38"/>
  <c r="Q123" i="38"/>
  <c r="N123" i="38"/>
  <c r="R123" i="38"/>
  <c r="S21" i="39"/>
  <c r="O21" i="39"/>
  <c r="O127" i="38"/>
  <c r="S127" i="38"/>
  <c r="O133" i="38"/>
  <c r="S133" i="38"/>
  <c r="O128" i="39"/>
  <c r="S128" i="39"/>
  <c r="O108" i="38"/>
  <c r="S108" i="38"/>
  <c r="S87" i="38"/>
  <c r="O87" i="38"/>
  <c r="S122" i="38"/>
  <c r="O122" i="38"/>
  <c r="S42" i="38"/>
  <c r="O42" i="38"/>
  <c r="O28" i="38"/>
  <c r="S28" i="38"/>
  <c r="O88" i="38"/>
  <c r="S88" i="38"/>
  <c r="O37" i="38"/>
  <c r="S37" i="38"/>
  <c r="S75" i="38"/>
  <c r="O75" i="38"/>
  <c r="S64" i="38"/>
  <c r="O64" i="38"/>
  <c r="O95" i="38"/>
  <c r="S95" i="38"/>
  <c r="O116" i="38"/>
  <c r="S116" i="38"/>
  <c r="R10" i="7"/>
  <c r="S3" i="3"/>
  <c r="Q6" i="26"/>
  <c r="O84" i="39"/>
  <c r="S84" i="39"/>
  <c r="S104" i="39"/>
  <c r="O104" i="39"/>
  <c r="S69" i="39"/>
  <c r="O69" i="39"/>
  <c r="O28" i="39"/>
  <c r="S28" i="39"/>
  <c r="S91" i="39"/>
  <c r="O91" i="39"/>
  <c r="Q19" i="39"/>
  <c r="O19" i="39"/>
  <c r="S19" i="39"/>
  <c r="S36" i="39"/>
  <c r="O36" i="39"/>
  <c r="Q3" i="41"/>
  <c r="T3" i="41"/>
  <c r="U3" i="41"/>
  <c r="F3" i="11" s="1"/>
  <c r="S99" i="39"/>
  <c r="O99" i="39"/>
  <c r="S37" i="39"/>
  <c r="O37" i="39"/>
  <c r="S31" i="39"/>
  <c r="O31" i="39"/>
  <c r="O110" i="39"/>
  <c r="S110" i="39"/>
  <c r="S71" i="39"/>
  <c r="O71" i="39"/>
  <c r="S75" i="39"/>
  <c r="O75" i="39"/>
  <c r="S73" i="39"/>
  <c r="N44" i="12" s="1"/>
  <c r="T44" i="12" s="1"/>
  <c r="O73" i="39"/>
  <c r="J44" i="12" s="1"/>
  <c r="P44" i="12" s="1"/>
  <c r="O111" i="39"/>
  <c r="S111" i="39"/>
  <c r="S94" i="39"/>
  <c r="O94" i="39"/>
  <c r="O48" i="39"/>
  <c r="S48" i="39"/>
  <c r="R93" i="39"/>
  <c r="Q93" i="39"/>
  <c r="N93" i="39"/>
  <c r="R17" i="39"/>
  <c r="Q17" i="39"/>
  <c r="N17" i="39"/>
  <c r="N108" i="39"/>
  <c r="R108" i="39"/>
  <c r="N78" i="39"/>
  <c r="Q78" i="39"/>
  <c r="R78" i="39"/>
  <c r="Q90" i="39"/>
  <c r="R90" i="39"/>
  <c r="N90" i="39"/>
  <c r="R107" i="39"/>
  <c r="N107" i="39"/>
  <c r="Q107" i="39"/>
  <c r="N129" i="39"/>
  <c r="R129" i="39"/>
  <c r="Q129" i="39"/>
  <c r="N105" i="39"/>
  <c r="R105" i="39"/>
  <c r="Q105" i="39"/>
  <c r="R109" i="39"/>
  <c r="N109" i="39"/>
  <c r="Q109" i="39"/>
  <c r="R56" i="39"/>
  <c r="N56" i="39"/>
  <c r="Q56" i="39"/>
  <c r="Q87" i="39"/>
  <c r="N87" i="39"/>
  <c r="R87" i="39"/>
  <c r="N106" i="39"/>
  <c r="R106" i="39"/>
  <c r="N8" i="39"/>
  <c r="R8" i="39"/>
  <c r="Q8" i="39"/>
  <c r="R51" i="39"/>
  <c r="Q51" i="39"/>
  <c r="N51" i="39"/>
  <c r="N55" i="39"/>
  <c r="R55" i="39"/>
  <c r="Q55" i="39"/>
  <c r="N92" i="39"/>
  <c r="R92" i="39"/>
  <c r="Q92" i="39"/>
  <c r="N125" i="39"/>
  <c r="R125" i="39"/>
  <c r="Q125" i="39"/>
  <c r="R85" i="39"/>
  <c r="Q85" i="39"/>
  <c r="N85" i="39"/>
  <c r="N37" i="39"/>
  <c r="R37" i="39"/>
  <c r="Q37" i="39"/>
  <c r="N132" i="39"/>
  <c r="Q132" i="39"/>
  <c r="R132" i="39"/>
  <c r="R127" i="39"/>
  <c r="N127" i="39"/>
  <c r="Q127" i="39"/>
  <c r="N73" i="39"/>
  <c r="I44" i="12" s="1"/>
  <c r="O44" i="12" s="1"/>
  <c r="Q73" i="39"/>
  <c r="L44" i="12" s="1"/>
  <c r="R44" i="12" s="1"/>
  <c r="R73" i="39"/>
  <c r="M44" i="12" s="1"/>
  <c r="S44" i="12" s="1"/>
  <c r="R42" i="39"/>
  <c r="Q42" i="39"/>
  <c r="N42" i="39"/>
  <c r="N76" i="39"/>
  <c r="Q76" i="39"/>
  <c r="R76" i="39"/>
  <c r="R83" i="39"/>
  <c r="Q83" i="39"/>
  <c r="N83" i="39"/>
  <c r="R28" i="39"/>
  <c r="Q28" i="39"/>
  <c r="N28" i="39"/>
  <c r="N20" i="39"/>
  <c r="Q20" i="39"/>
  <c r="R20" i="39"/>
  <c r="N131" i="39"/>
  <c r="Q131" i="39"/>
  <c r="R131" i="39"/>
  <c r="R13" i="39"/>
  <c r="N13" i="39"/>
  <c r="Q13" i="39"/>
  <c r="Q52" i="39"/>
  <c r="R52" i="39"/>
  <c r="N52" i="39"/>
  <c r="N36" i="39"/>
  <c r="R36" i="39"/>
  <c r="Q36" i="39"/>
  <c r="Q27" i="39"/>
  <c r="N27" i="39"/>
  <c r="R27" i="39"/>
  <c r="N6" i="39"/>
  <c r="R6" i="39"/>
  <c r="Q6" i="39"/>
  <c r="Q66" i="39"/>
  <c r="N66" i="39"/>
  <c r="R66" i="39"/>
  <c r="R3" i="41"/>
  <c r="V3" i="41"/>
  <c r="S43" i="39"/>
  <c r="N15" i="12" s="1"/>
  <c r="T15" i="12" s="1"/>
  <c r="O43" i="39"/>
  <c r="J15" i="12" s="1"/>
  <c r="P15" i="12" s="1"/>
  <c r="S77" i="39"/>
  <c r="O77" i="39"/>
  <c r="S100" i="39"/>
  <c r="O100" i="39"/>
  <c r="S114" i="39"/>
  <c r="O114" i="39"/>
  <c r="S65" i="39"/>
  <c r="O65" i="39"/>
  <c r="O117" i="39"/>
  <c r="S117" i="39"/>
  <c r="O18" i="39"/>
  <c r="S18" i="39"/>
  <c r="O125" i="39"/>
  <c r="S125" i="39"/>
  <c r="S68" i="39"/>
  <c r="O68" i="39"/>
  <c r="S22" i="39"/>
  <c r="O22" i="39"/>
  <c r="S23" i="39"/>
  <c r="O23" i="39"/>
  <c r="S25" i="39"/>
  <c r="O25" i="39"/>
  <c r="O51" i="38"/>
  <c r="S51" i="38"/>
  <c r="Q93" i="38"/>
  <c r="N93" i="38"/>
  <c r="R93" i="38"/>
  <c r="O96" i="39"/>
  <c r="S96" i="39"/>
  <c r="N53" i="38"/>
  <c r="Q53" i="38"/>
  <c r="R53" i="38"/>
  <c r="N72" i="38"/>
  <c r="Q72" i="38"/>
  <c r="R72" i="38"/>
  <c r="R102" i="38"/>
  <c r="N102" i="38"/>
  <c r="N75" i="38"/>
  <c r="Q75" i="38"/>
  <c r="R75" i="38"/>
  <c r="R117" i="38"/>
  <c r="Q117" i="38"/>
  <c r="N117" i="38"/>
  <c r="R13" i="38"/>
  <c r="N13" i="38"/>
  <c r="Q13" i="38"/>
  <c r="Q64" i="38"/>
  <c r="R64" i="38"/>
  <c r="N64" i="38"/>
  <c r="R92" i="38"/>
  <c r="N92" i="38"/>
  <c r="Q92" i="38"/>
  <c r="R29" i="38"/>
  <c r="Q29" i="38"/>
  <c r="N29" i="38"/>
  <c r="R18" i="38"/>
  <c r="N18" i="38"/>
  <c r="Q18" i="38"/>
  <c r="Q108" i="38"/>
  <c r="R108" i="38"/>
  <c r="N108" i="38"/>
  <c r="N20" i="38"/>
  <c r="Q20" i="38"/>
  <c r="R20" i="38"/>
  <c r="N104" i="38"/>
  <c r="Q104" i="38"/>
  <c r="R104" i="38"/>
  <c r="N25" i="38"/>
  <c r="Q25" i="38"/>
  <c r="R25" i="38"/>
  <c r="R41" i="38"/>
  <c r="Q41" i="38"/>
  <c r="N41" i="38"/>
  <c r="Q91" i="38"/>
  <c r="N91" i="38"/>
  <c r="R91" i="38"/>
  <c r="R61" i="38"/>
  <c r="Q61" i="38"/>
  <c r="N61" i="38"/>
  <c r="N109" i="38"/>
  <c r="R109" i="38"/>
  <c r="Q109" i="38"/>
  <c r="N43" i="38"/>
  <c r="I8" i="12" s="1"/>
  <c r="O8" i="12" s="1"/>
  <c r="Q43" i="38"/>
  <c r="L8" i="12" s="1"/>
  <c r="R8" i="12" s="1"/>
  <c r="R43" i="38"/>
  <c r="M8" i="12" s="1"/>
  <c r="S8" i="12" s="1"/>
  <c r="N31" i="38"/>
  <c r="Q31" i="38"/>
  <c r="R31" i="38"/>
  <c r="N133" i="38"/>
  <c r="R133" i="38"/>
  <c r="Q133" i="38"/>
  <c r="N129" i="38"/>
  <c r="Q129" i="38"/>
  <c r="R129" i="38"/>
  <c r="R21" i="38"/>
  <c r="N21" i="38"/>
  <c r="Q21" i="38"/>
  <c r="Q105" i="38"/>
  <c r="N105" i="38"/>
  <c r="R105" i="38"/>
  <c r="R128" i="38"/>
  <c r="N128" i="38"/>
  <c r="Q128" i="38"/>
  <c r="R14" i="38"/>
  <c r="N14" i="38"/>
  <c r="Q14" i="38"/>
  <c r="R114" i="38"/>
  <c r="N114" i="38"/>
  <c r="Q114" i="38"/>
  <c r="N27" i="38"/>
  <c r="R27" i="38"/>
  <c r="Q77" i="38"/>
  <c r="R77" i="38"/>
  <c r="N77" i="38"/>
  <c r="N8" i="38"/>
  <c r="R8" i="38"/>
  <c r="Q8" i="38"/>
  <c r="N60" i="38"/>
  <c r="R60" i="38"/>
  <c r="Q60" i="38"/>
  <c r="R82" i="38"/>
  <c r="Q82" i="38"/>
  <c r="N82" i="38"/>
  <c r="N40" i="38"/>
  <c r="R40" i="38"/>
  <c r="R122" i="38"/>
  <c r="N122" i="38"/>
  <c r="Q122" i="38"/>
  <c r="Q98" i="38"/>
  <c r="N98" i="38"/>
  <c r="R98" i="38"/>
  <c r="N127" i="38"/>
  <c r="Q127" i="38"/>
  <c r="R127" i="38"/>
  <c r="R113" i="38"/>
  <c r="Q113" i="38"/>
  <c r="N113" i="38"/>
  <c r="O54" i="39"/>
  <c r="S54" i="39"/>
  <c r="O44" i="39"/>
  <c r="S44" i="39"/>
  <c r="S130" i="39"/>
  <c r="O130" i="39"/>
  <c r="S12" i="38"/>
  <c r="O12" i="38"/>
  <c r="O112" i="38"/>
  <c r="S112" i="38"/>
  <c r="S45" i="38"/>
  <c r="O45" i="38"/>
  <c r="S106" i="38"/>
  <c r="O106" i="38"/>
  <c r="O70" i="39"/>
  <c r="S70" i="39"/>
  <c r="S25" i="38"/>
  <c r="S126" i="39"/>
  <c r="O126" i="39"/>
  <c r="S13" i="39"/>
  <c r="O13" i="39"/>
  <c r="O52" i="39"/>
  <c r="S52" i="39"/>
  <c r="O53" i="38"/>
  <c r="S53" i="38"/>
  <c r="O120" i="38"/>
  <c r="S120" i="38"/>
  <c r="O35" i="38"/>
  <c r="S35" i="38"/>
  <c r="O66" i="38"/>
  <c r="S66" i="38"/>
  <c r="S47" i="38"/>
  <c r="O47" i="38"/>
  <c r="S18" i="38"/>
  <c r="O18" i="38"/>
  <c r="O94" i="38"/>
  <c r="S94" i="38"/>
  <c r="O43" i="38"/>
  <c r="J8" i="12" s="1"/>
  <c r="P8" i="12" s="1"/>
  <c r="S43" i="38"/>
  <c r="N8" i="12" s="1"/>
  <c r="T8" i="12" s="1"/>
  <c r="O46" i="38"/>
  <c r="S46" i="38"/>
  <c r="S26" i="38"/>
  <c r="O26" i="38"/>
  <c r="O96" i="38"/>
  <c r="S96" i="38"/>
  <c r="O81" i="38"/>
  <c r="S81" i="38"/>
  <c r="O130" i="38"/>
  <c r="S130" i="38"/>
  <c r="S22" i="38"/>
  <c r="O22" i="38"/>
  <c r="O29" i="38"/>
  <c r="S29" i="38"/>
  <c r="O115" i="38"/>
  <c r="S115" i="38"/>
  <c r="S109" i="38"/>
  <c r="O109" i="38"/>
  <c r="S85" i="38"/>
  <c r="O85" i="38"/>
  <c r="O86" i="38"/>
  <c r="S86" i="38"/>
  <c r="O23" i="38"/>
  <c r="S23" i="38"/>
  <c r="O48" i="38"/>
  <c r="S48" i="38"/>
  <c r="O76" i="38"/>
  <c r="S76" i="38"/>
  <c r="O113" i="39"/>
  <c r="S113" i="39"/>
  <c r="O92" i="38"/>
  <c r="S92" i="38"/>
  <c r="S16" i="38"/>
  <c r="R46" i="8"/>
  <c r="R87" i="10"/>
  <c r="S17" i="3"/>
  <c r="S14" i="3"/>
  <c r="R132" i="3"/>
  <c r="Q8" i="26"/>
  <c r="Q14" i="23"/>
  <c r="Q15" i="23"/>
  <c r="R9" i="7"/>
  <c r="Q28" i="26"/>
  <c r="Q7" i="20"/>
  <c r="S133" i="3"/>
  <c r="Q7" i="26"/>
  <c r="S101" i="7"/>
  <c r="R90" i="10"/>
  <c r="R107" i="7"/>
  <c r="R6" i="3"/>
  <c r="R47" i="9"/>
  <c r="Q68" i="32"/>
  <c r="R7" i="23"/>
  <c r="R7" i="7"/>
  <c r="S5" i="30"/>
  <c r="R34" i="10"/>
  <c r="Q25" i="26"/>
  <c r="R9" i="23"/>
  <c r="Q11" i="26"/>
  <c r="R86" i="3"/>
  <c r="R75" i="7"/>
  <c r="Q45" i="8"/>
  <c r="R45" i="8"/>
  <c r="S22" i="3"/>
  <c r="R129" i="7"/>
  <c r="S48" i="3"/>
  <c r="R11" i="32"/>
  <c r="Q9" i="23"/>
  <c r="S6" i="32"/>
  <c r="Q12" i="26"/>
  <c r="S95" i="3"/>
  <c r="O5" i="14"/>
  <c r="R74" i="7"/>
  <c r="S85" i="10"/>
  <c r="O4" i="10"/>
  <c r="R126" i="10"/>
  <c r="R20" i="10"/>
  <c r="R55" i="8"/>
  <c r="R12" i="26"/>
  <c r="Q5" i="26"/>
  <c r="S47" i="9"/>
  <c r="R45" i="7"/>
  <c r="R76" i="10"/>
  <c r="R5" i="7"/>
  <c r="R92" i="7"/>
  <c r="S92" i="7"/>
  <c r="S45" i="7"/>
  <c r="R25" i="7"/>
  <c r="R8" i="10"/>
  <c r="R5" i="18"/>
  <c r="S8" i="19"/>
  <c r="Q7" i="32"/>
  <c r="Q16" i="23"/>
  <c r="S124" i="9"/>
  <c r="S5" i="18"/>
  <c r="Q25" i="23"/>
  <c r="R5" i="26"/>
  <c r="R43" i="7"/>
  <c r="S16" i="3"/>
  <c r="R16" i="23"/>
  <c r="R25" i="23"/>
  <c r="Q5" i="7"/>
  <c r="S37" i="7"/>
  <c r="S82" i="3"/>
  <c r="S45" i="10"/>
  <c r="R130" i="9"/>
  <c r="Q46" i="9"/>
  <c r="R26" i="3"/>
  <c r="S67" i="10"/>
  <c r="R131" i="7"/>
  <c r="S88" i="10"/>
  <c r="S119" i="7"/>
  <c r="R125" i="10"/>
  <c r="S44" i="3"/>
  <c r="R8" i="26"/>
  <c r="R6" i="23"/>
  <c r="R91" i="22"/>
  <c r="Q91" i="22"/>
  <c r="N91" i="22"/>
  <c r="S35" i="29"/>
  <c r="O35" i="29"/>
  <c r="S132" i="29"/>
  <c r="O132" i="29"/>
  <c r="O48" i="29"/>
  <c r="S48" i="29"/>
  <c r="Q71" i="32"/>
  <c r="R71" i="32"/>
  <c r="N71" i="32"/>
  <c r="Q87" i="32"/>
  <c r="N87" i="32"/>
  <c r="R87" i="32"/>
  <c r="N58" i="32"/>
  <c r="Q58" i="32"/>
  <c r="R58" i="32"/>
  <c r="N81" i="32"/>
  <c r="R81" i="32"/>
  <c r="Q81" i="32"/>
  <c r="S98" i="32"/>
  <c r="O98" i="32"/>
  <c r="N120" i="36"/>
  <c r="Q120" i="36"/>
  <c r="R120" i="36"/>
  <c r="N69" i="36"/>
  <c r="Q69" i="36"/>
  <c r="R69" i="36"/>
  <c r="Q115" i="36"/>
  <c r="R115" i="36"/>
  <c r="N115" i="36"/>
  <c r="N49" i="36"/>
  <c r="R49" i="36"/>
  <c r="Q49" i="36"/>
  <c r="N114" i="36"/>
  <c r="Q114" i="36"/>
  <c r="R114" i="36"/>
  <c r="R92" i="36"/>
  <c r="N92" i="36"/>
  <c r="Q92" i="36"/>
  <c r="N99" i="35"/>
  <c r="R99" i="35"/>
  <c r="Q59" i="35"/>
  <c r="N59" i="35"/>
  <c r="R59" i="35"/>
  <c r="N64" i="35"/>
  <c r="Q64" i="35"/>
  <c r="R64" i="35"/>
  <c r="R87" i="35"/>
  <c r="N87" i="35"/>
  <c r="Q87" i="35"/>
  <c r="N66" i="35"/>
  <c r="Q66" i="35"/>
  <c r="R66" i="35"/>
  <c r="R133" i="35"/>
  <c r="N133" i="35"/>
  <c r="Q133" i="35"/>
  <c r="N130" i="35"/>
  <c r="Q130" i="35"/>
  <c r="R130" i="35"/>
  <c r="S40" i="30"/>
  <c r="O40" i="30"/>
  <c r="Q84" i="26"/>
  <c r="R84" i="26"/>
  <c r="N84" i="26"/>
  <c r="R117" i="26"/>
  <c r="Q117" i="26"/>
  <c r="N117" i="26"/>
  <c r="N64" i="23"/>
  <c r="Q64" i="23"/>
  <c r="R64" i="23"/>
  <c r="R76" i="23"/>
  <c r="Q76" i="23"/>
  <c r="N76" i="23"/>
  <c r="R93" i="31"/>
  <c r="N93" i="31"/>
  <c r="Q93" i="31"/>
  <c r="Q17" i="31"/>
  <c r="N17" i="31"/>
  <c r="R17" i="31"/>
  <c r="R74" i="31"/>
  <c r="Q74" i="31"/>
  <c r="N74" i="31"/>
  <c r="Q12" i="31"/>
  <c r="R12" i="31"/>
  <c r="N12" i="31"/>
  <c r="R26" i="31"/>
  <c r="N26" i="31"/>
  <c r="Q26" i="31"/>
  <c r="R119" i="31"/>
  <c r="N119" i="31"/>
  <c r="Q119" i="31"/>
  <c r="R18" i="31"/>
  <c r="N18" i="31"/>
  <c r="Q18" i="31"/>
  <c r="Q71" i="22"/>
  <c r="R71" i="22"/>
  <c r="N71" i="22"/>
  <c r="S64" i="29"/>
  <c r="O64" i="29"/>
  <c r="N46" i="32"/>
  <c r="Q46" i="32"/>
  <c r="R46" i="32"/>
  <c r="R84" i="32"/>
  <c r="Q84" i="32"/>
  <c r="N84" i="32"/>
  <c r="O27" i="23"/>
  <c r="S27" i="23"/>
  <c r="S18" i="23"/>
  <c r="O18" i="23"/>
  <c r="O112" i="23"/>
  <c r="S112" i="23"/>
  <c r="O21" i="23"/>
  <c r="S21" i="23"/>
  <c r="S7" i="23"/>
  <c r="O7" i="23"/>
  <c r="S67" i="23"/>
  <c r="O67" i="23"/>
  <c r="S83" i="23"/>
  <c r="O83" i="23"/>
  <c r="S107" i="32"/>
  <c r="O107" i="32"/>
  <c r="S103" i="30"/>
  <c r="O103" i="30"/>
  <c r="O66" i="30"/>
  <c r="S66" i="30"/>
  <c r="R103" i="26"/>
  <c r="Q103" i="26"/>
  <c r="N103" i="26"/>
  <c r="O60" i="24"/>
  <c r="S60" i="24"/>
  <c r="S101" i="24"/>
  <c r="O101" i="24"/>
  <c r="S115" i="24"/>
  <c r="O115" i="24"/>
  <c r="O67" i="24"/>
  <c r="S67" i="24"/>
  <c r="O32" i="24"/>
  <c r="S32" i="24"/>
  <c r="O96" i="24"/>
  <c r="S96" i="24"/>
  <c r="O71" i="24"/>
  <c r="S71" i="24"/>
  <c r="O109" i="24"/>
  <c r="S109" i="24"/>
  <c r="S126" i="24"/>
  <c r="O126" i="24"/>
  <c r="O88" i="24"/>
  <c r="S88" i="24"/>
  <c r="O29" i="22"/>
  <c r="S29" i="22"/>
  <c r="S11" i="22"/>
  <c r="O11" i="22"/>
  <c r="S57" i="22"/>
  <c r="O57" i="22"/>
  <c r="O32" i="22"/>
  <c r="S32" i="22"/>
  <c r="S42" i="22"/>
  <c r="O42" i="22"/>
  <c r="O89" i="22"/>
  <c r="S89" i="22"/>
  <c r="O38" i="22"/>
  <c r="S38" i="22"/>
  <c r="S112" i="22"/>
  <c r="O112" i="22"/>
  <c r="N83" i="22"/>
  <c r="Q83" i="22"/>
  <c r="R83" i="22"/>
  <c r="N7" i="22"/>
  <c r="R7" i="22"/>
  <c r="Q7" i="22"/>
  <c r="S51" i="29"/>
  <c r="O51" i="29"/>
  <c r="O44" i="29"/>
  <c r="S44" i="29"/>
  <c r="O112" i="29"/>
  <c r="S112" i="29"/>
  <c r="Q124" i="32"/>
  <c r="R124" i="32"/>
  <c r="N124" i="32"/>
  <c r="R102" i="32"/>
  <c r="N102" i="32"/>
  <c r="Q102" i="32"/>
  <c r="O73" i="32"/>
  <c r="J38" i="12" s="1"/>
  <c r="P38" i="12" s="1"/>
  <c r="S73" i="32"/>
  <c r="N38" i="12" s="1"/>
  <c r="T38" i="12" s="1"/>
  <c r="O131" i="32"/>
  <c r="S131" i="32"/>
  <c r="Q16" i="32"/>
  <c r="S16" i="32"/>
  <c r="O16" i="32"/>
  <c r="S94" i="30"/>
  <c r="O94" i="30"/>
  <c r="S106" i="30"/>
  <c r="O106" i="30"/>
  <c r="S34" i="30"/>
  <c r="O34" i="30"/>
  <c r="S39" i="30"/>
  <c r="O39" i="30"/>
  <c r="N45" i="26"/>
  <c r="Q45" i="26"/>
  <c r="R45" i="26"/>
  <c r="N98" i="23"/>
  <c r="R98" i="23"/>
  <c r="Q98" i="23"/>
  <c r="N54" i="23"/>
  <c r="Q54" i="23"/>
  <c r="R54" i="23"/>
  <c r="Q121" i="29"/>
  <c r="R121" i="29"/>
  <c r="N121" i="29"/>
  <c r="R133" i="29"/>
  <c r="Q133" i="29"/>
  <c r="N133" i="29"/>
  <c r="N41" i="29"/>
  <c r="R41" i="29"/>
  <c r="Q41" i="29"/>
  <c r="R24" i="29"/>
  <c r="Q24" i="29"/>
  <c r="N24" i="29"/>
  <c r="Q82" i="29"/>
  <c r="N82" i="29"/>
  <c r="R82" i="29"/>
  <c r="Q89" i="29"/>
  <c r="R89" i="29"/>
  <c r="N89" i="29"/>
  <c r="Q43" i="29"/>
  <c r="L5" i="12" s="1"/>
  <c r="R5" i="12" s="1"/>
  <c r="R43" i="29"/>
  <c r="M5" i="12" s="1"/>
  <c r="S5" i="12" s="1"/>
  <c r="N43" i="29"/>
  <c r="I5" i="12" s="1"/>
  <c r="O5" i="12" s="1"/>
  <c r="N104" i="29"/>
  <c r="Q104" i="29"/>
  <c r="R104" i="29"/>
  <c r="R125" i="29"/>
  <c r="Q125" i="29"/>
  <c r="N125" i="29"/>
  <c r="Q107" i="29"/>
  <c r="R107" i="29"/>
  <c r="N107" i="29"/>
  <c r="O101" i="31"/>
  <c r="S101" i="31"/>
  <c r="S13" i="31"/>
  <c r="O13" i="31"/>
  <c r="O62" i="31"/>
  <c r="S62" i="31"/>
  <c r="S122" i="31"/>
  <c r="O122" i="31"/>
  <c r="O5" i="31"/>
  <c r="S5" i="31"/>
  <c r="S43" i="31"/>
  <c r="N7" i="12" s="1"/>
  <c r="T7" i="12" s="1"/>
  <c r="O43" i="31"/>
  <c r="J7" i="12" s="1"/>
  <c r="P7" i="12" s="1"/>
  <c r="O33" i="31"/>
  <c r="S33" i="31"/>
  <c r="S24" i="31"/>
  <c r="O24" i="31"/>
  <c r="S117" i="31"/>
  <c r="O117" i="31"/>
  <c r="S58" i="31"/>
  <c r="O58" i="31"/>
  <c r="O74" i="29"/>
  <c r="S74" i="29"/>
  <c r="O85" i="35"/>
  <c r="S85" i="35"/>
  <c r="O68" i="35"/>
  <c r="S68" i="35"/>
  <c r="O115" i="35"/>
  <c r="S115" i="35"/>
  <c r="S108" i="35"/>
  <c r="O108" i="35"/>
  <c r="O70" i="35"/>
  <c r="S70" i="35"/>
  <c r="O49" i="35"/>
  <c r="S49" i="35"/>
  <c r="R114" i="26"/>
  <c r="Q114" i="26"/>
  <c r="N114" i="26"/>
  <c r="N86" i="23"/>
  <c r="Q86" i="23"/>
  <c r="R86" i="23"/>
  <c r="N34" i="27"/>
  <c r="R34" i="27"/>
  <c r="Q34" i="27"/>
  <c r="R126" i="22"/>
  <c r="Q126" i="22"/>
  <c r="N126" i="22"/>
  <c r="N43" i="22"/>
  <c r="I11" i="12" s="1"/>
  <c r="O11" i="12" s="1"/>
  <c r="Q43" i="22"/>
  <c r="L11" i="12" s="1"/>
  <c r="R11" i="12" s="1"/>
  <c r="R43" i="22"/>
  <c r="M11" i="12" s="1"/>
  <c r="S11" i="12" s="1"/>
  <c r="Q28" i="22"/>
  <c r="R28" i="22"/>
  <c r="N28" i="22"/>
  <c r="S63" i="29"/>
  <c r="O63" i="29"/>
  <c r="S58" i="29"/>
  <c r="O58" i="29"/>
  <c r="O10" i="29"/>
  <c r="S10" i="29"/>
  <c r="O97" i="29"/>
  <c r="S97" i="29"/>
  <c r="N68" i="30"/>
  <c r="R68" i="30"/>
  <c r="Q68" i="30"/>
  <c r="R7" i="30"/>
  <c r="Q7" i="30"/>
  <c r="N7" i="30"/>
  <c r="N71" i="30"/>
  <c r="Q71" i="30"/>
  <c r="R71" i="30"/>
  <c r="R100" i="30"/>
  <c r="Q100" i="30"/>
  <c r="N100" i="30"/>
  <c r="R81" i="30"/>
  <c r="Q81" i="30"/>
  <c r="N81" i="30"/>
  <c r="R21" i="30"/>
  <c r="N21" i="30"/>
  <c r="Q21" i="30"/>
  <c r="R59" i="30"/>
  <c r="Q59" i="30"/>
  <c r="N59" i="30"/>
  <c r="Q77" i="30"/>
  <c r="R77" i="30"/>
  <c r="N77" i="30"/>
  <c r="Q114" i="30"/>
  <c r="N114" i="30"/>
  <c r="R114" i="30"/>
  <c r="N124" i="30"/>
  <c r="Q124" i="30"/>
  <c r="R124" i="30"/>
  <c r="R19" i="32"/>
  <c r="N19" i="32"/>
  <c r="Q19" i="32"/>
  <c r="Q117" i="32"/>
  <c r="N117" i="32"/>
  <c r="R117" i="32"/>
  <c r="S39" i="32"/>
  <c r="O39" i="32"/>
  <c r="O133" i="32"/>
  <c r="S133" i="32"/>
  <c r="S90" i="32"/>
  <c r="O90" i="32"/>
  <c r="O127" i="32"/>
  <c r="S127" i="32"/>
  <c r="O123" i="32"/>
  <c r="S123" i="32"/>
  <c r="O26" i="30"/>
  <c r="S26" i="30"/>
  <c r="R24" i="26"/>
  <c r="Q24" i="26"/>
  <c r="N24" i="26"/>
  <c r="R132" i="26"/>
  <c r="Q132" i="26"/>
  <c r="N132" i="26"/>
  <c r="N61" i="26"/>
  <c r="R61" i="26"/>
  <c r="Q61" i="26"/>
  <c r="R80" i="23"/>
  <c r="Q80" i="23"/>
  <c r="N80" i="23"/>
  <c r="R116" i="23"/>
  <c r="N116" i="23"/>
  <c r="Q116" i="23"/>
  <c r="R78" i="24"/>
  <c r="Q78" i="24"/>
  <c r="N78" i="24"/>
  <c r="Q35" i="24"/>
  <c r="R35" i="24"/>
  <c r="N35" i="24"/>
  <c r="N94" i="24"/>
  <c r="R94" i="24"/>
  <c r="Q94" i="24"/>
  <c r="N110" i="24"/>
  <c r="R110" i="24"/>
  <c r="Q110" i="24"/>
  <c r="Q57" i="24"/>
  <c r="R57" i="24"/>
  <c r="N57" i="24"/>
  <c r="R12" i="24"/>
  <c r="N12" i="24"/>
  <c r="Q12" i="24"/>
  <c r="N119" i="24"/>
  <c r="Q119" i="24"/>
  <c r="R119" i="24"/>
  <c r="Q13" i="24"/>
  <c r="R13" i="24"/>
  <c r="N13" i="24"/>
  <c r="O50" i="26"/>
  <c r="S50" i="26"/>
  <c r="O126" i="26"/>
  <c r="S126" i="26"/>
  <c r="S34" i="26"/>
  <c r="O34" i="26"/>
  <c r="S85" i="26"/>
  <c r="O85" i="26"/>
  <c r="S35" i="26"/>
  <c r="O35" i="26"/>
  <c r="S103" i="25"/>
  <c r="O103" i="25"/>
  <c r="O131" i="25"/>
  <c r="S131" i="25"/>
  <c r="S62" i="25"/>
  <c r="O62" i="25"/>
  <c r="S114" i="25"/>
  <c r="O114" i="25"/>
  <c r="O123" i="25"/>
  <c r="S123" i="25"/>
  <c r="O24" i="25"/>
  <c r="S24" i="25"/>
  <c r="O5" i="25"/>
  <c r="S5" i="25"/>
  <c r="O49" i="25"/>
  <c r="S49" i="25"/>
  <c r="R39" i="25"/>
  <c r="Q39" i="25"/>
  <c r="N39" i="25"/>
  <c r="R123" i="25"/>
  <c r="Q123" i="25"/>
  <c r="N123" i="25"/>
  <c r="N121" i="25"/>
  <c r="R121" i="25"/>
  <c r="Q121" i="25"/>
  <c r="N109" i="25"/>
  <c r="R109" i="25"/>
  <c r="Q109" i="25"/>
  <c r="N55" i="25"/>
  <c r="Q55" i="25"/>
  <c r="R55" i="25"/>
  <c r="R80" i="25"/>
  <c r="Q80" i="25"/>
  <c r="N80" i="25"/>
  <c r="Q111" i="25"/>
  <c r="R111" i="25"/>
  <c r="N111" i="25"/>
  <c r="N42" i="25"/>
  <c r="R42" i="25"/>
  <c r="Q42" i="25"/>
  <c r="R34" i="25"/>
  <c r="Q34" i="25"/>
  <c r="N34" i="25"/>
  <c r="N13" i="32"/>
  <c r="R13" i="32"/>
  <c r="R115" i="22"/>
  <c r="Q115" i="22"/>
  <c r="N115" i="22"/>
  <c r="S120" i="36"/>
  <c r="O120" i="36"/>
  <c r="O49" i="36"/>
  <c r="S49" i="36"/>
  <c r="O91" i="36"/>
  <c r="S91" i="36"/>
  <c r="O65" i="27"/>
  <c r="S65" i="27"/>
  <c r="O41" i="27"/>
  <c r="S41" i="27"/>
  <c r="O111" i="27"/>
  <c r="S111" i="27"/>
  <c r="S40" i="27"/>
  <c r="O40" i="27"/>
  <c r="O31" i="27"/>
  <c r="S31" i="27"/>
  <c r="O21" i="27"/>
  <c r="S21" i="27"/>
  <c r="S56" i="27"/>
  <c r="O56" i="27"/>
  <c r="O47" i="27"/>
  <c r="S47" i="27"/>
  <c r="O43" i="27"/>
  <c r="J28" i="12" s="1"/>
  <c r="P28" i="12" s="1"/>
  <c r="S43" i="27"/>
  <c r="N28" i="12" s="1"/>
  <c r="T28" i="12" s="1"/>
  <c r="S130" i="32"/>
  <c r="O130" i="32"/>
  <c r="S20" i="32"/>
  <c r="O20" i="32"/>
  <c r="S51" i="30"/>
  <c r="O51" i="30"/>
  <c r="S15" i="30"/>
  <c r="O15" i="30"/>
  <c r="O27" i="30"/>
  <c r="S27" i="30"/>
  <c r="Q95" i="26"/>
  <c r="N95" i="26"/>
  <c r="R95" i="26"/>
  <c r="R77" i="3"/>
  <c r="S49" i="8"/>
  <c r="R16" i="19"/>
  <c r="R98" i="22"/>
  <c r="Q98" i="22"/>
  <c r="N98" i="22"/>
  <c r="Q101" i="22"/>
  <c r="R101" i="22"/>
  <c r="N101" i="22"/>
  <c r="R54" i="22"/>
  <c r="Q54" i="22"/>
  <c r="N54" i="22"/>
  <c r="Q73" i="22"/>
  <c r="L40" i="12" s="1"/>
  <c r="R40" i="12" s="1"/>
  <c r="R73" i="22"/>
  <c r="M40" i="12" s="1"/>
  <c r="S40" i="12" s="1"/>
  <c r="N73" i="22"/>
  <c r="I40" i="12" s="1"/>
  <c r="O40" i="12" s="1"/>
  <c r="Q48" i="22"/>
  <c r="R48" i="22"/>
  <c r="N48" i="22"/>
  <c r="N55" i="22"/>
  <c r="Q55" i="22"/>
  <c r="R55" i="22"/>
  <c r="N81" i="22"/>
  <c r="Q81" i="22"/>
  <c r="R81" i="22"/>
  <c r="R19" i="22"/>
  <c r="Q19" i="22"/>
  <c r="N19" i="22"/>
  <c r="N20" i="22"/>
  <c r="R20" i="22"/>
  <c r="Q20" i="22"/>
  <c r="R93" i="22"/>
  <c r="Q93" i="22"/>
  <c r="N93" i="22"/>
  <c r="S56" i="29"/>
  <c r="O56" i="29"/>
  <c r="S68" i="29"/>
  <c r="O68" i="29"/>
  <c r="S37" i="29"/>
  <c r="O37" i="29"/>
  <c r="S72" i="29"/>
  <c r="O72" i="29"/>
  <c r="O104" i="29"/>
  <c r="S104" i="29"/>
  <c r="O86" i="29"/>
  <c r="S86" i="29"/>
  <c r="O113" i="29"/>
  <c r="S113" i="29"/>
  <c r="S42" i="29"/>
  <c r="O42" i="29"/>
  <c r="S93" i="29"/>
  <c r="O93" i="29"/>
  <c r="N121" i="32"/>
  <c r="R121" i="32"/>
  <c r="Q121" i="32"/>
  <c r="N73" i="32"/>
  <c r="I38" i="12" s="1"/>
  <c r="O38" i="12" s="1"/>
  <c r="R73" i="32"/>
  <c r="M38" i="12" s="1"/>
  <c r="S38" i="12" s="1"/>
  <c r="Q73" i="32"/>
  <c r="L38" i="12" s="1"/>
  <c r="R38" i="12" s="1"/>
  <c r="R33" i="32"/>
  <c r="N33" i="32"/>
  <c r="Q33" i="32"/>
  <c r="Q76" i="32"/>
  <c r="R76" i="32"/>
  <c r="N76" i="32"/>
  <c r="N60" i="32"/>
  <c r="R60" i="32"/>
  <c r="Q60" i="32"/>
  <c r="Q105" i="32"/>
  <c r="N105" i="32"/>
  <c r="R105" i="32"/>
  <c r="N82" i="32"/>
  <c r="R82" i="32"/>
  <c r="Q82" i="32"/>
  <c r="R85" i="32"/>
  <c r="Q85" i="32"/>
  <c r="N85" i="32"/>
  <c r="Q8" i="32"/>
  <c r="R8" i="32"/>
  <c r="N8" i="32"/>
  <c r="Q28" i="32"/>
  <c r="R28" i="32"/>
  <c r="N28" i="32"/>
  <c r="S51" i="32"/>
  <c r="O51" i="32"/>
  <c r="S55" i="32"/>
  <c r="O55" i="32"/>
  <c r="O44" i="32"/>
  <c r="S44" i="32"/>
  <c r="S34" i="32"/>
  <c r="O34" i="32"/>
  <c r="S23" i="32"/>
  <c r="O23" i="32"/>
  <c r="S70" i="32"/>
  <c r="O70" i="32"/>
  <c r="S119" i="32"/>
  <c r="O119" i="32"/>
  <c r="O91" i="32"/>
  <c r="S91" i="32"/>
  <c r="S118" i="32"/>
  <c r="O118" i="32"/>
  <c r="S76" i="32"/>
  <c r="O76" i="32"/>
  <c r="R130" i="36"/>
  <c r="N130" i="36"/>
  <c r="Q130" i="36"/>
  <c r="R89" i="36"/>
  <c r="N89" i="36"/>
  <c r="Q89" i="36"/>
  <c r="N110" i="36"/>
  <c r="R110" i="36"/>
  <c r="Q110" i="36"/>
  <c r="Q80" i="36"/>
  <c r="N80" i="36"/>
  <c r="R80" i="36"/>
  <c r="R109" i="36"/>
  <c r="N109" i="36"/>
  <c r="Q109" i="36"/>
  <c r="Q98" i="36"/>
  <c r="N98" i="36"/>
  <c r="R98" i="36"/>
  <c r="Q72" i="36"/>
  <c r="N72" i="36"/>
  <c r="R72" i="36"/>
  <c r="Q85" i="36"/>
  <c r="R85" i="36"/>
  <c r="N85" i="36"/>
  <c r="Q118" i="36"/>
  <c r="R118" i="36"/>
  <c r="N118" i="36"/>
  <c r="Q64" i="36"/>
  <c r="R64" i="36"/>
  <c r="N64" i="36"/>
  <c r="R122" i="36"/>
  <c r="N122" i="36"/>
  <c r="Q122" i="36"/>
  <c r="R74" i="36"/>
  <c r="Q74" i="36"/>
  <c r="N74" i="36"/>
  <c r="R63" i="36"/>
  <c r="Q63" i="36"/>
  <c r="N63" i="36"/>
  <c r="N62" i="36"/>
  <c r="Q62" i="36"/>
  <c r="R62" i="36"/>
  <c r="N73" i="36"/>
  <c r="I33" i="12" s="1"/>
  <c r="O33" i="12" s="1"/>
  <c r="Q73" i="36"/>
  <c r="L33" i="12" s="1"/>
  <c r="R33" i="12" s="1"/>
  <c r="R73" i="36"/>
  <c r="M33" i="12" s="1"/>
  <c r="S33" i="12" s="1"/>
  <c r="R91" i="36"/>
  <c r="N91" i="36"/>
  <c r="Q91" i="36"/>
  <c r="R50" i="36"/>
  <c r="N50" i="36"/>
  <c r="Q50" i="36"/>
  <c r="R129" i="36"/>
  <c r="N129" i="36"/>
  <c r="Q129" i="36"/>
  <c r="N105" i="36"/>
  <c r="Q105" i="36"/>
  <c r="R105" i="36"/>
  <c r="R77" i="36"/>
  <c r="N77" i="36"/>
  <c r="Q77" i="36"/>
  <c r="N47" i="36"/>
  <c r="R47" i="36"/>
  <c r="Q47" i="36"/>
  <c r="Q73" i="35"/>
  <c r="L32" i="12" s="1"/>
  <c r="R32" i="12" s="1"/>
  <c r="N73" i="35"/>
  <c r="I32" i="12" s="1"/>
  <c r="O32" i="12" s="1"/>
  <c r="R73" i="35"/>
  <c r="M32" i="12" s="1"/>
  <c r="S32" i="12" s="1"/>
  <c r="Q68" i="35"/>
  <c r="R68" i="35"/>
  <c r="N68" i="35"/>
  <c r="R106" i="35"/>
  <c r="N106" i="35"/>
  <c r="Q106" i="35"/>
  <c r="N83" i="35"/>
  <c r="Q83" i="35"/>
  <c r="R83" i="35"/>
  <c r="Q110" i="35"/>
  <c r="R110" i="35"/>
  <c r="N110" i="35"/>
  <c r="Q67" i="35"/>
  <c r="N67" i="35"/>
  <c r="R67" i="35"/>
  <c r="R84" i="35"/>
  <c r="Q84" i="35"/>
  <c r="N84" i="35"/>
  <c r="R76" i="35"/>
  <c r="N76" i="35"/>
  <c r="Q76" i="35"/>
  <c r="Q58" i="35"/>
  <c r="R58" i="35"/>
  <c r="N58" i="35"/>
  <c r="N92" i="35"/>
  <c r="R92" i="35"/>
  <c r="Q92" i="35"/>
  <c r="Q72" i="35"/>
  <c r="R72" i="35"/>
  <c r="N72" i="35"/>
  <c r="N69" i="35"/>
  <c r="R69" i="35"/>
  <c r="Q69" i="35"/>
  <c r="R96" i="35"/>
  <c r="N96" i="35"/>
  <c r="Q96" i="35"/>
  <c r="N104" i="35"/>
  <c r="Q104" i="35"/>
  <c r="R104" i="35"/>
  <c r="R70" i="35"/>
  <c r="N70" i="35"/>
  <c r="Q70" i="35"/>
  <c r="N111" i="35"/>
  <c r="Q111" i="35"/>
  <c r="R111" i="35"/>
  <c r="N115" i="35"/>
  <c r="R115" i="35"/>
  <c r="Q115" i="35"/>
  <c r="R112" i="35"/>
  <c r="N112" i="35"/>
  <c r="Q112" i="35"/>
  <c r="N63" i="35"/>
  <c r="R63" i="35"/>
  <c r="Q63" i="35"/>
  <c r="R86" i="35"/>
  <c r="Q86" i="35"/>
  <c r="N86" i="35"/>
  <c r="R124" i="35"/>
  <c r="N124" i="35"/>
  <c r="Q124" i="35"/>
  <c r="Q45" i="35"/>
  <c r="N45" i="35"/>
  <c r="R45" i="35"/>
  <c r="N128" i="35"/>
  <c r="Q128" i="35"/>
  <c r="R128" i="35"/>
  <c r="N119" i="35"/>
  <c r="R119" i="35"/>
  <c r="Q119" i="35"/>
  <c r="S93" i="30"/>
  <c r="O93" i="30"/>
  <c r="S116" i="30"/>
  <c r="O116" i="30"/>
  <c r="S23" i="30"/>
  <c r="O23" i="30"/>
  <c r="O10" i="30"/>
  <c r="S10" i="30"/>
  <c r="O127" i="30"/>
  <c r="S127" i="30"/>
  <c r="S133" i="30"/>
  <c r="O133" i="30"/>
  <c r="S91" i="30"/>
  <c r="O91" i="30"/>
  <c r="O130" i="30"/>
  <c r="S130" i="30"/>
  <c r="O79" i="30"/>
  <c r="S79" i="30"/>
  <c r="Q37" i="26"/>
  <c r="R37" i="26"/>
  <c r="N37" i="26"/>
  <c r="Q88" i="26"/>
  <c r="R88" i="26"/>
  <c r="N88" i="26"/>
  <c r="N94" i="26"/>
  <c r="R94" i="26"/>
  <c r="Q94" i="26"/>
  <c r="N39" i="26"/>
  <c r="R39" i="26"/>
  <c r="Q39" i="26"/>
  <c r="N48" i="26"/>
  <c r="Q48" i="26"/>
  <c r="R48" i="26"/>
  <c r="Q83" i="26"/>
  <c r="N83" i="26"/>
  <c r="R83" i="26"/>
  <c r="N128" i="26"/>
  <c r="R128" i="26"/>
  <c r="Q128" i="26"/>
  <c r="Q63" i="26"/>
  <c r="R63" i="26"/>
  <c r="N63" i="26"/>
  <c r="N92" i="26"/>
  <c r="R92" i="26"/>
  <c r="Q92" i="26"/>
  <c r="Q73" i="26"/>
  <c r="L45" i="12" s="1"/>
  <c r="R45" i="12" s="1"/>
  <c r="R73" i="26"/>
  <c r="M45" i="12" s="1"/>
  <c r="S45" i="12" s="1"/>
  <c r="N73" i="26"/>
  <c r="I45" i="12" s="1"/>
  <c r="O45" i="12" s="1"/>
  <c r="N27" i="26"/>
  <c r="R27" i="26"/>
  <c r="Q27" i="26"/>
  <c r="N17" i="23"/>
  <c r="R17" i="23"/>
  <c r="Q17" i="23"/>
  <c r="R121" i="23"/>
  <c r="Q121" i="23"/>
  <c r="N121" i="23"/>
  <c r="Q36" i="23"/>
  <c r="N36" i="23"/>
  <c r="R36" i="23"/>
  <c r="R11" i="23"/>
  <c r="Q11" i="23"/>
  <c r="N11" i="23"/>
  <c r="N38" i="23"/>
  <c r="Q38" i="23"/>
  <c r="R38" i="23"/>
  <c r="Q28" i="23"/>
  <c r="R28" i="23"/>
  <c r="N28" i="23"/>
  <c r="Q20" i="23"/>
  <c r="N20" i="23"/>
  <c r="R20" i="23"/>
  <c r="Q22" i="23"/>
  <c r="R22" i="23"/>
  <c r="N22" i="23"/>
  <c r="R36" i="31"/>
  <c r="N36" i="31"/>
  <c r="Q36" i="31"/>
  <c r="Q52" i="31"/>
  <c r="N52" i="31"/>
  <c r="R52" i="31"/>
  <c r="Q114" i="31"/>
  <c r="R114" i="31"/>
  <c r="N114" i="31"/>
  <c r="Q75" i="31"/>
  <c r="R75" i="31"/>
  <c r="N75" i="31"/>
  <c r="N34" i="31"/>
  <c r="Q34" i="31"/>
  <c r="R34" i="31"/>
  <c r="R116" i="31"/>
  <c r="N116" i="31"/>
  <c r="Q116" i="31"/>
  <c r="N55" i="31"/>
  <c r="Q55" i="31"/>
  <c r="R55" i="31"/>
  <c r="Q38" i="31"/>
  <c r="R38" i="31"/>
  <c r="N38" i="31"/>
  <c r="R44" i="31"/>
  <c r="Q44" i="31"/>
  <c r="N44" i="31"/>
  <c r="R61" i="31"/>
  <c r="N61" i="31"/>
  <c r="Q61" i="31"/>
  <c r="R115" i="31"/>
  <c r="N115" i="31"/>
  <c r="Q115" i="31"/>
  <c r="N97" i="31"/>
  <c r="Q97" i="31"/>
  <c r="R97" i="31"/>
  <c r="R73" i="31"/>
  <c r="M36" i="12" s="1"/>
  <c r="S36" i="12" s="1"/>
  <c r="N73" i="31"/>
  <c r="I36" i="12" s="1"/>
  <c r="O36" i="12" s="1"/>
  <c r="Q73" i="31"/>
  <c r="L36" i="12" s="1"/>
  <c r="R36" i="12" s="1"/>
  <c r="Q106" i="31"/>
  <c r="R106" i="31"/>
  <c r="N106" i="31"/>
  <c r="Q33" i="31"/>
  <c r="N33" i="31"/>
  <c r="R33" i="31"/>
  <c r="R28" i="31"/>
  <c r="N28" i="31"/>
  <c r="Q28" i="31"/>
  <c r="R35" i="31"/>
  <c r="N35" i="31"/>
  <c r="Q35" i="31"/>
  <c r="N109" i="31"/>
  <c r="Q109" i="31"/>
  <c r="R109" i="31"/>
  <c r="R59" i="31"/>
  <c r="N59" i="31"/>
  <c r="Q59" i="31"/>
  <c r="R65" i="31"/>
  <c r="N65" i="31"/>
  <c r="Q65" i="31"/>
  <c r="Q76" i="31"/>
  <c r="N76" i="31"/>
  <c r="R76" i="31"/>
  <c r="Q112" i="31"/>
  <c r="R112" i="31"/>
  <c r="N112" i="31"/>
  <c r="Q83" i="31"/>
  <c r="R83" i="31"/>
  <c r="N83" i="31"/>
  <c r="Q6" i="31"/>
  <c r="R6" i="31"/>
  <c r="N6" i="31"/>
  <c r="N111" i="31"/>
  <c r="R111" i="31"/>
  <c r="Q111" i="31"/>
  <c r="Q41" i="31"/>
  <c r="R41" i="31"/>
  <c r="N41" i="31"/>
  <c r="Q7" i="31"/>
  <c r="R7" i="31"/>
  <c r="N7" i="31"/>
  <c r="N122" i="31"/>
  <c r="Q122" i="31"/>
  <c r="R122" i="31"/>
  <c r="R92" i="31"/>
  <c r="N92" i="31"/>
  <c r="Q92" i="31"/>
  <c r="N29" i="31"/>
  <c r="R29" i="31"/>
  <c r="Q29" i="31"/>
  <c r="R89" i="31"/>
  <c r="N89" i="31"/>
  <c r="Q89" i="31"/>
  <c r="Q80" i="31"/>
  <c r="R80" i="31"/>
  <c r="N80" i="31"/>
  <c r="R70" i="31"/>
  <c r="N70" i="31"/>
  <c r="Q70" i="31"/>
  <c r="R18" i="22"/>
  <c r="Q18" i="22"/>
  <c r="N18" i="22"/>
  <c r="R82" i="22"/>
  <c r="N82" i="22"/>
  <c r="Q82" i="22"/>
  <c r="N124" i="22"/>
  <c r="Q124" i="22"/>
  <c r="R124" i="22"/>
  <c r="N76" i="22"/>
  <c r="R76" i="22"/>
  <c r="Q76" i="22"/>
  <c r="O120" i="29"/>
  <c r="S120" i="29"/>
  <c r="O102" i="29"/>
  <c r="S102" i="29"/>
  <c r="O126" i="29"/>
  <c r="S126" i="29"/>
  <c r="Q103" i="32"/>
  <c r="R103" i="32"/>
  <c r="N103" i="32"/>
  <c r="Q122" i="32"/>
  <c r="R122" i="32"/>
  <c r="N122" i="32"/>
  <c r="Q59" i="32"/>
  <c r="R59" i="32"/>
  <c r="N59" i="32"/>
  <c r="R54" i="32"/>
  <c r="N54" i="32"/>
  <c r="Q54" i="32"/>
  <c r="S34" i="23"/>
  <c r="O34" i="23"/>
  <c r="O114" i="23"/>
  <c r="S114" i="23"/>
  <c r="O88" i="23"/>
  <c r="S88" i="23"/>
  <c r="S17" i="23"/>
  <c r="O17" i="23"/>
  <c r="S115" i="23"/>
  <c r="O115" i="23"/>
  <c r="S62" i="23"/>
  <c r="O62" i="23"/>
  <c r="S22" i="23"/>
  <c r="O22" i="23"/>
  <c r="O51" i="23"/>
  <c r="S51" i="23"/>
  <c r="S98" i="23"/>
  <c r="O98" i="23"/>
  <c r="O90" i="23"/>
  <c r="S90" i="23"/>
  <c r="S33" i="23"/>
  <c r="O33" i="23"/>
  <c r="S28" i="23"/>
  <c r="O28" i="23"/>
  <c r="O89" i="23"/>
  <c r="S89" i="23"/>
  <c r="S69" i="23"/>
  <c r="O69" i="23"/>
  <c r="S12" i="23"/>
  <c r="O12" i="23"/>
  <c r="S56" i="23"/>
  <c r="O56" i="23"/>
  <c r="S35" i="23"/>
  <c r="O35" i="23"/>
  <c r="O5" i="23"/>
  <c r="S5" i="23"/>
  <c r="O50" i="23"/>
  <c r="S50" i="23"/>
  <c r="O49" i="23"/>
  <c r="S49" i="23"/>
  <c r="O61" i="23"/>
  <c r="S61" i="23"/>
  <c r="S40" i="23"/>
  <c r="O40" i="23"/>
  <c r="O132" i="23"/>
  <c r="S132" i="23"/>
  <c r="O74" i="23"/>
  <c r="S74" i="23"/>
  <c r="S53" i="23"/>
  <c r="O53" i="23"/>
  <c r="O52" i="23"/>
  <c r="S52" i="23"/>
  <c r="S99" i="23"/>
  <c r="O99" i="23"/>
  <c r="O44" i="23"/>
  <c r="S44" i="23"/>
  <c r="O110" i="23"/>
  <c r="S110" i="23"/>
  <c r="O125" i="23"/>
  <c r="S125" i="23"/>
  <c r="S18" i="32"/>
  <c r="O18" i="32"/>
  <c r="O15" i="32"/>
  <c r="S15" i="32"/>
  <c r="S79" i="32"/>
  <c r="O79" i="32"/>
  <c r="S74" i="32"/>
  <c r="O74" i="32"/>
  <c r="S107" i="30"/>
  <c r="O107" i="30"/>
  <c r="S72" i="30"/>
  <c r="O72" i="30"/>
  <c r="O46" i="30"/>
  <c r="S46" i="30"/>
  <c r="O123" i="30"/>
  <c r="S123" i="30"/>
  <c r="N90" i="26"/>
  <c r="R90" i="26"/>
  <c r="Q90" i="26"/>
  <c r="Q47" i="26"/>
  <c r="R47" i="26"/>
  <c r="N47" i="26"/>
  <c r="Q7" i="23"/>
  <c r="N70" i="23"/>
  <c r="R70" i="23"/>
  <c r="Q70" i="23"/>
  <c r="S27" i="24"/>
  <c r="O27" i="24"/>
  <c r="O73" i="24"/>
  <c r="J42" i="12" s="1"/>
  <c r="P42" i="12" s="1"/>
  <c r="S73" i="24"/>
  <c r="N42" i="12" s="1"/>
  <c r="T42" i="12" s="1"/>
  <c r="O102" i="24"/>
  <c r="S102" i="24"/>
  <c r="O12" i="24"/>
  <c r="S12" i="24"/>
  <c r="S76" i="24"/>
  <c r="O76" i="24"/>
  <c r="O46" i="24"/>
  <c r="S46" i="24"/>
  <c r="O120" i="24"/>
  <c r="S120" i="24"/>
  <c r="S117" i="24"/>
  <c r="O117" i="24"/>
  <c r="O131" i="24"/>
  <c r="S131" i="24"/>
  <c r="O29" i="24"/>
  <c r="S29" i="24"/>
  <c r="O17" i="24"/>
  <c r="S17" i="24"/>
  <c r="O63" i="24"/>
  <c r="S63" i="24"/>
  <c r="S48" i="24"/>
  <c r="O48" i="24"/>
  <c r="O124" i="24"/>
  <c r="S124" i="24"/>
  <c r="O114" i="24"/>
  <c r="S114" i="24"/>
  <c r="S18" i="24"/>
  <c r="O18" i="24"/>
  <c r="S82" i="24"/>
  <c r="O82" i="24"/>
  <c r="S103" i="24"/>
  <c r="O103" i="24"/>
  <c r="O11" i="24"/>
  <c r="S11" i="24"/>
  <c r="S57" i="24"/>
  <c r="O57" i="24"/>
  <c r="S93" i="24"/>
  <c r="O93" i="24"/>
  <c r="S20" i="24"/>
  <c r="O20" i="24"/>
  <c r="O84" i="24"/>
  <c r="S84" i="24"/>
  <c r="O54" i="24"/>
  <c r="S54" i="24"/>
  <c r="S125" i="24"/>
  <c r="O125" i="24"/>
  <c r="O45" i="24"/>
  <c r="S45" i="24"/>
  <c r="S83" i="24"/>
  <c r="O83" i="24"/>
  <c r="O47" i="24"/>
  <c r="S47" i="24"/>
  <c r="O40" i="24"/>
  <c r="S40" i="24"/>
  <c r="O108" i="24"/>
  <c r="S108" i="24"/>
  <c r="S99" i="24"/>
  <c r="O99" i="24"/>
  <c r="O10" i="24"/>
  <c r="S10" i="24"/>
  <c r="S74" i="24"/>
  <c r="O74" i="24"/>
  <c r="S63" i="22"/>
  <c r="O63" i="22"/>
  <c r="O93" i="22"/>
  <c r="S93" i="22"/>
  <c r="O39" i="22"/>
  <c r="S39" i="22"/>
  <c r="S30" i="22"/>
  <c r="O30" i="22"/>
  <c r="S51" i="22"/>
  <c r="O51" i="22"/>
  <c r="S94" i="22"/>
  <c r="O94" i="22"/>
  <c r="S106" i="22"/>
  <c r="O106" i="22"/>
  <c r="S52" i="22"/>
  <c r="O52" i="22"/>
  <c r="O121" i="22"/>
  <c r="S121" i="22"/>
  <c r="O47" i="22"/>
  <c r="S47" i="22"/>
  <c r="O123" i="22"/>
  <c r="S123" i="22"/>
  <c r="O5" i="22"/>
  <c r="S5" i="22"/>
  <c r="S58" i="22"/>
  <c r="O58" i="22"/>
  <c r="S113" i="22"/>
  <c r="O113" i="22"/>
  <c r="O33" i="22"/>
  <c r="S33" i="22"/>
  <c r="O122" i="22"/>
  <c r="S122" i="22"/>
  <c r="O22" i="22"/>
  <c r="S22" i="22"/>
  <c r="O90" i="22"/>
  <c r="S90" i="22"/>
  <c r="O59" i="22"/>
  <c r="S59" i="22"/>
  <c r="O66" i="22"/>
  <c r="S66" i="22"/>
  <c r="S125" i="22"/>
  <c r="O125" i="22"/>
  <c r="O60" i="22"/>
  <c r="S60" i="22"/>
  <c r="O124" i="22"/>
  <c r="S124" i="22"/>
  <c r="S27" i="22"/>
  <c r="O27" i="22"/>
  <c r="S65" i="22"/>
  <c r="O65" i="22"/>
  <c r="O68" i="22"/>
  <c r="S68" i="22"/>
  <c r="O103" i="22"/>
  <c r="S103" i="22"/>
  <c r="S16" i="22"/>
  <c r="O16" i="22"/>
  <c r="O25" i="22"/>
  <c r="S25" i="22"/>
  <c r="S81" i="22"/>
  <c r="O81" i="22"/>
  <c r="S15" i="22"/>
  <c r="O15" i="22"/>
  <c r="O53" i="22"/>
  <c r="S53" i="22"/>
  <c r="O99" i="22"/>
  <c r="S99" i="22"/>
  <c r="O115" i="22"/>
  <c r="S115" i="22"/>
  <c r="Q96" i="22"/>
  <c r="N96" i="22"/>
  <c r="R96" i="22"/>
  <c r="N57" i="22"/>
  <c r="Q57" i="22"/>
  <c r="R57" i="22"/>
  <c r="Q95" i="22"/>
  <c r="R95" i="22"/>
  <c r="N95" i="22"/>
  <c r="R16" i="22"/>
  <c r="Q16" i="22"/>
  <c r="N16" i="22"/>
  <c r="Q21" i="22"/>
  <c r="R21" i="22"/>
  <c r="N21" i="22"/>
  <c r="Q127" i="22"/>
  <c r="R127" i="22"/>
  <c r="N127" i="22"/>
  <c r="N47" i="22"/>
  <c r="Q47" i="22"/>
  <c r="R47" i="22"/>
  <c r="Q72" i="22"/>
  <c r="R72" i="22"/>
  <c r="N72" i="22"/>
  <c r="S11" i="29"/>
  <c r="O11" i="29"/>
  <c r="S41" i="29"/>
  <c r="O41" i="29"/>
  <c r="S19" i="29"/>
  <c r="O19" i="29"/>
  <c r="S17" i="29"/>
  <c r="O17" i="29"/>
  <c r="S57" i="29"/>
  <c r="O57" i="29"/>
  <c r="S46" i="29"/>
  <c r="O46" i="29"/>
  <c r="O92" i="29"/>
  <c r="S92" i="29"/>
  <c r="S40" i="29"/>
  <c r="O40" i="29"/>
  <c r="O117" i="29"/>
  <c r="S117" i="29"/>
  <c r="S24" i="29"/>
  <c r="O24" i="29"/>
  <c r="S71" i="29"/>
  <c r="O71" i="29"/>
  <c r="S50" i="29"/>
  <c r="O50" i="29"/>
  <c r="O21" i="29"/>
  <c r="S21" i="29"/>
  <c r="T5" i="28"/>
  <c r="N5" i="28"/>
  <c r="N22" i="32"/>
  <c r="R22" i="32"/>
  <c r="Q22" i="32"/>
  <c r="Q116" i="32"/>
  <c r="R116" i="32"/>
  <c r="N116" i="32"/>
  <c r="Q36" i="32"/>
  <c r="R36" i="32"/>
  <c r="N36" i="32"/>
  <c r="Q80" i="32"/>
  <c r="N80" i="32"/>
  <c r="R80" i="32"/>
  <c r="Q38" i="32"/>
  <c r="R38" i="32"/>
  <c r="N38" i="32"/>
  <c r="N52" i="32"/>
  <c r="Q52" i="32"/>
  <c r="R52" i="32"/>
  <c r="N55" i="32"/>
  <c r="R55" i="32"/>
  <c r="Q55" i="32"/>
  <c r="N42" i="32"/>
  <c r="Q42" i="32"/>
  <c r="R42" i="32"/>
  <c r="R88" i="32"/>
  <c r="N88" i="32"/>
  <c r="Q88" i="32"/>
  <c r="S113" i="32"/>
  <c r="O113" i="32"/>
  <c r="O8" i="32"/>
  <c r="S8" i="32"/>
  <c r="S37" i="32"/>
  <c r="O37" i="32"/>
  <c r="S87" i="32"/>
  <c r="O87" i="32"/>
  <c r="S104" i="30"/>
  <c r="O104" i="30"/>
  <c r="S56" i="30"/>
  <c r="O56" i="30"/>
  <c r="S60" i="30"/>
  <c r="O60" i="30"/>
  <c r="S47" i="30"/>
  <c r="O47" i="30"/>
  <c r="S77" i="30"/>
  <c r="O77" i="30"/>
  <c r="O118" i="30"/>
  <c r="S118" i="30"/>
  <c r="O16" i="30"/>
  <c r="S16" i="30"/>
  <c r="R87" i="26"/>
  <c r="Q87" i="26"/>
  <c r="N87" i="26"/>
  <c r="N113" i="26"/>
  <c r="Q113" i="26"/>
  <c r="R113" i="26"/>
  <c r="N59" i="26"/>
  <c r="Q59" i="26"/>
  <c r="R59" i="26"/>
  <c r="N43" i="26"/>
  <c r="I16" i="12" s="1"/>
  <c r="O16" i="12" s="1"/>
  <c r="R43" i="26"/>
  <c r="M16" i="12" s="1"/>
  <c r="S16" i="12" s="1"/>
  <c r="Q43" i="26"/>
  <c r="L16" i="12" s="1"/>
  <c r="R16" i="12" s="1"/>
  <c r="R71" i="26"/>
  <c r="Q71" i="26"/>
  <c r="N71" i="26"/>
  <c r="N85" i="26"/>
  <c r="Q85" i="26"/>
  <c r="R85" i="26"/>
  <c r="R85" i="23"/>
  <c r="Q85" i="23"/>
  <c r="N85" i="23"/>
  <c r="Q95" i="23"/>
  <c r="R95" i="23"/>
  <c r="N95" i="23"/>
  <c r="R133" i="23"/>
  <c r="N133" i="23"/>
  <c r="Q133" i="23"/>
  <c r="R97" i="23"/>
  <c r="N97" i="23"/>
  <c r="Q97" i="23"/>
  <c r="N59" i="23"/>
  <c r="Q59" i="23"/>
  <c r="R59" i="23"/>
  <c r="R37" i="23"/>
  <c r="N37" i="23"/>
  <c r="Q37" i="23"/>
  <c r="Q119" i="23"/>
  <c r="N119" i="23"/>
  <c r="R119" i="23"/>
  <c r="R35" i="23"/>
  <c r="Q35" i="23"/>
  <c r="N35" i="23"/>
  <c r="R23" i="23"/>
  <c r="Q23" i="23"/>
  <c r="N23" i="23"/>
  <c r="N15" i="29"/>
  <c r="R15" i="29"/>
  <c r="Q15" i="29"/>
  <c r="N86" i="29"/>
  <c r="Q86" i="29"/>
  <c r="R86" i="29"/>
  <c r="Q112" i="29"/>
  <c r="N112" i="29"/>
  <c r="R112" i="29"/>
  <c r="R26" i="29"/>
  <c r="Q26" i="29"/>
  <c r="N26" i="29"/>
  <c r="N72" i="29"/>
  <c r="Q72" i="29"/>
  <c r="R72" i="29"/>
  <c r="R67" i="29"/>
  <c r="Q67" i="29"/>
  <c r="N67" i="29"/>
  <c r="N83" i="29"/>
  <c r="R83" i="29"/>
  <c r="Q83" i="29"/>
  <c r="R100" i="29"/>
  <c r="Q100" i="29"/>
  <c r="N100" i="29"/>
  <c r="R20" i="29"/>
  <c r="N20" i="29"/>
  <c r="Q20" i="29"/>
  <c r="R60" i="29"/>
  <c r="Q60" i="29"/>
  <c r="N60" i="29"/>
  <c r="Q79" i="29"/>
  <c r="R79" i="29"/>
  <c r="N79" i="29"/>
  <c r="R81" i="29"/>
  <c r="Q81" i="29"/>
  <c r="N81" i="29"/>
  <c r="N29" i="29"/>
  <c r="R29" i="29"/>
  <c r="Q29" i="29"/>
  <c r="N93" i="29"/>
  <c r="R93" i="29"/>
  <c r="Q93" i="29"/>
  <c r="R14" i="29"/>
  <c r="Q14" i="29"/>
  <c r="N14" i="29"/>
  <c r="N97" i="29"/>
  <c r="Q97" i="29"/>
  <c r="R97" i="29"/>
  <c r="R124" i="29"/>
  <c r="Q124" i="29"/>
  <c r="N124" i="29"/>
  <c r="Q85" i="29"/>
  <c r="R85" i="29"/>
  <c r="N85" i="29"/>
  <c r="R76" i="29"/>
  <c r="Q76" i="29"/>
  <c r="N76" i="29"/>
  <c r="Q88" i="29"/>
  <c r="N88" i="29"/>
  <c r="R88" i="29"/>
  <c r="Q8" i="29"/>
  <c r="N8" i="29"/>
  <c r="R8" i="29"/>
  <c r="R96" i="29"/>
  <c r="Q96" i="29"/>
  <c r="N96" i="29"/>
  <c r="N110" i="29"/>
  <c r="Q110" i="29"/>
  <c r="R110" i="29"/>
  <c r="R44" i="29"/>
  <c r="Q44" i="29"/>
  <c r="N44" i="29"/>
  <c r="N111" i="29"/>
  <c r="R111" i="29"/>
  <c r="Q111" i="29"/>
  <c r="R90" i="29"/>
  <c r="Q90" i="29"/>
  <c r="N90" i="29"/>
  <c r="N16" i="29"/>
  <c r="R16" i="29"/>
  <c r="Q16" i="29"/>
  <c r="N13" i="29"/>
  <c r="R13" i="29"/>
  <c r="Q13" i="29"/>
  <c r="R52" i="29"/>
  <c r="Q52" i="29"/>
  <c r="N52" i="29"/>
  <c r="R116" i="29"/>
  <c r="N116" i="29"/>
  <c r="Q116" i="29"/>
  <c r="R38" i="29"/>
  <c r="Q38" i="29"/>
  <c r="N38" i="29"/>
  <c r="R18" i="29"/>
  <c r="Q18" i="29"/>
  <c r="N18" i="29"/>
  <c r="N17" i="29"/>
  <c r="R17" i="29"/>
  <c r="Q17" i="29"/>
  <c r="R46" i="29"/>
  <c r="Q46" i="29"/>
  <c r="N46" i="29"/>
  <c r="O51" i="31"/>
  <c r="S51" i="31"/>
  <c r="S100" i="31"/>
  <c r="O100" i="31"/>
  <c r="S64" i="31"/>
  <c r="O64" i="31"/>
  <c r="O28" i="31"/>
  <c r="S28" i="31"/>
  <c r="O106" i="31"/>
  <c r="S106" i="31"/>
  <c r="S44" i="31"/>
  <c r="O44" i="31"/>
  <c r="S34" i="31"/>
  <c r="O34" i="31"/>
  <c r="O131" i="31"/>
  <c r="S131" i="31"/>
  <c r="S25" i="31"/>
  <c r="O25" i="31"/>
  <c r="S69" i="31"/>
  <c r="O69" i="31"/>
  <c r="O102" i="31"/>
  <c r="S102" i="31"/>
  <c r="S126" i="31"/>
  <c r="O126" i="31"/>
  <c r="O32" i="31"/>
  <c r="S32" i="31"/>
  <c r="O98" i="31"/>
  <c r="S98" i="31"/>
  <c r="S108" i="31"/>
  <c r="O108" i="31"/>
  <c r="S86" i="31"/>
  <c r="O86" i="31"/>
  <c r="O115" i="31"/>
  <c r="S115" i="31"/>
  <c r="S103" i="31"/>
  <c r="O103" i="31"/>
  <c r="O109" i="31"/>
  <c r="S109" i="31"/>
  <c r="S7" i="31"/>
  <c r="O7" i="31"/>
  <c r="O57" i="31"/>
  <c r="S57" i="31"/>
  <c r="O39" i="31"/>
  <c r="S39" i="31"/>
  <c r="O47" i="31"/>
  <c r="S47" i="31"/>
  <c r="O87" i="31"/>
  <c r="S87" i="31"/>
  <c r="S129" i="31"/>
  <c r="O129" i="31"/>
  <c r="S75" i="31"/>
  <c r="O75" i="31"/>
  <c r="S120" i="31"/>
  <c r="O120" i="31"/>
  <c r="S22" i="31"/>
  <c r="O22" i="31"/>
  <c r="S104" i="31"/>
  <c r="O104" i="31"/>
  <c r="S56" i="31"/>
  <c r="O56" i="31"/>
  <c r="O93" i="31"/>
  <c r="S93" i="31"/>
  <c r="S26" i="31"/>
  <c r="O26" i="31"/>
  <c r="R79" i="22"/>
  <c r="N79" i="22"/>
  <c r="Q79" i="22"/>
  <c r="N92" i="22"/>
  <c r="Q92" i="22"/>
  <c r="R92" i="22"/>
  <c r="N34" i="22"/>
  <c r="R34" i="22"/>
  <c r="Q34" i="22"/>
  <c r="S133" i="29"/>
  <c r="O133" i="29"/>
  <c r="N50" i="32"/>
  <c r="Q50" i="32"/>
  <c r="R50" i="32"/>
  <c r="Q61" i="32"/>
  <c r="R61" i="32"/>
  <c r="N61" i="32"/>
  <c r="S114" i="32"/>
  <c r="O114" i="32"/>
  <c r="S128" i="32"/>
  <c r="O128" i="32"/>
  <c r="O65" i="32"/>
  <c r="S65" i="32"/>
  <c r="S116" i="35"/>
  <c r="O116" i="35"/>
  <c r="O109" i="35"/>
  <c r="S109" i="35"/>
  <c r="O79" i="35"/>
  <c r="S79" i="35"/>
  <c r="O113" i="35"/>
  <c r="S113" i="35"/>
  <c r="S127" i="35"/>
  <c r="O127" i="35"/>
  <c r="O59" i="35"/>
  <c r="S59" i="35"/>
  <c r="O65" i="35"/>
  <c r="S65" i="35"/>
  <c r="O58" i="35"/>
  <c r="S58" i="35"/>
  <c r="O63" i="35"/>
  <c r="S63" i="35"/>
  <c r="S124" i="35"/>
  <c r="O124" i="35"/>
  <c r="O95" i="35"/>
  <c r="S95" i="35"/>
  <c r="S122" i="35"/>
  <c r="O122" i="35"/>
  <c r="O90" i="35"/>
  <c r="S90" i="35"/>
  <c r="S112" i="35"/>
  <c r="O112" i="35"/>
  <c r="Q99" i="35"/>
  <c r="O99" i="35"/>
  <c r="S99" i="35"/>
  <c r="S53" i="35"/>
  <c r="O53" i="35"/>
  <c r="O78" i="35"/>
  <c r="S78" i="35"/>
  <c r="O60" i="35"/>
  <c r="S60" i="35"/>
  <c r="Q118" i="26"/>
  <c r="R118" i="26"/>
  <c r="N118" i="26"/>
  <c r="N70" i="26"/>
  <c r="R70" i="26"/>
  <c r="Q70" i="26"/>
  <c r="R57" i="26"/>
  <c r="Q57" i="26"/>
  <c r="N57" i="26"/>
  <c r="Q110" i="23"/>
  <c r="R110" i="23"/>
  <c r="N110" i="23"/>
  <c r="N112" i="23"/>
  <c r="R112" i="23"/>
  <c r="Q112" i="23"/>
  <c r="N8" i="27"/>
  <c r="R8" i="27"/>
  <c r="Q8" i="27"/>
  <c r="N56" i="27"/>
  <c r="Q56" i="27"/>
  <c r="R56" i="27"/>
  <c r="Q113" i="27"/>
  <c r="R113" i="27"/>
  <c r="N113" i="27"/>
  <c r="N47" i="27"/>
  <c r="Q47" i="27"/>
  <c r="R47" i="27"/>
  <c r="N116" i="27"/>
  <c r="R116" i="27"/>
  <c r="Q116" i="27"/>
  <c r="N67" i="27"/>
  <c r="R67" i="27"/>
  <c r="Q67" i="27"/>
  <c r="N54" i="27"/>
  <c r="Q54" i="27"/>
  <c r="R54" i="27"/>
  <c r="N12" i="27"/>
  <c r="Q12" i="27"/>
  <c r="R12" i="27"/>
  <c r="N69" i="27"/>
  <c r="Q69" i="27"/>
  <c r="R69" i="27"/>
  <c r="N99" i="27"/>
  <c r="Q99" i="27"/>
  <c r="R99" i="27"/>
  <c r="N62" i="27"/>
  <c r="Q62" i="27"/>
  <c r="R62" i="27"/>
  <c r="R61" i="27"/>
  <c r="Q61" i="27"/>
  <c r="N61" i="27"/>
  <c r="R35" i="27"/>
  <c r="Q35" i="27"/>
  <c r="N35" i="27"/>
  <c r="R110" i="27"/>
  <c r="Q110" i="27"/>
  <c r="N110" i="27"/>
  <c r="R83" i="27"/>
  <c r="Q83" i="27"/>
  <c r="N83" i="27"/>
  <c r="R132" i="27"/>
  <c r="Q132" i="27"/>
  <c r="N132" i="27"/>
  <c r="R21" i="27"/>
  <c r="N21" i="27"/>
  <c r="Q21" i="27"/>
  <c r="N14" i="27"/>
  <c r="R14" i="27"/>
  <c r="Q14" i="27"/>
  <c r="Q108" i="27"/>
  <c r="N108" i="27"/>
  <c r="R108" i="27"/>
  <c r="R109" i="27"/>
  <c r="Q109" i="27"/>
  <c r="N109" i="27"/>
  <c r="Q86" i="27"/>
  <c r="R86" i="27"/>
  <c r="N86" i="27"/>
  <c r="R121" i="27"/>
  <c r="Q121" i="27"/>
  <c r="N121" i="27"/>
  <c r="N7" i="27"/>
  <c r="R7" i="27"/>
  <c r="Q7" i="27"/>
  <c r="N52" i="27"/>
  <c r="Q52" i="27"/>
  <c r="R52" i="27"/>
  <c r="Q68" i="27"/>
  <c r="R68" i="27"/>
  <c r="N68" i="27"/>
  <c r="R82" i="27"/>
  <c r="Q82" i="27"/>
  <c r="N82" i="27"/>
  <c r="R13" i="27"/>
  <c r="N13" i="27"/>
  <c r="Q13" i="27"/>
  <c r="Q94" i="27"/>
  <c r="R94" i="27"/>
  <c r="N94" i="27"/>
  <c r="R103" i="27"/>
  <c r="Q103" i="27"/>
  <c r="N103" i="27"/>
  <c r="Q124" i="27"/>
  <c r="R124" i="27"/>
  <c r="N124" i="27"/>
  <c r="Q30" i="27"/>
  <c r="R30" i="27"/>
  <c r="N30" i="27"/>
  <c r="Q43" i="27"/>
  <c r="L28" i="12" s="1"/>
  <c r="R28" i="12" s="1"/>
  <c r="R43" i="27"/>
  <c r="M28" i="12" s="1"/>
  <c r="S28" i="12" s="1"/>
  <c r="N43" i="27"/>
  <c r="I28" i="12" s="1"/>
  <c r="O28" i="12" s="1"/>
  <c r="N106" i="27"/>
  <c r="Q106" i="27"/>
  <c r="R106" i="27"/>
  <c r="N63" i="27"/>
  <c r="Q63" i="27"/>
  <c r="R63" i="27"/>
  <c r="N96" i="27"/>
  <c r="Q96" i="27"/>
  <c r="R96" i="27"/>
  <c r="N41" i="27"/>
  <c r="Q41" i="27"/>
  <c r="R41" i="27"/>
  <c r="Q8" i="22"/>
  <c r="R8" i="22"/>
  <c r="N8" i="22"/>
  <c r="R12" i="22"/>
  <c r="Q12" i="22"/>
  <c r="N12" i="22"/>
  <c r="N60" i="22"/>
  <c r="R60" i="22"/>
  <c r="Q60" i="22"/>
  <c r="Q113" i="22"/>
  <c r="R113" i="22"/>
  <c r="N113" i="22"/>
  <c r="Q44" i="22"/>
  <c r="R44" i="22"/>
  <c r="N44" i="22"/>
  <c r="N25" i="22"/>
  <c r="R25" i="22"/>
  <c r="Q25" i="22"/>
  <c r="S34" i="29"/>
  <c r="O34" i="29"/>
  <c r="O103" i="29"/>
  <c r="S103" i="29"/>
  <c r="O119" i="29"/>
  <c r="S119" i="29"/>
  <c r="S80" i="29"/>
  <c r="O80" i="29"/>
  <c r="S8" i="29"/>
  <c r="O8" i="29"/>
  <c r="Q42" i="30"/>
  <c r="R42" i="30"/>
  <c r="N42" i="30"/>
  <c r="N5" i="30"/>
  <c r="Q5" i="30"/>
  <c r="R5" i="30"/>
  <c r="R67" i="30"/>
  <c r="N67" i="30"/>
  <c r="Q67" i="30"/>
  <c r="R41" i="30"/>
  <c r="Q41" i="30"/>
  <c r="N41" i="30"/>
  <c r="N37" i="30"/>
  <c r="Q37" i="30"/>
  <c r="R37" i="30"/>
  <c r="R118" i="30"/>
  <c r="N118" i="30"/>
  <c r="Q118" i="30"/>
  <c r="Q30" i="30"/>
  <c r="N30" i="30"/>
  <c r="R30" i="30"/>
  <c r="N9" i="30"/>
  <c r="Q9" i="30"/>
  <c r="R9" i="30"/>
  <c r="Q48" i="30"/>
  <c r="R48" i="30"/>
  <c r="N48" i="30"/>
  <c r="R91" i="30"/>
  <c r="Q91" i="30"/>
  <c r="N91" i="30"/>
  <c r="Q44" i="30"/>
  <c r="N44" i="30"/>
  <c r="R44" i="30"/>
  <c r="N11" i="30"/>
  <c r="R11" i="30"/>
  <c r="Q11" i="30"/>
  <c r="N125" i="30"/>
  <c r="R125" i="30"/>
  <c r="Q125" i="30"/>
  <c r="R16" i="30"/>
  <c r="Q16" i="30"/>
  <c r="N16" i="30"/>
  <c r="R50" i="30"/>
  <c r="N50" i="30"/>
  <c r="Q50" i="30"/>
  <c r="N23" i="30"/>
  <c r="Q23" i="30"/>
  <c r="R23" i="30"/>
  <c r="N87" i="30"/>
  <c r="Q87" i="30"/>
  <c r="R87" i="30"/>
  <c r="R47" i="30"/>
  <c r="N47" i="30"/>
  <c r="Q47" i="30"/>
  <c r="Q74" i="30"/>
  <c r="R74" i="30"/>
  <c r="N74" i="30"/>
  <c r="Q85" i="30"/>
  <c r="R85" i="30"/>
  <c r="N85" i="30"/>
  <c r="N99" i="30"/>
  <c r="R99" i="30"/>
  <c r="Q99" i="30"/>
  <c r="R78" i="30"/>
  <c r="N78" i="30"/>
  <c r="Q78" i="30"/>
  <c r="N94" i="30"/>
  <c r="Q94" i="30"/>
  <c r="R94" i="30"/>
  <c r="R56" i="30"/>
  <c r="Q56" i="30"/>
  <c r="N56" i="30"/>
  <c r="N92" i="30"/>
  <c r="Q92" i="30"/>
  <c r="R92" i="30"/>
  <c r="R62" i="30"/>
  <c r="N62" i="30"/>
  <c r="Q62" i="30"/>
  <c r="N120" i="30"/>
  <c r="R120" i="30"/>
  <c r="Q120" i="30"/>
  <c r="Q54" i="30"/>
  <c r="N54" i="30"/>
  <c r="R54" i="30"/>
  <c r="Q107" i="30"/>
  <c r="N107" i="30"/>
  <c r="R107" i="30"/>
  <c r="Q83" i="30"/>
  <c r="R83" i="30"/>
  <c r="N83" i="30"/>
  <c r="Q58" i="30"/>
  <c r="R58" i="30"/>
  <c r="N58" i="30"/>
  <c r="Q82" i="30"/>
  <c r="R82" i="30"/>
  <c r="N82" i="30"/>
  <c r="R130" i="30"/>
  <c r="Q130" i="30"/>
  <c r="N130" i="30"/>
  <c r="R24" i="30"/>
  <c r="N24" i="30"/>
  <c r="Q24" i="30"/>
  <c r="Q33" i="30"/>
  <c r="N33" i="30"/>
  <c r="R33" i="30"/>
  <c r="N32" i="32"/>
  <c r="R32" i="32"/>
  <c r="N108" i="32"/>
  <c r="Q108" i="32"/>
  <c r="R108" i="32"/>
  <c r="N44" i="32"/>
  <c r="Q44" i="32"/>
  <c r="R44" i="32"/>
  <c r="R25" i="32"/>
  <c r="N25" i="32"/>
  <c r="Q25" i="32"/>
  <c r="Q48" i="32"/>
  <c r="R48" i="32"/>
  <c r="N48" i="32"/>
  <c r="R99" i="32"/>
  <c r="N99" i="32"/>
  <c r="Q99" i="32"/>
  <c r="N16" i="32"/>
  <c r="R16" i="32"/>
  <c r="Q51" i="32"/>
  <c r="R51" i="32"/>
  <c r="N51" i="32"/>
  <c r="Q83" i="32"/>
  <c r="R83" i="32"/>
  <c r="N83" i="32"/>
  <c r="S112" i="32"/>
  <c r="O112" i="32"/>
  <c r="S33" i="32"/>
  <c r="O33" i="32"/>
  <c r="S104" i="32"/>
  <c r="O104" i="32"/>
  <c r="S26" i="32"/>
  <c r="O26" i="32"/>
  <c r="S43" i="32"/>
  <c r="N9" i="12" s="1"/>
  <c r="T9" i="12" s="1"/>
  <c r="O43" i="32"/>
  <c r="J9" i="12" s="1"/>
  <c r="P9" i="12" s="1"/>
  <c r="Q32" i="32"/>
  <c r="S32" i="32"/>
  <c r="O32" i="32"/>
  <c r="S29" i="32"/>
  <c r="O29" i="32"/>
  <c r="S66" i="32"/>
  <c r="O66" i="32"/>
  <c r="S129" i="32"/>
  <c r="O129" i="32"/>
  <c r="S124" i="30"/>
  <c r="O124" i="30"/>
  <c r="S125" i="30"/>
  <c r="O125" i="30"/>
  <c r="S55" i="30"/>
  <c r="O55" i="30"/>
  <c r="S18" i="30"/>
  <c r="O18" i="30"/>
  <c r="S35" i="30"/>
  <c r="O35" i="30"/>
  <c r="O68" i="30"/>
  <c r="S68" i="30"/>
  <c r="S44" i="30"/>
  <c r="O44" i="30"/>
  <c r="O86" i="30"/>
  <c r="S86" i="30"/>
  <c r="O32" i="30"/>
  <c r="S32" i="30"/>
  <c r="R41" i="26"/>
  <c r="Q41" i="26"/>
  <c r="N41" i="26"/>
  <c r="Q81" i="26"/>
  <c r="R81" i="26"/>
  <c r="N81" i="26"/>
  <c r="N76" i="26"/>
  <c r="R76" i="26"/>
  <c r="Q76" i="26"/>
  <c r="Q60" i="26"/>
  <c r="N60" i="26"/>
  <c r="R60" i="26"/>
  <c r="Q19" i="26"/>
  <c r="R19" i="26"/>
  <c r="N19" i="26"/>
  <c r="Q119" i="26"/>
  <c r="N119" i="26"/>
  <c r="R119" i="26"/>
  <c r="N97" i="26"/>
  <c r="Q97" i="26"/>
  <c r="R97" i="26"/>
  <c r="N29" i="26"/>
  <c r="R29" i="26"/>
  <c r="Q29" i="26"/>
  <c r="R93" i="23"/>
  <c r="N93" i="23"/>
  <c r="Q93" i="23"/>
  <c r="R100" i="23"/>
  <c r="N100" i="23"/>
  <c r="Q100" i="23"/>
  <c r="N127" i="23"/>
  <c r="Q127" i="23"/>
  <c r="R127" i="23"/>
  <c r="R27" i="23"/>
  <c r="Q27" i="23"/>
  <c r="N27" i="23"/>
  <c r="R8" i="23"/>
  <c r="R73" i="23"/>
  <c r="M41" i="12" s="1"/>
  <c r="S41" i="12" s="1"/>
  <c r="Q73" i="23"/>
  <c r="L41" i="12" s="1"/>
  <c r="R41" i="12" s="1"/>
  <c r="N73" i="23"/>
  <c r="I41" i="12" s="1"/>
  <c r="O41" i="12" s="1"/>
  <c r="N74" i="23"/>
  <c r="R74" i="23"/>
  <c r="Q74" i="23"/>
  <c r="Q101" i="23"/>
  <c r="R101" i="23"/>
  <c r="N101" i="23"/>
  <c r="R55" i="23"/>
  <c r="Q55" i="23"/>
  <c r="N55" i="23"/>
  <c r="Q62" i="23"/>
  <c r="R62" i="23"/>
  <c r="N62" i="23"/>
  <c r="N64" i="24"/>
  <c r="R64" i="24"/>
  <c r="Q64" i="24"/>
  <c r="N20" i="24"/>
  <c r="R20" i="24"/>
  <c r="Q20" i="24"/>
  <c r="N66" i="24"/>
  <c r="R66" i="24"/>
  <c r="Q66" i="24"/>
  <c r="N51" i="24"/>
  <c r="Q51" i="24"/>
  <c r="R51" i="24"/>
  <c r="N127" i="24"/>
  <c r="R127" i="24"/>
  <c r="Q127" i="24"/>
  <c r="R117" i="24"/>
  <c r="Q117" i="24"/>
  <c r="N117" i="24"/>
  <c r="R17" i="24"/>
  <c r="Q17" i="24"/>
  <c r="N17" i="24"/>
  <c r="N81" i="24"/>
  <c r="R81" i="24"/>
  <c r="Q81" i="24"/>
  <c r="N106" i="24"/>
  <c r="R106" i="24"/>
  <c r="Q106" i="24"/>
  <c r="Q22" i="24"/>
  <c r="R22" i="24"/>
  <c r="N22" i="24"/>
  <c r="R60" i="24"/>
  <c r="Q60" i="24"/>
  <c r="N60" i="24"/>
  <c r="N96" i="24"/>
  <c r="R96" i="24"/>
  <c r="Q96" i="24"/>
  <c r="R7" i="24"/>
  <c r="Q7" i="24"/>
  <c r="N7" i="24"/>
  <c r="Q71" i="24"/>
  <c r="R71" i="24"/>
  <c r="N71" i="24"/>
  <c r="N37" i="24"/>
  <c r="R37" i="24"/>
  <c r="Q37" i="24"/>
  <c r="N107" i="24"/>
  <c r="Q107" i="24"/>
  <c r="R107" i="24"/>
  <c r="Q112" i="24"/>
  <c r="R112" i="24"/>
  <c r="N112" i="24"/>
  <c r="R126" i="24"/>
  <c r="Q126" i="24"/>
  <c r="N126" i="24"/>
  <c r="N16" i="24"/>
  <c r="Q16" i="24"/>
  <c r="R16" i="24"/>
  <c r="Q62" i="24"/>
  <c r="N62" i="24"/>
  <c r="R62" i="24"/>
  <c r="N50" i="24"/>
  <c r="Q50" i="24"/>
  <c r="R50" i="24"/>
  <c r="N43" i="24"/>
  <c r="I13" i="12" s="1"/>
  <c r="O13" i="12" s="1"/>
  <c r="R43" i="24"/>
  <c r="M13" i="12" s="1"/>
  <c r="S13" i="12" s="1"/>
  <c r="Q43" i="24"/>
  <c r="L13" i="12" s="1"/>
  <c r="R13" i="12" s="1"/>
  <c r="R111" i="24"/>
  <c r="Q111" i="24"/>
  <c r="N111" i="24"/>
  <c r="Q101" i="24"/>
  <c r="R101" i="24"/>
  <c r="N101" i="24"/>
  <c r="N9" i="24"/>
  <c r="R9" i="24"/>
  <c r="Q9" i="24"/>
  <c r="N73" i="24"/>
  <c r="I42" i="12" s="1"/>
  <c r="O42" i="12" s="1"/>
  <c r="R73" i="24"/>
  <c r="M42" i="12" s="1"/>
  <c r="S42" i="12" s="1"/>
  <c r="Q73" i="24"/>
  <c r="L42" i="12" s="1"/>
  <c r="R42" i="12" s="1"/>
  <c r="R6" i="24"/>
  <c r="Q6" i="24"/>
  <c r="N6" i="24"/>
  <c r="Q44" i="24"/>
  <c r="R44" i="24"/>
  <c r="N44" i="24"/>
  <c r="Q88" i="24"/>
  <c r="R88" i="24"/>
  <c r="N88" i="24"/>
  <c r="N63" i="24"/>
  <c r="R63" i="24"/>
  <c r="Q63" i="24"/>
  <c r="N29" i="24"/>
  <c r="R29" i="24"/>
  <c r="Q29" i="24"/>
  <c r="R93" i="24"/>
  <c r="Q93" i="24"/>
  <c r="N93" i="24"/>
  <c r="R104" i="24"/>
  <c r="Q104" i="24"/>
  <c r="N104" i="24"/>
  <c r="R118" i="24"/>
  <c r="Q118" i="24"/>
  <c r="N118" i="24"/>
  <c r="S58" i="26"/>
  <c r="O58" i="26"/>
  <c r="O106" i="26"/>
  <c r="S106" i="26"/>
  <c r="S125" i="26"/>
  <c r="O125" i="26"/>
  <c r="S23" i="26"/>
  <c r="O23" i="26"/>
  <c r="O84" i="26"/>
  <c r="S84" i="26"/>
  <c r="S67" i="26"/>
  <c r="O67" i="26"/>
  <c r="O133" i="26"/>
  <c r="S133" i="26"/>
  <c r="S33" i="26"/>
  <c r="O33" i="26"/>
  <c r="O28" i="26"/>
  <c r="S28" i="26"/>
  <c r="S25" i="26"/>
  <c r="O25" i="26"/>
  <c r="O97" i="26"/>
  <c r="S97" i="26"/>
  <c r="O95" i="26"/>
  <c r="S95" i="26"/>
  <c r="S117" i="26"/>
  <c r="O117" i="26"/>
  <c r="S119" i="26"/>
  <c r="O119" i="26"/>
  <c r="S77" i="26"/>
  <c r="O77" i="26"/>
  <c r="O29" i="26"/>
  <c r="S29" i="26"/>
  <c r="O79" i="26"/>
  <c r="S79" i="26"/>
  <c r="O16" i="26"/>
  <c r="S16" i="26"/>
  <c r="O83" i="26"/>
  <c r="S83" i="26"/>
  <c r="O49" i="26"/>
  <c r="S49" i="26"/>
  <c r="S71" i="26"/>
  <c r="O71" i="26"/>
  <c r="O76" i="26"/>
  <c r="S76" i="26"/>
  <c r="O131" i="26"/>
  <c r="S131" i="26"/>
  <c r="S26" i="26"/>
  <c r="O26" i="26"/>
  <c r="O100" i="26"/>
  <c r="S100" i="26"/>
  <c r="O21" i="26"/>
  <c r="S21" i="26"/>
  <c r="O112" i="26"/>
  <c r="S112" i="26"/>
  <c r="S91" i="25"/>
  <c r="O91" i="25"/>
  <c r="S13" i="25"/>
  <c r="O13" i="25"/>
  <c r="O72" i="25"/>
  <c r="S72" i="25"/>
  <c r="S7" i="25"/>
  <c r="O7" i="25"/>
  <c r="S126" i="25"/>
  <c r="O126" i="25"/>
  <c r="O132" i="25"/>
  <c r="S132" i="25"/>
  <c r="O14" i="25"/>
  <c r="S14" i="25"/>
  <c r="S78" i="25"/>
  <c r="O78" i="25"/>
  <c r="S75" i="25"/>
  <c r="O75" i="25"/>
  <c r="O34" i="25"/>
  <c r="S34" i="25"/>
  <c r="S127" i="25"/>
  <c r="O127" i="25"/>
  <c r="O17" i="25"/>
  <c r="S17" i="25"/>
  <c r="S130" i="25"/>
  <c r="O130" i="25"/>
  <c r="S76" i="25"/>
  <c r="O76" i="25"/>
  <c r="O112" i="25"/>
  <c r="S112" i="25"/>
  <c r="O100" i="25"/>
  <c r="S100" i="25"/>
  <c r="O12" i="25"/>
  <c r="S12" i="25"/>
  <c r="S67" i="25"/>
  <c r="O67" i="25"/>
  <c r="S68" i="25"/>
  <c r="O68" i="25"/>
  <c r="O35" i="25"/>
  <c r="S35" i="25"/>
  <c r="O36" i="25"/>
  <c r="S36" i="25"/>
  <c r="O54" i="25"/>
  <c r="S54" i="25"/>
  <c r="S15" i="25"/>
  <c r="O15" i="25"/>
  <c r="O84" i="25"/>
  <c r="S84" i="25"/>
  <c r="S16" i="25"/>
  <c r="O16" i="25"/>
  <c r="S66" i="25"/>
  <c r="O66" i="25"/>
  <c r="O38" i="25"/>
  <c r="S38" i="25"/>
  <c r="O99" i="25"/>
  <c r="S99" i="25"/>
  <c r="O43" i="25"/>
  <c r="J14" i="12" s="1"/>
  <c r="P14" i="12" s="1"/>
  <c r="S43" i="25"/>
  <c r="N14" i="12" s="1"/>
  <c r="T14" i="12" s="1"/>
  <c r="O30" i="25"/>
  <c r="S30" i="25"/>
  <c r="Q130" i="25"/>
  <c r="R130" i="25"/>
  <c r="N130" i="25"/>
  <c r="Q12" i="25"/>
  <c r="R12" i="25"/>
  <c r="N12" i="25"/>
  <c r="Q65" i="25"/>
  <c r="N65" i="25"/>
  <c r="R65" i="25"/>
  <c r="N79" i="25"/>
  <c r="R79" i="25"/>
  <c r="Q79" i="25"/>
  <c r="Q28" i="25"/>
  <c r="R28" i="25"/>
  <c r="N28" i="25"/>
  <c r="R77" i="25"/>
  <c r="N77" i="25"/>
  <c r="Q77" i="25"/>
  <c r="N126" i="25"/>
  <c r="R126" i="25"/>
  <c r="Q126" i="25"/>
  <c r="Q50" i="25"/>
  <c r="N50" i="25"/>
  <c r="R50" i="25"/>
  <c r="R26" i="25"/>
  <c r="Q26" i="25"/>
  <c r="N26" i="25"/>
  <c r="R20" i="25"/>
  <c r="Q20" i="25"/>
  <c r="N20" i="25"/>
  <c r="R105" i="25"/>
  <c r="Q105" i="25"/>
  <c r="N105" i="25"/>
  <c r="Q87" i="25"/>
  <c r="R87" i="25"/>
  <c r="N87" i="25"/>
  <c r="N15" i="25"/>
  <c r="R15" i="25"/>
  <c r="Q15" i="25"/>
  <c r="Q32" i="25"/>
  <c r="R32" i="25"/>
  <c r="N32" i="25"/>
  <c r="N64" i="25"/>
  <c r="Q64" i="25"/>
  <c r="R64" i="25"/>
  <c r="R99" i="25"/>
  <c r="N99" i="25"/>
  <c r="Q99" i="25"/>
  <c r="N8" i="25"/>
  <c r="Q8" i="25"/>
  <c r="R8" i="25"/>
  <c r="N69" i="25"/>
  <c r="Q69" i="25"/>
  <c r="R69" i="25"/>
  <c r="R106" i="25"/>
  <c r="Q106" i="25"/>
  <c r="N106" i="25"/>
  <c r="N36" i="25"/>
  <c r="R36" i="25"/>
  <c r="Q36" i="25"/>
  <c r="R63" i="25"/>
  <c r="Q63" i="25"/>
  <c r="N63" i="25"/>
  <c r="R13" i="25"/>
  <c r="Q13" i="25"/>
  <c r="N13" i="25"/>
  <c r="R128" i="25"/>
  <c r="Q128" i="25"/>
  <c r="N128" i="25"/>
  <c r="N24" i="25"/>
  <c r="R24" i="25"/>
  <c r="Q24" i="25"/>
  <c r="R89" i="25"/>
  <c r="Q89" i="25"/>
  <c r="N89" i="25"/>
  <c r="R132" i="25"/>
  <c r="Q132" i="25"/>
  <c r="N132" i="25"/>
  <c r="N52" i="25"/>
  <c r="R52" i="25"/>
  <c r="Q52" i="25"/>
  <c r="R43" i="25"/>
  <c r="M14" i="12" s="1"/>
  <c r="S14" i="12" s="1"/>
  <c r="N43" i="25"/>
  <c r="I14" i="12" s="1"/>
  <c r="O14" i="12" s="1"/>
  <c r="Q43" i="25"/>
  <c r="L14" i="12" s="1"/>
  <c r="R14" i="12" s="1"/>
  <c r="R129" i="25"/>
  <c r="Q129" i="25"/>
  <c r="N129" i="25"/>
  <c r="R35" i="25"/>
  <c r="Q35" i="25"/>
  <c r="N35" i="25"/>
  <c r="N41" i="25"/>
  <c r="R41" i="25"/>
  <c r="Q41" i="25"/>
  <c r="N62" i="25"/>
  <c r="R62" i="25"/>
  <c r="Q62" i="25"/>
  <c r="Q6" i="25"/>
  <c r="N6" i="25"/>
  <c r="R6" i="25"/>
  <c r="R75" i="25"/>
  <c r="Q75" i="25"/>
  <c r="N75" i="25"/>
  <c r="N108" i="25"/>
  <c r="Q108" i="25"/>
  <c r="R108" i="25"/>
  <c r="Q85" i="22"/>
  <c r="R85" i="22"/>
  <c r="N85" i="22"/>
  <c r="S114" i="29"/>
  <c r="O114" i="29"/>
  <c r="S31" i="29"/>
  <c r="O31" i="29"/>
  <c r="S63" i="36"/>
  <c r="O63" i="36"/>
  <c r="S57" i="36"/>
  <c r="O57" i="36"/>
  <c r="S77" i="36"/>
  <c r="O77" i="36"/>
  <c r="O94" i="36"/>
  <c r="S94" i="36"/>
  <c r="O54" i="36"/>
  <c r="S54" i="36"/>
  <c r="O108" i="36"/>
  <c r="S108" i="36"/>
  <c r="O64" i="36"/>
  <c r="S64" i="36"/>
  <c r="O105" i="36"/>
  <c r="S105" i="36"/>
  <c r="O51" i="36"/>
  <c r="S51" i="36"/>
  <c r="O58" i="36"/>
  <c r="S58" i="36"/>
  <c r="S80" i="36"/>
  <c r="O80" i="36"/>
  <c r="S113" i="36"/>
  <c r="O113" i="36"/>
  <c r="O100" i="36"/>
  <c r="S100" i="36"/>
  <c r="S83" i="36"/>
  <c r="O83" i="36"/>
  <c r="O45" i="36"/>
  <c r="S45" i="36"/>
  <c r="O101" i="36"/>
  <c r="S101" i="36"/>
  <c r="S90" i="36"/>
  <c r="O90" i="36"/>
  <c r="O71" i="36"/>
  <c r="S71" i="36"/>
  <c r="O95" i="36"/>
  <c r="S95" i="36"/>
  <c r="O44" i="27"/>
  <c r="S44" i="27"/>
  <c r="S92" i="27"/>
  <c r="O92" i="27"/>
  <c r="O8" i="27"/>
  <c r="S8" i="27"/>
  <c r="O113" i="27"/>
  <c r="S113" i="27"/>
  <c r="O130" i="27"/>
  <c r="S130" i="27"/>
  <c r="O60" i="27"/>
  <c r="S60" i="27"/>
  <c r="S14" i="27"/>
  <c r="O14" i="27"/>
  <c r="O13" i="27"/>
  <c r="S13" i="27"/>
  <c r="O76" i="27"/>
  <c r="S76" i="27"/>
  <c r="S105" i="27"/>
  <c r="O105" i="27"/>
  <c r="S62" i="27"/>
  <c r="O62" i="27"/>
  <c r="S6" i="27"/>
  <c r="O6" i="27"/>
  <c r="S17" i="27"/>
  <c r="O17" i="27"/>
  <c r="S93" i="27"/>
  <c r="O93" i="27"/>
  <c r="O68" i="27"/>
  <c r="S68" i="27"/>
  <c r="O18" i="27"/>
  <c r="S18" i="27"/>
  <c r="O112" i="27"/>
  <c r="S112" i="27"/>
  <c r="O119" i="27"/>
  <c r="S119" i="27"/>
  <c r="S74" i="27"/>
  <c r="O74" i="27"/>
  <c r="O131" i="27"/>
  <c r="S131" i="27"/>
  <c r="S122" i="27"/>
  <c r="O122" i="27"/>
  <c r="O37" i="27"/>
  <c r="S37" i="27"/>
  <c r="O104" i="27"/>
  <c r="S104" i="27"/>
  <c r="O91" i="27"/>
  <c r="S91" i="27"/>
  <c r="O89" i="27"/>
  <c r="S89" i="27"/>
  <c r="O20" i="27"/>
  <c r="S20" i="27"/>
  <c r="R10" i="32"/>
  <c r="Q77" i="32"/>
  <c r="R77" i="32"/>
  <c r="N77" i="32"/>
  <c r="S103" i="32"/>
  <c r="O103" i="32"/>
  <c r="S132" i="32"/>
  <c r="O132" i="32"/>
  <c r="S126" i="32"/>
  <c r="O126" i="32"/>
  <c r="O102" i="30"/>
  <c r="S102" i="30"/>
  <c r="O71" i="30"/>
  <c r="S71" i="30"/>
  <c r="R131" i="26"/>
  <c r="Q131" i="26"/>
  <c r="N131" i="26"/>
  <c r="R7" i="26"/>
  <c r="Q21" i="26"/>
  <c r="N123" i="23"/>
  <c r="R123" i="23"/>
  <c r="Q123" i="23"/>
  <c r="N75" i="23"/>
  <c r="Q75" i="23"/>
  <c r="R75" i="23"/>
  <c r="R88" i="23"/>
  <c r="N88" i="23"/>
  <c r="Q88" i="23"/>
  <c r="N122" i="23"/>
  <c r="Q122" i="23"/>
  <c r="R122" i="23"/>
  <c r="S64" i="30"/>
  <c r="R51" i="22"/>
  <c r="Q51" i="22"/>
  <c r="N51" i="22"/>
  <c r="N109" i="22"/>
  <c r="Q109" i="22"/>
  <c r="R109" i="22"/>
  <c r="S118" i="29"/>
  <c r="O118" i="29"/>
  <c r="O83" i="29"/>
  <c r="S83" i="29"/>
  <c r="S69" i="29"/>
  <c r="O69" i="29"/>
  <c r="R90" i="32"/>
  <c r="N90" i="32"/>
  <c r="Q90" i="32"/>
  <c r="S111" i="32"/>
  <c r="O111" i="32"/>
  <c r="S28" i="32"/>
  <c r="O28" i="32"/>
  <c r="Q100" i="36"/>
  <c r="R100" i="36"/>
  <c r="N100" i="36"/>
  <c r="R79" i="36"/>
  <c r="N79" i="36"/>
  <c r="Q79" i="36"/>
  <c r="R107" i="36"/>
  <c r="N107" i="36"/>
  <c r="Q107" i="36"/>
  <c r="N48" i="36"/>
  <c r="Q48" i="36"/>
  <c r="R48" i="36"/>
  <c r="Q84" i="36"/>
  <c r="R84" i="36"/>
  <c r="N84" i="36"/>
  <c r="R94" i="36"/>
  <c r="N94" i="36"/>
  <c r="Q94" i="36"/>
  <c r="N83" i="36"/>
  <c r="Q83" i="36"/>
  <c r="R83" i="36"/>
  <c r="Q61" i="36"/>
  <c r="N61" i="36"/>
  <c r="R61" i="36"/>
  <c r="Q113" i="36"/>
  <c r="R113" i="36"/>
  <c r="N113" i="36"/>
  <c r="N118" i="35"/>
  <c r="Q118" i="35"/>
  <c r="R118" i="35"/>
  <c r="Q56" i="35"/>
  <c r="R56" i="35"/>
  <c r="N56" i="35"/>
  <c r="Q61" i="35"/>
  <c r="N61" i="35"/>
  <c r="R61" i="35"/>
  <c r="N52" i="35"/>
  <c r="Q52" i="35"/>
  <c r="R52" i="35"/>
  <c r="R120" i="35"/>
  <c r="N120" i="35"/>
  <c r="Q120" i="35"/>
  <c r="N85" i="35"/>
  <c r="Q85" i="35"/>
  <c r="R85" i="35"/>
  <c r="S111" i="30"/>
  <c r="O111" i="30"/>
  <c r="S89" i="30"/>
  <c r="O89" i="30"/>
  <c r="S96" i="30"/>
  <c r="O96" i="30"/>
  <c r="N13" i="26"/>
  <c r="R13" i="26"/>
  <c r="Q13" i="26"/>
  <c r="Q93" i="26"/>
  <c r="R93" i="26"/>
  <c r="N93" i="26"/>
  <c r="R100" i="26"/>
  <c r="Q100" i="26"/>
  <c r="N100" i="26"/>
  <c r="Q90" i="23"/>
  <c r="R90" i="23"/>
  <c r="N90" i="23"/>
  <c r="R20" i="31"/>
  <c r="N20" i="31"/>
  <c r="Q20" i="31"/>
  <c r="N123" i="31"/>
  <c r="Q123" i="31"/>
  <c r="R123" i="31"/>
  <c r="N79" i="31"/>
  <c r="R79" i="31"/>
  <c r="Q79" i="31"/>
  <c r="R24" i="31"/>
  <c r="N24" i="31"/>
  <c r="Q24" i="31"/>
  <c r="R31" i="31"/>
  <c r="N31" i="31"/>
  <c r="Q31" i="31"/>
  <c r="R104" i="31"/>
  <c r="N104" i="31"/>
  <c r="Q104" i="31"/>
  <c r="Q130" i="31"/>
  <c r="N130" i="31"/>
  <c r="R130" i="31"/>
  <c r="N63" i="31"/>
  <c r="Q63" i="31"/>
  <c r="R63" i="31"/>
  <c r="R5" i="31"/>
  <c r="N5" i="31"/>
  <c r="Q5" i="31"/>
  <c r="Q124" i="31"/>
  <c r="R124" i="31"/>
  <c r="N124" i="31"/>
  <c r="Q94" i="31"/>
  <c r="N94" i="31"/>
  <c r="R94" i="31"/>
  <c r="S20" i="29"/>
  <c r="O20" i="29"/>
  <c r="O32" i="23"/>
  <c r="S32" i="23"/>
  <c r="O39" i="23"/>
  <c r="S39" i="23"/>
  <c r="O19" i="23"/>
  <c r="S19" i="23"/>
  <c r="S24" i="23"/>
  <c r="O24" i="23"/>
  <c r="O91" i="23"/>
  <c r="S91" i="23"/>
  <c r="O123" i="23"/>
  <c r="S123" i="23"/>
  <c r="S85" i="23"/>
  <c r="O85" i="23"/>
  <c r="S42" i="23"/>
  <c r="O42" i="23"/>
  <c r="S127" i="23"/>
  <c r="O127" i="23"/>
  <c r="S9" i="23"/>
  <c r="O9" i="23"/>
  <c r="O29" i="23"/>
  <c r="S29" i="23"/>
  <c r="O121" i="32"/>
  <c r="S121" i="32"/>
  <c r="S109" i="30"/>
  <c r="O109" i="30"/>
  <c r="N51" i="26"/>
  <c r="Q51" i="26"/>
  <c r="R51" i="26"/>
  <c r="O85" i="24"/>
  <c r="S85" i="24"/>
  <c r="O41" i="24"/>
  <c r="S41" i="24"/>
  <c r="O30" i="24"/>
  <c r="S30" i="24"/>
  <c r="O31" i="24"/>
  <c r="S31" i="24"/>
  <c r="S91" i="24"/>
  <c r="O91" i="24"/>
  <c r="O69" i="24"/>
  <c r="S69" i="24"/>
  <c r="O25" i="24"/>
  <c r="S25" i="24"/>
  <c r="O68" i="24"/>
  <c r="S68" i="24"/>
  <c r="S104" i="24"/>
  <c r="O104" i="24"/>
  <c r="O123" i="24"/>
  <c r="S123" i="24"/>
  <c r="O13" i="24"/>
  <c r="S13" i="24"/>
  <c r="S129" i="24"/>
  <c r="O129" i="24"/>
  <c r="O129" i="22"/>
  <c r="S129" i="22"/>
  <c r="O50" i="22"/>
  <c r="S50" i="22"/>
  <c r="O6" i="22"/>
  <c r="S6" i="22"/>
  <c r="O107" i="22"/>
  <c r="S107" i="22"/>
  <c r="S49" i="22"/>
  <c r="O49" i="22"/>
  <c r="O109" i="22"/>
  <c r="S109" i="22"/>
  <c r="O31" i="22"/>
  <c r="S31" i="22"/>
  <c r="S75" i="22"/>
  <c r="O75" i="22"/>
  <c r="N42" i="22"/>
  <c r="R42" i="22"/>
  <c r="Q42" i="22"/>
  <c r="N119" i="22"/>
  <c r="Q119" i="22"/>
  <c r="R119" i="22"/>
  <c r="R33" i="22"/>
  <c r="Q33" i="22"/>
  <c r="N33" i="22"/>
  <c r="Q58" i="22"/>
  <c r="R58" i="22"/>
  <c r="N58" i="22"/>
  <c r="N131" i="32"/>
  <c r="Q131" i="32"/>
  <c r="R131" i="32"/>
  <c r="Q104" i="32"/>
  <c r="R104" i="32"/>
  <c r="N104" i="32"/>
  <c r="R107" i="32"/>
  <c r="N107" i="32"/>
  <c r="Q107" i="32"/>
  <c r="S110" i="32"/>
  <c r="O110" i="32"/>
  <c r="O106" i="32"/>
  <c r="S106" i="32"/>
  <c r="N44" i="26"/>
  <c r="Q44" i="26"/>
  <c r="R44" i="26"/>
  <c r="R66" i="26"/>
  <c r="Q66" i="26"/>
  <c r="N66" i="26"/>
  <c r="R52" i="26"/>
  <c r="Q52" i="26"/>
  <c r="N52" i="26"/>
  <c r="N123" i="26"/>
  <c r="Q123" i="26"/>
  <c r="R123" i="26"/>
  <c r="R60" i="23"/>
  <c r="N60" i="23"/>
  <c r="Q60" i="23"/>
  <c r="R33" i="23"/>
  <c r="N33" i="23"/>
  <c r="Q33" i="23"/>
  <c r="Q74" i="29"/>
  <c r="N74" i="29"/>
  <c r="R74" i="29"/>
  <c r="Q68" i="29"/>
  <c r="N68" i="29"/>
  <c r="R68" i="29"/>
  <c r="N48" i="29"/>
  <c r="R48" i="29"/>
  <c r="Q48" i="29"/>
  <c r="N92" i="29"/>
  <c r="Q92" i="29"/>
  <c r="R92" i="29"/>
  <c r="R22" i="29"/>
  <c r="Q22" i="29"/>
  <c r="N22" i="29"/>
  <c r="R109" i="29"/>
  <c r="Q109" i="29"/>
  <c r="N109" i="29"/>
  <c r="R75" i="29"/>
  <c r="Q75" i="29"/>
  <c r="N75" i="29"/>
  <c r="N71" i="29"/>
  <c r="R71" i="29"/>
  <c r="Q71" i="29"/>
  <c r="R101" i="29"/>
  <c r="Q101" i="29"/>
  <c r="N101" i="29"/>
  <c r="N114" i="29"/>
  <c r="Q114" i="29"/>
  <c r="R114" i="29"/>
  <c r="O99" i="31"/>
  <c r="S99" i="31"/>
  <c r="S128" i="31"/>
  <c r="O128" i="31"/>
  <c r="S74" i="31"/>
  <c r="O74" i="31"/>
  <c r="S17" i="31"/>
  <c r="O17" i="31"/>
  <c r="S18" i="31"/>
  <c r="O18" i="31"/>
  <c r="O107" i="31"/>
  <c r="S107" i="31"/>
  <c r="O73" i="29"/>
  <c r="J34" i="12" s="1"/>
  <c r="P34" i="12" s="1"/>
  <c r="S73" i="29"/>
  <c r="N34" i="12" s="1"/>
  <c r="T34" i="12" s="1"/>
  <c r="O96" i="29"/>
  <c r="S96" i="29"/>
  <c r="S46" i="35"/>
  <c r="O46" i="35"/>
  <c r="O54" i="35"/>
  <c r="S54" i="35"/>
  <c r="S120" i="35"/>
  <c r="O120" i="35"/>
  <c r="S133" i="35"/>
  <c r="O133" i="35"/>
  <c r="S129" i="35"/>
  <c r="O129" i="35"/>
  <c r="S106" i="35"/>
  <c r="O106" i="35"/>
  <c r="O75" i="35"/>
  <c r="S75" i="35"/>
  <c r="S128" i="30"/>
  <c r="O128" i="30"/>
  <c r="N82" i="26"/>
  <c r="R82" i="26"/>
  <c r="Q82" i="26"/>
  <c r="N29" i="27"/>
  <c r="R29" i="27"/>
  <c r="Q29" i="27"/>
  <c r="R32" i="27"/>
  <c r="Q32" i="27"/>
  <c r="N32" i="27"/>
  <c r="N19" i="27"/>
  <c r="R19" i="27"/>
  <c r="Q19" i="27"/>
  <c r="R104" i="27"/>
  <c r="N104" i="27"/>
  <c r="Q104" i="27"/>
  <c r="N65" i="27"/>
  <c r="Q65" i="27"/>
  <c r="R65" i="27"/>
  <c r="R126" i="27"/>
  <c r="Q126" i="27"/>
  <c r="N126" i="27"/>
  <c r="N131" i="27"/>
  <c r="Q131" i="27"/>
  <c r="R131" i="27"/>
  <c r="Q112" i="27"/>
  <c r="R112" i="27"/>
  <c r="N112" i="27"/>
  <c r="N22" i="27"/>
  <c r="R22" i="27"/>
  <c r="Q22" i="27"/>
  <c r="S27" i="29"/>
  <c r="O27" i="29"/>
  <c r="N52" i="30"/>
  <c r="Q52" i="30"/>
  <c r="R52" i="30"/>
  <c r="Q93" i="30"/>
  <c r="R93" i="30"/>
  <c r="N93" i="30"/>
  <c r="N84" i="30"/>
  <c r="Q84" i="30"/>
  <c r="R84" i="30"/>
  <c r="Q45" i="30"/>
  <c r="R45" i="30"/>
  <c r="N45" i="30"/>
  <c r="N119" i="30"/>
  <c r="Q119" i="30"/>
  <c r="R119" i="30"/>
  <c r="Q10" i="30"/>
  <c r="R10" i="30"/>
  <c r="N10" i="30"/>
  <c r="N51" i="30"/>
  <c r="R51" i="30"/>
  <c r="Q51" i="30"/>
  <c r="N133" i="30"/>
  <c r="Q133" i="30"/>
  <c r="R133" i="30"/>
  <c r="N28" i="30"/>
  <c r="R28" i="30"/>
  <c r="Q28" i="30"/>
  <c r="Q55" i="30"/>
  <c r="R55" i="30"/>
  <c r="N55" i="30"/>
  <c r="N31" i="32"/>
  <c r="Q31" i="32"/>
  <c r="R31" i="32"/>
  <c r="O30" i="32"/>
  <c r="S30" i="32"/>
  <c r="O50" i="32"/>
  <c r="S50" i="32"/>
  <c r="S121" i="30"/>
  <c r="O121" i="30"/>
  <c r="O29" i="30"/>
  <c r="S29" i="30"/>
  <c r="S99" i="30"/>
  <c r="O99" i="30"/>
  <c r="R99" i="26"/>
  <c r="Q99" i="26"/>
  <c r="N99" i="26"/>
  <c r="R22" i="26"/>
  <c r="Q22" i="26"/>
  <c r="N22" i="26"/>
  <c r="R128" i="23"/>
  <c r="Q128" i="23"/>
  <c r="N128" i="23"/>
  <c r="N32" i="24"/>
  <c r="Q32" i="24"/>
  <c r="R32" i="24"/>
  <c r="R34" i="24"/>
  <c r="Q34" i="24"/>
  <c r="N34" i="24"/>
  <c r="N99" i="24"/>
  <c r="Q99" i="24"/>
  <c r="R99" i="24"/>
  <c r="N28" i="24"/>
  <c r="R28" i="24"/>
  <c r="Q28" i="24"/>
  <c r="R21" i="24"/>
  <c r="Q21" i="24"/>
  <c r="N21" i="24"/>
  <c r="Q18" i="24"/>
  <c r="N18" i="24"/>
  <c r="R18" i="24"/>
  <c r="R58" i="24"/>
  <c r="Q58" i="24"/>
  <c r="N58" i="24"/>
  <c r="N109" i="24"/>
  <c r="R109" i="24"/>
  <c r="Q109" i="24"/>
  <c r="Q77" i="24"/>
  <c r="R77" i="24"/>
  <c r="N77" i="24"/>
  <c r="N102" i="24"/>
  <c r="R102" i="24"/>
  <c r="Q102" i="24"/>
  <c r="O48" i="26"/>
  <c r="S48" i="26"/>
  <c r="S132" i="26"/>
  <c r="O132" i="26"/>
  <c r="S92" i="26"/>
  <c r="O92" i="26"/>
  <c r="S20" i="26"/>
  <c r="O20" i="26"/>
  <c r="S43" i="26"/>
  <c r="N16" i="12" s="1"/>
  <c r="T16" i="12" s="1"/>
  <c r="O43" i="26"/>
  <c r="J16" i="12" s="1"/>
  <c r="P16" i="12" s="1"/>
  <c r="S13" i="26"/>
  <c r="O13" i="26"/>
  <c r="S82" i="26"/>
  <c r="O82" i="26"/>
  <c r="O96" i="25"/>
  <c r="S96" i="25"/>
  <c r="O125" i="25"/>
  <c r="S125" i="25"/>
  <c r="S8" i="25"/>
  <c r="O8" i="25"/>
  <c r="S64" i="25"/>
  <c r="O64" i="25"/>
  <c r="S37" i="25"/>
  <c r="O37" i="25"/>
  <c r="S90" i="25"/>
  <c r="O90" i="25"/>
  <c r="O109" i="25"/>
  <c r="S109" i="25"/>
  <c r="O110" i="25"/>
  <c r="S110" i="25"/>
  <c r="S26" i="25"/>
  <c r="O26" i="25"/>
  <c r="S20" i="25"/>
  <c r="O20" i="25"/>
  <c r="S104" i="25"/>
  <c r="O104" i="25"/>
  <c r="O107" i="25"/>
  <c r="S107" i="25"/>
  <c r="S87" i="25"/>
  <c r="O87" i="25"/>
  <c r="O65" i="25"/>
  <c r="S65" i="25"/>
  <c r="S93" i="25"/>
  <c r="O93" i="25"/>
  <c r="N84" i="25"/>
  <c r="R84" i="25"/>
  <c r="Q84" i="25"/>
  <c r="N33" i="25"/>
  <c r="Q33" i="25"/>
  <c r="R33" i="25"/>
  <c r="R40" i="25"/>
  <c r="N40" i="25"/>
  <c r="Q40" i="25"/>
  <c r="N98" i="25"/>
  <c r="Q98" i="25"/>
  <c r="R98" i="25"/>
  <c r="N37" i="25"/>
  <c r="R37" i="25"/>
  <c r="Q37" i="25"/>
  <c r="Q78" i="25"/>
  <c r="R78" i="25"/>
  <c r="N78" i="25"/>
  <c r="Q61" i="25"/>
  <c r="N61" i="25"/>
  <c r="R61" i="25"/>
  <c r="R10" i="25"/>
  <c r="Q10" i="25"/>
  <c r="N10" i="25"/>
  <c r="O128" i="36"/>
  <c r="S128" i="36"/>
  <c r="O103" i="36"/>
  <c r="S103" i="36"/>
  <c r="O110" i="36"/>
  <c r="S110" i="36"/>
  <c r="S112" i="36"/>
  <c r="O112" i="36"/>
  <c r="S99" i="36"/>
  <c r="O99" i="36"/>
  <c r="O68" i="36"/>
  <c r="S68" i="36"/>
  <c r="O52" i="36"/>
  <c r="S52" i="36"/>
  <c r="O97" i="36"/>
  <c r="S97" i="36"/>
  <c r="S59" i="27"/>
  <c r="O59" i="27"/>
  <c r="S103" i="27"/>
  <c r="O103" i="27"/>
  <c r="S118" i="27"/>
  <c r="O118" i="27"/>
  <c r="O106" i="27"/>
  <c r="S106" i="27"/>
  <c r="O23" i="27"/>
  <c r="S23" i="27"/>
  <c r="S97" i="27"/>
  <c r="O97" i="27"/>
  <c r="O64" i="27"/>
  <c r="S64" i="27"/>
  <c r="S132" i="27"/>
  <c r="O132" i="27"/>
  <c r="O121" i="27"/>
  <c r="S121" i="27"/>
  <c r="S66" i="27"/>
  <c r="O66" i="27"/>
  <c r="S75" i="27"/>
  <c r="O75" i="27"/>
  <c r="S22" i="27"/>
  <c r="O22" i="27"/>
  <c r="O28" i="27"/>
  <c r="S28" i="27"/>
  <c r="O125" i="27"/>
  <c r="S125" i="27"/>
  <c r="S110" i="27"/>
  <c r="O110" i="27"/>
  <c r="Q45" i="32"/>
  <c r="N45" i="32"/>
  <c r="R45" i="32"/>
  <c r="S25" i="30"/>
  <c r="O25" i="30"/>
  <c r="S20" i="30"/>
  <c r="O20" i="30"/>
  <c r="S121" i="3"/>
  <c r="R78" i="10"/>
  <c r="Q6" i="18"/>
  <c r="N6" i="22"/>
  <c r="R6" i="22"/>
  <c r="Q6" i="22"/>
  <c r="R128" i="22"/>
  <c r="N128" i="22"/>
  <c r="Q128" i="22"/>
  <c r="Q29" i="22"/>
  <c r="R29" i="22"/>
  <c r="N29" i="22"/>
  <c r="Q130" i="22"/>
  <c r="N130" i="22"/>
  <c r="R130" i="22"/>
  <c r="N87" i="22"/>
  <c r="R87" i="22"/>
  <c r="Q87" i="22"/>
  <c r="S100" i="29"/>
  <c r="O100" i="29"/>
  <c r="O38" i="29"/>
  <c r="S38" i="29"/>
  <c r="O95" i="29"/>
  <c r="S95" i="29"/>
  <c r="O43" i="29"/>
  <c r="J5" i="12" s="1"/>
  <c r="P5" i="12" s="1"/>
  <c r="S43" i="29"/>
  <c r="N5" i="12" s="1"/>
  <c r="T5" i="12" s="1"/>
  <c r="O36" i="29"/>
  <c r="S36" i="29"/>
  <c r="O78" i="29"/>
  <c r="S78" i="29"/>
  <c r="S22" i="29"/>
  <c r="O22" i="29"/>
  <c r="S33" i="29"/>
  <c r="O33" i="29"/>
  <c r="S60" i="29"/>
  <c r="O60" i="29"/>
  <c r="N12" i="32"/>
  <c r="R12" i="32"/>
  <c r="N114" i="32"/>
  <c r="Q114" i="32"/>
  <c r="R114" i="32"/>
  <c r="R126" i="32"/>
  <c r="N126" i="32"/>
  <c r="Q126" i="32"/>
  <c r="N53" i="32"/>
  <c r="R53" i="32"/>
  <c r="Q21" i="32"/>
  <c r="R21" i="32"/>
  <c r="N21" i="32"/>
  <c r="Q18" i="32"/>
  <c r="N18" i="32"/>
  <c r="R18" i="32"/>
  <c r="Q79" i="32"/>
  <c r="N79" i="32"/>
  <c r="R79" i="32"/>
  <c r="N129" i="32"/>
  <c r="R129" i="32"/>
  <c r="Q129" i="32"/>
  <c r="O46" i="32"/>
  <c r="S46" i="32"/>
  <c r="O86" i="32"/>
  <c r="S86" i="32"/>
  <c r="S68" i="32"/>
  <c r="O68" i="32"/>
  <c r="O96" i="32"/>
  <c r="S96" i="32"/>
  <c r="O9" i="32"/>
  <c r="S9" i="32"/>
  <c r="S19" i="32"/>
  <c r="O19" i="32"/>
  <c r="O89" i="32"/>
  <c r="S89" i="32"/>
  <c r="Q27" i="32"/>
  <c r="S27" i="32"/>
  <c r="O27" i="32"/>
  <c r="R99" i="36"/>
  <c r="N99" i="36"/>
  <c r="Q99" i="36"/>
  <c r="Q65" i="36"/>
  <c r="N65" i="36"/>
  <c r="R65" i="36"/>
  <c r="N46" i="36"/>
  <c r="R46" i="36"/>
  <c r="Q46" i="36"/>
  <c r="R60" i="36"/>
  <c r="N60" i="36"/>
  <c r="Q86" i="36"/>
  <c r="R86" i="36"/>
  <c r="N86" i="36"/>
  <c r="R101" i="36"/>
  <c r="N101" i="36"/>
  <c r="Q101" i="36"/>
  <c r="R131" i="36"/>
  <c r="N131" i="36"/>
  <c r="Q131" i="36"/>
  <c r="R97" i="36"/>
  <c r="N97" i="36"/>
  <c r="Q97" i="36"/>
  <c r="N127" i="36"/>
  <c r="Q127" i="36"/>
  <c r="R127" i="36"/>
  <c r="N128" i="36"/>
  <c r="R128" i="36"/>
  <c r="Q128" i="36"/>
  <c r="N116" i="36"/>
  <c r="R116" i="36"/>
  <c r="Q116" i="36"/>
  <c r="N88" i="36"/>
  <c r="R88" i="36"/>
  <c r="Q88" i="36"/>
  <c r="N121" i="36"/>
  <c r="Q121" i="36"/>
  <c r="R121" i="36"/>
  <c r="Q57" i="36"/>
  <c r="N57" i="36"/>
  <c r="R57" i="36"/>
  <c r="N108" i="36"/>
  <c r="R108" i="36"/>
  <c r="Q108" i="36"/>
  <c r="R95" i="36"/>
  <c r="N95" i="36"/>
  <c r="Q95" i="36"/>
  <c r="R82" i="36"/>
  <c r="Q82" i="36"/>
  <c r="N82" i="36"/>
  <c r="R81" i="36"/>
  <c r="N81" i="36"/>
  <c r="Q81" i="36"/>
  <c r="R70" i="36"/>
  <c r="N70" i="36"/>
  <c r="Q70" i="36"/>
  <c r="N93" i="36"/>
  <c r="Q93" i="36"/>
  <c r="R93" i="36"/>
  <c r="R75" i="36"/>
  <c r="N75" i="36"/>
  <c r="Q75" i="36"/>
  <c r="R125" i="36"/>
  <c r="N125" i="36"/>
  <c r="Q125" i="36"/>
  <c r="N71" i="36"/>
  <c r="Q71" i="36"/>
  <c r="R71" i="36"/>
  <c r="N126" i="36"/>
  <c r="Q126" i="36"/>
  <c r="R126" i="36"/>
  <c r="N49" i="35"/>
  <c r="R49" i="35"/>
  <c r="Q49" i="35"/>
  <c r="R94" i="35"/>
  <c r="N94" i="35"/>
  <c r="Q94" i="35"/>
  <c r="Q108" i="35"/>
  <c r="R108" i="35"/>
  <c r="N108" i="35"/>
  <c r="N75" i="35"/>
  <c r="R75" i="35"/>
  <c r="Q75" i="35"/>
  <c r="N93" i="35"/>
  <c r="Q93" i="35"/>
  <c r="R93" i="35"/>
  <c r="N123" i="35"/>
  <c r="Q123" i="35"/>
  <c r="R123" i="35"/>
  <c r="R77" i="35"/>
  <c r="Q77" i="35"/>
  <c r="N77" i="35"/>
  <c r="N97" i="35"/>
  <c r="Q97" i="35"/>
  <c r="R97" i="35"/>
  <c r="Q89" i="35"/>
  <c r="R89" i="35"/>
  <c r="N89" i="35"/>
  <c r="Q80" i="35"/>
  <c r="R80" i="35"/>
  <c r="N80" i="35"/>
  <c r="N114" i="35"/>
  <c r="R114" i="35"/>
  <c r="Q114" i="35"/>
  <c r="N107" i="35"/>
  <c r="Q107" i="35"/>
  <c r="R107" i="35"/>
  <c r="Q71" i="35"/>
  <c r="N71" i="35"/>
  <c r="R71" i="35"/>
  <c r="R105" i="35"/>
  <c r="N105" i="35"/>
  <c r="Q105" i="35"/>
  <c r="R46" i="35"/>
  <c r="Q46" i="35"/>
  <c r="N46" i="35"/>
  <c r="O73" i="30"/>
  <c r="J35" i="12" s="1"/>
  <c r="P35" i="12" s="1"/>
  <c r="S73" i="30"/>
  <c r="N35" i="12" s="1"/>
  <c r="T35" i="12" s="1"/>
  <c r="O38" i="30"/>
  <c r="S38" i="30"/>
  <c r="O49" i="30"/>
  <c r="S49" i="30"/>
  <c r="S62" i="30"/>
  <c r="O62" i="30"/>
  <c r="S97" i="30"/>
  <c r="O97" i="30"/>
  <c r="S132" i="30"/>
  <c r="O132" i="30"/>
  <c r="O110" i="30"/>
  <c r="S110" i="30"/>
  <c r="S36" i="30"/>
  <c r="O36" i="30"/>
  <c r="S122" i="30"/>
  <c r="O122" i="30"/>
  <c r="N122" i="26"/>
  <c r="R122" i="26"/>
  <c r="Q122" i="26"/>
  <c r="R10" i="26"/>
  <c r="N10" i="26"/>
  <c r="Q10" i="26"/>
  <c r="Q68" i="26"/>
  <c r="R68" i="26"/>
  <c r="N68" i="26"/>
  <c r="R56" i="26"/>
  <c r="Q56" i="26"/>
  <c r="N56" i="26"/>
  <c r="R40" i="26"/>
  <c r="Q40" i="26"/>
  <c r="N40" i="26"/>
  <c r="N109" i="26"/>
  <c r="Q109" i="26"/>
  <c r="R109" i="26"/>
  <c r="R30" i="26"/>
  <c r="Q30" i="26"/>
  <c r="N30" i="26"/>
  <c r="N21" i="23"/>
  <c r="R21" i="23"/>
  <c r="Q21" i="23"/>
  <c r="N94" i="23"/>
  <c r="Q94" i="23"/>
  <c r="R94" i="23"/>
  <c r="N19" i="23"/>
  <c r="R19" i="23"/>
  <c r="Q19" i="23"/>
  <c r="N40" i="23"/>
  <c r="R40" i="23"/>
  <c r="Q40" i="23"/>
  <c r="Q71" i="23"/>
  <c r="N71" i="23"/>
  <c r="R71" i="23"/>
  <c r="Q107" i="23"/>
  <c r="N107" i="23"/>
  <c r="R107" i="23"/>
  <c r="Q50" i="23"/>
  <c r="R50" i="23"/>
  <c r="N50" i="23"/>
  <c r="R68" i="23"/>
  <c r="N68" i="23"/>
  <c r="Q68" i="23"/>
  <c r="R115" i="23"/>
  <c r="N115" i="23"/>
  <c r="Q115" i="23"/>
  <c r="R13" i="23"/>
  <c r="Q13" i="23"/>
  <c r="N13" i="23"/>
  <c r="R102" i="23"/>
  <c r="Q102" i="23"/>
  <c r="N102" i="23"/>
  <c r="R96" i="23"/>
  <c r="Q96" i="23"/>
  <c r="N96" i="23"/>
  <c r="N129" i="31"/>
  <c r="Q129" i="31"/>
  <c r="R129" i="31"/>
  <c r="R125" i="31"/>
  <c r="N125" i="31"/>
  <c r="Q125" i="31"/>
  <c r="Q81" i="31"/>
  <c r="R81" i="31"/>
  <c r="N81" i="31"/>
  <c r="R68" i="31"/>
  <c r="Q68" i="31"/>
  <c r="N68" i="31"/>
  <c r="Q72" i="31"/>
  <c r="R72" i="31"/>
  <c r="N72" i="31"/>
  <c r="R77" i="31"/>
  <c r="N77" i="31"/>
  <c r="Q77" i="31"/>
  <c r="N67" i="31"/>
  <c r="Q67" i="31"/>
  <c r="R67" i="31"/>
  <c r="N131" i="31"/>
  <c r="Q131" i="31"/>
  <c r="R131" i="31"/>
  <c r="R14" i="31"/>
  <c r="N14" i="31"/>
  <c r="Q14" i="31"/>
  <c r="Q103" i="31"/>
  <c r="R103" i="31"/>
  <c r="N103" i="31"/>
  <c r="Q37" i="31"/>
  <c r="R37" i="31"/>
  <c r="N37" i="31"/>
  <c r="R62" i="31"/>
  <c r="N62" i="31"/>
  <c r="Q62" i="31"/>
  <c r="R120" i="31"/>
  <c r="N120" i="31"/>
  <c r="Q120" i="31"/>
  <c r="N58" i="31"/>
  <c r="R58" i="31"/>
  <c r="Q58" i="31"/>
  <c r="Q64" i="31"/>
  <c r="R64" i="31"/>
  <c r="N64" i="31"/>
  <c r="R107" i="31"/>
  <c r="N107" i="31"/>
  <c r="Q107" i="31"/>
  <c r="Q118" i="31"/>
  <c r="N118" i="31"/>
  <c r="R118" i="31"/>
  <c r="R39" i="31"/>
  <c r="N39" i="31"/>
  <c r="Q39" i="31"/>
  <c r="R57" i="31"/>
  <c r="N57" i="31"/>
  <c r="Q57" i="31"/>
  <c r="Q88" i="31"/>
  <c r="R88" i="31"/>
  <c r="N88" i="31"/>
  <c r="N21" i="31"/>
  <c r="R21" i="31"/>
  <c r="Q21" i="31"/>
  <c r="N132" i="31"/>
  <c r="Q132" i="31"/>
  <c r="R132" i="31"/>
  <c r="R16" i="31"/>
  <c r="N16" i="31"/>
  <c r="Q16" i="31"/>
  <c r="R23" i="31"/>
  <c r="N23" i="31"/>
  <c r="Q23" i="31"/>
  <c r="Q9" i="31"/>
  <c r="N9" i="31"/>
  <c r="R9" i="31"/>
  <c r="Q113" i="31"/>
  <c r="R113" i="31"/>
  <c r="N113" i="31"/>
  <c r="R110" i="31"/>
  <c r="Q110" i="31"/>
  <c r="N110" i="31"/>
  <c r="R56" i="31"/>
  <c r="N56" i="31"/>
  <c r="Q56" i="31"/>
  <c r="R108" i="31"/>
  <c r="N108" i="31"/>
  <c r="Q108" i="31"/>
  <c r="Q128" i="31"/>
  <c r="N128" i="31"/>
  <c r="R128" i="31"/>
  <c r="N95" i="31"/>
  <c r="Q95" i="31"/>
  <c r="R95" i="31"/>
  <c r="N96" i="31"/>
  <c r="Q96" i="31"/>
  <c r="R96" i="31"/>
  <c r="N9" i="22"/>
  <c r="Q9" i="22"/>
  <c r="R9" i="22"/>
  <c r="R26" i="22"/>
  <c r="N26" i="22"/>
  <c r="Q26" i="22"/>
  <c r="S54" i="29"/>
  <c r="O54" i="29"/>
  <c r="O90" i="29"/>
  <c r="S90" i="29"/>
  <c r="S30" i="29"/>
  <c r="O30" i="29"/>
  <c r="Q109" i="32"/>
  <c r="N109" i="32"/>
  <c r="R109" i="32"/>
  <c r="R115" i="32"/>
  <c r="N115" i="32"/>
  <c r="Q115" i="32"/>
  <c r="S93" i="23"/>
  <c r="O93" i="23"/>
  <c r="S54" i="23"/>
  <c r="O54" i="23"/>
  <c r="O71" i="23"/>
  <c r="S71" i="23"/>
  <c r="O124" i="23"/>
  <c r="S124" i="23"/>
  <c r="S100" i="23"/>
  <c r="O100" i="23"/>
  <c r="O111" i="23"/>
  <c r="S111" i="23"/>
  <c r="O63" i="23"/>
  <c r="S63" i="23"/>
  <c r="S122" i="23"/>
  <c r="O122" i="23"/>
  <c r="O109" i="23"/>
  <c r="S109" i="23"/>
  <c r="O108" i="23"/>
  <c r="S108" i="23"/>
  <c r="O6" i="23"/>
  <c r="S6" i="23"/>
  <c r="O58" i="23"/>
  <c r="S58" i="23"/>
  <c r="S79" i="23"/>
  <c r="O79" i="23"/>
  <c r="O55" i="23"/>
  <c r="S55" i="23"/>
  <c r="S65" i="23"/>
  <c r="O65" i="23"/>
  <c r="O72" i="23"/>
  <c r="S72" i="23"/>
  <c r="S48" i="23"/>
  <c r="O48" i="23"/>
  <c r="O116" i="23"/>
  <c r="S116" i="23"/>
  <c r="O59" i="23"/>
  <c r="S59" i="23"/>
  <c r="O78" i="23"/>
  <c r="S78" i="23"/>
  <c r="S38" i="23"/>
  <c r="O38" i="23"/>
  <c r="O8" i="23"/>
  <c r="S8" i="23"/>
  <c r="O37" i="23"/>
  <c r="S37" i="23"/>
  <c r="S101" i="23"/>
  <c r="O101" i="23"/>
  <c r="O36" i="23"/>
  <c r="S36" i="23"/>
  <c r="S26" i="23"/>
  <c r="O26" i="23"/>
  <c r="S92" i="23"/>
  <c r="O92" i="23"/>
  <c r="S87" i="23"/>
  <c r="O87" i="23"/>
  <c r="S121" i="23"/>
  <c r="O121" i="23"/>
  <c r="O81" i="23"/>
  <c r="S81" i="23"/>
  <c r="O77" i="23"/>
  <c r="S77" i="23"/>
  <c r="S80" i="23"/>
  <c r="O80" i="23"/>
  <c r="S20" i="23"/>
  <c r="O20" i="23"/>
  <c r="O30" i="23"/>
  <c r="S30" i="23"/>
  <c r="S86" i="23"/>
  <c r="O86" i="23"/>
  <c r="S118" i="23"/>
  <c r="O118" i="23"/>
  <c r="O36" i="32"/>
  <c r="S36" i="32"/>
  <c r="S117" i="32"/>
  <c r="O117" i="32"/>
  <c r="S25" i="32"/>
  <c r="O25" i="32"/>
  <c r="O83" i="32"/>
  <c r="S83" i="32"/>
  <c r="S63" i="32"/>
  <c r="O63" i="32"/>
  <c r="S114" i="30"/>
  <c r="O114" i="30"/>
  <c r="Q121" i="26"/>
  <c r="R121" i="26"/>
  <c r="N121" i="26"/>
  <c r="R25" i="26"/>
  <c r="R87" i="23"/>
  <c r="Q87" i="23"/>
  <c r="N87" i="23"/>
  <c r="R39" i="23"/>
  <c r="N39" i="23"/>
  <c r="Q39" i="23"/>
  <c r="R24" i="23"/>
  <c r="R91" i="23"/>
  <c r="Q91" i="23"/>
  <c r="N91" i="23"/>
  <c r="O21" i="24"/>
  <c r="S21" i="24"/>
  <c r="S59" i="24"/>
  <c r="O59" i="24"/>
  <c r="O23" i="24"/>
  <c r="S23" i="24"/>
  <c r="O28" i="24"/>
  <c r="S28" i="24"/>
  <c r="O92" i="24"/>
  <c r="S92" i="24"/>
  <c r="O62" i="24"/>
  <c r="S62" i="24"/>
  <c r="O133" i="24"/>
  <c r="S133" i="24"/>
  <c r="S61" i="24"/>
  <c r="O61" i="24"/>
  <c r="O49" i="24"/>
  <c r="S49" i="24"/>
  <c r="S89" i="24"/>
  <c r="O89" i="24"/>
  <c r="O64" i="24"/>
  <c r="S64" i="24"/>
  <c r="S34" i="24"/>
  <c r="O34" i="24"/>
  <c r="S98" i="24"/>
  <c r="O98" i="24"/>
  <c r="O105" i="24"/>
  <c r="S105" i="24"/>
  <c r="S119" i="24"/>
  <c r="O119" i="24"/>
  <c r="S5" i="24"/>
  <c r="O5" i="24"/>
  <c r="O43" i="24"/>
  <c r="J13" i="12" s="1"/>
  <c r="P13" i="12" s="1"/>
  <c r="S43" i="24"/>
  <c r="N13" i="12" s="1"/>
  <c r="T13" i="12" s="1"/>
  <c r="O7" i="24"/>
  <c r="S7" i="24"/>
  <c r="O118" i="24"/>
  <c r="S118" i="24"/>
  <c r="O36" i="24"/>
  <c r="S36" i="24"/>
  <c r="S100" i="24"/>
  <c r="O100" i="24"/>
  <c r="O95" i="24"/>
  <c r="S95" i="24"/>
  <c r="O6" i="24"/>
  <c r="S6" i="24"/>
  <c r="O70" i="24"/>
  <c r="S70" i="24"/>
  <c r="O77" i="24"/>
  <c r="S77" i="24"/>
  <c r="O33" i="24"/>
  <c r="S33" i="24"/>
  <c r="O79" i="24"/>
  <c r="S79" i="24"/>
  <c r="S56" i="24"/>
  <c r="O56" i="24"/>
  <c r="O130" i="24"/>
  <c r="S130" i="24"/>
  <c r="O26" i="24"/>
  <c r="S26" i="24"/>
  <c r="S90" i="24"/>
  <c r="O90" i="24"/>
  <c r="S111" i="24"/>
  <c r="O111" i="24"/>
  <c r="O120" i="22"/>
  <c r="S120" i="22"/>
  <c r="O34" i="22"/>
  <c r="S34" i="22"/>
  <c r="O74" i="22"/>
  <c r="S74" i="22"/>
  <c r="O92" i="22"/>
  <c r="S92" i="22"/>
  <c r="S8" i="22"/>
  <c r="O8" i="22"/>
  <c r="S133" i="22"/>
  <c r="O133" i="22"/>
  <c r="S100" i="22"/>
  <c r="O100" i="22"/>
  <c r="S70" i="22"/>
  <c r="O70" i="22"/>
  <c r="O71" i="22"/>
  <c r="S71" i="22"/>
  <c r="S9" i="22"/>
  <c r="O9" i="22"/>
  <c r="O78" i="22"/>
  <c r="S78" i="22"/>
  <c r="O37" i="22"/>
  <c r="S37" i="22"/>
  <c r="S131" i="22"/>
  <c r="O131" i="22"/>
  <c r="S132" i="22"/>
  <c r="O132" i="22"/>
  <c r="S87" i="22"/>
  <c r="O87" i="22"/>
  <c r="O84" i="22"/>
  <c r="S84" i="22"/>
  <c r="O98" i="22"/>
  <c r="S98" i="22"/>
  <c r="O18" i="22"/>
  <c r="S18" i="22"/>
  <c r="O96" i="22"/>
  <c r="S96" i="22"/>
  <c r="O13" i="22"/>
  <c r="S13" i="22"/>
  <c r="O126" i="22"/>
  <c r="S126" i="22"/>
  <c r="O101" i="22"/>
  <c r="S101" i="22"/>
  <c r="O117" i="22"/>
  <c r="S117" i="22"/>
  <c r="O43" i="22"/>
  <c r="J11" i="12" s="1"/>
  <c r="P11" i="12" s="1"/>
  <c r="S43" i="22"/>
  <c r="N11" i="12" s="1"/>
  <c r="T11" i="12" s="1"/>
  <c r="O114" i="22"/>
  <c r="S114" i="22"/>
  <c r="S56" i="22"/>
  <c r="O56" i="22"/>
  <c r="O14" i="22"/>
  <c r="S14" i="22"/>
  <c r="S44" i="22"/>
  <c r="O44" i="22"/>
  <c r="S108" i="22"/>
  <c r="O108" i="22"/>
  <c r="S26" i="22"/>
  <c r="O26" i="22"/>
  <c r="O69" i="22"/>
  <c r="S69" i="22"/>
  <c r="O64" i="22"/>
  <c r="S64" i="22"/>
  <c r="S119" i="22"/>
  <c r="O119" i="22"/>
  <c r="N50" i="22"/>
  <c r="Q50" i="22"/>
  <c r="R50" i="22"/>
  <c r="R78" i="22"/>
  <c r="Q78" i="22"/>
  <c r="N78" i="22"/>
  <c r="Q125" i="22"/>
  <c r="R125" i="22"/>
  <c r="N125" i="22"/>
  <c r="Q65" i="22"/>
  <c r="R65" i="22"/>
  <c r="N65" i="22"/>
  <c r="R14" i="22"/>
  <c r="Q14" i="22"/>
  <c r="N14" i="22"/>
  <c r="R66" i="22"/>
  <c r="Q66" i="22"/>
  <c r="N66" i="22"/>
  <c r="N59" i="22"/>
  <c r="Q59" i="22"/>
  <c r="R59" i="22"/>
  <c r="N120" i="22"/>
  <c r="Q120" i="22"/>
  <c r="R120" i="22"/>
  <c r="R84" i="22"/>
  <c r="Q84" i="22"/>
  <c r="N84" i="22"/>
  <c r="R11" i="22"/>
  <c r="Q11" i="22"/>
  <c r="N11" i="22"/>
  <c r="S15" i="29"/>
  <c r="O15" i="29"/>
  <c r="O101" i="29"/>
  <c r="S101" i="29"/>
  <c r="S61" i="29"/>
  <c r="O61" i="29"/>
  <c r="O129" i="29"/>
  <c r="S129" i="29"/>
  <c r="S84" i="29"/>
  <c r="O84" i="29"/>
  <c r="S121" i="29"/>
  <c r="O121" i="29"/>
  <c r="S5" i="29"/>
  <c r="S47" i="29"/>
  <c r="O47" i="29"/>
  <c r="O116" i="29"/>
  <c r="S116" i="29"/>
  <c r="N20" i="32"/>
  <c r="Q20" i="32"/>
  <c r="R20" i="32"/>
  <c r="R26" i="32"/>
  <c r="Q26" i="32"/>
  <c r="N26" i="32"/>
  <c r="R70" i="32"/>
  <c r="N70" i="32"/>
  <c r="Q70" i="32"/>
  <c r="N9" i="32"/>
  <c r="Q9" i="32"/>
  <c r="R9" i="32"/>
  <c r="N67" i="32"/>
  <c r="R67" i="32"/>
  <c r="Q67" i="32"/>
  <c r="R132" i="32"/>
  <c r="N132" i="32"/>
  <c r="Q132" i="32"/>
  <c r="N27" i="32"/>
  <c r="R27" i="32"/>
  <c r="R125" i="32"/>
  <c r="Q125" i="32"/>
  <c r="N125" i="32"/>
  <c r="R86" i="32"/>
  <c r="N86" i="32"/>
  <c r="Q86" i="32"/>
  <c r="R23" i="32"/>
  <c r="N23" i="32"/>
  <c r="Q23" i="32"/>
  <c r="Q41" i="32"/>
  <c r="O41" i="32"/>
  <c r="S41" i="32"/>
  <c r="S42" i="32"/>
  <c r="O42" i="32"/>
  <c r="S22" i="32"/>
  <c r="O22" i="32"/>
  <c r="O122" i="32"/>
  <c r="S122" i="32"/>
  <c r="S61" i="32"/>
  <c r="O61" i="32"/>
  <c r="Q10" i="32"/>
  <c r="O10" i="32"/>
  <c r="S10" i="32"/>
  <c r="O30" i="30"/>
  <c r="S30" i="30"/>
  <c r="O31" i="30"/>
  <c r="S31" i="30"/>
  <c r="S75" i="30"/>
  <c r="O75" i="30"/>
  <c r="O95" i="30"/>
  <c r="S95" i="30"/>
  <c r="S117" i="30"/>
  <c r="O117" i="30"/>
  <c r="S120" i="30"/>
  <c r="O120" i="30"/>
  <c r="O98" i="30"/>
  <c r="S98" i="30"/>
  <c r="S115" i="30"/>
  <c r="O115" i="30"/>
  <c r="R107" i="26"/>
  <c r="N107" i="26"/>
  <c r="Q107" i="26"/>
  <c r="R16" i="26"/>
  <c r="Q16" i="26"/>
  <c r="N16" i="26"/>
  <c r="R98" i="26"/>
  <c r="Q98" i="26"/>
  <c r="N98" i="26"/>
  <c r="R55" i="26"/>
  <c r="Q55" i="26"/>
  <c r="N55" i="26"/>
  <c r="Q46" i="26"/>
  <c r="N46" i="26"/>
  <c r="R46" i="26"/>
  <c r="N111" i="26"/>
  <c r="Q111" i="26"/>
  <c r="R111" i="26"/>
  <c r="Q41" i="23"/>
  <c r="N41" i="23"/>
  <c r="R41" i="23"/>
  <c r="N65" i="23"/>
  <c r="Q65" i="23"/>
  <c r="R65" i="23"/>
  <c r="Q34" i="23"/>
  <c r="R34" i="23"/>
  <c r="N34" i="23"/>
  <c r="N42" i="23"/>
  <c r="R42" i="23"/>
  <c r="Q42" i="23"/>
  <c r="R30" i="23"/>
  <c r="Q30" i="23"/>
  <c r="N30" i="23"/>
  <c r="Q31" i="23"/>
  <c r="R31" i="23"/>
  <c r="N31" i="23"/>
  <c r="R46" i="23"/>
  <c r="Q46" i="23"/>
  <c r="N46" i="23"/>
  <c r="N63" i="23"/>
  <c r="R63" i="23"/>
  <c r="Q63" i="23"/>
  <c r="Q45" i="29"/>
  <c r="R45" i="29"/>
  <c r="N45" i="29"/>
  <c r="R47" i="29"/>
  <c r="Q47" i="29"/>
  <c r="N47" i="29"/>
  <c r="Q28" i="29"/>
  <c r="N28" i="29"/>
  <c r="R28" i="29"/>
  <c r="Q58" i="29"/>
  <c r="N58" i="29"/>
  <c r="R58" i="29"/>
  <c r="N9" i="29"/>
  <c r="R9" i="29"/>
  <c r="Q9" i="29"/>
  <c r="N123" i="29"/>
  <c r="R123" i="29"/>
  <c r="Q123" i="29"/>
  <c r="N129" i="29"/>
  <c r="R129" i="29"/>
  <c r="Q129" i="29"/>
  <c r="R23" i="29"/>
  <c r="Q23" i="29"/>
  <c r="N23" i="29"/>
  <c r="N132" i="29"/>
  <c r="Q132" i="29"/>
  <c r="R132" i="29"/>
  <c r="R11" i="29"/>
  <c r="Q11" i="29"/>
  <c r="N11" i="29"/>
  <c r="R70" i="29"/>
  <c r="Q70" i="29"/>
  <c r="N70" i="29"/>
  <c r="R34" i="29"/>
  <c r="N34" i="29"/>
  <c r="Q34" i="29"/>
  <c r="N73" i="29"/>
  <c r="I34" i="12" s="1"/>
  <c r="O34" i="12" s="1"/>
  <c r="Q73" i="29"/>
  <c r="L34" i="12" s="1"/>
  <c r="R34" i="12" s="1"/>
  <c r="R73" i="29"/>
  <c r="M34" i="12" s="1"/>
  <c r="S34" i="12" s="1"/>
  <c r="N10" i="29"/>
  <c r="Q10" i="29"/>
  <c r="R10" i="29"/>
  <c r="Q12" i="29"/>
  <c r="N12" i="29"/>
  <c r="R12" i="29"/>
  <c r="R57" i="29"/>
  <c r="Q57" i="29"/>
  <c r="N57" i="29"/>
  <c r="N31" i="29"/>
  <c r="Q31" i="29"/>
  <c r="R31" i="29"/>
  <c r="R36" i="29"/>
  <c r="Q36" i="29"/>
  <c r="N36" i="29"/>
  <c r="N61" i="29"/>
  <c r="R61" i="29"/>
  <c r="Q61" i="29"/>
  <c r="Q42" i="29"/>
  <c r="N42" i="29"/>
  <c r="R42" i="29"/>
  <c r="N128" i="29"/>
  <c r="Q128" i="29"/>
  <c r="R128" i="29"/>
  <c r="Q40" i="29"/>
  <c r="N40" i="29"/>
  <c r="R40" i="29"/>
  <c r="Q119" i="29"/>
  <c r="R119" i="29"/>
  <c r="N119" i="29"/>
  <c r="R91" i="29"/>
  <c r="Q91" i="29"/>
  <c r="N91" i="29"/>
  <c r="Q33" i="29"/>
  <c r="R33" i="29"/>
  <c r="N33" i="29"/>
  <c r="Q118" i="29"/>
  <c r="R118" i="29"/>
  <c r="N118" i="29"/>
  <c r="Q102" i="29"/>
  <c r="R102" i="29"/>
  <c r="N102" i="29"/>
  <c r="R103" i="29"/>
  <c r="Q103" i="29"/>
  <c r="N103" i="29"/>
  <c r="Q50" i="29"/>
  <c r="N50" i="29"/>
  <c r="R50" i="29"/>
  <c r="Q106" i="29"/>
  <c r="R106" i="29"/>
  <c r="N106" i="29"/>
  <c r="Q105" i="29"/>
  <c r="R105" i="29"/>
  <c r="N105" i="29"/>
  <c r="Q51" i="29"/>
  <c r="R51" i="29"/>
  <c r="N51" i="29"/>
  <c r="Q120" i="29"/>
  <c r="N120" i="29"/>
  <c r="R120" i="29"/>
  <c r="S83" i="31"/>
  <c r="O83" i="31"/>
  <c r="S68" i="31"/>
  <c r="O68" i="31"/>
  <c r="S14" i="31"/>
  <c r="O14" i="31"/>
  <c r="O55" i="31"/>
  <c r="S55" i="31"/>
  <c r="S48" i="31"/>
  <c r="O48" i="31"/>
  <c r="S72" i="31"/>
  <c r="O72" i="31"/>
  <c r="S85" i="31"/>
  <c r="O85" i="31"/>
  <c r="S37" i="31"/>
  <c r="O37" i="31"/>
  <c r="S66" i="31"/>
  <c r="O66" i="31"/>
  <c r="S116" i="31"/>
  <c r="O116" i="31"/>
  <c r="S27" i="31"/>
  <c r="O27" i="31"/>
  <c r="S91" i="31"/>
  <c r="O91" i="31"/>
  <c r="S132" i="31"/>
  <c r="O132" i="31"/>
  <c r="S77" i="31"/>
  <c r="O77" i="31"/>
  <c r="O41" i="31"/>
  <c r="S41" i="31"/>
  <c r="S35" i="31"/>
  <c r="O35" i="31"/>
  <c r="S118" i="31"/>
  <c r="O118" i="31"/>
  <c r="S29" i="31"/>
  <c r="O29" i="31"/>
  <c r="S67" i="31"/>
  <c r="O67" i="31"/>
  <c r="S96" i="31"/>
  <c r="O96" i="31"/>
  <c r="O30" i="31"/>
  <c r="S30" i="31"/>
  <c r="O46" i="31"/>
  <c r="S46" i="31"/>
  <c r="S119" i="31"/>
  <c r="O119" i="31"/>
  <c r="S11" i="31"/>
  <c r="O11" i="31"/>
  <c r="S54" i="31"/>
  <c r="O54" i="31"/>
  <c r="O31" i="31"/>
  <c r="S31" i="31"/>
  <c r="O45" i="31"/>
  <c r="S45" i="31"/>
  <c r="S94" i="31"/>
  <c r="O94" i="31"/>
  <c r="S19" i="31"/>
  <c r="O19" i="31"/>
  <c r="S92" i="31"/>
  <c r="O92" i="31"/>
  <c r="S76" i="31"/>
  <c r="O76" i="31"/>
  <c r="S89" i="31"/>
  <c r="O89" i="31"/>
  <c r="S111" i="31"/>
  <c r="O111" i="31"/>
  <c r="O53" i="31"/>
  <c r="S53" i="31"/>
  <c r="R116" i="22"/>
  <c r="N116" i="22"/>
  <c r="Q116" i="22"/>
  <c r="Q97" i="22"/>
  <c r="R97" i="22"/>
  <c r="N97" i="22"/>
  <c r="S91" i="29"/>
  <c r="O91" i="29"/>
  <c r="O55" i="29"/>
  <c r="S55" i="29"/>
  <c r="S125" i="29"/>
  <c r="O125" i="29"/>
  <c r="Q74" i="32"/>
  <c r="R74" i="32"/>
  <c r="N74" i="32"/>
  <c r="Q75" i="32"/>
  <c r="R75" i="32"/>
  <c r="N75" i="32"/>
  <c r="Q53" i="32"/>
  <c r="O53" i="32"/>
  <c r="S53" i="32"/>
  <c r="S48" i="32"/>
  <c r="O48" i="32"/>
  <c r="Q131" i="35"/>
  <c r="O131" i="35"/>
  <c r="S131" i="35"/>
  <c r="O105" i="35"/>
  <c r="S105" i="35"/>
  <c r="S132" i="35"/>
  <c r="O132" i="35"/>
  <c r="O98" i="35"/>
  <c r="S98" i="35"/>
  <c r="O101" i="35"/>
  <c r="S101" i="35"/>
  <c r="S61" i="35"/>
  <c r="O61" i="35"/>
  <c r="O57" i="35"/>
  <c r="S57" i="35"/>
  <c r="O82" i="35"/>
  <c r="S82" i="35"/>
  <c r="O107" i="35"/>
  <c r="S107" i="35"/>
  <c r="S102" i="35"/>
  <c r="O102" i="35"/>
  <c r="S92" i="35"/>
  <c r="O92" i="35"/>
  <c r="O69" i="35"/>
  <c r="S69" i="35"/>
  <c r="S62" i="35"/>
  <c r="O62" i="35"/>
  <c r="O76" i="35"/>
  <c r="S76" i="35"/>
  <c r="O66" i="35"/>
  <c r="S66" i="35"/>
  <c r="S121" i="35"/>
  <c r="O121" i="35"/>
  <c r="S100" i="35"/>
  <c r="O100" i="35"/>
  <c r="S84" i="35"/>
  <c r="O84" i="35"/>
  <c r="O77" i="35"/>
  <c r="S77" i="35"/>
  <c r="O81" i="35"/>
  <c r="S81" i="35"/>
  <c r="O73" i="35"/>
  <c r="J32" i="12" s="1"/>
  <c r="P32" i="12" s="1"/>
  <c r="S73" i="35"/>
  <c r="N32" i="12" s="1"/>
  <c r="T32" i="12" s="1"/>
  <c r="O83" i="35"/>
  <c r="S83" i="35"/>
  <c r="O128" i="35"/>
  <c r="S128" i="35"/>
  <c r="O94" i="35"/>
  <c r="S94" i="35"/>
  <c r="Q103" i="35"/>
  <c r="O103" i="35"/>
  <c r="S103" i="35"/>
  <c r="O72" i="35"/>
  <c r="S72" i="35"/>
  <c r="O47" i="35"/>
  <c r="S47" i="35"/>
  <c r="S69" i="30"/>
  <c r="O69" i="30"/>
  <c r="O43" i="30"/>
  <c r="J6" i="12" s="1"/>
  <c r="P6" i="12" s="1"/>
  <c r="S43" i="30"/>
  <c r="N6" i="12" s="1"/>
  <c r="T6" i="12" s="1"/>
  <c r="S22" i="30"/>
  <c r="O22" i="30"/>
  <c r="N108" i="26"/>
  <c r="Q108" i="26"/>
  <c r="R108" i="26"/>
  <c r="N106" i="26"/>
  <c r="R106" i="26"/>
  <c r="Q106" i="26"/>
  <c r="Q64" i="26"/>
  <c r="N64" i="26"/>
  <c r="R64" i="26"/>
  <c r="N78" i="26"/>
  <c r="R78" i="26"/>
  <c r="Q78" i="26"/>
  <c r="R28" i="26"/>
  <c r="Q49" i="26"/>
  <c r="R49" i="26"/>
  <c r="N49" i="26"/>
  <c r="Q89" i="23"/>
  <c r="R89" i="23"/>
  <c r="N89" i="23"/>
  <c r="R132" i="23"/>
  <c r="Q132" i="23"/>
  <c r="N132" i="23"/>
  <c r="R128" i="27"/>
  <c r="Q128" i="27"/>
  <c r="N128" i="27"/>
  <c r="N97" i="27"/>
  <c r="Q97" i="27"/>
  <c r="R97" i="27"/>
  <c r="N72" i="27"/>
  <c r="R72" i="27"/>
  <c r="Q72" i="27"/>
  <c r="R129" i="27"/>
  <c r="Q129" i="27"/>
  <c r="N129" i="27"/>
  <c r="N80" i="27"/>
  <c r="R80" i="27"/>
  <c r="Q80" i="27"/>
  <c r="R73" i="27"/>
  <c r="M57" i="12" s="1"/>
  <c r="S57" i="12" s="1"/>
  <c r="N73" i="27"/>
  <c r="I57" i="12" s="1"/>
  <c r="O57" i="12" s="1"/>
  <c r="Q73" i="27"/>
  <c r="L57" i="12" s="1"/>
  <c r="R57" i="12" s="1"/>
  <c r="N18" i="27"/>
  <c r="Q18" i="27"/>
  <c r="R18" i="27"/>
  <c r="N36" i="27"/>
  <c r="R36" i="27"/>
  <c r="Q36" i="27"/>
  <c r="Q46" i="27"/>
  <c r="R46" i="27"/>
  <c r="N46" i="27"/>
  <c r="R107" i="27"/>
  <c r="Q107" i="27"/>
  <c r="N107" i="27"/>
  <c r="Q95" i="27"/>
  <c r="N95" i="27"/>
  <c r="R95" i="27"/>
  <c r="Q114" i="27"/>
  <c r="R114" i="27"/>
  <c r="N114" i="27"/>
  <c r="N6" i="27"/>
  <c r="R6" i="27"/>
  <c r="Q6" i="27"/>
  <c r="N91" i="27"/>
  <c r="R91" i="27"/>
  <c r="Q91" i="27"/>
  <c r="N51" i="27"/>
  <c r="Q51" i="27"/>
  <c r="R51" i="27"/>
  <c r="N70" i="27"/>
  <c r="Q70" i="27"/>
  <c r="R70" i="27"/>
  <c r="N25" i="27"/>
  <c r="R25" i="27"/>
  <c r="Q25" i="27"/>
  <c r="N49" i="27"/>
  <c r="R49" i="27"/>
  <c r="Q49" i="27"/>
  <c r="N64" i="27"/>
  <c r="R64" i="27"/>
  <c r="Q64" i="27"/>
  <c r="R88" i="27"/>
  <c r="Q88" i="27"/>
  <c r="N88" i="27"/>
  <c r="N81" i="27"/>
  <c r="Q81" i="27"/>
  <c r="R81" i="27"/>
  <c r="R53" i="27"/>
  <c r="Q53" i="27"/>
  <c r="N53" i="27"/>
  <c r="R23" i="27"/>
  <c r="Q23" i="27"/>
  <c r="N23" i="27"/>
  <c r="N75" i="27"/>
  <c r="Q75" i="27"/>
  <c r="R75" i="27"/>
  <c r="R33" i="27"/>
  <c r="N33" i="27"/>
  <c r="Q33" i="27"/>
  <c r="N16" i="27"/>
  <c r="R16" i="27"/>
  <c r="Q16" i="27"/>
  <c r="R117" i="27"/>
  <c r="Q117" i="27"/>
  <c r="N117" i="27"/>
  <c r="N122" i="27"/>
  <c r="R122" i="27"/>
  <c r="Q122" i="27"/>
  <c r="N120" i="27"/>
  <c r="R120" i="27"/>
  <c r="Q120" i="27"/>
  <c r="N28" i="27"/>
  <c r="Q28" i="27"/>
  <c r="R28" i="27"/>
  <c r="N53" i="22"/>
  <c r="Q53" i="22"/>
  <c r="R53" i="22"/>
  <c r="N56" i="22"/>
  <c r="R56" i="22"/>
  <c r="Q56" i="22"/>
  <c r="N118" i="22"/>
  <c r="Q118" i="22"/>
  <c r="R118" i="22"/>
  <c r="R114" i="22"/>
  <c r="N114" i="22"/>
  <c r="Q114" i="22"/>
  <c r="N67" i="22"/>
  <c r="R67" i="22"/>
  <c r="Q67" i="22"/>
  <c r="N105" i="22"/>
  <c r="R105" i="22"/>
  <c r="Q105" i="22"/>
  <c r="N122" i="22"/>
  <c r="Q122" i="22"/>
  <c r="R122" i="22"/>
  <c r="N131" i="22"/>
  <c r="R131" i="22"/>
  <c r="Q131" i="22"/>
  <c r="Q5" i="22"/>
  <c r="R132" i="22"/>
  <c r="Q132" i="22"/>
  <c r="N132" i="22"/>
  <c r="Q49" i="22"/>
  <c r="R49" i="22"/>
  <c r="N49" i="22"/>
  <c r="S110" i="29"/>
  <c r="O110" i="29"/>
  <c r="S13" i="29"/>
  <c r="O13" i="29"/>
  <c r="S107" i="29"/>
  <c r="O107" i="29"/>
  <c r="S32" i="29"/>
  <c r="O32" i="29"/>
  <c r="S131" i="29"/>
  <c r="O131" i="29"/>
  <c r="S52" i="29"/>
  <c r="O52" i="29"/>
  <c r="S26" i="29"/>
  <c r="O26" i="29"/>
  <c r="S128" i="29"/>
  <c r="O128" i="29"/>
  <c r="N31" i="30"/>
  <c r="Q31" i="30"/>
  <c r="R31" i="30"/>
  <c r="Q97" i="30"/>
  <c r="R97" i="30"/>
  <c r="N97" i="30"/>
  <c r="Q57" i="30"/>
  <c r="R57" i="30"/>
  <c r="N57" i="30"/>
  <c r="N96" i="30"/>
  <c r="R96" i="30"/>
  <c r="Q96" i="30"/>
  <c r="N64" i="30"/>
  <c r="Q64" i="30"/>
  <c r="R64" i="30"/>
  <c r="Q8" i="30"/>
  <c r="R8" i="30"/>
  <c r="N8" i="30"/>
  <c r="Q69" i="30"/>
  <c r="R69" i="30"/>
  <c r="N69" i="30"/>
  <c r="R112" i="30"/>
  <c r="N112" i="30"/>
  <c r="Q112" i="30"/>
  <c r="R65" i="30"/>
  <c r="Q65" i="30"/>
  <c r="N65" i="30"/>
  <c r="N123" i="30"/>
  <c r="R123" i="30"/>
  <c r="Q123" i="30"/>
  <c r="R75" i="30"/>
  <c r="N75" i="30"/>
  <c r="Q75" i="30"/>
  <c r="R12" i="30"/>
  <c r="Q12" i="30"/>
  <c r="N12" i="30"/>
  <c r="R90" i="30"/>
  <c r="Q90" i="30"/>
  <c r="N90" i="30"/>
  <c r="Q17" i="30"/>
  <c r="R17" i="30"/>
  <c r="N17" i="30"/>
  <c r="N103" i="30"/>
  <c r="R103" i="30"/>
  <c r="Q103" i="30"/>
  <c r="N88" i="30"/>
  <c r="Q88" i="30"/>
  <c r="R88" i="30"/>
  <c r="N113" i="30"/>
  <c r="Q113" i="30"/>
  <c r="R113" i="30"/>
  <c r="N39" i="30"/>
  <c r="R39" i="30"/>
  <c r="Q39" i="30"/>
  <c r="Q66" i="30"/>
  <c r="R66" i="30"/>
  <c r="N66" i="30"/>
  <c r="R131" i="30"/>
  <c r="Q131" i="30"/>
  <c r="N131" i="30"/>
  <c r="R110" i="30"/>
  <c r="N110" i="30"/>
  <c r="Q110" i="30"/>
  <c r="Q18" i="30"/>
  <c r="R18" i="30"/>
  <c r="N18" i="30"/>
  <c r="N25" i="30"/>
  <c r="Q25" i="30"/>
  <c r="R25" i="30"/>
  <c r="Q116" i="30"/>
  <c r="R116" i="30"/>
  <c r="N116" i="30"/>
  <c r="Q89" i="30"/>
  <c r="R89" i="30"/>
  <c r="N89" i="30"/>
  <c r="N6" i="30"/>
  <c r="Q6" i="30"/>
  <c r="R6" i="30"/>
  <c r="N72" i="30"/>
  <c r="R72" i="30"/>
  <c r="Q72" i="30"/>
  <c r="N46" i="30"/>
  <c r="Q46" i="30"/>
  <c r="R46" i="30"/>
  <c r="Q109" i="30"/>
  <c r="R109" i="30"/>
  <c r="N109" i="30"/>
  <c r="R61" i="30"/>
  <c r="N61" i="30"/>
  <c r="Q61" i="30"/>
  <c r="R130" i="32"/>
  <c r="N130" i="32"/>
  <c r="Q130" i="32"/>
  <c r="Q56" i="32"/>
  <c r="R56" i="32"/>
  <c r="N56" i="32"/>
  <c r="N113" i="32"/>
  <c r="R113" i="32"/>
  <c r="Q113" i="32"/>
  <c r="N17" i="32"/>
  <c r="R17" i="32"/>
  <c r="Q123" i="32"/>
  <c r="R123" i="32"/>
  <c r="N123" i="32"/>
  <c r="R118" i="32"/>
  <c r="N118" i="32"/>
  <c r="Q118" i="32"/>
  <c r="O78" i="32"/>
  <c r="S78" i="32"/>
  <c r="S58" i="32"/>
  <c r="O58" i="32"/>
  <c r="S115" i="32"/>
  <c r="O115" i="32"/>
  <c r="S102" i="32"/>
  <c r="O102" i="32"/>
  <c r="S97" i="32"/>
  <c r="O97" i="32"/>
  <c r="S109" i="32"/>
  <c r="O109" i="32"/>
  <c r="S24" i="32"/>
  <c r="O24" i="32"/>
  <c r="S54" i="32"/>
  <c r="O54" i="32"/>
  <c r="O56" i="32"/>
  <c r="S56" i="32"/>
  <c r="S35" i="32"/>
  <c r="O35" i="32"/>
  <c r="S6" i="30"/>
  <c r="O6" i="30"/>
  <c r="O58" i="30"/>
  <c r="S58" i="30"/>
  <c r="S101" i="30"/>
  <c r="O101" i="30"/>
  <c r="S88" i="30"/>
  <c r="O88" i="30"/>
  <c r="S129" i="30"/>
  <c r="O129" i="30"/>
  <c r="S119" i="30"/>
  <c r="O119" i="30"/>
  <c r="O37" i="30"/>
  <c r="S37" i="30"/>
  <c r="N53" i="26"/>
  <c r="R53" i="26"/>
  <c r="Q53" i="26"/>
  <c r="N9" i="26"/>
  <c r="R9" i="26"/>
  <c r="Q9" i="26"/>
  <c r="N130" i="26"/>
  <c r="Q130" i="26"/>
  <c r="R130" i="26"/>
  <c r="R102" i="26"/>
  <c r="Q102" i="26"/>
  <c r="N102" i="26"/>
  <c r="N32" i="26"/>
  <c r="Q32" i="26"/>
  <c r="R32" i="26"/>
  <c r="R75" i="26"/>
  <c r="N75" i="26"/>
  <c r="Q75" i="26"/>
  <c r="R105" i="26"/>
  <c r="Q105" i="26"/>
  <c r="N105" i="26"/>
  <c r="R31" i="26"/>
  <c r="Q31" i="26"/>
  <c r="N31" i="26"/>
  <c r="N129" i="26"/>
  <c r="R129" i="26"/>
  <c r="Q129" i="26"/>
  <c r="R61" i="23"/>
  <c r="N61" i="23"/>
  <c r="Q61" i="23"/>
  <c r="R77" i="23"/>
  <c r="N77" i="23"/>
  <c r="Q77" i="23"/>
  <c r="N105" i="23"/>
  <c r="Q105" i="23"/>
  <c r="R105" i="23"/>
  <c r="R56" i="23"/>
  <c r="N56" i="23"/>
  <c r="Q56" i="23"/>
  <c r="Q8" i="23"/>
  <c r="R12" i="23"/>
  <c r="Q12" i="23"/>
  <c r="N12" i="23"/>
  <c r="Q104" i="23"/>
  <c r="N104" i="23"/>
  <c r="R104" i="23"/>
  <c r="Q45" i="23"/>
  <c r="N45" i="23"/>
  <c r="R45" i="23"/>
  <c r="R118" i="23"/>
  <c r="Q118" i="23"/>
  <c r="N118" i="23"/>
  <c r="N14" i="24"/>
  <c r="Q14" i="24"/>
  <c r="R14" i="24"/>
  <c r="N52" i="24"/>
  <c r="R52" i="24"/>
  <c r="Q52" i="24"/>
  <c r="N92" i="24"/>
  <c r="R92" i="24"/>
  <c r="Q92" i="24"/>
  <c r="R67" i="24"/>
  <c r="Q67" i="24"/>
  <c r="N67" i="24"/>
  <c r="N33" i="24"/>
  <c r="R33" i="24"/>
  <c r="Q33" i="24"/>
  <c r="R97" i="24"/>
  <c r="Q97" i="24"/>
  <c r="N97" i="24"/>
  <c r="R108" i="24"/>
  <c r="Q108" i="24"/>
  <c r="N108" i="24"/>
  <c r="N122" i="24"/>
  <c r="R122" i="24"/>
  <c r="Q122" i="24"/>
  <c r="Q8" i="24"/>
  <c r="R8" i="24"/>
  <c r="N8" i="24"/>
  <c r="R54" i="24"/>
  <c r="Q54" i="24"/>
  <c r="N54" i="24"/>
  <c r="Q10" i="24"/>
  <c r="R10" i="24"/>
  <c r="N10" i="24"/>
  <c r="Q121" i="24"/>
  <c r="R121" i="24"/>
  <c r="N121" i="24"/>
  <c r="N23" i="24"/>
  <c r="Q23" i="24"/>
  <c r="R23" i="24"/>
  <c r="R87" i="24"/>
  <c r="Q87" i="24"/>
  <c r="N87" i="24"/>
  <c r="N53" i="24"/>
  <c r="Q53" i="24"/>
  <c r="R53" i="24"/>
  <c r="R128" i="24"/>
  <c r="Q128" i="24"/>
  <c r="N128" i="24"/>
  <c r="R48" i="24"/>
  <c r="Q48" i="24"/>
  <c r="N48" i="24"/>
  <c r="R36" i="24"/>
  <c r="Q36" i="24"/>
  <c r="N36" i="24"/>
  <c r="N82" i="24"/>
  <c r="R82" i="24"/>
  <c r="Q82" i="24"/>
  <c r="N59" i="24"/>
  <c r="R59" i="24"/>
  <c r="Q59" i="24"/>
  <c r="N133" i="24"/>
  <c r="R133" i="24"/>
  <c r="Q133" i="24"/>
  <c r="R25" i="24"/>
  <c r="Q25" i="24"/>
  <c r="N25" i="24"/>
  <c r="R89" i="24"/>
  <c r="Q89" i="24"/>
  <c r="N89" i="24"/>
  <c r="Q114" i="24"/>
  <c r="R114" i="24"/>
  <c r="N114" i="24"/>
  <c r="R38" i="24"/>
  <c r="Q38" i="24"/>
  <c r="N38" i="24"/>
  <c r="R76" i="24"/>
  <c r="Q76" i="24"/>
  <c r="N76" i="24"/>
  <c r="R105" i="24"/>
  <c r="Q105" i="24"/>
  <c r="N105" i="24"/>
  <c r="N15" i="24"/>
  <c r="R15" i="24"/>
  <c r="Q15" i="24"/>
  <c r="R79" i="24"/>
  <c r="Q79" i="24"/>
  <c r="N79" i="24"/>
  <c r="Q45" i="24"/>
  <c r="R45" i="24"/>
  <c r="N45" i="24"/>
  <c r="R123" i="24"/>
  <c r="Q123" i="24"/>
  <c r="N123" i="24"/>
  <c r="R120" i="24"/>
  <c r="Q120" i="24"/>
  <c r="N120" i="24"/>
  <c r="S53" i="26"/>
  <c r="O53" i="26"/>
  <c r="S124" i="26"/>
  <c r="O124" i="26"/>
  <c r="S105" i="26"/>
  <c r="O105" i="26"/>
  <c r="S39" i="26"/>
  <c r="O39" i="26"/>
  <c r="S51" i="26"/>
  <c r="O51" i="26"/>
  <c r="O111" i="26"/>
  <c r="S111" i="26"/>
  <c r="S27" i="26"/>
  <c r="O27" i="26"/>
  <c r="O107" i="26"/>
  <c r="S107" i="26"/>
  <c r="O17" i="26"/>
  <c r="S17" i="26"/>
  <c r="O22" i="26"/>
  <c r="S22" i="26"/>
  <c r="S90" i="26"/>
  <c r="O90" i="26"/>
  <c r="S24" i="26"/>
  <c r="O24" i="26"/>
  <c r="O70" i="26"/>
  <c r="S70" i="26"/>
  <c r="S66" i="26"/>
  <c r="O66" i="26"/>
  <c r="S11" i="26"/>
  <c r="O11" i="26"/>
  <c r="S114" i="26"/>
  <c r="O114" i="26"/>
  <c r="O9" i="26"/>
  <c r="S9" i="26"/>
  <c r="O55" i="26"/>
  <c r="S55" i="26"/>
  <c r="O75" i="26"/>
  <c r="S75" i="26"/>
  <c r="O94" i="26"/>
  <c r="S94" i="26"/>
  <c r="O74" i="26"/>
  <c r="S74" i="26"/>
  <c r="O8" i="26"/>
  <c r="S8" i="26"/>
  <c r="S109" i="26"/>
  <c r="O109" i="26"/>
  <c r="S15" i="26"/>
  <c r="O15" i="26"/>
  <c r="O40" i="26"/>
  <c r="S40" i="26"/>
  <c r="S98" i="26"/>
  <c r="O98" i="26"/>
  <c r="O37" i="26"/>
  <c r="S37" i="26"/>
  <c r="O6" i="26"/>
  <c r="S6" i="26"/>
  <c r="S14" i="26"/>
  <c r="O14" i="26"/>
  <c r="O103" i="26"/>
  <c r="S103" i="26"/>
  <c r="O56" i="26"/>
  <c r="S56" i="26"/>
  <c r="O45" i="26"/>
  <c r="S45" i="26"/>
  <c r="O81" i="26"/>
  <c r="S81" i="26"/>
  <c r="S36" i="26"/>
  <c r="O36" i="26"/>
  <c r="O42" i="26"/>
  <c r="S42" i="26"/>
  <c r="S101" i="26"/>
  <c r="O101" i="26"/>
  <c r="O115" i="26"/>
  <c r="S115" i="26"/>
  <c r="O123" i="26"/>
  <c r="S123" i="26"/>
  <c r="S18" i="25"/>
  <c r="O18" i="25"/>
  <c r="O52" i="25"/>
  <c r="S52" i="25"/>
  <c r="S9" i="25"/>
  <c r="O9" i="25"/>
  <c r="O53" i="25"/>
  <c r="S53" i="25"/>
  <c r="O61" i="25"/>
  <c r="S61" i="25"/>
  <c r="S97" i="25"/>
  <c r="O97" i="25"/>
  <c r="O113" i="25"/>
  <c r="S113" i="25"/>
  <c r="S88" i="25"/>
  <c r="O88" i="25"/>
  <c r="O105" i="25"/>
  <c r="S105" i="25"/>
  <c r="S58" i="25"/>
  <c r="O58" i="25"/>
  <c r="O56" i="25"/>
  <c r="S56" i="25"/>
  <c r="O89" i="25"/>
  <c r="S89" i="25"/>
  <c r="O92" i="25"/>
  <c r="S92" i="25"/>
  <c r="O121" i="25"/>
  <c r="S121" i="25"/>
  <c r="S120" i="25"/>
  <c r="O120" i="25"/>
  <c r="S108" i="25"/>
  <c r="O108" i="25"/>
  <c r="O98" i="25"/>
  <c r="S98" i="25"/>
  <c r="S41" i="25"/>
  <c r="O41" i="25"/>
  <c r="S32" i="25"/>
  <c r="O32" i="25"/>
  <c r="O47" i="25"/>
  <c r="S47" i="25"/>
  <c r="O70" i="25"/>
  <c r="S70" i="25"/>
  <c r="O57" i="25"/>
  <c r="S57" i="25"/>
  <c r="S122" i="25"/>
  <c r="O122" i="25"/>
  <c r="S21" i="25"/>
  <c r="O21" i="25"/>
  <c r="S82" i="25"/>
  <c r="O82" i="25"/>
  <c r="S60" i="25"/>
  <c r="O60" i="25"/>
  <c r="O116" i="25"/>
  <c r="S116" i="25"/>
  <c r="O119" i="25"/>
  <c r="S119" i="25"/>
  <c r="O50" i="25"/>
  <c r="S50" i="25"/>
  <c r="Q7" i="25"/>
  <c r="R7" i="25"/>
  <c r="N7" i="25"/>
  <c r="R102" i="25"/>
  <c r="N102" i="25"/>
  <c r="Q102" i="25"/>
  <c r="N88" i="25"/>
  <c r="R88" i="25"/>
  <c r="Q88" i="25"/>
  <c r="Q114" i="25"/>
  <c r="R114" i="25"/>
  <c r="N114" i="25"/>
  <c r="Q54" i="25"/>
  <c r="R54" i="25"/>
  <c r="N54" i="25"/>
  <c r="N48" i="25"/>
  <c r="Q48" i="25"/>
  <c r="R48" i="25"/>
  <c r="Q51" i="25"/>
  <c r="R51" i="25"/>
  <c r="N51" i="25"/>
  <c r="N125" i="25"/>
  <c r="R125" i="25"/>
  <c r="Q125" i="25"/>
  <c r="N90" i="25"/>
  <c r="R90" i="25"/>
  <c r="Q90" i="25"/>
  <c r="N16" i="25"/>
  <c r="R16" i="25"/>
  <c r="Q16" i="25"/>
  <c r="N119" i="25"/>
  <c r="Q119" i="25"/>
  <c r="R119" i="25"/>
  <c r="R17" i="25"/>
  <c r="Q17" i="25"/>
  <c r="N17" i="25"/>
  <c r="R86" i="25"/>
  <c r="Q86" i="25"/>
  <c r="N86" i="25"/>
  <c r="R31" i="25"/>
  <c r="N31" i="25"/>
  <c r="Q31" i="25"/>
  <c r="Q59" i="25"/>
  <c r="R59" i="25"/>
  <c r="N59" i="25"/>
  <c r="N22" i="25"/>
  <c r="Q22" i="25"/>
  <c r="R22" i="25"/>
  <c r="R97" i="25"/>
  <c r="Q97" i="25"/>
  <c r="N97" i="25"/>
  <c r="Q27" i="25"/>
  <c r="R27" i="25"/>
  <c r="N27" i="25"/>
  <c r="Q49" i="25"/>
  <c r="N49" i="25"/>
  <c r="R49" i="25"/>
  <c r="N85" i="25"/>
  <c r="Q85" i="25"/>
  <c r="R85" i="25"/>
  <c r="N113" i="25"/>
  <c r="Q113" i="25"/>
  <c r="R113" i="25"/>
  <c r="N46" i="25"/>
  <c r="R46" i="25"/>
  <c r="Q46" i="25"/>
  <c r="R56" i="25"/>
  <c r="Q56" i="25"/>
  <c r="N56" i="25"/>
  <c r="R67" i="25"/>
  <c r="Q67" i="25"/>
  <c r="N67" i="25"/>
  <c r="N47" i="25"/>
  <c r="Q47" i="25"/>
  <c r="R47" i="25"/>
  <c r="N100" i="25"/>
  <c r="Q100" i="25"/>
  <c r="R100" i="25"/>
  <c r="N116" i="25"/>
  <c r="R116" i="25"/>
  <c r="Q116" i="25"/>
  <c r="N82" i="25"/>
  <c r="R82" i="25"/>
  <c r="Q82" i="25"/>
  <c r="R101" i="25"/>
  <c r="Q101" i="25"/>
  <c r="N101" i="25"/>
  <c r="N71" i="25"/>
  <c r="R71" i="25"/>
  <c r="Q71" i="25"/>
  <c r="Q76" i="25"/>
  <c r="R76" i="25"/>
  <c r="N76" i="25"/>
  <c r="N38" i="25"/>
  <c r="Q38" i="25"/>
  <c r="R38" i="25"/>
  <c r="N117" i="25"/>
  <c r="R117" i="25"/>
  <c r="Q117" i="25"/>
  <c r="R27" i="22"/>
  <c r="Q27" i="22"/>
  <c r="N27" i="22"/>
  <c r="S18" i="29"/>
  <c r="O18" i="29"/>
  <c r="O122" i="29"/>
  <c r="S122" i="29"/>
  <c r="O67" i="29"/>
  <c r="S67" i="29"/>
  <c r="O67" i="36"/>
  <c r="S67" i="36"/>
  <c r="S88" i="36"/>
  <c r="O88" i="36"/>
  <c r="O116" i="36"/>
  <c r="S116" i="36"/>
  <c r="O115" i="36"/>
  <c r="S115" i="36"/>
  <c r="S86" i="36"/>
  <c r="O86" i="36"/>
  <c r="S104" i="36"/>
  <c r="O104" i="36"/>
  <c r="O73" i="36"/>
  <c r="J33" i="12" s="1"/>
  <c r="P33" i="12" s="1"/>
  <c r="S73" i="36"/>
  <c r="N33" i="12" s="1"/>
  <c r="T33" i="12" s="1"/>
  <c r="S109" i="36"/>
  <c r="O109" i="36"/>
  <c r="O62" i="36"/>
  <c r="S62" i="36"/>
  <c r="S81" i="36"/>
  <c r="O81" i="36"/>
  <c r="S93" i="36"/>
  <c r="O93" i="36"/>
  <c r="S118" i="36"/>
  <c r="O118" i="36"/>
  <c r="O123" i="36"/>
  <c r="S123" i="36"/>
  <c r="S92" i="36"/>
  <c r="O92" i="36"/>
  <c r="O96" i="36"/>
  <c r="S96" i="36"/>
  <c r="O125" i="36"/>
  <c r="S125" i="36"/>
  <c r="S65" i="36"/>
  <c r="O65" i="36"/>
  <c r="O98" i="36"/>
  <c r="S98" i="36"/>
  <c r="O121" i="36"/>
  <c r="S121" i="36"/>
  <c r="S130" i="36"/>
  <c r="O130" i="36"/>
  <c r="S106" i="36"/>
  <c r="O106" i="36"/>
  <c r="S53" i="36"/>
  <c r="O53" i="36"/>
  <c r="O126" i="36"/>
  <c r="S126" i="36"/>
  <c r="O133" i="36"/>
  <c r="S133" i="36"/>
  <c r="O87" i="36"/>
  <c r="S87" i="36"/>
  <c r="O79" i="36"/>
  <c r="S79" i="36"/>
  <c r="S34" i="27"/>
  <c r="O34" i="27"/>
  <c r="O9" i="27"/>
  <c r="S9" i="27"/>
  <c r="S61" i="27"/>
  <c r="O61" i="27"/>
  <c r="S38" i="27"/>
  <c r="O38" i="27"/>
  <c r="O129" i="27"/>
  <c r="S129" i="27"/>
  <c r="O39" i="27"/>
  <c r="S39" i="27"/>
  <c r="O88" i="27"/>
  <c r="S88" i="27"/>
  <c r="O24" i="27"/>
  <c r="S24" i="27"/>
  <c r="O69" i="27"/>
  <c r="S69" i="27"/>
  <c r="S51" i="27"/>
  <c r="O51" i="27"/>
  <c r="O115" i="27"/>
  <c r="S115" i="27"/>
  <c r="S124" i="27"/>
  <c r="O124" i="27"/>
  <c r="O29" i="27"/>
  <c r="S29" i="27"/>
  <c r="O117" i="27"/>
  <c r="S117" i="27"/>
  <c r="O58" i="27"/>
  <c r="S58" i="27"/>
  <c r="O98" i="27"/>
  <c r="S98" i="27"/>
  <c r="S72" i="27"/>
  <c r="O72" i="27"/>
  <c r="S85" i="27"/>
  <c r="O85" i="27"/>
  <c r="O70" i="27"/>
  <c r="S70" i="27"/>
  <c r="S33" i="27"/>
  <c r="O33" i="27"/>
  <c r="O99" i="27"/>
  <c r="S99" i="27"/>
  <c r="S86" i="27"/>
  <c r="O86" i="27"/>
  <c r="O80" i="27"/>
  <c r="S80" i="27"/>
  <c r="O15" i="27"/>
  <c r="S15" i="27"/>
  <c r="S16" i="27"/>
  <c r="O16" i="27"/>
  <c r="O84" i="27"/>
  <c r="S84" i="27"/>
  <c r="S53" i="27"/>
  <c r="O53" i="27"/>
  <c r="S79" i="27"/>
  <c r="O79" i="27"/>
  <c r="O114" i="27"/>
  <c r="S114" i="27"/>
  <c r="O95" i="27"/>
  <c r="S95" i="27"/>
  <c r="S101" i="27"/>
  <c r="O101" i="27"/>
  <c r="S116" i="27"/>
  <c r="O116" i="27"/>
  <c r="O96" i="27"/>
  <c r="S96" i="27"/>
  <c r="O50" i="27"/>
  <c r="S50" i="27"/>
  <c r="Q35" i="32"/>
  <c r="R35" i="32"/>
  <c r="N35" i="32"/>
  <c r="Q110" i="32"/>
  <c r="R110" i="32"/>
  <c r="N110" i="32"/>
  <c r="O99" i="32"/>
  <c r="S99" i="32"/>
  <c r="O120" i="32"/>
  <c r="S120" i="32"/>
  <c r="O61" i="30"/>
  <c r="S61" i="30"/>
  <c r="R21" i="26"/>
  <c r="N126" i="23"/>
  <c r="R126" i="23"/>
  <c r="Q126" i="23"/>
  <c r="N114" i="23"/>
  <c r="R114" i="23"/>
  <c r="Q114" i="23"/>
  <c r="N131" i="23"/>
  <c r="Q131" i="23"/>
  <c r="R131" i="23"/>
  <c r="R29" i="23"/>
  <c r="R38" i="22"/>
  <c r="R68" i="32"/>
  <c r="Q103" i="22"/>
  <c r="R103" i="22"/>
  <c r="N103" i="22"/>
  <c r="N61" i="22"/>
  <c r="R61" i="22"/>
  <c r="Q61" i="22"/>
  <c r="N41" i="22"/>
  <c r="R41" i="22"/>
  <c r="Q41" i="22"/>
  <c r="N52" i="22"/>
  <c r="Q52" i="22"/>
  <c r="R52" i="22"/>
  <c r="N64" i="22"/>
  <c r="R64" i="22"/>
  <c r="Q64" i="22"/>
  <c r="N45" i="22"/>
  <c r="Q45" i="22"/>
  <c r="R45" i="22"/>
  <c r="S76" i="29"/>
  <c r="O76" i="29"/>
  <c r="Q39" i="32"/>
  <c r="N39" i="32"/>
  <c r="R39" i="32"/>
  <c r="Q120" i="32"/>
  <c r="R120" i="32"/>
  <c r="N120" i="32"/>
  <c r="S72" i="32"/>
  <c r="O72" i="32"/>
  <c r="O81" i="32"/>
  <c r="S81" i="32"/>
  <c r="S82" i="32"/>
  <c r="O82" i="32"/>
  <c r="S92" i="32"/>
  <c r="O92" i="32"/>
  <c r="Q12" i="32"/>
  <c r="O12" i="32"/>
  <c r="S12" i="32"/>
  <c r="Q90" i="36"/>
  <c r="N90" i="36"/>
  <c r="R90" i="36"/>
  <c r="Q106" i="36"/>
  <c r="R106" i="36"/>
  <c r="N106" i="36"/>
  <c r="Q45" i="36"/>
  <c r="N45" i="36"/>
  <c r="R45" i="36"/>
  <c r="R117" i="36"/>
  <c r="N117" i="36"/>
  <c r="Q117" i="36"/>
  <c r="R58" i="36"/>
  <c r="N58" i="36"/>
  <c r="Q58" i="36"/>
  <c r="Q52" i="36"/>
  <c r="R52" i="36"/>
  <c r="N52" i="36"/>
  <c r="Q119" i="36"/>
  <c r="N119" i="36"/>
  <c r="R119" i="36"/>
  <c r="Q65" i="35"/>
  <c r="N65" i="35"/>
  <c r="R65" i="35"/>
  <c r="R113" i="35"/>
  <c r="N113" i="35"/>
  <c r="Q113" i="35"/>
  <c r="R102" i="35"/>
  <c r="N102" i="35"/>
  <c r="Q102" i="35"/>
  <c r="R121" i="35"/>
  <c r="N121" i="35"/>
  <c r="Q121" i="35"/>
  <c r="Q78" i="35"/>
  <c r="R78" i="35"/>
  <c r="N78" i="35"/>
  <c r="Q126" i="35"/>
  <c r="R126" i="35"/>
  <c r="N126" i="35"/>
  <c r="N55" i="35"/>
  <c r="R55" i="35"/>
  <c r="Q55" i="35"/>
  <c r="N91" i="35"/>
  <c r="Q91" i="35"/>
  <c r="R91" i="35"/>
  <c r="S19" i="30"/>
  <c r="O19" i="30"/>
  <c r="O50" i="30"/>
  <c r="S50" i="30"/>
  <c r="S78" i="30"/>
  <c r="O78" i="30"/>
  <c r="Q65" i="26"/>
  <c r="R65" i="26"/>
  <c r="N65" i="26"/>
  <c r="N133" i="26"/>
  <c r="R133" i="26"/>
  <c r="Q133" i="26"/>
  <c r="N33" i="26"/>
  <c r="R33" i="26"/>
  <c r="Q33" i="26"/>
  <c r="R127" i="26"/>
  <c r="Q127" i="26"/>
  <c r="N127" i="26"/>
  <c r="N74" i="26"/>
  <c r="Q74" i="26"/>
  <c r="R74" i="26"/>
  <c r="R125" i="23"/>
  <c r="N125" i="23"/>
  <c r="Q125" i="23"/>
  <c r="Q32" i="23"/>
  <c r="R32" i="23"/>
  <c r="N32" i="23"/>
  <c r="R27" i="31"/>
  <c r="N27" i="31"/>
  <c r="Q27" i="31"/>
  <c r="N43" i="31"/>
  <c r="I7" i="12" s="1"/>
  <c r="O7" i="12" s="1"/>
  <c r="Q43" i="31"/>
  <c r="L7" i="12" s="1"/>
  <c r="R7" i="12" s="1"/>
  <c r="R43" i="31"/>
  <c r="M7" i="12" s="1"/>
  <c r="S7" i="12" s="1"/>
  <c r="R10" i="31"/>
  <c r="N10" i="31"/>
  <c r="Q10" i="31"/>
  <c r="R90" i="31"/>
  <c r="N90" i="31"/>
  <c r="Q90" i="31"/>
  <c r="Q85" i="31"/>
  <c r="R85" i="31"/>
  <c r="N85" i="31"/>
  <c r="Q19" i="31"/>
  <c r="R19" i="31"/>
  <c r="N19" i="31"/>
  <c r="Q22" i="31"/>
  <c r="R22" i="31"/>
  <c r="N22" i="31"/>
  <c r="N54" i="31"/>
  <c r="Q54" i="31"/>
  <c r="R54" i="31"/>
  <c r="R69" i="31"/>
  <c r="N69" i="31"/>
  <c r="Q69" i="31"/>
  <c r="N51" i="31"/>
  <c r="Q51" i="31"/>
  <c r="R51" i="31"/>
  <c r="R78" i="31"/>
  <c r="N78" i="31"/>
  <c r="Q78" i="31"/>
  <c r="Q111" i="22"/>
  <c r="R111" i="22"/>
  <c r="N111" i="22"/>
  <c r="N123" i="22"/>
  <c r="R123" i="22"/>
  <c r="Q123" i="22"/>
  <c r="O105" i="29"/>
  <c r="S105" i="29"/>
  <c r="S102" i="23"/>
  <c r="O102" i="23"/>
  <c r="S129" i="23"/>
  <c r="O129" i="23"/>
  <c r="S130" i="23"/>
  <c r="O130" i="23"/>
  <c r="O107" i="23"/>
  <c r="S107" i="23"/>
  <c r="S117" i="23"/>
  <c r="O117" i="23"/>
  <c r="S120" i="23"/>
  <c r="O120" i="23"/>
  <c r="O126" i="23"/>
  <c r="S126" i="23"/>
  <c r="S131" i="23"/>
  <c r="O131" i="23"/>
  <c r="S104" i="23"/>
  <c r="O104" i="23"/>
  <c r="S15" i="23"/>
  <c r="O15" i="23"/>
  <c r="O103" i="23"/>
  <c r="S103" i="23"/>
  <c r="S75" i="32"/>
  <c r="O75" i="32"/>
  <c r="S67" i="32"/>
  <c r="O67" i="32"/>
  <c r="S82" i="30"/>
  <c r="O82" i="30"/>
  <c r="S87" i="30"/>
  <c r="O87" i="30"/>
  <c r="S87" i="24"/>
  <c r="O87" i="24"/>
  <c r="O94" i="24"/>
  <c r="S94" i="24"/>
  <c r="O66" i="24"/>
  <c r="S66" i="24"/>
  <c r="O38" i="24"/>
  <c r="S38" i="24"/>
  <c r="S51" i="24"/>
  <c r="O51" i="24"/>
  <c r="O15" i="24"/>
  <c r="S15" i="24"/>
  <c r="O24" i="24"/>
  <c r="S24" i="24"/>
  <c r="S58" i="24"/>
  <c r="O58" i="24"/>
  <c r="S40" i="22"/>
  <c r="O40" i="22"/>
  <c r="O62" i="22"/>
  <c r="S62" i="22"/>
  <c r="O82" i="22"/>
  <c r="S82" i="22"/>
  <c r="O104" i="22"/>
  <c r="S104" i="22"/>
  <c r="S95" i="22"/>
  <c r="O95" i="22"/>
  <c r="O19" i="22"/>
  <c r="S19" i="22"/>
  <c r="O61" i="22"/>
  <c r="S61" i="22"/>
  <c r="O72" i="22"/>
  <c r="S72" i="22"/>
  <c r="O97" i="22"/>
  <c r="S97" i="22"/>
  <c r="S10" i="22"/>
  <c r="O10" i="22"/>
  <c r="O76" i="22"/>
  <c r="S76" i="22"/>
  <c r="O128" i="22"/>
  <c r="S128" i="22"/>
  <c r="O21" i="22"/>
  <c r="S21" i="22"/>
  <c r="O105" i="22"/>
  <c r="S105" i="22"/>
  <c r="O12" i="22"/>
  <c r="S12" i="22"/>
  <c r="N37" i="22"/>
  <c r="Q37" i="22"/>
  <c r="R37" i="22"/>
  <c r="S59" i="29"/>
  <c r="O59" i="29"/>
  <c r="S16" i="29"/>
  <c r="O16" i="29"/>
  <c r="O98" i="29"/>
  <c r="S98" i="29"/>
  <c r="U5" i="28"/>
  <c r="O5" i="28"/>
  <c r="R47" i="32"/>
  <c r="Q47" i="32"/>
  <c r="N47" i="32"/>
  <c r="N94" i="32"/>
  <c r="Q94" i="32"/>
  <c r="R94" i="32"/>
  <c r="R133" i="32"/>
  <c r="Q133" i="32"/>
  <c r="N133" i="32"/>
  <c r="Q97" i="32"/>
  <c r="N97" i="32"/>
  <c r="R97" i="32"/>
  <c r="S45" i="32"/>
  <c r="O45" i="32"/>
  <c r="Q13" i="32"/>
  <c r="S13" i="32"/>
  <c r="O13" i="32"/>
  <c r="O62" i="32"/>
  <c r="S62" i="32"/>
  <c r="O28" i="30"/>
  <c r="S28" i="30"/>
  <c r="S131" i="30"/>
  <c r="O131" i="30"/>
  <c r="O17" i="30"/>
  <c r="S17" i="30"/>
  <c r="N35" i="26"/>
  <c r="R35" i="26"/>
  <c r="Q35" i="26"/>
  <c r="R17" i="26"/>
  <c r="Q17" i="26"/>
  <c r="N17" i="26"/>
  <c r="N38" i="26"/>
  <c r="Q38" i="26"/>
  <c r="R38" i="26"/>
  <c r="Q15" i="26"/>
  <c r="R15" i="26"/>
  <c r="N15" i="26"/>
  <c r="Q96" i="26"/>
  <c r="R96" i="26"/>
  <c r="N96" i="26"/>
  <c r="N67" i="26"/>
  <c r="R67" i="26"/>
  <c r="Q67" i="26"/>
  <c r="Q10" i="23"/>
  <c r="R10" i="23"/>
  <c r="N10" i="23"/>
  <c r="R47" i="23"/>
  <c r="Q47" i="23"/>
  <c r="N47" i="23"/>
  <c r="Q124" i="23"/>
  <c r="R124" i="23"/>
  <c r="N124" i="23"/>
  <c r="Q48" i="23"/>
  <c r="R48" i="23"/>
  <c r="N48" i="23"/>
  <c r="N92" i="23"/>
  <c r="R92" i="23"/>
  <c r="Q92" i="23"/>
  <c r="R126" i="29"/>
  <c r="Q126" i="29"/>
  <c r="N126" i="29"/>
  <c r="R59" i="29"/>
  <c r="Q59" i="29"/>
  <c r="N59" i="29"/>
  <c r="N122" i="29"/>
  <c r="Q122" i="29"/>
  <c r="R122" i="29"/>
  <c r="N49" i="29"/>
  <c r="R49" i="29"/>
  <c r="Q49" i="29"/>
  <c r="N5" i="29"/>
  <c r="Q5" i="29"/>
  <c r="R5" i="29"/>
  <c r="N99" i="29"/>
  <c r="R99" i="29"/>
  <c r="Q99" i="29"/>
  <c r="R94" i="29"/>
  <c r="Q94" i="29"/>
  <c r="N94" i="29"/>
  <c r="Q130" i="29"/>
  <c r="R130" i="29"/>
  <c r="N130" i="29"/>
  <c r="Q35" i="29"/>
  <c r="R35" i="29"/>
  <c r="N35" i="29"/>
  <c r="N6" i="29"/>
  <c r="R6" i="29"/>
  <c r="Q6" i="29"/>
  <c r="R98" i="29"/>
  <c r="Q98" i="29"/>
  <c r="N98" i="29"/>
  <c r="S12" i="31"/>
  <c r="O12" i="31"/>
  <c r="O79" i="31"/>
  <c r="S79" i="31"/>
  <c r="S124" i="31"/>
  <c r="O124" i="31"/>
  <c r="S90" i="31"/>
  <c r="O90" i="31"/>
  <c r="S16" i="31"/>
  <c r="O16" i="31"/>
  <c r="S60" i="31"/>
  <c r="O60" i="31"/>
  <c r="S130" i="31"/>
  <c r="O130" i="31"/>
  <c r="O10" i="31"/>
  <c r="S10" i="31"/>
  <c r="O73" i="31"/>
  <c r="J36" i="12" s="1"/>
  <c r="P36" i="12" s="1"/>
  <c r="S73" i="31"/>
  <c r="N36" i="12" s="1"/>
  <c r="T36" i="12" s="1"/>
  <c r="S36" i="31"/>
  <c r="O36" i="31"/>
  <c r="S82" i="31"/>
  <c r="O82" i="31"/>
  <c r="S21" i="31"/>
  <c r="O21" i="31"/>
  <c r="R75" i="22"/>
  <c r="Q75" i="22"/>
  <c r="N75" i="22"/>
  <c r="N107" i="22"/>
  <c r="R107" i="22"/>
  <c r="Q107" i="22"/>
  <c r="N62" i="32"/>
  <c r="Q62" i="32"/>
  <c r="R62" i="32"/>
  <c r="O40" i="32"/>
  <c r="S40" i="32"/>
  <c r="S59" i="32"/>
  <c r="O59" i="32"/>
  <c r="O130" i="35"/>
  <c r="S130" i="35"/>
  <c r="O80" i="35"/>
  <c r="S80" i="35"/>
  <c r="S93" i="35"/>
  <c r="O93" i="35"/>
  <c r="O71" i="35"/>
  <c r="S71" i="35"/>
  <c r="O119" i="35"/>
  <c r="S119" i="35"/>
  <c r="O50" i="35"/>
  <c r="S50" i="35"/>
  <c r="O126" i="35"/>
  <c r="S126" i="35"/>
  <c r="O74" i="35"/>
  <c r="S74" i="35"/>
  <c r="S105" i="30"/>
  <c r="O105" i="30"/>
  <c r="S84" i="30"/>
  <c r="O84" i="30"/>
  <c r="R15" i="23"/>
  <c r="R14" i="23"/>
  <c r="Q125" i="27"/>
  <c r="N125" i="27"/>
  <c r="R125" i="27"/>
  <c r="Q31" i="27"/>
  <c r="R31" i="27"/>
  <c r="N31" i="27"/>
  <c r="Q90" i="27"/>
  <c r="R90" i="27"/>
  <c r="N90" i="27"/>
  <c r="R71" i="27"/>
  <c r="Q71" i="27"/>
  <c r="N71" i="27"/>
  <c r="N78" i="27"/>
  <c r="R78" i="27"/>
  <c r="Q78" i="27"/>
  <c r="N127" i="27"/>
  <c r="Q127" i="27"/>
  <c r="R127" i="27"/>
  <c r="N50" i="27"/>
  <c r="Q50" i="27"/>
  <c r="R50" i="27"/>
  <c r="Q17" i="27"/>
  <c r="N17" i="27"/>
  <c r="R17" i="27"/>
  <c r="Q42" i="27"/>
  <c r="R42" i="27"/>
  <c r="N42" i="27"/>
  <c r="R101" i="27"/>
  <c r="Q101" i="27"/>
  <c r="N101" i="27"/>
  <c r="Q77" i="27"/>
  <c r="R77" i="27"/>
  <c r="N77" i="27"/>
  <c r="R24" i="27"/>
  <c r="Q24" i="27"/>
  <c r="N24" i="27"/>
  <c r="N92" i="27"/>
  <c r="Q92" i="27"/>
  <c r="R92" i="27"/>
  <c r="N57" i="27"/>
  <c r="Q57" i="27"/>
  <c r="R57" i="27"/>
  <c r="N40" i="27"/>
  <c r="R40" i="27"/>
  <c r="Q40" i="27"/>
  <c r="R98" i="27"/>
  <c r="N98" i="27"/>
  <c r="Q98" i="27"/>
  <c r="N27" i="27"/>
  <c r="R27" i="27"/>
  <c r="Q27" i="27"/>
  <c r="Q76" i="27"/>
  <c r="R76" i="27"/>
  <c r="N76" i="27"/>
  <c r="N85" i="27"/>
  <c r="R85" i="27"/>
  <c r="Q85" i="27"/>
  <c r="R112" i="22"/>
  <c r="Q112" i="22"/>
  <c r="N112" i="22"/>
  <c r="Q121" i="22"/>
  <c r="R121" i="22"/>
  <c r="N121" i="22"/>
  <c r="Q88" i="22"/>
  <c r="N88" i="22"/>
  <c r="R88" i="22"/>
  <c r="R110" i="22"/>
  <c r="N110" i="22"/>
  <c r="Q110" i="22"/>
  <c r="R90" i="22"/>
  <c r="Q90" i="22"/>
  <c r="N90" i="22"/>
  <c r="R94" i="22"/>
  <c r="Q94" i="22"/>
  <c r="N94" i="22"/>
  <c r="S88" i="29"/>
  <c r="O88" i="29"/>
  <c r="S89" i="29"/>
  <c r="O89" i="29"/>
  <c r="S77" i="29"/>
  <c r="O77" i="29"/>
  <c r="Q60" i="30"/>
  <c r="R60" i="30"/>
  <c r="N60" i="30"/>
  <c r="N117" i="30"/>
  <c r="R117" i="30"/>
  <c r="Q117" i="30"/>
  <c r="Q14" i="30"/>
  <c r="N14" i="30"/>
  <c r="R14" i="30"/>
  <c r="Q102" i="30"/>
  <c r="R102" i="30"/>
  <c r="N102" i="30"/>
  <c r="N105" i="30"/>
  <c r="R105" i="30"/>
  <c r="Q105" i="30"/>
  <c r="R13" i="30"/>
  <c r="Q13" i="30"/>
  <c r="N13" i="30"/>
  <c r="R122" i="30"/>
  <c r="Q122" i="30"/>
  <c r="N122" i="30"/>
  <c r="R35" i="30"/>
  <c r="N35" i="30"/>
  <c r="Q35" i="30"/>
  <c r="R104" i="30"/>
  <c r="N104" i="30"/>
  <c r="Q104" i="30"/>
  <c r="Q15" i="30"/>
  <c r="R15" i="30"/>
  <c r="N15" i="30"/>
  <c r="R34" i="30"/>
  <c r="Q34" i="30"/>
  <c r="N34" i="30"/>
  <c r="R29" i="30"/>
  <c r="Q29" i="30"/>
  <c r="N29" i="30"/>
  <c r="R70" i="30"/>
  <c r="Q70" i="30"/>
  <c r="N70" i="30"/>
  <c r="N111" i="30"/>
  <c r="Q111" i="30"/>
  <c r="R111" i="30"/>
  <c r="Q100" i="32"/>
  <c r="R100" i="32"/>
  <c r="N100" i="32"/>
  <c r="R119" i="32"/>
  <c r="N119" i="32"/>
  <c r="Q119" i="32"/>
  <c r="R66" i="32"/>
  <c r="N66" i="32"/>
  <c r="Q66" i="32"/>
  <c r="R29" i="32"/>
  <c r="N29" i="32"/>
  <c r="Q29" i="32"/>
  <c r="Q34" i="32"/>
  <c r="R34" i="32"/>
  <c r="N34" i="32"/>
  <c r="S88" i="32"/>
  <c r="O88" i="32"/>
  <c r="Q36" i="26"/>
  <c r="N36" i="26"/>
  <c r="R36" i="26"/>
  <c r="R50" i="26"/>
  <c r="N50" i="26"/>
  <c r="Q50" i="26"/>
  <c r="N126" i="26"/>
  <c r="R126" i="26"/>
  <c r="Q126" i="26"/>
  <c r="R67" i="23"/>
  <c r="Q67" i="23"/>
  <c r="N67" i="23"/>
  <c r="R81" i="23"/>
  <c r="Q81" i="23"/>
  <c r="N81" i="23"/>
  <c r="R65" i="24"/>
  <c r="Q65" i="24"/>
  <c r="N65" i="24"/>
  <c r="N72" i="24"/>
  <c r="R72" i="24"/>
  <c r="Q72" i="24"/>
  <c r="Q74" i="24"/>
  <c r="N74" i="24"/>
  <c r="R74" i="24"/>
  <c r="Q55" i="24"/>
  <c r="R55" i="24"/>
  <c r="N55" i="24"/>
  <c r="Q125" i="24"/>
  <c r="R125" i="24"/>
  <c r="N125" i="24"/>
  <c r="N85" i="24"/>
  <c r="R85" i="24"/>
  <c r="Q85" i="24"/>
  <c r="R30" i="24"/>
  <c r="Q30" i="24"/>
  <c r="N30" i="24"/>
  <c r="Q129" i="24"/>
  <c r="N129" i="24"/>
  <c r="R129" i="24"/>
  <c r="Q27" i="24"/>
  <c r="R27" i="24"/>
  <c r="N27" i="24"/>
  <c r="R91" i="24"/>
  <c r="N91" i="24"/>
  <c r="Q91" i="24"/>
  <c r="N132" i="24"/>
  <c r="R132" i="24"/>
  <c r="Q132" i="24"/>
  <c r="N56" i="24"/>
  <c r="R56" i="24"/>
  <c r="Q56" i="24"/>
  <c r="R47" i="24"/>
  <c r="Q47" i="24"/>
  <c r="N47" i="24"/>
  <c r="S87" i="26"/>
  <c r="O87" i="26"/>
  <c r="S93" i="26"/>
  <c r="O93" i="26"/>
  <c r="O52" i="26"/>
  <c r="S52" i="26"/>
  <c r="O110" i="26"/>
  <c r="S110" i="26"/>
  <c r="O62" i="26"/>
  <c r="S62" i="26"/>
  <c r="S72" i="26"/>
  <c r="O72" i="26"/>
  <c r="O10" i="26"/>
  <c r="S10" i="26"/>
  <c r="O130" i="26"/>
  <c r="S130" i="26"/>
  <c r="S121" i="26"/>
  <c r="O121" i="26"/>
  <c r="O57" i="26"/>
  <c r="S57" i="26"/>
  <c r="O127" i="26"/>
  <c r="S127" i="26"/>
  <c r="O102" i="26"/>
  <c r="S102" i="26"/>
  <c r="S60" i="26"/>
  <c r="O60" i="26"/>
  <c r="S7" i="26"/>
  <c r="O7" i="26"/>
  <c r="S65" i="26"/>
  <c r="O65" i="26"/>
  <c r="O5" i="26"/>
  <c r="S5" i="26"/>
  <c r="S19" i="25"/>
  <c r="O19" i="25"/>
  <c r="S101" i="25"/>
  <c r="O101" i="25"/>
  <c r="O40" i="25"/>
  <c r="S40" i="25"/>
  <c r="S81" i="25"/>
  <c r="O81" i="25"/>
  <c r="S129" i="25"/>
  <c r="O129" i="25"/>
  <c r="S27" i="25"/>
  <c r="O27" i="25"/>
  <c r="S23" i="25"/>
  <c r="O23" i="25"/>
  <c r="O39" i="25"/>
  <c r="S39" i="25"/>
  <c r="O29" i="25"/>
  <c r="S29" i="25"/>
  <c r="O115" i="25"/>
  <c r="S115" i="25"/>
  <c r="S85" i="25"/>
  <c r="O85" i="25"/>
  <c r="S95" i="25"/>
  <c r="O95" i="25"/>
  <c r="R14" i="25"/>
  <c r="Q14" i="25"/>
  <c r="N14" i="25"/>
  <c r="R70" i="25"/>
  <c r="Q70" i="25"/>
  <c r="N70" i="25"/>
  <c r="R68" i="25"/>
  <c r="Q68" i="25"/>
  <c r="N68" i="25"/>
  <c r="N29" i="25"/>
  <c r="Q29" i="25"/>
  <c r="R29" i="25"/>
  <c r="Q21" i="25"/>
  <c r="R21" i="25"/>
  <c r="N21" i="25"/>
  <c r="Q66" i="25"/>
  <c r="R66" i="25"/>
  <c r="N66" i="25"/>
  <c r="N74" i="25"/>
  <c r="Q74" i="25"/>
  <c r="R74" i="25"/>
  <c r="N131" i="25"/>
  <c r="R131" i="25"/>
  <c r="Q131" i="25"/>
  <c r="Q92" i="25"/>
  <c r="R92" i="25"/>
  <c r="N92" i="25"/>
  <c r="N133" i="25"/>
  <c r="R133" i="25"/>
  <c r="Q133" i="25"/>
  <c r="Q115" i="25"/>
  <c r="R115" i="25"/>
  <c r="N115" i="25"/>
  <c r="N112" i="25"/>
  <c r="Q112" i="25"/>
  <c r="R112" i="25"/>
  <c r="N118" i="25"/>
  <c r="R118" i="25"/>
  <c r="Q118" i="25"/>
  <c r="S79" i="29"/>
  <c r="O79" i="29"/>
  <c r="O70" i="29"/>
  <c r="S70" i="29"/>
  <c r="S25" i="29"/>
  <c r="O25" i="29"/>
  <c r="S6" i="28"/>
  <c r="M6" i="28"/>
  <c r="S55" i="36"/>
  <c r="O55" i="36"/>
  <c r="O117" i="36"/>
  <c r="S117" i="36"/>
  <c r="O75" i="36"/>
  <c r="S75" i="36"/>
  <c r="Q60" i="36"/>
  <c r="S60" i="36"/>
  <c r="O60" i="36"/>
  <c r="O124" i="36"/>
  <c r="S124" i="36"/>
  <c r="O89" i="36"/>
  <c r="S89" i="36"/>
  <c r="O132" i="36"/>
  <c r="S132" i="36"/>
  <c r="O119" i="36"/>
  <c r="S119" i="36"/>
  <c r="S85" i="36"/>
  <c r="O85" i="36"/>
  <c r="O107" i="36"/>
  <c r="S107" i="36"/>
  <c r="S56" i="36"/>
  <c r="O56" i="36"/>
  <c r="S82" i="27"/>
  <c r="O82" i="27"/>
  <c r="O26" i="27"/>
  <c r="S26" i="27"/>
  <c r="S32" i="27"/>
  <c r="O32" i="27"/>
  <c r="O83" i="27"/>
  <c r="S83" i="27"/>
  <c r="S87" i="27"/>
  <c r="O87" i="27"/>
  <c r="O46" i="27"/>
  <c r="S46" i="27"/>
  <c r="O123" i="27"/>
  <c r="S123" i="27"/>
  <c r="O35" i="27"/>
  <c r="S35" i="27"/>
  <c r="O42" i="27"/>
  <c r="S42" i="27"/>
  <c r="O90" i="27"/>
  <c r="S90" i="27"/>
  <c r="S108" i="27"/>
  <c r="O108" i="27"/>
  <c r="N111" i="32"/>
  <c r="Q111" i="32"/>
  <c r="R111" i="32"/>
  <c r="O59" i="30"/>
  <c r="S59" i="30"/>
  <c r="N108" i="23"/>
  <c r="R108" i="23"/>
  <c r="Q108" i="23"/>
  <c r="Q30" i="32"/>
  <c r="R116" i="7"/>
  <c r="R82" i="3"/>
  <c r="R62" i="3"/>
  <c r="R70" i="7"/>
  <c r="Q47" i="8"/>
  <c r="R6" i="21"/>
  <c r="R15" i="22"/>
  <c r="Q15" i="22"/>
  <c r="N15" i="22"/>
  <c r="R106" i="22"/>
  <c r="Q106" i="22"/>
  <c r="N106" i="22"/>
  <c r="N31" i="22"/>
  <c r="Q31" i="22"/>
  <c r="R31" i="22"/>
  <c r="N46" i="22"/>
  <c r="Q46" i="22"/>
  <c r="R46" i="22"/>
  <c r="N30" i="22"/>
  <c r="Q30" i="22"/>
  <c r="R30" i="22"/>
  <c r="N117" i="22"/>
  <c r="R117" i="22"/>
  <c r="Q117" i="22"/>
  <c r="O87" i="29"/>
  <c r="S87" i="29"/>
  <c r="O66" i="29"/>
  <c r="S66" i="29"/>
  <c r="O81" i="29"/>
  <c r="S81" i="29"/>
  <c r="S29" i="29"/>
  <c r="O29" i="29"/>
  <c r="S82" i="29"/>
  <c r="O82" i="29"/>
  <c r="N57" i="32"/>
  <c r="Q57" i="32"/>
  <c r="R57" i="32"/>
  <c r="Q15" i="32"/>
  <c r="R15" i="32"/>
  <c r="N15" i="32"/>
  <c r="N6" i="32"/>
  <c r="R6" i="32"/>
  <c r="Q6" i="32"/>
  <c r="R72" i="32"/>
  <c r="N72" i="32"/>
  <c r="Q72" i="32"/>
  <c r="Q95" i="32"/>
  <c r="R95" i="32"/>
  <c r="N95" i="32"/>
  <c r="Q63" i="32"/>
  <c r="R63" i="32"/>
  <c r="N63" i="32"/>
  <c r="R6" i="28"/>
  <c r="L6" i="28"/>
  <c r="N5" i="27"/>
  <c r="R5" i="27"/>
  <c r="S108" i="32"/>
  <c r="O108" i="32"/>
  <c r="Q17" i="32"/>
  <c r="S17" i="32"/>
  <c r="O17" i="32"/>
  <c r="S77" i="32"/>
  <c r="O77" i="32"/>
  <c r="S100" i="32"/>
  <c r="O100" i="32"/>
  <c r="O71" i="32"/>
  <c r="S71" i="32"/>
  <c r="S31" i="32"/>
  <c r="O31" i="32"/>
  <c r="O47" i="32"/>
  <c r="S47" i="32"/>
  <c r="S69" i="32"/>
  <c r="O69" i="32"/>
  <c r="O85" i="32"/>
  <c r="S85" i="32"/>
  <c r="Q66" i="36"/>
  <c r="R66" i="36"/>
  <c r="N66" i="36"/>
  <c r="Q54" i="36"/>
  <c r="R54" i="36"/>
  <c r="N54" i="36"/>
  <c r="Q78" i="36"/>
  <c r="R78" i="36"/>
  <c r="N78" i="36"/>
  <c r="N132" i="36"/>
  <c r="Q132" i="36"/>
  <c r="R132" i="36"/>
  <c r="N123" i="36"/>
  <c r="Q123" i="36"/>
  <c r="R123" i="36"/>
  <c r="R67" i="36"/>
  <c r="Q67" i="36"/>
  <c r="N67" i="36"/>
  <c r="R133" i="36"/>
  <c r="N133" i="36"/>
  <c r="Q133" i="36"/>
  <c r="Q55" i="36"/>
  <c r="N55" i="36"/>
  <c r="R55" i="36"/>
  <c r="N68" i="36"/>
  <c r="Q68" i="36"/>
  <c r="R68" i="36"/>
  <c r="N76" i="36"/>
  <c r="Q76" i="36"/>
  <c r="R76" i="36"/>
  <c r="Q51" i="36"/>
  <c r="N51" i="36"/>
  <c r="R51" i="36"/>
  <c r="Q111" i="36"/>
  <c r="R111" i="36"/>
  <c r="N111" i="36"/>
  <c r="Q53" i="36"/>
  <c r="N53" i="36"/>
  <c r="R53" i="36"/>
  <c r="Q96" i="36"/>
  <c r="N96" i="36"/>
  <c r="R96" i="36"/>
  <c r="R87" i="36"/>
  <c r="N87" i="36"/>
  <c r="Q87" i="36"/>
  <c r="Q59" i="36"/>
  <c r="N59" i="36"/>
  <c r="R59" i="36"/>
  <c r="Q112" i="36"/>
  <c r="N112" i="36"/>
  <c r="R112" i="36"/>
  <c r="R104" i="36"/>
  <c r="Q104" i="36"/>
  <c r="N104" i="36"/>
  <c r="N102" i="36"/>
  <c r="Q102" i="36"/>
  <c r="R102" i="36"/>
  <c r="N124" i="36"/>
  <c r="Q124" i="36"/>
  <c r="R124" i="36"/>
  <c r="Q56" i="36"/>
  <c r="R56" i="36"/>
  <c r="N56" i="36"/>
  <c r="Q103" i="36"/>
  <c r="R103" i="36"/>
  <c r="N103" i="36"/>
  <c r="R57" i="35"/>
  <c r="Q57" i="35"/>
  <c r="N57" i="35"/>
  <c r="R88" i="35"/>
  <c r="N88" i="35"/>
  <c r="Q88" i="35"/>
  <c r="Q62" i="35"/>
  <c r="R62" i="35"/>
  <c r="N62" i="35"/>
  <c r="Q48" i="35"/>
  <c r="R48" i="35"/>
  <c r="N48" i="35"/>
  <c r="R117" i="35"/>
  <c r="N117" i="35"/>
  <c r="Q117" i="35"/>
  <c r="R60" i="35"/>
  <c r="N60" i="35"/>
  <c r="Q60" i="35"/>
  <c r="N127" i="35"/>
  <c r="R127" i="35"/>
  <c r="Q127" i="35"/>
  <c r="N90" i="35"/>
  <c r="R90" i="35"/>
  <c r="Q90" i="35"/>
  <c r="R51" i="35"/>
  <c r="Q51" i="35"/>
  <c r="N51" i="35"/>
  <c r="Q116" i="35"/>
  <c r="R116" i="35"/>
  <c r="N116" i="35"/>
  <c r="R125" i="35"/>
  <c r="N125" i="35"/>
  <c r="Q125" i="35"/>
  <c r="N54" i="35"/>
  <c r="Q54" i="35"/>
  <c r="R54" i="35"/>
  <c r="N95" i="35"/>
  <c r="Q95" i="35"/>
  <c r="R95" i="35"/>
  <c r="N81" i="35"/>
  <c r="Q81" i="35"/>
  <c r="R81" i="35"/>
  <c r="Q53" i="35"/>
  <c r="N53" i="35"/>
  <c r="R53" i="35"/>
  <c r="Q129" i="35"/>
  <c r="R129" i="35"/>
  <c r="N129" i="35"/>
  <c r="R98" i="35"/>
  <c r="N98" i="35"/>
  <c r="Q98" i="35"/>
  <c r="Q101" i="35"/>
  <c r="R101" i="35"/>
  <c r="N101" i="35"/>
  <c r="R82" i="35"/>
  <c r="Q82" i="35"/>
  <c r="N82" i="35"/>
  <c r="Q74" i="35"/>
  <c r="R74" i="35"/>
  <c r="N74" i="35"/>
  <c r="N103" i="35"/>
  <c r="R103" i="35"/>
  <c r="R132" i="35"/>
  <c r="N132" i="35"/>
  <c r="Q132" i="35"/>
  <c r="R47" i="35"/>
  <c r="Q47" i="35"/>
  <c r="N47" i="35"/>
  <c r="R79" i="35"/>
  <c r="Q79" i="35"/>
  <c r="N79" i="35"/>
  <c r="R122" i="35"/>
  <c r="N122" i="35"/>
  <c r="Q122" i="35"/>
  <c r="R109" i="35"/>
  <c r="N109" i="35"/>
  <c r="Q109" i="35"/>
  <c r="R100" i="35"/>
  <c r="N100" i="35"/>
  <c r="Q100" i="35"/>
  <c r="N50" i="35"/>
  <c r="Q50" i="35"/>
  <c r="R50" i="35"/>
  <c r="N131" i="35"/>
  <c r="R131" i="35"/>
  <c r="O7" i="30"/>
  <c r="S7" i="30"/>
  <c r="S76" i="30"/>
  <c r="O76" i="30"/>
  <c r="S126" i="30"/>
  <c r="O126" i="30"/>
  <c r="S13" i="30"/>
  <c r="O13" i="30"/>
  <c r="S53" i="30"/>
  <c r="O53" i="30"/>
  <c r="S42" i="30"/>
  <c r="O42" i="30"/>
  <c r="S33" i="30"/>
  <c r="O33" i="30"/>
  <c r="O24" i="30"/>
  <c r="S24" i="30"/>
  <c r="R115" i="26"/>
  <c r="N115" i="26"/>
  <c r="Q115" i="26"/>
  <c r="N110" i="26"/>
  <c r="R110" i="26"/>
  <c r="Q110" i="26"/>
  <c r="N89" i="26"/>
  <c r="Q89" i="26"/>
  <c r="R89" i="26"/>
  <c r="N18" i="26"/>
  <c r="Q18" i="26"/>
  <c r="R18" i="26"/>
  <c r="Q54" i="26"/>
  <c r="N54" i="26"/>
  <c r="R54" i="26"/>
  <c r="N124" i="26"/>
  <c r="R124" i="26"/>
  <c r="Q124" i="26"/>
  <c r="Q20" i="26"/>
  <c r="N20" i="26"/>
  <c r="R20" i="26"/>
  <c r="N106" i="23"/>
  <c r="R106" i="23"/>
  <c r="Q106" i="23"/>
  <c r="N120" i="23"/>
  <c r="R120" i="23"/>
  <c r="Q120" i="23"/>
  <c r="R117" i="23"/>
  <c r="N117" i="23"/>
  <c r="Q117" i="23"/>
  <c r="R82" i="23"/>
  <c r="Q82" i="23"/>
  <c r="N82" i="23"/>
  <c r="N50" i="31"/>
  <c r="R50" i="31"/>
  <c r="Q50" i="31"/>
  <c r="Q11" i="31"/>
  <c r="R11" i="31"/>
  <c r="N11" i="31"/>
  <c r="R25" i="31"/>
  <c r="Q25" i="31"/>
  <c r="N25" i="31"/>
  <c r="R91" i="31"/>
  <c r="N91" i="31"/>
  <c r="Q91" i="31"/>
  <c r="N126" i="31"/>
  <c r="R126" i="31"/>
  <c r="Q126" i="31"/>
  <c r="Q100" i="31"/>
  <c r="R100" i="31"/>
  <c r="N100" i="31"/>
  <c r="Q30" i="31"/>
  <c r="R30" i="31"/>
  <c r="N30" i="31"/>
  <c r="Q47" i="31"/>
  <c r="R47" i="31"/>
  <c r="N47" i="31"/>
  <c r="Q8" i="31"/>
  <c r="R8" i="31"/>
  <c r="N8" i="31"/>
  <c r="Q15" i="31"/>
  <c r="R15" i="31"/>
  <c r="N15" i="31"/>
  <c r="R117" i="31"/>
  <c r="N117" i="31"/>
  <c r="Q117" i="31"/>
  <c r="R48" i="31"/>
  <c r="N48" i="31"/>
  <c r="Q48" i="31"/>
  <c r="N53" i="31"/>
  <c r="Q53" i="31"/>
  <c r="R53" i="31"/>
  <c r="R60" i="31"/>
  <c r="Q60" i="31"/>
  <c r="N60" i="31"/>
  <c r="Q82" i="31"/>
  <c r="N82" i="31"/>
  <c r="R82" i="31"/>
  <c r="R127" i="31"/>
  <c r="N127" i="31"/>
  <c r="Q127" i="31"/>
  <c r="Q105" i="31"/>
  <c r="R105" i="31"/>
  <c r="N105" i="31"/>
  <c r="R45" i="31"/>
  <c r="N45" i="31"/>
  <c r="Q45" i="31"/>
  <c r="R49" i="31"/>
  <c r="N49" i="31"/>
  <c r="Q49" i="31"/>
  <c r="N13" i="31"/>
  <c r="R13" i="31"/>
  <c r="Q13" i="31"/>
  <c r="R98" i="31"/>
  <c r="N98" i="31"/>
  <c r="Q98" i="31"/>
  <c r="N71" i="31"/>
  <c r="Q71" i="31"/>
  <c r="R71" i="31"/>
  <c r="R86" i="31"/>
  <c r="Q86" i="31"/>
  <c r="N86" i="31"/>
  <c r="R102" i="31"/>
  <c r="Q102" i="31"/>
  <c r="N102" i="31"/>
  <c r="Q84" i="31"/>
  <c r="N84" i="31"/>
  <c r="R84" i="31"/>
  <c r="Q99" i="31"/>
  <c r="R99" i="31"/>
  <c r="N99" i="31"/>
  <c r="N42" i="31"/>
  <c r="R42" i="31"/>
  <c r="Q42" i="31"/>
  <c r="R32" i="31"/>
  <c r="N32" i="31"/>
  <c r="Q32" i="31"/>
  <c r="Q40" i="31"/>
  <c r="R40" i="31"/>
  <c r="N40" i="31"/>
  <c r="Q46" i="31"/>
  <c r="R46" i="31"/>
  <c r="N46" i="31"/>
  <c r="N121" i="31"/>
  <c r="Q121" i="31"/>
  <c r="R121" i="31"/>
  <c r="R101" i="31"/>
  <c r="N101" i="31"/>
  <c r="Q101" i="31"/>
  <c r="R133" i="31"/>
  <c r="N133" i="31"/>
  <c r="Q133" i="31"/>
  <c r="R87" i="31"/>
  <c r="N87" i="31"/>
  <c r="Q87" i="31"/>
  <c r="R66" i="31"/>
  <c r="Q66" i="31"/>
  <c r="N66" i="31"/>
  <c r="N104" i="22"/>
  <c r="Q104" i="22"/>
  <c r="R104" i="22"/>
  <c r="N17" i="22"/>
  <c r="R17" i="22"/>
  <c r="Q17" i="22"/>
  <c r="Q80" i="22"/>
  <c r="R80" i="22"/>
  <c r="N80" i="22"/>
  <c r="Q108" i="22"/>
  <c r="R108" i="22"/>
  <c r="N108" i="22"/>
  <c r="N36" i="22"/>
  <c r="Q36" i="22"/>
  <c r="R36" i="22"/>
  <c r="S28" i="29"/>
  <c r="O28" i="29"/>
  <c r="O12" i="29"/>
  <c r="S12" i="29"/>
  <c r="S127" i="29"/>
  <c r="O127" i="29"/>
  <c r="S108" i="29"/>
  <c r="O108" i="29"/>
  <c r="N24" i="32"/>
  <c r="Q24" i="32"/>
  <c r="R24" i="32"/>
  <c r="N65" i="32"/>
  <c r="R65" i="32"/>
  <c r="Q65" i="32"/>
  <c r="N14" i="32"/>
  <c r="Q14" i="32"/>
  <c r="R14" i="32"/>
  <c r="O95" i="23"/>
  <c r="S95" i="23"/>
  <c r="O66" i="23"/>
  <c r="S66" i="23"/>
  <c r="O23" i="23"/>
  <c r="S23" i="23"/>
  <c r="O45" i="23"/>
  <c r="S45" i="23"/>
  <c r="O76" i="23"/>
  <c r="S76" i="23"/>
  <c r="O75" i="23"/>
  <c r="S75" i="23"/>
  <c r="O96" i="23"/>
  <c r="S96" i="23"/>
  <c r="S73" i="23"/>
  <c r="N41" i="12" s="1"/>
  <c r="T41" i="12" s="1"/>
  <c r="O73" i="23"/>
  <c r="J41" i="12" s="1"/>
  <c r="P41" i="12" s="1"/>
  <c r="S47" i="23"/>
  <c r="O47" i="23"/>
  <c r="S64" i="23"/>
  <c r="O64" i="23"/>
  <c r="S82" i="23"/>
  <c r="O82" i="23"/>
  <c r="S133" i="23"/>
  <c r="O133" i="23"/>
  <c r="S97" i="23"/>
  <c r="O97" i="23"/>
  <c r="S70" i="23"/>
  <c r="O70" i="23"/>
  <c r="O60" i="23"/>
  <c r="S60" i="23"/>
  <c r="S68" i="23"/>
  <c r="O68" i="23"/>
  <c r="O94" i="23"/>
  <c r="S94" i="23"/>
  <c r="O84" i="23"/>
  <c r="S84" i="23"/>
  <c r="O106" i="23"/>
  <c r="S106" i="23"/>
  <c r="O46" i="23"/>
  <c r="S46" i="23"/>
  <c r="S128" i="23"/>
  <c r="O128" i="23"/>
  <c r="S119" i="23"/>
  <c r="O119" i="23"/>
  <c r="O105" i="23"/>
  <c r="S105" i="23"/>
  <c r="S10" i="23"/>
  <c r="O10" i="23"/>
  <c r="O13" i="23"/>
  <c r="S13" i="23"/>
  <c r="S25" i="23"/>
  <c r="O25" i="23"/>
  <c r="S31" i="23"/>
  <c r="O31" i="23"/>
  <c r="S14" i="23"/>
  <c r="O14" i="23"/>
  <c r="O113" i="23"/>
  <c r="S113" i="23"/>
  <c r="O57" i="23"/>
  <c r="S57" i="23"/>
  <c r="O11" i="23"/>
  <c r="S11" i="23"/>
  <c r="S16" i="23"/>
  <c r="O16" i="23"/>
  <c r="O41" i="23"/>
  <c r="S41" i="23"/>
  <c r="S43" i="23"/>
  <c r="N12" i="12" s="1"/>
  <c r="T12" i="12" s="1"/>
  <c r="O43" i="23"/>
  <c r="J12" i="12" s="1"/>
  <c r="P12" i="12" s="1"/>
  <c r="S49" i="32"/>
  <c r="O49" i="32"/>
  <c r="S95" i="32"/>
  <c r="O95" i="32"/>
  <c r="O41" i="30"/>
  <c r="S41" i="30"/>
  <c r="O70" i="30"/>
  <c r="S70" i="30"/>
  <c r="S112" i="30"/>
  <c r="O112" i="30"/>
  <c r="R11" i="26"/>
  <c r="Q130" i="23"/>
  <c r="R130" i="23"/>
  <c r="N130" i="23"/>
  <c r="Q53" i="23"/>
  <c r="R53" i="23"/>
  <c r="N53" i="23"/>
  <c r="R5" i="23"/>
  <c r="O53" i="24"/>
  <c r="S53" i="24"/>
  <c r="O9" i="24"/>
  <c r="S9" i="24"/>
  <c r="O55" i="24"/>
  <c r="S55" i="24"/>
  <c r="S44" i="24"/>
  <c r="O44" i="24"/>
  <c r="S116" i="24"/>
  <c r="O116" i="24"/>
  <c r="S106" i="24"/>
  <c r="O106" i="24"/>
  <c r="S14" i="24"/>
  <c r="O14" i="24"/>
  <c r="O78" i="24"/>
  <c r="S78" i="24"/>
  <c r="O35" i="24"/>
  <c r="S35" i="24"/>
  <c r="O81" i="24"/>
  <c r="S81" i="24"/>
  <c r="O110" i="24"/>
  <c r="S110" i="24"/>
  <c r="O16" i="24"/>
  <c r="S16" i="24"/>
  <c r="S80" i="24"/>
  <c r="O80" i="24"/>
  <c r="S50" i="24"/>
  <c r="O50" i="24"/>
  <c r="S128" i="24"/>
  <c r="O128" i="24"/>
  <c r="O121" i="24"/>
  <c r="S121" i="24"/>
  <c r="O37" i="24"/>
  <c r="S37" i="24"/>
  <c r="O75" i="24"/>
  <c r="S75" i="24"/>
  <c r="O39" i="24"/>
  <c r="S39" i="24"/>
  <c r="O52" i="24"/>
  <c r="S52" i="24"/>
  <c r="S132" i="24"/>
  <c r="O132" i="24"/>
  <c r="O122" i="24"/>
  <c r="S122" i="24"/>
  <c r="O22" i="24"/>
  <c r="S22" i="24"/>
  <c r="S86" i="24"/>
  <c r="O86" i="24"/>
  <c r="S107" i="24"/>
  <c r="O107" i="24"/>
  <c r="O19" i="24"/>
  <c r="S19" i="24"/>
  <c r="S65" i="24"/>
  <c r="O65" i="24"/>
  <c r="O97" i="24"/>
  <c r="S97" i="24"/>
  <c r="O8" i="24"/>
  <c r="S8" i="24"/>
  <c r="O72" i="24"/>
  <c r="S72" i="24"/>
  <c r="O42" i="24"/>
  <c r="S42" i="24"/>
  <c r="S112" i="24"/>
  <c r="O112" i="24"/>
  <c r="O113" i="24"/>
  <c r="S113" i="24"/>
  <c r="O127" i="24"/>
  <c r="S127" i="24"/>
  <c r="O20" i="22"/>
  <c r="S20" i="22"/>
  <c r="S110" i="22"/>
  <c r="O110" i="22"/>
  <c r="O111" i="22"/>
  <c r="S111" i="22"/>
  <c r="S23" i="22"/>
  <c r="O23" i="22"/>
  <c r="S41" i="22"/>
  <c r="O41" i="22"/>
  <c r="S85" i="22"/>
  <c r="O85" i="22"/>
  <c r="S83" i="22"/>
  <c r="O83" i="22"/>
  <c r="S36" i="22"/>
  <c r="O36" i="22"/>
  <c r="O80" i="22"/>
  <c r="S80" i="22"/>
  <c r="S118" i="22"/>
  <c r="O118" i="22"/>
  <c r="O86" i="22"/>
  <c r="S86" i="22"/>
  <c r="O45" i="22"/>
  <c r="S45" i="22"/>
  <c r="S48" i="22"/>
  <c r="O48" i="22"/>
  <c r="O79" i="22"/>
  <c r="S79" i="22"/>
  <c r="S54" i="22"/>
  <c r="O54" i="22"/>
  <c r="O88" i="22"/>
  <c r="S88" i="22"/>
  <c r="S17" i="22"/>
  <c r="O17" i="22"/>
  <c r="O35" i="22"/>
  <c r="S35" i="22"/>
  <c r="S7" i="22"/>
  <c r="O7" i="22"/>
  <c r="S24" i="22"/>
  <c r="O24" i="22"/>
  <c r="S55" i="22"/>
  <c r="O55" i="22"/>
  <c r="S46" i="22"/>
  <c r="O46" i="22"/>
  <c r="O130" i="22"/>
  <c r="S130" i="22"/>
  <c r="O116" i="22"/>
  <c r="S116" i="22"/>
  <c r="S91" i="22"/>
  <c r="O91" i="22"/>
  <c r="S73" i="22"/>
  <c r="N40" i="12" s="1"/>
  <c r="T40" i="12" s="1"/>
  <c r="O73" i="22"/>
  <c r="J40" i="12" s="1"/>
  <c r="P40" i="12" s="1"/>
  <c r="O102" i="22"/>
  <c r="S102" i="22"/>
  <c r="S67" i="22"/>
  <c r="O67" i="22"/>
  <c r="S127" i="22"/>
  <c r="O127" i="22"/>
  <c r="S77" i="22"/>
  <c r="O77" i="22"/>
  <c r="O28" i="22"/>
  <c r="S28" i="22"/>
  <c r="R89" i="22"/>
  <c r="Q89" i="22"/>
  <c r="N89" i="22"/>
  <c r="N99" i="22"/>
  <c r="Q99" i="22"/>
  <c r="R99" i="22"/>
  <c r="N100" i="22"/>
  <c r="Q100" i="22"/>
  <c r="R100" i="22"/>
  <c r="N68" i="22"/>
  <c r="Q68" i="22"/>
  <c r="R68" i="22"/>
  <c r="Q40" i="22"/>
  <c r="R40" i="22"/>
  <c r="N40" i="22"/>
  <c r="R102" i="22"/>
  <c r="N102" i="22"/>
  <c r="Q102" i="22"/>
  <c r="N74" i="22"/>
  <c r="R74" i="22"/>
  <c r="Q74" i="22"/>
  <c r="N133" i="22"/>
  <c r="R133" i="22"/>
  <c r="Q133" i="22"/>
  <c r="N32" i="22"/>
  <c r="R32" i="22"/>
  <c r="Q32" i="22"/>
  <c r="R13" i="22"/>
  <c r="Q13" i="22"/>
  <c r="N13" i="22"/>
  <c r="O130" i="29"/>
  <c r="S130" i="29"/>
  <c r="S45" i="29"/>
  <c r="O45" i="29"/>
  <c r="S94" i="29"/>
  <c r="O94" i="29"/>
  <c r="O6" i="29"/>
  <c r="S6" i="29"/>
  <c r="O124" i="29"/>
  <c r="S124" i="29"/>
  <c r="Q5" i="28"/>
  <c r="K5" i="28"/>
  <c r="N91" i="32"/>
  <c r="R91" i="32"/>
  <c r="Q91" i="32"/>
  <c r="N101" i="32"/>
  <c r="R101" i="32"/>
  <c r="Q101" i="32"/>
  <c r="N89" i="32"/>
  <c r="R89" i="32"/>
  <c r="Q89" i="32"/>
  <c r="N41" i="32"/>
  <c r="R41" i="32"/>
  <c r="Q96" i="32"/>
  <c r="R96" i="32"/>
  <c r="N96" i="32"/>
  <c r="R40" i="32"/>
  <c r="N40" i="32"/>
  <c r="Q40" i="32"/>
  <c r="V5" i="28"/>
  <c r="P5" i="28"/>
  <c r="O52" i="32"/>
  <c r="S52" i="32"/>
  <c r="O21" i="32"/>
  <c r="S21" i="32"/>
  <c r="O101" i="32"/>
  <c r="S101" i="32"/>
  <c r="O105" i="32"/>
  <c r="S105" i="32"/>
  <c r="S57" i="32"/>
  <c r="O57" i="32"/>
  <c r="S93" i="32"/>
  <c r="O93" i="32"/>
  <c r="S116" i="32"/>
  <c r="O116" i="32"/>
  <c r="S64" i="32"/>
  <c r="O64" i="32"/>
  <c r="O81" i="30"/>
  <c r="S81" i="30"/>
  <c r="O52" i="30"/>
  <c r="S52" i="30"/>
  <c r="O85" i="30"/>
  <c r="S85" i="30"/>
  <c r="S80" i="30"/>
  <c r="O80" i="30"/>
  <c r="O45" i="30"/>
  <c r="S45" i="30"/>
  <c r="S100" i="30"/>
  <c r="O100" i="30"/>
  <c r="O74" i="30"/>
  <c r="S74" i="30"/>
  <c r="S90" i="30"/>
  <c r="O90" i="30"/>
  <c r="Q23" i="26"/>
  <c r="R23" i="26"/>
  <c r="N23" i="26"/>
  <c r="Q112" i="26"/>
  <c r="R112" i="26"/>
  <c r="N112" i="26"/>
  <c r="N91" i="26"/>
  <c r="Q91" i="26"/>
  <c r="R91" i="26"/>
  <c r="N101" i="26"/>
  <c r="R101" i="26"/>
  <c r="Q101" i="26"/>
  <c r="R6" i="26"/>
  <c r="Q77" i="26"/>
  <c r="R77" i="26"/>
  <c r="N77" i="26"/>
  <c r="N14" i="26"/>
  <c r="Q14" i="26"/>
  <c r="R14" i="26"/>
  <c r="R78" i="23"/>
  <c r="Q78" i="23"/>
  <c r="N78" i="23"/>
  <c r="R111" i="23"/>
  <c r="Q111" i="23"/>
  <c r="N111" i="23"/>
  <c r="R52" i="23"/>
  <c r="N52" i="23"/>
  <c r="Q52" i="23"/>
  <c r="Q57" i="23"/>
  <c r="N57" i="23"/>
  <c r="R57" i="23"/>
  <c r="Q103" i="23"/>
  <c r="N103" i="23"/>
  <c r="R103" i="23"/>
  <c r="N129" i="23"/>
  <c r="Q129" i="23"/>
  <c r="R129" i="23"/>
  <c r="Q113" i="23"/>
  <c r="N113" i="23"/>
  <c r="R113" i="23"/>
  <c r="R66" i="23"/>
  <c r="Q66" i="23"/>
  <c r="N66" i="23"/>
  <c r="R99" i="23"/>
  <c r="Q99" i="23"/>
  <c r="N99" i="23"/>
  <c r="N65" i="29"/>
  <c r="R65" i="29"/>
  <c r="Q65" i="29"/>
  <c r="N78" i="29"/>
  <c r="R78" i="29"/>
  <c r="Q78" i="29"/>
  <c r="N117" i="29"/>
  <c r="Q117" i="29"/>
  <c r="R117" i="29"/>
  <c r="N54" i="29"/>
  <c r="Q54" i="29"/>
  <c r="R54" i="29"/>
  <c r="N7" i="29"/>
  <c r="Q7" i="29"/>
  <c r="R7" i="29"/>
  <c r="R80" i="29"/>
  <c r="N80" i="29"/>
  <c r="Q80" i="29"/>
  <c r="R25" i="29"/>
  <c r="Q25" i="29"/>
  <c r="N25" i="29"/>
  <c r="Q62" i="29"/>
  <c r="N62" i="29"/>
  <c r="R62" i="29"/>
  <c r="R87" i="29"/>
  <c r="Q87" i="29"/>
  <c r="N87" i="29"/>
  <c r="N55" i="29"/>
  <c r="R55" i="29"/>
  <c r="Q55" i="29"/>
  <c r="R21" i="29"/>
  <c r="Q21" i="29"/>
  <c r="N21" i="29"/>
  <c r="N66" i="29"/>
  <c r="Q66" i="29"/>
  <c r="R66" i="29"/>
  <c r="N19" i="29"/>
  <c r="Q19" i="29"/>
  <c r="R19" i="29"/>
  <c r="N95" i="29"/>
  <c r="R95" i="29"/>
  <c r="Q95" i="29"/>
  <c r="R64" i="29"/>
  <c r="N64" i="29"/>
  <c r="Q64" i="29"/>
  <c r="R63" i="29"/>
  <c r="Q63" i="29"/>
  <c r="N63" i="29"/>
  <c r="Q27" i="29"/>
  <c r="R27" i="29"/>
  <c r="N27" i="29"/>
  <c r="R69" i="29"/>
  <c r="Q69" i="29"/>
  <c r="N69" i="29"/>
  <c r="N53" i="29"/>
  <c r="R53" i="29"/>
  <c r="Q53" i="29"/>
  <c r="N77" i="29"/>
  <c r="R77" i="29"/>
  <c r="Q77" i="29"/>
  <c r="N131" i="29"/>
  <c r="R131" i="29"/>
  <c r="Q131" i="29"/>
  <c r="N37" i="29"/>
  <c r="R37" i="29"/>
  <c r="Q37" i="29"/>
  <c r="R30" i="29"/>
  <c r="N30" i="29"/>
  <c r="Q30" i="29"/>
  <c r="N113" i="29"/>
  <c r="R113" i="29"/>
  <c r="Q113" i="29"/>
  <c r="N39" i="29"/>
  <c r="R39" i="29"/>
  <c r="Q39" i="29"/>
  <c r="R108" i="29"/>
  <c r="N108" i="29"/>
  <c r="Q108" i="29"/>
  <c r="N115" i="29"/>
  <c r="R115" i="29"/>
  <c r="Q115" i="29"/>
  <c r="Q84" i="29"/>
  <c r="N84" i="29"/>
  <c r="R84" i="29"/>
  <c r="R56" i="29"/>
  <c r="Q56" i="29"/>
  <c r="N56" i="29"/>
  <c r="N127" i="29"/>
  <c r="Q127" i="29"/>
  <c r="R127" i="29"/>
  <c r="N32" i="29"/>
  <c r="Q32" i="29"/>
  <c r="R32" i="29"/>
  <c r="O61" i="31"/>
  <c r="S61" i="31"/>
  <c r="S23" i="31"/>
  <c r="O23" i="31"/>
  <c r="S65" i="31"/>
  <c r="O65" i="31"/>
  <c r="S70" i="31"/>
  <c r="O70" i="31"/>
  <c r="S95" i="31"/>
  <c r="O95" i="31"/>
  <c r="O127" i="31"/>
  <c r="S127" i="31"/>
  <c r="O110" i="31"/>
  <c r="S110" i="31"/>
  <c r="S133" i="31"/>
  <c r="O133" i="31"/>
  <c r="S97" i="31"/>
  <c r="O97" i="31"/>
  <c r="S112" i="31"/>
  <c r="O112" i="31"/>
  <c r="O9" i="31"/>
  <c r="S9" i="31"/>
  <c r="S40" i="31"/>
  <c r="O40" i="31"/>
  <c r="S59" i="31"/>
  <c r="O59" i="31"/>
  <c r="S84" i="31"/>
  <c r="O84" i="31"/>
  <c r="O15" i="31"/>
  <c r="S15" i="31"/>
  <c r="S71" i="31"/>
  <c r="O71" i="31"/>
  <c r="S80" i="31"/>
  <c r="O80" i="31"/>
  <c r="O42" i="31"/>
  <c r="S42" i="31"/>
  <c r="S105" i="31"/>
  <c r="O105" i="31"/>
  <c r="O38" i="31"/>
  <c r="S38" i="31"/>
  <c r="S20" i="31"/>
  <c r="O20" i="31"/>
  <c r="O50" i="31"/>
  <c r="S50" i="31"/>
  <c r="S113" i="31"/>
  <c r="O113" i="31"/>
  <c r="O63" i="31"/>
  <c r="S63" i="31"/>
  <c r="S114" i="31"/>
  <c r="O114" i="31"/>
  <c r="O81" i="31"/>
  <c r="S81" i="31"/>
  <c r="S52" i="31"/>
  <c r="O52" i="31"/>
  <c r="S8" i="31"/>
  <c r="O8" i="31"/>
  <c r="S78" i="31"/>
  <c r="O78" i="31"/>
  <c r="O125" i="31"/>
  <c r="S125" i="31"/>
  <c r="S49" i="31"/>
  <c r="O49" i="31"/>
  <c r="O123" i="31"/>
  <c r="S123" i="31"/>
  <c r="S121" i="31"/>
  <c r="O121" i="31"/>
  <c r="S88" i="31"/>
  <c r="O88" i="31"/>
  <c r="O6" i="31"/>
  <c r="S6" i="31"/>
  <c r="Q39" i="22"/>
  <c r="R39" i="22"/>
  <c r="N39" i="22"/>
  <c r="N10" i="22"/>
  <c r="Q10" i="22"/>
  <c r="R10" i="22"/>
  <c r="Q35" i="22"/>
  <c r="N35" i="22"/>
  <c r="R35" i="22"/>
  <c r="S49" i="29"/>
  <c r="O49" i="29"/>
  <c r="S53" i="29"/>
  <c r="O53" i="29"/>
  <c r="O123" i="29"/>
  <c r="S123" i="29"/>
  <c r="N69" i="32"/>
  <c r="Q69" i="32"/>
  <c r="R69" i="32"/>
  <c r="R127" i="32"/>
  <c r="N127" i="32"/>
  <c r="Q127" i="32"/>
  <c r="N106" i="32"/>
  <c r="Q106" i="32"/>
  <c r="R106" i="32"/>
  <c r="N92" i="32"/>
  <c r="Q92" i="32"/>
  <c r="R92" i="32"/>
  <c r="Q78" i="32"/>
  <c r="R78" i="32"/>
  <c r="N78" i="32"/>
  <c r="O60" i="32"/>
  <c r="S60" i="32"/>
  <c r="O86" i="35"/>
  <c r="S86" i="35"/>
  <c r="S117" i="35"/>
  <c r="O117" i="35"/>
  <c r="S114" i="35"/>
  <c r="O114" i="35"/>
  <c r="S48" i="35"/>
  <c r="O48" i="35"/>
  <c r="S51" i="35"/>
  <c r="O51" i="35"/>
  <c r="O45" i="35"/>
  <c r="S45" i="35"/>
  <c r="S111" i="35"/>
  <c r="O111" i="35"/>
  <c r="S104" i="35"/>
  <c r="O104" i="35"/>
  <c r="S89" i="35"/>
  <c r="O89" i="35"/>
  <c r="S118" i="35"/>
  <c r="O118" i="35"/>
  <c r="S125" i="35"/>
  <c r="O125" i="35"/>
  <c r="S96" i="35"/>
  <c r="O96" i="35"/>
  <c r="O56" i="35"/>
  <c r="S56" i="35"/>
  <c r="O91" i="35"/>
  <c r="S91" i="35"/>
  <c r="S87" i="35"/>
  <c r="O87" i="35"/>
  <c r="O64" i="35"/>
  <c r="S64" i="35"/>
  <c r="O67" i="35"/>
  <c r="S67" i="35"/>
  <c r="O52" i="35"/>
  <c r="S52" i="35"/>
  <c r="O55" i="35"/>
  <c r="S55" i="35"/>
  <c r="S97" i="35"/>
  <c r="O97" i="35"/>
  <c r="O123" i="35"/>
  <c r="S123" i="35"/>
  <c r="S110" i="35"/>
  <c r="O110" i="35"/>
  <c r="S88" i="35"/>
  <c r="O88" i="35"/>
  <c r="S21" i="30"/>
  <c r="O21" i="30"/>
  <c r="O108" i="30"/>
  <c r="S108" i="30"/>
  <c r="S113" i="30"/>
  <c r="O113" i="30"/>
  <c r="O63" i="30"/>
  <c r="S63" i="30"/>
  <c r="N116" i="26"/>
  <c r="R116" i="26"/>
  <c r="Q116" i="26"/>
  <c r="R34" i="26"/>
  <c r="Q34" i="26"/>
  <c r="N34" i="26"/>
  <c r="N104" i="26"/>
  <c r="R104" i="26"/>
  <c r="Q104" i="26"/>
  <c r="N72" i="23"/>
  <c r="R72" i="23"/>
  <c r="Q72" i="23"/>
  <c r="N83" i="23"/>
  <c r="R83" i="23"/>
  <c r="Q83" i="23"/>
  <c r="Q58" i="23"/>
  <c r="R58" i="23"/>
  <c r="N58" i="23"/>
  <c r="N26" i="27"/>
  <c r="R26" i="27"/>
  <c r="Q26" i="27"/>
  <c r="Q79" i="27"/>
  <c r="N79" i="27"/>
  <c r="R79" i="27"/>
  <c r="N105" i="27"/>
  <c r="Q105" i="27"/>
  <c r="R105" i="27"/>
  <c r="R87" i="27"/>
  <c r="N87" i="27"/>
  <c r="Q87" i="27"/>
  <c r="R15" i="27"/>
  <c r="Q15" i="27"/>
  <c r="N15" i="27"/>
  <c r="Q115" i="27"/>
  <c r="N115" i="27"/>
  <c r="R115" i="27"/>
  <c r="N9" i="27"/>
  <c r="R9" i="27"/>
  <c r="Q9" i="27"/>
  <c r="N84" i="27"/>
  <c r="R84" i="27"/>
  <c r="Q84" i="27"/>
  <c r="N55" i="27"/>
  <c r="Q55" i="27"/>
  <c r="R55" i="27"/>
  <c r="R133" i="27"/>
  <c r="Q133" i="27"/>
  <c r="N133" i="27"/>
  <c r="N130" i="27"/>
  <c r="R130" i="27"/>
  <c r="Q130" i="27"/>
  <c r="Q38" i="27"/>
  <c r="R38" i="27"/>
  <c r="N38" i="27"/>
  <c r="Q66" i="27"/>
  <c r="R66" i="27"/>
  <c r="N66" i="27"/>
  <c r="Q119" i="27"/>
  <c r="R119" i="27"/>
  <c r="N119" i="27"/>
  <c r="N58" i="27"/>
  <c r="R58" i="27"/>
  <c r="Q58" i="27"/>
  <c r="N44" i="27"/>
  <c r="Q44" i="27"/>
  <c r="R44" i="27"/>
  <c r="N10" i="27"/>
  <c r="R10" i="27"/>
  <c r="Q10" i="27"/>
  <c r="N118" i="27"/>
  <c r="R118" i="27"/>
  <c r="Q118" i="27"/>
  <c r="R60" i="27"/>
  <c r="Q60" i="27"/>
  <c r="N60" i="27"/>
  <c r="R102" i="27"/>
  <c r="N102" i="27"/>
  <c r="Q102" i="27"/>
  <c r="R123" i="27"/>
  <c r="Q123" i="27"/>
  <c r="N123" i="27"/>
  <c r="Q100" i="27"/>
  <c r="N100" i="27"/>
  <c r="R100" i="27"/>
  <c r="N39" i="27"/>
  <c r="R39" i="27"/>
  <c r="Q39" i="27"/>
  <c r="Q111" i="27"/>
  <c r="R111" i="27"/>
  <c r="N111" i="27"/>
  <c r="N59" i="27"/>
  <c r="Q59" i="27"/>
  <c r="R59" i="27"/>
  <c r="N37" i="27"/>
  <c r="Q37" i="27"/>
  <c r="R37" i="27"/>
  <c r="R48" i="27"/>
  <c r="Q48" i="27"/>
  <c r="N48" i="27"/>
  <c r="R11" i="27"/>
  <c r="Q11" i="27"/>
  <c r="N11" i="27"/>
  <c r="Q89" i="27"/>
  <c r="N89" i="27"/>
  <c r="R89" i="27"/>
  <c r="R74" i="27"/>
  <c r="Q74" i="27"/>
  <c r="N74" i="27"/>
  <c r="N20" i="27"/>
  <c r="Q20" i="27"/>
  <c r="R20" i="27"/>
  <c r="N93" i="27"/>
  <c r="Q93" i="27"/>
  <c r="R93" i="27"/>
  <c r="Q45" i="27"/>
  <c r="R45" i="27"/>
  <c r="N45" i="27"/>
  <c r="Q63" i="22"/>
  <c r="R63" i="22"/>
  <c r="N63" i="22"/>
  <c r="R86" i="22"/>
  <c r="Q86" i="22"/>
  <c r="N86" i="22"/>
  <c r="N77" i="22"/>
  <c r="R77" i="22"/>
  <c r="Q77" i="22"/>
  <c r="N62" i="22"/>
  <c r="R62" i="22"/>
  <c r="Q62" i="22"/>
  <c r="R69" i="22"/>
  <c r="Q69" i="22"/>
  <c r="N69" i="22"/>
  <c r="N23" i="22"/>
  <c r="Q23" i="22"/>
  <c r="R23" i="22"/>
  <c r="R5" i="22"/>
  <c r="R24" i="22"/>
  <c r="Q24" i="22"/>
  <c r="N24" i="22"/>
  <c r="N129" i="22"/>
  <c r="Q129" i="22"/>
  <c r="R129" i="22"/>
  <c r="O111" i="29"/>
  <c r="S111" i="29"/>
  <c r="S109" i="29"/>
  <c r="O109" i="29"/>
  <c r="S23" i="29"/>
  <c r="O23" i="29"/>
  <c r="S115" i="29"/>
  <c r="O115" i="29"/>
  <c r="S65" i="29"/>
  <c r="O65" i="29"/>
  <c r="S39" i="29"/>
  <c r="O39" i="29"/>
  <c r="S14" i="29"/>
  <c r="O14" i="29"/>
  <c r="O106" i="29"/>
  <c r="S106" i="29"/>
  <c r="S7" i="29"/>
  <c r="O7" i="29"/>
  <c r="O85" i="29"/>
  <c r="S85" i="29"/>
  <c r="O9" i="29"/>
  <c r="S9" i="29"/>
  <c r="S62" i="29"/>
  <c r="O62" i="29"/>
  <c r="R63" i="30"/>
  <c r="N63" i="30"/>
  <c r="Q63" i="30"/>
  <c r="R129" i="30"/>
  <c r="N129" i="30"/>
  <c r="Q129" i="30"/>
  <c r="N38" i="30"/>
  <c r="R38" i="30"/>
  <c r="Q38" i="30"/>
  <c r="R115" i="30"/>
  <c r="N115" i="30"/>
  <c r="Q115" i="30"/>
  <c r="N22" i="30"/>
  <c r="Q22" i="30"/>
  <c r="R22" i="30"/>
  <c r="R80" i="30"/>
  <c r="Q80" i="30"/>
  <c r="N80" i="30"/>
  <c r="N43" i="30"/>
  <c r="I6" i="12" s="1"/>
  <c r="O6" i="12" s="1"/>
  <c r="R43" i="30"/>
  <c r="M6" i="12" s="1"/>
  <c r="S6" i="12" s="1"/>
  <c r="Q43" i="30"/>
  <c r="L6" i="12" s="1"/>
  <c r="R6" i="12" s="1"/>
  <c r="Q86" i="30"/>
  <c r="R86" i="30"/>
  <c r="N86" i="30"/>
  <c r="Q32" i="30"/>
  <c r="R32" i="30"/>
  <c r="N32" i="30"/>
  <c r="N95" i="30"/>
  <c r="Q95" i="30"/>
  <c r="R95" i="30"/>
  <c r="N36" i="30"/>
  <c r="R36" i="30"/>
  <c r="Q36" i="30"/>
  <c r="N79" i="30"/>
  <c r="Q79" i="30"/>
  <c r="R79" i="30"/>
  <c r="N128" i="30"/>
  <c r="Q128" i="30"/>
  <c r="R128" i="30"/>
  <c r="R40" i="30"/>
  <c r="N40" i="30"/>
  <c r="Q40" i="30"/>
  <c r="R27" i="30"/>
  <c r="Q27" i="30"/>
  <c r="N27" i="30"/>
  <c r="N106" i="30"/>
  <c r="Q106" i="30"/>
  <c r="R106" i="30"/>
  <c r="Q73" i="30"/>
  <c r="L35" i="12" s="1"/>
  <c r="R35" i="12" s="1"/>
  <c r="R73" i="30"/>
  <c r="M35" i="12" s="1"/>
  <c r="S35" i="12" s="1"/>
  <c r="N73" i="30"/>
  <c r="I35" i="12" s="1"/>
  <c r="O35" i="12" s="1"/>
  <c r="R108" i="30"/>
  <c r="N108" i="30"/>
  <c r="Q108" i="30"/>
  <c r="Q26" i="30"/>
  <c r="R26" i="30"/>
  <c r="N26" i="30"/>
  <c r="R132" i="30"/>
  <c r="N132" i="30"/>
  <c r="Q132" i="30"/>
  <c r="Q101" i="30"/>
  <c r="R101" i="30"/>
  <c r="N101" i="30"/>
  <c r="R76" i="30"/>
  <c r="Q76" i="30"/>
  <c r="N76" i="30"/>
  <c r="Q126" i="30"/>
  <c r="N126" i="30"/>
  <c r="R126" i="30"/>
  <c r="R53" i="30"/>
  <c r="Q53" i="30"/>
  <c r="N53" i="30"/>
  <c r="N127" i="30"/>
  <c r="Q127" i="30"/>
  <c r="R127" i="30"/>
  <c r="N19" i="30"/>
  <c r="R19" i="30"/>
  <c r="Q19" i="30"/>
  <c r="R121" i="30"/>
  <c r="N121" i="30"/>
  <c r="Q121" i="30"/>
  <c r="Q49" i="30"/>
  <c r="R49" i="30"/>
  <c r="N49" i="30"/>
  <c r="N98" i="30"/>
  <c r="Q98" i="30"/>
  <c r="R98" i="30"/>
  <c r="Q20" i="30"/>
  <c r="R20" i="30"/>
  <c r="N20" i="30"/>
  <c r="Q37" i="32"/>
  <c r="R37" i="32"/>
  <c r="N37" i="32"/>
  <c r="R49" i="32"/>
  <c r="Q49" i="32"/>
  <c r="N49" i="32"/>
  <c r="R64" i="32"/>
  <c r="N64" i="32"/>
  <c r="Q64" i="32"/>
  <c r="Q112" i="32"/>
  <c r="R112" i="32"/>
  <c r="N112" i="32"/>
  <c r="Q98" i="32"/>
  <c r="R98" i="32"/>
  <c r="N98" i="32"/>
  <c r="Q43" i="32"/>
  <c r="L9" i="12" s="1"/>
  <c r="R9" i="12" s="1"/>
  <c r="R43" i="32"/>
  <c r="M9" i="12" s="1"/>
  <c r="S9" i="12" s="1"/>
  <c r="N43" i="32"/>
  <c r="I9" i="12" s="1"/>
  <c r="O9" i="12" s="1"/>
  <c r="S38" i="32"/>
  <c r="O38" i="32"/>
  <c r="S14" i="32"/>
  <c r="O14" i="32"/>
  <c r="O84" i="32"/>
  <c r="S84" i="32"/>
  <c r="O94" i="32"/>
  <c r="S94" i="32"/>
  <c r="S80" i="32"/>
  <c r="O80" i="32"/>
  <c r="Q11" i="32"/>
  <c r="O11" i="32"/>
  <c r="S11" i="32"/>
  <c r="O14" i="30"/>
  <c r="S14" i="30"/>
  <c r="O9" i="30"/>
  <c r="S9" i="30"/>
  <c r="O92" i="30"/>
  <c r="S92" i="30"/>
  <c r="O67" i="30"/>
  <c r="S67" i="30"/>
  <c r="S54" i="30"/>
  <c r="O54" i="30"/>
  <c r="S12" i="30"/>
  <c r="O12" i="30"/>
  <c r="S83" i="30"/>
  <c r="O83" i="30"/>
  <c r="S8" i="30"/>
  <c r="O8" i="30"/>
  <c r="O48" i="30"/>
  <c r="S48" i="30"/>
  <c r="S65" i="30"/>
  <c r="O65" i="30"/>
  <c r="N120" i="26"/>
  <c r="R120" i="26"/>
  <c r="Q120" i="26"/>
  <c r="R80" i="26"/>
  <c r="Q80" i="26"/>
  <c r="N80" i="26"/>
  <c r="R79" i="26"/>
  <c r="N79" i="26"/>
  <c r="Q79" i="26"/>
  <c r="R62" i="26"/>
  <c r="N62" i="26"/>
  <c r="Q62" i="26"/>
  <c r="Q86" i="26"/>
  <c r="R86" i="26"/>
  <c r="N86" i="26"/>
  <c r="Q58" i="26"/>
  <c r="N58" i="26"/>
  <c r="R58" i="26"/>
  <c r="N72" i="26"/>
  <c r="R72" i="26"/>
  <c r="Q72" i="26"/>
  <c r="N26" i="26"/>
  <c r="Q26" i="26"/>
  <c r="R26" i="26"/>
  <c r="R69" i="26"/>
  <c r="Q69" i="26"/>
  <c r="N69" i="26"/>
  <c r="N18" i="23"/>
  <c r="R18" i="23"/>
  <c r="Q18" i="23"/>
  <c r="R51" i="23"/>
  <c r="Q51" i="23"/>
  <c r="N51" i="23"/>
  <c r="N49" i="23"/>
  <c r="R49" i="23"/>
  <c r="Q49" i="23"/>
  <c r="N69" i="23"/>
  <c r="R69" i="23"/>
  <c r="Q69" i="23"/>
  <c r="N44" i="23"/>
  <c r="R44" i="23"/>
  <c r="Q44" i="23"/>
  <c r="Q109" i="23"/>
  <c r="N109" i="23"/>
  <c r="R109" i="23"/>
  <c r="R79" i="23"/>
  <c r="Q79" i="23"/>
  <c r="N79" i="23"/>
  <c r="N43" i="23"/>
  <c r="I12" i="12" s="1"/>
  <c r="O12" i="12" s="1"/>
  <c r="Q43" i="23"/>
  <c r="L12" i="12" s="1"/>
  <c r="R12" i="12" s="1"/>
  <c r="R43" i="23"/>
  <c r="M12" i="12" s="1"/>
  <c r="S12" i="12" s="1"/>
  <c r="Q26" i="23"/>
  <c r="R26" i="23"/>
  <c r="N26" i="23"/>
  <c r="R46" i="24"/>
  <c r="N46" i="24"/>
  <c r="Q46" i="24"/>
  <c r="N84" i="24"/>
  <c r="Q84" i="24"/>
  <c r="R84" i="24"/>
  <c r="R113" i="24"/>
  <c r="Q113" i="24"/>
  <c r="N113" i="24"/>
  <c r="R19" i="24"/>
  <c r="N19" i="24"/>
  <c r="Q19" i="24"/>
  <c r="N83" i="24"/>
  <c r="R83" i="24"/>
  <c r="Q83" i="24"/>
  <c r="N49" i="24"/>
  <c r="R49" i="24"/>
  <c r="Q49" i="24"/>
  <c r="Q131" i="24"/>
  <c r="R131" i="24"/>
  <c r="N131" i="24"/>
  <c r="Q124" i="24"/>
  <c r="N124" i="24"/>
  <c r="R124" i="24"/>
  <c r="R40" i="24"/>
  <c r="Q40" i="24"/>
  <c r="N40" i="24"/>
  <c r="Q86" i="24"/>
  <c r="N86" i="24"/>
  <c r="R86" i="24"/>
  <c r="N42" i="24"/>
  <c r="Q42" i="24"/>
  <c r="R42" i="24"/>
  <c r="N39" i="24"/>
  <c r="R39" i="24"/>
  <c r="Q39" i="24"/>
  <c r="R103" i="24"/>
  <c r="Q103" i="24"/>
  <c r="N103" i="24"/>
  <c r="N98" i="24"/>
  <c r="R98" i="24"/>
  <c r="Q98" i="24"/>
  <c r="R5" i="24"/>
  <c r="Q5" i="24"/>
  <c r="N5" i="24"/>
  <c r="N69" i="24"/>
  <c r="Q69" i="24"/>
  <c r="R69" i="24"/>
  <c r="N80" i="24"/>
  <c r="Q80" i="24"/>
  <c r="R80" i="24"/>
  <c r="R68" i="24"/>
  <c r="Q68" i="24"/>
  <c r="N68" i="24"/>
  <c r="Q100" i="24"/>
  <c r="R100" i="24"/>
  <c r="N100" i="24"/>
  <c r="R11" i="24"/>
  <c r="N11" i="24"/>
  <c r="Q11" i="24"/>
  <c r="N75" i="24"/>
  <c r="Q75" i="24"/>
  <c r="R75" i="24"/>
  <c r="N41" i="24"/>
  <c r="R41" i="24"/>
  <c r="Q41" i="24"/>
  <c r="N115" i="24"/>
  <c r="Q115" i="24"/>
  <c r="R115" i="24"/>
  <c r="N116" i="24"/>
  <c r="R116" i="24"/>
  <c r="Q116" i="24"/>
  <c r="Q130" i="24"/>
  <c r="R130" i="24"/>
  <c r="N130" i="24"/>
  <c r="Q24" i="24"/>
  <c r="R24" i="24"/>
  <c r="N24" i="24"/>
  <c r="R70" i="24"/>
  <c r="Q70" i="24"/>
  <c r="N70" i="24"/>
  <c r="R26" i="24"/>
  <c r="Q26" i="24"/>
  <c r="N26" i="24"/>
  <c r="Q31" i="24"/>
  <c r="R31" i="24"/>
  <c r="N31" i="24"/>
  <c r="N95" i="24"/>
  <c r="Q95" i="24"/>
  <c r="R95" i="24"/>
  <c r="R90" i="24"/>
  <c r="Q90" i="24"/>
  <c r="N90" i="24"/>
  <c r="N61" i="24"/>
  <c r="R61" i="24"/>
  <c r="Q61" i="24"/>
  <c r="S12" i="26"/>
  <c r="O12" i="26"/>
  <c r="S129" i="26"/>
  <c r="O129" i="26"/>
  <c r="O59" i="26"/>
  <c r="S59" i="26"/>
  <c r="S69" i="26"/>
  <c r="O69" i="26"/>
  <c r="O54" i="26"/>
  <c r="S54" i="26"/>
  <c r="O128" i="26"/>
  <c r="S128" i="26"/>
  <c r="O41" i="26"/>
  <c r="S41" i="26"/>
  <c r="O120" i="26"/>
  <c r="S120" i="26"/>
  <c r="O38" i="26"/>
  <c r="S38" i="26"/>
  <c r="O108" i="26"/>
  <c r="S108" i="26"/>
  <c r="O80" i="26"/>
  <c r="S80" i="26"/>
  <c r="S68" i="26"/>
  <c r="O68" i="26"/>
  <c r="S18" i="26"/>
  <c r="O18" i="26"/>
  <c r="O73" i="26"/>
  <c r="J45" i="12" s="1"/>
  <c r="P45" i="12" s="1"/>
  <c r="S73" i="26"/>
  <c r="N45" i="12" s="1"/>
  <c r="T45" i="12" s="1"/>
  <c r="O47" i="26"/>
  <c r="S47" i="26"/>
  <c r="O64" i="26"/>
  <c r="S64" i="26"/>
  <c r="O118" i="26"/>
  <c r="S118" i="26"/>
  <c r="O44" i="26"/>
  <c r="S44" i="26"/>
  <c r="S89" i="26"/>
  <c r="O89" i="26"/>
  <c r="S31" i="26"/>
  <c r="O31" i="26"/>
  <c r="O116" i="26"/>
  <c r="S116" i="26"/>
  <c r="S19" i="26"/>
  <c r="O19" i="26"/>
  <c r="O86" i="26"/>
  <c r="S86" i="26"/>
  <c r="O104" i="26"/>
  <c r="S104" i="26"/>
  <c r="O78" i="26"/>
  <c r="S78" i="26"/>
  <c r="O91" i="26"/>
  <c r="S91" i="26"/>
  <c r="S30" i="26"/>
  <c r="O30" i="26"/>
  <c r="S122" i="26"/>
  <c r="O122" i="26"/>
  <c r="O63" i="26"/>
  <c r="S63" i="26"/>
  <c r="O46" i="26"/>
  <c r="S46" i="26"/>
  <c r="O113" i="26"/>
  <c r="S113" i="26"/>
  <c r="O61" i="26"/>
  <c r="S61" i="26"/>
  <c r="S32" i="26"/>
  <c r="O32" i="26"/>
  <c r="O96" i="26"/>
  <c r="S96" i="26"/>
  <c r="O99" i="26"/>
  <c r="S99" i="26"/>
  <c r="O88" i="26"/>
  <c r="S88" i="26"/>
  <c r="S11" i="25"/>
  <c r="O11" i="25"/>
  <c r="O83" i="25"/>
  <c r="S83" i="25"/>
  <c r="O45" i="25"/>
  <c r="S45" i="25"/>
  <c r="S25" i="25"/>
  <c r="O25" i="25"/>
  <c r="O106" i="25"/>
  <c r="S106" i="25"/>
  <c r="O55" i="25"/>
  <c r="S55" i="25"/>
  <c r="O118" i="25"/>
  <c r="S118" i="25"/>
  <c r="O73" i="25"/>
  <c r="J43" i="12" s="1"/>
  <c r="P43" i="12" s="1"/>
  <c r="S73" i="25"/>
  <c r="N43" i="12" s="1"/>
  <c r="T43" i="12" s="1"/>
  <c r="O48" i="25"/>
  <c r="S48" i="25"/>
  <c r="S63" i="25"/>
  <c r="O63" i="25"/>
  <c r="S133" i="25"/>
  <c r="O133" i="25"/>
  <c r="S69" i="25"/>
  <c r="O69" i="25"/>
  <c r="S111" i="25"/>
  <c r="O111" i="25"/>
  <c r="S74" i="25"/>
  <c r="O74" i="25"/>
  <c r="O80" i="25"/>
  <c r="S80" i="25"/>
  <c r="S124" i="25"/>
  <c r="O124" i="25"/>
  <c r="O77" i="25"/>
  <c r="S77" i="25"/>
  <c r="O42" i="25"/>
  <c r="S42" i="25"/>
  <c r="S33" i="25"/>
  <c r="O33" i="25"/>
  <c r="O128" i="25"/>
  <c r="S128" i="25"/>
  <c r="S22" i="25"/>
  <c r="O22" i="25"/>
  <c r="S71" i="25"/>
  <c r="O71" i="25"/>
  <c r="O117" i="25"/>
  <c r="S117" i="25"/>
  <c r="S28" i="25"/>
  <c r="O28" i="25"/>
  <c r="O94" i="25"/>
  <c r="S94" i="25"/>
  <c r="O46" i="25"/>
  <c r="S46" i="25"/>
  <c r="O31" i="25"/>
  <c r="S31" i="25"/>
  <c r="O10" i="25"/>
  <c r="S10" i="25"/>
  <c r="O86" i="25"/>
  <c r="S86" i="25"/>
  <c r="S6" i="25"/>
  <c r="O6" i="25"/>
  <c r="O79" i="25"/>
  <c r="S79" i="25"/>
  <c r="S44" i="25"/>
  <c r="O44" i="25"/>
  <c r="O102" i="25"/>
  <c r="S102" i="25"/>
  <c r="S51" i="25"/>
  <c r="O51" i="25"/>
  <c r="O59" i="25"/>
  <c r="S59" i="25"/>
  <c r="R18" i="25"/>
  <c r="N18" i="25"/>
  <c r="Q18" i="25"/>
  <c r="N60" i="25"/>
  <c r="R60" i="25"/>
  <c r="Q60" i="25"/>
  <c r="R124" i="25"/>
  <c r="N124" i="25"/>
  <c r="Q124" i="25"/>
  <c r="N96" i="25"/>
  <c r="R96" i="25"/>
  <c r="Q96" i="25"/>
  <c r="N83" i="25"/>
  <c r="R83" i="25"/>
  <c r="Q83" i="25"/>
  <c r="N73" i="25"/>
  <c r="I43" i="12" s="1"/>
  <c r="O43" i="12" s="1"/>
  <c r="Q73" i="25"/>
  <c r="L43" i="12" s="1"/>
  <c r="R43" i="12" s="1"/>
  <c r="R73" i="25"/>
  <c r="M43" i="12" s="1"/>
  <c r="S43" i="12" s="1"/>
  <c r="R95" i="25"/>
  <c r="Q95" i="25"/>
  <c r="N95" i="25"/>
  <c r="Q19" i="25"/>
  <c r="R19" i="25"/>
  <c r="N19" i="25"/>
  <c r="N93" i="25"/>
  <c r="Q93" i="25"/>
  <c r="R93" i="25"/>
  <c r="Q122" i="25"/>
  <c r="R122" i="25"/>
  <c r="N122" i="25"/>
  <c r="N9" i="25"/>
  <c r="Q9" i="25"/>
  <c r="R9" i="25"/>
  <c r="N58" i="25"/>
  <c r="Q58" i="25"/>
  <c r="R58" i="25"/>
  <c r="R25" i="25"/>
  <c r="Q25" i="25"/>
  <c r="N25" i="25"/>
  <c r="N91" i="25"/>
  <c r="Q91" i="25"/>
  <c r="R91" i="25"/>
  <c r="N30" i="25"/>
  <c r="Q30" i="25"/>
  <c r="R30" i="25"/>
  <c r="R120" i="25"/>
  <c r="Q120" i="25"/>
  <c r="N120" i="25"/>
  <c r="N23" i="25"/>
  <c r="R23" i="25"/>
  <c r="Q23" i="25"/>
  <c r="Q53" i="25"/>
  <c r="N53" i="25"/>
  <c r="R53" i="25"/>
  <c r="R57" i="25"/>
  <c r="Q57" i="25"/>
  <c r="N57" i="25"/>
  <c r="Q127" i="25"/>
  <c r="R127" i="25"/>
  <c r="N127" i="25"/>
  <c r="R94" i="25"/>
  <c r="Q94" i="25"/>
  <c r="N94" i="25"/>
  <c r="Q44" i="25"/>
  <c r="N44" i="25"/>
  <c r="R44" i="25"/>
  <c r="R103" i="25"/>
  <c r="Q103" i="25"/>
  <c r="N103" i="25"/>
  <c r="N110" i="25"/>
  <c r="Q110" i="25"/>
  <c r="R110" i="25"/>
  <c r="Q11" i="25"/>
  <c r="R11" i="25"/>
  <c r="N11" i="25"/>
  <c r="Q45" i="25"/>
  <c r="R45" i="25"/>
  <c r="N45" i="25"/>
  <c r="N72" i="25"/>
  <c r="R72" i="25"/>
  <c r="Q72" i="25"/>
  <c r="Q5" i="25"/>
  <c r="R5" i="25"/>
  <c r="N5" i="25"/>
  <c r="Q81" i="25"/>
  <c r="N81" i="25"/>
  <c r="R81" i="25"/>
  <c r="N107" i="25"/>
  <c r="Q107" i="25"/>
  <c r="R107" i="25"/>
  <c r="N104" i="25"/>
  <c r="R104" i="25"/>
  <c r="Q104" i="25"/>
  <c r="N70" i="22"/>
  <c r="R70" i="22"/>
  <c r="Q70" i="22"/>
  <c r="R22" i="22"/>
  <c r="Q22" i="22"/>
  <c r="N22" i="22"/>
  <c r="S99" i="29"/>
  <c r="O99" i="29"/>
  <c r="O75" i="29"/>
  <c r="S75" i="29"/>
  <c r="S102" i="36"/>
  <c r="O102" i="36"/>
  <c r="O129" i="36"/>
  <c r="S129" i="36"/>
  <c r="O74" i="36"/>
  <c r="S74" i="36"/>
  <c r="S47" i="36"/>
  <c r="O47" i="36"/>
  <c r="O84" i="36"/>
  <c r="S84" i="36"/>
  <c r="O66" i="36"/>
  <c r="S66" i="36"/>
  <c r="O50" i="36"/>
  <c r="S50" i="36"/>
  <c r="O78" i="36"/>
  <c r="S78" i="36"/>
  <c r="S111" i="36"/>
  <c r="O111" i="36"/>
  <c r="S131" i="36"/>
  <c r="O131" i="36"/>
  <c r="S122" i="36"/>
  <c r="O122" i="36"/>
  <c r="O46" i="36"/>
  <c r="S46" i="36"/>
  <c r="O114" i="36"/>
  <c r="S114" i="36"/>
  <c r="S76" i="36"/>
  <c r="O76" i="36"/>
  <c r="O72" i="36"/>
  <c r="S72" i="36"/>
  <c r="O48" i="36"/>
  <c r="S48" i="36"/>
  <c r="S59" i="36"/>
  <c r="O59" i="36"/>
  <c r="O127" i="36"/>
  <c r="S127" i="36"/>
  <c r="O69" i="36"/>
  <c r="S69" i="36"/>
  <c r="O82" i="36"/>
  <c r="S82" i="36"/>
  <c r="O70" i="36"/>
  <c r="S70" i="36"/>
  <c r="O61" i="36"/>
  <c r="S61" i="36"/>
  <c r="S78" i="27"/>
  <c r="O78" i="27"/>
  <c r="S127" i="27"/>
  <c r="O127" i="27"/>
  <c r="O30" i="27"/>
  <c r="S30" i="27"/>
  <c r="S25" i="27"/>
  <c r="O25" i="27"/>
  <c r="S36" i="27"/>
  <c r="O36" i="27"/>
  <c r="S128" i="27"/>
  <c r="O128" i="27"/>
  <c r="O54" i="27"/>
  <c r="S54" i="27"/>
  <c r="O73" i="27"/>
  <c r="J57" i="12" s="1"/>
  <c r="P57" i="12" s="1"/>
  <c r="S73" i="27"/>
  <c r="N57" i="12" s="1"/>
  <c r="T57" i="12" s="1"/>
  <c r="O11" i="27"/>
  <c r="S11" i="27"/>
  <c r="S12" i="27"/>
  <c r="O12" i="27"/>
  <c r="O45" i="27"/>
  <c r="S45" i="27"/>
  <c r="O77" i="27"/>
  <c r="S77" i="27"/>
  <c r="O133" i="27"/>
  <c r="S133" i="27"/>
  <c r="S71" i="27"/>
  <c r="O71" i="27"/>
  <c r="O19" i="27"/>
  <c r="S19" i="27"/>
  <c r="O27" i="27"/>
  <c r="S27" i="27"/>
  <c r="O7" i="27"/>
  <c r="S7" i="27"/>
  <c r="S100" i="27"/>
  <c r="O100" i="27"/>
  <c r="O55" i="27"/>
  <c r="S55" i="27"/>
  <c r="O10" i="27"/>
  <c r="S10" i="27"/>
  <c r="O94" i="27"/>
  <c r="S94" i="27"/>
  <c r="S49" i="27"/>
  <c r="O49" i="27"/>
  <c r="O107" i="27"/>
  <c r="S107" i="27"/>
  <c r="O126" i="27"/>
  <c r="S126" i="27"/>
  <c r="O102" i="27"/>
  <c r="S102" i="27"/>
  <c r="S48" i="27"/>
  <c r="O48" i="27"/>
  <c r="O52" i="27"/>
  <c r="S52" i="27"/>
  <c r="O120" i="27"/>
  <c r="S120" i="27"/>
  <c r="S67" i="27"/>
  <c r="O67" i="27"/>
  <c r="Q5" i="27"/>
  <c r="O5" i="27"/>
  <c r="S5" i="27"/>
  <c r="S57" i="27"/>
  <c r="O57" i="27"/>
  <c r="O109" i="27"/>
  <c r="S109" i="27"/>
  <c r="O81" i="27"/>
  <c r="S81" i="27"/>
  <c r="O63" i="27"/>
  <c r="S63" i="27"/>
  <c r="R93" i="32"/>
  <c r="Q93" i="32"/>
  <c r="N93" i="32"/>
  <c r="Q128" i="32"/>
  <c r="R128" i="32"/>
  <c r="N128" i="32"/>
  <c r="R7" i="32"/>
  <c r="S125" i="32"/>
  <c r="O125" i="32"/>
  <c r="S7" i="32"/>
  <c r="S124" i="32"/>
  <c r="O124" i="32"/>
  <c r="O57" i="30"/>
  <c r="S57" i="30"/>
  <c r="O11" i="30"/>
  <c r="S11" i="30"/>
  <c r="N125" i="26"/>
  <c r="Q125" i="26"/>
  <c r="R125" i="26"/>
  <c r="N42" i="26"/>
  <c r="Q42" i="26"/>
  <c r="R42" i="26"/>
  <c r="R84" i="23"/>
  <c r="Q84" i="23"/>
  <c r="N84" i="23"/>
  <c r="R30" i="32"/>
  <c r="Q29" i="23"/>
  <c r="Q38" i="22"/>
  <c r="S49" i="9"/>
  <c r="O49" i="9"/>
  <c r="S39" i="10"/>
  <c r="R29" i="10"/>
  <c r="S51" i="10"/>
  <c r="R63" i="10"/>
  <c r="S59" i="10"/>
  <c r="S119" i="10"/>
  <c r="R81" i="10"/>
  <c r="R13" i="10"/>
  <c r="R9" i="10"/>
  <c r="S59" i="7"/>
  <c r="R19" i="7"/>
  <c r="R40" i="7"/>
  <c r="S56" i="7"/>
  <c r="S43" i="7"/>
  <c r="R50" i="7"/>
  <c r="S11" i="7"/>
  <c r="R48" i="7"/>
  <c r="R55" i="7"/>
  <c r="S109" i="7"/>
  <c r="S72" i="7"/>
  <c r="S48" i="7"/>
  <c r="R21" i="19"/>
  <c r="N16" i="19"/>
  <c r="Q5" i="18"/>
  <c r="Q19" i="18"/>
  <c r="Q5" i="14"/>
  <c r="S105" i="9"/>
  <c r="Q95" i="8"/>
  <c r="R105" i="9"/>
  <c r="S85" i="9"/>
  <c r="R100" i="9"/>
  <c r="R56" i="8"/>
  <c r="R60" i="8"/>
  <c r="O46" i="8"/>
  <c r="R47" i="8"/>
  <c r="S72" i="8"/>
  <c r="Q46" i="8"/>
  <c r="Q69" i="8"/>
  <c r="S59" i="8"/>
  <c r="S48" i="8"/>
  <c r="R49" i="8"/>
  <c r="R59" i="8"/>
  <c r="Q79" i="8"/>
  <c r="S91" i="8"/>
  <c r="O47" i="8"/>
  <c r="Q72" i="8"/>
  <c r="R95" i="9"/>
  <c r="S77" i="9"/>
  <c r="R75" i="9"/>
  <c r="S57" i="8"/>
  <c r="S64" i="8"/>
  <c r="R52" i="8"/>
  <c r="S55" i="8"/>
  <c r="S52" i="8"/>
  <c r="S62" i="8"/>
  <c r="Q123" i="8"/>
  <c r="R11" i="3"/>
  <c r="R6" i="10"/>
  <c r="Q11" i="3"/>
  <c r="N5" i="18"/>
  <c r="N20" i="10"/>
  <c r="R6" i="7"/>
  <c r="R15" i="3"/>
  <c r="Q15" i="3"/>
  <c r="N7" i="7"/>
  <c r="S97" i="7"/>
  <c r="S107" i="7"/>
  <c r="R10" i="10"/>
  <c r="S7" i="3"/>
  <c r="R7" i="3"/>
  <c r="S46" i="9"/>
  <c r="S80" i="3"/>
  <c r="S5" i="3"/>
  <c r="S81" i="3"/>
  <c r="R86" i="7"/>
  <c r="S110" i="7"/>
  <c r="S35" i="7"/>
  <c r="R104" i="10"/>
  <c r="R58" i="10"/>
  <c r="R68" i="10"/>
  <c r="R73" i="3"/>
  <c r="R18" i="19"/>
  <c r="N5" i="14"/>
  <c r="Q13" i="21"/>
  <c r="R5" i="14"/>
  <c r="R8" i="21"/>
  <c r="R7" i="20"/>
  <c r="R14" i="21"/>
  <c r="Q28" i="21"/>
  <c r="S7" i="20"/>
  <c r="Q25" i="20"/>
  <c r="S6" i="20"/>
  <c r="Q23" i="21"/>
  <c r="O7" i="20"/>
  <c r="S75" i="8"/>
  <c r="Q68" i="8"/>
  <c r="S45" i="9"/>
  <c r="Q58" i="9"/>
  <c r="Q51" i="8"/>
  <c r="R103" i="14"/>
  <c r="R16" i="3"/>
  <c r="R62" i="9"/>
  <c r="N15" i="10"/>
  <c r="P45" i="9"/>
  <c r="R51" i="8"/>
  <c r="R58" i="9"/>
  <c r="R16" i="18"/>
  <c r="Q9" i="18"/>
  <c r="N77" i="3"/>
  <c r="R50" i="8"/>
  <c r="Q3" i="14"/>
  <c r="N63" i="10"/>
  <c r="R19" i="3"/>
  <c r="Q70" i="8"/>
  <c r="Q133" i="8"/>
  <c r="Q93" i="8"/>
  <c r="S8" i="18"/>
  <c r="Q17" i="18"/>
  <c r="Q7" i="18"/>
  <c r="R28" i="21"/>
  <c r="R61" i="10"/>
  <c r="R97" i="10"/>
  <c r="R11" i="10"/>
  <c r="R129" i="8"/>
  <c r="S107" i="8"/>
  <c r="R111" i="8"/>
  <c r="R5" i="10"/>
  <c r="R107" i="3"/>
  <c r="Q79" i="14"/>
  <c r="R76" i="14"/>
  <c r="R52" i="14"/>
  <c r="N28" i="20"/>
  <c r="R28" i="20"/>
  <c r="Q28" i="20"/>
  <c r="Q16" i="20"/>
  <c r="N16" i="20"/>
  <c r="R16" i="20"/>
  <c r="O28" i="19"/>
  <c r="S28" i="19"/>
  <c r="S17" i="19"/>
  <c r="O17" i="19"/>
  <c r="S20" i="19"/>
  <c r="O20" i="19"/>
  <c r="Q25" i="19"/>
  <c r="S25" i="19"/>
  <c r="O25" i="19"/>
  <c r="S4" i="19"/>
  <c r="O4" i="19"/>
  <c r="O18" i="19"/>
  <c r="S18" i="19"/>
  <c r="Q7" i="21"/>
  <c r="R7" i="21"/>
  <c r="N7" i="21"/>
  <c r="N28" i="19"/>
  <c r="R28" i="19"/>
  <c r="Q28" i="19"/>
  <c r="Q22" i="19"/>
  <c r="N22" i="19"/>
  <c r="R22" i="19"/>
  <c r="O22" i="20"/>
  <c r="S22" i="20"/>
  <c r="O11" i="20"/>
  <c r="S11" i="20"/>
  <c r="O17" i="20"/>
  <c r="S17" i="20"/>
  <c r="O12" i="20"/>
  <c r="S12" i="20"/>
  <c r="O28" i="20"/>
  <c r="S28" i="20"/>
  <c r="O4" i="20"/>
  <c r="S4" i="20"/>
  <c r="O13" i="20"/>
  <c r="S13" i="20"/>
  <c r="R20" i="19"/>
  <c r="N19" i="20"/>
  <c r="R19" i="20"/>
  <c r="Q19" i="20"/>
  <c r="Q20" i="21"/>
  <c r="N20" i="21"/>
  <c r="R20" i="21"/>
  <c r="Q22" i="21"/>
  <c r="R22" i="21"/>
  <c r="N22" i="21"/>
  <c r="R13" i="19"/>
  <c r="N13" i="19"/>
  <c r="Q13" i="19"/>
  <c r="R11" i="19"/>
  <c r="N11" i="19"/>
  <c r="Q11" i="19"/>
  <c r="R12" i="20"/>
  <c r="N12" i="20"/>
  <c r="Q12" i="20"/>
  <c r="O29" i="21"/>
  <c r="S29" i="21"/>
  <c r="S28" i="21"/>
  <c r="O28" i="21"/>
  <c r="O10" i="21"/>
  <c r="S10" i="21"/>
  <c r="S18" i="21"/>
  <c r="O18" i="21"/>
  <c r="O6" i="21"/>
  <c r="S6" i="21"/>
  <c r="S8" i="21"/>
  <c r="O8" i="21"/>
  <c r="O3" i="21"/>
  <c r="S3" i="21"/>
  <c r="Q9" i="21"/>
  <c r="R9" i="21"/>
  <c r="N9" i="21"/>
  <c r="R17" i="19"/>
  <c r="N17" i="19"/>
  <c r="Q17" i="19"/>
  <c r="R15" i="19"/>
  <c r="N15" i="19"/>
  <c r="Q15" i="19"/>
  <c r="S11" i="19"/>
  <c r="O117" i="7"/>
  <c r="R49" i="7"/>
  <c r="S48" i="10"/>
  <c r="S97" i="10"/>
  <c r="R63" i="3"/>
  <c r="S122" i="9"/>
  <c r="Q121" i="8"/>
  <c r="R70" i="3"/>
  <c r="R13" i="20"/>
  <c r="N13" i="20"/>
  <c r="Q13" i="20"/>
  <c r="S26" i="19"/>
  <c r="O26" i="19"/>
  <c r="O21" i="19"/>
  <c r="S21" i="19"/>
  <c r="O15" i="19"/>
  <c r="S15" i="19"/>
  <c r="S24" i="19"/>
  <c r="O24" i="19"/>
  <c r="O14" i="19"/>
  <c r="S14" i="19"/>
  <c r="O22" i="19"/>
  <c r="S22" i="19"/>
  <c r="R27" i="21"/>
  <c r="Q27" i="21"/>
  <c r="N27" i="21"/>
  <c r="R29" i="21"/>
  <c r="N29" i="21"/>
  <c r="Q29" i="21"/>
  <c r="R7" i="19"/>
  <c r="N7" i="19"/>
  <c r="Q7" i="19"/>
  <c r="N14" i="20"/>
  <c r="R14" i="20"/>
  <c r="Q14" i="20"/>
  <c r="O15" i="20"/>
  <c r="S15" i="20"/>
  <c r="O24" i="20"/>
  <c r="S24" i="20"/>
  <c r="O23" i="20"/>
  <c r="S23" i="20"/>
  <c r="O14" i="20"/>
  <c r="S14" i="20"/>
  <c r="O26" i="20"/>
  <c r="S26" i="20"/>
  <c r="O8" i="20"/>
  <c r="S8" i="20"/>
  <c r="R13" i="21"/>
  <c r="Q21" i="19"/>
  <c r="Q18" i="19"/>
  <c r="Q22" i="20"/>
  <c r="N22" i="20"/>
  <c r="R22" i="20"/>
  <c r="N8" i="20"/>
  <c r="Q8" i="20"/>
  <c r="R8" i="20"/>
  <c r="Q24" i="21"/>
  <c r="N24" i="21"/>
  <c r="R24" i="21"/>
  <c r="N12" i="19"/>
  <c r="R12" i="19"/>
  <c r="Q12" i="19"/>
  <c r="R24" i="19"/>
  <c r="N24" i="19"/>
  <c r="Q24" i="19"/>
  <c r="R10" i="20"/>
  <c r="Q10" i="20"/>
  <c r="N10" i="20"/>
  <c r="R23" i="21"/>
  <c r="R19" i="19"/>
  <c r="N15" i="20"/>
  <c r="R15" i="20"/>
  <c r="Q15" i="20"/>
  <c r="O14" i="21"/>
  <c r="S14" i="21"/>
  <c r="S19" i="21"/>
  <c r="O19" i="21"/>
  <c r="S13" i="21"/>
  <c r="O13" i="21"/>
  <c r="S12" i="21"/>
  <c r="O12" i="21"/>
  <c r="O21" i="21"/>
  <c r="S21" i="21"/>
  <c r="S20" i="21"/>
  <c r="O20" i="21"/>
  <c r="N17" i="21"/>
  <c r="Q17" i="21"/>
  <c r="R17" i="21"/>
  <c r="Q25" i="21"/>
  <c r="R25" i="21"/>
  <c r="N25" i="21"/>
  <c r="N25" i="19"/>
  <c r="R25" i="19"/>
  <c r="N8" i="19"/>
  <c r="R8" i="19"/>
  <c r="Q8" i="19"/>
  <c r="Q6" i="20"/>
  <c r="N6" i="20"/>
  <c r="R6" i="20"/>
  <c r="Q8" i="21"/>
  <c r="R9" i="19"/>
  <c r="R25" i="20"/>
  <c r="R21" i="20"/>
  <c r="Q21" i="20"/>
  <c r="N21" i="20"/>
  <c r="O6" i="19"/>
  <c r="S6" i="19"/>
  <c r="S16" i="19"/>
  <c r="O16" i="19"/>
  <c r="O29" i="19"/>
  <c r="S29" i="19"/>
  <c r="O10" i="19"/>
  <c r="S10" i="19"/>
  <c r="O5" i="19"/>
  <c r="S5" i="19"/>
  <c r="O12" i="19"/>
  <c r="S12" i="19"/>
  <c r="N19" i="21"/>
  <c r="Q19" i="21"/>
  <c r="R19" i="21"/>
  <c r="N21" i="21"/>
  <c r="R21" i="21"/>
  <c r="Q21" i="21"/>
  <c r="R6" i="19"/>
  <c r="N23" i="19"/>
  <c r="R23" i="19"/>
  <c r="Q23" i="19"/>
  <c r="R17" i="20"/>
  <c r="N17" i="20"/>
  <c r="Q17" i="20"/>
  <c r="O9" i="20"/>
  <c r="S9" i="20"/>
  <c r="O19" i="20"/>
  <c r="S19" i="20"/>
  <c r="O18" i="20"/>
  <c r="S18" i="20"/>
  <c r="Q27" i="20"/>
  <c r="O27" i="20"/>
  <c r="S27" i="20"/>
  <c r="O16" i="20"/>
  <c r="S16" i="20"/>
  <c r="O3" i="20"/>
  <c r="S3" i="20"/>
  <c r="R18" i="20"/>
  <c r="N18" i="20"/>
  <c r="Q18" i="20"/>
  <c r="Q26" i="21"/>
  <c r="N26" i="21"/>
  <c r="R26" i="21"/>
  <c r="R10" i="19"/>
  <c r="Q10" i="19"/>
  <c r="N10" i="19"/>
  <c r="N23" i="20"/>
  <c r="R23" i="20"/>
  <c r="Q23" i="20"/>
  <c r="R9" i="20"/>
  <c r="N9" i="20"/>
  <c r="Q9" i="20"/>
  <c r="O15" i="21"/>
  <c r="S15" i="21"/>
  <c r="S17" i="21"/>
  <c r="O17" i="21"/>
  <c r="O26" i="21"/>
  <c r="S26" i="21"/>
  <c r="S7" i="21"/>
  <c r="O7" i="21"/>
  <c r="O25" i="21"/>
  <c r="S25" i="21"/>
  <c r="S22" i="21"/>
  <c r="O22" i="21"/>
  <c r="R18" i="21"/>
  <c r="N18" i="21"/>
  <c r="Q18" i="21"/>
  <c r="Q15" i="21"/>
  <c r="R15" i="21"/>
  <c r="N15" i="21"/>
  <c r="Q4" i="19"/>
  <c r="R14" i="19"/>
  <c r="N14" i="19"/>
  <c r="Q14" i="19"/>
  <c r="S23" i="19"/>
  <c r="O23" i="19"/>
  <c r="N27" i="20"/>
  <c r="R27" i="20"/>
  <c r="Q14" i="21"/>
  <c r="R13" i="3"/>
  <c r="S5" i="10"/>
  <c r="S63" i="7"/>
  <c r="R123" i="7"/>
  <c r="S79" i="8"/>
  <c r="Q80" i="8"/>
  <c r="R26" i="20"/>
  <c r="N26" i="20"/>
  <c r="Q26" i="20"/>
  <c r="O19" i="19"/>
  <c r="S19" i="19"/>
  <c r="O7" i="19"/>
  <c r="S7" i="19"/>
  <c r="O13" i="19"/>
  <c r="S13" i="19"/>
  <c r="S9" i="19"/>
  <c r="O9" i="19"/>
  <c r="S3" i="19"/>
  <c r="O3" i="19"/>
  <c r="N16" i="21"/>
  <c r="Q16" i="21"/>
  <c r="R16" i="21"/>
  <c r="Q6" i="19"/>
  <c r="N5" i="21"/>
  <c r="R5" i="21"/>
  <c r="Q5" i="21"/>
  <c r="Q29" i="20"/>
  <c r="R29" i="20"/>
  <c r="N29" i="20"/>
  <c r="O20" i="20"/>
  <c r="S20" i="20"/>
  <c r="O21" i="20"/>
  <c r="S21" i="20"/>
  <c r="S29" i="20"/>
  <c r="O29" i="20"/>
  <c r="S25" i="20"/>
  <c r="O25" i="20"/>
  <c r="O10" i="20"/>
  <c r="S10" i="20"/>
  <c r="O5" i="20"/>
  <c r="S5" i="20"/>
  <c r="Q5" i="19"/>
  <c r="Q20" i="19"/>
  <c r="Q4" i="20"/>
  <c r="R20" i="20"/>
  <c r="N20" i="20"/>
  <c r="Q20" i="20"/>
  <c r="N10" i="21"/>
  <c r="Q10" i="21"/>
  <c r="R10" i="21"/>
  <c r="N26" i="19"/>
  <c r="R26" i="19"/>
  <c r="Q26" i="19"/>
  <c r="N27" i="19"/>
  <c r="Q27" i="19"/>
  <c r="R27" i="19"/>
  <c r="Q19" i="19"/>
  <c r="N11" i="20"/>
  <c r="R11" i="20"/>
  <c r="Q11" i="20"/>
  <c r="S24" i="21"/>
  <c r="O24" i="21"/>
  <c r="S9" i="21"/>
  <c r="O9" i="21"/>
  <c r="S11" i="21"/>
  <c r="O11" i="21"/>
  <c r="O23" i="21"/>
  <c r="S23" i="21"/>
  <c r="S27" i="21"/>
  <c r="O27" i="21"/>
  <c r="S16" i="21"/>
  <c r="O16" i="21"/>
  <c r="S5" i="21"/>
  <c r="O5" i="21"/>
  <c r="N12" i="21"/>
  <c r="Q12" i="21"/>
  <c r="R12" i="21"/>
  <c r="N11" i="21"/>
  <c r="R11" i="21"/>
  <c r="Q11" i="21"/>
  <c r="R29" i="19"/>
  <c r="N29" i="19"/>
  <c r="Q29" i="19"/>
  <c r="R24" i="20"/>
  <c r="Q24" i="20"/>
  <c r="N24" i="20"/>
  <c r="S27" i="19"/>
  <c r="O27" i="19"/>
  <c r="Q16" i="19"/>
  <c r="Q9" i="19"/>
  <c r="Q6" i="21"/>
  <c r="N34" i="10"/>
  <c r="O79" i="8"/>
  <c r="Q78" i="8"/>
  <c r="R109" i="3"/>
  <c r="S112" i="9"/>
  <c r="Q105" i="9"/>
  <c r="R76" i="8"/>
  <c r="S76" i="8"/>
  <c r="S69" i="8"/>
  <c r="S53" i="8"/>
  <c r="O49" i="8"/>
  <c r="Q86" i="3"/>
  <c r="N52" i="8"/>
  <c r="R43" i="3"/>
  <c r="R111" i="3"/>
  <c r="Q33" i="19"/>
  <c r="R33" i="19"/>
  <c r="O91" i="8"/>
  <c r="S52" i="9"/>
  <c r="Q49" i="8"/>
  <c r="R101" i="10"/>
  <c r="Q75" i="8"/>
  <c r="Q64" i="8"/>
  <c r="N132" i="3"/>
  <c r="R66" i="3"/>
  <c r="R99" i="3"/>
  <c r="S95" i="8"/>
  <c r="S33" i="18"/>
  <c r="Q73" i="8"/>
  <c r="L53" i="12" s="1"/>
  <c r="R53" i="12" s="1"/>
  <c r="N53" i="20"/>
  <c r="R53" i="20"/>
  <c r="Q53" i="20"/>
  <c r="R103" i="20"/>
  <c r="N103" i="20"/>
  <c r="Q103" i="20"/>
  <c r="R129" i="20"/>
  <c r="N129" i="20"/>
  <c r="Q129" i="20"/>
  <c r="R71" i="20"/>
  <c r="N71" i="20"/>
  <c r="Q71" i="20"/>
  <c r="N56" i="20"/>
  <c r="R56" i="20"/>
  <c r="Q56" i="20"/>
  <c r="R111" i="20"/>
  <c r="N111" i="20"/>
  <c r="Q111" i="20"/>
  <c r="N79" i="20"/>
  <c r="Q79" i="20"/>
  <c r="R79" i="20"/>
  <c r="Q81" i="20"/>
  <c r="R81" i="20"/>
  <c r="N81" i="20"/>
  <c r="N76" i="20"/>
  <c r="Q76" i="20"/>
  <c r="R76" i="20"/>
  <c r="R62" i="20"/>
  <c r="N62" i="20"/>
  <c r="Q62" i="20"/>
  <c r="Q132" i="20"/>
  <c r="N132" i="20"/>
  <c r="R132" i="20"/>
  <c r="N92" i="20"/>
  <c r="Q92" i="20"/>
  <c r="R92" i="20"/>
  <c r="N72" i="20"/>
  <c r="R72" i="20"/>
  <c r="Q72" i="20"/>
  <c r="N86" i="20"/>
  <c r="Q86" i="20"/>
  <c r="R86" i="20"/>
  <c r="N106" i="20"/>
  <c r="R106" i="20"/>
  <c r="Q106" i="20"/>
  <c r="Q49" i="20"/>
  <c r="N49" i="20"/>
  <c r="R49" i="20"/>
  <c r="N65" i="20"/>
  <c r="Q65" i="20"/>
  <c r="R65" i="20"/>
  <c r="N59" i="20"/>
  <c r="R59" i="20"/>
  <c r="Q59" i="20"/>
  <c r="N50" i="20"/>
  <c r="Q50" i="20"/>
  <c r="R50" i="20"/>
  <c r="N107" i="20"/>
  <c r="Q107" i="20"/>
  <c r="R107" i="20"/>
  <c r="Q47" i="20"/>
  <c r="N47" i="20"/>
  <c r="R47" i="20"/>
  <c r="N75" i="20"/>
  <c r="R75" i="20"/>
  <c r="Q75" i="20"/>
  <c r="N125" i="20"/>
  <c r="R125" i="20"/>
  <c r="R109" i="20"/>
  <c r="N109" i="20"/>
  <c r="Q109" i="20"/>
  <c r="R36" i="20"/>
  <c r="N36" i="20"/>
  <c r="Q36" i="20"/>
  <c r="O36" i="20"/>
  <c r="S36" i="20"/>
  <c r="S106" i="20"/>
  <c r="O106" i="20"/>
  <c r="O34" i="20"/>
  <c r="S34" i="20"/>
  <c r="O58" i="20"/>
  <c r="S58" i="20"/>
  <c r="O69" i="20"/>
  <c r="S69" i="20"/>
  <c r="O42" i="20"/>
  <c r="S42" i="20"/>
  <c r="Q125" i="20"/>
  <c r="S125" i="20"/>
  <c r="O125" i="20"/>
  <c r="S98" i="20"/>
  <c r="O98" i="20"/>
  <c r="O92" i="20"/>
  <c r="S92" i="20"/>
  <c r="S114" i="20"/>
  <c r="O114" i="20"/>
  <c r="Q116" i="20"/>
  <c r="O116" i="20"/>
  <c r="S116" i="20"/>
  <c r="S81" i="20"/>
  <c r="O81" i="20"/>
  <c r="O121" i="20"/>
  <c r="S121" i="20"/>
  <c r="S73" i="20"/>
  <c r="N48" i="12" s="1"/>
  <c r="T48" i="12" s="1"/>
  <c r="O73" i="20"/>
  <c r="J48" i="12" s="1"/>
  <c r="P48" i="12" s="1"/>
  <c r="O49" i="20"/>
  <c r="S49" i="20"/>
  <c r="O46" i="20"/>
  <c r="S46" i="20"/>
  <c r="O54" i="20"/>
  <c r="S54" i="20"/>
  <c r="S113" i="20"/>
  <c r="O113" i="20"/>
  <c r="O45" i="20"/>
  <c r="S45" i="20"/>
  <c r="S126" i="20"/>
  <c r="O126" i="20"/>
  <c r="O68" i="20"/>
  <c r="S68" i="20"/>
  <c r="O77" i="20"/>
  <c r="S77" i="20"/>
  <c r="O37" i="20"/>
  <c r="S37" i="20"/>
  <c r="O53" i="20"/>
  <c r="S53" i="20"/>
  <c r="S119" i="20"/>
  <c r="O119" i="20"/>
  <c r="O108" i="20"/>
  <c r="S108" i="20"/>
  <c r="S82" i="20"/>
  <c r="O82" i="20"/>
  <c r="O62" i="20"/>
  <c r="S62" i="20"/>
  <c r="N31" i="19"/>
  <c r="R31" i="19"/>
  <c r="Q31" i="19"/>
  <c r="Q32" i="19"/>
  <c r="O32" i="19"/>
  <c r="S32" i="19"/>
  <c r="R32" i="21"/>
  <c r="N32" i="21"/>
  <c r="Q32" i="21"/>
  <c r="R57" i="21"/>
  <c r="Q57" i="21"/>
  <c r="N57" i="21"/>
  <c r="N110" i="21"/>
  <c r="Q110" i="21"/>
  <c r="R110" i="21"/>
  <c r="Q44" i="21"/>
  <c r="N44" i="21"/>
  <c r="R44" i="21"/>
  <c r="R116" i="21"/>
  <c r="N116" i="21"/>
  <c r="Q116" i="21"/>
  <c r="R98" i="21"/>
  <c r="Q98" i="21"/>
  <c r="N98" i="21"/>
  <c r="Q47" i="21"/>
  <c r="R47" i="21"/>
  <c r="N47" i="21"/>
  <c r="R50" i="21"/>
  <c r="N50" i="21"/>
  <c r="Q50" i="21"/>
  <c r="Q35" i="21"/>
  <c r="N35" i="21"/>
  <c r="R35" i="21"/>
  <c r="N70" i="21"/>
  <c r="R70" i="21"/>
  <c r="Q70" i="21"/>
  <c r="N43" i="21"/>
  <c r="I27" i="12" s="1"/>
  <c r="O27" i="12" s="1"/>
  <c r="Q43" i="21"/>
  <c r="L27" i="12" s="1"/>
  <c r="R27" i="12" s="1"/>
  <c r="R43" i="21"/>
  <c r="M27" i="12" s="1"/>
  <c r="S27" i="12" s="1"/>
  <c r="Q99" i="21"/>
  <c r="R99" i="21"/>
  <c r="N99" i="21"/>
  <c r="R33" i="21"/>
  <c r="Q33" i="21"/>
  <c r="N33" i="21"/>
  <c r="N59" i="21"/>
  <c r="R59" i="21"/>
  <c r="Q59" i="21"/>
  <c r="Q54" i="21"/>
  <c r="N54" i="21"/>
  <c r="R54" i="21"/>
  <c r="N79" i="21"/>
  <c r="Q79" i="21"/>
  <c r="R79" i="21"/>
  <c r="R106" i="21"/>
  <c r="N106" i="21"/>
  <c r="Q106" i="21"/>
  <c r="N101" i="21"/>
  <c r="R101" i="21"/>
  <c r="Q101" i="21"/>
  <c r="N97" i="21"/>
  <c r="R97" i="21"/>
  <c r="Q97" i="21"/>
  <c r="N40" i="21"/>
  <c r="R40" i="21"/>
  <c r="N105" i="21"/>
  <c r="R105" i="21"/>
  <c r="Q105" i="21"/>
  <c r="R131" i="21"/>
  <c r="Q131" i="21"/>
  <c r="N131" i="21"/>
  <c r="N55" i="21"/>
  <c r="Q55" i="21"/>
  <c r="R55" i="21"/>
  <c r="N117" i="21"/>
  <c r="Q117" i="21"/>
  <c r="R117" i="21"/>
  <c r="R119" i="21"/>
  <c r="Q119" i="21"/>
  <c r="N119" i="21"/>
  <c r="N109" i="21"/>
  <c r="R109" i="21"/>
  <c r="Q109" i="21"/>
  <c r="N38" i="21"/>
  <c r="R38" i="21"/>
  <c r="Q38" i="21"/>
  <c r="N64" i="21"/>
  <c r="R64" i="21"/>
  <c r="Q64" i="21"/>
  <c r="O120" i="21"/>
  <c r="S120" i="21"/>
  <c r="O82" i="21"/>
  <c r="S82" i="21"/>
  <c r="S71" i="21"/>
  <c r="O71" i="21"/>
  <c r="O39" i="21"/>
  <c r="S39" i="21"/>
  <c r="S95" i="21"/>
  <c r="O95" i="21"/>
  <c r="O132" i="21"/>
  <c r="S132" i="21"/>
  <c r="O75" i="21"/>
  <c r="S75" i="21"/>
  <c r="S131" i="21"/>
  <c r="O131" i="21"/>
  <c r="O68" i="21"/>
  <c r="S68" i="21"/>
  <c r="O127" i="21"/>
  <c r="S127" i="21"/>
  <c r="O98" i="21"/>
  <c r="S98" i="21"/>
  <c r="S125" i="21"/>
  <c r="O125" i="21"/>
  <c r="O74" i="21"/>
  <c r="S74" i="21"/>
  <c r="O69" i="21"/>
  <c r="S69" i="21"/>
  <c r="S122" i="21"/>
  <c r="O122" i="21"/>
  <c r="S86" i="21"/>
  <c r="O86" i="21"/>
  <c r="O38" i="21"/>
  <c r="S38" i="21"/>
  <c r="S119" i="21"/>
  <c r="O119" i="21"/>
  <c r="O84" i="21"/>
  <c r="S84" i="21"/>
  <c r="S64" i="21"/>
  <c r="O64" i="21"/>
  <c r="S110" i="21"/>
  <c r="O110" i="21"/>
  <c r="S87" i="21"/>
  <c r="O87" i="21"/>
  <c r="S91" i="7"/>
  <c r="S114" i="9"/>
  <c r="N70" i="3"/>
  <c r="S48" i="9"/>
  <c r="R119" i="8"/>
  <c r="N70" i="8"/>
  <c r="R91" i="8"/>
  <c r="Q65" i="9"/>
  <c r="R101" i="14"/>
  <c r="Q41" i="20"/>
  <c r="N41" i="20"/>
  <c r="R41" i="20"/>
  <c r="N57" i="20"/>
  <c r="R57" i="20"/>
  <c r="Q67" i="20"/>
  <c r="R67" i="20"/>
  <c r="N67" i="20"/>
  <c r="N112" i="20"/>
  <c r="Q112" i="20"/>
  <c r="R112" i="20"/>
  <c r="N113" i="20"/>
  <c r="R113" i="20"/>
  <c r="Q113" i="20"/>
  <c r="R133" i="20"/>
  <c r="Q133" i="20"/>
  <c r="N133" i="20"/>
  <c r="N35" i="20"/>
  <c r="Q35" i="20"/>
  <c r="R35" i="20"/>
  <c r="N90" i="20"/>
  <c r="Q90" i="20"/>
  <c r="R90" i="20"/>
  <c r="R110" i="20"/>
  <c r="N110" i="20"/>
  <c r="N61" i="20"/>
  <c r="R61" i="20"/>
  <c r="Q61" i="20"/>
  <c r="Q89" i="20"/>
  <c r="R89" i="20"/>
  <c r="N89" i="20"/>
  <c r="R40" i="20"/>
  <c r="N40" i="20"/>
  <c r="Q40" i="20"/>
  <c r="N58" i="20"/>
  <c r="Q58" i="20"/>
  <c r="R58" i="20"/>
  <c r="N99" i="20"/>
  <c r="R99" i="20"/>
  <c r="Q99" i="20"/>
  <c r="N122" i="20"/>
  <c r="R122" i="20"/>
  <c r="Q122" i="20"/>
  <c r="R124" i="20"/>
  <c r="N124" i="20"/>
  <c r="Q124" i="20"/>
  <c r="N121" i="20"/>
  <c r="Q121" i="20"/>
  <c r="R121" i="20"/>
  <c r="N97" i="20"/>
  <c r="R97" i="20"/>
  <c r="Q97" i="20"/>
  <c r="N123" i="20"/>
  <c r="R123" i="20"/>
  <c r="N85" i="20"/>
  <c r="R85" i="20"/>
  <c r="Q85" i="20"/>
  <c r="N91" i="20"/>
  <c r="Q91" i="20"/>
  <c r="R91" i="20"/>
  <c r="N68" i="20"/>
  <c r="Q68" i="20"/>
  <c r="R68" i="20"/>
  <c r="Q37" i="20"/>
  <c r="N37" i="20"/>
  <c r="R37" i="20"/>
  <c r="N52" i="20"/>
  <c r="R52" i="20"/>
  <c r="Q52" i="20"/>
  <c r="R80" i="20"/>
  <c r="N80" i="20"/>
  <c r="N44" i="20"/>
  <c r="R44" i="20"/>
  <c r="Q44" i="20"/>
  <c r="N39" i="20"/>
  <c r="R39" i="20"/>
  <c r="N60" i="20"/>
  <c r="R60" i="20"/>
  <c r="Q60" i="20"/>
  <c r="Q73" i="20"/>
  <c r="L48" i="12" s="1"/>
  <c r="R48" i="12" s="1"/>
  <c r="N73" i="20"/>
  <c r="I48" i="12" s="1"/>
  <c r="O48" i="12" s="1"/>
  <c r="R73" i="20"/>
  <c r="M48" i="12" s="1"/>
  <c r="S48" i="12" s="1"/>
  <c r="O75" i="20"/>
  <c r="S75" i="20"/>
  <c r="O63" i="20"/>
  <c r="S63" i="20"/>
  <c r="O52" i="20"/>
  <c r="S52" i="20"/>
  <c r="S85" i="20"/>
  <c r="O85" i="20"/>
  <c r="O87" i="20"/>
  <c r="S87" i="20"/>
  <c r="O83" i="20"/>
  <c r="S83" i="20"/>
  <c r="O109" i="20"/>
  <c r="S109" i="20"/>
  <c r="S130" i="20"/>
  <c r="O130" i="20"/>
  <c r="Q80" i="20"/>
  <c r="O80" i="20"/>
  <c r="S80" i="20"/>
  <c r="O91" i="20"/>
  <c r="S91" i="20"/>
  <c r="O38" i="20"/>
  <c r="S38" i="20"/>
  <c r="O128" i="20"/>
  <c r="S128" i="20"/>
  <c r="O101" i="20"/>
  <c r="S101" i="20"/>
  <c r="O59" i="20"/>
  <c r="S59" i="20"/>
  <c r="Q84" i="20"/>
  <c r="O84" i="20"/>
  <c r="S84" i="20"/>
  <c r="O102" i="20"/>
  <c r="S102" i="20"/>
  <c r="O51" i="20"/>
  <c r="S51" i="20"/>
  <c r="O129" i="20"/>
  <c r="S129" i="20"/>
  <c r="O74" i="20"/>
  <c r="S74" i="20"/>
  <c r="S104" i="20"/>
  <c r="O104" i="20"/>
  <c r="Q100" i="20"/>
  <c r="S100" i="20"/>
  <c r="O100" i="20"/>
  <c r="S86" i="20"/>
  <c r="O86" i="20"/>
  <c r="O131" i="20"/>
  <c r="S131" i="20"/>
  <c r="S33" i="20"/>
  <c r="O33" i="20"/>
  <c r="O30" i="20"/>
  <c r="S30" i="20"/>
  <c r="O48" i="20"/>
  <c r="S48" i="20"/>
  <c r="Q123" i="20"/>
  <c r="O123" i="20"/>
  <c r="S123" i="20"/>
  <c r="S127" i="20"/>
  <c r="O127" i="20"/>
  <c r="N30" i="19"/>
  <c r="R30" i="19"/>
  <c r="Q30" i="19"/>
  <c r="O30" i="19"/>
  <c r="S30" i="19"/>
  <c r="N63" i="21"/>
  <c r="R63" i="21"/>
  <c r="Q63" i="21"/>
  <c r="N49" i="21"/>
  <c r="R49" i="21"/>
  <c r="Q49" i="21"/>
  <c r="R95" i="21"/>
  <c r="Q95" i="21"/>
  <c r="N95" i="21"/>
  <c r="R104" i="21"/>
  <c r="Q104" i="21"/>
  <c r="N104" i="21"/>
  <c r="N123" i="21"/>
  <c r="R123" i="21"/>
  <c r="Q123" i="21"/>
  <c r="R132" i="21"/>
  <c r="N132" i="21"/>
  <c r="Q132" i="21"/>
  <c r="R75" i="21"/>
  <c r="Q75" i="21"/>
  <c r="N75" i="21"/>
  <c r="N45" i="21"/>
  <c r="Q45" i="21"/>
  <c r="R45" i="21"/>
  <c r="Q73" i="21"/>
  <c r="L56" i="12" s="1"/>
  <c r="R56" i="12" s="1"/>
  <c r="R73" i="21"/>
  <c r="M56" i="12" s="1"/>
  <c r="S56" i="12" s="1"/>
  <c r="N73" i="21"/>
  <c r="I56" i="12" s="1"/>
  <c r="O56" i="12" s="1"/>
  <c r="R124" i="21"/>
  <c r="Q124" i="21"/>
  <c r="N124" i="21"/>
  <c r="N56" i="21"/>
  <c r="Q56" i="21"/>
  <c r="R56" i="21"/>
  <c r="R39" i="21"/>
  <c r="Q39" i="21"/>
  <c r="N39" i="21"/>
  <c r="R48" i="21"/>
  <c r="N48" i="21"/>
  <c r="Q48" i="21"/>
  <c r="Q91" i="21"/>
  <c r="R91" i="21"/>
  <c r="N91" i="21"/>
  <c r="R46" i="21"/>
  <c r="Q46" i="21"/>
  <c r="N46" i="21"/>
  <c r="N129" i="21"/>
  <c r="R129" i="21"/>
  <c r="Q129" i="21"/>
  <c r="Q53" i="21"/>
  <c r="R53" i="21"/>
  <c r="N53" i="21"/>
  <c r="N41" i="21"/>
  <c r="Q41" i="21"/>
  <c r="R41" i="21"/>
  <c r="N125" i="21"/>
  <c r="Q125" i="21"/>
  <c r="R125" i="21"/>
  <c r="N100" i="21"/>
  <c r="R100" i="21"/>
  <c r="Q100" i="21"/>
  <c r="N126" i="21"/>
  <c r="Q126" i="21"/>
  <c r="R126" i="21"/>
  <c r="N84" i="21"/>
  <c r="Q84" i="21"/>
  <c r="R84" i="21"/>
  <c r="R111" i="21"/>
  <c r="N111" i="21"/>
  <c r="Q111" i="21"/>
  <c r="R113" i="21"/>
  <c r="Q113" i="21"/>
  <c r="N113" i="21"/>
  <c r="N114" i="21"/>
  <c r="R114" i="21"/>
  <c r="Q37" i="21"/>
  <c r="S37" i="21"/>
  <c r="O37" i="21"/>
  <c r="O129" i="21"/>
  <c r="S129" i="21"/>
  <c r="O76" i="21"/>
  <c r="S76" i="21"/>
  <c r="O111" i="21"/>
  <c r="S111" i="21"/>
  <c r="O58" i="21"/>
  <c r="S58" i="21"/>
  <c r="O41" i="21"/>
  <c r="S41" i="21"/>
  <c r="S109" i="21"/>
  <c r="O109" i="21"/>
  <c r="S99" i="21"/>
  <c r="O99" i="21"/>
  <c r="S59" i="21"/>
  <c r="O59" i="21"/>
  <c r="S54" i="21"/>
  <c r="O54" i="21"/>
  <c r="S36" i="21"/>
  <c r="O36" i="21"/>
  <c r="O60" i="21"/>
  <c r="S60" i="21"/>
  <c r="O32" i="21"/>
  <c r="S32" i="21"/>
  <c r="S96" i="21"/>
  <c r="O96" i="21"/>
  <c r="S130" i="21"/>
  <c r="O130" i="21"/>
  <c r="O34" i="21"/>
  <c r="S34" i="21"/>
  <c r="S65" i="21"/>
  <c r="O65" i="21"/>
  <c r="Q114" i="21"/>
  <c r="O114" i="21"/>
  <c r="S114" i="21"/>
  <c r="O102" i="21"/>
  <c r="S102" i="21"/>
  <c r="O83" i="21"/>
  <c r="S83" i="21"/>
  <c r="S72" i="21"/>
  <c r="O72" i="21"/>
  <c r="O31" i="21"/>
  <c r="S31" i="21"/>
  <c r="O103" i="21"/>
  <c r="S103" i="21"/>
  <c r="O70" i="21"/>
  <c r="S70" i="21"/>
  <c r="O104" i="21"/>
  <c r="S104" i="21"/>
  <c r="S77" i="21"/>
  <c r="O77" i="21"/>
  <c r="O133" i="21"/>
  <c r="S133" i="21"/>
  <c r="O123" i="21"/>
  <c r="S123" i="21"/>
  <c r="R86" i="9"/>
  <c r="S86" i="9"/>
  <c r="N54" i="20"/>
  <c r="Q54" i="20"/>
  <c r="R54" i="20"/>
  <c r="R55" i="20"/>
  <c r="N55" i="20"/>
  <c r="Q55" i="20"/>
  <c r="R31" i="20"/>
  <c r="N31" i="20"/>
  <c r="Q46" i="20"/>
  <c r="N46" i="20"/>
  <c r="R46" i="20"/>
  <c r="N127" i="20"/>
  <c r="Q127" i="20"/>
  <c r="R127" i="20"/>
  <c r="N105" i="20"/>
  <c r="R105" i="20"/>
  <c r="Q105" i="20"/>
  <c r="R119" i="20"/>
  <c r="N119" i="20"/>
  <c r="Q119" i="20"/>
  <c r="R87" i="20"/>
  <c r="N87" i="20"/>
  <c r="Q87" i="20"/>
  <c r="Q118" i="20"/>
  <c r="N118" i="20"/>
  <c r="R118" i="20"/>
  <c r="Q45" i="20"/>
  <c r="R45" i="20"/>
  <c r="N45" i="20"/>
  <c r="R42" i="20"/>
  <c r="N42" i="20"/>
  <c r="Q42" i="20"/>
  <c r="N115" i="20"/>
  <c r="R115" i="20"/>
  <c r="Q115" i="20"/>
  <c r="N77" i="20"/>
  <c r="R77" i="20"/>
  <c r="Q77" i="20"/>
  <c r="N83" i="20"/>
  <c r="Q83" i="20"/>
  <c r="R83" i="20"/>
  <c r="N131" i="20"/>
  <c r="R131" i="20"/>
  <c r="Q131" i="20"/>
  <c r="N48" i="20"/>
  <c r="Q48" i="20"/>
  <c r="R48" i="20"/>
  <c r="N78" i="20"/>
  <c r="R78" i="20"/>
  <c r="Q78" i="20"/>
  <c r="N98" i="20"/>
  <c r="Q98" i="20"/>
  <c r="R98" i="20"/>
  <c r="N120" i="20"/>
  <c r="R120" i="20"/>
  <c r="Q120" i="20"/>
  <c r="N96" i="20"/>
  <c r="R96" i="20"/>
  <c r="Q96" i="20"/>
  <c r="N51" i="20"/>
  <c r="R51" i="20"/>
  <c r="Q51" i="20"/>
  <c r="N95" i="20"/>
  <c r="Q95" i="20"/>
  <c r="R95" i="20"/>
  <c r="N126" i="20"/>
  <c r="R126" i="20"/>
  <c r="Q126" i="20"/>
  <c r="R88" i="20"/>
  <c r="N88" i="20"/>
  <c r="N64" i="20"/>
  <c r="R64" i="20"/>
  <c r="Q64" i="20"/>
  <c r="N101" i="20"/>
  <c r="R101" i="20"/>
  <c r="Q101" i="20"/>
  <c r="O66" i="20"/>
  <c r="S66" i="20"/>
  <c r="O72" i="20"/>
  <c r="S72" i="20"/>
  <c r="Q57" i="20"/>
  <c r="O57" i="20"/>
  <c r="S57" i="20"/>
  <c r="O44" i="20"/>
  <c r="S44" i="20"/>
  <c r="S43" i="20"/>
  <c r="N19" i="12" s="1"/>
  <c r="T19" i="12" s="1"/>
  <c r="O43" i="20"/>
  <c r="J19" i="12" s="1"/>
  <c r="P19" i="12" s="1"/>
  <c r="O60" i="20"/>
  <c r="S60" i="20"/>
  <c r="O93" i="20"/>
  <c r="S93" i="20"/>
  <c r="O95" i="20"/>
  <c r="S95" i="20"/>
  <c r="S133" i="20"/>
  <c r="O133" i="20"/>
  <c r="O56" i="20"/>
  <c r="S56" i="20"/>
  <c r="O94" i="20"/>
  <c r="S94" i="20"/>
  <c r="O96" i="20"/>
  <c r="S96" i="20"/>
  <c r="S90" i="20"/>
  <c r="O90" i="20"/>
  <c r="O76" i="20"/>
  <c r="S76" i="20"/>
  <c r="O118" i="20"/>
  <c r="S118" i="20"/>
  <c r="O112" i="20"/>
  <c r="S112" i="20"/>
  <c r="S120" i="20"/>
  <c r="O120" i="20"/>
  <c r="O132" i="20"/>
  <c r="S132" i="20"/>
  <c r="O111" i="20"/>
  <c r="S111" i="20"/>
  <c r="O61" i="20"/>
  <c r="S61" i="20"/>
  <c r="S55" i="20"/>
  <c r="O55" i="20"/>
  <c r="O47" i="20"/>
  <c r="S47" i="20"/>
  <c r="O107" i="20"/>
  <c r="S107" i="20"/>
  <c r="N32" i="19"/>
  <c r="R32" i="19"/>
  <c r="Q86" i="21"/>
  <c r="R86" i="21"/>
  <c r="N86" i="21"/>
  <c r="R80" i="21"/>
  <c r="N80" i="21"/>
  <c r="Q80" i="21"/>
  <c r="N71" i="21"/>
  <c r="Q71" i="21"/>
  <c r="R71" i="21"/>
  <c r="R58" i="21"/>
  <c r="Q58" i="21"/>
  <c r="N58" i="21"/>
  <c r="R89" i="21"/>
  <c r="Q89" i="21"/>
  <c r="N89" i="21"/>
  <c r="Q36" i="21"/>
  <c r="N36" i="21"/>
  <c r="R36" i="21"/>
  <c r="R120" i="21"/>
  <c r="Q120" i="21"/>
  <c r="N120" i="21"/>
  <c r="N93" i="21"/>
  <c r="R93" i="21"/>
  <c r="Q93" i="21"/>
  <c r="N81" i="21"/>
  <c r="R81" i="21"/>
  <c r="Q81" i="21"/>
  <c r="R51" i="21"/>
  <c r="Q51" i="21"/>
  <c r="N51" i="21"/>
  <c r="N92" i="21"/>
  <c r="Q92" i="21"/>
  <c r="R92" i="21"/>
  <c r="N94" i="21"/>
  <c r="R94" i="21"/>
  <c r="Q94" i="21"/>
  <c r="Q52" i="21"/>
  <c r="N52" i="21"/>
  <c r="R52" i="21"/>
  <c r="N87" i="21"/>
  <c r="R87" i="21"/>
  <c r="Q87" i="21"/>
  <c r="N115" i="21"/>
  <c r="R115" i="21"/>
  <c r="Q115" i="21"/>
  <c r="Q78" i="21"/>
  <c r="R78" i="21"/>
  <c r="N78" i="21"/>
  <c r="N122" i="21"/>
  <c r="Q122" i="21"/>
  <c r="R122" i="21"/>
  <c r="Q127" i="21"/>
  <c r="R127" i="21"/>
  <c r="N127" i="21"/>
  <c r="R108" i="21"/>
  <c r="Q108" i="21"/>
  <c r="N108" i="21"/>
  <c r="Q77" i="21"/>
  <c r="R77" i="21"/>
  <c r="N77" i="21"/>
  <c r="Q60" i="21"/>
  <c r="N60" i="21"/>
  <c r="R60" i="21"/>
  <c r="N90" i="21"/>
  <c r="Q90" i="21"/>
  <c r="R90" i="21"/>
  <c r="N74" i="21"/>
  <c r="Q74" i="21"/>
  <c r="R74" i="21"/>
  <c r="N103" i="21"/>
  <c r="R103" i="21"/>
  <c r="Q103" i="21"/>
  <c r="N112" i="21"/>
  <c r="Q112" i="21"/>
  <c r="R112" i="21"/>
  <c r="N61" i="21"/>
  <c r="R61" i="21"/>
  <c r="Q61" i="21"/>
  <c r="N62" i="21"/>
  <c r="R62" i="21"/>
  <c r="Q62" i="21"/>
  <c r="N121" i="21"/>
  <c r="R121" i="21"/>
  <c r="Q121" i="21"/>
  <c r="S128" i="21"/>
  <c r="O128" i="21"/>
  <c r="S57" i="21"/>
  <c r="O57" i="21"/>
  <c r="S81" i="21"/>
  <c r="O81" i="21"/>
  <c r="S42" i="21"/>
  <c r="O42" i="21"/>
  <c r="S113" i="21"/>
  <c r="O113" i="21"/>
  <c r="O90" i="21"/>
  <c r="S90" i="21"/>
  <c r="O50" i="21"/>
  <c r="S50" i="21"/>
  <c r="S126" i="21"/>
  <c r="O126" i="21"/>
  <c r="S67" i="21"/>
  <c r="O67" i="21"/>
  <c r="S47" i="21"/>
  <c r="O47" i="21"/>
  <c r="S79" i="21"/>
  <c r="O79" i="21"/>
  <c r="S105" i="21"/>
  <c r="O105" i="21"/>
  <c r="S116" i="21"/>
  <c r="O116" i="21"/>
  <c r="Q40" i="21"/>
  <c r="S40" i="21"/>
  <c r="O40" i="21"/>
  <c r="O101" i="21"/>
  <c r="S101" i="21"/>
  <c r="O92" i="21"/>
  <c r="S92" i="21"/>
  <c r="S56" i="21"/>
  <c r="O56" i="21"/>
  <c r="O115" i="21"/>
  <c r="S115" i="21"/>
  <c r="S108" i="21"/>
  <c r="O108" i="21"/>
  <c r="S118" i="21"/>
  <c r="O118" i="21"/>
  <c r="S53" i="21"/>
  <c r="O53" i="21"/>
  <c r="O48" i="21"/>
  <c r="S48" i="21"/>
  <c r="O124" i="21"/>
  <c r="S124" i="21"/>
  <c r="O89" i="21"/>
  <c r="S89" i="21"/>
  <c r="S61" i="21"/>
  <c r="O61" i="21"/>
  <c r="N123" i="7"/>
  <c r="R51" i="10"/>
  <c r="R108" i="3"/>
  <c r="R75" i="8"/>
  <c r="R62" i="8"/>
  <c r="R79" i="3"/>
  <c r="N59" i="8"/>
  <c r="S118" i="8"/>
  <c r="R74" i="20"/>
  <c r="N74" i="20"/>
  <c r="Q74" i="20"/>
  <c r="N117" i="20"/>
  <c r="R117" i="20"/>
  <c r="Q117" i="20"/>
  <c r="N128" i="20"/>
  <c r="Q128" i="20"/>
  <c r="R128" i="20"/>
  <c r="N82" i="20"/>
  <c r="R82" i="20"/>
  <c r="Q82" i="20"/>
  <c r="N102" i="20"/>
  <c r="Q102" i="20"/>
  <c r="R102" i="20"/>
  <c r="Q69" i="20"/>
  <c r="R69" i="20"/>
  <c r="N69" i="20"/>
  <c r="R84" i="20"/>
  <c r="N84" i="20"/>
  <c r="R33" i="20"/>
  <c r="N33" i="20"/>
  <c r="Q33" i="20"/>
  <c r="N130" i="20"/>
  <c r="R130" i="20"/>
  <c r="Q130" i="20"/>
  <c r="R100" i="20"/>
  <c r="N100" i="20"/>
  <c r="N70" i="20"/>
  <c r="Q70" i="20"/>
  <c r="R70" i="20"/>
  <c r="N93" i="20"/>
  <c r="R93" i="20"/>
  <c r="Q93" i="20"/>
  <c r="N104" i="20"/>
  <c r="R104" i="20"/>
  <c r="Q104" i="20"/>
  <c r="N43" i="20"/>
  <c r="I19" i="12" s="1"/>
  <c r="O19" i="12" s="1"/>
  <c r="Q43" i="20"/>
  <c r="L19" i="12" s="1"/>
  <c r="R19" i="12" s="1"/>
  <c r="R43" i="20"/>
  <c r="M19" i="12" s="1"/>
  <c r="S19" i="12" s="1"/>
  <c r="N63" i="20"/>
  <c r="Q63" i="20"/>
  <c r="R63" i="20"/>
  <c r="N66" i="20"/>
  <c r="R66" i="20"/>
  <c r="Q66" i="20"/>
  <c r="N94" i="20"/>
  <c r="R94" i="20"/>
  <c r="Q94" i="20"/>
  <c r="N114" i="20"/>
  <c r="R114" i="20"/>
  <c r="Q114" i="20"/>
  <c r="R116" i="20"/>
  <c r="N116" i="20"/>
  <c r="R30" i="20"/>
  <c r="Q30" i="20"/>
  <c r="N30" i="20"/>
  <c r="N108" i="20"/>
  <c r="R108" i="20"/>
  <c r="Q108" i="20"/>
  <c r="N38" i="20"/>
  <c r="Q38" i="20"/>
  <c r="R38" i="20"/>
  <c r="Q34" i="20"/>
  <c r="N34" i="20"/>
  <c r="R34" i="20"/>
  <c r="N32" i="20"/>
  <c r="R32" i="20"/>
  <c r="Q32" i="20"/>
  <c r="Q88" i="20"/>
  <c r="S88" i="20"/>
  <c r="O88" i="20"/>
  <c r="O117" i="20"/>
  <c r="S117" i="20"/>
  <c r="O50" i="20"/>
  <c r="S50" i="20"/>
  <c r="O71" i="20"/>
  <c r="S71" i="20"/>
  <c r="O79" i="20"/>
  <c r="S79" i="20"/>
  <c r="O64" i="20"/>
  <c r="S64" i="20"/>
  <c r="O65" i="20"/>
  <c r="S65" i="20"/>
  <c r="O78" i="20"/>
  <c r="S78" i="20"/>
  <c r="Q31" i="20"/>
  <c r="O31" i="20"/>
  <c r="S31" i="20"/>
  <c r="Q39" i="20"/>
  <c r="S39" i="20"/>
  <c r="O39" i="20"/>
  <c r="S122" i="20"/>
  <c r="O122" i="20"/>
  <c r="O105" i="20"/>
  <c r="S105" i="20"/>
  <c r="O35" i="20"/>
  <c r="S35" i="20"/>
  <c r="O99" i="20"/>
  <c r="S99" i="20"/>
  <c r="S97" i="20"/>
  <c r="O97" i="20"/>
  <c r="O40" i="20"/>
  <c r="S40" i="20"/>
  <c r="Q110" i="20"/>
  <c r="S110" i="20"/>
  <c r="O110" i="20"/>
  <c r="O103" i="20"/>
  <c r="S103" i="20"/>
  <c r="O32" i="20"/>
  <c r="S32" i="20"/>
  <c r="O124" i="20"/>
  <c r="S124" i="20"/>
  <c r="O41" i="20"/>
  <c r="S41" i="20"/>
  <c r="O67" i="20"/>
  <c r="S67" i="20"/>
  <c r="O115" i="20"/>
  <c r="S115" i="20"/>
  <c r="S70" i="20"/>
  <c r="O70" i="20"/>
  <c r="S89" i="20"/>
  <c r="O89" i="20"/>
  <c r="O31" i="19"/>
  <c r="S31" i="19"/>
  <c r="N66" i="21"/>
  <c r="Q66" i="21"/>
  <c r="R66" i="21"/>
  <c r="R30" i="21"/>
  <c r="Q30" i="21"/>
  <c r="N30" i="21"/>
  <c r="N83" i="21"/>
  <c r="R83" i="21"/>
  <c r="Q83" i="21"/>
  <c r="Q68" i="21"/>
  <c r="N68" i="21"/>
  <c r="R68" i="21"/>
  <c r="R65" i="21"/>
  <c r="Q65" i="21"/>
  <c r="N65" i="21"/>
  <c r="Q82" i="21"/>
  <c r="R82" i="21"/>
  <c r="N82" i="21"/>
  <c r="R128" i="21"/>
  <c r="Q128" i="21"/>
  <c r="N128" i="21"/>
  <c r="N42" i="21"/>
  <c r="Q42" i="21"/>
  <c r="R42" i="21"/>
  <c r="N69" i="21"/>
  <c r="Q69" i="21"/>
  <c r="R69" i="21"/>
  <c r="R67" i="21"/>
  <c r="Q67" i="21"/>
  <c r="N67" i="21"/>
  <c r="Q88" i="21"/>
  <c r="N88" i="21"/>
  <c r="R88" i="21"/>
  <c r="R102" i="21"/>
  <c r="Q102" i="21"/>
  <c r="N102" i="21"/>
  <c r="Q96" i="21"/>
  <c r="N96" i="21"/>
  <c r="R96" i="21"/>
  <c r="R31" i="21"/>
  <c r="N31" i="21"/>
  <c r="Q31" i="21"/>
  <c r="R130" i="21"/>
  <c r="N130" i="21"/>
  <c r="Q130" i="21"/>
  <c r="N76" i="21"/>
  <c r="Q76" i="21"/>
  <c r="R76" i="21"/>
  <c r="Q72" i="21"/>
  <c r="N72" i="21"/>
  <c r="R72" i="21"/>
  <c r="N37" i="21"/>
  <c r="R37" i="21"/>
  <c r="N107" i="21"/>
  <c r="R107" i="21"/>
  <c r="Q107" i="21"/>
  <c r="Q34" i="21"/>
  <c r="N34" i="21"/>
  <c r="R34" i="21"/>
  <c r="R133" i="21"/>
  <c r="Q133" i="21"/>
  <c r="N133" i="21"/>
  <c r="R85" i="21"/>
  <c r="Q85" i="21"/>
  <c r="N85" i="21"/>
  <c r="N118" i="21"/>
  <c r="R118" i="21"/>
  <c r="Q118" i="21"/>
  <c r="S33" i="21"/>
  <c r="O33" i="21"/>
  <c r="O80" i="21"/>
  <c r="S80" i="21"/>
  <c r="S121" i="21"/>
  <c r="O121" i="21"/>
  <c r="S30" i="21"/>
  <c r="O30" i="21"/>
  <c r="S85" i="21"/>
  <c r="O85" i="21"/>
  <c r="O44" i="21"/>
  <c r="S44" i="21"/>
  <c r="O106" i="21"/>
  <c r="S106" i="21"/>
  <c r="O78" i="21"/>
  <c r="S78" i="21"/>
  <c r="S63" i="21"/>
  <c r="O63" i="21"/>
  <c r="O52" i="21"/>
  <c r="S52" i="21"/>
  <c r="S35" i="21"/>
  <c r="O35" i="21"/>
  <c r="S43" i="21"/>
  <c r="N27" i="12" s="1"/>
  <c r="T27" i="12" s="1"/>
  <c r="O43" i="21"/>
  <c r="J27" i="12" s="1"/>
  <c r="P27" i="12" s="1"/>
  <c r="S97" i="21"/>
  <c r="O97" i="21"/>
  <c r="S46" i="21"/>
  <c r="O46" i="21"/>
  <c r="S94" i="21"/>
  <c r="O94" i="21"/>
  <c r="S93" i="21"/>
  <c r="O93" i="21"/>
  <c r="O66" i="21"/>
  <c r="S66" i="21"/>
  <c r="S45" i="21"/>
  <c r="O45" i="21"/>
  <c r="S55" i="21"/>
  <c r="O55" i="21"/>
  <c r="S62" i="21"/>
  <c r="O62" i="21"/>
  <c r="O100" i="21"/>
  <c r="S100" i="21"/>
  <c r="S117" i="21"/>
  <c r="O117" i="21"/>
  <c r="O107" i="21"/>
  <c r="S107" i="21"/>
  <c r="O51" i="21"/>
  <c r="S51" i="21"/>
  <c r="O112" i="21"/>
  <c r="S112" i="21"/>
  <c r="S73" i="21"/>
  <c r="N56" i="12" s="1"/>
  <c r="T56" i="12" s="1"/>
  <c r="O73" i="21"/>
  <c r="J56" i="12" s="1"/>
  <c r="P56" i="12" s="1"/>
  <c r="O88" i="21"/>
  <c r="S88" i="21"/>
  <c r="O49" i="21"/>
  <c r="S49" i="21"/>
  <c r="O91" i="21"/>
  <c r="S91" i="21"/>
  <c r="S73" i="8"/>
  <c r="N53" i="12" s="1"/>
  <c r="T53" i="12" s="1"/>
  <c r="S51" i="9"/>
  <c r="S16" i="18"/>
  <c r="S111" i="8"/>
  <c r="S54" i="8"/>
  <c r="Q4" i="10"/>
  <c r="Q16" i="18"/>
  <c r="O97" i="7"/>
  <c r="O85" i="10"/>
  <c r="S80" i="9"/>
  <c r="Q63" i="8"/>
  <c r="S59" i="3"/>
  <c r="S47" i="8"/>
  <c r="O123" i="8"/>
  <c r="Q76" i="8"/>
  <c r="S47" i="10"/>
  <c r="O74" i="10"/>
  <c r="S6" i="10"/>
  <c r="Q73" i="9"/>
  <c r="L54" i="12" s="1"/>
  <c r="R54" i="12" s="1"/>
  <c r="S132" i="8"/>
  <c r="S62" i="9"/>
  <c r="S11" i="10"/>
  <c r="S83" i="7"/>
  <c r="Q6" i="10"/>
  <c r="S67" i="3"/>
  <c r="S12" i="10"/>
  <c r="S100" i="7"/>
  <c r="S65" i="10"/>
  <c r="Q117" i="10"/>
  <c r="R93" i="19"/>
  <c r="Q93" i="19"/>
  <c r="N93" i="19"/>
  <c r="N40" i="19"/>
  <c r="R40" i="19"/>
  <c r="Q40" i="19"/>
  <c r="N34" i="19"/>
  <c r="R34" i="19"/>
  <c r="Q34" i="19"/>
  <c r="N97" i="19"/>
  <c r="R97" i="19"/>
  <c r="Q97" i="19"/>
  <c r="N48" i="19"/>
  <c r="Q48" i="19"/>
  <c r="R48" i="19"/>
  <c r="R82" i="19"/>
  <c r="N82" i="19"/>
  <c r="Q82" i="19"/>
  <c r="R98" i="19"/>
  <c r="N98" i="19"/>
  <c r="Q98" i="19"/>
  <c r="Q39" i="19"/>
  <c r="R39" i="19"/>
  <c r="N39" i="19"/>
  <c r="N73" i="19"/>
  <c r="Q73" i="19"/>
  <c r="R73" i="19"/>
  <c r="R124" i="19"/>
  <c r="N124" i="19"/>
  <c r="Q124" i="19"/>
  <c r="N66" i="19"/>
  <c r="Q66" i="19"/>
  <c r="R66" i="19"/>
  <c r="Q61" i="19"/>
  <c r="R61" i="19"/>
  <c r="N61" i="19"/>
  <c r="Q94" i="19"/>
  <c r="N94" i="19"/>
  <c r="R94" i="19"/>
  <c r="N132" i="19"/>
  <c r="Q132" i="19"/>
  <c r="R132" i="19"/>
  <c r="N74" i="19"/>
  <c r="R74" i="19"/>
  <c r="Q74" i="19"/>
  <c r="N69" i="19"/>
  <c r="Q69" i="19"/>
  <c r="R69" i="19"/>
  <c r="N90" i="19"/>
  <c r="R90" i="19"/>
  <c r="Q90" i="19"/>
  <c r="N120" i="19"/>
  <c r="R120" i="19"/>
  <c r="Q120" i="19"/>
  <c r="R42" i="19"/>
  <c r="Q42" i="19"/>
  <c r="N42" i="19"/>
  <c r="R92" i="19"/>
  <c r="N92" i="19"/>
  <c r="Q92" i="19"/>
  <c r="N110" i="19"/>
  <c r="R110" i="19"/>
  <c r="Q110" i="19"/>
  <c r="R133" i="19"/>
  <c r="Q133" i="19"/>
  <c r="N133" i="19"/>
  <c r="Q114" i="19"/>
  <c r="R114" i="19"/>
  <c r="N114" i="19"/>
  <c r="R87" i="19"/>
  <c r="Q87" i="19"/>
  <c r="N87" i="19"/>
  <c r="R44" i="19"/>
  <c r="N44" i="19"/>
  <c r="Q44" i="19"/>
  <c r="S101" i="19"/>
  <c r="O101" i="19"/>
  <c r="S86" i="19"/>
  <c r="O86" i="19"/>
  <c r="O122" i="19"/>
  <c r="S122" i="19"/>
  <c r="O120" i="19"/>
  <c r="S120" i="19"/>
  <c r="O114" i="19"/>
  <c r="S114" i="19"/>
  <c r="S107" i="19"/>
  <c r="O107" i="19"/>
  <c r="O104" i="19"/>
  <c r="S104" i="19"/>
  <c r="S88" i="19"/>
  <c r="O88" i="19"/>
  <c r="O111" i="19"/>
  <c r="S111" i="19"/>
  <c r="S38" i="19"/>
  <c r="O38" i="19"/>
  <c r="O108" i="19"/>
  <c r="S108" i="19"/>
  <c r="S91" i="19"/>
  <c r="O91" i="19"/>
  <c r="S109" i="19"/>
  <c r="O109" i="19"/>
  <c r="S50" i="19"/>
  <c r="O50" i="19"/>
  <c r="O113" i="19"/>
  <c r="S113" i="19"/>
  <c r="O67" i="19"/>
  <c r="S67" i="19"/>
  <c r="O74" i="19"/>
  <c r="S74" i="19"/>
  <c r="S81" i="19"/>
  <c r="O81" i="19"/>
  <c r="S41" i="19"/>
  <c r="O41" i="19"/>
  <c r="S77" i="19"/>
  <c r="O77" i="19"/>
  <c r="O72" i="19"/>
  <c r="S72" i="19"/>
  <c r="S76" i="19"/>
  <c r="O76" i="19"/>
  <c r="O84" i="19"/>
  <c r="S84" i="19"/>
  <c r="S92" i="8"/>
  <c r="Q62" i="8"/>
  <c r="R44" i="3"/>
  <c r="R51" i="3"/>
  <c r="Q109" i="9"/>
  <c r="S122" i="8"/>
  <c r="N103" i="19"/>
  <c r="Q103" i="19"/>
  <c r="R103" i="19"/>
  <c r="Q108" i="19"/>
  <c r="N108" i="19"/>
  <c r="R108" i="19"/>
  <c r="N62" i="19"/>
  <c r="R62" i="19"/>
  <c r="Q62" i="19"/>
  <c r="R112" i="19"/>
  <c r="Q112" i="19"/>
  <c r="N112" i="19"/>
  <c r="R58" i="19"/>
  <c r="N58" i="19"/>
  <c r="Q58" i="19"/>
  <c r="R53" i="19"/>
  <c r="Q53" i="19"/>
  <c r="N53" i="19"/>
  <c r="R115" i="19"/>
  <c r="N115" i="19"/>
  <c r="Q115" i="19"/>
  <c r="R76" i="19"/>
  <c r="N76" i="19"/>
  <c r="Q76" i="19"/>
  <c r="Q50" i="19"/>
  <c r="R50" i="19"/>
  <c r="N50" i="19"/>
  <c r="R45" i="19"/>
  <c r="Q45" i="19"/>
  <c r="N45" i="19"/>
  <c r="R99" i="19"/>
  <c r="N99" i="19"/>
  <c r="Q99" i="19"/>
  <c r="R107" i="19"/>
  <c r="Q107" i="19"/>
  <c r="N107" i="19"/>
  <c r="R84" i="19"/>
  <c r="Q84" i="19"/>
  <c r="N84" i="19"/>
  <c r="Q54" i="19"/>
  <c r="R54" i="19"/>
  <c r="N54" i="19"/>
  <c r="N57" i="19"/>
  <c r="R57" i="19"/>
  <c r="Q57" i="19"/>
  <c r="R95" i="19"/>
  <c r="Q95" i="19"/>
  <c r="N95" i="19"/>
  <c r="R41" i="19"/>
  <c r="N41" i="19"/>
  <c r="Q41" i="19"/>
  <c r="N96" i="19"/>
  <c r="R96" i="19"/>
  <c r="Q96" i="19"/>
  <c r="Q118" i="19"/>
  <c r="R118" i="19"/>
  <c r="N118" i="19"/>
  <c r="Q109" i="19"/>
  <c r="R109" i="19"/>
  <c r="N109" i="19"/>
  <c r="Q52" i="19"/>
  <c r="R52" i="19"/>
  <c r="N52" i="19"/>
  <c r="Q122" i="19"/>
  <c r="R122" i="19"/>
  <c r="N122" i="19"/>
  <c r="N113" i="19"/>
  <c r="Q113" i="19"/>
  <c r="R113" i="19"/>
  <c r="N75" i="19"/>
  <c r="R75" i="19"/>
  <c r="Q75" i="19"/>
  <c r="S93" i="19"/>
  <c r="O93" i="19"/>
  <c r="S42" i="19"/>
  <c r="O42" i="19"/>
  <c r="O106" i="19"/>
  <c r="S106" i="19"/>
  <c r="S117" i="19"/>
  <c r="O117" i="19"/>
  <c r="S105" i="19"/>
  <c r="O105" i="19"/>
  <c r="S115" i="19"/>
  <c r="O115" i="19"/>
  <c r="S102" i="19"/>
  <c r="O102" i="19"/>
  <c r="S79" i="19"/>
  <c r="O79" i="19"/>
  <c r="S126" i="19"/>
  <c r="O126" i="19"/>
  <c r="O100" i="19"/>
  <c r="S100" i="19"/>
  <c r="S55" i="19"/>
  <c r="O55" i="19"/>
  <c r="S132" i="19"/>
  <c r="O132" i="19"/>
  <c r="S103" i="19"/>
  <c r="O103" i="19"/>
  <c r="S63" i="19"/>
  <c r="O63" i="19"/>
  <c r="S53" i="19"/>
  <c r="O53" i="19"/>
  <c r="O87" i="19"/>
  <c r="S87" i="19"/>
  <c r="S59" i="19"/>
  <c r="O59" i="19"/>
  <c r="S66" i="19"/>
  <c r="O66" i="19"/>
  <c r="S73" i="19"/>
  <c r="O73" i="19"/>
  <c r="S69" i="19"/>
  <c r="O69" i="19"/>
  <c r="O33" i="19"/>
  <c r="S33" i="19"/>
  <c r="O48" i="19"/>
  <c r="S48" i="19"/>
  <c r="O36" i="19"/>
  <c r="S36" i="19"/>
  <c r="R67" i="19"/>
  <c r="Q67" i="19"/>
  <c r="N67" i="19"/>
  <c r="Q128" i="19"/>
  <c r="R128" i="19"/>
  <c r="N128" i="19"/>
  <c r="R85" i="19"/>
  <c r="N85" i="19"/>
  <c r="Q85" i="19"/>
  <c r="Q46" i="19"/>
  <c r="R46" i="19"/>
  <c r="N46" i="19"/>
  <c r="Q91" i="19"/>
  <c r="R91" i="19"/>
  <c r="N91" i="19"/>
  <c r="R59" i="19"/>
  <c r="Q59" i="19"/>
  <c r="N59" i="19"/>
  <c r="N63" i="19"/>
  <c r="R63" i="19"/>
  <c r="Q63" i="19"/>
  <c r="N105" i="19"/>
  <c r="R105" i="19"/>
  <c r="Q105" i="19"/>
  <c r="N123" i="19"/>
  <c r="Q123" i="19"/>
  <c r="R123" i="19"/>
  <c r="N68" i="19"/>
  <c r="Q68" i="19"/>
  <c r="R68" i="19"/>
  <c r="N83" i="19"/>
  <c r="R83" i="19"/>
  <c r="Q83" i="19"/>
  <c r="Q37" i="19"/>
  <c r="R37" i="19"/>
  <c r="N37" i="19"/>
  <c r="Q101" i="19"/>
  <c r="R101" i="19"/>
  <c r="N101" i="19"/>
  <c r="N111" i="19"/>
  <c r="R111" i="19"/>
  <c r="Q111" i="19"/>
  <c r="N80" i="19"/>
  <c r="R80" i="19"/>
  <c r="Q80" i="19"/>
  <c r="N55" i="19"/>
  <c r="Q55" i="19"/>
  <c r="R55" i="19"/>
  <c r="R100" i="19"/>
  <c r="Q100" i="19"/>
  <c r="N100" i="19"/>
  <c r="N126" i="19"/>
  <c r="Q126" i="19"/>
  <c r="R126" i="19"/>
  <c r="N117" i="19"/>
  <c r="R117" i="19"/>
  <c r="Q117" i="19"/>
  <c r="Q36" i="19"/>
  <c r="R36" i="19"/>
  <c r="N36" i="19"/>
  <c r="R130" i="19"/>
  <c r="N130" i="19"/>
  <c r="Q130" i="19"/>
  <c r="R121" i="19"/>
  <c r="N121" i="19"/>
  <c r="Q121" i="19"/>
  <c r="Q43" i="19"/>
  <c r="R43" i="19"/>
  <c r="N43" i="19"/>
  <c r="O128" i="19"/>
  <c r="S128" i="19"/>
  <c r="S125" i="19"/>
  <c r="O125" i="19"/>
  <c r="S98" i="19"/>
  <c r="O98" i="19"/>
  <c r="S51" i="19"/>
  <c r="O51" i="19"/>
  <c r="S97" i="19"/>
  <c r="O97" i="19"/>
  <c r="O39" i="19"/>
  <c r="S39" i="19"/>
  <c r="S94" i="19"/>
  <c r="O94" i="19"/>
  <c r="O34" i="19"/>
  <c r="S34" i="19"/>
  <c r="S118" i="19"/>
  <c r="O118" i="19"/>
  <c r="S96" i="19"/>
  <c r="O96" i="19"/>
  <c r="S133" i="19"/>
  <c r="O133" i="19"/>
  <c r="O43" i="19"/>
  <c r="S43" i="19"/>
  <c r="O124" i="19"/>
  <c r="S124" i="19"/>
  <c r="O99" i="19"/>
  <c r="S99" i="19"/>
  <c r="S131" i="19"/>
  <c r="O131" i="19"/>
  <c r="S35" i="19"/>
  <c r="O35" i="19"/>
  <c r="O45" i="19"/>
  <c r="S45" i="19"/>
  <c r="O129" i="19"/>
  <c r="S129" i="19"/>
  <c r="O83" i="19"/>
  <c r="S83" i="19"/>
  <c r="O47" i="19"/>
  <c r="S47" i="19"/>
  <c r="O58" i="19"/>
  <c r="S58" i="19"/>
  <c r="O65" i="19"/>
  <c r="S65" i="19"/>
  <c r="S61" i="19"/>
  <c r="O61" i="19"/>
  <c r="O40" i="19"/>
  <c r="S40" i="19"/>
  <c r="O44" i="19"/>
  <c r="S44" i="19"/>
  <c r="O64" i="19"/>
  <c r="S64" i="19"/>
  <c r="O52" i="19"/>
  <c r="S52" i="19"/>
  <c r="S130" i="9"/>
  <c r="R90" i="7"/>
  <c r="R89" i="10"/>
  <c r="Q65" i="8"/>
  <c r="Q98" i="8"/>
  <c r="R44" i="10"/>
  <c r="N43" i="7"/>
  <c r="Q56" i="8"/>
  <c r="S66" i="8"/>
  <c r="S117" i="9"/>
  <c r="S99" i="8"/>
  <c r="S78" i="8"/>
  <c r="R78" i="8"/>
  <c r="R49" i="3"/>
  <c r="Q75" i="7"/>
  <c r="R65" i="19"/>
  <c r="Q65" i="19"/>
  <c r="N65" i="19"/>
  <c r="Q119" i="19"/>
  <c r="R119" i="19"/>
  <c r="N119" i="19"/>
  <c r="Q72" i="19"/>
  <c r="R72" i="19"/>
  <c r="N72" i="19"/>
  <c r="R70" i="19"/>
  <c r="Q70" i="19"/>
  <c r="N70" i="19"/>
  <c r="Q49" i="19"/>
  <c r="R49" i="19"/>
  <c r="N49" i="19"/>
  <c r="Q131" i="19"/>
  <c r="N131" i="19"/>
  <c r="R131" i="19"/>
  <c r="Q60" i="19"/>
  <c r="N60" i="19"/>
  <c r="R60" i="19"/>
  <c r="N79" i="19"/>
  <c r="R79" i="19"/>
  <c r="Q79" i="19"/>
  <c r="R77" i="19"/>
  <c r="N77" i="19"/>
  <c r="Q77" i="19"/>
  <c r="R56" i="19"/>
  <c r="Q56" i="19"/>
  <c r="N56" i="19"/>
  <c r="N38" i="19"/>
  <c r="R38" i="19"/>
  <c r="Q38" i="19"/>
  <c r="R102" i="19"/>
  <c r="N102" i="19"/>
  <c r="Q102" i="19"/>
  <c r="N78" i="19"/>
  <c r="Q78" i="19"/>
  <c r="R78" i="19"/>
  <c r="Q81" i="19"/>
  <c r="R81" i="19"/>
  <c r="N81" i="19"/>
  <c r="N89" i="19"/>
  <c r="Q89" i="19"/>
  <c r="R89" i="19"/>
  <c r="R116" i="19"/>
  <c r="N116" i="19"/>
  <c r="Q116" i="19"/>
  <c r="R71" i="19"/>
  <c r="Q71" i="19"/>
  <c r="N71" i="19"/>
  <c r="Q86" i="19"/>
  <c r="R86" i="19"/>
  <c r="N86" i="19"/>
  <c r="N51" i="19"/>
  <c r="Q51" i="19"/>
  <c r="R51" i="19"/>
  <c r="R47" i="19"/>
  <c r="Q47" i="19"/>
  <c r="N47" i="19"/>
  <c r="N106" i="19"/>
  <c r="R106" i="19"/>
  <c r="Q106" i="19"/>
  <c r="N127" i="19"/>
  <c r="R127" i="19"/>
  <c r="Q127" i="19"/>
  <c r="N64" i="19"/>
  <c r="R64" i="19"/>
  <c r="Q64" i="19"/>
  <c r="N88" i="19"/>
  <c r="R88" i="19"/>
  <c r="Q88" i="19"/>
  <c r="N104" i="19"/>
  <c r="Q104" i="19"/>
  <c r="R104" i="19"/>
  <c r="Q125" i="19"/>
  <c r="R125" i="19"/>
  <c r="N125" i="19"/>
  <c r="R35" i="19"/>
  <c r="N35" i="19"/>
  <c r="Q35" i="19"/>
  <c r="N129" i="19"/>
  <c r="R129" i="19"/>
  <c r="Q129" i="19"/>
  <c r="O112" i="19"/>
  <c r="S112" i="19"/>
  <c r="S71" i="19"/>
  <c r="O71" i="19"/>
  <c r="S90" i="19"/>
  <c r="O90" i="19"/>
  <c r="S62" i="19"/>
  <c r="O62" i="19"/>
  <c r="S89" i="19"/>
  <c r="O89" i="19"/>
  <c r="S54" i="19"/>
  <c r="O54" i="19"/>
  <c r="O130" i="19"/>
  <c r="S130" i="19"/>
  <c r="S127" i="19"/>
  <c r="O127" i="19"/>
  <c r="S110" i="19"/>
  <c r="O110" i="19"/>
  <c r="O92" i="19"/>
  <c r="S92" i="19"/>
  <c r="S123" i="19"/>
  <c r="O123" i="19"/>
  <c r="S70" i="19"/>
  <c r="O70" i="19"/>
  <c r="O116" i="19"/>
  <c r="S116" i="19"/>
  <c r="S95" i="19"/>
  <c r="O95" i="19"/>
  <c r="O119" i="19"/>
  <c r="S119" i="19"/>
  <c r="S78" i="19"/>
  <c r="O78" i="19"/>
  <c r="O37" i="19"/>
  <c r="S37" i="19"/>
  <c r="O121" i="19"/>
  <c r="S121" i="19"/>
  <c r="S75" i="19"/>
  <c r="O75" i="19"/>
  <c r="S82" i="19"/>
  <c r="O82" i="19"/>
  <c r="O46" i="19"/>
  <c r="S46" i="19"/>
  <c r="O57" i="19"/>
  <c r="S57" i="19"/>
  <c r="S85" i="19"/>
  <c r="O85" i="19"/>
  <c r="O49" i="19"/>
  <c r="S49" i="19"/>
  <c r="S56" i="19"/>
  <c r="O56" i="19"/>
  <c r="O60" i="19"/>
  <c r="S60" i="19"/>
  <c r="S80" i="19"/>
  <c r="O80" i="19"/>
  <c r="O68" i="19"/>
  <c r="S68" i="19"/>
  <c r="Q121" i="14"/>
  <c r="Q26" i="14"/>
  <c r="S11" i="14"/>
  <c r="O20" i="14"/>
  <c r="R131" i="14"/>
  <c r="Q16" i="14"/>
  <c r="Q99" i="14"/>
  <c r="R19" i="18"/>
  <c r="S24" i="18"/>
  <c r="Q21" i="18"/>
  <c r="S7" i="18"/>
  <c r="Q8" i="14"/>
  <c r="Q38" i="14"/>
  <c r="S6" i="18"/>
  <c r="S13" i="18"/>
  <c r="O26" i="18"/>
  <c r="S26" i="18"/>
  <c r="N12" i="18"/>
  <c r="R12" i="18"/>
  <c r="Q12" i="18"/>
  <c r="S30" i="18"/>
  <c r="O30" i="18"/>
  <c r="R14" i="18"/>
  <c r="O9" i="18"/>
  <c r="S9" i="18"/>
  <c r="O27" i="18"/>
  <c r="S27" i="18"/>
  <c r="N29" i="18"/>
  <c r="R29" i="18"/>
  <c r="Q29" i="18"/>
  <c r="R8" i="18"/>
  <c r="N8" i="18"/>
  <c r="Q8" i="18"/>
  <c r="N23" i="18"/>
  <c r="Q23" i="18"/>
  <c r="R23" i="18"/>
  <c r="O29" i="18"/>
  <c r="S29" i="18"/>
  <c r="Q22" i="18"/>
  <c r="R22" i="18"/>
  <c r="N22" i="18"/>
  <c r="Q31" i="18"/>
  <c r="R31" i="18"/>
  <c r="N31" i="18"/>
  <c r="O12" i="18"/>
  <c r="S12" i="18"/>
  <c r="O18" i="18"/>
  <c r="S18" i="18"/>
  <c r="R10" i="18"/>
  <c r="N10" i="18"/>
  <c r="Q10" i="18"/>
  <c r="O28" i="18"/>
  <c r="S28" i="18"/>
  <c r="O19" i="18"/>
  <c r="S19" i="18"/>
  <c r="Q27" i="18"/>
  <c r="N27" i="18"/>
  <c r="R27" i="18"/>
  <c r="R6" i="18"/>
  <c r="R15" i="18"/>
  <c r="S11" i="18"/>
  <c r="R25" i="18"/>
  <c r="Q11" i="14"/>
  <c r="O25" i="18"/>
  <c r="S25" i="18"/>
  <c r="O23" i="18"/>
  <c r="S23" i="18"/>
  <c r="N26" i="18"/>
  <c r="R26" i="18"/>
  <c r="Q26" i="18"/>
  <c r="O14" i="18"/>
  <c r="S14" i="18"/>
  <c r="R30" i="18"/>
  <c r="Q30" i="18"/>
  <c r="N30" i="18"/>
  <c r="O10" i="18"/>
  <c r="S10" i="18"/>
  <c r="N24" i="18"/>
  <c r="Q24" i="18"/>
  <c r="R24" i="18"/>
  <c r="S15" i="18"/>
  <c r="O15" i="18"/>
  <c r="R7" i="18"/>
  <c r="R17" i="18"/>
  <c r="S21" i="18"/>
  <c r="R21" i="18"/>
  <c r="Q13" i="14"/>
  <c r="Q40" i="14"/>
  <c r="O22" i="18"/>
  <c r="S22" i="18"/>
  <c r="R11" i="18"/>
  <c r="N11" i="18"/>
  <c r="Q11" i="18"/>
  <c r="N20" i="18"/>
  <c r="Q20" i="18"/>
  <c r="R20" i="18"/>
  <c r="O17" i="18"/>
  <c r="S17" i="18"/>
  <c r="R9" i="18"/>
  <c r="Q14" i="18"/>
  <c r="Q28" i="18"/>
  <c r="R28" i="18"/>
  <c r="N28" i="18"/>
  <c r="O20" i="18"/>
  <c r="S20" i="18"/>
  <c r="N13" i="18"/>
  <c r="R13" i="18"/>
  <c r="Q13" i="18"/>
  <c r="N18" i="18"/>
  <c r="Q18" i="18"/>
  <c r="R18" i="18"/>
  <c r="O31" i="18"/>
  <c r="S31" i="18"/>
  <c r="Q15" i="18"/>
  <c r="Q25" i="18"/>
  <c r="S84" i="18"/>
  <c r="O84" i="18"/>
  <c r="S100" i="18"/>
  <c r="O100" i="18"/>
  <c r="S91" i="18"/>
  <c r="O91" i="18"/>
  <c r="O55" i="18"/>
  <c r="S55" i="18"/>
  <c r="S118" i="18"/>
  <c r="O118" i="18"/>
  <c r="S66" i="18"/>
  <c r="O66" i="18"/>
  <c r="O108" i="18"/>
  <c r="S108" i="18"/>
  <c r="O47" i="18"/>
  <c r="S47" i="18"/>
  <c r="S128" i="18"/>
  <c r="O128" i="18"/>
  <c r="O130" i="18"/>
  <c r="S130" i="18"/>
  <c r="S72" i="18"/>
  <c r="O72" i="18"/>
  <c r="O59" i="18"/>
  <c r="S59" i="18"/>
  <c r="O34" i="18"/>
  <c r="S34" i="18"/>
  <c r="O76" i="18"/>
  <c r="S76" i="18"/>
  <c r="O61" i="18"/>
  <c r="S61" i="18"/>
  <c r="O73" i="18"/>
  <c r="J50" i="12" s="1"/>
  <c r="P50" i="12" s="1"/>
  <c r="S73" i="18"/>
  <c r="N50" i="12" s="1"/>
  <c r="T50" i="12" s="1"/>
  <c r="O133" i="18"/>
  <c r="S133" i="18"/>
  <c r="S127" i="18"/>
  <c r="O127" i="18"/>
  <c r="S95" i="18"/>
  <c r="O95" i="18"/>
  <c r="S58" i="18"/>
  <c r="O58" i="18"/>
  <c r="O49" i="18"/>
  <c r="S49" i="18"/>
  <c r="O65" i="18"/>
  <c r="S65" i="18"/>
  <c r="O109" i="18"/>
  <c r="S109" i="18"/>
  <c r="O77" i="18"/>
  <c r="S77" i="18"/>
  <c r="O48" i="18"/>
  <c r="S48" i="18"/>
  <c r="N125" i="18"/>
  <c r="R125" i="18"/>
  <c r="Q125" i="18"/>
  <c r="N57" i="18"/>
  <c r="R57" i="18"/>
  <c r="Q57" i="18"/>
  <c r="N123" i="18"/>
  <c r="Q123" i="18"/>
  <c r="R123" i="18"/>
  <c r="R91" i="18"/>
  <c r="Q91" i="18"/>
  <c r="N91" i="18"/>
  <c r="R78" i="18"/>
  <c r="Q78" i="18"/>
  <c r="N78" i="18"/>
  <c r="Q48" i="18"/>
  <c r="N48" i="18"/>
  <c r="R48" i="18"/>
  <c r="R63" i="18"/>
  <c r="N63" i="18"/>
  <c r="Q63" i="18"/>
  <c r="R38" i="18"/>
  <c r="Q38" i="18"/>
  <c r="N38" i="18"/>
  <c r="N59" i="18"/>
  <c r="R59" i="18"/>
  <c r="Q59" i="18"/>
  <c r="N36" i="18"/>
  <c r="R36" i="18"/>
  <c r="Q36" i="18"/>
  <c r="N121" i="18"/>
  <c r="Q121" i="18"/>
  <c r="R121" i="18"/>
  <c r="N133" i="18"/>
  <c r="Q133" i="18"/>
  <c r="R133" i="18"/>
  <c r="N77" i="18"/>
  <c r="R77" i="18"/>
  <c r="Q77" i="18"/>
  <c r="Q103" i="18"/>
  <c r="N103" i="18"/>
  <c r="R103" i="18"/>
  <c r="R120" i="18"/>
  <c r="Q120" i="18"/>
  <c r="N120" i="18"/>
  <c r="N122" i="18"/>
  <c r="Q122" i="18"/>
  <c r="R122" i="18"/>
  <c r="R111" i="18"/>
  <c r="Q111" i="18"/>
  <c r="N111" i="18"/>
  <c r="N80" i="18"/>
  <c r="Q80" i="18"/>
  <c r="R80" i="18"/>
  <c r="Q130" i="18"/>
  <c r="R130" i="18"/>
  <c r="N130" i="18"/>
  <c r="R66" i="18"/>
  <c r="Q66" i="18"/>
  <c r="N66" i="18"/>
  <c r="N92" i="18"/>
  <c r="Q92" i="18"/>
  <c r="R92" i="18"/>
  <c r="R47" i="18"/>
  <c r="Q47" i="18"/>
  <c r="N47" i="18"/>
  <c r="R39" i="18"/>
  <c r="Q39" i="18"/>
  <c r="N39" i="18"/>
  <c r="N76" i="18"/>
  <c r="R76" i="18"/>
  <c r="Q76" i="18"/>
  <c r="R132" i="18"/>
  <c r="N132" i="18"/>
  <c r="Q132" i="18"/>
  <c r="N126" i="18"/>
  <c r="R126" i="18"/>
  <c r="Q126" i="18"/>
  <c r="Q94" i="18"/>
  <c r="N94" i="18"/>
  <c r="R94" i="18"/>
  <c r="S61" i="8"/>
  <c r="Q129" i="8"/>
  <c r="S51" i="8"/>
  <c r="S122" i="10"/>
  <c r="N95" i="8"/>
  <c r="Q88" i="9"/>
  <c r="R58" i="8"/>
  <c r="R129" i="3"/>
  <c r="Q122" i="10"/>
  <c r="Q119" i="8"/>
  <c r="R68" i="14"/>
  <c r="S72" i="14"/>
  <c r="S104" i="14"/>
  <c r="R55" i="14"/>
  <c r="Q66" i="14"/>
  <c r="S104" i="18"/>
  <c r="O104" i="18"/>
  <c r="S88" i="18"/>
  <c r="O88" i="18"/>
  <c r="S101" i="18"/>
  <c r="O101" i="18"/>
  <c r="O71" i="18"/>
  <c r="S71" i="18"/>
  <c r="O115" i="18"/>
  <c r="S115" i="18"/>
  <c r="O39" i="18"/>
  <c r="S39" i="18"/>
  <c r="S102" i="18"/>
  <c r="O102" i="18"/>
  <c r="O121" i="18"/>
  <c r="S121" i="18"/>
  <c r="O51" i="18"/>
  <c r="S51" i="18"/>
  <c r="O131" i="18"/>
  <c r="S131" i="18"/>
  <c r="O81" i="18"/>
  <c r="S81" i="18"/>
  <c r="S112" i="18"/>
  <c r="O112" i="18"/>
  <c r="S114" i="18"/>
  <c r="O114" i="18"/>
  <c r="S64" i="18"/>
  <c r="O64" i="18"/>
  <c r="O70" i="18"/>
  <c r="S70" i="18"/>
  <c r="O122" i="18"/>
  <c r="S122" i="18"/>
  <c r="S68" i="18"/>
  <c r="O68" i="18"/>
  <c r="O54" i="18"/>
  <c r="S54" i="18"/>
  <c r="S56" i="18"/>
  <c r="O56" i="18"/>
  <c r="O125" i="18"/>
  <c r="S125" i="18"/>
  <c r="S119" i="18"/>
  <c r="O119" i="18"/>
  <c r="S87" i="18"/>
  <c r="O87" i="18"/>
  <c r="S79" i="18"/>
  <c r="O79" i="18"/>
  <c r="O45" i="18"/>
  <c r="S45" i="18"/>
  <c r="O93" i="18"/>
  <c r="S93" i="18"/>
  <c r="O78" i="18"/>
  <c r="S78" i="18"/>
  <c r="O44" i="18"/>
  <c r="S44" i="18"/>
  <c r="O57" i="18"/>
  <c r="S57" i="18"/>
  <c r="Q113" i="18"/>
  <c r="R113" i="18"/>
  <c r="N113" i="18"/>
  <c r="R115" i="18"/>
  <c r="N115" i="18"/>
  <c r="Q115" i="18"/>
  <c r="N83" i="18"/>
  <c r="R83" i="18"/>
  <c r="Q83" i="18"/>
  <c r="R58" i="18"/>
  <c r="Q58" i="18"/>
  <c r="N58" i="18"/>
  <c r="R40" i="18"/>
  <c r="N40" i="18"/>
  <c r="Q40" i="18"/>
  <c r="Q105" i="18"/>
  <c r="N105" i="18"/>
  <c r="R105" i="18"/>
  <c r="N84" i="18"/>
  <c r="Q84" i="18"/>
  <c r="R84" i="18"/>
  <c r="R69" i="18"/>
  <c r="N69" i="18"/>
  <c r="Q69" i="18"/>
  <c r="R88" i="18"/>
  <c r="Q88" i="18"/>
  <c r="N88" i="18"/>
  <c r="Q89" i="18"/>
  <c r="N89" i="18"/>
  <c r="R89" i="18"/>
  <c r="R71" i="18"/>
  <c r="Q71" i="18"/>
  <c r="N71" i="18"/>
  <c r="N50" i="18"/>
  <c r="R50" i="18"/>
  <c r="Q50" i="18"/>
  <c r="Q117" i="18"/>
  <c r="N117" i="18"/>
  <c r="R117" i="18"/>
  <c r="N61" i="18"/>
  <c r="R61" i="18"/>
  <c r="Q61" i="18"/>
  <c r="R87" i="18"/>
  <c r="Q87" i="18"/>
  <c r="N87" i="18"/>
  <c r="R96" i="18"/>
  <c r="Q96" i="18"/>
  <c r="N96" i="18"/>
  <c r="N106" i="18"/>
  <c r="R106" i="18"/>
  <c r="Q106" i="18"/>
  <c r="N95" i="18"/>
  <c r="Q95" i="18"/>
  <c r="R95" i="18"/>
  <c r="Q64" i="18"/>
  <c r="N64" i="18"/>
  <c r="R64" i="18"/>
  <c r="Q128" i="18"/>
  <c r="N128" i="18"/>
  <c r="R128" i="18"/>
  <c r="R114" i="18"/>
  <c r="N114" i="18"/>
  <c r="Q114" i="18"/>
  <c r="Q56" i="18"/>
  <c r="N56" i="18"/>
  <c r="R56" i="18"/>
  <c r="N53" i="18"/>
  <c r="R53" i="18"/>
  <c r="Q53" i="18"/>
  <c r="N45" i="18"/>
  <c r="Q45" i="18"/>
  <c r="R45" i="18"/>
  <c r="N37" i="18"/>
  <c r="R37" i="18"/>
  <c r="Q37" i="18"/>
  <c r="R54" i="18"/>
  <c r="Q54" i="18"/>
  <c r="N54" i="18"/>
  <c r="N70" i="18"/>
  <c r="R70" i="18"/>
  <c r="Q70" i="18"/>
  <c r="R124" i="18"/>
  <c r="Q124" i="18"/>
  <c r="N124" i="18"/>
  <c r="Q118" i="18"/>
  <c r="R118" i="18"/>
  <c r="N118" i="18"/>
  <c r="R86" i="18"/>
  <c r="N86" i="18"/>
  <c r="Q86" i="18"/>
  <c r="N119" i="14"/>
  <c r="S124" i="14"/>
  <c r="O32" i="18"/>
  <c r="S32" i="18"/>
  <c r="O116" i="18"/>
  <c r="S116" i="18"/>
  <c r="O132" i="18"/>
  <c r="S132" i="18"/>
  <c r="O43" i="18"/>
  <c r="J21" i="12" s="1"/>
  <c r="P21" i="12" s="1"/>
  <c r="S43" i="18"/>
  <c r="N21" i="12" s="1"/>
  <c r="T21" i="12" s="1"/>
  <c r="O124" i="18"/>
  <c r="S124" i="18"/>
  <c r="S129" i="18"/>
  <c r="O129" i="18"/>
  <c r="O105" i="18"/>
  <c r="S105" i="18"/>
  <c r="O94" i="18"/>
  <c r="S94" i="18"/>
  <c r="O35" i="18"/>
  <c r="S35" i="18"/>
  <c r="O99" i="18"/>
  <c r="S99" i="18"/>
  <c r="O96" i="18"/>
  <c r="S96" i="18"/>
  <c r="O98" i="18"/>
  <c r="S98" i="18"/>
  <c r="O50" i="18"/>
  <c r="S50" i="18"/>
  <c r="S106" i="18"/>
  <c r="O106" i="18"/>
  <c r="O60" i="18"/>
  <c r="S60" i="18"/>
  <c r="O46" i="18"/>
  <c r="S46" i="18"/>
  <c r="O117" i="18"/>
  <c r="S117" i="18"/>
  <c r="S111" i="18"/>
  <c r="O111" i="18"/>
  <c r="S97" i="18"/>
  <c r="O97" i="18"/>
  <c r="S63" i="18"/>
  <c r="O63" i="18"/>
  <c r="O41" i="18"/>
  <c r="S41" i="18"/>
  <c r="O62" i="18"/>
  <c r="S62" i="18"/>
  <c r="O40" i="18"/>
  <c r="S40" i="18"/>
  <c r="S85" i="18"/>
  <c r="O85" i="18"/>
  <c r="Q93" i="18"/>
  <c r="N93" i="18"/>
  <c r="R93" i="18"/>
  <c r="R107" i="18"/>
  <c r="N107" i="18"/>
  <c r="Q107" i="18"/>
  <c r="N67" i="18"/>
  <c r="Q67" i="18"/>
  <c r="R67" i="18"/>
  <c r="Q32" i="18"/>
  <c r="R32" i="18"/>
  <c r="N32" i="18"/>
  <c r="Q73" i="18"/>
  <c r="L50" i="12" s="1"/>
  <c r="R50" i="12" s="1"/>
  <c r="N73" i="18"/>
  <c r="I50" i="12" s="1"/>
  <c r="O50" i="12" s="1"/>
  <c r="R73" i="18"/>
  <c r="M50" i="12" s="1"/>
  <c r="S50" i="12" s="1"/>
  <c r="Q74" i="18"/>
  <c r="N74" i="18"/>
  <c r="R74" i="18"/>
  <c r="N52" i="18"/>
  <c r="Q52" i="18"/>
  <c r="R52" i="18"/>
  <c r="R65" i="18"/>
  <c r="N65" i="18"/>
  <c r="Q65" i="18"/>
  <c r="Q42" i="18"/>
  <c r="R42" i="18"/>
  <c r="N42" i="18"/>
  <c r="R101" i="18"/>
  <c r="Q101" i="18"/>
  <c r="N101" i="18"/>
  <c r="Q55" i="18"/>
  <c r="N55" i="18"/>
  <c r="R55" i="18"/>
  <c r="N90" i="18"/>
  <c r="R90" i="18"/>
  <c r="Q90" i="18"/>
  <c r="N112" i="18"/>
  <c r="R112" i="18"/>
  <c r="Q112" i="18"/>
  <c r="Q98" i="18"/>
  <c r="N98" i="18"/>
  <c r="R98" i="18"/>
  <c r="Q82" i="18"/>
  <c r="R82" i="18"/>
  <c r="N82" i="18"/>
  <c r="Q51" i="18"/>
  <c r="R51" i="18"/>
  <c r="N51" i="18"/>
  <c r="Q43" i="18"/>
  <c r="L21" i="12" s="1"/>
  <c r="R21" i="12" s="1"/>
  <c r="R43" i="18"/>
  <c r="M21" i="12" s="1"/>
  <c r="S21" i="12" s="1"/>
  <c r="N43" i="18"/>
  <c r="I21" i="12" s="1"/>
  <c r="O21" i="12" s="1"/>
  <c r="Q35" i="18"/>
  <c r="R35" i="18"/>
  <c r="N35" i="18"/>
  <c r="N60" i="18"/>
  <c r="Q60" i="18"/>
  <c r="R60" i="18"/>
  <c r="N116" i="18"/>
  <c r="Q116" i="18"/>
  <c r="R116" i="18"/>
  <c r="R110" i="18"/>
  <c r="Q110" i="18"/>
  <c r="N110" i="18"/>
  <c r="R53" i="9"/>
  <c r="P85" i="9"/>
  <c r="Q115" i="8"/>
  <c r="S119" i="8"/>
  <c r="S126" i="9"/>
  <c r="S132" i="9"/>
  <c r="N107" i="3"/>
  <c r="O124" i="9"/>
  <c r="Q90" i="8"/>
  <c r="R130" i="8"/>
  <c r="S125" i="8"/>
  <c r="S103" i="9"/>
  <c r="Q47" i="14"/>
  <c r="S103" i="14"/>
  <c r="Q103" i="14"/>
  <c r="R53" i="14"/>
  <c r="N42" i="14"/>
  <c r="N115" i="14"/>
  <c r="Q119" i="14"/>
  <c r="R120" i="14"/>
  <c r="S90" i="14"/>
  <c r="R95" i="14"/>
  <c r="O110" i="18"/>
  <c r="S110" i="18"/>
  <c r="S120" i="18"/>
  <c r="O120" i="18"/>
  <c r="S123" i="18"/>
  <c r="O123" i="18"/>
  <c r="S92" i="18"/>
  <c r="O92" i="18"/>
  <c r="S82" i="18"/>
  <c r="O82" i="18"/>
  <c r="S126" i="18"/>
  <c r="O126" i="18"/>
  <c r="S86" i="18"/>
  <c r="O86" i="18"/>
  <c r="O107" i="18"/>
  <c r="S107" i="18"/>
  <c r="S113" i="18"/>
  <c r="O113" i="18"/>
  <c r="S69" i="18"/>
  <c r="O69" i="18"/>
  <c r="S80" i="18"/>
  <c r="O80" i="18"/>
  <c r="O42" i="18"/>
  <c r="S42" i="18"/>
  <c r="S90" i="18"/>
  <c r="O90" i="18"/>
  <c r="S75" i="18"/>
  <c r="O75" i="18"/>
  <c r="O38" i="18"/>
  <c r="S38" i="18"/>
  <c r="S103" i="18"/>
  <c r="O103" i="18"/>
  <c r="S74" i="18"/>
  <c r="O74" i="18"/>
  <c r="O53" i="18"/>
  <c r="S53" i="18"/>
  <c r="O37" i="18"/>
  <c r="S37" i="18"/>
  <c r="S89" i="18"/>
  <c r="O89" i="18"/>
  <c r="O67" i="18"/>
  <c r="S67" i="18"/>
  <c r="O52" i="18"/>
  <c r="S52" i="18"/>
  <c r="O36" i="18"/>
  <c r="S36" i="18"/>
  <c r="O83" i="18"/>
  <c r="S83" i="18"/>
  <c r="N109" i="18"/>
  <c r="Q109" i="18"/>
  <c r="R109" i="18"/>
  <c r="N129" i="18"/>
  <c r="R129" i="18"/>
  <c r="Q129" i="18"/>
  <c r="R97" i="18"/>
  <c r="N97" i="18"/>
  <c r="Q97" i="18"/>
  <c r="N81" i="18"/>
  <c r="R81" i="18"/>
  <c r="Q81" i="18"/>
  <c r="N131" i="18"/>
  <c r="R131" i="18"/>
  <c r="Q131" i="18"/>
  <c r="Q99" i="18"/>
  <c r="N99" i="18"/>
  <c r="R99" i="18"/>
  <c r="Q79" i="18"/>
  <c r="N79" i="18"/>
  <c r="R79" i="18"/>
  <c r="Q46" i="18"/>
  <c r="R46" i="18"/>
  <c r="N46" i="18"/>
  <c r="R75" i="18"/>
  <c r="Q75" i="18"/>
  <c r="N75" i="18"/>
  <c r="Q62" i="18"/>
  <c r="R62" i="18"/>
  <c r="N62" i="18"/>
  <c r="N44" i="18"/>
  <c r="R44" i="18"/>
  <c r="Q44" i="18"/>
  <c r="N34" i="18"/>
  <c r="Q34" i="18"/>
  <c r="R34" i="18"/>
  <c r="N85" i="18"/>
  <c r="R85" i="18"/>
  <c r="Q85" i="18"/>
  <c r="R119" i="18"/>
  <c r="Q119" i="18"/>
  <c r="N119" i="18"/>
  <c r="R68" i="18"/>
  <c r="Q68" i="18"/>
  <c r="N68" i="18"/>
  <c r="Q127" i="18"/>
  <c r="N127" i="18"/>
  <c r="R127" i="18"/>
  <c r="Q100" i="18"/>
  <c r="R100" i="18"/>
  <c r="N100" i="18"/>
  <c r="Q72" i="18"/>
  <c r="R72" i="18"/>
  <c r="N72" i="18"/>
  <c r="R108" i="18"/>
  <c r="N108" i="18"/>
  <c r="Q108" i="18"/>
  <c r="N49" i="18"/>
  <c r="R49" i="18"/>
  <c r="Q49" i="18"/>
  <c r="N41" i="18"/>
  <c r="R41" i="18"/>
  <c r="Q41" i="18"/>
  <c r="N33" i="18"/>
  <c r="R33" i="18"/>
  <c r="Q33" i="18"/>
  <c r="N104" i="18"/>
  <c r="Q104" i="18"/>
  <c r="R104" i="18"/>
  <c r="N102" i="18"/>
  <c r="R102" i="18"/>
  <c r="Q102" i="18"/>
  <c r="S93" i="14"/>
  <c r="R11" i="14"/>
  <c r="R90" i="14"/>
  <c r="N53" i="14"/>
  <c r="S74" i="14"/>
  <c r="Q97" i="14"/>
  <c r="O38" i="14"/>
  <c r="Q55" i="14"/>
  <c r="S75" i="14"/>
  <c r="Q57" i="14"/>
  <c r="Q29" i="14"/>
  <c r="N122" i="14"/>
  <c r="Q133" i="14"/>
  <c r="S73" i="14"/>
  <c r="N39" i="12" s="1"/>
  <c r="T39" i="12" s="1"/>
  <c r="N10" i="14"/>
  <c r="R87" i="14"/>
  <c r="Q125" i="14"/>
  <c r="R43" i="14"/>
  <c r="M10" i="12" s="1"/>
  <c r="S10" i="12" s="1"/>
  <c r="S43" i="14"/>
  <c r="N10" i="12" s="1"/>
  <c r="T10" i="12" s="1"/>
  <c r="Q92" i="14"/>
  <c r="Q7" i="14"/>
  <c r="S132" i="14"/>
  <c r="Q104" i="14"/>
  <c r="R132" i="14"/>
  <c r="Q127" i="14"/>
  <c r="Q96" i="14"/>
  <c r="R112" i="14"/>
  <c r="Q56" i="14"/>
  <c r="R124" i="14"/>
  <c r="S16" i="14"/>
  <c r="S7" i="14"/>
  <c r="R122" i="14"/>
  <c r="Q37" i="14"/>
  <c r="Q132" i="14"/>
  <c r="O58" i="14"/>
  <c r="N76" i="14"/>
  <c r="Q86" i="14"/>
  <c r="S29" i="14"/>
  <c r="R105" i="14"/>
  <c r="R9" i="14"/>
  <c r="R46" i="14"/>
  <c r="R81" i="14"/>
  <c r="S66" i="14"/>
  <c r="S81" i="14"/>
  <c r="S47" i="14"/>
  <c r="S111" i="14"/>
  <c r="S13" i="14"/>
  <c r="S19" i="14"/>
  <c r="S57" i="14"/>
  <c r="S53" i="14"/>
  <c r="R37" i="14"/>
  <c r="Q117" i="14"/>
  <c r="S55" i="14"/>
  <c r="S120" i="14"/>
  <c r="R32" i="14"/>
  <c r="S97" i="14"/>
  <c r="Q108" i="14"/>
  <c r="R74" i="14"/>
  <c r="Q27" i="14"/>
  <c r="R13" i="14"/>
  <c r="N89" i="14"/>
  <c r="N60" i="14"/>
  <c r="Q107" i="14"/>
  <c r="S34" i="14"/>
  <c r="Q12" i="14"/>
  <c r="R106" i="14"/>
  <c r="Q34" i="14"/>
  <c r="S54" i="14"/>
  <c r="R72" i="14"/>
  <c r="S50" i="14"/>
  <c r="S102" i="14"/>
  <c r="R50" i="14"/>
  <c r="N47" i="14"/>
  <c r="Q9" i="14"/>
  <c r="S84" i="14"/>
  <c r="N46" i="14"/>
  <c r="Q81" i="14"/>
  <c r="R16" i="14"/>
  <c r="Q32" i="14"/>
  <c r="S33" i="14"/>
  <c r="R125" i="14"/>
  <c r="R126" i="14"/>
  <c r="R41" i="14"/>
  <c r="Q61" i="14"/>
  <c r="S100" i="14"/>
  <c r="S62" i="14"/>
  <c r="S119" i="14"/>
  <c r="Q98" i="14"/>
  <c r="Q14" i="14"/>
  <c r="S27" i="14"/>
  <c r="Q120" i="14"/>
  <c r="Q124" i="14"/>
  <c r="R109" i="14"/>
  <c r="Q77" i="14"/>
  <c r="S68" i="14"/>
  <c r="R116" i="14"/>
  <c r="Q50" i="14"/>
  <c r="S105" i="14"/>
  <c r="Q118" i="14"/>
  <c r="N43" i="14"/>
  <c r="I10" i="12" s="1"/>
  <c r="O10" i="12" s="1"/>
  <c r="S109" i="14"/>
  <c r="S89" i="14"/>
  <c r="R110" i="14"/>
  <c r="R45" i="14"/>
  <c r="R54" i="14"/>
  <c r="R84" i="14"/>
  <c r="S17" i="14"/>
  <c r="Q28" i="14"/>
  <c r="R82" i="14"/>
  <c r="P51" i="14"/>
  <c r="S51" i="14"/>
  <c r="P117" i="14"/>
  <c r="R117" i="14"/>
  <c r="R69" i="14"/>
  <c r="Q69" i="14"/>
  <c r="R57" i="14"/>
  <c r="N57" i="14"/>
  <c r="Q102" i="14"/>
  <c r="R102" i="14"/>
  <c r="P59" i="14"/>
  <c r="R59" i="14"/>
  <c r="P21" i="14"/>
  <c r="S21" i="14"/>
  <c r="P62" i="14"/>
  <c r="R62" i="14"/>
  <c r="P106" i="14"/>
  <c r="S106" i="14"/>
  <c r="P118" i="14"/>
  <c r="S118" i="14"/>
  <c r="P97" i="14"/>
  <c r="R97" i="14"/>
  <c r="P88" i="14"/>
  <c r="R88" i="14"/>
  <c r="P9" i="14"/>
  <c r="S9" i="14"/>
  <c r="P20" i="14"/>
  <c r="R20" i="14"/>
  <c r="N21" i="14"/>
  <c r="Q21" i="14"/>
  <c r="S59" i="14"/>
  <c r="O59" i="14"/>
  <c r="S30" i="14"/>
  <c r="R65" i="14"/>
  <c r="N65" i="14"/>
  <c r="Q112" i="14"/>
  <c r="N112" i="14"/>
  <c r="N58" i="14"/>
  <c r="R58" i="14"/>
  <c r="Q48" i="14"/>
  <c r="N48" i="14"/>
  <c r="R51" i="14"/>
  <c r="N51" i="14"/>
  <c r="S91" i="14"/>
  <c r="R128" i="14"/>
  <c r="N128" i="14"/>
  <c r="P40" i="14"/>
  <c r="R40" i="14"/>
  <c r="P61" i="14"/>
  <c r="S61" i="14"/>
  <c r="P52" i="14"/>
  <c r="S52" i="14"/>
  <c r="N36" i="14"/>
  <c r="R36" i="14"/>
  <c r="R29" i="14"/>
  <c r="N29" i="14"/>
  <c r="Q74" i="14"/>
  <c r="R92" i="14"/>
  <c r="R127" i="14"/>
  <c r="Q126" i="14"/>
  <c r="R89" i="14"/>
  <c r="R7" i="14"/>
  <c r="Q101" i="14"/>
  <c r="Q45" i="14"/>
  <c r="N132" i="14"/>
  <c r="N107" i="14"/>
  <c r="S71" i="14"/>
  <c r="S83" i="14"/>
  <c r="Q76" i="14"/>
  <c r="R38" i="14"/>
  <c r="R35" i="14"/>
  <c r="Q128" i="14"/>
  <c r="S63" i="14"/>
  <c r="S23" i="14"/>
  <c r="O77" i="14"/>
  <c r="S122" i="14"/>
  <c r="S128" i="14"/>
  <c r="S15" i="14"/>
  <c r="N79" i="14"/>
  <c r="Q17" i="14"/>
  <c r="Q65" i="14"/>
  <c r="N44" i="14"/>
  <c r="Q59" i="14"/>
  <c r="R70" i="14"/>
  <c r="Q15" i="14"/>
  <c r="Q33" i="14"/>
  <c r="O91" i="14"/>
  <c r="S78" i="14"/>
  <c r="R22" i="14"/>
  <c r="Q22" i="14"/>
  <c r="Q6" i="14"/>
  <c r="N6" i="14"/>
  <c r="Q75" i="14"/>
  <c r="R75" i="14"/>
  <c r="N78" i="14"/>
  <c r="R78" i="14"/>
  <c r="R100" i="14"/>
  <c r="Q100" i="14"/>
  <c r="Q19" i="14"/>
  <c r="N19" i="14"/>
  <c r="R19" i="14"/>
  <c r="P38" i="14"/>
  <c r="S38" i="14"/>
  <c r="P14" i="14"/>
  <c r="R14" i="14"/>
  <c r="P85" i="14"/>
  <c r="S85" i="14"/>
  <c r="P65" i="14"/>
  <c r="S65" i="14"/>
  <c r="P23" i="14"/>
  <c r="R23" i="14"/>
  <c r="P69" i="14"/>
  <c r="S69" i="14"/>
  <c r="P114" i="14"/>
  <c r="S114" i="14"/>
  <c r="R114" i="14"/>
  <c r="Q18" i="14"/>
  <c r="N18" i="14"/>
  <c r="R118" i="14"/>
  <c r="Q64" i="14"/>
  <c r="N64" i="14"/>
  <c r="Q52" i="14"/>
  <c r="N52" i="14"/>
  <c r="Q94" i="14"/>
  <c r="R94" i="14"/>
  <c r="R91" i="14"/>
  <c r="Q91" i="14"/>
  <c r="R61" i="14"/>
  <c r="N61" i="14"/>
  <c r="O101" i="14"/>
  <c r="S101" i="14"/>
  <c r="O31" i="14"/>
  <c r="S31" i="14"/>
  <c r="Q31" i="14"/>
  <c r="O92" i="14"/>
  <c r="S92" i="14"/>
  <c r="S76" i="14"/>
  <c r="O76" i="14"/>
  <c r="O62" i="14"/>
  <c r="Q62" i="14"/>
  <c r="S130" i="14"/>
  <c r="O130" i="14"/>
  <c r="Q39" i="14"/>
  <c r="O39" i="14"/>
  <c r="Q129" i="14"/>
  <c r="R129" i="14"/>
  <c r="O22" i="14"/>
  <c r="S22" i="14"/>
  <c r="R71" i="14"/>
  <c r="O90" i="14"/>
  <c r="Q90" i="14"/>
  <c r="Q88" i="14"/>
  <c r="O88" i="14"/>
  <c r="N95" i="14"/>
  <c r="Q95" i="14"/>
  <c r="O105" i="14"/>
  <c r="Q105" i="14"/>
  <c r="N93" i="14"/>
  <c r="Q93" i="14"/>
  <c r="S46" i="14"/>
  <c r="O16" i="14"/>
  <c r="S79" i="14"/>
  <c r="S107" i="14"/>
  <c r="S67" i="14"/>
  <c r="S14" i="14"/>
  <c r="S117" i="14"/>
  <c r="S108" i="14"/>
  <c r="N120" i="14"/>
  <c r="R25" i="14"/>
  <c r="R104" i="14"/>
  <c r="R48" i="14"/>
  <c r="R108" i="14"/>
  <c r="N96" i="14"/>
  <c r="Q131" i="14"/>
  <c r="O17" i="14"/>
  <c r="S88" i="14"/>
  <c r="N22" i="14"/>
  <c r="N91" i="14"/>
  <c r="O119" i="14"/>
  <c r="S126" i="14"/>
  <c r="R21" i="14"/>
  <c r="Q58" i="14"/>
  <c r="R113" i="14"/>
  <c r="N100" i="14"/>
  <c r="Q78" i="14"/>
  <c r="R15" i="14"/>
  <c r="Q51" i="14"/>
  <c r="R93" i="14"/>
  <c r="S40" i="14"/>
  <c r="R123" i="14"/>
  <c r="R85" i="14"/>
  <c r="R34" i="14"/>
  <c r="R63" i="14"/>
  <c r="Q73" i="14"/>
  <c r="L39" i="12" s="1"/>
  <c r="R39" i="12" s="1"/>
  <c r="R80" i="14"/>
  <c r="Q23" i="14"/>
  <c r="R27" i="14"/>
  <c r="S28" i="14"/>
  <c r="R44" i="14"/>
  <c r="R130" i="14"/>
  <c r="S24" i="14"/>
  <c r="S121" i="14"/>
  <c r="S116" i="14"/>
  <c r="S60" i="14"/>
  <c r="S35" i="14"/>
  <c r="S42" i="14"/>
  <c r="S110" i="14"/>
  <c r="S95" i="14"/>
  <c r="Q82" i="14"/>
  <c r="Q54" i="14"/>
  <c r="Q70" i="14"/>
  <c r="Q67" i="14"/>
  <c r="R83" i="14"/>
  <c r="Q30" i="14"/>
  <c r="S80" i="14"/>
  <c r="S113" i="14"/>
  <c r="S32" i="14"/>
  <c r="Q72" i="14"/>
  <c r="S36" i="14"/>
  <c r="Q36" i="14"/>
  <c r="S25" i="14"/>
  <c r="Q25" i="14"/>
  <c r="P129" i="14"/>
  <c r="S129" i="14"/>
  <c r="P115" i="14"/>
  <c r="S115" i="14"/>
  <c r="N27" i="14"/>
  <c r="R121" i="14"/>
  <c r="N34" i="14"/>
  <c r="Q83" i="14"/>
  <c r="Q116" i="14"/>
  <c r="R98" i="14"/>
  <c r="S70" i="14"/>
  <c r="O54" i="14"/>
  <c r="S99" i="14"/>
  <c r="S82" i="14"/>
  <c r="S39" i="14"/>
  <c r="S56" i="14"/>
  <c r="Q114" i="14"/>
  <c r="R31" i="14"/>
  <c r="R86" i="14"/>
  <c r="Q43" i="14"/>
  <c r="L10" i="12" s="1"/>
  <c r="R10" i="12" s="1"/>
  <c r="N72" i="14"/>
  <c r="R17" i="14"/>
  <c r="R66" i="14"/>
  <c r="R6" i="14"/>
  <c r="N67" i="14"/>
  <c r="R42" i="14"/>
  <c r="O116" i="14"/>
  <c r="Q85" i="14"/>
  <c r="Q113" i="14"/>
  <c r="Q80" i="14"/>
  <c r="O24" i="14"/>
  <c r="S87" i="14"/>
  <c r="S18" i="14"/>
  <c r="P41" i="14"/>
  <c r="S41" i="14"/>
  <c r="P45" i="14"/>
  <c r="S45" i="14"/>
  <c r="P48" i="14"/>
  <c r="S48" i="14"/>
  <c r="P8" i="14"/>
  <c r="S8" i="14"/>
  <c r="R8" i="14"/>
  <c r="P24" i="14"/>
  <c r="R24" i="14"/>
  <c r="P64" i="14"/>
  <c r="S64" i="14"/>
  <c r="P112" i="14"/>
  <c r="S112" i="14"/>
  <c r="P77" i="14"/>
  <c r="R77" i="14"/>
  <c r="P94" i="14"/>
  <c r="S94" i="14"/>
  <c r="R64" i="14"/>
  <c r="S127" i="14"/>
  <c r="S133" i="14"/>
  <c r="S96" i="14"/>
  <c r="Q109" i="14"/>
  <c r="S77" i="14"/>
  <c r="Q71" i="14"/>
  <c r="P123" i="14"/>
  <c r="S123" i="14"/>
  <c r="P37" i="14"/>
  <c r="S37" i="14"/>
  <c r="R111" i="14"/>
  <c r="P10" i="14"/>
  <c r="S10" i="14"/>
  <c r="R10" i="14"/>
  <c r="P28" i="14"/>
  <c r="R28" i="14"/>
  <c r="P44" i="14"/>
  <c r="S44" i="14"/>
  <c r="Q68" i="14"/>
  <c r="Q60" i="14"/>
  <c r="R133" i="14"/>
  <c r="O82" i="14"/>
  <c r="S98" i="14"/>
  <c r="N130" i="14"/>
  <c r="N63" i="14"/>
  <c r="R96" i="14"/>
  <c r="N87" i="14"/>
  <c r="Q84" i="14"/>
  <c r="S131" i="14"/>
  <c r="Q123" i="14"/>
  <c r="S49" i="14"/>
  <c r="S26" i="14"/>
  <c r="O121" i="14"/>
  <c r="S12" i="14"/>
  <c r="R18" i="14"/>
  <c r="Q49" i="14"/>
  <c r="R67" i="14"/>
  <c r="R30" i="14"/>
  <c r="N73" i="14"/>
  <c r="I39" i="12" s="1"/>
  <c r="O39" i="12" s="1"/>
  <c r="Q24" i="14"/>
  <c r="S6" i="14"/>
  <c r="O35" i="14"/>
  <c r="R99" i="14"/>
  <c r="R39" i="14"/>
  <c r="Q106" i="14"/>
  <c r="Q111" i="14"/>
  <c r="R33" i="14"/>
  <c r="Q110" i="14"/>
  <c r="R56" i="14"/>
  <c r="R26" i="14"/>
  <c r="S20" i="14"/>
  <c r="S125" i="14"/>
  <c r="Q130" i="14"/>
  <c r="Q63" i="14"/>
  <c r="Q35" i="14"/>
  <c r="Q87" i="14"/>
  <c r="N123" i="14"/>
  <c r="R79" i="14"/>
  <c r="N23" i="14"/>
  <c r="R49" i="14"/>
  <c r="R73" i="14"/>
  <c r="M39" i="12" s="1"/>
  <c r="S39" i="12" s="1"/>
  <c r="S86" i="14"/>
  <c r="Q41" i="14"/>
  <c r="R12" i="14"/>
  <c r="R115" i="14"/>
  <c r="N125" i="14"/>
  <c r="R54" i="8"/>
  <c r="S98" i="9"/>
  <c r="S113" i="9"/>
  <c r="R60" i="3"/>
  <c r="R80" i="8"/>
  <c r="R78" i="3"/>
  <c r="R32" i="10"/>
  <c r="S62" i="3"/>
  <c r="Q125" i="8"/>
  <c r="R108" i="9"/>
  <c r="S113" i="8"/>
  <c r="R31" i="3"/>
  <c r="R96" i="3"/>
  <c r="R68" i="8"/>
  <c r="S126" i="8"/>
  <c r="S89" i="8"/>
  <c r="S91" i="9"/>
  <c r="Q90" i="7"/>
  <c r="O76" i="8"/>
  <c r="R81" i="3"/>
  <c r="Q57" i="8"/>
  <c r="R97" i="8"/>
  <c r="S129" i="9"/>
  <c r="Q67" i="3"/>
  <c r="S77" i="8"/>
  <c r="R80" i="3"/>
  <c r="O51" i="8"/>
  <c r="R91" i="9"/>
  <c r="S60" i="8"/>
  <c r="R41" i="3"/>
  <c r="R103" i="3"/>
  <c r="Q113" i="9"/>
  <c r="R56" i="3"/>
  <c r="R62" i="7"/>
  <c r="Q62" i="10"/>
  <c r="R115" i="3"/>
  <c r="R129" i="9"/>
  <c r="Q114" i="8"/>
  <c r="R57" i="10"/>
  <c r="S128" i="8"/>
  <c r="R117" i="3"/>
  <c r="S82" i="8"/>
  <c r="Q84" i="8"/>
  <c r="S67" i="8"/>
  <c r="S65" i="8"/>
  <c r="S63" i="8"/>
  <c r="S110" i="8"/>
  <c r="S123" i="8"/>
  <c r="Q100" i="8"/>
  <c r="R72" i="3"/>
  <c r="R9" i="3"/>
  <c r="R67" i="8"/>
  <c r="R66" i="9"/>
  <c r="O122" i="9"/>
  <c r="Q98" i="9"/>
  <c r="R65" i="8"/>
  <c r="R105" i="10"/>
  <c r="Q67" i="8"/>
  <c r="O93" i="8"/>
  <c r="O45" i="10"/>
  <c r="Q59" i="8"/>
  <c r="S100" i="8"/>
  <c r="R8" i="7"/>
  <c r="R63" i="8"/>
  <c r="R18" i="3"/>
  <c r="R54" i="9"/>
  <c r="R108" i="8"/>
  <c r="R64" i="8"/>
  <c r="N121" i="8"/>
  <c r="R125" i="3"/>
  <c r="R133" i="3"/>
  <c r="R114" i="8"/>
  <c r="N133" i="8"/>
  <c r="S102" i="9"/>
  <c r="R113" i="9"/>
  <c r="S7" i="10"/>
  <c r="Q91" i="9"/>
  <c r="R112" i="3"/>
  <c r="R82" i="9"/>
  <c r="R57" i="8"/>
  <c r="Q115" i="7"/>
  <c r="R89" i="7"/>
  <c r="R84" i="7"/>
  <c r="N129" i="7"/>
  <c r="N50" i="7"/>
  <c r="S104" i="8"/>
  <c r="Q102" i="8"/>
  <c r="N116" i="7"/>
  <c r="Q40" i="10"/>
  <c r="S119" i="9"/>
  <c r="S55" i="9"/>
  <c r="S97" i="8"/>
  <c r="R79" i="9"/>
  <c r="N73" i="3"/>
  <c r="S89" i="9"/>
  <c r="R93" i="9"/>
  <c r="N82" i="3"/>
  <c r="R96" i="8"/>
  <c r="R113" i="8"/>
  <c r="S73" i="9"/>
  <c r="N54" i="12" s="1"/>
  <c r="T54" i="12" s="1"/>
  <c r="O86" i="9"/>
  <c r="R109" i="9"/>
  <c r="Q62" i="9"/>
  <c r="R36" i="3"/>
  <c r="R98" i="3"/>
  <c r="R67" i="3"/>
  <c r="S68" i="9"/>
  <c r="Q123" i="9"/>
  <c r="S73" i="7"/>
  <c r="S107" i="10"/>
  <c r="Q61" i="10"/>
  <c r="R41" i="10"/>
  <c r="S131" i="7"/>
  <c r="R92" i="8"/>
  <c r="S101" i="10"/>
  <c r="S109" i="8"/>
  <c r="S71" i="8"/>
  <c r="O71" i="8"/>
  <c r="S58" i="8"/>
  <c r="P91" i="9"/>
  <c r="O100" i="9"/>
  <c r="S100" i="9"/>
  <c r="N117" i="9"/>
  <c r="Q117" i="9"/>
  <c r="R117" i="9"/>
  <c r="P116" i="8"/>
  <c r="S116" i="8"/>
  <c r="P102" i="8"/>
  <c r="R102" i="8"/>
  <c r="N104" i="8"/>
  <c r="R104" i="8"/>
  <c r="N83" i="8"/>
  <c r="R83" i="8"/>
  <c r="N64" i="9"/>
  <c r="R64" i="9"/>
  <c r="N112" i="9"/>
  <c r="Q112" i="9"/>
  <c r="R112" i="9"/>
  <c r="N69" i="9"/>
  <c r="Q69" i="9"/>
  <c r="R35" i="3"/>
  <c r="N35" i="3"/>
  <c r="N91" i="3"/>
  <c r="R91" i="3"/>
  <c r="N12" i="3"/>
  <c r="R12" i="3"/>
  <c r="N124" i="3"/>
  <c r="R124" i="3"/>
  <c r="Q7" i="7"/>
  <c r="S7" i="7"/>
  <c r="Q104" i="8"/>
  <c r="Q58" i="8"/>
  <c r="R76" i="9"/>
  <c r="N57" i="10"/>
  <c r="R105" i="3"/>
  <c r="S124" i="8"/>
  <c r="S108" i="8"/>
  <c r="S121" i="9"/>
  <c r="R100" i="3"/>
  <c r="Q71" i="8"/>
  <c r="Q119" i="9"/>
  <c r="R47" i="3"/>
  <c r="Q35" i="3"/>
  <c r="S112" i="10"/>
  <c r="O112" i="10"/>
  <c r="O132" i="10"/>
  <c r="S132" i="10"/>
  <c r="P80" i="8"/>
  <c r="S80" i="8"/>
  <c r="P123" i="8"/>
  <c r="R123" i="8"/>
  <c r="N86" i="9"/>
  <c r="Q86" i="9"/>
  <c r="N124" i="9"/>
  <c r="R124" i="9"/>
  <c r="N73" i="9"/>
  <c r="I54" i="12" s="1"/>
  <c r="O54" i="12" s="1"/>
  <c r="R73" i="9"/>
  <c r="M54" i="12" s="1"/>
  <c r="S54" i="12" s="1"/>
  <c r="S70" i="9"/>
  <c r="O70" i="9"/>
  <c r="R87" i="3"/>
  <c r="N87" i="3"/>
  <c r="O25" i="7"/>
  <c r="S25" i="7"/>
  <c r="R10" i="3"/>
  <c r="N40" i="3"/>
  <c r="R40" i="3"/>
  <c r="S125" i="9"/>
  <c r="R125" i="9"/>
  <c r="P125" i="9"/>
  <c r="N84" i="3"/>
  <c r="R84" i="3"/>
  <c r="Q10" i="10"/>
  <c r="O10" i="10"/>
  <c r="O8" i="10"/>
  <c r="S8" i="10"/>
  <c r="O6" i="3"/>
  <c r="S6" i="3"/>
  <c r="Q6" i="3"/>
  <c r="P50" i="9"/>
  <c r="S50" i="9"/>
  <c r="O59" i="9"/>
  <c r="S59" i="9"/>
  <c r="P68" i="8"/>
  <c r="S68" i="8"/>
  <c r="O85" i="8"/>
  <c r="S85" i="8"/>
  <c r="N131" i="9"/>
  <c r="Q131" i="9"/>
  <c r="P97" i="9"/>
  <c r="S97" i="9"/>
  <c r="O83" i="8"/>
  <c r="S83" i="8"/>
  <c r="N89" i="9"/>
  <c r="R89" i="9"/>
  <c r="O53" i="9"/>
  <c r="S53" i="9"/>
  <c r="N87" i="9"/>
  <c r="Q87" i="9"/>
  <c r="R87" i="9"/>
  <c r="O131" i="9"/>
  <c r="S131" i="9"/>
  <c r="N99" i="8"/>
  <c r="R99" i="8"/>
  <c r="S56" i="8"/>
  <c r="O56" i="8"/>
  <c r="R117" i="8"/>
  <c r="R119" i="9"/>
  <c r="R97" i="9"/>
  <c r="R131" i="9"/>
  <c r="O87" i="9"/>
  <c r="S87" i="9"/>
  <c r="P93" i="9"/>
  <c r="S93" i="9"/>
  <c r="N104" i="9"/>
  <c r="R104" i="9"/>
  <c r="O60" i="9"/>
  <c r="S60" i="9"/>
  <c r="P94" i="8"/>
  <c r="R94" i="8"/>
  <c r="N61" i="3"/>
  <c r="R61" i="3"/>
  <c r="O120" i="8"/>
  <c r="S120" i="8"/>
  <c r="R65" i="3"/>
  <c r="N65" i="3"/>
  <c r="S9" i="10"/>
  <c r="Q9" i="10"/>
  <c r="O9" i="10"/>
  <c r="N107" i="9"/>
  <c r="Q107" i="9"/>
  <c r="N133" i="9"/>
  <c r="Q133" i="9"/>
  <c r="O52" i="8"/>
  <c r="Q52" i="8"/>
  <c r="S50" i="8"/>
  <c r="O50" i="8"/>
  <c r="N114" i="9"/>
  <c r="Q114" i="9"/>
  <c r="N72" i="8"/>
  <c r="R72" i="8"/>
  <c r="N55" i="9"/>
  <c r="R55" i="9"/>
  <c r="Q55" i="9"/>
  <c r="N52" i="9"/>
  <c r="R52" i="9"/>
  <c r="P127" i="8"/>
  <c r="R127" i="8"/>
  <c r="P73" i="8"/>
  <c r="K53" i="12" s="1"/>
  <c r="Q53" i="12" s="1"/>
  <c r="R73" i="8"/>
  <c r="M53" i="12" s="1"/>
  <c r="S53" i="12" s="1"/>
  <c r="N48" i="8"/>
  <c r="Q48" i="8"/>
  <c r="R17" i="3"/>
  <c r="R83" i="3"/>
  <c r="Q122" i="8"/>
  <c r="R92" i="9"/>
  <c r="Q83" i="8"/>
  <c r="Q99" i="8"/>
  <c r="O82" i="8"/>
  <c r="R119" i="3"/>
  <c r="S94" i="8"/>
  <c r="Q50" i="8"/>
  <c r="S84" i="9"/>
  <c r="S54" i="9"/>
  <c r="R121" i="8"/>
  <c r="R38" i="3"/>
  <c r="Q52" i="9"/>
  <c r="R114" i="9"/>
  <c r="R64" i="7"/>
  <c r="N64" i="7"/>
  <c r="S127" i="8"/>
  <c r="R51" i="9"/>
  <c r="O89" i="8"/>
  <c r="S5" i="7"/>
  <c r="S92" i="9"/>
  <c r="S121" i="8"/>
  <c r="S96" i="9"/>
  <c r="R116" i="9"/>
  <c r="R48" i="8"/>
  <c r="Q6" i="7"/>
  <c r="N115" i="3"/>
  <c r="S10" i="10"/>
  <c r="Q92" i="9"/>
  <c r="N129" i="9"/>
  <c r="N117" i="3"/>
  <c r="R48" i="3"/>
  <c r="Q97" i="9"/>
  <c r="Q100" i="9"/>
  <c r="Q89" i="9"/>
  <c r="S106" i="9"/>
  <c r="Q51" i="9"/>
  <c r="S75" i="9"/>
  <c r="R85" i="9"/>
  <c r="N85" i="9"/>
  <c r="R77" i="8"/>
  <c r="N88" i="8"/>
  <c r="Q88" i="8"/>
  <c r="R81" i="9"/>
  <c r="N42" i="3"/>
  <c r="R42" i="3"/>
  <c r="N85" i="3"/>
  <c r="R85" i="3"/>
  <c r="Q118" i="7"/>
  <c r="Q53" i="9"/>
  <c r="Q108" i="8"/>
  <c r="Q133" i="7"/>
  <c r="Q10" i="3"/>
  <c r="Q101" i="9"/>
  <c r="S102" i="8"/>
  <c r="R97" i="7"/>
  <c r="N97" i="7"/>
  <c r="N26" i="10"/>
  <c r="R26" i="10"/>
  <c r="P88" i="8"/>
  <c r="S88" i="8"/>
  <c r="N77" i="9"/>
  <c r="R77" i="9"/>
  <c r="Q77" i="9"/>
  <c r="N102" i="9"/>
  <c r="R102" i="9"/>
  <c r="Q102" i="9"/>
  <c r="O56" i="9"/>
  <c r="S56" i="9"/>
  <c r="O61" i="9"/>
  <c r="S61" i="9"/>
  <c r="P98" i="8"/>
  <c r="R98" i="8"/>
  <c r="S98" i="8"/>
  <c r="N30" i="3"/>
  <c r="Q30" i="3"/>
  <c r="R30" i="3"/>
  <c r="O66" i="9"/>
  <c r="Q66" i="9"/>
  <c r="P122" i="8"/>
  <c r="R122" i="8"/>
  <c r="N53" i="3"/>
  <c r="R53" i="3"/>
  <c r="N53" i="8"/>
  <c r="R53" i="8"/>
  <c r="Q53" i="8"/>
  <c r="R112" i="8"/>
  <c r="Q112" i="8"/>
  <c r="P80" i="9"/>
  <c r="R80" i="9"/>
  <c r="N66" i="8"/>
  <c r="R66" i="8"/>
  <c r="Q66" i="8"/>
  <c r="N93" i="3"/>
  <c r="R93" i="3"/>
  <c r="N116" i="3"/>
  <c r="R116" i="3"/>
  <c r="P88" i="9"/>
  <c r="S88" i="9"/>
  <c r="R88" i="9"/>
  <c r="P126" i="9"/>
  <c r="R126" i="9"/>
  <c r="P133" i="9"/>
  <c r="R133" i="9"/>
  <c r="P120" i="9"/>
  <c r="S120" i="9"/>
  <c r="R120" i="9"/>
  <c r="O8" i="7"/>
  <c r="Q8" i="7"/>
  <c r="S8" i="7"/>
  <c r="O93" i="9"/>
  <c r="Q93" i="9"/>
  <c r="R25" i="3"/>
  <c r="N25" i="3"/>
  <c r="N24" i="3"/>
  <c r="R24" i="3"/>
  <c r="N102" i="3"/>
  <c r="R102" i="3"/>
  <c r="Q130" i="8"/>
  <c r="S130" i="8"/>
  <c r="S129" i="8"/>
  <c r="O129" i="8"/>
  <c r="R58" i="3"/>
  <c r="N58" i="3"/>
  <c r="P106" i="8"/>
  <c r="R106" i="8"/>
  <c r="S106" i="8"/>
  <c r="P93" i="8"/>
  <c r="R93" i="8"/>
  <c r="S93" i="8"/>
  <c r="P123" i="9"/>
  <c r="S123" i="9"/>
  <c r="R29" i="3"/>
  <c r="N29" i="3"/>
  <c r="N39" i="3"/>
  <c r="R39" i="3"/>
  <c r="Q50" i="9"/>
  <c r="N50" i="9"/>
  <c r="O81" i="9"/>
  <c r="Q81" i="9"/>
  <c r="P101" i="8"/>
  <c r="S101" i="8"/>
  <c r="O65" i="9"/>
  <c r="S65" i="9"/>
  <c r="P133" i="8"/>
  <c r="S133" i="8"/>
  <c r="R133" i="8"/>
  <c r="N100" i="8"/>
  <c r="R100" i="8"/>
  <c r="N94" i="3"/>
  <c r="R94" i="3"/>
  <c r="N92" i="3"/>
  <c r="R92" i="3"/>
  <c r="P94" i="9"/>
  <c r="S94" i="9"/>
  <c r="N45" i="3"/>
  <c r="R45" i="3"/>
  <c r="N57" i="3"/>
  <c r="R57" i="3"/>
  <c r="N126" i="8"/>
  <c r="R126" i="8"/>
  <c r="N86" i="8"/>
  <c r="Q86" i="8"/>
  <c r="N87" i="8"/>
  <c r="Q87" i="8"/>
  <c r="N128" i="8"/>
  <c r="R128" i="8"/>
  <c r="Q128" i="8"/>
  <c r="R81" i="8"/>
  <c r="N81" i="8"/>
  <c r="Q81" i="8"/>
  <c r="N55" i="3"/>
  <c r="R55" i="3"/>
  <c r="S14" i="10"/>
  <c r="O14" i="10"/>
  <c r="N122" i="3"/>
  <c r="R122" i="3"/>
  <c r="O4" i="3"/>
  <c r="Q4" i="3"/>
  <c r="S4" i="3"/>
  <c r="Q91" i="8"/>
  <c r="O102" i="8"/>
  <c r="R39" i="10"/>
  <c r="O101" i="10"/>
  <c r="S114" i="8"/>
  <c r="O109" i="8"/>
  <c r="S105" i="8"/>
  <c r="O113" i="8"/>
  <c r="S86" i="8"/>
  <c r="Q5" i="10"/>
  <c r="R89" i="3"/>
  <c r="R121" i="10"/>
  <c r="Q55" i="8"/>
  <c r="R75" i="3"/>
  <c r="S66" i="9"/>
  <c r="R94" i="9"/>
  <c r="R28" i="3"/>
  <c r="R130" i="3"/>
  <c r="S133" i="9"/>
  <c r="R86" i="8"/>
  <c r="S63" i="9"/>
  <c r="Q116" i="9"/>
  <c r="Q126" i="9"/>
  <c r="Q94" i="9"/>
  <c r="O66" i="10"/>
  <c r="S66" i="10"/>
  <c r="O107" i="9"/>
  <c r="S107" i="9"/>
  <c r="O74" i="9"/>
  <c r="S74" i="9"/>
  <c r="N121" i="9"/>
  <c r="Q121" i="9"/>
  <c r="R121" i="9"/>
  <c r="N56" i="9"/>
  <c r="Q56" i="9"/>
  <c r="R89" i="8"/>
  <c r="N89" i="8"/>
  <c r="Q89" i="8"/>
  <c r="N110" i="8"/>
  <c r="R110" i="8"/>
  <c r="P128" i="9"/>
  <c r="S128" i="9"/>
  <c r="N101" i="3"/>
  <c r="R101" i="3"/>
  <c r="N125" i="8"/>
  <c r="R125" i="8"/>
  <c r="N21" i="3"/>
  <c r="R21" i="3"/>
  <c r="R54" i="3"/>
  <c r="N54" i="3"/>
  <c r="R59" i="3"/>
  <c r="Q59" i="3"/>
  <c r="O107" i="8"/>
  <c r="Q107" i="8"/>
  <c r="R90" i="3"/>
  <c r="N90" i="3"/>
  <c r="S4" i="7"/>
  <c r="O4" i="7"/>
  <c r="P70" i="8"/>
  <c r="R70" i="8"/>
  <c r="S70" i="8"/>
  <c r="N128" i="9"/>
  <c r="Q128" i="9"/>
  <c r="R128" i="9"/>
  <c r="N46" i="9"/>
  <c r="R46" i="9"/>
  <c r="N96" i="9"/>
  <c r="Q96" i="9"/>
  <c r="R96" i="9"/>
  <c r="O67" i="9"/>
  <c r="S67" i="9"/>
  <c r="O118" i="9"/>
  <c r="S118" i="9"/>
  <c r="N57" i="9"/>
  <c r="R57" i="9"/>
  <c r="N60" i="9"/>
  <c r="Q60" i="9"/>
  <c r="R60" i="9"/>
  <c r="N49" i="9"/>
  <c r="Q49" i="9"/>
  <c r="R49" i="9"/>
  <c r="O95" i="9"/>
  <c r="Q95" i="9"/>
  <c r="S95" i="9"/>
  <c r="S110" i="9"/>
  <c r="O110" i="9"/>
  <c r="P81" i="8"/>
  <c r="S81" i="8"/>
  <c r="N22" i="3"/>
  <c r="R22" i="3"/>
  <c r="N120" i="8"/>
  <c r="R120" i="8"/>
  <c r="Q120" i="8"/>
  <c r="N103" i="8"/>
  <c r="Q103" i="8"/>
  <c r="R127" i="9"/>
  <c r="S127" i="9"/>
  <c r="P127" i="9"/>
  <c r="R109" i="8"/>
  <c r="N109" i="8"/>
  <c r="N105" i="8"/>
  <c r="R105" i="8"/>
  <c r="P71" i="9"/>
  <c r="S71" i="9"/>
  <c r="O24" i="7"/>
  <c r="S24" i="7"/>
  <c r="N61" i="8"/>
  <c r="R61" i="8"/>
  <c r="Q61" i="8"/>
  <c r="N52" i="3"/>
  <c r="R52" i="3"/>
  <c r="N118" i="3"/>
  <c r="R118" i="3"/>
  <c r="P74" i="8"/>
  <c r="S74" i="8"/>
  <c r="O82" i="9"/>
  <c r="Q82" i="9"/>
  <c r="S82" i="9"/>
  <c r="N127" i="9"/>
  <c r="Q127" i="9"/>
  <c r="N103" i="9"/>
  <c r="Q103" i="9"/>
  <c r="R103" i="9"/>
  <c r="Q118" i="9"/>
  <c r="R118" i="9"/>
  <c r="N118" i="9"/>
  <c r="N90" i="9"/>
  <c r="R90" i="9"/>
  <c r="P84" i="8"/>
  <c r="R84" i="8"/>
  <c r="S84" i="8"/>
  <c r="O58" i="9"/>
  <c r="S58" i="9"/>
  <c r="Q76" i="9"/>
  <c r="S76" i="9"/>
  <c r="N106" i="9"/>
  <c r="R106" i="9"/>
  <c r="Q106" i="9"/>
  <c r="R59" i="9"/>
  <c r="N59" i="9"/>
  <c r="Q59" i="9"/>
  <c r="N78" i="9"/>
  <c r="Q78" i="9"/>
  <c r="R78" i="9"/>
  <c r="R34" i="3"/>
  <c r="N34" i="3"/>
  <c r="Q116" i="8"/>
  <c r="R116" i="8"/>
  <c r="N116" i="8"/>
  <c r="N79" i="8"/>
  <c r="R79" i="8"/>
  <c r="N82" i="8"/>
  <c r="R82" i="8"/>
  <c r="Q82" i="8"/>
  <c r="O3" i="7"/>
  <c r="Q3" i="7"/>
  <c r="N71" i="8"/>
  <c r="R71" i="8"/>
  <c r="N88" i="3"/>
  <c r="R88" i="3"/>
  <c r="P98" i="9"/>
  <c r="R98" i="9"/>
  <c r="R124" i="8"/>
  <c r="N124" i="8"/>
  <c r="Q124" i="8"/>
  <c r="O115" i="9"/>
  <c r="S115" i="9"/>
  <c r="N68" i="3"/>
  <c r="R68" i="3"/>
  <c r="O117" i="8"/>
  <c r="S117" i="8"/>
  <c r="S96" i="8"/>
  <c r="Q96" i="8"/>
  <c r="Q92" i="8"/>
  <c r="O92" i="8"/>
  <c r="N46" i="3"/>
  <c r="R46" i="3"/>
  <c r="N23" i="3"/>
  <c r="R23" i="3"/>
  <c r="S46" i="10"/>
  <c r="O46" i="10"/>
  <c r="N8" i="10"/>
  <c r="Q8" i="10"/>
  <c r="N14" i="3"/>
  <c r="R14" i="3"/>
  <c r="Q7" i="10"/>
  <c r="N7" i="10"/>
  <c r="O8" i="3"/>
  <c r="Q8" i="3"/>
  <c r="N107" i="7"/>
  <c r="Q117" i="8"/>
  <c r="Q77" i="8"/>
  <c r="Q127" i="8"/>
  <c r="Q131" i="8"/>
  <c r="S112" i="8"/>
  <c r="Q105" i="8"/>
  <c r="Q126" i="8"/>
  <c r="R104" i="3"/>
  <c r="R50" i="3"/>
  <c r="N129" i="8"/>
  <c r="N77" i="8"/>
  <c r="N96" i="3"/>
  <c r="N112" i="8"/>
  <c r="R76" i="3"/>
  <c r="S104" i="9"/>
  <c r="N59" i="3"/>
  <c r="R132" i="9"/>
  <c r="Q118" i="3"/>
  <c r="Q120" i="3"/>
  <c r="Q75" i="3"/>
  <c r="R101" i="8"/>
  <c r="Q57" i="9"/>
  <c r="S90" i="8"/>
  <c r="S103" i="8"/>
  <c r="Q121" i="10"/>
  <c r="Q57" i="3"/>
  <c r="S90" i="10"/>
  <c r="Q109" i="7"/>
  <c r="Q47" i="7"/>
  <c r="Q66" i="7"/>
  <c r="N113" i="3"/>
  <c r="R113" i="3"/>
  <c r="S124" i="7"/>
  <c r="Q39" i="10"/>
  <c r="R88" i="10"/>
  <c r="R95" i="3"/>
  <c r="R7" i="10"/>
  <c r="Q10" i="7"/>
  <c r="O79" i="9"/>
  <c r="Q79" i="9"/>
  <c r="Q132" i="9"/>
  <c r="S69" i="9"/>
  <c r="R126" i="3"/>
  <c r="Q94" i="8"/>
  <c r="N110" i="9"/>
  <c r="R110" i="9"/>
  <c r="N67" i="9"/>
  <c r="Q67" i="9"/>
  <c r="R67" i="9"/>
  <c r="N74" i="9"/>
  <c r="R74" i="9"/>
  <c r="N115" i="9"/>
  <c r="Q115" i="9"/>
  <c r="N27" i="3"/>
  <c r="R27" i="3"/>
  <c r="R11" i="7"/>
  <c r="R121" i="7"/>
  <c r="R37" i="3"/>
  <c r="N130" i="9"/>
  <c r="Q130" i="9"/>
  <c r="O109" i="9"/>
  <c r="S109" i="9"/>
  <c r="N85" i="8"/>
  <c r="R85" i="8"/>
  <c r="Q85" i="8"/>
  <c r="N97" i="3"/>
  <c r="R97" i="3"/>
  <c r="N7" i="3"/>
  <c r="Q7" i="3"/>
  <c r="N83" i="9"/>
  <c r="R83" i="9"/>
  <c r="N47" i="9"/>
  <c r="Q47" i="9"/>
  <c r="O83" i="9"/>
  <c r="S83" i="9"/>
  <c r="N69" i="8"/>
  <c r="R69" i="8"/>
  <c r="P95" i="8"/>
  <c r="R95" i="8"/>
  <c r="N108" i="9"/>
  <c r="Q108" i="9"/>
  <c r="N120" i="9"/>
  <c r="Q120" i="9"/>
  <c r="Q108" i="7"/>
  <c r="Q105" i="7"/>
  <c r="Q60" i="3"/>
  <c r="Q82" i="7"/>
  <c r="S78" i="9"/>
  <c r="Q110" i="9"/>
  <c r="R115" i="9"/>
  <c r="S108" i="9"/>
  <c r="Q129" i="9"/>
  <c r="Q110" i="8"/>
  <c r="Q113" i="8"/>
  <c r="Q80" i="9"/>
  <c r="Q5" i="3"/>
  <c r="N5" i="3"/>
  <c r="S6" i="7"/>
  <c r="O6" i="7"/>
  <c r="S124" i="10"/>
  <c r="S77" i="10"/>
  <c r="Q60" i="8"/>
  <c r="R33" i="7"/>
  <c r="R72" i="9"/>
  <c r="R101" i="9"/>
  <c r="Q118" i="8"/>
  <c r="Q67" i="10"/>
  <c r="S81" i="9"/>
  <c r="Q130" i="7"/>
  <c r="R121" i="3"/>
  <c r="O88" i="10"/>
  <c r="S54" i="7"/>
  <c r="O90" i="8"/>
  <c r="S131" i="8"/>
  <c r="O107" i="10"/>
  <c r="R102" i="10"/>
  <c r="S82" i="7"/>
  <c r="S115" i="8"/>
  <c r="S127" i="7"/>
  <c r="S73" i="10"/>
  <c r="Q101" i="8"/>
  <c r="O56" i="7"/>
  <c r="S101" i="9"/>
  <c r="S57" i="10"/>
  <c r="Q54" i="8"/>
  <c r="O94" i="8"/>
  <c r="Q106" i="8"/>
  <c r="O103" i="8"/>
  <c r="S116" i="9"/>
  <c r="S57" i="9"/>
  <c r="R71" i="3"/>
  <c r="P108" i="9"/>
  <c r="R69" i="9"/>
  <c r="O129" i="9"/>
  <c r="S79" i="9"/>
  <c r="R107" i="8"/>
  <c r="R70" i="9"/>
  <c r="R128" i="3"/>
  <c r="S64" i="10"/>
  <c r="R131" i="8"/>
  <c r="R48" i="9"/>
  <c r="R69" i="3"/>
  <c r="R88" i="8"/>
  <c r="R33" i="3"/>
  <c r="Q124" i="9"/>
  <c r="R123" i="3"/>
  <c r="Q104" i="9"/>
  <c r="Q90" i="9"/>
  <c r="N60" i="8"/>
  <c r="Q43" i="3"/>
  <c r="R127" i="3"/>
  <c r="R103" i="8"/>
  <c r="Q54" i="9"/>
  <c r="Q84" i="9"/>
  <c r="R118" i="8"/>
  <c r="Q41" i="7"/>
  <c r="Q130" i="10"/>
  <c r="S69" i="3"/>
  <c r="Q39" i="3"/>
  <c r="S113" i="7"/>
  <c r="R122" i="9"/>
  <c r="Q68" i="9"/>
  <c r="Q64" i="9"/>
  <c r="R8" i="3"/>
  <c r="R106" i="3"/>
  <c r="S87" i="8"/>
  <c r="Q111" i="8"/>
  <c r="S72" i="9"/>
  <c r="S60" i="7"/>
  <c r="N55" i="7"/>
  <c r="Q74" i="8"/>
  <c r="R103" i="10"/>
  <c r="R64" i="3"/>
  <c r="R87" i="8"/>
  <c r="S64" i="9"/>
  <c r="R63" i="9"/>
  <c r="R5" i="3"/>
  <c r="P69" i="9"/>
  <c r="Q97" i="8"/>
  <c r="R74" i="3"/>
  <c r="R114" i="3"/>
  <c r="R56" i="9"/>
  <c r="N111" i="8"/>
  <c r="R84" i="9"/>
  <c r="S111" i="9"/>
  <c r="R71" i="9"/>
  <c r="Q70" i="9"/>
  <c r="Q111" i="9"/>
  <c r="Q71" i="9"/>
  <c r="R65" i="9"/>
  <c r="R32" i="3"/>
  <c r="R115" i="8"/>
  <c r="Q48" i="9"/>
  <c r="Q72" i="9"/>
  <c r="R107" i="9"/>
  <c r="R120" i="3"/>
  <c r="Q85" i="9"/>
  <c r="Q92" i="7"/>
  <c r="R111" i="7"/>
  <c r="S122" i="7"/>
  <c r="Q42" i="10"/>
  <c r="Q125" i="9"/>
  <c r="S8" i="3"/>
  <c r="N75" i="9"/>
  <c r="Q75" i="9"/>
  <c r="R92" i="10"/>
  <c r="S16" i="10"/>
  <c r="O73" i="7"/>
  <c r="Q49" i="3"/>
  <c r="R32" i="7"/>
  <c r="Q132" i="8"/>
  <c r="R68" i="9"/>
  <c r="R90" i="8"/>
  <c r="R131" i="3"/>
  <c r="S90" i="9"/>
  <c r="R110" i="3"/>
  <c r="S99" i="9"/>
  <c r="R123" i="9"/>
  <c r="R132" i="8"/>
  <c r="Q61" i="9"/>
  <c r="Q48" i="3"/>
  <c r="N55" i="8"/>
  <c r="R50" i="9"/>
  <c r="Q74" i="9"/>
  <c r="R111" i="9"/>
  <c r="R20" i="3"/>
  <c r="R74" i="8"/>
  <c r="S23" i="10"/>
  <c r="S41" i="10"/>
  <c r="Q63" i="9"/>
  <c r="S88" i="3"/>
  <c r="S36" i="10"/>
  <c r="R23" i="10"/>
  <c r="S47" i="3"/>
  <c r="S123" i="3"/>
  <c r="S62" i="7"/>
  <c r="S77" i="7"/>
  <c r="R61" i="9"/>
  <c r="N99" i="9"/>
  <c r="Q99" i="9"/>
  <c r="Q122" i="9"/>
  <c r="S72" i="10"/>
  <c r="O119" i="10"/>
  <c r="S75" i="10"/>
  <c r="S121" i="10"/>
  <c r="N104" i="10"/>
  <c r="Q95" i="7"/>
  <c r="O59" i="7"/>
  <c r="N41" i="10"/>
  <c r="Q95" i="10"/>
  <c r="Q16" i="7"/>
  <c r="S43" i="10"/>
  <c r="S114" i="10"/>
  <c r="O51" i="10"/>
  <c r="N126" i="10"/>
  <c r="N29" i="10"/>
  <c r="Q126" i="7"/>
  <c r="R40" i="10"/>
  <c r="N122" i="10"/>
  <c r="N76" i="10"/>
  <c r="R78" i="7"/>
  <c r="S49" i="3"/>
  <c r="O48" i="3"/>
  <c r="R48" i="10"/>
  <c r="R117" i="10"/>
  <c r="Q46" i="3"/>
  <c r="R122" i="10"/>
  <c r="Q103" i="10"/>
  <c r="Q120" i="10"/>
  <c r="S29" i="10"/>
  <c r="N75" i="7"/>
  <c r="S128" i="7"/>
  <c r="O67" i="10"/>
  <c r="O72" i="7"/>
  <c r="N109" i="7"/>
  <c r="N65" i="7"/>
  <c r="Q33" i="7"/>
  <c r="O45" i="7"/>
  <c r="N92" i="7"/>
  <c r="S70" i="3"/>
  <c r="S32" i="10"/>
  <c r="S10" i="7"/>
  <c r="S46" i="3"/>
  <c r="Q70" i="3"/>
  <c r="Q96" i="7"/>
  <c r="Q111" i="10"/>
  <c r="Q66" i="10"/>
  <c r="O49" i="7"/>
  <c r="S49" i="7"/>
  <c r="N119" i="7"/>
  <c r="R119" i="7"/>
  <c r="N127" i="7"/>
  <c r="R127" i="7"/>
  <c r="Q125" i="7"/>
  <c r="R125" i="7"/>
  <c r="O86" i="10"/>
  <c r="S86" i="10"/>
  <c r="O120" i="10"/>
  <c r="S120" i="10"/>
  <c r="R53" i="10"/>
  <c r="Q53" i="10"/>
  <c r="S65" i="3"/>
  <c r="Q65" i="3"/>
  <c r="Q55" i="3"/>
  <c r="O55" i="3"/>
  <c r="N20" i="7"/>
  <c r="R20" i="7"/>
  <c r="S68" i="7"/>
  <c r="O68" i="7"/>
  <c r="N79" i="10"/>
  <c r="R79" i="10"/>
  <c r="O38" i="7"/>
  <c r="S38" i="7"/>
  <c r="R82" i="7"/>
  <c r="R56" i="7"/>
  <c r="N89" i="7"/>
  <c r="S110" i="10"/>
  <c r="N22" i="7"/>
  <c r="R22" i="7"/>
  <c r="O106" i="3"/>
  <c r="Q106" i="3"/>
  <c r="S106" i="3"/>
  <c r="S102" i="7"/>
  <c r="O102" i="7"/>
  <c r="O53" i="10"/>
  <c r="S53" i="10"/>
  <c r="R72" i="7"/>
  <c r="Q72" i="7"/>
  <c r="N72" i="7"/>
  <c r="N87" i="7"/>
  <c r="R87" i="7"/>
  <c r="N42" i="7"/>
  <c r="R42" i="7"/>
  <c r="N102" i="7"/>
  <c r="Q102" i="7"/>
  <c r="R53" i="7"/>
  <c r="N53" i="7"/>
  <c r="R98" i="7"/>
  <c r="N98" i="7"/>
  <c r="Q98" i="7"/>
  <c r="S31" i="10"/>
  <c r="Q31" i="10"/>
  <c r="S17" i="10"/>
  <c r="O17" i="10"/>
  <c r="O131" i="10"/>
  <c r="S131" i="10"/>
  <c r="S116" i="7"/>
  <c r="O116" i="7"/>
  <c r="S108" i="7"/>
  <c r="O108" i="7"/>
  <c r="S123" i="7"/>
  <c r="O123" i="7"/>
  <c r="O76" i="7"/>
  <c r="S76" i="7"/>
  <c r="S115" i="7"/>
  <c r="O115" i="7"/>
  <c r="O28" i="7"/>
  <c r="S28" i="7"/>
  <c r="O86" i="7"/>
  <c r="S86" i="7"/>
  <c r="O52" i="7"/>
  <c r="S52" i="7"/>
  <c r="O14" i="7"/>
  <c r="S14" i="7"/>
  <c r="O103" i="7"/>
  <c r="Q103" i="7"/>
  <c r="S103" i="7"/>
  <c r="O36" i="7"/>
  <c r="S36" i="7"/>
  <c r="N112" i="10"/>
  <c r="Q112" i="10"/>
  <c r="R112" i="10"/>
  <c r="N18" i="10"/>
  <c r="R18" i="10"/>
  <c r="R74" i="10"/>
  <c r="Q74" i="10"/>
  <c r="N127" i="10"/>
  <c r="R127" i="10"/>
  <c r="R55" i="10"/>
  <c r="N55" i="10"/>
  <c r="N110" i="10"/>
  <c r="Q110" i="10"/>
  <c r="R110" i="10"/>
  <c r="O105" i="3"/>
  <c r="Q105" i="3"/>
  <c r="S105" i="3"/>
  <c r="O17" i="3"/>
  <c r="Q17" i="3"/>
  <c r="O126" i="3"/>
  <c r="Q126" i="3"/>
  <c r="Q52" i="3"/>
  <c r="O52" i="3"/>
  <c r="S52" i="3"/>
  <c r="O10" i="3"/>
  <c r="S10" i="3"/>
  <c r="O26" i="3"/>
  <c r="S26" i="3"/>
  <c r="Q26" i="3"/>
  <c r="O110" i="3"/>
  <c r="Q110" i="3"/>
  <c r="O11" i="3"/>
  <c r="S11" i="3"/>
  <c r="Q61" i="3"/>
  <c r="S61" i="3"/>
  <c r="O61" i="3"/>
  <c r="O50" i="3"/>
  <c r="Q50" i="3"/>
  <c r="S50" i="3"/>
  <c r="O123" i="3"/>
  <c r="Q123" i="3"/>
  <c r="N132" i="10"/>
  <c r="R132" i="10"/>
  <c r="Q132" i="10"/>
  <c r="N70" i="7"/>
  <c r="O113" i="7"/>
  <c r="R131" i="10"/>
  <c r="N74" i="10"/>
  <c r="S116" i="10"/>
  <c r="S110" i="3"/>
  <c r="S50" i="10"/>
  <c r="S55" i="3"/>
  <c r="S130" i="7"/>
  <c r="O130" i="7"/>
  <c r="O17" i="7"/>
  <c r="S17" i="7"/>
  <c r="N65" i="10"/>
  <c r="R65" i="10"/>
  <c r="O62" i="10"/>
  <c r="S62" i="10"/>
  <c r="R66" i="10"/>
  <c r="Q88" i="10"/>
  <c r="Q65" i="10"/>
  <c r="O131" i="7"/>
  <c r="N31" i="7"/>
  <c r="R21" i="7"/>
  <c r="N25" i="7"/>
  <c r="Q25" i="7"/>
  <c r="N17" i="10"/>
  <c r="R17" i="10"/>
  <c r="O114" i="3"/>
  <c r="S114" i="3"/>
  <c r="Q114" i="3"/>
  <c r="Q21" i="7"/>
  <c r="S58" i="10"/>
  <c r="Q57" i="10"/>
  <c r="Q85" i="7"/>
  <c r="Q79" i="10"/>
  <c r="Q58" i="10"/>
  <c r="O121" i="3"/>
  <c r="Q121" i="3"/>
  <c r="Q57" i="7"/>
  <c r="N57" i="7"/>
  <c r="R57" i="7"/>
  <c r="Q23" i="3"/>
  <c r="O23" i="3"/>
  <c r="S23" i="3"/>
  <c r="O85" i="7"/>
  <c r="S85" i="7"/>
  <c r="O89" i="7"/>
  <c r="S89" i="7"/>
  <c r="R73" i="7"/>
  <c r="N73" i="7"/>
  <c r="Q73" i="7"/>
  <c r="Q39" i="7"/>
  <c r="R39" i="7"/>
  <c r="N48" i="7"/>
  <c r="Q48" i="7"/>
  <c r="R68" i="7"/>
  <c r="Q68" i="7"/>
  <c r="N124" i="7"/>
  <c r="R124" i="7"/>
  <c r="Q18" i="7"/>
  <c r="R18" i="7"/>
  <c r="R54" i="7"/>
  <c r="Q54" i="7"/>
  <c r="N23" i="7"/>
  <c r="Q23" i="7"/>
  <c r="R114" i="7"/>
  <c r="Q114" i="7"/>
  <c r="R13" i="7"/>
  <c r="N13" i="7"/>
  <c r="N9" i="7"/>
  <c r="Q9" i="7"/>
  <c r="N35" i="7"/>
  <c r="R35" i="7"/>
  <c r="N51" i="7"/>
  <c r="R51" i="7"/>
  <c r="S133" i="10"/>
  <c r="O133" i="10"/>
  <c r="O93" i="10"/>
  <c r="S93" i="10"/>
  <c r="O96" i="10"/>
  <c r="S96" i="10"/>
  <c r="O91" i="10"/>
  <c r="S91" i="10"/>
  <c r="Q102" i="10"/>
  <c r="O102" i="10"/>
  <c r="O104" i="10"/>
  <c r="S104" i="10"/>
  <c r="S61" i="10"/>
  <c r="O61" i="10"/>
  <c r="O106" i="10"/>
  <c r="S106" i="10"/>
  <c r="O24" i="10"/>
  <c r="S24" i="10"/>
  <c r="O105" i="10"/>
  <c r="Q105" i="10"/>
  <c r="S105" i="10"/>
  <c r="O84" i="10"/>
  <c r="S84" i="10"/>
  <c r="Q89" i="10"/>
  <c r="S89" i="10"/>
  <c r="O22" i="10"/>
  <c r="S22" i="10"/>
  <c r="O55" i="7"/>
  <c r="S55" i="7"/>
  <c r="S96" i="7"/>
  <c r="O96" i="7"/>
  <c r="Q112" i="7"/>
  <c r="S112" i="7"/>
  <c r="O71" i="7"/>
  <c r="S71" i="7"/>
  <c r="O88" i="7"/>
  <c r="S88" i="7"/>
  <c r="O20" i="7"/>
  <c r="S20" i="7"/>
  <c r="Q20" i="7"/>
  <c r="O53" i="7"/>
  <c r="Q53" i="7"/>
  <c r="O23" i="7"/>
  <c r="S23" i="7"/>
  <c r="O64" i="7"/>
  <c r="S64" i="7"/>
  <c r="O27" i="7"/>
  <c r="S27" i="7"/>
  <c r="O31" i="7"/>
  <c r="Q31" i="7"/>
  <c r="O46" i="7"/>
  <c r="S46" i="7"/>
  <c r="O39" i="7"/>
  <c r="S39" i="7"/>
  <c r="Q127" i="3"/>
  <c r="O127" i="3"/>
  <c r="S127" i="3"/>
  <c r="N50" i="10"/>
  <c r="Q50" i="10"/>
  <c r="R50" i="10"/>
  <c r="N22" i="10"/>
  <c r="R22" i="10"/>
  <c r="Q22" i="10"/>
  <c r="R96" i="10"/>
  <c r="Q96" i="10"/>
  <c r="S61" i="7"/>
  <c r="O61" i="7"/>
  <c r="O118" i="10"/>
  <c r="Q118" i="10"/>
  <c r="S118" i="10"/>
  <c r="R107" i="10"/>
  <c r="Q107" i="10"/>
  <c r="N90" i="10"/>
  <c r="Q90" i="10"/>
  <c r="N70" i="10"/>
  <c r="R70" i="10"/>
  <c r="Q70" i="10"/>
  <c r="N56" i="10"/>
  <c r="R56" i="10"/>
  <c r="R86" i="10"/>
  <c r="Q86" i="10"/>
  <c r="N86" i="10"/>
  <c r="R27" i="10"/>
  <c r="N27" i="10"/>
  <c r="R60" i="10"/>
  <c r="N60" i="10"/>
  <c r="N109" i="10"/>
  <c r="Q109" i="10"/>
  <c r="R109" i="10"/>
  <c r="N14" i="10"/>
  <c r="Q14" i="10"/>
  <c r="N49" i="10"/>
  <c r="R49" i="10"/>
  <c r="N77" i="10"/>
  <c r="Q77" i="10"/>
  <c r="R77" i="10"/>
  <c r="O118" i="3"/>
  <c r="S118" i="3"/>
  <c r="O94" i="3"/>
  <c r="S94" i="3"/>
  <c r="Q94" i="3"/>
  <c r="O51" i="3"/>
  <c r="S51" i="3"/>
  <c r="Q51" i="3"/>
  <c r="S54" i="3"/>
  <c r="O54" i="3"/>
  <c r="Q54" i="3"/>
  <c r="O92" i="3"/>
  <c r="Q92" i="3"/>
  <c r="S92" i="3"/>
  <c r="O132" i="3"/>
  <c r="S132" i="3"/>
  <c r="Q132" i="3"/>
  <c r="O90" i="3"/>
  <c r="Q90" i="3"/>
  <c r="S90" i="3"/>
  <c r="O44" i="3"/>
  <c r="Q44" i="3"/>
  <c r="O37" i="3"/>
  <c r="Q37" i="3"/>
  <c r="S37" i="3"/>
  <c r="O108" i="3"/>
  <c r="Q108" i="3"/>
  <c r="S108" i="3"/>
  <c r="Q85" i="3"/>
  <c r="S85" i="3"/>
  <c r="O85" i="3"/>
  <c r="O116" i="3"/>
  <c r="S116" i="3"/>
  <c r="O24" i="3"/>
  <c r="S24" i="3"/>
  <c r="Q24" i="3"/>
  <c r="O119" i="3"/>
  <c r="Q119" i="3"/>
  <c r="S119" i="3"/>
  <c r="O87" i="3"/>
  <c r="Q87" i="3"/>
  <c r="S87" i="3"/>
  <c r="O72" i="3"/>
  <c r="Q72" i="3"/>
  <c r="O42" i="3"/>
  <c r="Q42" i="3"/>
  <c r="S42" i="3"/>
  <c r="O18" i="3"/>
  <c r="Q18" i="3"/>
  <c r="S18" i="3"/>
  <c r="R93" i="10"/>
  <c r="Q93" i="10"/>
  <c r="N80" i="7"/>
  <c r="Q80" i="7"/>
  <c r="Q59" i="10"/>
  <c r="O59" i="10"/>
  <c r="S81" i="7"/>
  <c r="S42" i="7"/>
  <c r="R103" i="7"/>
  <c r="R130" i="7"/>
  <c r="Q11" i="7"/>
  <c r="O11" i="7"/>
  <c r="R109" i="7"/>
  <c r="R47" i="7"/>
  <c r="N61" i="10"/>
  <c r="R15" i="7"/>
  <c r="S102" i="10"/>
  <c r="R133" i="10"/>
  <c r="N114" i="7"/>
  <c r="Q43" i="7"/>
  <c r="R110" i="7"/>
  <c r="S98" i="10"/>
  <c r="Q29" i="10"/>
  <c r="R67" i="7"/>
  <c r="O112" i="7"/>
  <c r="R52" i="10"/>
  <c r="N68" i="7"/>
  <c r="O89" i="10"/>
  <c r="S80" i="7"/>
  <c r="Q33" i="3"/>
  <c r="S21" i="10"/>
  <c r="R12" i="7"/>
  <c r="S33" i="3"/>
  <c r="O92" i="7"/>
  <c r="O81" i="3"/>
  <c r="Q81" i="3"/>
  <c r="O100" i="10"/>
  <c r="S100" i="10"/>
  <c r="O129" i="3"/>
  <c r="S129" i="3"/>
  <c r="Q129" i="3"/>
  <c r="R128" i="10"/>
  <c r="N128" i="10"/>
  <c r="N28" i="10"/>
  <c r="R28" i="10"/>
  <c r="R69" i="10"/>
  <c r="Q69" i="10"/>
  <c r="S20" i="10"/>
  <c r="O20" i="10"/>
  <c r="S123" i="10"/>
  <c r="O123" i="10"/>
  <c r="Q19" i="7"/>
  <c r="N19" i="7"/>
  <c r="Q34" i="7"/>
  <c r="R34" i="7"/>
  <c r="R88" i="7"/>
  <c r="Q88" i="7"/>
  <c r="R38" i="7"/>
  <c r="Q38" i="7"/>
  <c r="N66" i="7"/>
  <c r="R66" i="7"/>
  <c r="R77" i="7"/>
  <c r="Q77" i="7"/>
  <c r="N101" i="7"/>
  <c r="R101" i="7"/>
  <c r="N91" i="7"/>
  <c r="R91" i="7"/>
  <c r="Q91" i="7"/>
  <c r="N85" i="7"/>
  <c r="R85" i="7"/>
  <c r="N100" i="7"/>
  <c r="R100" i="7"/>
  <c r="Q100" i="7"/>
  <c r="N76" i="7"/>
  <c r="R76" i="7"/>
  <c r="O70" i="10"/>
  <c r="S70" i="10"/>
  <c r="O113" i="10"/>
  <c r="S113" i="10"/>
  <c r="O109" i="10"/>
  <c r="S109" i="10"/>
  <c r="O94" i="10"/>
  <c r="S94" i="10"/>
  <c r="O38" i="10"/>
  <c r="S38" i="10"/>
  <c r="O127" i="10"/>
  <c r="S127" i="10"/>
  <c r="O37" i="10"/>
  <c r="S37" i="10"/>
  <c r="O83" i="10"/>
  <c r="S83" i="10"/>
  <c r="S35" i="10"/>
  <c r="O35" i="10"/>
  <c r="O95" i="10"/>
  <c r="S95" i="10"/>
  <c r="O81" i="10"/>
  <c r="S81" i="10"/>
  <c r="O33" i="10"/>
  <c r="S33" i="10"/>
  <c r="O78" i="10"/>
  <c r="S78" i="10"/>
  <c r="O128" i="10"/>
  <c r="S128" i="10"/>
  <c r="O93" i="7"/>
  <c r="S93" i="7"/>
  <c r="O114" i="7"/>
  <c r="S114" i="7"/>
  <c r="S79" i="7"/>
  <c r="Q79" i="7"/>
  <c r="O9" i="7"/>
  <c r="S9" i="7"/>
  <c r="S126" i="7"/>
  <c r="O126" i="7"/>
  <c r="S47" i="7"/>
  <c r="O47" i="7"/>
  <c r="O66" i="7"/>
  <c r="S66" i="7"/>
  <c r="O74" i="7"/>
  <c r="S74" i="7"/>
  <c r="S26" i="7"/>
  <c r="O26" i="7"/>
  <c r="O75" i="7"/>
  <c r="S75" i="7"/>
  <c r="O29" i="7"/>
  <c r="S29" i="7"/>
  <c r="O30" i="7"/>
  <c r="S30" i="7"/>
  <c r="O19" i="7"/>
  <c r="S19" i="7"/>
  <c r="S65" i="7"/>
  <c r="O65" i="7"/>
  <c r="O57" i="7"/>
  <c r="S57" i="7"/>
  <c r="O94" i="7"/>
  <c r="S94" i="7"/>
  <c r="O68" i="3"/>
  <c r="S68" i="3"/>
  <c r="Q68" i="3"/>
  <c r="N24" i="10"/>
  <c r="R24" i="10"/>
  <c r="Q24" i="10"/>
  <c r="N36" i="10"/>
  <c r="R36" i="10"/>
  <c r="N33" i="10"/>
  <c r="R33" i="10"/>
  <c r="Q33" i="10"/>
  <c r="O21" i="7"/>
  <c r="S21" i="7"/>
  <c r="S125" i="10"/>
  <c r="O125" i="10"/>
  <c r="Q113" i="10"/>
  <c r="R113" i="10"/>
  <c r="N78" i="10"/>
  <c r="Q78" i="10"/>
  <c r="R83" i="10"/>
  <c r="Q83" i="10"/>
  <c r="N42" i="10"/>
  <c r="R42" i="10"/>
  <c r="N119" i="10"/>
  <c r="R119" i="10"/>
  <c r="Q119" i="10"/>
  <c r="N37" i="10"/>
  <c r="Q37" i="10"/>
  <c r="R37" i="10"/>
  <c r="N99" i="10"/>
  <c r="R99" i="10"/>
  <c r="N47" i="10"/>
  <c r="Q47" i="10"/>
  <c r="R47" i="10"/>
  <c r="Q45" i="10"/>
  <c r="N45" i="10"/>
  <c r="R45" i="10"/>
  <c r="N19" i="10"/>
  <c r="R19" i="10"/>
  <c r="O74" i="3"/>
  <c r="Q74" i="3"/>
  <c r="S74" i="3"/>
  <c r="O111" i="3"/>
  <c r="Q111" i="3"/>
  <c r="S111" i="3"/>
  <c r="O84" i="3"/>
  <c r="S84" i="3"/>
  <c r="Q84" i="3"/>
  <c r="O104" i="3"/>
  <c r="Q104" i="3"/>
  <c r="S104" i="3"/>
  <c r="O103" i="3"/>
  <c r="S103" i="3"/>
  <c r="Q103" i="3"/>
  <c r="O63" i="3"/>
  <c r="S63" i="3"/>
  <c r="Q63" i="3"/>
  <c r="O131" i="3"/>
  <c r="S131" i="3"/>
  <c r="Q131" i="3"/>
  <c r="O96" i="3"/>
  <c r="S96" i="3"/>
  <c r="Q96" i="3"/>
  <c r="S91" i="3"/>
  <c r="Q91" i="3"/>
  <c r="O91" i="3"/>
  <c r="S28" i="3"/>
  <c r="Q28" i="3"/>
  <c r="O28" i="3"/>
  <c r="O115" i="3"/>
  <c r="Q115" i="3"/>
  <c r="S115" i="3"/>
  <c r="O98" i="3"/>
  <c r="S98" i="3"/>
  <c r="Q98" i="3"/>
  <c r="O109" i="3"/>
  <c r="Q109" i="3"/>
  <c r="O38" i="3"/>
  <c r="S38" i="3"/>
  <c r="Q38" i="3"/>
  <c r="O107" i="3"/>
  <c r="S107" i="3"/>
  <c r="Q107" i="3"/>
  <c r="O125" i="3"/>
  <c r="Q125" i="3"/>
  <c r="S125" i="3"/>
  <c r="O120" i="3"/>
  <c r="S120" i="3"/>
  <c r="O102" i="3"/>
  <c r="Q102" i="3"/>
  <c r="S102" i="3"/>
  <c r="S30" i="3"/>
  <c r="O30" i="3"/>
  <c r="O117" i="3"/>
  <c r="Q117" i="3"/>
  <c r="S117" i="3"/>
  <c r="S31" i="3"/>
  <c r="O31" i="3"/>
  <c r="Q31" i="3"/>
  <c r="O56" i="3"/>
  <c r="Q56" i="3"/>
  <c r="S56" i="3"/>
  <c r="O36" i="3"/>
  <c r="Q36" i="3"/>
  <c r="S36" i="3"/>
  <c r="O99" i="3"/>
  <c r="S99" i="3"/>
  <c r="Q99" i="3"/>
  <c r="O129" i="10"/>
  <c r="S129" i="10"/>
  <c r="O28" i="10"/>
  <c r="S28" i="10"/>
  <c r="Q38" i="10"/>
  <c r="S79" i="10"/>
  <c r="R14" i="10"/>
  <c r="N40" i="7"/>
  <c r="Q97" i="7"/>
  <c r="Q56" i="7"/>
  <c r="R31" i="10"/>
  <c r="O121" i="10"/>
  <c r="R67" i="10"/>
  <c r="Q101" i="10"/>
  <c r="Q104" i="10"/>
  <c r="N74" i="7"/>
  <c r="R95" i="7"/>
  <c r="Q20" i="10"/>
  <c r="O48" i="7"/>
  <c r="S80" i="10"/>
  <c r="Q76" i="7"/>
  <c r="Q64" i="7"/>
  <c r="N68" i="10"/>
  <c r="N83" i="10"/>
  <c r="Q98" i="10"/>
  <c r="S72" i="3"/>
  <c r="R95" i="10"/>
  <c r="S16" i="7"/>
  <c r="N58" i="10"/>
  <c r="R16" i="7"/>
  <c r="S34" i="7"/>
  <c r="R23" i="7"/>
  <c r="N77" i="7"/>
  <c r="R65" i="7"/>
  <c r="N38" i="7"/>
  <c r="O119" i="7"/>
  <c r="Q55" i="7"/>
  <c r="Q68" i="10"/>
  <c r="R126" i="7"/>
  <c r="N107" i="10"/>
  <c r="S33" i="7"/>
  <c r="S111" i="10"/>
  <c r="N54" i="7"/>
  <c r="Q28" i="10"/>
  <c r="O43" i="7"/>
  <c r="S40" i="10"/>
  <c r="R98" i="10"/>
  <c r="R37" i="7"/>
  <c r="S95" i="7"/>
  <c r="N69" i="10"/>
  <c r="S42" i="10"/>
  <c r="O109" i="7"/>
  <c r="S109" i="3"/>
  <c r="S53" i="7"/>
  <c r="S104" i="7"/>
  <c r="S43" i="3"/>
  <c r="Q116" i="3"/>
  <c r="S18" i="7"/>
  <c r="N39" i="7"/>
  <c r="Q133" i="10"/>
  <c r="Q21" i="10"/>
  <c r="Q46" i="7"/>
  <c r="Q12" i="7"/>
  <c r="Q43" i="10"/>
  <c r="Q73" i="10"/>
  <c r="Q51" i="10"/>
  <c r="Q42" i="7"/>
  <c r="Q48" i="10"/>
  <c r="Q89" i="7"/>
  <c r="Q127" i="10"/>
  <c r="O80" i="3"/>
  <c r="Q80" i="3"/>
  <c r="N133" i="7"/>
  <c r="R133" i="7"/>
  <c r="N116" i="10"/>
  <c r="R116" i="10"/>
  <c r="Q116" i="10"/>
  <c r="R41" i="7"/>
  <c r="N41" i="7"/>
  <c r="R106" i="7"/>
  <c r="Q106" i="7"/>
  <c r="Q94" i="7"/>
  <c r="N94" i="7"/>
  <c r="R94" i="7"/>
  <c r="N118" i="7"/>
  <c r="R118" i="7"/>
  <c r="Q83" i="7"/>
  <c r="R83" i="7"/>
  <c r="Q69" i="7"/>
  <c r="N69" i="7"/>
  <c r="R69" i="7"/>
  <c r="N26" i="7"/>
  <c r="Q26" i="7"/>
  <c r="Q61" i="7"/>
  <c r="R61" i="7"/>
  <c r="R17" i="7"/>
  <c r="Q17" i="7"/>
  <c r="N60" i="7"/>
  <c r="R60" i="7"/>
  <c r="Q60" i="7"/>
  <c r="Q19" i="10"/>
  <c r="O19" i="10"/>
  <c r="S19" i="10"/>
  <c r="S71" i="10"/>
  <c r="O71" i="10"/>
  <c r="S115" i="10"/>
  <c r="O115" i="10"/>
  <c r="O117" i="10"/>
  <c r="S117" i="10"/>
  <c r="O34" i="10"/>
  <c r="S34" i="10"/>
  <c r="Q34" i="10"/>
  <c r="O82" i="10"/>
  <c r="S82" i="10"/>
  <c r="O103" i="10"/>
  <c r="S103" i="10"/>
  <c r="S13" i="7"/>
  <c r="Q13" i="7"/>
  <c r="O35" i="7"/>
  <c r="Q35" i="7"/>
  <c r="S40" i="7"/>
  <c r="Q40" i="7"/>
  <c r="O50" i="7"/>
  <c r="Q50" i="7"/>
  <c r="O69" i="7"/>
  <c r="S69" i="7"/>
  <c r="O120" i="7"/>
  <c r="S120" i="7"/>
  <c r="S129" i="7"/>
  <c r="O129" i="7"/>
  <c r="O125" i="7"/>
  <c r="S125" i="7"/>
  <c r="O112" i="3"/>
  <c r="Q112" i="3"/>
  <c r="R93" i="7"/>
  <c r="Q93" i="7"/>
  <c r="R12" i="10"/>
  <c r="N12" i="10"/>
  <c r="Q106" i="10"/>
  <c r="R106" i="10"/>
  <c r="N106" i="10"/>
  <c r="N91" i="10"/>
  <c r="Q91" i="10"/>
  <c r="Q80" i="10"/>
  <c r="R80" i="10"/>
  <c r="N30" i="10"/>
  <c r="Q30" i="10"/>
  <c r="R85" i="10"/>
  <c r="N85" i="10"/>
  <c r="N120" i="10"/>
  <c r="R120" i="10"/>
  <c r="N54" i="10"/>
  <c r="Q54" i="10"/>
  <c r="R54" i="10"/>
  <c r="Q114" i="10"/>
  <c r="R114" i="10"/>
  <c r="N124" i="10"/>
  <c r="R124" i="10"/>
  <c r="N94" i="10"/>
  <c r="Q94" i="10"/>
  <c r="N16" i="10"/>
  <c r="R16" i="10"/>
  <c r="Q16" i="10"/>
  <c r="N100" i="10"/>
  <c r="R100" i="10"/>
  <c r="O71" i="3"/>
  <c r="S71" i="3"/>
  <c r="O29" i="3"/>
  <c r="S29" i="3"/>
  <c r="Q29" i="3"/>
  <c r="O73" i="3"/>
  <c r="Q73" i="3"/>
  <c r="S73" i="3"/>
  <c r="O53" i="3"/>
  <c r="S53" i="3"/>
  <c r="Q53" i="3"/>
  <c r="O100" i="3"/>
  <c r="S100" i="3"/>
  <c r="O45" i="3"/>
  <c r="Q45" i="3"/>
  <c r="Q93" i="3"/>
  <c r="O93" i="3"/>
  <c r="S93" i="3"/>
  <c r="O64" i="3"/>
  <c r="Q64" i="3"/>
  <c r="S64" i="3"/>
  <c r="S99" i="10"/>
  <c r="Q72" i="10"/>
  <c r="N106" i="7"/>
  <c r="Q116" i="7"/>
  <c r="R43" i="10"/>
  <c r="S121" i="7"/>
  <c r="S45" i="3"/>
  <c r="S133" i="7"/>
  <c r="Q100" i="10"/>
  <c r="R30" i="10"/>
  <c r="N73" i="10"/>
  <c r="Q127" i="7"/>
  <c r="O39" i="10"/>
  <c r="N83" i="7"/>
  <c r="S15" i="7"/>
  <c r="Q60" i="10"/>
  <c r="N61" i="7"/>
  <c r="R72" i="10"/>
  <c r="Q92" i="10"/>
  <c r="Q12" i="10"/>
  <c r="Q121" i="7"/>
  <c r="S99" i="7"/>
  <c r="S90" i="7"/>
  <c r="N17" i="7"/>
  <c r="S50" i="7"/>
  <c r="O40" i="7"/>
  <c r="S122" i="3"/>
  <c r="O65" i="3"/>
  <c r="Q71" i="3"/>
  <c r="Q15" i="7"/>
  <c r="S60" i="10"/>
  <c r="N21" i="10"/>
  <c r="R21" i="10"/>
  <c r="R71" i="10"/>
  <c r="Q71" i="10"/>
  <c r="N71" i="10"/>
  <c r="O56" i="10"/>
  <c r="Q56" i="10"/>
  <c r="S56" i="10"/>
  <c r="S63" i="10"/>
  <c r="O63" i="10"/>
  <c r="R120" i="7"/>
  <c r="N120" i="7"/>
  <c r="N46" i="7"/>
  <c r="R46" i="7"/>
  <c r="R36" i="7"/>
  <c r="Q36" i="7"/>
  <c r="Q63" i="7"/>
  <c r="R63" i="7"/>
  <c r="N45" i="7"/>
  <c r="Q45" i="7"/>
  <c r="R99" i="7"/>
  <c r="Q99" i="7"/>
  <c r="N99" i="7"/>
  <c r="Q30" i="7"/>
  <c r="R30" i="7"/>
  <c r="R28" i="7"/>
  <c r="Q28" i="7"/>
  <c r="R128" i="7"/>
  <c r="Q128" i="7"/>
  <c r="N122" i="7"/>
  <c r="R122" i="7"/>
  <c r="N58" i="7"/>
  <c r="R58" i="7"/>
  <c r="Q58" i="7"/>
  <c r="N14" i="7"/>
  <c r="Q14" i="7"/>
  <c r="R14" i="7"/>
  <c r="S18" i="10"/>
  <c r="O18" i="10"/>
  <c r="S108" i="10"/>
  <c r="O108" i="10"/>
  <c r="Q76" i="10"/>
  <c r="O76" i="10"/>
  <c r="O12" i="7"/>
  <c r="S12" i="7"/>
  <c r="O78" i="7"/>
  <c r="Q78" i="7"/>
  <c r="S78" i="7"/>
  <c r="O87" i="7"/>
  <c r="S87" i="7"/>
  <c r="O118" i="7"/>
  <c r="S118" i="7"/>
  <c r="O22" i="7"/>
  <c r="S22" i="7"/>
  <c r="O84" i="7"/>
  <c r="S84" i="7"/>
  <c r="Q84" i="7"/>
  <c r="O106" i="7"/>
  <c r="S106" i="7"/>
  <c r="R24" i="7"/>
  <c r="Q24" i="7"/>
  <c r="N24" i="7"/>
  <c r="O58" i="3"/>
  <c r="Q58" i="3"/>
  <c r="S58" i="3"/>
  <c r="O113" i="3"/>
  <c r="Q113" i="3"/>
  <c r="R130" i="10"/>
  <c r="N130" i="10"/>
  <c r="R113" i="7"/>
  <c r="Q113" i="7"/>
  <c r="N46" i="10"/>
  <c r="R46" i="10"/>
  <c r="R123" i="10"/>
  <c r="Q123" i="10"/>
  <c r="R75" i="10"/>
  <c r="N75" i="10"/>
  <c r="Q75" i="10"/>
  <c r="N125" i="10"/>
  <c r="Q125" i="10"/>
  <c r="N81" i="10"/>
  <c r="Q81" i="10"/>
  <c r="R108" i="10"/>
  <c r="Q108" i="10"/>
  <c r="N108" i="10"/>
  <c r="R118" i="10"/>
  <c r="N118" i="10"/>
  <c r="N13" i="10"/>
  <c r="Q13" i="10"/>
  <c r="N64" i="10"/>
  <c r="R64" i="10"/>
  <c r="O57" i="3"/>
  <c r="S57" i="3"/>
  <c r="O22" i="3"/>
  <c r="Q22" i="3"/>
  <c r="O69" i="3"/>
  <c r="Q69" i="3"/>
  <c r="O40" i="3"/>
  <c r="S40" i="3"/>
  <c r="O76" i="3"/>
  <c r="Q76" i="3"/>
  <c r="S76" i="3"/>
  <c r="O79" i="3"/>
  <c r="Q79" i="3"/>
  <c r="S79" i="3"/>
  <c r="O20" i="3"/>
  <c r="S20" i="3"/>
  <c r="O41" i="3"/>
  <c r="Q41" i="3"/>
  <c r="S66" i="3"/>
  <c r="Q66" i="3"/>
  <c r="O66" i="3"/>
  <c r="O15" i="3"/>
  <c r="S15" i="3"/>
  <c r="O83" i="3"/>
  <c r="Q83" i="3"/>
  <c r="S83" i="3"/>
  <c r="O13" i="3"/>
  <c r="S13" i="3"/>
  <c r="Q13" i="3"/>
  <c r="O25" i="3"/>
  <c r="S25" i="3"/>
  <c r="O77" i="3"/>
  <c r="Q77" i="3"/>
  <c r="S77" i="3"/>
  <c r="O89" i="3"/>
  <c r="Q89" i="3"/>
  <c r="O12" i="3"/>
  <c r="S12" i="3"/>
  <c r="Q12" i="3"/>
  <c r="O9" i="3"/>
  <c r="S9" i="3"/>
  <c r="Q9" i="3"/>
  <c r="O39" i="3"/>
  <c r="S39" i="3"/>
  <c r="O21" i="3"/>
  <c r="Q21" i="3"/>
  <c r="S21" i="3"/>
  <c r="S55" i="10"/>
  <c r="S54" i="10"/>
  <c r="R73" i="10"/>
  <c r="S44" i="7"/>
  <c r="S25" i="10"/>
  <c r="R26" i="7"/>
  <c r="N36" i="7"/>
  <c r="N123" i="10"/>
  <c r="S92" i="10"/>
  <c r="Q64" i="10"/>
  <c r="Q122" i="3"/>
  <c r="S112" i="3"/>
  <c r="Q55" i="10"/>
  <c r="Q18" i="10"/>
  <c r="Q124" i="10"/>
  <c r="Q99" i="10"/>
  <c r="Q129" i="7"/>
  <c r="S76" i="10"/>
  <c r="S13" i="10"/>
  <c r="R94" i="10"/>
  <c r="Q46" i="10"/>
  <c r="Q119" i="7"/>
  <c r="O63" i="7"/>
  <c r="N125" i="7"/>
  <c r="N53" i="10"/>
  <c r="R91" i="10"/>
  <c r="O13" i="7"/>
  <c r="S87" i="10"/>
  <c r="N63" i="7"/>
  <c r="Q120" i="7"/>
  <c r="S113" i="3"/>
  <c r="Q85" i="10"/>
  <c r="S89" i="3"/>
  <c r="Q40" i="3"/>
  <c r="S41" i="3"/>
  <c r="S30" i="10"/>
  <c r="N128" i="7"/>
  <c r="Q25" i="3"/>
  <c r="Q20" i="3"/>
  <c r="Q100" i="3"/>
  <c r="Q22" i="7"/>
  <c r="Q115" i="10"/>
  <c r="R115" i="10"/>
  <c r="Q86" i="7"/>
  <c r="N86" i="7"/>
  <c r="O110" i="7"/>
  <c r="Q110" i="7"/>
  <c r="O37" i="7"/>
  <c r="Q37" i="7"/>
  <c r="S27" i="10"/>
  <c r="Q27" i="10"/>
  <c r="R115" i="7"/>
  <c r="N115" i="7"/>
  <c r="N108" i="7"/>
  <c r="R108" i="7"/>
  <c r="N81" i="7"/>
  <c r="Q81" i="7"/>
  <c r="R81" i="7"/>
  <c r="N49" i="7"/>
  <c r="Q49" i="7"/>
  <c r="N104" i="7"/>
  <c r="R104" i="7"/>
  <c r="R79" i="7"/>
  <c r="N79" i="7"/>
  <c r="Q62" i="7"/>
  <c r="N62" i="7"/>
  <c r="N44" i="7"/>
  <c r="R44" i="7"/>
  <c r="R71" i="7"/>
  <c r="Q71" i="7"/>
  <c r="N105" i="7"/>
  <c r="R105" i="7"/>
  <c r="Q59" i="7"/>
  <c r="R59" i="7"/>
  <c r="N117" i="7"/>
  <c r="R117" i="7"/>
  <c r="O52" i="10"/>
  <c r="Q52" i="10"/>
  <c r="O41" i="10"/>
  <c r="Q41" i="10"/>
  <c r="O44" i="10"/>
  <c r="Q44" i="10"/>
  <c r="S44" i="10"/>
  <c r="S126" i="10"/>
  <c r="Q126" i="10"/>
  <c r="O132" i="7"/>
  <c r="S132" i="7"/>
  <c r="S111" i="7"/>
  <c r="Q111" i="7"/>
  <c r="O41" i="7"/>
  <c r="S41" i="7"/>
  <c r="O98" i="7"/>
  <c r="S98" i="7"/>
  <c r="O107" i="7"/>
  <c r="Q107" i="7"/>
  <c r="O32" i="7"/>
  <c r="S32" i="7"/>
  <c r="Q32" i="7"/>
  <c r="S58" i="7"/>
  <c r="O58" i="7"/>
  <c r="O51" i="7"/>
  <c r="S51" i="7"/>
  <c r="Q51" i="7"/>
  <c r="O67" i="7"/>
  <c r="Q67" i="7"/>
  <c r="S67" i="7"/>
  <c r="O97" i="3"/>
  <c r="Q97" i="3"/>
  <c r="S97" i="3"/>
  <c r="Q88" i="3"/>
  <c r="O88" i="3"/>
  <c r="Q27" i="7"/>
  <c r="R27" i="7"/>
  <c r="Q52" i="7"/>
  <c r="R52" i="7"/>
  <c r="O101" i="7"/>
  <c r="Q101" i="7"/>
  <c r="O36" i="10"/>
  <c r="Q36" i="10"/>
  <c r="Q26" i="10"/>
  <c r="S26" i="10"/>
  <c r="R111" i="10"/>
  <c r="N111" i="10"/>
  <c r="Q63" i="10"/>
  <c r="Q84" i="10"/>
  <c r="R84" i="10"/>
  <c r="N59" i="10"/>
  <c r="R59" i="10"/>
  <c r="N87" i="10"/>
  <c r="Q87" i="10"/>
  <c r="Q82" i="10"/>
  <c r="R82" i="10"/>
  <c r="Q131" i="10"/>
  <c r="N32" i="10"/>
  <c r="Q32" i="10"/>
  <c r="N38" i="10"/>
  <c r="R38" i="10"/>
  <c r="R25" i="10"/>
  <c r="Q25" i="10"/>
  <c r="R129" i="10"/>
  <c r="Q129" i="10"/>
  <c r="N97" i="10"/>
  <c r="Q97" i="10"/>
  <c r="N11" i="10"/>
  <c r="Q11" i="10"/>
  <c r="N62" i="10"/>
  <c r="R62" i="10"/>
  <c r="R35" i="10"/>
  <c r="Q35" i="10"/>
  <c r="N23" i="10"/>
  <c r="Q23" i="10"/>
  <c r="O130" i="3"/>
  <c r="S130" i="3"/>
  <c r="O34" i="3"/>
  <c r="Q34" i="3"/>
  <c r="S34" i="3"/>
  <c r="O60" i="3"/>
  <c r="S60" i="3"/>
  <c r="O86" i="3"/>
  <c r="S86" i="3"/>
  <c r="Q101" i="3"/>
  <c r="S101" i="3"/>
  <c r="S78" i="3"/>
  <c r="O78" i="3"/>
  <c r="Q78" i="3"/>
  <c r="O82" i="3"/>
  <c r="Q82" i="3"/>
  <c r="O19" i="3"/>
  <c r="S19" i="3"/>
  <c r="Q19" i="3"/>
  <c r="O62" i="3"/>
  <c r="Q62" i="3"/>
  <c r="O14" i="3"/>
  <c r="Q14" i="3"/>
  <c r="O75" i="3"/>
  <c r="S75" i="3"/>
  <c r="O128" i="3"/>
  <c r="Q128" i="3"/>
  <c r="S128" i="3"/>
  <c r="O16" i="3"/>
  <c r="Q16" i="3"/>
  <c r="Q32" i="3"/>
  <c r="S32" i="3"/>
  <c r="Q27" i="3"/>
  <c r="O27" i="3"/>
  <c r="O47" i="3"/>
  <c r="Q47" i="3"/>
  <c r="N96" i="7"/>
  <c r="R96" i="7"/>
  <c r="R29" i="7"/>
  <c r="Q29" i="7"/>
  <c r="N132" i="7"/>
  <c r="R132" i="7"/>
  <c r="Q132" i="7"/>
  <c r="S15" i="10"/>
  <c r="Q15" i="10"/>
  <c r="O68" i="10"/>
  <c r="S68" i="10"/>
  <c r="O69" i="10"/>
  <c r="S69" i="10"/>
  <c r="S70" i="7"/>
  <c r="Q70" i="7"/>
  <c r="S52" i="10"/>
  <c r="Q49" i="10"/>
  <c r="Q123" i="7"/>
  <c r="Q124" i="7"/>
  <c r="O48" i="10"/>
  <c r="O126" i="10"/>
  <c r="Q44" i="7"/>
  <c r="R102" i="7"/>
  <c r="O31" i="10"/>
  <c r="Q104" i="7"/>
  <c r="S130" i="10"/>
  <c r="S49" i="10"/>
  <c r="O97" i="10"/>
  <c r="O23" i="10"/>
  <c r="R112" i="7"/>
  <c r="S105" i="7"/>
  <c r="Q17" i="10"/>
  <c r="Q117" i="7"/>
  <c r="Q130" i="3"/>
  <c r="S126" i="3"/>
  <c r="Q122" i="7"/>
  <c r="N131" i="7"/>
  <c r="Q131" i="7"/>
  <c r="Q74" i="7"/>
  <c r="Q133" i="3"/>
  <c r="O133" i="3"/>
  <c r="O35" i="3"/>
  <c r="S35" i="3"/>
  <c r="O95" i="3"/>
  <c r="Q95" i="3"/>
  <c r="O124" i="3"/>
  <c r="S124" i="3"/>
  <c r="Q124" i="3"/>
  <c r="M111" i="12" l="1"/>
  <c r="S111" i="12" s="1"/>
  <c r="L82" i="12"/>
  <c r="R82" i="12" s="1"/>
  <c r="N82" i="12"/>
  <c r="T82" i="12" s="1"/>
  <c r="J111" i="12"/>
  <c r="P111" i="12" s="1"/>
  <c r="J82" i="12"/>
  <c r="P82" i="12" s="1"/>
  <c r="L111" i="12"/>
  <c r="R111" i="12" s="1"/>
  <c r="I82" i="12"/>
  <c r="O82" i="12" s="1"/>
  <c r="M82" i="12"/>
  <c r="S82" i="12" s="1"/>
  <c r="N111" i="12"/>
  <c r="T111" i="12" s="1"/>
  <c r="I111" i="12"/>
  <c r="O111" i="12" s="1"/>
  <c r="P150" i="40"/>
  <c r="V150" i="40"/>
  <c r="K149" i="40"/>
  <c r="Q149" i="40"/>
  <c r="N149" i="40"/>
  <c r="T149" i="40"/>
  <c r="O149" i="40"/>
  <c r="U149" i="40"/>
  <c r="S150" i="40"/>
  <c r="M150" i="40"/>
  <c r="L151" i="40"/>
  <c r="R151" i="40"/>
  <c r="F4" i="11"/>
  <c r="D6" i="11"/>
  <c r="E3" i="11"/>
  <c r="E4" i="11"/>
  <c r="C4" i="11"/>
  <c r="G4" i="11"/>
  <c r="G5" i="11"/>
  <c r="G3" i="11"/>
  <c r="Q6" i="40"/>
  <c r="K6" i="40"/>
  <c r="O6" i="40"/>
  <c r="U6" i="40"/>
  <c r="T6" i="41"/>
  <c r="N6" i="41"/>
  <c r="C3" i="11"/>
  <c r="B5" i="11"/>
  <c r="M7" i="41"/>
  <c r="S7" i="41"/>
  <c r="F5" i="11"/>
  <c r="O6" i="41"/>
  <c r="U6" i="41"/>
  <c r="P6" i="40"/>
  <c r="V6" i="40"/>
  <c r="Q7" i="41"/>
  <c r="K7" i="41"/>
  <c r="L6" i="40"/>
  <c r="R6" i="40"/>
  <c r="C6" i="11" s="1"/>
  <c r="N6" i="40"/>
  <c r="T6" i="40"/>
  <c r="S8" i="40"/>
  <c r="M8" i="40"/>
  <c r="C5" i="11"/>
  <c r="E5" i="11"/>
  <c r="P7" i="41"/>
  <c r="V7" i="41"/>
  <c r="L7" i="41"/>
  <c r="R7" i="41"/>
  <c r="P6" i="28"/>
  <c r="V6" i="28"/>
  <c r="K6" i="28"/>
  <c r="Q6" i="28"/>
  <c r="L7" i="28"/>
  <c r="R7" i="28"/>
  <c r="S7" i="28"/>
  <c r="M7" i="28"/>
  <c r="O6" i="28"/>
  <c r="U6" i="28"/>
  <c r="N6" i="28"/>
  <c r="T6" i="28"/>
  <c r="R152" i="40" l="1"/>
  <c r="L152" i="40"/>
  <c r="O150" i="40"/>
  <c r="U150" i="40"/>
  <c r="K150" i="40"/>
  <c r="Q150" i="40"/>
  <c r="M151" i="40"/>
  <c r="S151" i="40"/>
  <c r="T150" i="40"/>
  <c r="N150" i="40"/>
  <c r="P151" i="40"/>
  <c r="V151" i="40"/>
  <c r="K3" i="11"/>
  <c r="J4" i="11"/>
  <c r="J3" i="11"/>
  <c r="K4" i="11"/>
  <c r="M4" i="11"/>
  <c r="L3" i="11"/>
  <c r="H4" i="11"/>
  <c r="H5" i="11"/>
  <c r="L5" i="11"/>
  <c r="K5" i="11"/>
  <c r="M5" i="11"/>
  <c r="I5" i="11"/>
  <c r="J5" i="11"/>
  <c r="H3" i="11"/>
  <c r="M3" i="11"/>
  <c r="I4" i="11"/>
  <c r="I3" i="11"/>
  <c r="L4" i="11"/>
  <c r="D7" i="11"/>
  <c r="E6" i="11"/>
  <c r="L7" i="40"/>
  <c r="R7" i="40"/>
  <c r="C7" i="11" s="1"/>
  <c r="P7" i="40"/>
  <c r="V7" i="40"/>
  <c r="F6" i="11"/>
  <c r="P8" i="41"/>
  <c r="V8" i="41"/>
  <c r="Q8" i="41"/>
  <c r="K8" i="41"/>
  <c r="M8" i="41"/>
  <c r="S8" i="41"/>
  <c r="U7" i="40"/>
  <c r="O7" i="40"/>
  <c r="L8" i="41"/>
  <c r="R8" i="41"/>
  <c r="T7" i="40"/>
  <c r="N7" i="40"/>
  <c r="O7" i="41"/>
  <c r="U7" i="41"/>
  <c r="T7" i="41"/>
  <c r="N7" i="41"/>
  <c r="Q7" i="40"/>
  <c r="K7" i="40"/>
  <c r="S9" i="40"/>
  <c r="M9" i="40"/>
  <c r="G6" i="11"/>
  <c r="B6" i="11"/>
  <c r="L8" i="28"/>
  <c r="R8" i="28"/>
  <c r="K7" i="28"/>
  <c r="Q7" i="28"/>
  <c r="T7" i="28"/>
  <c r="E7" i="11" s="1"/>
  <c r="N7" i="28"/>
  <c r="O7" i="28"/>
  <c r="U7" i="28"/>
  <c r="M8" i="28"/>
  <c r="S8" i="28"/>
  <c r="P7" i="28"/>
  <c r="V7" i="28"/>
  <c r="V152" i="40" l="1"/>
  <c r="P152" i="40"/>
  <c r="M152" i="40"/>
  <c r="S152" i="40"/>
  <c r="U151" i="40"/>
  <c r="O151" i="40"/>
  <c r="T151" i="40"/>
  <c r="N151" i="40"/>
  <c r="R153" i="40"/>
  <c r="L153" i="40"/>
  <c r="Q151" i="40"/>
  <c r="K151" i="40"/>
  <c r="M6" i="11"/>
  <c r="J6" i="11"/>
  <c r="I6" i="11"/>
  <c r="K6" i="11"/>
  <c r="H6" i="11"/>
  <c r="L6" i="11"/>
  <c r="D8" i="11"/>
  <c r="B7" i="11"/>
  <c r="F7" i="11"/>
  <c r="G7" i="11"/>
  <c r="K8" i="40"/>
  <c r="Q8" i="40"/>
  <c r="P8" i="40"/>
  <c r="V8" i="40"/>
  <c r="O8" i="41"/>
  <c r="U8" i="41"/>
  <c r="R9" i="41"/>
  <c r="L9" i="41"/>
  <c r="S9" i="41"/>
  <c r="M9" i="41"/>
  <c r="V9" i="41"/>
  <c r="P9" i="41"/>
  <c r="M10" i="40"/>
  <c r="S10" i="40"/>
  <c r="N8" i="41"/>
  <c r="T8" i="41"/>
  <c r="T8" i="40"/>
  <c r="N8" i="40"/>
  <c r="U8" i="40"/>
  <c r="O8" i="40"/>
  <c r="Q9" i="41"/>
  <c r="K9" i="41"/>
  <c r="R8" i="40"/>
  <c r="C8" i="11" s="1"/>
  <c r="L8" i="40"/>
  <c r="P8" i="28"/>
  <c r="V8" i="28"/>
  <c r="U8" i="28"/>
  <c r="O8" i="28"/>
  <c r="K8" i="28"/>
  <c r="Q8" i="28"/>
  <c r="N8" i="28"/>
  <c r="T8" i="28"/>
  <c r="S9" i="28"/>
  <c r="D9" i="11" s="1"/>
  <c r="M9" i="28"/>
  <c r="R9" i="28"/>
  <c r="L9" i="28"/>
  <c r="R154" i="40" l="1"/>
  <c r="L154" i="40"/>
  <c r="U152" i="40"/>
  <c r="O152" i="40"/>
  <c r="Q152" i="40"/>
  <c r="K152" i="40"/>
  <c r="N152" i="40"/>
  <c r="T152" i="40"/>
  <c r="S153" i="40"/>
  <c r="M153" i="40"/>
  <c r="P153" i="40"/>
  <c r="V153" i="40"/>
  <c r="H7" i="11"/>
  <c r="K7" i="11"/>
  <c r="J7" i="11"/>
  <c r="M7" i="11"/>
  <c r="I7" i="11"/>
  <c r="L7" i="11"/>
  <c r="E8" i="11"/>
  <c r="R9" i="40"/>
  <c r="C9" i="11" s="1"/>
  <c r="L9" i="40"/>
  <c r="F8" i="11"/>
  <c r="T9" i="41"/>
  <c r="N9" i="41"/>
  <c r="G8" i="11"/>
  <c r="K10" i="41"/>
  <c r="Q10" i="41"/>
  <c r="T9" i="40"/>
  <c r="N9" i="40"/>
  <c r="M10" i="41"/>
  <c r="S10" i="41"/>
  <c r="V9" i="40"/>
  <c r="P9" i="40"/>
  <c r="U9" i="40"/>
  <c r="O9" i="40"/>
  <c r="P10" i="41"/>
  <c r="V10" i="41"/>
  <c r="L10" i="41"/>
  <c r="R10" i="41"/>
  <c r="Q9" i="40"/>
  <c r="K9" i="40"/>
  <c r="M11" i="40"/>
  <c r="S11" i="40"/>
  <c r="O9" i="41"/>
  <c r="U9" i="41"/>
  <c r="B8" i="11"/>
  <c r="O9" i="28"/>
  <c r="U9" i="28"/>
  <c r="N9" i="28"/>
  <c r="T9" i="28"/>
  <c r="R10" i="28"/>
  <c r="L10" i="28"/>
  <c r="S10" i="28"/>
  <c r="M10" i="28"/>
  <c r="K9" i="28"/>
  <c r="Q9" i="28"/>
  <c r="V9" i="28"/>
  <c r="P9" i="28"/>
  <c r="O153" i="40" l="1"/>
  <c r="U153" i="40"/>
  <c r="T153" i="40"/>
  <c r="N153" i="40"/>
  <c r="M154" i="40"/>
  <c r="S154" i="40"/>
  <c r="K153" i="40"/>
  <c r="Q153" i="40"/>
  <c r="R155" i="40"/>
  <c r="L155" i="40"/>
  <c r="V154" i="40"/>
  <c r="P154" i="40"/>
  <c r="M8" i="11"/>
  <c r="K8" i="11"/>
  <c r="H8" i="11"/>
  <c r="L8" i="11"/>
  <c r="J8" i="11"/>
  <c r="I8" i="11"/>
  <c r="D10" i="11"/>
  <c r="G9" i="11"/>
  <c r="E9" i="11"/>
  <c r="B9" i="11"/>
  <c r="M12" i="40"/>
  <c r="S12" i="40"/>
  <c r="R11" i="41"/>
  <c r="L11" i="41"/>
  <c r="F9" i="11"/>
  <c r="S11" i="41"/>
  <c r="M11" i="41"/>
  <c r="U10" i="41"/>
  <c r="O10" i="41"/>
  <c r="V11" i="41"/>
  <c r="P11" i="41"/>
  <c r="O10" i="40"/>
  <c r="U10" i="40"/>
  <c r="N10" i="41"/>
  <c r="T10" i="41"/>
  <c r="K10" i="40"/>
  <c r="Q10" i="40"/>
  <c r="P10" i="40"/>
  <c r="V10" i="40"/>
  <c r="K11" i="41"/>
  <c r="Q11" i="41"/>
  <c r="N10" i="40"/>
  <c r="T10" i="40"/>
  <c r="L10" i="40"/>
  <c r="R10" i="40"/>
  <c r="C10" i="11" s="1"/>
  <c r="N10" i="28"/>
  <c r="T10" i="28"/>
  <c r="L11" i="28"/>
  <c r="R11" i="28"/>
  <c r="V10" i="28"/>
  <c r="P10" i="28"/>
  <c r="S11" i="28"/>
  <c r="M11" i="28"/>
  <c r="Q10" i="28"/>
  <c r="K10" i="28"/>
  <c r="O10" i="28"/>
  <c r="U10" i="28"/>
  <c r="V155" i="40" l="1"/>
  <c r="P155" i="40"/>
  <c r="N154" i="40"/>
  <c r="T154" i="40"/>
  <c r="R156" i="40"/>
  <c r="L156" i="40"/>
  <c r="Q154" i="40"/>
  <c r="K154" i="40"/>
  <c r="S155" i="40"/>
  <c r="M155" i="40"/>
  <c r="U154" i="40"/>
  <c r="O154" i="40"/>
  <c r="L9" i="11"/>
  <c r="J9" i="11"/>
  <c r="M9" i="11"/>
  <c r="H9" i="11"/>
  <c r="I9" i="11"/>
  <c r="K9" i="11"/>
  <c r="D11" i="11"/>
  <c r="G10" i="11"/>
  <c r="N11" i="40"/>
  <c r="T11" i="40"/>
  <c r="P11" i="40"/>
  <c r="V11" i="40"/>
  <c r="N11" i="41"/>
  <c r="T11" i="41"/>
  <c r="P12" i="41"/>
  <c r="V12" i="41"/>
  <c r="M12" i="41"/>
  <c r="S12" i="41"/>
  <c r="E10" i="11"/>
  <c r="B10" i="11"/>
  <c r="F10" i="11"/>
  <c r="L12" i="41"/>
  <c r="R12" i="41"/>
  <c r="L11" i="40"/>
  <c r="R11" i="40"/>
  <c r="C11" i="11" s="1"/>
  <c r="K12" i="41"/>
  <c r="Q12" i="41"/>
  <c r="K11" i="40"/>
  <c r="Q11" i="40"/>
  <c r="O11" i="40"/>
  <c r="U11" i="40"/>
  <c r="O11" i="41"/>
  <c r="U11" i="41"/>
  <c r="S13" i="40"/>
  <c r="M13" i="40"/>
  <c r="L12" i="28"/>
  <c r="R12" i="28"/>
  <c r="M12" i="28"/>
  <c r="S12" i="28"/>
  <c r="K11" i="28"/>
  <c r="Q11" i="28"/>
  <c r="V11" i="28"/>
  <c r="P11" i="28"/>
  <c r="O11" i="28"/>
  <c r="U11" i="28"/>
  <c r="N11" i="28"/>
  <c r="T11" i="28"/>
  <c r="Q155" i="40" l="1"/>
  <c r="K155" i="40"/>
  <c r="N155" i="40"/>
  <c r="T155" i="40"/>
  <c r="U155" i="40"/>
  <c r="O155" i="40"/>
  <c r="S156" i="40"/>
  <c r="M156" i="40"/>
  <c r="L157" i="40"/>
  <c r="R157" i="40"/>
  <c r="V156" i="40"/>
  <c r="P156" i="40"/>
  <c r="L10" i="11"/>
  <c r="M10" i="11"/>
  <c r="I10" i="11"/>
  <c r="H10" i="11"/>
  <c r="K10" i="11"/>
  <c r="J10" i="11"/>
  <c r="D12" i="11"/>
  <c r="M14" i="40"/>
  <c r="S14" i="40"/>
  <c r="F11" i="11"/>
  <c r="G11" i="11"/>
  <c r="O12" i="40"/>
  <c r="U12" i="40"/>
  <c r="Q13" i="41"/>
  <c r="K13" i="41"/>
  <c r="L13" i="41"/>
  <c r="R13" i="41"/>
  <c r="P13" i="41"/>
  <c r="V13" i="41"/>
  <c r="P12" i="40"/>
  <c r="V12" i="40"/>
  <c r="B11" i="11"/>
  <c r="E11" i="11"/>
  <c r="U12" i="41"/>
  <c r="O12" i="41"/>
  <c r="K12" i="40"/>
  <c r="Q12" i="40"/>
  <c r="R12" i="40"/>
  <c r="C12" i="11" s="1"/>
  <c r="L12" i="40"/>
  <c r="M13" i="41"/>
  <c r="S13" i="41"/>
  <c r="T12" i="41"/>
  <c r="N12" i="41"/>
  <c r="N12" i="40"/>
  <c r="T12" i="40"/>
  <c r="N12" i="28"/>
  <c r="T12" i="28"/>
  <c r="S13" i="28"/>
  <c r="M13" i="28"/>
  <c r="P12" i="28"/>
  <c r="V12" i="28"/>
  <c r="U12" i="28"/>
  <c r="O12" i="28"/>
  <c r="Q12" i="28"/>
  <c r="K12" i="28"/>
  <c r="L13" i="28"/>
  <c r="R13" i="28"/>
  <c r="P157" i="40" l="1"/>
  <c r="V157" i="40"/>
  <c r="S157" i="40"/>
  <c r="M157" i="40"/>
  <c r="T156" i="40"/>
  <c r="N156" i="40"/>
  <c r="O156" i="40"/>
  <c r="U156" i="40"/>
  <c r="K156" i="40"/>
  <c r="Q156" i="40"/>
  <c r="R158" i="40"/>
  <c r="L158" i="40"/>
  <c r="L11" i="11"/>
  <c r="J11" i="11"/>
  <c r="K11" i="11"/>
  <c r="H11" i="11"/>
  <c r="M11" i="11"/>
  <c r="I11" i="11"/>
  <c r="D13" i="11"/>
  <c r="M14" i="41"/>
  <c r="S14" i="41"/>
  <c r="P14" i="41"/>
  <c r="V14" i="41"/>
  <c r="N13" i="40"/>
  <c r="T13" i="40"/>
  <c r="K13" i="40"/>
  <c r="Q13" i="40"/>
  <c r="T13" i="41"/>
  <c r="N13" i="41"/>
  <c r="R13" i="40"/>
  <c r="C13" i="11" s="1"/>
  <c r="L13" i="40"/>
  <c r="O13" i="41"/>
  <c r="U13" i="41"/>
  <c r="G12" i="11"/>
  <c r="F12" i="11"/>
  <c r="V13" i="40"/>
  <c r="P13" i="40"/>
  <c r="L14" i="41"/>
  <c r="R14" i="41"/>
  <c r="O13" i="40"/>
  <c r="U13" i="40"/>
  <c r="E12" i="11"/>
  <c r="B12" i="11"/>
  <c r="Q14" i="41"/>
  <c r="K14" i="41"/>
  <c r="M15" i="40"/>
  <c r="S15" i="40"/>
  <c r="S14" i="28"/>
  <c r="M14" i="28"/>
  <c r="O13" i="28"/>
  <c r="U13" i="28"/>
  <c r="R14" i="28"/>
  <c r="L14" i="28"/>
  <c r="Q13" i="28"/>
  <c r="K13" i="28"/>
  <c r="P13" i="28"/>
  <c r="V13" i="28"/>
  <c r="N13" i="28"/>
  <c r="T13" i="28"/>
  <c r="R159" i="40" l="1"/>
  <c r="L159" i="40"/>
  <c r="M158" i="40"/>
  <c r="S158" i="40"/>
  <c r="U157" i="40"/>
  <c r="O157" i="40"/>
  <c r="T157" i="40"/>
  <c r="N157" i="40"/>
  <c r="Q157" i="40"/>
  <c r="K157" i="40"/>
  <c r="V158" i="40"/>
  <c r="P158" i="40"/>
  <c r="H12" i="11"/>
  <c r="M12" i="11"/>
  <c r="K12" i="11"/>
  <c r="J12" i="11"/>
  <c r="I12" i="11"/>
  <c r="L12" i="11"/>
  <c r="D14" i="11"/>
  <c r="M16" i="40"/>
  <c r="S16" i="40"/>
  <c r="L14" i="40"/>
  <c r="R14" i="40"/>
  <c r="C14" i="11" s="1"/>
  <c r="B13" i="11"/>
  <c r="R15" i="41"/>
  <c r="L15" i="41"/>
  <c r="K14" i="40"/>
  <c r="Q14" i="40"/>
  <c r="V15" i="41"/>
  <c r="P15" i="41"/>
  <c r="F13" i="11"/>
  <c r="P14" i="40"/>
  <c r="V14" i="40"/>
  <c r="N14" i="41"/>
  <c r="T14" i="41"/>
  <c r="E13" i="11"/>
  <c r="K15" i="41"/>
  <c r="Q15" i="41"/>
  <c r="O14" i="40"/>
  <c r="U14" i="40"/>
  <c r="G13" i="11"/>
  <c r="O14" i="41"/>
  <c r="U14" i="41"/>
  <c r="T14" i="40"/>
  <c r="N14" i="40"/>
  <c r="M15" i="41"/>
  <c r="S15" i="41"/>
  <c r="V14" i="28"/>
  <c r="P14" i="28"/>
  <c r="Q14" i="28"/>
  <c r="K14" i="28"/>
  <c r="N14" i="28"/>
  <c r="T14" i="28"/>
  <c r="U14" i="28"/>
  <c r="O14" i="28"/>
  <c r="L15" i="28"/>
  <c r="R15" i="28"/>
  <c r="M15" i="28"/>
  <c r="S15" i="28"/>
  <c r="D15" i="11" s="1"/>
  <c r="V159" i="40" l="1"/>
  <c r="P159" i="40"/>
  <c r="N158" i="40"/>
  <c r="T158" i="40"/>
  <c r="Q158" i="40"/>
  <c r="K158" i="40"/>
  <c r="U158" i="40"/>
  <c r="O158" i="40"/>
  <c r="R160" i="40"/>
  <c r="L160" i="40"/>
  <c r="S159" i="40"/>
  <c r="M159" i="40"/>
  <c r="M13" i="11"/>
  <c r="L13" i="11"/>
  <c r="I13" i="11"/>
  <c r="H13" i="11"/>
  <c r="J13" i="11"/>
  <c r="K13" i="11"/>
  <c r="E14" i="11"/>
  <c r="S16" i="41"/>
  <c r="M16" i="41"/>
  <c r="K15" i="40"/>
  <c r="Q15" i="40"/>
  <c r="N15" i="41"/>
  <c r="T15" i="41"/>
  <c r="P16" i="41"/>
  <c r="V16" i="41"/>
  <c r="L16" i="41"/>
  <c r="R16" i="41"/>
  <c r="L15" i="40"/>
  <c r="R15" i="40"/>
  <c r="C15" i="11" s="1"/>
  <c r="O15" i="41"/>
  <c r="U15" i="41"/>
  <c r="N15" i="40"/>
  <c r="T15" i="40"/>
  <c r="F14" i="11"/>
  <c r="K16" i="41"/>
  <c r="Q16" i="41"/>
  <c r="G14" i="11"/>
  <c r="O15" i="40"/>
  <c r="U15" i="40"/>
  <c r="P15" i="40"/>
  <c r="V15" i="40"/>
  <c r="B14" i="11"/>
  <c r="M17" i="40"/>
  <c r="S17" i="40"/>
  <c r="K15" i="28"/>
  <c r="Q15" i="28"/>
  <c r="M16" i="28"/>
  <c r="S16" i="28"/>
  <c r="P15" i="28"/>
  <c r="V15" i="28"/>
  <c r="O15" i="28"/>
  <c r="U15" i="28"/>
  <c r="L16" i="28"/>
  <c r="R16" i="28"/>
  <c r="N15" i="28"/>
  <c r="T15" i="28"/>
  <c r="N159" i="40" l="1"/>
  <c r="T159" i="40"/>
  <c r="O159" i="40"/>
  <c r="U159" i="40"/>
  <c r="L161" i="40"/>
  <c r="R161" i="40"/>
  <c r="Q159" i="40"/>
  <c r="K159" i="40"/>
  <c r="P160" i="40"/>
  <c r="V160" i="40"/>
  <c r="S160" i="40"/>
  <c r="M160" i="40"/>
  <c r="I14" i="11"/>
  <c r="M14" i="11"/>
  <c r="K14" i="11"/>
  <c r="L14" i="11"/>
  <c r="H14" i="11"/>
  <c r="J14" i="11"/>
  <c r="D16" i="11"/>
  <c r="V16" i="40"/>
  <c r="P16" i="40"/>
  <c r="E15" i="11"/>
  <c r="B15" i="11"/>
  <c r="M18" i="40"/>
  <c r="S18" i="40"/>
  <c r="F15" i="11"/>
  <c r="T16" i="40"/>
  <c r="N16" i="40"/>
  <c r="L16" i="40"/>
  <c r="R16" i="40"/>
  <c r="C16" i="11" s="1"/>
  <c r="P17" i="41"/>
  <c r="V17" i="41"/>
  <c r="K16" i="40"/>
  <c r="Q16" i="40"/>
  <c r="U16" i="40"/>
  <c r="O16" i="40"/>
  <c r="Q17" i="41"/>
  <c r="K17" i="41"/>
  <c r="M17" i="41"/>
  <c r="S17" i="41"/>
  <c r="G15" i="11"/>
  <c r="O16" i="41"/>
  <c r="U16" i="41"/>
  <c r="L17" i="41"/>
  <c r="R17" i="41"/>
  <c r="N16" i="41"/>
  <c r="T16" i="41"/>
  <c r="N16" i="28"/>
  <c r="T16" i="28"/>
  <c r="O16" i="28"/>
  <c r="U16" i="28"/>
  <c r="M17" i="28"/>
  <c r="S17" i="28"/>
  <c r="L17" i="28"/>
  <c r="R17" i="28"/>
  <c r="P16" i="28"/>
  <c r="V16" i="28"/>
  <c r="K16" i="28"/>
  <c r="Q16" i="28"/>
  <c r="S161" i="40" l="1"/>
  <c r="M161" i="40"/>
  <c r="K160" i="40"/>
  <c r="Q160" i="40"/>
  <c r="O160" i="40"/>
  <c r="U160" i="40"/>
  <c r="P161" i="40"/>
  <c r="V161" i="40"/>
  <c r="R162" i="40"/>
  <c r="L162" i="40"/>
  <c r="T160" i="40"/>
  <c r="N160" i="40"/>
  <c r="K15" i="11"/>
  <c r="J15" i="11"/>
  <c r="I15" i="11"/>
  <c r="L15" i="11"/>
  <c r="M15" i="11"/>
  <c r="H15" i="11"/>
  <c r="D17" i="11"/>
  <c r="B16" i="11"/>
  <c r="K18" i="41"/>
  <c r="Q18" i="41"/>
  <c r="K17" i="40"/>
  <c r="Q17" i="40"/>
  <c r="L17" i="40"/>
  <c r="R17" i="40"/>
  <c r="C17" i="11" s="1"/>
  <c r="P17" i="40"/>
  <c r="V17" i="40"/>
  <c r="L18" i="41"/>
  <c r="R18" i="41"/>
  <c r="O17" i="40"/>
  <c r="U17" i="40"/>
  <c r="N17" i="40"/>
  <c r="T17" i="40"/>
  <c r="S19" i="40"/>
  <c r="M19" i="40"/>
  <c r="G16" i="11"/>
  <c r="T17" i="41"/>
  <c r="N17" i="41"/>
  <c r="U17" i="41"/>
  <c r="O17" i="41"/>
  <c r="M18" i="41"/>
  <c r="S18" i="41"/>
  <c r="F16" i="11"/>
  <c r="V18" i="41"/>
  <c r="P18" i="41"/>
  <c r="E16" i="11"/>
  <c r="K17" i="28"/>
  <c r="Q17" i="28"/>
  <c r="L18" i="28"/>
  <c r="R18" i="28"/>
  <c r="O17" i="28"/>
  <c r="U17" i="28"/>
  <c r="P17" i="28"/>
  <c r="V17" i="28"/>
  <c r="S18" i="28"/>
  <c r="D18" i="11" s="1"/>
  <c r="M18" i="28"/>
  <c r="N17" i="28"/>
  <c r="T17" i="28"/>
  <c r="V162" i="40" l="1"/>
  <c r="P162" i="40"/>
  <c r="Q161" i="40"/>
  <c r="K161" i="40"/>
  <c r="T161" i="40"/>
  <c r="N161" i="40"/>
  <c r="R163" i="40"/>
  <c r="L163" i="40"/>
  <c r="M162" i="40"/>
  <c r="S162" i="40"/>
  <c r="U161" i="40"/>
  <c r="O161" i="40"/>
  <c r="J16" i="11"/>
  <c r="H16" i="11"/>
  <c r="I16" i="11"/>
  <c r="K16" i="11"/>
  <c r="M16" i="11"/>
  <c r="L16" i="11"/>
  <c r="T18" i="41"/>
  <c r="N18" i="41"/>
  <c r="O18" i="40"/>
  <c r="U18" i="40"/>
  <c r="V18" i="40"/>
  <c r="P18" i="40"/>
  <c r="B17" i="11"/>
  <c r="P19" i="41"/>
  <c r="V19" i="41"/>
  <c r="M19" i="41"/>
  <c r="S19" i="41"/>
  <c r="E17" i="11"/>
  <c r="Q18" i="40"/>
  <c r="K18" i="40"/>
  <c r="N18" i="40"/>
  <c r="T18" i="40"/>
  <c r="L19" i="41"/>
  <c r="R19" i="41"/>
  <c r="U18" i="41"/>
  <c r="O18" i="41"/>
  <c r="M20" i="40"/>
  <c r="S20" i="40"/>
  <c r="F17" i="11"/>
  <c r="G17" i="11"/>
  <c r="L18" i="40"/>
  <c r="R18" i="40"/>
  <c r="C18" i="11" s="1"/>
  <c r="K19" i="41"/>
  <c r="Q19" i="41"/>
  <c r="N18" i="28"/>
  <c r="T18" i="28"/>
  <c r="V18" i="28"/>
  <c r="P18" i="28"/>
  <c r="L19" i="28"/>
  <c r="R19" i="28"/>
  <c r="M19" i="28"/>
  <c r="S19" i="28"/>
  <c r="D19" i="11" s="1"/>
  <c r="U18" i="28"/>
  <c r="O18" i="28"/>
  <c r="Q18" i="28"/>
  <c r="K18" i="28"/>
  <c r="N162" i="40" l="1"/>
  <c r="T162" i="40"/>
  <c r="V163" i="40"/>
  <c r="P163" i="40"/>
  <c r="S163" i="40"/>
  <c r="M163" i="40"/>
  <c r="U162" i="40"/>
  <c r="O162" i="40"/>
  <c r="R164" i="40"/>
  <c r="L164" i="40"/>
  <c r="Q162" i="40"/>
  <c r="K162" i="40"/>
  <c r="L17" i="11"/>
  <c r="I17" i="11"/>
  <c r="J17" i="11"/>
  <c r="H17" i="11"/>
  <c r="M17" i="11"/>
  <c r="K17" i="11"/>
  <c r="N19" i="40"/>
  <c r="T19" i="40"/>
  <c r="U19" i="40"/>
  <c r="O19" i="40"/>
  <c r="K19" i="40"/>
  <c r="Q19" i="40"/>
  <c r="M20" i="41"/>
  <c r="S20" i="41"/>
  <c r="P19" i="40"/>
  <c r="V19" i="40"/>
  <c r="Q20" i="41"/>
  <c r="K20" i="41"/>
  <c r="R19" i="40"/>
  <c r="C19" i="11" s="1"/>
  <c r="L19" i="40"/>
  <c r="M21" i="40"/>
  <c r="S21" i="40"/>
  <c r="L20" i="41"/>
  <c r="R20" i="41"/>
  <c r="B18" i="11"/>
  <c r="G18" i="11"/>
  <c r="N19" i="41"/>
  <c r="T19" i="41"/>
  <c r="O19" i="41"/>
  <c r="U19" i="41"/>
  <c r="E18" i="11"/>
  <c r="P20" i="41"/>
  <c r="V20" i="41"/>
  <c r="F18" i="11"/>
  <c r="S20" i="28"/>
  <c r="D20" i="11" s="1"/>
  <c r="M20" i="28"/>
  <c r="Q19" i="28"/>
  <c r="K19" i="28"/>
  <c r="P19" i="28"/>
  <c r="V19" i="28"/>
  <c r="O19" i="28"/>
  <c r="U19" i="28"/>
  <c r="L20" i="28"/>
  <c r="R20" i="28"/>
  <c r="T19" i="28"/>
  <c r="N19" i="28"/>
  <c r="L165" i="40" l="1"/>
  <c r="R165" i="40"/>
  <c r="S164" i="40"/>
  <c r="M164" i="40"/>
  <c r="N163" i="40"/>
  <c r="T163" i="40"/>
  <c r="Q163" i="40"/>
  <c r="K163" i="40"/>
  <c r="U163" i="40"/>
  <c r="O163" i="40"/>
  <c r="P164" i="40"/>
  <c r="V164" i="40"/>
  <c r="H18" i="11"/>
  <c r="M18" i="11"/>
  <c r="K18" i="11"/>
  <c r="I18" i="11"/>
  <c r="J18" i="11"/>
  <c r="L18" i="11"/>
  <c r="S22" i="40"/>
  <c r="M22" i="40"/>
  <c r="M21" i="41"/>
  <c r="S21" i="41"/>
  <c r="O20" i="40"/>
  <c r="U20" i="40"/>
  <c r="O20" i="41"/>
  <c r="U20" i="41"/>
  <c r="P21" i="41"/>
  <c r="V21" i="41"/>
  <c r="L20" i="40"/>
  <c r="R20" i="40"/>
  <c r="C20" i="11" s="1"/>
  <c r="G19" i="11"/>
  <c r="B19" i="11"/>
  <c r="F19" i="11"/>
  <c r="N20" i="41"/>
  <c r="T20" i="41"/>
  <c r="L21" i="41"/>
  <c r="R21" i="41"/>
  <c r="P20" i="40"/>
  <c r="V20" i="40"/>
  <c r="K20" i="40"/>
  <c r="Q20" i="40"/>
  <c r="E19" i="11"/>
  <c r="K21" i="41"/>
  <c r="Q21" i="41"/>
  <c r="N20" i="40"/>
  <c r="T20" i="40"/>
  <c r="T20" i="28"/>
  <c r="N20" i="28"/>
  <c r="K20" i="28"/>
  <c r="Q20" i="28"/>
  <c r="O20" i="28"/>
  <c r="U20" i="28"/>
  <c r="M21" i="28"/>
  <c r="S21" i="28"/>
  <c r="D21" i="11" s="1"/>
  <c r="L21" i="28"/>
  <c r="R21" i="28"/>
  <c r="P20" i="28"/>
  <c r="V20" i="28"/>
  <c r="O164" i="40" l="1"/>
  <c r="U164" i="40"/>
  <c r="T164" i="40"/>
  <c r="N164" i="40"/>
  <c r="R166" i="40"/>
  <c r="L166" i="40"/>
  <c r="K164" i="40"/>
  <c r="Q164" i="40"/>
  <c r="M165" i="40"/>
  <c r="S165" i="40"/>
  <c r="P165" i="40"/>
  <c r="V165" i="40"/>
  <c r="H19" i="11"/>
  <c r="K19" i="11"/>
  <c r="I19" i="11"/>
  <c r="M19" i="11"/>
  <c r="J19" i="11"/>
  <c r="L19" i="11"/>
  <c r="V21" i="40"/>
  <c r="P21" i="40"/>
  <c r="N21" i="41"/>
  <c r="T21" i="41"/>
  <c r="B20" i="11"/>
  <c r="R21" i="40"/>
  <c r="C21" i="11" s="1"/>
  <c r="L21" i="40"/>
  <c r="U21" i="41"/>
  <c r="O21" i="41"/>
  <c r="M22" i="41"/>
  <c r="S22" i="41"/>
  <c r="N21" i="40"/>
  <c r="T21" i="40"/>
  <c r="Q22" i="41"/>
  <c r="K22" i="41"/>
  <c r="K21" i="40"/>
  <c r="Q21" i="40"/>
  <c r="L22" i="41"/>
  <c r="R22" i="41"/>
  <c r="F20" i="11"/>
  <c r="M23" i="40"/>
  <c r="S23" i="40"/>
  <c r="E20" i="11"/>
  <c r="G20" i="11"/>
  <c r="V22" i="41"/>
  <c r="P22" i="41"/>
  <c r="U21" i="40"/>
  <c r="O21" i="40"/>
  <c r="V21" i="28"/>
  <c r="P21" i="28"/>
  <c r="M22" i="28"/>
  <c r="S22" i="28"/>
  <c r="D22" i="11" s="1"/>
  <c r="Q21" i="28"/>
  <c r="K21" i="28"/>
  <c r="T21" i="28"/>
  <c r="N21" i="28"/>
  <c r="L22" i="28"/>
  <c r="R22" i="28"/>
  <c r="U21" i="28"/>
  <c r="O21" i="28"/>
  <c r="V166" i="40" l="1"/>
  <c r="P166" i="40"/>
  <c r="Q165" i="40"/>
  <c r="K165" i="40"/>
  <c r="R167" i="40"/>
  <c r="L167" i="40"/>
  <c r="T165" i="40"/>
  <c r="N165" i="40"/>
  <c r="M166" i="40"/>
  <c r="S166" i="40"/>
  <c r="U165" i="40"/>
  <c r="O165" i="40"/>
  <c r="H20" i="11"/>
  <c r="M20" i="11"/>
  <c r="L20" i="11"/>
  <c r="I20" i="11"/>
  <c r="K20" i="11"/>
  <c r="J20" i="11"/>
  <c r="Q22" i="40"/>
  <c r="K22" i="40"/>
  <c r="T22" i="40"/>
  <c r="N22" i="40"/>
  <c r="U22" i="40"/>
  <c r="O22" i="40"/>
  <c r="F21" i="11"/>
  <c r="Q23" i="41"/>
  <c r="K23" i="41"/>
  <c r="R22" i="40"/>
  <c r="C22" i="11" s="1"/>
  <c r="L22" i="40"/>
  <c r="T22" i="41"/>
  <c r="N22" i="41"/>
  <c r="P23" i="41"/>
  <c r="V23" i="41"/>
  <c r="L23" i="41"/>
  <c r="R23" i="41"/>
  <c r="S23" i="41"/>
  <c r="M23" i="41"/>
  <c r="P22" i="40"/>
  <c r="V22" i="40"/>
  <c r="S24" i="40"/>
  <c r="M24" i="40"/>
  <c r="B21" i="11"/>
  <c r="E21" i="11"/>
  <c r="O22" i="41"/>
  <c r="U22" i="41"/>
  <c r="G21" i="11"/>
  <c r="M23" i="28"/>
  <c r="S23" i="28"/>
  <c r="D23" i="11" s="1"/>
  <c r="O22" i="28"/>
  <c r="U22" i="28"/>
  <c r="N22" i="28"/>
  <c r="T22" i="28"/>
  <c r="K22" i="28"/>
  <c r="Q22" i="28"/>
  <c r="V22" i="28"/>
  <c r="P22" i="28"/>
  <c r="L23" i="28"/>
  <c r="R23" i="28"/>
  <c r="L168" i="40" l="1"/>
  <c r="R168" i="40"/>
  <c r="V167" i="40"/>
  <c r="P167" i="40"/>
  <c r="S167" i="40"/>
  <c r="M167" i="40"/>
  <c r="U166" i="40"/>
  <c r="O166" i="40"/>
  <c r="N166" i="40"/>
  <c r="T166" i="40"/>
  <c r="Q166" i="40"/>
  <c r="K166" i="40"/>
  <c r="K21" i="11"/>
  <c r="J21" i="11"/>
  <c r="M21" i="11"/>
  <c r="L21" i="11"/>
  <c r="I21" i="11"/>
  <c r="H21" i="11"/>
  <c r="B22" i="11"/>
  <c r="V23" i="40"/>
  <c r="P23" i="40"/>
  <c r="L24" i="41"/>
  <c r="R24" i="41"/>
  <c r="T23" i="41"/>
  <c r="N23" i="41"/>
  <c r="K24" i="41"/>
  <c r="Q24" i="41"/>
  <c r="F22" i="11"/>
  <c r="M25" i="40"/>
  <c r="S25" i="40"/>
  <c r="M24" i="41"/>
  <c r="S24" i="41"/>
  <c r="T23" i="40"/>
  <c r="N23" i="40"/>
  <c r="O23" i="41"/>
  <c r="U23" i="41"/>
  <c r="L23" i="40"/>
  <c r="R23" i="40"/>
  <c r="C23" i="11" s="1"/>
  <c r="E22" i="11"/>
  <c r="G22" i="11"/>
  <c r="P24" i="41"/>
  <c r="V24" i="41"/>
  <c r="O23" i="40"/>
  <c r="U23" i="40"/>
  <c r="Q23" i="40"/>
  <c r="K23" i="40"/>
  <c r="L24" i="28"/>
  <c r="R24" i="28"/>
  <c r="K23" i="28"/>
  <c r="Q23" i="28"/>
  <c r="O23" i="28"/>
  <c r="U23" i="28"/>
  <c r="P23" i="28"/>
  <c r="V23" i="28"/>
  <c r="N23" i="28"/>
  <c r="T23" i="28"/>
  <c r="M24" i="28"/>
  <c r="S24" i="28"/>
  <c r="S168" i="40" l="1"/>
  <c r="M168" i="40"/>
  <c r="N167" i="40"/>
  <c r="T167" i="40"/>
  <c r="L169" i="40"/>
  <c r="R169" i="40"/>
  <c r="K167" i="40"/>
  <c r="Q167" i="40"/>
  <c r="O167" i="40"/>
  <c r="U167" i="40"/>
  <c r="P168" i="40"/>
  <c r="V168" i="40"/>
  <c r="M22" i="11"/>
  <c r="K22" i="11"/>
  <c r="I22" i="11"/>
  <c r="J22" i="11"/>
  <c r="L22" i="11"/>
  <c r="H22" i="11"/>
  <c r="D24" i="11"/>
  <c r="O24" i="41"/>
  <c r="U24" i="41"/>
  <c r="M25" i="41"/>
  <c r="S25" i="41"/>
  <c r="O24" i="40"/>
  <c r="U24" i="40"/>
  <c r="Q24" i="40"/>
  <c r="K24" i="40"/>
  <c r="B23" i="11"/>
  <c r="V25" i="41"/>
  <c r="P25" i="41"/>
  <c r="L24" i="40"/>
  <c r="R24" i="40"/>
  <c r="C24" i="11" s="1"/>
  <c r="N24" i="40"/>
  <c r="T24" i="40"/>
  <c r="K25" i="41"/>
  <c r="Q25" i="41"/>
  <c r="L25" i="41"/>
  <c r="R25" i="41"/>
  <c r="F23" i="11"/>
  <c r="E23" i="11"/>
  <c r="M26" i="40"/>
  <c r="S26" i="40"/>
  <c r="N24" i="41"/>
  <c r="T24" i="41"/>
  <c r="P24" i="40"/>
  <c r="V24" i="40"/>
  <c r="G23" i="11"/>
  <c r="M25" i="28"/>
  <c r="S25" i="28"/>
  <c r="P24" i="28"/>
  <c r="V24" i="28"/>
  <c r="K24" i="28"/>
  <c r="Q24" i="28"/>
  <c r="N24" i="28"/>
  <c r="T24" i="28"/>
  <c r="O24" i="28"/>
  <c r="U24" i="28"/>
  <c r="L25" i="28"/>
  <c r="R25" i="28"/>
  <c r="O168" i="40" l="1"/>
  <c r="U168" i="40"/>
  <c r="R170" i="40"/>
  <c r="L170" i="40"/>
  <c r="P169" i="40"/>
  <c r="V169" i="40"/>
  <c r="K168" i="40"/>
  <c r="Q168" i="40"/>
  <c r="T168" i="40"/>
  <c r="N168" i="40"/>
  <c r="M169" i="40"/>
  <c r="S169" i="40"/>
  <c r="J23" i="11"/>
  <c r="L23" i="11"/>
  <c r="H23" i="11"/>
  <c r="I23" i="11"/>
  <c r="M23" i="11"/>
  <c r="K23" i="11"/>
  <c r="D25" i="11"/>
  <c r="F24" i="11"/>
  <c r="N25" i="40"/>
  <c r="T25" i="40"/>
  <c r="K26" i="41"/>
  <c r="Q26" i="41"/>
  <c r="G24" i="11"/>
  <c r="R25" i="40"/>
  <c r="C25" i="11" s="1"/>
  <c r="L25" i="40"/>
  <c r="K25" i="40"/>
  <c r="Q25" i="40"/>
  <c r="V25" i="40"/>
  <c r="P25" i="40"/>
  <c r="M27" i="40"/>
  <c r="S27" i="40"/>
  <c r="L26" i="41"/>
  <c r="R26" i="41"/>
  <c r="E24" i="11"/>
  <c r="P26" i="41"/>
  <c r="V26" i="41"/>
  <c r="B24" i="11"/>
  <c r="S26" i="41"/>
  <c r="M26" i="41"/>
  <c r="N25" i="41"/>
  <c r="T25" i="41"/>
  <c r="U25" i="40"/>
  <c r="O25" i="40"/>
  <c r="O25" i="41"/>
  <c r="U25" i="41"/>
  <c r="L26" i="28"/>
  <c r="R26" i="28"/>
  <c r="N25" i="28"/>
  <c r="T25" i="28"/>
  <c r="P25" i="28"/>
  <c r="V25" i="28"/>
  <c r="O25" i="28"/>
  <c r="U25" i="28"/>
  <c r="K25" i="28"/>
  <c r="Q25" i="28"/>
  <c r="M26" i="28"/>
  <c r="S26" i="28"/>
  <c r="M170" i="40" l="1"/>
  <c r="S170" i="40"/>
  <c r="T169" i="40"/>
  <c r="N169" i="40"/>
  <c r="R171" i="40"/>
  <c r="L171" i="40"/>
  <c r="Q169" i="40"/>
  <c r="K169" i="40"/>
  <c r="V170" i="40"/>
  <c r="P170" i="40"/>
  <c r="U169" i="40"/>
  <c r="O169" i="40"/>
  <c r="H24" i="11"/>
  <c r="I24" i="11"/>
  <c r="M24" i="11"/>
  <c r="K24" i="11"/>
  <c r="J24" i="11"/>
  <c r="L24" i="11"/>
  <c r="D26" i="11"/>
  <c r="G25" i="11"/>
  <c r="V26" i="40"/>
  <c r="P26" i="40"/>
  <c r="L26" i="40"/>
  <c r="R26" i="40"/>
  <c r="C26" i="11" s="1"/>
  <c r="K27" i="41"/>
  <c r="Q27" i="41"/>
  <c r="U26" i="41"/>
  <c r="O26" i="41"/>
  <c r="N26" i="41"/>
  <c r="T26" i="41"/>
  <c r="L27" i="41"/>
  <c r="R27" i="41"/>
  <c r="O26" i="40"/>
  <c r="U26" i="40"/>
  <c r="M27" i="41"/>
  <c r="S27" i="41"/>
  <c r="V27" i="41"/>
  <c r="P27" i="41"/>
  <c r="B25" i="11"/>
  <c r="E25" i="11"/>
  <c r="F25" i="11"/>
  <c r="M28" i="40"/>
  <c r="S28" i="40"/>
  <c r="K26" i="40"/>
  <c r="Q26" i="40"/>
  <c r="N26" i="40"/>
  <c r="T26" i="40"/>
  <c r="M27" i="28"/>
  <c r="S27" i="28"/>
  <c r="O26" i="28"/>
  <c r="U26" i="28"/>
  <c r="N26" i="28"/>
  <c r="T26" i="28"/>
  <c r="K26" i="28"/>
  <c r="Q26" i="28"/>
  <c r="P26" i="28"/>
  <c r="V26" i="28"/>
  <c r="L27" i="28"/>
  <c r="R27" i="28"/>
  <c r="N170" i="40" l="1"/>
  <c r="T170" i="40"/>
  <c r="U170" i="40"/>
  <c r="O170" i="40"/>
  <c r="V171" i="40"/>
  <c r="P171" i="40"/>
  <c r="L172" i="40"/>
  <c r="R172" i="40"/>
  <c r="Q170" i="40"/>
  <c r="K170" i="40"/>
  <c r="S171" i="40"/>
  <c r="M171" i="40"/>
  <c r="L25" i="11"/>
  <c r="H25" i="11"/>
  <c r="M25" i="11"/>
  <c r="I25" i="11"/>
  <c r="J25" i="11"/>
  <c r="K25" i="11"/>
  <c r="D27" i="11"/>
  <c r="B26" i="11"/>
  <c r="E26" i="11"/>
  <c r="U27" i="41"/>
  <c r="O27" i="41"/>
  <c r="N27" i="40"/>
  <c r="T27" i="40"/>
  <c r="M29" i="40"/>
  <c r="S29" i="40"/>
  <c r="M28" i="41"/>
  <c r="S28" i="41"/>
  <c r="R28" i="41"/>
  <c r="L28" i="41"/>
  <c r="L27" i="40"/>
  <c r="R27" i="40"/>
  <c r="C27" i="11" s="1"/>
  <c r="V28" i="41"/>
  <c r="P28" i="41"/>
  <c r="F26" i="11"/>
  <c r="V27" i="40"/>
  <c r="P27" i="40"/>
  <c r="K27" i="40"/>
  <c r="Q27" i="40"/>
  <c r="O27" i="40"/>
  <c r="U27" i="40"/>
  <c r="N27" i="41"/>
  <c r="T27" i="41"/>
  <c r="K28" i="41"/>
  <c r="Q28" i="41"/>
  <c r="G26" i="11"/>
  <c r="L28" i="28"/>
  <c r="R28" i="28"/>
  <c r="Q27" i="28"/>
  <c r="K27" i="28"/>
  <c r="U27" i="28"/>
  <c r="O27" i="28"/>
  <c r="V27" i="28"/>
  <c r="P27" i="28"/>
  <c r="N27" i="28"/>
  <c r="T27" i="28"/>
  <c r="M28" i="28"/>
  <c r="S28" i="28"/>
  <c r="D28" i="11" s="1"/>
  <c r="K171" i="40" l="1"/>
  <c r="Q171" i="40"/>
  <c r="P172" i="40"/>
  <c r="V172" i="40"/>
  <c r="N171" i="40"/>
  <c r="T171" i="40"/>
  <c r="S172" i="40"/>
  <c r="M172" i="40"/>
  <c r="O171" i="40"/>
  <c r="U171" i="40"/>
  <c r="L173" i="40"/>
  <c r="R173" i="40"/>
  <c r="J76" i="12" s="1"/>
  <c r="P76" i="12" s="1"/>
  <c r="M26" i="11"/>
  <c r="I26" i="11"/>
  <c r="J26" i="11"/>
  <c r="K26" i="11"/>
  <c r="L26" i="11"/>
  <c r="H26" i="11"/>
  <c r="B27" i="11"/>
  <c r="G27" i="11"/>
  <c r="U28" i="40"/>
  <c r="O28" i="40"/>
  <c r="N28" i="41"/>
  <c r="T28" i="41"/>
  <c r="K28" i="40"/>
  <c r="Q28" i="40"/>
  <c r="P29" i="41"/>
  <c r="V29" i="41"/>
  <c r="R29" i="41"/>
  <c r="L29" i="41"/>
  <c r="U28" i="41"/>
  <c r="O28" i="41"/>
  <c r="Q29" i="41"/>
  <c r="K29" i="41"/>
  <c r="F27" i="11"/>
  <c r="V28" i="40"/>
  <c r="P28" i="40"/>
  <c r="S30" i="40"/>
  <c r="M30" i="40"/>
  <c r="E27" i="11"/>
  <c r="L28" i="40"/>
  <c r="R28" i="40"/>
  <c r="C28" i="11" s="1"/>
  <c r="S29" i="41"/>
  <c r="M29" i="41"/>
  <c r="T28" i="40"/>
  <c r="N28" i="40"/>
  <c r="V28" i="28"/>
  <c r="P28" i="28"/>
  <c r="K28" i="28"/>
  <c r="Q28" i="28"/>
  <c r="M29" i="28"/>
  <c r="S29" i="28"/>
  <c r="D29" i="11" s="1"/>
  <c r="U28" i="28"/>
  <c r="O28" i="28"/>
  <c r="N28" i="28"/>
  <c r="T28" i="28"/>
  <c r="R29" i="28"/>
  <c r="L29" i="28"/>
  <c r="O172" i="40" l="1"/>
  <c r="U172" i="40"/>
  <c r="T172" i="40"/>
  <c r="N172" i="40"/>
  <c r="K172" i="40"/>
  <c r="Q172" i="40"/>
  <c r="M173" i="40"/>
  <c r="S173" i="40"/>
  <c r="K76" i="12" s="1"/>
  <c r="Q76" i="12" s="1"/>
  <c r="R174" i="40"/>
  <c r="L174" i="40"/>
  <c r="P173" i="40"/>
  <c r="V173" i="40"/>
  <c r="N76" i="12" s="1"/>
  <c r="T76" i="12" s="1"/>
  <c r="K27" i="11"/>
  <c r="L27" i="11"/>
  <c r="M27" i="11"/>
  <c r="J27" i="11"/>
  <c r="H27" i="11"/>
  <c r="I27" i="11"/>
  <c r="M31" i="40"/>
  <c r="S31" i="40"/>
  <c r="Q30" i="41"/>
  <c r="K30" i="41"/>
  <c r="V30" i="41"/>
  <c r="P30" i="41"/>
  <c r="N29" i="41"/>
  <c r="T29" i="41"/>
  <c r="N29" i="40"/>
  <c r="T29" i="40"/>
  <c r="E28" i="11"/>
  <c r="R29" i="40"/>
  <c r="C29" i="11" s="1"/>
  <c r="L29" i="40"/>
  <c r="V29" i="40"/>
  <c r="P29" i="40"/>
  <c r="L30" i="41"/>
  <c r="R30" i="41"/>
  <c r="B28" i="11"/>
  <c r="U29" i="40"/>
  <c r="O29" i="40"/>
  <c r="M30" i="41"/>
  <c r="S30" i="41"/>
  <c r="G28" i="11"/>
  <c r="O29" i="41"/>
  <c r="U29" i="41"/>
  <c r="K29" i="40"/>
  <c r="Q29" i="40"/>
  <c r="F28" i="11"/>
  <c r="K29" i="28"/>
  <c r="Q29" i="28"/>
  <c r="R30" i="28"/>
  <c r="L30" i="28"/>
  <c r="U29" i="28"/>
  <c r="O29" i="28"/>
  <c r="P29" i="28"/>
  <c r="V29" i="28"/>
  <c r="N29" i="28"/>
  <c r="T29" i="28"/>
  <c r="S30" i="28"/>
  <c r="D30" i="11" s="1"/>
  <c r="M30" i="28"/>
  <c r="R175" i="40" l="1"/>
  <c r="L175" i="40"/>
  <c r="Q173" i="40"/>
  <c r="I76" i="12" s="1"/>
  <c r="O76" i="12" s="1"/>
  <c r="K173" i="40"/>
  <c r="U173" i="40"/>
  <c r="M76" i="12" s="1"/>
  <c r="S76" i="12" s="1"/>
  <c r="O173" i="40"/>
  <c r="T173" i="40"/>
  <c r="L76" i="12" s="1"/>
  <c r="R76" i="12" s="1"/>
  <c r="N173" i="40"/>
  <c r="V174" i="40"/>
  <c r="P174" i="40"/>
  <c r="M174" i="40"/>
  <c r="S174" i="40"/>
  <c r="B29" i="11"/>
  <c r="L28" i="11"/>
  <c r="I28" i="11"/>
  <c r="J28" i="11"/>
  <c r="K28" i="11"/>
  <c r="M28" i="11"/>
  <c r="H28" i="11"/>
  <c r="F29" i="11"/>
  <c r="P30" i="40"/>
  <c r="V30" i="40"/>
  <c r="T30" i="41"/>
  <c r="N30" i="41"/>
  <c r="G29" i="11"/>
  <c r="E29" i="11"/>
  <c r="V31" i="41"/>
  <c r="P31" i="41"/>
  <c r="K30" i="40"/>
  <c r="Q30" i="40"/>
  <c r="M31" i="41"/>
  <c r="S31" i="41"/>
  <c r="L30" i="40"/>
  <c r="R30" i="40"/>
  <c r="C30" i="11" s="1"/>
  <c r="T30" i="40"/>
  <c r="N30" i="40"/>
  <c r="O30" i="41"/>
  <c r="U30" i="41"/>
  <c r="U30" i="40"/>
  <c r="O30" i="40"/>
  <c r="R31" i="41"/>
  <c r="L31" i="41"/>
  <c r="Q31" i="41"/>
  <c r="K31" i="41"/>
  <c r="M32" i="40"/>
  <c r="S32" i="40"/>
  <c r="R31" i="28"/>
  <c r="L31" i="28"/>
  <c r="P30" i="28"/>
  <c r="V30" i="28"/>
  <c r="O30" i="28"/>
  <c r="U30" i="28"/>
  <c r="S31" i="28"/>
  <c r="M31" i="28"/>
  <c r="N30" i="28"/>
  <c r="T30" i="28"/>
  <c r="K30" i="28"/>
  <c r="Q30" i="28"/>
  <c r="V175" i="40" l="1"/>
  <c r="P175" i="40"/>
  <c r="U174" i="40"/>
  <c r="O174" i="40"/>
  <c r="L176" i="40"/>
  <c r="R176" i="40"/>
  <c r="N174" i="40"/>
  <c r="T174" i="40"/>
  <c r="Q174" i="40"/>
  <c r="K174" i="40"/>
  <c r="S175" i="40"/>
  <c r="M175" i="40"/>
  <c r="D31" i="11"/>
  <c r="K29" i="11"/>
  <c r="H29" i="11"/>
  <c r="J29" i="11"/>
  <c r="M29" i="11"/>
  <c r="I29" i="11"/>
  <c r="L29" i="11"/>
  <c r="M33" i="40"/>
  <c r="S33" i="40"/>
  <c r="O31" i="40"/>
  <c r="U31" i="40"/>
  <c r="L31" i="40"/>
  <c r="R31" i="40"/>
  <c r="C31" i="11" s="1"/>
  <c r="K31" i="40"/>
  <c r="Q31" i="40"/>
  <c r="F30" i="11"/>
  <c r="T31" i="40"/>
  <c r="N31" i="40"/>
  <c r="P32" i="41"/>
  <c r="V32" i="41"/>
  <c r="N31" i="41"/>
  <c r="T31" i="41"/>
  <c r="O31" i="41"/>
  <c r="U31" i="41"/>
  <c r="K32" i="41"/>
  <c r="Q32" i="41"/>
  <c r="L32" i="41"/>
  <c r="R32" i="41"/>
  <c r="E30" i="11"/>
  <c r="M32" i="41"/>
  <c r="S32" i="41"/>
  <c r="B30" i="11"/>
  <c r="G30" i="11"/>
  <c r="V31" i="40"/>
  <c r="P31" i="40"/>
  <c r="S32" i="28"/>
  <c r="D32" i="11" s="1"/>
  <c r="M32" i="28"/>
  <c r="K31" i="28"/>
  <c r="Q31" i="28"/>
  <c r="V31" i="28"/>
  <c r="P31" i="28"/>
  <c r="L32" i="28"/>
  <c r="R32" i="28"/>
  <c r="T31" i="28"/>
  <c r="N31" i="28"/>
  <c r="O31" i="28"/>
  <c r="U31" i="28"/>
  <c r="K175" i="40" l="1"/>
  <c r="Q175" i="40"/>
  <c r="P176" i="40"/>
  <c r="V176" i="40"/>
  <c r="L177" i="40"/>
  <c r="R177" i="40"/>
  <c r="S176" i="40"/>
  <c r="M176" i="40"/>
  <c r="O175" i="40"/>
  <c r="U175" i="40"/>
  <c r="N175" i="40"/>
  <c r="T175" i="40"/>
  <c r="I30" i="11"/>
  <c r="H30" i="11"/>
  <c r="J30" i="11"/>
  <c r="K30" i="11"/>
  <c r="L30" i="11"/>
  <c r="M30" i="11"/>
  <c r="V32" i="40"/>
  <c r="P32" i="40"/>
  <c r="L33" i="41"/>
  <c r="R33" i="41"/>
  <c r="G31" i="11"/>
  <c r="S33" i="41"/>
  <c r="M33" i="41"/>
  <c r="O32" i="41"/>
  <c r="U32" i="41"/>
  <c r="P33" i="41"/>
  <c r="V33" i="41"/>
  <c r="B31" i="11"/>
  <c r="F31" i="11"/>
  <c r="T32" i="40"/>
  <c r="N32" i="40"/>
  <c r="K32" i="40"/>
  <c r="Q32" i="40"/>
  <c r="U32" i="40"/>
  <c r="O32" i="40"/>
  <c r="K33" i="41"/>
  <c r="Q33" i="41"/>
  <c r="T32" i="41"/>
  <c r="N32" i="41"/>
  <c r="E31" i="11"/>
  <c r="L32" i="40"/>
  <c r="R32" i="40"/>
  <c r="C32" i="11" s="1"/>
  <c r="M34" i="40"/>
  <c r="S34" i="40"/>
  <c r="U32" i="28"/>
  <c r="O32" i="28"/>
  <c r="L33" i="28"/>
  <c r="R33" i="28"/>
  <c r="Q32" i="28"/>
  <c r="K32" i="28"/>
  <c r="T32" i="28"/>
  <c r="N32" i="28"/>
  <c r="P32" i="28"/>
  <c r="V32" i="28"/>
  <c r="M33" i="28"/>
  <c r="S33" i="28"/>
  <c r="O176" i="40" l="1"/>
  <c r="U176" i="40"/>
  <c r="R178" i="40"/>
  <c r="L178" i="40"/>
  <c r="K176" i="40"/>
  <c r="Q176" i="40"/>
  <c r="M177" i="40"/>
  <c r="S177" i="40"/>
  <c r="T176" i="40"/>
  <c r="N176" i="40"/>
  <c r="P177" i="40"/>
  <c r="V177" i="40"/>
  <c r="D33" i="11"/>
  <c r="H31" i="11"/>
  <c r="J31" i="11"/>
  <c r="M31" i="11"/>
  <c r="K31" i="11"/>
  <c r="I31" i="11"/>
  <c r="L31" i="11"/>
  <c r="E32" i="11"/>
  <c r="M35" i="40"/>
  <c r="S35" i="40"/>
  <c r="Q34" i="41"/>
  <c r="K34" i="41"/>
  <c r="K33" i="40"/>
  <c r="Q33" i="40"/>
  <c r="O33" i="41"/>
  <c r="U33" i="41"/>
  <c r="R33" i="40"/>
  <c r="C33" i="11" s="1"/>
  <c r="L33" i="40"/>
  <c r="T33" i="41"/>
  <c r="N33" i="41"/>
  <c r="U33" i="40"/>
  <c r="O33" i="40"/>
  <c r="N33" i="40"/>
  <c r="T33" i="40"/>
  <c r="M34" i="41"/>
  <c r="S34" i="41"/>
  <c r="R34" i="41"/>
  <c r="L34" i="41"/>
  <c r="V34" i="41"/>
  <c r="P34" i="41"/>
  <c r="V33" i="40"/>
  <c r="P33" i="40"/>
  <c r="F32" i="11"/>
  <c r="B32" i="11"/>
  <c r="G32" i="11"/>
  <c r="T33" i="28"/>
  <c r="N33" i="28"/>
  <c r="L34" i="28"/>
  <c r="R34" i="28"/>
  <c r="K33" i="28"/>
  <c r="Q33" i="28"/>
  <c r="O33" i="28"/>
  <c r="U33" i="28"/>
  <c r="M34" i="28"/>
  <c r="S34" i="28"/>
  <c r="D34" i="11" s="1"/>
  <c r="P33" i="28"/>
  <c r="V33" i="28"/>
  <c r="T177" i="40" l="1"/>
  <c r="N177" i="40"/>
  <c r="Q177" i="40"/>
  <c r="K177" i="40"/>
  <c r="U177" i="40"/>
  <c r="O177" i="40"/>
  <c r="R179" i="40"/>
  <c r="L179" i="40"/>
  <c r="V178" i="40"/>
  <c r="P178" i="40"/>
  <c r="M178" i="40"/>
  <c r="S178" i="40"/>
  <c r="I32" i="11"/>
  <c r="L32" i="11"/>
  <c r="H32" i="11"/>
  <c r="J32" i="11"/>
  <c r="M32" i="11"/>
  <c r="K32" i="11"/>
  <c r="P34" i="40"/>
  <c r="V34" i="40"/>
  <c r="L35" i="41"/>
  <c r="R35" i="41"/>
  <c r="E33" i="11"/>
  <c r="N34" i="41"/>
  <c r="T34" i="41"/>
  <c r="K35" i="41"/>
  <c r="Q35" i="41"/>
  <c r="G33" i="11"/>
  <c r="N34" i="40"/>
  <c r="T34" i="40"/>
  <c r="O34" i="41"/>
  <c r="U34" i="41"/>
  <c r="V35" i="41"/>
  <c r="P35" i="41"/>
  <c r="O34" i="40"/>
  <c r="U34" i="40"/>
  <c r="L34" i="40"/>
  <c r="R34" i="40"/>
  <c r="C34" i="11" s="1"/>
  <c r="B33" i="11"/>
  <c r="M35" i="41"/>
  <c r="S35" i="41"/>
  <c r="F33" i="11"/>
  <c r="K34" i="40"/>
  <c r="Q34" i="40"/>
  <c r="M36" i="40"/>
  <c r="S36" i="40"/>
  <c r="P34" i="28"/>
  <c r="V34" i="28"/>
  <c r="U34" i="28"/>
  <c r="O34" i="28"/>
  <c r="R35" i="28"/>
  <c r="L35" i="28"/>
  <c r="N34" i="28"/>
  <c r="T34" i="28"/>
  <c r="S35" i="28"/>
  <c r="M35" i="28"/>
  <c r="K34" i="28"/>
  <c r="Q34" i="28"/>
  <c r="V179" i="40" l="1"/>
  <c r="P179" i="40"/>
  <c r="U178" i="40"/>
  <c r="O178" i="40"/>
  <c r="N178" i="40"/>
  <c r="T178" i="40"/>
  <c r="L180" i="40"/>
  <c r="R180" i="40"/>
  <c r="Q178" i="40"/>
  <c r="K178" i="40"/>
  <c r="S179" i="40"/>
  <c r="M179" i="40"/>
  <c r="M33" i="11"/>
  <c r="I33" i="11"/>
  <c r="K33" i="11"/>
  <c r="J33" i="11"/>
  <c r="H33" i="11"/>
  <c r="L33" i="11"/>
  <c r="D35" i="11"/>
  <c r="P36" i="41"/>
  <c r="V36" i="41"/>
  <c r="E34" i="11"/>
  <c r="K36" i="41"/>
  <c r="Q36" i="41"/>
  <c r="S37" i="40"/>
  <c r="M37" i="40"/>
  <c r="B34" i="11"/>
  <c r="M36" i="41"/>
  <c r="S36" i="41"/>
  <c r="L35" i="40"/>
  <c r="R35" i="40"/>
  <c r="C35" i="11" s="1"/>
  <c r="N35" i="40"/>
  <c r="T35" i="40"/>
  <c r="R36" i="41"/>
  <c r="L36" i="41"/>
  <c r="K35" i="40"/>
  <c r="Q35" i="40"/>
  <c r="F34" i="11"/>
  <c r="N35" i="41"/>
  <c r="T35" i="41"/>
  <c r="G34" i="11"/>
  <c r="O35" i="40"/>
  <c r="U35" i="40"/>
  <c r="O35" i="41"/>
  <c r="U35" i="41"/>
  <c r="P35" i="40"/>
  <c r="V35" i="40"/>
  <c r="O35" i="28"/>
  <c r="U35" i="28"/>
  <c r="K35" i="28"/>
  <c r="Q35" i="28"/>
  <c r="N35" i="28"/>
  <c r="T35" i="28"/>
  <c r="M36" i="28"/>
  <c r="S36" i="28"/>
  <c r="L36" i="28"/>
  <c r="R36" i="28"/>
  <c r="P35" i="28"/>
  <c r="V35" i="28"/>
  <c r="K179" i="40" l="1"/>
  <c r="Q179" i="40"/>
  <c r="P180" i="40"/>
  <c r="V180" i="40"/>
  <c r="N179" i="40"/>
  <c r="T179" i="40"/>
  <c r="S180" i="40"/>
  <c r="M180" i="40"/>
  <c r="O179" i="40"/>
  <c r="U179" i="40"/>
  <c r="L181" i="40"/>
  <c r="R181" i="40"/>
  <c r="D36" i="11"/>
  <c r="L34" i="11"/>
  <c r="H34" i="11"/>
  <c r="I34" i="11"/>
  <c r="K34" i="11"/>
  <c r="M34" i="11"/>
  <c r="J34" i="11"/>
  <c r="F35" i="11"/>
  <c r="P36" i="40"/>
  <c r="V36" i="40"/>
  <c r="O36" i="40"/>
  <c r="U36" i="40"/>
  <c r="L36" i="40"/>
  <c r="R36" i="40"/>
  <c r="C36" i="11" s="1"/>
  <c r="S38" i="40"/>
  <c r="M38" i="40"/>
  <c r="K37" i="41"/>
  <c r="Q37" i="41"/>
  <c r="G35" i="11"/>
  <c r="N36" i="41"/>
  <c r="T36" i="41"/>
  <c r="E35" i="11"/>
  <c r="R37" i="41"/>
  <c r="L37" i="41"/>
  <c r="B35" i="11"/>
  <c r="O36" i="41"/>
  <c r="U36" i="41"/>
  <c r="K36" i="40"/>
  <c r="Q36" i="40"/>
  <c r="N36" i="40"/>
  <c r="T36" i="40"/>
  <c r="M37" i="41"/>
  <c r="S37" i="41"/>
  <c r="P37" i="41"/>
  <c r="V37" i="41"/>
  <c r="V36" i="28"/>
  <c r="P36" i="28"/>
  <c r="S37" i="28"/>
  <c r="M37" i="28"/>
  <c r="K36" i="28"/>
  <c r="Q36" i="28"/>
  <c r="L37" i="28"/>
  <c r="R37" i="28"/>
  <c r="N36" i="28"/>
  <c r="T36" i="28"/>
  <c r="O36" i="28"/>
  <c r="U36" i="28"/>
  <c r="O180" i="40" l="1"/>
  <c r="U180" i="40"/>
  <c r="T180" i="40"/>
  <c r="N180" i="40"/>
  <c r="K180" i="40"/>
  <c r="Q180" i="40"/>
  <c r="M181" i="40"/>
  <c r="S181" i="40"/>
  <c r="R182" i="40"/>
  <c r="L182" i="40"/>
  <c r="P181" i="40"/>
  <c r="V181" i="40"/>
  <c r="L35" i="11"/>
  <c r="M35" i="11"/>
  <c r="J35" i="11"/>
  <c r="K35" i="11"/>
  <c r="I35" i="11"/>
  <c r="H35" i="11"/>
  <c r="D37" i="11"/>
  <c r="E36" i="11"/>
  <c r="N37" i="41"/>
  <c r="T37" i="41"/>
  <c r="S39" i="40"/>
  <c r="M39" i="40"/>
  <c r="F36" i="11"/>
  <c r="V38" i="41"/>
  <c r="P38" i="41"/>
  <c r="T37" i="40"/>
  <c r="N37" i="40"/>
  <c r="U37" i="41"/>
  <c r="O37" i="41"/>
  <c r="O37" i="40"/>
  <c r="U37" i="40"/>
  <c r="B36" i="11"/>
  <c r="G36" i="11"/>
  <c r="M38" i="41"/>
  <c r="S38" i="41"/>
  <c r="Q37" i="40"/>
  <c r="K37" i="40"/>
  <c r="L38" i="41"/>
  <c r="R38" i="41"/>
  <c r="K38" i="41"/>
  <c r="Q38" i="41"/>
  <c r="L37" i="40"/>
  <c r="R37" i="40"/>
  <c r="C37" i="11" s="1"/>
  <c r="P37" i="40"/>
  <c r="V37" i="40"/>
  <c r="M38" i="28"/>
  <c r="S38" i="28"/>
  <c r="D38" i="11" s="1"/>
  <c r="O37" i="28"/>
  <c r="U37" i="28"/>
  <c r="L38" i="28"/>
  <c r="R38" i="28"/>
  <c r="P37" i="28"/>
  <c r="V37" i="28"/>
  <c r="N37" i="28"/>
  <c r="T37" i="28"/>
  <c r="K37" i="28"/>
  <c r="Q37" i="28"/>
  <c r="T181" i="40" l="1"/>
  <c r="N181" i="40"/>
  <c r="V182" i="40"/>
  <c r="P182" i="40"/>
  <c r="M182" i="40"/>
  <c r="S182" i="40"/>
  <c r="R183" i="40"/>
  <c r="L183" i="40"/>
  <c r="Q181" i="40"/>
  <c r="K181" i="40"/>
  <c r="U181" i="40"/>
  <c r="O181" i="40"/>
  <c r="K36" i="11"/>
  <c r="J36" i="11"/>
  <c r="H36" i="11"/>
  <c r="M36" i="11"/>
  <c r="L36" i="11"/>
  <c r="I36" i="11"/>
  <c r="P38" i="40"/>
  <c r="V38" i="40"/>
  <c r="K39" i="41"/>
  <c r="Q39" i="41"/>
  <c r="B37" i="11"/>
  <c r="U38" i="41"/>
  <c r="O38" i="41"/>
  <c r="P39" i="41"/>
  <c r="V39" i="41"/>
  <c r="L39" i="41"/>
  <c r="R39" i="41"/>
  <c r="T38" i="40"/>
  <c r="N38" i="40"/>
  <c r="F37" i="11"/>
  <c r="L38" i="40"/>
  <c r="R38" i="40"/>
  <c r="C38" i="11" s="1"/>
  <c r="M39" i="41"/>
  <c r="S39" i="41"/>
  <c r="U38" i="40"/>
  <c r="O38" i="40"/>
  <c r="T38" i="41"/>
  <c r="N38" i="41"/>
  <c r="G37" i="11"/>
  <c r="K38" i="40"/>
  <c r="Q38" i="40"/>
  <c r="E37" i="11"/>
  <c r="M40" i="40"/>
  <c r="S40" i="40"/>
  <c r="K38" i="28"/>
  <c r="Q38" i="28"/>
  <c r="P38" i="28"/>
  <c r="V38" i="28"/>
  <c r="U38" i="28"/>
  <c r="O38" i="28"/>
  <c r="N38" i="28"/>
  <c r="T38" i="28"/>
  <c r="R39" i="28"/>
  <c r="L39" i="28"/>
  <c r="S39" i="28"/>
  <c r="M39" i="28"/>
  <c r="V183" i="40" l="1"/>
  <c r="P183" i="40"/>
  <c r="L184" i="40"/>
  <c r="R184" i="40"/>
  <c r="Q182" i="40"/>
  <c r="K182" i="40"/>
  <c r="N182" i="40"/>
  <c r="T182" i="40"/>
  <c r="U182" i="40"/>
  <c r="O182" i="40"/>
  <c r="S183" i="40"/>
  <c r="M183" i="40"/>
  <c r="D39" i="11"/>
  <c r="K37" i="11"/>
  <c r="M37" i="11"/>
  <c r="I37" i="11"/>
  <c r="J37" i="11"/>
  <c r="L37" i="11"/>
  <c r="H37" i="11"/>
  <c r="M41" i="40"/>
  <c r="S41" i="40"/>
  <c r="F38" i="11"/>
  <c r="L39" i="40"/>
  <c r="R39" i="40"/>
  <c r="C39" i="11" s="1"/>
  <c r="P40" i="41"/>
  <c r="V40" i="41"/>
  <c r="Q39" i="40"/>
  <c r="K39" i="40"/>
  <c r="L40" i="41"/>
  <c r="R40" i="41"/>
  <c r="O39" i="41"/>
  <c r="U39" i="41"/>
  <c r="K40" i="41"/>
  <c r="Q40" i="41"/>
  <c r="N39" i="41"/>
  <c r="T39" i="41"/>
  <c r="B38" i="11"/>
  <c r="M40" i="41"/>
  <c r="S40" i="41"/>
  <c r="N39" i="40"/>
  <c r="T39" i="40"/>
  <c r="G38" i="11"/>
  <c r="U39" i="40"/>
  <c r="O39" i="40"/>
  <c r="E38" i="11"/>
  <c r="V39" i="40"/>
  <c r="P39" i="40"/>
  <c r="S40" i="28"/>
  <c r="M40" i="28"/>
  <c r="N39" i="28"/>
  <c r="T39" i="28"/>
  <c r="P39" i="28"/>
  <c r="V39" i="28"/>
  <c r="R40" i="28"/>
  <c r="L40" i="28"/>
  <c r="U39" i="28"/>
  <c r="O39" i="28"/>
  <c r="Q39" i="28"/>
  <c r="K39" i="28"/>
  <c r="N183" i="40" l="1"/>
  <c r="T183" i="40"/>
  <c r="L185" i="40"/>
  <c r="R185" i="40"/>
  <c r="O183" i="40"/>
  <c r="U183" i="40"/>
  <c r="K183" i="40"/>
  <c r="Q183" i="40"/>
  <c r="P184" i="40"/>
  <c r="V184" i="40"/>
  <c r="S184" i="40"/>
  <c r="M184" i="40"/>
  <c r="K38" i="11"/>
  <c r="L38" i="11"/>
  <c r="M38" i="11"/>
  <c r="H38" i="11"/>
  <c r="J38" i="11"/>
  <c r="I38" i="11"/>
  <c r="D40" i="11"/>
  <c r="G39" i="11"/>
  <c r="S41" i="41"/>
  <c r="M41" i="41"/>
  <c r="E39" i="11"/>
  <c r="K41" i="41"/>
  <c r="Q41" i="41"/>
  <c r="L41" i="41"/>
  <c r="R41" i="41"/>
  <c r="P41" i="41"/>
  <c r="V41" i="41"/>
  <c r="O40" i="40"/>
  <c r="U40" i="40"/>
  <c r="T40" i="40"/>
  <c r="N40" i="40"/>
  <c r="Q40" i="40"/>
  <c r="K40" i="40"/>
  <c r="M42" i="40"/>
  <c r="S42" i="40"/>
  <c r="P40" i="40"/>
  <c r="V40" i="40"/>
  <c r="F39" i="11"/>
  <c r="N40" i="41"/>
  <c r="T40" i="41"/>
  <c r="O40" i="41"/>
  <c r="U40" i="41"/>
  <c r="B39" i="11"/>
  <c r="L40" i="40"/>
  <c r="R40" i="40"/>
  <c r="C40" i="11" s="1"/>
  <c r="T40" i="28"/>
  <c r="N40" i="28"/>
  <c r="K40" i="28"/>
  <c r="Q40" i="28"/>
  <c r="L41" i="28"/>
  <c r="R41" i="28"/>
  <c r="O40" i="28"/>
  <c r="U40" i="28"/>
  <c r="M41" i="28"/>
  <c r="S41" i="28"/>
  <c r="D41" i="11" s="1"/>
  <c r="P40" i="28"/>
  <c r="V40" i="28"/>
  <c r="K184" i="40" l="1"/>
  <c r="Q184" i="40"/>
  <c r="R186" i="40"/>
  <c r="L186" i="40"/>
  <c r="M185" i="40"/>
  <c r="S185" i="40"/>
  <c r="P185" i="40"/>
  <c r="V185" i="40"/>
  <c r="O184" i="40"/>
  <c r="U184" i="40"/>
  <c r="T184" i="40"/>
  <c r="N184" i="40"/>
  <c r="K39" i="11"/>
  <c r="M39" i="11"/>
  <c r="J39" i="11"/>
  <c r="L39" i="11"/>
  <c r="I39" i="11"/>
  <c r="H39" i="11"/>
  <c r="R41" i="40"/>
  <c r="C41" i="11" s="1"/>
  <c r="L41" i="40"/>
  <c r="V41" i="40"/>
  <c r="P41" i="40"/>
  <c r="B40" i="11"/>
  <c r="O41" i="40"/>
  <c r="U41" i="40"/>
  <c r="T41" i="41"/>
  <c r="N41" i="41"/>
  <c r="T41" i="40"/>
  <c r="N41" i="40"/>
  <c r="L42" i="41"/>
  <c r="R42" i="41"/>
  <c r="S42" i="41"/>
  <c r="M42" i="41"/>
  <c r="M43" i="40"/>
  <c r="S43" i="40"/>
  <c r="E40" i="11"/>
  <c r="O41" i="41"/>
  <c r="U41" i="41"/>
  <c r="G40" i="11"/>
  <c r="K41" i="40"/>
  <c r="Q41" i="40"/>
  <c r="F40" i="11"/>
  <c r="P42" i="41"/>
  <c r="V42" i="41"/>
  <c r="K42" i="41"/>
  <c r="Q42" i="41"/>
  <c r="V41" i="28"/>
  <c r="P41" i="28"/>
  <c r="O41" i="28"/>
  <c r="U41" i="28"/>
  <c r="Q41" i="28"/>
  <c r="K41" i="28"/>
  <c r="N41" i="28"/>
  <c r="T41" i="28"/>
  <c r="M42" i="28"/>
  <c r="S42" i="28"/>
  <c r="D42" i="11" s="1"/>
  <c r="R42" i="28"/>
  <c r="L42" i="28"/>
  <c r="R187" i="40" l="1"/>
  <c r="L187" i="40"/>
  <c r="V186" i="40"/>
  <c r="P186" i="40"/>
  <c r="T185" i="40"/>
  <c r="N185" i="40"/>
  <c r="U185" i="40"/>
  <c r="O185" i="40"/>
  <c r="M186" i="40"/>
  <c r="S186" i="40"/>
  <c r="Q185" i="40"/>
  <c r="K185" i="40"/>
  <c r="L40" i="11"/>
  <c r="J40" i="11"/>
  <c r="K40" i="11"/>
  <c r="M40" i="11"/>
  <c r="H40" i="11"/>
  <c r="I40" i="11"/>
  <c r="O42" i="40"/>
  <c r="U42" i="40"/>
  <c r="M44" i="40"/>
  <c r="S44" i="40"/>
  <c r="R43" i="41"/>
  <c r="J20" i="12" s="1"/>
  <c r="P20" i="12" s="1"/>
  <c r="L43" i="41"/>
  <c r="N42" i="41"/>
  <c r="T42" i="41"/>
  <c r="Q43" i="41"/>
  <c r="I20" i="12" s="1"/>
  <c r="O20" i="12" s="1"/>
  <c r="K43" i="41"/>
  <c r="B41" i="11"/>
  <c r="O42" i="41"/>
  <c r="U42" i="41"/>
  <c r="S43" i="41"/>
  <c r="K20" i="12" s="1"/>
  <c r="Q20" i="12" s="1"/>
  <c r="M43" i="41"/>
  <c r="T42" i="40"/>
  <c r="N42" i="40"/>
  <c r="V42" i="40"/>
  <c r="P42" i="40"/>
  <c r="L42" i="40"/>
  <c r="R42" i="40"/>
  <c r="C42" i="11" s="1"/>
  <c r="Q42" i="40"/>
  <c r="K42" i="40"/>
  <c r="E41" i="11"/>
  <c r="F41" i="11"/>
  <c r="G41" i="11"/>
  <c r="V43" i="41"/>
  <c r="N20" i="12" s="1"/>
  <c r="T20" i="12" s="1"/>
  <c r="P43" i="41"/>
  <c r="N42" i="28"/>
  <c r="T42" i="28"/>
  <c r="U42" i="28"/>
  <c r="O42" i="28"/>
  <c r="R43" i="28"/>
  <c r="J26" i="12" s="1"/>
  <c r="P26" i="12" s="1"/>
  <c r="L43" i="28"/>
  <c r="K42" i="28"/>
  <c r="Q42" i="28"/>
  <c r="P42" i="28"/>
  <c r="V42" i="28"/>
  <c r="S43" i="28"/>
  <c r="K26" i="12" s="1"/>
  <c r="Q26" i="12" s="1"/>
  <c r="M43" i="28"/>
  <c r="V187" i="40" l="1"/>
  <c r="P187" i="40"/>
  <c r="U186" i="40"/>
  <c r="O186" i="40"/>
  <c r="N186" i="40"/>
  <c r="T186" i="40"/>
  <c r="L188" i="40"/>
  <c r="R188" i="40"/>
  <c r="Q186" i="40"/>
  <c r="K186" i="40"/>
  <c r="S187" i="40"/>
  <c r="M187" i="40"/>
  <c r="M41" i="11"/>
  <c r="H41" i="11"/>
  <c r="I41" i="11"/>
  <c r="K41" i="11"/>
  <c r="J41" i="11"/>
  <c r="L41" i="11"/>
  <c r="V44" i="41"/>
  <c r="P44" i="41"/>
  <c r="R43" i="40"/>
  <c r="C43" i="11" s="1"/>
  <c r="J30" i="12" s="1"/>
  <c r="P30" i="12" s="1"/>
  <c r="L43" i="40"/>
  <c r="E42" i="11"/>
  <c r="O43" i="41"/>
  <c r="U43" i="41"/>
  <c r="M20" i="12" s="1"/>
  <c r="S20" i="12" s="1"/>
  <c r="D43" i="11"/>
  <c r="K30" i="12" s="1"/>
  <c r="Q30" i="12" s="1"/>
  <c r="K43" i="40"/>
  <c r="Q43" i="40"/>
  <c r="V43" i="40"/>
  <c r="P43" i="40"/>
  <c r="M44" i="41"/>
  <c r="S44" i="41"/>
  <c r="N43" i="41"/>
  <c r="T43" i="41"/>
  <c r="L20" i="12" s="1"/>
  <c r="R20" i="12" s="1"/>
  <c r="M45" i="40"/>
  <c r="S45" i="40"/>
  <c r="B42" i="11"/>
  <c r="G42" i="11"/>
  <c r="K44" i="41"/>
  <c r="Q44" i="41"/>
  <c r="L44" i="41"/>
  <c r="R44" i="41"/>
  <c r="F42" i="11"/>
  <c r="N43" i="40"/>
  <c r="T43" i="40"/>
  <c r="O43" i="40"/>
  <c r="U43" i="40"/>
  <c r="M44" i="28"/>
  <c r="S44" i="28"/>
  <c r="U43" i="28"/>
  <c r="M26" i="12" s="1"/>
  <c r="S26" i="12" s="1"/>
  <c r="O43" i="28"/>
  <c r="Q43" i="28"/>
  <c r="I26" i="12" s="1"/>
  <c r="O26" i="12" s="1"/>
  <c r="K43" i="28"/>
  <c r="R44" i="28"/>
  <c r="L44" i="28"/>
  <c r="P43" i="28"/>
  <c r="V43" i="28"/>
  <c r="N43" i="28"/>
  <c r="T43" i="28"/>
  <c r="L26" i="12" s="1"/>
  <c r="R26" i="12" s="1"/>
  <c r="G43" i="11" l="1"/>
  <c r="N30" i="12" s="1"/>
  <c r="T30" i="12" s="1"/>
  <c r="N26" i="12"/>
  <c r="T26" i="12" s="1"/>
  <c r="O187" i="40"/>
  <c r="U187" i="40"/>
  <c r="L189" i="40"/>
  <c r="R189" i="40"/>
  <c r="K187" i="40"/>
  <c r="Q187" i="40"/>
  <c r="P188" i="40"/>
  <c r="V188" i="40"/>
  <c r="S188" i="40"/>
  <c r="M188" i="40"/>
  <c r="N187" i="40"/>
  <c r="T187" i="40"/>
  <c r="H42" i="11"/>
  <c r="K42" i="11"/>
  <c r="I42" i="11"/>
  <c r="L42" i="11"/>
  <c r="M42" i="11"/>
  <c r="J42" i="11"/>
  <c r="E43" i="11"/>
  <c r="L30" i="12" s="1"/>
  <c r="R30" i="12" s="1"/>
  <c r="F43" i="11"/>
  <c r="M30" i="12" s="1"/>
  <c r="S30" i="12" s="1"/>
  <c r="D44" i="11"/>
  <c r="U44" i="40"/>
  <c r="O44" i="40"/>
  <c r="P44" i="40"/>
  <c r="V44" i="40"/>
  <c r="U44" i="41"/>
  <c r="O44" i="41"/>
  <c r="P45" i="41"/>
  <c r="V45" i="41"/>
  <c r="R45" i="41"/>
  <c r="L45" i="41"/>
  <c r="N44" i="41"/>
  <c r="T44" i="41"/>
  <c r="B43" i="11"/>
  <c r="I30" i="12" s="1"/>
  <c r="O30" i="12" s="1"/>
  <c r="N44" i="40"/>
  <c r="T44" i="40"/>
  <c r="R44" i="40"/>
  <c r="C44" i="11" s="1"/>
  <c r="L44" i="40"/>
  <c r="Q45" i="41"/>
  <c r="K45" i="41"/>
  <c r="S46" i="40"/>
  <c r="M46" i="40"/>
  <c r="S45" i="41"/>
  <c r="M45" i="41"/>
  <c r="Q44" i="40"/>
  <c r="K44" i="40"/>
  <c r="K44" i="28"/>
  <c r="Q44" i="28"/>
  <c r="O44" i="28"/>
  <c r="U44" i="28"/>
  <c r="N44" i="28"/>
  <c r="T44" i="28"/>
  <c r="P44" i="28"/>
  <c r="V44" i="28"/>
  <c r="L45" i="28"/>
  <c r="R45" i="28"/>
  <c r="M45" i="28"/>
  <c r="S45" i="28"/>
  <c r="T188" i="40" l="1"/>
  <c r="N188" i="40"/>
  <c r="P189" i="40"/>
  <c r="V189" i="40"/>
  <c r="R190" i="40"/>
  <c r="L190" i="40"/>
  <c r="M189" i="40"/>
  <c r="S189" i="40"/>
  <c r="K188" i="40"/>
  <c r="Q188" i="40"/>
  <c r="O188" i="40"/>
  <c r="U188" i="40"/>
  <c r="M43" i="11"/>
  <c r="J43" i="11"/>
  <c r="L43" i="11"/>
  <c r="I43" i="11"/>
  <c r="H43" i="11"/>
  <c r="K43" i="11"/>
  <c r="D45" i="11"/>
  <c r="B44" i="11"/>
  <c r="F44" i="11"/>
  <c r="E44" i="11"/>
  <c r="G44" i="11"/>
  <c r="M46" i="41"/>
  <c r="S46" i="41"/>
  <c r="K46" i="41"/>
  <c r="Q46" i="41"/>
  <c r="K45" i="40"/>
  <c r="Q45" i="40"/>
  <c r="S47" i="40"/>
  <c r="M47" i="40"/>
  <c r="L45" i="40"/>
  <c r="R45" i="40"/>
  <c r="C45" i="11" s="1"/>
  <c r="N45" i="40"/>
  <c r="T45" i="40"/>
  <c r="N45" i="41"/>
  <c r="T45" i="41"/>
  <c r="V46" i="41"/>
  <c r="P46" i="41"/>
  <c r="P45" i="40"/>
  <c r="V45" i="40"/>
  <c r="R46" i="41"/>
  <c r="L46" i="41"/>
  <c r="O45" i="41"/>
  <c r="U45" i="41"/>
  <c r="O45" i="40"/>
  <c r="U45" i="40"/>
  <c r="M46" i="28"/>
  <c r="S46" i="28"/>
  <c r="D46" i="11" s="1"/>
  <c r="V45" i="28"/>
  <c r="P45" i="28"/>
  <c r="O45" i="28"/>
  <c r="U45" i="28"/>
  <c r="R46" i="28"/>
  <c r="L46" i="28"/>
  <c r="N45" i="28"/>
  <c r="T45" i="28"/>
  <c r="K45" i="28"/>
  <c r="Q45" i="28"/>
  <c r="U189" i="40" l="1"/>
  <c r="O189" i="40"/>
  <c r="M190" i="40"/>
  <c r="S190" i="40"/>
  <c r="V190" i="40"/>
  <c r="P190" i="40"/>
  <c r="R191" i="40"/>
  <c r="L191" i="40"/>
  <c r="T189" i="40"/>
  <c r="N189" i="40"/>
  <c r="Q189" i="40"/>
  <c r="K189" i="40"/>
  <c r="J44" i="11"/>
  <c r="K44" i="11"/>
  <c r="M44" i="11"/>
  <c r="I44" i="11"/>
  <c r="L44" i="11"/>
  <c r="H44" i="11"/>
  <c r="G45" i="11"/>
  <c r="U46" i="41"/>
  <c r="O46" i="41"/>
  <c r="B45" i="11"/>
  <c r="F45" i="11"/>
  <c r="R47" i="41"/>
  <c r="L47" i="41"/>
  <c r="V46" i="40"/>
  <c r="P46" i="40"/>
  <c r="T46" i="41"/>
  <c r="N46" i="41"/>
  <c r="L46" i="40"/>
  <c r="R46" i="40"/>
  <c r="C46" i="11" s="1"/>
  <c r="Q46" i="40"/>
  <c r="K46" i="40"/>
  <c r="M47" i="41"/>
  <c r="S47" i="41"/>
  <c r="U46" i="40"/>
  <c r="O46" i="40"/>
  <c r="V47" i="41"/>
  <c r="P47" i="41"/>
  <c r="E45" i="11"/>
  <c r="M48" i="40"/>
  <c r="S48" i="40"/>
  <c r="T46" i="40"/>
  <c r="N46" i="40"/>
  <c r="Q47" i="41"/>
  <c r="K47" i="41"/>
  <c r="L47" i="28"/>
  <c r="R47" i="28"/>
  <c r="P46" i="28"/>
  <c r="V46" i="28"/>
  <c r="K46" i="28"/>
  <c r="Q46" i="28"/>
  <c r="T46" i="28"/>
  <c r="N46" i="28"/>
  <c r="O46" i="28"/>
  <c r="U46" i="28"/>
  <c r="M47" i="28"/>
  <c r="S47" i="28"/>
  <c r="S191" i="40" l="1"/>
  <c r="M191" i="40"/>
  <c r="Q190" i="40"/>
  <c r="K190" i="40"/>
  <c r="N190" i="40"/>
  <c r="T190" i="40"/>
  <c r="V191" i="40"/>
  <c r="P191" i="40"/>
  <c r="U190" i="40"/>
  <c r="O190" i="40"/>
  <c r="L192" i="40"/>
  <c r="R192" i="40"/>
  <c r="H45" i="11"/>
  <c r="I45" i="11"/>
  <c r="K45" i="11"/>
  <c r="J45" i="11"/>
  <c r="M45" i="11"/>
  <c r="L45" i="11"/>
  <c r="D47" i="11"/>
  <c r="K48" i="41"/>
  <c r="Q48" i="41"/>
  <c r="E46" i="11"/>
  <c r="P48" i="41"/>
  <c r="V48" i="41"/>
  <c r="V47" i="40"/>
  <c r="P47" i="40"/>
  <c r="S48" i="41"/>
  <c r="M48" i="41"/>
  <c r="R47" i="40"/>
  <c r="C47" i="11" s="1"/>
  <c r="L47" i="40"/>
  <c r="M49" i="40"/>
  <c r="S49" i="40"/>
  <c r="O47" i="40"/>
  <c r="U47" i="40"/>
  <c r="K47" i="40"/>
  <c r="Q47" i="40"/>
  <c r="N47" i="41"/>
  <c r="T47" i="41"/>
  <c r="R48" i="41"/>
  <c r="L48" i="41"/>
  <c r="U47" i="41"/>
  <c r="O47" i="41"/>
  <c r="G46" i="11"/>
  <c r="N47" i="40"/>
  <c r="T47" i="40"/>
  <c r="F46" i="11"/>
  <c r="B46" i="11"/>
  <c r="M48" i="28"/>
  <c r="S48" i="28"/>
  <c r="P47" i="28"/>
  <c r="V47" i="28"/>
  <c r="N47" i="28"/>
  <c r="T47" i="28"/>
  <c r="O47" i="28"/>
  <c r="U47" i="28"/>
  <c r="K47" i="28"/>
  <c r="Q47" i="28"/>
  <c r="L48" i="28"/>
  <c r="R48" i="28"/>
  <c r="K191" i="40" l="1"/>
  <c r="Q191" i="40"/>
  <c r="L193" i="40"/>
  <c r="R193" i="40"/>
  <c r="P192" i="40"/>
  <c r="V192" i="40"/>
  <c r="O191" i="40"/>
  <c r="U191" i="40"/>
  <c r="S192" i="40"/>
  <c r="M192" i="40"/>
  <c r="N191" i="40"/>
  <c r="T191" i="40"/>
  <c r="L46" i="11"/>
  <c r="K46" i="11"/>
  <c r="I46" i="11"/>
  <c r="H46" i="11"/>
  <c r="M46" i="11"/>
  <c r="J46" i="11"/>
  <c r="D48" i="11"/>
  <c r="U48" i="41"/>
  <c r="O48" i="41"/>
  <c r="F47" i="11"/>
  <c r="R48" i="40"/>
  <c r="C48" i="11" s="1"/>
  <c r="L48" i="40"/>
  <c r="P49" i="41"/>
  <c r="V49" i="41"/>
  <c r="P48" i="40"/>
  <c r="V48" i="40"/>
  <c r="E47" i="11"/>
  <c r="N48" i="41"/>
  <c r="T48" i="41"/>
  <c r="U48" i="40"/>
  <c r="O48" i="40"/>
  <c r="T48" i="40"/>
  <c r="N48" i="40"/>
  <c r="L49" i="41"/>
  <c r="R49" i="41"/>
  <c r="B47" i="11"/>
  <c r="M49" i="41"/>
  <c r="S49" i="41"/>
  <c r="G47" i="11"/>
  <c r="K48" i="40"/>
  <c r="Q48" i="40"/>
  <c r="M50" i="40"/>
  <c r="S50" i="40"/>
  <c r="Q49" i="41"/>
  <c r="K49" i="41"/>
  <c r="L49" i="28"/>
  <c r="R49" i="28"/>
  <c r="O48" i="28"/>
  <c r="U48" i="28"/>
  <c r="P48" i="28"/>
  <c r="V48" i="28"/>
  <c r="K48" i="28"/>
  <c r="Q48" i="28"/>
  <c r="N48" i="28"/>
  <c r="T48" i="28"/>
  <c r="M49" i="28"/>
  <c r="S49" i="28"/>
  <c r="T192" i="40" l="1"/>
  <c r="N192" i="40"/>
  <c r="O192" i="40"/>
  <c r="U192" i="40"/>
  <c r="R194" i="40"/>
  <c r="L194" i="40"/>
  <c r="M193" i="40"/>
  <c r="S193" i="40"/>
  <c r="P193" i="40"/>
  <c r="V193" i="40"/>
  <c r="K192" i="40"/>
  <c r="Q192" i="40"/>
  <c r="K47" i="11"/>
  <c r="I47" i="11"/>
  <c r="J47" i="11"/>
  <c r="H47" i="11"/>
  <c r="M47" i="11"/>
  <c r="L47" i="11"/>
  <c r="D49" i="11"/>
  <c r="K50" i="41"/>
  <c r="Q50" i="41"/>
  <c r="B48" i="11"/>
  <c r="S50" i="41"/>
  <c r="M50" i="41"/>
  <c r="R50" i="41"/>
  <c r="L50" i="41"/>
  <c r="F48" i="11"/>
  <c r="G48" i="11"/>
  <c r="L49" i="40"/>
  <c r="R49" i="40"/>
  <c r="C49" i="11" s="1"/>
  <c r="Q49" i="40"/>
  <c r="K49" i="40"/>
  <c r="T49" i="40"/>
  <c r="N49" i="40"/>
  <c r="V49" i="40"/>
  <c r="P49" i="40"/>
  <c r="E48" i="11"/>
  <c r="N49" i="41"/>
  <c r="T49" i="41"/>
  <c r="M51" i="40"/>
  <c r="S51" i="40"/>
  <c r="O49" i="40"/>
  <c r="U49" i="40"/>
  <c r="P50" i="41"/>
  <c r="V50" i="41"/>
  <c r="O49" i="41"/>
  <c r="U49" i="41"/>
  <c r="M50" i="28"/>
  <c r="S50" i="28"/>
  <c r="K49" i="28"/>
  <c r="Q49" i="28"/>
  <c r="O49" i="28"/>
  <c r="U49" i="28"/>
  <c r="N49" i="28"/>
  <c r="T49" i="28"/>
  <c r="P49" i="28"/>
  <c r="V49" i="28"/>
  <c r="L50" i="28"/>
  <c r="R50" i="28"/>
  <c r="Q193" i="40" l="1"/>
  <c r="K193" i="40"/>
  <c r="M194" i="40"/>
  <c r="S194" i="40"/>
  <c r="U193" i="40"/>
  <c r="O193" i="40"/>
  <c r="L195" i="40"/>
  <c r="R195" i="40"/>
  <c r="T193" i="40"/>
  <c r="N193" i="40"/>
  <c r="V194" i="40"/>
  <c r="P194" i="40"/>
  <c r="H48" i="11"/>
  <c r="M48" i="11"/>
  <c r="J48" i="11"/>
  <c r="I48" i="11"/>
  <c r="L48" i="11"/>
  <c r="K48" i="11"/>
  <c r="D50" i="11"/>
  <c r="O50" i="41"/>
  <c r="U50" i="41"/>
  <c r="U50" i="40"/>
  <c r="O50" i="40"/>
  <c r="N50" i="41"/>
  <c r="T50" i="41"/>
  <c r="G49" i="11"/>
  <c r="B49" i="11"/>
  <c r="L51" i="41"/>
  <c r="R51" i="41"/>
  <c r="N50" i="40"/>
  <c r="T50" i="40"/>
  <c r="P51" i="41"/>
  <c r="V51" i="41"/>
  <c r="M52" i="40"/>
  <c r="S52" i="40"/>
  <c r="E49" i="11"/>
  <c r="L50" i="40"/>
  <c r="R50" i="40"/>
  <c r="C50" i="11" s="1"/>
  <c r="F49" i="11"/>
  <c r="P50" i="40"/>
  <c r="V50" i="40"/>
  <c r="K50" i="40"/>
  <c r="Q50" i="40"/>
  <c r="M51" i="41"/>
  <c r="S51" i="41"/>
  <c r="K51" i="41"/>
  <c r="Q51" i="41"/>
  <c r="L51" i="28"/>
  <c r="R51" i="28"/>
  <c r="N50" i="28"/>
  <c r="T50" i="28"/>
  <c r="K50" i="28"/>
  <c r="Q50" i="28"/>
  <c r="P50" i="28"/>
  <c r="V50" i="28"/>
  <c r="O50" i="28"/>
  <c r="U50" i="28"/>
  <c r="M51" i="28"/>
  <c r="S51" i="28"/>
  <c r="D51" i="11" s="1"/>
  <c r="B50" i="11" l="1"/>
  <c r="R196" i="40"/>
  <c r="L196" i="40"/>
  <c r="S195" i="40"/>
  <c r="M195" i="40"/>
  <c r="N194" i="40"/>
  <c r="T194" i="40"/>
  <c r="U194" i="40"/>
  <c r="O194" i="40"/>
  <c r="Q194" i="40"/>
  <c r="K194" i="40"/>
  <c r="P195" i="40"/>
  <c r="V195" i="40"/>
  <c r="H49" i="11"/>
  <c r="I49" i="11"/>
  <c r="L49" i="11"/>
  <c r="J49" i="11"/>
  <c r="K49" i="11"/>
  <c r="M49" i="11"/>
  <c r="K52" i="41"/>
  <c r="Q52" i="41"/>
  <c r="Q51" i="40"/>
  <c r="K51" i="40"/>
  <c r="F50" i="11"/>
  <c r="S53" i="40"/>
  <c r="M53" i="40"/>
  <c r="T51" i="40"/>
  <c r="N51" i="40"/>
  <c r="G50" i="11"/>
  <c r="L51" i="40"/>
  <c r="R51" i="40"/>
  <c r="C51" i="11" s="1"/>
  <c r="S52" i="41"/>
  <c r="M52" i="41"/>
  <c r="P51" i="40"/>
  <c r="V51" i="40"/>
  <c r="V52" i="41"/>
  <c r="P52" i="41"/>
  <c r="L52" i="41"/>
  <c r="R52" i="41"/>
  <c r="N51" i="41"/>
  <c r="T51" i="41"/>
  <c r="U51" i="41"/>
  <c r="O51" i="41"/>
  <c r="E50" i="11"/>
  <c r="U51" i="40"/>
  <c r="O51" i="40"/>
  <c r="M52" i="28"/>
  <c r="S52" i="28"/>
  <c r="D52" i="11" s="1"/>
  <c r="P51" i="28"/>
  <c r="V51" i="28"/>
  <c r="N51" i="28"/>
  <c r="T51" i="28"/>
  <c r="O51" i="28"/>
  <c r="U51" i="28"/>
  <c r="K51" i="28"/>
  <c r="Q51" i="28"/>
  <c r="L52" i="28"/>
  <c r="R52" i="28"/>
  <c r="M196" i="40" l="1"/>
  <c r="S196" i="40"/>
  <c r="V196" i="40"/>
  <c r="P196" i="40"/>
  <c r="U195" i="40"/>
  <c r="O195" i="40"/>
  <c r="Q195" i="40"/>
  <c r="K195" i="40"/>
  <c r="R197" i="40"/>
  <c r="L197" i="40"/>
  <c r="T195" i="40"/>
  <c r="N195" i="40"/>
  <c r="I50" i="11"/>
  <c r="H50" i="11"/>
  <c r="M50" i="11"/>
  <c r="J50" i="11"/>
  <c r="L50" i="11"/>
  <c r="K50" i="11"/>
  <c r="U52" i="40"/>
  <c r="O52" i="40"/>
  <c r="E51" i="11"/>
  <c r="Q52" i="40"/>
  <c r="K52" i="40"/>
  <c r="N52" i="41"/>
  <c r="T52" i="41"/>
  <c r="T52" i="40"/>
  <c r="N52" i="40"/>
  <c r="U52" i="41"/>
  <c r="O52" i="41"/>
  <c r="G51" i="11"/>
  <c r="F51" i="11"/>
  <c r="R53" i="41"/>
  <c r="L53" i="41"/>
  <c r="P52" i="40"/>
  <c r="V52" i="40"/>
  <c r="R52" i="40"/>
  <c r="C52" i="11" s="1"/>
  <c r="L52" i="40"/>
  <c r="M54" i="40"/>
  <c r="S54" i="40"/>
  <c r="B51" i="11"/>
  <c r="V53" i="41"/>
  <c r="P53" i="41"/>
  <c r="S53" i="41"/>
  <c r="M53" i="41"/>
  <c r="Q53" i="41"/>
  <c r="K53" i="41"/>
  <c r="L53" i="28"/>
  <c r="R53" i="28"/>
  <c r="O52" i="28"/>
  <c r="U52" i="28"/>
  <c r="P52" i="28"/>
  <c r="V52" i="28"/>
  <c r="K52" i="28"/>
  <c r="Q52" i="28"/>
  <c r="N52" i="28"/>
  <c r="T52" i="28"/>
  <c r="M53" i="28"/>
  <c r="S53" i="28"/>
  <c r="V197" i="40" l="1"/>
  <c r="P197" i="40"/>
  <c r="Q196" i="40"/>
  <c r="K196" i="40"/>
  <c r="L198" i="40"/>
  <c r="R198" i="40"/>
  <c r="U196" i="40"/>
  <c r="O196" i="40"/>
  <c r="T196" i="40"/>
  <c r="N196" i="40"/>
  <c r="S197" i="40"/>
  <c r="M197" i="40"/>
  <c r="J51" i="11"/>
  <c r="I51" i="11"/>
  <c r="H51" i="11"/>
  <c r="K51" i="11"/>
  <c r="L51" i="11"/>
  <c r="M51" i="11"/>
  <c r="D53" i="11"/>
  <c r="P54" i="41"/>
  <c r="V54" i="41"/>
  <c r="M55" i="40"/>
  <c r="S55" i="40"/>
  <c r="P53" i="40"/>
  <c r="V53" i="40"/>
  <c r="E52" i="11"/>
  <c r="B52" i="11"/>
  <c r="R53" i="40"/>
  <c r="C53" i="11" s="1"/>
  <c r="L53" i="40"/>
  <c r="R54" i="41"/>
  <c r="L54" i="41"/>
  <c r="O53" i="41"/>
  <c r="U53" i="41"/>
  <c r="T53" i="41"/>
  <c r="N53" i="41"/>
  <c r="U53" i="40"/>
  <c r="O53" i="40"/>
  <c r="M54" i="41"/>
  <c r="S54" i="41"/>
  <c r="Q54" i="41"/>
  <c r="K54" i="41"/>
  <c r="G52" i="11"/>
  <c r="N53" i="40"/>
  <c r="T53" i="40"/>
  <c r="K53" i="40"/>
  <c r="Q53" i="40"/>
  <c r="F52" i="11"/>
  <c r="M54" i="28"/>
  <c r="S54" i="28"/>
  <c r="K53" i="28"/>
  <c r="Q53" i="28"/>
  <c r="O53" i="28"/>
  <c r="U53" i="28"/>
  <c r="N53" i="28"/>
  <c r="T53" i="28"/>
  <c r="V53" i="28"/>
  <c r="P53" i="28"/>
  <c r="R54" i="28"/>
  <c r="L54" i="28"/>
  <c r="K197" i="40" l="1"/>
  <c r="Q197" i="40"/>
  <c r="U197" i="40"/>
  <c r="O197" i="40"/>
  <c r="N197" i="40"/>
  <c r="T197" i="40"/>
  <c r="V198" i="40"/>
  <c r="P198" i="40"/>
  <c r="S198" i="40"/>
  <c r="M198" i="40"/>
  <c r="L199" i="40"/>
  <c r="R199" i="40"/>
  <c r="J52" i="11"/>
  <c r="H52" i="11"/>
  <c r="L52" i="11"/>
  <c r="M52" i="11"/>
  <c r="I52" i="11"/>
  <c r="K52" i="11"/>
  <c r="D54" i="11"/>
  <c r="F53" i="11"/>
  <c r="N54" i="41"/>
  <c r="T54" i="41"/>
  <c r="R55" i="41"/>
  <c r="L55" i="41"/>
  <c r="T54" i="40"/>
  <c r="N54" i="40"/>
  <c r="O54" i="41"/>
  <c r="U54" i="41"/>
  <c r="V54" i="40"/>
  <c r="P54" i="40"/>
  <c r="B53" i="11"/>
  <c r="M56" i="40"/>
  <c r="S56" i="40"/>
  <c r="K54" i="40"/>
  <c r="Q54" i="40"/>
  <c r="S55" i="41"/>
  <c r="M55" i="41"/>
  <c r="E53" i="11"/>
  <c r="Q55" i="41"/>
  <c r="K55" i="41"/>
  <c r="O54" i="40"/>
  <c r="U54" i="40"/>
  <c r="R54" i="40"/>
  <c r="C54" i="11" s="1"/>
  <c r="L54" i="40"/>
  <c r="G53" i="11"/>
  <c r="P55" i="41"/>
  <c r="V55" i="41"/>
  <c r="T54" i="28"/>
  <c r="N54" i="28"/>
  <c r="K54" i="28"/>
  <c r="Q54" i="28"/>
  <c r="P54" i="28"/>
  <c r="V54" i="28"/>
  <c r="L55" i="28"/>
  <c r="R55" i="28"/>
  <c r="O54" i="28"/>
  <c r="U54" i="28"/>
  <c r="M55" i="28"/>
  <c r="S55" i="28"/>
  <c r="O198" i="40" l="1"/>
  <c r="U198" i="40"/>
  <c r="R200" i="40"/>
  <c r="L200" i="40"/>
  <c r="P199" i="40"/>
  <c r="V199" i="40"/>
  <c r="S199" i="40"/>
  <c r="M199" i="40"/>
  <c r="T198" i="40"/>
  <c r="N198" i="40"/>
  <c r="K198" i="40"/>
  <c r="Q198" i="40"/>
  <c r="D55" i="11"/>
  <c r="L53" i="11"/>
  <c r="I53" i="11"/>
  <c r="J53" i="11"/>
  <c r="H53" i="11"/>
  <c r="K53" i="11"/>
  <c r="M53" i="11"/>
  <c r="B54" i="11"/>
  <c r="O55" i="41"/>
  <c r="U55" i="41"/>
  <c r="L56" i="41"/>
  <c r="R56" i="41"/>
  <c r="P56" i="41"/>
  <c r="V56" i="41"/>
  <c r="F54" i="11"/>
  <c r="K55" i="40"/>
  <c r="Q55" i="40"/>
  <c r="P55" i="40"/>
  <c r="V55" i="40"/>
  <c r="N55" i="40"/>
  <c r="T55" i="40"/>
  <c r="O55" i="40"/>
  <c r="U55" i="40"/>
  <c r="S56" i="41"/>
  <c r="M56" i="41"/>
  <c r="G54" i="11"/>
  <c r="E54" i="11"/>
  <c r="L55" i="40"/>
  <c r="R55" i="40"/>
  <c r="C55" i="11" s="1"/>
  <c r="K56" i="41"/>
  <c r="Q56" i="41"/>
  <c r="M57" i="40"/>
  <c r="S57" i="40"/>
  <c r="N55" i="41"/>
  <c r="T55" i="41"/>
  <c r="M56" i="28"/>
  <c r="S56" i="28"/>
  <c r="D56" i="11" s="1"/>
  <c r="L56" i="28"/>
  <c r="R56" i="28"/>
  <c r="K55" i="28"/>
  <c r="Q55" i="28"/>
  <c r="N55" i="28"/>
  <c r="T55" i="28"/>
  <c r="O55" i="28"/>
  <c r="U55" i="28"/>
  <c r="P55" i="28"/>
  <c r="V55" i="28"/>
  <c r="R201" i="40" l="1"/>
  <c r="L201" i="40"/>
  <c r="Q199" i="40"/>
  <c r="K199" i="40"/>
  <c r="M200" i="40"/>
  <c r="S200" i="40"/>
  <c r="T199" i="40"/>
  <c r="N199" i="40"/>
  <c r="V200" i="40"/>
  <c r="P200" i="40"/>
  <c r="U199" i="40"/>
  <c r="O199" i="40"/>
  <c r="L54" i="11"/>
  <c r="I54" i="11"/>
  <c r="M54" i="11"/>
  <c r="J54" i="11"/>
  <c r="K54" i="11"/>
  <c r="H54" i="11"/>
  <c r="Q56" i="40"/>
  <c r="K56" i="40"/>
  <c r="F55" i="11"/>
  <c r="G55" i="11"/>
  <c r="R57" i="41"/>
  <c r="L57" i="41"/>
  <c r="O56" i="40"/>
  <c r="U56" i="40"/>
  <c r="P56" i="40"/>
  <c r="V56" i="40"/>
  <c r="N56" i="40"/>
  <c r="T56" i="40"/>
  <c r="N56" i="41"/>
  <c r="T56" i="41"/>
  <c r="K57" i="41"/>
  <c r="Q57" i="41"/>
  <c r="S58" i="40"/>
  <c r="M58" i="40"/>
  <c r="L56" i="40"/>
  <c r="R56" i="40"/>
  <c r="C56" i="11" s="1"/>
  <c r="M57" i="41"/>
  <c r="S57" i="41"/>
  <c r="E55" i="11"/>
  <c r="B55" i="11"/>
  <c r="V57" i="41"/>
  <c r="P57" i="41"/>
  <c r="O56" i="41"/>
  <c r="U56" i="41"/>
  <c r="V56" i="28"/>
  <c r="P56" i="28"/>
  <c r="N56" i="28"/>
  <c r="T56" i="28"/>
  <c r="L57" i="28"/>
  <c r="R57" i="28"/>
  <c r="U56" i="28"/>
  <c r="O56" i="28"/>
  <c r="Q56" i="28"/>
  <c r="K56" i="28"/>
  <c r="M57" i="28"/>
  <c r="S57" i="28"/>
  <c r="D57" i="11" s="1"/>
  <c r="Q200" i="40" l="1"/>
  <c r="K200" i="40"/>
  <c r="T200" i="40"/>
  <c r="N200" i="40"/>
  <c r="V201" i="40"/>
  <c r="P201" i="40"/>
  <c r="L202" i="40"/>
  <c r="R202" i="40"/>
  <c r="U200" i="40"/>
  <c r="O200" i="40"/>
  <c r="S201" i="40"/>
  <c r="M201" i="40"/>
  <c r="I55" i="11"/>
  <c r="H55" i="11"/>
  <c r="L55" i="11"/>
  <c r="K55" i="11"/>
  <c r="J55" i="11"/>
  <c r="M55" i="11"/>
  <c r="L57" i="40"/>
  <c r="R57" i="40"/>
  <c r="C57" i="11" s="1"/>
  <c r="E56" i="11"/>
  <c r="F56" i="11"/>
  <c r="V58" i="41"/>
  <c r="P58" i="41"/>
  <c r="M59" i="40"/>
  <c r="S59" i="40"/>
  <c r="N57" i="40"/>
  <c r="T57" i="40"/>
  <c r="O57" i="40"/>
  <c r="U57" i="40"/>
  <c r="O57" i="41"/>
  <c r="U57" i="41"/>
  <c r="K58" i="41"/>
  <c r="Q58" i="41"/>
  <c r="S58" i="41"/>
  <c r="M58" i="41"/>
  <c r="G56" i="11"/>
  <c r="R58" i="41"/>
  <c r="L58" i="41"/>
  <c r="K57" i="40"/>
  <c r="Q57" i="40"/>
  <c r="N57" i="41"/>
  <c r="T57" i="41"/>
  <c r="P57" i="40"/>
  <c r="V57" i="40"/>
  <c r="B56" i="11"/>
  <c r="O57" i="28"/>
  <c r="U57" i="28"/>
  <c r="M58" i="28"/>
  <c r="S58" i="28"/>
  <c r="D58" i="11" s="1"/>
  <c r="N57" i="28"/>
  <c r="T57" i="28"/>
  <c r="K57" i="28"/>
  <c r="Q57" i="28"/>
  <c r="V57" i="28"/>
  <c r="P57" i="28"/>
  <c r="R58" i="28"/>
  <c r="L58" i="28"/>
  <c r="N201" i="40" l="1"/>
  <c r="T201" i="40"/>
  <c r="L203" i="40"/>
  <c r="R203" i="40"/>
  <c r="U201" i="40"/>
  <c r="O201" i="40"/>
  <c r="V202" i="40"/>
  <c r="P202" i="40"/>
  <c r="K201" i="40"/>
  <c r="Q201" i="40"/>
  <c r="S202" i="40"/>
  <c r="M202" i="40"/>
  <c r="J56" i="11"/>
  <c r="L56" i="11"/>
  <c r="M56" i="11"/>
  <c r="I56" i="11"/>
  <c r="K56" i="11"/>
  <c r="H56" i="11"/>
  <c r="G57" i="11"/>
  <c r="F57" i="11"/>
  <c r="P58" i="40"/>
  <c r="V58" i="40"/>
  <c r="K58" i="40"/>
  <c r="Q58" i="40"/>
  <c r="K59" i="41"/>
  <c r="Q59" i="41"/>
  <c r="U58" i="40"/>
  <c r="O58" i="40"/>
  <c r="M60" i="40"/>
  <c r="S60" i="40"/>
  <c r="B57" i="11"/>
  <c r="L59" i="41"/>
  <c r="R59" i="41"/>
  <c r="M59" i="41"/>
  <c r="S59" i="41"/>
  <c r="E57" i="11"/>
  <c r="V59" i="41"/>
  <c r="P59" i="41"/>
  <c r="T58" i="41"/>
  <c r="N58" i="41"/>
  <c r="O58" i="41"/>
  <c r="U58" i="41"/>
  <c r="N58" i="40"/>
  <c r="T58" i="40"/>
  <c r="R58" i="40"/>
  <c r="C58" i="11" s="1"/>
  <c r="L58" i="40"/>
  <c r="Q58" i="28"/>
  <c r="K58" i="28"/>
  <c r="S59" i="28"/>
  <c r="M59" i="28"/>
  <c r="L59" i="28"/>
  <c r="R59" i="28"/>
  <c r="P58" i="28"/>
  <c r="V58" i="28"/>
  <c r="T58" i="28"/>
  <c r="N58" i="28"/>
  <c r="O58" i="28"/>
  <c r="U58" i="28"/>
  <c r="R204" i="40" l="1"/>
  <c r="L204" i="40"/>
  <c r="P203" i="40"/>
  <c r="V203" i="40"/>
  <c r="O202" i="40"/>
  <c r="U202" i="40"/>
  <c r="S203" i="40"/>
  <c r="M203" i="40"/>
  <c r="K202" i="40"/>
  <c r="Q202" i="40"/>
  <c r="T202" i="40"/>
  <c r="N202" i="40"/>
  <c r="H57" i="11"/>
  <c r="J57" i="11"/>
  <c r="L57" i="11"/>
  <c r="M57" i="11"/>
  <c r="K57" i="11"/>
  <c r="I57" i="11"/>
  <c r="D59" i="11"/>
  <c r="E58" i="11"/>
  <c r="B58" i="11"/>
  <c r="N59" i="40"/>
  <c r="T59" i="40"/>
  <c r="L59" i="40"/>
  <c r="R59" i="40"/>
  <c r="C59" i="11" s="1"/>
  <c r="P60" i="41"/>
  <c r="V60" i="41"/>
  <c r="M60" i="41"/>
  <c r="S60" i="41"/>
  <c r="G58" i="11"/>
  <c r="N59" i="41"/>
  <c r="T59" i="41"/>
  <c r="U59" i="41"/>
  <c r="O59" i="41"/>
  <c r="M61" i="40"/>
  <c r="S61" i="40"/>
  <c r="K60" i="41"/>
  <c r="Q60" i="41"/>
  <c r="P59" i="40"/>
  <c r="V59" i="40"/>
  <c r="L60" i="41"/>
  <c r="R60" i="41"/>
  <c r="O59" i="40"/>
  <c r="U59" i="40"/>
  <c r="F58" i="11"/>
  <c r="K59" i="40"/>
  <c r="Q59" i="40"/>
  <c r="O59" i="28"/>
  <c r="U59" i="28"/>
  <c r="P59" i="28"/>
  <c r="V59" i="28"/>
  <c r="M60" i="28"/>
  <c r="S60" i="28"/>
  <c r="D60" i="11" s="1"/>
  <c r="T59" i="28"/>
  <c r="N59" i="28"/>
  <c r="K59" i="28"/>
  <c r="Q59" i="28"/>
  <c r="L60" i="28"/>
  <c r="R60" i="28"/>
  <c r="V204" i="40" l="1"/>
  <c r="P204" i="40"/>
  <c r="M204" i="40"/>
  <c r="S204" i="40"/>
  <c r="R205" i="40"/>
  <c r="L205" i="40"/>
  <c r="T203" i="40"/>
  <c r="N203" i="40"/>
  <c r="Q203" i="40"/>
  <c r="K203" i="40"/>
  <c r="U203" i="40"/>
  <c r="O203" i="40"/>
  <c r="J58" i="11"/>
  <c r="M58" i="11"/>
  <c r="L58" i="11"/>
  <c r="I58" i="11"/>
  <c r="H58" i="11"/>
  <c r="K58" i="11"/>
  <c r="F59" i="11"/>
  <c r="G59" i="11"/>
  <c r="B59" i="11"/>
  <c r="O60" i="40"/>
  <c r="U60" i="40"/>
  <c r="P60" i="40"/>
  <c r="V60" i="40"/>
  <c r="M62" i="40"/>
  <c r="S62" i="40"/>
  <c r="N60" i="41"/>
  <c r="T60" i="41"/>
  <c r="M61" i="41"/>
  <c r="S61" i="41"/>
  <c r="R60" i="40"/>
  <c r="C60" i="11" s="1"/>
  <c r="L60" i="40"/>
  <c r="K60" i="40"/>
  <c r="Q60" i="40"/>
  <c r="O60" i="41"/>
  <c r="U60" i="41"/>
  <c r="E59" i="11"/>
  <c r="L61" i="41"/>
  <c r="R61" i="41"/>
  <c r="Q61" i="41"/>
  <c r="K61" i="41"/>
  <c r="P61" i="41"/>
  <c r="V61" i="41"/>
  <c r="T60" i="40"/>
  <c r="N60" i="40"/>
  <c r="N60" i="28"/>
  <c r="T60" i="28"/>
  <c r="L61" i="28"/>
  <c r="R61" i="28"/>
  <c r="V60" i="28"/>
  <c r="P60" i="28"/>
  <c r="Q60" i="28"/>
  <c r="K60" i="28"/>
  <c r="M61" i="28"/>
  <c r="S61" i="28"/>
  <c r="D61" i="11" s="1"/>
  <c r="U60" i="28"/>
  <c r="O60" i="28"/>
  <c r="S205" i="40" l="1"/>
  <c r="M205" i="40"/>
  <c r="U204" i="40"/>
  <c r="O204" i="40"/>
  <c r="Q204" i="40"/>
  <c r="K204" i="40"/>
  <c r="L206" i="40"/>
  <c r="R206" i="40"/>
  <c r="V205" i="40"/>
  <c r="P205" i="40"/>
  <c r="T204" i="40"/>
  <c r="N204" i="40"/>
  <c r="L59" i="11"/>
  <c r="M59" i="11"/>
  <c r="J59" i="11"/>
  <c r="K59" i="11"/>
  <c r="I59" i="11"/>
  <c r="H59" i="11"/>
  <c r="E60" i="11"/>
  <c r="G60" i="11"/>
  <c r="O61" i="41"/>
  <c r="U61" i="41"/>
  <c r="V62" i="41"/>
  <c r="P62" i="41"/>
  <c r="L62" i="41"/>
  <c r="R62" i="41"/>
  <c r="B60" i="11"/>
  <c r="F60" i="11"/>
  <c r="M63" i="40"/>
  <c r="S63" i="40"/>
  <c r="T61" i="40"/>
  <c r="N61" i="40"/>
  <c r="Q62" i="41"/>
  <c r="K62" i="41"/>
  <c r="K61" i="40"/>
  <c r="Q61" i="40"/>
  <c r="S62" i="41"/>
  <c r="M62" i="41"/>
  <c r="U61" i="40"/>
  <c r="O61" i="40"/>
  <c r="R61" i="40"/>
  <c r="C61" i="11" s="1"/>
  <c r="L61" i="40"/>
  <c r="N61" i="41"/>
  <c r="T61" i="41"/>
  <c r="V61" i="40"/>
  <c r="P61" i="40"/>
  <c r="U61" i="28"/>
  <c r="O61" i="28"/>
  <c r="Q61" i="28"/>
  <c r="K61" i="28"/>
  <c r="L62" i="28"/>
  <c r="R62" i="28"/>
  <c r="P61" i="28"/>
  <c r="V61" i="28"/>
  <c r="S62" i="28"/>
  <c r="M62" i="28"/>
  <c r="N61" i="28"/>
  <c r="T61" i="28"/>
  <c r="U205" i="40" l="1"/>
  <c r="O205" i="40"/>
  <c r="L207" i="40"/>
  <c r="R207" i="40"/>
  <c r="V206" i="40"/>
  <c r="P206" i="40"/>
  <c r="K205" i="40"/>
  <c r="Q205" i="40"/>
  <c r="S206" i="40"/>
  <c r="M206" i="40"/>
  <c r="N205" i="40"/>
  <c r="T205" i="40"/>
  <c r="M60" i="11"/>
  <c r="I60" i="11"/>
  <c r="K60" i="11"/>
  <c r="H60" i="11"/>
  <c r="L60" i="11"/>
  <c r="J60" i="11"/>
  <c r="D62" i="11"/>
  <c r="P62" i="40"/>
  <c r="V62" i="40"/>
  <c r="B61" i="11"/>
  <c r="N62" i="41"/>
  <c r="T62" i="41"/>
  <c r="F61" i="11"/>
  <c r="K62" i="40"/>
  <c r="Q62" i="40"/>
  <c r="E61" i="11"/>
  <c r="P63" i="41"/>
  <c r="V63" i="41"/>
  <c r="M63" i="41"/>
  <c r="S63" i="41"/>
  <c r="K63" i="41"/>
  <c r="Q63" i="41"/>
  <c r="M64" i="40"/>
  <c r="S64" i="40"/>
  <c r="L62" i="40"/>
  <c r="R62" i="40"/>
  <c r="C62" i="11" s="1"/>
  <c r="G61" i="11"/>
  <c r="O62" i="40"/>
  <c r="U62" i="40"/>
  <c r="N62" i="40"/>
  <c r="T62" i="40"/>
  <c r="L63" i="41"/>
  <c r="R63" i="41"/>
  <c r="O62" i="41"/>
  <c r="U62" i="41"/>
  <c r="Q62" i="28"/>
  <c r="K62" i="28"/>
  <c r="N62" i="28"/>
  <c r="T62" i="28"/>
  <c r="P62" i="28"/>
  <c r="V62" i="28"/>
  <c r="S63" i="28"/>
  <c r="M63" i="28"/>
  <c r="O62" i="28"/>
  <c r="U62" i="28"/>
  <c r="L63" i="28"/>
  <c r="R63" i="28"/>
  <c r="T206" i="40" l="1"/>
  <c r="N206" i="40"/>
  <c r="K206" i="40"/>
  <c r="Q206" i="40"/>
  <c r="R208" i="40"/>
  <c r="L208" i="40"/>
  <c r="S207" i="40"/>
  <c r="M207" i="40"/>
  <c r="P207" i="40"/>
  <c r="V207" i="40"/>
  <c r="O206" i="40"/>
  <c r="U206" i="40"/>
  <c r="L61" i="11"/>
  <c r="J61" i="11"/>
  <c r="M61" i="11"/>
  <c r="I61" i="11"/>
  <c r="H61" i="11"/>
  <c r="K61" i="11"/>
  <c r="D63" i="11"/>
  <c r="U63" i="41"/>
  <c r="O63" i="41"/>
  <c r="T63" i="40"/>
  <c r="N63" i="40"/>
  <c r="S64" i="41"/>
  <c r="M64" i="41"/>
  <c r="B62" i="11"/>
  <c r="N63" i="41"/>
  <c r="T63" i="41"/>
  <c r="F62" i="11"/>
  <c r="L63" i="40"/>
  <c r="R63" i="40"/>
  <c r="C63" i="11" s="1"/>
  <c r="K63" i="40"/>
  <c r="Q63" i="40"/>
  <c r="R64" i="41"/>
  <c r="L64" i="41"/>
  <c r="U63" i="40"/>
  <c r="O63" i="40"/>
  <c r="K64" i="41"/>
  <c r="Q64" i="41"/>
  <c r="V64" i="41"/>
  <c r="P64" i="41"/>
  <c r="G62" i="11"/>
  <c r="E62" i="11"/>
  <c r="M65" i="40"/>
  <c r="S65" i="40"/>
  <c r="P63" i="40"/>
  <c r="V63" i="40"/>
  <c r="L64" i="28"/>
  <c r="R64" i="28"/>
  <c r="T63" i="28"/>
  <c r="N63" i="28"/>
  <c r="K63" i="28"/>
  <c r="Q63" i="28"/>
  <c r="M64" i="28"/>
  <c r="S64" i="28"/>
  <c r="O63" i="28"/>
  <c r="U63" i="28"/>
  <c r="P63" i="28"/>
  <c r="V63" i="28"/>
  <c r="U207" i="40" l="1"/>
  <c r="O207" i="40"/>
  <c r="Q207" i="40"/>
  <c r="K207" i="40"/>
  <c r="R209" i="40"/>
  <c r="L209" i="40"/>
  <c r="T207" i="40"/>
  <c r="N207" i="40"/>
  <c r="M208" i="40"/>
  <c r="S208" i="40"/>
  <c r="V208" i="40"/>
  <c r="P208" i="40"/>
  <c r="M62" i="11"/>
  <c r="K62" i="11"/>
  <c r="J62" i="11"/>
  <c r="L62" i="11"/>
  <c r="H62" i="11"/>
  <c r="I62" i="11"/>
  <c r="D64" i="11"/>
  <c r="K65" i="41"/>
  <c r="Q65" i="41"/>
  <c r="L65" i="41"/>
  <c r="R65" i="41"/>
  <c r="N64" i="41"/>
  <c r="T64" i="41"/>
  <c r="N64" i="40"/>
  <c r="T64" i="40"/>
  <c r="P64" i="40"/>
  <c r="V64" i="40"/>
  <c r="P65" i="41"/>
  <c r="V65" i="41"/>
  <c r="L64" i="40"/>
  <c r="R64" i="40"/>
  <c r="C64" i="11" s="1"/>
  <c r="E63" i="11"/>
  <c r="M66" i="40"/>
  <c r="S66" i="40"/>
  <c r="O64" i="40"/>
  <c r="U64" i="40"/>
  <c r="B63" i="11"/>
  <c r="M65" i="41"/>
  <c r="S65" i="41"/>
  <c r="O64" i="41"/>
  <c r="U64" i="41"/>
  <c r="G63" i="11"/>
  <c r="F63" i="11"/>
  <c r="K64" i="40"/>
  <c r="Q64" i="40"/>
  <c r="N64" i="28"/>
  <c r="T64" i="28"/>
  <c r="V64" i="28"/>
  <c r="P64" i="28"/>
  <c r="M65" i="28"/>
  <c r="S65" i="28"/>
  <c r="U64" i="28"/>
  <c r="O64" i="28"/>
  <c r="Q64" i="28"/>
  <c r="K64" i="28"/>
  <c r="L65" i="28"/>
  <c r="R65" i="28"/>
  <c r="Q208" i="40" l="1"/>
  <c r="K208" i="40"/>
  <c r="T208" i="40"/>
  <c r="N208" i="40"/>
  <c r="R210" i="40"/>
  <c r="L210" i="40"/>
  <c r="U208" i="40"/>
  <c r="O208" i="40"/>
  <c r="V209" i="40"/>
  <c r="P209" i="40"/>
  <c r="M209" i="40"/>
  <c r="S209" i="40"/>
  <c r="J63" i="11"/>
  <c r="L63" i="11"/>
  <c r="M63" i="11"/>
  <c r="I63" i="11"/>
  <c r="H63" i="11"/>
  <c r="K63" i="11"/>
  <c r="D65" i="11"/>
  <c r="K65" i="40"/>
  <c r="Q65" i="40"/>
  <c r="O65" i="41"/>
  <c r="U65" i="41"/>
  <c r="F64" i="11"/>
  <c r="P66" i="41"/>
  <c r="V66" i="41"/>
  <c r="E64" i="11"/>
  <c r="O65" i="40"/>
  <c r="U65" i="40"/>
  <c r="T65" i="40"/>
  <c r="N65" i="40"/>
  <c r="L66" i="41"/>
  <c r="R66" i="41"/>
  <c r="M66" i="41"/>
  <c r="S66" i="41"/>
  <c r="L65" i="40"/>
  <c r="R65" i="40"/>
  <c r="G64" i="11"/>
  <c r="B64" i="11"/>
  <c r="S67" i="40"/>
  <c r="M67" i="40"/>
  <c r="P65" i="40"/>
  <c r="V65" i="40"/>
  <c r="N65" i="41"/>
  <c r="T65" i="41"/>
  <c r="K66" i="41"/>
  <c r="Q66" i="41"/>
  <c r="P65" i="28"/>
  <c r="V65" i="28"/>
  <c r="L66" i="28"/>
  <c r="R66" i="28"/>
  <c r="O65" i="28"/>
  <c r="U65" i="28"/>
  <c r="K65" i="28"/>
  <c r="Q65" i="28"/>
  <c r="M66" i="28"/>
  <c r="S66" i="28"/>
  <c r="N65" i="28"/>
  <c r="T65" i="28"/>
  <c r="N209" i="40" l="1"/>
  <c r="T209" i="40"/>
  <c r="S210" i="40"/>
  <c r="M210" i="40"/>
  <c r="U209" i="40"/>
  <c r="O209" i="40"/>
  <c r="V210" i="40"/>
  <c r="P210" i="40"/>
  <c r="L211" i="40"/>
  <c r="R211" i="40"/>
  <c r="Q209" i="40"/>
  <c r="K209" i="40"/>
  <c r="I64" i="11"/>
  <c r="K64" i="11"/>
  <c r="J64" i="11"/>
  <c r="H64" i="11"/>
  <c r="L64" i="11"/>
  <c r="M64" i="11"/>
  <c r="D66" i="11"/>
  <c r="C65" i="11"/>
  <c r="K67" i="41"/>
  <c r="Q67" i="41"/>
  <c r="P66" i="40"/>
  <c r="V66" i="40"/>
  <c r="N66" i="40"/>
  <c r="T66" i="40"/>
  <c r="M67" i="41"/>
  <c r="S67" i="41"/>
  <c r="E65" i="11"/>
  <c r="U66" i="41"/>
  <c r="O66" i="41"/>
  <c r="M68" i="40"/>
  <c r="S68" i="40"/>
  <c r="T66" i="41"/>
  <c r="N66" i="41"/>
  <c r="L66" i="40"/>
  <c r="R66" i="40"/>
  <c r="C66" i="11" s="1"/>
  <c r="F65" i="11"/>
  <c r="V67" i="41"/>
  <c r="P67" i="41"/>
  <c r="B65" i="11"/>
  <c r="G65" i="11"/>
  <c r="L67" i="41"/>
  <c r="R67" i="41"/>
  <c r="O66" i="40"/>
  <c r="U66" i="40"/>
  <c r="K66" i="40"/>
  <c r="Q66" i="40"/>
  <c r="N66" i="28"/>
  <c r="T66" i="28"/>
  <c r="K66" i="28"/>
  <c r="Q66" i="28"/>
  <c r="L67" i="28"/>
  <c r="R67" i="28"/>
  <c r="M67" i="28"/>
  <c r="S67" i="28"/>
  <c r="D67" i="11" s="1"/>
  <c r="U66" i="28"/>
  <c r="O66" i="28"/>
  <c r="P66" i="28"/>
  <c r="V66" i="28"/>
  <c r="S211" i="40" l="1"/>
  <c r="M211" i="40"/>
  <c r="P211" i="40"/>
  <c r="V211" i="40"/>
  <c r="O210" i="40"/>
  <c r="U210" i="40"/>
  <c r="K210" i="40"/>
  <c r="Q210" i="40"/>
  <c r="L212" i="40"/>
  <c r="R212" i="40"/>
  <c r="N210" i="40"/>
  <c r="T210" i="40"/>
  <c r="K65" i="11"/>
  <c r="L65" i="11"/>
  <c r="M65" i="11"/>
  <c r="H65" i="11"/>
  <c r="I65" i="11"/>
  <c r="J65" i="11"/>
  <c r="E66" i="11"/>
  <c r="O67" i="40"/>
  <c r="U67" i="40"/>
  <c r="R67" i="40"/>
  <c r="C67" i="11" s="1"/>
  <c r="L67" i="40"/>
  <c r="K67" i="40"/>
  <c r="Q67" i="40"/>
  <c r="L68" i="41"/>
  <c r="R68" i="41"/>
  <c r="S69" i="40"/>
  <c r="M69" i="40"/>
  <c r="G66" i="11"/>
  <c r="F66" i="11"/>
  <c r="T67" i="41"/>
  <c r="N67" i="41"/>
  <c r="O67" i="41"/>
  <c r="U67" i="41"/>
  <c r="M68" i="41"/>
  <c r="S68" i="41"/>
  <c r="V67" i="40"/>
  <c r="P67" i="40"/>
  <c r="B66" i="11"/>
  <c r="P68" i="41"/>
  <c r="V68" i="41"/>
  <c r="N67" i="40"/>
  <c r="T67" i="40"/>
  <c r="K68" i="41"/>
  <c r="Q68" i="41"/>
  <c r="P67" i="28"/>
  <c r="V67" i="28"/>
  <c r="S68" i="28"/>
  <c r="D68" i="11" s="1"/>
  <c r="M68" i="28"/>
  <c r="K67" i="28"/>
  <c r="Q67" i="28"/>
  <c r="U67" i="28"/>
  <c r="O67" i="28"/>
  <c r="L68" i="28"/>
  <c r="R68" i="28"/>
  <c r="N67" i="28"/>
  <c r="T67" i="28"/>
  <c r="T211" i="40" l="1"/>
  <c r="N211" i="40"/>
  <c r="K211" i="40"/>
  <c r="Q211" i="40"/>
  <c r="P212" i="40"/>
  <c r="V212" i="40"/>
  <c r="M212" i="40"/>
  <c r="S212" i="40"/>
  <c r="R213" i="40"/>
  <c r="L213" i="40"/>
  <c r="O211" i="40"/>
  <c r="U211" i="40"/>
  <c r="M66" i="11"/>
  <c r="J66" i="11"/>
  <c r="H66" i="11"/>
  <c r="K66" i="11"/>
  <c r="I66" i="11"/>
  <c r="L66" i="11"/>
  <c r="G67" i="11"/>
  <c r="M69" i="41"/>
  <c r="S69" i="41"/>
  <c r="K68" i="40"/>
  <c r="Q68" i="40"/>
  <c r="P68" i="40"/>
  <c r="V68" i="40"/>
  <c r="R68" i="40"/>
  <c r="C68" i="11" s="1"/>
  <c r="L68" i="40"/>
  <c r="O68" i="41"/>
  <c r="U68" i="41"/>
  <c r="T68" i="40"/>
  <c r="N68" i="40"/>
  <c r="Q69" i="41"/>
  <c r="K69" i="41"/>
  <c r="R69" i="41"/>
  <c r="L69" i="41"/>
  <c r="E67" i="11"/>
  <c r="P69" i="41"/>
  <c r="V69" i="41"/>
  <c r="N68" i="41"/>
  <c r="T68" i="41"/>
  <c r="M70" i="40"/>
  <c r="S70" i="40"/>
  <c r="B67" i="11"/>
  <c r="F67" i="11"/>
  <c r="U68" i="40"/>
  <c r="O68" i="40"/>
  <c r="U68" i="28"/>
  <c r="O68" i="28"/>
  <c r="M69" i="28"/>
  <c r="S69" i="28"/>
  <c r="D69" i="11" s="1"/>
  <c r="N68" i="28"/>
  <c r="T68" i="28"/>
  <c r="L69" i="28"/>
  <c r="R69" i="28"/>
  <c r="Q68" i="28"/>
  <c r="K68" i="28"/>
  <c r="P68" i="28"/>
  <c r="V68" i="28"/>
  <c r="U212" i="40" l="1"/>
  <c r="O212" i="40"/>
  <c r="M213" i="40"/>
  <c r="S213" i="40"/>
  <c r="Q212" i="40"/>
  <c r="K212" i="40"/>
  <c r="R214" i="40"/>
  <c r="L214" i="40"/>
  <c r="T212" i="40"/>
  <c r="N212" i="40"/>
  <c r="V213" i="40"/>
  <c r="P213" i="40"/>
  <c r="L67" i="11"/>
  <c r="M67" i="11"/>
  <c r="J67" i="11"/>
  <c r="K67" i="11"/>
  <c r="I67" i="11"/>
  <c r="H67" i="11"/>
  <c r="E68" i="11"/>
  <c r="K69" i="40"/>
  <c r="Q69" i="40"/>
  <c r="O69" i="40"/>
  <c r="U69" i="40"/>
  <c r="F68" i="11"/>
  <c r="M71" i="40"/>
  <c r="S71" i="40"/>
  <c r="P70" i="41"/>
  <c r="V70" i="41"/>
  <c r="K70" i="41"/>
  <c r="Q70" i="41"/>
  <c r="G68" i="11"/>
  <c r="O69" i="41"/>
  <c r="U69" i="41"/>
  <c r="P69" i="40"/>
  <c r="V69" i="40"/>
  <c r="N69" i="41"/>
  <c r="T69" i="41"/>
  <c r="L70" i="41"/>
  <c r="R70" i="41"/>
  <c r="N69" i="40"/>
  <c r="T69" i="40"/>
  <c r="L69" i="40"/>
  <c r="R69" i="40"/>
  <c r="C69" i="11" s="1"/>
  <c r="B68" i="11"/>
  <c r="M70" i="41"/>
  <c r="S70" i="41"/>
  <c r="V69" i="28"/>
  <c r="P69" i="28"/>
  <c r="L70" i="28"/>
  <c r="R70" i="28"/>
  <c r="M70" i="28"/>
  <c r="S70" i="28"/>
  <c r="D70" i="11" s="1"/>
  <c r="Q69" i="28"/>
  <c r="K69" i="28"/>
  <c r="O69" i="28"/>
  <c r="U69" i="28"/>
  <c r="T69" i="28"/>
  <c r="N69" i="28"/>
  <c r="S214" i="40" l="1"/>
  <c r="M214" i="40"/>
  <c r="L215" i="40"/>
  <c r="R215" i="40"/>
  <c r="N213" i="40"/>
  <c r="T213" i="40"/>
  <c r="Q213" i="40"/>
  <c r="K213" i="40"/>
  <c r="U213" i="40"/>
  <c r="O213" i="40"/>
  <c r="V214" i="40"/>
  <c r="P214" i="40"/>
  <c r="H68" i="11"/>
  <c r="M68" i="11"/>
  <c r="L68" i="11"/>
  <c r="J68" i="11"/>
  <c r="I68" i="11"/>
  <c r="K68" i="11"/>
  <c r="V71" i="41"/>
  <c r="P71" i="41"/>
  <c r="F69" i="11"/>
  <c r="M71" i="41"/>
  <c r="S71" i="41"/>
  <c r="E69" i="11"/>
  <c r="K71" i="41"/>
  <c r="Q71" i="41"/>
  <c r="S72" i="40"/>
  <c r="M72" i="40"/>
  <c r="B69" i="11"/>
  <c r="N70" i="40"/>
  <c r="T70" i="40"/>
  <c r="N70" i="41"/>
  <c r="T70" i="41"/>
  <c r="O70" i="41"/>
  <c r="U70" i="41"/>
  <c r="K70" i="40"/>
  <c r="Q70" i="40"/>
  <c r="G69" i="11"/>
  <c r="R70" i="40"/>
  <c r="C70" i="11" s="1"/>
  <c r="L70" i="40"/>
  <c r="L71" i="41"/>
  <c r="R71" i="41"/>
  <c r="V70" i="40"/>
  <c r="P70" i="40"/>
  <c r="O70" i="40"/>
  <c r="U70" i="40"/>
  <c r="L71" i="28"/>
  <c r="R71" i="28"/>
  <c r="P70" i="28"/>
  <c r="V70" i="28"/>
  <c r="N70" i="28"/>
  <c r="T70" i="28"/>
  <c r="K70" i="28"/>
  <c r="Q70" i="28"/>
  <c r="O70" i="28"/>
  <c r="U70" i="28"/>
  <c r="S71" i="28"/>
  <c r="M71" i="28"/>
  <c r="L216" i="40" l="1"/>
  <c r="R216" i="40"/>
  <c r="K214" i="40"/>
  <c r="Q214" i="40"/>
  <c r="O214" i="40"/>
  <c r="U214" i="40"/>
  <c r="S215" i="40"/>
  <c r="M215" i="40"/>
  <c r="P215" i="40"/>
  <c r="V215" i="40"/>
  <c r="N214" i="40"/>
  <c r="T214" i="40"/>
  <c r="M69" i="11"/>
  <c r="K69" i="11"/>
  <c r="I69" i="11"/>
  <c r="L69" i="11"/>
  <c r="J69" i="11"/>
  <c r="H69" i="11"/>
  <c r="D71" i="11"/>
  <c r="B70" i="11"/>
  <c r="U71" i="40"/>
  <c r="O71" i="40"/>
  <c r="O71" i="41"/>
  <c r="U71" i="41"/>
  <c r="N71" i="40"/>
  <c r="T71" i="40"/>
  <c r="S72" i="41"/>
  <c r="M72" i="41"/>
  <c r="L72" i="41"/>
  <c r="R72" i="41"/>
  <c r="Q72" i="41"/>
  <c r="K72" i="41"/>
  <c r="P71" i="40"/>
  <c r="V71" i="40"/>
  <c r="L71" i="40"/>
  <c r="R71" i="40"/>
  <c r="C71" i="11" s="1"/>
  <c r="Q71" i="40"/>
  <c r="K71" i="40"/>
  <c r="N71" i="41"/>
  <c r="T71" i="41"/>
  <c r="S73" i="40"/>
  <c r="M73" i="40"/>
  <c r="P72" i="41"/>
  <c r="V72" i="41"/>
  <c r="F70" i="11"/>
  <c r="G70" i="11"/>
  <c r="E70" i="11"/>
  <c r="M72" i="28"/>
  <c r="S72" i="28"/>
  <c r="K71" i="28"/>
  <c r="Q71" i="28"/>
  <c r="P71" i="28"/>
  <c r="V71" i="28"/>
  <c r="O71" i="28"/>
  <c r="U71" i="28"/>
  <c r="N71" i="28"/>
  <c r="T71" i="28"/>
  <c r="R72" i="28"/>
  <c r="L72" i="28"/>
  <c r="T215" i="40" l="1"/>
  <c r="N215" i="40"/>
  <c r="K215" i="40"/>
  <c r="Q215" i="40"/>
  <c r="M216" i="40"/>
  <c r="S216" i="40"/>
  <c r="P216" i="40"/>
  <c r="V216" i="40"/>
  <c r="O215" i="40"/>
  <c r="U215" i="40"/>
  <c r="R217" i="40"/>
  <c r="L217" i="40"/>
  <c r="J70" i="11"/>
  <c r="M70" i="11"/>
  <c r="L70" i="11"/>
  <c r="H70" i="11"/>
  <c r="I70" i="11"/>
  <c r="K70" i="11"/>
  <c r="D72" i="11"/>
  <c r="K73" i="41"/>
  <c r="Q73" i="41"/>
  <c r="I49" i="12" s="1"/>
  <c r="O49" i="12" s="1"/>
  <c r="M73" i="41"/>
  <c r="S73" i="41"/>
  <c r="K49" i="12" s="1"/>
  <c r="Q49" i="12" s="1"/>
  <c r="V73" i="41"/>
  <c r="N49" i="12" s="1"/>
  <c r="T49" i="12" s="1"/>
  <c r="P73" i="41"/>
  <c r="T72" i="41"/>
  <c r="N72" i="41"/>
  <c r="L72" i="40"/>
  <c r="R72" i="40"/>
  <c r="C72" i="11" s="1"/>
  <c r="U72" i="41"/>
  <c r="O72" i="41"/>
  <c r="S74" i="40"/>
  <c r="M74" i="40"/>
  <c r="Q72" i="40"/>
  <c r="K72" i="40"/>
  <c r="G71" i="11"/>
  <c r="E71" i="11"/>
  <c r="O72" i="40"/>
  <c r="U72" i="40"/>
  <c r="B71" i="11"/>
  <c r="V72" i="40"/>
  <c r="P72" i="40"/>
  <c r="L73" i="41"/>
  <c r="R73" i="41"/>
  <c r="J49" i="12" s="1"/>
  <c r="P49" i="12" s="1"/>
  <c r="N72" i="40"/>
  <c r="T72" i="40"/>
  <c r="F71" i="11"/>
  <c r="L73" i="28"/>
  <c r="R73" i="28"/>
  <c r="J55" i="12" s="1"/>
  <c r="P55" i="12" s="1"/>
  <c r="O72" i="28"/>
  <c r="U72" i="28"/>
  <c r="K72" i="28"/>
  <c r="Q72" i="28"/>
  <c r="N72" i="28"/>
  <c r="T72" i="28"/>
  <c r="P72" i="28"/>
  <c r="V72" i="28"/>
  <c r="M73" i="28"/>
  <c r="S73" i="28"/>
  <c r="K55" i="12" s="1"/>
  <c r="Q55" i="12" s="1"/>
  <c r="V217" i="40" l="1"/>
  <c r="P217" i="40"/>
  <c r="Q216" i="40"/>
  <c r="K216" i="40"/>
  <c r="T216" i="40"/>
  <c r="N216" i="40"/>
  <c r="R218" i="40"/>
  <c r="L218" i="40"/>
  <c r="U216" i="40"/>
  <c r="O216" i="40"/>
  <c r="M217" i="40"/>
  <c r="S217" i="40"/>
  <c r="J71" i="11"/>
  <c r="K71" i="11"/>
  <c r="M71" i="11"/>
  <c r="H71" i="11"/>
  <c r="I71" i="11"/>
  <c r="L71" i="11"/>
  <c r="T73" i="40"/>
  <c r="N73" i="40"/>
  <c r="L74" i="41"/>
  <c r="R74" i="41"/>
  <c r="F72" i="11"/>
  <c r="K73" i="40"/>
  <c r="Q73" i="40"/>
  <c r="U73" i="41"/>
  <c r="M49" i="12" s="1"/>
  <c r="S49" i="12" s="1"/>
  <c r="O73" i="41"/>
  <c r="N73" i="41"/>
  <c r="T73" i="41"/>
  <c r="L49" i="12" s="1"/>
  <c r="R49" i="12" s="1"/>
  <c r="D73" i="11"/>
  <c r="K59" i="12" s="1"/>
  <c r="Q59" i="12" s="1"/>
  <c r="E72" i="11"/>
  <c r="V73" i="40"/>
  <c r="P73" i="40"/>
  <c r="O73" i="40"/>
  <c r="U73" i="40"/>
  <c r="B72" i="11"/>
  <c r="S74" i="41"/>
  <c r="M74" i="41"/>
  <c r="M75" i="40"/>
  <c r="S75" i="40"/>
  <c r="P74" i="41"/>
  <c r="V74" i="41"/>
  <c r="G72" i="11"/>
  <c r="R73" i="40"/>
  <c r="C73" i="11" s="1"/>
  <c r="J59" i="12" s="1"/>
  <c r="P59" i="12" s="1"/>
  <c r="L73" i="40"/>
  <c r="Q74" i="41"/>
  <c r="K74" i="41"/>
  <c r="M74" i="28"/>
  <c r="S74" i="28"/>
  <c r="D74" i="11" s="1"/>
  <c r="N73" i="28"/>
  <c r="T73" i="28"/>
  <c r="L55" i="12" s="1"/>
  <c r="R55" i="12" s="1"/>
  <c r="O73" i="28"/>
  <c r="U73" i="28"/>
  <c r="M55" i="12" s="1"/>
  <c r="S55" i="12" s="1"/>
  <c r="V73" i="28"/>
  <c r="N55" i="12" s="1"/>
  <c r="T55" i="12" s="1"/>
  <c r="P73" i="28"/>
  <c r="Q73" i="28"/>
  <c r="I55" i="12" s="1"/>
  <c r="O55" i="12" s="1"/>
  <c r="K73" i="28"/>
  <c r="L74" i="28"/>
  <c r="R74" i="28"/>
  <c r="Q217" i="40" l="1"/>
  <c r="K217" i="40"/>
  <c r="S218" i="40"/>
  <c r="M218" i="40"/>
  <c r="L219" i="40"/>
  <c r="R219" i="40"/>
  <c r="U217" i="40"/>
  <c r="O217" i="40"/>
  <c r="N217" i="40"/>
  <c r="T217" i="40"/>
  <c r="V218" i="40"/>
  <c r="P218" i="40"/>
  <c r="G73" i="11"/>
  <c r="N59" i="12" s="1"/>
  <c r="T59" i="12" s="1"/>
  <c r="L72" i="11"/>
  <c r="I72" i="11"/>
  <c r="H72" i="11"/>
  <c r="J72" i="11"/>
  <c r="K72" i="11"/>
  <c r="M72" i="11"/>
  <c r="E73" i="11"/>
  <c r="L59" i="12" s="1"/>
  <c r="R59" i="12" s="1"/>
  <c r="F73" i="11"/>
  <c r="M59" i="12" s="1"/>
  <c r="S59" i="12" s="1"/>
  <c r="B73" i="11"/>
  <c r="I59" i="12" s="1"/>
  <c r="O59" i="12" s="1"/>
  <c r="M76" i="40"/>
  <c r="S76" i="40"/>
  <c r="T74" i="41"/>
  <c r="N74" i="41"/>
  <c r="K74" i="40"/>
  <c r="Q74" i="40"/>
  <c r="N74" i="40"/>
  <c r="T74" i="40"/>
  <c r="R74" i="40"/>
  <c r="C74" i="11" s="1"/>
  <c r="L74" i="40"/>
  <c r="S75" i="41"/>
  <c r="M75" i="41"/>
  <c r="O74" i="40"/>
  <c r="U74" i="40"/>
  <c r="O74" i="41"/>
  <c r="U74" i="41"/>
  <c r="P75" i="41"/>
  <c r="V75" i="41"/>
  <c r="V74" i="40"/>
  <c r="P74" i="40"/>
  <c r="K75" i="41"/>
  <c r="Q75" i="41"/>
  <c r="L75" i="41"/>
  <c r="R75" i="41"/>
  <c r="L75" i="28"/>
  <c r="R75" i="28"/>
  <c r="N74" i="28"/>
  <c r="T74" i="28"/>
  <c r="P74" i="28"/>
  <c r="V74" i="28"/>
  <c r="Q74" i="28"/>
  <c r="K74" i="28"/>
  <c r="O74" i="28"/>
  <c r="U74" i="28"/>
  <c r="S75" i="28"/>
  <c r="D75" i="11" s="1"/>
  <c r="M75" i="28"/>
  <c r="S219" i="40" l="1"/>
  <c r="M219" i="40"/>
  <c r="O218" i="40"/>
  <c r="U218" i="40"/>
  <c r="K218" i="40"/>
  <c r="Q218" i="40"/>
  <c r="P219" i="40"/>
  <c r="V219" i="40"/>
  <c r="N218" i="40"/>
  <c r="T218" i="40"/>
  <c r="L220" i="40"/>
  <c r="R220" i="40"/>
  <c r="K73" i="11"/>
  <c r="M73" i="11"/>
  <c r="L73" i="11"/>
  <c r="I73" i="11"/>
  <c r="J73" i="11"/>
  <c r="H73" i="11"/>
  <c r="E74" i="11"/>
  <c r="G74" i="11"/>
  <c r="O75" i="41"/>
  <c r="U75" i="41"/>
  <c r="N75" i="40"/>
  <c r="T75" i="40"/>
  <c r="F74" i="11"/>
  <c r="L75" i="40"/>
  <c r="R75" i="40"/>
  <c r="C75" i="11" s="1"/>
  <c r="B74" i="11"/>
  <c r="K76" i="41"/>
  <c r="Q76" i="41"/>
  <c r="V76" i="41"/>
  <c r="P76" i="41"/>
  <c r="U75" i="40"/>
  <c r="O75" i="40"/>
  <c r="K75" i="40"/>
  <c r="Q75" i="40"/>
  <c r="M77" i="40"/>
  <c r="S77" i="40"/>
  <c r="L76" i="41"/>
  <c r="R76" i="41"/>
  <c r="P75" i="40"/>
  <c r="V75" i="40"/>
  <c r="M76" i="41"/>
  <c r="S76" i="41"/>
  <c r="N75" i="41"/>
  <c r="T75" i="41"/>
  <c r="T75" i="28"/>
  <c r="N75" i="28"/>
  <c r="L76" i="28"/>
  <c r="R76" i="28"/>
  <c r="K75" i="28"/>
  <c r="Q75" i="28"/>
  <c r="S76" i="28"/>
  <c r="M76" i="28"/>
  <c r="O75" i="28"/>
  <c r="U75" i="28"/>
  <c r="P75" i="28"/>
  <c r="V75" i="28"/>
  <c r="R221" i="40" l="1"/>
  <c r="L221" i="40"/>
  <c r="P220" i="40"/>
  <c r="V220" i="40"/>
  <c r="O219" i="40"/>
  <c r="U219" i="40"/>
  <c r="M220" i="40"/>
  <c r="S220" i="40"/>
  <c r="T219" i="40"/>
  <c r="N219" i="40"/>
  <c r="K219" i="40"/>
  <c r="Q219" i="40"/>
  <c r="M74" i="11"/>
  <c r="L74" i="11"/>
  <c r="H74" i="11"/>
  <c r="I74" i="11"/>
  <c r="J74" i="11"/>
  <c r="K74" i="11"/>
  <c r="B75" i="11"/>
  <c r="D76" i="11"/>
  <c r="M77" i="41"/>
  <c r="S77" i="41"/>
  <c r="G75" i="11"/>
  <c r="U76" i="40"/>
  <c r="O76" i="40"/>
  <c r="T76" i="40"/>
  <c r="N76" i="40"/>
  <c r="N76" i="41"/>
  <c r="T76" i="41"/>
  <c r="V76" i="40"/>
  <c r="P76" i="40"/>
  <c r="S78" i="40"/>
  <c r="M78" i="40"/>
  <c r="F75" i="11"/>
  <c r="K77" i="41"/>
  <c r="Q77" i="41"/>
  <c r="L76" i="40"/>
  <c r="R76" i="40"/>
  <c r="C76" i="11" s="1"/>
  <c r="P77" i="41"/>
  <c r="V77" i="41"/>
  <c r="O76" i="41"/>
  <c r="U76" i="41"/>
  <c r="R77" i="41"/>
  <c r="L77" i="41"/>
  <c r="K76" i="40"/>
  <c r="Q76" i="40"/>
  <c r="E75" i="11"/>
  <c r="L77" i="28"/>
  <c r="R77" i="28"/>
  <c r="P76" i="28"/>
  <c r="V76" i="28"/>
  <c r="N76" i="28"/>
  <c r="T76" i="28"/>
  <c r="M77" i="28"/>
  <c r="S77" i="28"/>
  <c r="D77" i="11" s="1"/>
  <c r="U76" i="28"/>
  <c r="O76" i="28"/>
  <c r="K76" i="28"/>
  <c r="Q76" i="28"/>
  <c r="Q220" i="40" l="1"/>
  <c r="K220" i="40"/>
  <c r="M221" i="40"/>
  <c r="S221" i="40"/>
  <c r="V221" i="40"/>
  <c r="P221" i="40"/>
  <c r="T220" i="40"/>
  <c r="N220" i="40"/>
  <c r="R222" i="40"/>
  <c r="L222" i="40"/>
  <c r="U220" i="40"/>
  <c r="O220" i="40"/>
  <c r="H75" i="11"/>
  <c r="J75" i="11"/>
  <c r="M75" i="11"/>
  <c r="K75" i="11"/>
  <c r="I75" i="11"/>
  <c r="L75" i="11"/>
  <c r="B76" i="11"/>
  <c r="V78" i="41"/>
  <c r="P78" i="41"/>
  <c r="K78" i="41"/>
  <c r="Q78" i="41"/>
  <c r="P77" i="40"/>
  <c r="V77" i="40"/>
  <c r="F76" i="11"/>
  <c r="G76" i="11"/>
  <c r="N77" i="40"/>
  <c r="T77" i="40"/>
  <c r="K77" i="40"/>
  <c r="Q77" i="40"/>
  <c r="O77" i="41"/>
  <c r="U77" i="41"/>
  <c r="L77" i="40"/>
  <c r="R77" i="40"/>
  <c r="C77" i="11" s="1"/>
  <c r="M79" i="40"/>
  <c r="S79" i="40"/>
  <c r="E76" i="11"/>
  <c r="R78" i="41"/>
  <c r="L78" i="41"/>
  <c r="N77" i="41"/>
  <c r="T77" i="41"/>
  <c r="O77" i="40"/>
  <c r="U77" i="40"/>
  <c r="S78" i="41"/>
  <c r="M78" i="41"/>
  <c r="Q77" i="28"/>
  <c r="K77" i="28"/>
  <c r="M78" i="28"/>
  <c r="S78" i="28"/>
  <c r="D78" i="11" s="1"/>
  <c r="V77" i="28"/>
  <c r="P77" i="28"/>
  <c r="O77" i="28"/>
  <c r="U77" i="28"/>
  <c r="N77" i="28"/>
  <c r="T77" i="28"/>
  <c r="R78" i="28"/>
  <c r="L78" i="28"/>
  <c r="S222" i="40" l="1"/>
  <c r="M222" i="40"/>
  <c r="U221" i="40"/>
  <c r="O221" i="40"/>
  <c r="L223" i="40"/>
  <c r="R223" i="40"/>
  <c r="V222" i="40"/>
  <c r="P222" i="40"/>
  <c r="Q221" i="40"/>
  <c r="K221" i="40"/>
  <c r="N221" i="40"/>
  <c r="T221" i="40"/>
  <c r="H76" i="11"/>
  <c r="I76" i="11"/>
  <c r="K76" i="11"/>
  <c r="J76" i="11"/>
  <c r="M76" i="11"/>
  <c r="L76" i="11"/>
  <c r="B77" i="11"/>
  <c r="M79" i="41"/>
  <c r="S79" i="41"/>
  <c r="Q79" i="41"/>
  <c r="K79" i="41"/>
  <c r="T78" i="41"/>
  <c r="N78" i="41"/>
  <c r="R78" i="40"/>
  <c r="C78" i="11" s="1"/>
  <c r="L78" i="40"/>
  <c r="F77" i="11"/>
  <c r="E77" i="11"/>
  <c r="G77" i="11"/>
  <c r="V79" i="41"/>
  <c r="P79" i="41"/>
  <c r="Q78" i="40"/>
  <c r="K78" i="40"/>
  <c r="U78" i="40"/>
  <c r="O78" i="40"/>
  <c r="R79" i="41"/>
  <c r="L79" i="41"/>
  <c r="M80" i="40"/>
  <c r="S80" i="40"/>
  <c r="U78" i="41"/>
  <c r="O78" i="41"/>
  <c r="T78" i="40"/>
  <c r="N78" i="40"/>
  <c r="V78" i="40"/>
  <c r="P78" i="40"/>
  <c r="L79" i="28"/>
  <c r="R79" i="28"/>
  <c r="O78" i="28"/>
  <c r="U78" i="28"/>
  <c r="S79" i="28"/>
  <c r="D79" i="11" s="1"/>
  <c r="M79" i="28"/>
  <c r="P78" i="28"/>
  <c r="V78" i="28"/>
  <c r="K78" i="28"/>
  <c r="Q78" i="28"/>
  <c r="N78" i="28"/>
  <c r="T78" i="28"/>
  <c r="P223" i="40" l="1"/>
  <c r="V223" i="40"/>
  <c r="N222" i="40"/>
  <c r="T222" i="40"/>
  <c r="O222" i="40"/>
  <c r="U222" i="40"/>
  <c r="K222" i="40"/>
  <c r="Q222" i="40"/>
  <c r="S223" i="40"/>
  <c r="M223" i="40"/>
  <c r="L224" i="40"/>
  <c r="R224" i="40"/>
  <c r="M77" i="11"/>
  <c r="I77" i="11"/>
  <c r="K77" i="11"/>
  <c r="J77" i="11"/>
  <c r="L77" i="11"/>
  <c r="H77" i="11"/>
  <c r="G78" i="11"/>
  <c r="B78" i="11"/>
  <c r="P79" i="40"/>
  <c r="V79" i="40"/>
  <c r="U79" i="41"/>
  <c r="O79" i="41"/>
  <c r="L80" i="41"/>
  <c r="R80" i="41"/>
  <c r="K79" i="40"/>
  <c r="Q79" i="40"/>
  <c r="R79" i="40"/>
  <c r="C79" i="11" s="1"/>
  <c r="L79" i="40"/>
  <c r="Q80" i="41"/>
  <c r="K80" i="41"/>
  <c r="N79" i="40"/>
  <c r="T79" i="40"/>
  <c r="O79" i="40"/>
  <c r="U79" i="40"/>
  <c r="P80" i="41"/>
  <c r="V80" i="41"/>
  <c r="N79" i="41"/>
  <c r="T79" i="41"/>
  <c r="E78" i="11"/>
  <c r="M81" i="40"/>
  <c r="S81" i="40"/>
  <c r="F78" i="11"/>
  <c r="S80" i="41"/>
  <c r="M80" i="41"/>
  <c r="N79" i="28"/>
  <c r="T79" i="28"/>
  <c r="P79" i="28"/>
  <c r="V79" i="28"/>
  <c r="O79" i="28"/>
  <c r="U79" i="28"/>
  <c r="S80" i="28"/>
  <c r="D80" i="11" s="1"/>
  <c r="M80" i="28"/>
  <c r="K79" i="28"/>
  <c r="Q79" i="28"/>
  <c r="R80" i="28"/>
  <c r="L80" i="28"/>
  <c r="R225" i="40" l="1"/>
  <c r="L225" i="40"/>
  <c r="K223" i="40"/>
  <c r="Q223" i="40"/>
  <c r="T223" i="40"/>
  <c r="N223" i="40"/>
  <c r="M224" i="40"/>
  <c r="S224" i="40"/>
  <c r="O223" i="40"/>
  <c r="U223" i="40"/>
  <c r="P224" i="40"/>
  <c r="V224" i="40"/>
  <c r="L78" i="11"/>
  <c r="H78" i="11"/>
  <c r="M78" i="11"/>
  <c r="K78" i="11"/>
  <c r="J78" i="11"/>
  <c r="I78" i="11"/>
  <c r="P80" i="40"/>
  <c r="V80" i="40"/>
  <c r="N80" i="41"/>
  <c r="T80" i="41"/>
  <c r="O80" i="40"/>
  <c r="U80" i="40"/>
  <c r="K81" i="41"/>
  <c r="Q81" i="41"/>
  <c r="B79" i="11"/>
  <c r="O80" i="41"/>
  <c r="U80" i="41"/>
  <c r="F79" i="11"/>
  <c r="N80" i="40"/>
  <c r="T80" i="40"/>
  <c r="L81" i="41"/>
  <c r="R81" i="41"/>
  <c r="M81" i="41"/>
  <c r="S81" i="41"/>
  <c r="S82" i="40"/>
  <c r="M82" i="40"/>
  <c r="K80" i="40"/>
  <c r="Q80" i="40"/>
  <c r="P81" i="41"/>
  <c r="V81" i="41"/>
  <c r="E79" i="11"/>
  <c r="L80" i="40"/>
  <c r="R80" i="40"/>
  <c r="C80" i="11" s="1"/>
  <c r="G79" i="11"/>
  <c r="L81" i="28"/>
  <c r="R81" i="28"/>
  <c r="V80" i="28"/>
  <c r="P80" i="28"/>
  <c r="M81" i="28"/>
  <c r="S81" i="28"/>
  <c r="D81" i="11" s="1"/>
  <c r="K80" i="28"/>
  <c r="Q80" i="28"/>
  <c r="U80" i="28"/>
  <c r="O80" i="28"/>
  <c r="N80" i="28"/>
  <c r="T80" i="28"/>
  <c r="V225" i="40" l="1"/>
  <c r="P225" i="40"/>
  <c r="M225" i="40"/>
  <c r="S225" i="40"/>
  <c r="Q224" i="40"/>
  <c r="K224" i="40"/>
  <c r="T224" i="40"/>
  <c r="N224" i="40"/>
  <c r="R226" i="40"/>
  <c r="L226" i="40"/>
  <c r="U224" i="40"/>
  <c r="O224" i="40"/>
  <c r="H79" i="11"/>
  <c r="I79" i="11"/>
  <c r="J79" i="11"/>
  <c r="K79" i="11"/>
  <c r="M79" i="11"/>
  <c r="L79" i="11"/>
  <c r="G80" i="11"/>
  <c r="K81" i="40"/>
  <c r="Q81" i="40"/>
  <c r="S82" i="41"/>
  <c r="M82" i="41"/>
  <c r="N81" i="40"/>
  <c r="T81" i="40"/>
  <c r="O81" i="40"/>
  <c r="U81" i="40"/>
  <c r="P82" i="41"/>
  <c r="V82" i="41"/>
  <c r="R82" i="41"/>
  <c r="L82" i="41"/>
  <c r="K82" i="41"/>
  <c r="Q82" i="41"/>
  <c r="N81" i="41"/>
  <c r="T81" i="41"/>
  <c r="L81" i="40"/>
  <c r="R81" i="40"/>
  <c r="C81" i="11" s="1"/>
  <c r="B80" i="11"/>
  <c r="E80" i="11"/>
  <c r="U81" i="41"/>
  <c r="O81" i="41"/>
  <c r="F80" i="11"/>
  <c r="M83" i="40"/>
  <c r="S83" i="40"/>
  <c r="P81" i="40"/>
  <c r="V81" i="40"/>
  <c r="P81" i="28"/>
  <c r="V81" i="28"/>
  <c r="T81" i="28"/>
  <c r="N81" i="28"/>
  <c r="K81" i="28"/>
  <c r="Q81" i="28"/>
  <c r="O81" i="28"/>
  <c r="U81" i="28"/>
  <c r="M82" i="28"/>
  <c r="S82" i="28"/>
  <c r="D82" i="11" s="1"/>
  <c r="L82" i="28"/>
  <c r="R82" i="28"/>
  <c r="M226" i="40" l="1"/>
  <c r="S226" i="40"/>
  <c r="N225" i="40"/>
  <c r="T225" i="40"/>
  <c r="R227" i="40"/>
  <c r="L227" i="40"/>
  <c r="Q225" i="40"/>
  <c r="K225" i="40"/>
  <c r="V226" i="40"/>
  <c r="P226" i="40"/>
  <c r="U225" i="40"/>
  <c r="O225" i="40"/>
  <c r="M80" i="11"/>
  <c r="L80" i="11"/>
  <c r="J80" i="11"/>
  <c r="H80" i="11"/>
  <c r="I80" i="11"/>
  <c r="K80" i="11"/>
  <c r="E81" i="11"/>
  <c r="K83" i="41"/>
  <c r="Q83" i="41"/>
  <c r="T82" i="41"/>
  <c r="N82" i="41"/>
  <c r="F81" i="11"/>
  <c r="S83" i="41"/>
  <c r="M83" i="41"/>
  <c r="L82" i="40"/>
  <c r="R82" i="40"/>
  <c r="C82" i="11" s="1"/>
  <c r="G81" i="11"/>
  <c r="V82" i="40"/>
  <c r="P82" i="40"/>
  <c r="O82" i="41"/>
  <c r="U82" i="41"/>
  <c r="U82" i="40"/>
  <c r="O82" i="40"/>
  <c r="B81" i="11"/>
  <c r="M84" i="40"/>
  <c r="S84" i="40"/>
  <c r="L83" i="41"/>
  <c r="R83" i="41"/>
  <c r="P83" i="41"/>
  <c r="V83" i="41"/>
  <c r="N82" i="40"/>
  <c r="T82" i="40"/>
  <c r="K82" i="40"/>
  <c r="Q82" i="40"/>
  <c r="N82" i="28"/>
  <c r="T82" i="28"/>
  <c r="L83" i="28"/>
  <c r="R83" i="28"/>
  <c r="O82" i="28"/>
  <c r="U82" i="28"/>
  <c r="S83" i="28"/>
  <c r="D83" i="11" s="1"/>
  <c r="M83" i="28"/>
  <c r="K82" i="28"/>
  <c r="Q82" i="28"/>
  <c r="P82" i="28"/>
  <c r="V82" i="28"/>
  <c r="Q226" i="40" l="1"/>
  <c r="K226" i="40"/>
  <c r="T226" i="40"/>
  <c r="N226" i="40"/>
  <c r="V227" i="40"/>
  <c r="P227" i="40"/>
  <c r="L228" i="40"/>
  <c r="R228" i="40"/>
  <c r="U226" i="40"/>
  <c r="O226" i="40"/>
  <c r="S227" i="40"/>
  <c r="M227" i="40"/>
  <c r="I81" i="11"/>
  <c r="L81" i="11"/>
  <c r="J81" i="11"/>
  <c r="H81" i="11"/>
  <c r="K81" i="11"/>
  <c r="M81" i="11"/>
  <c r="E82" i="11"/>
  <c r="B82" i="11"/>
  <c r="F82" i="11"/>
  <c r="G82" i="11"/>
  <c r="M84" i="41"/>
  <c r="S84" i="41"/>
  <c r="K83" i="40"/>
  <c r="Q83" i="40"/>
  <c r="V84" i="41"/>
  <c r="P84" i="41"/>
  <c r="M85" i="40"/>
  <c r="S85" i="40"/>
  <c r="U83" i="41"/>
  <c r="O83" i="41"/>
  <c r="K84" i="41"/>
  <c r="Q84" i="41"/>
  <c r="N83" i="40"/>
  <c r="T83" i="40"/>
  <c r="R84" i="41"/>
  <c r="L84" i="41"/>
  <c r="O83" i="40"/>
  <c r="U83" i="40"/>
  <c r="P83" i="40"/>
  <c r="V83" i="40"/>
  <c r="L83" i="40"/>
  <c r="R83" i="40"/>
  <c r="C83" i="11" s="1"/>
  <c r="N83" i="41"/>
  <c r="T83" i="41"/>
  <c r="S84" i="28"/>
  <c r="M84" i="28"/>
  <c r="R84" i="28"/>
  <c r="L84" i="28"/>
  <c r="P83" i="28"/>
  <c r="V83" i="28"/>
  <c r="K83" i="28"/>
  <c r="Q83" i="28"/>
  <c r="U83" i="28"/>
  <c r="O83" i="28"/>
  <c r="N83" i="28"/>
  <c r="T83" i="28"/>
  <c r="N227" i="40" l="1"/>
  <c r="T227" i="40"/>
  <c r="L229" i="40"/>
  <c r="R229" i="40"/>
  <c r="U227" i="40"/>
  <c r="O227" i="40"/>
  <c r="V228" i="40"/>
  <c r="P228" i="40"/>
  <c r="K227" i="40"/>
  <c r="Q227" i="40"/>
  <c r="S228" i="40"/>
  <c r="M228" i="40"/>
  <c r="M82" i="11"/>
  <c r="L82" i="11"/>
  <c r="I82" i="11"/>
  <c r="H82" i="11"/>
  <c r="K82" i="11"/>
  <c r="J82" i="11"/>
  <c r="D84" i="11"/>
  <c r="L84" i="40"/>
  <c r="R84" i="40"/>
  <c r="C84" i="11" s="1"/>
  <c r="N84" i="40"/>
  <c r="T84" i="40"/>
  <c r="M85" i="41"/>
  <c r="S85" i="41"/>
  <c r="N84" i="41"/>
  <c r="T84" i="41"/>
  <c r="P84" i="40"/>
  <c r="V84" i="40"/>
  <c r="K85" i="41"/>
  <c r="Q85" i="41"/>
  <c r="M86" i="40"/>
  <c r="S86" i="40"/>
  <c r="K84" i="40"/>
  <c r="Q84" i="40"/>
  <c r="O84" i="40"/>
  <c r="U84" i="40"/>
  <c r="F83" i="11"/>
  <c r="E83" i="11"/>
  <c r="O84" i="41"/>
  <c r="U84" i="41"/>
  <c r="P85" i="41"/>
  <c r="V85" i="41"/>
  <c r="G83" i="11"/>
  <c r="R85" i="41"/>
  <c r="L85" i="41"/>
  <c r="B83" i="11"/>
  <c r="L85" i="28"/>
  <c r="R85" i="28"/>
  <c r="N84" i="28"/>
  <c r="T84" i="28"/>
  <c r="K84" i="28"/>
  <c r="Q84" i="28"/>
  <c r="O84" i="28"/>
  <c r="U84" i="28"/>
  <c r="M85" i="28"/>
  <c r="S85" i="28"/>
  <c r="D85" i="11" s="1"/>
  <c r="P84" i="28"/>
  <c r="V84" i="28"/>
  <c r="R230" i="40" l="1"/>
  <c r="L230" i="40"/>
  <c r="P229" i="40"/>
  <c r="V229" i="40"/>
  <c r="O228" i="40"/>
  <c r="U228" i="40"/>
  <c r="S229" i="40"/>
  <c r="M229" i="40"/>
  <c r="K228" i="40"/>
  <c r="Q228" i="40"/>
  <c r="T228" i="40"/>
  <c r="N228" i="40"/>
  <c r="M83" i="11"/>
  <c r="J83" i="11"/>
  <c r="K83" i="11"/>
  <c r="H83" i="11"/>
  <c r="I83" i="11"/>
  <c r="L83" i="11"/>
  <c r="B84" i="11"/>
  <c r="E84" i="11"/>
  <c r="L86" i="41"/>
  <c r="R86" i="41"/>
  <c r="P86" i="41"/>
  <c r="V86" i="41"/>
  <c r="K85" i="40"/>
  <c r="Q85" i="40"/>
  <c r="K86" i="41"/>
  <c r="Q86" i="41"/>
  <c r="N85" i="41"/>
  <c r="T85" i="41"/>
  <c r="N85" i="40"/>
  <c r="T85" i="40"/>
  <c r="F84" i="11"/>
  <c r="G84" i="11"/>
  <c r="O85" i="41"/>
  <c r="U85" i="41"/>
  <c r="O85" i="40"/>
  <c r="U85" i="40"/>
  <c r="M87" i="40"/>
  <c r="S87" i="40"/>
  <c r="P85" i="40"/>
  <c r="V85" i="40"/>
  <c r="M86" i="41"/>
  <c r="S86" i="41"/>
  <c r="L85" i="40"/>
  <c r="R85" i="40"/>
  <c r="C85" i="11" s="1"/>
  <c r="V85" i="28"/>
  <c r="P85" i="28"/>
  <c r="O85" i="28"/>
  <c r="U85" i="28"/>
  <c r="N85" i="28"/>
  <c r="T85" i="28"/>
  <c r="M86" i="28"/>
  <c r="S86" i="28"/>
  <c r="Q85" i="28"/>
  <c r="K85" i="28"/>
  <c r="R86" i="28"/>
  <c r="L86" i="28"/>
  <c r="D86" i="11" l="1"/>
  <c r="V230" i="40"/>
  <c r="P230" i="40"/>
  <c r="M230" i="40"/>
  <c r="S230" i="40"/>
  <c r="R231" i="40"/>
  <c r="L231" i="40"/>
  <c r="T229" i="40"/>
  <c r="N229" i="40"/>
  <c r="Q229" i="40"/>
  <c r="K229" i="40"/>
  <c r="U229" i="40"/>
  <c r="O229" i="40"/>
  <c r="K84" i="11"/>
  <c r="M84" i="11"/>
  <c r="L84" i="11"/>
  <c r="I84" i="11"/>
  <c r="J84" i="11"/>
  <c r="H84" i="11"/>
  <c r="G85" i="11"/>
  <c r="F85" i="11"/>
  <c r="N86" i="40"/>
  <c r="T86" i="40"/>
  <c r="L86" i="40"/>
  <c r="R86" i="40"/>
  <c r="C86" i="11" s="1"/>
  <c r="P86" i="40"/>
  <c r="V86" i="40"/>
  <c r="O86" i="40"/>
  <c r="U86" i="40"/>
  <c r="B85" i="11"/>
  <c r="N86" i="41"/>
  <c r="T86" i="41"/>
  <c r="K86" i="40"/>
  <c r="Q86" i="40"/>
  <c r="L87" i="41"/>
  <c r="R87" i="41"/>
  <c r="M87" i="41"/>
  <c r="S87" i="41"/>
  <c r="M88" i="40"/>
  <c r="S88" i="40"/>
  <c r="O86" i="41"/>
  <c r="U86" i="41"/>
  <c r="E85" i="11"/>
  <c r="K87" i="41"/>
  <c r="Q87" i="41"/>
  <c r="P87" i="41"/>
  <c r="V87" i="41"/>
  <c r="M87" i="28"/>
  <c r="S87" i="28"/>
  <c r="D87" i="11" s="1"/>
  <c r="O86" i="28"/>
  <c r="U86" i="28"/>
  <c r="L87" i="28"/>
  <c r="R87" i="28"/>
  <c r="K86" i="28"/>
  <c r="Q86" i="28"/>
  <c r="P86" i="28"/>
  <c r="V86" i="28"/>
  <c r="N86" i="28"/>
  <c r="T86" i="28"/>
  <c r="S231" i="40" l="1"/>
  <c r="M231" i="40"/>
  <c r="T230" i="40"/>
  <c r="N230" i="40"/>
  <c r="Q230" i="40"/>
  <c r="K230" i="40"/>
  <c r="L232" i="40"/>
  <c r="R232" i="40"/>
  <c r="V231" i="40"/>
  <c r="P231" i="40"/>
  <c r="U230" i="40"/>
  <c r="O230" i="40"/>
  <c r="L85" i="11"/>
  <c r="K85" i="11"/>
  <c r="M85" i="11"/>
  <c r="H85" i="11"/>
  <c r="I85" i="11"/>
  <c r="J85" i="11"/>
  <c r="F86" i="11"/>
  <c r="P88" i="41"/>
  <c r="V88" i="41"/>
  <c r="B86" i="11"/>
  <c r="G86" i="11"/>
  <c r="E86" i="11"/>
  <c r="U87" i="41"/>
  <c r="O87" i="41"/>
  <c r="M88" i="41"/>
  <c r="S88" i="41"/>
  <c r="K87" i="40"/>
  <c r="Q87" i="40"/>
  <c r="P87" i="40"/>
  <c r="V87" i="40"/>
  <c r="N87" i="40"/>
  <c r="T87" i="40"/>
  <c r="K88" i="41"/>
  <c r="Q88" i="41"/>
  <c r="M89" i="40"/>
  <c r="S89" i="40"/>
  <c r="R88" i="41"/>
  <c r="L88" i="41"/>
  <c r="N87" i="41"/>
  <c r="T87" i="41"/>
  <c r="O87" i="40"/>
  <c r="U87" i="40"/>
  <c r="R87" i="40"/>
  <c r="C87" i="11" s="1"/>
  <c r="L87" i="40"/>
  <c r="N87" i="28"/>
  <c r="T87" i="28"/>
  <c r="K87" i="28"/>
  <c r="Q87" i="28"/>
  <c r="O87" i="28"/>
  <c r="U87" i="28"/>
  <c r="P87" i="28"/>
  <c r="V87" i="28"/>
  <c r="R88" i="28"/>
  <c r="L88" i="28"/>
  <c r="M88" i="28"/>
  <c r="S88" i="28"/>
  <c r="N231" i="40" l="1"/>
  <c r="T231" i="40"/>
  <c r="L233" i="40"/>
  <c r="R233" i="40"/>
  <c r="V232" i="40"/>
  <c r="P232" i="40"/>
  <c r="K231" i="40"/>
  <c r="Q231" i="40"/>
  <c r="S232" i="40"/>
  <c r="M232" i="40"/>
  <c r="U231" i="40"/>
  <c r="O231" i="40"/>
  <c r="D88" i="11"/>
  <c r="I86" i="11"/>
  <c r="J86" i="11"/>
  <c r="H86" i="11"/>
  <c r="M86" i="11"/>
  <c r="K86" i="11"/>
  <c r="L86" i="11"/>
  <c r="G87" i="11"/>
  <c r="F87" i="11"/>
  <c r="L89" i="41"/>
  <c r="R89" i="41"/>
  <c r="L88" i="40"/>
  <c r="R88" i="40"/>
  <c r="C88" i="11" s="1"/>
  <c r="E87" i="11"/>
  <c r="B87" i="11"/>
  <c r="O88" i="41"/>
  <c r="U88" i="41"/>
  <c r="N88" i="41"/>
  <c r="T88" i="41"/>
  <c r="M90" i="40"/>
  <c r="S90" i="40"/>
  <c r="T88" i="40"/>
  <c r="N88" i="40"/>
  <c r="K88" i="40"/>
  <c r="Q88" i="40"/>
  <c r="P89" i="41"/>
  <c r="V89" i="41"/>
  <c r="U88" i="40"/>
  <c r="O88" i="40"/>
  <c r="K89" i="41"/>
  <c r="Q89" i="41"/>
  <c r="V88" i="40"/>
  <c r="P88" i="40"/>
  <c r="M89" i="41"/>
  <c r="S89" i="41"/>
  <c r="M89" i="28"/>
  <c r="S89" i="28"/>
  <c r="P88" i="28"/>
  <c r="V88" i="28"/>
  <c r="K88" i="28"/>
  <c r="Q88" i="28"/>
  <c r="L89" i="28"/>
  <c r="R89" i="28"/>
  <c r="O88" i="28"/>
  <c r="U88" i="28"/>
  <c r="N88" i="28"/>
  <c r="T88" i="28"/>
  <c r="K232" i="40" l="1"/>
  <c r="Q232" i="40"/>
  <c r="R234" i="40"/>
  <c r="L234" i="40"/>
  <c r="O232" i="40"/>
  <c r="U232" i="40"/>
  <c r="S233" i="40"/>
  <c r="M233" i="40"/>
  <c r="P233" i="40"/>
  <c r="V233" i="40"/>
  <c r="T232" i="40"/>
  <c r="N232" i="40"/>
  <c r="K87" i="11"/>
  <c r="J87" i="11"/>
  <c r="I87" i="11"/>
  <c r="H87" i="11"/>
  <c r="L87" i="11"/>
  <c r="M87" i="11"/>
  <c r="D89" i="11"/>
  <c r="N89" i="40"/>
  <c r="T89" i="40"/>
  <c r="R89" i="40"/>
  <c r="C89" i="11" s="1"/>
  <c r="L89" i="40"/>
  <c r="M90" i="41"/>
  <c r="S90" i="41"/>
  <c r="K90" i="41"/>
  <c r="Q90" i="41"/>
  <c r="P90" i="41"/>
  <c r="V90" i="41"/>
  <c r="E88" i="11"/>
  <c r="N89" i="41"/>
  <c r="T89" i="41"/>
  <c r="P89" i="40"/>
  <c r="V89" i="40"/>
  <c r="O89" i="40"/>
  <c r="U89" i="40"/>
  <c r="B88" i="11"/>
  <c r="L90" i="41"/>
  <c r="R90" i="41"/>
  <c r="G88" i="11"/>
  <c r="F88" i="11"/>
  <c r="K89" i="40"/>
  <c r="Q89" i="40"/>
  <c r="M91" i="40"/>
  <c r="S91" i="40"/>
  <c r="U89" i="41"/>
  <c r="O89" i="41"/>
  <c r="N89" i="28"/>
  <c r="T89" i="28"/>
  <c r="R90" i="28"/>
  <c r="L90" i="28"/>
  <c r="V89" i="28"/>
  <c r="P89" i="28"/>
  <c r="O89" i="28"/>
  <c r="U89" i="28"/>
  <c r="Q89" i="28"/>
  <c r="K89" i="28"/>
  <c r="M90" i="28"/>
  <c r="S90" i="28"/>
  <c r="D90" i="11" s="1"/>
  <c r="R235" i="40" l="1"/>
  <c r="L235" i="40"/>
  <c r="M234" i="40"/>
  <c r="S234" i="40"/>
  <c r="T233" i="40"/>
  <c r="N233" i="40"/>
  <c r="V234" i="40"/>
  <c r="P234" i="40"/>
  <c r="U233" i="40"/>
  <c r="O233" i="40"/>
  <c r="Q233" i="40"/>
  <c r="K233" i="40"/>
  <c r="K88" i="11"/>
  <c r="I88" i="11"/>
  <c r="L88" i="11"/>
  <c r="M88" i="11"/>
  <c r="H88" i="11"/>
  <c r="J88" i="11"/>
  <c r="S92" i="40"/>
  <c r="M92" i="40"/>
  <c r="O90" i="41"/>
  <c r="U90" i="41"/>
  <c r="B89" i="11"/>
  <c r="F89" i="11"/>
  <c r="P91" i="41"/>
  <c r="V91" i="41"/>
  <c r="S91" i="41"/>
  <c r="M91" i="41"/>
  <c r="N90" i="40"/>
  <c r="T90" i="40"/>
  <c r="K90" i="40"/>
  <c r="Q90" i="40"/>
  <c r="L91" i="41"/>
  <c r="R91" i="41"/>
  <c r="O90" i="40"/>
  <c r="U90" i="40"/>
  <c r="N90" i="41"/>
  <c r="T90" i="41"/>
  <c r="L90" i="40"/>
  <c r="R90" i="40"/>
  <c r="C90" i="11" s="1"/>
  <c r="G89" i="11"/>
  <c r="K91" i="41"/>
  <c r="Q91" i="41"/>
  <c r="P90" i="40"/>
  <c r="V90" i="40"/>
  <c r="E89" i="11"/>
  <c r="M91" i="28"/>
  <c r="S91" i="28"/>
  <c r="D91" i="11" s="1"/>
  <c r="O90" i="28"/>
  <c r="U90" i="28"/>
  <c r="L91" i="28"/>
  <c r="R91" i="28"/>
  <c r="K90" i="28"/>
  <c r="Q90" i="28"/>
  <c r="P90" i="28"/>
  <c r="V90" i="28"/>
  <c r="N90" i="28"/>
  <c r="T90" i="28"/>
  <c r="S235" i="40" l="1"/>
  <c r="M235" i="40"/>
  <c r="V235" i="40"/>
  <c r="P235" i="40"/>
  <c r="U234" i="40"/>
  <c r="O234" i="40"/>
  <c r="T234" i="40"/>
  <c r="N234" i="40"/>
  <c r="L236" i="40"/>
  <c r="R236" i="40"/>
  <c r="Q234" i="40"/>
  <c r="K234" i="40"/>
  <c r="L89" i="11"/>
  <c r="J89" i="11"/>
  <c r="M89" i="11"/>
  <c r="H89" i="11"/>
  <c r="K89" i="11"/>
  <c r="I89" i="11"/>
  <c r="L91" i="40"/>
  <c r="R91" i="40"/>
  <c r="C91" i="11" s="1"/>
  <c r="G90" i="11"/>
  <c r="K92" i="41"/>
  <c r="Q92" i="41"/>
  <c r="E90" i="11"/>
  <c r="O91" i="40"/>
  <c r="U91" i="40"/>
  <c r="K91" i="40"/>
  <c r="Q91" i="40"/>
  <c r="P91" i="40"/>
  <c r="V91" i="40"/>
  <c r="N91" i="41"/>
  <c r="T91" i="41"/>
  <c r="L92" i="41"/>
  <c r="R92" i="41"/>
  <c r="N91" i="40"/>
  <c r="T91" i="40"/>
  <c r="P92" i="41"/>
  <c r="V92" i="41"/>
  <c r="O91" i="41"/>
  <c r="U91" i="41"/>
  <c r="F90" i="11"/>
  <c r="B90" i="11"/>
  <c r="S92" i="41"/>
  <c r="M92" i="41"/>
  <c r="M93" i="40"/>
  <c r="S93" i="40"/>
  <c r="N91" i="28"/>
  <c r="T91" i="28"/>
  <c r="K91" i="28"/>
  <c r="Q91" i="28"/>
  <c r="O91" i="28"/>
  <c r="U91" i="28"/>
  <c r="P91" i="28"/>
  <c r="V91" i="28"/>
  <c r="L92" i="28"/>
  <c r="R92" i="28"/>
  <c r="M92" i="28"/>
  <c r="S92" i="28"/>
  <c r="V236" i="40" l="1"/>
  <c r="P236" i="40"/>
  <c r="N235" i="40"/>
  <c r="T235" i="40"/>
  <c r="U235" i="40"/>
  <c r="O235" i="40"/>
  <c r="S236" i="40"/>
  <c r="M236" i="40"/>
  <c r="K235" i="40"/>
  <c r="Q235" i="40"/>
  <c r="L237" i="40"/>
  <c r="R237" i="40"/>
  <c r="J90" i="11"/>
  <c r="M90" i="11"/>
  <c r="I90" i="11"/>
  <c r="L90" i="11"/>
  <c r="H90" i="11"/>
  <c r="K90" i="11"/>
  <c r="D92" i="11"/>
  <c r="F91" i="11"/>
  <c r="R92" i="40"/>
  <c r="C92" i="11" s="1"/>
  <c r="L92" i="40"/>
  <c r="S94" i="40"/>
  <c r="M94" i="40"/>
  <c r="M93" i="41"/>
  <c r="S93" i="41"/>
  <c r="E91" i="11"/>
  <c r="B91" i="11"/>
  <c r="G91" i="11"/>
  <c r="Q93" i="41"/>
  <c r="K93" i="41"/>
  <c r="P93" i="41"/>
  <c r="V93" i="41"/>
  <c r="L93" i="41"/>
  <c r="R93" i="41"/>
  <c r="V92" i="40"/>
  <c r="P92" i="40"/>
  <c r="U92" i="40"/>
  <c r="O92" i="40"/>
  <c r="O92" i="41"/>
  <c r="U92" i="41"/>
  <c r="T92" i="40"/>
  <c r="N92" i="40"/>
  <c r="T92" i="41"/>
  <c r="N92" i="41"/>
  <c r="K92" i="40"/>
  <c r="Q92" i="40"/>
  <c r="M93" i="28"/>
  <c r="S93" i="28"/>
  <c r="P92" i="28"/>
  <c r="V92" i="28"/>
  <c r="K92" i="28"/>
  <c r="Q92" i="28"/>
  <c r="L93" i="28"/>
  <c r="R93" i="28"/>
  <c r="U92" i="28"/>
  <c r="O92" i="28"/>
  <c r="N92" i="28"/>
  <c r="T92" i="28"/>
  <c r="R238" i="40" l="1"/>
  <c r="L238" i="40"/>
  <c r="T236" i="40"/>
  <c r="N236" i="40"/>
  <c r="S237" i="40"/>
  <c r="M237" i="40"/>
  <c r="O236" i="40"/>
  <c r="U236" i="40"/>
  <c r="P237" i="40"/>
  <c r="V237" i="40"/>
  <c r="K236" i="40"/>
  <c r="Q236" i="40"/>
  <c r="D93" i="11"/>
  <c r="K91" i="11"/>
  <c r="L91" i="11"/>
  <c r="H91" i="11"/>
  <c r="M91" i="11"/>
  <c r="J91" i="11"/>
  <c r="I91" i="11"/>
  <c r="B92" i="11"/>
  <c r="F92" i="11"/>
  <c r="N93" i="40"/>
  <c r="T93" i="40"/>
  <c r="O93" i="40"/>
  <c r="U93" i="40"/>
  <c r="K94" i="41"/>
  <c r="Q94" i="41"/>
  <c r="V93" i="40"/>
  <c r="P93" i="40"/>
  <c r="M94" i="41"/>
  <c r="S94" i="41"/>
  <c r="Q93" i="40"/>
  <c r="K93" i="40"/>
  <c r="E92" i="11"/>
  <c r="R94" i="41"/>
  <c r="L94" i="41"/>
  <c r="L93" i="40"/>
  <c r="R93" i="40"/>
  <c r="C93" i="11" s="1"/>
  <c r="N93" i="41"/>
  <c r="T93" i="41"/>
  <c r="U93" i="41"/>
  <c r="O93" i="41"/>
  <c r="G92" i="11"/>
  <c r="P94" i="41"/>
  <c r="V94" i="41"/>
  <c r="M95" i="40"/>
  <c r="S95" i="40"/>
  <c r="N93" i="28"/>
  <c r="T93" i="28"/>
  <c r="L94" i="28"/>
  <c r="R94" i="28"/>
  <c r="P93" i="28"/>
  <c r="V93" i="28"/>
  <c r="O93" i="28"/>
  <c r="U93" i="28"/>
  <c r="K93" i="28"/>
  <c r="Q93" i="28"/>
  <c r="M94" i="28"/>
  <c r="S94" i="28"/>
  <c r="D94" i="11" s="1"/>
  <c r="T237" i="40" l="1"/>
  <c r="N237" i="40"/>
  <c r="Q237" i="40"/>
  <c r="K237" i="40"/>
  <c r="U237" i="40"/>
  <c r="O237" i="40"/>
  <c r="M238" i="40"/>
  <c r="S238" i="40"/>
  <c r="R239" i="40"/>
  <c r="L239" i="40"/>
  <c r="V238" i="40"/>
  <c r="P238" i="40"/>
  <c r="M92" i="11"/>
  <c r="K92" i="11"/>
  <c r="I92" i="11"/>
  <c r="J92" i="11"/>
  <c r="L92" i="11"/>
  <c r="H92" i="11"/>
  <c r="B93" i="11"/>
  <c r="F93" i="11"/>
  <c r="T94" i="41"/>
  <c r="N94" i="41"/>
  <c r="G93" i="11"/>
  <c r="U94" i="40"/>
  <c r="O94" i="40"/>
  <c r="V94" i="40"/>
  <c r="P94" i="40"/>
  <c r="M96" i="40"/>
  <c r="S96" i="40"/>
  <c r="O94" i="41"/>
  <c r="U94" i="41"/>
  <c r="E93" i="11"/>
  <c r="P95" i="41"/>
  <c r="V95" i="41"/>
  <c r="L95" i="41"/>
  <c r="R95" i="41"/>
  <c r="L94" i="40"/>
  <c r="R94" i="40"/>
  <c r="C94" i="11" s="1"/>
  <c r="K94" i="40"/>
  <c r="Q94" i="40"/>
  <c r="M95" i="41"/>
  <c r="S95" i="41"/>
  <c r="K95" i="41"/>
  <c r="Q95" i="41"/>
  <c r="N94" i="40"/>
  <c r="T94" i="40"/>
  <c r="S95" i="28"/>
  <c r="D95" i="11" s="1"/>
  <c r="M95" i="28"/>
  <c r="O94" i="28"/>
  <c r="U94" i="28"/>
  <c r="L95" i="28"/>
  <c r="R95" i="28"/>
  <c r="K94" i="28"/>
  <c r="Q94" i="28"/>
  <c r="P94" i="28"/>
  <c r="V94" i="28"/>
  <c r="N94" i="28"/>
  <c r="T94" i="28"/>
  <c r="S239" i="40" l="1"/>
  <c r="M239" i="40"/>
  <c r="Q238" i="40"/>
  <c r="K238" i="40"/>
  <c r="R240" i="40"/>
  <c r="L240" i="40"/>
  <c r="U238" i="40"/>
  <c r="O238" i="40"/>
  <c r="T238" i="40"/>
  <c r="N238" i="40"/>
  <c r="V239" i="40"/>
  <c r="P239" i="40"/>
  <c r="L93" i="11"/>
  <c r="K93" i="11"/>
  <c r="M93" i="11"/>
  <c r="H93" i="11"/>
  <c r="I93" i="11"/>
  <c r="J93" i="11"/>
  <c r="E94" i="11"/>
  <c r="O95" i="41"/>
  <c r="U95" i="41"/>
  <c r="G94" i="11"/>
  <c r="T95" i="41"/>
  <c r="N95" i="41"/>
  <c r="K96" i="41"/>
  <c r="Q96" i="41"/>
  <c r="Q95" i="40"/>
  <c r="K95" i="40"/>
  <c r="L96" i="41"/>
  <c r="R96" i="41"/>
  <c r="V95" i="40"/>
  <c r="P95" i="40"/>
  <c r="N95" i="40"/>
  <c r="T95" i="40"/>
  <c r="S96" i="41"/>
  <c r="M96" i="41"/>
  <c r="L95" i="40"/>
  <c r="R95" i="40"/>
  <c r="C95" i="11" s="1"/>
  <c r="P96" i="41"/>
  <c r="V96" i="41"/>
  <c r="O95" i="40"/>
  <c r="U95" i="40"/>
  <c r="B94" i="11"/>
  <c r="M97" i="40"/>
  <c r="S97" i="40"/>
  <c r="F94" i="11"/>
  <c r="N95" i="28"/>
  <c r="T95" i="28"/>
  <c r="K95" i="28"/>
  <c r="Q95" i="28"/>
  <c r="O95" i="28"/>
  <c r="U95" i="28"/>
  <c r="M96" i="28"/>
  <c r="S96" i="28"/>
  <c r="P95" i="28"/>
  <c r="V95" i="28"/>
  <c r="L96" i="28"/>
  <c r="R96" i="28"/>
  <c r="K239" i="40" l="1"/>
  <c r="Q239" i="40"/>
  <c r="U239" i="40"/>
  <c r="O239" i="40"/>
  <c r="N239" i="40"/>
  <c r="T239" i="40"/>
  <c r="R241" i="40"/>
  <c r="L241" i="40"/>
  <c r="S240" i="40"/>
  <c r="M240" i="40"/>
  <c r="P240" i="40"/>
  <c r="V240" i="40"/>
  <c r="D96" i="11"/>
  <c r="I94" i="11"/>
  <c r="H94" i="11"/>
  <c r="J94" i="11"/>
  <c r="M94" i="11"/>
  <c r="K94" i="11"/>
  <c r="L94" i="11"/>
  <c r="G95" i="11"/>
  <c r="F95" i="11"/>
  <c r="E95" i="11"/>
  <c r="O96" i="40"/>
  <c r="U96" i="40"/>
  <c r="M98" i="40"/>
  <c r="S98" i="40"/>
  <c r="L96" i="40"/>
  <c r="R96" i="40"/>
  <c r="C96" i="11" s="1"/>
  <c r="N96" i="40"/>
  <c r="T96" i="40"/>
  <c r="L97" i="41"/>
  <c r="R97" i="41"/>
  <c r="K97" i="41"/>
  <c r="Q97" i="41"/>
  <c r="M97" i="41"/>
  <c r="S97" i="41"/>
  <c r="P96" i="40"/>
  <c r="V96" i="40"/>
  <c r="K96" i="40"/>
  <c r="Q96" i="40"/>
  <c r="N96" i="41"/>
  <c r="T96" i="41"/>
  <c r="O96" i="41"/>
  <c r="U96" i="41"/>
  <c r="P97" i="41"/>
  <c r="V97" i="41"/>
  <c r="B95" i="11"/>
  <c r="L97" i="28"/>
  <c r="R97" i="28"/>
  <c r="M97" i="28"/>
  <c r="S97" i="28"/>
  <c r="K96" i="28"/>
  <c r="Q96" i="28"/>
  <c r="P96" i="28"/>
  <c r="V96" i="28"/>
  <c r="O96" i="28"/>
  <c r="U96" i="28"/>
  <c r="N96" i="28"/>
  <c r="T96" i="28"/>
  <c r="O240" i="40" l="1"/>
  <c r="U240" i="40"/>
  <c r="V241" i="40"/>
  <c r="P241" i="40"/>
  <c r="R242" i="40"/>
  <c r="L242" i="40"/>
  <c r="M241" i="40"/>
  <c r="S241" i="40"/>
  <c r="T240" i="40"/>
  <c r="N240" i="40"/>
  <c r="K240" i="40"/>
  <c r="Q240" i="40"/>
  <c r="H95" i="11"/>
  <c r="I95" i="11"/>
  <c r="K95" i="11"/>
  <c r="M95" i="11"/>
  <c r="J95" i="11"/>
  <c r="L95" i="11"/>
  <c r="D97" i="11"/>
  <c r="N97" i="41"/>
  <c r="T97" i="41"/>
  <c r="N97" i="40"/>
  <c r="T97" i="40"/>
  <c r="F96" i="11"/>
  <c r="V98" i="41"/>
  <c r="P98" i="41"/>
  <c r="K98" i="41"/>
  <c r="Q98" i="41"/>
  <c r="U97" i="41"/>
  <c r="O97" i="41"/>
  <c r="K97" i="40"/>
  <c r="Q97" i="40"/>
  <c r="M98" i="41"/>
  <c r="S98" i="41"/>
  <c r="R98" i="41"/>
  <c r="L98" i="41"/>
  <c r="L97" i="40"/>
  <c r="R97" i="40"/>
  <c r="C97" i="11" s="1"/>
  <c r="O97" i="40"/>
  <c r="U97" i="40"/>
  <c r="V97" i="40"/>
  <c r="P97" i="40"/>
  <c r="S99" i="40"/>
  <c r="M99" i="40"/>
  <c r="B96" i="11"/>
  <c r="G96" i="11"/>
  <c r="E96" i="11"/>
  <c r="N97" i="28"/>
  <c r="T97" i="28"/>
  <c r="P97" i="28"/>
  <c r="V97" i="28"/>
  <c r="M98" i="28"/>
  <c r="S98" i="28"/>
  <c r="O97" i="28"/>
  <c r="U97" i="28"/>
  <c r="K97" i="28"/>
  <c r="Q97" i="28"/>
  <c r="L98" i="28"/>
  <c r="R98" i="28"/>
  <c r="V242" i="40" l="1"/>
  <c r="P242" i="40"/>
  <c r="Q241" i="40"/>
  <c r="K241" i="40"/>
  <c r="S242" i="40"/>
  <c r="M242" i="40"/>
  <c r="N241" i="40"/>
  <c r="T241" i="40"/>
  <c r="R243" i="40"/>
  <c r="L243" i="40"/>
  <c r="U241" i="40"/>
  <c r="O241" i="40"/>
  <c r="I96" i="11"/>
  <c r="M96" i="11"/>
  <c r="L96" i="11"/>
  <c r="J96" i="11"/>
  <c r="H96" i="11"/>
  <c r="K96" i="11"/>
  <c r="E97" i="11"/>
  <c r="D98" i="11"/>
  <c r="K98" i="40"/>
  <c r="Q98" i="40"/>
  <c r="P98" i="40"/>
  <c r="V98" i="40"/>
  <c r="O98" i="41"/>
  <c r="U98" i="41"/>
  <c r="V99" i="41"/>
  <c r="P99" i="41"/>
  <c r="T98" i="40"/>
  <c r="N98" i="40"/>
  <c r="O98" i="40"/>
  <c r="U98" i="40"/>
  <c r="K99" i="41"/>
  <c r="Q99" i="41"/>
  <c r="G97" i="11"/>
  <c r="R98" i="40"/>
  <c r="C98" i="11" s="1"/>
  <c r="L98" i="40"/>
  <c r="M99" i="41"/>
  <c r="S99" i="41"/>
  <c r="M100" i="40"/>
  <c r="S100" i="40"/>
  <c r="F97" i="11"/>
  <c r="L99" i="41"/>
  <c r="R99" i="41"/>
  <c r="B97" i="11"/>
  <c r="N98" i="41"/>
  <c r="T98" i="41"/>
  <c r="L99" i="28"/>
  <c r="R99" i="28"/>
  <c r="O98" i="28"/>
  <c r="U98" i="28"/>
  <c r="P98" i="28"/>
  <c r="V98" i="28"/>
  <c r="Q98" i="28"/>
  <c r="K98" i="28"/>
  <c r="S99" i="28"/>
  <c r="D99" i="11" s="1"/>
  <c r="M99" i="28"/>
  <c r="N98" i="28"/>
  <c r="T98" i="28"/>
  <c r="K242" i="40" l="1"/>
  <c r="Q242" i="40"/>
  <c r="N242" i="40"/>
  <c r="T242" i="40"/>
  <c r="O242" i="40"/>
  <c r="U242" i="40"/>
  <c r="L244" i="40"/>
  <c r="R244" i="40"/>
  <c r="S243" i="40"/>
  <c r="M243" i="40"/>
  <c r="V243" i="40"/>
  <c r="P243" i="40"/>
  <c r="L97" i="11"/>
  <c r="M97" i="11"/>
  <c r="K97" i="11"/>
  <c r="J97" i="11"/>
  <c r="I97" i="11"/>
  <c r="H97" i="11"/>
  <c r="U99" i="40"/>
  <c r="O99" i="40"/>
  <c r="V99" i="40"/>
  <c r="P99" i="40"/>
  <c r="T99" i="41"/>
  <c r="N99" i="41"/>
  <c r="M100" i="41"/>
  <c r="S100" i="41"/>
  <c r="T99" i="40"/>
  <c r="N99" i="40"/>
  <c r="B98" i="11"/>
  <c r="R100" i="41"/>
  <c r="L100" i="41"/>
  <c r="R99" i="40"/>
  <c r="C99" i="11" s="1"/>
  <c r="L99" i="40"/>
  <c r="Q100" i="41"/>
  <c r="K100" i="41"/>
  <c r="E98" i="11"/>
  <c r="U99" i="41"/>
  <c r="O99" i="41"/>
  <c r="Q99" i="40"/>
  <c r="K99" i="40"/>
  <c r="M101" i="40"/>
  <c r="S101" i="40"/>
  <c r="F98" i="11"/>
  <c r="P100" i="41"/>
  <c r="V100" i="41"/>
  <c r="G98" i="11"/>
  <c r="K99" i="28"/>
  <c r="Q99" i="28"/>
  <c r="T99" i="28"/>
  <c r="N99" i="28"/>
  <c r="U99" i="28"/>
  <c r="O99" i="28"/>
  <c r="S100" i="28"/>
  <c r="M100" i="28"/>
  <c r="P99" i="28"/>
  <c r="V99" i="28"/>
  <c r="R100" i="28"/>
  <c r="L100" i="28"/>
  <c r="R245" i="40" l="1"/>
  <c r="L245" i="40"/>
  <c r="T243" i="40"/>
  <c r="N243" i="40"/>
  <c r="S244" i="40"/>
  <c r="M244" i="40"/>
  <c r="P244" i="40"/>
  <c r="V244" i="40"/>
  <c r="O243" i="40"/>
  <c r="U243" i="40"/>
  <c r="K243" i="40"/>
  <c r="Q243" i="40"/>
  <c r="I98" i="11"/>
  <c r="K98" i="11"/>
  <c r="J98" i="11"/>
  <c r="L98" i="11"/>
  <c r="H98" i="11"/>
  <c r="M98" i="11"/>
  <c r="D100" i="11"/>
  <c r="P100" i="40"/>
  <c r="V100" i="40"/>
  <c r="V101" i="41"/>
  <c r="P101" i="41"/>
  <c r="M101" i="41"/>
  <c r="S101" i="41"/>
  <c r="G99" i="11"/>
  <c r="B99" i="11"/>
  <c r="Q101" i="41"/>
  <c r="K101" i="41"/>
  <c r="N100" i="40"/>
  <c r="T100" i="40"/>
  <c r="N100" i="41"/>
  <c r="T100" i="41"/>
  <c r="U100" i="40"/>
  <c r="O100" i="40"/>
  <c r="M102" i="40"/>
  <c r="S102" i="40"/>
  <c r="R100" i="40"/>
  <c r="L100" i="40"/>
  <c r="K100" i="40"/>
  <c r="Q100" i="40"/>
  <c r="O100" i="41"/>
  <c r="U100" i="41"/>
  <c r="L101" i="41"/>
  <c r="R101" i="41"/>
  <c r="E99" i="11"/>
  <c r="F99" i="11"/>
  <c r="L101" i="28"/>
  <c r="R101" i="28"/>
  <c r="N100" i="28"/>
  <c r="T100" i="28"/>
  <c r="M101" i="28"/>
  <c r="S101" i="28"/>
  <c r="D101" i="11" s="1"/>
  <c r="U100" i="28"/>
  <c r="O100" i="28"/>
  <c r="V100" i="28"/>
  <c r="P100" i="28"/>
  <c r="K100" i="28"/>
  <c r="Q100" i="28"/>
  <c r="T244" i="40" l="1"/>
  <c r="N244" i="40"/>
  <c r="Q244" i="40"/>
  <c r="K244" i="40"/>
  <c r="V245" i="40"/>
  <c r="P245" i="40"/>
  <c r="M245" i="40"/>
  <c r="S245" i="40"/>
  <c r="R246" i="40"/>
  <c r="L246" i="40"/>
  <c r="U244" i="40"/>
  <c r="O244" i="40"/>
  <c r="J99" i="11"/>
  <c r="I99" i="11"/>
  <c r="L99" i="11"/>
  <c r="M99" i="11"/>
  <c r="H99" i="11"/>
  <c r="K99" i="11"/>
  <c r="C100" i="11"/>
  <c r="E100" i="11"/>
  <c r="O101" i="41"/>
  <c r="U101" i="41"/>
  <c r="L101" i="40"/>
  <c r="R101" i="40"/>
  <c r="C101" i="11" s="1"/>
  <c r="O101" i="40"/>
  <c r="U101" i="40"/>
  <c r="N101" i="40"/>
  <c r="T101" i="40"/>
  <c r="F100" i="11"/>
  <c r="L102" i="41"/>
  <c r="R102" i="41"/>
  <c r="B100" i="11"/>
  <c r="K102" i="41"/>
  <c r="Q102" i="41"/>
  <c r="G100" i="11"/>
  <c r="P102" i="41"/>
  <c r="V102" i="41"/>
  <c r="K101" i="40"/>
  <c r="Q101" i="40"/>
  <c r="M103" i="40"/>
  <c r="S103" i="40"/>
  <c r="N101" i="41"/>
  <c r="T101" i="41"/>
  <c r="S102" i="41"/>
  <c r="M102" i="41"/>
  <c r="P101" i="40"/>
  <c r="V101" i="40"/>
  <c r="Q101" i="28"/>
  <c r="K101" i="28"/>
  <c r="T101" i="28"/>
  <c r="N101" i="28"/>
  <c r="O101" i="28"/>
  <c r="U101" i="28"/>
  <c r="P101" i="28"/>
  <c r="V101" i="28"/>
  <c r="M102" i="28"/>
  <c r="S102" i="28"/>
  <c r="L102" i="28"/>
  <c r="R102" i="28"/>
  <c r="Q245" i="40" l="1"/>
  <c r="K245" i="40"/>
  <c r="M246" i="40"/>
  <c r="S246" i="40"/>
  <c r="R247" i="40"/>
  <c r="L247" i="40"/>
  <c r="V246" i="40"/>
  <c r="P246" i="40"/>
  <c r="N245" i="40"/>
  <c r="T245" i="40"/>
  <c r="U245" i="40"/>
  <c r="O245" i="40"/>
  <c r="J100" i="11"/>
  <c r="H100" i="11"/>
  <c r="K100" i="11"/>
  <c r="I100" i="11"/>
  <c r="M100" i="11"/>
  <c r="L100" i="11"/>
  <c r="D102" i="11"/>
  <c r="B101" i="11"/>
  <c r="P102" i="40"/>
  <c r="V102" i="40"/>
  <c r="N102" i="41"/>
  <c r="T102" i="41"/>
  <c r="Q102" i="40"/>
  <c r="K102" i="40"/>
  <c r="T102" i="40"/>
  <c r="N102" i="40"/>
  <c r="R102" i="40"/>
  <c r="C102" i="11" s="1"/>
  <c r="L102" i="40"/>
  <c r="E101" i="11"/>
  <c r="S103" i="41"/>
  <c r="M103" i="41"/>
  <c r="Q103" i="41"/>
  <c r="K103" i="41"/>
  <c r="L103" i="41"/>
  <c r="R103" i="41"/>
  <c r="F101" i="11"/>
  <c r="G101" i="11"/>
  <c r="M104" i="40"/>
  <c r="S104" i="40"/>
  <c r="P103" i="41"/>
  <c r="V103" i="41"/>
  <c r="O102" i="40"/>
  <c r="U102" i="40"/>
  <c r="U102" i="41"/>
  <c r="O102" i="41"/>
  <c r="N102" i="28"/>
  <c r="T102" i="28"/>
  <c r="L103" i="28"/>
  <c r="R103" i="28"/>
  <c r="P102" i="28"/>
  <c r="V102" i="28"/>
  <c r="K102" i="28"/>
  <c r="Q102" i="28"/>
  <c r="M103" i="28"/>
  <c r="S103" i="28"/>
  <c r="O102" i="28"/>
  <c r="U102" i="28"/>
  <c r="S247" i="40" l="1"/>
  <c r="M247" i="40"/>
  <c r="U246" i="40"/>
  <c r="O246" i="40"/>
  <c r="L248" i="40"/>
  <c r="R248" i="40"/>
  <c r="Q246" i="40"/>
  <c r="K246" i="40"/>
  <c r="V247" i="40"/>
  <c r="P247" i="40"/>
  <c r="N246" i="40"/>
  <c r="T246" i="40"/>
  <c r="H101" i="11"/>
  <c r="I101" i="11"/>
  <c r="L101" i="11"/>
  <c r="M101" i="11"/>
  <c r="K101" i="11"/>
  <c r="J101" i="11"/>
  <c r="D103" i="11"/>
  <c r="N103" i="40"/>
  <c r="T103" i="40"/>
  <c r="E102" i="11"/>
  <c r="T103" i="41"/>
  <c r="N103" i="41"/>
  <c r="K104" i="41"/>
  <c r="Q104" i="41"/>
  <c r="V104" i="41"/>
  <c r="P104" i="41"/>
  <c r="F102" i="11"/>
  <c r="L103" i="40"/>
  <c r="R103" i="40"/>
  <c r="C103" i="11" s="1"/>
  <c r="Q103" i="40"/>
  <c r="K103" i="40"/>
  <c r="G102" i="11"/>
  <c r="O103" i="41"/>
  <c r="U103" i="41"/>
  <c r="U103" i="40"/>
  <c r="O103" i="40"/>
  <c r="M105" i="40"/>
  <c r="S105" i="40"/>
  <c r="L104" i="41"/>
  <c r="R104" i="41"/>
  <c r="M104" i="41"/>
  <c r="S104" i="41"/>
  <c r="B102" i="11"/>
  <c r="V103" i="40"/>
  <c r="P103" i="40"/>
  <c r="O103" i="28"/>
  <c r="U103" i="28"/>
  <c r="K103" i="28"/>
  <c r="Q103" i="28"/>
  <c r="L104" i="28"/>
  <c r="R104" i="28"/>
  <c r="M104" i="28"/>
  <c r="S104" i="28"/>
  <c r="P103" i="28"/>
  <c r="V103" i="28"/>
  <c r="N103" i="28"/>
  <c r="T103" i="28"/>
  <c r="K247" i="40" l="1"/>
  <c r="Q247" i="40"/>
  <c r="N247" i="40"/>
  <c r="T247" i="40"/>
  <c r="O247" i="40"/>
  <c r="U247" i="40"/>
  <c r="P248" i="40"/>
  <c r="V248" i="40"/>
  <c r="S248" i="40"/>
  <c r="M248" i="40"/>
  <c r="L249" i="40"/>
  <c r="R249" i="40"/>
  <c r="H102" i="11"/>
  <c r="J102" i="11"/>
  <c r="K102" i="11"/>
  <c r="I102" i="11"/>
  <c r="M102" i="11"/>
  <c r="L102" i="11"/>
  <c r="D104" i="11"/>
  <c r="G103" i="11"/>
  <c r="U104" i="40"/>
  <c r="O104" i="40"/>
  <c r="R105" i="41"/>
  <c r="L105" i="41"/>
  <c r="F103" i="11"/>
  <c r="Q104" i="40"/>
  <c r="K104" i="40"/>
  <c r="R104" i="40"/>
  <c r="C104" i="11" s="1"/>
  <c r="L104" i="40"/>
  <c r="B103" i="11"/>
  <c r="Q105" i="41"/>
  <c r="K105" i="41"/>
  <c r="E103" i="11"/>
  <c r="P104" i="40"/>
  <c r="V104" i="40"/>
  <c r="M105" i="41"/>
  <c r="S105" i="41"/>
  <c r="S106" i="40"/>
  <c r="M106" i="40"/>
  <c r="U104" i="41"/>
  <c r="O104" i="41"/>
  <c r="V105" i="41"/>
  <c r="P105" i="41"/>
  <c r="T104" i="41"/>
  <c r="N104" i="41"/>
  <c r="N104" i="40"/>
  <c r="T104" i="40"/>
  <c r="N104" i="28"/>
  <c r="T104" i="28"/>
  <c r="M105" i="28"/>
  <c r="S105" i="28"/>
  <c r="K104" i="28"/>
  <c r="Q104" i="28"/>
  <c r="P104" i="28"/>
  <c r="V104" i="28"/>
  <c r="L105" i="28"/>
  <c r="R105" i="28"/>
  <c r="O104" i="28"/>
  <c r="U104" i="28"/>
  <c r="R250" i="40" l="1"/>
  <c r="L250" i="40"/>
  <c r="P249" i="40"/>
  <c r="V249" i="40"/>
  <c r="T248" i="40"/>
  <c r="N248" i="40"/>
  <c r="M249" i="40"/>
  <c r="S249" i="40"/>
  <c r="O248" i="40"/>
  <c r="U248" i="40"/>
  <c r="K248" i="40"/>
  <c r="Q248" i="40"/>
  <c r="H103" i="11"/>
  <c r="I103" i="11"/>
  <c r="J103" i="11"/>
  <c r="M103" i="11"/>
  <c r="L103" i="11"/>
  <c r="K103" i="11"/>
  <c r="D105" i="11"/>
  <c r="E104" i="11"/>
  <c r="M107" i="40"/>
  <c r="S107" i="40"/>
  <c r="N105" i="40"/>
  <c r="T105" i="40"/>
  <c r="P105" i="40"/>
  <c r="V105" i="40"/>
  <c r="K105" i="40"/>
  <c r="Q105" i="40"/>
  <c r="N105" i="41"/>
  <c r="T105" i="41"/>
  <c r="O105" i="41"/>
  <c r="U105" i="41"/>
  <c r="B104" i="11"/>
  <c r="O105" i="40"/>
  <c r="U105" i="40"/>
  <c r="V106" i="41"/>
  <c r="P106" i="41"/>
  <c r="G104" i="11"/>
  <c r="L106" i="41"/>
  <c r="R106" i="41"/>
  <c r="S106" i="41"/>
  <c r="M106" i="41"/>
  <c r="K106" i="41"/>
  <c r="Q106" i="41"/>
  <c r="R105" i="40"/>
  <c r="C105" i="11" s="1"/>
  <c r="L105" i="40"/>
  <c r="F104" i="11"/>
  <c r="O105" i="28"/>
  <c r="U105" i="28"/>
  <c r="P105" i="28"/>
  <c r="V105" i="28"/>
  <c r="M106" i="28"/>
  <c r="S106" i="28"/>
  <c r="D106" i="11" s="1"/>
  <c r="L106" i="28"/>
  <c r="R106" i="28"/>
  <c r="K105" i="28"/>
  <c r="Q105" i="28"/>
  <c r="T105" i="28"/>
  <c r="N105" i="28"/>
  <c r="Q249" i="40" l="1"/>
  <c r="K249" i="40"/>
  <c r="M250" i="40"/>
  <c r="S250" i="40"/>
  <c r="V250" i="40"/>
  <c r="P250" i="40"/>
  <c r="T249" i="40"/>
  <c r="N249" i="40"/>
  <c r="R251" i="40"/>
  <c r="L251" i="40"/>
  <c r="U249" i="40"/>
  <c r="O249" i="40"/>
  <c r="L104" i="11"/>
  <c r="H104" i="11"/>
  <c r="I104" i="11"/>
  <c r="K104" i="11"/>
  <c r="M104" i="11"/>
  <c r="J104" i="11"/>
  <c r="E105" i="11"/>
  <c r="F105" i="11"/>
  <c r="K107" i="41"/>
  <c r="Q107" i="41"/>
  <c r="L107" i="41"/>
  <c r="R107" i="41"/>
  <c r="O106" i="41"/>
  <c r="U106" i="41"/>
  <c r="Q106" i="40"/>
  <c r="K106" i="40"/>
  <c r="L106" i="40"/>
  <c r="R106" i="40"/>
  <c r="C106" i="11" s="1"/>
  <c r="M107" i="41"/>
  <c r="S107" i="41"/>
  <c r="U106" i="40"/>
  <c r="O106" i="40"/>
  <c r="G105" i="11"/>
  <c r="T106" i="40"/>
  <c r="N106" i="40"/>
  <c r="T106" i="41"/>
  <c r="N106" i="41"/>
  <c r="P106" i="40"/>
  <c r="V106" i="40"/>
  <c r="P107" i="41"/>
  <c r="V107" i="41"/>
  <c r="B105" i="11"/>
  <c r="S108" i="40"/>
  <c r="M108" i="40"/>
  <c r="L107" i="28"/>
  <c r="R107" i="28"/>
  <c r="P106" i="28"/>
  <c r="V106" i="28"/>
  <c r="N106" i="28"/>
  <c r="T106" i="28"/>
  <c r="K106" i="28"/>
  <c r="Q106" i="28"/>
  <c r="M107" i="28"/>
  <c r="S107" i="28"/>
  <c r="D107" i="11" s="1"/>
  <c r="O106" i="28"/>
  <c r="U106" i="28"/>
  <c r="S251" i="40" l="1"/>
  <c r="M251" i="40"/>
  <c r="N250" i="40"/>
  <c r="T250" i="40"/>
  <c r="L252" i="40"/>
  <c r="R252" i="40"/>
  <c r="V251" i="40"/>
  <c r="P251" i="40"/>
  <c r="Q250" i="40"/>
  <c r="K250" i="40"/>
  <c r="U250" i="40"/>
  <c r="O250" i="40"/>
  <c r="M105" i="11"/>
  <c r="L105" i="11"/>
  <c r="I105" i="11"/>
  <c r="J105" i="11"/>
  <c r="H105" i="11"/>
  <c r="K105" i="11"/>
  <c r="E106" i="11"/>
  <c r="P107" i="40"/>
  <c r="V107" i="40"/>
  <c r="K107" i="40"/>
  <c r="Q107" i="40"/>
  <c r="M109" i="40"/>
  <c r="S109" i="40"/>
  <c r="V108" i="41"/>
  <c r="P108" i="41"/>
  <c r="N107" i="41"/>
  <c r="T107" i="41"/>
  <c r="M108" i="41"/>
  <c r="S108" i="41"/>
  <c r="B106" i="11"/>
  <c r="L108" i="41"/>
  <c r="R108" i="41"/>
  <c r="O107" i="40"/>
  <c r="U107" i="40"/>
  <c r="G106" i="11"/>
  <c r="N107" i="40"/>
  <c r="T107" i="40"/>
  <c r="F106" i="11"/>
  <c r="R107" i="40"/>
  <c r="C107" i="11" s="1"/>
  <c r="L107" i="40"/>
  <c r="O107" i="41"/>
  <c r="U107" i="41"/>
  <c r="Q108" i="41"/>
  <c r="K108" i="41"/>
  <c r="U107" i="28"/>
  <c r="O107" i="28"/>
  <c r="K107" i="28"/>
  <c r="Q107" i="28"/>
  <c r="P107" i="28"/>
  <c r="V107" i="28"/>
  <c r="S108" i="28"/>
  <c r="D108" i="11" s="1"/>
  <c r="M108" i="28"/>
  <c r="N107" i="28"/>
  <c r="T107" i="28"/>
  <c r="R108" i="28"/>
  <c r="L108" i="28"/>
  <c r="N251" i="40" l="1"/>
  <c r="T251" i="40"/>
  <c r="P252" i="40"/>
  <c r="V252" i="40"/>
  <c r="K251" i="40"/>
  <c r="Q251" i="40"/>
  <c r="S252" i="40"/>
  <c r="M252" i="40"/>
  <c r="O251" i="40"/>
  <c r="U251" i="40"/>
  <c r="L253" i="40"/>
  <c r="R253" i="40"/>
  <c r="J106" i="11"/>
  <c r="L106" i="11"/>
  <c r="H106" i="11"/>
  <c r="M106" i="11"/>
  <c r="K106" i="11"/>
  <c r="I106" i="11"/>
  <c r="Q109" i="41"/>
  <c r="K109" i="41"/>
  <c r="R108" i="40"/>
  <c r="C108" i="11" s="1"/>
  <c r="L108" i="40"/>
  <c r="N108" i="40"/>
  <c r="T108" i="40"/>
  <c r="V109" i="41"/>
  <c r="P109" i="41"/>
  <c r="M109" i="41"/>
  <c r="S109" i="41"/>
  <c r="Q108" i="40"/>
  <c r="K108" i="40"/>
  <c r="F107" i="11"/>
  <c r="L109" i="41"/>
  <c r="R109" i="41"/>
  <c r="G107" i="11"/>
  <c r="B107" i="11"/>
  <c r="U108" i="41"/>
  <c r="O108" i="41"/>
  <c r="E107" i="11"/>
  <c r="U108" i="40"/>
  <c r="O108" i="40"/>
  <c r="T108" i="41"/>
  <c r="N108" i="41"/>
  <c r="S110" i="40"/>
  <c r="M110" i="40"/>
  <c r="P108" i="40"/>
  <c r="V108" i="40"/>
  <c r="K108" i="28"/>
  <c r="Q108" i="28"/>
  <c r="L109" i="28"/>
  <c r="R109" i="28"/>
  <c r="M109" i="28"/>
  <c r="S109" i="28"/>
  <c r="D109" i="11" s="1"/>
  <c r="U108" i="28"/>
  <c r="O108" i="28"/>
  <c r="N108" i="28"/>
  <c r="T108" i="28"/>
  <c r="V108" i="28"/>
  <c r="P108" i="28"/>
  <c r="R254" i="40" l="1"/>
  <c r="L254" i="40"/>
  <c r="P253" i="40"/>
  <c r="V253" i="40"/>
  <c r="M253" i="40"/>
  <c r="S253" i="40"/>
  <c r="O252" i="40"/>
  <c r="U252" i="40"/>
  <c r="K252" i="40"/>
  <c r="Q252" i="40"/>
  <c r="T252" i="40"/>
  <c r="N252" i="40"/>
  <c r="K107" i="11"/>
  <c r="I107" i="11"/>
  <c r="H107" i="11"/>
  <c r="M107" i="11"/>
  <c r="J107" i="11"/>
  <c r="L107" i="11"/>
  <c r="K109" i="40"/>
  <c r="Q109" i="40"/>
  <c r="L109" i="40"/>
  <c r="R109" i="40"/>
  <c r="C109" i="11" s="1"/>
  <c r="M111" i="40"/>
  <c r="S111" i="40"/>
  <c r="U109" i="40"/>
  <c r="O109" i="40"/>
  <c r="B108" i="11"/>
  <c r="V109" i="40"/>
  <c r="P109" i="40"/>
  <c r="O109" i="41"/>
  <c r="U109" i="41"/>
  <c r="V110" i="41"/>
  <c r="P110" i="41"/>
  <c r="F108" i="11"/>
  <c r="L110" i="41"/>
  <c r="R110" i="41"/>
  <c r="E108" i="11"/>
  <c r="K110" i="41"/>
  <c r="Q110" i="41"/>
  <c r="G108" i="11"/>
  <c r="N109" i="41"/>
  <c r="T109" i="41"/>
  <c r="M110" i="41"/>
  <c r="S110" i="41"/>
  <c r="T109" i="40"/>
  <c r="N109" i="40"/>
  <c r="L110" i="28"/>
  <c r="R110" i="28"/>
  <c r="P109" i="28"/>
  <c r="V109" i="28"/>
  <c r="O109" i="28"/>
  <c r="U109" i="28"/>
  <c r="T109" i="28"/>
  <c r="N109" i="28"/>
  <c r="M110" i="28"/>
  <c r="S110" i="28"/>
  <c r="D110" i="11" s="1"/>
  <c r="K109" i="28"/>
  <c r="Q109" i="28"/>
  <c r="U253" i="40" l="1"/>
  <c r="O253" i="40"/>
  <c r="V254" i="40"/>
  <c r="P254" i="40"/>
  <c r="T253" i="40"/>
  <c r="N253" i="40"/>
  <c r="R255" i="40"/>
  <c r="L255" i="40"/>
  <c r="Q253" i="40"/>
  <c r="K253" i="40"/>
  <c r="M254" i="40"/>
  <c r="S254" i="40"/>
  <c r="L108" i="11"/>
  <c r="I108" i="11"/>
  <c r="H108" i="11"/>
  <c r="M108" i="11"/>
  <c r="K108" i="11"/>
  <c r="J108" i="11"/>
  <c r="P111" i="41"/>
  <c r="V111" i="41"/>
  <c r="P110" i="40"/>
  <c r="V110" i="40"/>
  <c r="F109" i="11"/>
  <c r="L110" i="40"/>
  <c r="R110" i="40"/>
  <c r="C110" i="11" s="1"/>
  <c r="S111" i="41"/>
  <c r="M111" i="41"/>
  <c r="R111" i="41"/>
  <c r="L111" i="41"/>
  <c r="G109" i="11"/>
  <c r="B109" i="11"/>
  <c r="E109" i="11"/>
  <c r="T110" i="41"/>
  <c r="N110" i="41"/>
  <c r="O110" i="41"/>
  <c r="U110" i="41"/>
  <c r="O110" i="40"/>
  <c r="U110" i="40"/>
  <c r="T110" i="40"/>
  <c r="N110" i="40"/>
  <c r="K111" i="41"/>
  <c r="Q111" i="41"/>
  <c r="S112" i="40"/>
  <c r="M112" i="40"/>
  <c r="Q110" i="40"/>
  <c r="K110" i="40"/>
  <c r="Q110" i="28"/>
  <c r="K110" i="28"/>
  <c r="P110" i="28"/>
  <c r="V110" i="28"/>
  <c r="N110" i="28"/>
  <c r="T110" i="28"/>
  <c r="S111" i="28"/>
  <c r="M111" i="28"/>
  <c r="O110" i="28"/>
  <c r="U110" i="28"/>
  <c r="L111" i="28"/>
  <c r="R111" i="28"/>
  <c r="V255" i="40" l="1"/>
  <c r="P255" i="40"/>
  <c r="S255" i="40"/>
  <c r="M255" i="40"/>
  <c r="L256" i="40"/>
  <c r="R256" i="40"/>
  <c r="Q254" i="40"/>
  <c r="K254" i="40"/>
  <c r="N254" i="40"/>
  <c r="T254" i="40"/>
  <c r="U254" i="40"/>
  <c r="O254" i="40"/>
  <c r="M109" i="11"/>
  <c r="K109" i="11"/>
  <c r="J109" i="11"/>
  <c r="I109" i="11"/>
  <c r="L109" i="11"/>
  <c r="H109" i="11"/>
  <c r="D111" i="11"/>
  <c r="G110" i="11"/>
  <c r="B110" i="11"/>
  <c r="M113" i="40"/>
  <c r="S113" i="40"/>
  <c r="N111" i="40"/>
  <c r="T111" i="40"/>
  <c r="R112" i="41"/>
  <c r="L112" i="41"/>
  <c r="V111" i="40"/>
  <c r="P111" i="40"/>
  <c r="K112" i="41"/>
  <c r="Q112" i="41"/>
  <c r="O111" i="40"/>
  <c r="U111" i="40"/>
  <c r="E110" i="11"/>
  <c r="U111" i="41"/>
  <c r="O111" i="41"/>
  <c r="L111" i="40"/>
  <c r="R111" i="40"/>
  <c r="C111" i="11" s="1"/>
  <c r="K111" i="40"/>
  <c r="Q111" i="40"/>
  <c r="F110" i="11"/>
  <c r="N111" i="41"/>
  <c r="T111" i="41"/>
  <c r="S112" i="41"/>
  <c r="M112" i="41"/>
  <c r="P112" i="41"/>
  <c r="V112" i="41"/>
  <c r="L112" i="28"/>
  <c r="R112" i="28"/>
  <c r="P111" i="28"/>
  <c r="V111" i="28"/>
  <c r="K111" i="28"/>
  <c r="Q111" i="28"/>
  <c r="M112" i="28"/>
  <c r="S112" i="28"/>
  <c r="O111" i="28"/>
  <c r="U111" i="28"/>
  <c r="T111" i="28"/>
  <c r="N111" i="28"/>
  <c r="S256" i="40" l="1"/>
  <c r="M256" i="40"/>
  <c r="K255" i="40"/>
  <c r="Q255" i="40"/>
  <c r="P256" i="40"/>
  <c r="V256" i="40"/>
  <c r="O255" i="40"/>
  <c r="U255" i="40"/>
  <c r="N255" i="40"/>
  <c r="T255" i="40"/>
  <c r="L257" i="40"/>
  <c r="R257" i="40"/>
  <c r="K110" i="11"/>
  <c r="M110" i="11"/>
  <c r="I110" i="11"/>
  <c r="L110" i="11"/>
  <c r="H110" i="11"/>
  <c r="J110" i="11"/>
  <c r="D112" i="11"/>
  <c r="B111" i="11"/>
  <c r="O112" i="41"/>
  <c r="U112" i="41"/>
  <c r="F111" i="11"/>
  <c r="P112" i="40"/>
  <c r="V112" i="40"/>
  <c r="E111" i="11"/>
  <c r="Q112" i="40"/>
  <c r="K112" i="40"/>
  <c r="U112" i="40"/>
  <c r="O112" i="40"/>
  <c r="G111" i="11"/>
  <c r="N112" i="40"/>
  <c r="T112" i="40"/>
  <c r="R113" i="41"/>
  <c r="L113" i="41"/>
  <c r="P113" i="41"/>
  <c r="V113" i="41"/>
  <c r="T112" i="41"/>
  <c r="N112" i="41"/>
  <c r="S113" i="41"/>
  <c r="M113" i="41"/>
  <c r="R112" i="40"/>
  <c r="C112" i="11" s="1"/>
  <c r="L112" i="40"/>
  <c r="Q113" i="41"/>
  <c r="K113" i="41"/>
  <c r="S114" i="40"/>
  <c r="M114" i="40"/>
  <c r="N112" i="28"/>
  <c r="T112" i="28"/>
  <c r="M113" i="28"/>
  <c r="S113" i="28"/>
  <c r="P112" i="28"/>
  <c r="V112" i="28"/>
  <c r="O112" i="28"/>
  <c r="U112" i="28"/>
  <c r="K112" i="28"/>
  <c r="Q112" i="28"/>
  <c r="L113" i="28"/>
  <c r="R113" i="28"/>
  <c r="R258" i="40" l="1"/>
  <c r="L258" i="40"/>
  <c r="O256" i="40"/>
  <c r="U256" i="40"/>
  <c r="K256" i="40"/>
  <c r="Q256" i="40"/>
  <c r="M257" i="40"/>
  <c r="S257" i="40"/>
  <c r="T256" i="40"/>
  <c r="N256" i="40"/>
  <c r="P257" i="40"/>
  <c r="V257" i="40"/>
  <c r="M111" i="11"/>
  <c r="J111" i="11"/>
  <c r="K111" i="11"/>
  <c r="H111" i="11"/>
  <c r="L111" i="11"/>
  <c r="I111" i="11"/>
  <c r="D113" i="11"/>
  <c r="B112" i="11"/>
  <c r="K114" i="41"/>
  <c r="Q114" i="41"/>
  <c r="U113" i="40"/>
  <c r="O113" i="40"/>
  <c r="L114" i="41"/>
  <c r="R114" i="41"/>
  <c r="M114" i="41"/>
  <c r="S114" i="41"/>
  <c r="V114" i="41"/>
  <c r="P114" i="41"/>
  <c r="E112" i="11"/>
  <c r="F112" i="11"/>
  <c r="G112" i="11"/>
  <c r="U113" i="41"/>
  <c r="O113" i="41"/>
  <c r="M115" i="40"/>
  <c r="S115" i="40"/>
  <c r="L113" i="40"/>
  <c r="R113" i="40"/>
  <c r="C113" i="11" s="1"/>
  <c r="N113" i="41"/>
  <c r="T113" i="41"/>
  <c r="T113" i="40"/>
  <c r="N113" i="40"/>
  <c r="K113" i="40"/>
  <c r="Q113" i="40"/>
  <c r="V113" i="40"/>
  <c r="P113" i="40"/>
  <c r="R114" i="28"/>
  <c r="L114" i="28"/>
  <c r="O113" i="28"/>
  <c r="U113" i="28"/>
  <c r="M114" i="28"/>
  <c r="S114" i="28"/>
  <c r="Q113" i="28"/>
  <c r="K113" i="28"/>
  <c r="V113" i="28"/>
  <c r="P113" i="28"/>
  <c r="N113" i="28"/>
  <c r="T113" i="28"/>
  <c r="V258" i="40" l="1"/>
  <c r="P258" i="40"/>
  <c r="M258" i="40"/>
  <c r="S258" i="40"/>
  <c r="U257" i="40"/>
  <c r="O257" i="40"/>
  <c r="T257" i="40"/>
  <c r="N257" i="40"/>
  <c r="R259" i="40"/>
  <c r="L259" i="40"/>
  <c r="Q257" i="40"/>
  <c r="K257" i="40"/>
  <c r="K112" i="11"/>
  <c r="J112" i="11"/>
  <c r="L112" i="11"/>
  <c r="I112" i="11"/>
  <c r="M112" i="11"/>
  <c r="H112" i="11"/>
  <c r="D114" i="11"/>
  <c r="P114" i="40"/>
  <c r="V114" i="40"/>
  <c r="T114" i="40"/>
  <c r="N114" i="40"/>
  <c r="E113" i="11"/>
  <c r="U114" i="41"/>
  <c r="O114" i="41"/>
  <c r="S115" i="41"/>
  <c r="M115" i="41"/>
  <c r="F113" i="11"/>
  <c r="O114" i="40"/>
  <c r="U114" i="40"/>
  <c r="G113" i="11"/>
  <c r="L114" i="40"/>
  <c r="R114" i="40"/>
  <c r="C114" i="11" s="1"/>
  <c r="B113" i="11"/>
  <c r="V115" i="41"/>
  <c r="P115" i="41"/>
  <c r="Q114" i="40"/>
  <c r="K114" i="40"/>
  <c r="T114" i="41"/>
  <c r="N114" i="41"/>
  <c r="M116" i="40"/>
  <c r="S116" i="40"/>
  <c r="L115" i="41"/>
  <c r="R115" i="41"/>
  <c r="K115" i="41"/>
  <c r="Q115" i="41"/>
  <c r="K114" i="28"/>
  <c r="Q114" i="28"/>
  <c r="N114" i="28"/>
  <c r="T114" i="28"/>
  <c r="O114" i="28"/>
  <c r="U114" i="28"/>
  <c r="V114" i="28"/>
  <c r="P114" i="28"/>
  <c r="R115" i="28"/>
  <c r="L115" i="28"/>
  <c r="M115" i="28"/>
  <c r="S115" i="28"/>
  <c r="D115" i="11" s="1"/>
  <c r="N258" i="40" l="1"/>
  <c r="T258" i="40"/>
  <c r="S259" i="40"/>
  <c r="M259" i="40"/>
  <c r="L260" i="40"/>
  <c r="R260" i="40"/>
  <c r="U258" i="40"/>
  <c r="O258" i="40"/>
  <c r="V259" i="40"/>
  <c r="P259" i="40"/>
  <c r="Q258" i="40"/>
  <c r="K258" i="40"/>
  <c r="L113" i="11"/>
  <c r="I113" i="11"/>
  <c r="H113" i="11"/>
  <c r="J113" i="11"/>
  <c r="K113" i="11"/>
  <c r="M113" i="11"/>
  <c r="B114" i="11"/>
  <c r="Q115" i="40"/>
  <c r="K115" i="40"/>
  <c r="F114" i="11"/>
  <c r="T115" i="40"/>
  <c r="N115" i="40"/>
  <c r="T115" i="41"/>
  <c r="N115" i="41"/>
  <c r="P116" i="41"/>
  <c r="V116" i="41"/>
  <c r="U115" i="40"/>
  <c r="O115" i="40"/>
  <c r="U115" i="41"/>
  <c r="O115" i="41"/>
  <c r="E114" i="11"/>
  <c r="S116" i="41"/>
  <c r="M116" i="41"/>
  <c r="K116" i="41"/>
  <c r="Q116" i="41"/>
  <c r="M117" i="40"/>
  <c r="S117" i="40"/>
  <c r="R116" i="41"/>
  <c r="L116" i="41"/>
  <c r="L115" i="40"/>
  <c r="R115" i="40"/>
  <c r="C115" i="11" s="1"/>
  <c r="G114" i="11"/>
  <c r="P115" i="40"/>
  <c r="V115" i="40"/>
  <c r="M116" i="28"/>
  <c r="S116" i="28"/>
  <c r="D116" i="11" s="1"/>
  <c r="T115" i="28"/>
  <c r="N115" i="28"/>
  <c r="V115" i="28"/>
  <c r="P115" i="28"/>
  <c r="L116" i="28"/>
  <c r="R116" i="28"/>
  <c r="U115" i="28"/>
  <c r="O115" i="28"/>
  <c r="K115" i="28"/>
  <c r="Q115" i="28"/>
  <c r="S260" i="40" l="1"/>
  <c r="M260" i="40"/>
  <c r="O259" i="40"/>
  <c r="U259" i="40"/>
  <c r="P260" i="40"/>
  <c r="V260" i="40"/>
  <c r="K259" i="40"/>
  <c r="Q259" i="40"/>
  <c r="L261" i="40"/>
  <c r="R261" i="40"/>
  <c r="N259" i="40"/>
  <c r="T259" i="40"/>
  <c r="K114" i="11"/>
  <c r="M114" i="11"/>
  <c r="I114" i="11"/>
  <c r="J114" i="11"/>
  <c r="L114" i="11"/>
  <c r="H114" i="11"/>
  <c r="E115" i="11"/>
  <c r="G115" i="11"/>
  <c r="L116" i="40"/>
  <c r="R116" i="40"/>
  <c r="C116" i="11" s="1"/>
  <c r="S118" i="40"/>
  <c r="M118" i="40"/>
  <c r="O116" i="40"/>
  <c r="U116" i="40"/>
  <c r="N116" i="41"/>
  <c r="T116" i="41"/>
  <c r="P116" i="40"/>
  <c r="V116" i="40"/>
  <c r="L117" i="41"/>
  <c r="R117" i="41"/>
  <c r="F115" i="11"/>
  <c r="K116" i="40"/>
  <c r="Q116" i="40"/>
  <c r="S117" i="41"/>
  <c r="M117" i="41"/>
  <c r="P117" i="41"/>
  <c r="V117" i="41"/>
  <c r="K117" i="41"/>
  <c r="Q117" i="41"/>
  <c r="O116" i="41"/>
  <c r="U116" i="41"/>
  <c r="N116" i="40"/>
  <c r="T116" i="40"/>
  <c r="B115" i="11"/>
  <c r="N116" i="28"/>
  <c r="T116" i="28"/>
  <c r="K116" i="28"/>
  <c r="Q116" i="28"/>
  <c r="L117" i="28"/>
  <c r="R117" i="28"/>
  <c r="O116" i="28"/>
  <c r="U116" i="28"/>
  <c r="P116" i="28"/>
  <c r="V116" i="28"/>
  <c r="M117" i="28"/>
  <c r="S117" i="28"/>
  <c r="D117" i="11" l="1"/>
  <c r="T260" i="40"/>
  <c r="N260" i="40"/>
  <c r="K260" i="40"/>
  <c r="Q260" i="40"/>
  <c r="O260" i="40"/>
  <c r="U260" i="40"/>
  <c r="M261" i="40"/>
  <c r="S261" i="40"/>
  <c r="R262" i="40"/>
  <c r="L262" i="40"/>
  <c r="P261" i="40"/>
  <c r="V261" i="40"/>
  <c r="M115" i="11"/>
  <c r="J115" i="11"/>
  <c r="L115" i="11"/>
  <c r="K115" i="11"/>
  <c r="H115" i="11"/>
  <c r="I115" i="11"/>
  <c r="U117" i="41"/>
  <c r="O117" i="41"/>
  <c r="V118" i="41"/>
  <c r="P118" i="41"/>
  <c r="B116" i="11"/>
  <c r="L118" i="41"/>
  <c r="R118" i="41"/>
  <c r="N117" i="41"/>
  <c r="T117" i="41"/>
  <c r="E116" i="11"/>
  <c r="M118" i="41"/>
  <c r="S118" i="41"/>
  <c r="K117" i="40"/>
  <c r="Q117" i="40"/>
  <c r="G116" i="11"/>
  <c r="F116" i="11"/>
  <c r="T117" i="40"/>
  <c r="N117" i="40"/>
  <c r="K118" i="41"/>
  <c r="Q118" i="41"/>
  <c r="V117" i="40"/>
  <c r="P117" i="40"/>
  <c r="U117" i="40"/>
  <c r="O117" i="40"/>
  <c r="L117" i="40"/>
  <c r="R117" i="40"/>
  <c r="C117" i="11" s="1"/>
  <c r="S119" i="40"/>
  <c r="M119" i="40"/>
  <c r="S118" i="28"/>
  <c r="D118" i="11" s="1"/>
  <c r="M118" i="28"/>
  <c r="O117" i="28"/>
  <c r="U117" i="28"/>
  <c r="Q117" i="28"/>
  <c r="K117" i="28"/>
  <c r="P117" i="28"/>
  <c r="V117" i="28"/>
  <c r="R118" i="28"/>
  <c r="L118" i="28"/>
  <c r="N117" i="28"/>
  <c r="T117" i="28"/>
  <c r="V262" i="40" l="1"/>
  <c r="P262" i="40"/>
  <c r="M262" i="40"/>
  <c r="S262" i="40"/>
  <c r="Q261" i="40"/>
  <c r="K261" i="40"/>
  <c r="R263" i="40"/>
  <c r="L263" i="40"/>
  <c r="T261" i="40"/>
  <c r="N261" i="40"/>
  <c r="U261" i="40"/>
  <c r="O261" i="40"/>
  <c r="M116" i="11"/>
  <c r="L116" i="11"/>
  <c r="I116" i="11"/>
  <c r="H116" i="11"/>
  <c r="K116" i="11"/>
  <c r="J116" i="11"/>
  <c r="F117" i="11"/>
  <c r="K119" i="41"/>
  <c r="Q119" i="41"/>
  <c r="M119" i="41"/>
  <c r="S119" i="41"/>
  <c r="T118" i="41"/>
  <c r="N118" i="41"/>
  <c r="V119" i="41"/>
  <c r="P119" i="41"/>
  <c r="P118" i="40"/>
  <c r="V118" i="40"/>
  <c r="T118" i="40"/>
  <c r="N118" i="40"/>
  <c r="B117" i="11"/>
  <c r="L118" i="40"/>
  <c r="R118" i="40"/>
  <c r="C118" i="11" s="1"/>
  <c r="G117" i="11"/>
  <c r="E117" i="11"/>
  <c r="Q118" i="40"/>
  <c r="K118" i="40"/>
  <c r="L119" i="41"/>
  <c r="R119" i="41"/>
  <c r="U118" i="41"/>
  <c r="O118" i="41"/>
  <c r="S120" i="40"/>
  <c r="M120" i="40"/>
  <c r="O118" i="40"/>
  <c r="U118" i="40"/>
  <c r="N118" i="28"/>
  <c r="T118" i="28"/>
  <c r="P118" i="28"/>
  <c r="V118" i="28"/>
  <c r="U118" i="28"/>
  <c r="O118" i="28"/>
  <c r="L119" i="28"/>
  <c r="R119" i="28"/>
  <c r="Q118" i="28"/>
  <c r="K118" i="28"/>
  <c r="S119" i="28"/>
  <c r="M119" i="28"/>
  <c r="S263" i="40" l="1"/>
  <c r="M263" i="40"/>
  <c r="L264" i="40"/>
  <c r="R264" i="40"/>
  <c r="N262" i="40"/>
  <c r="T262" i="40"/>
  <c r="Q262" i="40"/>
  <c r="K262" i="40"/>
  <c r="V263" i="40"/>
  <c r="P263" i="40"/>
  <c r="U262" i="40"/>
  <c r="O262" i="40"/>
  <c r="K117" i="11"/>
  <c r="H117" i="11"/>
  <c r="J117" i="11"/>
  <c r="M117" i="11"/>
  <c r="I117" i="11"/>
  <c r="L117" i="11"/>
  <c r="D119" i="11"/>
  <c r="R120" i="41"/>
  <c r="L120" i="41"/>
  <c r="F118" i="11"/>
  <c r="K119" i="40"/>
  <c r="Q119" i="40"/>
  <c r="O119" i="40"/>
  <c r="U119" i="40"/>
  <c r="B118" i="11"/>
  <c r="R119" i="40"/>
  <c r="C119" i="11" s="1"/>
  <c r="L119" i="40"/>
  <c r="G118" i="11"/>
  <c r="T119" i="41"/>
  <c r="N119" i="41"/>
  <c r="M121" i="40"/>
  <c r="S121" i="40"/>
  <c r="V119" i="40"/>
  <c r="P119" i="40"/>
  <c r="Q120" i="41"/>
  <c r="K120" i="41"/>
  <c r="T119" i="40"/>
  <c r="N119" i="40"/>
  <c r="P120" i="41"/>
  <c r="V120" i="41"/>
  <c r="U119" i="41"/>
  <c r="O119" i="41"/>
  <c r="E118" i="11"/>
  <c r="M120" i="41"/>
  <c r="S120" i="41"/>
  <c r="L120" i="28"/>
  <c r="R120" i="28"/>
  <c r="P119" i="28"/>
  <c r="V119" i="28"/>
  <c r="K119" i="28"/>
  <c r="Q119" i="28"/>
  <c r="U119" i="28"/>
  <c r="O119" i="28"/>
  <c r="S120" i="28"/>
  <c r="D120" i="11" s="1"/>
  <c r="M120" i="28"/>
  <c r="N119" i="28"/>
  <c r="T119" i="28"/>
  <c r="L265" i="40" l="1"/>
  <c r="R265" i="40"/>
  <c r="O263" i="40"/>
  <c r="U263" i="40"/>
  <c r="P264" i="40"/>
  <c r="V264" i="40"/>
  <c r="S264" i="40"/>
  <c r="M264" i="40"/>
  <c r="K263" i="40"/>
  <c r="Q263" i="40"/>
  <c r="N263" i="40"/>
  <c r="T263" i="40"/>
  <c r="M118" i="11"/>
  <c r="J118" i="11"/>
  <c r="K118" i="11"/>
  <c r="I118" i="11"/>
  <c r="L118" i="11"/>
  <c r="H118" i="11"/>
  <c r="E119" i="11"/>
  <c r="G119" i="11"/>
  <c r="K120" i="40"/>
  <c r="Q120" i="40"/>
  <c r="K121" i="41"/>
  <c r="Q121" i="41"/>
  <c r="F119" i="11"/>
  <c r="U120" i="41"/>
  <c r="O120" i="41"/>
  <c r="V121" i="41"/>
  <c r="P121" i="41"/>
  <c r="M122" i="40"/>
  <c r="S122" i="40"/>
  <c r="L120" i="40"/>
  <c r="R120" i="40"/>
  <c r="C120" i="11" s="1"/>
  <c r="O120" i="40"/>
  <c r="U120" i="40"/>
  <c r="L121" i="41"/>
  <c r="R121" i="41"/>
  <c r="S121" i="41"/>
  <c r="M121" i="41"/>
  <c r="T120" i="40"/>
  <c r="N120" i="40"/>
  <c r="V120" i="40"/>
  <c r="P120" i="40"/>
  <c r="N120" i="41"/>
  <c r="T120" i="41"/>
  <c r="B119" i="11"/>
  <c r="N120" i="28"/>
  <c r="T120" i="28"/>
  <c r="P120" i="28"/>
  <c r="V120" i="28"/>
  <c r="O120" i="28"/>
  <c r="U120" i="28"/>
  <c r="M121" i="28"/>
  <c r="S121" i="28"/>
  <c r="D121" i="11" s="1"/>
  <c r="K120" i="28"/>
  <c r="Q120" i="28"/>
  <c r="L121" i="28"/>
  <c r="R121" i="28"/>
  <c r="T264" i="40" l="1"/>
  <c r="N264" i="40"/>
  <c r="O264" i="40"/>
  <c r="U264" i="40"/>
  <c r="M265" i="40"/>
  <c r="S265" i="40"/>
  <c r="K264" i="40"/>
  <c r="Q264" i="40"/>
  <c r="P265" i="40"/>
  <c r="V265" i="40"/>
  <c r="R266" i="40"/>
  <c r="L266" i="40"/>
  <c r="M119" i="11"/>
  <c r="L119" i="11"/>
  <c r="J119" i="11"/>
  <c r="K119" i="11"/>
  <c r="I119" i="11"/>
  <c r="H119" i="11"/>
  <c r="T121" i="40"/>
  <c r="N121" i="40"/>
  <c r="P122" i="41"/>
  <c r="V122" i="41"/>
  <c r="B120" i="11"/>
  <c r="N121" i="41"/>
  <c r="T121" i="41"/>
  <c r="E120" i="11"/>
  <c r="L122" i="41"/>
  <c r="R122" i="41"/>
  <c r="L121" i="40"/>
  <c r="R121" i="40"/>
  <c r="C121" i="11" s="1"/>
  <c r="K121" i="40"/>
  <c r="Q121" i="40"/>
  <c r="V121" i="40"/>
  <c r="P121" i="40"/>
  <c r="M122" i="41"/>
  <c r="S122" i="41"/>
  <c r="F120" i="11"/>
  <c r="O121" i="41"/>
  <c r="U121" i="41"/>
  <c r="G120" i="11"/>
  <c r="U121" i="40"/>
  <c r="O121" i="40"/>
  <c r="M123" i="40"/>
  <c r="S123" i="40"/>
  <c r="K122" i="41"/>
  <c r="Q122" i="41"/>
  <c r="R122" i="28"/>
  <c r="L122" i="28"/>
  <c r="S122" i="28"/>
  <c r="M122" i="28"/>
  <c r="P121" i="28"/>
  <c r="V121" i="28"/>
  <c r="Q121" i="28"/>
  <c r="K121" i="28"/>
  <c r="O121" i="28"/>
  <c r="U121" i="28"/>
  <c r="N121" i="28"/>
  <c r="T121" i="28"/>
  <c r="Q265" i="40" l="1"/>
  <c r="K265" i="40"/>
  <c r="U265" i="40"/>
  <c r="O265" i="40"/>
  <c r="T265" i="40"/>
  <c r="N265" i="40"/>
  <c r="R267" i="40"/>
  <c r="L267" i="40"/>
  <c r="V266" i="40"/>
  <c r="P266" i="40"/>
  <c r="M266" i="40"/>
  <c r="S266" i="40"/>
  <c r="M120" i="11"/>
  <c r="H120" i="11"/>
  <c r="K120" i="11"/>
  <c r="J120" i="11"/>
  <c r="I120" i="11"/>
  <c r="L120" i="11"/>
  <c r="D122" i="11"/>
  <c r="F121" i="11"/>
  <c r="E121" i="11"/>
  <c r="O122" i="40"/>
  <c r="U122" i="40"/>
  <c r="U122" i="41"/>
  <c r="O122" i="41"/>
  <c r="S123" i="41"/>
  <c r="M123" i="41"/>
  <c r="K122" i="40"/>
  <c r="Q122" i="40"/>
  <c r="L123" i="41"/>
  <c r="R123" i="41"/>
  <c r="K123" i="41"/>
  <c r="Q123" i="41"/>
  <c r="P122" i="40"/>
  <c r="V122" i="40"/>
  <c r="G121" i="11"/>
  <c r="L122" i="40"/>
  <c r="R122" i="40"/>
  <c r="C122" i="11" s="1"/>
  <c r="V123" i="41"/>
  <c r="P123" i="41"/>
  <c r="M124" i="40"/>
  <c r="S124" i="40"/>
  <c r="B121" i="11"/>
  <c r="N122" i="41"/>
  <c r="T122" i="41"/>
  <c r="N122" i="40"/>
  <c r="T122" i="40"/>
  <c r="Q122" i="28"/>
  <c r="K122" i="28"/>
  <c r="R123" i="28"/>
  <c r="L123" i="28"/>
  <c r="S123" i="28"/>
  <c r="D123" i="11" s="1"/>
  <c r="M123" i="28"/>
  <c r="N122" i="28"/>
  <c r="T122" i="28"/>
  <c r="U122" i="28"/>
  <c r="O122" i="28"/>
  <c r="V122" i="28"/>
  <c r="P122" i="28"/>
  <c r="U266" i="40" l="1"/>
  <c r="O266" i="40"/>
  <c r="S267" i="40"/>
  <c r="M267" i="40"/>
  <c r="L268" i="40"/>
  <c r="R268" i="40"/>
  <c r="V267" i="40"/>
  <c r="P267" i="40"/>
  <c r="N266" i="40"/>
  <c r="T266" i="40"/>
  <c r="Q266" i="40"/>
  <c r="K266" i="40"/>
  <c r="L121" i="11"/>
  <c r="I121" i="11"/>
  <c r="M121" i="11"/>
  <c r="J121" i="11"/>
  <c r="H121" i="11"/>
  <c r="K121" i="11"/>
  <c r="E122" i="11"/>
  <c r="N123" i="41"/>
  <c r="T123" i="41"/>
  <c r="P124" i="41"/>
  <c r="V124" i="41"/>
  <c r="B122" i="11"/>
  <c r="U123" i="41"/>
  <c r="O123" i="41"/>
  <c r="K123" i="40"/>
  <c r="Q123" i="40"/>
  <c r="G122" i="11"/>
  <c r="S124" i="41"/>
  <c r="M124" i="41"/>
  <c r="F122" i="11"/>
  <c r="K124" i="41"/>
  <c r="Q124" i="41"/>
  <c r="N123" i="40"/>
  <c r="T123" i="40"/>
  <c r="M125" i="40"/>
  <c r="S125" i="40"/>
  <c r="L123" i="40"/>
  <c r="R123" i="40"/>
  <c r="C123" i="11" s="1"/>
  <c r="P123" i="40"/>
  <c r="V123" i="40"/>
  <c r="R124" i="41"/>
  <c r="L124" i="41"/>
  <c r="O123" i="40"/>
  <c r="U123" i="40"/>
  <c r="L124" i="28"/>
  <c r="R124" i="28"/>
  <c r="V123" i="28"/>
  <c r="P123" i="28"/>
  <c r="T123" i="28"/>
  <c r="N123" i="28"/>
  <c r="U123" i="28"/>
  <c r="O123" i="28"/>
  <c r="S124" i="28"/>
  <c r="D124" i="11" s="1"/>
  <c r="M124" i="28"/>
  <c r="K123" i="28"/>
  <c r="Q123" i="28"/>
  <c r="S268" i="40" l="1"/>
  <c r="M268" i="40"/>
  <c r="P268" i="40"/>
  <c r="V268" i="40"/>
  <c r="O267" i="40"/>
  <c r="U267" i="40"/>
  <c r="K267" i="40"/>
  <c r="Q267" i="40"/>
  <c r="N267" i="40"/>
  <c r="T267" i="40"/>
  <c r="L269" i="40"/>
  <c r="R269" i="40"/>
  <c r="M122" i="11"/>
  <c r="L122" i="11"/>
  <c r="H122" i="11"/>
  <c r="K122" i="11"/>
  <c r="J122" i="11"/>
  <c r="I122" i="11"/>
  <c r="F123" i="11"/>
  <c r="G123" i="11"/>
  <c r="O124" i="40"/>
  <c r="U124" i="40"/>
  <c r="V124" i="40"/>
  <c r="P124" i="40"/>
  <c r="M126" i="40"/>
  <c r="S126" i="40"/>
  <c r="O124" i="41"/>
  <c r="U124" i="41"/>
  <c r="V125" i="41"/>
  <c r="P125" i="41"/>
  <c r="R125" i="41"/>
  <c r="L125" i="41"/>
  <c r="K125" i="41"/>
  <c r="Q125" i="41"/>
  <c r="R124" i="40"/>
  <c r="C124" i="11" s="1"/>
  <c r="L124" i="40"/>
  <c r="E123" i="11"/>
  <c r="B123" i="11"/>
  <c r="N124" i="41"/>
  <c r="T124" i="41"/>
  <c r="T124" i="40"/>
  <c r="N124" i="40"/>
  <c r="S125" i="41"/>
  <c r="M125" i="41"/>
  <c r="K124" i="40"/>
  <c r="Q124" i="40"/>
  <c r="P124" i="28"/>
  <c r="V124" i="28"/>
  <c r="K124" i="28"/>
  <c r="Q124" i="28"/>
  <c r="O124" i="28"/>
  <c r="U124" i="28"/>
  <c r="M125" i="28"/>
  <c r="S125" i="28"/>
  <c r="N124" i="28"/>
  <c r="T124" i="28"/>
  <c r="L125" i="28"/>
  <c r="R125" i="28"/>
  <c r="R270" i="40" l="1"/>
  <c r="J105" i="12" s="1"/>
  <c r="P105" i="12" s="1"/>
  <c r="L270" i="40"/>
  <c r="K268" i="40"/>
  <c r="Q268" i="40"/>
  <c r="P269" i="40"/>
  <c r="V269" i="40"/>
  <c r="M269" i="40"/>
  <c r="S269" i="40"/>
  <c r="T268" i="40"/>
  <c r="N268" i="40"/>
  <c r="O268" i="40"/>
  <c r="U268" i="40"/>
  <c r="K123" i="11"/>
  <c r="M123" i="11"/>
  <c r="I123" i="11"/>
  <c r="H123" i="11"/>
  <c r="L123" i="11"/>
  <c r="J123" i="11"/>
  <c r="D125" i="11"/>
  <c r="E124" i="11"/>
  <c r="L125" i="40"/>
  <c r="R125" i="40"/>
  <c r="C125" i="11" s="1"/>
  <c r="R126" i="41"/>
  <c r="L126" i="41"/>
  <c r="P125" i="40"/>
  <c r="V125" i="40"/>
  <c r="B124" i="11"/>
  <c r="N125" i="40"/>
  <c r="T125" i="40"/>
  <c r="N125" i="41"/>
  <c r="T125" i="41"/>
  <c r="U125" i="41"/>
  <c r="O125" i="41"/>
  <c r="G124" i="11"/>
  <c r="P126" i="41"/>
  <c r="V126" i="41"/>
  <c r="F124" i="11"/>
  <c r="K125" i="40"/>
  <c r="Q125" i="40"/>
  <c r="M126" i="41"/>
  <c r="S126" i="41"/>
  <c r="K126" i="41"/>
  <c r="Q126" i="41"/>
  <c r="M127" i="40"/>
  <c r="S127" i="40"/>
  <c r="O125" i="40"/>
  <c r="U125" i="40"/>
  <c r="R126" i="28"/>
  <c r="L126" i="28"/>
  <c r="S126" i="28"/>
  <c r="M126" i="28"/>
  <c r="Q125" i="28"/>
  <c r="K125" i="28"/>
  <c r="N125" i="28"/>
  <c r="T125" i="28"/>
  <c r="O125" i="28"/>
  <c r="U125" i="28"/>
  <c r="P125" i="28"/>
  <c r="V125" i="28"/>
  <c r="U269" i="40" l="1"/>
  <c r="O269" i="40"/>
  <c r="M270" i="40"/>
  <c r="S270" i="40"/>
  <c r="K105" i="12" s="1"/>
  <c r="Q105" i="12" s="1"/>
  <c r="Q269" i="40"/>
  <c r="K269" i="40"/>
  <c r="V270" i="40"/>
  <c r="N105" i="12" s="1"/>
  <c r="T105" i="12" s="1"/>
  <c r="P270" i="40"/>
  <c r="T269" i="40"/>
  <c r="N269" i="40"/>
  <c r="I124" i="11"/>
  <c r="J124" i="11"/>
  <c r="L124" i="11"/>
  <c r="H124" i="11"/>
  <c r="K124" i="11"/>
  <c r="M124" i="11"/>
  <c r="D126" i="11"/>
  <c r="E125" i="11"/>
  <c r="U126" i="41"/>
  <c r="O126" i="41"/>
  <c r="P126" i="40"/>
  <c r="V126" i="40"/>
  <c r="F125" i="11"/>
  <c r="B125" i="11"/>
  <c r="T126" i="40"/>
  <c r="N126" i="40"/>
  <c r="L127" i="41"/>
  <c r="R127" i="41"/>
  <c r="S128" i="40"/>
  <c r="M128" i="40"/>
  <c r="M127" i="41"/>
  <c r="S127" i="41"/>
  <c r="O126" i="40"/>
  <c r="U126" i="40"/>
  <c r="K127" i="41"/>
  <c r="Q127" i="41"/>
  <c r="K126" i="40"/>
  <c r="Q126" i="40"/>
  <c r="V127" i="41"/>
  <c r="P127" i="41"/>
  <c r="N126" i="41"/>
  <c r="T126" i="41"/>
  <c r="G125" i="11"/>
  <c r="L126" i="40"/>
  <c r="R126" i="40"/>
  <c r="C126" i="11" s="1"/>
  <c r="M127" i="28"/>
  <c r="S127" i="28"/>
  <c r="P126" i="28"/>
  <c r="V126" i="28"/>
  <c r="N126" i="28"/>
  <c r="T126" i="28"/>
  <c r="K126" i="28"/>
  <c r="Q126" i="28"/>
  <c r="R127" i="28"/>
  <c r="L127" i="28"/>
  <c r="O126" i="28"/>
  <c r="U126" i="28"/>
  <c r="N270" i="40" l="1"/>
  <c r="T270" i="40"/>
  <c r="L105" i="12" s="1"/>
  <c r="R105" i="12" s="1"/>
  <c r="Q270" i="40"/>
  <c r="I105" i="12" s="1"/>
  <c r="O105" i="12" s="1"/>
  <c r="K270" i="40"/>
  <c r="U270" i="40"/>
  <c r="M105" i="12" s="1"/>
  <c r="S105" i="12" s="1"/>
  <c r="O270" i="40"/>
  <c r="H125" i="11"/>
  <c r="L125" i="11"/>
  <c r="J125" i="11"/>
  <c r="M125" i="11"/>
  <c r="K125" i="11"/>
  <c r="I125" i="11"/>
  <c r="D127" i="11"/>
  <c r="T127" i="41"/>
  <c r="N127" i="41"/>
  <c r="B126" i="11"/>
  <c r="F126" i="11"/>
  <c r="M129" i="40"/>
  <c r="S129" i="40"/>
  <c r="T127" i="40"/>
  <c r="N127" i="40"/>
  <c r="G126" i="11"/>
  <c r="L127" i="40"/>
  <c r="R127" i="40"/>
  <c r="C127" i="11" s="1"/>
  <c r="K127" i="40"/>
  <c r="Q127" i="40"/>
  <c r="U127" i="40"/>
  <c r="O127" i="40"/>
  <c r="E126" i="11"/>
  <c r="P127" i="40"/>
  <c r="V127" i="40"/>
  <c r="P128" i="41"/>
  <c r="V128" i="41"/>
  <c r="O127" i="41"/>
  <c r="U127" i="41"/>
  <c r="Q128" i="41"/>
  <c r="K128" i="41"/>
  <c r="S128" i="41"/>
  <c r="M128" i="41"/>
  <c r="L128" i="41"/>
  <c r="R128" i="41"/>
  <c r="U127" i="28"/>
  <c r="O127" i="28"/>
  <c r="K127" i="28"/>
  <c r="Q127" i="28"/>
  <c r="V127" i="28"/>
  <c r="P127" i="28"/>
  <c r="R128" i="28"/>
  <c r="L128" i="28"/>
  <c r="N127" i="28"/>
  <c r="T127" i="28"/>
  <c r="S128" i="28"/>
  <c r="M128" i="28"/>
  <c r="M126" i="11" l="1"/>
  <c r="J126" i="11"/>
  <c r="K126" i="11"/>
  <c r="L126" i="11"/>
  <c r="I126" i="11"/>
  <c r="H126" i="11"/>
  <c r="D128" i="11"/>
  <c r="G127" i="11"/>
  <c r="Q129" i="41"/>
  <c r="K129" i="41"/>
  <c r="L129" i="41"/>
  <c r="R129" i="41"/>
  <c r="P129" i="41"/>
  <c r="V129" i="41"/>
  <c r="Q128" i="40"/>
  <c r="K128" i="40"/>
  <c r="N128" i="40"/>
  <c r="T128" i="40"/>
  <c r="U128" i="40"/>
  <c r="O128" i="40"/>
  <c r="E127" i="11"/>
  <c r="O128" i="41"/>
  <c r="U128" i="41"/>
  <c r="P128" i="40"/>
  <c r="V128" i="40"/>
  <c r="F127" i="11"/>
  <c r="L128" i="40"/>
  <c r="R128" i="40"/>
  <c r="C128" i="11" s="1"/>
  <c r="T128" i="41"/>
  <c r="N128" i="41"/>
  <c r="M129" i="41"/>
  <c r="S129" i="41"/>
  <c r="B127" i="11"/>
  <c r="M130" i="40"/>
  <c r="S130" i="40"/>
  <c r="L129" i="28"/>
  <c r="R129" i="28"/>
  <c r="Q128" i="28"/>
  <c r="K128" i="28"/>
  <c r="P128" i="28"/>
  <c r="V128" i="28"/>
  <c r="U128" i="28"/>
  <c r="O128" i="28"/>
  <c r="M129" i="28"/>
  <c r="S129" i="28"/>
  <c r="D129" i="11" s="1"/>
  <c r="N128" i="28"/>
  <c r="T128" i="28"/>
  <c r="H127" i="11" l="1"/>
  <c r="I127" i="11"/>
  <c r="K127" i="11"/>
  <c r="J127" i="11"/>
  <c r="M127" i="11"/>
  <c r="L127" i="11"/>
  <c r="G128" i="11"/>
  <c r="V129" i="40"/>
  <c r="P129" i="40"/>
  <c r="U129" i="40"/>
  <c r="O129" i="40"/>
  <c r="K129" i="40"/>
  <c r="Q129" i="40"/>
  <c r="M130" i="41"/>
  <c r="S130" i="41"/>
  <c r="M131" i="40"/>
  <c r="S131" i="40"/>
  <c r="N129" i="41"/>
  <c r="T129" i="41"/>
  <c r="R129" i="40"/>
  <c r="C129" i="11" s="1"/>
  <c r="L129" i="40"/>
  <c r="F128" i="11"/>
  <c r="B128" i="11"/>
  <c r="R130" i="41"/>
  <c r="L130" i="41"/>
  <c r="U129" i="41"/>
  <c r="O129" i="41"/>
  <c r="E128" i="11"/>
  <c r="K130" i="41"/>
  <c r="Q130" i="41"/>
  <c r="N129" i="40"/>
  <c r="T129" i="40"/>
  <c r="P130" i="41"/>
  <c r="V130" i="41"/>
  <c r="O129" i="28"/>
  <c r="U129" i="28"/>
  <c r="Q129" i="28"/>
  <c r="K129" i="28"/>
  <c r="T129" i="28"/>
  <c r="N129" i="28"/>
  <c r="S130" i="28"/>
  <c r="M130" i="28"/>
  <c r="P129" i="28"/>
  <c r="V129" i="28"/>
  <c r="R130" i="28"/>
  <c r="L130" i="28"/>
  <c r="M128" i="11" l="1"/>
  <c r="H128" i="11"/>
  <c r="J128" i="11"/>
  <c r="K128" i="11"/>
  <c r="I128" i="11"/>
  <c r="L128" i="11"/>
  <c r="D130" i="11"/>
  <c r="E129" i="11"/>
  <c r="T130" i="41"/>
  <c r="N130" i="41"/>
  <c r="M131" i="41"/>
  <c r="S131" i="41"/>
  <c r="O130" i="40"/>
  <c r="U130" i="40"/>
  <c r="P131" i="41"/>
  <c r="V131" i="41"/>
  <c r="K131" i="41"/>
  <c r="Q131" i="41"/>
  <c r="L131" i="41"/>
  <c r="R131" i="41"/>
  <c r="L130" i="40"/>
  <c r="R130" i="40"/>
  <c r="C130" i="11" s="1"/>
  <c r="F129" i="11"/>
  <c r="M132" i="40"/>
  <c r="S132" i="40"/>
  <c r="B129" i="11"/>
  <c r="P130" i="40"/>
  <c r="V130" i="40"/>
  <c r="T130" i="40"/>
  <c r="N130" i="40"/>
  <c r="O130" i="41"/>
  <c r="U130" i="41"/>
  <c r="K130" i="40"/>
  <c r="Q130" i="40"/>
  <c r="G129" i="11"/>
  <c r="L131" i="28"/>
  <c r="R131" i="28"/>
  <c r="M131" i="28"/>
  <c r="S131" i="28"/>
  <c r="D131" i="11" s="1"/>
  <c r="Q130" i="28"/>
  <c r="K130" i="28"/>
  <c r="N130" i="28"/>
  <c r="T130" i="28"/>
  <c r="P130" i="28"/>
  <c r="V130" i="28"/>
  <c r="U130" i="28"/>
  <c r="O130" i="28"/>
  <c r="L129" i="11" l="1"/>
  <c r="H129" i="11"/>
  <c r="J129" i="11"/>
  <c r="I129" i="11"/>
  <c r="M129" i="11"/>
  <c r="K129" i="11"/>
  <c r="B130" i="11"/>
  <c r="U131" i="41"/>
  <c r="O131" i="41"/>
  <c r="V131" i="40"/>
  <c r="P131" i="40"/>
  <c r="N131" i="40"/>
  <c r="T131" i="40"/>
  <c r="L132" i="41"/>
  <c r="R132" i="41"/>
  <c r="P132" i="41"/>
  <c r="V132" i="41"/>
  <c r="M132" i="41"/>
  <c r="S132" i="41"/>
  <c r="F130" i="11"/>
  <c r="T131" i="41"/>
  <c r="N131" i="41"/>
  <c r="Q131" i="40"/>
  <c r="K131" i="40"/>
  <c r="E130" i="11"/>
  <c r="G130" i="11"/>
  <c r="S133" i="40"/>
  <c r="M133" i="40"/>
  <c r="L131" i="40"/>
  <c r="R131" i="40"/>
  <c r="C131" i="11" s="1"/>
  <c r="K132" i="41"/>
  <c r="Q132" i="41"/>
  <c r="U131" i="40"/>
  <c r="O131" i="40"/>
  <c r="O131" i="28"/>
  <c r="U131" i="28"/>
  <c r="N131" i="28"/>
  <c r="T131" i="28"/>
  <c r="M132" i="28"/>
  <c r="S132" i="28"/>
  <c r="D132" i="11" s="1"/>
  <c r="K131" i="28"/>
  <c r="Q131" i="28"/>
  <c r="P131" i="28"/>
  <c r="V131" i="28"/>
  <c r="L132" i="28"/>
  <c r="R132" i="28"/>
  <c r="M130" i="11" l="1"/>
  <c r="L130" i="11"/>
  <c r="H130" i="11"/>
  <c r="J130" i="11"/>
  <c r="K130" i="11"/>
  <c r="I130" i="11"/>
  <c r="E131" i="11"/>
  <c r="O132" i="40"/>
  <c r="U132" i="40"/>
  <c r="B131" i="11"/>
  <c r="P132" i="40"/>
  <c r="V132" i="40"/>
  <c r="F131" i="11"/>
  <c r="L132" i="40"/>
  <c r="R132" i="40"/>
  <c r="C132" i="11" s="1"/>
  <c r="T132" i="41"/>
  <c r="N132" i="41"/>
  <c r="S133" i="41"/>
  <c r="M133" i="41"/>
  <c r="R133" i="41"/>
  <c r="L133" i="41"/>
  <c r="G131" i="11"/>
  <c r="O132" i="41"/>
  <c r="U132" i="41"/>
  <c r="Q133" i="41"/>
  <c r="K133" i="41"/>
  <c r="Q132" i="40"/>
  <c r="K132" i="40"/>
  <c r="V133" i="41"/>
  <c r="P133" i="41"/>
  <c r="T132" i="40"/>
  <c r="N132" i="40"/>
  <c r="L133" i="28"/>
  <c r="R133" i="28"/>
  <c r="Q132" i="28"/>
  <c r="K132" i="28"/>
  <c r="N132" i="28"/>
  <c r="T132" i="28"/>
  <c r="P132" i="28"/>
  <c r="V132" i="28"/>
  <c r="M133" i="28"/>
  <c r="S133" i="28"/>
  <c r="O132" i="28"/>
  <c r="U132" i="28"/>
  <c r="S134" i="41" l="1"/>
  <c r="M134" i="41"/>
  <c r="P134" i="41"/>
  <c r="V134" i="41"/>
  <c r="Q134" i="41"/>
  <c r="K134" i="41"/>
  <c r="L134" i="41"/>
  <c r="R134" i="41"/>
  <c r="S134" i="28"/>
  <c r="D134" i="11" s="1"/>
  <c r="M134" i="28"/>
  <c r="R134" i="28"/>
  <c r="L134" i="28"/>
  <c r="K131" i="11"/>
  <c r="L131" i="11"/>
  <c r="M131" i="11"/>
  <c r="I131" i="11"/>
  <c r="H131" i="11"/>
  <c r="J131" i="11"/>
  <c r="D133" i="11"/>
  <c r="O133" i="41"/>
  <c r="U133" i="41"/>
  <c r="N133" i="40"/>
  <c r="T133" i="40"/>
  <c r="K133" i="40"/>
  <c r="Q133" i="40"/>
  <c r="T133" i="41"/>
  <c r="N133" i="41"/>
  <c r="P133" i="40"/>
  <c r="V133" i="40"/>
  <c r="E132" i="11"/>
  <c r="B132" i="11"/>
  <c r="F132" i="11"/>
  <c r="L133" i="40"/>
  <c r="R133" i="40"/>
  <c r="G132" i="11"/>
  <c r="O133" i="40"/>
  <c r="U133" i="40"/>
  <c r="Q133" i="28"/>
  <c r="K133" i="28"/>
  <c r="O133" i="28"/>
  <c r="U133" i="28"/>
  <c r="P133" i="28"/>
  <c r="V133" i="28"/>
  <c r="N133" i="28"/>
  <c r="T133" i="28"/>
  <c r="O134" i="41" l="1"/>
  <c r="U134" i="41"/>
  <c r="C134" i="11"/>
  <c r="R135" i="41"/>
  <c r="L135" i="41"/>
  <c r="P135" i="41"/>
  <c r="V135" i="41"/>
  <c r="T134" i="41"/>
  <c r="N134" i="41"/>
  <c r="K135" i="41"/>
  <c r="Q135" i="41"/>
  <c r="S135" i="41"/>
  <c r="M135" i="41"/>
  <c r="M135" i="28"/>
  <c r="S135" i="28"/>
  <c r="D135" i="11" s="1"/>
  <c r="N134" i="28"/>
  <c r="T134" i="28"/>
  <c r="E134" i="11" s="1"/>
  <c r="O134" i="28"/>
  <c r="U134" i="28"/>
  <c r="F134" i="11" s="1"/>
  <c r="L135" i="28"/>
  <c r="R135" i="28"/>
  <c r="C135" i="11" s="1"/>
  <c r="K134" i="28"/>
  <c r="Q134" i="28"/>
  <c r="B134" i="11" s="1"/>
  <c r="V134" i="28"/>
  <c r="G134" i="11" s="1"/>
  <c r="P134" i="28"/>
  <c r="I132" i="11"/>
  <c r="H132" i="11"/>
  <c r="L132" i="11"/>
  <c r="K132" i="11"/>
  <c r="J132" i="11"/>
  <c r="M132" i="11"/>
  <c r="C133" i="11"/>
  <c r="F133" i="11"/>
  <c r="G133" i="11"/>
  <c r="E133" i="11"/>
  <c r="B133" i="11"/>
  <c r="K136" i="41" l="1"/>
  <c r="Q136" i="41"/>
  <c r="V136" i="41"/>
  <c r="P136" i="41"/>
  <c r="S136" i="41"/>
  <c r="M136" i="41"/>
  <c r="T135" i="41"/>
  <c r="N135" i="41"/>
  <c r="L136" i="41"/>
  <c r="R136" i="41"/>
  <c r="O135" i="41"/>
  <c r="U135" i="41"/>
  <c r="M134" i="11"/>
  <c r="J134" i="11"/>
  <c r="I134" i="11"/>
  <c r="K134" i="11"/>
  <c r="L134" i="11"/>
  <c r="H134" i="11"/>
  <c r="P135" i="28"/>
  <c r="V135" i="28"/>
  <c r="G135" i="11" s="1"/>
  <c r="L136" i="28"/>
  <c r="R136" i="28"/>
  <c r="C136" i="11" s="1"/>
  <c r="T135" i="28"/>
  <c r="E135" i="11" s="1"/>
  <c r="N135" i="28"/>
  <c r="K135" i="28"/>
  <c r="Q135" i="28"/>
  <c r="B135" i="11" s="1"/>
  <c r="U135" i="28"/>
  <c r="O135" i="28"/>
  <c r="M136" i="28"/>
  <c r="S136" i="28"/>
  <c r="D136" i="11" s="1"/>
  <c r="L133" i="11"/>
  <c r="I133" i="11"/>
  <c r="K133" i="11"/>
  <c r="M133" i="11"/>
  <c r="H133" i="11"/>
  <c r="J133" i="11"/>
  <c r="F135" i="11" l="1"/>
  <c r="L135" i="11" s="1"/>
  <c r="U136" i="41"/>
  <c r="O136" i="41"/>
  <c r="N136" i="41"/>
  <c r="T136" i="41"/>
  <c r="P137" i="41"/>
  <c r="V137" i="41"/>
  <c r="M137" i="41"/>
  <c r="S137" i="41"/>
  <c r="L137" i="41"/>
  <c r="R137" i="41"/>
  <c r="Q137" i="41"/>
  <c r="K137" i="41"/>
  <c r="M135" i="11"/>
  <c r="H135" i="11"/>
  <c r="U136" i="28"/>
  <c r="F136" i="11" s="1"/>
  <c r="O136" i="28"/>
  <c r="T136" i="28"/>
  <c r="E136" i="11" s="1"/>
  <c r="N136" i="28"/>
  <c r="P136" i="28"/>
  <c r="V136" i="28"/>
  <c r="G136" i="11" s="1"/>
  <c r="M137" i="28"/>
  <c r="S137" i="28"/>
  <c r="D137" i="11" s="1"/>
  <c r="Q136" i="28"/>
  <c r="B136" i="11" s="1"/>
  <c r="K136" i="28"/>
  <c r="L137" i="28"/>
  <c r="R137" i="28"/>
  <c r="C137" i="11" s="1"/>
  <c r="T137" i="41" l="1"/>
  <c r="N137" i="41"/>
  <c r="J135" i="11"/>
  <c r="I135" i="11"/>
  <c r="U137" i="41"/>
  <c r="O137" i="41"/>
  <c r="K135" i="11"/>
  <c r="L138" i="41"/>
  <c r="R138" i="41"/>
  <c r="V138" i="41"/>
  <c r="P138" i="41"/>
  <c r="S138" i="41"/>
  <c r="M138" i="41"/>
  <c r="Q138" i="41"/>
  <c r="K138" i="41"/>
  <c r="Q137" i="28"/>
  <c r="B137" i="11" s="1"/>
  <c r="K137" i="28"/>
  <c r="U137" i="28"/>
  <c r="F137" i="11" s="1"/>
  <c r="O137" i="28"/>
  <c r="T137" i="28"/>
  <c r="E137" i="11" s="1"/>
  <c r="N137" i="28"/>
  <c r="L136" i="11"/>
  <c r="I136" i="11"/>
  <c r="M136" i="11"/>
  <c r="J136" i="11"/>
  <c r="K136" i="11"/>
  <c r="H136" i="11"/>
  <c r="V137" i="28"/>
  <c r="G137" i="11" s="1"/>
  <c r="P137" i="28"/>
  <c r="L138" i="28"/>
  <c r="R138" i="28"/>
  <c r="C138" i="11" s="1"/>
  <c r="M138" i="28"/>
  <c r="S138" i="28"/>
  <c r="D138" i="11" s="1"/>
  <c r="L139" i="41" l="1"/>
  <c r="R139" i="41"/>
  <c r="K139" i="41"/>
  <c r="Q139" i="41"/>
  <c r="P139" i="41"/>
  <c r="V139" i="41"/>
  <c r="O138" i="41"/>
  <c r="U138" i="41"/>
  <c r="T138" i="41"/>
  <c r="N138" i="41"/>
  <c r="M139" i="41"/>
  <c r="S139" i="41"/>
  <c r="U138" i="28"/>
  <c r="O138" i="28"/>
  <c r="V138" i="28"/>
  <c r="G138" i="11" s="1"/>
  <c r="P138" i="28"/>
  <c r="R139" i="28"/>
  <c r="C139" i="11" s="1"/>
  <c r="L139" i="28"/>
  <c r="M137" i="11"/>
  <c r="N138" i="28"/>
  <c r="T138" i="28"/>
  <c r="E138" i="11" s="1"/>
  <c r="Q138" i="28"/>
  <c r="B138" i="11" s="1"/>
  <c r="K138" i="28"/>
  <c r="M139" i="28"/>
  <c r="S139" i="28"/>
  <c r="D139" i="11" s="1"/>
  <c r="J137" i="11"/>
  <c r="L137" i="11"/>
  <c r="K137" i="11"/>
  <c r="I137" i="11"/>
  <c r="H137" i="11"/>
  <c r="S140" i="41" l="1"/>
  <c r="M140" i="41"/>
  <c r="U139" i="41"/>
  <c r="O139" i="41"/>
  <c r="K140" i="41"/>
  <c r="Q140" i="41"/>
  <c r="T139" i="41"/>
  <c r="N139" i="41"/>
  <c r="F138" i="11"/>
  <c r="P140" i="41"/>
  <c r="V140" i="41"/>
  <c r="R140" i="41"/>
  <c r="L140" i="41"/>
  <c r="M140" i="28"/>
  <c r="S140" i="28"/>
  <c r="D140" i="11" s="1"/>
  <c r="N139" i="28"/>
  <c r="T139" i="28"/>
  <c r="E139" i="11" s="1"/>
  <c r="V139" i="28"/>
  <c r="G139" i="11" s="1"/>
  <c r="P139" i="28"/>
  <c r="Q139" i="28"/>
  <c r="B139" i="11" s="1"/>
  <c r="K139" i="28"/>
  <c r="L138" i="11"/>
  <c r="K138" i="11"/>
  <c r="M138" i="11"/>
  <c r="J138" i="11"/>
  <c r="I138" i="11"/>
  <c r="H138" i="11"/>
  <c r="R140" i="28"/>
  <c r="C140" i="11" s="1"/>
  <c r="L140" i="28"/>
  <c r="U139" i="28"/>
  <c r="F139" i="11" s="1"/>
  <c r="O139" i="28"/>
  <c r="T140" i="41" l="1"/>
  <c r="N140" i="41"/>
  <c r="O140" i="41"/>
  <c r="U140" i="41"/>
  <c r="P141" i="41"/>
  <c r="V141" i="41"/>
  <c r="M141" i="41"/>
  <c r="S141" i="41"/>
  <c r="R141" i="41"/>
  <c r="L141" i="41"/>
  <c r="Q141" i="41"/>
  <c r="K141" i="41"/>
  <c r="R141" i="28"/>
  <c r="C141" i="11" s="1"/>
  <c r="L141" i="28"/>
  <c r="K140" i="28"/>
  <c r="Q140" i="28"/>
  <c r="B140" i="11" s="1"/>
  <c r="M141" i="28"/>
  <c r="S141" i="28"/>
  <c r="M139" i="11"/>
  <c r="K139" i="11"/>
  <c r="I139" i="11"/>
  <c r="J139" i="11"/>
  <c r="L139" i="11"/>
  <c r="U140" i="28"/>
  <c r="F140" i="11" s="1"/>
  <c r="O140" i="28"/>
  <c r="H139" i="11"/>
  <c r="N140" i="28"/>
  <c r="T140" i="28"/>
  <c r="E140" i="11" s="1"/>
  <c r="V140" i="28"/>
  <c r="G140" i="11" s="1"/>
  <c r="P140" i="28"/>
  <c r="K142" i="41" l="1"/>
  <c r="Q142" i="41"/>
  <c r="M142" i="41"/>
  <c r="S142" i="41"/>
  <c r="U141" i="41"/>
  <c r="O141" i="41"/>
  <c r="D141" i="11"/>
  <c r="L142" i="41"/>
  <c r="R142" i="41"/>
  <c r="T141" i="41"/>
  <c r="N141" i="41"/>
  <c r="V142" i="41"/>
  <c r="P142" i="41"/>
  <c r="L140" i="11"/>
  <c r="K140" i="11"/>
  <c r="I140" i="11"/>
  <c r="M140" i="11"/>
  <c r="H140" i="11"/>
  <c r="N141" i="28"/>
  <c r="T141" i="28"/>
  <c r="E141" i="11" s="1"/>
  <c r="Q141" i="28"/>
  <c r="B141" i="11" s="1"/>
  <c r="K141" i="28"/>
  <c r="V141" i="28"/>
  <c r="G141" i="11" s="1"/>
  <c r="P141" i="28"/>
  <c r="J140" i="11"/>
  <c r="O141" i="28"/>
  <c r="U141" i="28"/>
  <c r="F141" i="11" s="1"/>
  <c r="M142" i="28"/>
  <c r="S142" i="28"/>
  <c r="D142" i="11" s="1"/>
  <c r="R142" i="28"/>
  <c r="C142" i="11" s="1"/>
  <c r="L142" i="28"/>
  <c r="M143" i="41" l="1"/>
  <c r="S143" i="41"/>
  <c r="R143" i="41"/>
  <c r="L143" i="41"/>
  <c r="U142" i="41"/>
  <c r="O142" i="41"/>
  <c r="T142" i="41"/>
  <c r="N142" i="41"/>
  <c r="P143" i="41"/>
  <c r="V143" i="41"/>
  <c r="Q143" i="41"/>
  <c r="K143" i="41"/>
  <c r="Q142" i="28"/>
  <c r="B142" i="11" s="1"/>
  <c r="K142" i="28"/>
  <c r="I141" i="11"/>
  <c r="J141" i="11"/>
  <c r="H141" i="11"/>
  <c r="M141" i="11"/>
  <c r="L141" i="11"/>
  <c r="U142" i="28"/>
  <c r="F142" i="11" s="1"/>
  <c r="O142" i="28"/>
  <c r="M143" i="28"/>
  <c r="S143" i="28"/>
  <c r="D143" i="11" s="1"/>
  <c r="V142" i="28"/>
  <c r="G142" i="11" s="1"/>
  <c r="P142" i="28"/>
  <c r="R143" i="28"/>
  <c r="C143" i="11" s="1"/>
  <c r="L143" i="28"/>
  <c r="K141" i="11"/>
  <c r="T142" i="28"/>
  <c r="E142" i="11" s="1"/>
  <c r="N142" i="28"/>
  <c r="L144" i="41" l="1"/>
  <c r="R144" i="41"/>
  <c r="Q144" i="41"/>
  <c r="K144" i="41"/>
  <c r="N143" i="41"/>
  <c r="T143" i="41"/>
  <c r="U143" i="41"/>
  <c r="O143" i="41"/>
  <c r="P144" i="41"/>
  <c r="V144" i="41"/>
  <c r="M144" i="41"/>
  <c r="S144" i="41"/>
  <c r="M142" i="11"/>
  <c r="M144" i="28"/>
  <c r="S144" i="28"/>
  <c r="D144" i="11" s="1"/>
  <c r="H142" i="11"/>
  <c r="L142" i="11"/>
  <c r="J142" i="11"/>
  <c r="I142" i="11"/>
  <c r="K142" i="11"/>
  <c r="R144" i="28"/>
  <c r="C144" i="11" s="1"/>
  <c r="L144" i="28"/>
  <c r="N143" i="28"/>
  <c r="T143" i="28"/>
  <c r="E143" i="11" s="1"/>
  <c r="V143" i="28"/>
  <c r="G143" i="11" s="1"/>
  <c r="P143" i="28"/>
  <c r="U143" i="28"/>
  <c r="F143" i="11" s="1"/>
  <c r="O143" i="28"/>
  <c r="K143" i="28"/>
  <c r="Q143" i="28"/>
  <c r="B143" i="11" s="1"/>
  <c r="O144" i="41" l="1"/>
  <c r="U144" i="41"/>
  <c r="Q145" i="41"/>
  <c r="K145" i="41"/>
  <c r="S145" i="41"/>
  <c r="M145" i="41"/>
  <c r="V145" i="41"/>
  <c r="P145" i="41"/>
  <c r="T144" i="41"/>
  <c r="N144" i="41"/>
  <c r="R145" i="41"/>
  <c r="L145" i="41"/>
  <c r="V144" i="28"/>
  <c r="G144" i="11" s="1"/>
  <c r="P144" i="28"/>
  <c r="M145" i="28"/>
  <c r="S145" i="28"/>
  <c r="D145" i="11" s="1"/>
  <c r="Q144" i="28"/>
  <c r="B144" i="11" s="1"/>
  <c r="K144" i="28"/>
  <c r="K143" i="11"/>
  <c r="J143" i="11"/>
  <c r="I143" i="11"/>
  <c r="L143" i="11"/>
  <c r="H143" i="11"/>
  <c r="R145" i="28"/>
  <c r="C145" i="11" s="1"/>
  <c r="L145" i="28"/>
  <c r="U144" i="28"/>
  <c r="F144" i="11" s="1"/>
  <c r="O144" i="28"/>
  <c r="M143" i="11"/>
  <c r="N144" i="28"/>
  <c r="T144" i="28"/>
  <c r="E144" i="11" s="1"/>
  <c r="L146" i="41" l="1"/>
  <c r="R146" i="41"/>
  <c r="P146" i="41"/>
  <c r="V146" i="41"/>
  <c r="K146" i="41"/>
  <c r="Q146" i="41"/>
  <c r="N145" i="41"/>
  <c r="T145" i="41"/>
  <c r="M146" i="41"/>
  <c r="S146" i="41"/>
  <c r="U145" i="41"/>
  <c r="O145" i="41"/>
  <c r="L144" i="11"/>
  <c r="M144" i="11"/>
  <c r="H144" i="11"/>
  <c r="K144" i="11"/>
  <c r="I144" i="11"/>
  <c r="N145" i="28"/>
  <c r="T145" i="28"/>
  <c r="L146" i="28"/>
  <c r="R146" i="28"/>
  <c r="C146" i="11" s="1"/>
  <c r="U145" i="28"/>
  <c r="F145" i="11" s="1"/>
  <c r="O145" i="28"/>
  <c r="M146" i="28"/>
  <c r="S146" i="28"/>
  <c r="D146" i="11" s="1"/>
  <c r="J144" i="11"/>
  <c r="Q145" i="28"/>
  <c r="B145" i="11" s="1"/>
  <c r="K145" i="28"/>
  <c r="V145" i="28"/>
  <c r="G145" i="11" s="1"/>
  <c r="P145" i="28"/>
  <c r="E145" i="11" l="1"/>
  <c r="L145" i="11" s="1"/>
  <c r="N146" i="41"/>
  <c r="T146" i="41"/>
  <c r="P147" i="41"/>
  <c r="V147" i="41"/>
  <c r="U146" i="41"/>
  <c r="O146" i="41"/>
  <c r="S147" i="41"/>
  <c r="M147" i="41"/>
  <c r="K147" i="41"/>
  <c r="Q147" i="41"/>
  <c r="R147" i="41"/>
  <c r="L147" i="41"/>
  <c r="Q146" i="28"/>
  <c r="B146" i="11" s="1"/>
  <c r="K146" i="28"/>
  <c r="M147" i="28"/>
  <c r="S147" i="28"/>
  <c r="D147" i="11" s="1"/>
  <c r="R147" i="28"/>
  <c r="C147" i="11" s="1"/>
  <c r="L147" i="28"/>
  <c r="K145" i="11"/>
  <c r="I145" i="11"/>
  <c r="J145" i="11"/>
  <c r="M145" i="11"/>
  <c r="O146" i="28"/>
  <c r="U146" i="28"/>
  <c r="F146" i="11" s="1"/>
  <c r="P146" i="28"/>
  <c r="V146" i="28"/>
  <c r="G146" i="11" s="1"/>
  <c r="N146" i="28"/>
  <c r="T146" i="28"/>
  <c r="E146" i="11" s="1"/>
  <c r="L148" i="41" l="1"/>
  <c r="R148" i="41"/>
  <c r="M148" i="41"/>
  <c r="S148" i="41"/>
  <c r="H145" i="11"/>
  <c r="V148" i="41"/>
  <c r="P148" i="41"/>
  <c r="O147" i="41"/>
  <c r="U147" i="41"/>
  <c r="Q148" i="41"/>
  <c r="K148" i="41"/>
  <c r="T147" i="41"/>
  <c r="N147" i="41"/>
  <c r="L146" i="11"/>
  <c r="I146" i="11"/>
  <c r="H146" i="11"/>
  <c r="J146" i="11"/>
  <c r="M146" i="11"/>
  <c r="K146" i="11"/>
  <c r="T147" i="28"/>
  <c r="E147" i="11" s="1"/>
  <c r="N147" i="28"/>
  <c r="U147" i="28"/>
  <c r="F147" i="11" s="1"/>
  <c r="O147" i="28"/>
  <c r="M148" i="28"/>
  <c r="S148" i="28"/>
  <c r="D148" i="11" s="1"/>
  <c r="V147" i="28"/>
  <c r="G147" i="11" s="1"/>
  <c r="P147" i="28"/>
  <c r="R148" i="28"/>
  <c r="C148" i="11" s="1"/>
  <c r="L148" i="28"/>
  <c r="Q147" i="28"/>
  <c r="B147" i="11" s="1"/>
  <c r="K147" i="28"/>
  <c r="Q149" i="41" l="1"/>
  <c r="K149" i="41"/>
  <c r="M149" i="41"/>
  <c r="S149" i="41"/>
  <c r="U148" i="41"/>
  <c r="O148" i="41"/>
  <c r="P149" i="41"/>
  <c r="V149" i="41"/>
  <c r="T148" i="41"/>
  <c r="N148" i="41"/>
  <c r="L149" i="41"/>
  <c r="R149" i="41"/>
  <c r="N148" i="28"/>
  <c r="T148" i="28"/>
  <c r="E148" i="11" s="1"/>
  <c r="R149" i="28"/>
  <c r="L149" i="28"/>
  <c r="L147" i="11"/>
  <c r="M147" i="11"/>
  <c r="I147" i="11"/>
  <c r="H147" i="11"/>
  <c r="K147" i="11"/>
  <c r="J147" i="11"/>
  <c r="M149" i="28"/>
  <c r="S149" i="28"/>
  <c r="D149" i="11" s="1"/>
  <c r="K148" i="28"/>
  <c r="Q148" i="28"/>
  <c r="B148" i="11" s="1"/>
  <c r="V148" i="28"/>
  <c r="G148" i="11" s="1"/>
  <c r="P148" i="28"/>
  <c r="U148" i="28"/>
  <c r="F148" i="11" s="1"/>
  <c r="O148" i="28"/>
  <c r="C149" i="11" l="1"/>
  <c r="R150" i="41"/>
  <c r="L150" i="41"/>
  <c r="P150" i="41"/>
  <c r="V150" i="41"/>
  <c r="M150" i="41"/>
  <c r="S150" i="41"/>
  <c r="T149" i="41"/>
  <c r="N149" i="41"/>
  <c r="U149" i="41"/>
  <c r="O149" i="41"/>
  <c r="Q150" i="41"/>
  <c r="K150" i="41"/>
  <c r="U149" i="28"/>
  <c r="F149" i="11" s="1"/>
  <c r="O149" i="28"/>
  <c r="V149" i="28"/>
  <c r="G149" i="11" s="1"/>
  <c r="P149" i="28"/>
  <c r="R150" i="28"/>
  <c r="C150" i="11" s="1"/>
  <c r="L150" i="28"/>
  <c r="Q149" i="28"/>
  <c r="B149" i="11" s="1"/>
  <c r="K149" i="28"/>
  <c r="I148" i="11"/>
  <c r="M150" i="28"/>
  <c r="S150" i="28"/>
  <c r="M148" i="11"/>
  <c r="K148" i="11"/>
  <c r="H148" i="11"/>
  <c r="L148" i="11"/>
  <c r="J148" i="11"/>
  <c r="N149" i="28"/>
  <c r="T149" i="28"/>
  <c r="E149" i="11" s="1"/>
  <c r="D150" i="11" l="1"/>
  <c r="V151" i="41"/>
  <c r="P151" i="41"/>
  <c r="S151" i="41"/>
  <c r="M151" i="41"/>
  <c r="O150" i="41"/>
  <c r="U150" i="41"/>
  <c r="L151" i="41"/>
  <c r="R151" i="41"/>
  <c r="Q151" i="41"/>
  <c r="K151" i="41"/>
  <c r="T150" i="41"/>
  <c r="N150" i="41"/>
  <c r="Q150" i="28"/>
  <c r="B150" i="11" s="1"/>
  <c r="K150" i="28"/>
  <c r="V150" i="28"/>
  <c r="G150" i="11" s="1"/>
  <c r="P150" i="28"/>
  <c r="N150" i="28"/>
  <c r="T150" i="28"/>
  <c r="L149" i="11"/>
  <c r="H149" i="11"/>
  <c r="M149" i="11"/>
  <c r="I149" i="11"/>
  <c r="K149" i="11"/>
  <c r="J149" i="11"/>
  <c r="M151" i="28"/>
  <c r="S151" i="28"/>
  <c r="D151" i="11" s="1"/>
  <c r="R151" i="28"/>
  <c r="C151" i="11" s="1"/>
  <c r="L151" i="28"/>
  <c r="U150" i="28"/>
  <c r="F150" i="11" s="1"/>
  <c r="O150" i="28"/>
  <c r="E150" i="11" l="1"/>
  <c r="I150" i="11" s="1"/>
  <c r="Q152" i="41"/>
  <c r="K152" i="41"/>
  <c r="P152" i="41"/>
  <c r="V152" i="41"/>
  <c r="U151" i="41"/>
  <c r="O151" i="41"/>
  <c r="R152" i="41"/>
  <c r="L152" i="41"/>
  <c r="N151" i="41"/>
  <c r="T151" i="41"/>
  <c r="M152" i="41"/>
  <c r="S152" i="41"/>
  <c r="N151" i="28"/>
  <c r="T151" i="28"/>
  <c r="E151" i="11" s="1"/>
  <c r="K150" i="11"/>
  <c r="L150" i="11"/>
  <c r="H150" i="11"/>
  <c r="M150" i="11"/>
  <c r="R152" i="28"/>
  <c r="L152" i="28"/>
  <c r="V151" i="28"/>
  <c r="G151" i="11" s="1"/>
  <c r="P151" i="28"/>
  <c r="M152" i="28"/>
  <c r="S152" i="28"/>
  <c r="D152" i="11" s="1"/>
  <c r="U151" i="28"/>
  <c r="F151" i="11" s="1"/>
  <c r="O151" i="28"/>
  <c r="J150" i="11"/>
  <c r="Q151" i="28"/>
  <c r="B151" i="11" s="1"/>
  <c r="K151" i="28"/>
  <c r="P153" i="41" l="1"/>
  <c r="V153" i="41"/>
  <c r="O152" i="41"/>
  <c r="U152" i="41"/>
  <c r="Q153" i="41"/>
  <c r="K153" i="41"/>
  <c r="S153" i="41"/>
  <c r="M153" i="41"/>
  <c r="T152" i="41"/>
  <c r="N152" i="41"/>
  <c r="C152" i="11"/>
  <c r="L153" i="41"/>
  <c r="R153" i="41"/>
  <c r="J151" i="11"/>
  <c r="H151" i="11"/>
  <c r="I151" i="11"/>
  <c r="L151" i="11"/>
  <c r="M151" i="11"/>
  <c r="K151" i="11"/>
  <c r="R153" i="28"/>
  <c r="C153" i="11" s="1"/>
  <c r="L153" i="28"/>
  <c r="N152" i="28"/>
  <c r="T152" i="28"/>
  <c r="E152" i="11" s="1"/>
  <c r="M153" i="28"/>
  <c r="S153" i="28"/>
  <c r="U152" i="28"/>
  <c r="F152" i="11" s="1"/>
  <c r="O152" i="28"/>
  <c r="V152" i="28"/>
  <c r="G152" i="11" s="1"/>
  <c r="P152" i="28"/>
  <c r="Q152" i="28"/>
  <c r="B152" i="11" s="1"/>
  <c r="K152" i="28"/>
  <c r="R154" i="41" l="1"/>
  <c r="L154" i="41"/>
  <c r="M154" i="41"/>
  <c r="S154" i="41"/>
  <c r="U153" i="41"/>
  <c r="O153" i="41"/>
  <c r="T153" i="41"/>
  <c r="N153" i="41"/>
  <c r="K154" i="41"/>
  <c r="Q154" i="41"/>
  <c r="D153" i="11"/>
  <c r="P154" i="41"/>
  <c r="V154" i="41"/>
  <c r="M152" i="11"/>
  <c r="K152" i="11"/>
  <c r="I152" i="11"/>
  <c r="L152" i="11"/>
  <c r="H152" i="11"/>
  <c r="J152" i="11"/>
  <c r="P153" i="28"/>
  <c r="V153" i="28"/>
  <c r="G153" i="11" s="1"/>
  <c r="R154" i="28"/>
  <c r="C154" i="11" s="1"/>
  <c r="L154" i="28"/>
  <c r="Q153" i="28"/>
  <c r="B153" i="11" s="1"/>
  <c r="K153" i="28"/>
  <c r="O153" i="28"/>
  <c r="U153" i="28"/>
  <c r="F153" i="11" s="1"/>
  <c r="M154" i="28"/>
  <c r="S154" i="28"/>
  <c r="N153" i="28"/>
  <c r="T153" i="28"/>
  <c r="E153" i="11" s="1"/>
  <c r="M155" i="41" l="1"/>
  <c r="S155" i="41"/>
  <c r="P155" i="41"/>
  <c r="V155" i="41"/>
  <c r="N154" i="41"/>
  <c r="T154" i="41"/>
  <c r="U154" i="41"/>
  <c r="O154" i="41"/>
  <c r="L155" i="41"/>
  <c r="R155" i="41"/>
  <c r="D154" i="11"/>
  <c r="Q155" i="41"/>
  <c r="K155" i="41"/>
  <c r="R155" i="28"/>
  <c r="C155" i="11" s="1"/>
  <c r="L155" i="28"/>
  <c r="J153" i="11"/>
  <c r="T154" i="28"/>
  <c r="E154" i="11" s="1"/>
  <c r="N154" i="28"/>
  <c r="U154" i="28"/>
  <c r="F154" i="11" s="1"/>
  <c r="O154" i="28"/>
  <c r="Q154" i="28"/>
  <c r="B154" i="11" s="1"/>
  <c r="K154" i="28"/>
  <c r="M155" i="28"/>
  <c r="S155" i="28"/>
  <c r="D155" i="11" s="1"/>
  <c r="M153" i="11"/>
  <c r="I153" i="11"/>
  <c r="H153" i="11"/>
  <c r="K153" i="11"/>
  <c r="L153" i="11"/>
  <c r="V154" i="28"/>
  <c r="G154" i="11" s="1"/>
  <c r="P154" i="28"/>
  <c r="P156" i="41" l="1"/>
  <c r="V156" i="41"/>
  <c r="O155" i="41"/>
  <c r="U155" i="41"/>
  <c r="Q156" i="41"/>
  <c r="K156" i="41"/>
  <c r="L156" i="41"/>
  <c r="R156" i="41"/>
  <c r="T155" i="41"/>
  <c r="N155" i="41"/>
  <c r="S156" i="41"/>
  <c r="M156" i="41"/>
  <c r="M156" i="28"/>
  <c r="S156" i="28"/>
  <c r="D156" i="11" s="1"/>
  <c r="J154" i="11"/>
  <c r="I154" i="11"/>
  <c r="H154" i="11"/>
  <c r="M154" i="11"/>
  <c r="K154" i="11"/>
  <c r="L154" i="11"/>
  <c r="V155" i="28"/>
  <c r="G155" i="11" s="1"/>
  <c r="P155" i="28"/>
  <c r="R156" i="28"/>
  <c r="L156" i="28"/>
  <c r="U155" i="28"/>
  <c r="O155" i="28"/>
  <c r="Q155" i="28"/>
  <c r="B155" i="11" s="1"/>
  <c r="K155" i="28"/>
  <c r="N155" i="28"/>
  <c r="T155" i="28"/>
  <c r="E155" i="11" s="1"/>
  <c r="C156" i="11" l="1"/>
  <c r="L157" i="41"/>
  <c r="R157" i="41"/>
  <c r="U156" i="41"/>
  <c r="O156" i="41"/>
  <c r="T156" i="41"/>
  <c r="N156" i="41"/>
  <c r="K157" i="41"/>
  <c r="Q157" i="41"/>
  <c r="S157" i="41"/>
  <c r="M157" i="41"/>
  <c r="F155" i="11"/>
  <c r="P157" i="41"/>
  <c r="V157" i="41"/>
  <c r="M157" i="28"/>
  <c r="S157" i="28"/>
  <c r="D157" i="11" s="1"/>
  <c r="Q156" i="28"/>
  <c r="B156" i="11" s="1"/>
  <c r="K156" i="28"/>
  <c r="L157" i="28"/>
  <c r="R157" i="28"/>
  <c r="C157" i="11" s="1"/>
  <c r="U156" i="28"/>
  <c r="F156" i="11" s="1"/>
  <c r="O156" i="28"/>
  <c r="P156" i="28"/>
  <c r="V156" i="28"/>
  <c r="G156" i="11" s="1"/>
  <c r="N156" i="28"/>
  <c r="T156" i="28"/>
  <c r="E156" i="11" s="1"/>
  <c r="I155" i="11"/>
  <c r="K155" i="11"/>
  <c r="M155" i="11"/>
  <c r="J155" i="11"/>
  <c r="L155" i="11"/>
  <c r="H155" i="11"/>
  <c r="K158" i="41" l="1"/>
  <c r="Q158" i="41"/>
  <c r="S158" i="41"/>
  <c r="M158" i="41"/>
  <c r="T157" i="41"/>
  <c r="N157" i="41"/>
  <c r="L158" i="41"/>
  <c r="R158" i="41"/>
  <c r="P158" i="41"/>
  <c r="V158" i="41"/>
  <c r="O157" i="41"/>
  <c r="U157" i="41"/>
  <c r="M158" i="28"/>
  <c r="S158" i="28"/>
  <c r="D158" i="11" s="1"/>
  <c r="O157" i="28"/>
  <c r="U157" i="28"/>
  <c r="F157" i="11" s="1"/>
  <c r="Q157" i="28"/>
  <c r="B157" i="11" s="1"/>
  <c r="K157" i="28"/>
  <c r="P157" i="28"/>
  <c r="V157" i="28"/>
  <c r="G157" i="11" s="1"/>
  <c r="R158" i="28"/>
  <c r="L158" i="28"/>
  <c r="T157" i="28"/>
  <c r="E157" i="11" s="1"/>
  <c r="N157" i="28"/>
  <c r="J156" i="11"/>
  <c r="I156" i="11"/>
  <c r="M156" i="11"/>
  <c r="H156" i="11"/>
  <c r="K156" i="11"/>
  <c r="L156" i="11"/>
  <c r="S159" i="41" l="1"/>
  <c r="M159" i="41"/>
  <c r="O158" i="41"/>
  <c r="U158" i="41"/>
  <c r="L159" i="41"/>
  <c r="R159" i="41"/>
  <c r="T158" i="41"/>
  <c r="N158" i="41"/>
  <c r="C158" i="11"/>
  <c r="P159" i="41"/>
  <c r="V159" i="41"/>
  <c r="Q159" i="41"/>
  <c r="K159" i="41"/>
  <c r="K157" i="11"/>
  <c r="I157" i="11"/>
  <c r="J157" i="11"/>
  <c r="M157" i="11"/>
  <c r="L157" i="11"/>
  <c r="H157" i="11"/>
  <c r="M159" i="28"/>
  <c r="S159" i="28"/>
  <c r="D159" i="11" s="1"/>
  <c r="N158" i="28"/>
  <c r="T158" i="28"/>
  <c r="E158" i="11" s="1"/>
  <c r="P158" i="28"/>
  <c r="V158" i="28"/>
  <c r="G158" i="11" s="1"/>
  <c r="U158" i="28"/>
  <c r="O158" i="28"/>
  <c r="L159" i="28"/>
  <c r="R159" i="28"/>
  <c r="C159" i="11" s="1"/>
  <c r="K158" i="28"/>
  <c r="Q158" i="28"/>
  <c r="B158" i="11" s="1"/>
  <c r="N159" i="41" l="1"/>
  <c r="T159" i="41"/>
  <c r="O159" i="41"/>
  <c r="U159" i="41"/>
  <c r="F158" i="11"/>
  <c r="P160" i="41"/>
  <c r="V160" i="41"/>
  <c r="M160" i="41"/>
  <c r="S160" i="41"/>
  <c r="K160" i="41"/>
  <c r="Q160" i="41"/>
  <c r="L160" i="41"/>
  <c r="R160" i="41"/>
  <c r="N159" i="28"/>
  <c r="T159" i="28"/>
  <c r="E159" i="11" s="1"/>
  <c r="Q159" i="28"/>
  <c r="B159" i="11" s="1"/>
  <c r="K159" i="28"/>
  <c r="R160" i="28"/>
  <c r="C160" i="11" s="1"/>
  <c r="L160" i="28"/>
  <c r="V159" i="28"/>
  <c r="G159" i="11" s="1"/>
  <c r="P159" i="28"/>
  <c r="M160" i="28"/>
  <c r="S160" i="28"/>
  <c r="D160" i="11" s="1"/>
  <c r="L158" i="11"/>
  <c r="M158" i="11"/>
  <c r="J158" i="11"/>
  <c r="K158" i="11"/>
  <c r="I158" i="11"/>
  <c r="H158" i="11"/>
  <c r="U159" i="28"/>
  <c r="O159" i="28"/>
  <c r="R161" i="41" l="1"/>
  <c r="L161" i="41"/>
  <c r="O160" i="41"/>
  <c r="U160" i="41"/>
  <c r="K161" i="41"/>
  <c r="Q161" i="41"/>
  <c r="P161" i="41"/>
  <c r="V161" i="41"/>
  <c r="S161" i="41"/>
  <c r="M161" i="41"/>
  <c r="F159" i="11"/>
  <c r="K159" i="11" s="1"/>
  <c r="T160" i="41"/>
  <c r="N160" i="41"/>
  <c r="U160" i="28"/>
  <c r="O160" i="28"/>
  <c r="V160" i="28"/>
  <c r="G160" i="11" s="1"/>
  <c r="P160" i="28"/>
  <c r="K160" i="28"/>
  <c r="Q160" i="28"/>
  <c r="B160" i="11" s="1"/>
  <c r="M161" i="28"/>
  <c r="S161" i="28"/>
  <c r="D161" i="11" s="1"/>
  <c r="M159" i="11"/>
  <c r="I159" i="11"/>
  <c r="H159" i="11"/>
  <c r="L159" i="11"/>
  <c r="L161" i="28"/>
  <c r="R161" i="28"/>
  <c r="C161" i="11" s="1"/>
  <c r="T160" i="28"/>
  <c r="N160" i="28"/>
  <c r="P162" i="41" l="1"/>
  <c r="V162" i="41"/>
  <c r="O161" i="41"/>
  <c r="U161" i="41"/>
  <c r="E160" i="11"/>
  <c r="J159" i="11"/>
  <c r="F160" i="11"/>
  <c r="S162" i="41"/>
  <c r="M162" i="41"/>
  <c r="L162" i="41"/>
  <c r="R162" i="41"/>
  <c r="N161" i="41"/>
  <c r="T161" i="41"/>
  <c r="K162" i="41"/>
  <c r="Q162" i="41"/>
  <c r="K161" i="28"/>
  <c r="Q161" i="28"/>
  <c r="B161" i="11" s="1"/>
  <c r="V161" i="28"/>
  <c r="G161" i="11" s="1"/>
  <c r="P161" i="28"/>
  <c r="R162" i="28"/>
  <c r="C162" i="11" s="1"/>
  <c r="L162" i="28"/>
  <c r="M162" i="28"/>
  <c r="S162" i="28"/>
  <c r="T161" i="28"/>
  <c r="E161" i="11" s="1"/>
  <c r="N161" i="28"/>
  <c r="L160" i="11"/>
  <c r="I160" i="11"/>
  <c r="J160" i="11"/>
  <c r="M160" i="11"/>
  <c r="K160" i="11"/>
  <c r="H160" i="11"/>
  <c r="O161" i="28"/>
  <c r="U161" i="28"/>
  <c r="D162" i="11" l="1"/>
  <c r="O162" i="41"/>
  <c r="U162" i="41"/>
  <c r="K163" i="41"/>
  <c r="Q163" i="41"/>
  <c r="L163" i="41"/>
  <c r="R163" i="41"/>
  <c r="T162" i="41"/>
  <c r="N162" i="41"/>
  <c r="F161" i="11"/>
  <c r="S163" i="41"/>
  <c r="M163" i="41"/>
  <c r="P163" i="41"/>
  <c r="V163" i="41"/>
  <c r="V162" i="28"/>
  <c r="G162" i="11" s="1"/>
  <c r="P162" i="28"/>
  <c r="U162" i="28"/>
  <c r="O162" i="28"/>
  <c r="K162" i="28"/>
  <c r="Q162" i="28"/>
  <c r="B162" i="11" s="1"/>
  <c r="M163" i="28"/>
  <c r="S163" i="28"/>
  <c r="J161" i="11"/>
  <c r="N162" i="28"/>
  <c r="T162" i="28"/>
  <c r="E162" i="11" s="1"/>
  <c r="L163" i="28"/>
  <c r="R163" i="28"/>
  <c r="C163" i="11" s="1"/>
  <c r="L161" i="11"/>
  <c r="I161" i="11"/>
  <c r="H161" i="11"/>
  <c r="M161" i="11"/>
  <c r="K161" i="11"/>
  <c r="S164" i="41" l="1"/>
  <c r="M164" i="41"/>
  <c r="Q164" i="41"/>
  <c r="K164" i="41"/>
  <c r="D163" i="11"/>
  <c r="L164" i="41"/>
  <c r="R164" i="41"/>
  <c r="O163" i="41"/>
  <c r="U163" i="41"/>
  <c r="F162" i="11"/>
  <c r="V164" i="41"/>
  <c r="P164" i="41"/>
  <c r="T163" i="41"/>
  <c r="N163" i="41"/>
  <c r="R164" i="28"/>
  <c r="C164" i="11" s="1"/>
  <c r="L164" i="28"/>
  <c r="U163" i="28"/>
  <c r="F163" i="11" s="1"/>
  <c r="O163" i="28"/>
  <c r="M164" i="28"/>
  <c r="S164" i="28"/>
  <c r="D164" i="11" s="1"/>
  <c r="Q163" i="28"/>
  <c r="B163" i="11" s="1"/>
  <c r="K163" i="28"/>
  <c r="N163" i="28"/>
  <c r="T163" i="28"/>
  <c r="E163" i="11" s="1"/>
  <c r="I162" i="11"/>
  <c r="K162" i="11"/>
  <c r="H162" i="11"/>
  <c r="L162" i="11"/>
  <c r="J162" i="11"/>
  <c r="M162" i="11"/>
  <c r="P163" i="28"/>
  <c r="V163" i="28"/>
  <c r="G163" i="11" s="1"/>
  <c r="P165" i="41" l="1"/>
  <c r="V165" i="41"/>
  <c r="O164" i="41"/>
  <c r="U164" i="41"/>
  <c r="K165" i="41"/>
  <c r="Q165" i="41"/>
  <c r="T164" i="41"/>
  <c r="N164" i="41"/>
  <c r="L165" i="41"/>
  <c r="R165" i="41"/>
  <c r="S165" i="41"/>
  <c r="M165" i="41"/>
  <c r="Q164" i="28"/>
  <c r="B164" i="11" s="1"/>
  <c r="K164" i="28"/>
  <c r="M165" i="28"/>
  <c r="S165" i="28"/>
  <c r="M163" i="11"/>
  <c r="H163" i="11"/>
  <c r="I163" i="11"/>
  <c r="J163" i="11"/>
  <c r="L163" i="11"/>
  <c r="O164" i="28"/>
  <c r="U164" i="28"/>
  <c r="F164" i="11" s="1"/>
  <c r="K163" i="11"/>
  <c r="P164" i="28"/>
  <c r="V164" i="28"/>
  <c r="G164" i="11" s="1"/>
  <c r="N164" i="28"/>
  <c r="T164" i="28"/>
  <c r="E164" i="11" s="1"/>
  <c r="L165" i="28"/>
  <c r="R165" i="28"/>
  <c r="C165" i="11" s="1"/>
  <c r="D165" i="11" l="1"/>
  <c r="S166" i="41"/>
  <c r="M166" i="41"/>
  <c r="N165" i="41"/>
  <c r="T165" i="41"/>
  <c r="O165" i="41"/>
  <c r="U165" i="41"/>
  <c r="L166" i="41"/>
  <c r="R166" i="41"/>
  <c r="K166" i="41"/>
  <c r="Q166" i="41"/>
  <c r="P166" i="41"/>
  <c r="V166" i="41"/>
  <c r="J164" i="11"/>
  <c r="H164" i="11"/>
  <c r="I164" i="11"/>
  <c r="K164" i="11"/>
  <c r="L164" i="11"/>
  <c r="M164" i="11"/>
  <c r="N165" i="28"/>
  <c r="T165" i="28"/>
  <c r="E165" i="11" s="1"/>
  <c r="M166" i="28"/>
  <c r="S166" i="28"/>
  <c r="D166" i="11" s="1"/>
  <c r="R166" i="28"/>
  <c r="C166" i="11" s="1"/>
  <c r="L166" i="28"/>
  <c r="V165" i="28"/>
  <c r="G165" i="11" s="1"/>
  <c r="P165" i="28"/>
  <c r="O165" i="28"/>
  <c r="U165" i="28"/>
  <c r="F165" i="11" s="1"/>
  <c r="K165" i="28"/>
  <c r="Q165" i="28"/>
  <c r="B165" i="11" s="1"/>
  <c r="V167" i="41" l="1"/>
  <c r="P167" i="41"/>
  <c r="L167" i="41"/>
  <c r="R167" i="41"/>
  <c r="T166" i="41"/>
  <c r="N166" i="41"/>
  <c r="S167" i="41"/>
  <c r="M167" i="41"/>
  <c r="K167" i="41"/>
  <c r="Q167" i="41"/>
  <c r="O166" i="41"/>
  <c r="U166" i="41"/>
  <c r="Q166" i="28"/>
  <c r="B166" i="11" s="1"/>
  <c r="K166" i="28"/>
  <c r="R167" i="28"/>
  <c r="L167" i="28"/>
  <c r="J165" i="11"/>
  <c r="M165" i="11"/>
  <c r="L165" i="11"/>
  <c r="I165" i="11"/>
  <c r="H165" i="11"/>
  <c r="P166" i="28"/>
  <c r="V166" i="28"/>
  <c r="G166" i="11" s="1"/>
  <c r="U166" i="28"/>
  <c r="F166" i="11" s="1"/>
  <c r="O166" i="28"/>
  <c r="N166" i="28"/>
  <c r="T166" i="28"/>
  <c r="E166" i="11" s="1"/>
  <c r="K165" i="11"/>
  <c r="M167" i="28"/>
  <c r="S167" i="28"/>
  <c r="D167" i="11" s="1"/>
  <c r="C167" i="11" l="1"/>
  <c r="U167" i="41"/>
  <c r="O167" i="41"/>
  <c r="L168" i="41"/>
  <c r="R168" i="41"/>
  <c r="T167" i="41"/>
  <c r="N167" i="41"/>
  <c r="P168" i="41"/>
  <c r="V168" i="41"/>
  <c r="M168" i="41"/>
  <c r="S168" i="41"/>
  <c r="K168" i="41"/>
  <c r="Q168" i="41"/>
  <c r="N167" i="28"/>
  <c r="T167" i="28"/>
  <c r="E167" i="11" s="1"/>
  <c r="V167" i="28"/>
  <c r="G167" i="11" s="1"/>
  <c r="P167" i="28"/>
  <c r="H166" i="11"/>
  <c r="R168" i="28"/>
  <c r="C168" i="11" s="1"/>
  <c r="L168" i="28"/>
  <c r="K167" i="28"/>
  <c r="Q167" i="28"/>
  <c r="B167" i="11" s="1"/>
  <c r="M168" i="28"/>
  <c r="S168" i="28"/>
  <c r="D168" i="11" s="1"/>
  <c r="U167" i="28"/>
  <c r="F167" i="11" s="1"/>
  <c r="O167" i="28"/>
  <c r="K166" i="11"/>
  <c r="I166" i="11"/>
  <c r="L166" i="11"/>
  <c r="J166" i="11"/>
  <c r="M166" i="11"/>
  <c r="T168" i="41" l="1"/>
  <c r="N168" i="41"/>
  <c r="O168" i="41"/>
  <c r="U168" i="41"/>
  <c r="Q169" i="41"/>
  <c r="K169" i="41"/>
  <c r="R169" i="41"/>
  <c r="L169" i="41"/>
  <c r="S169" i="41"/>
  <c r="M169" i="41"/>
  <c r="P169" i="41"/>
  <c r="V169" i="41"/>
  <c r="K168" i="28"/>
  <c r="Q168" i="28"/>
  <c r="B168" i="11" s="1"/>
  <c r="P168" i="28"/>
  <c r="V168" i="28"/>
  <c r="G168" i="11" s="1"/>
  <c r="M169" i="28"/>
  <c r="S169" i="28"/>
  <c r="D169" i="11" s="1"/>
  <c r="R169" i="28"/>
  <c r="C169" i="11" s="1"/>
  <c r="L169" i="28"/>
  <c r="U168" i="28"/>
  <c r="O168" i="28"/>
  <c r="L167" i="11"/>
  <c r="M167" i="11"/>
  <c r="K167" i="11"/>
  <c r="H167" i="11"/>
  <c r="J167" i="11"/>
  <c r="I167" i="11"/>
  <c r="N168" i="28"/>
  <c r="T168" i="28"/>
  <c r="E168" i="11" s="1"/>
  <c r="P170" i="41" l="1"/>
  <c r="V170" i="41"/>
  <c r="O169" i="41"/>
  <c r="U169" i="41"/>
  <c r="L170" i="41"/>
  <c r="R170" i="41"/>
  <c r="M170" i="41"/>
  <c r="S170" i="41"/>
  <c r="K170" i="41"/>
  <c r="Q170" i="41"/>
  <c r="T169" i="41"/>
  <c r="N169" i="41"/>
  <c r="F168" i="11"/>
  <c r="J168" i="11" s="1"/>
  <c r="R170" i="28"/>
  <c r="C170" i="11" s="1"/>
  <c r="L170" i="28"/>
  <c r="O169" i="28"/>
  <c r="U169" i="28"/>
  <c r="F169" i="11" s="1"/>
  <c r="V169" i="28"/>
  <c r="G169" i="11" s="1"/>
  <c r="P169" i="28"/>
  <c r="I168" i="11"/>
  <c r="K168" i="11"/>
  <c r="M168" i="11"/>
  <c r="H168" i="11"/>
  <c r="N169" i="28"/>
  <c r="T169" i="28"/>
  <c r="E169" i="11" s="1"/>
  <c r="S170" i="28"/>
  <c r="D170" i="11" s="1"/>
  <c r="M170" i="28"/>
  <c r="Q169" i="28"/>
  <c r="B169" i="11" s="1"/>
  <c r="K169" i="28"/>
  <c r="O170" i="41" l="1"/>
  <c r="U170" i="41"/>
  <c r="L168" i="11"/>
  <c r="T170" i="41"/>
  <c r="N170" i="41"/>
  <c r="S171" i="41"/>
  <c r="M171" i="41"/>
  <c r="K171" i="41"/>
  <c r="Q171" i="41"/>
  <c r="L171" i="41"/>
  <c r="R171" i="41"/>
  <c r="P171" i="41"/>
  <c r="V171" i="41"/>
  <c r="H169" i="11"/>
  <c r="T170" i="28"/>
  <c r="E170" i="11" s="1"/>
  <c r="N170" i="28"/>
  <c r="M171" i="28"/>
  <c r="S171" i="28"/>
  <c r="D171" i="11" s="1"/>
  <c r="U170" i="28"/>
  <c r="F170" i="11" s="1"/>
  <c r="O170" i="28"/>
  <c r="M169" i="11"/>
  <c r="J169" i="11"/>
  <c r="L169" i="11"/>
  <c r="K169" i="11"/>
  <c r="I169" i="11"/>
  <c r="Q170" i="28"/>
  <c r="B170" i="11" s="1"/>
  <c r="K170" i="28"/>
  <c r="V170" i="28"/>
  <c r="G170" i="11" s="1"/>
  <c r="P170" i="28"/>
  <c r="R171" i="28"/>
  <c r="L171" i="28"/>
  <c r="C171" i="11" l="1"/>
  <c r="P172" i="41"/>
  <c r="V172" i="41"/>
  <c r="K172" i="41"/>
  <c r="Q172" i="41"/>
  <c r="S172" i="41"/>
  <c r="M172" i="41"/>
  <c r="L172" i="41"/>
  <c r="R172" i="41"/>
  <c r="T171" i="41"/>
  <c r="N171" i="41"/>
  <c r="U171" i="41"/>
  <c r="O171" i="41"/>
  <c r="K170" i="11"/>
  <c r="H170" i="11"/>
  <c r="J170" i="11"/>
  <c r="L170" i="11"/>
  <c r="M170" i="11"/>
  <c r="P171" i="28"/>
  <c r="V171" i="28"/>
  <c r="G171" i="11" s="1"/>
  <c r="M172" i="28"/>
  <c r="S172" i="28"/>
  <c r="D172" i="11" s="1"/>
  <c r="O171" i="28"/>
  <c r="U171" i="28"/>
  <c r="F171" i="11" s="1"/>
  <c r="N171" i="28"/>
  <c r="T171" i="28"/>
  <c r="E171" i="11" s="1"/>
  <c r="L172" i="28"/>
  <c r="R172" i="28"/>
  <c r="C172" i="11" s="1"/>
  <c r="K171" i="28"/>
  <c r="Q171" i="28"/>
  <c r="B171" i="11" s="1"/>
  <c r="I170" i="11"/>
  <c r="R173" i="41" l="1"/>
  <c r="J78" i="12" s="1"/>
  <c r="P78" i="12" s="1"/>
  <c r="L173" i="41"/>
  <c r="K173" i="41"/>
  <c r="Q173" i="41"/>
  <c r="I78" i="12" s="1"/>
  <c r="O78" i="12" s="1"/>
  <c r="T172" i="41"/>
  <c r="N172" i="41"/>
  <c r="S173" i="41"/>
  <c r="K78" i="12" s="1"/>
  <c r="Q78" i="12" s="1"/>
  <c r="M173" i="41"/>
  <c r="P173" i="41"/>
  <c r="V173" i="41"/>
  <c r="N78" i="12" s="1"/>
  <c r="T78" i="12" s="1"/>
  <c r="O172" i="41"/>
  <c r="U172" i="41"/>
  <c r="K172" i="28"/>
  <c r="Q172" i="28"/>
  <c r="B172" i="11" s="1"/>
  <c r="N172" i="28"/>
  <c r="T172" i="28"/>
  <c r="E172" i="11" s="1"/>
  <c r="M173" i="28"/>
  <c r="S173" i="28"/>
  <c r="M171" i="11"/>
  <c r="K171" i="11"/>
  <c r="L171" i="11"/>
  <c r="I171" i="11"/>
  <c r="H171" i="11"/>
  <c r="J171" i="11"/>
  <c r="R173" i="28"/>
  <c r="L173" i="28"/>
  <c r="U172" i="28"/>
  <c r="F172" i="11" s="1"/>
  <c r="O172" i="28"/>
  <c r="P172" i="28"/>
  <c r="V172" i="28"/>
  <c r="G172" i="11" s="1"/>
  <c r="S174" i="41" l="1"/>
  <c r="M174" i="41"/>
  <c r="O173" i="41"/>
  <c r="U173" i="41"/>
  <c r="M78" i="12" s="1"/>
  <c r="S78" i="12" s="1"/>
  <c r="Q174" i="41"/>
  <c r="K174" i="41"/>
  <c r="N173" i="41"/>
  <c r="T173" i="41"/>
  <c r="L78" i="12" s="1"/>
  <c r="R78" i="12" s="1"/>
  <c r="L174" i="41"/>
  <c r="R174" i="41"/>
  <c r="V174" i="41"/>
  <c r="P174" i="41"/>
  <c r="L172" i="11"/>
  <c r="M174" i="28"/>
  <c r="S174" i="28"/>
  <c r="D174" i="11" s="1"/>
  <c r="R174" i="28"/>
  <c r="C174" i="11" s="1"/>
  <c r="L174" i="28"/>
  <c r="T173" i="28"/>
  <c r="N173" i="28"/>
  <c r="O173" i="28"/>
  <c r="U173" i="28"/>
  <c r="Q173" i="28"/>
  <c r="K173" i="28"/>
  <c r="V173" i="28"/>
  <c r="P173" i="28"/>
  <c r="J84" i="12"/>
  <c r="P84" i="12" s="1"/>
  <c r="C173" i="11"/>
  <c r="J88" i="12" s="1"/>
  <c r="P88" i="12" s="1"/>
  <c r="K84" i="12"/>
  <c r="Q84" i="12" s="1"/>
  <c r="D173" i="11"/>
  <c r="K88" i="12" s="1"/>
  <c r="Q88" i="12" s="1"/>
  <c r="J172" i="11"/>
  <c r="H172" i="11"/>
  <c r="M172" i="11"/>
  <c r="K172" i="11"/>
  <c r="I172" i="11"/>
  <c r="N174" i="41" l="1"/>
  <c r="T174" i="41"/>
  <c r="O174" i="41"/>
  <c r="U174" i="41"/>
  <c r="P175" i="41"/>
  <c r="V175" i="41"/>
  <c r="K175" i="41"/>
  <c r="Q175" i="41"/>
  <c r="S175" i="41"/>
  <c r="M175" i="41"/>
  <c r="L175" i="41"/>
  <c r="R175" i="41"/>
  <c r="K174" i="28"/>
  <c r="Q174" i="28"/>
  <c r="B174" i="11" s="1"/>
  <c r="P174" i="28"/>
  <c r="V174" i="28"/>
  <c r="G174" i="11" s="1"/>
  <c r="M84" i="12"/>
  <c r="S84" i="12" s="1"/>
  <c r="F173" i="11"/>
  <c r="M88" i="12" s="1"/>
  <c r="S88" i="12" s="1"/>
  <c r="R175" i="28"/>
  <c r="L175" i="28"/>
  <c r="T174" i="28"/>
  <c r="E174" i="11" s="1"/>
  <c r="N174" i="28"/>
  <c r="N84" i="12"/>
  <c r="T84" i="12" s="1"/>
  <c r="G173" i="11"/>
  <c r="N88" i="12" s="1"/>
  <c r="T88" i="12" s="1"/>
  <c r="U174" i="28"/>
  <c r="O174" i="28"/>
  <c r="I84" i="12"/>
  <c r="O84" i="12" s="1"/>
  <c r="B173" i="11"/>
  <c r="L84" i="12"/>
  <c r="R84" i="12" s="1"/>
  <c r="E173" i="11"/>
  <c r="L88" i="12" s="1"/>
  <c r="R88" i="12" s="1"/>
  <c r="M175" i="28"/>
  <c r="S175" i="28"/>
  <c r="D175" i="11" s="1"/>
  <c r="C175" i="11" l="1"/>
  <c r="R176" i="41"/>
  <c r="L176" i="41"/>
  <c r="K176" i="41"/>
  <c r="Q176" i="41"/>
  <c r="O175" i="41"/>
  <c r="U175" i="41"/>
  <c r="S176" i="41"/>
  <c r="M176" i="41"/>
  <c r="F174" i="11"/>
  <c r="K174" i="11" s="1"/>
  <c r="P176" i="41"/>
  <c r="V176" i="41"/>
  <c r="T175" i="41"/>
  <c r="N175" i="41"/>
  <c r="L176" i="28"/>
  <c r="R176" i="28"/>
  <c r="C176" i="11" s="1"/>
  <c r="K175" i="28"/>
  <c r="Q175" i="28"/>
  <c r="B175" i="11" s="1"/>
  <c r="M176" i="28"/>
  <c r="S176" i="28"/>
  <c r="V175" i="28"/>
  <c r="G175" i="11" s="1"/>
  <c r="P175" i="28"/>
  <c r="I88" i="12"/>
  <c r="O88" i="12" s="1"/>
  <c r="H173" i="11"/>
  <c r="M173" i="11"/>
  <c r="J173" i="11"/>
  <c r="I173" i="11"/>
  <c r="L173" i="11"/>
  <c r="K173" i="11"/>
  <c r="U175" i="28"/>
  <c r="F175" i="11" s="1"/>
  <c r="O175" i="28"/>
  <c r="N175" i="28"/>
  <c r="T175" i="28"/>
  <c r="E175" i="11" s="1"/>
  <c r="H174" i="11"/>
  <c r="M174" i="11"/>
  <c r="L174" i="11"/>
  <c r="J174" i="11"/>
  <c r="I174" i="11"/>
  <c r="K177" i="41" l="1"/>
  <c r="Q177" i="41"/>
  <c r="P177" i="41"/>
  <c r="V177" i="41"/>
  <c r="L177" i="41"/>
  <c r="R177" i="41"/>
  <c r="T176" i="41"/>
  <c r="N176" i="41"/>
  <c r="O176" i="41"/>
  <c r="U176" i="41"/>
  <c r="D176" i="11"/>
  <c r="S177" i="41"/>
  <c r="M177" i="41"/>
  <c r="L175" i="11"/>
  <c r="M177" i="28"/>
  <c r="S177" i="28"/>
  <c r="D177" i="11" s="1"/>
  <c r="P176" i="28"/>
  <c r="V176" i="28"/>
  <c r="G176" i="11" s="1"/>
  <c r="J175" i="11"/>
  <c r="K175" i="11"/>
  <c r="I175" i="11"/>
  <c r="M175" i="11"/>
  <c r="H175" i="11"/>
  <c r="O176" i="28"/>
  <c r="U176" i="28"/>
  <c r="F176" i="11" s="1"/>
  <c r="R177" i="28"/>
  <c r="C177" i="11" s="1"/>
  <c r="L177" i="28"/>
  <c r="K176" i="28"/>
  <c r="Q176" i="28"/>
  <c r="B176" i="11" s="1"/>
  <c r="T176" i="28"/>
  <c r="E176" i="11" s="1"/>
  <c r="N176" i="28"/>
  <c r="T177" i="41" l="1"/>
  <c r="N177" i="41"/>
  <c r="P178" i="41"/>
  <c r="V178" i="41"/>
  <c r="M178" i="41"/>
  <c r="S178" i="41"/>
  <c r="O177" i="41"/>
  <c r="U177" i="41"/>
  <c r="L178" i="41"/>
  <c r="R178" i="41"/>
  <c r="K178" i="41"/>
  <c r="Q178" i="41"/>
  <c r="L178" i="28"/>
  <c r="R178" i="28"/>
  <c r="C178" i="11" s="1"/>
  <c r="T177" i="28"/>
  <c r="E177" i="11" s="1"/>
  <c r="N177" i="28"/>
  <c r="H176" i="11"/>
  <c r="J176" i="11"/>
  <c r="M176" i="11"/>
  <c r="K176" i="11"/>
  <c r="L176" i="11"/>
  <c r="I176" i="11"/>
  <c r="P177" i="28"/>
  <c r="V177" i="28"/>
  <c r="G177" i="11" s="1"/>
  <c r="Q177" i="28"/>
  <c r="B177" i="11" s="1"/>
  <c r="K177" i="28"/>
  <c r="U177" i="28"/>
  <c r="O177" i="28"/>
  <c r="M178" i="28"/>
  <c r="S178" i="28"/>
  <c r="D178" i="11" s="1"/>
  <c r="F177" i="11" l="1"/>
  <c r="L177" i="11" s="1"/>
  <c r="K179" i="41"/>
  <c r="Q179" i="41"/>
  <c r="O178" i="41"/>
  <c r="U178" i="41"/>
  <c r="P179" i="41"/>
  <c r="V179" i="41"/>
  <c r="T178" i="41"/>
  <c r="N178" i="41"/>
  <c r="L179" i="41"/>
  <c r="R179" i="41"/>
  <c r="S179" i="41"/>
  <c r="M179" i="41"/>
  <c r="Q178" i="28"/>
  <c r="B178" i="11" s="1"/>
  <c r="K178" i="28"/>
  <c r="M179" i="28"/>
  <c r="S179" i="28"/>
  <c r="D179" i="11" s="1"/>
  <c r="T178" i="28"/>
  <c r="E178" i="11" s="1"/>
  <c r="N178" i="28"/>
  <c r="I177" i="11"/>
  <c r="J177" i="11"/>
  <c r="K177" i="11"/>
  <c r="M177" i="11"/>
  <c r="R179" i="28"/>
  <c r="C179" i="11" s="1"/>
  <c r="L179" i="28"/>
  <c r="U178" i="28"/>
  <c r="F178" i="11" s="1"/>
  <c r="O178" i="28"/>
  <c r="P178" i="28"/>
  <c r="V178" i="28"/>
  <c r="G178" i="11" s="1"/>
  <c r="H177" i="11" l="1"/>
  <c r="O179" i="41"/>
  <c r="U179" i="41"/>
  <c r="L180" i="41"/>
  <c r="R180" i="41"/>
  <c r="P180" i="41"/>
  <c r="V180" i="41"/>
  <c r="K180" i="41"/>
  <c r="Q180" i="41"/>
  <c r="S180" i="41"/>
  <c r="M180" i="41"/>
  <c r="T179" i="41"/>
  <c r="N179" i="41"/>
  <c r="J178" i="11"/>
  <c r="K179" i="28"/>
  <c r="Q179" i="28"/>
  <c r="B179" i="11" s="1"/>
  <c r="O179" i="28"/>
  <c r="U179" i="28"/>
  <c r="M180" i="28"/>
  <c r="S180" i="28"/>
  <c r="D180" i="11" s="1"/>
  <c r="L180" i="28"/>
  <c r="R180" i="28"/>
  <c r="C180" i="11" s="1"/>
  <c r="N179" i="28"/>
  <c r="T179" i="28"/>
  <c r="E179" i="11" s="1"/>
  <c r="P179" i="28"/>
  <c r="V179" i="28"/>
  <c r="G179" i="11" s="1"/>
  <c r="M178" i="11"/>
  <c r="K178" i="11"/>
  <c r="H178" i="11"/>
  <c r="L178" i="11"/>
  <c r="I178" i="11"/>
  <c r="K181" i="41" l="1"/>
  <c r="Q181" i="41"/>
  <c r="L181" i="41"/>
  <c r="R181" i="41"/>
  <c r="F179" i="11"/>
  <c r="J179" i="11" s="1"/>
  <c r="P181" i="41"/>
  <c r="V181" i="41"/>
  <c r="O180" i="41"/>
  <c r="U180" i="41"/>
  <c r="S181" i="41"/>
  <c r="M181" i="41"/>
  <c r="T180" i="41"/>
  <c r="N180" i="41"/>
  <c r="V180" i="28"/>
  <c r="G180" i="11" s="1"/>
  <c r="P180" i="28"/>
  <c r="R181" i="28"/>
  <c r="C181" i="11" s="1"/>
  <c r="L181" i="28"/>
  <c r="O180" i="28"/>
  <c r="U180" i="28"/>
  <c r="H179" i="11"/>
  <c r="M179" i="11"/>
  <c r="I179" i="11"/>
  <c r="K179" i="11"/>
  <c r="N180" i="28"/>
  <c r="T180" i="28"/>
  <c r="E180" i="11" s="1"/>
  <c r="M181" i="28"/>
  <c r="S181" i="28"/>
  <c r="D181" i="11" s="1"/>
  <c r="Q180" i="28"/>
  <c r="B180" i="11" s="1"/>
  <c r="K180" i="28"/>
  <c r="F180" i="11" l="1"/>
  <c r="J180" i="11" s="1"/>
  <c r="O181" i="41"/>
  <c r="U181" i="41"/>
  <c r="S182" i="41"/>
  <c r="M182" i="41"/>
  <c r="R182" i="41"/>
  <c r="L182" i="41"/>
  <c r="L179" i="11"/>
  <c r="V182" i="41"/>
  <c r="P182" i="41"/>
  <c r="T181" i="41"/>
  <c r="N181" i="41"/>
  <c r="K182" i="41"/>
  <c r="Q182" i="41"/>
  <c r="V181" i="28"/>
  <c r="G181" i="11" s="1"/>
  <c r="P181" i="28"/>
  <c r="Q181" i="28"/>
  <c r="B181" i="11" s="1"/>
  <c r="K181" i="28"/>
  <c r="I180" i="11"/>
  <c r="L180" i="11"/>
  <c r="K180" i="11"/>
  <c r="N181" i="28"/>
  <c r="T181" i="28"/>
  <c r="E181" i="11" s="1"/>
  <c r="R182" i="28"/>
  <c r="C182" i="11" s="1"/>
  <c r="L182" i="28"/>
  <c r="S182" i="28"/>
  <c r="D182" i="11" s="1"/>
  <c r="M182" i="28"/>
  <c r="H180" i="11"/>
  <c r="U181" i="28"/>
  <c r="F181" i="11" s="1"/>
  <c r="O181" i="28"/>
  <c r="R183" i="41" l="1"/>
  <c r="L183" i="41"/>
  <c r="M180" i="11"/>
  <c r="N182" i="41"/>
  <c r="T182" i="41"/>
  <c r="P183" i="41"/>
  <c r="V183" i="41"/>
  <c r="O182" i="41"/>
  <c r="U182" i="41"/>
  <c r="Q183" i="41"/>
  <c r="K183" i="41"/>
  <c r="S183" i="41"/>
  <c r="M183" i="41"/>
  <c r="N182" i="28"/>
  <c r="T182" i="28"/>
  <c r="E182" i="11" s="1"/>
  <c r="K182" i="28"/>
  <c r="Q182" i="28"/>
  <c r="B182" i="11" s="1"/>
  <c r="U182" i="28"/>
  <c r="F182" i="11" s="1"/>
  <c r="O182" i="28"/>
  <c r="V182" i="28"/>
  <c r="G182" i="11" s="1"/>
  <c r="P182" i="28"/>
  <c r="M183" i="28"/>
  <c r="S183" i="28"/>
  <c r="D183" i="11" s="1"/>
  <c r="J181" i="11"/>
  <c r="H181" i="11"/>
  <c r="I181" i="11"/>
  <c r="M181" i="11"/>
  <c r="K181" i="11"/>
  <c r="L181" i="11"/>
  <c r="L183" i="28"/>
  <c r="R183" i="28"/>
  <c r="C183" i="11" s="1"/>
  <c r="O183" i="41" l="1"/>
  <c r="U183" i="41"/>
  <c r="T183" i="41"/>
  <c r="N183" i="41"/>
  <c r="V184" i="41"/>
  <c r="P184" i="41"/>
  <c r="L184" i="41"/>
  <c r="R184" i="41"/>
  <c r="Q184" i="41"/>
  <c r="K184" i="41"/>
  <c r="M184" i="41"/>
  <c r="S184" i="41"/>
  <c r="U183" i="28"/>
  <c r="F183" i="11" s="1"/>
  <c r="O183" i="28"/>
  <c r="V183" i="28"/>
  <c r="G183" i="11" s="1"/>
  <c r="P183" i="28"/>
  <c r="M182" i="11"/>
  <c r="K182" i="11"/>
  <c r="L182" i="11"/>
  <c r="J182" i="11"/>
  <c r="H182" i="11"/>
  <c r="I182" i="11"/>
  <c r="Q183" i="28"/>
  <c r="B183" i="11" s="1"/>
  <c r="K183" i="28"/>
  <c r="L184" i="28"/>
  <c r="R184" i="28"/>
  <c r="C184" i="11" s="1"/>
  <c r="M184" i="28"/>
  <c r="S184" i="28"/>
  <c r="D184" i="11" s="1"/>
  <c r="T183" i="28"/>
  <c r="N183" i="28"/>
  <c r="L185" i="41" l="1"/>
  <c r="R185" i="41"/>
  <c r="N184" i="41"/>
  <c r="T184" i="41"/>
  <c r="Q185" i="41"/>
  <c r="K185" i="41"/>
  <c r="P185" i="41"/>
  <c r="V185" i="41"/>
  <c r="S185" i="41"/>
  <c r="M185" i="41"/>
  <c r="E183" i="11"/>
  <c r="K183" i="11" s="1"/>
  <c r="U184" i="41"/>
  <c r="O184" i="41"/>
  <c r="Q184" i="28"/>
  <c r="B184" i="11" s="1"/>
  <c r="K184" i="28"/>
  <c r="V184" i="28"/>
  <c r="G184" i="11" s="1"/>
  <c r="P184" i="28"/>
  <c r="U184" i="28"/>
  <c r="F184" i="11" s="1"/>
  <c r="O184" i="28"/>
  <c r="S185" i="28"/>
  <c r="D185" i="11" s="1"/>
  <c r="M185" i="28"/>
  <c r="I183" i="11"/>
  <c r="N184" i="28"/>
  <c r="T184" i="28"/>
  <c r="E184" i="11" s="1"/>
  <c r="L185" i="28"/>
  <c r="R185" i="28"/>
  <c r="C185" i="11" s="1"/>
  <c r="L183" i="11" l="1"/>
  <c r="H183" i="11"/>
  <c r="M186" i="41"/>
  <c r="S186" i="41"/>
  <c r="Q186" i="41"/>
  <c r="K186" i="41"/>
  <c r="P186" i="41"/>
  <c r="V186" i="41"/>
  <c r="T185" i="41"/>
  <c r="N185" i="41"/>
  <c r="J183" i="11"/>
  <c r="M183" i="11"/>
  <c r="U185" i="41"/>
  <c r="O185" i="41"/>
  <c r="L186" i="41"/>
  <c r="R186" i="41"/>
  <c r="R186" i="28"/>
  <c r="L186" i="28"/>
  <c r="H184" i="11"/>
  <c r="M184" i="11"/>
  <c r="I184" i="11"/>
  <c r="J184" i="11"/>
  <c r="K184" i="11"/>
  <c r="L184" i="11"/>
  <c r="S186" i="28"/>
  <c r="M186" i="28"/>
  <c r="V185" i="28"/>
  <c r="G185" i="11" s="1"/>
  <c r="P185" i="28"/>
  <c r="N185" i="28"/>
  <c r="T185" i="28"/>
  <c r="E185" i="11" s="1"/>
  <c r="U185" i="28"/>
  <c r="F185" i="11" s="1"/>
  <c r="O185" i="28"/>
  <c r="K185" i="28"/>
  <c r="Q185" i="28"/>
  <c r="B185" i="11" s="1"/>
  <c r="L187" i="41" l="1"/>
  <c r="R187" i="41"/>
  <c r="P187" i="41"/>
  <c r="V187" i="41"/>
  <c r="M187" i="41"/>
  <c r="S187" i="41"/>
  <c r="U186" i="41"/>
  <c r="O186" i="41"/>
  <c r="T186" i="41"/>
  <c r="N186" i="41"/>
  <c r="Q187" i="41"/>
  <c r="K187" i="41"/>
  <c r="D186" i="11"/>
  <c r="C186" i="11"/>
  <c r="O186" i="28"/>
  <c r="U186" i="28"/>
  <c r="F186" i="11" s="1"/>
  <c r="P186" i="28"/>
  <c r="V186" i="28"/>
  <c r="G186" i="11" s="1"/>
  <c r="K186" i="28"/>
  <c r="Q186" i="28"/>
  <c r="B186" i="11" s="1"/>
  <c r="N186" i="28"/>
  <c r="T186" i="28"/>
  <c r="E186" i="11" s="1"/>
  <c r="J185" i="11"/>
  <c r="K185" i="11"/>
  <c r="I185" i="11"/>
  <c r="H185" i="11"/>
  <c r="M185" i="11"/>
  <c r="L185" i="11"/>
  <c r="S187" i="28"/>
  <c r="D187" i="11" s="1"/>
  <c r="M187" i="28"/>
  <c r="L187" i="28"/>
  <c r="R187" i="28"/>
  <c r="C187" i="11" s="1"/>
  <c r="Q188" i="41" l="1"/>
  <c r="K188" i="41"/>
  <c r="U187" i="41"/>
  <c r="O187" i="41"/>
  <c r="V188" i="41"/>
  <c r="P188" i="41"/>
  <c r="T187" i="41"/>
  <c r="N187" i="41"/>
  <c r="M188" i="41"/>
  <c r="S188" i="41"/>
  <c r="R188" i="41"/>
  <c r="L188" i="41"/>
  <c r="R188" i="28"/>
  <c r="C188" i="11" s="1"/>
  <c r="L188" i="28"/>
  <c r="Q187" i="28"/>
  <c r="B187" i="11" s="1"/>
  <c r="K187" i="28"/>
  <c r="U187" i="28"/>
  <c r="F187" i="11" s="1"/>
  <c r="O187" i="28"/>
  <c r="S188" i="28"/>
  <c r="D188" i="11" s="1"/>
  <c r="M188" i="28"/>
  <c r="N187" i="28"/>
  <c r="T187" i="28"/>
  <c r="E187" i="11" s="1"/>
  <c r="P187" i="28"/>
  <c r="V187" i="28"/>
  <c r="G187" i="11" s="1"/>
  <c r="K186" i="11"/>
  <c r="H186" i="11"/>
  <c r="I186" i="11"/>
  <c r="M186" i="11"/>
  <c r="L186" i="11"/>
  <c r="J186" i="11"/>
  <c r="L189" i="41" l="1"/>
  <c r="R189" i="41"/>
  <c r="N188" i="41"/>
  <c r="T188" i="41"/>
  <c r="U188" i="41"/>
  <c r="O188" i="41"/>
  <c r="P189" i="41"/>
  <c r="V189" i="41"/>
  <c r="Q189" i="41"/>
  <c r="K189" i="41"/>
  <c r="M189" i="41"/>
  <c r="S189" i="41"/>
  <c r="M187" i="11"/>
  <c r="J187" i="11"/>
  <c r="H187" i="11"/>
  <c r="I187" i="11"/>
  <c r="K187" i="11"/>
  <c r="V188" i="28"/>
  <c r="G188" i="11" s="1"/>
  <c r="P188" i="28"/>
  <c r="O188" i="28"/>
  <c r="U188" i="28"/>
  <c r="F188" i="11" s="1"/>
  <c r="L187" i="11"/>
  <c r="S189" i="28"/>
  <c r="M189" i="28"/>
  <c r="Q188" i="28"/>
  <c r="B188" i="11" s="1"/>
  <c r="K188" i="28"/>
  <c r="N188" i="28"/>
  <c r="T188" i="28"/>
  <c r="E188" i="11" s="1"/>
  <c r="R189" i="28"/>
  <c r="C189" i="11" s="1"/>
  <c r="L189" i="28"/>
  <c r="D189" i="11" l="1"/>
  <c r="M190" i="41"/>
  <c r="S190" i="41"/>
  <c r="V190" i="41"/>
  <c r="P190" i="41"/>
  <c r="T189" i="41"/>
  <c r="N189" i="41"/>
  <c r="K190" i="41"/>
  <c r="Q190" i="41"/>
  <c r="U189" i="41"/>
  <c r="O189" i="41"/>
  <c r="L190" i="41"/>
  <c r="R190" i="41"/>
  <c r="I188" i="11"/>
  <c r="M188" i="11"/>
  <c r="J188" i="11"/>
  <c r="K188" i="11"/>
  <c r="L188" i="11"/>
  <c r="S190" i="28"/>
  <c r="D190" i="11" s="1"/>
  <c r="M190" i="28"/>
  <c r="U189" i="28"/>
  <c r="F189" i="11" s="1"/>
  <c r="O189" i="28"/>
  <c r="T189" i="28"/>
  <c r="E189" i="11" s="1"/>
  <c r="N189" i="28"/>
  <c r="V189" i="28"/>
  <c r="G189" i="11" s="1"/>
  <c r="P189" i="28"/>
  <c r="R190" i="28"/>
  <c r="C190" i="11" s="1"/>
  <c r="L190" i="28"/>
  <c r="Q189" i="28"/>
  <c r="B189" i="11" s="1"/>
  <c r="K189" i="28"/>
  <c r="H188" i="11"/>
  <c r="V191" i="41" l="1"/>
  <c r="P191" i="41"/>
  <c r="R191" i="41"/>
  <c r="L191" i="41"/>
  <c r="Q191" i="41"/>
  <c r="K191" i="41"/>
  <c r="U190" i="41"/>
  <c r="O190" i="41"/>
  <c r="T190" i="41"/>
  <c r="N190" i="41"/>
  <c r="M191" i="41"/>
  <c r="S191" i="41"/>
  <c r="M189" i="11"/>
  <c r="I189" i="11"/>
  <c r="L189" i="11"/>
  <c r="H189" i="11"/>
  <c r="J189" i="11"/>
  <c r="K189" i="11"/>
  <c r="L191" i="28"/>
  <c r="R191" i="28"/>
  <c r="T190" i="28"/>
  <c r="E190" i="11" s="1"/>
  <c r="N190" i="28"/>
  <c r="S191" i="28"/>
  <c r="D191" i="11" s="1"/>
  <c r="M191" i="28"/>
  <c r="Q190" i="28"/>
  <c r="B190" i="11" s="1"/>
  <c r="K190" i="28"/>
  <c r="V190" i="28"/>
  <c r="G190" i="11" s="1"/>
  <c r="P190" i="28"/>
  <c r="O190" i="28"/>
  <c r="U190" i="28"/>
  <c r="C191" i="11" l="1"/>
  <c r="O191" i="41"/>
  <c r="U191" i="41"/>
  <c r="L192" i="41"/>
  <c r="R192" i="41"/>
  <c r="S192" i="41"/>
  <c r="M192" i="41"/>
  <c r="F190" i="11"/>
  <c r="I190" i="11" s="1"/>
  <c r="T191" i="41"/>
  <c r="N191" i="41"/>
  <c r="Q192" i="41"/>
  <c r="K192" i="41"/>
  <c r="V192" i="41"/>
  <c r="P192" i="41"/>
  <c r="O191" i="28"/>
  <c r="U191" i="28"/>
  <c r="F191" i="11" s="1"/>
  <c r="M192" i="28"/>
  <c r="S192" i="28"/>
  <c r="D192" i="11" s="1"/>
  <c r="R192" i="28"/>
  <c r="C192" i="11" s="1"/>
  <c r="L192" i="28"/>
  <c r="K190" i="11"/>
  <c r="V191" i="28"/>
  <c r="G191" i="11" s="1"/>
  <c r="P191" i="28"/>
  <c r="K191" i="28"/>
  <c r="Q191" i="28"/>
  <c r="B191" i="11" s="1"/>
  <c r="N191" i="28"/>
  <c r="T191" i="28"/>
  <c r="E191" i="11" s="1"/>
  <c r="M193" i="41" l="1"/>
  <c r="S193" i="41"/>
  <c r="R193" i="41"/>
  <c r="L193" i="41"/>
  <c r="H190" i="11"/>
  <c r="V193" i="41"/>
  <c r="P193" i="41"/>
  <c r="T192" i="41"/>
  <c r="N192" i="41"/>
  <c r="U192" i="41"/>
  <c r="O192" i="41"/>
  <c r="Q193" i="41"/>
  <c r="K193" i="41"/>
  <c r="M190" i="11"/>
  <c r="J190" i="11"/>
  <c r="L190" i="11"/>
  <c r="I191" i="11"/>
  <c r="T192" i="28"/>
  <c r="E192" i="11" s="1"/>
  <c r="N192" i="28"/>
  <c r="L191" i="11"/>
  <c r="J191" i="11"/>
  <c r="M191" i="11"/>
  <c r="K191" i="11"/>
  <c r="H191" i="11"/>
  <c r="Q192" i="28"/>
  <c r="B192" i="11" s="1"/>
  <c r="K192" i="28"/>
  <c r="S193" i="28"/>
  <c r="M193" i="28"/>
  <c r="V192" i="28"/>
  <c r="G192" i="11" s="1"/>
  <c r="P192" i="28"/>
  <c r="R193" i="28"/>
  <c r="C193" i="11" s="1"/>
  <c r="L193" i="28"/>
  <c r="O192" i="28"/>
  <c r="U192" i="28"/>
  <c r="F192" i="11" s="1"/>
  <c r="L194" i="41" l="1"/>
  <c r="R194" i="41"/>
  <c r="D193" i="11"/>
  <c r="O193" i="41"/>
  <c r="U193" i="41"/>
  <c r="P194" i="41"/>
  <c r="V194" i="41"/>
  <c r="K194" i="41"/>
  <c r="Q194" i="41"/>
  <c r="T193" i="41"/>
  <c r="N193" i="41"/>
  <c r="S194" i="41"/>
  <c r="M194" i="41"/>
  <c r="U193" i="28"/>
  <c r="F193" i="11" s="1"/>
  <c r="O193" i="28"/>
  <c r="J192" i="11"/>
  <c r="L192" i="11"/>
  <c r="I192" i="11"/>
  <c r="K192" i="11"/>
  <c r="H192" i="11"/>
  <c r="M192" i="11"/>
  <c r="P193" i="28"/>
  <c r="V193" i="28"/>
  <c r="G193" i="11" s="1"/>
  <c r="K193" i="28"/>
  <c r="Q193" i="28"/>
  <c r="B193" i="11" s="1"/>
  <c r="R194" i="28"/>
  <c r="C194" i="11" s="1"/>
  <c r="L194" i="28"/>
  <c r="M194" i="28"/>
  <c r="S194" i="28"/>
  <c r="D194" i="11" s="1"/>
  <c r="T193" i="28"/>
  <c r="E193" i="11" s="1"/>
  <c r="N193" i="28"/>
  <c r="Q195" i="41" l="1"/>
  <c r="K195" i="41"/>
  <c r="U194" i="41"/>
  <c r="O194" i="41"/>
  <c r="T194" i="41"/>
  <c r="N194" i="41"/>
  <c r="V195" i="41"/>
  <c r="P195" i="41"/>
  <c r="S195" i="41"/>
  <c r="M195" i="41"/>
  <c r="R195" i="41"/>
  <c r="L195" i="41"/>
  <c r="U194" i="28"/>
  <c r="F194" i="11" s="1"/>
  <c r="O194" i="28"/>
  <c r="J193" i="11"/>
  <c r="H193" i="11"/>
  <c r="K193" i="11"/>
  <c r="I193" i="11"/>
  <c r="M193" i="11"/>
  <c r="L193" i="11"/>
  <c r="S195" i="28"/>
  <c r="D195" i="11" s="1"/>
  <c r="M195" i="28"/>
  <c r="Q194" i="28"/>
  <c r="B194" i="11" s="1"/>
  <c r="K194" i="28"/>
  <c r="N194" i="28"/>
  <c r="T194" i="28"/>
  <c r="E194" i="11" s="1"/>
  <c r="R195" i="28"/>
  <c r="C195" i="11" s="1"/>
  <c r="L195" i="28"/>
  <c r="V194" i="28"/>
  <c r="G194" i="11" s="1"/>
  <c r="P194" i="28"/>
  <c r="R196" i="41" l="1"/>
  <c r="L196" i="41"/>
  <c r="P196" i="41"/>
  <c r="V196" i="41"/>
  <c r="O195" i="41"/>
  <c r="U195" i="41"/>
  <c r="S196" i="41"/>
  <c r="M196" i="41"/>
  <c r="T195" i="41"/>
  <c r="N195" i="41"/>
  <c r="Q196" i="41"/>
  <c r="K196" i="41"/>
  <c r="H194" i="11"/>
  <c r="L194" i="11"/>
  <c r="I194" i="11"/>
  <c r="M194" i="11"/>
  <c r="J194" i="11"/>
  <c r="T195" i="28"/>
  <c r="E195" i="11" s="1"/>
  <c r="N195" i="28"/>
  <c r="V195" i="28"/>
  <c r="G195" i="11" s="1"/>
  <c r="P195" i="28"/>
  <c r="M196" i="28"/>
  <c r="S196" i="28"/>
  <c r="D196" i="11" s="1"/>
  <c r="K194" i="11"/>
  <c r="U195" i="28"/>
  <c r="F195" i="11" s="1"/>
  <c r="O195" i="28"/>
  <c r="L196" i="28"/>
  <c r="R196" i="28"/>
  <c r="C196" i="11" s="1"/>
  <c r="Q195" i="28"/>
  <c r="B195" i="11" s="1"/>
  <c r="K195" i="28"/>
  <c r="V197" i="41" l="1"/>
  <c r="P197" i="41"/>
  <c r="K197" i="41"/>
  <c r="Q197" i="41"/>
  <c r="S197" i="41"/>
  <c r="M197" i="41"/>
  <c r="T196" i="41"/>
  <c r="N196" i="41"/>
  <c r="L197" i="41"/>
  <c r="R197" i="41"/>
  <c r="U196" i="41"/>
  <c r="O196" i="41"/>
  <c r="K196" i="28"/>
  <c r="Q196" i="28"/>
  <c r="B196" i="11" s="1"/>
  <c r="O196" i="28"/>
  <c r="U196" i="28"/>
  <c r="F196" i="11" s="1"/>
  <c r="M197" i="28"/>
  <c r="S197" i="28"/>
  <c r="D197" i="11" s="1"/>
  <c r="H195" i="11"/>
  <c r="K195" i="11"/>
  <c r="I195" i="11"/>
  <c r="J195" i="11"/>
  <c r="L195" i="11"/>
  <c r="R197" i="28"/>
  <c r="C197" i="11" s="1"/>
  <c r="L197" i="28"/>
  <c r="N196" i="28"/>
  <c r="T196" i="28"/>
  <c r="E196" i="11" s="1"/>
  <c r="M195" i="11"/>
  <c r="V196" i="28"/>
  <c r="G196" i="11" s="1"/>
  <c r="P196" i="28"/>
  <c r="U197" i="41" l="1"/>
  <c r="O197" i="41"/>
  <c r="N197" i="41"/>
  <c r="T197" i="41"/>
  <c r="K198" i="41"/>
  <c r="Q198" i="41"/>
  <c r="S198" i="41"/>
  <c r="M198" i="41"/>
  <c r="P198" i="41"/>
  <c r="V198" i="41"/>
  <c r="L198" i="41"/>
  <c r="R198" i="41"/>
  <c r="L198" i="28"/>
  <c r="R198" i="28"/>
  <c r="Q197" i="28"/>
  <c r="B197" i="11" s="1"/>
  <c r="K197" i="28"/>
  <c r="U197" i="28"/>
  <c r="F197" i="11" s="1"/>
  <c r="O197" i="28"/>
  <c r="S198" i="28"/>
  <c r="D198" i="11" s="1"/>
  <c r="M198" i="28"/>
  <c r="V197" i="28"/>
  <c r="G197" i="11" s="1"/>
  <c r="P197" i="28"/>
  <c r="T197" i="28"/>
  <c r="N197" i="28"/>
  <c r="I196" i="11"/>
  <c r="M196" i="11"/>
  <c r="L196" i="11"/>
  <c r="K196" i="11"/>
  <c r="J196" i="11"/>
  <c r="H196" i="11"/>
  <c r="L199" i="41" l="1"/>
  <c r="R199" i="41"/>
  <c r="T198" i="41"/>
  <c r="N198" i="41"/>
  <c r="S199" i="41"/>
  <c r="M199" i="41"/>
  <c r="E197" i="11"/>
  <c r="K197" i="11" s="1"/>
  <c r="C198" i="11"/>
  <c r="U198" i="41"/>
  <c r="O198" i="41"/>
  <c r="P199" i="41"/>
  <c r="V199" i="41"/>
  <c r="Q199" i="41"/>
  <c r="K199" i="41"/>
  <c r="N198" i="28"/>
  <c r="T198" i="28"/>
  <c r="E198" i="11" s="1"/>
  <c r="S199" i="28"/>
  <c r="D199" i="11" s="1"/>
  <c r="M199" i="28"/>
  <c r="K198" i="28"/>
  <c r="Q198" i="28"/>
  <c r="B198" i="11" s="1"/>
  <c r="J197" i="11"/>
  <c r="I197" i="11"/>
  <c r="M197" i="11"/>
  <c r="H197" i="11"/>
  <c r="V198" i="28"/>
  <c r="G198" i="11" s="1"/>
  <c r="P198" i="28"/>
  <c r="O198" i="28"/>
  <c r="U198" i="28"/>
  <c r="F198" i="11" s="1"/>
  <c r="L199" i="28"/>
  <c r="R199" i="28"/>
  <c r="C199" i="11" s="1"/>
  <c r="T199" i="41" l="1"/>
  <c r="N199" i="41"/>
  <c r="P200" i="41"/>
  <c r="V200" i="41"/>
  <c r="L197" i="11"/>
  <c r="K200" i="41"/>
  <c r="Q200" i="41"/>
  <c r="U199" i="41"/>
  <c r="O199" i="41"/>
  <c r="S200" i="41"/>
  <c r="M200" i="41"/>
  <c r="L200" i="41"/>
  <c r="R200" i="41"/>
  <c r="I198" i="11"/>
  <c r="M200" i="28"/>
  <c r="S200" i="28"/>
  <c r="D200" i="11" s="1"/>
  <c r="V199" i="28"/>
  <c r="G199" i="11" s="1"/>
  <c r="P199" i="28"/>
  <c r="R200" i="28"/>
  <c r="C200" i="11" s="1"/>
  <c r="L200" i="28"/>
  <c r="U199" i="28"/>
  <c r="O199" i="28"/>
  <c r="H198" i="11"/>
  <c r="L198" i="11"/>
  <c r="M198" i="11"/>
  <c r="J198" i="11"/>
  <c r="K198" i="11"/>
  <c r="K199" i="28"/>
  <c r="Q199" i="28"/>
  <c r="B199" i="11" s="1"/>
  <c r="T199" i="28"/>
  <c r="E199" i="11" s="1"/>
  <c r="N199" i="28"/>
  <c r="S201" i="41" l="1"/>
  <c r="M201" i="41"/>
  <c r="P201" i="41"/>
  <c r="V201" i="41"/>
  <c r="L201" i="41"/>
  <c r="R201" i="41"/>
  <c r="Q201" i="41"/>
  <c r="K201" i="41"/>
  <c r="T200" i="41"/>
  <c r="N200" i="41"/>
  <c r="F199" i="11"/>
  <c r="K199" i="11" s="1"/>
  <c r="U200" i="41"/>
  <c r="O200" i="41"/>
  <c r="O200" i="28"/>
  <c r="U200" i="28"/>
  <c r="V200" i="28"/>
  <c r="G200" i="11" s="1"/>
  <c r="P200" i="28"/>
  <c r="J199" i="11"/>
  <c r="L199" i="11"/>
  <c r="I199" i="11"/>
  <c r="K200" i="28"/>
  <c r="Q200" i="28"/>
  <c r="B200" i="11" s="1"/>
  <c r="R201" i="28"/>
  <c r="C201" i="11" s="1"/>
  <c r="L201" i="28"/>
  <c r="T200" i="28"/>
  <c r="E200" i="11" s="1"/>
  <c r="N200" i="28"/>
  <c r="S201" i="28"/>
  <c r="D201" i="11" s="1"/>
  <c r="M201" i="28"/>
  <c r="F200" i="11" l="1"/>
  <c r="P202" i="41"/>
  <c r="V202" i="41"/>
  <c r="K202" i="41"/>
  <c r="Q202" i="41"/>
  <c r="M199" i="11"/>
  <c r="H199" i="11"/>
  <c r="T201" i="41"/>
  <c r="N201" i="41"/>
  <c r="S202" i="41"/>
  <c r="M202" i="41"/>
  <c r="U201" i="41"/>
  <c r="O201" i="41"/>
  <c r="L202" i="41"/>
  <c r="R202" i="41"/>
  <c r="L200" i="11"/>
  <c r="N201" i="28"/>
  <c r="T201" i="28"/>
  <c r="K200" i="11"/>
  <c r="J200" i="11"/>
  <c r="M200" i="11"/>
  <c r="H200" i="11"/>
  <c r="I200" i="11"/>
  <c r="P201" i="28"/>
  <c r="V201" i="28"/>
  <c r="G201" i="11" s="1"/>
  <c r="L202" i="28"/>
  <c r="R202" i="28"/>
  <c r="C202" i="11" s="1"/>
  <c r="M202" i="28"/>
  <c r="S202" i="28"/>
  <c r="D202" i="11" s="1"/>
  <c r="K201" i="28"/>
  <c r="Q201" i="28"/>
  <c r="B201" i="11" s="1"/>
  <c r="O201" i="28"/>
  <c r="U201" i="28"/>
  <c r="F201" i="11" s="1"/>
  <c r="S203" i="41" l="1"/>
  <c r="M203" i="41"/>
  <c r="Q203" i="41"/>
  <c r="K203" i="41"/>
  <c r="E201" i="11"/>
  <c r="I201" i="11" s="1"/>
  <c r="L203" i="41"/>
  <c r="R203" i="41"/>
  <c r="P203" i="41"/>
  <c r="V203" i="41"/>
  <c r="U202" i="41"/>
  <c r="O202" i="41"/>
  <c r="T202" i="41"/>
  <c r="N202" i="41"/>
  <c r="K202" i="28"/>
  <c r="Q202" i="28"/>
  <c r="B202" i="11" s="1"/>
  <c r="R203" i="28"/>
  <c r="C203" i="11" s="1"/>
  <c r="L203" i="28"/>
  <c r="S203" i="28"/>
  <c r="D203" i="11" s="1"/>
  <c r="M203" i="28"/>
  <c r="V202" i="28"/>
  <c r="G202" i="11" s="1"/>
  <c r="P202" i="28"/>
  <c r="J201" i="11"/>
  <c r="M201" i="11"/>
  <c r="K201" i="11"/>
  <c r="H201" i="11"/>
  <c r="O202" i="28"/>
  <c r="U202" i="28"/>
  <c r="F202" i="11" s="1"/>
  <c r="T202" i="28"/>
  <c r="N202" i="28"/>
  <c r="U203" i="41" l="1"/>
  <c r="O203" i="41"/>
  <c r="V204" i="41"/>
  <c r="P204" i="41"/>
  <c r="Q204" i="41"/>
  <c r="K204" i="41"/>
  <c r="E202" i="11"/>
  <c r="L202" i="11" s="1"/>
  <c r="L201" i="11"/>
  <c r="L204" i="41"/>
  <c r="R204" i="41"/>
  <c r="S204" i="41"/>
  <c r="M204" i="41"/>
  <c r="T203" i="41"/>
  <c r="N203" i="41"/>
  <c r="O203" i="28"/>
  <c r="U203" i="28"/>
  <c r="F203" i="11" s="1"/>
  <c r="M204" i="28"/>
  <c r="S204" i="28"/>
  <c r="P203" i="28"/>
  <c r="V203" i="28"/>
  <c r="G203" i="11" s="1"/>
  <c r="L204" i="28"/>
  <c r="R204" i="28"/>
  <c r="C204" i="11" s="1"/>
  <c r="J202" i="11"/>
  <c r="K202" i="11"/>
  <c r="T203" i="28"/>
  <c r="E203" i="11" s="1"/>
  <c r="N203" i="28"/>
  <c r="K203" i="28"/>
  <c r="Q203" i="28"/>
  <c r="B203" i="11" s="1"/>
  <c r="M202" i="11" l="1"/>
  <c r="I202" i="11"/>
  <c r="S205" i="41"/>
  <c r="M205" i="41"/>
  <c r="P205" i="41"/>
  <c r="V205" i="41"/>
  <c r="D204" i="11"/>
  <c r="N204" i="41"/>
  <c r="T204" i="41"/>
  <c r="Q205" i="41"/>
  <c r="K205" i="41"/>
  <c r="U204" i="41"/>
  <c r="O204" i="41"/>
  <c r="H202" i="11"/>
  <c r="R205" i="41"/>
  <c r="L205" i="41"/>
  <c r="H203" i="11"/>
  <c r="M203" i="11"/>
  <c r="J203" i="11"/>
  <c r="L203" i="11"/>
  <c r="K203" i="11"/>
  <c r="T204" i="28"/>
  <c r="E204" i="11" s="1"/>
  <c r="N204" i="28"/>
  <c r="I203" i="11"/>
  <c r="L205" i="28"/>
  <c r="R205" i="28"/>
  <c r="C205" i="11" s="1"/>
  <c r="S205" i="28"/>
  <c r="D205" i="11" s="1"/>
  <c r="M205" i="28"/>
  <c r="K204" i="28"/>
  <c r="Q204" i="28"/>
  <c r="B204" i="11" s="1"/>
  <c r="V204" i="28"/>
  <c r="G204" i="11" s="1"/>
  <c r="P204" i="28"/>
  <c r="O204" i="28"/>
  <c r="U204" i="28"/>
  <c r="K206" i="41" l="1"/>
  <c r="Q206" i="41"/>
  <c r="M206" i="41"/>
  <c r="S206" i="41"/>
  <c r="F204" i="11"/>
  <c r="L204" i="11" s="1"/>
  <c r="L206" i="41"/>
  <c r="R206" i="41"/>
  <c r="N205" i="41"/>
  <c r="T205" i="41"/>
  <c r="U205" i="41"/>
  <c r="O205" i="41"/>
  <c r="V206" i="41"/>
  <c r="P206" i="41"/>
  <c r="I204" i="11"/>
  <c r="J204" i="11"/>
  <c r="H204" i="11"/>
  <c r="U205" i="28"/>
  <c r="F205" i="11" s="1"/>
  <c r="O205" i="28"/>
  <c r="K205" i="28"/>
  <c r="Q205" i="28"/>
  <c r="B205" i="11" s="1"/>
  <c r="L206" i="28"/>
  <c r="R206" i="28"/>
  <c r="C206" i="11" s="1"/>
  <c r="V205" i="28"/>
  <c r="G205" i="11" s="1"/>
  <c r="P205" i="28"/>
  <c r="M206" i="28"/>
  <c r="S206" i="28"/>
  <c r="D206" i="11" s="1"/>
  <c r="N205" i="28"/>
  <c r="T205" i="28"/>
  <c r="E205" i="11" s="1"/>
  <c r="M204" i="11" l="1"/>
  <c r="T206" i="41"/>
  <c r="N206" i="41"/>
  <c r="U206" i="41"/>
  <c r="O206" i="41"/>
  <c r="M207" i="41"/>
  <c r="S207" i="41"/>
  <c r="K204" i="11"/>
  <c r="R207" i="41"/>
  <c r="L207" i="41"/>
  <c r="P207" i="41"/>
  <c r="V207" i="41"/>
  <c r="Q207" i="41"/>
  <c r="K207" i="41"/>
  <c r="H205" i="11"/>
  <c r="J205" i="11"/>
  <c r="I205" i="11"/>
  <c r="L205" i="11"/>
  <c r="K205" i="11"/>
  <c r="M205" i="11"/>
  <c r="U206" i="28"/>
  <c r="F206" i="11" s="1"/>
  <c r="O206" i="28"/>
  <c r="P206" i="28"/>
  <c r="V206" i="28"/>
  <c r="G206" i="11" s="1"/>
  <c r="T206" i="28"/>
  <c r="E206" i="11" s="1"/>
  <c r="N206" i="28"/>
  <c r="S207" i="28"/>
  <c r="D207" i="11" s="1"/>
  <c r="M207" i="28"/>
  <c r="R207" i="28"/>
  <c r="C207" i="11" s="1"/>
  <c r="L207" i="28"/>
  <c r="K206" i="28"/>
  <c r="Q206" i="28"/>
  <c r="B206" i="11" s="1"/>
  <c r="P208" i="41" l="1"/>
  <c r="V208" i="41"/>
  <c r="T207" i="41"/>
  <c r="N207" i="41"/>
  <c r="Q208" i="41"/>
  <c r="K208" i="41"/>
  <c r="L208" i="41"/>
  <c r="R208" i="41"/>
  <c r="M208" i="41"/>
  <c r="S208" i="41"/>
  <c r="U207" i="41"/>
  <c r="O207" i="41"/>
  <c r="Q207" i="28"/>
  <c r="B207" i="11" s="1"/>
  <c r="K207" i="28"/>
  <c r="R208" i="28"/>
  <c r="C208" i="11" s="1"/>
  <c r="L208" i="28"/>
  <c r="N207" i="28"/>
  <c r="T207" i="28"/>
  <c r="U207" i="28"/>
  <c r="F207" i="11" s="1"/>
  <c r="O207" i="28"/>
  <c r="I206" i="11"/>
  <c r="M206" i="11"/>
  <c r="K206" i="11"/>
  <c r="J206" i="11"/>
  <c r="L206" i="11"/>
  <c r="H206" i="11"/>
  <c r="M208" i="28"/>
  <c r="S208" i="28"/>
  <c r="D208" i="11" s="1"/>
  <c r="P207" i="28"/>
  <c r="V207" i="28"/>
  <c r="G207" i="11" s="1"/>
  <c r="U208" i="41" l="1"/>
  <c r="O208" i="41"/>
  <c r="T208" i="41"/>
  <c r="N208" i="41"/>
  <c r="L209" i="41"/>
  <c r="R209" i="41"/>
  <c r="E207" i="11"/>
  <c r="I207" i="11" s="1"/>
  <c r="K209" i="41"/>
  <c r="Q209" i="41"/>
  <c r="S209" i="41"/>
  <c r="M209" i="41"/>
  <c r="P209" i="41"/>
  <c r="V209" i="41"/>
  <c r="K208" i="28"/>
  <c r="Q208" i="28"/>
  <c r="B208" i="11" s="1"/>
  <c r="V208" i="28"/>
  <c r="G208" i="11" s="1"/>
  <c r="P208" i="28"/>
  <c r="O208" i="28"/>
  <c r="U208" i="28"/>
  <c r="F208" i="11" s="1"/>
  <c r="R209" i="28"/>
  <c r="C209" i="11" s="1"/>
  <c r="L209" i="28"/>
  <c r="S209" i="28"/>
  <c r="D209" i="11" s="1"/>
  <c r="M209" i="28"/>
  <c r="T208" i="28"/>
  <c r="E208" i="11" s="1"/>
  <c r="N208" i="28"/>
  <c r="M207" i="11"/>
  <c r="H207" i="11"/>
  <c r="K207" i="11"/>
  <c r="L207" i="11"/>
  <c r="K210" i="41" l="1"/>
  <c r="Q210" i="41"/>
  <c r="T209" i="41"/>
  <c r="N209" i="41"/>
  <c r="P210" i="41"/>
  <c r="V210" i="41"/>
  <c r="S210" i="41"/>
  <c r="M210" i="41"/>
  <c r="J207" i="11"/>
  <c r="O209" i="41"/>
  <c r="U209" i="41"/>
  <c r="L210" i="41"/>
  <c r="R210" i="41"/>
  <c r="S210" i="28"/>
  <c r="D210" i="11" s="1"/>
  <c r="M210" i="28"/>
  <c r="J208" i="11"/>
  <c r="L208" i="11"/>
  <c r="I208" i="11"/>
  <c r="H208" i="11"/>
  <c r="K208" i="11"/>
  <c r="M208" i="11"/>
  <c r="N209" i="28"/>
  <c r="T209" i="28"/>
  <c r="E209" i="11" s="1"/>
  <c r="R210" i="28"/>
  <c r="C210" i="11" s="1"/>
  <c r="L210" i="28"/>
  <c r="P209" i="28"/>
  <c r="V209" i="28"/>
  <c r="G209" i="11" s="1"/>
  <c r="O209" i="28"/>
  <c r="U209" i="28"/>
  <c r="F209" i="11" s="1"/>
  <c r="Q209" i="28"/>
  <c r="B209" i="11" s="1"/>
  <c r="K209" i="28"/>
  <c r="L211" i="41" l="1"/>
  <c r="R211" i="41"/>
  <c r="S211" i="41"/>
  <c r="M211" i="41"/>
  <c r="T210" i="41"/>
  <c r="N210" i="41"/>
  <c r="O210" i="41"/>
  <c r="U210" i="41"/>
  <c r="P211" i="41"/>
  <c r="V211" i="41"/>
  <c r="K211" i="41"/>
  <c r="Q211" i="41"/>
  <c r="L209" i="11"/>
  <c r="R211" i="28"/>
  <c r="C211" i="11" s="1"/>
  <c r="L211" i="28"/>
  <c r="K210" i="28"/>
  <c r="Q210" i="28"/>
  <c r="B210" i="11" s="1"/>
  <c r="J209" i="11"/>
  <c r="H209" i="11"/>
  <c r="I209" i="11"/>
  <c r="K209" i="11"/>
  <c r="M209" i="11"/>
  <c r="V210" i="28"/>
  <c r="G210" i="11" s="1"/>
  <c r="P210" i="28"/>
  <c r="N210" i="28"/>
  <c r="T210" i="28"/>
  <c r="E210" i="11" s="1"/>
  <c r="O210" i="28"/>
  <c r="U210" i="28"/>
  <c r="F210" i="11" s="1"/>
  <c r="S211" i="28"/>
  <c r="D211" i="11" s="1"/>
  <c r="M211" i="28"/>
  <c r="S212" i="41" l="1"/>
  <c r="M212" i="41"/>
  <c r="K212" i="41"/>
  <c r="Q212" i="41"/>
  <c r="O211" i="41"/>
  <c r="U211" i="41"/>
  <c r="T211" i="41"/>
  <c r="N211" i="41"/>
  <c r="V212" i="41"/>
  <c r="P212" i="41"/>
  <c r="R212" i="41"/>
  <c r="L212" i="41"/>
  <c r="J210" i="11"/>
  <c r="L210" i="11"/>
  <c r="M210" i="11"/>
  <c r="K210" i="11"/>
  <c r="H210" i="11"/>
  <c r="U211" i="28"/>
  <c r="F211" i="11" s="1"/>
  <c r="O211" i="28"/>
  <c r="R212" i="28"/>
  <c r="L212" i="28"/>
  <c r="M212" i="28"/>
  <c r="S212" i="28"/>
  <c r="D212" i="11" s="1"/>
  <c r="T211" i="28"/>
  <c r="E211" i="11" s="1"/>
  <c r="N211" i="28"/>
  <c r="P211" i="28"/>
  <c r="V211" i="28"/>
  <c r="G211" i="11" s="1"/>
  <c r="Q211" i="28"/>
  <c r="B211" i="11" s="1"/>
  <c r="K211" i="28"/>
  <c r="I210" i="11"/>
  <c r="C212" i="11" l="1"/>
  <c r="L213" i="41"/>
  <c r="R213" i="41"/>
  <c r="N212" i="41"/>
  <c r="T212" i="41"/>
  <c r="P213" i="41"/>
  <c r="V213" i="41"/>
  <c r="S213" i="41"/>
  <c r="M213" i="41"/>
  <c r="K213" i="41"/>
  <c r="Q213" i="41"/>
  <c r="O212" i="41"/>
  <c r="U212" i="41"/>
  <c r="J211" i="11"/>
  <c r="I211" i="11"/>
  <c r="H211" i="11"/>
  <c r="L211" i="11"/>
  <c r="K211" i="11"/>
  <c r="M211" i="11"/>
  <c r="O212" i="28"/>
  <c r="U212" i="28"/>
  <c r="F212" i="11" s="1"/>
  <c r="V212" i="28"/>
  <c r="G212" i="11" s="1"/>
  <c r="P212" i="28"/>
  <c r="S213" i="28"/>
  <c r="D213" i="11" s="1"/>
  <c r="M213" i="28"/>
  <c r="K212" i="28"/>
  <c r="Q212" i="28"/>
  <c r="B212" i="11" s="1"/>
  <c r="N212" i="28"/>
  <c r="T212" i="28"/>
  <c r="E212" i="11" s="1"/>
  <c r="R213" i="28"/>
  <c r="C213" i="11" s="1"/>
  <c r="L213" i="28"/>
  <c r="O213" i="41" l="1"/>
  <c r="U213" i="41"/>
  <c r="T213" i="41"/>
  <c r="N213" i="41"/>
  <c r="K214" i="41"/>
  <c r="Q214" i="41"/>
  <c r="P214" i="41"/>
  <c r="V214" i="41"/>
  <c r="L214" i="41"/>
  <c r="R214" i="41"/>
  <c r="S214" i="41"/>
  <c r="M214" i="41"/>
  <c r="J212" i="11"/>
  <c r="K213" i="28"/>
  <c r="Q213" i="28"/>
  <c r="B213" i="11" s="1"/>
  <c r="S214" i="28"/>
  <c r="D214" i="11" s="1"/>
  <c r="M214" i="28"/>
  <c r="N213" i="28"/>
  <c r="T213" i="28"/>
  <c r="E213" i="11" s="1"/>
  <c r="U213" i="28"/>
  <c r="F213" i="11" s="1"/>
  <c r="O213" i="28"/>
  <c r="R214" i="28"/>
  <c r="C214" i="11" s="1"/>
  <c r="L214" i="28"/>
  <c r="I212" i="11"/>
  <c r="M212" i="11"/>
  <c r="K212" i="11"/>
  <c r="L212" i="11"/>
  <c r="H212" i="11"/>
  <c r="P213" i="28"/>
  <c r="V213" i="28"/>
  <c r="G213" i="11" s="1"/>
  <c r="V215" i="41" l="1"/>
  <c r="P215" i="41"/>
  <c r="S215" i="41"/>
  <c r="M215" i="41"/>
  <c r="T214" i="41"/>
  <c r="N214" i="41"/>
  <c r="L215" i="41"/>
  <c r="R215" i="41"/>
  <c r="Q215" i="41"/>
  <c r="K215" i="41"/>
  <c r="O214" i="41"/>
  <c r="U214" i="41"/>
  <c r="N214" i="28"/>
  <c r="T214" i="28"/>
  <c r="E214" i="11" s="1"/>
  <c r="K214" i="28"/>
  <c r="Q214" i="28"/>
  <c r="B214" i="11" s="1"/>
  <c r="V214" i="28"/>
  <c r="G214" i="11" s="1"/>
  <c r="P214" i="28"/>
  <c r="O214" i="28"/>
  <c r="U214" i="28"/>
  <c r="F214" i="11" s="1"/>
  <c r="S215" i="28"/>
  <c r="D215" i="11" s="1"/>
  <c r="M215" i="28"/>
  <c r="R215" i="28"/>
  <c r="L215" i="28"/>
  <c r="J213" i="11"/>
  <c r="M213" i="11"/>
  <c r="L213" i="11"/>
  <c r="H213" i="11"/>
  <c r="I213" i="11"/>
  <c r="K213" i="11"/>
  <c r="C215" i="11" l="1"/>
  <c r="O215" i="41"/>
  <c r="U215" i="41"/>
  <c r="L216" i="41"/>
  <c r="R216" i="41"/>
  <c r="M216" i="41"/>
  <c r="S216" i="41"/>
  <c r="K216" i="41"/>
  <c r="Q216" i="41"/>
  <c r="T215" i="41"/>
  <c r="N215" i="41"/>
  <c r="P216" i="41"/>
  <c r="V216" i="41"/>
  <c r="H214" i="11"/>
  <c r="K214" i="11"/>
  <c r="M214" i="11"/>
  <c r="J214" i="11"/>
  <c r="L214" i="11"/>
  <c r="I214" i="11"/>
  <c r="T215" i="28"/>
  <c r="E215" i="11" s="1"/>
  <c r="N215" i="28"/>
  <c r="R216" i="28"/>
  <c r="C216" i="11" s="1"/>
  <c r="L216" i="28"/>
  <c r="U215" i="28"/>
  <c r="F215" i="11" s="1"/>
  <c r="O215" i="28"/>
  <c r="K215" i="28"/>
  <c r="Q215" i="28"/>
  <c r="B215" i="11" s="1"/>
  <c r="S216" i="28"/>
  <c r="D216" i="11" s="1"/>
  <c r="M216" i="28"/>
  <c r="P215" i="28"/>
  <c r="V215" i="28"/>
  <c r="G215" i="11" s="1"/>
  <c r="P217" i="41" l="1"/>
  <c r="V217" i="41"/>
  <c r="Q217" i="41"/>
  <c r="K217" i="41"/>
  <c r="L217" i="41"/>
  <c r="R217" i="41"/>
  <c r="S217" i="41"/>
  <c r="M217" i="41"/>
  <c r="O216" i="41"/>
  <c r="U216" i="41"/>
  <c r="T216" i="41"/>
  <c r="N216" i="41"/>
  <c r="S217" i="28"/>
  <c r="D217" i="11" s="1"/>
  <c r="M217" i="28"/>
  <c r="O216" i="28"/>
  <c r="U216" i="28"/>
  <c r="F216" i="11" s="1"/>
  <c r="N216" i="28"/>
  <c r="T216" i="28"/>
  <c r="E216" i="11" s="1"/>
  <c r="V216" i="28"/>
  <c r="G216" i="11" s="1"/>
  <c r="P216" i="28"/>
  <c r="K216" i="28"/>
  <c r="Q216" i="28"/>
  <c r="B216" i="11" s="1"/>
  <c r="I215" i="11"/>
  <c r="K215" i="11"/>
  <c r="H215" i="11"/>
  <c r="M215" i="11"/>
  <c r="J215" i="11"/>
  <c r="L215" i="11"/>
  <c r="R217" i="28"/>
  <c r="C217" i="11" s="1"/>
  <c r="L217" i="28"/>
  <c r="T217" i="41" l="1"/>
  <c r="N217" i="41"/>
  <c r="S218" i="41"/>
  <c r="M218" i="41"/>
  <c r="Q218" i="41"/>
  <c r="K218" i="41"/>
  <c r="O217" i="41"/>
  <c r="U217" i="41"/>
  <c r="L218" i="41"/>
  <c r="R218" i="41"/>
  <c r="P218" i="41"/>
  <c r="V218" i="41"/>
  <c r="P217" i="28"/>
  <c r="V217" i="28"/>
  <c r="G217" i="11" s="1"/>
  <c r="K217" i="28"/>
  <c r="Q217" i="28"/>
  <c r="B217" i="11" s="1"/>
  <c r="T217" i="28"/>
  <c r="E217" i="11" s="1"/>
  <c r="N217" i="28"/>
  <c r="U217" i="28"/>
  <c r="F217" i="11" s="1"/>
  <c r="O217" i="28"/>
  <c r="R218" i="28"/>
  <c r="C218" i="11" s="1"/>
  <c r="L218" i="28"/>
  <c r="L216" i="11"/>
  <c r="I216" i="11"/>
  <c r="K216" i="11"/>
  <c r="J216" i="11"/>
  <c r="H216" i="11"/>
  <c r="M216" i="11"/>
  <c r="S218" i="28"/>
  <c r="D218" i="11" s="1"/>
  <c r="M218" i="28"/>
  <c r="M219" i="41" l="1"/>
  <c r="S219" i="41"/>
  <c r="P219" i="41"/>
  <c r="V219" i="41"/>
  <c r="U218" i="41"/>
  <c r="O218" i="41"/>
  <c r="Q219" i="41"/>
  <c r="K219" i="41"/>
  <c r="T218" i="41"/>
  <c r="N218" i="41"/>
  <c r="L219" i="41"/>
  <c r="R219" i="41"/>
  <c r="L217" i="11"/>
  <c r="M219" i="28"/>
  <c r="S219" i="28"/>
  <c r="D219" i="11" s="1"/>
  <c r="O218" i="28"/>
  <c r="U218" i="28"/>
  <c r="F218" i="11" s="1"/>
  <c r="I217" i="11"/>
  <c r="K217" i="11"/>
  <c r="H217" i="11"/>
  <c r="J217" i="11"/>
  <c r="M217" i="11"/>
  <c r="K218" i="28"/>
  <c r="Q218" i="28"/>
  <c r="B218" i="11" s="1"/>
  <c r="R219" i="28"/>
  <c r="C219" i="11" s="1"/>
  <c r="L219" i="28"/>
  <c r="T218" i="28"/>
  <c r="E218" i="11" s="1"/>
  <c r="N218" i="28"/>
  <c r="V218" i="28"/>
  <c r="G218" i="11" s="1"/>
  <c r="P218" i="28"/>
  <c r="Q220" i="41" l="1"/>
  <c r="K220" i="41"/>
  <c r="R220" i="41"/>
  <c r="L220" i="41"/>
  <c r="P220" i="41"/>
  <c r="V220" i="41"/>
  <c r="T219" i="41"/>
  <c r="N219" i="41"/>
  <c r="U219" i="41"/>
  <c r="O219" i="41"/>
  <c r="M220" i="41"/>
  <c r="S220" i="41"/>
  <c r="I218" i="11"/>
  <c r="N219" i="28"/>
  <c r="T219" i="28"/>
  <c r="E219" i="11" s="1"/>
  <c r="H218" i="11"/>
  <c r="J218" i="11"/>
  <c r="L218" i="11"/>
  <c r="M218" i="11"/>
  <c r="K218" i="11"/>
  <c r="U219" i="28"/>
  <c r="F219" i="11" s="1"/>
  <c r="O219" i="28"/>
  <c r="K219" i="28"/>
  <c r="Q219" i="28"/>
  <c r="B219" i="11" s="1"/>
  <c r="P219" i="28"/>
  <c r="V219" i="28"/>
  <c r="G219" i="11" s="1"/>
  <c r="L220" i="28"/>
  <c r="R220" i="28"/>
  <c r="C220" i="11" s="1"/>
  <c r="S220" i="28"/>
  <c r="D220" i="11" s="1"/>
  <c r="M220" i="28"/>
  <c r="T220" i="41" l="1"/>
  <c r="N220" i="41"/>
  <c r="L221" i="41"/>
  <c r="R221" i="41"/>
  <c r="M221" i="41"/>
  <c r="S221" i="41"/>
  <c r="O220" i="41"/>
  <c r="U220" i="41"/>
  <c r="Q221" i="41"/>
  <c r="K221" i="41"/>
  <c r="P221" i="41"/>
  <c r="V221" i="41"/>
  <c r="S221" i="28"/>
  <c r="D221" i="11" s="1"/>
  <c r="M221" i="28"/>
  <c r="M219" i="11"/>
  <c r="K219" i="11"/>
  <c r="J219" i="11"/>
  <c r="I219" i="11"/>
  <c r="L219" i="11"/>
  <c r="H219" i="11"/>
  <c r="O220" i="28"/>
  <c r="U220" i="28"/>
  <c r="T220" i="28"/>
  <c r="E220" i="11" s="1"/>
  <c r="N220" i="28"/>
  <c r="L221" i="28"/>
  <c r="R221" i="28"/>
  <c r="K220" i="28"/>
  <c r="Q220" i="28"/>
  <c r="B220" i="11" s="1"/>
  <c r="V220" i="28"/>
  <c r="G220" i="11" s="1"/>
  <c r="P220" i="28"/>
  <c r="P222" i="41" l="1"/>
  <c r="V222" i="41"/>
  <c r="U221" i="41"/>
  <c r="O221" i="41"/>
  <c r="R222" i="41"/>
  <c r="L222" i="41"/>
  <c r="C221" i="11"/>
  <c r="F220" i="11"/>
  <c r="K220" i="11" s="1"/>
  <c r="Q222" i="41"/>
  <c r="K222" i="41"/>
  <c r="T221" i="41"/>
  <c r="N221" i="41"/>
  <c r="M222" i="41"/>
  <c r="S222" i="41"/>
  <c r="H220" i="11"/>
  <c r="L220" i="11"/>
  <c r="I220" i="11"/>
  <c r="M220" i="11"/>
  <c r="N221" i="28"/>
  <c r="T221" i="28"/>
  <c r="P221" i="28"/>
  <c r="V221" i="28"/>
  <c r="G221" i="11" s="1"/>
  <c r="M222" i="28"/>
  <c r="S222" i="28"/>
  <c r="D222" i="11" s="1"/>
  <c r="K221" i="28"/>
  <c r="Q221" i="28"/>
  <c r="B221" i="11" s="1"/>
  <c r="L222" i="28"/>
  <c r="R222" i="28"/>
  <c r="C222" i="11" s="1"/>
  <c r="U221" i="28"/>
  <c r="F221" i="11" s="1"/>
  <c r="O221" i="28"/>
  <c r="N222" i="41" l="1"/>
  <c r="T222" i="41"/>
  <c r="O222" i="41"/>
  <c r="U222" i="41"/>
  <c r="E221" i="11"/>
  <c r="J220" i="11"/>
  <c r="Q223" i="41"/>
  <c r="K223" i="41"/>
  <c r="L223" i="41"/>
  <c r="R223" i="41"/>
  <c r="M223" i="41"/>
  <c r="S223" i="41"/>
  <c r="P223" i="41"/>
  <c r="V223" i="41"/>
  <c r="M221" i="11"/>
  <c r="O222" i="28"/>
  <c r="U222" i="28"/>
  <c r="L223" i="28"/>
  <c r="R223" i="28"/>
  <c r="C223" i="11" s="1"/>
  <c r="M223" i="28"/>
  <c r="S223" i="28"/>
  <c r="T222" i="28"/>
  <c r="E222" i="11" s="1"/>
  <c r="N222" i="28"/>
  <c r="H221" i="11"/>
  <c r="K221" i="11"/>
  <c r="L221" i="11"/>
  <c r="I221" i="11"/>
  <c r="J221" i="11"/>
  <c r="K222" i="28"/>
  <c r="Q222" i="28"/>
  <c r="B222" i="11" s="1"/>
  <c r="V222" i="28"/>
  <c r="G222" i="11" s="1"/>
  <c r="P222" i="28"/>
  <c r="Q224" i="41" l="1"/>
  <c r="K224" i="41"/>
  <c r="S224" i="41"/>
  <c r="M224" i="41"/>
  <c r="U223" i="41"/>
  <c r="O223" i="41"/>
  <c r="D223" i="11"/>
  <c r="F222" i="11"/>
  <c r="K222" i="11" s="1"/>
  <c r="V224" i="41"/>
  <c r="P224" i="41"/>
  <c r="R224" i="41"/>
  <c r="L224" i="41"/>
  <c r="N223" i="41"/>
  <c r="T223" i="41"/>
  <c r="N223" i="28"/>
  <c r="T223" i="28"/>
  <c r="E223" i="11" s="1"/>
  <c r="O223" i="28"/>
  <c r="U223" i="28"/>
  <c r="F223" i="11" s="1"/>
  <c r="Q223" i="28"/>
  <c r="B223" i="11" s="1"/>
  <c r="K223" i="28"/>
  <c r="P223" i="28"/>
  <c r="V223" i="28"/>
  <c r="G223" i="11" s="1"/>
  <c r="M224" i="28"/>
  <c r="S224" i="28"/>
  <c r="D224" i="11" s="1"/>
  <c r="I222" i="11"/>
  <c r="R224" i="28"/>
  <c r="C224" i="11" s="1"/>
  <c r="L224" i="28"/>
  <c r="S225" i="41" l="1"/>
  <c r="M225" i="41"/>
  <c r="M222" i="11"/>
  <c r="J222" i="11"/>
  <c r="L222" i="11"/>
  <c r="H222" i="11"/>
  <c r="V225" i="41"/>
  <c r="P225" i="41"/>
  <c r="U224" i="41"/>
  <c r="O224" i="41"/>
  <c r="Q225" i="41"/>
  <c r="K225" i="41"/>
  <c r="L225" i="41"/>
  <c r="R225" i="41"/>
  <c r="N224" i="41"/>
  <c r="T224" i="41"/>
  <c r="K223" i="11"/>
  <c r="J223" i="11"/>
  <c r="M223" i="11"/>
  <c r="I223" i="11"/>
  <c r="H223" i="11"/>
  <c r="V224" i="28"/>
  <c r="G224" i="11" s="1"/>
  <c r="P224" i="28"/>
  <c r="O224" i="28"/>
  <c r="U224" i="28"/>
  <c r="F224" i="11" s="1"/>
  <c r="R225" i="28"/>
  <c r="C225" i="11" s="1"/>
  <c r="L225" i="28"/>
  <c r="M225" i="28"/>
  <c r="S225" i="28"/>
  <c r="D225" i="11" s="1"/>
  <c r="Q224" i="28"/>
  <c r="B224" i="11" s="1"/>
  <c r="K224" i="28"/>
  <c r="L223" i="11"/>
  <c r="N224" i="28"/>
  <c r="T224" i="28"/>
  <c r="E224" i="11" s="1"/>
  <c r="H224" i="11" s="1"/>
  <c r="K226" i="41" l="1"/>
  <c r="Q226" i="41"/>
  <c r="P226" i="41"/>
  <c r="V226" i="41"/>
  <c r="N225" i="41"/>
  <c r="T225" i="41"/>
  <c r="U225" i="41"/>
  <c r="O225" i="41"/>
  <c r="S226" i="41"/>
  <c r="M226" i="41"/>
  <c r="R226" i="41"/>
  <c r="L226" i="41"/>
  <c r="L224" i="11"/>
  <c r="M224" i="11"/>
  <c r="J224" i="11"/>
  <c r="K224" i="11"/>
  <c r="I224" i="11"/>
  <c r="O225" i="28"/>
  <c r="U225" i="28"/>
  <c r="F225" i="11" s="1"/>
  <c r="T225" i="28"/>
  <c r="E225" i="11" s="1"/>
  <c r="N225" i="28"/>
  <c r="M226" i="28"/>
  <c r="S226" i="28"/>
  <c r="D226" i="11" s="1"/>
  <c r="Q225" i="28"/>
  <c r="B225" i="11" s="1"/>
  <c r="K225" i="28"/>
  <c r="R226" i="28"/>
  <c r="L226" i="28"/>
  <c r="P225" i="28"/>
  <c r="V225" i="28"/>
  <c r="G225" i="11" s="1"/>
  <c r="L227" i="41" l="1"/>
  <c r="R227" i="41"/>
  <c r="U226" i="41"/>
  <c r="O226" i="41"/>
  <c r="P227" i="41"/>
  <c r="V227" i="41"/>
  <c r="C226" i="11"/>
  <c r="S227" i="41"/>
  <c r="M227" i="41"/>
  <c r="N226" i="41"/>
  <c r="T226" i="41"/>
  <c r="Q227" i="41"/>
  <c r="K227" i="41"/>
  <c r="J225" i="11"/>
  <c r="K225" i="11"/>
  <c r="M225" i="11"/>
  <c r="H225" i="11"/>
  <c r="I225" i="11"/>
  <c r="L225" i="11"/>
  <c r="M227" i="28"/>
  <c r="S227" i="28"/>
  <c r="V226" i="28"/>
  <c r="G226" i="11" s="1"/>
  <c r="P226" i="28"/>
  <c r="L227" i="28"/>
  <c r="R227" i="28"/>
  <c r="C227" i="11" s="1"/>
  <c r="O226" i="28"/>
  <c r="U226" i="28"/>
  <c r="F226" i="11" s="1"/>
  <c r="Q226" i="28"/>
  <c r="B226" i="11" s="1"/>
  <c r="K226" i="28"/>
  <c r="N226" i="28"/>
  <c r="T226" i="28"/>
  <c r="E226" i="11" s="1"/>
  <c r="T227" i="41" l="1"/>
  <c r="N227" i="41"/>
  <c r="U227" i="41"/>
  <c r="O227" i="41"/>
  <c r="D227" i="11"/>
  <c r="K228" i="41"/>
  <c r="Q228" i="41"/>
  <c r="S228" i="41"/>
  <c r="M228" i="41"/>
  <c r="P228" i="41"/>
  <c r="V228" i="41"/>
  <c r="L228" i="41"/>
  <c r="R228" i="41"/>
  <c r="T227" i="28"/>
  <c r="E227" i="11" s="1"/>
  <c r="N227" i="28"/>
  <c r="U227" i="28"/>
  <c r="F227" i="11" s="1"/>
  <c r="O227" i="28"/>
  <c r="Q227" i="28"/>
  <c r="B227" i="11" s="1"/>
  <c r="K227" i="28"/>
  <c r="H226" i="11"/>
  <c r="L226" i="11"/>
  <c r="J226" i="11"/>
  <c r="K226" i="11"/>
  <c r="I226" i="11"/>
  <c r="M226" i="11"/>
  <c r="R228" i="28"/>
  <c r="C228" i="11" s="1"/>
  <c r="L228" i="28"/>
  <c r="S228" i="28"/>
  <c r="D228" i="11" s="1"/>
  <c r="M228" i="28"/>
  <c r="V227" i="28"/>
  <c r="G227" i="11" s="1"/>
  <c r="P227" i="28"/>
  <c r="R229" i="41" l="1"/>
  <c r="L229" i="41"/>
  <c r="O228" i="41"/>
  <c r="U228" i="41"/>
  <c r="P229" i="41"/>
  <c r="V229" i="41"/>
  <c r="K229" i="41"/>
  <c r="Q229" i="41"/>
  <c r="T228" i="41"/>
  <c r="N228" i="41"/>
  <c r="M229" i="41"/>
  <c r="S229" i="41"/>
  <c r="M229" i="28"/>
  <c r="S229" i="28"/>
  <c r="D229" i="11" s="1"/>
  <c r="O228" i="28"/>
  <c r="U228" i="28"/>
  <c r="F228" i="11" s="1"/>
  <c r="H227" i="11"/>
  <c r="J227" i="11"/>
  <c r="I227" i="11"/>
  <c r="L227" i="11"/>
  <c r="K227" i="11"/>
  <c r="V228" i="28"/>
  <c r="G228" i="11" s="1"/>
  <c r="P228" i="28"/>
  <c r="L229" i="28"/>
  <c r="R229" i="28"/>
  <c r="C229" i="11" s="1"/>
  <c r="M227" i="11"/>
  <c r="K228" i="28"/>
  <c r="Q228" i="28"/>
  <c r="B228" i="11" s="1"/>
  <c r="N228" i="28"/>
  <c r="T228" i="28"/>
  <c r="E228" i="11" s="1"/>
  <c r="S230" i="41" l="1"/>
  <c r="M230" i="41"/>
  <c r="O229" i="41"/>
  <c r="U229" i="41"/>
  <c r="K230" i="41"/>
  <c r="Q230" i="41"/>
  <c r="T229" i="41"/>
  <c r="N229" i="41"/>
  <c r="L230" i="41"/>
  <c r="R230" i="41"/>
  <c r="V230" i="41"/>
  <c r="P230" i="41"/>
  <c r="T229" i="28"/>
  <c r="N229" i="28"/>
  <c r="M230" i="28"/>
  <c r="S230" i="28"/>
  <c r="D230" i="11" s="1"/>
  <c r="L228" i="11"/>
  <c r="I228" i="11"/>
  <c r="J228" i="11"/>
  <c r="M228" i="11"/>
  <c r="H228" i="11"/>
  <c r="L230" i="28"/>
  <c r="R230" i="28"/>
  <c r="C230" i="11" s="1"/>
  <c r="Q229" i="28"/>
  <c r="B229" i="11" s="1"/>
  <c r="K229" i="28"/>
  <c r="V229" i="28"/>
  <c r="G229" i="11" s="1"/>
  <c r="P229" i="28"/>
  <c r="O229" i="28"/>
  <c r="U229" i="28"/>
  <c r="F229" i="11" s="1"/>
  <c r="K228" i="11"/>
  <c r="P231" i="41" l="1"/>
  <c r="V231" i="41"/>
  <c r="T230" i="41"/>
  <c r="N230" i="41"/>
  <c r="U230" i="41"/>
  <c r="O230" i="41"/>
  <c r="S231" i="41"/>
  <c r="M231" i="41"/>
  <c r="E229" i="11"/>
  <c r="H229" i="11" s="1"/>
  <c r="L231" i="41"/>
  <c r="R231" i="41"/>
  <c r="Q231" i="41"/>
  <c r="K231" i="41"/>
  <c r="L229" i="11"/>
  <c r="K229" i="11"/>
  <c r="I229" i="11"/>
  <c r="Q230" i="28"/>
  <c r="B230" i="11" s="1"/>
  <c r="K230" i="28"/>
  <c r="U230" i="28"/>
  <c r="F230" i="11" s="1"/>
  <c r="O230" i="28"/>
  <c r="V230" i="28"/>
  <c r="G230" i="11" s="1"/>
  <c r="P230" i="28"/>
  <c r="M231" i="28"/>
  <c r="S231" i="28"/>
  <c r="D231" i="11" s="1"/>
  <c r="L231" i="28"/>
  <c r="R231" i="28"/>
  <c r="C231" i="11" s="1"/>
  <c r="T230" i="28"/>
  <c r="N230" i="28"/>
  <c r="J229" i="11" l="1"/>
  <c r="S232" i="41"/>
  <c r="M232" i="41"/>
  <c r="T231" i="41"/>
  <c r="N231" i="41"/>
  <c r="E230" i="11"/>
  <c r="J230" i="11" s="1"/>
  <c r="M229" i="11"/>
  <c r="L232" i="41"/>
  <c r="R232" i="41"/>
  <c r="U231" i="41"/>
  <c r="O231" i="41"/>
  <c r="K232" i="41"/>
  <c r="Q232" i="41"/>
  <c r="P232" i="41"/>
  <c r="V232" i="41"/>
  <c r="P231" i="28"/>
  <c r="V231" i="28"/>
  <c r="G231" i="11" s="1"/>
  <c r="Q231" i="28"/>
  <c r="B231" i="11" s="1"/>
  <c r="K231" i="28"/>
  <c r="L232" i="28"/>
  <c r="R232" i="28"/>
  <c r="C232" i="11" s="1"/>
  <c r="K230" i="11"/>
  <c r="H230" i="11"/>
  <c r="I230" i="11"/>
  <c r="S232" i="28"/>
  <c r="D232" i="11" s="1"/>
  <c r="M232" i="28"/>
  <c r="N231" i="28"/>
  <c r="T231" i="28"/>
  <c r="E231" i="11" s="1"/>
  <c r="O231" i="28"/>
  <c r="U231" i="28"/>
  <c r="F231" i="11" s="1"/>
  <c r="U232" i="41" l="1"/>
  <c r="O232" i="41"/>
  <c r="M230" i="11"/>
  <c r="L230" i="11"/>
  <c r="Q233" i="41"/>
  <c r="K233" i="41"/>
  <c r="L233" i="41"/>
  <c r="R233" i="41"/>
  <c r="P233" i="41"/>
  <c r="V233" i="41"/>
  <c r="M233" i="41"/>
  <c r="S233" i="41"/>
  <c r="T232" i="41"/>
  <c r="N232" i="41"/>
  <c r="N232" i="28"/>
  <c r="T232" i="28"/>
  <c r="E232" i="11" s="1"/>
  <c r="V232" i="28"/>
  <c r="G232" i="11" s="1"/>
  <c r="P232" i="28"/>
  <c r="U232" i="28"/>
  <c r="F232" i="11" s="1"/>
  <c r="O232" i="28"/>
  <c r="K232" i="28"/>
  <c r="Q232" i="28"/>
  <c r="B232" i="11" s="1"/>
  <c r="M233" i="28"/>
  <c r="S233" i="28"/>
  <c r="D233" i="11" s="1"/>
  <c r="L233" i="28"/>
  <c r="R233" i="28"/>
  <c r="H231" i="11"/>
  <c r="K231" i="11"/>
  <c r="I231" i="11"/>
  <c r="L231" i="11"/>
  <c r="M231" i="11"/>
  <c r="J231" i="11"/>
  <c r="S234" i="41" l="1"/>
  <c r="M234" i="41"/>
  <c r="L234" i="41"/>
  <c r="R234" i="41"/>
  <c r="C233" i="11"/>
  <c r="T233" i="41"/>
  <c r="N233" i="41"/>
  <c r="K234" i="41"/>
  <c r="Q234" i="41"/>
  <c r="O233" i="41"/>
  <c r="U233" i="41"/>
  <c r="V234" i="41"/>
  <c r="P234" i="41"/>
  <c r="H232" i="11"/>
  <c r="K232" i="11"/>
  <c r="I232" i="11"/>
  <c r="J232" i="11"/>
  <c r="M232" i="11"/>
  <c r="L232" i="11"/>
  <c r="P233" i="28"/>
  <c r="V233" i="28"/>
  <c r="G233" i="11" s="1"/>
  <c r="S234" i="28"/>
  <c r="D234" i="11" s="1"/>
  <c r="M234" i="28"/>
  <c r="L234" i="28"/>
  <c r="R234" i="28"/>
  <c r="C234" i="11" s="1"/>
  <c r="Q233" i="28"/>
  <c r="B233" i="11" s="1"/>
  <c r="K233" i="28"/>
  <c r="O233" i="28"/>
  <c r="U233" i="28"/>
  <c r="N233" i="28"/>
  <c r="T233" i="28"/>
  <c r="E233" i="11" s="1"/>
  <c r="T234" i="41" l="1"/>
  <c r="N234" i="41"/>
  <c r="R235" i="41"/>
  <c r="L235" i="41"/>
  <c r="P235" i="41"/>
  <c r="V235" i="41"/>
  <c r="Q235" i="41"/>
  <c r="K235" i="41"/>
  <c r="O234" i="41"/>
  <c r="U234" i="41"/>
  <c r="M235" i="41"/>
  <c r="S235" i="41"/>
  <c r="F233" i="11"/>
  <c r="M233" i="11" s="1"/>
  <c r="N234" i="28"/>
  <c r="T234" i="28"/>
  <c r="E234" i="11" s="1"/>
  <c r="K233" i="11"/>
  <c r="L233" i="11"/>
  <c r="H233" i="11"/>
  <c r="J233" i="11"/>
  <c r="I233" i="11"/>
  <c r="U234" i="28"/>
  <c r="F234" i="11" s="1"/>
  <c r="O234" i="28"/>
  <c r="L235" i="28"/>
  <c r="R235" i="28"/>
  <c r="C235" i="11" s="1"/>
  <c r="P234" i="28"/>
  <c r="V234" i="28"/>
  <c r="G234" i="11" s="1"/>
  <c r="K234" i="28"/>
  <c r="Q234" i="28"/>
  <c r="B234" i="11" s="1"/>
  <c r="M235" i="28"/>
  <c r="S235" i="28"/>
  <c r="D235" i="11" s="1"/>
  <c r="S236" i="41" l="1"/>
  <c r="M236" i="41"/>
  <c r="K236" i="41"/>
  <c r="Q236" i="41"/>
  <c r="R236" i="41"/>
  <c r="L236" i="41"/>
  <c r="N235" i="41"/>
  <c r="T235" i="41"/>
  <c r="O235" i="41"/>
  <c r="U235" i="41"/>
  <c r="V236" i="41"/>
  <c r="P236" i="41"/>
  <c r="S236" i="28"/>
  <c r="D236" i="11" s="1"/>
  <c r="M236" i="28"/>
  <c r="V235" i="28"/>
  <c r="G235" i="11" s="1"/>
  <c r="P235" i="28"/>
  <c r="J234" i="11"/>
  <c r="L234" i="11"/>
  <c r="H234" i="11"/>
  <c r="K234" i="11"/>
  <c r="M234" i="11"/>
  <c r="I234" i="11"/>
  <c r="Q235" i="28"/>
  <c r="B235" i="11" s="1"/>
  <c r="K235" i="28"/>
  <c r="R236" i="28"/>
  <c r="C236" i="11" s="1"/>
  <c r="L236" i="28"/>
  <c r="O235" i="28"/>
  <c r="U235" i="28"/>
  <c r="F235" i="11" s="1"/>
  <c r="T235" i="28"/>
  <c r="E235" i="11" s="1"/>
  <c r="N235" i="28"/>
  <c r="V237" i="41" l="1"/>
  <c r="P237" i="41"/>
  <c r="T236" i="41"/>
  <c r="N236" i="41"/>
  <c r="Q237" i="41"/>
  <c r="K237" i="41"/>
  <c r="L237" i="41"/>
  <c r="R237" i="41"/>
  <c r="M237" i="41"/>
  <c r="S237" i="41"/>
  <c r="O236" i="41"/>
  <c r="U236" i="41"/>
  <c r="J235" i="11"/>
  <c r="Q236" i="28"/>
  <c r="B236" i="11" s="1"/>
  <c r="K236" i="28"/>
  <c r="V236" i="28"/>
  <c r="G236" i="11" s="1"/>
  <c r="P236" i="28"/>
  <c r="L235" i="11"/>
  <c r="H235" i="11"/>
  <c r="M235" i="11"/>
  <c r="K235" i="11"/>
  <c r="I235" i="11"/>
  <c r="O236" i="28"/>
  <c r="U236" i="28"/>
  <c r="F236" i="11" s="1"/>
  <c r="N236" i="28"/>
  <c r="T236" i="28"/>
  <c r="R237" i="28"/>
  <c r="C237" i="11" s="1"/>
  <c r="L237" i="28"/>
  <c r="M237" i="28"/>
  <c r="S237" i="28"/>
  <c r="D237" i="11" s="1"/>
  <c r="N237" i="41" l="1"/>
  <c r="T237" i="41"/>
  <c r="Q238" i="41"/>
  <c r="K238" i="41"/>
  <c r="P238" i="41"/>
  <c r="V238" i="41"/>
  <c r="O237" i="41"/>
  <c r="U237" i="41"/>
  <c r="L238" i="41"/>
  <c r="R238" i="41"/>
  <c r="E236" i="11"/>
  <c r="I236" i="11" s="1"/>
  <c r="M238" i="41"/>
  <c r="S238" i="41"/>
  <c r="O237" i="28"/>
  <c r="U237" i="28"/>
  <c r="F237" i="11" s="1"/>
  <c r="Q237" i="28"/>
  <c r="B237" i="11" s="1"/>
  <c r="K237" i="28"/>
  <c r="R238" i="28"/>
  <c r="C238" i="11" s="1"/>
  <c r="L238" i="28"/>
  <c r="P237" i="28"/>
  <c r="V237" i="28"/>
  <c r="G237" i="11" s="1"/>
  <c r="S238" i="28"/>
  <c r="D238" i="11" s="1"/>
  <c r="M238" i="28"/>
  <c r="T237" i="28"/>
  <c r="E237" i="11" s="1"/>
  <c r="N237" i="28"/>
  <c r="K236" i="11"/>
  <c r="L236" i="11"/>
  <c r="J236" i="11"/>
  <c r="M236" i="11"/>
  <c r="H236" i="11"/>
  <c r="U238" i="41" l="1"/>
  <c r="O238" i="41"/>
  <c r="M239" i="41"/>
  <c r="S239" i="41"/>
  <c r="Q239" i="41"/>
  <c r="K239" i="41"/>
  <c r="L239" i="41"/>
  <c r="R239" i="41"/>
  <c r="V239" i="41"/>
  <c r="P239" i="41"/>
  <c r="T238" i="41"/>
  <c r="N238" i="41"/>
  <c r="V238" i="28"/>
  <c r="G238" i="11" s="1"/>
  <c r="P238" i="28"/>
  <c r="H237" i="11"/>
  <c r="L237" i="11"/>
  <c r="K237" i="11"/>
  <c r="M237" i="11"/>
  <c r="J237" i="11"/>
  <c r="M239" i="28"/>
  <c r="S239" i="28"/>
  <c r="R239" i="28"/>
  <c r="L239" i="28"/>
  <c r="U238" i="28"/>
  <c r="F238" i="11" s="1"/>
  <c r="O238" i="28"/>
  <c r="N238" i="28"/>
  <c r="T238" i="28"/>
  <c r="E238" i="11" s="1"/>
  <c r="Q238" i="28"/>
  <c r="B238" i="11" s="1"/>
  <c r="K238" i="28"/>
  <c r="I237" i="11"/>
  <c r="L240" i="41" l="1"/>
  <c r="R240" i="41"/>
  <c r="M240" i="41"/>
  <c r="S240" i="41"/>
  <c r="N239" i="41"/>
  <c r="T239" i="41"/>
  <c r="C239" i="11"/>
  <c r="P240" i="41"/>
  <c r="V240" i="41"/>
  <c r="Q240" i="41"/>
  <c r="K240" i="41"/>
  <c r="O239" i="41"/>
  <c r="U239" i="41"/>
  <c r="D239" i="11"/>
  <c r="P239" i="28"/>
  <c r="V239" i="28"/>
  <c r="G239" i="11" s="1"/>
  <c r="Q239" i="28"/>
  <c r="B239" i="11" s="1"/>
  <c r="K239" i="28"/>
  <c r="O239" i="28"/>
  <c r="U239" i="28"/>
  <c r="F239" i="11" s="1"/>
  <c r="M238" i="11"/>
  <c r="I238" i="11"/>
  <c r="K238" i="11"/>
  <c r="H238" i="11"/>
  <c r="L238" i="11"/>
  <c r="J238" i="11"/>
  <c r="S240" i="28"/>
  <c r="D240" i="11" s="1"/>
  <c r="M240" i="28"/>
  <c r="R240" i="28"/>
  <c r="C240" i="11" s="1"/>
  <c r="L240" i="28"/>
  <c r="N239" i="28"/>
  <c r="T239" i="28"/>
  <c r="E239" i="11" s="1"/>
  <c r="U240" i="41" l="1"/>
  <c r="O240" i="41"/>
  <c r="P241" i="41"/>
  <c r="V241" i="41"/>
  <c r="Q241" i="41"/>
  <c r="K241" i="41"/>
  <c r="M241" i="41"/>
  <c r="S241" i="41"/>
  <c r="T240" i="41"/>
  <c r="N240" i="41"/>
  <c r="L241" i="41"/>
  <c r="R241" i="41"/>
  <c r="T240" i="28"/>
  <c r="E240" i="11" s="1"/>
  <c r="N240" i="28"/>
  <c r="R241" i="28"/>
  <c r="L241" i="28"/>
  <c r="Q240" i="28"/>
  <c r="B240" i="11" s="1"/>
  <c r="K240" i="28"/>
  <c r="M239" i="11"/>
  <c r="I239" i="11"/>
  <c r="L239" i="11"/>
  <c r="K239" i="11"/>
  <c r="J239" i="11"/>
  <c r="H239" i="11"/>
  <c r="M241" i="28"/>
  <c r="S241" i="28"/>
  <c r="U240" i="28"/>
  <c r="F240" i="11" s="1"/>
  <c r="O240" i="28"/>
  <c r="P240" i="28"/>
  <c r="V240" i="28"/>
  <c r="G240" i="11" s="1"/>
  <c r="C241" i="11" l="1"/>
  <c r="R242" i="41"/>
  <c r="L242" i="41"/>
  <c r="M242" i="41"/>
  <c r="S242" i="41"/>
  <c r="V242" i="41"/>
  <c r="P242" i="41"/>
  <c r="D241" i="11"/>
  <c r="T241" i="41"/>
  <c r="N241" i="41"/>
  <c r="Q242" i="41"/>
  <c r="K242" i="41"/>
  <c r="O241" i="41"/>
  <c r="U241" i="41"/>
  <c r="K241" i="28"/>
  <c r="Q241" i="28"/>
  <c r="B241" i="11" s="1"/>
  <c r="N241" i="28"/>
  <c r="T241" i="28"/>
  <c r="P241" i="28"/>
  <c r="V241" i="28"/>
  <c r="G241" i="11" s="1"/>
  <c r="S242" i="28"/>
  <c r="D242" i="11" s="1"/>
  <c r="M242" i="28"/>
  <c r="O241" i="28"/>
  <c r="U241" i="28"/>
  <c r="F241" i="11" s="1"/>
  <c r="R242" i="28"/>
  <c r="C242" i="11" s="1"/>
  <c r="L242" i="28"/>
  <c r="M240" i="11"/>
  <c r="L240" i="11"/>
  <c r="I240" i="11"/>
  <c r="K240" i="11"/>
  <c r="J240" i="11"/>
  <c r="H240" i="11"/>
  <c r="P243" i="41" l="1"/>
  <c r="V243" i="41"/>
  <c r="L243" i="41"/>
  <c r="R243" i="41"/>
  <c r="Q243" i="41"/>
  <c r="K243" i="41"/>
  <c r="M243" i="41"/>
  <c r="S243" i="41"/>
  <c r="E241" i="11"/>
  <c r="I241" i="11" s="1"/>
  <c r="T242" i="41"/>
  <c r="N242" i="41"/>
  <c r="O242" i="41"/>
  <c r="U242" i="41"/>
  <c r="M241" i="11"/>
  <c r="J241" i="11"/>
  <c r="L241" i="11"/>
  <c r="O242" i="28"/>
  <c r="U242" i="28"/>
  <c r="F242" i="11" s="1"/>
  <c r="P242" i="28"/>
  <c r="V242" i="28"/>
  <c r="G242" i="11" s="1"/>
  <c r="K242" i="28"/>
  <c r="Q242" i="28"/>
  <c r="B242" i="11" s="1"/>
  <c r="L243" i="28"/>
  <c r="R243" i="28"/>
  <c r="C243" i="11" s="1"/>
  <c r="S243" i="28"/>
  <c r="D243" i="11" s="1"/>
  <c r="M243" i="28"/>
  <c r="T242" i="28"/>
  <c r="E242" i="11" s="1"/>
  <c r="N242" i="28"/>
  <c r="K241" i="11" l="1"/>
  <c r="U243" i="41"/>
  <c r="O243" i="41"/>
  <c r="T243" i="41"/>
  <c r="N243" i="41"/>
  <c r="M244" i="41"/>
  <c r="S244" i="41"/>
  <c r="R244" i="41"/>
  <c r="L244" i="41"/>
  <c r="H241" i="11"/>
  <c r="K244" i="41"/>
  <c r="Q244" i="41"/>
  <c r="P244" i="41"/>
  <c r="V244" i="41"/>
  <c r="T243" i="28"/>
  <c r="E243" i="11" s="1"/>
  <c r="N243" i="28"/>
  <c r="K242" i="11"/>
  <c r="I242" i="11"/>
  <c r="H242" i="11"/>
  <c r="M242" i="11"/>
  <c r="L242" i="11"/>
  <c r="J242" i="11"/>
  <c r="L244" i="28"/>
  <c r="R244" i="28"/>
  <c r="C244" i="11" s="1"/>
  <c r="P243" i="28"/>
  <c r="V243" i="28"/>
  <c r="G243" i="11" s="1"/>
  <c r="S244" i="28"/>
  <c r="D244" i="11" s="1"/>
  <c r="M244" i="28"/>
  <c r="K243" i="28"/>
  <c r="Q243" i="28"/>
  <c r="B243" i="11" s="1"/>
  <c r="U243" i="28"/>
  <c r="F243" i="11" s="1"/>
  <c r="O243" i="28"/>
  <c r="Q245" i="41" l="1"/>
  <c r="K245" i="41"/>
  <c r="U244" i="41"/>
  <c r="O244" i="41"/>
  <c r="M245" i="41"/>
  <c r="S245" i="41"/>
  <c r="P245" i="41"/>
  <c r="V245" i="41"/>
  <c r="L245" i="41"/>
  <c r="R245" i="41"/>
  <c r="N244" i="41"/>
  <c r="T244" i="41"/>
  <c r="J243" i="11"/>
  <c r="U244" i="28"/>
  <c r="O244" i="28"/>
  <c r="S245" i="28"/>
  <c r="D245" i="11" s="1"/>
  <c r="M245" i="28"/>
  <c r="N244" i="28"/>
  <c r="T244" i="28"/>
  <c r="E244" i="11" s="1"/>
  <c r="R245" i="28"/>
  <c r="C245" i="11" s="1"/>
  <c r="L245" i="28"/>
  <c r="M243" i="11"/>
  <c r="L243" i="11"/>
  <c r="H243" i="11"/>
  <c r="K243" i="11"/>
  <c r="I243" i="11"/>
  <c r="K244" i="28"/>
  <c r="Q244" i="28"/>
  <c r="B244" i="11" s="1"/>
  <c r="V244" i="28"/>
  <c r="G244" i="11" s="1"/>
  <c r="P244" i="28"/>
  <c r="O245" i="41" l="1"/>
  <c r="U245" i="41"/>
  <c r="N245" i="41"/>
  <c r="T245" i="41"/>
  <c r="P246" i="41"/>
  <c r="V246" i="41"/>
  <c r="F244" i="11"/>
  <c r="M244" i="11" s="1"/>
  <c r="Q246" i="41"/>
  <c r="K246" i="41"/>
  <c r="R246" i="41"/>
  <c r="L246" i="41"/>
  <c r="S246" i="41"/>
  <c r="M246" i="41"/>
  <c r="U245" i="28"/>
  <c r="F245" i="11" s="1"/>
  <c r="O245" i="28"/>
  <c r="K245" i="28"/>
  <c r="Q245" i="28"/>
  <c r="B245" i="11" s="1"/>
  <c r="P245" i="28"/>
  <c r="V245" i="28"/>
  <c r="G245" i="11" s="1"/>
  <c r="T245" i="28"/>
  <c r="E245" i="11" s="1"/>
  <c r="N245" i="28"/>
  <c r="L246" i="28"/>
  <c r="R246" i="28"/>
  <c r="C246" i="11" s="1"/>
  <c r="M246" i="28"/>
  <c r="S246" i="28"/>
  <c r="D246" i="11" s="1"/>
  <c r="L247" i="41" l="1"/>
  <c r="R247" i="41"/>
  <c r="J244" i="11"/>
  <c r="N246" i="41"/>
  <c r="T246" i="41"/>
  <c r="L244" i="11"/>
  <c r="K244" i="11"/>
  <c r="I244" i="11"/>
  <c r="H244" i="11"/>
  <c r="M247" i="41"/>
  <c r="S247" i="41"/>
  <c r="Q247" i="41"/>
  <c r="K247" i="41"/>
  <c r="P247" i="41"/>
  <c r="V247" i="41"/>
  <c r="U246" i="41"/>
  <c r="O246" i="41"/>
  <c r="K246" i="28"/>
  <c r="Q246" i="28"/>
  <c r="B246" i="11" s="1"/>
  <c r="L247" i="28"/>
  <c r="R247" i="28"/>
  <c r="C247" i="11" s="1"/>
  <c r="V246" i="28"/>
  <c r="G246" i="11" s="1"/>
  <c r="P246" i="28"/>
  <c r="O246" i="28"/>
  <c r="U246" i="28"/>
  <c r="N246" i="28"/>
  <c r="T246" i="28"/>
  <c r="E246" i="11" s="1"/>
  <c r="S247" i="28"/>
  <c r="D247" i="11" s="1"/>
  <c r="M247" i="28"/>
  <c r="I245" i="11"/>
  <c r="J245" i="11"/>
  <c r="M245" i="11"/>
  <c r="L245" i="11"/>
  <c r="H245" i="11"/>
  <c r="K245" i="11"/>
  <c r="T247" i="41" l="1"/>
  <c r="N247" i="41"/>
  <c r="P248" i="41"/>
  <c r="V248" i="41"/>
  <c r="M248" i="41"/>
  <c r="S248" i="41"/>
  <c r="F246" i="11"/>
  <c r="H246" i="11" s="1"/>
  <c r="U247" i="41"/>
  <c r="O247" i="41"/>
  <c r="Q248" i="41"/>
  <c r="K248" i="41"/>
  <c r="L248" i="41"/>
  <c r="R248" i="41"/>
  <c r="V247" i="28"/>
  <c r="G247" i="11" s="1"/>
  <c r="P247" i="28"/>
  <c r="Q247" i="28"/>
  <c r="B247" i="11" s="1"/>
  <c r="K247" i="28"/>
  <c r="S248" i="28"/>
  <c r="D248" i="11" s="1"/>
  <c r="M248" i="28"/>
  <c r="U247" i="28"/>
  <c r="O247" i="28"/>
  <c r="R248" i="28"/>
  <c r="C248" i="11" s="1"/>
  <c r="L248" i="28"/>
  <c r="I246" i="11"/>
  <c r="K246" i="11"/>
  <c r="M246" i="11"/>
  <c r="L246" i="11"/>
  <c r="T247" i="28"/>
  <c r="E247" i="11" s="1"/>
  <c r="N247" i="28"/>
  <c r="L249" i="41" l="1"/>
  <c r="R249" i="41"/>
  <c r="Q249" i="41"/>
  <c r="K249" i="41"/>
  <c r="P249" i="41"/>
  <c r="V249" i="41"/>
  <c r="J246" i="11"/>
  <c r="T248" i="41"/>
  <c r="N248" i="41"/>
  <c r="F247" i="11"/>
  <c r="U248" i="41"/>
  <c r="O248" i="41"/>
  <c r="M249" i="41"/>
  <c r="S249" i="41"/>
  <c r="L249" i="28"/>
  <c r="R249" i="28"/>
  <c r="C249" i="11" s="1"/>
  <c r="S249" i="28"/>
  <c r="D249" i="11" s="1"/>
  <c r="M249" i="28"/>
  <c r="P248" i="28"/>
  <c r="V248" i="28"/>
  <c r="G248" i="11" s="1"/>
  <c r="T248" i="28"/>
  <c r="N248" i="28"/>
  <c r="U248" i="28"/>
  <c r="F248" i="11" s="1"/>
  <c r="O248" i="28"/>
  <c r="Q248" i="28"/>
  <c r="B248" i="11" s="1"/>
  <c r="K248" i="28"/>
  <c r="K247" i="11"/>
  <c r="J247" i="11"/>
  <c r="I247" i="11"/>
  <c r="H247" i="11"/>
  <c r="M247" i="11"/>
  <c r="L247" i="11"/>
  <c r="O249" i="41" l="1"/>
  <c r="U249" i="41"/>
  <c r="K250" i="41"/>
  <c r="Q250" i="41"/>
  <c r="E248" i="11"/>
  <c r="H248" i="11" s="1"/>
  <c r="S250" i="41"/>
  <c r="M250" i="41"/>
  <c r="N249" i="41"/>
  <c r="T249" i="41"/>
  <c r="P250" i="41"/>
  <c r="V250" i="41"/>
  <c r="L250" i="41"/>
  <c r="R250" i="41"/>
  <c r="O249" i="28"/>
  <c r="U249" i="28"/>
  <c r="F249" i="11" s="1"/>
  <c r="K249" i="28"/>
  <c r="Q249" i="28"/>
  <c r="B249" i="11" s="1"/>
  <c r="P249" i="28"/>
  <c r="V249" i="28"/>
  <c r="G249" i="11" s="1"/>
  <c r="R250" i="28"/>
  <c r="C250" i="11" s="1"/>
  <c r="L250" i="28"/>
  <c r="M248" i="11"/>
  <c r="L248" i="11"/>
  <c r="J248" i="11"/>
  <c r="I248" i="11"/>
  <c r="K248" i="11"/>
  <c r="N249" i="28"/>
  <c r="T249" i="28"/>
  <c r="E249" i="11" s="1"/>
  <c r="M250" i="28"/>
  <c r="S250" i="28"/>
  <c r="D250" i="11" s="1"/>
  <c r="L251" i="41" l="1"/>
  <c r="R251" i="41"/>
  <c r="T250" i="41"/>
  <c r="N250" i="41"/>
  <c r="M251" i="41"/>
  <c r="S251" i="41"/>
  <c r="Q251" i="41"/>
  <c r="K251" i="41"/>
  <c r="P251" i="41"/>
  <c r="V251" i="41"/>
  <c r="U250" i="41"/>
  <c r="O250" i="41"/>
  <c r="V250" i="28"/>
  <c r="G250" i="11" s="1"/>
  <c r="P250" i="28"/>
  <c r="O250" i="28"/>
  <c r="U250" i="28"/>
  <c r="S251" i="28"/>
  <c r="D251" i="11" s="1"/>
  <c r="M251" i="28"/>
  <c r="R251" i="28"/>
  <c r="C251" i="11" s="1"/>
  <c r="L251" i="28"/>
  <c r="K249" i="11"/>
  <c r="I249" i="11"/>
  <c r="H249" i="11"/>
  <c r="J249" i="11"/>
  <c r="L249" i="11"/>
  <c r="M249" i="11"/>
  <c r="Q250" i="28"/>
  <c r="B250" i="11" s="1"/>
  <c r="K250" i="28"/>
  <c r="N250" i="28"/>
  <c r="T250" i="28"/>
  <c r="F250" i="11" l="1"/>
  <c r="U251" i="41"/>
  <c r="O251" i="41"/>
  <c r="Q252" i="41"/>
  <c r="K252" i="41"/>
  <c r="T251" i="41"/>
  <c r="N251" i="41"/>
  <c r="E250" i="11"/>
  <c r="L250" i="11" s="1"/>
  <c r="P252" i="41"/>
  <c r="V252" i="41"/>
  <c r="M252" i="41"/>
  <c r="S252" i="41"/>
  <c r="R252" i="41"/>
  <c r="L252" i="41"/>
  <c r="Q251" i="28"/>
  <c r="B251" i="11" s="1"/>
  <c r="K251" i="28"/>
  <c r="L252" i="28"/>
  <c r="R252" i="28"/>
  <c r="C252" i="11" s="1"/>
  <c r="T251" i="28"/>
  <c r="E251" i="11" s="1"/>
  <c r="N251" i="28"/>
  <c r="O251" i="28"/>
  <c r="U251" i="28"/>
  <c r="F251" i="11" s="1"/>
  <c r="M252" i="28"/>
  <c r="S252" i="28"/>
  <c r="V251" i="28"/>
  <c r="G251" i="11" s="1"/>
  <c r="P251" i="28"/>
  <c r="K250" i="11" l="1"/>
  <c r="H250" i="11"/>
  <c r="S253" i="41"/>
  <c r="M253" i="41"/>
  <c r="N252" i="41"/>
  <c r="T252" i="41"/>
  <c r="U252" i="41"/>
  <c r="O252" i="41"/>
  <c r="I250" i="11"/>
  <c r="L253" i="41"/>
  <c r="R253" i="41"/>
  <c r="M250" i="11"/>
  <c r="J250" i="11"/>
  <c r="D252" i="11"/>
  <c r="P253" i="41"/>
  <c r="V253" i="41"/>
  <c r="Q253" i="41"/>
  <c r="K253" i="41"/>
  <c r="U252" i="28"/>
  <c r="F252" i="11" s="1"/>
  <c r="O252" i="28"/>
  <c r="T252" i="28"/>
  <c r="E252" i="11" s="1"/>
  <c r="N252" i="28"/>
  <c r="J251" i="11"/>
  <c r="M251" i="11"/>
  <c r="H251" i="11"/>
  <c r="I251" i="11"/>
  <c r="L251" i="11"/>
  <c r="K251" i="11"/>
  <c r="M253" i="28"/>
  <c r="S253" i="28"/>
  <c r="D253" i="11" s="1"/>
  <c r="L253" i="28"/>
  <c r="R253" i="28"/>
  <c r="C253" i="11" s="1"/>
  <c r="V252" i="28"/>
  <c r="G252" i="11" s="1"/>
  <c r="P252" i="28"/>
  <c r="K252" i="28"/>
  <c r="Q252" i="28"/>
  <c r="B252" i="11" s="1"/>
  <c r="U253" i="41" l="1"/>
  <c r="O253" i="41"/>
  <c r="M254" i="41"/>
  <c r="S254" i="41"/>
  <c r="V254" i="41"/>
  <c r="P254" i="41"/>
  <c r="Q254" i="41"/>
  <c r="K254" i="41"/>
  <c r="L254" i="41"/>
  <c r="R254" i="41"/>
  <c r="T253" i="41"/>
  <c r="N253" i="41"/>
  <c r="H252" i="11"/>
  <c r="I252" i="11"/>
  <c r="K252" i="11"/>
  <c r="J252" i="11"/>
  <c r="M252" i="11"/>
  <c r="L252" i="11"/>
  <c r="Q253" i="28"/>
  <c r="B253" i="11" s="1"/>
  <c r="K253" i="28"/>
  <c r="L254" i="28"/>
  <c r="R254" i="28"/>
  <c r="C254" i="11" s="1"/>
  <c r="P253" i="28"/>
  <c r="V253" i="28"/>
  <c r="G253" i="11" s="1"/>
  <c r="T253" i="28"/>
  <c r="E253" i="11" s="1"/>
  <c r="N253" i="28"/>
  <c r="S254" i="28"/>
  <c r="M254" i="28"/>
  <c r="U253" i="28"/>
  <c r="F253" i="11" s="1"/>
  <c r="O253" i="28"/>
  <c r="T254" i="41" l="1"/>
  <c r="N254" i="41"/>
  <c r="D254" i="11"/>
  <c r="S255" i="41"/>
  <c r="M255" i="41"/>
  <c r="Q255" i="41"/>
  <c r="K255" i="41"/>
  <c r="P255" i="41"/>
  <c r="V255" i="41"/>
  <c r="U254" i="41"/>
  <c r="O254" i="41"/>
  <c r="R255" i="41"/>
  <c r="L255" i="41"/>
  <c r="S255" i="28"/>
  <c r="D255" i="11" s="1"/>
  <c r="M255" i="28"/>
  <c r="K254" i="28"/>
  <c r="Q254" i="28"/>
  <c r="B254" i="11" s="1"/>
  <c r="V254" i="28"/>
  <c r="G254" i="11" s="1"/>
  <c r="P254" i="28"/>
  <c r="M253" i="11"/>
  <c r="I253" i="11"/>
  <c r="K253" i="11"/>
  <c r="H253" i="11"/>
  <c r="L253" i="11"/>
  <c r="J253" i="11"/>
  <c r="U254" i="28"/>
  <c r="F254" i="11" s="1"/>
  <c r="O254" i="28"/>
  <c r="T254" i="28"/>
  <c r="E254" i="11" s="1"/>
  <c r="N254" i="28"/>
  <c r="L255" i="28"/>
  <c r="R255" i="28"/>
  <c r="C255" i="11" s="1"/>
  <c r="U255" i="41" l="1"/>
  <c r="O255" i="41"/>
  <c r="Q256" i="41"/>
  <c r="K256" i="41"/>
  <c r="V256" i="41"/>
  <c r="P256" i="41"/>
  <c r="N255" i="41"/>
  <c r="T255" i="41"/>
  <c r="L256" i="41"/>
  <c r="R256" i="41"/>
  <c r="S256" i="41"/>
  <c r="M256" i="41"/>
  <c r="V255" i="28"/>
  <c r="G255" i="11" s="1"/>
  <c r="P255" i="28"/>
  <c r="S256" i="28"/>
  <c r="D256" i="11" s="1"/>
  <c r="M256" i="28"/>
  <c r="R256" i="28"/>
  <c r="C256" i="11" s="1"/>
  <c r="L256" i="28"/>
  <c r="J254" i="11"/>
  <c r="H254" i="11"/>
  <c r="I254" i="11"/>
  <c r="L254" i="11"/>
  <c r="K254" i="11"/>
  <c r="M254" i="11"/>
  <c r="O255" i="28"/>
  <c r="U255" i="28"/>
  <c r="F255" i="11" s="1"/>
  <c r="T255" i="28"/>
  <c r="E255" i="11" s="1"/>
  <c r="N255" i="28"/>
  <c r="K255" i="28"/>
  <c r="Q255" i="28"/>
  <c r="B255" i="11" s="1"/>
  <c r="S257" i="41" l="1"/>
  <c r="M257" i="41"/>
  <c r="Q257" i="41"/>
  <c r="K257" i="41"/>
  <c r="V257" i="41"/>
  <c r="P257" i="41"/>
  <c r="U256" i="41"/>
  <c r="O256" i="41"/>
  <c r="T256" i="41"/>
  <c r="N256" i="41"/>
  <c r="R257" i="41"/>
  <c r="L257" i="41"/>
  <c r="R257" i="28"/>
  <c r="C257" i="11" s="1"/>
  <c r="L257" i="28"/>
  <c r="P256" i="28"/>
  <c r="V256" i="28"/>
  <c r="G256" i="11" s="1"/>
  <c r="K256" i="28"/>
  <c r="Q256" i="28"/>
  <c r="B256" i="11" s="1"/>
  <c r="O256" i="28"/>
  <c r="U256" i="28"/>
  <c r="F256" i="11" s="1"/>
  <c r="T256" i="28"/>
  <c r="E256" i="11" s="1"/>
  <c r="N256" i="28"/>
  <c r="S257" i="28"/>
  <c r="D257" i="11" s="1"/>
  <c r="M257" i="28"/>
  <c r="K255" i="11"/>
  <c r="J255" i="11"/>
  <c r="H255" i="11"/>
  <c r="I255" i="11"/>
  <c r="M255" i="11"/>
  <c r="L255" i="11"/>
  <c r="R258" i="41" l="1"/>
  <c r="L258" i="41"/>
  <c r="U257" i="41"/>
  <c r="O257" i="41"/>
  <c r="Q258" i="41"/>
  <c r="K258" i="41"/>
  <c r="T257" i="41"/>
  <c r="N257" i="41"/>
  <c r="V258" i="41"/>
  <c r="P258" i="41"/>
  <c r="S258" i="41"/>
  <c r="M258" i="41"/>
  <c r="J256" i="11"/>
  <c r="M258" i="28"/>
  <c r="S258" i="28"/>
  <c r="D258" i="11" s="1"/>
  <c r="Q257" i="28"/>
  <c r="B257" i="11" s="1"/>
  <c r="K257" i="28"/>
  <c r="U257" i="28"/>
  <c r="O257" i="28"/>
  <c r="P257" i="28"/>
  <c r="V257" i="28"/>
  <c r="G257" i="11" s="1"/>
  <c r="T257" i="28"/>
  <c r="N257" i="28"/>
  <c r="I256" i="11"/>
  <c r="L256" i="11"/>
  <c r="K256" i="11"/>
  <c r="M256" i="11"/>
  <c r="H256" i="11"/>
  <c r="L258" i="28"/>
  <c r="R258" i="28"/>
  <c r="C258" i="11" s="1"/>
  <c r="M259" i="41" l="1"/>
  <c r="S259" i="41"/>
  <c r="N258" i="41"/>
  <c r="T258" i="41"/>
  <c r="U258" i="41"/>
  <c r="O258" i="41"/>
  <c r="E257" i="11"/>
  <c r="I257" i="11" s="1"/>
  <c r="F257" i="11"/>
  <c r="P259" i="41"/>
  <c r="V259" i="41"/>
  <c r="Q259" i="41"/>
  <c r="K259" i="41"/>
  <c r="R259" i="41"/>
  <c r="L259" i="41"/>
  <c r="T258" i="28"/>
  <c r="E258" i="11" s="1"/>
  <c r="N258" i="28"/>
  <c r="U258" i="28"/>
  <c r="F258" i="11" s="1"/>
  <c r="O258" i="28"/>
  <c r="S259" i="28"/>
  <c r="D259" i="11" s="1"/>
  <c r="M259" i="28"/>
  <c r="L259" i="28"/>
  <c r="R259" i="28"/>
  <c r="C259" i="11" s="1"/>
  <c r="Q258" i="28"/>
  <c r="B258" i="11" s="1"/>
  <c r="K258" i="28"/>
  <c r="V258" i="28"/>
  <c r="G258" i="11" s="1"/>
  <c r="P258" i="28"/>
  <c r="M257" i="11"/>
  <c r="K257" i="11"/>
  <c r="H257" i="11" l="1"/>
  <c r="J257" i="11"/>
  <c r="Q260" i="41"/>
  <c r="K260" i="41"/>
  <c r="R260" i="41"/>
  <c r="L260" i="41"/>
  <c r="U259" i="41"/>
  <c r="O259" i="41"/>
  <c r="T259" i="41"/>
  <c r="N259" i="41"/>
  <c r="L257" i="11"/>
  <c r="V260" i="41"/>
  <c r="P260" i="41"/>
  <c r="S260" i="41"/>
  <c r="M260" i="41"/>
  <c r="K259" i="28"/>
  <c r="Q259" i="28"/>
  <c r="B259" i="11" s="1"/>
  <c r="M260" i="28"/>
  <c r="S260" i="28"/>
  <c r="D260" i="11" s="1"/>
  <c r="T259" i="28"/>
  <c r="E259" i="11" s="1"/>
  <c r="N259" i="28"/>
  <c r="L258" i="11"/>
  <c r="K258" i="11"/>
  <c r="I258" i="11"/>
  <c r="H258" i="11"/>
  <c r="M258" i="11"/>
  <c r="J258" i="11"/>
  <c r="V259" i="28"/>
  <c r="G259" i="11" s="1"/>
  <c r="P259" i="28"/>
  <c r="O259" i="28"/>
  <c r="U259" i="28"/>
  <c r="F259" i="11" s="1"/>
  <c r="R260" i="28"/>
  <c r="C260" i="11" s="1"/>
  <c r="L260" i="28"/>
  <c r="U260" i="41" l="1"/>
  <c r="O260" i="41"/>
  <c r="M261" i="41"/>
  <c r="S261" i="41"/>
  <c r="K261" i="41"/>
  <c r="Q261" i="41"/>
  <c r="N260" i="41"/>
  <c r="T260" i="41"/>
  <c r="R261" i="41"/>
  <c r="L261" i="41"/>
  <c r="V261" i="41"/>
  <c r="P261" i="41"/>
  <c r="R261" i="28"/>
  <c r="C261" i="11" s="1"/>
  <c r="L261" i="28"/>
  <c r="P260" i="28"/>
  <c r="V260" i="28"/>
  <c r="G260" i="11" s="1"/>
  <c r="T260" i="28"/>
  <c r="E260" i="11" s="1"/>
  <c r="N260" i="28"/>
  <c r="L259" i="11"/>
  <c r="K260" i="28"/>
  <c r="Q260" i="28"/>
  <c r="B260" i="11" s="1"/>
  <c r="O260" i="28"/>
  <c r="U260" i="28"/>
  <c r="F260" i="11" s="1"/>
  <c r="S261" i="28"/>
  <c r="D261" i="11" s="1"/>
  <c r="M261" i="28"/>
  <c r="J259" i="11"/>
  <c r="K259" i="11"/>
  <c r="M259" i="11"/>
  <c r="I259" i="11"/>
  <c r="H259" i="11"/>
  <c r="T261" i="41" l="1"/>
  <c r="N261" i="41"/>
  <c r="M262" i="41"/>
  <c r="S262" i="41"/>
  <c r="P262" i="41"/>
  <c r="V262" i="41"/>
  <c r="R262" i="41"/>
  <c r="L262" i="41"/>
  <c r="O261" i="41"/>
  <c r="U261" i="41"/>
  <c r="K262" i="41"/>
  <c r="Q262" i="41"/>
  <c r="M262" i="28"/>
  <c r="S262" i="28"/>
  <c r="U261" i="28"/>
  <c r="F261" i="11" s="1"/>
  <c r="O261" i="28"/>
  <c r="T261" i="28"/>
  <c r="E261" i="11" s="1"/>
  <c r="N261" i="28"/>
  <c r="R262" i="28"/>
  <c r="C262" i="11" s="1"/>
  <c r="L262" i="28"/>
  <c r="J260" i="11"/>
  <c r="I260" i="11"/>
  <c r="K260" i="11"/>
  <c r="L260" i="11"/>
  <c r="H260" i="11"/>
  <c r="M260" i="11"/>
  <c r="Q261" i="28"/>
  <c r="B261" i="11" s="1"/>
  <c r="K261" i="28"/>
  <c r="P261" i="28"/>
  <c r="V261" i="28"/>
  <c r="G261" i="11" s="1"/>
  <c r="Q263" i="41" l="1"/>
  <c r="K263" i="41"/>
  <c r="S263" i="41"/>
  <c r="M263" i="41"/>
  <c r="D262" i="11"/>
  <c r="N262" i="41"/>
  <c r="T262" i="41"/>
  <c r="R263" i="41"/>
  <c r="L263" i="41"/>
  <c r="U262" i="41"/>
  <c r="O262" i="41"/>
  <c r="V263" i="41"/>
  <c r="P263" i="41"/>
  <c r="V262" i="28"/>
  <c r="G262" i="11" s="1"/>
  <c r="P262" i="28"/>
  <c r="S263" i="28"/>
  <c r="D263" i="11" s="1"/>
  <c r="M263" i="28"/>
  <c r="Q262" i="28"/>
  <c r="B262" i="11" s="1"/>
  <c r="K262" i="28"/>
  <c r="R263" i="28"/>
  <c r="C263" i="11" s="1"/>
  <c r="L263" i="28"/>
  <c r="U262" i="28"/>
  <c r="F262" i="11" s="1"/>
  <c r="O262" i="28"/>
  <c r="L261" i="11"/>
  <c r="K261" i="11"/>
  <c r="I261" i="11"/>
  <c r="J261" i="11"/>
  <c r="H261" i="11"/>
  <c r="M261" i="11"/>
  <c r="T262" i="28"/>
  <c r="E262" i="11" s="1"/>
  <c r="N262" i="28"/>
  <c r="M264" i="41" l="1"/>
  <c r="S264" i="41"/>
  <c r="U263" i="41"/>
  <c r="O263" i="41"/>
  <c r="N263" i="41"/>
  <c r="T263" i="41"/>
  <c r="Q264" i="41"/>
  <c r="K264" i="41"/>
  <c r="V264" i="41"/>
  <c r="P264" i="41"/>
  <c r="R264" i="41"/>
  <c r="L264" i="41"/>
  <c r="J262" i="11"/>
  <c r="K262" i="11"/>
  <c r="M262" i="11"/>
  <c r="L262" i="11"/>
  <c r="H262" i="11"/>
  <c r="I262" i="11"/>
  <c r="R264" i="28"/>
  <c r="C264" i="11" s="1"/>
  <c r="L264" i="28"/>
  <c r="M264" i="28"/>
  <c r="S264" i="28"/>
  <c r="D264" i="11" s="1"/>
  <c r="U263" i="28"/>
  <c r="F263" i="11" s="1"/>
  <c r="O263" i="28"/>
  <c r="K263" i="28"/>
  <c r="Q263" i="28"/>
  <c r="B263" i="11" s="1"/>
  <c r="V263" i="28"/>
  <c r="G263" i="11" s="1"/>
  <c r="P263" i="28"/>
  <c r="N263" i="28"/>
  <c r="T263" i="28"/>
  <c r="E263" i="11" s="1"/>
  <c r="V265" i="41" l="1"/>
  <c r="P265" i="41"/>
  <c r="R265" i="41"/>
  <c r="L265" i="41"/>
  <c r="Q265" i="41"/>
  <c r="K265" i="41"/>
  <c r="U264" i="41"/>
  <c r="O264" i="41"/>
  <c r="N264" i="41"/>
  <c r="T264" i="41"/>
  <c r="M265" i="41"/>
  <c r="S265" i="41"/>
  <c r="H263" i="11"/>
  <c r="J263" i="11"/>
  <c r="K263" i="11"/>
  <c r="I263" i="11"/>
  <c r="L263" i="11"/>
  <c r="M263" i="11"/>
  <c r="Q264" i="28"/>
  <c r="B264" i="11" s="1"/>
  <c r="K264" i="28"/>
  <c r="S265" i="28"/>
  <c r="M265" i="28"/>
  <c r="V264" i="28"/>
  <c r="G264" i="11" s="1"/>
  <c r="P264" i="28"/>
  <c r="U264" i="28"/>
  <c r="F264" i="11" s="1"/>
  <c r="O264" i="28"/>
  <c r="R265" i="28"/>
  <c r="C265" i="11" s="1"/>
  <c r="L265" i="28"/>
  <c r="N264" i="28"/>
  <c r="T264" i="28"/>
  <c r="E264" i="11" s="1"/>
  <c r="M266" i="41" l="1"/>
  <c r="S266" i="41"/>
  <c r="U265" i="41"/>
  <c r="O265" i="41"/>
  <c r="Q266" i="41"/>
  <c r="K266" i="41"/>
  <c r="V266" i="41"/>
  <c r="P266" i="41"/>
  <c r="L266" i="41"/>
  <c r="R266" i="41"/>
  <c r="D265" i="11"/>
  <c r="N265" i="41"/>
  <c r="T265" i="41"/>
  <c r="L264" i="11"/>
  <c r="K264" i="11"/>
  <c r="J264" i="11"/>
  <c r="H264" i="11"/>
  <c r="I264" i="11"/>
  <c r="U265" i="28"/>
  <c r="F265" i="11" s="1"/>
  <c r="O265" i="28"/>
  <c r="N265" i="28"/>
  <c r="T265" i="28"/>
  <c r="E265" i="11" s="1"/>
  <c r="M266" i="28"/>
  <c r="S266" i="28"/>
  <c r="D266" i="11" s="1"/>
  <c r="M264" i="11"/>
  <c r="R266" i="28"/>
  <c r="C266" i="11" s="1"/>
  <c r="L266" i="28"/>
  <c r="V265" i="28"/>
  <c r="G265" i="11" s="1"/>
  <c r="P265" i="28"/>
  <c r="Q265" i="28"/>
  <c r="B265" i="11" s="1"/>
  <c r="K265" i="28"/>
  <c r="V267" i="41" l="1"/>
  <c r="P267" i="41"/>
  <c r="Q267" i="41"/>
  <c r="K267" i="41"/>
  <c r="T266" i="41"/>
  <c r="N266" i="41"/>
  <c r="U266" i="41"/>
  <c r="O266" i="41"/>
  <c r="R267" i="41"/>
  <c r="L267" i="41"/>
  <c r="M267" i="41"/>
  <c r="S267" i="41"/>
  <c r="Q266" i="28"/>
  <c r="B266" i="11" s="1"/>
  <c r="K266" i="28"/>
  <c r="R267" i="28"/>
  <c r="C267" i="11" s="1"/>
  <c r="L267" i="28"/>
  <c r="V266" i="28"/>
  <c r="G266" i="11" s="1"/>
  <c r="P266" i="28"/>
  <c r="K265" i="11"/>
  <c r="J265" i="11"/>
  <c r="L265" i="11"/>
  <c r="M265" i="11"/>
  <c r="H265" i="11"/>
  <c r="N266" i="28"/>
  <c r="T266" i="28"/>
  <c r="E266" i="11" s="1"/>
  <c r="I265" i="11"/>
  <c r="U266" i="28"/>
  <c r="F266" i="11" s="1"/>
  <c r="O266" i="28"/>
  <c r="S267" i="28"/>
  <c r="D267" i="11" s="1"/>
  <c r="M267" i="28"/>
  <c r="U267" i="41" l="1"/>
  <c r="O267" i="41"/>
  <c r="Q268" i="41"/>
  <c r="K268" i="41"/>
  <c r="M268" i="41"/>
  <c r="S268" i="41"/>
  <c r="R268" i="41"/>
  <c r="L268" i="41"/>
  <c r="N267" i="41"/>
  <c r="T267" i="41"/>
  <c r="V268" i="41"/>
  <c r="P268" i="41"/>
  <c r="K266" i="11"/>
  <c r="M266" i="11"/>
  <c r="J266" i="11"/>
  <c r="I266" i="11"/>
  <c r="H266" i="11"/>
  <c r="L266" i="11"/>
  <c r="U267" i="28"/>
  <c r="F267" i="11" s="1"/>
  <c r="O267" i="28"/>
  <c r="N267" i="28"/>
  <c r="T267" i="28"/>
  <c r="E267" i="11" s="1"/>
  <c r="R268" i="28"/>
  <c r="C268" i="11" s="1"/>
  <c r="L268" i="28"/>
  <c r="M268" i="28"/>
  <c r="S268" i="28"/>
  <c r="D268" i="11" s="1"/>
  <c r="V267" i="28"/>
  <c r="G267" i="11" s="1"/>
  <c r="P267" i="28"/>
  <c r="Q267" i="28"/>
  <c r="B267" i="11" s="1"/>
  <c r="K267" i="28"/>
  <c r="V269" i="41" l="1"/>
  <c r="P269" i="41"/>
  <c r="R269" i="41"/>
  <c r="L269" i="41"/>
  <c r="Q269" i="41"/>
  <c r="K269" i="41"/>
  <c r="U268" i="41"/>
  <c r="O268" i="41"/>
  <c r="N268" i="41"/>
  <c r="T268" i="41"/>
  <c r="M269" i="41"/>
  <c r="S269" i="41"/>
  <c r="V268" i="28"/>
  <c r="G268" i="11" s="1"/>
  <c r="P268" i="28"/>
  <c r="U268" i="28"/>
  <c r="F268" i="11" s="1"/>
  <c r="O268" i="28"/>
  <c r="Q268" i="28"/>
  <c r="B268" i="11" s="1"/>
  <c r="K268" i="28"/>
  <c r="L267" i="11"/>
  <c r="J267" i="11"/>
  <c r="H267" i="11"/>
  <c r="K267" i="11"/>
  <c r="M267" i="11"/>
  <c r="I267" i="11"/>
  <c r="S269" i="28"/>
  <c r="D269" i="11" s="1"/>
  <c r="M269" i="28"/>
  <c r="N268" i="28"/>
  <c r="T268" i="28"/>
  <c r="E268" i="11" s="1"/>
  <c r="R269" i="28"/>
  <c r="C269" i="11" s="1"/>
  <c r="L269" i="28"/>
  <c r="U269" i="41" l="1"/>
  <c r="O269" i="41"/>
  <c r="R270" i="41"/>
  <c r="J107" i="12" s="1"/>
  <c r="P107" i="12" s="1"/>
  <c r="L270" i="41"/>
  <c r="M270" i="41"/>
  <c r="S270" i="41"/>
  <c r="K107" i="12" s="1"/>
  <c r="Q107" i="12" s="1"/>
  <c r="Q270" i="41"/>
  <c r="I107" i="12" s="1"/>
  <c r="O107" i="12" s="1"/>
  <c r="K270" i="41"/>
  <c r="V270" i="41"/>
  <c r="N107" i="12" s="1"/>
  <c r="T107" i="12" s="1"/>
  <c r="P270" i="41"/>
  <c r="N269" i="41"/>
  <c r="T269" i="41"/>
  <c r="L268" i="11"/>
  <c r="H268" i="11"/>
  <c r="K268" i="11"/>
  <c r="M268" i="11"/>
  <c r="J268" i="11"/>
  <c r="I268" i="11"/>
  <c r="U269" i="28"/>
  <c r="F269" i="11" s="1"/>
  <c r="O269" i="28"/>
  <c r="N269" i="28"/>
  <c r="T269" i="28"/>
  <c r="R270" i="28"/>
  <c r="L270" i="28"/>
  <c r="M270" i="28"/>
  <c r="S270" i="28"/>
  <c r="Q269" i="28"/>
  <c r="B269" i="11" s="1"/>
  <c r="K269" i="28"/>
  <c r="V269" i="28"/>
  <c r="G269" i="11" s="1"/>
  <c r="P269" i="28"/>
  <c r="T270" i="41" l="1"/>
  <c r="L107" i="12" s="1"/>
  <c r="R107" i="12" s="1"/>
  <c r="N270" i="41"/>
  <c r="E269" i="11"/>
  <c r="H269" i="11" s="1"/>
  <c r="U270" i="41"/>
  <c r="M107" i="12" s="1"/>
  <c r="S107" i="12" s="1"/>
  <c r="O270" i="41"/>
  <c r="V270" i="28"/>
  <c r="P270" i="28"/>
  <c r="K113" i="12"/>
  <c r="Q113" i="12" s="1"/>
  <c r="D270" i="11"/>
  <c r="K117" i="12" s="1"/>
  <c r="Q117" i="12" s="1"/>
  <c r="N270" i="28"/>
  <c r="T270" i="28"/>
  <c r="Q270" i="28"/>
  <c r="K270" i="28"/>
  <c r="U270" i="28"/>
  <c r="O270" i="28"/>
  <c r="K269" i="11"/>
  <c r="J113" i="12"/>
  <c r="P113" i="12" s="1"/>
  <c r="C270" i="11"/>
  <c r="J117" i="12" s="1"/>
  <c r="P117" i="12" s="1"/>
  <c r="M269" i="11" l="1"/>
  <c r="J269" i="11"/>
  <c r="L269" i="11"/>
  <c r="I269" i="11"/>
  <c r="M113" i="12"/>
  <c r="S113" i="12" s="1"/>
  <c r="F270" i="11"/>
  <c r="M117" i="12" s="1"/>
  <c r="S117" i="12" s="1"/>
  <c r="N113" i="12"/>
  <c r="T113" i="12" s="1"/>
  <c r="G270" i="11"/>
  <c r="N117" i="12" s="1"/>
  <c r="T117" i="12" s="1"/>
  <c r="I113" i="12"/>
  <c r="O113" i="12" s="1"/>
  <c r="B270" i="11"/>
  <c r="L113" i="12"/>
  <c r="R113" i="12" s="1"/>
  <c r="E270" i="11"/>
  <c r="L117" i="12" s="1"/>
  <c r="R117" i="12" s="1"/>
  <c r="M270" i="11" l="1"/>
  <c r="K270" i="11"/>
  <c r="J270" i="11"/>
  <c r="H270" i="11"/>
  <c r="I270" i="11"/>
  <c r="I117" i="12"/>
  <c r="O117" i="12" s="1"/>
  <c r="L270" i="11"/>
</calcChain>
</file>

<file path=xl/comments1.xml><?xml version="1.0" encoding="utf-8"?>
<comments xmlns="http://schemas.openxmlformats.org/spreadsheetml/2006/main">
  <authors>
    <author>Stephen Grindrod</author>
  </authors>
  <commentList>
    <comment ref="A1" authorId="0">
      <text>
        <r>
          <rPr>
            <b/>
            <sz val="9"/>
            <color indexed="81"/>
            <rFont val="Tahoma"/>
            <family val="2"/>
          </rPr>
          <t xml:space="preserve">Copsegrove Developments Ltd_x000D_
Survey Tool Error Model_x000D_
CUID: 3228_x000D_
Date: 05/06/2015 17:55:43_x000D_
</t>
        </r>
      </text>
    </comment>
    <comment ref="M3" authorId="0">
      <text>
        <r>
          <rPr>
            <b/>
            <sz val="9"/>
            <color indexed="81"/>
            <rFont val="Tahoma"/>
            <family val="2"/>
          </rPr>
          <t>Correlation Coefficient P1_x000D_
Correlate between Error Values in Same Survey Leg</t>
        </r>
      </text>
    </comment>
    <comment ref="N3" authorId="0">
      <text>
        <r>
          <rPr>
            <b/>
            <sz val="9"/>
            <color indexed="81"/>
            <rFont val="Tahoma"/>
            <family val="2"/>
          </rPr>
          <t>Correlation Coefficient P2_x000D_
Correlate between Error Values in Different Survey Legs in Same Well</t>
        </r>
      </text>
    </comment>
    <comment ref="O3" authorId="0">
      <text>
        <r>
          <rPr>
            <b/>
            <sz val="9"/>
            <color indexed="81"/>
            <rFont val="Tahoma"/>
            <family val="2"/>
          </rPr>
          <t>Correlation Coefficient P3_x000D_
Correlate between Error Values between Different Wells in the Same Field</t>
        </r>
      </text>
    </comment>
  </commentList>
</comments>
</file>

<file path=xl/sharedStrings.xml><?xml version="1.0" encoding="utf-8"?>
<sst xmlns="http://schemas.openxmlformats.org/spreadsheetml/2006/main" count="1291" uniqueCount="284">
  <si>
    <t>DRFR</t>
  </si>
  <si>
    <t>m</t>
  </si>
  <si>
    <t>DSFS</t>
  </si>
  <si>
    <t>-</t>
  </si>
  <si>
    <t>DSTG</t>
  </si>
  <si>
    <t>1/m</t>
  </si>
  <si>
    <t>m/s2</t>
  </si>
  <si>
    <t>ABZ</t>
  </si>
  <si>
    <t>ASZ</t>
  </si>
  <si>
    <t>nT</t>
  </si>
  <si>
    <t>MBZ</t>
  </si>
  <si>
    <t>MSZ</t>
  </si>
  <si>
    <t>DECG</t>
  </si>
  <si>
    <t>deg</t>
  </si>
  <si>
    <t>DBHG</t>
  </si>
  <si>
    <t>deg.nT</t>
  </si>
  <si>
    <t>SAG</t>
  </si>
  <si>
    <t>XYM1</t>
  </si>
  <si>
    <t>XYM2</t>
  </si>
  <si>
    <t>XYM3</t>
  </si>
  <si>
    <t>XYM4</t>
  </si>
  <si>
    <t>Magnitude</t>
  </si>
  <si>
    <t>Units</t>
  </si>
  <si>
    <t>Well</t>
  </si>
  <si>
    <t>Latitude (deg)</t>
  </si>
  <si>
    <t>G (m/s2)</t>
  </si>
  <si>
    <t>Btotal (nT)</t>
  </si>
  <si>
    <t>Dip (deg)</t>
  </si>
  <si>
    <t>Declination (deg)</t>
  </si>
  <si>
    <t>Convergence (deg)</t>
  </si>
  <si>
    <t>Azimuth Ref</t>
  </si>
  <si>
    <t>GRID</t>
  </si>
  <si>
    <t>TRUE</t>
  </si>
  <si>
    <t>Inc</t>
  </si>
  <si>
    <t>Az (°)</t>
  </si>
  <si>
    <r>
      <t>Inc (</t>
    </r>
    <r>
      <rPr>
        <b/>
        <sz val="11"/>
        <color theme="1"/>
        <rFont val="Symbol"/>
        <family val="1"/>
        <charset val="2"/>
      </rPr>
      <t>°</t>
    </r>
    <r>
      <rPr>
        <b/>
        <sz val="11"/>
        <color theme="1"/>
        <rFont val="Calibri"/>
        <family val="2"/>
      </rPr>
      <t>)</t>
    </r>
  </si>
  <si>
    <t>Toolface (°)</t>
  </si>
  <si>
    <t>Inc (rad)</t>
  </si>
  <si>
    <t>AzT (rad)</t>
  </si>
  <si>
    <t>AzG (rad)</t>
  </si>
  <si>
    <t>AzMag (rad)</t>
  </si>
  <si>
    <t>Tface (rad)</t>
  </si>
  <si>
    <t>Md</t>
  </si>
  <si>
    <t>N</t>
  </si>
  <si>
    <t>E</t>
  </si>
  <si>
    <t>V</t>
  </si>
  <si>
    <t>AzT</t>
  </si>
  <si>
    <t>Q</t>
  </si>
  <si>
    <t>dpde</t>
  </si>
  <si>
    <t>I</t>
  </si>
  <si>
    <t>A</t>
  </si>
  <si>
    <t>D</t>
  </si>
  <si>
    <t>e</t>
  </si>
  <si>
    <t>estar</t>
  </si>
  <si>
    <t>Covariance</t>
  </si>
  <si>
    <t>NN</t>
  </si>
  <si>
    <t>EE</t>
  </si>
  <si>
    <t>VV</t>
  </si>
  <si>
    <t>NE</t>
  </si>
  <si>
    <t>NV</t>
  </si>
  <si>
    <t>EV</t>
  </si>
  <si>
    <t>drk_dDepth</t>
  </si>
  <si>
    <t>drk_dInc</t>
  </si>
  <si>
    <t>drk_dAz</t>
  </si>
  <si>
    <t>Sigma e systematic</t>
  </si>
  <si>
    <t>drk+1_dInc</t>
  </si>
  <si>
    <t>drk+1dAz</t>
  </si>
  <si>
    <t>x</t>
  </si>
  <si>
    <t>drk+1dDepth</t>
  </si>
  <si>
    <t>Totals</t>
  </si>
  <si>
    <t>MD</t>
  </si>
  <si>
    <t>Source</t>
  </si>
  <si>
    <t>Copsegrove Diagnostic Values</t>
  </si>
  <si>
    <t>Calculated Values</t>
  </si>
  <si>
    <t>AzM</t>
  </si>
  <si>
    <t>R</t>
  </si>
  <si>
    <t>S</t>
  </si>
  <si>
    <t>AzG</t>
  </si>
  <si>
    <t>TVD</t>
  </si>
  <si>
    <t>[OWSG Prefix]</t>
  </si>
  <si>
    <t>OWSG Prefix:</t>
  </si>
  <si>
    <t>None</t>
  </si>
  <si>
    <t>No</t>
  </si>
  <si>
    <t>Code</t>
  </si>
  <si>
    <t>Term Description</t>
  </si>
  <si>
    <t>Wt.Fn.</t>
  </si>
  <si>
    <t>Wt.Fn. Source</t>
  </si>
  <si>
    <t>Type</t>
  </si>
  <si>
    <t>Prop.</t>
  </si>
  <si>
    <t>P1</t>
  </si>
  <si>
    <t>P2</t>
  </si>
  <si>
    <t>P3</t>
  </si>
  <si>
    <t>Wt.Fn. Comment</t>
  </si>
  <si>
    <t>Depth Formula</t>
  </si>
  <si>
    <t>Inclination Formula</t>
  </si>
  <si>
    <t>Azimuth Formula</t>
  </si>
  <si>
    <t>Singularity North Formula</t>
  </si>
  <si>
    <t>Singularity East Formula</t>
  </si>
  <si>
    <t>Singularity Vert. Formula</t>
  </si>
  <si>
    <t>Short Name:</t>
  </si>
  <si>
    <t>Depth: Depth Reference - Random</t>
  </si>
  <si>
    <t>DREF</t>
  </si>
  <si>
    <t>SPE 67616</t>
  </si>
  <si>
    <t>Depth</t>
  </si>
  <si>
    <t>Long Name:</t>
  </si>
  <si>
    <t>Depth: Depth Scale Factor - Systematic</t>
  </si>
  <si>
    <t>DSF</t>
  </si>
  <si>
    <t>Revision No:</t>
  </si>
  <si>
    <t>Depth: Depth Stretch - Global</t>
  </si>
  <si>
    <t>DST</t>
  </si>
  <si>
    <t>G</t>
  </si>
  <si>
    <t>MD * TVD</t>
  </si>
  <si>
    <t>Revision Date:</t>
  </si>
  <si>
    <t>Sensor</t>
  </si>
  <si>
    <t>Singularity when vertical</t>
  </si>
  <si>
    <t>Revision Comment:</t>
  </si>
  <si>
    <t>Source:</t>
  </si>
  <si>
    <t>MWD: Z-Accelerometer Bias</t>
  </si>
  <si>
    <t>SPE 67616 Table 1</t>
  </si>
  <si>
    <t>-Sin(Inc) / Gfield</t>
  </si>
  <si>
    <t>Tan(Dip) * Sin(Inc) * Sin(AzM) / Gfield</t>
  </si>
  <si>
    <t>Application:</t>
  </si>
  <si>
    <t>Tool Type:</t>
  </si>
  <si>
    <t>MWD</t>
  </si>
  <si>
    <t>Status:</t>
  </si>
  <si>
    <t>MWD: Z-Accelerometer Scale Factor</t>
  </si>
  <si>
    <t>-Sin(Inc) * Cos(Inc)</t>
  </si>
  <si>
    <t>Tan(Dip) * Sin(Inc) * Cos(Inc) * Sin(AzM)</t>
  </si>
  <si>
    <t>Checked:</t>
  </si>
  <si>
    <t>Approved:</t>
  </si>
  <si>
    <t>Notes:</t>
  </si>
  <si>
    <t>MWD: Z-Magnetometer Bias</t>
  </si>
  <si>
    <t>-Sin(Inc) * Sin(AzM) / (BField * Cos(Dip))</t>
  </si>
  <si>
    <t>Revision History:</t>
  </si>
  <si>
    <t>Replaces / Replaced By:</t>
  </si>
  <si>
    <t>Inclination Range Min:</t>
  </si>
  <si>
    <t>0 deg</t>
  </si>
  <si>
    <t>MWD: Z-Magnetometer Scale Factor</t>
  </si>
  <si>
    <t>-(Sin(Inc) * Cos(AzM) + Tan(Dip) * Cos(Inc)) * Sin(Inc) * Sin(AzM)</t>
  </si>
  <si>
    <t>Inclination Range Max:</t>
  </si>
  <si>
    <t>180 deg</t>
  </si>
  <si>
    <t>MWD: Declination - Global</t>
  </si>
  <si>
    <t>AZ</t>
  </si>
  <si>
    <t>AziRef</t>
  </si>
  <si>
    <t>Hor East/West Exclusion:</t>
  </si>
  <si>
    <t>MWD: BH-Dependent Declination - Global</t>
  </si>
  <si>
    <t>DBH</t>
  </si>
  <si>
    <t>1 / (BField * Cos(Dip))</t>
  </si>
  <si>
    <t>Range Comment:</t>
  </si>
  <si>
    <t>Mgntcs</t>
  </si>
  <si>
    <t>Tool Parameters</t>
  </si>
  <si>
    <t>MWD: Axial Interference - SinI.SinA</t>
  </si>
  <si>
    <t>Misalignment Alt:</t>
  </si>
  <si>
    <t>MWD: Sag</t>
  </si>
  <si>
    <t>Align</t>
  </si>
  <si>
    <t>Sin(Inc)</t>
  </si>
  <si>
    <t>Misalignment: XY Misalignment 1</t>
  </si>
  <si>
    <t>SPE 90408 Table 9 - Alt. 3</t>
  </si>
  <si>
    <t>Abs(Sin(Inc))</t>
  </si>
  <si>
    <t>Misalignment: XY Misalignment 2</t>
  </si>
  <si>
    <t>Misalignment: XY Misalignment 3</t>
  </si>
  <si>
    <t>Abs(Cos(Inc)) * Cos(AzT)</t>
  </si>
  <si>
    <t>-(Abs(Cos(Inc)) * Sin(AzT)) / Sin(Inc)</t>
  </si>
  <si>
    <t>Misalignment: XY Misalignment 4</t>
  </si>
  <si>
    <t>Abs(Cos(Inc)) * Sin(AzT)</t>
  </si>
  <si>
    <t>(Abs(Cos(Inc)) * Cos(AzT)) / Sin(Inc)</t>
  </si>
  <si>
    <t>Sigma e random</t>
  </si>
  <si>
    <t>Vertical Inc Limit (deg)</t>
  </si>
  <si>
    <t>Deltas</t>
  </si>
  <si>
    <t>WELLPATH Radians</t>
  </si>
  <si>
    <t>Convert to Radians</t>
  </si>
  <si>
    <t>INPUT WELLPATH</t>
  </si>
  <si>
    <t>Convert Magnitudes Degrees to Radians</t>
  </si>
  <si>
    <t>Versions are available for the three ISCWSA test wells.</t>
  </si>
  <si>
    <t>The calculations have been verified on these wells against diagnostic data provided by Steve Grindrod at Copsegrove Developments</t>
  </si>
  <si>
    <t>Readme</t>
  </si>
  <si>
    <t>This explanation sheet.</t>
  </si>
  <si>
    <t>Model</t>
  </si>
  <si>
    <t>The details of the error model, following the Copsegrove//OWSG format. Note that magnitudes on this page are converted as necessary and used throughout the remaining calculations. Equations on this page are not used, but have been explicitly typed into cells of the error source sheets.</t>
  </si>
  <si>
    <t>Wellpath</t>
  </si>
  <si>
    <t xml:space="preserve">Includes the wellpath at each survey station for evaluation. Also the basic reference data required for evaluation of the error model. </t>
  </si>
  <si>
    <t>Validation</t>
  </si>
  <si>
    <t xml:space="preserve">Compares covariance output from this sheet with the diagnostic data provided by Steve Grindrod at a selection of survey stations along the well path. </t>
  </si>
  <si>
    <t>TOTALS</t>
  </si>
  <si>
    <t>NEV axis covaraince values at each survey station. The covariance elements are clearly labelled in the header.</t>
  </si>
  <si>
    <t>drdp</t>
  </si>
  <si>
    <t>The partial derivative of wellbore position in the NEV system, wrt survey measurements, at each survey station. Following Williamson equations (A.4a) - (A.6)</t>
  </si>
  <si>
    <t>There then follows a separate worksheet for each error source in the model.</t>
  </si>
  <si>
    <t>First the weighting functions (dpde) are evaluated at each station. The components dDepthde, dIncde and dAzde are clearly labelled.</t>
  </si>
  <si>
    <t>Then the error vectors e (over both the preceeding and following well intervals) and e* (over the preceeding interval only) are evaluated in the NEV system.</t>
  </si>
  <si>
    <t xml:space="preserve">Then the covariance matrix for that error source is evaluated at each survey station. </t>
  </si>
  <si>
    <t>The covariance results for each source are summed in the TOTALS sheet.</t>
  </si>
  <si>
    <t>These follow the same format.</t>
  </si>
  <si>
    <t>Next the error vectors are summed, by a methodology depending on the propgoation mode.</t>
  </si>
  <si>
    <t>ISCWSA MWD Error Model Example Spreadsheet</t>
  </si>
  <si>
    <t xml:space="preserve">Andy McGregor </t>
  </si>
  <si>
    <t>andy.mcgregor@tech21.co.uk</t>
  </si>
  <si>
    <t>This spreadsheet sets out as an example, the calculations for the ISCWSA Error model.</t>
  </si>
  <si>
    <t>The various worksheets are as follows:</t>
  </si>
  <si>
    <t>ISCWSA#1</t>
  </si>
  <si>
    <t>Model:</t>
  </si>
  <si>
    <t>Well:</t>
  </si>
  <si>
    <t>ISCWSA MWD Rev4</t>
  </si>
  <si>
    <t>ISCWSA MWD (Fixed Rig) Rev4</t>
  </si>
  <si>
    <t>ABXY-TI1S</t>
  </si>
  <si>
    <t>MWD TF Ind: X and Y Accelerometer Bias</t>
  </si>
  <si>
    <t>ABXY-TI1</t>
  </si>
  <si>
    <t>SPE 63275 + Andy Brooks</t>
  </si>
  <si>
    <t>-Cos(Inc) / Gfield</t>
  </si>
  <si>
    <t>(Tan(Dip) * Cos(Inc) * Sin(AzM)) / Gfield</t>
  </si>
  <si>
    <t>DECR and DBHR terms added. AMIL reduced from 300 to 220 nT. XYM1, XYM2, XYM3, XYM4 increased from 0.06 to 0.1 deg. Same as OWSG MWD Rev.2</t>
  </si>
  <si>
    <t>ABXY-TI2S</t>
  </si>
  <si>
    <t>ABXY-TI2</t>
  </si>
  <si>
    <t>((Tan((pi / 2) - Inc)) - Tan(Dip) * Cos(AzM)) / Gfield</t>
  </si>
  <si>
    <t>-Sin(Az) / Gfield</t>
  </si>
  <si>
    <t>Cos(Az) / Gfield</t>
  </si>
  <si>
    <t>OWSG</t>
  </si>
  <si>
    <t>ASXY-TI1S</t>
  </si>
  <si>
    <t>MWD TF Ind: X and Y Accelerometer Scale Factor</t>
  </si>
  <si>
    <t>ASXY-TI1</t>
  </si>
  <si>
    <t>Sin(Inc) * Cos(Inc) / Sqr(2)</t>
  </si>
  <si>
    <t>(-Tan(Dip) * Sin(Inc) * Cos(Inc) * Sin(AzM)) / Sqr(2)</t>
  </si>
  <si>
    <t>ASXY-TI2S</t>
  </si>
  <si>
    <t>ASXY-TI2</t>
  </si>
  <si>
    <t>Sin(Inc) * Cos(Inc) / 2</t>
  </si>
  <si>
    <t>(-Tan(Dip) * Sin(Inc) * Cos(Inc) * Sin(AzM)) / 2</t>
  </si>
  <si>
    <t>Agreed</t>
  </si>
  <si>
    <t>ASXY-TI3S</t>
  </si>
  <si>
    <t>ASXY-TI3</t>
  </si>
  <si>
    <t>(Tan(Dip) * Sin(Inc) * Cos(AzM) - Cos(Inc)) / 2</t>
  </si>
  <si>
    <t>MBXY-TI1S</t>
  </si>
  <si>
    <t>MWD TF Ind: X and Y Magnetometer Bias</t>
  </si>
  <si>
    <t>MBXY-TI1</t>
  </si>
  <si>
    <t>-Cos(Inc) * Sin(AzM) / (BField * Cos(Dip))</t>
  </si>
  <si>
    <t>Same as OWSG MWD Rev.2</t>
  </si>
  <si>
    <t>MBXY-TI2S</t>
  </si>
  <si>
    <t>MBXY-TI2</t>
  </si>
  <si>
    <t>Cos(AzM) / (BField * Cos(Dip))</t>
  </si>
  <si>
    <t>ISCWSA MWD Rev 3 / OWSG_A001Mb_MWD</t>
  </si>
  <si>
    <t>MSXY-TI1S</t>
  </si>
  <si>
    <t>MWD TF Ind: X and Y Magnetometer Scale Factor</t>
  </si>
  <si>
    <t>MSXY-TI1</t>
  </si>
  <si>
    <t>Sin(Inc) * Sin(AzM) * (Tan(Dip) * Cos(Inc) + Sin(Inc) * Cos(AzM)) / Sqr(2)</t>
  </si>
  <si>
    <t>MSXY-TI2S</t>
  </si>
  <si>
    <t>MSXY-TI2</t>
  </si>
  <si>
    <t>Sin(AzM) * (Tan(Dip) * Sin(Inc) * Cos(Inc) - Cos(Inc) * Cos(Inc) * Cos(AzM) - Cos(AzM)) / 2</t>
  </si>
  <si>
    <t>MSXY-TI3S</t>
  </si>
  <si>
    <t>MSXY-TI3</t>
  </si>
  <si>
    <t>(Cos(Inc) * Cos(AzM) * Cos(AzM) - Cos(Inc) * Sin(AzM) * Sin(AzM) - Tan(Dip) * Sin(Inc) * Cos(AzM)) / 2</t>
  </si>
  <si>
    <t>DECR</t>
  </si>
  <si>
    <t>MWD: Declination - Random</t>
  </si>
  <si>
    <t>DBHR</t>
  </si>
  <si>
    <t>MWD: BH-Dependent Declination - Random</t>
  </si>
  <si>
    <t>AMIL</t>
  </si>
  <si>
    <t>Halliburton</t>
  </si>
  <si>
    <t>Sin(Inc) * Sin(AzM) / (BField * Cos(Dip))</t>
  </si>
  <si>
    <t>Tf</t>
  </si>
  <si>
    <t>K</t>
  </si>
  <si>
    <t>L</t>
  </si>
  <si>
    <t>M</t>
  </si>
  <si>
    <t>O</t>
  </si>
  <si>
    <t>P</t>
  </si>
  <si>
    <t>MWD Revision 4</t>
  </si>
  <si>
    <t>Depth Units</t>
  </si>
  <si>
    <t>ft</t>
  </si>
  <si>
    <t xml:space="preserve">MD </t>
  </si>
  <si>
    <t xml:space="preserve">TVD </t>
  </si>
  <si>
    <t>Feet to metres conversion</t>
  </si>
  <si>
    <t>HH</t>
  </si>
  <si>
    <t>LL</t>
  </si>
  <si>
    <t>AA</t>
  </si>
  <si>
    <t>HL</t>
  </si>
  <si>
    <t>HA</t>
  </si>
  <si>
    <t>LA</t>
  </si>
  <si>
    <t>NEV to HLA Direction Cosine Matrix</t>
  </si>
  <si>
    <t>The 3 x 3 drdsurvey matrix is evaluated at both the current survey station (k) and the following one (k+1).</t>
  </si>
  <si>
    <t>Revision: 1.1</t>
  </si>
  <si>
    <t>14/11/2016</t>
  </si>
  <si>
    <t>Depth units follow the setup page, covariance values are in m^2. Both NEV and HLA covariance values are given.  The necessary direction cosine matrix for the transformation is calculated in the trailing columns following Williamson (A-28)</t>
  </si>
  <si>
    <t>Throughout, the NEV axis is aligned with true north</t>
  </si>
  <si>
    <t>ISCWSA Test #1</t>
  </si>
  <si>
    <t>Revision 1.2</t>
  </si>
  <si>
    <t>Although an attempt has been made to ensure that the formulation is general, no assumptions should be made as to the validatity of the data on any other well paths or with any other error models</t>
  </si>
  <si>
    <t>Corrected depth azimuth wt. fns and added covariance graph</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</si>
</sst>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
    <numFmt numFmtId="165" formatCode="0.000000"/>
    <numFmt numFmtId="166" formatCode="0.000"/>
    <numFmt numFmtId="167" formatCode="0.00000"/>
  </numFmts>
  <fonts count="2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Symbol"/>
      <family val="1"/>
      <charset val="2"/>
    </font>
    <font>
      <b/>
      <sz val="11"/>
      <color theme="1"/>
      <name val="Calibri"/>
      <family val="2"/>
    </font>
    <font>
      <sz val="11"/>
      <name val="Calibri"/>
      <family val="2"/>
      <scheme val="minor"/>
    </font>
    <font>
      <b/>
      <i/>
      <sz val="11"/>
      <color theme="1"/>
      <name val="Calibri"/>
      <family val="2"/>
      <scheme val="minor"/>
    </font>
    <font>
      <b/>
      <sz val="8"/>
      <color theme="1"/>
      <name val="Calibri"/>
      <family val="2"/>
      <scheme val="minor"/>
    </font>
    <font>
      <sz val="8"/>
      <color theme="1"/>
      <name val="Calibri"/>
      <family val="2"/>
      <scheme val="minor"/>
    </font>
    <font>
      <b/>
      <sz val="9"/>
      <color indexed="81"/>
      <name val="Tahoma"/>
      <family val="2"/>
    </font>
    <font>
      <u/>
      <sz val="11"/>
      <color theme="10"/>
      <name val="Calibri"/>
      <family val="2"/>
      <scheme val="minor"/>
    </font>
    <font>
      <b/>
      <sz val="12"/>
      <color theme="1"/>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bgColor indexed="64"/>
      </patternFill>
    </fill>
    <fill>
      <patternFill patternType="solid">
        <fgColor theme="5" tint="0.79998168889431442"/>
        <bgColor indexed="64"/>
      </patternFill>
    </fill>
    <fill>
      <patternFill patternType="solid">
        <fgColor rgb="FFDDDDDD"/>
        <bgColor indexed="64"/>
      </patternFill>
    </fill>
    <fill>
      <patternFill patternType="solid">
        <fgColor rgb="FFEEEEEE"/>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indexed="40"/>
        <bgColor indexed="64"/>
      </patternFill>
    </fill>
    <fill>
      <patternFill patternType="solid">
        <fgColor indexed="41"/>
        <bgColor indexed="64"/>
      </patternFill>
    </fill>
    <fill>
      <patternFill patternType="solid">
        <fgColor indexed="43"/>
        <bgColor indexed="64"/>
      </patternFill>
    </fill>
    <fill>
      <patternFill patternType="solid">
        <fgColor indexed="42"/>
        <bgColor indexed="64"/>
      </patternFill>
    </fill>
    <fill>
      <patternFill patternType="solid">
        <fgColor theme="8" tint="0.79998168889431442"/>
        <bgColor indexed="64"/>
      </patternFill>
    </fill>
  </fills>
  <borders count="3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8"/>
      </bottom>
      <diagonal/>
    </border>
    <border>
      <left style="thin">
        <color indexed="64"/>
      </left>
      <right style="thin">
        <color indexed="64"/>
      </right>
      <top style="thin">
        <color indexed="64"/>
      </top>
      <bottom style="thin">
        <color indexed="64"/>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bottom/>
      <diagonal/>
    </border>
    <border>
      <left/>
      <right style="thin">
        <color indexed="64"/>
      </right>
      <top/>
      <bottom style="medium">
        <color rgb="FF000000"/>
      </bottom>
      <diagonal/>
    </border>
    <border>
      <left/>
      <right style="thin">
        <color indexed="64"/>
      </right>
      <top style="medium">
        <color rgb="FF000000"/>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22"/>
      </left>
      <right style="thin">
        <color indexed="64"/>
      </right>
      <top style="thin">
        <color indexed="22"/>
      </top>
      <bottom style="thin">
        <color indexed="22"/>
      </bottom>
      <diagonal/>
    </border>
    <border>
      <left/>
      <right style="thin">
        <color indexed="64"/>
      </right>
      <top/>
      <bottom style="thin">
        <color indexed="64"/>
      </bottom>
      <diagonal/>
    </border>
    <border>
      <left style="thin">
        <color indexed="8"/>
      </left>
      <right style="thin">
        <color indexed="22"/>
      </right>
      <top style="thin">
        <color indexed="8"/>
      </top>
      <bottom style="thin">
        <color indexed="22"/>
      </bottom>
      <diagonal/>
    </border>
    <border>
      <left style="thin">
        <color indexed="22"/>
      </left>
      <right style="thin">
        <color indexed="8"/>
      </right>
      <top style="thin">
        <color indexed="8"/>
      </top>
      <bottom style="thin">
        <color indexed="22"/>
      </bottom>
      <diagonal/>
    </border>
    <border>
      <left style="thin">
        <color indexed="8"/>
      </left>
      <right style="thin">
        <color indexed="22"/>
      </right>
      <top style="thin">
        <color auto="1"/>
      </top>
      <bottom style="thin">
        <color indexed="22"/>
      </bottom>
      <diagonal/>
    </border>
    <border>
      <left style="thin">
        <color indexed="22"/>
      </left>
      <right style="thin">
        <color indexed="22"/>
      </right>
      <top style="thin">
        <color auto="1"/>
      </top>
      <bottom style="thin">
        <color indexed="22"/>
      </bottom>
      <diagonal/>
    </border>
    <border>
      <left style="thin">
        <color indexed="22"/>
      </left>
      <right style="thin">
        <color indexed="8"/>
      </right>
      <top style="thin">
        <color auto="1"/>
      </top>
      <bottom style="thin">
        <color indexed="22"/>
      </bottom>
      <diagonal/>
    </border>
    <border>
      <left style="thin">
        <color indexed="8"/>
      </left>
      <right style="thin">
        <color indexed="22"/>
      </right>
      <top style="thin">
        <color indexed="22"/>
      </top>
      <bottom style="thin">
        <color indexed="22"/>
      </bottom>
      <diagonal/>
    </border>
    <border>
      <left style="thin">
        <color indexed="22"/>
      </left>
      <right style="thin">
        <color indexed="8"/>
      </right>
      <top style="thin">
        <color indexed="22"/>
      </top>
      <bottom style="thin">
        <color indexed="22"/>
      </bottom>
      <diagonal/>
    </border>
    <border>
      <left style="thin">
        <color indexed="8"/>
      </left>
      <right style="thin">
        <color indexed="22"/>
      </right>
      <top style="thin">
        <color indexed="22"/>
      </top>
      <bottom style="thin">
        <color indexed="8"/>
      </bottom>
      <diagonal/>
    </border>
    <border>
      <left style="thin">
        <color indexed="22"/>
      </left>
      <right style="thin">
        <color indexed="8"/>
      </right>
      <top style="thin">
        <color indexed="22"/>
      </top>
      <bottom style="thin">
        <color indexed="8"/>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applyNumberFormat="0" applyFill="0" applyBorder="0" applyAlignment="0" applyProtection="0"/>
  </cellStyleXfs>
  <cellXfs count="128">
    <xf numFmtId="0" fontId="0" fillId="0" borderId="0" xfId="0"/>
    <xf numFmtId="0" fontId="0" fillId="0" borderId="0" xfId="0" applyAlignment="1">
      <alignment horizontal="center"/>
    </xf>
    <xf numFmtId="0" fontId="0" fillId="34" borderId="12" xfId="0" applyFill="1" applyBorder="1"/>
    <xf numFmtId="0" fontId="0" fillId="34" borderId="12" xfId="0" applyFill="1" applyBorder="1" applyAlignment="1">
      <alignment horizontal="right"/>
    </xf>
    <xf numFmtId="0" fontId="0" fillId="0" borderId="0" xfId="0" applyFont="1"/>
    <xf numFmtId="0" fontId="16" fillId="35" borderId="14" xfId="0" applyFont="1" applyFill="1" applyBorder="1" applyAlignment="1">
      <alignment horizontal="center" vertical="top" wrapText="1"/>
    </xf>
    <xf numFmtId="0" fontId="16" fillId="35" borderId="13" xfId="0" applyFont="1" applyFill="1" applyBorder="1" applyAlignment="1">
      <alignment horizontal="center" vertical="top" wrapText="1"/>
    </xf>
    <xf numFmtId="0" fontId="16" fillId="35" borderId="19" xfId="0" applyFont="1" applyFill="1" applyBorder="1" applyAlignment="1">
      <alignment horizontal="center" vertical="top" wrapText="1"/>
    </xf>
    <xf numFmtId="0" fontId="17" fillId="0" borderId="0" xfId="0" quotePrefix="1" applyFont="1" applyAlignment="1">
      <alignment horizontal="right"/>
    </xf>
    <xf numFmtId="0" fontId="0" fillId="36" borderId="20" xfId="0" applyFont="1" applyFill="1" applyBorder="1" applyAlignment="1">
      <alignment horizontal="center" wrapText="1"/>
    </xf>
    <xf numFmtId="0" fontId="0" fillId="0" borderId="0" xfId="0"/>
    <xf numFmtId="0" fontId="17" fillId="0" borderId="0" xfId="0" applyFont="1" applyAlignment="1">
      <alignment horizontal="right"/>
    </xf>
    <xf numFmtId="0" fontId="0" fillId="0" borderId="0" xfId="0" applyAlignment="1">
      <alignment horizontal="left"/>
    </xf>
    <xf numFmtId="0" fontId="16" fillId="39" borderId="12" xfId="0" applyFont="1" applyFill="1" applyBorder="1" applyAlignment="1">
      <alignment horizontal="center"/>
    </xf>
    <xf numFmtId="0" fontId="16" fillId="39" borderId="12" xfId="0" applyFont="1" applyFill="1" applyBorder="1" applyAlignment="1">
      <alignment horizontal="center"/>
    </xf>
    <xf numFmtId="0" fontId="0" fillId="37" borderId="0" xfId="0" applyFill="1" applyAlignment="1">
      <alignment horizontal="center"/>
    </xf>
    <xf numFmtId="0" fontId="16" fillId="38" borderId="12" xfId="0" applyFont="1" applyFill="1" applyBorder="1" applyAlignment="1">
      <alignment horizontal="center" vertical="top" wrapText="1"/>
    </xf>
    <xf numFmtId="164" fontId="0" fillId="0" borderId="0" xfId="0" applyNumberFormat="1" applyAlignment="1">
      <alignment horizontal="center"/>
    </xf>
    <xf numFmtId="164" fontId="0" fillId="40" borderId="0" xfId="0" applyNumberFormat="1" applyFill="1" applyAlignment="1">
      <alignment horizontal="center"/>
    </xf>
    <xf numFmtId="164" fontId="0" fillId="34" borderId="0" xfId="0" applyNumberFormat="1" applyFill="1" applyAlignment="1">
      <alignment horizontal="center"/>
    </xf>
    <xf numFmtId="164" fontId="0" fillId="41" borderId="0" xfId="0" applyNumberFormat="1" applyFill="1" applyAlignment="1">
      <alignment horizontal="center"/>
    </xf>
    <xf numFmtId="164" fontId="0" fillId="42" borderId="0" xfId="0" applyNumberFormat="1" applyFill="1" applyAlignment="1">
      <alignment horizontal="center"/>
    </xf>
    <xf numFmtId="164" fontId="0" fillId="43" borderId="0" xfId="0" applyNumberFormat="1" applyFill="1" applyAlignment="1">
      <alignment horizontal="center"/>
    </xf>
    <xf numFmtId="164" fontId="16" fillId="39" borderId="12" xfId="0" applyNumberFormat="1" applyFont="1" applyFill="1" applyBorder="1" applyAlignment="1">
      <alignment horizontal="center"/>
    </xf>
    <xf numFmtId="165" fontId="0" fillId="0" borderId="0" xfId="0" applyNumberFormat="1"/>
    <xf numFmtId="0" fontId="16" fillId="0" borderId="0" xfId="0" applyFont="1"/>
    <xf numFmtId="0" fontId="0" fillId="39" borderId="0" xfId="0" applyFill="1" applyAlignment="1">
      <alignment horizontal="center"/>
    </xf>
    <xf numFmtId="164" fontId="16" fillId="43" borderId="12" xfId="0" applyNumberFormat="1" applyFont="1" applyFill="1" applyBorder="1" applyAlignment="1">
      <alignment horizontal="center"/>
    </xf>
    <xf numFmtId="164" fontId="16" fillId="41" borderId="12" xfId="0" applyNumberFormat="1" applyFont="1" applyFill="1" applyBorder="1" applyAlignment="1">
      <alignment horizontal="center"/>
    </xf>
    <xf numFmtId="164" fontId="16" fillId="40" borderId="12" xfId="0" applyNumberFormat="1" applyFont="1" applyFill="1" applyBorder="1" applyAlignment="1">
      <alignment horizontal="center"/>
    </xf>
    <xf numFmtId="164" fontId="16" fillId="42" borderId="12" xfId="0" applyNumberFormat="1" applyFont="1" applyFill="1" applyBorder="1" applyAlignment="1">
      <alignment horizontal="center"/>
    </xf>
    <xf numFmtId="164" fontId="16" fillId="34" borderId="12" xfId="0" applyNumberFormat="1" applyFont="1" applyFill="1" applyBorder="1" applyAlignment="1">
      <alignment horizontal="center"/>
    </xf>
    <xf numFmtId="164" fontId="20" fillId="40" borderId="0" xfId="0" applyNumberFormat="1" applyFont="1" applyFill="1" applyAlignment="1">
      <alignment horizontal="center"/>
    </xf>
    <xf numFmtId="164" fontId="20" fillId="43" borderId="0" xfId="0" applyNumberFormat="1" applyFont="1" applyFill="1" applyAlignment="1">
      <alignment horizontal="center"/>
    </xf>
    <xf numFmtId="164" fontId="20" fillId="42" borderId="0" xfId="0" applyNumberFormat="1" applyFont="1" applyFill="1" applyAlignment="1">
      <alignment horizontal="center"/>
    </xf>
    <xf numFmtId="164" fontId="20" fillId="34" borderId="0" xfId="0" applyNumberFormat="1" applyFont="1" applyFill="1" applyAlignment="1">
      <alignment horizontal="center"/>
    </xf>
    <xf numFmtId="0" fontId="20" fillId="0" borderId="0" xfId="0" applyFont="1" applyFill="1"/>
    <xf numFmtId="0" fontId="0" fillId="33" borderId="23" xfId="0" applyFont="1" applyFill="1" applyBorder="1" applyAlignment="1">
      <alignment horizontal="center"/>
    </xf>
    <xf numFmtId="0" fontId="21" fillId="33" borderId="23" xfId="0" applyFont="1" applyFill="1" applyBorder="1" applyAlignment="1">
      <alignment horizontal="center" wrapText="1"/>
    </xf>
    <xf numFmtId="0" fontId="16" fillId="34" borderId="20" xfId="0" applyFont="1" applyFill="1" applyBorder="1" applyAlignment="1">
      <alignment horizontal="center"/>
    </xf>
    <xf numFmtId="0" fontId="16" fillId="41" borderId="0" xfId="0" applyFont="1" applyFill="1" applyAlignment="1">
      <alignment horizontal="center"/>
    </xf>
    <xf numFmtId="164" fontId="16" fillId="42" borderId="0" xfId="0" applyNumberFormat="1" applyFont="1" applyFill="1" applyAlignment="1">
      <alignment horizontal="center"/>
    </xf>
    <xf numFmtId="164" fontId="16" fillId="34" borderId="0" xfId="0" applyNumberFormat="1" applyFont="1" applyFill="1" applyAlignment="1">
      <alignment horizontal="center"/>
    </xf>
    <xf numFmtId="0" fontId="0" fillId="41" borderId="0" xfId="0" applyFill="1" applyAlignment="1">
      <alignment horizontal="center"/>
    </xf>
    <xf numFmtId="0" fontId="22" fillId="44" borderId="0" xfId="0" applyFont="1" applyFill="1"/>
    <xf numFmtId="0" fontId="22" fillId="44" borderId="0" xfId="0" applyFont="1" applyFill="1" applyAlignment="1">
      <alignment horizontal="left"/>
    </xf>
    <xf numFmtId="0" fontId="23" fillId="0" borderId="0" xfId="0" applyFont="1"/>
    <xf numFmtId="0" fontId="23" fillId="0" borderId="0" xfId="0" applyFont="1" applyAlignment="1">
      <alignment horizontal="center"/>
    </xf>
    <xf numFmtId="0" fontId="23" fillId="0" borderId="0" xfId="0" applyFont="1" applyAlignment="1">
      <alignment horizontal="left"/>
    </xf>
    <xf numFmtId="0" fontId="23" fillId="45" borderId="25" xfId="0" applyFont="1" applyFill="1" applyBorder="1"/>
    <xf numFmtId="0" fontId="23" fillId="46" borderId="26" xfId="0" applyFont="1" applyFill="1" applyBorder="1" applyAlignment="1">
      <alignment horizontal="left"/>
    </xf>
    <xf numFmtId="0" fontId="22" fillId="47" borderId="27" xfId="0" applyFont="1" applyFill="1" applyBorder="1" applyAlignment="1">
      <alignment horizontal="center"/>
    </xf>
    <xf numFmtId="0" fontId="22" fillId="47" borderId="28" xfId="0" applyFont="1" applyFill="1" applyBorder="1"/>
    <xf numFmtId="0" fontId="22" fillId="47" borderId="28" xfId="0" applyFont="1" applyFill="1" applyBorder="1" applyAlignment="1">
      <alignment horizontal="center"/>
    </xf>
    <xf numFmtId="0" fontId="22" fillId="47" borderId="28" xfId="0" applyFont="1" applyFill="1" applyBorder="1" applyAlignment="1">
      <alignment horizontal="left"/>
    </xf>
    <xf numFmtId="0" fontId="22" fillId="47" borderId="29" xfId="0" applyFont="1" applyFill="1" applyBorder="1" applyAlignment="1">
      <alignment horizontal="left"/>
    </xf>
    <xf numFmtId="0" fontId="23" fillId="45" borderId="30" xfId="0" applyFont="1" applyFill="1" applyBorder="1"/>
    <xf numFmtId="0" fontId="23" fillId="46" borderId="31" xfId="0" applyFont="1" applyFill="1" applyBorder="1" applyAlignment="1">
      <alignment horizontal="left"/>
    </xf>
    <xf numFmtId="0" fontId="23" fillId="33" borderId="30" xfId="0" applyFont="1" applyFill="1" applyBorder="1" applyAlignment="1">
      <alignment horizontal="center"/>
    </xf>
    <xf numFmtId="0" fontId="23" fillId="33" borderId="10" xfId="0" applyFont="1" applyFill="1" applyBorder="1"/>
    <xf numFmtId="0" fontId="23" fillId="33" borderId="10" xfId="0" applyFont="1" applyFill="1" applyBorder="1" applyAlignment="1">
      <alignment horizontal="center"/>
    </xf>
    <xf numFmtId="0" fontId="23" fillId="33" borderId="10" xfId="0" applyFont="1" applyFill="1" applyBorder="1" applyAlignment="1">
      <alignment horizontal="left"/>
    </xf>
    <xf numFmtId="0" fontId="23" fillId="46" borderId="10" xfId="0" applyFont="1" applyFill="1" applyBorder="1" applyAlignment="1">
      <alignment horizontal="left"/>
    </xf>
    <xf numFmtId="15" fontId="23" fillId="46" borderId="31" xfId="0" applyNumberFormat="1" applyFont="1" applyFill="1" applyBorder="1" applyAlignment="1">
      <alignment horizontal="left"/>
    </xf>
    <xf numFmtId="0" fontId="22" fillId="45" borderId="30" xfId="0" applyFont="1" applyFill="1" applyBorder="1"/>
    <xf numFmtId="0" fontId="22" fillId="45" borderId="32" xfId="0" applyFont="1" applyFill="1" applyBorder="1"/>
    <xf numFmtId="0" fontId="23" fillId="46" borderId="33" xfId="0" applyFont="1" applyFill="1" applyBorder="1" applyAlignment="1">
      <alignment horizontal="left"/>
    </xf>
    <xf numFmtId="0" fontId="23" fillId="33" borderId="32" xfId="0" applyFont="1" applyFill="1" applyBorder="1" applyAlignment="1">
      <alignment horizontal="center"/>
    </xf>
    <xf numFmtId="0" fontId="23" fillId="33" borderId="11" xfId="0" applyFont="1" applyFill="1" applyBorder="1"/>
    <xf numFmtId="0" fontId="23" fillId="33" borderId="11" xfId="0" applyFont="1" applyFill="1" applyBorder="1" applyAlignment="1">
      <alignment horizontal="center"/>
    </xf>
    <xf numFmtId="0" fontId="23" fillId="33" borderId="11" xfId="0" applyFont="1" applyFill="1" applyBorder="1" applyAlignment="1">
      <alignment horizontal="left"/>
    </xf>
    <xf numFmtId="0" fontId="23" fillId="46" borderId="11" xfId="0" applyFont="1" applyFill="1" applyBorder="1" applyAlignment="1">
      <alignment horizontal="left"/>
    </xf>
    <xf numFmtId="1" fontId="16" fillId="43" borderId="12" xfId="0" applyNumberFormat="1" applyFont="1" applyFill="1" applyBorder="1" applyAlignment="1">
      <alignment horizontal="center"/>
    </xf>
    <xf numFmtId="1" fontId="0" fillId="43" borderId="0" xfId="0" applyNumberFormat="1" applyFill="1" applyAlignment="1">
      <alignment horizontal="center"/>
    </xf>
    <xf numFmtId="164" fontId="0" fillId="0" borderId="0" xfId="0" applyNumberFormat="1"/>
    <xf numFmtId="166" fontId="0" fillId="0" borderId="0" xfId="0" applyNumberFormat="1" applyAlignment="1">
      <alignment horizontal="center"/>
    </xf>
    <xf numFmtId="166" fontId="0" fillId="34" borderId="12" xfId="0" applyNumberFormat="1" applyFill="1" applyBorder="1" applyAlignment="1">
      <alignment horizontal="center"/>
    </xf>
    <xf numFmtId="0" fontId="16" fillId="34" borderId="12" xfId="0" applyFont="1" applyFill="1" applyBorder="1"/>
    <xf numFmtId="0" fontId="16" fillId="34" borderId="12" xfId="0" applyFont="1" applyFill="1" applyBorder="1" applyAlignment="1">
      <alignment horizontal="right"/>
    </xf>
    <xf numFmtId="167" fontId="0" fillId="33" borderId="23" xfId="0" applyNumberFormat="1" applyFont="1" applyFill="1" applyBorder="1" applyAlignment="1">
      <alignment horizontal="center"/>
    </xf>
    <xf numFmtId="166" fontId="16" fillId="34" borderId="12" xfId="0" applyNumberFormat="1" applyFont="1" applyFill="1" applyBorder="1" applyAlignment="1">
      <alignment horizontal="center" wrapText="1"/>
    </xf>
    <xf numFmtId="0" fontId="25" fillId="0" borderId="0" xfId="42"/>
    <xf numFmtId="0" fontId="26" fillId="0" borderId="0" xfId="0" applyFont="1"/>
    <xf numFmtId="14" fontId="0" fillId="0" borderId="0" xfId="0" applyNumberFormat="1"/>
    <xf numFmtId="0" fontId="25" fillId="0" borderId="0" xfId="42" applyAlignment="1">
      <alignment horizontal="left"/>
    </xf>
    <xf numFmtId="0" fontId="26" fillId="0" borderId="0" xfId="0" applyFont="1" applyAlignment="1">
      <alignment horizontal="center"/>
    </xf>
    <xf numFmtId="164" fontId="0" fillId="34" borderId="0" xfId="0" applyNumberFormat="1" applyFont="1" applyFill="1" applyAlignment="1">
      <alignment horizontal="center"/>
    </xf>
    <xf numFmtId="164" fontId="16" fillId="41" borderId="12" xfId="0" applyNumberFormat="1" applyFont="1" applyFill="1" applyBorder="1" applyAlignment="1">
      <alignment horizontal="center"/>
    </xf>
    <xf numFmtId="2" fontId="16" fillId="34" borderId="0" xfId="0" applyNumberFormat="1" applyFont="1" applyFill="1" applyAlignment="1">
      <alignment horizontal="center"/>
    </xf>
    <xf numFmtId="0" fontId="0" fillId="34" borderId="37" xfId="0" applyFill="1" applyBorder="1"/>
    <xf numFmtId="164" fontId="16" fillId="41" borderId="12" xfId="0" applyNumberFormat="1" applyFont="1" applyFill="1" applyBorder="1" applyAlignment="1">
      <alignment horizontal="center"/>
    </xf>
    <xf numFmtId="164" fontId="16" fillId="34" borderId="12" xfId="0" applyNumberFormat="1" applyFont="1" applyFill="1" applyBorder="1" applyAlignment="1">
      <alignment horizontal="center"/>
    </xf>
    <xf numFmtId="164" fontId="16" fillId="39" borderId="12" xfId="0" applyNumberFormat="1" applyFont="1" applyFill="1" applyBorder="1" applyAlignment="1">
      <alignment horizontal="center"/>
    </xf>
    <xf numFmtId="164" fontId="16" fillId="48" borderId="12" xfId="0" applyNumberFormat="1" applyFont="1" applyFill="1" applyBorder="1" applyAlignment="1">
      <alignment horizontal="center"/>
    </xf>
    <xf numFmtId="164" fontId="0" fillId="48" borderId="0" xfId="0" applyNumberFormat="1" applyFill="1" applyAlignment="1">
      <alignment horizontal="center"/>
    </xf>
    <xf numFmtId="0" fontId="0" fillId="48" borderId="0" xfId="0" applyFill="1"/>
    <xf numFmtId="0" fontId="26" fillId="0" borderId="0" xfId="0" applyFont="1" applyAlignment="1">
      <alignment horizontal="right"/>
    </xf>
    <xf numFmtId="0" fontId="0" fillId="36" borderId="17" xfId="0" applyFont="1" applyFill="1" applyBorder="1" applyAlignment="1">
      <alignment horizontal="center" wrapText="1"/>
    </xf>
    <xf numFmtId="0" fontId="0" fillId="36" borderId="0" xfId="0" applyFont="1" applyFill="1" applyBorder="1" applyAlignment="1">
      <alignment horizontal="center" wrapText="1"/>
    </xf>
    <xf numFmtId="0" fontId="0" fillId="36" borderId="15" xfId="0" applyFont="1" applyFill="1" applyBorder="1" applyAlignment="1">
      <alignment horizontal="center" wrapText="1"/>
    </xf>
    <xf numFmtId="0" fontId="0" fillId="36" borderId="16" xfId="0" applyFont="1" applyFill="1" applyBorder="1" applyAlignment="1">
      <alignment horizontal="center" wrapText="1"/>
    </xf>
    <xf numFmtId="0" fontId="16" fillId="34" borderId="0" xfId="0" applyFont="1" applyFill="1" applyAlignment="1">
      <alignment horizontal="center"/>
    </xf>
    <xf numFmtId="164" fontId="0" fillId="0" borderId="0" xfId="0" applyNumberFormat="1" applyFill="1" applyAlignment="1">
      <alignment horizontal="center"/>
    </xf>
    <xf numFmtId="0" fontId="0" fillId="0" borderId="0" xfId="0" applyFill="1"/>
    <xf numFmtId="0" fontId="23" fillId="0" borderId="10" xfId="0" applyFont="1" applyFill="1" applyBorder="1" applyAlignment="1">
      <alignment horizontal="left"/>
    </xf>
    <xf numFmtId="164" fontId="16" fillId="43" borderId="12" xfId="0" applyNumberFormat="1" applyFont="1" applyFill="1" applyBorder="1" applyAlignment="1">
      <alignment horizontal="center"/>
    </xf>
    <xf numFmtId="164" fontId="16" fillId="41" borderId="12" xfId="0" applyNumberFormat="1" applyFont="1" applyFill="1" applyBorder="1" applyAlignment="1">
      <alignment horizontal="center"/>
    </xf>
    <xf numFmtId="164" fontId="16" fillId="40" borderId="12" xfId="0" applyNumberFormat="1" applyFont="1" applyFill="1" applyBorder="1" applyAlignment="1">
      <alignment horizontal="center"/>
    </xf>
    <xf numFmtId="164" fontId="16" fillId="42" borderId="12" xfId="0" applyNumberFormat="1" applyFont="1" applyFill="1" applyBorder="1" applyAlignment="1">
      <alignment horizontal="center"/>
    </xf>
    <xf numFmtId="164" fontId="16" fillId="34" borderId="12" xfId="0" applyNumberFormat="1" applyFont="1" applyFill="1" applyBorder="1" applyAlignment="1">
      <alignment horizontal="center"/>
    </xf>
    <xf numFmtId="164" fontId="16" fillId="48" borderId="21" xfId="0" applyNumberFormat="1" applyFont="1" applyFill="1" applyBorder="1" applyAlignment="1">
      <alignment horizontal="center"/>
    </xf>
    <xf numFmtId="164" fontId="16" fillId="48" borderId="22" xfId="0" applyNumberFormat="1" applyFont="1" applyFill="1" applyBorder="1" applyAlignment="1">
      <alignment horizontal="center"/>
    </xf>
    <xf numFmtId="164" fontId="16" fillId="39" borderId="12" xfId="0" applyNumberFormat="1" applyFont="1" applyFill="1" applyBorder="1" applyAlignment="1">
      <alignment horizontal="center"/>
    </xf>
    <xf numFmtId="164" fontId="16" fillId="39" borderId="21" xfId="0" applyNumberFormat="1" applyFont="1" applyFill="1" applyBorder="1" applyAlignment="1">
      <alignment horizontal="center"/>
    </xf>
    <xf numFmtId="164" fontId="16" fillId="39" borderId="22" xfId="0" applyNumberFormat="1" applyFont="1" applyFill="1" applyBorder="1" applyAlignment="1">
      <alignment horizontal="center"/>
    </xf>
    <xf numFmtId="164" fontId="16" fillId="39" borderId="24" xfId="0" applyNumberFormat="1" applyFont="1" applyFill="1" applyBorder="1" applyAlignment="1">
      <alignment horizontal="center"/>
    </xf>
    <xf numFmtId="0" fontId="16" fillId="39" borderId="21" xfId="0" applyFont="1" applyFill="1" applyBorder="1" applyAlignment="1">
      <alignment horizontal="center"/>
    </xf>
    <xf numFmtId="0" fontId="16" fillId="39" borderId="22" xfId="0" applyFont="1" applyFill="1" applyBorder="1" applyAlignment="1">
      <alignment horizontal="center"/>
    </xf>
    <xf numFmtId="0" fontId="16" fillId="35" borderId="15" xfId="0" applyFont="1" applyFill="1" applyBorder="1" applyAlignment="1">
      <alignment horizontal="center" vertical="top" wrapText="1"/>
    </xf>
    <xf numFmtId="0" fontId="16" fillId="35" borderId="16" xfId="0" applyFont="1" applyFill="1" applyBorder="1" applyAlignment="1">
      <alignment horizontal="center" vertical="top" wrapText="1"/>
    </xf>
    <xf numFmtId="0" fontId="16" fillId="35" borderId="18" xfId="0" applyFont="1" applyFill="1" applyBorder="1" applyAlignment="1">
      <alignment horizontal="center" vertical="top" wrapText="1"/>
    </xf>
    <xf numFmtId="0" fontId="0" fillId="38" borderId="12" xfId="0" applyFill="1" applyBorder="1" applyAlignment="1">
      <alignment horizontal="center"/>
    </xf>
    <xf numFmtId="164" fontId="16" fillId="34" borderId="0" xfId="0" applyNumberFormat="1" applyFont="1" applyFill="1" applyAlignment="1">
      <alignment horizontal="center"/>
    </xf>
    <xf numFmtId="164" fontId="16" fillId="42" borderId="0" xfId="0" applyNumberFormat="1" applyFont="1" applyFill="1" applyAlignment="1">
      <alignment horizontal="center"/>
    </xf>
    <xf numFmtId="0" fontId="16" fillId="41" borderId="0" xfId="0" applyFont="1" applyFill="1" applyAlignment="1">
      <alignment horizontal="center"/>
    </xf>
    <xf numFmtId="164" fontId="16" fillId="42" borderId="34" xfId="0" applyNumberFormat="1" applyFont="1" applyFill="1" applyBorder="1" applyAlignment="1">
      <alignment horizontal="center"/>
    </xf>
    <xf numFmtId="164" fontId="16" fillId="42" borderId="35" xfId="0" applyNumberFormat="1" applyFont="1" applyFill="1" applyBorder="1" applyAlignment="1">
      <alignment horizontal="center"/>
    </xf>
    <xf numFmtId="164" fontId="16" fillId="42" borderId="36" xfId="0" applyNumberFormat="1"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0.xml"/><Relationship Id="rId34" Type="http://schemas.openxmlformats.org/officeDocument/2006/relationships/worksheet" Target="worksheets/sheet33.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sharedStrings" Target="sharedStrings.xml"/><Relationship Id="rId5" Type="http://schemas.openxmlformats.org/officeDocument/2006/relationships/chartsheet" Target="chartsheets/sheet1.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styles" Target="styles.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Covariance Matrix Elements</a:t>
            </a:r>
          </a:p>
        </c:rich>
      </c:tx>
      <c:layout/>
      <c:overlay val="1"/>
    </c:title>
    <c:autoTitleDeleted val="0"/>
    <c:plotArea>
      <c:layout/>
      <c:scatterChart>
        <c:scatterStyle val="smoothMarker"/>
        <c:varyColors val="0"/>
        <c:ser>
          <c:idx val="0"/>
          <c:order val="0"/>
          <c:tx>
            <c:strRef>
              <c:f>TOTALS!$B$2</c:f>
              <c:strCache>
                <c:ptCount val="1"/>
                <c:pt idx="0">
                  <c:v>NN</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510</c:v>
                </c:pt>
                <c:pt idx="18">
                  <c:v>540</c:v>
                </c:pt>
                <c:pt idx="19">
                  <c:v>570</c:v>
                </c:pt>
                <c:pt idx="20">
                  <c:v>600</c:v>
                </c:pt>
                <c:pt idx="21">
                  <c:v>630</c:v>
                </c:pt>
                <c:pt idx="22">
                  <c:v>660</c:v>
                </c:pt>
                <c:pt idx="23">
                  <c:v>690</c:v>
                </c:pt>
                <c:pt idx="24">
                  <c:v>720</c:v>
                </c:pt>
                <c:pt idx="25">
                  <c:v>750</c:v>
                </c:pt>
                <c:pt idx="26">
                  <c:v>780</c:v>
                </c:pt>
                <c:pt idx="27">
                  <c:v>810</c:v>
                </c:pt>
                <c:pt idx="28">
                  <c:v>840</c:v>
                </c:pt>
                <c:pt idx="29">
                  <c:v>870</c:v>
                </c:pt>
                <c:pt idx="30">
                  <c:v>900</c:v>
                </c:pt>
                <c:pt idx="31">
                  <c:v>930</c:v>
                </c:pt>
                <c:pt idx="32">
                  <c:v>960</c:v>
                </c:pt>
                <c:pt idx="33">
                  <c:v>990</c:v>
                </c:pt>
                <c:pt idx="34">
                  <c:v>1020</c:v>
                </c:pt>
                <c:pt idx="35">
                  <c:v>1050</c:v>
                </c:pt>
                <c:pt idx="36">
                  <c:v>1080</c:v>
                </c:pt>
                <c:pt idx="37">
                  <c:v>1110</c:v>
                </c:pt>
                <c:pt idx="38">
                  <c:v>1140</c:v>
                </c:pt>
                <c:pt idx="39">
                  <c:v>1170</c:v>
                </c:pt>
                <c:pt idx="40">
                  <c:v>1200</c:v>
                </c:pt>
                <c:pt idx="41">
                  <c:v>1230</c:v>
                </c:pt>
                <c:pt idx="42">
                  <c:v>1260</c:v>
                </c:pt>
                <c:pt idx="43">
                  <c:v>1290</c:v>
                </c:pt>
                <c:pt idx="44">
                  <c:v>1320</c:v>
                </c:pt>
                <c:pt idx="45">
                  <c:v>1350</c:v>
                </c:pt>
                <c:pt idx="46">
                  <c:v>1380</c:v>
                </c:pt>
                <c:pt idx="47">
                  <c:v>1410</c:v>
                </c:pt>
                <c:pt idx="48">
                  <c:v>1440</c:v>
                </c:pt>
                <c:pt idx="49">
                  <c:v>1470</c:v>
                </c:pt>
                <c:pt idx="50">
                  <c:v>1500</c:v>
                </c:pt>
                <c:pt idx="51">
                  <c:v>1530</c:v>
                </c:pt>
                <c:pt idx="52">
                  <c:v>1560</c:v>
                </c:pt>
                <c:pt idx="53">
                  <c:v>1590</c:v>
                </c:pt>
                <c:pt idx="54">
                  <c:v>1620</c:v>
                </c:pt>
                <c:pt idx="55">
                  <c:v>1650</c:v>
                </c:pt>
                <c:pt idx="56">
                  <c:v>1680</c:v>
                </c:pt>
                <c:pt idx="57">
                  <c:v>1710</c:v>
                </c:pt>
                <c:pt idx="58">
                  <c:v>1740</c:v>
                </c:pt>
                <c:pt idx="59">
                  <c:v>1770</c:v>
                </c:pt>
                <c:pt idx="60">
                  <c:v>1800</c:v>
                </c:pt>
                <c:pt idx="61">
                  <c:v>1830</c:v>
                </c:pt>
                <c:pt idx="62">
                  <c:v>1860</c:v>
                </c:pt>
                <c:pt idx="63">
                  <c:v>1890</c:v>
                </c:pt>
                <c:pt idx="64">
                  <c:v>1920</c:v>
                </c:pt>
                <c:pt idx="65">
                  <c:v>1950</c:v>
                </c:pt>
                <c:pt idx="66">
                  <c:v>1980</c:v>
                </c:pt>
                <c:pt idx="67">
                  <c:v>2010</c:v>
                </c:pt>
                <c:pt idx="68">
                  <c:v>2040</c:v>
                </c:pt>
                <c:pt idx="69">
                  <c:v>2070</c:v>
                </c:pt>
                <c:pt idx="70">
                  <c:v>2100</c:v>
                </c:pt>
                <c:pt idx="71">
                  <c:v>2130</c:v>
                </c:pt>
                <c:pt idx="72">
                  <c:v>2160</c:v>
                </c:pt>
                <c:pt idx="73">
                  <c:v>2190</c:v>
                </c:pt>
                <c:pt idx="74">
                  <c:v>2220</c:v>
                </c:pt>
                <c:pt idx="75">
                  <c:v>2250</c:v>
                </c:pt>
                <c:pt idx="76">
                  <c:v>2280</c:v>
                </c:pt>
                <c:pt idx="77">
                  <c:v>2310</c:v>
                </c:pt>
                <c:pt idx="78">
                  <c:v>2340</c:v>
                </c:pt>
                <c:pt idx="79">
                  <c:v>2370</c:v>
                </c:pt>
                <c:pt idx="80">
                  <c:v>2400</c:v>
                </c:pt>
                <c:pt idx="81">
                  <c:v>2430</c:v>
                </c:pt>
                <c:pt idx="82">
                  <c:v>2460</c:v>
                </c:pt>
                <c:pt idx="83">
                  <c:v>2490</c:v>
                </c:pt>
                <c:pt idx="84">
                  <c:v>2520</c:v>
                </c:pt>
                <c:pt idx="85">
                  <c:v>2550</c:v>
                </c:pt>
                <c:pt idx="86">
                  <c:v>2580</c:v>
                </c:pt>
                <c:pt idx="87">
                  <c:v>2610</c:v>
                </c:pt>
                <c:pt idx="88">
                  <c:v>2640</c:v>
                </c:pt>
                <c:pt idx="89">
                  <c:v>2670</c:v>
                </c:pt>
                <c:pt idx="90">
                  <c:v>2700</c:v>
                </c:pt>
                <c:pt idx="91">
                  <c:v>2730</c:v>
                </c:pt>
                <c:pt idx="92">
                  <c:v>2760</c:v>
                </c:pt>
                <c:pt idx="93">
                  <c:v>2790</c:v>
                </c:pt>
                <c:pt idx="94">
                  <c:v>2820</c:v>
                </c:pt>
                <c:pt idx="95">
                  <c:v>2850</c:v>
                </c:pt>
                <c:pt idx="96">
                  <c:v>2880</c:v>
                </c:pt>
                <c:pt idx="97">
                  <c:v>2910</c:v>
                </c:pt>
                <c:pt idx="98">
                  <c:v>2940</c:v>
                </c:pt>
                <c:pt idx="99">
                  <c:v>2970</c:v>
                </c:pt>
                <c:pt idx="100">
                  <c:v>3000</c:v>
                </c:pt>
                <c:pt idx="101">
                  <c:v>3030</c:v>
                </c:pt>
                <c:pt idx="102">
                  <c:v>3060</c:v>
                </c:pt>
                <c:pt idx="103">
                  <c:v>3090</c:v>
                </c:pt>
                <c:pt idx="104">
                  <c:v>3120</c:v>
                </c:pt>
                <c:pt idx="105">
                  <c:v>3150</c:v>
                </c:pt>
                <c:pt idx="106">
                  <c:v>3180</c:v>
                </c:pt>
                <c:pt idx="107">
                  <c:v>3210</c:v>
                </c:pt>
                <c:pt idx="108">
                  <c:v>3240</c:v>
                </c:pt>
                <c:pt idx="109">
                  <c:v>3270</c:v>
                </c:pt>
                <c:pt idx="110">
                  <c:v>3300</c:v>
                </c:pt>
                <c:pt idx="111">
                  <c:v>3330</c:v>
                </c:pt>
                <c:pt idx="112">
                  <c:v>3360</c:v>
                </c:pt>
                <c:pt idx="113">
                  <c:v>3390</c:v>
                </c:pt>
                <c:pt idx="114">
                  <c:v>3420</c:v>
                </c:pt>
                <c:pt idx="115">
                  <c:v>3450</c:v>
                </c:pt>
                <c:pt idx="116">
                  <c:v>3480</c:v>
                </c:pt>
                <c:pt idx="117">
                  <c:v>3510</c:v>
                </c:pt>
                <c:pt idx="118">
                  <c:v>3540</c:v>
                </c:pt>
                <c:pt idx="119">
                  <c:v>3570</c:v>
                </c:pt>
                <c:pt idx="120">
                  <c:v>3600</c:v>
                </c:pt>
                <c:pt idx="121">
                  <c:v>3630</c:v>
                </c:pt>
                <c:pt idx="122">
                  <c:v>3660</c:v>
                </c:pt>
                <c:pt idx="123">
                  <c:v>3690</c:v>
                </c:pt>
                <c:pt idx="124">
                  <c:v>3720</c:v>
                </c:pt>
                <c:pt idx="125">
                  <c:v>3750</c:v>
                </c:pt>
                <c:pt idx="126">
                  <c:v>3780</c:v>
                </c:pt>
                <c:pt idx="127">
                  <c:v>3810</c:v>
                </c:pt>
                <c:pt idx="128">
                  <c:v>3840</c:v>
                </c:pt>
                <c:pt idx="129">
                  <c:v>3870</c:v>
                </c:pt>
                <c:pt idx="130">
                  <c:v>3900</c:v>
                </c:pt>
                <c:pt idx="131">
                  <c:v>3930</c:v>
                </c:pt>
                <c:pt idx="132">
                  <c:v>3960</c:v>
                </c:pt>
                <c:pt idx="133">
                  <c:v>3990</c:v>
                </c:pt>
                <c:pt idx="134">
                  <c:v>4020</c:v>
                </c:pt>
                <c:pt idx="135">
                  <c:v>4050</c:v>
                </c:pt>
                <c:pt idx="136">
                  <c:v>4080</c:v>
                </c:pt>
                <c:pt idx="137">
                  <c:v>4110</c:v>
                </c:pt>
                <c:pt idx="138">
                  <c:v>4140</c:v>
                </c:pt>
                <c:pt idx="139">
                  <c:v>4170</c:v>
                </c:pt>
                <c:pt idx="140">
                  <c:v>4200</c:v>
                </c:pt>
                <c:pt idx="141">
                  <c:v>4230</c:v>
                </c:pt>
                <c:pt idx="142">
                  <c:v>4260</c:v>
                </c:pt>
                <c:pt idx="143">
                  <c:v>4290</c:v>
                </c:pt>
                <c:pt idx="144">
                  <c:v>4320</c:v>
                </c:pt>
                <c:pt idx="145">
                  <c:v>4350</c:v>
                </c:pt>
                <c:pt idx="146">
                  <c:v>4380</c:v>
                </c:pt>
                <c:pt idx="147">
                  <c:v>4410</c:v>
                </c:pt>
                <c:pt idx="148">
                  <c:v>4440</c:v>
                </c:pt>
                <c:pt idx="149">
                  <c:v>4470</c:v>
                </c:pt>
                <c:pt idx="150">
                  <c:v>4500</c:v>
                </c:pt>
                <c:pt idx="151">
                  <c:v>4530</c:v>
                </c:pt>
                <c:pt idx="152">
                  <c:v>4560</c:v>
                </c:pt>
                <c:pt idx="153">
                  <c:v>4590</c:v>
                </c:pt>
                <c:pt idx="154">
                  <c:v>4620</c:v>
                </c:pt>
                <c:pt idx="155">
                  <c:v>4650</c:v>
                </c:pt>
                <c:pt idx="156">
                  <c:v>4680</c:v>
                </c:pt>
                <c:pt idx="157">
                  <c:v>4710</c:v>
                </c:pt>
                <c:pt idx="158">
                  <c:v>4740</c:v>
                </c:pt>
                <c:pt idx="159">
                  <c:v>4770</c:v>
                </c:pt>
                <c:pt idx="160">
                  <c:v>4800</c:v>
                </c:pt>
                <c:pt idx="161">
                  <c:v>4830</c:v>
                </c:pt>
                <c:pt idx="162">
                  <c:v>4860</c:v>
                </c:pt>
                <c:pt idx="163">
                  <c:v>4890</c:v>
                </c:pt>
                <c:pt idx="164">
                  <c:v>4920</c:v>
                </c:pt>
                <c:pt idx="165">
                  <c:v>4950</c:v>
                </c:pt>
                <c:pt idx="166">
                  <c:v>4980</c:v>
                </c:pt>
                <c:pt idx="167">
                  <c:v>5010</c:v>
                </c:pt>
                <c:pt idx="168">
                  <c:v>5040</c:v>
                </c:pt>
                <c:pt idx="169">
                  <c:v>5070</c:v>
                </c:pt>
                <c:pt idx="170">
                  <c:v>5100</c:v>
                </c:pt>
                <c:pt idx="171">
                  <c:v>5130</c:v>
                </c:pt>
                <c:pt idx="172">
                  <c:v>5160</c:v>
                </c:pt>
                <c:pt idx="173">
                  <c:v>5190</c:v>
                </c:pt>
                <c:pt idx="174">
                  <c:v>5220</c:v>
                </c:pt>
                <c:pt idx="175">
                  <c:v>5250</c:v>
                </c:pt>
                <c:pt idx="176">
                  <c:v>5280</c:v>
                </c:pt>
                <c:pt idx="177">
                  <c:v>5310</c:v>
                </c:pt>
                <c:pt idx="178">
                  <c:v>5340</c:v>
                </c:pt>
                <c:pt idx="179">
                  <c:v>5370</c:v>
                </c:pt>
                <c:pt idx="180">
                  <c:v>5400</c:v>
                </c:pt>
                <c:pt idx="181">
                  <c:v>5430</c:v>
                </c:pt>
                <c:pt idx="182">
                  <c:v>5460</c:v>
                </c:pt>
                <c:pt idx="183">
                  <c:v>5490</c:v>
                </c:pt>
                <c:pt idx="184">
                  <c:v>5520</c:v>
                </c:pt>
                <c:pt idx="185">
                  <c:v>5550</c:v>
                </c:pt>
                <c:pt idx="186">
                  <c:v>5580</c:v>
                </c:pt>
                <c:pt idx="187">
                  <c:v>5610</c:v>
                </c:pt>
                <c:pt idx="188">
                  <c:v>5640</c:v>
                </c:pt>
                <c:pt idx="189">
                  <c:v>5670</c:v>
                </c:pt>
                <c:pt idx="190">
                  <c:v>5700</c:v>
                </c:pt>
                <c:pt idx="191">
                  <c:v>5730</c:v>
                </c:pt>
                <c:pt idx="192">
                  <c:v>5760</c:v>
                </c:pt>
                <c:pt idx="193">
                  <c:v>5790</c:v>
                </c:pt>
                <c:pt idx="194">
                  <c:v>5820</c:v>
                </c:pt>
                <c:pt idx="195">
                  <c:v>5850</c:v>
                </c:pt>
                <c:pt idx="196">
                  <c:v>5880</c:v>
                </c:pt>
                <c:pt idx="197">
                  <c:v>5910</c:v>
                </c:pt>
                <c:pt idx="198">
                  <c:v>5940</c:v>
                </c:pt>
                <c:pt idx="199">
                  <c:v>5970</c:v>
                </c:pt>
                <c:pt idx="200">
                  <c:v>6000</c:v>
                </c:pt>
                <c:pt idx="201">
                  <c:v>6030</c:v>
                </c:pt>
                <c:pt idx="202">
                  <c:v>6060</c:v>
                </c:pt>
                <c:pt idx="203">
                  <c:v>6090</c:v>
                </c:pt>
                <c:pt idx="204">
                  <c:v>6120</c:v>
                </c:pt>
                <c:pt idx="205">
                  <c:v>6150</c:v>
                </c:pt>
                <c:pt idx="206">
                  <c:v>6180</c:v>
                </c:pt>
                <c:pt idx="207">
                  <c:v>6210</c:v>
                </c:pt>
                <c:pt idx="208">
                  <c:v>6240</c:v>
                </c:pt>
                <c:pt idx="209">
                  <c:v>6270</c:v>
                </c:pt>
                <c:pt idx="210">
                  <c:v>6300</c:v>
                </c:pt>
                <c:pt idx="211">
                  <c:v>6330</c:v>
                </c:pt>
                <c:pt idx="212">
                  <c:v>6360</c:v>
                </c:pt>
                <c:pt idx="213">
                  <c:v>6390</c:v>
                </c:pt>
                <c:pt idx="214">
                  <c:v>6420</c:v>
                </c:pt>
                <c:pt idx="215">
                  <c:v>6450</c:v>
                </c:pt>
                <c:pt idx="216">
                  <c:v>6480</c:v>
                </c:pt>
                <c:pt idx="217">
                  <c:v>6510</c:v>
                </c:pt>
                <c:pt idx="218">
                  <c:v>6540</c:v>
                </c:pt>
                <c:pt idx="219">
                  <c:v>6570</c:v>
                </c:pt>
                <c:pt idx="220">
                  <c:v>6600</c:v>
                </c:pt>
                <c:pt idx="221">
                  <c:v>6630</c:v>
                </c:pt>
                <c:pt idx="222">
                  <c:v>6660</c:v>
                </c:pt>
                <c:pt idx="223">
                  <c:v>6690</c:v>
                </c:pt>
                <c:pt idx="224">
                  <c:v>6720</c:v>
                </c:pt>
                <c:pt idx="225">
                  <c:v>6750</c:v>
                </c:pt>
                <c:pt idx="226">
                  <c:v>6780</c:v>
                </c:pt>
                <c:pt idx="227">
                  <c:v>6810</c:v>
                </c:pt>
                <c:pt idx="228">
                  <c:v>6840</c:v>
                </c:pt>
                <c:pt idx="229">
                  <c:v>6870</c:v>
                </c:pt>
                <c:pt idx="230">
                  <c:v>6900</c:v>
                </c:pt>
                <c:pt idx="231">
                  <c:v>6930</c:v>
                </c:pt>
                <c:pt idx="232">
                  <c:v>6960</c:v>
                </c:pt>
                <c:pt idx="233">
                  <c:v>6990</c:v>
                </c:pt>
                <c:pt idx="234">
                  <c:v>7020</c:v>
                </c:pt>
                <c:pt idx="235">
                  <c:v>7050</c:v>
                </c:pt>
                <c:pt idx="236">
                  <c:v>7080</c:v>
                </c:pt>
                <c:pt idx="237">
                  <c:v>7110</c:v>
                </c:pt>
                <c:pt idx="238">
                  <c:v>7140</c:v>
                </c:pt>
                <c:pt idx="239">
                  <c:v>7170</c:v>
                </c:pt>
                <c:pt idx="240">
                  <c:v>7200</c:v>
                </c:pt>
                <c:pt idx="241">
                  <c:v>7230</c:v>
                </c:pt>
                <c:pt idx="242">
                  <c:v>7260</c:v>
                </c:pt>
                <c:pt idx="243">
                  <c:v>7290</c:v>
                </c:pt>
                <c:pt idx="244">
                  <c:v>7320</c:v>
                </c:pt>
                <c:pt idx="245">
                  <c:v>7350</c:v>
                </c:pt>
                <c:pt idx="246">
                  <c:v>7380</c:v>
                </c:pt>
                <c:pt idx="247">
                  <c:v>7410</c:v>
                </c:pt>
                <c:pt idx="248">
                  <c:v>7440</c:v>
                </c:pt>
                <c:pt idx="249">
                  <c:v>7470</c:v>
                </c:pt>
                <c:pt idx="250">
                  <c:v>7500</c:v>
                </c:pt>
                <c:pt idx="251">
                  <c:v>7530</c:v>
                </c:pt>
                <c:pt idx="252">
                  <c:v>7560</c:v>
                </c:pt>
                <c:pt idx="253">
                  <c:v>7590</c:v>
                </c:pt>
                <c:pt idx="254">
                  <c:v>7620</c:v>
                </c:pt>
                <c:pt idx="255">
                  <c:v>7650</c:v>
                </c:pt>
                <c:pt idx="256">
                  <c:v>7680</c:v>
                </c:pt>
                <c:pt idx="257">
                  <c:v>7710</c:v>
                </c:pt>
                <c:pt idx="258">
                  <c:v>7740</c:v>
                </c:pt>
                <c:pt idx="259">
                  <c:v>7770</c:v>
                </c:pt>
                <c:pt idx="260">
                  <c:v>7800</c:v>
                </c:pt>
                <c:pt idx="261">
                  <c:v>7830</c:v>
                </c:pt>
                <c:pt idx="262">
                  <c:v>7860</c:v>
                </c:pt>
                <c:pt idx="263">
                  <c:v>7890</c:v>
                </c:pt>
                <c:pt idx="264">
                  <c:v>7920</c:v>
                </c:pt>
                <c:pt idx="265">
                  <c:v>7950</c:v>
                </c:pt>
                <c:pt idx="266">
                  <c:v>7980</c:v>
                </c:pt>
                <c:pt idx="267">
                  <c:v>8000</c:v>
                </c:pt>
              </c:numCache>
            </c:numRef>
          </c:xVal>
          <c:yVal>
            <c:numRef>
              <c:f>TOTALS!$B$3:$B$270</c:f>
              <c:numCache>
                <c:formatCode>0.0000</c:formatCode>
                <c:ptCount val="268"/>
                <c:pt idx="0">
                  <c:v>0</c:v>
                </c:pt>
                <c:pt idx="1">
                  <c:v>7.2282275610045614E-4</c:v>
                </c:pt>
                <c:pt idx="2">
                  <c:v>6.5054048049041037E-3</c:v>
                </c:pt>
                <c:pt idx="3">
                  <c:v>1.8070568902511405E-2</c:v>
                </c:pt>
                <c:pt idx="4">
                  <c:v>3.5418315048922344E-2</c:v>
                </c:pt>
                <c:pt idx="5">
                  <c:v>5.8548643244136951E-2</c:v>
                </c:pt>
                <c:pt idx="6">
                  <c:v>8.746155348815518E-2</c:v>
                </c:pt>
                <c:pt idx="7">
                  <c:v>0.12215704578097709</c:v>
                </c:pt>
                <c:pt idx="8">
                  <c:v>0.16263512012260264</c:v>
                </c:pt>
                <c:pt idx="9">
                  <c:v>0.20889577651303184</c:v>
                </c:pt>
                <c:pt idx="10">
                  <c:v>0.26093901495226474</c:v>
                </c:pt>
                <c:pt idx="11">
                  <c:v>0.31876483544030126</c:v>
                </c:pt>
                <c:pt idx="12">
                  <c:v>0.38237323797714129</c:v>
                </c:pt>
                <c:pt idx="13">
                  <c:v>0.45176422256278509</c:v>
                </c:pt>
                <c:pt idx="14">
                  <c:v>0.52693778919723244</c:v>
                </c:pt>
                <c:pt idx="15">
                  <c:v>0.6078939378804834</c:v>
                </c:pt>
                <c:pt idx="16">
                  <c:v>0.69463266861253814</c:v>
                </c:pt>
                <c:pt idx="17">
                  <c:v>0.78715398139339632</c:v>
                </c:pt>
                <c:pt idx="18">
                  <c:v>0.88545787622305827</c:v>
                </c:pt>
                <c:pt idx="19">
                  <c:v>0.98954435310152389</c:v>
                </c:pt>
                <c:pt idx="20">
                  <c:v>1.0994134120287931</c:v>
                </c:pt>
                <c:pt idx="21">
                  <c:v>1.2150650530048657</c:v>
                </c:pt>
                <c:pt idx="22">
                  <c:v>1.3364992760297425</c:v>
                </c:pt>
                <c:pt idx="23">
                  <c:v>1.4637160811034229</c:v>
                </c:pt>
                <c:pt idx="24">
                  <c:v>1.596715468225907</c:v>
                </c:pt>
                <c:pt idx="25">
                  <c:v>1.7354974373971945</c:v>
                </c:pt>
                <c:pt idx="26">
                  <c:v>1.880061988617286</c:v>
                </c:pt>
                <c:pt idx="27">
                  <c:v>2.0304091218861808</c:v>
                </c:pt>
                <c:pt idx="28">
                  <c:v>2.1865388372038796</c:v>
                </c:pt>
                <c:pt idx="29">
                  <c:v>2.3484511345703818</c:v>
                </c:pt>
                <c:pt idx="30">
                  <c:v>2.5161460139856882</c:v>
                </c:pt>
                <c:pt idx="31">
                  <c:v>2.6896234754497979</c:v>
                </c:pt>
                <c:pt idx="32">
                  <c:v>2.8688835189627109</c:v>
                </c:pt>
                <c:pt idx="33">
                  <c:v>3.0539261445244281</c:v>
                </c:pt>
                <c:pt idx="34">
                  <c:v>3.2447513521349491</c:v>
                </c:pt>
                <c:pt idx="35">
                  <c:v>3.441359141794273</c:v>
                </c:pt>
                <c:pt idx="36">
                  <c:v>3.6437495135024012</c:v>
                </c:pt>
                <c:pt idx="37">
                  <c:v>3.8519224672593331</c:v>
                </c:pt>
                <c:pt idx="38">
                  <c:v>4.0658780030650687</c:v>
                </c:pt>
                <c:pt idx="39">
                  <c:v>4.2856161209196086</c:v>
                </c:pt>
                <c:pt idx="40">
                  <c:v>4.5111368208229496</c:v>
                </c:pt>
                <c:pt idx="41">
                  <c:v>4.7385708905678117</c:v>
                </c:pt>
                <c:pt idx="42">
                  <c:v>4.968664182145015</c:v>
                </c:pt>
                <c:pt idx="43">
                  <c:v>5.2064665922755147</c:v>
                </c:pt>
                <c:pt idx="44">
                  <c:v>5.4532056821250015</c:v>
                </c:pt>
                <c:pt idx="45">
                  <c:v>5.7107688897271185</c:v>
                </c:pt>
                <c:pt idx="46">
                  <c:v>5.9817680246887308</c:v>
                </c:pt>
                <c:pt idx="47">
                  <c:v>6.269617679573722</c:v>
                </c:pt>
                <c:pt idx="48">
                  <c:v>6.5786243604798438</c:v>
                </c:pt>
                <c:pt idx="49">
                  <c:v>6.9140826303114897</c:v>
                </c:pt>
                <c:pt idx="50">
                  <c:v>7.2823741211056152</c:v>
                </c:pt>
                <c:pt idx="51">
                  <c:v>7.6910650937895078</c:v>
                </c:pt>
                <c:pt idx="52">
                  <c:v>8.1489979421812588</c:v>
                </c:pt>
                <c:pt idx="53">
                  <c:v>8.6663722805618217</c:v>
                </c:pt>
                <c:pt idx="54">
                  <c:v>9.2548111133300903</c:v>
                </c:pt>
                <c:pt idx="55">
                  <c:v>9.9274082048494563</c:v>
                </c:pt>
                <c:pt idx="56">
                  <c:v>10.698752883025907</c:v>
                </c:pt>
                <c:pt idx="57">
                  <c:v>11.58492935462794</c:v>
                </c:pt>
                <c:pt idx="58">
                  <c:v>12.603487772754404</c:v>
                </c:pt>
                <c:pt idx="59">
                  <c:v>13.773385683122212</c:v>
                </c:pt>
                <c:pt idx="60">
                  <c:v>15.114898358021517</c:v>
                </c:pt>
                <c:pt idx="61">
                  <c:v>16.649498034659118</c:v>
                </c:pt>
                <c:pt idx="62">
                  <c:v>18.399702646533278</c:v>
                </c:pt>
                <c:pt idx="63">
                  <c:v>20.388895285023615</c:v>
                </c:pt>
                <c:pt idx="64">
                  <c:v>22.641115389252889</c:v>
                </c:pt>
                <c:pt idx="65">
                  <c:v>25.180826389345164</c:v>
                </c:pt>
                <c:pt idx="66">
                  <c:v>28.032660921260586</c:v>
                </c:pt>
                <c:pt idx="67">
                  <c:v>31.221148167450057</c:v>
                </c:pt>
                <c:pt idx="68">
                  <c:v>34.770427861847793</c:v>
                </c:pt>
                <c:pt idx="69">
                  <c:v>38.703953593442606</c:v>
                </c:pt>
                <c:pt idx="70">
                  <c:v>43.044192898366163</c:v>
                </c:pt>
                <c:pt idx="71">
                  <c:v>47.756073914142263</c:v>
                </c:pt>
                <c:pt idx="72">
                  <c:v>52.788707420691061</c:v>
                </c:pt>
                <c:pt idx="73">
                  <c:v>58.142222720796241</c:v>
                </c:pt>
                <c:pt idx="74">
                  <c:v>63.816621375758956</c:v>
                </c:pt>
                <c:pt idx="75">
                  <c:v>69.811904962140886</c:v>
                </c:pt>
                <c:pt idx="76">
                  <c:v>76.1280750717643</c:v>
                </c:pt>
                <c:pt idx="77">
                  <c:v>82.765133311711963</c:v>
                </c:pt>
                <c:pt idx="78">
                  <c:v>89.723081304327224</c:v>
                </c:pt>
                <c:pt idx="79">
                  <c:v>97.001920687213925</c:v>
                </c:pt>
                <c:pt idx="80">
                  <c:v>104.60165311323649</c:v>
                </c:pt>
                <c:pt idx="81">
                  <c:v>112.52228025051993</c:v>
                </c:pt>
                <c:pt idx="82">
                  <c:v>120.7638037824497</c:v>
                </c:pt>
                <c:pt idx="83">
                  <c:v>129.32622540767187</c:v>
                </c:pt>
                <c:pt idx="84">
                  <c:v>138.20954684009303</c:v>
                </c:pt>
                <c:pt idx="85">
                  <c:v>147.41376980888029</c:v>
                </c:pt>
                <c:pt idx="86">
                  <c:v>156.93889605846135</c:v>
                </c:pt>
                <c:pt idx="87">
                  <c:v>166.78492734852443</c:v>
                </c:pt>
                <c:pt idx="88">
                  <c:v>176.95186545401836</c:v>
                </c:pt>
                <c:pt idx="89">
                  <c:v>187.43971216515234</c:v>
                </c:pt>
                <c:pt idx="90">
                  <c:v>198.24846928739629</c:v>
                </c:pt>
                <c:pt idx="91">
                  <c:v>209.3781386414806</c:v>
                </c:pt>
                <c:pt idx="92">
                  <c:v>220.82872206339624</c:v>
                </c:pt>
                <c:pt idx="93">
                  <c:v>232.60022140439463</c:v>
                </c:pt>
                <c:pt idx="94">
                  <c:v>244.69263853098789</c:v>
                </c:pt>
                <c:pt idx="95">
                  <c:v>257.10597532494853</c:v>
                </c:pt>
                <c:pt idx="96">
                  <c:v>269.84023368330975</c:v>
                </c:pt>
                <c:pt idx="97">
                  <c:v>282.8954155183651</c:v>
                </c:pt>
                <c:pt idx="98">
                  <c:v>296.27152275766883</c:v>
                </c:pt>
                <c:pt idx="99">
                  <c:v>309.96855734403567</c:v>
                </c:pt>
                <c:pt idx="100">
                  <c:v>323.98652123554103</c:v>
                </c:pt>
                <c:pt idx="101">
                  <c:v>338.32541640552063</c:v>
                </c:pt>
                <c:pt idx="102">
                  <c:v>352.98524484257086</c:v>
                </c:pt>
                <c:pt idx="103">
                  <c:v>367.96600855054874</c:v>
                </c:pt>
                <c:pt idx="104">
                  <c:v>383.26770954857159</c:v>
                </c:pt>
                <c:pt idx="105">
                  <c:v>398.89034987101752</c:v>
                </c:pt>
                <c:pt idx="106">
                  <c:v>414.83393156752516</c:v>
                </c:pt>
                <c:pt idx="107">
                  <c:v>431.09845670299342</c:v>
                </c:pt>
                <c:pt idx="108">
                  <c:v>447.68392735758209</c:v>
                </c:pt>
                <c:pt idx="109">
                  <c:v>464.59034562671127</c:v>
                </c:pt>
                <c:pt idx="110">
                  <c:v>481.81771362106178</c:v>
                </c:pt>
                <c:pt idx="111">
                  <c:v>499.366033466575</c:v>
                </c:pt>
                <c:pt idx="112">
                  <c:v>517.23530730445236</c:v>
                </c:pt>
                <c:pt idx="113">
                  <c:v>535.42553729115662</c:v>
                </c:pt>
                <c:pt idx="114">
                  <c:v>553.93672559841048</c:v>
                </c:pt>
                <c:pt idx="115">
                  <c:v>572.76887441319752</c:v>
                </c:pt>
                <c:pt idx="116">
                  <c:v>591.92198593776152</c:v>
                </c:pt>
                <c:pt idx="117">
                  <c:v>611.39606238960732</c:v>
                </c:pt>
                <c:pt idx="118">
                  <c:v>631.19110600149975</c:v>
                </c:pt>
                <c:pt idx="119">
                  <c:v>651.30711902146481</c:v>
                </c:pt>
                <c:pt idx="120">
                  <c:v>671.74410371278805</c:v>
                </c:pt>
                <c:pt idx="121">
                  <c:v>692.50206235401674</c:v>
                </c:pt>
                <c:pt idx="122">
                  <c:v>713.58099723895793</c:v>
                </c:pt>
                <c:pt idx="123">
                  <c:v>734.98091067667929</c:v>
                </c:pt>
                <c:pt idx="124">
                  <c:v>756.70180499150945</c:v>
                </c:pt>
                <c:pt idx="125">
                  <c:v>778.74368252303714</c:v>
                </c:pt>
                <c:pt idx="126">
                  <c:v>801.10654562611171</c:v>
                </c:pt>
                <c:pt idx="127">
                  <c:v>823.79039667084339</c:v>
                </c:pt>
                <c:pt idx="128">
                  <c:v>846.79523804260248</c:v>
                </c:pt>
                <c:pt idx="129">
                  <c:v>870.12107214202001</c:v>
                </c:pt>
                <c:pt idx="130">
                  <c:v>893.76790138498791</c:v>
                </c:pt>
                <c:pt idx="131">
                  <c:v>917.73572820265804</c:v>
                </c:pt>
                <c:pt idx="132">
                  <c:v>942.02455504144325</c:v>
                </c:pt>
                <c:pt idx="133">
                  <c:v>966.63438436301669</c:v>
                </c:pt>
                <c:pt idx="134">
                  <c:v>991.56521864431215</c:v>
                </c:pt>
                <c:pt idx="135">
                  <c:v>1016.8170603775239</c:v>
                </c:pt>
                <c:pt idx="136">
                  <c:v>1042.3899120701071</c:v>
                </c:pt>
                <c:pt idx="137">
                  <c:v>1068.2837762447766</c:v>
                </c:pt>
                <c:pt idx="138">
                  <c:v>1094.4986554395091</c:v>
                </c:pt>
                <c:pt idx="139">
                  <c:v>1121.0345522075404</c:v>
                </c:pt>
                <c:pt idx="140">
                  <c:v>1147.8914691173682</c:v>
                </c:pt>
                <c:pt idx="141">
                  <c:v>1175.0694087527495</c:v>
                </c:pt>
                <c:pt idx="142">
                  <c:v>1202.5683737127029</c:v>
                </c:pt>
                <c:pt idx="143">
                  <c:v>1230.3883666115069</c:v>
                </c:pt>
                <c:pt idx="144">
                  <c:v>1258.5293900787005</c:v>
                </c:pt>
                <c:pt idx="145">
                  <c:v>1286.9914467590838</c:v>
                </c:pt>
                <c:pt idx="146">
                  <c:v>1315.774539312717</c:v>
                </c:pt>
                <c:pt idx="147">
                  <c:v>1344.8786704149209</c:v>
                </c:pt>
                <c:pt idx="148">
                  <c:v>1374.3038427562769</c:v>
                </c:pt>
                <c:pt idx="149">
                  <c:v>1404.0500590426268</c:v>
                </c:pt>
                <c:pt idx="150">
                  <c:v>1434.1173219950738</c:v>
                </c:pt>
                <c:pt idx="151">
                  <c:v>1464.50563434998</c:v>
                </c:pt>
                <c:pt idx="152">
                  <c:v>1495.2149988589695</c:v>
                </c:pt>
                <c:pt idx="153">
                  <c:v>1526.2454182889264</c:v>
                </c:pt>
                <c:pt idx="154">
                  <c:v>1557.5968954219952</c:v>
                </c:pt>
                <c:pt idx="155">
                  <c:v>1589.269433055581</c:v>
                </c:pt>
                <c:pt idx="156">
                  <c:v>1621.2630340023497</c:v>
                </c:pt>
                <c:pt idx="157">
                  <c:v>1653.5777010902279</c:v>
                </c:pt>
                <c:pt idx="158">
                  <c:v>1686.213437162402</c:v>
                </c:pt>
                <c:pt idx="159">
                  <c:v>1719.1702450773196</c:v>
                </c:pt>
                <c:pt idx="160">
                  <c:v>1752.4481277086884</c:v>
                </c:pt>
                <c:pt idx="161">
                  <c:v>1786.0470879454774</c:v>
                </c:pt>
                <c:pt idx="162">
                  <c:v>1819.9671286919147</c:v>
                </c:pt>
                <c:pt idx="163">
                  <c:v>1854.2082528674907</c:v>
                </c:pt>
                <c:pt idx="164">
                  <c:v>1888.7704634069553</c:v>
                </c:pt>
                <c:pt idx="165">
                  <c:v>1923.653763260319</c:v>
                </c:pt>
                <c:pt idx="166">
                  <c:v>1958.8581553928534</c:v>
                </c:pt>
                <c:pt idx="167">
                  <c:v>1994.3836427850893</c:v>
                </c:pt>
                <c:pt idx="168">
                  <c:v>2030.2302284328198</c:v>
                </c:pt>
                <c:pt idx="169">
                  <c:v>2066.3979153470973</c:v>
                </c:pt>
                <c:pt idx="170">
                  <c:v>2102.8867065542354</c:v>
                </c:pt>
                <c:pt idx="171">
                  <c:v>2140.4671350305839</c:v>
                </c:pt>
                <c:pt idx="172">
                  <c:v>2179.8557139344848</c:v>
                </c:pt>
                <c:pt idx="173">
                  <c:v>2220.9211573221128</c:v>
                </c:pt>
                <c:pt idx="174">
                  <c:v>2263.515864770699</c:v>
                </c:pt>
                <c:pt idx="175">
                  <c:v>2307.4767761261674</c:v>
                </c:pt>
                <c:pt idx="176">
                  <c:v>2352.6265956068951</c:v>
                </c:pt>
                <c:pt idx="177">
                  <c:v>2398.7752100546645</c:v>
                </c:pt>
                <c:pt idx="178">
                  <c:v>2445.721345806337</c:v>
                </c:pt>
                <c:pt idx="179">
                  <c:v>2493.2542960814035</c:v>
                </c:pt>
                <c:pt idx="180">
                  <c:v>2541.1558996976773</c:v>
                </c:pt>
                <c:pt idx="181">
                  <c:v>2589.4319096233703</c:v>
                </c:pt>
                <c:pt idx="182">
                  <c:v>2638.1989086776771</c:v>
                </c:pt>
                <c:pt idx="183">
                  <c:v>2687.4569081065583</c:v>
                </c:pt>
                <c:pt idx="184">
                  <c:v>2737.2059079100136</c:v>
                </c:pt>
                <c:pt idx="185">
                  <c:v>2787.4459080880433</c:v>
                </c:pt>
                <c:pt idx="186">
                  <c:v>2838.1769086406475</c:v>
                </c:pt>
                <c:pt idx="187">
                  <c:v>2889.3989095678262</c:v>
                </c:pt>
                <c:pt idx="188">
                  <c:v>2941.1119108695793</c:v>
                </c:pt>
                <c:pt idx="189">
                  <c:v>2993.315912545906</c:v>
                </c:pt>
                <c:pt idx="190">
                  <c:v>3046.0109145968081</c:v>
                </c:pt>
                <c:pt idx="191">
                  <c:v>3099.1969170222837</c:v>
                </c:pt>
                <c:pt idx="192">
                  <c:v>3152.8739198223343</c:v>
                </c:pt>
                <c:pt idx="193">
                  <c:v>3207.0419229969593</c:v>
                </c:pt>
                <c:pt idx="194">
                  <c:v>3261.7009265461584</c:v>
                </c:pt>
                <c:pt idx="195">
                  <c:v>3316.8509304699319</c:v>
                </c:pt>
                <c:pt idx="196">
                  <c:v>3372.4919347682799</c:v>
                </c:pt>
                <c:pt idx="197">
                  <c:v>3428.6239394412019</c:v>
                </c:pt>
                <c:pt idx="198">
                  <c:v>3485.2469444886983</c:v>
                </c:pt>
                <c:pt idx="199">
                  <c:v>3542.3609499107697</c:v>
                </c:pt>
                <c:pt idx="200">
                  <c:v>3599.9659557074147</c:v>
                </c:pt>
                <c:pt idx="201">
                  <c:v>3658.0619618786341</c:v>
                </c:pt>
                <c:pt idx="202">
                  <c:v>3716.6489684244279</c:v>
                </c:pt>
                <c:pt idx="203">
                  <c:v>3775.7269753447972</c:v>
                </c:pt>
                <c:pt idx="204">
                  <c:v>3835.29598263974</c:v>
                </c:pt>
                <c:pt idx="205">
                  <c:v>3895.3559903092564</c:v>
                </c:pt>
                <c:pt idx="206">
                  <c:v>3955.9069983533482</c:v>
                </c:pt>
                <c:pt idx="207">
                  <c:v>4016.9490067720144</c:v>
                </c:pt>
                <c:pt idx="208">
                  <c:v>4078.4820155652546</c:v>
                </c:pt>
                <c:pt idx="209">
                  <c:v>4140.5060247330694</c:v>
                </c:pt>
                <c:pt idx="210">
                  <c:v>4203.0210342754581</c:v>
                </c:pt>
                <c:pt idx="211">
                  <c:v>4266.0270441924213</c:v>
                </c:pt>
                <c:pt idx="212">
                  <c:v>4329.5240544839589</c:v>
                </c:pt>
                <c:pt idx="213">
                  <c:v>4393.5120651500711</c:v>
                </c:pt>
                <c:pt idx="214">
                  <c:v>4457.9910761907577</c:v>
                </c:pt>
                <c:pt idx="215">
                  <c:v>4522.9610876060178</c:v>
                </c:pt>
                <c:pt idx="216">
                  <c:v>4588.4220993958534</c:v>
                </c:pt>
                <c:pt idx="217">
                  <c:v>4654.3741115602625</c:v>
                </c:pt>
                <c:pt idx="218">
                  <c:v>4720.8171240992469</c:v>
                </c:pt>
                <c:pt idx="219">
                  <c:v>4787.751137012805</c:v>
                </c:pt>
                <c:pt idx="220">
                  <c:v>4855.1761503009384</c:v>
                </c:pt>
                <c:pt idx="221">
                  <c:v>4923.0921639636454</c:v>
                </c:pt>
                <c:pt idx="222">
                  <c:v>4991.4991780009268</c:v>
                </c:pt>
                <c:pt idx="223">
                  <c:v>5060.3971924127818</c:v>
                </c:pt>
                <c:pt idx="224">
                  <c:v>5129.7862071992122</c:v>
                </c:pt>
                <c:pt idx="225">
                  <c:v>5199.666222360217</c:v>
                </c:pt>
                <c:pt idx="226">
                  <c:v>5270.0372378957954</c:v>
                </c:pt>
                <c:pt idx="227">
                  <c:v>5340.8992538059483</c:v>
                </c:pt>
                <c:pt idx="228">
                  <c:v>5412.2522700906766</c:v>
                </c:pt>
                <c:pt idx="229">
                  <c:v>5484.0962867499784</c:v>
                </c:pt>
                <c:pt idx="230">
                  <c:v>5556.4313037838547</c:v>
                </c:pt>
                <c:pt idx="231">
                  <c:v>5629.2573211923063</c:v>
                </c:pt>
                <c:pt idx="232">
                  <c:v>5702.5743389753306</c:v>
                </c:pt>
                <c:pt idx="233">
                  <c:v>5776.3823571329303</c:v>
                </c:pt>
                <c:pt idx="234">
                  <c:v>5850.6813756651045</c:v>
                </c:pt>
                <c:pt idx="235">
                  <c:v>5925.4713945718522</c:v>
                </c:pt>
                <c:pt idx="236">
                  <c:v>6000.7524138531753</c:v>
                </c:pt>
                <c:pt idx="237">
                  <c:v>6076.524433509072</c:v>
                </c:pt>
                <c:pt idx="238">
                  <c:v>6152.7874535395431</c:v>
                </c:pt>
                <c:pt idx="239">
                  <c:v>6229.5414739445887</c:v>
                </c:pt>
                <c:pt idx="240">
                  <c:v>6306.7864947242088</c:v>
                </c:pt>
                <c:pt idx="241">
                  <c:v>6384.5225158784033</c:v>
                </c:pt>
                <c:pt idx="242">
                  <c:v>6462.7495374071714</c:v>
                </c:pt>
                <c:pt idx="243">
                  <c:v>6541.4675593105148</c:v>
                </c:pt>
                <c:pt idx="244">
                  <c:v>6620.6765815884319</c:v>
                </c:pt>
                <c:pt idx="245">
                  <c:v>6700.3766042409243</c:v>
                </c:pt>
                <c:pt idx="246">
                  <c:v>6780.5676272679902</c:v>
                </c:pt>
                <c:pt idx="247">
                  <c:v>6861.2496506696316</c:v>
                </c:pt>
                <c:pt idx="248">
                  <c:v>6942.4226744458474</c:v>
                </c:pt>
                <c:pt idx="249">
                  <c:v>7024.0866985966377</c:v>
                </c:pt>
                <c:pt idx="250">
                  <c:v>7106.2417231220024</c:v>
                </c:pt>
                <c:pt idx="251">
                  <c:v>7188.8877480219408</c:v>
                </c:pt>
                <c:pt idx="252">
                  <c:v>7272.0247732964544</c:v>
                </c:pt>
                <c:pt idx="253">
                  <c:v>7355.6527989455426</c:v>
                </c:pt>
                <c:pt idx="254">
                  <c:v>7439.7718249692043</c:v>
                </c:pt>
                <c:pt idx="255">
                  <c:v>7524.3818513674414</c:v>
                </c:pt>
                <c:pt idx="256">
                  <c:v>7609.4828781402521</c:v>
                </c:pt>
                <c:pt idx="257">
                  <c:v>7695.0749052876372</c:v>
                </c:pt>
                <c:pt idx="258">
                  <c:v>7781.1579328095968</c:v>
                </c:pt>
                <c:pt idx="259">
                  <c:v>7867.7319607061308</c:v>
                </c:pt>
                <c:pt idx="260">
                  <c:v>7954.7969889772394</c:v>
                </c:pt>
                <c:pt idx="261">
                  <c:v>8042.3530176229215</c:v>
                </c:pt>
                <c:pt idx="262">
                  <c:v>8130.4000466431808</c:v>
                </c:pt>
                <c:pt idx="263">
                  <c:v>8218.9380760380118</c:v>
                </c:pt>
                <c:pt idx="264">
                  <c:v>8307.9671058074164</c:v>
                </c:pt>
                <c:pt idx="265">
                  <c:v>8397.4871359513963</c:v>
                </c:pt>
                <c:pt idx="266">
                  <c:v>8487.4981664699517</c:v>
                </c:pt>
                <c:pt idx="267">
                  <c:v>8547.7769424528215</c:v>
                </c:pt>
              </c:numCache>
            </c:numRef>
          </c:yVal>
          <c:smooth val="1"/>
        </c:ser>
        <c:ser>
          <c:idx val="1"/>
          <c:order val="1"/>
          <c:tx>
            <c:strRef>
              <c:f>TOTALS!$C$2</c:f>
              <c:strCache>
                <c:ptCount val="1"/>
                <c:pt idx="0">
                  <c:v>EE</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510</c:v>
                </c:pt>
                <c:pt idx="18">
                  <c:v>540</c:v>
                </c:pt>
                <c:pt idx="19">
                  <c:v>570</c:v>
                </c:pt>
                <c:pt idx="20">
                  <c:v>600</c:v>
                </c:pt>
                <c:pt idx="21">
                  <c:v>630</c:v>
                </c:pt>
                <c:pt idx="22">
                  <c:v>660</c:v>
                </c:pt>
                <c:pt idx="23">
                  <c:v>690</c:v>
                </c:pt>
                <c:pt idx="24">
                  <c:v>720</c:v>
                </c:pt>
                <c:pt idx="25">
                  <c:v>750</c:v>
                </c:pt>
                <c:pt idx="26">
                  <c:v>780</c:v>
                </c:pt>
                <c:pt idx="27">
                  <c:v>810</c:v>
                </c:pt>
                <c:pt idx="28">
                  <c:v>840</c:v>
                </c:pt>
                <c:pt idx="29">
                  <c:v>870</c:v>
                </c:pt>
                <c:pt idx="30">
                  <c:v>900</c:v>
                </c:pt>
                <c:pt idx="31">
                  <c:v>930</c:v>
                </c:pt>
                <c:pt idx="32">
                  <c:v>960</c:v>
                </c:pt>
                <c:pt idx="33">
                  <c:v>990</c:v>
                </c:pt>
                <c:pt idx="34">
                  <c:v>1020</c:v>
                </c:pt>
                <c:pt idx="35">
                  <c:v>1050</c:v>
                </c:pt>
                <c:pt idx="36">
                  <c:v>1080</c:v>
                </c:pt>
                <c:pt idx="37">
                  <c:v>1110</c:v>
                </c:pt>
                <c:pt idx="38">
                  <c:v>1140</c:v>
                </c:pt>
                <c:pt idx="39">
                  <c:v>1170</c:v>
                </c:pt>
                <c:pt idx="40">
                  <c:v>1200</c:v>
                </c:pt>
                <c:pt idx="41">
                  <c:v>1230</c:v>
                </c:pt>
                <c:pt idx="42">
                  <c:v>1260</c:v>
                </c:pt>
                <c:pt idx="43">
                  <c:v>1290</c:v>
                </c:pt>
                <c:pt idx="44">
                  <c:v>1320</c:v>
                </c:pt>
                <c:pt idx="45">
                  <c:v>1350</c:v>
                </c:pt>
                <c:pt idx="46">
                  <c:v>1380</c:v>
                </c:pt>
                <c:pt idx="47">
                  <c:v>1410</c:v>
                </c:pt>
                <c:pt idx="48">
                  <c:v>1440</c:v>
                </c:pt>
                <c:pt idx="49">
                  <c:v>1470</c:v>
                </c:pt>
                <c:pt idx="50">
                  <c:v>1500</c:v>
                </c:pt>
                <c:pt idx="51">
                  <c:v>1530</c:v>
                </c:pt>
                <c:pt idx="52">
                  <c:v>1560</c:v>
                </c:pt>
                <c:pt idx="53">
                  <c:v>1590</c:v>
                </c:pt>
                <c:pt idx="54">
                  <c:v>1620</c:v>
                </c:pt>
                <c:pt idx="55">
                  <c:v>1650</c:v>
                </c:pt>
                <c:pt idx="56">
                  <c:v>1680</c:v>
                </c:pt>
                <c:pt idx="57">
                  <c:v>1710</c:v>
                </c:pt>
                <c:pt idx="58">
                  <c:v>1740</c:v>
                </c:pt>
                <c:pt idx="59">
                  <c:v>1770</c:v>
                </c:pt>
                <c:pt idx="60">
                  <c:v>1800</c:v>
                </c:pt>
                <c:pt idx="61">
                  <c:v>1830</c:v>
                </c:pt>
                <c:pt idx="62">
                  <c:v>1860</c:v>
                </c:pt>
                <c:pt idx="63">
                  <c:v>1890</c:v>
                </c:pt>
                <c:pt idx="64">
                  <c:v>1920</c:v>
                </c:pt>
                <c:pt idx="65">
                  <c:v>1950</c:v>
                </c:pt>
                <c:pt idx="66">
                  <c:v>1980</c:v>
                </c:pt>
                <c:pt idx="67">
                  <c:v>2010</c:v>
                </c:pt>
                <c:pt idx="68">
                  <c:v>2040</c:v>
                </c:pt>
                <c:pt idx="69">
                  <c:v>2070</c:v>
                </c:pt>
                <c:pt idx="70">
                  <c:v>2100</c:v>
                </c:pt>
                <c:pt idx="71">
                  <c:v>2130</c:v>
                </c:pt>
                <c:pt idx="72">
                  <c:v>2160</c:v>
                </c:pt>
                <c:pt idx="73">
                  <c:v>2190</c:v>
                </c:pt>
                <c:pt idx="74">
                  <c:v>2220</c:v>
                </c:pt>
                <c:pt idx="75">
                  <c:v>2250</c:v>
                </c:pt>
                <c:pt idx="76">
                  <c:v>2280</c:v>
                </c:pt>
                <c:pt idx="77">
                  <c:v>2310</c:v>
                </c:pt>
                <c:pt idx="78">
                  <c:v>2340</c:v>
                </c:pt>
                <c:pt idx="79">
                  <c:v>2370</c:v>
                </c:pt>
                <c:pt idx="80">
                  <c:v>2400</c:v>
                </c:pt>
                <c:pt idx="81">
                  <c:v>2430</c:v>
                </c:pt>
                <c:pt idx="82">
                  <c:v>2460</c:v>
                </c:pt>
                <c:pt idx="83">
                  <c:v>2490</c:v>
                </c:pt>
                <c:pt idx="84">
                  <c:v>2520</c:v>
                </c:pt>
                <c:pt idx="85">
                  <c:v>2550</c:v>
                </c:pt>
                <c:pt idx="86">
                  <c:v>2580</c:v>
                </c:pt>
                <c:pt idx="87">
                  <c:v>2610</c:v>
                </c:pt>
                <c:pt idx="88">
                  <c:v>2640</c:v>
                </c:pt>
                <c:pt idx="89">
                  <c:v>2670</c:v>
                </c:pt>
                <c:pt idx="90">
                  <c:v>2700</c:v>
                </c:pt>
                <c:pt idx="91">
                  <c:v>2730</c:v>
                </c:pt>
                <c:pt idx="92">
                  <c:v>2760</c:v>
                </c:pt>
                <c:pt idx="93">
                  <c:v>2790</c:v>
                </c:pt>
                <c:pt idx="94">
                  <c:v>2820</c:v>
                </c:pt>
                <c:pt idx="95">
                  <c:v>2850</c:v>
                </c:pt>
                <c:pt idx="96">
                  <c:v>2880</c:v>
                </c:pt>
                <c:pt idx="97">
                  <c:v>2910</c:v>
                </c:pt>
                <c:pt idx="98">
                  <c:v>2940</c:v>
                </c:pt>
                <c:pt idx="99">
                  <c:v>2970</c:v>
                </c:pt>
                <c:pt idx="100">
                  <c:v>3000</c:v>
                </c:pt>
                <c:pt idx="101">
                  <c:v>3030</c:v>
                </c:pt>
                <c:pt idx="102">
                  <c:v>3060</c:v>
                </c:pt>
                <c:pt idx="103">
                  <c:v>3090</c:v>
                </c:pt>
                <c:pt idx="104">
                  <c:v>3120</c:v>
                </c:pt>
                <c:pt idx="105">
                  <c:v>3150</c:v>
                </c:pt>
                <c:pt idx="106">
                  <c:v>3180</c:v>
                </c:pt>
                <c:pt idx="107">
                  <c:v>3210</c:v>
                </c:pt>
                <c:pt idx="108">
                  <c:v>3240</c:v>
                </c:pt>
                <c:pt idx="109">
                  <c:v>3270</c:v>
                </c:pt>
                <c:pt idx="110">
                  <c:v>3300</c:v>
                </c:pt>
                <c:pt idx="111">
                  <c:v>3330</c:v>
                </c:pt>
                <c:pt idx="112">
                  <c:v>3360</c:v>
                </c:pt>
                <c:pt idx="113">
                  <c:v>3390</c:v>
                </c:pt>
                <c:pt idx="114">
                  <c:v>3420</c:v>
                </c:pt>
                <c:pt idx="115">
                  <c:v>3450</c:v>
                </c:pt>
                <c:pt idx="116">
                  <c:v>3480</c:v>
                </c:pt>
                <c:pt idx="117">
                  <c:v>3510</c:v>
                </c:pt>
                <c:pt idx="118">
                  <c:v>3540</c:v>
                </c:pt>
                <c:pt idx="119">
                  <c:v>3570</c:v>
                </c:pt>
                <c:pt idx="120">
                  <c:v>3600</c:v>
                </c:pt>
                <c:pt idx="121">
                  <c:v>3630</c:v>
                </c:pt>
                <c:pt idx="122">
                  <c:v>3660</c:v>
                </c:pt>
                <c:pt idx="123">
                  <c:v>3690</c:v>
                </c:pt>
                <c:pt idx="124">
                  <c:v>3720</c:v>
                </c:pt>
                <c:pt idx="125">
                  <c:v>3750</c:v>
                </c:pt>
                <c:pt idx="126">
                  <c:v>3780</c:v>
                </c:pt>
                <c:pt idx="127">
                  <c:v>3810</c:v>
                </c:pt>
                <c:pt idx="128">
                  <c:v>3840</c:v>
                </c:pt>
                <c:pt idx="129">
                  <c:v>3870</c:v>
                </c:pt>
                <c:pt idx="130">
                  <c:v>3900</c:v>
                </c:pt>
                <c:pt idx="131">
                  <c:v>3930</c:v>
                </c:pt>
                <c:pt idx="132">
                  <c:v>3960</c:v>
                </c:pt>
                <c:pt idx="133">
                  <c:v>3990</c:v>
                </c:pt>
                <c:pt idx="134">
                  <c:v>4020</c:v>
                </c:pt>
                <c:pt idx="135">
                  <c:v>4050</c:v>
                </c:pt>
                <c:pt idx="136">
                  <c:v>4080</c:v>
                </c:pt>
                <c:pt idx="137">
                  <c:v>4110</c:v>
                </c:pt>
                <c:pt idx="138">
                  <c:v>4140</c:v>
                </c:pt>
                <c:pt idx="139">
                  <c:v>4170</c:v>
                </c:pt>
                <c:pt idx="140">
                  <c:v>4200</c:v>
                </c:pt>
                <c:pt idx="141">
                  <c:v>4230</c:v>
                </c:pt>
                <c:pt idx="142">
                  <c:v>4260</c:v>
                </c:pt>
                <c:pt idx="143">
                  <c:v>4290</c:v>
                </c:pt>
                <c:pt idx="144">
                  <c:v>4320</c:v>
                </c:pt>
                <c:pt idx="145">
                  <c:v>4350</c:v>
                </c:pt>
                <c:pt idx="146">
                  <c:v>4380</c:v>
                </c:pt>
                <c:pt idx="147">
                  <c:v>4410</c:v>
                </c:pt>
                <c:pt idx="148">
                  <c:v>4440</c:v>
                </c:pt>
                <c:pt idx="149">
                  <c:v>4470</c:v>
                </c:pt>
                <c:pt idx="150">
                  <c:v>4500</c:v>
                </c:pt>
                <c:pt idx="151">
                  <c:v>4530</c:v>
                </c:pt>
                <c:pt idx="152">
                  <c:v>4560</c:v>
                </c:pt>
                <c:pt idx="153">
                  <c:v>4590</c:v>
                </c:pt>
                <c:pt idx="154">
                  <c:v>4620</c:v>
                </c:pt>
                <c:pt idx="155">
                  <c:v>4650</c:v>
                </c:pt>
                <c:pt idx="156">
                  <c:v>4680</c:v>
                </c:pt>
                <c:pt idx="157">
                  <c:v>4710</c:v>
                </c:pt>
                <c:pt idx="158">
                  <c:v>4740</c:v>
                </c:pt>
                <c:pt idx="159">
                  <c:v>4770</c:v>
                </c:pt>
                <c:pt idx="160">
                  <c:v>4800</c:v>
                </c:pt>
                <c:pt idx="161">
                  <c:v>4830</c:v>
                </c:pt>
                <c:pt idx="162">
                  <c:v>4860</c:v>
                </c:pt>
                <c:pt idx="163">
                  <c:v>4890</c:v>
                </c:pt>
                <c:pt idx="164">
                  <c:v>4920</c:v>
                </c:pt>
                <c:pt idx="165">
                  <c:v>4950</c:v>
                </c:pt>
                <c:pt idx="166">
                  <c:v>4980</c:v>
                </c:pt>
                <c:pt idx="167">
                  <c:v>5010</c:v>
                </c:pt>
                <c:pt idx="168">
                  <c:v>5040</c:v>
                </c:pt>
                <c:pt idx="169">
                  <c:v>5070</c:v>
                </c:pt>
                <c:pt idx="170">
                  <c:v>5100</c:v>
                </c:pt>
                <c:pt idx="171">
                  <c:v>5130</c:v>
                </c:pt>
                <c:pt idx="172">
                  <c:v>5160</c:v>
                </c:pt>
                <c:pt idx="173">
                  <c:v>5190</c:v>
                </c:pt>
                <c:pt idx="174">
                  <c:v>5220</c:v>
                </c:pt>
                <c:pt idx="175">
                  <c:v>5250</c:v>
                </c:pt>
                <c:pt idx="176">
                  <c:v>5280</c:v>
                </c:pt>
                <c:pt idx="177">
                  <c:v>5310</c:v>
                </c:pt>
                <c:pt idx="178">
                  <c:v>5340</c:v>
                </c:pt>
                <c:pt idx="179">
                  <c:v>5370</c:v>
                </c:pt>
                <c:pt idx="180">
                  <c:v>5400</c:v>
                </c:pt>
                <c:pt idx="181">
                  <c:v>5430</c:v>
                </c:pt>
                <c:pt idx="182">
                  <c:v>5460</c:v>
                </c:pt>
                <c:pt idx="183">
                  <c:v>5490</c:v>
                </c:pt>
                <c:pt idx="184">
                  <c:v>5520</c:v>
                </c:pt>
                <c:pt idx="185">
                  <c:v>5550</c:v>
                </c:pt>
                <c:pt idx="186">
                  <c:v>5580</c:v>
                </c:pt>
                <c:pt idx="187">
                  <c:v>5610</c:v>
                </c:pt>
                <c:pt idx="188">
                  <c:v>5640</c:v>
                </c:pt>
                <c:pt idx="189">
                  <c:v>5670</c:v>
                </c:pt>
                <c:pt idx="190">
                  <c:v>5700</c:v>
                </c:pt>
                <c:pt idx="191">
                  <c:v>5730</c:v>
                </c:pt>
                <c:pt idx="192">
                  <c:v>5760</c:v>
                </c:pt>
                <c:pt idx="193">
                  <c:v>5790</c:v>
                </c:pt>
                <c:pt idx="194">
                  <c:v>5820</c:v>
                </c:pt>
                <c:pt idx="195">
                  <c:v>5850</c:v>
                </c:pt>
                <c:pt idx="196">
                  <c:v>5880</c:v>
                </c:pt>
                <c:pt idx="197">
                  <c:v>5910</c:v>
                </c:pt>
                <c:pt idx="198">
                  <c:v>5940</c:v>
                </c:pt>
                <c:pt idx="199">
                  <c:v>5970</c:v>
                </c:pt>
                <c:pt idx="200">
                  <c:v>6000</c:v>
                </c:pt>
                <c:pt idx="201">
                  <c:v>6030</c:v>
                </c:pt>
                <c:pt idx="202">
                  <c:v>6060</c:v>
                </c:pt>
                <c:pt idx="203">
                  <c:v>6090</c:v>
                </c:pt>
                <c:pt idx="204">
                  <c:v>6120</c:v>
                </c:pt>
                <c:pt idx="205">
                  <c:v>6150</c:v>
                </c:pt>
                <c:pt idx="206">
                  <c:v>6180</c:v>
                </c:pt>
                <c:pt idx="207">
                  <c:v>6210</c:v>
                </c:pt>
                <c:pt idx="208">
                  <c:v>6240</c:v>
                </c:pt>
                <c:pt idx="209">
                  <c:v>6270</c:v>
                </c:pt>
                <c:pt idx="210">
                  <c:v>6300</c:v>
                </c:pt>
                <c:pt idx="211">
                  <c:v>6330</c:v>
                </c:pt>
                <c:pt idx="212">
                  <c:v>6360</c:v>
                </c:pt>
                <c:pt idx="213">
                  <c:v>6390</c:v>
                </c:pt>
                <c:pt idx="214">
                  <c:v>6420</c:v>
                </c:pt>
                <c:pt idx="215">
                  <c:v>6450</c:v>
                </c:pt>
                <c:pt idx="216">
                  <c:v>6480</c:v>
                </c:pt>
                <c:pt idx="217">
                  <c:v>6510</c:v>
                </c:pt>
                <c:pt idx="218">
                  <c:v>6540</c:v>
                </c:pt>
                <c:pt idx="219">
                  <c:v>6570</c:v>
                </c:pt>
                <c:pt idx="220">
                  <c:v>6600</c:v>
                </c:pt>
                <c:pt idx="221">
                  <c:v>6630</c:v>
                </c:pt>
                <c:pt idx="222">
                  <c:v>6660</c:v>
                </c:pt>
                <c:pt idx="223">
                  <c:v>6690</c:v>
                </c:pt>
                <c:pt idx="224">
                  <c:v>6720</c:v>
                </c:pt>
                <c:pt idx="225">
                  <c:v>6750</c:v>
                </c:pt>
                <c:pt idx="226">
                  <c:v>6780</c:v>
                </c:pt>
                <c:pt idx="227">
                  <c:v>6810</c:v>
                </c:pt>
                <c:pt idx="228">
                  <c:v>6840</c:v>
                </c:pt>
                <c:pt idx="229">
                  <c:v>6870</c:v>
                </c:pt>
                <c:pt idx="230">
                  <c:v>6900</c:v>
                </c:pt>
                <c:pt idx="231">
                  <c:v>6930</c:v>
                </c:pt>
                <c:pt idx="232">
                  <c:v>6960</c:v>
                </c:pt>
                <c:pt idx="233">
                  <c:v>6990</c:v>
                </c:pt>
                <c:pt idx="234">
                  <c:v>7020</c:v>
                </c:pt>
                <c:pt idx="235">
                  <c:v>7050</c:v>
                </c:pt>
                <c:pt idx="236">
                  <c:v>7080</c:v>
                </c:pt>
                <c:pt idx="237">
                  <c:v>7110</c:v>
                </c:pt>
                <c:pt idx="238">
                  <c:v>7140</c:v>
                </c:pt>
                <c:pt idx="239">
                  <c:v>7170</c:v>
                </c:pt>
                <c:pt idx="240">
                  <c:v>7200</c:v>
                </c:pt>
                <c:pt idx="241">
                  <c:v>7230</c:v>
                </c:pt>
                <c:pt idx="242">
                  <c:v>7260</c:v>
                </c:pt>
                <c:pt idx="243">
                  <c:v>7290</c:v>
                </c:pt>
                <c:pt idx="244">
                  <c:v>7320</c:v>
                </c:pt>
                <c:pt idx="245">
                  <c:v>7350</c:v>
                </c:pt>
                <c:pt idx="246">
                  <c:v>7380</c:v>
                </c:pt>
                <c:pt idx="247">
                  <c:v>7410</c:v>
                </c:pt>
                <c:pt idx="248">
                  <c:v>7440</c:v>
                </c:pt>
                <c:pt idx="249">
                  <c:v>7470</c:v>
                </c:pt>
                <c:pt idx="250">
                  <c:v>7500</c:v>
                </c:pt>
                <c:pt idx="251">
                  <c:v>7530</c:v>
                </c:pt>
                <c:pt idx="252">
                  <c:v>7560</c:v>
                </c:pt>
                <c:pt idx="253">
                  <c:v>7590</c:v>
                </c:pt>
                <c:pt idx="254">
                  <c:v>7620</c:v>
                </c:pt>
                <c:pt idx="255">
                  <c:v>7650</c:v>
                </c:pt>
                <c:pt idx="256">
                  <c:v>7680</c:v>
                </c:pt>
                <c:pt idx="257">
                  <c:v>7710</c:v>
                </c:pt>
                <c:pt idx="258">
                  <c:v>7740</c:v>
                </c:pt>
                <c:pt idx="259">
                  <c:v>7770</c:v>
                </c:pt>
                <c:pt idx="260">
                  <c:v>7800</c:v>
                </c:pt>
                <c:pt idx="261">
                  <c:v>7830</c:v>
                </c:pt>
                <c:pt idx="262">
                  <c:v>7860</c:v>
                </c:pt>
                <c:pt idx="263">
                  <c:v>7890</c:v>
                </c:pt>
                <c:pt idx="264">
                  <c:v>7920</c:v>
                </c:pt>
                <c:pt idx="265">
                  <c:v>7950</c:v>
                </c:pt>
                <c:pt idx="266">
                  <c:v>7980</c:v>
                </c:pt>
                <c:pt idx="267">
                  <c:v>8000</c:v>
                </c:pt>
              </c:numCache>
            </c:numRef>
          </c:xVal>
          <c:yVal>
            <c:numRef>
              <c:f>TOTALS!$C$3:$C$270</c:f>
              <c:numCache>
                <c:formatCode>0.0000</c:formatCode>
                <c:ptCount val="268"/>
                <c:pt idx="0">
                  <c:v>0</c:v>
                </c:pt>
                <c:pt idx="1">
                  <c:v>7.2282275610045603E-4</c:v>
                </c:pt>
                <c:pt idx="2">
                  <c:v>6.5054048049041037E-3</c:v>
                </c:pt>
                <c:pt idx="3">
                  <c:v>1.8070568902511405E-2</c:v>
                </c:pt>
                <c:pt idx="4">
                  <c:v>3.5418315048922344E-2</c:v>
                </c:pt>
                <c:pt idx="5">
                  <c:v>5.8548643244136951E-2</c:v>
                </c:pt>
                <c:pt idx="6">
                  <c:v>8.746155348815518E-2</c:v>
                </c:pt>
                <c:pt idx="7">
                  <c:v>0.12215704578097709</c:v>
                </c:pt>
                <c:pt idx="8">
                  <c:v>0.16263512012260264</c:v>
                </c:pt>
                <c:pt idx="9">
                  <c:v>0.20889577651303184</c:v>
                </c:pt>
                <c:pt idx="10">
                  <c:v>0.26093901495226474</c:v>
                </c:pt>
                <c:pt idx="11">
                  <c:v>0.31876483544030126</c:v>
                </c:pt>
                <c:pt idx="12">
                  <c:v>0.38237323797714129</c:v>
                </c:pt>
                <c:pt idx="13">
                  <c:v>0.45176422256278509</c:v>
                </c:pt>
                <c:pt idx="14">
                  <c:v>0.52693778919723244</c:v>
                </c:pt>
                <c:pt idx="15">
                  <c:v>0.6078939378804834</c:v>
                </c:pt>
                <c:pt idx="16">
                  <c:v>0.69463266861253814</c:v>
                </c:pt>
                <c:pt idx="17">
                  <c:v>0.78715398139339632</c:v>
                </c:pt>
                <c:pt idx="18">
                  <c:v>0.88545787622305827</c:v>
                </c:pt>
                <c:pt idx="19">
                  <c:v>0.98954435310152389</c:v>
                </c:pt>
                <c:pt idx="20">
                  <c:v>1.0994134120287931</c:v>
                </c:pt>
                <c:pt idx="21">
                  <c:v>1.2150650530048657</c:v>
                </c:pt>
                <c:pt idx="22">
                  <c:v>1.3364992760297425</c:v>
                </c:pt>
                <c:pt idx="23">
                  <c:v>1.4637160811034229</c:v>
                </c:pt>
                <c:pt idx="24">
                  <c:v>1.596715468225907</c:v>
                </c:pt>
                <c:pt idx="25">
                  <c:v>1.7354974373971945</c:v>
                </c:pt>
                <c:pt idx="26">
                  <c:v>1.880061988617286</c:v>
                </c:pt>
                <c:pt idx="27">
                  <c:v>2.0304091218861808</c:v>
                </c:pt>
                <c:pt idx="28">
                  <c:v>2.1865388372038796</c:v>
                </c:pt>
                <c:pt idx="29">
                  <c:v>2.3484511345703818</c:v>
                </c:pt>
                <c:pt idx="30">
                  <c:v>2.5161460139856882</c:v>
                </c:pt>
                <c:pt idx="31">
                  <c:v>2.6896234754497979</c:v>
                </c:pt>
                <c:pt idx="32">
                  <c:v>2.8688835189627109</c:v>
                </c:pt>
                <c:pt idx="33">
                  <c:v>3.0539261445244281</c:v>
                </c:pt>
                <c:pt idx="34">
                  <c:v>3.2447513521349491</c:v>
                </c:pt>
                <c:pt idx="35">
                  <c:v>3.441359141794273</c:v>
                </c:pt>
                <c:pt idx="36">
                  <c:v>3.6437495135024012</c:v>
                </c:pt>
                <c:pt idx="37">
                  <c:v>3.8519224672593331</c:v>
                </c:pt>
                <c:pt idx="38">
                  <c:v>4.0658780030650687</c:v>
                </c:pt>
                <c:pt idx="39">
                  <c:v>4.2856161209196086</c:v>
                </c:pt>
                <c:pt idx="40">
                  <c:v>4.5111368208229496</c:v>
                </c:pt>
                <c:pt idx="41">
                  <c:v>4.737911184019465</c:v>
                </c:pt>
                <c:pt idx="42">
                  <c:v>4.9658311349273339</c:v>
                </c:pt>
                <c:pt idx="43">
                  <c:v>5.1988659370586907</c:v>
                </c:pt>
                <c:pt idx="44">
                  <c:v>5.4367079118638442</c:v>
                </c:pt>
                <c:pt idx="45">
                  <c:v>5.6791437491298451</c:v>
                </c:pt>
                <c:pt idx="46">
                  <c:v>5.926055856877265</c:v>
                </c:pt>
                <c:pt idx="47">
                  <c:v>6.1774233251746482</c:v>
                </c:pt>
                <c:pt idx="48">
                  <c:v>6.4333224271812082</c:v>
                </c:pt>
                <c:pt idx="49">
                  <c:v>6.693926692970944</c:v>
                </c:pt>
                <c:pt idx="50">
                  <c:v>6.9595060536490525</c:v>
                </c:pt>
                <c:pt idx="51">
                  <c:v>7.2304257973477704</c:v>
                </c:pt>
                <c:pt idx="52">
                  <c:v>7.5071439384746403</c:v>
                </c:pt>
                <c:pt idx="53">
                  <c:v>7.7902087715515762</c:v>
                </c:pt>
                <c:pt idx="54">
                  <c:v>8.0802542413791745</c:v>
                </c:pt>
                <c:pt idx="55">
                  <c:v>8.377995326851714</c:v>
                </c:pt>
                <c:pt idx="56">
                  <c:v>8.684221439037664</c:v>
                </c:pt>
                <c:pt idx="57">
                  <c:v>8.9997902525050613</c:v>
                </c:pt>
                <c:pt idx="58">
                  <c:v>9.3256180162090505</c:v>
                </c:pt>
                <c:pt idx="59">
                  <c:v>9.662672058432701</c:v>
                </c:pt>
                <c:pt idx="60">
                  <c:v>10.011959225493639</c:v>
                </c:pt>
                <c:pt idx="61">
                  <c:v>10.374514294914849</c:v>
                </c:pt>
                <c:pt idx="62">
                  <c:v>10.751389630269955</c:v>
                </c:pt>
                <c:pt idx="63">
                  <c:v>11.14364591987729</c:v>
                </c:pt>
                <c:pt idx="64">
                  <c:v>11.552330633390511</c:v>
                </c:pt>
                <c:pt idx="65">
                  <c:v>11.97847371341509</c:v>
                </c:pt>
                <c:pt idx="66">
                  <c:v>12.42307183169075</c:v>
                </c:pt>
                <c:pt idx="67">
                  <c:v>12.887073711003493</c:v>
                </c:pt>
                <c:pt idx="68">
                  <c:v>13.371373504506133</c:v>
                </c:pt>
                <c:pt idx="69">
                  <c:v>13.876788886741608</c:v>
                </c:pt>
                <c:pt idx="70">
                  <c:v>14.404065830539803</c:v>
                </c:pt>
                <c:pt idx="71">
                  <c:v>14.955359859829809</c:v>
                </c:pt>
                <c:pt idx="72">
                  <c:v>15.534026815458546</c:v>
                </c:pt>
                <c:pt idx="73">
                  <c:v>16.141867652875234</c:v>
                </c:pt>
                <c:pt idx="74">
                  <c:v>16.778904118199659</c:v>
                </c:pt>
                <c:pt idx="75">
                  <c:v>17.445158170103547</c:v>
                </c:pt>
                <c:pt idx="76">
                  <c:v>18.140651979810606</c:v>
                </c:pt>
                <c:pt idx="77">
                  <c:v>18.865407931096478</c:v>
                </c:pt>
                <c:pt idx="78">
                  <c:v>19.619448620288775</c:v>
                </c:pt>
                <c:pt idx="79">
                  <c:v>20.402796856267067</c:v>
                </c:pt>
                <c:pt idx="80">
                  <c:v>21.215475660462861</c:v>
                </c:pt>
                <c:pt idx="81">
                  <c:v>22.057508266859642</c:v>
                </c:pt>
                <c:pt idx="82">
                  <c:v>22.928918121992826</c:v>
                </c:pt>
                <c:pt idx="83">
                  <c:v>23.829728884949834</c:v>
                </c:pt>
                <c:pt idx="84">
                  <c:v>24.759964427369994</c:v>
                </c:pt>
                <c:pt idx="85">
                  <c:v>25.719648833444602</c:v>
                </c:pt>
                <c:pt idx="86">
                  <c:v>26.708806399916902</c:v>
                </c:pt>
                <c:pt idx="87">
                  <c:v>27.727461636082133</c:v>
                </c:pt>
                <c:pt idx="88">
                  <c:v>28.775639263787458</c:v>
                </c:pt>
                <c:pt idx="89">
                  <c:v>29.853364217431995</c:v>
                </c:pt>
                <c:pt idx="90">
                  <c:v>30.960661643966816</c:v>
                </c:pt>
                <c:pt idx="91">
                  <c:v>32.097556902894986</c:v>
                </c:pt>
                <c:pt idx="92">
                  <c:v>33.26407556627148</c:v>
                </c:pt>
                <c:pt idx="93">
                  <c:v>34.46024341870325</c:v>
                </c:pt>
                <c:pt idx="94">
                  <c:v>35.686086457349205</c:v>
                </c:pt>
                <c:pt idx="95">
                  <c:v>36.941630891920205</c:v>
                </c:pt>
                <c:pt idx="96">
                  <c:v>38.226903144679071</c:v>
                </c:pt>
                <c:pt idx="97">
                  <c:v>39.541929850440567</c:v>
                </c:pt>
                <c:pt idx="98">
                  <c:v>40.886737856571443</c:v>
                </c:pt>
                <c:pt idx="99">
                  <c:v>42.261354222990377</c:v>
                </c:pt>
                <c:pt idx="100">
                  <c:v>43.665806222168001</c:v>
                </c:pt>
                <c:pt idx="101">
                  <c:v>45.100121339126929</c:v>
                </c:pt>
                <c:pt idx="102">
                  <c:v>46.564327271441705</c:v>
                </c:pt>
                <c:pt idx="103">
                  <c:v>48.058451929238842</c:v>
                </c:pt>
                <c:pt idx="104">
                  <c:v>49.582523435196819</c:v>
                </c:pt>
                <c:pt idx="105">
                  <c:v>51.136570124546054</c:v>
                </c:pt>
                <c:pt idx="106">
                  <c:v>52.720620545068911</c:v>
                </c:pt>
                <c:pt idx="107">
                  <c:v>54.334703457099756</c:v>
                </c:pt>
                <c:pt idx="108">
                  <c:v>55.978847833524867</c:v>
                </c:pt>
                <c:pt idx="109">
                  <c:v>57.653082859782486</c:v>
                </c:pt>
                <c:pt idx="110">
                  <c:v>59.357437933862798</c:v>
                </c:pt>
                <c:pt idx="111">
                  <c:v>61.091942666308015</c:v>
                </c:pt>
                <c:pt idx="112">
                  <c:v>62.856626880212218</c:v>
                </c:pt>
                <c:pt idx="113">
                  <c:v>64.651520611221486</c:v>
                </c:pt>
                <c:pt idx="114">
                  <c:v>66.476654107533861</c:v>
                </c:pt>
                <c:pt idx="115">
                  <c:v>68.332057829899298</c:v>
                </c:pt>
                <c:pt idx="116">
                  <c:v>70.217762451619762</c:v>
                </c:pt>
                <c:pt idx="117">
                  <c:v>72.133798858549156</c:v>
                </c:pt>
                <c:pt idx="118">
                  <c:v>74.08019814909332</c:v>
                </c:pt>
                <c:pt idx="119">
                  <c:v>76.056991634210064</c:v>
                </c:pt>
                <c:pt idx="120">
                  <c:v>78.064210837409135</c:v>
                </c:pt>
                <c:pt idx="121">
                  <c:v>80.101887494752333</c:v>
                </c:pt>
                <c:pt idx="122">
                  <c:v>82.170053554853226</c:v>
                </c:pt>
                <c:pt idx="123">
                  <c:v>84.268741178877519</c:v>
                </c:pt>
                <c:pt idx="124">
                  <c:v>86.397982740542801</c:v>
                </c:pt>
                <c:pt idx="125">
                  <c:v>88.557810826118583</c:v>
                </c:pt>
                <c:pt idx="126">
                  <c:v>90.748258234426416</c:v>
                </c:pt>
                <c:pt idx="127">
                  <c:v>92.969357976839703</c:v>
                </c:pt>
                <c:pt idx="128">
                  <c:v>95.221143277283886</c:v>
                </c:pt>
                <c:pt idx="129">
                  <c:v>97.503647572236389</c:v>
                </c:pt>
                <c:pt idx="130">
                  <c:v>99.816904510726417</c:v>
                </c:pt>
                <c:pt idx="131">
                  <c:v>102.16094795433537</c:v>
                </c:pt>
                <c:pt idx="132">
                  <c:v>104.53581197719643</c:v>
                </c:pt>
                <c:pt idx="133">
                  <c:v>106.94153086599482</c:v>
                </c:pt>
                <c:pt idx="134">
                  <c:v>109.37813911996767</c:v>
                </c:pt>
                <c:pt idx="135">
                  <c:v>111.84567145090409</c:v>
                </c:pt>
                <c:pt idx="136">
                  <c:v>114.34416278314514</c:v>
                </c:pt>
                <c:pt idx="137">
                  <c:v>116.87364825358387</c:v>
                </c:pt>
                <c:pt idx="138">
                  <c:v>119.43416321166525</c:v>
                </c:pt>
                <c:pt idx="139">
                  <c:v>122.02574321938619</c:v>
                </c:pt>
                <c:pt idx="140">
                  <c:v>124.64842405129555</c:v>
                </c:pt>
                <c:pt idx="141">
                  <c:v>127.30224169449423</c:v>
                </c:pt>
                <c:pt idx="142">
                  <c:v>129.98723234863505</c:v>
                </c:pt>
                <c:pt idx="143">
                  <c:v>132.7034324259227</c:v>
                </c:pt>
                <c:pt idx="144">
                  <c:v>135.45087855111399</c:v>
                </c:pt>
                <c:pt idx="145">
                  <c:v>138.22960756151744</c:v>
                </c:pt>
                <c:pt idx="146">
                  <c:v>141.03965650699382</c:v>
                </c:pt>
                <c:pt idx="147">
                  <c:v>143.8810626499556</c:v>
                </c:pt>
                <c:pt idx="148">
                  <c:v>146.7538634653674</c:v>
                </c:pt>
                <c:pt idx="149">
                  <c:v>149.65809664074567</c:v>
                </c:pt>
                <c:pt idx="150">
                  <c:v>152.59380007615891</c:v>
                </c:pt>
                <c:pt idx="151">
                  <c:v>155.5610118842275</c:v>
                </c:pt>
                <c:pt idx="152">
                  <c:v>158.55977039012379</c:v>
                </c:pt>
                <c:pt idx="153">
                  <c:v>161.59011413157208</c:v>
                </c:pt>
                <c:pt idx="154">
                  <c:v>164.65208185884865</c:v>
                </c:pt>
                <c:pt idx="155">
                  <c:v>167.7457125347818</c:v>
                </c:pt>
                <c:pt idx="156">
                  <c:v>170.87104533475164</c:v>
                </c:pt>
                <c:pt idx="157">
                  <c:v>174.02811964669036</c:v>
                </c:pt>
                <c:pt idx="158">
                  <c:v>177.216975071082</c:v>
                </c:pt>
                <c:pt idx="159">
                  <c:v>180.43765142096271</c:v>
                </c:pt>
                <c:pt idx="160">
                  <c:v>183.69018872192044</c:v>
                </c:pt>
                <c:pt idx="161">
                  <c:v>186.97462721209519</c:v>
                </c:pt>
                <c:pt idx="162">
                  <c:v>190.29100734217883</c:v>
                </c:pt>
                <c:pt idx="163">
                  <c:v>193.63936977541533</c:v>
                </c:pt>
                <c:pt idx="164">
                  <c:v>197.01975538760038</c:v>
                </c:pt>
                <c:pt idx="165">
                  <c:v>200.43220526708194</c:v>
                </c:pt>
                <c:pt idx="166">
                  <c:v>203.87676071475963</c:v>
                </c:pt>
                <c:pt idx="167">
                  <c:v>207.35346324408522</c:v>
                </c:pt>
                <c:pt idx="168">
                  <c:v>210.86235458106236</c:v>
                </c:pt>
                <c:pt idx="169">
                  <c:v>214.40347666424665</c:v>
                </c:pt>
                <c:pt idx="170">
                  <c:v>217.9768716447457</c:v>
                </c:pt>
                <c:pt idx="171">
                  <c:v>221.61061435251315</c:v>
                </c:pt>
                <c:pt idx="172">
                  <c:v>225.32209794204653</c:v>
                </c:pt>
                <c:pt idx="173">
                  <c:v>229.09226009304729</c:v>
                </c:pt>
                <c:pt idx="174">
                  <c:v>232.90410478317227</c:v>
                </c:pt>
                <c:pt idx="175">
                  <c:v>236.74042687478831</c:v>
                </c:pt>
                <c:pt idx="176">
                  <c:v>240.58384994076303</c:v>
                </c:pt>
                <c:pt idx="177">
                  <c:v>244.41683944586234</c:v>
                </c:pt>
                <c:pt idx="178">
                  <c:v>248.22247952451988</c:v>
                </c:pt>
                <c:pt idx="179">
                  <c:v>251.98389865513951</c:v>
                </c:pt>
                <c:pt idx="180">
                  <c:v>255.68513645176728</c:v>
                </c:pt>
                <c:pt idx="181">
                  <c:v>259.37059606646784</c:v>
                </c:pt>
                <c:pt idx="182">
                  <c:v>263.09296985853348</c:v>
                </c:pt>
                <c:pt idx="183">
                  <c:v>266.85241446399579</c:v>
                </c:pt>
                <c:pt idx="184">
                  <c:v>270.64892988285465</c:v>
                </c:pt>
                <c:pt idx="185">
                  <c:v>274.48251611511029</c:v>
                </c:pt>
                <c:pt idx="186">
                  <c:v>278.35317316076237</c:v>
                </c:pt>
                <c:pt idx="187">
                  <c:v>282.26090101981129</c:v>
                </c:pt>
                <c:pt idx="188">
                  <c:v>286.2056996922567</c:v>
                </c:pt>
                <c:pt idx="189">
                  <c:v>290.18756917809878</c:v>
                </c:pt>
                <c:pt idx="190">
                  <c:v>294.20650947733753</c:v>
                </c:pt>
                <c:pt idx="191">
                  <c:v>298.26252058997284</c:v>
                </c:pt>
                <c:pt idx="192">
                  <c:v>302.35560251600486</c:v>
                </c:pt>
                <c:pt idx="193">
                  <c:v>306.48575525543345</c:v>
                </c:pt>
                <c:pt idx="194">
                  <c:v>310.65297880825869</c:v>
                </c:pt>
                <c:pt idx="195">
                  <c:v>314.85727317448061</c:v>
                </c:pt>
                <c:pt idx="196">
                  <c:v>319.09863835409908</c:v>
                </c:pt>
                <c:pt idx="197">
                  <c:v>323.37707434711422</c:v>
                </c:pt>
                <c:pt idx="198">
                  <c:v>327.69258115352608</c:v>
                </c:pt>
                <c:pt idx="199">
                  <c:v>332.04515877333444</c:v>
                </c:pt>
                <c:pt idx="200">
                  <c:v>336.43480720653952</c:v>
                </c:pt>
                <c:pt idx="201">
                  <c:v>340.8615264531411</c:v>
                </c:pt>
                <c:pt idx="202">
                  <c:v>345.32531651313946</c:v>
                </c:pt>
                <c:pt idx="203">
                  <c:v>349.82617738653437</c:v>
                </c:pt>
                <c:pt idx="204">
                  <c:v>354.36410907332595</c:v>
                </c:pt>
                <c:pt idx="205">
                  <c:v>358.9391115735142</c:v>
                </c:pt>
                <c:pt idx="206">
                  <c:v>363.551184887099</c:v>
                </c:pt>
                <c:pt idx="207">
                  <c:v>368.20032901408047</c:v>
                </c:pt>
                <c:pt idx="208">
                  <c:v>372.88654395445849</c:v>
                </c:pt>
                <c:pt idx="209">
                  <c:v>377.60982970823329</c:v>
                </c:pt>
                <c:pt idx="210">
                  <c:v>382.37018627540465</c:v>
                </c:pt>
                <c:pt idx="211">
                  <c:v>387.16761365597267</c:v>
                </c:pt>
                <c:pt idx="212">
                  <c:v>392.00211184993725</c:v>
                </c:pt>
                <c:pt idx="213">
                  <c:v>396.8736808572985</c:v>
                </c:pt>
                <c:pt idx="214">
                  <c:v>401.78232067805641</c:v>
                </c:pt>
                <c:pt idx="215">
                  <c:v>406.72803131221099</c:v>
                </c:pt>
                <c:pt idx="216">
                  <c:v>411.71081275976212</c:v>
                </c:pt>
                <c:pt idx="217">
                  <c:v>416.73066502070992</c:v>
                </c:pt>
                <c:pt idx="218">
                  <c:v>421.78758809505428</c:v>
                </c:pt>
                <c:pt idx="219">
                  <c:v>426.88158198279541</c:v>
                </c:pt>
                <c:pt idx="220">
                  <c:v>432.0126466839331</c:v>
                </c:pt>
                <c:pt idx="221">
                  <c:v>437.18078219846745</c:v>
                </c:pt>
                <c:pt idx="222">
                  <c:v>442.38598852639836</c:v>
                </c:pt>
                <c:pt idx="223">
                  <c:v>447.62826566772594</c:v>
                </c:pt>
                <c:pt idx="224">
                  <c:v>452.90761362245019</c:v>
                </c:pt>
                <c:pt idx="225">
                  <c:v>458.22403239057098</c:v>
                </c:pt>
                <c:pt idx="226">
                  <c:v>463.5775219720885</c:v>
                </c:pt>
                <c:pt idx="227">
                  <c:v>468.96808236700258</c:v>
                </c:pt>
                <c:pt idx="228">
                  <c:v>474.39571357531332</c:v>
                </c:pt>
                <c:pt idx="229">
                  <c:v>479.86041559702073</c:v>
                </c:pt>
                <c:pt idx="230">
                  <c:v>485.36218843212475</c:v>
                </c:pt>
                <c:pt idx="231">
                  <c:v>490.90103208062533</c:v>
                </c:pt>
                <c:pt idx="232">
                  <c:v>496.47694654252268</c:v>
                </c:pt>
                <c:pt idx="233">
                  <c:v>502.08993181781659</c:v>
                </c:pt>
                <c:pt idx="234">
                  <c:v>507.73998790650705</c:v>
                </c:pt>
                <c:pt idx="235">
                  <c:v>513.4271148085943</c:v>
                </c:pt>
                <c:pt idx="236">
                  <c:v>519.15131252407809</c:v>
                </c:pt>
                <c:pt idx="237">
                  <c:v>524.91258105295833</c:v>
                </c:pt>
                <c:pt idx="238">
                  <c:v>530.71092039523523</c:v>
                </c:pt>
                <c:pt idx="239">
                  <c:v>536.54633055090903</c:v>
                </c:pt>
                <c:pt idx="240">
                  <c:v>542.41881151997927</c:v>
                </c:pt>
                <c:pt idx="241">
                  <c:v>548.32836330244618</c:v>
                </c:pt>
                <c:pt idx="242">
                  <c:v>554.27498589830975</c:v>
                </c:pt>
                <c:pt idx="243">
                  <c:v>560.25867930756999</c:v>
                </c:pt>
                <c:pt idx="244">
                  <c:v>566.27944353022667</c:v>
                </c:pt>
                <c:pt idx="245">
                  <c:v>572.33727856628013</c:v>
                </c:pt>
                <c:pt idx="246">
                  <c:v>578.43218441573026</c:v>
                </c:pt>
                <c:pt idx="247">
                  <c:v>584.56416107857694</c:v>
                </c:pt>
                <c:pt idx="248">
                  <c:v>590.73320855482018</c:v>
                </c:pt>
                <c:pt idx="249">
                  <c:v>596.9393268444602</c:v>
                </c:pt>
                <c:pt idx="250">
                  <c:v>603.18251594749677</c:v>
                </c:pt>
                <c:pt idx="251">
                  <c:v>609.46277586392989</c:v>
                </c:pt>
                <c:pt idx="252">
                  <c:v>615.7801065937598</c:v>
                </c:pt>
                <c:pt idx="253">
                  <c:v>622.13450813698614</c:v>
                </c:pt>
                <c:pt idx="254">
                  <c:v>628.52598049360938</c:v>
                </c:pt>
                <c:pt idx="255">
                  <c:v>634.95452366362906</c:v>
                </c:pt>
                <c:pt idx="256">
                  <c:v>641.42013764704552</c:v>
                </c:pt>
                <c:pt idx="257">
                  <c:v>647.92282244385842</c:v>
                </c:pt>
                <c:pt idx="258">
                  <c:v>654.4625780540681</c:v>
                </c:pt>
                <c:pt idx="259">
                  <c:v>661.03940447767445</c:v>
                </c:pt>
                <c:pt idx="260">
                  <c:v>667.65330171467735</c:v>
                </c:pt>
                <c:pt idx="261">
                  <c:v>674.30426976507681</c:v>
                </c:pt>
                <c:pt idx="262">
                  <c:v>680.99230862887293</c:v>
                </c:pt>
                <c:pt idx="263">
                  <c:v>687.71741830606584</c:v>
                </c:pt>
                <c:pt idx="264">
                  <c:v>694.47959879665518</c:v>
                </c:pt>
                <c:pt idx="265">
                  <c:v>701.27885010064131</c:v>
                </c:pt>
                <c:pt idx="266">
                  <c:v>708.11517221802387</c:v>
                </c:pt>
                <c:pt idx="267">
                  <c:v>712.69321785901934</c:v>
                </c:pt>
              </c:numCache>
            </c:numRef>
          </c:yVal>
          <c:smooth val="1"/>
        </c:ser>
        <c:ser>
          <c:idx val="2"/>
          <c:order val="2"/>
          <c:tx>
            <c:strRef>
              <c:f>TOTALS!$D$2</c:f>
              <c:strCache>
                <c:ptCount val="1"/>
                <c:pt idx="0">
                  <c:v>VV</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510</c:v>
                </c:pt>
                <c:pt idx="18">
                  <c:v>540</c:v>
                </c:pt>
                <c:pt idx="19">
                  <c:v>570</c:v>
                </c:pt>
                <c:pt idx="20">
                  <c:v>600</c:v>
                </c:pt>
                <c:pt idx="21">
                  <c:v>630</c:v>
                </c:pt>
                <c:pt idx="22">
                  <c:v>660</c:v>
                </c:pt>
                <c:pt idx="23">
                  <c:v>690</c:v>
                </c:pt>
                <c:pt idx="24">
                  <c:v>720</c:v>
                </c:pt>
                <c:pt idx="25">
                  <c:v>750</c:v>
                </c:pt>
                <c:pt idx="26">
                  <c:v>780</c:v>
                </c:pt>
                <c:pt idx="27">
                  <c:v>810</c:v>
                </c:pt>
                <c:pt idx="28">
                  <c:v>840</c:v>
                </c:pt>
                <c:pt idx="29">
                  <c:v>870</c:v>
                </c:pt>
                <c:pt idx="30">
                  <c:v>900</c:v>
                </c:pt>
                <c:pt idx="31">
                  <c:v>930</c:v>
                </c:pt>
                <c:pt idx="32">
                  <c:v>960</c:v>
                </c:pt>
                <c:pt idx="33">
                  <c:v>990</c:v>
                </c:pt>
                <c:pt idx="34">
                  <c:v>1020</c:v>
                </c:pt>
                <c:pt idx="35">
                  <c:v>1050</c:v>
                </c:pt>
                <c:pt idx="36">
                  <c:v>1080</c:v>
                </c:pt>
                <c:pt idx="37">
                  <c:v>1110</c:v>
                </c:pt>
                <c:pt idx="38">
                  <c:v>1140</c:v>
                </c:pt>
                <c:pt idx="39">
                  <c:v>1170</c:v>
                </c:pt>
                <c:pt idx="40">
                  <c:v>1200</c:v>
                </c:pt>
                <c:pt idx="41">
                  <c:v>1230</c:v>
                </c:pt>
                <c:pt idx="42">
                  <c:v>1260</c:v>
                </c:pt>
                <c:pt idx="43">
                  <c:v>1290</c:v>
                </c:pt>
                <c:pt idx="44">
                  <c:v>1320</c:v>
                </c:pt>
                <c:pt idx="45">
                  <c:v>1350</c:v>
                </c:pt>
                <c:pt idx="46">
                  <c:v>1380</c:v>
                </c:pt>
                <c:pt idx="47">
                  <c:v>1410</c:v>
                </c:pt>
                <c:pt idx="48">
                  <c:v>1440</c:v>
                </c:pt>
                <c:pt idx="49">
                  <c:v>1470</c:v>
                </c:pt>
                <c:pt idx="50">
                  <c:v>1500</c:v>
                </c:pt>
                <c:pt idx="51">
                  <c:v>1530</c:v>
                </c:pt>
                <c:pt idx="52">
                  <c:v>1560</c:v>
                </c:pt>
                <c:pt idx="53">
                  <c:v>1590</c:v>
                </c:pt>
                <c:pt idx="54">
                  <c:v>1620</c:v>
                </c:pt>
                <c:pt idx="55">
                  <c:v>1650</c:v>
                </c:pt>
                <c:pt idx="56">
                  <c:v>1680</c:v>
                </c:pt>
                <c:pt idx="57">
                  <c:v>1710</c:v>
                </c:pt>
                <c:pt idx="58">
                  <c:v>1740</c:v>
                </c:pt>
                <c:pt idx="59">
                  <c:v>1770</c:v>
                </c:pt>
                <c:pt idx="60">
                  <c:v>1800</c:v>
                </c:pt>
                <c:pt idx="61">
                  <c:v>1830</c:v>
                </c:pt>
                <c:pt idx="62">
                  <c:v>1860</c:v>
                </c:pt>
                <c:pt idx="63">
                  <c:v>1890</c:v>
                </c:pt>
                <c:pt idx="64">
                  <c:v>1920</c:v>
                </c:pt>
                <c:pt idx="65">
                  <c:v>1950</c:v>
                </c:pt>
                <c:pt idx="66">
                  <c:v>1980</c:v>
                </c:pt>
                <c:pt idx="67">
                  <c:v>2010</c:v>
                </c:pt>
                <c:pt idx="68">
                  <c:v>2040</c:v>
                </c:pt>
                <c:pt idx="69">
                  <c:v>2070</c:v>
                </c:pt>
                <c:pt idx="70">
                  <c:v>2100</c:v>
                </c:pt>
                <c:pt idx="71">
                  <c:v>2130</c:v>
                </c:pt>
                <c:pt idx="72">
                  <c:v>2160</c:v>
                </c:pt>
                <c:pt idx="73">
                  <c:v>2190</c:v>
                </c:pt>
                <c:pt idx="74">
                  <c:v>2220</c:v>
                </c:pt>
                <c:pt idx="75">
                  <c:v>2250</c:v>
                </c:pt>
                <c:pt idx="76">
                  <c:v>2280</c:v>
                </c:pt>
                <c:pt idx="77">
                  <c:v>2310</c:v>
                </c:pt>
                <c:pt idx="78">
                  <c:v>2340</c:v>
                </c:pt>
                <c:pt idx="79">
                  <c:v>2370</c:v>
                </c:pt>
                <c:pt idx="80">
                  <c:v>2400</c:v>
                </c:pt>
                <c:pt idx="81">
                  <c:v>2430</c:v>
                </c:pt>
                <c:pt idx="82">
                  <c:v>2460</c:v>
                </c:pt>
                <c:pt idx="83">
                  <c:v>2490</c:v>
                </c:pt>
                <c:pt idx="84">
                  <c:v>2520</c:v>
                </c:pt>
                <c:pt idx="85">
                  <c:v>2550</c:v>
                </c:pt>
                <c:pt idx="86">
                  <c:v>2580</c:v>
                </c:pt>
                <c:pt idx="87">
                  <c:v>2610</c:v>
                </c:pt>
                <c:pt idx="88">
                  <c:v>2640</c:v>
                </c:pt>
                <c:pt idx="89">
                  <c:v>2670</c:v>
                </c:pt>
                <c:pt idx="90">
                  <c:v>2700</c:v>
                </c:pt>
                <c:pt idx="91">
                  <c:v>2730</c:v>
                </c:pt>
                <c:pt idx="92">
                  <c:v>2760</c:v>
                </c:pt>
                <c:pt idx="93">
                  <c:v>2790</c:v>
                </c:pt>
                <c:pt idx="94">
                  <c:v>2820</c:v>
                </c:pt>
                <c:pt idx="95">
                  <c:v>2850</c:v>
                </c:pt>
                <c:pt idx="96">
                  <c:v>2880</c:v>
                </c:pt>
                <c:pt idx="97">
                  <c:v>2910</c:v>
                </c:pt>
                <c:pt idx="98">
                  <c:v>2940</c:v>
                </c:pt>
                <c:pt idx="99">
                  <c:v>2970</c:v>
                </c:pt>
                <c:pt idx="100">
                  <c:v>3000</c:v>
                </c:pt>
                <c:pt idx="101">
                  <c:v>3030</c:v>
                </c:pt>
                <c:pt idx="102">
                  <c:v>3060</c:v>
                </c:pt>
                <c:pt idx="103">
                  <c:v>3090</c:v>
                </c:pt>
                <c:pt idx="104">
                  <c:v>3120</c:v>
                </c:pt>
                <c:pt idx="105">
                  <c:v>3150</c:v>
                </c:pt>
                <c:pt idx="106">
                  <c:v>3180</c:v>
                </c:pt>
                <c:pt idx="107">
                  <c:v>3210</c:v>
                </c:pt>
                <c:pt idx="108">
                  <c:v>3240</c:v>
                </c:pt>
                <c:pt idx="109">
                  <c:v>3270</c:v>
                </c:pt>
                <c:pt idx="110">
                  <c:v>3300</c:v>
                </c:pt>
                <c:pt idx="111">
                  <c:v>3330</c:v>
                </c:pt>
                <c:pt idx="112">
                  <c:v>3360</c:v>
                </c:pt>
                <c:pt idx="113">
                  <c:v>3390</c:v>
                </c:pt>
                <c:pt idx="114">
                  <c:v>3420</c:v>
                </c:pt>
                <c:pt idx="115">
                  <c:v>3450</c:v>
                </c:pt>
                <c:pt idx="116">
                  <c:v>3480</c:v>
                </c:pt>
                <c:pt idx="117">
                  <c:v>3510</c:v>
                </c:pt>
                <c:pt idx="118">
                  <c:v>3540</c:v>
                </c:pt>
                <c:pt idx="119">
                  <c:v>3570</c:v>
                </c:pt>
                <c:pt idx="120">
                  <c:v>3600</c:v>
                </c:pt>
                <c:pt idx="121">
                  <c:v>3630</c:v>
                </c:pt>
                <c:pt idx="122">
                  <c:v>3660</c:v>
                </c:pt>
                <c:pt idx="123">
                  <c:v>3690</c:v>
                </c:pt>
                <c:pt idx="124">
                  <c:v>3720</c:v>
                </c:pt>
                <c:pt idx="125">
                  <c:v>3750</c:v>
                </c:pt>
                <c:pt idx="126">
                  <c:v>3780</c:v>
                </c:pt>
                <c:pt idx="127">
                  <c:v>3810</c:v>
                </c:pt>
                <c:pt idx="128">
                  <c:v>3840</c:v>
                </c:pt>
                <c:pt idx="129">
                  <c:v>3870</c:v>
                </c:pt>
                <c:pt idx="130">
                  <c:v>3900</c:v>
                </c:pt>
                <c:pt idx="131">
                  <c:v>3930</c:v>
                </c:pt>
                <c:pt idx="132">
                  <c:v>3960</c:v>
                </c:pt>
                <c:pt idx="133">
                  <c:v>3990</c:v>
                </c:pt>
                <c:pt idx="134">
                  <c:v>4020</c:v>
                </c:pt>
                <c:pt idx="135">
                  <c:v>4050</c:v>
                </c:pt>
                <c:pt idx="136">
                  <c:v>4080</c:v>
                </c:pt>
                <c:pt idx="137">
                  <c:v>4110</c:v>
                </c:pt>
                <c:pt idx="138">
                  <c:v>4140</c:v>
                </c:pt>
                <c:pt idx="139">
                  <c:v>4170</c:v>
                </c:pt>
                <c:pt idx="140">
                  <c:v>4200</c:v>
                </c:pt>
                <c:pt idx="141">
                  <c:v>4230</c:v>
                </c:pt>
                <c:pt idx="142">
                  <c:v>4260</c:v>
                </c:pt>
                <c:pt idx="143">
                  <c:v>4290</c:v>
                </c:pt>
                <c:pt idx="144">
                  <c:v>4320</c:v>
                </c:pt>
                <c:pt idx="145">
                  <c:v>4350</c:v>
                </c:pt>
                <c:pt idx="146">
                  <c:v>4380</c:v>
                </c:pt>
                <c:pt idx="147">
                  <c:v>4410</c:v>
                </c:pt>
                <c:pt idx="148">
                  <c:v>4440</c:v>
                </c:pt>
                <c:pt idx="149">
                  <c:v>4470</c:v>
                </c:pt>
                <c:pt idx="150">
                  <c:v>4500</c:v>
                </c:pt>
                <c:pt idx="151">
                  <c:v>4530</c:v>
                </c:pt>
                <c:pt idx="152">
                  <c:v>4560</c:v>
                </c:pt>
                <c:pt idx="153">
                  <c:v>4590</c:v>
                </c:pt>
                <c:pt idx="154">
                  <c:v>4620</c:v>
                </c:pt>
                <c:pt idx="155">
                  <c:v>4650</c:v>
                </c:pt>
                <c:pt idx="156">
                  <c:v>4680</c:v>
                </c:pt>
                <c:pt idx="157">
                  <c:v>4710</c:v>
                </c:pt>
                <c:pt idx="158">
                  <c:v>4740</c:v>
                </c:pt>
                <c:pt idx="159">
                  <c:v>4770</c:v>
                </c:pt>
                <c:pt idx="160">
                  <c:v>4800</c:v>
                </c:pt>
                <c:pt idx="161">
                  <c:v>4830</c:v>
                </c:pt>
                <c:pt idx="162">
                  <c:v>4860</c:v>
                </c:pt>
                <c:pt idx="163">
                  <c:v>4890</c:v>
                </c:pt>
                <c:pt idx="164">
                  <c:v>4920</c:v>
                </c:pt>
                <c:pt idx="165">
                  <c:v>4950</c:v>
                </c:pt>
                <c:pt idx="166">
                  <c:v>4980</c:v>
                </c:pt>
                <c:pt idx="167">
                  <c:v>5010</c:v>
                </c:pt>
                <c:pt idx="168">
                  <c:v>5040</c:v>
                </c:pt>
                <c:pt idx="169">
                  <c:v>5070</c:v>
                </c:pt>
                <c:pt idx="170">
                  <c:v>5100</c:v>
                </c:pt>
                <c:pt idx="171">
                  <c:v>5130</c:v>
                </c:pt>
                <c:pt idx="172">
                  <c:v>5160</c:v>
                </c:pt>
                <c:pt idx="173">
                  <c:v>5190</c:v>
                </c:pt>
                <c:pt idx="174">
                  <c:v>5220</c:v>
                </c:pt>
                <c:pt idx="175">
                  <c:v>5250</c:v>
                </c:pt>
                <c:pt idx="176">
                  <c:v>5280</c:v>
                </c:pt>
                <c:pt idx="177">
                  <c:v>5310</c:v>
                </c:pt>
                <c:pt idx="178">
                  <c:v>5340</c:v>
                </c:pt>
                <c:pt idx="179">
                  <c:v>5370</c:v>
                </c:pt>
                <c:pt idx="180">
                  <c:v>5400</c:v>
                </c:pt>
                <c:pt idx="181">
                  <c:v>5430</c:v>
                </c:pt>
                <c:pt idx="182">
                  <c:v>5460</c:v>
                </c:pt>
                <c:pt idx="183">
                  <c:v>5490</c:v>
                </c:pt>
                <c:pt idx="184">
                  <c:v>5520</c:v>
                </c:pt>
                <c:pt idx="185">
                  <c:v>5550</c:v>
                </c:pt>
                <c:pt idx="186">
                  <c:v>5580</c:v>
                </c:pt>
                <c:pt idx="187">
                  <c:v>5610</c:v>
                </c:pt>
                <c:pt idx="188">
                  <c:v>5640</c:v>
                </c:pt>
                <c:pt idx="189">
                  <c:v>5670</c:v>
                </c:pt>
                <c:pt idx="190">
                  <c:v>5700</c:v>
                </c:pt>
                <c:pt idx="191">
                  <c:v>5730</c:v>
                </c:pt>
                <c:pt idx="192">
                  <c:v>5760</c:v>
                </c:pt>
                <c:pt idx="193">
                  <c:v>5790</c:v>
                </c:pt>
                <c:pt idx="194">
                  <c:v>5820</c:v>
                </c:pt>
                <c:pt idx="195">
                  <c:v>5850</c:v>
                </c:pt>
                <c:pt idx="196">
                  <c:v>5880</c:v>
                </c:pt>
                <c:pt idx="197">
                  <c:v>5910</c:v>
                </c:pt>
                <c:pt idx="198">
                  <c:v>5940</c:v>
                </c:pt>
                <c:pt idx="199">
                  <c:v>5970</c:v>
                </c:pt>
                <c:pt idx="200">
                  <c:v>6000</c:v>
                </c:pt>
                <c:pt idx="201">
                  <c:v>6030</c:v>
                </c:pt>
                <c:pt idx="202">
                  <c:v>6060</c:v>
                </c:pt>
                <c:pt idx="203">
                  <c:v>6090</c:v>
                </c:pt>
                <c:pt idx="204">
                  <c:v>6120</c:v>
                </c:pt>
                <c:pt idx="205">
                  <c:v>6150</c:v>
                </c:pt>
                <c:pt idx="206">
                  <c:v>6180</c:v>
                </c:pt>
                <c:pt idx="207">
                  <c:v>6210</c:v>
                </c:pt>
                <c:pt idx="208">
                  <c:v>6240</c:v>
                </c:pt>
                <c:pt idx="209">
                  <c:v>6270</c:v>
                </c:pt>
                <c:pt idx="210">
                  <c:v>6300</c:v>
                </c:pt>
                <c:pt idx="211">
                  <c:v>6330</c:v>
                </c:pt>
                <c:pt idx="212">
                  <c:v>6360</c:v>
                </c:pt>
                <c:pt idx="213">
                  <c:v>6390</c:v>
                </c:pt>
                <c:pt idx="214">
                  <c:v>6420</c:v>
                </c:pt>
                <c:pt idx="215">
                  <c:v>6450</c:v>
                </c:pt>
                <c:pt idx="216">
                  <c:v>6480</c:v>
                </c:pt>
                <c:pt idx="217">
                  <c:v>6510</c:v>
                </c:pt>
                <c:pt idx="218">
                  <c:v>6540</c:v>
                </c:pt>
                <c:pt idx="219">
                  <c:v>6570</c:v>
                </c:pt>
                <c:pt idx="220">
                  <c:v>6600</c:v>
                </c:pt>
                <c:pt idx="221">
                  <c:v>6630</c:v>
                </c:pt>
                <c:pt idx="222">
                  <c:v>6660</c:v>
                </c:pt>
                <c:pt idx="223">
                  <c:v>6690</c:v>
                </c:pt>
                <c:pt idx="224">
                  <c:v>6720</c:v>
                </c:pt>
                <c:pt idx="225">
                  <c:v>6750</c:v>
                </c:pt>
                <c:pt idx="226">
                  <c:v>6780</c:v>
                </c:pt>
                <c:pt idx="227">
                  <c:v>6810</c:v>
                </c:pt>
                <c:pt idx="228">
                  <c:v>6840</c:v>
                </c:pt>
                <c:pt idx="229">
                  <c:v>6870</c:v>
                </c:pt>
                <c:pt idx="230">
                  <c:v>6900</c:v>
                </c:pt>
                <c:pt idx="231">
                  <c:v>6930</c:v>
                </c:pt>
                <c:pt idx="232">
                  <c:v>6960</c:v>
                </c:pt>
                <c:pt idx="233">
                  <c:v>6990</c:v>
                </c:pt>
                <c:pt idx="234">
                  <c:v>7020</c:v>
                </c:pt>
                <c:pt idx="235">
                  <c:v>7050</c:v>
                </c:pt>
                <c:pt idx="236">
                  <c:v>7080</c:v>
                </c:pt>
                <c:pt idx="237">
                  <c:v>7110</c:v>
                </c:pt>
                <c:pt idx="238">
                  <c:v>7140</c:v>
                </c:pt>
                <c:pt idx="239">
                  <c:v>7170</c:v>
                </c:pt>
                <c:pt idx="240">
                  <c:v>7200</c:v>
                </c:pt>
                <c:pt idx="241">
                  <c:v>7230</c:v>
                </c:pt>
                <c:pt idx="242">
                  <c:v>7260</c:v>
                </c:pt>
                <c:pt idx="243">
                  <c:v>7290</c:v>
                </c:pt>
                <c:pt idx="244">
                  <c:v>7320</c:v>
                </c:pt>
                <c:pt idx="245">
                  <c:v>7350</c:v>
                </c:pt>
                <c:pt idx="246">
                  <c:v>7380</c:v>
                </c:pt>
                <c:pt idx="247">
                  <c:v>7410</c:v>
                </c:pt>
                <c:pt idx="248">
                  <c:v>7440</c:v>
                </c:pt>
                <c:pt idx="249">
                  <c:v>7470</c:v>
                </c:pt>
                <c:pt idx="250">
                  <c:v>7500</c:v>
                </c:pt>
                <c:pt idx="251">
                  <c:v>7530</c:v>
                </c:pt>
                <c:pt idx="252">
                  <c:v>7560</c:v>
                </c:pt>
                <c:pt idx="253">
                  <c:v>7590</c:v>
                </c:pt>
                <c:pt idx="254">
                  <c:v>7620</c:v>
                </c:pt>
                <c:pt idx="255">
                  <c:v>7650</c:v>
                </c:pt>
                <c:pt idx="256">
                  <c:v>7680</c:v>
                </c:pt>
                <c:pt idx="257">
                  <c:v>7710</c:v>
                </c:pt>
                <c:pt idx="258">
                  <c:v>7740</c:v>
                </c:pt>
                <c:pt idx="259">
                  <c:v>7770</c:v>
                </c:pt>
                <c:pt idx="260">
                  <c:v>7800</c:v>
                </c:pt>
                <c:pt idx="261">
                  <c:v>7830</c:v>
                </c:pt>
                <c:pt idx="262">
                  <c:v>7860</c:v>
                </c:pt>
                <c:pt idx="263">
                  <c:v>7890</c:v>
                </c:pt>
                <c:pt idx="264">
                  <c:v>7920</c:v>
                </c:pt>
                <c:pt idx="265">
                  <c:v>7950</c:v>
                </c:pt>
                <c:pt idx="266">
                  <c:v>7980</c:v>
                </c:pt>
                <c:pt idx="267">
                  <c:v>8000</c:v>
                </c:pt>
              </c:numCache>
            </c:numRef>
          </c:xVal>
          <c:yVal>
            <c:numRef>
              <c:f>TOTALS!$D$3:$D$270</c:f>
              <c:numCache>
                <c:formatCode>0.0000</c:formatCode>
                <c:ptCount val="268"/>
                <c:pt idx="0">
                  <c:v>0</c:v>
                </c:pt>
                <c:pt idx="1">
                  <c:v>0.12278229062499998</c:v>
                </c:pt>
                <c:pt idx="2">
                  <c:v>0.12362976999999999</c:v>
                </c:pt>
                <c:pt idx="3">
                  <c:v>0.12504426062499999</c:v>
                </c:pt>
                <c:pt idx="4">
                  <c:v>0.1270288</c:v>
                </c:pt>
                <c:pt idx="5">
                  <c:v>0.12958764062499997</c:v>
                </c:pt>
                <c:pt idx="6">
                  <c:v>0.13272624999999996</c:v>
                </c:pt>
                <c:pt idx="7">
                  <c:v>0.13645131062499999</c:v>
                </c:pt>
                <c:pt idx="8">
                  <c:v>0.14077071999999996</c:v>
                </c:pt>
                <c:pt idx="9">
                  <c:v>0.14569359062499998</c:v>
                </c:pt>
                <c:pt idx="10">
                  <c:v>0.15123024999999998</c:v>
                </c:pt>
                <c:pt idx="11">
                  <c:v>0.15739224062499996</c:v>
                </c:pt>
                <c:pt idx="12">
                  <c:v>0.16419231999999997</c:v>
                </c:pt>
                <c:pt idx="13">
                  <c:v>0.17164446062499997</c:v>
                </c:pt>
                <c:pt idx="14">
                  <c:v>0.17976384999999998</c:v>
                </c:pt>
                <c:pt idx="15">
                  <c:v>0.18856689062500001</c:v>
                </c:pt>
                <c:pt idx="16">
                  <c:v>0.19807119999999998</c:v>
                </c:pt>
                <c:pt idx="17">
                  <c:v>0.20829561062499999</c:v>
                </c:pt>
                <c:pt idx="18">
                  <c:v>0.21926016999999995</c:v>
                </c:pt>
                <c:pt idx="19">
                  <c:v>0.23098614062499997</c:v>
                </c:pt>
                <c:pt idx="20">
                  <c:v>0.24349599999999996</c:v>
                </c:pt>
                <c:pt idx="21">
                  <c:v>0.25681344062499994</c:v>
                </c:pt>
                <c:pt idx="22">
                  <c:v>0.27096336999999998</c:v>
                </c:pt>
                <c:pt idx="23">
                  <c:v>0.28597191062499999</c:v>
                </c:pt>
                <c:pt idx="24">
                  <c:v>0.30186639999999992</c:v>
                </c:pt>
                <c:pt idx="25">
                  <c:v>0.31867539062499994</c:v>
                </c:pt>
                <c:pt idx="26">
                  <c:v>0.33642864999999994</c:v>
                </c:pt>
                <c:pt idx="27">
                  <c:v>0.35515716062499991</c:v>
                </c:pt>
                <c:pt idx="28">
                  <c:v>0.37489311999999997</c:v>
                </c:pt>
                <c:pt idx="29">
                  <c:v>0.39566994062499994</c:v>
                </c:pt>
                <c:pt idx="30">
                  <c:v>0.41752224999999998</c:v>
                </c:pt>
                <c:pt idx="31">
                  <c:v>0.44048589062499993</c:v>
                </c:pt>
                <c:pt idx="32">
                  <c:v>0.46459791999999994</c:v>
                </c:pt>
                <c:pt idx="33">
                  <c:v>0.48989661062500001</c:v>
                </c:pt>
                <c:pt idx="34">
                  <c:v>0.51642144999999995</c:v>
                </c:pt>
                <c:pt idx="35">
                  <c:v>0.54421314062499992</c:v>
                </c:pt>
                <c:pt idx="36">
                  <c:v>0.57331359999999987</c:v>
                </c:pt>
                <c:pt idx="37">
                  <c:v>0.60376596062499988</c:v>
                </c:pt>
                <c:pt idx="38">
                  <c:v>0.63561456999999999</c:v>
                </c:pt>
                <c:pt idx="39">
                  <c:v>0.66890499062499975</c:v>
                </c:pt>
                <c:pt idx="40">
                  <c:v>0.70368399999999998</c:v>
                </c:pt>
                <c:pt idx="41">
                  <c:v>0.73991230060894708</c:v>
                </c:pt>
                <c:pt idx="42">
                  <c:v>0.77745986573119974</c:v>
                </c:pt>
                <c:pt idx="43">
                  <c:v>0.81627018249207561</c:v>
                </c:pt>
                <c:pt idx="44">
                  <c:v>0.85637387876978621</c:v>
                </c:pt>
                <c:pt idx="45">
                  <c:v>0.89782756365094263</c:v>
                </c:pt>
                <c:pt idx="46">
                  <c:v>0.94070382531968211</c:v>
                </c:pt>
                <c:pt idx="47">
                  <c:v>0.98510046921962169</c:v>
                </c:pt>
                <c:pt idx="48">
                  <c:v>1.0311455920779093</c:v>
                </c:pt>
                <c:pt idx="49">
                  <c:v>1.0790108307987623</c:v>
                </c:pt>
                <c:pt idx="50">
                  <c:v>1.1288997023864726</c:v>
                </c:pt>
                <c:pt idx="51">
                  <c:v>1.1810759346419113</c:v>
                </c:pt>
                <c:pt idx="52">
                  <c:v>1.2358469128753209</c:v>
                </c:pt>
                <c:pt idx="53">
                  <c:v>1.293593888294051</c:v>
                </c:pt>
                <c:pt idx="54">
                  <c:v>1.35475731743394</c:v>
                </c:pt>
                <c:pt idx="55">
                  <c:v>1.4198544673229434</c:v>
                </c:pt>
                <c:pt idx="56">
                  <c:v>1.489474606959394</c:v>
                </c:pt>
                <c:pt idx="57">
                  <c:v>1.564296284185331</c:v>
                </c:pt>
                <c:pt idx="58">
                  <c:v>1.6450700039030686</c:v>
                </c:pt>
                <c:pt idx="59">
                  <c:v>1.7326379446600124</c:v>
                </c:pt>
                <c:pt idx="60">
                  <c:v>1.827917914492909</c:v>
                </c:pt>
                <c:pt idx="61">
                  <c:v>1.9318996990539752</c:v>
                </c:pt>
                <c:pt idx="62">
                  <c:v>2.0456505364058182</c:v>
                </c:pt>
                <c:pt idx="63">
                  <c:v>2.1703195757006815</c:v>
                </c:pt>
                <c:pt idx="64">
                  <c:v>2.3070869667714575</c:v>
                </c:pt>
                <c:pt idx="65">
                  <c:v>2.4571954641603515</c:v>
                </c:pt>
                <c:pt idx="66">
                  <c:v>2.6219228630942366</c:v>
                </c:pt>
                <c:pt idx="67">
                  <c:v>2.8025630947360436</c:v>
                </c:pt>
                <c:pt idx="68">
                  <c:v>3.0004267367999162</c:v>
                </c:pt>
                <c:pt idx="69">
                  <c:v>3.216799139857764</c:v>
                </c:pt>
                <c:pt idx="70">
                  <c:v>3.4529582923566675</c:v>
                </c:pt>
                <c:pt idx="71">
                  <c:v>3.7099871882802979</c:v>
                </c:pt>
                <c:pt idx="72">
                  <c:v>3.9862369927538865</c:v>
                </c:pt>
                <c:pt idx="73">
                  <c:v>4.2798828440459626</c:v>
                </c:pt>
                <c:pt idx="74">
                  <c:v>4.5909325112968391</c:v>
                </c:pt>
                <c:pt idx="75">
                  <c:v>4.9193938395843277</c:v>
                </c:pt>
                <c:pt idx="76">
                  <c:v>5.2652747499237416</c:v>
                </c:pt>
                <c:pt idx="77">
                  <c:v>5.6285832392678916</c:v>
                </c:pt>
                <c:pt idx="78">
                  <c:v>6.0093273805070924</c:v>
                </c:pt>
                <c:pt idx="79">
                  <c:v>6.4075153224691554</c:v>
                </c:pt>
                <c:pt idx="80">
                  <c:v>6.8231552899193915</c:v>
                </c:pt>
                <c:pt idx="81">
                  <c:v>7.2562555835606162</c:v>
                </c:pt>
                <c:pt idx="82">
                  <c:v>7.7068245800331425</c:v>
                </c:pt>
                <c:pt idx="83">
                  <c:v>8.1748707319147798</c:v>
                </c:pt>
                <c:pt idx="84">
                  <c:v>8.6604025677208405</c:v>
                </c:pt>
                <c:pt idx="85">
                  <c:v>9.1634286919041408</c:v>
                </c:pt>
                <c:pt idx="86">
                  <c:v>9.6839577848549894</c:v>
                </c:pt>
                <c:pt idx="87">
                  <c:v>10.2219986029012</c:v>
                </c:pt>
                <c:pt idx="88">
                  <c:v>10.777559978308087</c:v>
                </c:pt>
                <c:pt idx="89">
                  <c:v>11.350650819278458</c:v>
                </c:pt>
                <c:pt idx="90">
                  <c:v>11.941280109952631</c:v>
                </c:pt>
                <c:pt idx="91">
                  <c:v>12.549456910408416</c:v>
                </c:pt>
                <c:pt idx="92">
                  <c:v>13.175190356661128</c:v>
                </c:pt>
                <c:pt idx="93">
                  <c:v>13.818489660663577</c:v>
                </c:pt>
                <c:pt idx="94">
                  <c:v>14.479364110306076</c:v>
                </c:pt>
                <c:pt idx="95">
                  <c:v>15.157823069416434</c:v>
                </c:pt>
                <c:pt idx="96">
                  <c:v>15.853875977759969</c:v>
                </c:pt>
                <c:pt idx="97">
                  <c:v>16.567532351039493</c:v>
                </c:pt>
                <c:pt idx="98">
                  <c:v>17.298801780895317</c:v>
                </c:pt>
                <c:pt idx="99">
                  <c:v>18.047693934905254</c:v>
                </c:pt>
                <c:pt idx="100">
                  <c:v>18.814218556584613</c:v>
                </c:pt>
                <c:pt idx="101">
                  <c:v>19.598385465386208</c:v>
                </c:pt>
                <c:pt idx="102">
                  <c:v>20.400204556700356</c:v>
                </c:pt>
                <c:pt idx="103">
                  <c:v>21.219685801854862</c:v>
                </c:pt>
                <c:pt idx="104">
                  <c:v>22.056839248115047</c:v>
                </c:pt>
                <c:pt idx="105">
                  <c:v>22.91167501868372</c:v>
                </c:pt>
                <c:pt idx="106">
                  <c:v>23.784203312701187</c:v>
                </c:pt>
                <c:pt idx="107">
                  <c:v>24.674434405245275</c:v>
                </c:pt>
                <c:pt idx="108">
                  <c:v>25.582378647331282</c:v>
                </c:pt>
                <c:pt idx="109">
                  <c:v>26.508046465912027</c:v>
                </c:pt>
                <c:pt idx="110">
                  <c:v>27.45144836387782</c:v>
                </c:pt>
                <c:pt idx="111">
                  <c:v>28.412594920056478</c:v>
                </c:pt>
                <c:pt idx="112">
                  <c:v>29.391496789213303</c:v>
                </c:pt>
                <c:pt idx="113">
                  <c:v>30.388164702051117</c:v>
                </c:pt>
                <c:pt idx="114">
                  <c:v>31.402609465210237</c:v>
                </c:pt>
                <c:pt idx="115">
                  <c:v>32.434841961268454</c:v>
                </c:pt>
                <c:pt idx="116">
                  <c:v>33.484873148741109</c:v>
                </c:pt>
                <c:pt idx="117">
                  <c:v>34.552714062081002</c:v>
                </c:pt>
                <c:pt idx="118">
                  <c:v>35.638375811678436</c:v>
                </c:pt>
                <c:pt idx="119">
                  <c:v>36.741869583861238</c:v>
                </c:pt>
                <c:pt idx="120">
                  <c:v>37.86320664089471</c:v>
                </c:pt>
                <c:pt idx="121">
                  <c:v>39.002398320981676</c:v>
                </c:pt>
                <c:pt idx="122">
                  <c:v>40.159456038262427</c:v>
                </c:pt>
                <c:pt idx="123">
                  <c:v>41.334391282814799</c:v>
                </c:pt>
                <c:pt idx="124">
                  <c:v>42.527215620654111</c:v>
                </c:pt>
                <c:pt idx="125">
                  <c:v>43.737940693733144</c:v>
                </c:pt>
                <c:pt idx="126">
                  <c:v>44.966578219942228</c:v>
                </c:pt>
                <c:pt idx="127">
                  <c:v>46.213139993109181</c:v>
                </c:pt>
                <c:pt idx="128">
                  <c:v>47.477637882999304</c:v>
                </c:pt>
                <c:pt idx="129">
                  <c:v>48.760083835315413</c:v>
                </c:pt>
                <c:pt idx="130">
                  <c:v>50.060489871697818</c:v>
                </c:pt>
                <c:pt idx="131">
                  <c:v>51.378868089724335</c:v>
                </c:pt>
                <c:pt idx="132">
                  <c:v>52.715230662910287</c:v>
                </c:pt>
                <c:pt idx="133">
                  <c:v>54.069589840708474</c:v>
                </c:pt>
                <c:pt idx="134">
                  <c:v>55.441957948509199</c:v>
                </c:pt>
                <c:pt idx="135">
                  <c:v>56.832347387640297</c:v>
                </c:pt>
                <c:pt idx="136">
                  <c:v>58.24077063536707</c:v>
                </c:pt>
                <c:pt idx="137">
                  <c:v>59.667240244892326</c:v>
                </c:pt>
                <c:pt idx="138">
                  <c:v>61.111768845356387</c:v>
                </c:pt>
                <c:pt idx="139">
                  <c:v>62.574369141837046</c:v>
                </c:pt>
                <c:pt idx="140">
                  <c:v>64.055053915349646</c:v>
                </c:pt>
                <c:pt idx="141">
                  <c:v>65.55383602284698</c:v>
                </c:pt>
                <c:pt idx="142">
                  <c:v>67.070728397219355</c:v>
                </c:pt>
                <c:pt idx="143">
                  <c:v>68.605744047294593</c:v>
                </c:pt>
                <c:pt idx="144">
                  <c:v>70.158896057838021</c:v>
                </c:pt>
                <c:pt idx="145">
                  <c:v>71.730197589552418</c:v>
                </c:pt>
                <c:pt idx="146">
                  <c:v>73.319661879078126</c:v>
                </c:pt>
                <c:pt idx="147">
                  <c:v>74.927302238992937</c:v>
                </c:pt>
                <c:pt idx="148">
                  <c:v>76.553132057812164</c:v>
                </c:pt>
                <c:pt idx="149">
                  <c:v>78.197164799988656</c:v>
                </c:pt>
                <c:pt idx="150">
                  <c:v>79.859414005912697</c:v>
                </c:pt>
                <c:pt idx="151">
                  <c:v>81.539893291912065</c:v>
                </c:pt>
                <c:pt idx="152">
                  <c:v>83.23861635025213</c:v>
                </c:pt>
                <c:pt idx="153">
                  <c:v>84.955596949135696</c:v>
                </c:pt>
                <c:pt idx="154">
                  <c:v>86.690848932703034</c:v>
                </c:pt>
                <c:pt idx="155">
                  <c:v>88.444386221032005</c:v>
                </c:pt>
                <c:pt idx="156">
                  <c:v>90.216222810137893</c:v>
                </c:pt>
                <c:pt idx="157">
                  <c:v>92.006372771973531</c:v>
                </c:pt>
                <c:pt idx="158">
                  <c:v>93.814850254429203</c:v>
                </c:pt>
                <c:pt idx="159">
                  <c:v>95.641669481332727</c:v>
                </c:pt>
                <c:pt idx="160">
                  <c:v>97.486844752449429</c:v>
                </c:pt>
                <c:pt idx="161">
                  <c:v>99.350390443482141</c:v>
                </c:pt>
                <c:pt idx="162">
                  <c:v>101.23232100607116</c:v>
                </c:pt>
                <c:pt idx="163">
                  <c:v>103.13265096779429</c:v>
                </c:pt>
                <c:pt idx="164">
                  <c:v>105.05139493216686</c:v>
                </c:pt>
                <c:pt idx="165">
                  <c:v>106.98856757864164</c:v>
                </c:pt>
                <c:pt idx="166">
                  <c:v>108.94418366260896</c:v>
                </c:pt>
                <c:pt idx="167">
                  <c:v>110.91825801539667</c:v>
                </c:pt>
                <c:pt idx="168">
                  <c:v>112.91080554427008</c:v>
                </c:pt>
                <c:pt idx="169">
                  <c:v>114.92184123243192</c:v>
                </c:pt>
                <c:pt idx="170">
                  <c:v>116.9513801390226</c:v>
                </c:pt>
                <c:pt idx="171">
                  <c:v>119.03436485727065</c:v>
                </c:pt>
                <c:pt idx="172">
                  <c:v>121.2059392599398</c:v>
                </c:pt>
                <c:pt idx="173">
                  <c:v>123.461606309271</c:v>
                </c:pt>
                <c:pt idx="174">
                  <c:v>125.79327034017794</c:v>
                </c:pt>
                <c:pt idx="175">
                  <c:v>128.19199308912025</c:v>
                </c:pt>
                <c:pt idx="176">
                  <c:v>130.64799035789102</c:v>
                </c:pt>
                <c:pt idx="177">
                  <c:v>133.15067316661853</c:v>
                </c:pt>
                <c:pt idx="178">
                  <c:v>135.68882263292582</c:v>
                </c:pt>
                <c:pt idx="179">
                  <c:v>138.25056140004594</c:v>
                </c:pt>
                <c:pt idx="180">
                  <c:v>140.82353615922298</c:v>
                </c:pt>
                <c:pt idx="181">
                  <c:v>143.41298682422047</c:v>
                </c:pt>
                <c:pt idx="182">
                  <c:v>146.03015252549142</c:v>
                </c:pt>
                <c:pt idx="183">
                  <c:v>148.6750332630358</c:v>
                </c:pt>
                <c:pt idx="184">
                  <c:v>151.34762903685365</c:v>
                </c:pt>
                <c:pt idx="185">
                  <c:v>154.0479398469449</c:v>
                </c:pt>
                <c:pt idx="186">
                  <c:v>156.77596569330964</c:v>
                </c:pt>
                <c:pt idx="187">
                  <c:v>159.53170657594782</c:v>
                </c:pt>
                <c:pt idx="188">
                  <c:v>162.31516249485944</c:v>
                </c:pt>
                <c:pt idx="189">
                  <c:v>165.12633345004451</c:v>
                </c:pt>
                <c:pt idx="190">
                  <c:v>167.96521944150305</c:v>
                </c:pt>
                <c:pt idx="191">
                  <c:v>170.831820469235</c:v>
                </c:pt>
                <c:pt idx="192">
                  <c:v>173.72613653324041</c:v>
                </c:pt>
                <c:pt idx="193">
                  <c:v>176.64816763351925</c:v>
                </c:pt>
                <c:pt idx="194">
                  <c:v>179.59791377007156</c:v>
                </c:pt>
                <c:pt idx="195">
                  <c:v>182.57537494289733</c:v>
                </c:pt>
                <c:pt idx="196">
                  <c:v>185.58055115199653</c:v>
                </c:pt>
                <c:pt idx="197">
                  <c:v>188.6134423973692</c:v>
                </c:pt>
                <c:pt idx="198">
                  <c:v>191.67404867901524</c:v>
                </c:pt>
                <c:pt idx="199">
                  <c:v>194.76236999693484</c:v>
                </c:pt>
                <c:pt idx="200">
                  <c:v>197.87840635112778</c:v>
                </c:pt>
                <c:pt idx="201">
                  <c:v>201.02215774159421</c:v>
                </c:pt>
                <c:pt idx="202">
                  <c:v>204.19362416833411</c:v>
                </c:pt>
                <c:pt idx="203">
                  <c:v>207.39280563134744</c:v>
                </c:pt>
                <c:pt idx="204">
                  <c:v>210.61970213063421</c:v>
                </c:pt>
                <c:pt idx="205">
                  <c:v>213.87431366619441</c:v>
                </c:pt>
                <c:pt idx="206">
                  <c:v>217.1566402380281</c:v>
                </c:pt>
                <c:pt idx="207">
                  <c:v>220.4666818461352</c:v>
                </c:pt>
                <c:pt idx="208">
                  <c:v>223.80443849051576</c:v>
                </c:pt>
                <c:pt idx="209">
                  <c:v>227.16991017116976</c:v>
                </c:pt>
                <c:pt idx="210">
                  <c:v>230.56309688809719</c:v>
                </c:pt>
                <c:pt idx="211">
                  <c:v>233.98399864129814</c:v>
                </c:pt>
                <c:pt idx="212">
                  <c:v>237.43261543077247</c:v>
                </c:pt>
                <c:pt idx="213">
                  <c:v>240.90894725652026</c:v>
                </c:pt>
                <c:pt idx="214">
                  <c:v>244.41299411854155</c:v>
                </c:pt>
                <c:pt idx="215">
                  <c:v>247.94475601683621</c:v>
                </c:pt>
                <c:pt idx="216">
                  <c:v>251.50423295140436</c:v>
                </c:pt>
                <c:pt idx="217">
                  <c:v>255.09142492224592</c:v>
                </c:pt>
                <c:pt idx="218">
                  <c:v>258.706331929361</c:v>
                </c:pt>
                <c:pt idx="219">
                  <c:v>262.34895397274943</c:v>
                </c:pt>
                <c:pt idx="220">
                  <c:v>266.01929105241135</c:v>
                </c:pt>
                <c:pt idx="221">
                  <c:v>269.71734316834676</c:v>
                </c:pt>
                <c:pt idx="222">
                  <c:v>273.44311032055555</c:v>
                </c:pt>
                <c:pt idx="223">
                  <c:v>277.19659250903783</c:v>
                </c:pt>
                <c:pt idx="224">
                  <c:v>280.97778973379354</c:v>
                </c:pt>
                <c:pt idx="225">
                  <c:v>284.78670199482269</c:v>
                </c:pt>
                <c:pt idx="226">
                  <c:v>288.62332929212528</c:v>
                </c:pt>
                <c:pt idx="227">
                  <c:v>292.48767162570135</c:v>
                </c:pt>
                <c:pt idx="228">
                  <c:v>296.37972899555086</c:v>
                </c:pt>
                <c:pt idx="229">
                  <c:v>300.29950140167381</c:v>
                </c:pt>
                <c:pt idx="230">
                  <c:v>304.24698884407019</c:v>
                </c:pt>
                <c:pt idx="231">
                  <c:v>308.22219132274</c:v>
                </c:pt>
                <c:pt idx="232">
                  <c:v>312.22510883768336</c:v>
                </c:pt>
                <c:pt idx="233">
                  <c:v>316.25574138890011</c:v>
                </c:pt>
                <c:pt idx="234">
                  <c:v>320.31408897639028</c:v>
                </c:pt>
                <c:pt idx="235">
                  <c:v>324.40015160015383</c:v>
                </c:pt>
                <c:pt idx="236">
                  <c:v>328.51392926019099</c:v>
                </c:pt>
                <c:pt idx="237">
                  <c:v>332.65542195650147</c:v>
                </c:pt>
                <c:pt idx="238">
                  <c:v>336.82462968908544</c:v>
                </c:pt>
                <c:pt idx="239">
                  <c:v>341.02155245794285</c:v>
                </c:pt>
                <c:pt idx="240">
                  <c:v>345.24619026307369</c:v>
                </c:pt>
                <c:pt idx="241">
                  <c:v>349.4985431044779</c:v>
                </c:pt>
                <c:pt idx="242">
                  <c:v>353.77861098215578</c:v>
                </c:pt>
                <c:pt idx="243">
                  <c:v>358.08639389610698</c:v>
                </c:pt>
                <c:pt idx="244">
                  <c:v>362.42189184633156</c:v>
                </c:pt>
                <c:pt idx="245">
                  <c:v>366.78510483282969</c:v>
                </c:pt>
                <c:pt idx="246">
                  <c:v>371.17603285560125</c:v>
                </c:pt>
                <c:pt idx="247">
                  <c:v>375.59467591464619</c:v>
                </c:pt>
                <c:pt idx="248">
                  <c:v>380.04103400996473</c:v>
                </c:pt>
                <c:pt idx="249">
                  <c:v>384.51510714155654</c:v>
                </c:pt>
                <c:pt idx="250">
                  <c:v>389.0168953094219</c:v>
                </c:pt>
                <c:pt idx="251">
                  <c:v>393.54639851356069</c:v>
                </c:pt>
                <c:pt idx="252">
                  <c:v>398.10361675397297</c:v>
                </c:pt>
                <c:pt idx="253">
                  <c:v>402.68855003065858</c:v>
                </c:pt>
                <c:pt idx="254">
                  <c:v>407.30119834361767</c:v>
                </c:pt>
                <c:pt idx="255">
                  <c:v>411.94156169285026</c:v>
                </c:pt>
                <c:pt idx="256">
                  <c:v>416.60964007835628</c:v>
                </c:pt>
                <c:pt idx="257">
                  <c:v>421.30543350013573</c:v>
                </c:pt>
                <c:pt idx="258">
                  <c:v>426.02894195818868</c:v>
                </c:pt>
                <c:pt idx="259">
                  <c:v>430.78016545251506</c:v>
                </c:pt>
                <c:pt idx="260">
                  <c:v>435.55910398311482</c:v>
                </c:pt>
                <c:pt idx="261">
                  <c:v>440.36575754998807</c:v>
                </c:pt>
                <c:pt idx="262">
                  <c:v>445.20012615313482</c:v>
                </c:pt>
                <c:pt idx="263">
                  <c:v>450.06220979255488</c:v>
                </c:pt>
                <c:pt idx="264">
                  <c:v>454.95200846824855</c:v>
                </c:pt>
                <c:pt idx="265">
                  <c:v>459.86952218021554</c:v>
                </c:pt>
                <c:pt idx="266">
                  <c:v>464.81475092845602</c:v>
                </c:pt>
                <c:pt idx="267">
                  <c:v>468.1269673363239</c:v>
                </c:pt>
              </c:numCache>
            </c:numRef>
          </c:yVal>
          <c:smooth val="1"/>
        </c:ser>
        <c:ser>
          <c:idx val="3"/>
          <c:order val="3"/>
          <c:tx>
            <c:strRef>
              <c:f>TOTALS!$E$2</c:f>
              <c:strCache>
                <c:ptCount val="1"/>
                <c:pt idx="0">
                  <c:v>NE</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510</c:v>
                </c:pt>
                <c:pt idx="18">
                  <c:v>540</c:v>
                </c:pt>
                <c:pt idx="19">
                  <c:v>570</c:v>
                </c:pt>
                <c:pt idx="20">
                  <c:v>600</c:v>
                </c:pt>
                <c:pt idx="21">
                  <c:v>630</c:v>
                </c:pt>
                <c:pt idx="22">
                  <c:v>660</c:v>
                </c:pt>
                <c:pt idx="23">
                  <c:v>690</c:v>
                </c:pt>
                <c:pt idx="24">
                  <c:v>720</c:v>
                </c:pt>
                <c:pt idx="25">
                  <c:v>750</c:v>
                </c:pt>
                <c:pt idx="26">
                  <c:v>780</c:v>
                </c:pt>
                <c:pt idx="27">
                  <c:v>810</c:v>
                </c:pt>
                <c:pt idx="28">
                  <c:v>840</c:v>
                </c:pt>
                <c:pt idx="29">
                  <c:v>870</c:v>
                </c:pt>
                <c:pt idx="30">
                  <c:v>900</c:v>
                </c:pt>
                <c:pt idx="31">
                  <c:v>930</c:v>
                </c:pt>
                <c:pt idx="32">
                  <c:v>960</c:v>
                </c:pt>
                <c:pt idx="33">
                  <c:v>990</c:v>
                </c:pt>
                <c:pt idx="34">
                  <c:v>1020</c:v>
                </c:pt>
                <c:pt idx="35">
                  <c:v>1050</c:v>
                </c:pt>
                <c:pt idx="36">
                  <c:v>1080</c:v>
                </c:pt>
                <c:pt idx="37">
                  <c:v>1110</c:v>
                </c:pt>
                <c:pt idx="38">
                  <c:v>1140</c:v>
                </c:pt>
                <c:pt idx="39">
                  <c:v>1170</c:v>
                </c:pt>
                <c:pt idx="40">
                  <c:v>1200</c:v>
                </c:pt>
                <c:pt idx="41">
                  <c:v>1230</c:v>
                </c:pt>
                <c:pt idx="42">
                  <c:v>1260</c:v>
                </c:pt>
                <c:pt idx="43">
                  <c:v>1290</c:v>
                </c:pt>
                <c:pt idx="44">
                  <c:v>1320</c:v>
                </c:pt>
                <c:pt idx="45">
                  <c:v>1350</c:v>
                </c:pt>
                <c:pt idx="46">
                  <c:v>1380</c:v>
                </c:pt>
                <c:pt idx="47">
                  <c:v>1410</c:v>
                </c:pt>
                <c:pt idx="48">
                  <c:v>1440</c:v>
                </c:pt>
                <c:pt idx="49">
                  <c:v>1470</c:v>
                </c:pt>
                <c:pt idx="50">
                  <c:v>1500</c:v>
                </c:pt>
                <c:pt idx="51">
                  <c:v>1530</c:v>
                </c:pt>
                <c:pt idx="52">
                  <c:v>1560</c:v>
                </c:pt>
                <c:pt idx="53">
                  <c:v>1590</c:v>
                </c:pt>
                <c:pt idx="54">
                  <c:v>1620</c:v>
                </c:pt>
                <c:pt idx="55">
                  <c:v>1650</c:v>
                </c:pt>
                <c:pt idx="56">
                  <c:v>1680</c:v>
                </c:pt>
                <c:pt idx="57">
                  <c:v>1710</c:v>
                </c:pt>
                <c:pt idx="58">
                  <c:v>1740</c:v>
                </c:pt>
                <c:pt idx="59">
                  <c:v>1770</c:v>
                </c:pt>
                <c:pt idx="60">
                  <c:v>1800</c:v>
                </c:pt>
                <c:pt idx="61">
                  <c:v>1830</c:v>
                </c:pt>
                <c:pt idx="62">
                  <c:v>1860</c:v>
                </c:pt>
                <c:pt idx="63">
                  <c:v>1890</c:v>
                </c:pt>
                <c:pt idx="64">
                  <c:v>1920</c:v>
                </c:pt>
                <c:pt idx="65">
                  <c:v>1950</c:v>
                </c:pt>
                <c:pt idx="66">
                  <c:v>1980</c:v>
                </c:pt>
                <c:pt idx="67">
                  <c:v>2010</c:v>
                </c:pt>
                <c:pt idx="68">
                  <c:v>2040</c:v>
                </c:pt>
                <c:pt idx="69">
                  <c:v>2070</c:v>
                </c:pt>
                <c:pt idx="70">
                  <c:v>2100</c:v>
                </c:pt>
                <c:pt idx="71">
                  <c:v>2130</c:v>
                </c:pt>
                <c:pt idx="72">
                  <c:v>2160</c:v>
                </c:pt>
                <c:pt idx="73">
                  <c:v>2190</c:v>
                </c:pt>
                <c:pt idx="74">
                  <c:v>2220</c:v>
                </c:pt>
                <c:pt idx="75">
                  <c:v>2250</c:v>
                </c:pt>
                <c:pt idx="76">
                  <c:v>2280</c:v>
                </c:pt>
                <c:pt idx="77">
                  <c:v>2310</c:v>
                </c:pt>
                <c:pt idx="78">
                  <c:v>2340</c:v>
                </c:pt>
                <c:pt idx="79">
                  <c:v>2370</c:v>
                </c:pt>
                <c:pt idx="80">
                  <c:v>2400</c:v>
                </c:pt>
                <c:pt idx="81">
                  <c:v>2430</c:v>
                </c:pt>
                <c:pt idx="82">
                  <c:v>2460</c:v>
                </c:pt>
                <c:pt idx="83">
                  <c:v>2490</c:v>
                </c:pt>
                <c:pt idx="84">
                  <c:v>2520</c:v>
                </c:pt>
                <c:pt idx="85">
                  <c:v>2550</c:v>
                </c:pt>
                <c:pt idx="86">
                  <c:v>2580</c:v>
                </c:pt>
                <c:pt idx="87">
                  <c:v>2610</c:v>
                </c:pt>
                <c:pt idx="88">
                  <c:v>2640</c:v>
                </c:pt>
                <c:pt idx="89">
                  <c:v>2670</c:v>
                </c:pt>
                <c:pt idx="90">
                  <c:v>2700</c:v>
                </c:pt>
                <c:pt idx="91">
                  <c:v>2730</c:v>
                </c:pt>
                <c:pt idx="92">
                  <c:v>2760</c:v>
                </c:pt>
                <c:pt idx="93">
                  <c:v>2790</c:v>
                </c:pt>
                <c:pt idx="94">
                  <c:v>2820</c:v>
                </c:pt>
                <c:pt idx="95">
                  <c:v>2850</c:v>
                </c:pt>
                <c:pt idx="96">
                  <c:v>2880</c:v>
                </c:pt>
                <c:pt idx="97">
                  <c:v>2910</c:v>
                </c:pt>
                <c:pt idx="98">
                  <c:v>2940</c:v>
                </c:pt>
                <c:pt idx="99">
                  <c:v>2970</c:v>
                </c:pt>
                <c:pt idx="100">
                  <c:v>3000</c:v>
                </c:pt>
                <c:pt idx="101">
                  <c:v>3030</c:v>
                </c:pt>
                <c:pt idx="102">
                  <c:v>3060</c:v>
                </c:pt>
                <c:pt idx="103">
                  <c:v>3090</c:v>
                </c:pt>
                <c:pt idx="104">
                  <c:v>3120</c:v>
                </c:pt>
                <c:pt idx="105">
                  <c:v>3150</c:v>
                </c:pt>
                <c:pt idx="106">
                  <c:v>3180</c:v>
                </c:pt>
                <c:pt idx="107">
                  <c:v>3210</c:v>
                </c:pt>
                <c:pt idx="108">
                  <c:v>3240</c:v>
                </c:pt>
                <c:pt idx="109">
                  <c:v>3270</c:v>
                </c:pt>
                <c:pt idx="110">
                  <c:v>3300</c:v>
                </c:pt>
                <c:pt idx="111">
                  <c:v>3330</c:v>
                </c:pt>
                <c:pt idx="112">
                  <c:v>3360</c:v>
                </c:pt>
                <c:pt idx="113">
                  <c:v>3390</c:v>
                </c:pt>
                <c:pt idx="114">
                  <c:v>3420</c:v>
                </c:pt>
                <c:pt idx="115">
                  <c:v>3450</c:v>
                </c:pt>
                <c:pt idx="116">
                  <c:v>3480</c:v>
                </c:pt>
                <c:pt idx="117">
                  <c:v>3510</c:v>
                </c:pt>
                <c:pt idx="118">
                  <c:v>3540</c:v>
                </c:pt>
                <c:pt idx="119">
                  <c:v>3570</c:v>
                </c:pt>
                <c:pt idx="120">
                  <c:v>3600</c:v>
                </c:pt>
                <c:pt idx="121">
                  <c:v>3630</c:v>
                </c:pt>
                <c:pt idx="122">
                  <c:v>3660</c:v>
                </c:pt>
                <c:pt idx="123">
                  <c:v>3690</c:v>
                </c:pt>
                <c:pt idx="124">
                  <c:v>3720</c:v>
                </c:pt>
                <c:pt idx="125">
                  <c:v>3750</c:v>
                </c:pt>
                <c:pt idx="126">
                  <c:v>3780</c:v>
                </c:pt>
                <c:pt idx="127">
                  <c:v>3810</c:v>
                </c:pt>
                <c:pt idx="128">
                  <c:v>3840</c:v>
                </c:pt>
                <c:pt idx="129">
                  <c:v>3870</c:v>
                </c:pt>
                <c:pt idx="130">
                  <c:v>3900</c:v>
                </c:pt>
                <c:pt idx="131">
                  <c:v>3930</c:v>
                </c:pt>
                <c:pt idx="132">
                  <c:v>3960</c:v>
                </c:pt>
                <c:pt idx="133">
                  <c:v>3990</c:v>
                </c:pt>
                <c:pt idx="134">
                  <c:v>4020</c:v>
                </c:pt>
                <c:pt idx="135">
                  <c:v>4050</c:v>
                </c:pt>
                <c:pt idx="136">
                  <c:v>4080</c:v>
                </c:pt>
                <c:pt idx="137">
                  <c:v>4110</c:v>
                </c:pt>
                <c:pt idx="138">
                  <c:v>4140</c:v>
                </c:pt>
                <c:pt idx="139">
                  <c:v>4170</c:v>
                </c:pt>
                <c:pt idx="140">
                  <c:v>4200</c:v>
                </c:pt>
                <c:pt idx="141">
                  <c:v>4230</c:v>
                </c:pt>
                <c:pt idx="142">
                  <c:v>4260</c:v>
                </c:pt>
                <c:pt idx="143">
                  <c:v>4290</c:v>
                </c:pt>
                <c:pt idx="144">
                  <c:v>4320</c:v>
                </c:pt>
                <c:pt idx="145">
                  <c:v>4350</c:v>
                </c:pt>
                <c:pt idx="146">
                  <c:v>4380</c:v>
                </c:pt>
                <c:pt idx="147">
                  <c:v>4410</c:v>
                </c:pt>
                <c:pt idx="148">
                  <c:v>4440</c:v>
                </c:pt>
                <c:pt idx="149">
                  <c:v>4470</c:v>
                </c:pt>
                <c:pt idx="150">
                  <c:v>4500</c:v>
                </c:pt>
                <c:pt idx="151">
                  <c:v>4530</c:v>
                </c:pt>
                <c:pt idx="152">
                  <c:v>4560</c:v>
                </c:pt>
                <c:pt idx="153">
                  <c:v>4590</c:v>
                </c:pt>
                <c:pt idx="154">
                  <c:v>4620</c:v>
                </c:pt>
                <c:pt idx="155">
                  <c:v>4650</c:v>
                </c:pt>
                <c:pt idx="156">
                  <c:v>4680</c:v>
                </c:pt>
                <c:pt idx="157">
                  <c:v>4710</c:v>
                </c:pt>
                <c:pt idx="158">
                  <c:v>4740</c:v>
                </c:pt>
                <c:pt idx="159">
                  <c:v>4770</c:v>
                </c:pt>
                <c:pt idx="160">
                  <c:v>4800</c:v>
                </c:pt>
                <c:pt idx="161">
                  <c:v>4830</c:v>
                </c:pt>
                <c:pt idx="162">
                  <c:v>4860</c:v>
                </c:pt>
                <c:pt idx="163">
                  <c:v>4890</c:v>
                </c:pt>
                <c:pt idx="164">
                  <c:v>4920</c:v>
                </c:pt>
                <c:pt idx="165">
                  <c:v>4950</c:v>
                </c:pt>
                <c:pt idx="166">
                  <c:v>4980</c:v>
                </c:pt>
                <c:pt idx="167">
                  <c:v>5010</c:v>
                </c:pt>
                <c:pt idx="168">
                  <c:v>5040</c:v>
                </c:pt>
                <c:pt idx="169">
                  <c:v>5070</c:v>
                </c:pt>
                <c:pt idx="170">
                  <c:v>5100</c:v>
                </c:pt>
                <c:pt idx="171">
                  <c:v>5130</c:v>
                </c:pt>
                <c:pt idx="172">
                  <c:v>5160</c:v>
                </c:pt>
                <c:pt idx="173">
                  <c:v>5190</c:v>
                </c:pt>
                <c:pt idx="174">
                  <c:v>5220</c:v>
                </c:pt>
                <c:pt idx="175">
                  <c:v>5250</c:v>
                </c:pt>
                <c:pt idx="176">
                  <c:v>5280</c:v>
                </c:pt>
                <c:pt idx="177">
                  <c:v>5310</c:v>
                </c:pt>
                <c:pt idx="178">
                  <c:v>5340</c:v>
                </c:pt>
                <c:pt idx="179">
                  <c:v>5370</c:v>
                </c:pt>
                <c:pt idx="180">
                  <c:v>5400</c:v>
                </c:pt>
                <c:pt idx="181">
                  <c:v>5430</c:v>
                </c:pt>
                <c:pt idx="182">
                  <c:v>5460</c:v>
                </c:pt>
                <c:pt idx="183">
                  <c:v>5490</c:v>
                </c:pt>
                <c:pt idx="184">
                  <c:v>5520</c:v>
                </c:pt>
                <c:pt idx="185">
                  <c:v>5550</c:v>
                </c:pt>
                <c:pt idx="186">
                  <c:v>5580</c:v>
                </c:pt>
                <c:pt idx="187">
                  <c:v>5610</c:v>
                </c:pt>
                <c:pt idx="188">
                  <c:v>5640</c:v>
                </c:pt>
                <c:pt idx="189">
                  <c:v>5670</c:v>
                </c:pt>
                <c:pt idx="190">
                  <c:v>5700</c:v>
                </c:pt>
                <c:pt idx="191">
                  <c:v>5730</c:v>
                </c:pt>
                <c:pt idx="192">
                  <c:v>5760</c:v>
                </c:pt>
                <c:pt idx="193">
                  <c:v>5790</c:v>
                </c:pt>
                <c:pt idx="194">
                  <c:v>5820</c:v>
                </c:pt>
                <c:pt idx="195">
                  <c:v>5850</c:v>
                </c:pt>
                <c:pt idx="196">
                  <c:v>5880</c:v>
                </c:pt>
                <c:pt idx="197">
                  <c:v>5910</c:v>
                </c:pt>
                <c:pt idx="198">
                  <c:v>5940</c:v>
                </c:pt>
                <c:pt idx="199">
                  <c:v>5970</c:v>
                </c:pt>
                <c:pt idx="200">
                  <c:v>6000</c:v>
                </c:pt>
                <c:pt idx="201">
                  <c:v>6030</c:v>
                </c:pt>
                <c:pt idx="202">
                  <c:v>6060</c:v>
                </c:pt>
                <c:pt idx="203">
                  <c:v>6090</c:v>
                </c:pt>
                <c:pt idx="204">
                  <c:v>6120</c:v>
                </c:pt>
                <c:pt idx="205">
                  <c:v>6150</c:v>
                </c:pt>
                <c:pt idx="206">
                  <c:v>6180</c:v>
                </c:pt>
                <c:pt idx="207">
                  <c:v>6210</c:v>
                </c:pt>
                <c:pt idx="208">
                  <c:v>6240</c:v>
                </c:pt>
                <c:pt idx="209">
                  <c:v>6270</c:v>
                </c:pt>
                <c:pt idx="210">
                  <c:v>6300</c:v>
                </c:pt>
                <c:pt idx="211">
                  <c:v>6330</c:v>
                </c:pt>
                <c:pt idx="212">
                  <c:v>6360</c:v>
                </c:pt>
                <c:pt idx="213">
                  <c:v>6390</c:v>
                </c:pt>
                <c:pt idx="214">
                  <c:v>6420</c:v>
                </c:pt>
                <c:pt idx="215">
                  <c:v>6450</c:v>
                </c:pt>
                <c:pt idx="216">
                  <c:v>6480</c:v>
                </c:pt>
                <c:pt idx="217">
                  <c:v>6510</c:v>
                </c:pt>
                <c:pt idx="218">
                  <c:v>6540</c:v>
                </c:pt>
                <c:pt idx="219">
                  <c:v>6570</c:v>
                </c:pt>
                <c:pt idx="220">
                  <c:v>6600</c:v>
                </c:pt>
                <c:pt idx="221">
                  <c:v>6630</c:v>
                </c:pt>
                <c:pt idx="222">
                  <c:v>6660</c:v>
                </c:pt>
                <c:pt idx="223">
                  <c:v>6690</c:v>
                </c:pt>
                <c:pt idx="224">
                  <c:v>6720</c:v>
                </c:pt>
                <c:pt idx="225">
                  <c:v>6750</c:v>
                </c:pt>
                <c:pt idx="226">
                  <c:v>6780</c:v>
                </c:pt>
                <c:pt idx="227">
                  <c:v>6810</c:v>
                </c:pt>
                <c:pt idx="228">
                  <c:v>6840</c:v>
                </c:pt>
                <c:pt idx="229">
                  <c:v>6870</c:v>
                </c:pt>
                <c:pt idx="230">
                  <c:v>6900</c:v>
                </c:pt>
                <c:pt idx="231">
                  <c:v>6930</c:v>
                </c:pt>
                <c:pt idx="232">
                  <c:v>6960</c:v>
                </c:pt>
                <c:pt idx="233">
                  <c:v>6990</c:v>
                </c:pt>
                <c:pt idx="234">
                  <c:v>7020</c:v>
                </c:pt>
                <c:pt idx="235">
                  <c:v>7050</c:v>
                </c:pt>
                <c:pt idx="236">
                  <c:v>7080</c:v>
                </c:pt>
                <c:pt idx="237">
                  <c:v>7110</c:v>
                </c:pt>
                <c:pt idx="238">
                  <c:v>7140</c:v>
                </c:pt>
                <c:pt idx="239">
                  <c:v>7170</c:v>
                </c:pt>
                <c:pt idx="240">
                  <c:v>7200</c:v>
                </c:pt>
                <c:pt idx="241">
                  <c:v>7230</c:v>
                </c:pt>
                <c:pt idx="242">
                  <c:v>7260</c:v>
                </c:pt>
                <c:pt idx="243">
                  <c:v>7290</c:v>
                </c:pt>
                <c:pt idx="244">
                  <c:v>7320</c:v>
                </c:pt>
                <c:pt idx="245">
                  <c:v>7350</c:v>
                </c:pt>
                <c:pt idx="246">
                  <c:v>7380</c:v>
                </c:pt>
                <c:pt idx="247">
                  <c:v>7410</c:v>
                </c:pt>
                <c:pt idx="248">
                  <c:v>7440</c:v>
                </c:pt>
                <c:pt idx="249">
                  <c:v>7470</c:v>
                </c:pt>
                <c:pt idx="250">
                  <c:v>7500</c:v>
                </c:pt>
                <c:pt idx="251">
                  <c:v>7530</c:v>
                </c:pt>
                <c:pt idx="252">
                  <c:v>7560</c:v>
                </c:pt>
                <c:pt idx="253">
                  <c:v>7590</c:v>
                </c:pt>
                <c:pt idx="254">
                  <c:v>7620</c:v>
                </c:pt>
                <c:pt idx="255">
                  <c:v>7650</c:v>
                </c:pt>
                <c:pt idx="256">
                  <c:v>7680</c:v>
                </c:pt>
                <c:pt idx="257">
                  <c:v>7710</c:v>
                </c:pt>
                <c:pt idx="258">
                  <c:v>7740</c:v>
                </c:pt>
                <c:pt idx="259">
                  <c:v>7770</c:v>
                </c:pt>
                <c:pt idx="260">
                  <c:v>7800</c:v>
                </c:pt>
                <c:pt idx="261">
                  <c:v>7830</c:v>
                </c:pt>
                <c:pt idx="262">
                  <c:v>7860</c:v>
                </c:pt>
                <c:pt idx="263">
                  <c:v>7890</c:v>
                </c:pt>
                <c:pt idx="264">
                  <c:v>7920</c:v>
                </c:pt>
                <c:pt idx="265">
                  <c:v>7950</c:v>
                </c:pt>
                <c:pt idx="266">
                  <c:v>7980</c:v>
                </c:pt>
                <c:pt idx="267">
                  <c:v>8000</c:v>
                </c:pt>
              </c:numCache>
            </c:numRef>
          </c:xVal>
          <c:yVal>
            <c:numRef>
              <c:f>TOTALS!$E$3:$E$270</c:f>
              <c:numCache>
                <c:formatCode>0.0000</c:formatCode>
                <c:ptCount val="2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-2.5143425533016105E-5</c:v>
                </c:pt>
                <c:pt idx="42">
                  <c:v>-1.2457233053671151E-4</c:v>
                </c:pt>
                <c:pt idx="43">
                  <c:v>-5.6425805710401703E-4</c:v>
                </c:pt>
                <c:pt idx="44">
                  <c:v>-1.7409572528306499E-3</c:v>
                </c:pt>
                <c:pt idx="45">
                  <c:v>-4.2136241145312179E-3</c:v>
                </c:pt>
                <c:pt idx="46">
                  <c:v>-8.7212028055445884E-3</c:v>
                </c:pt>
                <c:pt idx="47">
                  <c:v>-1.620475931263754E-2</c:v>
                </c:pt>
                <c:pt idx="48">
                  <c:v>-2.7833085618898867E-2</c:v>
                </c:pt>
                <c:pt idx="49">
                  <c:v>-4.5030717713493019E-2</c:v>
                </c:pt>
                <c:pt idx="50">
                  <c:v>-6.9507324913580373E-2</c:v>
                </c:pt>
                <c:pt idx="51">
                  <c:v>-0.1032870037215711</c:v>
                </c:pt>
                <c:pt idx="52">
                  <c:v>-0.14873653229289263</c:v>
                </c:pt>
                <c:pt idx="53">
                  <c:v>-0.20859078347756718</c:v>
                </c:pt>
                <c:pt idx="54">
                  <c:v>-0.28597463696840231</c:v>
                </c:pt>
                <c:pt idx="55">
                  <c:v>-0.38441958198158249</c:v>
                </c:pt>
                <c:pt idx="56">
                  <c:v>-0.50787443894872375</c:v>
                </c:pt>
                <c:pt idx="57">
                  <c:v>-0.66070859185170105</c:v>
                </c:pt>
                <c:pt idx="58">
                  <c:v>-0.84770800703635429</c:v>
                </c:pt>
                <c:pt idx="59">
                  <c:v>-1.074061924228803</c:v>
                </c:pt>
                <c:pt idx="60">
                  <c:v>-1.3453415319207946</c:v>
                </c:pt>
                <c:pt idx="61">
                  <c:v>-1.667469407402977</c:v>
                </c:pt>
                <c:pt idx="62">
                  <c:v>-2.046679476498058</c:v>
                </c:pt>
                <c:pt idx="63">
                  <c:v>-2.4894678578706522</c:v>
                </c:pt>
                <c:pt idx="64">
                  <c:v>-3.0025387135830459</c:v>
                </c:pt>
                <c:pt idx="65">
                  <c:v>-3.5927379383474785</c:v>
                </c:pt>
                <c:pt idx="66">
                  <c:v>-4.2669832907363734</c:v>
                </c:pt>
                <c:pt idx="67">
                  <c:v>-5.0321886909912088</c:v>
                </c:pt>
                <c:pt idx="68">
                  <c:v>-5.8951820100178622</c:v>
                </c:pt>
                <c:pt idx="69">
                  <c:v>-6.8626238948631393</c:v>
                </c:pt>
                <c:pt idx="70">
                  <c:v>-7.9409177324358025</c:v>
                </c:pt>
                <c:pt idx="71">
                  <c:v>-9.11914141037348</c:v>
                </c:pt>
                <c:pt idx="72">
                  <c:v>-10.381381060825895</c:v>
                </c:pt>
                <c:pt idx="73">
                  <c:v>-11.727154119234825</c:v>
                </c:pt>
                <c:pt idx="74">
                  <c:v>-13.156454758745037</c:v>
                </c:pt>
                <c:pt idx="75">
                  <c:v>-14.669277095548168</c:v>
                </c:pt>
                <c:pt idx="76">
                  <c:v>-16.265615188882737</c:v>
                </c:pt>
                <c:pt idx="77">
                  <c:v>-17.945463041034134</c:v>
                </c:pt>
                <c:pt idx="78">
                  <c:v>-19.70881459733463</c:v>
                </c:pt>
                <c:pt idx="79">
                  <c:v>-21.555663746163354</c:v>
                </c:pt>
                <c:pt idx="80">
                  <c:v>-23.486004318946332</c:v>
                </c:pt>
                <c:pt idx="81">
                  <c:v>-25.499830090156451</c:v>
                </c:pt>
                <c:pt idx="82">
                  <c:v>-27.597134777313471</c:v>
                </c:pt>
                <c:pt idx="83">
                  <c:v>-29.777912040984042</c:v>
                </c:pt>
                <c:pt idx="84">
                  <c:v>-32.042155484781674</c:v>
                </c:pt>
                <c:pt idx="85">
                  <c:v>-34.389858655366766</c:v>
                </c:pt>
                <c:pt idx="86">
                  <c:v>-36.821015042446568</c:v>
                </c:pt>
                <c:pt idx="87">
                  <c:v>-39.335618078775227</c:v>
                </c:pt>
                <c:pt idx="88">
                  <c:v>-41.93366114015376</c:v>
                </c:pt>
                <c:pt idx="89">
                  <c:v>-44.615137545430073</c:v>
                </c:pt>
                <c:pt idx="90">
                  <c:v>-47.380040556498905</c:v>
                </c:pt>
                <c:pt idx="91">
                  <c:v>-50.228363378301907</c:v>
                </c:pt>
                <c:pt idx="92">
                  <c:v>-53.160099158827606</c:v>
                </c:pt>
                <c:pt idx="93">
                  <c:v>-56.175240989111373</c:v>
                </c:pt>
                <c:pt idx="94">
                  <c:v>-59.273781903235488</c:v>
                </c:pt>
                <c:pt idx="95">
                  <c:v>-62.45571487832909</c:v>
                </c:pt>
                <c:pt idx="96">
                  <c:v>-65.721032834568177</c:v>
                </c:pt>
                <c:pt idx="97">
                  <c:v>-69.069728635175679</c:v>
                </c:pt>
                <c:pt idx="98">
                  <c:v>-72.501795086421311</c:v>
                </c:pt>
                <c:pt idx="99">
                  <c:v>-76.017224937621762</c:v>
                </c:pt>
                <c:pt idx="100">
                  <c:v>-79.616010881140511</c:v>
                </c:pt>
                <c:pt idx="101">
                  <c:v>-83.298145552387979</c:v>
                </c:pt>
                <c:pt idx="102">
                  <c:v>-87.063621529821404</c:v>
                </c:pt>
                <c:pt idx="103">
                  <c:v>-90.912431334944927</c:v>
                </c:pt>
                <c:pt idx="104">
                  <c:v>-94.844567432309589</c:v>
                </c:pt>
                <c:pt idx="105">
                  <c:v>-98.860022229513277</c:v>
                </c:pt>
                <c:pt idx="106">
                  <c:v>-102.95878807720072</c:v>
                </c:pt>
                <c:pt idx="107">
                  <c:v>-107.14085726906362</c:v>
                </c:pt>
                <c:pt idx="108">
                  <c:v>-111.40622204184044</c:v>
                </c:pt>
                <c:pt idx="109">
                  <c:v>-115.75487457531658</c:v>
                </c:pt>
                <c:pt idx="110">
                  <c:v>-120.18680699232434</c:v>
                </c:pt>
                <c:pt idx="111">
                  <c:v>-124.70201135874279</c:v>
                </c:pt>
                <c:pt idx="112">
                  <c:v>-129.300479683498</c:v>
                </c:pt>
                <c:pt idx="113">
                  <c:v>-133.98220391856287</c:v>
                </c:pt>
                <c:pt idx="114">
                  <c:v>-138.74717595895714</c:v>
                </c:pt>
                <c:pt idx="115">
                  <c:v>-143.59538764274748</c:v>
                </c:pt>
                <c:pt idx="116">
                  <c:v>-148.52683075104733</c:v>
                </c:pt>
                <c:pt idx="117">
                  <c:v>-153.54149700801719</c:v>
                </c:pt>
                <c:pt idx="118">
                  <c:v>-158.63937808086422</c:v>
                </c:pt>
                <c:pt idx="119">
                  <c:v>-163.82046557984262</c:v>
                </c:pt>
                <c:pt idx="120">
                  <c:v>-169.0847510582534</c:v>
                </c:pt>
                <c:pt idx="121">
                  <c:v>-174.43222601244446</c:v>
                </c:pt>
                <c:pt idx="122">
                  <c:v>-179.86288188181052</c:v>
                </c:pt>
                <c:pt idx="123">
                  <c:v>-185.37671004879326</c:v>
                </c:pt>
                <c:pt idx="124">
                  <c:v>-190.9737018388812</c:v>
                </c:pt>
                <c:pt idx="125">
                  <c:v>-196.6538485206097</c:v>
                </c:pt>
                <c:pt idx="126">
                  <c:v>-202.41714130556107</c:v>
                </c:pt>
                <c:pt idx="127">
                  <c:v>-208.26357134836445</c:v>
                </c:pt>
                <c:pt idx="128">
                  <c:v>-214.19312974669577</c:v>
                </c:pt>
                <c:pt idx="129">
                  <c:v>-220.20580754127798</c:v>
                </c:pt>
                <c:pt idx="130">
                  <c:v>-226.30159571588086</c:v>
                </c:pt>
                <c:pt idx="131">
                  <c:v>-232.48048519732109</c:v>
                </c:pt>
                <c:pt idx="132">
                  <c:v>-238.74246685546206</c:v>
                </c:pt>
                <c:pt idx="133">
                  <c:v>-245.08753150321428</c:v>
                </c:pt>
                <c:pt idx="134">
                  <c:v>-251.51566989653492</c:v>
                </c:pt>
                <c:pt idx="135">
                  <c:v>-258.02687273442825</c:v>
                </c:pt>
                <c:pt idx="136">
                  <c:v>-264.62113065894511</c:v>
                </c:pt>
                <c:pt idx="137">
                  <c:v>-271.29843425518351</c:v>
                </c:pt>
                <c:pt idx="138">
                  <c:v>-278.05877405128825</c:v>
                </c:pt>
                <c:pt idx="139">
                  <c:v>-284.90214051845084</c:v>
                </c:pt>
                <c:pt idx="140">
                  <c:v>-291.82852407090991</c:v>
                </c:pt>
                <c:pt idx="141">
                  <c:v>-298.83791506595082</c:v>
                </c:pt>
                <c:pt idx="142">
                  <c:v>-305.93030380390582</c:v>
                </c:pt>
                <c:pt idx="143">
                  <c:v>-313.10568052815398</c:v>
                </c:pt>
                <c:pt idx="144">
                  <c:v>-320.36403542512141</c:v>
                </c:pt>
                <c:pt idx="145">
                  <c:v>-327.70535862428108</c:v>
                </c:pt>
                <c:pt idx="146">
                  <c:v>-335.12964019815257</c:v>
                </c:pt>
                <c:pt idx="147">
                  <c:v>-342.63687016230267</c:v>
                </c:pt>
                <c:pt idx="148">
                  <c:v>-350.22703847534478</c:v>
                </c:pt>
                <c:pt idx="149">
                  <c:v>-357.90013503893931</c:v>
                </c:pt>
                <c:pt idx="150">
                  <c:v>-365.65614969779358</c:v>
                </c:pt>
                <c:pt idx="151">
                  <c:v>-373.49507223966179</c:v>
                </c:pt>
                <c:pt idx="152">
                  <c:v>-381.4168923953448</c:v>
                </c:pt>
                <c:pt idx="153">
                  <c:v>-389.42159983869055</c:v>
                </c:pt>
                <c:pt idx="154">
                  <c:v>-397.50918418659387</c:v>
                </c:pt>
                <c:pt idx="155">
                  <c:v>-405.67963499899633</c:v>
                </c:pt>
                <c:pt idx="156">
                  <c:v>-413.93294177888652</c:v>
                </c:pt>
                <c:pt idx="157">
                  <c:v>-422.26909397229986</c:v>
                </c:pt>
                <c:pt idx="158">
                  <c:v>-430.68808096831845</c:v>
                </c:pt>
                <c:pt idx="159">
                  <c:v>-439.18989209907159</c:v>
                </c:pt>
                <c:pt idx="160">
                  <c:v>-447.77451663973517</c:v>
                </c:pt>
                <c:pt idx="161">
                  <c:v>-456.44194380853224</c:v>
                </c:pt>
                <c:pt idx="162">
                  <c:v>-465.19216276673239</c:v>
                </c:pt>
                <c:pt idx="163">
                  <c:v>-474.02516261865236</c:v>
                </c:pt>
                <c:pt idx="164">
                  <c:v>-482.94093241165564</c:v>
                </c:pt>
                <c:pt idx="165">
                  <c:v>-491.93946113615272</c:v>
                </c:pt>
                <c:pt idx="166">
                  <c:v>-501.02073772560067</c:v>
                </c:pt>
                <c:pt idx="167">
                  <c:v>-510.18475105650373</c:v>
                </c:pt>
                <c:pt idx="168">
                  <c:v>-519.43148994841295</c:v>
                </c:pt>
                <c:pt idx="169">
                  <c:v>-528.76094316392619</c:v>
                </c:pt>
                <c:pt idx="170">
                  <c:v>-538.17309940868813</c:v>
                </c:pt>
                <c:pt idx="171">
                  <c:v>-547.88457767558339</c:v>
                </c:pt>
                <c:pt idx="172">
                  <c:v>-558.09983326784993</c:v>
                </c:pt>
                <c:pt idx="173">
                  <c:v>-568.78708594811292</c:v>
                </c:pt>
                <c:pt idx="174">
                  <c:v>-579.90915550894545</c:v>
                </c:pt>
                <c:pt idx="175">
                  <c:v>-591.42435483284157</c:v>
                </c:pt>
                <c:pt idx="176">
                  <c:v>-603.28682496467434</c:v>
                </c:pt>
                <c:pt idx="177">
                  <c:v>-615.44693681263493</c:v>
                </c:pt>
                <c:pt idx="178">
                  <c:v>-627.85154488191165</c:v>
                </c:pt>
                <c:pt idx="179">
                  <c:v>-640.44465488375874</c:v>
                </c:pt>
                <c:pt idx="180">
                  <c:v>-653.16775108656498</c:v>
                </c:pt>
                <c:pt idx="181">
                  <c:v>-666.00653764520803</c:v>
                </c:pt>
                <c:pt idx="182">
                  <c:v>-678.9764043515188</c:v>
                </c:pt>
                <c:pt idx="183">
                  <c:v>-692.07730923499889</c:v>
                </c:pt>
                <c:pt idx="184">
                  <c:v>-705.30925229564878</c:v>
                </c:pt>
                <c:pt idx="185">
                  <c:v>-718.67223353346822</c:v>
                </c:pt>
                <c:pt idx="186">
                  <c:v>-732.16625294845699</c:v>
                </c:pt>
                <c:pt idx="187">
                  <c:v>-745.79131054061554</c:v>
                </c:pt>
                <c:pt idx="188">
                  <c:v>-759.54740630994343</c:v>
                </c:pt>
                <c:pt idx="189">
                  <c:v>-773.4345402564411</c:v>
                </c:pt>
                <c:pt idx="190">
                  <c:v>-787.4527123801081</c:v>
                </c:pt>
                <c:pt idx="191">
                  <c:v>-801.60192268094477</c:v>
                </c:pt>
                <c:pt idx="192">
                  <c:v>-815.882171158951</c:v>
                </c:pt>
                <c:pt idx="193">
                  <c:v>-830.29345781412667</c:v>
                </c:pt>
                <c:pt idx="194">
                  <c:v>-844.8357826464719</c:v>
                </c:pt>
                <c:pt idx="195">
                  <c:v>-859.5091456559868</c:v>
                </c:pt>
                <c:pt idx="196">
                  <c:v>-874.31354684267126</c:v>
                </c:pt>
                <c:pt idx="197">
                  <c:v>-889.24898620652516</c:v>
                </c:pt>
                <c:pt idx="198">
                  <c:v>-904.31546374754862</c:v>
                </c:pt>
                <c:pt idx="199">
                  <c:v>-919.51297946574164</c:v>
                </c:pt>
                <c:pt idx="200">
                  <c:v>-934.84153336110421</c:v>
                </c:pt>
                <c:pt idx="201">
                  <c:v>-950.30112543363634</c:v>
                </c:pt>
                <c:pt idx="202">
                  <c:v>-965.89175568333803</c:v>
                </c:pt>
                <c:pt idx="203">
                  <c:v>-981.61342411020928</c:v>
                </c:pt>
                <c:pt idx="204">
                  <c:v>-997.46613071425008</c:v>
                </c:pt>
                <c:pt idx="205">
                  <c:v>-1013.4498754954604</c:v>
                </c:pt>
                <c:pt idx="206">
                  <c:v>-1029.5646584538401</c:v>
                </c:pt>
                <c:pt idx="207">
                  <c:v>-1045.8104795893896</c:v>
                </c:pt>
                <c:pt idx="208">
                  <c:v>-1062.1873389021086</c:v>
                </c:pt>
                <c:pt idx="209">
                  <c:v>-1078.6952363919972</c:v>
                </c:pt>
                <c:pt idx="210">
                  <c:v>-1095.3341720590552</c:v>
                </c:pt>
                <c:pt idx="211">
                  <c:v>-1112.1041459032829</c:v>
                </c:pt>
                <c:pt idx="212">
                  <c:v>-1129.0051579246799</c:v>
                </c:pt>
                <c:pt idx="213">
                  <c:v>-1146.0372081232467</c:v>
                </c:pt>
                <c:pt idx="214">
                  <c:v>-1163.2002964989829</c:v>
                </c:pt>
                <c:pt idx="215">
                  <c:v>-1180.4944230518888</c:v>
                </c:pt>
                <c:pt idx="216">
                  <c:v>-1197.9195877819641</c:v>
                </c:pt>
                <c:pt idx="217">
                  <c:v>-1215.4757906892091</c:v>
                </c:pt>
                <c:pt idx="218">
                  <c:v>-1233.1630317736235</c:v>
                </c:pt>
                <c:pt idx="219">
                  <c:v>-1250.9813110352075</c:v>
                </c:pt>
                <c:pt idx="220">
                  <c:v>-1268.930628473961</c:v>
                </c:pt>
                <c:pt idx="221">
                  <c:v>-1287.010984089884</c:v>
                </c:pt>
                <c:pt idx="222">
                  <c:v>-1305.2223778829768</c:v>
                </c:pt>
                <c:pt idx="223">
                  <c:v>-1323.564809853239</c:v>
                </c:pt>
                <c:pt idx="224">
                  <c:v>-1342.0382800006707</c:v>
                </c:pt>
                <c:pt idx="225">
                  <c:v>-1360.642788325272</c:v>
                </c:pt>
                <c:pt idx="226">
                  <c:v>-1379.3783348270429</c:v>
                </c:pt>
                <c:pt idx="227">
                  <c:v>-1398.2449195059833</c:v>
                </c:pt>
                <c:pt idx="228">
                  <c:v>-1417.242542362093</c:v>
                </c:pt>
                <c:pt idx="229">
                  <c:v>-1436.3712033953725</c:v>
                </c:pt>
                <c:pt idx="230">
                  <c:v>-1455.6309026058216</c:v>
                </c:pt>
                <c:pt idx="231">
                  <c:v>-1475.0216399934402</c:v>
                </c:pt>
                <c:pt idx="232">
                  <c:v>-1494.5434155582284</c:v>
                </c:pt>
                <c:pt idx="233">
                  <c:v>-1514.1962293001861</c:v>
                </c:pt>
                <c:pt idx="234">
                  <c:v>-1533.9800812193134</c:v>
                </c:pt>
                <c:pt idx="235">
                  <c:v>-1553.8949713156103</c:v>
                </c:pt>
                <c:pt idx="236">
                  <c:v>-1573.9408995890763</c:v>
                </c:pt>
                <c:pt idx="237">
                  <c:v>-1594.1178660397122</c:v>
                </c:pt>
                <c:pt idx="238">
                  <c:v>-1614.4258706675175</c:v>
                </c:pt>
                <c:pt idx="239">
                  <c:v>-1634.8649134724924</c:v>
                </c:pt>
                <c:pt idx="240">
                  <c:v>-1655.434994454637</c:v>
                </c:pt>
                <c:pt idx="241">
                  <c:v>-1676.1361136139508</c:v>
                </c:pt>
                <c:pt idx="242">
                  <c:v>-1696.9682709504341</c:v>
                </c:pt>
                <c:pt idx="243">
                  <c:v>-1717.9314664640872</c:v>
                </c:pt>
                <c:pt idx="244">
                  <c:v>-1739.0257001549098</c:v>
                </c:pt>
                <c:pt idx="245">
                  <c:v>-1760.2509720229018</c:v>
                </c:pt>
                <c:pt idx="246">
                  <c:v>-1781.6072820680633</c:v>
                </c:pt>
                <c:pt idx="247">
                  <c:v>-1803.0946302903949</c:v>
                </c:pt>
                <c:pt idx="248">
                  <c:v>-1824.7130166898955</c:v>
                </c:pt>
                <c:pt idx="249">
                  <c:v>-1846.4624412665662</c:v>
                </c:pt>
                <c:pt idx="250">
                  <c:v>-1868.3429040204064</c:v>
                </c:pt>
                <c:pt idx="251">
                  <c:v>-1890.3544049514157</c:v>
                </c:pt>
                <c:pt idx="252">
                  <c:v>-1912.4969440595951</c:v>
                </c:pt>
                <c:pt idx="253">
                  <c:v>-1934.7705213449437</c:v>
                </c:pt>
                <c:pt idx="254">
                  <c:v>-1957.1751368074617</c:v>
                </c:pt>
                <c:pt idx="255">
                  <c:v>-1979.7107904471495</c:v>
                </c:pt>
                <c:pt idx="256">
                  <c:v>-2002.3774822640066</c:v>
                </c:pt>
                <c:pt idx="257">
                  <c:v>-2025.1752122580338</c:v>
                </c:pt>
                <c:pt idx="258">
                  <c:v>-2048.10398042923</c:v>
                </c:pt>
                <c:pt idx="259">
                  <c:v>-2071.1637867775962</c:v>
                </c:pt>
                <c:pt idx="260">
                  <c:v>-2094.3546313031316</c:v>
                </c:pt>
                <c:pt idx="261">
                  <c:v>-2117.6765140058365</c:v>
                </c:pt>
                <c:pt idx="262">
                  <c:v>-2141.1294348857109</c:v>
                </c:pt>
                <c:pt idx="263">
                  <c:v>-2164.7133939427554</c:v>
                </c:pt>
                <c:pt idx="264">
                  <c:v>-2188.4283911769689</c:v>
                </c:pt>
                <c:pt idx="265">
                  <c:v>-2212.2744265883521</c:v>
                </c:pt>
                <c:pt idx="266">
                  <c:v>-2236.2515001769048</c:v>
                </c:pt>
                <c:pt idx="267">
                  <c:v>-2252.3086516360154</c:v>
                </c:pt>
              </c:numCache>
            </c:numRef>
          </c:yVal>
          <c:smooth val="1"/>
        </c:ser>
        <c:ser>
          <c:idx val="4"/>
          <c:order val="4"/>
          <c:tx>
            <c:strRef>
              <c:f>TOTALS!$F$2</c:f>
              <c:strCache>
                <c:ptCount val="1"/>
                <c:pt idx="0">
                  <c:v>NV</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510</c:v>
                </c:pt>
                <c:pt idx="18">
                  <c:v>540</c:v>
                </c:pt>
                <c:pt idx="19">
                  <c:v>570</c:v>
                </c:pt>
                <c:pt idx="20">
                  <c:v>600</c:v>
                </c:pt>
                <c:pt idx="21">
                  <c:v>630</c:v>
                </c:pt>
                <c:pt idx="22">
                  <c:v>660</c:v>
                </c:pt>
                <c:pt idx="23">
                  <c:v>690</c:v>
                </c:pt>
                <c:pt idx="24">
                  <c:v>720</c:v>
                </c:pt>
                <c:pt idx="25">
                  <c:v>750</c:v>
                </c:pt>
                <c:pt idx="26">
                  <c:v>780</c:v>
                </c:pt>
                <c:pt idx="27">
                  <c:v>810</c:v>
                </c:pt>
                <c:pt idx="28">
                  <c:v>840</c:v>
                </c:pt>
                <c:pt idx="29">
                  <c:v>870</c:v>
                </c:pt>
                <c:pt idx="30">
                  <c:v>900</c:v>
                </c:pt>
                <c:pt idx="31">
                  <c:v>930</c:v>
                </c:pt>
                <c:pt idx="32">
                  <c:v>960</c:v>
                </c:pt>
                <c:pt idx="33">
                  <c:v>990</c:v>
                </c:pt>
                <c:pt idx="34">
                  <c:v>1020</c:v>
                </c:pt>
                <c:pt idx="35">
                  <c:v>1050</c:v>
                </c:pt>
                <c:pt idx="36">
                  <c:v>1080</c:v>
                </c:pt>
                <c:pt idx="37">
                  <c:v>1110</c:v>
                </c:pt>
                <c:pt idx="38">
                  <c:v>1140</c:v>
                </c:pt>
                <c:pt idx="39">
                  <c:v>1170</c:v>
                </c:pt>
                <c:pt idx="40">
                  <c:v>1200</c:v>
                </c:pt>
                <c:pt idx="41">
                  <c:v>1230</c:v>
                </c:pt>
                <c:pt idx="42">
                  <c:v>1260</c:v>
                </c:pt>
                <c:pt idx="43">
                  <c:v>1290</c:v>
                </c:pt>
                <c:pt idx="44">
                  <c:v>1320</c:v>
                </c:pt>
                <c:pt idx="45">
                  <c:v>1350</c:v>
                </c:pt>
                <c:pt idx="46">
                  <c:v>1380</c:v>
                </c:pt>
                <c:pt idx="47">
                  <c:v>1410</c:v>
                </c:pt>
                <c:pt idx="48">
                  <c:v>1440</c:v>
                </c:pt>
                <c:pt idx="49">
                  <c:v>1470</c:v>
                </c:pt>
                <c:pt idx="50">
                  <c:v>1500</c:v>
                </c:pt>
                <c:pt idx="51">
                  <c:v>1530</c:v>
                </c:pt>
                <c:pt idx="52">
                  <c:v>1560</c:v>
                </c:pt>
                <c:pt idx="53">
                  <c:v>1590</c:v>
                </c:pt>
                <c:pt idx="54">
                  <c:v>1620</c:v>
                </c:pt>
                <c:pt idx="55">
                  <c:v>1650</c:v>
                </c:pt>
                <c:pt idx="56">
                  <c:v>1680</c:v>
                </c:pt>
                <c:pt idx="57">
                  <c:v>1710</c:v>
                </c:pt>
                <c:pt idx="58">
                  <c:v>1740</c:v>
                </c:pt>
                <c:pt idx="59">
                  <c:v>1770</c:v>
                </c:pt>
                <c:pt idx="60">
                  <c:v>1800</c:v>
                </c:pt>
                <c:pt idx="61">
                  <c:v>1830</c:v>
                </c:pt>
                <c:pt idx="62">
                  <c:v>1860</c:v>
                </c:pt>
                <c:pt idx="63">
                  <c:v>1890</c:v>
                </c:pt>
                <c:pt idx="64">
                  <c:v>1920</c:v>
                </c:pt>
                <c:pt idx="65">
                  <c:v>1950</c:v>
                </c:pt>
                <c:pt idx="66">
                  <c:v>1980</c:v>
                </c:pt>
                <c:pt idx="67">
                  <c:v>2010</c:v>
                </c:pt>
                <c:pt idx="68">
                  <c:v>2040</c:v>
                </c:pt>
                <c:pt idx="69">
                  <c:v>2070</c:v>
                </c:pt>
                <c:pt idx="70">
                  <c:v>2100</c:v>
                </c:pt>
                <c:pt idx="71">
                  <c:v>2130</c:v>
                </c:pt>
                <c:pt idx="72">
                  <c:v>2160</c:v>
                </c:pt>
                <c:pt idx="73">
                  <c:v>2190</c:v>
                </c:pt>
                <c:pt idx="74">
                  <c:v>2220</c:v>
                </c:pt>
                <c:pt idx="75">
                  <c:v>2250</c:v>
                </c:pt>
                <c:pt idx="76">
                  <c:v>2280</c:v>
                </c:pt>
                <c:pt idx="77">
                  <c:v>2310</c:v>
                </c:pt>
                <c:pt idx="78">
                  <c:v>2340</c:v>
                </c:pt>
                <c:pt idx="79">
                  <c:v>2370</c:v>
                </c:pt>
                <c:pt idx="80">
                  <c:v>2400</c:v>
                </c:pt>
                <c:pt idx="81">
                  <c:v>2430</c:v>
                </c:pt>
                <c:pt idx="82">
                  <c:v>2460</c:v>
                </c:pt>
                <c:pt idx="83">
                  <c:v>2490</c:v>
                </c:pt>
                <c:pt idx="84">
                  <c:v>2520</c:v>
                </c:pt>
                <c:pt idx="85">
                  <c:v>2550</c:v>
                </c:pt>
                <c:pt idx="86">
                  <c:v>2580</c:v>
                </c:pt>
                <c:pt idx="87">
                  <c:v>2610</c:v>
                </c:pt>
                <c:pt idx="88">
                  <c:v>2640</c:v>
                </c:pt>
                <c:pt idx="89">
                  <c:v>2670</c:v>
                </c:pt>
                <c:pt idx="90">
                  <c:v>2700</c:v>
                </c:pt>
                <c:pt idx="91">
                  <c:v>2730</c:v>
                </c:pt>
                <c:pt idx="92">
                  <c:v>2760</c:v>
                </c:pt>
                <c:pt idx="93">
                  <c:v>2790</c:v>
                </c:pt>
                <c:pt idx="94">
                  <c:v>2820</c:v>
                </c:pt>
                <c:pt idx="95">
                  <c:v>2850</c:v>
                </c:pt>
                <c:pt idx="96">
                  <c:v>2880</c:v>
                </c:pt>
                <c:pt idx="97">
                  <c:v>2910</c:v>
                </c:pt>
                <c:pt idx="98">
                  <c:v>2940</c:v>
                </c:pt>
                <c:pt idx="99">
                  <c:v>2970</c:v>
                </c:pt>
                <c:pt idx="100">
                  <c:v>3000</c:v>
                </c:pt>
                <c:pt idx="101">
                  <c:v>3030</c:v>
                </c:pt>
                <c:pt idx="102">
                  <c:v>3060</c:v>
                </c:pt>
                <c:pt idx="103">
                  <c:v>3090</c:v>
                </c:pt>
                <c:pt idx="104">
                  <c:v>3120</c:v>
                </c:pt>
                <c:pt idx="105">
                  <c:v>3150</c:v>
                </c:pt>
                <c:pt idx="106">
                  <c:v>3180</c:v>
                </c:pt>
                <c:pt idx="107">
                  <c:v>3210</c:v>
                </c:pt>
                <c:pt idx="108">
                  <c:v>3240</c:v>
                </c:pt>
                <c:pt idx="109">
                  <c:v>3270</c:v>
                </c:pt>
                <c:pt idx="110">
                  <c:v>3300</c:v>
                </c:pt>
                <c:pt idx="111">
                  <c:v>3330</c:v>
                </c:pt>
                <c:pt idx="112">
                  <c:v>3360</c:v>
                </c:pt>
                <c:pt idx="113">
                  <c:v>3390</c:v>
                </c:pt>
                <c:pt idx="114">
                  <c:v>3420</c:v>
                </c:pt>
                <c:pt idx="115">
                  <c:v>3450</c:v>
                </c:pt>
                <c:pt idx="116">
                  <c:v>3480</c:v>
                </c:pt>
                <c:pt idx="117">
                  <c:v>3510</c:v>
                </c:pt>
                <c:pt idx="118">
                  <c:v>3540</c:v>
                </c:pt>
                <c:pt idx="119">
                  <c:v>3570</c:v>
                </c:pt>
                <c:pt idx="120">
                  <c:v>3600</c:v>
                </c:pt>
                <c:pt idx="121">
                  <c:v>3630</c:v>
                </c:pt>
                <c:pt idx="122">
                  <c:v>3660</c:v>
                </c:pt>
                <c:pt idx="123">
                  <c:v>3690</c:v>
                </c:pt>
                <c:pt idx="124">
                  <c:v>3720</c:v>
                </c:pt>
                <c:pt idx="125">
                  <c:v>3750</c:v>
                </c:pt>
                <c:pt idx="126">
                  <c:v>3780</c:v>
                </c:pt>
                <c:pt idx="127">
                  <c:v>3810</c:v>
                </c:pt>
                <c:pt idx="128">
                  <c:v>3840</c:v>
                </c:pt>
                <c:pt idx="129">
                  <c:v>3870</c:v>
                </c:pt>
                <c:pt idx="130">
                  <c:v>3900</c:v>
                </c:pt>
                <c:pt idx="131">
                  <c:v>3930</c:v>
                </c:pt>
                <c:pt idx="132">
                  <c:v>3960</c:v>
                </c:pt>
                <c:pt idx="133">
                  <c:v>3990</c:v>
                </c:pt>
                <c:pt idx="134">
                  <c:v>4020</c:v>
                </c:pt>
                <c:pt idx="135">
                  <c:v>4050</c:v>
                </c:pt>
                <c:pt idx="136">
                  <c:v>4080</c:v>
                </c:pt>
                <c:pt idx="137">
                  <c:v>4110</c:v>
                </c:pt>
                <c:pt idx="138">
                  <c:v>4140</c:v>
                </c:pt>
                <c:pt idx="139">
                  <c:v>4170</c:v>
                </c:pt>
                <c:pt idx="140">
                  <c:v>4200</c:v>
                </c:pt>
                <c:pt idx="141">
                  <c:v>4230</c:v>
                </c:pt>
                <c:pt idx="142">
                  <c:v>4260</c:v>
                </c:pt>
                <c:pt idx="143">
                  <c:v>4290</c:v>
                </c:pt>
                <c:pt idx="144">
                  <c:v>4320</c:v>
                </c:pt>
                <c:pt idx="145">
                  <c:v>4350</c:v>
                </c:pt>
                <c:pt idx="146">
                  <c:v>4380</c:v>
                </c:pt>
                <c:pt idx="147">
                  <c:v>4410</c:v>
                </c:pt>
                <c:pt idx="148">
                  <c:v>4440</c:v>
                </c:pt>
                <c:pt idx="149">
                  <c:v>4470</c:v>
                </c:pt>
                <c:pt idx="150">
                  <c:v>4500</c:v>
                </c:pt>
                <c:pt idx="151">
                  <c:v>4530</c:v>
                </c:pt>
                <c:pt idx="152">
                  <c:v>4560</c:v>
                </c:pt>
                <c:pt idx="153">
                  <c:v>4590</c:v>
                </c:pt>
                <c:pt idx="154">
                  <c:v>4620</c:v>
                </c:pt>
                <c:pt idx="155">
                  <c:v>4650</c:v>
                </c:pt>
                <c:pt idx="156">
                  <c:v>4680</c:v>
                </c:pt>
                <c:pt idx="157">
                  <c:v>4710</c:v>
                </c:pt>
                <c:pt idx="158">
                  <c:v>4740</c:v>
                </c:pt>
                <c:pt idx="159">
                  <c:v>4770</c:v>
                </c:pt>
                <c:pt idx="160">
                  <c:v>4800</c:v>
                </c:pt>
                <c:pt idx="161">
                  <c:v>4830</c:v>
                </c:pt>
                <c:pt idx="162">
                  <c:v>4860</c:v>
                </c:pt>
                <c:pt idx="163">
                  <c:v>4890</c:v>
                </c:pt>
                <c:pt idx="164">
                  <c:v>4920</c:v>
                </c:pt>
                <c:pt idx="165">
                  <c:v>4950</c:v>
                </c:pt>
                <c:pt idx="166">
                  <c:v>4980</c:v>
                </c:pt>
                <c:pt idx="167">
                  <c:v>5010</c:v>
                </c:pt>
                <c:pt idx="168">
                  <c:v>5040</c:v>
                </c:pt>
                <c:pt idx="169">
                  <c:v>5070</c:v>
                </c:pt>
                <c:pt idx="170">
                  <c:v>5100</c:v>
                </c:pt>
                <c:pt idx="171">
                  <c:v>5130</c:v>
                </c:pt>
                <c:pt idx="172">
                  <c:v>5160</c:v>
                </c:pt>
                <c:pt idx="173">
                  <c:v>5190</c:v>
                </c:pt>
                <c:pt idx="174">
                  <c:v>5220</c:v>
                </c:pt>
                <c:pt idx="175">
                  <c:v>5250</c:v>
                </c:pt>
                <c:pt idx="176">
                  <c:v>5280</c:v>
                </c:pt>
                <c:pt idx="177">
                  <c:v>5310</c:v>
                </c:pt>
                <c:pt idx="178">
                  <c:v>5340</c:v>
                </c:pt>
                <c:pt idx="179">
                  <c:v>5370</c:v>
                </c:pt>
                <c:pt idx="180">
                  <c:v>5400</c:v>
                </c:pt>
                <c:pt idx="181">
                  <c:v>5430</c:v>
                </c:pt>
                <c:pt idx="182">
                  <c:v>5460</c:v>
                </c:pt>
                <c:pt idx="183">
                  <c:v>5490</c:v>
                </c:pt>
                <c:pt idx="184">
                  <c:v>5520</c:v>
                </c:pt>
                <c:pt idx="185">
                  <c:v>5550</c:v>
                </c:pt>
                <c:pt idx="186">
                  <c:v>5580</c:v>
                </c:pt>
                <c:pt idx="187">
                  <c:v>5610</c:v>
                </c:pt>
                <c:pt idx="188">
                  <c:v>5640</c:v>
                </c:pt>
                <c:pt idx="189">
                  <c:v>5670</c:v>
                </c:pt>
                <c:pt idx="190">
                  <c:v>5700</c:v>
                </c:pt>
                <c:pt idx="191">
                  <c:v>5730</c:v>
                </c:pt>
                <c:pt idx="192">
                  <c:v>5760</c:v>
                </c:pt>
                <c:pt idx="193">
                  <c:v>5790</c:v>
                </c:pt>
                <c:pt idx="194">
                  <c:v>5820</c:v>
                </c:pt>
                <c:pt idx="195">
                  <c:v>5850</c:v>
                </c:pt>
                <c:pt idx="196">
                  <c:v>5880</c:v>
                </c:pt>
                <c:pt idx="197">
                  <c:v>5910</c:v>
                </c:pt>
                <c:pt idx="198">
                  <c:v>5940</c:v>
                </c:pt>
                <c:pt idx="199">
                  <c:v>5970</c:v>
                </c:pt>
                <c:pt idx="200">
                  <c:v>6000</c:v>
                </c:pt>
                <c:pt idx="201">
                  <c:v>6030</c:v>
                </c:pt>
                <c:pt idx="202">
                  <c:v>6060</c:v>
                </c:pt>
                <c:pt idx="203">
                  <c:v>6090</c:v>
                </c:pt>
                <c:pt idx="204">
                  <c:v>6120</c:v>
                </c:pt>
                <c:pt idx="205">
                  <c:v>6150</c:v>
                </c:pt>
                <c:pt idx="206">
                  <c:v>6180</c:v>
                </c:pt>
                <c:pt idx="207">
                  <c:v>6210</c:v>
                </c:pt>
                <c:pt idx="208">
                  <c:v>6240</c:v>
                </c:pt>
                <c:pt idx="209">
                  <c:v>6270</c:v>
                </c:pt>
                <c:pt idx="210">
                  <c:v>6300</c:v>
                </c:pt>
                <c:pt idx="211">
                  <c:v>6330</c:v>
                </c:pt>
                <c:pt idx="212">
                  <c:v>6360</c:v>
                </c:pt>
                <c:pt idx="213">
                  <c:v>6390</c:v>
                </c:pt>
                <c:pt idx="214">
                  <c:v>6420</c:v>
                </c:pt>
                <c:pt idx="215">
                  <c:v>6450</c:v>
                </c:pt>
                <c:pt idx="216">
                  <c:v>6480</c:v>
                </c:pt>
                <c:pt idx="217">
                  <c:v>6510</c:v>
                </c:pt>
                <c:pt idx="218">
                  <c:v>6540</c:v>
                </c:pt>
                <c:pt idx="219">
                  <c:v>6570</c:v>
                </c:pt>
                <c:pt idx="220">
                  <c:v>6600</c:v>
                </c:pt>
                <c:pt idx="221">
                  <c:v>6630</c:v>
                </c:pt>
                <c:pt idx="222">
                  <c:v>6660</c:v>
                </c:pt>
                <c:pt idx="223">
                  <c:v>6690</c:v>
                </c:pt>
                <c:pt idx="224">
                  <c:v>6720</c:v>
                </c:pt>
                <c:pt idx="225">
                  <c:v>6750</c:v>
                </c:pt>
                <c:pt idx="226">
                  <c:v>6780</c:v>
                </c:pt>
                <c:pt idx="227">
                  <c:v>6810</c:v>
                </c:pt>
                <c:pt idx="228">
                  <c:v>6840</c:v>
                </c:pt>
                <c:pt idx="229">
                  <c:v>6870</c:v>
                </c:pt>
                <c:pt idx="230">
                  <c:v>6900</c:v>
                </c:pt>
                <c:pt idx="231">
                  <c:v>6930</c:v>
                </c:pt>
                <c:pt idx="232">
                  <c:v>6960</c:v>
                </c:pt>
                <c:pt idx="233">
                  <c:v>6990</c:v>
                </c:pt>
                <c:pt idx="234">
                  <c:v>7020</c:v>
                </c:pt>
                <c:pt idx="235">
                  <c:v>7050</c:v>
                </c:pt>
                <c:pt idx="236">
                  <c:v>7080</c:v>
                </c:pt>
                <c:pt idx="237">
                  <c:v>7110</c:v>
                </c:pt>
                <c:pt idx="238">
                  <c:v>7140</c:v>
                </c:pt>
                <c:pt idx="239">
                  <c:v>7170</c:v>
                </c:pt>
                <c:pt idx="240">
                  <c:v>7200</c:v>
                </c:pt>
                <c:pt idx="241">
                  <c:v>7230</c:v>
                </c:pt>
                <c:pt idx="242">
                  <c:v>7260</c:v>
                </c:pt>
                <c:pt idx="243">
                  <c:v>7290</c:v>
                </c:pt>
                <c:pt idx="244">
                  <c:v>7320</c:v>
                </c:pt>
                <c:pt idx="245">
                  <c:v>7350</c:v>
                </c:pt>
                <c:pt idx="246">
                  <c:v>7380</c:v>
                </c:pt>
                <c:pt idx="247">
                  <c:v>7410</c:v>
                </c:pt>
                <c:pt idx="248">
                  <c:v>7440</c:v>
                </c:pt>
                <c:pt idx="249">
                  <c:v>7470</c:v>
                </c:pt>
                <c:pt idx="250">
                  <c:v>7500</c:v>
                </c:pt>
                <c:pt idx="251">
                  <c:v>7530</c:v>
                </c:pt>
                <c:pt idx="252">
                  <c:v>7560</c:v>
                </c:pt>
                <c:pt idx="253">
                  <c:v>7590</c:v>
                </c:pt>
                <c:pt idx="254">
                  <c:v>7620</c:v>
                </c:pt>
                <c:pt idx="255">
                  <c:v>7650</c:v>
                </c:pt>
                <c:pt idx="256">
                  <c:v>7680</c:v>
                </c:pt>
                <c:pt idx="257">
                  <c:v>7710</c:v>
                </c:pt>
                <c:pt idx="258">
                  <c:v>7740</c:v>
                </c:pt>
                <c:pt idx="259">
                  <c:v>7770</c:v>
                </c:pt>
                <c:pt idx="260">
                  <c:v>7800</c:v>
                </c:pt>
                <c:pt idx="261">
                  <c:v>7830</c:v>
                </c:pt>
                <c:pt idx="262">
                  <c:v>7860</c:v>
                </c:pt>
                <c:pt idx="263">
                  <c:v>7890</c:v>
                </c:pt>
                <c:pt idx="264">
                  <c:v>7920</c:v>
                </c:pt>
                <c:pt idx="265">
                  <c:v>7950</c:v>
                </c:pt>
                <c:pt idx="266">
                  <c:v>7980</c:v>
                </c:pt>
                <c:pt idx="267">
                  <c:v>8000</c:v>
                </c:pt>
              </c:numCache>
            </c:numRef>
          </c:xVal>
          <c:yVal>
            <c:numRef>
              <c:f>TOTALS!$F$3:$F$270</c:f>
              <c:numCache>
                <c:formatCode>0.0000</c:formatCode>
                <c:ptCount val="2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3.0192593125455402E-5</c:v>
                </c:pt>
                <c:pt idx="42">
                  <c:v>-4.737757660238527E-4</c:v>
                </c:pt>
                <c:pt idx="43">
                  <c:v>-2.1271817792642032E-3</c:v>
                </c:pt>
                <c:pt idx="44">
                  <c:v>-4.9929717668017242E-3</c:v>
                </c:pt>
                <c:pt idx="45">
                  <c:v>-9.1369424496170956E-3</c:v>
                </c:pt>
                <c:pt idx="46">
                  <c:v>-1.4629980449418793E-2</c:v>
                </c:pt>
                <c:pt idx="47">
                  <c:v>-2.1549891923657933E-2</c:v>
                </c:pt>
                <c:pt idx="48">
                  <c:v>-2.9983043756232907E-2</c:v>
                </c:pt>
                <c:pt idx="49">
                  <c:v>-4.0025324371108992E-2</c:v>
                </c:pt>
                <c:pt idx="50">
                  <c:v>-5.178378822245501E-2</c:v>
                </c:pt>
                <c:pt idx="51">
                  <c:v>-6.5376053965614175E-2</c:v>
                </c:pt>
                <c:pt idx="52">
                  <c:v>-8.0931393815070418E-2</c:v>
                </c:pt>
                <c:pt idx="53">
                  <c:v>-9.8588618722097954E-2</c:v>
                </c:pt>
                <c:pt idx="54">
                  <c:v>-0.11849606217141305</c:v>
                </c:pt>
                <c:pt idx="55">
                  <c:v>-0.14080882284096213</c:v>
                </c:pt>
                <c:pt idx="56">
                  <c:v>-0.16568698806358412</c:v>
                </c:pt>
                <c:pt idx="57">
                  <c:v>-0.19329124800288575</c:v>
                </c:pt>
                <c:pt idx="58">
                  <c:v>-0.22378113361509833</c:v>
                </c:pt>
                <c:pt idx="59">
                  <c:v>-0.25730898404236913</c:v>
                </c:pt>
                <c:pt idx="60">
                  <c:v>-0.29401712446687717</c:v>
                </c:pt>
                <c:pt idx="61">
                  <c:v>-0.33403351262848346</c:v>
                </c:pt>
                <c:pt idx="62">
                  <c:v>-0.37746566259045961</c:v>
                </c:pt>
                <c:pt idx="63">
                  <c:v>-0.42439388284941515</c:v>
                </c:pt>
                <c:pt idx="64">
                  <c:v>-0.47487319430314456</c:v>
                </c:pt>
                <c:pt idx="65">
                  <c:v>-0.52892246391758591</c:v>
                </c:pt>
                <c:pt idx="66">
                  <c:v>-0.58652268515242734</c:v>
                </c:pt>
                <c:pt idx="67">
                  <c:v>-0.64761457448610205</c:v>
                </c:pt>
                <c:pt idx="68">
                  <c:v>-0.71209245449663616</c:v>
                </c:pt>
                <c:pt idx="69">
                  <c:v>-0.7798076283288693</c:v>
                </c:pt>
                <c:pt idx="70">
                  <c:v>-0.85055884420181693</c:v>
                </c:pt>
                <c:pt idx="71">
                  <c:v>-0.9241315347818494</c:v>
                </c:pt>
                <c:pt idx="72">
                  <c:v>-1.0006880102626774</c:v>
                </c:pt>
                <c:pt idx="73">
                  <c:v>-1.0804930836958879</c:v>
                </c:pt>
                <c:pt idx="74">
                  <c:v>-1.1635432722711596</c:v>
                </c:pt>
                <c:pt idx="75">
                  <c:v>-1.2498350591363199</c:v>
                </c:pt>
                <c:pt idx="76">
                  <c:v>-1.339364893397347</c:v>
                </c:pt>
                <c:pt idx="77">
                  <c:v>-1.4321291901183695</c:v>
                </c:pt>
                <c:pt idx="78">
                  <c:v>-1.5281243303216652</c:v>
                </c:pt>
                <c:pt idx="79">
                  <c:v>-1.6273466609876621</c:v>
                </c:pt>
                <c:pt idx="80">
                  <c:v>-1.7297924950549386</c:v>
                </c:pt>
                <c:pt idx="81">
                  <c:v>-1.8354581114202231</c:v>
                </c:pt>
                <c:pt idx="82">
                  <c:v>-1.9443397549383943</c:v>
                </c:pt>
                <c:pt idx="83">
                  <c:v>-2.0564336364224798</c:v>
                </c:pt>
                <c:pt idx="84">
                  <c:v>-2.1717359326436583</c:v>
                </c:pt>
                <c:pt idx="85">
                  <c:v>-2.290242786331258</c:v>
                </c:pt>
                <c:pt idx="86">
                  <c:v>-2.4119503061727587</c:v>
                </c:pt>
                <c:pt idx="87">
                  <c:v>-2.536854566813787</c:v>
                </c:pt>
                <c:pt idx="88">
                  <c:v>-2.6649516088581215</c:v>
                </c:pt>
                <c:pt idx="89">
                  <c:v>-2.796237438867692</c:v>
                </c:pt>
                <c:pt idx="90">
                  <c:v>-2.9307080293625773</c:v>
                </c:pt>
                <c:pt idx="91">
                  <c:v>-3.0683593188210065</c:v>
                </c:pt>
                <c:pt idx="92">
                  <c:v>-3.2091872116793558</c:v>
                </c:pt>
                <c:pt idx="93">
                  <c:v>-3.3531875783321561</c:v>
                </c:pt>
                <c:pt idx="94">
                  <c:v>-3.5003562551320861</c:v>
                </c:pt>
                <c:pt idx="95">
                  <c:v>-3.6506890443899733</c:v>
                </c:pt>
                <c:pt idx="96">
                  <c:v>-3.8041817143747991</c:v>
                </c:pt>
                <c:pt idx="97">
                  <c:v>-3.96082999931369</c:v>
                </c:pt>
                <c:pt idx="98">
                  <c:v>-4.1206295993919255</c:v>
                </c:pt>
                <c:pt idx="99">
                  <c:v>-4.2835761807529362</c:v>
                </c:pt>
                <c:pt idx="100">
                  <c:v>-4.4496653754982987</c:v>
                </c:pt>
                <c:pt idx="101">
                  <c:v>-4.6188927816877436</c:v>
                </c:pt>
                <c:pt idx="102">
                  <c:v>-4.79125396333915</c:v>
                </c:pt>
                <c:pt idx="103">
                  <c:v>-4.9667444504285463</c:v>
                </c:pt>
                <c:pt idx="104">
                  <c:v>-5.1453597388901136</c:v>
                </c:pt>
                <c:pt idx="105">
                  <c:v>-5.3270952906161781</c:v>
                </c:pt>
                <c:pt idx="106">
                  <c:v>-5.5119465334572215</c:v>
                </c:pt>
                <c:pt idx="107">
                  <c:v>-5.699908861221874</c:v>
                </c:pt>
                <c:pt idx="108">
                  <c:v>-5.8909776336769122</c:v>
                </c:pt>
                <c:pt idx="109">
                  <c:v>-6.085148176547265</c:v>
                </c:pt>
                <c:pt idx="110">
                  <c:v>-6.2824157815160167</c:v>
                </c:pt>
                <c:pt idx="111">
                  <c:v>-6.4827757062243938</c:v>
                </c:pt>
                <c:pt idx="112">
                  <c:v>-6.686223174271773</c:v>
                </c:pt>
                <c:pt idx="113">
                  <c:v>-6.8927533752156878</c:v>
                </c:pt>
                <c:pt idx="114">
                  <c:v>-7.1023614645718167</c:v>
                </c:pt>
                <c:pt idx="115">
                  <c:v>-7.3150425638139911</c:v>
                </c:pt>
                <c:pt idx="116">
                  <c:v>-7.5307917603741865</c:v>
                </c:pt>
                <c:pt idx="117">
                  <c:v>-7.7496041076425364</c:v>
                </c:pt>
                <c:pt idx="118">
                  <c:v>-7.9714746249673194</c:v>
                </c:pt>
                <c:pt idx="119">
                  <c:v>-8.1963982976549659</c:v>
                </c:pt>
                <c:pt idx="120">
                  <c:v>-8.4243700769700549</c:v>
                </c:pt>
                <c:pt idx="121">
                  <c:v>-8.6553848801353155</c:v>
                </c:pt>
                <c:pt idx="122">
                  <c:v>-8.8894375903316298</c:v>
                </c:pt>
                <c:pt idx="123">
                  <c:v>-9.1265230566980282</c:v>
                </c:pt>
                <c:pt idx="124">
                  <c:v>-9.3666360943316871</c:v>
                </c:pt>
                <c:pt idx="125">
                  <c:v>-9.6097714842879398</c:v>
                </c:pt>
                <c:pt idx="126">
                  <c:v>-9.855923973580266</c:v>
                </c:pt>
                <c:pt idx="127">
                  <c:v>-10.105088275180293</c:v>
                </c:pt>
                <c:pt idx="128">
                  <c:v>-10.357259068017807</c:v>
                </c:pt>
                <c:pt idx="129">
                  <c:v>-10.612430996980732</c:v>
                </c:pt>
                <c:pt idx="130">
                  <c:v>-10.870598672915154</c:v>
                </c:pt>
                <c:pt idx="131">
                  <c:v>-11.131756672625293</c:v>
                </c:pt>
                <c:pt idx="132">
                  <c:v>-11.395899538873547</c:v>
                </c:pt>
                <c:pt idx="133">
                  <c:v>-11.663021780380426</c:v>
                </c:pt>
                <c:pt idx="134">
                  <c:v>-11.933117871824622</c:v>
                </c:pt>
                <c:pt idx="135">
                  <c:v>-12.206182253842968</c:v>
                </c:pt>
                <c:pt idx="136">
                  <c:v>-12.48220933303044</c:v>
                </c:pt>
                <c:pt idx="137">
                  <c:v>-12.761193481940163</c:v>
                </c:pt>
                <c:pt idx="138">
                  <c:v>-13.04312903908343</c:v>
                </c:pt>
                <c:pt idx="139">
                  <c:v>-13.328010308929665</c:v>
                </c:pt>
                <c:pt idx="140">
                  <c:v>-13.615831561906445</c:v>
                </c:pt>
                <c:pt idx="141">
                  <c:v>-13.906587034399507</c:v>
                </c:pt>
                <c:pt idx="142">
                  <c:v>-14.200270928752731</c:v>
                </c:pt>
                <c:pt idx="143">
                  <c:v>-14.496877413268148</c:v>
                </c:pt>
                <c:pt idx="144">
                  <c:v>-14.796400622205931</c:v>
                </c:pt>
                <c:pt idx="145">
                  <c:v>-15.098834655784422</c:v>
                </c:pt>
                <c:pt idx="146">
                  <c:v>-15.404173580180096</c:v>
                </c:pt>
                <c:pt idx="147">
                  <c:v>-15.712411427527583</c:v>
                </c:pt>
                <c:pt idx="148">
                  <c:v>-16.023542195919671</c:v>
                </c:pt>
                <c:pt idx="149">
                  <c:v>-16.337559849407285</c:v>
                </c:pt>
                <c:pt idx="150">
                  <c:v>-16.654458317999502</c:v>
                </c:pt>
                <c:pt idx="151">
                  <c:v>-16.974231497663563</c:v>
                </c:pt>
                <c:pt idx="152">
                  <c:v>-17.29687325032485</c:v>
                </c:pt>
                <c:pt idx="153">
                  <c:v>-17.622377403866878</c:v>
                </c:pt>
                <c:pt idx="154">
                  <c:v>-17.950737752131346</c:v>
                </c:pt>
                <c:pt idx="155">
                  <c:v>-18.281948054918075</c:v>
                </c:pt>
                <c:pt idx="156">
                  <c:v>-18.616002037985055</c:v>
                </c:pt>
                <c:pt idx="157">
                  <c:v>-18.952893393048406</c:v>
                </c:pt>
                <c:pt idx="158">
                  <c:v>-19.292615777782416</c:v>
                </c:pt>
                <c:pt idx="159">
                  <c:v>-19.63516281581952</c:v>
                </c:pt>
                <c:pt idx="160">
                  <c:v>-19.980528096750298</c:v>
                </c:pt>
                <c:pt idx="161">
                  <c:v>-20.328705176123478</c:v>
                </c:pt>
                <c:pt idx="162">
                  <c:v>-20.679687575445939</c:v>
                </c:pt>
                <c:pt idx="163">
                  <c:v>-21.033468782182723</c:v>
                </c:pt>
                <c:pt idx="164">
                  <c:v>-21.390042249757006</c:v>
                </c:pt>
                <c:pt idx="165">
                  <c:v>-21.749401397550113</c:v>
                </c:pt>
                <c:pt idx="166">
                  <c:v>-22.111539610901534</c:v>
                </c:pt>
                <c:pt idx="167">
                  <c:v>-22.476450241108903</c:v>
                </c:pt>
                <c:pt idx="168">
                  <c:v>-22.844126605427991</c:v>
                </c:pt>
                <c:pt idx="169">
                  <c:v>-23.214561987072738</c:v>
                </c:pt>
                <c:pt idx="170">
                  <c:v>-23.587749635215225</c:v>
                </c:pt>
                <c:pt idx="171">
                  <c:v>-23.963771868923782</c:v>
                </c:pt>
                <c:pt idx="172">
                  <c:v>-24.340839328479717</c:v>
                </c:pt>
                <c:pt idx="173">
                  <c:v>-24.71533716490347</c:v>
                </c:pt>
                <c:pt idx="174">
                  <c:v>-25.084057258031706</c:v>
                </c:pt>
                <c:pt idx="175">
                  <c:v>-25.443781488182186</c:v>
                </c:pt>
                <c:pt idx="176">
                  <c:v>-25.791356917403206</c:v>
                </c:pt>
                <c:pt idx="177">
                  <c:v>-26.123769303266737</c:v>
                </c:pt>
                <c:pt idx="178">
                  <c:v>-26.4381146776214</c:v>
                </c:pt>
                <c:pt idx="179">
                  <c:v>-26.731749524292297</c:v>
                </c:pt>
                <c:pt idx="180">
                  <c:v>-27.00225089259499</c:v>
                </c:pt>
                <c:pt idx="181">
                  <c:v>-27.260166446849286</c:v>
                </c:pt>
                <c:pt idx="182">
                  <c:v>-27.518126244114676</c:v>
                </c:pt>
                <c:pt idx="183">
                  <c:v>-27.776959948852081</c:v>
                </c:pt>
                <c:pt idx="184">
                  <c:v>-28.036667561061499</c:v>
                </c:pt>
                <c:pt idx="185">
                  <c:v>-28.29724908074294</c:v>
                </c:pt>
                <c:pt idx="186">
                  <c:v>-28.558704507896397</c:v>
                </c:pt>
                <c:pt idx="187">
                  <c:v>-28.821033842521874</c:v>
                </c:pt>
                <c:pt idx="188">
                  <c:v>-29.084237084619367</c:v>
                </c:pt>
                <c:pt idx="189">
                  <c:v>-29.348314234188884</c:v>
                </c:pt>
                <c:pt idx="190">
                  <c:v>-29.613265291230412</c:v>
                </c:pt>
                <c:pt idx="191">
                  <c:v>-29.879090255743961</c:v>
                </c:pt>
                <c:pt idx="192">
                  <c:v>-30.145789127729529</c:v>
                </c:pt>
                <c:pt idx="193">
                  <c:v>-30.41336190718712</c:v>
                </c:pt>
                <c:pt idx="194">
                  <c:v>-30.68180859411672</c:v>
                </c:pt>
                <c:pt idx="195">
                  <c:v>-30.951129188518344</c:v>
                </c:pt>
                <c:pt idx="196">
                  <c:v>-31.221323690391984</c:v>
                </c:pt>
                <c:pt idx="197">
                  <c:v>-31.492392099737639</c:v>
                </c:pt>
                <c:pt idx="198">
                  <c:v>-31.764334416555315</c:v>
                </c:pt>
                <c:pt idx="199">
                  <c:v>-32.037150640845013</c:v>
                </c:pt>
                <c:pt idx="200">
                  <c:v>-32.310840772606724</c:v>
                </c:pt>
                <c:pt idx="201">
                  <c:v>-32.585404811840455</c:v>
                </c:pt>
                <c:pt idx="202">
                  <c:v>-32.860842758546205</c:v>
                </c:pt>
                <c:pt idx="203">
                  <c:v>-33.137154612723975</c:v>
                </c:pt>
                <c:pt idx="204">
                  <c:v>-33.414340374373758</c:v>
                </c:pt>
                <c:pt idx="205">
                  <c:v>-33.692400043495567</c:v>
                </c:pt>
                <c:pt idx="206">
                  <c:v>-33.971333620089389</c:v>
                </c:pt>
                <c:pt idx="207">
                  <c:v>-34.251141104155231</c:v>
                </c:pt>
                <c:pt idx="208">
                  <c:v>-34.531822495693092</c:v>
                </c:pt>
                <c:pt idx="209">
                  <c:v>-34.813377794702973</c:v>
                </c:pt>
                <c:pt idx="210">
                  <c:v>-35.095807001184866</c:v>
                </c:pt>
                <c:pt idx="211">
                  <c:v>-35.379110115138779</c:v>
                </c:pt>
                <c:pt idx="212">
                  <c:v>-35.663287136564712</c:v>
                </c:pt>
                <c:pt idx="213">
                  <c:v>-35.948338065462664</c:v>
                </c:pt>
                <c:pt idx="214">
                  <c:v>-36.234262901832629</c:v>
                </c:pt>
                <c:pt idx="215">
                  <c:v>-36.521061645674621</c:v>
                </c:pt>
                <c:pt idx="216">
                  <c:v>-36.808734296988625</c:v>
                </c:pt>
                <c:pt idx="217">
                  <c:v>-37.097280855774649</c:v>
                </c:pt>
                <c:pt idx="218">
                  <c:v>-37.386701322032685</c:v>
                </c:pt>
                <c:pt idx="219">
                  <c:v>-37.676995695762749</c:v>
                </c:pt>
                <c:pt idx="220">
                  <c:v>-37.968163976964831</c:v>
                </c:pt>
                <c:pt idx="221">
                  <c:v>-38.260206165638927</c:v>
                </c:pt>
                <c:pt idx="222">
                  <c:v>-38.553122261785035</c:v>
                </c:pt>
                <c:pt idx="223">
                  <c:v>-38.846912265403169</c:v>
                </c:pt>
                <c:pt idx="224">
                  <c:v>-39.141576176493317</c:v>
                </c:pt>
                <c:pt idx="225">
                  <c:v>-39.437113995055483</c:v>
                </c:pt>
                <c:pt idx="226">
                  <c:v>-39.733525721089677</c:v>
                </c:pt>
                <c:pt idx="227">
                  <c:v>-40.030811354595883</c:v>
                </c:pt>
                <c:pt idx="228">
                  <c:v>-40.328970895574102</c:v>
                </c:pt>
                <c:pt idx="229">
                  <c:v>-40.628004344024347</c:v>
                </c:pt>
                <c:pt idx="230">
                  <c:v>-40.927911699946605</c:v>
                </c:pt>
                <c:pt idx="231">
                  <c:v>-41.22869296334089</c:v>
                </c:pt>
                <c:pt idx="232">
                  <c:v>-41.530348134207188</c:v>
                </c:pt>
                <c:pt idx="233">
                  <c:v>-41.832877212545498</c:v>
                </c:pt>
                <c:pt idx="234">
                  <c:v>-42.136280198355834</c:v>
                </c:pt>
                <c:pt idx="235">
                  <c:v>-42.440557091638183</c:v>
                </c:pt>
                <c:pt idx="236">
                  <c:v>-42.745707892392552</c:v>
                </c:pt>
                <c:pt idx="237">
                  <c:v>-43.051732600618941</c:v>
                </c:pt>
                <c:pt idx="238">
                  <c:v>-43.358631216317342</c:v>
                </c:pt>
                <c:pt idx="239">
                  <c:v>-43.66640373948777</c:v>
                </c:pt>
                <c:pt idx="240">
                  <c:v>-43.97505017013021</c:v>
                </c:pt>
                <c:pt idx="241">
                  <c:v>-44.28457050824467</c:v>
                </c:pt>
                <c:pt idx="242">
                  <c:v>-44.59496475383115</c:v>
                </c:pt>
                <c:pt idx="243">
                  <c:v>-44.906232906889649</c:v>
                </c:pt>
                <c:pt idx="244">
                  <c:v>-45.218374967420168</c:v>
                </c:pt>
                <c:pt idx="245">
                  <c:v>-45.531390935422699</c:v>
                </c:pt>
                <c:pt idx="246">
                  <c:v>-45.84528081089725</c:v>
                </c:pt>
                <c:pt idx="247">
                  <c:v>-46.160044593843821</c:v>
                </c:pt>
                <c:pt idx="248">
                  <c:v>-46.475682284262412</c:v>
                </c:pt>
                <c:pt idx="249">
                  <c:v>-46.792193882153015</c:v>
                </c:pt>
                <c:pt idx="250">
                  <c:v>-47.109579387515637</c:v>
                </c:pt>
                <c:pt idx="251">
                  <c:v>-47.427838800350287</c:v>
                </c:pt>
                <c:pt idx="252">
                  <c:v>-47.746972120656949</c:v>
                </c:pt>
                <c:pt idx="253">
                  <c:v>-48.066979348435623</c:v>
                </c:pt>
                <c:pt idx="254">
                  <c:v>-48.387860483686325</c:v>
                </c:pt>
                <c:pt idx="255">
                  <c:v>-48.709615526409031</c:v>
                </c:pt>
                <c:pt idx="256">
                  <c:v>-49.032244476603765</c:v>
                </c:pt>
                <c:pt idx="257">
                  <c:v>-49.355747334270518</c:v>
                </c:pt>
                <c:pt idx="258">
                  <c:v>-49.680124099409291</c:v>
                </c:pt>
                <c:pt idx="259">
                  <c:v>-50.005374772020076</c:v>
                </c:pt>
                <c:pt idx="260">
                  <c:v>-50.331499352102881</c:v>
                </c:pt>
                <c:pt idx="261">
                  <c:v>-50.658497839657706</c:v>
                </c:pt>
                <c:pt idx="262">
                  <c:v>-50.98637023468455</c:v>
                </c:pt>
                <c:pt idx="263">
                  <c:v>-51.315116537183407</c:v>
                </c:pt>
                <c:pt idx="264">
                  <c:v>-51.64473674715429</c:v>
                </c:pt>
                <c:pt idx="265">
                  <c:v>-51.975230864597194</c:v>
                </c:pt>
                <c:pt idx="266">
                  <c:v>-52.306598889512095</c:v>
                </c:pt>
                <c:pt idx="267">
                  <c:v>-52.527996410273168</c:v>
                </c:pt>
              </c:numCache>
            </c:numRef>
          </c:yVal>
          <c:smooth val="1"/>
        </c:ser>
        <c:ser>
          <c:idx val="5"/>
          <c:order val="5"/>
          <c:tx>
            <c:strRef>
              <c:f>TOTALS!$G$2</c:f>
              <c:strCache>
                <c:ptCount val="1"/>
                <c:pt idx="0">
                  <c:v>EV</c:v>
                </c:pt>
              </c:strCache>
            </c:strRef>
          </c:tx>
          <c:marker>
            <c:symbol val="none"/>
          </c:marker>
          <c:xVal>
            <c:numRef>
              <c:f>TOTALS!$A$3:$A$270</c:f>
              <c:numCache>
                <c:formatCode>General</c:formatCode>
                <c:ptCount val="268"/>
                <c:pt idx="0">
                  <c:v>0</c:v>
                </c:pt>
                <c:pt idx="1">
                  <c:v>30</c:v>
                </c:pt>
                <c:pt idx="2">
                  <c:v>60</c:v>
                </c:pt>
                <c:pt idx="3">
                  <c:v>90</c:v>
                </c:pt>
                <c:pt idx="4">
                  <c:v>120</c:v>
                </c:pt>
                <c:pt idx="5">
                  <c:v>150</c:v>
                </c:pt>
                <c:pt idx="6">
                  <c:v>180</c:v>
                </c:pt>
                <c:pt idx="7">
                  <c:v>210</c:v>
                </c:pt>
                <c:pt idx="8">
                  <c:v>240</c:v>
                </c:pt>
                <c:pt idx="9">
                  <c:v>270</c:v>
                </c:pt>
                <c:pt idx="10">
                  <c:v>300</c:v>
                </c:pt>
                <c:pt idx="11">
                  <c:v>330</c:v>
                </c:pt>
                <c:pt idx="12">
                  <c:v>360</c:v>
                </c:pt>
                <c:pt idx="13">
                  <c:v>390</c:v>
                </c:pt>
                <c:pt idx="14">
                  <c:v>420</c:v>
                </c:pt>
                <c:pt idx="15">
                  <c:v>450</c:v>
                </c:pt>
                <c:pt idx="16">
                  <c:v>480</c:v>
                </c:pt>
                <c:pt idx="17">
                  <c:v>510</c:v>
                </c:pt>
                <c:pt idx="18">
                  <c:v>540</c:v>
                </c:pt>
                <c:pt idx="19">
                  <c:v>570</c:v>
                </c:pt>
                <c:pt idx="20">
                  <c:v>600</c:v>
                </c:pt>
                <c:pt idx="21">
                  <c:v>630</c:v>
                </c:pt>
                <c:pt idx="22">
                  <c:v>660</c:v>
                </c:pt>
                <c:pt idx="23">
                  <c:v>690</c:v>
                </c:pt>
                <c:pt idx="24">
                  <c:v>720</c:v>
                </c:pt>
                <c:pt idx="25">
                  <c:v>750</c:v>
                </c:pt>
                <c:pt idx="26">
                  <c:v>780</c:v>
                </c:pt>
                <c:pt idx="27">
                  <c:v>810</c:v>
                </c:pt>
                <c:pt idx="28">
                  <c:v>840</c:v>
                </c:pt>
                <c:pt idx="29">
                  <c:v>870</c:v>
                </c:pt>
                <c:pt idx="30">
                  <c:v>900</c:v>
                </c:pt>
                <c:pt idx="31">
                  <c:v>930</c:v>
                </c:pt>
                <c:pt idx="32">
                  <c:v>960</c:v>
                </c:pt>
                <c:pt idx="33">
                  <c:v>990</c:v>
                </c:pt>
                <c:pt idx="34">
                  <c:v>1020</c:v>
                </c:pt>
                <c:pt idx="35">
                  <c:v>1050</c:v>
                </c:pt>
                <c:pt idx="36">
                  <c:v>1080</c:v>
                </c:pt>
                <c:pt idx="37">
                  <c:v>1110</c:v>
                </c:pt>
                <c:pt idx="38">
                  <c:v>1140</c:v>
                </c:pt>
                <c:pt idx="39">
                  <c:v>1170</c:v>
                </c:pt>
                <c:pt idx="40">
                  <c:v>1200</c:v>
                </c:pt>
                <c:pt idx="41">
                  <c:v>1230</c:v>
                </c:pt>
                <c:pt idx="42">
                  <c:v>1260</c:v>
                </c:pt>
                <c:pt idx="43">
                  <c:v>1290</c:v>
                </c:pt>
                <c:pt idx="44">
                  <c:v>1320</c:v>
                </c:pt>
                <c:pt idx="45">
                  <c:v>1350</c:v>
                </c:pt>
                <c:pt idx="46">
                  <c:v>1380</c:v>
                </c:pt>
                <c:pt idx="47">
                  <c:v>1410</c:v>
                </c:pt>
                <c:pt idx="48">
                  <c:v>1440</c:v>
                </c:pt>
                <c:pt idx="49">
                  <c:v>1470</c:v>
                </c:pt>
                <c:pt idx="50">
                  <c:v>1500</c:v>
                </c:pt>
                <c:pt idx="51">
                  <c:v>1530</c:v>
                </c:pt>
                <c:pt idx="52">
                  <c:v>1560</c:v>
                </c:pt>
                <c:pt idx="53">
                  <c:v>1590</c:v>
                </c:pt>
                <c:pt idx="54">
                  <c:v>1620</c:v>
                </c:pt>
                <c:pt idx="55">
                  <c:v>1650</c:v>
                </c:pt>
                <c:pt idx="56">
                  <c:v>1680</c:v>
                </c:pt>
                <c:pt idx="57">
                  <c:v>1710</c:v>
                </c:pt>
                <c:pt idx="58">
                  <c:v>1740</c:v>
                </c:pt>
                <c:pt idx="59">
                  <c:v>1770</c:v>
                </c:pt>
                <c:pt idx="60">
                  <c:v>1800</c:v>
                </c:pt>
                <c:pt idx="61">
                  <c:v>1830</c:v>
                </c:pt>
                <c:pt idx="62">
                  <c:v>1860</c:v>
                </c:pt>
                <c:pt idx="63">
                  <c:v>1890</c:v>
                </c:pt>
                <c:pt idx="64">
                  <c:v>1920</c:v>
                </c:pt>
                <c:pt idx="65">
                  <c:v>1950</c:v>
                </c:pt>
                <c:pt idx="66">
                  <c:v>1980</c:v>
                </c:pt>
                <c:pt idx="67">
                  <c:v>2010</c:v>
                </c:pt>
                <c:pt idx="68">
                  <c:v>2040</c:v>
                </c:pt>
                <c:pt idx="69">
                  <c:v>2070</c:v>
                </c:pt>
                <c:pt idx="70">
                  <c:v>2100</c:v>
                </c:pt>
                <c:pt idx="71">
                  <c:v>2130</c:v>
                </c:pt>
                <c:pt idx="72">
                  <c:v>2160</c:v>
                </c:pt>
                <c:pt idx="73">
                  <c:v>2190</c:v>
                </c:pt>
                <c:pt idx="74">
                  <c:v>2220</c:v>
                </c:pt>
                <c:pt idx="75">
                  <c:v>2250</c:v>
                </c:pt>
                <c:pt idx="76">
                  <c:v>2280</c:v>
                </c:pt>
                <c:pt idx="77">
                  <c:v>2310</c:v>
                </c:pt>
                <c:pt idx="78">
                  <c:v>2340</c:v>
                </c:pt>
                <c:pt idx="79">
                  <c:v>2370</c:v>
                </c:pt>
                <c:pt idx="80">
                  <c:v>2400</c:v>
                </c:pt>
                <c:pt idx="81">
                  <c:v>2430</c:v>
                </c:pt>
                <c:pt idx="82">
                  <c:v>2460</c:v>
                </c:pt>
                <c:pt idx="83">
                  <c:v>2490</c:v>
                </c:pt>
                <c:pt idx="84">
                  <c:v>2520</c:v>
                </c:pt>
                <c:pt idx="85">
                  <c:v>2550</c:v>
                </c:pt>
                <c:pt idx="86">
                  <c:v>2580</c:v>
                </c:pt>
                <c:pt idx="87">
                  <c:v>2610</c:v>
                </c:pt>
                <c:pt idx="88">
                  <c:v>2640</c:v>
                </c:pt>
                <c:pt idx="89">
                  <c:v>2670</c:v>
                </c:pt>
                <c:pt idx="90">
                  <c:v>2700</c:v>
                </c:pt>
                <c:pt idx="91">
                  <c:v>2730</c:v>
                </c:pt>
                <c:pt idx="92">
                  <c:v>2760</c:v>
                </c:pt>
                <c:pt idx="93">
                  <c:v>2790</c:v>
                </c:pt>
                <c:pt idx="94">
                  <c:v>2820</c:v>
                </c:pt>
                <c:pt idx="95">
                  <c:v>2850</c:v>
                </c:pt>
                <c:pt idx="96">
                  <c:v>2880</c:v>
                </c:pt>
                <c:pt idx="97">
                  <c:v>2910</c:v>
                </c:pt>
                <c:pt idx="98">
                  <c:v>2940</c:v>
                </c:pt>
                <c:pt idx="99">
                  <c:v>2970</c:v>
                </c:pt>
                <c:pt idx="100">
                  <c:v>3000</c:v>
                </c:pt>
                <c:pt idx="101">
                  <c:v>3030</c:v>
                </c:pt>
                <c:pt idx="102">
                  <c:v>3060</c:v>
                </c:pt>
                <c:pt idx="103">
                  <c:v>3090</c:v>
                </c:pt>
                <c:pt idx="104">
                  <c:v>3120</c:v>
                </c:pt>
                <c:pt idx="105">
                  <c:v>3150</c:v>
                </c:pt>
                <c:pt idx="106">
                  <c:v>3180</c:v>
                </c:pt>
                <c:pt idx="107">
                  <c:v>3210</c:v>
                </c:pt>
                <c:pt idx="108">
                  <c:v>3240</c:v>
                </c:pt>
                <c:pt idx="109">
                  <c:v>3270</c:v>
                </c:pt>
                <c:pt idx="110">
                  <c:v>3300</c:v>
                </c:pt>
                <c:pt idx="111">
                  <c:v>3330</c:v>
                </c:pt>
                <c:pt idx="112">
                  <c:v>3360</c:v>
                </c:pt>
                <c:pt idx="113">
                  <c:v>3390</c:v>
                </c:pt>
                <c:pt idx="114">
                  <c:v>3420</c:v>
                </c:pt>
                <c:pt idx="115">
                  <c:v>3450</c:v>
                </c:pt>
                <c:pt idx="116">
                  <c:v>3480</c:v>
                </c:pt>
                <c:pt idx="117">
                  <c:v>3510</c:v>
                </c:pt>
                <c:pt idx="118">
                  <c:v>3540</c:v>
                </c:pt>
                <c:pt idx="119">
                  <c:v>3570</c:v>
                </c:pt>
                <c:pt idx="120">
                  <c:v>3600</c:v>
                </c:pt>
                <c:pt idx="121">
                  <c:v>3630</c:v>
                </c:pt>
                <c:pt idx="122">
                  <c:v>3660</c:v>
                </c:pt>
                <c:pt idx="123">
                  <c:v>3690</c:v>
                </c:pt>
                <c:pt idx="124">
                  <c:v>3720</c:v>
                </c:pt>
                <c:pt idx="125">
                  <c:v>3750</c:v>
                </c:pt>
                <c:pt idx="126">
                  <c:v>3780</c:v>
                </c:pt>
                <c:pt idx="127">
                  <c:v>3810</c:v>
                </c:pt>
                <c:pt idx="128">
                  <c:v>3840</c:v>
                </c:pt>
                <c:pt idx="129">
                  <c:v>3870</c:v>
                </c:pt>
                <c:pt idx="130">
                  <c:v>3900</c:v>
                </c:pt>
                <c:pt idx="131">
                  <c:v>3930</c:v>
                </c:pt>
                <c:pt idx="132">
                  <c:v>3960</c:v>
                </c:pt>
                <c:pt idx="133">
                  <c:v>3990</c:v>
                </c:pt>
                <c:pt idx="134">
                  <c:v>4020</c:v>
                </c:pt>
                <c:pt idx="135">
                  <c:v>4050</c:v>
                </c:pt>
                <c:pt idx="136">
                  <c:v>4080</c:v>
                </c:pt>
                <c:pt idx="137">
                  <c:v>4110</c:v>
                </c:pt>
                <c:pt idx="138">
                  <c:v>4140</c:v>
                </c:pt>
                <c:pt idx="139">
                  <c:v>4170</c:v>
                </c:pt>
                <c:pt idx="140">
                  <c:v>4200</c:v>
                </c:pt>
                <c:pt idx="141">
                  <c:v>4230</c:v>
                </c:pt>
                <c:pt idx="142">
                  <c:v>4260</c:v>
                </c:pt>
                <c:pt idx="143">
                  <c:v>4290</c:v>
                </c:pt>
                <c:pt idx="144">
                  <c:v>4320</c:v>
                </c:pt>
                <c:pt idx="145">
                  <c:v>4350</c:v>
                </c:pt>
                <c:pt idx="146">
                  <c:v>4380</c:v>
                </c:pt>
                <c:pt idx="147">
                  <c:v>4410</c:v>
                </c:pt>
                <c:pt idx="148">
                  <c:v>4440</c:v>
                </c:pt>
                <c:pt idx="149">
                  <c:v>4470</c:v>
                </c:pt>
                <c:pt idx="150">
                  <c:v>4500</c:v>
                </c:pt>
                <c:pt idx="151">
                  <c:v>4530</c:v>
                </c:pt>
                <c:pt idx="152">
                  <c:v>4560</c:v>
                </c:pt>
                <c:pt idx="153">
                  <c:v>4590</c:v>
                </c:pt>
                <c:pt idx="154">
                  <c:v>4620</c:v>
                </c:pt>
                <c:pt idx="155">
                  <c:v>4650</c:v>
                </c:pt>
                <c:pt idx="156">
                  <c:v>4680</c:v>
                </c:pt>
                <c:pt idx="157">
                  <c:v>4710</c:v>
                </c:pt>
                <c:pt idx="158">
                  <c:v>4740</c:v>
                </c:pt>
                <c:pt idx="159">
                  <c:v>4770</c:v>
                </c:pt>
                <c:pt idx="160">
                  <c:v>4800</c:v>
                </c:pt>
                <c:pt idx="161">
                  <c:v>4830</c:v>
                </c:pt>
                <c:pt idx="162">
                  <c:v>4860</c:v>
                </c:pt>
                <c:pt idx="163">
                  <c:v>4890</c:v>
                </c:pt>
                <c:pt idx="164">
                  <c:v>4920</c:v>
                </c:pt>
                <c:pt idx="165">
                  <c:v>4950</c:v>
                </c:pt>
                <c:pt idx="166">
                  <c:v>4980</c:v>
                </c:pt>
                <c:pt idx="167">
                  <c:v>5010</c:v>
                </c:pt>
                <c:pt idx="168">
                  <c:v>5040</c:v>
                </c:pt>
                <c:pt idx="169">
                  <c:v>5070</c:v>
                </c:pt>
                <c:pt idx="170">
                  <c:v>5100</c:v>
                </c:pt>
                <c:pt idx="171">
                  <c:v>5130</c:v>
                </c:pt>
                <c:pt idx="172">
                  <c:v>5160</c:v>
                </c:pt>
                <c:pt idx="173">
                  <c:v>5190</c:v>
                </c:pt>
                <c:pt idx="174">
                  <c:v>5220</c:v>
                </c:pt>
                <c:pt idx="175">
                  <c:v>5250</c:v>
                </c:pt>
                <c:pt idx="176">
                  <c:v>5280</c:v>
                </c:pt>
                <c:pt idx="177">
                  <c:v>5310</c:v>
                </c:pt>
                <c:pt idx="178">
                  <c:v>5340</c:v>
                </c:pt>
                <c:pt idx="179">
                  <c:v>5370</c:v>
                </c:pt>
                <c:pt idx="180">
                  <c:v>5400</c:v>
                </c:pt>
                <c:pt idx="181">
                  <c:v>5430</c:v>
                </c:pt>
                <c:pt idx="182">
                  <c:v>5460</c:v>
                </c:pt>
                <c:pt idx="183">
                  <c:v>5490</c:v>
                </c:pt>
                <c:pt idx="184">
                  <c:v>5520</c:v>
                </c:pt>
                <c:pt idx="185">
                  <c:v>5550</c:v>
                </c:pt>
                <c:pt idx="186">
                  <c:v>5580</c:v>
                </c:pt>
                <c:pt idx="187">
                  <c:v>5610</c:v>
                </c:pt>
                <c:pt idx="188">
                  <c:v>5640</c:v>
                </c:pt>
                <c:pt idx="189">
                  <c:v>5670</c:v>
                </c:pt>
                <c:pt idx="190">
                  <c:v>5700</c:v>
                </c:pt>
                <c:pt idx="191">
                  <c:v>5730</c:v>
                </c:pt>
                <c:pt idx="192">
                  <c:v>5760</c:v>
                </c:pt>
                <c:pt idx="193">
                  <c:v>5790</c:v>
                </c:pt>
                <c:pt idx="194">
                  <c:v>5820</c:v>
                </c:pt>
                <c:pt idx="195">
                  <c:v>5850</c:v>
                </c:pt>
                <c:pt idx="196">
                  <c:v>5880</c:v>
                </c:pt>
                <c:pt idx="197">
                  <c:v>5910</c:v>
                </c:pt>
                <c:pt idx="198">
                  <c:v>5940</c:v>
                </c:pt>
                <c:pt idx="199">
                  <c:v>5970</c:v>
                </c:pt>
                <c:pt idx="200">
                  <c:v>6000</c:v>
                </c:pt>
                <c:pt idx="201">
                  <c:v>6030</c:v>
                </c:pt>
                <c:pt idx="202">
                  <c:v>6060</c:v>
                </c:pt>
                <c:pt idx="203">
                  <c:v>6090</c:v>
                </c:pt>
                <c:pt idx="204">
                  <c:v>6120</c:v>
                </c:pt>
                <c:pt idx="205">
                  <c:v>6150</c:v>
                </c:pt>
                <c:pt idx="206">
                  <c:v>6180</c:v>
                </c:pt>
                <c:pt idx="207">
                  <c:v>6210</c:v>
                </c:pt>
                <c:pt idx="208">
                  <c:v>6240</c:v>
                </c:pt>
                <c:pt idx="209">
                  <c:v>6270</c:v>
                </c:pt>
                <c:pt idx="210">
                  <c:v>6300</c:v>
                </c:pt>
                <c:pt idx="211">
                  <c:v>6330</c:v>
                </c:pt>
                <c:pt idx="212">
                  <c:v>6360</c:v>
                </c:pt>
                <c:pt idx="213">
                  <c:v>6390</c:v>
                </c:pt>
                <c:pt idx="214">
                  <c:v>6420</c:v>
                </c:pt>
                <c:pt idx="215">
                  <c:v>6450</c:v>
                </c:pt>
                <c:pt idx="216">
                  <c:v>6480</c:v>
                </c:pt>
                <c:pt idx="217">
                  <c:v>6510</c:v>
                </c:pt>
                <c:pt idx="218">
                  <c:v>6540</c:v>
                </c:pt>
                <c:pt idx="219">
                  <c:v>6570</c:v>
                </c:pt>
                <c:pt idx="220">
                  <c:v>6600</c:v>
                </c:pt>
                <c:pt idx="221">
                  <c:v>6630</c:v>
                </c:pt>
                <c:pt idx="222">
                  <c:v>6660</c:v>
                </c:pt>
                <c:pt idx="223">
                  <c:v>6690</c:v>
                </c:pt>
                <c:pt idx="224">
                  <c:v>6720</c:v>
                </c:pt>
                <c:pt idx="225">
                  <c:v>6750</c:v>
                </c:pt>
                <c:pt idx="226">
                  <c:v>6780</c:v>
                </c:pt>
                <c:pt idx="227">
                  <c:v>6810</c:v>
                </c:pt>
                <c:pt idx="228">
                  <c:v>6840</c:v>
                </c:pt>
                <c:pt idx="229">
                  <c:v>6870</c:v>
                </c:pt>
                <c:pt idx="230">
                  <c:v>6900</c:v>
                </c:pt>
                <c:pt idx="231">
                  <c:v>6930</c:v>
                </c:pt>
                <c:pt idx="232">
                  <c:v>6960</c:v>
                </c:pt>
                <c:pt idx="233">
                  <c:v>6990</c:v>
                </c:pt>
                <c:pt idx="234">
                  <c:v>7020</c:v>
                </c:pt>
                <c:pt idx="235">
                  <c:v>7050</c:v>
                </c:pt>
                <c:pt idx="236">
                  <c:v>7080</c:v>
                </c:pt>
                <c:pt idx="237">
                  <c:v>7110</c:v>
                </c:pt>
                <c:pt idx="238">
                  <c:v>7140</c:v>
                </c:pt>
                <c:pt idx="239">
                  <c:v>7170</c:v>
                </c:pt>
                <c:pt idx="240">
                  <c:v>7200</c:v>
                </c:pt>
                <c:pt idx="241">
                  <c:v>7230</c:v>
                </c:pt>
                <c:pt idx="242">
                  <c:v>7260</c:v>
                </c:pt>
                <c:pt idx="243">
                  <c:v>7290</c:v>
                </c:pt>
                <c:pt idx="244">
                  <c:v>7320</c:v>
                </c:pt>
                <c:pt idx="245">
                  <c:v>7350</c:v>
                </c:pt>
                <c:pt idx="246">
                  <c:v>7380</c:v>
                </c:pt>
                <c:pt idx="247">
                  <c:v>7410</c:v>
                </c:pt>
                <c:pt idx="248">
                  <c:v>7440</c:v>
                </c:pt>
                <c:pt idx="249">
                  <c:v>7470</c:v>
                </c:pt>
                <c:pt idx="250">
                  <c:v>7500</c:v>
                </c:pt>
                <c:pt idx="251">
                  <c:v>7530</c:v>
                </c:pt>
                <c:pt idx="252">
                  <c:v>7560</c:v>
                </c:pt>
                <c:pt idx="253">
                  <c:v>7590</c:v>
                </c:pt>
                <c:pt idx="254">
                  <c:v>7620</c:v>
                </c:pt>
                <c:pt idx="255">
                  <c:v>7650</c:v>
                </c:pt>
                <c:pt idx="256">
                  <c:v>7680</c:v>
                </c:pt>
                <c:pt idx="257">
                  <c:v>7710</c:v>
                </c:pt>
                <c:pt idx="258">
                  <c:v>7740</c:v>
                </c:pt>
                <c:pt idx="259">
                  <c:v>7770</c:v>
                </c:pt>
                <c:pt idx="260">
                  <c:v>7800</c:v>
                </c:pt>
                <c:pt idx="261">
                  <c:v>7830</c:v>
                </c:pt>
                <c:pt idx="262">
                  <c:v>7860</c:v>
                </c:pt>
                <c:pt idx="263">
                  <c:v>7890</c:v>
                </c:pt>
                <c:pt idx="264">
                  <c:v>7920</c:v>
                </c:pt>
                <c:pt idx="265">
                  <c:v>7950</c:v>
                </c:pt>
                <c:pt idx="266">
                  <c:v>7980</c:v>
                </c:pt>
                <c:pt idx="267">
                  <c:v>8000</c:v>
                </c:pt>
              </c:numCache>
            </c:numRef>
          </c:xVal>
          <c:yVal>
            <c:numRef>
              <c:f>TOTALS!$G$3:$G$270</c:f>
              <c:numCache>
                <c:formatCode>0.0000</c:formatCode>
                <c:ptCount val="2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5.0302439990923141E-4</c:v>
                </c:pt>
                <c:pt idx="42">
                  <c:v>-2.0224507642896763E-4</c:v>
                </c:pt>
                <c:pt idx="43">
                  <c:v>-4.3982261091312048E-3</c:v>
                </c:pt>
                <c:pt idx="44">
                  <c:v>-1.2296061571123989E-2</c:v>
                </c:pt>
                <c:pt idx="45">
                  <c:v>-2.4106545946314225E-2</c:v>
                </c:pt>
                <c:pt idx="46">
                  <c:v>-4.0047152772103176E-2</c:v>
                </c:pt>
                <c:pt idx="47">
                  <c:v>-6.0347351439127513E-2</c:v>
                </c:pt>
                <c:pt idx="48">
                  <c:v>-8.5253174594721343E-2</c:v>
                </c:pt>
                <c:pt idx="49">
                  <c:v>-0.11502934988065389</c:v>
                </c:pt>
                <c:pt idx="50">
                  <c:v>-0.14996424312696166</c:v>
                </c:pt>
                <c:pt idx="51">
                  <c:v>-0.1903668327756079</c:v>
                </c:pt>
                <c:pt idx="52">
                  <c:v>-0.23657055484938905</c:v>
                </c:pt>
                <c:pt idx="53">
                  <c:v>-0.28892587445549411</c:v>
                </c:pt>
                <c:pt idx="54">
                  <c:v>-0.34780147374096626</c:v>
                </c:pt>
                <c:pt idx="55">
                  <c:v>-0.41357606106598199</c:v>
                </c:pt>
                <c:pt idx="56">
                  <c:v>-0.48663472115295336</c:v>
                </c:pt>
                <c:pt idx="57">
                  <c:v>-0.5673563960267749</c:v>
                </c:pt>
                <c:pt idx="58">
                  <c:v>-0.65611197240383667</c:v>
                </c:pt>
                <c:pt idx="59">
                  <c:v>-0.75324714878944721</c:v>
                </c:pt>
                <c:pt idx="60">
                  <c:v>-0.85907786536623265</c:v>
                </c:pt>
                <c:pt idx="61">
                  <c:v>-0.97388042799718377</c:v>
                </c:pt>
                <c:pt idx="62">
                  <c:v>-1.0978754104135564</c:v>
                </c:pt>
                <c:pt idx="63">
                  <c:v>-1.2312089815644749</c:v>
                </c:pt>
                <c:pt idx="64">
                  <c:v>-1.3739663739718269</c:v>
                </c:pt>
                <c:pt idx="65">
                  <c:v>-1.5261371474052581</c:v>
                </c:pt>
                <c:pt idx="66">
                  <c:v>-1.6876138617428837</c:v>
                </c:pt>
                <c:pt idx="67">
                  <c:v>-1.858187252940299</c:v>
                </c:pt>
                <c:pt idx="68">
                  <c:v>-2.0375264141218312</c:v>
                </c:pt>
                <c:pt idx="69">
                  <c:v>-2.225193106015289</c:v>
                </c:pt>
                <c:pt idx="70">
                  <c:v>-2.4206064790561874</c:v>
                </c:pt>
                <c:pt idx="71">
                  <c:v>-2.6228430868009709</c:v>
                </c:pt>
                <c:pt idx="72">
                  <c:v>-2.832300939766017</c:v>
                </c:pt>
                <c:pt idx="73">
                  <c:v>-3.0499683337143573</c:v>
                </c:pt>
                <c:pt idx="74">
                  <c:v>-3.275832270620918</c:v>
                </c:pt>
                <c:pt idx="75">
                  <c:v>-3.5098796254147109</c:v>
                </c:pt>
                <c:pt idx="76">
                  <c:v>-3.7520971459788326</c:v>
                </c:pt>
                <c:pt idx="77">
                  <c:v>-4.0024714531504673</c:v>
                </c:pt>
                <c:pt idx="78">
                  <c:v>-4.2609890407208884</c:v>
                </c:pt>
                <c:pt idx="79">
                  <c:v>-4.5276362754354489</c:v>
                </c:pt>
                <c:pt idx="80">
                  <c:v>-4.8023993969935939</c:v>
                </c:pt>
                <c:pt idx="81">
                  <c:v>-5.085264518048854</c:v>
                </c:pt>
                <c:pt idx="82">
                  <c:v>-5.3762176242088433</c:v>
                </c:pt>
                <c:pt idx="83">
                  <c:v>-5.6752445740352675</c:v>
                </c:pt>
                <c:pt idx="84">
                  <c:v>-5.9823310990439102</c:v>
                </c:pt>
                <c:pt idx="85">
                  <c:v>-6.2974628037046525</c:v>
                </c:pt>
                <c:pt idx="86">
                  <c:v>-6.6206251654414539</c:v>
                </c:pt>
                <c:pt idx="87">
                  <c:v>-6.9518035346323597</c:v>
                </c:pt>
                <c:pt idx="88">
                  <c:v>-7.2909831346095064</c:v>
                </c:pt>
                <c:pt idx="89">
                  <c:v>-7.6381490616591154</c:v>
                </c:pt>
                <c:pt idx="90">
                  <c:v>-7.9932862850214939</c:v>
                </c:pt>
                <c:pt idx="91">
                  <c:v>-8.3563796468910336</c:v>
                </c:pt>
                <c:pt idx="92">
                  <c:v>-8.7274138624162134</c:v>
                </c:pt>
                <c:pt idx="93">
                  <c:v>-9.1063735196996038</c:v>
                </c:pt>
                <c:pt idx="94">
                  <c:v>-9.4932430797978533</c:v>
                </c:pt>
                <c:pt idx="95">
                  <c:v>-9.8880068767217058</c:v>
                </c:pt>
                <c:pt idx="96">
                  <c:v>-10.290649117435979</c:v>
                </c:pt>
                <c:pt idx="97">
                  <c:v>-10.701153881859589</c:v>
                </c:pt>
                <c:pt idx="98">
                  <c:v>-11.119505122865533</c:v>
                </c:pt>
                <c:pt idx="99">
                  <c:v>-11.545686666280899</c:v>
                </c:pt>
                <c:pt idx="100">
                  <c:v>-11.979682210886848</c:v>
                </c:pt>
                <c:pt idx="101">
                  <c:v>-12.42147532841865</c:v>
                </c:pt>
                <c:pt idx="102">
                  <c:v>-12.871049463565639</c:v>
                </c:pt>
                <c:pt idx="103">
                  <c:v>-13.328387933971246</c:v>
                </c:pt>
                <c:pt idx="104">
                  <c:v>-13.793473930232993</c:v>
                </c:pt>
                <c:pt idx="105">
                  <c:v>-14.266290515902474</c:v>
                </c:pt>
                <c:pt idx="106">
                  <c:v>-14.746820627485388</c:v>
                </c:pt>
                <c:pt idx="107">
                  <c:v>-15.235047074441502</c:v>
                </c:pt>
                <c:pt idx="108">
                  <c:v>-15.730952539184683</c:v>
                </c:pt>
                <c:pt idx="109">
                  <c:v>-16.234519577082871</c:v>
                </c:pt>
                <c:pt idx="110">
                  <c:v>-16.745730616458111</c:v>
                </c:pt>
                <c:pt idx="111">
                  <c:v>-17.264567958586518</c:v>
                </c:pt>
                <c:pt idx="112">
                  <c:v>-17.791013777698296</c:v>
                </c:pt>
                <c:pt idx="113">
                  <c:v>-18.32505012097775</c:v>
                </c:pt>
                <c:pt idx="114">
                  <c:v>-18.866658908563245</c:v>
                </c:pt>
                <c:pt idx="115">
                  <c:v>-19.415821933547257</c:v>
                </c:pt>
                <c:pt idx="116">
                  <c:v>-19.972520861976342</c:v>
                </c:pt>
                <c:pt idx="117">
                  <c:v>-20.536737232851127</c:v>
                </c:pt>
                <c:pt idx="118">
                  <c:v>-21.108452458126347</c:v>
                </c:pt>
                <c:pt idx="119">
                  <c:v>-21.687647822710808</c:v>
                </c:pt>
                <c:pt idx="120">
                  <c:v>-22.274304484467418</c:v>
                </c:pt>
                <c:pt idx="121">
                  <c:v>-22.868403474213146</c:v>
                </c:pt>
                <c:pt idx="122">
                  <c:v>-23.469925695719073</c:v>
                </c:pt>
                <c:pt idx="123">
                  <c:v>-24.07885192571036</c:v>
                </c:pt>
                <c:pt idx="124">
                  <c:v>-24.695162813866236</c:v>
                </c:pt>
                <c:pt idx="125">
                  <c:v>-25.318838882820049</c:v>
                </c:pt>
                <c:pt idx="126">
                  <c:v>-25.949860528159206</c:v>
                </c:pt>
                <c:pt idx="127">
                  <c:v>-26.58820801842521</c:v>
                </c:pt>
                <c:pt idx="128">
                  <c:v>-27.233861495113651</c:v>
                </c:pt>
                <c:pt idx="129">
                  <c:v>-27.886800972674198</c:v>
                </c:pt>
                <c:pt idx="130">
                  <c:v>-28.547006338510624</c:v>
                </c:pt>
                <c:pt idx="131">
                  <c:v>-29.214457352980769</c:v>
                </c:pt>
                <c:pt idx="132">
                  <c:v>-29.889133649396573</c:v>
                </c:pt>
                <c:pt idx="133">
                  <c:v>-30.571014734024057</c:v>
                </c:pt>
                <c:pt idx="134">
                  <c:v>-31.260079986083319</c:v>
                </c:pt>
                <c:pt idx="135">
                  <c:v>-31.956308657748568</c:v>
                </c:pt>
                <c:pt idx="136">
                  <c:v>-32.659679874148075</c:v>
                </c:pt>
                <c:pt idx="137">
                  <c:v>-33.370172633364199</c:v>
                </c:pt>
                <c:pt idx="138">
                  <c:v>-34.087765806433403</c:v>
                </c:pt>
                <c:pt idx="139">
                  <c:v>-34.812438137346234</c:v>
                </c:pt>
                <c:pt idx="140">
                  <c:v>-35.544168243047288</c:v>
                </c:pt>
                <c:pt idx="141">
                  <c:v>-36.282934613435316</c:v>
                </c:pt>
                <c:pt idx="142">
                  <c:v>-37.028715611363076</c:v>
                </c:pt>
                <c:pt idx="143">
                  <c:v>-37.781489472637503</c:v>
                </c:pt>
                <c:pt idx="144">
                  <c:v>-38.541234306019518</c:v>
                </c:pt>
                <c:pt idx="145">
                  <c:v>-39.307928093224199</c:v>
                </c:pt>
                <c:pt idx="146">
                  <c:v>-40.081548688920691</c:v>
                </c:pt>
                <c:pt idx="147">
                  <c:v>-40.862073820732242</c:v>
                </c:pt>
                <c:pt idx="148">
                  <c:v>-41.649481089236112</c:v>
                </c:pt>
                <c:pt idx="149">
                  <c:v>-42.443747967963766</c:v>
                </c:pt>
                <c:pt idx="150">
                  <c:v>-43.244851803400664</c:v>
                </c:pt>
                <c:pt idx="151">
                  <c:v>-44.052769814986377</c:v>
                </c:pt>
                <c:pt idx="152">
                  <c:v>-44.867479095114604</c:v>
                </c:pt>
                <c:pt idx="153">
                  <c:v>-45.688956609133044</c:v>
                </c:pt>
                <c:pt idx="154">
                  <c:v>-46.517179195343545</c:v>
                </c:pt>
                <c:pt idx="155">
                  <c:v>-47.352123565002046</c:v>
                </c:pt>
                <c:pt idx="156">
                  <c:v>-48.193766302318551</c:v>
                </c:pt>
                <c:pt idx="157">
                  <c:v>-49.042083864457148</c:v>
                </c:pt>
                <c:pt idx="158">
                  <c:v>-49.897052581535995</c:v>
                </c:pt>
                <c:pt idx="159">
                  <c:v>-50.7586486566274</c:v>
                </c:pt>
                <c:pt idx="160">
                  <c:v>-51.626848165757693</c:v>
                </c:pt>
                <c:pt idx="161">
                  <c:v>-52.501627057907321</c:v>
                </c:pt>
                <c:pt idx="162">
                  <c:v>-53.382961155010797</c:v>
                </c:pt>
                <c:pt idx="163">
                  <c:v>-54.270826151956754</c:v>
                </c:pt>
                <c:pt idx="164">
                  <c:v>-55.165197616587868</c:v>
                </c:pt>
                <c:pt idx="165">
                  <c:v>-56.066050989700933</c:v>
                </c:pt>
                <c:pt idx="166">
                  <c:v>-56.973361585046831</c:v>
                </c:pt>
                <c:pt idx="167">
                  <c:v>-57.887104589330505</c:v>
                </c:pt>
                <c:pt idx="168">
                  <c:v>-58.807255062210992</c:v>
                </c:pt>
                <c:pt idx="169">
                  <c:v>-59.733787936301461</c:v>
                </c:pt>
                <c:pt idx="170">
                  <c:v>-60.666678017169069</c:v>
                </c:pt>
                <c:pt idx="171">
                  <c:v>-61.605730871890323</c:v>
                </c:pt>
                <c:pt idx="172">
                  <c:v>-62.545966025303734</c:v>
                </c:pt>
                <c:pt idx="173">
                  <c:v>-63.478357381102327</c:v>
                </c:pt>
                <c:pt idx="174">
                  <c:v>-64.395401610516942</c:v>
                </c:pt>
                <c:pt idx="175">
                  <c:v>-65.2894666041893</c:v>
                </c:pt>
                <c:pt idx="176">
                  <c:v>-66.152976064948732</c:v>
                </c:pt>
                <c:pt idx="177">
                  <c:v>-66.978591655236158</c:v>
                </c:pt>
                <c:pt idx="178">
                  <c:v>-67.759021971881722</c:v>
                </c:pt>
                <c:pt idx="179">
                  <c:v>-68.487508583564804</c:v>
                </c:pt>
                <c:pt idx="180">
                  <c:v>-69.157616111572949</c:v>
                </c:pt>
                <c:pt idx="181">
                  <c:v>-69.793568971155096</c:v>
                </c:pt>
                <c:pt idx="182">
                  <c:v>-70.426191318014432</c:v>
                </c:pt>
                <c:pt idx="183">
                  <c:v>-71.058579502072376</c:v>
                </c:pt>
                <c:pt idx="184">
                  <c:v>-71.690733523328944</c:v>
                </c:pt>
                <c:pt idx="185">
                  <c:v>-72.322653381784107</c:v>
                </c:pt>
                <c:pt idx="186">
                  <c:v>-72.954339077437893</c:v>
                </c:pt>
                <c:pt idx="187">
                  <c:v>-73.585790610290289</c:v>
                </c:pt>
                <c:pt idx="188">
                  <c:v>-74.217007980341307</c:v>
                </c:pt>
                <c:pt idx="189">
                  <c:v>-74.847991187590907</c:v>
                </c:pt>
                <c:pt idx="190">
                  <c:v>-75.478740232039158</c:v>
                </c:pt>
                <c:pt idx="191">
                  <c:v>-76.109255113686004</c:v>
                </c:pt>
                <c:pt idx="192">
                  <c:v>-76.739535832531473</c:v>
                </c:pt>
                <c:pt idx="193">
                  <c:v>-77.369582388575552</c:v>
                </c:pt>
                <c:pt idx="194">
                  <c:v>-77.999394781818239</c:v>
                </c:pt>
                <c:pt idx="195">
                  <c:v>-78.628973012259536</c:v>
                </c:pt>
                <c:pt idx="196">
                  <c:v>-79.258317079899456</c:v>
                </c:pt>
                <c:pt idx="197">
                  <c:v>-79.887426984737985</c:v>
                </c:pt>
                <c:pt idx="198">
                  <c:v>-80.516302726775137</c:v>
                </c:pt>
                <c:pt idx="199">
                  <c:v>-81.144944306010899</c:v>
                </c:pt>
                <c:pt idx="200">
                  <c:v>-81.773351722445256</c:v>
                </c:pt>
                <c:pt idx="201">
                  <c:v>-82.40152497607825</c:v>
                </c:pt>
                <c:pt idx="202">
                  <c:v>-83.029464066909824</c:v>
                </c:pt>
                <c:pt idx="203">
                  <c:v>-83.657168994940051</c:v>
                </c:pt>
                <c:pt idx="204">
                  <c:v>-84.284639760168872</c:v>
                </c:pt>
                <c:pt idx="205">
                  <c:v>-84.911876362596288</c:v>
                </c:pt>
                <c:pt idx="206">
                  <c:v>-85.538878802222328</c:v>
                </c:pt>
                <c:pt idx="207">
                  <c:v>-86.165647079046991</c:v>
                </c:pt>
                <c:pt idx="208">
                  <c:v>-86.792181193070263</c:v>
                </c:pt>
                <c:pt idx="209">
                  <c:v>-87.418481144292187</c:v>
                </c:pt>
                <c:pt idx="210">
                  <c:v>-88.044546932712663</c:v>
                </c:pt>
                <c:pt idx="211">
                  <c:v>-88.670378558331777</c:v>
                </c:pt>
                <c:pt idx="212">
                  <c:v>-89.2959760211495</c:v>
                </c:pt>
                <c:pt idx="213">
                  <c:v>-89.921339321165846</c:v>
                </c:pt>
                <c:pt idx="214">
                  <c:v>-90.546468458380801</c:v>
                </c:pt>
                <c:pt idx="215">
                  <c:v>-91.171363432794365</c:v>
                </c:pt>
                <c:pt idx="216">
                  <c:v>-91.796024244406539</c:v>
                </c:pt>
                <c:pt idx="217">
                  <c:v>-92.420450893217335</c:v>
                </c:pt>
                <c:pt idx="218">
                  <c:v>-93.044643379226741</c:v>
                </c:pt>
                <c:pt idx="219">
                  <c:v>-93.668601702434756</c:v>
                </c:pt>
                <c:pt idx="220">
                  <c:v>-94.292325862841395</c:v>
                </c:pt>
                <c:pt idx="221">
                  <c:v>-94.915815860446656</c:v>
                </c:pt>
                <c:pt idx="222">
                  <c:v>-95.539071695250513</c:v>
                </c:pt>
                <c:pt idx="223">
                  <c:v>-96.162093367252979</c:v>
                </c:pt>
                <c:pt idx="224">
                  <c:v>-96.784880876454068</c:v>
                </c:pt>
                <c:pt idx="225">
                  <c:v>-97.407434222853766</c:v>
                </c:pt>
                <c:pt idx="226">
                  <c:v>-98.029753406452059</c:v>
                </c:pt>
                <c:pt idx="227">
                  <c:v>-98.651838427248975</c:v>
                </c:pt>
                <c:pt idx="228">
                  <c:v>-99.273689285244515</c:v>
                </c:pt>
                <c:pt idx="229">
                  <c:v>-99.895305980438664</c:v>
                </c:pt>
                <c:pt idx="230">
                  <c:v>-100.51668851283144</c:v>
                </c:pt>
                <c:pt idx="231">
                  <c:v>-101.13783688242282</c:v>
                </c:pt>
                <c:pt idx="232">
                  <c:v>-101.75875108921282</c:v>
                </c:pt>
                <c:pt idx="233">
                  <c:v>-102.37943113320144</c:v>
                </c:pt>
                <c:pt idx="234">
                  <c:v>-102.99987701438864</c:v>
                </c:pt>
                <c:pt idx="235">
                  <c:v>-103.62008873277448</c:v>
                </c:pt>
                <c:pt idx="236">
                  <c:v>-104.24006628835892</c:v>
                </c:pt>
                <c:pt idx="237">
                  <c:v>-104.85980968114198</c:v>
                </c:pt>
                <c:pt idx="238">
                  <c:v>-105.47931891112364</c:v>
                </c:pt>
                <c:pt idx="239">
                  <c:v>-106.09859397830391</c:v>
                </c:pt>
                <c:pt idx="240">
                  <c:v>-106.71763488268282</c:v>
                </c:pt>
                <c:pt idx="241">
                  <c:v>-107.33644162426032</c:v>
                </c:pt>
                <c:pt idx="242">
                  <c:v>-107.95501420303646</c:v>
                </c:pt>
                <c:pt idx="243">
                  <c:v>-108.57335261901117</c:v>
                </c:pt>
                <c:pt idx="244">
                  <c:v>-109.19145687218452</c:v>
                </c:pt>
                <c:pt idx="245">
                  <c:v>-109.80932696255647</c:v>
                </c:pt>
                <c:pt idx="246">
                  <c:v>-110.42696289012704</c:v>
                </c:pt>
                <c:pt idx="247">
                  <c:v>-111.04436465489623</c:v>
                </c:pt>
                <c:pt idx="248">
                  <c:v>-111.66153225686404</c:v>
                </c:pt>
                <c:pt idx="249">
                  <c:v>-112.27846569603047</c:v>
                </c:pt>
                <c:pt idx="250">
                  <c:v>-112.89516497239548</c:v>
                </c:pt>
                <c:pt idx="251">
                  <c:v>-113.51163008595914</c:v>
                </c:pt>
                <c:pt idx="252">
                  <c:v>-114.1278610367214</c:v>
                </c:pt>
                <c:pt idx="253">
                  <c:v>-114.74385782468227</c:v>
                </c:pt>
                <c:pt idx="254">
                  <c:v>-115.35962044984174</c:v>
                </c:pt>
                <c:pt idx="255">
                  <c:v>-115.97514891219984</c:v>
                </c:pt>
                <c:pt idx="256">
                  <c:v>-116.59044321175655</c:v>
                </c:pt>
                <c:pt idx="257">
                  <c:v>-117.20550334851187</c:v>
                </c:pt>
                <c:pt idx="258">
                  <c:v>-117.82032932246578</c:v>
                </c:pt>
                <c:pt idx="259">
                  <c:v>-118.43492113361833</c:v>
                </c:pt>
                <c:pt idx="260">
                  <c:v>-119.04927878196951</c:v>
                </c:pt>
                <c:pt idx="261">
                  <c:v>-119.66340226751926</c:v>
                </c:pt>
                <c:pt idx="262">
                  <c:v>-120.27729159026767</c:v>
                </c:pt>
                <c:pt idx="263">
                  <c:v>-120.89094675021467</c:v>
                </c:pt>
                <c:pt idx="264">
                  <c:v>-121.50436774736028</c:v>
                </c:pt>
                <c:pt idx="265">
                  <c:v>-122.1175545817045</c:v>
                </c:pt>
                <c:pt idx="266">
                  <c:v>-122.73050725324734</c:v>
                </c:pt>
                <c:pt idx="267">
                  <c:v>-123.13901227716404</c:v>
                </c:pt>
              </c:numCache>
            </c:numRef>
          </c:yVal>
          <c:smooth val="1"/>
        </c:ser>
        <c:dLbls>
          <c:showLegendKey val="0"/>
          <c:showVal val="0"/>
          <c:showCatName val="0"/>
          <c:showSerName val="0"/>
          <c:showPercent val="0"/>
          <c:showBubbleSize val="0"/>
        </c:dLbls>
        <c:axId val="215326080"/>
        <c:axId val="215328256"/>
      </c:scatterChart>
      <c:valAx>
        <c:axId val="215326080"/>
        <c:scaling>
          <c:orientation val="minMax"/>
        </c:scaling>
        <c:delete val="0"/>
        <c:axPos val="b"/>
        <c:title>
          <c:tx>
            <c:rich>
              <a:bodyPr/>
              <a:lstStyle/>
              <a:p>
                <a:pPr>
                  <a:defRPr/>
                </a:pPr>
                <a:r>
                  <a:rPr lang="en-US"/>
                  <a:t>Measured Depth</a:t>
                </a:r>
              </a:p>
            </c:rich>
          </c:tx>
          <c:layout/>
          <c:overlay val="0"/>
        </c:title>
        <c:numFmt formatCode="General" sourceLinked="1"/>
        <c:majorTickMark val="out"/>
        <c:minorTickMark val="none"/>
        <c:tickLblPos val="nextTo"/>
        <c:crossAx val="215328256"/>
        <c:crosses val="autoZero"/>
        <c:crossBetween val="midCat"/>
      </c:valAx>
      <c:valAx>
        <c:axId val="215328256"/>
        <c:scaling>
          <c:orientation val="minMax"/>
        </c:scaling>
        <c:delete val="0"/>
        <c:axPos val="l"/>
        <c:majorGridlines/>
        <c:title>
          <c:tx>
            <c:rich>
              <a:bodyPr rot="-5400000" vert="horz"/>
              <a:lstStyle/>
              <a:p>
                <a:pPr>
                  <a:defRPr/>
                </a:pPr>
                <a:r>
                  <a:rPr lang="en-US"/>
                  <a:t>Covariance Matrix Element</a:t>
                </a:r>
              </a:p>
            </c:rich>
          </c:tx>
          <c:layout/>
          <c:overlay val="0"/>
        </c:title>
        <c:numFmt formatCode="0.0000" sourceLinked="1"/>
        <c:majorTickMark val="out"/>
        <c:minorTickMark val="none"/>
        <c:tickLblPos val="nextTo"/>
        <c:crossAx val="215326080"/>
        <c:crosses val="autoZero"/>
        <c:crossBetween val="midCat"/>
      </c:valAx>
    </c:plotArea>
    <c:legend>
      <c:legendPos val="r"/>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sheetViews>
    <sheetView zoomScale="13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99599" cy="60712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andy.mcgregor@tech21.co.uk"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V40"/>
  <sheetViews>
    <sheetView tabSelected="1" workbookViewId="0">
      <selection activeCell="D5" sqref="D5"/>
    </sheetView>
  </sheetViews>
  <sheetFormatPr defaultRowHeight="15" x14ac:dyDescent="0.25"/>
  <cols>
    <col min="1" max="1" width="14.7109375" customWidth="1"/>
    <col min="2" max="2" width="11.5703125" customWidth="1"/>
    <col min="3" max="3" width="21.28515625" customWidth="1"/>
    <col min="7" max="7" width="14" customWidth="1"/>
    <col min="8" max="8" width="10.7109375" bestFit="1" customWidth="1"/>
  </cols>
  <sheetData>
    <row r="1" spans="1:12" s="10" customFormat="1" ht="15.75" x14ac:dyDescent="0.25">
      <c r="A1" s="82" t="s">
        <v>194</v>
      </c>
      <c r="B1" s="82"/>
      <c r="C1" s="82"/>
      <c r="D1" s="82"/>
    </row>
    <row r="2" spans="1:12" s="10" customFormat="1" ht="15.75" x14ac:dyDescent="0.25">
      <c r="A2" s="85" t="s">
        <v>201</v>
      </c>
      <c r="B2" s="96" t="s">
        <v>199</v>
      </c>
      <c r="C2" s="85" t="s">
        <v>200</v>
      </c>
      <c r="D2" s="82" t="s">
        <v>262</v>
      </c>
    </row>
    <row r="3" spans="1:12" s="10" customFormat="1" x14ac:dyDescent="0.25">
      <c r="A3" s="10" t="s">
        <v>276</v>
      </c>
      <c r="B3" s="83" t="s">
        <v>277</v>
      </c>
      <c r="C3" s="1" t="s">
        <v>195</v>
      </c>
      <c r="D3" s="84" t="s">
        <v>196</v>
      </c>
      <c r="H3" s="83"/>
      <c r="L3" s="81"/>
    </row>
    <row r="4" spans="1:12" s="10" customFormat="1" x14ac:dyDescent="0.25">
      <c r="A4" s="10" t="s">
        <v>281</v>
      </c>
      <c r="B4" s="83">
        <v>42794</v>
      </c>
      <c r="C4" s="1"/>
      <c r="D4" s="10" t="s">
        <v>283</v>
      </c>
      <c r="H4" s="83"/>
      <c r="L4" s="81"/>
    </row>
    <row r="5" spans="1:12" s="10" customFormat="1" ht="15.75" x14ac:dyDescent="0.25">
      <c r="C5" s="82"/>
      <c r="D5" s="82"/>
      <c r="H5" s="83"/>
      <c r="L5" s="81"/>
    </row>
    <row r="6" spans="1:12" x14ac:dyDescent="0.25">
      <c r="A6" t="s">
        <v>197</v>
      </c>
    </row>
    <row r="7" spans="1:12" x14ac:dyDescent="0.25">
      <c r="A7" t="s">
        <v>173</v>
      </c>
    </row>
    <row r="8" spans="1:12" x14ac:dyDescent="0.25">
      <c r="A8" t="s">
        <v>174</v>
      </c>
    </row>
    <row r="9" spans="1:12" x14ac:dyDescent="0.25">
      <c r="A9" t="s">
        <v>282</v>
      </c>
    </row>
    <row r="10" spans="1:12" x14ac:dyDescent="0.25">
      <c r="A10" t="s">
        <v>279</v>
      </c>
    </row>
    <row r="11" spans="1:12" s="10" customFormat="1" x14ac:dyDescent="0.25"/>
    <row r="12" spans="1:12" x14ac:dyDescent="0.25">
      <c r="A12" t="s">
        <v>198</v>
      </c>
    </row>
    <row r="13" spans="1:12" x14ac:dyDescent="0.25">
      <c r="A13" s="25" t="s">
        <v>175</v>
      </c>
      <c r="B13" t="s">
        <v>176</v>
      </c>
    </row>
    <row r="14" spans="1:12" s="10" customFormat="1" x14ac:dyDescent="0.25">
      <c r="A14" s="25"/>
    </row>
    <row r="15" spans="1:12" x14ac:dyDescent="0.25">
      <c r="A15" s="25" t="s">
        <v>177</v>
      </c>
      <c r="B15" t="s">
        <v>178</v>
      </c>
    </row>
    <row r="16" spans="1:12" s="10" customFormat="1" x14ac:dyDescent="0.25">
      <c r="A16" s="25"/>
    </row>
    <row r="17" spans="1:22" x14ac:dyDescent="0.25">
      <c r="A17" s="25" t="s">
        <v>179</v>
      </c>
      <c r="B17" t="s">
        <v>180</v>
      </c>
    </row>
    <row r="18" spans="1:22" s="10" customFormat="1" x14ac:dyDescent="0.25">
      <c r="A18" s="25"/>
    </row>
    <row r="19" spans="1:22" x14ac:dyDescent="0.25">
      <c r="A19" s="25" t="s">
        <v>181</v>
      </c>
      <c r="B19" t="s">
        <v>182</v>
      </c>
    </row>
    <row r="20" spans="1:22" s="10" customFormat="1" x14ac:dyDescent="0.25">
      <c r="A20" s="25"/>
    </row>
    <row r="21" spans="1:22" x14ac:dyDescent="0.25">
      <c r="A21" s="25" t="s">
        <v>183</v>
      </c>
      <c r="B21" t="s">
        <v>184</v>
      </c>
    </row>
    <row r="22" spans="1:22" s="10" customFormat="1" x14ac:dyDescent="0.25">
      <c r="B22" s="10" t="s">
        <v>278</v>
      </c>
    </row>
    <row r="23" spans="1:22" s="10" customFormat="1" x14ac:dyDescent="0.25">
      <c r="A23" s="14"/>
      <c r="B23" s="109" t="s">
        <v>54</v>
      </c>
      <c r="C23" s="109"/>
      <c r="D23" s="109"/>
      <c r="E23" s="109"/>
      <c r="F23" s="109"/>
      <c r="G23" s="109"/>
      <c r="H23" s="106" t="s">
        <v>54</v>
      </c>
      <c r="I23" s="106"/>
      <c r="J23" s="106"/>
      <c r="K23" s="106"/>
      <c r="L23" s="106"/>
      <c r="M23" s="106"/>
      <c r="N23" s="110" t="s">
        <v>274</v>
      </c>
      <c r="O23" s="111"/>
      <c r="P23" s="111"/>
      <c r="Q23" s="111"/>
      <c r="R23" s="111"/>
      <c r="S23" s="111"/>
      <c r="T23" s="111"/>
      <c r="U23" s="111"/>
      <c r="V23" s="111"/>
    </row>
    <row r="24" spans="1:22" s="10" customFormat="1" x14ac:dyDescent="0.25">
      <c r="A24" s="14" t="s">
        <v>42</v>
      </c>
      <c r="B24" s="91" t="s">
        <v>55</v>
      </c>
      <c r="C24" s="91" t="s">
        <v>56</v>
      </c>
      <c r="D24" s="91" t="s">
        <v>57</v>
      </c>
      <c r="E24" s="91" t="s">
        <v>58</v>
      </c>
      <c r="F24" s="91" t="s">
        <v>59</v>
      </c>
      <c r="G24" s="91" t="s">
        <v>60</v>
      </c>
      <c r="H24" s="90" t="s">
        <v>268</v>
      </c>
      <c r="I24" s="90" t="s">
        <v>269</v>
      </c>
      <c r="J24" s="90" t="s">
        <v>270</v>
      </c>
      <c r="K24" s="90" t="s">
        <v>271</v>
      </c>
      <c r="L24" s="90" t="s">
        <v>272</v>
      </c>
      <c r="M24" s="90" t="s">
        <v>273</v>
      </c>
      <c r="N24" s="93"/>
      <c r="O24" s="93"/>
      <c r="P24" s="93"/>
      <c r="Q24" s="93"/>
      <c r="R24" s="93"/>
      <c r="S24" s="93"/>
      <c r="T24" s="93"/>
      <c r="U24" s="93"/>
      <c r="V24" s="93"/>
    </row>
    <row r="25" spans="1:22" s="10" customFormat="1" x14ac:dyDescent="0.25"/>
    <row r="26" spans="1:22" x14ac:dyDescent="0.25">
      <c r="A26" s="25" t="s">
        <v>185</v>
      </c>
      <c r="B26" t="s">
        <v>186</v>
      </c>
    </row>
    <row r="27" spans="1:22" s="10" customFormat="1" x14ac:dyDescent="0.25">
      <c r="B27" s="10" t="s">
        <v>275</v>
      </c>
    </row>
    <row r="28" spans="1:22" s="10" customFormat="1" x14ac:dyDescent="0.25">
      <c r="A28" s="14"/>
      <c r="B28" s="112" t="s">
        <v>61</v>
      </c>
      <c r="C28" s="112"/>
      <c r="D28" s="112"/>
      <c r="E28" s="112" t="s">
        <v>62</v>
      </c>
      <c r="F28" s="112"/>
      <c r="G28" s="112"/>
      <c r="H28" s="112" t="s">
        <v>63</v>
      </c>
      <c r="I28" s="112"/>
      <c r="J28" s="112"/>
      <c r="K28" s="113" t="s">
        <v>68</v>
      </c>
      <c r="L28" s="114"/>
      <c r="M28" s="115"/>
      <c r="N28" s="116" t="s">
        <v>65</v>
      </c>
      <c r="O28" s="117"/>
      <c r="P28" s="117"/>
      <c r="Q28" s="117" t="s">
        <v>66</v>
      </c>
      <c r="R28" s="117"/>
      <c r="S28" s="117"/>
    </row>
    <row r="29" spans="1:22" s="10" customFormat="1" x14ac:dyDescent="0.25">
      <c r="A29" s="14" t="s">
        <v>42</v>
      </c>
      <c r="B29" s="92" t="s">
        <v>43</v>
      </c>
      <c r="C29" s="92" t="s">
        <v>44</v>
      </c>
      <c r="D29" s="92" t="s">
        <v>45</v>
      </c>
      <c r="E29" s="92" t="s">
        <v>43</v>
      </c>
      <c r="F29" s="92" t="s">
        <v>44</v>
      </c>
      <c r="G29" s="92" t="s">
        <v>45</v>
      </c>
      <c r="H29" s="92" t="s">
        <v>43</v>
      </c>
      <c r="I29" s="92" t="s">
        <v>44</v>
      </c>
      <c r="J29" s="92" t="s">
        <v>45</v>
      </c>
      <c r="K29" s="92" t="s">
        <v>43</v>
      </c>
      <c r="L29" s="92" t="s">
        <v>44</v>
      </c>
      <c r="M29" s="92" t="s">
        <v>45</v>
      </c>
      <c r="N29" s="92" t="s">
        <v>43</v>
      </c>
      <c r="O29" s="92" t="s">
        <v>44</v>
      </c>
      <c r="P29" s="92" t="s">
        <v>45</v>
      </c>
      <c r="Q29" s="92" t="s">
        <v>43</v>
      </c>
      <c r="R29" s="92" t="s">
        <v>44</v>
      </c>
      <c r="S29" s="92" t="s">
        <v>45</v>
      </c>
    </row>
    <row r="30" spans="1:22" s="10" customFormat="1" x14ac:dyDescent="0.25"/>
    <row r="32" spans="1:22" x14ac:dyDescent="0.25">
      <c r="A32" t="s">
        <v>187</v>
      </c>
    </row>
    <row r="33" spans="1:19" x14ac:dyDescent="0.25">
      <c r="A33" t="s">
        <v>192</v>
      </c>
    </row>
    <row r="34" spans="1:19" x14ac:dyDescent="0.25">
      <c r="A34" s="14"/>
      <c r="B34" s="105" t="s">
        <v>48</v>
      </c>
      <c r="C34" s="105"/>
      <c r="D34" s="105"/>
      <c r="E34" s="106" t="s">
        <v>52</v>
      </c>
      <c r="F34" s="106"/>
      <c r="G34" s="106"/>
      <c r="H34" s="107" t="s">
        <v>53</v>
      </c>
      <c r="I34" s="107"/>
      <c r="J34" s="107"/>
      <c r="K34" s="108" t="s">
        <v>64</v>
      </c>
      <c r="L34" s="108"/>
      <c r="M34" s="108"/>
      <c r="N34" s="109" t="s">
        <v>54</v>
      </c>
      <c r="O34" s="109"/>
      <c r="P34" s="109"/>
      <c r="Q34" s="109"/>
      <c r="R34" s="109"/>
      <c r="S34" s="109"/>
    </row>
    <row r="35" spans="1:19" x14ac:dyDescent="0.25">
      <c r="A35" s="14" t="s">
        <v>42</v>
      </c>
      <c r="B35" s="27" t="s">
        <v>51</v>
      </c>
      <c r="C35" s="27" t="s">
        <v>49</v>
      </c>
      <c r="D35" s="27" t="s">
        <v>50</v>
      </c>
      <c r="E35" s="28" t="s">
        <v>43</v>
      </c>
      <c r="F35" s="28" t="s">
        <v>44</v>
      </c>
      <c r="G35" s="28" t="s">
        <v>45</v>
      </c>
      <c r="H35" s="29" t="s">
        <v>43</v>
      </c>
      <c r="I35" s="29" t="s">
        <v>44</v>
      </c>
      <c r="J35" s="29" t="s">
        <v>45</v>
      </c>
      <c r="K35" s="30" t="s">
        <v>43</v>
      </c>
      <c r="L35" s="30" t="s">
        <v>44</v>
      </c>
      <c r="M35" s="30" t="s">
        <v>45</v>
      </c>
      <c r="N35" s="31" t="s">
        <v>55</v>
      </c>
      <c r="O35" s="31" t="s">
        <v>56</v>
      </c>
      <c r="P35" s="31" t="s">
        <v>57</v>
      </c>
      <c r="Q35" s="31" t="s">
        <v>58</v>
      </c>
      <c r="R35" s="31" t="s">
        <v>59</v>
      </c>
      <c r="S35" s="31" t="s">
        <v>60</v>
      </c>
    </row>
    <row r="36" spans="1:19" x14ac:dyDescent="0.25">
      <c r="A36" t="s">
        <v>188</v>
      </c>
    </row>
    <row r="37" spans="1:19" x14ac:dyDescent="0.25">
      <c r="A37" t="s">
        <v>189</v>
      </c>
    </row>
    <row r="38" spans="1:19" x14ac:dyDescent="0.25">
      <c r="A38" t="s">
        <v>193</v>
      </c>
    </row>
    <row r="39" spans="1:19" x14ac:dyDescent="0.25">
      <c r="A39" t="s">
        <v>190</v>
      </c>
    </row>
    <row r="40" spans="1:19" x14ac:dyDescent="0.25">
      <c r="A40" t="s">
        <v>191</v>
      </c>
    </row>
  </sheetData>
  <mergeCells count="14">
    <mergeCell ref="B23:G23"/>
    <mergeCell ref="H23:M23"/>
    <mergeCell ref="N23:V23"/>
    <mergeCell ref="B28:D28"/>
    <mergeCell ref="E28:G28"/>
    <mergeCell ref="H28:J28"/>
    <mergeCell ref="K28:M28"/>
    <mergeCell ref="N28:P28"/>
    <mergeCell ref="Q28:S28"/>
    <mergeCell ref="B34:D34"/>
    <mergeCell ref="E34:G34"/>
    <mergeCell ref="H34:J34"/>
    <mergeCell ref="K34:M34"/>
    <mergeCell ref="N34:S34"/>
  </mergeCells>
  <hyperlinks>
    <hyperlink ref="D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39997558519241921"/>
  </sheetPr>
  <dimension ref="A1:W30"/>
  <sheetViews>
    <sheetView topLeftCell="C1" zoomScaleNormal="100" workbookViewId="0">
      <selection activeCell="E30" sqref="E30"/>
    </sheetView>
  </sheetViews>
  <sheetFormatPr defaultRowHeight="15" x14ac:dyDescent="0.25"/>
  <cols>
    <col min="1" max="1" width="16.28515625" style="46" bestFit="1" customWidth="1"/>
    <col min="2" max="2" width="76.28515625" style="48" bestFit="1" customWidth="1"/>
    <col min="3" max="3" width="2.7109375" style="46" customWidth="1"/>
    <col min="4" max="4" width="2.5703125" style="47" bestFit="1" customWidth="1"/>
    <col min="5" max="5" width="8.140625" style="46" customWidth="1"/>
    <col min="6" max="6" width="26.5703125" style="46" bestFit="1" customWidth="1"/>
    <col min="7" max="7" width="4.7109375" style="46" bestFit="1" customWidth="1"/>
    <col min="8" max="8" width="20.7109375" style="46" bestFit="1" customWidth="1"/>
    <col min="9" max="9" width="5.28515625" style="46" bestFit="1" customWidth="1"/>
    <col min="10" max="10" width="8.5703125" style="46" bestFit="1" customWidth="1"/>
    <col min="11" max="11" width="4.7109375" style="47" bestFit="1" customWidth="1"/>
    <col min="12" max="12" width="4" style="47" bestFit="1" customWidth="1"/>
    <col min="13" max="15" width="2.28515625" style="47" bestFit="1" customWidth="1"/>
    <col min="16" max="16" width="16.140625" style="48" bestFit="1" customWidth="1"/>
    <col min="17" max="17" width="9.85546875" style="48" bestFit="1" customWidth="1"/>
    <col min="18" max="18" width="23.7109375" style="48" bestFit="1" customWidth="1"/>
    <col min="19" max="19" width="84" style="48" bestFit="1" customWidth="1"/>
    <col min="20" max="20" width="16.5703125" style="48" bestFit="1" customWidth="1"/>
    <col min="21" max="21" width="15.28515625" style="48" bestFit="1" customWidth="1"/>
    <col min="22" max="22" width="16" style="48" bestFit="1" customWidth="1"/>
    <col min="23" max="23" width="14.85546875" style="10" customWidth="1"/>
    <col min="24" max="16384" width="9.140625" style="10"/>
  </cols>
  <sheetData>
    <row r="1" spans="1:23" x14ac:dyDescent="0.25">
      <c r="A1" s="44" t="s">
        <v>79</v>
      </c>
      <c r="B1" s="45" t="s">
        <v>202</v>
      </c>
    </row>
    <row r="3" spans="1:23" ht="60" x14ac:dyDescent="0.25">
      <c r="A3" s="49" t="s">
        <v>80</v>
      </c>
      <c r="B3" s="50" t="s">
        <v>81</v>
      </c>
      <c r="D3" s="51" t="s">
        <v>82</v>
      </c>
      <c r="E3" s="52" t="s">
        <v>83</v>
      </c>
      <c r="F3" s="52" t="s">
        <v>84</v>
      </c>
      <c r="G3" s="52" t="s">
        <v>85</v>
      </c>
      <c r="H3" s="52" t="s">
        <v>86</v>
      </c>
      <c r="I3" s="52" t="s">
        <v>87</v>
      </c>
      <c r="J3" s="52" t="s">
        <v>21</v>
      </c>
      <c r="K3" s="53" t="s">
        <v>22</v>
      </c>
      <c r="L3" s="53" t="s">
        <v>88</v>
      </c>
      <c r="M3" s="53" t="s">
        <v>89</v>
      </c>
      <c r="N3" s="53" t="s">
        <v>90</v>
      </c>
      <c r="O3" s="53" t="s">
        <v>91</v>
      </c>
      <c r="P3" s="54" t="s">
        <v>92</v>
      </c>
      <c r="Q3" s="54" t="s">
        <v>93</v>
      </c>
      <c r="R3" s="54" t="s">
        <v>94</v>
      </c>
      <c r="S3" s="54" t="s">
        <v>95</v>
      </c>
      <c r="T3" s="54" t="s">
        <v>96</v>
      </c>
      <c r="U3" s="54" t="s">
        <v>97</v>
      </c>
      <c r="V3" s="55" t="s">
        <v>98</v>
      </c>
      <c r="W3" s="38" t="s">
        <v>172</v>
      </c>
    </row>
    <row r="4" spans="1:23" x14ac:dyDescent="0.25">
      <c r="A4" s="56" t="s">
        <v>99</v>
      </c>
      <c r="B4" s="57" t="s">
        <v>202</v>
      </c>
      <c r="D4" s="58">
        <v>1</v>
      </c>
      <c r="E4" s="59" t="s">
        <v>0</v>
      </c>
      <c r="F4" s="59" t="s">
        <v>100</v>
      </c>
      <c r="G4" s="59" t="s">
        <v>101</v>
      </c>
      <c r="H4" s="59" t="s">
        <v>102</v>
      </c>
      <c r="I4" s="59" t="s">
        <v>103</v>
      </c>
      <c r="J4" s="59">
        <v>0.35</v>
      </c>
      <c r="K4" s="60" t="s">
        <v>1</v>
      </c>
      <c r="L4" s="60" t="s">
        <v>75</v>
      </c>
      <c r="M4" s="60">
        <v>0</v>
      </c>
      <c r="N4" s="60">
        <v>0</v>
      </c>
      <c r="O4" s="60">
        <v>0</v>
      </c>
      <c r="P4" s="61"/>
      <c r="Q4" s="61">
        <v>1</v>
      </c>
      <c r="R4" s="61">
        <v>0</v>
      </c>
      <c r="S4" s="61">
        <v>0</v>
      </c>
      <c r="T4" s="62"/>
      <c r="U4" s="62"/>
      <c r="V4" s="57"/>
      <c r="W4" s="37">
        <f>J4</f>
        <v>0.35</v>
      </c>
    </row>
    <row r="5" spans="1:23" x14ac:dyDescent="0.25">
      <c r="A5" s="56" t="s">
        <v>104</v>
      </c>
      <c r="B5" s="57" t="s">
        <v>203</v>
      </c>
      <c r="D5" s="58">
        <v>2</v>
      </c>
      <c r="E5" s="59" t="s">
        <v>2</v>
      </c>
      <c r="F5" s="59" t="s">
        <v>105</v>
      </c>
      <c r="G5" s="59" t="s">
        <v>106</v>
      </c>
      <c r="H5" s="59" t="s">
        <v>102</v>
      </c>
      <c r="I5" s="59" t="s">
        <v>103</v>
      </c>
      <c r="J5" s="59">
        <v>5.5999999999999995E-4</v>
      </c>
      <c r="K5" s="60" t="s">
        <v>3</v>
      </c>
      <c r="L5" s="60" t="s">
        <v>76</v>
      </c>
      <c r="M5" s="60">
        <v>1</v>
      </c>
      <c r="N5" s="60">
        <v>0</v>
      </c>
      <c r="O5" s="60">
        <v>0</v>
      </c>
      <c r="P5" s="61"/>
      <c r="Q5" s="61" t="s">
        <v>70</v>
      </c>
      <c r="R5" s="61">
        <v>0</v>
      </c>
      <c r="S5" s="61">
        <v>0</v>
      </c>
      <c r="T5" s="62"/>
      <c r="U5" s="62"/>
      <c r="V5" s="57"/>
      <c r="W5" s="37">
        <f t="shared" ref="W5:W20" si="0">J5</f>
        <v>5.5999999999999995E-4</v>
      </c>
    </row>
    <row r="6" spans="1:23" x14ac:dyDescent="0.25">
      <c r="A6" s="56" t="s">
        <v>107</v>
      </c>
      <c r="B6" s="57">
        <v>4</v>
      </c>
      <c r="D6" s="58">
        <v>3</v>
      </c>
      <c r="E6" s="59" t="s">
        <v>4</v>
      </c>
      <c r="F6" s="59" t="s">
        <v>108</v>
      </c>
      <c r="G6" s="59" t="s">
        <v>109</v>
      </c>
      <c r="H6" s="59" t="s">
        <v>102</v>
      </c>
      <c r="I6" s="59" t="s">
        <v>103</v>
      </c>
      <c r="J6" s="59">
        <v>2.4999999999999999E-7</v>
      </c>
      <c r="K6" s="60" t="s">
        <v>5</v>
      </c>
      <c r="L6" s="60" t="s">
        <v>110</v>
      </c>
      <c r="M6" s="60">
        <v>1</v>
      </c>
      <c r="N6" s="60">
        <v>1</v>
      </c>
      <c r="O6" s="60">
        <v>1</v>
      </c>
      <c r="P6" s="61"/>
      <c r="Q6" s="61" t="s">
        <v>111</v>
      </c>
      <c r="R6" s="61">
        <v>0</v>
      </c>
      <c r="S6" s="61">
        <v>0</v>
      </c>
      <c r="T6" s="62"/>
      <c r="U6" s="62"/>
      <c r="V6" s="57"/>
      <c r="W6" s="37">
        <f t="shared" si="0"/>
        <v>2.4999999999999999E-7</v>
      </c>
    </row>
    <row r="7" spans="1:23" x14ac:dyDescent="0.25">
      <c r="A7" s="56" t="s">
        <v>112</v>
      </c>
      <c r="B7" s="63">
        <v>42083</v>
      </c>
      <c r="D7" s="58">
        <v>4</v>
      </c>
      <c r="E7" s="59" t="s">
        <v>204</v>
      </c>
      <c r="F7" s="59" t="s">
        <v>205</v>
      </c>
      <c r="G7" s="59" t="s">
        <v>206</v>
      </c>
      <c r="H7" s="59" t="s">
        <v>207</v>
      </c>
      <c r="I7" s="59" t="s">
        <v>113</v>
      </c>
      <c r="J7" s="59">
        <v>4.0000000000000001E-3</v>
      </c>
      <c r="K7" s="60" t="s">
        <v>6</v>
      </c>
      <c r="L7" s="60" t="s">
        <v>76</v>
      </c>
      <c r="M7" s="60">
        <v>1</v>
      </c>
      <c r="N7" s="60">
        <v>0</v>
      </c>
      <c r="O7" s="60">
        <v>0</v>
      </c>
      <c r="P7" s="61"/>
      <c r="Q7" s="61">
        <v>0</v>
      </c>
      <c r="R7" s="61" t="s">
        <v>208</v>
      </c>
      <c r="S7" s="61" t="s">
        <v>209</v>
      </c>
      <c r="T7" s="62"/>
      <c r="U7" s="62"/>
      <c r="V7" s="57"/>
      <c r="W7" s="37">
        <f t="shared" si="0"/>
        <v>4.0000000000000001E-3</v>
      </c>
    </row>
    <row r="8" spans="1:23" x14ac:dyDescent="0.25">
      <c r="A8" s="56" t="s">
        <v>115</v>
      </c>
      <c r="B8" s="57" t="s">
        <v>210</v>
      </c>
      <c r="D8" s="58">
        <v>5</v>
      </c>
      <c r="E8" s="59" t="s">
        <v>211</v>
      </c>
      <c r="F8" s="59" t="s">
        <v>205</v>
      </c>
      <c r="G8" s="59" t="s">
        <v>212</v>
      </c>
      <c r="H8" s="59" t="s">
        <v>207</v>
      </c>
      <c r="I8" s="59" t="s">
        <v>113</v>
      </c>
      <c r="J8" s="59">
        <v>4.0000000000000001E-3</v>
      </c>
      <c r="K8" s="60" t="s">
        <v>6</v>
      </c>
      <c r="L8" s="60" t="s">
        <v>76</v>
      </c>
      <c r="M8" s="60">
        <v>1</v>
      </c>
      <c r="N8" s="60">
        <v>0</v>
      </c>
      <c r="O8" s="60">
        <v>0</v>
      </c>
      <c r="P8" s="61" t="s">
        <v>114</v>
      </c>
      <c r="Q8" s="61">
        <v>0</v>
      </c>
      <c r="R8" s="61">
        <v>0</v>
      </c>
      <c r="S8" s="61" t="s">
        <v>213</v>
      </c>
      <c r="T8" s="62" t="s">
        <v>214</v>
      </c>
      <c r="U8" s="62" t="s">
        <v>215</v>
      </c>
      <c r="V8" s="57">
        <v>0</v>
      </c>
      <c r="W8" s="37">
        <f t="shared" si="0"/>
        <v>4.0000000000000001E-3</v>
      </c>
    </row>
    <row r="9" spans="1:23" x14ac:dyDescent="0.25">
      <c r="A9" s="56" t="s">
        <v>116</v>
      </c>
      <c r="B9" s="57" t="s">
        <v>216</v>
      </c>
      <c r="D9" s="58">
        <v>6</v>
      </c>
      <c r="E9" s="59" t="s">
        <v>7</v>
      </c>
      <c r="F9" s="59" t="s">
        <v>117</v>
      </c>
      <c r="G9" s="59" t="s">
        <v>7</v>
      </c>
      <c r="H9" s="59" t="s">
        <v>118</v>
      </c>
      <c r="I9" s="59" t="s">
        <v>113</v>
      </c>
      <c r="J9" s="59">
        <v>4.0000000000000001E-3</v>
      </c>
      <c r="K9" s="60" t="s">
        <v>6</v>
      </c>
      <c r="L9" s="60" t="s">
        <v>76</v>
      </c>
      <c r="M9" s="60">
        <v>1</v>
      </c>
      <c r="N9" s="60">
        <v>0</v>
      </c>
      <c r="O9" s="60">
        <v>0</v>
      </c>
      <c r="P9" s="61"/>
      <c r="Q9" s="61">
        <v>0</v>
      </c>
      <c r="R9" s="61" t="s">
        <v>119</v>
      </c>
      <c r="S9" s="61" t="s">
        <v>120</v>
      </c>
      <c r="T9" s="62"/>
      <c r="U9" s="62"/>
      <c r="V9" s="57"/>
      <c r="W9" s="37">
        <f t="shared" si="0"/>
        <v>4.0000000000000001E-3</v>
      </c>
    </row>
    <row r="10" spans="1:23" x14ac:dyDescent="0.25">
      <c r="A10" s="56" t="s">
        <v>121</v>
      </c>
      <c r="B10" s="57" t="s">
        <v>81</v>
      </c>
      <c r="D10" s="58">
        <v>7</v>
      </c>
      <c r="E10" s="59" t="s">
        <v>217</v>
      </c>
      <c r="F10" s="59" t="s">
        <v>218</v>
      </c>
      <c r="G10" s="59" t="s">
        <v>219</v>
      </c>
      <c r="H10" s="59" t="s">
        <v>207</v>
      </c>
      <c r="I10" s="59" t="s">
        <v>113</v>
      </c>
      <c r="J10" s="59">
        <v>5.0000000000000001E-4</v>
      </c>
      <c r="K10" s="60" t="s">
        <v>3</v>
      </c>
      <c r="L10" s="60" t="s">
        <v>76</v>
      </c>
      <c r="M10" s="60">
        <v>1</v>
      </c>
      <c r="N10" s="60">
        <v>0</v>
      </c>
      <c r="O10" s="60">
        <v>0</v>
      </c>
      <c r="P10" s="61"/>
      <c r="Q10" s="61">
        <v>0</v>
      </c>
      <c r="R10" s="61" t="s">
        <v>220</v>
      </c>
      <c r="S10" s="61" t="s">
        <v>221</v>
      </c>
      <c r="T10" s="62"/>
      <c r="U10" s="62"/>
      <c r="V10" s="57"/>
      <c r="W10" s="37">
        <f t="shared" si="0"/>
        <v>5.0000000000000001E-4</v>
      </c>
    </row>
    <row r="11" spans="1:23" x14ac:dyDescent="0.25">
      <c r="A11" s="56" t="s">
        <v>122</v>
      </c>
      <c r="B11" s="57" t="s">
        <v>123</v>
      </c>
      <c r="D11" s="58">
        <v>8</v>
      </c>
      <c r="E11" s="59" t="s">
        <v>222</v>
      </c>
      <c r="F11" s="59" t="s">
        <v>218</v>
      </c>
      <c r="G11" s="59" t="s">
        <v>223</v>
      </c>
      <c r="H11" s="59" t="s">
        <v>207</v>
      </c>
      <c r="I11" s="59" t="s">
        <v>113</v>
      </c>
      <c r="J11" s="59">
        <v>5.0000000000000001E-4</v>
      </c>
      <c r="K11" s="60" t="s">
        <v>3</v>
      </c>
      <c r="L11" s="60" t="s">
        <v>76</v>
      </c>
      <c r="M11" s="60">
        <v>1</v>
      </c>
      <c r="N11" s="60">
        <v>0</v>
      </c>
      <c r="O11" s="60">
        <v>0</v>
      </c>
      <c r="P11" s="61"/>
      <c r="Q11" s="61">
        <v>0</v>
      </c>
      <c r="R11" s="61" t="s">
        <v>224</v>
      </c>
      <c r="S11" s="61" t="s">
        <v>225</v>
      </c>
      <c r="T11" s="62"/>
      <c r="U11" s="62"/>
      <c r="V11" s="57"/>
      <c r="W11" s="37">
        <f t="shared" si="0"/>
        <v>5.0000000000000001E-4</v>
      </c>
    </row>
    <row r="12" spans="1:23" x14ac:dyDescent="0.25">
      <c r="A12" s="56" t="s">
        <v>124</v>
      </c>
      <c r="B12" s="57" t="s">
        <v>226</v>
      </c>
      <c r="D12" s="58">
        <v>9</v>
      </c>
      <c r="E12" s="59" t="s">
        <v>227</v>
      </c>
      <c r="F12" s="59" t="s">
        <v>218</v>
      </c>
      <c r="G12" s="59" t="s">
        <v>228</v>
      </c>
      <c r="H12" s="59" t="s">
        <v>207</v>
      </c>
      <c r="I12" s="59" t="s">
        <v>113</v>
      </c>
      <c r="J12" s="59">
        <v>5.0000000000000001E-4</v>
      </c>
      <c r="K12" s="60" t="s">
        <v>3</v>
      </c>
      <c r="L12" s="60" t="s">
        <v>76</v>
      </c>
      <c r="M12" s="60">
        <v>1</v>
      </c>
      <c r="N12" s="60">
        <v>0</v>
      </c>
      <c r="O12" s="60">
        <v>0</v>
      </c>
      <c r="P12" s="61"/>
      <c r="Q12" s="61">
        <v>0</v>
      </c>
      <c r="R12" s="61">
        <v>0</v>
      </c>
      <c r="S12" s="61" t="s">
        <v>229</v>
      </c>
      <c r="T12" s="62"/>
      <c r="U12" s="62"/>
      <c r="V12" s="57"/>
      <c r="W12" s="37">
        <f t="shared" si="0"/>
        <v>5.0000000000000001E-4</v>
      </c>
    </row>
    <row r="13" spans="1:23" x14ac:dyDescent="0.25">
      <c r="A13" s="56" t="s">
        <v>128</v>
      </c>
      <c r="B13" s="57"/>
      <c r="D13" s="58">
        <v>10</v>
      </c>
      <c r="E13" s="59" t="s">
        <v>8</v>
      </c>
      <c r="F13" s="59" t="s">
        <v>125</v>
      </c>
      <c r="G13" s="59" t="s">
        <v>8</v>
      </c>
      <c r="H13" s="59" t="s">
        <v>118</v>
      </c>
      <c r="I13" s="59" t="s">
        <v>113</v>
      </c>
      <c r="J13" s="59">
        <v>5.0000000000000001E-4</v>
      </c>
      <c r="K13" s="60" t="s">
        <v>3</v>
      </c>
      <c r="L13" s="60" t="s">
        <v>76</v>
      </c>
      <c r="M13" s="60">
        <v>1</v>
      </c>
      <c r="N13" s="60">
        <v>0</v>
      </c>
      <c r="O13" s="60">
        <v>0</v>
      </c>
      <c r="P13" s="61"/>
      <c r="Q13" s="61">
        <v>0</v>
      </c>
      <c r="R13" s="61" t="s">
        <v>126</v>
      </c>
      <c r="S13" s="61" t="s">
        <v>127</v>
      </c>
      <c r="T13" s="62"/>
      <c r="U13" s="62"/>
      <c r="V13" s="57"/>
      <c r="W13" s="37">
        <f t="shared" si="0"/>
        <v>5.0000000000000001E-4</v>
      </c>
    </row>
    <row r="14" spans="1:23" x14ac:dyDescent="0.25">
      <c r="A14" s="56" t="s">
        <v>129</v>
      </c>
      <c r="B14" s="57"/>
      <c r="D14" s="58">
        <v>11</v>
      </c>
      <c r="E14" s="59" t="s">
        <v>230</v>
      </c>
      <c r="F14" s="59" t="s">
        <v>231</v>
      </c>
      <c r="G14" s="59" t="s">
        <v>232</v>
      </c>
      <c r="H14" s="59" t="s">
        <v>207</v>
      </c>
      <c r="I14" s="59" t="s">
        <v>113</v>
      </c>
      <c r="J14" s="59">
        <v>70</v>
      </c>
      <c r="K14" s="60" t="s">
        <v>9</v>
      </c>
      <c r="L14" s="60" t="s">
        <v>76</v>
      </c>
      <c r="M14" s="60">
        <v>1</v>
      </c>
      <c r="N14" s="60">
        <v>0</v>
      </c>
      <c r="O14" s="60">
        <v>0</v>
      </c>
      <c r="P14" s="61"/>
      <c r="Q14" s="61">
        <v>0</v>
      </c>
      <c r="R14" s="61">
        <v>0</v>
      </c>
      <c r="S14" s="61" t="s">
        <v>233</v>
      </c>
      <c r="T14" s="62"/>
      <c r="U14" s="62"/>
      <c r="V14" s="57"/>
      <c r="W14" s="37">
        <f t="shared" si="0"/>
        <v>70</v>
      </c>
    </row>
    <row r="15" spans="1:23" x14ac:dyDescent="0.25">
      <c r="A15" s="56" t="s">
        <v>130</v>
      </c>
      <c r="B15" s="57" t="s">
        <v>234</v>
      </c>
      <c r="D15" s="58">
        <v>12</v>
      </c>
      <c r="E15" s="59" t="s">
        <v>235</v>
      </c>
      <c r="F15" s="59" t="s">
        <v>231</v>
      </c>
      <c r="G15" s="59" t="s">
        <v>236</v>
      </c>
      <c r="H15" s="59" t="s">
        <v>207</v>
      </c>
      <c r="I15" s="59" t="s">
        <v>113</v>
      </c>
      <c r="J15" s="59">
        <v>70</v>
      </c>
      <c r="K15" s="60" t="s">
        <v>9</v>
      </c>
      <c r="L15" s="60" t="s">
        <v>76</v>
      </c>
      <c r="M15" s="60">
        <v>1</v>
      </c>
      <c r="N15" s="60">
        <v>0</v>
      </c>
      <c r="O15" s="60">
        <v>0</v>
      </c>
      <c r="P15" s="61"/>
      <c r="Q15" s="61">
        <v>0</v>
      </c>
      <c r="R15" s="61">
        <v>0</v>
      </c>
      <c r="S15" s="61" t="s">
        <v>237</v>
      </c>
      <c r="T15" s="62"/>
      <c r="U15" s="62"/>
      <c r="V15" s="57"/>
      <c r="W15" s="37">
        <f t="shared" si="0"/>
        <v>70</v>
      </c>
    </row>
    <row r="16" spans="1:23" x14ac:dyDescent="0.25">
      <c r="A16" s="56" t="s">
        <v>133</v>
      </c>
      <c r="B16" s="57" t="s">
        <v>81</v>
      </c>
      <c r="D16" s="58">
        <v>13</v>
      </c>
      <c r="E16" s="59" t="s">
        <v>10</v>
      </c>
      <c r="F16" s="59" t="s">
        <v>131</v>
      </c>
      <c r="G16" s="59" t="s">
        <v>10</v>
      </c>
      <c r="H16" s="59" t="s">
        <v>118</v>
      </c>
      <c r="I16" s="59" t="s">
        <v>113</v>
      </c>
      <c r="J16" s="59">
        <v>70</v>
      </c>
      <c r="K16" s="60" t="s">
        <v>9</v>
      </c>
      <c r="L16" s="60" t="s">
        <v>76</v>
      </c>
      <c r="M16" s="60">
        <v>1</v>
      </c>
      <c r="N16" s="60">
        <v>0</v>
      </c>
      <c r="O16" s="60">
        <v>0</v>
      </c>
      <c r="P16" s="61"/>
      <c r="Q16" s="61">
        <v>0</v>
      </c>
      <c r="R16" s="61">
        <v>0</v>
      </c>
      <c r="S16" s="61" t="s">
        <v>132</v>
      </c>
      <c r="T16" s="62"/>
      <c r="U16" s="62"/>
      <c r="V16" s="57"/>
      <c r="W16" s="37">
        <f t="shared" si="0"/>
        <v>70</v>
      </c>
    </row>
    <row r="17" spans="1:23" x14ac:dyDescent="0.25">
      <c r="A17" s="56" t="s">
        <v>134</v>
      </c>
      <c r="B17" s="57" t="s">
        <v>238</v>
      </c>
      <c r="D17" s="58">
        <v>14</v>
      </c>
      <c r="E17" s="59" t="s">
        <v>239</v>
      </c>
      <c r="F17" s="59" t="s">
        <v>240</v>
      </c>
      <c r="G17" s="59" t="s">
        <v>241</v>
      </c>
      <c r="H17" s="59" t="s">
        <v>207</v>
      </c>
      <c r="I17" s="59" t="s">
        <v>113</v>
      </c>
      <c r="J17" s="59">
        <v>1.6000000000000001E-3</v>
      </c>
      <c r="K17" s="60" t="s">
        <v>3</v>
      </c>
      <c r="L17" s="60" t="s">
        <v>76</v>
      </c>
      <c r="M17" s="60">
        <v>1</v>
      </c>
      <c r="N17" s="60">
        <v>0</v>
      </c>
      <c r="O17" s="60">
        <v>0</v>
      </c>
      <c r="P17" s="61"/>
      <c r="Q17" s="61">
        <v>0</v>
      </c>
      <c r="R17" s="61">
        <v>0</v>
      </c>
      <c r="S17" s="61" t="s">
        <v>242</v>
      </c>
      <c r="T17" s="62"/>
      <c r="U17" s="62"/>
      <c r="V17" s="57"/>
      <c r="W17" s="37">
        <f t="shared" si="0"/>
        <v>1.6000000000000001E-3</v>
      </c>
    </row>
    <row r="18" spans="1:23" x14ac:dyDescent="0.25">
      <c r="A18" s="56" t="s">
        <v>135</v>
      </c>
      <c r="B18" s="57" t="s">
        <v>136</v>
      </c>
      <c r="D18" s="58">
        <v>15</v>
      </c>
      <c r="E18" s="59" t="s">
        <v>243</v>
      </c>
      <c r="F18" s="59" t="s">
        <v>240</v>
      </c>
      <c r="G18" s="59" t="s">
        <v>244</v>
      </c>
      <c r="H18" s="59" t="s">
        <v>207</v>
      </c>
      <c r="I18" s="59" t="s">
        <v>113</v>
      </c>
      <c r="J18" s="59">
        <v>1.6000000000000001E-3</v>
      </c>
      <c r="K18" s="60" t="s">
        <v>3</v>
      </c>
      <c r="L18" s="60" t="s">
        <v>76</v>
      </c>
      <c r="M18" s="60">
        <v>1</v>
      </c>
      <c r="N18" s="60">
        <v>0</v>
      </c>
      <c r="O18" s="60">
        <v>0</v>
      </c>
      <c r="P18" s="61"/>
      <c r="Q18" s="61">
        <v>0</v>
      </c>
      <c r="R18" s="61">
        <v>0</v>
      </c>
      <c r="S18" s="61" t="s">
        <v>245</v>
      </c>
      <c r="T18" s="62"/>
      <c r="U18" s="62"/>
      <c r="V18" s="57"/>
      <c r="W18" s="37">
        <f t="shared" si="0"/>
        <v>1.6000000000000001E-3</v>
      </c>
    </row>
    <row r="19" spans="1:23" x14ac:dyDescent="0.25">
      <c r="A19" s="56" t="s">
        <v>139</v>
      </c>
      <c r="B19" s="57" t="s">
        <v>140</v>
      </c>
      <c r="D19" s="58">
        <v>16</v>
      </c>
      <c r="E19" s="59" t="s">
        <v>246</v>
      </c>
      <c r="F19" s="59" t="s">
        <v>240</v>
      </c>
      <c r="G19" s="59" t="s">
        <v>247</v>
      </c>
      <c r="H19" s="59" t="s">
        <v>207</v>
      </c>
      <c r="I19" s="59" t="s">
        <v>113</v>
      </c>
      <c r="J19" s="59">
        <v>1.6000000000000001E-3</v>
      </c>
      <c r="K19" s="60" t="s">
        <v>3</v>
      </c>
      <c r="L19" s="60" t="s">
        <v>76</v>
      </c>
      <c r="M19" s="60">
        <v>1</v>
      </c>
      <c r="N19" s="60">
        <v>0</v>
      </c>
      <c r="O19" s="60">
        <v>0</v>
      </c>
      <c r="P19" s="61"/>
      <c r="Q19" s="61">
        <v>0</v>
      </c>
      <c r="R19" s="61">
        <v>0</v>
      </c>
      <c r="S19" s="61" t="s">
        <v>248</v>
      </c>
      <c r="T19" s="62"/>
      <c r="U19" s="62"/>
      <c r="V19" s="57"/>
      <c r="W19" s="37">
        <f t="shared" si="0"/>
        <v>1.6000000000000001E-3</v>
      </c>
    </row>
    <row r="20" spans="1:23" x14ac:dyDescent="0.25">
      <c r="A20" s="56" t="s">
        <v>144</v>
      </c>
      <c r="B20" s="57" t="s">
        <v>136</v>
      </c>
      <c r="D20" s="58">
        <v>17</v>
      </c>
      <c r="E20" s="59" t="s">
        <v>11</v>
      </c>
      <c r="F20" s="59" t="s">
        <v>137</v>
      </c>
      <c r="G20" s="59" t="s">
        <v>11</v>
      </c>
      <c r="H20" s="59" t="s">
        <v>118</v>
      </c>
      <c r="I20" s="59" t="s">
        <v>113</v>
      </c>
      <c r="J20" s="59">
        <v>1.6000000000000001E-3</v>
      </c>
      <c r="K20" s="60" t="s">
        <v>3</v>
      </c>
      <c r="L20" s="60" t="s">
        <v>76</v>
      </c>
      <c r="M20" s="60">
        <v>1</v>
      </c>
      <c r="N20" s="60">
        <v>0</v>
      </c>
      <c r="O20" s="60">
        <v>0</v>
      </c>
      <c r="P20" s="61"/>
      <c r="Q20" s="61">
        <v>0</v>
      </c>
      <c r="R20" s="61">
        <v>0</v>
      </c>
      <c r="S20" s="61" t="s">
        <v>138</v>
      </c>
      <c r="T20" s="62"/>
      <c r="U20" s="62"/>
      <c r="V20" s="57"/>
      <c r="W20" s="37">
        <f t="shared" si="0"/>
        <v>1.6000000000000001E-3</v>
      </c>
    </row>
    <row r="21" spans="1:23" x14ac:dyDescent="0.25">
      <c r="A21" s="56" t="s">
        <v>148</v>
      </c>
      <c r="B21" s="57" t="s">
        <v>81</v>
      </c>
      <c r="D21" s="58">
        <v>18</v>
      </c>
      <c r="E21" s="59" t="s">
        <v>12</v>
      </c>
      <c r="F21" s="59" t="s">
        <v>141</v>
      </c>
      <c r="G21" s="59" t="s">
        <v>142</v>
      </c>
      <c r="H21" s="59" t="s">
        <v>102</v>
      </c>
      <c r="I21" s="59" t="s">
        <v>143</v>
      </c>
      <c r="J21" s="59">
        <v>0.36</v>
      </c>
      <c r="K21" s="60" t="s">
        <v>13</v>
      </c>
      <c r="L21" s="60" t="s">
        <v>110</v>
      </c>
      <c r="M21" s="60">
        <v>1</v>
      </c>
      <c r="N21" s="60">
        <v>1</v>
      </c>
      <c r="O21" s="60">
        <v>1</v>
      </c>
      <c r="P21" s="61"/>
      <c r="Q21" s="61">
        <v>0</v>
      </c>
      <c r="R21" s="61">
        <v>0</v>
      </c>
      <c r="S21" s="61">
        <v>1</v>
      </c>
      <c r="T21" s="62"/>
      <c r="U21" s="62"/>
      <c r="V21" s="57"/>
      <c r="W21" s="79">
        <f>RADIANS(J21)</f>
        <v>6.2831853071795857E-3</v>
      </c>
    </row>
    <row r="22" spans="1:23" x14ac:dyDescent="0.25">
      <c r="A22" s="64" t="s">
        <v>150</v>
      </c>
      <c r="B22" s="57"/>
      <c r="D22" s="58">
        <v>19</v>
      </c>
      <c r="E22" s="59" t="s">
        <v>249</v>
      </c>
      <c r="F22" s="59" t="s">
        <v>250</v>
      </c>
      <c r="G22" s="59" t="s">
        <v>142</v>
      </c>
      <c r="H22" s="59" t="s">
        <v>102</v>
      </c>
      <c r="I22" s="59" t="s">
        <v>143</v>
      </c>
      <c r="J22" s="59">
        <v>0.1</v>
      </c>
      <c r="K22" s="60" t="s">
        <v>13</v>
      </c>
      <c r="L22" s="60" t="s">
        <v>75</v>
      </c>
      <c r="M22" s="60">
        <v>0</v>
      </c>
      <c r="N22" s="60">
        <v>0</v>
      </c>
      <c r="O22" s="60">
        <v>0</v>
      </c>
      <c r="P22" s="61"/>
      <c r="Q22" s="61">
        <v>0</v>
      </c>
      <c r="R22" s="61">
        <v>0</v>
      </c>
      <c r="S22" s="61">
        <v>1</v>
      </c>
      <c r="T22" s="62"/>
      <c r="U22" s="62"/>
      <c r="V22" s="57"/>
      <c r="W22" s="79">
        <f t="shared" ref="W22:W24" si="1">RADIANS(J22)</f>
        <v>1.7453292519943296E-3</v>
      </c>
    </row>
    <row r="23" spans="1:23" x14ac:dyDescent="0.25">
      <c r="A23" s="65" t="s">
        <v>152</v>
      </c>
      <c r="B23" s="66">
        <v>3</v>
      </c>
      <c r="D23" s="58">
        <v>20</v>
      </c>
      <c r="E23" s="59" t="s">
        <v>14</v>
      </c>
      <c r="F23" s="59" t="s">
        <v>145</v>
      </c>
      <c r="G23" s="59" t="s">
        <v>146</v>
      </c>
      <c r="H23" s="59" t="s">
        <v>102</v>
      </c>
      <c r="I23" s="59" t="s">
        <v>143</v>
      </c>
      <c r="J23" s="59">
        <v>5000</v>
      </c>
      <c r="K23" s="60" t="s">
        <v>15</v>
      </c>
      <c r="L23" s="60" t="s">
        <v>110</v>
      </c>
      <c r="M23" s="60">
        <v>1</v>
      </c>
      <c r="N23" s="60">
        <v>1</v>
      </c>
      <c r="O23" s="60">
        <v>1</v>
      </c>
      <c r="P23" s="61"/>
      <c r="Q23" s="61">
        <v>0</v>
      </c>
      <c r="R23" s="61">
        <v>0</v>
      </c>
      <c r="S23" s="61" t="s">
        <v>147</v>
      </c>
      <c r="T23" s="62"/>
      <c r="U23" s="62"/>
      <c r="V23" s="57"/>
      <c r="W23" s="79">
        <f t="shared" si="1"/>
        <v>87.266462599716476</v>
      </c>
    </row>
    <row r="24" spans="1:23" x14ac:dyDescent="0.25">
      <c r="D24" s="58">
        <v>21</v>
      </c>
      <c r="E24" s="59" t="s">
        <v>251</v>
      </c>
      <c r="F24" s="59" t="s">
        <v>252</v>
      </c>
      <c r="G24" s="59" t="s">
        <v>146</v>
      </c>
      <c r="H24" s="59" t="s">
        <v>102</v>
      </c>
      <c r="I24" s="59" t="s">
        <v>143</v>
      </c>
      <c r="J24" s="59">
        <v>3000</v>
      </c>
      <c r="K24" s="60" t="s">
        <v>15</v>
      </c>
      <c r="L24" s="60" t="s">
        <v>75</v>
      </c>
      <c r="M24" s="60">
        <v>0</v>
      </c>
      <c r="N24" s="60">
        <v>0</v>
      </c>
      <c r="O24" s="60">
        <v>0</v>
      </c>
      <c r="P24" s="61"/>
      <c r="Q24" s="61">
        <v>0</v>
      </c>
      <c r="R24" s="61">
        <v>0</v>
      </c>
      <c r="S24" s="61" t="s">
        <v>147</v>
      </c>
      <c r="T24" s="62"/>
      <c r="U24" s="62"/>
      <c r="V24" s="57"/>
      <c r="W24" s="79">
        <f t="shared" si="1"/>
        <v>52.359877559829883</v>
      </c>
    </row>
    <row r="25" spans="1:23" x14ac:dyDescent="0.25">
      <c r="D25" s="58">
        <v>22</v>
      </c>
      <c r="E25" s="59" t="s">
        <v>253</v>
      </c>
      <c r="F25" s="59" t="s">
        <v>151</v>
      </c>
      <c r="G25" s="59" t="s">
        <v>253</v>
      </c>
      <c r="H25" s="59" t="s">
        <v>254</v>
      </c>
      <c r="I25" s="59" t="s">
        <v>149</v>
      </c>
      <c r="J25" s="59">
        <v>220</v>
      </c>
      <c r="K25" s="60" t="s">
        <v>9</v>
      </c>
      <c r="L25" s="60" t="s">
        <v>76</v>
      </c>
      <c r="M25" s="60">
        <v>1</v>
      </c>
      <c r="N25" s="60">
        <v>0</v>
      </c>
      <c r="O25" s="60">
        <v>0</v>
      </c>
      <c r="P25" s="61"/>
      <c r="Q25" s="61">
        <v>0</v>
      </c>
      <c r="R25" s="61">
        <v>0</v>
      </c>
      <c r="S25" s="61" t="s">
        <v>255</v>
      </c>
      <c r="T25" s="62"/>
      <c r="U25" s="62"/>
      <c r="V25" s="57"/>
      <c r="W25" s="79">
        <f>J25</f>
        <v>220</v>
      </c>
    </row>
    <row r="26" spans="1:23" x14ac:dyDescent="0.25">
      <c r="D26" s="58">
        <v>23</v>
      </c>
      <c r="E26" s="59" t="s">
        <v>16</v>
      </c>
      <c r="F26" s="59" t="s">
        <v>153</v>
      </c>
      <c r="G26" s="59" t="s">
        <v>16</v>
      </c>
      <c r="H26" s="59" t="s">
        <v>102</v>
      </c>
      <c r="I26" s="59" t="s">
        <v>154</v>
      </c>
      <c r="J26" s="59">
        <v>0.2</v>
      </c>
      <c r="K26" s="60" t="s">
        <v>13</v>
      </c>
      <c r="L26" s="60" t="s">
        <v>76</v>
      </c>
      <c r="M26" s="60">
        <v>1</v>
      </c>
      <c r="N26" s="60">
        <v>0</v>
      </c>
      <c r="O26" s="60">
        <v>0</v>
      </c>
      <c r="P26" s="61"/>
      <c r="Q26" s="61">
        <v>0</v>
      </c>
      <c r="R26" s="61" t="s">
        <v>155</v>
      </c>
      <c r="S26" s="61">
        <v>0</v>
      </c>
      <c r="T26" s="62"/>
      <c r="U26" s="62"/>
      <c r="V26" s="57"/>
      <c r="W26" s="79">
        <f t="shared" ref="W26:W30" si="2">RADIANS(J26)</f>
        <v>3.4906585039886592E-3</v>
      </c>
    </row>
    <row r="27" spans="1:23" x14ac:dyDescent="0.25">
      <c r="D27" s="58">
        <v>24</v>
      </c>
      <c r="E27" s="59" t="s">
        <v>17</v>
      </c>
      <c r="F27" s="59" t="s">
        <v>156</v>
      </c>
      <c r="G27" s="59" t="s">
        <v>17</v>
      </c>
      <c r="H27" s="59" t="s">
        <v>157</v>
      </c>
      <c r="I27" s="59" t="s">
        <v>154</v>
      </c>
      <c r="J27" s="59">
        <v>0.1</v>
      </c>
      <c r="K27" s="60" t="s">
        <v>13</v>
      </c>
      <c r="L27" s="60" t="s">
        <v>76</v>
      </c>
      <c r="M27" s="60">
        <v>1</v>
      </c>
      <c r="N27" s="60">
        <v>0</v>
      </c>
      <c r="O27" s="60">
        <v>0</v>
      </c>
      <c r="P27" s="61"/>
      <c r="Q27" s="61">
        <v>0</v>
      </c>
      <c r="R27" s="61" t="s">
        <v>158</v>
      </c>
      <c r="S27" s="61">
        <v>0</v>
      </c>
      <c r="T27" s="62"/>
      <c r="U27" s="62"/>
      <c r="V27" s="57"/>
      <c r="W27" s="79">
        <f t="shared" si="2"/>
        <v>1.7453292519943296E-3</v>
      </c>
    </row>
    <row r="28" spans="1:23" x14ac:dyDescent="0.25">
      <c r="D28" s="58">
        <v>25</v>
      </c>
      <c r="E28" s="59" t="s">
        <v>18</v>
      </c>
      <c r="F28" s="59" t="s">
        <v>159</v>
      </c>
      <c r="G28" s="59" t="s">
        <v>18</v>
      </c>
      <c r="H28" s="59" t="s">
        <v>157</v>
      </c>
      <c r="I28" s="59" t="s">
        <v>154</v>
      </c>
      <c r="J28" s="59">
        <v>0.1</v>
      </c>
      <c r="K28" s="60" t="s">
        <v>13</v>
      </c>
      <c r="L28" s="60" t="s">
        <v>76</v>
      </c>
      <c r="M28" s="60">
        <v>1</v>
      </c>
      <c r="N28" s="60">
        <v>0</v>
      </c>
      <c r="O28" s="60">
        <v>0</v>
      </c>
      <c r="P28" s="61"/>
      <c r="Q28" s="61">
        <v>0</v>
      </c>
      <c r="R28" s="61">
        <v>0</v>
      </c>
      <c r="S28" s="61">
        <v>-1</v>
      </c>
      <c r="T28" s="62"/>
      <c r="U28" s="62"/>
      <c r="V28" s="57"/>
      <c r="W28" s="79">
        <f t="shared" si="2"/>
        <v>1.7453292519943296E-3</v>
      </c>
    </row>
    <row r="29" spans="1:23" x14ac:dyDescent="0.25">
      <c r="D29" s="58">
        <v>26</v>
      </c>
      <c r="E29" s="59" t="s">
        <v>19</v>
      </c>
      <c r="F29" s="59" t="s">
        <v>160</v>
      </c>
      <c r="G29" s="59" t="s">
        <v>19</v>
      </c>
      <c r="H29" s="59" t="s">
        <v>157</v>
      </c>
      <c r="I29" s="59" t="s">
        <v>154</v>
      </c>
      <c r="J29" s="59">
        <v>0.1</v>
      </c>
      <c r="K29" s="60" t="s">
        <v>13</v>
      </c>
      <c r="L29" s="60" t="s">
        <v>76</v>
      </c>
      <c r="M29" s="60">
        <v>1</v>
      </c>
      <c r="N29" s="60">
        <v>0</v>
      </c>
      <c r="O29" s="60">
        <v>0</v>
      </c>
      <c r="P29" s="61" t="s">
        <v>114</v>
      </c>
      <c r="Q29" s="61">
        <v>0</v>
      </c>
      <c r="R29" s="61" t="s">
        <v>161</v>
      </c>
      <c r="S29" s="61" t="s">
        <v>162</v>
      </c>
      <c r="T29" s="62">
        <v>1</v>
      </c>
      <c r="U29" s="62">
        <v>0</v>
      </c>
      <c r="V29" s="57">
        <v>0</v>
      </c>
      <c r="W29" s="79">
        <f t="shared" si="2"/>
        <v>1.7453292519943296E-3</v>
      </c>
    </row>
    <row r="30" spans="1:23" x14ac:dyDescent="0.25">
      <c r="D30" s="67">
        <v>27</v>
      </c>
      <c r="E30" s="68" t="s">
        <v>20</v>
      </c>
      <c r="F30" s="68" t="s">
        <v>163</v>
      </c>
      <c r="G30" s="68" t="s">
        <v>20</v>
      </c>
      <c r="H30" s="68" t="s">
        <v>157</v>
      </c>
      <c r="I30" s="68" t="s">
        <v>154</v>
      </c>
      <c r="J30" s="68">
        <v>0.1</v>
      </c>
      <c r="K30" s="69" t="s">
        <v>13</v>
      </c>
      <c r="L30" s="69" t="s">
        <v>76</v>
      </c>
      <c r="M30" s="69">
        <v>1</v>
      </c>
      <c r="N30" s="69">
        <v>0</v>
      </c>
      <c r="O30" s="69">
        <v>0</v>
      </c>
      <c r="P30" s="70" t="s">
        <v>114</v>
      </c>
      <c r="Q30" s="70">
        <v>0</v>
      </c>
      <c r="R30" s="70" t="s">
        <v>164</v>
      </c>
      <c r="S30" s="70" t="s">
        <v>165</v>
      </c>
      <c r="T30" s="71">
        <v>0</v>
      </c>
      <c r="U30" s="71">
        <v>1</v>
      </c>
      <c r="V30" s="66">
        <v>0</v>
      </c>
      <c r="W30" s="79">
        <f t="shared" si="2"/>
        <v>1.7453292519943296E-3</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Q270"/>
  <sheetViews>
    <sheetView zoomScale="80" zoomScaleNormal="80" workbookViewId="0">
      <selection activeCell="K32" sqref="K32"/>
    </sheetView>
  </sheetViews>
  <sheetFormatPr defaultRowHeight="15" x14ac:dyDescent="0.25"/>
  <cols>
    <col min="1" max="1" width="27" customWidth="1"/>
    <col min="2" max="2" width="16.7109375" customWidth="1"/>
    <col min="3" max="3" width="13.7109375" style="75" customWidth="1"/>
    <col min="4" max="4" width="4.28515625" customWidth="1"/>
    <col min="5" max="5" width="14.140625" style="4" customWidth="1"/>
    <col min="6" max="8" width="9.140625" style="4"/>
    <col min="9" max="9" width="11.140625" customWidth="1"/>
    <col min="10" max="10" width="2.7109375" customWidth="1"/>
    <col min="11" max="17" width="9.140625" style="1"/>
  </cols>
  <sheetData>
    <row r="1" spans="1:17" ht="30.75" thickBot="1" x14ac:dyDescent="0.3">
      <c r="A1" s="77" t="s">
        <v>23</v>
      </c>
      <c r="B1" s="78" t="s">
        <v>280</v>
      </c>
      <c r="C1" s="80" t="s">
        <v>170</v>
      </c>
      <c r="E1" s="118" t="s">
        <v>171</v>
      </c>
      <c r="F1" s="119"/>
      <c r="G1" s="119"/>
      <c r="H1" s="119"/>
      <c r="I1" s="120"/>
      <c r="K1" s="121" t="s">
        <v>169</v>
      </c>
      <c r="L1" s="121"/>
      <c r="M1" s="121"/>
      <c r="N1" s="121"/>
      <c r="O1" s="121"/>
      <c r="P1" s="121"/>
      <c r="Q1" s="121"/>
    </row>
    <row r="2" spans="1:17" ht="30" x14ac:dyDescent="0.25">
      <c r="A2" s="2" t="s">
        <v>24</v>
      </c>
      <c r="B2" s="2">
        <v>60</v>
      </c>
      <c r="C2" s="76">
        <f>RADIANS(B2)</f>
        <v>1.0471975511965976</v>
      </c>
      <c r="E2" s="6" t="s">
        <v>265</v>
      </c>
      <c r="F2" s="5" t="s">
        <v>35</v>
      </c>
      <c r="G2" s="5" t="s">
        <v>34</v>
      </c>
      <c r="H2" s="5" t="s">
        <v>266</v>
      </c>
      <c r="I2" s="7" t="s">
        <v>36</v>
      </c>
      <c r="K2" s="16" t="str">
        <f>E2</f>
        <v xml:space="preserve">MD </v>
      </c>
      <c r="L2" s="16" t="s">
        <v>37</v>
      </c>
      <c r="M2" s="16" t="s">
        <v>38</v>
      </c>
      <c r="N2" s="16" t="s">
        <v>39</v>
      </c>
      <c r="O2" s="16" t="s">
        <v>40</v>
      </c>
      <c r="P2" s="16" t="str">
        <f>H2</f>
        <v xml:space="preserve">TVD </v>
      </c>
      <c r="Q2" s="16" t="s">
        <v>41</v>
      </c>
    </row>
    <row r="3" spans="1:17" x14ac:dyDescent="0.25">
      <c r="A3" s="2" t="s">
        <v>25</v>
      </c>
      <c r="B3" s="2">
        <v>9.8066499999999994</v>
      </c>
      <c r="C3" s="76"/>
      <c r="E3" s="97">
        <v>0</v>
      </c>
      <c r="F3" s="98">
        <v>0</v>
      </c>
      <c r="G3" s="98">
        <v>0</v>
      </c>
      <c r="H3" s="98">
        <v>0</v>
      </c>
      <c r="I3" s="9"/>
      <c r="K3" s="15">
        <f t="shared" ref="K3:K34" si="0">IF($B$9=$C$12,E3,E3*0.3048)</f>
        <v>0</v>
      </c>
      <c r="L3" s="15">
        <f>RADIANS(F3)</f>
        <v>0</v>
      </c>
      <c r="M3" s="15">
        <f t="shared" ref="M3:M34" si="1">IF($B$8=$B$12,RADIANS(G3),RADIANS(G3+$B$7))</f>
        <v>0</v>
      </c>
      <c r="N3" s="15">
        <f>M3-RADIANS($B$7)</f>
        <v>0</v>
      </c>
      <c r="O3" s="15">
        <f t="shared" ref="O3:O66" si="2">M3-RADIANS(B$6)</f>
        <v>6.9813170079773182E-2</v>
      </c>
      <c r="P3" s="15">
        <f t="shared" ref="P3:P34" si="3">IF($B$9=$C$12,H3,H3*$B$11)</f>
        <v>0</v>
      </c>
      <c r="Q3" s="15"/>
    </row>
    <row r="4" spans="1:17" x14ac:dyDescent="0.25">
      <c r="A4" s="2" t="s">
        <v>26</v>
      </c>
      <c r="B4" s="2">
        <v>50000</v>
      </c>
      <c r="C4" s="76"/>
      <c r="E4" s="97">
        <v>30</v>
      </c>
      <c r="F4" s="98">
        <v>0</v>
      </c>
      <c r="G4" s="98">
        <v>0</v>
      </c>
      <c r="H4" s="98">
        <v>30</v>
      </c>
      <c r="I4" s="9"/>
      <c r="K4" s="15">
        <f t="shared" si="0"/>
        <v>30</v>
      </c>
      <c r="L4" s="15">
        <f t="shared" ref="L4:L67" si="4">RADIANS(F4)</f>
        <v>0</v>
      </c>
      <c r="M4" s="15">
        <f t="shared" si="1"/>
        <v>0</v>
      </c>
      <c r="N4" s="15">
        <f t="shared" ref="N4:N67" si="5">M4-RADIANS($B$7)</f>
        <v>0</v>
      </c>
      <c r="O4" s="15">
        <f t="shared" si="2"/>
        <v>6.9813170079773182E-2</v>
      </c>
      <c r="P4" s="15">
        <f t="shared" si="3"/>
        <v>30</v>
      </c>
      <c r="Q4" s="15"/>
    </row>
    <row r="5" spans="1:17" x14ac:dyDescent="0.25">
      <c r="A5" s="2" t="s">
        <v>27</v>
      </c>
      <c r="B5" s="2">
        <v>72</v>
      </c>
      <c r="C5" s="76">
        <f>RADIANS(B5)</f>
        <v>1.2566370614359172</v>
      </c>
      <c r="E5" s="97">
        <v>60</v>
      </c>
      <c r="F5" s="98">
        <v>0</v>
      </c>
      <c r="G5" s="98">
        <v>0</v>
      </c>
      <c r="H5" s="98">
        <v>60</v>
      </c>
      <c r="I5" s="9"/>
      <c r="K5" s="15">
        <f t="shared" si="0"/>
        <v>60</v>
      </c>
      <c r="L5" s="15">
        <f t="shared" si="4"/>
        <v>0</v>
      </c>
      <c r="M5" s="15">
        <f t="shared" si="1"/>
        <v>0</v>
      </c>
      <c r="N5" s="15">
        <f t="shared" si="5"/>
        <v>0</v>
      </c>
      <c r="O5" s="15">
        <f t="shared" si="2"/>
        <v>6.9813170079773182E-2</v>
      </c>
      <c r="P5" s="15">
        <f t="shared" si="3"/>
        <v>60</v>
      </c>
      <c r="Q5" s="15"/>
    </row>
    <row r="6" spans="1:17" x14ac:dyDescent="0.25">
      <c r="A6" s="2" t="s">
        <v>28</v>
      </c>
      <c r="B6" s="2">
        <v>-4</v>
      </c>
      <c r="C6" s="76">
        <f>RADIANS(B6)</f>
        <v>-6.9813170079773182E-2</v>
      </c>
      <c r="E6" s="97">
        <v>90</v>
      </c>
      <c r="F6" s="98">
        <v>0</v>
      </c>
      <c r="G6" s="98">
        <v>0</v>
      </c>
      <c r="H6" s="98">
        <v>90</v>
      </c>
      <c r="I6" s="9"/>
      <c r="K6" s="15">
        <f t="shared" si="0"/>
        <v>90</v>
      </c>
      <c r="L6" s="15">
        <f t="shared" si="4"/>
        <v>0</v>
      </c>
      <c r="M6" s="15">
        <f t="shared" si="1"/>
        <v>0</v>
      </c>
      <c r="N6" s="15">
        <f t="shared" si="5"/>
        <v>0</v>
      </c>
      <c r="O6" s="15">
        <f t="shared" si="2"/>
        <v>6.9813170079773182E-2</v>
      </c>
      <c r="P6" s="15">
        <f t="shared" si="3"/>
        <v>90</v>
      </c>
      <c r="Q6" s="15"/>
    </row>
    <row r="7" spans="1:17" x14ac:dyDescent="0.25">
      <c r="A7" s="2" t="s">
        <v>29</v>
      </c>
      <c r="B7" s="2">
        <v>0</v>
      </c>
      <c r="C7" s="76">
        <f>RADIANS(B7)</f>
        <v>0</v>
      </c>
      <c r="E7" s="97">
        <v>120</v>
      </c>
      <c r="F7" s="98">
        <v>0</v>
      </c>
      <c r="G7" s="98">
        <v>0</v>
      </c>
      <c r="H7" s="98">
        <v>120</v>
      </c>
      <c r="I7" s="9"/>
      <c r="K7" s="15">
        <f t="shared" si="0"/>
        <v>120</v>
      </c>
      <c r="L7" s="15">
        <f t="shared" si="4"/>
        <v>0</v>
      </c>
      <c r="M7" s="15">
        <f t="shared" si="1"/>
        <v>0</v>
      </c>
      <c r="N7" s="15">
        <f t="shared" si="5"/>
        <v>0</v>
      </c>
      <c r="O7" s="15">
        <f t="shared" si="2"/>
        <v>6.9813170079773182E-2</v>
      </c>
      <c r="P7" s="15">
        <f t="shared" si="3"/>
        <v>120</v>
      </c>
      <c r="Q7" s="15"/>
    </row>
    <row r="8" spans="1:17" x14ac:dyDescent="0.25">
      <c r="A8" s="2" t="s">
        <v>30</v>
      </c>
      <c r="B8" s="3" t="s">
        <v>32</v>
      </c>
      <c r="C8" s="76"/>
      <c r="E8" s="97">
        <v>150</v>
      </c>
      <c r="F8" s="98">
        <v>0</v>
      </c>
      <c r="G8" s="98">
        <v>0</v>
      </c>
      <c r="H8" s="98">
        <v>150</v>
      </c>
      <c r="I8" s="9"/>
      <c r="K8" s="15">
        <f t="shared" si="0"/>
        <v>150</v>
      </c>
      <c r="L8" s="15">
        <f t="shared" si="4"/>
        <v>0</v>
      </c>
      <c r="M8" s="15">
        <f t="shared" si="1"/>
        <v>0</v>
      </c>
      <c r="N8" s="15">
        <f t="shared" si="5"/>
        <v>0</v>
      </c>
      <c r="O8" s="15">
        <f t="shared" si="2"/>
        <v>6.9813170079773182E-2</v>
      </c>
      <c r="P8" s="15">
        <f t="shared" si="3"/>
        <v>150</v>
      </c>
      <c r="Q8" s="15"/>
    </row>
    <row r="9" spans="1:17" x14ac:dyDescent="0.25">
      <c r="A9" s="89" t="s">
        <v>263</v>
      </c>
      <c r="B9" s="3" t="s">
        <v>1</v>
      </c>
      <c r="C9" s="76"/>
      <c r="E9" s="97">
        <v>180</v>
      </c>
      <c r="F9" s="98">
        <v>0</v>
      </c>
      <c r="G9" s="98">
        <v>0</v>
      </c>
      <c r="H9" s="98">
        <v>180</v>
      </c>
      <c r="I9" s="9"/>
      <c r="K9" s="15">
        <f t="shared" si="0"/>
        <v>180</v>
      </c>
      <c r="L9" s="15">
        <f t="shared" si="4"/>
        <v>0</v>
      </c>
      <c r="M9" s="15">
        <f t="shared" si="1"/>
        <v>0</v>
      </c>
      <c r="N9" s="15">
        <f t="shared" si="5"/>
        <v>0</v>
      </c>
      <c r="O9" s="15">
        <f t="shared" si="2"/>
        <v>6.9813170079773182E-2</v>
      </c>
      <c r="P9" s="15">
        <f t="shared" si="3"/>
        <v>180</v>
      </c>
      <c r="Q9" s="15"/>
    </row>
    <row r="10" spans="1:17" x14ac:dyDescent="0.25">
      <c r="A10" s="2" t="s">
        <v>167</v>
      </c>
      <c r="B10" s="3">
        <v>1E-4</v>
      </c>
      <c r="C10" s="76">
        <f>RADIANS(B10)</f>
        <v>1.7453292519943296E-6</v>
      </c>
      <c r="E10" s="97">
        <v>210</v>
      </c>
      <c r="F10" s="98">
        <v>0</v>
      </c>
      <c r="G10" s="98">
        <v>0</v>
      </c>
      <c r="H10" s="98">
        <v>210</v>
      </c>
      <c r="I10" s="9"/>
      <c r="K10" s="15">
        <f t="shared" si="0"/>
        <v>210</v>
      </c>
      <c r="L10" s="15">
        <f t="shared" si="4"/>
        <v>0</v>
      </c>
      <c r="M10" s="15">
        <f t="shared" si="1"/>
        <v>0</v>
      </c>
      <c r="N10" s="15">
        <f t="shared" si="5"/>
        <v>0</v>
      </c>
      <c r="O10" s="15">
        <f t="shared" si="2"/>
        <v>6.9813170079773182E-2</v>
      </c>
      <c r="P10" s="15">
        <f t="shared" si="3"/>
        <v>210</v>
      </c>
      <c r="Q10" s="15"/>
    </row>
    <row r="11" spans="1:17" x14ac:dyDescent="0.25">
      <c r="A11" s="2" t="s">
        <v>267</v>
      </c>
      <c r="B11" s="2">
        <v>0.30480000000000002</v>
      </c>
      <c r="C11" s="76"/>
      <c r="E11" s="97">
        <v>240</v>
      </c>
      <c r="F11" s="98">
        <v>0</v>
      </c>
      <c r="G11" s="98">
        <v>0</v>
      </c>
      <c r="H11" s="98">
        <v>240</v>
      </c>
      <c r="I11" s="9"/>
      <c r="K11" s="15">
        <f t="shared" si="0"/>
        <v>240</v>
      </c>
      <c r="L11" s="15">
        <f t="shared" si="4"/>
        <v>0</v>
      </c>
      <c r="M11" s="15">
        <f t="shared" si="1"/>
        <v>0</v>
      </c>
      <c r="N11" s="15">
        <f t="shared" si="5"/>
        <v>0</v>
      </c>
      <c r="O11" s="15">
        <f t="shared" si="2"/>
        <v>6.9813170079773182E-2</v>
      </c>
      <c r="P11" s="15">
        <f t="shared" si="3"/>
        <v>240</v>
      </c>
      <c r="Q11" s="15"/>
    </row>
    <row r="12" spans="1:17" x14ac:dyDescent="0.25">
      <c r="B12" s="8" t="s">
        <v>32</v>
      </c>
      <c r="C12" s="8" t="s">
        <v>1</v>
      </c>
      <c r="E12" s="97">
        <v>270</v>
      </c>
      <c r="F12" s="98">
        <v>0</v>
      </c>
      <c r="G12" s="98">
        <v>0</v>
      </c>
      <c r="H12" s="98">
        <v>270</v>
      </c>
      <c r="I12" s="9"/>
      <c r="K12" s="15">
        <f t="shared" si="0"/>
        <v>270</v>
      </c>
      <c r="L12" s="15">
        <f t="shared" si="4"/>
        <v>0</v>
      </c>
      <c r="M12" s="15">
        <f t="shared" si="1"/>
        <v>0</v>
      </c>
      <c r="N12" s="15">
        <f t="shared" si="5"/>
        <v>0</v>
      </c>
      <c r="O12" s="15">
        <f t="shared" si="2"/>
        <v>6.9813170079773182E-2</v>
      </c>
      <c r="P12" s="15">
        <f t="shared" si="3"/>
        <v>270</v>
      </c>
      <c r="Q12" s="15"/>
    </row>
    <row r="13" spans="1:17" x14ac:dyDescent="0.25">
      <c r="B13" s="11" t="s">
        <v>31</v>
      </c>
      <c r="C13" s="11" t="s">
        <v>264</v>
      </c>
      <c r="E13" s="97">
        <v>300</v>
      </c>
      <c r="F13" s="98">
        <v>0</v>
      </c>
      <c r="G13" s="98">
        <v>0</v>
      </c>
      <c r="H13" s="98">
        <v>300</v>
      </c>
      <c r="I13" s="9"/>
      <c r="K13" s="15">
        <f t="shared" si="0"/>
        <v>300</v>
      </c>
      <c r="L13" s="15">
        <f t="shared" si="4"/>
        <v>0</v>
      </c>
      <c r="M13" s="15">
        <f t="shared" si="1"/>
        <v>0</v>
      </c>
      <c r="N13" s="15">
        <f t="shared" si="5"/>
        <v>0</v>
      </c>
      <c r="O13" s="15">
        <f t="shared" si="2"/>
        <v>6.9813170079773182E-2</v>
      </c>
      <c r="P13" s="15">
        <f t="shared" si="3"/>
        <v>300</v>
      </c>
      <c r="Q13" s="15"/>
    </row>
    <row r="14" spans="1:17" x14ac:dyDescent="0.25">
      <c r="E14" s="97">
        <v>330</v>
      </c>
      <c r="F14" s="98">
        <v>0</v>
      </c>
      <c r="G14" s="98">
        <v>0</v>
      </c>
      <c r="H14" s="98">
        <v>330</v>
      </c>
      <c r="I14" s="9"/>
      <c r="K14" s="15">
        <f t="shared" si="0"/>
        <v>330</v>
      </c>
      <c r="L14" s="15">
        <f t="shared" si="4"/>
        <v>0</v>
      </c>
      <c r="M14" s="15">
        <f t="shared" si="1"/>
        <v>0</v>
      </c>
      <c r="N14" s="15">
        <f t="shared" si="5"/>
        <v>0</v>
      </c>
      <c r="O14" s="15">
        <f t="shared" si="2"/>
        <v>6.9813170079773182E-2</v>
      </c>
      <c r="P14" s="15">
        <f t="shared" si="3"/>
        <v>330</v>
      </c>
      <c r="Q14" s="15"/>
    </row>
    <row r="15" spans="1:17" x14ac:dyDescent="0.25">
      <c r="E15" s="97">
        <v>360</v>
      </c>
      <c r="F15" s="98">
        <v>0</v>
      </c>
      <c r="G15" s="98">
        <v>0</v>
      </c>
      <c r="H15" s="98">
        <v>360</v>
      </c>
      <c r="I15" s="9"/>
      <c r="K15" s="15">
        <f t="shared" si="0"/>
        <v>360</v>
      </c>
      <c r="L15" s="15">
        <f t="shared" si="4"/>
        <v>0</v>
      </c>
      <c r="M15" s="15">
        <f t="shared" si="1"/>
        <v>0</v>
      </c>
      <c r="N15" s="15">
        <f t="shared" si="5"/>
        <v>0</v>
      </c>
      <c r="O15" s="15">
        <f t="shared" si="2"/>
        <v>6.9813170079773182E-2</v>
      </c>
      <c r="P15" s="15">
        <f t="shared" si="3"/>
        <v>360</v>
      </c>
      <c r="Q15" s="15"/>
    </row>
    <row r="16" spans="1:17" x14ac:dyDescent="0.25">
      <c r="E16" s="97">
        <v>390</v>
      </c>
      <c r="F16" s="98">
        <v>0</v>
      </c>
      <c r="G16" s="98">
        <v>0</v>
      </c>
      <c r="H16" s="98">
        <v>390</v>
      </c>
      <c r="I16" s="9"/>
      <c r="K16" s="15">
        <f t="shared" si="0"/>
        <v>390</v>
      </c>
      <c r="L16" s="15">
        <f t="shared" si="4"/>
        <v>0</v>
      </c>
      <c r="M16" s="15">
        <f t="shared" si="1"/>
        <v>0</v>
      </c>
      <c r="N16" s="15">
        <f t="shared" si="5"/>
        <v>0</v>
      </c>
      <c r="O16" s="15">
        <f t="shared" si="2"/>
        <v>6.9813170079773182E-2</v>
      </c>
      <c r="P16" s="15">
        <f t="shared" si="3"/>
        <v>390</v>
      </c>
      <c r="Q16" s="15"/>
    </row>
    <row r="17" spans="5:17" x14ac:dyDescent="0.25">
      <c r="E17" s="97">
        <v>420</v>
      </c>
      <c r="F17" s="98">
        <v>0</v>
      </c>
      <c r="G17" s="98">
        <v>0</v>
      </c>
      <c r="H17" s="98">
        <v>420</v>
      </c>
      <c r="I17" s="9"/>
      <c r="K17" s="15">
        <f t="shared" si="0"/>
        <v>420</v>
      </c>
      <c r="L17" s="15">
        <f t="shared" si="4"/>
        <v>0</v>
      </c>
      <c r="M17" s="15">
        <f t="shared" si="1"/>
        <v>0</v>
      </c>
      <c r="N17" s="15">
        <f t="shared" si="5"/>
        <v>0</v>
      </c>
      <c r="O17" s="15">
        <f t="shared" si="2"/>
        <v>6.9813170079773182E-2</v>
      </c>
      <c r="P17" s="15">
        <f t="shared" si="3"/>
        <v>420</v>
      </c>
      <c r="Q17" s="15"/>
    </row>
    <row r="18" spans="5:17" x14ac:dyDescent="0.25">
      <c r="E18" s="97">
        <v>450</v>
      </c>
      <c r="F18" s="98">
        <v>0</v>
      </c>
      <c r="G18" s="98">
        <v>0</v>
      </c>
      <c r="H18" s="98">
        <v>450</v>
      </c>
      <c r="I18" s="9"/>
      <c r="K18" s="15">
        <f t="shared" si="0"/>
        <v>450</v>
      </c>
      <c r="L18" s="15">
        <f t="shared" si="4"/>
        <v>0</v>
      </c>
      <c r="M18" s="15">
        <f t="shared" si="1"/>
        <v>0</v>
      </c>
      <c r="N18" s="15">
        <f t="shared" si="5"/>
        <v>0</v>
      </c>
      <c r="O18" s="15">
        <f t="shared" si="2"/>
        <v>6.9813170079773182E-2</v>
      </c>
      <c r="P18" s="15">
        <f t="shared" si="3"/>
        <v>450</v>
      </c>
      <c r="Q18" s="15"/>
    </row>
    <row r="19" spans="5:17" x14ac:dyDescent="0.25">
      <c r="E19" s="97">
        <v>480</v>
      </c>
      <c r="F19" s="98">
        <v>0</v>
      </c>
      <c r="G19" s="98">
        <v>0</v>
      </c>
      <c r="H19" s="98">
        <v>480</v>
      </c>
      <c r="I19" s="9"/>
      <c r="K19" s="15">
        <f t="shared" si="0"/>
        <v>480</v>
      </c>
      <c r="L19" s="15">
        <f t="shared" si="4"/>
        <v>0</v>
      </c>
      <c r="M19" s="15">
        <f t="shared" si="1"/>
        <v>0</v>
      </c>
      <c r="N19" s="15">
        <f t="shared" si="5"/>
        <v>0</v>
      </c>
      <c r="O19" s="15">
        <f t="shared" si="2"/>
        <v>6.9813170079773182E-2</v>
      </c>
      <c r="P19" s="15">
        <f t="shared" si="3"/>
        <v>480</v>
      </c>
      <c r="Q19" s="15"/>
    </row>
    <row r="20" spans="5:17" x14ac:dyDescent="0.25">
      <c r="E20" s="97">
        <v>510</v>
      </c>
      <c r="F20" s="98">
        <v>0</v>
      </c>
      <c r="G20" s="98">
        <v>0</v>
      </c>
      <c r="H20" s="98">
        <v>510</v>
      </c>
      <c r="I20" s="9"/>
      <c r="K20" s="15">
        <f t="shared" si="0"/>
        <v>510</v>
      </c>
      <c r="L20" s="15">
        <f t="shared" si="4"/>
        <v>0</v>
      </c>
      <c r="M20" s="15">
        <f t="shared" si="1"/>
        <v>0</v>
      </c>
      <c r="N20" s="15">
        <f t="shared" si="5"/>
        <v>0</v>
      </c>
      <c r="O20" s="15">
        <f t="shared" si="2"/>
        <v>6.9813170079773182E-2</v>
      </c>
      <c r="P20" s="15">
        <f t="shared" si="3"/>
        <v>510</v>
      </c>
      <c r="Q20" s="15"/>
    </row>
    <row r="21" spans="5:17" x14ac:dyDescent="0.25">
      <c r="E21" s="97">
        <v>540</v>
      </c>
      <c r="F21" s="98">
        <v>0</v>
      </c>
      <c r="G21" s="98">
        <v>0</v>
      </c>
      <c r="H21" s="98">
        <v>540</v>
      </c>
      <c r="I21" s="9"/>
      <c r="K21" s="15">
        <f t="shared" si="0"/>
        <v>540</v>
      </c>
      <c r="L21" s="15">
        <f t="shared" si="4"/>
        <v>0</v>
      </c>
      <c r="M21" s="15">
        <f t="shared" si="1"/>
        <v>0</v>
      </c>
      <c r="N21" s="15">
        <f t="shared" si="5"/>
        <v>0</v>
      </c>
      <c r="O21" s="15">
        <f t="shared" si="2"/>
        <v>6.9813170079773182E-2</v>
      </c>
      <c r="P21" s="15">
        <f t="shared" si="3"/>
        <v>540</v>
      </c>
      <c r="Q21" s="15"/>
    </row>
    <row r="22" spans="5:17" x14ac:dyDescent="0.25">
      <c r="E22" s="97">
        <v>570</v>
      </c>
      <c r="F22" s="98">
        <v>0</v>
      </c>
      <c r="G22" s="98">
        <v>0</v>
      </c>
      <c r="H22" s="98">
        <v>570</v>
      </c>
      <c r="I22" s="9"/>
      <c r="K22" s="15">
        <f t="shared" si="0"/>
        <v>570</v>
      </c>
      <c r="L22" s="15">
        <f t="shared" si="4"/>
        <v>0</v>
      </c>
      <c r="M22" s="15">
        <f t="shared" si="1"/>
        <v>0</v>
      </c>
      <c r="N22" s="15">
        <f t="shared" si="5"/>
        <v>0</v>
      </c>
      <c r="O22" s="15">
        <f t="shared" si="2"/>
        <v>6.9813170079773182E-2</v>
      </c>
      <c r="P22" s="15">
        <f t="shared" si="3"/>
        <v>570</v>
      </c>
      <c r="Q22" s="15"/>
    </row>
    <row r="23" spans="5:17" x14ac:dyDescent="0.25">
      <c r="E23" s="97">
        <v>600</v>
      </c>
      <c r="F23" s="98">
        <v>0</v>
      </c>
      <c r="G23" s="98">
        <v>0</v>
      </c>
      <c r="H23" s="98">
        <v>600</v>
      </c>
      <c r="I23" s="9"/>
      <c r="K23" s="15">
        <f t="shared" si="0"/>
        <v>600</v>
      </c>
      <c r="L23" s="15">
        <f t="shared" si="4"/>
        <v>0</v>
      </c>
      <c r="M23" s="15">
        <f t="shared" si="1"/>
        <v>0</v>
      </c>
      <c r="N23" s="15">
        <f t="shared" si="5"/>
        <v>0</v>
      </c>
      <c r="O23" s="15">
        <f t="shared" si="2"/>
        <v>6.9813170079773182E-2</v>
      </c>
      <c r="P23" s="15">
        <f t="shared" si="3"/>
        <v>600</v>
      </c>
      <c r="Q23" s="15"/>
    </row>
    <row r="24" spans="5:17" x14ac:dyDescent="0.25">
      <c r="E24" s="97">
        <v>630</v>
      </c>
      <c r="F24" s="98">
        <v>0</v>
      </c>
      <c r="G24" s="98">
        <v>0</v>
      </c>
      <c r="H24" s="98">
        <v>630</v>
      </c>
      <c r="I24" s="9"/>
      <c r="K24" s="15">
        <f t="shared" si="0"/>
        <v>630</v>
      </c>
      <c r="L24" s="15">
        <f t="shared" si="4"/>
        <v>0</v>
      </c>
      <c r="M24" s="15">
        <f t="shared" si="1"/>
        <v>0</v>
      </c>
      <c r="N24" s="15">
        <f t="shared" si="5"/>
        <v>0</v>
      </c>
      <c r="O24" s="15">
        <f t="shared" si="2"/>
        <v>6.9813170079773182E-2</v>
      </c>
      <c r="P24" s="15">
        <f t="shared" si="3"/>
        <v>630</v>
      </c>
      <c r="Q24" s="15"/>
    </row>
    <row r="25" spans="5:17" x14ac:dyDescent="0.25">
      <c r="E25" s="97">
        <v>660</v>
      </c>
      <c r="F25" s="98">
        <v>0</v>
      </c>
      <c r="G25" s="98">
        <v>0</v>
      </c>
      <c r="H25" s="98">
        <v>660</v>
      </c>
      <c r="I25" s="9"/>
      <c r="K25" s="15">
        <f t="shared" si="0"/>
        <v>660</v>
      </c>
      <c r="L25" s="15">
        <f t="shared" si="4"/>
        <v>0</v>
      </c>
      <c r="M25" s="15">
        <f t="shared" si="1"/>
        <v>0</v>
      </c>
      <c r="N25" s="15">
        <f t="shared" si="5"/>
        <v>0</v>
      </c>
      <c r="O25" s="15">
        <f t="shared" si="2"/>
        <v>6.9813170079773182E-2</v>
      </c>
      <c r="P25" s="15">
        <f t="shared" si="3"/>
        <v>660</v>
      </c>
      <c r="Q25" s="15"/>
    </row>
    <row r="26" spans="5:17" x14ac:dyDescent="0.25">
      <c r="E26" s="97">
        <v>690</v>
      </c>
      <c r="F26" s="98">
        <v>0</v>
      </c>
      <c r="G26" s="98">
        <v>0</v>
      </c>
      <c r="H26" s="98">
        <v>690</v>
      </c>
      <c r="I26" s="9"/>
      <c r="K26" s="15">
        <f t="shared" si="0"/>
        <v>690</v>
      </c>
      <c r="L26" s="15">
        <f t="shared" si="4"/>
        <v>0</v>
      </c>
      <c r="M26" s="15">
        <f t="shared" si="1"/>
        <v>0</v>
      </c>
      <c r="N26" s="15">
        <f t="shared" si="5"/>
        <v>0</v>
      </c>
      <c r="O26" s="15">
        <f t="shared" si="2"/>
        <v>6.9813170079773182E-2</v>
      </c>
      <c r="P26" s="15">
        <f t="shared" si="3"/>
        <v>690</v>
      </c>
      <c r="Q26" s="15"/>
    </row>
    <row r="27" spans="5:17" x14ac:dyDescent="0.25">
      <c r="E27" s="97">
        <v>720</v>
      </c>
      <c r="F27" s="98">
        <v>0</v>
      </c>
      <c r="G27" s="98">
        <v>0</v>
      </c>
      <c r="H27" s="98">
        <v>720</v>
      </c>
      <c r="I27" s="9"/>
      <c r="K27" s="15">
        <f t="shared" si="0"/>
        <v>720</v>
      </c>
      <c r="L27" s="15">
        <f t="shared" si="4"/>
        <v>0</v>
      </c>
      <c r="M27" s="15">
        <f t="shared" si="1"/>
        <v>0</v>
      </c>
      <c r="N27" s="15">
        <f t="shared" si="5"/>
        <v>0</v>
      </c>
      <c r="O27" s="15">
        <f t="shared" si="2"/>
        <v>6.9813170079773182E-2</v>
      </c>
      <c r="P27" s="15">
        <f t="shared" si="3"/>
        <v>720</v>
      </c>
      <c r="Q27" s="15"/>
    </row>
    <row r="28" spans="5:17" x14ac:dyDescent="0.25">
      <c r="E28" s="97">
        <v>750</v>
      </c>
      <c r="F28" s="98">
        <v>0</v>
      </c>
      <c r="G28" s="98">
        <v>0</v>
      </c>
      <c r="H28" s="98">
        <v>750</v>
      </c>
      <c r="I28" s="9"/>
      <c r="K28" s="15">
        <f t="shared" si="0"/>
        <v>750</v>
      </c>
      <c r="L28" s="15">
        <f t="shared" si="4"/>
        <v>0</v>
      </c>
      <c r="M28" s="15">
        <f t="shared" si="1"/>
        <v>0</v>
      </c>
      <c r="N28" s="15">
        <f t="shared" si="5"/>
        <v>0</v>
      </c>
      <c r="O28" s="15">
        <f t="shared" si="2"/>
        <v>6.9813170079773182E-2</v>
      </c>
      <c r="P28" s="15">
        <f t="shared" si="3"/>
        <v>750</v>
      </c>
      <c r="Q28" s="15"/>
    </row>
    <row r="29" spans="5:17" x14ac:dyDescent="0.25">
      <c r="E29" s="97">
        <v>780</v>
      </c>
      <c r="F29" s="98">
        <v>0</v>
      </c>
      <c r="G29" s="98">
        <v>0</v>
      </c>
      <c r="H29" s="98">
        <v>780</v>
      </c>
      <c r="I29" s="9"/>
      <c r="K29" s="15">
        <f t="shared" si="0"/>
        <v>780</v>
      </c>
      <c r="L29" s="15">
        <f t="shared" si="4"/>
        <v>0</v>
      </c>
      <c r="M29" s="15">
        <f t="shared" si="1"/>
        <v>0</v>
      </c>
      <c r="N29" s="15">
        <f t="shared" si="5"/>
        <v>0</v>
      </c>
      <c r="O29" s="15">
        <f t="shared" si="2"/>
        <v>6.9813170079773182E-2</v>
      </c>
      <c r="P29" s="15">
        <f t="shared" si="3"/>
        <v>780</v>
      </c>
      <c r="Q29" s="15"/>
    </row>
    <row r="30" spans="5:17" x14ac:dyDescent="0.25">
      <c r="E30" s="97">
        <v>810</v>
      </c>
      <c r="F30" s="98">
        <v>0</v>
      </c>
      <c r="G30" s="98">
        <v>0</v>
      </c>
      <c r="H30" s="98">
        <v>810</v>
      </c>
      <c r="I30" s="9"/>
      <c r="K30" s="15">
        <f t="shared" si="0"/>
        <v>810</v>
      </c>
      <c r="L30" s="15">
        <f t="shared" si="4"/>
        <v>0</v>
      </c>
      <c r="M30" s="15">
        <f t="shared" si="1"/>
        <v>0</v>
      </c>
      <c r="N30" s="15">
        <f t="shared" si="5"/>
        <v>0</v>
      </c>
      <c r="O30" s="15">
        <f t="shared" si="2"/>
        <v>6.9813170079773182E-2</v>
      </c>
      <c r="P30" s="15">
        <f t="shared" si="3"/>
        <v>810</v>
      </c>
      <c r="Q30" s="15"/>
    </row>
    <row r="31" spans="5:17" x14ac:dyDescent="0.25">
      <c r="E31" s="97">
        <v>840</v>
      </c>
      <c r="F31" s="98">
        <v>0</v>
      </c>
      <c r="G31" s="98">
        <v>0</v>
      </c>
      <c r="H31" s="98">
        <v>840</v>
      </c>
      <c r="I31" s="9"/>
      <c r="K31" s="15">
        <f t="shared" si="0"/>
        <v>840</v>
      </c>
      <c r="L31" s="15">
        <f t="shared" si="4"/>
        <v>0</v>
      </c>
      <c r="M31" s="15">
        <f t="shared" si="1"/>
        <v>0</v>
      </c>
      <c r="N31" s="15">
        <f t="shared" si="5"/>
        <v>0</v>
      </c>
      <c r="O31" s="15">
        <f t="shared" si="2"/>
        <v>6.9813170079773182E-2</v>
      </c>
      <c r="P31" s="15">
        <f t="shared" si="3"/>
        <v>840</v>
      </c>
      <c r="Q31" s="15"/>
    </row>
    <row r="32" spans="5:17" x14ac:dyDescent="0.25">
      <c r="E32" s="97">
        <v>870</v>
      </c>
      <c r="F32" s="98">
        <v>0</v>
      </c>
      <c r="G32" s="98">
        <v>0</v>
      </c>
      <c r="H32" s="98">
        <v>870</v>
      </c>
      <c r="I32" s="9"/>
      <c r="K32" s="15">
        <f t="shared" si="0"/>
        <v>870</v>
      </c>
      <c r="L32" s="15">
        <f t="shared" si="4"/>
        <v>0</v>
      </c>
      <c r="M32" s="15">
        <f t="shared" si="1"/>
        <v>0</v>
      </c>
      <c r="N32" s="15">
        <f t="shared" si="5"/>
        <v>0</v>
      </c>
      <c r="O32" s="15">
        <f t="shared" si="2"/>
        <v>6.9813170079773182E-2</v>
      </c>
      <c r="P32" s="15">
        <f t="shared" si="3"/>
        <v>870</v>
      </c>
      <c r="Q32" s="15"/>
    </row>
    <row r="33" spans="5:17" x14ac:dyDescent="0.25">
      <c r="E33" s="97">
        <v>900</v>
      </c>
      <c r="F33" s="98">
        <v>0</v>
      </c>
      <c r="G33" s="98">
        <v>0</v>
      </c>
      <c r="H33" s="98">
        <v>900</v>
      </c>
      <c r="I33" s="9"/>
      <c r="K33" s="15">
        <f t="shared" si="0"/>
        <v>900</v>
      </c>
      <c r="L33" s="15">
        <f t="shared" si="4"/>
        <v>0</v>
      </c>
      <c r="M33" s="15">
        <f t="shared" si="1"/>
        <v>0</v>
      </c>
      <c r="N33" s="15">
        <f t="shared" si="5"/>
        <v>0</v>
      </c>
      <c r="O33" s="15">
        <f t="shared" si="2"/>
        <v>6.9813170079773182E-2</v>
      </c>
      <c r="P33" s="15">
        <f t="shared" si="3"/>
        <v>900</v>
      </c>
      <c r="Q33" s="15"/>
    </row>
    <row r="34" spans="5:17" x14ac:dyDescent="0.25">
      <c r="E34" s="97">
        <v>930</v>
      </c>
      <c r="F34" s="98">
        <v>0</v>
      </c>
      <c r="G34" s="98">
        <v>0</v>
      </c>
      <c r="H34" s="98">
        <v>930</v>
      </c>
      <c r="I34" s="9"/>
      <c r="K34" s="15">
        <f t="shared" si="0"/>
        <v>930</v>
      </c>
      <c r="L34" s="15">
        <f t="shared" si="4"/>
        <v>0</v>
      </c>
      <c r="M34" s="15">
        <f t="shared" si="1"/>
        <v>0</v>
      </c>
      <c r="N34" s="15">
        <f t="shared" si="5"/>
        <v>0</v>
      </c>
      <c r="O34" s="15">
        <f t="shared" si="2"/>
        <v>6.9813170079773182E-2</v>
      </c>
      <c r="P34" s="15">
        <f t="shared" si="3"/>
        <v>930</v>
      </c>
      <c r="Q34" s="15"/>
    </row>
    <row r="35" spans="5:17" x14ac:dyDescent="0.25">
      <c r="E35" s="97">
        <v>960</v>
      </c>
      <c r="F35" s="98">
        <v>0</v>
      </c>
      <c r="G35" s="98">
        <v>0</v>
      </c>
      <c r="H35" s="98">
        <v>960</v>
      </c>
      <c r="I35" s="9"/>
      <c r="K35" s="15">
        <f t="shared" ref="K35:K66" si="6">IF($B$9=$C$12,E35,E35*0.3048)</f>
        <v>960</v>
      </c>
      <c r="L35" s="15">
        <f t="shared" si="4"/>
        <v>0</v>
      </c>
      <c r="M35" s="15">
        <f t="shared" ref="M35:M66" si="7">IF($B$8=$B$12,RADIANS(G35),RADIANS(G35+$B$7))</f>
        <v>0</v>
      </c>
      <c r="N35" s="15">
        <f t="shared" si="5"/>
        <v>0</v>
      </c>
      <c r="O35" s="15">
        <f t="shared" si="2"/>
        <v>6.9813170079773182E-2</v>
      </c>
      <c r="P35" s="15">
        <f t="shared" ref="P35:P66" si="8">IF($B$9=$C$12,H35,H35*$B$11)</f>
        <v>960</v>
      </c>
      <c r="Q35" s="15"/>
    </row>
    <row r="36" spans="5:17" x14ac:dyDescent="0.25">
      <c r="E36" s="97">
        <v>990</v>
      </c>
      <c r="F36" s="98">
        <v>0</v>
      </c>
      <c r="G36" s="98">
        <v>0</v>
      </c>
      <c r="H36" s="98">
        <v>990</v>
      </c>
      <c r="I36" s="9"/>
      <c r="K36" s="15">
        <f t="shared" si="6"/>
        <v>990</v>
      </c>
      <c r="L36" s="15">
        <f t="shared" si="4"/>
        <v>0</v>
      </c>
      <c r="M36" s="15">
        <f t="shared" si="7"/>
        <v>0</v>
      </c>
      <c r="N36" s="15">
        <f t="shared" si="5"/>
        <v>0</v>
      </c>
      <c r="O36" s="15">
        <f t="shared" si="2"/>
        <v>6.9813170079773182E-2</v>
      </c>
      <c r="P36" s="15">
        <f t="shared" si="8"/>
        <v>990</v>
      </c>
      <c r="Q36" s="15"/>
    </row>
    <row r="37" spans="5:17" x14ac:dyDescent="0.25">
      <c r="E37" s="97">
        <v>1020</v>
      </c>
      <c r="F37" s="98">
        <v>0</v>
      </c>
      <c r="G37" s="98">
        <v>0</v>
      </c>
      <c r="H37" s="98">
        <v>1020</v>
      </c>
      <c r="I37" s="9"/>
      <c r="K37" s="15">
        <f t="shared" si="6"/>
        <v>1020</v>
      </c>
      <c r="L37" s="15">
        <f t="shared" si="4"/>
        <v>0</v>
      </c>
      <c r="M37" s="15">
        <f t="shared" si="7"/>
        <v>0</v>
      </c>
      <c r="N37" s="15">
        <f t="shared" si="5"/>
        <v>0</v>
      </c>
      <c r="O37" s="15">
        <f t="shared" si="2"/>
        <v>6.9813170079773182E-2</v>
      </c>
      <c r="P37" s="15">
        <f t="shared" si="8"/>
        <v>1020</v>
      </c>
      <c r="Q37" s="15"/>
    </row>
    <row r="38" spans="5:17" x14ac:dyDescent="0.25">
      <c r="E38" s="97">
        <v>1050</v>
      </c>
      <c r="F38" s="98">
        <v>0</v>
      </c>
      <c r="G38" s="98">
        <v>0</v>
      </c>
      <c r="H38" s="98">
        <v>1050</v>
      </c>
      <c r="I38" s="9"/>
      <c r="K38" s="15">
        <f t="shared" si="6"/>
        <v>1050</v>
      </c>
      <c r="L38" s="15">
        <f t="shared" si="4"/>
        <v>0</v>
      </c>
      <c r="M38" s="15">
        <f t="shared" si="7"/>
        <v>0</v>
      </c>
      <c r="N38" s="15">
        <f t="shared" si="5"/>
        <v>0</v>
      </c>
      <c r="O38" s="15">
        <f t="shared" si="2"/>
        <v>6.9813170079773182E-2</v>
      </c>
      <c r="P38" s="15">
        <f t="shared" si="8"/>
        <v>1050</v>
      </c>
      <c r="Q38" s="15"/>
    </row>
    <row r="39" spans="5:17" x14ac:dyDescent="0.25">
      <c r="E39" s="97">
        <v>1080</v>
      </c>
      <c r="F39" s="98">
        <v>0</v>
      </c>
      <c r="G39" s="98">
        <v>0</v>
      </c>
      <c r="H39" s="98">
        <v>1080</v>
      </c>
      <c r="I39" s="9"/>
      <c r="K39" s="15">
        <f t="shared" si="6"/>
        <v>1080</v>
      </c>
      <c r="L39" s="15">
        <f t="shared" si="4"/>
        <v>0</v>
      </c>
      <c r="M39" s="15">
        <f t="shared" si="7"/>
        <v>0</v>
      </c>
      <c r="N39" s="15">
        <f t="shared" si="5"/>
        <v>0</v>
      </c>
      <c r="O39" s="15">
        <f t="shared" si="2"/>
        <v>6.9813170079773182E-2</v>
      </c>
      <c r="P39" s="15">
        <f t="shared" si="8"/>
        <v>1080</v>
      </c>
      <c r="Q39" s="15"/>
    </row>
    <row r="40" spans="5:17" x14ac:dyDescent="0.25">
      <c r="E40" s="97">
        <v>1110</v>
      </c>
      <c r="F40" s="98">
        <v>0</v>
      </c>
      <c r="G40" s="98">
        <v>0</v>
      </c>
      <c r="H40" s="98">
        <v>1110</v>
      </c>
      <c r="I40" s="9"/>
      <c r="K40" s="15">
        <f t="shared" si="6"/>
        <v>1110</v>
      </c>
      <c r="L40" s="15">
        <f t="shared" si="4"/>
        <v>0</v>
      </c>
      <c r="M40" s="15">
        <f t="shared" si="7"/>
        <v>0</v>
      </c>
      <c r="N40" s="15">
        <f t="shared" si="5"/>
        <v>0</v>
      </c>
      <c r="O40" s="15">
        <f t="shared" si="2"/>
        <v>6.9813170079773182E-2</v>
      </c>
      <c r="P40" s="15">
        <f t="shared" si="8"/>
        <v>1110</v>
      </c>
      <c r="Q40" s="15"/>
    </row>
    <row r="41" spans="5:17" x14ac:dyDescent="0.25">
      <c r="E41" s="97">
        <v>1140</v>
      </c>
      <c r="F41" s="98">
        <v>0</v>
      </c>
      <c r="G41" s="98">
        <v>0</v>
      </c>
      <c r="H41" s="98">
        <v>1140</v>
      </c>
      <c r="I41" s="9"/>
      <c r="K41" s="15">
        <f t="shared" si="6"/>
        <v>1140</v>
      </c>
      <c r="L41" s="15">
        <f t="shared" si="4"/>
        <v>0</v>
      </c>
      <c r="M41" s="15">
        <f t="shared" si="7"/>
        <v>0</v>
      </c>
      <c r="N41" s="15">
        <f t="shared" si="5"/>
        <v>0</v>
      </c>
      <c r="O41" s="15">
        <f t="shared" si="2"/>
        <v>6.9813170079773182E-2</v>
      </c>
      <c r="P41" s="15">
        <f t="shared" si="8"/>
        <v>1140</v>
      </c>
      <c r="Q41" s="15"/>
    </row>
    <row r="42" spans="5:17" x14ac:dyDescent="0.25">
      <c r="E42" s="97">
        <v>1170</v>
      </c>
      <c r="F42" s="98">
        <v>0</v>
      </c>
      <c r="G42" s="98">
        <v>0</v>
      </c>
      <c r="H42" s="98">
        <v>1170</v>
      </c>
      <c r="I42" s="9"/>
      <c r="K42" s="15">
        <f t="shared" si="6"/>
        <v>1170</v>
      </c>
      <c r="L42" s="15">
        <f t="shared" si="4"/>
        <v>0</v>
      </c>
      <c r="M42" s="15">
        <f t="shared" si="7"/>
        <v>0</v>
      </c>
      <c r="N42" s="15">
        <f t="shared" si="5"/>
        <v>0</v>
      </c>
      <c r="O42" s="15">
        <f t="shared" si="2"/>
        <v>6.9813170079773182E-2</v>
      </c>
      <c r="P42" s="15">
        <f t="shared" si="8"/>
        <v>1170</v>
      </c>
      <c r="Q42" s="15"/>
    </row>
    <row r="43" spans="5:17" x14ac:dyDescent="0.25">
      <c r="E43" s="97">
        <v>1200</v>
      </c>
      <c r="F43" s="98">
        <v>0</v>
      </c>
      <c r="G43" s="98">
        <v>0</v>
      </c>
      <c r="H43" s="98">
        <v>1200</v>
      </c>
      <c r="I43" s="9"/>
      <c r="K43" s="15">
        <f t="shared" si="6"/>
        <v>1200</v>
      </c>
      <c r="L43" s="15">
        <f t="shared" si="4"/>
        <v>0</v>
      </c>
      <c r="M43" s="15">
        <f t="shared" si="7"/>
        <v>0</v>
      </c>
      <c r="N43" s="15">
        <f t="shared" si="5"/>
        <v>0</v>
      </c>
      <c r="O43" s="15">
        <f t="shared" si="2"/>
        <v>6.9813170079773182E-2</v>
      </c>
      <c r="P43" s="15">
        <f t="shared" si="8"/>
        <v>1200</v>
      </c>
      <c r="Q43" s="15"/>
    </row>
    <row r="44" spans="5:17" x14ac:dyDescent="0.25">
      <c r="E44" s="97">
        <v>1230</v>
      </c>
      <c r="F44" s="98">
        <v>2</v>
      </c>
      <c r="G44" s="98">
        <v>75</v>
      </c>
      <c r="H44" s="98">
        <v>1229.99</v>
      </c>
      <c r="I44" s="9"/>
      <c r="K44" s="15">
        <f t="shared" si="6"/>
        <v>1230</v>
      </c>
      <c r="L44" s="15">
        <f t="shared" si="4"/>
        <v>3.4906585039886591E-2</v>
      </c>
      <c r="M44" s="15">
        <f t="shared" si="7"/>
        <v>1.3089969389957472</v>
      </c>
      <c r="N44" s="15">
        <f t="shared" si="5"/>
        <v>1.3089969389957472</v>
      </c>
      <c r="O44" s="15">
        <f t="shared" si="2"/>
        <v>1.3788101090755205</v>
      </c>
      <c r="P44" s="15">
        <f t="shared" si="8"/>
        <v>1229.99</v>
      </c>
      <c r="Q44" s="15"/>
    </row>
    <row r="45" spans="5:17" x14ac:dyDescent="0.25">
      <c r="E45" s="97">
        <v>1260</v>
      </c>
      <c r="F45" s="98">
        <v>4</v>
      </c>
      <c r="G45" s="98">
        <v>75</v>
      </c>
      <c r="H45" s="98">
        <v>1259.95</v>
      </c>
      <c r="I45" s="9"/>
      <c r="K45" s="15">
        <f t="shared" si="6"/>
        <v>1260</v>
      </c>
      <c r="L45" s="15">
        <f t="shared" si="4"/>
        <v>6.9813170079773182E-2</v>
      </c>
      <c r="M45" s="15">
        <f t="shared" si="7"/>
        <v>1.3089969389957472</v>
      </c>
      <c r="N45" s="15">
        <f t="shared" si="5"/>
        <v>1.3089969389957472</v>
      </c>
      <c r="O45" s="15">
        <f t="shared" si="2"/>
        <v>1.3788101090755205</v>
      </c>
      <c r="P45" s="15">
        <f t="shared" si="8"/>
        <v>1259.95</v>
      </c>
      <c r="Q45" s="15"/>
    </row>
    <row r="46" spans="5:17" x14ac:dyDescent="0.25">
      <c r="E46" s="97">
        <v>1290</v>
      </c>
      <c r="F46" s="98">
        <v>6</v>
      </c>
      <c r="G46" s="98">
        <v>75</v>
      </c>
      <c r="H46" s="98">
        <v>1289.8399999999999</v>
      </c>
      <c r="I46" s="9"/>
      <c r="K46" s="15">
        <f t="shared" si="6"/>
        <v>1290</v>
      </c>
      <c r="L46" s="15">
        <f t="shared" si="4"/>
        <v>0.10471975511965978</v>
      </c>
      <c r="M46" s="15">
        <f t="shared" si="7"/>
        <v>1.3089969389957472</v>
      </c>
      <c r="N46" s="15">
        <f t="shared" si="5"/>
        <v>1.3089969389957472</v>
      </c>
      <c r="O46" s="15">
        <f t="shared" si="2"/>
        <v>1.3788101090755205</v>
      </c>
      <c r="P46" s="15">
        <f t="shared" si="8"/>
        <v>1289.8399999999999</v>
      </c>
      <c r="Q46" s="15"/>
    </row>
    <row r="47" spans="5:17" x14ac:dyDescent="0.25">
      <c r="E47" s="97">
        <v>1320</v>
      </c>
      <c r="F47" s="98">
        <v>8</v>
      </c>
      <c r="G47" s="98">
        <v>75</v>
      </c>
      <c r="H47" s="98">
        <v>1319.61</v>
      </c>
      <c r="I47" s="9"/>
      <c r="K47" s="15">
        <f t="shared" si="6"/>
        <v>1320</v>
      </c>
      <c r="L47" s="15">
        <f t="shared" si="4"/>
        <v>0.13962634015954636</v>
      </c>
      <c r="M47" s="15">
        <f t="shared" si="7"/>
        <v>1.3089969389957472</v>
      </c>
      <c r="N47" s="15">
        <f t="shared" si="5"/>
        <v>1.3089969389957472</v>
      </c>
      <c r="O47" s="15">
        <f t="shared" si="2"/>
        <v>1.3788101090755205</v>
      </c>
      <c r="P47" s="15">
        <f t="shared" si="8"/>
        <v>1319.61</v>
      </c>
      <c r="Q47" s="15"/>
    </row>
    <row r="48" spans="5:17" x14ac:dyDescent="0.25">
      <c r="E48" s="97">
        <v>1350</v>
      </c>
      <c r="F48" s="98">
        <v>10</v>
      </c>
      <c r="G48" s="98">
        <v>75</v>
      </c>
      <c r="H48" s="98">
        <v>1349.24</v>
      </c>
      <c r="I48" s="9"/>
      <c r="K48" s="15">
        <f t="shared" si="6"/>
        <v>1350</v>
      </c>
      <c r="L48" s="15">
        <f t="shared" si="4"/>
        <v>0.17453292519943295</v>
      </c>
      <c r="M48" s="15">
        <f t="shared" si="7"/>
        <v>1.3089969389957472</v>
      </c>
      <c r="N48" s="15">
        <f t="shared" si="5"/>
        <v>1.3089969389957472</v>
      </c>
      <c r="O48" s="15">
        <f t="shared" si="2"/>
        <v>1.3788101090755205</v>
      </c>
      <c r="P48" s="15">
        <f t="shared" si="8"/>
        <v>1349.24</v>
      </c>
      <c r="Q48" s="15"/>
    </row>
    <row r="49" spans="5:17" x14ac:dyDescent="0.25">
      <c r="E49" s="97">
        <v>1380</v>
      </c>
      <c r="F49" s="98">
        <v>12</v>
      </c>
      <c r="G49" s="98">
        <v>75</v>
      </c>
      <c r="H49" s="98">
        <v>1378.69</v>
      </c>
      <c r="I49" s="9"/>
      <c r="K49" s="15">
        <f t="shared" si="6"/>
        <v>1380</v>
      </c>
      <c r="L49" s="15">
        <f t="shared" si="4"/>
        <v>0.20943951023931956</v>
      </c>
      <c r="M49" s="15">
        <f t="shared" si="7"/>
        <v>1.3089969389957472</v>
      </c>
      <c r="N49" s="15">
        <f t="shared" si="5"/>
        <v>1.3089969389957472</v>
      </c>
      <c r="O49" s="15">
        <f t="shared" si="2"/>
        <v>1.3788101090755205</v>
      </c>
      <c r="P49" s="15">
        <f t="shared" si="8"/>
        <v>1378.69</v>
      </c>
      <c r="Q49" s="15"/>
    </row>
    <row r="50" spans="5:17" x14ac:dyDescent="0.25">
      <c r="E50" s="97">
        <v>1410</v>
      </c>
      <c r="F50" s="98">
        <v>14</v>
      </c>
      <c r="G50" s="98">
        <v>75</v>
      </c>
      <c r="H50" s="98">
        <v>1407.92</v>
      </c>
      <c r="I50" s="9"/>
      <c r="K50" s="15">
        <f t="shared" si="6"/>
        <v>1410</v>
      </c>
      <c r="L50" s="15">
        <f t="shared" si="4"/>
        <v>0.24434609527920614</v>
      </c>
      <c r="M50" s="15">
        <f t="shared" si="7"/>
        <v>1.3089969389957472</v>
      </c>
      <c r="N50" s="15">
        <f t="shared" si="5"/>
        <v>1.3089969389957472</v>
      </c>
      <c r="O50" s="15">
        <f t="shared" si="2"/>
        <v>1.3788101090755205</v>
      </c>
      <c r="P50" s="15">
        <f t="shared" si="8"/>
        <v>1407.92</v>
      </c>
      <c r="Q50" s="15"/>
    </row>
    <row r="51" spans="5:17" x14ac:dyDescent="0.25">
      <c r="E51" s="97">
        <v>1440</v>
      </c>
      <c r="F51" s="98">
        <v>16</v>
      </c>
      <c r="G51" s="98">
        <v>75</v>
      </c>
      <c r="H51" s="98">
        <v>1436.89</v>
      </c>
      <c r="I51" s="9"/>
      <c r="K51" s="15">
        <f t="shared" si="6"/>
        <v>1440</v>
      </c>
      <c r="L51" s="15">
        <f t="shared" si="4"/>
        <v>0.27925268031909273</v>
      </c>
      <c r="M51" s="15">
        <f t="shared" si="7"/>
        <v>1.3089969389957472</v>
      </c>
      <c r="N51" s="15">
        <f t="shared" si="5"/>
        <v>1.3089969389957472</v>
      </c>
      <c r="O51" s="15">
        <f t="shared" si="2"/>
        <v>1.3788101090755205</v>
      </c>
      <c r="P51" s="15">
        <f t="shared" si="8"/>
        <v>1436.89</v>
      </c>
      <c r="Q51" s="15"/>
    </row>
    <row r="52" spans="5:17" x14ac:dyDescent="0.25">
      <c r="E52" s="97">
        <v>1470</v>
      </c>
      <c r="F52" s="98">
        <v>18</v>
      </c>
      <c r="G52" s="98">
        <v>75</v>
      </c>
      <c r="H52" s="98">
        <v>1465.58</v>
      </c>
      <c r="I52" s="9"/>
      <c r="K52" s="15">
        <f t="shared" si="6"/>
        <v>1470</v>
      </c>
      <c r="L52" s="15">
        <f t="shared" si="4"/>
        <v>0.31415926535897931</v>
      </c>
      <c r="M52" s="15">
        <f t="shared" si="7"/>
        <v>1.3089969389957472</v>
      </c>
      <c r="N52" s="15">
        <f t="shared" si="5"/>
        <v>1.3089969389957472</v>
      </c>
      <c r="O52" s="15">
        <f t="shared" si="2"/>
        <v>1.3788101090755205</v>
      </c>
      <c r="P52" s="15">
        <f t="shared" si="8"/>
        <v>1465.58</v>
      </c>
      <c r="Q52" s="15"/>
    </row>
    <row r="53" spans="5:17" x14ac:dyDescent="0.25">
      <c r="E53" s="97">
        <v>1500</v>
      </c>
      <c r="F53" s="98">
        <v>20</v>
      </c>
      <c r="G53" s="98">
        <v>75</v>
      </c>
      <c r="H53" s="98">
        <v>1493.94</v>
      </c>
      <c r="I53" s="9"/>
      <c r="K53" s="15">
        <f t="shared" si="6"/>
        <v>1500</v>
      </c>
      <c r="L53" s="15">
        <f t="shared" si="4"/>
        <v>0.3490658503988659</v>
      </c>
      <c r="M53" s="15">
        <f t="shared" si="7"/>
        <v>1.3089969389957472</v>
      </c>
      <c r="N53" s="15">
        <f t="shared" si="5"/>
        <v>1.3089969389957472</v>
      </c>
      <c r="O53" s="15">
        <f t="shared" si="2"/>
        <v>1.3788101090755205</v>
      </c>
      <c r="P53" s="15">
        <f t="shared" si="8"/>
        <v>1493.94</v>
      </c>
      <c r="Q53" s="15"/>
    </row>
    <row r="54" spans="5:17" x14ac:dyDescent="0.25">
      <c r="E54" s="97">
        <v>1530</v>
      </c>
      <c r="F54" s="98">
        <v>22</v>
      </c>
      <c r="G54" s="98">
        <v>75</v>
      </c>
      <c r="H54" s="98">
        <v>1521.95</v>
      </c>
      <c r="I54" s="9"/>
      <c r="K54" s="15">
        <f t="shared" si="6"/>
        <v>1530</v>
      </c>
      <c r="L54" s="15">
        <f t="shared" si="4"/>
        <v>0.38397243543875248</v>
      </c>
      <c r="M54" s="15">
        <f t="shared" si="7"/>
        <v>1.3089969389957472</v>
      </c>
      <c r="N54" s="15">
        <f t="shared" si="5"/>
        <v>1.3089969389957472</v>
      </c>
      <c r="O54" s="15">
        <f t="shared" si="2"/>
        <v>1.3788101090755205</v>
      </c>
      <c r="P54" s="15">
        <f t="shared" si="8"/>
        <v>1521.95</v>
      </c>
      <c r="Q54" s="15"/>
    </row>
    <row r="55" spans="5:17" x14ac:dyDescent="0.25">
      <c r="E55" s="97">
        <v>1560</v>
      </c>
      <c r="F55" s="98">
        <v>24</v>
      </c>
      <c r="G55" s="98">
        <v>75</v>
      </c>
      <c r="H55" s="98">
        <v>1549.56</v>
      </c>
      <c r="I55" s="9"/>
      <c r="K55" s="15">
        <f t="shared" si="6"/>
        <v>1560</v>
      </c>
      <c r="L55" s="15">
        <f t="shared" si="4"/>
        <v>0.41887902047863912</v>
      </c>
      <c r="M55" s="15">
        <f t="shared" si="7"/>
        <v>1.3089969389957472</v>
      </c>
      <c r="N55" s="15">
        <f t="shared" si="5"/>
        <v>1.3089969389957472</v>
      </c>
      <c r="O55" s="15">
        <f t="shared" si="2"/>
        <v>1.3788101090755205</v>
      </c>
      <c r="P55" s="15">
        <f t="shared" si="8"/>
        <v>1549.56</v>
      </c>
      <c r="Q55" s="15"/>
    </row>
    <row r="56" spans="5:17" x14ac:dyDescent="0.25">
      <c r="E56" s="97">
        <v>1590</v>
      </c>
      <c r="F56" s="98">
        <v>26</v>
      </c>
      <c r="G56" s="98">
        <v>75</v>
      </c>
      <c r="H56" s="98">
        <v>1576.75</v>
      </c>
      <c r="I56" s="9"/>
      <c r="K56" s="15">
        <f t="shared" si="6"/>
        <v>1590</v>
      </c>
      <c r="L56" s="15">
        <f t="shared" si="4"/>
        <v>0.4537856055185257</v>
      </c>
      <c r="M56" s="15">
        <f t="shared" si="7"/>
        <v>1.3089969389957472</v>
      </c>
      <c r="N56" s="15">
        <f t="shared" si="5"/>
        <v>1.3089969389957472</v>
      </c>
      <c r="O56" s="15">
        <f t="shared" si="2"/>
        <v>1.3788101090755205</v>
      </c>
      <c r="P56" s="15">
        <f t="shared" si="8"/>
        <v>1576.75</v>
      </c>
      <c r="Q56" s="15"/>
    </row>
    <row r="57" spans="5:17" x14ac:dyDescent="0.25">
      <c r="E57" s="97">
        <v>1620</v>
      </c>
      <c r="F57" s="98">
        <v>28</v>
      </c>
      <c r="G57" s="98">
        <v>75</v>
      </c>
      <c r="H57" s="98">
        <v>1603.48</v>
      </c>
      <c r="I57" s="9"/>
      <c r="K57" s="15">
        <f t="shared" si="6"/>
        <v>1620</v>
      </c>
      <c r="L57" s="15">
        <f t="shared" si="4"/>
        <v>0.48869219055841229</v>
      </c>
      <c r="M57" s="15">
        <f t="shared" si="7"/>
        <v>1.3089969389957472</v>
      </c>
      <c r="N57" s="15">
        <f t="shared" si="5"/>
        <v>1.3089969389957472</v>
      </c>
      <c r="O57" s="15">
        <f t="shared" si="2"/>
        <v>1.3788101090755205</v>
      </c>
      <c r="P57" s="15">
        <f t="shared" si="8"/>
        <v>1603.48</v>
      </c>
      <c r="Q57" s="15"/>
    </row>
    <row r="58" spans="5:17" x14ac:dyDescent="0.25">
      <c r="E58" s="97">
        <v>1650</v>
      </c>
      <c r="F58" s="98">
        <v>30</v>
      </c>
      <c r="G58" s="98">
        <v>75</v>
      </c>
      <c r="H58" s="98">
        <v>1629.72</v>
      </c>
      <c r="I58" s="9"/>
      <c r="K58" s="15">
        <f t="shared" si="6"/>
        <v>1650</v>
      </c>
      <c r="L58" s="15">
        <f t="shared" si="4"/>
        <v>0.52359877559829882</v>
      </c>
      <c r="M58" s="15">
        <f t="shared" si="7"/>
        <v>1.3089969389957472</v>
      </c>
      <c r="N58" s="15">
        <f t="shared" si="5"/>
        <v>1.3089969389957472</v>
      </c>
      <c r="O58" s="15">
        <f t="shared" si="2"/>
        <v>1.3788101090755205</v>
      </c>
      <c r="P58" s="15">
        <f t="shared" si="8"/>
        <v>1629.72</v>
      </c>
      <c r="Q58" s="15"/>
    </row>
    <row r="59" spans="5:17" x14ac:dyDescent="0.25">
      <c r="E59" s="97">
        <v>1680</v>
      </c>
      <c r="F59" s="98">
        <v>32</v>
      </c>
      <c r="G59" s="98">
        <v>75</v>
      </c>
      <c r="H59" s="98">
        <v>1655.43</v>
      </c>
      <c r="I59" s="9"/>
      <c r="K59" s="15">
        <f t="shared" si="6"/>
        <v>1680</v>
      </c>
      <c r="L59" s="15">
        <f t="shared" si="4"/>
        <v>0.55850536063818546</v>
      </c>
      <c r="M59" s="15">
        <f t="shared" si="7"/>
        <v>1.3089969389957472</v>
      </c>
      <c r="N59" s="15">
        <f t="shared" si="5"/>
        <v>1.3089969389957472</v>
      </c>
      <c r="O59" s="15">
        <f t="shared" si="2"/>
        <v>1.3788101090755205</v>
      </c>
      <c r="P59" s="15">
        <f t="shared" si="8"/>
        <v>1655.43</v>
      </c>
      <c r="Q59" s="15"/>
    </row>
    <row r="60" spans="5:17" x14ac:dyDescent="0.25">
      <c r="E60" s="97">
        <v>1710</v>
      </c>
      <c r="F60" s="98">
        <v>34</v>
      </c>
      <c r="G60" s="98">
        <v>75</v>
      </c>
      <c r="H60" s="98">
        <v>1680.59</v>
      </c>
      <c r="I60" s="9"/>
      <c r="K60" s="15">
        <f t="shared" si="6"/>
        <v>1710</v>
      </c>
      <c r="L60" s="15">
        <f t="shared" si="4"/>
        <v>0.59341194567807209</v>
      </c>
      <c r="M60" s="15">
        <f t="shared" si="7"/>
        <v>1.3089969389957472</v>
      </c>
      <c r="N60" s="15">
        <f t="shared" si="5"/>
        <v>1.3089969389957472</v>
      </c>
      <c r="O60" s="15">
        <f t="shared" si="2"/>
        <v>1.3788101090755205</v>
      </c>
      <c r="P60" s="15">
        <f t="shared" si="8"/>
        <v>1680.59</v>
      </c>
      <c r="Q60" s="15"/>
    </row>
    <row r="61" spans="5:17" x14ac:dyDescent="0.25">
      <c r="E61" s="97">
        <v>1740</v>
      </c>
      <c r="F61" s="98">
        <v>36</v>
      </c>
      <c r="G61" s="98">
        <v>75</v>
      </c>
      <c r="H61" s="98">
        <v>1705.16</v>
      </c>
      <c r="I61" s="9"/>
      <c r="K61" s="15">
        <f t="shared" si="6"/>
        <v>1740</v>
      </c>
      <c r="L61" s="15">
        <f t="shared" si="4"/>
        <v>0.62831853071795862</v>
      </c>
      <c r="M61" s="15">
        <f t="shared" si="7"/>
        <v>1.3089969389957472</v>
      </c>
      <c r="N61" s="15">
        <f t="shared" si="5"/>
        <v>1.3089969389957472</v>
      </c>
      <c r="O61" s="15">
        <f t="shared" si="2"/>
        <v>1.3788101090755205</v>
      </c>
      <c r="P61" s="15">
        <f t="shared" si="8"/>
        <v>1705.16</v>
      </c>
      <c r="Q61" s="15"/>
    </row>
    <row r="62" spans="5:17" x14ac:dyDescent="0.25">
      <c r="E62" s="97">
        <v>1770</v>
      </c>
      <c r="F62" s="98">
        <v>38</v>
      </c>
      <c r="G62" s="98">
        <v>75</v>
      </c>
      <c r="H62" s="98">
        <v>1729.12</v>
      </c>
      <c r="I62" s="9"/>
      <c r="K62" s="15">
        <f t="shared" si="6"/>
        <v>1770</v>
      </c>
      <c r="L62" s="15">
        <f t="shared" si="4"/>
        <v>0.66322511575784526</v>
      </c>
      <c r="M62" s="15">
        <f t="shared" si="7"/>
        <v>1.3089969389957472</v>
      </c>
      <c r="N62" s="15">
        <f t="shared" si="5"/>
        <v>1.3089969389957472</v>
      </c>
      <c r="O62" s="15">
        <f t="shared" si="2"/>
        <v>1.3788101090755205</v>
      </c>
      <c r="P62" s="15">
        <f t="shared" si="8"/>
        <v>1729.12</v>
      </c>
      <c r="Q62" s="15"/>
    </row>
    <row r="63" spans="5:17" x14ac:dyDescent="0.25">
      <c r="E63" s="97">
        <v>1800</v>
      </c>
      <c r="F63" s="98">
        <v>40</v>
      </c>
      <c r="G63" s="98">
        <v>75</v>
      </c>
      <c r="H63" s="98">
        <v>1752.44</v>
      </c>
      <c r="I63" s="9"/>
      <c r="K63" s="15">
        <f t="shared" si="6"/>
        <v>1800</v>
      </c>
      <c r="L63" s="15">
        <f t="shared" si="4"/>
        <v>0.69813170079773179</v>
      </c>
      <c r="M63" s="15">
        <f t="shared" si="7"/>
        <v>1.3089969389957472</v>
      </c>
      <c r="N63" s="15">
        <f t="shared" si="5"/>
        <v>1.3089969389957472</v>
      </c>
      <c r="O63" s="15">
        <f t="shared" si="2"/>
        <v>1.3788101090755205</v>
      </c>
      <c r="P63" s="15">
        <f t="shared" si="8"/>
        <v>1752.44</v>
      </c>
      <c r="Q63" s="15"/>
    </row>
    <row r="64" spans="5:17" x14ac:dyDescent="0.25">
      <c r="E64" s="97">
        <v>1830</v>
      </c>
      <c r="F64" s="98">
        <v>42</v>
      </c>
      <c r="G64" s="98">
        <v>75</v>
      </c>
      <c r="H64" s="98">
        <v>1775.08</v>
      </c>
      <c r="I64" s="9"/>
      <c r="K64" s="15">
        <f t="shared" si="6"/>
        <v>1830</v>
      </c>
      <c r="L64" s="15">
        <f t="shared" si="4"/>
        <v>0.73303828583761843</v>
      </c>
      <c r="M64" s="15">
        <f t="shared" si="7"/>
        <v>1.3089969389957472</v>
      </c>
      <c r="N64" s="15">
        <f t="shared" si="5"/>
        <v>1.3089969389957472</v>
      </c>
      <c r="O64" s="15">
        <f t="shared" si="2"/>
        <v>1.3788101090755205</v>
      </c>
      <c r="P64" s="15">
        <f t="shared" si="8"/>
        <v>1775.08</v>
      </c>
      <c r="Q64" s="15"/>
    </row>
    <row r="65" spans="5:17" x14ac:dyDescent="0.25">
      <c r="E65" s="97">
        <v>1860</v>
      </c>
      <c r="F65" s="98">
        <v>44</v>
      </c>
      <c r="G65" s="98">
        <v>75</v>
      </c>
      <c r="H65" s="98">
        <v>1797.01</v>
      </c>
      <c r="I65" s="9"/>
      <c r="K65" s="15">
        <f t="shared" si="6"/>
        <v>1860</v>
      </c>
      <c r="L65" s="15">
        <f t="shared" si="4"/>
        <v>0.76794487087750496</v>
      </c>
      <c r="M65" s="15">
        <f t="shared" si="7"/>
        <v>1.3089969389957472</v>
      </c>
      <c r="N65" s="15">
        <f t="shared" si="5"/>
        <v>1.3089969389957472</v>
      </c>
      <c r="O65" s="15">
        <f t="shared" si="2"/>
        <v>1.3788101090755205</v>
      </c>
      <c r="P65" s="15">
        <f t="shared" si="8"/>
        <v>1797.01</v>
      </c>
      <c r="Q65" s="15"/>
    </row>
    <row r="66" spans="5:17" x14ac:dyDescent="0.25">
      <c r="E66" s="97">
        <v>1890</v>
      </c>
      <c r="F66" s="98">
        <v>46</v>
      </c>
      <c r="G66" s="98">
        <v>75</v>
      </c>
      <c r="H66" s="98">
        <v>1818.23</v>
      </c>
      <c r="I66" s="9"/>
      <c r="K66" s="15">
        <f t="shared" si="6"/>
        <v>1890</v>
      </c>
      <c r="L66" s="15">
        <f t="shared" si="4"/>
        <v>0.8028514559173916</v>
      </c>
      <c r="M66" s="15">
        <f t="shared" si="7"/>
        <v>1.3089969389957472</v>
      </c>
      <c r="N66" s="15">
        <f t="shared" si="5"/>
        <v>1.3089969389957472</v>
      </c>
      <c r="O66" s="15">
        <f t="shared" si="2"/>
        <v>1.3788101090755205</v>
      </c>
      <c r="P66" s="15">
        <f t="shared" si="8"/>
        <v>1818.23</v>
      </c>
      <c r="Q66" s="15"/>
    </row>
    <row r="67" spans="5:17" x14ac:dyDescent="0.25">
      <c r="E67" s="97">
        <v>1920</v>
      </c>
      <c r="F67" s="98">
        <v>48</v>
      </c>
      <c r="G67" s="98">
        <v>75</v>
      </c>
      <c r="H67" s="98">
        <v>1838.69</v>
      </c>
      <c r="I67" s="9"/>
      <c r="K67" s="15">
        <f t="shared" ref="K67:K98" si="9">IF($B$9=$C$12,E67,E67*0.3048)</f>
        <v>1920</v>
      </c>
      <c r="L67" s="15">
        <f t="shared" si="4"/>
        <v>0.83775804095727824</v>
      </c>
      <c r="M67" s="15">
        <f t="shared" ref="M67:M98" si="10">IF($B$8=$B$12,RADIANS(G67),RADIANS(G67+$B$7))</f>
        <v>1.3089969389957472</v>
      </c>
      <c r="N67" s="15">
        <f t="shared" si="5"/>
        <v>1.3089969389957472</v>
      </c>
      <c r="O67" s="15">
        <f t="shared" ref="O67:O130" si="11">M67-RADIANS(B$6)</f>
        <v>1.3788101090755205</v>
      </c>
      <c r="P67" s="15">
        <f t="shared" ref="P67:P98" si="12">IF($B$9=$C$12,H67,H67*$B$11)</f>
        <v>1838.69</v>
      </c>
      <c r="Q67" s="15"/>
    </row>
    <row r="68" spans="5:17" x14ac:dyDescent="0.25">
      <c r="E68" s="97">
        <v>1950</v>
      </c>
      <c r="F68" s="98">
        <v>50</v>
      </c>
      <c r="G68" s="98">
        <v>75</v>
      </c>
      <c r="H68" s="98">
        <v>1858.37</v>
      </c>
      <c r="I68" s="9"/>
      <c r="K68" s="15">
        <f t="shared" si="9"/>
        <v>1950</v>
      </c>
      <c r="L68" s="15">
        <f t="shared" ref="L68:L131" si="13">RADIANS(F68)</f>
        <v>0.87266462599716477</v>
      </c>
      <c r="M68" s="15">
        <f t="shared" si="10"/>
        <v>1.3089969389957472</v>
      </c>
      <c r="N68" s="15">
        <f t="shared" ref="N68:N131" si="14">M68-RADIANS($B$7)</f>
        <v>1.3089969389957472</v>
      </c>
      <c r="O68" s="15">
        <f t="shared" si="11"/>
        <v>1.3788101090755205</v>
      </c>
      <c r="P68" s="15">
        <f t="shared" si="12"/>
        <v>1858.37</v>
      </c>
      <c r="Q68" s="15"/>
    </row>
    <row r="69" spans="5:17" x14ac:dyDescent="0.25">
      <c r="E69" s="97">
        <v>1980</v>
      </c>
      <c r="F69" s="98">
        <v>52</v>
      </c>
      <c r="G69" s="98">
        <v>75</v>
      </c>
      <c r="H69" s="98">
        <v>1877.25</v>
      </c>
      <c r="I69" s="9"/>
      <c r="K69" s="15">
        <f t="shared" si="9"/>
        <v>1980</v>
      </c>
      <c r="L69" s="15">
        <f t="shared" si="13"/>
        <v>0.90757121103705141</v>
      </c>
      <c r="M69" s="15">
        <f t="shared" si="10"/>
        <v>1.3089969389957472</v>
      </c>
      <c r="N69" s="15">
        <f t="shared" si="14"/>
        <v>1.3089969389957472</v>
      </c>
      <c r="O69" s="15">
        <f t="shared" si="11"/>
        <v>1.3788101090755205</v>
      </c>
      <c r="P69" s="15">
        <f t="shared" si="12"/>
        <v>1877.25</v>
      </c>
      <c r="Q69" s="15"/>
    </row>
    <row r="70" spans="5:17" x14ac:dyDescent="0.25">
      <c r="E70" s="97">
        <v>2010</v>
      </c>
      <c r="F70" s="98">
        <v>54</v>
      </c>
      <c r="G70" s="98">
        <v>75</v>
      </c>
      <c r="H70" s="98">
        <v>1895.3</v>
      </c>
      <c r="I70" s="9"/>
      <c r="K70" s="15">
        <f t="shared" si="9"/>
        <v>2010</v>
      </c>
      <c r="L70" s="15">
        <f t="shared" si="13"/>
        <v>0.94247779607693793</v>
      </c>
      <c r="M70" s="15">
        <f t="shared" si="10"/>
        <v>1.3089969389957472</v>
      </c>
      <c r="N70" s="15">
        <f t="shared" si="14"/>
        <v>1.3089969389957472</v>
      </c>
      <c r="O70" s="15">
        <f t="shared" si="11"/>
        <v>1.3788101090755205</v>
      </c>
      <c r="P70" s="15">
        <f t="shared" si="12"/>
        <v>1895.3</v>
      </c>
      <c r="Q70" s="15"/>
    </row>
    <row r="71" spans="5:17" x14ac:dyDescent="0.25">
      <c r="E71" s="97">
        <v>2040</v>
      </c>
      <c r="F71" s="98">
        <v>56</v>
      </c>
      <c r="G71" s="98">
        <v>75</v>
      </c>
      <c r="H71" s="98">
        <v>1912.51</v>
      </c>
      <c r="I71" s="9"/>
      <c r="K71" s="15">
        <f t="shared" si="9"/>
        <v>2040</v>
      </c>
      <c r="L71" s="15">
        <f t="shared" si="13"/>
        <v>0.97738438111682457</v>
      </c>
      <c r="M71" s="15">
        <f t="shared" si="10"/>
        <v>1.3089969389957472</v>
      </c>
      <c r="N71" s="15">
        <f t="shared" si="14"/>
        <v>1.3089969389957472</v>
      </c>
      <c r="O71" s="15">
        <f t="shared" si="11"/>
        <v>1.3788101090755205</v>
      </c>
      <c r="P71" s="15">
        <f t="shared" si="12"/>
        <v>1912.51</v>
      </c>
      <c r="Q71" s="15"/>
    </row>
    <row r="72" spans="5:17" x14ac:dyDescent="0.25">
      <c r="E72" s="97">
        <v>2070</v>
      </c>
      <c r="F72" s="98">
        <v>58</v>
      </c>
      <c r="G72" s="98">
        <v>75</v>
      </c>
      <c r="H72" s="98">
        <v>1928.84</v>
      </c>
      <c r="I72" s="9"/>
      <c r="K72" s="15">
        <f t="shared" si="9"/>
        <v>2070</v>
      </c>
      <c r="L72" s="15">
        <f t="shared" si="13"/>
        <v>1.0122909661567112</v>
      </c>
      <c r="M72" s="15">
        <f t="shared" si="10"/>
        <v>1.3089969389957472</v>
      </c>
      <c r="N72" s="15">
        <f t="shared" si="14"/>
        <v>1.3089969389957472</v>
      </c>
      <c r="O72" s="15">
        <f t="shared" si="11"/>
        <v>1.3788101090755205</v>
      </c>
      <c r="P72" s="15">
        <f t="shared" si="12"/>
        <v>1928.84</v>
      </c>
      <c r="Q72" s="15"/>
    </row>
    <row r="73" spans="5:17" x14ac:dyDescent="0.25">
      <c r="E73" s="97">
        <v>2100</v>
      </c>
      <c r="F73" s="98">
        <v>60</v>
      </c>
      <c r="G73" s="98">
        <v>75</v>
      </c>
      <c r="H73" s="98">
        <v>1944.29</v>
      </c>
      <c r="I73" s="9"/>
      <c r="K73" s="15">
        <f t="shared" si="9"/>
        <v>2100</v>
      </c>
      <c r="L73" s="15">
        <f t="shared" si="13"/>
        <v>1.0471975511965976</v>
      </c>
      <c r="M73" s="15">
        <f t="shared" si="10"/>
        <v>1.3089969389957472</v>
      </c>
      <c r="N73" s="15">
        <f t="shared" si="14"/>
        <v>1.3089969389957472</v>
      </c>
      <c r="O73" s="15">
        <f t="shared" si="11"/>
        <v>1.3788101090755205</v>
      </c>
      <c r="P73" s="15">
        <f t="shared" si="12"/>
        <v>1944.29</v>
      </c>
      <c r="Q73" s="15"/>
    </row>
    <row r="74" spans="5:17" x14ac:dyDescent="0.25">
      <c r="E74" s="97">
        <v>2130</v>
      </c>
      <c r="F74" s="98">
        <v>60</v>
      </c>
      <c r="G74" s="98">
        <v>75</v>
      </c>
      <c r="H74" s="98">
        <v>1959.29</v>
      </c>
      <c r="I74" s="9"/>
      <c r="K74" s="15">
        <f t="shared" si="9"/>
        <v>2130</v>
      </c>
      <c r="L74" s="15">
        <f t="shared" si="13"/>
        <v>1.0471975511965976</v>
      </c>
      <c r="M74" s="15">
        <f t="shared" si="10"/>
        <v>1.3089969389957472</v>
      </c>
      <c r="N74" s="15">
        <f t="shared" si="14"/>
        <v>1.3089969389957472</v>
      </c>
      <c r="O74" s="15">
        <f t="shared" si="11"/>
        <v>1.3788101090755205</v>
      </c>
      <c r="P74" s="15">
        <f t="shared" si="12"/>
        <v>1959.29</v>
      </c>
      <c r="Q74" s="15"/>
    </row>
    <row r="75" spans="5:17" x14ac:dyDescent="0.25">
      <c r="E75" s="97">
        <v>2160</v>
      </c>
      <c r="F75" s="98">
        <v>60</v>
      </c>
      <c r="G75" s="98">
        <v>75</v>
      </c>
      <c r="H75" s="98">
        <v>1974.29</v>
      </c>
      <c r="I75" s="9"/>
      <c r="K75" s="15">
        <f t="shared" si="9"/>
        <v>2160</v>
      </c>
      <c r="L75" s="15">
        <f t="shared" si="13"/>
        <v>1.0471975511965976</v>
      </c>
      <c r="M75" s="15">
        <f t="shared" si="10"/>
        <v>1.3089969389957472</v>
      </c>
      <c r="N75" s="15">
        <f t="shared" si="14"/>
        <v>1.3089969389957472</v>
      </c>
      <c r="O75" s="15">
        <f t="shared" si="11"/>
        <v>1.3788101090755205</v>
      </c>
      <c r="P75" s="15">
        <f t="shared" si="12"/>
        <v>1974.29</v>
      </c>
      <c r="Q75" s="15"/>
    </row>
    <row r="76" spans="5:17" x14ac:dyDescent="0.25">
      <c r="E76" s="97">
        <v>2190</v>
      </c>
      <c r="F76" s="98">
        <v>60</v>
      </c>
      <c r="G76" s="98">
        <v>75</v>
      </c>
      <c r="H76" s="98">
        <v>1989.29</v>
      </c>
      <c r="I76" s="9"/>
      <c r="K76" s="15">
        <f t="shared" si="9"/>
        <v>2190</v>
      </c>
      <c r="L76" s="15">
        <f t="shared" si="13"/>
        <v>1.0471975511965976</v>
      </c>
      <c r="M76" s="15">
        <f t="shared" si="10"/>
        <v>1.3089969389957472</v>
      </c>
      <c r="N76" s="15">
        <f t="shared" si="14"/>
        <v>1.3089969389957472</v>
      </c>
      <c r="O76" s="15">
        <f t="shared" si="11"/>
        <v>1.3788101090755205</v>
      </c>
      <c r="P76" s="15">
        <f t="shared" si="12"/>
        <v>1989.29</v>
      </c>
      <c r="Q76" s="15"/>
    </row>
    <row r="77" spans="5:17" x14ac:dyDescent="0.25">
      <c r="E77" s="97">
        <v>2220</v>
      </c>
      <c r="F77" s="98">
        <v>60</v>
      </c>
      <c r="G77" s="98">
        <v>75</v>
      </c>
      <c r="H77" s="98">
        <v>2004.29</v>
      </c>
      <c r="I77" s="9"/>
      <c r="K77" s="15">
        <f t="shared" si="9"/>
        <v>2220</v>
      </c>
      <c r="L77" s="15">
        <f t="shared" si="13"/>
        <v>1.0471975511965976</v>
      </c>
      <c r="M77" s="15">
        <f t="shared" si="10"/>
        <v>1.3089969389957472</v>
      </c>
      <c r="N77" s="15">
        <f t="shared" si="14"/>
        <v>1.3089969389957472</v>
      </c>
      <c r="O77" s="15">
        <f t="shared" si="11"/>
        <v>1.3788101090755205</v>
      </c>
      <c r="P77" s="15">
        <f t="shared" si="12"/>
        <v>2004.29</v>
      </c>
      <c r="Q77" s="15"/>
    </row>
    <row r="78" spans="5:17" x14ac:dyDescent="0.25">
      <c r="E78" s="97">
        <v>2250</v>
      </c>
      <c r="F78" s="98">
        <v>60</v>
      </c>
      <c r="G78" s="98">
        <v>75</v>
      </c>
      <c r="H78" s="98">
        <v>2019.29</v>
      </c>
      <c r="I78" s="9"/>
      <c r="K78" s="15">
        <f t="shared" si="9"/>
        <v>2250</v>
      </c>
      <c r="L78" s="15">
        <f t="shared" si="13"/>
        <v>1.0471975511965976</v>
      </c>
      <c r="M78" s="15">
        <f t="shared" si="10"/>
        <v>1.3089969389957472</v>
      </c>
      <c r="N78" s="15">
        <f t="shared" si="14"/>
        <v>1.3089969389957472</v>
      </c>
      <c r="O78" s="15">
        <f t="shared" si="11"/>
        <v>1.3788101090755205</v>
      </c>
      <c r="P78" s="15">
        <f t="shared" si="12"/>
        <v>2019.29</v>
      </c>
      <c r="Q78" s="15"/>
    </row>
    <row r="79" spans="5:17" x14ac:dyDescent="0.25">
      <c r="E79" s="97">
        <v>2280</v>
      </c>
      <c r="F79" s="98">
        <v>60</v>
      </c>
      <c r="G79" s="98">
        <v>75</v>
      </c>
      <c r="H79" s="98">
        <v>2034.29</v>
      </c>
      <c r="I79" s="9"/>
      <c r="K79" s="15">
        <f t="shared" si="9"/>
        <v>2280</v>
      </c>
      <c r="L79" s="15">
        <f t="shared" si="13"/>
        <v>1.0471975511965976</v>
      </c>
      <c r="M79" s="15">
        <f t="shared" si="10"/>
        <v>1.3089969389957472</v>
      </c>
      <c r="N79" s="15">
        <f t="shared" si="14"/>
        <v>1.3089969389957472</v>
      </c>
      <c r="O79" s="15">
        <f t="shared" si="11"/>
        <v>1.3788101090755205</v>
      </c>
      <c r="P79" s="15">
        <f t="shared" si="12"/>
        <v>2034.29</v>
      </c>
      <c r="Q79" s="15"/>
    </row>
    <row r="80" spans="5:17" x14ac:dyDescent="0.25">
      <c r="E80" s="97">
        <v>2310</v>
      </c>
      <c r="F80" s="98">
        <v>60</v>
      </c>
      <c r="G80" s="98">
        <v>75</v>
      </c>
      <c r="H80" s="98">
        <v>2049.29</v>
      </c>
      <c r="I80" s="9"/>
      <c r="K80" s="15">
        <f t="shared" si="9"/>
        <v>2310</v>
      </c>
      <c r="L80" s="15">
        <f t="shared" si="13"/>
        <v>1.0471975511965976</v>
      </c>
      <c r="M80" s="15">
        <f t="shared" si="10"/>
        <v>1.3089969389957472</v>
      </c>
      <c r="N80" s="15">
        <f t="shared" si="14"/>
        <v>1.3089969389957472</v>
      </c>
      <c r="O80" s="15">
        <f t="shared" si="11"/>
        <v>1.3788101090755205</v>
      </c>
      <c r="P80" s="15">
        <f t="shared" si="12"/>
        <v>2049.29</v>
      </c>
      <c r="Q80" s="15"/>
    </row>
    <row r="81" spans="5:17" x14ac:dyDescent="0.25">
      <c r="E81" s="97">
        <v>2340</v>
      </c>
      <c r="F81" s="98">
        <v>60</v>
      </c>
      <c r="G81" s="98">
        <v>75</v>
      </c>
      <c r="H81" s="98">
        <v>2064.29</v>
      </c>
      <c r="I81" s="9"/>
      <c r="K81" s="15">
        <f t="shared" si="9"/>
        <v>2340</v>
      </c>
      <c r="L81" s="15">
        <f t="shared" si="13"/>
        <v>1.0471975511965976</v>
      </c>
      <c r="M81" s="15">
        <f t="shared" si="10"/>
        <v>1.3089969389957472</v>
      </c>
      <c r="N81" s="15">
        <f t="shared" si="14"/>
        <v>1.3089969389957472</v>
      </c>
      <c r="O81" s="15">
        <f t="shared" si="11"/>
        <v>1.3788101090755205</v>
      </c>
      <c r="P81" s="15">
        <f t="shared" si="12"/>
        <v>2064.29</v>
      </c>
      <c r="Q81" s="15"/>
    </row>
    <row r="82" spans="5:17" x14ac:dyDescent="0.25">
      <c r="E82" s="97">
        <v>2370</v>
      </c>
      <c r="F82" s="98">
        <v>60</v>
      </c>
      <c r="G82" s="98">
        <v>75</v>
      </c>
      <c r="H82" s="98">
        <v>2079.29</v>
      </c>
      <c r="I82" s="9"/>
      <c r="K82" s="15">
        <f t="shared" si="9"/>
        <v>2370</v>
      </c>
      <c r="L82" s="15">
        <f t="shared" si="13"/>
        <v>1.0471975511965976</v>
      </c>
      <c r="M82" s="15">
        <f t="shared" si="10"/>
        <v>1.3089969389957472</v>
      </c>
      <c r="N82" s="15">
        <f t="shared" si="14"/>
        <v>1.3089969389957472</v>
      </c>
      <c r="O82" s="15">
        <f t="shared" si="11"/>
        <v>1.3788101090755205</v>
      </c>
      <c r="P82" s="15">
        <f t="shared" si="12"/>
        <v>2079.29</v>
      </c>
      <c r="Q82" s="15"/>
    </row>
    <row r="83" spans="5:17" x14ac:dyDescent="0.25">
      <c r="E83" s="97">
        <v>2400</v>
      </c>
      <c r="F83" s="98">
        <v>60</v>
      </c>
      <c r="G83" s="98">
        <v>75</v>
      </c>
      <c r="H83" s="98">
        <v>2094.29</v>
      </c>
      <c r="I83" s="9"/>
      <c r="K83" s="15">
        <f t="shared" si="9"/>
        <v>2400</v>
      </c>
      <c r="L83" s="15">
        <f t="shared" si="13"/>
        <v>1.0471975511965976</v>
      </c>
      <c r="M83" s="15">
        <f t="shared" si="10"/>
        <v>1.3089969389957472</v>
      </c>
      <c r="N83" s="15">
        <f t="shared" si="14"/>
        <v>1.3089969389957472</v>
      </c>
      <c r="O83" s="15">
        <f t="shared" si="11"/>
        <v>1.3788101090755205</v>
      </c>
      <c r="P83" s="15">
        <f t="shared" si="12"/>
        <v>2094.29</v>
      </c>
      <c r="Q83" s="15"/>
    </row>
    <row r="84" spans="5:17" x14ac:dyDescent="0.25">
      <c r="E84" s="97">
        <v>2430</v>
      </c>
      <c r="F84" s="98">
        <v>60</v>
      </c>
      <c r="G84" s="98">
        <v>75</v>
      </c>
      <c r="H84" s="98">
        <v>2109.29</v>
      </c>
      <c r="I84" s="9"/>
      <c r="K84" s="15">
        <f t="shared" si="9"/>
        <v>2430</v>
      </c>
      <c r="L84" s="15">
        <f t="shared" si="13"/>
        <v>1.0471975511965976</v>
      </c>
      <c r="M84" s="15">
        <f t="shared" si="10"/>
        <v>1.3089969389957472</v>
      </c>
      <c r="N84" s="15">
        <f t="shared" si="14"/>
        <v>1.3089969389957472</v>
      </c>
      <c r="O84" s="15">
        <f t="shared" si="11"/>
        <v>1.3788101090755205</v>
      </c>
      <c r="P84" s="15">
        <f t="shared" si="12"/>
        <v>2109.29</v>
      </c>
      <c r="Q84" s="15"/>
    </row>
    <row r="85" spans="5:17" x14ac:dyDescent="0.25">
      <c r="E85" s="97">
        <v>2460</v>
      </c>
      <c r="F85" s="98">
        <v>60</v>
      </c>
      <c r="G85" s="98">
        <v>75</v>
      </c>
      <c r="H85" s="98">
        <v>2124.29</v>
      </c>
      <c r="I85" s="9"/>
      <c r="K85" s="15">
        <f t="shared" si="9"/>
        <v>2460</v>
      </c>
      <c r="L85" s="15">
        <f t="shared" si="13"/>
        <v>1.0471975511965976</v>
      </c>
      <c r="M85" s="15">
        <f t="shared" si="10"/>
        <v>1.3089969389957472</v>
      </c>
      <c r="N85" s="15">
        <f t="shared" si="14"/>
        <v>1.3089969389957472</v>
      </c>
      <c r="O85" s="15">
        <f t="shared" si="11"/>
        <v>1.3788101090755205</v>
      </c>
      <c r="P85" s="15">
        <f t="shared" si="12"/>
        <v>2124.29</v>
      </c>
      <c r="Q85" s="15"/>
    </row>
    <row r="86" spans="5:17" x14ac:dyDescent="0.25">
      <c r="E86" s="97">
        <v>2490</v>
      </c>
      <c r="F86" s="98">
        <v>60</v>
      </c>
      <c r="G86" s="98">
        <v>75</v>
      </c>
      <c r="H86" s="98">
        <v>2139.29</v>
      </c>
      <c r="I86" s="9"/>
      <c r="K86" s="15">
        <f t="shared" si="9"/>
        <v>2490</v>
      </c>
      <c r="L86" s="15">
        <f t="shared" si="13"/>
        <v>1.0471975511965976</v>
      </c>
      <c r="M86" s="15">
        <f t="shared" si="10"/>
        <v>1.3089969389957472</v>
      </c>
      <c r="N86" s="15">
        <f t="shared" si="14"/>
        <v>1.3089969389957472</v>
      </c>
      <c r="O86" s="15">
        <f t="shared" si="11"/>
        <v>1.3788101090755205</v>
      </c>
      <c r="P86" s="15">
        <f t="shared" si="12"/>
        <v>2139.29</v>
      </c>
      <c r="Q86" s="15"/>
    </row>
    <row r="87" spans="5:17" x14ac:dyDescent="0.25">
      <c r="E87" s="97">
        <v>2520</v>
      </c>
      <c r="F87" s="98">
        <v>60</v>
      </c>
      <c r="G87" s="98">
        <v>75</v>
      </c>
      <c r="H87" s="98">
        <v>2154.29</v>
      </c>
      <c r="I87" s="9"/>
      <c r="K87" s="15">
        <f t="shared" si="9"/>
        <v>2520</v>
      </c>
      <c r="L87" s="15">
        <f t="shared" si="13"/>
        <v>1.0471975511965976</v>
      </c>
      <c r="M87" s="15">
        <f t="shared" si="10"/>
        <v>1.3089969389957472</v>
      </c>
      <c r="N87" s="15">
        <f t="shared" si="14"/>
        <v>1.3089969389957472</v>
      </c>
      <c r="O87" s="15">
        <f t="shared" si="11"/>
        <v>1.3788101090755205</v>
      </c>
      <c r="P87" s="15">
        <f t="shared" si="12"/>
        <v>2154.29</v>
      </c>
      <c r="Q87" s="15"/>
    </row>
    <row r="88" spans="5:17" x14ac:dyDescent="0.25">
      <c r="E88" s="97">
        <v>2550</v>
      </c>
      <c r="F88" s="98">
        <v>60</v>
      </c>
      <c r="G88" s="98">
        <v>75</v>
      </c>
      <c r="H88" s="98">
        <v>2169.29</v>
      </c>
      <c r="I88" s="9"/>
      <c r="K88" s="15">
        <f t="shared" si="9"/>
        <v>2550</v>
      </c>
      <c r="L88" s="15">
        <f t="shared" si="13"/>
        <v>1.0471975511965976</v>
      </c>
      <c r="M88" s="15">
        <f t="shared" si="10"/>
        <v>1.3089969389957472</v>
      </c>
      <c r="N88" s="15">
        <f t="shared" si="14"/>
        <v>1.3089969389957472</v>
      </c>
      <c r="O88" s="15">
        <f t="shared" si="11"/>
        <v>1.3788101090755205</v>
      </c>
      <c r="P88" s="15">
        <f t="shared" si="12"/>
        <v>2169.29</v>
      </c>
      <c r="Q88" s="15"/>
    </row>
    <row r="89" spans="5:17" x14ac:dyDescent="0.25">
      <c r="E89" s="97">
        <v>2580</v>
      </c>
      <c r="F89" s="98">
        <v>60</v>
      </c>
      <c r="G89" s="98">
        <v>75</v>
      </c>
      <c r="H89" s="98">
        <v>2184.29</v>
      </c>
      <c r="I89" s="9"/>
      <c r="K89" s="15">
        <f t="shared" si="9"/>
        <v>2580</v>
      </c>
      <c r="L89" s="15">
        <f t="shared" si="13"/>
        <v>1.0471975511965976</v>
      </c>
      <c r="M89" s="15">
        <f t="shared" si="10"/>
        <v>1.3089969389957472</v>
      </c>
      <c r="N89" s="15">
        <f t="shared" si="14"/>
        <v>1.3089969389957472</v>
      </c>
      <c r="O89" s="15">
        <f t="shared" si="11"/>
        <v>1.3788101090755205</v>
      </c>
      <c r="P89" s="15">
        <f t="shared" si="12"/>
        <v>2184.29</v>
      </c>
      <c r="Q89" s="15"/>
    </row>
    <row r="90" spans="5:17" x14ac:dyDescent="0.25">
      <c r="E90" s="97">
        <v>2610</v>
      </c>
      <c r="F90" s="98">
        <v>60</v>
      </c>
      <c r="G90" s="98">
        <v>75</v>
      </c>
      <c r="H90" s="98">
        <v>2199.29</v>
      </c>
      <c r="I90" s="9"/>
      <c r="K90" s="15">
        <f t="shared" si="9"/>
        <v>2610</v>
      </c>
      <c r="L90" s="15">
        <f t="shared" si="13"/>
        <v>1.0471975511965976</v>
      </c>
      <c r="M90" s="15">
        <f t="shared" si="10"/>
        <v>1.3089969389957472</v>
      </c>
      <c r="N90" s="15">
        <f t="shared" si="14"/>
        <v>1.3089969389957472</v>
      </c>
      <c r="O90" s="15">
        <f t="shared" si="11"/>
        <v>1.3788101090755205</v>
      </c>
      <c r="P90" s="15">
        <f t="shared" si="12"/>
        <v>2199.29</v>
      </c>
      <c r="Q90" s="15"/>
    </row>
    <row r="91" spans="5:17" x14ac:dyDescent="0.25">
      <c r="E91" s="97">
        <v>2640</v>
      </c>
      <c r="F91" s="98">
        <v>60</v>
      </c>
      <c r="G91" s="98">
        <v>75</v>
      </c>
      <c r="H91" s="98">
        <v>2214.29</v>
      </c>
      <c r="I91" s="9"/>
      <c r="K91" s="15">
        <f t="shared" si="9"/>
        <v>2640</v>
      </c>
      <c r="L91" s="15">
        <f t="shared" si="13"/>
        <v>1.0471975511965976</v>
      </c>
      <c r="M91" s="15">
        <f t="shared" si="10"/>
        <v>1.3089969389957472</v>
      </c>
      <c r="N91" s="15">
        <f t="shared" si="14"/>
        <v>1.3089969389957472</v>
      </c>
      <c r="O91" s="15">
        <f t="shared" si="11"/>
        <v>1.3788101090755205</v>
      </c>
      <c r="P91" s="15">
        <f t="shared" si="12"/>
        <v>2214.29</v>
      </c>
      <c r="Q91" s="15"/>
    </row>
    <row r="92" spans="5:17" x14ac:dyDescent="0.25">
      <c r="E92" s="97">
        <v>2670</v>
      </c>
      <c r="F92" s="98">
        <v>60</v>
      </c>
      <c r="G92" s="98">
        <v>75</v>
      </c>
      <c r="H92" s="98">
        <v>2229.29</v>
      </c>
      <c r="I92" s="9"/>
      <c r="K92" s="15">
        <f t="shared" si="9"/>
        <v>2670</v>
      </c>
      <c r="L92" s="15">
        <f t="shared" si="13"/>
        <v>1.0471975511965976</v>
      </c>
      <c r="M92" s="15">
        <f t="shared" si="10"/>
        <v>1.3089969389957472</v>
      </c>
      <c r="N92" s="15">
        <f t="shared" si="14"/>
        <v>1.3089969389957472</v>
      </c>
      <c r="O92" s="15">
        <f t="shared" si="11"/>
        <v>1.3788101090755205</v>
      </c>
      <c r="P92" s="15">
        <f t="shared" si="12"/>
        <v>2229.29</v>
      </c>
      <c r="Q92" s="15"/>
    </row>
    <row r="93" spans="5:17" x14ac:dyDescent="0.25">
      <c r="E93" s="97">
        <v>2700</v>
      </c>
      <c r="F93" s="98">
        <v>60</v>
      </c>
      <c r="G93" s="98">
        <v>75</v>
      </c>
      <c r="H93" s="98">
        <v>2244.29</v>
      </c>
      <c r="I93" s="9"/>
      <c r="K93" s="15">
        <f t="shared" si="9"/>
        <v>2700</v>
      </c>
      <c r="L93" s="15">
        <f t="shared" si="13"/>
        <v>1.0471975511965976</v>
      </c>
      <c r="M93" s="15">
        <f t="shared" si="10"/>
        <v>1.3089969389957472</v>
      </c>
      <c r="N93" s="15">
        <f t="shared" si="14"/>
        <v>1.3089969389957472</v>
      </c>
      <c r="O93" s="15">
        <f t="shared" si="11"/>
        <v>1.3788101090755205</v>
      </c>
      <c r="P93" s="15">
        <f t="shared" si="12"/>
        <v>2244.29</v>
      </c>
      <c r="Q93" s="15"/>
    </row>
    <row r="94" spans="5:17" x14ac:dyDescent="0.25">
      <c r="E94" s="97">
        <v>2730</v>
      </c>
      <c r="F94" s="98">
        <v>60</v>
      </c>
      <c r="G94" s="98">
        <v>75</v>
      </c>
      <c r="H94" s="98">
        <v>2259.29</v>
      </c>
      <c r="I94" s="9"/>
      <c r="K94" s="15">
        <f t="shared" si="9"/>
        <v>2730</v>
      </c>
      <c r="L94" s="15">
        <f t="shared" si="13"/>
        <v>1.0471975511965976</v>
      </c>
      <c r="M94" s="15">
        <f t="shared" si="10"/>
        <v>1.3089969389957472</v>
      </c>
      <c r="N94" s="15">
        <f t="shared" si="14"/>
        <v>1.3089969389957472</v>
      </c>
      <c r="O94" s="15">
        <f t="shared" si="11"/>
        <v>1.3788101090755205</v>
      </c>
      <c r="P94" s="15">
        <f t="shared" si="12"/>
        <v>2259.29</v>
      </c>
      <c r="Q94" s="15"/>
    </row>
    <row r="95" spans="5:17" x14ac:dyDescent="0.25">
      <c r="E95" s="97">
        <v>2760</v>
      </c>
      <c r="F95" s="98">
        <v>60</v>
      </c>
      <c r="G95" s="98">
        <v>75</v>
      </c>
      <c r="H95" s="98">
        <v>2274.29</v>
      </c>
      <c r="I95" s="9"/>
      <c r="K95" s="15">
        <f t="shared" si="9"/>
        <v>2760</v>
      </c>
      <c r="L95" s="15">
        <f t="shared" si="13"/>
        <v>1.0471975511965976</v>
      </c>
      <c r="M95" s="15">
        <f t="shared" si="10"/>
        <v>1.3089969389957472</v>
      </c>
      <c r="N95" s="15">
        <f t="shared" si="14"/>
        <v>1.3089969389957472</v>
      </c>
      <c r="O95" s="15">
        <f t="shared" si="11"/>
        <v>1.3788101090755205</v>
      </c>
      <c r="P95" s="15">
        <f t="shared" si="12"/>
        <v>2274.29</v>
      </c>
      <c r="Q95" s="15"/>
    </row>
    <row r="96" spans="5:17" x14ac:dyDescent="0.25">
      <c r="E96" s="97">
        <v>2790</v>
      </c>
      <c r="F96" s="98">
        <v>60</v>
      </c>
      <c r="G96" s="98">
        <v>75</v>
      </c>
      <c r="H96" s="98">
        <v>2289.29</v>
      </c>
      <c r="I96" s="9"/>
      <c r="K96" s="15">
        <f t="shared" si="9"/>
        <v>2790</v>
      </c>
      <c r="L96" s="15">
        <f t="shared" si="13"/>
        <v>1.0471975511965976</v>
      </c>
      <c r="M96" s="15">
        <f t="shared" si="10"/>
        <v>1.3089969389957472</v>
      </c>
      <c r="N96" s="15">
        <f t="shared" si="14"/>
        <v>1.3089969389957472</v>
      </c>
      <c r="O96" s="15">
        <f t="shared" si="11"/>
        <v>1.3788101090755205</v>
      </c>
      <c r="P96" s="15">
        <f t="shared" si="12"/>
        <v>2289.29</v>
      </c>
      <c r="Q96" s="15"/>
    </row>
    <row r="97" spans="5:17" x14ac:dyDescent="0.25">
      <c r="E97" s="97">
        <v>2820</v>
      </c>
      <c r="F97" s="98">
        <v>60</v>
      </c>
      <c r="G97" s="98">
        <v>75</v>
      </c>
      <c r="H97" s="98">
        <v>2304.29</v>
      </c>
      <c r="I97" s="9"/>
      <c r="K97" s="15">
        <f t="shared" si="9"/>
        <v>2820</v>
      </c>
      <c r="L97" s="15">
        <f t="shared" si="13"/>
        <v>1.0471975511965976</v>
      </c>
      <c r="M97" s="15">
        <f t="shared" si="10"/>
        <v>1.3089969389957472</v>
      </c>
      <c r="N97" s="15">
        <f t="shared" si="14"/>
        <v>1.3089969389957472</v>
      </c>
      <c r="O97" s="15">
        <f t="shared" si="11"/>
        <v>1.3788101090755205</v>
      </c>
      <c r="P97" s="15">
        <f t="shared" si="12"/>
        <v>2304.29</v>
      </c>
      <c r="Q97" s="15"/>
    </row>
    <row r="98" spans="5:17" x14ac:dyDescent="0.25">
      <c r="E98" s="97">
        <v>2850</v>
      </c>
      <c r="F98" s="98">
        <v>60</v>
      </c>
      <c r="G98" s="98">
        <v>75</v>
      </c>
      <c r="H98" s="98">
        <v>2319.29</v>
      </c>
      <c r="I98" s="9"/>
      <c r="K98" s="15">
        <f t="shared" si="9"/>
        <v>2850</v>
      </c>
      <c r="L98" s="15">
        <f t="shared" si="13"/>
        <v>1.0471975511965976</v>
      </c>
      <c r="M98" s="15">
        <f t="shared" si="10"/>
        <v>1.3089969389957472</v>
      </c>
      <c r="N98" s="15">
        <f t="shared" si="14"/>
        <v>1.3089969389957472</v>
      </c>
      <c r="O98" s="15">
        <f t="shared" si="11"/>
        <v>1.3788101090755205</v>
      </c>
      <c r="P98" s="15">
        <f t="shared" si="12"/>
        <v>2319.29</v>
      </c>
      <c r="Q98" s="15"/>
    </row>
    <row r="99" spans="5:17" x14ac:dyDescent="0.25">
      <c r="E99" s="97">
        <v>2880</v>
      </c>
      <c r="F99" s="98">
        <v>60</v>
      </c>
      <c r="G99" s="98">
        <v>75</v>
      </c>
      <c r="H99" s="98">
        <v>2334.29</v>
      </c>
      <c r="I99" s="9"/>
      <c r="K99" s="15">
        <f t="shared" ref="K99:K133" si="15">IF($B$9=$C$12,E99,E99*0.3048)</f>
        <v>2880</v>
      </c>
      <c r="L99" s="15">
        <f t="shared" si="13"/>
        <v>1.0471975511965976</v>
      </c>
      <c r="M99" s="15">
        <f t="shared" ref="M99:M133" si="16">IF($B$8=$B$12,RADIANS(G99),RADIANS(G99+$B$7))</f>
        <v>1.3089969389957472</v>
      </c>
      <c r="N99" s="15">
        <f t="shared" si="14"/>
        <v>1.3089969389957472</v>
      </c>
      <c r="O99" s="15">
        <f t="shared" si="11"/>
        <v>1.3788101090755205</v>
      </c>
      <c r="P99" s="15">
        <f t="shared" ref="P99:P133" si="17">IF($B$9=$C$12,H99,H99*$B$11)</f>
        <v>2334.29</v>
      </c>
      <c r="Q99" s="15"/>
    </row>
    <row r="100" spans="5:17" x14ac:dyDescent="0.25">
      <c r="E100" s="97">
        <v>2910</v>
      </c>
      <c r="F100" s="98">
        <v>60</v>
      </c>
      <c r="G100" s="98">
        <v>75</v>
      </c>
      <c r="H100" s="98">
        <v>2349.29</v>
      </c>
      <c r="I100" s="9"/>
      <c r="K100" s="15">
        <f t="shared" si="15"/>
        <v>2910</v>
      </c>
      <c r="L100" s="15">
        <f t="shared" si="13"/>
        <v>1.0471975511965976</v>
      </c>
      <c r="M100" s="15">
        <f t="shared" si="16"/>
        <v>1.3089969389957472</v>
      </c>
      <c r="N100" s="15">
        <f t="shared" si="14"/>
        <v>1.3089969389957472</v>
      </c>
      <c r="O100" s="15">
        <f t="shared" si="11"/>
        <v>1.3788101090755205</v>
      </c>
      <c r="P100" s="15">
        <f t="shared" si="17"/>
        <v>2349.29</v>
      </c>
      <c r="Q100" s="15"/>
    </row>
    <row r="101" spans="5:17" x14ac:dyDescent="0.25">
      <c r="E101" s="97">
        <v>2940</v>
      </c>
      <c r="F101" s="98">
        <v>60</v>
      </c>
      <c r="G101" s="98">
        <v>75</v>
      </c>
      <c r="H101" s="98">
        <v>2364.29</v>
      </c>
      <c r="I101" s="9"/>
      <c r="K101" s="15">
        <f t="shared" si="15"/>
        <v>2940</v>
      </c>
      <c r="L101" s="15">
        <f t="shared" si="13"/>
        <v>1.0471975511965976</v>
      </c>
      <c r="M101" s="15">
        <f t="shared" si="16"/>
        <v>1.3089969389957472</v>
      </c>
      <c r="N101" s="15">
        <f t="shared" si="14"/>
        <v>1.3089969389957472</v>
      </c>
      <c r="O101" s="15">
        <f t="shared" si="11"/>
        <v>1.3788101090755205</v>
      </c>
      <c r="P101" s="15">
        <f t="shared" si="17"/>
        <v>2364.29</v>
      </c>
      <c r="Q101" s="15"/>
    </row>
    <row r="102" spans="5:17" x14ac:dyDescent="0.25">
      <c r="E102" s="97">
        <v>2970</v>
      </c>
      <c r="F102" s="98">
        <v>60</v>
      </c>
      <c r="G102" s="98">
        <v>75</v>
      </c>
      <c r="H102" s="98">
        <v>2379.29</v>
      </c>
      <c r="I102" s="9"/>
      <c r="K102" s="15">
        <f t="shared" si="15"/>
        <v>2970</v>
      </c>
      <c r="L102" s="15">
        <f t="shared" si="13"/>
        <v>1.0471975511965976</v>
      </c>
      <c r="M102" s="15">
        <f t="shared" si="16"/>
        <v>1.3089969389957472</v>
      </c>
      <c r="N102" s="15">
        <f t="shared" si="14"/>
        <v>1.3089969389957472</v>
      </c>
      <c r="O102" s="15">
        <f t="shared" si="11"/>
        <v>1.3788101090755205</v>
      </c>
      <c r="P102" s="15">
        <f t="shared" si="17"/>
        <v>2379.29</v>
      </c>
      <c r="Q102" s="15"/>
    </row>
    <row r="103" spans="5:17" x14ac:dyDescent="0.25">
      <c r="E103" s="97">
        <v>3000</v>
      </c>
      <c r="F103" s="98">
        <v>60</v>
      </c>
      <c r="G103" s="98">
        <v>75</v>
      </c>
      <c r="H103" s="98">
        <v>2394.29</v>
      </c>
      <c r="I103" s="9"/>
      <c r="K103" s="15">
        <f t="shared" si="15"/>
        <v>3000</v>
      </c>
      <c r="L103" s="15">
        <f t="shared" si="13"/>
        <v>1.0471975511965976</v>
      </c>
      <c r="M103" s="15">
        <f t="shared" si="16"/>
        <v>1.3089969389957472</v>
      </c>
      <c r="N103" s="15">
        <f t="shared" si="14"/>
        <v>1.3089969389957472</v>
      </c>
      <c r="O103" s="15">
        <f t="shared" si="11"/>
        <v>1.3788101090755205</v>
      </c>
      <c r="P103" s="15">
        <f t="shared" si="17"/>
        <v>2394.29</v>
      </c>
      <c r="Q103" s="15"/>
    </row>
    <row r="104" spans="5:17" x14ac:dyDescent="0.25">
      <c r="E104" s="97">
        <v>3030</v>
      </c>
      <c r="F104" s="98">
        <v>60</v>
      </c>
      <c r="G104" s="98">
        <v>75</v>
      </c>
      <c r="H104" s="98">
        <v>2409.29</v>
      </c>
      <c r="I104" s="9"/>
      <c r="K104" s="15">
        <f t="shared" si="15"/>
        <v>3030</v>
      </c>
      <c r="L104" s="15">
        <f t="shared" si="13"/>
        <v>1.0471975511965976</v>
      </c>
      <c r="M104" s="15">
        <f t="shared" si="16"/>
        <v>1.3089969389957472</v>
      </c>
      <c r="N104" s="15">
        <f t="shared" si="14"/>
        <v>1.3089969389957472</v>
      </c>
      <c r="O104" s="15">
        <f t="shared" si="11"/>
        <v>1.3788101090755205</v>
      </c>
      <c r="P104" s="15">
        <f t="shared" si="17"/>
        <v>2409.29</v>
      </c>
      <c r="Q104" s="15"/>
    </row>
    <row r="105" spans="5:17" x14ac:dyDescent="0.25">
      <c r="E105" s="97">
        <v>3060</v>
      </c>
      <c r="F105" s="98">
        <v>60</v>
      </c>
      <c r="G105" s="98">
        <v>75</v>
      </c>
      <c r="H105" s="98">
        <v>2424.29</v>
      </c>
      <c r="I105" s="9"/>
      <c r="K105" s="15">
        <f t="shared" si="15"/>
        <v>3060</v>
      </c>
      <c r="L105" s="15">
        <f t="shared" si="13"/>
        <v>1.0471975511965976</v>
      </c>
      <c r="M105" s="15">
        <f t="shared" si="16"/>
        <v>1.3089969389957472</v>
      </c>
      <c r="N105" s="15">
        <f t="shared" si="14"/>
        <v>1.3089969389957472</v>
      </c>
      <c r="O105" s="15">
        <f t="shared" si="11"/>
        <v>1.3788101090755205</v>
      </c>
      <c r="P105" s="15">
        <f t="shared" si="17"/>
        <v>2424.29</v>
      </c>
      <c r="Q105" s="15"/>
    </row>
    <row r="106" spans="5:17" x14ac:dyDescent="0.25">
      <c r="E106" s="97">
        <v>3090</v>
      </c>
      <c r="F106" s="98">
        <v>60</v>
      </c>
      <c r="G106" s="98">
        <v>75</v>
      </c>
      <c r="H106" s="98">
        <v>2439.29</v>
      </c>
      <c r="I106" s="9"/>
      <c r="K106" s="15">
        <f t="shared" si="15"/>
        <v>3090</v>
      </c>
      <c r="L106" s="15">
        <f t="shared" si="13"/>
        <v>1.0471975511965976</v>
      </c>
      <c r="M106" s="15">
        <f t="shared" si="16"/>
        <v>1.3089969389957472</v>
      </c>
      <c r="N106" s="15">
        <f t="shared" si="14"/>
        <v>1.3089969389957472</v>
      </c>
      <c r="O106" s="15">
        <f t="shared" si="11"/>
        <v>1.3788101090755205</v>
      </c>
      <c r="P106" s="15">
        <f t="shared" si="17"/>
        <v>2439.29</v>
      </c>
      <c r="Q106" s="15"/>
    </row>
    <row r="107" spans="5:17" x14ac:dyDescent="0.25">
      <c r="E107" s="97">
        <v>3120</v>
      </c>
      <c r="F107" s="98">
        <v>60</v>
      </c>
      <c r="G107" s="98">
        <v>75</v>
      </c>
      <c r="H107" s="98">
        <v>2454.29</v>
      </c>
      <c r="I107" s="9"/>
      <c r="K107" s="15">
        <f t="shared" si="15"/>
        <v>3120</v>
      </c>
      <c r="L107" s="15">
        <f t="shared" si="13"/>
        <v>1.0471975511965976</v>
      </c>
      <c r="M107" s="15">
        <f t="shared" si="16"/>
        <v>1.3089969389957472</v>
      </c>
      <c r="N107" s="15">
        <f t="shared" si="14"/>
        <v>1.3089969389957472</v>
      </c>
      <c r="O107" s="15">
        <f t="shared" si="11"/>
        <v>1.3788101090755205</v>
      </c>
      <c r="P107" s="15">
        <f t="shared" si="17"/>
        <v>2454.29</v>
      </c>
      <c r="Q107" s="15"/>
    </row>
    <row r="108" spans="5:17" x14ac:dyDescent="0.25">
      <c r="E108" s="97">
        <v>3150</v>
      </c>
      <c r="F108" s="98">
        <v>60</v>
      </c>
      <c r="G108" s="98">
        <v>75</v>
      </c>
      <c r="H108" s="98">
        <v>2469.29</v>
      </c>
      <c r="I108" s="9"/>
      <c r="K108" s="15">
        <f t="shared" si="15"/>
        <v>3150</v>
      </c>
      <c r="L108" s="15">
        <f t="shared" si="13"/>
        <v>1.0471975511965976</v>
      </c>
      <c r="M108" s="15">
        <f t="shared" si="16"/>
        <v>1.3089969389957472</v>
      </c>
      <c r="N108" s="15">
        <f t="shared" si="14"/>
        <v>1.3089969389957472</v>
      </c>
      <c r="O108" s="15">
        <f t="shared" si="11"/>
        <v>1.3788101090755205</v>
      </c>
      <c r="P108" s="15">
        <f t="shared" si="17"/>
        <v>2469.29</v>
      </c>
      <c r="Q108" s="15"/>
    </row>
    <row r="109" spans="5:17" x14ac:dyDescent="0.25">
      <c r="E109" s="97">
        <v>3180</v>
      </c>
      <c r="F109" s="98">
        <v>60</v>
      </c>
      <c r="G109" s="98">
        <v>75</v>
      </c>
      <c r="H109" s="98">
        <v>2484.29</v>
      </c>
      <c r="I109" s="9"/>
      <c r="K109" s="15">
        <f t="shared" si="15"/>
        <v>3180</v>
      </c>
      <c r="L109" s="15">
        <f t="shared" si="13"/>
        <v>1.0471975511965976</v>
      </c>
      <c r="M109" s="15">
        <f t="shared" si="16"/>
        <v>1.3089969389957472</v>
      </c>
      <c r="N109" s="15">
        <f t="shared" si="14"/>
        <v>1.3089969389957472</v>
      </c>
      <c r="O109" s="15">
        <f t="shared" si="11"/>
        <v>1.3788101090755205</v>
      </c>
      <c r="P109" s="15">
        <f t="shared" si="17"/>
        <v>2484.29</v>
      </c>
      <c r="Q109" s="15"/>
    </row>
    <row r="110" spans="5:17" x14ac:dyDescent="0.25">
      <c r="E110" s="97">
        <v>3210</v>
      </c>
      <c r="F110" s="98">
        <v>60</v>
      </c>
      <c r="G110" s="98">
        <v>75</v>
      </c>
      <c r="H110" s="98">
        <v>2499.29</v>
      </c>
      <c r="I110" s="9"/>
      <c r="K110" s="15">
        <f t="shared" si="15"/>
        <v>3210</v>
      </c>
      <c r="L110" s="15">
        <f t="shared" si="13"/>
        <v>1.0471975511965976</v>
      </c>
      <c r="M110" s="15">
        <f t="shared" si="16"/>
        <v>1.3089969389957472</v>
      </c>
      <c r="N110" s="15">
        <f t="shared" si="14"/>
        <v>1.3089969389957472</v>
      </c>
      <c r="O110" s="15">
        <f t="shared" si="11"/>
        <v>1.3788101090755205</v>
      </c>
      <c r="P110" s="15">
        <f t="shared" si="17"/>
        <v>2499.29</v>
      </c>
      <c r="Q110" s="15"/>
    </row>
    <row r="111" spans="5:17" x14ac:dyDescent="0.25">
      <c r="E111" s="97">
        <v>3240</v>
      </c>
      <c r="F111" s="98">
        <v>60</v>
      </c>
      <c r="G111" s="98">
        <v>75</v>
      </c>
      <c r="H111" s="98">
        <v>2514.29</v>
      </c>
      <c r="I111" s="9"/>
      <c r="K111" s="15">
        <f t="shared" si="15"/>
        <v>3240</v>
      </c>
      <c r="L111" s="15">
        <f t="shared" si="13"/>
        <v>1.0471975511965976</v>
      </c>
      <c r="M111" s="15">
        <f t="shared" si="16"/>
        <v>1.3089969389957472</v>
      </c>
      <c r="N111" s="15">
        <f t="shared" si="14"/>
        <v>1.3089969389957472</v>
      </c>
      <c r="O111" s="15">
        <f t="shared" si="11"/>
        <v>1.3788101090755205</v>
      </c>
      <c r="P111" s="15">
        <f t="shared" si="17"/>
        <v>2514.29</v>
      </c>
      <c r="Q111" s="15"/>
    </row>
    <row r="112" spans="5:17" x14ac:dyDescent="0.25">
      <c r="E112" s="97">
        <v>3270</v>
      </c>
      <c r="F112" s="98">
        <v>60</v>
      </c>
      <c r="G112" s="98">
        <v>75</v>
      </c>
      <c r="H112" s="98">
        <v>2529.29</v>
      </c>
      <c r="I112" s="9"/>
      <c r="K112" s="15">
        <f t="shared" si="15"/>
        <v>3270</v>
      </c>
      <c r="L112" s="15">
        <f t="shared" si="13"/>
        <v>1.0471975511965976</v>
      </c>
      <c r="M112" s="15">
        <f t="shared" si="16"/>
        <v>1.3089969389957472</v>
      </c>
      <c r="N112" s="15">
        <f t="shared" si="14"/>
        <v>1.3089969389957472</v>
      </c>
      <c r="O112" s="15">
        <f t="shared" si="11"/>
        <v>1.3788101090755205</v>
      </c>
      <c r="P112" s="15">
        <f t="shared" si="17"/>
        <v>2529.29</v>
      </c>
      <c r="Q112" s="15"/>
    </row>
    <row r="113" spans="5:17" x14ac:dyDescent="0.25">
      <c r="E113" s="97">
        <v>3300</v>
      </c>
      <c r="F113" s="98">
        <v>60</v>
      </c>
      <c r="G113" s="98">
        <v>75</v>
      </c>
      <c r="H113" s="98">
        <v>2544.29</v>
      </c>
      <c r="I113" s="9"/>
      <c r="K113" s="15">
        <f t="shared" si="15"/>
        <v>3300</v>
      </c>
      <c r="L113" s="15">
        <f t="shared" si="13"/>
        <v>1.0471975511965976</v>
      </c>
      <c r="M113" s="15">
        <f t="shared" si="16"/>
        <v>1.3089969389957472</v>
      </c>
      <c r="N113" s="15">
        <f t="shared" si="14"/>
        <v>1.3089969389957472</v>
      </c>
      <c r="O113" s="15">
        <f t="shared" si="11"/>
        <v>1.3788101090755205</v>
      </c>
      <c r="P113" s="15">
        <f t="shared" si="17"/>
        <v>2544.29</v>
      </c>
      <c r="Q113" s="15"/>
    </row>
    <row r="114" spans="5:17" x14ac:dyDescent="0.25">
      <c r="E114" s="97">
        <v>3330</v>
      </c>
      <c r="F114" s="98">
        <v>60</v>
      </c>
      <c r="G114" s="98">
        <v>75</v>
      </c>
      <c r="H114" s="98">
        <v>2559.29</v>
      </c>
      <c r="I114" s="9"/>
      <c r="K114" s="15">
        <f t="shared" si="15"/>
        <v>3330</v>
      </c>
      <c r="L114" s="15">
        <f t="shared" si="13"/>
        <v>1.0471975511965976</v>
      </c>
      <c r="M114" s="15">
        <f t="shared" si="16"/>
        <v>1.3089969389957472</v>
      </c>
      <c r="N114" s="15">
        <f t="shared" si="14"/>
        <v>1.3089969389957472</v>
      </c>
      <c r="O114" s="15">
        <f t="shared" si="11"/>
        <v>1.3788101090755205</v>
      </c>
      <c r="P114" s="15">
        <f t="shared" si="17"/>
        <v>2559.29</v>
      </c>
      <c r="Q114" s="15"/>
    </row>
    <row r="115" spans="5:17" x14ac:dyDescent="0.25">
      <c r="E115" s="97">
        <v>3360</v>
      </c>
      <c r="F115" s="98">
        <v>60</v>
      </c>
      <c r="G115" s="98">
        <v>75</v>
      </c>
      <c r="H115" s="98">
        <v>2574.29</v>
      </c>
      <c r="I115" s="9"/>
      <c r="K115" s="15">
        <f t="shared" si="15"/>
        <v>3360</v>
      </c>
      <c r="L115" s="15">
        <f t="shared" si="13"/>
        <v>1.0471975511965976</v>
      </c>
      <c r="M115" s="15">
        <f t="shared" si="16"/>
        <v>1.3089969389957472</v>
      </c>
      <c r="N115" s="15">
        <f t="shared" si="14"/>
        <v>1.3089969389957472</v>
      </c>
      <c r="O115" s="15">
        <f t="shared" si="11"/>
        <v>1.3788101090755205</v>
      </c>
      <c r="P115" s="15">
        <f t="shared" si="17"/>
        <v>2574.29</v>
      </c>
      <c r="Q115" s="15"/>
    </row>
    <row r="116" spans="5:17" x14ac:dyDescent="0.25">
      <c r="E116" s="97">
        <v>3390</v>
      </c>
      <c r="F116" s="98">
        <v>60</v>
      </c>
      <c r="G116" s="98">
        <v>75</v>
      </c>
      <c r="H116" s="98">
        <v>2589.29</v>
      </c>
      <c r="I116" s="9"/>
      <c r="K116" s="15">
        <f t="shared" si="15"/>
        <v>3390</v>
      </c>
      <c r="L116" s="15">
        <f t="shared" si="13"/>
        <v>1.0471975511965976</v>
      </c>
      <c r="M116" s="15">
        <f t="shared" si="16"/>
        <v>1.3089969389957472</v>
      </c>
      <c r="N116" s="15">
        <f t="shared" si="14"/>
        <v>1.3089969389957472</v>
      </c>
      <c r="O116" s="15">
        <f t="shared" si="11"/>
        <v>1.3788101090755205</v>
      </c>
      <c r="P116" s="15">
        <f t="shared" si="17"/>
        <v>2589.29</v>
      </c>
      <c r="Q116" s="15"/>
    </row>
    <row r="117" spans="5:17" x14ac:dyDescent="0.25">
      <c r="E117" s="97">
        <v>3420</v>
      </c>
      <c r="F117" s="98">
        <v>60</v>
      </c>
      <c r="G117" s="98">
        <v>75</v>
      </c>
      <c r="H117" s="98">
        <v>2604.29</v>
      </c>
      <c r="I117" s="9"/>
      <c r="K117" s="15">
        <f t="shared" si="15"/>
        <v>3420</v>
      </c>
      <c r="L117" s="15">
        <f t="shared" si="13"/>
        <v>1.0471975511965976</v>
      </c>
      <c r="M117" s="15">
        <f t="shared" si="16"/>
        <v>1.3089969389957472</v>
      </c>
      <c r="N117" s="15">
        <f t="shared" si="14"/>
        <v>1.3089969389957472</v>
      </c>
      <c r="O117" s="15">
        <f t="shared" si="11"/>
        <v>1.3788101090755205</v>
      </c>
      <c r="P117" s="15">
        <f t="shared" si="17"/>
        <v>2604.29</v>
      </c>
      <c r="Q117" s="15"/>
    </row>
    <row r="118" spans="5:17" x14ac:dyDescent="0.25">
      <c r="E118" s="97">
        <v>3450</v>
      </c>
      <c r="F118" s="98">
        <v>60</v>
      </c>
      <c r="G118" s="98">
        <v>75</v>
      </c>
      <c r="H118" s="98">
        <v>2619.29</v>
      </c>
      <c r="I118" s="9"/>
      <c r="K118" s="15">
        <f t="shared" si="15"/>
        <v>3450</v>
      </c>
      <c r="L118" s="15">
        <f t="shared" si="13"/>
        <v>1.0471975511965976</v>
      </c>
      <c r="M118" s="15">
        <f t="shared" si="16"/>
        <v>1.3089969389957472</v>
      </c>
      <c r="N118" s="15">
        <f t="shared" si="14"/>
        <v>1.3089969389957472</v>
      </c>
      <c r="O118" s="15">
        <f t="shared" si="11"/>
        <v>1.3788101090755205</v>
      </c>
      <c r="P118" s="15">
        <f t="shared" si="17"/>
        <v>2619.29</v>
      </c>
      <c r="Q118" s="15"/>
    </row>
    <row r="119" spans="5:17" x14ac:dyDescent="0.25">
      <c r="E119" s="97">
        <v>3480</v>
      </c>
      <c r="F119" s="98">
        <v>60</v>
      </c>
      <c r="G119" s="98">
        <v>75</v>
      </c>
      <c r="H119" s="98">
        <v>2634.29</v>
      </c>
      <c r="I119" s="9"/>
      <c r="K119" s="15">
        <f t="shared" si="15"/>
        <v>3480</v>
      </c>
      <c r="L119" s="15">
        <f t="shared" si="13"/>
        <v>1.0471975511965976</v>
      </c>
      <c r="M119" s="15">
        <f t="shared" si="16"/>
        <v>1.3089969389957472</v>
      </c>
      <c r="N119" s="15">
        <f t="shared" si="14"/>
        <v>1.3089969389957472</v>
      </c>
      <c r="O119" s="15">
        <f t="shared" si="11"/>
        <v>1.3788101090755205</v>
      </c>
      <c r="P119" s="15">
        <f t="shared" si="17"/>
        <v>2634.29</v>
      </c>
      <c r="Q119" s="15"/>
    </row>
    <row r="120" spans="5:17" x14ac:dyDescent="0.25">
      <c r="E120" s="97">
        <v>3510</v>
      </c>
      <c r="F120" s="98">
        <v>60</v>
      </c>
      <c r="G120" s="98">
        <v>75</v>
      </c>
      <c r="H120" s="98">
        <v>2649.29</v>
      </c>
      <c r="I120" s="9"/>
      <c r="K120" s="15">
        <f t="shared" si="15"/>
        <v>3510</v>
      </c>
      <c r="L120" s="15">
        <f t="shared" si="13"/>
        <v>1.0471975511965976</v>
      </c>
      <c r="M120" s="15">
        <f t="shared" si="16"/>
        <v>1.3089969389957472</v>
      </c>
      <c r="N120" s="15">
        <f t="shared" si="14"/>
        <v>1.3089969389957472</v>
      </c>
      <c r="O120" s="15">
        <f t="shared" si="11"/>
        <v>1.3788101090755205</v>
      </c>
      <c r="P120" s="15">
        <f t="shared" si="17"/>
        <v>2649.29</v>
      </c>
      <c r="Q120" s="15"/>
    </row>
    <row r="121" spans="5:17" x14ac:dyDescent="0.25">
      <c r="E121" s="97">
        <v>3540</v>
      </c>
      <c r="F121" s="98">
        <v>60</v>
      </c>
      <c r="G121" s="98">
        <v>75</v>
      </c>
      <c r="H121" s="98">
        <v>2664.29</v>
      </c>
      <c r="I121" s="9"/>
      <c r="K121" s="15">
        <f t="shared" si="15"/>
        <v>3540</v>
      </c>
      <c r="L121" s="15">
        <f t="shared" si="13"/>
        <v>1.0471975511965976</v>
      </c>
      <c r="M121" s="15">
        <f t="shared" si="16"/>
        <v>1.3089969389957472</v>
      </c>
      <c r="N121" s="15">
        <f t="shared" si="14"/>
        <v>1.3089969389957472</v>
      </c>
      <c r="O121" s="15">
        <f t="shared" si="11"/>
        <v>1.3788101090755205</v>
      </c>
      <c r="P121" s="15">
        <f t="shared" si="17"/>
        <v>2664.29</v>
      </c>
      <c r="Q121" s="15"/>
    </row>
    <row r="122" spans="5:17" x14ac:dyDescent="0.25">
      <c r="E122" s="97">
        <v>3570</v>
      </c>
      <c r="F122" s="98">
        <v>60</v>
      </c>
      <c r="G122" s="98">
        <v>75</v>
      </c>
      <c r="H122" s="98">
        <v>2679.29</v>
      </c>
      <c r="I122" s="9"/>
      <c r="K122" s="15">
        <f t="shared" si="15"/>
        <v>3570</v>
      </c>
      <c r="L122" s="15">
        <f t="shared" si="13"/>
        <v>1.0471975511965976</v>
      </c>
      <c r="M122" s="15">
        <f t="shared" si="16"/>
        <v>1.3089969389957472</v>
      </c>
      <c r="N122" s="15">
        <f t="shared" si="14"/>
        <v>1.3089969389957472</v>
      </c>
      <c r="O122" s="15">
        <f t="shared" si="11"/>
        <v>1.3788101090755205</v>
      </c>
      <c r="P122" s="15">
        <f t="shared" si="17"/>
        <v>2679.29</v>
      </c>
      <c r="Q122" s="15"/>
    </row>
    <row r="123" spans="5:17" x14ac:dyDescent="0.25">
      <c r="E123" s="97">
        <v>3600</v>
      </c>
      <c r="F123" s="98">
        <v>60</v>
      </c>
      <c r="G123" s="98">
        <v>75</v>
      </c>
      <c r="H123" s="98">
        <v>2694.29</v>
      </c>
      <c r="I123" s="9"/>
      <c r="K123" s="15">
        <f t="shared" si="15"/>
        <v>3600</v>
      </c>
      <c r="L123" s="15">
        <f t="shared" si="13"/>
        <v>1.0471975511965976</v>
      </c>
      <c r="M123" s="15">
        <f t="shared" si="16"/>
        <v>1.3089969389957472</v>
      </c>
      <c r="N123" s="15">
        <f t="shared" si="14"/>
        <v>1.3089969389957472</v>
      </c>
      <c r="O123" s="15">
        <f t="shared" si="11"/>
        <v>1.3788101090755205</v>
      </c>
      <c r="P123" s="15">
        <f t="shared" si="17"/>
        <v>2694.29</v>
      </c>
      <c r="Q123" s="15"/>
    </row>
    <row r="124" spans="5:17" x14ac:dyDescent="0.25">
      <c r="E124" s="97">
        <v>3630</v>
      </c>
      <c r="F124" s="98">
        <v>60</v>
      </c>
      <c r="G124" s="98">
        <v>75</v>
      </c>
      <c r="H124" s="98">
        <v>2709.29</v>
      </c>
      <c r="I124" s="9"/>
      <c r="K124" s="15">
        <f t="shared" si="15"/>
        <v>3630</v>
      </c>
      <c r="L124" s="15">
        <f t="shared" si="13"/>
        <v>1.0471975511965976</v>
      </c>
      <c r="M124" s="15">
        <f t="shared" si="16"/>
        <v>1.3089969389957472</v>
      </c>
      <c r="N124" s="15">
        <f t="shared" si="14"/>
        <v>1.3089969389957472</v>
      </c>
      <c r="O124" s="15">
        <f t="shared" si="11"/>
        <v>1.3788101090755205</v>
      </c>
      <c r="P124" s="15">
        <f t="shared" si="17"/>
        <v>2709.29</v>
      </c>
      <c r="Q124" s="15"/>
    </row>
    <row r="125" spans="5:17" x14ac:dyDescent="0.25">
      <c r="E125" s="97">
        <v>3660</v>
      </c>
      <c r="F125" s="98">
        <v>60</v>
      </c>
      <c r="G125" s="98">
        <v>75</v>
      </c>
      <c r="H125" s="98">
        <v>2724.29</v>
      </c>
      <c r="I125" s="9"/>
      <c r="K125" s="15">
        <f t="shared" si="15"/>
        <v>3660</v>
      </c>
      <c r="L125" s="15">
        <f t="shared" si="13"/>
        <v>1.0471975511965976</v>
      </c>
      <c r="M125" s="15">
        <f t="shared" si="16"/>
        <v>1.3089969389957472</v>
      </c>
      <c r="N125" s="15">
        <f t="shared" si="14"/>
        <v>1.3089969389957472</v>
      </c>
      <c r="O125" s="15">
        <f t="shared" si="11"/>
        <v>1.3788101090755205</v>
      </c>
      <c r="P125" s="15">
        <f t="shared" si="17"/>
        <v>2724.29</v>
      </c>
      <c r="Q125" s="15"/>
    </row>
    <row r="126" spans="5:17" x14ac:dyDescent="0.25">
      <c r="E126" s="97">
        <v>3690</v>
      </c>
      <c r="F126" s="98">
        <v>60</v>
      </c>
      <c r="G126" s="98">
        <v>75</v>
      </c>
      <c r="H126" s="98">
        <v>2739.29</v>
      </c>
      <c r="I126" s="9"/>
      <c r="K126" s="15">
        <f t="shared" si="15"/>
        <v>3690</v>
      </c>
      <c r="L126" s="15">
        <f t="shared" si="13"/>
        <v>1.0471975511965976</v>
      </c>
      <c r="M126" s="15">
        <f t="shared" si="16"/>
        <v>1.3089969389957472</v>
      </c>
      <c r="N126" s="15">
        <f t="shared" si="14"/>
        <v>1.3089969389957472</v>
      </c>
      <c r="O126" s="15">
        <f t="shared" si="11"/>
        <v>1.3788101090755205</v>
      </c>
      <c r="P126" s="15">
        <f t="shared" si="17"/>
        <v>2739.29</v>
      </c>
      <c r="Q126" s="15"/>
    </row>
    <row r="127" spans="5:17" x14ac:dyDescent="0.25">
      <c r="E127" s="97">
        <v>3720</v>
      </c>
      <c r="F127" s="98">
        <v>60</v>
      </c>
      <c r="G127" s="98">
        <v>75</v>
      </c>
      <c r="H127" s="98">
        <v>2754.29</v>
      </c>
      <c r="I127" s="9"/>
      <c r="K127" s="15">
        <f t="shared" si="15"/>
        <v>3720</v>
      </c>
      <c r="L127" s="15">
        <f t="shared" si="13"/>
        <v>1.0471975511965976</v>
      </c>
      <c r="M127" s="15">
        <f t="shared" si="16"/>
        <v>1.3089969389957472</v>
      </c>
      <c r="N127" s="15">
        <f t="shared" si="14"/>
        <v>1.3089969389957472</v>
      </c>
      <c r="O127" s="15">
        <f t="shared" si="11"/>
        <v>1.3788101090755205</v>
      </c>
      <c r="P127" s="15">
        <f t="shared" si="17"/>
        <v>2754.29</v>
      </c>
      <c r="Q127" s="15"/>
    </row>
    <row r="128" spans="5:17" x14ac:dyDescent="0.25">
      <c r="E128" s="97">
        <v>3750</v>
      </c>
      <c r="F128" s="98">
        <v>60</v>
      </c>
      <c r="G128" s="98">
        <v>75</v>
      </c>
      <c r="H128" s="98">
        <v>2769.29</v>
      </c>
      <c r="I128" s="9"/>
      <c r="K128" s="15">
        <f t="shared" si="15"/>
        <v>3750</v>
      </c>
      <c r="L128" s="15">
        <f t="shared" si="13"/>
        <v>1.0471975511965976</v>
      </c>
      <c r="M128" s="15">
        <f t="shared" si="16"/>
        <v>1.3089969389957472</v>
      </c>
      <c r="N128" s="15">
        <f t="shared" si="14"/>
        <v>1.3089969389957472</v>
      </c>
      <c r="O128" s="15">
        <f t="shared" si="11"/>
        <v>1.3788101090755205</v>
      </c>
      <c r="P128" s="15">
        <f t="shared" si="17"/>
        <v>2769.29</v>
      </c>
      <c r="Q128" s="15"/>
    </row>
    <row r="129" spans="5:17" x14ac:dyDescent="0.25">
      <c r="E129" s="97">
        <v>3780</v>
      </c>
      <c r="F129" s="98">
        <v>60</v>
      </c>
      <c r="G129" s="98">
        <v>75</v>
      </c>
      <c r="H129" s="98">
        <v>2784.29</v>
      </c>
      <c r="I129" s="9"/>
      <c r="K129" s="15">
        <f t="shared" si="15"/>
        <v>3780</v>
      </c>
      <c r="L129" s="15">
        <f t="shared" si="13"/>
        <v>1.0471975511965976</v>
      </c>
      <c r="M129" s="15">
        <f t="shared" si="16"/>
        <v>1.3089969389957472</v>
      </c>
      <c r="N129" s="15">
        <f t="shared" si="14"/>
        <v>1.3089969389957472</v>
      </c>
      <c r="O129" s="15">
        <f t="shared" si="11"/>
        <v>1.3788101090755205</v>
      </c>
      <c r="P129" s="15">
        <f t="shared" si="17"/>
        <v>2784.29</v>
      </c>
      <c r="Q129" s="15"/>
    </row>
    <row r="130" spans="5:17" x14ac:dyDescent="0.25">
      <c r="E130" s="97">
        <v>3810</v>
      </c>
      <c r="F130" s="98">
        <v>60</v>
      </c>
      <c r="G130" s="98">
        <v>75</v>
      </c>
      <c r="H130" s="98">
        <v>2799.29</v>
      </c>
      <c r="I130" s="9"/>
      <c r="K130" s="15">
        <f t="shared" si="15"/>
        <v>3810</v>
      </c>
      <c r="L130" s="15">
        <f t="shared" si="13"/>
        <v>1.0471975511965976</v>
      </c>
      <c r="M130" s="15">
        <f t="shared" si="16"/>
        <v>1.3089969389957472</v>
      </c>
      <c r="N130" s="15">
        <f t="shared" si="14"/>
        <v>1.3089969389957472</v>
      </c>
      <c r="O130" s="15">
        <f t="shared" si="11"/>
        <v>1.3788101090755205</v>
      </c>
      <c r="P130" s="15">
        <f t="shared" si="17"/>
        <v>2799.29</v>
      </c>
      <c r="Q130" s="15"/>
    </row>
    <row r="131" spans="5:17" x14ac:dyDescent="0.25">
      <c r="E131" s="97">
        <v>3840</v>
      </c>
      <c r="F131" s="98">
        <v>60</v>
      </c>
      <c r="G131" s="98">
        <v>75</v>
      </c>
      <c r="H131" s="98">
        <v>2814.29</v>
      </c>
      <c r="I131" s="9"/>
      <c r="K131" s="15">
        <f t="shared" si="15"/>
        <v>3840</v>
      </c>
      <c r="L131" s="15">
        <f t="shared" si="13"/>
        <v>1.0471975511965976</v>
      </c>
      <c r="M131" s="15">
        <f t="shared" si="16"/>
        <v>1.3089969389957472</v>
      </c>
      <c r="N131" s="15">
        <f t="shared" si="14"/>
        <v>1.3089969389957472</v>
      </c>
      <c r="O131" s="15">
        <f t="shared" ref="O131:O133" si="18">M131-RADIANS(B$6)</f>
        <v>1.3788101090755205</v>
      </c>
      <c r="P131" s="15">
        <f t="shared" si="17"/>
        <v>2814.29</v>
      </c>
      <c r="Q131" s="15"/>
    </row>
    <row r="132" spans="5:17" x14ac:dyDescent="0.25">
      <c r="E132" s="97">
        <v>3870</v>
      </c>
      <c r="F132" s="98">
        <v>60</v>
      </c>
      <c r="G132" s="98">
        <v>75</v>
      </c>
      <c r="H132" s="98">
        <v>2829.29</v>
      </c>
      <c r="I132" s="9"/>
      <c r="K132" s="15">
        <f t="shared" si="15"/>
        <v>3870</v>
      </c>
      <c r="L132" s="15">
        <f t="shared" ref="L132:L133" si="19">RADIANS(F132)</f>
        <v>1.0471975511965976</v>
      </c>
      <c r="M132" s="15">
        <f t="shared" si="16"/>
        <v>1.3089969389957472</v>
      </c>
      <c r="N132" s="15">
        <f t="shared" ref="N132:N133" si="20">M132-RADIANS($B$7)</f>
        <v>1.3089969389957472</v>
      </c>
      <c r="O132" s="15">
        <f t="shared" si="18"/>
        <v>1.3788101090755205</v>
      </c>
      <c r="P132" s="15">
        <f t="shared" si="17"/>
        <v>2829.29</v>
      </c>
      <c r="Q132" s="15"/>
    </row>
    <row r="133" spans="5:17" x14ac:dyDescent="0.25">
      <c r="E133" s="97">
        <v>3900</v>
      </c>
      <c r="F133" s="98">
        <v>60</v>
      </c>
      <c r="G133" s="98">
        <v>75</v>
      </c>
      <c r="H133" s="98">
        <v>2844.29</v>
      </c>
      <c r="I133" s="9"/>
      <c r="K133" s="15">
        <f t="shared" si="15"/>
        <v>3900</v>
      </c>
      <c r="L133" s="15">
        <f t="shared" si="19"/>
        <v>1.0471975511965976</v>
      </c>
      <c r="M133" s="15">
        <f t="shared" si="16"/>
        <v>1.3089969389957472</v>
      </c>
      <c r="N133" s="15">
        <f t="shared" si="20"/>
        <v>1.3089969389957472</v>
      </c>
      <c r="O133" s="15">
        <f t="shared" si="18"/>
        <v>1.3788101090755205</v>
      </c>
      <c r="P133" s="15">
        <f t="shared" si="17"/>
        <v>2844.29</v>
      </c>
      <c r="Q133" s="15"/>
    </row>
    <row r="134" spans="5:17" x14ac:dyDescent="0.25">
      <c r="E134" s="97">
        <v>3930</v>
      </c>
      <c r="F134" s="98">
        <v>60</v>
      </c>
      <c r="G134" s="98">
        <v>75</v>
      </c>
      <c r="H134" s="98">
        <v>2859.29</v>
      </c>
      <c r="I134" s="9"/>
      <c r="K134" s="15">
        <f t="shared" ref="K134:K197" si="21">IF($B$9=$C$12,E134,E134*0.3048)</f>
        <v>3930</v>
      </c>
      <c r="L134" s="15">
        <f t="shared" ref="L134:L197" si="22">RADIANS(F134)</f>
        <v>1.0471975511965976</v>
      </c>
      <c r="M134" s="15">
        <f t="shared" ref="M134:M197" si="23">IF($B$8=$B$12,RADIANS(G134),RADIANS(G134+$B$7))</f>
        <v>1.3089969389957472</v>
      </c>
      <c r="N134" s="15">
        <f t="shared" ref="N134:N197" si="24">M134-RADIANS($B$7)</f>
        <v>1.3089969389957472</v>
      </c>
      <c r="O134" s="15">
        <f t="shared" ref="O134:O197" si="25">M134-RADIANS(B$6)</f>
        <v>1.3788101090755205</v>
      </c>
      <c r="P134" s="15">
        <f t="shared" ref="P134:P197" si="26">IF($B$9=$C$12,H134,H134*$B$11)</f>
        <v>2859.29</v>
      </c>
      <c r="Q134" s="15"/>
    </row>
    <row r="135" spans="5:17" x14ac:dyDescent="0.25">
      <c r="E135" s="97">
        <v>3960</v>
      </c>
      <c r="F135" s="98">
        <v>60</v>
      </c>
      <c r="G135" s="98">
        <v>75</v>
      </c>
      <c r="H135" s="98">
        <v>2874.29</v>
      </c>
      <c r="I135" s="9"/>
      <c r="K135" s="15">
        <f t="shared" si="21"/>
        <v>3960</v>
      </c>
      <c r="L135" s="15">
        <f t="shared" si="22"/>
        <v>1.0471975511965976</v>
      </c>
      <c r="M135" s="15">
        <f t="shared" si="23"/>
        <v>1.3089969389957472</v>
      </c>
      <c r="N135" s="15">
        <f t="shared" si="24"/>
        <v>1.3089969389957472</v>
      </c>
      <c r="O135" s="15">
        <f t="shared" si="25"/>
        <v>1.3788101090755205</v>
      </c>
      <c r="P135" s="15">
        <f t="shared" si="26"/>
        <v>2874.29</v>
      </c>
      <c r="Q135" s="15"/>
    </row>
    <row r="136" spans="5:17" x14ac:dyDescent="0.25">
      <c r="E136" s="97">
        <v>3990</v>
      </c>
      <c r="F136" s="98">
        <v>60</v>
      </c>
      <c r="G136" s="98">
        <v>75</v>
      </c>
      <c r="H136" s="98">
        <v>2889.29</v>
      </c>
      <c r="I136" s="9"/>
      <c r="K136" s="15">
        <f t="shared" si="21"/>
        <v>3990</v>
      </c>
      <c r="L136" s="15">
        <f t="shared" si="22"/>
        <v>1.0471975511965976</v>
      </c>
      <c r="M136" s="15">
        <f t="shared" si="23"/>
        <v>1.3089969389957472</v>
      </c>
      <c r="N136" s="15">
        <f t="shared" si="24"/>
        <v>1.3089969389957472</v>
      </c>
      <c r="O136" s="15">
        <f t="shared" si="25"/>
        <v>1.3788101090755205</v>
      </c>
      <c r="P136" s="15">
        <f t="shared" si="26"/>
        <v>2889.29</v>
      </c>
      <c r="Q136" s="15"/>
    </row>
    <row r="137" spans="5:17" x14ac:dyDescent="0.25">
      <c r="E137" s="97">
        <v>4020</v>
      </c>
      <c r="F137" s="98">
        <v>60</v>
      </c>
      <c r="G137" s="98">
        <v>75</v>
      </c>
      <c r="H137" s="98">
        <v>2904.29</v>
      </c>
      <c r="I137" s="9"/>
      <c r="K137" s="15">
        <f t="shared" si="21"/>
        <v>4020</v>
      </c>
      <c r="L137" s="15">
        <f t="shared" si="22"/>
        <v>1.0471975511965976</v>
      </c>
      <c r="M137" s="15">
        <f t="shared" si="23"/>
        <v>1.3089969389957472</v>
      </c>
      <c r="N137" s="15">
        <f t="shared" si="24"/>
        <v>1.3089969389957472</v>
      </c>
      <c r="O137" s="15">
        <f t="shared" si="25"/>
        <v>1.3788101090755205</v>
      </c>
      <c r="P137" s="15">
        <f t="shared" si="26"/>
        <v>2904.29</v>
      </c>
      <c r="Q137" s="15"/>
    </row>
    <row r="138" spans="5:17" x14ac:dyDescent="0.25">
      <c r="E138" s="97">
        <v>4050</v>
      </c>
      <c r="F138" s="98">
        <v>60</v>
      </c>
      <c r="G138" s="98">
        <v>75</v>
      </c>
      <c r="H138" s="98">
        <v>2919.29</v>
      </c>
      <c r="I138" s="9"/>
      <c r="K138" s="15">
        <f t="shared" si="21"/>
        <v>4050</v>
      </c>
      <c r="L138" s="15">
        <f t="shared" si="22"/>
        <v>1.0471975511965976</v>
      </c>
      <c r="M138" s="15">
        <f t="shared" si="23"/>
        <v>1.3089969389957472</v>
      </c>
      <c r="N138" s="15">
        <f t="shared" si="24"/>
        <v>1.3089969389957472</v>
      </c>
      <c r="O138" s="15">
        <f t="shared" si="25"/>
        <v>1.3788101090755205</v>
      </c>
      <c r="P138" s="15">
        <f t="shared" si="26"/>
        <v>2919.29</v>
      </c>
      <c r="Q138" s="15"/>
    </row>
    <row r="139" spans="5:17" x14ac:dyDescent="0.25">
      <c r="E139" s="97">
        <v>4080</v>
      </c>
      <c r="F139" s="98">
        <v>60</v>
      </c>
      <c r="G139" s="98">
        <v>75</v>
      </c>
      <c r="H139" s="98">
        <v>2934.29</v>
      </c>
      <c r="I139" s="9"/>
      <c r="K139" s="15">
        <f t="shared" si="21"/>
        <v>4080</v>
      </c>
      <c r="L139" s="15">
        <f t="shared" si="22"/>
        <v>1.0471975511965976</v>
      </c>
      <c r="M139" s="15">
        <f t="shared" si="23"/>
        <v>1.3089969389957472</v>
      </c>
      <c r="N139" s="15">
        <f t="shared" si="24"/>
        <v>1.3089969389957472</v>
      </c>
      <c r="O139" s="15">
        <f t="shared" si="25"/>
        <v>1.3788101090755205</v>
      </c>
      <c r="P139" s="15">
        <f t="shared" si="26"/>
        <v>2934.29</v>
      </c>
      <c r="Q139" s="15"/>
    </row>
    <row r="140" spans="5:17" x14ac:dyDescent="0.25">
      <c r="E140" s="97">
        <v>4110</v>
      </c>
      <c r="F140" s="98">
        <v>60</v>
      </c>
      <c r="G140" s="98">
        <v>75</v>
      </c>
      <c r="H140" s="98">
        <v>2949.29</v>
      </c>
      <c r="I140" s="9"/>
      <c r="K140" s="15">
        <f t="shared" si="21"/>
        <v>4110</v>
      </c>
      <c r="L140" s="15">
        <f t="shared" si="22"/>
        <v>1.0471975511965976</v>
      </c>
      <c r="M140" s="15">
        <f t="shared" si="23"/>
        <v>1.3089969389957472</v>
      </c>
      <c r="N140" s="15">
        <f t="shared" si="24"/>
        <v>1.3089969389957472</v>
      </c>
      <c r="O140" s="15">
        <f t="shared" si="25"/>
        <v>1.3788101090755205</v>
      </c>
      <c r="P140" s="15">
        <f t="shared" si="26"/>
        <v>2949.29</v>
      </c>
      <c r="Q140" s="15"/>
    </row>
    <row r="141" spans="5:17" x14ac:dyDescent="0.25">
      <c r="E141" s="97">
        <v>4140</v>
      </c>
      <c r="F141" s="98">
        <v>60</v>
      </c>
      <c r="G141" s="98">
        <v>75</v>
      </c>
      <c r="H141" s="98">
        <v>2964.29</v>
      </c>
      <c r="I141" s="9"/>
      <c r="K141" s="15">
        <f t="shared" si="21"/>
        <v>4140</v>
      </c>
      <c r="L141" s="15">
        <f t="shared" si="22"/>
        <v>1.0471975511965976</v>
      </c>
      <c r="M141" s="15">
        <f t="shared" si="23"/>
        <v>1.3089969389957472</v>
      </c>
      <c r="N141" s="15">
        <f t="shared" si="24"/>
        <v>1.3089969389957472</v>
      </c>
      <c r="O141" s="15">
        <f t="shared" si="25"/>
        <v>1.3788101090755205</v>
      </c>
      <c r="P141" s="15">
        <f t="shared" si="26"/>
        <v>2964.29</v>
      </c>
      <c r="Q141" s="15"/>
    </row>
    <row r="142" spans="5:17" x14ac:dyDescent="0.25">
      <c r="E142" s="97">
        <v>4170</v>
      </c>
      <c r="F142" s="98">
        <v>60</v>
      </c>
      <c r="G142" s="98">
        <v>75</v>
      </c>
      <c r="H142" s="98">
        <v>2979.29</v>
      </c>
      <c r="I142" s="9"/>
      <c r="K142" s="15">
        <f t="shared" si="21"/>
        <v>4170</v>
      </c>
      <c r="L142" s="15">
        <f t="shared" si="22"/>
        <v>1.0471975511965976</v>
      </c>
      <c r="M142" s="15">
        <f t="shared" si="23"/>
        <v>1.3089969389957472</v>
      </c>
      <c r="N142" s="15">
        <f t="shared" si="24"/>
        <v>1.3089969389957472</v>
      </c>
      <c r="O142" s="15">
        <f t="shared" si="25"/>
        <v>1.3788101090755205</v>
      </c>
      <c r="P142" s="15">
        <f t="shared" si="26"/>
        <v>2979.29</v>
      </c>
      <c r="Q142" s="15"/>
    </row>
    <row r="143" spans="5:17" x14ac:dyDescent="0.25">
      <c r="E143" s="97">
        <v>4200</v>
      </c>
      <c r="F143" s="98">
        <v>60</v>
      </c>
      <c r="G143" s="98">
        <v>75</v>
      </c>
      <c r="H143" s="98">
        <v>2994.29</v>
      </c>
      <c r="I143" s="9"/>
      <c r="K143" s="15">
        <f t="shared" si="21"/>
        <v>4200</v>
      </c>
      <c r="L143" s="15">
        <f t="shared" si="22"/>
        <v>1.0471975511965976</v>
      </c>
      <c r="M143" s="15">
        <f t="shared" si="23"/>
        <v>1.3089969389957472</v>
      </c>
      <c r="N143" s="15">
        <f t="shared" si="24"/>
        <v>1.3089969389957472</v>
      </c>
      <c r="O143" s="15">
        <f t="shared" si="25"/>
        <v>1.3788101090755205</v>
      </c>
      <c r="P143" s="15">
        <f t="shared" si="26"/>
        <v>2994.29</v>
      </c>
      <c r="Q143" s="15"/>
    </row>
    <row r="144" spans="5:17" x14ac:dyDescent="0.25">
      <c r="E144" s="97">
        <v>4230</v>
      </c>
      <c r="F144" s="98">
        <v>60</v>
      </c>
      <c r="G144" s="98">
        <v>75</v>
      </c>
      <c r="H144" s="98">
        <v>3009.29</v>
      </c>
      <c r="I144" s="9"/>
      <c r="K144" s="15">
        <f t="shared" si="21"/>
        <v>4230</v>
      </c>
      <c r="L144" s="15">
        <f t="shared" si="22"/>
        <v>1.0471975511965976</v>
      </c>
      <c r="M144" s="15">
        <f t="shared" si="23"/>
        <v>1.3089969389957472</v>
      </c>
      <c r="N144" s="15">
        <f t="shared" si="24"/>
        <v>1.3089969389957472</v>
      </c>
      <c r="O144" s="15">
        <f t="shared" si="25"/>
        <v>1.3788101090755205</v>
      </c>
      <c r="P144" s="15">
        <f t="shared" si="26"/>
        <v>3009.29</v>
      </c>
      <c r="Q144" s="15"/>
    </row>
    <row r="145" spans="5:17" x14ac:dyDescent="0.25">
      <c r="E145" s="97">
        <v>4260</v>
      </c>
      <c r="F145" s="98">
        <v>60</v>
      </c>
      <c r="G145" s="98">
        <v>75</v>
      </c>
      <c r="H145" s="98">
        <v>3024.29</v>
      </c>
      <c r="I145" s="9"/>
      <c r="K145" s="15">
        <f t="shared" si="21"/>
        <v>4260</v>
      </c>
      <c r="L145" s="15">
        <f t="shared" si="22"/>
        <v>1.0471975511965976</v>
      </c>
      <c r="M145" s="15">
        <f t="shared" si="23"/>
        <v>1.3089969389957472</v>
      </c>
      <c r="N145" s="15">
        <f t="shared" si="24"/>
        <v>1.3089969389957472</v>
      </c>
      <c r="O145" s="15">
        <f t="shared" si="25"/>
        <v>1.3788101090755205</v>
      </c>
      <c r="P145" s="15">
        <f t="shared" si="26"/>
        <v>3024.29</v>
      </c>
      <c r="Q145" s="15"/>
    </row>
    <row r="146" spans="5:17" x14ac:dyDescent="0.25">
      <c r="E146" s="97">
        <v>4290</v>
      </c>
      <c r="F146" s="98">
        <v>60</v>
      </c>
      <c r="G146" s="98">
        <v>75</v>
      </c>
      <c r="H146" s="98">
        <v>3039.29</v>
      </c>
      <c r="I146" s="9"/>
      <c r="K146" s="15">
        <f t="shared" si="21"/>
        <v>4290</v>
      </c>
      <c r="L146" s="15">
        <f t="shared" si="22"/>
        <v>1.0471975511965976</v>
      </c>
      <c r="M146" s="15">
        <f t="shared" si="23"/>
        <v>1.3089969389957472</v>
      </c>
      <c r="N146" s="15">
        <f t="shared" si="24"/>
        <v>1.3089969389957472</v>
      </c>
      <c r="O146" s="15">
        <f t="shared" si="25"/>
        <v>1.3788101090755205</v>
      </c>
      <c r="P146" s="15">
        <f t="shared" si="26"/>
        <v>3039.29</v>
      </c>
      <c r="Q146" s="15"/>
    </row>
    <row r="147" spans="5:17" x14ac:dyDescent="0.25">
      <c r="E147" s="97">
        <v>4320</v>
      </c>
      <c r="F147" s="98">
        <v>60</v>
      </c>
      <c r="G147" s="98">
        <v>75</v>
      </c>
      <c r="H147" s="98">
        <v>3054.29</v>
      </c>
      <c r="I147" s="9"/>
      <c r="K147" s="15">
        <f t="shared" si="21"/>
        <v>4320</v>
      </c>
      <c r="L147" s="15">
        <f t="shared" si="22"/>
        <v>1.0471975511965976</v>
      </c>
      <c r="M147" s="15">
        <f t="shared" si="23"/>
        <v>1.3089969389957472</v>
      </c>
      <c r="N147" s="15">
        <f t="shared" si="24"/>
        <v>1.3089969389957472</v>
      </c>
      <c r="O147" s="15">
        <f t="shared" si="25"/>
        <v>1.3788101090755205</v>
      </c>
      <c r="P147" s="15">
        <f t="shared" si="26"/>
        <v>3054.29</v>
      </c>
      <c r="Q147" s="15"/>
    </row>
    <row r="148" spans="5:17" x14ac:dyDescent="0.25">
      <c r="E148" s="97">
        <v>4350</v>
      </c>
      <c r="F148" s="98">
        <v>60</v>
      </c>
      <c r="G148" s="98">
        <v>75</v>
      </c>
      <c r="H148" s="98">
        <v>3069.29</v>
      </c>
      <c r="I148" s="9"/>
      <c r="K148" s="15">
        <f t="shared" si="21"/>
        <v>4350</v>
      </c>
      <c r="L148" s="15">
        <f t="shared" si="22"/>
        <v>1.0471975511965976</v>
      </c>
      <c r="M148" s="15">
        <f t="shared" si="23"/>
        <v>1.3089969389957472</v>
      </c>
      <c r="N148" s="15">
        <f t="shared" si="24"/>
        <v>1.3089969389957472</v>
      </c>
      <c r="O148" s="15">
        <f t="shared" si="25"/>
        <v>1.3788101090755205</v>
      </c>
      <c r="P148" s="15">
        <f t="shared" si="26"/>
        <v>3069.29</v>
      </c>
      <c r="Q148" s="15"/>
    </row>
    <row r="149" spans="5:17" x14ac:dyDescent="0.25">
      <c r="E149" s="97">
        <v>4380</v>
      </c>
      <c r="F149" s="98">
        <v>60</v>
      </c>
      <c r="G149" s="98">
        <v>75</v>
      </c>
      <c r="H149" s="98">
        <v>3084.29</v>
      </c>
      <c r="I149" s="9"/>
      <c r="K149" s="15">
        <f t="shared" si="21"/>
        <v>4380</v>
      </c>
      <c r="L149" s="15">
        <f t="shared" si="22"/>
        <v>1.0471975511965976</v>
      </c>
      <c r="M149" s="15">
        <f t="shared" si="23"/>
        <v>1.3089969389957472</v>
      </c>
      <c r="N149" s="15">
        <f t="shared" si="24"/>
        <v>1.3089969389957472</v>
      </c>
      <c r="O149" s="15">
        <f t="shared" si="25"/>
        <v>1.3788101090755205</v>
      </c>
      <c r="P149" s="15">
        <f t="shared" si="26"/>
        <v>3084.29</v>
      </c>
      <c r="Q149" s="15"/>
    </row>
    <row r="150" spans="5:17" x14ac:dyDescent="0.25">
      <c r="E150" s="97">
        <v>4410</v>
      </c>
      <c r="F150" s="98">
        <v>60</v>
      </c>
      <c r="G150" s="98">
        <v>75</v>
      </c>
      <c r="H150" s="98">
        <v>3099.29</v>
      </c>
      <c r="I150" s="9"/>
      <c r="K150" s="15">
        <f t="shared" si="21"/>
        <v>4410</v>
      </c>
      <c r="L150" s="15">
        <f t="shared" si="22"/>
        <v>1.0471975511965976</v>
      </c>
      <c r="M150" s="15">
        <f t="shared" si="23"/>
        <v>1.3089969389957472</v>
      </c>
      <c r="N150" s="15">
        <f t="shared" si="24"/>
        <v>1.3089969389957472</v>
      </c>
      <c r="O150" s="15">
        <f t="shared" si="25"/>
        <v>1.3788101090755205</v>
      </c>
      <c r="P150" s="15">
        <f t="shared" si="26"/>
        <v>3099.29</v>
      </c>
      <c r="Q150" s="15"/>
    </row>
    <row r="151" spans="5:17" x14ac:dyDescent="0.25">
      <c r="E151" s="97">
        <v>4440</v>
      </c>
      <c r="F151" s="98">
        <v>60</v>
      </c>
      <c r="G151" s="98">
        <v>75</v>
      </c>
      <c r="H151" s="98">
        <v>3114.29</v>
      </c>
      <c r="I151" s="9"/>
      <c r="K151" s="15">
        <f t="shared" si="21"/>
        <v>4440</v>
      </c>
      <c r="L151" s="15">
        <f t="shared" si="22"/>
        <v>1.0471975511965976</v>
      </c>
      <c r="M151" s="15">
        <f t="shared" si="23"/>
        <v>1.3089969389957472</v>
      </c>
      <c r="N151" s="15">
        <f t="shared" si="24"/>
        <v>1.3089969389957472</v>
      </c>
      <c r="O151" s="15">
        <f t="shared" si="25"/>
        <v>1.3788101090755205</v>
      </c>
      <c r="P151" s="15">
        <f t="shared" si="26"/>
        <v>3114.29</v>
      </c>
      <c r="Q151" s="15"/>
    </row>
    <row r="152" spans="5:17" x14ac:dyDescent="0.25">
      <c r="E152" s="97">
        <v>4470</v>
      </c>
      <c r="F152" s="98">
        <v>60</v>
      </c>
      <c r="G152" s="98">
        <v>75</v>
      </c>
      <c r="H152" s="98">
        <v>3129.29</v>
      </c>
      <c r="I152" s="9"/>
      <c r="K152" s="15">
        <f t="shared" si="21"/>
        <v>4470</v>
      </c>
      <c r="L152" s="15">
        <f t="shared" si="22"/>
        <v>1.0471975511965976</v>
      </c>
      <c r="M152" s="15">
        <f t="shared" si="23"/>
        <v>1.3089969389957472</v>
      </c>
      <c r="N152" s="15">
        <f t="shared" si="24"/>
        <v>1.3089969389957472</v>
      </c>
      <c r="O152" s="15">
        <f t="shared" si="25"/>
        <v>1.3788101090755205</v>
      </c>
      <c r="P152" s="15">
        <f t="shared" si="26"/>
        <v>3129.29</v>
      </c>
      <c r="Q152" s="15"/>
    </row>
    <row r="153" spans="5:17" x14ac:dyDescent="0.25">
      <c r="E153" s="97">
        <v>4500</v>
      </c>
      <c r="F153" s="98">
        <v>60</v>
      </c>
      <c r="G153" s="98">
        <v>75</v>
      </c>
      <c r="H153" s="98">
        <v>3144.29</v>
      </c>
      <c r="I153" s="9"/>
      <c r="K153" s="15">
        <f t="shared" si="21"/>
        <v>4500</v>
      </c>
      <c r="L153" s="15">
        <f t="shared" si="22"/>
        <v>1.0471975511965976</v>
      </c>
      <c r="M153" s="15">
        <f t="shared" si="23"/>
        <v>1.3089969389957472</v>
      </c>
      <c r="N153" s="15">
        <f t="shared" si="24"/>
        <v>1.3089969389957472</v>
      </c>
      <c r="O153" s="15">
        <f t="shared" si="25"/>
        <v>1.3788101090755205</v>
      </c>
      <c r="P153" s="15">
        <f t="shared" si="26"/>
        <v>3144.29</v>
      </c>
      <c r="Q153" s="15"/>
    </row>
    <row r="154" spans="5:17" x14ac:dyDescent="0.25">
      <c r="E154" s="97">
        <v>4530</v>
      </c>
      <c r="F154" s="98">
        <v>60</v>
      </c>
      <c r="G154" s="98">
        <v>75</v>
      </c>
      <c r="H154" s="98">
        <v>3159.29</v>
      </c>
      <c r="I154" s="9"/>
      <c r="K154" s="15">
        <f t="shared" si="21"/>
        <v>4530</v>
      </c>
      <c r="L154" s="15">
        <f t="shared" si="22"/>
        <v>1.0471975511965976</v>
      </c>
      <c r="M154" s="15">
        <f t="shared" si="23"/>
        <v>1.3089969389957472</v>
      </c>
      <c r="N154" s="15">
        <f t="shared" si="24"/>
        <v>1.3089969389957472</v>
      </c>
      <c r="O154" s="15">
        <f t="shared" si="25"/>
        <v>1.3788101090755205</v>
      </c>
      <c r="P154" s="15">
        <f t="shared" si="26"/>
        <v>3159.29</v>
      </c>
      <c r="Q154" s="15"/>
    </row>
    <row r="155" spans="5:17" x14ac:dyDescent="0.25">
      <c r="E155" s="97">
        <v>4560</v>
      </c>
      <c r="F155" s="98">
        <v>60</v>
      </c>
      <c r="G155" s="98">
        <v>75</v>
      </c>
      <c r="H155" s="98">
        <v>3174.29</v>
      </c>
      <c r="I155" s="9"/>
      <c r="K155" s="15">
        <f t="shared" si="21"/>
        <v>4560</v>
      </c>
      <c r="L155" s="15">
        <f t="shared" si="22"/>
        <v>1.0471975511965976</v>
      </c>
      <c r="M155" s="15">
        <f t="shared" si="23"/>
        <v>1.3089969389957472</v>
      </c>
      <c r="N155" s="15">
        <f t="shared" si="24"/>
        <v>1.3089969389957472</v>
      </c>
      <c r="O155" s="15">
        <f t="shared" si="25"/>
        <v>1.3788101090755205</v>
      </c>
      <c r="P155" s="15">
        <f t="shared" si="26"/>
        <v>3174.29</v>
      </c>
      <c r="Q155" s="15"/>
    </row>
    <row r="156" spans="5:17" x14ac:dyDescent="0.25">
      <c r="E156" s="97">
        <v>4590</v>
      </c>
      <c r="F156" s="98">
        <v>60</v>
      </c>
      <c r="G156" s="98">
        <v>75</v>
      </c>
      <c r="H156" s="98">
        <v>3189.29</v>
      </c>
      <c r="I156" s="9"/>
      <c r="K156" s="15">
        <f t="shared" si="21"/>
        <v>4590</v>
      </c>
      <c r="L156" s="15">
        <f t="shared" si="22"/>
        <v>1.0471975511965976</v>
      </c>
      <c r="M156" s="15">
        <f t="shared" si="23"/>
        <v>1.3089969389957472</v>
      </c>
      <c r="N156" s="15">
        <f t="shared" si="24"/>
        <v>1.3089969389957472</v>
      </c>
      <c r="O156" s="15">
        <f t="shared" si="25"/>
        <v>1.3788101090755205</v>
      </c>
      <c r="P156" s="15">
        <f t="shared" si="26"/>
        <v>3189.29</v>
      </c>
      <c r="Q156" s="15"/>
    </row>
    <row r="157" spans="5:17" x14ac:dyDescent="0.25">
      <c r="E157" s="97">
        <v>4620</v>
      </c>
      <c r="F157" s="98">
        <v>60</v>
      </c>
      <c r="G157" s="98">
        <v>75</v>
      </c>
      <c r="H157" s="98">
        <v>3204.29</v>
      </c>
      <c r="I157" s="9"/>
      <c r="K157" s="15">
        <f t="shared" si="21"/>
        <v>4620</v>
      </c>
      <c r="L157" s="15">
        <f t="shared" si="22"/>
        <v>1.0471975511965976</v>
      </c>
      <c r="M157" s="15">
        <f t="shared" si="23"/>
        <v>1.3089969389957472</v>
      </c>
      <c r="N157" s="15">
        <f t="shared" si="24"/>
        <v>1.3089969389957472</v>
      </c>
      <c r="O157" s="15">
        <f t="shared" si="25"/>
        <v>1.3788101090755205</v>
      </c>
      <c r="P157" s="15">
        <f t="shared" si="26"/>
        <v>3204.29</v>
      </c>
      <c r="Q157" s="15"/>
    </row>
    <row r="158" spans="5:17" x14ac:dyDescent="0.25">
      <c r="E158" s="97">
        <v>4650</v>
      </c>
      <c r="F158" s="98">
        <v>60</v>
      </c>
      <c r="G158" s="98">
        <v>75</v>
      </c>
      <c r="H158" s="98">
        <v>3219.29</v>
      </c>
      <c r="I158" s="9"/>
      <c r="K158" s="15">
        <f t="shared" si="21"/>
        <v>4650</v>
      </c>
      <c r="L158" s="15">
        <f t="shared" si="22"/>
        <v>1.0471975511965976</v>
      </c>
      <c r="M158" s="15">
        <f t="shared" si="23"/>
        <v>1.3089969389957472</v>
      </c>
      <c r="N158" s="15">
        <f t="shared" si="24"/>
        <v>1.3089969389957472</v>
      </c>
      <c r="O158" s="15">
        <f t="shared" si="25"/>
        <v>1.3788101090755205</v>
      </c>
      <c r="P158" s="15">
        <f t="shared" si="26"/>
        <v>3219.29</v>
      </c>
      <c r="Q158" s="15"/>
    </row>
    <row r="159" spans="5:17" x14ac:dyDescent="0.25">
      <c r="E159" s="97">
        <v>4680</v>
      </c>
      <c r="F159" s="98">
        <v>60</v>
      </c>
      <c r="G159" s="98">
        <v>75</v>
      </c>
      <c r="H159" s="98">
        <v>3234.29</v>
      </c>
      <c r="I159" s="9"/>
      <c r="K159" s="15">
        <f t="shared" si="21"/>
        <v>4680</v>
      </c>
      <c r="L159" s="15">
        <f t="shared" si="22"/>
        <v>1.0471975511965976</v>
      </c>
      <c r="M159" s="15">
        <f t="shared" si="23"/>
        <v>1.3089969389957472</v>
      </c>
      <c r="N159" s="15">
        <f t="shared" si="24"/>
        <v>1.3089969389957472</v>
      </c>
      <c r="O159" s="15">
        <f t="shared" si="25"/>
        <v>1.3788101090755205</v>
      </c>
      <c r="P159" s="15">
        <f t="shared" si="26"/>
        <v>3234.29</v>
      </c>
      <c r="Q159" s="15"/>
    </row>
    <row r="160" spans="5:17" x14ac:dyDescent="0.25">
      <c r="E160" s="97">
        <v>4710</v>
      </c>
      <c r="F160" s="98">
        <v>60</v>
      </c>
      <c r="G160" s="98">
        <v>75</v>
      </c>
      <c r="H160" s="98">
        <v>3249.29</v>
      </c>
      <c r="I160" s="9"/>
      <c r="K160" s="15">
        <f t="shared" si="21"/>
        <v>4710</v>
      </c>
      <c r="L160" s="15">
        <f t="shared" si="22"/>
        <v>1.0471975511965976</v>
      </c>
      <c r="M160" s="15">
        <f t="shared" si="23"/>
        <v>1.3089969389957472</v>
      </c>
      <c r="N160" s="15">
        <f t="shared" si="24"/>
        <v>1.3089969389957472</v>
      </c>
      <c r="O160" s="15">
        <f t="shared" si="25"/>
        <v>1.3788101090755205</v>
      </c>
      <c r="P160" s="15">
        <f t="shared" si="26"/>
        <v>3249.29</v>
      </c>
      <c r="Q160" s="15"/>
    </row>
    <row r="161" spans="5:17" x14ac:dyDescent="0.25">
      <c r="E161" s="97">
        <v>4740</v>
      </c>
      <c r="F161" s="98">
        <v>60</v>
      </c>
      <c r="G161" s="98">
        <v>75</v>
      </c>
      <c r="H161" s="98">
        <v>3264.29</v>
      </c>
      <c r="I161" s="9"/>
      <c r="K161" s="15">
        <f t="shared" si="21"/>
        <v>4740</v>
      </c>
      <c r="L161" s="15">
        <f t="shared" si="22"/>
        <v>1.0471975511965976</v>
      </c>
      <c r="M161" s="15">
        <f t="shared" si="23"/>
        <v>1.3089969389957472</v>
      </c>
      <c r="N161" s="15">
        <f t="shared" si="24"/>
        <v>1.3089969389957472</v>
      </c>
      <c r="O161" s="15">
        <f t="shared" si="25"/>
        <v>1.3788101090755205</v>
      </c>
      <c r="P161" s="15">
        <f t="shared" si="26"/>
        <v>3264.29</v>
      </c>
      <c r="Q161" s="15"/>
    </row>
    <row r="162" spans="5:17" x14ac:dyDescent="0.25">
      <c r="E162" s="97">
        <v>4770</v>
      </c>
      <c r="F162" s="98">
        <v>60</v>
      </c>
      <c r="G162" s="98">
        <v>75</v>
      </c>
      <c r="H162" s="98">
        <v>3279.29</v>
      </c>
      <c r="I162" s="9"/>
      <c r="K162" s="15">
        <f t="shared" si="21"/>
        <v>4770</v>
      </c>
      <c r="L162" s="15">
        <f t="shared" si="22"/>
        <v>1.0471975511965976</v>
      </c>
      <c r="M162" s="15">
        <f t="shared" si="23"/>
        <v>1.3089969389957472</v>
      </c>
      <c r="N162" s="15">
        <f t="shared" si="24"/>
        <v>1.3089969389957472</v>
      </c>
      <c r="O162" s="15">
        <f t="shared" si="25"/>
        <v>1.3788101090755205</v>
      </c>
      <c r="P162" s="15">
        <f t="shared" si="26"/>
        <v>3279.29</v>
      </c>
      <c r="Q162" s="15"/>
    </row>
    <row r="163" spans="5:17" x14ac:dyDescent="0.25">
      <c r="E163" s="97">
        <v>4800</v>
      </c>
      <c r="F163" s="98">
        <v>60</v>
      </c>
      <c r="G163" s="98">
        <v>75</v>
      </c>
      <c r="H163" s="98">
        <v>3294.29</v>
      </c>
      <c r="I163" s="9"/>
      <c r="K163" s="15">
        <f t="shared" si="21"/>
        <v>4800</v>
      </c>
      <c r="L163" s="15">
        <f t="shared" si="22"/>
        <v>1.0471975511965976</v>
      </c>
      <c r="M163" s="15">
        <f t="shared" si="23"/>
        <v>1.3089969389957472</v>
      </c>
      <c r="N163" s="15">
        <f t="shared" si="24"/>
        <v>1.3089969389957472</v>
      </c>
      <c r="O163" s="15">
        <f t="shared" si="25"/>
        <v>1.3788101090755205</v>
      </c>
      <c r="P163" s="15">
        <f t="shared" si="26"/>
        <v>3294.29</v>
      </c>
      <c r="Q163" s="15"/>
    </row>
    <row r="164" spans="5:17" x14ac:dyDescent="0.25">
      <c r="E164" s="97">
        <v>4830</v>
      </c>
      <c r="F164" s="98">
        <v>60</v>
      </c>
      <c r="G164" s="98">
        <v>75</v>
      </c>
      <c r="H164" s="98">
        <v>3309.29</v>
      </c>
      <c r="I164" s="9"/>
      <c r="K164" s="15">
        <f t="shared" si="21"/>
        <v>4830</v>
      </c>
      <c r="L164" s="15">
        <f t="shared" si="22"/>
        <v>1.0471975511965976</v>
      </c>
      <c r="M164" s="15">
        <f t="shared" si="23"/>
        <v>1.3089969389957472</v>
      </c>
      <c r="N164" s="15">
        <f t="shared" si="24"/>
        <v>1.3089969389957472</v>
      </c>
      <c r="O164" s="15">
        <f t="shared" si="25"/>
        <v>1.3788101090755205</v>
      </c>
      <c r="P164" s="15">
        <f t="shared" si="26"/>
        <v>3309.29</v>
      </c>
      <c r="Q164" s="15"/>
    </row>
    <row r="165" spans="5:17" x14ac:dyDescent="0.25">
      <c r="E165" s="97">
        <v>4860</v>
      </c>
      <c r="F165" s="98">
        <v>60</v>
      </c>
      <c r="G165" s="98">
        <v>75</v>
      </c>
      <c r="H165" s="98">
        <v>3324.29</v>
      </c>
      <c r="I165" s="9"/>
      <c r="K165" s="15">
        <f t="shared" si="21"/>
        <v>4860</v>
      </c>
      <c r="L165" s="15">
        <f t="shared" si="22"/>
        <v>1.0471975511965976</v>
      </c>
      <c r="M165" s="15">
        <f t="shared" si="23"/>
        <v>1.3089969389957472</v>
      </c>
      <c r="N165" s="15">
        <f t="shared" si="24"/>
        <v>1.3089969389957472</v>
      </c>
      <c r="O165" s="15">
        <f t="shared" si="25"/>
        <v>1.3788101090755205</v>
      </c>
      <c r="P165" s="15">
        <f t="shared" si="26"/>
        <v>3324.29</v>
      </c>
      <c r="Q165" s="15"/>
    </row>
    <row r="166" spans="5:17" x14ac:dyDescent="0.25">
      <c r="E166" s="97">
        <v>4890</v>
      </c>
      <c r="F166" s="98">
        <v>60</v>
      </c>
      <c r="G166" s="98">
        <v>75</v>
      </c>
      <c r="H166" s="98">
        <v>3339.29</v>
      </c>
      <c r="I166" s="9"/>
      <c r="K166" s="15">
        <f t="shared" si="21"/>
        <v>4890</v>
      </c>
      <c r="L166" s="15">
        <f t="shared" si="22"/>
        <v>1.0471975511965976</v>
      </c>
      <c r="M166" s="15">
        <f t="shared" si="23"/>
        <v>1.3089969389957472</v>
      </c>
      <c r="N166" s="15">
        <f t="shared" si="24"/>
        <v>1.3089969389957472</v>
      </c>
      <c r="O166" s="15">
        <f t="shared" si="25"/>
        <v>1.3788101090755205</v>
      </c>
      <c r="P166" s="15">
        <f t="shared" si="26"/>
        <v>3339.29</v>
      </c>
      <c r="Q166" s="15"/>
    </row>
    <row r="167" spans="5:17" x14ac:dyDescent="0.25">
      <c r="E167" s="97">
        <v>4920</v>
      </c>
      <c r="F167" s="98">
        <v>60</v>
      </c>
      <c r="G167" s="98">
        <v>75</v>
      </c>
      <c r="H167" s="98">
        <v>3354.29</v>
      </c>
      <c r="I167" s="9"/>
      <c r="K167" s="15">
        <f t="shared" si="21"/>
        <v>4920</v>
      </c>
      <c r="L167" s="15">
        <f t="shared" si="22"/>
        <v>1.0471975511965976</v>
      </c>
      <c r="M167" s="15">
        <f t="shared" si="23"/>
        <v>1.3089969389957472</v>
      </c>
      <c r="N167" s="15">
        <f t="shared" si="24"/>
        <v>1.3089969389957472</v>
      </c>
      <c r="O167" s="15">
        <f t="shared" si="25"/>
        <v>1.3788101090755205</v>
      </c>
      <c r="P167" s="15">
        <f t="shared" si="26"/>
        <v>3354.29</v>
      </c>
      <c r="Q167" s="15"/>
    </row>
    <row r="168" spans="5:17" x14ac:dyDescent="0.25">
      <c r="E168" s="97">
        <v>4950</v>
      </c>
      <c r="F168" s="98">
        <v>60</v>
      </c>
      <c r="G168" s="98">
        <v>75</v>
      </c>
      <c r="H168" s="98">
        <v>3369.29</v>
      </c>
      <c r="I168" s="9"/>
      <c r="K168" s="15">
        <f t="shared" si="21"/>
        <v>4950</v>
      </c>
      <c r="L168" s="15">
        <f t="shared" si="22"/>
        <v>1.0471975511965976</v>
      </c>
      <c r="M168" s="15">
        <f t="shared" si="23"/>
        <v>1.3089969389957472</v>
      </c>
      <c r="N168" s="15">
        <f t="shared" si="24"/>
        <v>1.3089969389957472</v>
      </c>
      <c r="O168" s="15">
        <f t="shared" si="25"/>
        <v>1.3788101090755205</v>
      </c>
      <c r="P168" s="15">
        <f t="shared" si="26"/>
        <v>3369.29</v>
      </c>
      <c r="Q168" s="15"/>
    </row>
    <row r="169" spans="5:17" x14ac:dyDescent="0.25">
      <c r="E169" s="97">
        <v>4980</v>
      </c>
      <c r="F169" s="98">
        <v>60</v>
      </c>
      <c r="G169" s="98">
        <v>75</v>
      </c>
      <c r="H169" s="98">
        <v>3384.29</v>
      </c>
      <c r="I169" s="9"/>
      <c r="K169" s="15">
        <f t="shared" si="21"/>
        <v>4980</v>
      </c>
      <c r="L169" s="15">
        <f t="shared" si="22"/>
        <v>1.0471975511965976</v>
      </c>
      <c r="M169" s="15">
        <f t="shared" si="23"/>
        <v>1.3089969389957472</v>
      </c>
      <c r="N169" s="15">
        <f t="shared" si="24"/>
        <v>1.3089969389957472</v>
      </c>
      <c r="O169" s="15">
        <f t="shared" si="25"/>
        <v>1.3788101090755205</v>
      </c>
      <c r="P169" s="15">
        <f t="shared" si="26"/>
        <v>3384.29</v>
      </c>
      <c r="Q169" s="15"/>
    </row>
    <row r="170" spans="5:17" x14ac:dyDescent="0.25">
      <c r="E170" s="97">
        <v>5010</v>
      </c>
      <c r="F170" s="98">
        <v>60</v>
      </c>
      <c r="G170" s="98">
        <v>75</v>
      </c>
      <c r="H170" s="98">
        <v>3399.29</v>
      </c>
      <c r="I170" s="9"/>
      <c r="K170" s="15">
        <f t="shared" si="21"/>
        <v>5010</v>
      </c>
      <c r="L170" s="15">
        <f t="shared" si="22"/>
        <v>1.0471975511965976</v>
      </c>
      <c r="M170" s="15">
        <f t="shared" si="23"/>
        <v>1.3089969389957472</v>
      </c>
      <c r="N170" s="15">
        <f t="shared" si="24"/>
        <v>1.3089969389957472</v>
      </c>
      <c r="O170" s="15">
        <f t="shared" si="25"/>
        <v>1.3788101090755205</v>
      </c>
      <c r="P170" s="15">
        <f t="shared" si="26"/>
        <v>3399.29</v>
      </c>
      <c r="Q170" s="15"/>
    </row>
    <row r="171" spans="5:17" x14ac:dyDescent="0.25">
      <c r="E171" s="97">
        <v>5040</v>
      </c>
      <c r="F171" s="98">
        <v>60</v>
      </c>
      <c r="G171" s="98">
        <v>75</v>
      </c>
      <c r="H171" s="98">
        <v>3414.29</v>
      </c>
      <c r="I171" s="9"/>
      <c r="K171" s="15">
        <f t="shared" si="21"/>
        <v>5040</v>
      </c>
      <c r="L171" s="15">
        <f t="shared" si="22"/>
        <v>1.0471975511965976</v>
      </c>
      <c r="M171" s="15">
        <f t="shared" si="23"/>
        <v>1.3089969389957472</v>
      </c>
      <c r="N171" s="15">
        <f t="shared" si="24"/>
        <v>1.3089969389957472</v>
      </c>
      <c r="O171" s="15">
        <f t="shared" si="25"/>
        <v>1.3788101090755205</v>
      </c>
      <c r="P171" s="15">
        <f t="shared" si="26"/>
        <v>3414.29</v>
      </c>
      <c r="Q171" s="15"/>
    </row>
    <row r="172" spans="5:17" x14ac:dyDescent="0.25">
      <c r="E172" s="97">
        <v>5070</v>
      </c>
      <c r="F172" s="98">
        <v>60</v>
      </c>
      <c r="G172" s="98">
        <v>75</v>
      </c>
      <c r="H172" s="98">
        <v>3429.29</v>
      </c>
      <c r="I172" s="9"/>
      <c r="K172" s="15">
        <f t="shared" si="21"/>
        <v>5070</v>
      </c>
      <c r="L172" s="15">
        <f t="shared" si="22"/>
        <v>1.0471975511965976</v>
      </c>
      <c r="M172" s="15">
        <f t="shared" si="23"/>
        <v>1.3089969389957472</v>
      </c>
      <c r="N172" s="15">
        <f t="shared" si="24"/>
        <v>1.3089969389957472</v>
      </c>
      <c r="O172" s="15">
        <f t="shared" si="25"/>
        <v>1.3788101090755205</v>
      </c>
      <c r="P172" s="15">
        <f t="shared" si="26"/>
        <v>3429.29</v>
      </c>
      <c r="Q172" s="15"/>
    </row>
    <row r="173" spans="5:17" x14ac:dyDescent="0.25">
      <c r="E173" s="97">
        <v>5100</v>
      </c>
      <c r="F173" s="98">
        <v>60</v>
      </c>
      <c r="G173" s="98">
        <v>75</v>
      </c>
      <c r="H173" s="98">
        <v>3444.29</v>
      </c>
      <c r="I173" s="9"/>
      <c r="K173" s="15">
        <f t="shared" si="21"/>
        <v>5100</v>
      </c>
      <c r="L173" s="15">
        <f t="shared" si="22"/>
        <v>1.0471975511965976</v>
      </c>
      <c r="M173" s="15">
        <f t="shared" si="23"/>
        <v>1.3089969389957472</v>
      </c>
      <c r="N173" s="15">
        <f t="shared" si="24"/>
        <v>1.3089969389957472</v>
      </c>
      <c r="O173" s="15">
        <f t="shared" si="25"/>
        <v>1.3788101090755205</v>
      </c>
      <c r="P173" s="15">
        <f t="shared" si="26"/>
        <v>3444.29</v>
      </c>
      <c r="Q173" s="15"/>
    </row>
    <row r="174" spans="5:17" x14ac:dyDescent="0.25">
      <c r="E174" s="97">
        <v>5130</v>
      </c>
      <c r="F174" s="98">
        <v>63</v>
      </c>
      <c r="G174" s="98">
        <v>75</v>
      </c>
      <c r="H174" s="98">
        <v>3458.61</v>
      </c>
      <c r="I174" s="9"/>
      <c r="K174" s="15">
        <f t="shared" si="21"/>
        <v>5130</v>
      </c>
      <c r="L174" s="15">
        <f t="shared" si="22"/>
        <v>1.0995574287564276</v>
      </c>
      <c r="M174" s="15">
        <f t="shared" si="23"/>
        <v>1.3089969389957472</v>
      </c>
      <c r="N174" s="15">
        <f t="shared" si="24"/>
        <v>1.3089969389957472</v>
      </c>
      <c r="O174" s="15">
        <f t="shared" si="25"/>
        <v>1.3788101090755205</v>
      </c>
      <c r="P174" s="15">
        <f t="shared" si="26"/>
        <v>3458.61</v>
      </c>
      <c r="Q174" s="15"/>
    </row>
    <row r="175" spans="5:17" x14ac:dyDescent="0.25">
      <c r="E175" s="97">
        <v>5160</v>
      </c>
      <c r="F175" s="98">
        <v>66</v>
      </c>
      <c r="G175" s="98">
        <v>75</v>
      </c>
      <c r="H175" s="98">
        <v>3471.52</v>
      </c>
      <c r="I175" s="9"/>
      <c r="K175" s="15">
        <f t="shared" si="21"/>
        <v>5160</v>
      </c>
      <c r="L175" s="15">
        <f t="shared" si="22"/>
        <v>1.1519173063162575</v>
      </c>
      <c r="M175" s="15">
        <f t="shared" si="23"/>
        <v>1.3089969389957472</v>
      </c>
      <c r="N175" s="15">
        <f t="shared" si="24"/>
        <v>1.3089969389957472</v>
      </c>
      <c r="O175" s="15">
        <f t="shared" si="25"/>
        <v>1.3788101090755205</v>
      </c>
      <c r="P175" s="15">
        <f t="shared" si="26"/>
        <v>3471.52</v>
      </c>
      <c r="Q175" s="15"/>
    </row>
    <row r="176" spans="5:17" x14ac:dyDescent="0.25">
      <c r="E176" s="97">
        <v>5190</v>
      </c>
      <c r="F176" s="98">
        <v>69</v>
      </c>
      <c r="G176" s="98">
        <v>75</v>
      </c>
      <c r="H176" s="98">
        <v>3483</v>
      </c>
      <c r="I176" s="9"/>
      <c r="K176" s="15">
        <f t="shared" si="21"/>
        <v>5190</v>
      </c>
      <c r="L176" s="15">
        <f t="shared" si="22"/>
        <v>1.2042771838760873</v>
      </c>
      <c r="M176" s="15">
        <f t="shared" si="23"/>
        <v>1.3089969389957472</v>
      </c>
      <c r="N176" s="15">
        <f t="shared" si="24"/>
        <v>1.3089969389957472</v>
      </c>
      <c r="O176" s="15">
        <f t="shared" si="25"/>
        <v>1.3788101090755205</v>
      </c>
      <c r="P176" s="15">
        <f t="shared" si="26"/>
        <v>3483</v>
      </c>
      <c r="Q176" s="15"/>
    </row>
    <row r="177" spans="5:17" x14ac:dyDescent="0.25">
      <c r="E177" s="97">
        <v>5220</v>
      </c>
      <c r="F177" s="98">
        <v>72</v>
      </c>
      <c r="G177" s="98">
        <v>75</v>
      </c>
      <c r="H177" s="98">
        <v>3493.01</v>
      </c>
      <c r="I177" s="9"/>
      <c r="K177" s="15">
        <f t="shared" si="21"/>
        <v>5220</v>
      </c>
      <c r="L177" s="15">
        <f t="shared" si="22"/>
        <v>1.2566370614359172</v>
      </c>
      <c r="M177" s="15">
        <f t="shared" si="23"/>
        <v>1.3089969389957472</v>
      </c>
      <c r="N177" s="15">
        <f t="shared" si="24"/>
        <v>1.3089969389957472</v>
      </c>
      <c r="O177" s="15">
        <f t="shared" si="25"/>
        <v>1.3788101090755205</v>
      </c>
      <c r="P177" s="15">
        <f t="shared" si="26"/>
        <v>3493.01</v>
      </c>
      <c r="Q177" s="15"/>
    </row>
    <row r="178" spans="5:17" x14ac:dyDescent="0.25">
      <c r="E178" s="97">
        <v>5250</v>
      </c>
      <c r="F178" s="98">
        <v>75</v>
      </c>
      <c r="G178" s="98">
        <v>75</v>
      </c>
      <c r="H178" s="98">
        <v>3501.53</v>
      </c>
      <c r="I178" s="9"/>
      <c r="K178" s="15">
        <f t="shared" si="21"/>
        <v>5250</v>
      </c>
      <c r="L178" s="15">
        <f t="shared" si="22"/>
        <v>1.3089969389957472</v>
      </c>
      <c r="M178" s="15">
        <f t="shared" si="23"/>
        <v>1.3089969389957472</v>
      </c>
      <c r="N178" s="15">
        <f t="shared" si="24"/>
        <v>1.3089969389957472</v>
      </c>
      <c r="O178" s="15">
        <f t="shared" si="25"/>
        <v>1.3788101090755205</v>
      </c>
      <c r="P178" s="15">
        <f t="shared" si="26"/>
        <v>3501.53</v>
      </c>
      <c r="Q178" s="15"/>
    </row>
    <row r="179" spans="5:17" x14ac:dyDescent="0.25">
      <c r="E179" s="97">
        <v>5280</v>
      </c>
      <c r="F179" s="98">
        <v>78</v>
      </c>
      <c r="G179" s="98">
        <v>75</v>
      </c>
      <c r="H179" s="98">
        <v>3508.54</v>
      </c>
      <c r="I179" s="9"/>
      <c r="K179" s="15">
        <f t="shared" si="21"/>
        <v>5280</v>
      </c>
      <c r="L179" s="15">
        <f t="shared" si="22"/>
        <v>1.3613568165555769</v>
      </c>
      <c r="M179" s="15">
        <f t="shared" si="23"/>
        <v>1.3089969389957472</v>
      </c>
      <c r="N179" s="15">
        <f t="shared" si="24"/>
        <v>1.3089969389957472</v>
      </c>
      <c r="O179" s="15">
        <f t="shared" si="25"/>
        <v>1.3788101090755205</v>
      </c>
      <c r="P179" s="15">
        <f t="shared" si="26"/>
        <v>3508.54</v>
      </c>
      <c r="Q179" s="15"/>
    </row>
    <row r="180" spans="5:17" x14ac:dyDescent="0.25">
      <c r="E180" s="97">
        <v>5310</v>
      </c>
      <c r="F180" s="98">
        <v>81</v>
      </c>
      <c r="G180" s="98">
        <v>75</v>
      </c>
      <c r="H180" s="98">
        <v>3514</v>
      </c>
      <c r="I180" s="9"/>
      <c r="K180" s="15">
        <f t="shared" si="21"/>
        <v>5310</v>
      </c>
      <c r="L180" s="15">
        <f t="shared" si="22"/>
        <v>1.4137166941154069</v>
      </c>
      <c r="M180" s="15">
        <f t="shared" si="23"/>
        <v>1.3089969389957472</v>
      </c>
      <c r="N180" s="15">
        <f t="shared" si="24"/>
        <v>1.3089969389957472</v>
      </c>
      <c r="O180" s="15">
        <f t="shared" si="25"/>
        <v>1.3788101090755205</v>
      </c>
      <c r="P180" s="15">
        <f t="shared" si="26"/>
        <v>3514</v>
      </c>
      <c r="Q180" s="15"/>
    </row>
    <row r="181" spans="5:17" x14ac:dyDescent="0.25">
      <c r="E181" s="97">
        <v>5340</v>
      </c>
      <c r="F181" s="98">
        <v>84</v>
      </c>
      <c r="G181" s="98">
        <v>75</v>
      </c>
      <c r="H181" s="98">
        <v>3517.92</v>
      </c>
      <c r="I181" s="9"/>
      <c r="K181" s="15">
        <f t="shared" si="21"/>
        <v>5340</v>
      </c>
      <c r="L181" s="15">
        <f t="shared" si="22"/>
        <v>1.4660765716752369</v>
      </c>
      <c r="M181" s="15">
        <f t="shared" si="23"/>
        <v>1.3089969389957472</v>
      </c>
      <c r="N181" s="15">
        <f t="shared" si="24"/>
        <v>1.3089969389957472</v>
      </c>
      <c r="O181" s="15">
        <f t="shared" si="25"/>
        <v>1.3788101090755205</v>
      </c>
      <c r="P181" s="15">
        <f t="shared" si="26"/>
        <v>3517.92</v>
      </c>
      <c r="Q181" s="15"/>
    </row>
    <row r="182" spans="5:17" x14ac:dyDescent="0.25">
      <c r="E182" s="97">
        <v>5370</v>
      </c>
      <c r="F182" s="98">
        <v>87</v>
      </c>
      <c r="G182" s="98">
        <v>75</v>
      </c>
      <c r="H182" s="98">
        <v>3520.27</v>
      </c>
      <c r="I182" s="9"/>
      <c r="K182" s="15">
        <f t="shared" si="21"/>
        <v>5370</v>
      </c>
      <c r="L182" s="15">
        <f t="shared" si="22"/>
        <v>1.5184364492350666</v>
      </c>
      <c r="M182" s="15">
        <f t="shared" si="23"/>
        <v>1.3089969389957472</v>
      </c>
      <c r="N182" s="15">
        <f t="shared" si="24"/>
        <v>1.3089969389957472</v>
      </c>
      <c r="O182" s="15">
        <f t="shared" si="25"/>
        <v>1.3788101090755205</v>
      </c>
      <c r="P182" s="15">
        <f t="shared" si="26"/>
        <v>3520.27</v>
      </c>
      <c r="Q182" s="15"/>
    </row>
    <row r="183" spans="5:17" x14ac:dyDescent="0.25">
      <c r="E183" s="97">
        <v>5400</v>
      </c>
      <c r="F183" s="98">
        <v>90</v>
      </c>
      <c r="G183" s="98">
        <v>75</v>
      </c>
      <c r="H183" s="98">
        <v>3521.06</v>
      </c>
      <c r="I183" s="9"/>
      <c r="K183" s="15">
        <f t="shared" si="21"/>
        <v>5400</v>
      </c>
      <c r="L183" s="15">
        <f t="shared" si="22"/>
        <v>1.5707963267948966</v>
      </c>
      <c r="M183" s="15">
        <f t="shared" si="23"/>
        <v>1.3089969389957472</v>
      </c>
      <c r="N183" s="15">
        <f t="shared" si="24"/>
        <v>1.3089969389957472</v>
      </c>
      <c r="O183" s="15">
        <f t="shared" si="25"/>
        <v>1.3788101090755205</v>
      </c>
      <c r="P183" s="15">
        <f t="shared" si="26"/>
        <v>3521.06</v>
      </c>
      <c r="Q183" s="15"/>
    </row>
    <row r="184" spans="5:17" x14ac:dyDescent="0.25">
      <c r="E184" s="97">
        <v>5430</v>
      </c>
      <c r="F184" s="98">
        <v>90</v>
      </c>
      <c r="G184" s="98">
        <v>75</v>
      </c>
      <c r="H184" s="98">
        <v>3521.06</v>
      </c>
      <c r="I184" s="9"/>
      <c r="K184" s="15">
        <f t="shared" si="21"/>
        <v>5430</v>
      </c>
      <c r="L184" s="15">
        <f t="shared" si="22"/>
        <v>1.5707963267948966</v>
      </c>
      <c r="M184" s="15">
        <f t="shared" si="23"/>
        <v>1.3089969389957472</v>
      </c>
      <c r="N184" s="15">
        <f t="shared" si="24"/>
        <v>1.3089969389957472</v>
      </c>
      <c r="O184" s="15">
        <f t="shared" si="25"/>
        <v>1.3788101090755205</v>
      </c>
      <c r="P184" s="15">
        <f t="shared" si="26"/>
        <v>3521.06</v>
      </c>
      <c r="Q184" s="15"/>
    </row>
    <row r="185" spans="5:17" x14ac:dyDescent="0.25">
      <c r="E185" s="97">
        <v>5460</v>
      </c>
      <c r="F185" s="98">
        <v>90</v>
      </c>
      <c r="G185" s="98">
        <v>75</v>
      </c>
      <c r="H185" s="98">
        <v>3521.06</v>
      </c>
      <c r="I185" s="9"/>
      <c r="K185" s="15">
        <f t="shared" si="21"/>
        <v>5460</v>
      </c>
      <c r="L185" s="15">
        <f t="shared" si="22"/>
        <v>1.5707963267948966</v>
      </c>
      <c r="M185" s="15">
        <f t="shared" si="23"/>
        <v>1.3089969389957472</v>
      </c>
      <c r="N185" s="15">
        <f t="shared" si="24"/>
        <v>1.3089969389957472</v>
      </c>
      <c r="O185" s="15">
        <f t="shared" si="25"/>
        <v>1.3788101090755205</v>
      </c>
      <c r="P185" s="15">
        <f t="shared" si="26"/>
        <v>3521.06</v>
      </c>
      <c r="Q185" s="15"/>
    </row>
    <row r="186" spans="5:17" x14ac:dyDescent="0.25">
      <c r="E186" s="97">
        <v>5490</v>
      </c>
      <c r="F186" s="98">
        <v>90</v>
      </c>
      <c r="G186" s="98">
        <v>75</v>
      </c>
      <c r="H186" s="98">
        <v>3521.06</v>
      </c>
      <c r="I186" s="9"/>
      <c r="K186" s="15">
        <f t="shared" si="21"/>
        <v>5490</v>
      </c>
      <c r="L186" s="15">
        <f t="shared" si="22"/>
        <v>1.5707963267948966</v>
      </c>
      <c r="M186" s="15">
        <f t="shared" si="23"/>
        <v>1.3089969389957472</v>
      </c>
      <c r="N186" s="15">
        <f t="shared" si="24"/>
        <v>1.3089969389957472</v>
      </c>
      <c r="O186" s="15">
        <f t="shared" si="25"/>
        <v>1.3788101090755205</v>
      </c>
      <c r="P186" s="15">
        <f t="shared" si="26"/>
        <v>3521.06</v>
      </c>
      <c r="Q186" s="15"/>
    </row>
    <row r="187" spans="5:17" x14ac:dyDescent="0.25">
      <c r="E187" s="97">
        <v>5520</v>
      </c>
      <c r="F187" s="98">
        <v>90</v>
      </c>
      <c r="G187" s="98">
        <v>75</v>
      </c>
      <c r="H187" s="98">
        <v>3521.06</v>
      </c>
      <c r="I187" s="9"/>
      <c r="K187" s="15">
        <f t="shared" si="21"/>
        <v>5520</v>
      </c>
      <c r="L187" s="15">
        <f t="shared" si="22"/>
        <v>1.5707963267948966</v>
      </c>
      <c r="M187" s="15">
        <f t="shared" si="23"/>
        <v>1.3089969389957472</v>
      </c>
      <c r="N187" s="15">
        <f t="shared" si="24"/>
        <v>1.3089969389957472</v>
      </c>
      <c r="O187" s="15">
        <f t="shared" si="25"/>
        <v>1.3788101090755205</v>
      </c>
      <c r="P187" s="15">
        <f t="shared" si="26"/>
        <v>3521.06</v>
      </c>
      <c r="Q187" s="15"/>
    </row>
    <row r="188" spans="5:17" x14ac:dyDescent="0.25">
      <c r="E188" s="97">
        <v>5550</v>
      </c>
      <c r="F188" s="98">
        <v>90</v>
      </c>
      <c r="G188" s="98">
        <v>75</v>
      </c>
      <c r="H188" s="98">
        <v>3521.06</v>
      </c>
      <c r="I188" s="9"/>
      <c r="K188" s="15">
        <f t="shared" si="21"/>
        <v>5550</v>
      </c>
      <c r="L188" s="15">
        <f t="shared" si="22"/>
        <v>1.5707963267948966</v>
      </c>
      <c r="M188" s="15">
        <f t="shared" si="23"/>
        <v>1.3089969389957472</v>
      </c>
      <c r="N188" s="15">
        <f t="shared" si="24"/>
        <v>1.3089969389957472</v>
      </c>
      <c r="O188" s="15">
        <f t="shared" si="25"/>
        <v>1.3788101090755205</v>
      </c>
      <c r="P188" s="15">
        <f t="shared" si="26"/>
        <v>3521.06</v>
      </c>
      <c r="Q188" s="15"/>
    </row>
    <row r="189" spans="5:17" x14ac:dyDescent="0.25">
      <c r="E189" s="97">
        <v>5580</v>
      </c>
      <c r="F189" s="98">
        <v>90</v>
      </c>
      <c r="G189" s="98">
        <v>75</v>
      </c>
      <c r="H189" s="98">
        <v>3521.06</v>
      </c>
      <c r="I189" s="9"/>
      <c r="K189" s="15">
        <f t="shared" si="21"/>
        <v>5580</v>
      </c>
      <c r="L189" s="15">
        <f t="shared" si="22"/>
        <v>1.5707963267948966</v>
      </c>
      <c r="M189" s="15">
        <f t="shared" si="23"/>
        <v>1.3089969389957472</v>
      </c>
      <c r="N189" s="15">
        <f t="shared" si="24"/>
        <v>1.3089969389957472</v>
      </c>
      <c r="O189" s="15">
        <f t="shared" si="25"/>
        <v>1.3788101090755205</v>
      </c>
      <c r="P189" s="15">
        <f t="shared" si="26"/>
        <v>3521.06</v>
      </c>
      <c r="Q189" s="15"/>
    </row>
    <row r="190" spans="5:17" x14ac:dyDescent="0.25">
      <c r="E190" s="97">
        <v>5610</v>
      </c>
      <c r="F190" s="98">
        <v>90</v>
      </c>
      <c r="G190" s="98">
        <v>75</v>
      </c>
      <c r="H190" s="98">
        <v>3521.06</v>
      </c>
      <c r="I190" s="9"/>
      <c r="K190" s="15">
        <f t="shared" si="21"/>
        <v>5610</v>
      </c>
      <c r="L190" s="15">
        <f t="shared" si="22"/>
        <v>1.5707963267948966</v>
      </c>
      <c r="M190" s="15">
        <f t="shared" si="23"/>
        <v>1.3089969389957472</v>
      </c>
      <c r="N190" s="15">
        <f t="shared" si="24"/>
        <v>1.3089969389957472</v>
      </c>
      <c r="O190" s="15">
        <f t="shared" si="25"/>
        <v>1.3788101090755205</v>
      </c>
      <c r="P190" s="15">
        <f t="shared" si="26"/>
        <v>3521.06</v>
      </c>
      <c r="Q190" s="15"/>
    </row>
    <row r="191" spans="5:17" x14ac:dyDescent="0.25">
      <c r="E191" s="97">
        <v>5640</v>
      </c>
      <c r="F191" s="98">
        <v>90</v>
      </c>
      <c r="G191" s="98">
        <v>75</v>
      </c>
      <c r="H191" s="98">
        <v>3521.06</v>
      </c>
      <c r="I191" s="9"/>
      <c r="K191" s="15">
        <f t="shared" si="21"/>
        <v>5640</v>
      </c>
      <c r="L191" s="15">
        <f t="shared" si="22"/>
        <v>1.5707963267948966</v>
      </c>
      <c r="M191" s="15">
        <f t="shared" si="23"/>
        <v>1.3089969389957472</v>
      </c>
      <c r="N191" s="15">
        <f t="shared" si="24"/>
        <v>1.3089969389957472</v>
      </c>
      <c r="O191" s="15">
        <f t="shared" si="25"/>
        <v>1.3788101090755205</v>
      </c>
      <c r="P191" s="15">
        <f t="shared" si="26"/>
        <v>3521.06</v>
      </c>
      <c r="Q191" s="15"/>
    </row>
    <row r="192" spans="5:17" x14ac:dyDescent="0.25">
      <c r="E192" s="97">
        <v>5670</v>
      </c>
      <c r="F192" s="98">
        <v>90</v>
      </c>
      <c r="G192" s="98">
        <v>75</v>
      </c>
      <c r="H192" s="98">
        <v>3521.06</v>
      </c>
      <c r="I192" s="9"/>
      <c r="K192" s="15">
        <f t="shared" si="21"/>
        <v>5670</v>
      </c>
      <c r="L192" s="15">
        <f t="shared" si="22"/>
        <v>1.5707963267948966</v>
      </c>
      <c r="M192" s="15">
        <f t="shared" si="23"/>
        <v>1.3089969389957472</v>
      </c>
      <c r="N192" s="15">
        <f t="shared" si="24"/>
        <v>1.3089969389957472</v>
      </c>
      <c r="O192" s="15">
        <f t="shared" si="25"/>
        <v>1.3788101090755205</v>
      </c>
      <c r="P192" s="15">
        <f t="shared" si="26"/>
        <v>3521.06</v>
      </c>
      <c r="Q192" s="15"/>
    </row>
    <row r="193" spans="5:17" x14ac:dyDescent="0.25">
      <c r="E193" s="97">
        <v>5700</v>
      </c>
      <c r="F193" s="98">
        <v>90</v>
      </c>
      <c r="G193" s="98">
        <v>75</v>
      </c>
      <c r="H193" s="98">
        <v>3521.06</v>
      </c>
      <c r="I193" s="9"/>
      <c r="K193" s="15">
        <f t="shared" si="21"/>
        <v>5700</v>
      </c>
      <c r="L193" s="15">
        <f t="shared" si="22"/>
        <v>1.5707963267948966</v>
      </c>
      <c r="M193" s="15">
        <f t="shared" si="23"/>
        <v>1.3089969389957472</v>
      </c>
      <c r="N193" s="15">
        <f t="shared" si="24"/>
        <v>1.3089969389957472</v>
      </c>
      <c r="O193" s="15">
        <f t="shared" si="25"/>
        <v>1.3788101090755205</v>
      </c>
      <c r="P193" s="15">
        <f t="shared" si="26"/>
        <v>3521.06</v>
      </c>
      <c r="Q193" s="15"/>
    </row>
    <row r="194" spans="5:17" x14ac:dyDescent="0.25">
      <c r="E194" s="97">
        <v>5730</v>
      </c>
      <c r="F194" s="98">
        <v>90</v>
      </c>
      <c r="G194" s="98">
        <v>75</v>
      </c>
      <c r="H194" s="98">
        <v>3521.06</v>
      </c>
      <c r="I194" s="9"/>
      <c r="K194" s="15">
        <f t="shared" si="21"/>
        <v>5730</v>
      </c>
      <c r="L194" s="15">
        <f t="shared" si="22"/>
        <v>1.5707963267948966</v>
      </c>
      <c r="M194" s="15">
        <f t="shared" si="23"/>
        <v>1.3089969389957472</v>
      </c>
      <c r="N194" s="15">
        <f t="shared" si="24"/>
        <v>1.3089969389957472</v>
      </c>
      <c r="O194" s="15">
        <f t="shared" si="25"/>
        <v>1.3788101090755205</v>
      </c>
      <c r="P194" s="15">
        <f t="shared" si="26"/>
        <v>3521.06</v>
      </c>
      <c r="Q194" s="15"/>
    </row>
    <row r="195" spans="5:17" x14ac:dyDescent="0.25">
      <c r="E195" s="97">
        <v>5760</v>
      </c>
      <c r="F195" s="98">
        <v>90</v>
      </c>
      <c r="G195" s="98">
        <v>75</v>
      </c>
      <c r="H195" s="98">
        <v>3521.06</v>
      </c>
      <c r="I195" s="9"/>
      <c r="K195" s="15">
        <f t="shared" si="21"/>
        <v>5760</v>
      </c>
      <c r="L195" s="15">
        <f t="shared" si="22"/>
        <v>1.5707963267948966</v>
      </c>
      <c r="M195" s="15">
        <f t="shared" si="23"/>
        <v>1.3089969389957472</v>
      </c>
      <c r="N195" s="15">
        <f t="shared" si="24"/>
        <v>1.3089969389957472</v>
      </c>
      <c r="O195" s="15">
        <f t="shared" si="25"/>
        <v>1.3788101090755205</v>
      </c>
      <c r="P195" s="15">
        <f t="shared" si="26"/>
        <v>3521.06</v>
      </c>
      <c r="Q195" s="15"/>
    </row>
    <row r="196" spans="5:17" x14ac:dyDescent="0.25">
      <c r="E196" s="97">
        <v>5790</v>
      </c>
      <c r="F196" s="98">
        <v>90</v>
      </c>
      <c r="G196" s="98">
        <v>75</v>
      </c>
      <c r="H196" s="98">
        <v>3521.06</v>
      </c>
      <c r="I196" s="9"/>
      <c r="K196" s="15">
        <f t="shared" si="21"/>
        <v>5790</v>
      </c>
      <c r="L196" s="15">
        <f t="shared" si="22"/>
        <v>1.5707963267948966</v>
      </c>
      <c r="M196" s="15">
        <f t="shared" si="23"/>
        <v>1.3089969389957472</v>
      </c>
      <c r="N196" s="15">
        <f t="shared" si="24"/>
        <v>1.3089969389957472</v>
      </c>
      <c r="O196" s="15">
        <f t="shared" si="25"/>
        <v>1.3788101090755205</v>
      </c>
      <c r="P196" s="15">
        <f t="shared" si="26"/>
        <v>3521.06</v>
      </c>
      <c r="Q196" s="15"/>
    </row>
    <row r="197" spans="5:17" x14ac:dyDescent="0.25">
      <c r="E197" s="97">
        <v>5820</v>
      </c>
      <c r="F197" s="98">
        <v>90</v>
      </c>
      <c r="G197" s="98">
        <v>75</v>
      </c>
      <c r="H197" s="98">
        <v>3521.06</v>
      </c>
      <c r="I197" s="9"/>
      <c r="K197" s="15">
        <f t="shared" si="21"/>
        <v>5820</v>
      </c>
      <c r="L197" s="15">
        <f t="shared" si="22"/>
        <v>1.5707963267948966</v>
      </c>
      <c r="M197" s="15">
        <f t="shared" si="23"/>
        <v>1.3089969389957472</v>
      </c>
      <c r="N197" s="15">
        <f t="shared" si="24"/>
        <v>1.3089969389957472</v>
      </c>
      <c r="O197" s="15">
        <f t="shared" si="25"/>
        <v>1.3788101090755205</v>
      </c>
      <c r="P197" s="15">
        <f t="shared" si="26"/>
        <v>3521.06</v>
      </c>
      <c r="Q197" s="15"/>
    </row>
    <row r="198" spans="5:17" x14ac:dyDescent="0.25">
      <c r="E198" s="97">
        <v>5850</v>
      </c>
      <c r="F198" s="98">
        <v>90</v>
      </c>
      <c r="G198" s="98">
        <v>75</v>
      </c>
      <c r="H198" s="98">
        <v>3521.06</v>
      </c>
      <c r="I198" s="9"/>
      <c r="K198" s="15">
        <f t="shared" ref="K198:K261" si="27">IF($B$9=$C$12,E198,E198*0.3048)</f>
        <v>5850</v>
      </c>
      <c r="L198" s="15">
        <f t="shared" ref="L198:L261" si="28">RADIANS(F198)</f>
        <v>1.5707963267948966</v>
      </c>
      <c r="M198" s="15">
        <f t="shared" ref="M198:M261" si="29">IF($B$8=$B$12,RADIANS(G198),RADIANS(G198+$B$7))</f>
        <v>1.3089969389957472</v>
      </c>
      <c r="N198" s="15">
        <f t="shared" ref="N198:N261" si="30">M198-RADIANS($B$7)</f>
        <v>1.3089969389957472</v>
      </c>
      <c r="O198" s="15">
        <f t="shared" ref="O198:O261" si="31">M198-RADIANS(B$6)</f>
        <v>1.3788101090755205</v>
      </c>
      <c r="P198" s="15">
        <f t="shared" ref="P198:P261" si="32">IF($B$9=$C$12,H198,H198*$B$11)</f>
        <v>3521.06</v>
      </c>
      <c r="Q198" s="15"/>
    </row>
    <row r="199" spans="5:17" x14ac:dyDescent="0.25">
      <c r="E199" s="97">
        <v>5880</v>
      </c>
      <c r="F199" s="98">
        <v>90</v>
      </c>
      <c r="G199" s="98">
        <v>75</v>
      </c>
      <c r="H199" s="98">
        <v>3521.06</v>
      </c>
      <c r="I199" s="9"/>
      <c r="K199" s="15">
        <f t="shared" si="27"/>
        <v>5880</v>
      </c>
      <c r="L199" s="15">
        <f t="shared" si="28"/>
        <v>1.5707963267948966</v>
      </c>
      <c r="M199" s="15">
        <f t="shared" si="29"/>
        <v>1.3089969389957472</v>
      </c>
      <c r="N199" s="15">
        <f t="shared" si="30"/>
        <v>1.3089969389957472</v>
      </c>
      <c r="O199" s="15">
        <f t="shared" si="31"/>
        <v>1.3788101090755205</v>
      </c>
      <c r="P199" s="15">
        <f t="shared" si="32"/>
        <v>3521.06</v>
      </c>
      <c r="Q199" s="15"/>
    </row>
    <row r="200" spans="5:17" x14ac:dyDescent="0.25">
      <c r="E200" s="97">
        <v>5910</v>
      </c>
      <c r="F200" s="98">
        <v>90</v>
      </c>
      <c r="G200" s="98">
        <v>75</v>
      </c>
      <c r="H200" s="98">
        <v>3521.06</v>
      </c>
      <c r="I200" s="9"/>
      <c r="K200" s="15">
        <f t="shared" si="27"/>
        <v>5910</v>
      </c>
      <c r="L200" s="15">
        <f t="shared" si="28"/>
        <v>1.5707963267948966</v>
      </c>
      <c r="M200" s="15">
        <f t="shared" si="29"/>
        <v>1.3089969389957472</v>
      </c>
      <c r="N200" s="15">
        <f t="shared" si="30"/>
        <v>1.3089969389957472</v>
      </c>
      <c r="O200" s="15">
        <f t="shared" si="31"/>
        <v>1.3788101090755205</v>
      </c>
      <c r="P200" s="15">
        <f t="shared" si="32"/>
        <v>3521.06</v>
      </c>
      <c r="Q200" s="15"/>
    </row>
    <row r="201" spans="5:17" x14ac:dyDescent="0.25">
      <c r="E201" s="97">
        <v>5940</v>
      </c>
      <c r="F201" s="98">
        <v>90</v>
      </c>
      <c r="G201" s="98">
        <v>75</v>
      </c>
      <c r="H201" s="98">
        <v>3521.06</v>
      </c>
      <c r="I201" s="9"/>
      <c r="K201" s="15">
        <f t="shared" si="27"/>
        <v>5940</v>
      </c>
      <c r="L201" s="15">
        <f t="shared" si="28"/>
        <v>1.5707963267948966</v>
      </c>
      <c r="M201" s="15">
        <f t="shared" si="29"/>
        <v>1.3089969389957472</v>
      </c>
      <c r="N201" s="15">
        <f t="shared" si="30"/>
        <v>1.3089969389957472</v>
      </c>
      <c r="O201" s="15">
        <f t="shared" si="31"/>
        <v>1.3788101090755205</v>
      </c>
      <c r="P201" s="15">
        <f t="shared" si="32"/>
        <v>3521.06</v>
      </c>
      <c r="Q201" s="15"/>
    </row>
    <row r="202" spans="5:17" x14ac:dyDescent="0.25">
      <c r="E202" s="97">
        <v>5970</v>
      </c>
      <c r="F202" s="98">
        <v>90</v>
      </c>
      <c r="G202" s="98">
        <v>75</v>
      </c>
      <c r="H202" s="98">
        <v>3521.06</v>
      </c>
      <c r="I202" s="9"/>
      <c r="K202" s="15">
        <f t="shared" si="27"/>
        <v>5970</v>
      </c>
      <c r="L202" s="15">
        <f t="shared" si="28"/>
        <v>1.5707963267948966</v>
      </c>
      <c r="M202" s="15">
        <f t="shared" si="29"/>
        <v>1.3089969389957472</v>
      </c>
      <c r="N202" s="15">
        <f t="shared" si="30"/>
        <v>1.3089969389957472</v>
      </c>
      <c r="O202" s="15">
        <f t="shared" si="31"/>
        <v>1.3788101090755205</v>
      </c>
      <c r="P202" s="15">
        <f t="shared" si="32"/>
        <v>3521.06</v>
      </c>
      <c r="Q202" s="15"/>
    </row>
    <row r="203" spans="5:17" x14ac:dyDescent="0.25">
      <c r="E203" s="97">
        <v>6000</v>
      </c>
      <c r="F203" s="98">
        <v>90</v>
      </c>
      <c r="G203" s="98">
        <v>75</v>
      </c>
      <c r="H203" s="98">
        <v>3521.06</v>
      </c>
      <c r="I203" s="9"/>
      <c r="K203" s="15">
        <f t="shared" si="27"/>
        <v>6000</v>
      </c>
      <c r="L203" s="15">
        <f t="shared" si="28"/>
        <v>1.5707963267948966</v>
      </c>
      <c r="M203" s="15">
        <f t="shared" si="29"/>
        <v>1.3089969389957472</v>
      </c>
      <c r="N203" s="15">
        <f t="shared" si="30"/>
        <v>1.3089969389957472</v>
      </c>
      <c r="O203" s="15">
        <f t="shared" si="31"/>
        <v>1.3788101090755205</v>
      </c>
      <c r="P203" s="15">
        <f t="shared" si="32"/>
        <v>3521.06</v>
      </c>
      <c r="Q203" s="15"/>
    </row>
    <row r="204" spans="5:17" x14ac:dyDescent="0.25">
      <c r="E204" s="97">
        <v>6030</v>
      </c>
      <c r="F204" s="98">
        <v>90</v>
      </c>
      <c r="G204" s="98">
        <v>75</v>
      </c>
      <c r="H204" s="98">
        <v>3521.06</v>
      </c>
      <c r="I204" s="9"/>
      <c r="K204" s="15">
        <f t="shared" si="27"/>
        <v>6030</v>
      </c>
      <c r="L204" s="15">
        <f t="shared" si="28"/>
        <v>1.5707963267948966</v>
      </c>
      <c r="M204" s="15">
        <f t="shared" si="29"/>
        <v>1.3089969389957472</v>
      </c>
      <c r="N204" s="15">
        <f t="shared" si="30"/>
        <v>1.3089969389957472</v>
      </c>
      <c r="O204" s="15">
        <f t="shared" si="31"/>
        <v>1.3788101090755205</v>
      </c>
      <c r="P204" s="15">
        <f t="shared" si="32"/>
        <v>3521.06</v>
      </c>
      <c r="Q204" s="15"/>
    </row>
    <row r="205" spans="5:17" x14ac:dyDescent="0.25">
      <c r="E205" s="97">
        <v>6060</v>
      </c>
      <c r="F205" s="98">
        <v>90</v>
      </c>
      <c r="G205" s="98">
        <v>75</v>
      </c>
      <c r="H205" s="98">
        <v>3521.06</v>
      </c>
      <c r="I205" s="9"/>
      <c r="K205" s="15">
        <f t="shared" si="27"/>
        <v>6060</v>
      </c>
      <c r="L205" s="15">
        <f t="shared" si="28"/>
        <v>1.5707963267948966</v>
      </c>
      <c r="M205" s="15">
        <f t="shared" si="29"/>
        <v>1.3089969389957472</v>
      </c>
      <c r="N205" s="15">
        <f t="shared" si="30"/>
        <v>1.3089969389957472</v>
      </c>
      <c r="O205" s="15">
        <f t="shared" si="31"/>
        <v>1.3788101090755205</v>
      </c>
      <c r="P205" s="15">
        <f t="shared" si="32"/>
        <v>3521.06</v>
      </c>
      <c r="Q205" s="15"/>
    </row>
    <row r="206" spans="5:17" x14ac:dyDescent="0.25">
      <c r="E206" s="97">
        <v>6090</v>
      </c>
      <c r="F206" s="98">
        <v>90</v>
      </c>
      <c r="G206" s="98">
        <v>75</v>
      </c>
      <c r="H206" s="98">
        <v>3521.06</v>
      </c>
      <c r="I206" s="9"/>
      <c r="K206" s="15">
        <f t="shared" si="27"/>
        <v>6090</v>
      </c>
      <c r="L206" s="15">
        <f t="shared" si="28"/>
        <v>1.5707963267948966</v>
      </c>
      <c r="M206" s="15">
        <f t="shared" si="29"/>
        <v>1.3089969389957472</v>
      </c>
      <c r="N206" s="15">
        <f t="shared" si="30"/>
        <v>1.3089969389957472</v>
      </c>
      <c r="O206" s="15">
        <f t="shared" si="31"/>
        <v>1.3788101090755205</v>
      </c>
      <c r="P206" s="15">
        <f t="shared" si="32"/>
        <v>3521.06</v>
      </c>
      <c r="Q206" s="15"/>
    </row>
    <row r="207" spans="5:17" x14ac:dyDescent="0.25">
      <c r="E207" s="97">
        <v>6120</v>
      </c>
      <c r="F207" s="98">
        <v>90</v>
      </c>
      <c r="G207" s="98">
        <v>75</v>
      </c>
      <c r="H207" s="98">
        <v>3521.06</v>
      </c>
      <c r="I207" s="9"/>
      <c r="K207" s="15">
        <f t="shared" si="27"/>
        <v>6120</v>
      </c>
      <c r="L207" s="15">
        <f t="shared" si="28"/>
        <v>1.5707963267948966</v>
      </c>
      <c r="M207" s="15">
        <f t="shared" si="29"/>
        <v>1.3089969389957472</v>
      </c>
      <c r="N207" s="15">
        <f t="shared" si="30"/>
        <v>1.3089969389957472</v>
      </c>
      <c r="O207" s="15">
        <f t="shared" si="31"/>
        <v>1.3788101090755205</v>
      </c>
      <c r="P207" s="15">
        <f t="shared" si="32"/>
        <v>3521.06</v>
      </c>
      <c r="Q207" s="15"/>
    </row>
    <row r="208" spans="5:17" x14ac:dyDescent="0.25">
      <c r="E208" s="97">
        <v>6150</v>
      </c>
      <c r="F208" s="98">
        <v>90</v>
      </c>
      <c r="G208" s="98">
        <v>75</v>
      </c>
      <c r="H208" s="98">
        <v>3521.06</v>
      </c>
      <c r="I208" s="9"/>
      <c r="K208" s="15">
        <f t="shared" si="27"/>
        <v>6150</v>
      </c>
      <c r="L208" s="15">
        <f t="shared" si="28"/>
        <v>1.5707963267948966</v>
      </c>
      <c r="M208" s="15">
        <f t="shared" si="29"/>
        <v>1.3089969389957472</v>
      </c>
      <c r="N208" s="15">
        <f t="shared" si="30"/>
        <v>1.3089969389957472</v>
      </c>
      <c r="O208" s="15">
        <f t="shared" si="31"/>
        <v>1.3788101090755205</v>
      </c>
      <c r="P208" s="15">
        <f t="shared" si="32"/>
        <v>3521.06</v>
      </c>
      <c r="Q208" s="15"/>
    </row>
    <row r="209" spans="5:17" x14ac:dyDescent="0.25">
      <c r="E209" s="97">
        <v>6180</v>
      </c>
      <c r="F209" s="98">
        <v>90</v>
      </c>
      <c r="G209" s="98">
        <v>75</v>
      </c>
      <c r="H209" s="98">
        <v>3521.06</v>
      </c>
      <c r="I209" s="9"/>
      <c r="K209" s="15">
        <f t="shared" si="27"/>
        <v>6180</v>
      </c>
      <c r="L209" s="15">
        <f t="shared" si="28"/>
        <v>1.5707963267948966</v>
      </c>
      <c r="M209" s="15">
        <f t="shared" si="29"/>
        <v>1.3089969389957472</v>
      </c>
      <c r="N209" s="15">
        <f t="shared" si="30"/>
        <v>1.3089969389957472</v>
      </c>
      <c r="O209" s="15">
        <f t="shared" si="31"/>
        <v>1.3788101090755205</v>
      </c>
      <c r="P209" s="15">
        <f t="shared" si="32"/>
        <v>3521.06</v>
      </c>
      <c r="Q209" s="15"/>
    </row>
    <row r="210" spans="5:17" x14ac:dyDescent="0.25">
      <c r="E210" s="97">
        <v>6210</v>
      </c>
      <c r="F210" s="98">
        <v>90</v>
      </c>
      <c r="G210" s="98">
        <v>75</v>
      </c>
      <c r="H210" s="98">
        <v>3521.06</v>
      </c>
      <c r="I210" s="9"/>
      <c r="K210" s="15">
        <f t="shared" si="27"/>
        <v>6210</v>
      </c>
      <c r="L210" s="15">
        <f t="shared" si="28"/>
        <v>1.5707963267948966</v>
      </c>
      <c r="M210" s="15">
        <f t="shared" si="29"/>
        <v>1.3089969389957472</v>
      </c>
      <c r="N210" s="15">
        <f t="shared" si="30"/>
        <v>1.3089969389957472</v>
      </c>
      <c r="O210" s="15">
        <f t="shared" si="31"/>
        <v>1.3788101090755205</v>
      </c>
      <c r="P210" s="15">
        <f t="shared" si="32"/>
        <v>3521.06</v>
      </c>
      <c r="Q210" s="15"/>
    </row>
    <row r="211" spans="5:17" x14ac:dyDescent="0.25">
      <c r="E211" s="97">
        <v>6240</v>
      </c>
      <c r="F211" s="98">
        <v>90</v>
      </c>
      <c r="G211" s="98">
        <v>75</v>
      </c>
      <c r="H211" s="98">
        <v>3521.06</v>
      </c>
      <c r="I211" s="9"/>
      <c r="K211" s="15">
        <f t="shared" si="27"/>
        <v>6240</v>
      </c>
      <c r="L211" s="15">
        <f t="shared" si="28"/>
        <v>1.5707963267948966</v>
      </c>
      <c r="M211" s="15">
        <f t="shared" si="29"/>
        <v>1.3089969389957472</v>
      </c>
      <c r="N211" s="15">
        <f t="shared" si="30"/>
        <v>1.3089969389957472</v>
      </c>
      <c r="O211" s="15">
        <f t="shared" si="31"/>
        <v>1.3788101090755205</v>
      </c>
      <c r="P211" s="15">
        <f t="shared" si="32"/>
        <v>3521.06</v>
      </c>
      <c r="Q211" s="15"/>
    </row>
    <row r="212" spans="5:17" x14ac:dyDescent="0.25">
      <c r="E212" s="97">
        <v>6270</v>
      </c>
      <c r="F212" s="98">
        <v>90</v>
      </c>
      <c r="G212" s="98">
        <v>75</v>
      </c>
      <c r="H212" s="98">
        <v>3521.06</v>
      </c>
      <c r="I212" s="9"/>
      <c r="K212" s="15">
        <f t="shared" si="27"/>
        <v>6270</v>
      </c>
      <c r="L212" s="15">
        <f t="shared" si="28"/>
        <v>1.5707963267948966</v>
      </c>
      <c r="M212" s="15">
        <f t="shared" si="29"/>
        <v>1.3089969389957472</v>
      </c>
      <c r="N212" s="15">
        <f t="shared" si="30"/>
        <v>1.3089969389957472</v>
      </c>
      <c r="O212" s="15">
        <f t="shared" si="31"/>
        <v>1.3788101090755205</v>
      </c>
      <c r="P212" s="15">
        <f t="shared" si="32"/>
        <v>3521.06</v>
      </c>
      <c r="Q212" s="15"/>
    </row>
    <row r="213" spans="5:17" x14ac:dyDescent="0.25">
      <c r="E213" s="97">
        <v>6300</v>
      </c>
      <c r="F213" s="98">
        <v>90</v>
      </c>
      <c r="G213" s="98">
        <v>75</v>
      </c>
      <c r="H213" s="98">
        <v>3521.06</v>
      </c>
      <c r="I213" s="9"/>
      <c r="K213" s="15">
        <f t="shared" si="27"/>
        <v>6300</v>
      </c>
      <c r="L213" s="15">
        <f t="shared" si="28"/>
        <v>1.5707963267948966</v>
      </c>
      <c r="M213" s="15">
        <f t="shared" si="29"/>
        <v>1.3089969389957472</v>
      </c>
      <c r="N213" s="15">
        <f t="shared" si="30"/>
        <v>1.3089969389957472</v>
      </c>
      <c r="O213" s="15">
        <f t="shared" si="31"/>
        <v>1.3788101090755205</v>
      </c>
      <c r="P213" s="15">
        <f t="shared" si="32"/>
        <v>3521.06</v>
      </c>
      <c r="Q213" s="15"/>
    </row>
    <row r="214" spans="5:17" x14ac:dyDescent="0.25">
      <c r="E214" s="97">
        <v>6330</v>
      </c>
      <c r="F214" s="98">
        <v>90</v>
      </c>
      <c r="G214" s="98">
        <v>75</v>
      </c>
      <c r="H214" s="98">
        <v>3521.06</v>
      </c>
      <c r="I214" s="9"/>
      <c r="K214" s="15">
        <f t="shared" si="27"/>
        <v>6330</v>
      </c>
      <c r="L214" s="15">
        <f t="shared" si="28"/>
        <v>1.5707963267948966</v>
      </c>
      <c r="M214" s="15">
        <f t="shared" si="29"/>
        <v>1.3089969389957472</v>
      </c>
      <c r="N214" s="15">
        <f t="shared" si="30"/>
        <v>1.3089969389957472</v>
      </c>
      <c r="O214" s="15">
        <f t="shared" si="31"/>
        <v>1.3788101090755205</v>
      </c>
      <c r="P214" s="15">
        <f t="shared" si="32"/>
        <v>3521.06</v>
      </c>
      <c r="Q214" s="15"/>
    </row>
    <row r="215" spans="5:17" x14ac:dyDescent="0.25">
      <c r="E215" s="97">
        <v>6360</v>
      </c>
      <c r="F215" s="98">
        <v>90</v>
      </c>
      <c r="G215" s="98">
        <v>75</v>
      </c>
      <c r="H215" s="98">
        <v>3521.06</v>
      </c>
      <c r="I215" s="9"/>
      <c r="K215" s="15">
        <f t="shared" si="27"/>
        <v>6360</v>
      </c>
      <c r="L215" s="15">
        <f t="shared" si="28"/>
        <v>1.5707963267948966</v>
      </c>
      <c r="M215" s="15">
        <f t="shared" si="29"/>
        <v>1.3089969389957472</v>
      </c>
      <c r="N215" s="15">
        <f t="shared" si="30"/>
        <v>1.3089969389957472</v>
      </c>
      <c r="O215" s="15">
        <f t="shared" si="31"/>
        <v>1.3788101090755205</v>
      </c>
      <c r="P215" s="15">
        <f t="shared" si="32"/>
        <v>3521.06</v>
      </c>
      <c r="Q215" s="15"/>
    </row>
    <row r="216" spans="5:17" x14ac:dyDescent="0.25">
      <c r="E216" s="97">
        <v>6390</v>
      </c>
      <c r="F216" s="98">
        <v>90</v>
      </c>
      <c r="G216" s="98">
        <v>75</v>
      </c>
      <c r="H216" s="98">
        <v>3521.06</v>
      </c>
      <c r="I216" s="9"/>
      <c r="K216" s="15">
        <f t="shared" si="27"/>
        <v>6390</v>
      </c>
      <c r="L216" s="15">
        <f t="shared" si="28"/>
        <v>1.5707963267948966</v>
      </c>
      <c r="M216" s="15">
        <f t="shared" si="29"/>
        <v>1.3089969389957472</v>
      </c>
      <c r="N216" s="15">
        <f t="shared" si="30"/>
        <v>1.3089969389957472</v>
      </c>
      <c r="O216" s="15">
        <f t="shared" si="31"/>
        <v>1.3788101090755205</v>
      </c>
      <c r="P216" s="15">
        <f t="shared" si="32"/>
        <v>3521.06</v>
      </c>
      <c r="Q216" s="15"/>
    </row>
    <row r="217" spans="5:17" x14ac:dyDescent="0.25">
      <c r="E217" s="97">
        <v>6420</v>
      </c>
      <c r="F217" s="98">
        <v>90</v>
      </c>
      <c r="G217" s="98">
        <v>75</v>
      </c>
      <c r="H217" s="98">
        <v>3521.06</v>
      </c>
      <c r="I217" s="9"/>
      <c r="K217" s="15">
        <f t="shared" si="27"/>
        <v>6420</v>
      </c>
      <c r="L217" s="15">
        <f t="shared" si="28"/>
        <v>1.5707963267948966</v>
      </c>
      <c r="M217" s="15">
        <f t="shared" si="29"/>
        <v>1.3089969389957472</v>
      </c>
      <c r="N217" s="15">
        <f t="shared" si="30"/>
        <v>1.3089969389957472</v>
      </c>
      <c r="O217" s="15">
        <f t="shared" si="31"/>
        <v>1.3788101090755205</v>
      </c>
      <c r="P217" s="15">
        <f t="shared" si="32"/>
        <v>3521.06</v>
      </c>
      <c r="Q217" s="15"/>
    </row>
    <row r="218" spans="5:17" x14ac:dyDescent="0.25">
      <c r="E218" s="97">
        <v>6450</v>
      </c>
      <c r="F218" s="98">
        <v>90</v>
      </c>
      <c r="G218" s="98">
        <v>75</v>
      </c>
      <c r="H218" s="98">
        <v>3521.06</v>
      </c>
      <c r="I218" s="9"/>
      <c r="K218" s="15">
        <f t="shared" si="27"/>
        <v>6450</v>
      </c>
      <c r="L218" s="15">
        <f t="shared" si="28"/>
        <v>1.5707963267948966</v>
      </c>
      <c r="M218" s="15">
        <f t="shared" si="29"/>
        <v>1.3089969389957472</v>
      </c>
      <c r="N218" s="15">
        <f t="shared" si="30"/>
        <v>1.3089969389957472</v>
      </c>
      <c r="O218" s="15">
        <f t="shared" si="31"/>
        <v>1.3788101090755205</v>
      </c>
      <c r="P218" s="15">
        <f t="shared" si="32"/>
        <v>3521.06</v>
      </c>
      <c r="Q218" s="15"/>
    </row>
    <row r="219" spans="5:17" x14ac:dyDescent="0.25">
      <c r="E219" s="97">
        <v>6480</v>
      </c>
      <c r="F219" s="98">
        <v>90</v>
      </c>
      <c r="G219" s="98">
        <v>75</v>
      </c>
      <c r="H219" s="98">
        <v>3521.06</v>
      </c>
      <c r="I219" s="9"/>
      <c r="K219" s="15">
        <f t="shared" si="27"/>
        <v>6480</v>
      </c>
      <c r="L219" s="15">
        <f t="shared" si="28"/>
        <v>1.5707963267948966</v>
      </c>
      <c r="M219" s="15">
        <f t="shared" si="29"/>
        <v>1.3089969389957472</v>
      </c>
      <c r="N219" s="15">
        <f t="shared" si="30"/>
        <v>1.3089969389957472</v>
      </c>
      <c r="O219" s="15">
        <f t="shared" si="31"/>
        <v>1.3788101090755205</v>
      </c>
      <c r="P219" s="15">
        <f t="shared" si="32"/>
        <v>3521.06</v>
      </c>
      <c r="Q219" s="15"/>
    </row>
    <row r="220" spans="5:17" x14ac:dyDescent="0.25">
      <c r="E220" s="97">
        <v>6510</v>
      </c>
      <c r="F220" s="98">
        <v>90</v>
      </c>
      <c r="G220" s="98">
        <v>75</v>
      </c>
      <c r="H220" s="98">
        <v>3521.06</v>
      </c>
      <c r="I220" s="9"/>
      <c r="K220" s="15">
        <f t="shared" si="27"/>
        <v>6510</v>
      </c>
      <c r="L220" s="15">
        <f t="shared" si="28"/>
        <v>1.5707963267948966</v>
      </c>
      <c r="M220" s="15">
        <f t="shared" si="29"/>
        <v>1.3089969389957472</v>
      </c>
      <c r="N220" s="15">
        <f t="shared" si="30"/>
        <v>1.3089969389957472</v>
      </c>
      <c r="O220" s="15">
        <f t="shared" si="31"/>
        <v>1.3788101090755205</v>
      </c>
      <c r="P220" s="15">
        <f t="shared" si="32"/>
        <v>3521.06</v>
      </c>
      <c r="Q220" s="15"/>
    </row>
    <row r="221" spans="5:17" x14ac:dyDescent="0.25">
      <c r="E221" s="97">
        <v>6540</v>
      </c>
      <c r="F221" s="98">
        <v>90</v>
      </c>
      <c r="G221" s="98">
        <v>75</v>
      </c>
      <c r="H221" s="98">
        <v>3521.06</v>
      </c>
      <c r="I221" s="9"/>
      <c r="K221" s="15">
        <f t="shared" si="27"/>
        <v>6540</v>
      </c>
      <c r="L221" s="15">
        <f t="shared" si="28"/>
        <v>1.5707963267948966</v>
      </c>
      <c r="M221" s="15">
        <f t="shared" si="29"/>
        <v>1.3089969389957472</v>
      </c>
      <c r="N221" s="15">
        <f t="shared" si="30"/>
        <v>1.3089969389957472</v>
      </c>
      <c r="O221" s="15">
        <f t="shared" si="31"/>
        <v>1.3788101090755205</v>
      </c>
      <c r="P221" s="15">
        <f t="shared" si="32"/>
        <v>3521.06</v>
      </c>
      <c r="Q221" s="15"/>
    </row>
    <row r="222" spans="5:17" x14ac:dyDescent="0.25">
      <c r="E222" s="97">
        <v>6570</v>
      </c>
      <c r="F222" s="98">
        <v>90</v>
      </c>
      <c r="G222" s="98">
        <v>75</v>
      </c>
      <c r="H222" s="98">
        <v>3521.06</v>
      </c>
      <c r="I222" s="9"/>
      <c r="K222" s="15">
        <f t="shared" si="27"/>
        <v>6570</v>
      </c>
      <c r="L222" s="15">
        <f t="shared" si="28"/>
        <v>1.5707963267948966</v>
      </c>
      <c r="M222" s="15">
        <f t="shared" si="29"/>
        <v>1.3089969389957472</v>
      </c>
      <c r="N222" s="15">
        <f t="shared" si="30"/>
        <v>1.3089969389957472</v>
      </c>
      <c r="O222" s="15">
        <f t="shared" si="31"/>
        <v>1.3788101090755205</v>
      </c>
      <c r="P222" s="15">
        <f t="shared" si="32"/>
        <v>3521.06</v>
      </c>
      <c r="Q222" s="15"/>
    </row>
    <row r="223" spans="5:17" x14ac:dyDescent="0.25">
      <c r="E223" s="97">
        <v>6600</v>
      </c>
      <c r="F223" s="98">
        <v>90</v>
      </c>
      <c r="G223" s="98">
        <v>75</v>
      </c>
      <c r="H223" s="98">
        <v>3521.06</v>
      </c>
      <c r="I223" s="9"/>
      <c r="K223" s="15">
        <f t="shared" si="27"/>
        <v>6600</v>
      </c>
      <c r="L223" s="15">
        <f t="shared" si="28"/>
        <v>1.5707963267948966</v>
      </c>
      <c r="M223" s="15">
        <f t="shared" si="29"/>
        <v>1.3089969389957472</v>
      </c>
      <c r="N223" s="15">
        <f t="shared" si="30"/>
        <v>1.3089969389957472</v>
      </c>
      <c r="O223" s="15">
        <f t="shared" si="31"/>
        <v>1.3788101090755205</v>
      </c>
      <c r="P223" s="15">
        <f t="shared" si="32"/>
        <v>3521.06</v>
      </c>
      <c r="Q223" s="15"/>
    </row>
    <row r="224" spans="5:17" x14ac:dyDescent="0.25">
      <c r="E224" s="97">
        <v>6630</v>
      </c>
      <c r="F224" s="98">
        <v>90</v>
      </c>
      <c r="G224" s="98">
        <v>75</v>
      </c>
      <c r="H224" s="98">
        <v>3521.06</v>
      </c>
      <c r="I224" s="9"/>
      <c r="K224" s="15">
        <f t="shared" si="27"/>
        <v>6630</v>
      </c>
      <c r="L224" s="15">
        <f t="shared" si="28"/>
        <v>1.5707963267948966</v>
      </c>
      <c r="M224" s="15">
        <f t="shared" si="29"/>
        <v>1.3089969389957472</v>
      </c>
      <c r="N224" s="15">
        <f t="shared" si="30"/>
        <v>1.3089969389957472</v>
      </c>
      <c r="O224" s="15">
        <f t="shared" si="31"/>
        <v>1.3788101090755205</v>
      </c>
      <c r="P224" s="15">
        <f t="shared" si="32"/>
        <v>3521.06</v>
      </c>
      <c r="Q224" s="15"/>
    </row>
    <row r="225" spans="5:17" x14ac:dyDescent="0.25">
      <c r="E225" s="97">
        <v>6660</v>
      </c>
      <c r="F225" s="98">
        <v>90</v>
      </c>
      <c r="G225" s="98">
        <v>75</v>
      </c>
      <c r="H225" s="98">
        <v>3521.06</v>
      </c>
      <c r="I225" s="9"/>
      <c r="K225" s="15">
        <f t="shared" si="27"/>
        <v>6660</v>
      </c>
      <c r="L225" s="15">
        <f t="shared" si="28"/>
        <v>1.5707963267948966</v>
      </c>
      <c r="M225" s="15">
        <f t="shared" si="29"/>
        <v>1.3089969389957472</v>
      </c>
      <c r="N225" s="15">
        <f t="shared" si="30"/>
        <v>1.3089969389957472</v>
      </c>
      <c r="O225" s="15">
        <f t="shared" si="31"/>
        <v>1.3788101090755205</v>
      </c>
      <c r="P225" s="15">
        <f t="shared" si="32"/>
        <v>3521.06</v>
      </c>
      <c r="Q225" s="15"/>
    </row>
    <row r="226" spans="5:17" x14ac:dyDescent="0.25">
      <c r="E226" s="97">
        <v>6690</v>
      </c>
      <c r="F226" s="98">
        <v>90</v>
      </c>
      <c r="G226" s="98">
        <v>75</v>
      </c>
      <c r="H226" s="98">
        <v>3521.06</v>
      </c>
      <c r="I226" s="9"/>
      <c r="K226" s="15">
        <f t="shared" si="27"/>
        <v>6690</v>
      </c>
      <c r="L226" s="15">
        <f t="shared" si="28"/>
        <v>1.5707963267948966</v>
      </c>
      <c r="M226" s="15">
        <f t="shared" si="29"/>
        <v>1.3089969389957472</v>
      </c>
      <c r="N226" s="15">
        <f t="shared" si="30"/>
        <v>1.3089969389957472</v>
      </c>
      <c r="O226" s="15">
        <f t="shared" si="31"/>
        <v>1.3788101090755205</v>
      </c>
      <c r="P226" s="15">
        <f t="shared" si="32"/>
        <v>3521.06</v>
      </c>
      <c r="Q226" s="15"/>
    </row>
    <row r="227" spans="5:17" x14ac:dyDescent="0.25">
      <c r="E227" s="97">
        <v>6720</v>
      </c>
      <c r="F227" s="98">
        <v>90</v>
      </c>
      <c r="G227" s="98">
        <v>75</v>
      </c>
      <c r="H227" s="98">
        <v>3521.06</v>
      </c>
      <c r="I227" s="9"/>
      <c r="K227" s="15">
        <f t="shared" si="27"/>
        <v>6720</v>
      </c>
      <c r="L227" s="15">
        <f t="shared" si="28"/>
        <v>1.5707963267948966</v>
      </c>
      <c r="M227" s="15">
        <f t="shared" si="29"/>
        <v>1.3089969389957472</v>
      </c>
      <c r="N227" s="15">
        <f t="shared" si="30"/>
        <v>1.3089969389957472</v>
      </c>
      <c r="O227" s="15">
        <f t="shared" si="31"/>
        <v>1.3788101090755205</v>
      </c>
      <c r="P227" s="15">
        <f t="shared" si="32"/>
        <v>3521.06</v>
      </c>
      <c r="Q227" s="15"/>
    </row>
    <row r="228" spans="5:17" x14ac:dyDescent="0.25">
      <c r="E228" s="97">
        <v>6750</v>
      </c>
      <c r="F228" s="98">
        <v>90</v>
      </c>
      <c r="G228" s="98">
        <v>75</v>
      </c>
      <c r="H228" s="98">
        <v>3521.06</v>
      </c>
      <c r="I228" s="9"/>
      <c r="K228" s="15">
        <f t="shared" si="27"/>
        <v>6750</v>
      </c>
      <c r="L228" s="15">
        <f t="shared" si="28"/>
        <v>1.5707963267948966</v>
      </c>
      <c r="M228" s="15">
        <f t="shared" si="29"/>
        <v>1.3089969389957472</v>
      </c>
      <c r="N228" s="15">
        <f t="shared" si="30"/>
        <v>1.3089969389957472</v>
      </c>
      <c r="O228" s="15">
        <f t="shared" si="31"/>
        <v>1.3788101090755205</v>
      </c>
      <c r="P228" s="15">
        <f t="shared" si="32"/>
        <v>3521.06</v>
      </c>
      <c r="Q228" s="15"/>
    </row>
    <row r="229" spans="5:17" x14ac:dyDescent="0.25">
      <c r="E229" s="97">
        <v>6780</v>
      </c>
      <c r="F229" s="98">
        <v>90</v>
      </c>
      <c r="G229" s="98">
        <v>75</v>
      </c>
      <c r="H229" s="98">
        <v>3521.06</v>
      </c>
      <c r="I229" s="9"/>
      <c r="K229" s="15">
        <f t="shared" si="27"/>
        <v>6780</v>
      </c>
      <c r="L229" s="15">
        <f t="shared" si="28"/>
        <v>1.5707963267948966</v>
      </c>
      <c r="M229" s="15">
        <f t="shared" si="29"/>
        <v>1.3089969389957472</v>
      </c>
      <c r="N229" s="15">
        <f t="shared" si="30"/>
        <v>1.3089969389957472</v>
      </c>
      <c r="O229" s="15">
        <f t="shared" si="31"/>
        <v>1.3788101090755205</v>
      </c>
      <c r="P229" s="15">
        <f t="shared" si="32"/>
        <v>3521.06</v>
      </c>
      <c r="Q229" s="15"/>
    </row>
    <row r="230" spans="5:17" x14ac:dyDescent="0.25">
      <c r="E230" s="97">
        <v>6810</v>
      </c>
      <c r="F230" s="98">
        <v>90</v>
      </c>
      <c r="G230" s="98">
        <v>75</v>
      </c>
      <c r="H230" s="98">
        <v>3521.06</v>
      </c>
      <c r="I230" s="9"/>
      <c r="K230" s="15">
        <f t="shared" si="27"/>
        <v>6810</v>
      </c>
      <c r="L230" s="15">
        <f t="shared" si="28"/>
        <v>1.5707963267948966</v>
      </c>
      <c r="M230" s="15">
        <f t="shared" si="29"/>
        <v>1.3089969389957472</v>
      </c>
      <c r="N230" s="15">
        <f t="shared" si="30"/>
        <v>1.3089969389957472</v>
      </c>
      <c r="O230" s="15">
        <f t="shared" si="31"/>
        <v>1.3788101090755205</v>
      </c>
      <c r="P230" s="15">
        <f t="shared" si="32"/>
        <v>3521.06</v>
      </c>
      <c r="Q230" s="15"/>
    </row>
    <row r="231" spans="5:17" x14ac:dyDescent="0.25">
      <c r="E231" s="97">
        <v>6840</v>
      </c>
      <c r="F231" s="98">
        <v>90</v>
      </c>
      <c r="G231" s="98">
        <v>75</v>
      </c>
      <c r="H231" s="98">
        <v>3521.06</v>
      </c>
      <c r="I231" s="9"/>
      <c r="K231" s="15">
        <f t="shared" si="27"/>
        <v>6840</v>
      </c>
      <c r="L231" s="15">
        <f t="shared" si="28"/>
        <v>1.5707963267948966</v>
      </c>
      <c r="M231" s="15">
        <f t="shared" si="29"/>
        <v>1.3089969389957472</v>
      </c>
      <c r="N231" s="15">
        <f t="shared" si="30"/>
        <v>1.3089969389957472</v>
      </c>
      <c r="O231" s="15">
        <f t="shared" si="31"/>
        <v>1.3788101090755205</v>
      </c>
      <c r="P231" s="15">
        <f t="shared" si="32"/>
        <v>3521.06</v>
      </c>
      <c r="Q231" s="15"/>
    </row>
    <row r="232" spans="5:17" x14ac:dyDescent="0.25">
      <c r="E232" s="97">
        <v>6870</v>
      </c>
      <c r="F232" s="98">
        <v>90</v>
      </c>
      <c r="G232" s="98">
        <v>75</v>
      </c>
      <c r="H232" s="98">
        <v>3521.06</v>
      </c>
      <c r="I232" s="9"/>
      <c r="K232" s="15">
        <f t="shared" si="27"/>
        <v>6870</v>
      </c>
      <c r="L232" s="15">
        <f t="shared" si="28"/>
        <v>1.5707963267948966</v>
      </c>
      <c r="M232" s="15">
        <f t="shared" si="29"/>
        <v>1.3089969389957472</v>
      </c>
      <c r="N232" s="15">
        <f t="shared" si="30"/>
        <v>1.3089969389957472</v>
      </c>
      <c r="O232" s="15">
        <f t="shared" si="31"/>
        <v>1.3788101090755205</v>
      </c>
      <c r="P232" s="15">
        <f t="shared" si="32"/>
        <v>3521.06</v>
      </c>
      <c r="Q232" s="15"/>
    </row>
    <row r="233" spans="5:17" x14ac:dyDescent="0.25">
      <c r="E233" s="97">
        <v>6900</v>
      </c>
      <c r="F233" s="98">
        <v>90</v>
      </c>
      <c r="G233" s="98">
        <v>75</v>
      </c>
      <c r="H233" s="98">
        <v>3521.06</v>
      </c>
      <c r="I233" s="9"/>
      <c r="K233" s="15">
        <f t="shared" si="27"/>
        <v>6900</v>
      </c>
      <c r="L233" s="15">
        <f t="shared" si="28"/>
        <v>1.5707963267948966</v>
      </c>
      <c r="M233" s="15">
        <f t="shared" si="29"/>
        <v>1.3089969389957472</v>
      </c>
      <c r="N233" s="15">
        <f t="shared" si="30"/>
        <v>1.3089969389957472</v>
      </c>
      <c r="O233" s="15">
        <f t="shared" si="31"/>
        <v>1.3788101090755205</v>
      </c>
      <c r="P233" s="15">
        <f t="shared" si="32"/>
        <v>3521.06</v>
      </c>
      <c r="Q233" s="15"/>
    </row>
    <row r="234" spans="5:17" x14ac:dyDescent="0.25">
      <c r="E234" s="97">
        <v>6930</v>
      </c>
      <c r="F234" s="98">
        <v>90</v>
      </c>
      <c r="G234" s="98">
        <v>75</v>
      </c>
      <c r="H234" s="98">
        <v>3521.06</v>
      </c>
      <c r="I234" s="9"/>
      <c r="K234" s="15">
        <f t="shared" si="27"/>
        <v>6930</v>
      </c>
      <c r="L234" s="15">
        <f t="shared" si="28"/>
        <v>1.5707963267948966</v>
      </c>
      <c r="M234" s="15">
        <f t="shared" si="29"/>
        <v>1.3089969389957472</v>
      </c>
      <c r="N234" s="15">
        <f t="shared" si="30"/>
        <v>1.3089969389957472</v>
      </c>
      <c r="O234" s="15">
        <f t="shared" si="31"/>
        <v>1.3788101090755205</v>
      </c>
      <c r="P234" s="15">
        <f t="shared" si="32"/>
        <v>3521.06</v>
      </c>
      <c r="Q234" s="15"/>
    </row>
    <row r="235" spans="5:17" x14ac:dyDescent="0.25">
      <c r="E235" s="97">
        <v>6960</v>
      </c>
      <c r="F235" s="98">
        <v>90</v>
      </c>
      <c r="G235" s="98">
        <v>75</v>
      </c>
      <c r="H235" s="98">
        <v>3521.06</v>
      </c>
      <c r="I235" s="9"/>
      <c r="K235" s="15">
        <f t="shared" si="27"/>
        <v>6960</v>
      </c>
      <c r="L235" s="15">
        <f t="shared" si="28"/>
        <v>1.5707963267948966</v>
      </c>
      <c r="M235" s="15">
        <f t="shared" si="29"/>
        <v>1.3089969389957472</v>
      </c>
      <c r="N235" s="15">
        <f t="shared" si="30"/>
        <v>1.3089969389957472</v>
      </c>
      <c r="O235" s="15">
        <f t="shared" si="31"/>
        <v>1.3788101090755205</v>
      </c>
      <c r="P235" s="15">
        <f t="shared" si="32"/>
        <v>3521.06</v>
      </c>
      <c r="Q235" s="15"/>
    </row>
    <row r="236" spans="5:17" x14ac:dyDescent="0.25">
      <c r="E236" s="97">
        <v>6990</v>
      </c>
      <c r="F236" s="98">
        <v>90</v>
      </c>
      <c r="G236" s="98">
        <v>75</v>
      </c>
      <c r="H236" s="98">
        <v>3521.06</v>
      </c>
      <c r="I236" s="9"/>
      <c r="K236" s="15">
        <f t="shared" si="27"/>
        <v>6990</v>
      </c>
      <c r="L236" s="15">
        <f t="shared" si="28"/>
        <v>1.5707963267948966</v>
      </c>
      <c r="M236" s="15">
        <f t="shared" si="29"/>
        <v>1.3089969389957472</v>
      </c>
      <c r="N236" s="15">
        <f t="shared" si="30"/>
        <v>1.3089969389957472</v>
      </c>
      <c r="O236" s="15">
        <f t="shared" si="31"/>
        <v>1.3788101090755205</v>
      </c>
      <c r="P236" s="15">
        <f t="shared" si="32"/>
        <v>3521.06</v>
      </c>
      <c r="Q236" s="15"/>
    </row>
    <row r="237" spans="5:17" x14ac:dyDescent="0.25">
      <c r="E237" s="97">
        <v>7020</v>
      </c>
      <c r="F237" s="98">
        <v>90</v>
      </c>
      <c r="G237" s="98">
        <v>75</v>
      </c>
      <c r="H237" s="98">
        <v>3521.06</v>
      </c>
      <c r="I237" s="9"/>
      <c r="K237" s="15">
        <f t="shared" si="27"/>
        <v>7020</v>
      </c>
      <c r="L237" s="15">
        <f t="shared" si="28"/>
        <v>1.5707963267948966</v>
      </c>
      <c r="M237" s="15">
        <f t="shared" si="29"/>
        <v>1.3089969389957472</v>
      </c>
      <c r="N237" s="15">
        <f t="shared" si="30"/>
        <v>1.3089969389957472</v>
      </c>
      <c r="O237" s="15">
        <f t="shared" si="31"/>
        <v>1.3788101090755205</v>
      </c>
      <c r="P237" s="15">
        <f t="shared" si="32"/>
        <v>3521.06</v>
      </c>
      <c r="Q237" s="15"/>
    </row>
    <row r="238" spans="5:17" x14ac:dyDescent="0.25">
      <c r="E238" s="97">
        <v>7050</v>
      </c>
      <c r="F238" s="98">
        <v>90</v>
      </c>
      <c r="G238" s="98">
        <v>75</v>
      </c>
      <c r="H238" s="98">
        <v>3521.06</v>
      </c>
      <c r="I238" s="9"/>
      <c r="K238" s="15">
        <f t="shared" si="27"/>
        <v>7050</v>
      </c>
      <c r="L238" s="15">
        <f t="shared" si="28"/>
        <v>1.5707963267948966</v>
      </c>
      <c r="M238" s="15">
        <f t="shared" si="29"/>
        <v>1.3089969389957472</v>
      </c>
      <c r="N238" s="15">
        <f t="shared" si="30"/>
        <v>1.3089969389957472</v>
      </c>
      <c r="O238" s="15">
        <f t="shared" si="31"/>
        <v>1.3788101090755205</v>
      </c>
      <c r="P238" s="15">
        <f t="shared" si="32"/>
        <v>3521.06</v>
      </c>
      <c r="Q238" s="15"/>
    </row>
    <row r="239" spans="5:17" x14ac:dyDescent="0.25">
      <c r="E239" s="97">
        <v>7080</v>
      </c>
      <c r="F239" s="98">
        <v>90</v>
      </c>
      <c r="G239" s="98">
        <v>75</v>
      </c>
      <c r="H239" s="98">
        <v>3521.06</v>
      </c>
      <c r="I239" s="9"/>
      <c r="K239" s="15">
        <f t="shared" si="27"/>
        <v>7080</v>
      </c>
      <c r="L239" s="15">
        <f t="shared" si="28"/>
        <v>1.5707963267948966</v>
      </c>
      <c r="M239" s="15">
        <f t="shared" si="29"/>
        <v>1.3089969389957472</v>
      </c>
      <c r="N239" s="15">
        <f t="shared" si="30"/>
        <v>1.3089969389957472</v>
      </c>
      <c r="O239" s="15">
        <f t="shared" si="31"/>
        <v>1.3788101090755205</v>
      </c>
      <c r="P239" s="15">
        <f t="shared" si="32"/>
        <v>3521.06</v>
      </c>
      <c r="Q239" s="15"/>
    </row>
    <row r="240" spans="5:17" x14ac:dyDescent="0.25">
      <c r="E240" s="97">
        <v>7110</v>
      </c>
      <c r="F240" s="98">
        <v>90</v>
      </c>
      <c r="G240" s="98">
        <v>75</v>
      </c>
      <c r="H240" s="98">
        <v>3521.06</v>
      </c>
      <c r="I240" s="9"/>
      <c r="K240" s="15">
        <f t="shared" si="27"/>
        <v>7110</v>
      </c>
      <c r="L240" s="15">
        <f t="shared" si="28"/>
        <v>1.5707963267948966</v>
      </c>
      <c r="M240" s="15">
        <f t="shared" si="29"/>
        <v>1.3089969389957472</v>
      </c>
      <c r="N240" s="15">
        <f t="shared" si="30"/>
        <v>1.3089969389957472</v>
      </c>
      <c r="O240" s="15">
        <f t="shared" si="31"/>
        <v>1.3788101090755205</v>
      </c>
      <c r="P240" s="15">
        <f t="shared" si="32"/>
        <v>3521.06</v>
      </c>
      <c r="Q240" s="15"/>
    </row>
    <row r="241" spans="5:17" x14ac:dyDescent="0.25">
      <c r="E241" s="97">
        <v>7140</v>
      </c>
      <c r="F241" s="98">
        <v>90</v>
      </c>
      <c r="G241" s="98">
        <v>75</v>
      </c>
      <c r="H241" s="98">
        <v>3521.06</v>
      </c>
      <c r="I241" s="9"/>
      <c r="K241" s="15">
        <f t="shared" si="27"/>
        <v>7140</v>
      </c>
      <c r="L241" s="15">
        <f t="shared" si="28"/>
        <v>1.5707963267948966</v>
      </c>
      <c r="M241" s="15">
        <f t="shared" si="29"/>
        <v>1.3089969389957472</v>
      </c>
      <c r="N241" s="15">
        <f t="shared" si="30"/>
        <v>1.3089969389957472</v>
      </c>
      <c r="O241" s="15">
        <f t="shared" si="31"/>
        <v>1.3788101090755205</v>
      </c>
      <c r="P241" s="15">
        <f t="shared" si="32"/>
        <v>3521.06</v>
      </c>
      <c r="Q241" s="15"/>
    </row>
    <row r="242" spans="5:17" x14ac:dyDescent="0.25">
      <c r="E242" s="97">
        <v>7170</v>
      </c>
      <c r="F242" s="98">
        <v>90</v>
      </c>
      <c r="G242" s="98">
        <v>75</v>
      </c>
      <c r="H242" s="98">
        <v>3521.06</v>
      </c>
      <c r="I242" s="9"/>
      <c r="K242" s="15">
        <f t="shared" si="27"/>
        <v>7170</v>
      </c>
      <c r="L242" s="15">
        <f t="shared" si="28"/>
        <v>1.5707963267948966</v>
      </c>
      <c r="M242" s="15">
        <f t="shared" si="29"/>
        <v>1.3089969389957472</v>
      </c>
      <c r="N242" s="15">
        <f t="shared" si="30"/>
        <v>1.3089969389957472</v>
      </c>
      <c r="O242" s="15">
        <f t="shared" si="31"/>
        <v>1.3788101090755205</v>
      </c>
      <c r="P242" s="15">
        <f t="shared" si="32"/>
        <v>3521.06</v>
      </c>
      <c r="Q242" s="15"/>
    </row>
    <row r="243" spans="5:17" x14ac:dyDescent="0.25">
      <c r="E243" s="97">
        <v>7200</v>
      </c>
      <c r="F243" s="98">
        <v>90</v>
      </c>
      <c r="G243" s="98">
        <v>75</v>
      </c>
      <c r="H243" s="98">
        <v>3521.06</v>
      </c>
      <c r="I243" s="9"/>
      <c r="K243" s="15">
        <f t="shared" si="27"/>
        <v>7200</v>
      </c>
      <c r="L243" s="15">
        <f t="shared" si="28"/>
        <v>1.5707963267948966</v>
      </c>
      <c r="M243" s="15">
        <f t="shared" si="29"/>
        <v>1.3089969389957472</v>
      </c>
      <c r="N243" s="15">
        <f t="shared" si="30"/>
        <v>1.3089969389957472</v>
      </c>
      <c r="O243" s="15">
        <f t="shared" si="31"/>
        <v>1.3788101090755205</v>
      </c>
      <c r="P243" s="15">
        <f t="shared" si="32"/>
        <v>3521.06</v>
      </c>
      <c r="Q243" s="15"/>
    </row>
    <row r="244" spans="5:17" x14ac:dyDescent="0.25">
      <c r="E244" s="97">
        <v>7230</v>
      </c>
      <c r="F244" s="98">
        <v>90</v>
      </c>
      <c r="G244" s="98">
        <v>75</v>
      </c>
      <c r="H244" s="98">
        <v>3521.06</v>
      </c>
      <c r="I244" s="9"/>
      <c r="K244" s="15">
        <f t="shared" si="27"/>
        <v>7230</v>
      </c>
      <c r="L244" s="15">
        <f t="shared" si="28"/>
        <v>1.5707963267948966</v>
      </c>
      <c r="M244" s="15">
        <f t="shared" si="29"/>
        <v>1.3089969389957472</v>
      </c>
      <c r="N244" s="15">
        <f t="shared" si="30"/>
        <v>1.3089969389957472</v>
      </c>
      <c r="O244" s="15">
        <f t="shared" si="31"/>
        <v>1.3788101090755205</v>
      </c>
      <c r="P244" s="15">
        <f t="shared" si="32"/>
        <v>3521.06</v>
      </c>
      <c r="Q244" s="15"/>
    </row>
    <row r="245" spans="5:17" x14ac:dyDescent="0.25">
      <c r="E245" s="97">
        <v>7260</v>
      </c>
      <c r="F245" s="98">
        <v>90</v>
      </c>
      <c r="G245" s="98">
        <v>75</v>
      </c>
      <c r="H245" s="98">
        <v>3521.06</v>
      </c>
      <c r="I245" s="9"/>
      <c r="K245" s="15">
        <f t="shared" si="27"/>
        <v>7260</v>
      </c>
      <c r="L245" s="15">
        <f t="shared" si="28"/>
        <v>1.5707963267948966</v>
      </c>
      <c r="M245" s="15">
        <f t="shared" si="29"/>
        <v>1.3089969389957472</v>
      </c>
      <c r="N245" s="15">
        <f t="shared" si="30"/>
        <v>1.3089969389957472</v>
      </c>
      <c r="O245" s="15">
        <f t="shared" si="31"/>
        <v>1.3788101090755205</v>
      </c>
      <c r="P245" s="15">
        <f t="shared" si="32"/>
        <v>3521.06</v>
      </c>
      <c r="Q245" s="15"/>
    </row>
    <row r="246" spans="5:17" x14ac:dyDescent="0.25">
      <c r="E246" s="97">
        <v>7290</v>
      </c>
      <c r="F246" s="98">
        <v>90</v>
      </c>
      <c r="G246" s="98">
        <v>75</v>
      </c>
      <c r="H246" s="98">
        <v>3521.06</v>
      </c>
      <c r="I246" s="9"/>
      <c r="K246" s="15">
        <f t="shared" si="27"/>
        <v>7290</v>
      </c>
      <c r="L246" s="15">
        <f t="shared" si="28"/>
        <v>1.5707963267948966</v>
      </c>
      <c r="M246" s="15">
        <f t="shared" si="29"/>
        <v>1.3089969389957472</v>
      </c>
      <c r="N246" s="15">
        <f t="shared" si="30"/>
        <v>1.3089969389957472</v>
      </c>
      <c r="O246" s="15">
        <f t="shared" si="31"/>
        <v>1.3788101090755205</v>
      </c>
      <c r="P246" s="15">
        <f t="shared" si="32"/>
        <v>3521.06</v>
      </c>
      <c r="Q246" s="15"/>
    </row>
    <row r="247" spans="5:17" x14ac:dyDescent="0.25">
      <c r="E247" s="97">
        <v>7320</v>
      </c>
      <c r="F247" s="98">
        <v>90</v>
      </c>
      <c r="G247" s="98">
        <v>75</v>
      </c>
      <c r="H247" s="98">
        <v>3521.06</v>
      </c>
      <c r="I247" s="9"/>
      <c r="K247" s="15">
        <f t="shared" si="27"/>
        <v>7320</v>
      </c>
      <c r="L247" s="15">
        <f t="shared" si="28"/>
        <v>1.5707963267948966</v>
      </c>
      <c r="M247" s="15">
        <f t="shared" si="29"/>
        <v>1.3089969389957472</v>
      </c>
      <c r="N247" s="15">
        <f t="shared" si="30"/>
        <v>1.3089969389957472</v>
      </c>
      <c r="O247" s="15">
        <f t="shared" si="31"/>
        <v>1.3788101090755205</v>
      </c>
      <c r="P247" s="15">
        <f t="shared" si="32"/>
        <v>3521.06</v>
      </c>
      <c r="Q247" s="15"/>
    </row>
    <row r="248" spans="5:17" x14ac:dyDescent="0.25">
      <c r="E248" s="97">
        <v>7350</v>
      </c>
      <c r="F248" s="98">
        <v>90</v>
      </c>
      <c r="G248" s="98">
        <v>75</v>
      </c>
      <c r="H248" s="98">
        <v>3521.06</v>
      </c>
      <c r="I248" s="9"/>
      <c r="K248" s="15">
        <f t="shared" si="27"/>
        <v>7350</v>
      </c>
      <c r="L248" s="15">
        <f t="shared" si="28"/>
        <v>1.5707963267948966</v>
      </c>
      <c r="M248" s="15">
        <f t="shared" si="29"/>
        <v>1.3089969389957472</v>
      </c>
      <c r="N248" s="15">
        <f t="shared" si="30"/>
        <v>1.3089969389957472</v>
      </c>
      <c r="O248" s="15">
        <f t="shared" si="31"/>
        <v>1.3788101090755205</v>
      </c>
      <c r="P248" s="15">
        <f t="shared" si="32"/>
        <v>3521.06</v>
      </c>
      <c r="Q248" s="15"/>
    </row>
    <row r="249" spans="5:17" x14ac:dyDescent="0.25">
      <c r="E249" s="97">
        <v>7380</v>
      </c>
      <c r="F249" s="98">
        <v>90</v>
      </c>
      <c r="G249" s="98">
        <v>75</v>
      </c>
      <c r="H249" s="98">
        <v>3521.06</v>
      </c>
      <c r="I249" s="9"/>
      <c r="K249" s="15">
        <f t="shared" si="27"/>
        <v>7380</v>
      </c>
      <c r="L249" s="15">
        <f t="shared" si="28"/>
        <v>1.5707963267948966</v>
      </c>
      <c r="M249" s="15">
        <f t="shared" si="29"/>
        <v>1.3089969389957472</v>
      </c>
      <c r="N249" s="15">
        <f t="shared" si="30"/>
        <v>1.3089969389957472</v>
      </c>
      <c r="O249" s="15">
        <f t="shared" si="31"/>
        <v>1.3788101090755205</v>
      </c>
      <c r="P249" s="15">
        <f t="shared" si="32"/>
        <v>3521.06</v>
      </c>
      <c r="Q249" s="15"/>
    </row>
    <row r="250" spans="5:17" x14ac:dyDescent="0.25">
      <c r="E250" s="97">
        <v>7410</v>
      </c>
      <c r="F250" s="98">
        <v>90</v>
      </c>
      <c r="G250" s="98">
        <v>75</v>
      </c>
      <c r="H250" s="98">
        <v>3521.06</v>
      </c>
      <c r="I250" s="9"/>
      <c r="K250" s="15">
        <f t="shared" si="27"/>
        <v>7410</v>
      </c>
      <c r="L250" s="15">
        <f t="shared" si="28"/>
        <v>1.5707963267948966</v>
      </c>
      <c r="M250" s="15">
        <f t="shared" si="29"/>
        <v>1.3089969389957472</v>
      </c>
      <c r="N250" s="15">
        <f t="shared" si="30"/>
        <v>1.3089969389957472</v>
      </c>
      <c r="O250" s="15">
        <f t="shared" si="31"/>
        <v>1.3788101090755205</v>
      </c>
      <c r="P250" s="15">
        <f t="shared" si="32"/>
        <v>3521.06</v>
      </c>
      <c r="Q250" s="15"/>
    </row>
    <row r="251" spans="5:17" x14ac:dyDescent="0.25">
      <c r="E251" s="97">
        <v>7440</v>
      </c>
      <c r="F251" s="98">
        <v>90</v>
      </c>
      <c r="G251" s="98">
        <v>75</v>
      </c>
      <c r="H251" s="98">
        <v>3521.06</v>
      </c>
      <c r="I251" s="9"/>
      <c r="K251" s="15">
        <f t="shared" si="27"/>
        <v>7440</v>
      </c>
      <c r="L251" s="15">
        <f t="shared" si="28"/>
        <v>1.5707963267948966</v>
      </c>
      <c r="M251" s="15">
        <f t="shared" si="29"/>
        <v>1.3089969389957472</v>
      </c>
      <c r="N251" s="15">
        <f t="shared" si="30"/>
        <v>1.3089969389957472</v>
      </c>
      <c r="O251" s="15">
        <f t="shared" si="31"/>
        <v>1.3788101090755205</v>
      </c>
      <c r="P251" s="15">
        <f t="shared" si="32"/>
        <v>3521.06</v>
      </c>
      <c r="Q251" s="15"/>
    </row>
    <row r="252" spans="5:17" x14ac:dyDescent="0.25">
      <c r="E252" s="97">
        <v>7470</v>
      </c>
      <c r="F252" s="98">
        <v>90</v>
      </c>
      <c r="G252" s="98">
        <v>75</v>
      </c>
      <c r="H252" s="98">
        <v>3521.06</v>
      </c>
      <c r="I252" s="9"/>
      <c r="K252" s="15">
        <f t="shared" si="27"/>
        <v>7470</v>
      </c>
      <c r="L252" s="15">
        <f t="shared" si="28"/>
        <v>1.5707963267948966</v>
      </c>
      <c r="M252" s="15">
        <f t="shared" si="29"/>
        <v>1.3089969389957472</v>
      </c>
      <c r="N252" s="15">
        <f t="shared" si="30"/>
        <v>1.3089969389957472</v>
      </c>
      <c r="O252" s="15">
        <f t="shared" si="31"/>
        <v>1.3788101090755205</v>
      </c>
      <c r="P252" s="15">
        <f t="shared" si="32"/>
        <v>3521.06</v>
      </c>
      <c r="Q252" s="15"/>
    </row>
    <row r="253" spans="5:17" x14ac:dyDescent="0.25">
      <c r="E253" s="97">
        <v>7500</v>
      </c>
      <c r="F253" s="98">
        <v>90</v>
      </c>
      <c r="G253" s="98">
        <v>75</v>
      </c>
      <c r="H253" s="98">
        <v>3521.06</v>
      </c>
      <c r="I253" s="9"/>
      <c r="K253" s="15">
        <f t="shared" si="27"/>
        <v>7500</v>
      </c>
      <c r="L253" s="15">
        <f t="shared" si="28"/>
        <v>1.5707963267948966</v>
      </c>
      <c r="M253" s="15">
        <f t="shared" si="29"/>
        <v>1.3089969389957472</v>
      </c>
      <c r="N253" s="15">
        <f t="shared" si="30"/>
        <v>1.3089969389957472</v>
      </c>
      <c r="O253" s="15">
        <f t="shared" si="31"/>
        <v>1.3788101090755205</v>
      </c>
      <c r="P253" s="15">
        <f t="shared" si="32"/>
        <v>3521.06</v>
      </c>
      <c r="Q253" s="15"/>
    </row>
    <row r="254" spans="5:17" x14ac:dyDescent="0.25">
      <c r="E254" s="97">
        <v>7530</v>
      </c>
      <c r="F254" s="98">
        <v>90</v>
      </c>
      <c r="G254" s="98">
        <v>75</v>
      </c>
      <c r="H254" s="98">
        <v>3521.06</v>
      </c>
      <c r="I254" s="9"/>
      <c r="K254" s="15">
        <f t="shared" si="27"/>
        <v>7530</v>
      </c>
      <c r="L254" s="15">
        <f t="shared" si="28"/>
        <v>1.5707963267948966</v>
      </c>
      <c r="M254" s="15">
        <f t="shared" si="29"/>
        <v>1.3089969389957472</v>
      </c>
      <c r="N254" s="15">
        <f t="shared" si="30"/>
        <v>1.3089969389957472</v>
      </c>
      <c r="O254" s="15">
        <f t="shared" si="31"/>
        <v>1.3788101090755205</v>
      </c>
      <c r="P254" s="15">
        <f t="shared" si="32"/>
        <v>3521.06</v>
      </c>
      <c r="Q254" s="15"/>
    </row>
    <row r="255" spans="5:17" x14ac:dyDescent="0.25">
      <c r="E255" s="97">
        <v>7560</v>
      </c>
      <c r="F255" s="98">
        <v>90</v>
      </c>
      <c r="G255" s="98">
        <v>75</v>
      </c>
      <c r="H255" s="98">
        <v>3521.06</v>
      </c>
      <c r="I255" s="9"/>
      <c r="K255" s="15">
        <f t="shared" si="27"/>
        <v>7560</v>
      </c>
      <c r="L255" s="15">
        <f t="shared" si="28"/>
        <v>1.5707963267948966</v>
      </c>
      <c r="M255" s="15">
        <f t="shared" si="29"/>
        <v>1.3089969389957472</v>
      </c>
      <c r="N255" s="15">
        <f t="shared" si="30"/>
        <v>1.3089969389957472</v>
      </c>
      <c r="O255" s="15">
        <f t="shared" si="31"/>
        <v>1.3788101090755205</v>
      </c>
      <c r="P255" s="15">
        <f t="shared" si="32"/>
        <v>3521.06</v>
      </c>
      <c r="Q255" s="15"/>
    </row>
    <row r="256" spans="5:17" x14ac:dyDescent="0.25">
      <c r="E256" s="97">
        <v>7590</v>
      </c>
      <c r="F256" s="98">
        <v>90</v>
      </c>
      <c r="G256" s="98">
        <v>75</v>
      </c>
      <c r="H256" s="98">
        <v>3521.06</v>
      </c>
      <c r="I256" s="9"/>
      <c r="K256" s="15">
        <f t="shared" si="27"/>
        <v>7590</v>
      </c>
      <c r="L256" s="15">
        <f t="shared" si="28"/>
        <v>1.5707963267948966</v>
      </c>
      <c r="M256" s="15">
        <f t="shared" si="29"/>
        <v>1.3089969389957472</v>
      </c>
      <c r="N256" s="15">
        <f t="shared" si="30"/>
        <v>1.3089969389957472</v>
      </c>
      <c r="O256" s="15">
        <f t="shared" si="31"/>
        <v>1.3788101090755205</v>
      </c>
      <c r="P256" s="15">
        <f t="shared" si="32"/>
        <v>3521.06</v>
      </c>
      <c r="Q256" s="15"/>
    </row>
    <row r="257" spans="5:17" x14ac:dyDescent="0.25">
      <c r="E257" s="97">
        <v>7620</v>
      </c>
      <c r="F257" s="98">
        <v>90</v>
      </c>
      <c r="G257" s="98">
        <v>75</v>
      </c>
      <c r="H257" s="98">
        <v>3521.06</v>
      </c>
      <c r="I257" s="9"/>
      <c r="K257" s="15">
        <f t="shared" si="27"/>
        <v>7620</v>
      </c>
      <c r="L257" s="15">
        <f t="shared" si="28"/>
        <v>1.5707963267948966</v>
      </c>
      <c r="M257" s="15">
        <f t="shared" si="29"/>
        <v>1.3089969389957472</v>
      </c>
      <c r="N257" s="15">
        <f t="shared" si="30"/>
        <v>1.3089969389957472</v>
      </c>
      <c r="O257" s="15">
        <f t="shared" si="31"/>
        <v>1.3788101090755205</v>
      </c>
      <c r="P257" s="15">
        <f t="shared" si="32"/>
        <v>3521.06</v>
      </c>
      <c r="Q257" s="15"/>
    </row>
    <row r="258" spans="5:17" x14ac:dyDescent="0.25">
      <c r="E258" s="97">
        <v>7650</v>
      </c>
      <c r="F258" s="98">
        <v>90</v>
      </c>
      <c r="G258" s="98">
        <v>75</v>
      </c>
      <c r="H258" s="98">
        <v>3521.06</v>
      </c>
      <c r="I258" s="9"/>
      <c r="K258" s="15">
        <f t="shared" si="27"/>
        <v>7650</v>
      </c>
      <c r="L258" s="15">
        <f t="shared" si="28"/>
        <v>1.5707963267948966</v>
      </c>
      <c r="M258" s="15">
        <f t="shared" si="29"/>
        <v>1.3089969389957472</v>
      </c>
      <c r="N258" s="15">
        <f t="shared" si="30"/>
        <v>1.3089969389957472</v>
      </c>
      <c r="O258" s="15">
        <f t="shared" si="31"/>
        <v>1.3788101090755205</v>
      </c>
      <c r="P258" s="15">
        <f t="shared" si="32"/>
        <v>3521.06</v>
      </c>
      <c r="Q258" s="15"/>
    </row>
    <row r="259" spans="5:17" x14ac:dyDescent="0.25">
      <c r="E259" s="97">
        <v>7680</v>
      </c>
      <c r="F259" s="98">
        <v>90</v>
      </c>
      <c r="G259" s="98">
        <v>75</v>
      </c>
      <c r="H259" s="98">
        <v>3521.06</v>
      </c>
      <c r="I259" s="9"/>
      <c r="K259" s="15">
        <f t="shared" si="27"/>
        <v>7680</v>
      </c>
      <c r="L259" s="15">
        <f t="shared" si="28"/>
        <v>1.5707963267948966</v>
      </c>
      <c r="M259" s="15">
        <f t="shared" si="29"/>
        <v>1.3089969389957472</v>
      </c>
      <c r="N259" s="15">
        <f t="shared" si="30"/>
        <v>1.3089969389957472</v>
      </c>
      <c r="O259" s="15">
        <f t="shared" si="31"/>
        <v>1.3788101090755205</v>
      </c>
      <c r="P259" s="15">
        <f t="shared" si="32"/>
        <v>3521.06</v>
      </c>
      <c r="Q259" s="15"/>
    </row>
    <row r="260" spans="5:17" x14ac:dyDescent="0.25">
      <c r="E260" s="97">
        <v>7710</v>
      </c>
      <c r="F260" s="98">
        <v>90</v>
      </c>
      <c r="G260" s="98">
        <v>75</v>
      </c>
      <c r="H260" s="98">
        <v>3521.06</v>
      </c>
      <c r="I260" s="9"/>
      <c r="K260" s="15">
        <f t="shared" si="27"/>
        <v>7710</v>
      </c>
      <c r="L260" s="15">
        <f t="shared" si="28"/>
        <v>1.5707963267948966</v>
      </c>
      <c r="M260" s="15">
        <f t="shared" si="29"/>
        <v>1.3089969389957472</v>
      </c>
      <c r="N260" s="15">
        <f t="shared" si="30"/>
        <v>1.3089969389957472</v>
      </c>
      <c r="O260" s="15">
        <f t="shared" si="31"/>
        <v>1.3788101090755205</v>
      </c>
      <c r="P260" s="15">
        <f t="shared" si="32"/>
        <v>3521.06</v>
      </c>
      <c r="Q260" s="15"/>
    </row>
    <row r="261" spans="5:17" x14ac:dyDescent="0.25">
      <c r="E261" s="97">
        <v>7740</v>
      </c>
      <c r="F261" s="98">
        <v>90</v>
      </c>
      <c r="G261" s="98">
        <v>75</v>
      </c>
      <c r="H261" s="98">
        <v>3521.06</v>
      </c>
      <c r="I261" s="9"/>
      <c r="K261" s="15">
        <f t="shared" si="27"/>
        <v>7740</v>
      </c>
      <c r="L261" s="15">
        <f t="shared" si="28"/>
        <v>1.5707963267948966</v>
      </c>
      <c r="M261" s="15">
        <f t="shared" si="29"/>
        <v>1.3089969389957472</v>
      </c>
      <c r="N261" s="15">
        <f t="shared" si="30"/>
        <v>1.3089969389957472</v>
      </c>
      <c r="O261" s="15">
        <f t="shared" si="31"/>
        <v>1.3788101090755205</v>
      </c>
      <c r="P261" s="15">
        <f t="shared" si="32"/>
        <v>3521.06</v>
      </c>
      <c r="Q261" s="15"/>
    </row>
    <row r="262" spans="5:17" x14ac:dyDescent="0.25">
      <c r="E262" s="97">
        <v>7770</v>
      </c>
      <c r="F262" s="98">
        <v>90</v>
      </c>
      <c r="G262" s="98">
        <v>75</v>
      </c>
      <c r="H262" s="98">
        <v>3521.06</v>
      </c>
      <c r="I262" s="9"/>
      <c r="K262" s="15">
        <f t="shared" ref="K262:K270" si="33">IF($B$9=$C$12,E262,E262*0.3048)</f>
        <v>7770</v>
      </c>
      <c r="L262" s="15">
        <f t="shared" ref="L262:L270" si="34">RADIANS(F262)</f>
        <v>1.5707963267948966</v>
      </c>
      <c r="M262" s="15">
        <f t="shared" ref="M262:M270" si="35">IF($B$8=$B$12,RADIANS(G262),RADIANS(G262+$B$7))</f>
        <v>1.3089969389957472</v>
      </c>
      <c r="N262" s="15">
        <f t="shared" ref="N262:N270" si="36">M262-RADIANS($B$7)</f>
        <v>1.3089969389957472</v>
      </c>
      <c r="O262" s="15">
        <f t="shared" ref="O262:O270" si="37">M262-RADIANS(B$6)</f>
        <v>1.3788101090755205</v>
      </c>
      <c r="P262" s="15">
        <f t="shared" ref="P262:P270" si="38">IF($B$9=$C$12,H262,H262*$B$11)</f>
        <v>3521.06</v>
      </c>
      <c r="Q262" s="15"/>
    </row>
    <row r="263" spans="5:17" x14ac:dyDescent="0.25">
      <c r="E263" s="97">
        <v>7800</v>
      </c>
      <c r="F263" s="98">
        <v>90</v>
      </c>
      <c r="G263" s="98">
        <v>75</v>
      </c>
      <c r="H263" s="98">
        <v>3521.06</v>
      </c>
      <c r="I263" s="9"/>
      <c r="K263" s="15">
        <f t="shared" si="33"/>
        <v>7800</v>
      </c>
      <c r="L263" s="15">
        <f t="shared" si="34"/>
        <v>1.5707963267948966</v>
      </c>
      <c r="M263" s="15">
        <f t="shared" si="35"/>
        <v>1.3089969389957472</v>
      </c>
      <c r="N263" s="15">
        <f t="shared" si="36"/>
        <v>1.3089969389957472</v>
      </c>
      <c r="O263" s="15">
        <f t="shared" si="37"/>
        <v>1.3788101090755205</v>
      </c>
      <c r="P263" s="15">
        <f t="shared" si="38"/>
        <v>3521.06</v>
      </c>
      <c r="Q263" s="15"/>
    </row>
    <row r="264" spans="5:17" x14ac:dyDescent="0.25">
      <c r="E264" s="97">
        <v>7830</v>
      </c>
      <c r="F264" s="98">
        <v>90</v>
      </c>
      <c r="G264" s="98">
        <v>75</v>
      </c>
      <c r="H264" s="98">
        <v>3521.06</v>
      </c>
      <c r="I264" s="9"/>
      <c r="K264" s="15">
        <f t="shared" si="33"/>
        <v>7830</v>
      </c>
      <c r="L264" s="15">
        <f t="shared" si="34"/>
        <v>1.5707963267948966</v>
      </c>
      <c r="M264" s="15">
        <f t="shared" si="35"/>
        <v>1.3089969389957472</v>
      </c>
      <c r="N264" s="15">
        <f t="shared" si="36"/>
        <v>1.3089969389957472</v>
      </c>
      <c r="O264" s="15">
        <f t="shared" si="37"/>
        <v>1.3788101090755205</v>
      </c>
      <c r="P264" s="15">
        <f t="shared" si="38"/>
        <v>3521.06</v>
      </c>
      <c r="Q264" s="15"/>
    </row>
    <row r="265" spans="5:17" x14ac:dyDescent="0.25">
      <c r="E265" s="97">
        <v>7860</v>
      </c>
      <c r="F265" s="98">
        <v>90</v>
      </c>
      <c r="G265" s="98">
        <v>75</v>
      </c>
      <c r="H265" s="98">
        <v>3521.06</v>
      </c>
      <c r="I265" s="9"/>
      <c r="K265" s="15">
        <f t="shared" si="33"/>
        <v>7860</v>
      </c>
      <c r="L265" s="15">
        <f t="shared" si="34"/>
        <v>1.5707963267948966</v>
      </c>
      <c r="M265" s="15">
        <f t="shared" si="35"/>
        <v>1.3089969389957472</v>
      </c>
      <c r="N265" s="15">
        <f t="shared" si="36"/>
        <v>1.3089969389957472</v>
      </c>
      <c r="O265" s="15">
        <f t="shared" si="37"/>
        <v>1.3788101090755205</v>
      </c>
      <c r="P265" s="15">
        <f t="shared" si="38"/>
        <v>3521.06</v>
      </c>
      <c r="Q265" s="15"/>
    </row>
    <row r="266" spans="5:17" x14ac:dyDescent="0.25">
      <c r="E266" s="97">
        <v>7890</v>
      </c>
      <c r="F266" s="98">
        <v>90</v>
      </c>
      <c r="G266" s="98">
        <v>75</v>
      </c>
      <c r="H266" s="98">
        <v>3521.06</v>
      </c>
      <c r="I266" s="9"/>
      <c r="K266" s="15">
        <f t="shared" si="33"/>
        <v>7890</v>
      </c>
      <c r="L266" s="15">
        <f t="shared" si="34"/>
        <v>1.5707963267948966</v>
      </c>
      <c r="M266" s="15">
        <f t="shared" si="35"/>
        <v>1.3089969389957472</v>
      </c>
      <c r="N266" s="15">
        <f t="shared" si="36"/>
        <v>1.3089969389957472</v>
      </c>
      <c r="O266" s="15">
        <f t="shared" si="37"/>
        <v>1.3788101090755205</v>
      </c>
      <c r="P266" s="15">
        <f t="shared" si="38"/>
        <v>3521.06</v>
      </c>
      <c r="Q266" s="15"/>
    </row>
    <row r="267" spans="5:17" x14ac:dyDescent="0.25">
      <c r="E267" s="97">
        <v>7920</v>
      </c>
      <c r="F267" s="98">
        <v>90</v>
      </c>
      <c r="G267" s="98">
        <v>75</v>
      </c>
      <c r="H267" s="98">
        <v>3521.06</v>
      </c>
      <c r="I267" s="9"/>
      <c r="K267" s="15">
        <f t="shared" si="33"/>
        <v>7920</v>
      </c>
      <c r="L267" s="15">
        <f t="shared" si="34"/>
        <v>1.5707963267948966</v>
      </c>
      <c r="M267" s="15">
        <f t="shared" si="35"/>
        <v>1.3089969389957472</v>
      </c>
      <c r="N267" s="15">
        <f t="shared" si="36"/>
        <v>1.3089969389957472</v>
      </c>
      <c r="O267" s="15">
        <f t="shared" si="37"/>
        <v>1.3788101090755205</v>
      </c>
      <c r="P267" s="15">
        <f t="shared" si="38"/>
        <v>3521.06</v>
      </c>
      <c r="Q267" s="15"/>
    </row>
    <row r="268" spans="5:17" x14ac:dyDescent="0.25">
      <c r="E268" s="97">
        <v>7950</v>
      </c>
      <c r="F268" s="98">
        <v>90</v>
      </c>
      <c r="G268" s="98">
        <v>75</v>
      </c>
      <c r="H268" s="98">
        <v>3521.06</v>
      </c>
      <c r="I268" s="9"/>
      <c r="K268" s="15">
        <f t="shared" si="33"/>
        <v>7950</v>
      </c>
      <c r="L268" s="15">
        <f t="shared" si="34"/>
        <v>1.5707963267948966</v>
      </c>
      <c r="M268" s="15">
        <f t="shared" si="35"/>
        <v>1.3089969389957472</v>
      </c>
      <c r="N268" s="15">
        <f t="shared" si="36"/>
        <v>1.3089969389957472</v>
      </c>
      <c r="O268" s="15">
        <f t="shared" si="37"/>
        <v>1.3788101090755205</v>
      </c>
      <c r="P268" s="15">
        <f t="shared" si="38"/>
        <v>3521.06</v>
      </c>
      <c r="Q268" s="15"/>
    </row>
    <row r="269" spans="5:17" x14ac:dyDescent="0.25">
      <c r="E269" s="97">
        <v>7980</v>
      </c>
      <c r="F269" s="98">
        <v>90</v>
      </c>
      <c r="G269" s="98">
        <v>75</v>
      </c>
      <c r="H269" s="98">
        <v>3521.06</v>
      </c>
      <c r="I269" s="9"/>
      <c r="K269" s="15">
        <f t="shared" si="33"/>
        <v>7980</v>
      </c>
      <c r="L269" s="15">
        <f t="shared" si="34"/>
        <v>1.5707963267948966</v>
      </c>
      <c r="M269" s="15">
        <f t="shared" si="35"/>
        <v>1.3089969389957472</v>
      </c>
      <c r="N269" s="15">
        <f t="shared" si="36"/>
        <v>1.3089969389957472</v>
      </c>
      <c r="O269" s="15">
        <f t="shared" si="37"/>
        <v>1.3788101090755205</v>
      </c>
      <c r="P269" s="15">
        <f t="shared" si="38"/>
        <v>3521.06</v>
      </c>
      <c r="Q269" s="15"/>
    </row>
    <row r="270" spans="5:17" ht="15.75" thickBot="1" x14ac:dyDescent="0.3">
      <c r="E270" s="99">
        <v>8000</v>
      </c>
      <c r="F270" s="100">
        <v>90</v>
      </c>
      <c r="G270" s="100">
        <v>75</v>
      </c>
      <c r="H270" s="100">
        <v>3521.06</v>
      </c>
      <c r="I270" s="9"/>
      <c r="K270" s="15">
        <f t="shared" si="33"/>
        <v>8000</v>
      </c>
      <c r="L270" s="15">
        <f t="shared" si="34"/>
        <v>1.5707963267948966</v>
      </c>
      <c r="M270" s="15">
        <f t="shared" si="35"/>
        <v>1.3089969389957472</v>
      </c>
      <c r="N270" s="15">
        <f t="shared" si="36"/>
        <v>1.3089969389957472</v>
      </c>
      <c r="O270" s="15">
        <f t="shared" si="37"/>
        <v>1.3788101090755205</v>
      </c>
      <c r="P270" s="15">
        <f t="shared" si="38"/>
        <v>3521.06</v>
      </c>
      <c r="Q270" s="15"/>
    </row>
  </sheetData>
  <mergeCells count="2">
    <mergeCell ref="E1:I1"/>
    <mergeCell ref="K1:Q1"/>
  </mergeCells>
  <dataValidations count="2">
    <dataValidation type="list" allowBlank="1" showInputMessage="1" showErrorMessage="1" sqref="B8">
      <formula1>$B$12:$B$13</formula1>
    </dataValidation>
    <dataValidation type="list" allowBlank="1" showInputMessage="1" showErrorMessage="1" sqref="B9">
      <formula1>$C$12:$C$13</formula1>
    </dataValidation>
  </dataValidation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V117"/>
  <sheetViews>
    <sheetView zoomScale="70" zoomScaleNormal="70" workbookViewId="0">
      <pane xSplit="2" ySplit="2" topLeftCell="C3" activePane="bottomRight" state="frozen"/>
      <selection pane="topRight" activeCell="C1" sqref="C1"/>
      <selection pane="bottomLeft" activeCell="A3" sqref="A3"/>
      <selection pane="bottomRight" activeCell="I3" sqref="I3"/>
    </sheetView>
  </sheetViews>
  <sheetFormatPr defaultRowHeight="15" x14ac:dyDescent="0.25"/>
  <cols>
    <col min="1" max="1" width="13.42578125" style="88" customWidth="1"/>
    <col min="2" max="2" width="15.28515625" style="39" customWidth="1"/>
    <col min="3" max="5" width="11.7109375" style="19" customWidth="1"/>
    <col min="6" max="6" width="13.140625" style="19" customWidth="1"/>
    <col min="7" max="8" width="11.7109375" style="19" customWidth="1"/>
    <col min="9" max="11" width="11.7109375" style="21" customWidth="1"/>
    <col min="12" max="12" width="13" style="21" customWidth="1"/>
    <col min="13" max="14" width="11.7109375" style="21" customWidth="1"/>
    <col min="15" max="15" width="11.7109375" style="43" customWidth="1"/>
    <col min="16" max="16" width="11.42578125" style="43" customWidth="1"/>
    <col min="17" max="17" width="9.140625" style="43"/>
    <col min="18" max="18" width="10.42578125" style="43" customWidth="1"/>
    <col min="19" max="20" width="9.140625" style="43"/>
  </cols>
  <sheetData>
    <row r="1" spans="1:20" s="10" customFormat="1" x14ac:dyDescent="0.25">
      <c r="A1" s="88"/>
      <c r="B1" s="39"/>
      <c r="C1" s="122" t="s">
        <v>72</v>
      </c>
      <c r="D1" s="122"/>
      <c r="E1" s="122"/>
      <c r="F1" s="122"/>
      <c r="G1" s="122"/>
      <c r="H1" s="122"/>
      <c r="I1" s="123" t="s">
        <v>73</v>
      </c>
      <c r="J1" s="123"/>
      <c r="K1" s="123"/>
      <c r="L1" s="123"/>
      <c r="M1" s="123"/>
      <c r="N1" s="123"/>
      <c r="O1" s="124" t="s">
        <v>168</v>
      </c>
      <c r="P1" s="124"/>
      <c r="Q1" s="124"/>
      <c r="R1" s="124"/>
      <c r="S1" s="124"/>
      <c r="T1" s="124"/>
    </row>
    <row r="2" spans="1:20" s="10" customFormat="1" x14ac:dyDescent="0.25">
      <c r="A2" s="88" t="s">
        <v>70</v>
      </c>
      <c r="B2" s="39" t="s">
        <v>71</v>
      </c>
      <c r="C2" s="42" t="s">
        <v>55</v>
      </c>
      <c r="D2" s="42" t="s">
        <v>56</v>
      </c>
      <c r="E2" s="42" t="s">
        <v>57</v>
      </c>
      <c r="F2" s="42" t="s">
        <v>58</v>
      </c>
      <c r="G2" s="42" t="s">
        <v>59</v>
      </c>
      <c r="H2" s="42" t="s">
        <v>60</v>
      </c>
      <c r="I2" s="41" t="s">
        <v>55</v>
      </c>
      <c r="J2" s="41" t="s">
        <v>56</v>
      </c>
      <c r="K2" s="41" t="s">
        <v>57</v>
      </c>
      <c r="L2" s="41" t="s">
        <v>58</v>
      </c>
      <c r="M2" s="41" t="s">
        <v>59</v>
      </c>
      <c r="N2" s="41" t="s">
        <v>60</v>
      </c>
      <c r="O2" s="40" t="s">
        <v>55</v>
      </c>
      <c r="P2" s="40" t="s">
        <v>56</v>
      </c>
      <c r="Q2" s="40" t="s">
        <v>57</v>
      </c>
      <c r="R2" s="40" t="s">
        <v>58</v>
      </c>
      <c r="S2" s="40" t="s">
        <v>59</v>
      </c>
      <c r="T2" s="40" t="s">
        <v>60</v>
      </c>
    </row>
    <row r="3" spans="1:20" s="10" customFormat="1" x14ac:dyDescent="0.25">
      <c r="A3" s="101">
        <v>1200</v>
      </c>
      <c r="B3" s="39" t="s">
        <v>204</v>
      </c>
      <c r="C3" s="86">
        <v>0.2336</v>
      </c>
      <c r="D3" s="86">
        <v>0</v>
      </c>
      <c r="E3" s="86">
        <v>0</v>
      </c>
      <c r="F3" s="86">
        <v>0</v>
      </c>
      <c r="G3" s="86">
        <v>0</v>
      </c>
      <c r="H3" s="86">
        <v>0</v>
      </c>
      <c r="I3" s="21">
        <f>VLOOKUP($A3,'ABXY-TI1S'!$A$3:$S$270,14)</f>
        <v>0.23362285782303702</v>
      </c>
      <c r="J3" s="21">
        <f>VLOOKUP($A3,'ABXY-TI1S'!$A$3:$S$270,15)</f>
        <v>0</v>
      </c>
      <c r="K3" s="21">
        <f>VLOOKUP($A3,'ABXY-TI1S'!$A$3:$S$270,16)</f>
        <v>0</v>
      </c>
      <c r="L3" s="21">
        <f>VLOOKUP($A3,'ABXY-TI1S'!$A$3:$S$270,17)</f>
        <v>0</v>
      </c>
      <c r="M3" s="21">
        <f>VLOOKUP($A3,'ABXY-TI1S'!$A$3:$S$270,18)</f>
        <v>0</v>
      </c>
      <c r="N3" s="21">
        <f>VLOOKUP($A3,'ABXY-TI1S'!$A$3:$S$270,19)</f>
        <v>0</v>
      </c>
      <c r="O3" s="20">
        <f t="shared" ref="O3:T18" si="0">C3-I3</f>
        <v>-2.2857823037014668E-5</v>
      </c>
      <c r="P3" s="20">
        <f t="shared" si="0"/>
        <v>0</v>
      </c>
      <c r="Q3" s="20">
        <f t="shared" si="0"/>
        <v>0</v>
      </c>
      <c r="R3" s="20">
        <f t="shared" si="0"/>
        <v>0</v>
      </c>
      <c r="S3" s="20">
        <f t="shared" si="0"/>
        <v>0</v>
      </c>
      <c r="T3" s="20">
        <f t="shared" si="0"/>
        <v>0</v>
      </c>
    </row>
    <row r="4" spans="1:20" s="10" customFormat="1" x14ac:dyDescent="0.25">
      <c r="A4" s="101">
        <v>1200</v>
      </c>
      <c r="B4" s="39" t="s">
        <v>211</v>
      </c>
      <c r="C4" s="86">
        <v>0</v>
      </c>
      <c r="D4" s="86">
        <v>0.2336</v>
      </c>
      <c r="E4" s="86">
        <v>0</v>
      </c>
      <c r="F4" s="86">
        <v>0</v>
      </c>
      <c r="G4" s="86">
        <v>0</v>
      </c>
      <c r="H4" s="86">
        <v>0</v>
      </c>
      <c r="I4" s="21">
        <f>VLOOKUP($A4,'ABXY-TI2S'!$A$3:$S$270,14)</f>
        <v>0</v>
      </c>
      <c r="J4" s="21">
        <f>VLOOKUP($A4,'ABXY-TI2S'!$A$3:$S$270,15)</f>
        <v>0.23362285782303702</v>
      </c>
      <c r="K4" s="21">
        <f>VLOOKUP($A4,'ABXY-TI2S'!$A$3:$S$270,16)</f>
        <v>0</v>
      </c>
      <c r="L4" s="21">
        <f>VLOOKUP($A4,'ABXY-TI2S'!$A$3:$S$270,17)</f>
        <v>0</v>
      </c>
      <c r="M4" s="21">
        <f>VLOOKUP($A4,'ABXY-TI2S'!$A$3:$S$270,18)</f>
        <v>0</v>
      </c>
      <c r="N4" s="21">
        <f>VLOOKUP($A4,'ABXY-TI2S'!$A$3:$S$270,19)</f>
        <v>0</v>
      </c>
      <c r="O4" s="20">
        <f t="shared" si="0"/>
        <v>0</v>
      </c>
      <c r="P4" s="20">
        <f t="shared" si="0"/>
        <v>-2.2857823037014668E-5</v>
      </c>
      <c r="Q4" s="20">
        <f t="shared" si="0"/>
        <v>0</v>
      </c>
      <c r="R4" s="20">
        <f t="shared" si="0"/>
        <v>0</v>
      </c>
      <c r="S4" s="20">
        <f t="shared" si="0"/>
        <v>0</v>
      </c>
      <c r="T4" s="20">
        <f t="shared" si="0"/>
        <v>0</v>
      </c>
    </row>
    <row r="5" spans="1:20" s="10" customFormat="1" x14ac:dyDescent="0.25">
      <c r="A5" s="101">
        <v>1200</v>
      </c>
      <c r="B5" s="39" t="s">
        <v>7</v>
      </c>
      <c r="C5" s="86">
        <v>0</v>
      </c>
      <c r="D5" s="86">
        <v>0</v>
      </c>
      <c r="E5" s="86">
        <v>0</v>
      </c>
      <c r="F5" s="86">
        <v>0</v>
      </c>
      <c r="G5" s="86">
        <v>0</v>
      </c>
      <c r="H5" s="86">
        <v>0</v>
      </c>
      <c r="I5" s="21">
        <f>VLOOKUP($A5,ABZ!$A$3:$S$270,14)</f>
        <v>0</v>
      </c>
      <c r="J5" s="21">
        <f>VLOOKUP($A5,ABZ!$A$3:$S$270,15)</f>
        <v>0</v>
      </c>
      <c r="K5" s="21">
        <f>VLOOKUP($A5,ABZ!$A$3:$S$270,16)</f>
        <v>0</v>
      </c>
      <c r="L5" s="21">
        <f>VLOOKUP($A5,ABZ!$A$3:$S$270,17)</f>
        <v>0</v>
      </c>
      <c r="M5" s="21">
        <f>VLOOKUP($A5,ABZ!$A$3:$S$270,18)</f>
        <v>0</v>
      </c>
      <c r="N5" s="21">
        <f>VLOOKUP($A5,ABZ!$A$3:$S$270,19)</f>
        <v>0</v>
      </c>
      <c r="O5" s="20">
        <f t="shared" si="0"/>
        <v>0</v>
      </c>
      <c r="P5" s="20">
        <f t="shared" si="0"/>
        <v>0</v>
      </c>
      <c r="Q5" s="20">
        <f t="shared" si="0"/>
        <v>0</v>
      </c>
      <c r="R5" s="20">
        <f t="shared" si="0"/>
        <v>0</v>
      </c>
      <c r="S5" s="20">
        <f t="shared" si="0"/>
        <v>0</v>
      </c>
      <c r="T5" s="20">
        <f t="shared" si="0"/>
        <v>0</v>
      </c>
    </row>
    <row r="6" spans="1:20" s="10" customFormat="1" x14ac:dyDescent="0.25">
      <c r="A6" s="101">
        <v>1200</v>
      </c>
      <c r="B6" s="39" t="s">
        <v>217</v>
      </c>
      <c r="C6" s="86">
        <v>0</v>
      </c>
      <c r="D6" s="86">
        <v>0</v>
      </c>
      <c r="E6" s="86">
        <v>0</v>
      </c>
      <c r="F6" s="86">
        <v>0</v>
      </c>
      <c r="G6" s="86">
        <v>0</v>
      </c>
      <c r="H6" s="86">
        <v>0</v>
      </c>
      <c r="I6" s="21">
        <f>VLOOKUP($A6,'ASXY-TI1S'!$A$3:$S$270,14)</f>
        <v>0</v>
      </c>
      <c r="J6" s="21">
        <f>VLOOKUP($A6,'ASXY-TI1S'!$A$3:$S$270,15)</f>
        <v>0</v>
      </c>
      <c r="K6" s="21">
        <f>VLOOKUP($A6,'ASXY-TI1S'!$A$3:$S$270,16)</f>
        <v>0</v>
      </c>
      <c r="L6" s="21">
        <f>VLOOKUP($A6,'ASXY-TI1S'!$A$3:$S$270,17)</f>
        <v>0</v>
      </c>
      <c r="M6" s="21">
        <f>VLOOKUP($A6,'ASXY-TI1S'!$A$3:$S$270,18)</f>
        <v>0</v>
      </c>
      <c r="N6" s="21">
        <f>VLOOKUP($A6,'ASXY-TI1S'!$A$3:$S$270,19)</f>
        <v>0</v>
      </c>
      <c r="O6" s="20">
        <f t="shared" si="0"/>
        <v>0</v>
      </c>
      <c r="P6" s="20">
        <f t="shared" si="0"/>
        <v>0</v>
      </c>
      <c r="Q6" s="20">
        <f t="shared" si="0"/>
        <v>0</v>
      </c>
      <c r="R6" s="20">
        <f t="shared" si="0"/>
        <v>0</v>
      </c>
      <c r="S6" s="20">
        <f t="shared" si="0"/>
        <v>0</v>
      </c>
      <c r="T6" s="20">
        <f t="shared" si="0"/>
        <v>0</v>
      </c>
    </row>
    <row r="7" spans="1:20" s="10" customFormat="1" x14ac:dyDescent="0.25">
      <c r="A7" s="101">
        <v>1200</v>
      </c>
      <c r="B7" s="39" t="s">
        <v>222</v>
      </c>
      <c r="C7" s="86">
        <v>0</v>
      </c>
      <c r="D7" s="86">
        <v>0</v>
      </c>
      <c r="E7" s="86">
        <v>0</v>
      </c>
      <c r="F7" s="86">
        <v>0</v>
      </c>
      <c r="G7" s="86">
        <v>0</v>
      </c>
      <c r="H7" s="86">
        <v>0</v>
      </c>
      <c r="I7" s="21">
        <f>VLOOKUP($A7,'ASXY-TI2S'!$A$3:$S$270,14)</f>
        <v>0</v>
      </c>
      <c r="J7" s="21">
        <f>VLOOKUP($A7,'ASXY-TI2S'!$A$3:$S$270,15)</f>
        <v>0</v>
      </c>
      <c r="K7" s="21">
        <f>VLOOKUP($A7,'ASXY-TI2S'!$A$3:$S$270,16)</f>
        <v>0</v>
      </c>
      <c r="L7" s="21">
        <f>VLOOKUP($A7,'ASXY-TI2S'!$A$3:$S$270,17)</f>
        <v>0</v>
      </c>
      <c r="M7" s="21">
        <f>VLOOKUP($A7,'ASXY-TI2S'!$A$3:$S$270,18)</f>
        <v>0</v>
      </c>
      <c r="N7" s="21">
        <f>VLOOKUP($A7,'ASXY-TI2S'!$A$3:$S$270,19)</f>
        <v>0</v>
      </c>
      <c r="O7" s="20">
        <f t="shared" si="0"/>
        <v>0</v>
      </c>
      <c r="P7" s="20">
        <f t="shared" si="0"/>
        <v>0</v>
      </c>
      <c r="Q7" s="20">
        <f t="shared" si="0"/>
        <v>0</v>
      </c>
      <c r="R7" s="20">
        <f t="shared" si="0"/>
        <v>0</v>
      </c>
      <c r="S7" s="20">
        <f t="shared" si="0"/>
        <v>0</v>
      </c>
      <c r="T7" s="20">
        <f t="shared" si="0"/>
        <v>0</v>
      </c>
    </row>
    <row r="8" spans="1:20" s="10" customFormat="1" x14ac:dyDescent="0.25">
      <c r="A8" s="101">
        <v>1200</v>
      </c>
      <c r="B8" s="39" t="s">
        <v>227</v>
      </c>
      <c r="C8" s="86">
        <v>0</v>
      </c>
      <c r="D8" s="86">
        <v>0</v>
      </c>
      <c r="E8" s="86">
        <v>0</v>
      </c>
      <c r="F8" s="86">
        <v>0</v>
      </c>
      <c r="G8" s="86">
        <v>0</v>
      </c>
      <c r="H8" s="86">
        <v>0</v>
      </c>
      <c r="I8" s="21">
        <f>VLOOKUP($A8,'ASXY-TI3S'!$A$3:$S$270,14)</f>
        <v>0</v>
      </c>
      <c r="J8" s="21">
        <f>VLOOKUP($A8,'ASXY-TI3S'!$A$3:$S$270,15)</f>
        <v>0</v>
      </c>
      <c r="K8" s="21">
        <f>VLOOKUP($A8,'ASXY-TI3S'!$A$3:$S$270,16)</f>
        <v>0</v>
      </c>
      <c r="L8" s="21">
        <f>VLOOKUP($A8,'ASXY-TI3S'!$A$3:$S$270,17)</f>
        <v>0</v>
      </c>
      <c r="M8" s="21">
        <f>VLOOKUP($A8,'ASXY-TI3S'!$A$3:$S$270,18)</f>
        <v>0</v>
      </c>
      <c r="N8" s="21">
        <f>VLOOKUP($A8,'ASXY-TI3S'!$A$3:$S$270,19)</f>
        <v>0</v>
      </c>
      <c r="O8" s="20">
        <f t="shared" si="0"/>
        <v>0</v>
      </c>
      <c r="P8" s="20">
        <f t="shared" si="0"/>
        <v>0</v>
      </c>
      <c r="Q8" s="20">
        <f t="shared" si="0"/>
        <v>0</v>
      </c>
      <c r="R8" s="20">
        <f t="shared" si="0"/>
        <v>0</v>
      </c>
      <c r="S8" s="20">
        <f t="shared" si="0"/>
        <v>0</v>
      </c>
      <c r="T8" s="20">
        <f t="shared" si="0"/>
        <v>0</v>
      </c>
    </row>
    <row r="9" spans="1:20" s="10" customFormat="1" x14ac:dyDescent="0.25">
      <c r="A9" s="101">
        <v>1200</v>
      </c>
      <c r="B9" s="39" t="s">
        <v>8</v>
      </c>
      <c r="C9" s="86">
        <v>0</v>
      </c>
      <c r="D9" s="86">
        <v>0</v>
      </c>
      <c r="E9" s="86">
        <v>0</v>
      </c>
      <c r="F9" s="86">
        <v>0</v>
      </c>
      <c r="G9" s="86">
        <v>0</v>
      </c>
      <c r="H9" s="86">
        <v>0</v>
      </c>
      <c r="I9" s="21">
        <f>VLOOKUP($A9,ASZ!$A$3:$S$270,14)</f>
        <v>0</v>
      </c>
      <c r="J9" s="21">
        <f>VLOOKUP($A9,ASZ!$A$3:$S$270,15)</f>
        <v>0</v>
      </c>
      <c r="K9" s="21">
        <f>VLOOKUP($A9,ASZ!$A$3:$S$270,16)</f>
        <v>0</v>
      </c>
      <c r="L9" s="21">
        <f>VLOOKUP($A9,ASZ!$A$3:$S$270,17)</f>
        <v>0</v>
      </c>
      <c r="M9" s="21">
        <f>VLOOKUP($A9,ASZ!$A$3:$S$270,18)</f>
        <v>0</v>
      </c>
      <c r="N9" s="21">
        <f>VLOOKUP($A9,ASZ!$A$3:$S$270,19)</f>
        <v>0</v>
      </c>
      <c r="O9" s="20">
        <f t="shared" si="0"/>
        <v>0</v>
      </c>
      <c r="P9" s="20">
        <f t="shared" si="0"/>
        <v>0</v>
      </c>
      <c r="Q9" s="20">
        <f t="shared" si="0"/>
        <v>0</v>
      </c>
      <c r="R9" s="20">
        <f t="shared" si="0"/>
        <v>0</v>
      </c>
      <c r="S9" s="20">
        <f t="shared" si="0"/>
        <v>0</v>
      </c>
      <c r="T9" s="20">
        <f t="shared" si="0"/>
        <v>0</v>
      </c>
    </row>
    <row r="10" spans="1:20" s="10" customFormat="1" x14ac:dyDescent="0.25">
      <c r="A10" s="101">
        <v>1200</v>
      </c>
      <c r="B10" s="39" t="s">
        <v>230</v>
      </c>
      <c r="C10" s="86">
        <v>0</v>
      </c>
      <c r="D10" s="86">
        <v>0</v>
      </c>
      <c r="E10" s="86">
        <v>0</v>
      </c>
      <c r="F10" s="86">
        <v>0</v>
      </c>
      <c r="G10" s="86">
        <v>0</v>
      </c>
      <c r="H10" s="86">
        <v>0</v>
      </c>
      <c r="I10" s="21">
        <f>VLOOKUP($A10,'MBXY-TI1S'!$A$3:$S$270,14)</f>
        <v>0</v>
      </c>
      <c r="J10" s="21">
        <f>VLOOKUP($A10,'MBXY-TI1S'!$A$3:$S$270,15)</f>
        <v>0</v>
      </c>
      <c r="K10" s="21">
        <f>VLOOKUP($A10,'MBXY-TI1S'!$A$3:$S$270,16)</f>
        <v>0</v>
      </c>
      <c r="L10" s="21">
        <f>VLOOKUP($A10,'MBXY-TI1S'!$A$3:$S$270,17)</f>
        <v>0</v>
      </c>
      <c r="M10" s="21">
        <f>VLOOKUP($A10,'MBXY-TI1S'!$A$3:$S$270,18)</f>
        <v>0</v>
      </c>
      <c r="N10" s="21">
        <f>VLOOKUP($A10,'MBXY-TI1S'!$A$3:$S$270,19)</f>
        <v>0</v>
      </c>
      <c r="O10" s="20">
        <f t="shared" si="0"/>
        <v>0</v>
      </c>
      <c r="P10" s="20">
        <f t="shared" si="0"/>
        <v>0</v>
      </c>
      <c r="Q10" s="20">
        <f t="shared" si="0"/>
        <v>0</v>
      </c>
      <c r="R10" s="20">
        <f t="shared" si="0"/>
        <v>0</v>
      </c>
      <c r="S10" s="20">
        <f t="shared" si="0"/>
        <v>0</v>
      </c>
      <c r="T10" s="20">
        <f t="shared" si="0"/>
        <v>0</v>
      </c>
    </row>
    <row r="11" spans="1:20" s="10" customFormat="1" x14ac:dyDescent="0.25">
      <c r="A11" s="101">
        <v>1200</v>
      </c>
      <c r="B11" s="39" t="s">
        <v>235</v>
      </c>
      <c r="C11" s="86">
        <v>0</v>
      </c>
      <c r="D11" s="86">
        <v>0</v>
      </c>
      <c r="E11" s="86">
        <v>0</v>
      </c>
      <c r="F11" s="86">
        <v>0</v>
      </c>
      <c r="G11" s="86">
        <v>0</v>
      </c>
      <c r="H11" s="86">
        <v>0</v>
      </c>
      <c r="I11" s="21">
        <f>VLOOKUP($A11,'MBXY-TI2S'!$A$3:$S$270,14)</f>
        <v>0</v>
      </c>
      <c r="J11" s="21">
        <f>VLOOKUP($A11,'MBXY-TI2S'!$A$3:$S$270,15)</f>
        <v>0</v>
      </c>
      <c r="K11" s="21">
        <f>VLOOKUP($A11,'MBXY-TI2S'!$A$3:$S$270,16)</f>
        <v>0</v>
      </c>
      <c r="L11" s="21">
        <f>VLOOKUP($A11,'MBXY-TI2S'!$A$3:$S$270,17)</f>
        <v>0</v>
      </c>
      <c r="M11" s="21">
        <f>VLOOKUP($A11,'MBXY-TI2S'!$A$3:$S$270,18)</f>
        <v>0</v>
      </c>
      <c r="N11" s="21">
        <f>VLOOKUP($A11,'MBXY-TI2S'!$A$3:$S$270,19)</f>
        <v>0</v>
      </c>
      <c r="O11" s="20">
        <f t="shared" si="0"/>
        <v>0</v>
      </c>
      <c r="P11" s="20">
        <f t="shared" si="0"/>
        <v>0</v>
      </c>
      <c r="Q11" s="20">
        <f t="shared" si="0"/>
        <v>0</v>
      </c>
      <c r="R11" s="20">
        <f t="shared" si="0"/>
        <v>0</v>
      </c>
      <c r="S11" s="20">
        <f t="shared" si="0"/>
        <v>0</v>
      </c>
      <c r="T11" s="20">
        <f t="shared" si="0"/>
        <v>0</v>
      </c>
    </row>
    <row r="12" spans="1:20" s="10" customFormat="1" x14ac:dyDescent="0.25">
      <c r="A12" s="101">
        <v>1200</v>
      </c>
      <c r="B12" s="39" t="s">
        <v>10</v>
      </c>
      <c r="C12" s="86">
        <v>0</v>
      </c>
      <c r="D12" s="86">
        <v>0</v>
      </c>
      <c r="E12" s="86">
        <v>0</v>
      </c>
      <c r="F12" s="86">
        <v>0</v>
      </c>
      <c r="G12" s="86">
        <v>0</v>
      </c>
      <c r="H12" s="86">
        <v>0</v>
      </c>
      <c r="I12" s="21">
        <f>VLOOKUP($A12,MBZ!$A$3:$S$270,14)</f>
        <v>0</v>
      </c>
      <c r="J12" s="21">
        <f>VLOOKUP($A12,MBZ!$A$3:$S$270,15)</f>
        <v>0</v>
      </c>
      <c r="K12" s="21">
        <f>VLOOKUP($A12,MBZ!$A$3:$S$270,16)</f>
        <v>0</v>
      </c>
      <c r="L12" s="21">
        <f>VLOOKUP($A12,MBZ!$A$3:$S$270,17)</f>
        <v>0</v>
      </c>
      <c r="M12" s="21">
        <f>VLOOKUP($A12,MBZ!$A$3:$S$270,18)</f>
        <v>0</v>
      </c>
      <c r="N12" s="21">
        <f>VLOOKUP($A12,MBZ!$A$3:$S$270,19)</f>
        <v>0</v>
      </c>
      <c r="O12" s="20">
        <f t="shared" si="0"/>
        <v>0</v>
      </c>
      <c r="P12" s="20">
        <f t="shared" si="0"/>
        <v>0</v>
      </c>
      <c r="Q12" s="20">
        <f t="shared" si="0"/>
        <v>0</v>
      </c>
      <c r="R12" s="20">
        <f t="shared" si="0"/>
        <v>0</v>
      </c>
      <c r="S12" s="20">
        <f t="shared" si="0"/>
        <v>0</v>
      </c>
      <c r="T12" s="20">
        <f t="shared" si="0"/>
        <v>0</v>
      </c>
    </row>
    <row r="13" spans="1:20" s="10" customFormat="1" x14ac:dyDescent="0.25">
      <c r="A13" s="101">
        <v>1200</v>
      </c>
      <c r="B13" s="39" t="s">
        <v>239</v>
      </c>
      <c r="C13" s="86">
        <v>0</v>
      </c>
      <c r="D13" s="86">
        <v>0</v>
      </c>
      <c r="E13" s="86">
        <v>0</v>
      </c>
      <c r="F13" s="86">
        <v>0</v>
      </c>
      <c r="G13" s="86">
        <v>0</v>
      </c>
      <c r="H13" s="86">
        <v>0</v>
      </c>
      <c r="I13" s="21">
        <f>VLOOKUP($A13,'MSXY-TI1S'!$A$3:$S$270,14)</f>
        <v>0</v>
      </c>
      <c r="J13" s="21">
        <f>VLOOKUP($A13,'MSXY-TI1S'!$A$3:$S$270,15)</f>
        <v>0</v>
      </c>
      <c r="K13" s="21">
        <f>VLOOKUP($A13,'MSXY-TI1S'!$A$3:$S$270,16)</f>
        <v>0</v>
      </c>
      <c r="L13" s="21">
        <f>VLOOKUP($A13,'MSXY-TI1S'!$A$3:$S$270,17)</f>
        <v>0</v>
      </c>
      <c r="M13" s="21">
        <f>VLOOKUP($A13,'MSXY-TI1S'!$A$3:$S$270,18)</f>
        <v>0</v>
      </c>
      <c r="N13" s="21">
        <f>VLOOKUP($A13,'MSXY-TI1S'!$A$3:$S$270,19)</f>
        <v>0</v>
      </c>
      <c r="O13" s="20">
        <f t="shared" si="0"/>
        <v>0</v>
      </c>
      <c r="P13" s="20">
        <f t="shared" si="0"/>
        <v>0</v>
      </c>
      <c r="Q13" s="20">
        <f t="shared" si="0"/>
        <v>0</v>
      </c>
      <c r="R13" s="20">
        <f t="shared" si="0"/>
        <v>0</v>
      </c>
      <c r="S13" s="20">
        <f t="shared" si="0"/>
        <v>0</v>
      </c>
      <c r="T13" s="20">
        <f t="shared" si="0"/>
        <v>0</v>
      </c>
    </row>
    <row r="14" spans="1:20" s="10" customFormat="1" x14ac:dyDescent="0.25">
      <c r="A14" s="101">
        <v>1200</v>
      </c>
      <c r="B14" s="39" t="s">
        <v>243</v>
      </c>
      <c r="C14" s="86">
        <v>0</v>
      </c>
      <c r="D14" s="86">
        <v>0</v>
      </c>
      <c r="E14" s="86">
        <v>0</v>
      </c>
      <c r="F14" s="86">
        <v>0</v>
      </c>
      <c r="G14" s="86">
        <v>0</v>
      </c>
      <c r="H14" s="86">
        <v>0</v>
      </c>
      <c r="I14" s="21">
        <f>VLOOKUP($A14,'MSXY-TI2S'!$A$3:$S$270,14)</f>
        <v>0</v>
      </c>
      <c r="J14" s="21">
        <f>VLOOKUP($A14,'MSXY-TI2S'!$A$3:$S$270,15)</f>
        <v>0</v>
      </c>
      <c r="K14" s="21">
        <f>VLOOKUP($A14,'MSXY-TI2S'!$A$3:$S$270,16)</f>
        <v>0</v>
      </c>
      <c r="L14" s="21">
        <f>VLOOKUP($A14,'MSXY-TI2S'!$A$3:$S$270,17)</f>
        <v>0</v>
      </c>
      <c r="M14" s="21">
        <f>VLOOKUP($A14,'MSXY-TI2S'!$A$3:$S$270,18)</f>
        <v>0</v>
      </c>
      <c r="N14" s="21">
        <f>VLOOKUP($A14,'MSXY-TI2S'!$A$3:$S$270,19)</f>
        <v>0</v>
      </c>
      <c r="O14" s="20">
        <f t="shared" si="0"/>
        <v>0</v>
      </c>
      <c r="P14" s="20">
        <f t="shared" si="0"/>
        <v>0</v>
      </c>
      <c r="Q14" s="20">
        <f t="shared" si="0"/>
        <v>0</v>
      </c>
      <c r="R14" s="20">
        <f t="shared" si="0"/>
        <v>0</v>
      </c>
      <c r="S14" s="20">
        <f t="shared" si="0"/>
        <v>0</v>
      </c>
      <c r="T14" s="20">
        <f t="shared" si="0"/>
        <v>0</v>
      </c>
    </row>
    <row r="15" spans="1:20" s="10" customFormat="1" x14ac:dyDescent="0.25">
      <c r="A15" s="101">
        <v>1200</v>
      </c>
      <c r="B15" s="39" t="s">
        <v>246</v>
      </c>
      <c r="C15" s="86">
        <v>0</v>
      </c>
      <c r="D15" s="86">
        <v>0</v>
      </c>
      <c r="E15" s="86">
        <v>0</v>
      </c>
      <c r="F15" s="86">
        <v>0</v>
      </c>
      <c r="G15" s="86">
        <v>0</v>
      </c>
      <c r="H15" s="86">
        <v>0</v>
      </c>
      <c r="I15" s="21">
        <f>VLOOKUP($A15,'MSXY-TI3S'!$A$3:$S$270,14)</f>
        <v>0</v>
      </c>
      <c r="J15" s="21">
        <f>VLOOKUP($A15,'MSXY-TI3S'!$A$3:$S$270,15)</f>
        <v>0</v>
      </c>
      <c r="K15" s="21">
        <f>VLOOKUP($A15,'MSXY-TI3S'!$A$3:$S$270,16)</f>
        <v>0</v>
      </c>
      <c r="L15" s="21">
        <f>VLOOKUP($A15,'MSXY-TI3S'!$A$3:$S$270,17)</f>
        <v>0</v>
      </c>
      <c r="M15" s="21">
        <f>VLOOKUP($A15,'MSXY-TI3S'!$A$3:$S$270,18)</f>
        <v>0</v>
      </c>
      <c r="N15" s="21">
        <f>VLOOKUP($A15,'MSXY-TI3S'!$A$3:$S$270,19)</f>
        <v>0</v>
      </c>
      <c r="O15" s="20">
        <f t="shared" si="0"/>
        <v>0</v>
      </c>
      <c r="P15" s="20">
        <f t="shared" si="0"/>
        <v>0</v>
      </c>
      <c r="Q15" s="20">
        <f t="shared" si="0"/>
        <v>0</v>
      </c>
      <c r="R15" s="20">
        <f t="shared" si="0"/>
        <v>0</v>
      </c>
      <c r="S15" s="20">
        <f t="shared" si="0"/>
        <v>0</v>
      </c>
      <c r="T15" s="20">
        <f t="shared" si="0"/>
        <v>0</v>
      </c>
    </row>
    <row r="16" spans="1:20" s="10" customFormat="1" x14ac:dyDescent="0.25">
      <c r="A16" s="101">
        <v>1200</v>
      </c>
      <c r="B16" s="39" t="s">
        <v>11</v>
      </c>
      <c r="C16" s="86">
        <v>0</v>
      </c>
      <c r="D16" s="86">
        <v>0</v>
      </c>
      <c r="E16" s="86">
        <v>0</v>
      </c>
      <c r="F16" s="86">
        <v>0</v>
      </c>
      <c r="G16" s="86">
        <v>0</v>
      </c>
      <c r="H16" s="86">
        <v>0</v>
      </c>
      <c r="I16" s="21">
        <f>VLOOKUP($A16,MSZ!$A$3:$S$270,14)</f>
        <v>0</v>
      </c>
      <c r="J16" s="21">
        <f>VLOOKUP($A16,MSZ!$A$3:$S$270,15)</f>
        <v>0</v>
      </c>
      <c r="K16" s="21">
        <f>VLOOKUP($A16,MSZ!$A$3:$S$270,16)</f>
        <v>0</v>
      </c>
      <c r="L16" s="21">
        <f>VLOOKUP($A16,MSZ!$A$3:$S$270,17)</f>
        <v>0</v>
      </c>
      <c r="M16" s="21">
        <f>VLOOKUP($A16,MSZ!$A$3:$S$270,18)</f>
        <v>0</v>
      </c>
      <c r="N16" s="21">
        <f>VLOOKUP($A16,MSZ!$A$3:$S$270,19)</f>
        <v>0</v>
      </c>
      <c r="O16" s="20">
        <f t="shared" si="0"/>
        <v>0</v>
      </c>
      <c r="P16" s="20">
        <f t="shared" si="0"/>
        <v>0</v>
      </c>
      <c r="Q16" s="20">
        <f t="shared" si="0"/>
        <v>0</v>
      </c>
      <c r="R16" s="20">
        <f t="shared" si="0"/>
        <v>0</v>
      </c>
      <c r="S16" s="20">
        <f t="shared" si="0"/>
        <v>0</v>
      </c>
      <c r="T16" s="20">
        <f t="shared" si="0"/>
        <v>0</v>
      </c>
    </row>
    <row r="17" spans="1:20" s="10" customFormat="1" x14ac:dyDescent="0.25">
      <c r="A17" s="101">
        <v>1200</v>
      </c>
      <c r="B17" s="39" t="s">
        <v>12</v>
      </c>
      <c r="C17" s="86">
        <v>0</v>
      </c>
      <c r="D17" s="86">
        <v>0</v>
      </c>
      <c r="E17" s="86">
        <v>0</v>
      </c>
      <c r="F17" s="86">
        <v>0</v>
      </c>
      <c r="G17" s="86">
        <v>0</v>
      </c>
      <c r="H17" s="86">
        <v>0</v>
      </c>
      <c r="I17" s="21">
        <f>VLOOKUP($A17,DECG!$A$3:$S$270,14)</f>
        <v>0</v>
      </c>
      <c r="J17" s="21">
        <f>VLOOKUP($A17,DECG!$A$3:$S$270,15)</f>
        <v>0</v>
      </c>
      <c r="K17" s="21">
        <f>VLOOKUP($A17,DECG!$A$3:$S$270,16)</f>
        <v>0</v>
      </c>
      <c r="L17" s="21">
        <f>VLOOKUP($A17,DECG!$A$3:$S$270,17)</f>
        <v>0</v>
      </c>
      <c r="M17" s="21">
        <f>VLOOKUP($A17,DECG!$A$3:$S$270,18)</f>
        <v>0</v>
      </c>
      <c r="N17" s="21">
        <f>VLOOKUP($A17,DECG!$A$3:$S$270,19)</f>
        <v>0</v>
      </c>
      <c r="O17" s="20">
        <f t="shared" si="0"/>
        <v>0</v>
      </c>
      <c r="P17" s="20">
        <f t="shared" si="0"/>
        <v>0</v>
      </c>
      <c r="Q17" s="20">
        <f t="shared" si="0"/>
        <v>0</v>
      </c>
      <c r="R17" s="20">
        <f t="shared" si="0"/>
        <v>0</v>
      </c>
      <c r="S17" s="20">
        <f t="shared" si="0"/>
        <v>0</v>
      </c>
      <c r="T17" s="20">
        <f t="shared" si="0"/>
        <v>0</v>
      </c>
    </row>
    <row r="18" spans="1:20" s="10" customFormat="1" x14ac:dyDescent="0.25">
      <c r="A18" s="101">
        <v>1200</v>
      </c>
      <c r="B18" s="39" t="s">
        <v>249</v>
      </c>
      <c r="C18" s="86">
        <v>0</v>
      </c>
      <c r="D18" s="86">
        <v>0</v>
      </c>
      <c r="E18" s="86">
        <v>0</v>
      </c>
      <c r="F18" s="86">
        <v>0</v>
      </c>
      <c r="G18" s="86">
        <v>0</v>
      </c>
      <c r="H18" s="86">
        <v>0</v>
      </c>
      <c r="I18" s="21">
        <f>VLOOKUP($A18,DECR!$A$3:$V$270,17)</f>
        <v>0</v>
      </c>
      <c r="J18" s="21">
        <f>VLOOKUP($A18,DECR!$A$3:$V$270,18)</f>
        <v>0</v>
      </c>
      <c r="K18" s="21">
        <f>VLOOKUP($A18,DECR!$A$3:$V$270,19)</f>
        <v>0</v>
      </c>
      <c r="L18" s="21">
        <f>VLOOKUP($A18,DECR!$A$3:$V$270,20)</f>
        <v>0</v>
      </c>
      <c r="M18" s="21">
        <f>VLOOKUP($A18,DECR!$A$3:$V$270,21)</f>
        <v>0</v>
      </c>
      <c r="N18" s="21">
        <f>VLOOKUP($A18,DECR!$A$3:$V$270,22)</f>
        <v>0</v>
      </c>
      <c r="O18" s="20">
        <f t="shared" si="0"/>
        <v>0</v>
      </c>
      <c r="P18" s="20">
        <f t="shared" si="0"/>
        <v>0</v>
      </c>
      <c r="Q18" s="20">
        <f t="shared" si="0"/>
        <v>0</v>
      </c>
      <c r="R18" s="20">
        <f t="shared" si="0"/>
        <v>0</v>
      </c>
      <c r="S18" s="20">
        <f t="shared" si="0"/>
        <v>0</v>
      </c>
      <c r="T18" s="20">
        <f t="shared" si="0"/>
        <v>0</v>
      </c>
    </row>
    <row r="19" spans="1:20" s="10" customFormat="1" x14ac:dyDescent="0.25">
      <c r="A19" s="101">
        <v>1200</v>
      </c>
      <c r="B19" s="39" t="s">
        <v>14</v>
      </c>
      <c r="C19" s="86">
        <v>0</v>
      </c>
      <c r="D19" s="86">
        <v>0</v>
      </c>
      <c r="E19" s="86">
        <v>0</v>
      </c>
      <c r="F19" s="86">
        <v>0</v>
      </c>
      <c r="G19" s="86">
        <v>0</v>
      </c>
      <c r="H19" s="86">
        <v>0</v>
      </c>
      <c r="I19" s="21">
        <f>VLOOKUP($A19,DBHG!$A$3:$S$270,14)</f>
        <v>0</v>
      </c>
      <c r="J19" s="21">
        <f>VLOOKUP($A19,DBHG!$A$3:$S$270,15)</f>
        <v>0</v>
      </c>
      <c r="K19" s="21">
        <f>VLOOKUP($A19,DBHG!$A$3:$S$270,16)</f>
        <v>0</v>
      </c>
      <c r="L19" s="21">
        <f>VLOOKUP($A19,DBHG!$A$3:$S$270,17)</f>
        <v>0</v>
      </c>
      <c r="M19" s="21">
        <f>VLOOKUP($A19,DBHG!$A$3:$S$270,18)</f>
        <v>0</v>
      </c>
      <c r="N19" s="21">
        <f>VLOOKUP($A19,DBHG!$A$3:$S$270,19)</f>
        <v>0</v>
      </c>
      <c r="O19" s="20">
        <f t="shared" ref="O19:T30" si="1">C19-I19</f>
        <v>0</v>
      </c>
      <c r="P19" s="20">
        <f t="shared" si="1"/>
        <v>0</v>
      </c>
      <c r="Q19" s="20">
        <f t="shared" si="1"/>
        <v>0</v>
      </c>
      <c r="R19" s="20">
        <f t="shared" si="1"/>
        <v>0</v>
      </c>
      <c r="S19" s="20">
        <f t="shared" si="1"/>
        <v>0</v>
      </c>
      <c r="T19" s="20">
        <f t="shared" si="1"/>
        <v>0</v>
      </c>
    </row>
    <row r="20" spans="1:20" s="10" customFormat="1" x14ac:dyDescent="0.25">
      <c r="A20" s="101">
        <v>1200</v>
      </c>
      <c r="B20" s="39" t="s">
        <v>251</v>
      </c>
      <c r="C20" s="86">
        <v>0</v>
      </c>
      <c r="D20" s="86">
        <v>0</v>
      </c>
      <c r="E20" s="86">
        <v>0</v>
      </c>
      <c r="F20" s="86">
        <v>0</v>
      </c>
      <c r="G20" s="86">
        <v>0</v>
      </c>
      <c r="H20" s="86">
        <v>0</v>
      </c>
      <c r="I20" s="21">
        <f>VLOOKUP($A20,DBHR!$A$3:$V$270,17)</f>
        <v>0</v>
      </c>
      <c r="J20" s="21">
        <f>VLOOKUP($A20,DBHR!$A$3:$V$270,18)</f>
        <v>0</v>
      </c>
      <c r="K20" s="21">
        <f>VLOOKUP($A20,DBHR!$A$3:$V$270,19)</f>
        <v>0</v>
      </c>
      <c r="L20" s="21">
        <f>VLOOKUP($A20,DBHR!$A$3:$V$270,20)</f>
        <v>0</v>
      </c>
      <c r="M20" s="21">
        <f>VLOOKUP($A20,DBHR!$A$3:$V$270,21)</f>
        <v>0</v>
      </c>
      <c r="N20" s="21">
        <f>VLOOKUP($A20,DBHR!$A$3:$V$270,22)</f>
        <v>0</v>
      </c>
      <c r="O20" s="20">
        <f t="shared" si="1"/>
        <v>0</v>
      </c>
      <c r="P20" s="20">
        <f t="shared" si="1"/>
        <v>0</v>
      </c>
      <c r="Q20" s="20">
        <f t="shared" si="1"/>
        <v>0</v>
      </c>
      <c r="R20" s="20">
        <f t="shared" si="1"/>
        <v>0</v>
      </c>
      <c r="S20" s="20">
        <f t="shared" si="1"/>
        <v>0</v>
      </c>
      <c r="T20" s="20">
        <f t="shared" si="1"/>
        <v>0</v>
      </c>
    </row>
    <row r="21" spans="1:20" s="10" customFormat="1" x14ac:dyDescent="0.25">
      <c r="A21" s="101">
        <v>1200</v>
      </c>
      <c r="B21" s="39" t="s">
        <v>253</v>
      </c>
      <c r="C21" s="86">
        <v>0</v>
      </c>
      <c r="D21" s="86">
        <v>0</v>
      </c>
      <c r="E21" s="86">
        <v>0</v>
      </c>
      <c r="F21" s="86">
        <v>0</v>
      </c>
      <c r="G21" s="86">
        <v>0</v>
      </c>
      <c r="H21" s="86">
        <v>0</v>
      </c>
      <c r="I21" s="21">
        <f>VLOOKUP($A21,AMIL!$A$3:$S$270,14)</f>
        <v>0</v>
      </c>
      <c r="J21" s="21">
        <f>VLOOKUP($A21,AMIL!$A$3:$S$270,15)</f>
        <v>0</v>
      </c>
      <c r="K21" s="21">
        <f>VLOOKUP($A21,AMIL!$A$3:$S$270,16)</f>
        <v>0</v>
      </c>
      <c r="L21" s="21">
        <f>VLOOKUP($A21,AMIL!$A$3:$S$270,17)</f>
        <v>0</v>
      </c>
      <c r="M21" s="21">
        <f>VLOOKUP($A21,AMIL!$A$3:$S$270,18)</f>
        <v>0</v>
      </c>
      <c r="N21" s="21">
        <f>VLOOKUP($A21,AMIL!$A$3:$S$270,19)</f>
        <v>0</v>
      </c>
      <c r="O21" s="20">
        <f t="shared" si="1"/>
        <v>0</v>
      </c>
      <c r="P21" s="20">
        <f t="shared" si="1"/>
        <v>0</v>
      </c>
      <c r="Q21" s="20">
        <f t="shared" si="1"/>
        <v>0</v>
      </c>
      <c r="R21" s="20">
        <f t="shared" si="1"/>
        <v>0</v>
      </c>
      <c r="S21" s="20">
        <f t="shared" si="1"/>
        <v>0</v>
      </c>
      <c r="T21" s="20">
        <f t="shared" si="1"/>
        <v>0</v>
      </c>
    </row>
    <row r="22" spans="1:20" s="10" customFormat="1" x14ac:dyDescent="0.25">
      <c r="A22" s="101">
        <v>1200</v>
      </c>
      <c r="B22" s="39" t="s">
        <v>17</v>
      </c>
      <c r="C22" s="86">
        <v>0</v>
      </c>
      <c r="D22" s="86">
        <v>0</v>
      </c>
      <c r="E22" s="86">
        <v>0</v>
      </c>
      <c r="F22" s="86">
        <v>0</v>
      </c>
      <c r="G22" s="86">
        <v>0</v>
      </c>
      <c r="H22" s="86">
        <v>0</v>
      </c>
      <c r="I22" s="21">
        <f>VLOOKUP($A22,XYM1!$A$3:$S$270,14)</f>
        <v>0</v>
      </c>
      <c r="J22" s="21">
        <f>VLOOKUP($A22,XYM1!$A$3:$S$270,15)</f>
        <v>0</v>
      </c>
      <c r="K22" s="21">
        <f>VLOOKUP($A22,XYM1!$A$3:$S$270,16)</f>
        <v>0</v>
      </c>
      <c r="L22" s="21">
        <f>VLOOKUP($A22,XYM1!$A$3:$S$270,17)</f>
        <v>0</v>
      </c>
      <c r="M22" s="21">
        <f>VLOOKUP($A22,XYM1!$A$3:$S$270,18)</f>
        <v>0</v>
      </c>
      <c r="N22" s="21">
        <f>VLOOKUP($A22,XYM1!$A$3:$S$270,19)</f>
        <v>0</v>
      </c>
      <c r="O22" s="20">
        <f t="shared" si="1"/>
        <v>0</v>
      </c>
      <c r="P22" s="20">
        <f t="shared" si="1"/>
        <v>0</v>
      </c>
      <c r="Q22" s="20">
        <f t="shared" si="1"/>
        <v>0</v>
      </c>
      <c r="R22" s="20">
        <f t="shared" si="1"/>
        <v>0</v>
      </c>
      <c r="S22" s="20">
        <f t="shared" si="1"/>
        <v>0</v>
      </c>
      <c r="T22" s="20">
        <f t="shared" si="1"/>
        <v>0</v>
      </c>
    </row>
    <row r="23" spans="1:20" s="10" customFormat="1" x14ac:dyDescent="0.25">
      <c r="A23" s="101">
        <v>1200</v>
      </c>
      <c r="B23" s="39" t="s">
        <v>18</v>
      </c>
      <c r="C23" s="86">
        <v>0</v>
      </c>
      <c r="D23" s="86">
        <v>0</v>
      </c>
      <c r="E23" s="86">
        <v>0</v>
      </c>
      <c r="F23" s="86">
        <v>0</v>
      </c>
      <c r="G23" s="86">
        <v>0</v>
      </c>
      <c r="H23" s="86">
        <v>0</v>
      </c>
      <c r="I23" s="21">
        <f>VLOOKUP($A23,XYM2!$A$3:$S$270,14)</f>
        <v>0</v>
      </c>
      <c r="J23" s="21">
        <f>VLOOKUP($A23,XYM2!$A$3:$S$270,15)</f>
        <v>0</v>
      </c>
      <c r="K23" s="21">
        <f>VLOOKUP($A23,XYM2!$A$3:$S$270,16)</f>
        <v>0</v>
      </c>
      <c r="L23" s="21">
        <f>VLOOKUP($A23,XYM2!$A$3:$S$270,17)</f>
        <v>0</v>
      </c>
      <c r="M23" s="21">
        <f>VLOOKUP($A23,XYM2!$A$3:$S$270,18)</f>
        <v>0</v>
      </c>
      <c r="N23" s="21">
        <f>VLOOKUP($A23,XYM2!$A$3:$S$270,19)</f>
        <v>0</v>
      </c>
      <c r="O23" s="20">
        <f t="shared" si="1"/>
        <v>0</v>
      </c>
      <c r="P23" s="20">
        <f t="shared" si="1"/>
        <v>0</v>
      </c>
      <c r="Q23" s="20">
        <f t="shared" si="1"/>
        <v>0</v>
      </c>
      <c r="R23" s="20">
        <f t="shared" si="1"/>
        <v>0</v>
      </c>
      <c r="S23" s="20">
        <f t="shared" si="1"/>
        <v>0</v>
      </c>
      <c r="T23" s="20">
        <f t="shared" si="1"/>
        <v>0</v>
      </c>
    </row>
    <row r="24" spans="1:20" s="10" customFormat="1" x14ac:dyDescent="0.25">
      <c r="A24" s="101">
        <v>1200</v>
      </c>
      <c r="B24" s="39" t="s">
        <v>19</v>
      </c>
      <c r="C24" s="86">
        <v>4.2774999999999999</v>
      </c>
      <c r="D24" s="86">
        <v>0</v>
      </c>
      <c r="E24" s="86">
        <v>0</v>
      </c>
      <c r="F24" s="86">
        <v>0</v>
      </c>
      <c r="G24" s="86">
        <v>0</v>
      </c>
      <c r="H24" s="86">
        <v>0</v>
      </c>
      <c r="I24" s="21">
        <f>VLOOKUP($A24,XYM3!$A$3:$S$270,14)</f>
        <v>4.2775139629999126</v>
      </c>
      <c r="J24" s="21">
        <f>VLOOKUP($A24,XYM3!$A$3:$S$270,15)</f>
        <v>0</v>
      </c>
      <c r="K24" s="21">
        <f>VLOOKUP($A24,XYM3!$A$3:$S$270,16)</f>
        <v>0</v>
      </c>
      <c r="L24" s="21">
        <f>VLOOKUP($A24,XYM3!$A$3:$S$270,17)</f>
        <v>0</v>
      </c>
      <c r="M24" s="21">
        <f>VLOOKUP($A24,XYM3!$A$3:$S$270,18)</f>
        <v>0</v>
      </c>
      <c r="N24" s="21">
        <f>VLOOKUP($A24,XYM3!$A$3:$S$270,19)</f>
        <v>0</v>
      </c>
      <c r="O24" s="20">
        <f t="shared" si="1"/>
        <v>-1.3962999912742191E-5</v>
      </c>
      <c r="P24" s="20">
        <f t="shared" si="1"/>
        <v>0</v>
      </c>
      <c r="Q24" s="20">
        <f t="shared" si="1"/>
        <v>0</v>
      </c>
      <c r="R24" s="20">
        <f t="shared" si="1"/>
        <v>0</v>
      </c>
      <c r="S24" s="20">
        <f t="shared" si="1"/>
        <v>0</v>
      </c>
      <c r="T24" s="20">
        <f t="shared" si="1"/>
        <v>0</v>
      </c>
    </row>
    <row r="25" spans="1:20" s="10" customFormat="1" x14ac:dyDescent="0.25">
      <c r="A25" s="101">
        <v>1200</v>
      </c>
      <c r="B25" s="39" t="s">
        <v>20</v>
      </c>
      <c r="C25" s="86">
        <v>0</v>
      </c>
      <c r="D25" s="86">
        <v>4.2774999999999999</v>
      </c>
      <c r="E25" s="86">
        <v>0</v>
      </c>
      <c r="F25" s="86">
        <v>0</v>
      </c>
      <c r="G25" s="86">
        <v>0</v>
      </c>
      <c r="H25" s="86">
        <v>0</v>
      </c>
      <c r="I25" s="21">
        <f>VLOOKUP($A25,XYM4!$A$3:$S$270,14)</f>
        <v>0</v>
      </c>
      <c r="J25" s="21">
        <f>VLOOKUP($A25,XYM4!$A$3:$S$270,15)</f>
        <v>4.2775139629999126</v>
      </c>
      <c r="K25" s="21">
        <f>VLOOKUP($A25,XYM4!$A$3:$S$270,16)</f>
        <v>0</v>
      </c>
      <c r="L25" s="21">
        <f>VLOOKUP($A25,XYM4!$A$3:$S$270,17)</f>
        <v>0</v>
      </c>
      <c r="M25" s="21">
        <f>VLOOKUP($A25,XYM4!$A$3:$S$270,18)</f>
        <v>0</v>
      </c>
      <c r="N25" s="21">
        <f>VLOOKUP($A25,XYM4!$A$3:$S$270,19)</f>
        <v>0</v>
      </c>
      <c r="O25" s="20">
        <f t="shared" si="1"/>
        <v>0</v>
      </c>
      <c r="P25" s="20">
        <f t="shared" si="1"/>
        <v>-1.3962999912742191E-5</v>
      </c>
      <c r="Q25" s="20">
        <f t="shared" si="1"/>
        <v>0</v>
      </c>
      <c r="R25" s="20">
        <f t="shared" si="1"/>
        <v>0</v>
      </c>
      <c r="S25" s="20">
        <f t="shared" si="1"/>
        <v>0</v>
      </c>
      <c r="T25" s="20">
        <f t="shared" si="1"/>
        <v>0</v>
      </c>
    </row>
    <row r="26" spans="1:20" s="10" customFormat="1" x14ac:dyDescent="0.25">
      <c r="A26" s="101">
        <v>1200</v>
      </c>
      <c r="B26" s="39" t="s">
        <v>0</v>
      </c>
      <c r="C26" s="86">
        <v>0</v>
      </c>
      <c r="D26" s="86">
        <v>0</v>
      </c>
      <c r="E26" s="86">
        <v>0.1225</v>
      </c>
      <c r="F26" s="86">
        <v>0</v>
      </c>
      <c r="G26" s="86">
        <v>0</v>
      </c>
      <c r="H26" s="86">
        <v>0</v>
      </c>
      <c r="I26" s="21">
        <f>VLOOKUP($A26,DRFR!$A$3:$V$270,17)</f>
        <v>0</v>
      </c>
      <c r="J26" s="21">
        <f>VLOOKUP($A26,DRFR!$A$3:$V$270,18)</f>
        <v>0</v>
      </c>
      <c r="K26" s="21">
        <f>VLOOKUP($A26,DRFR!$A$3:$V$270,19)</f>
        <v>0.12249999999999998</v>
      </c>
      <c r="L26" s="21">
        <f>VLOOKUP($A26,DRFR!$A$3:$V$270,20)</f>
        <v>0</v>
      </c>
      <c r="M26" s="21">
        <f>VLOOKUP($A26,DRFR!$A$3:$V$270,21)</f>
        <v>0</v>
      </c>
      <c r="N26" s="21">
        <f>VLOOKUP($A26,DRFR!$A$3:$V$270,22)</f>
        <v>0</v>
      </c>
      <c r="O26" s="20">
        <f t="shared" si="1"/>
        <v>0</v>
      </c>
      <c r="P26" s="20">
        <f t="shared" si="1"/>
        <v>0</v>
      </c>
      <c r="Q26" s="20">
        <f t="shared" si="1"/>
        <v>0</v>
      </c>
      <c r="R26" s="20">
        <f t="shared" si="1"/>
        <v>0</v>
      </c>
      <c r="S26" s="20">
        <f t="shared" si="1"/>
        <v>0</v>
      </c>
      <c r="T26" s="20">
        <f t="shared" si="1"/>
        <v>0</v>
      </c>
    </row>
    <row r="27" spans="1:20" s="10" customFormat="1" x14ac:dyDescent="0.25">
      <c r="A27" s="101">
        <v>1200</v>
      </c>
      <c r="B27" s="39" t="s">
        <v>2</v>
      </c>
      <c r="C27" s="86">
        <v>0</v>
      </c>
      <c r="D27" s="86">
        <v>0</v>
      </c>
      <c r="E27" s="86">
        <v>0.4516</v>
      </c>
      <c r="F27" s="86">
        <v>0</v>
      </c>
      <c r="G27" s="86">
        <v>0</v>
      </c>
      <c r="H27" s="86">
        <v>0</v>
      </c>
      <c r="I27" s="21">
        <f>VLOOKUP($A27,DSFS!$A$3:$S$270,14)</f>
        <v>0</v>
      </c>
      <c r="J27" s="21">
        <f>VLOOKUP($A27,DSFS!$A$3:$S$270,15)</f>
        <v>0</v>
      </c>
      <c r="K27" s="21">
        <f>VLOOKUP($A27,DSFS!$A$3:$S$270,16)</f>
        <v>0.45158399999999993</v>
      </c>
      <c r="L27" s="21">
        <f>VLOOKUP($A27,DSFS!$A$3:$S$270,17)</f>
        <v>0</v>
      </c>
      <c r="M27" s="21">
        <f>VLOOKUP($A27,DSFS!$A$3:$S$270,18)</f>
        <v>0</v>
      </c>
      <c r="N27" s="21">
        <f>VLOOKUP($A27,DSFS!$A$3:$S$270,19)</f>
        <v>0</v>
      </c>
      <c r="O27" s="20">
        <f>C27-I27</f>
        <v>0</v>
      </c>
      <c r="P27" s="20">
        <f t="shared" si="1"/>
        <v>0</v>
      </c>
      <c r="Q27" s="20">
        <f t="shared" si="1"/>
        <v>1.6000000000071513E-5</v>
      </c>
      <c r="R27" s="20">
        <f t="shared" si="1"/>
        <v>0</v>
      </c>
      <c r="S27" s="20">
        <f t="shared" si="1"/>
        <v>0</v>
      </c>
      <c r="T27" s="20">
        <f t="shared" si="1"/>
        <v>0</v>
      </c>
    </row>
    <row r="28" spans="1:20" s="10" customFormat="1" x14ac:dyDescent="0.25">
      <c r="A28" s="101">
        <v>1200</v>
      </c>
      <c r="B28" s="39" t="s">
        <v>4</v>
      </c>
      <c r="C28" s="86">
        <v>0</v>
      </c>
      <c r="D28" s="86">
        <v>0</v>
      </c>
      <c r="E28" s="86">
        <v>0.12959999999999999</v>
      </c>
      <c r="F28" s="86">
        <v>0</v>
      </c>
      <c r="G28" s="86">
        <v>0</v>
      </c>
      <c r="H28" s="86">
        <v>0</v>
      </c>
      <c r="I28" s="21">
        <f>VLOOKUP($A28,DSTG!$A$3:$S$270,14)</f>
        <v>0</v>
      </c>
      <c r="J28" s="21">
        <f>VLOOKUP($A28,DSTG!$A$3:$S$270,15)</f>
        <v>0</v>
      </c>
      <c r="K28" s="21">
        <f>VLOOKUP($A28,DSTG!$A$3:$S$270,16)</f>
        <v>0.12959999999999999</v>
      </c>
      <c r="L28" s="21">
        <f>VLOOKUP($A28,DSTG!$A$3:$S$270,17)</f>
        <v>0</v>
      </c>
      <c r="M28" s="21">
        <f>VLOOKUP($A28,DSTG!$A$3:$S$270,18)</f>
        <v>0</v>
      </c>
      <c r="N28" s="21">
        <f>VLOOKUP($A28,DSTG!$A$3:$S$270,19)</f>
        <v>0</v>
      </c>
      <c r="O28" s="20">
        <f>C28-I28</f>
        <v>0</v>
      </c>
      <c r="P28" s="20">
        <f t="shared" si="1"/>
        <v>0</v>
      </c>
      <c r="Q28" s="20">
        <f t="shared" si="1"/>
        <v>0</v>
      </c>
      <c r="R28" s="20">
        <f t="shared" si="1"/>
        <v>0</v>
      </c>
      <c r="S28" s="20">
        <f t="shared" si="1"/>
        <v>0</v>
      </c>
      <c r="T28" s="20">
        <f t="shared" si="1"/>
        <v>0</v>
      </c>
    </row>
    <row r="29" spans="1:20" s="10" customFormat="1" x14ac:dyDescent="0.25">
      <c r="A29" s="101">
        <v>1200</v>
      </c>
      <c r="B29" s="39" t="s">
        <v>16</v>
      </c>
      <c r="C29" s="86">
        <v>0</v>
      </c>
      <c r="D29" s="86">
        <v>0</v>
      </c>
      <c r="E29" s="86">
        <v>0</v>
      </c>
      <c r="F29" s="86">
        <v>0</v>
      </c>
      <c r="G29" s="86">
        <v>0</v>
      </c>
      <c r="H29" s="86">
        <v>0</v>
      </c>
      <c r="I29" s="21">
        <f>VLOOKUP($A29,SAG!$A$3:$S$270,14)</f>
        <v>0</v>
      </c>
      <c r="J29" s="21">
        <f>VLOOKUP($A29,SAG!$A$3:$S$270,15)</f>
        <v>0</v>
      </c>
      <c r="K29" s="21">
        <f>VLOOKUP($A29,SAG!$A$3:$S$270,16)</f>
        <v>0</v>
      </c>
      <c r="L29" s="21">
        <f>VLOOKUP($A29,SAG!$A$3:$S$270,17)</f>
        <v>0</v>
      </c>
      <c r="M29" s="21">
        <f>VLOOKUP($A29,SAG!$A$3:$S$270,18)</f>
        <v>0</v>
      </c>
      <c r="N29" s="21">
        <f>VLOOKUP($A29,SAG!$A$3:$S$270,19)</f>
        <v>0</v>
      </c>
      <c r="O29" s="20">
        <f>C29-I29</f>
        <v>0</v>
      </c>
      <c r="P29" s="20">
        <f t="shared" si="1"/>
        <v>0</v>
      </c>
      <c r="Q29" s="20">
        <f t="shared" si="1"/>
        <v>0</v>
      </c>
      <c r="R29" s="20">
        <f t="shared" si="1"/>
        <v>0</v>
      </c>
      <c r="S29" s="20">
        <f t="shared" si="1"/>
        <v>0</v>
      </c>
      <c r="T29" s="20">
        <f t="shared" si="1"/>
        <v>0</v>
      </c>
    </row>
    <row r="30" spans="1:20" s="10" customFormat="1" x14ac:dyDescent="0.25">
      <c r="A30" s="101">
        <v>1200</v>
      </c>
      <c r="B30" s="39" t="s">
        <v>69</v>
      </c>
      <c r="C30" s="86">
        <v>4.5110999999999999</v>
      </c>
      <c r="D30" s="86">
        <v>4.5110999999999999</v>
      </c>
      <c r="E30" s="86">
        <v>0.70369999999999999</v>
      </c>
      <c r="F30" s="86">
        <v>0</v>
      </c>
      <c r="G30" s="86">
        <v>0</v>
      </c>
      <c r="H30" s="86">
        <v>0</v>
      </c>
      <c r="I30" s="21">
        <f>VLOOKUP($A30,TOTALS!$A$3:$G$270,2)</f>
        <v>4.5111368208229496</v>
      </c>
      <c r="J30" s="21">
        <f>VLOOKUP($A30,TOTALS!$A$3:$G$270,3)</f>
        <v>4.5111368208229496</v>
      </c>
      <c r="K30" s="21">
        <f>VLOOKUP($A30,TOTALS!$A$3:$G$270,4)</f>
        <v>0.70368399999999998</v>
      </c>
      <c r="L30" s="21">
        <f>VLOOKUP($A30,TOTALS!$A$3:$G$270,5)</f>
        <v>0</v>
      </c>
      <c r="M30" s="21">
        <f>VLOOKUP($A30,TOTALS!$A$3:$G$270,6)</f>
        <v>0</v>
      </c>
      <c r="N30" s="21">
        <f>VLOOKUP($A30,TOTALS!$A$3:$G$270,7)</f>
        <v>0</v>
      </c>
      <c r="O30" s="20">
        <f>C30-I30</f>
        <v>-3.682082294975686E-5</v>
      </c>
      <c r="P30" s="20">
        <f t="shared" si="1"/>
        <v>-3.682082294975686E-5</v>
      </c>
      <c r="Q30" s="20">
        <f t="shared" si="1"/>
        <v>1.6000000000016001E-5</v>
      </c>
      <c r="R30" s="20">
        <f t="shared" si="1"/>
        <v>0</v>
      </c>
      <c r="S30" s="20">
        <f t="shared" si="1"/>
        <v>0</v>
      </c>
      <c r="T30" s="20">
        <f t="shared" si="1"/>
        <v>0</v>
      </c>
    </row>
    <row r="31" spans="1:20" s="10" customFormat="1" x14ac:dyDescent="0.25">
      <c r="A31" s="101"/>
      <c r="B31" s="39"/>
      <c r="C31" s="86"/>
      <c r="D31" s="86"/>
      <c r="E31" s="86"/>
      <c r="F31" s="86"/>
      <c r="G31" s="86"/>
      <c r="H31" s="86"/>
      <c r="I31" s="21"/>
      <c r="J31" s="21"/>
      <c r="K31" s="21"/>
      <c r="L31" s="21"/>
      <c r="M31" s="21"/>
      <c r="N31" s="21"/>
      <c r="O31" s="43"/>
      <c r="P31" s="43"/>
      <c r="Q31" s="43"/>
      <c r="R31" s="43"/>
      <c r="S31" s="43"/>
      <c r="T31" s="43"/>
    </row>
    <row r="32" spans="1:20" s="10" customFormat="1" x14ac:dyDescent="0.25">
      <c r="A32" s="101">
        <v>2100</v>
      </c>
      <c r="B32" s="39" t="s">
        <v>204</v>
      </c>
      <c r="C32" s="86">
        <v>0.88080000000000003</v>
      </c>
      <c r="D32" s="86">
        <v>2.01E-2</v>
      </c>
      <c r="E32" s="86">
        <v>1.7299999999999999E-2</v>
      </c>
      <c r="F32" s="86">
        <v>0.13320000000000001</v>
      </c>
      <c r="G32" s="86">
        <v>-0.12330000000000001</v>
      </c>
      <c r="H32" s="86">
        <v>-1.8599999999999998E-2</v>
      </c>
      <c r="I32" s="21">
        <f>VLOOKUP($A32,'ABXY-TI1S'!$A$3:$S$270,14)</f>
        <v>0.88075183540285307</v>
      </c>
      <c r="J32" s="21">
        <f>VLOOKUP($A32,'ABXY-TI1S'!$A$3:$S$270,15)</f>
        <v>2.014056202278082E-2</v>
      </c>
      <c r="K32" s="21">
        <f>VLOOKUP($A32,'ABXY-TI1S'!$A$3:$S$270,16)</f>
        <v>1.7266967296052108E-2</v>
      </c>
      <c r="L32" s="21">
        <f>VLOOKUP($A32,'ABXY-TI1S'!$A$3:$S$270,17)</f>
        <v>0.13318722524179716</v>
      </c>
      <c r="M32" s="21">
        <f>VLOOKUP($A32,'ABXY-TI1S'!$A$3:$S$270,18)</f>
        <v>-0.12332036789532755</v>
      </c>
      <c r="N32" s="21">
        <f>VLOOKUP($A32,'ABXY-TI1S'!$A$3:$S$270,19)</f>
        <v>-1.8648496608881519E-2</v>
      </c>
      <c r="O32" s="20">
        <f t="shared" ref="O32:T47" si="2">C32-I32</f>
        <v>4.8164597146960197E-5</v>
      </c>
      <c r="P32" s="20">
        <f t="shared" si="2"/>
        <v>-4.0562022780819829E-5</v>
      </c>
      <c r="Q32" s="20">
        <f t="shared" si="2"/>
        <v>3.3032703947891845E-5</v>
      </c>
      <c r="R32" s="20">
        <f t="shared" si="2"/>
        <v>1.2774758202854786E-5</v>
      </c>
      <c r="S32" s="20">
        <f t="shared" si="2"/>
        <v>2.0367895327541574E-5</v>
      </c>
      <c r="T32" s="20">
        <f t="shared" si="2"/>
        <v>4.8496608881520159E-5</v>
      </c>
    </row>
    <row r="33" spans="1:22" s="10" customFormat="1" x14ac:dyDescent="0.25">
      <c r="A33" s="101">
        <v>2100</v>
      </c>
      <c r="B33" s="39" t="s">
        <v>211</v>
      </c>
      <c r="C33" s="86">
        <v>3.5299999999999998E-2</v>
      </c>
      <c r="D33" s="86">
        <v>0.29139999999999999</v>
      </c>
      <c r="E33" s="86">
        <v>0</v>
      </c>
      <c r="F33" s="86">
        <v>-0.1014</v>
      </c>
      <c r="G33" s="86">
        <v>0</v>
      </c>
      <c r="H33" s="86">
        <v>0</v>
      </c>
      <c r="I33" s="21">
        <f>VLOOKUP($A33,'ABXY-TI2S'!$A$3:$S$270,14)</f>
        <v>3.5302577600790142E-2</v>
      </c>
      <c r="J33" s="21">
        <f>VLOOKUP($A33,'ABXY-TI2S'!$A$3:$S$270,15)</f>
        <v>0.29139343569823528</v>
      </c>
      <c r="K33" s="21">
        <f>VLOOKUP($A33,'ABXY-TI2S'!$A$3:$S$270,16)</f>
        <v>0</v>
      </c>
      <c r="L33" s="21">
        <f>VLOOKUP($A33,'ABXY-TI2S'!$A$3:$S$270,17)</f>
        <v>-0.10142455016463126</v>
      </c>
      <c r="M33" s="21">
        <f>VLOOKUP($A33,'ABXY-TI2S'!$A$3:$S$270,18)</f>
        <v>0</v>
      </c>
      <c r="N33" s="21">
        <f>VLOOKUP($A33,'ABXY-TI2S'!$A$3:$S$270,19)</f>
        <v>0</v>
      </c>
      <c r="O33" s="20">
        <f t="shared" si="2"/>
        <v>-2.5776007901434639E-6</v>
      </c>
      <c r="P33" s="20">
        <f t="shared" si="2"/>
        <v>6.5643017647110113E-6</v>
      </c>
      <c r="Q33" s="20">
        <f t="shared" si="2"/>
        <v>0</v>
      </c>
      <c r="R33" s="20">
        <f t="shared" si="2"/>
        <v>2.4550164631251259E-5</v>
      </c>
      <c r="S33" s="20">
        <f t="shared" si="2"/>
        <v>0</v>
      </c>
      <c r="T33" s="20">
        <f t="shared" si="2"/>
        <v>0</v>
      </c>
    </row>
    <row r="34" spans="1:22" s="10" customFormat="1" x14ac:dyDescent="0.25">
      <c r="A34" s="101">
        <v>2100</v>
      </c>
      <c r="B34" s="39" t="s">
        <v>7</v>
      </c>
      <c r="C34" s="86">
        <v>0.12130000000000001</v>
      </c>
      <c r="D34" s="86">
        <v>1.8E-3</v>
      </c>
      <c r="E34" s="86">
        <v>1.1599999999999999E-2</v>
      </c>
      <c r="F34" s="86">
        <v>1.49E-2</v>
      </c>
      <c r="G34" s="86">
        <v>-3.7499999999999999E-2</v>
      </c>
      <c r="H34" s="86">
        <v>-4.5999999999999999E-3</v>
      </c>
      <c r="I34" s="21">
        <f>VLOOKUP($A34,ABZ!$A$3:$S$270,14)</f>
        <v>0.12127768762670327</v>
      </c>
      <c r="J34" s="21">
        <f>VLOOKUP($A34,ABZ!$A$3:$S$270,15)</f>
        <v>1.8255192922170564E-3</v>
      </c>
      <c r="K34" s="21">
        <f>VLOOKUP($A34,ABZ!$A$3:$S$270,16)</f>
        <v>1.1595602655672818E-2</v>
      </c>
      <c r="L34" s="21">
        <f>VLOOKUP($A34,ABZ!$A$3:$S$270,17)</f>
        <v>1.487933998798403E-2</v>
      </c>
      <c r="M34" s="21">
        <f>VLOOKUP($A34,ABZ!$A$3:$S$270,18)</f>
        <v>-3.7500505019506858E-2</v>
      </c>
      <c r="N34" s="21">
        <f>VLOOKUP($A34,ABZ!$A$3:$S$270,19)</f>
        <v>-4.6008690866850433E-3</v>
      </c>
      <c r="O34" s="20">
        <f t="shared" si="2"/>
        <v>2.2312373296737298E-5</v>
      </c>
      <c r="P34" s="20">
        <f t="shared" si="2"/>
        <v>-2.5519292217056431E-5</v>
      </c>
      <c r="Q34" s="20">
        <f t="shared" si="2"/>
        <v>4.3973443271810853E-6</v>
      </c>
      <c r="R34" s="20">
        <f t="shared" si="2"/>
        <v>2.0660012015970286E-5</v>
      </c>
      <c r="S34" s="20">
        <f t="shared" si="2"/>
        <v>5.0501950685927222E-7</v>
      </c>
      <c r="T34" s="20">
        <f t="shared" si="2"/>
        <v>8.6908668504338815E-7</v>
      </c>
      <c r="U34" s="1"/>
      <c r="V34" s="1"/>
    </row>
    <row r="35" spans="1:22" s="10" customFormat="1" x14ac:dyDescent="0.25">
      <c r="A35" s="101">
        <v>2100</v>
      </c>
      <c r="B35" s="39" t="s">
        <v>217</v>
      </c>
      <c r="C35" s="86">
        <v>4.6199999999999998E-2</v>
      </c>
      <c r="D35" s="86">
        <v>1.1999999999999999E-3</v>
      </c>
      <c r="E35" s="86">
        <v>4.3E-3</v>
      </c>
      <c r="F35" s="86">
        <v>7.3000000000000001E-3</v>
      </c>
      <c r="G35" s="86">
        <v>-1.41E-2</v>
      </c>
      <c r="H35" s="86">
        <v>-2.2000000000000001E-3</v>
      </c>
      <c r="I35" s="21">
        <f>VLOOKUP($A35,'ASXY-TI1S'!$A$3:$S$270,14)</f>
        <v>4.6175302576977363E-2</v>
      </c>
      <c r="J35" s="21">
        <f>VLOOKUP($A35,'ASXY-TI1S'!$A$3:$S$270,15)</f>
        <v>1.1642577230206029E-3</v>
      </c>
      <c r="K35" s="21">
        <f>VLOOKUP($A35,'ASXY-TI1S'!$A$3:$S$270,16)</f>
        <v>4.3270396483718237E-3</v>
      </c>
      <c r="L35" s="21">
        <f>VLOOKUP($A35,'ASXY-TI1S'!$A$3:$S$270,17)</f>
        <v>7.3321178821714973E-3</v>
      </c>
      <c r="M35" s="21">
        <f>VLOOKUP($A35,'ASXY-TI1S'!$A$3:$S$270,18)</f>
        <v>-1.4135146445160967E-2</v>
      </c>
      <c r="N35" s="21">
        <f>VLOOKUP($A35,'ASXY-TI1S'!$A$3:$S$270,19)</f>
        <v>-2.2445020223722787E-3</v>
      </c>
      <c r="O35" s="20">
        <f t="shared" si="2"/>
        <v>2.469742302263489E-5</v>
      </c>
      <c r="P35" s="20">
        <f t="shared" si="2"/>
        <v>3.5742276979396949E-5</v>
      </c>
      <c r="Q35" s="20">
        <f t="shared" si="2"/>
        <v>-2.7039648371823648E-5</v>
      </c>
      <c r="R35" s="20">
        <f t="shared" si="2"/>
        <v>-3.211788217149722E-5</v>
      </c>
      <c r="S35" s="20">
        <f t="shared" si="2"/>
        <v>3.5146445160966905E-5</v>
      </c>
      <c r="T35" s="20">
        <f t="shared" si="2"/>
        <v>4.4502022372278592E-5</v>
      </c>
    </row>
    <row r="36" spans="1:22" s="10" customFormat="1" x14ac:dyDescent="0.25">
      <c r="A36" s="101">
        <v>2100</v>
      </c>
      <c r="B36" s="39" t="s">
        <v>222</v>
      </c>
      <c r="C36" s="86">
        <v>2.3099999999999999E-2</v>
      </c>
      <c r="D36" s="86">
        <v>5.9999999999999995E-4</v>
      </c>
      <c r="E36" s="86">
        <v>2.2000000000000001E-3</v>
      </c>
      <c r="F36" s="86">
        <v>3.7000000000000002E-3</v>
      </c>
      <c r="G36" s="86">
        <v>-7.1000000000000004E-3</v>
      </c>
      <c r="H36" s="86">
        <v>-1.1000000000000001E-3</v>
      </c>
      <c r="I36" s="21">
        <f>VLOOKUP($A36,'ASXY-TI2S'!$A$3:$S$270,14)</f>
        <v>2.3087651288488685E-2</v>
      </c>
      <c r="J36" s="21">
        <f>VLOOKUP($A36,'ASXY-TI2S'!$A$3:$S$270,15)</f>
        <v>5.8212886151030136E-4</v>
      </c>
      <c r="K36" s="21">
        <f>VLOOKUP($A36,'ASXY-TI2S'!$A$3:$S$270,16)</f>
        <v>2.1635198241859118E-3</v>
      </c>
      <c r="L36" s="21">
        <f>VLOOKUP($A36,'ASXY-TI2S'!$A$3:$S$270,17)</f>
        <v>3.6660589410857486E-3</v>
      </c>
      <c r="M36" s="21">
        <f>VLOOKUP($A36,'ASXY-TI2S'!$A$3:$S$270,18)</f>
        <v>-7.0675732225804833E-3</v>
      </c>
      <c r="N36" s="21">
        <f>VLOOKUP($A36,'ASXY-TI2S'!$A$3:$S$270,19)</f>
        <v>-1.1222510111861394E-3</v>
      </c>
      <c r="O36" s="20">
        <f t="shared" si="2"/>
        <v>1.2348711511313976E-5</v>
      </c>
      <c r="P36" s="20">
        <f t="shared" si="2"/>
        <v>1.7871138489698583E-5</v>
      </c>
      <c r="Q36" s="20">
        <f t="shared" si="2"/>
        <v>3.6480175814088307E-5</v>
      </c>
      <c r="R36" s="20">
        <f t="shared" si="2"/>
        <v>3.3941058914251521E-5</v>
      </c>
      <c r="S36" s="20">
        <f t="shared" si="2"/>
        <v>-3.2426777419517112E-5</v>
      </c>
      <c r="T36" s="20">
        <f t="shared" si="2"/>
        <v>2.2251011186139296E-5</v>
      </c>
    </row>
    <row r="37" spans="1:22" s="10" customFormat="1" x14ac:dyDescent="0.25">
      <c r="A37" s="101">
        <v>2100</v>
      </c>
      <c r="B37" s="39" t="s">
        <v>227</v>
      </c>
      <c r="C37" s="86">
        <v>1.6000000000000001E-3</v>
      </c>
      <c r="D37" s="86">
        <v>1E-4</v>
      </c>
      <c r="E37" s="86">
        <v>0</v>
      </c>
      <c r="F37" s="86">
        <v>-4.0000000000000002E-4</v>
      </c>
      <c r="G37" s="86">
        <v>0</v>
      </c>
      <c r="H37" s="86">
        <v>0</v>
      </c>
      <c r="I37" s="21">
        <f>VLOOKUP($A37,'ASXY-TI3S'!$A$3:$S$270,14)</f>
        <v>1.6286902466511038E-3</v>
      </c>
      <c r="J37" s="21">
        <f>VLOOKUP($A37,'ASXY-TI3S'!$A$3:$S$270,15)</f>
        <v>1.1693469859133348E-4</v>
      </c>
      <c r="K37" s="21">
        <f>VLOOKUP($A37,'ASXY-TI3S'!$A$3:$S$270,16)</f>
        <v>0</v>
      </c>
      <c r="L37" s="21">
        <f>VLOOKUP($A37,'ASXY-TI3S'!$A$3:$S$270,17)</f>
        <v>-4.3640623631060934E-4</v>
      </c>
      <c r="M37" s="21">
        <f>VLOOKUP($A37,'ASXY-TI3S'!$A$3:$S$270,18)</f>
        <v>0</v>
      </c>
      <c r="N37" s="21">
        <f>VLOOKUP($A37,'ASXY-TI3S'!$A$3:$S$270,19)</f>
        <v>0</v>
      </c>
      <c r="O37" s="20">
        <f t="shared" si="2"/>
        <v>-2.8690246651103674E-5</v>
      </c>
      <c r="P37" s="20">
        <f t="shared" si="2"/>
        <v>-1.6934698591333474E-5</v>
      </c>
      <c r="Q37" s="20">
        <f t="shared" si="2"/>
        <v>0</v>
      </c>
      <c r="R37" s="20">
        <f t="shared" si="2"/>
        <v>3.6406236310609322E-5</v>
      </c>
      <c r="S37" s="20">
        <f t="shared" si="2"/>
        <v>0</v>
      </c>
      <c r="T37" s="20">
        <f t="shared" si="2"/>
        <v>0</v>
      </c>
      <c r="V37" s="102"/>
    </row>
    <row r="38" spans="1:22" s="10" customFormat="1" x14ac:dyDescent="0.25">
      <c r="A38" s="101">
        <v>2100</v>
      </c>
      <c r="B38" s="39" t="s">
        <v>8</v>
      </c>
      <c r="C38" s="86">
        <v>9.2399999999999996E-2</v>
      </c>
      <c r="D38" s="86">
        <v>2.3E-3</v>
      </c>
      <c r="E38" s="86">
        <v>8.6999999999999994E-3</v>
      </c>
      <c r="F38" s="86">
        <v>1.47E-2</v>
      </c>
      <c r="G38" s="86">
        <v>-2.8299999999999999E-2</v>
      </c>
      <c r="H38" s="86">
        <v>-4.4999999999999997E-3</v>
      </c>
      <c r="I38" s="21">
        <f>VLOOKUP($A38,ASZ!$A$3:$S$270,14)</f>
        <v>9.235060515395474E-2</v>
      </c>
      <c r="J38" s="21">
        <f>VLOOKUP($A38,ASZ!$A$3:$S$270,15)</f>
        <v>2.3285154460412055E-3</v>
      </c>
      <c r="K38" s="21">
        <f>VLOOKUP($A38,ASZ!$A$3:$S$270,16)</f>
        <v>8.6540792967436473E-3</v>
      </c>
      <c r="L38" s="21">
        <f>VLOOKUP($A38,ASZ!$A$3:$S$270,17)</f>
        <v>1.4664235764342995E-2</v>
      </c>
      <c r="M38" s="21">
        <f>VLOOKUP($A38,ASZ!$A$3:$S$270,18)</f>
        <v>-2.8270292890321933E-2</v>
      </c>
      <c r="N38" s="21">
        <f>VLOOKUP($A38,ASZ!$A$3:$S$270,19)</f>
        <v>-4.4890040447445574E-3</v>
      </c>
      <c r="O38" s="20">
        <f t="shared" si="2"/>
        <v>4.9394846045255902E-5</v>
      </c>
      <c r="P38" s="20">
        <f t="shared" si="2"/>
        <v>-2.8515446041205497E-5</v>
      </c>
      <c r="Q38" s="20">
        <f t="shared" si="2"/>
        <v>4.5920703256352099E-5</v>
      </c>
      <c r="R38" s="20">
        <f t="shared" si="2"/>
        <v>3.5764235657004956E-5</v>
      </c>
      <c r="S38" s="20">
        <f t="shared" si="2"/>
        <v>-2.9707109678065585E-5</v>
      </c>
      <c r="T38" s="20">
        <f t="shared" si="2"/>
        <v>-1.0995955255442211E-5</v>
      </c>
    </row>
    <row r="39" spans="1:22" s="10" customFormat="1" x14ac:dyDescent="0.25">
      <c r="A39" s="101">
        <v>2100</v>
      </c>
      <c r="B39" s="39" t="s">
        <v>230</v>
      </c>
      <c r="C39" s="86">
        <v>1.9152</v>
      </c>
      <c r="D39" s="86">
        <v>0.13750000000000001</v>
      </c>
      <c r="E39" s="86">
        <v>0</v>
      </c>
      <c r="F39" s="86">
        <v>-0.51319999999999999</v>
      </c>
      <c r="G39" s="86">
        <v>0</v>
      </c>
      <c r="H39" s="86">
        <v>0</v>
      </c>
      <c r="I39" s="21">
        <f>VLOOKUP($A39,'MBXY-TI1S'!$A$3:$S$270,14)</f>
        <v>1.9151795125948881</v>
      </c>
      <c r="J39" s="21">
        <f>VLOOKUP($A39,'MBXY-TI1S'!$A$3:$S$270,15)</f>
        <v>0.13750370244683763</v>
      </c>
      <c r="K39" s="21">
        <f>VLOOKUP($A39,'MBXY-TI1S'!$A$3:$S$270,16)</f>
        <v>0</v>
      </c>
      <c r="L39" s="21">
        <f>VLOOKUP($A39,'MBXY-TI1S'!$A$3:$S$270,17)</f>
        <v>-0.51317080376043123</v>
      </c>
      <c r="M39" s="21">
        <f>VLOOKUP($A39,'MBXY-TI1S'!$A$3:$S$270,18)</f>
        <v>0</v>
      </c>
      <c r="N39" s="21">
        <f>VLOOKUP($A39,'MBXY-TI1S'!$A$3:$S$270,19)</f>
        <v>0</v>
      </c>
      <c r="O39" s="20">
        <f t="shared" si="2"/>
        <v>2.0487405111957457E-5</v>
      </c>
      <c r="P39" s="20">
        <f t="shared" si="2"/>
        <v>-3.7024468376167796E-6</v>
      </c>
      <c r="Q39" s="20">
        <f t="shared" si="2"/>
        <v>0</v>
      </c>
      <c r="R39" s="20">
        <f t="shared" si="2"/>
        <v>-2.9196239568762827E-5</v>
      </c>
      <c r="S39" s="20">
        <f t="shared" si="2"/>
        <v>0</v>
      </c>
      <c r="T39" s="20">
        <f t="shared" si="2"/>
        <v>0</v>
      </c>
    </row>
    <row r="40" spans="1:22" s="10" customFormat="1" x14ac:dyDescent="0.25">
      <c r="A40" s="101">
        <v>2100</v>
      </c>
      <c r="B40" s="39" t="s">
        <v>235</v>
      </c>
      <c r="C40" s="86">
        <v>0.12870000000000001</v>
      </c>
      <c r="D40" s="86">
        <v>9.1999999999999998E-3</v>
      </c>
      <c r="E40" s="86">
        <v>0</v>
      </c>
      <c r="F40" s="86">
        <v>-3.4500000000000003E-2</v>
      </c>
      <c r="G40" s="86">
        <v>0</v>
      </c>
      <c r="H40" s="86">
        <v>0</v>
      </c>
      <c r="I40" s="21">
        <f>VLOOKUP($A40,'MBXY-TI2S'!$A$3:$S$270,14)</f>
        <v>0.1287230077158209</v>
      </c>
      <c r="J40" s="21">
        <f>VLOOKUP($A40,'MBXY-TI2S'!$A$3:$S$270,15)</f>
        <v>9.2418961432166481E-3</v>
      </c>
      <c r="K40" s="21">
        <f>VLOOKUP($A40,'MBXY-TI2S'!$A$3:$S$270,16)</f>
        <v>0</v>
      </c>
      <c r="L40" s="21">
        <f>VLOOKUP($A40,'MBXY-TI2S'!$A$3:$S$270,17)</f>
        <v>-3.4491225964759384E-2</v>
      </c>
      <c r="M40" s="21">
        <f>VLOOKUP($A40,'MBXY-TI2S'!$A$3:$S$270,18)</f>
        <v>0</v>
      </c>
      <c r="N40" s="21">
        <f>VLOOKUP($A40,'MBXY-TI2S'!$A$3:$S$270,19)</f>
        <v>0</v>
      </c>
      <c r="O40" s="20">
        <f t="shared" si="2"/>
        <v>-2.3007715820894115E-5</v>
      </c>
      <c r="P40" s="20">
        <f t="shared" si="2"/>
        <v>-4.189614321664821E-5</v>
      </c>
      <c r="Q40" s="20">
        <f t="shared" si="2"/>
        <v>0</v>
      </c>
      <c r="R40" s="20">
        <f t="shared" si="2"/>
        <v>-8.7740352406190381E-6</v>
      </c>
      <c r="S40" s="20">
        <f t="shared" si="2"/>
        <v>0</v>
      </c>
      <c r="T40" s="20">
        <f t="shared" si="2"/>
        <v>0</v>
      </c>
    </row>
    <row r="41" spans="1:22" s="10" customFormat="1" x14ac:dyDescent="0.25">
      <c r="A41" s="101">
        <v>2100</v>
      </c>
      <c r="B41" s="39" t="s">
        <v>10</v>
      </c>
      <c r="C41" s="86">
        <v>1.2861</v>
      </c>
      <c r="D41" s="86">
        <v>9.2299999999999993E-2</v>
      </c>
      <c r="E41" s="86">
        <v>0</v>
      </c>
      <c r="F41" s="86">
        <v>-0.34460000000000002</v>
      </c>
      <c r="G41" s="86">
        <v>0</v>
      </c>
      <c r="H41" s="86">
        <v>0</v>
      </c>
      <c r="I41" s="21">
        <f>VLOOKUP($A41,MBZ!$A$3:$S$270,14)</f>
        <v>1.2861355593933961</v>
      </c>
      <c r="J41" s="21">
        <f>VLOOKUP($A41,MBZ!$A$3:$S$270,15)</f>
        <v>9.2340378592246877E-2</v>
      </c>
      <c r="K41" s="21">
        <f>VLOOKUP($A41,MBZ!$A$3:$S$270,16)</f>
        <v>0</v>
      </c>
      <c r="L41" s="21">
        <f>VLOOKUP($A41,MBZ!$A$3:$S$270,17)</f>
        <v>-0.34461898449641076</v>
      </c>
      <c r="M41" s="21">
        <f>VLOOKUP($A41,MBZ!$A$3:$S$270,18)</f>
        <v>0</v>
      </c>
      <c r="N41" s="21">
        <f>VLOOKUP($A41,MBZ!$A$3:$S$270,19)</f>
        <v>0</v>
      </c>
      <c r="O41" s="20">
        <f t="shared" si="2"/>
        <v>-3.5559393396056294E-5</v>
      </c>
      <c r="P41" s="20">
        <f t="shared" si="2"/>
        <v>-4.0378592246884115E-5</v>
      </c>
      <c r="Q41" s="20">
        <f t="shared" si="2"/>
        <v>0</v>
      </c>
      <c r="R41" s="20">
        <f t="shared" si="2"/>
        <v>1.8984496410745511E-5</v>
      </c>
      <c r="S41" s="20">
        <f t="shared" si="2"/>
        <v>0</v>
      </c>
      <c r="T41" s="20">
        <f t="shared" si="2"/>
        <v>0</v>
      </c>
    </row>
    <row r="42" spans="1:22" s="10" customFormat="1" x14ac:dyDescent="0.25">
      <c r="A42" s="101">
        <v>2100</v>
      </c>
      <c r="B42" s="39" t="s">
        <v>239</v>
      </c>
      <c r="C42" s="86">
        <v>0.42370000000000002</v>
      </c>
      <c r="D42" s="86">
        <v>3.04E-2</v>
      </c>
      <c r="E42" s="86">
        <v>0</v>
      </c>
      <c r="F42" s="86">
        <v>-0.1135</v>
      </c>
      <c r="G42" s="86">
        <v>0</v>
      </c>
      <c r="H42" s="86">
        <v>0</v>
      </c>
      <c r="I42" s="21">
        <f>VLOOKUP($A42,'MSXY-TI1S'!$A$3:$S$270,14)</f>
        <v>0.42372301396996553</v>
      </c>
      <c r="J42" s="21">
        <f>VLOOKUP($A42,'MSXY-TI1S'!$A$3:$S$270,15)</f>
        <v>3.0421943660968804E-2</v>
      </c>
      <c r="K42" s="21">
        <f>VLOOKUP($A42,'MSXY-TI1S'!$A$3:$S$270,16)</f>
        <v>0</v>
      </c>
      <c r="L42" s="21">
        <f>VLOOKUP($A42,'MSXY-TI1S'!$A$3:$S$270,17)</f>
        <v>-0.11353623940773355</v>
      </c>
      <c r="M42" s="21">
        <f>VLOOKUP($A42,'MSXY-TI1S'!$A$3:$S$270,18)</f>
        <v>0</v>
      </c>
      <c r="N42" s="21">
        <f>VLOOKUP($A42,'MSXY-TI1S'!$A$3:$S$270,19)</f>
        <v>0</v>
      </c>
      <c r="O42" s="20">
        <f t="shared" si="2"/>
        <v>-2.301396996551297E-5</v>
      </c>
      <c r="P42" s="20">
        <f t="shared" si="2"/>
        <v>-2.1943660968803957E-5</v>
      </c>
      <c r="Q42" s="20">
        <f t="shared" si="2"/>
        <v>0</v>
      </c>
      <c r="R42" s="20">
        <f t="shared" si="2"/>
        <v>3.6239407733548723E-5</v>
      </c>
      <c r="S42" s="20">
        <f t="shared" si="2"/>
        <v>0</v>
      </c>
      <c r="T42" s="20">
        <f t="shared" si="2"/>
        <v>0</v>
      </c>
    </row>
    <row r="43" spans="1:22" s="10" customFormat="1" x14ac:dyDescent="0.25">
      <c r="A43" s="101">
        <v>2100</v>
      </c>
      <c r="B43" s="39" t="s">
        <v>243</v>
      </c>
      <c r="C43" s="86">
        <v>0.1128</v>
      </c>
      <c r="D43" s="86">
        <v>8.0999999999999996E-3</v>
      </c>
      <c r="E43" s="86">
        <v>0</v>
      </c>
      <c r="F43" s="86">
        <v>-3.0200000000000001E-2</v>
      </c>
      <c r="G43" s="86">
        <v>0</v>
      </c>
      <c r="H43" s="86">
        <v>0</v>
      </c>
      <c r="I43" s="21">
        <f>VLOOKUP($A43,'MSXY-TI2S'!$A$3:$S$270,14)</f>
        <v>0.11283190713786054</v>
      </c>
      <c r="J43" s="21">
        <f>VLOOKUP($A43,'MSXY-TI2S'!$A$3:$S$270,15)</f>
        <v>8.1009664543521039E-3</v>
      </c>
      <c r="K43" s="21">
        <f>VLOOKUP($A43,'MSXY-TI2S'!$A$3:$S$270,16)</f>
        <v>0</v>
      </c>
      <c r="L43" s="21">
        <f>VLOOKUP($A43,'MSXY-TI2S'!$A$3:$S$270,17)</f>
        <v>-3.0233218398053156E-2</v>
      </c>
      <c r="M43" s="21">
        <f>VLOOKUP($A43,'MSXY-TI2S'!$A$3:$S$270,18)</f>
        <v>0</v>
      </c>
      <c r="N43" s="21">
        <f>VLOOKUP($A43,'MSXY-TI2S'!$A$3:$S$270,19)</f>
        <v>0</v>
      </c>
      <c r="O43" s="20">
        <f t="shared" si="2"/>
        <v>-3.1907137860540113E-5</v>
      </c>
      <c r="P43" s="20">
        <f t="shared" si="2"/>
        <v>-9.6645435210436503E-7</v>
      </c>
      <c r="Q43" s="20">
        <f t="shared" si="2"/>
        <v>0</v>
      </c>
      <c r="R43" s="20">
        <f t="shared" si="2"/>
        <v>3.3218398053154463E-5</v>
      </c>
      <c r="S43" s="20">
        <f t="shared" si="2"/>
        <v>0</v>
      </c>
      <c r="T43" s="20">
        <f t="shared" si="2"/>
        <v>0</v>
      </c>
    </row>
    <row r="44" spans="1:22" s="10" customFormat="1" x14ac:dyDescent="0.25">
      <c r="A44" s="101">
        <v>2100</v>
      </c>
      <c r="B44" s="39" t="s">
        <v>246</v>
      </c>
      <c r="C44" s="86">
        <v>0.1229</v>
      </c>
      <c r="D44" s="86">
        <v>8.8000000000000005E-3</v>
      </c>
      <c r="E44" s="86">
        <v>0</v>
      </c>
      <c r="F44" s="86">
        <v>-3.2899999999999999E-2</v>
      </c>
      <c r="G44" s="86">
        <v>0</v>
      </c>
      <c r="H44" s="86">
        <v>0</v>
      </c>
      <c r="I44" s="21">
        <f>VLOOKUP($A44,'MSXY-TI3S'!$A$3:$S$270,14)</f>
        <v>0.12293385948053477</v>
      </c>
      <c r="J44" s="21">
        <f>VLOOKUP($A44,'MSXY-TI3S'!$A$3:$S$270,15)</f>
        <v>8.8262540004668648E-3</v>
      </c>
      <c r="K44" s="21">
        <f>VLOOKUP($A44,'MSXY-TI3S'!$A$3:$S$270,16)</f>
        <v>0</v>
      </c>
      <c r="L44" s="21">
        <f>VLOOKUP($A44,'MSXY-TI3S'!$A$3:$S$270,17)</f>
        <v>-3.2940028370250403E-2</v>
      </c>
      <c r="M44" s="21">
        <f>VLOOKUP($A44,'MSXY-TI3S'!$A$3:$S$270,18)</f>
        <v>0</v>
      </c>
      <c r="N44" s="21">
        <f>VLOOKUP($A44,'MSXY-TI3S'!$A$3:$S$270,19)</f>
        <v>0</v>
      </c>
      <c r="O44" s="20">
        <f t="shared" si="2"/>
        <v>-3.3859480534775832E-5</v>
      </c>
      <c r="P44" s="20">
        <f t="shared" si="2"/>
        <v>-2.6254000466864255E-5</v>
      </c>
      <c r="Q44" s="20">
        <f t="shared" si="2"/>
        <v>0</v>
      </c>
      <c r="R44" s="20">
        <f t="shared" si="2"/>
        <v>4.0028370250404233E-5</v>
      </c>
      <c r="S44" s="20">
        <f t="shared" si="2"/>
        <v>0</v>
      </c>
      <c r="T44" s="20">
        <f t="shared" si="2"/>
        <v>0</v>
      </c>
    </row>
    <row r="45" spans="1:22" s="10" customFormat="1" x14ac:dyDescent="0.25">
      <c r="A45" s="101">
        <v>2100</v>
      </c>
      <c r="B45" s="39" t="s">
        <v>11</v>
      </c>
      <c r="C45" s="86">
        <v>0.84740000000000004</v>
      </c>
      <c r="D45" s="86">
        <v>6.08E-2</v>
      </c>
      <c r="E45" s="86">
        <v>0</v>
      </c>
      <c r="F45" s="86">
        <v>-0.2271</v>
      </c>
      <c r="G45" s="86">
        <v>0</v>
      </c>
      <c r="H45" s="86">
        <v>0</v>
      </c>
      <c r="I45" s="21">
        <f>VLOOKUP($A45,MSZ!$A$3:$S$270,14)</f>
        <v>0.84744602793993085</v>
      </c>
      <c r="J45" s="21">
        <f>VLOOKUP($A45,MSZ!$A$3:$S$270,15)</f>
        <v>6.0843887321937656E-2</v>
      </c>
      <c r="K45" s="21">
        <f>VLOOKUP($A45,MSZ!$A$3:$S$270,16)</f>
        <v>0</v>
      </c>
      <c r="L45" s="21">
        <f>VLOOKUP($A45,MSZ!$A$3:$S$270,17)</f>
        <v>-0.22707247881546716</v>
      </c>
      <c r="M45" s="21">
        <f>VLOOKUP($A45,MSZ!$A$3:$S$270,18)</f>
        <v>0</v>
      </c>
      <c r="N45" s="21">
        <f>VLOOKUP($A45,MSZ!$A$3:$S$270,19)</f>
        <v>0</v>
      </c>
      <c r="O45" s="20">
        <f t="shared" si="2"/>
        <v>-4.6027939930803896E-5</v>
      </c>
      <c r="P45" s="20">
        <f t="shared" si="2"/>
        <v>-4.3887321937656487E-5</v>
      </c>
      <c r="Q45" s="20">
        <f t="shared" si="2"/>
        <v>0</v>
      </c>
      <c r="R45" s="20">
        <f t="shared" si="2"/>
        <v>-2.7521184532836029E-5</v>
      </c>
      <c r="S45" s="20">
        <f t="shared" si="2"/>
        <v>0</v>
      </c>
      <c r="T45" s="20">
        <f t="shared" si="2"/>
        <v>0</v>
      </c>
    </row>
    <row r="46" spans="1:22" s="10" customFormat="1" x14ac:dyDescent="0.25">
      <c r="A46" s="101">
        <v>2100</v>
      </c>
      <c r="B46" s="39" t="s">
        <v>12</v>
      </c>
      <c r="C46" s="86">
        <v>6.8003</v>
      </c>
      <c r="D46" s="86">
        <v>0.48820000000000002</v>
      </c>
      <c r="E46" s="86">
        <v>0</v>
      </c>
      <c r="F46" s="86">
        <v>-1.8221000000000001</v>
      </c>
      <c r="G46" s="86">
        <v>0</v>
      </c>
      <c r="H46" s="86">
        <v>0</v>
      </c>
      <c r="I46" s="21">
        <f>VLOOKUP($A46,DECG!$A$3:$S$270,14)</f>
        <v>6.8002813689318691</v>
      </c>
      <c r="J46" s="21">
        <f>VLOOKUP($A46,DECG!$A$3:$S$270,15)</f>
        <v>0.48823823550694662</v>
      </c>
      <c r="K46" s="21">
        <f>VLOOKUP($A46,DECG!$A$3:$S$270,16)</f>
        <v>0</v>
      </c>
      <c r="L46" s="21">
        <f>VLOOKUP($A46,DECG!$A$3:$S$270,17)</f>
        <v>-1.8221299011097039</v>
      </c>
      <c r="M46" s="21">
        <f>VLOOKUP($A46,DECG!$A$3:$S$270,18)</f>
        <v>0</v>
      </c>
      <c r="N46" s="21">
        <f>VLOOKUP($A46,DECG!$A$3:$S$270,19)</f>
        <v>0</v>
      </c>
      <c r="O46" s="20">
        <f t="shared" si="2"/>
        <v>1.8631068130936512E-5</v>
      </c>
      <c r="P46" s="20">
        <f t="shared" si="2"/>
        <v>-3.8235506946593389E-5</v>
      </c>
      <c r="Q46" s="20">
        <f t="shared" si="2"/>
        <v>0</v>
      </c>
      <c r="R46" s="20">
        <f t="shared" si="2"/>
        <v>2.9901109703800444E-5</v>
      </c>
      <c r="S46" s="20">
        <f t="shared" si="2"/>
        <v>0</v>
      </c>
      <c r="T46" s="20">
        <f t="shared" si="2"/>
        <v>0</v>
      </c>
    </row>
    <row r="47" spans="1:22" x14ac:dyDescent="0.25">
      <c r="A47" s="101">
        <v>2100</v>
      </c>
      <c r="B47" s="39" t="s">
        <v>249</v>
      </c>
      <c r="C47" s="86">
        <v>2.1999999999999999E-2</v>
      </c>
      <c r="D47" s="86">
        <v>1.6000000000000001E-3</v>
      </c>
      <c r="E47" s="86">
        <v>0</v>
      </c>
      <c r="F47" s="86">
        <v>-5.8999999999999999E-3</v>
      </c>
      <c r="G47" s="86">
        <v>0</v>
      </c>
      <c r="H47" s="86">
        <v>0</v>
      </c>
      <c r="I47" s="21">
        <f>VLOOKUP($A47,DECR!$A$3:$V$270,17)</f>
        <v>2.2030153849784948E-2</v>
      </c>
      <c r="J47" s="21">
        <f>VLOOKUP($A47,DECR!$A$3:$V$270,18)</f>
        <v>1.5816938829481147E-3</v>
      </c>
      <c r="K47" s="21">
        <f>VLOOKUP($A47,DECR!$A$3:$V$270,19)</f>
        <v>0</v>
      </c>
      <c r="L47" s="21">
        <f>VLOOKUP($A47,DECR!$A$3:$V$270,20)</f>
        <v>-5.902961933183265E-3</v>
      </c>
      <c r="M47" s="21">
        <f>VLOOKUP($A47,DECR!$A$3:$V$270,21)</f>
        <v>0</v>
      </c>
      <c r="N47" s="21">
        <f>VLOOKUP($A47,DECR!$A$3:$V$270,22)</f>
        <v>0</v>
      </c>
      <c r="O47" s="20">
        <f t="shared" si="2"/>
        <v>-3.0153849784948783E-5</v>
      </c>
      <c r="P47" s="20">
        <f t="shared" si="2"/>
        <v>1.830611705188538E-5</v>
      </c>
      <c r="Q47" s="20">
        <f t="shared" si="2"/>
        <v>0</v>
      </c>
      <c r="R47" s="20">
        <f t="shared" si="2"/>
        <v>2.961933183265146E-6</v>
      </c>
      <c r="S47" s="20">
        <f t="shared" si="2"/>
        <v>0</v>
      </c>
      <c r="T47" s="20">
        <f t="shared" si="2"/>
        <v>0</v>
      </c>
    </row>
    <row r="48" spans="1:22" s="10" customFormat="1" x14ac:dyDescent="0.25">
      <c r="A48" s="101">
        <v>2100</v>
      </c>
      <c r="B48" s="39" t="s">
        <v>14</v>
      </c>
      <c r="C48" s="86">
        <v>5.4949000000000003</v>
      </c>
      <c r="D48" s="86">
        <v>0.39450000000000002</v>
      </c>
      <c r="E48" s="86">
        <v>0</v>
      </c>
      <c r="F48" s="86">
        <v>-1.4722999999999999</v>
      </c>
      <c r="G48" s="86">
        <v>0</v>
      </c>
      <c r="H48" s="86">
        <v>0</v>
      </c>
      <c r="I48" s="21">
        <f>VLOOKUP($A48,DBHG!$A$3:$S$270,14)</f>
        <v>5.4948665916439214</v>
      </c>
      <c r="J48" s="21">
        <f>VLOOKUP($A48,DBHG!$A$3:$S$270,15)</f>
        <v>0.39451367134705617</v>
      </c>
      <c r="K48" s="21">
        <f>VLOOKUP($A48,DBHG!$A$3:$S$270,16)</f>
        <v>0</v>
      </c>
      <c r="L48" s="21">
        <f>VLOOKUP($A48,DBHG!$A$3:$S$270,17)</f>
        <v>-1.4723450657477439</v>
      </c>
      <c r="M48" s="21">
        <f>VLOOKUP($A48,DBHG!$A$3:$S$270,18)</f>
        <v>0</v>
      </c>
      <c r="N48" s="21">
        <f>VLOOKUP($A48,DBHG!$A$3:$S$270,19)</f>
        <v>0</v>
      </c>
      <c r="O48" s="20">
        <f t="shared" ref="O48:T59" si="3">C48-I48</f>
        <v>3.3408356078901136E-5</v>
      </c>
      <c r="P48" s="20">
        <f t="shared" si="3"/>
        <v>-1.367134705615447E-5</v>
      </c>
      <c r="Q48" s="20">
        <f t="shared" si="3"/>
        <v>0</v>
      </c>
      <c r="R48" s="20">
        <f t="shared" si="3"/>
        <v>4.5065747743988638E-5</v>
      </c>
      <c r="S48" s="20">
        <f t="shared" si="3"/>
        <v>0</v>
      </c>
      <c r="T48" s="20">
        <f t="shared" si="3"/>
        <v>0</v>
      </c>
    </row>
    <row r="49" spans="1:22" s="10" customFormat="1" x14ac:dyDescent="0.25">
      <c r="A49" s="101">
        <v>2100</v>
      </c>
      <c r="B49" s="39" t="s">
        <v>251</v>
      </c>
      <c r="C49" s="86">
        <v>8.3099999999999993E-2</v>
      </c>
      <c r="D49" s="86">
        <v>6.0000000000000001E-3</v>
      </c>
      <c r="E49" s="86">
        <v>0</v>
      </c>
      <c r="F49" s="86">
        <v>-2.23E-2</v>
      </c>
      <c r="G49" s="86">
        <v>0</v>
      </c>
      <c r="H49" s="86">
        <v>0</v>
      </c>
      <c r="I49" s="21">
        <f>VLOOKUP($A49,DBHR!$A$3:$V$270,17)</f>
        <v>8.3052995840821903E-2</v>
      </c>
      <c r="J49" s="21">
        <f>VLOOKUP($A49,DBHR!$A$3:$V$270,18)</f>
        <v>5.9629368173125833E-3</v>
      </c>
      <c r="K49" s="21">
        <f>VLOOKUP($A49,DBHR!$A$3:$V$270,19)</f>
        <v>0</v>
      </c>
      <c r="L49" s="21">
        <f>VLOOKUP($A49,DBHR!$A$3:$V$270,20)</f>
        <v>-2.2253983164533614E-2</v>
      </c>
      <c r="M49" s="21">
        <f>VLOOKUP($A49,DBHR!$A$3:$V$270,21)</f>
        <v>0</v>
      </c>
      <c r="N49" s="21">
        <f>VLOOKUP($A49,DBHR!$A$3:$V$270,22)</f>
        <v>0</v>
      </c>
      <c r="O49" s="20">
        <f t="shared" si="3"/>
        <v>4.7004159178090643E-5</v>
      </c>
      <c r="P49" s="20">
        <f t="shared" si="3"/>
        <v>3.7063182687416783E-5</v>
      </c>
      <c r="Q49" s="20">
        <f t="shared" si="3"/>
        <v>0</v>
      </c>
      <c r="R49" s="20">
        <f t="shared" si="3"/>
        <v>-4.6016835466386463E-5</v>
      </c>
      <c r="S49" s="20">
        <f t="shared" si="3"/>
        <v>0</v>
      </c>
      <c r="T49" s="20">
        <f t="shared" si="3"/>
        <v>0</v>
      </c>
    </row>
    <row r="50" spans="1:22" s="10" customFormat="1" x14ac:dyDescent="0.25">
      <c r="A50" s="101">
        <v>2100</v>
      </c>
      <c r="B50" s="39" t="s">
        <v>253</v>
      </c>
      <c r="C50" s="86">
        <v>12.703900000000001</v>
      </c>
      <c r="D50" s="86">
        <v>0.91210000000000002</v>
      </c>
      <c r="E50" s="86">
        <v>0</v>
      </c>
      <c r="F50" s="86">
        <v>-3.4039999999999999</v>
      </c>
      <c r="G50" s="86">
        <v>0</v>
      </c>
      <c r="H50" s="86">
        <v>0</v>
      </c>
      <c r="I50" s="21">
        <f>VLOOKUP($A50,AMIL!$A$3:$S$270,14)</f>
        <v>12.703869607069468</v>
      </c>
      <c r="J50" s="21">
        <f>VLOOKUP($A50,AMIL!$A$3:$S$270,15)</f>
        <v>0.91209680078872424</v>
      </c>
      <c r="K50" s="21">
        <f>VLOOKUP($A50,AMIL!$A$3:$S$270,16)</f>
        <v>0</v>
      </c>
      <c r="L50" s="21">
        <f>VLOOKUP($A50,AMIL!$A$3:$S$270,17)</f>
        <v>-3.403991601964548</v>
      </c>
      <c r="M50" s="21">
        <f>VLOOKUP($A50,AMIL!$A$3:$S$270,18)</f>
        <v>0</v>
      </c>
      <c r="N50" s="21">
        <f>VLOOKUP($A50,AMIL!$A$3:$S$270,19)</f>
        <v>0</v>
      </c>
      <c r="O50" s="20">
        <f t="shared" si="3"/>
        <v>3.039293053319625E-5</v>
      </c>
      <c r="P50" s="20">
        <f t="shared" si="3"/>
        <v>3.1992112757839308E-6</v>
      </c>
      <c r="Q50" s="20">
        <f t="shared" si="3"/>
        <v>0</v>
      </c>
      <c r="R50" s="20">
        <f t="shared" si="3"/>
        <v>-8.3980354519397338E-6</v>
      </c>
      <c r="S50" s="20">
        <f t="shared" si="3"/>
        <v>0</v>
      </c>
      <c r="T50" s="20">
        <f t="shared" si="3"/>
        <v>0</v>
      </c>
    </row>
    <row r="51" spans="1:22" s="10" customFormat="1" x14ac:dyDescent="0.25">
      <c r="A51" s="101">
        <v>2100</v>
      </c>
      <c r="B51" s="39" t="s">
        <v>17</v>
      </c>
      <c r="C51" s="86">
        <v>2.12E-2</v>
      </c>
      <c r="D51" s="86">
        <v>0.29499999999999998</v>
      </c>
      <c r="E51" s="86">
        <v>0.21229999999999999</v>
      </c>
      <c r="F51" s="86">
        <v>7.9000000000000001E-2</v>
      </c>
      <c r="G51" s="86">
        <v>-6.7100000000000007E-2</v>
      </c>
      <c r="H51" s="86">
        <v>-0.25030000000000002</v>
      </c>
      <c r="I51" s="21">
        <f>VLOOKUP($A51,XYM1!$A$3:$S$270,14)</f>
        <v>2.1177984751317023E-2</v>
      </c>
      <c r="J51" s="21">
        <f>VLOOKUP($A51,XYM1!$A$3:$S$270,15)</f>
        <v>0.29497127562401915</v>
      </c>
      <c r="K51" s="21">
        <f>VLOOKUP($A51,XYM1!$A$3:$S$270,16)</f>
        <v>0.2123095005823879</v>
      </c>
      <c r="L51" s="21">
        <f>VLOOKUP($A51,XYM1!$A$3:$S$270,17)</f>
        <v>7.9037315093834049E-2</v>
      </c>
      <c r="M51" s="21">
        <f>VLOOKUP($A51,XYM1!$A$3:$S$270,18)</f>
        <v>-6.7054361274219473E-2</v>
      </c>
      <c r="N51" s="21">
        <f>VLOOKUP($A51,XYM1!$A$3:$S$270,19)</f>
        <v>-0.25025028314446601</v>
      </c>
      <c r="O51" s="20">
        <f>C51-I51</f>
        <v>2.2015248682977218E-5</v>
      </c>
      <c r="P51" s="20">
        <f t="shared" si="3"/>
        <v>2.8724375980837547E-5</v>
      </c>
      <c r="Q51" s="20">
        <f t="shared" si="3"/>
        <v>-9.5005823879112938E-6</v>
      </c>
      <c r="R51" s="20">
        <f t="shared" si="3"/>
        <v>-3.7315093834047741E-5</v>
      </c>
      <c r="S51" s="20">
        <f t="shared" si="3"/>
        <v>-4.5638725780533518E-5</v>
      </c>
      <c r="T51" s="20">
        <f t="shared" si="3"/>
        <v>-4.9716855534009952E-5</v>
      </c>
    </row>
    <row r="52" spans="1:22" s="10" customFormat="1" x14ac:dyDescent="0.25">
      <c r="A52" s="101">
        <v>2100</v>
      </c>
      <c r="B52" s="39" t="s">
        <v>18</v>
      </c>
      <c r="C52" s="86">
        <v>0.52470000000000006</v>
      </c>
      <c r="D52" s="86">
        <v>3.7699999999999997E-2</v>
      </c>
      <c r="E52" s="86">
        <v>0</v>
      </c>
      <c r="F52" s="86">
        <v>-0.1406</v>
      </c>
      <c r="G52" s="86">
        <v>0</v>
      </c>
      <c r="H52" s="86">
        <v>0</v>
      </c>
      <c r="I52" s="21">
        <f>VLOOKUP($A52,XYM2!$A$3:$S$270,14)</f>
        <v>0.52471306859042233</v>
      </c>
      <c r="J52" s="21">
        <f>VLOOKUP($A52,XYM2!$A$3:$S$270,15)</f>
        <v>3.7672703357017494E-2</v>
      </c>
      <c r="K52" s="21">
        <f>VLOOKUP($A52,XYM2!$A$3:$S$270,16)</f>
        <v>0</v>
      </c>
      <c r="L52" s="21">
        <f>VLOOKUP($A52,XYM2!$A$3:$S$270,17)</f>
        <v>-0.14059644298685992</v>
      </c>
      <c r="M52" s="21">
        <f>VLOOKUP($A52,XYM2!$A$3:$S$270,18)</f>
        <v>0</v>
      </c>
      <c r="N52" s="21">
        <f>VLOOKUP($A52,XYM2!$A$3:$S$270,19)</f>
        <v>0</v>
      </c>
      <c r="O52" s="20">
        <f t="shared" ref="O52:O55" si="4">C52-I52</f>
        <v>-1.3068590422271598E-5</v>
      </c>
      <c r="P52" s="20">
        <f t="shared" si="3"/>
        <v>2.7296642982503616E-5</v>
      </c>
      <c r="Q52" s="20">
        <f t="shared" si="3"/>
        <v>0</v>
      </c>
      <c r="R52" s="20">
        <f t="shared" si="3"/>
        <v>-3.5570131400874949E-6</v>
      </c>
      <c r="S52" s="20">
        <f t="shared" si="3"/>
        <v>0</v>
      </c>
      <c r="T52" s="20">
        <f t="shared" si="3"/>
        <v>0</v>
      </c>
    </row>
    <row r="53" spans="1:22" s="10" customFormat="1" x14ac:dyDescent="0.25">
      <c r="A53" s="101">
        <v>2100</v>
      </c>
      <c r="B53" s="39" t="s">
        <v>19</v>
      </c>
      <c r="C53" s="86">
        <v>11.2525</v>
      </c>
      <c r="D53" s="86">
        <v>2.2000000000000001E-3</v>
      </c>
      <c r="E53" s="86">
        <v>2.12E-2</v>
      </c>
      <c r="F53" s="86">
        <v>-0.15840000000000001</v>
      </c>
      <c r="G53" s="86">
        <v>-0.48820000000000002</v>
      </c>
      <c r="H53" s="86">
        <v>6.8999999999999999E-3</v>
      </c>
      <c r="I53" s="21">
        <f>VLOOKUP($A53,XYM3!$A$3:$S$270,14)</f>
        <v>11.252460756659389</v>
      </c>
      <c r="J53" s="21">
        <f>VLOOKUP($A53,XYM3!$A$3:$S$270,15)</f>
        <v>2.2297384082244579E-3</v>
      </c>
      <c r="K53" s="21">
        <f>VLOOKUP($A53,XYM3!$A$3:$S$270,16)</f>
        <v>2.1177984751317012E-2</v>
      </c>
      <c r="L53" s="21">
        <f>VLOOKUP($A53,XYM3!$A$3:$S$270,17)</f>
        <v>-0.15839837100223564</v>
      </c>
      <c r="M53" s="21">
        <f>VLOOKUP($A53,XYM3!$A$3:$S$270,18)</f>
        <v>-0.48816435994378538</v>
      </c>
      <c r="N53" s="21">
        <f>VLOOKUP($A53,XYM3!$A$3:$S$270,19)</f>
        <v>6.871780410403365E-3</v>
      </c>
      <c r="O53" s="20">
        <f t="shared" si="4"/>
        <v>3.9243340610894961E-5</v>
      </c>
      <c r="P53" s="20">
        <f t="shared" si="3"/>
        <v>-2.9738408224457783E-5</v>
      </c>
      <c r="Q53" s="20">
        <f t="shared" si="3"/>
        <v>2.2015248682987626E-5</v>
      </c>
      <c r="R53" s="20">
        <f t="shared" si="3"/>
        <v>-1.6289977643746401E-6</v>
      </c>
      <c r="S53" s="20">
        <f t="shared" si="3"/>
        <v>-3.5640056214647498E-5</v>
      </c>
      <c r="T53" s="20">
        <f t="shared" si="3"/>
        <v>2.821958959663487E-5</v>
      </c>
    </row>
    <row r="54" spans="1:22" s="10" customFormat="1" x14ac:dyDescent="0.25">
      <c r="A54" s="101">
        <v>2100</v>
      </c>
      <c r="B54" s="39" t="s">
        <v>20</v>
      </c>
      <c r="C54" s="86">
        <v>2.2000000000000001E-3</v>
      </c>
      <c r="D54" s="86">
        <v>10.181800000000001</v>
      </c>
      <c r="E54" s="86">
        <v>0.29499999999999998</v>
      </c>
      <c r="F54" s="86">
        <v>-0.1507</v>
      </c>
      <c r="G54" s="86">
        <v>2.5600000000000001E-2</v>
      </c>
      <c r="H54" s="86">
        <v>-1.7330000000000001</v>
      </c>
      <c r="I54" s="21">
        <f>VLOOKUP($A54,XYM4!$A$3:$S$270,14)</f>
        <v>2.2297384082244566E-3</v>
      </c>
      <c r="J54" s="21">
        <f>VLOOKUP($A54,XYM4!$A$3:$S$270,15)</f>
        <v>10.181801511910031</v>
      </c>
      <c r="K54" s="21">
        <f>VLOOKUP($A54,XYM4!$A$3:$S$270,16)</f>
        <v>0.29497127562401915</v>
      </c>
      <c r="L54" s="21">
        <f>VLOOKUP($A54,XYM4!$A$3:$S$270,17)</f>
        <v>-0.15067433058097068</v>
      </c>
      <c r="M54" s="21">
        <f>VLOOKUP($A54,XYM4!$A$3:$S$270,18)</f>
        <v>2.5645833630081865E-2</v>
      </c>
      <c r="N54" s="21">
        <f>VLOOKUP($A54,XYM4!$A$3:$S$270,19)</f>
        <v>-1.733014420055029</v>
      </c>
      <c r="O54" s="20">
        <f t="shared" si="4"/>
        <v>-2.9738408224456482E-5</v>
      </c>
      <c r="P54" s="20">
        <f t="shared" si="3"/>
        <v>-1.5119100300609034E-6</v>
      </c>
      <c r="Q54" s="20">
        <f t="shared" si="3"/>
        <v>2.8724375980837547E-5</v>
      </c>
      <c r="R54" s="20">
        <f t="shared" si="3"/>
        <v>-2.5669419029317186E-5</v>
      </c>
      <c r="S54" s="20">
        <f t="shared" si="3"/>
        <v>-4.5833630081863752E-5</v>
      </c>
      <c r="T54" s="20">
        <f t="shared" si="3"/>
        <v>1.4420055028940837E-5</v>
      </c>
    </row>
    <row r="55" spans="1:22" s="10" customFormat="1" x14ac:dyDescent="0.25">
      <c r="A55" s="101">
        <v>2100</v>
      </c>
      <c r="B55" s="39" t="s">
        <v>0</v>
      </c>
      <c r="C55" s="86">
        <v>6.1999999999999998E-3</v>
      </c>
      <c r="D55" s="86">
        <v>8.6800000000000002E-2</v>
      </c>
      <c r="E55" s="86">
        <v>3.3700000000000001E-2</v>
      </c>
      <c r="F55" s="86">
        <v>2.3300000000000001E-2</v>
      </c>
      <c r="G55" s="86">
        <v>1.3599999999999999E-2</v>
      </c>
      <c r="H55" s="86">
        <v>5.0700000000000002E-2</v>
      </c>
      <c r="I55" s="21">
        <f>VLOOKUP($A55,DRFR!$A$3:$V$270,17)</f>
        <v>6.2355018293151505E-3</v>
      </c>
      <c r="J55" s="21">
        <f>VLOOKUP($A55,DRFR!$A$3:$V$270,18)</f>
        <v>8.6849336721456102E-2</v>
      </c>
      <c r="K55" s="21">
        <f>VLOOKUP($A55,DRFR!$A$3:$V$270,19)</f>
        <v>3.3742017175215883E-2</v>
      </c>
      <c r="L55" s="21">
        <f>VLOOKUP($A55,DRFR!$A$3:$V$270,20)</f>
        <v>2.3271209637692816E-2</v>
      </c>
      <c r="M55" s="21">
        <f>VLOOKUP($A55,DRFR!$A$3:$V$270,21)</f>
        <v>1.3586317786263302E-2</v>
      </c>
      <c r="N55" s="21">
        <f>VLOOKUP($A55,DRFR!$A$3:$V$270,22)</f>
        <v>5.0704828266111349E-2</v>
      </c>
      <c r="O55" s="20">
        <f t="shared" si="4"/>
        <v>-3.5501829315150689E-5</v>
      </c>
      <c r="P55" s="20">
        <f t="shared" si="3"/>
        <v>-4.9336721456100241E-5</v>
      </c>
      <c r="Q55" s="20">
        <f t="shared" si="3"/>
        <v>-4.201717521588183E-5</v>
      </c>
      <c r="R55" s="20">
        <f t="shared" si="3"/>
        <v>2.8790362307185013E-5</v>
      </c>
      <c r="S55" s="20">
        <f t="shared" si="3"/>
        <v>1.3682213736697715E-5</v>
      </c>
      <c r="T55" s="20">
        <f t="shared" si="3"/>
        <v>-4.8282661113466241E-6</v>
      </c>
    </row>
    <row r="56" spans="1:22" s="10" customFormat="1" x14ac:dyDescent="0.25">
      <c r="A56" s="101">
        <v>2100</v>
      </c>
      <c r="B56" s="39" t="s">
        <v>2</v>
      </c>
      <c r="C56" s="86">
        <v>3.8999999999999998E-3</v>
      </c>
      <c r="D56" s="86">
        <v>5.3999999999999999E-2</v>
      </c>
      <c r="E56" s="86">
        <v>1.1854</v>
      </c>
      <c r="F56" s="86">
        <v>1.4500000000000001E-2</v>
      </c>
      <c r="G56" s="86">
        <v>6.7799999999999999E-2</v>
      </c>
      <c r="H56" s="86">
        <v>0.253</v>
      </c>
      <c r="I56" s="21">
        <f>VLOOKUP($A56,DSFS!$A$3:$S$270,14)</f>
        <v>3.8783598722072024E-3</v>
      </c>
      <c r="J56" s="21">
        <f>VLOOKUP($A56,DSFS!$A$3:$S$270,15)</f>
        <v>5.4018584500247414E-2</v>
      </c>
      <c r="K56" s="21">
        <f>VLOOKUP($A56,DSFS!$A$3:$S$270,16)</f>
        <v>1.1854033940119908</v>
      </c>
      <c r="L56" s="21">
        <f>VLOOKUP($A56,DSFS!$A$3:$S$270,17)</f>
        <v>1.4474236093113636E-2</v>
      </c>
      <c r="M56" s="21">
        <f>VLOOKUP($A56,DSFS!$A$3:$S$270,18)</f>
        <v>6.7804284198819828E-2</v>
      </c>
      <c r="N56" s="21">
        <f>VLOOKUP($A56,DSFS!$A$3:$S$270,19)</f>
        <v>0.25304903360083553</v>
      </c>
      <c r="O56" s="20">
        <f>C56-I56</f>
        <v>2.1640127792797465E-5</v>
      </c>
      <c r="P56" s="20">
        <f t="shared" si="3"/>
        <v>-1.8584500247414981E-5</v>
      </c>
      <c r="Q56" s="20">
        <f t="shared" si="3"/>
        <v>-3.3940119907871491E-6</v>
      </c>
      <c r="R56" s="20">
        <f t="shared" si="3"/>
        <v>2.5763906886364443E-5</v>
      </c>
      <c r="S56" s="20">
        <f t="shared" si="3"/>
        <v>-4.2841988198288883E-6</v>
      </c>
      <c r="T56" s="20">
        <f t="shared" si="3"/>
        <v>-4.9033600835524105E-5</v>
      </c>
    </row>
    <row r="57" spans="1:22" s="10" customFormat="1" x14ac:dyDescent="0.25">
      <c r="A57" s="101">
        <v>2100</v>
      </c>
      <c r="B57" s="39" t="s">
        <v>4</v>
      </c>
      <c r="C57" s="86">
        <v>7.1000000000000004E-3</v>
      </c>
      <c r="D57" s="86">
        <v>9.9400000000000002E-2</v>
      </c>
      <c r="E57" s="86">
        <v>0.81210000000000004</v>
      </c>
      <c r="F57" s="86">
        <v>2.6599999999999999E-2</v>
      </c>
      <c r="G57" s="86">
        <v>7.6100000000000001E-2</v>
      </c>
      <c r="H57" s="86">
        <v>0.28410000000000002</v>
      </c>
      <c r="I57" s="21">
        <f>VLOOKUP($A57,DSTG!$A$3:$S$270,14)</f>
        <v>7.1375937853369893E-3</v>
      </c>
      <c r="J57" s="21">
        <f>VLOOKUP($A57,DSTG!$A$3:$S$270,15)</f>
        <v>9.9413856817324966E-2</v>
      </c>
      <c r="K57" s="21">
        <f>VLOOKUP($A57,DSTG!$A$3:$S$270,16)</f>
        <v>0.81210890916115908</v>
      </c>
      <c r="L57" s="21">
        <f>VLOOKUP($A57,DSTG!$A$3:$S$270,17)</f>
        <v>2.6637862650665499E-2</v>
      </c>
      <c r="M57" s="21">
        <f>VLOOKUP($A57,DSTG!$A$3:$S$270,18)</f>
        <v>7.6134771970798543E-2</v>
      </c>
      <c r="N57" s="21">
        <f>VLOOKUP($A57,DSTG!$A$3:$S$270,19)</f>
        <v>0.2841388372176909</v>
      </c>
      <c r="O57" s="20">
        <f>C57-I57</f>
        <v>-3.7593785336988844E-5</v>
      </c>
      <c r="P57" s="20">
        <f t="shared" si="3"/>
        <v>-1.3856817324964243E-5</v>
      </c>
      <c r="Q57" s="20">
        <f t="shared" si="3"/>
        <v>-8.909161159031953E-6</v>
      </c>
      <c r="R57" s="20">
        <f t="shared" si="3"/>
        <v>-3.7862650665500264E-5</v>
      </c>
      <c r="S57" s="20">
        <f t="shared" si="3"/>
        <v>-3.4771970798541663E-5</v>
      </c>
      <c r="T57" s="20">
        <f t="shared" si="3"/>
        <v>-3.8837217690879111E-5</v>
      </c>
    </row>
    <row r="58" spans="1:22" s="10" customFormat="1" x14ac:dyDescent="0.25">
      <c r="A58" s="101">
        <v>2100</v>
      </c>
      <c r="B58" s="39" t="s">
        <v>16</v>
      </c>
      <c r="C58" s="86">
        <v>8.4699999999999998E-2</v>
      </c>
      <c r="D58" s="86">
        <v>1.1798999999999999</v>
      </c>
      <c r="E58" s="86">
        <v>0.84919999999999995</v>
      </c>
      <c r="F58" s="86">
        <v>0.31609999999999999</v>
      </c>
      <c r="G58" s="86">
        <v>-0.26819999999999999</v>
      </c>
      <c r="H58" s="86">
        <v>-1.0009999999999999</v>
      </c>
      <c r="I58" s="21">
        <f>VLOOKUP($A58,SAG!$A$3:$S$270,14)</f>
        <v>8.4711939005268092E-2</v>
      </c>
      <c r="J58" s="21">
        <f>VLOOKUP($A58,SAG!$A$3:$S$270,15)</f>
        <v>1.1798851024960766</v>
      </c>
      <c r="K58" s="21">
        <f>VLOOKUP($A58,SAG!$A$3:$S$270,16)</f>
        <v>0.8492380023295516</v>
      </c>
      <c r="L58" s="21">
        <f>VLOOKUP($A58,SAG!$A$3:$S$270,17)</f>
        <v>0.31614926037533619</v>
      </c>
      <c r="M58" s="21">
        <f>VLOOKUP($A58,SAG!$A$3:$S$270,18)</f>
        <v>-0.26821744509687789</v>
      </c>
      <c r="N58" s="21">
        <f>VLOOKUP($A58,SAG!$A$3:$S$270,19)</f>
        <v>-1.0010011325778641</v>
      </c>
      <c r="O58" s="20">
        <f>C58-I58</f>
        <v>-1.1939005268093994E-5</v>
      </c>
      <c r="P58" s="20">
        <f t="shared" si="3"/>
        <v>1.4897503923361199E-5</v>
      </c>
      <c r="Q58" s="20">
        <f t="shared" si="3"/>
        <v>-3.8002329551645175E-5</v>
      </c>
      <c r="R58" s="20">
        <f t="shared" si="3"/>
        <v>-4.9260375336201978E-5</v>
      </c>
      <c r="S58" s="20">
        <f t="shared" si="3"/>
        <v>1.7445096877899413E-5</v>
      </c>
      <c r="T58" s="20">
        <f t="shared" si="3"/>
        <v>1.1325778641602113E-6</v>
      </c>
    </row>
    <row r="59" spans="1:22" s="10" customFormat="1" x14ac:dyDescent="0.25">
      <c r="A59" s="101">
        <v>2100</v>
      </c>
      <c r="B59" s="39" t="s">
        <v>69</v>
      </c>
      <c r="C59" s="86">
        <v>43.044199999999996</v>
      </c>
      <c r="D59" s="86">
        <v>14.4041</v>
      </c>
      <c r="E59" s="86">
        <v>3.4529999999999998</v>
      </c>
      <c r="F59" s="86">
        <v>-7.9409000000000001</v>
      </c>
      <c r="G59" s="86">
        <v>-0.85060000000000002</v>
      </c>
      <c r="H59" s="86">
        <v>-2.4205999999999999</v>
      </c>
      <c r="I59" s="21">
        <f>VLOOKUP($A59,TOTALS!$A$3:$G$270,2)</f>
        <v>43.044192898366163</v>
      </c>
      <c r="J59" s="21">
        <f>VLOOKUP($A59,TOTALS!$A$3:$G$270,3)</f>
        <v>14.404065830539803</v>
      </c>
      <c r="K59" s="21">
        <f>VLOOKUP($A59,TOTALS!$A$3:$G$270,4)</f>
        <v>3.4529582923566675</v>
      </c>
      <c r="L59" s="21">
        <f>VLOOKUP($A59,TOTALS!$A$3:$G$270,5)</f>
        <v>-7.9409177324358025</v>
      </c>
      <c r="M59" s="21">
        <f>VLOOKUP($A59,TOTALS!$A$3:$G$270,6)</f>
        <v>-0.85055884420181693</v>
      </c>
      <c r="N59" s="21">
        <f>VLOOKUP($A59,TOTALS!$A$3:$G$270,7)</f>
        <v>-2.4206064790561874</v>
      </c>
      <c r="O59" s="20">
        <f>C59-I59</f>
        <v>7.1016338338836249E-6</v>
      </c>
      <c r="P59" s="20">
        <f t="shared" si="3"/>
        <v>3.4169460196409318E-5</v>
      </c>
      <c r="Q59" s="20">
        <f t="shared" si="3"/>
        <v>4.1707643332333788E-5</v>
      </c>
      <c r="R59" s="20">
        <f t="shared" si="3"/>
        <v>1.7732435802386703E-5</v>
      </c>
      <c r="S59" s="20">
        <f t="shared" si="3"/>
        <v>-4.115579818309012E-5</v>
      </c>
      <c r="T59" s="20">
        <f t="shared" si="3"/>
        <v>6.4790561875582853E-6</v>
      </c>
    </row>
    <row r="60" spans="1:22" s="10" customFormat="1" x14ac:dyDescent="0.25">
      <c r="A60" s="101"/>
      <c r="B60" s="39"/>
      <c r="C60" s="86"/>
      <c r="D60" s="86"/>
      <c r="E60" s="86"/>
      <c r="F60" s="86"/>
      <c r="G60" s="86"/>
      <c r="H60" s="86"/>
      <c r="I60" s="21"/>
      <c r="J60" s="21"/>
      <c r="K60" s="21"/>
      <c r="L60" s="21"/>
      <c r="M60" s="21"/>
      <c r="N60" s="21"/>
      <c r="O60" s="43"/>
      <c r="P60" s="43"/>
      <c r="Q60" s="43"/>
      <c r="R60" s="43"/>
      <c r="S60" s="43"/>
      <c r="T60" s="43"/>
      <c r="U60" s="1"/>
      <c r="V60" s="1"/>
    </row>
    <row r="61" spans="1:22" s="10" customFormat="1" x14ac:dyDescent="0.25">
      <c r="A61" s="101">
        <v>5100</v>
      </c>
      <c r="B61" s="39" t="s">
        <v>204</v>
      </c>
      <c r="C61" s="86">
        <v>6.5735999999999999</v>
      </c>
      <c r="D61" s="86">
        <v>5.0000000000000001E-4</v>
      </c>
      <c r="E61" s="86">
        <v>0.43730000000000002</v>
      </c>
      <c r="F61" s="86">
        <v>5.9200000000000003E-2</v>
      </c>
      <c r="G61" s="86">
        <v>-1.6954</v>
      </c>
      <c r="H61" s="86">
        <v>-1.5299999999999999E-2</v>
      </c>
      <c r="I61" s="21">
        <f>VLOOKUP($A61,'ABXY-TI1S'!$A$3:$S$270,14)</f>
        <v>6.5735599847911361</v>
      </c>
      <c r="J61" s="21">
        <f>VLOOKUP($A61,'ABXY-TI1S'!$A$3:$S$270,15)</f>
        <v>5.3342864041977349E-4</v>
      </c>
      <c r="K61" s="21">
        <f>VLOOKUP($A61,'ABXY-TI1S'!$A$3:$S$270,16)</f>
        <v>0.43726997180878219</v>
      </c>
      <c r="L61" s="21">
        <f>VLOOKUP($A61,'ABXY-TI1S'!$A$3:$S$270,17)</f>
        <v>5.9215919864551318E-2</v>
      </c>
      <c r="M61" s="21">
        <f>VLOOKUP($A61,'ABXY-TI1S'!$A$3:$S$270,18)</f>
        <v>-1.6954115692754248</v>
      </c>
      <c r="N61" s="21">
        <f>VLOOKUP($A61,'ABXY-TI1S'!$A$3:$S$270,19)</f>
        <v>-1.5272600517212234E-2</v>
      </c>
      <c r="O61" s="20">
        <f t="shared" ref="O61:T76" si="5">C61-I61</f>
        <v>4.0015208863763974E-5</v>
      </c>
      <c r="P61" s="20">
        <f t="shared" si="5"/>
        <v>-3.3428640419773479E-5</v>
      </c>
      <c r="Q61" s="20">
        <f t="shared" si="5"/>
        <v>3.0028191217834621E-5</v>
      </c>
      <c r="R61" s="20">
        <f t="shared" si="5"/>
        <v>-1.591986455131561E-5</v>
      </c>
      <c r="S61" s="20">
        <f t="shared" si="5"/>
        <v>1.1569275424783143E-5</v>
      </c>
      <c r="T61" s="20">
        <f t="shared" si="5"/>
        <v>-2.7399482787765495E-5</v>
      </c>
    </row>
    <row r="62" spans="1:22" s="10" customFormat="1" x14ac:dyDescent="0.25">
      <c r="A62" s="101">
        <v>5100</v>
      </c>
      <c r="B62" s="39" t="s">
        <v>211</v>
      </c>
      <c r="C62" s="86">
        <v>3.1600000000000003E-2</v>
      </c>
      <c r="D62" s="86">
        <v>0.28849999999999998</v>
      </c>
      <c r="E62" s="86">
        <v>0</v>
      </c>
      <c r="F62" s="86">
        <v>-9.5500000000000002E-2</v>
      </c>
      <c r="G62" s="86">
        <v>0</v>
      </c>
      <c r="H62" s="86">
        <v>0</v>
      </c>
      <c r="I62" s="21">
        <f>VLOOKUP($A62,'ABXY-TI2S'!$A$3:$S$270,14)</f>
        <v>3.1597419769002329E-2</v>
      </c>
      <c r="J62" s="21">
        <f>VLOOKUP($A62,'ABXY-TI2S'!$A$3:$S$270,15)</f>
        <v>0.28846945769400145</v>
      </c>
      <c r="K62" s="21">
        <f>VLOOKUP($A62,'ABXY-TI2S'!$A$3:$S$270,16)</f>
        <v>0</v>
      </c>
      <c r="L62" s="21">
        <f>VLOOKUP($A62,'ABXY-TI2S'!$A$3:$S$270,17)</f>
        <v>-9.54719359041903E-2</v>
      </c>
      <c r="M62" s="21">
        <f>VLOOKUP($A62,'ABXY-TI2S'!$A$3:$S$270,18)</f>
        <v>0</v>
      </c>
      <c r="N62" s="21">
        <f>VLOOKUP($A62,'ABXY-TI2S'!$A$3:$S$270,19)</f>
        <v>0</v>
      </c>
      <c r="O62" s="20">
        <f t="shared" si="5"/>
        <v>2.5802309976744042E-6</v>
      </c>
      <c r="P62" s="20">
        <f t="shared" si="5"/>
        <v>3.0542305998526587E-5</v>
      </c>
      <c r="Q62" s="20">
        <f t="shared" si="5"/>
        <v>0</v>
      </c>
      <c r="R62" s="20">
        <f t="shared" si="5"/>
        <v>-2.8064095809701706E-5</v>
      </c>
      <c r="S62" s="20">
        <f t="shared" si="5"/>
        <v>0</v>
      </c>
      <c r="T62" s="20">
        <f t="shared" si="5"/>
        <v>0</v>
      </c>
    </row>
    <row r="63" spans="1:22" s="10" customFormat="1" x14ac:dyDescent="0.25">
      <c r="A63" s="101">
        <v>5100</v>
      </c>
      <c r="B63" s="39" t="s">
        <v>7</v>
      </c>
      <c r="C63" s="86">
        <v>10.007999999999999</v>
      </c>
      <c r="D63" s="86">
        <v>2.6599999999999999E-2</v>
      </c>
      <c r="E63" s="86">
        <v>1.0515000000000001</v>
      </c>
      <c r="F63" s="86">
        <v>-0.51590000000000003</v>
      </c>
      <c r="G63" s="86">
        <v>-3.2440000000000002</v>
      </c>
      <c r="H63" s="86">
        <v>0.16719999999999999</v>
      </c>
      <c r="I63" s="21">
        <f>VLOOKUP($A63,ABZ!$A$3:$S$270,14)</f>
        <v>10.008017381864081</v>
      </c>
      <c r="J63" s="21">
        <f>VLOOKUP($A63,ABZ!$A$3:$S$270,15)</f>
        <v>2.6594616817674215E-2</v>
      </c>
      <c r="K63" s="21">
        <f>VLOOKUP($A63,ABZ!$A$3:$S$270,16)</f>
        <v>1.0515014997770509</v>
      </c>
      <c r="L63" s="21">
        <f>VLOOKUP($A63,ABZ!$A$3:$S$270,17)</f>
        <v>-0.51590637462169275</v>
      </c>
      <c r="M63" s="21">
        <f>VLOOKUP($A63,ABZ!$A$3:$S$270,18)</f>
        <v>-3.2439860182844309</v>
      </c>
      <c r="N63" s="21">
        <f>VLOOKUP($A63,ABZ!$A$3:$S$270,19)</f>
        <v>0.16722523574443068</v>
      </c>
      <c r="O63" s="20">
        <f t="shared" si="5"/>
        <v>-1.7381864081400522E-5</v>
      </c>
      <c r="P63" s="20">
        <f t="shared" si="5"/>
        <v>5.3831823257841083E-6</v>
      </c>
      <c r="Q63" s="20">
        <f t="shared" si="5"/>
        <v>-1.4997770507729768E-6</v>
      </c>
      <c r="R63" s="20">
        <f t="shared" si="5"/>
        <v>6.3746216927285104E-6</v>
      </c>
      <c r="S63" s="20">
        <f t="shared" si="5"/>
        <v>-1.3981715569322262E-5</v>
      </c>
      <c r="T63" s="20">
        <f t="shared" si="5"/>
        <v>-2.5235744430696094E-5</v>
      </c>
    </row>
    <row r="64" spans="1:22" s="10" customFormat="1" x14ac:dyDescent="0.25">
      <c r="A64" s="101">
        <v>5100</v>
      </c>
      <c r="B64" s="39" t="s">
        <v>217</v>
      </c>
      <c r="C64" s="86">
        <v>2.0592999999999999</v>
      </c>
      <c r="D64" s="86">
        <v>3.0000000000000001E-3</v>
      </c>
      <c r="E64" s="86">
        <v>0.21490000000000001</v>
      </c>
      <c r="F64" s="86">
        <v>-7.9000000000000001E-2</v>
      </c>
      <c r="G64" s="86">
        <v>-0.66520000000000001</v>
      </c>
      <c r="H64" s="86">
        <v>2.5499999999999998E-2</v>
      </c>
      <c r="I64" s="21">
        <f>VLOOKUP($A64,'ASXY-TI1S'!$A$3:$S$270,14)</f>
        <v>2.059295270897338</v>
      </c>
      <c r="J64" s="21">
        <f>VLOOKUP($A64,'ASXY-TI1S'!$A$3:$S$270,15)</f>
        <v>3.0331297715110875E-3</v>
      </c>
      <c r="K64" s="21">
        <f>VLOOKUP($A64,'ASXY-TI1S'!$A$3:$S$270,16)</f>
        <v>0.21485802317024638</v>
      </c>
      <c r="L64" s="21">
        <f>VLOOKUP($A64,'ASXY-TI1S'!$A$3:$S$270,17)</f>
        <v>-7.9032333854509862E-2</v>
      </c>
      <c r="M64" s="21">
        <f>VLOOKUP($A64,'ASXY-TI1S'!$A$3:$S$270,18)</f>
        <v>-0.66517374499362125</v>
      </c>
      <c r="N64" s="21">
        <f>VLOOKUP($A64,'ASXY-TI1S'!$A$3:$S$270,19)</f>
        <v>2.552826407583746E-2</v>
      </c>
      <c r="O64" s="20">
        <f t="shared" si="5"/>
        <v>4.7291026619156185E-6</v>
      </c>
      <c r="P64" s="20">
        <f t="shared" si="5"/>
        <v>-3.3129771511087452E-5</v>
      </c>
      <c r="Q64" s="20">
        <f t="shared" si="5"/>
        <v>4.1976829753626044E-5</v>
      </c>
      <c r="R64" s="20">
        <f t="shared" si="5"/>
        <v>3.2333854509861149E-5</v>
      </c>
      <c r="S64" s="20">
        <f t="shared" si="5"/>
        <v>-2.6255006378761436E-5</v>
      </c>
      <c r="T64" s="20">
        <f t="shared" si="5"/>
        <v>-2.8264075837461378E-5</v>
      </c>
    </row>
    <row r="65" spans="1:20" s="10" customFormat="1" x14ac:dyDescent="0.25">
      <c r="A65" s="101">
        <v>5100</v>
      </c>
      <c r="B65" s="39" t="s">
        <v>222</v>
      </c>
      <c r="C65" s="86">
        <v>1.0296000000000001</v>
      </c>
      <c r="D65" s="86">
        <v>1.5E-3</v>
      </c>
      <c r="E65" s="86">
        <v>0.1074</v>
      </c>
      <c r="F65" s="86">
        <v>-3.95E-2</v>
      </c>
      <c r="G65" s="86">
        <v>-0.33260000000000001</v>
      </c>
      <c r="H65" s="86">
        <v>1.2800000000000001E-2</v>
      </c>
      <c r="I65" s="21">
        <f>VLOOKUP($A65,'ASXY-TI2S'!$A$3:$S$270,14)</f>
        <v>1.0296476354486712</v>
      </c>
      <c r="J65" s="21">
        <f>VLOOKUP($A65,'ASXY-TI2S'!$A$3:$S$270,15)</f>
        <v>1.5165648857555409E-3</v>
      </c>
      <c r="K65" s="21">
        <f>VLOOKUP($A65,'ASXY-TI2S'!$A$3:$S$270,16)</f>
        <v>0.10742901158512283</v>
      </c>
      <c r="L65" s="21">
        <f>VLOOKUP($A65,'ASXY-TI2S'!$A$3:$S$270,17)</f>
        <v>-3.9516166927254938E-2</v>
      </c>
      <c r="M65" s="21">
        <f>VLOOKUP($A65,'ASXY-TI2S'!$A$3:$S$270,18)</f>
        <v>-0.3325868724968104</v>
      </c>
      <c r="N65" s="21">
        <f>VLOOKUP($A65,'ASXY-TI2S'!$A$3:$S$270,19)</f>
        <v>1.2764132037918695E-2</v>
      </c>
      <c r="O65" s="20">
        <f t="shared" si="5"/>
        <v>-4.7635448671146108E-5</v>
      </c>
      <c r="P65" s="20">
        <f t="shared" si="5"/>
        <v>-1.6564885755540907E-5</v>
      </c>
      <c r="Q65" s="20">
        <f t="shared" si="5"/>
        <v>-2.9011585122834527E-5</v>
      </c>
      <c r="R65" s="20">
        <f t="shared" si="5"/>
        <v>1.6166927254937513E-5</v>
      </c>
      <c r="S65" s="20">
        <f t="shared" si="5"/>
        <v>-1.3127503189602763E-5</v>
      </c>
      <c r="T65" s="20">
        <f t="shared" si="5"/>
        <v>3.5867962081305438E-5</v>
      </c>
    </row>
    <row r="66" spans="1:20" s="10" customFormat="1" x14ac:dyDescent="0.25">
      <c r="A66" s="101">
        <v>5100</v>
      </c>
      <c r="B66" s="39" t="s">
        <v>227</v>
      </c>
      <c r="C66" s="86">
        <v>1.1999999999999999E-3</v>
      </c>
      <c r="D66" s="86">
        <v>1E-4</v>
      </c>
      <c r="E66" s="86">
        <v>0</v>
      </c>
      <c r="F66" s="86">
        <v>-2.9999999999999997E-4</v>
      </c>
      <c r="G66" s="86">
        <v>0</v>
      </c>
      <c r="H66" s="86">
        <v>0</v>
      </c>
      <c r="I66" s="21">
        <f>VLOOKUP($A66,'ASXY-TI3S'!$A$3:$S$270,14)</f>
        <v>1.2234844372466581E-3</v>
      </c>
      <c r="J66" s="21">
        <f>VLOOKUP($A66,'ASXY-TI3S'!$A$3:$S$270,15)</f>
        <v>8.7842230402498042E-5</v>
      </c>
      <c r="K66" s="21">
        <f>VLOOKUP($A66,'ASXY-TI3S'!$A$3:$S$270,16)</f>
        <v>0</v>
      </c>
      <c r="L66" s="21">
        <f>VLOOKUP($A66,'ASXY-TI3S'!$A$3:$S$270,17)</f>
        <v>-3.2783166691229145E-4</v>
      </c>
      <c r="M66" s="21">
        <f>VLOOKUP($A66,'ASXY-TI3S'!$A$3:$S$270,18)</f>
        <v>0</v>
      </c>
      <c r="N66" s="21">
        <f>VLOOKUP($A66,'ASXY-TI3S'!$A$3:$S$270,19)</f>
        <v>0</v>
      </c>
      <c r="O66" s="20">
        <f t="shared" si="5"/>
        <v>-2.3484437246658199E-5</v>
      </c>
      <c r="P66" s="20">
        <f t="shared" si="5"/>
        <v>1.2157769597501963E-5</v>
      </c>
      <c r="Q66" s="20">
        <f t="shared" si="5"/>
        <v>0</v>
      </c>
      <c r="R66" s="20">
        <f t="shared" si="5"/>
        <v>2.7831666912291476E-5</v>
      </c>
      <c r="S66" s="20">
        <f t="shared" si="5"/>
        <v>0</v>
      </c>
      <c r="T66" s="20">
        <f t="shared" si="5"/>
        <v>0</v>
      </c>
    </row>
    <row r="67" spans="1:20" s="10" customFormat="1" x14ac:dyDescent="0.25">
      <c r="A67" s="101">
        <v>5100</v>
      </c>
      <c r="B67" s="39" t="s">
        <v>8</v>
      </c>
      <c r="C67" s="86">
        <v>4.1185999999999998</v>
      </c>
      <c r="D67" s="86">
        <v>6.1000000000000004E-3</v>
      </c>
      <c r="E67" s="86">
        <v>0.42970000000000003</v>
      </c>
      <c r="F67" s="86">
        <v>-0.15809999999999999</v>
      </c>
      <c r="G67" s="86">
        <v>-1.3303</v>
      </c>
      <c r="H67" s="86">
        <v>5.11E-2</v>
      </c>
      <c r="I67" s="21">
        <f>VLOOKUP($A67,ASZ!$A$3:$S$270,14)</f>
        <v>4.1185905417946849</v>
      </c>
      <c r="J67" s="21">
        <f>VLOOKUP($A67,ASZ!$A$3:$S$270,15)</f>
        <v>6.0662595430221638E-3</v>
      </c>
      <c r="K67" s="21">
        <f>VLOOKUP($A67,ASZ!$A$3:$S$270,16)</f>
        <v>0.42971604634049132</v>
      </c>
      <c r="L67" s="21">
        <f>VLOOKUP($A67,ASZ!$A$3:$S$270,17)</f>
        <v>-0.15806466770901975</v>
      </c>
      <c r="M67" s="21">
        <f>VLOOKUP($A67,ASZ!$A$3:$S$270,18)</f>
        <v>-1.3303474899872416</v>
      </c>
      <c r="N67" s="21">
        <f>VLOOKUP($A67,ASZ!$A$3:$S$270,19)</f>
        <v>5.1056528151674781E-2</v>
      </c>
      <c r="O67" s="20">
        <f t="shared" si="5"/>
        <v>9.4582053149494527E-6</v>
      </c>
      <c r="P67" s="20">
        <f t="shared" si="5"/>
        <v>3.3740456977836633E-5</v>
      </c>
      <c r="Q67" s="20">
        <f t="shared" si="5"/>
        <v>-1.6046340491293609E-5</v>
      </c>
      <c r="R67" s="20">
        <f t="shared" si="5"/>
        <v>-3.5332290980238934E-5</v>
      </c>
      <c r="S67" s="20">
        <f t="shared" si="5"/>
        <v>4.7489987241577936E-5</v>
      </c>
      <c r="T67" s="20">
        <f t="shared" si="5"/>
        <v>4.3471848325218887E-5</v>
      </c>
    </row>
    <row r="68" spans="1:20" s="10" customFormat="1" x14ac:dyDescent="0.25">
      <c r="A68" s="101">
        <v>5100</v>
      </c>
      <c r="B68" s="39" t="s">
        <v>230</v>
      </c>
      <c r="C68" s="86">
        <v>48.500100000000003</v>
      </c>
      <c r="D68" s="86">
        <v>3.4822000000000002</v>
      </c>
      <c r="E68" s="86">
        <v>0</v>
      </c>
      <c r="F68" s="86">
        <v>-12.9956</v>
      </c>
      <c r="G68" s="86">
        <v>0</v>
      </c>
      <c r="H68" s="86">
        <v>0</v>
      </c>
      <c r="I68" s="21">
        <f>VLOOKUP($A68,'MBXY-TI1S'!$A$3:$S$270,14)</f>
        <v>48.500149280563015</v>
      </c>
      <c r="J68" s="21">
        <f>VLOOKUP($A68,'MBXY-TI1S'!$A$3:$S$270,15)</f>
        <v>3.482154049500009</v>
      </c>
      <c r="K68" s="21">
        <f>VLOOKUP($A68,'MBXY-TI1S'!$A$3:$S$270,16)</f>
        <v>0</v>
      </c>
      <c r="L68" s="21">
        <f>VLOOKUP($A68,'MBXY-TI1S'!$A$3:$S$270,17)</f>
        <v>-12.995575832515751</v>
      </c>
      <c r="M68" s="21">
        <f>VLOOKUP($A68,'MBXY-TI1S'!$A$3:$S$270,18)</f>
        <v>0</v>
      </c>
      <c r="N68" s="21">
        <f>VLOOKUP($A68,'MBXY-TI1S'!$A$3:$S$270,19)</f>
        <v>0</v>
      </c>
      <c r="O68" s="20">
        <f t="shared" si="5"/>
        <v>-4.9280563011677714E-5</v>
      </c>
      <c r="P68" s="20">
        <f t="shared" si="5"/>
        <v>4.5950499991231908E-5</v>
      </c>
      <c r="Q68" s="20">
        <f t="shared" si="5"/>
        <v>0</v>
      </c>
      <c r="R68" s="20">
        <f t="shared" si="5"/>
        <v>-2.416748424849402E-5</v>
      </c>
      <c r="S68" s="20">
        <f t="shared" si="5"/>
        <v>0</v>
      </c>
      <c r="T68" s="20">
        <f t="shared" si="5"/>
        <v>0</v>
      </c>
    </row>
    <row r="69" spans="1:20" s="10" customFormat="1" x14ac:dyDescent="0.25">
      <c r="A69" s="101">
        <v>5100</v>
      </c>
      <c r="B69" s="39" t="s">
        <v>235</v>
      </c>
      <c r="C69" s="86">
        <v>6.3917000000000002</v>
      </c>
      <c r="D69" s="86">
        <v>0.45889999999999997</v>
      </c>
      <c r="E69" s="86">
        <v>0</v>
      </c>
      <c r="F69" s="86">
        <v>-1.7126999999999999</v>
      </c>
      <c r="G69" s="86">
        <v>0</v>
      </c>
      <c r="H69" s="86">
        <v>0</v>
      </c>
      <c r="I69" s="21">
        <f>VLOOKUP($A69,'MBXY-TI2S'!$A$3:$S$270,14)</f>
        <v>6.3917073153596817</v>
      </c>
      <c r="J69" s="21">
        <f>VLOOKUP($A69,'MBXY-TI2S'!$A$3:$S$270,15)</f>
        <v>0.45890393826722525</v>
      </c>
      <c r="K69" s="21">
        <f>VLOOKUP($A69,'MBXY-TI2S'!$A$3:$S$270,16)</f>
        <v>0</v>
      </c>
      <c r="L69" s="21">
        <f>VLOOKUP($A69,'MBXY-TI2S'!$A$3:$S$270,17)</f>
        <v>-1.7126528134067311</v>
      </c>
      <c r="M69" s="21">
        <f>VLOOKUP($A69,'MBXY-TI2S'!$A$3:$S$270,18)</f>
        <v>0</v>
      </c>
      <c r="N69" s="21">
        <f>VLOOKUP($A69,'MBXY-TI2S'!$A$3:$S$270,19)</f>
        <v>0</v>
      </c>
      <c r="O69" s="20">
        <f t="shared" si="5"/>
        <v>-7.3153596815700439E-6</v>
      </c>
      <c r="P69" s="20">
        <f t="shared" si="5"/>
        <v>-3.9382672252785689E-6</v>
      </c>
      <c r="Q69" s="20">
        <f t="shared" si="5"/>
        <v>0</v>
      </c>
      <c r="R69" s="20">
        <f t="shared" si="5"/>
        <v>-4.7186593268744303E-5</v>
      </c>
      <c r="S69" s="20">
        <f t="shared" si="5"/>
        <v>0</v>
      </c>
      <c r="T69" s="20">
        <f t="shared" si="5"/>
        <v>0</v>
      </c>
    </row>
    <row r="70" spans="1:20" s="10" customFormat="1" x14ac:dyDescent="0.25">
      <c r="A70" s="101">
        <v>5100</v>
      </c>
      <c r="B70" s="39" t="s">
        <v>10</v>
      </c>
      <c r="C70" s="86">
        <v>116.6281</v>
      </c>
      <c r="D70" s="86">
        <v>8.3734999999999999</v>
      </c>
      <c r="E70" s="86">
        <v>0</v>
      </c>
      <c r="F70" s="86">
        <v>-31.250399999999999</v>
      </c>
      <c r="G70" s="86">
        <v>0</v>
      </c>
      <c r="H70" s="86">
        <v>0</v>
      </c>
      <c r="I70" s="21">
        <f>VLOOKUP($A70,MBZ!$A$3:$S$270,14)</f>
        <v>116.62813135090794</v>
      </c>
      <c r="J70" s="21">
        <f>VLOOKUP($A70,MBZ!$A$3:$S$270,15)</f>
        <v>8.3735230899988444</v>
      </c>
      <c r="K70" s="21">
        <f>VLOOKUP($A70,MBZ!$A$3:$S$270,16)</f>
        <v>0</v>
      </c>
      <c r="L70" s="21">
        <f>VLOOKUP($A70,MBZ!$A$3:$S$270,17)</f>
        <v>-31.250413610226758</v>
      </c>
      <c r="M70" s="21">
        <f>VLOOKUP($A70,MBZ!$A$3:$S$270,18)</f>
        <v>0</v>
      </c>
      <c r="N70" s="21">
        <f>VLOOKUP($A70,MBZ!$A$3:$S$270,19)</f>
        <v>0</v>
      </c>
      <c r="O70" s="20">
        <f t="shared" si="5"/>
        <v>-3.13509079319374E-5</v>
      </c>
      <c r="P70" s="20">
        <f t="shared" si="5"/>
        <v>-2.3089998844483262E-5</v>
      </c>
      <c r="Q70" s="20">
        <f t="shared" si="5"/>
        <v>0</v>
      </c>
      <c r="R70" s="20">
        <f t="shared" si="5"/>
        <v>1.361022675894219E-5</v>
      </c>
      <c r="S70" s="20">
        <f t="shared" si="5"/>
        <v>0</v>
      </c>
      <c r="T70" s="20">
        <f t="shared" si="5"/>
        <v>0</v>
      </c>
    </row>
    <row r="71" spans="1:20" s="10" customFormat="1" x14ac:dyDescent="0.25">
      <c r="A71" s="101">
        <v>5100</v>
      </c>
      <c r="B71" s="39" t="s">
        <v>239</v>
      </c>
      <c r="C71" s="86">
        <v>22.696100000000001</v>
      </c>
      <c r="D71" s="86">
        <v>1.6294999999999999</v>
      </c>
      <c r="E71" s="86">
        <v>0</v>
      </c>
      <c r="F71" s="86">
        <v>-6.0814000000000004</v>
      </c>
      <c r="G71" s="86">
        <v>0</v>
      </c>
      <c r="H71" s="86">
        <v>0</v>
      </c>
      <c r="I71" s="21">
        <f>VLOOKUP($A71,'MSXY-TI1S'!$A$3:$S$270,14)</f>
        <v>22.696114610620302</v>
      </c>
      <c r="J71" s="21">
        <f>VLOOKUP($A71,'MSXY-TI1S'!$A$3:$S$270,15)</f>
        <v>1.6295077143393577</v>
      </c>
      <c r="K71" s="21">
        <f>VLOOKUP($A71,'MSXY-TI1S'!$A$3:$S$270,16)</f>
        <v>0</v>
      </c>
      <c r="L71" s="21">
        <f>VLOOKUP($A71,'MSXY-TI1S'!$A$3:$S$270,17)</f>
        <v>-6.081405581239915</v>
      </c>
      <c r="M71" s="21">
        <f>VLOOKUP($A71,'MSXY-TI1S'!$A$3:$S$270,18)</f>
        <v>0</v>
      </c>
      <c r="N71" s="21">
        <f>VLOOKUP($A71,'MSXY-TI1S'!$A$3:$S$270,19)</f>
        <v>0</v>
      </c>
      <c r="O71" s="20">
        <f t="shared" si="5"/>
        <v>-1.4610620301169774E-5</v>
      </c>
      <c r="P71" s="20">
        <f t="shared" si="5"/>
        <v>-7.714339357756117E-6</v>
      </c>
      <c r="Q71" s="20">
        <f t="shared" si="5"/>
        <v>0</v>
      </c>
      <c r="R71" s="20">
        <f t="shared" si="5"/>
        <v>5.5812399146759617E-6</v>
      </c>
      <c r="S71" s="20">
        <f t="shared" si="5"/>
        <v>0</v>
      </c>
      <c r="T71" s="20">
        <f t="shared" si="5"/>
        <v>0</v>
      </c>
    </row>
    <row r="72" spans="1:20" s="10" customFormat="1" x14ac:dyDescent="0.25">
      <c r="A72" s="101">
        <v>5100</v>
      </c>
      <c r="B72" s="39" t="s">
        <v>243</v>
      </c>
      <c r="C72" s="86">
        <v>6.2111999999999998</v>
      </c>
      <c r="D72" s="86">
        <v>0.44590000000000002</v>
      </c>
      <c r="E72" s="86">
        <v>0</v>
      </c>
      <c r="F72" s="86">
        <v>-1.6642999999999999</v>
      </c>
      <c r="G72" s="86">
        <v>0</v>
      </c>
      <c r="H72" s="86">
        <v>0</v>
      </c>
      <c r="I72" s="21">
        <f>VLOOKUP($A72,'MSXY-TI2S'!$A$3:$S$270,14)</f>
        <v>6.2112271621790436</v>
      </c>
      <c r="J72" s="21">
        <f>VLOOKUP($A72,'MSXY-TI2S'!$A$3:$S$270,15)</f>
        <v>0.44594604626947204</v>
      </c>
      <c r="K72" s="21">
        <f>VLOOKUP($A72,'MSXY-TI2S'!$A$3:$S$270,16)</f>
        <v>0</v>
      </c>
      <c r="L72" s="21">
        <f>VLOOKUP($A72,'MSXY-TI2S'!$A$3:$S$270,17)</f>
        <v>-1.66429330211213</v>
      </c>
      <c r="M72" s="21">
        <f>VLOOKUP($A72,'MSXY-TI2S'!$A$3:$S$270,18)</f>
        <v>0</v>
      </c>
      <c r="N72" s="21">
        <f>VLOOKUP($A72,'MSXY-TI2S'!$A$3:$S$270,19)</f>
        <v>0</v>
      </c>
      <c r="O72" s="20">
        <f t="shared" si="5"/>
        <v>-2.716217904374929E-5</v>
      </c>
      <c r="P72" s="20">
        <f t="shared" si="5"/>
        <v>-4.6046269472022061E-5</v>
      </c>
      <c r="Q72" s="20">
        <f t="shared" si="5"/>
        <v>0</v>
      </c>
      <c r="R72" s="20">
        <f t="shared" si="5"/>
        <v>-6.6978878698886746E-6</v>
      </c>
      <c r="S72" s="20">
        <f t="shared" si="5"/>
        <v>0</v>
      </c>
      <c r="T72" s="20">
        <f t="shared" si="5"/>
        <v>0</v>
      </c>
    </row>
    <row r="73" spans="1:20" s="10" customFormat="1" x14ac:dyDescent="0.25">
      <c r="A73" s="101">
        <v>5100</v>
      </c>
      <c r="B73" s="39" t="s">
        <v>246</v>
      </c>
      <c r="C73" s="86">
        <v>5.3009000000000004</v>
      </c>
      <c r="D73" s="86">
        <v>0.38059999999999999</v>
      </c>
      <c r="E73" s="86">
        <v>0</v>
      </c>
      <c r="F73" s="86">
        <v>-1.4204000000000001</v>
      </c>
      <c r="G73" s="86">
        <v>0</v>
      </c>
      <c r="H73" s="86">
        <v>0</v>
      </c>
      <c r="I73" s="21">
        <f>VLOOKUP($A73,'MSXY-TI3S'!$A$3:$S$270,14)</f>
        <v>5.3009348965286556</v>
      </c>
      <c r="J73" s="21">
        <f>VLOOKUP($A73,'MSXY-TI3S'!$A$3:$S$270,15)</f>
        <v>0.38059000209058624</v>
      </c>
      <c r="K73" s="21">
        <f>VLOOKUP($A73,'MSXY-TI3S'!$A$3:$S$270,16)</f>
        <v>0</v>
      </c>
      <c r="L73" s="21">
        <f>VLOOKUP($A73,'MSXY-TI3S'!$A$3:$S$270,17)</f>
        <v>-1.4203812246548118</v>
      </c>
      <c r="M73" s="21">
        <f>VLOOKUP($A73,'MSXY-TI3S'!$A$3:$S$270,18)</f>
        <v>0</v>
      </c>
      <c r="N73" s="21">
        <f>VLOOKUP($A73,'MSXY-TI3S'!$A$3:$S$270,19)</f>
        <v>0</v>
      </c>
      <c r="O73" s="20">
        <f t="shared" si="5"/>
        <v>-3.4896528655181669E-5</v>
      </c>
      <c r="P73" s="20">
        <f t="shared" si="5"/>
        <v>9.9979094137503388E-6</v>
      </c>
      <c r="Q73" s="20">
        <f t="shared" si="5"/>
        <v>0</v>
      </c>
      <c r="R73" s="20">
        <f t="shared" si="5"/>
        <v>-1.877534518834878E-5</v>
      </c>
      <c r="S73" s="20">
        <f t="shared" si="5"/>
        <v>0</v>
      </c>
      <c r="T73" s="20">
        <f t="shared" si="5"/>
        <v>0</v>
      </c>
    </row>
    <row r="74" spans="1:20" s="10" customFormat="1" x14ac:dyDescent="0.25">
      <c r="A74" s="101">
        <v>5100</v>
      </c>
      <c r="B74" s="39" t="s">
        <v>11</v>
      </c>
      <c r="C74" s="86">
        <v>45.392200000000003</v>
      </c>
      <c r="D74" s="86">
        <v>3.2589999999999999</v>
      </c>
      <c r="E74" s="86">
        <v>0</v>
      </c>
      <c r="F74" s="86">
        <v>-12.162800000000001</v>
      </c>
      <c r="G74" s="86">
        <v>0</v>
      </c>
      <c r="H74" s="86">
        <v>0</v>
      </c>
      <c r="I74" s="21">
        <f>VLOOKUP($A74,MSZ!$A$3:$S$270,14)</f>
        <v>45.392229221240449</v>
      </c>
      <c r="J74" s="21">
        <f>VLOOKUP($A74,MSZ!$A$3:$S$270,15)</f>
        <v>3.2590154286787221</v>
      </c>
      <c r="K74" s="21">
        <f>VLOOKUP($A74,MSZ!$A$3:$S$270,16)</f>
        <v>0</v>
      </c>
      <c r="L74" s="21">
        <f>VLOOKUP($A74,MSZ!$A$3:$S$270,17)</f>
        <v>-12.162811162479821</v>
      </c>
      <c r="M74" s="21">
        <f>VLOOKUP($A74,MSZ!$A$3:$S$270,18)</f>
        <v>0</v>
      </c>
      <c r="N74" s="21">
        <f>VLOOKUP($A74,MSZ!$A$3:$S$270,19)</f>
        <v>0</v>
      </c>
      <c r="O74" s="20">
        <f t="shared" si="5"/>
        <v>-2.9221240446020147E-5</v>
      </c>
      <c r="P74" s="20">
        <f t="shared" si="5"/>
        <v>-1.5428678722173572E-5</v>
      </c>
      <c r="Q74" s="20">
        <f t="shared" si="5"/>
        <v>0</v>
      </c>
      <c r="R74" s="20">
        <f t="shared" si="5"/>
        <v>1.1162479820470139E-5</v>
      </c>
      <c r="S74" s="20">
        <f t="shared" si="5"/>
        <v>0</v>
      </c>
      <c r="T74" s="20">
        <f t="shared" si="5"/>
        <v>0</v>
      </c>
    </row>
    <row r="75" spans="1:20" s="10" customFormat="1" x14ac:dyDescent="0.25">
      <c r="A75" s="101">
        <v>5100</v>
      </c>
      <c r="B75" s="39" t="s">
        <v>12</v>
      </c>
      <c r="C75" s="86">
        <v>337.6662</v>
      </c>
      <c r="D75" s="86">
        <v>24.243300000000001</v>
      </c>
      <c r="E75" s="86">
        <v>0</v>
      </c>
      <c r="F75" s="86">
        <v>-90.477400000000003</v>
      </c>
      <c r="G75" s="86">
        <v>0</v>
      </c>
      <c r="H75" s="86">
        <v>0</v>
      </c>
      <c r="I75" s="21">
        <f>VLOOKUP($A75,DECG!$A$3:$S$270,14)</f>
        <v>337.66619459563668</v>
      </c>
      <c r="J75" s="21">
        <f>VLOOKUP($A75,DECG!$A$3:$S$270,15)</f>
        <v>24.243342017128199</v>
      </c>
      <c r="K75" s="21">
        <f>VLOOKUP($A75,DECG!$A$3:$S$270,16)</f>
        <v>0</v>
      </c>
      <c r="L75" s="21">
        <f>VLOOKUP($A75,DECG!$A$3:$S$270,17)</f>
        <v>-90.47738415319148</v>
      </c>
      <c r="M75" s="21">
        <f>VLOOKUP($A75,DECG!$A$3:$S$270,18)</f>
        <v>0</v>
      </c>
      <c r="N75" s="21">
        <f>VLOOKUP($A75,DECG!$A$3:$S$270,19)</f>
        <v>0</v>
      </c>
      <c r="O75" s="20">
        <f t="shared" si="5"/>
        <v>5.4043633213041176E-6</v>
      </c>
      <c r="P75" s="20">
        <f t="shared" si="5"/>
        <v>-4.2017128198068576E-5</v>
      </c>
      <c r="Q75" s="20">
        <f t="shared" si="5"/>
        <v>0</v>
      </c>
      <c r="R75" s="20">
        <f t="shared" si="5"/>
        <v>-1.5846808523178879E-5</v>
      </c>
      <c r="S75" s="20">
        <f t="shared" si="5"/>
        <v>0</v>
      </c>
      <c r="T75" s="20">
        <f t="shared" si="5"/>
        <v>0</v>
      </c>
    </row>
    <row r="76" spans="1:20" s="10" customFormat="1" x14ac:dyDescent="0.25">
      <c r="A76" s="101">
        <v>5100</v>
      </c>
      <c r="B76" s="39" t="s">
        <v>249</v>
      </c>
      <c r="C76" s="86">
        <v>0.21390000000000001</v>
      </c>
      <c r="D76" s="86">
        <v>1.54E-2</v>
      </c>
      <c r="E76" s="86">
        <v>0</v>
      </c>
      <c r="F76" s="86">
        <v>-5.7299999999999997E-2</v>
      </c>
      <c r="G76" s="86">
        <v>0</v>
      </c>
      <c r="H76" s="86">
        <v>0</v>
      </c>
      <c r="I76" s="21">
        <f>VLOOKUP($A76,DECR!$A$3:$V$270,17)</f>
        <v>0.21387320111786301</v>
      </c>
      <c r="J76" s="21">
        <f>VLOOKUP($A76,DECR!$A$3:$V$270,18)</f>
        <v>1.5355404970898873E-2</v>
      </c>
      <c r="K76" s="21">
        <f>VLOOKUP($A76,DECR!$A$3:$V$270,19)</f>
        <v>0</v>
      </c>
      <c r="L76" s="21">
        <f>VLOOKUP($A76,DECR!$A$3:$V$270,20)</f>
        <v>-5.7307151522190299E-2</v>
      </c>
      <c r="M76" s="21">
        <f>VLOOKUP($A76,DECR!$A$3:$V$270,21)</f>
        <v>0</v>
      </c>
      <c r="N76" s="21">
        <f>VLOOKUP($A76,DECR!$A$3:$V$270,22)</f>
        <v>0</v>
      </c>
      <c r="O76" s="20">
        <f t="shared" si="5"/>
        <v>2.6798882136996882E-5</v>
      </c>
      <c r="P76" s="20">
        <f t="shared" si="5"/>
        <v>4.4595029101127462E-5</v>
      </c>
      <c r="Q76" s="20">
        <f t="shared" si="5"/>
        <v>0</v>
      </c>
      <c r="R76" s="20">
        <f t="shared" si="5"/>
        <v>7.1515221903017956E-6</v>
      </c>
      <c r="S76" s="20">
        <f t="shared" si="5"/>
        <v>0</v>
      </c>
      <c r="T76" s="20">
        <f t="shared" si="5"/>
        <v>0</v>
      </c>
    </row>
    <row r="77" spans="1:20" s="10" customFormat="1" x14ac:dyDescent="0.25">
      <c r="A77" s="101">
        <v>5100</v>
      </c>
      <c r="B77" s="39" t="s">
        <v>14</v>
      </c>
      <c r="C77" s="86">
        <v>272.84620000000001</v>
      </c>
      <c r="D77" s="86">
        <v>19.589500000000001</v>
      </c>
      <c r="E77" s="86">
        <v>0</v>
      </c>
      <c r="F77" s="86">
        <v>-73.108900000000006</v>
      </c>
      <c r="G77" s="86">
        <v>0</v>
      </c>
      <c r="H77" s="86">
        <v>0</v>
      </c>
      <c r="I77" s="21">
        <f>VLOOKUP($A77,DBHG!$A$3:$S$270,14)</f>
        <v>272.84616490839772</v>
      </c>
      <c r="J77" s="21">
        <f>VLOOKUP($A77,DBHG!$A$3:$S$270,15)</f>
        <v>19.5894732721388</v>
      </c>
      <c r="K77" s="21">
        <f>VLOOKUP($A77,DBHG!$A$3:$S$270,16)</f>
        <v>0</v>
      </c>
      <c r="L77" s="21">
        <f>VLOOKUP($A77,DBHG!$A$3:$S$270,17)</f>
        <v>-73.108909545134324</v>
      </c>
      <c r="M77" s="21">
        <f>VLOOKUP($A77,DBHG!$A$3:$S$270,18)</f>
        <v>0</v>
      </c>
      <c r="N77" s="21">
        <f>VLOOKUP($A77,DBHG!$A$3:$S$270,19)</f>
        <v>0</v>
      </c>
      <c r="O77" s="20">
        <f t="shared" ref="O77:T88" si="6">C77-I77</f>
        <v>3.5091602285319823E-5</v>
      </c>
      <c r="P77" s="20">
        <f t="shared" si="6"/>
        <v>2.6727861200726011E-5</v>
      </c>
      <c r="Q77" s="20">
        <f t="shared" si="6"/>
        <v>0</v>
      </c>
      <c r="R77" s="20">
        <f t="shared" si="6"/>
        <v>9.5451343185004589E-6</v>
      </c>
      <c r="S77" s="20">
        <f t="shared" si="6"/>
        <v>0</v>
      </c>
      <c r="T77" s="20">
        <f t="shared" si="6"/>
        <v>0</v>
      </c>
    </row>
    <row r="78" spans="1:20" s="10" customFormat="1" x14ac:dyDescent="0.25">
      <c r="A78" s="101">
        <v>5100</v>
      </c>
      <c r="B78" s="39" t="s">
        <v>251</v>
      </c>
      <c r="C78" s="86">
        <v>0.80630000000000002</v>
      </c>
      <c r="D78" s="86">
        <v>5.79E-2</v>
      </c>
      <c r="E78" s="86">
        <v>0</v>
      </c>
      <c r="F78" s="86">
        <v>-0.216</v>
      </c>
      <c r="G78" s="86">
        <v>0</v>
      </c>
      <c r="H78" s="86">
        <v>0</v>
      </c>
      <c r="I78" s="21">
        <f>VLOOKUP($A78,DBHR!$A$3:$V$270,17)</f>
        <v>0.806295326125401</v>
      </c>
      <c r="J78" s="21">
        <f>VLOOKUP($A78,DBHR!$A$3:$V$270,18)</f>
        <v>5.7889399859758661E-2</v>
      </c>
      <c r="K78" s="21">
        <f>VLOOKUP($A78,DBHR!$A$3:$V$270,19)</f>
        <v>0</v>
      </c>
      <c r="L78" s="21">
        <f>VLOOKUP($A78,DBHR!$A$3:$V$270,20)</f>
        <v>-0.2160461814962891</v>
      </c>
      <c r="M78" s="21">
        <f>VLOOKUP($A78,DBHR!$A$3:$V$270,21)</f>
        <v>0</v>
      </c>
      <c r="N78" s="21">
        <f>VLOOKUP($A78,DBHR!$A$3:$V$270,22)</f>
        <v>0</v>
      </c>
      <c r="O78" s="20">
        <f t="shared" si="6"/>
        <v>4.6738745990149155E-6</v>
      </c>
      <c r="P78" s="20">
        <f t="shared" si="6"/>
        <v>1.0600140241338873E-5</v>
      </c>
      <c r="Q78" s="20">
        <f t="shared" si="6"/>
        <v>0</v>
      </c>
      <c r="R78" s="20">
        <f t="shared" si="6"/>
        <v>4.61814962890994E-5</v>
      </c>
      <c r="S78" s="20">
        <f t="shared" si="6"/>
        <v>0</v>
      </c>
      <c r="T78" s="20">
        <f t="shared" si="6"/>
        <v>0</v>
      </c>
    </row>
    <row r="79" spans="1:20" s="10" customFormat="1" x14ac:dyDescent="0.25">
      <c r="A79" s="101">
        <v>5100</v>
      </c>
      <c r="B79" s="39" t="s">
        <v>253</v>
      </c>
      <c r="C79" s="86">
        <v>1152.0002999999999</v>
      </c>
      <c r="D79" s="86">
        <v>82.709900000000005</v>
      </c>
      <c r="E79" s="86">
        <v>0</v>
      </c>
      <c r="F79" s="86">
        <v>-308.67759999999998</v>
      </c>
      <c r="G79" s="86">
        <v>0</v>
      </c>
      <c r="H79" s="86">
        <v>0</v>
      </c>
      <c r="I79" s="21">
        <f>VLOOKUP($A79,AMIL!$A$3:$S$270,14)</f>
        <v>1152.0003178334591</v>
      </c>
      <c r="J79" s="21">
        <f>VLOOKUP($A79,AMIL!$A$3:$S$270,15)</f>
        <v>82.709901542029399</v>
      </c>
      <c r="K79" s="21">
        <f>VLOOKUP($A79,AMIL!$A$3:$S$270,16)</f>
        <v>0</v>
      </c>
      <c r="L79" s="21">
        <f>VLOOKUP($A79,AMIL!$A$3:$S$270,17)</f>
        <v>-308.6775548438726</v>
      </c>
      <c r="M79" s="21">
        <f>VLOOKUP($A79,AMIL!$A$3:$S$270,18)</f>
        <v>0</v>
      </c>
      <c r="N79" s="21">
        <f>VLOOKUP($A79,AMIL!$A$3:$S$270,19)</f>
        <v>0</v>
      </c>
      <c r="O79" s="20">
        <f t="shared" si="6"/>
        <v>-1.7833459196481272E-5</v>
      </c>
      <c r="P79" s="20">
        <f t="shared" si="6"/>
        <v>-1.542029394840938E-6</v>
      </c>
      <c r="Q79" s="20">
        <f t="shared" si="6"/>
        <v>0</v>
      </c>
      <c r="R79" s="20">
        <f t="shared" si="6"/>
        <v>-4.515612738487107E-5</v>
      </c>
      <c r="S79" s="20">
        <f t="shared" si="6"/>
        <v>0</v>
      </c>
      <c r="T79" s="20">
        <f t="shared" si="6"/>
        <v>0</v>
      </c>
    </row>
    <row r="80" spans="1:20" x14ac:dyDescent="0.25">
      <c r="A80" s="101">
        <v>5100</v>
      </c>
      <c r="B80" s="39" t="s">
        <v>17</v>
      </c>
      <c r="C80" s="86">
        <v>0.5363</v>
      </c>
      <c r="D80" s="86">
        <v>7.4699</v>
      </c>
      <c r="E80" s="86">
        <v>19.252400000000002</v>
      </c>
      <c r="F80" s="86">
        <v>2.0015000000000001</v>
      </c>
      <c r="G80" s="86">
        <v>-3.2132999999999998</v>
      </c>
      <c r="H80" s="86">
        <v>-11.9922</v>
      </c>
      <c r="I80" s="21">
        <f>VLOOKUP($A80,XYM1!$A$3:$S$270,14)</f>
        <v>0.53631287048840903</v>
      </c>
      <c r="J80" s="21">
        <f>VLOOKUP($A80,XYM1!$A$3:$S$270,15)</f>
        <v>7.4698746551750581</v>
      </c>
      <c r="K80" s="21">
        <f>VLOOKUP($A80,XYM1!$A$3:$S$270,16)</f>
        <v>19.252449821577898</v>
      </c>
      <c r="L80" s="21">
        <f>VLOOKUP($A80,XYM1!$A$3:$S$270,17)</f>
        <v>2.0015468814158588</v>
      </c>
      <c r="M80" s="21">
        <f>VLOOKUP($A80,XYM1!$A$3:$S$270,18)</f>
        <v>-3.2133061833171919</v>
      </c>
      <c r="N80" s="21">
        <f>VLOOKUP($A80,XYM1!$A$3:$S$270,19)</f>
        <v>-11.992221936415049</v>
      </c>
      <c r="O80" s="20">
        <f>C80-I80</f>
        <v>-1.2870488409033598E-5</v>
      </c>
      <c r="P80" s="20">
        <f t="shared" si="6"/>
        <v>2.5344824941875288E-5</v>
      </c>
      <c r="Q80" s="20">
        <f t="shared" si="6"/>
        <v>-4.9821577896125291E-5</v>
      </c>
      <c r="R80" s="20">
        <f t="shared" si="6"/>
        <v>-4.6881415858734954E-5</v>
      </c>
      <c r="S80" s="20">
        <f t="shared" si="6"/>
        <v>6.1833171920433472E-6</v>
      </c>
      <c r="T80" s="20">
        <f t="shared" si="6"/>
        <v>2.1936415048884328E-5</v>
      </c>
    </row>
    <row r="81" spans="1:22" x14ac:dyDescent="0.25">
      <c r="A81" s="101">
        <v>5100</v>
      </c>
      <c r="B81" s="39" t="s">
        <v>18</v>
      </c>
      <c r="C81" s="86">
        <v>26.054500000000001</v>
      </c>
      <c r="D81" s="86">
        <v>1.8706</v>
      </c>
      <c r="E81" s="86">
        <v>0</v>
      </c>
      <c r="F81" s="86">
        <v>-6.9813000000000001</v>
      </c>
      <c r="G81" s="86">
        <v>0</v>
      </c>
      <c r="H81" s="86">
        <v>0</v>
      </c>
      <c r="I81" s="21">
        <f>VLOOKUP($A81,XYM2!$A$3:$S$270,14)</f>
        <v>26.054490323737578</v>
      </c>
      <c r="J81" s="21">
        <f>VLOOKUP($A81,XYM2!$A$3:$S$270,15)</f>
        <v>1.8706282420623466</v>
      </c>
      <c r="K81" s="21">
        <f>VLOOKUP($A81,XYM2!$A$3:$S$270,16)</f>
        <v>0</v>
      </c>
      <c r="L81" s="21">
        <f>VLOOKUP($A81,XYM2!$A$3:$S$270,17)</f>
        <v>-6.9812796414499569</v>
      </c>
      <c r="M81" s="21">
        <f>VLOOKUP($A81,XYM2!$A$3:$S$270,18)</f>
        <v>0</v>
      </c>
      <c r="N81" s="21">
        <f>VLOOKUP($A81,XYM2!$A$3:$S$270,19)</f>
        <v>0</v>
      </c>
      <c r="O81" s="20">
        <f t="shared" ref="O81:O84" si="7">C81-I81</f>
        <v>9.6762624224311367E-6</v>
      </c>
      <c r="P81" s="20">
        <f t="shared" si="6"/>
        <v>-2.8242062346528485E-5</v>
      </c>
      <c r="Q81" s="20">
        <f t="shared" si="6"/>
        <v>0</v>
      </c>
      <c r="R81" s="20">
        <f t="shared" si="6"/>
        <v>-2.035855004312026E-5</v>
      </c>
      <c r="S81" s="20">
        <f t="shared" si="6"/>
        <v>0</v>
      </c>
      <c r="T81" s="20">
        <f t="shared" si="6"/>
        <v>0</v>
      </c>
    </row>
    <row r="82" spans="1:22" x14ac:dyDescent="0.25">
      <c r="A82" s="101">
        <v>5100</v>
      </c>
      <c r="B82" s="39" t="s">
        <v>19</v>
      </c>
      <c r="C82" s="86">
        <v>34.630600000000001</v>
      </c>
      <c r="D82" s="86">
        <v>0.14019999999999999</v>
      </c>
      <c r="E82" s="86">
        <v>0.5363</v>
      </c>
      <c r="F82" s="86">
        <v>-2.2037</v>
      </c>
      <c r="G82" s="86">
        <v>-4.3095999999999997</v>
      </c>
      <c r="H82" s="86">
        <v>0.2742</v>
      </c>
      <c r="I82" s="21">
        <f>VLOOKUP($A82,XYM3!$A$3:$S$270,14)</f>
        <v>34.630594266094164</v>
      </c>
      <c r="J82" s="21">
        <f>VLOOKUP($A82,XYM3!$A$3:$S$270,15)</f>
        <v>0.1402272871416986</v>
      </c>
      <c r="K82" s="21">
        <f>VLOOKUP($A82,XYM3!$A$3:$S$270,16)</f>
        <v>0.53631287048840881</v>
      </c>
      <c r="L82" s="21">
        <f>VLOOKUP($A82,XYM3!$A$3:$S$270,17)</f>
        <v>-2.2036683702497633</v>
      </c>
      <c r="M82" s="21">
        <f>VLOOKUP($A82,XYM3!$A$3:$S$270,18)</f>
        <v>-4.3096210294605246</v>
      </c>
      <c r="N82" s="21">
        <f>VLOOKUP($A82,XYM3!$A$3:$S$270,19)</f>
        <v>0.27423657467188201</v>
      </c>
      <c r="O82" s="20">
        <f t="shared" si="7"/>
        <v>5.7339058372463114E-6</v>
      </c>
      <c r="P82" s="20">
        <f t="shared" si="6"/>
        <v>-2.7287141698612016E-5</v>
      </c>
      <c r="Q82" s="20">
        <f t="shared" si="6"/>
        <v>-1.2870488408811553E-5</v>
      </c>
      <c r="R82" s="20">
        <f t="shared" si="6"/>
        <v>-3.1629750236739085E-5</v>
      </c>
      <c r="S82" s="20">
        <f t="shared" si="6"/>
        <v>2.1029460524957244E-5</v>
      </c>
      <c r="T82" s="20">
        <f t="shared" si="6"/>
        <v>-3.6574671882005916E-5</v>
      </c>
    </row>
    <row r="83" spans="1:22" x14ac:dyDescent="0.25">
      <c r="A83" s="101">
        <v>5100</v>
      </c>
      <c r="B83" s="39" t="s">
        <v>20</v>
      </c>
      <c r="C83" s="86">
        <v>0.14019999999999999</v>
      </c>
      <c r="D83" s="86">
        <v>21.0459</v>
      </c>
      <c r="E83" s="86">
        <v>7.4699</v>
      </c>
      <c r="F83" s="86">
        <v>-1.7179</v>
      </c>
      <c r="G83" s="86">
        <v>1.0235000000000001</v>
      </c>
      <c r="H83" s="86">
        <v>-12.5383</v>
      </c>
      <c r="I83" s="21">
        <f>VLOOKUP($A83,XYM4!$A$3:$S$270,14)</f>
        <v>0.14022728714169855</v>
      </c>
      <c r="J83" s="21">
        <f>VLOOKUP($A83,XYM4!$A$3:$S$270,15)</f>
        <v>21.045859390574556</v>
      </c>
      <c r="K83" s="21">
        <f>VLOOKUP($A83,XYM4!$A$3:$S$270,16)</f>
        <v>7.4698746551750581</v>
      </c>
      <c r="L83" s="21">
        <f>VLOOKUP($A83,XYM4!$A$3:$S$270,17)</f>
        <v>-1.7179067983758349</v>
      </c>
      <c r="M83" s="21">
        <f>VLOOKUP($A83,XYM4!$A$3:$S$270,18)</f>
        <v>1.0234648299691247</v>
      </c>
      <c r="N83" s="21">
        <f>VLOOKUP($A83,XYM4!$A$3:$S$270,19)</f>
        <v>-12.538338472781426</v>
      </c>
      <c r="O83" s="20">
        <f t="shared" si="7"/>
        <v>-2.7287141698556505E-5</v>
      </c>
      <c r="P83" s="20">
        <f t="shared" si="6"/>
        <v>4.0609425443705049E-5</v>
      </c>
      <c r="Q83" s="20">
        <f t="shared" si="6"/>
        <v>2.5344824941875288E-5</v>
      </c>
      <c r="R83" s="20">
        <f t="shared" si="6"/>
        <v>6.7983758349487999E-6</v>
      </c>
      <c r="S83" s="20">
        <f t="shared" si="6"/>
        <v>3.5170030875386615E-5</v>
      </c>
      <c r="T83" s="20">
        <f t="shared" si="6"/>
        <v>3.8472781426435176E-5</v>
      </c>
    </row>
    <row r="84" spans="1:22" x14ac:dyDescent="0.25">
      <c r="A84" s="101">
        <v>5100</v>
      </c>
      <c r="B84" s="39" t="s">
        <v>0</v>
      </c>
      <c r="C84" s="86">
        <v>6.4000000000000003E-3</v>
      </c>
      <c r="D84" s="86">
        <v>8.8599999999999998E-2</v>
      </c>
      <c r="E84" s="86">
        <v>3.1899999999999998E-2</v>
      </c>
      <c r="F84" s="86">
        <v>2.3699999999999999E-2</v>
      </c>
      <c r="G84" s="86">
        <v>1.3299999999999999E-2</v>
      </c>
      <c r="H84" s="86">
        <v>4.9700000000000001E-2</v>
      </c>
      <c r="I84" s="21">
        <f>VLOOKUP($A84,DRFR!$A$3:$V$270,17)</f>
        <v>6.3632585723756045E-3</v>
      </c>
      <c r="J84" s="21">
        <f>VLOOKUP($A84,DRFR!$A$3:$V$270,18)</f>
        <v>8.8628758602840238E-2</v>
      </c>
      <c r="K84" s="21">
        <f>VLOOKUP($A84,DRFR!$A$3:$V$270,19)</f>
        <v>3.1909462240932079E-2</v>
      </c>
      <c r="L84" s="21">
        <f>VLOOKUP($A84,DRFR!$A$3:$V$270,20)</f>
        <v>2.3748004293803963E-2</v>
      </c>
      <c r="M84" s="21">
        <f>VLOOKUP($A84,DRFR!$A$3:$V$270,21)</f>
        <v>1.3318055966203468E-2</v>
      </c>
      <c r="N84" s="21">
        <f>VLOOKUP($A84,DRFR!$A$3:$V$270,22)</f>
        <v>4.9703661523917163E-2</v>
      </c>
      <c r="O84" s="20">
        <f t="shared" si="7"/>
        <v>3.674142762439582E-5</v>
      </c>
      <c r="P84" s="20">
        <f t="shared" si="6"/>
        <v>-2.8758602840239789E-5</v>
      </c>
      <c r="Q84" s="20">
        <f t="shared" si="6"/>
        <v>-9.4622409320815892E-6</v>
      </c>
      <c r="R84" s="20">
        <f t="shared" si="6"/>
        <v>-4.8004293803964593E-5</v>
      </c>
      <c r="S84" s="20">
        <f t="shared" si="6"/>
        <v>-1.8055966203469123E-5</v>
      </c>
      <c r="T84" s="20">
        <f t="shared" si="6"/>
        <v>-3.6615239171616798E-6</v>
      </c>
    </row>
    <row r="85" spans="1:22" x14ac:dyDescent="0.25">
      <c r="A85" s="101">
        <v>5100</v>
      </c>
      <c r="B85" s="39" t="s">
        <v>2</v>
      </c>
      <c r="C85" s="86">
        <v>0.19259999999999999</v>
      </c>
      <c r="D85" s="86">
        <v>2.6823000000000001</v>
      </c>
      <c r="E85" s="86">
        <v>3.7201</v>
      </c>
      <c r="F85" s="86">
        <v>0.71870000000000001</v>
      </c>
      <c r="G85" s="86">
        <v>0.84640000000000004</v>
      </c>
      <c r="H85" s="86">
        <v>3.1589</v>
      </c>
      <c r="I85" s="21">
        <f>VLOOKUP($A85,DSFS!$A$3:$S$270,14)</f>
        <v>0.19257894611592047</v>
      </c>
      <c r="J85" s="21">
        <f>VLOOKUP($A85,DSFS!$A$3:$S$270,15)</f>
        <v>2.6822786993748191</v>
      </c>
      <c r="K85" s="21">
        <f>VLOOKUP($A85,DSFS!$A$3:$S$270,16)</f>
        <v>3.7201240951302759</v>
      </c>
      <c r="L85" s="21">
        <f>VLOOKUP($A85,DSFS!$A$3:$S$270,17)</f>
        <v>0.71871441137268466</v>
      </c>
      <c r="M85" s="21">
        <f>VLOOKUP($A85,DSFS!$A$3:$S$270,18)</f>
        <v>0.84641454244396752</v>
      </c>
      <c r="N85" s="21">
        <f>VLOOKUP($A85,DSFS!$A$3:$S$270,19)</f>
        <v>3.1588620766660518</v>
      </c>
      <c r="O85" s="20">
        <f>C85-I85</f>
        <v>2.1053884079524909E-5</v>
      </c>
      <c r="P85" s="20">
        <f t="shared" si="6"/>
        <v>2.1300625181019939E-5</v>
      </c>
      <c r="Q85" s="20">
        <f t="shared" si="6"/>
        <v>-2.4095130275902932E-5</v>
      </c>
      <c r="R85" s="20">
        <f t="shared" si="6"/>
        <v>-1.4411372684652868E-5</v>
      </c>
      <c r="S85" s="20">
        <f t="shared" si="6"/>
        <v>-1.4542443967480168E-5</v>
      </c>
      <c r="T85" s="20">
        <f t="shared" si="6"/>
        <v>3.7923333948253202E-5</v>
      </c>
    </row>
    <row r="86" spans="1:22" x14ac:dyDescent="0.25">
      <c r="A86" s="101">
        <v>5100</v>
      </c>
      <c r="B86" s="39" t="s">
        <v>4</v>
      </c>
      <c r="C86" s="86">
        <v>0.7056</v>
      </c>
      <c r="D86" s="86">
        <v>9.8279999999999994</v>
      </c>
      <c r="E86" s="86">
        <v>6.6901000000000002</v>
      </c>
      <c r="F86" s="86">
        <v>2.6334</v>
      </c>
      <c r="G86" s="86">
        <v>2.1726999999999999</v>
      </c>
      <c r="H86" s="86">
        <v>8.1087000000000007</v>
      </c>
      <c r="I86" s="21">
        <f>VLOOKUP($A86,DSTG!$A$3:$S$270,14)</f>
        <v>0.70561669899367785</v>
      </c>
      <c r="J86" s="21">
        <f>VLOOKUP($A86,DSTG!$A$3:$S$270,15)</f>
        <v>9.8279727862600819</v>
      </c>
      <c r="K86" s="21">
        <f>VLOOKUP($A86,DSTG!$A$3:$S$270,16)</f>
        <v>6.6901353954167382</v>
      </c>
      <c r="L86" s="21">
        <f>VLOOKUP($A86,DSTG!$A$3:$S$270,17)</f>
        <v>2.6333973713134404</v>
      </c>
      <c r="M86" s="21">
        <f>VLOOKUP($A86,DSTG!$A$3:$S$270,18)</f>
        <v>2.1727105774894921</v>
      </c>
      <c r="N86" s="21">
        <f>VLOOKUP($A86,DSTG!$A$3:$S$270,19)</f>
        <v>8.1086662653331008</v>
      </c>
      <c r="O86" s="20">
        <f>C86-I86</f>
        <v>-1.6698993677843887E-5</v>
      </c>
      <c r="P86" s="20">
        <f t="shared" si="6"/>
        <v>2.7213739917542057E-5</v>
      </c>
      <c r="Q86" s="20">
        <f t="shared" si="6"/>
        <v>-3.5395416738026597E-5</v>
      </c>
      <c r="R86" s="20">
        <f t="shared" si="6"/>
        <v>2.6286865595359643E-6</v>
      </c>
      <c r="S86" s="20">
        <f t="shared" si="6"/>
        <v>-1.0577489492291647E-5</v>
      </c>
      <c r="T86" s="20">
        <f t="shared" si="6"/>
        <v>3.3734666899931653E-5</v>
      </c>
    </row>
    <row r="87" spans="1:22" x14ac:dyDescent="0.25">
      <c r="A87" s="101">
        <v>5100</v>
      </c>
      <c r="B87" s="39" t="s">
        <v>16</v>
      </c>
      <c r="C87" s="86">
        <v>2.1453000000000002</v>
      </c>
      <c r="D87" s="86">
        <v>29.8795</v>
      </c>
      <c r="E87" s="86">
        <v>77.009799999999998</v>
      </c>
      <c r="F87" s="86">
        <v>8.0061999999999998</v>
      </c>
      <c r="G87" s="86">
        <v>-12.853199999999999</v>
      </c>
      <c r="H87" s="86">
        <v>-47.968899999999998</v>
      </c>
      <c r="I87" s="21">
        <f>VLOOKUP($A87,SAG!$A$3:$S$270,14)</f>
        <v>2.1452514819536361</v>
      </c>
      <c r="J87" s="21">
        <f>VLOOKUP($A87,SAG!$A$3:$S$270,15)</f>
        <v>29.879498620700232</v>
      </c>
      <c r="K87" s="21">
        <f>VLOOKUP($A87,SAG!$A$3:$S$270,16)</f>
        <v>77.009799286311591</v>
      </c>
      <c r="L87" s="21">
        <f>VLOOKUP($A87,SAG!$A$3:$S$270,17)</f>
        <v>8.0061875256634352</v>
      </c>
      <c r="M87" s="21">
        <f>VLOOKUP($A87,SAG!$A$3:$S$270,18)</f>
        <v>-12.853224733268767</v>
      </c>
      <c r="N87" s="21">
        <f>VLOOKUP($A87,SAG!$A$3:$S$270,19)</f>
        <v>-47.968887745660197</v>
      </c>
      <c r="O87" s="20">
        <f>C87-I87</f>
        <v>4.8518046364076639E-5</v>
      </c>
      <c r="P87" s="20">
        <f t="shared" si="6"/>
        <v>1.37929976773421E-6</v>
      </c>
      <c r="Q87" s="20">
        <f t="shared" si="6"/>
        <v>7.1368840792729316E-7</v>
      </c>
      <c r="R87" s="20">
        <f t="shared" si="6"/>
        <v>1.2474336564594068E-5</v>
      </c>
      <c r="S87" s="20">
        <f t="shared" si="6"/>
        <v>2.4733268768173389E-5</v>
      </c>
      <c r="T87" s="20">
        <f t="shared" si="6"/>
        <v>-1.2254339800676917E-5</v>
      </c>
      <c r="U87" s="1"/>
      <c r="V87" s="1"/>
    </row>
    <row r="88" spans="1:22" x14ac:dyDescent="0.25">
      <c r="A88" s="101">
        <v>5100</v>
      </c>
      <c r="B88" s="39" t="s">
        <v>69</v>
      </c>
      <c r="C88" s="86">
        <v>2102.8867</v>
      </c>
      <c r="D88" s="86">
        <v>217.9769</v>
      </c>
      <c r="E88" s="86">
        <v>116.95140000000001</v>
      </c>
      <c r="F88" s="86">
        <v>-538.17309999999998</v>
      </c>
      <c r="G88" s="86">
        <v>-23.587700000000002</v>
      </c>
      <c r="H88" s="86">
        <v>-60.666699999999999</v>
      </c>
      <c r="I88" s="21">
        <f>VLOOKUP($A88,TOTALS!$A$3:$G$270,2)</f>
        <v>2102.8867065542354</v>
      </c>
      <c r="J88" s="21">
        <f>VLOOKUP($A88,TOTALS!$A$3:$G$270,3)</f>
        <v>217.9768716447457</v>
      </c>
      <c r="K88" s="21">
        <f>VLOOKUP($A88,TOTALS!$A$3:$G$270,4)</f>
        <v>116.9513801390226</v>
      </c>
      <c r="L88" s="21">
        <f>VLOOKUP($A88,TOTALS!$A$3:$G$270,5)</f>
        <v>-538.17309940868813</v>
      </c>
      <c r="M88" s="21">
        <f>VLOOKUP($A88,TOTALS!$A$3:$G$270,6)</f>
        <v>-23.587749635215225</v>
      </c>
      <c r="N88" s="21">
        <f>VLOOKUP($A88,TOTALS!$A$3:$G$270,7)</f>
        <v>-60.666678017169069</v>
      </c>
      <c r="O88" s="20">
        <f>C88-I88</f>
        <v>-6.5542353695491329E-6</v>
      </c>
      <c r="P88" s="20">
        <f t="shared" si="6"/>
        <v>2.8355254301004607E-5</v>
      </c>
      <c r="Q88" s="20">
        <f t="shared" si="6"/>
        <v>1.9860977403141078E-5</v>
      </c>
      <c r="R88" s="20">
        <f t="shared" si="6"/>
        <v>-5.9131184571015183E-7</v>
      </c>
      <c r="S88" s="20">
        <f t="shared" si="6"/>
        <v>4.9635215223275964E-5</v>
      </c>
      <c r="T88" s="20">
        <f t="shared" si="6"/>
        <v>-2.1982830929800912E-5</v>
      </c>
    </row>
    <row r="89" spans="1:22" x14ac:dyDescent="0.25">
      <c r="A89" s="101"/>
      <c r="C89" s="86"/>
      <c r="D89" s="86"/>
      <c r="E89" s="86"/>
      <c r="F89" s="86"/>
      <c r="G89" s="86"/>
      <c r="H89" s="86"/>
    </row>
    <row r="90" spans="1:22" x14ac:dyDescent="0.25">
      <c r="A90" s="101">
        <v>8000</v>
      </c>
      <c r="B90" s="39" t="s">
        <v>204</v>
      </c>
      <c r="C90" s="86">
        <v>7.0320999999999998</v>
      </c>
      <c r="D90" s="86">
        <v>1E-4</v>
      </c>
      <c r="E90" s="86">
        <v>0.47670000000000001</v>
      </c>
      <c r="F90" s="86">
        <v>2.8000000000000001E-2</v>
      </c>
      <c r="G90" s="86">
        <v>-1.8309</v>
      </c>
      <c r="H90" s="86">
        <v>-7.3000000000000001E-3</v>
      </c>
      <c r="I90" s="21">
        <f>VLOOKUP($A90,'ABXY-TI1S'!$A$3:$S$270,14)</f>
        <v>7.0321362933135028</v>
      </c>
      <c r="J90" s="21">
        <f>VLOOKUP($A90,'ABXY-TI1S'!$A$3:$S$270,15)</f>
        <v>1.1117100756337993E-4</v>
      </c>
      <c r="K90" s="21">
        <f>VLOOKUP($A90,'ABXY-TI1S'!$A$3:$S$270,16)</f>
        <v>0.47672111495029179</v>
      </c>
      <c r="L90" s="21">
        <f>VLOOKUP($A90,'ABXY-TI1S'!$A$3:$S$270,17)</f>
        <v>2.7960144439016656E-2</v>
      </c>
      <c r="M90" s="21">
        <f>VLOOKUP($A90,'ABXY-TI1S'!$A$3:$S$270,18)</f>
        <v>-1.8309472559936906</v>
      </c>
      <c r="N90" s="21">
        <f>VLOOKUP($A90,'ABXY-TI1S'!$A$3:$S$270,19)</f>
        <v>-7.2799427659674502E-3</v>
      </c>
      <c r="O90" s="20">
        <f t="shared" ref="O90:T105" si="8">C90-I90</f>
        <v>-3.6293313502966384E-5</v>
      </c>
      <c r="P90" s="20">
        <f t="shared" si="8"/>
        <v>-1.1171007563379927E-5</v>
      </c>
      <c r="Q90" s="20">
        <f t="shared" si="8"/>
        <v>-2.1114950291778456E-5</v>
      </c>
      <c r="R90" s="20">
        <f t="shared" si="8"/>
        <v>3.9855560983344945E-5</v>
      </c>
      <c r="S90" s="20">
        <f t="shared" si="8"/>
        <v>4.7255993690598075E-5</v>
      </c>
      <c r="T90" s="20">
        <f t="shared" si="8"/>
        <v>-2.0057234032549824E-5</v>
      </c>
    </row>
    <row r="91" spans="1:22" x14ac:dyDescent="0.25">
      <c r="A91" s="101">
        <v>8000</v>
      </c>
      <c r="B91" s="39" t="s">
        <v>211</v>
      </c>
      <c r="C91" s="86">
        <v>0.2114</v>
      </c>
      <c r="D91" s="86">
        <v>0.1341</v>
      </c>
      <c r="E91" s="86">
        <v>0</v>
      </c>
      <c r="F91" s="86">
        <v>0.16839999999999999</v>
      </c>
      <c r="G91" s="86">
        <v>0</v>
      </c>
      <c r="H91" s="86">
        <v>0</v>
      </c>
      <c r="I91" s="21">
        <f>VLOOKUP($A91,'ABXY-TI2S'!$A$3:$S$270,14)</f>
        <v>0.21144801043145009</v>
      </c>
      <c r="J91" s="21">
        <f>VLOOKUP($A91,'ABXY-TI2S'!$A$3:$S$270,15)</f>
        <v>0.13414010887202635</v>
      </c>
      <c r="K91" s="21">
        <f>VLOOKUP($A91,'ABXY-TI2S'!$A$3:$S$270,16)</f>
        <v>0</v>
      </c>
      <c r="L91" s="21">
        <f>VLOOKUP($A91,'ABXY-TI2S'!$A$3:$S$270,17)</f>
        <v>0.1684151392839969</v>
      </c>
      <c r="M91" s="21">
        <f>VLOOKUP($A91,'ABXY-TI2S'!$A$3:$S$270,18)</f>
        <v>0</v>
      </c>
      <c r="N91" s="21">
        <f>VLOOKUP($A91,'ABXY-TI2S'!$A$3:$S$270,19)</f>
        <v>0</v>
      </c>
      <c r="O91" s="20">
        <f t="shared" si="8"/>
        <v>-4.80104314500851E-5</v>
      </c>
      <c r="P91" s="20">
        <f t="shared" si="8"/>
        <v>-4.0108872026350939E-5</v>
      </c>
      <c r="Q91" s="20">
        <f t="shared" si="8"/>
        <v>0</v>
      </c>
      <c r="R91" s="20">
        <f t="shared" si="8"/>
        <v>-1.5139283996906672E-5</v>
      </c>
      <c r="S91" s="20">
        <f t="shared" si="8"/>
        <v>0</v>
      </c>
      <c r="T91" s="20">
        <f t="shared" si="8"/>
        <v>0</v>
      </c>
    </row>
    <row r="92" spans="1:22" x14ac:dyDescent="0.25">
      <c r="A92" s="101">
        <v>8000</v>
      </c>
      <c r="B92" s="39" t="s">
        <v>7</v>
      </c>
      <c r="C92" s="86">
        <v>43.453400000000002</v>
      </c>
      <c r="D92" s="86">
        <v>1.1055999999999999</v>
      </c>
      <c r="E92" s="86">
        <v>4.8296999999999999</v>
      </c>
      <c r="F92" s="86">
        <v>-6.9314</v>
      </c>
      <c r="G92" s="86">
        <v>-14.4869</v>
      </c>
      <c r="H92" s="86">
        <v>2.3108</v>
      </c>
      <c r="I92" s="21">
        <f>VLOOKUP($A92,ABZ!$A$3:$S$270,14)</f>
        <v>43.453441715085077</v>
      </c>
      <c r="J92" s="21">
        <f>VLOOKUP($A92,ABZ!$A$3:$S$270,15)</f>
        <v>1.1056394775209308</v>
      </c>
      <c r="K92" s="21">
        <f>VLOOKUP($A92,ABZ!$A$3:$S$270,16)</f>
        <v>4.8297401098739288</v>
      </c>
      <c r="L92" s="21">
        <f>VLOOKUP($A92,ABZ!$A$3:$S$270,17)</f>
        <v>-6.9313664305353884</v>
      </c>
      <c r="M92" s="21">
        <f>VLOOKUP($A92,ABZ!$A$3:$S$270,18)</f>
        <v>-14.486850256816192</v>
      </c>
      <c r="N92" s="21">
        <f>VLOOKUP($A92,ABZ!$A$3:$S$270,19)</f>
        <v>2.3108334712053344</v>
      </c>
      <c r="O92" s="20">
        <f t="shared" si="8"/>
        <v>-4.1715085075111347E-5</v>
      </c>
      <c r="P92" s="20">
        <f t="shared" si="8"/>
        <v>-3.9477520930919496E-5</v>
      </c>
      <c r="Q92" s="20">
        <f t="shared" si="8"/>
        <v>-4.0109873928884099E-5</v>
      </c>
      <c r="R92" s="20">
        <f t="shared" si="8"/>
        <v>-3.3569464611638011E-5</v>
      </c>
      <c r="S92" s="20">
        <f t="shared" si="8"/>
        <v>-4.9743183808459435E-5</v>
      </c>
      <c r="T92" s="20">
        <f t="shared" si="8"/>
        <v>-3.3471205334478782E-5</v>
      </c>
    </row>
    <row r="93" spans="1:22" x14ac:dyDescent="0.25">
      <c r="A93" s="101">
        <v>8000</v>
      </c>
      <c r="B93" s="39" t="s">
        <v>217</v>
      </c>
      <c r="C93" s="86">
        <v>2.2686000000000002</v>
      </c>
      <c r="D93" s="86">
        <v>4.3E-3</v>
      </c>
      <c r="E93" s="86">
        <v>0.23730000000000001</v>
      </c>
      <c r="F93" s="86">
        <v>-9.8500000000000004E-2</v>
      </c>
      <c r="G93" s="86">
        <v>-0.73370000000000002</v>
      </c>
      <c r="H93" s="86">
        <v>3.1800000000000002E-2</v>
      </c>
      <c r="I93" s="21">
        <f>VLOOKUP($A93,'ASXY-TI1S'!$A$3:$S$270,14)</f>
        <v>2.2685541829692997</v>
      </c>
      <c r="J93" s="21">
        <f>VLOOKUP($A93,'ASXY-TI1S'!$A$3:$S$270,15)</f>
        <v>4.2731861696558762E-3</v>
      </c>
      <c r="K93" s="21">
        <f>VLOOKUP($A93,'ASXY-TI1S'!$A$3:$S$270,16)</f>
        <v>0.23732224090416298</v>
      </c>
      <c r="L93" s="21">
        <f>VLOOKUP($A93,'ASXY-TI1S'!$A$3:$S$270,17)</f>
        <v>-9.8457881146099199E-2</v>
      </c>
      <c r="M93" s="21">
        <f>VLOOKUP($A93,'ASXY-TI1S'!$A$3:$S$270,18)</f>
        <v>-0.73374270852580659</v>
      </c>
      <c r="N93" s="21">
        <f>VLOOKUP($A93,'ASXY-TI1S'!$A$3:$S$270,19)</f>
        <v>3.1845284071325371E-2</v>
      </c>
      <c r="O93" s="20">
        <f t="shared" si="8"/>
        <v>4.5817030700501249E-5</v>
      </c>
      <c r="P93" s="20">
        <f t="shared" si="8"/>
        <v>2.6813830344123851E-5</v>
      </c>
      <c r="Q93" s="20">
        <f t="shared" si="8"/>
        <v>-2.2240904162973418E-5</v>
      </c>
      <c r="R93" s="20">
        <f t="shared" si="8"/>
        <v>-4.2118853900804942E-5</v>
      </c>
      <c r="S93" s="20">
        <f t="shared" si="8"/>
        <v>4.2708525806567366E-5</v>
      </c>
      <c r="T93" s="20">
        <f t="shared" si="8"/>
        <v>-4.5284071325368824E-5</v>
      </c>
    </row>
    <row r="94" spans="1:22" x14ac:dyDescent="0.25">
      <c r="A94" s="101">
        <v>8000</v>
      </c>
      <c r="B94" s="39" t="s">
        <v>222</v>
      </c>
      <c r="C94" s="86">
        <v>1.1343000000000001</v>
      </c>
      <c r="D94" s="86">
        <v>2.0999999999999999E-3</v>
      </c>
      <c r="E94" s="86">
        <v>0.1187</v>
      </c>
      <c r="F94" s="86">
        <v>-4.9200000000000001E-2</v>
      </c>
      <c r="G94" s="86">
        <v>-0.3669</v>
      </c>
      <c r="H94" s="86">
        <v>1.5900000000000001E-2</v>
      </c>
      <c r="I94" s="21">
        <f>VLOOKUP($A94,'ASXY-TI2S'!$A$3:$S$270,14)</f>
        <v>1.1342770914846521</v>
      </c>
      <c r="J94" s="21">
        <f>VLOOKUP($A94,'ASXY-TI2S'!$A$3:$S$270,15)</f>
        <v>2.136593084827935E-3</v>
      </c>
      <c r="K94" s="21">
        <f>VLOOKUP($A94,'ASXY-TI2S'!$A$3:$S$270,16)</f>
        <v>0.11866112045208113</v>
      </c>
      <c r="L94" s="21">
        <f>VLOOKUP($A94,'ASXY-TI2S'!$A$3:$S$270,17)</f>
        <v>-4.922894057304962E-2</v>
      </c>
      <c r="M94" s="21">
        <f>VLOOKUP($A94,'ASXY-TI2S'!$A$3:$S$270,18)</f>
        <v>-0.36687135426290313</v>
      </c>
      <c r="N94" s="21">
        <f>VLOOKUP($A94,'ASXY-TI2S'!$A$3:$S$270,19)</f>
        <v>1.5922642035662651E-2</v>
      </c>
      <c r="O94" s="20">
        <f t="shared" si="8"/>
        <v>2.2908515348030178E-5</v>
      </c>
      <c r="P94" s="20">
        <f t="shared" si="8"/>
        <v>-3.659308482793517E-5</v>
      </c>
      <c r="Q94" s="20">
        <f t="shared" si="8"/>
        <v>3.8879547918868607E-5</v>
      </c>
      <c r="R94" s="20">
        <f t="shared" si="8"/>
        <v>2.8940573049619778E-5</v>
      </c>
      <c r="S94" s="20">
        <f t="shared" si="8"/>
        <v>-2.8645737096877344E-5</v>
      </c>
      <c r="T94" s="20">
        <f t="shared" si="8"/>
        <v>-2.2642035662649718E-5</v>
      </c>
    </row>
    <row r="95" spans="1:22" x14ac:dyDescent="0.25">
      <c r="A95" s="101">
        <v>8000</v>
      </c>
      <c r="B95" s="39" t="s">
        <v>227</v>
      </c>
      <c r="C95" s="86">
        <v>0.12620000000000001</v>
      </c>
      <c r="D95" s="86">
        <v>9.1000000000000004E-3</v>
      </c>
      <c r="E95" s="86">
        <v>0</v>
      </c>
      <c r="F95" s="86">
        <v>-3.3799999999999997E-2</v>
      </c>
      <c r="G95" s="86">
        <v>0</v>
      </c>
      <c r="H95" s="86">
        <v>0</v>
      </c>
      <c r="I95" s="21">
        <f>VLOOKUP($A95,'ASXY-TI3S'!$A$3:$S$270,14)</f>
        <v>0.12623467380091391</v>
      </c>
      <c r="J95" s="21">
        <f>VLOOKUP($A95,'ASXY-TI3S'!$A$3:$S$270,15)</f>
        <v>9.0632418061303843E-3</v>
      </c>
      <c r="K95" s="21">
        <f>VLOOKUP($A95,'ASXY-TI3S'!$A$3:$S$270,16)</f>
        <v>0</v>
      </c>
      <c r="L95" s="21">
        <f>VLOOKUP($A95,'ASXY-TI3S'!$A$3:$S$270,17)</f>
        <v>-3.3824478901760997E-2</v>
      </c>
      <c r="M95" s="21">
        <f>VLOOKUP($A95,'ASXY-TI3S'!$A$3:$S$270,18)</f>
        <v>0</v>
      </c>
      <c r="N95" s="21">
        <f>VLOOKUP($A95,'ASXY-TI3S'!$A$3:$S$270,19)</f>
        <v>0</v>
      </c>
      <c r="O95" s="20">
        <f t="shared" si="8"/>
        <v>-3.4673800913903596E-5</v>
      </c>
      <c r="P95" s="20">
        <f t="shared" si="8"/>
        <v>3.6758193869616124E-5</v>
      </c>
      <c r="Q95" s="20">
        <f t="shared" si="8"/>
        <v>0</v>
      </c>
      <c r="R95" s="20">
        <f t="shared" si="8"/>
        <v>2.4478901761000593E-5</v>
      </c>
      <c r="S95" s="20">
        <f t="shared" si="8"/>
        <v>0</v>
      </c>
      <c r="T95" s="20">
        <f t="shared" si="8"/>
        <v>0</v>
      </c>
    </row>
    <row r="96" spans="1:22" x14ac:dyDescent="0.25">
      <c r="A96" s="101">
        <v>8000</v>
      </c>
      <c r="B96" s="39" t="s">
        <v>8</v>
      </c>
      <c r="C96" s="86">
        <v>4.5370999999999997</v>
      </c>
      <c r="D96" s="86">
        <v>8.5000000000000006E-3</v>
      </c>
      <c r="E96" s="86">
        <v>0.47460000000000002</v>
      </c>
      <c r="F96" s="86">
        <v>-0.19689999999999999</v>
      </c>
      <c r="G96" s="86">
        <v>-1.4675</v>
      </c>
      <c r="H96" s="86">
        <v>6.3700000000000007E-2</v>
      </c>
      <c r="I96" s="21">
        <f>VLOOKUP($A96,ASZ!$A$3:$S$270,14)</f>
        <v>4.5371083659386082</v>
      </c>
      <c r="J96" s="21">
        <f>VLOOKUP($A96,ASZ!$A$3:$S$270,15)</f>
        <v>8.5463723393117402E-3</v>
      </c>
      <c r="K96" s="21">
        <f>VLOOKUP($A96,ASZ!$A$3:$S$270,16)</f>
        <v>0.47464448180832453</v>
      </c>
      <c r="L96" s="21">
        <f>VLOOKUP($A96,ASZ!$A$3:$S$270,17)</f>
        <v>-0.19691576229219848</v>
      </c>
      <c r="M96" s="21">
        <f>VLOOKUP($A96,ASZ!$A$3:$S$270,18)</f>
        <v>-1.4674854170516125</v>
      </c>
      <c r="N96" s="21">
        <f>VLOOKUP($A96,ASZ!$A$3:$S$270,19)</f>
        <v>6.3690568142650603E-2</v>
      </c>
      <c r="O96" s="20">
        <f t="shared" si="8"/>
        <v>-8.3659386085344067E-6</v>
      </c>
      <c r="P96" s="20">
        <f t="shared" si="8"/>
        <v>-4.6372339311739549E-5</v>
      </c>
      <c r="Q96" s="20">
        <f t="shared" si="8"/>
        <v>-4.4481808324503547E-5</v>
      </c>
      <c r="R96" s="20">
        <f t="shared" si="8"/>
        <v>1.5762292198490124E-5</v>
      </c>
      <c r="S96" s="20">
        <f t="shared" si="8"/>
        <v>-1.4582948387520389E-5</v>
      </c>
      <c r="T96" s="20">
        <f t="shared" si="8"/>
        <v>9.4318573494039937E-6</v>
      </c>
    </row>
    <row r="97" spans="1:20" x14ac:dyDescent="0.25">
      <c r="A97" s="101">
        <v>8000</v>
      </c>
      <c r="B97" s="39" t="s">
        <v>230</v>
      </c>
      <c r="C97" s="86">
        <v>52.875900000000001</v>
      </c>
      <c r="D97" s="86">
        <v>3.7963</v>
      </c>
      <c r="E97" s="86">
        <v>0</v>
      </c>
      <c r="F97" s="86">
        <v>-14.168100000000001</v>
      </c>
      <c r="G97" s="86">
        <v>0</v>
      </c>
      <c r="H97" s="86">
        <v>0</v>
      </c>
      <c r="I97" s="21">
        <f>VLOOKUP($A97,'MBXY-TI1S'!$A$3:$S$270,14)</f>
        <v>52.875904431865294</v>
      </c>
      <c r="J97" s="21">
        <f>VLOOKUP($A97,'MBXY-TI1S'!$A$3:$S$270,15)</f>
        <v>3.796319134468813</v>
      </c>
      <c r="K97" s="21">
        <f>VLOOKUP($A97,'MBXY-TI1S'!$A$3:$S$270,16)</f>
        <v>0</v>
      </c>
      <c r="L97" s="21">
        <f>VLOOKUP($A97,'MBXY-TI1S'!$A$3:$S$270,17)</f>
        <v>-14.168055891583521</v>
      </c>
      <c r="M97" s="21">
        <f>VLOOKUP($A97,'MBXY-TI1S'!$A$3:$S$270,18)</f>
        <v>0</v>
      </c>
      <c r="N97" s="21">
        <f>VLOOKUP($A97,'MBXY-TI1S'!$A$3:$S$270,19)</f>
        <v>0</v>
      </c>
      <c r="O97" s="20">
        <f t="shared" si="8"/>
        <v>-4.4318652925312563E-6</v>
      </c>
      <c r="P97" s="20">
        <f t="shared" si="8"/>
        <v>-1.9134468812964656E-5</v>
      </c>
      <c r="Q97" s="20">
        <f t="shared" si="8"/>
        <v>0</v>
      </c>
      <c r="R97" s="20">
        <f t="shared" si="8"/>
        <v>-4.4108416480170831E-5</v>
      </c>
      <c r="S97" s="20">
        <f t="shared" si="8"/>
        <v>0</v>
      </c>
      <c r="T97" s="20">
        <f t="shared" si="8"/>
        <v>0</v>
      </c>
    </row>
    <row r="98" spans="1:20" x14ac:dyDescent="0.25">
      <c r="A98" s="101">
        <v>8000</v>
      </c>
      <c r="B98" s="39" t="s">
        <v>235</v>
      </c>
      <c r="C98" s="86">
        <v>24.3873</v>
      </c>
      <c r="D98" s="86">
        <v>1.7508999999999999</v>
      </c>
      <c r="E98" s="86">
        <v>0</v>
      </c>
      <c r="F98" s="86">
        <v>-6.5346000000000002</v>
      </c>
      <c r="G98" s="86">
        <v>0</v>
      </c>
      <c r="H98" s="86">
        <v>0</v>
      </c>
      <c r="I98" s="21">
        <f>VLOOKUP($A98,'MBXY-TI2S'!$A$3:$S$270,14)</f>
        <v>24.387280308584209</v>
      </c>
      <c r="J98" s="21">
        <f>VLOOKUP($A98,'MBXY-TI2S'!$A$3:$S$270,15)</f>
        <v>1.7509279485220246</v>
      </c>
      <c r="K98" s="21">
        <f>VLOOKUP($A98,'MBXY-TI2S'!$A$3:$S$270,16)</f>
        <v>0</v>
      </c>
      <c r="L98" s="21">
        <f>VLOOKUP($A98,'MBXY-TI2S'!$A$3:$S$270,17)</f>
        <v>-6.53455206427655</v>
      </c>
      <c r="M98" s="21">
        <f>VLOOKUP($A98,'MBXY-TI2S'!$A$3:$S$270,18)</f>
        <v>0</v>
      </c>
      <c r="N98" s="21">
        <f>VLOOKUP($A98,'MBXY-TI2S'!$A$3:$S$270,19)</f>
        <v>0</v>
      </c>
      <c r="O98" s="20">
        <f t="shared" si="8"/>
        <v>1.9691415790390465E-5</v>
      </c>
      <c r="P98" s="20">
        <f t="shared" si="8"/>
        <v>-2.7948522024701106E-5</v>
      </c>
      <c r="Q98" s="20">
        <f t="shared" si="8"/>
        <v>0</v>
      </c>
      <c r="R98" s="20">
        <f t="shared" si="8"/>
        <v>-4.7935723450187595E-5</v>
      </c>
      <c r="S98" s="20">
        <f t="shared" si="8"/>
        <v>0</v>
      </c>
      <c r="T98" s="20">
        <f t="shared" si="8"/>
        <v>0</v>
      </c>
    </row>
    <row r="99" spans="1:20" x14ac:dyDescent="0.25">
      <c r="A99" s="101">
        <v>8000</v>
      </c>
      <c r="B99" s="39" t="s">
        <v>10</v>
      </c>
      <c r="C99" s="86">
        <v>535.69449999999995</v>
      </c>
      <c r="D99" s="86">
        <v>38.461100000000002</v>
      </c>
      <c r="E99" s="86">
        <v>0</v>
      </c>
      <c r="F99" s="86">
        <v>-143.53890000000001</v>
      </c>
      <c r="G99" s="86">
        <v>0</v>
      </c>
      <c r="H99" s="86">
        <v>0</v>
      </c>
      <c r="I99" s="21">
        <f>VLOOKUP($A99,MBZ!$A$3:$S$270,14)</f>
        <v>535.6944940587922</v>
      </c>
      <c r="J99" s="21">
        <f>VLOOKUP($A99,MBZ!$A$3:$S$270,15)</f>
        <v>38.46113423261675</v>
      </c>
      <c r="K99" s="21">
        <f>VLOOKUP($A99,MBZ!$A$3:$S$270,16)</f>
        <v>0</v>
      </c>
      <c r="L99" s="21">
        <f>VLOOKUP($A99,MBZ!$A$3:$S$270,17)</f>
        <v>-143.53890707285228</v>
      </c>
      <c r="M99" s="21">
        <f>VLOOKUP($A99,MBZ!$A$3:$S$270,18)</f>
        <v>0</v>
      </c>
      <c r="N99" s="21">
        <f>VLOOKUP($A99,MBZ!$A$3:$S$270,19)</f>
        <v>0</v>
      </c>
      <c r="O99" s="20">
        <f t="shared" si="8"/>
        <v>5.9412077462184243E-6</v>
      </c>
      <c r="P99" s="20">
        <f t="shared" si="8"/>
        <v>-3.4232616748397504E-5</v>
      </c>
      <c r="Q99" s="20">
        <f t="shared" si="8"/>
        <v>0</v>
      </c>
      <c r="R99" s="20">
        <f t="shared" si="8"/>
        <v>7.0728522700846952E-6</v>
      </c>
      <c r="S99" s="20">
        <f t="shared" si="8"/>
        <v>0</v>
      </c>
      <c r="T99" s="20">
        <f t="shared" si="8"/>
        <v>0</v>
      </c>
    </row>
    <row r="100" spans="1:20" x14ac:dyDescent="0.25">
      <c r="A100" s="101">
        <v>8000</v>
      </c>
      <c r="B100" s="39" t="s">
        <v>239</v>
      </c>
      <c r="C100" s="86">
        <v>31.031700000000001</v>
      </c>
      <c r="D100" s="86">
        <v>2.2280000000000002</v>
      </c>
      <c r="E100" s="86">
        <v>0</v>
      </c>
      <c r="F100" s="86">
        <v>-8.3148999999999997</v>
      </c>
      <c r="G100" s="86">
        <v>0</v>
      </c>
      <c r="H100" s="86">
        <v>0</v>
      </c>
      <c r="I100" s="21">
        <f>VLOOKUP($A100,'MSXY-TI1S'!$A$3:$S$270,14)</f>
        <v>31.031749773960875</v>
      </c>
      <c r="J100" s="21">
        <f>VLOOKUP($A100,'MSXY-TI1S'!$A$3:$S$270,15)</f>
        <v>2.2279793926690776</v>
      </c>
      <c r="K100" s="21">
        <f>VLOOKUP($A100,'MSXY-TI1S'!$A$3:$S$270,16)</f>
        <v>0</v>
      </c>
      <c r="L100" s="21">
        <f>VLOOKUP($A100,'MSXY-TI1S'!$A$3:$S$270,17)</f>
        <v>-8.3149322916574686</v>
      </c>
      <c r="M100" s="21">
        <f>VLOOKUP($A100,'MSXY-TI1S'!$A$3:$S$270,18)</f>
        <v>0</v>
      </c>
      <c r="N100" s="21">
        <f>VLOOKUP($A100,'MSXY-TI1S'!$A$3:$S$270,19)</f>
        <v>0</v>
      </c>
      <c r="O100" s="20">
        <f t="shared" si="8"/>
        <v>-4.9773960874688328E-5</v>
      </c>
      <c r="P100" s="20">
        <f t="shared" si="8"/>
        <v>2.0607330922572942E-5</v>
      </c>
      <c r="Q100" s="20">
        <f t="shared" si="8"/>
        <v>0</v>
      </c>
      <c r="R100" s="20">
        <f t="shared" si="8"/>
        <v>3.2291657468874746E-5</v>
      </c>
      <c r="S100" s="20">
        <f t="shared" si="8"/>
        <v>0</v>
      </c>
      <c r="T100" s="20">
        <f t="shared" si="8"/>
        <v>0</v>
      </c>
    </row>
    <row r="101" spans="1:20" x14ac:dyDescent="0.25">
      <c r="A101" s="101">
        <v>8000</v>
      </c>
      <c r="B101" s="39" t="s">
        <v>243</v>
      </c>
      <c r="C101" s="86">
        <v>4.9596</v>
      </c>
      <c r="D101" s="86">
        <v>0.35610000000000003</v>
      </c>
      <c r="E101" s="86">
        <v>0</v>
      </c>
      <c r="F101" s="86">
        <v>-1.3289</v>
      </c>
      <c r="G101" s="86">
        <v>0</v>
      </c>
      <c r="H101" s="86">
        <v>0</v>
      </c>
      <c r="I101" s="21">
        <f>VLOOKUP($A101,'MSXY-TI2S'!$A$3:$S$270,14)</f>
        <v>4.9596368580947452</v>
      </c>
      <c r="J101" s="21">
        <f>VLOOKUP($A101,'MSXY-TI2S'!$A$3:$S$270,15)</f>
        <v>0.35608590541772694</v>
      </c>
      <c r="K101" s="21">
        <f>VLOOKUP($A101,'MSXY-TI2S'!$A$3:$S$270,16)</f>
        <v>0</v>
      </c>
      <c r="L101" s="21">
        <f>VLOOKUP($A101,'MSXY-TI2S'!$A$3:$S$270,17)</f>
        <v>-1.3289306908781202</v>
      </c>
      <c r="M101" s="21">
        <f>VLOOKUP($A101,'MSXY-TI2S'!$A$3:$S$270,18)</f>
        <v>0</v>
      </c>
      <c r="N101" s="21">
        <f>VLOOKUP($A101,'MSXY-TI2S'!$A$3:$S$270,19)</f>
        <v>0</v>
      </c>
      <c r="O101" s="20">
        <f t="shared" si="8"/>
        <v>-3.6858094745184644E-5</v>
      </c>
      <c r="P101" s="20">
        <f t="shared" si="8"/>
        <v>1.4094582273083134E-5</v>
      </c>
      <c r="Q101" s="20">
        <f t="shared" si="8"/>
        <v>0</v>
      </c>
      <c r="R101" s="20">
        <f t="shared" si="8"/>
        <v>3.069087812024307E-5</v>
      </c>
      <c r="S101" s="20">
        <f t="shared" si="8"/>
        <v>0</v>
      </c>
      <c r="T101" s="20">
        <f t="shared" si="8"/>
        <v>0</v>
      </c>
    </row>
    <row r="102" spans="1:20" x14ac:dyDescent="0.25">
      <c r="A102" s="101">
        <v>8000</v>
      </c>
      <c r="B102" s="39" t="s">
        <v>246</v>
      </c>
      <c r="C102" s="86">
        <v>13.3796</v>
      </c>
      <c r="D102" s="86">
        <v>0.96060000000000001</v>
      </c>
      <c r="E102" s="86">
        <v>0</v>
      </c>
      <c r="F102" s="86">
        <v>-3.585</v>
      </c>
      <c r="G102" s="86">
        <v>0</v>
      </c>
      <c r="H102" s="86">
        <v>0</v>
      </c>
      <c r="I102" s="21">
        <f>VLOOKUP($A102,'MSXY-TI3S'!$A$3:$S$270,14)</f>
        <v>13.379579828239876</v>
      </c>
      <c r="J102" s="21">
        <f>VLOOKUP($A102,'MSXY-TI3S'!$A$3:$S$270,15)</f>
        <v>0.96061061193858233</v>
      </c>
      <c r="K102" s="21">
        <f>VLOOKUP($A102,'MSXY-TI3S'!$A$3:$S$270,16)</f>
        <v>0</v>
      </c>
      <c r="L102" s="21">
        <f>VLOOKUP($A102,'MSXY-TI3S'!$A$3:$S$270,17)</f>
        <v>-3.5850476100446169</v>
      </c>
      <c r="M102" s="21">
        <f>VLOOKUP($A102,'MSXY-TI3S'!$A$3:$S$270,18)</f>
        <v>0</v>
      </c>
      <c r="N102" s="21">
        <f>VLOOKUP($A102,'MSXY-TI3S'!$A$3:$S$270,19)</f>
        <v>0</v>
      </c>
      <c r="O102" s="20">
        <f t="shared" si="8"/>
        <v>2.0171760123588456E-5</v>
      </c>
      <c r="P102" s="20">
        <f t="shared" si="8"/>
        <v>-1.0611938582316682E-5</v>
      </c>
      <c r="Q102" s="20">
        <f t="shared" si="8"/>
        <v>0</v>
      </c>
      <c r="R102" s="20">
        <f t="shared" si="8"/>
        <v>4.7610044616952507E-5</v>
      </c>
      <c r="S102" s="20">
        <f t="shared" si="8"/>
        <v>0</v>
      </c>
      <c r="T102" s="20">
        <f t="shared" si="8"/>
        <v>0</v>
      </c>
    </row>
    <row r="103" spans="1:20" x14ac:dyDescent="0.25">
      <c r="A103" s="101">
        <v>8000</v>
      </c>
      <c r="B103" s="39" t="s">
        <v>11</v>
      </c>
      <c r="C103" s="86">
        <v>62.063499999999998</v>
      </c>
      <c r="D103" s="86">
        <v>4.4560000000000004</v>
      </c>
      <c r="E103" s="86">
        <v>0</v>
      </c>
      <c r="F103" s="86">
        <v>-16.629899999999999</v>
      </c>
      <c r="G103" s="86">
        <v>0</v>
      </c>
      <c r="H103" s="86">
        <v>0</v>
      </c>
      <c r="I103" s="21">
        <f>VLOOKUP($A103,MSZ!$A$3:$S$270,14)</f>
        <v>62.063499547921779</v>
      </c>
      <c r="J103" s="21">
        <f>VLOOKUP($A103,MSZ!$A$3:$S$270,15)</f>
        <v>4.4559587853381544</v>
      </c>
      <c r="K103" s="21">
        <f>VLOOKUP($A103,MSZ!$A$3:$S$270,16)</f>
        <v>0</v>
      </c>
      <c r="L103" s="21">
        <f>VLOOKUP($A103,MSZ!$A$3:$S$270,17)</f>
        <v>-16.629864583314941</v>
      </c>
      <c r="M103" s="21">
        <f>VLOOKUP($A103,MSZ!$A$3:$S$270,18)</f>
        <v>0</v>
      </c>
      <c r="N103" s="21">
        <f>VLOOKUP($A103,MSZ!$A$3:$S$270,19)</f>
        <v>0</v>
      </c>
      <c r="O103" s="20">
        <f t="shared" si="8"/>
        <v>4.5207821841586338E-7</v>
      </c>
      <c r="P103" s="20">
        <f t="shared" si="8"/>
        <v>4.1214661846034062E-5</v>
      </c>
      <c r="Q103" s="20">
        <f t="shared" si="8"/>
        <v>0</v>
      </c>
      <c r="R103" s="20">
        <f t="shared" si="8"/>
        <v>-3.5416685058464736E-5</v>
      </c>
      <c r="S103" s="20">
        <f t="shared" si="8"/>
        <v>0</v>
      </c>
      <c r="T103" s="20">
        <f t="shared" si="8"/>
        <v>0</v>
      </c>
    </row>
    <row r="104" spans="1:20" x14ac:dyDescent="0.25">
      <c r="A104" s="101">
        <v>8000</v>
      </c>
      <c r="B104" s="39" t="s">
        <v>12</v>
      </c>
      <c r="C104" s="86">
        <v>1288.3506</v>
      </c>
      <c r="D104" s="86">
        <v>92.499399999999994</v>
      </c>
      <c r="E104" s="86">
        <v>0</v>
      </c>
      <c r="F104" s="86">
        <v>-345.21249999999998</v>
      </c>
      <c r="G104" s="86">
        <v>0</v>
      </c>
      <c r="H104" s="86">
        <v>0</v>
      </c>
      <c r="I104" s="21">
        <f>VLOOKUP($A104,DECG!$A$3:$S$270,14)</f>
        <v>1288.350628719807</v>
      </c>
      <c r="J104" s="21">
        <f>VLOOKUP($A104,DECG!$A$3:$S$270,15)</f>
        <v>92.4994134145998</v>
      </c>
      <c r="K104" s="21">
        <f>VLOOKUP($A104,DECG!$A$3:$S$270,16)</f>
        <v>0</v>
      </c>
      <c r="L104" s="21">
        <f>VLOOKUP($A104,DECG!$A$3:$S$270,17)</f>
        <v>-345.21251053360305</v>
      </c>
      <c r="M104" s="21">
        <f>VLOOKUP($A104,DECG!$A$3:$S$270,18)</f>
        <v>0</v>
      </c>
      <c r="N104" s="21">
        <f>VLOOKUP($A104,DECG!$A$3:$S$270,19)</f>
        <v>0</v>
      </c>
      <c r="O104" s="20">
        <f t="shared" si="8"/>
        <v>-2.871980700547283E-5</v>
      </c>
      <c r="P104" s="20">
        <f t="shared" si="8"/>
        <v>-1.3414599806083061E-5</v>
      </c>
      <c r="Q104" s="20">
        <f t="shared" si="8"/>
        <v>0</v>
      </c>
      <c r="R104" s="20">
        <f t="shared" si="8"/>
        <v>1.0533603074236453E-5</v>
      </c>
      <c r="S104" s="20">
        <f t="shared" si="8"/>
        <v>0</v>
      </c>
      <c r="T104" s="20">
        <f t="shared" si="8"/>
        <v>0</v>
      </c>
    </row>
    <row r="105" spans="1:20" x14ac:dyDescent="0.25">
      <c r="A105" s="101">
        <v>8000</v>
      </c>
      <c r="B105" s="39" t="s">
        <v>249</v>
      </c>
      <c r="C105" s="86">
        <v>0.45850000000000002</v>
      </c>
      <c r="D105" s="86">
        <v>3.2899999999999999E-2</v>
      </c>
      <c r="E105" s="86">
        <v>0</v>
      </c>
      <c r="F105" s="86">
        <v>-0.12280000000000001</v>
      </c>
      <c r="G105" s="86">
        <v>0</v>
      </c>
      <c r="H105" s="86">
        <v>0</v>
      </c>
      <c r="I105" s="21">
        <f>VLOOKUP($A105,DECR!$A$3:$V$270,17)</f>
        <v>0.45847114961839142</v>
      </c>
      <c r="J105" s="21">
        <f>VLOOKUP($A105,DECR!$A$3:$V$270,18)</f>
        <v>3.291674755447415E-2</v>
      </c>
      <c r="K105" s="21">
        <f>VLOOKUP($A105,DECR!$A$3:$V$270,19)</f>
        <v>0</v>
      </c>
      <c r="L105" s="21">
        <f>VLOOKUP($A105,DECR!$A$3:$V$270,20)</f>
        <v>-0.122846974293216</v>
      </c>
      <c r="M105" s="21">
        <f>VLOOKUP($A105,DECR!$A$3:$V$270,21)</f>
        <v>0</v>
      </c>
      <c r="N105" s="21">
        <f>VLOOKUP($A105,DECR!$A$3:$V$270,22)</f>
        <v>0</v>
      </c>
      <c r="O105" s="20">
        <f t="shared" si="8"/>
        <v>2.885038160860276E-5</v>
      </c>
      <c r="P105" s="20">
        <f t="shared" si="8"/>
        <v>-1.6747554474151605E-5</v>
      </c>
      <c r="Q105" s="20">
        <f t="shared" si="8"/>
        <v>0</v>
      </c>
      <c r="R105" s="20">
        <f t="shared" si="8"/>
        <v>4.6974293215998331E-5</v>
      </c>
      <c r="S105" s="20">
        <f t="shared" si="8"/>
        <v>0</v>
      </c>
      <c r="T105" s="20">
        <f t="shared" si="8"/>
        <v>0</v>
      </c>
    </row>
    <row r="106" spans="1:20" x14ac:dyDescent="0.25">
      <c r="A106" s="101">
        <v>8000</v>
      </c>
      <c r="B106" s="39" t="s">
        <v>14</v>
      </c>
      <c r="C106" s="86">
        <v>1041.0326</v>
      </c>
      <c r="D106" s="86">
        <v>74.742800000000003</v>
      </c>
      <c r="E106" s="86">
        <v>0</v>
      </c>
      <c r="F106" s="86">
        <v>-278.94389999999999</v>
      </c>
      <c r="G106" s="86">
        <v>0</v>
      </c>
      <c r="H106" s="86">
        <v>0</v>
      </c>
      <c r="I106" s="21">
        <f>VLOOKUP($A106,DBHG!$A$3:$S$270,14)</f>
        <v>1041.0326343875865</v>
      </c>
      <c r="J106" s="21">
        <f>VLOOKUP($A106,DBHG!$A$3:$S$270,15)</f>
        <v>74.742780326805644</v>
      </c>
      <c r="K106" s="21">
        <f>VLOOKUP($A106,DBHG!$A$3:$S$270,16)</f>
        <v>0</v>
      </c>
      <c r="L106" s="21">
        <f>VLOOKUP($A106,DBHG!$A$3:$S$270,17)</f>
        <v>-278.94385367859809</v>
      </c>
      <c r="M106" s="21">
        <f>VLOOKUP($A106,DBHG!$A$3:$S$270,18)</f>
        <v>0</v>
      </c>
      <c r="N106" s="21">
        <f>VLOOKUP($A106,DBHG!$A$3:$S$270,19)</f>
        <v>0</v>
      </c>
      <c r="O106" s="20">
        <f t="shared" ref="O106:T117" si="9">C106-I106</f>
        <v>-3.4387586538286996E-5</v>
      </c>
      <c r="P106" s="20">
        <f t="shared" si="9"/>
        <v>1.967319435891568E-5</v>
      </c>
      <c r="Q106" s="20">
        <f t="shared" si="9"/>
        <v>0</v>
      </c>
      <c r="R106" s="20">
        <f t="shared" si="9"/>
        <v>-4.6321401896420866E-5</v>
      </c>
      <c r="S106" s="20">
        <f t="shared" si="9"/>
        <v>0</v>
      </c>
      <c r="T106" s="20">
        <f t="shared" si="9"/>
        <v>0</v>
      </c>
    </row>
    <row r="107" spans="1:20" x14ac:dyDescent="0.25">
      <c r="A107" s="101">
        <v>8000</v>
      </c>
      <c r="B107" s="39" t="s">
        <v>251</v>
      </c>
      <c r="C107" s="86">
        <v>1.7283999999999999</v>
      </c>
      <c r="D107" s="86">
        <v>0.1241</v>
      </c>
      <c r="E107" s="86">
        <v>0</v>
      </c>
      <c r="F107" s="86">
        <v>-0.46310000000000001</v>
      </c>
      <c r="G107" s="86">
        <v>0</v>
      </c>
      <c r="H107" s="86">
        <v>0</v>
      </c>
      <c r="I107" s="21">
        <f>VLOOKUP($A107,DBHR!$A$3:$V$270,17)</f>
        <v>1.7284219956895515</v>
      </c>
      <c r="J107" s="21">
        <f>VLOOKUP($A107,DBHR!$A$3:$V$270,18)</f>
        <v>0.12409511601126726</v>
      </c>
      <c r="K107" s="21">
        <f>VLOOKUP($A107,DBHR!$A$3:$V$270,19)</f>
        <v>0</v>
      </c>
      <c r="L107" s="21">
        <f>VLOOKUP($A107,DBHR!$A$3:$V$270,20)</f>
        <v>-0.46312927792520525</v>
      </c>
      <c r="M107" s="21">
        <f>VLOOKUP($A107,DBHR!$A$3:$V$270,21)</f>
        <v>0</v>
      </c>
      <c r="N107" s="21">
        <f>VLOOKUP($A107,DBHR!$A$3:$V$270,22)</f>
        <v>0</v>
      </c>
      <c r="O107" s="20">
        <f t="shared" si="9"/>
        <v>-2.1995689551523867E-5</v>
      </c>
      <c r="P107" s="20">
        <f t="shared" si="9"/>
        <v>4.8839887327456477E-6</v>
      </c>
      <c r="Q107" s="20">
        <f t="shared" si="9"/>
        <v>0</v>
      </c>
      <c r="R107" s="20">
        <f t="shared" si="9"/>
        <v>2.9277925205239974E-5</v>
      </c>
      <c r="S107" s="20">
        <f t="shared" si="9"/>
        <v>0</v>
      </c>
      <c r="T107" s="20">
        <f t="shared" si="9"/>
        <v>0</v>
      </c>
    </row>
    <row r="108" spans="1:20" x14ac:dyDescent="0.25">
      <c r="A108" s="101">
        <v>8000</v>
      </c>
      <c r="B108" s="39" t="s">
        <v>253</v>
      </c>
      <c r="C108" s="86">
        <v>5291.3496999999998</v>
      </c>
      <c r="D108" s="86">
        <v>379.90179999999998</v>
      </c>
      <c r="E108" s="86">
        <v>0</v>
      </c>
      <c r="F108" s="86">
        <v>-1417.8128999999999</v>
      </c>
      <c r="G108" s="86">
        <v>0</v>
      </c>
      <c r="H108" s="86">
        <v>0</v>
      </c>
      <c r="I108" s="21">
        <f>VLOOKUP($A108,AMIL!$A$3:$S$270,14)</f>
        <v>5291.3496964174019</v>
      </c>
      <c r="J108" s="21">
        <f>VLOOKUP($A108,AMIL!$A$3:$S$270,15)</f>
        <v>379.9018156854363</v>
      </c>
      <c r="K108" s="21">
        <f>VLOOKUP($A108,AMIL!$A$3:$S$270,16)</f>
        <v>0</v>
      </c>
      <c r="L108" s="21">
        <f>VLOOKUP($A108,AMIL!$A$3:$S$270,17)</f>
        <v>-1417.8128780257123</v>
      </c>
      <c r="M108" s="21">
        <f>VLOOKUP($A108,AMIL!$A$3:$S$270,18)</f>
        <v>0</v>
      </c>
      <c r="N108" s="21">
        <f>VLOOKUP($A108,AMIL!$A$3:$S$270,19)</f>
        <v>0</v>
      </c>
      <c r="O108" s="20">
        <f t="shared" si="9"/>
        <v>3.5825978557113558E-6</v>
      </c>
      <c r="P108" s="20">
        <f t="shared" si="9"/>
        <v>-1.5685436324019975E-5</v>
      </c>
      <c r="Q108" s="20">
        <f t="shared" si="9"/>
        <v>0</v>
      </c>
      <c r="R108" s="20">
        <f t="shared" si="9"/>
        <v>-2.1974287619741517E-5</v>
      </c>
      <c r="S108" s="20">
        <f t="shared" si="9"/>
        <v>0</v>
      </c>
      <c r="T108" s="20">
        <f t="shared" si="9"/>
        <v>0</v>
      </c>
    </row>
    <row r="109" spans="1:20" x14ac:dyDescent="0.25">
      <c r="A109" s="101">
        <v>8000</v>
      </c>
      <c r="B109" s="39" t="s">
        <v>17</v>
      </c>
      <c r="C109" s="86">
        <v>0.5847</v>
      </c>
      <c r="D109" s="86">
        <v>8.1438000000000006</v>
      </c>
      <c r="E109" s="86">
        <v>88.43</v>
      </c>
      <c r="F109" s="86">
        <v>2.1821000000000002</v>
      </c>
      <c r="G109" s="86">
        <v>-7.1905999999999999</v>
      </c>
      <c r="H109" s="86">
        <v>-26.835799999999999</v>
      </c>
      <c r="I109" s="21">
        <f>VLOOKUP($A109,XYM1!$A$3:$S$270,14)</f>
        <v>0.58469981033417695</v>
      </c>
      <c r="J109" s="21">
        <f>VLOOKUP($A109,XYM1!$A$3:$S$270,15)</f>
        <v>8.143817787038035</v>
      </c>
      <c r="K109" s="21">
        <f>VLOOKUP($A109,XYM1!$A$3:$S$270,16)</f>
        <v>88.430048969331779</v>
      </c>
      <c r="L109" s="21">
        <f>VLOOKUP($A109,XYM1!$A$3:$S$270,17)</f>
        <v>2.1821293993430446</v>
      </c>
      <c r="M109" s="21">
        <f>VLOOKUP($A109,XYM1!$A$3:$S$270,18)</f>
        <v>-7.190621173459931</v>
      </c>
      <c r="N109" s="21">
        <f>VLOOKUP($A109,XYM1!$A$3:$S$270,19)</f>
        <v>-26.835763557333124</v>
      </c>
      <c r="O109" s="20">
        <f t="shared" si="9"/>
        <v>1.8966582304713597E-7</v>
      </c>
      <c r="P109" s="20">
        <f t="shared" si="9"/>
        <v>-1.7787038034455804E-5</v>
      </c>
      <c r="Q109" s="20">
        <f t="shared" si="9"/>
        <v>-4.8969331771786528E-5</v>
      </c>
      <c r="R109" s="20">
        <f t="shared" si="9"/>
        <v>-2.939934304446723E-5</v>
      </c>
      <c r="S109" s="20">
        <f t="shared" si="9"/>
        <v>2.1173459931134175E-5</v>
      </c>
      <c r="T109" s="20">
        <f t="shared" si="9"/>
        <v>-3.6442666875302621E-5</v>
      </c>
    </row>
    <row r="110" spans="1:20" x14ac:dyDescent="0.25">
      <c r="A110" s="101">
        <v>8000</v>
      </c>
      <c r="B110" s="39" t="s">
        <v>18</v>
      </c>
      <c r="C110" s="86">
        <v>99.409800000000004</v>
      </c>
      <c r="D110" s="86">
        <v>7.1372999999999998</v>
      </c>
      <c r="E110" s="86">
        <v>0</v>
      </c>
      <c r="F110" s="86">
        <v>-26.636800000000001</v>
      </c>
      <c r="G110" s="86">
        <v>0</v>
      </c>
      <c r="H110" s="86">
        <v>0</v>
      </c>
      <c r="I110" s="21">
        <f>VLOOKUP($A110,XYM2!$A$3:$S$270,14)</f>
        <v>99.409770734554655</v>
      </c>
      <c r="J110" s="21">
        <f>VLOOKUP($A110,XYM2!$A$3:$S$270,15)</f>
        <v>7.1373004177931403</v>
      </c>
      <c r="K110" s="21">
        <f>VLOOKUP($A110,XYM2!$A$3:$S$270,16)</f>
        <v>0</v>
      </c>
      <c r="L110" s="21">
        <f>VLOOKUP($A110,XYM2!$A$3:$S$270,17)</f>
        <v>-26.636767788086775</v>
      </c>
      <c r="M110" s="21">
        <f>VLOOKUP($A110,XYM2!$A$3:$S$270,18)</f>
        <v>0</v>
      </c>
      <c r="N110" s="21">
        <f>VLOOKUP($A110,XYM2!$A$3:$S$270,19)</f>
        <v>0</v>
      </c>
      <c r="O110" s="20">
        <f>C110-I110</f>
        <v>2.9265445348869434E-5</v>
      </c>
      <c r="P110" s="20">
        <f t="shared" si="9"/>
        <v>-4.1779314052803329E-7</v>
      </c>
      <c r="Q110" s="20">
        <f t="shared" si="9"/>
        <v>0</v>
      </c>
      <c r="R110" s="20">
        <f t="shared" si="9"/>
        <v>-3.2211913225665967E-5</v>
      </c>
      <c r="S110" s="20">
        <f t="shared" si="9"/>
        <v>0</v>
      </c>
      <c r="T110" s="20">
        <f t="shared" si="9"/>
        <v>0</v>
      </c>
    </row>
    <row r="111" spans="1:20" x14ac:dyDescent="0.25">
      <c r="A111" s="101">
        <v>8000</v>
      </c>
      <c r="B111" s="39" t="s">
        <v>19</v>
      </c>
      <c r="C111" s="86">
        <v>36.153700000000001</v>
      </c>
      <c r="D111" s="86">
        <v>0.1573</v>
      </c>
      <c r="E111" s="86">
        <v>0.5847</v>
      </c>
      <c r="F111" s="86">
        <v>-2.3845999999999998</v>
      </c>
      <c r="G111" s="86">
        <v>-4.5976999999999997</v>
      </c>
      <c r="H111" s="86">
        <v>0.30320000000000003</v>
      </c>
      <c r="I111" s="21">
        <f>VLOOKUP($A111,XYM3!$A$3:$S$270,14)</f>
        <v>36.153706587466083</v>
      </c>
      <c r="J111" s="21">
        <f>VLOOKUP($A111,XYM3!$A$3:$S$270,15)</f>
        <v>0.15727776290992182</v>
      </c>
      <c r="K111" s="21">
        <f>VLOOKUP($A111,XYM3!$A$3:$S$270,16)</f>
        <v>0.58469981033417684</v>
      </c>
      <c r="L111" s="21">
        <f>VLOOKUP($A111,XYM3!$A$3:$S$270,17)</f>
        <v>-2.3845700016938838</v>
      </c>
      <c r="M111" s="21">
        <f>VLOOKUP($A111,XYM3!$A$3:$S$270,18)</f>
        <v>-4.597723935228049</v>
      </c>
      <c r="N111" s="21">
        <f>VLOOKUP($A111,XYM3!$A$3:$S$270,19)</f>
        <v>0.30324953115085751</v>
      </c>
      <c r="O111" s="20">
        <f t="shared" ref="O111:O114" si="10">C111-I111</f>
        <v>-6.5874660819531528E-6</v>
      </c>
      <c r="P111" s="20">
        <f t="shared" si="9"/>
        <v>2.2237090078175425E-5</v>
      </c>
      <c r="Q111" s="20">
        <f t="shared" si="9"/>
        <v>1.8966582315815828E-7</v>
      </c>
      <c r="R111" s="20">
        <f t="shared" si="9"/>
        <v>-2.9998306116052476E-5</v>
      </c>
      <c r="S111" s="20">
        <f t="shared" si="9"/>
        <v>2.3935228049332125E-5</v>
      </c>
      <c r="T111" s="20">
        <f t="shared" si="9"/>
        <v>-4.9531150857484718E-5</v>
      </c>
    </row>
    <row r="112" spans="1:20" x14ac:dyDescent="0.25">
      <c r="A112" s="101">
        <v>8000</v>
      </c>
      <c r="B112" s="39" t="s">
        <v>20</v>
      </c>
      <c r="C112" s="86">
        <v>0.1573</v>
      </c>
      <c r="D112" s="86">
        <v>21.520299999999999</v>
      </c>
      <c r="E112" s="86">
        <v>8.1438000000000006</v>
      </c>
      <c r="F112" s="86">
        <v>-1.8396999999999999</v>
      </c>
      <c r="G112" s="86">
        <v>1.1316999999999999</v>
      </c>
      <c r="H112" s="86">
        <v>-13.2385</v>
      </c>
      <c r="I112" s="21">
        <f>VLOOKUP($A112,XYM4!$A$3:$S$270,14)</f>
        <v>0.15727776290992176</v>
      </c>
      <c r="J112" s="21">
        <f>VLOOKUP($A112,XYM4!$A$3:$S$270,15)</f>
        <v>21.520254153831893</v>
      </c>
      <c r="K112" s="21">
        <f>VLOOKUP($A112,XYM4!$A$3:$S$270,16)</f>
        <v>8.143817787038035</v>
      </c>
      <c r="L112" s="21">
        <f>VLOOKUP($A112,XYM4!$A$3:$S$270,17)</f>
        <v>-1.8397438491723872</v>
      </c>
      <c r="M112" s="21">
        <f>VLOOKUP($A112,XYM4!$A$3:$S$270,18)</f>
        <v>1.1317426576264464</v>
      </c>
      <c r="N112" s="21">
        <f>VLOOKUP($A112,XYM4!$A$3:$S$270,19)</f>
        <v>-13.238467757242729</v>
      </c>
      <c r="O112" s="20">
        <f t="shared" si="10"/>
        <v>2.2237090078230937E-5</v>
      </c>
      <c r="P112" s="20">
        <f t="shared" si="9"/>
        <v>4.5846168106322693E-5</v>
      </c>
      <c r="Q112" s="20">
        <f t="shared" si="9"/>
        <v>-1.7787038034455804E-5</v>
      </c>
      <c r="R112" s="20">
        <f t="shared" si="9"/>
        <v>4.3849172387311341E-5</v>
      </c>
      <c r="S112" s="20">
        <f t="shared" si="9"/>
        <v>-4.265762644650728E-5</v>
      </c>
      <c r="T112" s="20">
        <f t="shared" si="9"/>
        <v>-3.2242757271205846E-5</v>
      </c>
    </row>
    <row r="113" spans="1:20" x14ac:dyDescent="0.25">
      <c r="A113" s="101">
        <v>8000</v>
      </c>
      <c r="B113" s="39" t="s">
        <v>0</v>
      </c>
      <c r="C113" s="86">
        <v>8.3999999999999995E-3</v>
      </c>
      <c r="D113" s="86">
        <v>0.11749999999999999</v>
      </c>
      <c r="E113" s="86">
        <v>4.1999999999999997E-3</v>
      </c>
      <c r="F113" s="86">
        <v>3.15E-2</v>
      </c>
      <c r="G113" s="86">
        <v>-5.9999999999999995E-4</v>
      </c>
      <c r="H113" s="86">
        <v>-2.3E-3</v>
      </c>
      <c r="I113" s="21">
        <f>VLOOKUP($A113,DRFR!$A$3:$V$270,17)</f>
        <v>8.4327469869996223E-3</v>
      </c>
      <c r="J113" s="21">
        <f>VLOOKUP($A113,DRFR!$A$3:$V$270,18)</f>
        <v>0.11745301382442425</v>
      </c>
      <c r="K113" s="21">
        <f>VLOOKUP($A113,DRFR!$A$3:$V$270,19)</f>
        <v>4.2034057755281152E-3</v>
      </c>
      <c r="L113" s="21">
        <f>VLOOKUP($A113,DRFR!$A$3:$V$270,20)</f>
        <v>3.1471440202855964E-2</v>
      </c>
      <c r="M113" s="21">
        <f>VLOOKUP($A113,DRFR!$A$3:$V$270,21)</f>
        <v>-6.0876463680626389E-4</v>
      </c>
      <c r="N113" s="21">
        <f>VLOOKUP($A113,DRFR!$A$3:$V$270,22)</f>
        <v>-2.2719405544121929E-3</v>
      </c>
      <c r="O113" s="20">
        <f t="shared" si="10"/>
        <v>-3.2746986999622821E-5</v>
      </c>
      <c r="P113" s="20">
        <f t="shared" si="9"/>
        <v>4.6986175575747247E-5</v>
      </c>
      <c r="Q113" s="20">
        <f t="shared" si="9"/>
        <v>-3.4057755281154123E-6</v>
      </c>
      <c r="R113" s="20">
        <f t="shared" si="9"/>
        <v>2.8559797144035726E-5</v>
      </c>
      <c r="S113" s="20">
        <f t="shared" si="9"/>
        <v>8.7646368062639429E-6</v>
      </c>
      <c r="T113" s="20">
        <f t="shared" si="9"/>
        <v>-2.8059445587807087E-5</v>
      </c>
    </row>
    <row r="114" spans="1:20" x14ac:dyDescent="0.25">
      <c r="A114" s="101">
        <v>8000</v>
      </c>
      <c r="B114" s="39" t="s">
        <v>2</v>
      </c>
      <c r="C114" s="86">
        <v>0.73480000000000001</v>
      </c>
      <c r="D114" s="86">
        <v>10.2341</v>
      </c>
      <c r="E114" s="86">
        <v>3.8877999999999999</v>
      </c>
      <c r="F114" s="86">
        <v>2.7422</v>
      </c>
      <c r="G114" s="86">
        <v>1.6901999999999999</v>
      </c>
      <c r="H114" s="86">
        <v>6.3078000000000003</v>
      </c>
      <c r="I114" s="21">
        <f>VLOOKUP($A114,DSFS!$A$3:$S$270,14)</f>
        <v>0.73477656418571147</v>
      </c>
      <c r="J114" s="21">
        <f>VLOOKUP($A114,DSFS!$A$3:$S$270,15)</f>
        <v>10.234117314822164</v>
      </c>
      <c r="K114" s="21">
        <f>VLOOKUP($A114,DSFS!$A$3:$S$270,16)</f>
        <v>3.887755089413103</v>
      </c>
      <c r="L114" s="21">
        <f>VLOOKUP($A114,DSFS!$A$3:$S$270,17)</f>
        <v>2.742223469751969</v>
      </c>
      <c r="M114" s="21">
        <f>VLOOKUP($A114,DSFS!$A$3:$S$270,18)</f>
        <v>1.6901571900253753</v>
      </c>
      <c r="N114" s="21">
        <f>VLOOKUP($A114,DSFS!$A$3:$S$270,19)</f>
        <v>6.3077525059525463</v>
      </c>
      <c r="O114" s="20">
        <f t="shared" si="10"/>
        <v>2.3435814288541579E-5</v>
      </c>
      <c r="P114" s="20">
        <f t="shared" si="9"/>
        <v>-1.7314822164493648E-5</v>
      </c>
      <c r="Q114" s="20">
        <f t="shared" si="9"/>
        <v>4.4910586896929061E-5</v>
      </c>
      <c r="R114" s="20">
        <f t="shared" si="9"/>
        <v>-2.3469751968985264E-5</v>
      </c>
      <c r="S114" s="20">
        <f t="shared" si="9"/>
        <v>4.2809974624580249E-5</v>
      </c>
      <c r="T114" s="20">
        <f t="shared" si="9"/>
        <v>4.7494047453966459E-5</v>
      </c>
    </row>
    <row r="115" spans="1:20" x14ac:dyDescent="0.25">
      <c r="A115" s="101">
        <v>8000</v>
      </c>
      <c r="B115" s="39" t="s">
        <v>4</v>
      </c>
      <c r="C115" s="86">
        <v>2.3142999999999998</v>
      </c>
      <c r="D115" s="86">
        <v>32.233800000000002</v>
      </c>
      <c r="E115" s="86">
        <v>7.2191999999999998</v>
      </c>
      <c r="F115" s="86">
        <v>8.6370000000000005</v>
      </c>
      <c r="G115" s="86">
        <v>4.0873999999999997</v>
      </c>
      <c r="H115" s="86">
        <v>15.2545</v>
      </c>
      <c r="I115" s="21">
        <f>VLOOKUP($A115,DSTG!$A$3:$S$270,14)</f>
        <v>2.3142811944617843</v>
      </c>
      <c r="J115" s="21">
        <f>VLOOKUP($A115,DSTG!$A$3:$S$270,15)</f>
        <v>32.233778808468507</v>
      </c>
      <c r="K115" s="21">
        <f>VLOOKUP($A115,DSTG!$A$3:$S$270,16)</f>
        <v>7.2191573291154176</v>
      </c>
      <c r="L115" s="21">
        <f>VLOOKUP($A115,DSTG!$A$3:$S$270,17)</f>
        <v>8.6370150007325694</v>
      </c>
      <c r="M115" s="21">
        <f>VLOOKUP($A115,DSTG!$A$3:$S$270,18)</f>
        <v>4.0874393018897264</v>
      </c>
      <c r="N115" s="21">
        <f>VLOOKUP($A115,DSTG!$A$3:$S$270,19)</f>
        <v>15.254531147506325</v>
      </c>
      <c r="O115" s="20">
        <f>C115-I115</f>
        <v>1.880553821553832E-5</v>
      </c>
      <c r="P115" s="20">
        <f t="shared" si="9"/>
        <v>2.1191531494935134E-5</v>
      </c>
      <c r="Q115" s="20">
        <f t="shared" si="9"/>
        <v>4.2670884582207691E-5</v>
      </c>
      <c r="R115" s="20">
        <f t="shared" si="9"/>
        <v>-1.5000732568992703E-5</v>
      </c>
      <c r="S115" s="20">
        <f t="shared" si="9"/>
        <v>-3.9301889726672812E-5</v>
      </c>
      <c r="T115" s="20">
        <f t="shared" si="9"/>
        <v>-3.1147506325268637E-5</v>
      </c>
    </row>
    <row r="116" spans="1:20" x14ac:dyDescent="0.25">
      <c r="A116" s="101">
        <v>8000</v>
      </c>
      <c r="B116" s="39" t="s">
        <v>16</v>
      </c>
      <c r="C116" s="86">
        <v>2.3388</v>
      </c>
      <c r="D116" s="86">
        <v>32.575299999999999</v>
      </c>
      <c r="E116" s="86">
        <v>353.72019999999998</v>
      </c>
      <c r="F116" s="86">
        <v>8.7285000000000004</v>
      </c>
      <c r="G116" s="86">
        <v>-28.762499999999999</v>
      </c>
      <c r="H116" s="86">
        <v>-107.34310000000001</v>
      </c>
      <c r="I116" s="21">
        <f>VLOOKUP($A116,SAG!$A$3:$S$270,14)</f>
        <v>2.3387992413367078</v>
      </c>
      <c r="J116" s="21">
        <f>VLOOKUP($A116,SAG!$A$3:$S$270,15)</f>
        <v>32.57527114815214</v>
      </c>
      <c r="K116" s="21">
        <f>VLOOKUP($A116,SAG!$A$3:$S$270,16)</f>
        <v>353.72019587732711</v>
      </c>
      <c r="L116" s="21">
        <f>VLOOKUP($A116,SAG!$A$3:$S$270,17)</f>
        <v>8.7285175973721785</v>
      </c>
      <c r="M116" s="21">
        <f>VLOOKUP($A116,SAG!$A$3:$S$270,18)</f>
        <v>-28.762484693839724</v>
      </c>
      <c r="N116" s="21">
        <f>VLOOKUP($A116,SAG!$A$3:$S$270,19)</f>
        <v>-107.34305422933249</v>
      </c>
      <c r="O116" s="20">
        <f>C116-I116</f>
        <v>7.5866329218854389E-7</v>
      </c>
      <c r="P116" s="20">
        <f t="shared" si="9"/>
        <v>2.8851847858391011E-5</v>
      </c>
      <c r="Q116" s="20">
        <f t="shared" si="9"/>
        <v>4.1226728626497788E-6</v>
      </c>
      <c r="R116" s="20">
        <f t="shared" si="9"/>
        <v>-1.7597372178101978E-5</v>
      </c>
      <c r="S116" s="20">
        <f t="shared" si="9"/>
        <v>-1.5306160275230241E-5</v>
      </c>
      <c r="T116" s="20">
        <f t="shared" si="9"/>
        <v>-4.5770667512101681E-5</v>
      </c>
    </row>
    <row r="117" spans="1:20" x14ac:dyDescent="0.25">
      <c r="A117" s="101">
        <v>8000</v>
      </c>
      <c r="B117" s="39" t="s">
        <v>69</v>
      </c>
      <c r="C117" s="86">
        <v>8547.7769000000008</v>
      </c>
      <c r="D117" s="86">
        <v>712.69320000000005</v>
      </c>
      <c r="E117" s="86">
        <v>468.12700000000001</v>
      </c>
      <c r="F117" s="86">
        <v>-2252.3087</v>
      </c>
      <c r="G117" s="86">
        <v>-52.527999999999999</v>
      </c>
      <c r="H117" s="86">
        <v>-123.139</v>
      </c>
      <c r="I117" s="21">
        <f>VLOOKUP($A117,TOTALS!$A$3:$G$270,2)</f>
        <v>8547.7769424528215</v>
      </c>
      <c r="J117" s="21">
        <f>VLOOKUP($A117,TOTALS!$A$3:$G$270,3)</f>
        <v>712.69321785901934</v>
      </c>
      <c r="K117" s="21">
        <f>VLOOKUP($A117,TOTALS!$A$3:$G$270,4)</f>
        <v>468.1269673363239</v>
      </c>
      <c r="L117" s="21">
        <f>VLOOKUP($A117,TOTALS!$A$3:$G$270,5)</f>
        <v>-2252.3086516360154</v>
      </c>
      <c r="M117" s="21">
        <f>VLOOKUP($A117,TOTALS!$A$3:$G$270,6)</f>
        <v>-52.527996410273168</v>
      </c>
      <c r="N117" s="21">
        <f>VLOOKUP($A117,TOTALS!$A$3:$G$270,7)</f>
        <v>-123.13901227716404</v>
      </c>
      <c r="O117" s="20">
        <f>C117-I117</f>
        <v>-4.2452820707694627E-5</v>
      </c>
      <c r="P117" s="20">
        <f t="shared" si="9"/>
        <v>-1.7859019294519385E-5</v>
      </c>
      <c r="Q117" s="20">
        <f t="shared" si="9"/>
        <v>3.2663676108768414E-5</v>
      </c>
      <c r="R117" s="20">
        <f t="shared" si="9"/>
        <v>-4.8363984660682036E-5</v>
      </c>
      <c r="S117" s="20">
        <f t="shared" si="9"/>
        <v>-3.5897268304552199E-6</v>
      </c>
      <c r="T117" s="20">
        <f t="shared" si="9"/>
        <v>1.2277164046281541E-5</v>
      </c>
    </row>
  </sheetData>
  <autoFilter ref="A1:T117">
    <filterColumn colId="2" showButton="0"/>
    <filterColumn colId="3" showButton="0"/>
    <filterColumn colId="4" showButton="0"/>
    <filterColumn colId="5" showButton="0"/>
    <filterColumn colId="6" showButton="0"/>
    <filterColumn colId="8" showButton="0"/>
    <filterColumn colId="9" showButton="0"/>
    <filterColumn colId="10" showButton="0"/>
    <filterColumn colId="11" showButton="0"/>
    <filterColumn colId="12" showButton="0"/>
    <filterColumn colId="14" showButton="0"/>
    <filterColumn colId="15" showButton="0"/>
    <filterColumn colId="16" showButton="0"/>
    <filterColumn colId="17" showButton="0"/>
    <filterColumn colId="18" showButton="0"/>
  </autoFilter>
  <mergeCells count="3">
    <mergeCell ref="C1:H1"/>
    <mergeCell ref="I1:N1"/>
    <mergeCell ref="O1:T1"/>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V270"/>
  <sheetViews>
    <sheetView workbookViewId="0">
      <pane xSplit="1" ySplit="2" topLeftCell="B3" activePane="bottomRight" state="frozen"/>
      <selection pane="topRight" activeCell="B1" sqref="B1"/>
      <selection pane="bottomLeft" activeCell="A3" sqref="A3"/>
      <selection pane="bottomRight" activeCell="A2" sqref="A2:G270"/>
    </sheetView>
  </sheetViews>
  <sheetFormatPr defaultRowHeight="15" x14ac:dyDescent="0.25"/>
  <cols>
    <col min="2" max="2" width="11.7109375" customWidth="1"/>
    <col min="4" max="4" width="11.28515625" customWidth="1"/>
    <col min="5" max="5" width="11.42578125" customWidth="1"/>
    <col min="8" max="8" width="9.140625" style="20"/>
    <col min="9" max="9" width="10.5703125" style="20" customWidth="1"/>
    <col min="10" max="13" width="9.140625" style="20"/>
    <col min="14" max="19" width="9.140625" style="94"/>
    <col min="20" max="22" width="9.140625" style="95"/>
  </cols>
  <sheetData>
    <row r="1" spans="1:22" x14ac:dyDescent="0.25">
      <c r="A1" s="14"/>
      <c r="B1" s="109" t="s">
        <v>54</v>
      </c>
      <c r="C1" s="109"/>
      <c r="D1" s="109"/>
      <c r="E1" s="109"/>
      <c r="F1" s="109"/>
      <c r="G1" s="109"/>
      <c r="H1" s="106" t="s">
        <v>54</v>
      </c>
      <c r="I1" s="106"/>
      <c r="J1" s="106"/>
      <c r="K1" s="106"/>
      <c r="L1" s="106"/>
      <c r="M1" s="106"/>
      <c r="N1" s="110" t="s">
        <v>274</v>
      </c>
      <c r="O1" s="111"/>
      <c r="P1" s="111"/>
      <c r="Q1" s="111"/>
      <c r="R1" s="111"/>
      <c r="S1" s="111"/>
      <c r="T1" s="111"/>
      <c r="U1" s="111"/>
      <c r="V1" s="111"/>
    </row>
    <row r="2" spans="1:22" x14ac:dyDescent="0.25">
      <c r="A2" s="14" t="s">
        <v>42</v>
      </c>
      <c r="B2" s="31" t="s">
        <v>55</v>
      </c>
      <c r="C2" s="31" t="s">
        <v>56</v>
      </c>
      <c r="D2" s="31" t="s">
        <v>57</v>
      </c>
      <c r="E2" s="31" t="s">
        <v>58</v>
      </c>
      <c r="F2" s="31" t="s">
        <v>59</v>
      </c>
      <c r="G2" s="31" t="s">
        <v>60</v>
      </c>
      <c r="H2" s="87" t="s">
        <v>268</v>
      </c>
      <c r="I2" s="87" t="s">
        <v>269</v>
      </c>
      <c r="J2" s="87" t="s">
        <v>270</v>
      </c>
      <c r="K2" s="87" t="s">
        <v>271</v>
      </c>
      <c r="L2" s="87" t="s">
        <v>272</v>
      </c>
      <c r="M2" s="87" t="s">
        <v>273</v>
      </c>
      <c r="N2" s="93"/>
      <c r="O2" s="93"/>
      <c r="P2" s="93"/>
      <c r="Q2" s="93"/>
      <c r="R2" s="93"/>
      <c r="S2" s="93"/>
      <c r="T2" s="93"/>
      <c r="U2" s="93"/>
      <c r="V2" s="93"/>
    </row>
    <row r="3" spans="1:22" x14ac:dyDescent="0.25">
      <c r="A3" s="26">
        <f>Wellpath!E3</f>
        <v>0</v>
      </c>
      <c r="B3" s="19">
        <f>DRFR!Q3+DSFS!N3+DSTG!N3+XYM1!N3+XYM2!N3+XYM3!N3+XYM4!N3+SAG!N3+'ABXY-TI1S'!N3+'ABXY-TI2S'!N3+ABZ!N3+'ASXY-TI1S'!N3+'ASXY-TI2S'!N3+'ASXY-TI3S'!N3+ASZ!N3+'MBXY-TI1S'!N3+'MBXY-TI2S'!N3+MBZ!N3+'MSXY-TI1S'!N3+'MSXY-TI2S'!N3++'MSXY-TI3S'!N3+MSZ!N3+DECG!N3+DECR!Q3+DBHG!N3+DBHR!Q3+AMIL!N3</f>
        <v>0</v>
      </c>
      <c r="C3" s="19">
        <f>DRFR!R3+DSFS!O3+DSTG!O3+XYM1!O3+XYM2!O3+XYM3!O3+XYM4!O3+SAG!O3+'ABXY-TI1S'!O3+'ABXY-TI2S'!O3+ABZ!O3+'ASXY-TI1S'!O3+'ASXY-TI2S'!O3+'ASXY-TI3S'!O3+ASZ!O3+'MBXY-TI1S'!O3+'MBXY-TI2S'!O3+MBZ!O3+'MSXY-TI1S'!O3+'MSXY-TI2S'!O3++'MSXY-TI3S'!O3+MSZ!O3+DECG!O3+DECR!R3+DBHG!O3+DBHR!R3+AMIL!O3</f>
        <v>0</v>
      </c>
      <c r="D3" s="19">
        <f>DRFR!S3+DSFS!P3+DSTG!P3+XYM1!P3+XYM2!P3+XYM3!P3+XYM4!P3+SAG!P3+'ABXY-TI1S'!P3+'ABXY-TI2S'!P3+ABZ!P3+'ASXY-TI1S'!P3+'ASXY-TI2S'!P3+'ASXY-TI3S'!P3+ASZ!P3+'MBXY-TI1S'!P3+'MBXY-TI2S'!P3+MBZ!P3+'MSXY-TI1S'!P3+'MSXY-TI2S'!P3++'MSXY-TI3S'!P3+MSZ!P3+DECG!P3+DECR!S3+DBHG!P3+DBHR!S3+AMIL!P3</f>
        <v>0</v>
      </c>
      <c r="E3" s="19">
        <f>DRFR!T3+DSFS!Q3+DSTG!Q3+XYM1!Q3+XYM2!Q3+XYM3!Q3+XYM4!Q3+SAG!Q3+'ABXY-TI1S'!Q3+'ABXY-TI2S'!Q3+ABZ!Q3+'ASXY-TI1S'!Q3+'ASXY-TI2S'!Q3+'ASXY-TI3S'!Q3+ASZ!Q3+'MBXY-TI1S'!Q3+'MBXY-TI2S'!Q3+MBZ!Q3+'MSXY-TI1S'!Q3+'MSXY-TI2S'!Q3++'MSXY-TI3S'!Q3+MSZ!Q3+DECG!Q3+DECR!T3+DBHG!Q3+DBHR!T3+AMIL!Q3</f>
        <v>0</v>
      </c>
      <c r="F3" s="19">
        <f>DRFR!U3+DSFS!R3+DSTG!R3+XYM1!R3+XYM2!R3+XYM3!R3+XYM4!R3+SAG!R3+'ABXY-TI1S'!R3+'ABXY-TI2S'!R3+ABZ!R3+'ASXY-TI1S'!R3+'ASXY-TI2S'!R3+'ASXY-TI3S'!R3+ASZ!R3+'MBXY-TI1S'!R3+'MBXY-TI2S'!R3+MBZ!R3+'MSXY-TI1S'!R3+'MSXY-TI2S'!R3++'MSXY-TI3S'!R3+MSZ!R3+DECG!R3+DECR!U3+DBHG!R3+DBHR!U3+AMIL!R3</f>
        <v>0</v>
      </c>
      <c r="G3" s="19">
        <f>DRFR!V3+DSFS!S3+DSTG!S3+XYM1!S3+XYM2!S3+XYM3!S3+XYM4!S3+SAG!S3+'ABXY-TI1S'!S3+'ABXY-TI2S'!S3+ABZ!S3+'ASXY-TI1S'!S3+'ASXY-TI2S'!S3+'ASXY-TI3S'!S3+ASZ!S3+'MBXY-TI1S'!S3+'MBXY-TI2S'!S3+MBZ!S3+'MSXY-TI1S'!S3+'MSXY-TI2S'!S3++'MSXY-TI3S'!S3+MSZ!S3+DECG!S3+DECR!V3+DBHG!S3+DBHR!V3+AMIL!S3</f>
        <v>0</v>
      </c>
      <c r="H3" s="20">
        <f t="shared" ref="H3:H34" si="0">N3*(B3*N3+E3*Q3+F3*T3) + Q3*(E3*N3+C3*Q3+G3*T3)+ T3*(F3*N3+G3*Q3+D3*T3)</f>
        <v>0</v>
      </c>
      <c r="I3" s="20">
        <f t="shared" ref="I3:I34" si="1">O3*(B3*O3+E3*R3+F3*U3) + R3*(E3*O3+C3*R3+G3*U3)+ U3*(F3*O3+G3*R3+D3*U3)</f>
        <v>0</v>
      </c>
      <c r="J3" s="20">
        <f t="shared" ref="J3:J34" si="2">P3*(B3*P3+E3*S3+F3*V3) + S3*(E3*P3+C3*S3+G3*V3)+ V3*(F3*P3+G3*S3+D3*V3)</f>
        <v>0</v>
      </c>
      <c r="K3" s="20">
        <f t="shared" ref="K3:K34" si="3">N3*(B3*O3+E3*R3+F3*U3) + Q3*(E3*O3+C3*R3+G3*U3)+ T3*(F3*O3+G3*R3+D3*U3)</f>
        <v>0</v>
      </c>
      <c r="L3" s="20">
        <f t="shared" ref="L3:L34" si="4">N3*(B3*P3+E3*S3+F3*V3) + Q3*(E3*P3+C3*S3+G3*V3)+ T3*(F3*P3+G3*S3+D3*V3)</f>
        <v>0</v>
      </c>
      <c r="M3" s="20">
        <f t="shared" ref="M3:M34" si="5">O3*(B3*P3+E3*S3+F3*V3) + R3*(E3*P3+C3*S3+G3*V3)+ U3*(F3*P3+G3*S3+D3*V3)</f>
        <v>0</v>
      </c>
      <c r="N3" s="94">
        <f>COS(Wellpath!$L3)*COS(Wellpath!$M3)</f>
        <v>1</v>
      </c>
      <c r="O3" s="94">
        <f>-SIN(Wellpath!$M3)</f>
        <v>0</v>
      </c>
      <c r="P3" s="94">
        <f>SIN(Wellpath!$L3)*COS(Wellpath!$M3)</f>
        <v>0</v>
      </c>
      <c r="Q3" s="94">
        <f>COS(Wellpath!$L3)*SIN(Wellpath!$M3)</f>
        <v>0</v>
      </c>
      <c r="R3" s="94">
        <f>COS(Wellpath!$M3)</f>
        <v>1</v>
      </c>
      <c r="S3" s="94">
        <f>SIN(Wellpath!$L3)*SIN(Wellpath!$M3)</f>
        <v>0</v>
      </c>
      <c r="T3" s="94">
        <f>-SIN(Wellpath!$L3)</f>
        <v>0</v>
      </c>
      <c r="U3" s="94">
        <v>0</v>
      </c>
      <c r="V3" s="94">
        <f>COS(Wellpath!$L3)</f>
        <v>1</v>
      </c>
    </row>
    <row r="4" spans="1:22" x14ac:dyDescent="0.25">
      <c r="A4" s="26">
        <f>Wellpath!E4</f>
        <v>30</v>
      </c>
      <c r="B4" s="19">
        <f>DRFR!Q4+DSFS!N4+DSTG!N4+XYM1!N4+XYM2!N4+XYM3!N4+XYM4!N4+SAG!N4+'ABXY-TI1S'!N4+'ABXY-TI2S'!N4+ABZ!N4+'ASXY-TI1S'!N4+'ASXY-TI2S'!N4+'ASXY-TI3S'!N4+ASZ!N4+'MBXY-TI1S'!N4+'MBXY-TI2S'!N4+MBZ!N4+'MSXY-TI1S'!N4+'MSXY-TI2S'!N4++'MSXY-TI3S'!N4+MSZ!N4+DECG!N4+DECR!Q4+DBHG!N4+DBHR!Q4+AMIL!N4</f>
        <v>7.2282275610045614E-4</v>
      </c>
      <c r="C4" s="19">
        <f>DRFR!R4+DSFS!O4+DSTG!O4+XYM1!O4+XYM2!O4+XYM3!O4+XYM4!O4+SAG!O4+'ABXY-TI1S'!O4+'ABXY-TI2S'!O4+ABZ!O4+'ASXY-TI1S'!O4+'ASXY-TI2S'!O4+'ASXY-TI3S'!O4+ASZ!O4+'MBXY-TI1S'!O4+'MBXY-TI2S'!O4+MBZ!O4+'MSXY-TI1S'!O4+'MSXY-TI2S'!O4++'MSXY-TI3S'!O4+MSZ!O4+DECG!O4+DECR!R4+DBHG!O4+DBHR!R4+AMIL!O4</f>
        <v>7.2282275610045603E-4</v>
      </c>
      <c r="D4" s="19">
        <f>DRFR!S4+DSFS!P4+DSTG!P4+XYM1!P4+XYM2!P4+XYM3!P4+XYM4!P4+SAG!P4+'ABXY-TI1S'!P4+'ABXY-TI2S'!P4+ABZ!P4+'ASXY-TI1S'!P4+'ASXY-TI2S'!P4+'ASXY-TI3S'!P4+ASZ!P4+'MBXY-TI1S'!P4+'MBXY-TI2S'!P4+MBZ!P4+'MSXY-TI1S'!P4+'MSXY-TI2S'!P4++'MSXY-TI3S'!P4+MSZ!P4+DECG!P4+DECR!S4+DBHG!P4+DBHR!S4+AMIL!P4</f>
        <v>0.12278229062499998</v>
      </c>
      <c r="E4" s="19">
        <f>DRFR!T4+DSFS!Q4+DSTG!Q4+XYM1!Q4+XYM2!Q4+XYM3!Q4+XYM4!Q4+SAG!Q4+'ABXY-TI1S'!Q4+'ABXY-TI2S'!Q4+ABZ!Q4+'ASXY-TI1S'!Q4+'ASXY-TI2S'!Q4+'ASXY-TI3S'!Q4+ASZ!Q4+'MBXY-TI1S'!Q4+'MBXY-TI2S'!Q4+MBZ!Q4+'MSXY-TI1S'!Q4+'MSXY-TI2S'!Q4++'MSXY-TI3S'!Q4+MSZ!Q4+DECG!Q4+DECR!T4+DBHG!Q4+DBHR!T4+AMIL!Q4</f>
        <v>0</v>
      </c>
      <c r="F4" s="19">
        <f>DRFR!U4+DSFS!R4+DSTG!R4+XYM1!R4+XYM2!R4+XYM3!R4+XYM4!R4+SAG!R4+'ABXY-TI1S'!R4+'ABXY-TI2S'!R4+ABZ!R4+'ASXY-TI1S'!R4+'ASXY-TI2S'!R4+'ASXY-TI3S'!R4+ASZ!R4+'MBXY-TI1S'!R4+'MBXY-TI2S'!R4+MBZ!R4+'MSXY-TI1S'!R4+'MSXY-TI2S'!R4++'MSXY-TI3S'!R4+MSZ!R4+DECG!R4+DECR!U4+DBHG!R4+DBHR!U4+AMIL!R4</f>
        <v>0</v>
      </c>
      <c r="G4" s="19">
        <f>DRFR!V4+DSFS!S4+DSTG!S4+XYM1!S4+XYM2!S4+XYM3!S4+XYM4!S4+SAG!S4+'ABXY-TI1S'!S4+'ABXY-TI2S'!S4+ABZ!S4+'ASXY-TI1S'!S4+'ASXY-TI2S'!S4+'ASXY-TI3S'!S4+ASZ!S4+'MBXY-TI1S'!S4+'MBXY-TI2S'!S4+MBZ!S4+'MSXY-TI1S'!S4+'MSXY-TI2S'!S4++'MSXY-TI3S'!S4+MSZ!S4+DECG!S4+DECR!V4+DBHG!S4+DBHR!V4+AMIL!S4</f>
        <v>0</v>
      </c>
      <c r="H4" s="20">
        <f t="shared" si="0"/>
        <v>7.2282275610045614E-4</v>
      </c>
      <c r="I4" s="20">
        <f t="shared" si="1"/>
        <v>7.2282275610045603E-4</v>
      </c>
      <c r="J4" s="20">
        <f t="shared" si="2"/>
        <v>0.12278229062499998</v>
      </c>
      <c r="K4" s="20">
        <f t="shared" si="3"/>
        <v>0</v>
      </c>
      <c r="L4" s="20">
        <f t="shared" si="4"/>
        <v>0</v>
      </c>
      <c r="M4" s="20">
        <f t="shared" si="5"/>
        <v>0</v>
      </c>
      <c r="N4" s="94">
        <f>COS(Wellpath!$L4)*COS(Wellpath!$M4)</f>
        <v>1</v>
      </c>
      <c r="O4" s="94">
        <f>-SIN(Wellpath!$M4)</f>
        <v>0</v>
      </c>
      <c r="P4" s="94">
        <f>SIN(Wellpath!$L4)*COS(Wellpath!$M4)</f>
        <v>0</v>
      </c>
      <c r="Q4" s="94">
        <f>COS(Wellpath!$L4)*SIN(Wellpath!$M4)</f>
        <v>0</v>
      </c>
      <c r="R4" s="94">
        <f>COS(Wellpath!$M4)</f>
        <v>1</v>
      </c>
      <c r="S4" s="94">
        <f>SIN(Wellpath!$L4)*SIN(Wellpath!$M4)</f>
        <v>0</v>
      </c>
      <c r="T4" s="94">
        <f>-SIN(Wellpath!$L4)</f>
        <v>0</v>
      </c>
      <c r="U4" s="94">
        <v>0</v>
      </c>
      <c r="V4" s="94">
        <f>COS(Wellpath!$L4)</f>
        <v>1</v>
      </c>
    </row>
    <row r="5" spans="1:22" x14ac:dyDescent="0.25">
      <c r="A5" s="26">
        <f>Wellpath!E5</f>
        <v>60</v>
      </c>
      <c r="B5" s="19">
        <f>DRFR!Q5+DSFS!N5+DSTG!N5+XYM1!N5+XYM2!N5+XYM3!N5+XYM4!N5+SAG!N5+'ABXY-TI1S'!N5+'ABXY-TI2S'!N5+ABZ!N5+'ASXY-TI1S'!N5+'ASXY-TI2S'!N5+'ASXY-TI3S'!N5+ASZ!N5+'MBXY-TI1S'!N5+'MBXY-TI2S'!N5+MBZ!N5+'MSXY-TI1S'!N5+'MSXY-TI2S'!N5++'MSXY-TI3S'!N5+MSZ!N5+DECG!N5+DECR!Q5+DBHG!N5+DBHR!Q5+AMIL!N5</f>
        <v>6.5054048049041037E-3</v>
      </c>
      <c r="C5" s="19">
        <f>DRFR!R5+DSFS!O5+DSTG!O5+XYM1!O5+XYM2!O5+XYM3!O5+XYM4!O5+SAG!O5+'ABXY-TI1S'!O5+'ABXY-TI2S'!O5+ABZ!O5+'ASXY-TI1S'!O5+'ASXY-TI2S'!O5+'ASXY-TI3S'!O5+ASZ!O5+'MBXY-TI1S'!O5+'MBXY-TI2S'!O5+MBZ!O5+'MSXY-TI1S'!O5+'MSXY-TI2S'!O5++'MSXY-TI3S'!O5+MSZ!O5+DECG!O5+DECR!R5+DBHG!O5+DBHR!R5+AMIL!O5</f>
        <v>6.5054048049041037E-3</v>
      </c>
      <c r="D5" s="19">
        <f>DRFR!S5+DSFS!P5+DSTG!P5+XYM1!P5+XYM2!P5+XYM3!P5+XYM4!P5+SAG!P5+'ABXY-TI1S'!P5+'ABXY-TI2S'!P5+ABZ!P5+'ASXY-TI1S'!P5+'ASXY-TI2S'!P5+'ASXY-TI3S'!P5+ASZ!P5+'MBXY-TI1S'!P5+'MBXY-TI2S'!P5+MBZ!P5+'MSXY-TI1S'!P5+'MSXY-TI2S'!P5++'MSXY-TI3S'!P5+MSZ!P5+DECG!P5+DECR!S5+DBHG!P5+DBHR!S5+AMIL!P5</f>
        <v>0.12362976999999999</v>
      </c>
      <c r="E5" s="19">
        <f>DRFR!T5+DSFS!Q5+DSTG!Q5+XYM1!Q5+XYM2!Q5+XYM3!Q5+XYM4!Q5+SAG!Q5+'ABXY-TI1S'!Q5+'ABXY-TI2S'!Q5+ABZ!Q5+'ASXY-TI1S'!Q5+'ASXY-TI2S'!Q5+'ASXY-TI3S'!Q5+ASZ!Q5+'MBXY-TI1S'!Q5+'MBXY-TI2S'!Q5+MBZ!Q5+'MSXY-TI1S'!Q5+'MSXY-TI2S'!Q5++'MSXY-TI3S'!Q5+MSZ!Q5+DECG!Q5+DECR!T5+DBHG!Q5+DBHR!T5+AMIL!Q5</f>
        <v>0</v>
      </c>
      <c r="F5" s="19">
        <f>DRFR!U5+DSFS!R5+DSTG!R5+XYM1!R5+XYM2!R5+XYM3!R5+XYM4!R5+SAG!R5+'ABXY-TI1S'!R5+'ABXY-TI2S'!R5+ABZ!R5+'ASXY-TI1S'!R5+'ASXY-TI2S'!R5+'ASXY-TI3S'!R5+ASZ!R5+'MBXY-TI1S'!R5+'MBXY-TI2S'!R5+MBZ!R5+'MSXY-TI1S'!R5+'MSXY-TI2S'!R5++'MSXY-TI3S'!R5+MSZ!R5+DECG!R5+DECR!U5+DBHG!R5+DBHR!U5+AMIL!R5</f>
        <v>0</v>
      </c>
      <c r="G5" s="19">
        <f>DRFR!V5+DSFS!S5+DSTG!S5+XYM1!S5+XYM2!S5+XYM3!S5+XYM4!S5+SAG!S5+'ABXY-TI1S'!S5+'ABXY-TI2S'!S5+ABZ!S5+'ASXY-TI1S'!S5+'ASXY-TI2S'!S5+'ASXY-TI3S'!S5+ASZ!S5+'MBXY-TI1S'!S5+'MBXY-TI2S'!S5+MBZ!S5+'MSXY-TI1S'!S5+'MSXY-TI2S'!S5++'MSXY-TI3S'!S5+MSZ!S5+DECG!S5+DECR!V5+DBHG!S5+DBHR!V5+AMIL!S5</f>
        <v>0</v>
      </c>
      <c r="H5" s="20">
        <f t="shared" si="0"/>
        <v>6.5054048049041037E-3</v>
      </c>
      <c r="I5" s="20">
        <f t="shared" si="1"/>
        <v>6.5054048049041037E-3</v>
      </c>
      <c r="J5" s="20">
        <f t="shared" si="2"/>
        <v>0.12362976999999999</v>
      </c>
      <c r="K5" s="20">
        <f t="shared" si="3"/>
        <v>0</v>
      </c>
      <c r="L5" s="20">
        <f t="shared" si="4"/>
        <v>0</v>
      </c>
      <c r="M5" s="20">
        <f t="shared" si="5"/>
        <v>0</v>
      </c>
      <c r="N5" s="94">
        <f>COS(Wellpath!$L5)*COS(Wellpath!$M5)</f>
        <v>1</v>
      </c>
      <c r="O5" s="94">
        <f>-SIN(Wellpath!$M5)</f>
        <v>0</v>
      </c>
      <c r="P5" s="94">
        <f>SIN(Wellpath!$L5)*COS(Wellpath!$M5)</f>
        <v>0</v>
      </c>
      <c r="Q5" s="94">
        <f>COS(Wellpath!$L5)*SIN(Wellpath!$M5)</f>
        <v>0</v>
      </c>
      <c r="R5" s="94">
        <f>COS(Wellpath!$M5)</f>
        <v>1</v>
      </c>
      <c r="S5" s="94">
        <f>SIN(Wellpath!$L5)*SIN(Wellpath!$M5)</f>
        <v>0</v>
      </c>
      <c r="T5" s="94">
        <f>-SIN(Wellpath!$L5)</f>
        <v>0</v>
      </c>
      <c r="U5" s="94">
        <v>0</v>
      </c>
      <c r="V5" s="94">
        <f>COS(Wellpath!$L5)</f>
        <v>1</v>
      </c>
    </row>
    <row r="6" spans="1:22" x14ac:dyDescent="0.25">
      <c r="A6" s="26">
        <f>Wellpath!E6</f>
        <v>90</v>
      </c>
      <c r="B6" s="19">
        <f>DRFR!Q6+DSFS!N6+DSTG!N6+XYM1!N6+XYM2!N6+XYM3!N6+XYM4!N6+SAG!N6+'ABXY-TI1S'!N6+'ABXY-TI2S'!N6+ABZ!N6+'ASXY-TI1S'!N6+'ASXY-TI2S'!N6+'ASXY-TI3S'!N6+ASZ!N6+'MBXY-TI1S'!N6+'MBXY-TI2S'!N6+MBZ!N6+'MSXY-TI1S'!N6+'MSXY-TI2S'!N6++'MSXY-TI3S'!N6+MSZ!N6+DECG!N6+DECR!Q6+DBHG!N6+DBHR!Q6+AMIL!N6</f>
        <v>1.8070568902511405E-2</v>
      </c>
      <c r="C6" s="19">
        <f>DRFR!R6+DSFS!O6+DSTG!O6+XYM1!O6+XYM2!O6+XYM3!O6+XYM4!O6+SAG!O6+'ABXY-TI1S'!O6+'ABXY-TI2S'!O6+ABZ!O6+'ASXY-TI1S'!O6+'ASXY-TI2S'!O6+'ASXY-TI3S'!O6+ASZ!O6+'MBXY-TI1S'!O6+'MBXY-TI2S'!O6+MBZ!O6+'MSXY-TI1S'!O6+'MSXY-TI2S'!O6++'MSXY-TI3S'!O6+MSZ!O6+DECG!O6+DECR!R6+DBHG!O6+DBHR!R6+AMIL!O6</f>
        <v>1.8070568902511405E-2</v>
      </c>
      <c r="D6" s="19">
        <f>DRFR!S6+DSFS!P6+DSTG!P6+XYM1!P6+XYM2!P6+XYM3!P6+XYM4!P6+SAG!P6+'ABXY-TI1S'!P6+'ABXY-TI2S'!P6+ABZ!P6+'ASXY-TI1S'!P6+'ASXY-TI2S'!P6+'ASXY-TI3S'!P6+ASZ!P6+'MBXY-TI1S'!P6+'MBXY-TI2S'!P6+MBZ!P6+'MSXY-TI1S'!P6+'MSXY-TI2S'!P6++'MSXY-TI3S'!P6+MSZ!P6+DECG!P6+DECR!S6+DBHG!P6+DBHR!S6+AMIL!P6</f>
        <v>0.12504426062499999</v>
      </c>
      <c r="E6" s="19">
        <f>DRFR!T6+DSFS!Q6+DSTG!Q6+XYM1!Q6+XYM2!Q6+XYM3!Q6+XYM4!Q6+SAG!Q6+'ABXY-TI1S'!Q6+'ABXY-TI2S'!Q6+ABZ!Q6+'ASXY-TI1S'!Q6+'ASXY-TI2S'!Q6+'ASXY-TI3S'!Q6+ASZ!Q6+'MBXY-TI1S'!Q6+'MBXY-TI2S'!Q6+MBZ!Q6+'MSXY-TI1S'!Q6+'MSXY-TI2S'!Q6++'MSXY-TI3S'!Q6+MSZ!Q6+DECG!Q6+DECR!T6+DBHG!Q6+DBHR!T6+AMIL!Q6</f>
        <v>0</v>
      </c>
      <c r="F6" s="19">
        <f>DRFR!U6+DSFS!R6+DSTG!R6+XYM1!R6+XYM2!R6+XYM3!R6+XYM4!R6+SAG!R6+'ABXY-TI1S'!R6+'ABXY-TI2S'!R6+ABZ!R6+'ASXY-TI1S'!R6+'ASXY-TI2S'!R6+'ASXY-TI3S'!R6+ASZ!R6+'MBXY-TI1S'!R6+'MBXY-TI2S'!R6+MBZ!R6+'MSXY-TI1S'!R6+'MSXY-TI2S'!R6++'MSXY-TI3S'!R6+MSZ!R6+DECG!R6+DECR!U6+DBHG!R6+DBHR!U6+AMIL!R6</f>
        <v>0</v>
      </c>
      <c r="G6" s="19">
        <f>DRFR!V6+DSFS!S6+DSTG!S6+XYM1!S6+XYM2!S6+XYM3!S6+XYM4!S6+SAG!S6+'ABXY-TI1S'!S6+'ABXY-TI2S'!S6+ABZ!S6+'ASXY-TI1S'!S6+'ASXY-TI2S'!S6+'ASXY-TI3S'!S6+ASZ!S6+'MBXY-TI1S'!S6+'MBXY-TI2S'!S6+MBZ!S6+'MSXY-TI1S'!S6+'MSXY-TI2S'!S6++'MSXY-TI3S'!S6+MSZ!S6+DECG!S6+DECR!V6+DBHG!S6+DBHR!V6+AMIL!S6</f>
        <v>0</v>
      </c>
      <c r="H6" s="20">
        <f t="shared" si="0"/>
        <v>1.8070568902511405E-2</v>
      </c>
      <c r="I6" s="20">
        <f t="shared" si="1"/>
        <v>1.8070568902511405E-2</v>
      </c>
      <c r="J6" s="20">
        <f t="shared" si="2"/>
        <v>0.12504426062499999</v>
      </c>
      <c r="K6" s="20">
        <f t="shared" si="3"/>
        <v>0</v>
      </c>
      <c r="L6" s="20">
        <f t="shared" si="4"/>
        <v>0</v>
      </c>
      <c r="M6" s="20">
        <f t="shared" si="5"/>
        <v>0</v>
      </c>
      <c r="N6" s="94">
        <f>COS(Wellpath!$L6)*COS(Wellpath!$M6)</f>
        <v>1</v>
      </c>
      <c r="O6" s="94">
        <f>-SIN(Wellpath!$M6)</f>
        <v>0</v>
      </c>
      <c r="P6" s="94">
        <f>SIN(Wellpath!$L6)*COS(Wellpath!$M6)</f>
        <v>0</v>
      </c>
      <c r="Q6" s="94">
        <f>COS(Wellpath!$L6)*SIN(Wellpath!$M6)</f>
        <v>0</v>
      </c>
      <c r="R6" s="94">
        <f>COS(Wellpath!$M6)</f>
        <v>1</v>
      </c>
      <c r="S6" s="94">
        <f>SIN(Wellpath!$L6)*SIN(Wellpath!$M6)</f>
        <v>0</v>
      </c>
      <c r="T6" s="94">
        <f>-SIN(Wellpath!$L6)</f>
        <v>0</v>
      </c>
      <c r="U6" s="94">
        <v>0</v>
      </c>
      <c r="V6" s="94">
        <f>COS(Wellpath!$L6)</f>
        <v>1</v>
      </c>
    </row>
    <row r="7" spans="1:22" x14ac:dyDescent="0.25">
      <c r="A7" s="26">
        <f>Wellpath!E7</f>
        <v>120</v>
      </c>
      <c r="B7" s="19">
        <f>DRFR!Q7+DSFS!N7+DSTG!N7+XYM1!N7+XYM2!N7+XYM3!N7+XYM4!N7+SAG!N7+'ABXY-TI1S'!N7+'ABXY-TI2S'!N7+ABZ!N7+'ASXY-TI1S'!N7+'ASXY-TI2S'!N7+'ASXY-TI3S'!N7+ASZ!N7+'MBXY-TI1S'!N7+'MBXY-TI2S'!N7+MBZ!N7+'MSXY-TI1S'!N7+'MSXY-TI2S'!N7++'MSXY-TI3S'!N7+MSZ!N7+DECG!N7+DECR!Q7+DBHG!N7+DBHR!Q7+AMIL!N7</f>
        <v>3.5418315048922344E-2</v>
      </c>
      <c r="C7" s="19">
        <f>DRFR!R7+DSFS!O7+DSTG!O7+XYM1!O7+XYM2!O7+XYM3!O7+XYM4!O7+SAG!O7+'ABXY-TI1S'!O7+'ABXY-TI2S'!O7+ABZ!O7+'ASXY-TI1S'!O7+'ASXY-TI2S'!O7+'ASXY-TI3S'!O7+ASZ!O7+'MBXY-TI1S'!O7+'MBXY-TI2S'!O7+MBZ!O7+'MSXY-TI1S'!O7+'MSXY-TI2S'!O7++'MSXY-TI3S'!O7+MSZ!O7+DECG!O7+DECR!R7+DBHG!O7+DBHR!R7+AMIL!O7</f>
        <v>3.5418315048922344E-2</v>
      </c>
      <c r="D7" s="19">
        <f>DRFR!S7+DSFS!P7+DSTG!P7+XYM1!P7+XYM2!P7+XYM3!P7+XYM4!P7+SAG!P7+'ABXY-TI1S'!P7+'ABXY-TI2S'!P7+ABZ!P7+'ASXY-TI1S'!P7+'ASXY-TI2S'!P7+'ASXY-TI3S'!P7+ASZ!P7+'MBXY-TI1S'!P7+'MBXY-TI2S'!P7+MBZ!P7+'MSXY-TI1S'!P7+'MSXY-TI2S'!P7++'MSXY-TI3S'!P7+MSZ!P7+DECG!P7+DECR!S7+DBHG!P7+DBHR!S7+AMIL!P7</f>
        <v>0.1270288</v>
      </c>
      <c r="E7" s="19">
        <f>DRFR!T7+DSFS!Q7+DSTG!Q7+XYM1!Q7+XYM2!Q7+XYM3!Q7+XYM4!Q7+SAG!Q7+'ABXY-TI1S'!Q7+'ABXY-TI2S'!Q7+ABZ!Q7+'ASXY-TI1S'!Q7+'ASXY-TI2S'!Q7+'ASXY-TI3S'!Q7+ASZ!Q7+'MBXY-TI1S'!Q7+'MBXY-TI2S'!Q7+MBZ!Q7+'MSXY-TI1S'!Q7+'MSXY-TI2S'!Q7++'MSXY-TI3S'!Q7+MSZ!Q7+DECG!Q7+DECR!T7+DBHG!Q7+DBHR!T7+AMIL!Q7</f>
        <v>0</v>
      </c>
      <c r="F7" s="19">
        <f>DRFR!U7+DSFS!R7+DSTG!R7+XYM1!R7+XYM2!R7+XYM3!R7+XYM4!R7+SAG!R7+'ABXY-TI1S'!R7+'ABXY-TI2S'!R7+ABZ!R7+'ASXY-TI1S'!R7+'ASXY-TI2S'!R7+'ASXY-TI3S'!R7+ASZ!R7+'MBXY-TI1S'!R7+'MBXY-TI2S'!R7+MBZ!R7+'MSXY-TI1S'!R7+'MSXY-TI2S'!R7++'MSXY-TI3S'!R7+MSZ!R7+DECG!R7+DECR!U7+DBHG!R7+DBHR!U7+AMIL!R7</f>
        <v>0</v>
      </c>
      <c r="G7" s="19">
        <f>DRFR!V7+DSFS!S7+DSTG!S7+XYM1!S7+XYM2!S7+XYM3!S7+XYM4!S7+SAG!S7+'ABXY-TI1S'!S7+'ABXY-TI2S'!S7+ABZ!S7+'ASXY-TI1S'!S7+'ASXY-TI2S'!S7+'ASXY-TI3S'!S7+ASZ!S7+'MBXY-TI1S'!S7+'MBXY-TI2S'!S7+MBZ!S7+'MSXY-TI1S'!S7+'MSXY-TI2S'!S7++'MSXY-TI3S'!S7+MSZ!S7+DECG!S7+DECR!V7+DBHG!S7+DBHR!V7+AMIL!S7</f>
        <v>0</v>
      </c>
      <c r="H7" s="20">
        <f t="shared" si="0"/>
        <v>3.5418315048922344E-2</v>
      </c>
      <c r="I7" s="20">
        <f t="shared" si="1"/>
        <v>3.5418315048922344E-2</v>
      </c>
      <c r="J7" s="20">
        <f t="shared" si="2"/>
        <v>0.1270288</v>
      </c>
      <c r="K7" s="20">
        <f t="shared" si="3"/>
        <v>0</v>
      </c>
      <c r="L7" s="20">
        <f t="shared" si="4"/>
        <v>0</v>
      </c>
      <c r="M7" s="20">
        <f t="shared" si="5"/>
        <v>0</v>
      </c>
      <c r="N7" s="94">
        <f>COS(Wellpath!$L7)*COS(Wellpath!$M7)</f>
        <v>1</v>
      </c>
      <c r="O7" s="94">
        <f>-SIN(Wellpath!$M7)</f>
        <v>0</v>
      </c>
      <c r="P7" s="94">
        <f>SIN(Wellpath!$L7)*COS(Wellpath!$M7)</f>
        <v>0</v>
      </c>
      <c r="Q7" s="94">
        <f>COS(Wellpath!$L7)*SIN(Wellpath!$M7)</f>
        <v>0</v>
      </c>
      <c r="R7" s="94">
        <f>COS(Wellpath!$M7)</f>
        <v>1</v>
      </c>
      <c r="S7" s="94">
        <f>SIN(Wellpath!$L7)*SIN(Wellpath!$M7)</f>
        <v>0</v>
      </c>
      <c r="T7" s="94">
        <f>-SIN(Wellpath!$L7)</f>
        <v>0</v>
      </c>
      <c r="U7" s="94">
        <v>0</v>
      </c>
      <c r="V7" s="94">
        <f>COS(Wellpath!$L7)</f>
        <v>1</v>
      </c>
    </row>
    <row r="8" spans="1:22" x14ac:dyDescent="0.25">
      <c r="A8" s="26">
        <f>Wellpath!E8</f>
        <v>150</v>
      </c>
      <c r="B8" s="19">
        <f>DRFR!Q8+DSFS!N8+DSTG!N8+XYM1!N8+XYM2!N8+XYM3!N8+XYM4!N8+SAG!N8+'ABXY-TI1S'!N8+'ABXY-TI2S'!N8+ABZ!N8+'ASXY-TI1S'!N8+'ASXY-TI2S'!N8+'ASXY-TI3S'!N8+ASZ!N8+'MBXY-TI1S'!N8+'MBXY-TI2S'!N8+MBZ!N8+'MSXY-TI1S'!N8+'MSXY-TI2S'!N8++'MSXY-TI3S'!N8+MSZ!N8+DECG!N8+DECR!Q8+DBHG!N8+DBHR!Q8+AMIL!N8</f>
        <v>5.8548643244136951E-2</v>
      </c>
      <c r="C8" s="19">
        <f>DRFR!R8+DSFS!O8+DSTG!O8+XYM1!O8+XYM2!O8+XYM3!O8+XYM4!O8+SAG!O8+'ABXY-TI1S'!O8+'ABXY-TI2S'!O8+ABZ!O8+'ASXY-TI1S'!O8+'ASXY-TI2S'!O8+'ASXY-TI3S'!O8+ASZ!O8+'MBXY-TI1S'!O8+'MBXY-TI2S'!O8+MBZ!O8+'MSXY-TI1S'!O8+'MSXY-TI2S'!O8++'MSXY-TI3S'!O8+MSZ!O8+DECG!O8+DECR!R8+DBHG!O8+DBHR!R8+AMIL!O8</f>
        <v>5.8548643244136951E-2</v>
      </c>
      <c r="D8" s="19">
        <f>DRFR!S8+DSFS!P8+DSTG!P8+XYM1!P8+XYM2!P8+XYM3!P8+XYM4!P8+SAG!P8+'ABXY-TI1S'!P8+'ABXY-TI2S'!P8+ABZ!P8+'ASXY-TI1S'!P8+'ASXY-TI2S'!P8+'ASXY-TI3S'!P8+ASZ!P8+'MBXY-TI1S'!P8+'MBXY-TI2S'!P8+MBZ!P8+'MSXY-TI1S'!P8+'MSXY-TI2S'!P8++'MSXY-TI3S'!P8+MSZ!P8+DECG!P8+DECR!S8+DBHG!P8+DBHR!S8+AMIL!P8</f>
        <v>0.12958764062499997</v>
      </c>
      <c r="E8" s="19">
        <f>DRFR!T8+DSFS!Q8+DSTG!Q8+XYM1!Q8+XYM2!Q8+XYM3!Q8+XYM4!Q8+SAG!Q8+'ABXY-TI1S'!Q8+'ABXY-TI2S'!Q8+ABZ!Q8+'ASXY-TI1S'!Q8+'ASXY-TI2S'!Q8+'ASXY-TI3S'!Q8+ASZ!Q8+'MBXY-TI1S'!Q8+'MBXY-TI2S'!Q8+MBZ!Q8+'MSXY-TI1S'!Q8+'MSXY-TI2S'!Q8++'MSXY-TI3S'!Q8+MSZ!Q8+DECG!Q8+DECR!T8+DBHG!Q8+DBHR!T8+AMIL!Q8</f>
        <v>0</v>
      </c>
      <c r="F8" s="19">
        <f>DRFR!U8+DSFS!R8+DSTG!R8+XYM1!R8+XYM2!R8+XYM3!R8+XYM4!R8+SAG!R8+'ABXY-TI1S'!R8+'ABXY-TI2S'!R8+ABZ!R8+'ASXY-TI1S'!R8+'ASXY-TI2S'!R8+'ASXY-TI3S'!R8+ASZ!R8+'MBXY-TI1S'!R8+'MBXY-TI2S'!R8+MBZ!R8+'MSXY-TI1S'!R8+'MSXY-TI2S'!R8++'MSXY-TI3S'!R8+MSZ!R8+DECG!R8+DECR!U8+DBHG!R8+DBHR!U8+AMIL!R8</f>
        <v>0</v>
      </c>
      <c r="G8" s="19">
        <f>DRFR!V8+DSFS!S8+DSTG!S8+XYM1!S8+XYM2!S8+XYM3!S8+XYM4!S8+SAG!S8+'ABXY-TI1S'!S8+'ABXY-TI2S'!S8+ABZ!S8+'ASXY-TI1S'!S8+'ASXY-TI2S'!S8+'ASXY-TI3S'!S8+ASZ!S8+'MBXY-TI1S'!S8+'MBXY-TI2S'!S8+MBZ!S8+'MSXY-TI1S'!S8+'MSXY-TI2S'!S8++'MSXY-TI3S'!S8+MSZ!S8+DECG!S8+DECR!V8+DBHG!S8+DBHR!V8+AMIL!S8</f>
        <v>0</v>
      </c>
      <c r="H8" s="20">
        <f t="shared" si="0"/>
        <v>5.8548643244136951E-2</v>
      </c>
      <c r="I8" s="20">
        <f t="shared" si="1"/>
        <v>5.8548643244136951E-2</v>
      </c>
      <c r="J8" s="20">
        <f t="shared" si="2"/>
        <v>0.12958764062499997</v>
      </c>
      <c r="K8" s="20">
        <f t="shared" si="3"/>
        <v>0</v>
      </c>
      <c r="L8" s="20">
        <f t="shared" si="4"/>
        <v>0</v>
      </c>
      <c r="M8" s="20">
        <f t="shared" si="5"/>
        <v>0</v>
      </c>
      <c r="N8" s="94">
        <f>COS(Wellpath!$L8)*COS(Wellpath!$M8)</f>
        <v>1</v>
      </c>
      <c r="O8" s="94">
        <f>-SIN(Wellpath!$M8)</f>
        <v>0</v>
      </c>
      <c r="P8" s="94">
        <f>SIN(Wellpath!$L8)*COS(Wellpath!$M8)</f>
        <v>0</v>
      </c>
      <c r="Q8" s="94">
        <f>COS(Wellpath!$L8)*SIN(Wellpath!$M8)</f>
        <v>0</v>
      </c>
      <c r="R8" s="94">
        <f>COS(Wellpath!$M8)</f>
        <v>1</v>
      </c>
      <c r="S8" s="94">
        <f>SIN(Wellpath!$L8)*SIN(Wellpath!$M8)</f>
        <v>0</v>
      </c>
      <c r="T8" s="94">
        <f>-SIN(Wellpath!$L8)</f>
        <v>0</v>
      </c>
      <c r="U8" s="94">
        <v>0</v>
      </c>
      <c r="V8" s="94">
        <f>COS(Wellpath!$L8)</f>
        <v>1</v>
      </c>
    </row>
    <row r="9" spans="1:22" x14ac:dyDescent="0.25">
      <c r="A9" s="26">
        <f>Wellpath!E9</f>
        <v>180</v>
      </c>
      <c r="B9" s="19">
        <f>DRFR!Q9+DSFS!N9+DSTG!N9+XYM1!N9+XYM2!N9+XYM3!N9+XYM4!N9+SAG!N9+'ABXY-TI1S'!N9+'ABXY-TI2S'!N9+ABZ!N9+'ASXY-TI1S'!N9+'ASXY-TI2S'!N9+'ASXY-TI3S'!N9+ASZ!N9+'MBXY-TI1S'!N9+'MBXY-TI2S'!N9+MBZ!N9+'MSXY-TI1S'!N9+'MSXY-TI2S'!N9++'MSXY-TI3S'!N9+MSZ!N9+DECG!N9+DECR!Q9+DBHG!N9+DBHR!Q9+AMIL!N9</f>
        <v>8.746155348815518E-2</v>
      </c>
      <c r="C9" s="19">
        <f>DRFR!R9+DSFS!O9+DSTG!O9+XYM1!O9+XYM2!O9+XYM3!O9+XYM4!O9+SAG!O9+'ABXY-TI1S'!O9+'ABXY-TI2S'!O9+ABZ!O9+'ASXY-TI1S'!O9+'ASXY-TI2S'!O9+'ASXY-TI3S'!O9+ASZ!O9+'MBXY-TI1S'!O9+'MBXY-TI2S'!O9+MBZ!O9+'MSXY-TI1S'!O9+'MSXY-TI2S'!O9++'MSXY-TI3S'!O9+MSZ!O9+DECG!O9+DECR!R9+DBHG!O9+DBHR!R9+AMIL!O9</f>
        <v>8.746155348815518E-2</v>
      </c>
      <c r="D9" s="19">
        <f>DRFR!S9+DSFS!P9+DSTG!P9+XYM1!P9+XYM2!P9+XYM3!P9+XYM4!P9+SAG!P9+'ABXY-TI1S'!P9+'ABXY-TI2S'!P9+ABZ!P9+'ASXY-TI1S'!P9+'ASXY-TI2S'!P9+'ASXY-TI3S'!P9+ASZ!P9+'MBXY-TI1S'!P9+'MBXY-TI2S'!P9+MBZ!P9+'MSXY-TI1S'!P9+'MSXY-TI2S'!P9++'MSXY-TI3S'!P9+MSZ!P9+DECG!P9+DECR!S9+DBHG!P9+DBHR!S9+AMIL!P9</f>
        <v>0.13272624999999996</v>
      </c>
      <c r="E9" s="19">
        <f>DRFR!T9+DSFS!Q9+DSTG!Q9+XYM1!Q9+XYM2!Q9+XYM3!Q9+XYM4!Q9+SAG!Q9+'ABXY-TI1S'!Q9+'ABXY-TI2S'!Q9+ABZ!Q9+'ASXY-TI1S'!Q9+'ASXY-TI2S'!Q9+'ASXY-TI3S'!Q9+ASZ!Q9+'MBXY-TI1S'!Q9+'MBXY-TI2S'!Q9+MBZ!Q9+'MSXY-TI1S'!Q9+'MSXY-TI2S'!Q9++'MSXY-TI3S'!Q9+MSZ!Q9+DECG!Q9+DECR!T9+DBHG!Q9+DBHR!T9+AMIL!Q9</f>
        <v>0</v>
      </c>
      <c r="F9" s="19">
        <f>DRFR!U9+DSFS!R9+DSTG!R9+XYM1!R9+XYM2!R9+XYM3!R9+XYM4!R9+SAG!R9+'ABXY-TI1S'!R9+'ABXY-TI2S'!R9+ABZ!R9+'ASXY-TI1S'!R9+'ASXY-TI2S'!R9+'ASXY-TI3S'!R9+ASZ!R9+'MBXY-TI1S'!R9+'MBXY-TI2S'!R9+MBZ!R9+'MSXY-TI1S'!R9+'MSXY-TI2S'!R9++'MSXY-TI3S'!R9+MSZ!R9+DECG!R9+DECR!U9+DBHG!R9+DBHR!U9+AMIL!R9</f>
        <v>0</v>
      </c>
      <c r="G9" s="19">
        <f>DRFR!V9+DSFS!S9+DSTG!S9+XYM1!S9+XYM2!S9+XYM3!S9+XYM4!S9+SAG!S9+'ABXY-TI1S'!S9+'ABXY-TI2S'!S9+ABZ!S9+'ASXY-TI1S'!S9+'ASXY-TI2S'!S9+'ASXY-TI3S'!S9+ASZ!S9+'MBXY-TI1S'!S9+'MBXY-TI2S'!S9+MBZ!S9+'MSXY-TI1S'!S9+'MSXY-TI2S'!S9++'MSXY-TI3S'!S9+MSZ!S9+DECG!S9+DECR!V9+DBHG!S9+DBHR!V9+AMIL!S9</f>
        <v>0</v>
      </c>
      <c r="H9" s="20">
        <f t="shared" si="0"/>
        <v>8.746155348815518E-2</v>
      </c>
      <c r="I9" s="20">
        <f t="shared" si="1"/>
        <v>8.746155348815518E-2</v>
      </c>
      <c r="J9" s="20">
        <f t="shared" si="2"/>
        <v>0.13272624999999996</v>
      </c>
      <c r="K9" s="20">
        <f t="shared" si="3"/>
        <v>0</v>
      </c>
      <c r="L9" s="20">
        <f t="shared" si="4"/>
        <v>0</v>
      </c>
      <c r="M9" s="20">
        <f t="shared" si="5"/>
        <v>0</v>
      </c>
      <c r="N9" s="94">
        <f>COS(Wellpath!$L9)*COS(Wellpath!$M9)</f>
        <v>1</v>
      </c>
      <c r="O9" s="94">
        <f>-SIN(Wellpath!$M9)</f>
        <v>0</v>
      </c>
      <c r="P9" s="94">
        <f>SIN(Wellpath!$L9)*COS(Wellpath!$M9)</f>
        <v>0</v>
      </c>
      <c r="Q9" s="94">
        <f>COS(Wellpath!$L9)*SIN(Wellpath!$M9)</f>
        <v>0</v>
      </c>
      <c r="R9" s="94">
        <f>COS(Wellpath!$M9)</f>
        <v>1</v>
      </c>
      <c r="S9" s="94">
        <f>SIN(Wellpath!$L9)*SIN(Wellpath!$M9)</f>
        <v>0</v>
      </c>
      <c r="T9" s="94">
        <f>-SIN(Wellpath!$L9)</f>
        <v>0</v>
      </c>
      <c r="U9" s="94">
        <v>0</v>
      </c>
      <c r="V9" s="94">
        <f>COS(Wellpath!$L9)</f>
        <v>1</v>
      </c>
    </row>
    <row r="10" spans="1:22" x14ac:dyDescent="0.25">
      <c r="A10" s="26">
        <f>Wellpath!E10</f>
        <v>210</v>
      </c>
      <c r="B10" s="19">
        <f>DRFR!Q10+DSFS!N10+DSTG!N10+XYM1!N10+XYM2!N10+XYM3!N10+XYM4!N10+SAG!N10+'ABXY-TI1S'!N10+'ABXY-TI2S'!N10+ABZ!N10+'ASXY-TI1S'!N10+'ASXY-TI2S'!N10+'ASXY-TI3S'!N10+ASZ!N10+'MBXY-TI1S'!N10+'MBXY-TI2S'!N10+MBZ!N10+'MSXY-TI1S'!N10+'MSXY-TI2S'!N10++'MSXY-TI3S'!N10+MSZ!N10+DECG!N10+DECR!Q10+DBHG!N10+DBHR!Q10+AMIL!N10</f>
        <v>0.12215704578097709</v>
      </c>
      <c r="C10" s="19">
        <f>DRFR!R10+DSFS!O10+DSTG!O10+XYM1!O10+XYM2!O10+XYM3!O10+XYM4!O10+SAG!O10+'ABXY-TI1S'!O10+'ABXY-TI2S'!O10+ABZ!O10+'ASXY-TI1S'!O10+'ASXY-TI2S'!O10+'ASXY-TI3S'!O10+ASZ!O10+'MBXY-TI1S'!O10+'MBXY-TI2S'!O10+MBZ!O10+'MSXY-TI1S'!O10+'MSXY-TI2S'!O10++'MSXY-TI3S'!O10+MSZ!O10+DECG!O10+DECR!R10+DBHG!O10+DBHR!R10+AMIL!O10</f>
        <v>0.12215704578097709</v>
      </c>
      <c r="D10" s="19">
        <f>DRFR!S10+DSFS!P10+DSTG!P10+XYM1!P10+XYM2!P10+XYM3!P10+XYM4!P10+SAG!P10+'ABXY-TI1S'!P10+'ABXY-TI2S'!P10+ABZ!P10+'ASXY-TI1S'!P10+'ASXY-TI2S'!P10+'ASXY-TI3S'!P10+ASZ!P10+'MBXY-TI1S'!P10+'MBXY-TI2S'!P10+MBZ!P10+'MSXY-TI1S'!P10+'MSXY-TI2S'!P10++'MSXY-TI3S'!P10+MSZ!P10+DECG!P10+DECR!S10+DBHG!P10+DBHR!S10+AMIL!P10</f>
        <v>0.13645131062499999</v>
      </c>
      <c r="E10" s="19">
        <f>DRFR!T10+DSFS!Q10+DSTG!Q10+XYM1!Q10+XYM2!Q10+XYM3!Q10+XYM4!Q10+SAG!Q10+'ABXY-TI1S'!Q10+'ABXY-TI2S'!Q10+ABZ!Q10+'ASXY-TI1S'!Q10+'ASXY-TI2S'!Q10+'ASXY-TI3S'!Q10+ASZ!Q10+'MBXY-TI1S'!Q10+'MBXY-TI2S'!Q10+MBZ!Q10+'MSXY-TI1S'!Q10+'MSXY-TI2S'!Q10++'MSXY-TI3S'!Q10+MSZ!Q10+DECG!Q10+DECR!T10+DBHG!Q10+DBHR!T10+AMIL!Q10</f>
        <v>0</v>
      </c>
      <c r="F10" s="19">
        <f>DRFR!U10+DSFS!R10+DSTG!R10+XYM1!R10+XYM2!R10+XYM3!R10+XYM4!R10+SAG!R10+'ABXY-TI1S'!R10+'ABXY-TI2S'!R10+ABZ!R10+'ASXY-TI1S'!R10+'ASXY-TI2S'!R10+'ASXY-TI3S'!R10+ASZ!R10+'MBXY-TI1S'!R10+'MBXY-TI2S'!R10+MBZ!R10+'MSXY-TI1S'!R10+'MSXY-TI2S'!R10++'MSXY-TI3S'!R10+MSZ!R10+DECG!R10+DECR!U10+DBHG!R10+DBHR!U10+AMIL!R10</f>
        <v>0</v>
      </c>
      <c r="G10" s="19">
        <f>DRFR!V10+DSFS!S10+DSTG!S10+XYM1!S10+XYM2!S10+XYM3!S10+XYM4!S10+SAG!S10+'ABXY-TI1S'!S10+'ABXY-TI2S'!S10+ABZ!S10+'ASXY-TI1S'!S10+'ASXY-TI2S'!S10+'ASXY-TI3S'!S10+ASZ!S10+'MBXY-TI1S'!S10+'MBXY-TI2S'!S10+MBZ!S10+'MSXY-TI1S'!S10+'MSXY-TI2S'!S10++'MSXY-TI3S'!S10+MSZ!S10+DECG!S10+DECR!V10+DBHG!S10+DBHR!V10+AMIL!S10</f>
        <v>0</v>
      </c>
      <c r="H10" s="20">
        <f t="shared" si="0"/>
        <v>0.12215704578097709</v>
      </c>
      <c r="I10" s="20">
        <f t="shared" si="1"/>
        <v>0.12215704578097709</v>
      </c>
      <c r="J10" s="20">
        <f t="shared" si="2"/>
        <v>0.13645131062499999</v>
      </c>
      <c r="K10" s="20">
        <f t="shared" si="3"/>
        <v>0</v>
      </c>
      <c r="L10" s="20">
        <f t="shared" si="4"/>
        <v>0</v>
      </c>
      <c r="M10" s="20">
        <f t="shared" si="5"/>
        <v>0</v>
      </c>
      <c r="N10" s="94">
        <f>COS(Wellpath!$L10)*COS(Wellpath!$M10)</f>
        <v>1</v>
      </c>
      <c r="O10" s="94">
        <f>-SIN(Wellpath!$M10)</f>
        <v>0</v>
      </c>
      <c r="P10" s="94">
        <f>SIN(Wellpath!$L10)*COS(Wellpath!$M10)</f>
        <v>0</v>
      </c>
      <c r="Q10" s="94">
        <f>COS(Wellpath!$L10)*SIN(Wellpath!$M10)</f>
        <v>0</v>
      </c>
      <c r="R10" s="94">
        <f>COS(Wellpath!$M10)</f>
        <v>1</v>
      </c>
      <c r="S10" s="94">
        <f>SIN(Wellpath!$L10)*SIN(Wellpath!$M10)</f>
        <v>0</v>
      </c>
      <c r="T10" s="94">
        <f>-SIN(Wellpath!$L10)</f>
        <v>0</v>
      </c>
      <c r="U10" s="94">
        <v>0</v>
      </c>
      <c r="V10" s="94">
        <f>COS(Wellpath!$L10)</f>
        <v>1</v>
      </c>
    </row>
    <row r="11" spans="1:22" x14ac:dyDescent="0.25">
      <c r="A11" s="26">
        <f>Wellpath!E11</f>
        <v>240</v>
      </c>
      <c r="B11" s="19">
        <f>DRFR!Q11+DSFS!N11+DSTG!N11+XYM1!N11+XYM2!N11+XYM3!N11+XYM4!N11+SAG!N11+'ABXY-TI1S'!N11+'ABXY-TI2S'!N11+ABZ!N11+'ASXY-TI1S'!N11+'ASXY-TI2S'!N11+'ASXY-TI3S'!N11+ASZ!N11+'MBXY-TI1S'!N11+'MBXY-TI2S'!N11+MBZ!N11+'MSXY-TI1S'!N11+'MSXY-TI2S'!N11++'MSXY-TI3S'!N11+MSZ!N11+DECG!N11+DECR!Q11+DBHG!N11+DBHR!Q11+AMIL!N11</f>
        <v>0.16263512012260264</v>
      </c>
      <c r="C11" s="19">
        <f>DRFR!R11+DSFS!O11+DSTG!O11+XYM1!O11+XYM2!O11+XYM3!O11+XYM4!O11+SAG!O11+'ABXY-TI1S'!O11+'ABXY-TI2S'!O11+ABZ!O11+'ASXY-TI1S'!O11+'ASXY-TI2S'!O11+'ASXY-TI3S'!O11+ASZ!O11+'MBXY-TI1S'!O11+'MBXY-TI2S'!O11+MBZ!O11+'MSXY-TI1S'!O11+'MSXY-TI2S'!O11++'MSXY-TI3S'!O11+MSZ!O11+DECG!O11+DECR!R11+DBHG!O11+DBHR!R11+AMIL!O11</f>
        <v>0.16263512012260264</v>
      </c>
      <c r="D11" s="19">
        <f>DRFR!S11+DSFS!P11+DSTG!P11+XYM1!P11+XYM2!P11+XYM3!P11+XYM4!P11+SAG!P11+'ABXY-TI1S'!P11+'ABXY-TI2S'!P11+ABZ!P11+'ASXY-TI1S'!P11+'ASXY-TI2S'!P11+'ASXY-TI3S'!P11+ASZ!P11+'MBXY-TI1S'!P11+'MBXY-TI2S'!P11+MBZ!P11+'MSXY-TI1S'!P11+'MSXY-TI2S'!P11++'MSXY-TI3S'!P11+MSZ!P11+DECG!P11+DECR!S11+DBHG!P11+DBHR!S11+AMIL!P11</f>
        <v>0.14077071999999996</v>
      </c>
      <c r="E11" s="19">
        <f>DRFR!T11+DSFS!Q11+DSTG!Q11+XYM1!Q11+XYM2!Q11+XYM3!Q11+XYM4!Q11+SAG!Q11+'ABXY-TI1S'!Q11+'ABXY-TI2S'!Q11+ABZ!Q11+'ASXY-TI1S'!Q11+'ASXY-TI2S'!Q11+'ASXY-TI3S'!Q11+ASZ!Q11+'MBXY-TI1S'!Q11+'MBXY-TI2S'!Q11+MBZ!Q11+'MSXY-TI1S'!Q11+'MSXY-TI2S'!Q11++'MSXY-TI3S'!Q11+MSZ!Q11+DECG!Q11+DECR!T11+DBHG!Q11+DBHR!T11+AMIL!Q11</f>
        <v>0</v>
      </c>
      <c r="F11" s="19">
        <f>DRFR!U11+DSFS!R11+DSTG!R11+XYM1!R11+XYM2!R11+XYM3!R11+XYM4!R11+SAG!R11+'ABXY-TI1S'!R11+'ABXY-TI2S'!R11+ABZ!R11+'ASXY-TI1S'!R11+'ASXY-TI2S'!R11+'ASXY-TI3S'!R11+ASZ!R11+'MBXY-TI1S'!R11+'MBXY-TI2S'!R11+MBZ!R11+'MSXY-TI1S'!R11+'MSXY-TI2S'!R11++'MSXY-TI3S'!R11+MSZ!R11+DECG!R11+DECR!U11+DBHG!R11+DBHR!U11+AMIL!R11</f>
        <v>0</v>
      </c>
      <c r="G11" s="19">
        <f>DRFR!V11+DSFS!S11+DSTG!S11+XYM1!S11+XYM2!S11+XYM3!S11+XYM4!S11+SAG!S11+'ABXY-TI1S'!S11+'ABXY-TI2S'!S11+ABZ!S11+'ASXY-TI1S'!S11+'ASXY-TI2S'!S11+'ASXY-TI3S'!S11+ASZ!S11+'MBXY-TI1S'!S11+'MBXY-TI2S'!S11+MBZ!S11+'MSXY-TI1S'!S11+'MSXY-TI2S'!S11++'MSXY-TI3S'!S11+MSZ!S11+DECG!S11+DECR!V11+DBHG!S11+DBHR!V11+AMIL!S11</f>
        <v>0</v>
      </c>
      <c r="H11" s="20">
        <f t="shared" si="0"/>
        <v>0.16263512012260264</v>
      </c>
      <c r="I11" s="20">
        <f t="shared" si="1"/>
        <v>0.16263512012260264</v>
      </c>
      <c r="J11" s="20">
        <f t="shared" si="2"/>
        <v>0.14077071999999996</v>
      </c>
      <c r="K11" s="20">
        <f t="shared" si="3"/>
        <v>0</v>
      </c>
      <c r="L11" s="20">
        <f t="shared" si="4"/>
        <v>0</v>
      </c>
      <c r="M11" s="20">
        <f t="shared" si="5"/>
        <v>0</v>
      </c>
      <c r="N11" s="94">
        <f>COS(Wellpath!$L11)*COS(Wellpath!$M11)</f>
        <v>1</v>
      </c>
      <c r="O11" s="94">
        <f>-SIN(Wellpath!$M11)</f>
        <v>0</v>
      </c>
      <c r="P11" s="94">
        <f>SIN(Wellpath!$L11)*COS(Wellpath!$M11)</f>
        <v>0</v>
      </c>
      <c r="Q11" s="94">
        <f>COS(Wellpath!$L11)*SIN(Wellpath!$M11)</f>
        <v>0</v>
      </c>
      <c r="R11" s="94">
        <f>COS(Wellpath!$M11)</f>
        <v>1</v>
      </c>
      <c r="S11" s="94">
        <f>SIN(Wellpath!$L11)*SIN(Wellpath!$M11)</f>
        <v>0</v>
      </c>
      <c r="T11" s="94">
        <f>-SIN(Wellpath!$L11)</f>
        <v>0</v>
      </c>
      <c r="U11" s="94">
        <v>0</v>
      </c>
      <c r="V11" s="94">
        <f>COS(Wellpath!$L11)</f>
        <v>1</v>
      </c>
    </row>
    <row r="12" spans="1:22" x14ac:dyDescent="0.25">
      <c r="A12" s="26">
        <f>Wellpath!E12</f>
        <v>270</v>
      </c>
      <c r="B12" s="19">
        <f>DRFR!Q12+DSFS!N12+DSTG!N12+XYM1!N12+XYM2!N12+XYM3!N12+XYM4!N12+SAG!N12+'ABXY-TI1S'!N12+'ABXY-TI2S'!N12+ABZ!N12+'ASXY-TI1S'!N12+'ASXY-TI2S'!N12+'ASXY-TI3S'!N12+ASZ!N12+'MBXY-TI1S'!N12+'MBXY-TI2S'!N12+MBZ!N12+'MSXY-TI1S'!N12+'MSXY-TI2S'!N12++'MSXY-TI3S'!N12+MSZ!N12+DECG!N12+DECR!Q12+DBHG!N12+DBHR!Q12+AMIL!N12</f>
        <v>0.20889577651303184</v>
      </c>
      <c r="C12" s="19">
        <f>DRFR!R12+DSFS!O12+DSTG!O12+XYM1!O12+XYM2!O12+XYM3!O12+XYM4!O12+SAG!O12+'ABXY-TI1S'!O12+'ABXY-TI2S'!O12+ABZ!O12+'ASXY-TI1S'!O12+'ASXY-TI2S'!O12+'ASXY-TI3S'!O12+ASZ!O12+'MBXY-TI1S'!O12+'MBXY-TI2S'!O12+MBZ!O12+'MSXY-TI1S'!O12+'MSXY-TI2S'!O12++'MSXY-TI3S'!O12+MSZ!O12+DECG!O12+DECR!R12+DBHG!O12+DBHR!R12+AMIL!O12</f>
        <v>0.20889577651303184</v>
      </c>
      <c r="D12" s="19">
        <f>DRFR!S12+DSFS!P12+DSTG!P12+XYM1!P12+XYM2!P12+XYM3!P12+XYM4!P12+SAG!P12+'ABXY-TI1S'!P12+'ABXY-TI2S'!P12+ABZ!P12+'ASXY-TI1S'!P12+'ASXY-TI2S'!P12+'ASXY-TI3S'!P12+ASZ!P12+'MBXY-TI1S'!P12+'MBXY-TI2S'!P12+MBZ!P12+'MSXY-TI1S'!P12+'MSXY-TI2S'!P12++'MSXY-TI3S'!P12+MSZ!P12+DECG!P12+DECR!S12+DBHG!P12+DBHR!S12+AMIL!P12</f>
        <v>0.14569359062499998</v>
      </c>
      <c r="E12" s="19">
        <f>DRFR!T12+DSFS!Q12+DSTG!Q12+XYM1!Q12+XYM2!Q12+XYM3!Q12+XYM4!Q12+SAG!Q12+'ABXY-TI1S'!Q12+'ABXY-TI2S'!Q12+ABZ!Q12+'ASXY-TI1S'!Q12+'ASXY-TI2S'!Q12+'ASXY-TI3S'!Q12+ASZ!Q12+'MBXY-TI1S'!Q12+'MBXY-TI2S'!Q12+MBZ!Q12+'MSXY-TI1S'!Q12+'MSXY-TI2S'!Q12++'MSXY-TI3S'!Q12+MSZ!Q12+DECG!Q12+DECR!T12+DBHG!Q12+DBHR!T12+AMIL!Q12</f>
        <v>0</v>
      </c>
      <c r="F12" s="19">
        <f>DRFR!U12+DSFS!R12+DSTG!R12+XYM1!R12+XYM2!R12+XYM3!R12+XYM4!R12+SAG!R12+'ABXY-TI1S'!R12+'ABXY-TI2S'!R12+ABZ!R12+'ASXY-TI1S'!R12+'ASXY-TI2S'!R12+'ASXY-TI3S'!R12+ASZ!R12+'MBXY-TI1S'!R12+'MBXY-TI2S'!R12+MBZ!R12+'MSXY-TI1S'!R12+'MSXY-TI2S'!R12++'MSXY-TI3S'!R12+MSZ!R12+DECG!R12+DECR!U12+DBHG!R12+DBHR!U12+AMIL!R12</f>
        <v>0</v>
      </c>
      <c r="G12" s="19">
        <f>DRFR!V12+DSFS!S12+DSTG!S12+XYM1!S12+XYM2!S12+XYM3!S12+XYM4!S12+SAG!S12+'ABXY-TI1S'!S12+'ABXY-TI2S'!S12+ABZ!S12+'ASXY-TI1S'!S12+'ASXY-TI2S'!S12+'ASXY-TI3S'!S12+ASZ!S12+'MBXY-TI1S'!S12+'MBXY-TI2S'!S12+MBZ!S12+'MSXY-TI1S'!S12+'MSXY-TI2S'!S12++'MSXY-TI3S'!S12+MSZ!S12+DECG!S12+DECR!V12+DBHG!S12+DBHR!V12+AMIL!S12</f>
        <v>0</v>
      </c>
      <c r="H12" s="20">
        <f t="shared" si="0"/>
        <v>0.20889577651303184</v>
      </c>
      <c r="I12" s="20">
        <f t="shared" si="1"/>
        <v>0.20889577651303184</v>
      </c>
      <c r="J12" s="20">
        <f t="shared" si="2"/>
        <v>0.14569359062499998</v>
      </c>
      <c r="K12" s="20">
        <f t="shared" si="3"/>
        <v>0</v>
      </c>
      <c r="L12" s="20">
        <f t="shared" si="4"/>
        <v>0</v>
      </c>
      <c r="M12" s="20">
        <f t="shared" si="5"/>
        <v>0</v>
      </c>
      <c r="N12" s="94">
        <f>COS(Wellpath!$L12)*COS(Wellpath!$M12)</f>
        <v>1</v>
      </c>
      <c r="O12" s="94">
        <f>-SIN(Wellpath!$M12)</f>
        <v>0</v>
      </c>
      <c r="P12" s="94">
        <f>SIN(Wellpath!$L12)*COS(Wellpath!$M12)</f>
        <v>0</v>
      </c>
      <c r="Q12" s="94">
        <f>COS(Wellpath!$L12)*SIN(Wellpath!$M12)</f>
        <v>0</v>
      </c>
      <c r="R12" s="94">
        <f>COS(Wellpath!$M12)</f>
        <v>1</v>
      </c>
      <c r="S12" s="94">
        <f>SIN(Wellpath!$L12)*SIN(Wellpath!$M12)</f>
        <v>0</v>
      </c>
      <c r="T12" s="94">
        <f>-SIN(Wellpath!$L12)</f>
        <v>0</v>
      </c>
      <c r="U12" s="94">
        <v>0</v>
      </c>
      <c r="V12" s="94">
        <f>COS(Wellpath!$L12)</f>
        <v>1</v>
      </c>
    </row>
    <row r="13" spans="1:22" x14ac:dyDescent="0.25">
      <c r="A13" s="26">
        <f>Wellpath!E13</f>
        <v>300</v>
      </c>
      <c r="B13" s="19">
        <f>DRFR!Q13+DSFS!N13+DSTG!N13+XYM1!N13+XYM2!N13+XYM3!N13+XYM4!N13+SAG!N13+'ABXY-TI1S'!N13+'ABXY-TI2S'!N13+ABZ!N13+'ASXY-TI1S'!N13+'ASXY-TI2S'!N13+'ASXY-TI3S'!N13+ASZ!N13+'MBXY-TI1S'!N13+'MBXY-TI2S'!N13+MBZ!N13+'MSXY-TI1S'!N13+'MSXY-TI2S'!N13++'MSXY-TI3S'!N13+MSZ!N13+DECG!N13+DECR!Q13+DBHG!N13+DBHR!Q13+AMIL!N13</f>
        <v>0.26093901495226474</v>
      </c>
      <c r="C13" s="19">
        <f>DRFR!R13+DSFS!O13+DSTG!O13+XYM1!O13+XYM2!O13+XYM3!O13+XYM4!O13+SAG!O13+'ABXY-TI1S'!O13+'ABXY-TI2S'!O13+ABZ!O13+'ASXY-TI1S'!O13+'ASXY-TI2S'!O13+'ASXY-TI3S'!O13+ASZ!O13+'MBXY-TI1S'!O13+'MBXY-TI2S'!O13+MBZ!O13+'MSXY-TI1S'!O13+'MSXY-TI2S'!O13++'MSXY-TI3S'!O13+MSZ!O13+DECG!O13+DECR!R13+DBHG!O13+DBHR!R13+AMIL!O13</f>
        <v>0.26093901495226474</v>
      </c>
      <c r="D13" s="19">
        <f>DRFR!S13+DSFS!P13+DSTG!P13+XYM1!P13+XYM2!P13+XYM3!P13+XYM4!P13+SAG!P13+'ABXY-TI1S'!P13+'ABXY-TI2S'!P13+ABZ!P13+'ASXY-TI1S'!P13+'ASXY-TI2S'!P13+'ASXY-TI3S'!P13+ASZ!P13+'MBXY-TI1S'!P13+'MBXY-TI2S'!P13+MBZ!P13+'MSXY-TI1S'!P13+'MSXY-TI2S'!P13++'MSXY-TI3S'!P13+MSZ!P13+DECG!P13+DECR!S13+DBHG!P13+DBHR!S13+AMIL!P13</f>
        <v>0.15123024999999998</v>
      </c>
      <c r="E13" s="19">
        <f>DRFR!T13+DSFS!Q13+DSTG!Q13+XYM1!Q13+XYM2!Q13+XYM3!Q13+XYM4!Q13+SAG!Q13+'ABXY-TI1S'!Q13+'ABXY-TI2S'!Q13+ABZ!Q13+'ASXY-TI1S'!Q13+'ASXY-TI2S'!Q13+'ASXY-TI3S'!Q13+ASZ!Q13+'MBXY-TI1S'!Q13+'MBXY-TI2S'!Q13+MBZ!Q13+'MSXY-TI1S'!Q13+'MSXY-TI2S'!Q13++'MSXY-TI3S'!Q13+MSZ!Q13+DECG!Q13+DECR!T13+DBHG!Q13+DBHR!T13+AMIL!Q13</f>
        <v>0</v>
      </c>
      <c r="F13" s="19">
        <f>DRFR!U13+DSFS!R13+DSTG!R13+XYM1!R13+XYM2!R13+XYM3!R13+XYM4!R13+SAG!R13+'ABXY-TI1S'!R13+'ABXY-TI2S'!R13+ABZ!R13+'ASXY-TI1S'!R13+'ASXY-TI2S'!R13+'ASXY-TI3S'!R13+ASZ!R13+'MBXY-TI1S'!R13+'MBXY-TI2S'!R13+MBZ!R13+'MSXY-TI1S'!R13+'MSXY-TI2S'!R13++'MSXY-TI3S'!R13+MSZ!R13+DECG!R13+DECR!U13+DBHG!R13+DBHR!U13+AMIL!R13</f>
        <v>0</v>
      </c>
      <c r="G13" s="19">
        <f>DRFR!V13+DSFS!S13+DSTG!S13+XYM1!S13+XYM2!S13+XYM3!S13+XYM4!S13+SAG!S13+'ABXY-TI1S'!S13+'ABXY-TI2S'!S13+ABZ!S13+'ASXY-TI1S'!S13+'ASXY-TI2S'!S13+'ASXY-TI3S'!S13+ASZ!S13+'MBXY-TI1S'!S13+'MBXY-TI2S'!S13+MBZ!S13+'MSXY-TI1S'!S13+'MSXY-TI2S'!S13++'MSXY-TI3S'!S13+MSZ!S13+DECG!S13+DECR!V13+DBHG!S13+DBHR!V13+AMIL!S13</f>
        <v>0</v>
      </c>
      <c r="H13" s="20">
        <f t="shared" si="0"/>
        <v>0.26093901495226474</v>
      </c>
      <c r="I13" s="20">
        <f t="shared" si="1"/>
        <v>0.26093901495226474</v>
      </c>
      <c r="J13" s="20">
        <f t="shared" si="2"/>
        <v>0.15123024999999998</v>
      </c>
      <c r="K13" s="20">
        <f t="shared" si="3"/>
        <v>0</v>
      </c>
      <c r="L13" s="20">
        <f t="shared" si="4"/>
        <v>0</v>
      </c>
      <c r="M13" s="20">
        <f t="shared" si="5"/>
        <v>0</v>
      </c>
      <c r="N13" s="94">
        <f>COS(Wellpath!$L13)*COS(Wellpath!$M13)</f>
        <v>1</v>
      </c>
      <c r="O13" s="94">
        <f>-SIN(Wellpath!$M13)</f>
        <v>0</v>
      </c>
      <c r="P13" s="94">
        <f>SIN(Wellpath!$L13)*COS(Wellpath!$M13)</f>
        <v>0</v>
      </c>
      <c r="Q13" s="94">
        <f>COS(Wellpath!$L13)*SIN(Wellpath!$M13)</f>
        <v>0</v>
      </c>
      <c r="R13" s="94">
        <f>COS(Wellpath!$M13)</f>
        <v>1</v>
      </c>
      <c r="S13" s="94">
        <f>SIN(Wellpath!$L13)*SIN(Wellpath!$M13)</f>
        <v>0</v>
      </c>
      <c r="T13" s="94">
        <f>-SIN(Wellpath!$L13)</f>
        <v>0</v>
      </c>
      <c r="U13" s="94">
        <v>0</v>
      </c>
      <c r="V13" s="94">
        <f>COS(Wellpath!$L13)</f>
        <v>1</v>
      </c>
    </row>
    <row r="14" spans="1:22" x14ac:dyDescent="0.25">
      <c r="A14" s="26">
        <f>Wellpath!E14</f>
        <v>330</v>
      </c>
      <c r="B14" s="19">
        <f>DRFR!Q14+DSFS!N14+DSTG!N14+XYM1!N14+XYM2!N14+XYM3!N14+XYM4!N14+SAG!N14+'ABXY-TI1S'!N14+'ABXY-TI2S'!N14+ABZ!N14+'ASXY-TI1S'!N14+'ASXY-TI2S'!N14+'ASXY-TI3S'!N14+ASZ!N14+'MBXY-TI1S'!N14+'MBXY-TI2S'!N14+MBZ!N14+'MSXY-TI1S'!N14+'MSXY-TI2S'!N14++'MSXY-TI3S'!N14+MSZ!N14+DECG!N14+DECR!Q14+DBHG!N14+DBHR!Q14+AMIL!N14</f>
        <v>0.31876483544030126</v>
      </c>
      <c r="C14" s="19">
        <f>DRFR!R14+DSFS!O14+DSTG!O14+XYM1!O14+XYM2!O14+XYM3!O14+XYM4!O14+SAG!O14+'ABXY-TI1S'!O14+'ABXY-TI2S'!O14+ABZ!O14+'ASXY-TI1S'!O14+'ASXY-TI2S'!O14+'ASXY-TI3S'!O14+ASZ!O14+'MBXY-TI1S'!O14+'MBXY-TI2S'!O14+MBZ!O14+'MSXY-TI1S'!O14+'MSXY-TI2S'!O14++'MSXY-TI3S'!O14+MSZ!O14+DECG!O14+DECR!R14+DBHG!O14+DBHR!R14+AMIL!O14</f>
        <v>0.31876483544030126</v>
      </c>
      <c r="D14" s="19">
        <f>DRFR!S14+DSFS!P14+DSTG!P14+XYM1!P14+XYM2!P14+XYM3!P14+XYM4!P14+SAG!P14+'ABXY-TI1S'!P14+'ABXY-TI2S'!P14+ABZ!P14+'ASXY-TI1S'!P14+'ASXY-TI2S'!P14+'ASXY-TI3S'!P14+ASZ!P14+'MBXY-TI1S'!P14+'MBXY-TI2S'!P14+MBZ!P14+'MSXY-TI1S'!P14+'MSXY-TI2S'!P14++'MSXY-TI3S'!P14+MSZ!P14+DECG!P14+DECR!S14+DBHG!P14+DBHR!S14+AMIL!P14</f>
        <v>0.15739224062499996</v>
      </c>
      <c r="E14" s="19">
        <f>DRFR!T14+DSFS!Q14+DSTG!Q14+XYM1!Q14+XYM2!Q14+XYM3!Q14+XYM4!Q14+SAG!Q14+'ABXY-TI1S'!Q14+'ABXY-TI2S'!Q14+ABZ!Q14+'ASXY-TI1S'!Q14+'ASXY-TI2S'!Q14+'ASXY-TI3S'!Q14+ASZ!Q14+'MBXY-TI1S'!Q14+'MBXY-TI2S'!Q14+MBZ!Q14+'MSXY-TI1S'!Q14+'MSXY-TI2S'!Q14++'MSXY-TI3S'!Q14+MSZ!Q14+DECG!Q14+DECR!T14+DBHG!Q14+DBHR!T14+AMIL!Q14</f>
        <v>0</v>
      </c>
      <c r="F14" s="19">
        <f>DRFR!U14+DSFS!R14+DSTG!R14+XYM1!R14+XYM2!R14+XYM3!R14+XYM4!R14+SAG!R14+'ABXY-TI1S'!R14+'ABXY-TI2S'!R14+ABZ!R14+'ASXY-TI1S'!R14+'ASXY-TI2S'!R14+'ASXY-TI3S'!R14+ASZ!R14+'MBXY-TI1S'!R14+'MBXY-TI2S'!R14+MBZ!R14+'MSXY-TI1S'!R14+'MSXY-TI2S'!R14++'MSXY-TI3S'!R14+MSZ!R14+DECG!R14+DECR!U14+DBHG!R14+DBHR!U14+AMIL!R14</f>
        <v>0</v>
      </c>
      <c r="G14" s="19">
        <f>DRFR!V14+DSFS!S14+DSTG!S14+XYM1!S14+XYM2!S14+XYM3!S14+XYM4!S14+SAG!S14+'ABXY-TI1S'!S14+'ABXY-TI2S'!S14+ABZ!S14+'ASXY-TI1S'!S14+'ASXY-TI2S'!S14+'ASXY-TI3S'!S14+ASZ!S14+'MBXY-TI1S'!S14+'MBXY-TI2S'!S14+MBZ!S14+'MSXY-TI1S'!S14+'MSXY-TI2S'!S14++'MSXY-TI3S'!S14+MSZ!S14+DECG!S14+DECR!V14+DBHG!S14+DBHR!V14+AMIL!S14</f>
        <v>0</v>
      </c>
      <c r="H14" s="20">
        <f t="shared" si="0"/>
        <v>0.31876483544030126</v>
      </c>
      <c r="I14" s="20">
        <f t="shared" si="1"/>
        <v>0.31876483544030126</v>
      </c>
      <c r="J14" s="20">
        <f t="shared" si="2"/>
        <v>0.15739224062499996</v>
      </c>
      <c r="K14" s="20">
        <f t="shared" si="3"/>
        <v>0</v>
      </c>
      <c r="L14" s="20">
        <f t="shared" si="4"/>
        <v>0</v>
      </c>
      <c r="M14" s="20">
        <f t="shared" si="5"/>
        <v>0</v>
      </c>
      <c r="N14" s="94">
        <f>COS(Wellpath!$L14)*COS(Wellpath!$M14)</f>
        <v>1</v>
      </c>
      <c r="O14" s="94">
        <f>-SIN(Wellpath!$M14)</f>
        <v>0</v>
      </c>
      <c r="P14" s="94">
        <f>SIN(Wellpath!$L14)*COS(Wellpath!$M14)</f>
        <v>0</v>
      </c>
      <c r="Q14" s="94">
        <f>COS(Wellpath!$L14)*SIN(Wellpath!$M14)</f>
        <v>0</v>
      </c>
      <c r="R14" s="94">
        <f>COS(Wellpath!$M14)</f>
        <v>1</v>
      </c>
      <c r="S14" s="94">
        <f>SIN(Wellpath!$L14)*SIN(Wellpath!$M14)</f>
        <v>0</v>
      </c>
      <c r="T14" s="94">
        <f>-SIN(Wellpath!$L14)</f>
        <v>0</v>
      </c>
      <c r="U14" s="94">
        <v>0</v>
      </c>
      <c r="V14" s="94">
        <f>COS(Wellpath!$L14)</f>
        <v>1</v>
      </c>
    </row>
    <row r="15" spans="1:22" x14ac:dyDescent="0.25">
      <c r="A15" s="26">
        <f>Wellpath!E15</f>
        <v>360</v>
      </c>
      <c r="B15" s="19">
        <f>DRFR!Q15+DSFS!N15+DSTG!N15+XYM1!N15+XYM2!N15+XYM3!N15+XYM4!N15+SAG!N15+'ABXY-TI1S'!N15+'ABXY-TI2S'!N15+ABZ!N15+'ASXY-TI1S'!N15+'ASXY-TI2S'!N15+'ASXY-TI3S'!N15+ASZ!N15+'MBXY-TI1S'!N15+'MBXY-TI2S'!N15+MBZ!N15+'MSXY-TI1S'!N15+'MSXY-TI2S'!N15++'MSXY-TI3S'!N15+MSZ!N15+DECG!N15+DECR!Q15+DBHG!N15+DBHR!Q15+AMIL!N15</f>
        <v>0.38237323797714129</v>
      </c>
      <c r="C15" s="19">
        <f>DRFR!R15+DSFS!O15+DSTG!O15+XYM1!O15+XYM2!O15+XYM3!O15+XYM4!O15+SAG!O15+'ABXY-TI1S'!O15+'ABXY-TI2S'!O15+ABZ!O15+'ASXY-TI1S'!O15+'ASXY-TI2S'!O15+'ASXY-TI3S'!O15+ASZ!O15+'MBXY-TI1S'!O15+'MBXY-TI2S'!O15+MBZ!O15+'MSXY-TI1S'!O15+'MSXY-TI2S'!O15++'MSXY-TI3S'!O15+MSZ!O15+DECG!O15+DECR!R15+DBHG!O15+DBHR!R15+AMIL!O15</f>
        <v>0.38237323797714129</v>
      </c>
      <c r="D15" s="19">
        <f>DRFR!S15+DSFS!P15+DSTG!P15+XYM1!P15+XYM2!P15+XYM3!P15+XYM4!P15+SAG!P15+'ABXY-TI1S'!P15+'ABXY-TI2S'!P15+ABZ!P15+'ASXY-TI1S'!P15+'ASXY-TI2S'!P15+'ASXY-TI3S'!P15+ASZ!P15+'MBXY-TI1S'!P15+'MBXY-TI2S'!P15+MBZ!P15+'MSXY-TI1S'!P15+'MSXY-TI2S'!P15++'MSXY-TI3S'!P15+MSZ!P15+DECG!P15+DECR!S15+DBHG!P15+DBHR!S15+AMIL!P15</f>
        <v>0.16419231999999997</v>
      </c>
      <c r="E15" s="19">
        <f>DRFR!T15+DSFS!Q15+DSTG!Q15+XYM1!Q15+XYM2!Q15+XYM3!Q15+XYM4!Q15+SAG!Q15+'ABXY-TI1S'!Q15+'ABXY-TI2S'!Q15+ABZ!Q15+'ASXY-TI1S'!Q15+'ASXY-TI2S'!Q15+'ASXY-TI3S'!Q15+ASZ!Q15+'MBXY-TI1S'!Q15+'MBXY-TI2S'!Q15+MBZ!Q15+'MSXY-TI1S'!Q15+'MSXY-TI2S'!Q15++'MSXY-TI3S'!Q15+MSZ!Q15+DECG!Q15+DECR!T15+DBHG!Q15+DBHR!T15+AMIL!Q15</f>
        <v>0</v>
      </c>
      <c r="F15" s="19">
        <f>DRFR!U15+DSFS!R15+DSTG!R15+XYM1!R15+XYM2!R15+XYM3!R15+XYM4!R15+SAG!R15+'ABXY-TI1S'!R15+'ABXY-TI2S'!R15+ABZ!R15+'ASXY-TI1S'!R15+'ASXY-TI2S'!R15+'ASXY-TI3S'!R15+ASZ!R15+'MBXY-TI1S'!R15+'MBXY-TI2S'!R15+MBZ!R15+'MSXY-TI1S'!R15+'MSXY-TI2S'!R15++'MSXY-TI3S'!R15+MSZ!R15+DECG!R15+DECR!U15+DBHG!R15+DBHR!U15+AMIL!R15</f>
        <v>0</v>
      </c>
      <c r="G15" s="19">
        <f>DRFR!V15+DSFS!S15+DSTG!S15+XYM1!S15+XYM2!S15+XYM3!S15+XYM4!S15+SAG!S15+'ABXY-TI1S'!S15+'ABXY-TI2S'!S15+ABZ!S15+'ASXY-TI1S'!S15+'ASXY-TI2S'!S15+'ASXY-TI3S'!S15+ASZ!S15+'MBXY-TI1S'!S15+'MBXY-TI2S'!S15+MBZ!S15+'MSXY-TI1S'!S15+'MSXY-TI2S'!S15++'MSXY-TI3S'!S15+MSZ!S15+DECG!S15+DECR!V15+DBHG!S15+DBHR!V15+AMIL!S15</f>
        <v>0</v>
      </c>
      <c r="H15" s="20">
        <f t="shared" si="0"/>
        <v>0.38237323797714129</v>
      </c>
      <c r="I15" s="20">
        <f t="shared" si="1"/>
        <v>0.38237323797714129</v>
      </c>
      <c r="J15" s="20">
        <f t="shared" si="2"/>
        <v>0.16419231999999997</v>
      </c>
      <c r="K15" s="20">
        <f t="shared" si="3"/>
        <v>0</v>
      </c>
      <c r="L15" s="20">
        <f t="shared" si="4"/>
        <v>0</v>
      </c>
      <c r="M15" s="20">
        <f t="shared" si="5"/>
        <v>0</v>
      </c>
      <c r="N15" s="94">
        <f>COS(Wellpath!$L15)*COS(Wellpath!$M15)</f>
        <v>1</v>
      </c>
      <c r="O15" s="94">
        <f>-SIN(Wellpath!$M15)</f>
        <v>0</v>
      </c>
      <c r="P15" s="94">
        <f>SIN(Wellpath!$L15)*COS(Wellpath!$M15)</f>
        <v>0</v>
      </c>
      <c r="Q15" s="94">
        <f>COS(Wellpath!$L15)*SIN(Wellpath!$M15)</f>
        <v>0</v>
      </c>
      <c r="R15" s="94">
        <f>COS(Wellpath!$M15)</f>
        <v>1</v>
      </c>
      <c r="S15" s="94">
        <f>SIN(Wellpath!$L15)*SIN(Wellpath!$M15)</f>
        <v>0</v>
      </c>
      <c r="T15" s="94">
        <f>-SIN(Wellpath!$L15)</f>
        <v>0</v>
      </c>
      <c r="U15" s="94">
        <v>0</v>
      </c>
      <c r="V15" s="94">
        <f>COS(Wellpath!$L15)</f>
        <v>1</v>
      </c>
    </row>
    <row r="16" spans="1:22" x14ac:dyDescent="0.25">
      <c r="A16" s="26">
        <f>Wellpath!E16</f>
        <v>390</v>
      </c>
      <c r="B16" s="19">
        <f>DRFR!Q16+DSFS!N16+DSTG!N16+XYM1!N16+XYM2!N16+XYM3!N16+XYM4!N16+SAG!N16+'ABXY-TI1S'!N16+'ABXY-TI2S'!N16+ABZ!N16+'ASXY-TI1S'!N16+'ASXY-TI2S'!N16+'ASXY-TI3S'!N16+ASZ!N16+'MBXY-TI1S'!N16+'MBXY-TI2S'!N16+MBZ!N16+'MSXY-TI1S'!N16+'MSXY-TI2S'!N16++'MSXY-TI3S'!N16+MSZ!N16+DECG!N16+DECR!Q16+DBHG!N16+DBHR!Q16+AMIL!N16</f>
        <v>0.45176422256278509</v>
      </c>
      <c r="C16" s="19">
        <f>DRFR!R16+DSFS!O16+DSTG!O16+XYM1!O16+XYM2!O16+XYM3!O16+XYM4!O16+SAG!O16+'ABXY-TI1S'!O16+'ABXY-TI2S'!O16+ABZ!O16+'ASXY-TI1S'!O16+'ASXY-TI2S'!O16+'ASXY-TI3S'!O16+ASZ!O16+'MBXY-TI1S'!O16+'MBXY-TI2S'!O16+MBZ!O16+'MSXY-TI1S'!O16+'MSXY-TI2S'!O16++'MSXY-TI3S'!O16+MSZ!O16+DECG!O16+DECR!R16+DBHG!O16+DBHR!R16+AMIL!O16</f>
        <v>0.45176422256278509</v>
      </c>
      <c r="D16" s="19">
        <f>DRFR!S16+DSFS!P16+DSTG!P16+XYM1!P16+XYM2!P16+XYM3!P16+XYM4!P16+SAG!P16+'ABXY-TI1S'!P16+'ABXY-TI2S'!P16+ABZ!P16+'ASXY-TI1S'!P16+'ASXY-TI2S'!P16+'ASXY-TI3S'!P16+ASZ!P16+'MBXY-TI1S'!P16+'MBXY-TI2S'!P16+MBZ!P16+'MSXY-TI1S'!P16+'MSXY-TI2S'!P16++'MSXY-TI3S'!P16+MSZ!P16+DECG!P16+DECR!S16+DBHG!P16+DBHR!S16+AMIL!P16</f>
        <v>0.17164446062499997</v>
      </c>
      <c r="E16" s="19">
        <f>DRFR!T16+DSFS!Q16+DSTG!Q16+XYM1!Q16+XYM2!Q16+XYM3!Q16+XYM4!Q16+SAG!Q16+'ABXY-TI1S'!Q16+'ABXY-TI2S'!Q16+ABZ!Q16+'ASXY-TI1S'!Q16+'ASXY-TI2S'!Q16+'ASXY-TI3S'!Q16+ASZ!Q16+'MBXY-TI1S'!Q16+'MBXY-TI2S'!Q16+MBZ!Q16+'MSXY-TI1S'!Q16+'MSXY-TI2S'!Q16++'MSXY-TI3S'!Q16+MSZ!Q16+DECG!Q16+DECR!T16+DBHG!Q16+DBHR!T16+AMIL!Q16</f>
        <v>0</v>
      </c>
      <c r="F16" s="19">
        <f>DRFR!U16+DSFS!R16+DSTG!R16+XYM1!R16+XYM2!R16+XYM3!R16+XYM4!R16+SAG!R16+'ABXY-TI1S'!R16+'ABXY-TI2S'!R16+ABZ!R16+'ASXY-TI1S'!R16+'ASXY-TI2S'!R16+'ASXY-TI3S'!R16+ASZ!R16+'MBXY-TI1S'!R16+'MBXY-TI2S'!R16+MBZ!R16+'MSXY-TI1S'!R16+'MSXY-TI2S'!R16++'MSXY-TI3S'!R16+MSZ!R16+DECG!R16+DECR!U16+DBHG!R16+DBHR!U16+AMIL!R16</f>
        <v>0</v>
      </c>
      <c r="G16" s="19">
        <f>DRFR!V16+DSFS!S16+DSTG!S16+XYM1!S16+XYM2!S16+XYM3!S16+XYM4!S16+SAG!S16+'ABXY-TI1S'!S16+'ABXY-TI2S'!S16+ABZ!S16+'ASXY-TI1S'!S16+'ASXY-TI2S'!S16+'ASXY-TI3S'!S16+ASZ!S16+'MBXY-TI1S'!S16+'MBXY-TI2S'!S16+MBZ!S16+'MSXY-TI1S'!S16+'MSXY-TI2S'!S16++'MSXY-TI3S'!S16+MSZ!S16+DECG!S16+DECR!V16+DBHG!S16+DBHR!V16+AMIL!S16</f>
        <v>0</v>
      </c>
      <c r="H16" s="20">
        <f t="shared" si="0"/>
        <v>0.45176422256278509</v>
      </c>
      <c r="I16" s="20">
        <f t="shared" si="1"/>
        <v>0.45176422256278509</v>
      </c>
      <c r="J16" s="20">
        <f t="shared" si="2"/>
        <v>0.17164446062499997</v>
      </c>
      <c r="K16" s="20">
        <f t="shared" si="3"/>
        <v>0</v>
      </c>
      <c r="L16" s="20">
        <f t="shared" si="4"/>
        <v>0</v>
      </c>
      <c r="M16" s="20">
        <f t="shared" si="5"/>
        <v>0</v>
      </c>
      <c r="N16" s="94">
        <f>COS(Wellpath!$L16)*COS(Wellpath!$M16)</f>
        <v>1</v>
      </c>
      <c r="O16" s="94">
        <f>-SIN(Wellpath!$M16)</f>
        <v>0</v>
      </c>
      <c r="P16" s="94">
        <f>SIN(Wellpath!$L16)*COS(Wellpath!$M16)</f>
        <v>0</v>
      </c>
      <c r="Q16" s="94">
        <f>COS(Wellpath!$L16)*SIN(Wellpath!$M16)</f>
        <v>0</v>
      </c>
      <c r="R16" s="94">
        <f>COS(Wellpath!$M16)</f>
        <v>1</v>
      </c>
      <c r="S16" s="94">
        <f>SIN(Wellpath!$L16)*SIN(Wellpath!$M16)</f>
        <v>0</v>
      </c>
      <c r="T16" s="94">
        <f>-SIN(Wellpath!$L16)</f>
        <v>0</v>
      </c>
      <c r="U16" s="94">
        <v>0</v>
      </c>
      <c r="V16" s="94">
        <f>COS(Wellpath!$L16)</f>
        <v>1</v>
      </c>
    </row>
    <row r="17" spans="1:22" x14ac:dyDescent="0.25">
      <c r="A17" s="26">
        <f>Wellpath!E17</f>
        <v>420</v>
      </c>
      <c r="B17" s="19">
        <f>DRFR!Q17+DSFS!N17+DSTG!N17+XYM1!N17+XYM2!N17+XYM3!N17+XYM4!N17+SAG!N17+'ABXY-TI1S'!N17+'ABXY-TI2S'!N17+ABZ!N17+'ASXY-TI1S'!N17+'ASXY-TI2S'!N17+'ASXY-TI3S'!N17+ASZ!N17+'MBXY-TI1S'!N17+'MBXY-TI2S'!N17+MBZ!N17+'MSXY-TI1S'!N17+'MSXY-TI2S'!N17++'MSXY-TI3S'!N17+MSZ!N17+DECG!N17+DECR!Q17+DBHG!N17+DBHR!Q17+AMIL!N17</f>
        <v>0.52693778919723244</v>
      </c>
      <c r="C17" s="19">
        <f>DRFR!R17+DSFS!O17+DSTG!O17+XYM1!O17+XYM2!O17+XYM3!O17+XYM4!O17+SAG!O17+'ABXY-TI1S'!O17+'ABXY-TI2S'!O17+ABZ!O17+'ASXY-TI1S'!O17+'ASXY-TI2S'!O17+'ASXY-TI3S'!O17+ASZ!O17+'MBXY-TI1S'!O17+'MBXY-TI2S'!O17+MBZ!O17+'MSXY-TI1S'!O17+'MSXY-TI2S'!O17++'MSXY-TI3S'!O17+MSZ!O17+DECG!O17+DECR!R17+DBHG!O17+DBHR!R17+AMIL!O17</f>
        <v>0.52693778919723244</v>
      </c>
      <c r="D17" s="19">
        <f>DRFR!S17+DSFS!P17+DSTG!P17+XYM1!P17+XYM2!P17+XYM3!P17+XYM4!P17+SAG!P17+'ABXY-TI1S'!P17+'ABXY-TI2S'!P17+ABZ!P17+'ASXY-TI1S'!P17+'ASXY-TI2S'!P17+'ASXY-TI3S'!P17+ASZ!P17+'MBXY-TI1S'!P17+'MBXY-TI2S'!P17+MBZ!P17+'MSXY-TI1S'!P17+'MSXY-TI2S'!P17++'MSXY-TI3S'!P17+MSZ!P17+DECG!P17+DECR!S17+DBHG!P17+DBHR!S17+AMIL!P17</f>
        <v>0.17976384999999998</v>
      </c>
      <c r="E17" s="19">
        <f>DRFR!T17+DSFS!Q17+DSTG!Q17+XYM1!Q17+XYM2!Q17+XYM3!Q17+XYM4!Q17+SAG!Q17+'ABXY-TI1S'!Q17+'ABXY-TI2S'!Q17+ABZ!Q17+'ASXY-TI1S'!Q17+'ASXY-TI2S'!Q17+'ASXY-TI3S'!Q17+ASZ!Q17+'MBXY-TI1S'!Q17+'MBXY-TI2S'!Q17+MBZ!Q17+'MSXY-TI1S'!Q17+'MSXY-TI2S'!Q17++'MSXY-TI3S'!Q17+MSZ!Q17+DECG!Q17+DECR!T17+DBHG!Q17+DBHR!T17+AMIL!Q17</f>
        <v>0</v>
      </c>
      <c r="F17" s="19">
        <f>DRFR!U17+DSFS!R17+DSTG!R17+XYM1!R17+XYM2!R17+XYM3!R17+XYM4!R17+SAG!R17+'ABXY-TI1S'!R17+'ABXY-TI2S'!R17+ABZ!R17+'ASXY-TI1S'!R17+'ASXY-TI2S'!R17+'ASXY-TI3S'!R17+ASZ!R17+'MBXY-TI1S'!R17+'MBXY-TI2S'!R17+MBZ!R17+'MSXY-TI1S'!R17+'MSXY-TI2S'!R17++'MSXY-TI3S'!R17+MSZ!R17+DECG!R17+DECR!U17+DBHG!R17+DBHR!U17+AMIL!R17</f>
        <v>0</v>
      </c>
      <c r="G17" s="19">
        <f>DRFR!V17+DSFS!S17+DSTG!S17+XYM1!S17+XYM2!S17+XYM3!S17+XYM4!S17+SAG!S17+'ABXY-TI1S'!S17+'ABXY-TI2S'!S17+ABZ!S17+'ASXY-TI1S'!S17+'ASXY-TI2S'!S17+'ASXY-TI3S'!S17+ASZ!S17+'MBXY-TI1S'!S17+'MBXY-TI2S'!S17+MBZ!S17+'MSXY-TI1S'!S17+'MSXY-TI2S'!S17++'MSXY-TI3S'!S17+MSZ!S17+DECG!S17+DECR!V17+DBHG!S17+DBHR!V17+AMIL!S17</f>
        <v>0</v>
      </c>
      <c r="H17" s="20">
        <f t="shared" si="0"/>
        <v>0.52693778919723244</v>
      </c>
      <c r="I17" s="20">
        <f t="shared" si="1"/>
        <v>0.52693778919723244</v>
      </c>
      <c r="J17" s="20">
        <f t="shared" si="2"/>
        <v>0.17976384999999998</v>
      </c>
      <c r="K17" s="20">
        <f t="shared" si="3"/>
        <v>0</v>
      </c>
      <c r="L17" s="20">
        <f t="shared" si="4"/>
        <v>0</v>
      </c>
      <c r="M17" s="20">
        <f t="shared" si="5"/>
        <v>0</v>
      </c>
      <c r="N17" s="94">
        <f>COS(Wellpath!$L17)*COS(Wellpath!$M17)</f>
        <v>1</v>
      </c>
      <c r="O17" s="94">
        <f>-SIN(Wellpath!$M17)</f>
        <v>0</v>
      </c>
      <c r="P17" s="94">
        <f>SIN(Wellpath!$L17)*COS(Wellpath!$M17)</f>
        <v>0</v>
      </c>
      <c r="Q17" s="94">
        <f>COS(Wellpath!$L17)*SIN(Wellpath!$M17)</f>
        <v>0</v>
      </c>
      <c r="R17" s="94">
        <f>COS(Wellpath!$M17)</f>
        <v>1</v>
      </c>
      <c r="S17" s="94">
        <f>SIN(Wellpath!$L17)*SIN(Wellpath!$M17)</f>
        <v>0</v>
      </c>
      <c r="T17" s="94">
        <f>-SIN(Wellpath!$L17)</f>
        <v>0</v>
      </c>
      <c r="U17" s="94">
        <v>0</v>
      </c>
      <c r="V17" s="94">
        <f>COS(Wellpath!$L17)</f>
        <v>1</v>
      </c>
    </row>
    <row r="18" spans="1:22" x14ac:dyDescent="0.25">
      <c r="A18" s="26">
        <f>Wellpath!E18</f>
        <v>450</v>
      </c>
      <c r="B18" s="19">
        <f>DRFR!Q18+DSFS!N18+DSTG!N18+XYM1!N18+XYM2!N18+XYM3!N18+XYM4!N18+SAG!N18+'ABXY-TI1S'!N18+'ABXY-TI2S'!N18+ABZ!N18+'ASXY-TI1S'!N18+'ASXY-TI2S'!N18+'ASXY-TI3S'!N18+ASZ!N18+'MBXY-TI1S'!N18+'MBXY-TI2S'!N18+MBZ!N18+'MSXY-TI1S'!N18+'MSXY-TI2S'!N18++'MSXY-TI3S'!N18+MSZ!N18+DECG!N18+DECR!Q18+DBHG!N18+DBHR!Q18+AMIL!N18</f>
        <v>0.6078939378804834</v>
      </c>
      <c r="C18" s="19">
        <f>DRFR!R18+DSFS!O18+DSTG!O18+XYM1!O18+XYM2!O18+XYM3!O18+XYM4!O18+SAG!O18+'ABXY-TI1S'!O18+'ABXY-TI2S'!O18+ABZ!O18+'ASXY-TI1S'!O18+'ASXY-TI2S'!O18+'ASXY-TI3S'!O18+ASZ!O18+'MBXY-TI1S'!O18+'MBXY-TI2S'!O18+MBZ!O18+'MSXY-TI1S'!O18+'MSXY-TI2S'!O18++'MSXY-TI3S'!O18+MSZ!O18+DECG!O18+DECR!R18+DBHG!O18+DBHR!R18+AMIL!O18</f>
        <v>0.6078939378804834</v>
      </c>
      <c r="D18" s="19">
        <f>DRFR!S18+DSFS!P18+DSTG!P18+XYM1!P18+XYM2!P18+XYM3!P18+XYM4!P18+SAG!P18+'ABXY-TI1S'!P18+'ABXY-TI2S'!P18+ABZ!P18+'ASXY-TI1S'!P18+'ASXY-TI2S'!P18+'ASXY-TI3S'!P18+ASZ!P18+'MBXY-TI1S'!P18+'MBXY-TI2S'!P18+MBZ!P18+'MSXY-TI1S'!P18+'MSXY-TI2S'!P18++'MSXY-TI3S'!P18+MSZ!P18+DECG!P18+DECR!S18+DBHG!P18+DBHR!S18+AMIL!P18</f>
        <v>0.18856689062500001</v>
      </c>
      <c r="E18" s="19">
        <f>DRFR!T18+DSFS!Q18+DSTG!Q18+XYM1!Q18+XYM2!Q18+XYM3!Q18+XYM4!Q18+SAG!Q18+'ABXY-TI1S'!Q18+'ABXY-TI2S'!Q18+ABZ!Q18+'ASXY-TI1S'!Q18+'ASXY-TI2S'!Q18+'ASXY-TI3S'!Q18+ASZ!Q18+'MBXY-TI1S'!Q18+'MBXY-TI2S'!Q18+MBZ!Q18+'MSXY-TI1S'!Q18+'MSXY-TI2S'!Q18++'MSXY-TI3S'!Q18+MSZ!Q18+DECG!Q18+DECR!T18+DBHG!Q18+DBHR!T18+AMIL!Q18</f>
        <v>0</v>
      </c>
      <c r="F18" s="19">
        <f>DRFR!U18+DSFS!R18+DSTG!R18+XYM1!R18+XYM2!R18+XYM3!R18+XYM4!R18+SAG!R18+'ABXY-TI1S'!R18+'ABXY-TI2S'!R18+ABZ!R18+'ASXY-TI1S'!R18+'ASXY-TI2S'!R18+'ASXY-TI3S'!R18+ASZ!R18+'MBXY-TI1S'!R18+'MBXY-TI2S'!R18+MBZ!R18+'MSXY-TI1S'!R18+'MSXY-TI2S'!R18++'MSXY-TI3S'!R18+MSZ!R18+DECG!R18+DECR!U18+DBHG!R18+DBHR!U18+AMIL!R18</f>
        <v>0</v>
      </c>
      <c r="G18" s="19">
        <f>DRFR!V18+DSFS!S18+DSTG!S18+XYM1!S18+XYM2!S18+XYM3!S18+XYM4!S18+SAG!S18+'ABXY-TI1S'!S18+'ABXY-TI2S'!S18+ABZ!S18+'ASXY-TI1S'!S18+'ASXY-TI2S'!S18+'ASXY-TI3S'!S18+ASZ!S18+'MBXY-TI1S'!S18+'MBXY-TI2S'!S18+MBZ!S18+'MSXY-TI1S'!S18+'MSXY-TI2S'!S18++'MSXY-TI3S'!S18+MSZ!S18+DECG!S18+DECR!V18+DBHG!S18+DBHR!V18+AMIL!S18</f>
        <v>0</v>
      </c>
      <c r="H18" s="20">
        <f t="shared" si="0"/>
        <v>0.6078939378804834</v>
      </c>
      <c r="I18" s="20">
        <f t="shared" si="1"/>
        <v>0.6078939378804834</v>
      </c>
      <c r="J18" s="20">
        <f t="shared" si="2"/>
        <v>0.18856689062500001</v>
      </c>
      <c r="K18" s="20">
        <f t="shared" si="3"/>
        <v>0</v>
      </c>
      <c r="L18" s="20">
        <f t="shared" si="4"/>
        <v>0</v>
      </c>
      <c r="M18" s="20">
        <f t="shared" si="5"/>
        <v>0</v>
      </c>
      <c r="N18" s="94">
        <f>COS(Wellpath!$L18)*COS(Wellpath!$M18)</f>
        <v>1</v>
      </c>
      <c r="O18" s="94">
        <f>-SIN(Wellpath!$M18)</f>
        <v>0</v>
      </c>
      <c r="P18" s="94">
        <f>SIN(Wellpath!$L18)*COS(Wellpath!$M18)</f>
        <v>0</v>
      </c>
      <c r="Q18" s="94">
        <f>COS(Wellpath!$L18)*SIN(Wellpath!$M18)</f>
        <v>0</v>
      </c>
      <c r="R18" s="94">
        <f>COS(Wellpath!$M18)</f>
        <v>1</v>
      </c>
      <c r="S18" s="94">
        <f>SIN(Wellpath!$L18)*SIN(Wellpath!$M18)</f>
        <v>0</v>
      </c>
      <c r="T18" s="94">
        <f>-SIN(Wellpath!$L18)</f>
        <v>0</v>
      </c>
      <c r="U18" s="94">
        <v>0</v>
      </c>
      <c r="V18" s="94">
        <f>COS(Wellpath!$L18)</f>
        <v>1</v>
      </c>
    </row>
    <row r="19" spans="1:22" x14ac:dyDescent="0.25">
      <c r="A19" s="26">
        <f>Wellpath!E19</f>
        <v>480</v>
      </c>
      <c r="B19" s="19">
        <f>DRFR!Q19+DSFS!N19+DSTG!N19+XYM1!N19+XYM2!N19+XYM3!N19+XYM4!N19+SAG!N19+'ABXY-TI1S'!N19+'ABXY-TI2S'!N19+ABZ!N19+'ASXY-TI1S'!N19+'ASXY-TI2S'!N19+'ASXY-TI3S'!N19+ASZ!N19+'MBXY-TI1S'!N19+'MBXY-TI2S'!N19+MBZ!N19+'MSXY-TI1S'!N19+'MSXY-TI2S'!N19++'MSXY-TI3S'!N19+MSZ!N19+DECG!N19+DECR!Q19+DBHG!N19+DBHR!Q19+AMIL!N19</f>
        <v>0.69463266861253814</v>
      </c>
      <c r="C19" s="19">
        <f>DRFR!R19+DSFS!O19+DSTG!O19+XYM1!O19+XYM2!O19+XYM3!O19+XYM4!O19+SAG!O19+'ABXY-TI1S'!O19+'ABXY-TI2S'!O19+ABZ!O19+'ASXY-TI1S'!O19+'ASXY-TI2S'!O19+'ASXY-TI3S'!O19+ASZ!O19+'MBXY-TI1S'!O19+'MBXY-TI2S'!O19+MBZ!O19+'MSXY-TI1S'!O19+'MSXY-TI2S'!O19++'MSXY-TI3S'!O19+MSZ!O19+DECG!O19+DECR!R19+DBHG!O19+DBHR!R19+AMIL!O19</f>
        <v>0.69463266861253814</v>
      </c>
      <c r="D19" s="19">
        <f>DRFR!S19+DSFS!P19+DSTG!P19+XYM1!P19+XYM2!P19+XYM3!P19+XYM4!P19+SAG!P19+'ABXY-TI1S'!P19+'ABXY-TI2S'!P19+ABZ!P19+'ASXY-TI1S'!P19+'ASXY-TI2S'!P19+'ASXY-TI3S'!P19+ASZ!P19+'MBXY-TI1S'!P19+'MBXY-TI2S'!P19+MBZ!P19+'MSXY-TI1S'!P19+'MSXY-TI2S'!P19++'MSXY-TI3S'!P19+MSZ!P19+DECG!P19+DECR!S19+DBHG!P19+DBHR!S19+AMIL!P19</f>
        <v>0.19807119999999998</v>
      </c>
      <c r="E19" s="19">
        <f>DRFR!T19+DSFS!Q19+DSTG!Q19+XYM1!Q19+XYM2!Q19+XYM3!Q19+XYM4!Q19+SAG!Q19+'ABXY-TI1S'!Q19+'ABXY-TI2S'!Q19+ABZ!Q19+'ASXY-TI1S'!Q19+'ASXY-TI2S'!Q19+'ASXY-TI3S'!Q19+ASZ!Q19+'MBXY-TI1S'!Q19+'MBXY-TI2S'!Q19+MBZ!Q19+'MSXY-TI1S'!Q19+'MSXY-TI2S'!Q19++'MSXY-TI3S'!Q19+MSZ!Q19+DECG!Q19+DECR!T19+DBHG!Q19+DBHR!T19+AMIL!Q19</f>
        <v>0</v>
      </c>
      <c r="F19" s="19">
        <f>DRFR!U19+DSFS!R19+DSTG!R19+XYM1!R19+XYM2!R19+XYM3!R19+XYM4!R19+SAG!R19+'ABXY-TI1S'!R19+'ABXY-TI2S'!R19+ABZ!R19+'ASXY-TI1S'!R19+'ASXY-TI2S'!R19+'ASXY-TI3S'!R19+ASZ!R19+'MBXY-TI1S'!R19+'MBXY-TI2S'!R19+MBZ!R19+'MSXY-TI1S'!R19+'MSXY-TI2S'!R19++'MSXY-TI3S'!R19+MSZ!R19+DECG!R19+DECR!U19+DBHG!R19+DBHR!U19+AMIL!R19</f>
        <v>0</v>
      </c>
      <c r="G19" s="19">
        <f>DRFR!V19+DSFS!S19+DSTG!S19+XYM1!S19+XYM2!S19+XYM3!S19+XYM4!S19+SAG!S19+'ABXY-TI1S'!S19+'ABXY-TI2S'!S19+ABZ!S19+'ASXY-TI1S'!S19+'ASXY-TI2S'!S19+'ASXY-TI3S'!S19+ASZ!S19+'MBXY-TI1S'!S19+'MBXY-TI2S'!S19+MBZ!S19+'MSXY-TI1S'!S19+'MSXY-TI2S'!S19++'MSXY-TI3S'!S19+MSZ!S19+DECG!S19+DECR!V19+DBHG!S19+DBHR!V19+AMIL!S19</f>
        <v>0</v>
      </c>
      <c r="H19" s="20">
        <f t="shared" si="0"/>
        <v>0.69463266861253814</v>
      </c>
      <c r="I19" s="20">
        <f t="shared" si="1"/>
        <v>0.69463266861253814</v>
      </c>
      <c r="J19" s="20">
        <f t="shared" si="2"/>
        <v>0.19807119999999998</v>
      </c>
      <c r="K19" s="20">
        <f t="shared" si="3"/>
        <v>0</v>
      </c>
      <c r="L19" s="20">
        <f t="shared" si="4"/>
        <v>0</v>
      </c>
      <c r="M19" s="20">
        <f t="shared" si="5"/>
        <v>0</v>
      </c>
      <c r="N19" s="94">
        <f>COS(Wellpath!$L19)*COS(Wellpath!$M19)</f>
        <v>1</v>
      </c>
      <c r="O19" s="94">
        <f>-SIN(Wellpath!$M19)</f>
        <v>0</v>
      </c>
      <c r="P19" s="94">
        <f>SIN(Wellpath!$L19)*COS(Wellpath!$M19)</f>
        <v>0</v>
      </c>
      <c r="Q19" s="94">
        <f>COS(Wellpath!$L19)*SIN(Wellpath!$M19)</f>
        <v>0</v>
      </c>
      <c r="R19" s="94">
        <f>COS(Wellpath!$M19)</f>
        <v>1</v>
      </c>
      <c r="S19" s="94">
        <f>SIN(Wellpath!$L19)*SIN(Wellpath!$M19)</f>
        <v>0</v>
      </c>
      <c r="T19" s="94">
        <f>-SIN(Wellpath!$L19)</f>
        <v>0</v>
      </c>
      <c r="U19" s="94">
        <v>0</v>
      </c>
      <c r="V19" s="94">
        <f>COS(Wellpath!$L19)</f>
        <v>1</v>
      </c>
    </row>
    <row r="20" spans="1:22" x14ac:dyDescent="0.25">
      <c r="A20" s="26">
        <f>Wellpath!E20</f>
        <v>510</v>
      </c>
      <c r="B20" s="19">
        <f>DRFR!Q20+DSFS!N20+DSTG!N20+XYM1!N20+XYM2!N20+XYM3!N20+XYM4!N20+SAG!N20+'ABXY-TI1S'!N20+'ABXY-TI2S'!N20+ABZ!N20+'ASXY-TI1S'!N20+'ASXY-TI2S'!N20+'ASXY-TI3S'!N20+ASZ!N20+'MBXY-TI1S'!N20+'MBXY-TI2S'!N20+MBZ!N20+'MSXY-TI1S'!N20+'MSXY-TI2S'!N20++'MSXY-TI3S'!N20+MSZ!N20+DECG!N20+DECR!Q20+DBHG!N20+DBHR!Q20+AMIL!N20</f>
        <v>0.78715398139339632</v>
      </c>
      <c r="C20" s="19">
        <f>DRFR!R20+DSFS!O20+DSTG!O20+XYM1!O20+XYM2!O20+XYM3!O20+XYM4!O20+SAG!O20+'ABXY-TI1S'!O20+'ABXY-TI2S'!O20+ABZ!O20+'ASXY-TI1S'!O20+'ASXY-TI2S'!O20+'ASXY-TI3S'!O20+ASZ!O20+'MBXY-TI1S'!O20+'MBXY-TI2S'!O20+MBZ!O20+'MSXY-TI1S'!O20+'MSXY-TI2S'!O20++'MSXY-TI3S'!O20+MSZ!O20+DECG!O20+DECR!R20+DBHG!O20+DBHR!R20+AMIL!O20</f>
        <v>0.78715398139339632</v>
      </c>
      <c r="D20" s="19">
        <f>DRFR!S20+DSFS!P20+DSTG!P20+XYM1!P20+XYM2!P20+XYM3!P20+XYM4!P20+SAG!P20+'ABXY-TI1S'!P20+'ABXY-TI2S'!P20+ABZ!P20+'ASXY-TI1S'!P20+'ASXY-TI2S'!P20+'ASXY-TI3S'!P20+ASZ!P20+'MBXY-TI1S'!P20+'MBXY-TI2S'!P20+MBZ!P20+'MSXY-TI1S'!P20+'MSXY-TI2S'!P20++'MSXY-TI3S'!P20+MSZ!P20+DECG!P20+DECR!S20+DBHG!P20+DBHR!S20+AMIL!P20</f>
        <v>0.20829561062499999</v>
      </c>
      <c r="E20" s="19">
        <f>DRFR!T20+DSFS!Q20+DSTG!Q20+XYM1!Q20+XYM2!Q20+XYM3!Q20+XYM4!Q20+SAG!Q20+'ABXY-TI1S'!Q20+'ABXY-TI2S'!Q20+ABZ!Q20+'ASXY-TI1S'!Q20+'ASXY-TI2S'!Q20+'ASXY-TI3S'!Q20+ASZ!Q20+'MBXY-TI1S'!Q20+'MBXY-TI2S'!Q20+MBZ!Q20+'MSXY-TI1S'!Q20+'MSXY-TI2S'!Q20++'MSXY-TI3S'!Q20+MSZ!Q20+DECG!Q20+DECR!T20+DBHG!Q20+DBHR!T20+AMIL!Q20</f>
        <v>0</v>
      </c>
      <c r="F20" s="19">
        <f>DRFR!U20+DSFS!R20+DSTG!R20+XYM1!R20+XYM2!R20+XYM3!R20+XYM4!R20+SAG!R20+'ABXY-TI1S'!R20+'ABXY-TI2S'!R20+ABZ!R20+'ASXY-TI1S'!R20+'ASXY-TI2S'!R20+'ASXY-TI3S'!R20+ASZ!R20+'MBXY-TI1S'!R20+'MBXY-TI2S'!R20+MBZ!R20+'MSXY-TI1S'!R20+'MSXY-TI2S'!R20++'MSXY-TI3S'!R20+MSZ!R20+DECG!R20+DECR!U20+DBHG!R20+DBHR!U20+AMIL!R20</f>
        <v>0</v>
      </c>
      <c r="G20" s="19">
        <f>DRFR!V20+DSFS!S20+DSTG!S20+XYM1!S20+XYM2!S20+XYM3!S20+XYM4!S20+SAG!S20+'ABXY-TI1S'!S20+'ABXY-TI2S'!S20+ABZ!S20+'ASXY-TI1S'!S20+'ASXY-TI2S'!S20+'ASXY-TI3S'!S20+ASZ!S20+'MBXY-TI1S'!S20+'MBXY-TI2S'!S20+MBZ!S20+'MSXY-TI1S'!S20+'MSXY-TI2S'!S20++'MSXY-TI3S'!S20+MSZ!S20+DECG!S20+DECR!V20+DBHG!S20+DBHR!V20+AMIL!S20</f>
        <v>0</v>
      </c>
      <c r="H20" s="20">
        <f t="shared" si="0"/>
        <v>0.78715398139339632</v>
      </c>
      <c r="I20" s="20">
        <f t="shared" si="1"/>
        <v>0.78715398139339632</v>
      </c>
      <c r="J20" s="20">
        <f t="shared" si="2"/>
        <v>0.20829561062499999</v>
      </c>
      <c r="K20" s="20">
        <f t="shared" si="3"/>
        <v>0</v>
      </c>
      <c r="L20" s="20">
        <f t="shared" si="4"/>
        <v>0</v>
      </c>
      <c r="M20" s="20">
        <f t="shared" si="5"/>
        <v>0</v>
      </c>
      <c r="N20" s="94">
        <f>COS(Wellpath!$L20)*COS(Wellpath!$M20)</f>
        <v>1</v>
      </c>
      <c r="O20" s="94">
        <f>-SIN(Wellpath!$M20)</f>
        <v>0</v>
      </c>
      <c r="P20" s="94">
        <f>SIN(Wellpath!$L20)*COS(Wellpath!$M20)</f>
        <v>0</v>
      </c>
      <c r="Q20" s="94">
        <f>COS(Wellpath!$L20)*SIN(Wellpath!$M20)</f>
        <v>0</v>
      </c>
      <c r="R20" s="94">
        <f>COS(Wellpath!$M20)</f>
        <v>1</v>
      </c>
      <c r="S20" s="94">
        <f>SIN(Wellpath!$L20)*SIN(Wellpath!$M20)</f>
        <v>0</v>
      </c>
      <c r="T20" s="94">
        <f>-SIN(Wellpath!$L20)</f>
        <v>0</v>
      </c>
      <c r="U20" s="94">
        <v>0</v>
      </c>
      <c r="V20" s="94">
        <f>COS(Wellpath!$L20)</f>
        <v>1</v>
      </c>
    </row>
    <row r="21" spans="1:22" x14ac:dyDescent="0.25">
      <c r="A21" s="26">
        <f>Wellpath!E21</f>
        <v>540</v>
      </c>
      <c r="B21" s="19">
        <f>DRFR!Q21+DSFS!N21+DSTG!N21+XYM1!N21+XYM2!N21+XYM3!N21+XYM4!N21+SAG!N21+'ABXY-TI1S'!N21+'ABXY-TI2S'!N21+ABZ!N21+'ASXY-TI1S'!N21+'ASXY-TI2S'!N21+'ASXY-TI3S'!N21+ASZ!N21+'MBXY-TI1S'!N21+'MBXY-TI2S'!N21+MBZ!N21+'MSXY-TI1S'!N21+'MSXY-TI2S'!N21++'MSXY-TI3S'!N21+MSZ!N21+DECG!N21+DECR!Q21+DBHG!N21+DBHR!Q21+AMIL!N21</f>
        <v>0.88545787622305827</v>
      </c>
      <c r="C21" s="19">
        <f>DRFR!R21+DSFS!O21+DSTG!O21+XYM1!O21+XYM2!O21+XYM3!O21+XYM4!O21+SAG!O21+'ABXY-TI1S'!O21+'ABXY-TI2S'!O21+ABZ!O21+'ASXY-TI1S'!O21+'ASXY-TI2S'!O21+'ASXY-TI3S'!O21+ASZ!O21+'MBXY-TI1S'!O21+'MBXY-TI2S'!O21+MBZ!O21+'MSXY-TI1S'!O21+'MSXY-TI2S'!O21++'MSXY-TI3S'!O21+MSZ!O21+DECG!O21+DECR!R21+DBHG!O21+DBHR!R21+AMIL!O21</f>
        <v>0.88545787622305827</v>
      </c>
      <c r="D21" s="19">
        <f>DRFR!S21+DSFS!P21+DSTG!P21+XYM1!P21+XYM2!P21+XYM3!P21+XYM4!P21+SAG!P21+'ABXY-TI1S'!P21+'ABXY-TI2S'!P21+ABZ!P21+'ASXY-TI1S'!P21+'ASXY-TI2S'!P21+'ASXY-TI3S'!P21+ASZ!P21+'MBXY-TI1S'!P21+'MBXY-TI2S'!P21+MBZ!P21+'MSXY-TI1S'!P21+'MSXY-TI2S'!P21++'MSXY-TI3S'!P21+MSZ!P21+DECG!P21+DECR!S21+DBHG!P21+DBHR!S21+AMIL!P21</f>
        <v>0.21926016999999995</v>
      </c>
      <c r="E21" s="19">
        <f>DRFR!T21+DSFS!Q21+DSTG!Q21+XYM1!Q21+XYM2!Q21+XYM3!Q21+XYM4!Q21+SAG!Q21+'ABXY-TI1S'!Q21+'ABXY-TI2S'!Q21+ABZ!Q21+'ASXY-TI1S'!Q21+'ASXY-TI2S'!Q21+'ASXY-TI3S'!Q21+ASZ!Q21+'MBXY-TI1S'!Q21+'MBXY-TI2S'!Q21+MBZ!Q21+'MSXY-TI1S'!Q21+'MSXY-TI2S'!Q21++'MSXY-TI3S'!Q21+MSZ!Q21+DECG!Q21+DECR!T21+DBHG!Q21+DBHR!T21+AMIL!Q21</f>
        <v>0</v>
      </c>
      <c r="F21" s="19">
        <f>DRFR!U21+DSFS!R21+DSTG!R21+XYM1!R21+XYM2!R21+XYM3!R21+XYM4!R21+SAG!R21+'ABXY-TI1S'!R21+'ABXY-TI2S'!R21+ABZ!R21+'ASXY-TI1S'!R21+'ASXY-TI2S'!R21+'ASXY-TI3S'!R21+ASZ!R21+'MBXY-TI1S'!R21+'MBXY-TI2S'!R21+MBZ!R21+'MSXY-TI1S'!R21+'MSXY-TI2S'!R21++'MSXY-TI3S'!R21+MSZ!R21+DECG!R21+DECR!U21+DBHG!R21+DBHR!U21+AMIL!R21</f>
        <v>0</v>
      </c>
      <c r="G21" s="19">
        <f>DRFR!V21+DSFS!S21+DSTG!S21+XYM1!S21+XYM2!S21+XYM3!S21+XYM4!S21+SAG!S21+'ABXY-TI1S'!S21+'ABXY-TI2S'!S21+ABZ!S21+'ASXY-TI1S'!S21+'ASXY-TI2S'!S21+'ASXY-TI3S'!S21+ASZ!S21+'MBXY-TI1S'!S21+'MBXY-TI2S'!S21+MBZ!S21+'MSXY-TI1S'!S21+'MSXY-TI2S'!S21++'MSXY-TI3S'!S21+MSZ!S21+DECG!S21+DECR!V21+DBHG!S21+DBHR!V21+AMIL!S21</f>
        <v>0</v>
      </c>
      <c r="H21" s="20">
        <f t="shared" si="0"/>
        <v>0.88545787622305827</v>
      </c>
      <c r="I21" s="20">
        <f t="shared" si="1"/>
        <v>0.88545787622305827</v>
      </c>
      <c r="J21" s="20">
        <f t="shared" si="2"/>
        <v>0.21926016999999995</v>
      </c>
      <c r="K21" s="20">
        <f t="shared" si="3"/>
        <v>0</v>
      </c>
      <c r="L21" s="20">
        <f t="shared" si="4"/>
        <v>0</v>
      </c>
      <c r="M21" s="20">
        <f t="shared" si="5"/>
        <v>0</v>
      </c>
      <c r="N21" s="94">
        <f>COS(Wellpath!$L21)*COS(Wellpath!$M21)</f>
        <v>1</v>
      </c>
      <c r="O21" s="94">
        <f>-SIN(Wellpath!$M21)</f>
        <v>0</v>
      </c>
      <c r="P21" s="94">
        <f>SIN(Wellpath!$L21)*COS(Wellpath!$M21)</f>
        <v>0</v>
      </c>
      <c r="Q21" s="94">
        <f>COS(Wellpath!$L21)*SIN(Wellpath!$M21)</f>
        <v>0</v>
      </c>
      <c r="R21" s="94">
        <f>COS(Wellpath!$M21)</f>
        <v>1</v>
      </c>
      <c r="S21" s="94">
        <f>SIN(Wellpath!$L21)*SIN(Wellpath!$M21)</f>
        <v>0</v>
      </c>
      <c r="T21" s="94">
        <f>-SIN(Wellpath!$L21)</f>
        <v>0</v>
      </c>
      <c r="U21" s="94">
        <v>0</v>
      </c>
      <c r="V21" s="94">
        <f>COS(Wellpath!$L21)</f>
        <v>1</v>
      </c>
    </row>
    <row r="22" spans="1:22" x14ac:dyDescent="0.25">
      <c r="A22" s="26">
        <f>Wellpath!E22</f>
        <v>570</v>
      </c>
      <c r="B22" s="19">
        <f>DRFR!Q22+DSFS!N22+DSTG!N22+XYM1!N22+XYM2!N22+XYM3!N22+XYM4!N22+SAG!N22+'ABXY-TI1S'!N22+'ABXY-TI2S'!N22+ABZ!N22+'ASXY-TI1S'!N22+'ASXY-TI2S'!N22+'ASXY-TI3S'!N22+ASZ!N22+'MBXY-TI1S'!N22+'MBXY-TI2S'!N22+MBZ!N22+'MSXY-TI1S'!N22+'MSXY-TI2S'!N22++'MSXY-TI3S'!N22+MSZ!N22+DECG!N22+DECR!Q22+DBHG!N22+DBHR!Q22+AMIL!N22</f>
        <v>0.98954435310152389</v>
      </c>
      <c r="C22" s="19">
        <f>DRFR!R22+DSFS!O22+DSTG!O22+XYM1!O22+XYM2!O22+XYM3!O22+XYM4!O22+SAG!O22+'ABXY-TI1S'!O22+'ABXY-TI2S'!O22+ABZ!O22+'ASXY-TI1S'!O22+'ASXY-TI2S'!O22+'ASXY-TI3S'!O22+ASZ!O22+'MBXY-TI1S'!O22+'MBXY-TI2S'!O22+MBZ!O22+'MSXY-TI1S'!O22+'MSXY-TI2S'!O22++'MSXY-TI3S'!O22+MSZ!O22+DECG!O22+DECR!R22+DBHG!O22+DBHR!R22+AMIL!O22</f>
        <v>0.98954435310152389</v>
      </c>
      <c r="D22" s="19">
        <f>DRFR!S22+DSFS!P22+DSTG!P22+XYM1!P22+XYM2!P22+XYM3!P22+XYM4!P22+SAG!P22+'ABXY-TI1S'!P22+'ABXY-TI2S'!P22+ABZ!P22+'ASXY-TI1S'!P22+'ASXY-TI2S'!P22+'ASXY-TI3S'!P22+ASZ!P22+'MBXY-TI1S'!P22+'MBXY-TI2S'!P22+MBZ!P22+'MSXY-TI1S'!P22+'MSXY-TI2S'!P22++'MSXY-TI3S'!P22+MSZ!P22+DECG!P22+DECR!S22+DBHG!P22+DBHR!S22+AMIL!P22</f>
        <v>0.23098614062499997</v>
      </c>
      <c r="E22" s="19">
        <f>DRFR!T22+DSFS!Q22+DSTG!Q22+XYM1!Q22+XYM2!Q22+XYM3!Q22+XYM4!Q22+SAG!Q22+'ABXY-TI1S'!Q22+'ABXY-TI2S'!Q22+ABZ!Q22+'ASXY-TI1S'!Q22+'ASXY-TI2S'!Q22+'ASXY-TI3S'!Q22+ASZ!Q22+'MBXY-TI1S'!Q22+'MBXY-TI2S'!Q22+MBZ!Q22+'MSXY-TI1S'!Q22+'MSXY-TI2S'!Q22++'MSXY-TI3S'!Q22+MSZ!Q22+DECG!Q22+DECR!T22+DBHG!Q22+DBHR!T22+AMIL!Q22</f>
        <v>0</v>
      </c>
      <c r="F22" s="19">
        <f>DRFR!U22+DSFS!R22+DSTG!R22+XYM1!R22+XYM2!R22+XYM3!R22+XYM4!R22+SAG!R22+'ABXY-TI1S'!R22+'ABXY-TI2S'!R22+ABZ!R22+'ASXY-TI1S'!R22+'ASXY-TI2S'!R22+'ASXY-TI3S'!R22+ASZ!R22+'MBXY-TI1S'!R22+'MBXY-TI2S'!R22+MBZ!R22+'MSXY-TI1S'!R22+'MSXY-TI2S'!R22++'MSXY-TI3S'!R22+MSZ!R22+DECG!R22+DECR!U22+DBHG!R22+DBHR!U22+AMIL!R22</f>
        <v>0</v>
      </c>
      <c r="G22" s="19">
        <f>DRFR!V22+DSFS!S22+DSTG!S22+XYM1!S22+XYM2!S22+XYM3!S22+XYM4!S22+SAG!S22+'ABXY-TI1S'!S22+'ABXY-TI2S'!S22+ABZ!S22+'ASXY-TI1S'!S22+'ASXY-TI2S'!S22+'ASXY-TI3S'!S22+ASZ!S22+'MBXY-TI1S'!S22+'MBXY-TI2S'!S22+MBZ!S22+'MSXY-TI1S'!S22+'MSXY-TI2S'!S22++'MSXY-TI3S'!S22+MSZ!S22+DECG!S22+DECR!V22+DBHG!S22+DBHR!V22+AMIL!S22</f>
        <v>0</v>
      </c>
      <c r="H22" s="20">
        <f t="shared" si="0"/>
        <v>0.98954435310152389</v>
      </c>
      <c r="I22" s="20">
        <f t="shared" si="1"/>
        <v>0.98954435310152389</v>
      </c>
      <c r="J22" s="20">
        <f t="shared" si="2"/>
        <v>0.23098614062499997</v>
      </c>
      <c r="K22" s="20">
        <f t="shared" si="3"/>
        <v>0</v>
      </c>
      <c r="L22" s="20">
        <f t="shared" si="4"/>
        <v>0</v>
      </c>
      <c r="M22" s="20">
        <f t="shared" si="5"/>
        <v>0</v>
      </c>
      <c r="N22" s="94">
        <f>COS(Wellpath!$L22)*COS(Wellpath!$M22)</f>
        <v>1</v>
      </c>
      <c r="O22" s="94">
        <f>-SIN(Wellpath!$M22)</f>
        <v>0</v>
      </c>
      <c r="P22" s="94">
        <f>SIN(Wellpath!$L22)*COS(Wellpath!$M22)</f>
        <v>0</v>
      </c>
      <c r="Q22" s="94">
        <f>COS(Wellpath!$L22)*SIN(Wellpath!$M22)</f>
        <v>0</v>
      </c>
      <c r="R22" s="94">
        <f>COS(Wellpath!$M22)</f>
        <v>1</v>
      </c>
      <c r="S22" s="94">
        <f>SIN(Wellpath!$L22)*SIN(Wellpath!$M22)</f>
        <v>0</v>
      </c>
      <c r="T22" s="94">
        <f>-SIN(Wellpath!$L22)</f>
        <v>0</v>
      </c>
      <c r="U22" s="94">
        <v>0</v>
      </c>
      <c r="V22" s="94">
        <f>COS(Wellpath!$L22)</f>
        <v>1</v>
      </c>
    </row>
    <row r="23" spans="1:22" x14ac:dyDescent="0.25">
      <c r="A23" s="26">
        <f>Wellpath!E23</f>
        <v>600</v>
      </c>
      <c r="B23" s="19">
        <f>DRFR!Q23+DSFS!N23+DSTG!N23+XYM1!N23+XYM2!N23+XYM3!N23+XYM4!N23+SAG!N23+'ABXY-TI1S'!N23+'ABXY-TI2S'!N23+ABZ!N23+'ASXY-TI1S'!N23+'ASXY-TI2S'!N23+'ASXY-TI3S'!N23+ASZ!N23+'MBXY-TI1S'!N23+'MBXY-TI2S'!N23+MBZ!N23+'MSXY-TI1S'!N23+'MSXY-TI2S'!N23++'MSXY-TI3S'!N23+MSZ!N23+DECG!N23+DECR!Q23+DBHG!N23+DBHR!Q23+AMIL!N23</f>
        <v>1.0994134120287931</v>
      </c>
      <c r="C23" s="19">
        <f>DRFR!R23+DSFS!O23+DSTG!O23+XYM1!O23+XYM2!O23+XYM3!O23+XYM4!O23+SAG!O23+'ABXY-TI1S'!O23+'ABXY-TI2S'!O23+ABZ!O23+'ASXY-TI1S'!O23+'ASXY-TI2S'!O23+'ASXY-TI3S'!O23+ASZ!O23+'MBXY-TI1S'!O23+'MBXY-TI2S'!O23+MBZ!O23+'MSXY-TI1S'!O23+'MSXY-TI2S'!O23++'MSXY-TI3S'!O23+MSZ!O23+DECG!O23+DECR!R23+DBHG!O23+DBHR!R23+AMIL!O23</f>
        <v>1.0994134120287931</v>
      </c>
      <c r="D23" s="19">
        <f>DRFR!S23+DSFS!P23+DSTG!P23+XYM1!P23+XYM2!P23+XYM3!P23+XYM4!P23+SAG!P23+'ABXY-TI1S'!P23+'ABXY-TI2S'!P23+ABZ!P23+'ASXY-TI1S'!P23+'ASXY-TI2S'!P23+'ASXY-TI3S'!P23+ASZ!P23+'MBXY-TI1S'!P23+'MBXY-TI2S'!P23+MBZ!P23+'MSXY-TI1S'!P23+'MSXY-TI2S'!P23++'MSXY-TI3S'!P23+MSZ!P23+DECG!P23+DECR!S23+DBHG!P23+DBHR!S23+AMIL!P23</f>
        <v>0.24349599999999996</v>
      </c>
      <c r="E23" s="19">
        <f>DRFR!T23+DSFS!Q23+DSTG!Q23+XYM1!Q23+XYM2!Q23+XYM3!Q23+XYM4!Q23+SAG!Q23+'ABXY-TI1S'!Q23+'ABXY-TI2S'!Q23+ABZ!Q23+'ASXY-TI1S'!Q23+'ASXY-TI2S'!Q23+'ASXY-TI3S'!Q23+ASZ!Q23+'MBXY-TI1S'!Q23+'MBXY-TI2S'!Q23+MBZ!Q23+'MSXY-TI1S'!Q23+'MSXY-TI2S'!Q23++'MSXY-TI3S'!Q23+MSZ!Q23+DECG!Q23+DECR!T23+DBHG!Q23+DBHR!T23+AMIL!Q23</f>
        <v>0</v>
      </c>
      <c r="F23" s="19">
        <f>DRFR!U23+DSFS!R23+DSTG!R23+XYM1!R23+XYM2!R23+XYM3!R23+XYM4!R23+SAG!R23+'ABXY-TI1S'!R23+'ABXY-TI2S'!R23+ABZ!R23+'ASXY-TI1S'!R23+'ASXY-TI2S'!R23+'ASXY-TI3S'!R23+ASZ!R23+'MBXY-TI1S'!R23+'MBXY-TI2S'!R23+MBZ!R23+'MSXY-TI1S'!R23+'MSXY-TI2S'!R23++'MSXY-TI3S'!R23+MSZ!R23+DECG!R23+DECR!U23+DBHG!R23+DBHR!U23+AMIL!R23</f>
        <v>0</v>
      </c>
      <c r="G23" s="19">
        <f>DRFR!V23+DSFS!S23+DSTG!S23+XYM1!S23+XYM2!S23+XYM3!S23+XYM4!S23+SAG!S23+'ABXY-TI1S'!S23+'ABXY-TI2S'!S23+ABZ!S23+'ASXY-TI1S'!S23+'ASXY-TI2S'!S23+'ASXY-TI3S'!S23+ASZ!S23+'MBXY-TI1S'!S23+'MBXY-TI2S'!S23+MBZ!S23+'MSXY-TI1S'!S23+'MSXY-TI2S'!S23++'MSXY-TI3S'!S23+MSZ!S23+DECG!S23+DECR!V23+DBHG!S23+DBHR!V23+AMIL!S23</f>
        <v>0</v>
      </c>
      <c r="H23" s="20">
        <f t="shared" si="0"/>
        <v>1.0994134120287931</v>
      </c>
      <c r="I23" s="20">
        <f t="shared" si="1"/>
        <v>1.0994134120287931</v>
      </c>
      <c r="J23" s="20">
        <f t="shared" si="2"/>
        <v>0.24349599999999996</v>
      </c>
      <c r="K23" s="20">
        <f t="shared" si="3"/>
        <v>0</v>
      </c>
      <c r="L23" s="20">
        <f t="shared" si="4"/>
        <v>0</v>
      </c>
      <c r="M23" s="20">
        <f t="shared" si="5"/>
        <v>0</v>
      </c>
      <c r="N23" s="94">
        <f>COS(Wellpath!$L23)*COS(Wellpath!$M23)</f>
        <v>1</v>
      </c>
      <c r="O23" s="94">
        <f>-SIN(Wellpath!$M23)</f>
        <v>0</v>
      </c>
      <c r="P23" s="94">
        <f>SIN(Wellpath!$L23)*COS(Wellpath!$M23)</f>
        <v>0</v>
      </c>
      <c r="Q23" s="94">
        <f>COS(Wellpath!$L23)*SIN(Wellpath!$M23)</f>
        <v>0</v>
      </c>
      <c r="R23" s="94">
        <f>COS(Wellpath!$M23)</f>
        <v>1</v>
      </c>
      <c r="S23" s="94">
        <f>SIN(Wellpath!$L23)*SIN(Wellpath!$M23)</f>
        <v>0</v>
      </c>
      <c r="T23" s="94">
        <f>-SIN(Wellpath!$L23)</f>
        <v>0</v>
      </c>
      <c r="U23" s="94">
        <v>0</v>
      </c>
      <c r="V23" s="94">
        <f>COS(Wellpath!$L23)</f>
        <v>1</v>
      </c>
    </row>
    <row r="24" spans="1:22" x14ac:dyDescent="0.25">
      <c r="A24" s="26">
        <f>Wellpath!E24</f>
        <v>630</v>
      </c>
      <c r="B24" s="19">
        <f>DRFR!Q24+DSFS!N24+DSTG!N24+XYM1!N24+XYM2!N24+XYM3!N24+XYM4!N24+SAG!N24+'ABXY-TI1S'!N24+'ABXY-TI2S'!N24+ABZ!N24+'ASXY-TI1S'!N24+'ASXY-TI2S'!N24+'ASXY-TI3S'!N24+ASZ!N24+'MBXY-TI1S'!N24+'MBXY-TI2S'!N24+MBZ!N24+'MSXY-TI1S'!N24+'MSXY-TI2S'!N24++'MSXY-TI3S'!N24+MSZ!N24+DECG!N24+DECR!Q24+DBHG!N24+DBHR!Q24+AMIL!N24</f>
        <v>1.2150650530048657</v>
      </c>
      <c r="C24" s="19">
        <f>DRFR!R24+DSFS!O24+DSTG!O24+XYM1!O24+XYM2!O24+XYM3!O24+XYM4!O24+SAG!O24+'ABXY-TI1S'!O24+'ABXY-TI2S'!O24+ABZ!O24+'ASXY-TI1S'!O24+'ASXY-TI2S'!O24+'ASXY-TI3S'!O24+ASZ!O24+'MBXY-TI1S'!O24+'MBXY-TI2S'!O24+MBZ!O24+'MSXY-TI1S'!O24+'MSXY-TI2S'!O24++'MSXY-TI3S'!O24+MSZ!O24+DECG!O24+DECR!R24+DBHG!O24+DBHR!R24+AMIL!O24</f>
        <v>1.2150650530048657</v>
      </c>
      <c r="D24" s="19">
        <f>DRFR!S24+DSFS!P24+DSTG!P24+XYM1!P24+XYM2!P24+XYM3!P24+XYM4!P24+SAG!P24+'ABXY-TI1S'!P24+'ABXY-TI2S'!P24+ABZ!P24+'ASXY-TI1S'!P24+'ASXY-TI2S'!P24+'ASXY-TI3S'!P24+ASZ!P24+'MBXY-TI1S'!P24+'MBXY-TI2S'!P24+MBZ!P24+'MSXY-TI1S'!P24+'MSXY-TI2S'!P24++'MSXY-TI3S'!P24+MSZ!P24+DECG!P24+DECR!S24+DBHG!P24+DBHR!S24+AMIL!P24</f>
        <v>0.25681344062499994</v>
      </c>
      <c r="E24" s="19">
        <f>DRFR!T24+DSFS!Q24+DSTG!Q24+XYM1!Q24+XYM2!Q24+XYM3!Q24+XYM4!Q24+SAG!Q24+'ABXY-TI1S'!Q24+'ABXY-TI2S'!Q24+ABZ!Q24+'ASXY-TI1S'!Q24+'ASXY-TI2S'!Q24+'ASXY-TI3S'!Q24+ASZ!Q24+'MBXY-TI1S'!Q24+'MBXY-TI2S'!Q24+MBZ!Q24+'MSXY-TI1S'!Q24+'MSXY-TI2S'!Q24++'MSXY-TI3S'!Q24+MSZ!Q24+DECG!Q24+DECR!T24+DBHG!Q24+DBHR!T24+AMIL!Q24</f>
        <v>0</v>
      </c>
      <c r="F24" s="19">
        <f>DRFR!U24+DSFS!R24+DSTG!R24+XYM1!R24+XYM2!R24+XYM3!R24+XYM4!R24+SAG!R24+'ABXY-TI1S'!R24+'ABXY-TI2S'!R24+ABZ!R24+'ASXY-TI1S'!R24+'ASXY-TI2S'!R24+'ASXY-TI3S'!R24+ASZ!R24+'MBXY-TI1S'!R24+'MBXY-TI2S'!R24+MBZ!R24+'MSXY-TI1S'!R24+'MSXY-TI2S'!R24++'MSXY-TI3S'!R24+MSZ!R24+DECG!R24+DECR!U24+DBHG!R24+DBHR!U24+AMIL!R24</f>
        <v>0</v>
      </c>
      <c r="G24" s="19">
        <f>DRFR!V24+DSFS!S24+DSTG!S24+XYM1!S24+XYM2!S24+XYM3!S24+XYM4!S24+SAG!S24+'ABXY-TI1S'!S24+'ABXY-TI2S'!S24+ABZ!S24+'ASXY-TI1S'!S24+'ASXY-TI2S'!S24+'ASXY-TI3S'!S24+ASZ!S24+'MBXY-TI1S'!S24+'MBXY-TI2S'!S24+MBZ!S24+'MSXY-TI1S'!S24+'MSXY-TI2S'!S24++'MSXY-TI3S'!S24+MSZ!S24+DECG!S24+DECR!V24+DBHG!S24+DBHR!V24+AMIL!S24</f>
        <v>0</v>
      </c>
      <c r="H24" s="20">
        <f t="shared" si="0"/>
        <v>1.2150650530048657</v>
      </c>
      <c r="I24" s="20">
        <f t="shared" si="1"/>
        <v>1.2150650530048657</v>
      </c>
      <c r="J24" s="20">
        <f t="shared" si="2"/>
        <v>0.25681344062499994</v>
      </c>
      <c r="K24" s="20">
        <f t="shared" si="3"/>
        <v>0</v>
      </c>
      <c r="L24" s="20">
        <f t="shared" si="4"/>
        <v>0</v>
      </c>
      <c r="M24" s="20">
        <f t="shared" si="5"/>
        <v>0</v>
      </c>
      <c r="N24" s="94">
        <f>COS(Wellpath!$L24)*COS(Wellpath!$M24)</f>
        <v>1</v>
      </c>
      <c r="O24" s="94">
        <f>-SIN(Wellpath!$M24)</f>
        <v>0</v>
      </c>
      <c r="P24" s="94">
        <f>SIN(Wellpath!$L24)*COS(Wellpath!$M24)</f>
        <v>0</v>
      </c>
      <c r="Q24" s="94">
        <f>COS(Wellpath!$L24)*SIN(Wellpath!$M24)</f>
        <v>0</v>
      </c>
      <c r="R24" s="94">
        <f>COS(Wellpath!$M24)</f>
        <v>1</v>
      </c>
      <c r="S24" s="94">
        <f>SIN(Wellpath!$L24)*SIN(Wellpath!$M24)</f>
        <v>0</v>
      </c>
      <c r="T24" s="94">
        <f>-SIN(Wellpath!$L24)</f>
        <v>0</v>
      </c>
      <c r="U24" s="94">
        <v>0</v>
      </c>
      <c r="V24" s="94">
        <f>COS(Wellpath!$L24)</f>
        <v>1</v>
      </c>
    </row>
    <row r="25" spans="1:22" x14ac:dyDescent="0.25">
      <c r="A25" s="26">
        <f>Wellpath!E25</f>
        <v>660</v>
      </c>
      <c r="B25" s="19">
        <f>DRFR!Q25+DSFS!N25+DSTG!N25+XYM1!N25+XYM2!N25+XYM3!N25+XYM4!N25+SAG!N25+'ABXY-TI1S'!N25+'ABXY-TI2S'!N25+ABZ!N25+'ASXY-TI1S'!N25+'ASXY-TI2S'!N25+'ASXY-TI3S'!N25+ASZ!N25+'MBXY-TI1S'!N25+'MBXY-TI2S'!N25+MBZ!N25+'MSXY-TI1S'!N25+'MSXY-TI2S'!N25++'MSXY-TI3S'!N25+MSZ!N25+DECG!N25+DECR!Q25+DBHG!N25+DBHR!Q25+AMIL!N25</f>
        <v>1.3364992760297425</v>
      </c>
      <c r="C25" s="19">
        <f>DRFR!R25+DSFS!O25+DSTG!O25+XYM1!O25+XYM2!O25+XYM3!O25+XYM4!O25+SAG!O25+'ABXY-TI1S'!O25+'ABXY-TI2S'!O25+ABZ!O25+'ASXY-TI1S'!O25+'ASXY-TI2S'!O25+'ASXY-TI3S'!O25+ASZ!O25+'MBXY-TI1S'!O25+'MBXY-TI2S'!O25+MBZ!O25+'MSXY-TI1S'!O25+'MSXY-TI2S'!O25++'MSXY-TI3S'!O25+MSZ!O25+DECG!O25+DECR!R25+DBHG!O25+DBHR!R25+AMIL!O25</f>
        <v>1.3364992760297425</v>
      </c>
      <c r="D25" s="19">
        <f>DRFR!S25+DSFS!P25+DSTG!P25+XYM1!P25+XYM2!P25+XYM3!P25+XYM4!P25+SAG!P25+'ABXY-TI1S'!P25+'ABXY-TI2S'!P25+ABZ!P25+'ASXY-TI1S'!P25+'ASXY-TI2S'!P25+'ASXY-TI3S'!P25+ASZ!P25+'MBXY-TI1S'!P25+'MBXY-TI2S'!P25+MBZ!P25+'MSXY-TI1S'!P25+'MSXY-TI2S'!P25++'MSXY-TI3S'!P25+MSZ!P25+DECG!P25+DECR!S25+DBHG!P25+DBHR!S25+AMIL!P25</f>
        <v>0.27096336999999998</v>
      </c>
      <c r="E25" s="19">
        <f>DRFR!T25+DSFS!Q25+DSTG!Q25+XYM1!Q25+XYM2!Q25+XYM3!Q25+XYM4!Q25+SAG!Q25+'ABXY-TI1S'!Q25+'ABXY-TI2S'!Q25+ABZ!Q25+'ASXY-TI1S'!Q25+'ASXY-TI2S'!Q25+'ASXY-TI3S'!Q25+ASZ!Q25+'MBXY-TI1S'!Q25+'MBXY-TI2S'!Q25+MBZ!Q25+'MSXY-TI1S'!Q25+'MSXY-TI2S'!Q25++'MSXY-TI3S'!Q25+MSZ!Q25+DECG!Q25+DECR!T25+DBHG!Q25+DBHR!T25+AMIL!Q25</f>
        <v>0</v>
      </c>
      <c r="F25" s="19">
        <f>DRFR!U25+DSFS!R25+DSTG!R25+XYM1!R25+XYM2!R25+XYM3!R25+XYM4!R25+SAG!R25+'ABXY-TI1S'!R25+'ABXY-TI2S'!R25+ABZ!R25+'ASXY-TI1S'!R25+'ASXY-TI2S'!R25+'ASXY-TI3S'!R25+ASZ!R25+'MBXY-TI1S'!R25+'MBXY-TI2S'!R25+MBZ!R25+'MSXY-TI1S'!R25+'MSXY-TI2S'!R25++'MSXY-TI3S'!R25+MSZ!R25+DECG!R25+DECR!U25+DBHG!R25+DBHR!U25+AMIL!R25</f>
        <v>0</v>
      </c>
      <c r="G25" s="19">
        <f>DRFR!V25+DSFS!S25+DSTG!S25+XYM1!S25+XYM2!S25+XYM3!S25+XYM4!S25+SAG!S25+'ABXY-TI1S'!S25+'ABXY-TI2S'!S25+ABZ!S25+'ASXY-TI1S'!S25+'ASXY-TI2S'!S25+'ASXY-TI3S'!S25+ASZ!S25+'MBXY-TI1S'!S25+'MBXY-TI2S'!S25+MBZ!S25+'MSXY-TI1S'!S25+'MSXY-TI2S'!S25++'MSXY-TI3S'!S25+MSZ!S25+DECG!S25+DECR!V25+DBHG!S25+DBHR!V25+AMIL!S25</f>
        <v>0</v>
      </c>
      <c r="H25" s="20">
        <f t="shared" si="0"/>
        <v>1.3364992760297425</v>
      </c>
      <c r="I25" s="20">
        <f t="shared" si="1"/>
        <v>1.3364992760297425</v>
      </c>
      <c r="J25" s="20">
        <f t="shared" si="2"/>
        <v>0.27096336999999998</v>
      </c>
      <c r="K25" s="20">
        <f t="shared" si="3"/>
        <v>0</v>
      </c>
      <c r="L25" s="20">
        <f t="shared" si="4"/>
        <v>0</v>
      </c>
      <c r="M25" s="20">
        <f t="shared" si="5"/>
        <v>0</v>
      </c>
      <c r="N25" s="94">
        <f>COS(Wellpath!$L25)*COS(Wellpath!$M25)</f>
        <v>1</v>
      </c>
      <c r="O25" s="94">
        <f>-SIN(Wellpath!$M25)</f>
        <v>0</v>
      </c>
      <c r="P25" s="94">
        <f>SIN(Wellpath!$L25)*COS(Wellpath!$M25)</f>
        <v>0</v>
      </c>
      <c r="Q25" s="94">
        <f>COS(Wellpath!$L25)*SIN(Wellpath!$M25)</f>
        <v>0</v>
      </c>
      <c r="R25" s="94">
        <f>COS(Wellpath!$M25)</f>
        <v>1</v>
      </c>
      <c r="S25" s="94">
        <f>SIN(Wellpath!$L25)*SIN(Wellpath!$M25)</f>
        <v>0</v>
      </c>
      <c r="T25" s="94">
        <f>-SIN(Wellpath!$L25)</f>
        <v>0</v>
      </c>
      <c r="U25" s="94">
        <v>0</v>
      </c>
      <c r="V25" s="94">
        <f>COS(Wellpath!$L25)</f>
        <v>1</v>
      </c>
    </row>
    <row r="26" spans="1:22" x14ac:dyDescent="0.25">
      <c r="A26" s="26">
        <f>Wellpath!E26</f>
        <v>690</v>
      </c>
      <c r="B26" s="19">
        <f>DRFR!Q26+DSFS!N26+DSTG!N26+XYM1!N26+XYM2!N26+XYM3!N26+XYM4!N26+SAG!N26+'ABXY-TI1S'!N26+'ABXY-TI2S'!N26+ABZ!N26+'ASXY-TI1S'!N26+'ASXY-TI2S'!N26+'ASXY-TI3S'!N26+ASZ!N26+'MBXY-TI1S'!N26+'MBXY-TI2S'!N26+MBZ!N26+'MSXY-TI1S'!N26+'MSXY-TI2S'!N26++'MSXY-TI3S'!N26+MSZ!N26+DECG!N26+DECR!Q26+DBHG!N26+DBHR!Q26+AMIL!N26</f>
        <v>1.4637160811034229</v>
      </c>
      <c r="C26" s="19">
        <f>DRFR!R26+DSFS!O26+DSTG!O26+XYM1!O26+XYM2!O26+XYM3!O26+XYM4!O26+SAG!O26+'ABXY-TI1S'!O26+'ABXY-TI2S'!O26+ABZ!O26+'ASXY-TI1S'!O26+'ASXY-TI2S'!O26+'ASXY-TI3S'!O26+ASZ!O26+'MBXY-TI1S'!O26+'MBXY-TI2S'!O26+MBZ!O26+'MSXY-TI1S'!O26+'MSXY-TI2S'!O26++'MSXY-TI3S'!O26+MSZ!O26+DECG!O26+DECR!R26+DBHG!O26+DBHR!R26+AMIL!O26</f>
        <v>1.4637160811034229</v>
      </c>
      <c r="D26" s="19">
        <f>DRFR!S26+DSFS!P26+DSTG!P26+XYM1!P26+XYM2!P26+XYM3!P26+XYM4!P26+SAG!P26+'ABXY-TI1S'!P26+'ABXY-TI2S'!P26+ABZ!P26+'ASXY-TI1S'!P26+'ASXY-TI2S'!P26+'ASXY-TI3S'!P26+ASZ!P26+'MBXY-TI1S'!P26+'MBXY-TI2S'!P26+MBZ!P26+'MSXY-TI1S'!P26+'MSXY-TI2S'!P26++'MSXY-TI3S'!P26+MSZ!P26+DECG!P26+DECR!S26+DBHG!P26+DBHR!S26+AMIL!P26</f>
        <v>0.28597191062499999</v>
      </c>
      <c r="E26" s="19">
        <f>DRFR!T26+DSFS!Q26+DSTG!Q26+XYM1!Q26+XYM2!Q26+XYM3!Q26+XYM4!Q26+SAG!Q26+'ABXY-TI1S'!Q26+'ABXY-TI2S'!Q26+ABZ!Q26+'ASXY-TI1S'!Q26+'ASXY-TI2S'!Q26+'ASXY-TI3S'!Q26+ASZ!Q26+'MBXY-TI1S'!Q26+'MBXY-TI2S'!Q26+MBZ!Q26+'MSXY-TI1S'!Q26+'MSXY-TI2S'!Q26++'MSXY-TI3S'!Q26+MSZ!Q26+DECG!Q26+DECR!T26+DBHG!Q26+DBHR!T26+AMIL!Q26</f>
        <v>0</v>
      </c>
      <c r="F26" s="19">
        <f>DRFR!U26+DSFS!R26+DSTG!R26+XYM1!R26+XYM2!R26+XYM3!R26+XYM4!R26+SAG!R26+'ABXY-TI1S'!R26+'ABXY-TI2S'!R26+ABZ!R26+'ASXY-TI1S'!R26+'ASXY-TI2S'!R26+'ASXY-TI3S'!R26+ASZ!R26+'MBXY-TI1S'!R26+'MBXY-TI2S'!R26+MBZ!R26+'MSXY-TI1S'!R26+'MSXY-TI2S'!R26++'MSXY-TI3S'!R26+MSZ!R26+DECG!R26+DECR!U26+DBHG!R26+DBHR!U26+AMIL!R26</f>
        <v>0</v>
      </c>
      <c r="G26" s="19">
        <f>DRFR!V26+DSFS!S26+DSTG!S26+XYM1!S26+XYM2!S26+XYM3!S26+XYM4!S26+SAG!S26+'ABXY-TI1S'!S26+'ABXY-TI2S'!S26+ABZ!S26+'ASXY-TI1S'!S26+'ASXY-TI2S'!S26+'ASXY-TI3S'!S26+ASZ!S26+'MBXY-TI1S'!S26+'MBXY-TI2S'!S26+MBZ!S26+'MSXY-TI1S'!S26+'MSXY-TI2S'!S26++'MSXY-TI3S'!S26+MSZ!S26+DECG!S26+DECR!V26+DBHG!S26+DBHR!V26+AMIL!S26</f>
        <v>0</v>
      </c>
      <c r="H26" s="20">
        <f t="shared" si="0"/>
        <v>1.4637160811034229</v>
      </c>
      <c r="I26" s="20">
        <f t="shared" si="1"/>
        <v>1.4637160811034229</v>
      </c>
      <c r="J26" s="20">
        <f t="shared" si="2"/>
        <v>0.28597191062499999</v>
      </c>
      <c r="K26" s="20">
        <f t="shared" si="3"/>
        <v>0</v>
      </c>
      <c r="L26" s="20">
        <f t="shared" si="4"/>
        <v>0</v>
      </c>
      <c r="M26" s="20">
        <f t="shared" si="5"/>
        <v>0</v>
      </c>
      <c r="N26" s="94">
        <f>COS(Wellpath!$L26)*COS(Wellpath!$M26)</f>
        <v>1</v>
      </c>
      <c r="O26" s="94">
        <f>-SIN(Wellpath!$M26)</f>
        <v>0</v>
      </c>
      <c r="P26" s="94">
        <f>SIN(Wellpath!$L26)*COS(Wellpath!$M26)</f>
        <v>0</v>
      </c>
      <c r="Q26" s="94">
        <f>COS(Wellpath!$L26)*SIN(Wellpath!$M26)</f>
        <v>0</v>
      </c>
      <c r="R26" s="94">
        <f>COS(Wellpath!$M26)</f>
        <v>1</v>
      </c>
      <c r="S26" s="94">
        <f>SIN(Wellpath!$L26)*SIN(Wellpath!$M26)</f>
        <v>0</v>
      </c>
      <c r="T26" s="94">
        <f>-SIN(Wellpath!$L26)</f>
        <v>0</v>
      </c>
      <c r="U26" s="94">
        <v>0</v>
      </c>
      <c r="V26" s="94">
        <f>COS(Wellpath!$L26)</f>
        <v>1</v>
      </c>
    </row>
    <row r="27" spans="1:22" x14ac:dyDescent="0.25">
      <c r="A27" s="26">
        <f>Wellpath!E27</f>
        <v>720</v>
      </c>
      <c r="B27" s="19">
        <f>DRFR!Q27+DSFS!N27+DSTG!N27+XYM1!N27+XYM2!N27+XYM3!N27+XYM4!N27+SAG!N27+'ABXY-TI1S'!N27+'ABXY-TI2S'!N27+ABZ!N27+'ASXY-TI1S'!N27+'ASXY-TI2S'!N27+'ASXY-TI3S'!N27+ASZ!N27+'MBXY-TI1S'!N27+'MBXY-TI2S'!N27+MBZ!N27+'MSXY-TI1S'!N27+'MSXY-TI2S'!N27++'MSXY-TI3S'!N27+MSZ!N27+DECG!N27+DECR!Q27+DBHG!N27+DBHR!Q27+AMIL!N27</f>
        <v>1.596715468225907</v>
      </c>
      <c r="C27" s="19">
        <f>DRFR!R27+DSFS!O27+DSTG!O27+XYM1!O27+XYM2!O27+XYM3!O27+XYM4!O27+SAG!O27+'ABXY-TI1S'!O27+'ABXY-TI2S'!O27+ABZ!O27+'ASXY-TI1S'!O27+'ASXY-TI2S'!O27+'ASXY-TI3S'!O27+ASZ!O27+'MBXY-TI1S'!O27+'MBXY-TI2S'!O27+MBZ!O27+'MSXY-TI1S'!O27+'MSXY-TI2S'!O27++'MSXY-TI3S'!O27+MSZ!O27+DECG!O27+DECR!R27+DBHG!O27+DBHR!R27+AMIL!O27</f>
        <v>1.596715468225907</v>
      </c>
      <c r="D27" s="19">
        <f>DRFR!S27+DSFS!P27+DSTG!P27+XYM1!P27+XYM2!P27+XYM3!P27+XYM4!P27+SAG!P27+'ABXY-TI1S'!P27+'ABXY-TI2S'!P27+ABZ!P27+'ASXY-TI1S'!P27+'ASXY-TI2S'!P27+'ASXY-TI3S'!P27+ASZ!P27+'MBXY-TI1S'!P27+'MBXY-TI2S'!P27+MBZ!P27+'MSXY-TI1S'!P27+'MSXY-TI2S'!P27++'MSXY-TI3S'!P27+MSZ!P27+DECG!P27+DECR!S27+DBHG!P27+DBHR!S27+AMIL!P27</f>
        <v>0.30186639999999992</v>
      </c>
      <c r="E27" s="19">
        <f>DRFR!T27+DSFS!Q27+DSTG!Q27+XYM1!Q27+XYM2!Q27+XYM3!Q27+XYM4!Q27+SAG!Q27+'ABXY-TI1S'!Q27+'ABXY-TI2S'!Q27+ABZ!Q27+'ASXY-TI1S'!Q27+'ASXY-TI2S'!Q27+'ASXY-TI3S'!Q27+ASZ!Q27+'MBXY-TI1S'!Q27+'MBXY-TI2S'!Q27+MBZ!Q27+'MSXY-TI1S'!Q27+'MSXY-TI2S'!Q27++'MSXY-TI3S'!Q27+MSZ!Q27+DECG!Q27+DECR!T27+DBHG!Q27+DBHR!T27+AMIL!Q27</f>
        <v>0</v>
      </c>
      <c r="F27" s="19">
        <f>DRFR!U27+DSFS!R27+DSTG!R27+XYM1!R27+XYM2!R27+XYM3!R27+XYM4!R27+SAG!R27+'ABXY-TI1S'!R27+'ABXY-TI2S'!R27+ABZ!R27+'ASXY-TI1S'!R27+'ASXY-TI2S'!R27+'ASXY-TI3S'!R27+ASZ!R27+'MBXY-TI1S'!R27+'MBXY-TI2S'!R27+MBZ!R27+'MSXY-TI1S'!R27+'MSXY-TI2S'!R27++'MSXY-TI3S'!R27+MSZ!R27+DECG!R27+DECR!U27+DBHG!R27+DBHR!U27+AMIL!R27</f>
        <v>0</v>
      </c>
      <c r="G27" s="19">
        <f>DRFR!V27+DSFS!S27+DSTG!S27+XYM1!S27+XYM2!S27+XYM3!S27+XYM4!S27+SAG!S27+'ABXY-TI1S'!S27+'ABXY-TI2S'!S27+ABZ!S27+'ASXY-TI1S'!S27+'ASXY-TI2S'!S27+'ASXY-TI3S'!S27+ASZ!S27+'MBXY-TI1S'!S27+'MBXY-TI2S'!S27+MBZ!S27+'MSXY-TI1S'!S27+'MSXY-TI2S'!S27++'MSXY-TI3S'!S27+MSZ!S27+DECG!S27+DECR!V27+DBHG!S27+DBHR!V27+AMIL!S27</f>
        <v>0</v>
      </c>
      <c r="H27" s="20">
        <f t="shared" si="0"/>
        <v>1.596715468225907</v>
      </c>
      <c r="I27" s="20">
        <f t="shared" si="1"/>
        <v>1.596715468225907</v>
      </c>
      <c r="J27" s="20">
        <f t="shared" si="2"/>
        <v>0.30186639999999992</v>
      </c>
      <c r="K27" s="20">
        <f t="shared" si="3"/>
        <v>0</v>
      </c>
      <c r="L27" s="20">
        <f t="shared" si="4"/>
        <v>0</v>
      </c>
      <c r="M27" s="20">
        <f t="shared" si="5"/>
        <v>0</v>
      </c>
      <c r="N27" s="94">
        <f>COS(Wellpath!$L27)*COS(Wellpath!$M27)</f>
        <v>1</v>
      </c>
      <c r="O27" s="94">
        <f>-SIN(Wellpath!$M27)</f>
        <v>0</v>
      </c>
      <c r="P27" s="94">
        <f>SIN(Wellpath!$L27)*COS(Wellpath!$M27)</f>
        <v>0</v>
      </c>
      <c r="Q27" s="94">
        <f>COS(Wellpath!$L27)*SIN(Wellpath!$M27)</f>
        <v>0</v>
      </c>
      <c r="R27" s="94">
        <f>COS(Wellpath!$M27)</f>
        <v>1</v>
      </c>
      <c r="S27" s="94">
        <f>SIN(Wellpath!$L27)*SIN(Wellpath!$M27)</f>
        <v>0</v>
      </c>
      <c r="T27" s="94">
        <f>-SIN(Wellpath!$L27)</f>
        <v>0</v>
      </c>
      <c r="U27" s="94">
        <v>0</v>
      </c>
      <c r="V27" s="94">
        <f>COS(Wellpath!$L27)</f>
        <v>1</v>
      </c>
    </row>
    <row r="28" spans="1:22" x14ac:dyDescent="0.25">
      <c r="A28" s="26">
        <f>Wellpath!E28</f>
        <v>750</v>
      </c>
      <c r="B28" s="19">
        <f>DRFR!Q28+DSFS!N28+DSTG!N28+XYM1!N28+XYM2!N28+XYM3!N28+XYM4!N28+SAG!N28+'ABXY-TI1S'!N28+'ABXY-TI2S'!N28+ABZ!N28+'ASXY-TI1S'!N28+'ASXY-TI2S'!N28+'ASXY-TI3S'!N28+ASZ!N28+'MBXY-TI1S'!N28+'MBXY-TI2S'!N28+MBZ!N28+'MSXY-TI1S'!N28+'MSXY-TI2S'!N28++'MSXY-TI3S'!N28+MSZ!N28+DECG!N28+DECR!Q28+DBHG!N28+DBHR!Q28+AMIL!N28</f>
        <v>1.7354974373971945</v>
      </c>
      <c r="C28" s="19">
        <f>DRFR!R28+DSFS!O28+DSTG!O28+XYM1!O28+XYM2!O28+XYM3!O28+XYM4!O28+SAG!O28+'ABXY-TI1S'!O28+'ABXY-TI2S'!O28+ABZ!O28+'ASXY-TI1S'!O28+'ASXY-TI2S'!O28+'ASXY-TI3S'!O28+ASZ!O28+'MBXY-TI1S'!O28+'MBXY-TI2S'!O28+MBZ!O28+'MSXY-TI1S'!O28+'MSXY-TI2S'!O28++'MSXY-TI3S'!O28+MSZ!O28+DECG!O28+DECR!R28+DBHG!O28+DBHR!R28+AMIL!O28</f>
        <v>1.7354974373971945</v>
      </c>
      <c r="D28" s="19">
        <f>DRFR!S28+DSFS!P28+DSTG!P28+XYM1!P28+XYM2!P28+XYM3!P28+XYM4!P28+SAG!P28+'ABXY-TI1S'!P28+'ABXY-TI2S'!P28+ABZ!P28+'ASXY-TI1S'!P28+'ASXY-TI2S'!P28+'ASXY-TI3S'!P28+ASZ!P28+'MBXY-TI1S'!P28+'MBXY-TI2S'!P28+MBZ!P28+'MSXY-TI1S'!P28+'MSXY-TI2S'!P28++'MSXY-TI3S'!P28+MSZ!P28+DECG!P28+DECR!S28+DBHG!P28+DBHR!S28+AMIL!P28</f>
        <v>0.31867539062499994</v>
      </c>
      <c r="E28" s="19">
        <f>DRFR!T28+DSFS!Q28+DSTG!Q28+XYM1!Q28+XYM2!Q28+XYM3!Q28+XYM4!Q28+SAG!Q28+'ABXY-TI1S'!Q28+'ABXY-TI2S'!Q28+ABZ!Q28+'ASXY-TI1S'!Q28+'ASXY-TI2S'!Q28+'ASXY-TI3S'!Q28+ASZ!Q28+'MBXY-TI1S'!Q28+'MBXY-TI2S'!Q28+MBZ!Q28+'MSXY-TI1S'!Q28+'MSXY-TI2S'!Q28++'MSXY-TI3S'!Q28+MSZ!Q28+DECG!Q28+DECR!T28+DBHG!Q28+DBHR!T28+AMIL!Q28</f>
        <v>0</v>
      </c>
      <c r="F28" s="19">
        <f>DRFR!U28+DSFS!R28+DSTG!R28+XYM1!R28+XYM2!R28+XYM3!R28+XYM4!R28+SAG!R28+'ABXY-TI1S'!R28+'ABXY-TI2S'!R28+ABZ!R28+'ASXY-TI1S'!R28+'ASXY-TI2S'!R28+'ASXY-TI3S'!R28+ASZ!R28+'MBXY-TI1S'!R28+'MBXY-TI2S'!R28+MBZ!R28+'MSXY-TI1S'!R28+'MSXY-TI2S'!R28++'MSXY-TI3S'!R28+MSZ!R28+DECG!R28+DECR!U28+DBHG!R28+DBHR!U28+AMIL!R28</f>
        <v>0</v>
      </c>
      <c r="G28" s="19">
        <f>DRFR!V28+DSFS!S28+DSTG!S28+XYM1!S28+XYM2!S28+XYM3!S28+XYM4!S28+SAG!S28+'ABXY-TI1S'!S28+'ABXY-TI2S'!S28+ABZ!S28+'ASXY-TI1S'!S28+'ASXY-TI2S'!S28+'ASXY-TI3S'!S28+ASZ!S28+'MBXY-TI1S'!S28+'MBXY-TI2S'!S28+MBZ!S28+'MSXY-TI1S'!S28+'MSXY-TI2S'!S28++'MSXY-TI3S'!S28+MSZ!S28+DECG!S28+DECR!V28+DBHG!S28+DBHR!V28+AMIL!S28</f>
        <v>0</v>
      </c>
      <c r="H28" s="20">
        <f t="shared" si="0"/>
        <v>1.7354974373971945</v>
      </c>
      <c r="I28" s="20">
        <f t="shared" si="1"/>
        <v>1.7354974373971945</v>
      </c>
      <c r="J28" s="20">
        <f t="shared" si="2"/>
        <v>0.31867539062499994</v>
      </c>
      <c r="K28" s="20">
        <f t="shared" si="3"/>
        <v>0</v>
      </c>
      <c r="L28" s="20">
        <f t="shared" si="4"/>
        <v>0</v>
      </c>
      <c r="M28" s="20">
        <f t="shared" si="5"/>
        <v>0</v>
      </c>
      <c r="N28" s="94">
        <f>COS(Wellpath!$L28)*COS(Wellpath!$M28)</f>
        <v>1</v>
      </c>
      <c r="O28" s="94">
        <f>-SIN(Wellpath!$M28)</f>
        <v>0</v>
      </c>
      <c r="P28" s="94">
        <f>SIN(Wellpath!$L28)*COS(Wellpath!$M28)</f>
        <v>0</v>
      </c>
      <c r="Q28" s="94">
        <f>COS(Wellpath!$L28)*SIN(Wellpath!$M28)</f>
        <v>0</v>
      </c>
      <c r="R28" s="94">
        <f>COS(Wellpath!$M28)</f>
        <v>1</v>
      </c>
      <c r="S28" s="94">
        <f>SIN(Wellpath!$L28)*SIN(Wellpath!$M28)</f>
        <v>0</v>
      </c>
      <c r="T28" s="94">
        <f>-SIN(Wellpath!$L28)</f>
        <v>0</v>
      </c>
      <c r="U28" s="94">
        <v>0</v>
      </c>
      <c r="V28" s="94">
        <f>COS(Wellpath!$L28)</f>
        <v>1</v>
      </c>
    </row>
    <row r="29" spans="1:22" x14ac:dyDescent="0.25">
      <c r="A29" s="26">
        <f>Wellpath!E29</f>
        <v>780</v>
      </c>
      <c r="B29" s="19">
        <f>DRFR!Q29+DSFS!N29+DSTG!N29+XYM1!N29+XYM2!N29+XYM3!N29+XYM4!N29+SAG!N29+'ABXY-TI1S'!N29+'ABXY-TI2S'!N29+ABZ!N29+'ASXY-TI1S'!N29+'ASXY-TI2S'!N29+'ASXY-TI3S'!N29+ASZ!N29+'MBXY-TI1S'!N29+'MBXY-TI2S'!N29+MBZ!N29+'MSXY-TI1S'!N29+'MSXY-TI2S'!N29++'MSXY-TI3S'!N29+MSZ!N29+DECG!N29+DECR!Q29+DBHG!N29+DBHR!Q29+AMIL!N29</f>
        <v>1.880061988617286</v>
      </c>
      <c r="C29" s="19">
        <f>DRFR!R29+DSFS!O29+DSTG!O29+XYM1!O29+XYM2!O29+XYM3!O29+XYM4!O29+SAG!O29+'ABXY-TI1S'!O29+'ABXY-TI2S'!O29+ABZ!O29+'ASXY-TI1S'!O29+'ASXY-TI2S'!O29+'ASXY-TI3S'!O29+ASZ!O29+'MBXY-TI1S'!O29+'MBXY-TI2S'!O29+MBZ!O29+'MSXY-TI1S'!O29+'MSXY-TI2S'!O29++'MSXY-TI3S'!O29+MSZ!O29+DECG!O29+DECR!R29+DBHG!O29+DBHR!R29+AMIL!O29</f>
        <v>1.880061988617286</v>
      </c>
      <c r="D29" s="19">
        <f>DRFR!S29+DSFS!P29+DSTG!P29+XYM1!P29+XYM2!P29+XYM3!P29+XYM4!P29+SAG!P29+'ABXY-TI1S'!P29+'ABXY-TI2S'!P29+ABZ!P29+'ASXY-TI1S'!P29+'ASXY-TI2S'!P29+'ASXY-TI3S'!P29+ASZ!P29+'MBXY-TI1S'!P29+'MBXY-TI2S'!P29+MBZ!P29+'MSXY-TI1S'!P29+'MSXY-TI2S'!P29++'MSXY-TI3S'!P29+MSZ!P29+DECG!P29+DECR!S29+DBHG!P29+DBHR!S29+AMIL!P29</f>
        <v>0.33642864999999994</v>
      </c>
      <c r="E29" s="19">
        <f>DRFR!T29+DSFS!Q29+DSTG!Q29+XYM1!Q29+XYM2!Q29+XYM3!Q29+XYM4!Q29+SAG!Q29+'ABXY-TI1S'!Q29+'ABXY-TI2S'!Q29+ABZ!Q29+'ASXY-TI1S'!Q29+'ASXY-TI2S'!Q29+'ASXY-TI3S'!Q29+ASZ!Q29+'MBXY-TI1S'!Q29+'MBXY-TI2S'!Q29+MBZ!Q29+'MSXY-TI1S'!Q29+'MSXY-TI2S'!Q29++'MSXY-TI3S'!Q29+MSZ!Q29+DECG!Q29+DECR!T29+DBHG!Q29+DBHR!T29+AMIL!Q29</f>
        <v>0</v>
      </c>
      <c r="F29" s="19">
        <f>DRFR!U29+DSFS!R29+DSTG!R29+XYM1!R29+XYM2!R29+XYM3!R29+XYM4!R29+SAG!R29+'ABXY-TI1S'!R29+'ABXY-TI2S'!R29+ABZ!R29+'ASXY-TI1S'!R29+'ASXY-TI2S'!R29+'ASXY-TI3S'!R29+ASZ!R29+'MBXY-TI1S'!R29+'MBXY-TI2S'!R29+MBZ!R29+'MSXY-TI1S'!R29+'MSXY-TI2S'!R29++'MSXY-TI3S'!R29+MSZ!R29+DECG!R29+DECR!U29+DBHG!R29+DBHR!U29+AMIL!R29</f>
        <v>0</v>
      </c>
      <c r="G29" s="19">
        <f>DRFR!V29+DSFS!S29+DSTG!S29+XYM1!S29+XYM2!S29+XYM3!S29+XYM4!S29+SAG!S29+'ABXY-TI1S'!S29+'ABXY-TI2S'!S29+ABZ!S29+'ASXY-TI1S'!S29+'ASXY-TI2S'!S29+'ASXY-TI3S'!S29+ASZ!S29+'MBXY-TI1S'!S29+'MBXY-TI2S'!S29+MBZ!S29+'MSXY-TI1S'!S29+'MSXY-TI2S'!S29++'MSXY-TI3S'!S29+MSZ!S29+DECG!S29+DECR!V29+DBHG!S29+DBHR!V29+AMIL!S29</f>
        <v>0</v>
      </c>
      <c r="H29" s="20">
        <f t="shared" si="0"/>
        <v>1.880061988617286</v>
      </c>
      <c r="I29" s="20">
        <f t="shared" si="1"/>
        <v>1.880061988617286</v>
      </c>
      <c r="J29" s="20">
        <f t="shared" si="2"/>
        <v>0.33642864999999994</v>
      </c>
      <c r="K29" s="20">
        <f t="shared" si="3"/>
        <v>0</v>
      </c>
      <c r="L29" s="20">
        <f t="shared" si="4"/>
        <v>0</v>
      </c>
      <c r="M29" s="20">
        <f t="shared" si="5"/>
        <v>0</v>
      </c>
      <c r="N29" s="94">
        <f>COS(Wellpath!$L29)*COS(Wellpath!$M29)</f>
        <v>1</v>
      </c>
      <c r="O29" s="94">
        <f>-SIN(Wellpath!$M29)</f>
        <v>0</v>
      </c>
      <c r="P29" s="94">
        <f>SIN(Wellpath!$L29)*COS(Wellpath!$M29)</f>
        <v>0</v>
      </c>
      <c r="Q29" s="94">
        <f>COS(Wellpath!$L29)*SIN(Wellpath!$M29)</f>
        <v>0</v>
      </c>
      <c r="R29" s="94">
        <f>COS(Wellpath!$M29)</f>
        <v>1</v>
      </c>
      <c r="S29" s="94">
        <f>SIN(Wellpath!$L29)*SIN(Wellpath!$M29)</f>
        <v>0</v>
      </c>
      <c r="T29" s="94">
        <f>-SIN(Wellpath!$L29)</f>
        <v>0</v>
      </c>
      <c r="U29" s="94">
        <v>0</v>
      </c>
      <c r="V29" s="94">
        <f>COS(Wellpath!$L29)</f>
        <v>1</v>
      </c>
    </row>
    <row r="30" spans="1:22" x14ac:dyDescent="0.25">
      <c r="A30" s="26">
        <f>Wellpath!E30</f>
        <v>810</v>
      </c>
      <c r="B30" s="19">
        <f>DRFR!Q30+DSFS!N30+DSTG!N30+XYM1!N30+XYM2!N30+XYM3!N30+XYM4!N30+SAG!N30+'ABXY-TI1S'!N30+'ABXY-TI2S'!N30+ABZ!N30+'ASXY-TI1S'!N30+'ASXY-TI2S'!N30+'ASXY-TI3S'!N30+ASZ!N30+'MBXY-TI1S'!N30+'MBXY-TI2S'!N30+MBZ!N30+'MSXY-TI1S'!N30+'MSXY-TI2S'!N30++'MSXY-TI3S'!N30+MSZ!N30+DECG!N30+DECR!Q30+DBHG!N30+DBHR!Q30+AMIL!N30</f>
        <v>2.0304091218861808</v>
      </c>
      <c r="C30" s="19">
        <f>DRFR!R30+DSFS!O30+DSTG!O30+XYM1!O30+XYM2!O30+XYM3!O30+XYM4!O30+SAG!O30+'ABXY-TI1S'!O30+'ABXY-TI2S'!O30+ABZ!O30+'ASXY-TI1S'!O30+'ASXY-TI2S'!O30+'ASXY-TI3S'!O30+ASZ!O30+'MBXY-TI1S'!O30+'MBXY-TI2S'!O30+MBZ!O30+'MSXY-TI1S'!O30+'MSXY-TI2S'!O30++'MSXY-TI3S'!O30+MSZ!O30+DECG!O30+DECR!R30+DBHG!O30+DBHR!R30+AMIL!O30</f>
        <v>2.0304091218861808</v>
      </c>
      <c r="D30" s="19">
        <f>DRFR!S30+DSFS!P30+DSTG!P30+XYM1!P30+XYM2!P30+XYM3!P30+XYM4!P30+SAG!P30+'ABXY-TI1S'!P30+'ABXY-TI2S'!P30+ABZ!P30+'ASXY-TI1S'!P30+'ASXY-TI2S'!P30+'ASXY-TI3S'!P30+ASZ!P30+'MBXY-TI1S'!P30+'MBXY-TI2S'!P30+MBZ!P30+'MSXY-TI1S'!P30+'MSXY-TI2S'!P30++'MSXY-TI3S'!P30+MSZ!P30+DECG!P30+DECR!S30+DBHG!P30+DBHR!S30+AMIL!P30</f>
        <v>0.35515716062499991</v>
      </c>
      <c r="E30" s="19">
        <f>DRFR!T30+DSFS!Q30+DSTG!Q30+XYM1!Q30+XYM2!Q30+XYM3!Q30+XYM4!Q30+SAG!Q30+'ABXY-TI1S'!Q30+'ABXY-TI2S'!Q30+ABZ!Q30+'ASXY-TI1S'!Q30+'ASXY-TI2S'!Q30+'ASXY-TI3S'!Q30+ASZ!Q30+'MBXY-TI1S'!Q30+'MBXY-TI2S'!Q30+MBZ!Q30+'MSXY-TI1S'!Q30+'MSXY-TI2S'!Q30++'MSXY-TI3S'!Q30+MSZ!Q30+DECG!Q30+DECR!T30+DBHG!Q30+DBHR!T30+AMIL!Q30</f>
        <v>0</v>
      </c>
      <c r="F30" s="19">
        <f>DRFR!U30+DSFS!R30+DSTG!R30+XYM1!R30+XYM2!R30+XYM3!R30+XYM4!R30+SAG!R30+'ABXY-TI1S'!R30+'ABXY-TI2S'!R30+ABZ!R30+'ASXY-TI1S'!R30+'ASXY-TI2S'!R30+'ASXY-TI3S'!R30+ASZ!R30+'MBXY-TI1S'!R30+'MBXY-TI2S'!R30+MBZ!R30+'MSXY-TI1S'!R30+'MSXY-TI2S'!R30++'MSXY-TI3S'!R30+MSZ!R30+DECG!R30+DECR!U30+DBHG!R30+DBHR!U30+AMIL!R30</f>
        <v>0</v>
      </c>
      <c r="G30" s="19">
        <f>DRFR!V30+DSFS!S30+DSTG!S30+XYM1!S30+XYM2!S30+XYM3!S30+XYM4!S30+SAG!S30+'ABXY-TI1S'!S30+'ABXY-TI2S'!S30+ABZ!S30+'ASXY-TI1S'!S30+'ASXY-TI2S'!S30+'ASXY-TI3S'!S30+ASZ!S30+'MBXY-TI1S'!S30+'MBXY-TI2S'!S30+MBZ!S30+'MSXY-TI1S'!S30+'MSXY-TI2S'!S30++'MSXY-TI3S'!S30+MSZ!S30+DECG!S30+DECR!V30+DBHG!S30+DBHR!V30+AMIL!S30</f>
        <v>0</v>
      </c>
      <c r="H30" s="20">
        <f t="shared" si="0"/>
        <v>2.0304091218861808</v>
      </c>
      <c r="I30" s="20">
        <f t="shared" si="1"/>
        <v>2.0304091218861808</v>
      </c>
      <c r="J30" s="20">
        <f t="shared" si="2"/>
        <v>0.35515716062499991</v>
      </c>
      <c r="K30" s="20">
        <f t="shared" si="3"/>
        <v>0</v>
      </c>
      <c r="L30" s="20">
        <f t="shared" si="4"/>
        <v>0</v>
      </c>
      <c r="M30" s="20">
        <f t="shared" si="5"/>
        <v>0</v>
      </c>
      <c r="N30" s="94">
        <f>COS(Wellpath!$L30)*COS(Wellpath!$M30)</f>
        <v>1</v>
      </c>
      <c r="O30" s="94">
        <f>-SIN(Wellpath!$M30)</f>
        <v>0</v>
      </c>
      <c r="P30" s="94">
        <f>SIN(Wellpath!$L30)*COS(Wellpath!$M30)</f>
        <v>0</v>
      </c>
      <c r="Q30" s="94">
        <f>COS(Wellpath!$L30)*SIN(Wellpath!$M30)</f>
        <v>0</v>
      </c>
      <c r="R30" s="94">
        <f>COS(Wellpath!$M30)</f>
        <v>1</v>
      </c>
      <c r="S30" s="94">
        <f>SIN(Wellpath!$L30)*SIN(Wellpath!$M30)</f>
        <v>0</v>
      </c>
      <c r="T30" s="94">
        <f>-SIN(Wellpath!$L30)</f>
        <v>0</v>
      </c>
      <c r="U30" s="94">
        <v>0</v>
      </c>
      <c r="V30" s="94">
        <f>COS(Wellpath!$L30)</f>
        <v>1</v>
      </c>
    </row>
    <row r="31" spans="1:22" x14ac:dyDescent="0.25">
      <c r="A31" s="26">
        <f>Wellpath!E31</f>
        <v>840</v>
      </c>
      <c r="B31" s="19">
        <f>DRFR!Q31+DSFS!N31+DSTG!N31+XYM1!N31+XYM2!N31+XYM3!N31+XYM4!N31+SAG!N31+'ABXY-TI1S'!N31+'ABXY-TI2S'!N31+ABZ!N31+'ASXY-TI1S'!N31+'ASXY-TI2S'!N31+'ASXY-TI3S'!N31+ASZ!N31+'MBXY-TI1S'!N31+'MBXY-TI2S'!N31+MBZ!N31+'MSXY-TI1S'!N31+'MSXY-TI2S'!N31++'MSXY-TI3S'!N31+MSZ!N31+DECG!N31+DECR!Q31+DBHG!N31+DBHR!Q31+AMIL!N31</f>
        <v>2.1865388372038796</v>
      </c>
      <c r="C31" s="19">
        <f>DRFR!R31+DSFS!O31+DSTG!O31+XYM1!O31+XYM2!O31+XYM3!O31+XYM4!O31+SAG!O31+'ABXY-TI1S'!O31+'ABXY-TI2S'!O31+ABZ!O31+'ASXY-TI1S'!O31+'ASXY-TI2S'!O31+'ASXY-TI3S'!O31+ASZ!O31+'MBXY-TI1S'!O31+'MBXY-TI2S'!O31+MBZ!O31+'MSXY-TI1S'!O31+'MSXY-TI2S'!O31++'MSXY-TI3S'!O31+MSZ!O31+DECG!O31+DECR!R31+DBHG!O31+DBHR!R31+AMIL!O31</f>
        <v>2.1865388372038796</v>
      </c>
      <c r="D31" s="19">
        <f>DRFR!S31+DSFS!P31+DSTG!P31+XYM1!P31+XYM2!P31+XYM3!P31+XYM4!P31+SAG!P31+'ABXY-TI1S'!P31+'ABXY-TI2S'!P31+ABZ!P31+'ASXY-TI1S'!P31+'ASXY-TI2S'!P31+'ASXY-TI3S'!P31+ASZ!P31+'MBXY-TI1S'!P31+'MBXY-TI2S'!P31+MBZ!P31+'MSXY-TI1S'!P31+'MSXY-TI2S'!P31++'MSXY-TI3S'!P31+MSZ!P31+DECG!P31+DECR!S31+DBHG!P31+DBHR!S31+AMIL!P31</f>
        <v>0.37489311999999997</v>
      </c>
      <c r="E31" s="19">
        <f>DRFR!T31+DSFS!Q31+DSTG!Q31+XYM1!Q31+XYM2!Q31+XYM3!Q31+XYM4!Q31+SAG!Q31+'ABXY-TI1S'!Q31+'ABXY-TI2S'!Q31+ABZ!Q31+'ASXY-TI1S'!Q31+'ASXY-TI2S'!Q31+'ASXY-TI3S'!Q31+ASZ!Q31+'MBXY-TI1S'!Q31+'MBXY-TI2S'!Q31+MBZ!Q31+'MSXY-TI1S'!Q31+'MSXY-TI2S'!Q31++'MSXY-TI3S'!Q31+MSZ!Q31+DECG!Q31+DECR!T31+DBHG!Q31+DBHR!T31+AMIL!Q31</f>
        <v>0</v>
      </c>
      <c r="F31" s="19">
        <f>DRFR!U31+DSFS!R31+DSTG!R31+XYM1!R31+XYM2!R31+XYM3!R31+XYM4!R31+SAG!R31+'ABXY-TI1S'!R31+'ABXY-TI2S'!R31+ABZ!R31+'ASXY-TI1S'!R31+'ASXY-TI2S'!R31+'ASXY-TI3S'!R31+ASZ!R31+'MBXY-TI1S'!R31+'MBXY-TI2S'!R31+MBZ!R31+'MSXY-TI1S'!R31+'MSXY-TI2S'!R31++'MSXY-TI3S'!R31+MSZ!R31+DECG!R31+DECR!U31+DBHG!R31+DBHR!U31+AMIL!R31</f>
        <v>0</v>
      </c>
      <c r="G31" s="19">
        <f>DRFR!V31+DSFS!S31+DSTG!S31+XYM1!S31+XYM2!S31+XYM3!S31+XYM4!S31+SAG!S31+'ABXY-TI1S'!S31+'ABXY-TI2S'!S31+ABZ!S31+'ASXY-TI1S'!S31+'ASXY-TI2S'!S31+'ASXY-TI3S'!S31+ASZ!S31+'MBXY-TI1S'!S31+'MBXY-TI2S'!S31+MBZ!S31+'MSXY-TI1S'!S31+'MSXY-TI2S'!S31++'MSXY-TI3S'!S31+MSZ!S31+DECG!S31+DECR!V31+DBHG!S31+DBHR!V31+AMIL!S31</f>
        <v>0</v>
      </c>
      <c r="H31" s="20">
        <f t="shared" si="0"/>
        <v>2.1865388372038796</v>
      </c>
      <c r="I31" s="20">
        <f t="shared" si="1"/>
        <v>2.1865388372038796</v>
      </c>
      <c r="J31" s="20">
        <f t="shared" si="2"/>
        <v>0.37489311999999997</v>
      </c>
      <c r="K31" s="20">
        <f t="shared" si="3"/>
        <v>0</v>
      </c>
      <c r="L31" s="20">
        <f t="shared" si="4"/>
        <v>0</v>
      </c>
      <c r="M31" s="20">
        <f t="shared" si="5"/>
        <v>0</v>
      </c>
      <c r="N31" s="94">
        <f>COS(Wellpath!$L31)*COS(Wellpath!$M31)</f>
        <v>1</v>
      </c>
      <c r="O31" s="94">
        <f>-SIN(Wellpath!$M31)</f>
        <v>0</v>
      </c>
      <c r="P31" s="94">
        <f>SIN(Wellpath!$L31)*COS(Wellpath!$M31)</f>
        <v>0</v>
      </c>
      <c r="Q31" s="94">
        <f>COS(Wellpath!$L31)*SIN(Wellpath!$M31)</f>
        <v>0</v>
      </c>
      <c r="R31" s="94">
        <f>COS(Wellpath!$M31)</f>
        <v>1</v>
      </c>
      <c r="S31" s="94">
        <f>SIN(Wellpath!$L31)*SIN(Wellpath!$M31)</f>
        <v>0</v>
      </c>
      <c r="T31" s="94">
        <f>-SIN(Wellpath!$L31)</f>
        <v>0</v>
      </c>
      <c r="U31" s="94">
        <v>0</v>
      </c>
      <c r="V31" s="94">
        <f>COS(Wellpath!$L31)</f>
        <v>1</v>
      </c>
    </row>
    <row r="32" spans="1:22" x14ac:dyDescent="0.25">
      <c r="A32" s="26">
        <f>Wellpath!E32</f>
        <v>870</v>
      </c>
      <c r="B32" s="19">
        <f>DRFR!Q32+DSFS!N32+DSTG!N32+XYM1!N32+XYM2!N32+XYM3!N32+XYM4!N32+SAG!N32+'ABXY-TI1S'!N32+'ABXY-TI2S'!N32+ABZ!N32+'ASXY-TI1S'!N32+'ASXY-TI2S'!N32+'ASXY-TI3S'!N32+ASZ!N32+'MBXY-TI1S'!N32+'MBXY-TI2S'!N32+MBZ!N32+'MSXY-TI1S'!N32+'MSXY-TI2S'!N32++'MSXY-TI3S'!N32+MSZ!N32+DECG!N32+DECR!Q32+DBHG!N32+DBHR!Q32+AMIL!N32</f>
        <v>2.3484511345703818</v>
      </c>
      <c r="C32" s="19">
        <f>DRFR!R32+DSFS!O32+DSTG!O32+XYM1!O32+XYM2!O32+XYM3!O32+XYM4!O32+SAG!O32+'ABXY-TI1S'!O32+'ABXY-TI2S'!O32+ABZ!O32+'ASXY-TI1S'!O32+'ASXY-TI2S'!O32+'ASXY-TI3S'!O32+ASZ!O32+'MBXY-TI1S'!O32+'MBXY-TI2S'!O32+MBZ!O32+'MSXY-TI1S'!O32+'MSXY-TI2S'!O32++'MSXY-TI3S'!O32+MSZ!O32+DECG!O32+DECR!R32+DBHG!O32+DBHR!R32+AMIL!O32</f>
        <v>2.3484511345703818</v>
      </c>
      <c r="D32" s="19">
        <f>DRFR!S32+DSFS!P32+DSTG!P32+XYM1!P32+XYM2!P32+XYM3!P32+XYM4!P32+SAG!P32+'ABXY-TI1S'!P32+'ABXY-TI2S'!P32+ABZ!P32+'ASXY-TI1S'!P32+'ASXY-TI2S'!P32+'ASXY-TI3S'!P32+ASZ!P32+'MBXY-TI1S'!P32+'MBXY-TI2S'!P32+MBZ!P32+'MSXY-TI1S'!P32+'MSXY-TI2S'!P32++'MSXY-TI3S'!P32+MSZ!P32+DECG!P32+DECR!S32+DBHG!P32+DBHR!S32+AMIL!P32</f>
        <v>0.39566994062499994</v>
      </c>
      <c r="E32" s="19">
        <f>DRFR!T32+DSFS!Q32+DSTG!Q32+XYM1!Q32+XYM2!Q32+XYM3!Q32+XYM4!Q32+SAG!Q32+'ABXY-TI1S'!Q32+'ABXY-TI2S'!Q32+ABZ!Q32+'ASXY-TI1S'!Q32+'ASXY-TI2S'!Q32+'ASXY-TI3S'!Q32+ASZ!Q32+'MBXY-TI1S'!Q32+'MBXY-TI2S'!Q32+MBZ!Q32+'MSXY-TI1S'!Q32+'MSXY-TI2S'!Q32++'MSXY-TI3S'!Q32+MSZ!Q32+DECG!Q32+DECR!T32+DBHG!Q32+DBHR!T32+AMIL!Q32</f>
        <v>0</v>
      </c>
      <c r="F32" s="19">
        <f>DRFR!U32+DSFS!R32+DSTG!R32+XYM1!R32+XYM2!R32+XYM3!R32+XYM4!R32+SAG!R32+'ABXY-TI1S'!R32+'ABXY-TI2S'!R32+ABZ!R32+'ASXY-TI1S'!R32+'ASXY-TI2S'!R32+'ASXY-TI3S'!R32+ASZ!R32+'MBXY-TI1S'!R32+'MBXY-TI2S'!R32+MBZ!R32+'MSXY-TI1S'!R32+'MSXY-TI2S'!R32++'MSXY-TI3S'!R32+MSZ!R32+DECG!R32+DECR!U32+DBHG!R32+DBHR!U32+AMIL!R32</f>
        <v>0</v>
      </c>
      <c r="G32" s="19">
        <f>DRFR!V32+DSFS!S32+DSTG!S32+XYM1!S32+XYM2!S32+XYM3!S32+XYM4!S32+SAG!S32+'ABXY-TI1S'!S32+'ABXY-TI2S'!S32+ABZ!S32+'ASXY-TI1S'!S32+'ASXY-TI2S'!S32+'ASXY-TI3S'!S32+ASZ!S32+'MBXY-TI1S'!S32+'MBXY-TI2S'!S32+MBZ!S32+'MSXY-TI1S'!S32+'MSXY-TI2S'!S32++'MSXY-TI3S'!S32+MSZ!S32+DECG!S32+DECR!V32+DBHG!S32+DBHR!V32+AMIL!S32</f>
        <v>0</v>
      </c>
      <c r="H32" s="20">
        <f t="shared" si="0"/>
        <v>2.3484511345703818</v>
      </c>
      <c r="I32" s="20">
        <f t="shared" si="1"/>
        <v>2.3484511345703818</v>
      </c>
      <c r="J32" s="20">
        <f t="shared" si="2"/>
        <v>0.39566994062499994</v>
      </c>
      <c r="K32" s="20">
        <f t="shared" si="3"/>
        <v>0</v>
      </c>
      <c r="L32" s="20">
        <f t="shared" si="4"/>
        <v>0</v>
      </c>
      <c r="M32" s="20">
        <f t="shared" si="5"/>
        <v>0</v>
      </c>
      <c r="N32" s="94">
        <f>COS(Wellpath!$L32)*COS(Wellpath!$M32)</f>
        <v>1</v>
      </c>
      <c r="O32" s="94">
        <f>-SIN(Wellpath!$M32)</f>
        <v>0</v>
      </c>
      <c r="P32" s="94">
        <f>SIN(Wellpath!$L32)*COS(Wellpath!$M32)</f>
        <v>0</v>
      </c>
      <c r="Q32" s="94">
        <f>COS(Wellpath!$L32)*SIN(Wellpath!$M32)</f>
        <v>0</v>
      </c>
      <c r="R32" s="94">
        <f>COS(Wellpath!$M32)</f>
        <v>1</v>
      </c>
      <c r="S32" s="94">
        <f>SIN(Wellpath!$L32)*SIN(Wellpath!$M32)</f>
        <v>0</v>
      </c>
      <c r="T32" s="94">
        <f>-SIN(Wellpath!$L32)</f>
        <v>0</v>
      </c>
      <c r="U32" s="94">
        <v>0</v>
      </c>
      <c r="V32" s="94">
        <f>COS(Wellpath!$L32)</f>
        <v>1</v>
      </c>
    </row>
    <row r="33" spans="1:22" x14ac:dyDescent="0.25">
      <c r="A33" s="26">
        <f>Wellpath!E33</f>
        <v>900</v>
      </c>
      <c r="B33" s="19">
        <f>DRFR!Q33+DSFS!N33+DSTG!N33+XYM1!N33+XYM2!N33+XYM3!N33+XYM4!N33+SAG!N33+'ABXY-TI1S'!N33+'ABXY-TI2S'!N33+ABZ!N33+'ASXY-TI1S'!N33+'ASXY-TI2S'!N33+'ASXY-TI3S'!N33+ASZ!N33+'MBXY-TI1S'!N33+'MBXY-TI2S'!N33+MBZ!N33+'MSXY-TI1S'!N33+'MSXY-TI2S'!N33++'MSXY-TI3S'!N33+MSZ!N33+DECG!N33+DECR!Q33+DBHG!N33+DBHR!Q33+AMIL!N33</f>
        <v>2.5161460139856882</v>
      </c>
      <c r="C33" s="19">
        <f>DRFR!R33+DSFS!O33+DSTG!O33+XYM1!O33+XYM2!O33+XYM3!O33+XYM4!O33+SAG!O33+'ABXY-TI1S'!O33+'ABXY-TI2S'!O33+ABZ!O33+'ASXY-TI1S'!O33+'ASXY-TI2S'!O33+'ASXY-TI3S'!O33+ASZ!O33+'MBXY-TI1S'!O33+'MBXY-TI2S'!O33+MBZ!O33+'MSXY-TI1S'!O33+'MSXY-TI2S'!O33++'MSXY-TI3S'!O33+MSZ!O33+DECG!O33+DECR!R33+DBHG!O33+DBHR!R33+AMIL!O33</f>
        <v>2.5161460139856882</v>
      </c>
      <c r="D33" s="19">
        <f>DRFR!S33+DSFS!P33+DSTG!P33+XYM1!P33+XYM2!P33+XYM3!P33+XYM4!P33+SAG!P33+'ABXY-TI1S'!P33+'ABXY-TI2S'!P33+ABZ!P33+'ASXY-TI1S'!P33+'ASXY-TI2S'!P33+'ASXY-TI3S'!P33+ASZ!P33+'MBXY-TI1S'!P33+'MBXY-TI2S'!P33+MBZ!P33+'MSXY-TI1S'!P33+'MSXY-TI2S'!P33++'MSXY-TI3S'!P33+MSZ!P33+DECG!P33+DECR!S33+DBHG!P33+DBHR!S33+AMIL!P33</f>
        <v>0.41752224999999998</v>
      </c>
      <c r="E33" s="19">
        <f>DRFR!T33+DSFS!Q33+DSTG!Q33+XYM1!Q33+XYM2!Q33+XYM3!Q33+XYM4!Q33+SAG!Q33+'ABXY-TI1S'!Q33+'ABXY-TI2S'!Q33+ABZ!Q33+'ASXY-TI1S'!Q33+'ASXY-TI2S'!Q33+'ASXY-TI3S'!Q33+ASZ!Q33+'MBXY-TI1S'!Q33+'MBXY-TI2S'!Q33+MBZ!Q33+'MSXY-TI1S'!Q33+'MSXY-TI2S'!Q33++'MSXY-TI3S'!Q33+MSZ!Q33+DECG!Q33+DECR!T33+DBHG!Q33+DBHR!T33+AMIL!Q33</f>
        <v>0</v>
      </c>
      <c r="F33" s="19">
        <f>DRFR!U33+DSFS!R33+DSTG!R33+XYM1!R33+XYM2!R33+XYM3!R33+XYM4!R33+SAG!R33+'ABXY-TI1S'!R33+'ABXY-TI2S'!R33+ABZ!R33+'ASXY-TI1S'!R33+'ASXY-TI2S'!R33+'ASXY-TI3S'!R33+ASZ!R33+'MBXY-TI1S'!R33+'MBXY-TI2S'!R33+MBZ!R33+'MSXY-TI1S'!R33+'MSXY-TI2S'!R33++'MSXY-TI3S'!R33+MSZ!R33+DECG!R33+DECR!U33+DBHG!R33+DBHR!U33+AMIL!R33</f>
        <v>0</v>
      </c>
      <c r="G33" s="19">
        <f>DRFR!V33+DSFS!S33+DSTG!S33+XYM1!S33+XYM2!S33+XYM3!S33+XYM4!S33+SAG!S33+'ABXY-TI1S'!S33+'ABXY-TI2S'!S33+ABZ!S33+'ASXY-TI1S'!S33+'ASXY-TI2S'!S33+'ASXY-TI3S'!S33+ASZ!S33+'MBXY-TI1S'!S33+'MBXY-TI2S'!S33+MBZ!S33+'MSXY-TI1S'!S33+'MSXY-TI2S'!S33++'MSXY-TI3S'!S33+MSZ!S33+DECG!S33+DECR!V33+DBHG!S33+DBHR!V33+AMIL!S33</f>
        <v>0</v>
      </c>
      <c r="H33" s="20">
        <f t="shared" si="0"/>
        <v>2.5161460139856882</v>
      </c>
      <c r="I33" s="20">
        <f t="shared" si="1"/>
        <v>2.5161460139856882</v>
      </c>
      <c r="J33" s="20">
        <f t="shared" si="2"/>
        <v>0.41752224999999998</v>
      </c>
      <c r="K33" s="20">
        <f t="shared" si="3"/>
        <v>0</v>
      </c>
      <c r="L33" s="20">
        <f t="shared" si="4"/>
        <v>0</v>
      </c>
      <c r="M33" s="20">
        <f t="shared" si="5"/>
        <v>0</v>
      </c>
      <c r="N33" s="94">
        <f>COS(Wellpath!$L33)*COS(Wellpath!$M33)</f>
        <v>1</v>
      </c>
      <c r="O33" s="94">
        <f>-SIN(Wellpath!$M33)</f>
        <v>0</v>
      </c>
      <c r="P33" s="94">
        <f>SIN(Wellpath!$L33)*COS(Wellpath!$M33)</f>
        <v>0</v>
      </c>
      <c r="Q33" s="94">
        <f>COS(Wellpath!$L33)*SIN(Wellpath!$M33)</f>
        <v>0</v>
      </c>
      <c r="R33" s="94">
        <f>COS(Wellpath!$M33)</f>
        <v>1</v>
      </c>
      <c r="S33" s="94">
        <f>SIN(Wellpath!$L33)*SIN(Wellpath!$M33)</f>
        <v>0</v>
      </c>
      <c r="T33" s="94">
        <f>-SIN(Wellpath!$L33)</f>
        <v>0</v>
      </c>
      <c r="U33" s="94">
        <v>0</v>
      </c>
      <c r="V33" s="94">
        <f>COS(Wellpath!$L33)</f>
        <v>1</v>
      </c>
    </row>
    <row r="34" spans="1:22" x14ac:dyDescent="0.25">
      <c r="A34" s="26">
        <f>Wellpath!E34</f>
        <v>930</v>
      </c>
      <c r="B34" s="19">
        <f>DRFR!Q34+DSFS!N34+DSTG!N34+XYM1!N34+XYM2!N34+XYM3!N34+XYM4!N34+SAG!N34+'ABXY-TI1S'!N34+'ABXY-TI2S'!N34+ABZ!N34+'ASXY-TI1S'!N34+'ASXY-TI2S'!N34+'ASXY-TI3S'!N34+ASZ!N34+'MBXY-TI1S'!N34+'MBXY-TI2S'!N34+MBZ!N34+'MSXY-TI1S'!N34+'MSXY-TI2S'!N34++'MSXY-TI3S'!N34+MSZ!N34+DECG!N34+DECR!Q34+DBHG!N34+DBHR!Q34+AMIL!N34</f>
        <v>2.6896234754497979</v>
      </c>
      <c r="C34" s="19">
        <f>DRFR!R34+DSFS!O34+DSTG!O34+XYM1!O34+XYM2!O34+XYM3!O34+XYM4!O34+SAG!O34+'ABXY-TI1S'!O34+'ABXY-TI2S'!O34+ABZ!O34+'ASXY-TI1S'!O34+'ASXY-TI2S'!O34+'ASXY-TI3S'!O34+ASZ!O34+'MBXY-TI1S'!O34+'MBXY-TI2S'!O34+MBZ!O34+'MSXY-TI1S'!O34+'MSXY-TI2S'!O34++'MSXY-TI3S'!O34+MSZ!O34+DECG!O34+DECR!R34+DBHG!O34+DBHR!R34+AMIL!O34</f>
        <v>2.6896234754497979</v>
      </c>
      <c r="D34" s="19">
        <f>DRFR!S34+DSFS!P34+DSTG!P34+XYM1!P34+XYM2!P34+XYM3!P34+XYM4!P34+SAG!P34+'ABXY-TI1S'!P34+'ABXY-TI2S'!P34+ABZ!P34+'ASXY-TI1S'!P34+'ASXY-TI2S'!P34+'ASXY-TI3S'!P34+ASZ!P34+'MBXY-TI1S'!P34+'MBXY-TI2S'!P34+MBZ!P34+'MSXY-TI1S'!P34+'MSXY-TI2S'!P34++'MSXY-TI3S'!P34+MSZ!P34+DECG!P34+DECR!S34+DBHG!P34+DBHR!S34+AMIL!P34</f>
        <v>0.44048589062499993</v>
      </c>
      <c r="E34" s="19">
        <f>DRFR!T34+DSFS!Q34+DSTG!Q34+XYM1!Q34+XYM2!Q34+XYM3!Q34+XYM4!Q34+SAG!Q34+'ABXY-TI1S'!Q34+'ABXY-TI2S'!Q34+ABZ!Q34+'ASXY-TI1S'!Q34+'ASXY-TI2S'!Q34+'ASXY-TI3S'!Q34+ASZ!Q34+'MBXY-TI1S'!Q34+'MBXY-TI2S'!Q34+MBZ!Q34+'MSXY-TI1S'!Q34+'MSXY-TI2S'!Q34++'MSXY-TI3S'!Q34+MSZ!Q34+DECG!Q34+DECR!T34+DBHG!Q34+DBHR!T34+AMIL!Q34</f>
        <v>0</v>
      </c>
      <c r="F34" s="19">
        <f>DRFR!U34+DSFS!R34+DSTG!R34+XYM1!R34+XYM2!R34+XYM3!R34+XYM4!R34+SAG!R34+'ABXY-TI1S'!R34+'ABXY-TI2S'!R34+ABZ!R34+'ASXY-TI1S'!R34+'ASXY-TI2S'!R34+'ASXY-TI3S'!R34+ASZ!R34+'MBXY-TI1S'!R34+'MBXY-TI2S'!R34+MBZ!R34+'MSXY-TI1S'!R34+'MSXY-TI2S'!R34++'MSXY-TI3S'!R34+MSZ!R34+DECG!R34+DECR!U34+DBHG!R34+DBHR!U34+AMIL!R34</f>
        <v>0</v>
      </c>
      <c r="G34" s="19">
        <f>DRFR!V34+DSFS!S34+DSTG!S34+XYM1!S34+XYM2!S34+XYM3!S34+XYM4!S34+SAG!S34+'ABXY-TI1S'!S34+'ABXY-TI2S'!S34+ABZ!S34+'ASXY-TI1S'!S34+'ASXY-TI2S'!S34+'ASXY-TI3S'!S34+ASZ!S34+'MBXY-TI1S'!S34+'MBXY-TI2S'!S34+MBZ!S34+'MSXY-TI1S'!S34+'MSXY-TI2S'!S34++'MSXY-TI3S'!S34+MSZ!S34+DECG!S34+DECR!V34+DBHG!S34+DBHR!V34+AMIL!S34</f>
        <v>0</v>
      </c>
      <c r="H34" s="20">
        <f t="shared" si="0"/>
        <v>2.6896234754497979</v>
      </c>
      <c r="I34" s="20">
        <f t="shared" si="1"/>
        <v>2.6896234754497979</v>
      </c>
      <c r="J34" s="20">
        <f t="shared" si="2"/>
        <v>0.44048589062499993</v>
      </c>
      <c r="K34" s="20">
        <f t="shared" si="3"/>
        <v>0</v>
      </c>
      <c r="L34" s="20">
        <f t="shared" si="4"/>
        <v>0</v>
      </c>
      <c r="M34" s="20">
        <f t="shared" si="5"/>
        <v>0</v>
      </c>
      <c r="N34" s="94">
        <f>COS(Wellpath!$L34)*COS(Wellpath!$M34)</f>
        <v>1</v>
      </c>
      <c r="O34" s="94">
        <f>-SIN(Wellpath!$M34)</f>
        <v>0</v>
      </c>
      <c r="P34" s="94">
        <f>SIN(Wellpath!$L34)*COS(Wellpath!$M34)</f>
        <v>0</v>
      </c>
      <c r="Q34" s="94">
        <f>COS(Wellpath!$L34)*SIN(Wellpath!$M34)</f>
        <v>0</v>
      </c>
      <c r="R34" s="94">
        <f>COS(Wellpath!$M34)</f>
        <v>1</v>
      </c>
      <c r="S34" s="94">
        <f>SIN(Wellpath!$L34)*SIN(Wellpath!$M34)</f>
        <v>0</v>
      </c>
      <c r="T34" s="94">
        <f>-SIN(Wellpath!$L34)</f>
        <v>0</v>
      </c>
      <c r="U34" s="94">
        <v>0</v>
      </c>
      <c r="V34" s="94">
        <f>COS(Wellpath!$L34)</f>
        <v>1</v>
      </c>
    </row>
    <row r="35" spans="1:22" x14ac:dyDescent="0.25">
      <c r="A35" s="26">
        <f>Wellpath!E35</f>
        <v>960</v>
      </c>
      <c r="B35" s="19">
        <f>DRFR!Q35+DSFS!N35+DSTG!N35+XYM1!N35+XYM2!N35+XYM3!N35+XYM4!N35+SAG!N35+'ABXY-TI1S'!N35+'ABXY-TI2S'!N35+ABZ!N35+'ASXY-TI1S'!N35+'ASXY-TI2S'!N35+'ASXY-TI3S'!N35+ASZ!N35+'MBXY-TI1S'!N35+'MBXY-TI2S'!N35+MBZ!N35+'MSXY-TI1S'!N35+'MSXY-TI2S'!N35++'MSXY-TI3S'!N35+MSZ!N35+DECG!N35+DECR!Q35+DBHG!N35+DBHR!Q35+AMIL!N35</f>
        <v>2.8688835189627109</v>
      </c>
      <c r="C35" s="19">
        <f>DRFR!R35+DSFS!O35+DSTG!O35+XYM1!O35+XYM2!O35+XYM3!O35+XYM4!O35+SAG!O35+'ABXY-TI1S'!O35+'ABXY-TI2S'!O35+ABZ!O35+'ASXY-TI1S'!O35+'ASXY-TI2S'!O35+'ASXY-TI3S'!O35+ASZ!O35+'MBXY-TI1S'!O35+'MBXY-TI2S'!O35+MBZ!O35+'MSXY-TI1S'!O35+'MSXY-TI2S'!O35++'MSXY-TI3S'!O35+MSZ!O35+DECG!O35+DECR!R35+DBHG!O35+DBHR!R35+AMIL!O35</f>
        <v>2.8688835189627109</v>
      </c>
      <c r="D35" s="19">
        <f>DRFR!S35+DSFS!P35+DSTG!P35+XYM1!P35+XYM2!P35+XYM3!P35+XYM4!P35+SAG!P35+'ABXY-TI1S'!P35+'ABXY-TI2S'!P35+ABZ!P35+'ASXY-TI1S'!P35+'ASXY-TI2S'!P35+'ASXY-TI3S'!P35+ASZ!P35+'MBXY-TI1S'!P35+'MBXY-TI2S'!P35+MBZ!P35+'MSXY-TI1S'!P35+'MSXY-TI2S'!P35++'MSXY-TI3S'!P35+MSZ!P35+DECG!P35+DECR!S35+DBHG!P35+DBHR!S35+AMIL!P35</f>
        <v>0.46459791999999994</v>
      </c>
      <c r="E35" s="19">
        <f>DRFR!T35+DSFS!Q35+DSTG!Q35+XYM1!Q35+XYM2!Q35+XYM3!Q35+XYM4!Q35+SAG!Q35+'ABXY-TI1S'!Q35+'ABXY-TI2S'!Q35+ABZ!Q35+'ASXY-TI1S'!Q35+'ASXY-TI2S'!Q35+'ASXY-TI3S'!Q35+ASZ!Q35+'MBXY-TI1S'!Q35+'MBXY-TI2S'!Q35+MBZ!Q35+'MSXY-TI1S'!Q35+'MSXY-TI2S'!Q35++'MSXY-TI3S'!Q35+MSZ!Q35+DECG!Q35+DECR!T35+DBHG!Q35+DBHR!T35+AMIL!Q35</f>
        <v>0</v>
      </c>
      <c r="F35" s="19">
        <f>DRFR!U35+DSFS!R35+DSTG!R35+XYM1!R35+XYM2!R35+XYM3!R35+XYM4!R35+SAG!R35+'ABXY-TI1S'!R35+'ABXY-TI2S'!R35+ABZ!R35+'ASXY-TI1S'!R35+'ASXY-TI2S'!R35+'ASXY-TI3S'!R35+ASZ!R35+'MBXY-TI1S'!R35+'MBXY-TI2S'!R35+MBZ!R35+'MSXY-TI1S'!R35+'MSXY-TI2S'!R35++'MSXY-TI3S'!R35+MSZ!R35+DECG!R35+DECR!U35+DBHG!R35+DBHR!U35+AMIL!R35</f>
        <v>0</v>
      </c>
      <c r="G35" s="19">
        <f>DRFR!V35+DSFS!S35+DSTG!S35+XYM1!S35+XYM2!S35+XYM3!S35+XYM4!S35+SAG!S35+'ABXY-TI1S'!S35+'ABXY-TI2S'!S35+ABZ!S35+'ASXY-TI1S'!S35+'ASXY-TI2S'!S35+'ASXY-TI3S'!S35+ASZ!S35+'MBXY-TI1S'!S35+'MBXY-TI2S'!S35+MBZ!S35+'MSXY-TI1S'!S35+'MSXY-TI2S'!S35++'MSXY-TI3S'!S35+MSZ!S35+DECG!S35+DECR!V35+DBHG!S35+DBHR!V35+AMIL!S35</f>
        <v>0</v>
      </c>
      <c r="H35" s="20">
        <f t="shared" ref="H35:H66" si="6">N35*(B35*N35+E35*Q35+F35*T35) + Q35*(E35*N35+C35*Q35+G35*T35)+ T35*(F35*N35+G35*Q35+D35*T35)</f>
        <v>2.8688835189627109</v>
      </c>
      <c r="I35" s="20">
        <f t="shared" ref="I35:I66" si="7">O35*(B35*O35+E35*R35+F35*U35) + R35*(E35*O35+C35*R35+G35*U35)+ U35*(F35*O35+G35*R35+D35*U35)</f>
        <v>2.8688835189627109</v>
      </c>
      <c r="J35" s="20">
        <f t="shared" ref="J35:J66" si="8">P35*(B35*P35+E35*S35+F35*V35) + S35*(E35*P35+C35*S35+G35*V35)+ V35*(F35*P35+G35*S35+D35*V35)</f>
        <v>0.46459791999999994</v>
      </c>
      <c r="K35" s="20">
        <f t="shared" ref="K35:K66" si="9">N35*(B35*O35+E35*R35+F35*U35) + Q35*(E35*O35+C35*R35+G35*U35)+ T35*(F35*O35+G35*R35+D35*U35)</f>
        <v>0</v>
      </c>
      <c r="L35" s="20">
        <f t="shared" ref="L35:L66" si="10">N35*(B35*P35+E35*S35+F35*V35) + Q35*(E35*P35+C35*S35+G35*V35)+ T35*(F35*P35+G35*S35+D35*V35)</f>
        <v>0</v>
      </c>
      <c r="M35" s="20">
        <f t="shared" ref="M35:M66" si="11">O35*(B35*P35+E35*S35+F35*V35) + R35*(E35*P35+C35*S35+G35*V35)+ U35*(F35*P35+G35*S35+D35*V35)</f>
        <v>0</v>
      </c>
      <c r="N35" s="94">
        <f>COS(Wellpath!$L35)*COS(Wellpath!$M35)</f>
        <v>1</v>
      </c>
      <c r="O35" s="94">
        <f>-SIN(Wellpath!$M35)</f>
        <v>0</v>
      </c>
      <c r="P35" s="94">
        <f>SIN(Wellpath!$L35)*COS(Wellpath!$M35)</f>
        <v>0</v>
      </c>
      <c r="Q35" s="94">
        <f>COS(Wellpath!$L35)*SIN(Wellpath!$M35)</f>
        <v>0</v>
      </c>
      <c r="R35" s="94">
        <f>COS(Wellpath!$M35)</f>
        <v>1</v>
      </c>
      <c r="S35" s="94">
        <f>SIN(Wellpath!$L35)*SIN(Wellpath!$M35)</f>
        <v>0</v>
      </c>
      <c r="T35" s="94">
        <f>-SIN(Wellpath!$L35)</f>
        <v>0</v>
      </c>
      <c r="U35" s="94">
        <v>0</v>
      </c>
      <c r="V35" s="94">
        <f>COS(Wellpath!$L35)</f>
        <v>1</v>
      </c>
    </row>
    <row r="36" spans="1:22" x14ac:dyDescent="0.25">
      <c r="A36" s="26">
        <f>Wellpath!E36</f>
        <v>990</v>
      </c>
      <c r="B36" s="19">
        <f>DRFR!Q36+DSFS!N36+DSTG!N36+XYM1!N36+XYM2!N36+XYM3!N36+XYM4!N36+SAG!N36+'ABXY-TI1S'!N36+'ABXY-TI2S'!N36+ABZ!N36+'ASXY-TI1S'!N36+'ASXY-TI2S'!N36+'ASXY-TI3S'!N36+ASZ!N36+'MBXY-TI1S'!N36+'MBXY-TI2S'!N36+MBZ!N36+'MSXY-TI1S'!N36+'MSXY-TI2S'!N36++'MSXY-TI3S'!N36+MSZ!N36+DECG!N36+DECR!Q36+DBHG!N36+DBHR!Q36+AMIL!N36</f>
        <v>3.0539261445244281</v>
      </c>
      <c r="C36" s="19">
        <f>DRFR!R36+DSFS!O36+DSTG!O36+XYM1!O36+XYM2!O36+XYM3!O36+XYM4!O36+SAG!O36+'ABXY-TI1S'!O36+'ABXY-TI2S'!O36+ABZ!O36+'ASXY-TI1S'!O36+'ASXY-TI2S'!O36+'ASXY-TI3S'!O36+ASZ!O36+'MBXY-TI1S'!O36+'MBXY-TI2S'!O36+MBZ!O36+'MSXY-TI1S'!O36+'MSXY-TI2S'!O36++'MSXY-TI3S'!O36+MSZ!O36+DECG!O36+DECR!R36+DBHG!O36+DBHR!R36+AMIL!O36</f>
        <v>3.0539261445244281</v>
      </c>
      <c r="D36" s="19">
        <f>DRFR!S36+DSFS!P36+DSTG!P36+XYM1!P36+XYM2!P36+XYM3!P36+XYM4!P36+SAG!P36+'ABXY-TI1S'!P36+'ABXY-TI2S'!P36+ABZ!P36+'ASXY-TI1S'!P36+'ASXY-TI2S'!P36+'ASXY-TI3S'!P36+ASZ!P36+'MBXY-TI1S'!P36+'MBXY-TI2S'!P36+MBZ!P36+'MSXY-TI1S'!P36+'MSXY-TI2S'!P36++'MSXY-TI3S'!P36+MSZ!P36+DECG!P36+DECR!S36+DBHG!P36+DBHR!S36+AMIL!P36</f>
        <v>0.48989661062500001</v>
      </c>
      <c r="E36" s="19">
        <f>DRFR!T36+DSFS!Q36+DSTG!Q36+XYM1!Q36+XYM2!Q36+XYM3!Q36+XYM4!Q36+SAG!Q36+'ABXY-TI1S'!Q36+'ABXY-TI2S'!Q36+ABZ!Q36+'ASXY-TI1S'!Q36+'ASXY-TI2S'!Q36+'ASXY-TI3S'!Q36+ASZ!Q36+'MBXY-TI1S'!Q36+'MBXY-TI2S'!Q36+MBZ!Q36+'MSXY-TI1S'!Q36+'MSXY-TI2S'!Q36++'MSXY-TI3S'!Q36+MSZ!Q36+DECG!Q36+DECR!T36+DBHG!Q36+DBHR!T36+AMIL!Q36</f>
        <v>0</v>
      </c>
      <c r="F36" s="19">
        <f>DRFR!U36+DSFS!R36+DSTG!R36+XYM1!R36+XYM2!R36+XYM3!R36+XYM4!R36+SAG!R36+'ABXY-TI1S'!R36+'ABXY-TI2S'!R36+ABZ!R36+'ASXY-TI1S'!R36+'ASXY-TI2S'!R36+'ASXY-TI3S'!R36+ASZ!R36+'MBXY-TI1S'!R36+'MBXY-TI2S'!R36+MBZ!R36+'MSXY-TI1S'!R36+'MSXY-TI2S'!R36++'MSXY-TI3S'!R36+MSZ!R36+DECG!R36+DECR!U36+DBHG!R36+DBHR!U36+AMIL!R36</f>
        <v>0</v>
      </c>
      <c r="G36" s="19">
        <f>DRFR!V36+DSFS!S36+DSTG!S36+XYM1!S36+XYM2!S36+XYM3!S36+XYM4!S36+SAG!S36+'ABXY-TI1S'!S36+'ABXY-TI2S'!S36+ABZ!S36+'ASXY-TI1S'!S36+'ASXY-TI2S'!S36+'ASXY-TI3S'!S36+ASZ!S36+'MBXY-TI1S'!S36+'MBXY-TI2S'!S36+MBZ!S36+'MSXY-TI1S'!S36+'MSXY-TI2S'!S36++'MSXY-TI3S'!S36+MSZ!S36+DECG!S36+DECR!V36+DBHG!S36+DBHR!V36+AMIL!S36</f>
        <v>0</v>
      </c>
      <c r="H36" s="20">
        <f t="shared" si="6"/>
        <v>3.0539261445244281</v>
      </c>
      <c r="I36" s="20">
        <f t="shared" si="7"/>
        <v>3.0539261445244281</v>
      </c>
      <c r="J36" s="20">
        <f t="shared" si="8"/>
        <v>0.48989661062500001</v>
      </c>
      <c r="K36" s="20">
        <f t="shared" si="9"/>
        <v>0</v>
      </c>
      <c r="L36" s="20">
        <f t="shared" si="10"/>
        <v>0</v>
      </c>
      <c r="M36" s="20">
        <f t="shared" si="11"/>
        <v>0</v>
      </c>
      <c r="N36" s="94">
        <f>COS(Wellpath!$L36)*COS(Wellpath!$M36)</f>
        <v>1</v>
      </c>
      <c r="O36" s="94">
        <f>-SIN(Wellpath!$M36)</f>
        <v>0</v>
      </c>
      <c r="P36" s="94">
        <f>SIN(Wellpath!$L36)*COS(Wellpath!$M36)</f>
        <v>0</v>
      </c>
      <c r="Q36" s="94">
        <f>COS(Wellpath!$L36)*SIN(Wellpath!$M36)</f>
        <v>0</v>
      </c>
      <c r="R36" s="94">
        <f>COS(Wellpath!$M36)</f>
        <v>1</v>
      </c>
      <c r="S36" s="94">
        <f>SIN(Wellpath!$L36)*SIN(Wellpath!$M36)</f>
        <v>0</v>
      </c>
      <c r="T36" s="94">
        <f>-SIN(Wellpath!$L36)</f>
        <v>0</v>
      </c>
      <c r="U36" s="94">
        <v>0</v>
      </c>
      <c r="V36" s="94">
        <f>COS(Wellpath!$L36)</f>
        <v>1</v>
      </c>
    </row>
    <row r="37" spans="1:22" x14ac:dyDescent="0.25">
      <c r="A37" s="26">
        <f>Wellpath!E37</f>
        <v>1020</v>
      </c>
      <c r="B37" s="19">
        <f>DRFR!Q37+DSFS!N37+DSTG!N37+XYM1!N37+XYM2!N37+XYM3!N37+XYM4!N37+SAG!N37+'ABXY-TI1S'!N37+'ABXY-TI2S'!N37+ABZ!N37+'ASXY-TI1S'!N37+'ASXY-TI2S'!N37+'ASXY-TI3S'!N37+ASZ!N37+'MBXY-TI1S'!N37+'MBXY-TI2S'!N37+MBZ!N37+'MSXY-TI1S'!N37+'MSXY-TI2S'!N37++'MSXY-TI3S'!N37+MSZ!N37+DECG!N37+DECR!Q37+DBHG!N37+DBHR!Q37+AMIL!N37</f>
        <v>3.2447513521349491</v>
      </c>
      <c r="C37" s="19">
        <f>DRFR!R37+DSFS!O37+DSTG!O37+XYM1!O37+XYM2!O37+XYM3!O37+XYM4!O37+SAG!O37+'ABXY-TI1S'!O37+'ABXY-TI2S'!O37+ABZ!O37+'ASXY-TI1S'!O37+'ASXY-TI2S'!O37+'ASXY-TI3S'!O37+ASZ!O37+'MBXY-TI1S'!O37+'MBXY-TI2S'!O37+MBZ!O37+'MSXY-TI1S'!O37+'MSXY-TI2S'!O37++'MSXY-TI3S'!O37+MSZ!O37+DECG!O37+DECR!R37+DBHG!O37+DBHR!R37+AMIL!O37</f>
        <v>3.2447513521349491</v>
      </c>
      <c r="D37" s="19">
        <f>DRFR!S37+DSFS!P37+DSTG!P37+XYM1!P37+XYM2!P37+XYM3!P37+XYM4!P37+SAG!P37+'ABXY-TI1S'!P37+'ABXY-TI2S'!P37+ABZ!P37+'ASXY-TI1S'!P37+'ASXY-TI2S'!P37+'ASXY-TI3S'!P37+ASZ!P37+'MBXY-TI1S'!P37+'MBXY-TI2S'!P37+MBZ!P37+'MSXY-TI1S'!P37+'MSXY-TI2S'!P37++'MSXY-TI3S'!P37+MSZ!P37+DECG!P37+DECR!S37+DBHG!P37+DBHR!S37+AMIL!P37</f>
        <v>0.51642144999999995</v>
      </c>
      <c r="E37" s="19">
        <f>DRFR!T37+DSFS!Q37+DSTG!Q37+XYM1!Q37+XYM2!Q37+XYM3!Q37+XYM4!Q37+SAG!Q37+'ABXY-TI1S'!Q37+'ABXY-TI2S'!Q37+ABZ!Q37+'ASXY-TI1S'!Q37+'ASXY-TI2S'!Q37+'ASXY-TI3S'!Q37+ASZ!Q37+'MBXY-TI1S'!Q37+'MBXY-TI2S'!Q37+MBZ!Q37+'MSXY-TI1S'!Q37+'MSXY-TI2S'!Q37++'MSXY-TI3S'!Q37+MSZ!Q37+DECG!Q37+DECR!T37+DBHG!Q37+DBHR!T37+AMIL!Q37</f>
        <v>0</v>
      </c>
      <c r="F37" s="19">
        <f>DRFR!U37+DSFS!R37+DSTG!R37+XYM1!R37+XYM2!R37+XYM3!R37+XYM4!R37+SAG!R37+'ABXY-TI1S'!R37+'ABXY-TI2S'!R37+ABZ!R37+'ASXY-TI1S'!R37+'ASXY-TI2S'!R37+'ASXY-TI3S'!R37+ASZ!R37+'MBXY-TI1S'!R37+'MBXY-TI2S'!R37+MBZ!R37+'MSXY-TI1S'!R37+'MSXY-TI2S'!R37++'MSXY-TI3S'!R37+MSZ!R37+DECG!R37+DECR!U37+DBHG!R37+DBHR!U37+AMIL!R37</f>
        <v>0</v>
      </c>
      <c r="G37" s="19">
        <f>DRFR!V37+DSFS!S37+DSTG!S37+XYM1!S37+XYM2!S37+XYM3!S37+XYM4!S37+SAG!S37+'ABXY-TI1S'!S37+'ABXY-TI2S'!S37+ABZ!S37+'ASXY-TI1S'!S37+'ASXY-TI2S'!S37+'ASXY-TI3S'!S37+ASZ!S37+'MBXY-TI1S'!S37+'MBXY-TI2S'!S37+MBZ!S37+'MSXY-TI1S'!S37+'MSXY-TI2S'!S37++'MSXY-TI3S'!S37+MSZ!S37+DECG!S37+DECR!V37+DBHG!S37+DBHR!V37+AMIL!S37</f>
        <v>0</v>
      </c>
      <c r="H37" s="20">
        <f t="shared" si="6"/>
        <v>3.2447513521349491</v>
      </c>
      <c r="I37" s="20">
        <f t="shared" si="7"/>
        <v>3.2447513521349491</v>
      </c>
      <c r="J37" s="20">
        <f t="shared" si="8"/>
        <v>0.51642144999999995</v>
      </c>
      <c r="K37" s="20">
        <f t="shared" si="9"/>
        <v>0</v>
      </c>
      <c r="L37" s="20">
        <f t="shared" si="10"/>
        <v>0</v>
      </c>
      <c r="M37" s="20">
        <f t="shared" si="11"/>
        <v>0</v>
      </c>
      <c r="N37" s="94">
        <f>COS(Wellpath!$L37)*COS(Wellpath!$M37)</f>
        <v>1</v>
      </c>
      <c r="O37" s="94">
        <f>-SIN(Wellpath!$M37)</f>
        <v>0</v>
      </c>
      <c r="P37" s="94">
        <f>SIN(Wellpath!$L37)*COS(Wellpath!$M37)</f>
        <v>0</v>
      </c>
      <c r="Q37" s="94">
        <f>COS(Wellpath!$L37)*SIN(Wellpath!$M37)</f>
        <v>0</v>
      </c>
      <c r="R37" s="94">
        <f>COS(Wellpath!$M37)</f>
        <v>1</v>
      </c>
      <c r="S37" s="94">
        <f>SIN(Wellpath!$L37)*SIN(Wellpath!$M37)</f>
        <v>0</v>
      </c>
      <c r="T37" s="94">
        <f>-SIN(Wellpath!$L37)</f>
        <v>0</v>
      </c>
      <c r="U37" s="94">
        <v>0</v>
      </c>
      <c r="V37" s="94">
        <f>COS(Wellpath!$L37)</f>
        <v>1</v>
      </c>
    </row>
    <row r="38" spans="1:22" x14ac:dyDescent="0.25">
      <c r="A38" s="26">
        <f>Wellpath!E38</f>
        <v>1050</v>
      </c>
      <c r="B38" s="19">
        <f>DRFR!Q38+DSFS!N38+DSTG!N38+XYM1!N38+XYM2!N38+XYM3!N38+XYM4!N38+SAG!N38+'ABXY-TI1S'!N38+'ABXY-TI2S'!N38+ABZ!N38+'ASXY-TI1S'!N38+'ASXY-TI2S'!N38+'ASXY-TI3S'!N38+ASZ!N38+'MBXY-TI1S'!N38+'MBXY-TI2S'!N38+MBZ!N38+'MSXY-TI1S'!N38+'MSXY-TI2S'!N38++'MSXY-TI3S'!N38+MSZ!N38+DECG!N38+DECR!Q38+DBHG!N38+DBHR!Q38+AMIL!N38</f>
        <v>3.441359141794273</v>
      </c>
      <c r="C38" s="19">
        <f>DRFR!R38+DSFS!O38+DSTG!O38+XYM1!O38+XYM2!O38+XYM3!O38+XYM4!O38+SAG!O38+'ABXY-TI1S'!O38+'ABXY-TI2S'!O38+ABZ!O38+'ASXY-TI1S'!O38+'ASXY-TI2S'!O38+'ASXY-TI3S'!O38+ASZ!O38+'MBXY-TI1S'!O38+'MBXY-TI2S'!O38+MBZ!O38+'MSXY-TI1S'!O38+'MSXY-TI2S'!O38++'MSXY-TI3S'!O38+MSZ!O38+DECG!O38+DECR!R38+DBHG!O38+DBHR!R38+AMIL!O38</f>
        <v>3.441359141794273</v>
      </c>
      <c r="D38" s="19">
        <f>DRFR!S38+DSFS!P38+DSTG!P38+XYM1!P38+XYM2!P38+XYM3!P38+XYM4!P38+SAG!P38+'ABXY-TI1S'!P38+'ABXY-TI2S'!P38+ABZ!P38+'ASXY-TI1S'!P38+'ASXY-TI2S'!P38+'ASXY-TI3S'!P38+ASZ!P38+'MBXY-TI1S'!P38+'MBXY-TI2S'!P38+MBZ!P38+'MSXY-TI1S'!P38+'MSXY-TI2S'!P38++'MSXY-TI3S'!P38+MSZ!P38+DECG!P38+DECR!S38+DBHG!P38+DBHR!S38+AMIL!P38</f>
        <v>0.54421314062499992</v>
      </c>
      <c r="E38" s="19">
        <f>DRFR!T38+DSFS!Q38+DSTG!Q38+XYM1!Q38+XYM2!Q38+XYM3!Q38+XYM4!Q38+SAG!Q38+'ABXY-TI1S'!Q38+'ABXY-TI2S'!Q38+ABZ!Q38+'ASXY-TI1S'!Q38+'ASXY-TI2S'!Q38+'ASXY-TI3S'!Q38+ASZ!Q38+'MBXY-TI1S'!Q38+'MBXY-TI2S'!Q38+MBZ!Q38+'MSXY-TI1S'!Q38+'MSXY-TI2S'!Q38++'MSXY-TI3S'!Q38+MSZ!Q38+DECG!Q38+DECR!T38+DBHG!Q38+DBHR!T38+AMIL!Q38</f>
        <v>0</v>
      </c>
      <c r="F38" s="19">
        <f>DRFR!U38+DSFS!R38+DSTG!R38+XYM1!R38+XYM2!R38+XYM3!R38+XYM4!R38+SAG!R38+'ABXY-TI1S'!R38+'ABXY-TI2S'!R38+ABZ!R38+'ASXY-TI1S'!R38+'ASXY-TI2S'!R38+'ASXY-TI3S'!R38+ASZ!R38+'MBXY-TI1S'!R38+'MBXY-TI2S'!R38+MBZ!R38+'MSXY-TI1S'!R38+'MSXY-TI2S'!R38++'MSXY-TI3S'!R38+MSZ!R38+DECG!R38+DECR!U38+DBHG!R38+DBHR!U38+AMIL!R38</f>
        <v>0</v>
      </c>
      <c r="G38" s="19">
        <f>DRFR!V38+DSFS!S38+DSTG!S38+XYM1!S38+XYM2!S38+XYM3!S38+XYM4!S38+SAG!S38+'ABXY-TI1S'!S38+'ABXY-TI2S'!S38+ABZ!S38+'ASXY-TI1S'!S38+'ASXY-TI2S'!S38+'ASXY-TI3S'!S38+ASZ!S38+'MBXY-TI1S'!S38+'MBXY-TI2S'!S38+MBZ!S38+'MSXY-TI1S'!S38+'MSXY-TI2S'!S38++'MSXY-TI3S'!S38+MSZ!S38+DECG!S38+DECR!V38+DBHG!S38+DBHR!V38+AMIL!S38</f>
        <v>0</v>
      </c>
      <c r="H38" s="20">
        <f t="shared" si="6"/>
        <v>3.441359141794273</v>
      </c>
      <c r="I38" s="20">
        <f t="shared" si="7"/>
        <v>3.441359141794273</v>
      </c>
      <c r="J38" s="20">
        <f t="shared" si="8"/>
        <v>0.54421314062499992</v>
      </c>
      <c r="K38" s="20">
        <f t="shared" si="9"/>
        <v>0</v>
      </c>
      <c r="L38" s="20">
        <f t="shared" si="10"/>
        <v>0</v>
      </c>
      <c r="M38" s="20">
        <f t="shared" si="11"/>
        <v>0</v>
      </c>
      <c r="N38" s="94">
        <f>COS(Wellpath!$L38)*COS(Wellpath!$M38)</f>
        <v>1</v>
      </c>
      <c r="O38" s="94">
        <f>-SIN(Wellpath!$M38)</f>
        <v>0</v>
      </c>
      <c r="P38" s="94">
        <f>SIN(Wellpath!$L38)*COS(Wellpath!$M38)</f>
        <v>0</v>
      </c>
      <c r="Q38" s="94">
        <f>COS(Wellpath!$L38)*SIN(Wellpath!$M38)</f>
        <v>0</v>
      </c>
      <c r="R38" s="94">
        <f>COS(Wellpath!$M38)</f>
        <v>1</v>
      </c>
      <c r="S38" s="94">
        <f>SIN(Wellpath!$L38)*SIN(Wellpath!$M38)</f>
        <v>0</v>
      </c>
      <c r="T38" s="94">
        <f>-SIN(Wellpath!$L38)</f>
        <v>0</v>
      </c>
      <c r="U38" s="94">
        <v>0</v>
      </c>
      <c r="V38" s="94">
        <f>COS(Wellpath!$L38)</f>
        <v>1</v>
      </c>
    </row>
    <row r="39" spans="1:22" x14ac:dyDescent="0.25">
      <c r="A39" s="26">
        <f>Wellpath!E39</f>
        <v>1080</v>
      </c>
      <c r="B39" s="19">
        <f>DRFR!Q39+DSFS!N39+DSTG!N39+XYM1!N39+XYM2!N39+XYM3!N39+XYM4!N39+SAG!N39+'ABXY-TI1S'!N39+'ABXY-TI2S'!N39+ABZ!N39+'ASXY-TI1S'!N39+'ASXY-TI2S'!N39+'ASXY-TI3S'!N39+ASZ!N39+'MBXY-TI1S'!N39+'MBXY-TI2S'!N39+MBZ!N39+'MSXY-TI1S'!N39+'MSXY-TI2S'!N39++'MSXY-TI3S'!N39+MSZ!N39+DECG!N39+DECR!Q39+DBHG!N39+DBHR!Q39+AMIL!N39</f>
        <v>3.6437495135024012</v>
      </c>
      <c r="C39" s="19">
        <f>DRFR!R39+DSFS!O39+DSTG!O39+XYM1!O39+XYM2!O39+XYM3!O39+XYM4!O39+SAG!O39+'ABXY-TI1S'!O39+'ABXY-TI2S'!O39+ABZ!O39+'ASXY-TI1S'!O39+'ASXY-TI2S'!O39+'ASXY-TI3S'!O39+ASZ!O39+'MBXY-TI1S'!O39+'MBXY-TI2S'!O39+MBZ!O39+'MSXY-TI1S'!O39+'MSXY-TI2S'!O39++'MSXY-TI3S'!O39+MSZ!O39+DECG!O39+DECR!R39+DBHG!O39+DBHR!R39+AMIL!O39</f>
        <v>3.6437495135024012</v>
      </c>
      <c r="D39" s="19">
        <f>DRFR!S39+DSFS!P39+DSTG!P39+XYM1!P39+XYM2!P39+XYM3!P39+XYM4!P39+SAG!P39+'ABXY-TI1S'!P39+'ABXY-TI2S'!P39+ABZ!P39+'ASXY-TI1S'!P39+'ASXY-TI2S'!P39+'ASXY-TI3S'!P39+ASZ!P39+'MBXY-TI1S'!P39+'MBXY-TI2S'!P39+MBZ!P39+'MSXY-TI1S'!P39+'MSXY-TI2S'!P39++'MSXY-TI3S'!P39+MSZ!P39+DECG!P39+DECR!S39+DBHG!P39+DBHR!S39+AMIL!P39</f>
        <v>0.57331359999999987</v>
      </c>
      <c r="E39" s="19">
        <f>DRFR!T39+DSFS!Q39+DSTG!Q39+XYM1!Q39+XYM2!Q39+XYM3!Q39+XYM4!Q39+SAG!Q39+'ABXY-TI1S'!Q39+'ABXY-TI2S'!Q39+ABZ!Q39+'ASXY-TI1S'!Q39+'ASXY-TI2S'!Q39+'ASXY-TI3S'!Q39+ASZ!Q39+'MBXY-TI1S'!Q39+'MBXY-TI2S'!Q39+MBZ!Q39+'MSXY-TI1S'!Q39+'MSXY-TI2S'!Q39++'MSXY-TI3S'!Q39+MSZ!Q39+DECG!Q39+DECR!T39+DBHG!Q39+DBHR!T39+AMIL!Q39</f>
        <v>0</v>
      </c>
      <c r="F39" s="19">
        <f>DRFR!U39+DSFS!R39+DSTG!R39+XYM1!R39+XYM2!R39+XYM3!R39+XYM4!R39+SAG!R39+'ABXY-TI1S'!R39+'ABXY-TI2S'!R39+ABZ!R39+'ASXY-TI1S'!R39+'ASXY-TI2S'!R39+'ASXY-TI3S'!R39+ASZ!R39+'MBXY-TI1S'!R39+'MBXY-TI2S'!R39+MBZ!R39+'MSXY-TI1S'!R39+'MSXY-TI2S'!R39++'MSXY-TI3S'!R39+MSZ!R39+DECG!R39+DECR!U39+DBHG!R39+DBHR!U39+AMIL!R39</f>
        <v>0</v>
      </c>
      <c r="G39" s="19">
        <f>DRFR!V39+DSFS!S39+DSTG!S39+XYM1!S39+XYM2!S39+XYM3!S39+XYM4!S39+SAG!S39+'ABXY-TI1S'!S39+'ABXY-TI2S'!S39+ABZ!S39+'ASXY-TI1S'!S39+'ASXY-TI2S'!S39+'ASXY-TI3S'!S39+ASZ!S39+'MBXY-TI1S'!S39+'MBXY-TI2S'!S39+MBZ!S39+'MSXY-TI1S'!S39+'MSXY-TI2S'!S39++'MSXY-TI3S'!S39+MSZ!S39+DECG!S39+DECR!V39+DBHG!S39+DBHR!V39+AMIL!S39</f>
        <v>0</v>
      </c>
      <c r="H39" s="20">
        <f t="shared" si="6"/>
        <v>3.6437495135024012</v>
      </c>
      <c r="I39" s="20">
        <f t="shared" si="7"/>
        <v>3.6437495135024012</v>
      </c>
      <c r="J39" s="20">
        <f t="shared" si="8"/>
        <v>0.57331359999999987</v>
      </c>
      <c r="K39" s="20">
        <f t="shared" si="9"/>
        <v>0</v>
      </c>
      <c r="L39" s="20">
        <f t="shared" si="10"/>
        <v>0</v>
      </c>
      <c r="M39" s="20">
        <f t="shared" si="11"/>
        <v>0</v>
      </c>
      <c r="N39" s="94">
        <f>COS(Wellpath!$L39)*COS(Wellpath!$M39)</f>
        <v>1</v>
      </c>
      <c r="O39" s="94">
        <f>-SIN(Wellpath!$M39)</f>
        <v>0</v>
      </c>
      <c r="P39" s="94">
        <f>SIN(Wellpath!$L39)*COS(Wellpath!$M39)</f>
        <v>0</v>
      </c>
      <c r="Q39" s="94">
        <f>COS(Wellpath!$L39)*SIN(Wellpath!$M39)</f>
        <v>0</v>
      </c>
      <c r="R39" s="94">
        <f>COS(Wellpath!$M39)</f>
        <v>1</v>
      </c>
      <c r="S39" s="94">
        <f>SIN(Wellpath!$L39)*SIN(Wellpath!$M39)</f>
        <v>0</v>
      </c>
      <c r="T39" s="94">
        <f>-SIN(Wellpath!$L39)</f>
        <v>0</v>
      </c>
      <c r="U39" s="94">
        <v>0</v>
      </c>
      <c r="V39" s="94">
        <f>COS(Wellpath!$L39)</f>
        <v>1</v>
      </c>
    </row>
    <row r="40" spans="1:22" x14ac:dyDescent="0.25">
      <c r="A40" s="26">
        <f>Wellpath!E40</f>
        <v>1110</v>
      </c>
      <c r="B40" s="19">
        <f>DRFR!Q40+DSFS!N40+DSTG!N40+XYM1!N40+XYM2!N40+XYM3!N40+XYM4!N40+SAG!N40+'ABXY-TI1S'!N40+'ABXY-TI2S'!N40+ABZ!N40+'ASXY-TI1S'!N40+'ASXY-TI2S'!N40+'ASXY-TI3S'!N40+ASZ!N40+'MBXY-TI1S'!N40+'MBXY-TI2S'!N40+MBZ!N40+'MSXY-TI1S'!N40+'MSXY-TI2S'!N40++'MSXY-TI3S'!N40+MSZ!N40+DECG!N40+DECR!Q40+DBHG!N40+DBHR!Q40+AMIL!N40</f>
        <v>3.8519224672593331</v>
      </c>
      <c r="C40" s="19">
        <f>DRFR!R40+DSFS!O40+DSTG!O40+XYM1!O40+XYM2!O40+XYM3!O40+XYM4!O40+SAG!O40+'ABXY-TI1S'!O40+'ABXY-TI2S'!O40+ABZ!O40+'ASXY-TI1S'!O40+'ASXY-TI2S'!O40+'ASXY-TI3S'!O40+ASZ!O40+'MBXY-TI1S'!O40+'MBXY-TI2S'!O40+MBZ!O40+'MSXY-TI1S'!O40+'MSXY-TI2S'!O40++'MSXY-TI3S'!O40+MSZ!O40+DECG!O40+DECR!R40+DBHG!O40+DBHR!R40+AMIL!O40</f>
        <v>3.8519224672593331</v>
      </c>
      <c r="D40" s="19">
        <f>DRFR!S40+DSFS!P40+DSTG!P40+XYM1!P40+XYM2!P40+XYM3!P40+XYM4!P40+SAG!P40+'ABXY-TI1S'!P40+'ABXY-TI2S'!P40+ABZ!P40+'ASXY-TI1S'!P40+'ASXY-TI2S'!P40+'ASXY-TI3S'!P40+ASZ!P40+'MBXY-TI1S'!P40+'MBXY-TI2S'!P40+MBZ!P40+'MSXY-TI1S'!P40+'MSXY-TI2S'!P40++'MSXY-TI3S'!P40+MSZ!P40+DECG!P40+DECR!S40+DBHG!P40+DBHR!S40+AMIL!P40</f>
        <v>0.60376596062499988</v>
      </c>
      <c r="E40" s="19">
        <f>DRFR!T40+DSFS!Q40+DSTG!Q40+XYM1!Q40+XYM2!Q40+XYM3!Q40+XYM4!Q40+SAG!Q40+'ABXY-TI1S'!Q40+'ABXY-TI2S'!Q40+ABZ!Q40+'ASXY-TI1S'!Q40+'ASXY-TI2S'!Q40+'ASXY-TI3S'!Q40+ASZ!Q40+'MBXY-TI1S'!Q40+'MBXY-TI2S'!Q40+MBZ!Q40+'MSXY-TI1S'!Q40+'MSXY-TI2S'!Q40++'MSXY-TI3S'!Q40+MSZ!Q40+DECG!Q40+DECR!T40+DBHG!Q40+DBHR!T40+AMIL!Q40</f>
        <v>0</v>
      </c>
      <c r="F40" s="19">
        <f>DRFR!U40+DSFS!R40+DSTG!R40+XYM1!R40+XYM2!R40+XYM3!R40+XYM4!R40+SAG!R40+'ABXY-TI1S'!R40+'ABXY-TI2S'!R40+ABZ!R40+'ASXY-TI1S'!R40+'ASXY-TI2S'!R40+'ASXY-TI3S'!R40+ASZ!R40+'MBXY-TI1S'!R40+'MBXY-TI2S'!R40+MBZ!R40+'MSXY-TI1S'!R40+'MSXY-TI2S'!R40++'MSXY-TI3S'!R40+MSZ!R40+DECG!R40+DECR!U40+DBHG!R40+DBHR!U40+AMIL!R40</f>
        <v>0</v>
      </c>
      <c r="G40" s="19">
        <f>DRFR!V40+DSFS!S40+DSTG!S40+XYM1!S40+XYM2!S40+XYM3!S40+XYM4!S40+SAG!S40+'ABXY-TI1S'!S40+'ABXY-TI2S'!S40+ABZ!S40+'ASXY-TI1S'!S40+'ASXY-TI2S'!S40+'ASXY-TI3S'!S40+ASZ!S40+'MBXY-TI1S'!S40+'MBXY-TI2S'!S40+MBZ!S40+'MSXY-TI1S'!S40+'MSXY-TI2S'!S40++'MSXY-TI3S'!S40+MSZ!S40+DECG!S40+DECR!V40+DBHG!S40+DBHR!V40+AMIL!S40</f>
        <v>0</v>
      </c>
      <c r="H40" s="20">
        <f t="shared" si="6"/>
        <v>3.8519224672593331</v>
      </c>
      <c r="I40" s="20">
        <f t="shared" si="7"/>
        <v>3.8519224672593331</v>
      </c>
      <c r="J40" s="20">
        <f t="shared" si="8"/>
        <v>0.60376596062499988</v>
      </c>
      <c r="K40" s="20">
        <f t="shared" si="9"/>
        <v>0</v>
      </c>
      <c r="L40" s="20">
        <f t="shared" si="10"/>
        <v>0</v>
      </c>
      <c r="M40" s="20">
        <f t="shared" si="11"/>
        <v>0</v>
      </c>
      <c r="N40" s="94">
        <f>COS(Wellpath!$L40)*COS(Wellpath!$M40)</f>
        <v>1</v>
      </c>
      <c r="O40" s="94">
        <f>-SIN(Wellpath!$M40)</f>
        <v>0</v>
      </c>
      <c r="P40" s="94">
        <f>SIN(Wellpath!$L40)*COS(Wellpath!$M40)</f>
        <v>0</v>
      </c>
      <c r="Q40" s="94">
        <f>COS(Wellpath!$L40)*SIN(Wellpath!$M40)</f>
        <v>0</v>
      </c>
      <c r="R40" s="94">
        <f>COS(Wellpath!$M40)</f>
        <v>1</v>
      </c>
      <c r="S40" s="94">
        <f>SIN(Wellpath!$L40)*SIN(Wellpath!$M40)</f>
        <v>0</v>
      </c>
      <c r="T40" s="94">
        <f>-SIN(Wellpath!$L40)</f>
        <v>0</v>
      </c>
      <c r="U40" s="94">
        <v>0</v>
      </c>
      <c r="V40" s="94">
        <f>COS(Wellpath!$L40)</f>
        <v>1</v>
      </c>
    </row>
    <row r="41" spans="1:22" x14ac:dyDescent="0.25">
      <c r="A41" s="26">
        <f>Wellpath!E41</f>
        <v>1140</v>
      </c>
      <c r="B41" s="19">
        <f>DRFR!Q41+DSFS!N41+DSTG!N41+XYM1!N41+XYM2!N41+XYM3!N41+XYM4!N41+SAG!N41+'ABXY-TI1S'!N41+'ABXY-TI2S'!N41+ABZ!N41+'ASXY-TI1S'!N41+'ASXY-TI2S'!N41+'ASXY-TI3S'!N41+ASZ!N41+'MBXY-TI1S'!N41+'MBXY-TI2S'!N41+MBZ!N41+'MSXY-TI1S'!N41+'MSXY-TI2S'!N41++'MSXY-TI3S'!N41+MSZ!N41+DECG!N41+DECR!Q41+DBHG!N41+DBHR!Q41+AMIL!N41</f>
        <v>4.0658780030650687</v>
      </c>
      <c r="C41" s="19">
        <f>DRFR!R41+DSFS!O41+DSTG!O41+XYM1!O41+XYM2!O41+XYM3!O41+XYM4!O41+SAG!O41+'ABXY-TI1S'!O41+'ABXY-TI2S'!O41+ABZ!O41+'ASXY-TI1S'!O41+'ASXY-TI2S'!O41+'ASXY-TI3S'!O41+ASZ!O41+'MBXY-TI1S'!O41+'MBXY-TI2S'!O41+MBZ!O41+'MSXY-TI1S'!O41+'MSXY-TI2S'!O41++'MSXY-TI3S'!O41+MSZ!O41+DECG!O41+DECR!R41+DBHG!O41+DBHR!R41+AMIL!O41</f>
        <v>4.0658780030650687</v>
      </c>
      <c r="D41" s="19">
        <f>DRFR!S41+DSFS!P41+DSTG!P41+XYM1!P41+XYM2!P41+XYM3!P41+XYM4!P41+SAG!P41+'ABXY-TI1S'!P41+'ABXY-TI2S'!P41+ABZ!P41+'ASXY-TI1S'!P41+'ASXY-TI2S'!P41+'ASXY-TI3S'!P41+ASZ!P41+'MBXY-TI1S'!P41+'MBXY-TI2S'!P41+MBZ!P41+'MSXY-TI1S'!P41+'MSXY-TI2S'!P41++'MSXY-TI3S'!P41+MSZ!P41+DECG!P41+DECR!S41+DBHG!P41+DBHR!S41+AMIL!P41</f>
        <v>0.63561456999999999</v>
      </c>
      <c r="E41" s="19">
        <f>DRFR!T41+DSFS!Q41+DSTG!Q41+XYM1!Q41+XYM2!Q41+XYM3!Q41+XYM4!Q41+SAG!Q41+'ABXY-TI1S'!Q41+'ABXY-TI2S'!Q41+ABZ!Q41+'ASXY-TI1S'!Q41+'ASXY-TI2S'!Q41+'ASXY-TI3S'!Q41+ASZ!Q41+'MBXY-TI1S'!Q41+'MBXY-TI2S'!Q41+MBZ!Q41+'MSXY-TI1S'!Q41+'MSXY-TI2S'!Q41++'MSXY-TI3S'!Q41+MSZ!Q41+DECG!Q41+DECR!T41+DBHG!Q41+DBHR!T41+AMIL!Q41</f>
        <v>0</v>
      </c>
      <c r="F41" s="19">
        <f>DRFR!U41+DSFS!R41+DSTG!R41+XYM1!R41+XYM2!R41+XYM3!R41+XYM4!R41+SAG!R41+'ABXY-TI1S'!R41+'ABXY-TI2S'!R41+ABZ!R41+'ASXY-TI1S'!R41+'ASXY-TI2S'!R41+'ASXY-TI3S'!R41+ASZ!R41+'MBXY-TI1S'!R41+'MBXY-TI2S'!R41+MBZ!R41+'MSXY-TI1S'!R41+'MSXY-TI2S'!R41++'MSXY-TI3S'!R41+MSZ!R41+DECG!R41+DECR!U41+DBHG!R41+DBHR!U41+AMIL!R41</f>
        <v>0</v>
      </c>
      <c r="G41" s="19">
        <f>DRFR!V41+DSFS!S41+DSTG!S41+XYM1!S41+XYM2!S41+XYM3!S41+XYM4!S41+SAG!S41+'ABXY-TI1S'!S41+'ABXY-TI2S'!S41+ABZ!S41+'ASXY-TI1S'!S41+'ASXY-TI2S'!S41+'ASXY-TI3S'!S41+ASZ!S41+'MBXY-TI1S'!S41+'MBXY-TI2S'!S41+MBZ!S41+'MSXY-TI1S'!S41+'MSXY-TI2S'!S41++'MSXY-TI3S'!S41+MSZ!S41+DECG!S41+DECR!V41+DBHG!S41+DBHR!V41+AMIL!S41</f>
        <v>0</v>
      </c>
      <c r="H41" s="20">
        <f t="shared" si="6"/>
        <v>4.0658780030650687</v>
      </c>
      <c r="I41" s="20">
        <f t="shared" si="7"/>
        <v>4.0658780030650687</v>
      </c>
      <c r="J41" s="20">
        <f t="shared" si="8"/>
        <v>0.63561456999999999</v>
      </c>
      <c r="K41" s="20">
        <f t="shared" si="9"/>
        <v>0</v>
      </c>
      <c r="L41" s="20">
        <f t="shared" si="10"/>
        <v>0</v>
      </c>
      <c r="M41" s="20">
        <f t="shared" si="11"/>
        <v>0</v>
      </c>
      <c r="N41" s="94">
        <f>COS(Wellpath!$L41)*COS(Wellpath!$M41)</f>
        <v>1</v>
      </c>
      <c r="O41" s="94">
        <f>-SIN(Wellpath!$M41)</f>
        <v>0</v>
      </c>
      <c r="P41" s="94">
        <f>SIN(Wellpath!$L41)*COS(Wellpath!$M41)</f>
        <v>0</v>
      </c>
      <c r="Q41" s="94">
        <f>COS(Wellpath!$L41)*SIN(Wellpath!$M41)</f>
        <v>0</v>
      </c>
      <c r="R41" s="94">
        <f>COS(Wellpath!$M41)</f>
        <v>1</v>
      </c>
      <c r="S41" s="94">
        <f>SIN(Wellpath!$L41)*SIN(Wellpath!$M41)</f>
        <v>0</v>
      </c>
      <c r="T41" s="94">
        <f>-SIN(Wellpath!$L41)</f>
        <v>0</v>
      </c>
      <c r="U41" s="94">
        <v>0</v>
      </c>
      <c r="V41" s="94">
        <f>COS(Wellpath!$L41)</f>
        <v>1</v>
      </c>
    </row>
    <row r="42" spans="1:22" x14ac:dyDescent="0.25">
      <c r="A42" s="26">
        <f>Wellpath!E42</f>
        <v>1170</v>
      </c>
      <c r="B42" s="19">
        <f>DRFR!Q42+DSFS!N42+DSTG!N42+XYM1!N42+XYM2!N42+XYM3!N42+XYM4!N42+SAG!N42+'ABXY-TI1S'!N42+'ABXY-TI2S'!N42+ABZ!N42+'ASXY-TI1S'!N42+'ASXY-TI2S'!N42+'ASXY-TI3S'!N42+ASZ!N42+'MBXY-TI1S'!N42+'MBXY-TI2S'!N42+MBZ!N42+'MSXY-TI1S'!N42+'MSXY-TI2S'!N42++'MSXY-TI3S'!N42+MSZ!N42+DECG!N42+DECR!Q42+DBHG!N42+DBHR!Q42+AMIL!N42</f>
        <v>4.2856161209196086</v>
      </c>
      <c r="C42" s="19">
        <f>DRFR!R42+DSFS!O42+DSTG!O42+XYM1!O42+XYM2!O42+XYM3!O42+XYM4!O42+SAG!O42+'ABXY-TI1S'!O42+'ABXY-TI2S'!O42+ABZ!O42+'ASXY-TI1S'!O42+'ASXY-TI2S'!O42+'ASXY-TI3S'!O42+ASZ!O42+'MBXY-TI1S'!O42+'MBXY-TI2S'!O42+MBZ!O42+'MSXY-TI1S'!O42+'MSXY-TI2S'!O42++'MSXY-TI3S'!O42+MSZ!O42+DECG!O42+DECR!R42+DBHG!O42+DBHR!R42+AMIL!O42</f>
        <v>4.2856161209196086</v>
      </c>
      <c r="D42" s="19">
        <f>DRFR!S42+DSFS!P42+DSTG!P42+XYM1!P42+XYM2!P42+XYM3!P42+XYM4!P42+SAG!P42+'ABXY-TI1S'!P42+'ABXY-TI2S'!P42+ABZ!P42+'ASXY-TI1S'!P42+'ASXY-TI2S'!P42+'ASXY-TI3S'!P42+ASZ!P42+'MBXY-TI1S'!P42+'MBXY-TI2S'!P42+MBZ!P42+'MSXY-TI1S'!P42+'MSXY-TI2S'!P42++'MSXY-TI3S'!P42+MSZ!P42+DECG!P42+DECR!S42+DBHG!P42+DBHR!S42+AMIL!P42</f>
        <v>0.66890499062499975</v>
      </c>
      <c r="E42" s="19">
        <f>DRFR!T42+DSFS!Q42+DSTG!Q42+XYM1!Q42+XYM2!Q42+XYM3!Q42+XYM4!Q42+SAG!Q42+'ABXY-TI1S'!Q42+'ABXY-TI2S'!Q42+ABZ!Q42+'ASXY-TI1S'!Q42+'ASXY-TI2S'!Q42+'ASXY-TI3S'!Q42+ASZ!Q42+'MBXY-TI1S'!Q42+'MBXY-TI2S'!Q42+MBZ!Q42+'MSXY-TI1S'!Q42+'MSXY-TI2S'!Q42++'MSXY-TI3S'!Q42+MSZ!Q42+DECG!Q42+DECR!T42+DBHG!Q42+DBHR!T42+AMIL!Q42</f>
        <v>0</v>
      </c>
      <c r="F42" s="19">
        <f>DRFR!U42+DSFS!R42+DSTG!R42+XYM1!R42+XYM2!R42+XYM3!R42+XYM4!R42+SAG!R42+'ABXY-TI1S'!R42+'ABXY-TI2S'!R42+ABZ!R42+'ASXY-TI1S'!R42+'ASXY-TI2S'!R42+'ASXY-TI3S'!R42+ASZ!R42+'MBXY-TI1S'!R42+'MBXY-TI2S'!R42+MBZ!R42+'MSXY-TI1S'!R42+'MSXY-TI2S'!R42++'MSXY-TI3S'!R42+MSZ!R42+DECG!R42+DECR!U42+DBHG!R42+DBHR!U42+AMIL!R42</f>
        <v>0</v>
      </c>
      <c r="G42" s="19">
        <f>DRFR!V42+DSFS!S42+DSTG!S42+XYM1!S42+XYM2!S42+XYM3!S42+XYM4!S42+SAG!S42+'ABXY-TI1S'!S42+'ABXY-TI2S'!S42+ABZ!S42+'ASXY-TI1S'!S42+'ASXY-TI2S'!S42+'ASXY-TI3S'!S42+ASZ!S42+'MBXY-TI1S'!S42+'MBXY-TI2S'!S42+MBZ!S42+'MSXY-TI1S'!S42+'MSXY-TI2S'!S42++'MSXY-TI3S'!S42+MSZ!S42+DECG!S42+DECR!V42+DBHG!S42+DBHR!V42+AMIL!S42</f>
        <v>0</v>
      </c>
      <c r="H42" s="20">
        <f t="shared" si="6"/>
        <v>4.2856161209196086</v>
      </c>
      <c r="I42" s="20">
        <f t="shared" si="7"/>
        <v>4.2856161209196086</v>
      </c>
      <c r="J42" s="20">
        <f t="shared" si="8"/>
        <v>0.66890499062499975</v>
      </c>
      <c r="K42" s="20">
        <f t="shared" si="9"/>
        <v>0</v>
      </c>
      <c r="L42" s="20">
        <f t="shared" si="10"/>
        <v>0</v>
      </c>
      <c r="M42" s="20">
        <f t="shared" si="11"/>
        <v>0</v>
      </c>
      <c r="N42" s="94">
        <f>COS(Wellpath!$L42)*COS(Wellpath!$M42)</f>
        <v>1</v>
      </c>
      <c r="O42" s="94">
        <f>-SIN(Wellpath!$M42)</f>
        <v>0</v>
      </c>
      <c r="P42" s="94">
        <f>SIN(Wellpath!$L42)*COS(Wellpath!$M42)</f>
        <v>0</v>
      </c>
      <c r="Q42" s="94">
        <f>COS(Wellpath!$L42)*SIN(Wellpath!$M42)</f>
        <v>0</v>
      </c>
      <c r="R42" s="94">
        <f>COS(Wellpath!$M42)</f>
        <v>1</v>
      </c>
      <c r="S42" s="94">
        <f>SIN(Wellpath!$L42)*SIN(Wellpath!$M42)</f>
        <v>0</v>
      </c>
      <c r="T42" s="94">
        <f>-SIN(Wellpath!$L42)</f>
        <v>0</v>
      </c>
      <c r="U42" s="94">
        <v>0</v>
      </c>
      <c r="V42" s="94">
        <f>COS(Wellpath!$L42)</f>
        <v>1</v>
      </c>
    </row>
    <row r="43" spans="1:22" x14ac:dyDescent="0.25">
      <c r="A43" s="26">
        <f>Wellpath!E43</f>
        <v>1200</v>
      </c>
      <c r="B43" s="19">
        <f>DRFR!Q43+DSFS!N43+DSTG!N43+XYM1!N43+XYM2!N43+XYM3!N43+XYM4!N43+SAG!N43+'ABXY-TI1S'!N43+'ABXY-TI2S'!N43+ABZ!N43+'ASXY-TI1S'!N43+'ASXY-TI2S'!N43+'ASXY-TI3S'!N43+ASZ!N43+'MBXY-TI1S'!N43+'MBXY-TI2S'!N43+MBZ!N43+'MSXY-TI1S'!N43+'MSXY-TI2S'!N43++'MSXY-TI3S'!N43+MSZ!N43+DECG!N43+DECR!Q43+DBHG!N43+DBHR!Q43+AMIL!N43</f>
        <v>4.5111368208229496</v>
      </c>
      <c r="C43" s="19">
        <f>DRFR!R43+DSFS!O43+DSTG!O43+XYM1!O43+XYM2!O43+XYM3!O43+XYM4!O43+SAG!O43+'ABXY-TI1S'!O43+'ABXY-TI2S'!O43+ABZ!O43+'ASXY-TI1S'!O43+'ASXY-TI2S'!O43+'ASXY-TI3S'!O43+ASZ!O43+'MBXY-TI1S'!O43+'MBXY-TI2S'!O43+MBZ!O43+'MSXY-TI1S'!O43+'MSXY-TI2S'!O43++'MSXY-TI3S'!O43+MSZ!O43+DECG!O43+DECR!R43+DBHG!O43+DBHR!R43+AMIL!O43</f>
        <v>4.5111368208229496</v>
      </c>
      <c r="D43" s="19">
        <f>DRFR!S43+DSFS!P43+DSTG!P43+XYM1!P43+XYM2!P43+XYM3!P43+XYM4!P43+SAG!P43+'ABXY-TI1S'!P43+'ABXY-TI2S'!P43+ABZ!P43+'ASXY-TI1S'!P43+'ASXY-TI2S'!P43+'ASXY-TI3S'!P43+ASZ!P43+'MBXY-TI1S'!P43+'MBXY-TI2S'!P43+MBZ!P43+'MSXY-TI1S'!P43+'MSXY-TI2S'!P43++'MSXY-TI3S'!P43+MSZ!P43+DECG!P43+DECR!S43+DBHG!P43+DBHR!S43+AMIL!P43</f>
        <v>0.70368399999999998</v>
      </c>
      <c r="E43" s="19">
        <f>DRFR!T43+DSFS!Q43+DSTG!Q43+XYM1!Q43+XYM2!Q43+XYM3!Q43+XYM4!Q43+SAG!Q43+'ABXY-TI1S'!Q43+'ABXY-TI2S'!Q43+ABZ!Q43+'ASXY-TI1S'!Q43+'ASXY-TI2S'!Q43+'ASXY-TI3S'!Q43+ASZ!Q43+'MBXY-TI1S'!Q43+'MBXY-TI2S'!Q43+MBZ!Q43+'MSXY-TI1S'!Q43+'MSXY-TI2S'!Q43++'MSXY-TI3S'!Q43+MSZ!Q43+DECG!Q43+DECR!T43+DBHG!Q43+DBHR!T43+AMIL!Q43</f>
        <v>0</v>
      </c>
      <c r="F43" s="19">
        <f>DRFR!U43+DSFS!R43+DSTG!R43+XYM1!R43+XYM2!R43+XYM3!R43+XYM4!R43+SAG!R43+'ABXY-TI1S'!R43+'ABXY-TI2S'!R43+ABZ!R43+'ASXY-TI1S'!R43+'ASXY-TI2S'!R43+'ASXY-TI3S'!R43+ASZ!R43+'MBXY-TI1S'!R43+'MBXY-TI2S'!R43+MBZ!R43+'MSXY-TI1S'!R43+'MSXY-TI2S'!R43++'MSXY-TI3S'!R43+MSZ!R43+DECG!R43+DECR!U43+DBHG!R43+DBHR!U43+AMIL!R43</f>
        <v>0</v>
      </c>
      <c r="G43" s="19">
        <f>DRFR!V43+DSFS!S43+DSTG!S43+XYM1!S43+XYM2!S43+XYM3!S43+XYM4!S43+SAG!S43+'ABXY-TI1S'!S43+'ABXY-TI2S'!S43+ABZ!S43+'ASXY-TI1S'!S43+'ASXY-TI2S'!S43+'ASXY-TI3S'!S43+ASZ!S43+'MBXY-TI1S'!S43+'MBXY-TI2S'!S43+MBZ!S43+'MSXY-TI1S'!S43+'MSXY-TI2S'!S43++'MSXY-TI3S'!S43+MSZ!S43+DECG!S43+DECR!V43+DBHG!S43+DBHR!V43+AMIL!S43</f>
        <v>0</v>
      </c>
      <c r="H43" s="20">
        <f t="shared" si="6"/>
        <v>4.5111368208229496</v>
      </c>
      <c r="I43" s="20">
        <f t="shared" si="7"/>
        <v>4.5111368208229496</v>
      </c>
      <c r="J43" s="20">
        <f t="shared" si="8"/>
        <v>0.70368399999999998</v>
      </c>
      <c r="K43" s="20">
        <f t="shared" si="9"/>
        <v>0</v>
      </c>
      <c r="L43" s="20">
        <f t="shared" si="10"/>
        <v>0</v>
      </c>
      <c r="M43" s="20">
        <f t="shared" si="11"/>
        <v>0</v>
      </c>
      <c r="N43" s="94">
        <f>COS(Wellpath!$L43)*COS(Wellpath!$M43)</f>
        <v>1</v>
      </c>
      <c r="O43" s="94">
        <f>-SIN(Wellpath!$M43)</f>
        <v>0</v>
      </c>
      <c r="P43" s="94">
        <f>SIN(Wellpath!$L43)*COS(Wellpath!$M43)</f>
        <v>0</v>
      </c>
      <c r="Q43" s="94">
        <f>COS(Wellpath!$L43)*SIN(Wellpath!$M43)</f>
        <v>0</v>
      </c>
      <c r="R43" s="94">
        <f>COS(Wellpath!$M43)</f>
        <v>1</v>
      </c>
      <c r="S43" s="94">
        <f>SIN(Wellpath!$L43)*SIN(Wellpath!$M43)</f>
        <v>0</v>
      </c>
      <c r="T43" s="94">
        <f>-SIN(Wellpath!$L43)</f>
        <v>0</v>
      </c>
      <c r="U43" s="94">
        <v>0</v>
      </c>
      <c r="V43" s="94">
        <f>COS(Wellpath!$L43)</f>
        <v>1</v>
      </c>
    </row>
    <row r="44" spans="1:22" x14ac:dyDescent="0.25">
      <c r="A44" s="26">
        <f>Wellpath!E44</f>
        <v>1230</v>
      </c>
      <c r="B44" s="19">
        <f>DRFR!Q44+DSFS!N44+DSTG!N44+XYM1!N44+XYM2!N44+XYM3!N44+XYM4!N44+SAG!N44+'ABXY-TI1S'!N44+'ABXY-TI2S'!N44+ABZ!N44+'ASXY-TI1S'!N44+'ASXY-TI2S'!N44+'ASXY-TI3S'!N44+ASZ!N44+'MBXY-TI1S'!N44+'MBXY-TI2S'!N44+MBZ!N44+'MSXY-TI1S'!N44+'MSXY-TI2S'!N44++'MSXY-TI3S'!N44+MSZ!N44+DECG!N44+DECR!Q44+DBHG!N44+DBHR!Q44+AMIL!N44</f>
        <v>4.7385708905678117</v>
      </c>
      <c r="C44" s="19">
        <f>DRFR!R44+DSFS!O44+DSTG!O44+XYM1!O44+XYM2!O44+XYM3!O44+XYM4!O44+SAG!O44+'ABXY-TI1S'!O44+'ABXY-TI2S'!O44+ABZ!O44+'ASXY-TI1S'!O44+'ASXY-TI2S'!O44+'ASXY-TI3S'!O44+ASZ!O44+'MBXY-TI1S'!O44+'MBXY-TI2S'!O44+MBZ!O44+'MSXY-TI1S'!O44+'MSXY-TI2S'!O44++'MSXY-TI3S'!O44+MSZ!O44+DECG!O44+DECR!R44+DBHG!O44+DBHR!R44+AMIL!O44</f>
        <v>4.737911184019465</v>
      </c>
      <c r="D44" s="19">
        <f>DRFR!S44+DSFS!P44+DSTG!P44+XYM1!P44+XYM2!P44+XYM3!P44+XYM4!P44+SAG!P44+'ABXY-TI1S'!P44+'ABXY-TI2S'!P44+ABZ!P44+'ASXY-TI1S'!P44+'ASXY-TI2S'!P44+'ASXY-TI3S'!P44+ASZ!P44+'MBXY-TI1S'!P44+'MBXY-TI2S'!P44+MBZ!P44+'MSXY-TI1S'!P44+'MSXY-TI2S'!P44++'MSXY-TI3S'!P44+MSZ!P44+DECG!P44+DECR!S44+DBHG!P44+DBHR!S44+AMIL!P44</f>
        <v>0.73991230060894708</v>
      </c>
      <c r="E44" s="19">
        <f>DRFR!T44+DSFS!Q44+DSTG!Q44+XYM1!Q44+XYM2!Q44+XYM3!Q44+XYM4!Q44+SAG!Q44+'ABXY-TI1S'!Q44+'ABXY-TI2S'!Q44+ABZ!Q44+'ASXY-TI1S'!Q44+'ASXY-TI2S'!Q44+'ASXY-TI3S'!Q44+ASZ!Q44+'MBXY-TI1S'!Q44+'MBXY-TI2S'!Q44+MBZ!Q44+'MSXY-TI1S'!Q44+'MSXY-TI2S'!Q44++'MSXY-TI3S'!Q44+MSZ!Q44+DECG!Q44+DECR!T44+DBHG!Q44+DBHR!T44+AMIL!Q44</f>
        <v>-2.5143425533016105E-5</v>
      </c>
      <c r="F44" s="19">
        <f>DRFR!U44+DSFS!R44+DSTG!R44+XYM1!R44+XYM2!R44+XYM3!R44+XYM4!R44+SAG!R44+'ABXY-TI1S'!R44+'ABXY-TI2S'!R44+ABZ!R44+'ASXY-TI1S'!R44+'ASXY-TI2S'!R44+'ASXY-TI3S'!R44+ASZ!R44+'MBXY-TI1S'!R44+'MBXY-TI2S'!R44+MBZ!R44+'MSXY-TI1S'!R44+'MSXY-TI2S'!R44++'MSXY-TI3S'!R44+MSZ!R44+DECG!R44+DECR!U44+DBHG!R44+DBHR!U44+AMIL!R44</f>
        <v>3.0192593125455402E-5</v>
      </c>
      <c r="G44" s="19">
        <f>DRFR!V44+DSFS!S44+DSTG!S44+XYM1!S44+XYM2!S44+XYM3!S44+XYM4!S44+SAG!S44+'ABXY-TI1S'!S44+'ABXY-TI2S'!S44+ABZ!S44+'ASXY-TI1S'!S44+'ASXY-TI2S'!S44+'ASXY-TI3S'!S44+ASZ!S44+'MBXY-TI1S'!S44+'MBXY-TI2S'!S44+MBZ!S44+'MSXY-TI1S'!S44+'MSXY-TI2S'!S44++'MSXY-TI3S'!S44+MSZ!S44+DECG!S44+DECR!V44+DBHG!S44+DBHR!V44+AMIL!S44</f>
        <v>5.0302439990923141E-4</v>
      </c>
      <c r="H44" s="20">
        <f t="shared" si="6"/>
        <v>4.7330388649038024</v>
      </c>
      <c r="I44" s="20">
        <f t="shared" si="7"/>
        <v>4.7385392703213602</v>
      </c>
      <c r="J44" s="20">
        <f t="shared" si="8"/>
        <v>0.74481623997106294</v>
      </c>
      <c r="K44" s="20">
        <f t="shared" si="9"/>
        <v>-1.4659043106540548E-4</v>
      </c>
      <c r="L44" s="20">
        <f t="shared" si="10"/>
        <v>0.13993675098036293</v>
      </c>
      <c r="M44" s="20">
        <f t="shared" si="11"/>
        <v>9.5971020072048441E-5</v>
      </c>
      <c r="N44" s="94">
        <f>COS(Wellpath!$L44)*COS(Wellpath!$M44)</f>
        <v>0.25866137953330087</v>
      </c>
      <c r="O44" s="94">
        <f>-SIN(Wellpath!$M44)</f>
        <v>-0.96592582628906831</v>
      </c>
      <c r="P44" s="94">
        <f>SIN(Wellpath!$L44)*COS(Wellpath!$M44)</f>
        <v>9.0326544110998722E-3</v>
      </c>
      <c r="Q44" s="94">
        <f>COS(Wellpath!$L44)*SIN(Wellpath!$M44)</f>
        <v>0.96533741037413545</v>
      </c>
      <c r="R44" s="94">
        <f>COS(Wellpath!$M44)</f>
        <v>0.25881904510252074</v>
      </c>
      <c r="S44" s="94">
        <f>SIN(Wellpath!$L44)*SIN(Wellpath!$M44)</f>
        <v>3.3710325189435862E-2</v>
      </c>
      <c r="T44" s="94">
        <f>-SIN(Wellpath!$L44)</f>
        <v>-3.4899496702500969E-2</v>
      </c>
      <c r="U44" s="94">
        <v>0</v>
      </c>
      <c r="V44" s="94">
        <f>COS(Wellpath!$L44)</f>
        <v>0.99939082701909576</v>
      </c>
    </row>
    <row r="45" spans="1:22" x14ac:dyDescent="0.25">
      <c r="A45" s="26">
        <f>Wellpath!E45</f>
        <v>1260</v>
      </c>
      <c r="B45" s="19">
        <f>DRFR!Q45+DSFS!N45+DSTG!N45+XYM1!N45+XYM2!N45+XYM3!N45+XYM4!N45+SAG!N45+'ABXY-TI1S'!N45+'ABXY-TI2S'!N45+ABZ!N45+'ASXY-TI1S'!N45+'ASXY-TI2S'!N45+'ASXY-TI3S'!N45+ASZ!N45+'MBXY-TI1S'!N45+'MBXY-TI2S'!N45+MBZ!N45+'MSXY-TI1S'!N45+'MSXY-TI2S'!N45++'MSXY-TI3S'!N45+MSZ!N45+DECG!N45+DECR!Q45+DBHG!N45+DBHR!Q45+AMIL!N45</f>
        <v>4.968664182145015</v>
      </c>
      <c r="C45" s="19">
        <f>DRFR!R45+DSFS!O45+DSTG!O45+XYM1!O45+XYM2!O45+XYM3!O45+XYM4!O45+SAG!O45+'ABXY-TI1S'!O45+'ABXY-TI2S'!O45+ABZ!O45+'ASXY-TI1S'!O45+'ASXY-TI2S'!O45+'ASXY-TI3S'!O45+ASZ!O45+'MBXY-TI1S'!O45+'MBXY-TI2S'!O45+MBZ!O45+'MSXY-TI1S'!O45+'MSXY-TI2S'!O45++'MSXY-TI3S'!O45+MSZ!O45+DECG!O45+DECR!R45+DBHG!O45+DBHR!R45+AMIL!O45</f>
        <v>4.9658311349273339</v>
      </c>
      <c r="D45" s="19">
        <f>DRFR!S45+DSFS!P45+DSTG!P45+XYM1!P45+XYM2!P45+XYM3!P45+XYM4!P45+SAG!P45+'ABXY-TI1S'!P45+'ABXY-TI2S'!P45+ABZ!P45+'ASXY-TI1S'!P45+'ASXY-TI2S'!P45+'ASXY-TI3S'!P45+ASZ!P45+'MBXY-TI1S'!P45+'MBXY-TI2S'!P45+MBZ!P45+'MSXY-TI1S'!P45+'MSXY-TI2S'!P45++'MSXY-TI3S'!P45+MSZ!P45+DECG!P45+DECR!S45+DBHG!P45+DBHR!S45+AMIL!P45</f>
        <v>0.77745986573119974</v>
      </c>
      <c r="E45" s="19">
        <f>DRFR!T45+DSFS!Q45+DSTG!Q45+XYM1!Q45+XYM2!Q45+XYM3!Q45+XYM4!Q45+SAG!Q45+'ABXY-TI1S'!Q45+'ABXY-TI2S'!Q45+ABZ!Q45+'ASXY-TI1S'!Q45+'ASXY-TI2S'!Q45+'ASXY-TI3S'!Q45+ASZ!Q45+'MBXY-TI1S'!Q45+'MBXY-TI2S'!Q45+MBZ!Q45+'MSXY-TI1S'!Q45+'MSXY-TI2S'!Q45++'MSXY-TI3S'!Q45+MSZ!Q45+DECG!Q45+DECR!T45+DBHG!Q45+DBHR!T45+AMIL!Q45</f>
        <v>-1.2457233053671151E-4</v>
      </c>
      <c r="F45" s="19">
        <f>DRFR!U45+DSFS!R45+DSTG!R45+XYM1!R45+XYM2!R45+XYM3!R45+XYM4!R45+SAG!R45+'ABXY-TI1S'!R45+'ABXY-TI2S'!R45+ABZ!R45+'ASXY-TI1S'!R45+'ASXY-TI2S'!R45+'ASXY-TI3S'!R45+ASZ!R45+'MBXY-TI1S'!R45+'MBXY-TI2S'!R45+MBZ!R45+'MSXY-TI1S'!R45+'MSXY-TI2S'!R45++'MSXY-TI3S'!R45+MSZ!R45+DECG!R45+DECR!U45+DBHG!R45+DBHR!U45+AMIL!R45</f>
        <v>-4.737757660238527E-4</v>
      </c>
      <c r="G45" s="19">
        <f>DRFR!V45+DSFS!S45+DSTG!S45+XYM1!S45+XYM2!S45+XYM3!S45+XYM4!S45+SAG!S45+'ABXY-TI1S'!S45+'ABXY-TI2S'!S45+ABZ!S45+'ASXY-TI1S'!S45+'ASXY-TI2S'!S45+'ASXY-TI3S'!S45+ASZ!S45+'MBXY-TI1S'!S45+'MBXY-TI2S'!S45+MBZ!S45+'MSXY-TI1S'!S45+'MSXY-TI2S'!S45++'MSXY-TI3S'!S45+MSZ!S45+DECG!S45+DECR!V45+DBHG!S45+DBHR!V45+AMIL!S45</f>
        <v>-2.0224507642896763E-4</v>
      </c>
      <c r="H45" s="20">
        <f t="shared" si="6"/>
        <v>4.9456217896272889</v>
      </c>
      <c r="I45" s="20">
        <f t="shared" si="7"/>
        <v>4.9685366901317591</v>
      </c>
      <c r="J45" s="20">
        <f t="shared" si="8"/>
        <v>0.79779670304449946</v>
      </c>
      <c r="K45" s="20">
        <f t="shared" si="9"/>
        <v>-6.2718792632814231E-4</v>
      </c>
      <c r="L45" s="20">
        <f t="shared" si="10"/>
        <v>0.29114829906846496</v>
      </c>
      <c r="M45" s="20">
        <f t="shared" si="11"/>
        <v>3.6241978898959859E-4</v>
      </c>
      <c r="N45" s="94">
        <f>COS(Wellpath!$L45)*COS(Wellpath!$M45)</f>
        <v>0.25818857491685071</v>
      </c>
      <c r="O45" s="94">
        <f>-SIN(Wellpath!$M45)</f>
        <v>-0.96592582628906831</v>
      </c>
      <c r="P45" s="94">
        <f>SIN(Wellpath!$L45)*COS(Wellpath!$M45)</f>
        <v>1.8054303924173572E-2</v>
      </c>
      <c r="Q45" s="94">
        <f>COS(Wellpath!$L45)*SIN(Wellpath!$M45)</f>
        <v>0.96357287952349036</v>
      </c>
      <c r="R45" s="94">
        <f>COS(Wellpath!$M45)</f>
        <v>0.25881904510252074</v>
      </c>
      <c r="S45" s="94">
        <f>SIN(Wellpath!$L45)*SIN(Wellpath!$M45)</f>
        <v>6.7379579540305934E-2</v>
      </c>
      <c r="T45" s="94">
        <f>-SIN(Wellpath!$L45)</f>
        <v>-6.9756473744125302E-2</v>
      </c>
      <c r="U45" s="94">
        <v>0</v>
      </c>
      <c r="V45" s="94">
        <f>COS(Wellpath!$L45)</f>
        <v>0.9975640502598242</v>
      </c>
    </row>
    <row r="46" spans="1:22" x14ac:dyDescent="0.25">
      <c r="A46" s="26">
        <f>Wellpath!E46</f>
        <v>1290</v>
      </c>
      <c r="B46" s="19">
        <f>DRFR!Q46+DSFS!N46+DSTG!N46+XYM1!N46+XYM2!N46+XYM3!N46+XYM4!N46+SAG!N46+'ABXY-TI1S'!N46+'ABXY-TI2S'!N46+ABZ!N46+'ASXY-TI1S'!N46+'ASXY-TI2S'!N46+'ASXY-TI3S'!N46+ASZ!N46+'MBXY-TI1S'!N46+'MBXY-TI2S'!N46+MBZ!N46+'MSXY-TI1S'!N46+'MSXY-TI2S'!N46++'MSXY-TI3S'!N46+MSZ!N46+DECG!N46+DECR!Q46+DBHG!N46+DBHR!Q46+AMIL!N46</f>
        <v>5.2064665922755147</v>
      </c>
      <c r="C46" s="19">
        <f>DRFR!R46+DSFS!O46+DSTG!O46+XYM1!O46+XYM2!O46+XYM3!O46+XYM4!O46+SAG!O46+'ABXY-TI1S'!O46+'ABXY-TI2S'!O46+ABZ!O46+'ASXY-TI1S'!O46+'ASXY-TI2S'!O46+'ASXY-TI3S'!O46+ASZ!O46+'MBXY-TI1S'!O46+'MBXY-TI2S'!O46+MBZ!O46+'MSXY-TI1S'!O46+'MSXY-TI2S'!O46++'MSXY-TI3S'!O46+MSZ!O46+DECG!O46+DECR!R46+DBHG!O46+DBHR!R46+AMIL!O46</f>
        <v>5.1988659370586907</v>
      </c>
      <c r="D46" s="19">
        <f>DRFR!S46+DSFS!P46+DSTG!P46+XYM1!P46+XYM2!P46+XYM3!P46+XYM4!P46+SAG!P46+'ABXY-TI1S'!P46+'ABXY-TI2S'!P46+ABZ!P46+'ASXY-TI1S'!P46+'ASXY-TI2S'!P46+'ASXY-TI3S'!P46+ASZ!P46+'MBXY-TI1S'!P46+'MBXY-TI2S'!P46+MBZ!P46+'MSXY-TI1S'!P46+'MSXY-TI2S'!P46++'MSXY-TI3S'!P46+MSZ!P46+DECG!P46+DECR!S46+DBHG!P46+DBHR!S46+AMIL!P46</f>
        <v>0.81627018249207561</v>
      </c>
      <c r="E46" s="19">
        <f>DRFR!T46+DSFS!Q46+DSTG!Q46+XYM1!Q46+XYM2!Q46+XYM3!Q46+XYM4!Q46+SAG!Q46+'ABXY-TI1S'!Q46+'ABXY-TI2S'!Q46+ABZ!Q46+'ASXY-TI1S'!Q46+'ASXY-TI2S'!Q46+'ASXY-TI3S'!Q46+ASZ!Q46+'MBXY-TI1S'!Q46+'MBXY-TI2S'!Q46+MBZ!Q46+'MSXY-TI1S'!Q46+'MSXY-TI2S'!Q46++'MSXY-TI3S'!Q46+MSZ!Q46+DECG!Q46+DECR!T46+DBHG!Q46+DBHR!T46+AMIL!Q46</f>
        <v>-5.6425805710401703E-4</v>
      </c>
      <c r="F46" s="19">
        <f>DRFR!U46+DSFS!R46+DSTG!R46+XYM1!R46+XYM2!R46+XYM3!R46+XYM4!R46+SAG!R46+'ABXY-TI1S'!R46+'ABXY-TI2S'!R46+ABZ!R46+'ASXY-TI1S'!R46+'ASXY-TI2S'!R46+'ASXY-TI3S'!R46+ASZ!R46+'MBXY-TI1S'!R46+'MBXY-TI2S'!R46+MBZ!R46+'MSXY-TI1S'!R46+'MSXY-TI2S'!R46++'MSXY-TI3S'!R46+MSZ!R46+DECG!R46+DECR!U46+DBHG!R46+DBHR!U46+AMIL!R46</f>
        <v>-2.1271817792642032E-3</v>
      </c>
      <c r="G46" s="19">
        <f>DRFR!V46+DSFS!S46+DSTG!S46+XYM1!S46+XYM2!S46+XYM3!S46+XYM4!S46+SAG!S46+'ABXY-TI1S'!S46+'ABXY-TI2S'!S46+ABZ!S46+'ASXY-TI1S'!S46+'ASXY-TI2S'!S46+'ASXY-TI3S'!S46+ASZ!S46+'MBXY-TI1S'!S46+'MBXY-TI2S'!S46+MBZ!S46+'MSXY-TI1S'!S46+'MSXY-TI2S'!S46++'MSXY-TI3S'!S46+MSZ!S46+DECG!S46+DECR!V46+DBHG!S46+DBHR!V46+AMIL!S46</f>
        <v>-4.3982261091312048E-3</v>
      </c>
      <c r="H46" s="20">
        <f t="shared" si="6"/>
        <v>5.1522031094174094</v>
      </c>
      <c r="I46" s="20">
        <f t="shared" si="7"/>
        <v>5.2062395739472436</v>
      </c>
      <c r="J46" s="20">
        <f t="shared" si="8"/>
        <v>0.86316002846162765</v>
      </c>
      <c r="K46" s="20">
        <f t="shared" si="9"/>
        <v>-1.49955483104479E-3</v>
      </c>
      <c r="L46" s="20">
        <f t="shared" si="10"/>
        <v>0.45092599910221615</v>
      </c>
      <c r="M46" s="20">
        <f t="shared" si="11"/>
        <v>7.6379311260568739E-4</v>
      </c>
      <c r="N46" s="94">
        <f>COS(Wellpath!$L46)*COS(Wellpath!$M46)</f>
        <v>0.25740120729276555</v>
      </c>
      <c r="O46" s="94">
        <f>-SIN(Wellpath!$M46)</f>
        <v>-0.96592582628906831</v>
      </c>
      <c r="P46" s="94">
        <f>SIN(Wellpath!$L46)*COS(Wellpath!$M46)</f>
        <v>2.7053957048967986E-2</v>
      </c>
      <c r="Q46" s="94">
        <f>COS(Wellpath!$L46)*SIN(Wellpath!$M46)</f>
        <v>0.9606343835461697</v>
      </c>
      <c r="R46" s="94">
        <f>COS(Wellpath!$M46)</f>
        <v>0.25881904510252074</v>
      </c>
      <c r="S46" s="94">
        <f>SIN(Wellpath!$L46)*SIN(Wellpath!$M46)</f>
        <v>0.1009667422525347</v>
      </c>
      <c r="T46" s="94">
        <f>-SIN(Wellpath!$L46)</f>
        <v>-0.10452846326765347</v>
      </c>
      <c r="U46" s="94">
        <v>0</v>
      </c>
      <c r="V46" s="94">
        <f>COS(Wellpath!$L46)</f>
        <v>0.99452189536827329</v>
      </c>
    </row>
    <row r="47" spans="1:22" x14ac:dyDescent="0.25">
      <c r="A47" s="26">
        <f>Wellpath!E47</f>
        <v>1320</v>
      </c>
      <c r="B47" s="19">
        <f>DRFR!Q47+DSFS!N47+DSTG!N47+XYM1!N47+XYM2!N47+XYM3!N47+XYM4!N47+SAG!N47+'ABXY-TI1S'!N47+'ABXY-TI2S'!N47+ABZ!N47+'ASXY-TI1S'!N47+'ASXY-TI2S'!N47+'ASXY-TI3S'!N47+ASZ!N47+'MBXY-TI1S'!N47+'MBXY-TI2S'!N47+MBZ!N47+'MSXY-TI1S'!N47+'MSXY-TI2S'!N47++'MSXY-TI3S'!N47+MSZ!N47+DECG!N47+DECR!Q47+DBHG!N47+DBHR!Q47+AMIL!N47</f>
        <v>5.4532056821250015</v>
      </c>
      <c r="C47" s="19">
        <f>DRFR!R47+DSFS!O47+DSTG!O47+XYM1!O47+XYM2!O47+XYM3!O47+XYM4!O47+SAG!O47+'ABXY-TI1S'!O47+'ABXY-TI2S'!O47+ABZ!O47+'ASXY-TI1S'!O47+'ASXY-TI2S'!O47+'ASXY-TI3S'!O47+ASZ!O47+'MBXY-TI1S'!O47+'MBXY-TI2S'!O47+MBZ!O47+'MSXY-TI1S'!O47+'MSXY-TI2S'!O47++'MSXY-TI3S'!O47+MSZ!O47+DECG!O47+DECR!R47+DBHG!O47+DBHR!R47+AMIL!O47</f>
        <v>5.4367079118638442</v>
      </c>
      <c r="D47" s="19">
        <f>DRFR!S47+DSFS!P47+DSTG!P47+XYM1!P47+XYM2!P47+XYM3!P47+XYM4!P47+SAG!P47+'ABXY-TI1S'!P47+'ABXY-TI2S'!P47+ABZ!P47+'ASXY-TI1S'!P47+'ASXY-TI2S'!P47+'ASXY-TI3S'!P47+ASZ!P47+'MBXY-TI1S'!P47+'MBXY-TI2S'!P47+MBZ!P47+'MSXY-TI1S'!P47+'MSXY-TI2S'!P47++'MSXY-TI3S'!P47+MSZ!P47+DECG!P47+DECR!S47+DBHG!P47+DBHR!S47+AMIL!P47</f>
        <v>0.85637387876978621</v>
      </c>
      <c r="E47" s="19">
        <f>DRFR!T47+DSFS!Q47+DSTG!Q47+XYM1!Q47+XYM2!Q47+XYM3!Q47+XYM4!Q47+SAG!Q47+'ABXY-TI1S'!Q47+'ABXY-TI2S'!Q47+ABZ!Q47+'ASXY-TI1S'!Q47+'ASXY-TI2S'!Q47+'ASXY-TI3S'!Q47+ASZ!Q47+'MBXY-TI1S'!Q47+'MBXY-TI2S'!Q47+MBZ!Q47+'MSXY-TI1S'!Q47+'MSXY-TI2S'!Q47++'MSXY-TI3S'!Q47+MSZ!Q47+DECG!Q47+DECR!T47+DBHG!Q47+DBHR!T47+AMIL!Q47</f>
        <v>-1.7409572528306499E-3</v>
      </c>
      <c r="F47" s="19">
        <f>DRFR!U47+DSFS!R47+DSTG!R47+XYM1!R47+XYM2!R47+XYM3!R47+XYM4!R47+SAG!R47+'ABXY-TI1S'!R47+'ABXY-TI2S'!R47+ABZ!R47+'ASXY-TI1S'!R47+'ASXY-TI2S'!R47+'ASXY-TI3S'!R47+ASZ!R47+'MBXY-TI1S'!R47+'MBXY-TI2S'!R47+MBZ!R47+'MSXY-TI1S'!R47+'MSXY-TI2S'!R47++'MSXY-TI3S'!R47+MSZ!R47+DECG!R47+DECR!U47+DBHG!R47+DBHR!U47+AMIL!R47</f>
        <v>-4.9929717668017242E-3</v>
      </c>
      <c r="G47" s="19">
        <f>DRFR!V47+DSFS!S47+DSTG!S47+XYM1!S47+XYM2!S47+XYM3!S47+XYM4!S47+SAG!S47+'ABXY-TI1S'!S47+'ABXY-TI2S'!S47+ABZ!S47+'ASXY-TI1S'!S47+'ASXY-TI2S'!S47+'ASXY-TI3S'!S47+ASZ!S47+'MBXY-TI1S'!S47+'MBXY-TI2S'!S47+MBZ!S47+'MSXY-TI1S'!S47+'MSXY-TI2S'!S47++'MSXY-TI3S'!S47+MSZ!S47+DECG!S47+DECR!V47+DBHG!S47+DBHR!V47+AMIL!S47</f>
        <v>-1.2296061571123989E-2</v>
      </c>
      <c r="H47" s="20">
        <f t="shared" si="6"/>
        <v>5.3518508103036844</v>
      </c>
      <c r="I47" s="20">
        <f t="shared" si="7"/>
        <v>5.4529710196968191</v>
      </c>
      <c r="J47" s="20">
        <f t="shared" si="8"/>
        <v>0.94146564275813027</v>
      </c>
      <c r="K47" s="20">
        <f t="shared" si="9"/>
        <v>-2.8195610591581145E-3</v>
      </c>
      <c r="L47" s="20">
        <f t="shared" si="10"/>
        <v>0.61862872072502273</v>
      </c>
      <c r="M47" s="20">
        <f t="shared" si="11"/>
        <v>1.260243007494416E-3</v>
      </c>
      <c r="N47" s="94">
        <f>COS(Wellpath!$L47)*COS(Wellpath!$M47)</f>
        <v>0.25630023594721063</v>
      </c>
      <c r="O47" s="94">
        <f>-SIN(Wellpath!$M47)</f>
        <v>-0.96592582628906831</v>
      </c>
      <c r="P47" s="94">
        <f>SIN(Wellpath!$L47)*COS(Wellpath!$M47)</f>
        <v>3.6020649094440846E-2</v>
      </c>
      <c r="Q47" s="94">
        <f>COS(Wellpath!$L47)*SIN(Wellpath!$M47)</f>
        <v>0.95652550254688129</v>
      </c>
      <c r="R47" s="94">
        <f>COS(Wellpath!$M47)</f>
        <v>0.25881904510252074</v>
      </c>
      <c r="S47" s="94">
        <f>SIN(Wellpath!$L47)*SIN(Wellpath!$M47)</f>
        <v>0.13443089254206314</v>
      </c>
      <c r="T47" s="94">
        <f>-SIN(Wellpath!$L47)</f>
        <v>-0.13917310096006544</v>
      </c>
      <c r="U47" s="94">
        <v>0</v>
      </c>
      <c r="V47" s="94">
        <f>COS(Wellpath!$L47)</f>
        <v>0.99026806874157036</v>
      </c>
    </row>
    <row r="48" spans="1:22" x14ac:dyDescent="0.25">
      <c r="A48" s="26">
        <f>Wellpath!E48</f>
        <v>1350</v>
      </c>
      <c r="B48" s="19">
        <f>DRFR!Q48+DSFS!N48+DSTG!N48+XYM1!N48+XYM2!N48+XYM3!N48+XYM4!N48+SAG!N48+'ABXY-TI1S'!N48+'ABXY-TI2S'!N48+ABZ!N48+'ASXY-TI1S'!N48+'ASXY-TI2S'!N48+'ASXY-TI3S'!N48+ASZ!N48+'MBXY-TI1S'!N48+'MBXY-TI2S'!N48+MBZ!N48+'MSXY-TI1S'!N48+'MSXY-TI2S'!N48++'MSXY-TI3S'!N48+MSZ!N48+DECG!N48+DECR!Q48+DBHG!N48+DBHR!Q48+AMIL!N48</f>
        <v>5.7107688897271185</v>
      </c>
      <c r="C48" s="19">
        <f>DRFR!R48+DSFS!O48+DSTG!O48+XYM1!O48+XYM2!O48+XYM3!O48+XYM4!O48+SAG!O48+'ABXY-TI1S'!O48+'ABXY-TI2S'!O48+ABZ!O48+'ASXY-TI1S'!O48+'ASXY-TI2S'!O48+'ASXY-TI3S'!O48+ASZ!O48+'MBXY-TI1S'!O48+'MBXY-TI2S'!O48+MBZ!O48+'MSXY-TI1S'!O48+'MSXY-TI2S'!O48++'MSXY-TI3S'!O48+MSZ!O48+DECG!O48+DECR!R48+DBHG!O48+DBHR!R48+AMIL!O48</f>
        <v>5.6791437491298451</v>
      </c>
      <c r="D48" s="19">
        <f>DRFR!S48+DSFS!P48+DSTG!P48+XYM1!P48+XYM2!P48+XYM3!P48+XYM4!P48+SAG!P48+'ABXY-TI1S'!P48+'ABXY-TI2S'!P48+ABZ!P48+'ASXY-TI1S'!P48+'ASXY-TI2S'!P48+'ASXY-TI3S'!P48+ASZ!P48+'MBXY-TI1S'!P48+'MBXY-TI2S'!P48+MBZ!P48+'MSXY-TI1S'!P48+'MSXY-TI2S'!P48++'MSXY-TI3S'!P48+MSZ!P48+DECG!P48+DECR!S48+DBHG!P48+DBHR!S48+AMIL!P48</f>
        <v>0.89782756365094263</v>
      </c>
      <c r="E48" s="19">
        <f>DRFR!T48+DSFS!Q48+DSTG!Q48+XYM1!Q48+XYM2!Q48+XYM3!Q48+XYM4!Q48+SAG!Q48+'ABXY-TI1S'!Q48+'ABXY-TI2S'!Q48+ABZ!Q48+'ASXY-TI1S'!Q48+'ASXY-TI2S'!Q48+'ASXY-TI3S'!Q48+ASZ!Q48+'MBXY-TI1S'!Q48+'MBXY-TI2S'!Q48+MBZ!Q48+'MSXY-TI1S'!Q48+'MSXY-TI2S'!Q48++'MSXY-TI3S'!Q48+MSZ!Q48+DECG!Q48+DECR!T48+DBHG!Q48+DBHR!T48+AMIL!Q48</f>
        <v>-4.2136241145312179E-3</v>
      </c>
      <c r="F48" s="19">
        <f>DRFR!U48+DSFS!R48+DSTG!R48+XYM1!R48+XYM2!R48+XYM3!R48+XYM4!R48+SAG!R48+'ABXY-TI1S'!R48+'ABXY-TI2S'!R48+ABZ!R48+'ASXY-TI1S'!R48+'ASXY-TI2S'!R48+'ASXY-TI3S'!R48+ASZ!R48+'MBXY-TI1S'!R48+'MBXY-TI2S'!R48+MBZ!R48+'MSXY-TI1S'!R48+'MSXY-TI2S'!R48++'MSXY-TI3S'!R48+MSZ!R48+DECG!R48+DECR!U48+DBHG!R48+DBHR!U48+AMIL!R48</f>
        <v>-9.1369424496170956E-3</v>
      </c>
      <c r="G48" s="19">
        <f>DRFR!V48+DSFS!S48+DSTG!S48+XYM1!S48+XYM2!S48+XYM3!S48+XYM4!S48+SAG!S48+'ABXY-TI1S'!S48+'ABXY-TI2S'!S48+ABZ!S48+'ASXY-TI1S'!S48+'ASXY-TI2S'!S48+'ASXY-TI3S'!S48+ASZ!S48+'MBXY-TI1S'!S48+'MBXY-TI2S'!S48+MBZ!S48+'MSXY-TI1S'!S48+'MSXY-TI2S'!S48++'MSXY-TI3S'!S48+MSZ!S48+DECG!S48+DECR!V48+DBHG!S48+DBHR!V48+AMIL!S48</f>
        <v>-2.4106545946314225E-2</v>
      </c>
      <c r="H48" s="20">
        <f t="shared" si="6"/>
        <v>5.5437535432961118</v>
      </c>
      <c r="I48" s="20">
        <f t="shared" si="7"/>
        <v>5.7107572190634945</v>
      </c>
      <c r="J48" s="20">
        <f t="shared" si="8"/>
        <v>1.0332294401482989</v>
      </c>
      <c r="K48" s="20">
        <f t="shared" si="9"/>
        <v>-4.6416228891745766E-3</v>
      </c>
      <c r="L48" s="20">
        <f t="shared" si="10"/>
        <v>0.79355215055371464</v>
      </c>
      <c r="M48" s="20">
        <f t="shared" si="11"/>
        <v>1.8078311439863604E-3</v>
      </c>
      <c r="N48" s="94">
        <f>COS(Wellpath!$L48)*COS(Wellpath!$M48)</f>
        <v>0.25488700224417876</v>
      </c>
      <c r="O48" s="94">
        <f>-SIN(Wellpath!$M48)</f>
        <v>-0.96592582628906831</v>
      </c>
      <c r="P48" s="94">
        <f>SIN(Wellpath!$L48)*COS(Wellpath!$M48)</f>
        <v>4.4943455527547777E-2</v>
      </c>
      <c r="Q48" s="94">
        <f>COS(Wellpath!$L48)*SIN(Wellpath!$M48)</f>
        <v>0.95125124256419769</v>
      </c>
      <c r="R48" s="94">
        <f>COS(Wellpath!$M48)</f>
        <v>0.25881904510252074</v>
      </c>
      <c r="S48" s="94">
        <f>SIN(Wellpath!$L48)*SIN(Wellpath!$M48)</f>
        <v>0.16773125949652062</v>
      </c>
      <c r="T48" s="94">
        <f>-SIN(Wellpath!$L48)</f>
        <v>-0.17364817766693033</v>
      </c>
      <c r="U48" s="94">
        <v>0</v>
      </c>
      <c r="V48" s="94">
        <f>COS(Wellpath!$L48)</f>
        <v>0.98480775301220802</v>
      </c>
    </row>
    <row r="49" spans="1:22" x14ac:dyDescent="0.25">
      <c r="A49" s="26">
        <f>Wellpath!E49</f>
        <v>1380</v>
      </c>
      <c r="B49" s="19">
        <f>DRFR!Q49+DSFS!N49+DSTG!N49+XYM1!N49+XYM2!N49+XYM3!N49+XYM4!N49+SAG!N49+'ABXY-TI1S'!N49+'ABXY-TI2S'!N49+ABZ!N49+'ASXY-TI1S'!N49+'ASXY-TI2S'!N49+'ASXY-TI3S'!N49+ASZ!N49+'MBXY-TI1S'!N49+'MBXY-TI2S'!N49+MBZ!N49+'MSXY-TI1S'!N49+'MSXY-TI2S'!N49++'MSXY-TI3S'!N49+MSZ!N49+DECG!N49+DECR!Q49+DBHG!N49+DBHR!Q49+AMIL!N49</f>
        <v>5.9817680246887308</v>
      </c>
      <c r="C49" s="19">
        <f>DRFR!R49+DSFS!O49+DSTG!O49+XYM1!O49+XYM2!O49+XYM3!O49+XYM4!O49+SAG!O49+'ABXY-TI1S'!O49+'ABXY-TI2S'!O49+ABZ!O49+'ASXY-TI1S'!O49+'ASXY-TI2S'!O49+'ASXY-TI3S'!O49+ASZ!O49+'MBXY-TI1S'!O49+'MBXY-TI2S'!O49+MBZ!O49+'MSXY-TI1S'!O49+'MSXY-TI2S'!O49++'MSXY-TI3S'!O49+MSZ!O49+DECG!O49+DECR!R49+DBHG!O49+DBHR!R49+AMIL!O49</f>
        <v>5.926055856877265</v>
      </c>
      <c r="D49" s="19">
        <f>DRFR!S49+DSFS!P49+DSTG!P49+XYM1!P49+XYM2!P49+XYM3!P49+XYM4!P49+SAG!P49+'ABXY-TI1S'!P49+'ABXY-TI2S'!P49+ABZ!P49+'ASXY-TI1S'!P49+'ASXY-TI2S'!P49+'ASXY-TI3S'!P49+ASZ!P49+'MBXY-TI1S'!P49+'MBXY-TI2S'!P49+MBZ!P49+'MSXY-TI1S'!P49+'MSXY-TI2S'!P49++'MSXY-TI3S'!P49+MSZ!P49+DECG!P49+DECR!S49+DBHG!P49+DBHR!S49+AMIL!P49</f>
        <v>0.94070382531968211</v>
      </c>
      <c r="E49" s="19">
        <f>DRFR!T49+DSFS!Q49+DSTG!Q49+XYM1!Q49+XYM2!Q49+XYM3!Q49+XYM4!Q49+SAG!Q49+'ABXY-TI1S'!Q49+'ABXY-TI2S'!Q49+ABZ!Q49+'ASXY-TI1S'!Q49+'ASXY-TI2S'!Q49+'ASXY-TI3S'!Q49+ASZ!Q49+'MBXY-TI1S'!Q49+'MBXY-TI2S'!Q49+MBZ!Q49+'MSXY-TI1S'!Q49+'MSXY-TI2S'!Q49++'MSXY-TI3S'!Q49+MSZ!Q49+DECG!Q49+DECR!T49+DBHG!Q49+DBHR!T49+AMIL!Q49</f>
        <v>-8.7212028055445884E-3</v>
      </c>
      <c r="F49" s="19">
        <f>DRFR!U49+DSFS!R49+DSTG!R49+XYM1!R49+XYM2!R49+XYM3!R49+XYM4!R49+SAG!R49+'ABXY-TI1S'!R49+'ABXY-TI2S'!R49+ABZ!R49+'ASXY-TI1S'!R49+'ASXY-TI2S'!R49+'ASXY-TI3S'!R49+ASZ!R49+'MBXY-TI1S'!R49+'MBXY-TI2S'!R49+MBZ!R49+'MSXY-TI1S'!R49+'MSXY-TI2S'!R49++'MSXY-TI3S'!R49+MSZ!R49+DECG!R49+DECR!U49+DBHG!R49+DBHR!U49+AMIL!R49</f>
        <v>-1.4629980449418793E-2</v>
      </c>
      <c r="G49" s="19">
        <f>DRFR!V49+DSFS!S49+DSTG!S49+XYM1!S49+XYM2!S49+XYM3!S49+XYM4!S49+SAG!S49+'ABXY-TI1S'!S49+'ABXY-TI2S'!S49+ABZ!S49+'ASXY-TI1S'!S49+'ASXY-TI2S'!S49+'ASXY-TI3S'!S49+ASZ!S49+'MBXY-TI1S'!S49+'MBXY-TI2S'!S49+MBZ!S49+'MSXY-TI1S'!S49+'MSXY-TI2S'!S49++'MSXY-TI3S'!S49+MSZ!S49+DECG!S49+DECR!V49+DBHG!S49+DBHR!V49+AMIL!S49</f>
        <v>-4.0047152772103176E-2</v>
      </c>
      <c r="H49" s="20">
        <f t="shared" si="6"/>
        <v>5.7272250091004624</v>
      </c>
      <c r="I49" s="20">
        <f t="shared" si="7"/>
        <v>5.9823966184980861</v>
      </c>
      <c r="J49" s="20">
        <f t="shared" si="8"/>
        <v>1.1389060792871311</v>
      </c>
      <c r="K49" s="20">
        <f t="shared" si="9"/>
        <v>-7.0190455580224961E-3</v>
      </c>
      <c r="L49" s="20">
        <f t="shared" si="10"/>
        <v>0.97493738848346112</v>
      </c>
      <c r="M49" s="20">
        <f t="shared" si="11"/>
        <v>2.3587120011551721E-3</v>
      </c>
      <c r="N49" s="94">
        <f>COS(Wellpath!$L49)*COS(Wellpath!$M49)</f>
        <v>0.2531632279912453</v>
      </c>
      <c r="O49" s="94">
        <f>-SIN(Wellpath!$M49)</f>
        <v>-0.96592582628906831</v>
      </c>
      <c r="P49" s="94">
        <f>SIN(Wellpath!$L49)*COS(Wellpath!$M49)</f>
        <v>5.3811505283103002E-2</v>
      </c>
      <c r="Q49" s="94">
        <f>COS(Wellpath!$L49)*SIN(Wellpath!$M49)</f>
        <v>0.94481802947147098</v>
      </c>
      <c r="R49" s="94">
        <f>COS(Wellpath!$M49)</f>
        <v>0.25881904510252074</v>
      </c>
      <c r="S49" s="94">
        <f>SIN(Wellpath!$L49)*SIN(Wellpath!$M49)</f>
        <v>0.20082727174830148</v>
      </c>
      <c r="T49" s="94">
        <f>-SIN(Wellpath!$L49)</f>
        <v>-0.20791169081775934</v>
      </c>
      <c r="U49" s="94">
        <v>0</v>
      </c>
      <c r="V49" s="94">
        <f>COS(Wellpath!$L49)</f>
        <v>0.97814760073380569</v>
      </c>
    </row>
    <row r="50" spans="1:22" x14ac:dyDescent="0.25">
      <c r="A50" s="26">
        <f>Wellpath!E50</f>
        <v>1410</v>
      </c>
      <c r="B50" s="19">
        <f>DRFR!Q50+DSFS!N50+DSTG!N50+XYM1!N50+XYM2!N50+XYM3!N50+XYM4!N50+SAG!N50+'ABXY-TI1S'!N50+'ABXY-TI2S'!N50+ABZ!N50+'ASXY-TI1S'!N50+'ASXY-TI2S'!N50+'ASXY-TI3S'!N50+ASZ!N50+'MBXY-TI1S'!N50+'MBXY-TI2S'!N50+MBZ!N50+'MSXY-TI1S'!N50+'MSXY-TI2S'!N50++'MSXY-TI3S'!N50+MSZ!N50+DECG!N50+DECR!Q50+DBHG!N50+DBHR!Q50+AMIL!N50</f>
        <v>6.269617679573722</v>
      </c>
      <c r="C50" s="19">
        <f>DRFR!R50+DSFS!O50+DSTG!O50+XYM1!O50+XYM2!O50+XYM3!O50+XYM4!O50+SAG!O50+'ABXY-TI1S'!O50+'ABXY-TI2S'!O50+ABZ!O50+'ASXY-TI1S'!O50+'ASXY-TI2S'!O50+'ASXY-TI3S'!O50+ASZ!O50+'MBXY-TI1S'!O50+'MBXY-TI2S'!O50+MBZ!O50+'MSXY-TI1S'!O50+'MSXY-TI2S'!O50++'MSXY-TI3S'!O50+MSZ!O50+DECG!O50+DECR!R50+DBHG!O50+DBHR!R50+AMIL!O50</f>
        <v>6.1774233251746482</v>
      </c>
      <c r="D50" s="19">
        <f>DRFR!S50+DSFS!P50+DSTG!P50+XYM1!P50+XYM2!P50+XYM3!P50+XYM4!P50+SAG!P50+'ABXY-TI1S'!P50+'ABXY-TI2S'!P50+ABZ!P50+'ASXY-TI1S'!P50+'ASXY-TI2S'!P50+'ASXY-TI3S'!P50+ASZ!P50+'MBXY-TI1S'!P50+'MBXY-TI2S'!P50+MBZ!P50+'MSXY-TI1S'!P50+'MSXY-TI2S'!P50++'MSXY-TI3S'!P50+MSZ!P50+DECG!P50+DECR!S50+DBHG!P50+DBHR!S50+AMIL!P50</f>
        <v>0.98510046921962169</v>
      </c>
      <c r="E50" s="19">
        <f>DRFR!T50+DSFS!Q50+DSTG!Q50+XYM1!Q50+XYM2!Q50+XYM3!Q50+XYM4!Q50+SAG!Q50+'ABXY-TI1S'!Q50+'ABXY-TI2S'!Q50+ABZ!Q50+'ASXY-TI1S'!Q50+'ASXY-TI2S'!Q50+'ASXY-TI3S'!Q50+ASZ!Q50+'MBXY-TI1S'!Q50+'MBXY-TI2S'!Q50+MBZ!Q50+'MSXY-TI1S'!Q50+'MSXY-TI2S'!Q50++'MSXY-TI3S'!Q50+MSZ!Q50+DECG!Q50+DECR!T50+DBHG!Q50+DBHR!T50+AMIL!Q50</f>
        <v>-1.620475931263754E-2</v>
      </c>
      <c r="F50" s="19">
        <f>DRFR!U50+DSFS!R50+DSTG!R50+XYM1!R50+XYM2!R50+XYM3!R50+XYM4!R50+SAG!R50+'ABXY-TI1S'!R50+'ABXY-TI2S'!R50+ABZ!R50+'ASXY-TI1S'!R50+'ASXY-TI2S'!R50+'ASXY-TI3S'!R50+ASZ!R50+'MBXY-TI1S'!R50+'MBXY-TI2S'!R50+MBZ!R50+'MSXY-TI1S'!R50+'MSXY-TI2S'!R50++'MSXY-TI3S'!R50+MSZ!R50+DECG!R50+DECR!U50+DBHG!R50+DBHR!U50+AMIL!R50</f>
        <v>-2.1549891923657933E-2</v>
      </c>
      <c r="G50" s="19">
        <f>DRFR!V50+DSFS!S50+DSTG!S50+XYM1!S50+XYM2!S50+XYM3!S50+XYM4!S50+SAG!S50+'ABXY-TI1S'!S50+'ABXY-TI2S'!S50+ABZ!S50+'ASXY-TI1S'!S50+'ASXY-TI2S'!S50+'ASXY-TI3S'!S50+ASZ!S50+'MBXY-TI1S'!S50+'MBXY-TI2S'!S50+MBZ!S50+'MSXY-TI1S'!S50+'MSXY-TI2S'!S50++'MSXY-TI3S'!S50+MSZ!S50+DECG!S50+DECR!V50+DBHG!S50+DBHR!V50+AMIL!S50</f>
        <v>-6.0347351439127513E-2</v>
      </c>
      <c r="H50" s="20">
        <f t="shared" si="6"/>
        <v>5.9017070898798076</v>
      </c>
      <c r="I50" s="20">
        <f t="shared" si="7"/>
        <v>6.2715442085280557</v>
      </c>
      <c r="J50" s="20">
        <f t="shared" si="8"/>
        <v>1.2588901755601289</v>
      </c>
      <c r="K50" s="20">
        <f t="shared" si="9"/>
        <v>-1.0004235663461042E-2</v>
      </c>
      <c r="L50" s="20">
        <f t="shared" si="10"/>
        <v>1.1619791217418241</v>
      </c>
      <c r="M50" s="20">
        <f t="shared" si="11"/>
        <v>2.8613025471970754E-3</v>
      </c>
      <c r="N50" s="94">
        <f>COS(Wellpath!$L50)*COS(Wellpath!$M50)</f>
        <v>0.25113101334181026</v>
      </c>
      <c r="O50" s="94">
        <f>-SIN(Wellpath!$M50)</f>
        <v>-0.96592582628906831</v>
      </c>
      <c r="P50" s="94">
        <f>SIN(Wellpath!$L50)*COS(Wellpath!$M50)</f>
        <v>6.2613994008497723E-2</v>
      </c>
      <c r="Q50" s="94">
        <f>COS(Wellpath!$L50)*SIN(Wellpath!$M50)</f>
        <v>0.93723370114789351</v>
      </c>
      <c r="R50" s="94">
        <f>COS(Wellpath!$M50)</f>
        <v>0.25881904510252074</v>
      </c>
      <c r="S50" s="94">
        <f>SIN(Wellpath!$L50)*SIN(Wellpath!$M50)</f>
        <v>0.23367860690452677</v>
      </c>
      <c r="T50" s="94">
        <f>-SIN(Wellpath!$L50)</f>
        <v>-0.24192189559966773</v>
      </c>
      <c r="U50" s="94">
        <v>0</v>
      </c>
      <c r="V50" s="94">
        <f>COS(Wellpath!$L50)</f>
        <v>0.97029572627599647</v>
      </c>
    </row>
    <row r="51" spans="1:22" x14ac:dyDescent="0.25">
      <c r="A51" s="26">
        <f>Wellpath!E51</f>
        <v>1440</v>
      </c>
      <c r="B51" s="19">
        <f>DRFR!Q51+DSFS!N51+DSTG!N51+XYM1!N51+XYM2!N51+XYM3!N51+XYM4!N51+SAG!N51+'ABXY-TI1S'!N51+'ABXY-TI2S'!N51+ABZ!N51+'ASXY-TI1S'!N51+'ASXY-TI2S'!N51+'ASXY-TI3S'!N51+ASZ!N51+'MBXY-TI1S'!N51+'MBXY-TI2S'!N51+MBZ!N51+'MSXY-TI1S'!N51+'MSXY-TI2S'!N51++'MSXY-TI3S'!N51+MSZ!N51+DECG!N51+DECR!Q51+DBHG!N51+DBHR!Q51+AMIL!N51</f>
        <v>6.5786243604798438</v>
      </c>
      <c r="C51" s="19">
        <f>DRFR!R51+DSFS!O51+DSTG!O51+XYM1!O51+XYM2!O51+XYM3!O51+XYM4!O51+SAG!O51+'ABXY-TI1S'!O51+'ABXY-TI2S'!O51+ABZ!O51+'ASXY-TI1S'!O51+'ASXY-TI2S'!O51+'ASXY-TI3S'!O51+ASZ!O51+'MBXY-TI1S'!O51+'MBXY-TI2S'!O51+MBZ!O51+'MSXY-TI1S'!O51+'MSXY-TI2S'!O51++'MSXY-TI3S'!O51+MSZ!O51+DECG!O51+DECR!R51+DBHG!O51+DBHR!R51+AMIL!O51</f>
        <v>6.4333224271812082</v>
      </c>
      <c r="D51" s="19">
        <f>DRFR!S51+DSFS!P51+DSTG!P51+XYM1!P51+XYM2!P51+XYM3!P51+XYM4!P51+SAG!P51+'ABXY-TI1S'!P51+'ABXY-TI2S'!P51+ABZ!P51+'ASXY-TI1S'!P51+'ASXY-TI2S'!P51+'ASXY-TI3S'!P51+ASZ!P51+'MBXY-TI1S'!P51+'MBXY-TI2S'!P51+MBZ!P51+'MSXY-TI1S'!P51+'MSXY-TI2S'!P51++'MSXY-TI3S'!P51+MSZ!P51+DECG!P51+DECR!S51+DBHG!P51+DBHR!S51+AMIL!P51</f>
        <v>1.0311455920779093</v>
      </c>
      <c r="E51" s="19">
        <f>DRFR!T51+DSFS!Q51+DSTG!Q51+XYM1!Q51+XYM2!Q51+XYM3!Q51+XYM4!Q51+SAG!Q51+'ABXY-TI1S'!Q51+'ABXY-TI2S'!Q51+ABZ!Q51+'ASXY-TI1S'!Q51+'ASXY-TI2S'!Q51+'ASXY-TI3S'!Q51+ASZ!Q51+'MBXY-TI1S'!Q51+'MBXY-TI2S'!Q51+MBZ!Q51+'MSXY-TI1S'!Q51+'MSXY-TI2S'!Q51++'MSXY-TI3S'!Q51+MSZ!Q51+DECG!Q51+DECR!T51+DBHG!Q51+DBHR!T51+AMIL!Q51</f>
        <v>-2.7833085618898867E-2</v>
      </c>
      <c r="F51" s="19">
        <f>DRFR!U51+DSFS!R51+DSTG!R51+XYM1!R51+XYM2!R51+XYM3!R51+XYM4!R51+SAG!R51+'ABXY-TI1S'!R51+'ABXY-TI2S'!R51+ABZ!R51+'ASXY-TI1S'!R51+'ASXY-TI2S'!R51+'ASXY-TI3S'!R51+ASZ!R51+'MBXY-TI1S'!R51+'MBXY-TI2S'!R51+MBZ!R51+'MSXY-TI1S'!R51+'MSXY-TI2S'!R51++'MSXY-TI3S'!R51+MSZ!R51+DECG!R51+DECR!U51+DBHG!R51+DBHR!U51+AMIL!R51</f>
        <v>-2.9983043756232907E-2</v>
      </c>
      <c r="G51" s="19">
        <f>DRFR!V51+DSFS!S51+DSTG!S51+XYM1!S51+XYM2!S51+XYM3!S51+XYM4!S51+SAG!S51+'ABXY-TI1S'!S51+'ABXY-TI2S'!S51+ABZ!S51+'ASXY-TI1S'!S51+'ASXY-TI2S'!S51+'ASXY-TI3S'!S51+ASZ!S51+'MBXY-TI1S'!S51+'MBXY-TI2S'!S51+MBZ!S51+'MSXY-TI1S'!S51+'MSXY-TI2S'!S51++'MSXY-TI3S'!S51+MSZ!S51+DECG!S51+DECR!V51+DBHG!S51+DBHR!V51+AMIL!S51</f>
        <v>-8.5253174594721343E-2</v>
      </c>
      <c r="H51" s="20">
        <f t="shared" si="6"/>
        <v>6.0667717510124337</v>
      </c>
      <c r="I51" s="20">
        <f t="shared" si="7"/>
        <v>6.5828075193677806</v>
      </c>
      <c r="J51" s="20">
        <f t="shared" si="8"/>
        <v>1.3935131093587483</v>
      </c>
      <c r="K51" s="20">
        <f t="shared" si="9"/>
        <v>-1.3648755154640474E-2</v>
      </c>
      <c r="L51" s="20">
        <f t="shared" si="10"/>
        <v>1.3538341396123963</v>
      </c>
      <c r="M51" s="20">
        <f t="shared" si="11"/>
        <v>3.2604485402471517E-3</v>
      </c>
      <c r="N51" s="94">
        <f>COS(Wellpath!$L51)*COS(Wellpath!$M51)</f>
        <v>0.24879283423638535</v>
      </c>
      <c r="O51" s="94">
        <f>-SIN(Wellpath!$M51)</f>
        <v>-0.96592582628906831</v>
      </c>
      <c r="P51" s="94">
        <f>SIN(Wellpath!$L51)*COS(Wellpath!$M51)</f>
        <v>7.1340197227139468E-2</v>
      </c>
      <c r="Q51" s="94">
        <f>COS(Wellpath!$L51)*SIN(Wellpath!$M51)</f>
        <v>0.9285074979292518</v>
      </c>
      <c r="R51" s="94">
        <f>COS(Wellpath!$M51)</f>
        <v>0.25881904510252074</v>
      </c>
      <c r="S51" s="94">
        <f>SIN(Wellpath!$L51)*SIN(Wellpath!$M51)</f>
        <v>0.26624524067366884</v>
      </c>
      <c r="T51" s="94">
        <f>-SIN(Wellpath!$L51)</f>
        <v>-0.27563735581699916</v>
      </c>
      <c r="U51" s="94">
        <v>0</v>
      </c>
      <c r="V51" s="94">
        <f>COS(Wellpath!$L51)</f>
        <v>0.96126169593831889</v>
      </c>
    </row>
    <row r="52" spans="1:22" x14ac:dyDescent="0.25">
      <c r="A52" s="26">
        <f>Wellpath!E52</f>
        <v>1470</v>
      </c>
      <c r="B52" s="19">
        <f>DRFR!Q52+DSFS!N52+DSTG!N52+XYM1!N52+XYM2!N52+XYM3!N52+XYM4!N52+SAG!N52+'ABXY-TI1S'!N52+'ABXY-TI2S'!N52+ABZ!N52+'ASXY-TI1S'!N52+'ASXY-TI2S'!N52+'ASXY-TI3S'!N52+ASZ!N52+'MBXY-TI1S'!N52+'MBXY-TI2S'!N52+MBZ!N52+'MSXY-TI1S'!N52+'MSXY-TI2S'!N52++'MSXY-TI3S'!N52+MSZ!N52+DECG!N52+DECR!Q52+DBHG!N52+DBHR!Q52+AMIL!N52</f>
        <v>6.9140826303114897</v>
      </c>
      <c r="C52" s="19">
        <f>DRFR!R52+DSFS!O52+DSTG!O52+XYM1!O52+XYM2!O52+XYM3!O52+XYM4!O52+SAG!O52+'ABXY-TI1S'!O52+'ABXY-TI2S'!O52+ABZ!O52+'ASXY-TI1S'!O52+'ASXY-TI2S'!O52+'ASXY-TI3S'!O52+ASZ!O52+'MBXY-TI1S'!O52+'MBXY-TI2S'!O52+MBZ!O52+'MSXY-TI1S'!O52+'MSXY-TI2S'!O52++'MSXY-TI3S'!O52+MSZ!O52+DECG!O52+DECR!R52+DBHG!O52+DBHR!R52+AMIL!O52</f>
        <v>6.693926692970944</v>
      </c>
      <c r="D52" s="19">
        <f>DRFR!S52+DSFS!P52+DSTG!P52+XYM1!P52+XYM2!P52+XYM3!P52+XYM4!P52+SAG!P52+'ABXY-TI1S'!P52+'ABXY-TI2S'!P52+ABZ!P52+'ASXY-TI1S'!P52+'ASXY-TI2S'!P52+'ASXY-TI3S'!P52+ASZ!P52+'MBXY-TI1S'!P52+'MBXY-TI2S'!P52+MBZ!P52+'MSXY-TI1S'!P52+'MSXY-TI2S'!P52++'MSXY-TI3S'!P52+MSZ!P52+DECG!P52+DECR!S52+DBHG!P52+DBHR!S52+AMIL!P52</f>
        <v>1.0790108307987623</v>
      </c>
      <c r="E52" s="19">
        <f>DRFR!T52+DSFS!Q52+DSTG!Q52+XYM1!Q52+XYM2!Q52+XYM3!Q52+XYM4!Q52+SAG!Q52+'ABXY-TI1S'!Q52+'ABXY-TI2S'!Q52+ABZ!Q52+'ASXY-TI1S'!Q52+'ASXY-TI2S'!Q52+'ASXY-TI3S'!Q52+ASZ!Q52+'MBXY-TI1S'!Q52+'MBXY-TI2S'!Q52+MBZ!Q52+'MSXY-TI1S'!Q52+'MSXY-TI2S'!Q52++'MSXY-TI3S'!Q52+MSZ!Q52+DECG!Q52+DECR!T52+DBHG!Q52+DBHR!T52+AMIL!Q52</f>
        <v>-4.5030717713493019E-2</v>
      </c>
      <c r="F52" s="19">
        <f>DRFR!U52+DSFS!R52+DSTG!R52+XYM1!R52+XYM2!R52+XYM3!R52+XYM4!R52+SAG!R52+'ABXY-TI1S'!R52+'ABXY-TI2S'!R52+ABZ!R52+'ASXY-TI1S'!R52+'ASXY-TI2S'!R52+'ASXY-TI3S'!R52+ASZ!R52+'MBXY-TI1S'!R52+'MBXY-TI2S'!R52+MBZ!R52+'MSXY-TI1S'!R52+'MSXY-TI2S'!R52++'MSXY-TI3S'!R52+MSZ!R52+DECG!R52+DECR!U52+DBHG!R52+DBHR!U52+AMIL!R52</f>
        <v>-4.0025324371108992E-2</v>
      </c>
      <c r="G52" s="19">
        <f>DRFR!V52+DSFS!S52+DSTG!S52+XYM1!S52+XYM2!S52+XYM3!S52+XYM4!S52+SAG!S52+'ABXY-TI1S'!S52+'ABXY-TI2S'!S52+ABZ!S52+'ASXY-TI1S'!S52+'ASXY-TI2S'!S52+'ASXY-TI3S'!S52+ASZ!S52+'MBXY-TI1S'!S52+'MBXY-TI2S'!S52+MBZ!S52+'MSXY-TI1S'!S52+'MSXY-TI2S'!S52++'MSXY-TI3S'!S52+MSZ!S52+DECG!S52+DECR!V52+DBHG!S52+DBHR!V52+AMIL!S52</f>
        <v>-0.11502934988065389</v>
      </c>
      <c r="H52" s="20">
        <f t="shared" si="6"/>
        <v>6.2221217485197924</v>
      </c>
      <c r="I52" s="20">
        <f t="shared" si="7"/>
        <v>6.9218503377634084</v>
      </c>
      <c r="J52" s="20">
        <f t="shared" si="8"/>
        <v>1.5430480677979959</v>
      </c>
      <c r="K52" s="20">
        <f t="shared" si="9"/>
        <v>-1.8003195586060609E-2</v>
      </c>
      <c r="L52" s="20">
        <f t="shared" si="10"/>
        <v>1.549628901013447</v>
      </c>
      <c r="M52" s="20">
        <f t="shared" si="11"/>
        <v>3.4975993273104744E-3</v>
      </c>
      <c r="N52" s="94">
        <f>COS(Wellpath!$L52)*COS(Wellpath!$M52)</f>
        <v>0.24615153938604159</v>
      </c>
      <c r="O52" s="94">
        <f>-SIN(Wellpath!$M52)</f>
        <v>-0.96592582628906831</v>
      </c>
      <c r="P52" s="94">
        <f>SIN(Wellpath!$L52)*COS(Wellpath!$M52)</f>
        <v>7.9979483404574905E-2</v>
      </c>
      <c r="Q52" s="94">
        <f>COS(Wellpath!$L52)*SIN(Wellpath!$M52)</f>
        <v>0.91865005134999889</v>
      </c>
      <c r="R52" s="94">
        <f>COS(Wellpath!$M52)</f>
        <v>0.25881904510252074</v>
      </c>
      <c r="S52" s="94">
        <f>SIN(Wellpath!$L52)*SIN(Wellpath!$M52)</f>
        <v>0.29848749562898541</v>
      </c>
      <c r="T52" s="94">
        <f>-SIN(Wellpath!$L52)</f>
        <v>-0.3090169943749474</v>
      </c>
      <c r="U52" s="94">
        <v>0</v>
      </c>
      <c r="V52" s="94">
        <f>COS(Wellpath!$L52)</f>
        <v>0.95105651629515353</v>
      </c>
    </row>
    <row r="53" spans="1:22" x14ac:dyDescent="0.25">
      <c r="A53" s="26">
        <f>Wellpath!E53</f>
        <v>1500</v>
      </c>
      <c r="B53" s="19">
        <f>DRFR!Q53+DSFS!N53+DSTG!N53+XYM1!N53+XYM2!N53+XYM3!N53+XYM4!N53+SAG!N53+'ABXY-TI1S'!N53+'ABXY-TI2S'!N53+ABZ!N53+'ASXY-TI1S'!N53+'ASXY-TI2S'!N53+'ASXY-TI3S'!N53+ASZ!N53+'MBXY-TI1S'!N53+'MBXY-TI2S'!N53+MBZ!N53+'MSXY-TI1S'!N53+'MSXY-TI2S'!N53++'MSXY-TI3S'!N53+MSZ!N53+DECG!N53+DECR!Q53+DBHG!N53+DBHR!Q53+AMIL!N53</f>
        <v>7.2823741211056152</v>
      </c>
      <c r="C53" s="19">
        <f>DRFR!R53+DSFS!O53+DSTG!O53+XYM1!O53+XYM2!O53+XYM3!O53+XYM4!O53+SAG!O53+'ABXY-TI1S'!O53+'ABXY-TI2S'!O53+ABZ!O53+'ASXY-TI1S'!O53+'ASXY-TI2S'!O53+'ASXY-TI3S'!O53+ASZ!O53+'MBXY-TI1S'!O53+'MBXY-TI2S'!O53+MBZ!O53+'MSXY-TI1S'!O53+'MSXY-TI2S'!O53++'MSXY-TI3S'!O53+MSZ!O53+DECG!O53+DECR!R53+DBHG!O53+DBHR!R53+AMIL!O53</f>
        <v>6.9595060536490525</v>
      </c>
      <c r="D53" s="19">
        <f>DRFR!S53+DSFS!P53+DSTG!P53+XYM1!P53+XYM2!P53+XYM3!P53+XYM4!P53+SAG!P53+'ABXY-TI1S'!P53+'ABXY-TI2S'!P53+ABZ!P53+'ASXY-TI1S'!P53+'ASXY-TI2S'!P53+'ASXY-TI3S'!P53+ASZ!P53+'MBXY-TI1S'!P53+'MBXY-TI2S'!P53+MBZ!P53+'MSXY-TI1S'!P53+'MSXY-TI2S'!P53++'MSXY-TI3S'!P53+MSZ!P53+DECG!P53+DECR!S53+DBHG!P53+DBHR!S53+AMIL!P53</f>
        <v>1.1288997023864726</v>
      </c>
      <c r="E53" s="19">
        <f>DRFR!T53+DSFS!Q53+DSTG!Q53+XYM1!Q53+XYM2!Q53+XYM3!Q53+XYM4!Q53+SAG!Q53+'ABXY-TI1S'!Q53+'ABXY-TI2S'!Q53+ABZ!Q53+'ASXY-TI1S'!Q53+'ASXY-TI2S'!Q53+'ASXY-TI3S'!Q53+ASZ!Q53+'MBXY-TI1S'!Q53+'MBXY-TI2S'!Q53+MBZ!Q53+'MSXY-TI1S'!Q53+'MSXY-TI2S'!Q53++'MSXY-TI3S'!Q53+MSZ!Q53+DECG!Q53+DECR!T53+DBHG!Q53+DBHR!T53+AMIL!Q53</f>
        <v>-6.9507324913580373E-2</v>
      </c>
      <c r="F53" s="19">
        <f>DRFR!U53+DSFS!R53+DSTG!R53+XYM1!R53+XYM2!R53+XYM3!R53+XYM4!R53+SAG!R53+'ABXY-TI1S'!R53+'ABXY-TI2S'!R53+ABZ!R53+'ASXY-TI1S'!R53+'ASXY-TI2S'!R53+'ASXY-TI3S'!R53+ASZ!R53+'MBXY-TI1S'!R53+'MBXY-TI2S'!R53+MBZ!R53+'MSXY-TI1S'!R53+'MSXY-TI2S'!R53++'MSXY-TI3S'!R53+MSZ!R53+DECG!R53+DECR!U53+DBHG!R53+DBHR!U53+AMIL!R53</f>
        <v>-5.178378822245501E-2</v>
      </c>
      <c r="G53" s="19">
        <f>DRFR!V53+DSFS!S53+DSTG!S53+XYM1!S53+XYM2!S53+XYM3!S53+XYM4!S53+SAG!S53+'ABXY-TI1S'!S53+'ABXY-TI2S'!S53+ABZ!S53+'ASXY-TI1S'!S53+'ASXY-TI2S'!S53+'ASXY-TI3S'!S53+ASZ!S53+'MBXY-TI1S'!S53+'MBXY-TI2S'!S53+MBZ!S53+'MSXY-TI1S'!S53+'MSXY-TI2S'!S53++'MSXY-TI3S'!S53+MSZ!S53+DECG!S53+DECR!V53+DBHG!S53+DBHR!V53+AMIL!S53</f>
        <v>-0.14996424312696166</v>
      </c>
      <c r="H53" s="20">
        <f t="shared" si="6"/>
        <v>6.367590093561132</v>
      </c>
      <c r="I53" s="20">
        <f t="shared" si="7"/>
        <v>7.2954997240782093</v>
      </c>
      <c r="J53" s="20">
        <f t="shared" si="8"/>
        <v>1.7076900595018003</v>
      </c>
      <c r="K53" s="20">
        <f t="shared" si="9"/>
        <v>-2.3116859095360313E-2</v>
      </c>
      <c r="L53" s="20">
        <f t="shared" si="10"/>
        <v>1.7484704028481917</v>
      </c>
      <c r="M53" s="20">
        <f t="shared" si="11"/>
        <v>3.5110042236117245E-3</v>
      </c>
      <c r="N53" s="94">
        <f>COS(Wellpath!$L53)*COS(Wellpath!$M53)</f>
        <v>0.24321034680169396</v>
      </c>
      <c r="O53" s="94">
        <f>-SIN(Wellpath!$M53)</f>
        <v>-0.96592582628906831</v>
      </c>
      <c r="P53" s="94">
        <f>SIN(Wellpath!$L53)*COS(Wellpath!$M53)</f>
        <v>8.8521326901376859E-2</v>
      </c>
      <c r="Q53" s="94">
        <f>COS(Wellpath!$L53)*SIN(Wellpath!$M53)</f>
        <v>0.90767337119036873</v>
      </c>
      <c r="R53" s="94">
        <f>COS(Wellpath!$M53)</f>
        <v>0.25881904510252074</v>
      </c>
      <c r="S53" s="94">
        <f>SIN(Wellpath!$L53)*SIN(Wellpath!$M53)</f>
        <v>0.33036608954935215</v>
      </c>
      <c r="T53" s="94">
        <f>-SIN(Wellpath!$L53)</f>
        <v>-0.34202014332566871</v>
      </c>
      <c r="U53" s="94">
        <v>0</v>
      </c>
      <c r="V53" s="94">
        <f>COS(Wellpath!$L53)</f>
        <v>0.93969262078590843</v>
      </c>
    </row>
    <row r="54" spans="1:22" x14ac:dyDescent="0.25">
      <c r="A54" s="26">
        <f>Wellpath!E54</f>
        <v>1530</v>
      </c>
      <c r="B54" s="19">
        <f>DRFR!Q54+DSFS!N54+DSTG!N54+XYM1!N54+XYM2!N54+XYM3!N54+XYM4!N54+SAG!N54+'ABXY-TI1S'!N54+'ABXY-TI2S'!N54+ABZ!N54+'ASXY-TI1S'!N54+'ASXY-TI2S'!N54+'ASXY-TI3S'!N54+ASZ!N54+'MBXY-TI1S'!N54+'MBXY-TI2S'!N54+MBZ!N54+'MSXY-TI1S'!N54+'MSXY-TI2S'!N54++'MSXY-TI3S'!N54+MSZ!N54+DECG!N54+DECR!Q54+DBHG!N54+DBHR!Q54+AMIL!N54</f>
        <v>7.6910650937895078</v>
      </c>
      <c r="C54" s="19">
        <f>DRFR!R54+DSFS!O54+DSTG!O54+XYM1!O54+XYM2!O54+XYM3!O54+XYM4!O54+SAG!O54+'ABXY-TI1S'!O54+'ABXY-TI2S'!O54+ABZ!O54+'ASXY-TI1S'!O54+'ASXY-TI2S'!O54+'ASXY-TI3S'!O54+ASZ!O54+'MBXY-TI1S'!O54+'MBXY-TI2S'!O54+MBZ!O54+'MSXY-TI1S'!O54+'MSXY-TI2S'!O54++'MSXY-TI3S'!O54+MSZ!O54+DECG!O54+DECR!R54+DBHG!O54+DBHR!R54+AMIL!O54</f>
        <v>7.2304257973477704</v>
      </c>
      <c r="D54" s="19">
        <f>DRFR!S54+DSFS!P54+DSTG!P54+XYM1!P54+XYM2!P54+XYM3!P54+XYM4!P54+SAG!P54+'ABXY-TI1S'!P54+'ABXY-TI2S'!P54+ABZ!P54+'ASXY-TI1S'!P54+'ASXY-TI2S'!P54+'ASXY-TI3S'!P54+ASZ!P54+'MBXY-TI1S'!P54+'MBXY-TI2S'!P54+MBZ!P54+'MSXY-TI1S'!P54+'MSXY-TI2S'!P54++'MSXY-TI3S'!P54+MSZ!P54+DECG!P54+DECR!S54+DBHG!P54+DBHR!S54+AMIL!P54</f>
        <v>1.1810759346419113</v>
      </c>
      <c r="E54" s="19">
        <f>DRFR!T54+DSFS!Q54+DSTG!Q54+XYM1!Q54+XYM2!Q54+XYM3!Q54+XYM4!Q54+SAG!Q54+'ABXY-TI1S'!Q54+'ABXY-TI2S'!Q54+ABZ!Q54+'ASXY-TI1S'!Q54+'ASXY-TI2S'!Q54+'ASXY-TI3S'!Q54+ASZ!Q54+'MBXY-TI1S'!Q54+'MBXY-TI2S'!Q54+MBZ!Q54+'MSXY-TI1S'!Q54+'MSXY-TI2S'!Q54++'MSXY-TI3S'!Q54+MSZ!Q54+DECG!Q54+DECR!T54+DBHG!Q54+DBHR!T54+AMIL!Q54</f>
        <v>-0.1032870037215711</v>
      </c>
      <c r="F54" s="19">
        <f>DRFR!U54+DSFS!R54+DSTG!R54+XYM1!R54+XYM2!R54+XYM3!R54+XYM4!R54+SAG!R54+'ABXY-TI1S'!R54+'ABXY-TI2S'!R54+ABZ!R54+'ASXY-TI1S'!R54+'ASXY-TI2S'!R54+'ASXY-TI3S'!R54+ASZ!R54+'MBXY-TI1S'!R54+'MBXY-TI2S'!R54+MBZ!R54+'MSXY-TI1S'!R54+'MSXY-TI2S'!R54++'MSXY-TI3S'!R54+MSZ!R54+DECG!R54+DECR!U54+DBHG!R54+DBHR!U54+AMIL!R54</f>
        <v>-6.5376053965614175E-2</v>
      </c>
      <c r="G54" s="19">
        <f>DRFR!V54+DSFS!S54+DSTG!S54+XYM1!S54+XYM2!S54+XYM3!S54+XYM4!S54+SAG!S54+'ABXY-TI1S'!S54+'ABXY-TI2S'!S54+ABZ!S54+'ASXY-TI1S'!S54+'ASXY-TI2S'!S54+'ASXY-TI3S'!S54+ASZ!S54+'MBXY-TI1S'!S54+'MBXY-TI2S'!S54+MBZ!S54+'MSXY-TI1S'!S54+'MSXY-TI2S'!S54++'MSXY-TI3S'!S54+MSZ!S54+DECG!S54+DECR!V54+DBHG!S54+DBHR!V54+AMIL!S54</f>
        <v>-0.1903668327756079</v>
      </c>
      <c r="H54" s="20">
        <f t="shared" si="6"/>
        <v>6.5031383437853041</v>
      </c>
      <c r="I54" s="20">
        <f t="shared" si="7"/>
        <v>7.7118516137793929</v>
      </c>
      <c r="J54" s="20">
        <f t="shared" si="8"/>
        <v>1.8875768682144947</v>
      </c>
      <c r="K54" s="20">
        <f t="shared" si="9"/>
        <v>-2.9037240972806258E-2</v>
      </c>
      <c r="L54" s="20">
        <f t="shared" si="10"/>
        <v>1.9494519807186035</v>
      </c>
      <c r="M54" s="20">
        <f t="shared" si="11"/>
        <v>3.2359441229298236E-3</v>
      </c>
      <c r="N54" s="94">
        <f>COS(Wellpath!$L54)*COS(Wellpath!$M54)</f>
        <v>0.23997283987345039</v>
      </c>
      <c r="O54" s="94">
        <f>-SIN(Wellpath!$M54)</f>
        <v>-0.96592582628906831</v>
      </c>
      <c r="P54" s="94">
        <f>SIN(Wellpath!$L54)*COS(Wellpath!$M54)</f>
        <v>9.6955320797014577E-2</v>
      </c>
      <c r="Q54" s="94">
        <f>COS(Wellpath!$L54)*SIN(Wellpath!$M54)</f>
        <v>0.89559083084430746</v>
      </c>
      <c r="R54" s="94">
        <f>COS(Wellpath!$M54)</f>
        <v>0.25881904510252074</v>
      </c>
      <c r="S54" s="94">
        <f>SIN(Wellpath!$L54)*SIN(Wellpath!$M54)</f>
        <v>0.36184218327859785</v>
      </c>
      <c r="T54" s="94">
        <f>-SIN(Wellpath!$L54)</f>
        <v>-0.37460659341591201</v>
      </c>
      <c r="U54" s="94">
        <v>0</v>
      </c>
      <c r="V54" s="94">
        <f>COS(Wellpath!$L54)</f>
        <v>0.92718385456678742</v>
      </c>
    </row>
    <row r="55" spans="1:22" x14ac:dyDescent="0.25">
      <c r="A55" s="26">
        <f>Wellpath!E55</f>
        <v>1560</v>
      </c>
      <c r="B55" s="19">
        <f>DRFR!Q55+DSFS!N55+DSTG!N55+XYM1!N55+XYM2!N55+XYM3!N55+XYM4!N55+SAG!N55+'ABXY-TI1S'!N55+'ABXY-TI2S'!N55+ABZ!N55+'ASXY-TI1S'!N55+'ASXY-TI2S'!N55+'ASXY-TI3S'!N55+ASZ!N55+'MBXY-TI1S'!N55+'MBXY-TI2S'!N55+MBZ!N55+'MSXY-TI1S'!N55+'MSXY-TI2S'!N55++'MSXY-TI3S'!N55+MSZ!N55+DECG!N55+DECR!Q55+DBHG!N55+DBHR!Q55+AMIL!N55</f>
        <v>8.1489979421812588</v>
      </c>
      <c r="C55" s="19">
        <f>DRFR!R55+DSFS!O55+DSTG!O55+XYM1!O55+XYM2!O55+XYM3!O55+XYM4!O55+SAG!O55+'ABXY-TI1S'!O55+'ABXY-TI2S'!O55+ABZ!O55+'ASXY-TI1S'!O55+'ASXY-TI2S'!O55+'ASXY-TI3S'!O55+ASZ!O55+'MBXY-TI1S'!O55+'MBXY-TI2S'!O55+MBZ!O55+'MSXY-TI1S'!O55+'MSXY-TI2S'!O55++'MSXY-TI3S'!O55+MSZ!O55+DECG!O55+DECR!R55+DBHG!O55+DBHR!R55+AMIL!O55</f>
        <v>7.5071439384746403</v>
      </c>
      <c r="D55" s="19">
        <f>DRFR!S55+DSFS!P55+DSTG!P55+XYM1!P55+XYM2!P55+XYM3!P55+XYM4!P55+SAG!P55+'ABXY-TI1S'!P55+'ABXY-TI2S'!P55+ABZ!P55+'ASXY-TI1S'!P55+'ASXY-TI2S'!P55+'ASXY-TI3S'!P55+ASZ!P55+'MBXY-TI1S'!P55+'MBXY-TI2S'!P55+MBZ!P55+'MSXY-TI1S'!P55+'MSXY-TI2S'!P55++'MSXY-TI3S'!P55+MSZ!P55+DECG!P55+DECR!S55+DBHG!P55+DBHR!S55+AMIL!P55</f>
        <v>1.2358469128753209</v>
      </c>
      <c r="E55" s="19">
        <f>DRFR!T55+DSFS!Q55+DSTG!Q55+XYM1!Q55+XYM2!Q55+XYM3!Q55+XYM4!Q55+SAG!Q55+'ABXY-TI1S'!Q55+'ABXY-TI2S'!Q55+ABZ!Q55+'ASXY-TI1S'!Q55+'ASXY-TI2S'!Q55+'ASXY-TI3S'!Q55+ASZ!Q55+'MBXY-TI1S'!Q55+'MBXY-TI2S'!Q55+MBZ!Q55+'MSXY-TI1S'!Q55+'MSXY-TI2S'!Q55++'MSXY-TI3S'!Q55+MSZ!Q55+DECG!Q55+DECR!T55+DBHG!Q55+DBHR!T55+AMIL!Q55</f>
        <v>-0.14873653229289263</v>
      </c>
      <c r="F55" s="19">
        <f>DRFR!U55+DSFS!R55+DSTG!R55+XYM1!R55+XYM2!R55+XYM3!R55+XYM4!R55+SAG!R55+'ABXY-TI1S'!R55+'ABXY-TI2S'!R55+ABZ!R55+'ASXY-TI1S'!R55+'ASXY-TI2S'!R55+'ASXY-TI3S'!R55+ASZ!R55+'MBXY-TI1S'!R55+'MBXY-TI2S'!R55+MBZ!R55+'MSXY-TI1S'!R55+'MSXY-TI2S'!R55++'MSXY-TI3S'!R55+MSZ!R55+DECG!R55+DECR!U55+DBHG!R55+DBHR!U55+AMIL!R55</f>
        <v>-8.0931393815070418E-2</v>
      </c>
      <c r="G55" s="19">
        <f>DRFR!V55+DSFS!S55+DSTG!S55+XYM1!S55+XYM2!S55+XYM3!S55+XYM4!S55+SAG!S55+'ABXY-TI1S'!S55+'ABXY-TI2S'!S55+ABZ!S55+'ASXY-TI1S'!S55+'ASXY-TI2S'!S55+'ASXY-TI3S'!S55+ASZ!S55+'MBXY-TI1S'!S55+'MBXY-TI2S'!S55+MBZ!S55+'MSXY-TI1S'!S55+'MSXY-TI2S'!S55++'MSXY-TI3S'!S55+MSZ!S55+DECG!S55+DECR!V55+DBHG!S55+DBHR!V55+AMIL!S55</f>
        <v>-0.23657055484938905</v>
      </c>
      <c r="H55" s="20">
        <f t="shared" si="6"/>
        <v>6.628853746519213</v>
      </c>
      <c r="I55" s="20">
        <f t="shared" si="7"/>
        <v>8.1803701428397382</v>
      </c>
      <c r="J55" s="20">
        <f t="shared" si="8"/>
        <v>2.0827649041722696</v>
      </c>
      <c r="K55" s="20">
        <f t="shared" si="9"/>
        <v>-3.5809317430467537E-2</v>
      </c>
      <c r="L55" s="20">
        <f t="shared" si="10"/>
        <v>2.1516651476686293</v>
      </c>
      <c r="M55" s="20">
        <f t="shared" si="11"/>
        <v>2.6050118859901605E-3</v>
      </c>
      <c r="N55" s="94">
        <f>COS(Wellpath!$L55)*COS(Wellpath!$M55)</f>
        <v>0.23644296300480327</v>
      </c>
      <c r="O55" s="94">
        <f>-SIN(Wellpath!$M55)</f>
        <v>-0.96592582628906831</v>
      </c>
      <c r="P55" s="94">
        <f>SIN(Wellpath!$L55)*COS(Wellpath!$M55)</f>
        <v>0.10527118956908342</v>
      </c>
      <c r="Q55" s="94">
        <f>COS(Wellpath!$L55)*SIN(Wellpath!$M55)</f>
        <v>0.88241715102605434</v>
      </c>
      <c r="R55" s="94">
        <f>COS(Wellpath!$M55)</f>
        <v>0.25881904510252074</v>
      </c>
      <c r="S55" s="94">
        <f>SIN(Wellpath!$L55)*SIN(Wellpath!$M55)</f>
        <v>0.39287742804503417</v>
      </c>
      <c r="T55" s="94">
        <f>-SIN(Wellpath!$L55)</f>
        <v>-0.40673664307580021</v>
      </c>
      <c r="U55" s="94">
        <v>0</v>
      </c>
      <c r="V55" s="94">
        <f>COS(Wellpath!$L55)</f>
        <v>0.91354545764260087</v>
      </c>
    </row>
    <row r="56" spans="1:22" x14ac:dyDescent="0.25">
      <c r="A56" s="26">
        <f>Wellpath!E56</f>
        <v>1590</v>
      </c>
      <c r="B56" s="19">
        <f>DRFR!Q56+DSFS!N56+DSTG!N56+XYM1!N56+XYM2!N56+XYM3!N56+XYM4!N56+SAG!N56+'ABXY-TI1S'!N56+'ABXY-TI2S'!N56+ABZ!N56+'ASXY-TI1S'!N56+'ASXY-TI2S'!N56+'ASXY-TI3S'!N56+ASZ!N56+'MBXY-TI1S'!N56+'MBXY-TI2S'!N56+MBZ!N56+'MSXY-TI1S'!N56+'MSXY-TI2S'!N56++'MSXY-TI3S'!N56+MSZ!N56+DECG!N56+DECR!Q56+DBHG!N56+DBHR!Q56+AMIL!N56</f>
        <v>8.6663722805618217</v>
      </c>
      <c r="C56" s="19">
        <f>DRFR!R56+DSFS!O56+DSTG!O56+XYM1!O56+XYM2!O56+XYM3!O56+XYM4!O56+SAG!O56+'ABXY-TI1S'!O56+'ABXY-TI2S'!O56+ABZ!O56+'ASXY-TI1S'!O56+'ASXY-TI2S'!O56+'ASXY-TI3S'!O56+ASZ!O56+'MBXY-TI1S'!O56+'MBXY-TI2S'!O56+MBZ!O56+'MSXY-TI1S'!O56+'MSXY-TI2S'!O56++'MSXY-TI3S'!O56+MSZ!O56+DECG!O56+DECR!R56+DBHG!O56+DBHR!R56+AMIL!O56</f>
        <v>7.7902087715515762</v>
      </c>
      <c r="D56" s="19">
        <f>DRFR!S56+DSFS!P56+DSTG!P56+XYM1!P56+XYM2!P56+XYM3!P56+XYM4!P56+SAG!P56+'ABXY-TI1S'!P56+'ABXY-TI2S'!P56+ABZ!P56+'ASXY-TI1S'!P56+'ASXY-TI2S'!P56+'ASXY-TI3S'!P56+ASZ!P56+'MBXY-TI1S'!P56+'MBXY-TI2S'!P56+MBZ!P56+'MSXY-TI1S'!P56+'MSXY-TI2S'!P56++'MSXY-TI3S'!P56+MSZ!P56+DECG!P56+DECR!S56+DBHG!P56+DBHR!S56+AMIL!P56</f>
        <v>1.293593888294051</v>
      </c>
      <c r="E56" s="19">
        <f>DRFR!T56+DSFS!Q56+DSTG!Q56+XYM1!Q56+XYM2!Q56+XYM3!Q56+XYM4!Q56+SAG!Q56+'ABXY-TI1S'!Q56+'ABXY-TI2S'!Q56+ABZ!Q56+'ASXY-TI1S'!Q56+'ASXY-TI2S'!Q56+'ASXY-TI3S'!Q56+ASZ!Q56+'MBXY-TI1S'!Q56+'MBXY-TI2S'!Q56+MBZ!Q56+'MSXY-TI1S'!Q56+'MSXY-TI2S'!Q56++'MSXY-TI3S'!Q56+MSZ!Q56+DECG!Q56+DECR!T56+DBHG!Q56+DBHR!T56+AMIL!Q56</f>
        <v>-0.20859078347756718</v>
      </c>
      <c r="F56" s="19">
        <f>DRFR!U56+DSFS!R56+DSTG!R56+XYM1!R56+XYM2!R56+XYM3!R56+XYM4!R56+SAG!R56+'ABXY-TI1S'!R56+'ABXY-TI2S'!R56+ABZ!R56+'ASXY-TI1S'!R56+'ASXY-TI2S'!R56+'ASXY-TI3S'!R56+ASZ!R56+'MBXY-TI1S'!R56+'MBXY-TI2S'!R56+MBZ!R56+'MSXY-TI1S'!R56+'MSXY-TI2S'!R56++'MSXY-TI3S'!R56+MSZ!R56+DECG!R56+DECR!U56+DBHG!R56+DBHR!U56+AMIL!R56</f>
        <v>-9.8588618722097954E-2</v>
      </c>
      <c r="G56" s="19">
        <f>DRFR!V56+DSFS!S56+DSTG!S56+XYM1!S56+XYM2!S56+XYM3!S56+XYM4!S56+SAG!S56+'ABXY-TI1S'!S56+'ABXY-TI2S'!S56+ABZ!S56+'ASXY-TI1S'!S56+'ASXY-TI2S'!S56+'ASXY-TI3S'!S56+ASZ!S56+'MBXY-TI1S'!S56+'MBXY-TI2S'!S56+MBZ!S56+'MSXY-TI1S'!S56+'MSXY-TI2S'!S56++'MSXY-TI3S'!S56+MSZ!S56+DECG!S56+DECR!V56+DBHG!S56+DBHR!V56+AMIL!S56</f>
        <v>-0.28892587445549411</v>
      </c>
      <c r="H56" s="20">
        <f t="shared" si="6"/>
        <v>6.7449452852818981</v>
      </c>
      <c r="I56" s="20">
        <f t="shared" si="7"/>
        <v>8.7119758461313772</v>
      </c>
      <c r="J56" s="20">
        <f t="shared" si="8"/>
        <v>2.2932538089941747</v>
      </c>
      <c r="K56" s="20">
        <f t="shared" si="9"/>
        <v>-4.3474650949924774E-2</v>
      </c>
      <c r="L56" s="20">
        <f t="shared" si="10"/>
        <v>2.3542041518596628</v>
      </c>
      <c r="M56" s="20">
        <f t="shared" si="11"/>
        <v>1.5484542675996416E-3</v>
      </c>
      <c r="N56" s="94">
        <f>COS(Wellpath!$L56)*COS(Wellpath!$M56)</f>
        <v>0.23262501680698122</v>
      </c>
      <c r="O56" s="94">
        <f>-SIN(Wellpath!$M56)</f>
        <v>-0.96592582628906831</v>
      </c>
      <c r="P56" s="94">
        <f>SIN(Wellpath!$L56)*COS(Wellpath!$M56)</f>
        <v>0.11345880161244597</v>
      </c>
      <c r="Q56" s="94">
        <f>COS(Wellpath!$L56)*SIN(Wellpath!$M56)</f>
        <v>0.86816838183521805</v>
      </c>
      <c r="R56" s="94">
        <f>COS(Wellpath!$M56)</f>
        <v>0.25881904510252074</v>
      </c>
      <c r="S56" s="94">
        <f>SIN(Wellpath!$L56)*SIN(Wellpath!$M56)</f>
        <v>0.42343401218352605</v>
      </c>
      <c r="T56" s="94">
        <f>-SIN(Wellpath!$L56)</f>
        <v>-0.4383711467890774</v>
      </c>
      <c r="U56" s="94">
        <v>0</v>
      </c>
      <c r="V56" s="94">
        <f>COS(Wellpath!$L56)</f>
        <v>0.89879404629916704</v>
      </c>
    </row>
    <row r="57" spans="1:22" x14ac:dyDescent="0.25">
      <c r="A57" s="26">
        <f>Wellpath!E57</f>
        <v>1620</v>
      </c>
      <c r="B57" s="19">
        <f>DRFR!Q57+DSFS!N57+DSTG!N57+XYM1!N57+XYM2!N57+XYM3!N57+XYM4!N57+SAG!N57+'ABXY-TI1S'!N57+'ABXY-TI2S'!N57+ABZ!N57+'ASXY-TI1S'!N57+'ASXY-TI2S'!N57+'ASXY-TI3S'!N57+ASZ!N57+'MBXY-TI1S'!N57+'MBXY-TI2S'!N57+MBZ!N57+'MSXY-TI1S'!N57+'MSXY-TI2S'!N57++'MSXY-TI3S'!N57+MSZ!N57+DECG!N57+DECR!Q57+DBHG!N57+DBHR!Q57+AMIL!N57</f>
        <v>9.2548111133300903</v>
      </c>
      <c r="C57" s="19">
        <f>DRFR!R57+DSFS!O57+DSTG!O57+XYM1!O57+XYM2!O57+XYM3!O57+XYM4!O57+SAG!O57+'ABXY-TI1S'!O57+'ABXY-TI2S'!O57+ABZ!O57+'ASXY-TI1S'!O57+'ASXY-TI2S'!O57+'ASXY-TI3S'!O57+ASZ!O57+'MBXY-TI1S'!O57+'MBXY-TI2S'!O57+MBZ!O57+'MSXY-TI1S'!O57+'MSXY-TI2S'!O57++'MSXY-TI3S'!O57+MSZ!O57+DECG!O57+DECR!R57+DBHG!O57+DBHR!R57+AMIL!O57</f>
        <v>8.0802542413791745</v>
      </c>
      <c r="D57" s="19">
        <f>DRFR!S57+DSFS!P57+DSTG!P57+XYM1!P57+XYM2!P57+XYM3!P57+XYM4!P57+SAG!P57+'ABXY-TI1S'!P57+'ABXY-TI2S'!P57+ABZ!P57+'ASXY-TI1S'!P57+'ASXY-TI2S'!P57+'ASXY-TI3S'!P57+ASZ!P57+'MBXY-TI1S'!P57+'MBXY-TI2S'!P57+MBZ!P57+'MSXY-TI1S'!P57+'MSXY-TI2S'!P57++'MSXY-TI3S'!P57+MSZ!P57+DECG!P57+DECR!S57+DBHG!P57+DBHR!S57+AMIL!P57</f>
        <v>1.35475731743394</v>
      </c>
      <c r="E57" s="19">
        <f>DRFR!T57+DSFS!Q57+DSTG!Q57+XYM1!Q57+XYM2!Q57+XYM3!Q57+XYM4!Q57+SAG!Q57+'ABXY-TI1S'!Q57+'ABXY-TI2S'!Q57+ABZ!Q57+'ASXY-TI1S'!Q57+'ASXY-TI2S'!Q57+'ASXY-TI3S'!Q57+ASZ!Q57+'MBXY-TI1S'!Q57+'MBXY-TI2S'!Q57+MBZ!Q57+'MSXY-TI1S'!Q57+'MSXY-TI2S'!Q57++'MSXY-TI3S'!Q57+MSZ!Q57+DECG!Q57+DECR!T57+DBHG!Q57+DBHR!T57+AMIL!Q57</f>
        <v>-0.28597463696840231</v>
      </c>
      <c r="F57" s="19">
        <f>DRFR!U57+DSFS!R57+DSTG!R57+XYM1!R57+XYM2!R57+XYM3!R57+XYM4!R57+SAG!R57+'ABXY-TI1S'!R57+'ABXY-TI2S'!R57+ABZ!R57+'ASXY-TI1S'!R57+'ASXY-TI2S'!R57+'ASXY-TI3S'!R57+ASZ!R57+'MBXY-TI1S'!R57+'MBXY-TI2S'!R57+MBZ!R57+'MSXY-TI1S'!R57+'MSXY-TI2S'!R57++'MSXY-TI3S'!R57+MSZ!R57+DECG!R57+DECR!U57+DBHG!R57+DBHR!U57+AMIL!R57</f>
        <v>-0.11849606217141305</v>
      </c>
      <c r="G57" s="19">
        <f>DRFR!V57+DSFS!S57+DSTG!S57+XYM1!S57+XYM2!S57+XYM3!S57+XYM4!S57+SAG!S57+'ABXY-TI1S'!S57+'ABXY-TI2S'!S57+ABZ!S57+'ASXY-TI1S'!S57+'ASXY-TI2S'!S57+'ASXY-TI3S'!S57+ASZ!S57+'MBXY-TI1S'!S57+'MBXY-TI2S'!S57+MBZ!S57+'MSXY-TI1S'!S57+'MSXY-TI2S'!S57++'MSXY-TI3S'!S57+MSZ!S57+DECG!S57+DECR!V57+DBHG!S57+DBHR!V57+AMIL!S57</f>
        <v>-0.34780147374096626</v>
      </c>
      <c r="H57" s="20">
        <f t="shared" si="6"/>
        <v>6.8517387133915699</v>
      </c>
      <c r="I57" s="20">
        <f t="shared" si="7"/>
        <v>9.3191180404883749</v>
      </c>
      <c r="J57" s="20">
        <f t="shared" si="8"/>
        <v>2.5189659182632615</v>
      </c>
      <c r="K57" s="20">
        <f t="shared" si="9"/>
        <v>-5.2070334083995827E-2</v>
      </c>
      <c r="L57" s="20">
        <f t="shared" si="10"/>
        <v>2.5561773903309413</v>
      </c>
      <c r="M57" s="20">
        <f t="shared" si="11"/>
        <v>-5.4133124079980277E-6</v>
      </c>
      <c r="N57" s="94">
        <f>COS(Wellpath!$L57)*COS(Wellpath!$M57)</f>
        <v>0.22852365285931675</v>
      </c>
      <c r="O57" s="94">
        <f>-SIN(Wellpath!$M57)</f>
        <v>-0.96592582628906831</v>
      </c>
      <c r="P57" s="94">
        <f>SIN(Wellpath!$L57)*COS(Wellpath!$M57)</f>
        <v>0.12150818158303237</v>
      </c>
      <c r="Q57" s="94">
        <f>COS(Wellpath!$L57)*SIN(Wellpath!$M57)</f>
        <v>0.85286188320220291</v>
      </c>
      <c r="R57" s="94">
        <f>COS(Wellpath!$M57)</f>
        <v>0.25881904510252074</v>
      </c>
      <c r="S57" s="94">
        <f>SIN(Wellpath!$L57)*SIN(Wellpath!$M57)</f>
        <v>0.45347470720318178</v>
      </c>
      <c r="T57" s="94">
        <f>-SIN(Wellpath!$L57)</f>
        <v>-0.46947156278589081</v>
      </c>
      <c r="U57" s="94">
        <v>0</v>
      </c>
      <c r="V57" s="94">
        <f>COS(Wellpath!$L57)</f>
        <v>0.88294759285892699</v>
      </c>
    </row>
    <row r="58" spans="1:22" x14ac:dyDescent="0.25">
      <c r="A58" s="26">
        <f>Wellpath!E58</f>
        <v>1650</v>
      </c>
      <c r="B58" s="19">
        <f>DRFR!Q58+DSFS!N58+DSTG!N58+XYM1!N58+XYM2!N58+XYM3!N58+XYM4!N58+SAG!N58+'ABXY-TI1S'!N58+'ABXY-TI2S'!N58+ABZ!N58+'ASXY-TI1S'!N58+'ASXY-TI2S'!N58+'ASXY-TI3S'!N58+ASZ!N58+'MBXY-TI1S'!N58+'MBXY-TI2S'!N58+MBZ!N58+'MSXY-TI1S'!N58+'MSXY-TI2S'!N58++'MSXY-TI3S'!N58+MSZ!N58+DECG!N58+DECR!Q58+DBHG!N58+DBHR!Q58+AMIL!N58</f>
        <v>9.9274082048494563</v>
      </c>
      <c r="C58" s="19">
        <f>DRFR!R58+DSFS!O58+DSTG!O58+XYM1!O58+XYM2!O58+XYM3!O58+XYM4!O58+SAG!O58+'ABXY-TI1S'!O58+'ABXY-TI2S'!O58+ABZ!O58+'ASXY-TI1S'!O58+'ASXY-TI2S'!O58+'ASXY-TI3S'!O58+ASZ!O58+'MBXY-TI1S'!O58+'MBXY-TI2S'!O58+MBZ!O58+'MSXY-TI1S'!O58+'MSXY-TI2S'!O58++'MSXY-TI3S'!O58+MSZ!O58+DECG!O58+DECR!R58+DBHG!O58+DBHR!R58+AMIL!O58</f>
        <v>8.377995326851714</v>
      </c>
      <c r="D58" s="19">
        <f>DRFR!S58+DSFS!P58+DSTG!P58+XYM1!P58+XYM2!P58+XYM3!P58+XYM4!P58+SAG!P58+'ABXY-TI1S'!P58+'ABXY-TI2S'!P58+ABZ!P58+'ASXY-TI1S'!P58+'ASXY-TI2S'!P58+'ASXY-TI3S'!P58+ASZ!P58+'MBXY-TI1S'!P58+'MBXY-TI2S'!P58+MBZ!P58+'MSXY-TI1S'!P58+'MSXY-TI2S'!P58++'MSXY-TI3S'!P58+MSZ!P58+DECG!P58+DECR!S58+DBHG!P58+DBHR!S58+AMIL!P58</f>
        <v>1.4198544673229434</v>
      </c>
      <c r="E58" s="19">
        <f>DRFR!T58+DSFS!Q58+DSTG!Q58+XYM1!Q58+XYM2!Q58+XYM3!Q58+XYM4!Q58+SAG!Q58+'ABXY-TI1S'!Q58+'ABXY-TI2S'!Q58+ABZ!Q58+'ASXY-TI1S'!Q58+'ASXY-TI2S'!Q58+'ASXY-TI3S'!Q58+ASZ!Q58+'MBXY-TI1S'!Q58+'MBXY-TI2S'!Q58+MBZ!Q58+'MSXY-TI1S'!Q58+'MSXY-TI2S'!Q58++'MSXY-TI3S'!Q58+MSZ!Q58+DECG!Q58+DECR!T58+DBHG!Q58+DBHR!T58+AMIL!Q58</f>
        <v>-0.38441958198158249</v>
      </c>
      <c r="F58" s="19">
        <f>DRFR!U58+DSFS!R58+DSTG!R58+XYM1!R58+XYM2!R58+XYM3!R58+XYM4!R58+SAG!R58+'ABXY-TI1S'!R58+'ABXY-TI2S'!R58+ABZ!R58+'ASXY-TI1S'!R58+'ASXY-TI2S'!R58+'ASXY-TI3S'!R58+ASZ!R58+'MBXY-TI1S'!R58+'MBXY-TI2S'!R58+MBZ!R58+'MSXY-TI1S'!R58+'MSXY-TI2S'!R58++'MSXY-TI3S'!R58+MSZ!R58+DECG!R58+DECR!U58+DBHG!R58+DBHR!U58+AMIL!R58</f>
        <v>-0.14080882284096213</v>
      </c>
      <c r="G58" s="19">
        <f>DRFR!V58+DSFS!S58+DSTG!S58+XYM1!S58+XYM2!S58+XYM3!S58+XYM4!S58+SAG!S58+'ABXY-TI1S'!S58+'ABXY-TI2S'!S58+ABZ!S58+'ASXY-TI1S'!S58+'ASXY-TI2S'!S58+'ASXY-TI3S'!S58+ASZ!S58+'MBXY-TI1S'!S58+'MBXY-TI2S'!S58+MBZ!S58+'MSXY-TI1S'!S58+'MSXY-TI2S'!S58++'MSXY-TI3S'!S58+MSZ!S58+DECG!S58+DECR!V58+DBHG!S58+DBHR!V58+AMIL!S58</f>
        <v>-0.41357606106598199</v>
      </c>
      <c r="H58" s="20">
        <f t="shared" si="6"/>
        <v>6.9496705576126532</v>
      </c>
      <c r="I58" s="20">
        <f t="shared" si="7"/>
        <v>10.015827013489778</v>
      </c>
      <c r="J58" s="20">
        <f t="shared" si="8"/>
        <v>2.7597604279216825</v>
      </c>
      <c r="K58" s="20">
        <f t="shared" si="9"/>
        <v>-6.1627800512558159E-2</v>
      </c>
      <c r="L58" s="20">
        <f t="shared" si="10"/>
        <v>2.7567130047096429</v>
      </c>
      <c r="M58" s="20">
        <f t="shared" si="11"/>
        <v>-2.129709935910773E-3</v>
      </c>
      <c r="N58" s="94">
        <f>COS(Wellpath!$L58)*COS(Wellpath!$M58)</f>
        <v>0.22414386804201339</v>
      </c>
      <c r="O58" s="94">
        <f>-SIN(Wellpath!$M58)</f>
        <v>-0.96592582628906831</v>
      </c>
      <c r="P58" s="94">
        <f>SIN(Wellpath!$L58)*COS(Wellpath!$M58)</f>
        <v>0.12940952255126034</v>
      </c>
      <c r="Q58" s="94">
        <f>COS(Wellpath!$L58)*SIN(Wellpath!$M58)</f>
        <v>0.83651630373780794</v>
      </c>
      <c r="R58" s="94">
        <f>COS(Wellpath!$M58)</f>
        <v>0.25881904510252074</v>
      </c>
      <c r="S58" s="94">
        <f>SIN(Wellpath!$L58)*SIN(Wellpath!$M58)</f>
        <v>0.4829629131445341</v>
      </c>
      <c r="T58" s="94">
        <f>-SIN(Wellpath!$L58)</f>
        <v>-0.49999999999999994</v>
      </c>
      <c r="U58" s="94">
        <v>0</v>
      </c>
      <c r="V58" s="94">
        <f>COS(Wellpath!$L58)</f>
        <v>0.86602540378443871</v>
      </c>
    </row>
    <row r="59" spans="1:22" x14ac:dyDescent="0.25">
      <c r="A59" s="26">
        <f>Wellpath!E59</f>
        <v>1680</v>
      </c>
      <c r="B59" s="19">
        <f>DRFR!Q59+DSFS!N59+DSTG!N59+XYM1!N59+XYM2!N59+XYM3!N59+XYM4!N59+SAG!N59+'ABXY-TI1S'!N59+'ABXY-TI2S'!N59+ABZ!N59+'ASXY-TI1S'!N59+'ASXY-TI2S'!N59+'ASXY-TI3S'!N59+ASZ!N59+'MBXY-TI1S'!N59+'MBXY-TI2S'!N59+MBZ!N59+'MSXY-TI1S'!N59+'MSXY-TI2S'!N59++'MSXY-TI3S'!N59+MSZ!N59+DECG!N59+DECR!Q59+DBHG!N59+DBHR!Q59+AMIL!N59</f>
        <v>10.698752883025907</v>
      </c>
      <c r="C59" s="19">
        <f>DRFR!R59+DSFS!O59+DSTG!O59+XYM1!O59+XYM2!O59+XYM3!O59+XYM4!O59+SAG!O59+'ABXY-TI1S'!O59+'ABXY-TI2S'!O59+ABZ!O59+'ASXY-TI1S'!O59+'ASXY-TI2S'!O59+'ASXY-TI3S'!O59+ASZ!O59+'MBXY-TI1S'!O59+'MBXY-TI2S'!O59+MBZ!O59+'MSXY-TI1S'!O59+'MSXY-TI2S'!O59++'MSXY-TI3S'!O59+MSZ!O59+DECG!O59+DECR!R59+DBHG!O59+DBHR!R59+AMIL!O59</f>
        <v>8.684221439037664</v>
      </c>
      <c r="D59" s="19">
        <f>DRFR!S59+DSFS!P59+DSTG!P59+XYM1!P59+XYM2!P59+XYM3!P59+XYM4!P59+SAG!P59+'ABXY-TI1S'!P59+'ABXY-TI2S'!P59+ABZ!P59+'ASXY-TI1S'!P59+'ASXY-TI2S'!P59+'ASXY-TI3S'!P59+ASZ!P59+'MBXY-TI1S'!P59+'MBXY-TI2S'!P59+MBZ!P59+'MSXY-TI1S'!P59+'MSXY-TI2S'!P59++'MSXY-TI3S'!P59+MSZ!P59+DECG!P59+DECR!S59+DBHG!P59+DBHR!S59+AMIL!P59</f>
        <v>1.489474606959394</v>
      </c>
      <c r="E59" s="19">
        <f>DRFR!T59+DSFS!Q59+DSTG!Q59+XYM1!Q59+XYM2!Q59+XYM3!Q59+XYM4!Q59+SAG!Q59+'ABXY-TI1S'!Q59+'ABXY-TI2S'!Q59+ABZ!Q59+'ASXY-TI1S'!Q59+'ASXY-TI2S'!Q59+'ASXY-TI3S'!Q59+ASZ!Q59+'MBXY-TI1S'!Q59+'MBXY-TI2S'!Q59+MBZ!Q59+'MSXY-TI1S'!Q59+'MSXY-TI2S'!Q59++'MSXY-TI3S'!Q59+MSZ!Q59+DECG!Q59+DECR!T59+DBHG!Q59+DBHR!T59+AMIL!Q59</f>
        <v>-0.50787443894872375</v>
      </c>
      <c r="F59" s="19">
        <f>DRFR!U59+DSFS!R59+DSTG!R59+XYM1!R59+XYM2!R59+XYM3!R59+XYM4!R59+SAG!R59+'ABXY-TI1S'!R59+'ABXY-TI2S'!R59+ABZ!R59+'ASXY-TI1S'!R59+'ASXY-TI2S'!R59+'ASXY-TI3S'!R59+ASZ!R59+'MBXY-TI1S'!R59+'MBXY-TI2S'!R59+MBZ!R59+'MSXY-TI1S'!R59+'MSXY-TI2S'!R59++'MSXY-TI3S'!R59+MSZ!R59+DECG!R59+DECR!U59+DBHG!R59+DBHR!U59+AMIL!R59</f>
        <v>-0.16568698806358412</v>
      </c>
      <c r="G59" s="19">
        <f>DRFR!V59+DSFS!S59+DSTG!S59+XYM1!S59+XYM2!S59+XYM3!S59+XYM4!S59+SAG!S59+'ABXY-TI1S'!S59+'ABXY-TI2S'!S59+ABZ!S59+'ASXY-TI1S'!S59+'ASXY-TI2S'!S59+'ASXY-TI3S'!S59+ASZ!S59+'MBXY-TI1S'!S59+'MBXY-TI2S'!S59+MBZ!S59+'MSXY-TI1S'!S59+'MSXY-TI2S'!S59++'MSXY-TI3S'!S59+MSZ!S59+DECG!S59+DECR!V59+DBHG!S59+DBHR!V59+AMIL!S59</f>
        <v>-0.48663472115295336</v>
      </c>
      <c r="H59" s="20">
        <f t="shared" si="6"/>
        <v>7.0392812327947896</v>
      </c>
      <c r="I59" s="20">
        <f t="shared" si="7"/>
        <v>10.817742084114331</v>
      </c>
      <c r="J59" s="20">
        <f t="shared" si="8"/>
        <v>3.0154256121138436</v>
      </c>
      <c r="K59" s="20">
        <f t="shared" si="9"/>
        <v>-7.2171539223541498E-2</v>
      </c>
      <c r="L59" s="20">
        <f t="shared" si="10"/>
        <v>2.9549680763407098</v>
      </c>
      <c r="M59" s="20">
        <f t="shared" si="11"/>
        <v>-4.8984037280652704E-3</v>
      </c>
      <c r="N59" s="94">
        <f>COS(Wellpath!$L59)*COS(Wellpath!$M59)</f>
        <v>0.21949099844821685</v>
      </c>
      <c r="O59" s="94">
        <f>-SIN(Wellpath!$M59)</f>
        <v>-0.96592582628906831</v>
      </c>
      <c r="P59" s="94">
        <f>SIN(Wellpath!$L59)*COS(Wellpath!$M59)</f>
        <v>0.13715319795026845</v>
      </c>
      <c r="Q59" s="94">
        <f>COS(Wellpath!$L59)*SIN(Wellpath!$M59)</f>
        <v>0.81915155801276696</v>
      </c>
      <c r="R59" s="94">
        <f>COS(Wellpath!$M59)</f>
        <v>0.25881904510252074</v>
      </c>
      <c r="S59" s="94">
        <f>SIN(Wellpath!$L59)*SIN(Wellpath!$M59)</f>
        <v>0.51186270317095361</v>
      </c>
      <c r="T59" s="94">
        <f>-SIN(Wellpath!$L59)</f>
        <v>-0.5299192642332049</v>
      </c>
      <c r="U59" s="94">
        <v>0</v>
      </c>
      <c r="V59" s="94">
        <f>COS(Wellpath!$L59)</f>
        <v>0.84804809615642596</v>
      </c>
    </row>
    <row r="60" spans="1:22" x14ac:dyDescent="0.25">
      <c r="A60" s="26">
        <f>Wellpath!E60</f>
        <v>1710</v>
      </c>
      <c r="B60" s="19">
        <f>DRFR!Q60+DSFS!N60+DSTG!N60+XYM1!N60+XYM2!N60+XYM3!N60+XYM4!N60+SAG!N60+'ABXY-TI1S'!N60+'ABXY-TI2S'!N60+ABZ!N60+'ASXY-TI1S'!N60+'ASXY-TI2S'!N60+'ASXY-TI3S'!N60+ASZ!N60+'MBXY-TI1S'!N60+'MBXY-TI2S'!N60+MBZ!N60+'MSXY-TI1S'!N60+'MSXY-TI2S'!N60++'MSXY-TI3S'!N60+MSZ!N60+DECG!N60+DECR!Q60+DBHG!N60+DBHR!Q60+AMIL!N60</f>
        <v>11.58492935462794</v>
      </c>
      <c r="C60" s="19">
        <f>DRFR!R60+DSFS!O60+DSTG!O60+XYM1!O60+XYM2!O60+XYM3!O60+XYM4!O60+SAG!O60+'ABXY-TI1S'!O60+'ABXY-TI2S'!O60+ABZ!O60+'ASXY-TI1S'!O60+'ASXY-TI2S'!O60+'ASXY-TI3S'!O60+ASZ!O60+'MBXY-TI1S'!O60+'MBXY-TI2S'!O60+MBZ!O60+'MSXY-TI1S'!O60+'MSXY-TI2S'!O60++'MSXY-TI3S'!O60+MSZ!O60+DECG!O60+DECR!R60+DBHG!O60+DBHR!R60+AMIL!O60</f>
        <v>8.9997902525050613</v>
      </c>
      <c r="D60" s="19">
        <f>DRFR!S60+DSFS!P60+DSTG!P60+XYM1!P60+XYM2!P60+XYM3!P60+XYM4!P60+SAG!P60+'ABXY-TI1S'!P60+'ABXY-TI2S'!P60+ABZ!P60+'ASXY-TI1S'!P60+'ASXY-TI2S'!P60+'ASXY-TI3S'!P60+ASZ!P60+'MBXY-TI1S'!P60+'MBXY-TI2S'!P60+MBZ!P60+'MSXY-TI1S'!P60+'MSXY-TI2S'!P60++'MSXY-TI3S'!P60+MSZ!P60+DECG!P60+DECR!S60+DBHG!P60+DBHR!S60+AMIL!P60</f>
        <v>1.564296284185331</v>
      </c>
      <c r="E60" s="19">
        <f>DRFR!T60+DSFS!Q60+DSTG!Q60+XYM1!Q60+XYM2!Q60+XYM3!Q60+XYM4!Q60+SAG!Q60+'ABXY-TI1S'!Q60+'ABXY-TI2S'!Q60+ABZ!Q60+'ASXY-TI1S'!Q60+'ASXY-TI2S'!Q60+'ASXY-TI3S'!Q60+ASZ!Q60+'MBXY-TI1S'!Q60+'MBXY-TI2S'!Q60+MBZ!Q60+'MSXY-TI1S'!Q60+'MSXY-TI2S'!Q60++'MSXY-TI3S'!Q60+MSZ!Q60+DECG!Q60+DECR!T60+DBHG!Q60+DBHR!T60+AMIL!Q60</f>
        <v>-0.66070859185170105</v>
      </c>
      <c r="F60" s="19">
        <f>DRFR!U60+DSFS!R60+DSTG!R60+XYM1!R60+XYM2!R60+XYM3!R60+XYM4!R60+SAG!R60+'ABXY-TI1S'!R60+'ABXY-TI2S'!R60+ABZ!R60+'ASXY-TI1S'!R60+'ASXY-TI2S'!R60+'ASXY-TI3S'!R60+ASZ!R60+'MBXY-TI1S'!R60+'MBXY-TI2S'!R60+MBZ!R60+'MSXY-TI1S'!R60+'MSXY-TI2S'!R60++'MSXY-TI3S'!R60+MSZ!R60+DECG!R60+DECR!U60+DBHG!R60+DBHR!U60+AMIL!R60</f>
        <v>-0.19329124800288575</v>
      </c>
      <c r="G60" s="19">
        <f>DRFR!V60+DSFS!S60+DSTG!S60+XYM1!S60+XYM2!S60+XYM3!S60+XYM4!S60+SAG!S60+'ABXY-TI1S'!S60+'ABXY-TI2S'!S60+ABZ!S60+'ASXY-TI1S'!S60+'ASXY-TI2S'!S60+'ASXY-TI3S'!S60+ASZ!S60+'MBXY-TI1S'!S60+'MBXY-TI2S'!S60+MBZ!S60+'MSXY-TI1S'!S60+'MSXY-TI2S'!S60++'MSXY-TI3S'!S60+MSZ!S60+DECG!S60+DECR!V60+DBHG!S60+DBHR!V60+AMIL!S60</f>
        <v>-0.5673563960267749</v>
      </c>
      <c r="H60" s="20">
        <f t="shared" si="6"/>
        <v>7.1212073720323303</v>
      </c>
      <c r="I60" s="20">
        <f t="shared" si="7"/>
        <v>11.742112166869806</v>
      </c>
      <c r="J60" s="20">
        <f t="shared" si="8"/>
        <v>3.2856963524161986</v>
      </c>
      <c r="K60" s="20">
        <f t="shared" si="9"/>
        <v>-8.3717753652278362E-2</v>
      </c>
      <c r="L60" s="20">
        <f t="shared" si="10"/>
        <v>3.1501322042215838</v>
      </c>
      <c r="M60" s="20">
        <f t="shared" si="11"/>
        <v>-8.3856343522104027E-3</v>
      </c>
      <c r="N60" s="94">
        <f>COS(Wellpath!$L60)*COS(Wellpath!$M60)</f>
        <v>0.21457071288280763</v>
      </c>
      <c r="O60" s="94">
        <f>-SIN(Wellpath!$M60)</f>
        <v>-0.96592582628906831</v>
      </c>
      <c r="P60" s="94">
        <f>SIN(Wellpath!$L60)*COS(Wellpath!$M60)</f>
        <v>0.14472977330440476</v>
      </c>
      <c r="Q60" s="94">
        <f>COS(Wellpath!$L60)*SIN(Wellpath!$M60)</f>
        <v>0.80078880229491201</v>
      </c>
      <c r="R60" s="94">
        <f>COS(Wellpath!$M60)</f>
        <v>0.25881904510252074</v>
      </c>
      <c r="S60" s="94">
        <f>SIN(Wellpath!$L60)*SIN(Wellpath!$M60)</f>
        <v>0.54013886733996441</v>
      </c>
      <c r="T60" s="94">
        <f>-SIN(Wellpath!$L60)</f>
        <v>-0.5591929034707469</v>
      </c>
      <c r="U60" s="94">
        <v>0</v>
      </c>
      <c r="V60" s="94">
        <f>COS(Wellpath!$L60)</f>
        <v>0.82903757255504162</v>
      </c>
    </row>
    <row r="61" spans="1:22" x14ac:dyDescent="0.25">
      <c r="A61" s="26">
        <f>Wellpath!E61</f>
        <v>1740</v>
      </c>
      <c r="B61" s="19">
        <f>DRFR!Q61+DSFS!N61+DSTG!N61+XYM1!N61+XYM2!N61+XYM3!N61+XYM4!N61+SAG!N61+'ABXY-TI1S'!N61+'ABXY-TI2S'!N61+ABZ!N61+'ASXY-TI1S'!N61+'ASXY-TI2S'!N61+'ASXY-TI3S'!N61+ASZ!N61+'MBXY-TI1S'!N61+'MBXY-TI2S'!N61+MBZ!N61+'MSXY-TI1S'!N61+'MSXY-TI2S'!N61++'MSXY-TI3S'!N61+MSZ!N61+DECG!N61+DECR!Q61+DBHG!N61+DBHR!Q61+AMIL!N61</f>
        <v>12.603487772754404</v>
      </c>
      <c r="C61" s="19">
        <f>DRFR!R61+DSFS!O61+DSTG!O61+XYM1!O61+XYM2!O61+XYM3!O61+XYM4!O61+SAG!O61+'ABXY-TI1S'!O61+'ABXY-TI2S'!O61+ABZ!O61+'ASXY-TI1S'!O61+'ASXY-TI2S'!O61+'ASXY-TI3S'!O61+ASZ!O61+'MBXY-TI1S'!O61+'MBXY-TI2S'!O61+MBZ!O61+'MSXY-TI1S'!O61+'MSXY-TI2S'!O61++'MSXY-TI3S'!O61+MSZ!O61+DECG!O61+DECR!R61+DBHG!O61+DBHR!R61+AMIL!O61</f>
        <v>9.3256180162090505</v>
      </c>
      <c r="D61" s="19">
        <f>DRFR!S61+DSFS!P61+DSTG!P61+XYM1!P61+XYM2!P61+XYM3!P61+XYM4!P61+SAG!P61+'ABXY-TI1S'!P61+'ABXY-TI2S'!P61+ABZ!P61+'ASXY-TI1S'!P61+'ASXY-TI2S'!P61+'ASXY-TI3S'!P61+ASZ!P61+'MBXY-TI1S'!P61+'MBXY-TI2S'!P61+MBZ!P61+'MSXY-TI1S'!P61+'MSXY-TI2S'!P61++'MSXY-TI3S'!P61+MSZ!P61+DECG!P61+DECR!S61+DBHG!P61+DBHR!S61+AMIL!P61</f>
        <v>1.6450700039030686</v>
      </c>
      <c r="E61" s="19">
        <f>DRFR!T61+DSFS!Q61+DSTG!Q61+XYM1!Q61+XYM2!Q61+XYM3!Q61+XYM4!Q61+SAG!Q61+'ABXY-TI1S'!Q61+'ABXY-TI2S'!Q61+ABZ!Q61+'ASXY-TI1S'!Q61+'ASXY-TI2S'!Q61+'ASXY-TI3S'!Q61+ASZ!Q61+'MBXY-TI1S'!Q61+'MBXY-TI2S'!Q61+MBZ!Q61+'MSXY-TI1S'!Q61+'MSXY-TI2S'!Q61++'MSXY-TI3S'!Q61+MSZ!Q61+DECG!Q61+DECR!T61+DBHG!Q61+DBHR!T61+AMIL!Q61</f>
        <v>-0.84770800703635429</v>
      </c>
      <c r="F61" s="19">
        <f>DRFR!U61+DSFS!R61+DSTG!R61+XYM1!R61+XYM2!R61+XYM3!R61+XYM4!R61+SAG!R61+'ABXY-TI1S'!R61+'ABXY-TI2S'!R61+ABZ!R61+'ASXY-TI1S'!R61+'ASXY-TI2S'!R61+'ASXY-TI3S'!R61+ASZ!R61+'MBXY-TI1S'!R61+'MBXY-TI2S'!R61+MBZ!R61+'MSXY-TI1S'!R61+'MSXY-TI2S'!R61++'MSXY-TI3S'!R61+MSZ!R61+DECG!R61+DECR!U61+DBHG!R61+DBHR!U61+AMIL!R61</f>
        <v>-0.22378113361509833</v>
      </c>
      <c r="G61" s="19">
        <f>DRFR!V61+DSFS!S61+DSTG!S61+XYM1!S61+XYM2!S61+XYM3!S61+XYM4!S61+SAG!S61+'ABXY-TI1S'!S61+'ABXY-TI2S'!S61+ABZ!S61+'ASXY-TI1S'!S61+'ASXY-TI2S'!S61+'ASXY-TI3S'!S61+ASZ!S61+'MBXY-TI1S'!S61+'MBXY-TI2S'!S61+MBZ!S61+'MSXY-TI1S'!S61+'MSXY-TI2S'!S61++'MSXY-TI3S'!S61+MSZ!S61+DECG!S61+DECR!V61+DBHG!S61+DBHR!V61+AMIL!S61</f>
        <v>-0.65611197240383667</v>
      </c>
      <c r="H61" s="20">
        <f t="shared" si="6"/>
        <v>7.1961733830090777</v>
      </c>
      <c r="I61" s="20">
        <f t="shared" si="7"/>
        <v>12.807766137732399</v>
      </c>
      <c r="J61" s="20">
        <f t="shared" si="8"/>
        <v>3.5702362721250469</v>
      </c>
      <c r="K61" s="20">
        <f t="shared" si="9"/>
        <v>-9.6273012244050341E-2</v>
      </c>
      <c r="L61" s="20">
        <f t="shared" si="10"/>
        <v>3.3414383638782352</v>
      </c>
      <c r="M61" s="20">
        <f t="shared" si="11"/>
        <v>-1.2664943561002007E-2</v>
      </c>
      <c r="N61" s="94">
        <f>COS(Wellpath!$L61)*COS(Wellpath!$M61)</f>
        <v>0.20938900595583529</v>
      </c>
      <c r="O61" s="94">
        <f>-SIN(Wellpath!$M61)</f>
        <v>-0.96592582628906831</v>
      </c>
      <c r="P61" s="94">
        <f>SIN(Wellpath!$L61)*COS(Wellpath!$M61)</f>
        <v>0.15213001772368215</v>
      </c>
      <c r="Q61" s="94">
        <f>COS(Wellpath!$L61)*SIN(Wellpath!$M61)</f>
        <v>0.78145040877351968</v>
      </c>
      <c r="R61" s="94">
        <f>COS(Wellpath!$M61)</f>
        <v>0.25881904510252074</v>
      </c>
      <c r="S61" s="94">
        <f>SIN(Wellpath!$L61)*SIN(Wellpath!$M61)</f>
        <v>0.56775695550113559</v>
      </c>
      <c r="T61" s="94">
        <f>-SIN(Wellpath!$L61)</f>
        <v>-0.58778525229247314</v>
      </c>
      <c r="U61" s="94">
        <v>0</v>
      </c>
      <c r="V61" s="94">
        <f>COS(Wellpath!$L61)</f>
        <v>0.80901699437494745</v>
      </c>
    </row>
    <row r="62" spans="1:22" x14ac:dyDescent="0.25">
      <c r="A62" s="26">
        <f>Wellpath!E62</f>
        <v>1770</v>
      </c>
      <c r="B62" s="19">
        <f>DRFR!Q62+DSFS!N62+DSTG!N62+XYM1!N62+XYM2!N62+XYM3!N62+XYM4!N62+SAG!N62+'ABXY-TI1S'!N62+'ABXY-TI2S'!N62+ABZ!N62+'ASXY-TI1S'!N62+'ASXY-TI2S'!N62+'ASXY-TI3S'!N62+ASZ!N62+'MBXY-TI1S'!N62+'MBXY-TI2S'!N62+MBZ!N62+'MSXY-TI1S'!N62+'MSXY-TI2S'!N62++'MSXY-TI3S'!N62+MSZ!N62+DECG!N62+DECR!Q62+DBHG!N62+DBHR!Q62+AMIL!N62</f>
        <v>13.773385683122212</v>
      </c>
      <c r="C62" s="19">
        <f>DRFR!R62+DSFS!O62+DSTG!O62+XYM1!O62+XYM2!O62+XYM3!O62+XYM4!O62+SAG!O62+'ABXY-TI1S'!O62+'ABXY-TI2S'!O62+ABZ!O62+'ASXY-TI1S'!O62+'ASXY-TI2S'!O62+'ASXY-TI3S'!O62+ASZ!O62+'MBXY-TI1S'!O62+'MBXY-TI2S'!O62+MBZ!O62+'MSXY-TI1S'!O62+'MSXY-TI2S'!O62++'MSXY-TI3S'!O62+MSZ!O62+DECG!O62+DECR!R62+DBHG!O62+DBHR!R62+AMIL!O62</f>
        <v>9.662672058432701</v>
      </c>
      <c r="D62" s="19">
        <f>DRFR!S62+DSFS!P62+DSTG!P62+XYM1!P62+XYM2!P62+XYM3!P62+XYM4!P62+SAG!P62+'ABXY-TI1S'!P62+'ABXY-TI2S'!P62+ABZ!P62+'ASXY-TI1S'!P62+'ASXY-TI2S'!P62+'ASXY-TI3S'!P62+ASZ!P62+'MBXY-TI1S'!P62+'MBXY-TI2S'!P62+MBZ!P62+'MSXY-TI1S'!P62+'MSXY-TI2S'!P62++'MSXY-TI3S'!P62+MSZ!P62+DECG!P62+DECR!S62+DBHG!P62+DBHR!S62+AMIL!P62</f>
        <v>1.7326379446600124</v>
      </c>
      <c r="E62" s="19">
        <f>DRFR!T62+DSFS!Q62+DSTG!Q62+XYM1!Q62+XYM2!Q62+XYM3!Q62+XYM4!Q62+SAG!Q62+'ABXY-TI1S'!Q62+'ABXY-TI2S'!Q62+ABZ!Q62+'ASXY-TI1S'!Q62+'ASXY-TI2S'!Q62+'ASXY-TI3S'!Q62+ASZ!Q62+'MBXY-TI1S'!Q62+'MBXY-TI2S'!Q62+MBZ!Q62+'MSXY-TI1S'!Q62+'MSXY-TI2S'!Q62++'MSXY-TI3S'!Q62+MSZ!Q62+DECG!Q62+DECR!T62+DBHG!Q62+DBHR!T62+AMIL!Q62</f>
        <v>-1.074061924228803</v>
      </c>
      <c r="F62" s="19">
        <f>DRFR!U62+DSFS!R62+DSTG!R62+XYM1!R62+XYM2!R62+XYM3!R62+XYM4!R62+SAG!R62+'ABXY-TI1S'!R62+'ABXY-TI2S'!R62+ABZ!R62+'ASXY-TI1S'!R62+'ASXY-TI2S'!R62+'ASXY-TI3S'!R62+ASZ!R62+'MBXY-TI1S'!R62+'MBXY-TI2S'!R62+MBZ!R62+'MSXY-TI1S'!R62+'MSXY-TI2S'!R62++'MSXY-TI3S'!R62+MSZ!R62+DECG!R62+DECR!U62+DBHG!R62+DBHR!U62+AMIL!R62</f>
        <v>-0.25730898404236913</v>
      </c>
      <c r="G62" s="19">
        <f>DRFR!V62+DSFS!S62+DSTG!S62+XYM1!S62+XYM2!S62+XYM3!S62+XYM4!S62+SAG!S62+'ABXY-TI1S'!S62+'ABXY-TI2S'!S62+ABZ!S62+'ASXY-TI1S'!S62+'ASXY-TI2S'!S62+'ASXY-TI3S'!S62+ASZ!S62+'MBXY-TI1S'!S62+'MBXY-TI2S'!S62+MBZ!S62+'MSXY-TI1S'!S62+'MSXY-TI2S'!S62++'MSXY-TI3S'!S62+MSZ!S62+DECG!S62+DECR!V62+DBHG!S62+DBHR!V62+AMIL!S62</f>
        <v>-0.75324714878944721</v>
      </c>
      <c r="H62" s="20">
        <f t="shared" si="6"/>
        <v>7.2649823511988965</v>
      </c>
      <c r="I62" s="20">
        <f t="shared" si="7"/>
        <v>14.035051046223822</v>
      </c>
      <c r="J62" s="20">
        <f t="shared" si="8"/>
        <v>3.8686622887922066</v>
      </c>
      <c r="K62" s="20">
        <f t="shared" si="9"/>
        <v>-0.10983294002613289</v>
      </c>
      <c r="L62" s="20">
        <f t="shared" si="10"/>
        <v>3.5281638255731891</v>
      </c>
      <c r="M62" s="20">
        <f t="shared" si="11"/>
        <v>-1.7808417695785117E-2</v>
      </c>
      <c r="N62" s="94">
        <f>COS(Wellpath!$L62)*COS(Wellpath!$M62)</f>
        <v>0.2039521907790095</v>
      </c>
      <c r="O62" s="94">
        <f>-SIN(Wellpath!$M62)</f>
        <v>-0.96592582628906831</v>
      </c>
      <c r="P62" s="94">
        <f>SIN(Wellpath!$L62)*COS(Wellpath!$M62)</f>
        <v>0.15934491515019603</v>
      </c>
      <c r="Q62" s="94">
        <f>COS(Wellpath!$L62)*SIN(Wellpath!$M62)</f>
        <v>0.76115993830224427</v>
      </c>
      <c r="R62" s="94">
        <f>COS(Wellpath!$M62)</f>
        <v>0.25881904510252074</v>
      </c>
      <c r="S62" s="94">
        <f>SIN(Wellpath!$L62)*SIN(Wellpath!$M62)</f>
        <v>0.59468331926828333</v>
      </c>
      <c r="T62" s="94">
        <f>-SIN(Wellpath!$L62)</f>
        <v>-0.61566147532565829</v>
      </c>
      <c r="U62" s="94">
        <v>0</v>
      </c>
      <c r="V62" s="94">
        <f>COS(Wellpath!$L62)</f>
        <v>0.7880107536067219</v>
      </c>
    </row>
    <row r="63" spans="1:22" x14ac:dyDescent="0.25">
      <c r="A63" s="26">
        <f>Wellpath!E63</f>
        <v>1800</v>
      </c>
      <c r="B63" s="19">
        <f>DRFR!Q63+DSFS!N63+DSTG!N63+XYM1!N63+XYM2!N63+XYM3!N63+XYM4!N63+SAG!N63+'ABXY-TI1S'!N63+'ABXY-TI2S'!N63+ABZ!N63+'ASXY-TI1S'!N63+'ASXY-TI2S'!N63+'ASXY-TI3S'!N63+ASZ!N63+'MBXY-TI1S'!N63+'MBXY-TI2S'!N63+MBZ!N63+'MSXY-TI1S'!N63+'MSXY-TI2S'!N63++'MSXY-TI3S'!N63+MSZ!N63+DECG!N63+DECR!Q63+DBHG!N63+DBHR!Q63+AMIL!N63</f>
        <v>15.114898358021517</v>
      </c>
      <c r="C63" s="19">
        <f>DRFR!R63+DSFS!O63+DSTG!O63+XYM1!O63+XYM2!O63+XYM3!O63+XYM4!O63+SAG!O63+'ABXY-TI1S'!O63+'ABXY-TI2S'!O63+ABZ!O63+'ASXY-TI1S'!O63+'ASXY-TI2S'!O63+'ASXY-TI3S'!O63+ASZ!O63+'MBXY-TI1S'!O63+'MBXY-TI2S'!O63+MBZ!O63+'MSXY-TI1S'!O63+'MSXY-TI2S'!O63++'MSXY-TI3S'!O63+MSZ!O63+DECG!O63+DECR!R63+DBHG!O63+DBHR!R63+AMIL!O63</f>
        <v>10.011959225493639</v>
      </c>
      <c r="D63" s="19">
        <f>DRFR!S63+DSFS!P63+DSTG!P63+XYM1!P63+XYM2!P63+XYM3!P63+XYM4!P63+SAG!P63+'ABXY-TI1S'!P63+'ABXY-TI2S'!P63+ABZ!P63+'ASXY-TI1S'!P63+'ASXY-TI2S'!P63+'ASXY-TI3S'!P63+ASZ!P63+'MBXY-TI1S'!P63+'MBXY-TI2S'!P63+MBZ!P63+'MSXY-TI1S'!P63+'MSXY-TI2S'!P63++'MSXY-TI3S'!P63+MSZ!P63+DECG!P63+DECR!S63+DBHG!P63+DBHR!S63+AMIL!P63</f>
        <v>1.827917914492909</v>
      </c>
      <c r="E63" s="19">
        <f>DRFR!T63+DSFS!Q63+DSTG!Q63+XYM1!Q63+XYM2!Q63+XYM3!Q63+XYM4!Q63+SAG!Q63+'ABXY-TI1S'!Q63+'ABXY-TI2S'!Q63+ABZ!Q63+'ASXY-TI1S'!Q63+'ASXY-TI2S'!Q63+'ASXY-TI3S'!Q63+ASZ!Q63+'MBXY-TI1S'!Q63+'MBXY-TI2S'!Q63+MBZ!Q63+'MSXY-TI1S'!Q63+'MSXY-TI2S'!Q63++'MSXY-TI3S'!Q63+MSZ!Q63+DECG!Q63+DECR!T63+DBHG!Q63+DBHR!T63+AMIL!Q63</f>
        <v>-1.3453415319207946</v>
      </c>
      <c r="F63" s="19">
        <f>DRFR!U63+DSFS!R63+DSTG!R63+XYM1!R63+XYM2!R63+XYM3!R63+XYM4!R63+SAG!R63+'ABXY-TI1S'!R63+'ABXY-TI2S'!R63+ABZ!R63+'ASXY-TI1S'!R63+'ASXY-TI2S'!R63+'ASXY-TI3S'!R63+ASZ!R63+'MBXY-TI1S'!R63+'MBXY-TI2S'!R63+MBZ!R63+'MSXY-TI1S'!R63+'MSXY-TI2S'!R63++'MSXY-TI3S'!R63+MSZ!R63+DECG!R63+DECR!U63+DBHG!R63+DBHR!U63+AMIL!R63</f>
        <v>-0.29401712446687717</v>
      </c>
      <c r="G63" s="19">
        <f>DRFR!V63+DSFS!S63+DSTG!S63+XYM1!S63+XYM2!S63+XYM3!S63+XYM4!S63+SAG!S63+'ABXY-TI1S'!S63+'ABXY-TI2S'!S63+ABZ!S63+'ASXY-TI1S'!S63+'ASXY-TI2S'!S63+'ASXY-TI3S'!S63+ASZ!S63+'MBXY-TI1S'!S63+'MBXY-TI2S'!S63+MBZ!S63+'MSXY-TI1S'!S63+'MSXY-TI2S'!S63++'MSXY-TI3S'!S63+MSZ!S63+DECG!S63+DECR!V63+DBHG!S63+DBHR!V63+AMIL!S63</f>
        <v>-0.85907786536623265</v>
      </c>
      <c r="H63" s="20">
        <f t="shared" si="6"/>
        <v>7.3285064343194914</v>
      </c>
      <c r="I63" s="20">
        <f t="shared" si="7"/>
        <v>15.44573701908541</v>
      </c>
      <c r="J63" s="20">
        <f t="shared" si="8"/>
        <v>4.1805320446031642</v>
      </c>
      <c r="K63" s="20">
        <f t="shared" si="9"/>
        <v>-0.12438100225451297</v>
      </c>
      <c r="L63" s="20">
        <f t="shared" si="10"/>
        <v>3.7096390698956321</v>
      </c>
      <c r="M63" s="20">
        <f t="shared" si="11"/>
        <v>-2.3885749949560608E-2</v>
      </c>
      <c r="N63" s="94">
        <f>COS(Wellpath!$L63)*COS(Wellpath!$M63)</f>
        <v>0.19826689127414615</v>
      </c>
      <c r="O63" s="94">
        <f>-SIN(Wellpath!$M63)</f>
        <v>-0.96592582628906831</v>
      </c>
      <c r="P63" s="94">
        <f>SIN(Wellpath!$L63)*COS(Wellpath!$M63)</f>
        <v>0.16636567534280189</v>
      </c>
      <c r="Q63" s="94">
        <f>COS(Wellpath!$L63)*SIN(Wellpath!$M63)</f>
        <v>0.73994211169384805</v>
      </c>
      <c r="R63" s="94">
        <f>COS(Wellpath!$M63)</f>
        <v>0.25881904510252074</v>
      </c>
      <c r="S63" s="94">
        <f>SIN(Wellpath!$L63)*SIN(Wellpath!$M63)</f>
        <v>0.62088515301484559</v>
      </c>
      <c r="T63" s="94">
        <f>-SIN(Wellpath!$L63)</f>
        <v>-0.64278760968653925</v>
      </c>
      <c r="U63" s="94">
        <v>0</v>
      </c>
      <c r="V63" s="94">
        <f>COS(Wellpath!$L63)</f>
        <v>0.76604444311897801</v>
      </c>
    </row>
    <row r="64" spans="1:22" x14ac:dyDescent="0.25">
      <c r="A64" s="26">
        <f>Wellpath!E64</f>
        <v>1830</v>
      </c>
      <c r="B64" s="19">
        <f>DRFR!Q64+DSFS!N64+DSTG!N64+XYM1!N64+XYM2!N64+XYM3!N64+XYM4!N64+SAG!N64+'ABXY-TI1S'!N64+'ABXY-TI2S'!N64+ABZ!N64+'ASXY-TI1S'!N64+'ASXY-TI2S'!N64+'ASXY-TI3S'!N64+ASZ!N64+'MBXY-TI1S'!N64+'MBXY-TI2S'!N64+MBZ!N64+'MSXY-TI1S'!N64+'MSXY-TI2S'!N64++'MSXY-TI3S'!N64+MSZ!N64+DECG!N64+DECR!Q64+DBHG!N64+DBHR!Q64+AMIL!N64</f>
        <v>16.649498034659118</v>
      </c>
      <c r="C64" s="19">
        <f>DRFR!R64+DSFS!O64+DSTG!O64+XYM1!O64+XYM2!O64+XYM3!O64+XYM4!O64+SAG!O64+'ABXY-TI1S'!O64+'ABXY-TI2S'!O64+ABZ!O64+'ASXY-TI1S'!O64+'ASXY-TI2S'!O64+'ASXY-TI3S'!O64+ASZ!O64+'MBXY-TI1S'!O64+'MBXY-TI2S'!O64+MBZ!O64+'MSXY-TI1S'!O64+'MSXY-TI2S'!O64++'MSXY-TI3S'!O64+MSZ!O64+DECG!O64+DECR!R64+DBHG!O64+DBHR!R64+AMIL!O64</f>
        <v>10.374514294914849</v>
      </c>
      <c r="D64" s="19">
        <f>DRFR!S64+DSFS!P64+DSTG!P64+XYM1!P64+XYM2!P64+XYM3!P64+XYM4!P64+SAG!P64+'ABXY-TI1S'!P64+'ABXY-TI2S'!P64+ABZ!P64+'ASXY-TI1S'!P64+'ASXY-TI2S'!P64+'ASXY-TI3S'!P64+ASZ!P64+'MBXY-TI1S'!P64+'MBXY-TI2S'!P64+MBZ!P64+'MSXY-TI1S'!P64+'MSXY-TI2S'!P64++'MSXY-TI3S'!P64+MSZ!P64+DECG!P64+DECR!S64+DBHG!P64+DBHR!S64+AMIL!P64</f>
        <v>1.9318996990539752</v>
      </c>
      <c r="E64" s="19">
        <f>DRFR!T64+DSFS!Q64+DSTG!Q64+XYM1!Q64+XYM2!Q64+XYM3!Q64+XYM4!Q64+SAG!Q64+'ABXY-TI1S'!Q64+'ABXY-TI2S'!Q64+ABZ!Q64+'ASXY-TI1S'!Q64+'ASXY-TI2S'!Q64+'ASXY-TI3S'!Q64+ASZ!Q64+'MBXY-TI1S'!Q64+'MBXY-TI2S'!Q64+MBZ!Q64+'MSXY-TI1S'!Q64+'MSXY-TI2S'!Q64++'MSXY-TI3S'!Q64+MSZ!Q64+DECG!Q64+DECR!T64+DBHG!Q64+DBHR!T64+AMIL!Q64</f>
        <v>-1.667469407402977</v>
      </c>
      <c r="F64" s="19">
        <f>DRFR!U64+DSFS!R64+DSTG!R64+XYM1!R64+XYM2!R64+XYM3!R64+XYM4!R64+SAG!R64+'ABXY-TI1S'!R64+'ABXY-TI2S'!R64+ABZ!R64+'ASXY-TI1S'!R64+'ASXY-TI2S'!R64+'ASXY-TI3S'!R64+ASZ!R64+'MBXY-TI1S'!R64+'MBXY-TI2S'!R64+MBZ!R64+'MSXY-TI1S'!R64+'MSXY-TI2S'!R64++'MSXY-TI3S'!R64+MSZ!R64+DECG!R64+DECR!U64+DBHG!R64+DBHR!U64+AMIL!R64</f>
        <v>-0.33403351262848346</v>
      </c>
      <c r="G64" s="19">
        <f>DRFR!V64+DSFS!S64+DSTG!S64+XYM1!S64+XYM2!S64+XYM3!S64+XYM4!S64+SAG!S64+'ABXY-TI1S'!S64+'ABXY-TI2S'!S64+ABZ!S64+'ASXY-TI1S'!S64+'ASXY-TI2S'!S64+'ASXY-TI3S'!S64+ASZ!S64+'MBXY-TI1S'!S64+'MBXY-TI2S'!S64+MBZ!S64+'MSXY-TI1S'!S64+'MSXY-TI2S'!S64++'MSXY-TI3S'!S64+MSZ!S64+DECG!S64+DECR!V64+DBHG!S64+DBHR!V64+AMIL!S64</f>
        <v>-0.97388042799718377</v>
      </c>
      <c r="H64" s="20">
        <f t="shared" si="6"/>
        <v>7.3876766304818888</v>
      </c>
      <c r="I64" s="20">
        <f t="shared" si="7"/>
        <v>17.06288853196488</v>
      </c>
      <c r="J64" s="20">
        <f t="shared" si="8"/>
        <v>4.5053468661811742</v>
      </c>
      <c r="K64" s="20">
        <f t="shared" si="9"/>
        <v>-0.13988743095661912</v>
      </c>
      <c r="L64" s="20">
        <f t="shared" si="10"/>
        <v>3.885253121953876</v>
      </c>
      <c r="M64" s="20">
        <f t="shared" si="11"/>
        <v>-3.0963234128100758E-2</v>
      </c>
      <c r="N64" s="94">
        <f>COS(Wellpath!$L64)*COS(Wellpath!$M64)</f>
        <v>0.1923400341029386</v>
      </c>
      <c r="O64" s="94">
        <f>-SIN(Wellpath!$M64)</f>
        <v>-0.96592582628906831</v>
      </c>
      <c r="P64" s="94">
        <f>SIN(Wellpath!$L64)*COS(Wellpath!$M64)</f>
        <v>0.17318374458667038</v>
      </c>
      <c r="Q64" s="94">
        <f>COS(Wellpath!$L64)*SIN(Wellpath!$M64)</f>
        <v>0.71782277960169749</v>
      </c>
      <c r="R64" s="94">
        <f>COS(Wellpath!$M64)</f>
        <v>0.25881904510252074</v>
      </c>
      <c r="S64" s="94">
        <f>SIN(Wellpath!$L64)*SIN(Wellpath!$M64)</f>
        <v>0.6463305338424854</v>
      </c>
      <c r="T64" s="94">
        <f>-SIN(Wellpath!$L64)</f>
        <v>-0.66913060635885824</v>
      </c>
      <c r="U64" s="94">
        <v>0</v>
      </c>
      <c r="V64" s="94">
        <f>COS(Wellpath!$L64)</f>
        <v>0.74314482547739424</v>
      </c>
    </row>
    <row r="65" spans="1:22" x14ac:dyDescent="0.25">
      <c r="A65" s="26">
        <f>Wellpath!E65</f>
        <v>1860</v>
      </c>
      <c r="B65" s="19">
        <f>DRFR!Q65+DSFS!N65+DSTG!N65+XYM1!N65+XYM2!N65+XYM3!N65+XYM4!N65+SAG!N65+'ABXY-TI1S'!N65+'ABXY-TI2S'!N65+ABZ!N65+'ASXY-TI1S'!N65+'ASXY-TI2S'!N65+'ASXY-TI3S'!N65+ASZ!N65+'MBXY-TI1S'!N65+'MBXY-TI2S'!N65+MBZ!N65+'MSXY-TI1S'!N65+'MSXY-TI2S'!N65++'MSXY-TI3S'!N65+MSZ!N65+DECG!N65+DECR!Q65+DBHG!N65+DBHR!Q65+AMIL!N65</f>
        <v>18.399702646533278</v>
      </c>
      <c r="C65" s="19">
        <f>DRFR!R65+DSFS!O65+DSTG!O65+XYM1!O65+XYM2!O65+XYM3!O65+XYM4!O65+SAG!O65+'ABXY-TI1S'!O65+'ABXY-TI2S'!O65+ABZ!O65+'ASXY-TI1S'!O65+'ASXY-TI2S'!O65+'ASXY-TI3S'!O65+ASZ!O65+'MBXY-TI1S'!O65+'MBXY-TI2S'!O65+MBZ!O65+'MSXY-TI1S'!O65+'MSXY-TI2S'!O65++'MSXY-TI3S'!O65+MSZ!O65+DECG!O65+DECR!R65+DBHG!O65+DBHR!R65+AMIL!O65</f>
        <v>10.751389630269955</v>
      </c>
      <c r="D65" s="19">
        <f>DRFR!S65+DSFS!P65+DSTG!P65+XYM1!P65+XYM2!P65+XYM3!P65+XYM4!P65+SAG!P65+'ABXY-TI1S'!P65+'ABXY-TI2S'!P65+ABZ!P65+'ASXY-TI1S'!P65+'ASXY-TI2S'!P65+'ASXY-TI3S'!P65+ASZ!P65+'MBXY-TI1S'!P65+'MBXY-TI2S'!P65+MBZ!P65+'MSXY-TI1S'!P65+'MSXY-TI2S'!P65++'MSXY-TI3S'!P65+MSZ!P65+DECG!P65+DECR!S65+DBHG!P65+DBHR!S65+AMIL!P65</f>
        <v>2.0456505364058182</v>
      </c>
      <c r="E65" s="19">
        <f>DRFR!T65+DSFS!Q65+DSTG!Q65+XYM1!Q65+XYM2!Q65+XYM3!Q65+XYM4!Q65+SAG!Q65+'ABXY-TI1S'!Q65+'ABXY-TI2S'!Q65+ABZ!Q65+'ASXY-TI1S'!Q65+'ASXY-TI2S'!Q65+'ASXY-TI3S'!Q65+ASZ!Q65+'MBXY-TI1S'!Q65+'MBXY-TI2S'!Q65+MBZ!Q65+'MSXY-TI1S'!Q65+'MSXY-TI2S'!Q65++'MSXY-TI3S'!Q65+MSZ!Q65+DECG!Q65+DECR!T65+DBHG!Q65+DBHR!T65+AMIL!Q65</f>
        <v>-2.046679476498058</v>
      </c>
      <c r="F65" s="19">
        <f>DRFR!U65+DSFS!R65+DSTG!R65+XYM1!R65+XYM2!R65+XYM3!R65+XYM4!R65+SAG!R65+'ABXY-TI1S'!R65+'ABXY-TI2S'!R65+ABZ!R65+'ASXY-TI1S'!R65+'ASXY-TI2S'!R65+'ASXY-TI3S'!R65+ASZ!R65+'MBXY-TI1S'!R65+'MBXY-TI2S'!R65+MBZ!R65+'MSXY-TI1S'!R65+'MSXY-TI2S'!R65++'MSXY-TI3S'!R65+MSZ!R65+DECG!R65+DECR!U65+DBHG!R65+DBHR!U65+AMIL!R65</f>
        <v>-0.37746566259045961</v>
      </c>
      <c r="G65" s="19">
        <f>DRFR!V65+DSFS!S65+DSTG!S65+XYM1!S65+XYM2!S65+XYM3!S65+XYM4!S65+SAG!S65+'ABXY-TI1S'!S65+'ABXY-TI2S'!S65+ABZ!S65+'ASXY-TI1S'!S65+'ASXY-TI2S'!S65+'ASXY-TI3S'!S65+ASZ!S65+'MBXY-TI1S'!S65+'MBXY-TI2S'!S65+MBZ!S65+'MSXY-TI1S'!S65+'MSXY-TI2S'!S65++'MSXY-TI3S'!S65+MSZ!S65+DECG!S65+DECR!V65+DBHG!S65+DBHR!V65+AMIL!S65</f>
        <v>-1.0978754104135564</v>
      </c>
      <c r="H65" s="20">
        <f t="shared" si="6"/>
        <v>7.4434722573377128</v>
      </c>
      <c r="I65" s="20">
        <f t="shared" si="7"/>
        <v>18.910702560740258</v>
      </c>
      <c r="J65" s="20">
        <f t="shared" si="8"/>
        <v>4.8425679951310849</v>
      </c>
      <c r="K65" s="20">
        <f t="shared" si="9"/>
        <v>-0.1563083431997121</v>
      </c>
      <c r="L65" s="20">
        <f t="shared" si="10"/>
        <v>4.0544543289969148</v>
      </c>
      <c r="M65" s="20">
        <f t="shared" si="11"/>
        <v>-3.910270541731431E-2</v>
      </c>
      <c r="N65" s="94">
        <f>COS(Wellpath!$L65)*COS(Wellpath!$M65)</f>
        <v>0.18617884022788764</v>
      </c>
      <c r="O65" s="94">
        <f>-SIN(Wellpath!$M65)</f>
        <v>-0.96592582628906831</v>
      </c>
      <c r="P65" s="94">
        <f>SIN(Wellpath!$L65)*COS(Wellpath!$M65)</f>
        <v>0.17979081611467077</v>
      </c>
      <c r="Q65" s="94">
        <f>COS(Wellpath!$L65)*SIN(Wellpath!$M65)</f>
        <v>0.69482889102472511</v>
      </c>
      <c r="R65" s="94">
        <f>COS(Wellpath!$M65)</f>
        <v>0.25881904510252074</v>
      </c>
      <c r="S65" s="94">
        <f>SIN(Wellpath!$L65)*SIN(Wellpath!$M65)</f>
        <v>0.67098846047422467</v>
      </c>
      <c r="T65" s="94">
        <f>-SIN(Wellpath!$L65)</f>
        <v>-0.69465837045899725</v>
      </c>
      <c r="U65" s="94">
        <v>0</v>
      </c>
      <c r="V65" s="94">
        <f>COS(Wellpath!$L65)</f>
        <v>0.71933980033865119</v>
      </c>
    </row>
    <row r="66" spans="1:22" x14ac:dyDescent="0.25">
      <c r="A66" s="26">
        <f>Wellpath!E66</f>
        <v>1890</v>
      </c>
      <c r="B66" s="19">
        <f>DRFR!Q66+DSFS!N66+DSTG!N66+XYM1!N66+XYM2!N66+XYM3!N66+XYM4!N66+SAG!N66+'ABXY-TI1S'!N66+'ABXY-TI2S'!N66+ABZ!N66+'ASXY-TI1S'!N66+'ASXY-TI2S'!N66+'ASXY-TI3S'!N66+ASZ!N66+'MBXY-TI1S'!N66+'MBXY-TI2S'!N66+MBZ!N66+'MSXY-TI1S'!N66+'MSXY-TI2S'!N66++'MSXY-TI3S'!N66+MSZ!N66+DECG!N66+DECR!Q66+DBHG!N66+DBHR!Q66+AMIL!N66</f>
        <v>20.388895285023615</v>
      </c>
      <c r="C66" s="19">
        <f>DRFR!R66+DSFS!O66+DSTG!O66+XYM1!O66+XYM2!O66+XYM3!O66+XYM4!O66+SAG!O66+'ABXY-TI1S'!O66+'ABXY-TI2S'!O66+ABZ!O66+'ASXY-TI1S'!O66+'ASXY-TI2S'!O66+'ASXY-TI3S'!O66+ASZ!O66+'MBXY-TI1S'!O66+'MBXY-TI2S'!O66+MBZ!O66+'MSXY-TI1S'!O66+'MSXY-TI2S'!O66++'MSXY-TI3S'!O66+MSZ!O66+DECG!O66+DECR!R66+DBHG!O66+DBHR!R66+AMIL!O66</f>
        <v>11.14364591987729</v>
      </c>
      <c r="D66" s="19">
        <f>DRFR!S66+DSFS!P66+DSTG!P66+XYM1!P66+XYM2!P66+XYM3!P66+XYM4!P66+SAG!P66+'ABXY-TI1S'!P66+'ABXY-TI2S'!P66+ABZ!P66+'ASXY-TI1S'!P66+'ASXY-TI2S'!P66+'ASXY-TI3S'!P66+ASZ!P66+'MBXY-TI1S'!P66+'MBXY-TI2S'!P66+MBZ!P66+'MSXY-TI1S'!P66+'MSXY-TI2S'!P66++'MSXY-TI3S'!P66+MSZ!P66+DECG!P66+DECR!S66+DBHG!P66+DBHR!S66+AMIL!P66</f>
        <v>2.1703195757006815</v>
      </c>
      <c r="E66" s="19">
        <f>DRFR!T66+DSFS!Q66+DSTG!Q66+XYM1!Q66+XYM2!Q66+XYM3!Q66+XYM4!Q66+SAG!Q66+'ABXY-TI1S'!Q66+'ABXY-TI2S'!Q66+ABZ!Q66+'ASXY-TI1S'!Q66+'ASXY-TI2S'!Q66+'ASXY-TI3S'!Q66+ASZ!Q66+'MBXY-TI1S'!Q66+'MBXY-TI2S'!Q66+MBZ!Q66+'MSXY-TI1S'!Q66+'MSXY-TI2S'!Q66++'MSXY-TI3S'!Q66+MSZ!Q66+DECG!Q66+DECR!T66+DBHG!Q66+DBHR!T66+AMIL!Q66</f>
        <v>-2.4894678578706522</v>
      </c>
      <c r="F66" s="19">
        <f>DRFR!U66+DSFS!R66+DSTG!R66+XYM1!R66+XYM2!R66+XYM3!R66+XYM4!R66+SAG!R66+'ABXY-TI1S'!R66+'ABXY-TI2S'!R66+ABZ!R66+'ASXY-TI1S'!R66+'ASXY-TI2S'!R66+'ASXY-TI3S'!R66+ASZ!R66+'MBXY-TI1S'!R66+'MBXY-TI2S'!R66+MBZ!R66+'MSXY-TI1S'!R66+'MSXY-TI2S'!R66++'MSXY-TI3S'!R66+MSZ!R66+DECG!R66+DECR!U66+DBHG!R66+DBHR!U66+AMIL!R66</f>
        <v>-0.42439388284941515</v>
      </c>
      <c r="G66" s="19">
        <f>DRFR!V66+DSFS!S66+DSTG!S66+XYM1!S66+XYM2!S66+XYM3!S66+XYM4!S66+SAG!S66+'ABXY-TI1S'!S66+'ABXY-TI2S'!S66+ABZ!S66+'ASXY-TI1S'!S66+'ASXY-TI2S'!S66+'ASXY-TI3S'!S66+ASZ!S66+'MBXY-TI1S'!S66+'MBXY-TI2S'!S66+MBZ!S66+'MSXY-TI1S'!S66+'MSXY-TI2S'!S66++'MSXY-TI3S'!S66+MSZ!S66+DECG!S66+DECR!V66+DBHG!S66+DBHR!V66+AMIL!S66</f>
        <v>-1.2312089815644749</v>
      </c>
      <c r="H66" s="20">
        <f t="shared" si="6"/>
        <v>7.4969104470596539</v>
      </c>
      <c r="I66" s="20">
        <f t="shared" si="7"/>
        <v>21.014314938655112</v>
      </c>
      <c r="J66" s="20">
        <f t="shared" si="8"/>
        <v>5.1916353948868172</v>
      </c>
      <c r="K66" s="20">
        <f t="shared" si="9"/>
        <v>-0.17358509620641421</v>
      </c>
      <c r="L66" s="20">
        <f t="shared" si="10"/>
        <v>4.2167485440937158</v>
      </c>
      <c r="M66" s="20">
        <f t="shared" si="11"/>
        <v>-4.8360447152617336E-2</v>
      </c>
      <c r="N66" s="94">
        <f>COS(Wellpath!$L66)*COS(Wellpath!$M66)</f>
        <v>0.17979081611467077</v>
      </c>
      <c r="O66" s="94">
        <f>-SIN(Wellpath!$M66)</f>
        <v>-0.96592582628906831</v>
      </c>
      <c r="P66" s="94">
        <f>SIN(Wellpath!$L66)*COS(Wellpath!$M66)</f>
        <v>0.18617884022788761</v>
      </c>
      <c r="Q66" s="94">
        <f>COS(Wellpath!$L66)*SIN(Wellpath!$M66)</f>
        <v>0.67098846047422467</v>
      </c>
      <c r="R66" s="94">
        <f>COS(Wellpath!$M66)</f>
        <v>0.25881904510252074</v>
      </c>
      <c r="S66" s="94">
        <f>SIN(Wellpath!$L66)*SIN(Wellpath!$M66)</f>
        <v>0.694828891024725</v>
      </c>
      <c r="T66" s="94">
        <f>-SIN(Wellpath!$L66)</f>
        <v>-0.71933980033865108</v>
      </c>
      <c r="U66" s="94">
        <v>0</v>
      </c>
      <c r="V66" s="94">
        <f>COS(Wellpath!$L66)</f>
        <v>0.69465837045899725</v>
      </c>
    </row>
    <row r="67" spans="1:22" x14ac:dyDescent="0.25">
      <c r="A67" s="26">
        <f>Wellpath!E67</f>
        <v>1920</v>
      </c>
      <c r="B67" s="19">
        <f>DRFR!Q67+DSFS!N67+DSTG!N67+XYM1!N67+XYM2!N67+XYM3!N67+XYM4!N67+SAG!N67+'ABXY-TI1S'!N67+'ABXY-TI2S'!N67+ABZ!N67+'ASXY-TI1S'!N67+'ASXY-TI2S'!N67+'ASXY-TI3S'!N67+ASZ!N67+'MBXY-TI1S'!N67+'MBXY-TI2S'!N67+MBZ!N67+'MSXY-TI1S'!N67+'MSXY-TI2S'!N67++'MSXY-TI3S'!N67+MSZ!N67+DECG!N67+DECR!Q67+DBHG!N67+DBHR!Q67+AMIL!N67</f>
        <v>22.641115389252889</v>
      </c>
      <c r="C67" s="19">
        <f>DRFR!R67+DSFS!O67+DSTG!O67+XYM1!O67+XYM2!O67+XYM3!O67+XYM4!O67+SAG!O67+'ABXY-TI1S'!O67+'ABXY-TI2S'!O67+ABZ!O67+'ASXY-TI1S'!O67+'ASXY-TI2S'!O67+'ASXY-TI3S'!O67+ASZ!O67+'MBXY-TI1S'!O67+'MBXY-TI2S'!O67+MBZ!O67+'MSXY-TI1S'!O67+'MSXY-TI2S'!O67++'MSXY-TI3S'!O67+MSZ!O67+DECG!O67+DECR!R67+DBHG!O67+DBHR!R67+AMIL!O67</f>
        <v>11.552330633390511</v>
      </c>
      <c r="D67" s="19">
        <f>DRFR!S67+DSFS!P67+DSTG!P67+XYM1!P67+XYM2!P67+XYM3!P67+XYM4!P67+SAG!P67+'ABXY-TI1S'!P67+'ABXY-TI2S'!P67+ABZ!P67+'ASXY-TI1S'!P67+'ASXY-TI2S'!P67+'ASXY-TI3S'!P67+ASZ!P67+'MBXY-TI1S'!P67+'MBXY-TI2S'!P67+MBZ!P67+'MSXY-TI1S'!P67+'MSXY-TI2S'!P67++'MSXY-TI3S'!P67+MSZ!P67+DECG!P67+DECR!S67+DBHG!P67+DBHR!S67+AMIL!P67</f>
        <v>2.3070869667714575</v>
      </c>
      <c r="E67" s="19">
        <f>DRFR!T67+DSFS!Q67+DSTG!Q67+XYM1!Q67+XYM2!Q67+XYM3!Q67+XYM4!Q67+SAG!Q67+'ABXY-TI1S'!Q67+'ABXY-TI2S'!Q67+ABZ!Q67+'ASXY-TI1S'!Q67+'ASXY-TI2S'!Q67+'ASXY-TI3S'!Q67+ASZ!Q67+'MBXY-TI1S'!Q67+'MBXY-TI2S'!Q67+MBZ!Q67+'MSXY-TI1S'!Q67+'MSXY-TI2S'!Q67++'MSXY-TI3S'!Q67+MSZ!Q67+DECG!Q67+DECR!T67+DBHG!Q67+DBHR!T67+AMIL!Q67</f>
        <v>-3.0025387135830459</v>
      </c>
      <c r="F67" s="19">
        <f>DRFR!U67+DSFS!R67+DSTG!R67+XYM1!R67+XYM2!R67+XYM3!R67+XYM4!R67+SAG!R67+'ABXY-TI1S'!R67+'ABXY-TI2S'!R67+ABZ!R67+'ASXY-TI1S'!R67+'ASXY-TI2S'!R67+'ASXY-TI3S'!R67+ASZ!R67+'MBXY-TI1S'!R67+'MBXY-TI2S'!R67+MBZ!R67+'MSXY-TI1S'!R67+'MSXY-TI2S'!R67++'MSXY-TI3S'!R67+MSZ!R67+DECG!R67+DECR!U67+DBHG!R67+DBHR!U67+AMIL!R67</f>
        <v>-0.47487319430314456</v>
      </c>
      <c r="G67" s="19">
        <f>DRFR!V67+DSFS!S67+DSTG!S67+XYM1!S67+XYM2!S67+XYM3!S67+XYM4!S67+SAG!S67+'ABXY-TI1S'!S67+'ABXY-TI2S'!S67+ABZ!S67+'ASXY-TI1S'!S67+'ASXY-TI2S'!S67+'ASXY-TI3S'!S67+ASZ!S67+'MBXY-TI1S'!S67+'MBXY-TI2S'!S67+MBZ!S67+'MSXY-TI1S'!S67+'MSXY-TI2S'!S67++'MSXY-TI3S'!S67+MSZ!S67+DECG!S67+DECR!V67+DBHG!S67+DBHR!V67+AMIL!S67</f>
        <v>-1.3739663739718269</v>
      </c>
      <c r="H67" s="20">
        <f t="shared" ref="H67:H98" si="12">N67*(B67*N67+E67*Q67+F67*T67) + Q67*(E67*N67+C67*Q67+G67*T67)+ T67*(F67*N67+G67*Q67+D67*T67)</f>
        <v>7.549035118570143</v>
      </c>
      <c r="I67" s="20">
        <f t="shared" ref="I67:I98" si="13">O67*(B67*O67+E67*R67+F67*U67) + R67*(E67*O67+C67*R67+G67*U67)+ U67*(F67*O67+G67*R67+D67*U67)</f>
        <v>23.399577015950442</v>
      </c>
      <c r="J67" s="20">
        <f t="shared" ref="J67:J98" si="14">P67*(B67*P67+E67*S67+F67*V67) + S67*(E67*P67+C67*S67+G67*V67)+ V67*(F67*P67+G67*S67+D67*V67)</f>
        <v>5.5519208548942709</v>
      </c>
      <c r="K67" s="20">
        <f t="shared" ref="K67:K98" si="15">N67*(B67*O67+E67*R67+F67*U67) + Q67*(E67*O67+C67*R67+G67*U67)+ T67*(F67*O67+G67*R67+D67*U67)</f>
        <v>-0.19164391910102435</v>
      </c>
      <c r="L67" s="20">
        <f t="shared" ref="L67:L98" si="16">N67*(B67*P67+E67*S67+F67*V67) + Q67*(E67*P67+C67*S67+G67*V67)+ T67*(F67*P67+G67*S67+D67*V67)</f>
        <v>4.3717173877069211</v>
      </c>
      <c r="M67" s="20">
        <f t="shared" ref="M67:M98" si="17">O67*(B67*P67+E67*S67+F67*V67) + R67*(E67*P67+C67*S67+G67*V67)+ U67*(F67*P67+G67*S67+D67*V67)</f>
        <v>-5.8786085653367737E-2</v>
      </c>
      <c r="N67" s="94">
        <f>COS(Wellpath!$L67)*COS(Wellpath!$M67)</f>
        <v>0.17318374458667038</v>
      </c>
      <c r="O67" s="94">
        <f>-SIN(Wellpath!$M67)</f>
        <v>-0.96592582628906831</v>
      </c>
      <c r="P67" s="94">
        <f>SIN(Wellpath!$L67)*COS(Wellpath!$M67)</f>
        <v>0.1923400341029386</v>
      </c>
      <c r="Q67" s="94">
        <f>COS(Wellpath!$L67)*SIN(Wellpath!$M67)</f>
        <v>0.6463305338424854</v>
      </c>
      <c r="R67" s="94">
        <f>COS(Wellpath!$M67)</f>
        <v>0.25881904510252074</v>
      </c>
      <c r="S67" s="94">
        <f>SIN(Wellpath!$L67)*SIN(Wellpath!$M67)</f>
        <v>0.71782277960169749</v>
      </c>
      <c r="T67" s="94">
        <f>-SIN(Wellpath!$L67)</f>
        <v>-0.74314482547739424</v>
      </c>
      <c r="U67" s="94">
        <v>0</v>
      </c>
      <c r="V67" s="94">
        <f>COS(Wellpath!$L67)</f>
        <v>0.66913060635885824</v>
      </c>
    </row>
    <row r="68" spans="1:22" x14ac:dyDescent="0.25">
      <c r="A68" s="26">
        <f>Wellpath!E68</f>
        <v>1950</v>
      </c>
      <c r="B68" s="19">
        <f>DRFR!Q68+DSFS!N68+DSTG!N68+XYM1!N68+XYM2!N68+XYM3!N68+XYM4!N68+SAG!N68+'ABXY-TI1S'!N68+'ABXY-TI2S'!N68+ABZ!N68+'ASXY-TI1S'!N68+'ASXY-TI2S'!N68+'ASXY-TI3S'!N68+ASZ!N68+'MBXY-TI1S'!N68+'MBXY-TI2S'!N68+MBZ!N68+'MSXY-TI1S'!N68+'MSXY-TI2S'!N68++'MSXY-TI3S'!N68+MSZ!N68+DECG!N68+DECR!Q68+DBHG!N68+DBHR!Q68+AMIL!N68</f>
        <v>25.180826389345164</v>
      </c>
      <c r="C68" s="19">
        <f>DRFR!R68+DSFS!O68+DSTG!O68+XYM1!O68+XYM2!O68+XYM3!O68+XYM4!O68+SAG!O68+'ABXY-TI1S'!O68+'ABXY-TI2S'!O68+ABZ!O68+'ASXY-TI1S'!O68+'ASXY-TI2S'!O68+'ASXY-TI3S'!O68+ASZ!O68+'MBXY-TI1S'!O68+'MBXY-TI2S'!O68+MBZ!O68+'MSXY-TI1S'!O68+'MSXY-TI2S'!O68++'MSXY-TI3S'!O68+MSZ!O68+DECG!O68+DECR!R68+DBHG!O68+DBHR!R68+AMIL!O68</f>
        <v>11.97847371341509</v>
      </c>
      <c r="D68" s="19">
        <f>DRFR!S68+DSFS!P68+DSTG!P68+XYM1!P68+XYM2!P68+XYM3!P68+XYM4!P68+SAG!P68+'ABXY-TI1S'!P68+'ABXY-TI2S'!P68+ABZ!P68+'ASXY-TI1S'!P68+'ASXY-TI2S'!P68+'ASXY-TI3S'!P68+ASZ!P68+'MBXY-TI1S'!P68+'MBXY-TI2S'!P68+MBZ!P68+'MSXY-TI1S'!P68+'MSXY-TI2S'!P68++'MSXY-TI3S'!P68+MSZ!P68+DECG!P68+DECR!S68+DBHG!P68+DBHR!S68+AMIL!P68</f>
        <v>2.4571954641603515</v>
      </c>
      <c r="E68" s="19">
        <f>DRFR!T68+DSFS!Q68+DSTG!Q68+XYM1!Q68+XYM2!Q68+XYM3!Q68+XYM4!Q68+SAG!Q68+'ABXY-TI1S'!Q68+'ABXY-TI2S'!Q68+ABZ!Q68+'ASXY-TI1S'!Q68+'ASXY-TI2S'!Q68+'ASXY-TI3S'!Q68+ASZ!Q68+'MBXY-TI1S'!Q68+'MBXY-TI2S'!Q68+MBZ!Q68+'MSXY-TI1S'!Q68+'MSXY-TI2S'!Q68++'MSXY-TI3S'!Q68+MSZ!Q68+DECG!Q68+DECR!T68+DBHG!Q68+DBHR!T68+AMIL!Q68</f>
        <v>-3.5927379383474785</v>
      </c>
      <c r="F68" s="19">
        <f>DRFR!U68+DSFS!R68+DSTG!R68+XYM1!R68+XYM2!R68+XYM3!R68+XYM4!R68+SAG!R68+'ABXY-TI1S'!R68+'ABXY-TI2S'!R68+ABZ!R68+'ASXY-TI1S'!R68+'ASXY-TI2S'!R68+'ASXY-TI3S'!R68+ASZ!R68+'MBXY-TI1S'!R68+'MBXY-TI2S'!R68+MBZ!R68+'MSXY-TI1S'!R68+'MSXY-TI2S'!R68++'MSXY-TI3S'!R68+MSZ!R68+DECG!R68+DECR!U68+DBHG!R68+DBHR!U68+AMIL!R68</f>
        <v>-0.52892246391758591</v>
      </c>
      <c r="G68" s="19">
        <f>DRFR!V68+DSFS!S68+DSTG!S68+XYM1!S68+XYM2!S68+XYM3!S68+XYM4!S68+SAG!S68+'ABXY-TI1S'!S68+'ABXY-TI2S'!S68+ABZ!S68+'ASXY-TI1S'!S68+'ASXY-TI2S'!S68+'ASXY-TI3S'!S68+ASZ!S68+'MBXY-TI1S'!S68+'MBXY-TI2S'!S68+MBZ!S68+'MSXY-TI1S'!S68+'MSXY-TI2S'!S68++'MSXY-TI3S'!S68+MSZ!S68+DECG!S68+DECR!V68+DBHG!S68+DBHR!V68+AMIL!S68</f>
        <v>-1.5261371474052581</v>
      </c>
      <c r="H68" s="20">
        <f t="shared" si="12"/>
        <v>7.6009058306600465</v>
      </c>
      <c r="I68" s="20">
        <f t="shared" si="13"/>
        <v>26.092805424092319</v>
      </c>
      <c r="J68" s="20">
        <f t="shared" si="14"/>
        <v>5.9227843121682406</v>
      </c>
      <c r="K68" s="20">
        <f t="shared" si="15"/>
        <v>-0.21039585424360779</v>
      </c>
      <c r="L68" s="20">
        <f t="shared" si="16"/>
        <v>4.5190048163578025</v>
      </c>
      <c r="M68" s="20">
        <f t="shared" si="17"/>
        <v>-7.0421497709221015E-2</v>
      </c>
      <c r="N68" s="94">
        <f>COS(Wellpath!$L68)*COS(Wellpath!$M68)</f>
        <v>0.16636567534280192</v>
      </c>
      <c r="O68" s="94">
        <f>-SIN(Wellpath!$M68)</f>
        <v>-0.96592582628906831</v>
      </c>
      <c r="P68" s="94">
        <f>SIN(Wellpath!$L68)*COS(Wellpath!$M68)</f>
        <v>0.19826689127414615</v>
      </c>
      <c r="Q68" s="94">
        <f>COS(Wellpath!$L68)*SIN(Wellpath!$M68)</f>
        <v>0.6208851530148457</v>
      </c>
      <c r="R68" s="94">
        <f>COS(Wellpath!$M68)</f>
        <v>0.25881904510252074</v>
      </c>
      <c r="S68" s="94">
        <f>SIN(Wellpath!$L68)*SIN(Wellpath!$M68)</f>
        <v>0.73994211169384805</v>
      </c>
      <c r="T68" s="94">
        <f>-SIN(Wellpath!$L68)</f>
        <v>-0.76604444311897801</v>
      </c>
      <c r="U68" s="94">
        <v>0</v>
      </c>
      <c r="V68" s="94">
        <f>COS(Wellpath!$L68)</f>
        <v>0.64278760968653936</v>
      </c>
    </row>
    <row r="69" spans="1:22" x14ac:dyDescent="0.25">
      <c r="A69" s="26">
        <f>Wellpath!E69</f>
        <v>1980</v>
      </c>
      <c r="B69" s="19">
        <f>DRFR!Q69+DSFS!N69+DSTG!N69+XYM1!N69+XYM2!N69+XYM3!N69+XYM4!N69+SAG!N69+'ABXY-TI1S'!N69+'ABXY-TI2S'!N69+ABZ!N69+'ASXY-TI1S'!N69+'ASXY-TI2S'!N69+'ASXY-TI3S'!N69+ASZ!N69+'MBXY-TI1S'!N69+'MBXY-TI2S'!N69+MBZ!N69+'MSXY-TI1S'!N69+'MSXY-TI2S'!N69++'MSXY-TI3S'!N69+MSZ!N69+DECG!N69+DECR!Q69+DBHG!N69+DBHR!Q69+AMIL!N69</f>
        <v>28.032660921260586</v>
      </c>
      <c r="C69" s="19">
        <f>DRFR!R69+DSFS!O69+DSTG!O69+XYM1!O69+XYM2!O69+XYM3!O69+XYM4!O69+SAG!O69+'ABXY-TI1S'!O69+'ABXY-TI2S'!O69+ABZ!O69+'ASXY-TI1S'!O69+'ASXY-TI2S'!O69+'ASXY-TI3S'!O69+ASZ!O69+'MBXY-TI1S'!O69+'MBXY-TI2S'!O69+MBZ!O69+'MSXY-TI1S'!O69+'MSXY-TI2S'!O69++'MSXY-TI3S'!O69+MSZ!O69+DECG!O69+DECR!R69+DBHG!O69+DBHR!R69+AMIL!O69</f>
        <v>12.42307183169075</v>
      </c>
      <c r="D69" s="19">
        <f>DRFR!S69+DSFS!P69+DSTG!P69+XYM1!P69+XYM2!P69+XYM3!P69+XYM4!P69+SAG!P69+'ABXY-TI1S'!P69+'ABXY-TI2S'!P69+ABZ!P69+'ASXY-TI1S'!P69+'ASXY-TI2S'!P69+'ASXY-TI3S'!P69+ASZ!P69+'MBXY-TI1S'!P69+'MBXY-TI2S'!P69+MBZ!P69+'MSXY-TI1S'!P69+'MSXY-TI2S'!P69++'MSXY-TI3S'!P69+MSZ!P69+DECG!P69+DECR!S69+DBHG!P69+DBHR!S69+AMIL!P69</f>
        <v>2.6219228630942366</v>
      </c>
      <c r="E69" s="19">
        <f>DRFR!T69+DSFS!Q69+DSTG!Q69+XYM1!Q69+XYM2!Q69+XYM3!Q69+XYM4!Q69+SAG!Q69+'ABXY-TI1S'!Q69+'ABXY-TI2S'!Q69+ABZ!Q69+'ASXY-TI1S'!Q69+'ASXY-TI2S'!Q69+'ASXY-TI3S'!Q69+ASZ!Q69+'MBXY-TI1S'!Q69+'MBXY-TI2S'!Q69+MBZ!Q69+'MSXY-TI1S'!Q69+'MSXY-TI2S'!Q69++'MSXY-TI3S'!Q69+MSZ!Q69+DECG!Q69+DECR!T69+DBHG!Q69+DBHR!T69+AMIL!Q69</f>
        <v>-4.2669832907363734</v>
      </c>
      <c r="F69" s="19">
        <f>DRFR!U69+DSFS!R69+DSTG!R69+XYM1!R69+XYM2!R69+XYM3!R69+XYM4!R69+SAG!R69+'ABXY-TI1S'!R69+'ABXY-TI2S'!R69+ABZ!R69+'ASXY-TI1S'!R69+'ASXY-TI2S'!R69+'ASXY-TI3S'!R69+ASZ!R69+'MBXY-TI1S'!R69+'MBXY-TI2S'!R69+MBZ!R69+'MSXY-TI1S'!R69+'MSXY-TI2S'!R69++'MSXY-TI3S'!R69+MSZ!R69+DECG!R69+DECR!U69+DBHG!R69+DBHR!U69+AMIL!R69</f>
        <v>-0.58652268515242734</v>
      </c>
      <c r="G69" s="19">
        <f>DRFR!V69+DSFS!S69+DSTG!S69+XYM1!S69+XYM2!S69+XYM3!S69+XYM4!S69+SAG!S69+'ABXY-TI1S'!S69+'ABXY-TI2S'!S69+ABZ!S69+'ASXY-TI1S'!S69+'ASXY-TI2S'!S69+'ASXY-TI3S'!S69+ASZ!S69+'MBXY-TI1S'!S69+'MBXY-TI2S'!S69+MBZ!S69+'MSXY-TI1S'!S69+'MSXY-TI2S'!S69++'MSXY-TI3S'!S69+MSZ!S69+DECG!S69+DECR!V69+DBHG!S69+DBHR!V69+AMIL!S69</f>
        <v>-1.6876138617428837</v>
      </c>
      <c r="H69" s="20">
        <f t="shared" si="12"/>
        <v>7.6535870351347857</v>
      </c>
      <c r="I69" s="20">
        <f t="shared" si="13"/>
        <v>29.120508368945799</v>
      </c>
      <c r="J69" s="20">
        <f t="shared" si="14"/>
        <v>6.3035602119649923</v>
      </c>
      <c r="K69" s="20">
        <f t="shared" si="15"/>
        <v>-0.22973703298317305</v>
      </c>
      <c r="L69" s="20">
        <f t="shared" si="16"/>
        <v>4.6583233978460159</v>
      </c>
      <c r="M69" s="20">
        <f t="shared" si="17"/>
        <v>-8.329975717620508E-2</v>
      </c>
      <c r="N69" s="94">
        <f>COS(Wellpath!$L69)*COS(Wellpath!$M69)</f>
        <v>0.15934491515019603</v>
      </c>
      <c r="O69" s="94">
        <f>-SIN(Wellpath!$M69)</f>
        <v>-0.96592582628906831</v>
      </c>
      <c r="P69" s="94">
        <f>SIN(Wellpath!$L69)*COS(Wellpath!$M69)</f>
        <v>0.20395219077900953</v>
      </c>
      <c r="Q69" s="94">
        <f>COS(Wellpath!$L69)*SIN(Wellpath!$M69)</f>
        <v>0.59468331926828333</v>
      </c>
      <c r="R69" s="94">
        <f>COS(Wellpath!$M69)</f>
        <v>0.25881904510252074</v>
      </c>
      <c r="S69" s="94">
        <f>SIN(Wellpath!$L69)*SIN(Wellpath!$M69)</f>
        <v>0.76115993830224438</v>
      </c>
      <c r="T69" s="94">
        <f>-SIN(Wellpath!$L69)</f>
        <v>-0.78801075360672201</v>
      </c>
      <c r="U69" s="94">
        <v>0</v>
      </c>
      <c r="V69" s="94">
        <f>COS(Wellpath!$L69)</f>
        <v>0.61566147532565829</v>
      </c>
    </row>
    <row r="70" spans="1:22" x14ac:dyDescent="0.25">
      <c r="A70" s="26">
        <f>Wellpath!E70</f>
        <v>2010</v>
      </c>
      <c r="B70" s="19">
        <f>DRFR!Q70+DSFS!N70+DSTG!N70+XYM1!N70+XYM2!N70+XYM3!N70+XYM4!N70+SAG!N70+'ABXY-TI1S'!N70+'ABXY-TI2S'!N70+ABZ!N70+'ASXY-TI1S'!N70+'ASXY-TI2S'!N70+'ASXY-TI3S'!N70+ASZ!N70+'MBXY-TI1S'!N70+'MBXY-TI2S'!N70+MBZ!N70+'MSXY-TI1S'!N70+'MSXY-TI2S'!N70++'MSXY-TI3S'!N70+MSZ!N70+DECG!N70+DECR!Q70+DBHG!N70+DBHR!Q70+AMIL!N70</f>
        <v>31.221148167450057</v>
      </c>
      <c r="C70" s="19">
        <f>DRFR!R70+DSFS!O70+DSTG!O70+XYM1!O70+XYM2!O70+XYM3!O70+XYM4!O70+SAG!O70+'ABXY-TI1S'!O70+'ABXY-TI2S'!O70+ABZ!O70+'ASXY-TI1S'!O70+'ASXY-TI2S'!O70+'ASXY-TI3S'!O70+ASZ!O70+'MBXY-TI1S'!O70+'MBXY-TI2S'!O70+MBZ!O70+'MSXY-TI1S'!O70+'MSXY-TI2S'!O70++'MSXY-TI3S'!O70+MSZ!O70+DECG!O70+DECR!R70+DBHG!O70+DBHR!R70+AMIL!O70</f>
        <v>12.887073711003493</v>
      </c>
      <c r="D70" s="19">
        <f>DRFR!S70+DSFS!P70+DSTG!P70+XYM1!P70+XYM2!P70+XYM3!P70+XYM4!P70+SAG!P70+'ABXY-TI1S'!P70+'ABXY-TI2S'!P70+ABZ!P70+'ASXY-TI1S'!P70+'ASXY-TI2S'!P70+'ASXY-TI3S'!P70+ASZ!P70+'MBXY-TI1S'!P70+'MBXY-TI2S'!P70+MBZ!P70+'MSXY-TI1S'!P70+'MSXY-TI2S'!P70++'MSXY-TI3S'!P70+MSZ!P70+DECG!P70+DECR!S70+DBHG!P70+DBHR!S70+AMIL!P70</f>
        <v>2.8025630947360436</v>
      </c>
      <c r="E70" s="19">
        <f>DRFR!T70+DSFS!Q70+DSTG!Q70+XYM1!Q70+XYM2!Q70+XYM3!Q70+XYM4!Q70+SAG!Q70+'ABXY-TI1S'!Q70+'ABXY-TI2S'!Q70+ABZ!Q70+'ASXY-TI1S'!Q70+'ASXY-TI2S'!Q70+'ASXY-TI3S'!Q70+ASZ!Q70+'MBXY-TI1S'!Q70+'MBXY-TI2S'!Q70+MBZ!Q70+'MSXY-TI1S'!Q70+'MSXY-TI2S'!Q70++'MSXY-TI3S'!Q70+MSZ!Q70+DECG!Q70+DECR!T70+DBHG!Q70+DBHR!T70+AMIL!Q70</f>
        <v>-5.0321886909912088</v>
      </c>
      <c r="F70" s="19">
        <f>DRFR!U70+DSFS!R70+DSTG!R70+XYM1!R70+XYM2!R70+XYM3!R70+XYM4!R70+SAG!R70+'ABXY-TI1S'!R70+'ABXY-TI2S'!R70+ABZ!R70+'ASXY-TI1S'!R70+'ASXY-TI2S'!R70+'ASXY-TI3S'!R70+ASZ!R70+'MBXY-TI1S'!R70+'MBXY-TI2S'!R70+MBZ!R70+'MSXY-TI1S'!R70+'MSXY-TI2S'!R70++'MSXY-TI3S'!R70+MSZ!R70+DECG!R70+DECR!U70+DBHG!R70+DBHR!U70+AMIL!R70</f>
        <v>-0.64761457448610205</v>
      </c>
      <c r="G70" s="19">
        <f>DRFR!V70+DSFS!S70+DSTG!S70+XYM1!S70+XYM2!S70+XYM3!S70+XYM4!S70+SAG!S70+'ABXY-TI1S'!S70+'ABXY-TI2S'!S70+ABZ!S70+'ASXY-TI1S'!S70+'ASXY-TI2S'!S70+'ASXY-TI3S'!S70+ASZ!S70+'MBXY-TI1S'!S70+'MBXY-TI2S'!S70+MBZ!S70+'MSXY-TI1S'!S70+'MSXY-TI2S'!S70++'MSXY-TI3S'!S70+MSZ!S70+DECG!S70+DECR!V70+DBHG!S70+DBHR!V70+AMIL!S70</f>
        <v>-1.858187252940299</v>
      </c>
      <c r="H70" s="20">
        <f t="shared" si="12"/>
        <v>7.7081371733844861</v>
      </c>
      <c r="I70" s="20">
        <f t="shared" si="13"/>
        <v>32.509092401801432</v>
      </c>
      <c r="J70" s="20">
        <f t="shared" si="14"/>
        <v>6.6935553980036806</v>
      </c>
      <c r="K70" s="20">
        <f t="shared" si="15"/>
        <v>-0.24954930147090654</v>
      </c>
      <c r="L70" s="20">
        <f t="shared" si="16"/>
        <v>4.78945742792461</v>
      </c>
      <c r="M70" s="20">
        <f t="shared" si="17"/>
        <v>-9.7444148268990283E-2</v>
      </c>
      <c r="N70" s="94">
        <f>COS(Wellpath!$L70)*COS(Wellpath!$M70)</f>
        <v>0.15213001772368215</v>
      </c>
      <c r="O70" s="94">
        <f>-SIN(Wellpath!$M70)</f>
        <v>-0.96592582628906831</v>
      </c>
      <c r="P70" s="94">
        <f>SIN(Wellpath!$L70)*COS(Wellpath!$M70)</f>
        <v>0.20938900595583529</v>
      </c>
      <c r="Q70" s="94">
        <f>COS(Wellpath!$L70)*SIN(Wellpath!$M70)</f>
        <v>0.56775695550113559</v>
      </c>
      <c r="R70" s="94">
        <f>COS(Wellpath!$M70)</f>
        <v>0.25881904510252074</v>
      </c>
      <c r="S70" s="94">
        <f>SIN(Wellpath!$L70)*SIN(Wellpath!$M70)</f>
        <v>0.78145040877351968</v>
      </c>
      <c r="T70" s="94">
        <f>-SIN(Wellpath!$L70)</f>
        <v>-0.80901699437494745</v>
      </c>
      <c r="U70" s="94">
        <v>0</v>
      </c>
      <c r="V70" s="94">
        <f>COS(Wellpath!$L70)</f>
        <v>0.58778525229247314</v>
      </c>
    </row>
    <row r="71" spans="1:22" x14ac:dyDescent="0.25">
      <c r="A71" s="26">
        <f>Wellpath!E71</f>
        <v>2040</v>
      </c>
      <c r="B71" s="19">
        <f>DRFR!Q71+DSFS!N71+DSTG!N71+XYM1!N71+XYM2!N71+XYM3!N71+XYM4!N71+SAG!N71+'ABXY-TI1S'!N71+'ABXY-TI2S'!N71+ABZ!N71+'ASXY-TI1S'!N71+'ASXY-TI2S'!N71+'ASXY-TI3S'!N71+ASZ!N71+'MBXY-TI1S'!N71+'MBXY-TI2S'!N71+MBZ!N71+'MSXY-TI1S'!N71+'MSXY-TI2S'!N71++'MSXY-TI3S'!N71+MSZ!N71+DECG!N71+DECR!Q71+DBHG!N71+DBHR!Q71+AMIL!N71</f>
        <v>34.770427861847793</v>
      </c>
      <c r="C71" s="19">
        <f>DRFR!R71+DSFS!O71+DSTG!O71+XYM1!O71+XYM2!O71+XYM3!O71+XYM4!O71+SAG!O71+'ABXY-TI1S'!O71+'ABXY-TI2S'!O71+ABZ!O71+'ASXY-TI1S'!O71+'ASXY-TI2S'!O71+'ASXY-TI3S'!O71+ASZ!O71+'MBXY-TI1S'!O71+'MBXY-TI2S'!O71+MBZ!O71+'MSXY-TI1S'!O71+'MSXY-TI2S'!O71++'MSXY-TI3S'!O71+MSZ!O71+DECG!O71+DECR!R71+DBHG!O71+DBHR!R71+AMIL!O71</f>
        <v>13.371373504506133</v>
      </c>
      <c r="D71" s="19">
        <f>DRFR!S71+DSFS!P71+DSTG!P71+XYM1!P71+XYM2!P71+XYM3!P71+XYM4!P71+SAG!P71+'ABXY-TI1S'!P71+'ABXY-TI2S'!P71+ABZ!P71+'ASXY-TI1S'!P71+'ASXY-TI2S'!P71+'ASXY-TI3S'!P71+ASZ!P71+'MBXY-TI1S'!P71+'MBXY-TI2S'!P71+MBZ!P71+'MSXY-TI1S'!P71+'MSXY-TI2S'!P71++'MSXY-TI3S'!P71+MSZ!P71+DECG!P71+DECR!S71+DBHG!P71+DBHR!S71+AMIL!P71</f>
        <v>3.0004267367999162</v>
      </c>
      <c r="E71" s="19">
        <f>DRFR!T71+DSFS!Q71+DSTG!Q71+XYM1!Q71+XYM2!Q71+XYM3!Q71+XYM4!Q71+SAG!Q71+'ABXY-TI1S'!Q71+'ABXY-TI2S'!Q71+ABZ!Q71+'ASXY-TI1S'!Q71+'ASXY-TI2S'!Q71+'ASXY-TI3S'!Q71+ASZ!Q71+'MBXY-TI1S'!Q71+'MBXY-TI2S'!Q71+MBZ!Q71+'MSXY-TI1S'!Q71+'MSXY-TI2S'!Q71++'MSXY-TI3S'!Q71+MSZ!Q71+DECG!Q71+DECR!T71+DBHG!Q71+DBHR!T71+AMIL!Q71</f>
        <v>-5.8951820100178622</v>
      </c>
      <c r="F71" s="19">
        <f>DRFR!U71+DSFS!R71+DSTG!R71+XYM1!R71+XYM2!R71+XYM3!R71+XYM4!R71+SAG!R71+'ABXY-TI1S'!R71+'ABXY-TI2S'!R71+ABZ!R71+'ASXY-TI1S'!R71+'ASXY-TI2S'!R71+'ASXY-TI3S'!R71+ASZ!R71+'MBXY-TI1S'!R71+'MBXY-TI2S'!R71+MBZ!R71+'MSXY-TI1S'!R71+'MSXY-TI2S'!R71++'MSXY-TI3S'!R71+MSZ!R71+DECG!R71+DECR!U71+DBHG!R71+DBHR!U71+AMIL!R71</f>
        <v>-0.71209245449663616</v>
      </c>
      <c r="G71" s="19">
        <f>DRFR!V71+DSFS!S71+DSTG!S71+XYM1!S71+XYM2!S71+XYM3!S71+XYM4!S71+SAG!S71+'ABXY-TI1S'!S71+'ABXY-TI2S'!S71+ABZ!S71+'ASXY-TI1S'!S71+'ASXY-TI2S'!S71+'ASXY-TI3S'!S71+ASZ!S71+'MBXY-TI1S'!S71+'MBXY-TI2S'!S71+MBZ!S71+'MSXY-TI1S'!S71+'MSXY-TI2S'!S71++'MSXY-TI3S'!S71+MSZ!S71+DECG!S71+DECR!V71+DBHG!S71+DBHR!V71+AMIL!S71</f>
        <v>-2.0375264141218312</v>
      </c>
      <c r="H71" s="20">
        <f t="shared" si="12"/>
        <v>7.7655981615159337</v>
      </c>
      <c r="I71" s="20">
        <f t="shared" si="13"/>
        <v>36.284554033396873</v>
      </c>
      <c r="J71" s="20">
        <f t="shared" si="14"/>
        <v>7.092075908241033</v>
      </c>
      <c r="K71" s="20">
        <f t="shared" si="15"/>
        <v>-0.26970120219015586</v>
      </c>
      <c r="L71" s="20">
        <f t="shared" si="16"/>
        <v>4.9122546883122533</v>
      </c>
      <c r="M71" s="20">
        <f t="shared" si="17"/>
        <v>-0.11286727345335024</v>
      </c>
      <c r="N71" s="94">
        <f>COS(Wellpath!$L71)*COS(Wellpath!$M71)</f>
        <v>0.14472977330440473</v>
      </c>
      <c r="O71" s="94">
        <f>-SIN(Wellpath!$M71)</f>
        <v>-0.96592582628906831</v>
      </c>
      <c r="P71" s="94">
        <f>SIN(Wellpath!$L71)*COS(Wellpath!$M71)</f>
        <v>0.21457071288280766</v>
      </c>
      <c r="Q71" s="94">
        <f>COS(Wellpath!$L71)*SIN(Wellpath!$M71)</f>
        <v>0.5401388673399643</v>
      </c>
      <c r="R71" s="94">
        <f>COS(Wellpath!$M71)</f>
        <v>0.25881904510252074</v>
      </c>
      <c r="S71" s="94">
        <f>SIN(Wellpath!$L71)*SIN(Wellpath!$M71)</f>
        <v>0.80078880229491212</v>
      </c>
      <c r="T71" s="94">
        <f>-SIN(Wellpath!$L71)</f>
        <v>-0.82903757255504174</v>
      </c>
      <c r="U71" s="94">
        <v>0</v>
      </c>
      <c r="V71" s="94">
        <f>COS(Wellpath!$L71)</f>
        <v>0.55919290347074679</v>
      </c>
    </row>
    <row r="72" spans="1:22" x14ac:dyDescent="0.25">
      <c r="A72" s="26">
        <f>Wellpath!E72</f>
        <v>2070</v>
      </c>
      <c r="B72" s="19">
        <f>DRFR!Q72+DSFS!N72+DSTG!N72+XYM1!N72+XYM2!N72+XYM3!N72+XYM4!N72+SAG!N72+'ABXY-TI1S'!N72+'ABXY-TI2S'!N72+ABZ!N72+'ASXY-TI1S'!N72+'ASXY-TI2S'!N72+'ASXY-TI3S'!N72+ASZ!N72+'MBXY-TI1S'!N72+'MBXY-TI2S'!N72+MBZ!N72+'MSXY-TI1S'!N72+'MSXY-TI2S'!N72++'MSXY-TI3S'!N72+MSZ!N72+DECG!N72+DECR!Q72+DBHG!N72+DBHR!Q72+AMIL!N72</f>
        <v>38.703953593442606</v>
      </c>
      <c r="C72" s="19">
        <f>DRFR!R72+DSFS!O72+DSTG!O72+XYM1!O72+XYM2!O72+XYM3!O72+XYM4!O72+SAG!O72+'ABXY-TI1S'!O72+'ABXY-TI2S'!O72+ABZ!O72+'ASXY-TI1S'!O72+'ASXY-TI2S'!O72+'ASXY-TI3S'!O72+ASZ!O72+'MBXY-TI1S'!O72+'MBXY-TI2S'!O72+MBZ!O72+'MSXY-TI1S'!O72+'MSXY-TI2S'!O72++'MSXY-TI3S'!O72+MSZ!O72+DECG!O72+DECR!R72+DBHG!O72+DBHR!R72+AMIL!O72</f>
        <v>13.876788886741608</v>
      </c>
      <c r="D72" s="19">
        <f>DRFR!S72+DSFS!P72+DSTG!P72+XYM1!P72+XYM2!P72+XYM3!P72+XYM4!P72+SAG!P72+'ABXY-TI1S'!P72+'ABXY-TI2S'!P72+ABZ!P72+'ASXY-TI1S'!P72+'ASXY-TI2S'!P72+'ASXY-TI3S'!P72+ASZ!P72+'MBXY-TI1S'!P72+'MBXY-TI2S'!P72+MBZ!P72+'MSXY-TI1S'!P72+'MSXY-TI2S'!P72++'MSXY-TI3S'!P72+MSZ!P72+DECG!P72+DECR!S72+DBHG!P72+DBHR!S72+AMIL!P72</f>
        <v>3.216799139857764</v>
      </c>
      <c r="E72" s="19">
        <f>DRFR!T72+DSFS!Q72+DSTG!Q72+XYM1!Q72+XYM2!Q72+XYM3!Q72+XYM4!Q72+SAG!Q72+'ABXY-TI1S'!Q72+'ABXY-TI2S'!Q72+ABZ!Q72+'ASXY-TI1S'!Q72+'ASXY-TI2S'!Q72+'ASXY-TI3S'!Q72+ASZ!Q72+'MBXY-TI1S'!Q72+'MBXY-TI2S'!Q72+MBZ!Q72+'MSXY-TI1S'!Q72+'MSXY-TI2S'!Q72++'MSXY-TI3S'!Q72+MSZ!Q72+DECG!Q72+DECR!T72+DBHG!Q72+DBHR!T72+AMIL!Q72</f>
        <v>-6.8626238948631393</v>
      </c>
      <c r="F72" s="19">
        <f>DRFR!U72+DSFS!R72+DSTG!R72+XYM1!R72+XYM2!R72+XYM3!R72+XYM4!R72+SAG!R72+'ABXY-TI1S'!R72+'ABXY-TI2S'!R72+ABZ!R72+'ASXY-TI1S'!R72+'ASXY-TI2S'!R72+'ASXY-TI3S'!R72+ASZ!R72+'MBXY-TI1S'!R72+'MBXY-TI2S'!R72+MBZ!R72+'MSXY-TI1S'!R72+'MSXY-TI2S'!R72++'MSXY-TI3S'!R72+MSZ!R72+DECG!R72+DECR!U72+DBHG!R72+DBHR!U72+AMIL!R72</f>
        <v>-0.7798076283288693</v>
      </c>
      <c r="G72" s="19">
        <f>DRFR!V72+DSFS!S72+DSTG!S72+XYM1!S72+XYM2!S72+XYM3!S72+XYM4!S72+SAG!S72+'ABXY-TI1S'!S72+'ABXY-TI2S'!S72+ABZ!S72+'ASXY-TI1S'!S72+'ASXY-TI2S'!S72+'ASXY-TI3S'!S72+ASZ!S72+'MBXY-TI1S'!S72+'MBXY-TI2S'!S72+MBZ!S72+'MSXY-TI1S'!S72+'MSXY-TI2S'!S72++'MSXY-TI3S'!S72+MSZ!S72+DECG!S72+DECR!V72+DBHG!S72+DBHR!V72+AMIL!S72</f>
        <v>-2.225193106015289</v>
      </c>
      <c r="H72" s="20">
        <f t="shared" si="12"/>
        <v>7.8269850000408345</v>
      </c>
      <c r="I72" s="20">
        <f t="shared" si="13"/>
        <v>40.472160857495425</v>
      </c>
      <c r="J72" s="20">
        <f t="shared" si="14"/>
        <v>7.4983957625057167</v>
      </c>
      <c r="K72" s="20">
        <f t="shared" si="15"/>
        <v>-0.29004930638192439</v>
      </c>
      <c r="L72" s="20">
        <f t="shared" si="16"/>
        <v>5.0266390620394867</v>
      </c>
      <c r="M72" s="20">
        <f t="shared" si="17"/>
        <v>-0.12957028330635323</v>
      </c>
      <c r="N72" s="94">
        <f>COS(Wellpath!$L72)*COS(Wellpath!$M72)</f>
        <v>0.13715319795026845</v>
      </c>
      <c r="O72" s="94">
        <f>-SIN(Wellpath!$M72)</f>
        <v>-0.96592582628906831</v>
      </c>
      <c r="P72" s="94">
        <f>SIN(Wellpath!$L72)*COS(Wellpath!$M72)</f>
        <v>0.21949099844821685</v>
      </c>
      <c r="Q72" s="94">
        <f>COS(Wellpath!$L72)*SIN(Wellpath!$M72)</f>
        <v>0.51186270317095361</v>
      </c>
      <c r="R72" s="94">
        <f>COS(Wellpath!$M72)</f>
        <v>0.25881904510252074</v>
      </c>
      <c r="S72" s="94">
        <f>SIN(Wellpath!$L72)*SIN(Wellpath!$M72)</f>
        <v>0.81915155801276696</v>
      </c>
      <c r="T72" s="94">
        <f>-SIN(Wellpath!$L72)</f>
        <v>-0.84804809615642596</v>
      </c>
      <c r="U72" s="94">
        <v>0</v>
      </c>
      <c r="V72" s="94">
        <f>COS(Wellpath!$L72)</f>
        <v>0.5299192642332049</v>
      </c>
    </row>
    <row r="73" spans="1:22" x14ac:dyDescent="0.25">
      <c r="A73" s="26">
        <f>Wellpath!E73</f>
        <v>2100</v>
      </c>
      <c r="B73" s="19">
        <f>DRFR!Q73+DSFS!N73+DSTG!N73+XYM1!N73+XYM2!N73+XYM3!N73+XYM4!N73+SAG!N73+'ABXY-TI1S'!N73+'ABXY-TI2S'!N73+ABZ!N73+'ASXY-TI1S'!N73+'ASXY-TI2S'!N73+'ASXY-TI3S'!N73+ASZ!N73+'MBXY-TI1S'!N73+'MBXY-TI2S'!N73+MBZ!N73+'MSXY-TI1S'!N73+'MSXY-TI2S'!N73++'MSXY-TI3S'!N73+MSZ!N73+DECG!N73+DECR!Q73+DBHG!N73+DBHR!Q73+AMIL!N73</f>
        <v>43.044192898366163</v>
      </c>
      <c r="C73" s="19">
        <f>DRFR!R73+DSFS!O73+DSTG!O73+XYM1!O73+XYM2!O73+XYM3!O73+XYM4!O73+SAG!O73+'ABXY-TI1S'!O73+'ABXY-TI2S'!O73+ABZ!O73+'ASXY-TI1S'!O73+'ASXY-TI2S'!O73+'ASXY-TI3S'!O73+ASZ!O73+'MBXY-TI1S'!O73+'MBXY-TI2S'!O73+MBZ!O73+'MSXY-TI1S'!O73+'MSXY-TI2S'!O73++'MSXY-TI3S'!O73+MSZ!O73+DECG!O73+DECR!R73+DBHG!O73+DBHR!R73+AMIL!O73</f>
        <v>14.404065830539803</v>
      </c>
      <c r="D73" s="19">
        <f>DRFR!S73+DSFS!P73+DSTG!P73+XYM1!P73+XYM2!P73+XYM3!P73+XYM4!P73+SAG!P73+'ABXY-TI1S'!P73+'ABXY-TI2S'!P73+ABZ!P73+'ASXY-TI1S'!P73+'ASXY-TI2S'!P73+'ASXY-TI3S'!P73+ASZ!P73+'MBXY-TI1S'!P73+'MBXY-TI2S'!P73+MBZ!P73+'MSXY-TI1S'!P73+'MSXY-TI2S'!P73++'MSXY-TI3S'!P73+MSZ!P73+DECG!P73+DECR!S73+DBHG!P73+DBHR!S73+AMIL!P73</f>
        <v>3.4529582923566675</v>
      </c>
      <c r="E73" s="19">
        <f>DRFR!T73+DSFS!Q73+DSTG!Q73+XYM1!Q73+XYM2!Q73+XYM3!Q73+XYM4!Q73+SAG!Q73+'ABXY-TI1S'!Q73+'ABXY-TI2S'!Q73+ABZ!Q73+'ASXY-TI1S'!Q73+'ASXY-TI2S'!Q73+'ASXY-TI3S'!Q73+ASZ!Q73+'MBXY-TI1S'!Q73+'MBXY-TI2S'!Q73+MBZ!Q73+'MSXY-TI1S'!Q73+'MSXY-TI2S'!Q73++'MSXY-TI3S'!Q73+MSZ!Q73+DECG!Q73+DECR!T73+DBHG!Q73+DBHR!T73+AMIL!Q73</f>
        <v>-7.9409177324358025</v>
      </c>
      <c r="F73" s="19">
        <f>DRFR!U73+DSFS!R73+DSTG!R73+XYM1!R73+XYM2!R73+XYM3!R73+XYM4!R73+SAG!R73+'ABXY-TI1S'!R73+'ABXY-TI2S'!R73+ABZ!R73+'ASXY-TI1S'!R73+'ASXY-TI2S'!R73+'ASXY-TI3S'!R73+ASZ!R73+'MBXY-TI1S'!R73+'MBXY-TI2S'!R73+MBZ!R73+'MSXY-TI1S'!R73+'MSXY-TI2S'!R73++'MSXY-TI3S'!R73+MSZ!R73+DECG!R73+DECR!U73+DBHG!R73+DBHR!U73+AMIL!R73</f>
        <v>-0.85055884420181693</v>
      </c>
      <c r="G73" s="19">
        <f>DRFR!V73+DSFS!S73+DSTG!S73+XYM1!S73+XYM2!S73+XYM3!S73+XYM4!S73+SAG!S73+'ABXY-TI1S'!S73+'ABXY-TI2S'!S73+ABZ!S73+'ASXY-TI1S'!S73+'ASXY-TI2S'!S73+'ASXY-TI3S'!S73+ASZ!S73+'MBXY-TI1S'!S73+'MBXY-TI2S'!S73+MBZ!S73+'MSXY-TI1S'!S73+'MSXY-TI2S'!S73++'MSXY-TI3S'!S73+MSZ!S73+DECG!S73+DECR!V73+DBHG!S73+DBHR!V73+AMIL!S73</f>
        <v>-2.4206064790561874</v>
      </c>
      <c r="H73" s="20">
        <f t="shared" si="12"/>
        <v>7.8932759767828884</v>
      </c>
      <c r="I73" s="20">
        <f t="shared" si="13"/>
        <v>45.096127034846859</v>
      </c>
      <c r="J73" s="20">
        <f t="shared" si="14"/>
        <v>7.9118140096328817</v>
      </c>
      <c r="K73" s="20">
        <f t="shared" si="15"/>
        <v>-0.310439881892426</v>
      </c>
      <c r="L73" s="20">
        <f t="shared" si="16"/>
        <v>5.1325886899099631</v>
      </c>
      <c r="M73" s="20">
        <f t="shared" si="17"/>
        <v>-0.14754225430372836</v>
      </c>
      <c r="N73" s="94">
        <f>COS(Wellpath!$L73)*COS(Wellpath!$M73)</f>
        <v>0.1294095225512604</v>
      </c>
      <c r="O73" s="94">
        <f>-SIN(Wellpath!$M73)</f>
        <v>-0.96592582628906831</v>
      </c>
      <c r="P73" s="94">
        <f>SIN(Wellpath!$L73)*COS(Wellpath!$M73)</f>
        <v>0.22414386804201336</v>
      </c>
      <c r="Q73" s="94">
        <f>COS(Wellpath!$L73)*SIN(Wellpath!$M73)</f>
        <v>0.48296291314453427</v>
      </c>
      <c r="R73" s="94">
        <f>COS(Wellpath!$M73)</f>
        <v>0.25881904510252074</v>
      </c>
      <c r="S73" s="94">
        <f>SIN(Wellpath!$L73)*SIN(Wellpath!$M73)</f>
        <v>0.83651630373780783</v>
      </c>
      <c r="T73" s="94">
        <f>-SIN(Wellpath!$L73)</f>
        <v>-0.8660254037844386</v>
      </c>
      <c r="U73" s="94">
        <v>0</v>
      </c>
      <c r="V73" s="94">
        <f>COS(Wellpath!$L73)</f>
        <v>0.50000000000000011</v>
      </c>
    </row>
    <row r="74" spans="1:22" x14ac:dyDescent="0.25">
      <c r="A74" s="26">
        <f>Wellpath!E74</f>
        <v>2130</v>
      </c>
      <c r="B74" s="19">
        <f>DRFR!Q74+DSFS!N74+DSTG!N74+XYM1!N74+XYM2!N74+XYM3!N74+XYM4!N74+SAG!N74+'ABXY-TI1S'!N74+'ABXY-TI2S'!N74+ABZ!N74+'ASXY-TI1S'!N74+'ASXY-TI2S'!N74+'ASXY-TI3S'!N74+ASZ!N74+'MBXY-TI1S'!N74+'MBXY-TI2S'!N74+MBZ!N74+'MSXY-TI1S'!N74+'MSXY-TI2S'!N74++'MSXY-TI3S'!N74+MSZ!N74+DECG!N74+DECR!Q74+DBHG!N74+DBHR!Q74+AMIL!N74</f>
        <v>47.756073914142263</v>
      </c>
      <c r="C74" s="19">
        <f>DRFR!R74+DSFS!O74+DSTG!O74+XYM1!O74+XYM2!O74+XYM3!O74+XYM4!O74+SAG!O74+'ABXY-TI1S'!O74+'ABXY-TI2S'!O74+ABZ!O74+'ASXY-TI1S'!O74+'ASXY-TI2S'!O74+'ASXY-TI3S'!O74+ASZ!O74+'MBXY-TI1S'!O74+'MBXY-TI2S'!O74+MBZ!O74+'MSXY-TI1S'!O74+'MSXY-TI2S'!O74++'MSXY-TI3S'!O74+MSZ!O74+DECG!O74+DECR!R74+DBHG!O74+DBHR!R74+AMIL!O74</f>
        <v>14.955359859829809</v>
      </c>
      <c r="D74" s="19">
        <f>DRFR!S74+DSFS!P74+DSTG!P74+XYM1!P74+XYM2!P74+XYM3!P74+XYM4!P74+SAG!P74+'ABXY-TI1S'!P74+'ABXY-TI2S'!P74+ABZ!P74+'ASXY-TI1S'!P74+'ASXY-TI2S'!P74+'ASXY-TI3S'!P74+ASZ!P74+'MBXY-TI1S'!P74+'MBXY-TI2S'!P74+MBZ!P74+'MSXY-TI1S'!P74+'MSXY-TI2S'!P74++'MSXY-TI3S'!P74+MSZ!P74+DECG!P74+DECR!S74+DBHG!P74+DBHR!S74+AMIL!P74</f>
        <v>3.7099871882802979</v>
      </c>
      <c r="E74" s="19">
        <f>DRFR!T74+DSFS!Q74+DSTG!Q74+XYM1!Q74+XYM2!Q74+XYM3!Q74+XYM4!Q74+SAG!Q74+'ABXY-TI1S'!Q74+'ABXY-TI2S'!Q74+ABZ!Q74+'ASXY-TI1S'!Q74+'ASXY-TI2S'!Q74+'ASXY-TI3S'!Q74+ASZ!Q74+'MBXY-TI1S'!Q74+'MBXY-TI2S'!Q74+MBZ!Q74+'MSXY-TI1S'!Q74+'MSXY-TI2S'!Q74++'MSXY-TI3S'!Q74+MSZ!Q74+DECG!Q74+DECR!T74+DBHG!Q74+DBHR!T74+AMIL!Q74</f>
        <v>-9.11914141037348</v>
      </c>
      <c r="F74" s="19">
        <f>DRFR!U74+DSFS!R74+DSTG!R74+XYM1!R74+XYM2!R74+XYM3!R74+XYM4!R74+SAG!R74+'ABXY-TI1S'!R74+'ABXY-TI2S'!R74+ABZ!R74+'ASXY-TI1S'!R74+'ASXY-TI2S'!R74+'ASXY-TI3S'!R74+ASZ!R74+'MBXY-TI1S'!R74+'MBXY-TI2S'!R74+MBZ!R74+'MSXY-TI1S'!R74+'MSXY-TI2S'!R74++'MSXY-TI3S'!R74+MSZ!R74+DECG!R74+DECR!U74+DBHG!R74+DBHR!U74+AMIL!R74</f>
        <v>-0.9241315347818494</v>
      </c>
      <c r="G74" s="19">
        <f>DRFR!V74+DSFS!S74+DSTG!S74+XYM1!S74+XYM2!S74+XYM3!S74+XYM4!S74+SAG!S74+'ABXY-TI1S'!S74+'ABXY-TI2S'!S74+ABZ!S74+'ASXY-TI1S'!S74+'ASXY-TI2S'!S74+'ASXY-TI3S'!S74+ASZ!S74+'MBXY-TI1S'!S74+'MBXY-TI2S'!S74+MBZ!S74+'MSXY-TI1S'!S74+'MSXY-TI2S'!S74++'MSXY-TI3S'!S74+MSZ!S74+DECG!S74+DECR!V74+DBHG!S74+DBHR!V74+AMIL!S74</f>
        <v>-2.6228430868009709</v>
      </c>
      <c r="H74" s="20">
        <f t="shared" si="12"/>
        <v>8.3319349035376824</v>
      </c>
      <c r="I74" s="20">
        <f t="shared" si="13"/>
        <v>50.118413408824701</v>
      </c>
      <c r="J74" s="20">
        <f t="shared" si="14"/>
        <v>7.9710726498899822</v>
      </c>
      <c r="K74" s="20">
        <f t="shared" si="15"/>
        <v>-0.33654209664644891</v>
      </c>
      <c r="L74" s="20">
        <f t="shared" si="16"/>
        <v>5.2327935555265173</v>
      </c>
      <c r="M74" s="20">
        <f t="shared" si="17"/>
        <v>-0.15530646396866965</v>
      </c>
      <c r="N74" s="94">
        <f>COS(Wellpath!$L74)*COS(Wellpath!$M74)</f>
        <v>0.1294095225512604</v>
      </c>
      <c r="O74" s="94">
        <f>-SIN(Wellpath!$M74)</f>
        <v>-0.96592582628906831</v>
      </c>
      <c r="P74" s="94">
        <f>SIN(Wellpath!$L74)*COS(Wellpath!$M74)</f>
        <v>0.22414386804201336</v>
      </c>
      <c r="Q74" s="94">
        <f>COS(Wellpath!$L74)*SIN(Wellpath!$M74)</f>
        <v>0.48296291314453427</v>
      </c>
      <c r="R74" s="94">
        <f>COS(Wellpath!$M74)</f>
        <v>0.25881904510252074</v>
      </c>
      <c r="S74" s="94">
        <f>SIN(Wellpath!$L74)*SIN(Wellpath!$M74)</f>
        <v>0.83651630373780783</v>
      </c>
      <c r="T74" s="94">
        <f>-SIN(Wellpath!$L74)</f>
        <v>-0.8660254037844386</v>
      </c>
      <c r="U74" s="94">
        <v>0</v>
      </c>
      <c r="V74" s="94">
        <f>COS(Wellpath!$L74)</f>
        <v>0.50000000000000011</v>
      </c>
    </row>
    <row r="75" spans="1:22" x14ac:dyDescent="0.25">
      <c r="A75" s="26">
        <f>Wellpath!E75</f>
        <v>2160</v>
      </c>
      <c r="B75" s="19">
        <f>DRFR!Q75+DSFS!N75+DSTG!N75+XYM1!N75+XYM2!N75+XYM3!N75+XYM4!N75+SAG!N75+'ABXY-TI1S'!N75+'ABXY-TI2S'!N75+ABZ!N75+'ASXY-TI1S'!N75+'ASXY-TI2S'!N75+'ASXY-TI3S'!N75+ASZ!N75+'MBXY-TI1S'!N75+'MBXY-TI2S'!N75+MBZ!N75+'MSXY-TI1S'!N75+'MSXY-TI2S'!N75++'MSXY-TI3S'!N75+MSZ!N75+DECG!N75+DECR!Q75+DBHG!N75+DBHR!Q75+AMIL!N75</f>
        <v>52.788707420691061</v>
      </c>
      <c r="C75" s="19">
        <f>DRFR!R75+DSFS!O75+DSTG!O75+XYM1!O75+XYM2!O75+XYM3!O75+XYM4!O75+SAG!O75+'ABXY-TI1S'!O75+'ABXY-TI2S'!O75+ABZ!O75+'ASXY-TI1S'!O75+'ASXY-TI2S'!O75+'ASXY-TI3S'!O75+ASZ!O75+'MBXY-TI1S'!O75+'MBXY-TI2S'!O75+MBZ!O75+'MSXY-TI1S'!O75+'MSXY-TI2S'!O75++'MSXY-TI3S'!O75+MSZ!O75+DECG!O75+DECR!R75+DBHG!O75+DBHR!R75+AMIL!O75</f>
        <v>15.534026815458546</v>
      </c>
      <c r="D75" s="19">
        <f>DRFR!S75+DSFS!P75+DSTG!P75+XYM1!P75+XYM2!P75+XYM3!P75+XYM4!P75+SAG!P75+'ABXY-TI1S'!P75+'ABXY-TI2S'!P75+ABZ!P75+'ASXY-TI1S'!P75+'ASXY-TI2S'!P75+'ASXY-TI3S'!P75+ASZ!P75+'MBXY-TI1S'!P75+'MBXY-TI2S'!P75+MBZ!P75+'MSXY-TI1S'!P75+'MSXY-TI2S'!P75++'MSXY-TI3S'!P75+MSZ!P75+DECG!P75+DECR!S75+DBHG!P75+DBHR!S75+AMIL!P75</f>
        <v>3.9862369927538865</v>
      </c>
      <c r="E75" s="19">
        <f>DRFR!T75+DSFS!Q75+DSTG!Q75+XYM1!Q75+XYM2!Q75+XYM3!Q75+XYM4!Q75+SAG!Q75+'ABXY-TI1S'!Q75+'ABXY-TI2S'!Q75+ABZ!Q75+'ASXY-TI1S'!Q75+'ASXY-TI2S'!Q75+'ASXY-TI3S'!Q75+ASZ!Q75+'MBXY-TI1S'!Q75+'MBXY-TI2S'!Q75+MBZ!Q75+'MSXY-TI1S'!Q75+'MSXY-TI2S'!Q75++'MSXY-TI3S'!Q75+MSZ!Q75+DECG!Q75+DECR!T75+DBHG!Q75+DBHR!T75+AMIL!Q75</f>
        <v>-10.381381060825895</v>
      </c>
      <c r="F75" s="19">
        <f>DRFR!U75+DSFS!R75+DSTG!R75+XYM1!R75+XYM2!R75+XYM3!R75+XYM4!R75+SAG!R75+'ABXY-TI1S'!R75+'ABXY-TI2S'!R75+ABZ!R75+'ASXY-TI1S'!R75+'ASXY-TI2S'!R75+'ASXY-TI3S'!R75+ASZ!R75+'MBXY-TI1S'!R75+'MBXY-TI2S'!R75+MBZ!R75+'MSXY-TI1S'!R75+'MSXY-TI2S'!R75++'MSXY-TI3S'!R75+MSZ!R75+DECG!R75+DECR!U75+DBHG!R75+DBHR!U75+AMIL!R75</f>
        <v>-1.0006880102626774</v>
      </c>
      <c r="G75" s="19">
        <f>DRFR!V75+DSFS!S75+DSTG!S75+XYM1!S75+XYM2!S75+XYM3!S75+XYM4!S75+SAG!S75+'ABXY-TI1S'!S75+'ABXY-TI2S'!S75+ABZ!S75+'ASXY-TI1S'!S75+'ASXY-TI2S'!S75+'ASXY-TI3S'!S75+ASZ!S75+'MBXY-TI1S'!S75+'MBXY-TI2S'!S75+MBZ!S75+'MSXY-TI1S'!S75+'MSXY-TI2S'!S75++'MSXY-TI3S'!S75+MSZ!S75+DECG!S75+DECR!V75+DBHG!S75+DBHR!V75+AMIL!S75</f>
        <v>-2.832300939766017</v>
      </c>
      <c r="H75" s="20">
        <f t="shared" si="12"/>
        <v>8.792973409259762</v>
      </c>
      <c r="I75" s="20">
        <f t="shared" si="13"/>
        <v>55.483807555491147</v>
      </c>
      <c r="J75" s="20">
        <f t="shared" si="14"/>
        <v>8.032190264152586</v>
      </c>
      <c r="K75" s="20">
        <f t="shared" si="15"/>
        <v>-0.36381416057461946</v>
      </c>
      <c r="L75" s="20">
        <f t="shared" si="16"/>
        <v>5.3307219511752102</v>
      </c>
      <c r="M75" s="20">
        <f t="shared" si="17"/>
        <v>-0.16307067363361183</v>
      </c>
      <c r="N75" s="94">
        <f>COS(Wellpath!$L75)*COS(Wellpath!$M75)</f>
        <v>0.1294095225512604</v>
      </c>
      <c r="O75" s="94">
        <f>-SIN(Wellpath!$M75)</f>
        <v>-0.96592582628906831</v>
      </c>
      <c r="P75" s="94">
        <f>SIN(Wellpath!$L75)*COS(Wellpath!$M75)</f>
        <v>0.22414386804201336</v>
      </c>
      <c r="Q75" s="94">
        <f>COS(Wellpath!$L75)*SIN(Wellpath!$M75)</f>
        <v>0.48296291314453427</v>
      </c>
      <c r="R75" s="94">
        <f>COS(Wellpath!$M75)</f>
        <v>0.25881904510252074</v>
      </c>
      <c r="S75" s="94">
        <f>SIN(Wellpath!$L75)*SIN(Wellpath!$M75)</f>
        <v>0.83651630373780783</v>
      </c>
      <c r="T75" s="94">
        <f>-SIN(Wellpath!$L75)</f>
        <v>-0.8660254037844386</v>
      </c>
      <c r="U75" s="94">
        <v>0</v>
      </c>
      <c r="V75" s="94">
        <f>COS(Wellpath!$L75)</f>
        <v>0.50000000000000011</v>
      </c>
    </row>
    <row r="76" spans="1:22" x14ac:dyDescent="0.25">
      <c r="A76" s="26">
        <f>Wellpath!E76</f>
        <v>2190</v>
      </c>
      <c r="B76" s="19">
        <f>DRFR!Q76+DSFS!N76+DSTG!N76+XYM1!N76+XYM2!N76+XYM3!N76+XYM4!N76+SAG!N76+'ABXY-TI1S'!N76+'ABXY-TI2S'!N76+ABZ!N76+'ASXY-TI1S'!N76+'ASXY-TI2S'!N76+'ASXY-TI3S'!N76+ASZ!N76+'MBXY-TI1S'!N76+'MBXY-TI2S'!N76+MBZ!N76+'MSXY-TI1S'!N76+'MSXY-TI2S'!N76++'MSXY-TI3S'!N76+MSZ!N76+DECG!N76+DECR!Q76+DBHG!N76+DBHR!Q76+AMIL!N76</f>
        <v>58.142222720796241</v>
      </c>
      <c r="C76" s="19">
        <f>DRFR!R76+DSFS!O76+DSTG!O76+XYM1!O76+XYM2!O76+XYM3!O76+XYM4!O76+SAG!O76+'ABXY-TI1S'!O76+'ABXY-TI2S'!O76+ABZ!O76+'ASXY-TI1S'!O76+'ASXY-TI2S'!O76+'ASXY-TI3S'!O76+ASZ!O76+'MBXY-TI1S'!O76+'MBXY-TI2S'!O76+MBZ!O76+'MSXY-TI1S'!O76+'MSXY-TI2S'!O76++'MSXY-TI3S'!O76+MSZ!O76+DECG!O76+DECR!R76+DBHG!O76+DBHR!R76+AMIL!O76</f>
        <v>16.141867652875234</v>
      </c>
      <c r="D76" s="19">
        <f>DRFR!S76+DSFS!P76+DSTG!P76+XYM1!P76+XYM2!P76+XYM3!P76+XYM4!P76+SAG!P76+'ABXY-TI1S'!P76+'ABXY-TI2S'!P76+ABZ!P76+'ASXY-TI1S'!P76+'ASXY-TI2S'!P76+'ASXY-TI3S'!P76+ASZ!P76+'MBXY-TI1S'!P76+'MBXY-TI2S'!P76+MBZ!P76+'MSXY-TI1S'!P76+'MSXY-TI2S'!P76++'MSXY-TI3S'!P76+MSZ!P76+DECG!P76+DECR!S76+DBHG!P76+DBHR!S76+AMIL!P76</f>
        <v>4.2798828440459626</v>
      </c>
      <c r="E76" s="19">
        <f>DRFR!T76+DSFS!Q76+DSTG!Q76+XYM1!Q76+XYM2!Q76+XYM3!Q76+XYM4!Q76+SAG!Q76+'ABXY-TI1S'!Q76+'ABXY-TI2S'!Q76+ABZ!Q76+'ASXY-TI1S'!Q76+'ASXY-TI2S'!Q76+'ASXY-TI3S'!Q76+ASZ!Q76+'MBXY-TI1S'!Q76+'MBXY-TI2S'!Q76+MBZ!Q76+'MSXY-TI1S'!Q76+'MSXY-TI2S'!Q76++'MSXY-TI3S'!Q76+MSZ!Q76+DECG!Q76+DECR!T76+DBHG!Q76+DBHR!T76+AMIL!Q76</f>
        <v>-11.727154119234825</v>
      </c>
      <c r="F76" s="19">
        <f>DRFR!U76+DSFS!R76+DSTG!R76+XYM1!R76+XYM2!R76+XYM3!R76+XYM4!R76+SAG!R76+'ABXY-TI1S'!R76+'ABXY-TI2S'!R76+ABZ!R76+'ASXY-TI1S'!R76+'ASXY-TI2S'!R76+'ASXY-TI3S'!R76+ASZ!R76+'MBXY-TI1S'!R76+'MBXY-TI2S'!R76+MBZ!R76+'MSXY-TI1S'!R76+'MSXY-TI2S'!R76++'MSXY-TI3S'!R76+MSZ!R76+DECG!R76+DECR!U76+DBHG!R76+DBHR!U76+AMIL!R76</f>
        <v>-1.0804930836958879</v>
      </c>
      <c r="G76" s="19">
        <f>DRFR!V76+DSFS!S76+DSTG!S76+XYM1!S76+XYM2!S76+XYM3!S76+XYM4!S76+SAG!S76+'ABXY-TI1S'!S76+'ABXY-TI2S'!S76+ABZ!S76+'ASXY-TI1S'!S76+'ASXY-TI2S'!S76+'ASXY-TI3S'!S76+ASZ!S76+'MBXY-TI1S'!S76+'MBXY-TI2S'!S76+MBZ!S76+'MSXY-TI1S'!S76+'MSXY-TI2S'!S76++'MSXY-TI3S'!S76+MSZ!S76+DECG!S76+DECR!V76+DBHG!S76+DBHR!V76+AMIL!S76</f>
        <v>-3.0499683337143573</v>
      </c>
      <c r="H76" s="20">
        <f t="shared" si="12"/>
        <v>9.2763914939491272</v>
      </c>
      <c r="I76" s="20">
        <f t="shared" si="13"/>
        <v>61.192309474846198</v>
      </c>
      <c r="J76" s="20">
        <f t="shared" si="14"/>
        <v>8.0952722489221163</v>
      </c>
      <c r="K76" s="20">
        <f t="shared" si="15"/>
        <v>-0.39225607367694448</v>
      </c>
      <c r="L76" s="20">
        <f t="shared" si="16"/>
        <v>5.4285114710290765</v>
      </c>
      <c r="M76" s="20">
        <f t="shared" si="17"/>
        <v>-0.17083488329855268</v>
      </c>
      <c r="N76" s="94">
        <f>COS(Wellpath!$L76)*COS(Wellpath!$M76)</f>
        <v>0.1294095225512604</v>
      </c>
      <c r="O76" s="94">
        <f>-SIN(Wellpath!$M76)</f>
        <v>-0.96592582628906831</v>
      </c>
      <c r="P76" s="94">
        <f>SIN(Wellpath!$L76)*COS(Wellpath!$M76)</f>
        <v>0.22414386804201336</v>
      </c>
      <c r="Q76" s="94">
        <f>COS(Wellpath!$L76)*SIN(Wellpath!$M76)</f>
        <v>0.48296291314453427</v>
      </c>
      <c r="R76" s="94">
        <f>COS(Wellpath!$M76)</f>
        <v>0.25881904510252074</v>
      </c>
      <c r="S76" s="94">
        <f>SIN(Wellpath!$L76)*SIN(Wellpath!$M76)</f>
        <v>0.83651630373780783</v>
      </c>
      <c r="T76" s="94">
        <f>-SIN(Wellpath!$L76)</f>
        <v>-0.8660254037844386</v>
      </c>
      <c r="U76" s="94">
        <v>0</v>
      </c>
      <c r="V76" s="94">
        <f>COS(Wellpath!$L76)</f>
        <v>0.50000000000000011</v>
      </c>
    </row>
    <row r="77" spans="1:22" x14ac:dyDescent="0.25">
      <c r="A77" s="26">
        <f>Wellpath!E77</f>
        <v>2220</v>
      </c>
      <c r="B77" s="19">
        <f>DRFR!Q77+DSFS!N77+DSTG!N77+XYM1!N77+XYM2!N77+XYM3!N77+XYM4!N77+SAG!N77+'ABXY-TI1S'!N77+'ABXY-TI2S'!N77+ABZ!N77+'ASXY-TI1S'!N77+'ASXY-TI2S'!N77+'ASXY-TI3S'!N77+ASZ!N77+'MBXY-TI1S'!N77+'MBXY-TI2S'!N77+MBZ!N77+'MSXY-TI1S'!N77+'MSXY-TI2S'!N77++'MSXY-TI3S'!N77+MSZ!N77+DECG!N77+DECR!Q77+DBHG!N77+DBHR!Q77+AMIL!N77</f>
        <v>63.816621375758956</v>
      </c>
      <c r="C77" s="19">
        <f>DRFR!R77+DSFS!O77+DSTG!O77+XYM1!O77+XYM2!O77+XYM3!O77+XYM4!O77+SAG!O77+'ABXY-TI1S'!O77+'ABXY-TI2S'!O77+ABZ!O77+'ASXY-TI1S'!O77+'ASXY-TI2S'!O77+'ASXY-TI3S'!O77+ASZ!O77+'MBXY-TI1S'!O77+'MBXY-TI2S'!O77+MBZ!O77+'MSXY-TI1S'!O77+'MSXY-TI2S'!O77++'MSXY-TI3S'!O77+MSZ!O77+DECG!O77+DECR!R77+DBHG!O77+DBHR!R77+AMIL!O77</f>
        <v>16.778904118199659</v>
      </c>
      <c r="D77" s="19">
        <f>DRFR!S77+DSFS!P77+DSTG!P77+XYM1!P77+XYM2!P77+XYM3!P77+XYM4!P77+SAG!P77+'ABXY-TI1S'!P77+'ABXY-TI2S'!P77+ABZ!P77+'ASXY-TI1S'!P77+'ASXY-TI2S'!P77+'ASXY-TI3S'!P77+ASZ!P77+'MBXY-TI1S'!P77+'MBXY-TI2S'!P77+MBZ!P77+'MSXY-TI1S'!P77+'MSXY-TI2S'!P77++'MSXY-TI3S'!P77+MSZ!P77+DECG!P77+DECR!S77+DBHG!P77+DBHR!S77+AMIL!P77</f>
        <v>4.5909325112968391</v>
      </c>
      <c r="E77" s="19">
        <f>DRFR!T77+DSFS!Q77+DSTG!Q77+XYM1!Q77+XYM2!Q77+XYM3!Q77+XYM4!Q77+SAG!Q77+'ABXY-TI1S'!Q77+'ABXY-TI2S'!Q77+ABZ!Q77+'ASXY-TI1S'!Q77+'ASXY-TI2S'!Q77+'ASXY-TI3S'!Q77+ASZ!Q77+'MBXY-TI1S'!Q77+'MBXY-TI2S'!Q77+MBZ!Q77+'MSXY-TI1S'!Q77+'MSXY-TI2S'!Q77++'MSXY-TI3S'!Q77+MSZ!Q77+DECG!Q77+DECR!T77+DBHG!Q77+DBHR!T77+AMIL!Q77</f>
        <v>-13.156454758745037</v>
      </c>
      <c r="F77" s="19">
        <f>DRFR!U77+DSFS!R77+DSTG!R77+XYM1!R77+XYM2!R77+XYM3!R77+XYM4!R77+SAG!R77+'ABXY-TI1S'!R77+'ABXY-TI2S'!R77+ABZ!R77+'ASXY-TI1S'!R77+'ASXY-TI2S'!R77+'ASXY-TI3S'!R77+ASZ!R77+'MBXY-TI1S'!R77+'MBXY-TI2S'!R77+MBZ!R77+'MSXY-TI1S'!R77+'MSXY-TI2S'!R77++'MSXY-TI3S'!R77+MSZ!R77+DECG!R77+DECR!U77+DBHG!R77+DBHR!U77+AMIL!R77</f>
        <v>-1.1635432722711596</v>
      </c>
      <c r="G77" s="19">
        <f>DRFR!V77+DSFS!S77+DSTG!S77+XYM1!S77+XYM2!S77+XYM3!S77+XYM4!S77+SAG!S77+'ABXY-TI1S'!S77+'ABXY-TI2S'!S77+ABZ!S77+'ASXY-TI1S'!S77+'ASXY-TI2S'!S77+'ASXY-TI3S'!S77+ASZ!S77+'MBXY-TI1S'!S77+'MBXY-TI2S'!S77+MBZ!S77+'MSXY-TI1S'!S77+'MSXY-TI2S'!S77++'MSXY-TI3S'!S77+MSZ!S77+DECG!S77+DECR!V77+DBHG!S77+DBHR!V77+AMIL!S77</f>
        <v>-3.275832270620918</v>
      </c>
      <c r="H77" s="20">
        <f t="shared" si="12"/>
        <v>9.7821891576057816</v>
      </c>
      <c r="I77" s="20">
        <f t="shared" si="13"/>
        <v>67.243919166889839</v>
      </c>
      <c r="J77" s="20">
        <f t="shared" si="14"/>
        <v>8.1603496807598201</v>
      </c>
      <c r="K77" s="20">
        <f t="shared" si="15"/>
        <v>-0.42186783595341593</v>
      </c>
      <c r="L77" s="20">
        <f t="shared" si="16"/>
        <v>5.5261621150881135</v>
      </c>
      <c r="M77" s="20">
        <f t="shared" si="17"/>
        <v>-0.17859909296349663</v>
      </c>
      <c r="N77" s="94">
        <f>COS(Wellpath!$L77)*COS(Wellpath!$M77)</f>
        <v>0.1294095225512604</v>
      </c>
      <c r="O77" s="94">
        <f>-SIN(Wellpath!$M77)</f>
        <v>-0.96592582628906831</v>
      </c>
      <c r="P77" s="94">
        <f>SIN(Wellpath!$L77)*COS(Wellpath!$M77)</f>
        <v>0.22414386804201336</v>
      </c>
      <c r="Q77" s="94">
        <f>COS(Wellpath!$L77)*SIN(Wellpath!$M77)</f>
        <v>0.48296291314453427</v>
      </c>
      <c r="R77" s="94">
        <f>COS(Wellpath!$M77)</f>
        <v>0.25881904510252074</v>
      </c>
      <c r="S77" s="94">
        <f>SIN(Wellpath!$L77)*SIN(Wellpath!$M77)</f>
        <v>0.83651630373780783</v>
      </c>
      <c r="T77" s="94">
        <f>-SIN(Wellpath!$L77)</f>
        <v>-0.8660254037844386</v>
      </c>
      <c r="U77" s="94">
        <v>0</v>
      </c>
      <c r="V77" s="94">
        <f>COS(Wellpath!$L77)</f>
        <v>0.50000000000000011</v>
      </c>
    </row>
    <row r="78" spans="1:22" x14ac:dyDescent="0.25">
      <c r="A78" s="26">
        <f>Wellpath!E78</f>
        <v>2250</v>
      </c>
      <c r="B78" s="19">
        <f>DRFR!Q78+DSFS!N78+DSTG!N78+XYM1!N78+XYM2!N78+XYM3!N78+XYM4!N78+SAG!N78+'ABXY-TI1S'!N78+'ABXY-TI2S'!N78+ABZ!N78+'ASXY-TI1S'!N78+'ASXY-TI2S'!N78+'ASXY-TI3S'!N78+ASZ!N78+'MBXY-TI1S'!N78+'MBXY-TI2S'!N78+MBZ!N78+'MSXY-TI1S'!N78+'MSXY-TI2S'!N78++'MSXY-TI3S'!N78+MSZ!N78+DECG!N78+DECR!Q78+DBHG!N78+DBHR!Q78+AMIL!N78</f>
        <v>69.811904962140886</v>
      </c>
      <c r="C78" s="19">
        <f>DRFR!R78+DSFS!O78+DSTG!O78+XYM1!O78+XYM2!O78+XYM3!O78+XYM4!O78+SAG!O78+'ABXY-TI1S'!O78+'ABXY-TI2S'!O78+ABZ!O78+'ASXY-TI1S'!O78+'ASXY-TI2S'!O78+'ASXY-TI3S'!O78+ASZ!O78+'MBXY-TI1S'!O78+'MBXY-TI2S'!O78+MBZ!O78+'MSXY-TI1S'!O78+'MSXY-TI2S'!O78++'MSXY-TI3S'!O78+MSZ!O78+DECG!O78+DECR!R78+DBHG!O78+DBHR!R78+AMIL!O78</f>
        <v>17.445158170103547</v>
      </c>
      <c r="D78" s="19">
        <f>DRFR!S78+DSFS!P78+DSTG!P78+XYM1!P78+XYM2!P78+XYM3!P78+XYM4!P78+SAG!P78+'ABXY-TI1S'!P78+'ABXY-TI2S'!P78+ABZ!P78+'ASXY-TI1S'!P78+'ASXY-TI2S'!P78+'ASXY-TI3S'!P78+ASZ!P78+'MBXY-TI1S'!P78+'MBXY-TI2S'!P78+MBZ!P78+'MSXY-TI1S'!P78+'MSXY-TI2S'!P78++'MSXY-TI3S'!P78+MSZ!P78+DECG!P78+DECR!S78+DBHG!P78+DBHR!S78+AMIL!P78</f>
        <v>4.9193938395843277</v>
      </c>
      <c r="E78" s="19">
        <f>DRFR!T78+DSFS!Q78+DSTG!Q78+XYM1!Q78+XYM2!Q78+XYM3!Q78+XYM4!Q78+SAG!Q78+'ABXY-TI1S'!Q78+'ABXY-TI2S'!Q78+ABZ!Q78+'ASXY-TI1S'!Q78+'ASXY-TI2S'!Q78+'ASXY-TI3S'!Q78+ASZ!Q78+'MBXY-TI1S'!Q78+'MBXY-TI2S'!Q78+MBZ!Q78+'MSXY-TI1S'!Q78+'MSXY-TI2S'!Q78++'MSXY-TI3S'!Q78+MSZ!Q78+DECG!Q78+DECR!T78+DBHG!Q78+DBHR!T78+AMIL!Q78</f>
        <v>-14.669277095548168</v>
      </c>
      <c r="F78" s="19">
        <f>DRFR!U78+DSFS!R78+DSTG!R78+XYM1!R78+XYM2!R78+XYM3!R78+XYM4!R78+SAG!R78+'ABXY-TI1S'!R78+'ABXY-TI2S'!R78+ABZ!R78+'ASXY-TI1S'!R78+'ASXY-TI2S'!R78+'ASXY-TI3S'!R78+ASZ!R78+'MBXY-TI1S'!R78+'MBXY-TI2S'!R78+MBZ!R78+'MSXY-TI1S'!R78+'MSXY-TI2S'!R78++'MSXY-TI3S'!R78+MSZ!R78+DECG!R78+DECR!U78+DBHG!R78+DBHR!U78+AMIL!R78</f>
        <v>-1.2498350591363199</v>
      </c>
      <c r="G78" s="19">
        <f>DRFR!V78+DSFS!S78+DSTG!S78+XYM1!S78+XYM2!S78+XYM3!S78+XYM4!S78+SAG!S78+'ABXY-TI1S'!S78+'ABXY-TI2S'!S78+ABZ!S78+'ASXY-TI1S'!S78+'ASXY-TI2S'!S78+'ASXY-TI3S'!S78+ASZ!S78+'MBXY-TI1S'!S78+'MBXY-TI2S'!S78+MBZ!S78+'MSXY-TI1S'!S78+'MSXY-TI2S'!S78++'MSXY-TI3S'!S78+MSZ!S78+DECG!S78+DECR!V78+DBHG!S78+DBHR!V78+AMIL!S78</f>
        <v>-3.5098796254147109</v>
      </c>
      <c r="H78" s="20">
        <f t="shared" si="12"/>
        <v>10.31036640022972</v>
      </c>
      <c r="I78" s="20">
        <f t="shared" si="13"/>
        <v>73.638636631622091</v>
      </c>
      <c r="J78" s="20">
        <f t="shared" si="14"/>
        <v>8.2274539399769431</v>
      </c>
      <c r="K78" s="20">
        <f t="shared" si="15"/>
        <v>-0.4526494474040379</v>
      </c>
      <c r="L78" s="20">
        <f t="shared" si="16"/>
        <v>5.6236738833523221</v>
      </c>
      <c r="M78" s="20">
        <f t="shared" si="17"/>
        <v>-0.18636330262843925</v>
      </c>
      <c r="N78" s="94">
        <f>COS(Wellpath!$L78)*COS(Wellpath!$M78)</f>
        <v>0.1294095225512604</v>
      </c>
      <c r="O78" s="94">
        <f>-SIN(Wellpath!$M78)</f>
        <v>-0.96592582628906831</v>
      </c>
      <c r="P78" s="94">
        <f>SIN(Wellpath!$L78)*COS(Wellpath!$M78)</f>
        <v>0.22414386804201336</v>
      </c>
      <c r="Q78" s="94">
        <f>COS(Wellpath!$L78)*SIN(Wellpath!$M78)</f>
        <v>0.48296291314453427</v>
      </c>
      <c r="R78" s="94">
        <f>COS(Wellpath!$M78)</f>
        <v>0.25881904510252074</v>
      </c>
      <c r="S78" s="94">
        <f>SIN(Wellpath!$L78)*SIN(Wellpath!$M78)</f>
        <v>0.83651630373780783</v>
      </c>
      <c r="T78" s="94">
        <f>-SIN(Wellpath!$L78)</f>
        <v>-0.8660254037844386</v>
      </c>
      <c r="U78" s="94">
        <v>0</v>
      </c>
      <c r="V78" s="94">
        <f>COS(Wellpath!$L78)</f>
        <v>0.50000000000000011</v>
      </c>
    </row>
    <row r="79" spans="1:22" x14ac:dyDescent="0.25">
      <c r="A79" s="26">
        <f>Wellpath!E79</f>
        <v>2280</v>
      </c>
      <c r="B79" s="19">
        <f>DRFR!Q79+DSFS!N79+DSTG!N79+XYM1!N79+XYM2!N79+XYM3!N79+XYM4!N79+SAG!N79+'ABXY-TI1S'!N79+'ABXY-TI2S'!N79+ABZ!N79+'ASXY-TI1S'!N79+'ASXY-TI2S'!N79+'ASXY-TI3S'!N79+ASZ!N79+'MBXY-TI1S'!N79+'MBXY-TI2S'!N79+MBZ!N79+'MSXY-TI1S'!N79+'MSXY-TI2S'!N79++'MSXY-TI3S'!N79+MSZ!N79+DECG!N79+DECR!Q79+DBHG!N79+DBHR!Q79+AMIL!N79</f>
        <v>76.1280750717643</v>
      </c>
      <c r="C79" s="19">
        <f>DRFR!R79+DSFS!O79+DSTG!O79+XYM1!O79+XYM2!O79+XYM3!O79+XYM4!O79+SAG!O79+'ABXY-TI1S'!O79+'ABXY-TI2S'!O79+ABZ!O79+'ASXY-TI1S'!O79+'ASXY-TI2S'!O79+'ASXY-TI3S'!O79+ASZ!O79+'MBXY-TI1S'!O79+'MBXY-TI2S'!O79+MBZ!O79+'MSXY-TI1S'!O79+'MSXY-TI2S'!O79++'MSXY-TI3S'!O79+MSZ!O79+DECG!O79+DECR!R79+DBHG!O79+DBHR!R79+AMIL!O79</f>
        <v>18.140651979810606</v>
      </c>
      <c r="D79" s="19">
        <f>DRFR!S79+DSFS!P79+DSTG!P79+XYM1!P79+XYM2!P79+XYM3!P79+XYM4!P79+SAG!P79+'ABXY-TI1S'!P79+'ABXY-TI2S'!P79+ABZ!P79+'ASXY-TI1S'!P79+'ASXY-TI2S'!P79+'ASXY-TI3S'!P79+ASZ!P79+'MBXY-TI1S'!P79+'MBXY-TI2S'!P79+MBZ!P79+'MSXY-TI1S'!P79+'MSXY-TI2S'!P79++'MSXY-TI3S'!P79+MSZ!P79+DECG!P79+DECR!S79+DBHG!P79+DBHR!S79+AMIL!P79</f>
        <v>5.2652747499237416</v>
      </c>
      <c r="E79" s="19">
        <f>DRFR!T79+DSFS!Q79+DSTG!Q79+XYM1!Q79+XYM2!Q79+XYM3!Q79+XYM4!Q79+SAG!Q79+'ABXY-TI1S'!Q79+'ABXY-TI2S'!Q79+ABZ!Q79+'ASXY-TI1S'!Q79+'ASXY-TI2S'!Q79+'ASXY-TI3S'!Q79+ASZ!Q79+'MBXY-TI1S'!Q79+'MBXY-TI2S'!Q79+MBZ!Q79+'MSXY-TI1S'!Q79+'MSXY-TI2S'!Q79++'MSXY-TI3S'!Q79+MSZ!Q79+DECG!Q79+DECR!T79+DBHG!Q79+DBHR!T79+AMIL!Q79</f>
        <v>-16.265615188882737</v>
      </c>
      <c r="F79" s="19">
        <f>DRFR!U79+DSFS!R79+DSTG!R79+XYM1!R79+XYM2!R79+XYM3!R79+XYM4!R79+SAG!R79+'ABXY-TI1S'!R79+'ABXY-TI2S'!R79+ABZ!R79+'ASXY-TI1S'!R79+'ASXY-TI2S'!R79+'ASXY-TI3S'!R79+ASZ!R79+'MBXY-TI1S'!R79+'MBXY-TI2S'!R79+MBZ!R79+'MSXY-TI1S'!R79+'MSXY-TI2S'!R79++'MSXY-TI3S'!R79+MSZ!R79+DECG!R79+DECR!U79+DBHG!R79+DBHR!U79+AMIL!R79</f>
        <v>-1.339364893397347</v>
      </c>
      <c r="G79" s="19">
        <f>DRFR!V79+DSFS!S79+DSTG!S79+XYM1!S79+XYM2!S79+XYM3!S79+XYM4!S79+SAG!S79+'ABXY-TI1S'!S79+'ABXY-TI2S'!S79+ABZ!S79+'ASXY-TI1S'!S79+'ASXY-TI2S'!S79+'ASXY-TI3S'!S79+ASZ!S79+'MBXY-TI1S'!S79+'MBXY-TI2S'!S79+MBZ!S79+'MSXY-TI1S'!S79+'MSXY-TI2S'!S79++'MSXY-TI3S'!S79+MSZ!S79+DECG!S79+DECR!V79+DBHG!S79+DBHR!V79+AMIL!S79</f>
        <v>-3.7520971459788326</v>
      </c>
      <c r="H79" s="20">
        <f t="shared" si="12"/>
        <v>10.860923221820947</v>
      </c>
      <c r="I79" s="20">
        <f t="shared" si="13"/>
        <v>80.376461869042956</v>
      </c>
      <c r="J79" s="20">
        <f t="shared" si="14"/>
        <v>8.2966167106347406</v>
      </c>
      <c r="K79" s="20">
        <f t="shared" si="15"/>
        <v>-0.48460090802881267</v>
      </c>
      <c r="L79" s="20">
        <f t="shared" si="16"/>
        <v>5.7210467758217041</v>
      </c>
      <c r="M79" s="20">
        <f t="shared" si="17"/>
        <v>-0.19412751229338232</v>
      </c>
      <c r="N79" s="94">
        <f>COS(Wellpath!$L79)*COS(Wellpath!$M79)</f>
        <v>0.1294095225512604</v>
      </c>
      <c r="O79" s="94">
        <f>-SIN(Wellpath!$M79)</f>
        <v>-0.96592582628906831</v>
      </c>
      <c r="P79" s="94">
        <f>SIN(Wellpath!$L79)*COS(Wellpath!$M79)</f>
        <v>0.22414386804201336</v>
      </c>
      <c r="Q79" s="94">
        <f>COS(Wellpath!$L79)*SIN(Wellpath!$M79)</f>
        <v>0.48296291314453427</v>
      </c>
      <c r="R79" s="94">
        <f>COS(Wellpath!$M79)</f>
        <v>0.25881904510252074</v>
      </c>
      <c r="S79" s="94">
        <f>SIN(Wellpath!$L79)*SIN(Wellpath!$M79)</f>
        <v>0.83651630373780783</v>
      </c>
      <c r="T79" s="94">
        <f>-SIN(Wellpath!$L79)</f>
        <v>-0.8660254037844386</v>
      </c>
      <c r="U79" s="94">
        <v>0</v>
      </c>
      <c r="V79" s="94">
        <f>COS(Wellpath!$L79)</f>
        <v>0.50000000000000011</v>
      </c>
    </row>
    <row r="80" spans="1:22" x14ac:dyDescent="0.25">
      <c r="A80" s="26">
        <f>Wellpath!E80</f>
        <v>2310</v>
      </c>
      <c r="B80" s="19">
        <f>DRFR!Q80+DSFS!N80+DSTG!N80+XYM1!N80+XYM2!N80+XYM3!N80+XYM4!N80+SAG!N80+'ABXY-TI1S'!N80+'ABXY-TI2S'!N80+ABZ!N80+'ASXY-TI1S'!N80+'ASXY-TI2S'!N80+'ASXY-TI3S'!N80+ASZ!N80+'MBXY-TI1S'!N80+'MBXY-TI2S'!N80+MBZ!N80+'MSXY-TI1S'!N80+'MSXY-TI2S'!N80++'MSXY-TI3S'!N80+MSZ!N80+DECG!N80+DECR!Q80+DBHG!N80+DBHR!Q80+AMIL!N80</f>
        <v>82.765133311711963</v>
      </c>
      <c r="C80" s="19">
        <f>DRFR!R80+DSFS!O80+DSTG!O80+XYM1!O80+XYM2!O80+XYM3!O80+XYM4!O80+SAG!O80+'ABXY-TI1S'!O80+'ABXY-TI2S'!O80+ABZ!O80+'ASXY-TI1S'!O80+'ASXY-TI2S'!O80+'ASXY-TI3S'!O80+ASZ!O80+'MBXY-TI1S'!O80+'MBXY-TI2S'!O80+MBZ!O80+'MSXY-TI1S'!O80+'MSXY-TI2S'!O80++'MSXY-TI3S'!O80+MSZ!O80+DECG!O80+DECR!R80+DBHG!O80+DBHR!R80+AMIL!O80</f>
        <v>18.865407931096478</v>
      </c>
      <c r="D80" s="19">
        <f>DRFR!S80+DSFS!P80+DSTG!P80+XYM1!P80+XYM2!P80+XYM3!P80+XYM4!P80+SAG!P80+'ABXY-TI1S'!P80+'ABXY-TI2S'!P80+ABZ!P80+'ASXY-TI1S'!P80+'ASXY-TI2S'!P80+'ASXY-TI3S'!P80+ASZ!P80+'MBXY-TI1S'!P80+'MBXY-TI2S'!P80+MBZ!P80+'MSXY-TI1S'!P80+'MSXY-TI2S'!P80++'MSXY-TI3S'!P80+MSZ!P80+DECG!P80+DECR!S80+DBHG!P80+DBHR!S80+AMIL!P80</f>
        <v>5.6285832392678916</v>
      </c>
      <c r="E80" s="19">
        <f>DRFR!T80+DSFS!Q80+DSTG!Q80+XYM1!Q80+XYM2!Q80+XYM3!Q80+XYM4!Q80+SAG!Q80+'ABXY-TI1S'!Q80+'ABXY-TI2S'!Q80+ABZ!Q80+'ASXY-TI1S'!Q80+'ASXY-TI2S'!Q80+'ASXY-TI3S'!Q80+ASZ!Q80+'MBXY-TI1S'!Q80+'MBXY-TI2S'!Q80+MBZ!Q80+'MSXY-TI1S'!Q80+'MSXY-TI2S'!Q80++'MSXY-TI3S'!Q80+MSZ!Q80+DECG!Q80+DECR!T80+DBHG!Q80+DBHR!T80+AMIL!Q80</f>
        <v>-17.945463041034134</v>
      </c>
      <c r="F80" s="19">
        <f>DRFR!U80+DSFS!R80+DSTG!R80+XYM1!R80+XYM2!R80+XYM3!R80+XYM4!R80+SAG!R80+'ABXY-TI1S'!R80+'ABXY-TI2S'!R80+ABZ!R80+'ASXY-TI1S'!R80+'ASXY-TI2S'!R80+'ASXY-TI3S'!R80+ASZ!R80+'MBXY-TI1S'!R80+'MBXY-TI2S'!R80+MBZ!R80+'MSXY-TI1S'!R80+'MSXY-TI2S'!R80++'MSXY-TI3S'!R80+MSZ!R80+DECG!R80+DECR!U80+DBHG!R80+DBHR!U80+AMIL!R80</f>
        <v>-1.4321291901183695</v>
      </c>
      <c r="G80" s="19">
        <f>DRFR!V80+DSFS!S80+DSTG!S80+XYM1!S80+XYM2!S80+XYM3!S80+XYM4!S80+SAG!S80+'ABXY-TI1S'!S80+'ABXY-TI2S'!S80+ABZ!S80+'ASXY-TI1S'!S80+'ASXY-TI2S'!S80+'ASXY-TI3S'!S80+ASZ!S80+'MBXY-TI1S'!S80+'MBXY-TI2S'!S80+MBZ!S80+'MSXY-TI1S'!S80+'MSXY-TI2S'!S80++'MSXY-TI3S'!S80+MSZ!S80+DECG!S80+DECR!V80+DBHG!S80+DBHR!V80+AMIL!S80</f>
        <v>-4.0024714531504673</v>
      </c>
      <c r="H80" s="20">
        <f t="shared" si="12"/>
        <v>11.433859622379455</v>
      </c>
      <c r="I80" s="20">
        <f t="shared" si="13"/>
        <v>87.457394879152432</v>
      </c>
      <c r="J80" s="20">
        <f t="shared" si="14"/>
        <v>8.3678699805444552</v>
      </c>
      <c r="K80" s="20">
        <f t="shared" si="15"/>
        <v>-0.51772221782774031</v>
      </c>
      <c r="L80" s="20">
        <f t="shared" si="16"/>
        <v>5.8182807924962532</v>
      </c>
      <c r="M80" s="20">
        <f t="shared" si="17"/>
        <v>-0.20189172195832761</v>
      </c>
      <c r="N80" s="94">
        <f>COS(Wellpath!$L80)*COS(Wellpath!$M80)</f>
        <v>0.1294095225512604</v>
      </c>
      <c r="O80" s="94">
        <f>-SIN(Wellpath!$M80)</f>
        <v>-0.96592582628906831</v>
      </c>
      <c r="P80" s="94">
        <f>SIN(Wellpath!$L80)*COS(Wellpath!$M80)</f>
        <v>0.22414386804201336</v>
      </c>
      <c r="Q80" s="94">
        <f>COS(Wellpath!$L80)*SIN(Wellpath!$M80)</f>
        <v>0.48296291314453427</v>
      </c>
      <c r="R80" s="94">
        <f>COS(Wellpath!$M80)</f>
        <v>0.25881904510252074</v>
      </c>
      <c r="S80" s="94">
        <f>SIN(Wellpath!$L80)*SIN(Wellpath!$M80)</f>
        <v>0.83651630373780783</v>
      </c>
      <c r="T80" s="94">
        <f>-SIN(Wellpath!$L80)</f>
        <v>-0.8660254037844386</v>
      </c>
      <c r="U80" s="94">
        <v>0</v>
      </c>
      <c r="V80" s="94">
        <f>COS(Wellpath!$L80)</f>
        <v>0.50000000000000011</v>
      </c>
    </row>
    <row r="81" spans="1:22" x14ac:dyDescent="0.25">
      <c r="A81" s="26">
        <f>Wellpath!E81</f>
        <v>2340</v>
      </c>
      <c r="B81" s="19">
        <f>DRFR!Q81+DSFS!N81+DSTG!N81+XYM1!N81+XYM2!N81+XYM3!N81+XYM4!N81+SAG!N81+'ABXY-TI1S'!N81+'ABXY-TI2S'!N81+ABZ!N81+'ASXY-TI1S'!N81+'ASXY-TI2S'!N81+'ASXY-TI3S'!N81+ASZ!N81+'MBXY-TI1S'!N81+'MBXY-TI2S'!N81+MBZ!N81+'MSXY-TI1S'!N81+'MSXY-TI2S'!N81++'MSXY-TI3S'!N81+MSZ!N81+DECG!N81+DECR!Q81+DBHG!N81+DBHR!Q81+AMIL!N81</f>
        <v>89.723081304327224</v>
      </c>
      <c r="C81" s="19">
        <f>DRFR!R81+DSFS!O81+DSTG!O81+XYM1!O81+XYM2!O81+XYM3!O81+XYM4!O81+SAG!O81+'ABXY-TI1S'!O81+'ABXY-TI2S'!O81+ABZ!O81+'ASXY-TI1S'!O81+'ASXY-TI2S'!O81+'ASXY-TI3S'!O81+ASZ!O81+'MBXY-TI1S'!O81+'MBXY-TI2S'!O81+MBZ!O81+'MSXY-TI1S'!O81+'MSXY-TI2S'!O81++'MSXY-TI3S'!O81+MSZ!O81+DECG!O81+DECR!R81+DBHG!O81+DBHR!R81+AMIL!O81</f>
        <v>19.619448620288775</v>
      </c>
      <c r="D81" s="19">
        <f>DRFR!S81+DSFS!P81+DSTG!P81+XYM1!P81+XYM2!P81+XYM3!P81+XYM4!P81+SAG!P81+'ABXY-TI1S'!P81+'ABXY-TI2S'!P81+ABZ!P81+'ASXY-TI1S'!P81+'ASXY-TI2S'!P81+'ASXY-TI3S'!P81+ASZ!P81+'MBXY-TI1S'!P81+'MBXY-TI2S'!P81+MBZ!P81+'MSXY-TI1S'!P81+'MSXY-TI2S'!P81++'MSXY-TI3S'!P81+MSZ!P81+DECG!P81+DECR!S81+DBHG!P81+DBHR!S81+AMIL!P81</f>
        <v>6.0093273805070924</v>
      </c>
      <c r="E81" s="19">
        <f>DRFR!T81+DSFS!Q81+DSTG!Q81+XYM1!Q81+XYM2!Q81+XYM3!Q81+XYM4!Q81+SAG!Q81+'ABXY-TI1S'!Q81+'ABXY-TI2S'!Q81+ABZ!Q81+'ASXY-TI1S'!Q81+'ASXY-TI2S'!Q81+'ASXY-TI3S'!Q81+ASZ!Q81+'MBXY-TI1S'!Q81+'MBXY-TI2S'!Q81+MBZ!Q81+'MSXY-TI1S'!Q81+'MSXY-TI2S'!Q81++'MSXY-TI3S'!Q81+MSZ!Q81+DECG!Q81+DECR!T81+DBHG!Q81+DBHR!T81+AMIL!Q81</f>
        <v>-19.70881459733463</v>
      </c>
      <c r="F81" s="19">
        <f>DRFR!U81+DSFS!R81+DSTG!R81+XYM1!R81+XYM2!R81+XYM3!R81+XYM4!R81+SAG!R81+'ABXY-TI1S'!R81+'ABXY-TI2S'!R81+ABZ!R81+'ASXY-TI1S'!R81+'ASXY-TI2S'!R81+'ASXY-TI3S'!R81+ASZ!R81+'MBXY-TI1S'!R81+'MBXY-TI2S'!R81+MBZ!R81+'MSXY-TI1S'!R81+'MSXY-TI2S'!R81++'MSXY-TI3S'!R81+MSZ!R81+DECG!R81+DECR!U81+DBHG!R81+DBHR!U81+AMIL!R81</f>
        <v>-1.5281243303216652</v>
      </c>
      <c r="G81" s="19">
        <f>DRFR!V81+DSFS!S81+DSTG!S81+XYM1!S81+XYM2!S81+XYM3!S81+XYM4!S81+SAG!S81+'ABXY-TI1S'!S81+'ABXY-TI2S'!S81+ABZ!S81+'ASXY-TI1S'!S81+'ASXY-TI2S'!S81+'ASXY-TI3S'!S81+ASZ!S81+'MBXY-TI1S'!S81+'MBXY-TI2S'!S81+MBZ!S81+'MSXY-TI1S'!S81+'MSXY-TI2S'!S81++'MSXY-TI3S'!S81+MSZ!S81+DECG!S81+DECR!V81+DBHG!S81+DBHR!V81+AMIL!S81</f>
        <v>-4.2609890407208884</v>
      </c>
      <c r="H81" s="20">
        <f t="shared" si="12"/>
        <v>12.029175601905251</v>
      </c>
      <c r="I81" s="20">
        <f t="shared" si="13"/>
        <v>94.881435661950505</v>
      </c>
      <c r="J81" s="20">
        <f t="shared" si="14"/>
        <v>8.4412460412673411</v>
      </c>
      <c r="K81" s="20">
        <f t="shared" si="15"/>
        <v>-0.55201337680080809</v>
      </c>
      <c r="L81" s="20">
        <f t="shared" si="16"/>
        <v>5.9153759333759748</v>
      </c>
      <c r="M81" s="20">
        <f t="shared" si="17"/>
        <v>-0.20965593162327201</v>
      </c>
      <c r="N81" s="94">
        <f>COS(Wellpath!$L81)*COS(Wellpath!$M81)</f>
        <v>0.1294095225512604</v>
      </c>
      <c r="O81" s="94">
        <f>-SIN(Wellpath!$M81)</f>
        <v>-0.96592582628906831</v>
      </c>
      <c r="P81" s="94">
        <f>SIN(Wellpath!$L81)*COS(Wellpath!$M81)</f>
        <v>0.22414386804201336</v>
      </c>
      <c r="Q81" s="94">
        <f>COS(Wellpath!$L81)*SIN(Wellpath!$M81)</f>
        <v>0.48296291314453427</v>
      </c>
      <c r="R81" s="94">
        <f>COS(Wellpath!$M81)</f>
        <v>0.25881904510252074</v>
      </c>
      <c r="S81" s="94">
        <f>SIN(Wellpath!$L81)*SIN(Wellpath!$M81)</f>
        <v>0.83651630373780783</v>
      </c>
      <c r="T81" s="94">
        <f>-SIN(Wellpath!$L81)</f>
        <v>-0.8660254037844386</v>
      </c>
      <c r="U81" s="94">
        <v>0</v>
      </c>
      <c r="V81" s="94">
        <f>COS(Wellpath!$L81)</f>
        <v>0.50000000000000011</v>
      </c>
    </row>
    <row r="82" spans="1:22" x14ac:dyDescent="0.25">
      <c r="A82" s="26">
        <f>Wellpath!E82</f>
        <v>2370</v>
      </c>
      <c r="B82" s="19">
        <f>DRFR!Q82+DSFS!N82+DSTG!N82+XYM1!N82+XYM2!N82+XYM3!N82+XYM4!N82+SAG!N82+'ABXY-TI1S'!N82+'ABXY-TI2S'!N82+ABZ!N82+'ASXY-TI1S'!N82+'ASXY-TI2S'!N82+'ASXY-TI3S'!N82+ASZ!N82+'MBXY-TI1S'!N82+'MBXY-TI2S'!N82+MBZ!N82+'MSXY-TI1S'!N82+'MSXY-TI2S'!N82++'MSXY-TI3S'!N82+MSZ!N82+DECG!N82+DECR!Q82+DBHG!N82+DBHR!Q82+AMIL!N82</f>
        <v>97.001920687213925</v>
      </c>
      <c r="C82" s="19">
        <f>DRFR!R82+DSFS!O82+DSTG!O82+XYM1!O82+XYM2!O82+XYM3!O82+XYM4!O82+SAG!O82+'ABXY-TI1S'!O82+'ABXY-TI2S'!O82+ABZ!O82+'ASXY-TI1S'!O82+'ASXY-TI2S'!O82+'ASXY-TI3S'!O82+ASZ!O82+'MBXY-TI1S'!O82+'MBXY-TI2S'!O82+MBZ!O82+'MSXY-TI1S'!O82+'MSXY-TI2S'!O82++'MSXY-TI3S'!O82+MSZ!O82+DECG!O82+DECR!R82+DBHG!O82+DBHR!R82+AMIL!O82</f>
        <v>20.402796856267067</v>
      </c>
      <c r="D82" s="19">
        <f>DRFR!S82+DSFS!P82+DSTG!P82+XYM1!P82+XYM2!P82+XYM3!P82+XYM4!P82+SAG!P82+'ABXY-TI1S'!P82+'ABXY-TI2S'!P82+ABZ!P82+'ASXY-TI1S'!P82+'ASXY-TI2S'!P82+'ASXY-TI3S'!P82+ASZ!P82+'MBXY-TI1S'!P82+'MBXY-TI2S'!P82+MBZ!P82+'MSXY-TI1S'!P82+'MSXY-TI2S'!P82++'MSXY-TI3S'!P82+MSZ!P82+DECG!P82+DECR!S82+DBHG!P82+DBHR!S82+AMIL!P82</f>
        <v>6.4075153224691554</v>
      </c>
      <c r="E82" s="19">
        <f>DRFR!T82+DSFS!Q82+DSTG!Q82+XYM1!Q82+XYM2!Q82+XYM3!Q82+XYM4!Q82+SAG!Q82+'ABXY-TI1S'!Q82+'ABXY-TI2S'!Q82+ABZ!Q82+'ASXY-TI1S'!Q82+'ASXY-TI2S'!Q82+'ASXY-TI3S'!Q82+ASZ!Q82+'MBXY-TI1S'!Q82+'MBXY-TI2S'!Q82+MBZ!Q82+'MSXY-TI1S'!Q82+'MSXY-TI2S'!Q82++'MSXY-TI3S'!Q82+MSZ!Q82+DECG!Q82+DECR!T82+DBHG!Q82+DBHR!T82+AMIL!Q82</f>
        <v>-21.555663746163354</v>
      </c>
      <c r="F82" s="19">
        <f>DRFR!U82+DSFS!R82+DSTG!R82+XYM1!R82+XYM2!R82+XYM3!R82+XYM4!R82+SAG!R82+'ABXY-TI1S'!R82+'ABXY-TI2S'!R82+ABZ!R82+'ASXY-TI1S'!R82+'ASXY-TI2S'!R82+'ASXY-TI3S'!R82+ASZ!R82+'MBXY-TI1S'!R82+'MBXY-TI2S'!R82+MBZ!R82+'MSXY-TI1S'!R82+'MSXY-TI2S'!R82++'MSXY-TI3S'!R82+MSZ!R82+DECG!R82+DECR!U82+DBHG!R82+DBHR!U82+AMIL!R82</f>
        <v>-1.6273466609876621</v>
      </c>
      <c r="G82" s="19">
        <f>DRFR!V82+DSFS!S82+DSTG!S82+XYM1!S82+XYM2!S82+XYM3!S82+XYM4!S82+SAG!S82+'ABXY-TI1S'!S82+'ABXY-TI2S'!S82+ABZ!S82+'ASXY-TI1S'!S82+'ASXY-TI2S'!S82+'ASXY-TI3S'!S82+ASZ!S82+'MBXY-TI1S'!S82+'MBXY-TI2S'!S82+MBZ!S82+'MSXY-TI1S'!S82+'MSXY-TI2S'!S82++'MSXY-TI3S'!S82+MSZ!S82+DECG!S82+DECR!V82+DBHG!S82+DBHR!V82+AMIL!S82</f>
        <v>-4.5276362754354489</v>
      </c>
      <c r="H82" s="20">
        <f t="shared" si="12"/>
        <v>12.646871160398334</v>
      </c>
      <c r="I82" s="20">
        <f t="shared" si="13"/>
        <v>102.64858421743715</v>
      </c>
      <c r="J82" s="20">
        <f t="shared" si="14"/>
        <v>8.5167774881146556</v>
      </c>
      <c r="K82" s="20">
        <f t="shared" si="15"/>
        <v>-0.58747438494802839</v>
      </c>
      <c r="L82" s="20">
        <f t="shared" si="16"/>
        <v>6.0123321984608706</v>
      </c>
      <c r="M82" s="20">
        <f t="shared" si="17"/>
        <v>-0.21742014128821419</v>
      </c>
      <c r="N82" s="94">
        <f>COS(Wellpath!$L82)*COS(Wellpath!$M82)</f>
        <v>0.1294095225512604</v>
      </c>
      <c r="O82" s="94">
        <f>-SIN(Wellpath!$M82)</f>
        <v>-0.96592582628906831</v>
      </c>
      <c r="P82" s="94">
        <f>SIN(Wellpath!$L82)*COS(Wellpath!$M82)</f>
        <v>0.22414386804201336</v>
      </c>
      <c r="Q82" s="94">
        <f>COS(Wellpath!$L82)*SIN(Wellpath!$M82)</f>
        <v>0.48296291314453427</v>
      </c>
      <c r="R82" s="94">
        <f>COS(Wellpath!$M82)</f>
        <v>0.25881904510252074</v>
      </c>
      <c r="S82" s="94">
        <f>SIN(Wellpath!$L82)*SIN(Wellpath!$M82)</f>
        <v>0.83651630373780783</v>
      </c>
      <c r="T82" s="94">
        <f>-SIN(Wellpath!$L82)</f>
        <v>-0.8660254037844386</v>
      </c>
      <c r="U82" s="94">
        <v>0</v>
      </c>
      <c r="V82" s="94">
        <f>COS(Wellpath!$L82)</f>
        <v>0.50000000000000011</v>
      </c>
    </row>
    <row r="83" spans="1:22" x14ac:dyDescent="0.25">
      <c r="A83" s="26">
        <f>Wellpath!E83</f>
        <v>2400</v>
      </c>
      <c r="B83" s="19">
        <f>DRFR!Q83+DSFS!N83+DSTG!N83+XYM1!N83+XYM2!N83+XYM3!N83+XYM4!N83+SAG!N83+'ABXY-TI1S'!N83+'ABXY-TI2S'!N83+ABZ!N83+'ASXY-TI1S'!N83+'ASXY-TI2S'!N83+'ASXY-TI3S'!N83+ASZ!N83+'MBXY-TI1S'!N83+'MBXY-TI2S'!N83+MBZ!N83+'MSXY-TI1S'!N83+'MSXY-TI2S'!N83++'MSXY-TI3S'!N83+MSZ!N83+DECG!N83+DECR!Q83+DBHG!N83+DBHR!Q83+AMIL!N83</f>
        <v>104.60165311323649</v>
      </c>
      <c r="C83" s="19">
        <f>DRFR!R83+DSFS!O83+DSTG!O83+XYM1!O83+XYM2!O83+XYM3!O83+XYM4!O83+SAG!O83+'ABXY-TI1S'!O83+'ABXY-TI2S'!O83+ABZ!O83+'ASXY-TI1S'!O83+'ASXY-TI2S'!O83+'ASXY-TI3S'!O83+ASZ!O83+'MBXY-TI1S'!O83+'MBXY-TI2S'!O83+MBZ!O83+'MSXY-TI1S'!O83+'MSXY-TI2S'!O83++'MSXY-TI3S'!O83+MSZ!O83+DECG!O83+DECR!R83+DBHG!O83+DBHR!R83+AMIL!O83</f>
        <v>21.215475660462861</v>
      </c>
      <c r="D83" s="19">
        <f>DRFR!S83+DSFS!P83+DSTG!P83+XYM1!P83+XYM2!P83+XYM3!P83+XYM4!P83+SAG!P83+'ABXY-TI1S'!P83+'ABXY-TI2S'!P83+ABZ!P83+'ASXY-TI1S'!P83+'ASXY-TI2S'!P83+'ASXY-TI3S'!P83+ASZ!P83+'MBXY-TI1S'!P83+'MBXY-TI2S'!P83+MBZ!P83+'MSXY-TI1S'!P83+'MSXY-TI2S'!P83++'MSXY-TI3S'!P83+MSZ!P83+DECG!P83+DECR!S83+DBHG!P83+DBHR!S83+AMIL!P83</f>
        <v>6.8231552899193915</v>
      </c>
      <c r="E83" s="19">
        <f>DRFR!T83+DSFS!Q83+DSTG!Q83+XYM1!Q83+XYM2!Q83+XYM3!Q83+XYM4!Q83+SAG!Q83+'ABXY-TI1S'!Q83+'ABXY-TI2S'!Q83+ABZ!Q83+'ASXY-TI1S'!Q83+'ASXY-TI2S'!Q83+'ASXY-TI3S'!Q83+ASZ!Q83+'MBXY-TI1S'!Q83+'MBXY-TI2S'!Q83+MBZ!Q83+'MSXY-TI1S'!Q83+'MSXY-TI2S'!Q83++'MSXY-TI3S'!Q83+MSZ!Q83+DECG!Q83+DECR!T83+DBHG!Q83+DBHR!T83+AMIL!Q83</f>
        <v>-23.486004318946332</v>
      </c>
      <c r="F83" s="19">
        <f>DRFR!U83+DSFS!R83+DSTG!R83+XYM1!R83+XYM2!R83+XYM3!R83+XYM4!R83+SAG!R83+'ABXY-TI1S'!R83+'ABXY-TI2S'!R83+ABZ!R83+'ASXY-TI1S'!R83+'ASXY-TI2S'!R83+'ASXY-TI3S'!R83+ASZ!R83+'MBXY-TI1S'!R83+'MBXY-TI2S'!R83+MBZ!R83+'MSXY-TI1S'!R83+'MSXY-TI2S'!R83++'MSXY-TI3S'!R83+MSZ!R83+DECG!R83+DECR!U83+DBHG!R83+DBHR!U83+AMIL!R83</f>
        <v>-1.7297924950549386</v>
      </c>
      <c r="G83" s="19">
        <f>DRFR!V83+DSFS!S83+DSTG!S83+XYM1!S83+XYM2!S83+XYM3!S83+XYM4!S83+SAG!S83+'ABXY-TI1S'!S83+'ABXY-TI2S'!S83+ABZ!S83+'ASXY-TI1S'!S83+'ASXY-TI2S'!S83+'ASXY-TI3S'!S83+ASZ!S83+'MBXY-TI1S'!S83+'MBXY-TI2S'!S83+MBZ!S83+'MSXY-TI1S'!S83+'MSXY-TI2S'!S83++'MSXY-TI3S'!S83+MSZ!S83+DECG!S83+DECR!V83+DBHG!S83+DBHR!V83+AMIL!S83</f>
        <v>-4.8023993969935939</v>
      </c>
      <c r="H83" s="20">
        <f t="shared" si="12"/>
        <v>13.2869462978587</v>
      </c>
      <c r="I83" s="20">
        <f t="shared" si="13"/>
        <v>110.75884054561243</v>
      </c>
      <c r="J83" s="20">
        <f t="shared" si="14"/>
        <v>8.5944972201476357</v>
      </c>
      <c r="K83" s="20">
        <f t="shared" si="15"/>
        <v>-0.62410524226939967</v>
      </c>
      <c r="L83" s="20">
        <f t="shared" si="16"/>
        <v>6.1091495877509345</v>
      </c>
      <c r="M83" s="20">
        <f t="shared" si="17"/>
        <v>-0.22518435095315326</v>
      </c>
      <c r="N83" s="94">
        <f>COS(Wellpath!$L83)*COS(Wellpath!$M83)</f>
        <v>0.1294095225512604</v>
      </c>
      <c r="O83" s="94">
        <f>-SIN(Wellpath!$M83)</f>
        <v>-0.96592582628906831</v>
      </c>
      <c r="P83" s="94">
        <f>SIN(Wellpath!$L83)*COS(Wellpath!$M83)</f>
        <v>0.22414386804201336</v>
      </c>
      <c r="Q83" s="94">
        <f>COS(Wellpath!$L83)*SIN(Wellpath!$M83)</f>
        <v>0.48296291314453427</v>
      </c>
      <c r="R83" s="94">
        <f>COS(Wellpath!$M83)</f>
        <v>0.25881904510252074</v>
      </c>
      <c r="S83" s="94">
        <f>SIN(Wellpath!$L83)*SIN(Wellpath!$M83)</f>
        <v>0.83651630373780783</v>
      </c>
      <c r="T83" s="94">
        <f>-SIN(Wellpath!$L83)</f>
        <v>-0.8660254037844386</v>
      </c>
      <c r="U83" s="94">
        <v>0</v>
      </c>
      <c r="V83" s="94">
        <f>COS(Wellpath!$L83)</f>
        <v>0.50000000000000011</v>
      </c>
    </row>
    <row r="84" spans="1:22" x14ac:dyDescent="0.25">
      <c r="A84" s="26">
        <f>Wellpath!E84</f>
        <v>2430</v>
      </c>
      <c r="B84" s="19">
        <f>DRFR!Q84+DSFS!N84+DSTG!N84+XYM1!N84+XYM2!N84+XYM3!N84+XYM4!N84+SAG!N84+'ABXY-TI1S'!N84+'ABXY-TI2S'!N84+ABZ!N84+'ASXY-TI1S'!N84+'ASXY-TI2S'!N84+'ASXY-TI3S'!N84+ASZ!N84+'MBXY-TI1S'!N84+'MBXY-TI2S'!N84+MBZ!N84+'MSXY-TI1S'!N84+'MSXY-TI2S'!N84++'MSXY-TI3S'!N84+MSZ!N84+DECG!N84+DECR!Q84+DBHG!N84+DBHR!Q84+AMIL!N84</f>
        <v>112.52228025051993</v>
      </c>
      <c r="C84" s="19">
        <f>DRFR!R84+DSFS!O84+DSTG!O84+XYM1!O84+XYM2!O84+XYM3!O84+XYM4!O84+SAG!O84+'ABXY-TI1S'!O84+'ABXY-TI2S'!O84+ABZ!O84+'ASXY-TI1S'!O84+'ASXY-TI2S'!O84+'ASXY-TI3S'!O84+ASZ!O84+'MBXY-TI1S'!O84+'MBXY-TI2S'!O84+MBZ!O84+'MSXY-TI1S'!O84+'MSXY-TI2S'!O84++'MSXY-TI3S'!O84+MSZ!O84+DECG!O84+DECR!R84+DBHG!O84+DBHR!R84+AMIL!O84</f>
        <v>22.057508266859642</v>
      </c>
      <c r="D84" s="19">
        <f>DRFR!S84+DSFS!P84+DSTG!P84+XYM1!P84+XYM2!P84+XYM3!P84+XYM4!P84+SAG!P84+'ABXY-TI1S'!P84+'ABXY-TI2S'!P84+ABZ!P84+'ASXY-TI1S'!P84+'ASXY-TI2S'!P84+'ASXY-TI3S'!P84+ASZ!P84+'MBXY-TI1S'!P84+'MBXY-TI2S'!P84+MBZ!P84+'MSXY-TI1S'!P84+'MSXY-TI2S'!P84++'MSXY-TI3S'!P84+MSZ!P84+DECG!P84+DECR!S84+DBHG!P84+DBHR!S84+AMIL!P84</f>
        <v>7.2562555835606162</v>
      </c>
      <c r="E84" s="19">
        <f>DRFR!T84+DSFS!Q84+DSTG!Q84+XYM1!Q84+XYM2!Q84+XYM3!Q84+XYM4!Q84+SAG!Q84+'ABXY-TI1S'!Q84+'ABXY-TI2S'!Q84+ABZ!Q84+'ASXY-TI1S'!Q84+'ASXY-TI2S'!Q84+'ASXY-TI3S'!Q84+ASZ!Q84+'MBXY-TI1S'!Q84+'MBXY-TI2S'!Q84+MBZ!Q84+'MSXY-TI1S'!Q84+'MSXY-TI2S'!Q84++'MSXY-TI3S'!Q84+MSZ!Q84+DECG!Q84+DECR!T84+DBHG!Q84+DBHR!T84+AMIL!Q84</f>
        <v>-25.499830090156451</v>
      </c>
      <c r="F84" s="19">
        <f>DRFR!U84+DSFS!R84+DSTG!R84+XYM1!R84+XYM2!R84+XYM3!R84+XYM4!R84+SAG!R84+'ABXY-TI1S'!R84+'ABXY-TI2S'!R84+ABZ!R84+'ASXY-TI1S'!R84+'ASXY-TI2S'!R84+'ASXY-TI3S'!R84+ASZ!R84+'MBXY-TI1S'!R84+'MBXY-TI2S'!R84+MBZ!R84+'MSXY-TI1S'!R84+'MSXY-TI2S'!R84++'MSXY-TI3S'!R84+MSZ!R84+DECG!R84+DECR!U84+DBHG!R84+DBHR!U84+AMIL!R84</f>
        <v>-1.8354581114202231</v>
      </c>
      <c r="G84" s="19">
        <f>DRFR!V84+DSFS!S84+DSTG!S84+XYM1!S84+XYM2!S84+XYM3!S84+XYM4!S84+SAG!S84+'ABXY-TI1S'!S84+'ABXY-TI2S'!S84+ABZ!S84+'ASXY-TI1S'!S84+'ASXY-TI2S'!S84+'ASXY-TI3S'!S84+ASZ!S84+'MBXY-TI1S'!S84+'MBXY-TI2S'!S84+MBZ!S84+'MSXY-TI1S'!S84+'MSXY-TI2S'!S84++'MSXY-TI3S'!S84+MSZ!S84+DECG!S84+DECR!V84+DBHG!S84+DBHR!V84+AMIL!S84</f>
        <v>-5.085264518048854</v>
      </c>
      <c r="H84" s="20">
        <f t="shared" si="12"/>
        <v>13.949401014286353</v>
      </c>
      <c r="I84" s="20">
        <f t="shared" si="13"/>
        <v>119.21220464647631</v>
      </c>
      <c r="J84" s="20">
        <f t="shared" si="14"/>
        <v>8.6744384401775374</v>
      </c>
      <c r="K84" s="20">
        <f t="shared" si="15"/>
        <v>-0.66190594876492337</v>
      </c>
      <c r="L84" s="20">
        <f t="shared" si="16"/>
        <v>6.2058281012461691</v>
      </c>
      <c r="M84" s="20">
        <f t="shared" si="17"/>
        <v>-0.23294856061809943</v>
      </c>
      <c r="N84" s="94">
        <f>COS(Wellpath!$L84)*COS(Wellpath!$M84)</f>
        <v>0.1294095225512604</v>
      </c>
      <c r="O84" s="94">
        <f>-SIN(Wellpath!$M84)</f>
        <v>-0.96592582628906831</v>
      </c>
      <c r="P84" s="94">
        <f>SIN(Wellpath!$L84)*COS(Wellpath!$M84)</f>
        <v>0.22414386804201336</v>
      </c>
      <c r="Q84" s="94">
        <f>COS(Wellpath!$L84)*SIN(Wellpath!$M84)</f>
        <v>0.48296291314453427</v>
      </c>
      <c r="R84" s="94">
        <f>COS(Wellpath!$M84)</f>
        <v>0.25881904510252074</v>
      </c>
      <c r="S84" s="94">
        <f>SIN(Wellpath!$L84)*SIN(Wellpath!$M84)</f>
        <v>0.83651630373780783</v>
      </c>
      <c r="T84" s="94">
        <f>-SIN(Wellpath!$L84)</f>
        <v>-0.8660254037844386</v>
      </c>
      <c r="U84" s="94">
        <v>0</v>
      </c>
      <c r="V84" s="94">
        <f>COS(Wellpath!$L84)</f>
        <v>0.50000000000000011</v>
      </c>
    </row>
    <row r="85" spans="1:22" x14ac:dyDescent="0.25">
      <c r="A85" s="26">
        <f>Wellpath!E85</f>
        <v>2460</v>
      </c>
      <c r="B85" s="19">
        <f>DRFR!Q85+DSFS!N85+DSTG!N85+XYM1!N85+XYM2!N85+XYM3!N85+XYM4!N85+SAG!N85+'ABXY-TI1S'!N85+'ABXY-TI2S'!N85+ABZ!N85+'ASXY-TI1S'!N85+'ASXY-TI2S'!N85+'ASXY-TI3S'!N85+ASZ!N85+'MBXY-TI1S'!N85+'MBXY-TI2S'!N85+MBZ!N85+'MSXY-TI1S'!N85+'MSXY-TI2S'!N85++'MSXY-TI3S'!N85+MSZ!N85+DECG!N85+DECR!Q85+DBHG!N85+DBHR!Q85+AMIL!N85</f>
        <v>120.7638037824497</v>
      </c>
      <c r="C85" s="19">
        <f>DRFR!R85+DSFS!O85+DSTG!O85+XYM1!O85+XYM2!O85+XYM3!O85+XYM4!O85+SAG!O85+'ABXY-TI1S'!O85+'ABXY-TI2S'!O85+ABZ!O85+'ASXY-TI1S'!O85+'ASXY-TI2S'!O85+'ASXY-TI3S'!O85+ASZ!O85+'MBXY-TI1S'!O85+'MBXY-TI2S'!O85+MBZ!O85+'MSXY-TI1S'!O85+'MSXY-TI2S'!O85++'MSXY-TI3S'!O85+MSZ!O85+DECG!O85+DECR!R85+DBHG!O85+DBHR!R85+AMIL!O85</f>
        <v>22.928918121992826</v>
      </c>
      <c r="D85" s="19">
        <f>DRFR!S85+DSFS!P85+DSTG!P85+XYM1!P85+XYM2!P85+XYM3!P85+XYM4!P85+SAG!P85+'ABXY-TI1S'!P85+'ABXY-TI2S'!P85+ABZ!P85+'ASXY-TI1S'!P85+'ASXY-TI2S'!P85+'ASXY-TI3S'!P85+ASZ!P85+'MBXY-TI1S'!P85+'MBXY-TI2S'!P85+MBZ!P85+'MSXY-TI1S'!P85+'MSXY-TI2S'!P85++'MSXY-TI3S'!P85+MSZ!P85+DECG!P85+DECR!S85+DBHG!P85+DBHR!S85+AMIL!P85</f>
        <v>7.7068245800331425</v>
      </c>
      <c r="E85" s="19">
        <f>DRFR!T85+DSFS!Q85+DSTG!Q85+XYM1!Q85+XYM2!Q85+XYM3!Q85+XYM4!Q85+SAG!Q85+'ABXY-TI1S'!Q85+'ABXY-TI2S'!Q85+ABZ!Q85+'ASXY-TI1S'!Q85+'ASXY-TI2S'!Q85+'ASXY-TI3S'!Q85+ASZ!Q85+'MBXY-TI1S'!Q85+'MBXY-TI2S'!Q85+MBZ!Q85+'MSXY-TI1S'!Q85+'MSXY-TI2S'!Q85++'MSXY-TI3S'!Q85+MSZ!Q85+DECG!Q85+DECR!T85+DBHG!Q85+DBHR!T85+AMIL!Q85</f>
        <v>-27.597134777313471</v>
      </c>
      <c r="F85" s="19">
        <f>DRFR!U85+DSFS!R85+DSTG!R85+XYM1!R85+XYM2!R85+XYM3!R85+XYM4!R85+SAG!R85+'ABXY-TI1S'!R85+'ABXY-TI2S'!R85+ABZ!R85+'ASXY-TI1S'!R85+'ASXY-TI2S'!R85+'ASXY-TI3S'!R85+ASZ!R85+'MBXY-TI1S'!R85+'MBXY-TI2S'!R85+MBZ!R85+'MSXY-TI1S'!R85+'MSXY-TI2S'!R85++'MSXY-TI3S'!R85+MSZ!R85+DECG!R85+DECR!U85+DBHG!R85+DBHR!U85+AMIL!R85</f>
        <v>-1.9443397549383943</v>
      </c>
      <c r="G85" s="19">
        <f>DRFR!V85+DSFS!S85+DSTG!S85+XYM1!S85+XYM2!S85+XYM3!S85+XYM4!S85+SAG!S85+'ABXY-TI1S'!S85+'ABXY-TI2S'!S85+ABZ!S85+'ASXY-TI1S'!S85+'ASXY-TI2S'!S85+'ASXY-TI3S'!S85+ASZ!S85+'MBXY-TI1S'!S85+'MBXY-TI2S'!S85+MBZ!S85+'MSXY-TI1S'!S85+'MSXY-TI2S'!S85++'MSXY-TI3S'!S85+MSZ!S85+DECG!S85+DECR!V85+DBHG!S85+DBHR!V85+AMIL!S85</f>
        <v>-5.3762176242088433</v>
      </c>
      <c r="H85" s="20">
        <f t="shared" si="12"/>
        <v>14.634235309681289</v>
      </c>
      <c r="I85" s="20">
        <f t="shared" si="13"/>
        <v>128.00867652002879</v>
      </c>
      <c r="J85" s="20">
        <f t="shared" si="14"/>
        <v>8.7566346547656035</v>
      </c>
      <c r="K85" s="20">
        <f t="shared" si="15"/>
        <v>-0.70087650443459704</v>
      </c>
      <c r="L85" s="20">
        <f t="shared" si="16"/>
        <v>6.3023677389465709</v>
      </c>
      <c r="M85" s="20">
        <f t="shared" si="17"/>
        <v>-0.24071277028304694</v>
      </c>
      <c r="N85" s="94">
        <f>COS(Wellpath!$L85)*COS(Wellpath!$M85)</f>
        <v>0.1294095225512604</v>
      </c>
      <c r="O85" s="94">
        <f>-SIN(Wellpath!$M85)</f>
        <v>-0.96592582628906831</v>
      </c>
      <c r="P85" s="94">
        <f>SIN(Wellpath!$L85)*COS(Wellpath!$M85)</f>
        <v>0.22414386804201336</v>
      </c>
      <c r="Q85" s="94">
        <f>COS(Wellpath!$L85)*SIN(Wellpath!$M85)</f>
        <v>0.48296291314453427</v>
      </c>
      <c r="R85" s="94">
        <f>COS(Wellpath!$M85)</f>
        <v>0.25881904510252074</v>
      </c>
      <c r="S85" s="94">
        <f>SIN(Wellpath!$L85)*SIN(Wellpath!$M85)</f>
        <v>0.83651630373780783</v>
      </c>
      <c r="T85" s="94">
        <f>-SIN(Wellpath!$L85)</f>
        <v>-0.8660254037844386</v>
      </c>
      <c r="U85" s="94">
        <v>0</v>
      </c>
      <c r="V85" s="94">
        <f>COS(Wellpath!$L85)</f>
        <v>0.50000000000000011</v>
      </c>
    </row>
    <row r="86" spans="1:22" x14ac:dyDescent="0.25">
      <c r="A86" s="26">
        <f>Wellpath!E86</f>
        <v>2490</v>
      </c>
      <c r="B86" s="19">
        <f>DRFR!Q86+DSFS!N86+DSTG!N86+XYM1!N86+XYM2!N86+XYM3!N86+XYM4!N86+SAG!N86+'ABXY-TI1S'!N86+'ABXY-TI2S'!N86+ABZ!N86+'ASXY-TI1S'!N86+'ASXY-TI2S'!N86+'ASXY-TI3S'!N86+ASZ!N86+'MBXY-TI1S'!N86+'MBXY-TI2S'!N86+MBZ!N86+'MSXY-TI1S'!N86+'MSXY-TI2S'!N86++'MSXY-TI3S'!N86+MSZ!N86+DECG!N86+DECR!Q86+DBHG!N86+DBHR!Q86+AMIL!N86</f>
        <v>129.32622540767187</v>
      </c>
      <c r="C86" s="19">
        <f>DRFR!R86+DSFS!O86+DSTG!O86+XYM1!O86+XYM2!O86+XYM3!O86+XYM4!O86+SAG!O86+'ABXY-TI1S'!O86+'ABXY-TI2S'!O86+ABZ!O86+'ASXY-TI1S'!O86+'ASXY-TI2S'!O86+'ASXY-TI3S'!O86+ASZ!O86+'MBXY-TI1S'!O86+'MBXY-TI2S'!O86+MBZ!O86+'MSXY-TI1S'!O86+'MSXY-TI2S'!O86++'MSXY-TI3S'!O86+MSZ!O86+DECG!O86+DECR!R86+DBHG!O86+DBHR!R86+AMIL!O86</f>
        <v>23.829728884949834</v>
      </c>
      <c r="D86" s="19">
        <f>DRFR!S86+DSFS!P86+DSTG!P86+XYM1!P86+XYM2!P86+XYM3!P86+XYM4!P86+SAG!P86+'ABXY-TI1S'!P86+'ABXY-TI2S'!P86+ABZ!P86+'ASXY-TI1S'!P86+'ASXY-TI2S'!P86+'ASXY-TI3S'!P86+ASZ!P86+'MBXY-TI1S'!P86+'MBXY-TI2S'!P86+MBZ!P86+'MSXY-TI1S'!P86+'MSXY-TI2S'!P86++'MSXY-TI3S'!P86+MSZ!P86+DECG!P86+DECR!S86+DBHG!P86+DBHR!S86+AMIL!P86</f>
        <v>8.1748707319147798</v>
      </c>
      <c r="E86" s="19">
        <f>DRFR!T86+DSFS!Q86+DSTG!Q86+XYM1!Q86+XYM2!Q86+XYM3!Q86+XYM4!Q86+SAG!Q86+'ABXY-TI1S'!Q86+'ABXY-TI2S'!Q86+ABZ!Q86+'ASXY-TI1S'!Q86+'ASXY-TI2S'!Q86+'ASXY-TI3S'!Q86+ASZ!Q86+'MBXY-TI1S'!Q86+'MBXY-TI2S'!Q86+MBZ!Q86+'MSXY-TI1S'!Q86+'MSXY-TI2S'!Q86++'MSXY-TI3S'!Q86+MSZ!Q86+DECG!Q86+DECR!T86+DBHG!Q86+DBHR!T86+AMIL!Q86</f>
        <v>-29.777912040984042</v>
      </c>
      <c r="F86" s="19">
        <f>DRFR!U86+DSFS!R86+DSTG!R86+XYM1!R86+XYM2!R86+XYM3!R86+XYM4!R86+SAG!R86+'ABXY-TI1S'!R86+'ABXY-TI2S'!R86+ABZ!R86+'ASXY-TI1S'!R86+'ASXY-TI2S'!R86+'ASXY-TI3S'!R86+ASZ!R86+'MBXY-TI1S'!R86+'MBXY-TI2S'!R86+MBZ!R86+'MSXY-TI1S'!R86+'MSXY-TI2S'!R86++'MSXY-TI3S'!R86+MSZ!R86+DECG!R86+DECR!U86+DBHG!R86+DBHR!U86+AMIL!R86</f>
        <v>-2.0564336364224798</v>
      </c>
      <c r="G86" s="19">
        <f>DRFR!V86+DSFS!S86+DSTG!S86+XYM1!S86+XYM2!S86+XYM3!S86+XYM4!S86+SAG!S86+'ABXY-TI1S'!S86+'ABXY-TI2S'!S86+ABZ!S86+'ASXY-TI1S'!S86+'ASXY-TI2S'!S86+'ASXY-TI3S'!S86+ASZ!S86+'MBXY-TI1S'!S86+'MBXY-TI2S'!S86+MBZ!S86+'MSXY-TI1S'!S86+'MSXY-TI2S'!S86++'MSXY-TI3S'!S86+MSZ!S86+DECG!S86+DECR!V86+DBHG!S86+DBHR!V86+AMIL!S86</f>
        <v>-5.6752445740352675</v>
      </c>
      <c r="H86" s="20">
        <f t="shared" si="12"/>
        <v>15.341449184043519</v>
      </c>
      <c r="I86" s="20">
        <f t="shared" si="13"/>
        <v>137.14825616626985</v>
      </c>
      <c r="J86" s="20">
        <f t="shared" si="14"/>
        <v>8.8411196742231013</v>
      </c>
      <c r="K86" s="20">
        <f t="shared" si="15"/>
        <v>-0.74101690927842445</v>
      </c>
      <c r="L86" s="20">
        <f t="shared" si="16"/>
        <v>6.3987685008521504</v>
      </c>
      <c r="M86" s="20">
        <f t="shared" si="17"/>
        <v>-0.24847697994798867</v>
      </c>
      <c r="N86" s="94">
        <f>COS(Wellpath!$L86)*COS(Wellpath!$M86)</f>
        <v>0.1294095225512604</v>
      </c>
      <c r="O86" s="94">
        <f>-SIN(Wellpath!$M86)</f>
        <v>-0.96592582628906831</v>
      </c>
      <c r="P86" s="94">
        <f>SIN(Wellpath!$L86)*COS(Wellpath!$M86)</f>
        <v>0.22414386804201336</v>
      </c>
      <c r="Q86" s="94">
        <f>COS(Wellpath!$L86)*SIN(Wellpath!$M86)</f>
        <v>0.48296291314453427</v>
      </c>
      <c r="R86" s="94">
        <f>COS(Wellpath!$M86)</f>
        <v>0.25881904510252074</v>
      </c>
      <c r="S86" s="94">
        <f>SIN(Wellpath!$L86)*SIN(Wellpath!$M86)</f>
        <v>0.83651630373780783</v>
      </c>
      <c r="T86" s="94">
        <f>-SIN(Wellpath!$L86)</f>
        <v>-0.8660254037844386</v>
      </c>
      <c r="U86" s="94">
        <v>0</v>
      </c>
      <c r="V86" s="94">
        <f>COS(Wellpath!$L86)</f>
        <v>0.50000000000000011</v>
      </c>
    </row>
    <row r="87" spans="1:22" x14ac:dyDescent="0.25">
      <c r="A87" s="26">
        <f>Wellpath!E87</f>
        <v>2520</v>
      </c>
      <c r="B87" s="19">
        <f>DRFR!Q87+DSFS!N87+DSTG!N87+XYM1!N87+XYM2!N87+XYM3!N87+XYM4!N87+SAG!N87+'ABXY-TI1S'!N87+'ABXY-TI2S'!N87+ABZ!N87+'ASXY-TI1S'!N87+'ASXY-TI2S'!N87+'ASXY-TI3S'!N87+ASZ!N87+'MBXY-TI1S'!N87+'MBXY-TI2S'!N87+MBZ!N87+'MSXY-TI1S'!N87+'MSXY-TI2S'!N87++'MSXY-TI3S'!N87+MSZ!N87+DECG!N87+DECR!Q87+DBHG!N87+DBHR!Q87+AMIL!N87</f>
        <v>138.20954684009303</v>
      </c>
      <c r="C87" s="19">
        <f>DRFR!R87+DSFS!O87+DSTG!O87+XYM1!O87+XYM2!O87+XYM3!O87+XYM4!O87+SAG!O87+'ABXY-TI1S'!O87+'ABXY-TI2S'!O87+ABZ!O87+'ASXY-TI1S'!O87+'ASXY-TI2S'!O87+'ASXY-TI3S'!O87+ASZ!O87+'MBXY-TI1S'!O87+'MBXY-TI2S'!O87+MBZ!O87+'MSXY-TI1S'!O87+'MSXY-TI2S'!O87++'MSXY-TI3S'!O87+MSZ!O87+DECG!O87+DECR!R87+DBHG!O87+DBHR!R87+AMIL!O87</f>
        <v>24.759964427369994</v>
      </c>
      <c r="D87" s="19">
        <f>DRFR!S87+DSFS!P87+DSTG!P87+XYM1!P87+XYM2!P87+XYM3!P87+XYM4!P87+SAG!P87+'ABXY-TI1S'!P87+'ABXY-TI2S'!P87+ABZ!P87+'ASXY-TI1S'!P87+'ASXY-TI2S'!P87+'ASXY-TI3S'!P87+ASZ!P87+'MBXY-TI1S'!P87+'MBXY-TI2S'!P87+MBZ!P87+'MSXY-TI1S'!P87+'MSXY-TI2S'!P87++'MSXY-TI3S'!P87+MSZ!P87+DECG!P87+DECR!S87+DBHG!P87+DBHR!S87+AMIL!P87</f>
        <v>8.6604025677208405</v>
      </c>
      <c r="E87" s="19">
        <f>DRFR!T87+DSFS!Q87+DSTG!Q87+XYM1!Q87+XYM2!Q87+XYM3!Q87+XYM4!Q87+SAG!Q87+'ABXY-TI1S'!Q87+'ABXY-TI2S'!Q87+ABZ!Q87+'ASXY-TI1S'!Q87+'ASXY-TI2S'!Q87+'ASXY-TI3S'!Q87+ASZ!Q87+'MBXY-TI1S'!Q87+'MBXY-TI2S'!Q87+MBZ!Q87+'MSXY-TI1S'!Q87+'MSXY-TI2S'!Q87++'MSXY-TI3S'!Q87+MSZ!Q87+DECG!Q87+DECR!T87+DBHG!Q87+DBHR!T87+AMIL!Q87</f>
        <v>-32.042155484781674</v>
      </c>
      <c r="F87" s="19">
        <f>DRFR!U87+DSFS!R87+DSTG!R87+XYM1!R87+XYM2!R87+XYM3!R87+XYM4!R87+SAG!R87+'ABXY-TI1S'!R87+'ABXY-TI2S'!R87+ABZ!R87+'ASXY-TI1S'!R87+'ASXY-TI2S'!R87+'ASXY-TI3S'!R87+ASZ!R87+'MBXY-TI1S'!R87+'MBXY-TI2S'!R87+MBZ!R87+'MSXY-TI1S'!R87+'MSXY-TI2S'!R87++'MSXY-TI3S'!R87+MSZ!R87+DECG!R87+DECR!U87+DBHG!R87+DBHR!U87+AMIL!R87</f>
        <v>-2.1717359326436583</v>
      </c>
      <c r="G87" s="19">
        <f>DRFR!V87+DSFS!S87+DSTG!S87+XYM1!S87+XYM2!S87+XYM3!S87+XYM4!S87+SAG!S87+'ABXY-TI1S'!S87+'ABXY-TI2S'!S87+ABZ!S87+'ASXY-TI1S'!S87+'ASXY-TI2S'!S87+'ASXY-TI3S'!S87+ASZ!S87+'MBXY-TI1S'!S87+'MBXY-TI2S'!S87+MBZ!S87+'MSXY-TI1S'!S87+'MSXY-TI2S'!S87++'MSXY-TI3S'!S87+MSZ!S87+DECG!S87+DECR!V87+DBHG!S87+DBHR!V87+AMIL!S87</f>
        <v>-5.9823310990439102</v>
      </c>
      <c r="H87" s="20">
        <f t="shared" si="12"/>
        <v>16.071042637373026</v>
      </c>
      <c r="I87" s="20">
        <f t="shared" si="13"/>
        <v>146.63094358519956</v>
      </c>
      <c r="J87" s="20">
        <f t="shared" si="14"/>
        <v>8.9279276126112777</v>
      </c>
      <c r="K87" s="20">
        <f t="shared" si="15"/>
        <v>-0.7823271632963944</v>
      </c>
      <c r="L87" s="20">
        <f t="shared" si="16"/>
        <v>6.4950303869629034</v>
      </c>
      <c r="M87" s="20">
        <f t="shared" si="17"/>
        <v>-0.25624118961293574</v>
      </c>
      <c r="N87" s="94">
        <f>COS(Wellpath!$L87)*COS(Wellpath!$M87)</f>
        <v>0.1294095225512604</v>
      </c>
      <c r="O87" s="94">
        <f>-SIN(Wellpath!$M87)</f>
        <v>-0.96592582628906831</v>
      </c>
      <c r="P87" s="94">
        <f>SIN(Wellpath!$L87)*COS(Wellpath!$M87)</f>
        <v>0.22414386804201336</v>
      </c>
      <c r="Q87" s="94">
        <f>COS(Wellpath!$L87)*SIN(Wellpath!$M87)</f>
        <v>0.48296291314453427</v>
      </c>
      <c r="R87" s="94">
        <f>COS(Wellpath!$M87)</f>
        <v>0.25881904510252074</v>
      </c>
      <c r="S87" s="94">
        <f>SIN(Wellpath!$L87)*SIN(Wellpath!$M87)</f>
        <v>0.83651630373780783</v>
      </c>
      <c r="T87" s="94">
        <f>-SIN(Wellpath!$L87)</f>
        <v>-0.8660254037844386</v>
      </c>
      <c r="U87" s="94">
        <v>0</v>
      </c>
      <c r="V87" s="94">
        <f>COS(Wellpath!$L87)</f>
        <v>0.50000000000000011</v>
      </c>
    </row>
    <row r="88" spans="1:22" x14ac:dyDescent="0.25">
      <c r="A88" s="26">
        <f>Wellpath!E88</f>
        <v>2550</v>
      </c>
      <c r="B88" s="19">
        <f>DRFR!Q88+DSFS!N88+DSTG!N88+XYM1!N88+XYM2!N88+XYM3!N88+XYM4!N88+SAG!N88+'ABXY-TI1S'!N88+'ABXY-TI2S'!N88+ABZ!N88+'ASXY-TI1S'!N88+'ASXY-TI2S'!N88+'ASXY-TI3S'!N88+ASZ!N88+'MBXY-TI1S'!N88+'MBXY-TI2S'!N88+MBZ!N88+'MSXY-TI1S'!N88+'MSXY-TI2S'!N88++'MSXY-TI3S'!N88+MSZ!N88+DECG!N88+DECR!Q88+DBHG!N88+DBHR!Q88+AMIL!N88</f>
        <v>147.41376980888029</v>
      </c>
      <c r="C88" s="19">
        <f>DRFR!R88+DSFS!O88+DSTG!O88+XYM1!O88+XYM2!O88+XYM3!O88+XYM4!O88+SAG!O88+'ABXY-TI1S'!O88+'ABXY-TI2S'!O88+ABZ!O88+'ASXY-TI1S'!O88+'ASXY-TI2S'!O88+'ASXY-TI3S'!O88+ASZ!O88+'MBXY-TI1S'!O88+'MBXY-TI2S'!O88+MBZ!O88+'MSXY-TI1S'!O88+'MSXY-TI2S'!O88++'MSXY-TI3S'!O88+MSZ!O88+DECG!O88+DECR!R88+DBHG!O88+DBHR!R88+AMIL!O88</f>
        <v>25.719648833444602</v>
      </c>
      <c r="D88" s="19">
        <f>DRFR!S88+DSFS!P88+DSTG!P88+XYM1!P88+XYM2!P88+XYM3!P88+XYM4!P88+SAG!P88+'ABXY-TI1S'!P88+'ABXY-TI2S'!P88+ABZ!P88+'ASXY-TI1S'!P88+'ASXY-TI2S'!P88+'ASXY-TI3S'!P88+ASZ!P88+'MBXY-TI1S'!P88+'MBXY-TI2S'!P88+MBZ!P88+'MSXY-TI1S'!P88+'MSXY-TI2S'!P88++'MSXY-TI3S'!P88+MSZ!P88+DECG!P88+DECR!S88+DBHG!P88+DBHR!S88+AMIL!P88</f>
        <v>9.1634286919041408</v>
      </c>
      <c r="E88" s="19">
        <f>DRFR!T88+DSFS!Q88+DSTG!Q88+XYM1!Q88+XYM2!Q88+XYM3!Q88+XYM4!Q88+SAG!Q88+'ABXY-TI1S'!Q88+'ABXY-TI2S'!Q88+ABZ!Q88+'ASXY-TI1S'!Q88+'ASXY-TI2S'!Q88+'ASXY-TI3S'!Q88+ASZ!Q88+'MBXY-TI1S'!Q88+'MBXY-TI2S'!Q88+MBZ!Q88+'MSXY-TI1S'!Q88+'MSXY-TI2S'!Q88++'MSXY-TI3S'!Q88+MSZ!Q88+DECG!Q88+DECR!T88+DBHG!Q88+DBHR!T88+AMIL!Q88</f>
        <v>-34.389858655366766</v>
      </c>
      <c r="F88" s="19">
        <f>DRFR!U88+DSFS!R88+DSTG!R88+XYM1!R88+XYM2!R88+XYM3!R88+XYM4!R88+SAG!R88+'ABXY-TI1S'!R88+'ABXY-TI2S'!R88+ABZ!R88+'ASXY-TI1S'!R88+'ASXY-TI2S'!R88+'ASXY-TI3S'!R88+ASZ!R88+'MBXY-TI1S'!R88+'MBXY-TI2S'!R88+MBZ!R88+'MSXY-TI1S'!R88+'MSXY-TI2S'!R88++'MSXY-TI3S'!R88+MSZ!R88+DECG!R88+DECR!U88+DBHG!R88+DBHR!U88+AMIL!R88</f>
        <v>-2.290242786331258</v>
      </c>
      <c r="G88" s="19">
        <f>DRFR!V88+DSFS!S88+DSTG!S88+XYM1!S88+XYM2!S88+XYM3!S88+XYM4!S88+SAG!S88+'ABXY-TI1S'!S88+'ABXY-TI2S'!S88+ABZ!S88+'ASXY-TI1S'!S88+'ASXY-TI2S'!S88+'ASXY-TI3S'!S88+ASZ!S88+'MBXY-TI1S'!S88+'MBXY-TI2S'!S88+MBZ!S88+'MSXY-TI1S'!S88+'MSXY-TI2S'!S88++'MSXY-TI3S'!S88+MSZ!S88+DECG!S88+DECR!V88+DBHG!S88+DBHR!V88+AMIL!S88</f>
        <v>-6.2974628037046525</v>
      </c>
      <c r="H88" s="20">
        <f t="shared" si="12"/>
        <v>16.823015669669829</v>
      </c>
      <c r="I88" s="20">
        <f t="shared" si="13"/>
        <v>156.45673877681782</v>
      </c>
      <c r="J88" s="20">
        <f t="shared" si="14"/>
        <v>9.0170928877413683</v>
      </c>
      <c r="K88" s="20">
        <f t="shared" si="15"/>
        <v>-0.82480726648850566</v>
      </c>
      <c r="L88" s="20">
        <f t="shared" si="16"/>
        <v>6.5911533972788243</v>
      </c>
      <c r="M88" s="20">
        <f t="shared" si="17"/>
        <v>-0.26400539927787126</v>
      </c>
      <c r="N88" s="94">
        <f>COS(Wellpath!$L88)*COS(Wellpath!$M88)</f>
        <v>0.1294095225512604</v>
      </c>
      <c r="O88" s="94">
        <f>-SIN(Wellpath!$M88)</f>
        <v>-0.96592582628906831</v>
      </c>
      <c r="P88" s="94">
        <f>SIN(Wellpath!$L88)*COS(Wellpath!$M88)</f>
        <v>0.22414386804201336</v>
      </c>
      <c r="Q88" s="94">
        <f>COS(Wellpath!$L88)*SIN(Wellpath!$M88)</f>
        <v>0.48296291314453427</v>
      </c>
      <c r="R88" s="94">
        <f>COS(Wellpath!$M88)</f>
        <v>0.25881904510252074</v>
      </c>
      <c r="S88" s="94">
        <f>SIN(Wellpath!$L88)*SIN(Wellpath!$M88)</f>
        <v>0.83651630373780783</v>
      </c>
      <c r="T88" s="94">
        <f>-SIN(Wellpath!$L88)</f>
        <v>-0.8660254037844386</v>
      </c>
      <c r="U88" s="94">
        <v>0</v>
      </c>
      <c r="V88" s="94">
        <f>COS(Wellpath!$L88)</f>
        <v>0.50000000000000011</v>
      </c>
    </row>
    <row r="89" spans="1:22" x14ac:dyDescent="0.25">
      <c r="A89" s="26">
        <f>Wellpath!E89</f>
        <v>2580</v>
      </c>
      <c r="B89" s="19">
        <f>DRFR!Q89+DSFS!N89+DSTG!N89+XYM1!N89+XYM2!N89+XYM3!N89+XYM4!N89+SAG!N89+'ABXY-TI1S'!N89+'ABXY-TI2S'!N89+ABZ!N89+'ASXY-TI1S'!N89+'ASXY-TI2S'!N89+'ASXY-TI3S'!N89+ASZ!N89+'MBXY-TI1S'!N89+'MBXY-TI2S'!N89+MBZ!N89+'MSXY-TI1S'!N89+'MSXY-TI2S'!N89++'MSXY-TI3S'!N89+MSZ!N89+DECG!N89+DECR!Q89+DBHG!N89+DBHR!Q89+AMIL!N89</f>
        <v>156.93889605846135</v>
      </c>
      <c r="C89" s="19">
        <f>DRFR!R89+DSFS!O89+DSTG!O89+XYM1!O89+XYM2!O89+XYM3!O89+XYM4!O89+SAG!O89+'ABXY-TI1S'!O89+'ABXY-TI2S'!O89+ABZ!O89+'ASXY-TI1S'!O89+'ASXY-TI2S'!O89+'ASXY-TI3S'!O89+ASZ!O89+'MBXY-TI1S'!O89+'MBXY-TI2S'!O89+MBZ!O89+'MSXY-TI1S'!O89+'MSXY-TI2S'!O89++'MSXY-TI3S'!O89+MSZ!O89+DECG!O89+DECR!R89+DBHG!O89+DBHR!R89+AMIL!O89</f>
        <v>26.708806399916902</v>
      </c>
      <c r="D89" s="19">
        <f>DRFR!S89+DSFS!P89+DSTG!P89+XYM1!P89+XYM2!P89+XYM3!P89+XYM4!P89+SAG!P89+'ABXY-TI1S'!P89+'ABXY-TI2S'!P89+ABZ!P89+'ASXY-TI1S'!P89+'ASXY-TI2S'!P89+'ASXY-TI3S'!P89+ASZ!P89+'MBXY-TI1S'!P89+'MBXY-TI2S'!P89+MBZ!P89+'MSXY-TI1S'!P89+'MSXY-TI2S'!P89++'MSXY-TI3S'!P89+MSZ!P89+DECG!P89+DECR!S89+DBHG!P89+DBHR!S89+AMIL!P89</f>
        <v>9.6839577848549894</v>
      </c>
      <c r="E89" s="19">
        <f>DRFR!T89+DSFS!Q89+DSTG!Q89+XYM1!Q89+XYM2!Q89+XYM3!Q89+XYM4!Q89+SAG!Q89+'ABXY-TI1S'!Q89+'ABXY-TI2S'!Q89+ABZ!Q89+'ASXY-TI1S'!Q89+'ASXY-TI2S'!Q89+'ASXY-TI3S'!Q89+ASZ!Q89+'MBXY-TI1S'!Q89+'MBXY-TI2S'!Q89+MBZ!Q89+'MSXY-TI1S'!Q89+'MSXY-TI2S'!Q89++'MSXY-TI3S'!Q89+MSZ!Q89+DECG!Q89+DECR!T89+DBHG!Q89+DBHR!T89+AMIL!Q89</f>
        <v>-36.821015042446568</v>
      </c>
      <c r="F89" s="19">
        <f>DRFR!U89+DSFS!R89+DSTG!R89+XYM1!R89+XYM2!R89+XYM3!R89+XYM4!R89+SAG!R89+'ABXY-TI1S'!R89+'ABXY-TI2S'!R89+ABZ!R89+'ASXY-TI1S'!R89+'ASXY-TI2S'!R89+'ASXY-TI3S'!R89+ASZ!R89+'MBXY-TI1S'!R89+'MBXY-TI2S'!R89+MBZ!R89+'MSXY-TI1S'!R89+'MSXY-TI2S'!R89++'MSXY-TI3S'!R89+MSZ!R89+DECG!R89+DECR!U89+DBHG!R89+DBHR!U89+AMIL!R89</f>
        <v>-2.4119503061727587</v>
      </c>
      <c r="G89" s="19">
        <f>DRFR!V89+DSFS!S89+DSTG!S89+XYM1!S89+XYM2!S89+XYM3!S89+XYM4!S89+SAG!S89+'ABXY-TI1S'!S89+'ABXY-TI2S'!S89+ABZ!S89+'ASXY-TI1S'!S89+'ASXY-TI2S'!S89+'ASXY-TI3S'!S89+ASZ!S89+'MBXY-TI1S'!S89+'MBXY-TI2S'!S89+MBZ!S89+'MSXY-TI1S'!S89+'MSXY-TI2S'!S89++'MSXY-TI3S'!S89+MSZ!S89+DECG!S89+DECR!V89+DBHG!S89+DBHR!V89+AMIL!S89</f>
        <v>-6.6206251654414539</v>
      </c>
      <c r="H89" s="20">
        <f t="shared" si="12"/>
        <v>17.597368280933907</v>
      </c>
      <c r="I89" s="20">
        <f t="shared" si="13"/>
        <v>166.6256417411247</v>
      </c>
      <c r="J89" s="20">
        <f t="shared" si="14"/>
        <v>9.1086502211746225</v>
      </c>
      <c r="K89" s="20">
        <f t="shared" si="15"/>
        <v>-0.86845721885477745</v>
      </c>
      <c r="L89" s="20">
        <f t="shared" si="16"/>
        <v>6.6871375317999151</v>
      </c>
      <c r="M89" s="20">
        <f t="shared" si="17"/>
        <v>-0.27176960894281699</v>
      </c>
      <c r="N89" s="94">
        <f>COS(Wellpath!$L89)*COS(Wellpath!$M89)</f>
        <v>0.1294095225512604</v>
      </c>
      <c r="O89" s="94">
        <f>-SIN(Wellpath!$M89)</f>
        <v>-0.96592582628906831</v>
      </c>
      <c r="P89" s="94">
        <f>SIN(Wellpath!$L89)*COS(Wellpath!$M89)</f>
        <v>0.22414386804201336</v>
      </c>
      <c r="Q89" s="94">
        <f>COS(Wellpath!$L89)*SIN(Wellpath!$M89)</f>
        <v>0.48296291314453427</v>
      </c>
      <c r="R89" s="94">
        <f>COS(Wellpath!$M89)</f>
        <v>0.25881904510252074</v>
      </c>
      <c r="S89" s="94">
        <f>SIN(Wellpath!$L89)*SIN(Wellpath!$M89)</f>
        <v>0.83651630373780783</v>
      </c>
      <c r="T89" s="94">
        <f>-SIN(Wellpath!$L89)</f>
        <v>-0.8660254037844386</v>
      </c>
      <c r="U89" s="94">
        <v>0</v>
      </c>
      <c r="V89" s="94">
        <f>COS(Wellpath!$L89)</f>
        <v>0.50000000000000011</v>
      </c>
    </row>
    <row r="90" spans="1:22" x14ac:dyDescent="0.25">
      <c r="A90" s="26">
        <f>Wellpath!E90</f>
        <v>2610</v>
      </c>
      <c r="B90" s="19">
        <f>DRFR!Q90+DSFS!N90+DSTG!N90+XYM1!N90+XYM2!N90+XYM3!N90+XYM4!N90+SAG!N90+'ABXY-TI1S'!N90+'ABXY-TI2S'!N90+ABZ!N90+'ASXY-TI1S'!N90+'ASXY-TI2S'!N90+'ASXY-TI3S'!N90+ASZ!N90+'MBXY-TI1S'!N90+'MBXY-TI2S'!N90+MBZ!N90+'MSXY-TI1S'!N90+'MSXY-TI2S'!N90++'MSXY-TI3S'!N90+MSZ!N90+DECG!N90+DECR!Q90+DBHG!N90+DBHR!Q90+AMIL!N90</f>
        <v>166.78492734852443</v>
      </c>
      <c r="C90" s="19">
        <f>DRFR!R90+DSFS!O90+DSTG!O90+XYM1!O90+XYM2!O90+XYM3!O90+XYM4!O90+SAG!O90+'ABXY-TI1S'!O90+'ABXY-TI2S'!O90+ABZ!O90+'ASXY-TI1S'!O90+'ASXY-TI2S'!O90+'ASXY-TI3S'!O90+ASZ!O90+'MBXY-TI1S'!O90+'MBXY-TI2S'!O90+MBZ!O90+'MSXY-TI1S'!O90+'MSXY-TI2S'!O90++'MSXY-TI3S'!O90+MSZ!O90+DECG!O90+DECR!R90+DBHG!O90+DBHR!R90+AMIL!O90</f>
        <v>27.727461636082133</v>
      </c>
      <c r="D90" s="19">
        <f>DRFR!S90+DSFS!P90+DSTG!P90+XYM1!P90+XYM2!P90+XYM3!P90+XYM4!P90+SAG!P90+'ABXY-TI1S'!P90+'ABXY-TI2S'!P90+ABZ!P90+'ASXY-TI1S'!P90+'ASXY-TI2S'!P90+'ASXY-TI3S'!P90+ASZ!P90+'MBXY-TI1S'!P90+'MBXY-TI2S'!P90+MBZ!P90+'MSXY-TI1S'!P90+'MSXY-TI2S'!P90++'MSXY-TI3S'!P90+MSZ!P90+DECG!P90+DECR!S90+DBHG!P90+DBHR!S90+AMIL!P90</f>
        <v>10.2219986029012</v>
      </c>
      <c r="E90" s="19">
        <f>DRFR!T90+DSFS!Q90+DSTG!Q90+XYM1!Q90+XYM2!Q90+XYM3!Q90+XYM4!Q90+SAG!Q90+'ABXY-TI1S'!Q90+'ABXY-TI2S'!Q90+ABZ!Q90+'ASXY-TI1S'!Q90+'ASXY-TI2S'!Q90+'ASXY-TI3S'!Q90+ASZ!Q90+'MBXY-TI1S'!Q90+'MBXY-TI2S'!Q90+MBZ!Q90+'MSXY-TI1S'!Q90+'MSXY-TI2S'!Q90++'MSXY-TI3S'!Q90+MSZ!Q90+DECG!Q90+DECR!T90+DBHG!Q90+DBHR!T90+AMIL!Q90</f>
        <v>-39.335618078775227</v>
      </c>
      <c r="F90" s="19">
        <f>DRFR!U90+DSFS!R90+DSTG!R90+XYM1!R90+XYM2!R90+XYM3!R90+XYM4!R90+SAG!R90+'ABXY-TI1S'!R90+'ABXY-TI2S'!R90+ABZ!R90+'ASXY-TI1S'!R90+'ASXY-TI2S'!R90+'ASXY-TI3S'!R90+ASZ!R90+'MBXY-TI1S'!R90+'MBXY-TI2S'!R90+MBZ!R90+'MSXY-TI1S'!R90+'MSXY-TI2S'!R90++'MSXY-TI3S'!R90+MSZ!R90+DECG!R90+DECR!U90+DBHG!R90+DBHR!U90+AMIL!R90</f>
        <v>-2.536854566813787</v>
      </c>
      <c r="G90" s="19">
        <f>DRFR!V90+DSFS!S90+DSTG!S90+XYM1!S90+XYM2!S90+XYM3!S90+XYM4!S90+SAG!S90+'ABXY-TI1S'!S90+'ABXY-TI2S'!S90+ABZ!S90+'ASXY-TI1S'!S90+'ASXY-TI2S'!S90+'ASXY-TI3S'!S90+ASZ!S90+'MBXY-TI1S'!S90+'MBXY-TI2S'!S90+MBZ!S90+'MSXY-TI1S'!S90+'MSXY-TI2S'!S90++'MSXY-TI3S'!S90+MSZ!S90+DECG!S90+DECR!V90+DBHG!S90+DBHR!V90+AMIL!S90</f>
        <v>-6.9518035346323597</v>
      </c>
      <c r="H90" s="20">
        <f t="shared" si="12"/>
        <v>18.394100471165274</v>
      </c>
      <c r="I90" s="20">
        <f t="shared" si="13"/>
        <v>177.1376524781202</v>
      </c>
      <c r="J90" s="20">
        <f t="shared" si="14"/>
        <v>9.2026346382223085</v>
      </c>
      <c r="K90" s="20">
        <f t="shared" si="15"/>
        <v>-0.91327702039520509</v>
      </c>
      <c r="L90" s="20">
        <f t="shared" si="16"/>
        <v>6.7829827905261784</v>
      </c>
      <c r="M90" s="20">
        <f t="shared" si="17"/>
        <v>-0.27953381860776361</v>
      </c>
      <c r="N90" s="94">
        <f>COS(Wellpath!$L90)*COS(Wellpath!$M90)</f>
        <v>0.1294095225512604</v>
      </c>
      <c r="O90" s="94">
        <f>-SIN(Wellpath!$M90)</f>
        <v>-0.96592582628906831</v>
      </c>
      <c r="P90" s="94">
        <f>SIN(Wellpath!$L90)*COS(Wellpath!$M90)</f>
        <v>0.22414386804201336</v>
      </c>
      <c r="Q90" s="94">
        <f>COS(Wellpath!$L90)*SIN(Wellpath!$M90)</f>
        <v>0.48296291314453427</v>
      </c>
      <c r="R90" s="94">
        <f>COS(Wellpath!$M90)</f>
        <v>0.25881904510252074</v>
      </c>
      <c r="S90" s="94">
        <f>SIN(Wellpath!$L90)*SIN(Wellpath!$M90)</f>
        <v>0.83651630373780783</v>
      </c>
      <c r="T90" s="94">
        <f>-SIN(Wellpath!$L90)</f>
        <v>-0.8660254037844386</v>
      </c>
      <c r="U90" s="94">
        <v>0</v>
      </c>
      <c r="V90" s="94">
        <f>COS(Wellpath!$L90)</f>
        <v>0.50000000000000011</v>
      </c>
    </row>
    <row r="91" spans="1:22" x14ac:dyDescent="0.25">
      <c r="A91" s="26">
        <f>Wellpath!E91</f>
        <v>2640</v>
      </c>
      <c r="B91" s="19">
        <f>DRFR!Q91+DSFS!N91+DSTG!N91+XYM1!N91+XYM2!N91+XYM3!N91+XYM4!N91+SAG!N91+'ABXY-TI1S'!N91+'ABXY-TI2S'!N91+ABZ!N91+'ASXY-TI1S'!N91+'ASXY-TI2S'!N91+'ASXY-TI3S'!N91+ASZ!N91+'MBXY-TI1S'!N91+'MBXY-TI2S'!N91+MBZ!N91+'MSXY-TI1S'!N91+'MSXY-TI2S'!N91++'MSXY-TI3S'!N91+MSZ!N91+DECG!N91+DECR!Q91+DBHG!N91+DBHR!Q91+AMIL!N91</f>
        <v>176.95186545401836</v>
      </c>
      <c r="C91" s="19">
        <f>DRFR!R91+DSFS!O91+DSTG!O91+XYM1!O91+XYM2!O91+XYM3!O91+XYM4!O91+SAG!O91+'ABXY-TI1S'!O91+'ABXY-TI2S'!O91+ABZ!O91+'ASXY-TI1S'!O91+'ASXY-TI2S'!O91+'ASXY-TI3S'!O91+ASZ!O91+'MBXY-TI1S'!O91+'MBXY-TI2S'!O91+MBZ!O91+'MSXY-TI1S'!O91+'MSXY-TI2S'!O91++'MSXY-TI3S'!O91+MSZ!O91+DECG!O91+DECR!R91+DBHG!O91+DBHR!R91+AMIL!O91</f>
        <v>28.775639263787458</v>
      </c>
      <c r="D91" s="19">
        <f>DRFR!S91+DSFS!P91+DSTG!P91+XYM1!P91+XYM2!P91+XYM3!P91+XYM4!P91+SAG!P91+'ABXY-TI1S'!P91+'ABXY-TI2S'!P91+ABZ!P91+'ASXY-TI1S'!P91+'ASXY-TI2S'!P91+'ASXY-TI3S'!P91+ASZ!P91+'MBXY-TI1S'!P91+'MBXY-TI2S'!P91+MBZ!P91+'MSXY-TI1S'!P91+'MSXY-TI2S'!P91++'MSXY-TI3S'!P91+MSZ!P91+DECG!P91+DECR!S91+DBHG!P91+DBHR!S91+AMIL!P91</f>
        <v>10.777559978308087</v>
      </c>
      <c r="E91" s="19">
        <f>DRFR!T91+DSFS!Q91+DSTG!Q91+XYM1!Q91+XYM2!Q91+XYM3!Q91+XYM4!Q91+SAG!Q91+'ABXY-TI1S'!Q91+'ABXY-TI2S'!Q91+ABZ!Q91+'ASXY-TI1S'!Q91+'ASXY-TI2S'!Q91+'ASXY-TI3S'!Q91+ASZ!Q91+'MBXY-TI1S'!Q91+'MBXY-TI2S'!Q91+MBZ!Q91+'MSXY-TI1S'!Q91+'MSXY-TI2S'!Q91++'MSXY-TI3S'!Q91+MSZ!Q91+DECG!Q91+DECR!T91+DBHG!Q91+DBHR!T91+AMIL!Q91</f>
        <v>-41.93366114015376</v>
      </c>
      <c r="F91" s="19">
        <f>DRFR!U91+DSFS!R91+DSTG!R91+XYM1!R91+XYM2!R91+XYM3!R91+XYM4!R91+SAG!R91+'ABXY-TI1S'!R91+'ABXY-TI2S'!R91+ABZ!R91+'ASXY-TI1S'!R91+'ASXY-TI2S'!R91+'ASXY-TI3S'!R91+ASZ!R91+'MBXY-TI1S'!R91+'MBXY-TI2S'!R91+MBZ!R91+'MSXY-TI1S'!R91+'MSXY-TI2S'!R91++'MSXY-TI3S'!R91+MSZ!R91+DECG!R91+DECR!U91+DBHG!R91+DBHR!U91+AMIL!R91</f>
        <v>-2.6649516088581215</v>
      </c>
      <c r="G91" s="19">
        <f>DRFR!V91+DSFS!S91+DSTG!S91+XYM1!S91+XYM2!S91+XYM3!S91+XYM4!S91+SAG!S91+'ABXY-TI1S'!S91+'ABXY-TI2S'!S91+ABZ!S91+'ASXY-TI1S'!S91+'ASXY-TI2S'!S91+'ASXY-TI3S'!S91+ASZ!S91+'MBXY-TI1S'!S91+'MBXY-TI2S'!S91+MBZ!S91+'MSXY-TI1S'!S91+'MSXY-TI2S'!S91++'MSXY-TI3S'!S91+MSZ!S91+DECG!S91+DECR!V91+DBHG!S91+DBHR!V91+AMIL!S91</f>
        <v>-7.2909831346095064</v>
      </c>
      <c r="H91" s="20">
        <f t="shared" si="12"/>
        <v>19.213212240363934</v>
      </c>
      <c r="I91" s="20">
        <f t="shared" si="13"/>
        <v>187.99277098780433</v>
      </c>
      <c r="J91" s="20">
        <f t="shared" si="14"/>
        <v>9.2990814679456655</v>
      </c>
      <c r="K91" s="20">
        <f t="shared" si="15"/>
        <v>-0.95926667110978137</v>
      </c>
      <c r="L91" s="20">
        <f t="shared" si="16"/>
        <v>6.878689173457615</v>
      </c>
      <c r="M91" s="20">
        <f t="shared" si="17"/>
        <v>-0.28729802827271289</v>
      </c>
      <c r="N91" s="94">
        <f>COS(Wellpath!$L91)*COS(Wellpath!$M91)</f>
        <v>0.1294095225512604</v>
      </c>
      <c r="O91" s="94">
        <f>-SIN(Wellpath!$M91)</f>
        <v>-0.96592582628906831</v>
      </c>
      <c r="P91" s="94">
        <f>SIN(Wellpath!$L91)*COS(Wellpath!$M91)</f>
        <v>0.22414386804201336</v>
      </c>
      <c r="Q91" s="94">
        <f>COS(Wellpath!$L91)*SIN(Wellpath!$M91)</f>
        <v>0.48296291314453427</v>
      </c>
      <c r="R91" s="94">
        <f>COS(Wellpath!$M91)</f>
        <v>0.25881904510252074</v>
      </c>
      <c r="S91" s="94">
        <f>SIN(Wellpath!$L91)*SIN(Wellpath!$M91)</f>
        <v>0.83651630373780783</v>
      </c>
      <c r="T91" s="94">
        <f>-SIN(Wellpath!$L91)</f>
        <v>-0.8660254037844386</v>
      </c>
      <c r="U91" s="94">
        <v>0</v>
      </c>
      <c r="V91" s="94">
        <f>COS(Wellpath!$L91)</f>
        <v>0.50000000000000011</v>
      </c>
    </row>
    <row r="92" spans="1:22" x14ac:dyDescent="0.25">
      <c r="A92" s="26">
        <f>Wellpath!E92</f>
        <v>2670</v>
      </c>
      <c r="B92" s="19">
        <f>DRFR!Q92+DSFS!N92+DSTG!N92+XYM1!N92+XYM2!N92+XYM3!N92+XYM4!N92+SAG!N92+'ABXY-TI1S'!N92+'ABXY-TI2S'!N92+ABZ!N92+'ASXY-TI1S'!N92+'ASXY-TI2S'!N92+'ASXY-TI3S'!N92+ASZ!N92+'MBXY-TI1S'!N92+'MBXY-TI2S'!N92+MBZ!N92+'MSXY-TI1S'!N92+'MSXY-TI2S'!N92++'MSXY-TI3S'!N92+MSZ!N92+DECG!N92+DECR!Q92+DBHG!N92+DBHR!Q92+AMIL!N92</f>
        <v>187.43971216515234</v>
      </c>
      <c r="C92" s="19">
        <f>DRFR!R92+DSFS!O92+DSTG!O92+XYM1!O92+XYM2!O92+XYM3!O92+XYM4!O92+SAG!O92+'ABXY-TI1S'!O92+'ABXY-TI2S'!O92+ABZ!O92+'ASXY-TI1S'!O92+'ASXY-TI2S'!O92+'ASXY-TI3S'!O92+ASZ!O92+'MBXY-TI1S'!O92+'MBXY-TI2S'!O92+MBZ!O92+'MSXY-TI1S'!O92+'MSXY-TI2S'!O92++'MSXY-TI3S'!O92+MSZ!O92+DECG!O92+DECR!R92+DBHG!O92+DBHR!R92+AMIL!O92</f>
        <v>29.853364217431995</v>
      </c>
      <c r="D92" s="19">
        <f>DRFR!S92+DSFS!P92+DSTG!P92+XYM1!P92+XYM2!P92+XYM3!P92+XYM4!P92+SAG!P92+'ABXY-TI1S'!P92+'ABXY-TI2S'!P92+ABZ!P92+'ASXY-TI1S'!P92+'ASXY-TI2S'!P92+'ASXY-TI3S'!P92+ASZ!P92+'MBXY-TI1S'!P92+'MBXY-TI2S'!P92+MBZ!P92+'MSXY-TI1S'!P92+'MSXY-TI2S'!P92++'MSXY-TI3S'!P92+MSZ!P92+DECG!P92+DECR!S92+DBHG!P92+DBHR!S92+AMIL!P92</f>
        <v>11.350650819278458</v>
      </c>
      <c r="E92" s="19">
        <f>DRFR!T92+DSFS!Q92+DSTG!Q92+XYM1!Q92+XYM2!Q92+XYM3!Q92+XYM4!Q92+SAG!Q92+'ABXY-TI1S'!Q92+'ABXY-TI2S'!Q92+ABZ!Q92+'ASXY-TI1S'!Q92+'ASXY-TI2S'!Q92+'ASXY-TI3S'!Q92+ASZ!Q92+'MBXY-TI1S'!Q92+'MBXY-TI2S'!Q92+MBZ!Q92+'MSXY-TI1S'!Q92+'MSXY-TI2S'!Q92++'MSXY-TI3S'!Q92+MSZ!Q92+DECG!Q92+DECR!T92+DBHG!Q92+DBHR!T92+AMIL!Q92</f>
        <v>-44.615137545430073</v>
      </c>
      <c r="F92" s="19">
        <f>DRFR!U92+DSFS!R92+DSTG!R92+XYM1!R92+XYM2!R92+XYM3!R92+XYM4!R92+SAG!R92+'ABXY-TI1S'!R92+'ABXY-TI2S'!R92+ABZ!R92+'ASXY-TI1S'!R92+'ASXY-TI2S'!R92+'ASXY-TI3S'!R92+ASZ!R92+'MBXY-TI1S'!R92+'MBXY-TI2S'!R92+MBZ!R92+'MSXY-TI1S'!R92+'MSXY-TI2S'!R92++'MSXY-TI3S'!R92+MSZ!R92+DECG!R92+DECR!U92+DBHG!R92+DBHR!U92+AMIL!R92</f>
        <v>-2.796237438867692</v>
      </c>
      <c r="G92" s="19">
        <f>DRFR!V92+DSFS!S92+DSTG!S92+XYM1!S92+XYM2!S92+XYM3!S92+XYM4!S92+SAG!S92+'ABXY-TI1S'!S92+'ABXY-TI2S'!S92+ABZ!S92+'ASXY-TI1S'!S92+'ASXY-TI2S'!S92+'ASXY-TI3S'!S92+ASZ!S92+'MBXY-TI1S'!S92+'MBXY-TI2S'!S92+MBZ!S92+'MSXY-TI1S'!S92+'MSXY-TI2S'!S92++'MSXY-TI3S'!S92+MSZ!S92+DECG!S92+DECR!V92+DBHG!S92+DBHR!V92+AMIL!S92</f>
        <v>-7.6381490616591154</v>
      </c>
      <c r="H92" s="20">
        <f t="shared" si="12"/>
        <v>20.054703588529868</v>
      </c>
      <c r="I92" s="20">
        <f t="shared" si="13"/>
        <v>199.19099727017698</v>
      </c>
      <c r="J92" s="20">
        <f t="shared" si="14"/>
        <v>9.398026343155939</v>
      </c>
      <c r="K92" s="20">
        <f t="shared" si="15"/>
        <v>-1.0064261709984925</v>
      </c>
      <c r="L92" s="20">
        <f t="shared" si="16"/>
        <v>6.9742566805942197</v>
      </c>
      <c r="M92" s="20">
        <f t="shared" si="17"/>
        <v>-0.2950622379376413</v>
      </c>
      <c r="N92" s="94">
        <f>COS(Wellpath!$L92)*COS(Wellpath!$M92)</f>
        <v>0.1294095225512604</v>
      </c>
      <c r="O92" s="94">
        <f>-SIN(Wellpath!$M92)</f>
        <v>-0.96592582628906831</v>
      </c>
      <c r="P92" s="94">
        <f>SIN(Wellpath!$L92)*COS(Wellpath!$M92)</f>
        <v>0.22414386804201336</v>
      </c>
      <c r="Q92" s="94">
        <f>COS(Wellpath!$L92)*SIN(Wellpath!$M92)</f>
        <v>0.48296291314453427</v>
      </c>
      <c r="R92" s="94">
        <f>COS(Wellpath!$M92)</f>
        <v>0.25881904510252074</v>
      </c>
      <c r="S92" s="94">
        <f>SIN(Wellpath!$L92)*SIN(Wellpath!$M92)</f>
        <v>0.83651630373780783</v>
      </c>
      <c r="T92" s="94">
        <f>-SIN(Wellpath!$L92)</f>
        <v>-0.8660254037844386</v>
      </c>
      <c r="U92" s="94">
        <v>0</v>
      </c>
      <c r="V92" s="94">
        <f>COS(Wellpath!$L92)</f>
        <v>0.50000000000000011</v>
      </c>
    </row>
    <row r="93" spans="1:22" x14ac:dyDescent="0.25">
      <c r="A93" s="26">
        <f>Wellpath!E93</f>
        <v>2700</v>
      </c>
      <c r="B93" s="19">
        <f>DRFR!Q93+DSFS!N93+DSTG!N93+XYM1!N93+XYM2!N93+XYM3!N93+XYM4!N93+SAG!N93+'ABXY-TI1S'!N93+'ABXY-TI2S'!N93+ABZ!N93+'ASXY-TI1S'!N93+'ASXY-TI2S'!N93+'ASXY-TI3S'!N93+ASZ!N93+'MBXY-TI1S'!N93+'MBXY-TI2S'!N93+MBZ!N93+'MSXY-TI1S'!N93+'MSXY-TI2S'!N93++'MSXY-TI3S'!N93+MSZ!N93+DECG!N93+DECR!Q93+DBHG!N93+DBHR!Q93+AMIL!N93</f>
        <v>198.24846928739629</v>
      </c>
      <c r="C93" s="19">
        <f>DRFR!R93+DSFS!O93+DSTG!O93+XYM1!O93+XYM2!O93+XYM3!O93+XYM4!O93+SAG!O93+'ABXY-TI1S'!O93+'ABXY-TI2S'!O93+ABZ!O93+'ASXY-TI1S'!O93+'ASXY-TI2S'!O93+'ASXY-TI3S'!O93+ASZ!O93+'MBXY-TI1S'!O93+'MBXY-TI2S'!O93+MBZ!O93+'MSXY-TI1S'!O93+'MSXY-TI2S'!O93++'MSXY-TI3S'!O93+MSZ!O93+DECG!O93+DECR!R93+DBHG!O93+DBHR!R93+AMIL!O93</f>
        <v>30.960661643966816</v>
      </c>
      <c r="D93" s="19">
        <f>DRFR!S93+DSFS!P93+DSTG!P93+XYM1!P93+XYM2!P93+XYM3!P93+XYM4!P93+SAG!P93+'ABXY-TI1S'!P93+'ABXY-TI2S'!P93+ABZ!P93+'ASXY-TI1S'!P93+'ASXY-TI2S'!P93+'ASXY-TI3S'!P93+ASZ!P93+'MBXY-TI1S'!P93+'MBXY-TI2S'!P93+MBZ!P93+'MSXY-TI1S'!P93+'MSXY-TI2S'!P93++'MSXY-TI3S'!P93+MSZ!P93+DECG!P93+DECR!S93+DBHG!P93+DBHR!S93+AMIL!P93</f>
        <v>11.941280109952631</v>
      </c>
      <c r="E93" s="19">
        <f>DRFR!T93+DSFS!Q93+DSTG!Q93+XYM1!Q93+XYM2!Q93+XYM3!Q93+XYM4!Q93+SAG!Q93+'ABXY-TI1S'!Q93+'ABXY-TI2S'!Q93+ABZ!Q93+'ASXY-TI1S'!Q93+'ASXY-TI2S'!Q93+'ASXY-TI3S'!Q93+ASZ!Q93+'MBXY-TI1S'!Q93+'MBXY-TI2S'!Q93+MBZ!Q93+'MSXY-TI1S'!Q93+'MSXY-TI2S'!Q93++'MSXY-TI3S'!Q93+MSZ!Q93+DECG!Q93+DECR!T93+DBHG!Q93+DBHR!T93+AMIL!Q93</f>
        <v>-47.380040556498905</v>
      </c>
      <c r="F93" s="19">
        <f>DRFR!U93+DSFS!R93+DSTG!R93+XYM1!R93+XYM2!R93+XYM3!R93+XYM4!R93+SAG!R93+'ABXY-TI1S'!R93+'ABXY-TI2S'!R93+ABZ!R93+'ASXY-TI1S'!R93+'ASXY-TI2S'!R93+'ASXY-TI3S'!R93+ASZ!R93+'MBXY-TI1S'!R93+'MBXY-TI2S'!R93+MBZ!R93+'MSXY-TI1S'!R93+'MSXY-TI2S'!R93++'MSXY-TI3S'!R93+MSZ!R93+DECG!R93+DECR!U93+DBHG!R93+DBHR!U93+AMIL!R93</f>
        <v>-2.9307080293625773</v>
      </c>
      <c r="G93" s="19">
        <f>DRFR!V93+DSFS!S93+DSTG!S93+XYM1!S93+XYM2!S93+XYM3!S93+XYM4!S93+SAG!S93+'ABXY-TI1S'!S93+'ABXY-TI2S'!S93+ABZ!S93+'ASXY-TI1S'!S93+'ASXY-TI2S'!S93+'ASXY-TI3S'!S93+ASZ!S93+'MBXY-TI1S'!S93+'MBXY-TI2S'!S93+MBZ!S93+'MSXY-TI1S'!S93+'MSXY-TI2S'!S93++'MSXY-TI3S'!S93+MSZ!S93+DECG!S93+DECR!V93+DBHG!S93+DBHR!V93+AMIL!S93</f>
        <v>-7.9932862850214939</v>
      </c>
      <c r="H93" s="20">
        <f t="shared" si="12"/>
        <v>20.918574515663096</v>
      </c>
      <c r="I93" s="20">
        <f t="shared" si="13"/>
        <v>210.73233132523825</v>
      </c>
      <c r="J93" s="20">
        <f t="shared" si="14"/>
        <v>9.4995052004143794</v>
      </c>
      <c r="K93" s="20">
        <f t="shared" si="15"/>
        <v>-1.0547555200613636</v>
      </c>
      <c r="L93" s="20">
        <f t="shared" si="16"/>
        <v>7.0696853119359933</v>
      </c>
      <c r="M93" s="20">
        <f t="shared" si="17"/>
        <v>-0.3028264476025937</v>
      </c>
      <c r="N93" s="94">
        <f>COS(Wellpath!$L93)*COS(Wellpath!$M93)</f>
        <v>0.1294095225512604</v>
      </c>
      <c r="O93" s="94">
        <f>-SIN(Wellpath!$M93)</f>
        <v>-0.96592582628906831</v>
      </c>
      <c r="P93" s="94">
        <f>SIN(Wellpath!$L93)*COS(Wellpath!$M93)</f>
        <v>0.22414386804201336</v>
      </c>
      <c r="Q93" s="94">
        <f>COS(Wellpath!$L93)*SIN(Wellpath!$M93)</f>
        <v>0.48296291314453427</v>
      </c>
      <c r="R93" s="94">
        <f>COS(Wellpath!$M93)</f>
        <v>0.25881904510252074</v>
      </c>
      <c r="S93" s="94">
        <f>SIN(Wellpath!$L93)*SIN(Wellpath!$M93)</f>
        <v>0.83651630373780783</v>
      </c>
      <c r="T93" s="94">
        <f>-SIN(Wellpath!$L93)</f>
        <v>-0.8660254037844386</v>
      </c>
      <c r="U93" s="94">
        <v>0</v>
      </c>
      <c r="V93" s="94">
        <f>COS(Wellpath!$L93)</f>
        <v>0.50000000000000011</v>
      </c>
    </row>
    <row r="94" spans="1:22" x14ac:dyDescent="0.25">
      <c r="A94" s="26">
        <f>Wellpath!E94</f>
        <v>2730</v>
      </c>
      <c r="B94" s="19">
        <f>DRFR!Q94+DSFS!N94+DSTG!N94+XYM1!N94+XYM2!N94+XYM3!N94+XYM4!N94+SAG!N94+'ABXY-TI1S'!N94+'ABXY-TI2S'!N94+ABZ!N94+'ASXY-TI1S'!N94+'ASXY-TI2S'!N94+'ASXY-TI3S'!N94+ASZ!N94+'MBXY-TI1S'!N94+'MBXY-TI2S'!N94+MBZ!N94+'MSXY-TI1S'!N94+'MSXY-TI2S'!N94++'MSXY-TI3S'!N94+MSZ!N94+DECG!N94+DECR!Q94+DBHG!N94+DBHR!Q94+AMIL!N94</f>
        <v>209.3781386414806</v>
      </c>
      <c r="C94" s="19">
        <f>DRFR!R94+DSFS!O94+DSTG!O94+XYM1!O94+XYM2!O94+XYM3!O94+XYM4!O94+SAG!O94+'ABXY-TI1S'!O94+'ABXY-TI2S'!O94+ABZ!O94+'ASXY-TI1S'!O94+'ASXY-TI2S'!O94+'ASXY-TI3S'!O94+ASZ!O94+'MBXY-TI1S'!O94+'MBXY-TI2S'!O94+MBZ!O94+'MSXY-TI1S'!O94+'MSXY-TI2S'!O94++'MSXY-TI3S'!O94+MSZ!O94+DECG!O94+DECR!R94+DBHG!O94+DBHR!R94+AMIL!O94</f>
        <v>32.097556902894986</v>
      </c>
      <c r="D94" s="19">
        <f>DRFR!S94+DSFS!P94+DSTG!P94+XYM1!P94+XYM2!P94+XYM3!P94+XYM4!P94+SAG!P94+'ABXY-TI1S'!P94+'ABXY-TI2S'!P94+ABZ!P94+'ASXY-TI1S'!P94+'ASXY-TI2S'!P94+'ASXY-TI3S'!P94+ASZ!P94+'MBXY-TI1S'!P94+'MBXY-TI2S'!P94+MBZ!P94+'MSXY-TI1S'!P94+'MSXY-TI2S'!P94++'MSXY-TI3S'!P94+MSZ!P94+DECG!P94+DECR!S94+DBHG!P94+DBHR!S94+AMIL!P94</f>
        <v>12.549456910408416</v>
      </c>
      <c r="E94" s="19">
        <f>DRFR!T94+DSFS!Q94+DSTG!Q94+XYM1!Q94+XYM2!Q94+XYM3!Q94+XYM4!Q94+SAG!Q94+'ABXY-TI1S'!Q94+'ABXY-TI2S'!Q94+ABZ!Q94+'ASXY-TI1S'!Q94+'ASXY-TI2S'!Q94+'ASXY-TI3S'!Q94+ASZ!Q94+'MBXY-TI1S'!Q94+'MBXY-TI2S'!Q94+MBZ!Q94+'MSXY-TI1S'!Q94+'MSXY-TI2S'!Q94++'MSXY-TI3S'!Q94+MSZ!Q94+DECG!Q94+DECR!T94+DBHG!Q94+DBHR!T94+AMIL!Q94</f>
        <v>-50.228363378301907</v>
      </c>
      <c r="F94" s="19">
        <f>DRFR!U94+DSFS!R94+DSTG!R94+XYM1!R94+XYM2!R94+XYM3!R94+XYM4!R94+SAG!R94+'ABXY-TI1S'!R94+'ABXY-TI2S'!R94+ABZ!R94+'ASXY-TI1S'!R94+'ASXY-TI2S'!R94+'ASXY-TI3S'!R94+ASZ!R94+'MBXY-TI1S'!R94+'MBXY-TI2S'!R94+MBZ!R94+'MSXY-TI1S'!R94+'MSXY-TI2S'!R94++'MSXY-TI3S'!R94+MSZ!R94+DECG!R94+DECR!U94+DBHG!R94+DBHR!U94+AMIL!R94</f>
        <v>-3.0683593188210065</v>
      </c>
      <c r="G94" s="19">
        <f>DRFR!V94+DSFS!S94+DSTG!S94+XYM1!S94+XYM2!S94+XYM3!S94+XYM4!S94+SAG!S94+'ABXY-TI1S'!S94+'ABXY-TI2S'!S94+ABZ!S94+'ASXY-TI1S'!S94+'ASXY-TI2S'!S94+'ASXY-TI3S'!S94+ASZ!S94+'MBXY-TI1S'!S94+'MBXY-TI2S'!S94+MBZ!S94+'MSXY-TI1S'!S94+'MSXY-TI2S'!S94++'MSXY-TI3S'!S94+MSZ!S94+DECG!S94+DECR!V94+DBHG!S94+DBHR!V94+AMIL!S94</f>
        <v>-8.3563796468910336</v>
      </c>
      <c r="H94" s="20">
        <f t="shared" si="12"/>
        <v>21.804825021763612</v>
      </c>
      <c r="I94" s="20">
        <f t="shared" si="13"/>
        <v>222.61677315298815</v>
      </c>
      <c r="J94" s="20">
        <f t="shared" si="14"/>
        <v>9.6035542800322524</v>
      </c>
      <c r="K94" s="20">
        <f t="shared" si="15"/>
        <v>-1.1042547182983848</v>
      </c>
      <c r="L94" s="20">
        <f t="shared" si="16"/>
        <v>7.164975067482942</v>
      </c>
      <c r="M94" s="20">
        <f t="shared" si="17"/>
        <v>-0.31059065726753099</v>
      </c>
      <c r="N94" s="94">
        <f>COS(Wellpath!$L94)*COS(Wellpath!$M94)</f>
        <v>0.1294095225512604</v>
      </c>
      <c r="O94" s="94">
        <f>-SIN(Wellpath!$M94)</f>
        <v>-0.96592582628906831</v>
      </c>
      <c r="P94" s="94">
        <f>SIN(Wellpath!$L94)*COS(Wellpath!$M94)</f>
        <v>0.22414386804201336</v>
      </c>
      <c r="Q94" s="94">
        <f>COS(Wellpath!$L94)*SIN(Wellpath!$M94)</f>
        <v>0.48296291314453427</v>
      </c>
      <c r="R94" s="94">
        <f>COS(Wellpath!$M94)</f>
        <v>0.25881904510252074</v>
      </c>
      <c r="S94" s="94">
        <f>SIN(Wellpath!$L94)*SIN(Wellpath!$M94)</f>
        <v>0.83651630373780783</v>
      </c>
      <c r="T94" s="94">
        <f>-SIN(Wellpath!$L94)</f>
        <v>-0.8660254037844386</v>
      </c>
      <c r="U94" s="94">
        <v>0</v>
      </c>
      <c r="V94" s="94">
        <f>COS(Wellpath!$L94)</f>
        <v>0.50000000000000011</v>
      </c>
    </row>
    <row r="95" spans="1:22" x14ac:dyDescent="0.25">
      <c r="A95" s="26">
        <f>Wellpath!E95</f>
        <v>2760</v>
      </c>
      <c r="B95" s="19">
        <f>DRFR!Q95+DSFS!N95+DSTG!N95+XYM1!N95+XYM2!N95+XYM3!N95+XYM4!N95+SAG!N95+'ABXY-TI1S'!N95+'ABXY-TI2S'!N95+ABZ!N95+'ASXY-TI1S'!N95+'ASXY-TI2S'!N95+'ASXY-TI3S'!N95+ASZ!N95+'MBXY-TI1S'!N95+'MBXY-TI2S'!N95+MBZ!N95+'MSXY-TI1S'!N95+'MSXY-TI2S'!N95++'MSXY-TI3S'!N95+MSZ!N95+DECG!N95+DECR!Q95+DBHG!N95+DBHR!Q95+AMIL!N95</f>
        <v>220.82872206339624</v>
      </c>
      <c r="C95" s="19">
        <f>DRFR!R95+DSFS!O95+DSTG!O95+XYM1!O95+XYM2!O95+XYM3!O95+XYM4!O95+SAG!O95+'ABXY-TI1S'!O95+'ABXY-TI2S'!O95+ABZ!O95+'ASXY-TI1S'!O95+'ASXY-TI2S'!O95+'ASXY-TI3S'!O95+ASZ!O95+'MBXY-TI1S'!O95+'MBXY-TI2S'!O95+MBZ!O95+'MSXY-TI1S'!O95+'MSXY-TI2S'!O95++'MSXY-TI3S'!O95+MSZ!O95+DECG!O95+DECR!R95+DBHG!O95+DBHR!R95+AMIL!O95</f>
        <v>33.26407556627148</v>
      </c>
      <c r="D95" s="19">
        <f>DRFR!S95+DSFS!P95+DSTG!P95+XYM1!P95+XYM2!P95+XYM3!P95+XYM4!P95+SAG!P95+'ABXY-TI1S'!P95+'ABXY-TI2S'!P95+ABZ!P95+'ASXY-TI1S'!P95+'ASXY-TI2S'!P95+'ASXY-TI3S'!P95+ASZ!P95+'MBXY-TI1S'!P95+'MBXY-TI2S'!P95+MBZ!P95+'MSXY-TI1S'!P95+'MSXY-TI2S'!P95++'MSXY-TI3S'!P95+MSZ!P95+DECG!P95+DECR!S95+DBHG!P95+DBHR!S95+AMIL!P95</f>
        <v>13.175190356661128</v>
      </c>
      <c r="E95" s="19">
        <f>DRFR!T95+DSFS!Q95+DSTG!Q95+XYM1!Q95+XYM2!Q95+XYM3!Q95+XYM4!Q95+SAG!Q95+'ABXY-TI1S'!Q95+'ABXY-TI2S'!Q95+ABZ!Q95+'ASXY-TI1S'!Q95+'ASXY-TI2S'!Q95+'ASXY-TI3S'!Q95+ASZ!Q95+'MBXY-TI1S'!Q95+'MBXY-TI2S'!Q95+MBZ!Q95+'MSXY-TI1S'!Q95+'MSXY-TI2S'!Q95++'MSXY-TI3S'!Q95+MSZ!Q95+DECG!Q95+DECR!T95+DBHG!Q95+DBHR!T95+AMIL!Q95</f>
        <v>-53.160099158827606</v>
      </c>
      <c r="F95" s="19">
        <f>DRFR!U95+DSFS!R95+DSTG!R95+XYM1!R95+XYM2!R95+XYM3!R95+XYM4!R95+SAG!R95+'ABXY-TI1S'!R95+'ABXY-TI2S'!R95+ABZ!R95+'ASXY-TI1S'!R95+'ASXY-TI2S'!R95+'ASXY-TI3S'!R95+ASZ!R95+'MBXY-TI1S'!R95+'MBXY-TI2S'!R95+MBZ!R95+'MSXY-TI1S'!R95+'MSXY-TI2S'!R95++'MSXY-TI3S'!R95+MSZ!R95+DECG!R95+DECR!U95+DBHG!R95+DBHR!U95+AMIL!R95</f>
        <v>-3.2091872116793558</v>
      </c>
      <c r="G95" s="19">
        <f>DRFR!V95+DSFS!S95+DSTG!S95+XYM1!S95+XYM2!S95+XYM3!S95+XYM4!S95+SAG!S95+'ABXY-TI1S'!S95+'ABXY-TI2S'!S95+ABZ!S95+'ASXY-TI1S'!S95+'ASXY-TI2S'!S95+'ASXY-TI3S'!S95+ASZ!S95+'MBXY-TI1S'!S95+'MBXY-TI2S'!S95+MBZ!S95+'MSXY-TI1S'!S95+'MSXY-TI2S'!S95++'MSXY-TI3S'!S95+MSZ!S95+DECG!S95+DECR!V95+DBHG!S95+DBHR!V95+AMIL!S95</f>
        <v>-8.7274138624162134</v>
      </c>
      <c r="H95" s="20">
        <f t="shared" si="12"/>
        <v>22.713455106831404</v>
      </c>
      <c r="I95" s="20">
        <f t="shared" si="13"/>
        <v>234.84432275342664</v>
      </c>
      <c r="J95" s="20">
        <f t="shared" si="14"/>
        <v>9.7102101260707947</v>
      </c>
      <c r="K95" s="20">
        <f t="shared" si="15"/>
        <v>-1.1549237657095541</v>
      </c>
      <c r="L95" s="20">
        <f t="shared" si="16"/>
        <v>7.2601259472350606</v>
      </c>
      <c r="M95" s="20">
        <f t="shared" si="17"/>
        <v>-0.31835486693247361</v>
      </c>
      <c r="N95" s="94">
        <f>COS(Wellpath!$L95)*COS(Wellpath!$M95)</f>
        <v>0.1294095225512604</v>
      </c>
      <c r="O95" s="94">
        <f>-SIN(Wellpath!$M95)</f>
        <v>-0.96592582628906831</v>
      </c>
      <c r="P95" s="94">
        <f>SIN(Wellpath!$L95)*COS(Wellpath!$M95)</f>
        <v>0.22414386804201336</v>
      </c>
      <c r="Q95" s="94">
        <f>COS(Wellpath!$L95)*SIN(Wellpath!$M95)</f>
        <v>0.48296291314453427</v>
      </c>
      <c r="R95" s="94">
        <f>COS(Wellpath!$M95)</f>
        <v>0.25881904510252074</v>
      </c>
      <c r="S95" s="94">
        <f>SIN(Wellpath!$L95)*SIN(Wellpath!$M95)</f>
        <v>0.83651630373780783</v>
      </c>
      <c r="T95" s="94">
        <f>-SIN(Wellpath!$L95)</f>
        <v>-0.8660254037844386</v>
      </c>
      <c r="U95" s="94">
        <v>0</v>
      </c>
      <c r="V95" s="94">
        <f>COS(Wellpath!$L95)</f>
        <v>0.50000000000000011</v>
      </c>
    </row>
    <row r="96" spans="1:22" x14ac:dyDescent="0.25">
      <c r="A96" s="26">
        <f>Wellpath!E96</f>
        <v>2790</v>
      </c>
      <c r="B96" s="19">
        <f>DRFR!Q96+DSFS!N96+DSTG!N96+XYM1!N96+XYM2!N96+XYM3!N96+XYM4!N96+SAG!N96+'ABXY-TI1S'!N96+'ABXY-TI2S'!N96+ABZ!N96+'ASXY-TI1S'!N96+'ASXY-TI2S'!N96+'ASXY-TI3S'!N96+ASZ!N96+'MBXY-TI1S'!N96+'MBXY-TI2S'!N96+MBZ!N96+'MSXY-TI1S'!N96+'MSXY-TI2S'!N96++'MSXY-TI3S'!N96+MSZ!N96+DECG!N96+DECR!Q96+DBHG!N96+DBHR!Q96+AMIL!N96</f>
        <v>232.60022140439463</v>
      </c>
      <c r="C96" s="19">
        <f>DRFR!R96+DSFS!O96+DSTG!O96+XYM1!O96+XYM2!O96+XYM3!O96+XYM4!O96+SAG!O96+'ABXY-TI1S'!O96+'ABXY-TI2S'!O96+ABZ!O96+'ASXY-TI1S'!O96+'ASXY-TI2S'!O96+'ASXY-TI3S'!O96+ASZ!O96+'MBXY-TI1S'!O96+'MBXY-TI2S'!O96+MBZ!O96+'MSXY-TI1S'!O96+'MSXY-TI2S'!O96++'MSXY-TI3S'!O96+MSZ!O96+DECG!O96+DECR!R96+DBHG!O96+DBHR!R96+AMIL!O96</f>
        <v>34.46024341870325</v>
      </c>
      <c r="D96" s="19">
        <f>DRFR!S96+DSFS!P96+DSTG!P96+XYM1!P96+XYM2!P96+XYM3!P96+XYM4!P96+SAG!P96+'ABXY-TI1S'!P96+'ABXY-TI2S'!P96+ABZ!P96+'ASXY-TI1S'!P96+'ASXY-TI2S'!P96+'ASXY-TI3S'!P96+ASZ!P96+'MBXY-TI1S'!P96+'MBXY-TI2S'!P96+MBZ!P96+'MSXY-TI1S'!P96+'MSXY-TI2S'!P96++'MSXY-TI3S'!P96+MSZ!P96+DECG!P96+DECR!S96+DBHG!P96+DBHR!S96+AMIL!P96</f>
        <v>13.818489660663577</v>
      </c>
      <c r="E96" s="19">
        <f>DRFR!T96+DSFS!Q96+DSTG!Q96+XYM1!Q96+XYM2!Q96+XYM3!Q96+XYM4!Q96+SAG!Q96+'ABXY-TI1S'!Q96+'ABXY-TI2S'!Q96+ABZ!Q96+'ASXY-TI1S'!Q96+'ASXY-TI2S'!Q96+'ASXY-TI3S'!Q96+ASZ!Q96+'MBXY-TI1S'!Q96+'MBXY-TI2S'!Q96+MBZ!Q96+'MSXY-TI1S'!Q96+'MSXY-TI2S'!Q96++'MSXY-TI3S'!Q96+MSZ!Q96+DECG!Q96+DECR!T96+DBHG!Q96+DBHR!T96+AMIL!Q96</f>
        <v>-56.175240989111373</v>
      </c>
      <c r="F96" s="19">
        <f>DRFR!U96+DSFS!R96+DSTG!R96+XYM1!R96+XYM2!R96+XYM3!R96+XYM4!R96+SAG!R96+'ABXY-TI1S'!R96+'ABXY-TI2S'!R96+ABZ!R96+'ASXY-TI1S'!R96+'ASXY-TI2S'!R96+'ASXY-TI3S'!R96+ASZ!R96+'MBXY-TI1S'!R96+'MBXY-TI2S'!R96+MBZ!R96+'MSXY-TI1S'!R96+'MSXY-TI2S'!R96++'MSXY-TI3S'!R96+MSZ!R96+DECG!R96+DECR!U96+DBHG!R96+DBHR!U96+AMIL!R96</f>
        <v>-3.3531875783321561</v>
      </c>
      <c r="G96" s="19">
        <f>DRFR!V96+DSFS!S96+DSTG!S96+XYM1!S96+XYM2!S96+XYM3!S96+XYM4!S96+SAG!S96+'ABXY-TI1S'!S96+'ABXY-TI2S'!S96+ABZ!S96+'ASXY-TI1S'!S96+'ASXY-TI2S'!S96+'ASXY-TI3S'!S96+ASZ!S96+'MBXY-TI1S'!S96+'MBXY-TI2S'!S96+MBZ!S96+'MSXY-TI1S'!S96+'MSXY-TI2S'!S96++'MSXY-TI3S'!S96+MSZ!S96+DECG!S96+DECR!V96+DBHG!S96+DBHR!V96+AMIL!S96</f>
        <v>-9.1063735196996038</v>
      </c>
      <c r="H96" s="20">
        <f t="shared" si="12"/>
        <v>23.644464770866499</v>
      </c>
      <c r="I96" s="20">
        <f t="shared" si="13"/>
        <v>247.4149801265537</v>
      </c>
      <c r="J96" s="20">
        <f t="shared" si="14"/>
        <v>9.8195095863412547</v>
      </c>
      <c r="K96" s="20">
        <f t="shared" si="15"/>
        <v>-1.2067626622948682</v>
      </c>
      <c r="L96" s="20">
        <f t="shared" si="16"/>
        <v>7.3551379511923507</v>
      </c>
      <c r="M96" s="20">
        <f t="shared" si="17"/>
        <v>-0.32611907659742023</v>
      </c>
      <c r="N96" s="94">
        <f>COS(Wellpath!$L96)*COS(Wellpath!$M96)</f>
        <v>0.1294095225512604</v>
      </c>
      <c r="O96" s="94">
        <f>-SIN(Wellpath!$M96)</f>
        <v>-0.96592582628906831</v>
      </c>
      <c r="P96" s="94">
        <f>SIN(Wellpath!$L96)*COS(Wellpath!$M96)</f>
        <v>0.22414386804201336</v>
      </c>
      <c r="Q96" s="94">
        <f>COS(Wellpath!$L96)*SIN(Wellpath!$M96)</f>
        <v>0.48296291314453427</v>
      </c>
      <c r="R96" s="94">
        <f>COS(Wellpath!$M96)</f>
        <v>0.25881904510252074</v>
      </c>
      <c r="S96" s="94">
        <f>SIN(Wellpath!$L96)*SIN(Wellpath!$M96)</f>
        <v>0.83651630373780783</v>
      </c>
      <c r="T96" s="94">
        <f>-SIN(Wellpath!$L96)</f>
        <v>-0.8660254037844386</v>
      </c>
      <c r="U96" s="94">
        <v>0</v>
      </c>
      <c r="V96" s="94">
        <f>COS(Wellpath!$L96)</f>
        <v>0.50000000000000011</v>
      </c>
    </row>
    <row r="97" spans="1:22" x14ac:dyDescent="0.25">
      <c r="A97" s="26">
        <f>Wellpath!E97</f>
        <v>2820</v>
      </c>
      <c r="B97" s="19">
        <f>DRFR!Q97+DSFS!N97+DSTG!N97+XYM1!N97+XYM2!N97+XYM3!N97+XYM4!N97+SAG!N97+'ABXY-TI1S'!N97+'ABXY-TI2S'!N97+ABZ!N97+'ASXY-TI1S'!N97+'ASXY-TI2S'!N97+'ASXY-TI3S'!N97+ASZ!N97+'MBXY-TI1S'!N97+'MBXY-TI2S'!N97+MBZ!N97+'MSXY-TI1S'!N97+'MSXY-TI2S'!N97++'MSXY-TI3S'!N97+MSZ!N97+DECG!N97+DECR!Q97+DBHG!N97+DBHR!Q97+AMIL!N97</f>
        <v>244.69263853098789</v>
      </c>
      <c r="C97" s="19">
        <f>DRFR!R97+DSFS!O97+DSTG!O97+XYM1!O97+XYM2!O97+XYM3!O97+XYM4!O97+SAG!O97+'ABXY-TI1S'!O97+'ABXY-TI2S'!O97+ABZ!O97+'ASXY-TI1S'!O97+'ASXY-TI2S'!O97+'ASXY-TI3S'!O97+ASZ!O97+'MBXY-TI1S'!O97+'MBXY-TI2S'!O97+MBZ!O97+'MSXY-TI1S'!O97+'MSXY-TI2S'!O97++'MSXY-TI3S'!O97+MSZ!O97+DECG!O97+DECR!R97+DBHG!O97+DBHR!R97+AMIL!O97</f>
        <v>35.686086457349205</v>
      </c>
      <c r="D97" s="19">
        <f>DRFR!S97+DSFS!P97+DSTG!P97+XYM1!P97+XYM2!P97+XYM3!P97+XYM4!P97+SAG!P97+'ABXY-TI1S'!P97+'ABXY-TI2S'!P97+ABZ!P97+'ASXY-TI1S'!P97+'ASXY-TI2S'!P97+'ASXY-TI3S'!P97+ASZ!P97+'MBXY-TI1S'!P97+'MBXY-TI2S'!P97+MBZ!P97+'MSXY-TI1S'!P97+'MSXY-TI2S'!P97++'MSXY-TI3S'!P97+MSZ!P97+DECG!P97+DECR!S97+DBHG!P97+DBHR!S97+AMIL!P97</f>
        <v>14.479364110306076</v>
      </c>
      <c r="E97" s="19">
        <f>DRFR!T97+DSFS!Q97+DSTG!Q97+XYM1!Q97+XYM2!Q97+XYM3!Q97+XYM4!Q97+SAG!Q97+'ABXY-TI1S'!Q97+'ABXY-TI2S'!Q97+ABZ!Q97+'ASXY-TI1S'!Q97+'ASXY-TI2S'!Q97+'ASXY-TI3S'!Q97+ASZ!Q97+'MBXY-TI1S'!Q97+'MBXY-TI2S'!Q97+MBZ!Q97+'MSXY-TI1S'!Q97+'MSXY-TI2S'!Q97++'MSXY-TI3S'!Q97+MSZ!Q97+DECG!Q97+DECR!T97+DBHG!Q97+DBHR!T97+AMIL!Q97</f>
        <v>-59.273781903235488</v>
      </c>
      <c r="F97" s="19">
        <f>DRFR!U97+DSFS!R97+DSTG!R97+XYM1!R97+XYM2!R97+XYM3!R97+XYM4!R97+SAG!R97+'ABXY-TI1S'!R97+'ABXY-TI2S'!R97+ABZ!R97+'ASXY-TI1S'!R97+'ASXY-TI2S'!R97+'ASXY-TI3S'!R97+ASZ!R97+'MBXY-TI1S'!R97+'MBXY-TI2S'!R97+MBZ!R97+'MSXY-TI1S'!R97+'MSXY-TI2S'!R97++'MSXY-TI3S'!R97+MSZ!R97+DECG!R97+DECR!U97+DBHG!R97+DBHR!U97+AMIL!R97</f>
        <v>-3.5003562551320861</v>
      </c>
      <c r="G97" s="19">
        <f>DRFR!V97+DSFS!S97+DSTG!S97+XYM1!S97+XYM2!S97+XYM3!S97+XYM4!S97+SAG!S97+'ABXY-TI1S'!S97+'ABXY-TI2S'!S97+ABZ!S97+'ASXY-TI1S'!S97+'ASXY-TI2S'!S97+'ASXY-TI3S'!S97+ASZ!S97+'MBXY-TI1S'!S97+'MBXY-TI2S'!S97+MBZ!S97+'MSXY-TI1S'!S97+'MSXY-TI2S'!S97++'MSXY-TI3S'!S97+MSZ!S97+DECG!S97+DECR!V97+DBHG!S97+DBHR!V97+AMIL!S97</f>
        <v>-9.4932430797978533</v>
      </c>
      <c r="H97" s="20">
        <f t="shared" si="12"/>
        <v>24.597854013868869</v>
      </c>
      <c r="I97" s="20">
        <f t="shared" si="13"/>
        <v>260.32874527236942</v>
      </c>
      <c r="J97" s="20">
        <f t="shared" si="14"/>
        <v>9.9314898124048909</v>
      </c>
      <c r="K97" s="20">
        <f t="shared" si="15"/>
        <v>-1.2597714080543398</v>
      </c>
      <c r="L97" s="20">
        <f t="shared" si="16"/>
        <v>7.4500110793548124</v>
      </c>
      <c r="M97" s="20">
        <f t="shared" si="17"/>
        <v>-0.33388328626235886</v>
      </c>
      <c r="N97" s="94">
        <f>COS(Wellpath!$L97)*COS(Wellpath!$M97)</f>
        <v>0.1294095225512604</v>
      </c>
      <c r="O97" s="94">
        <f>-SIN(Wellpath!$M97)</f>
        <v>-0.96592582628906831</v>
      </c>
      <c r="P97" s="94">
        <f>SIN(Wellpath!$L97)*COS(Wellpath!$M97)</f>
        <v>0.22414386804201336</v>
      </c>
      <c r="Q97" s="94">
        <f>COS(Wellpath!$L97)*SIN(Wellpath!$M97)</f>
        <v>0.48296291314453427</v>
      </c>
      <c r="R97" s="94">
        <f>COS(Wellpath!$M97)</f>
        <v>0.25881904510252074</v>
      </c>
      <c r="S97" s="94">
        <f>SIN(Wellpath!$L97)*SIN(Wellpath!$M97)</f>
        <v>0.83651630373780783</v>
      </c>
      <c r="T97" s="94">
        <f>-SIN(Wellpath!$L97)</f>
        <v>-0.8660254037844386</v>
      </c>
      <c r="U97" s="94">
        <v>0</v>
      </c>
      <c r="V97" s="94">
        <f>COS(Wellpath!$L97)</f>
        <v>0.50000000000000011</v>
      </c>
    </row>
    <row r="98" spans="1:22" x14ac:dyDescent="0.25">
      <c r="A98" s="26">
        <f>Wellpath!E98</f>
        <v>2850</v>
      </c>
      <c r="B98" s="19">
        <f>DRFR!Q98+DSFS!N98+DSTG!N98+XYM1!N98+XYM2!N98+XYM3!N98+XYM4!N98+SAG!N98+'ABXY-TI1S'!N98+'ABXY-TI2S'!N98+ABZ!N98+'ASXY-TI1S'!N98+'ASXY-TI2S'!N98+'ASXY-TI3S'!N98+ASZ!N98+'MBXY-TI1S'!N98+'MBXY-TI2S'!N98+MBZ!N98+'MSXY-TI1S'!N98+'MSXY-TI2S'!N98++'MSXY-TI3S'!N98+MSZ!N98+DECG!N98+DECR!Q98+DBHG!N98+DBHR!Q98+AMIL!N98</f>
        <v>257.10597532494853</v>
      </c>
      <c r="C98" s="19">
        <f>DRFR!R98+DSFS!O98+DSTG!O98+XYM1!O98+XYM2!O98+XYM3!O98+XYM4!O98+SAG!O98+'ABXY-TI1S'!O98+'ABXY-TI2S'!O98+ABZ!O98+'ASXY-TI1S'!O98+'ASXY-TI2S'!O98+'ASXY-TI3S'!O98+ASZ!O98+'MBXY-TI1S'!O98+'MBXY-TI2S'!O98+MBZ!O98+'MSXY-TI1S'!O98+'MSXY-TI2S'!O98++'MSXY-TI3S'!O98+MSZ!O98+DECG!O98+DECR!R98+DBHG!O98+DBHR!R98+AMIL!O98</f>
        <v>36.941630891920205</v>
      </c>
      <c r="D98" s="19">
        <f>DRFR!S98+DSFS!P98+DSTG!P98+XYM1!P98+XYM2!P98+XYM3!P98+XYM4!P98+SAG!P98+'ABXY-TI1S'!P98+'ABXY-TI2S'!P98+ABZ!P98+'ASXY-TI1S'!P98+'ASXY-TI2S'!P98+'ASXY-TI3S'!P98+ASZ!P98+'MBXY-TI1S'!P98+'MBXY-TI2S'!P98+MBZ!P98+'MSXY-TI1S'!P98+'MSXY-TI2S'!P98++'MSXY-TI3S'!P98+MSZ!P98+DECG!P98+DECR!S98+DBHG!P98+DBHR!S98+AMIL!P98</f>
        <v>15.157823069416434</v>
      </c>
      <c r="E98" s="19">
        <f>DRFR!T98+DSFS!Q98+DSTG!Q98+XYM1!Q98+XYM2!Q98+XYM3!Q98+XYM4!Q98+SAG!Q98+'ABXY-TI1S'!Q98+'ABXY-TI2S'!Q98+ABZ!Q98+'ASXY-TI1S'!Q98+'ASXY-TI2S'!Q98+'ASXY-TI3S'!Q98+ASZ!Q98+'MBXY-TI1S'!Q98+'MBXY-TI2S'!Q98+MBZ!Q98+'MSXY-TI1S'!Q98+'MSXY-TI2S'!Q98++'MSXY-TI3S'!Q98+MSZ!Q98+DECG!Q98+DECR!T98+DBHG!Q98+DBHR!T98+AMIL!Q98</f>
        <v>-62.45571487832909</v>
      </c>
      <c r="F98" s="19">
        <f>DRFR!U98+DSFS!R98+DSTG!R98+XYM1!R98+XYM2!R98+XYM3!R98+XYM4!R98+SAG!R98+'ABXY-TI1S'!R98+'ABXY-TI2S'!R98+ABZ!R98+'ASXY-TI1S'!R98+'ASXY-TI2S'!R98+'ASXY-TI3S'!R98+ASZ!R98+'MBXY-TI1S'!R98+'MBXY-TI2S'!R98+MBZ!R98+'MSXY-TI1S'!R98+'MSXY-TI2S'!R98++'MSXY-TI3S'!R98+MSZ!R98+DECG!R98+DECR!U98+DBHG!R98+DBHR!U98+AMIL!R98</f>
        <v>-3.6506890443899733</v>
      </c>
      <c r="G98" s="19">
        <f>DRFR!V98+DSFS!S98+DSTG!S98+XYM1!S98+XYM2!S98+XYM3!S98+XYM4!S98+SAG!S98+'ABXY-TI1S'!S98+'ABXY-TI2S'!S98+ABZ!S98+'ASXY-TI1S'!S98+'ASXY-TI2S'!S98+'ASXY-TI3S'!S98+ASZ!S98+'MBXY-TI1S'!S98+'MBXY-TI2S'!S98+MBZ!S98+'MSXY-TI1S'!S98+'MSXY-TI2S'!S98++'MSXY-TI3S'!S98+MSZ!S98+DECG!S98+DECR!V98+DBHG!S98+DBHR!V98+AMIL!S98</f>
        <v>-9.8880068767217058</v>
      </c>
      <c r="H98" s="20">
        <f t="shared" si="12"/>
        <v>25.573622835838524</v>
      </c>
      <c r="I98" s="20">
        <f t="shared" si="13"/>
        <v>273.58561819087367</v>
      </c>
      <c r="J98" s="20">
        <f t="shared" si="14"/>
        <v>10.046188259572943</v>
      </c>
      <c r="K98" s="20">
        <f t="shared" si="15"/>
        <v>-1.3139500029879514</v>
      </c>
      <c r="L98" s="20">
        <f t="shared" si="16"/>
        <v>7.5447453317224493</v>
      </c>
      <c r="M98" s="20">
        <f t="shared" si="17"/>
        <v>-0.34164749592730237</v>
      </c>
      <c r="N98" s="94">
        <f>COS(Wellpath!$L98)*COS(Wellpath!$M98)</f>
        <v>0.1294095225512604</v>
      </c>
      <c r="O98" s="94">
        <f>-SIN(Wellpath!$M98)</f>
        <v>-0.96592582628906831</v>
      </c>
      <c r="P98" s="94">
        <f>SIN(Wellpath!$L98)*COS(Wellpath!$M98)</f>
        <v>0.22414386804201336</v>
      </c>
      <c r="Q98" s="94">
        <f>COS(Wellpath!$L98)*SIN(Wellpath!$M98)</f>
        <v>0.48296291314453427</v>
      </c>
      <c r="R98" s="94">
        <f>COS(Wellpath!$M98)</f>
        <v>0.25881904510252074</v>
      </c>
      <c r="S98" s="94">
        <f>SIN(Wellpath!$L98)*SIN(Wellpath!$M98)</f>
        <v>0.83651630373780783</v>
      </c>
      <c r="T98" s="94">
        <f>-SIN(Wellpath!$L98)</f>
        <v>-0.8660254037844386</v>
      </c>
      <c r="U98" s="94">
        <v>0</v>
      </c>
      <c r="V98" s="94">
        <f>COS(Wellpath!$L98)</f>
        <v>0.50000000000000011</v>
      </c>
    </row>
    <row r="99" spans="1:22" x14ac:dyDescent="0.25">
      <c r="A99" s="26">
        <f>Wellpath!E99</f>
        <v>2880</v>
      </c>
      <c r="B99" s="19">
        <f>DRFR!Q99+DSFS!N99+DSTG!N99+XYM1!N99+XYM2!N99+XYM3!N99+XYM4!N99+SAG!N99+'ABXY-TI1S'!N99+'ABXY-TI2S'!N99+ABZ!N99+'ASXY-TI1S'!N99+'ASXY-TI2S'!N99+'ASXY-TI3S'!N99+ASZ!N99+'MBXY-TI1S'!N99+'MBXY-TI2S'!N99+MBZ!N99+'MSXY-TI1S'!N99+'MSXY-TI2S'!N99++'MSXY-TI3S'!N99+MSZ!N99+DECG!N99+DECR!Q99+DBHG!N99+DBHR!Q99+AMIL!N99</f>
        <v>269.84023368330975</v>
      </c>
      <c r="C99" s="19">
        <f>DRFR!R99+DSFS!O99+DSTG!O99+XYM1!O99+XYM2!O99+XYM3!O99+XYM4!O99+SAG!O99+'ABXY-TI1S'!O99+'ABXY-TI2S'!O99+ABZ!O99+'ASXY-TI1S'!O99+'ASXY-TI2S'!O99+'ASXY-TI3S'!O99+ASZ!O99+'MBXY-TI1S'!O99+'MBXY-TI2S'!O99+MBZ!O99+'MSXY-TI1S'!O99+'MSXY-TI2S'!O99++'MSXY-TI3S'!O99+MSZ!O99+DECG!O99+DECR!R99+DBHG!O99+DBHR!R99+AMIL!O99</f>
        <v>38.226903144679071</v>
      </c>
      <c r="D99" s="19">
        <f>DRFR!S99+DSFS!P99+DSTG!P99+XYM1!P99+XYM2!P99+XYM3!P99+XYM4!P99+SAG!P99+'ABXY-TI1S'!P99+'ABXY-TI2S'!P99+ABZ!P99+'ASXY-TI1S'!P99+'ASXY-TI2S'!P99+'ASXY-TI3S'!P99+ASZ!P99+'MBXY-TI1S'!P99+'MBXY-TI2S'!P99+MBZ!P99+'MSXY-TI1S'!P99+'MSXY-TI2S'!P99++'MSXY-TI3S'!P99+MSZ!P99+DECG!P99+DECR!S99+DBHG!P99+DBHR!S99+AMIL!P99</f>
        <v>15.853875977759969</v>
      </c>
      <c r="E99" s="19">
        <f>DRFR!T99+DSFS!Q99+DSTG!Q99+XYM1!Q99+XYM2!Q99+XYM3!Q99+XYM4!Q99+SAG!Q99+'ABXY-TI1S'!Q99+'ABXY-TI2S'!Q99+ABZ!Q99+'ASXY-TI1S'!Q99+'ASXY-TI2S'!Q99+'ASXY-TI3S'!Q99+ASZ!Q99+'MBXY-TI1S'!Q99+'MBXY-TI2S'!Q99+MBZ!Q99+'MSXY-TI1S'!Q99+'MSXY-TI2S'!Q99++'MSXY-TI3S'!Q99+MSZ!Q99+DECG!Q99+DECR!T99+DBHG!Q99+DBHR!T99+AMIL!Q99</f>
        <v>-65.721032834568177</v>
      </c>
      <c r="F99" s="19">
        <f>DRFR!U99+DSFS!R99+DSTG!R99+XYM1!R99+XYM2!R99+XYM3!R99+XYM4!R99+SAG!R99+'ABXY-TI1S'!R99+'ABXY-TI2S'!R99+ABZ!R99+'ASXY-TI1S'!R99+'ASXY-TI2S'!R99+'ASXY-TI3S'!R99+ASZ!R99+'MBXY-TI1S'!R99+'MBXY-TI2S'!R99+MBZ!R99+'MSXY-TI1S'!R99+'MSXY-TI2S'!R99++'MSXY-TI3S'!R99+MSZ!R99+DECG!R99+DECR!U99+DBHG!R99+DBHR!U99+AMIL!R99</f>
        <v>-3.8041817143747991</v>
      </c>
      <c r="G99" s="19">
        <f>DRFR!V99+DSFS!S99+DSTG!S99+XYM1!S99+XYM2!S99+XYM3!S99+XYM4!S99+SAG!S99+'ABXY-TI1S'!S99+'ABXY-TI2S'!S99+ABZ!S99+'ASXY-TI1S'!S99+'ASXY-TI2S'!S99+'ASXY-TI3S'!S99+ASZ!S99+'MBXY-TI1S'!S99+'MBXY-TI2S'!S99+MBZ!S99+'MSXY-TI1S'!S99+'MSXY-TI2S'!S99++'MSXY-TI3S'!S99+MSZ!S99+DECG!S99+DECR!V99+DBHG!S99+DBHR!V99+AMIL!S99</f>
        <v>-10.290649117435979</v>
      </c>
      <c r="H99" s="20">
        <f t="shared" ref="H99:H130" si="18">N99*(B99*N99+E99*Q99+F99*T99) + Q99*(E99*N99+C99*Q99+G99*T99)+ T99*(F99*N99+G99*Q99+D99*T99)</f>
        <v>26.571771236775469</v>
      </c>
      <c r="I99" s="20">
        <f t="shared" ref="I99:I133" si="19">O99*(B99*O99+E99*R99+F99*U99) + R99*(E99*O99+C99*R99+G99*U99)+ U99*(F99*O99+G99*R99+D99*U99)</f>
        <v>287.18559888206664</v>
      </c>
      <c r="J99" s="20">
        <f t="shared" ref="J99:J133" si="20">P99*(B99*P99+E99*S99+F99*V99) + S99*(E99*P99+C99*S99+G99*V99)+ V99*(F99*P99+G99*S99+D99*V99)</f>
        <v>10.163642686906677</v>
      </c>
      <c r="K99" s="20">
        <f t="shared" ref="K99:K133" si="21">N99*(B99*O99+E99*R99+F99*U99) + Q99*(E99*O99+C99*R99+G99*U99)+ T99*(F99*O99+G99*R99+D99*U99)</f>
        <v>-1.3692984470957288</v>
      </c>
      <c r="L99" s="20">
        <f t="shared" ref="L99:L133" si="22">N99*(B99*P99+E99*S99+F99*V99) + Q99*(E99*P99+C99*S99+G99*V99)+ T99*(F99*P99+G99*S99+D99*V99)</f>
        <v>7.6393407082952569</v>
      </c>
      <c r="M99" s="20">
        <f t="shared" ref="M99:M133" si="23">O99*(B99*P99+E99*S99+F99*V99) + R99*(E99*P99+C99*S99+G99*V99)+ U99*(F99*P99+G99*S99+D99*V99)</f>
        <v>-0.34941170559225654</v>
      </c>
      <c r="N99" s="94">
        <f>COS(Wellpath!$L99)*COS(Wellpath!$M99)</f>
        <v>0.1294095225512604</v>
      </c>
      <c r="O99" s="94">
        <f>-SIN(Wellpath!$M99)</f>
        <v>-0.96592582628906831</v>
      </c>
      <c r="P99" s="94">
        <f>SIN(Wellpath!$L99)*COS(Wellpath!$M99)</f>
        <v>0.22414386804201336</v>
      </c>
      <c r="Q99" s="94">
        <f>COS(Wellpath!$L99)*SIN(Wellpath!$M99)</f>
        <v>0.48296291314453427</v>
      </c>
      <c r="R99" s="94">
        <f>COS(Wellpath!$M99)</f>
        <v>0.25881904510252074</v>
      </c>
      <c r="S99" s="94">
        <f>SIN(Wellpath!$L99)*SIN(Wellpath!$M99)</f>
        <v>0.83651630373780783</v>
      </c>
      <c r="T99" s="94">
        <f>-SIN(Wellpath!$L99)</f>
        <v>-0.8660254037844386</v>
      </c>
      <c r="U99" s="94">
        <v>0</v>
      </c>
      <c r="V99" s="94">
        <f>COS(Wellpath!$L99)</f>
        <v>0.50000000000000011</v>
      </c>
    </row>
    <row r="100" spans="1:22" x14ac:dyDescent="0.25">
      <c r="A100" s="26">
        <f>Wellpath!E100</f>
        <v>2910</v>
      </c>
      <c r="B100" s="19">
        <f>DRFR!Q100+DSFS!N100+DSTG!N100+XYM1!N100+XYM2!N100+XYM3!N100+XYM4!N100+SAG!N100+'ABXY-TI1S'!N100+'ABXY-TI2S'!N100+ABZ!N100+'ASXY-TI1S'!N100+'ASXY-TI2S'!N100+'ASXY-TI3S'!N100+ASZ!N100+'MBXY-TI1S'!N100+'MBXY-TI2S'!N100+MBZ!N100+'MSXY-TI1S'!N100+'MSXY-TI2S'!N100++'MSXY-TI3S'!N100+MSZ!N100+DECG!N100+DECR!Q100+DBHG!N100+DBHR!Q100+AMIL!N100</f>
        <v>282.8954155183651</v>
      </c>
      <c r="C100" s="19">
        <f>DRFR!R100+DSFS!O100+DSTG!O100+XYM1!O100+XYM2!O100+XYM3!O100+XYM4!O100+SAG!O100+'ABXY-TI1S'!O100+'ABXY-TI2S'!O100+ABZ!O100+'ASXY-TI1S'!O100+'ASXY-TI2S'!O100+'ASXY-TI3S'!O100+ASZ!O100+'MBXY-TI1S'!O100+'MBXY-TI2S'!O100+MBZ!O100+'MSXY-TI1S'!O100+'MSXY-TI2S'!O100++'MSXY-TI3S'!O100+MSZ!O100+DECG!O100+DECR!R100+DBHG!O100+DBHR!R100+AMIL!O100</f>
        <v>39.541929850440567</v>
      </c>
      <c r="D100" s="19">
        <f>DRFR!S100+DSFS!P100+DSTG!P100+XYM1!P100+XYM2!P100+XYM3!P100+XYM4!P100+SAG!P100+'ABXY-TI1S'!P100+'ABXY-TI2S'!P100+ABZ!P100+'ASXY-TI1S'!P100+'ASXY-TI2S'!P100+'ASXY-TI3S'!P100+ASZ!P100+'MBXY-TI1S'!P100+'MBXY-TI2S'!P100+MBZ!P100+'MSXY-TI1S'!P100+'MSXY-TI2S'!P100++'MSXY-TI3S'!P100+MSZ!P100+DECG!P100+DECR!S100+DBHG!P100+DBHR!S100+AMIL!P100</f>
        <v>16.567532351039493</v>
      </c>
      <c r="E100" s="19">
        <f>DRFR!T100+DSFS!Q100+DSTG!Q100+XYM1!Q100+XYM2!Q100+XYM3!Q100+XYM4!Q100+SAG!Q100+'ABXY-TI1S'!Q100+'ABXY-TI2S'!Q100+ABZ!Q100+'ASXY-TI1S'!Q100+'ASXY-TI2S'!Q100+'ASXY-TI3S'!Q100+ASZ!Q100+'MBXY-TI1S'!Q100+'MBXY-TI2S'!Q100+MBZ!Q100+'MSXY-TI1S'!Q100+'MSXY-TI2S'!Q100++'MSXY-TI3S'!Q100+MSZ!Q100+DECG!Q100+DECR!T100+DBHG!Q100+DBHR!T100+AMIL!Q100</f>
        <v>-69.069728635175679</v>
      </c>
      <c r="F100" s="19">
        <f>DRFR!U100+DSFS!R100+DSTG!R100+XYM1!R100+XYM2!R100+XYM3!R100+XYM4!R100+SAG!R100+'ABXY-TI1S'!R100+'ABXY-TI2S'!R100+ABZ!R100+'ASXY-TI1S'!R100+'ASXY-TI2S'!R100+'ASXY-TI3S'!R100+ASZ!R100+'MBXY-TI1S'!R100+'MBXY-TI2S'!R100+MBZ!R100+'MSXY-TI1S'!R100+'MSXY-TI2S'!R100++'MSXY-TI3S'!R100+MSZ!R100+DECG!R100+DECR!U100+DBHG!R100+DBHR!U100+AMIL!R100</f>
        <v>-3.96082999931369</v>
      </c>
      <c r="G100" s="19">
        <f>DRFR!V100+DSFS!S100+DSTG!S100+XYM1!S100+XYM2!S100+XYM3!S100+XYM4!S100+SAG!S100+'ABXY-TI1S'!S100+'ABXY-TI2S'!S100+ABZ!S100+'ASXY-TI1S'!S100+'ASXY-TI2S'!S100+'ASXY-TI3S'!S100+ASZ!S100+'MBXY-TI1S'!S100+'MBXY-TI2S'!S100+MBZ!S100+'MSXY-TI1S'!S100+'MSXY-TI2S'!S100++'MSXY-TI3S'!S100+MSZ!S100+DECG!S100+DECR!V100+DBHG!S100+DBHR!V100+AMIL!S100</f>
        <v>-10.701153881859589</v>
      </c>
      <c r="H100" s="20">
        <f t="shared" si="18"/>
        <v>27.592299216679699</v>
      </c>
      <c r="I100" s="20">
        <f t="shared" si="19"/>
        <v>301.12868734594815</v>
      </c>
      <c r="J100" s="20">
        <f t="shared" si="20"/>
        <v>10.283891157217324</v>
      </c>
      <c r="K100" s="20">
        <f t="shared" si="21"/>
        <v>-1.4258167403776401</v>
      </c>
      <c r="L100" s="20">
        <f t="shared" si="22"/>
        <v>7.733797209073229</v>
      </c>
      <c r="M100" s="20">
        <f t="shared" si="23"/>
        <v>-0.35717591525719206</v>
      </c>
      <c r="N100" s="94">
        <f>COS(Wellpath!$L100)*COS(Wellpath!$M100)</f>
        <v>0.1294095225512604</v>
      </c>
      <c r="O100" s="94">
        <f>-SIN(Wellpath!$M100)</f>
        <v>-0.96592582628906831</v>
      </c>
      <c r="P100" s="94">
        <f>SIN(Wellpath!$L100)*COS(Wellpath!$M100)</f>
        <v>0.22414386804201336</v>
      </c>
      <c r="Q100" s="94">
        <f>COS(Wellpath!$L100)*SIN(Wellpath!$M100)</f>
        <v>0.48296291314453427</v>
      </c>
      <c r="R100" s="94">
        <f>COS(Wellpath!$M100)</f>
        <v>0.25881904510252074</v>
      </c>
      <c r="S100" s="94">
        <f>SIN(Wellpath!$L100)*SIN(Wellpath!$M100)</f>
        <v>0.83651630373780783</v>
      </c>
      <c r="T100" s="94">
        <f>-SIN(Wellpath!$L100)</f>
        <v>-0.8660254037844386</v>
      </c>
      <c r="U100" s="94">
        <v>0</v>
      </c>
      <c r="V100" s="94">
        <f>COS(Wellpath!$L100)</f>
        <v>0.50000000000000011</v>
      </c>
    </row>
    <row r="101" spans="1:22" x14ac:dyDescent="0.25">
      <c r="A101" s="26">
        <f>Wellpath!E101</f>
        <v>2940</v>
      </c>
      <c r="B101" s="19">
        <f>DRFR!Q101+DSFS!N101+DSTG!N101+XYM1!N101+XYM2!N101+XYM3!N101+XYM4!N101+SAG!N101+'ABXY-TI1S'!N101+'ABXY-TI2S'!N101+ABZ!N101+'ASXY-TI1S'!N101+'ASXY-TI2S'!N101+'ASXY-TI3S'!N101+ASZ!N101+'MBXY-TI1S'!N101+'MBXY-TI2S'!N101+MBZ!N101+'MSXY-TI1S'!N101+'MSXY-TI2S'!N101++'MSXY-TI3S'!N101+MSZ!N101+DECG!N101+DECR!Q101+DBHG!N101+DBHR!Q101+AMIL!N101</f>
        <v>296.27152275766883</v>
      </c>
      <c r="C101" s="19">
        <f>DRFR!R101+DSFS!O101+DSTG!O101+XYM1!O101+XYM2!O101+XYM3!O101+XYM4!O101+SAG!O101+'ABXY-TI1S'!O101+'ABXY-TI2S'!O101+ABZ!O101+'ASXY-TI1S'!O101+'ASXY-TI2S'!O101+'ASXY-TI3S'!O101+ASZ!O101+'MBXY-TI1S'!O101+'MBXY-TI2S'!O101+MBZ!O101+'MSXY-TI1S'!O101+'MSXY-TI2S'!O101++'MSXY-TI3S'!O101+MSZ!O101+DECG!O101+DECR!R101+DBHG!O101+DBHR!R101+AMIL!O101</f>
        <v>40.886737856571443</v>
      </c>
      <c r="D101" s="19">
        <f>DRFR!S101+DSFS!P101+DSTG!P101+XYM1!P101+XYM2!P101+XYM3!P101+XYM4!P101+SAG!P101+'ABXY-TI1S'!P101+'ABXY-TI2S'!P101+ABZ!P101+'ASXY-TI1S'!P101+'ASXY-TI2S'!P101+'ASXY-TI3S'!P101+ASZ!P101+'MBXY-TI1S'!P101+'MBXY-TI2S'!P101+MBZ!P101+'MSXY-TI1S'!P101+'MSXY-TI2S'!P101++'MSXY-TI3S'!P101+MSZ!P101+DECG!P101+DECR!S101+DBHG!P101+DBHR!S101+AMIL!P101</f>
        <v>17.298801780895317</v>
      </c>
      <c r="E101" s="19">
        <f>DRFR!T101+DSFS!Q101+DSTG!Q101+XYM1!Q101+XYM2!Q101+XYM3!Q101+XYM4!Q101+SAG!Q101+'ABXY-TI1S'!Q101+'ABXY-TI2S'!Q101+ABZ!Q101+'ASXY-TI1S'!Q101+'ASXY-TI2S'!Q101+'ASXY-TI3S'!Q101+ASZ!Q101+'MBXY-TI1S'!Q101+'MBXY-TI2S'!Q101+MBZ!Q101+'MSXY-TI1S'!Q101+'MSXY-TI2S'!Q101++'MSXY-TI3S'!Q101+MSZ!Q101+DECG!Q101+DECR!T101+DBHG!Q101+DBHR!T101+AMIL!Q101</f>
        <v>-72.501795086421311</v>
      </c>
      <c r="F101" s="19">
        <f>DRFR!U101+DSFS!R101+DSTG!R101+XYM1!R101+XYM2!R101+XYM3!R101+XYM4!R101+SAG!R101+'ABXY-TI1S'!R101+'ABXY-TI2S'!R101+ABZ!R101+'ASXY-TI1S'!R101+'ASXY-TI2S'!R101+'ASXY-TI3S'!R101+ASZ!R101+'MBXY-TI1S'!R101+'MBXY-TI2S'!R101+MBZ!R101+'MSXY-TI1S'!R101+'MSXY-TI2S'!R101++'MSXY-TI3S'!R101+MSZ!R101+DECG!R101+DECR!U101+DBHG!R101+DBHR!U101+AMIL!R101</f>
        <v>-4.1206295993919255</v>
      </c>
      <c r="G101" s="19">
        <f>DRFR!V101+DSFS!S101+DSTG!S101+XYM1!S101+XYM2!S101+XYM3!S101+XYM4!S101+SAG!S101+'ABXY-TI1S'!S101+'ABXY-TI2S'!S101+ABZ!S101+'ASXY-TI1S'!S101+'ASXY-TI2S'!S101+'ASXY-TI3S'!S101+ASZ!S101+'MBXY-TI1S'!S101+'MBXY-TI2S'!S101+MBZ!S101+'MSXY-TI1S'!S101+'MSXY-TI2S'!S101++'MSXY-TI3S'!S101+MSZ!S101+DECG!S101+DECR!V101+DBHG!S101+DBHR!V101+AMIL!S101</f>
        <v>-11.119505122865533</v>
      </c>
      <c r="H101" s="20">
        <f t="shared" si="18"/>
        <v>28.635206775551215</v>
      </c>
      <c r="I101" s="20">
        <f t="shared" si="19"/>
        <v>315.41488358251826</v>
      </c>
      <c r="J101" s="20">
        <f t="shared" si="20"/>
        <v>10.406972037066151</v>
      </c>
      <c r="K101" s="20">
        <f t="shared" si="21"/>
        <v>-1.4835048828337216</v>
      </c>
      <c r="L101" s="20">
        <f t="shared" si="22"/>
        <v>7.8281148340563789</v>
      </c>
      <c r="M101" s="20">
        <f t="shared" si="23"/>
        <v>-0.36494012492213734</v>
      </c>
      <c r="N101" s="94">
        <f>COS(Wellpath!$L101)*COS(Wellpath!$M101)</f>
        <v>0.1294095225512604</v>
      </c>
      <c r="O101" s="94">
        <f>-SIN(Wellpath!$M101)</f>
        <v>-0.96592582628906831</v>
      </c>
      <c r="P101" s="94">
        <f>SIN(Wellpath!$L101)*COS(Wellpath!$M101)</f>
        <v>0.22414386804201336</v>
      </c>
      <c r="Q101" s="94">
        <f>COS(Wellpath!$L101)*SIN(Wellpath!$M101)</f>
        <v>0.48296291314453427</v>
      </c>
      <c r="R101" s="94">
        <f>COS(Wellpath!$M101)</f>
        <v>0.25881904510252074</v>
      </c>
      <c r="S101" s="94">
        <f>SIN(Wellpath!$L101)*SIN(Wellpath!$M101)</f>
        <v>0.83651630373780783</v>
      </c>
      <c r="T101" s="94">
        <f>-SIN(Wellpath!$L101)</f>
        <v>-0.8660254037844386</v>
      </c>
      <c r="U101" s="94">
        <v>0</v>
      </c>
      <c r="V101" s="94">
        <f>COS(Wellpath!$L101)</f>
        <v>0.50000000000000011</v>
      </c>
    </row>
    <row r="102" spans="1:22" x14ac:dyDescent="0.25">
      <c r="A102" s="26">
        <f>Wellpath!E102</f>
        <v>2970</v>
      </c>
      <c r="B102" s="19">
        <f>DRFR!Q102+DSFS!N102+DSTG!N102+XYM1!N102+XYM2!N102+XYM3!N102+XYM4!N102+SAG!N102+'ABXY-TI1S'!N102+'ABXY-TI2S'!N102+ABZ!N102+'ASXY-TI1S'!N102+'ASXY-TI2S'!N102+'ASXY-TI3S'!N102+ASZ!N102+'MBXY-TI1S'!N102+'MBXY-TI2S'!N102+MBZ!N102+'MSXY-TI1S'!N102+'MSXY-TI2S'!N102++'MSXY-TI3S'!N102+MSZ!N102+DECG!N102+DECR!Q102+DBHG!N102+DBHR!Q102+AMIL!N102</f>
        <v>309.96855734403567</v>
      </c>
      <c r="C102" s="19">
        <f>DRFR!R102+DSFS!O102+DSTG!O102+XYM1!O102+XYM2!O102+XYM3!O102+XYM4!O102+SAG!O102+'ABXY-TI1S'!O102+'ABXY-TI2S'!O102+ABZ!O102+'ASXY-TI1S'!O102+'ASXY-TI2S'!O102+'ASXY-TI3S'!O102+ASZ!O102+'MBXY-TI1S'!O102+'MBXY-TI2S'!O102+MBZ!O102+'MSXY-TI1S'!O102+'MSXY-TI2S'!O102++'MSXY-TI3S'!O102+MSZ!O102+DECG!O102+DECR!R102+DBHG!O102+DBHR!R102+AMIL!O102</f>
        <v>42.261354222990377</v>
      </c>
      <c r="D102" s="19">
        <f>DRFR!S102+DSFS!P102+DSTG!P102+XYM1!P102+XYM2!P102+XYM3!P102+XYM4!P102+SAG!P102+'ABXY-TI1S'!P102+'ABXY-TI2S'!P102+ABZ!P102+'ASXY-TI1S'!P102+'ASXY-TI2S'!P102+'ASXY-TI3S'!P102+ASZ!P102+'MBXY-TI1S'!P102+'MBXY-TI2S'!P102+MBZ!P102+'MSXY-TI1S'!P102+'MSXY-TI2S'!P102++'MSXY-TI3S'!P102+MSZ!P102+DECG!P102+DECR!S102+DBHG!P102+DBHR!S102+AMIL!P102</f>
        <v>18.047693934905254</v>
      </c>
      <c r="E102" s="19">
        <f>DRFR!T102+DSFS!Q102+DSTG!Q102+XYM1!Q102+XYM2!Q102+XYM3!Q102+XYM4!Q102+SAG!Q102+'ABXY-TI1S'!Q102+'ABXY-TI2S'!Q102+ABZ!Q102+'ASXY-TI1S'!Q102+'ASXY-TI2S'!Q102+'ASXY-TI3S'!Q102+ASZ!Q102+'MBXY-TI1S'!Q102+'MBXY-TI2S'!Q102+MBZ!Q102+'MSXY-TI1S'!Q102+'MSXY-TI2S'!Q102++'MSXY-TI3S'!Q102+MSZ!Q102+DECG!Q102+DECR!T102+DBHG!Q102+DBHR!T102+AMIL!Q102</f>
        <v>-76.017224937621762</v>
      </c>
      <c r="F102" s="19">
        <f>DRFR!U102+DSFS!R102+DSTG!R102+XYM1!R102+XYM2!R102+XYM3!R102+XYM4!R102+SAG!R102+'ABXY-TI1S'!R102+'ABXY-TI2S'!R102+ABZ!R102+'ASXY-TI1S'!R102+'ASXY-TI2S'!R102+'ASXY-TI3S'!R102+ASZ!R102+'MBXY-TI1S'!R102+'MBXY-TI2S'!R102+MBZ!R102+'MSXY-TI1S'!R102+'MSXY-TI2S'!R102++'MSXY-TI3S'!R102+MSZ!R102+DECG!R102+DECR!U102+DBHG!R102+DBHR!U102+AMIL!R102</f>
        <v>-4.2835761807529362</v>
      </c>
      <c r="G102" s="19">
        <f>DRFR!V102+DSFS!S102+DSTG!S102+XYM1!S102+XYM2!S102+XYM3!S102+XYM4!S102+SAG!S102+'ABXY-TI1S'!S102+'ABXY-TI2S'!S102+ABZ!S102+'ASXY-TI1S'!S102+'ASXY-TI2S'!S102+'ASXY-TI3S'!S102+ASZ!S102+'MBXY-TI1S'!S102+'MBXY-TI2S'!S102+MBZ!S102+'MSXY-TI1S'!S102+'MSXY-TI2S'!S102++'MSXY-TI3S'!S102+MSZ!S102+DECG!S102+DECR!V102+DBHG!S102+DBHR!V102+AMIL!S102</f>
        <v>-11.545686666280899</v>
      </c>
      <c r="H102" s="20">
        <f t="shared" si="18"/>
        <v>29.700493913390019</v>
      </c>
      <c r="I102" s="20">
        <f t="shared" si="19"/>
        <v>330.0441875917769</v>
      </c>
      <c r="J102" s="20">
        <f t="shared" si="20"/>
        <v>10.532923996764382</v>
      </c>
      <c r="K102" s="20">
        <f t="shared" si="21"/>
        <v>-1.5423628744639175</v>
      </c>
      <c r="L102" s="20">
        <f t="shared" si="22"/>
        <v>7.9222935832446941</v>
      </c>
      <c r="M102" s="20">
        <f t="shared" si="23"/>
        <v>-0.3727043345870622</v>
      </c>
      <c r="N102" s="94">
        <f>COS(Wellpath!$L102)*COS(Wellpath!$M102)</f>
        <v>0.1294095225512604</v>
      </c>
      <c r="O102" s="94">
        <f>-SIN(Wellpath!$M102)</f>
        <v>-0.96592582628906831</v>
      </c>
      <c r="P102" s="94">
        <f>SIN(Wellpath!$L102)*COS(Wellpath!$M102)</f>
        <v>0.22414386804201336</v>
      </c>
      <c r="Q102" s="94">
        <f>COS(Wellpath!$L102)*SIN(Wellpath!$M102)</f>
        <v>0.48296291314453427</v>
      </c>
      <c r="R102" s="94">
        <f>COS(Wellpath!$M102)</f>
        <v>0.25881904510252074</v>
      </c>
      <c r="S102" s="94">
        <f>SIN(Wellpath!$L102)*SIN(Wellpath!$M102)</f>
        <v>0.83651630373780783</v>
      </c>
      <c r="T102" s="94">
        <f>-SIN(Wellpath!$L102)</f>
        <v>-0.8660254037844386</v>
      </c>
      <c r="U102" s="94">
        <v>0</v>
      </c>
      <c r="V102" s="94">
        <f>COS(Wellpath!$L102)</f>
        <v>0.50000000000000011</v>
      </c>
    </row>
    <row r="103" spans="1:22" x14ac:dyDescent="0.25">
      <c r="A103" s="26">
        <f>Wellpath!E103</f>
        <v>3000</v>
      </c>
      <c r="B103" s="19">
        <f>DRFR!Q103+DSFS!N103+DSTG!N103+XYM1!N103+XYM2!N103+XYM3!N103+XYM4!N103+SAG!N103+'ABXY-TI1S'!N103+'ABXY-TI2S'!N103+ABZ!N103+'ASXY-TI1S'!N103+'ASXY-TI2S'!N103+'ASXY-TI3S'!N103+ASZ!N103+'MBXY-TI1S'!N103+'MBXY-TI2S'!N103+MBZ!N103+'MSXY-TI1S'!N103+'MSXY-TI2S'!N103++'MSXY-TI3S'!N103+MSZ!N103+DECG!N103+DECR!Q103+DBHG!N103+DBHR!Q103+AMIL!N103</f>
        <v>323.98652123554103</v>
      </c>
      <c r="C103" s="19">
        <f>DRFR!R103+DSFS!O103+DSTG!O103+XYM1!O103+XYM2!O103+XYM3!O103+XYM4!O103+SAG!O103+'ABXY-TI1S'!O103+'ABXY-TI2S'!O103+ABZ!O103+'ASXY-TI1S'!O103+'ASXY-TI2S'!O103+'ASXY-TI3S'!O103+ASZ!O103+'MBXY-TI1S'!O103+'MBXY-TI2S'!O103+MBZ!O103+'MSXY-TI1S'!O103+'MSXY-TI2S'!O103++'MSXY-TI3S'!O103+MSZ!O103+DECG!O103+DECR!R103+DBHG!O103+DBHR!R103+AMIL!O103</f>
        <v>43.665806222168001</v>
      </c>
      <c r="D103" s="19">
        <f>DRFR!S103+DSFS!P103+DSTG!P103+XYM1!P103+XYM2!P103+XYM3!P103+XYM4!P103+SAG!P103+'ABXY-TI1S'!P103+'ABXY-TI2S'!P103+ABZ!P103+'ASXY-TI1S'!P103+'ASXY-TI2S'!P103+'ASXY-TI3S'!P103+ASZ!P103+'MBXY-TI1S'!P103+'MBXY-TI2S'!P103+MBZ!P103+'MSXY-TI1S'!P103+'MSXY-TI2S'!P103++'MSXY-TI3S'!P103+MSZ!P103+DECG!P103+DECR!S103+DBHG!P103+DBHR!S103+AMIL!P103</f>
        <v>18.814218556584613</v>
      </c>
      <c r="E103" s="19">
        <f>DRFR!T103+DSFS!Q103+DSTG!Q103+XYM1!Q103+XYM2!Q103+XYM3!Q103+XYM4!Q103+SAG!Q103+'ABXY-TI1S'!Q103+'ABXY-TI2S'!Q103+ABZ!Q103+'ASXY-TI1S'!Q103+'ASXY-TI2S'!Q103+'ASXY-TI3S'!Q103+ASZ!Q103+'MBXY-TI1S'!Q103+'MBXY-TI2S'!Q103+MBZ!Q103+'MSXY-TI1S'!Q103+'MSXY-TI2S'!Q103++'MSXY-TI3S'!Q103+MSZ!Q103+DECG!Q103+DECR!T103+DBHG!Q103+DBHR!T103+AMIL!Q103</f>
        <v>-79.616010881140511</v>
      </c>
      <c r="F103" s="19">
        <f>DRFR!U103+DSFS!R103+DSTG!R103+XYM1!R103+XYM2!R103+XYM3!R103+XYM4!R103+SAG!R103+'ABXY-TI1S'!R103+'ABXY-TI2S'!R103+ABZ!R103+'ASXY-TI1S'!R103+'ASXY-TI2S'!R103+'ASXY-TI3S'!R103+ASZ!R103+'MBXY-TI1S'!R103+'MBXY-TI2S'!R103+MBZ!R103+'MSXY-TI1S'!R103+'MSXY-TI2S'!R103++'MSXY-TI3S'!R103+MSZ!R103+DECG!R103+DECR!U103+DBHG!R103+DBHR!U103+AMIL!R103</f>
        <v>-4.4496653754982987</v>
      </c>
      <c r="G103" s="19">
        <f>DRFR!V103+DSFS!S103+DSTG!S103+XYM1!S103+XYM2!S103+XYM3!S103+XYM4!S103+SAG!S103+'ABXY-TI1S'!S103+'ABXY-TI2S'!S103+ABZ!S103+'ASXY-TI1S'!S103+'ASXY-TI2S'!S103+'ASXY-TI3S'!S103+ASZ!S103+'MBXY-TI1S'!S103+'MBXY-TI2S'!S103+MBZ!S103+'MSXY-TI1S'!S103+'MSXY-TI2S'!S103++'MSXY-TI3S'!S103+MSZ!S103+DECG!S103+DECR!V103+DBHG!S103+DBHR!V103+AMIL!S103</f>
        <v>-11.979682210886848</v>
      </c>
      <c r="H103" s="20">
        <f t="shared" si="18"/>
        <v>30.788160630196103</v>
      </c>
      <c r="I103" s="20">
        <f t="shared" si="19"/>
        <v>345.01659937372426</v>
      </c>
      <c r="J103" s="20">
        <f t="shared" si="20"/>
        <v>10.661786010373307</v>
      </c>
      <c r="K103" s="20">
        <f t="shared" si="21"/>
        <v>-1.6023907152683048</v>
      </c>
      <c r="L103" s="20">
        <f t="shared" si="22"/>
        <v>8.0163334566381845</v>
      </c>
      <c r="M103" s="20">
        <f t="shared" si="23"/>
        <v>-0.38046854425201948</v>
      </c>
      <c r="N103" s="94">
        <f>COS(Wellpath!$L103)*COS(Wellpath!$M103)</f>
        <v>0.1294095225512604</v>
      </c>
      <c r="O103" s="94">
        <f>-SIN(Wellpath!$M103)</f>
        <v>-0.96592582628906831</v>
      </c>
      <c r="P103" s="94">
        <f>SIN(Wellpath!$L103)*COS(Wellpath!$M103)</f>
        <v>0.22414386804201336</v>
      </c>
      <c r="Q103" s="94">
        <f>COS(Wellpath!$L103)*SIN(Wellpath!$M103)</f>
        <v>0.48296291314453427</v>
      </c>
      <c r="R103" s="94">
        <f>COS(Wellpath!$M103)</f>
        <v>0.25881904510252074</v>
      </c>
      <c r="S103" s="94">
        <f>SIN(Wellpath!$L103)*SIN(Wellpath!$M103)</f>
        <v>0.83651630373780783</v>
      </c>
      <c r="T103" s="94">
        <f>-SIN(Wellpath!$L103)</f>
        <v>-0.8660254037844386</v>
      </c>
      <c r="U103" s="94">
        <v>0</v>
      </c>
      <c r="V103" s="94">
        <f>COS(Wellpath!$L103)</f>
        <v>0.50000000000000011</v>
      </c>
    </row>
    <row r="104" spans="1:22" x14ac:dyDescent="0.25">
      <c r="A104" s="26">
        <f>Wellpath!E104</f>
        <v>3030</v>
      </c>
      <c r="B104" s="19">
        <f>DRFR!Q104+DSFS!N104+DSTG!N104+XYM1!N104+XYM2!N104+XYM3!N104+XYM4!N104+SAG!N104+'ABXY-TI1S'!N104+'ABXY-TI2S'!N104+ABZ!N104+'ASXY-TI1S'!N104+'ASXY-TI2S'!N104+'ASXY-TI3S'!N104+ASZ!N104+'MBXY-TI1S'!N104+'MBXY-TI2S'!N104+MBZ!N104+'MSXY-TI1S'!N104+'MSXY-TI2S'!N104++'MSXY-TI3S'!N104+MSZ!N104+DECG!N104+DECR!Q104+DBHG!N104+DBHR!Q104+AMIL!N104</f>
        <v>338.32541640552063</v>
      </c>
      <c r="C104" s="19">
        <f>DRFR!R104+DSFS!O104+DSTG!O104+XYM1!O104+XYM2!O104+XYM3!O104+XYM4!O104+SAG!O104+'ABXY-TI1S'!O104+'ABXY-TI2S'!O104+ABZ!O104+'ASXY-TI1S'!O104+'ASXY-TI2S'!O104+'ASXY-TI3S'!O104+ASZ!O104+'MBXY-TI1S'!O104+'MBXY-TI2S'!O104+MBZ!O104+'MSXY-TI1S'!O104+'MSXY-TI2S'!O104++'MSXY-TI3S'!O104+MSZ!O104+DECG!O104+DECR!R104+DBHG!O104+DBHR!R104+AMIL!O104</f>
        <v>45.100121339126929</v>
      </c>
      <c r="D104" s="19">
        <f>DRFR!S104+DSFS!P104+DSTG!P104+XYM1!P104+XYM2!P104+XYM3!P104+XYM4!P104+SAG!P104+'ABXY-TI1S'!P104+'ABXY-TI2S'!P104+ABZ!P104+'ASXY-TI1S'!P104+'ASXY-TI2S'!P104+'ASXY-TI3S'!P104+ASZ!P104+'MBXY-TI1S'!P104+'MBXY-TI2S'!P104+MBZ!P104+'MSXY-TI1S'!P104+'MSXY-TI2S'!P104++'MSXY-TI3S'!P104+MSZ!P104+DECG!P104+DECR!S104+DBHG!P104+DBHR!S104+AMIL!P104</f>
        <v>19.598385465386208</v>
      </c>
      <c r="E104" s="19">
        <f>DRFR!T104+DSFS!Q104+DSTG!Q104+XYM1!Q104+XYM2!Q104+XYM3!Q104+XYM4!Q104+SAG!Q104+'ABXY-TI1S'!Q104+'ABXY-TI2S'!Q104+ABZ!Q104+'ASXY-TI1S'!Q104+'ASXY-TI2S'!Q104+'ASXY-TI3S'!Q104+ASZ!Q104+'MBXY-TI1S'!Q104+'MBXY-TI2S'!Q104+MBZ!Q104+'MSXY-TI1S'!Q104+'MSXY-TI2S'!Q104++'MSXY-TI3S'!Q104+MSZ!Q104+DECG!Q104+DECR!T104+DBHG!Q104+DBHR!T104+AMIL!Q104</f>
        <v>-83.298145552387979</v>
      </c>
      <c r="F104" s="19">
        <f>DRFR!U104+DSFS!R104+DSTG!R104+XYM1!R104+XYM2!R104+XYM3!R104+XYM4!R104+SAG!R104+'ABXY-TI1S'!R104+'ABXY-TI2S'!R104+ABZ!R104+'ASXY-TI1S'!R104+'ASXY-TI2S'!R104+'ASXY-TI3S'!R104+ASZ!R104+'MBXY-TI1S'!R104+'MBXY-TI2S'!R104+MBZ!R104+'MSXY-TI1S'!R104+'MSXY-TI2S'!R104++'MSXY-TI3S'!R104+MSZ!R104+DECG!R104+DECR!U104+DBHG!R104+DBHR!U104+AMIL!R104</f>
        <v>-4.6188927816877436</v>
      </c>
      <c r="G104" s="19">
        <f>DRFR!V104+DSFS!S104+DSTG!S104+XYM1!S104+XYM2!S104+XYM3!S104+XYM4!S104+SAG!S104+'ABXY-TI1S'!S104+'ABXY-TI2S'!S104+ABZ!S104+'ASXY-TI1S'!S104+'ASXY-TI2S'!S104+'ASXY-TI3S'!S104+ASZ!S104+'MBXY-TI1S'!S104+'MBXY-TI2S'!S104+MBZ!S104+'MSXY-TI1S'!S104+'MSXY-TI2S'!S104++'MSXY-TI3S'!S104+MSZ!S104+DECG!S104+DECR!V104+DBHG!S104+DBHR!V104+AMIL!S104</f>
        <v>-12.42147532841865</v>
      </c>
      <c r="H104" s="20">
        <f t="shared" si="18"/>
        <v>31.898206925969479</v>
      </c>
      <c r="I104" s="20">
        <f t="shared" si="19"/>
        <v>360.33211892836022</v>
      </c>
      <c r="J104" s="20">
        <f t="shared" si="20"/>
        <v>10.793597355704133</v>
      </c>
      <c r="K104" s="20">
        <f t="shared" si="21"/>
        <v>-1.6635884052468191</v>
      </c>
      <c r="L104" s="20">
        <f t="shared" si="22"/>
        <v>8.1102344542368456</v>
      </c>
      <c r="M104" s="20">
        <f t="shared" si="23"/>
        <v>-0.38823275391695455</v>
      </c>
      <c r="N104" s="94">
        <f>COS(Wellpath!$L104)*COS(Wellpath!$M104)</f>
        <v>0.1294095225512604</v>
      </c>
      <c r="O104" s="94">
        <f>-SIN(Wellpath!$M104)</f>
        <v>-0.96592582628906831</v>
      </c>
      <c r="P104" s="94">
        <f>SIN(Wellpath!$L104)*COS(Wellpath!$M104)</f>
        <v>0.22414386804201336</v>
      </c>
      <c r="Q104" s="94">
        <f>COS(Wellpath!$L104)*SIN(Wellpath!$M104)</f>
        <v>0.48296291314453427</v>
      </c>
      <c r="R104" s="94">
        <f>COS(Wellpath!$M104)</f>
        <v>0.25881904510252074</v>
      </c>
      <c r="S104" s="94">
        <f>SIN(Wellpath!$L104)*SIN(Wellpath!$M104)</f>
        <v>0.83651630373780783</v>
      </c>
      <c r="T104" s="94">
        <f>-SIN(Wellpath!$L104)</f>
        <v>-0.8660254037844386</v>
      </c>
      <c r="U104" s="94">
        <v>0</v>
      </c>
      <c r="V104" s="94">
        <f>COS(Wellpath!$L104)</f>
        <v>0.50000000000000011</v>
      </c>
    </row>
    <row r="105" spans="1:22" x14ac:dyDescent="0.25">
      <c r="A105" s="26">
        <f>Wellpath!E105</f>
        <v>3060</v>
      </c>
      <c r="B105" s="19">
        <f>DRFR!Q105+DSFS!N105+DSTG!N105+XYM1!N105+XYM2!N105+XYM3!N105+XYM4!N105+SAG!N105+'ABXY-TI1S'!N105+'ABXY-TI2S'!N105+ABZ!N105+'ASXY-TI1S'!N105+'ASXY-TI2S'!N105+'ASXY-TI3S'!N105+ASZ!N105+'MBXY-TI1S'!N105+'MBXY-TI2S'!N105+MBZ!N105+'MSXY-TI1S'!N105+'MSXY-TI2S'!N105++'MSXY-TI3S'!N105+MSZ!N105+DECG!N105+DECR!Q105+DBHG!N105+DBHR!Q105+AMIL!N105</f>
        <v>352.98524484257086</v>
      </c>
      <c r="C105" s="19">
        <f>DRFR!R105+DSFS!O105+DSTG!O105+XYM1!O105+XYM2!O105+XYM3!O105+XYM4!O105+SAG!O105+'ABXY-TI1S'!O105+'ABXY-TI2S'!O105+ABZ!O105+'ASXY-TI1S'!O105+'ASXY-TI2S'!O105+'ASXY-TI3S'!O105+ASZ!O105+'MBXY-TI1S'!O105+'MBXY-TI2S'!O105+MBZ!O105+'MSXY-TI1S'!O105+'MSXY-TI2S'!O105++'MSXY-TI3S'!O105+MSZ!O105+DECG!O105+DECR!R105+DBHG!O105+DBHR!R105+AMIL!O105</f>
        <v>46.564327271441705</v>
      </c>
      <c r="D105" s="19">
        <f>DRFR!S105+DSFS!P105+DSTG!P105+XYM1!P105+XYM2!P105+XYM3!P105+XYM4!P105+SAG!P105+'ABXY-TI1S'!P105+'ABXY-TI2S'!P105+ABZ!P105+'ASXY-TI1S'!P105+'ASXY-TI2S'!P105+'ASXY-TI3S'!P105+ASZ!P105+'MBXY-TI1S'!P105+'MBXY-TI2S'!P105+MBZ!P105+'MSXY-TI1S'!P105+'MSXY-TI2S'!P105++'MSXY-TI3S'!P105+MSZ!P105+DECG!P105+DECR!S105+DBHG!P105+DBHR!S105+AMIL!P105</f>
        <v>20.400204556700356</v>
      </c>
      <c r="E105" s="19">
        <f>DRFR!T105+DSFS!Q105+DSTG!Q105+XYM1!Q105+XYM2!Q105+XYM3!Q105+XYM4!Q105+SAG!Q105+'ABXY-TI1S'!Q105+'ABXY-TI2S'!Q105+ABZ!Q105+'ASXY-TI1S'!Q105+'ASXY-TI2S'!Q105+'ASXY-TI3S'!Q105+ASZ!Q105+'MBXY-TI1S'!Q105+'MBXY-TI2S'!Q105+MBZ!Q105+'MSXY-TI1S'!Q105+'MSXY-TI2S'!Q105++'MSXY-TI3S'!Q105+MSZ!Q105+DECG!Q105+DECR!T105+DBHG!Q105+DBHR!T105+AMIL!Q105</f>
        <v>-87.063621529821404</v>
      </c>
      <c r="F105" s="19">
        <f>DRFR!U105+DSFS!R105+DSTG!R105+XYM1!R105+XYM2!R105+XYM3!R105+XYM4!R105+SAG!R105+'ABXY-TI1S'!R105+'ABXY-TI2S'!R105+ABZ!R105+'ASXY-TI1S'!R105+'ASXY-TI2S'!R105+'ASXY-TI3S'!R105+ASZ!R105+'MBXY-TI1S'!R105+'MBXY-TI2S'!R105+MBZ!R105+'MSXY-TI1S'!R105+'MSXY-TI2S'!R105++'MSXY-TI3S'!R105+MSZ!R105+DECG!R105+DECR!U105+DBHG!R105+DBHR!U105+AMIL!R105</f>
        <v>-4.79125396333915</v>
      </c>
      <c r="G105" s="19">
        <f>DRFR!V105+DSFS!S105+DSTG!S105+XYM1!S105+XYM2!S105+XYM3!S105+XYM4!S105+SAG!S105+'ABXY-TI1S'!S105+'ABXY-TI2S'!S105+ABZ!S105+'ASXY-TI1S'!S105+'ASXY-TI2S'!S105+'ASXY-TI3S'!S105+ASZ!S105+'MBXY-TI1S'!S105+'MBXY-TI2S'!S105+MBZ!S105+'MSXY-TI1S'!S105+'MSXY-TI2S'!S105++'MSXY-TI3S'!S105+MSZ!S105+DECG!S105+DECR!V105+DBHG!S105+DBHR!V105+AMIL!S105</f>
        <v>-12.871049463565639</v>
      </c>
      <c r="H105" s="20">
        <f t="shared" si="18"/>
        <v>33.030632800710137</v>
      </c>
      <c r="I105" s="20">
        <f t="shared" si="19"/>
        <v>375.99074625568466</v>
      </c>
      <c r="J105" s="20">
        <f t="shared" si="20"/>
        <v>10.928397614318142</v>
      </c>
      <c r="K105" s="20">
        <f t="shared" si="21"/>
        <v>-1.7259559443994834</v>
      </c>
      <c r="L105" s="20">
        <f t="shared" si="22"/>
        <v>8.2039965760406766</v>
      </c>
      <c r="M105" s="20">
        <f t="shared" si="23"/>
        <v>-0.3959969635818914</v>
      </c>
      <c r="N105" s="94">
        <f>COS(Wellpath!$L105)*COS(Wellpath!$M105)</f>
        <v>0.1294095225512604</v>
      </c>
      <c r="O105" s="94">
        <f>-SIN(Wellpath!$M105)</f>
        <v>-0.96592582628906831</v>
      </c>
      <c r="P105" s="94">
        <f>SIN(Wellpath!$L105)*COS(Wellpath!$M105)</f>
        <v>0.22414386804201336</v>
      </c>
      <c r="Q105" s="94">
        <f>COS(Wellpath!$L105)*SIN(Wellpath!$M105)</f>
        <v>0.48296291314453427</v>
      </c>
      <c r="R105" s="94">
        <f>COS(Wellpath!$M105)</f>
        <v>0.25881904510252074</v>
      </c>
      <c r="S105" s="94">
        <f>SIN(Wellpath!$L105)*SIN(Wellpath!$M105)</f>
        <v>0.83651630373780783</v>
      </c>
      <c r="T105" s="94">
        <f>-SIN(Wellpath!$L105)</f>
        <v>-0.8660254037844386</v>
      </c>
      <c r="U105" s="94">
        <v>0</v>
      </c>
      <c r="V105" s="94">
        <f>COS(Wellpath!$L105)</f>
        <v>0.50000000000000011</v>
      </c>
    </row>
    <row r="106" spans="1:22" x14ac:dyDescent="0.25">
      <c r="A106" s="26">
        <f>Wellpath!E106</f>
        <v>3090</v>
      </c>
      <c r="B106" s="19">
        <f>DRFR!Q106+DSFS!N106+DSTG!N106+XYM1!N106+XYM2!N106+XYM3!N106+XYM4!N106+SAG!N106+'ABXY-TI1S'!N106+'ABXY-TI2S'!N106+ABZ!N106+'ASXY-TI1S'!N106+'ASXY-TI2S'!N106+'ASXY-TI3S'!N106+ASZ!N106+'MBXY-TI1S'!N106+'MBXY-TI2S'!N106+MBZ!N106+'MSXY-TI1S'!N106+'MSXY-TI2S'!N106++'MSXY-TI3S'!N106+MSZ!N106+DECG!N106+DECR!Q106+DBHG!N106+DBHR!Q106+AMIL!N106</f>
        <v>367.96600855054874</v>
      </c>
      <c r="C106" s="19">
        <f>DRFR!R106+DSFS!O106+DSTG!O106+XYM1!O106+XYM2!O106+XYM3!O106+XYM4!O106+SAG!O106+'ABXY-TI1S'!O106+'ABXY-TI2S'!O106+ABZ!O106+'ASXY-TI1S'!O106+'ASXY-TI2S'!O106+'ASXY-TI3S'!O106+ASZ!O106+'MBXY-TI1S'!O106+'MBXY-TI2S'!O106+MBZ!O106+'MSXY-TI1S'!O106+'MSXY-TI2S'!O106++'MSXY-TI3S'!O106+MSZ!O106+DECG!O106+DECR!R106+DBHG!O106+DBHR!R106+AMIL!O106</f>
        <v>48.058451929238842</v>
      </c>
      <c r="D106" s="19">
        <f>DRFR!S106+DSFS!P106+DSTG!P106+XYM1!P106+XYM2!P106+XYM3!P106+XYM4!P106+SAG!P106+'ABXY-TI1S'!P106+'ABXY-TI2S'!P106+ABZ!P106+'ASXY-TI1S'!P106+'ASXY-TI2S'!P106+'ASXY-TI3S'!P106+ASZ!P106+'MBXY-TI1S'!P106+'MBXY-TI2S'!P106+MBZ!P106+'MSXY-TI1S'!P106+'MSXY-TI2S'!P106++'MSXY-TI3S'!P106+MSZ!P106+DECG!P106+DECR!S106+DBHG!P106+DBHR!S106+AMIL!P106</f>
        <v>21.219685801854862</v>
      </c>
      <c r="E106" s="19">
        <f>DRFR!T106+DSFS!Q106+DSTG!Q106+XYM1!Q106+XYM2!Q106+XYM3!Q106+XYM4!Q106+SAG!Q106+'ABXY-TI1S'!Q106+'ABXY-TI2S'!Q106+ABZ!Q106+'ASXY-TI1S'!Q106+'ASXY-TI2S'!Q106+'ASXY-TI3S'!Q106+ASZ!Q106+'MBXY-TI1S'!Q106+'MBXY-TI2S'!Q106+MBZ!Q106+'MSXY-TI1S'!Q106+'MSXY-TI2S'!Q106++'MSXY-TI3S'!Q106+MSZ!Q106+DECG!Q106+DECR!T106+DBHG!Q106+DBHR!T106+AMIL!Q106</f>
        <v>-90.912431334944927</v>
      </c>
      <c r="F106" s="19">
        <f>DRFR!U106+DSFS!R106+DSTG!R106+XYM1!R106+XYM2!R106+XYM3!R106+XYM4!R106+SAG!R106+'ABXY-TI1S'!R106+'ABXY-TI2S'!R106+ABZ!R106+'ASXY-TI1S'!R106+'ASXY-TI2S'!R106+'ASXY-TI3S'!R106+ASZ!R106+'MBXY-TI1S'!R106+'MBXY-TI2S'!R106+MBZ!R106+'MSXY-TI1S'!R106+'MSXY-TI2S'!R106++'MSXY-TI3S'!R106+MSZ!R106+DECG!R106+DECR!U106+DBHG!R106+DBHR!U106+AMIL!R106</f>
        <v>-4.9667444504285463</v>
      </c>
      <c r="G106" s="19">
        <f>DRFR!V106+DSFS!S106+DSTG!S106+XYM1!S106+XYM2!S106+XYM3!S106+XYM4!S106+SAG!S106+'ABXY-TI1S'!S106+'ABXY-TI2S'!S106+ABZ!S106+'ASXY-TI1S'!S106+'ASXY-TI2S'!S106+'ASXY-TI3S'!S106+ASZ!S106+'MBXY-TI1S'!S106+'MBXY-TI2S'!S106+MBZ!S106+'MSXY-TI1S'!S106+'MSXY-TI2S'!S106++'MSXY-TI3S'!S106+MSZ!S106+DECG!S106+DECR!V106+DBHG!S106+DBHR!V106+AMIL!S106</f>
        <v>-13.328387933971246</v>
      </c>
      <c r="H106" s="20">
        <f t="shared" si="18"/>
        <v>34.185438254418088</v>
      </c>
      <c r="I106" s="20">
        <f t="shared" si="19"/>
        <v>391.99248135569775</v>
      </c>
      <c r="J106" s="20">
        <f t="shared" si="20"/>
        <v>11.066226671526575</v>
      </c>
      <c r="K106" s="20">
        <f t="shared" si="21"/>
        <v>-1.7894933327263032</v>
      </c>
      <c r="L106" s="20">
        <f t="shared" si="22"/>
        <v>8.2976198220496826</v>
      </c>
      <c r="M106" s="20">
        <f t="shared" si="23"/>
        <v>-0.40376117324684602</v>
      </c>
      <c r="N106" s="94">
        <f>COS(Wellpath!$L106)*COS(Wellpath!$M106)</f>
        <v>0.1294095225512604</v>
      </c>
      <c r="O106" s="94">
        <f>-SIN(Wellpath!$M106)</f>
        <v>-0.96592582628906831</v>
      </c>
      <c r="P106" s="94">
        <f>SIN(Wellpath!$L106)*COS(Wellpath!$M106)</f>
        <v>0.22414386804201336</v>
      </c>
      <c r="Q106" s="94">
        <f>COS(Wellpath!$L106)*SIN(Wellpath!$M106)</f>
        <v>0.48296291314453427</v>
      </c>
      <c r="R106" s="94">
        <f>COS(Wellpath!$M106)</f>
        <v>0.25881904510252074</v>
      </c>
      <c r="S106" s="94">
        <f>SIN(Wellpath!$L106)*SIN(Wellpath!$M106)</f>
        <v>0.83651630373780783</v>
      </c>
      <c r="T106" s="94">
        <f>-SIN(Wellpath!$L106)</f>
        <v>-0.8660254037844386</v>
      </c>
      <c r="U106" s="94">
        <v>0</v>
      </c>
      <c r="V106" s="94">
        <f>COS(Wellpath!$L106)</f>
        <v>0.50000000000000011</v>
      </c>
    </row>
    <row r="107" spans="1:22" x14ac:dyDescent="0.25">
      <c r="A107" s="26">
        <f>Wellpath!E107</f>
        <v>3120</v>
      </c>
      <c r="B107" s="19">
        <f>DRFR!Q107+DSFS!N107+DSTG!N107+XYM1!N107+XYM2!N107+XYM3!N107+XYM4!N107+SAG!N107+'ABXY-TI1S'!N107+'ABXY-TI2S'!N107+ABZ!N107+'ASXY-TI1S'!N107+'ASXY-TI2S'!N107+'ASXY-TI3S'!N107+ASZ!N107+'MBXY-TI1S'!N107+'MBXY-TI2S'!N107+MBZ!N107+'MSXY-TI1S'!N107+'MSXY-TI2S'!N107++'MSXY-TI3S'!N107+MSZ!N107+DECG!N107+DECR!Q107+DBHG!N107+DBHR!Q107+AMIL!N107</f>
        <v>383.26770954857159</v>
      </c>
      <c r="C107" s="19">
        <f>DRFR!R107+DSFS!O107+DSTG!O107+XYM1!O107+XYM2!O107+XYM3!O107+XYM4!O107+SAG!O107+'ABXY-TI1S'!O107+'ABXY-TI2S'!O107+ABZ!O107+'ASXY-TI1S'!O107+'ASXY-TI2S'!O107+'ASXY-TI3S'!O107+ASZ!O107+'MBXY-TI1S'!O107+'MBXY-TI2S'!O107+MBZ!O107+'MSXY-TI1S'!O107+'MSXY-TI2S'!O107++'MSXY-TI3S'!O107+MSZ!O107+DECG!O107+DECR!R107+DBHG!O107+DBHR!R107+AMIL!O107</f>
        <v>49.582523435196819</v>
      </c>
      <c r="D107" s="19">
        <f>DRFR!S107+DSFS!P107+DSTG!P107+XYM1!P107+XYM2!P107+XYM3!P107+XYM4!P107+SAG!P107+'ABXY-TI1S'!P107+'ABXY-TI2S'!P107+ABZ!P107+'ASXY-TI1S'!P107+'ASXY-TI2S'!P107+'ASXY-TI3S'!P107+ASZ!P107+'MBXY-TI1S'!P107+'MBXY-TI2S'!P107+MBZ!P107+'MSXY-TI1S'!P107+'MSXY-TI2S'!P107++'MSXY-TI3S'!P107+MSZ!P107+DECG!P107+DECR!S107+DBHG!P107+DBHR!S107+AMIL!P107</f>
        <v>22.056839248115047</v>
      </c>
      <c r="E107" s="19">
        <f>DRFR!T107+DSFS!Q107+DSTG!Q107+XYM1!Q107+XYM2!Q107+XYM3!Q107+XYM4!Q107+SAG!Q107+'ABXY-TI1S'!Q107+'ABXY-TI2S'!Q107+ABZ!Q107+'ASXY-TI1S'!Q107+'ASXY-TI2S'!Q107+'ASXY-TI3S'!Q107+ASZ!Q107+'MBXY-TI1S'!Q107+'MBXY-TI2S'!Q107+MBZ!Q107+'MSXY-TI1S'!Q107+'MSXY-TI2S'!Q107++'MSXY-TI3S'!Q107+MSZ!Q107+DECG!Q107+DECR!T107+DBHG!Q107+DBHR!T107+AMIL!Q107</f>
        <v>-94.844567432309589</v>
      </c>
      <c r="F107" s="19">
        <f>DRFR!U107+DSFS!R107+DSTG!R107+XYM1!R107+XYM2!R107+XYM3!R107+XYM4!R107+SAG!R107+'ABXY-TI1S'!R107+'ABXY-TI2S'!R107+ABZ!R107+'ASXY-TI1S'!R107+'ASXY-TI2S'!R107+'ASXY-TI3S'!R107+ASZ!R107+'MBXY-TI1S'!R107+'MBXY-TI2S'!R107+MBZ!R107+'MSXY-TI1S'!R107+'MSXY-TI2S'!R107++'MSXY-TI3S'!R107+MSZ!R107+DECG!R107+DECR!U107+DBHG!R107+DBHR!U107+AMIL!R107</f>
        <v>-5.1453597388901136</v>
      </c>
      <c r="G107" s="19">
        <f>DRFR!V107+DSFS!S107+DSTG!S107+XYM1!S107+XYM2!S107+XYM3!S107+XYM4!S107+SAG!S107+'ABXY-TI1S'!S107+'ABXY-TI2S'!S107+ABZ!S107+'ASXY-TI1S'!S107+'ASXY-TI2S'!S107+'ASXY-TI3S'!S107+ASZ!S107+'MBXY-TI1S'!S107+'MBXY-TI2S'!S107+MBZ!S107+'MSXY-TI1S'!S107+'MSXY-TI2S'!S107++'MSXY-TI3S'!S107+MSZ!S107+DECG!S107+DECR!V107+DBHG!S107+DBHR!V107+AMIL!S107</f>
        <v>-13.793473930232993</v>
      </c>
      <c r="H107" s="20">
        <f t="shared" si="18"/>
        <v>35.362623287093314</v>
      </c>
      <c r="I107" s="20">
        <f t="shared" si="19"/>
        <v>408.3373242283995</v>
      </c>
      <c r="J107" s="20">
        <f t="shared" si="20"/>
        <v>11.207124716390673</v>
      </c>
      <c r="K107" s="20">
        <f t="shared" si="21"/>
        <v>-1.8542005702272728</v>
      </c>
      <c r="L107" s="20">
        <f t="shared" si="22"/>
        <v>8.3911041922638567</v>
      </c>
      <c r="M107" s="20">
        <f t="shared" si="23"/>
        <v>-0.41152538291178864</v>
      </c>
      <c r="N107" s="94">
        <f>COS(Wellpath!$L107)*COS(Wellpath!$M107)</f>
        <v>0.1294095225512604</v>
      </c>
      <c r="O107" s="94">
        <f>-SIN(Wellpath!$M107)</f>
        <v>-0.96592582628906831</v>
      </c>
      <c r="P107" s="94">
        <f>SIN(Wellpath!$L107)*COS(Wellpath!$M107)</f>
        <v>0.22414386804201336</v>
      </c>
      <c r="Q107" s="94">
        <f>COS(Wellpath!$L107)*SIN(Wellpath!$M107)</f>
        <v>0.48296291314453427</v>
      </c>
      <c r="R107" s="94">
        <f>COS(Wellpath!$M107)</f>
        <v>0.25881904510252074</v>
      </c>
      <c r="S107" s="94">
        <f>SIN(Wellpath!$L107)*SIN(Wellpath!$M107)</f>
        <v>0.83651630373780783</v>
      </c>
      <c r="T107" s="94">
        <f>-SIN(Wellpath!$L107)</f>
        <v>-0.8660254037844386</v>
      </c>
      <c r="U107" s="94">
        <v>0</v>
      </c>
      <c r="V107" s="94">
        <f>COS(Wellpath!$L107)</f>
        <v>0.50000000000000011</v>
      </c>
    </row>
    <row r="108" spans="1:22" x14ac:dyDescent="0.25">
      <c r="A108" s="26">
        <f>Wellpath!E108</f>
        <v>3150</v>
      </c>
      <c r="B108" s="19">
        <f>DRFR!Q108+DSFS!N108+DSTG!N108+XYM1!N108+XYM2!N108+XYM3!N108+XYM4!N108+SAG!N108+'ABXY-TI1S'!N108+'ABXY-TI2S'!N108+ABZ!N108+'ASXY-TI1S'!N108+'ASXY-TI2S'!N108+'ASXY-TI3S'!N108+ASZ!N108+'MBXY-TI1S'!N108+'MBXY-TI2S'!N108+MBZ!N108+'MSXY-TI1S'!N108+'MSXY-TI2S'!N108++'MSXY-TI3S'!N108+MSZ!N108+DECG!N108+DECR!Q108+DBHG!N108+DBHR!Q108+AMIL!N108</f>
        <v>398.89034987101752</v>
      </c>
      <c r="C108" s="19">
        <f>DRFR!R108+DSFS!O108+DSTG!O108+XYM1!O108+XYM2!O108+XYM3!O108+XYM4!O108+SAG!O108+'ABXY-TI1S'!O108+'ABXY-TI2S'!O108+ABZ!O108+'ASXY-TI1S'!O108+'ASXY-TI2S'!O108+'ASXY-TI3S'!O108+ASZ!O108+'MBXY-TI1S'!O108+'MBXY-TI2S'!O108+MBZ!O108+'MSXY-TI1S'!O108+'MSXY-TI2S'!O108++'MSXY-TI3S'!O108+MSZ!O108+DECG!O108+DECR!R108+DBHG!O108+DBHR!R108+AMIL!O108</f>
        <v>51.136570124546054</v>
      </c>
      <c r="D108" s="19">
        <f>DRFR!S108+DSFS!P108+DSTG!P108+XYM1!P108+XYM2!P108+XYM3!P108+XYM4!P108+SAG!P108+'ABXY-TI1S'!P108+'ABXY-TI2S'!P108+ABZ!P108+'ASXY-TI1S'!P108+'ASXY-TI2S'!P108+'ASXY-TI3S'!P108+ASZ!P108+'MBXY-TI1S'!P108+'MBXY-TI2S'!P108+MBZ!P108+'MSXY-TI1S'!P108+'MSXY-TI2S'!P108++'MSXY-TI3S'!P108+MSZ!P108+DECG!P108+DECR!S108+DBHG!P108+DBHR!S108+AMIL!P108</f>
        <v>22.91167501868372</v>
      </c>
      <c r="E108" s="19">
        <f>DRFR!T108+DSFS!Q108+DSTG!Q108+XYM1!Q108+XYM2!Q108+XYM3!Q108+XYM4!Q108+SAG!Q108+'ABXY-TI1S'!Q108+'ABXY-TI2S'!Q108+ABZ!Q108+'ASXY-TI1S'!Q108+'ASXY-TI2S'!Q108+'ASXY-TI3S'!Q108+ASZ!Q108+'MBXY-TI1S'!Q108+'MBXY-TI2S'!Q108+MBZ!Q108+'MSXY-TI1S'!Q108+'MSXY-TI2S'!Q108++'MSXY-TI3S'!Q108+MSZ!Q108+DECG!Q108+DECR!T108+DBHG!Q108+DBHR!T108+AMIL!Q108</f>
        <v>-98.860022229513277</v>
      </c>
      <c r="F108" s="19">
        <f>DRFR!U108+DSFS!R108+DSTG!R108+XYM1!R108+XYM2!R108+XYM3!R108+XYM4!R108+SAG!R108+'ABXY-TI1S'!R108+'ABXY-TI2S'!R108+ABZ!R108+'ASXY-TI1S'!R108+'ASXY-TI2S'!R108+'ASXY-TI3S'!R108+ASZ!R108+'MBXY-TI1S'!R108+'MBXY-TI2S'!R108+MBZ!R108+'MSXY-TI1S'!R108+'MSXY-TI2S'!R108++'MSXY-TI3S'!R108+MSZ!R108+DECG!R108+DECR!U108+DBHG!R108+DBHR!U108+AMIL!R108</f>
        <v>-5.3270952906161781</v>
      </c>
      <c r="G108" s="19">
        <f>DRFR!V108+DSFS!S108+DSTG!S108+XYM1!S108+XYM2!S108+XYM3!S108+XYM4!S108+SAG!S108+'ABXY-TI1S'!S108+'ABXY-TI2S'!S108+ABZ!S108+'ASXY-TI1S'!S108+'ASXY-TI2S'!S108+'ASXY-TI3S'!S108+ASZ!S108+'MBXY-TI1S'!S108+'MBXY-TI2S'!S108+MBZ!S108+'MSXY-TI1S'!S108+'MSXY-TI2S'!S108++'MSXY-TI3S'!S108+MSZ!S108+DECG!S108+DECR!V108+DBHG!S108+DBHR!V108+AMIL!S108</f>
        <v>-14.266290515902474</v>
      </c>
      <c r="H108" s="20">
        <f t="shared" si="18"/>
        <v>36.562187898735829</v>
      </c>
      <c r="I108" s="20">
        <f t="shared" si="19"/>
        <v>425.02527487378978</v>
      </c>
      <c r="J108" s="20">
        <f t="shared" si="20"/>
        <v>11.3511322417217</v>
      </c>
      <c r="K108" s="20">
        <f t="shared" si="21"/>
        <v>-1.9200776569023768</v>
      </c>
      <c r="L108" s="20">
        <f t="shared" si="22"/>
        <v>8.4844496866832024</v>
      </c>
      <c r="M108" s="20">
        <f t="shared" si="23"/>
        <v>-0.41928959257672149</v>
      </c>
      <c r="N108" s="94">
        <f>COS(Wellpath!$L108)*COS(Wellpath!$M108)</f>
        <v>0.1294095225512604</v>
      </c>
      <c r="O108" s="94">
        <f>-SIN(Wellpath!$M108)</f>
        <v>-0.96592582628906831</v>
      </c>
      <c r="P108" s="94">
        <f>SIN(Wellpath!$L108)*COS(Wellpath!$M108)</f>
        <v>0.22414386804201336</v>
      </c>
      <c r="Q108" s="94">
        <f>COS(Wellpath!$L108)*SIN(Wellpath!$M108)</f>
        <v>0.48296291314453427</v>
      </c>
      <c r="R108" s="94">
        <f>COS(Wellpath!$M108)</f>
        <v>0.25881904510252074</v>
      </c>
      <c r="S108" s="94">
        <f>SIN(Wellpath!$L108)*SIN(Wellpath!$M108)</f>
        <v>0.83651630373780783</v>
      </c>
      <c r="T108" s="94">
        <f>-SIN(Wellpath!$L108)</f>
        <v>-0.8660254037844386</v>
      </c>
      <c r="U108" s="94">
        <v>0</v>
      </c>
      <c r="V108" s="94">
        <f>COS(Wellpath!$L108)</f>
        <v>0.50000000000000011</v>
      </c>
    </row>
    <row r="109" spans="1:22" x14ac:dyDescent="0.25">
      <c r="A109" s="26">
        <f>Wellpath!E109</f>
        <v>3180</v>
      </c>
      <c r="B109" s="19">
        <f>DRFR!Q109+DSFS!N109+DSTG!N109+XYM1!N109+XYM2!N109+XYM3!N109+XYM4!N109+SAG!N109+'ABXY-TI1S'!N109+'ABXY-TI2S'!N109+ABZ!N109+'ASXY-TI1S'!N109+'ASXY-TI2S'!N109+'ASXY-TI3S'!N109+ASZ!N109+'MBXY-TI1S'!N109+'MBXY-TI2S'!N109+MBZ!N109+'MSXY-TI1S'!N109+'MSXY-TI2S'!N109++'MSXY-TI3S'!N109+MSZ!N109+DECG!N109+DECR!Q109+DBHG!N109+DBHR!Q109+AMIL!N109</f>
        <v>414.83393156752516</v>
      </c>
      <c r="C109" s="19">
        <f>DRFR!R109+DSFS!O109+DSTG!O109+XYM1!O109+XYM2!O109+XYM3!O109+XYM4!O109+SAG!O109+'ABXY-TI1S'!O109+'ABXY-TI2S'!O109+ABZ!O109+'ASXY-TI1S'!O109+'ASXY-TI2S'!O109+'ASXY-TI3S'!O109+ASZ!O109+'MBXY-TI1S'!O109+'MBXY-TI2S'!O109+MBZ!O109+'MSXY-TI1S'!O109+'MSXY-TI2S'!O109++'MSXY-TI3S'!O109+MSZ!O109+DECG!O109+DECR!R109+DBHG!O109+DBHR!R109+AMIL!O109</f>
        <v>52.720620545068911</v>
      </c>
      <c r="D109" s="19">
        <f>DRFR!S109+DSFS!P109+DSTG!P109+XYM1!P109+XYM2!P109+XYM3!P109+XYM4!P109+SAG!P109+'ABXY-TI1S'!P109+'ABXY-TI2S'!P109+ABZ!P109+'ASXY-TI1S'!P109+'ASXY-TI2S'!P109+'ASXY-TI3S'!P109+ASZ!P109+'MBXY-TI1S'!P109+'MBXY-TI2S'!P109+MBZ!P109+'MSXY-TI1S'!P109+'MSXY-TI2S'!P109++'MSXY-TI3S'!P109+MSZ!P109+DECG!P109+DECR!S109+DBHG!P109+DBHR!S109+AMIL!P109</f>
        <v>23.784203312701187</v>
      </c>
      <c r="E109" s="19">
        <f>DRFR!T109+DSFS!Q109+DSTG!Q109+XYM1!Q109+XYM2!Q109+XYM3!Q109+XYM4!Q109+SAG!Q109+'ABXY-TI1S'!Q109+'ABXY-TI2S'!Q109+ABZ!Q109+'ASXY-TI1S'!Q109+'ASXY-TI2S'!Q109+'ASXY-TI3S'!Q109+ASZ!Q109+'MBXY-TI1S'!Q109+'MBXY-TI2S'!Q109+MBZ!Q109+'MSXY-TI1S'!Q109+'MSXY-TI2S'!Q109++'MSXY-TI3S'!Q109+MSZ!Q109+DECG!Q109+DECR!T109+DBHG!Q109+DBHR!T109+AMIL!Q109</f>
        <v>-102.95878807720072</v>
      </c>
      <c r="F109" s="19">
        <f>DRFR!U109+DSFS!R109+DSTG!R109+XYM1!R109+XYM2!R109+XYM3!R109+XYM4!R109+SAG!R109+'ABXY-TI1S'!R109+'ABXY-TI2S'!R109+ABZ!R109+'ASXY-TI1S'!R109+'ASXY-TI2S'!R109+'ASXY-TI3S'!R109+ASZ!R109+'MBXY-TI1S'!R109+'MBXY-TI2S'!R109+MBZ!R109+'MSXY-TI1S'!R109+'MSXY-TI2S'!R109++'MSXY-TI3S'!R109+MSZ!R109+DECG!R109+DECR!U109+DBHG!R109+DBHR!U109+AMIL!R109</f>
        <v>-5.5119465334572215</v>
      </c>
      <c r="G109" s="19">
        <f>DRFR!V109+DSFS!S109+DSTG!S109+XYM1!S109+XYM2!S109+XYM3!S109+XYM4!S109+SAG!S109+'ABXY-TI1S'!S109+'ABXY-TI2S'!S109+ABZ!S109+'ASXY-TI1S'!S109+'ASXY-TI2S'!S109+'ASXY-TI3S'!S109+ASZ!S109+'MBXY-TI1S'!S109+'MBXY-TI2S'!S109+MBZ!S109+'MSXY-TI1S'!S109+'MSXY-TI2S'!S109++'MSXY-TI3S'!S109+MSZ!S109+DECG!S109+DECR!V109+DBHG!S109+DBHR!V109+AMIL!S109</f>
        <v>-14.746820627485388</v>
      </c>
      <c r="H109" s="20">
        <f t="shared" si="18"/>
        <v>37.784132089345633</v>
      </c>
      <c r="I109" s="20">
        <f t="shared" si="19"/>
        <v>442.05633329186873</v>
      </c>
      <c r="J109" s="20">
        <f t="shared" si="20"/>
        <v>11.498290044080886</v>
      </c>
      <c r="K109" s="20">
        <f t="shared" si="21"/>
        <v>-1.9871245927516505</v>
      </c>
      <c r="L109" s="20">
        <f t="shared" si="22"/>
        <v>8.5776563053077215</v>
      </c>
      <c r="M109" s="20">
        <f t="shared" si="23"/>
        <v>-0.42705380224167744</v>
      </c>
      <c r="N109" s="94">
        <f>COS(Wellpath!$L109)*COS(Wellpath!$M109)</f>
        <v>0.1294095225512604</v>
      </c>
      <c r="O109" s="94">
        <f>-SIN(Wellpath!$M109)</f>
        <v>-0.96592582628906831</v>
      </c>
      <c r="P109" s="94">
        <f>SIN(Wellpath!$L109)*COS(Wellpath!$M109)</f>
        <v>0.22414386804201336</v>
      </c>
      <c r="Q109" s="94">
        <f>COS(Wellpath!$L109)*SIN(Wellpath!$M109)</f>
        <v>0.48296291314453427</v>
      </c>
      <c r="R109" s="94">
        <f>COS(Wellpath!$M109)</f>
        <v>0.25881904510252074</v>
      </c>
      <c r="S109" s="94">
        <f>SIN(Wellpath!$L109)*SIN(Wellpath!$M109)</f>
        <v>0.83651630373780783</v>
      </c>
      <c r="T109" s="94">
        <f>-SIN(Wellpath!$L109)</f>
        <v>-0.8660254037844386</v>
      </c>
      <c r="U109" s="94">
        <v>0</v>
      </c>
      <c r="V109" s="94">
        <f>COS(Wellpath!$L109)</f>
        <v>0.50000000000000011</v>
      </c>
    </row>
    <row r="110" spans="1:22" x14ac:dyDescent="0.25">
      <c r="A110" s="26">
        <f>Wellpath!E110</f>
        <v>3210</v>
      </c>
      <c r="B110" s="19">
        <f>DRFR!Q110+DSFS!N110+DSTG!N110+XYM1!N110+XYM2!N110+XYM3!N110+XYM4!N110+SAG!N110+'ABXY-TI1S'!N110+'ABXY-TI2S'!N110+ABZ!N110+'ASXY-TI1S'!N110+'ASXY-TI2S'!N110+'ASXY-TI3S'!N110+ASZ!N110+'MBXY-TI1S'!N110+'MBXY-TI2S'!N110+MBZ!N110+'MSXY-TI1S'!N110+'MSXY-TI2S'!N110++'MSXY-TI3S'!N110+MSZ!N110+DECG!N110+DECR!Q110+DBHG!N110+DBHR!Q110+AMIL!N110</f>
        <v>431.09845670299342</v>
      </c>
      <c r="C110" s="19">
        <f>DRFR!R110+DSFS!O110+DSTG!O110+XYM1!O110+XYM2!O110+XYM3!O110+XYM4!O110+SAG!O110+'ABXY-TI1S'!O110+'ABXY-TI2S'!O110+ABZ!O110+'ASXY-TI1S'!O110+'ASXY-TI2S'!O110+'ASXY-TI3S'!O110+ASZ!O110+'MBXY-TI1S'!O110+'MBXY-TI2S'!O110+MBZ!O110+'MSXY-TI1S'!O110+'MSXY-TI2S'!O110++'MSXY-TI3S'!O110+MSZ!O110+DECG!O110+DECR!R110+DBHG!O110+DBHR!R110+AMIL!O110</f>
        <v>54.334703457099756</v>
      </c>
      <c r="D110" s="19">
        <f>DRFR!S110+DSFS!P110+DSTG!P110+XYM1!P110+XYM2!P110+XYM3!P110+XYM4!P110+SAG!P110+'ABXY-TI1S'!P110+'ABXY-TI2S'!P110+ABZ!P110+'ASXY-TI1S'!P110+'ASXY-TI2S'!P110+'ASXY-TI3S'!P110+ASZ!P110+'MBXY-TI1S'!P110+'MBXY-TI2S'!P110+MBZ!P110+'MSXY-TI1S'!P110+'MSXY-TI2S'!P110++'MSXY-TI3S'!P110+MSZ!P110+DECG!P110+DECR!S110+DBHG!P110+DBHR!S110+AMIL!P110</f>
        <v>24.674434405245275</v>
      </c>
      <c r="E110" s="19">
        <f>DRFR!T110+DSFS!Q110+DSTG!Q110+XYM1!Q110+XYM2!Q110+XYM3!Q110+XYM4!Q110+SAG!Q110+'ABXY-TI1S'!Q110+'ABXY-TI2S'!Q110+ABZ!Q110+'ASXY-TI1S'!Q110+'ASXY-TI2S'!Q110+'ASXY-TI3S'!Q110+ASZ!Q110+'MBXY-TI1S'!Q110+'MBXY-TI2S'!Q110+MBZ!Q110+'MSXY-TI1S'!Q110+'MSXY-TI2S'!Q110++'MSXY-TI3S'!Q110+MSZ!Q110+DECG!Q110+DECR!T110+DBHG!Q110+DBHR!T110+AMIL!Q110</f>
        <v>-107.14085726906362</v>
      </c>
      <c r="F110" s="19">
        <f>DRFR!U110+DSFS!R110+DSTG!R110+XYM1!R110+XYM2!R110+XYM3!R110+XYM4!R110+SAG!R110+'ABXY-TI1S'!R110+'ABXY-TI2S'!R110+ABZ!R110+'ASXY-TI1S'!R110+'ASXY-TI2S'!R110+'ASXY-TI3S'!R110+ASZ!R110+'MBXY-TI1S'!R110+'MBXY-TI2S'!R110+MBZ!R110+'MSXY-TI1S'!R110+'MSXY-TI2S'!R110++'MSXY-TI3S'!R110+MSZ!R110+DECG!R110+DECR!U110+DBHG!R110+DBHR!U110+AMIL!R110</f>
        <v>-5.699908861221874</v>
      </c>
      <c r="G110" s="19">
        <f>DRFR!V110+DSFS!S110+DSTG!S110+XYM1!S110+XYM2!S110+XYM3!S110+XYM4!S110+SAG!S110+'ABXY-TI1S'!S110+'ABXY-TI2S'!S110+ABZ!S110+'ASXY-TI1S'!S110+'ASXY-TI2S'!S110+'ASXY-TI3S'!S110+ASZ!S110+'MBXY-TI1S'!S110+'MBXY-TI2S'!S110+MBZ!S110+'MSXY-TI1S'!S110+'MSXY-TI2S'!S110++'MSXY-TI3S'!S110+MSZ!S110+DECG!S110+DECR!V110+DBHG!S110+DBHR!V110+AMIL!S110</f>
        <v>-15.235047074441502</v>
      </c>
      <c r="H110" s="20">
        <f t="shared" si="18"/>
        <v>39.028455858922726</v>
      </c>
      <c r="I110" s="20">
        <f t="shared" si="19"/>
        <v>459.43049948263621</v>
      </c>
      <c r="J110" s="20">
        <f t="shared" si="20"/>
        <v>11.648639223779499</v>
      </c>
      <c r="K110" s="20">
        <f t="shared" si="21"/>
        <v>-2.0553413777750471</v>
      </c>
      <c r="L110" s="20">
        <f t="shared" si="22"/>
        <v>8.6707240481374033</v>
      </c>
      <c r="M110" s="20">
        <f t="shared" si="23"/>
        <v>-0.43481801190659342</v>
      </c>
      <c r="N110" s="94">
        <f>COS(Wellpath!$L110)*COS(Wellpath!$M110)</f>
        <v>0.1294095225512604</v>
      </c>
      <c r="O110" s="94">
        <f>-SIN(Wellpath!$M110)</f>
        <v>-0.96592582628906831</v>
      </c>
      <c r="P110" s="94">
        <f>SIN(Wellpath!$L110)*COS(Wellpath!$M110)</f>
        <v>0.22414386804201336</v>
      </c>
      <c r="Q110" s="94">
        <f>COS(Wellpath!$L110)*SIN(Wellpath!$M110)</f>
        <v>0.48296291314453427</v>
      </c>
      <c r="R110" s="94">
        <f>COS(Wellpath!$M110)</f>
        <v>0.25881904510252074</v>
      </c>
      <c r="S110" s="94">
        <f>SIN(Wellpath!$L110)*SIN(Wellpath!$M110)</f>
        <v>0.83651630373780783</v>
      </c>
      <c r="T110" s="94">
        <f>-SIN(Wellpath!$L110)</f>
        <v>-0.8660254037844386</v>
      </c>
      <c r="U110" s="94">
        <v>0</v>
      </c>
      <c r="V110" s="94">
        <f>COS(Wellpath!$L110)</f>
        <v>0.50000000000000011</v>
      </c>
    </row>
    <row r="111" spans="1:22" x14ac:dyDescent="0.25">
      <c r="A111" s="26">
        <f>Wellpath!E111</f>
        <v>3240</v>
      </c>
      <c r="B111" s="19">
        <f>DRFR!Q111+DSFS!N111+DSTG!N111+XYM1!N111+XYM2!N111+XYM3!N111+XYM4!N111+SAG!N111+'ABXY-TI1S'!N111+'ABXY-TI2S'!N111+ABZ!N111+'ASXY-TI1S'!N111+'ASXY-TI2S'!N111+'ASXY-TI3S'!N111+ASZ!N111+'MBXY-TI1S'!N111+'MBXY-TI2S'!N111+MBZ!N111+'MSXY-TI1S'!N111+'MSXY-TI2S'!N111++'MSXY-TI3S'!N111+MSZ!N111+DECG!N111+DECR!Q111+DBHG!N111+DBHR!Q111+AMIL!N111</f>
        <v>447.68392735758209</v>
      </c>
      <c r="C111" s="19">
        <f>DRFR!R111+DSFS!O111+DSTG!O111+XYM1!O111+XYM2!O111+XYM3!O111+XYM4!O111+SAG!O111+'ABXY-TI1S'!O111+'ABXY-TI2S'!O111+ABZ!O111+'ASXY-TI1S'!O111+'ASXY-TI2S'!O111+'ASXY-TI3S'!O111+ASZ!O111+'MBXY-TI1S'!O111+'MBXY-TI2S'!O111+MBZ!O111+'MSXY-TI1S'!O111+'MSXY-TI2S'!O111++'MSXY-TI3S'!O111+MSZ!O111+DECG!O111+DECR!R111+DBHG!O111+DBHR!R111+AMIL!O111</f>
        <v>55.978847833524867</v>
      </c>
      <c r="D111" s="19">
        <f>DRFR!S111+DSFS!P111+DSTG!P111+XYM1!P111+XYM2!P111+XYM3!P111+XYM4!P111+SAG!P111+'ABXY-TI1S'!P111+'ABXY-TI2S'!P111+ABZ!P111+'ASXY-TI1S'!P111+'ASXY-TI2S'!P111+'ASXY-TI3S'!P111+ASZ!P111+'MBXY-TI1S'!P111+'MBXY-TI2S'!P111+MBZ!P111+'MSXY-TI1S'!P111+'MSXY-TI2S'!P111++'MSXY-TI3S'!P111+MSZ!P111+DECG!P111+DECR!S111+DBHG!P111+DBHR!S111+AMIL!P111</f>
        <v>25.582378647331282</v>
      </c>
      <c r="E111" s="19">
        <f>DRFR!T111+DSFS!Q111+DSTG!Q111+XYM1!Q111+XYM2!Q111+XYM3!Q111+XYM4!Q111+SAG!Q111+'ABXY-TI1S'!Q111+'ABXY-TI2S'!Q111+ABZ!Q111+'ASXY-TI1S'!Q111+'ASXY-TI2S'!Q111+'ASXY-TI3S'!Q111+ASZ!Q111+'MBXY-TI1S'!Q111+'MBXY-TI2S'!Q111+MBZ!Q111+'MSXY-TI1S'!Q111+'MSXY-TI2S'!Q111++'MSXY-TI3S'!Q111+MSZ!Q111+DECG!Q111+DECR!T111+DBHG!Q111+DBHR!T111+AMIL!Q111</f>
        <v>-111.40622204184044</v>
      </c>
      <c r="F111" s="19">
        <f>DRFR!U111+DSFS!R111+DSTG!R111+XYM1!R111+XYM2!R111+XYM3!R111+XYM4!R111+SAG!R111+'ABXY-TI1S'!R111+'ABXY-TI2S'!R111+ABZ!R111+'ASXY-TI1S'!R111+'ASXY-TI2S'!R111+'ASXY-TI3S'!R111+ASZ!R111+'MBXY-TI1S'!R111+'MBXY-TI2S'!R111+MBZ!R111+'MSXY-TI1S'!R111+'MSXY-TI2S'!R111++'MSXY-TI3S'!R111+MSZ!R111+DECG!R111+DECR!U111+DBHG!R111+DBHR!U111+AMIL!R111</f>
        <v>-5.8909776336769122</v>
      </c>
      <c r="G111" s="19">
        <f>DRFR!V111+DSFS!S111+DSTG!S111+XYM1!S111+XYM2!S111+XYM3!S111+XYM4!S111+SAG!S111+'ABXY-TI1S'!S111+'ABXY-TI2S'!S111+ABZ!S111+'ASXY-TI1S'!S111+'ASXY-TI2S'!S111+'ASXY-TI3S'!S111+ASZ!S111+'MBXY-TI1S'!S111+'MBXY-TI2S'!S111+MBZ!S111+'MSXY-TI1S'!S111+'MSXY-TI2S'!S111++'MSXY-TI3S'!S111+MSZ!S111+DECG!S111+DECR!V111+DBHG!S111+DBHR!V111+AMIL!S111</f>
        <v>-15.730952539184683</v>
      </c>
      <c r="H111" s="20">
        <f t="shared" si="18"/>
        <v>40.295159207467108</v>
      </c>
      <c r="I111" s="20">
        <f t="shared" si="19"/>
        <v>477.14777344609234</v>
      </c>
      <c r="J111" s="20">
        <f t="shared" si="20"/>
        <v>11.802221184878785</v>
      </c>
      <c r="K111" s="20">
        <f t="shared" si="21"/>
        <v>-2.1247280119726266</v>
      </c>
      <c r="L111" s="20">
        <f t="shared" si="22"/>
        <v>8.7636529151722655</v>
      </c>
      <c r="M111" s="20">
        <f t="shared" si="23"/>
        <v>-0.44258222157153115</v>
      </c>
      <c r="N111" s="94">
        <f>COS(Wellpath!$L111)*COS(Wellpath!$M111)</f>
        <v>0.1294095225512604</v>
      </c>
      <c r="O111" s="94">
        <f>-SIN(Wellpath!$M111)</f>
        <v>-0.96592582628906831</v>
      </c>
      <c r="P111" s="94">
        <f>SIN(Wellpath!$L111)*COS(Wellpath!$M111)</f>
        <v>0.22414386804201336</v>
      </c>
      <c r="Q111" s="94">
        <f>COS(Wellpath!$L111)*SIN(Wellpath!$M111)</f>
        <v>0.48296291314453427</v>
      </c>
      <c r="R111" s="94">
        <f>COS(Wellpath!$M111)</f>
        <v>0.25881904510252074</v>
      </c>
      <c r="S111" s="94">
        <f>SIN(Wellpath!$L111)*SIN(Wellpath!$M111)</f>
        <v>0.83651630373780783</v>
      </c>
      <c r="T111" s="94">
        <f>-SIN(Wellpath!$L111)</f>
        <v>-0.8660254037844386</v>
      </c>
      <c r="U111" s="94">
        <v>0</v>
      </c>
      <c r="V111" s="94">
        <f>COS(Wellpath!$L111)</f>
        <v>0.50000000000000011</v>
      </c>
    </row>
    <row r="112" spans="1:22" x14ac:dyDescent="0.25">
      <c r="A112" s="26">
        <f>Wellpath!E112</f>
        <v>3270</v>
      </c>
      <c r="B112" s="19">
        <f>DRFR!Q112+DSFS!N112+DSTG!N112+XYM1!N112+XYM2!N112+XYM3!N112+XYM4!N112+SAG!N112+'ABXY-TI1S'!N112+'ABXY-TI2S'!N112+ABZ!N112+'ASXY-TI1S'!N112+'ASXY-TI2S'!N112+'ASXY-TI3S'!N112+ASZ!N112+'MBXY-TI1S'!N112+'MBXY-TI2S'!N112+MBZ!N112+'MSXY-TI1S'!N112+'MSXY-TI2S'!N112++'MSXY-TI3S'!N112+MSZ!N112+DECG!N112+DECR!Q112+DBHG!N112+DBHR!Q112+AMIL!N112</f>
        <v>464.59034562671127</v>
      </c>
      <c r="C112" s="19">
        <f>DRFR!R112+DSFS!O112+DSTG!O112+XYM1!O112+XYM2!O112+XYM3!O112+XYM4!O112+SAG!O112+'ABXY-TI1S'!O112+'ABXY-TI2S'!O112+ABZ!O112+'ASXY-TI1S'!O112+'ASXY-TI2S'!O112+'ASXY-TI3S'!O112+ASZ!O112+'MBXY-TI1S'!O112+'MBXY-TI2S'!O112+MBZ!O112+'MSXY-TI1S'!O112+'MSXY-TI2S'!O112++'MSXY-TI3S'!O112+MSZ!O112+DECG!O112+DECR!R112+DBHG!O112+DBHR!R112+AMIL!O112</f>
        <v>57.653082859782486</v>
      </c>
      <c r="D112" s="19">
        <f>DRFR!S112+DSFS!P112+DSTG!P112+XYM1!P112+XYM2!P112+XYM3!P112+XYM4!P112+SAG!P112+'ABXY-TI1S'!P112+'ABXY-TI2S'!P112+ABZ!P112+'ASXY-TI1S'!P112+'ASXY-TI2S'!P112+'ASXY-TI3S'!P112+ASZ!P112+'MBXY-TI1S'!P112+'MBXY-TI2S'!P112+MBZ!P112+'MSXY-TI1S'!P112+'MSXY-TI2S'!P112++'MSXY-TI3S'!P112+MSZ!P112+DECG!P112+DECR!S112+DBHG!P112+DBHR!S112+AMIL!P112</f>
        <v>26.508046465912027</v>
      </c>
      <c r="E112" s="19">
        <f>DRFR!T112+DSFS!Q112+DSTG!Q112+XYM1!Q112+XYM2!Q112+XYM3!Q112+XYM4!Q112+SAG!Q112+'ABXY-TI1S'!Q112+'ABXY-TI2S'!Q112+ABZ!Q112+'ASXY-TI1S'!Q112+'ASXY-TI2S'!Q112+'ASXY-TI3S'!Q112+ASZ!Q112+'MBXY-TI1S'!Q112+'MBXY-TI2S'!Q112+MBZ!Q112+'MSXY-TI1S'!Q112+'MSXY-TI2S'!Q112++'MSXY-TI3S'!Q112+MSZ!Q112+DECG!Q112+DECR!T112+DBHG!Q112+DBHR!T112+AMIL!Q112</f>
        <v>-115.75487457531658</v>
      </c>
      <c r="F112" s="19">
        <f>DRFR!U112+DSFS!R112+DSTG!R112+XYM1!R112+XYM2!R112+XYM3!R112+XYM4!R112+SAG!R112+'ABXY-TI1S'!R112+'ABXY-TI2S'!R112+ABZ!R112+'ASXY-TI1S'!R112+'ASXY-TI2S'!R112+'ASXY-TI3S'!R112+ASZ!R112+'MBXY-TI1S'!R112+'MBXY-TI2S'!R112+MBZ!R112+'MSXY-TI1S'!R112+'MSXY-TI2S'!R112++'MSXY-TI3S'!R112+MSZ!R112+DECG!R112+DECR!U112+DBHG!R112+DBHR!U112+AMIL!R112</f>
        <v>-6.085148176547265</v>
      </c>
      <c r="G112" s="19">
        <f>DRFR!V112+DSFS!S112+DSTG!S112+XYM1!S112+XYM2!S112+XYM3!S112+XYM4!S112+SAG!S112+'ABXY-TI1S'!S112+'ABXY-TI2S'!S112+ABZ!S112+'ASXY-TI1S'!S112+'ASXY-TI2S'!S112+'ASXY-TI3S'!S112+ASZ!S112+'MBXY-TI1S'!S112+'MBXY-TI2S'!S112+MBZ!S112+'MSXY-TI1S'!S112+'MSXY-TI2S'!S112++'MSXY-TI3S'!S112+MSZ!S112+DECG!S112+DECR!V112+DBHG!S112+DBHR!V112+AMIL!S112</f>
        <v>-16.234519577082871</v>
      </c>
      <c r="H112" s="20">
        <f t="shared" si="18"/>
        <v>41.584242134978759</v>
      </c>
      <c r="I112" s="20">
        <f t="shared" si="19"/>
        <v>495.20815518223702</v>
      </c>
      <c r="J112" s="20">
        <f t="shared" si="20"/>
        <v>11.959077635190004</v>
      </c>
      <c r="K112" s="20">
        <f t="shared" si="21"/>
        <v>-2.1952844953443265</v>
      </c>
      <c r="L112" s="20">
        <f t="shared" si="22"/>
        <v>8.8564429064122976</v>
      </c>
      <c r="M112" s="20">
        <f t="shared" si="23"/>
        <v>-0.45034643123646134</v>
      </c>
      <c r="N112" s="94">
        <f>COS(Wellpath!$L112)*COS(Wellpath!$M112)</f>
        <v>0.1294095225512604</v>
      </c>
      <c r="O112" s="94">
        <f>-SIN(Wellpath!$M112)</f>
        <v>-0.96592582628906831</v>
      </c>
      <c r="P112" s="94">
        <f>SIN(Wellpath!$L112)*COS(Wellpath!$M112)</f>
        <v>0.22414386804201336</v>
      </c>
      <c r="Q112" s="94">
        <f>COS(Wellpath!$L112)*SIN(Wellpath!$M112)</f>
        <v>0.48296291314453427</v>
      </c>
      <c r="R112" s="94">
        <f>COS(Wellpath!$M112)</f>
        <v>0.25881904510252074</v>
      </c>
      <c r="S112" s="94">
        <f>SIN(Wellpath!$L112)*SIN(Wellpath!$M112)</f>
        <v>0.83651630373780783</v>
      </c>
      <c r="T112" s="94">
        <f>-SIN(Wellpath!$L112)</f>
        <v>-0.8660254037844386</v>
      </c>
      <c r="U112" s="94">
        <v>0</v>
      </c>
      <c r="V112" s="94">
        <f>COS(Wellpath!$L112)</f>
        <v>0.50000000000000011</v>
      </c>
    </row>
    <row r="113" spans="1:22" x14ac:dyDescent="0.25">
      <c r="A113" s="26">
        <f>Wellpath!E113</f>
        <v>3300</v>
      </c>
      <c r="B113" s="19">
        <f>DRFR!Q113+DSFS!N113+DSTG!N113+XYM1!N113+XYM2!N113+XYM3!N113+XYM4!N113+SAG!N113+'ABXY-TI1S'!N113+'ABXY-TI2S'!N113+ABZ!N113+'ASXY-TI1S'!N113+'ASXY-TI2S'!N113+'ASXY-TI3S'!N113+ASZ!N113+'MBXY-TI1S'!N113+'MBXY-TI2S'!N113+MBZ!N113+'MSXY-TI1S'!N113+'MSXY-TI2S'!N113++'MSXY-TI3S'!N113+MSZ!N113+DECG!N113+DECR!Q113+DBHG!N113+DBHR!Q113+AMIL!N113</f>
        <v>481.81771362106178</v>
      </c>
      <c r="C113" s="19">
        <f>DRFR!R113+DSFS!O113+DSTG!O113+XYM1!O113+XYM2!O113+XYM3!O113+XYM4!O113+SAG!O113+'ABXY-TI1S'!O113+'ABXY-TI2S'!O113+ABZ!O113+'ASXY-TI1S'!O113+'ASXY-TI2S'!O113+'ASXY-TI3S'!O113+ASZ!O113+'MBXY-TI1S'!O113+'MBXY-TI2S'!O113+MBZ!O113+'MSXY-TI1S'!O113+'MSXY-TI2S'!O113++'MSXY-TI3S'!O113+MSZ!O113+DECG!O113+DECR!R113+DBHG!O113+DBHR!R113+AMIL!O113</f>
        <v>59.357437933862798</v>
      </c>
      <c r="D113" s="19">
        <f>DRFR!S113+DSFS!P113+DSTG!P113+XYM1!P113+XYM2!P113+XYM3!P113+XYM4!P113+SAG!P113+'ABXY-TI1S'!P113+'ABXY-TI2S'!P113+ABZ!P113+'ASXY-TI1S'!P113+'ASXY-TI2S'!P113+'ASXY-TI3S'!P113+ASZ!P113+'MBXY-TI1S'!P113+'MBXY-TI2S'!P113+MBZ!P113+'MSXY-TI1S'!P113+'MSXY-TI2S'!P113++'MSXY-TI3S'!P113+MSZ!P113+DECG!P113+DECR!S113+DBHG!P113+DBHR!S113+AMIL!P113</f>
        <v>27.45144836387782</v>
      </c>
      <c r="E113" s="19">
        <f>DRFR!T113+DSFS!Q113+DSTG!Q113+XYM1!Q113+XYM2!Q113+XYM3!Q113+XYM4!Q113+SAG!Q113+'ABXY-TI1S'!Q113+'ABXY-TI2S'!Q113+ABZ!Q113+'ASXY-TI1S'!Q113+'ASXY-TI2S'!Q113+'ASXY-TI3S'!Q113+ASZ!Q113+'MBXY-TI1S'!Q113+'MBXY-TI2S'!Q113+MBZ!Q113+'MSXY-TI1S'!Q113+'MSXY-TI2S'!Q113++'MSXY-TI3S'!Q113+MSZ!Q113+DECG!Q113+DECR!T113+DBHG!Q113+DBHR!T113+AMIL!Q113</f>
        <v>-120.18680699232434</v>
      </c>
      <c r="F113" s="19">
        <f>DRFR!U113+DSFS!R113+DSTG!R113+XYM1!R113+XYM2!R113+XYM3!R113+XYM4!R113+SAG!R113+'ABXY-TI1S'!R113+'ABXY-TI2S'!R113+ABZ!R113+'ASXY-TI1S'!R113+'ASXY-TI2S'!R113+'ASXY-TI3S'!R113+ASZ!R113+'MBXY-TI1S'!R113+'MBXY-TI2S'!R113+MBZ!R113+'MSXY-TI1S'!R113+'MSXY-TI2S'!R113++'MSXY-TI3S'!R113+MSZ!R113+DECG!R113+DECR!U113+DBHG!R113+DBHR!U113+AMIL!R113</f>
        <v>-6.2824157815160167</v>
      </c>
      <c r="G113" s="19">
        <f>DRFR!V113+DSFS!S113+DSTG!S113+XYM1!S113+XYM2!S113+XYM3!S113+XYM4!S113+SAG!S113+'ABXY-TI1S'!S113+'ABXY-TI2S'!S113+ABZ!S113+'ASXY-TI1S'!S113+'ASXY-TI2S'!S113+'ASXY-TI3S'!S113+ASZ!S113+'MBXY-TI1S'!S113+'MBXY-TI2S'!S113+MBZ!S113+'MSXY-TI1S'!S113+'MSXY-TI2S'!S113++'MSXY-TI3S'!S113+MSZ!S113+DECG!S113+DECR!V113+DBHG!S113+DBHR!V113+AMIL!S113</f>
        <v>-16.745730616458111</v>
      </c>
      <c r="H113" s="20">
        <f t="shared" si="18"/>
        <v>42.895704641457698</v>
      </c>
      <c r="I113" s="20">
        <f t="shared" si="19"/>
        <v>513.61164469107041</v>
      </c>
      <c r="J113" s="20">
        <f t="shared" si="20"/>
        <v>12.11925058627436</v>
      </c>
      <c r="K113" s="20">
        <f t="shared" si="21"/>
        <v>-2.2670108278901981</v>
      </c>
      <c r="L113" s="20">
        <f t="shared" si="22"/>
        <v>8.9490940218574906</v>
      </c>
      <c r="M113" s="20">
        <f t="shared" si="23"/>
        <v>-0.45811064090138798</v>
      </c>
      <c r="N113" s="94">
        <f>COS(Wellpath!$L113)*COS(Wellpath!$M113)</f>
        <v>0.1294095225512604</v>
      </c>
      <c r="O113" s="94">
        <f>-SIN(Wellpath!$M113)</f>
        <v>-0.96592582628906831</v>
      </c>
      <c r="P113" s="94">
        <f>SIN(Wellpath!$L113)*COS(Wellpath!$M113)</f>
        <v>0.22414386804201336</v>
      </c>
      <c r="Q113" s="94">
        <f>COS(Wellpath!$L113)*SIN(Wellpath!$M113)</f>
        <v>0.48296291314453427</v>
      </c>
      <c r="R113" s="94">
        <f>COS(Wellpath!$M113)</f>
        <v>0.25881904510252074</v>
      </c>
      <c r="S113" s="94">
        <f>SIN(Wellpath!$L113)*SIN(Wellpath!$M113)</f>
        <v>0.83651630373780783</v>
      </c>
      <c r="T113" s="94">
        <f>-SIN(Wellpath!$L113)</f>
        <v>-0.8660254037844386</v>
      </c>
      <c r="U113" s="94">
        <v>0</v>
      </c>
      <c r="V113" s="94">
        <f>COS(Wellpath!$L113)</f>
        <v>0.50000000000000011</v>
      </c>
    </row>
    <row r="114" spans="1:22" x14ac:dyDescent="0.25">
      <c r="A114" s="26">
        <f>Wellpath!E114</f>
        <v>3330</v>
      </c>
      <c r="B114" s="19">
        <f>DRFR!Q114+DSFS!N114+DSTG!N114+XYM1!N114+XYM2!N114+XYM3!N114+XYM4!N114+SAG!N114+'ABXY-TI1S'!N114+'ABXY-TI2S'!N114+ABZ!N114+'ASXY-TI1S'!N114+'ASXY-TI2S'!N114+'ASXY-TI3S'!N114+ASZ!N114+'MBXY-TI1S'!N114+'MBXY-TI2S'!N114+MBZ!N114+'MSXY-TI1S'!N114+'MSXY-TI2S'!N114++'MSXY-TI3S'!N114+MSZ!N114+DECG!N114+DECR!Q114+DBHG!N114+DBHR!Q114+AMIL!N114</f>
        <v>499.366033466575</v>
      </c>
      <c r="C114" s="19">
        <f>DRFR!R114+DSFS!O114+DSTG!O114+XYM1!O114+XYM2!O114+XYM3!O114+XYM4!O114+SAG!O114+'ABXY-TI1S'!O114+'ABXY-TI2S'!O114+ABZ!O114+'ASXY-TI1S'!O114+'ASXY-TI2S'!O114+'ASXY-TI3S'!O114+ASZ!O114+'MBXY-TI1S'!O114+'MBXY-TI2S'!O114+MBZ!O114+'MSXY-TI1S'!O114+'MSXY-TI2S'!O114++'MSXY-TI3S'!O114+MSZ!O114+DECG!O114+DECR!R114+DBHG!O114+DBHR!R114+AMIL!O114</f>
        <v>61.091942666308015</v>
      </c>
      <c r="D114" s="19">
        <f>DRFR!S114+DSFS!P114+DSTG!P114+XYM1!P114+XYM2!P114+XYM3!P114+XYM4!P114+SAG!P114+'ABXY-TI1S'!P114+'ABXY-TI2S'!P114+ABZ!P114+'ASXY-TI1S'!P114+'ASXY-TI2S'!P114+'ASXY-TI3S'!P114+ASZ!P114+'MBXY-TI1S'!P114+'MBXY-TI2S'!P114+MBZ!P114+'MSXY-TI1S'!P114+'MSXY-TI2S'!P114++'MSXY-TI3S'!P114+MSZ!P114+DECG!P114+DECR!S114+DBHG!P114+DBHR!S114+AMIL!P114</f>
        <v>28.412594920056478</v>
      </c>
      <c r="E114" s="19">
        <f>DRFR!T114+DSFS!Q114+DSTG!Q114+XYM1!Q114+XYM2!Q114+XYM3!Q114+XYM4!Q114+SAG!Q114+'ABXY-TI1S'!Q114+'ABXY-TI2S'!Q114+ABZ!Q114+'ASXY-TI1S'!Q114+'ASXY-TI2S'!Q114+'ASXY-TI3S'!Q114+ASZ!Q114+'MBXY-TI1S'!Q114+'MBXY-TI2S'!Q114+MBZ!Q114+'MSXY-TI1S'!Q114+'MSXY-TI2S'!Q114++'MSXY-TI3S'!Q114+MSZ!Q114+DECG!Q114+DECR!T114+DBHG!Q114+DBHR!T114+AMIL!Q114</f>
        <v>-124.70201135874279</v>
      </c>
      <c r="F114" s="19">
        <f>DRFR!U114+DSFS!R114+DSTG!R114+XYM1!R114+XYM2!R114+XYM3!R114+XYM4!R114+SAG!R114+'ABXY-TI1S'!R114+'ABXY-TI2S'!R114+ABZ!R114+'ASXY-TI1S'!R114+'ASXY-TI2S'!R114+'ASXY-TI3S'!R114+ASZ!R114+'MBXY-TI1S'!R114+'MBXY-TI2S'!R114+MBZ!R114+'MSXY-TI1S'!R114+'MSXY-TI2S'!R114++'MSXY-TI3S'!R114+MSZ!R114+DECG!R114+DECR!U114+DBHG!R114+DBHR!U114+AMIL!R114</f>
        <v>-6.4827757062243938</v>
      </c>
      <c r="G114" s="19">
        <f>DRFR!V114+DSFS!S114+DSTG!S114+XYM1!S114+XYM2!S114+XYM3!S114+XYM4!S114+SAG!S114+'ABXY-TI1S'!S114+'ABXY-TI2S'!S114+ABZ!S114+'ASXY-TI1S'!S114+'ASXY-TI2S'!S114+'ASXY-TI3S'!S114+ASZ!S114+'MBXY-TI1S'!S114+'MBXY-TI2S'!S114+MBZ!S114+'MSXY-TI1S'!S114+'MSXY-TI2S'!S114++'MSXY-TI3S'!S114+MSZ!S114+DECG!S114+DECR!V114+DBHG!S114+DBHR!V114+AMIL!S114</f>
        <v>-17.264567958586518</v>
      </c>
      <c r="H114" s="20">
        <f t="shared" si="18"/>
        <v>44.229546726903934</v>
      </c>
      <c r="I114" s="20">
        <f t="shared" si="19"/>
        <v>532.3582419725924</v>
      </c>
      <c r="J114" s="20">
        <f t="shared" si="20"/>
        <v>12.282782353443178</v>
      </c>
      <c r="K114" s="20">
        <f t="shared" si="21"/>
        <v>-2.339907009610219</v>
      </c>
      <c r="L114" s="20">
        <f t="shared" si="22"/>
        <v>9.0416062615078729</v>
      </c>
      <c r="M114" s="20">
        <f t="shared" si="23"/>
        <v>-0.46587485056635636</v>
      </c>
      <c r="N114" s="94">
        <f>COS(Wellpath!$L114)*COS(Wellpath!$M114)</f>
        <v>0.1294095225512604</v>
      </c>
      <c r="O114" s="94">
        <f>-SIN(Wellpath!$M114)</f>
        <v>-0.96592582628906831</v>
      </c>
      <c r="P114" s="94">
        <f>SIN(Wellpath!$L114)*COS(Wellpath!$M114)</f>
        <v>0.22414386804201336</v>
      </c>
      <c r="Q114" s="94">
        <f>COS(Wellpath!$L114)*SIN(Wellpath!$M114)</f>
        <v>0.48296291314453427</v>
      </c>
      <c r="R114" s="94">
        <f>COS(Wellpath!$M114)</f>
        <v>0.25881904510252074</v>
      </c>
      <c r="S114" s="94">
        <f>SIN(Wellpath!$L114)*SIN(Wellpath!$M114)</f>
        <v>0.83651630373780783</v>
      </c>
      <c r="T114" s="94">
        <f>-SIN(Wellpath!$L114)</f>
        <v>-0.8660254037844386</v>
      </c>
      <c r="U114" s="94">
        <v>0</v>
      </c>
      <c r="V114" s="94">
        <f>COS(Wellpath!$L114)</f>
        <v>0.50000000000000011</v>
      </c>
    </row>
    <row r="115" spans="1:22" x14ac:dyDescent="0.25">
      <c r="A115" s="26">
        <f>Wellpath!E115</f>
        <v>3360</v>
      </c>
      <c r="B115" s="19">
        <f>DRFR!Q115+DSFS!N115+DSTG!N115+XYM1!N115+XYM2!N115+XYM3!N115+XYM4!N115+SAG!N115+'ABXY-TI1S'!N115+'ABXY-TI2S'!N115+ABZ!N115+'ASXY-TI1S'!N115+'ASXY-TI2S'!N115+'ASXY-TI3S'!N115+ASZ!N115+'MBXY-TI1S'!N115+'MBXY-TI2S'!N115+MBZ!N115+'MSXY-TI1S'!N115+'MSXY-TI2S'!N115++'MSXY-TI3S'!N115+MSZ!N115+DECG!N115+DECR!Q115+DBHG!N115+DBHR!Q115+AMIL!N115</f>
        <v>517.23530730445236</v>
      </c>
      <c r="C115" s="19">
        <f>DRFR!R115+DSFS!O115+DSTG!O115+XYM1!O115+XYM2!O115+XYM3!O115+XYM4!O115+SAG!O115+'ABXY-TI1S'!O115+'ABXY-TI2S'!O115+ABZ!O115+'ASXY-TI1S'!O115+'ASXY-TI2S'!O115+'ASXY-TI3S'!O115+ASZ!O115+'MBXY-TI1S'!O115+'MBXY-TI2S'!O115+MBZ!O115+'MSXY-TI1S'!O115+'MSXY-TI2S'!O115++'MSXY-TI3S'!O115+MSZ!O115+DECG!O115+DECR!R115+DBHG!O115+DBHR!R115+AMIL!O115</f>
        <v>62.856626880212218</v>
      </c>
      <c r="D115" s="19">
        <f>DRFR!S115+DSFS!P115+DSTG!P115+XYM1!P115+XYM2!P115+XYM3!P115+XYM4!P115+SAG!P115+'ABXY-TI1S'!P115+'ABXY-TI2S'!P115+ABZ!P115+'ASXY-TI1S'!P115+'ASXY-TI2S'!P115+'ASXY-TI3S'!P115+ASZ!P115+'MBXY-TI1S'!P115+'MBXY-TI2S'!P115+MBZ!P115+'MSXY-TI1S'!P115+'MSXY-TI2S'!P115++'MSXY-TI3S'!P115+MSZ!P115+DECG!P115+DECR!S115+DBHG!P115+DBHR!S115+AMIL!P115</f>
        <v>29.391496789213303</v>
      </c>
      <c r="E115" s="19">
        <f>DRFR!T115+DSFS!Q115+DSTG!Q115+XYM1!Q115+XYM2!Q115+XYM3!Q115+XYM4!Q115+SAG!Q115+'ABXY-TI1S'!Q115+'ABXY-TI2S'!Q115+ABZ!Q115+'ASXY-TI1S'!Q115+'ASXY-TI2S'!Q115+'ASXY-TI3S'!Q115+ASZ!Q115+'MBXY-TI1S'!Q115+'MBXY-TI2S'!Q115+MBZ!Q115+'MSXY-TI1S'!Q115+'MSXY-TI2S'!Q115++'MSXY-TI3S'!Q115+MSZ!Q115+DECG!Q115+DECR!T115+DBHG!Q115+DBHR!T115+AMIL!Q115</f>
        <v>-129.300479683498</v>
      </c>
      <c r="F115" s="19">
        <f>DRFR!U115+DSFS!R115+DSTG!R115+XYM1!R115+XYM2!R115+XYM3!R115+XYM4!R115+SAG!R115+'ABXY-TI1S'!R115+'ABXY-TI2S'!R115+ABZ!R115+'ASXY-TI1S'!R115+'ASXY-TI2S'!R115+'ASXY-TI3S'!R115+ASZ!R115+'MBXY-TI1S'!R115+'MBXY-TI2S'!R115+MBZ!R115+'MSXY-TI1S'!R115+'MSXY-TI2S'!R115++'MSXY-TI3S'!R115+MSZ!R115+DECG!R115+DECR!U115+DBHG!R115+DBHR!U115+AMIL!R115</f>
        <v>-6.686223174271773</v>
      </c>
      <c r="G115" s="19">
        <f>DRFR!V115+DSFS!S115+DSTG!S115+XYM1!S115+XYM2!S115+XYM3!S115+XYM4!S115+SAG!S115+'ABXY-TI1S'!S115+'ABXY-TI2S'!S115+ABZ!S115+'ASXY-TI1S'!S115+'ASXY-TI2S'!S115+'ASXY-TI3S'!S115+ASZ!S115+'MBXY-TI1S'!S115+'MBXY-TI2S'!S115+MBZ!S115+'MSXY-TI1S'!S115+'MSXY-TI2S'!S115++'MSXY-TI3S'!S115+MSZ!S115+DECG!S115+DECR!V115+DBHG!S115+DBHR!V115+AMIL!S115</f>
        <v>-17.791013777698296</v>
      </c>
      <c r="H115" s="20">
        <f t="shared" si="18"/>
        <v>45.585768391317451</v>
      </c>
      <c r="I115" s="20">
        <f t="shared" si="19"/>
        <v>551.44794702680281</v>
      </c>
      <c r="J115" s="20">
        <f t="shared" si="20"/>
        <v>12.449715555757662</v>
      </c>
      <c r="K115" s="20">
        <f t="shared" si="21"/>
        <v>-2.4139730405043807</v>
      </c>
      <c r="L115" s="20">
        <f t="shared" si="22"/>
        <v>9.1339796253634216</v>
      </c>
      <c r="M115" s="20">
        <f t="shared" si="23"/>
        <v>-0.47363906023129188</v>
      </c>
      <c r="N115" s="94">
        <f>COS(Wellpath!$L115)*COS(Wellpath!$M115)</f>
        <v>0.1294095225512604</v>
      </c>
      <c r="O115" s="94">
        <f>-SIN(Wellpath!$M115)</f>
        <v>-0.96592582628906831</v>
      </c>
      <c r="P115" s="94">
        <f>SIN(Wellpath!$L115)*COS(Wellpath!$M115)</f>
        <v>0.22414386804201336</v>
      </c>
      <c r="Q115" s="94">
        <f>COS(Wellpath!$L115)*SIN(Wellpath!$M115)</f>
        <v>0.48296291314453427</v>
      </c>
      <c r="R115" s="94">
        <f>COS(Wellpath!$M115)</f>
        <v>0.25881904510252074</v>
      </c>
      <c r="S115" s="94">
        <f>SIN(Wellpath!$L115)*SIN(Wellpath!$M115)</f>
        <v>0.83651630373780783</v>
      </c>
      <c r="T115" s="94">
        <f>-SIN(Wellpath!$L115)</f>
        <v>-0.8660254037844386</v>
      </c>
      <c r="U115" s="94">
        <v>0</v>
      </c>
      <c r="V115" s="94">
        <f>COS(Wellpath!$L115)</f>
        <v>0.50000000000000011</v>
      </c>
    </row>
    <row r="116" spans="1:22" x14ac:dyDescent="0.25">
      <c r="A116" s="26">
        <f>Wellpath!E116</f>
        <v>3390</v>
      </c>
      <c r="B116" s="19">
        <f>DRFR!Q116+DSFS!N116+DSTG!N116+XYM1!N116+XYM2!N116+XYM3!N116+XYM4!N116+SAG!N116+'ABXY-TI1S'!N116+'ABXY-TI2S'!N116+ABZ!N116+'ASXY-TI1S'!N116+'ASXY-TI2S'!N116+'ASXY-TI3S'!N116+ASZ!N116+'MBXY-TI1S'!N116+'MBXY-TI2S'!N116+MBZ!N116+'MSXY-TI1S'!N116+'MSXY-TI2S'!N116++'MSXY-TI3S'!N116+MSZ!N116+DECG!N116+DECR!Q116+DBHG!N116+DBHR!Q116+AMIL!N116</f>
        <v>535.42553729115662</v>
      </c>
      <c r="C116" s="19">
        <f>DRFR!R116+DSFS!O116+DSTG!O116+XYM1!O116+XYM2!O116+XYM3!O116+XYM4!O116+SAG!O116+'ABXY-TI1S'!O116+'ABXY-TI2S'!O116+ABZ!O116+'ASXY-TI1S'!O116+'ASXY-TI2S'!O116+'ASXY-TI3S'!O116+ASZ!O116+'MBXY-TI1S'!O116+'MBXY-TI2S'!O116+MBZ!O116+'MSXY-TI1S'!O116+'MSXY-TI2S'!O116++'MSXY-TI3S'!O116+MSZ!O116+DECG!O116+DECR!R116+DBHG!O116+DBHR!R116+AMIL!O116</f>
        <v>64.651520611221486</v>
      </c>
      <c r="D116" s="19">
        <f>DRFR!S116+DSFS!P116+DSTG!P116+XYM1!P116+XYM2!P116+XYM3!P116+XYM4!P116+SAG!P116+'ABXY-TI1S'!P116+'ABXY-TI2S'!P116+ABZ!P116+'ASXY-TI1S'!P116+'ASXY-TI2S'!P116+'ASXY-TI3S'!P116+ASZ!P116+'MBXY-TI1S'!P116+'MBXY-TI2S'!P116+MBZ!P116+'MSXY-TI1S'!P116+'MSXY-TI2S'!P116++'MSXY-TI3S'!P116+MSZ!P116+DECG!P116+DECR!S116+DBHG!P116+DBHR!S116+AMIL!P116</f>
        <v>30.388164702051117</v>
      </c>
      <c r="E116" s="19">
        <f>DRFR!T116+DSFS!Q116+DSTG!Q116+XYM1!Q116+XYM2!Q116+XYM3!Q116+XYM4!Q116+SAG!Q116+'ABXY-TI1S'!Q116+'ABXY-TI2S'!Q116+ABZ!Q116+'ASXY-TI1S'!Q116+'ASXY-TI2S'!Q116+'ASXY-TI3S'!Q116+ASZ!Q116+'MBXY-TI1S'!Q116+'MBXY-TI2S'!Q116+MBZ!Q116+'MSXY-TI1S'!Q116+'MSXY-TI2S'!Q116++'MSXY-TI3S'!Q116+MSZ!Q116+DECG!Q116+DECR!T116+DBHG!Q116+DBHR!T116+AMIL!Q116</f>
        <v>-133.98220391856287</v>
      </c>
      <c r="F116" s="19">
        <f>DRFR!U116+DSFS!R116+DSTG!R116+XYM1!R116+XYM2!R116+XYM3!R116+XYM4!R116+SAG!R116+'ABXY-TI1S'!R116+'ABXY-TI2S'!R116+ABZ!R116+'ASXY-TI1S'!R116+'ASXY-TI2S'!R116+'ASXY-TI3S'!R116+ASZ!R116+'MBXY-TI1S'!R116+'MBXY-TI2S'!R116+MBZ!R116+'MSXY-TI1S'!R116+'MSXY-TI2S'!R116++'MSXY-TI3S'!R116+MSZ!R116+DECG!R116+DECR!U116+DBHG!R116+DBHR!U116+AMIL!R116</f>
        <v>-6.8927533752156878</v>
      </c>
      <c r="G116" s="19">
        <f>DRFR!V116+DSFS!S116+DSTG!S116+XYM1!S116+XYM2!S116+XYM3!S116+XYM4!S116+SAG!S116+'ABXY-TI1S'!S116+'ABXY-TI2S'!S116+ABZ!S116+'ASXY-TI1S'!S116+'ASXY-TI2S'!S116+'ASXY-TI3S'!S116+ASZ!S116+'MBXY-TI1S'!S116+'MBXY-TI2S'!S116+MBZ!S116+'MSXY-TI1S'!S116+'MSXY-TI2S'!S116++'MSXY-TI3S'!S116+MSZ!S116+DECG!S116+DECR!V116+DBHG!S116+DBHR!V116+AMIL!S116</f>
        <v>-18.32505012097775</v>
      </c>
      <c r="H116" s="20">
        <f t="shared" si="18"/>
        <v>46.964369634698251</v>
      </c>
      <c r="I116" s="20">
        <f t="shared" si="19"/>
        <v>570.88075985370187</v>
      </c>
      <c r="J116" s="20">
        <f t="shared" si="20"/>
        <v>12.620093116029039</v>
      </c>
      <c r="K116" s="20">
        <f t="shared" si="21"/>
        <v>-2.4892089205726835</v>
      </c>
      <c r="L116" s="20">
        <f t="shared" si="22"/>
        <v>9.2262141134241347</v>
      </c>
      <c r="M116" s="20">
        <f t="shared" si="23"/>
        <v>-0.48140326989622073</v>
      </c>
      <c r="N116" s="94">
        <f>COS(Wellpath!$L116)*COS(Wellpath!$M116)</f>
        <v>0.1294095225512604</v>
      </c>
      <c r="O116" s="94">
        <f>-SIN(Wellpath!$M116)</f>
        <v>-0.96592582628906831</v>
      </c>
      <c r="P116" s="94">
        <f>SIN(Wellpath!$L116)*COS(Wellpath!$M116)</f>
        <v>0.22414386804201336</v>
      </c>
      <c r="Q116" s="94">
        <f>COS(Wellpath!$L116)*SIN(Wellpath!$M116)</f>
        <v>0.48296291314453427</v>
      </c>
      <c r="R116" s="94">
        <f>COS(Wellpath!$M116)</f>
        <v>0.25881904510252074</v>
      </c>
      <c r="S116" s="94">
        <f>SIN(Wellpath!$L116)*SIN(Wellpath!$M116)</f>
        <v>0.83651630373780783</v>
      </c>
      <c r="T116" s="94">
        <f>-SIN(Wellpath!$L116)</f>
        <v>-0.8660254037844386</v>
      </c>
      <c r="U116" s="94">
        <v>0</v>
      </c>
      <c r="V116" s="94">
        <f>COS(Wellpath!$L116)</f>
        <v>0.50000000000000011</v>
      </c>
    </row>
    <row r="117" spans="1:22" x14ac:dyDescent="0.25">
      <c r="A117" s="26">
        <f>Wellpath!E117</f>
        <v>3420</v>
      </c>
      <c r="B117" s="19">
        <f>DRFR!Q117+DSFS!N117+DSTG!N117+XYM1!N117+XYM2!N117+XYM3!N117+XYM4!N117+SAG!N117+'ABXY-TI1S'!N117+'ABXY-TI2S'!N117+ABZ!N117+'ASXY-TI1S'!N117+'ASXY-TI2S'!N117+'ASXY-TI3S'!N117+ASZ!N117+'MBXY-TI1S'!N117+'MBXY-TI2S'!N117+MBZ!N117+'MSXY-TI1S'!N117+'MSXY-TI2S'!N117++'MSXY-TI3S'!N117+MSZ!N117+DECG!N117+DECR!Q117+DBHG!N117+DBHR!Q117+AMIL!N117</f>
        <v>553.93672559841048</v>
      </c>
      <c r="C117" s="19">
        <f>DRFR!R117+DSFS!O117+DSTG!O117+XYM1!O117+XYM2!O117+XYM3!O117+XYM4!O117+SAG!O117+'ABXY-TI1S'!O117+'ABXY-TI2S'!O117+ABZ!O117+'ASXY-TI1S'!O117+'ASXY-TI2S'!O117+'ASXY-TI3S'!O117+ASZ!O117+'MBXY-TI1S'!O117+'MBXY-TI2S'!O117+MBZ!O117+'MSXY-TI1S'!O117+'MSXY-TI2S'!O117++'MSXY-TI3S'!O117+MSZ!O117+DECG!O117+DECR!R117+DBHG!O117+DBHR!R117+AMIL!O117</f>
        <v>66.476654107533861</v>
      </c>
      <c r="D117" s="19">
        <f>DRFR!S117+DSFS!P117+DSTG!P117+XYM1!P117+XYM2!P117+XYM3!P117+XYM4!P117+SAG!P117+'ABXY-TI1S'!P117+'ABXY-TI2S'!P117+ABZ!P117+'ASXY-TI1S'!P117+'ASXY-TI2S'!P117+'ASXY-TI3S'!P117+ASZ!P117+'MBXY-TI1S'!P117+'MBXY-TI2S'!P117+MBZ!P117+'MSXY-TI1S'!P117+'MSXY-TI2S'!P117++'MSXY-TI3S'!P117+MSZ!P117+DECG!P117+DECR!S117+DBHG!P117+DBHR!S117+AMIL!P117</f>
        <v>31.402609465210237</v>
      </c>
      <c r="E117" s="19">
        <f>DRFR!T117+DSFS!Q117+DSTG!Q117+XYM1!Q117+XYM2!Q117+XYM3!Q117+XYM4!Q117+SAG!Q117+'ABXY-TI1S'!Q117+'ABXY-TI2S'!Q117+ABZ!Q117+'ASXY-TI1S'!Q117+'ASXY-TI2S'!Q117+'ASXY-TI3S'!Q117+ASZ!Q117+'MBXY-TI1S'!Q117+'MBXY-TI2S'!Q117+MBZ!Q117+'MSXY-TI1S'!Q117+'MSXY-TI2S'!Q117++'MSXY-TI3S'!Q117+MSZ!Q117+DECG!Q117+DECR!T117+DBHG!Q117+DBHR!T117+AMIL!Q117</f>
        <v>-138.74717595895714</v>
      </c>
      <c r="F117" s="19">
        <f>DRFR!U117+DSFS!R117+DSTG!R117+XYM1!R117+XYM2!R117+XYM3!R117+XYM4!R117+SAG!R117+'ABXY-TI1S'!R117+'ABXY-TI2S'!R117+ABZ!R117+'ASXY-TI1S'!R117+'ASXY-TI2S'!R117+'ASXY-TI3S'!R117+ASZ!R117+'MBXY-TI1S'!R117+'MBXY-TI2S'!R117+MBZ!R117+'MSXY-TI1S'!R117+'MSXY-TI2S'!R117++'MSXY-TI3S'!R117+MSZ!R117+DECG!R117+DECR!U117+DBHG!R117+DBHR!U117+AMIL!R117</f>
        <v>-7.1023614645718167</v>
      </c>
      <c r="G117" s="19">
        <f>DRFR!V117+DSFS!S117+DSTG!S117+XYM1!S117+XYM2!S117+XYM3!S117+XYM4!S117+SAG!S117+'ABXY-TI1S'!S117+'ABXY-TI2S'!S117+ABZ!S117+'ASXY-TI1S'!S117+'ASXY-TI2S'!S117+'ASXY-TI3S'!S117+ASZ!S117+'MBXY-TI1S'!S117+'MBXY-TI2S'!S117+MBZ!S117+'MSXY-TI1S'!S117+'MSXY-TI2S'!S117++'MSXY-TI3S'!S117+MSZ!S117+DECG!S117+DECR!V117+DBHG!S117+DBHR!V117+AMIL!S117</f>
        <v>-18.866658908563245</v>
      </c>
      <c r="H117" s="20">
        <f t="shared" si="18"/>
        <v>48.365350457046347</v>
      </c>
      <c r="I117" s="20">
        <f t="shared" si="19"/>
        <v>590.65668045328971</v>
      </c>
      <c r="J117" s="20">
        <f t="shared" si="20"/>
        <v>12.793958260818622</v>
      </c>
      <c r="K117" s="20">
        <f t="shared" si="21"/>
        <v>-2.5656146498151591</v>
      </c>
      <c r="L117" s="20">
        <f t="shared" si="22"/>
        <v>9.3183097256900282</v>
      </c>
      <c r="M117" s="20">
        <f t="shared" si="23"/>
        <v>-0.48916747956114914</v>
      </c>
      <c r="N117" s="94">
        <f>COS(Wellpath!$L117)*COS(Wellpath!$M117)</f>
        <v>0.1294095225512604</v>
      </c>
      <c r="O117" s="94">
        <f>-SIN(Wellpath!$M117)</f>
        <v>-0.96592582628906831</v>
      </c>
      <c r="P117" s="94">
        <f>SIN(Wellpath!$L117)*COS(Wellpath!$M117)</f>
        <v>0.22414386804201336</v>
      </c>
      <c r="Q117" s="94">
        <f>COS(Wellpath!$L117)*SIN(Wellpath!$M117)</f>
        <v>0.48296291314453427</v>
      </c>
      <c r="R117" s="94">
        <f>COS(Wellpath!$M117)</f>
        <v>0.25881904510252074</v>
      </c>
      <c r="S117" s="94">
        <f>SIN(Wellpath!$L117)*SIN(Wellpath!$M117)</f>
        <v>0.83651630373780783</v>
      </c>
      <c r="T117" s="94">
        <f>-SIN(Wellpath!$L117)</f>
        <v>-0.8660254037844386</v>
      </c>
      <c r="U117" s="94">
        <v>0</v>
      </c>
      <c r="V117" s="94">
        <f>COS(Wellpath!$L117)</f>
        <v>0.50000000000000011</v>
      </c>
    </row>
    <row r="118" spans="1:22" x14ac:dyDescent="0.25">
      <c r="A118" s="26">
        <f>Wellpath!E118</f>
        <v>3450</v>
      </c>
      <c r="B118" s="19">
        <f>DRFR!Q118+DSFS!N118+DSTG!N118+XYM1!N118+XYM2!N118+XYM3!N118+XYM4!N118+SAG!N118+'ABXY-TI1S'!N118+'ABXY-TI2S'!N118+ABZ!N118+'ASXY-TI1S'!N118+'ASXY-TI2S'!N118+'ASXY-TI3S'!N118+ASZ!N118+'MBXY-TI1S'!N118+'MBXY-TI2S'!N118+MBZ!N118+'MSXY-TI1S'!N118+'MSXY-TI2S'!N118++'MSXY-TI3S'!N118+MSZ!N118+DECG!N118+DECR!Q118+DBHG!N118+DBHR!Q118+AMIL!N118</f>
        <v>572.76887441319752</v>
      </c>
      <c r="C118" s="19">
        <f>DRFR!R118+DSFS!O118+DSTG!O118+XYM1!O118+XYM2!O118+XYM3!O118+XYM4!O118+SAG!O118+'ABXY-TI1S'!O118+'ABXY-TI2S'!O118+ABZ!O118+'ASXY-TI1S'!O118+'ASXY-TI2S'!O118+'ASXY-TI3S'!O118+ASZ!O118+'MBXY-TI1S'!O118+'MBXY-TI2S'!O118+MBZ!O118+'MSXY-TI1S'!O118+'MSXY-TI2S'!O118++'MSXY-TI3S'!O118+MSZ!O118+DECG!O118+DECR!R118+DBHG!O118+DBHR!R118+AMIL!O118</f>
        <v>68.332057829899298</v>
      </c>
      <c r="D118" s="19">
        <f>DRFR!S118+DSFS!P118+DSTG!P118+XYM1!P118+XYM2!P118+XYM3!P118+XYM4!P118+SAG!P118+'ABXY-TI1S'!P118+'ABXY-TI2S'!P118+ABZ!P118+'ASXY-TI1S'!P118+'ASXY-TI2S'!P118+'ASXY-TI3S'!P118+ASZ!P118+'MBXY-TI1S'!P118+'MBXY-TI2S'!P118+MBZ!P118+'MSXY-TI1S'!P118+'MSXY-TI2S'!P118++'MSXY-TI3S'!P118+MSZ!P118+DECG!P118+DECR!S118+DBHG!P118+DBHR!S118+AMIL!P118</f>
        <v>32.434841961268454</v>
      </c>
      <c r="E118" s="19">
        <f>DRFR!T118+DSFS!Q118+DSTG!Q118+XYM1!Q118+XYM2!Q118+XYM3!Q118+XYM4!Q118+SAG!Q118+'ABXY-TI1S'!Q118+'ABXY-TI2S'!Q118+ABZ!Q118+'ASXY-TI1S'!Q118+'ASXY-TI2S'!Q118+'ASXY-TI3S'!Q118+ASZ!Q118+'MBXY-TI1S'!Q118+'MBXY-TI2S'!Q118+MBZ!Q118+'MSXY-TI1S'!Q118+'MSXY-TI2S'!Q118++'MSXY-TI3S'!Q118+MSZ!Q118+DECG!Q118+DECR!T118+DBHG!Q118+DBHR!T118+AMIL!Q118</f>
        <v>-143.59538764274748</v>
      </c>
      <c r="F118" s="19">
        <f>DRFR!U118+DSFS!R118+DSTG!R118+XYM1!R118+XYM2!R118+XYM3!R118+XYM4!R118+SAG!R118+'ABXY-TI1S'!R118+'ABXY-TI2S'!R118+ABZ!R118+'ASXY-TI1S'!R118+'ASXY-TI2S'!R118+'ASXY-TI3S'!R118+ASZ!R118+'MBXY-TI1S'!R118+'MBXY-TI2S'!R118+MBZ!R118+'MSXY-TI1S'!R118+'MSXY-TI2S'!R118++'MSXY-TI3S'!R118+MSZ!R118+DECG!R118+DECR!U118+DBHG!R118+DBHR!U118+AMIL!R118</f>
        <v>-7.3150425638139911</v>
      </c>
      <c r="G118" s="19">
        <f>DRFR!V118+DSFS!S118+DSTG!S118+XYM1!S118+XYM2!S118+XYM3!S118+XYM4!S118+SAG!S118+'ABXY-TI1S'!S118+'ABXY-TI2S'!S118+ABZ!S118+'ASXY-TI1S'!S118+'ASXY-TI2S'!S118+'ASXY-TI3S'!S118+ASZ!S118+'MBXY-TI1S'!S118+'MBXY-TI2S'!S118+MBZ!S118+'MSXY-TI1S'!S118+'MSXY-TI2S'!S118++'MSXY-TI3S'!S118+MSZ!S118+DECG!S118+DECR!V118+DBHG!S118+DBHR!V118+AMIL!S118</f>
        <v>-19.415821933547257</v>
      </c>
      <c r="H118" s="20">
        <f t="shared" si="18"/>
        <v>49.788710858361696</v>
      </c>
      <c r="I118" s="20">
        <f t="shared" si="19"/>
        <v>610.77570882556597</v>
      </c>
      <c r="J118" s="20">
        <f t="shared" si="20"/>
        <v>12.971354520437595</v>
      </c>
      <c r="K118" s="20">
        <f t="shared" si="21"/>
        <v>-2.6431902282317479</v>
      </c>
      <c r="L118" s="20">
        <f t="shared" si="22"/>
        <v>9.4102664621610845</v>
      </c>
      <c r="M118" s="20">
        <f t="shared" si="23"/>
        <v>-0.49693168922606068</v>
      </c>
      <c r="N118" s="94">
        <f>COS(Wellpath!$L118)*COS(Wellpath!$M118)</f>
        <v>0.1294095225512604</v>
      </c>
      <c r="O118" s="94">
        <f>-SIN(Wellpath!$M118)</f>
        <v>-0.96592582628906831</v>
      </c>
      <c r="P118" s="94">
        <f>SIN(Wellpath!$L118)*COS(Wellpath!$M118)</f>
        <v>0.22414386804201336</v>
      </c>
      <c r="Q118" s="94">
        <f>COS(Wellpath!$L118)*SIN(Wellpath!$M118)</f>
        <v>0.48296291314453427</v>
      </c>
      <c r="R118" s="94">
        <f>COS(Wellpath!$M118)</f>
        <v>0.25881904510252074</v>
      </c>
      <c r="S118" s="94">
        <f>SIN(Wellpath!$L118)*SIN(Wellpath!$M118)</f>
        <v>0.83651630373780783</v>
      </c>
      <c r="T118" s="94">
        <f>-SIN(Wellpath!$L118)</f>
        <v>-0.8660254037844386</v>
      </c>
      <c r="U118" s="94">
        <v>0</v>
      </c>
      <c r="V118" s="94">
        <f>COS(Wellpath!$L118)</f>
        <v>0.50000000000000011</v>
      </c>
    </row>
    <row r="119" spans="1:22" x14ac:dyDescent="0.25">
      <c r="A119" s="26">
        <f>Wellpath!E119</f>
        <v>3480</v>
      </c>
      <c r="B119" s="19">
        <f>DRFR!Q119+DSFS!N119+DSTG!N119+XYM1!N119+XYM2!N119+XYM3!N119+XYM4!N119+SAG!N119+'ABXY-TI1S'!N119+'ABXY-TI2S'!N119+ABZ!N119+'ASXY-TI1S'!N119+'ASXY-TI2S'!N119+'ASXY-TI3S'!N119+ASZ!N119+'MBXY-TI1S'!N119+'MBXY-TI2S'!N119+MBZ!N119+'MSXY-TI1S'!N119+'MSXY-TI2S'!N119++'MSXY-TI3S'!N119+MSZ!N119+DECG!N119+DECR!Q119+DBHG!N119+DBHR!Q119+AMIL!N119</f>
        <v>591.92198593776152</v>
      </c>
      <c r="C119" s="19">
        <f>DRFR!R119+DSFS!O119+DSTG!O119+XYM1!O119+XYM2!O119+XYM3!O119+XYM4!O119+SAG!O119+'ABXY-TI1S'!O119+'ABXY-TI2S'!O119+ABZ!O119+'ASXY-TI1S'!O119+'ASXY-TI2S'!O119+'ASXY-TI3S'!O119+ASZ!O119+'MBXY-TI1S'!O119+'MBXY-TI2S'!O119+MBZ!O119+'MSXY-TI1S'!O119+'MSXY-TI2S'!O119++'MSXY-TI3S'!O119+MSZ!O119+DECG!O119+DECR!R119+DBHG!O119+DBHR!R119+AMIL!O119</f>
        <v>70.217762451619762</v>
      </c>
      <c r="D119" s="19">
        <f>DRFR!S119+DSFS!P119+DSTG!P119+XYM1!P119+XYM2!P119+XYM3!P119+XYM4!P119+SAG!P119+'ABXY-TI1S'!P119+'ABXY-TI2S'!P119+ABZ!P119+'ASXY-TI1S'!P119+'ASXY-TI2S'!P119+'ASXY-TI3S'!P119+ASZ!P119+'MBXY-TI1S'!P119+'MBXY-TI2S'!P119+MBZ!P119+'MSXY-TI1S'!P119+'MSXY-TI2S'!P119++'MSXY-TI3S'!P119+MSZ!P119+DECG!P119+DECR!S119+DBHG!P119+DBHR!S119+AMIL!P119</f>
        <v>33.484873148741109</v>
      </c>
      <c r="E119" s="19">
        <f>DRFR!T119+DSFS!Q119+DSTG!Q119+XYM1!Q119+XYM2!Q119+XYM3!Q119+XYM4!Q119+SAG!Q119+'ABXY-TI1S'!Q119+'ABXY-TI2S'!Q119+ABZ!Q119+'ASXY-TI1S'!Q119+'ASXY-TI2S'!Q119+'ASXY-TI3S'!Q119+ASZ!Q119+'MBXY-TI1S'!Q119+'MBXY-TI2S'!Q119+MBZ!Q119+'MSXY-TI1S'!Q119+'MSXY-TI2S'!Q119++'MSXY-TI3S'!Q119+MSZ!Q119+DECG!Q119+DECR!T119+DBHG!Q119+DBHR!T119+AMIL!Q119</f>
        <v>-148.52683075104733</v>
      </c>
      <c r="F119" s="19">
        <f>DRFR!U119+DSFS!R119+DSTG!R119+XYM1!R119+XYM2!R119+XYM3!R119+XYM4!R119+SAG!R119+'ABXY-TI1S'!R119+'ABXY-TI2S'!R119+ABZ!R119+'ASXY-TI1S'!R119+'ASXY-TI2S'!R119+'ASXY-TI3S'!R119+ASZ!R119+'MBXY-TI1S'!R119+'MBXY-TI2S'!R119+MBZ!R119+'MSXY-TI1S'!R119+'MSXY-TI2S'!R119++'MSXY-TI3S'!R119+MSZ!R119+DECG!R119+DECR!U119+DBHG!R119+DBHR!U119+AMIL!R119</f>
        <v>-7.5307917603741865</v>
      </c>
      <c r="G119" s="19">
        <f>DRFR!V119+DSFS!S119+DSTG!S119+XYM1!S119+XYM2!S119+XYM3!S119+XYM4!S119+SAG!S119+'ABXY-TI1S'!S119+'ABXY-TI2S'!S119+ABZ!S119+'ASXY-TI1S'!S119+'ASXY-TI2S'!S119+'ASXY-TI3S'!S119+ASZ!S119+'MBXY-TI1S'!S119+'MBXY-TI2S'!S119+MBZ!S119+'MSXY-TI1S'!S119+'MSXY-TI2S'!S119++'MSXY-TI3S'!S119+MSZ!S119+DECG!S119+DECR!V119+DBHG!S119+DBHR!V119+AMIL!S119</f>
        <v>-19.972520861976342</v>
      </c>
      <c r="H119" s="20">
        <f t="shared" si="18"/>
        <v>51.234450838644364</v>
      </c>
      <c r="I119" s="20">
        <f t="shared" si="19"/>
        <v>631.23784497053077</v>
      </c>
      <c r="J119" s="20">
        <f t="shared" si="20"/>
        <v>13.152325728947263</v>
      </c>
      <c r="K119" s="20">
        <f t="shared" si="21"/>
        <v>-2.721935655822505</v>
      </c>
      <c r="L119" s="20">
        <f t="shared" si="22"/>
        <v>9.5020843228373213</v>
      </c>
      <c r="M119" s="20">
        <f t="shared" si="23"/>
        <v>-0.50469589889102462</v>
      </c>
      <c r="N119" s="94">
        <f>COS(Wellpath!$L119)*COS(Wellpath!$M119)</f>
        <v>0.1294095225512604</v>
      </c>
      <c r="O119" s="94">
        <f>-SIN(Wellpath!$M119)</f>
        <v>-0.96592582628906831</v>
      </c>
      <c r="P119" s="94">
        <f>SIN(Wellpath!$L119)*COS(Wellpath!$M119)</f>
        <v>0.22414386804201336</v>
      </c>
      <c r="Q119" s="94">
        <f>COS(Wellpath!$L119)*SIN(Wellpath!$M119)</f>
        <v>0.48296291314453427</v>
      </c>
      <c r="R119" s="94">
        <f>COS(Wellpath!$M119)</f>
        <v>0.25881904510252074</v>
      </c>
      <c r="S119" s="94">
        <f>SIN(Wellpath!$L119)*SIN(Wellpath!$M119)</f>
        <v>0.83651630373780783</v>
      </c>
      <c r="T119" s="94">
        <f>-SIN(Wellpath!$L119)</f>
        <v>-0.8660254037844386</v>
      </c>
      <c r="U119" s="94">
        <v>0</v>
      </c>
      <c r="V119" s="94">
        <f>COS(Wellpath!$L119)</f>
        <v>0.50000000000000011</v>
      </c>
    </row>
    <row r="120" spans="1:22" x14ac:dyDescent="0.25">
      <c r="A120" s="26">
        <f>Wellpath!E120</f>
        <v>3510</v>
      </c>
      <c r="B120" s="19">
        <f>DRFR!Q120+DSFS!N120+DSTG!N120+XYM1!N120+XYM2!N120+XYM3!N120+XYM4!N120+SAG!N120+'ABXY-TI1S'!N120+'ABXY-TI2S'!N120+ABZ!N120+'ASXY-TI1S'!N120+'ASXY-TI2S'!N120+'ASXY-TI3S'!N120+ASZ!N120+'MBXY-TI1S'!N120+'MBXY-TI2S'!N120+MBZ!N120+'MSXY-TI1S'!N120+'MSXY-TI2S'!N120++'MSXY-TI3S'!N120+MSZ!N120+DECG!N120+DECR!Q120+DBHG!N120+DBHR!Q120+AMIL!N120</f>
        <v>611.39606238960732</v>
      </c>
      <c r="C120" s="19">
        <f>DRFR!R120+DSFS!O120+DSTG!O120+XYM1!O120+XYM2!O120+XYM3!O120+XYM4!O120+SAG!O120+'ABXY-TI1S'!O120+'ABXY-TI2S'!O120+ABZ!O120+'ASXY-TI1S'!O120+'ASXY-TI2S'!O120+'ASXY-TI3S'!O120+ASZ!O120+'MBXY-TI1S'!O120+'MBXY-TI2S'!O120+MBZ!O120+'MSXY-TI1S'!O120+'MSXY-TI2S'!O120++'MSXY-TI3S'!O120+MSZ!O120+DECG!O120+DECR!R120+DBHG!O120+DBHR!R120+AMIL!O120</f>
        <v>72.133798858549156</v>
      </c>
      <c r="D120" s="19">
        <f>DRFR!S120+DSFS!P120+DSTG!P120+XYM1!P120+XYM2!P120+XYM3!P120+XYM4!P120+SAG!P120+'ABXY-TI1S'!P120+'ABXY-TI2S'!P120+ABZ!P120+'ASXY-TI1S'!P120+'ASXY-TI2S'!P120+'ASXY-TI3S'!P120+ASZ!P120+'MBXY-TI1S'!P120+'MBXY-TI2S'!P120+MBZ!P120+'MSXY-TI1S'!P120+'MSXY-TI2S'!P120++'MSXY-TI3S'!P120+MSZ!P120+DECG!P120+DECR!S120+DBHG!P120+DBHR!S120+AMIL!P120</f>
        <v>34.552714062081002</v>
      </c>
      <c r="E120" s="19">
        <f>DRFR!T120+DSFS!Q120+DSTG!Q120+XYM1!Q120+XYM2!Q120+XYM3!Q120+XYM4!Q120+SAG!Q120+'ABXY-TI1S'!Q120+'ABXY-TI2S'!Q120+ABZ!Q120+'ASXY-TI1S'!Q120+'ASXY-TI2S'!Q120+'ASXY-TI3S'!Q120+ASZ!Q120+'MBXY-TI1S'!Q120+'MBXY-TI2S'!Q120+MBZ!Q120+'MSXY-TI1S'!Q120+'MSXY-TI2S'!Q120++'MSXY-TI3S'!Q120+MSZ!Q120+DECG!Q120+DECR!T120+DBHG!Q120+DBHR!T120+AMIL!Q120</f>
        <v>-153.54149700801719</v>
      </c>
      <c r="F120" s="19">
        <f>DRFR!U120+DSFS!R120+DSTG!R120+XYM1!R120+XYM2!R120+XYM3!R120+XYM4!R120+SAG!R120+'ABXY-TI1S'!R120+'ABXY-TI2S'!R120+ABZ!R120+'ASXY-TI1S'!R120+'ASXY-TI2S'!R120+'ASXY-TI3S'!R120+ASZ!R120+'MBXY-TI1S'!R120+'MBXY-TI2S'!R120+MBZ!R120+'MSXY-TI1S'!R120+'MSXY-TI2S'!R120++'MSXY-TI3S'!R120+MSZ!R120+DECG!R120+DECR!U120+DBHG!R120+DBHR!U120+AMIL!R120</f>
        <v>-7.7496041076425364</v>
      </c>
      <c r="G120" s="19">
        <f>DRFR!V120+DSFS!S120+DSTG!S120+XYM1!S120+XYM2!S120+XYM3!S120+XYM4!S120+SAG!S120+'ABXY-TI1S'!S120+'ABXY-TI2S'!S120+ABZ!S120+'ASXY-TI1S'!S120+'ASXY-TI2S'!S120+'ASXY-TI3S'!S120+ASZ!S120+'MBXY-TI1S'!S120+'MBXY-TI2S'!S120+MBZ!S120+'MSXY-TI1S'!S120+'MSXY-TI2S'!S120++'MSXY-TI3S'!S120+MSZ!S120+DECG!S120+DECR!V120+DBHG!S120+DBHR!V120+AMIL!S120</f>
        <v>-20.536737232851127</v>
      </c>
      <c r="H120" s="20">
        <f t="shared" si="18"/>
        <v>52.702570397894306</v>
      </c>
      <c r="I120" s="20">
        <f t="shared" si="19"/>
        <v>652.04308888818434</v>
      </c>
      <c r="J120" s="20">
        <f t="shared" si="20"/>
        <v>13.336916024158839</v>
      </c>
      <c r="K120" s="20">
        <f t="shared" si="21"/>
        <v>-2.8018509325874055</v>
      </c>
      <c r="L120" s="20">
        <f t="shared" si="22"/>
        <v>9.5937633077187154</v>
      </c>
      <c r="M120" s="20">
        <f t="shared" si="23"/>
        <v>-0.51246010855593926</v>
      </c>
      <c r="N120" s="94">
        <f>COS(Wellpath!$L120)*COS(Wellpath!$M120)</f>
        <v>0.1294095225512604</v>
      </c>
      <c r="O120" s="94">
        <f>-SIN(Wellpath!$M120)</f>
        <v>-0.96592582628906831</v>
      </c>
      <c r="P120" s="94">
        <f>SIN(Wellpath!$L120)*COS(Wellpath!$M120)</f>
        <v>0.22414386804201336</v>
      </c>
      <c r="Q120" s="94">
        <f>COS(Wellpath!$L120)*SIN(Wellpath!$M120)</f>
        <v>0.48296291314453427</v>
      </c>
      <c r="R120" s="94">
        <f>COS(Wellpath!$M120)</f>
        <v>0.25881904510252074</v>
      </c>
      <c r="S120" s="94">
        <f>SIN(Wellpath!$L120)*SIN(Wellpath!$M120)</f>
        <v>0.83651630373780783</v>
      </c>
      <c r="T120" s="94">
        <f>-SIN(Wellpath!$L120)</f>
        <v>-0.8660254037844386</v>
      </c>
      <c r="U120" s="94">
        <v>0</v>
      </c>
      <c r="V120" s="94">
        <f>COS(Wellpath!$L120)</f>
        <v>0.50000000000000011</v>
      </c>
    </row>
    <row r="121" spans="1:22" x14ac:dyDescent="0.25">
      <c r="A121" s="26">
        <f>Wellpath!E121</f>
        <v>3540</v>
      </c>
      <c r="B121" s="19">
        <f>DRFR!Q121+DSFS!N121+DSTG!N121+XYM1!N121+XYM2!N121+XYM3!N121+XYM4!N121+SAG!N121+'ABXY-TI1S'!N121+'ABXY-TI2S'!N121+ABZ!N121+'ASXY-TI1S'!N121+'ASXY-TI2S'!N121+'ASXY-TI3S'!N121+ASZ!N121+'MBXY-TI1S'!N121+'MBXY-TI2S'!N121+MBZ!N121+'MSXY-TI1S'!N121+'MSXY-TI2S'!N121++'MSXY-TI3S'!N121+MSZ!N121+DECG!N121+DECR!Q121+DBHG!N121+DBHR!Q121+AMIL!N121</f>
        <v>631.19110600149975</v>
      </c>
      <c r="C121" s="19">
        <f>DRFR!R121+DSFS!O121+DSTG!O121+XYM1!O121+XYM2!O121+XYM3!O121+XYM4!O121+SAG!O121+'ABXY-TI1S'!O121+'ABXY-TI2S'!O121+ABZ!O121+'ASXY-TI1S'!O121+'ASXY-TI2S'!O121+'ASXY-TI3S'!O121+ASZ!O121+'MBXY-TI1S'!O121+'MBXY-TI2S'!O121+MBZ!O121+'MSXY-TI1S'!O121+'MSXY-TI2S'!O121++'MSXY-TI3S'!O121+MSZ!O121+DECG!O121+DECR!R121+DBHG!O121+DBHR!R121+AMIL!O121</f>
        <v>74.08019814909332</v>
      </c>
      <c r="D121" s="19">
        <f>DRFR!S121+DSFS!P121+DSTG!P121+XYM1!P121+XYM2!P121+XYM3!P121+XYM4!P121+SAG!P121+'ABXY-TI1S'!P121+'ABXY-TI2S'!P121+ABZ!P121+'ASXY-TI1S'!P121+'ASXY-TI2S'!P121+'ASXY-TI3S'!P121+ASZ!P121+'MBXY-TI1S'!P121+'MBXY-TI2S'!P121+MBZ!P121+'MSXY-TI1S'!P121+'MSXY-TI2S'!P121++'MSXY-TI3S'!P121+MSZ!P121+DECG!P121+DECR!S121+DBHG!P121+DBHR!S121+AMIL!P121</f>
        <v>35.638375811678436</v>
      </c>
      <c r="E121" s="19">
        <f>DRFR!T121+DSFS!Q121+DSTG!Q121+XYM1!Q121+XYM2!Q121+XYM3!Q121+XYM4!Q121+SAG!Q121+'ABXY-TI1S'!Q121+'ABXY-TI2S'!Q121+ABZ!Q121+'ASXY-TI1S'!Q121+'ASXY-TI2S'!Q121+'ASXY-TI3S'!Q121+ASZ!Q121+'MBXY-TI1S'!Q121+'MBXY-TI2S'!Q121+MBZ!Q121+'MSXY-TI1S'!Q121+'MSXY-TI2S'!Q121++'MSXY-TI3S'!Q121+MSZ!Q121+DECG!Q121+DECR!T121+DBHG!Q121+DBHR!T121+AMIL!Q121</f>
        <v>-158.63937808086422</v>
      </c>
      <c r="F121" s="19">
        <f>DRFR!U121+DSFS!R121+DSTG!R121+XYM1!R121+XYM2!R121+XYM3!R121+XYM4!R121+SAG!R121+'ABXY-TI1S'!R121+'ABXY-TI2S'!R121+ABZ!R121+'ASXY-TI1S'!R121+'ASXY-TI2S'!R121+'ASXY-TI3S'!R121+ASZ!R121+'MBXY-TI1S'!R121+'MBXY-TI2S'!R121+MBZ!R121+'MSXY-TI1S'!R121+'MSXY-TI2S'!R121++'MSXY-TI3S'!R121+MSZ!R121+DECG!R121+DECR!U121+DBHG!R121+DBHR!U121+AMIL!R121</f>
        <v>-7.9714746249673194</v>
      </c>
      <c r="G121" s="19">
        <f>DRFR!V121+DSFS!S121+DSTG!S121+XYM1!S121+XYM2!S121+XYM3!S121+XYM4!S121+SAG!S121+'ABXY-TI1S'!S121+'ABXY-TI2S'!S121+ABZ!S121+'ASXY-TI1S'!S121+'ASXY-TI2S'!S121+'ASXY-TI3S'!S121+ASZ!S121+'MBXY-TI1S'!S121+'MBXY-TI2S'!S121+MBZ!S121+'MSXY-TI1S'!S121+'MSXY-TI2S'!S121++'MSXY-TI3S'!S121+MSZ!S121+DECG!S121+DECR!V121+DBHG!S121+DBHR!V121+AMIL!S121</f>
        <v>-21.108452458126347</v>
      </c>
      <c r="H121" s="20">
        <f t="shared" si="18"/>
        <v>54.193069536111537</v>
      </c>
      <c r="I121" s="20">
        <f t="shared" si="19"/>
        <v>673.19144057852634</v>
      </c>
      <c r="J121" s="20">
        <f t="shared" si="20"/>
        <v>13.525169847633595</v>
      </c>
      <c r="K121" s="20">
        <f t="shared" si="21"/>
        <v>-2.8829360585264627</v>
      </c>
      <c r="L121" s="20">
        <f t="shared" si="22"/>
        <v>9.6853034168052936</v>
      </c>
      <c r="M121" s="20">
        <f t="shared" si="23"/>
        <v>-0.52022431822086546</v>
      </c>
      <c r="N121" s="94">
        <f>COS(Wellpath!$L121)*COS(Wellpath!$M121)</f>
        <v>0.1294095225512604</v>
      </c>
      <c r="O121" s="94">
        <f>-SIN(Wellpath!$M121)</f>
        <v>-0.96592582628906831</v>
      </c>
      <c r="P121" s="94">
        <f>SIN(Wellpath!$L121)*COS(Wellpath!$M121)</f>
        <v>0.22414386804201336</v>
      </c>
      <c r="Q121" s="94">
        <f>COS(Wellpath!$L121)*SIN(Wellpath!$M121)</f>
        <v>0.48296291314453427</v>
      </c>
      <c r="R121" s="94">
        <f>COS(Wellpath!$M121)</f>
        <v>0.25881904510252074</v>
      </c>
      <c r="S121" s="94">
        <f>SIN(Wellpath!$L121)*SIN(Wellpath!$M121)</f>
        <v>0.83651630373780783</v>
      </c>
      <c r="T121" s="94">
        <f>-SIN(Wellpath!$L121)</f>
        <v>-0.8660254037844386</v>
      </c>
      <c r="U121" s="94">
        <v>0</v>
      </c>
      <c r="V121" s="94">
        <f>COS(Wellpath!$L121)</f>
        <v>0.50000000000000011</v>
      </c>
    </row>
    <row r="122" spans="1:22" x14ac:dyDescent="0.25">
      <c r="A122" s="26">
        <f>Wellpath!E122</f>
        <v>3570</v>
      </c>
      <c r="B122" s="19">
        <f>DRFR!Q122+DSFS!N122+DSTG!N122+XYM1!N122+XYM2!N122+XYM3!N122+XYM4!N122+SAG!N122+'ABXY-TI1S'!N122+'ABXY-TI2S'!N122+ABZ!N122+'ASXY-TI1S'!N122+'ASXY-TI2S'!N122+'ASXY-TI3S'!N122+ASZ!N122+'MBXY-TI1S'!N122+'MBXY-TI2S'!N122+MBZ!N122+'MSXY-TI1S'!N122+'MSXY-TI2S'!N122++'MSXY-TI3S'!N122+MSZ!N122+DECG!N122+DECR!Q122+DBHG!N122+DBHR!Q122+AMIL!N122</f>
        <v>651.30711902146481</v>
      </c>
      <c r="C122" s="19">
        <f>DRFR!R122+DSFS!O122+DSTG!O122+XYM1!O122+XYM2!O122+XYM3!O122+XYM4!O122+SAG!O122+'ABXY-TI1S'!O122+'ABXY-TI2S'!O122+ABZ!O122+'ASXY-TI1S'!O122+'ASXY-TI2S'!O122+'ASXY-TI3S'!O122+ASZ!O122+'MBXY-TI1S'!O122+'MBXY-TI2S'!O122+MBZ!O122+'MSXY-TI1S'!O122+'MSXY-TI2S'!O122++'MSXY-TI3S'!O122+MSZ!O122+DECG!O122+DECR!R122+DBHG!O122+DBHR!R122+AMIL!O122</f>
        <v>76.056991634210064</v>
      </c>
      <c r="D122" s="19">
        <f>DRFR!S122+DSFS!P122+DSTG!P122+XYM1!P122+XYM2!P122+XYM3!P122+XYM4!P122+SAG!P122+'ABXY-TI1S'!P122+'ABXY-TI2S'!P122+ABZ!P122+'ASXY-TI1S'!P122+'ASXY-TI2S'!P122+'ASXY-TI3S'!P122+ASZ!P122+'MBXY-TI1S'!P122+'MBXY-TI2S'!P122+MBZ!P122+'MSXY-TI1S'!P122+'MSXY-TI2S'!P122++'MSXY-TI3S'!P122+MSZ!P122+DECG!P122+DECR!S122+DBHG!P122+DBHR!S122+AMIL!P122</f>
        <v>36.741869583861238</v>
      </c>
      <c r="E122" s="19">
        <f>DRFR!T122+DSFS!Q122+DSTG!Q122+XYM1!Q122+XYM2!Q122+XYM3!Q122+XYM4!Q122+SAG!Q122+'ABXY-TI1S'!Q122+'ABXY-TI2S'!Q122+ABZ!Q122+'ASXY-TI1S'!Q122+'ASXY-TI2S'!Q122+'ASXY-TI3S'!Q122+ASZ!Q122+'MBXY-TI1S'!Q122+'MBXY-TI2S'!Q122+MBZ!Q122+'MSXY-TI1S'!Q122+'MSXY-TI2S'!Q122++'MSXY-TI3S'!Q122+MSZ!Q122+DECG!Q122+DECR!T122+DBHG!Q122+DBHR!T122+AMIL!Q122</f>
        <v>-163.82046557984262</v>
      </c>
      <c r="F122" s="19">
        <f>DRFR!U122+DSFS!R122+DSTG!R122+XYM1!R122+XYM2!R122+XYM3!R122+XYM4!R122+SAG!R122+'ABXY-TI1S'!R122+'ABXY-TI2S'!R122+ABZ!R122+'ASXY-TI1S'!R122+'ASXY-TI2S'!R122+'ASXY-TI3S'!R122+ASZ!R122+'MBXY-TI1S'!R122+'MBXY-TI2S'!R122+MBZ!R122+'MSXY-TI1S'!R122+'MSXY-TI2S'!R122++'MSXY-TI3S'!R122+MSZ!R122+DECG!R122+DECR!U122+DBHG!R122+DBHR!U122+AMIL!R122</f>
        <v>-8.1963982976549659</v>
      </c>
      <c r="G122" s="19">
        <f>DRFR!V122+DSFS!S122+DSTG!S122+XYM1!S122+XYM2!S122+XYM3!S122+XYM4!S122+SAG!S122+'ABXY-TI1S'!S122+'ABXY-TI2S'!S122+ABZ!S122+'ASXY-TI1S'!S122+'ASXY-TI2S'!S122+'ASXY-TI3S'!S122+ASZ!S122+'MBXY-TI1S'!S122+'MBXY-TI2S'!S122+MBZ!S122+'MSXY-TI1S'!S122+'MSXY-TI2S'!S122++'MSXY-TI3S'!S122+MSZ!S122+DECG!S122+DECR!V122+DBHG!S122+DBHR!V122+AMIL!S122</f>
        <v>-21.687647822710808</v>
      </c>
      <c r="H122" s="20">
        <f t="shared" si="18"/>
        <v>55.705948253296043</v>
      </c>
      <c r="I122" s="20">
        <f t="shared" si="19"/>
        <v>694.68290004155722</v>
      </c>
      <c r="J122" s="20">
        <f t="shared" si="20"/>
        <v>13.717131944682782</v>
      </c>
      <c r="K122" s="20">
        <f t="shared" si="21"/>
        <v>-2.9651910336396909</v>
      </c>
      <c r="L122" s="20">
        <f t="shared" si="22"/>
        <v>9.7767046500970434</v>
      </c>
      <c r="M122" s="20">
        <f t="shared" si="23"/>
        <v>-0.52798852788585915</v>
      </c>
      <c r="N122" s="94">
        <f>COS(Wellpath!$L122)*COS(Wellpath!$M122)</f>
        <v>0.1294095225512604</v>
      </c>
      <c r="O122" s="94">
        <f>-SIN(Wellpath!$M122)</f>
        <v>-0.96592582628906831</v>
      </c>
      <c r="P122" s="94">
        <f>SIN(Wellpath!$L122)*COS(Wellpath!$M122)</f>
        <v>0.22414386804201336</v>
      </c>
      <c r="Q122" s="94">
        <f>COS(Wellpath!$L122)*SIN(Wellpath!$M122)</f>
        <v>0.48296291314453427</v>
      </c>
      <c r="R122" s="94">
        <f>COS(Wellpath!$M122)</f>
        <v>0.25881904510252074</v>
      </c>
      <c r="S122" s="94">
        <f>SIN(Wellpath!$L122)*SIN(Wellpath!$M122)</f>
        <v>0.83651630373780783</v>
      </c>
      <c r="T122" s="94">
        <f>-SIN(Wellpath!$L122)</f>
        <v>-0.8660254037844386</v>
      </c>
      <c r="U122" s="94">
        <v>0</v>
      </c>
      <c r="V122" s="94">
        <f>COS(Wellpath!$L122)</f>
        <v>0.50000000000000011</v>
      </c>
    </row>
    <row r="123" spans="1:22" x14ac:dyDescent="0.25">
      <c r="A123" s="26">
        <f>Wellpath!E123</f>
        <v>3600</v>
      </c>
      <c r="B123" s="19">
        <f>DRFR!Q123+DSFS!N123+DSTG!N123+XYM1!N123+XYM2!N123+XYM3!N123+XYM4!N123+SAG!N123+'ABXY-TI1S'!N123+'ABXY-TI2S'!N123+ABZ!N123+'ASXY-TI1S'!N123+'ASXY-TI2S'!N123+'ASXY-TI3S'!N123+ASZ!N123+'MBXY-TI1S'!N123+'MBXY-TI2S'!N123+MBZ!N123+'MSXY-TI1S'!N123+'MSXY-TI2S'!N123++'MSXY-TI3S'!N123+MSZ!N123+DECG!N123+DECR!Q123+DBHG!N123+DBHR!Q123+AMIL!N123</f>
        <v>671.74410371278805</v>
      </c>
      <c r="C123" s="19">
        <f>DRFR!R123+DSFS!O123+DSTG!O123+XYM1!O123+XYM2!O123+XYM3!O123+XYM4!O123+SAG!O123+'ABXY-TI1S'!O123+'ABXY-TI2S'!O123+ABZ!O123+'ASXY-TI1S'!O123+'ASXY-TI2S'!O123+'ASXY-TI3S'!O123+ASZ!O123+'MBXY-TI1S'!O123+'MBXY-TI2S'!O123+MBZ!O123+'MSXY-TI1S'!O123+'MSXY-TI2S'!O123++'MSXY-TI3S'!O123+MSZ!O123+DECG!O123+DECR!R123+DBHG!O123+DBHR!R123+AMIL!O123</f>
        <v>78.064210837409135</v>
      </c>
      <c r="D123" s="19">
        <f>DRFR!S123+DSFS!P123+DSTG!P123+XYM1!P123+XYM2!P123+XYM3!P123+XYM4!P123+SAG!P123+'ABXY-TI1S'!P123+'ABXY-TI2S'!P123+ABZ!P123+'ASXY-TI1S'!P123+'ASXY-TI2S'!P123+'ASXY-TI3S'!P123+ASZ!P123+'MBXY-TI1S'!P123+'MBXY-TI2S'!P123+MBZ!P123+'MSXY-TI1S'!P123+'MSXY-TI2S'!P123++'MSXY-TI3S'!P123+MSZ!P123+DECG!P123+DECR!S123+DBHG!P123+DBHR!S123+AMIL!P123</f>
        <v>37.86320664089471</v>
      </c>
      <c r="E123" s="19">
        <f>DRFR!T123+DSFS!Q123+DSTG!Q123+XYM1!Q123+XYM2!Q123+XYM3!Q123+XYM4!Q123+SAG!Q123+'ABXY-TI1S'!Q123+'ABXY-TI2S'!Q123+ABZ!Q123+'ASXY-TI1S'!Q123+'ASXY-TI2S'!Q123+'ASXY-TI3S'!Q123+ASZ!Q123+'MBXY-TI1S'!Q123+'MBXY-TI2S'!Q123+MBZ!Q123+'MSXY-TI1S'!Q123+'MSXY-TI2S'!Q123++'MSXY-TI3S'!Q123+MSZ!Q123+DECG!Q123+DECR!T123+DBHG!Q123+DBHR!T123+AMIL!Q123</f>
        <v>-169.0847510582534</v>
      </c>
      <c r="F123" s="19">
        <f>DRFR!U123+DSFS!R123+DSTG!R123+XYM1!R123+XYM2!R123+XYM3!R123+XYM4!R123+SAG!R123+'ABXY-TI1S'!R123+'ABXY-TI2S'!R123+ABZ!R123+'ASXY-TI1S'!R123+'ASXY-TI2S'!R123+'ASXY-TI3S'!R123+ASZ!R123+'MBXY-TI1S'!R123+'MBXY-TI2S'!R123+MBZ!R123+'MSXY-TI1S'!R123+'MSXY-TI2S'!R123++'MSXY-TI3S'!R123+MSZ!R123+DECG!R123+DECR!U123+DBHG!R123+DBHR!U123+AMIL!R123</f>
        <v>-8.4243700769700549</v>
      </c>
      <c r="G123" s="19">
        <f>DRFR!V123+DSFS!S123+DSTG!S123+XYM1!S123+XYM2!S123+XYM3!S123+XYM4!S123+SAG!S123+'ABXY-TI1S'!S123+'ABXY-TI2S'!S123+ABZ!S123+'ASXY-TI1S'!S123+'ASXY-TI2S'!S123+'ASXY-TI3S'!S123+ASZ!S123+'MBXY-TI1S'!S123+'MBXY-TI2S'!S123+MBZ!S123+'MSXY-TI1S'!S123+'MSXY-TI2S'!S123++'MSXY-TI3S'!S123+MSZ!S123+DECG!S123+DECR!V123+DBHG!S123+DBHR!V123+AMIL!S123</f>
        <v>-22.274304484467418</v>
      </c>
      <c r="H123" s="20">
        <f t="shared" si="18"/>
        <v>57.241206549447838</v>
      </c>
      <c r="I123" s="20">
        <f t="shared" si="19"/>
        <v>716.51746727727652</v>
      </c>
      <c r="J123" s="20">
        <f t="shared" si="20"/>
        <v>13.912847364367611</v>
      </c>
      <c r="K123" s="20">
        <f t="shared" si="21"/>
        <v>-3.0486158579270293</v>
      </c>
      <c r="L123" s="20">
        <f t="shared" si="22"/>
        <v>9.8679670075939523</v>
      </c>
      <c r="M123" s="20">
        <f t="shared" si="23"/>
        <v>-0.53575273755077024</v>
      </c>
      <c r="N123" s="94">
        <f>COS(Wellpath!$L123)*COS(Wellpath!$M123)</f>
        <v>0.1294095225512604</v>
      </c>
      <c r="O123" s="94">
        <f>-SIN(Wellpath!$M123)</f>
        <v>-0.96592582628906831</v>
      </c>
      <c r="P123" s="94">
        <f>SIN(Wellpath!$L123)*COS(Wellpath!$M123)</f>
        <v>0.22414386804201336</v>
      </c>
      <c r="Q123" s="94">
        <f>COS(Wellpath!$L123)*SIN(Wellpath!$M123)</f>
        <v>0.48296291314453427</v>
      </c>
      <c r="R123" s="94">
        <f>COS(Wellpath!$M123)</f>
        <v>0.25881904510252074</v>
      </c>
      <c r="S123" s="94">
        <f>SIN(Wellpath!$L123)*SIN(Wellpath!$M123)</f>
        <v>0.83651630373780783</v>
      </c>
      <c r="T123" s="94">
        <f>-SIN(Wellpath!$L123)</f>
        <v>-0.8660254037844386</v>
      </c>
      <c r="U123" s="94">
        <v>0</v>
      </c>
      <c r="V123" s="94">
        <f>COS(Wellpath!$L123)</f>
        <v>0.50000000000000011</v>
      </c>
    </row>
    <row r="124" spans="1:22" x14ac:dyDescent="0.25">
      <c r="A124" s="26">
        <f>Wellpath!E124</f>
        <v>3630</v>
      </c>
      <c r="B124" s="19">
        <f>DRFR!Q124+DSFS!N124+DSTG!N124+XYM1!N124+XYM2!N124+XYM3!N124+XYM4!N124+SAG!N124+'ABXY-TI1S'!N124+'ABXY-TI2S'!N124+ABZ!N124+'ASXY-TI1S'!N124+'ASXY-TI2S'!N124+'ASXY-TI3S'!N124+ASZ!N124+'MBXY-TI1S'!N124+'MBXY-TI2S'!N124+MBZ!N124+'MSXY-TI1S'!N124+'MSXY-TI2S'!N124++'MSXY-TI3S'!N124+MSZ!N124+DECG!N124+DECR!Q124+DBHG!N124+DBHR!Q124+AMIL!N124</f>
        <v>692.50206235401674</v>
      </c>
      <c r="C124" s="19">
        <f>DRFR!R124+DSFS!O124+DSTG!O124+XYM1!O124+XYM2!O124+XYM3!O124+XYM4!O124+SAG!O124+'ABXY-TI1S'!O124+'ABXY-TI2S'!O124+ABZ!O124+'ASXY-TI1S'!O124+'ASXY-TI2S'!O124+'ASXY-TI3S'!O124+ASZ!O124+'MBXY-TI1S'!O124+'MBXY-TI2S'!O124+MBZ!O124+'MSXY-TI1S'!O124+'MSXY-TI2S'!O124++'MSXY-TI3S'!O124+MSZ!O124+DECG!O124+DECR!R124+DBHG!O124+DBHR!R124+AMIL!O124</f>
        <v>80.101887494752333</v>
      </c>
      <c r="D124" s="19">
        <f>DRFR!S124+DSFS!P124+DSTG!P124+XYM1!P124+XYM2!P124+XYM3!P124+XYM4!P124+SAG!P124+'ABXY-TI1S'!P124+'ABXY-TI2S'!P124+ABZ!P124+'ASXY-TI1S'!P124+'ASXY-TI2S'!P124+'ASXY-TI3S'!P124+ASZ!P124+'MBXY-TI1S'!P124+'MBXY-TI2S'!P124+MBZ!P124+'MSXY-TI1S'!P124+'MSXY-TI2S'!P124++'MSXY-TI3S'!P124+MSZ!P124+DECG!P124+DECR!S124+DBHG!P124+DBHR!S124+AMIL!P124</f>
        <v>39.002398320981676</v>
      </c>
      <c r="E124" s="19">
        <f>DRFR!T124+DSFS!Q124+DSTG!Q124+XYM1!Q124+XYM2!Q124+XYM3!Q124+XYM4!Q124+SAG!Q124+'ABXY-TI1S'!Q124+'ABXY-TI2S'!Q124+ABZ!Q124+'ASXY-TI1S'!Q124+'ASXY-TI2S'!Q124+'ASXY-TI3S'!Q124+ASZ!Q124+'MBXY-TI1S'!Q124+'MBXY-TI2S'!Q124+MBZ!Q124+'MSXY-TI1S'!Q124+'MSXY-TI2S'!Q124++'MSXY-TI3S'!Q124+MSZ!Q124+DECG!Q124+DECR!T124+DBHG!Q124+DBHR!T124+AMIL!Q124</f>
        <v>-174.43222601244446</v>
      </c>
      <c r="F124" s="19">
        <f>DRFR!U124+DSFS!R124+DSTG!R124+XYM1!R124+XYM2!R124+XYM3!R124+XYM4!R124+SAG!R124+'ABXY-TI1S'!R124+'ABXY-TI2S'!R124+ABZ!R124+'ASXY-TI1S'!R124+'ASXY-TI2S'!R124+'ASXY-TI3S'!R124+ASZ!R124+'MBXY-TI1S'!R124+'MBXY-TI2S'!R124+MBZ!R124+'MSXY-TI1S'!R124+'MSXY-TI2S'!R124++'MSXY-TI3S'!R124+MSZ!R124+DECG!R124+DECR!U124+DBHG!R124+DBHR!U124+AMIL!R124</f>
        <v>-8.6553848801353155</v>
      </c>
      <c r="G124" s="19">
        <f>DRFR!V124+DSFS!S124+DSTG!S124+XYM1!S124+XYM2!S124+XYM3!S124+XYM4!S124+SAG!S124+'ABXY-TI1S'!S124+'ABXY-TI2S'!S124+ABZ!S124+'ASXY-TI1S'!S124+'ASXY-TI2S'!S124+'ASXY-TI3S'!S124+ASZ!S124+'MBXY-TI1S'!S124+'MBXY-TI2S'!S124+MBZ!S124+'MSXY-TI1S'!S124+'MSXY-TI2S'!S124++'MSXY-TI3S'!S124+MSZ!S124+DECG!S124+DECR!V124+DBHG!S124+DBHR!V124+AMIL!S124</f>
        <v>-22.868403474213146</v>
      </c>
      <c r="H124" s="20">
        <f t="shared" si="18"/>
        <v>58.798844424566937</v>
      </c>
      <c r="I124" s="20">
        <f t="shared" si="19"/>
        <v>738.69514228568437</v>
      </c>
      <c r="J124" s="20">
        <f t="shared" si="20"/>
        <v>14.112361459499402</v>
      </c>
      <c r="K124" s="20">
        <f t="shared" si="21"/>
        <v>-3.1332105313885554</v>
      </c>
      <c r="L124" s="20">
        <f t="shared" si="22"/>
        <v>9.9590904892960506</v>
      </c>
      <c r="M124" s="20">
        <f t="shared" si="23"/>
        <v>-0.54351694721566535</v>
      </c>
      <c r="N124" s="94">
        <f>COS(Wellpath!$L124)*COS(Wellpath!$M124)</f>
        <v>0.1294095225512604</v>
      </c>
      <c r="O124" s="94">
        <f>-SIN(Wellpath!$M124)</f>
        <v>-0.96592582628906831</v>
      </c>
      <c r="P124" s="94">
        <f>SIN(Wellpath!$L124)*COS(Wellpath!$M124)</f>
        <v>0.22414386804201336</v>
      </c>
      <c r="Q124" s="94">
        <f>COS(Wellpath!$L124)*SIN(Wellpath!$M124)</f>
        <v>0.48296291314453427</v>
      </c>
      <c r="R124" s="94">
        <f>COS(Wellpath!$M124)</f>
        <v>0.25881904510252074</v>
      </c>
      <c r="S124" s="94">
        <f>SIN(Wellpath!$L124)*SIN(Wellpath!$M124)</f>
        <v>0.83651630373780783</v>
      </c>
      <c r="T124" s="94">
        <f>-SIN(Wellpath!$L124)</f>
        <v>-0.8660254037844386</v>
      </c>
      <c r="U124" s="94">
        <v>0</v>
      </c>
      <c r="V124" s="94">
        <f>COS(Wellpath!$L124)</f>
        <v>0.50000000000000011</v>
      </c>
    </row>
    <row r="125" spans="1:22" x14ac:dyDescent="0.25">
      <c r="A125" s="26">
        <f>Wellpath!E125</f>
        <v>3660</v>
      </c>
      <c r="B125" s="19">
        <f>DRFR!Q125+DSFS!N125+DSTG!N125+XYM1!N125+XYM2!N125+XYM3!N125+XYM4!N125+SAG!N125+'ABXY-TI1S'!N125+'ABXY-TI2S'!N125+ABZ!N125+'ASXY-TI1S'!N125+'ASXY-TI2S'!N125+'ASXY-TI3S'!N125+ASZ!N125+'MBXY-TI1S'!N125+'MBXY-TI2S'!N125+MBZ!N125+'MSXY-TI1S'!N125+'MSXY-TI2S'!N125++'MSXY-TI3S'!N125+MSZ!N125+DECG!N125+DECR!Q125+DBHG!N125+DBHR!Q125+AMIL!N125</f>
        <v>713.58099723895793</v>
      </c>
      <c r="C125" s="19">
        <f>DRFR!R125+DSFS!O125+DSTG!O125+XYM1!O125+XYM2!O125+XYM3!O125+XYM4!O125+SAG!O125+'ABXY-TI1S'!O125+'ABXY-TI2S'!O125+ABZ!O125+'ASXY-TI1S'!O125+'ASXY-TI2S'!O125+'ASXY-TI3S'!O125+ASZ!O125+'MBXY-TI1S'!O125+'MBXY-TI2S'!O125+MBZ!O125+'MSXY-TI1S'!O125+'MSXY-TI2S'!O125++'MSXY-TI3S'!O125+MSZ!O125+DECG!O125+DECR!R125+DBHG!O125+DBHR!R125+AMIL!O125</f>
        <v>82.170053554853226</v>
      </c>
      <c r="D125" s="19">
        <f>DRFR!S125+DSFS!P125+DSTG!P125+XYM1!P125+XYM2!P125+XYM3!P125+XYM4!P125+SAG!P125+'ABXY-TI1S'!P125+'ABXY-TI2S'!P125+ABZ!P125+'ASXY-TI1S'!P125+'ASXY-TI2S'!P125+'ASXY-TI3S'!P125+ASZ!P125+'MBXY-TI1S'!P125+'MBXY-TI2S'!P125+MBZ!P125+'MSXY-TI1S'!P125+'MSXY-TI2S'!P125++'MSXY-TI3S'!P125+MSZ!P125+DECG!P125+DECR!S125+DBHG!P125+DBHR!S125+AMIL!P125</f>
        <v>40.159456038262427</v>
      </c>
      <c r="E125" s="19">
        <f>DRFR!T125+DSFS!Q125+DSTG!Q125+XYM1!Q125+XYM2!Q125+XYM3!Q125+XYM4!Q125+SAG!Q125+'ABXY-TI1S'!Q125+'ABXY-TI2S'!Q125+ABZ!Q125+'ASXY-TI1S'!Q125+'ASXY-TI2S'!Q125+'ASXY-TI3S'!Q125+ASZ!Q125+'MBXY-TI1S'!Q125+'MBXY-TI2S'!Q125+MBZ!Q125+'MSXY-TI1S'!Q125+'MSXY-TI2S'!Q125++'MSXY-TI3S'!Q125+MSZ!Q125+DECG!Q125+DECR!T125+DBHG!Q125+DBHR!T125+AMIL!Q125</f>
        <v>-179.86288188181052</v>
      </c>
      <c r="F125" s="19">
        <f>DRFR!U125+DSFS!R125+DSTG!R125+XYM1!R125+XYM2!R125+XYM3!R125+XYM4!R125+SAG!R125+'ABXY-TI1S'!R125+'ABXY-TI2S'!R125+ABZ!R125+'ASXY-TI1S'!R125+'ASXY-TI2S'!R125+'ASXY-TI3S'!R125+ASZ!R125+'MBXY-TI1S'!R125+'MBXY-TI2S'!R125+MBZ!R125+'MSXY-TI1S'!R125+'MSXY-TI2S'!R125++'MSXY-TI3S'!R125+MSZ!R125+DECG!R125+DECR!U125+DBHG!R125+DBHR!U125+AMIL!R125</f>
        <v>-8.8894375903316298</v>
      </c>
      <c r="G125" s="19">
        <f>DRFR!V125+DSFS!S125+DSTG!S125+XYM1!S125+XYM2!S125+XYM3!S125+XYM4!S125+SAG!S125+'ABXY-TI1S'!S125+'ABXY-TI2S'!S125+ABZ!S125+'ASXY-TI1S'!S125+'ASXY-TI2S'!S125+'ASXY-TI3S'!S125+ASZ!S125+'MBXY-TI1S'!S125+'MBXY-TI2S'!S125+MBZ!S125+'MSXY-TI1S'!S125+'MSXY-TI2S'!S125++'MSXY-TI3S'!S125+MSZ!S125+DECG!S125+DECR!V125+DBHG!S125+DBHR!V125+AMIL!S125</f>
        <v>-23.469925695719073</v>
      </c>
      <c r="H125" s="20">
        <f t="shared" si="18"/>
        <v>60.378861878653296</v>
      </c>
      <c r="I125" s="20">
        <f t="shared" si="19"/>
        <v>761.21592506678098</v>
      </c>
      <c r="J125" s="20">
        <f t="shared" si="20"/>
        <v>14.315719886639327</v>
      </c>
      <c r="K125" s="20">
        <f t="shared" si="21"/>
        <v>-3.2189750540242232</v>
      </c>
      <c r="L125" s="20">
        <f t="shared" si="22"/>
        <v>10.050075095203304</v>
      </c>
      <c r="M125" s="20">
        <f t="shared" si="23"/>
        <v>-0.55128115688063417</v>
      </c>
      <c r="N125" s="94">
        <f>COS(Wellpath!$L125)*COS(Wellpath!$M125)</f>
        <v>0.1294095225512604</v>
      </c>
      <c r="O125" s="94">
        <f>-SIN(Wellpath!$M125)</f>
        <v>-0.96592582628906831</v>
      </c>
      <c r="P125" s="94">
        <f>SIN(Wellpath!$L125)*COS(Wellpath!$M125)</f>
        <v>0.22414386804201336</v>
      </c>
      <c r="Q125" s="94">
        <f>COS(Wellpath!$L125)*SIN(Wellpath!$M125)</f>
        <v>0.48296291314453427</v>
      </c>
      <c r="R125" s="94">
        <f>COS(Wellpath!$M125)</f>
        <v>0.25881904510252074</v>
      </c>
      <c r="S125" s="94">
        <f>SIN(Wellpath!$L125)*SIN(Wellpath!$M125)</f>
        <v>0.83651630373780783</v>
      </c>
      <c r="T125" s="94">
        <f>-SIN(Wellpath!$L125)</f>
        <v>-0.8660254037844386</v>
      </c>
      <c r="U125" s="94">
        <v>0</v>
      </c>
      <c r="V125" s="94">
        <f>COS(Wellpath!$L125)</f>
        <v>0.50000000000000011</v>
      </c>
    </row>
    <row r="126" spans="1:22" x14ac:dyDescent="0.25">
      <c r="A126" s="26">
        <f>Wellpath!E126</f>
        <v>3690</v>
      </c>
      <c r="B126" s="19">
        <f>DRFR!Q126+DSFS!N126+DSTG!N126+XYM1!N126+XYM2!N126+XYM3!N126+XYM4!N126+SAG!N126+'ABXY-TI1S'!N126+'ABXY-TI2S'!N126+ABZ!N126+'ASXY-TI1S'!N126+'ASXY-TI2S'!N126+'ASXY-TI3S'!N126+ASZ!N126+'MBXY-TI1S'!N126+'MBXY-TI2S'!N126+MBZ!N126+'MSXY-TI1S'!N126+'MSXY-TI2S'!N126++'MSXY-TI3S'!N126+MSZ!N126+DECG!N126+DECR!Q126+DBHG!N126+DBHR!Q126+AMIL!N126</f>
        <v>734.98091067667929</v>
      </c>
      <c r="C126" s="19">
        <f>DRFR!R126+DSFS!O126+DSTG!O126+XYM1!O126+XYM2!O126+XYM3!O126+XYM4!O126+SAG!O126+'ABXY-TI1S'!O126+'ABXY-TI2S'!O126+ABZ!O126+'ASXY-TI1S'!O126+'ASXY-TI2S'!O126+'ASXY-TI3S'!O126+ASZ!O126+'MBXY-TI1S'!O126+'MBXY-TI2S'!O126+MBZ!O126+'MSXY-TI1S'!O126+'MSXY-TI2S'!O126++'MSXY-TI3S'!O126+MSZ!O126+DECG!O126+DECR!R126+DBHG!O126+DBHR!R126+AMIL!O126</f>
        <v>84.268741178877519</v>
      </c>
      <c r="D126" s="19">
        <f>DRFR!S126+DSFS!P126+DSTG!P126+XYM1!P126+XYM2!P126+XYM3!P126+XYM4!P126+SAG!P126+'ABXY-TI1S'!P126+'ABXY-TI2S'!P126+ABZ!P126+'ASXY-TI1S'!P126+'ASXY-TI2S'!P126+'ASXY-TI3S'!P126+ASZ!P126+'MBXY-TI1S'!P126+'MBXY-TI2S'!P126+MBZ!P126+'MSXY-TI1S'!P126+'MSXY-TI2S'!P126++'MSXY-TI3S'!P126+MSZ!P126+DECG!P126+DECR!S126+DBHG!P126+DBHR!S126+AMIL!P126</f>
        <v>41.334391282814799</v>
      </c>
      <c r="E126" s="19">
        <f>DRFR!T126+DSFS!Q126+DSTG!Q126+XYM1!Q126+XYM2!Q126+XYM3!Q126+XYM4!Q126+SAG!Q126+'ABXY-TI1S'!Q126+'ABXY-TI2S'!Q126+ABZ!Q126+'ASXY-TI1S'!Q126+'ASXY-TI2S'!Q126+'ASXY-TI3S'!Q126+ASZ!Q126+'MBXY-TI1S'!Q126+'MBXY-TI2S'!Q126+MBZ!Q126+'MSXY-TI1S'!Q126+'MSXY-TI2S'!Q126++'MSXY-TI3S'!Q126+MSZ!Q126+DECG!Q126+DECR!T126+DBHG!Q126+DBHR!T126+AMIL!Q126</f>
        <v>-185.37671004879326</v>
      </c>
      <c r="F126" s="19">
        <f>DRFR!U126+DSFS!R126+DSTG!R126+XYM1!R126+XYM2!R126+XYM3!R126+XYM4!R126+SAG!R126+'ABXY-TI1S'!R126+'ABXY-TI2S'!R126+ABZ!R126+'ASXY-TI1S'!R126+'ASXY-TI2S'!R126+'ASXY-TI3S'!R126+ASZ!R126+'MBXY-TI1S'!R126+'MBXY-TI2S'!R126+MBZ!R126+'MSXY-TI1S'!R126+'MSXY-TI2S'!R126++'MSXY-TI3S'!R126+MSZ!R126+DECG!R126+DECR!U126+DBHG!R126+DBHR!U126+AMIL!R126</f>
        <v>-9.1265230566980282</v>
      </c>
      <c r="G126" s="19">
        <f>DRFR!V126+DSFS!S126+DSTG!S126+XYM1!S126+XYM2!S126+XYM3!S126+XYM4!S126+SAG!S126+'ABXY-TI1S'!S126+'ABXY-TI2S'!S126+ABZ!S126+'ASXY-TI1S'!S126+'ASXY-TI2S'!S126+'ASXY-TI3S'!S126+ASZ!S126+'MBXY-TI1S'!S126+'MBXY-TI2S'!S126+MBZ!S126+'MSXY-TI1S'!S126+'MSXY-TI2S'!S126++'MSXY-TI3S'!S126+MSZ!S126+DECG!S126+DECR!V126+DBHG!S126+DBHR!V126+AMIL!S126</f>
        <v>-24.07885192571036</v>
      </c>
      <c r="H126" s="20">
        <f t="shared" si="18"/>
        <v>61.981258911706959</v>
      </c>
      <c r="I126" s="20">
        <f t="shared" si="19"/>
        <v>784.07981562056591</v>
      </c>
      <c r="J126" s="20">
        <f t="shared" si="20"/>
        <v>14.522968606098688</v>
      </c>
      <c r="K126" s="20">
        <f t="shared" si="21"/>
        <v>-3.3059094258340336</v>
      </c>
      <c r="L126" s="20">
        <f t="shared" si="22"/>
        <v>10.140920825315737</v>
      </c>
      <c r="M126" s="20">
        <f t="shared" si="23"/>
        <v>-0.55904536654555859</v>
      </c>
      <c r="N126" s="94">
        <f>COS(Wellpath!$L126)*COS(Wellpath!$M126)</f>
        <v>0.1294095225512604</v>
      </c>
      <c r="O126" s="94">
        <f>-SIN(Wellpath!$M126)</f>
        <v>-0.96592582628906831</v>
      </c>
      <c r="P126" s="94">
        <f>SIN(Wellpath!$L126)*COS(Wellpath!$M126)</f>
        <v>0.22414386804201336</v>
      </c>
      <c r="Q126" s="94">
        <f>COS(Wellpath!$L126)*SIN(Wellpath!$M126)</f>
        <v>0.48296291314453427</v>
      </c>
      <c r="R126" s="94">
        <f>COS(Wellpath!$M126)</f>
        <v>0.25881904510252074</v>
      </c>
      <c r="S126" s="94">
        <f>SIN(Wellpath!$L126)*SIN(Wellpath!$M126)</f>
        <v>0.83651630373780783</v>
      </c>
      <c r="T126" s="94">
        <f>-SIN(Wellpath!$L126)</f>
        <v>-0.8660254037844386</v>
      </c>
      <c r="U126" s="94">
        <v>0</v>
      </c>
      <c r="V126" s="94">
        <f>COS(Wellpath!$L126)</f>
        <v>0.50000000000000011</v>
      </c>
    </row>
    <row r="127" spans="1:22" x14ac:dyDescent="0.25">
      <c r="A127" s="26">
        <f>Wellpath!E127</f>
        <v>3720</v>
      </c>
      <c r="B127" s="19">
        <f>DRFR!Q127+DSFS!N127+DSTG!N127+XYM1!N127+XYM2!N127+XYM3!N127+XYM4!N127+SAG!N127+'ABXY-TI1S'!N127+'ABXY-TI2S'!N127+ABZ!N127+'ASXY-TI1S'!N127+'ASXY-TI2S'!N127+'ASXY-TI3S'!N127+ASZ!N127+'MBXY-TI1S'!N127+'MBXY-TI2S'!N127+MBZ!N127+'MSXY-TI1S'!N127+'MSXY-TI2S'!N127++'MSXY-TI3S'!N127+MSZ!N127+DECG!N127+DECR!Q127+DBHG!N127+DBHR!Q127+AMIL!N127</f>
        <v>756.70180499150945</v>
      </c>
      <c r="C127" s="19">
        <f>DRFR!R127+DSFS!O127+DSTG!O127+XYM1!O127+XYM2!O127+XYM3!O127+XYM4!O127+SAG!O127+'ABXY-TI1S'!O127+'ABXY-TI2S'!O127+ABZ!O127+'ASXY-TI1S'!O127+'ASXY-TI2S'!O127+'ASXY-TI3S'!O127+ASZ!O127+'MBXY-TI1S'!O127+'MBXY-TI2S'!O127+MBZ!O127+'MSXY-TI1S'!O127+'MSXY-TI2S'!O127++'MSXY-TI3S'!O127+MSZ!O127+DECG!O127+DECR!R127+DBHG!O127+DBHR!R127+AMIL!O127</f>
        <v>86.397982740542801</v>
      </c>
      <c r="D127" s="19">
        <f>DRFR!S127+DSFS!P127+DSTG!P127+XYM1!P127+XYM2!P127+XYM3!P127+XYM4!P127+SAG!P127+'ABXY-TI1S'!P127+'ABXY-TI2S'!P127+ABZ!P127+'ASXY-TI1S'!P127+'ASXY-TI2S'!P127+'ASXY-TI3S'!P127+ASZ!P127+'MBXY-TI1S'!P127+'MBXY-TI2S'!P127+MBZ!P127+'MSXY-TI1S'!P127+'MSXY-TI2S'!P127++'MSXY-TI3S'!P127+MSZ!P127+DECG!P127+DECR!S127+DBHG!P127+DBHR!S127+AMIL!P127</f>
        <v>42.527215620654111</v>
      </c>
      <c r="E127" s="19">
        <f>DRFR!T127+DSFS!Q127+DSTG!Q127+XYM1!Q127+XYM2!Q127+XYM3!Q127+XYM4!Q127+SAG!Q127+'ABXY-TI1S'!Q127+'ABXY-TI2S'!Q127+ABZ!Q127+'ASXY-TI1S'!Q127+'ASXY-TI2S'!Q127+'ASXY-TI3S'!Q127+ASZ!Q127+'MBXY-TI1S'!Q127+'MBXY-TI2S'!Q127+MBZ!Q127+'MSXY-TI1S'!Q127+'MSXY-TI2S'!Q127++'MSXY-TI3S'!Q127+MSZ!Q127+DECG!Q127+DECR!T127+DBHG!Q127+DBHR!T127+AMIL!Q127</f>
        <v>-190.9737018388812</v>
      </c>
      <c r="F127" s="19">
        <f>DRFR!U127+DSFS!R127+DSTG!R127+XYM1!R127+XYM2!R127+XYM3!R127+XYM4!R127+SAG!R127+'ABXY-TI1S'!R127+'ABXY-TI2S'!R127+ABZ!R127+'ASXY-TI1S'!R127+'ASXY-TI2S'!R127+'ASXY-TI3S'!R127+ASZ!R127+'MBXY-TI1S'!R127+'MBXY-TI2S'!R127+MBZ!R127+'MSXY-TI1S'!R127+'MSXY-TI2S'!R127++'MSXY-TI3S'!R127+MSZ!R127+DECG!R127+DECR!U127+DBHG!R127+DBHR!U127+AMIL!R127</f>
        <v>-9.3666360943316871</v>
      </c>
      <c r="G127" s="19">
        <f>DRFR!V127+DSFS!S127+DSTG!S127+XYM1!S127+XYM2!S127+XYM3!S127+XYM4!S127+SAG!S127+'ABXY-TI1S'!S127+'ABXY-TI2S'!S127+ABZ!S127+'ASXY-TI1S'!S127+'ASXY-TI2S'!S127+'ASXY-TI3S'!S127+ASZ!S127+'MBXY-TI1S'!S127+'MBXY-TI2S'!S127+MBZ!S127+'MSXY-TI1S'!S127+'MSXY-TI2S'!S127++'MSXY-TI3S'!S127+MSZ!S127+DECG!S127+DECR!V127+DBHG!S127+DBHR!V127+AMIL!S127</f>
        <v>-24.695162813866236</v>
      </c>
      <c r="H127" s="20">
        <f t="shared" si="18"/>
        <v>63.606035523727897</v>
      </c>
      <c r="I127" s="20">
        <f t="shared" si="19"/>
        <v>807.28681394703972</v>
      </c>
      <c r="J127" s="20">
        <f t="shared" si="20"/>
        <v>14.734153881938729</v>
      </c>
      <c r="K127" s="20">
        <f t="shared" si="21"/>
        <v>-3.3940136468179856</v>
      </c>
      <c r="L127" s="20">
        <f t="shared" si="22"/>
        <v>10.231627679633331</v>
      </c>
      <c r="M127" s="20">
        <f t="shared" si="23"/>
        <v>-0.56680957621050254</v>
      </c>
      <c r="N127" s="94">
        <f>COS(Wellpath!$L127)*COS(Wellpath!$M127)</f>
        <v>0.1294095225512604</v>
      </c>
      <c r="O127" s="94">
        <f>-SIN(Wellpath!$M127)</f>
        <v>-0.96592582628906831</v>
      </c>
      <c r="P127" s="94">
        <f>SIN(Wellpath!$L127)*COS(Wellpath!$M127)</f>
        <v>0.22414386804201336</v>
      </c>
      <c r="Q127" s="94">
        <f>COS(Wellpath!$L127)*SIN(Wellpath!$M127)</f>
        <v>0.48296291314453427</v>
      </c>
      <c r="R127" s="94">
        <f>COS(Wellpath!$M127)</f>
        <v>0.25881904510252074</v>
      </c>
      <c r="S127" s="94">
        <f>SIN(Wellpath!$L127)*SIN(Wellpath!$M127)</f>
        <v>0.83651630373780783</v>
      </c>
      <c r="T127" s="94">
        <f>-SIN(Wellpath!$L127)</f>
        <v>-0.8660254037844386</v>
      </c>
      <c r="U127" s="94">
        <v>0</v>
      </c>
      <c r="V127" s="94">
        <f>COS(Wellpath!$L127)</f>
        <v>0.50000000000000011</v>
      </c>
    </row>
    <row r="128" spans="1:22" x14ac:dyDescent="0.25">
      <c r="A128" s="26">
        <f>Wellpath!E128</f>
        <v>3750</v>
      </c>
      <c r="B128" s="19">
        <f>DRFR!Q128+DSFS!N128+DSTG!N128+XYM1!N128+XYM2!N128+XYM3!N128+XYM4!N128+SAG!N128+'ABXY-TI1S'!N128+'ABXY-TI2S'!N128+ABZ!N128+'ASXY-TI1S'!N128+'ASXY-TI2S'!N128+'ASXY-TI3S'!N128+ASZ!N128+'MBXY-TI1S'!N128+'MBXY-TI2S'!N128+MBZ!N128+'MSXY-TI1S'!N128+'MSXY-TI2S'!N128++'MSXY-TI3S'!N128+MSZ!N128+DECG!N128+DECR!Q128+DBHG!N128+DBHR!Q128+AMIL!N128</f>
        <v>778.74368252303714</v>
      </c>
      <c r="C128" s="19">
        <f>DRFR!R128+DSFS!O128+DSTG!O128+XYM1!O128+XYM2!O128+XYM3!O128+XYM4!O128+SAG!O128+'ABXY-TI1S'!O128+'ABXY-TI2S'!O128+ABZ!O128+'ASXY-TI1S'!O128+'ASXY-TI2S'!O128+'ASXY-TI3S'!O128+ASZ!O128+'MBXY-TI1S'!O128+'MBXY-TI2S'!O128+MBZ!O128+'MSXY-TI1S'!O128+'MSXY-TI2S'!O128++'MSXY-TI3S'!O128+MSZ!O128+DECG!O128+DECR!R128+DBHG!O128+DBHR!R128+AMIL!O128</f>
        <v>88.557810826118583</v>
      </c>
      <c r="D128" s="19">
        <f>DRFR!S128+DSFS!P128+DSTG!P128+XYM1!P128+XYM2!P128+XYM3!P128+XYM4!P128+SAG!P128+'ABXY-TI1S'!P128+'ABXY-TI2S'!P128+ABZ!P128+'ASXY-TI1S'!P128+'ASXY-TI2S'!P128+'ASXY-TI3S'!P128+ASZ!P128+'MBXY-TI1S'!P128+'MBXY-TI2S'!P128+MBZ!P128+'MSXY-TI1S'!P128+'MSXY-TI2S'!P128++'MSXY-TI3S'!P128+MSZ!P128+DECG!P128+DECR!S128+DBHG!P128+DBHR!S128+AMIL!P128</f>
        <v>43.737940693733144</v>
      </c>
      <c r="E128" s="19">
        <f>DRFR!T128+DSFS!Q128+DSTG!Q128+XYM1!Q128+XYM2!Q128+XYM3!Q128+XYM4!Q128+SAG!Q128+'ABXY-TI1S'!Q128+'ABXY-TI2S'!Q128+ABZ!Q128+'ASXY-TI1S'!Q128+'ASXY-TI2S'!Q128+'ASXY-TI3S'!Q128+ASZ!Q128+'MBXY-TI1S'!Q128+'MBXY-TI2S'!Q128+MBZ!Q128+'MSXY-TI1S'!Q128+'MSXY-TI2S'!Q128++'MSXY-TI3S'!Q128+MSZ!Q128+DECG!Q128+DECR!T128+DBHG!Q128+DBHR!T128+AMIL!Q128</f>
        <v>-196.6538485206097</v>
      </c>
      <c r="F128" s="19">
        <f>DRFR!U128+DSFS!R128+DSTG!R128+XYM1!R128+XYM2!R128+XYM3!R128+XYM4!R128+SAG!R128+'ABXY-TI1S'!R128+'ABXY-TI2S'!R128+ABZ!R128+'ASXY-TI1S'!R128+'ASXY-TI2S'!R128+'ASXY-TI3S'!R128+ASZ!R128+'MBXY-TI1S'!R128+'MBXY-TI2S'!R128+MBZ!R128+'MSXY-TI1S'!R128+'MSXY-TI2S'!R128++'MSXY-TI3S'!R128+MSZ!R128+DECG!R128+DECR!U128+DBHG!R128+DBHR!U128+AMIL!R128</f>
        <v>-9.6097714842879398</v>
      </c>
      <c r="G128" s="19">
        <f>DRFR!V128+DSFS!S128+DSTG!S128+XYM1!S128+XYM2!S128+XYM3!S128+XYM4!S128+SAG!S128+'ABXY-TI1S'!S128+'ABXY-TI2S'!S128+ABZ!S128+'ASXY-TI1S'!S128+'ASXY-TI2S'!S128+'ASXY-TI3S'!S128+ASZ!S128+'MBXY-TI1S'!S128+'MBXY-TI2S'!S128+MBZ!S128+'MSXY-TI1S'!S128+'MSXY-TI2S'!S128++'MSXY-TI3S'!S128+MSZ!S128+DECG!S128+DECR!V128+DBHG!S128+DBHR!V128+AMIL!S128</f>
        <v>-25.318838882820049</v>
      </c>
      <c r="H128" s="20">
        <f t="shared" si="18"/>
        <v>65.253191714716138</v>
      </c>
      <c r="I128" s="20">
        <f t="shared" si="19"/>
        <v>830.83692004620218</v>
      </c>
      <c r="J128" s="20">
        <f t="shared" si="20"/>
        <v>14.949322281970684</v>
      </c>
      <c r="K128" s="20">
        <f t="shared" si="21"/>
        <v>-3.4832877169761205</v>
      </c>
      <c r="L128" s="20">
        <f t="shared" si="22"/>
        <v>10.322195658156108</v>
      </c>
      <c r="M128" s="20">
        <f t="shared" si="23"/>
        <v>-0.57457378587544028</v>
      </c>
      <c r="N128" s="94">
        <f>COS(Wellpath!$L128)*COS(Wellpath!$M128)</f>
        <v>0.1294095225512604</v>
      </c>
      <c r="O128" s="94">
        <f>-SIN(Wellpath!$M128)</f>
        <v>-0.96592582628906831</v>
      </c>
      <c r="P128" s="94">
        <f>SIN(Wellpath!$L128)*COS(Wellpath!$M128)</f>
        <v>0.22414386804201336</v>
      </c>
      <c r="Q128" s="94">
        <f>COS(Wellpath!$L128)*SIN(Wellpath!$M128)</f>
        <v>0.48296291314453427</v>
      </c>
      <c r="R128" s="94">
        <f>COS(Wellpath!$M128)</f>
        <v>0.25881904510252074</v>
      </c>
      <c r="S128" s="94">
        <f>SIN(Wellpath!$L128)*SIN(Wellpath!$M128)</f>
        <v>0.83651630373780783</v>
      </c>
      <c r="T128" s="94">
        <f>-SIN(Wellpath!$L128)</f>
        <v>-0.8660254037844386</v>
      </c>
      <c r="U128" s="94">
        <v>0</v>
      </c>
      <c r="V128" s="94">
        <f>COS(Wellpath!$L128)</f>
        <v>0.50000000000000011</v>
      </c>
    </row>
    <row r="129" spans="1:22" x14ac:dyDescent="0.25">
      <c r="A129" s="26">
        <f>Wellpath!E129</f>
        <v>3780</v>
      </c>
      <c r="B129" s="19">
        <f>DRFR!Q129+DSFS!N129+DSTG!N129+XYM1!N129+XYM2!N129+XYM3!N129+XYM4!N129+SAG!N129+'ABXY-TI1S'!N129+'ABXY-TI2S'!N129+ABZ!N129+'ASXY-TI1S'!N129+'ASXY-TI2S'!N129+'ASXY-TI3S'!N129+ASZ!N129+'MBXY-TI1S'!N129+'MBXY-TI2S'!N129+MBZ!N129+'MSXY-TI1S'!N129+'MSXY-TI2S'!N129++'MSXY-TI3S'!N129+MSZ!N129+DECG!N129+DECR!Q129+DBHG!N129+DBHR!Q129+AMIL!N129</f>
        <v>801.10654562611171</v>
      </c>
      <c r="C129" s="19">
        <f>DRFR!R129+DSFS!O129+DSTG!O129+XYM1!O129+XYM2!O129+XYM3!O129+XYM4!O129+SAG!O129+'ABXY-TI1S'!O129+'ABXY-TI2S'!O129+ABZ!O129+'ASXY-TI1S'!O129+'ASXY-TI2S'!O129+'ASXY-TI3S'!O129+ASZ!O129+'MBXY-TI1S'!O129+'MBXY-TI2S'!O129+MBZ!O129+'MSXY-TI1S'!O129+'MSXY-TI2S'!O129++'MSXY-TI3S'!O129+MSZ!O129+DECG!O129+DECR!R129+DBHG!O129+DBHR!R129+AMIL!O129</f>
        <v>90.748258234426416</v>
      </c>
      <c r="D129" s="19">
        <f>DRFR!S129+DSFS!P129+DSTG!P129+XYM1!P129+XYM2!P129+XYM3!P129+XYM4!P129+SAG!P129+'ABXY-TI1S'!P129+'ABXY-TI2S'!P129+ABZ!P129+'ASXY-TI1S'!P129+'ASXY-TI2S'!P129+'ASXY-TI3S'!P129+ASZ!P129+'MBXY-TI1S'!P129+'MBXY-TI2S'!P129+MBZ!P129+'MSXY-TI1S'!P129+'MSXY-TI2S'!P129++'MSXY-TI3S'!P129+MSZ!P129+DECG!P129+DECR!S129+DBHG!P129+DBHR!S129+AMIL!P129</f>
        <v>44.966578219942228</v>
      </c>
      <c r="E129" s="19">
        <f>DRFR!T129+DSFS!Q129+DSTG!Q129+XYM1!Q129+XYM2!Q129+XYM3!Q129+XYM4!Q129+SAG!Q129+'ABXY-TI1S'!Q129+'ABXY-TI2S'!Q129+ABZ!Q129+'ASXY-TI1S'!Q129+'ASXY-TI2S'!Q129+'ASXY-TI3S'!Q129+ASZ!Q129+'MBXY-TI1S'!Q129+'MBXY-TI2S'!Q129+MBZ!Q129+'MSXY-TI1S'!Q129+'MSXY-TI2S'!Q129++'MSXY-TI3S'!Q129+MSZ!Q129+DECG!Q129+DECR!T129+DBHG!Q129+DBHR!T129+AMIL!Q129</f>
        <v>-202.41714130556107</v>
      </c>
      <c r="F129" s="19">
        <f>DRFR!U129+DSFS!R129+DSTG!R129+XYM1!R129+XYM2!R129+XYM3!R129+XYM4!R129+SAG!R129+'ABXY-TI1S'!R129+'ABXY-TI2S'!R129+ABZ!R129+'ASXY-TI1S'!R129+'ASXY-TI2S'!R129+'ASXY-TI3S'!R129+ASZ!R129+'MBXY-TI1S'!R129+'MBXY-TI2S'!R129+MBZ!R129+'MSXY-TI1S'!R129+'MSXY-TI2S'!R129++'MSXY-TI3S'!R129+MSZ!R129+DECG!R129+DECR!U129+DBHG!R129+DBHR!U129+AMIL!R129</f>
        <v>-9.855923973580266</v>
      </c>
      <c r="G129" s="19">
        <f>DRFR!V129+DSFS!S129+DSTG!S129+XYM1!S129+XYM2!S129+XYM3!S129+XYM4!S129+SAG!S129+'ABXY-TI1S'!S129+'ABXY-TI2S'!S129+ABZ!S129+'ASXY-TI1S'!S129+'ASXY-TI2S'!S129+'ASXY-TI3S'!S129+ASZ!S129+'MBXY-TI1S'!S129+'MBXY-TI2S'!S129+MBZ!S129+'MSXY-TI1S'!S129+'MSXY-TI2S'!S129++'MSXY-TI3S'!S129+MSZ!S129+DECG!S129+DECR!V129+DBHG!S129+DBHR!V129+AMIL!S129</f>
        <v>-25.949860528159206</v>
      </c>
      <c r="H129" s="20">
        <f t="shared" si="18"/>
        <v>66.922727484671654</v>
      </c>
      <c r="I129" s="20">
        <f t="shared" si="19"/>
        <v>854.73013391805284</v>
      </c>
      <c r="J129" s="20">
        <f t="shared" si="20"/>
        <v>15.16852067775581</v>
      </c>
      <c r="K129" s="20">
        <f t="shared" si="21"/>
        <v>-3.5737316363083411</v>
      </c>
      <c r="L129" s="20">
        <f t="shared" si="22"/>
        <v>10.412624760884054</v>
      </c>
      <c r="M129" s="20">
        <f t="shared" si="23"/>
        <v>-0.58233799554033183</v>
      </c>
      <c r="N129" s="94">
        <f>COS(Wellpath!$L129)*COS(Wellpath!$M129)</f>
        <v>0.1294095225512604</v>
      </c>
      <c r="O129" s="94">
        <f>-SIN(Wellpath!$M129)</f>
        <v>-0.96592582628906831</v>
      </c>
      <c r="P129" s="94">
        <f>SIN(Wellpath!$L129)*COS(Wellpath!$M129)</f>
        <v>0.22414386804201336</v>
      </c>
      <c r="Q129" s="94">
        <f>COS(Wellpath!$L129)*SIN(Wellpath!$M129)</f>
        <v>0.48296291314453427</v>
      </c>
      <c r="R129" s="94">
        <f>COS(Wellpath!$M129)</f>
        <v>0.25881904510252074</v>
      </c>
      <c r="S129" s="94">
        <f>SIN(Wellpath!$L129)*SIN(Wellpath!$M129)</f>
        <v>0.83651630373780783</v>
      </c>
      <c r="T129" s="94">
        <f>-SIN(Wellpath!$L129)</f>
        <v>-0.8660254037844386</v>
      </c>
      <c r="U129" s="94">
        <v>0</v>
      </c>
      <c r="V129" s="94">
        <f>COS(Wellpath!$L129)</f>
        <v>0.50000000000000011</v>
      </c>
    </row>
    <row r="130" spans="1:22" x14ac:dyDescent="0.25">
      <c r="A130" s="26">
        <f>Wellpath!E130</f>
        <v>3810</v>
      </c>
      <c r="B130" s="19">
        <f>DRFR!Q130+DSFS!N130+DSTG!N130+XYM1!N130+XYM2!N130+XYM3!N130+XYM4!N130+SAG!N130+'ABXY-TI1S'!N130+'ABXY-TI2S'!N130+ABZ!N130+'ASXY-TI1S'!N130+'ASXY-TI2S'!N130+'ASXY-TI3S'!N130+ASZ!N130+'MBXY-TI1S'!N130+'MBXY-TI2S'!N130+MBZ!N130+'MSXY-TI1S'!N130+'MSXY-TI2S'!N130++'MSXY-TI3S'!N130+MSZ!N130+DECG!N130+DECR!Q130+DBHG!N130+DBHR!Q130+AMIL!N130</f>
        <v>823.79039667084339</v>
      </c>
      <c r="C130" s="19">
        <f>DRFR!R130+DSFS!O130+DSTG!O130+XYM1!O130+XYM2!O130+XYM3!O130+XYM4!O130+SAG!O130+'ABXY-TI1S'!O130+'ABXY-TI2S'!O130+ABZ!O130+'ASXY-TI1S'!O130+'ASXY-TI2S'!O130+'ASXY-TI3S'!O130+ASZ!O130+'MBXY-TI1S'!O130+'MBXY-TI2S'!O130+MBZ!O130+'MSXY-TI1S'!O130+'MSXY-TI2S'!O130++'MSXY-TI3S'!O130+MSZ!O130+DECG!O130+DECR!R130+DBHG!O130+DBHR!R130+AMIL!O130</f>
        <v>92.969357976839703</v>
      </c>
      <c r="D130" s="19">
        <f>DRFR!S130+DSFS!P130+DSTG!P130+XYM1!P130+XYM2!P130+XYM3!P130+XYM4!P130+SAG!P130+'ABXY-TI1S'!P130+'ABXY-TI2S'!P130+ABZ!P130+'ASXY-TI1S'!P130+'ASXY-TI2S'!P130+'ASXY-TI3S'!P130+ASZ!P130+'MBXY-TI1S'!P130+'MBXY-TI2S'!P130+MBZ!P130+'MSXY-TI1S'!P130+'MSXY-TI2S'!P130++'MSXY-TI3S'!P130+MSZ!P130+DECG!P130+DECR!S130+DBHG!P130+DBHR!S130+AMIL!P130</f>
        <v>46.213139993109181</v>
      </c>
      <c r="E130" s="19">
        <f>DRFR!T130+DSFS!Q130+DSTG!Q130+XYM1!Q130+XYM2!Q130+XYM3!Q130+XYM4!Q130+SAG!Q130+'ABXY-TI1S'!Q130+'ABXY-TI2S'!Q130+ABZ!Q130+'ASXY-TI1S'!Q130+'ASXY-TI2S'!Q130+'ASXY-TI3S'!Q130+ASZ!Q130+'MBXY-TI1S'!Q130+'MBXY-TI2S'!Q130+MBZ!Q130+'MSXY-TI1S'!Q130+'MSXY-TI2S'!Q130++'MSXY-TI3S'!Q130+MSZ!Q130+DECG!Q130+DECR!T130+DBHG!Q130+DBHR!T130+AMIL!Q130</f>
        <v>-208.26357134836445</v>
      </c>
      <c r="F130" s="19">
        <f>DRFR!U130+DSFS!R130+DSTG!R130+XYM1!R130+XYM2!R130+XYM3!R130+XYM4!R130+SAG!R130+'ABXY-TI1S'!R130+'ABXY-TI2S'!R130+ABZ!R130+'ASXY-TI1S'!R130+'ASXY-TI2S'!R130+'ASXY-TI3S'!R130+ASZ!R130+'MBXY-TI1S'!R130+'MBXY-TI2S'!R130+MBZ!R130+'MSXY-TI1S'!R130+'MSXY-TI2S'!R130++'MSXY-TI3S'!R130+MSZ!R130+DECG!R130+DECR!U130+DBHG!R130+DBHR!U130+AMIL!R130</f>
        <v>-10.105088275180293</v>
      </c>
      <c r="G130" s="19">
        <f>DRFR!V130+DSFS!S130+DSTG!S130+XYM1!S130+XYM2!S130+XYM3!S130+XYM4!S130+SAG!S130+'ABXY-TI1S'!S130+'ABXY-TI2S'!S130+ABZ!S130+'ASXY-TI1S'!S130+'ASXY-TI2S'!S130+'ASXY-TI3S'!S130+ASZ!S130+'MBXY-TI1S'!S130+'MBXY-TI2S'!S130+MBZ!S130+'MSXY-TI1S'!S130+'MSXY-TI2S'!S130++'MSXY-TI3S'!S130+MSZ!S130+DECG!S130+DECR!V130+DBHG!S130+DBHR!V130+AMIL!S130</f>
        <v>-26.58820801842521</v>
      </c>
      <c r="H130" s="20">
        <f t="shared" si="18"/>
        <v>68.614642833594459</v>
      </c>
      <c r="I130" s="20">
        <f t="shared" si="19"/>
        <v>878.9664555625925</v>
      </c>
      <c r="J130" s="20">
        <f t="shared" si="20"/>
        <v>15.391796244605343</v>
      </c>
      <c r="K130" s="20">
        <f t="shared" si="21"/>
        <v>-3.6653454048147451</v>
      </c>
      <c r="L130" s="20">
        <f t="shared" si="22"/>
        <v>10.502914987817164</v>
      </c>
      <c r="M130" s="20">
        <f t="shared" si="23"/>
        <v>-0.59010220520526602</v>
      </c>
      <c r="N130" s="94">
        <f>COS(Wellpath!$L130)*COS(Wellpath!$M130)</f>
        <v>0.1294095225512604</v>
      </c>
      <c r="O130" s="94">
        <f>-SIN(Wellpath!$M130)</f>
        <v>-0.96592582628906831</v>
      </c>
      <c r="P130" s="94">
        <f>SIN(Wellpath!$L130)*COS(Wellpath!$M130)</f>
        <v>0.22414386804201336</v>
      </c>
      <c r="Q130" s="94">
        <f>COS(Wellpath!$L130)*SIN(Wellpath!$M130)</f>
        <v>0.48296291314453427</v>
      </c>
      <c r="R130" s="94">
        <f>COS(Wellpath!$M130)</f>
        <v>0.25881904510252074</v>
      </c>
      <c r="S130" s="94">
        <f>SIN(Wellpath!$L130)*SIN(Wellpath!$M130)</f>
        <v>0.83651630373780783</v>
      </c>
      <c r="T130" s="94">
        <f>-SIN(Wellpath!$L130)</f>
        <v>-0.8660254037844386</v>
      </c>
      <c r="U130" s="94">
        <v>0</v>
      </c>
      <c r="V130" s="94">
        <f>COS(Wellpath!$L130)</f>
        <v>0.50000000000000011</v>
      </c>
    </row>
    <row r="131" spans="1:22" x14ac:dyDescent="0.25">
      <c r="A131" s="26">
        <f>Wellpath!E131</f>
        <v>3840</v>
      </c>
      <c r="B131" s="19">
        <f>DRFR!Q131+DSFS!N131+DSTG!N131+XYM1!N131+XYM2!N131+XYM3!N131+XYM4!N131+SAG!N131+'ABXY-TI1S'!N131+'ABXY-TI2S'!N131+ABZ!N131+'ASXY-TI1S'!N131+'ASXY-TI2S'!N131+'ASXY-TI3S'!N131+ASZ!N131+'MBXY-TI1S'!N131+'MBXY-TI2S'!N131+MBZ!N131+'MSXY-TI1S'!N131+'MSXY-TI2S'!N131++'MSXY-TI3S'!N131+MSZ!N131+DECG!N131+DECR!Q131+DBHG!N131+DBHR!Q131+AMIL!N131</f>
        <v>846.79523804260248</v>
      </c>
      <c r="C131" s="19">
        <f>DRFR!R131+DSFS!O131+DSTG!O131+XYM1!O131+XYM2!O131+XYM3!O131+XYM4!O131+SAG!O131+'ABXY-TI1S'!O131+'ABXY-TI2S'!O131+ABZ!O131+'ASXY-TI1S'!O131+'ASXY-TI2S'!O131+'ASXY-TI3S'!O131+ASZ!O131+'MBXY-TI1S'!O131+'MBXY-TI2S'!O131+MBZ!O131+'MSXY-TI1S'!O131+'MSXY-TI2S'!O131++'MSXY-TI3S'!O131+MSZ!O131+DECG!O131+DECR!R131+DBHG!O131+DBHR!R131+AMIL!O131</f>
        <v>95.221143277283886</v>
      </c>
      <c r="D131" s="19">
        <f>DRFR!S131+DSFS!P131+DSTG!P131+XYM1!P131+XYM2!P131+XYM3!P131+XYM4!P131+SAG!P131+'ABXY-TI1S'!P131+'ABXY-TI2S'!P131+ABZ!P131+'ASXY-TI1S'!P131+'ASXY-TI2S'!P131+'ASXY-TI3S'!P131+ASZ!P131+'MBXY-TI1S'!P131+'MBXY-TI2S'!P131+MBZ!P131+'MSXY-TI1S'!P131+'MSXY-TI2S'!P131++'MSXY-TI3S'!P131+MSZ!P131+DECG!P131+DECR!S131+DBHG!P131+DBHR!S131+AMIL!P131</f>
        <v>47.477637882999304</v>
      </c>
      <c r="E131" s="19">
        <f>DRFR!T131+DSFS!Q131+DSTG!Q131+XYM1!Q131+XYM2!Q131+XYM3!Q131+XYM4!Q131+SAG!Q131+'ABXY-TI1S'!Q131+'ABXY-TI2S'!Q131+ABZ!Q131+'ASXY-TI1S'!Q131+'ASXY-TI2S'!Q131+'ASXY-TI3S'!Q131+ASZ!Q131+'MBXY-TI1S'!Q131+'MBXY-TI2S'!Q131+MBZ!Q131+'MSXY-TI1S'!Q131+'MSXY-TI2S'!Q131++'MSXY-TI3S'!Q131+MSZ!Q131+DECG!Q131+DECR!T131+DBHG!Q131+DBHR!T131+AMIL!Q131</f>
        <v>-214.19312974669577</v>
      </c>
      <c r="F131" s="19">
        <f>DRFR!U131+DSFS!R131+DSTG!R131+XYM1!R131+XYM2!R131+XYM3!R131+XYM4!R131+SAG!R131+'ABXY-TI1S'!R131+'ABXY-TI2S'!R131+ABZ!R131+'ASXY-TI1S'!R131+'ASXY-TI2S'!R131+'ASXY-TI3S'!R131+ASZ!R131+'MBXY-TI1S'!R131+'MBXY-TI2S'!R131+MBZ!R131+'MSXY-TI1S'!R131+'MSXY-TI2S'!R131++'MSXY-TI3S'!R131+MSZ!R131+DECG!R131+DECR!U131+DBHG!R131+DBHR!U131+AMIL!R131</f>
        <v>-10.357259068017807</v>
      </c>
      <c r="G131" s="19">
        <f>DRFR!V131+DSFS!S131+DSTG!S131+XYM1!S131+XYM2!S131+XYM3!S131+XYM4!S131+SAG!S131+'ABXY-TI1S'!S131+'ABXY-TI2S'!S131+ABZ!S131+'ASXY-TI1S'!S131+'ASXY-TI2S'!S131+'ASXY-TI3S'!S131+ASZ!S131+'MBXY-TI1S'!S131+'MBXY-TI2S'!S131+MBZ!S131+'MSXY-TI1S'!S131+'MSXY-TI2S'!S131++'MSXY-TI3S'!S131+MSZ!S131+DECG!S131+DECR!V131+DBHG!S131+DBHR!V131+AMIL!S131</f>
        <v>-27.233861495113651</v>
      </c>
      <c r="H131" s="20">
        <f t="shared" ref="H131:H133" si="24">N131*(B131*N131+E131*Q131+F131*T131) + Q131*(E131*N131+C131*Q131+G131*T131)+ T131*(F131*N131+G131*Q131+D131*T131)</f>
        <v>70.328937761484539</v>
      </c>
      <c r="I131" s="20">
        <f t="shared" si="19"/>
        <v>903.54588497982058</v>
      </c>
      <c r="J131" s="20">
        <f t="shared" si="20"/>
        <v>15.619196461580561</v>
      </c>
      <c r="K131" s="20">
        <f t="shared" si="21"/>
        <v>-3.7581290224952948</v>
      </c>
      <c r="L131" s="20">
        <f t="shared" si="22"/>
        <v>10.593066338955449</v>
      </c>
      <c r="M131" s="20">
        <f t="shared" si="23"/>
        <v>-0.59786641487018066</v>
      </c>
      <c r="N131" s="94">
        <f>COS(Wellpath!$L131)*COS(Wellpath!$M131)</f>
        <v>0.1294095225512604</v>
      </c>
      <c r="O131" s="94">
        <f>-SIN(Wellpath!$M131)</f>
        <v>-0.96592582628906831</v>
      </c>
      <c r="P131" s="94">
        <f>SIN(Wellpath!$L131)*COS(Wellpath!$M131)</f>
        <v>0.22414386804201336</v>
      </c>
      <c r="Q131" s="94">
        <f>COS(Wellpath!$L131)*SIN(Wellpath!$M131)</f>
        <v>0.48296291314453427</v>
      </c>
      <c r="R131" s="94">
        <f>COS(Wellpath!$M131)</f>
        <v>0.25881904510252074</v>
      </c>
      <c r="S131" s="94">
        <f>SIN(Wellpath!$L131)*SIN(Wellpath!$M131)</f>
        <v>0.83651630373780783</v>
      </c>
      <c r="T131" s="94">
        <f>-SIN(Wellpath!$L131)</f>
        <v>-0.8660254037844386</v>
      </c>
      <c r="U131" s="94">
        <v>0</v>
      </c>
      <c r="V131" s="94">
        <f>COS(Wellpath!$L131)</f>
        <v>0.50000000000000011</v>
      </c>
    </row>
    <row r="132" spans="1:22" x14ac:dyDescent="0.25">
      <c r="A132" s="26">
        <f>Wellpath!E132</f>
        <v>3870</v>
      </c>
      <c r="B132" s="19">
        <f>DRFR!Q132+DSFS!N132+DSTG!N132+XYM1!N132+XYM2!N132+XYM3!N132+XYM4!N132+SAG!N132+'ABXY-TI1S'!N132+'ABXY-TI2S'!N132+ABZ!N132+'ASXY-TI1S'!N132+'ASXY-TI2S'!N132+'ASXY-TI3S'!N132+ASZ!N132+'MBXY-TI1S'!N132+'MBXY-TI2S'!N132+MBZ!N132+'MSXY-TI1S'!N132+'MSXY-TI2S'!N132++'MSXY-TI3S'!N132+MSZ!N132+DECG!N132+DECR!Q132+DBHG!N132+DBHR!Q132+AMIL!N132</f>
        <v>870.12107214202001</v>
      </c>
      <c r="C132" s="19">
        <f>DRFR!R132+DSFS!O132+DSTG!O132+XYM1!O132+XYM2!O132+XYM3!O132+XYM4!O132+SAG!O132+'ABXY-TI1S'!O132+'ABXY-TI2S'!O132+ABZ!O132+'ASXY-TI1S'!O132+'ASXY-TI2S'!O132+'ASXY-TI3S'!O132+ASZ!O132+'MBXY-TI1S'!O132+'MBXY-TI2S'!O132+MBZ!O132+'MSXY-TI1S'!O132+'MSXY-TI2S'!O132++'MSXY-TI3S'!O132+MSZ!O132+DECG!O132+DECR!R132+DBHG!O132+DBHR!R132+AMIL!O132</f>
        <v>97.503647572236389</v>
      </c>
      <c r="D132" s="19">
        <f>DRFR!S132+DSFS!P132+DSTG!P132+XYM1!P132+XYM2!P132+XYM3!P132+XYM4!P132+SAG!P132+'ABXY-TI1S'!P132+'ABXY-TI2S'!P132+ABZ!P132+'ASXY-TI1S'!P132+'ASXY-TI2S'!P132+'ASXY-TI3S'!P132+ASZ!P132+'MBXY-TI1S'!P132+'MBXY-TI2S'!P132+MBZ!P132+'MSXY-TI1S'!P132+'MSXY-TI2S'!P132++'MSXY-TI3S'!P132+MSZ!P132+DECG!P132+DECR!S132+DBHG!P132+DBHR!S132+AMIL!P132</f>
        <v>48.760083835315413</v>
      </c>
      <c r="E132" s="19">
        <f>DRFR!T132+DSFS!Q132+DSTG!Q132+XYM1!Q132+XYM2!Q132+XYM3!Q132+XYM4!Q132+SAG!Q132+'ABXY-TI1S'!Q132+'ABXY-TI2S'!Q132+ABZ!Q132+'ASXY-TI1S'!Q132+'ASXY-TI2S'!Q132+'ASXY-TI3S'!Q132+ASZ!Q132+'MBXY-TI1S'!Q132+'MBXY-TI2S'!Q132+MBZ!Q132+'MSXY-TI1S'!Q132+'MSXY-TI2S'!Q132++'MSXY-TI3S'!Q132+MSZ!Q132+DECG!Q132+DECR!T132+DBHG!Q132+DBHR!T132+AMIL!Q132</f>
        <v>-220.20580754127798</v>
      </c>
      <c r="F132" s="19">
        <f>DRFR!U132+DSFS!R132+DSTG!R132+XYM1!R132+XYM2!R132+XYM3!R132+XYM4!R132+SAG!R132+'ABXY-TI1S'!R132+'ABXY-TI2S'!R132+ABZ!R132+'ASXY-TI1S'!R132+'ASXY-TI2S'!R132+'ASXY-TI3S'!R132+ASZ!R132+'MBXY-TI1S'!R132+'MBXY-TI2S'!R132+MBZ!R132+'MSXY-TI1S'!R132+'MSXY-TI2S'!R132++'MSXY-TI3S'!R132+MSZ!R132+DECG!R132+DECR!U132+DBHG!R132+DBHR!U132+AMIL!R132</f>
        <v>-10.612430996980732</v>
      </c>
      <c r="G132" s="19">
        <f>DRFR!V132+DSFS!S132+DSTG!S132+XYM1!S132+XYM2!S132+XYM3!S132+XYM4!S132+SAG!S132+'ABXY-TI1S'!S132+'ABXY-TI2S'!S132+ABZ!S132+'ASXY-TI1S'!S132+'ASXY-TI2S'!S132+'ASXY-TI3S'!S132+ASZ!S132+'MBXY-TI1S'!S132+'MBXY-TI2S'!S132+MBZ!S132+'MSXY-TI1S'!S132+'MSXY-TI2S'!S132++'MSXY-TI3S'!S132+MSZ!S132+DECG!S132+DECR!V132+DBHG!S132+DBHR!V132+AMIL!S132</f>
        <v>-27.886800972674198</v>
      </c>
      <c r="H132" s="20">
        <f t="shared" si="24"/>
        <v>72.065612268341923</v>
      </c>
      <c r="I132" s="20">
        <f t="shared" si="19"/>
        <v>928.4684221697371</v>
      </c>
      <c r="J132" s="20">
        <f t="shared" si="20"/>
        <v>15.850769111492729</v>
      </c>
      <c r="K132" s="20">
        <f t="shared" si="21"/>
        <v>-3.8520824893499976</v>
      </c>
      <c r="L132" s="20">
        <f t="shared" si="22"/>
        <v>10.683078814298916</v>
      </c>
      <c r="M132" s="20">
        <f t="shared" si="23"/>
        <v>-0.60563062453511929</v>
      </c>
      <c r="N132" s="94">
        <f>COS(Wellpath!$L132)*COS(Wellpath!$M132)</f>
        <v>0.1294095225512604</v>
      </c>
      <c r="O132" s="94">
        <f>-SIN(Wellpath!$M132)</f>
        <v>-0.96592582628906831</v>
      </c>
      <c r="P132" s="94">
        <f>SIN(Wellpath!$L132)*COS(Wellpath!$M132)</f>
        <v>0.22414386804201336</v>
      </c>
      <c r="Q132" s="94">
        <f>COS(Wellpath!$L132)*SIN(Wellpath!$M132)</f>
        <v>0.48296291314453427</v>
      </c>
      <c r="R132" s="94">
        <f>COS(Wellpath!$M132)</f>
        <v>0.25881904510252074</v>
      </c>
      <c r="S132" s="94">
        <f>SIN(Wellpath!$L132)*SIN(Wellpath!$M132)</f>
        <v>0.83651630373780783</v>
      </c>
      <c r="T132" s="94">
        <f>-SIN(Wellpath!$L132)</f>
        <v>-0.8660254037844386</v>
      </c>
      <c r="U132" s="94">
        <v>0</v>
      </c>
      <c r="V132" s="94">
        <f>COS(Wellpath!$L132)</f>
        <v>0.50000000000000011</v>
      </c>
    </row>
    <row r="133" spans="1:22" x14ac:dyDescent="0.25">
      <c r="A133" s="26">
        <f>Wellpath!E133</f>
        <v>3900</v>
      </c>
      <c r="B133" s="19">
        <f>DRFR!Q133+DSFS!N133+DSTG!N133+XYM1!N133+XYM2!N133+XYM3!N133+XYM4!N133+SAG!N133+'ABXY-TI1S'!N133+'ABXY-TI2S'!N133+ABZ!N133+'ASXY-TI1S'!N133+'ASXY-TI2S'!N133+'ASXY-TI3S'!N133+ASZ!N133+'MBXY-TI1S'!N133+'MBXY-TI2S'!N133+MBZ!N133+'MSXY-TI1S'!N133+'MSXY-TI2S'!N133++'MSXY-TI3S'!N133+MSZ!N133+DECG!N133+DECR!Q133+DBHG!N133+DBHR!Q133+AMIL!N133</f>
        <v>893.76790138498791</v>
      </c>
      <c r="C133" s="19">
        <f>DRFR!R133+DSFS!O133+DSTG!O133+XYM1!O133+XYM2!O133+XYM3!O133+XYM4!O133+SAG!O133+'ABXY-TI1S'!O133+'ABXY-TI2S'!O133+ABZ!O133+'ASXY-TI1S'!O133+'ASXY-TI2S'!O133+'ASXY-TI3S'!O133+ASZ!O133+'MBXY-TI1S'!O133+'MBXY-TI2S'!O133+MBZ!O133+'MSXY-TI1S'!O133+'MSXY-TI2S'!O133++'MSXY-TI3S'!O133+MSZ!O133+DECG!O133+DECR!R133+DBHG!O133+DBHR!R133+AMIL!O133</f>
        <v>99.816904510726417</v>
      </c>
      <c r="D133" s="19">
        <f>DRFR!S133+DSFS!P133+DSTG!P133+XYM1!P133+XYM2!P133+XYM3!P133+XYM4!P133+SAG!P133+'ABXY-TI1S'!P133+'ABXY-TI2S'!P133+ABZ!P133+'ASXY-TI1S'!P133+'ASXY-TI2S'!P133+'ASXY-TI3S'!P133+ASZ!P133+'MBXY-TI1S'!P133+'MBXY-TI2S'!P133+MBZ!P133+'MSXY-TI1S'!P133+'MSXY-TI2S'!P133++'MSXY-TI3S'!P133+MSZ!P133+DECG!P133+DECR!S133+DBHG!P133+DBHR!S133+AMIL!P133</f>
        <v>50.060489871697818</v>
      </c>
      <c r="E133" s="19">
        <f>DRFR!T133+DSFS!Q133+DSTG!Q133+XYM1!Q133+XYM2!Q133+XYM3!Q133+XYM4!Q133+SAG!Q133+'ABXY-TI1S'!Q133+'ABXY-TI2S'!Q133+ABZ!Q133+'ASXY-TI1S'!Q133+'ASXY-TI2S'!Q133+'ASXY-TI3S'!Q133+ASZ!Q133+'MBXY-TI1S'!Q133+'MBXY-TI2S'!Q133+MBZ!Q133+'MSXY-TI1S'!Q133+'MSXY-TI2S'!Q133++'MSXY-TI3S'!Q133+MSZ!Q133+DECG!Q133+DECR!T133+DBHG!Q133+DBHR!T133+AMIL!Q133</f>
        <v>-226.30159571588086</v>
      </c>
      <c r="F133" s="19">
        <f>DRFR!U133+DSFS!R133+DSTG!R133+XYM1!R133+XYM2!R133+XYM3!R133+XYM4!R133+SAG!R133+'ABXY-TI1S'!R133+'ABXY-TI2S'!R133+ABZ!R133+'ASXY-TI1S'!R133+'ASXY-TI2S'!R133+'ASXY-TI3S'!R133+ASZ!R133+'MBXY-TI1S'!R133+'MBXY-TI2S'!R133+MBZ!R133+'MSXY-TI1S'!R133+'MSXY-TI2S'!R133++'MSXY-TI3S'!R133+MSZ!R133+DECG!R133+DECR!U133+DBHG!R133+DBHR!U133+AMIL!R133</f>
        <v>-10.870598672915154</v>
      </c>
      <c r="G133" s="19">
        <f>DRFR!V133+DSFS!S133+DSTG!S133+XYM1!S133+XYM2!S133+XYM3!S133+XYM4!S133+SAG!S133+'ABXY-TI1S'!S133+'ABXY-TI2S'!S133+ABZ!S133+'ASXY-TI1S'!S133+'ASXY-TI2S'!S133+'ASXY-TI3S'!S133+ASZ!S133+'MBXY-TI1S'!S133+'MBXY-TI2S'!S133+MBZ!S133+'MSXY-TI1S'!S133+'MSXY-TI2S'!S133++'MSXY-TI3S'!S133+MSZ!S133+DECG!S133+DECR!V133+DBHG!S133+DBHR!V133+AMIL!S133</f>
        <v>-28.547006338510624</v>
      </c>
      <c r="H133" s="20">
        <f t="shared" si="24"/>
        <v>73.824666354166581</v>
      </c>
      <c r="I133" s="20">
        <f t="shared" si="19"/>
        <v>953.7340671323426</v>
      </c>
      <c r="J133" s="20">
        <f t="shared" si="20"/>
        <v>16.086562280903031</v>
      </c>
      <c r="K133" s="20">
        <f t="shared" si="21"/>
        <v>-3.9472058053788737</v>
      </c>
      <c r="L133" s="20">
        <f t="shared" si="22"/>
        <v>10.772952413847545</v>
      </c>
      <c r="M133" s="20">
        <f t="shared" si="23"/>
        <v>-0.61339483420006324</v>
      </c>
      <c r="N133" s="94">
        <f>COS(Wellpath!$L133)*COS(Wellpath!$M133)</f>
        <v>0.1294095225512604</v>
      </c>
      <c r="O133" s="94">
        <f>-SIN(Wellpath!$M133)</f>
        <v>-0.96592582628906831</v>
      </c>
      <c r="P133" s="94">
        <f>SIN(Wellpath!$L133)*COS(Wellpath!$M133)</f>
        <v>0.22414386804201336</v>
      </c>
      <c r="Q133" s="94">
        <f>COS(Wellpath!$L133)*SIN(Wellpath!$M133)</f>
        <v>0.48296291314453427</v>
      </c>
      <c r="R133" s="94">
        <f>COS(Wellpath!$M133)</f>
        <v>0.25881904510252074</v>
      </c>
      <c r="S133" s="94">
        <f>SIN(Wellpath!$L133)*SIN(Wellpath!$M133)</f>
        <v>0.83651630373780783</v>
      </c>
      <c r="T133" s="94">
        <f>-SIN(Wellpath!$L133)</f>
        <v>-0.8660254037844386</v>
      </c>
      <c r="U133" s="94">
        <v>0</v>
      </c>
      <c r="V133" s="94">
        <f>COS(Wellpath!$L133)</f>
        <v>0.50000000000000011</v>
      </c>
    </row>
    <row r="134" spans="1:22" x14ac:dyDescent="0.25">
      <c r="A134" s="26">
        <f>Wellpath!E134</f>
        <v>3930</v>
      </c>
      <c r="B134" s="19">
        <f>DRFR!Q134+DSFS!N134+DSTG!N134+XYM1!N134+XYM2!N134+XYM3!N134+XYM4!N134+SAG!N134+'ABXY-TI1S'!N134+'ABXY-TI2S'!N134+ABZ!N134+'ASXY-TI1S'!N134+'ASXY-TI2S'!N134+'ASXY-TI3S'!N134+ASZ!N134+'MBXY-TI1S'!N134+'MBXY-TI2S'!N134+MBZ!N134+'MSXY-TI1S'!N134+'MSXY-TI2S'!N134++'MSXY-TI3S'!N134+MSZ!N134+DECG!N134+DECR!Q134+DBHG!N134+DBHR!Q134+AMIL!N134</f>
        <v>917.73572820265804</v>
      </c>
      <c r="C134" s="19">
        <f>DRFR!R134+DSFS!O134+DSTG!O134+XYM1!O134+XYM2!O134+XYM3!O134+XYM4!O134+SAG!O134+'ABXY-TI1S'!O134+'ABXY-TI2S'!O134+ABZ!O134+'ASXY-TI1S'!O134+'ASXY-TI2S'!O134+'ASXY-TI3S'!O134+ASZ!O134+'MBXY-TI1S'!O134+'MBXY-TI2S'!O134+MBZ!O134+'MSXY-TI1S'!O134+'MSXY-TI2S'!O134++'MSXY-TI3S'!O134+MSZ!O134+DECG!O134+DECR!R134+DBHG!O134+DBHR!R134+AMIL!O134</f>
        <v>102.16094795433537</v>
      </c>
      <c r="D134" s="19">
        <f>DRFR!S134+DSFS!P134+DSTG!P134+XYM1!P134+XYM2!P134+XYM3!P134+XYM4!P134+SAG!P134+'ABXY-TI1S'!P134+'ABXY-TI2S'!P134+ABZ!P134+'ASXY-TI1S'!P134+'ASXY-TI2S'!P134+'ASXY-TI3S'!P134+ASZ!P134+'MBXY-TI1S'!P134+'MBXY-TI2S'!P134+MBZ!P134+'MSXY-TI1S'!P134+'MSXY-TI2S'!P134++'MSXY-TI3S'!P134+MSZ!P134+DECG!P134+DECR!S134+DBHG!P134+DBHR!S134+AMIL!P134</f>
        <v>51.378868089724335</v>
      </c>
      <c r="E134" s="19">
        <f>DRFR!T134+DSFS!Q134+DSTG!Q134+XYM1!Q134+XYM2!Q134+XYM3!Q134+XYM4!Q134+SAG!Q134+'ABXY-TI1S'!Q134+'ABXY-TI2S'!Q134+ABZ!Q134+'ASXY-TI1S'!Q134+'ASXY-TI2S'!Q134+'ASXY-TI3S'!Q134+ASZ!Q134+'MBXY-TI1S'!Q134+'MBXY-TI2S'!Q134+MBZ!Q134+'MSXY-TI1S'!Q134+'MSXY-TI2S'!Q134++'MSXY-TI3S'!Q134+MSZ!Q134+DECG!Q134+DECR!T134+DBHG!Q134+DBHR!T134+AMIL!Q134</f>
        <v>-232.48048519732109</v>
      </c>
      <c r="F134" s="19">
        <f>DRFR!U134+DSFS!R134+DSTG!R134+XYM1!R134+XYM2!R134+XYM3!R134+XYM4!R134+SAG!R134+'ABXY-TI1S'!R134+'ABXY-TI2S'!R134+ABZ!R134+'ASXY-TI1S'!R134+'ASXY-TI2S'!R134+'ASXY-TI3S'!R134+ASZ!R134+'MBXY-TI1S'!R134+'MBXY-TI2S'!R134+MBZ!R134+'MSXY-TI1S'!R134+'MSXY-TI2S'!R134++'MSXY-TI3S'!R134+MSZ!R134+DECG!R134+DECR!U134+DBHG!R134+DBHR!U134+AMIL!R134</f>
        <v>-11.131756672625293</v>
      </c>
      <c r="G134" s="19">
        <f>DRFR!V134+DSFS!S134+DSTG!S134+XYM1!S134+XYM2!S134+XYM3!S134+XYM4!S134+SAG!S134+'ABXY-TI1S'!S134+'ABXY-TI2S'!S134+ABZ!S134+'ASXY-TI1S'!S134+'ASXY-TI2S'!S134+'ASXY-TI3S'!S134+ASZ!S134+'MBXY-TI1S'!S134+'MBXY-TI2S'!S134+MBZ!S134+'MSXY-TI1S'!S134+'MSXY-TI2S'!S134++'MSXY-TI3S'!S134+MSZ!S134+DECG!S134+DECR!V134+DBHG!S134+DBHR!V134+AMIL!S134</f>
        <v>-29.214457352980769</v>
      </c>
      <c r="H134" s="20">
        <f t="shared" ref="H134:H197" si="25">N134*(B134*N134+E134*Q134+F134*T134) + Q134*(E134*N134+C134*Q134+G134*T134)+ T134*(F134*N134+G134*Q134+D134*T134)</f>
        <v>75.606100018958529</v>
      </c>
      <c r="I134" s="20">
        <f t="shared" ref="I134:I197" si="26">O134*(B134*O134+E134*R134+F134*U134) + R134*(E134*O134+C134*R134+G134*U134)+ U134*(F134*O134+G134*R134+D134*U134)</f>
        <v>979.34281986763654</v>
      </c>
      <c r="J134" s="20">
        <f t="shared" ref="J134:J197" si="27">P134*(B134*P134+E134*S134+F134*V134) + S134*(E134*P134+C134*S134+G134*V134)+ V134*(F134*P134+G134*S134+D134*V134)</f>
        <v>16.326624360122757</v>
      </c>
      <c r="K134" s="20">
        <f t="shared" ref="K134:K197" si="28">N134*(B134*O134+E134*R134+F134*U134) + Q134*(E134*O134+C134*R134+G134*U134)+ T134*(F134*O134+G134*R134+D134*U134)</f>
        <v>-4.043498970581858</v>
      </c>
      <c r="L134" s="20">
        <f t="shared" ref="L134:L197" si="29">N134*(B134*P134+E134*S134+F134*V134) + Q134*(E134*P134+C134*S134+G134*V134)+ T134*(F134*P134+G134*S134+D134*V134)</f>
        <v>10.862687137601338</v>
      </c>
      <c r="M134" s="20">
        <f t="shared" ref="M134:M197" si="30">O134*(B134*P134+E134*S134+F134*V134) + R134*(E134*P134+C134*S134+G134*V134)+ U134*(F134*P134+G134*S134+D134*V134)</f>
        <v>-0.62115904386498499</v>
      </c>
      <c r="N134" s="94">
        <f>COS(Wellpath!$L134)*COS(Wellpath!$M134)</f>
        <v>0.1294095225512604</v>
      </c>
      <c r="O134" s="94">
        <f>-SIN(Wellpath!$M134)</f>
        <v>-0.96592582628906831</v>
      </c>
      <c r="P134" s="94">
        <f>SIN(Wellpath!$L134)*COS(Wellpath!$M134)</f>
        <v>0.22414386804201336</v>
      </c>
      <c r="Q134" s="94">
        <f>COS(Wellpath!$L134)*SIN(Wellpath!$M134)</f>
        <v>0.48296291314453427</v>
      </c>
      <c r="R134" s="94">
        <f>COS(Wellpath!$M134)</f>
        <v>0.25881904510252074</v>
      </c>
      <c r="S134" s="94">
        <f>SIN(Wellpath!$L134)*SIN(Wellpath!$M134)</f>
        <v>0.83651630373780783</v>
      </c>
      <c r="T134" s="94">
        <f>-SIN(Wellpath!$L134)</f>
        <v>-0.8660254037844386</v>
      </c>
      <c r="U134" s="94">
        <v>0</v>
      </c>
      <c r="V134" s="94">
        <f>COS(Wellpath!$L134)</f>
        <v>0.50000000000000011</v>
      </c>
    </row>
    <row r="135" spans="1:22" x14ac:dyDescent="0.25">
      <c r="A135" s="26">
        <f>Wellpath!E135</f>
        <v>3960</v>
      </c>
      <c r="B135" s="19">
        <f>DRFR!Q135+DSFS!N135+DSTG!N135+XYM1!N135+XYM2!N135+XYM3!N135+XYM4!N135+SAG!N135+'ABXY-TI1S'!N135+'ABXY-TI2S'!N135+ABZ!N135+'ASXY-TI1S'!N135+'ASXY-TI2S'!N135+'ASXY-TI3S'!N135+ASZ!N135+'MBXY-TI1S'!N135+'MBXY-TI2S'!N135+MBZ!N135+'MSXY-TI1S'!N135+'MSXY-TI2S'!N135++'MSXY-TI3S'!N135+MSZ!N135+DECG!N135+DECR!Q135+DBHG!N135+DBHR!Q135+AMIL!N135</f>
        <v>942.02455504144325</v>
      </c>
      <c r="C135" s="19">
        <f>DRFR!R135+DSFS!O135+DSTG!O135+XYM1!O135+XYM2!O135+XYM3!O135+XYM4!O135+SAG!O135+'ABXY-TI1S'!O135+'ABXY-TI2S'!O135+ABZ!O135+'ASXY-TI1S'!O135+'ASXY-TI2S'!O135+'ASXY-TI3S'!O135+ASZ!O135+'MBXY-TI1S'!O135+'MBXY-TI2S'!O135+MBZ!O135+'MSXY-TI1S'!O135+'MSXY-TI2S'!O135++'MSXY-TI3S'!O135+MSZ!O135+DECG!O135+DECR!R135+DBHG!O135+DBHR!R135+AMIL!O135</f>
        <v>104.53581197719643</v>
      </c>
      <c r="D135" s="19">
        <f>DRFR!S135+DSFS!P135+DSTG!P135+XYM1!P135+XYM2!P135+XYM3!P135+XYM4!P135+SAG!P135+'ABXY-TI1S'!P135+'ABXY-TI2S'!P135+ABZ!P135+'ASXY-TI1S'!P135+'ASXY-TI2S'!P135+'ASXY-TI3S'!P135+ASZ!P135+'MBXY-TI1S'!P135+'MBXY-TI2S'!P135+MBZ!P135+'MSXY-TI1S'!P135+'MSXY-TI2S'!P135++'MSXY-TI3S'!P135+MSZ!P135+DECG!P135+DECR!S135+DBHG!P135+DBHR!S135+AMIL!P135</f>
        <v>52.715230662910287</v>
      </c>
      <c r="E135" s="19">
        <f>DRFR!T135+DSFS!Q135+DSTG!Q135+XYM1!Q135+XYM2!Q135+XYM3!Q135+XYM4!Q135+SAG!Q135+'ABXY-TI1S'!Q135+'ABXY-TI2S'!Q135+ABZ!Q135+'ASXY-TI1S'!Q135+'ASXY-TI2S'!Q135+'ASXY-TI3S'!Q135+ASZ!Q135+'MBXY-TI1S'!Q135+'MBXY-TI2S'!Q135+MBZ!Q135+'MSXY-TI1S'!Q135+'MSXY-TI2S'!Q135++'MSXY-TI3S'!Q135+MSZ!Q135+DECG!Q135+DECR!T135+DBHG!Q135+DBHR!T135+AMIL!Q135</f>
        <v>-238.74246685546206</v>
      </c>
      <c r="F135" s="19">
        <f>DRFR!U135+DSFS!R135+DSTG!R135+XYM1!R135+XYM2!R135+XYM3!R135+XYM4!R135+SAG!R135+'ABXY-TI1S'!R135+'ABXY-TI2S'!R135+ABZ!R135+'ASXY-TI1S'!R135+'ASXY-TI2S'!R135+'ASXY-TI3S'!R135+ASZ!R135+'MBXY-TI1S'!R135+'MBXY-TI2S'!R135+MBZ!R135+'MSXY-TI1S'!R135+'MSXY-TI2S'!R135++'MSXY-TI3S'!R135+MSZ!R135+DECG!R135+DECR!U135+DBHG!R135+DBHR!U135+AMIL!R135</f>
        <v>-11.395899538873547</v>
      </c>
      <c r="G135" s="19">
        <f>DRFR!V135+DSFS!S135+DSTG!S135+XYM1!S135+XYM2!S135+XYM3!S135+XYM4!S135+SAG!S135+'ABXY-TI1S'!S135+'ABXY-TI2S'!S135+ABZ!S135+'ASXY-TI1S'!S135+'ASXY-TI2S'!S135+'ASXY-TI3S'!S135+ASZ!S135+'MBXY-TI1S'!S135+'MBXY-TI2S'!S135+MBZ!S135+'MSXY-TI1S'!S135+'MSXY-TI2S'!S135++'MSXY-TI3S'!S135+MSZ!S135+DECG!S135+DECR!V135+DBHG!S135+DBHR!V135+AMIL!S135</f>
        <v>-29.889133649396573</v>
      </c>
      <c r="H135" s="20">
        <f t="shared" si="25"/>
        <v>77.409913262717751</v>
      </c>
      <c r="I135" s="20">
        <f t="shared" si="26"/>
        <v>1005.294680375619</v>
      </c>
      <c r="J135" s="20">
        <f t="shared" si="27"/>
        <v>16.571004043213179</v>
      </c>
      <c r="K135" s="20">
        <f t="shared" si="28"/>
        <v>-4.1409619849590493</v>
      </c>
      <c r="L135" s="20">
        <f t="shared" si="29"/>
        <v>10.95228298556032</v>
      </c>
      <c r="M135" s="20">
        <f t="shared" si="30"/>
        <v>-0.62892325352997158</v>
      </c>
      <c r="N135" s="94">
        <f>COS(Wellpath!$L135)*COS(Wellpath!$M135)</f>
        <v>0.1294095225512604</v>
      </c>
      <c r="O135" s="94">
        <f>-SIN(Wellpath!$M135)</f>
        <v>-0.96592582628906831</v>
      </c>
      <c r="P135" s="94">
        <f>SIN(Wellpath!$L135)*COS(Wellpath!$M135)</f>
        <v>0.22414386804201336</v>
      </c>
      <c r="Q135" s="94">
        <f>COS(Wellpath!$L135)*SIN(Wellpath!$M135)</f>
        <v>0.48296291314453427</v>
      </c>
      <c r="R135" s="94">
        <f>COS(Wellpath!$M135)</f>
        <v>0.25881904510252074</v>
      </c>
      <c r="S135" s="94">
        <f>SIN(Wellpath!$L135)*SIN(Wellpath!$M135)</f>
        <v>0.83651630373780783</v>
      </c>
      <c r="T135" s="94">
        <f>-SIN(Wellpath!$L135)</f>
        <v>-0.8660254037844386</v>
      </c>
      <c r="U135" s="94">
        <v>0</v>
      </c>
      <c r="V135" s="94">
        <f>COS(Wellpath!$L135)</f>
        <v>0.50000000000000011</v>
      </c>
    </row>
    <row r="136" spans="1:22" x14ac:dyDescent="0.25">
      <c r="A136" s="26">
        <f>Wellpath!E136</f>
        <v>3990</v>
      </c>
      <c r="B136" s="19">
        <f>DRFR!Q136+DSFS!N136+DSTG!N136+XYM1!N136+XYM2!N136+XYM3!N136+XYM4!N136+SAG!N136+'ABXY-TI1S'!N136+'ABXY-TI2S'!N136+ABZ!N136+'ASXY-TI1S'!N136+'ASXY-TI2S'!N136+'ASXY-TI3S'!N136+ASZ!N136+'MBXY-TI1S'!N136+'MBXY-TI2S'!N136+MBZ!N136+'MSXY-TI1S'!N136+'MSXY-TI2S'!N136++'MSXY-TI3S'!N136+MSZ!N136+DECG!N136+DECR!Q136+DBHG!N136+DBHR!Q136+AMIL!N136</f>
        <v>966.63438436301669</v>
      </c>
      <c r="C136" s="19">
        <f>DRFR!R136+DSFS!O136+DSTG!O136+XYM1!O136+XYM2!O136+XYM3!O136+XYM4!O136+SAG!O136+'ABXY-TI1S'!O136+'ABXY-TI2S'!O136+ABZ!O136+'ASXY-TI1S'!O136+'ASXY-TI2S'!O136+'ASXY-TI3S'!O136+ASZ!O136+'MBXY-TI1S'!O136+'MBXY-TI2S'!O136+MBZ!O136+'MSXY-TI1S'!O136+'MSXY-TI2S'!O136++'MSXY-TI3S'!O136+MSZ!O136+DECG!O136+DECR!R136+DBHG!O136+DBHR!R136+AMIL!O136</f>
        <v>106.94153086599482</v>
      </c>
      <c r="D136" s="19">
        <f>DRFR!S136+DSFS!P136+DSTG!P136+XYM1!P136+XYM2!P136+XYM3!P136+XYM4!P136+SAG!P136+'ABXY-TI1S'!P136+'ABXY-TI2S'!P136+ABZ!P136+'ASXY-TI1S'!P136+'ASXY-TI2S'!P136+'ASXY-TI3S'!P136+ASZ!P136+'MBXY-TI1S'!P136+'MBXY-TI2S'!P136+MBZ!P136+'MSXY-TI1S'!P136+'MSXY-TI2S'!P136++'MSXY-TI3S'!P136+MSZ!P136+DECG!P136+DECR!S136+DBHG!P136+DBHR!S136+AMIL!P136</f>
        <v>54.069589840708474</v>
      </c>
      <c r="E136" s="19">
        <f>DRFR!T136+DSFS!Q136+DSTG!Q136+XYM1!Q136+XYM2!Q136+XYM3!Q136+XYM4!Q136+SAG!Q136+'ABXY-TI1S'!Q136+'ABXY-TI2S'!Q136+ABZ!Q136+'ASXY-TI1S'!Q136+'ASXY-TI2S'!Q136+'ASXY-TI3S'!Q136+ASZ!Q136+'MBXY-TI1S'!Q136+'MBXY-TI2S'!Q136+MBZ!Q136+'MSXY-TI1S'!Q136+'MSXY-TI2S'!Q136++'MSXY-TI3S'!Q136+MSZ!Q136+DECG!Q136+DECR!T136+DBHG!Q136+DBHR!T136+AMIL!Q136</f>
        <v>-245.08753150321428</v>
      </c>
      <c r="F136" s="19">
        <f>DRFR!U136+DSFS!R136+DSTG!R136+XYM1!R136+XYM2!R136+XYM3!R136+XYM4!R136+SAG!R136+'ABXY-TI1S'!R136+'ABXY-TI2S'!R136+ABZ!R136+'ASXY-TI1S'!R136+'ASXY-TI2S'!R136+'ASXY-TI3S'!R136+ASZ!R136+'MBXY-TI1S'!R136+'MBXY-TI2S'!R136+MBZ!R136+'MSXY-TI1S'!R136+'MSXY-TI2S'!R136++'MSXY-TI3S'!R136+MSZ!R136+DECG!R136+DECR!U136+DBHG!R136+DBHR!U136+AMIL!R136</f>
        <v>-11.663021780380426</v>
      </c>
      <c r="G136" s="19">
        <f>DRFR!V136+DSFS!S136+DSTG!S136+XYM1!S136+XYM2!S136+XYM3!S136+XYM4!S136+SAG!S136+'ABXY-TI1S'!S136+'ABXY-TI2S'!S136+ABZ!S136+'ASXY-TI1S'!S136+'ASXY-TI2S'!S136+'ASXY-TI3S'!S136+ASZ!S136+'MBXY-TI1S'!S136+'MBXY-TI2S'!S136+MBZ!S136+'MSXY-TI1S'!S136+'MSXY-TI2S'!S136++'MSXY-TI3S'!S136+MSZ!S136+DECG!S136+DECR!V136+DBHG!S136+DBHR!V136+AMIL!S136</f>
        <v>-30.571014734024057</v>
      </c>
      <c r="H136" s="20">
        <f t="shared" si="25"/>
        <v>79.236106085444277</v>
      </c>
      <c r="I136" s="20">
        <f t="shared" si="26"/>
        <v>1031.5896486562901</v>
      </c>
      <c r="J136" s="20">
        <f t="shared" si="27"/>
        <v>16.819750327985503</v>
      </c>
      <c r="K136" s="20">
        <f t="shared" si="28"/>
        <v>-4.2395948485103165</v>
      </c>
      <c r="L136" s="20">
        <f t="shared" si="29"/>
        <v>11.041739957724458</v>
      </c>
      <c r="M136" s="20">
        <f t="shared" si="30"/>
        <v>-0.6366874631948658</v>
      </c>
      <c r="N136" s="94">
        <f>COS(Wellpath!$L136)*COS(Wellpath!$M136)</f>
        <v>0.1294095225512604</v>
      </c>
      <c r="O136" s="94">
        <f>-SIN(Wellpath!$M136)</f>
        <v>-0.96592582628906831</v>
      </c>
      <c r="P136" s="94">
        <f>SIN(Wellpath!$L136)*COS(Wellpath!$M136)</f>
        <v>0.22414386804201336</v>
      </c>
      <c r="Q136" s="94">
        <f>COS(Wellpath!$L136)*SIN(Wellpath!$M136)</f>
        <v>0.48296291314453427</v>
      </c>
      <c r="R136" s="94">
        <f>COS(Wellpath!$M136)</f>
        <v>0.25881904510252074</v>
      </c>
      <c r="S136" s="94">
        <f>SIN(Wellpath!$L136)*SIN(Wellpath!$M136)</f>
        <v>0.83651630373780783</v>
      </c>
      <c r="T136" s="94">
        <f>-SIN(Wellpath!$L136)</f>
        <v>-0.8660254037844386</v>
      </c>
      <c r="U136" s="94">
        <v>0</v>
      </c>
      <c r="V136" s="94">
        <f>COS(Wellpath!$L136)</f>
        <v>0.50000000000000011</v>
      </c>
    </row>
    <row r="137" spans="1:22" x14ac:dyDescent="0.25">
      <c r="A137" s="26">
        <f>Wellpath!E137</f>
        <v>4020</v>
      </c>
      <c r="B137" s="19">
        <f>DRFR!Q137+DSFS!N137+DSTG!N137+XYM1!N137+XYM2!N137+XYM3!N137+XYM4!N137+SAG!N137+'ABXY-TI1S'!N137+'ABXY-TI2S'!N137+ABZ!N137+'ASXY-TI1S'!N137+'ASXY-TI2S'!N137+'ASXY-TI3S'!N137+ASZ!N137+'MBXY-TI1S'!N137+'MBXY-TI2S'!N137+MBZ!N137+'MSXY-TI1S'!N137+'MSXY-TI2S'!N137++'MSXY-TI3S'!N137+MSZ!N137+DECG!N137+DECR!Q137+DBHG!N137+DBHR!Q137+AMIL!N137</f>
        <v>991.56521864431215</v>
      </c>
      <c r="C137" s="19">
        <f>DRFR!R137+DSFS!O137+DSTG!O137+XYM1!O137+XYM2!O137+XYM3!O137+XYM4!O137+SAG!O137+'ABXY-TI1S'!O137+'ABXY-TI2S'!O137+ABZ!O137+'ASXY-TI1S'!O137+'ASXY-TI2S'!O137+'ASXY-TI3S'!O137+ASZ!O137+'MBXY-TI1S'!O137+'MBXY-TI2S'!O137+MBZ!O137+'MSXY-TI1S'!O137+'MSXY-TI2S'!O137++'MSXY-TI3S'!O137+MSZ!O137+DECG!O137+DECR!R137+DBHG!O137+DBHR!R137+AMIL!O137</f>
        <v>109.37813911996767</v>
      </c>
      <c r="D137" s="19">
        <f>DRFR!S137+DSFS!P137+DSTG!P137+XYM1!P137+XYM2!P137+XYM3!P137+XYM4!P137+SAG!P137+'ABXY-TI1S'!P137+'ABXY-TI2S'!P137+ABZ!P137+'ASXY-TI1S'!P137+'ASXY-TI2S'!P137+'ASXY-TI3S'!P137+ASZ!P137+'MBXY-TI1S'!P137+'MBXY-TI2S'!P137+MBZ!P137+'MSXY-TI1S'!P137+'MSXY-TI2S'!P137++'MSXY-TI3S'!P137+MSZ!P137+DECG!P137+DECR!S137+DBHG!P137+DBHR!S137+AMIL!P137</f>
        <v>55.441957948509199</v>
      </c>
      <c r="E137" s="19">
        <f>DRFR!T137+DSFS!Q137+DSTG!Q137+XYM1!Q137+XYM2!Q137+XYM3!Q137+XYM4!Q137+SAG!Q137+'ABXY-TI1S'!Q137+'ABXY-TI2S'!Q137+ABZ!Q137+'ASXY-TI1S'!Q137+'ASXY-TI2S'!Q137+'ASXY-TI3S'!Q137+ASZ!Q137+'MBXY-TI1S'!Q137+'MBXY-TI2S'!Q137+MBZ!Q137+'MSXY-TI1S'!Q137+'MSXY-TI2S'!Q137++'MSXY-TI3S'!Q137+MSZ!Q137+DECG!Q137+DECR!T137+DBHG!Q137+DBHR!T137+AMIL!Q137</f>
        <v>-251.51566989653492</v>
      </c>
      <c r="F137" s="19">
        <f>DRFR!U137+DSFS!R137+DSTG!R137+XYM1!R137+XYM2!R137+XYM3!R137+XYM4!R137+SAG!R137+'ABXY-TI1S'!R137+'ABXY-TI2S'!R137+ABZ!R137+'ASXY-TI1S'!R137+'ASXY-TI2S'!R137+'ASXY-TI3S'!R137+ASZ!R137+'MBXY-TI1S'!R137+'MBXY-TI2S'!R137+MBZ!R137+'MSXY-TI1S'!R137+'MSXY-TI2S'!R137++'MSXY-TI3S'!R137+MSZ!R137+DECG!R137+DECR!U137+DBHG!R137+DBHR!U137+AMIL!R137</f>
        <v>-11.933117871824622</v>
      </c>
      <c r="G137" s="19">
        <f>DRFR!V137+DSFS!S137+DSTG!S137+XYM1!S137+XYM2!S137+XYM3!S137+XYM4!S137+SAG!S137+'ABXY-TI1S'!S137+'ABXY-TI2S'!S137+ABZ!S137+'ASXY-TI1S'!S137+'ASXY-TI2S'!S137+'ASXY-TI3S'!S137+ASZ!S137+'MBXY-TI1S'!S137+'MBXY-TI2S'!S137+MBZ!S137+'MSXY-TI1S'!S137+'MSXY-TI2S'!S137++'MSXY-TI3S'!S137+MSZ!S137+DECG!S137+DECR!V137+DBHG!S137+DBHR!V137+AMIL!S137</f>
        <v>-31.260079986083319</v>
      </c>
      <c r="H137" s="20">
        <f t="shared" si="25"/>
        <v>81.084678487138063</v>
      </c>
      <c r="I137" s="20">
        <f t="shared" si="26"/>
        <v>1058.2277247096499</v>
      </c>
      <c r="J137" s="20">
        <f t="shared" si="27"/>
        <v>17.072912516001022</v>
      </c>
      <c r="K137" s="20">
        <f t="shared" si="28"/>
        <v>-4.3393975612357725</v>
      </c>
      <c r="L137" s="20">
        <f t="shared" si="29"/>
        <v>11.131058054093785</v>
      </c>
      <c r="M137" s="20">
        <f t="shared" si="30"/>
        <v>-0.64445167285982841</v>
      </c>
      <c r="N137" s="94">
        <f>COS(Wellpath!$L137)*COS(Wellpath!$M137)</f>
        <v>0.1294095225512604</v>
      </c>
      <c r="O137" s="94">
        <f>-SIN(Wellpath!$M137)</f>
        <v>-0.96592582628906831</v>
      </c>
      <c r="P137" s="94">
        <f>SIN(Wellpath!$L137)*COS(Wellpath!$M137)</f>
        <v>0.22414386804201336</v>
      </c>
      <c r="Q137" s="94">
        <f>COS(Wellpath!$L137)*SIN(Wellpath!$M137)</f>
        <v>0.48296291314453427</v>
      </c>
      <c r="R137" s="94">
        <f>COS(Wellpath!$M137)</f>
        <v>0.25881904510252074</v>
      </c>
      <c r="S137" s="94">
        <f>SIN(Wellpath!$L137)*SIN(Wellpath!$M137)</f>
        <v>0.83651630373780783</v>
      </c>
      <c r="T137" s="94">
        <f>-SIN(Wellpath!$L137)</f>
        <v>-0.8660254037844386</v>
      </c>
      <c r="U137" s="94">
        <v>0</v>
      </c>
      <c r="V137" s="94">
        <f>COS(Wellpath!$L137)</f>
        <v>0.50000000000000011</v>
      </c>
    </row>
    <row r="138" spans="1:22" x14ac:dyDescent="0.25">
      <c r="A138" s="26">
        <f>Wellpath!E138</f>
        <v>4050</v>
      </c>
      <c r="B138" s="19">
        <f>DRFR!Q138+DSFS!N138+DSTG!N138+XYM1!N138+XYM2!N138+XYM3!N138+XYM4!N138+SAG!N138+'ABXY-TI1S'!N138+'ABXY-TI2S'!N138+ABZ!N138+'ASXY-TI1S'!N138+'ASXY-TI2S'!N138+'ASXY-TI3S'!N138+ASZ!N138+'MBXY-TI1S'!N138+'MBXY-TI2S'!N138+MBZ!N138+'MSXY-TI1S'!N138+'MSXY-TI2S'!N138++'MSXY-TI3S'!N138+MSZ!N138+DECG!N138+DECR!Q138+DBHG!N138+DBHR!Q138+AMIL!N138</f>
        <v>1016.8170603775239</v>
      </c>
      <c r="C138" s="19">
        <f>DRFR!R138+DSFS!O138+DSTG!O138+XYM1!O138+XYM2!O138+XYM3!O138+XYM4!O138+SAG!O138+'ABXY-TI1S'!O138+'ABXY-TI2S'!O138+ABZ!O138+'ASXY-TI1S'!O138+'ASXY-TI2S'!O138+'ASXY-TI3S'!O138+ASZ!O138+'MBXY-TI1S'!O138+'MBXY-TI2S'!O138+MBZ!O138+'MSXY-TI1S'!O138+'MSXY-TI2S'!O138++'MSXY-TI3S'!O138+MSZ!O138+DECG!O138+DECR!R138+DBHG!O138+DBHR!R138+AMIL!O138</f>
        <v>111.84567145090409</v>
      </c>
      <c r="D138" s="19">
        <f>DRFR!S138+DSFS!P138+DSTG!P138+XYM1!P138+XYM2!P138+XYM3!P138+XYM4!P138+SAG!P138+'ABXY-TI1S'!P138+'ABXY-TI2S'!P138+ABZ!P138+'ASXY-TI1S'!P138+'ASXY-TI2S'!P138+'ASXY-TI3S'!P138+ASZ!P138+'MBXY-TI1S'!P138+'MBXY-TI2S'!P138+MBZ!P138+'MSXY-TI1S'!P138+'MSXY-TI2S'!P138++'MSXY-TI3S'!P138+MSZ!P138+DECG!P138+DECR!S138+DBHG!P138+DBHR!S138+AMIL!P138</f>
        <v>56.832347387640297</v>
      </c>
      <c r="E138" s="19">
        <f>DRFR!T138+DSFS!Q138+DSTG!Q138+XYM1!Q138+XYM2!Q138+XYM3!Q138+XYM4!Q138+SAG!Q138+'ABXY-TI1S'!Q138+'ABXY-TI2S'!Q138+ABZ!Q138+'ASXY-TI1S'!Q138+'ASXY-TI2S'!Q138+'ASXY-TI3S'!Q138+ASZ!Q138+'MBXY-TI1S'!Q138+'MBXY-TI2S'!Q138+MBZ!Q138+'MSXY-TI1S'!Q138+'MSXY-TI2S'!Q138++'MSXY-TI3S'!Q138+MSZ!Q138+DECG!Q138+DECR!T138+DBHG!Q138+DBHR!T138+AMIL!Q138</f>
        <v>-258.02687273442825</v>
      </c>
      <c r="F138" s="19">
        <f>DRFR!U138+DSFS!R138+DSTG!R138+XYM1!R138+XYM2!R138+XYM3!R138+XYM4!R138+SAG!R138+'ABXY-TI1S'!R138+'ABXY-TI2S'!R138+ABZ!R138+'ASXY-TI1S'!R138+'ASXY-TI2S'!R138+'ASXY-TI3S'!R138+ASZ!R138+'MBXY-TI1S'!R138+'MBXY-TI2S'!R138+MBZ!R138+'MSXY-TI1S'!R138+'MSXY-TI2S'!R138++'MSXY-TI3S'!R138+MSZ!R138+DECG!R138+DECR!U138+DBHG!R138+DBHR!U138+AMIL!R138</f>
        <v>-12.206182253842968</v>
      </c>
      <c r="G138" s="19">
        <f>DRFR!V138+DSFS!S138+DSTG!S138+XYM1!S138+XYM2!S138+XYM3!S138+XYM4!S138+SAG!S138+'ABXY-TI1S'!S138+'ABXY-TI2S'!S138+ABZ!S138+'ASXY-TI1S'!S138+'ASXY-TI2S'!S138+'ASXY-TI3S'!S138+ASZ!S138+'MBXY-TI1S'!S138+'MBXY-TI2S'!S138+MBZ!S138+'MSXY-TI1S'!S138+'MSXY-TI2S'!S138++'MSXY-TI3S'!S138+MSZ!S138+DECG!S138+DECR!V138+DBHG!S138+DBHR!V138+AMIL!S138</f>
        <v>-31.956308657748568</v>
      </c>
      <c r="H138" s="20">
        <f t="shared" si="25"/>
        <v>82.955630467799168</v>
      </c>
      <c r="I138" s="20">
        <f t="shared" si="26"/>
        <v>1085.2089085356981</v>
      </c>
      <c r="J138" s="20">
        <f t="shared" si="27"/>
        <v>17.330540212570906</v>
      </c>
      <c r="K138" s="20">
        <f t="shared" si="28"/>
        <v>-4.4403701231353558</v>
      </c>
      <c r="L138" s="20">
        <f t="shared" si="29"/>
        <v>11.220237274668255</v>
      </c>
      <c r="M138" s="20">
        <f t="shared" si="30"/>
        <v>-0.65221588252469154</v>
      </c>
      <c r="N138" s="94">
        <f>COS(Wellpath!$L138)*COS(Wellpath!$M138)</f>
        <v>0.1294095225512604</v>
      </c>
      <c r="O138" s="94">
        <f>-SIN(Wellpath!$M138)</f>
        <v>-0.96592582628906831</v>
      </c>
      <c r="P138" s="94">
        <f>SIN(Wellpath!$L138)*COS(Wellpath!$M138)</f>
        <v>0.22414386804201336</v>
      </c>
      <c r="Q138" s="94">
        <f>COS(Wellpath!$L138)*SIN(Wellpath!$M138)</f>
        <v>0.48296291314453427</v>
      </c>
      <c r="R138" s="94">
        <f>COS(Wellpath!$M138)</f>
        <v>0.25881904510252074</v>
      </c>
      <c r="S138" s="94">
        <f>SIN(Wellpath!$L138)*SIN(Wellpath!$M138)</f>
        <v>0.83651630373780783</v>
      </c>
      <c r="T138" s="94">
        <f>-SIN(Wellpath!$L138)</f>
        <v>-0.8660254037844386</v>
      </c>
      <c r="U138" s="94">
        <v>0</v>
      </c>
      <c r="V138" s="94">
        <f>COS(Wellpath!$L138)</f>
        <v>0.50000000000000011</v>
      </c>
    </row>
    <row r="139" spans="1:22" x14ac:dyDescent="0.25">
      <c r="A139" s="26">
        <f>Wellpath!E139</f>
        <v>4080</v>
      </c>
      <c r="B139" s="19">
        <f>DRFR!Q139+DSFS!N139+DSTG!N139+XYM1!N139+XYM2!N139+XYM3!N139+XYM4!N139+SAG!N139+'ABXY-TI1S'!N139+'ABXY-TI2S'!N139+ABZ!N139+'ASXY-TI1S'!N139+'ASXY-TI2S'!N139+'ASXY-TI3S'!N139+ASZ!N139+'MBXY-TI1S'!N139+'MBXY-TI2S'!N139+MBZ!N139+'MSXY-TI1S'!N139+'MSXY-TI2S'!N139++'MSXY-TI3S'!N139+MSZ!N139+DECG!N139+DECR!Q139+DBHG!N139+DBHR!Q139+AMIL!N139</f>
        <v>1042.3899120701071</v>
      </c>
      <c r="C139" s="19">
        <f>DRFR!R139+DSFS!O139+DSTG!O139+XYM1!O139+XYM2!O139+XYM3!O139+XYM4!O139+SAG!O139+'ABXY-TI1S'!O139+'ABXY-TI2S'!O139+ABZ!O139+'ASXY-TI1S'!O139+'ASXY-TI2S'!O139+'ASXY-TI3S'!O139+ASZ!O139+'MBXY-TI1S'!O139+'MBXY-TI2S'!O139+MBZ!O139+'MSXY-TI1S'!O139+'MSXY-TI2S'!O139++'MSXY-TI3S'!O139+MSZ!O139+DECG!O139+DECR!R139+DBHG!O139+DBHR!R139+AMIL!O139</f>
        <v>114.34416278314514</v>
      </c>
      <c r="D139" s="19">
        <f>DRFR!S139+DSFS!P139+DSTG!P139+XYM1!P139+XYM2!P139+XYM3!P139+XYM4!P139+SAG!P139+'ABXY-TI1S'!P139+'ABXY-TI2S'!P139+ABZ!P139+'ASXY-TI1S'!P139+'ASXY-TI2S'!P139+'ASXY-TI3S'!P139+ASZ!P139+'MBXY-TI1S'!P139+'MBXY-TI2S'!P139+MBZ!P139+'MSXY-TI1S'!P139+'MSXY-TI2S'!P139++'MSXY-TI3S'!P139+MSZ!P139+DECG!P139+DECR!S139+DBHG!P139+DBHR!S139+AMIL!P139</f>
        <v>58.24077063536707</v>
      </c>
      <c r="E139" s="19">
        <f>DRFR!T139+DSFS!Q139+DSTG!Q139+XYM1!Q139+XYM2!Q139+XYM3!Q139+XYM4!Q139+SAG!Q139+'ABXY-TI1S'!Q139+'ABXY-TI2S'!Q139+ABZ!Q139+'ASXY-TI1S'!Q139+'ASXY-TI2S'!Q139+'ASXY-TI3S'!Q139+ASZ!Q139+'MBXY-TI1S'!Q139+'MBXY-TI2S'!Q139+MBZ!Q139+'MSXY-TI1S'!Q139+'MSXY-TI2S'!Q139++'MSXY-TI3S'!Q139+MSZ!Q139+DECG!Q139+DECR!T139+DBHG!Q139+DBHR!T139+AMIL!Q139</f>
        <v>-264.62113065894511</v>
      </c>
      <c r="F139" s="19">
        <f>DRFR!U139+DSFS!R139+DSTG!R139+XYM1!R139+XYM2!R139+XYM3!R139+XYM4!R139+SAG!R139+'ABXY-TI1S'!R139+'ABXY-TI2S'!R139+ABZ!R139+'ASXY-TI1S'!R139+'ASXY-TI2S'!R139+'ASXY-TI3S'!R139+ASZ!R139+'MBXY-TI1S'!R139+'MBXY-TI2S'!R139+MBZ!R139+'MSXY-TI1S'!R139+'MSXY-TI2S'!R139++'MSXY-TI3S'!R139+MSZ!R139+DECG!R139+DECR!U139+DBHG!R139+DBHR!U139+AMIL!R139</f>
        <v>-12.48220933303044</v>
      </c>
      <c r="G139" s="19">
        <f>DRFR!V139+DSFS!S139+DSTG!S139+XYM1!S139+XYM2!S139+XYM3!S139+XYM4!S139+SAG!S139+'ABXY-TI1S'!S139+'ABXY-TI2S'!S139+ABZ!S139+'ASXY-TI1S'!S139+'ASXY-TI2S'!S139+'ASXY-TI3S'!S139+ASZ!S139+'MBXY-TI1S'!S139+'MBXY-TI2S'!S139+MBZ!S139+'MSXY-TI1S'!S139+'MSXY-TI2S'!S139++'MSXY-TI3S'!S139+MSZ!S139+DECG!S139+DECR!V139+DBHG!S139+DBHR!V139+AMIL!S139</f>
        <v>-32.659679874148075</v>
      </c>
      <c r="H139" s="20">
        <f t="shared" si="25"/>
        <v>84.848962027427547</v>
      </c>
      <c r="I139" s="20">
        <f t="shared" si="26"/>
        <v>1112.5332001344354</v>
      </c>
      <c r="J139" s="20">
        <f t="shared" si="27"/>
        <v>17.592683326756518</v>
      </c>
      <c r="K139" s="20">
        <f t="shared" si="28"/>
        <v>-4.5425125342091794</v>
      </c>
      <c r="L139" s="20">
        <f t="shared" si="29"/>
        <v>11.309277619447922</v>
      </c>
      <c r="M139" s="20">
        <f t="shared" si="30"/>
        <v>-0.65998009218968612</v>
      </c>
      <c r="N139" s="94">
        <f>COS(Wellpath!$L139)*COS(Wellpath!$M139)</f>
        <v>0.1294095225512604</v>
      </c>
      <c r="O139" s="94">
        <f>-SIN(Wellpath!$M139)</f>
        <v>-0.96592582628906831</v>
      </c>
      <c r="P139" s="94">
        <f>SIN(Wellpath!$L139)*COS(Wellpath!$M139)</f>
        <v>0.22414386804201336</v>
      </c>
      <c r="Q139" s="94">
        <f>COS(Wellpath!$L139)*SIN(Wellpath!$M139)</f>
        <v>0.48296291314453427</v>
      </c>
      <c r="R139" s="94">
        <f>COS(Wellpath!$M139)</f>
        <v>0.25881904510252074</v>
      </c>
      <c r="S139" s="94">
        <f>SIN(Wellpath!$L139)*SIN(Wellpath!$M139)</f>
        <v>0.83651630373780783</v>
      </c>
      <c r="T139" s="94">
        <f>-SIN(Wellpath!$L139)</f>
        <v>-0.8660254037844386</v>
      </c>
      <c r="U139" s="94">
        <v>0</v>
      </c>
      <c r="V139" s="94">
        <f>COS(Wellpath!$L139)</f>
        <v>0.50000000000000011</v>
      </c>
    </row>
    <row r="140" spans="1:22" x14ac:dyDescent="0.25">
      <c r="A140" s="26">
        <f>Wellpath!E140</f>
        <v>4110</v>
      </c>
      <c r="B140" s="19">
        <f>DRFR!Q140+DSFS!N140+DSTG!N140+XYM1!N140+XYM2!N140+XYM3!N140+XYM4!N140+SAG!N140+'ABXY-TI1S'!N140+'ABXY-TI2S'!N140+ABZ!N140+'ASXY-TI1S'!N140+'ASXY-TI2S'!N140+'ASXY-TI3S'!N140+ASZ!N140+'MBXY-TI1S'!N140+'MBXY-TI2S'!N140+MBZ!N140+'MSXY-TI1S'!N140+'MSXY-TI2S'!N140++'MSXY-TI3S'!N140+MSZ!N140+DECG!N140+DECR!Q140+DBHG!N140+DBHR!Q140+AMIL!N140</f>
        <v>1068.2837762447766</v>
      </c>
      <c r="C140" s="19">
        <f>DRFR!R140+DSFS!O140+DSTG!O140+XYM1!O140+XYM2!O140+XYM3!O140+XYM4!O140+SAG!O140+'ABXY-TI1S'!O140+'ABXY-TI2S'!O140+ABZ!O140+'ASXY-TI1S'!O140+'ASXY-TI2S'!O140+'ASXY-TI3S'!O140+ASZ!O140+'MBXY-TI1S'!O140+'MBXY-TI2S'!O140+MBZ!O140+'MSXY-TI1S'!O140+'MSXY-TI2S'!O140++'MSXY-TI3S'!O140+MSZ!O140+DECG!O140+DECR!R140+DBHG!O140+DBHR!R140+AMIL!O140</f>
        <v>116.87364825358387</v>
      </c>
      <c r="D140" s="19">
        <f>DRFR!S140+DSFS!P140+DSTG!P140+XYM1!P140+XYM2!P140+XYM3!P140+XYM4!P140+SAG!P140+'ABXY-TI1S'!P140+'ABXY-TI2S'!P140+ABZ!P140+'ASXY-TI1S'!P140+'ASXY-TI2S'!P140+'ASXY-TI3S'!P140+ASZ!P140+'MBXY-TI1S'!P140+'MBXY-TI2S'!P140+MBZ!P140+'MSXY-TI1S'!P140+'MSXY-TI2S'!P140++'MSXY-TI3S'!P140+MSZ!P140+DECG!P140+DECR!S140+DBHG!P140+DBHR!S140+AMIL!P140</f>
        <v>59.667240244892326</v>
      </c>
      <c r="E140" s="19">
        <f>DRFR!T140+DSFS!Q140+DSTG!Q140+XYM1!Q140+XYM2!Q140+XYM3!Q140+XYM4!Q140+SAG!Q140+'ABXY-TI1S'!Q140+'ABXY-TI2S'!Q140+ABZ!Q140+'ASXY-TI1S'!Q140+'ASXY-TI2S'!Q140+'ASXY-TI3S'!Q140+ASZ!Q140+'MBXY-TI1S'!Q140+'MBXY-TI2S'!Q140+MBZ!Q140+'MSXY-TI1S'!Q140+'MSXY-TI2S'!Q140++'MSXY-TI3S'!Q140+MSZ!Q140+DECG!Q140+DECR!T140+DBHG!Q140+DBHR!T140+AMIL!Q140</f>
        <v>-271.29843425518351</v>
      </c>
      <c r="F140" s="19">
        <f>DRFR!U140+DSFS!R140+DSTG!R140+XYM1!R140+XYM2!R140+XYM3!R140+XYM4!R140+SAG!R140+'ABXY-TI1S'!R140+'ABXY-TI2S'!R140+ABZ!R140+'ASXY-TI1S'!R140+'ASXY-TI2S'!R140+'ASXY-TI3S'!R140+ASZ!R140+'MBXY-TI1S'!R140+'MBXY-TI2S'!R140+MBZ!R140+'MSXY-TI1S'!R140+'MSXY-TI2S'!R140++'MSXY-TI3S'!R140+MSZ!R140+DECG!R140+DECR!U140+DBHG!R140+DBHR!U140+AMIL!R140</f>
        <v>-12.761193481940163</v>
      </c>
      <c r="G140" s="19">
        <f>DRFR!V140+DSFS!S140+DSTG!S140+XYM1!S140+XYM2!S140+XYM3!S140+XYM4!S140+SAG!S140+'ABXY-TI1S'!S140+'ABXY-TI2S'!S140+ABZ!S140+'ASXY-TI1S'!S140+'ASXY-TI2S'!S140+'ASXY-TI3S'!S140+ASZ!S140+'MBXY-TI1S'!S140+'MBXY-TI2S'!S140+MBZ!S140+'MSXY-TI1S'!S140+'MSXY-TI2S'!S140++'MSXY-TI3S'!S140+MSZ!S140+DECG!S140+DECR!V140+DBHG!S140+DBHR!V140+AMIL!S140</f>
        <v>-33.370172633364199</v>
      </c>
      <c r="H140" s="20">
        <f t="shared" si="25"/>
        <v>86.764673166023201</v>
      </c>
      <c r="I140" s="20">
        <f t="shared" si="26"/>
        <v>1140.2005995058605</v>
      </c>
      <c r="J140" s="20">
        <f t="shared" si="27"/>
        <v>17.859392071369037</v>
      </c>
      <c r="K140" s="20">
        <f t="shared" si="28"/>
        <v>-4.6458247944570727</v>
      </c>
      <c r="L140" s="20">
        <f t="shared" si="29"/>
        <v>11.39817908843275</v>
      </c>
      <c r="M140" s="20">
        <f t="shared" si="30"/>
        <v>-0.66774430185457501</v>
      </c>
      <c r="N140" s="94">
        <f>COS(Wellpath!$L140)*COS(Wellpath!$M140)</f>
        <v>0.1294095225512604</v>
      </c>
      <c r="O140" s="94">
        <f>-SIN(Wellpath!$M140)</f>
        <v>-0.96592582628906831</v>
      </c>
      <c r="P140" s="94">
        <f>SIN(Wellpath!$L140)*COS(Wellpath!$M140)</f>
        <v>0.22414386804201336</v>
      </c>
      <c r="Q140" s="94">
        <f>COS(Wellpath!$L140)*SIN(Wellpath!$M140)</f>
        <v>0.48296291314453427</v>
      </c>
      <c r="R140" s="94">
        <f>COS(Wellpath!$M140)</f>
        <v>0.25881904510252074</v>
      </c>
      <c r="S140" s="94">
        <f>SIN(Wellpath!$L140)*SIN(Wellpath!$M140)</f>
        <v>0.83651630373780783</v>
      </c>
      <c r="T140" s="94">
        <f>-SIN(Wellpath!$L140)</f>
        <v>-0.8660254037844386</v>
      </c>
      <c r="U140" s="94">
        <v>0</v>
      </c>
      <c r="V140" s="94">
        <f>COS(Wellpath!$L140)</f>
        <v>0.50000000000000011</v>
      </c>
    </row>
    <row r="141" spans="1:22" x14ac:dyDescent="0.25">
      <c r="A141" s="26">
        <f>Wellpath!E141</f>
        <v>4140</v>
      </c>
      <c r="B141" s="19">
        <f>DRFR!Q141+DSFS!N141+DSTG!N141+XYM1!N141+XYM2!N141+XYM3!N141+XYM4!N141+SAG!N141+'ABXY-TI1S'!N141+'ABXY-TI2S'!N141+ABZ!N141+'ASXY-TI1S'!N141+'ASXY-TI2S'!N141+'ASXY-TI3S'!N141+ASZ!N141+'MBXY-TI1S'!N141+'MBXY-TI2S'!N141+MBZ!N141+'MSXY-TI1S'!N141+'MSXY-TI2S'!N141++'MSXY-TI3S'!N141+MSZ!N141+DECG!N141+DECR!Q141+DBHG!N141+DBHR!Q141+AMIL!N141</f>
        <v>1094.4986554395091</v>
      </c>
      <c r="C141" s="19">
        <f>DRFR!R141+DSFS!O141+DSTG!O141+XYM1!O141+XYM2!O141+XYM3!O141+XYM4!O141+SAG!O141+'ABXY-TI1S'!O141+'ABXY-TI2S'!O141+ABZ!O141+'ASXY-TI1S'!O141+'ASXY-TI2S'!O141+'ASXY-TI3S'!O141+ASZ!O141+'MBXY-TI1S'!O141+'MBXY-TI2S'!O141+MBZ!O141+'MSXY-TI1S'!O141+'MSXY-TI2S'!O141++'MSXY-TI3S'!O141+MSZ!O141+DECG!O141+DECR!R141+DBHG!O141+DBHR!R141+AMIL!O141</f>
        <v>119.43416321166525</v>
      </c>
      <c r="D141" s="19">
        <f>DRFR!S141+DSFS!P141+DSTG!P141+XYM1!P141+XYM2!P141+XYM3!P141+XYM4!P141+SAG!P141+'ABXY-TI1S'!P141+'ABXY-TI2S'!P141+ABZ!P141+'ASXY-TI1S'!P141+'ASXY-TI2S'!P141+'ASXY-TI3S'!P141+ASZ!P141+'MBXY-TI1S'!P141+'MBXY-TI2S'!P141+MBZ!P141+'MSXY-TI1S'!P141+'MSXY-TI2S'!P141++'MSXY-TI3S'!P141+MSZ!P141+DECG!P141+DECR!S141+DBHG!P141+DBHR!S141+AMIL!P141</f>
        <v>61.111768845356387</v>
      </c>
      <c r="E141" s="19">
        <f>DRFR!T141+DSFS!Q141+DSTG!Q141+XYM1!Q141+XYM2!Q141+XYM3!Q141+XYM4!Q141+SAG!Q141+'ABXY-TI1S'!Q141+'ABXY-TI2S'!Q141+ABZ!Q141+'ASXY-TI1S'!Q141+'ASXY-TI2S'!Q141+'ASXY-TI3S'!Q141+ASZ!Q141+'MBXY-TI1S'!Q141+'MBXY-TI2S'!Q141+MBZ!Q141+'MSXY-TI1S'!Q141+'MSXY-TI2S'!Q141++'MSXY-TI3S'!Q141+MSZ!Q141+DECG!Q141+DECR!T141+DBHG!Q141+DBHR!T141+AMIL!Q141</f>
        <v>-278.05877405128825</v>
      </c>
      <c r="F141" s="19">
        <f>DRFR!U141+DSFS!R141+DSTG!R141+XYM1!R141+XYM2!R141+XYM3!R141+XYM4!R141+SAG!R141+'ABXY-TI1S'!R141+'ABXY-TI2S'!R141+ABZ!R141+'ASXY-TI1S'!R141+'ASXY-TI2S'!R141+'ASXY-TI3S'!R141+ASZ!R141+'MBXY-TI1S'!R141+'MBXY-TI2S'!R141+MBZ!R141+'MSXY-TI1S'!R141+'MSXY-TI2S'!R141++'MSXY-TI3S'!R141+MSZ!R141+DECG!R141+DECR!U141+DBHG!R141+DBHR!U141+AMIL!R141</f>
        <v>-13.04312903908343</v>
      </c>
      <c r="G141" s="19">
        <f>DRFR!V141+DSFS!S141+DSTG!S141+XYM1!S141+XYM2!S141+XYM3!S141+XYM4!S141+SAG!S141+'ABXY-TI1S'!S141+'ABXY-TI2S'!S141+ABZ!S141+'ASXY-TI1S'!S141+'ASXY-TI2S'!S141+'ASXY-TI3S'!S141+ASZ!S141+'MBXY-TI1S'!S141+'MBXY-TI2S'!S141+MBZ!S141+'MSXY-TI1S'!S141+'MSXY-TI2S'!S141++'MSXY-TI3S'!S141+MSZ!S141+DECG!S141+DECR!V141+DBHG!S141+DBHR!V141+AMIL!S141</f>
        <v>-34.087765806433403</v>
      </c>
      <c r="H141" s="20">
        <f t="shared" si="25"/>
        <v>88.70276388358613</v>
      </c>
      <c r="I141" s="20">
        <f t="shared" si="26"/>
        <v>1168.2111066499749</v>
      </c>
      <c r="J141" s="20">
        <f t="shared" si="27"/>
        <v>18.130716962969739</v>
      </c>
      <c r="K141" s="20">
        <f t="shared" si="28"/>
        <v>-4.7503069038790988</v>
      </c>
      <c r="L141" s="20">
        <f t="shared" si="29"/>
        <v>11.486941681622753</v>
      </c>
      <c r="M141" s="20">
        <f t="shared" si="30"/>
        <v>-0.67550851151950475</v>
      </c>
      <c r="N141" s="94">
        <f>COS(Wellpath!$L141)*COS(Wellpath!$M141)</f>
        <v>0.1294095225512604</v>
      </c>
      <c r="O141" s="94">
        <f>-SIN(Wellpath!$M141)</f>
        <v>-0.96592582628906831</v>
      </c>
      <c r="P141" s="94">
        <f>SIN(Wellpath!$L141)*COS(Wellpath!$M141)</f>
        <v>0.22414386804201336</v>
      </c>
      <c r="Q141" s="94">
        <f>COS(Wellpath!$L141)*SIN(Wellpath!$M141)</f>
        <v>0.48296291314453427</v>
      </c>
      <c r="R141" s="94">
        <f>COS(Wellpath!$M141)</f>
        <v>0.25881904510252074</v>
      </c>
      <c r="S141" s="94">
        <f>SIN(Wellpath!$L141)*SIN(Wellpath!$M141)</f>
        <v>0.83651630373780783</v>
      </c>
      <c r="T141" s="94">
        <f>-SIN(Wellpath!$L141)</f>
        <v>-0.8660254037844386</v>
      </c>
      <c r="U141" s="94">
        <v>0</v>
      </c>
      <c r="V141" s="94">
        <f>COS(Wellpath!$L141)</f>
        <v>0.50000000000000011</v>
      </c>
    </row>
    <row r="142" spans="1:22" x14ac:dyDescent="0.25">
      <c r="A142" s="26">
        <f>Wellpath!E142</f>
        <v>4170</v>
      </c>
      <c r="B142" s="19">
        <f>DRFR!Q142+DSFS!N142+DSTG!N142+XYM1!N142+XYM2!N142+XYM3!N142+XYM4!N142+SAG!N142+'ABXY-TI1S'!N142+'ABXY-TI2S'!N142+ABZ!N142+'ASXY-TI1S'!N142+'ASXY-TI2S'!N142+'ASXY-TI3S'!N142+ASZ!N142+'MBXY-TI1S'!N142+'MBXY-TI2S'!N142+MBZ!N142+'MSXY-TI1S'!N142+'MSXY-TI2S'!N142++'MSXY-TI3S'!N142+MSZ!N142+DECG!N142+DECR!Q142+DBHG!N142+DBHR!Q142+AMIL!N142</f>
        <v>1121.0345522075404</v>
      </c>
      <c r="C142" s="19">
        <f>DRFR!R142+DSFS!O142+DSTG!O142+XYM1!O142+XYM2!O142+XYM3!O142+XYM4!O142+SAG!O142+'ABXY-TI1S'!O142+'ABXY-TI2S'!O142+ABZ!O142+'ASXY-TI1S'!O142+'ASXY-TI2S'!O142+'ASXY-TI3S'!O142+ASZ!O142+'MBXY-TI1S'!O142+'MBXY-TI2S'!O142+MBZ!O142+'MSXY-TI1S'!O142+'MSXY-TI2S'!O142++'MSXY-TI3S'!O142+MSZ!O142+DECG!O142+DECR!R142+DBHG!O142+DBHR!R142+AMIL!O142</f>
        <v>122.02574321938619</v>
      </c>
      <c r="D142" s="19">
        <f>DRFR!S142+DSFS!P142+DSTG!P142+XYM1!P142+XYM2!P142+XYM3!P142+XYM4!P142+SAG!P142+'ABXY-TI1S'!P142+'ABXY-TI2S'!P142+ABZ!P142+'ASXY-TI1S'!P142+'ASXY-TI2S'!P142+'ASXY-TI3S'!P142+ASZ!P142+'MBXY-TI1S'!P142+'MBXY-TI2S'!P142+MBZ!P142+'MSXY-TI1S'!P142+'MSXY-TI2S'!P142++'MSXY-TI3S'!P142+MSZ!P142+DECG!P142+DECR!S142+DBHG!P142+DBHR!S142+AMIL!P142</f>
        <v>62.574369141837046</v>
      </c>
      <c r="E142" s="19">
        <f>DRFR!T142+DSFS!Q142+DSTG!Q142+XYM1!Q142+XYM2!Q142+XYM3!Q142+XYM4!Q142+SAG!Q142+'ABXY-TI1S'!Q142+'ABXY-TI2S'!Q142+ABZ!Q142+'ASXY-TI1S'!Q142+'ASXY-TI2S'!Q142+'ASXY-TI3S'!Q142+ASZ!Q142+'MBXY-TI1S'!Q142+'MBXY-TI2S'!Q142+MBZ!Q142+'MSXY-TI1S'!Q142+'MSXY-TI2S'!Q142++'MSXY-TI3S'!Q142+MSZ!Q142+DECG!Q142+DECR!T142+DBHG!Q142+DBHR!T142+AMIL!Q142</f>
        <v>-284.90214051845084</v>
      </c>
      <c r="F142" s="19">
        <f>DRFR!U142+DSFS!R142+DSTG!R142+XYM1!R142+XYM2!R142+XYM3!R142+XYM4!R142+SAG!R142+'ABXY-TI1S'!R142+'ABXY-TI2S'!R142+ABZ!R142+'ASXY-TI1S'!R142+'ASXY-TI2S'!R142+'ASXY-TI3S'!R142+ASZ!R142+'MBXY-TI1S'!R142+'MBXY-TI2S'!R142+MBZ!R142+'MSXY-TI1S'!R142+'MSXY-TI2S'!R142++'MSXY-TI3S'!R142+MSZ!R142+DECG!R142+DECR!U142+DBHG!R142+DBHR!U142+AMIL!R142</f>
        <v>-13.328010308929665</v>
      </c>
      <c r="G142" s="19">
        <f>DRFR!V142+DSFS!S142+DSTG!S142+XYM1!S142+XYM2!S142+XYM3!S142+XYM4!S142+SAG!S142+'ABXY-TI1S'!S142+'ABXY-TI2S'!S142+ABZ!S142+'ASXY-TI1S'!S142+'ASXY-TI2S'!S142+'ASXY-TI3S'!S142+ASZ!S142+'MBXY-TI1S'!S142+'MBXY-TI2S'!S142+MBZ!S142+'MSXY-TI1S'!S142+'MSXY-TI2S'!S142++'MSXY-TI3S'!S142+MSZ!S142+DECG!S142+DECR!V142+DBHG!S142+DBHR!V142+AMIL!S142</f>
        <v>-34.812438137346234</v>
      </c>
      <c r="H142" s="20">
        <f t="shared" si="25"/>
        <v>90.663234180116376</v>
      </c>
      <c r="I142" s="20">
        <f t="shared" si="26"/>
        <v>1196.5647215667775</v>
      </c>
      <c r="J142" s="20">
        <f t="shared" si="27"/>
        <v>18.406708821869845</v>
      </c>
      <c r="K142" s="20">
        <f t="shared" si="28"/>
        <v>-4.8559588624752763</v>
      </c>
      <c r="L142" s="20">
        <f t="shared" si="29"/>
        <v>11.575565399017943</v>
      </c>
      <c r="M142" s="20">
        <f t="shared" si="30"/>
        <v>-0.6832727211844194</v>
      </c>
      <c r="N142" s="94">
        <f>COS(Wellpath!$L142)*COS(Wellpath!$M142)</f>
        <v>0.1294095225512604</v>
      </c>
      <c r="O142" s="94">
        <f>-SIN(Wellpath!$M142)</f>
        <v>-0.96592582628906831</v>
      </c>
      <c r="P142" s="94">
        <f>SIN(Wellpath!$L142)*COS(Wellpath!$M142)</f>
        <v>0.22414386804201336</v>
      </c>
      <c r="Q142" s="94">
        <f>COS(Wellpath!$L142)*SIN(Wellpath!$M142)</f>
        <v>0.48296291314453427</v>
      </c>
      <c r="R142" s="94">
        <f>COS(Wellpath!$M142)</f>
        <v>0.25881904510252074</v>
      </c>
      <c r="S142" s="94">
        <f>SIN(Wellpath!$L142)*SIN(Wellpath!$M142)</f>
        <v>0.83651630373780783</v>
      </c>
      <c r="T142" s="94">
        <f>-SIN(Wellpath!$L142)</f>
        <v>-0.8660254037844386</v>
      </c>
      <c r="U142" s="94">
        <v>0</v>
      </c>
      <c r="V142" s="94">
        <f>COS(Wellpath!$L142)</f>
        <v>0.50000000000000011</v>
      </c>
    </row>
    <row r="143" spans="1:22" x14ac:dyDescent="0.25">
      <c r="A143" s="26">
        <f>Wellpath!E143</f>
        <v>4200</v>
      </c>
      <c r="B143" s="19">
        <f>DRFR!Q143+DSFS!N143+DSTG!N143+XYM1!N143+XYM2!N143+XYM3!N143+XYM4!N143+SAG!N143+'ABXY-TI1S'!N143+'ABXY-TI2S'!N143+ABZ!N143+'ASXY-TI1S'!N143+'ASXY-TI2S'!N143+'ASXY-TI3S'!N143+ASZ!N143+'MBXY-TI1S'!N143+'MBXY-TI2S'!N143+MBZ!N143+'MSXY-TI1S'!N143+'MSXY-TI2S'!N143++'MSXY-TI3S'!N143+MSZ!N143+DECG!N143+DECR!Q143+DBHG!N143+DBHR!Q143+AMIL!N143</f>
        <v>1147.8914691173682</v>
      </c>
      <c r="C143" s="19">
        <f>DRFR!R143+DSFS!O143+DSTG!O143+XYM1!O143+XYM2!O143+XYM3!O143+XYM4!O143+SAG!O143+'ABXY-TI1S'!O143+'ABXY-TI2S'!O143+ABZ!O143+'ASXY-TI1S'!O143+'ASXY-TI2S'!O143+'ASXY-TI3S'!O143+ASZ!O143+'MBXY-TI1S'!O143+'MBXY-TI2S'!O143+MBZ!O143+'MSXY-TI1S'!O143+'MSXY-TI2S'!O143++'MSXY-TI3S'!O143+MSZ!O143+DECG!O143+DECR!R143+DBHG!O143+DBHR!R143+AMIL!O143</f>
        <v>124.64842405129555</v>
      </c>
      <c r="D143" s="19">
        <f>DRFR!S143+DSFS!P143+DSTG!P143+XYM1!P143+XYM2!P143+XYM3!P143+XYM4!P143+SAG!P143+'ABXY-TI1S'!P143+'ABXY-TI2S'!P143+ABZ!P143+'ASXY-TI1S'!P143+'ASXY-TI2S'!P143+'ASXY-TI3S'!P143+ASZ!P143+'MBXY-TI1S'!P143+'MBXY-TI2S'!P143+MBZ!P143+'MSXY-TI1S'!P143+'MSXY-TI2S'!P143++'MSXY-TI3S'!P143+MSZ!P143+DECG!P143+DECR!S143+DBHG!P143+DBHR!S143+AMIL!P143</f>
        <v>64.055053915349646</v>
      </c>
      <c r="E143" s="19">
        <f>DRFR!T143+DSFS!Q143+DSTG!Q143+XYM1!Q143+XYM2!Q143+XYM3!Q143+XYM4!Q143+SAG!Q143+'ABXY-TI1S'!Q143+'ABXY-TI2S'!Q143+ABZ!Q143+'ASXY-TI1S'!Q143+'ASXY-TI2S'!Q143+'ASXY-TI3S'!Q143+ASZ!Q143+'MBXY-TI1S'!Q143+'MBXY-TI2S'!Q143+MBZ!Q143+'MSXY-TI1S'!Q143+'MSXY-TI2S'!Q143++'MSXY-TI3S'!Q143+MSZ!Q143+DECG!Q143+DECR!T143+DBHG!Q143+DBHR!T143+AMIL!Q143</f>
        <v>-291.82852407090991</v>
      </c>
      <c r="F143" s="19">
        <f>DRFR!U143+DSFS!R143+DSTG!R143+XYM1!R143+XYM2!R143+XYM3!R143+XYM4!R143+SAG!R143+'ABXY-TI1S'!R143+'ABXY-TI2S'!R143+ABZ!R143+'ASXY-TI1S'!R143+'ASXY-TI2S'!R143+'ASXY-TI3S'!R143+ASZ!R143+'MBXY-TI1S'!R143+'MBXY-TI2S'!R143+MBZ!R143+'MSXY-TI1S'!R143+'MSXY-TI2S'!R143++'MSXY-TI3S'!R143+MSZ!R143+DECG!R143+DECR!U143+DBHG!R143+DBHR!U143+AMIL!R143</f>
        <v>-13.615831561906445</v>
      </c>
      <c r="G143" s="19">
        <f>DRFR!V143+DSFS!S143+DSTG!S143+XYM1!S143+XYM2!S143+XYM3!S143+XYM4!S143+SAG!S143+'ABXY-TI1S'!S143+'ABXY-TI2S'!S143+ABZ!S143+'ASXY-TI1S'!S143+'ASXY-TI2S'!S143+'ASXY-TI3S'!S143+ASZ!S143+'MBXY-TI1S'!S143+'MBXY-TI2S'!S143+MBZ!S143+'MSXY-TI1S'!S143+'MSXY-TI2S'!S143++'MSXY-TI3S'!S143+MSZ!S143+DECG!S143+DECR!V143+DBHG!S143+DBHR!V143+AMIL!S143</f>
        <v>-35.544168243047288</v>
      </c>
      <c r="H143" s="20">
        <f t="shared" si="25"/>
        <v>92.646084055613883</v>
      </c>
      <c r="I143" s="20">
        <f t="shared" si="26"/>
        <v>1225.261444256269</v>
      </c>
      <c r="J143" s="20">
        <f t="shared" si="27"/>
        <v>18.687418772130616</v>
      </c>
      <c r="K143" s="20">
        <f t="shared" si="28"/>
        <v>-4.9627806702456425</v>
      </c>
      <c r="L143" s="20">
        <f t="shared" si="29"/>
        <v>11.664050240618264</v>
      </c>
      <c r="M143" s="20">
        <f t="shared" si="30"/>
        <v>-0.69103693084935891</v>
      </c>
      <c r="N143" s="94">
        <f>COS(Wellpath!$L143)*COS(Wellpath!$M143)</f>
        <v>0.1294095225512604</v>
      </c>
      <c r="O143" s="94">
        <f>-SIN(Wellpath!$M143)</f>
        <v>-0.96592582628906831</v>
      </c>
      <c r="P143" s="94">
        <f>SIN(Wellpath!$L143)*COS(Wellpath!$M143)</f>
        <v>0.22414386804201336</v>
      </c>
      <c r="Q143" s="94">
        <f>COS(Wellpath!$L143)*SIN(Wellpath!$M143)</f>
        <v>0.48296291314453427</v>
      </c>
      <c r="R143" s="94">
        <f>COS(Wellpath!$M143)</f>
        <v>0.25881904510252074</v>
      </c>
      <c r="S143" s="94">
        <f>SIN(Wellpath!$L143)*SIN(Wellpath!$M143)</f>
        <v>0.83651630373780783</v>
      </c>
      <c r="T143" s="94">
        <f>-SIN(Wellpath!$L143)</f>
        <v>-0.8660254037844386</v>
      </c>
      <c r="U143" s="94">
        <v>0</v>
      </c>
      <c r="V143" s="94">
        <f>COS(Wellpath!$L143)</f>
        <v>0.50000000000000011</v>
      </c>
    </row>
    <row r="144" spans="1:22" x14ac:dyDescent="0.25">
      <c r="A144" s="26">
        <f>Wellpath!E144</f>
        <v>4230</v>
      </c>
      <c r="B144" s="19">
        <f>DRFR!Q144+DSFS!N144+DSTG!N144+XYM1!N144+XYM2!N144+XYM3!N144+XYM4!N144+SAG!N144+'ABXY-TI1S'!N144+'ABXY-TI2S'!N144+ABZ!N144+'ASXY-TI1S'!N144+'ASXY-TI2S'!N144+'ASXY-TI3S'!N144+ASZ!N144+'MBXY-TI1S'!N144+'MBXY-TI2S'!N144+MBZ!N144+'MSXY-TI1S'!N144+'MSXY-TI2S'!N144++'MSXY-TI3S'!N144+MSZ!N144+DECG!N144+DECR!Q144+DBHG!N144+DBHR!Q144+AMIL!N144</f>
        <v>1175.0694087527495</v>
      </c>
      <c r="C144" s="19">
        <f>DRFR!R144+DSFS!O144+DSTG!O144+XYM1!O144+XYM2!O144+XYM3!O144+XYM4!O144+SAG!O144+'ABXY-TI1S'!O144+'ABXY-TI2S'!O144+ABZ!O144+'ASXY-TI1S'!O144+'ASXY-TI2S'!O144+'ASXY-TI3S'!O144+ASZ!O144+'MBXY-TI1S'!O144+'MBXY-TI2S'!O144+MBZ!O144+'MSXY-TI1S'!O144+'MSXY-TI2S'!O144++'MSXY-TI3S'!O144+MSZ!O144+DECG!O144+DECR!R144+DBHG!O144+DBHR!R144+AMIL!O144</f>
        <v>127.30224169449423</v>
      </c>
      <c r="D144" s="19">
        <f>DRFR!S144+DSFS!P144+DSTG!P144+XYM1!P144+XYM2!P144+XYM3!P144+XYM4!P144+SAG!P144+'ABXY-TI1S'!P144+'ABXY-TI2S'!P144+ABZ!P144+'ASXY-TI1S'!P144+'ASXY-TI2S'!P144+'ASXY-TI3S'!P144+ASZ!P144+'MBXY-TI1S'!P144+'MBXY-TI2S'!P144+MBZ!P144+'MSXY-TI1S'!P144+'MSXY-TI2S'!P144++'MSXY-TI3S'!P144+MSZ!P144+DECG!P144+DECR!S144+DBHG!P144+DBHR!S144+AMIL!P144</f>
        <v>65.55383602284698</v>
      </c>
      <c r="E144" s="19">
        <f>DRFR!T144+DSFS!Q144+DSTG!Q144+XYM1!Q144+XYM2!Q144+XYM3!Q144+XYM4!Q144+SAG!Q144+'ABXY-TI1S'!Q144+'ABXY-TI2S'!Q144+ABZ!Q144+'ASXY-TI1S'!Q144+'ASXY-TI2S'!Q144+'ASXY-TI3S'!Q144+ASZ!Q144+'MBXY-TI1S'!Q144+'MBXY-TI2S'!Q144+MBZ!Q144+'MSXY-TI1S'!Q144+'MSXY-TI2S'!Q144++'MSXY-TI3S'!Q144+MSZ!Q144+DECG!Q144+DECR!T144+DBHG!Q144+DBHR!T144+AMIL!Q144</f>
        <v>-298.83791506595082</v>
      </c>
      <c r="F144" s="19">
        <f>DRFR!U144+DSFS!R144+DSTG!R144+XYM1!R144+XYM2!R144+XYM3!R144+XYM4!R144+SAG!R144+'ABXY-TI1S'!R144+'ABXY-TI2S'!R144+ABZ!R144+'ASXY-TI1S'!R144+'ASXY-TI2S'!R144+'ASXY-TI3S'!R144+ASZ!R144+'MBXY-TI1S'!R144+'MBXY-TI2S'!R144+MBZ!R144+'MSXY-TI1S'!R144+'MSXY-TI2S'!R144++'MSXY-TI3S'!R144+MSZ!R144+DECG!R144+DECR!U144+DBHG!R144+DBHR!U144+AMIL!R144</f>
        <v>-13.906587034399507</v>
      </c>
      <c r="G144" s="19">
        <f>DRFR!V144+DSFS!S144+DSTG!S144+XYM1!S144+XYM2!S144+XYM3!S144+XYM4!S144+SAG!S144+'ABXY-TI1S'!S144+'ABXY-TI2S'!S144+ABZ!S144+'ASXY-TI1S'!S144+'ASXY-TI2S'!S144+'ASXY-TI3S'!S144+ASZ!S144+'MBXY-TI1S'!S144+'MBXY-TI2S'!S144+MBZ!S144+'MSXY-TI1S'!S144+'MSXY-TI2S'!S144++'MSXY-TI3S'!S144+MSZ!S144+DECG!S144+DECR!V144+DBHG!S144+DBHR!V144+AMIL!S144</f>
        <v>-36.282934613435316</v>
      </c>
      <c r="H144" s="20">
        <f t="shared" si="25"/>
        <v>94.651313510078694</v>
      </c>
      <c r="I144" s="20">
        <f t="shared" si="26"/>
        <v>1254.3012747184489</v>
      </c>
      <c r="J144" s="20">
        <f t="shared" si="27"/>
        <v>18.972898241563289</v>
      </c>
      <c r="K144" s="20">
        <f t="shared" si="28"/>
        <v>-5.0707723271901326</v>
      </c>
      <c r="L144" s="20">
        <f t="shared" si="29"/>
        <v>11.752396206423763</v>
      </c>
      <c r="M144" s="20">
        <f t="shared" si="30"/>
        <v>-0.69880114051427356</v>
      </c>
      <c r="N144" s="94">
        <f>COS(Wellpath!$L144)*COS(Wellpath!$M144)</f>
        <v>0.1294095225512604</v>
      </c>
      <c r="O144" s="94">
        <f>-SIN(Wellpath!$M144)</f>
        <v>-0.96592582628906831</v>
      </c>
      <c r="P144" s="94">
        <f>SIN(Wellpath!$L144)*COS(Wellpath!$M144)</f>
        <v>0.22414386804201336</v>
      </c>
      <c r="Q144" s="94">
        <f>COS(Wellpath!$L144)*SIN(Wellpath!$M144)</f>
        <v>0.48296291314453427</v>
      </c>
      <c r="R144" s="94">
        <f>COS(Wellpath!$M144)</f>
        <v>0.25881904510252074</v>
      </c>
      <c r="S144" s="94">
        <f>SIN(Wellpath!$L144)*SIN(Wellpath!$M144)</f>
        <v>0.83651630373780783</v>
      </c>
      <c r="T144" s="94">
        <f>-SIN(Wellpath!$L144)</f>
        <v>-0.8660254037844386</v>
      </c>
      <c r="U144" s="94">
        <v>0</v>
      </c>
      <c r="V144" s="94">
        <f>COS(Wellpath!$L144)</f>
        <v>0.50000000000000011</v>
      </c>
    </row>
    <row r="145" spans="1:22" x14ac:dyDescent="0.25">
      <c r="A145" s="26">
        <f>Wellpath!E145</f>
        <v>4260</v>
      </c>
      <c r="B145" s="19">
        <f>DRFR!Q145+DSFS!N145+DSTG!N145+XYM1!N145+XYM2!N145+XYM3!N145+XYM4!N145+SAG!N145+'ABXY-TI1S'!N145+'ABXY-TI2S'!N145+ABZ!N145+'ASXY-TI1S'!N145+'ASXY-TI2S'!N145+'ASXY-TI3S'!N145+ASZ!N145+'MBXY-TI1S'!N145+'MBXY-TI2S'!N145+MBZ!N145+'MSXY-TI1S'!N145+'MSXY-TI2S'!N145++'MSXY-TI3S'!N145+MSZ!N145+DECG!N145+DECR!Q145+DBHG!N145+DBHR!Q145+AMIL!N145</f>
        <v>1202.5683737127029</v>
      </c>
      <c r="C145" s="19">
        <f>DRFR!R145+DSFS!O145+DSTG!O145+XYM1!O145+XYM2!O145+XYM3!O145+XYM4!O145+SAG!O145+'ABXY-TI1S'!O145+'ABXY-TI2S'!O145+ABZ!O145+'ASXY-TI1S'!O145+'ASXY-TI2S'!O145+'ASXY-TI3S'!O145+ASZ!O145+'MBXY-TI1S'!O145+'MBXY-TI2S'!O145+MBZ!O145+'MSXY-TI1S'!O145+'MSXY-TI2S'!O145++'MSXY-TI3S'!O145+MSZ!O145+DECG!O145+DECR!R145+DBHG!O145+DBHR!R145+AMIL!O145</f>
        <v>129.98723234863505</v>
      </c>
      <c r="D145" s="19">
        <f>DRFR!S145+DSFS!P145+DSTG!P145+XYM1!P145+XYM2!P145+XYM3!P145+XYM4!P145+SAG!P145+'ABXY-TI1S'!P145+'ABXY-TI2S'!P145+ABZ!P145+'ASXY-TI1S'!P145+'ASXY-TI2S'!P145+'ASXY-TI3S'!P145+ASZ!P145+'MBXY-TI1S'!P145+'MBXY-TI2S'!P145+MBZ!P145+'MSXY-TI1S'!P145+'MSXY-TI2S'!P145++'MSXY-TI3S'!P145+MSZ!P145+DECG!P145+DECR!S145+DBHG!P145+DBHR!S145+AMIL!P145</f>
        <v>67.070728397219355</v>
      </c>
      <c r="E145" s="19">
        <f>DRFR!T145+DSFS!Q145+DSTG!Q145+XYM1!Q145+XYM2!Q145+XYM3!Q145+XYM4!Q145+SAG!Q145+'ABXY-TI1S'!Q145+'ABXY-TI2S'!Q145+ABZ!Q145+'ASXY-TI1S'!Q145+'ASXY-TI2S'!Q145+'ASXY-TI3S'!Q145+ASZ!Q145+'MBXY-TI1S'!Q145+'MBXY-TI2S'!Q145+MBZ!Q145+'MSXY-TI1S'!Q145+'MSXY-TI2S'!Q145++'MSXY-TI3S'!Q145+MSZ!Q145+DECG!Q145+DECR!T145+DBHG!Q145+DBHR!T145+AMIL!Q145</f>
        <v>-305.93030380390582</v>
      </c>
      <c r="F145" s="19">
        <f>DRFR!U145+DSFS!R145+DSTG!R145+XYM1!R145+XYM2!R145+XYM3!R145+XYM4!R145+SAG!R145+'ABXY-TI1S'!R145+'ABXY-TI2S'!R145+ABZ!R145+'ASXY-TI1S'!R145+'ASXY-TI2S'!R145+'ASXY-TI3S'!R145+ASZ!R145+'MBXY-TI1S'!R145+'MBXY-TI2S'!R145+MBZ!R145+'MSXY-TI1S'!R145+'MSXY-TI2S'!R145++'MSXY-TI3S'!R145+MSZ!R145+DECG!R145+DECR!U145+DBHG!R145+DBHR!U145+AMIL!R145</f>
        <v>-14.200270928752731</v>
      </c>
      <c r="G145" s="19">
        <f>DRFR!V145+DSFS!S145+DSTG!S145+XYM1!S145+XYM2!S145+XYM3!S145+XYM4!S145+SAG!S145+'ABXY-TI1S'!S145+'ABXY-TI2S'!S145+ABZ!S145+'ASXY-TI1S'!S145+'ASXY-TI2S'!S145+'ASXY-TI3S'!S145+ASZ!S145+'MBXY-TI1S'!S145+'MBXY-TI2S'!S145+MBZ!S145+'MSXY-TI1S'!S145+'MSXY-TI2S'!S145++'MSXY-TI3S'!S145+MSZ!S145+DECG!S145+DECR!V145+DBHG!S145+DBHR!V145+AMIL!S145</f>
        <v>-37.028715611363076</v>
      </c>
      <c r="H145" s="20">
        <f t="shared" si="25"/>
        <v>96.678922543510751</v>
      </c>
      <c r="I145" s="20">
        <f t="shared" si="26"/>
        <v>1283.6842129533175</v>
      </c>
      <c r="J145" s="20">
        <f t="shared" si="27"/>
        <v>19.263198961729177</v>
      </c>
      <c r="K145" s="20">
        <f t="shared" si="28"/>
        <v>-5.1799338333087821</v>
      </c>
      <c r="L145" s="20">
        <f t="shared" si="29"/>
        <v>11.840603296434452</v>
      </c>
      <c r="M145" s="20">
        <f t="shared" si="30"/>
        <v>-0.70656535017919619</v>
      </c>
      <c r="N145" s="94">
        <f>COS(Wellpath!$L145)*COS(Wellpath!$M145)</f>
        <v>0.1294095225512604</v>
      </c>
      <c r="O145" s="94">
        <f>-SIN(Wellpath!$M145)</f>
        <v>-0.96592582628906831</v>
      </c>
      <c r="P145" s="94">
        <f>SIN(Wellpath!$L145)*COS(Wellpath!$M145)</f>
        <v>0.22414386804201336</v>
      </c>
      <c r="Q145" s="94">
        <f>COS(Wellpath!$L145)*SIN(Wellpath!$M145)</f>
        <v>0.48296291314453427</v>
      </c>
      <c r="R145" s="94">
        <f>COS(Wellpath!$M145)</f>
        <v>0.25881904510252074</v>
      </c>
      <c r="S145" s="94">
        <f>SIN(Wellpath!$L145)*SIN(Wellpath!$M145)</f>
        <v>0.83651630373780783</v>
      </c>
      <c r="T145" s="94">
        <f>-SIN(Wellpath!$L145)</f>
        <v>-0.8660254037844386</v>
      </c>
      <c r="U145" s="94">
        <v>0</v>
      </c>
      <c r="V145" s="94">
        <f>COS(Wellpath!$L145)</f>
        <v>0.50000000000000011</v>
      </c>
    </row>
    <row r="146" spans="1:22" x14ac:dyDescent="0.25">
      <c r="A146" s="26">
        <f>Wellpath!E146</f>
        <v>4290</v>
      </c>
      <c r="B146" s="19">
        <f>DRFR!Q146+DSFS!N146+DSTG!N146+XYM1!N146+XYM2!N146+XYM3!N146+XYM4!N146+SAG!N146+'ABXY-TI1S'!N146+'ABXY-TI2S'!N146+ABZ!N146+'ASXY-TI1S'!N146+'ASXY-TI2S'!N146+'ASXY-TI3S'!N146+ASZ!N146+'MBXY-TI1S'!N146+'MBXY-TI2S'!N146+MBZ!N146+'MSXY-TI1S'!N146+'MSXY-TI2S'!N146++'MSXY-TI3S'!N146+MSZ!N146+DECG!N146+DECR!Q146+DBHG!N146+DBHR!Q146+AMIL!N146</f>
        <v>1230.3883666115069</v>
      </c>
      <c r="C146" s="19">
        <f>DRFR!R146+DSFS!O146+DSTG!O146+XYM1!O146+XYM2!O146+XYM3!O146+XYM4!O146+SAG!O146+'ABXY-TI1S'!O146+'ABXY-TI2S'!O146+ABZ!O146+'ASXY-TI1S'!O146+'ASXY-TI2S'!O146+'ASXY-TI3S'!O146+ASZ!O146+'MBXY-TI1S'!O146+'MBXY-TI2S'!O146+MBZ!O146+'MSXY-TI1S'!O146+'MSXY-TI2S'!O146++'MSXY-TI3S'!O146+MSZ!O146+DECG!O146+DECR!R146+DBHG!O146+DBHR!R146+AMIL!O146</f>
        <v>132.7034324259227</v>
      </c>
      <c r="D146" s="19">
        <f>DRFR!S146+DSFS!P146+DSTG!P146+XYM1!P146+XYM2!P146+XYM3!P146+XYM4!P146+SAG!P146+'ABXY-TI1S'!P146+'ABXY-TI2S'!P146+ABZ!P146+'ASXY-TI1S'!P146+'ASXY-TI2S'!P146+'ASXY-TI3S'!P146+ASZ!P146+'MBXY-TI1S'!P146+'MBXY-TI2S'!P146+MBZ!P146+'MSXY-TI1S'!P146+'MSXY-TI2S'!P146++'MSXY-TI3S'!P146+MSZ!P146+DECG!P146+DECR!S146+DBHG!P146+DBHR!S146+AMIL!P146</f>
        <v>68.605744047294593</v>
      </c>
      <c r="E146" s="19">
        <f>DRFR!T146+DSFS!Q146+DSTG!Q146+XYM1!Q146+XYM2!Q146+XYM3!Q146+XYM4!Q146+SAG!Q146+'ABXY-TI1S'!Q146+'ABXY-TI2S'!Q146+ABZ!Q146+'ASXY-TI1S'!Q146+'ASXY-TI2S'!Q146+'ASXY-TI3S'!Q146+ASZ!Q146+'MBXY-TI1S'!Q146+'MBXY-TI2S'!Q146+MBZ!Q146+'MSXY-TI1S'!Q146+'MSXY-TI2S'!Q146++'MSXY-TI3S'!Q146+MSZ!Q146+DECG!Q146+DECR!T146+DBHG!Q146+DBHR!T146+AMIL!Q146</f>
        <v>-313.10568052815398</v>
      </c>
      <c r="F146" s="19">
        <f>DRFR!U146+DSFS!R146+DSTG!R146+XYM1!R146+XYM2!R146+XYM3!R146+XYM4!R146+SAG!R146+'ABXY-TI1S'!R146+'ABXY-TI2S'!R146+ABZ!R146+'ASXY-TI1S'!R146+'ASXY-TI2S'!R146+'ASXY-TI3S'!R146+ASZ!R146+'MBXY-TI1S'!R146+'MBXY-TI2S'!R146+MBZ!R146+'MSXY-TI1S'!R146+'MSXY-TI2S'!R146++'MSXY-TI3S'!R146+MSZ!R146+DECG!R146+DECR!U146+DBHG!R146+DBHR!U146+AMIL!R146</f>
        <v>-14.496877413268148</v>
      </c>
      <c r="G146" s="19">
        <f>DRFR!V146+DSFS!S146+DSTG!S146+XYM1!S146+XYM2!S146+XYM3!S146+XYM4!S146+SAG!S146+'ABXY-TI1S'!S146+'ABXY-TI2S'!S146+ABZ!S146+'ASXY-TI1S'!S146+'ASXY-TI2S'!S146+'ASXY-TI3S'!S146+ASZ!S146+'MBXY-TI1S'!S146+'MBXY-TI2S'!S146+MBZ!S146+'MSXY-TI1S'!S146+'MSXY-TI2S'!S146++'MSXY-TI3S'!S146+MSZ!S146+DECG!S146+DECR!V146+DBHG!S146+DBHR!V146+AMIL!S146</f>
        <v>-37.781489472637503</v>
      </c>
      <c r="H146" s="20">
        <f t="shared" si="25"/>
        <v>98.728911155910154</v>
      </c>
      <c r="I146" s="20">
        <f t="shared" si="26"/>
        <v>1313.4102589608747</v>
      </c>
      <c r="J146" s="20">
        <f t="shared" si="27"/>
        <v>19.558372967939476</v>
      </c>
      <c r="K146" s="20">
        <f t="shared" si="28"/>
        <v>-5.2902651886016141</v>
      </c>
      <c r="L146" s="20">
        <f t="shared" si="29"/>
        <v>11.928671510650327</v>
      </c>
      <c r="M146" s="20">
        <f t="shared" si="30"/>
        <v>-0.71432955984414637</v>
      </c>
      <c r="N146" s="94">
        <f>COS(Wellpath!$L146)*COS(Wellpath!$M146)</f>
        <v>0.1294095225512604</v>
      </c>
      <c r="O146" s="94">
        <f>-SIN(Wellpath!$M146)</f>
        <v>-0.96592582628906831</v>
      </c>
      <c r="P146" s="94">
        <f>SIN(Wellpath!$L146)*COS(Wellpath!$M146)</f>
        <v>0.22414386804201336</v>
      </c>
      <c r="Q146" s="94">
        <f>COS(Wellpath!$L146)*SIN(Wellpath!$M146)</f>
        <v>0.48296291314453427</v>
      </c>
      <c r="R146" s="94">
        <f>COS(Wellpath!$M146)</f>
        <v>0.25881904510252074</v>
      </c>
      <c r="S146" s="94">
        <f>SIN(Wellpath!$L146)*SIN(Wellpath!$M146)</f>
        <v>0.83651630373780783</v>
      </c>
      <c r="T146" s="94">
        <f>-SIN(Wellpath!$L146)</f>
        <v>-0.8660254037844386</v>
      </c>
      <c r="U146" s="94">
        <v>0</v>
      </c>
      <c r="V146" s="94">
        <f>COS(Wellpath!$L146)</f>
        <v>0.50000000000000011</v>
      </c>
    </row>
    <row r="147" spans="1:22" x14ac:dyDescent="0.25">
      <c r="A147" s="26">
        <f>Wellpath!E147</f>
        <v>4320</v>
      </c>
      <c r="B147" s="19">
        <f>DRFR!Q147+DSFS!N147+DSTG!N147+XYM1!N147+XYM2!N147+XYM3!N147+XYM4!N147+SAG!N147+'ABXY-TI1S'!N147+'ABXY-TI2S'!N147+ABZ!N147+'ASXY-TI1S'!N147+'ASXY-TI2S'!N147+'ASXY-TI3S'!N147+ASZ!N147+'MBXY-TI1S'!N147+'MBXY-TI2S'!N147+MBZ!N147+'MSXY-TI1S'!N147+'MSXY-TI2S'!N147++'MSXY-TI3S'!N147+MSZ!N147+DECG!N147+DECR!Q147+DBHG!N147+DBHR!Q147+AMIL!N147</f>
        <v>1258.5293900787005</v>
      </c>
      <c r="C147" s="19">
        <f>DRFR!R147+DSFS!O147+DSTG!O147+XYM1!O147+XYM2!O147+XYM3!O147+XYM4!O147+SAG!O147+'ABXY-TI1S'!O147+'ABXY-TI2S'!O147+ABZ!O147+'ASXY-TI1S'!O147+'ASXY-TI2S'!O147+'ASXY-TI3S'!O147+ASZ!O147+'MBXY-TI1S'!O147+'MBXY-TI2S'!O147+MBZ!O147+'MSXY-TI1S'!O147+'MSXY-TI2S'!O147++'MSXY-TI3S'!O147+MSZ!O147+DECG!O147+DECR!R147+DBHG!O147+DBHR!R147+AMIL!O147</f>
        <v>135.45087855111399</v>
      </c>
      <c r="D147" s="19">
        <f>DRFR!S147+DSFS!P147+DSTG!P147+XYM1!P147+XYM2!P147+XYM3!P147+XYM4!P147+SAG!P147+'ABXY-TI1S'!P147+'ABXY-TI2S'!P147+ABZ!P147+'ASXY-TI1S'!P147+'ASXY-TI2S'!P147+'ASXY-TI3S'!P147+ASZ!P147+'MBXY-TI1S'!P147+'MBXY-TI2S'!P147+MBZ!P147+'MSXY-TI1S'!P147+'MSXY-TI2S'!P147++'MSXY-TI3S'!P147+MSZ!P147+DECG!P147+DECR!S147+DBHG!P147+DBHR!S147+AMIL!P147</f>
        <v>70.158896057838021</v>
      </c>
      <c r="E147" s="19">
        <f>DRFR!T147+DSFS!Q147+DSTG!Q147+XYM1!Q147+XYM2!Q147+XYM3!Q147+XYM4!Q147+SAG!Q147+'ABXY-TI1S'!Q147+'ABXY-TI2S'!Q147+ABZ!Q147+'ASXY-TI1S'!Q147+'ASXY-TI2S'!Q147+'ASXY-TI3S'!Q147+ASZ!Q147+'MBXY-TI1S'!Q147+'MBXY-TI2S'!Q147+MBZ!Q147+'MSXY-TI1S'!Q147+'MSXY-TI2S'!Q147++'MSXY-TI3S'!Q147+MSZ!Q147+DECG!Q147+DECR!T147+DBHG!Q147+DBHR!T147+AMIL!Q147</f>
        <v>-320.36403542512141</v>
      </c>
      <c r="F147" s="19">
        <f>DRFR!U147+DSFS!R147+DSTG!R147+XYM1!R147+XYM2!R147+XYM3!R147+XYM4!R147+SAG!R147+'ABXY-TI1S'!R147+'ABXY-TI2S'!R147+ABZ!R147+'ASXY-TI1S'!R147+'ASXY-TI2S'!R147+'ASXY-TI3S'!R147+ASZ!R147+'MBXY-TI1S'!R147+'MBXY-TI2S'!R147+MBZ!R147+'MSXY-TI1S'!R147+'MSXY-TI2S'!R147++'MSXY-TI3S'!R147+MSZ!R147+DECG!R147+DECR!U147+DBHG!R147+DBHR!U147+AMIL!R147</f>
        <v>-14.796400622205931</v>
      </c>
      <c r="G147" s="19">
        <f>DRFR!V147+DSFS!S147+DSTG!S147+XYM1!S147+XYM2!S147+XYM3!S147+XYM4!S147+SAG!S147+'ABXY-TI1S'!S147+'ABXY-TI2S'!S147+ABZ!S147+'ASXY-TI1S'!S147+'ASXY-TI2S'!S147+'ASXY-TI3S'!S147+ASZ!S147+'MBXY-TI1S'!S147+'MBXY-TI2S'!S147+MBZ!S147+'MSXY-TI1S'!S147+'MSXY-TI2S'!S147++'MSXY-TI3S'!S147+MSZ!S147+DECG!S147+DECR!V147+DBHG!S147+DBHR!V147+AMIL!S147</f>
        <v>-38.541234306019518</v>
      </c>
      <c r="H147" s="20">
        <f t="shared" si="25"/>
        <v>100.80127934727685</v>
      </c>
      <c r="I147" s="20">
        <f t="shared" si="26"/>
        <v>1343.4794127411203</v>
      </c>
      <c r="J147" s="20">
        <f t="shared" si="27"/>
        <v>19.858472599255506</v>
      </c>
      <c r="K147" s="20">
        <f t="shared" si="28"/>
        <v>-5.4017663930685718</v>
      </c>
      <c r="L147" s="20">
        <f t="shared" si="29"/>
        <v>12.016600849071388</v>
      </c>
      <c r="M147" s="20">
        <f t="shared" si="30"/>
        <v>-0.72209376950909565</v>
      </c>
      <c r="N147" s="94">
        <f>COS(Wellpath!$L147)*COS(Wellpath!$M147)</f>
        <v>0.1294095225512604</v>
      </c>
      <c r="O147" s="94">
        <f>-SIN(Wellpath!$M147)</f>
        <v>-0.96592582628906831</v>
      </c>
      <c r="P147" s="94">
        <f>SIN(Wellpath!$L147)*COS(Wellpath!$M147)</f>
        <v>0.22414386804201336</v>
      </c>
      <c r="Q147" s="94">
        <f>COS(Wellpath!$L147)*SIN(Wellpath!$M147)</f>
        <v>0.48296291314453427</v>
      </c>
      <c r="R147" s="94">
        <f>COS(Wellpath!$M147)</f>
        <v>0.25881904510252074</v>
      </c>
      <c r="S147" s="94">
        <f>SIN(Wellpath!$L147)*SIN(Wellpath!$M147)</f>
        <v>0.83651630373780783</v>
      </c>
      <c r="T147" s="94">
        <f>-SIN(Wellpath!$L147)</f>
        <v>-0.8660254037844386</v>
      </c>
      <c r="U147" s="94">
        <v>0</v>
      </c>
      <c r="V147" s="94">
        <f>COS(Wellpath!$L147)</f>
        <v>0.50000000000000011</v>
      </c>
    </row>
    <row r="148" spans="1:22" x14ac:dyDescent="0.25">
      <c r="A148" s="26">
        <f>Wellpath!E148</f>
        <v>4350</v>
      </c>
      <c r="B148" s="19">
        <f>DRFR!Q148+DSFS!N148+DSTG!N148+XYM1!N148+XYM2!N148+XYM3!N148+XYM4!N148+SAG!N148+'ABXY-TI1S'!N148+'ABXY-TI2S'!N148+ABZ!N148+'ASXY-TI1S'!N148+'ASXY-TI2S'!N148+'ASXY-TI3S'!N148+ASZ!N148+'MBXY-TI1S'!N148+'MBXY-TI2S'!N148+MBZ!N148+'MSXY-TI1S'!N148+'MSXY-TI2S'!N148++'MSXY-TI3S'!N148+MSZ!N148+DECG!N148+DECR!Q148+DBHG!N148+DBHR!Q148+AMIL!N148</f>
        <v>1286.9914467590838</v>
      </c>
      <c r="C148" s="19">
        <f>DRFR!R148+DSFS!O148+DSTG!O148+XYM1!O148+XYM2!O148+XYM3!O148+XYM4!O148+SAG!O148+'ABXY-TI1S'!O148+'ABXY-TI2S'!O148+ABZ!O148+'ASXY-TI1S'!O148+'ASXY-TI2S'!O148+'ASXY-TI3S'!O148+ASZ!O148+'MBXY-TI1S'!O148+'MBXY-TI2S'!O148+MBZ!O148+'MSXY-TI1S'!O148+'MSXY-TI2S'!O148++'MSXY-TI3S'!O148+MSZ!O148+DECG!O148+DECR!R148+DBHG!O148+DBHR!R148+AMIL!O148</f>
        <v>138.22960756151744</v>
      </c>
      <c r="D148" s="19">
        <f>DRFR!S148+DSFS!P148+DSTG!P148+XYM1!P148+XYM2!P148+XYM3!P148+XYM4!P148+SAG!P148+'ABXY-TI1S'!P148+'ABXY-TI2S'!P148+ABZ!P148+'ASXY-TI1S'!P148+'ASXY-TI2S'!P148+'ASXY-TI3S'!P148+ASZ!P148+'MBXY-TI1S'!P148+'MBXY-TI2S'!P148+MBZ!P148+'MSXY-TI1S'!P148+'MSXY-TI2S'!P148++'MSXY-TI3S'!P148+MSZ!P148+DECG!P148+DECR!S148+DBHG!P148+DBHR!S148+AMIL!P148</f>
        <v>71.730197589552418</v>
      </c>
      <c r="E148" s="19">
        <f>DRFR!T148+DSFS!Q148+DSTG!Q148+XYM1!Q148+XYM2!Q148+XYM3!Q148+XYM4!Q148+SAG!Q148+'ABXY-TI1S'!Q148+'ABXY-TI2S'!Q148+ABZ!Q148+'ASXY-TI1S'!Q148+'ASXY-TI2S'!Q148+'ASXY-TI3S'!Q148+ASZ!Q148+'MBXY-TI1S'!Q148+'MBXY-TI2S'!Q148+MBZ!Q148+'MSXY-TI1S'!Q148+'MSXY-TI2S'!Q148++'MSXY-TI3S'!Q148+MSZ!Q148+DECG!Q148+DECR!T148+DBHG!Q148+DBHR!T148+AMIL!Q148</f>
        <v>-327.70535862428108</v>
      </c>
      <c r="F148" s="19">
        <f>DRFR!U148+DSFS!R148+DSTG!R148+XYM1!R148+XYM2!R148+XYM3!R148+XYM4!R148+SAG!R148+'ABXY-TI1S'!R148+'ABXY-TI2S'!R148+ABZ!R148+'ASXY-TI1S'!R148+'ASXY-TI2S'!R148+'ASXY-TI3S'!R148+ASZ!R148+'MBXY-TI1S'!R148+'MBXY-TI2S'!R148+MBZ!R148+'MSXY-TI1S'!R148+'MSXY-TI2S'!R148++'MSXY-TI3S'!R148+MSZ!R148+DECG!R148+DECR!U148+DBHG!R148+DBHR!U148+AMIL!R148</f>
        <v>-15.098834655784422</v>
      </c>
      <c r="G148" s="19">
        <f>DRFR!V148+DSFS!S148+DSTG!S148+XYM1!S148+XYM2!S148+XYM3!S148+XYM4!S148+SAG!S148+'ABXY-TI1S'!S148+'ABXY-TI2S'!S148+ABZ!S148+'ASXY-TI1S'!S148+'ASXY-TI2S'!S148+'ASXY-TI3S'!S148+ASZ!S148+'MBXY-TI1S'!S148+'MBXY-TI2S'!S148+MBZ!S148+'MSXY-TI1S'!S148+'MSXY-TI2S'!S148++'MSXY-TI3S'!S148+MSZ!S148+DECG!S148+DECR!V148+DBHG!S148+DBHR!V148+AMIL!S148</f>
        <v>-39.307928093224199</v>
      </c>
      <c r="H148" s="20">
        <f t="shared" si="25"/>
        <v>102.89602711761077</v>
      </c>
      <c r="I148" s="20">
        <f t="shared" si="26"/>
        <v>1373.8916742940546</v>
      </c>
      <c r="J148" s="20">
        <f t="shared" si="27"/>
        <v>20.163550498488359</v>
      </c>
      <c r="K148" s="20">
        <f t="shared" si="28"/>
        <v>-5.5144374467096045</v>
      </c>
      <c r="L148" s="20">
        <f t="shared" si="29"/>
        <v>12.104391311697556</v>
      </c>
      <c r="M148" s="20">
        <f t="shared" si="30"/>
        <v>-0.72985797917404671</v>
      </c>
      <c r="N148" s="94">
        <f>COS(Wellpath!$L148)*COS(Wellpath!$M148)</f>
        <v>0.1294095225512604</v>
      </c>
      <c r="O148" s="94">
        <f>-SIN(Wellpath!$M148)</f>
        <v>-0.96592582628906831</v>
      </c>
      <c r="P148" s="94">
        <f>SIN(Wellpath!$L148)*COS(Wellpath!$M148)</f>
        <v>0.22414386804201336</v>
      </c>
      <c r="Q148" s="94">
        <f>COS(Wellpath!$L148)*SIN(Wellpath!$M148)</f>
        <v>0.48296291314453427</v>
      </c>
      <c r="R148" s="94">
        <f>COS(Wellpath!$M148)</f>
        <v>0.25881904510252074</v>
      </c>
      <c r="S148" s="94">
        <f>SIN(Wellpath!$L148)*SIN(Wellpath!$M148)</f>
        <v>0.83651630373780783</v>
      </c>
      <c r="T148" s="94">
        <f>-SIN(Wellpath!$L148)</f>
        <v>-0.8660254037844386</v>
      </c>
      <c r="U148" s="94">
        <v>0</v>
      </c>
      <c r="V148" s="94">
        <f>COS(Wellpath!$L148)</f>
        <v>0.50000000000000011</v>
      </c>
    </row>
    <row r="149" spans="1:22" x14ac:dyDescent="0.25">
      <c r="A149" s="26">
        <f>Wellpath!E149</f>
        <v>4380</v>
      </c>
      <c r="B149" s="19">
        <f>DRFR!Q149+DSFS!N149+DSTG!N149+XYM1!N149+XYM2!N149+XYM3!N149+XYM4!N149+SAG!N149+'ABXY-TI1S'!N149+'ABXY-TI2S'!N149+ABZ!N149+'ASXY-TI1S'!N149+'ASXY-TI2S'!N149+'ASXY-TI3S'!N149+ASZ!N149+'MBXY-TI1S'!N149+'MBXY-TI2S'!N149+MBZ!N149+'MSXY-TI1S'!N149+'MSXY-TI2S'!N149++'MSXY-TI3S'!N149+MSZ!N149+DECG!N149+DECR!Q149+DBHG!N149+DBHR!Q149+AMIL!N149</f>
        <v>1315.774539312717</v>
      </c>
      <c r="C149" s="19">
        <f>DRFR!R149+DSFS!O149+DSTG!O149+XYM1!O149+XYM2!O149+XYM3!O149+XYM4!O149+SAG!O149+'ABXY-TI1S'!O149+'ABXY-TI2S'!O149+ABZ!O149+'ASXY-TI1S'!O149+'ASXY-TI2S'!O149+'ASXY-TI3S'!O149+ASZ!O149+'MBXY-TI1S'!O149+'MBXY-TI2S'!O149+MBZ!O149+'MSXY-TI1S'!O149+'MSXY-TI2S'!O149++'MSXY-TI3S'!O149+MSZ!O149+DECG!O149+DECR!R149+DBHG!O149+DBHR!R149+AMIL!O149</f>
        <v>141.03965650699382</v>
      </c>
      <c r="D149" s="19">
        <f>DRFR!S149+DSFS!P149+DSTG!P149+XYM1!P149+XYM2!P149+XYM3!P149+XYM4!P149+SAG!P149+'ABXY-TI1S'!P149+'ABXY-TI2S'!P149+ABZ!P149+'ASXY-TI1S'!P149+'ASXY-TI2S'!P149+'ASXY-TI3S'!P149+ASZ!P149+'MBXY-TI1S'!P149+'MBXY-TI2S'!P149+MBZ!P149+'MSXY-TI1S'!P149+'MSXY-TI2S'!P149++'MSXY-TI3S'!P149+MSZ!P149+DECG!P149+DECR!S149+DBHG!P149+DBHR!S149+AMIL!P149</f>
        <v>73.319661879078126</v>
      </c>
      <c r="E149" s="19">
        <f>DRFR!T149+DSFS!Q149+DSTG!Q149+XYM1!Q149+XYM2!Q149+XYM3!Q149+XYM4!Q149+SAG!Q149+'ABXY-TI1S'!Q149+'ABXY-TI2S'!Q149+ABZ!Q149+'ASXY-TI1S'!Q149+'ASXY-TI2S'!Q149+'ASXY-TI3S'!Q149+ASZ!Q149+'MBXY-TI1S'!Q149+'MBXY-TI2S'!Q149+MBZ!Q149+'MSXY-TI1S'!Q149+'MSXY-TI2S'!Q149++'MSXY-TI3S'!Q149+MSZ!Q149+DECG!Q149+DECR!T149+DBHG!Q149+DBHR!T149+AMIL!Q149</f>
        <v>-335.12964019815257</v>
      </c>
      <c r="F149" s="19">
        <f>DRFR!U149+DSFS!R149+DSTG!R149+XYM1!R149+XYM2!R149+XYM3!R149+XYM4!R149+SAG!R149+'ABXY-TI1S'!R149+'ABXY-TI2S'!R149+ABZ!R149+'ASXY-TI1S'!R149+'ASXY-TI2S'!R149+'ASXY-TI3S'!R149+ASZ!R149+'MBXY-TI1S'!R149+'MBXY-TI2S'!R149+MBZ!R149+'MSXY-TI1S'!R149+'MSXY-TI2S'!R149++'MSXY-TI3S'!R149+MSZ!R149+DECG!R149+DECR!U149+DBHG!R149+DBHR!U149+AMIL!R149</f>
        <v>-15.404173580180096</v>
      </c>
      <c r="G149" s="19">
        <f>DRFR!V149+DSFS!S149+DSTG!S149+XYM1!S149+XYM2!S149+XYM3!S149+XYM4!S149+SAG!S149+'ABXY-TI1S'!S149+'ABXY-TI2S'!S149+ABZ!S149+'ASXY-TI1S'!S149+'ASXY-TI2S'!S149+'ASXY-TI3S'!S149+ASZ!S149+'MBXY-TI1S'!S149+'MBXY-TI2S'!S149+MBZ!S149+'MSXY-TI1S'!S149+'MSXY-TI2S'!S149++'MSXY-TI3S'!S149+MSZ!S149+DECG!S149+DECR!V149+DBHG!S149+DBHR!V149+AMIL!S149</f>
        <v>-40.081548688920691</v>
      </c>
      <c r="H149" s="20">
        <f t="shared" si="25"/>
        <v>105.013154466912</v>
      </c>
      <c r="I149" s="20">
        <f t="shared" si="26"/>
        <v>1404.6470436196776</v>
      </c>
      <c r="J149" s="20">
        <f t="shared" si="27"/>
        <v>20.473659612199441</v>
      </c>
      <c r="K149" s="20">
        <f t="shared" si="28"/>
        <v>-5.6282783495248783</v>
      </c>
      <c r="L149" s="20">
        <f t="shared" si="29"/>
        <v>12.192042898528941</v>
      </c>
      <c r="M149" s="20">
        <f t="shared" si="30"/>
        <v>-0.73762218883895692</v>
      </c>
      <c r="N149" s="94">
        <f>COS(Wellpath!$L149)*COS(Wellpath!$M149)</f>
        <v>0.1294095225512604</v>
      </c>
      <c r="O149" s="94">
        <f>-SIN(Wellpath!$M149)</f>
        <v>-0.96592582628906831</v>
      </c>
      <c r="P149" s="94">
        <f>SIN(Wellpath!$L149)*COS(Wellpath!$M149)</f>
        <v>0.22414386804201336</v>
      </c>
      <c r="Q149" s="94">
        <f>COS(Wellpath!$L149)*SIN(Wellpath!$M149)</f>
        <v>0.48296291314453427</v>
      </c>
      <c r="R149" s="94">
        <f>COS(Wellpath!$M149)</f>
        <v>0.25881904510252074</v>
      </c>
      <c r="S149" s="94">
        <f>SIN(Wellpath!$L149)*SIN(Wellpath!$M149)</f>
        <v>0.83651630373780783</v>
      </c>
      <c r="T149" s="94">
        <f>-SIN(Wellpath!$L149)</f>
        <v>-0.8660254037844386</v>
      </c>
      <c r="U149" s="94">
        <v>0</v>
      </c>
      <c r="V149" s="94">
        <f>COS(Wellpath!$L149)</f>
        <v>0.50000000000000011</v>
      </c>
    </row>
    <row r="150" spans="1:22" x14ac:dyDescent="0.25">
      <c r="A150" s="26">
        <f>Wellpath!E150</f>
        <v>4410</v>
      </c>
      <c r="B150" s="19">
        <f>DRFR!Q150+DSFS!N150+DSTG!N150+XYM1!N150+XYM2!N150+XYM3!N150+XYM4!N150+SAG!N150+'ABXY-TI1S'!N150+'ABXY-TI2S'!N150+ABZ!N150+'ASXY-TI1S'!N150+'ASXY-TI2S'!N150+'ASXY-TI3S'!N150+ASZ!N150+'MBXY-TI1S'!N150+'MBXY-TI2S'!N150+MBZ!N150+'MSXY-TI1S'!N150+'MSXY-TI2S'!N150++'MSXY-TI3S'!N150+MSZ!N150+DECG!N150+DECR!Q150+DBHG!N150+DBHR!Q150+AMIL!N150</f>
        <v>1344.8786704149209</v>
      </c>
      <c r="C150" s="19">
        <f>DRFR!R150+DSFS!O150+DSTG!O150+XYM1!O150+XYM2!O150+XYM3!O150+XYM4!O150+SAG!O150+'ABXY-TI1S'!O150+'ABXY-TI2S'!O150+ABZ!O150+'ASXY-TI1S'!O150+'ASXY-TI2S'!O150+'ASXY-TI3S'!O150+ASZ!O150+'MBXY-TI1S'!O150+'MBXY-TI2S'!O150+MBZ!O150+'MSXY-TI1S'!O150+'MSXY-TI2S'!O150++'MSXY-TI3S'!O150+MSZ!O150+DECG!O150+DECR!R150+DBHG!O150+DBHR!R150+AMIL!O150</f>
        <v>143.8810626499556</v>
      </c>
      <c r="D150" s="19">
        <f>DRFR!S150+DSFS!P150+DSTG!P150+XYM1!P150+XYM2!P150+XYM3!P150+XYM4!P150+SAG!P150+'ABXY-TI1S'!P150+'ABXY-TI2S'!P150+ABZ!P150+'ASXY-TI1S'!P150+'ASXY-TI2S'!P150+'ASXY-TI3S'!P150+ASZ!P150+'MBXY-TI1S'!P150+'MBXY-TI2S'!P150+MBZ!P150+'MSXY-TI1S'!P150+'MSXY-TI2S'!P150++'MSXY-TI3S'!P150+MSZ!P150+DECG!P150+DECR!S150+DBHG!P150+DBHR!S150+AMIL!P150</f>
        <v>74.927302238992937</v>
      </c>
      <c r="E150" s="19">
        <f>DRFR!T150+DSFS!Q150+DSTG!Q150+XYM1!Q150+XYM2!Q150+XYM3!Q150+XYM4!Q150+SAG!Q150+'ABXY-TI1S'!Q150+'ABXY-TI2S'!Q150+ABZ!Q150+'ASXY-TI1S'!Q150+'ASXY-TI2S'!Q150+'ASXY-TI3S'!Q150+ASZ!Q150+'MBXY-TI1S'!Q150+'MBXY-TI2S'!Q150+MBZ!Q150+'MSXY-TI1S'!Q150+'MSXY-TI2S'!Q150++'MSXY-TI3S'!Q150+MSZ!Q150+DECG!Q150+DECR!T150+DBHG!Q150+DBHR!T150+AMIL!Q150</f>
        <v>-342.63687016230267</v>
      </c>
      <c r="F150" s="19">
        <f>DRFR!U150+DSFS!R150+DSTG!R150+XYM1!R150+XYM2!R150+XYM3!R150+XYM4!R150+SAG!R150+'ABXY-TI1S'!R150+'ABXY-TI2S'!R150+ABZ!R150+'ASXY-TI1S'!R150+'ASXY-TI2S'!R150+'ASXY-TI3S'!R150+ASZ!R150+'MBXY-TI1S'!R150+'MBXY-TI2S'!R150+MBZ!R150+'MSXY-TI1S'!R150+'MSXY-TI2S'!R150++'MSXY-TI3S'!R150+MSZ!R150+DECG!R150+DECR!U150+DBHG!R150+DBHR!U150+AMIL!R150</f>
        <v>-15.712411427527583</v>
      </c>
      <c r="G150" s="19">
        <f>DRFR!V150+DSFS!S150+DSTG!S150+XYM1!S150+XYM2!S150+XYM3!S150+XYM4!S150+SAG!S150+'ABXY-TI1S'!S150+'ABXY-TI2S'!S150+ABZ!S150+'ASXY-TI1S'!S150+'ASXY-TI2S'!S150+'ASXY-TI3S'!S150+ASZ!S150+'MBXY-TI1S'!S150+'MBXY-TI2S'!S150+MBZ!S150+'MSXY-TI1S'!S150+'MSXY-TI2S'!S150++'MSXY-TI3S'!S150+MSZ!S150+DECG!S150+DECR!V150+DBHG!S150+DBHR!V150+AMIL!S150</f>
        <v>-40.862073820732242</v>
      </c>
      <c r="H150" s="20">
        <f t="shared" si="25"/>
        <v>107.15266139518053</v>
      </c>
      <c r="I150" s="20">
        <f t="shared" si="26"/>
        <v>1435.7455207179892</v>
      </c>
      <c r="J150" s="20">
        <f t="shared" si="27"/>
        <v>20.788853190699871</v>
      </c>
      <c r="K150" s="20">
        <f t="shared" si="28"/>
        <v>-5.7432891015142724</v>
      </c>
      <c r="L150" s="20">
        <f t="shared" si="29"/>
        <v>12.279555609565469</v>
      </c>
      <c r="M150" s="20">
        <f t="shared" si="30"/>
        <v>-0.74538639850387778</v>
      </c>
      <c r="N150" s="94">
        <f>COS(Wellpath!$L150)*COS(Wellpath!$M150)</f>
        <v>0.1294095225512604</v>
      </c>
      <c r="O150" s="94">
        <f>-SIN(Wellpath!$M150)</f>
        <v>-0.96592582628906831</v>
      </c>
      <c r="P150" s="94">
        <f>SIN(Wellpath!$L150)*COS(Wellpath!$M150)</f>
        <v>0.22414386804201336</v>
      </c>
      <c r="Q150" s="94">
        <f>COS(Wellpath!$L150)*SIN(Wellpath!$M150)</f>
        <v>0.48296291314453427</v>
      </c>
      <c r="R150" s="94">
        <f>COS(Wellpath!$M150)</f>
        <v>0.25881904510252074</v>
      </c>
      <c r="S150" s="94">
        <f>SIN(Wellpath!$L150)*SIN(Wellpath!$M150)</f>
        <v>0.83651630373780783</v>
      </c>
      <c r="T150" s="94">
        <f>-SIN(Wellpath!$L150)</f>
        <v>-0.8660254037844386</v>
      </c>
      <c r="U150" s="94">
        <v>0</v>
      </c>
      <c r="V150" s="94">
        <f>COS(Wellpath!$L150)</f>
        <v>0.50000000000000011</v>
      </c>
    </row>
    <row r="151" spans="1:22" x14ac:dyDescent="0.25">
      <c r="A151" s="26">
        <f>Wellpath!E151</f>
        <v>4440</v>
      </c>
      <c r="B151" s="19">
        <f>DRFR!Q151+DSFS!N151+DSTG!N151+XYM1!N151+XYM2!N151+XYM3!N151+XYM4!N151+SAG!N151+'ABXY-TI1S'!N151+'ABXY-TI2S'!N151+ABZ!N151+'ASXY-TI1S'!N151+'ASXY-TI2S'!N151+'ASXY-TI3S'!N151+ASZ!N151+'MBXY-TI1S'!N151+'MBXY-TI2S'!N151+MBZ!N151+'MSXY-TI1S'!N151+'MSXY-TI2S'!N151++'MSXY-TI3S'!N151+MSZ!N151+DECG!N151+DECR!Q151+DBHG!N151+DBHR!Q151+AMIL!N151</f>
        <v>1374.3038427562769</v>
      </c>
      <c r="C151" s="19">
        <f>DRFR!R151+DSFS!O151+DSTG!O151+XYM1!O151+XYM2!O151+XYM3!O151+XYM4!O151+SAG!O151+'ABXY-TI1S'!O151+'ABXY-TI2S'!O151+ABZ!O151+'ASXY-TI1S'!O151+'ASXY-TI2S'!O151+'ASXY-TI3S'!O151+ASZ!O151+'MBXY-TI1S'!O151+'MBXY-TI2S'!O151+MBZ!O151+'MSXY-TI1S'!O151+'MSXY-TI2S'!O151++'MSXY-TI3S'!O151+MSZ!O151+DECG!O151+DECR!R151+DBHG!O151+DBHR!R151+AMIL!O151</f>
        <v>146.7538634653674</v>
      </c>
      <c r="D151" s="19">
        <f>DRFR!S151+DSFS!P151+DSTG!P151+XYM1!P151+XYM2!P151+XYM3!P151+XYM4!P151+SAG!P151+'ABXY-TI1S'!P151+'ABXY-TI2S'!P151+ABZ!P151+'ASXY-TI1S'!P151+'ASXY-TI2S'!P151+'ASXY-TI3S'!P151+ASZ!P151+'MBXY-TI1S'!P151+'MBXY-TI2S'!P151+MBZ!P151+'MSXY-TI1S'!P151+'MSXY-TI2S'!P151++'MSXY-TI3S'!P151+MSZ!P151+DECG!P151+DECR!S151+DBHG!P151+DBHR!S151+AMIL!P151</f>
        <v>76.553132057812164</v>
      </c>
      <c r="E151" s="19">
        <f>DRFR!T151+DSFS!Q151+DSTG!Q151+XYM1!Q151+XYM2!Q151+XYM3!Q151+XYM4!Q151+SAG!Q151+'ABXY-TI1S'!Q151+'ABXY-TI2S'!Q151+ABZ!Q151+'ASXY-TI1S'!Q151+'ASXY-TI2S'!Q151+'ASXY-TI3S'!Q151+ASZ!Q151+'MBXY-TI1S'!Q151+'MBXY-TI2S'!Q151+MBZ!Q151+'MSXY-TI1S'!Q151+'MSXY-TI2S'!Q151++'MSXY-TI3S'!Q151+MSZ!Q151+DECG!Q151+DECR!T151+DBHG!Q151+DBHR!T151+AMIL!Q151</f>
        <v>-350.22703847534478</v>
      </c>
      <c r="F151" s="19">
        <f>DRFR!U151+DSFS!R151+DSTG!R151+XYM1!R151+XYM2!R151+XYM3!R151+XYM4!R151+SAG!R151+'ABXY-TI1S'!R151+'ABXY-TI2S'!R151+ABZ!R151+'ASXY-TI1S'!R151+'ASXY-TI2S'!R151+'ASXY-TI3S'!R151+ASZ!R151+'MBXY-TI1S'!R151+'MBXY-TI2S'!R151+MBZ!R151+'MSXY-TI1S'!R151+'MSXY-TI2S'!R151++'MSXY-TI3S'!R151+MSZ!R151+DECG!R151+DECR!U151+DBHG!R151+DBHR!U151+AMIL!R151</f>
        <v>-16.023542195919671</v>
      </c>
      <c r="G151" s="19">
        <f>DRFR!V151+DSFS!S151+DSTG!S151+XYM1!S151+XYM2!S151+XYM3!S151+XYM4!S151+SAG!S151+'ABXY-TI1S'!S151+'ABXY-TI2S'!S151+ABZ!S151+'ASXY-TI1S'!S151+'ASXY-TI2S'!S151+'ASXY-TI3S'!S151+ASZ!S151+'MBXY-TI1S'!S151+'MBXY-TI2S'!S151+MBZ!S151+'MSXY-TI1S'!S151+'MSXY-TI2S'!S151++'MSXY-TI3S'!S151+MSZ!S151+DECG!S151+DECR!V151+DBHG!S151+DBHR!V151+AMIL!S151</f>
        <v>-41.649481089236112</v>
      </c>
      <c r="H151" s="20">
        <f t="shared" si="25"/>
        <v>109.31454790241631</v>
      </c>
      <c r="I151" s="20">
        <f t="shared" si="26"/>
        <v>1467.1871055889894</v>
      </c>
      <c r="J151" s="20">
        <f t="shared" si="27"/>
        <v>21.109184788051039</v>
      </c>
      <c r="K151" s="20">
        <f t="shared" si="28"/>
        <v>-5.8594697026778073</v>
      </c>
      <c r="L151" s="20">
        <f t="shared" si="29"/>
        <v>12.366929444807182</v>
      </c>
      <c r="M151" s="20">
        <f t="shared" si="30"/>
        <v>-0.75315060816879065</v>
      </c>
      <c r="N151" s="94">
        <f>COS(Wellpath!$L151)*COS(Wellpath!$M151)</f>
        <v>0.1294095225512604</v>
      </c>
      <c r="O151" s="94">
        <f>-SIN(Wellpath!$M151)</f>
        <v>-0.96592582628906831</v>
      </c>
      <c r="P151" s="94">
        <f>SIN(Wellpath!$L151)*COS(Wellpath!$M151)</f>
        <v>0.22414386804201336</v>
      </c>
      <c r="Q151" s="94">
        <f>COS(Wellpath!$L151)*SIN(Wellpath!$M151)</f>
        <v>0.48296291314453427</v>
      </c>
      <c r="R151" s="94">
        <f>COS(Wellpath!$M151)</f>
        <v>0.25881904510252074</v>
      </c>
      <c r="S151" s="94">
        <f>SIN(Wellpath!$L151)*SIN(Wellpath!$M151)</f>
        <v>0.83651630373780783</v>
      </c>
      <c r="T151" s="94">
        <f>-SIN(Wellpath!$L151)</f>
        <v>-0.8660254037844386</v>
      </c>
      <c r="U151" s="94">
        <v>0</v>
      </c>
      <c r="V151" s="94">
        <f>COS(Wellpath!$L151)</f>
        <v>0.50000000000000011</v>
      </c>
    </row>
    <row r="152" spans="1:22" x14ac:dyDescent="0.25">
      <c r="A152" s="26">
        <f>Wellpath!E152</f>
        <v>4470</v>
      </c>
      <c r="B152" s="19">
        <f>DRFR!Q152+DSFS!N152+DSTG!N152+XYM1!N152+XYM2!N152+XYM3!N152+XYM4!N152+SAG!N152+'ABXY-TI1S'!N152+'ABXY-TI2S'!N152+ABZ!N152+'ASXY-TI1S'!N152+'ASXY-TI2S'!N152+'ASXY-TI3S'!N152+ASZ!N152+'MBXY-TI1S'!N152+'MBXY-TI2S'!N152+MBZ!N152+'MSXY-TI1S'!N152+'MSXY-TI2S'!N152++'MSXY-TI3S'!N152+MSZ!N152+DECG!N152+DECR!Q152+DBHG!N152+DBHR!Q152+AMIL!N152</f>
        <v>1404.0500590426268</v>
      </c>
      <c r="C152" s="19">
        <f>DRFR!R152+DSFS!O152+DSTG!O152+XYM1!O152+XYM2!O152+XYM3!O152+XYM4!O152+SAG!O152+'ABXY-TI1S'!O152+'ABXY-TI2S'!O152+ABZ!O152+'ASXY-TI1S'!O152+'ASXY-TI2S'!O152+'ASXY-TI3S'!O152+ASZ!O152+'MBXY-TI1S'!O152+'MBXY-TI2S'!O152+MBZ!O152+'MSXY-TI1S'!O152+'MSXY-TI2S'!O152++'MSXY-TI3S'!O152+MSZ!O152+DECG!O152+DECR!R152+DBHG!O152+DBHR!R152+AMIL!O152</f>
        <v>149.65809664074567</v>
      </c>
      <c r="D152" s="19">
        <f>DRFR!S152+DSFS!P152+DSTG!P152+XYM1!P152+XYM2!P152+XYM3!P152+XYM4!P152+SAG!P152+'ABXY-TI1S'!P152+'ABXY-TI2S'!P152+ABZ!P152+'ASXY-TI1S'!P152+'ASXY-TI2S'!P152+'ASXY-TI3S'!P152+ASZ!P152+'MBXY-TI1S'!P152+'MBXY-TI2S'!P152+MBZ!P152+'MSXY-TI1S'!P152+'MSXY-TI2S'!P152++'MSXY-TI3S'!P152+MSZ!P152+DECG!P152+DECR!S152+DBHG!P152+DBHR!S152+AMIL!P152</f>
        <v>78.197164799988656</v>
      </c>
      <c r="E152" s="19">
        <f>DRFR!T152+DSFS!Q152+DSTG!Q152+XYM1!Q152+XYM2!Q152+XYM3!Q152+XYM4!Q152+SAG!Q152+'ABXY-TI1S'!Q152+'ABXY-TI2S'!Q152+ABZ!Q152+'ASXY-TI1S'!Q152+'ASXY-TI2S'!Q152+'ASXY-TI3S'!Q152+ASZ!Q152+'MBXY-TI1S'!Q152+'MBXY-TI2S'!Q152+MBZ!Q152+'MSXY-TI1S'!Q152+'MSXY-TI2S'!Q152++'MSXY-TI3S'!Q152+MSZ!Q152+DECG!Q152+DECR!T152+DBHG!Q152+DBHR!T152+AMIL!Q152</f>
        <v>-357.90013503893931</v>
      </c>
      <c r="F152" s="19">
        <f>DRFR!U152+DSFS!R152+DSTG!R152+XYM1!R152+XYM2!R152+XYM3!R152+XYM4!R152+SAG!R152+'ABXY-TI1S'!R152+'ABXY-TI2S'!R152+ABZ!R152+'ASXY-TI1S'!R152+'ASXY-TI2S'!R152+'ASXY-TI3S'!R152+ASZ!R152+'MBXY-TI1S'!R152+'MBXY-TI2S'!R152+MBZ!R152+'MSXY-TI1S'!R152+'MSXY-TI2S'!R152++'MSXY-TI3S'!R152+MSZ!R152+DECG!R152+DECR!U152+DBHG!R152+DBHR!U152+AMIL!R152</f>
        <v>-16.337559849407285</v>
      </c>
      <c r="G152" s="19">
        <f>DRFR!V152+DSFS!S152+DSTG!S152+XYM1!S152+XYM2!S152+XYM3!S152+XYM4!S152+SAG!S152+'ABXY-TI1S'!S152+'ABXY-TI2S'!S152+ABZ!S152+'ASXY-TI1S'!S152+'ASXY-TI2S'!S152+'ASXY-TI3S'!S152+ASZ!S152+'MBXY-TI1S'!S152+'MBXY-TI2S'!S152+MBZ!S152+'MSXY-TI1S'!S152+'MSXY-TI2S'!S152++'MSXY-TI3S'!S152+MSZ!S152+DECG!S152+DECR!V152+DBHG!S152+DBHR!V152+AMIL!S152</f>
        <v>-42.443747967963766</v>
      </c>
      <c r="H152" s="20">
        <f t="shared" si="25"/>
        <v>111.49881398861939</v>
      </c>
      <c r="I152" s="20">
        <f t="shared" si="26"/>
        <v>1498.9717982326777</v>
      </c>
      <c r="J152" s="20">
        <f t="shared" si="27"/>
        <v>21.434708262064099</v>
      </c>
      <c r="K152" s="20">
        <f t="shared" si="28"/>
        <v>-5.9768201530154634</v>
      </c>
      <c r="L152" s="20">
        <f t="shared" si="29"/>
        <v>12.45416440425406</v>
      </c>
      <c r="M152" s="20">
        <f t="shared" si="30"/>
        <v>-0.76091481783369552</v>
      </c>
      <c r="N152" s="94">
        <f>COS(Wellpath!$L152)*COS(Wellpath!$M152)</f>
        <v>0.1294095225512604</v>
      </c>
      <c r="O152" s="94">
        <f>-SIN(Wellpath!$M152)</f>
        <v>-0.96592582628906831</v>
      </c>
      <c r="P152" s="94">
        <f>SIN(Wellpath!$L152)*COS(Wellpath!$M152)</f>
        <v>0.22414386804201336</v>
      </c>
      <c r="Q152" s="94">
        <f>COS(Wellpath!$L152)*SIN(Wellpath!$M152)</f>
        <v>0.48296291314453427</v>
      </c>
      <c r="R152" s="94">
        <f>COS(Wellpath!$M152)</f>
        <v>0.25881904510252074</v>
      </c>
      <c r="S152" s="94">
        <f>SIN(Wellpath!$L152)*SIN(Wellpath!$M152)</f>
        <v>0.83651630373780783</v>
      </c>
      <c r="T152" s="94">
        <f>-SIN(Wellpath!$L152)</f>
        <v>-0.8660254037844386</v>
      </c>
      <c r="U152" s="94">
        <v>0</v>
      </c>
      <c r="V152" s="94">
        <f>COS(Wellpath!$L152)</f>
        <v>0.50000000000000011</v>
      </c>
    </row>
    <row r="153" spans="1:22" x14ac:dyDescent="0.25">
      <c r="A153" s="26">
        <f>Wellpath!E153</f>
        <v>4500</v>
      </c>
      <c r="B153" s="19">
        <f>DRFR!Q153+DSFS!N153+DSTG!N153+XYM1!N153+XYM2!N153+XYM3!N153+XYM4!N153+SAG!N153+'ABXY-TI1S'!N153+'ABXY-TI2S'!N153+ABZ!N153+'ASXY-TI1S'!N153+'ASXY-TI2S'!N153+'ASXY-TI3S'!N153+ASZ!N153+'MBXY-TI1S'!N153+'MBXY-TI2S'!N153+MBZ!N153+'MSXY-TI1S'!N153+'MSXY-TI2S'!N153++'MSXY-TI3S'!N153+MSZ!N153+DECG!N153+DECR!Q153+DBHG!N153+DBHR!Q153+AMIL!N153</f>
        <v>1434.1173219950738</v>
      </c>
      <c r="C153" s="19">
        <f>DRFR!R153+DSFS!O153+DSTG!O153+XYM1!O153+XYM2!O153+XYM3!O153+XYM4!O153+SAG!O153+'ABXY-TI1S'!O153+'ABXY-TI2S'!O153+ABZ!O153+'ASXY-TI1S'!O153+'ASXY-TI2S'!O153+'ASXY-TI3S'!O153+ASZ!O153+'MBXY-TI1S'!O153+'MBXY-TI2S'!O153+MBZ!O153+'MSXY-TI1S'!O153+'MSXY-TI2S'!O153++'MSXY-TI3S'!O153+MSZ!O153+DECG!O153+DECR!R153+DBHG!O153+DBHR!R153+AMIL!O153</f>
        <v>152.59380007615891</v>
      </c>
      <c r="D153" s="19">
        <f>DRFR!S153+DSFS!P153+DSTG!P153+XYM1!P153+XYM2!P153+XYM3!P153+XYM4!P153+SAG!P153+'ABXY-TI1S'!P153+'ABXY-TI2S'!P153+ABZ!P153+'ASXY-TI1S'!P153+'ASXY-TI2S'!P153+'ASXY-TI3S'!P153+ASZ!P153+'MBXY-TI1S'!P153+'MBXY-TI2S'!P153+MBZ!P153+'MSXY-TI1S'!P153+'MSXY-TI2S'!P153++'MSXY-TI3S'!P153+MSZ!P153+DECG!P153+DECR!S153+DBHG!P153+DBHR!S153+AMIL!P153</f>
        <v>79.859414005912697</v>
      </c>
      <c r="E153" s="19">
        <f>DRFR!T153+DSFS!Q153+DSTG!Q153+XYM1!Q153+XYM2!Q153+XYM3!Q153+XYM4!Q153+SAG!Q153+'ABXY-TI1S'!Q153+'ABXY-TI2S'!Q153+ABZ!Q153+'ASXY-TI1S'!Q153+'ASXY-TI2S'!Q153+'ASXY-TI3S'!Q153+ASZ!Q153+'MBXY-TI1S'!Q153+'MBXY-TI2S'!Q153+MBZ!Q153+'MSXY-TI1S'!Q153+'MSXY-TI2S'!Q153++'MSXY-TI3S'!Q153+MSZ!Q153+DECG!Q153+DECR!T153+DBHG!Q153+DBHR!T153+AMIL!Q153</f>
        <v>-365.65614969779358</v>
      </c>
      <c r="F153" s="19">
        <f>DRFR!U153+DSFS!R153+DSTG!R153+XYM1!R153+XYM2!R153+XYM3!R153+XYM4!R153+SAG!R153+'ABXY-TI1S'!R153+'ABXY-TI2S'!R153+ABZ!R153+'ASXY-TI1S'!R153+'ASXY-TI2S'!R153+'ASXY-TI3S'!R153+ASZ!R153+'MBXY-TI1S'!R153+'MBXY-TI2S'!R153+MBZ!R153+'MSXY-TI1S'!R153+'MSXY-TI2S'!R153++'MSXY-TI3S'!R153+MSZ!R153+DECG!R153+DECR!U153+DBHG!R153+DBHR!U153+AMIL!R153</f>
        <v>-16.654458317999502</v>
      </c>
      <c r="G153" s="19">
        <f>DRFR!V153+DSFS!S153+DSTG!S153+XYM1!S153+XYM2!S153+XYM3!S153+XYM4!S153+SAG!S153+'ABXY-TI1S'!S153+'ABXY-TI2S'!S153+ABZ!S153+'ASXY-TI1S'!S153+'ASXY-TI2S'!S153+'ASXY-TI3S'!S153+ASZ!S153+'MBXY-TI1S'!S153+'MBXY-TI2S'!S153+MBZ!S153+'MSXY-TI1S'!S153+'MSXY-TI2S'!S153++'MSXY-TI3S'!S153+MSZ!S153+DECG!S153+DECR!V153+DBHG!S153+DBHR!V153+AMIL!S153</f>
        <v>-43.244851803400664</v>
      </c>
      <c r="H153" s="20">
        <f t="shared" si="25"/>
        <v>113.7054596537898</v>
      </c>
      <c r="I153" s="20">
        <f t="shared" si="26"/>
        <v>1531.0995986490555</v>
      </c>
      <c r="J153" s="20">
        <f t="shared" si="27"/>
        <v>21.76547777430039</v>
      </c>
      <c r="K153" s="20">
        <f t="shared" si="28"/>
        <v>-6.0953404525274149</v>
      </c>
      <c r="L153" s="20">
        <f t="shared" si="29"/>
        <v>12.541260487906124</v>
      </c>
      <c r="M153" s="20">
        <f t="shared" si="30"/>
        <v>-0.76867902749867234</v>
      </c>
      <c r="N153" s="94">
        <f>COS(Wellpath!$L153)*COS(Wellpath!$M153)</f>
        <v>0.1294095225512604</v>
      </c>
      <c r="O153" s="94">
        <f>-SIN(Wellpath!$M153)</f>
        <v>-0.96592582628906831</v>
      </c>
      <c r="P153" s="94">
        <f>SIN(Wellpath!$L153)*COS(Wellpath!$M153)</f>
        <v>0.22414386804201336</v>
      </c>
      <c r="Q153" s="94">
        <f>COS(Wellpath!$L153)*SIN(Wellpath!$M153)</f>
        <v>0.48296291314453427</v>
      </c>
      <c r="R153" s="94">
        <f>COS(Wellpath!$M153)</f>
        <v>0.25881904510252074</v>
      </c>
      <c r="S153" s="94">
        <f>SIN(Wellpath!$L153)*SIN(Wellpath!$M153)</f>
        <v>0.83651630373780783</v>
      </c>
      <c r="T153" s="94">
        <f>-SIN(Wellpath!$L153)</f>
        <v>-0.8660254037844386</v>
      </c>
      <c r="U153" s="94">
        <v>0</v>
      </c>
      <c r="V153" s="94">
        <f>COS(Wellpath!$L153)</f>
        <v>0.50000000000000011</v>
      </c>
    </row>
    <row r="154" spans="1:22" x14ac:dyDescent="0.25">
      <c r="A154" s="26">
        <f>Wellpath!E154</f>
        <v>4530</v>
      </c>
      <c r="B154" s="19">
        <f>DRFR!Q154+DSFS!N154+DSTG!N154+XYM1!N154+XYM2!N154+XYM3!N154+XYM4!N154+SAG!N154+'ABXY-TI1S'!N154+'ABXY-TI2S'!N154+ABZ!N154+'ASXY-TI1S'!N154+'ASXY-TI2S'!N154+'ASXY-TI3S'!N154+ASZ!N154+'MBXY-TI1S'!N154+'MBXY-TI2S'!N154+MBZ!N154+'MSXY-TI1S'!N154+'MSXY-TI2S'!N154++'MSXY-TI3S'!N154+MSZ!N154+DECG!N154+DECR!Q154+DBHG!N154+DBHR!Q154+AMIL!N154</f>
        <v>1464.50563434998</v>
      </c>
      <c r="C154" s="19">
        <f>DRFR!R154+DSFS!O154+DSTG!O154+XYM1!O154+XYM2!O154+XYM3!O154+XYM4!O154+SAG!O154+'ABXY-TI1S'!O154+'ABXY-TI2S'!O154+ABZ!O154+'ASXY-TI1S'!O154+'ASXY-TI2S'!O154+'ASXY-TI3S'!O154+ASZ!O154+'MBXY-TI1S'!O154+'MBXY-TI2S'!O154+MBZ!O154+'MSXY-TI1S'!O154+'MSXY-TI2S'!O154++'MSXY-TI3S'!O154+MSZ!O154+DECG!O154+DECR!R154+DBHG!O154+DBHR!R154+AMIL!O154</f>
        <v>155.5610118842275</v>
      </c>
      <c r="D154" s="19">
        <f>DRFR!S154+DSFS!P154+DSTG!P154+XYM1!P154+XYM2!P154+XYM3!P154+XYM4!P154+SAG!P154+'ABXY-TI1S'!P154+'ABXY-TI2S'!P154+ABZ!P154+'ASXY-TI1S'!P154+'ASXY-TI2S'!P154+'ASXY-TI3S'!P154+ASZ!P154+'MBXY-TI1S'!P154+'MBXY-TI2S'!P154+MBZ!P154+'MSXY-TI1S'!P154+'MSXY-TI2S'!P154++'MSXY-TI3S'!P154+MSZ!P154+DECG!P154+DECR!S154+DBHG!P154+DBHR!S154+AMIL!P154</f>
        <v>81.539893291912065</v>
      </c>
      <c r="E154" s="19">
        <f>DRFR!T154+DSFS!Q154+DSTG!Q154+XYM1!Q154+XYM2!Q154+XYM3!Q154+XYM4!Q154+SAG!Q154+'ABXY-TI1S'!Q154+'ABXY-TI2S'!Q154+ABZ!Q154+'ASXY-TI1S'!Q154+'ASXY-TI2S'!Q154+'ASXY-TI3S'!Q154+ASZ!Q154+'MBXY-TI1S'!Q154+'MBXY-TI2S'!Q154+MBZ!Q154+'MSXY-TI1S'!Q154+'MSXY-TI2S'!Q154++'MSXY-TI3S'!Q154+MSZ!Q154+DECG!Q154+DECR!T154+DBHG!Q154+DBHR!T154+AMIL!Q154</f>
        <v>-373.49507223966179</v>
      </c>
      <c r="F154" s="19">
        <f>DRFR!U154+DSFS!R154+DSTG!R154+XYM1!R154+XYM2!R154+XYM3!R154+XYM4!R154+SAG!R154+'ABXY-TI1S'!R154+'ABXY-TI2S'!R154+ABZ!R154+'ASXY-TI1S'!R154+'ASXY-TI2S'!R154+'ASXY-TI3S'!R154+ASZ!R154+'MBXY-TI1S'!R154+'MBXY-TI2S'!R154+MBZ!R154+'MSXY-TI1S'!R154+'MSXY-TI2S'!R154++'MSXY-TI3S'!R154+MSZ!R154+DECG!R154+DECR!U154+DBHG!R154+DBHR!U154+AMIL!R154</f>
        <v>-16.974231497663563</v>
      </c>
      <c r="G154" s="19">
        <f>DRFR!V154+DSFS!S154+DSTG!S154+XYM1!S154+XYM2!S154+XYM3!S154+XYM4!S154+SAG!S154+'ABXY-TI1S'!S154+'ABXY-TI2S'!S154+ABZ!S154+'ASXY-TI1S'!S154+'ASXY-TI2S'!S154+'ASXY-TI3S'!S154+ASZ!S154+'MBXY-TI1S'!S154+'MBXY-TI2S'!S154+MBZ!S154+'MSXY-TI1S'!S154+'MSXY-TI2S'!S154++'MSXY-TI3S'!S154+MSZ!S154+DECG!S154+DECR!V154+DBHG!S154+DBHR!V154+AMIL!S154</f>
        <v>-44.052769814986377</v>
      </c>
      <c r="H154" s="20">
        <f t="shared" si="25"/>
        <v>115.93448489792742</v>
      </c>
      <c r="I154" s="20">
        <f t="shared" si="26"/>
        <v>1563.5705068381212</v>
      </c>
      <c r="J154" s="20">
        <f t="shared" si="27"/>
        <v>22.101547790071034</v>
      </c>
      <c r="K154" s="20">
        <f t="shared" si="28"/>
        <v>-6.2150306012133569</v>
      </c>
      <c r="L154" s="20">
        <f t="shared" si="29"/>
        <v>12.628217695763354</v>
      </c>
      <c r="M154" s="20">
        <f t="shared" si="30"/>
        <v>-0.776443237163563</v>
      </c>
      <c r="N154" s="94">
        <f>COS(Wellpath!$L154)*COS(Wellpath!$M154)</f>
        <v>0.1294095225512604</v>
      </c>
      <c r="O154" s="94">
        <f>-SIN(Wellpath!$M154)</f>
        <v>-0.96592582628906831</v>
      </c>
      <c r="P154" s="94">
        <f>SIN(Wellpath!$L154)*COS(Wellpath!$M154)</f>
        <v>0.22414386804201336</v>
      </c>
      <c r="Q154" s="94">
        <f>COS(Wellpath!$L154)*SIN(Wellpath!$M154)</f>
        <v>0.48296291314453427</v>
      </c>
      <c r="R154" s="94">
        <f>COS(Wellpath!$M154)</f>
        <v>0.25881904510252074</v>
      </c>
      <c r="S154" s="94">
        <f>SIN(Wellpath!$L154)*SIN(Wellpath!$M154)</f>
        <v>0.83651630373780783</v>
      </c>
      <c r="T154" s="94">
        <f>-SIN(Wellpath!$L154)</f>
        <v>-0.8660254037844386</v>
      </c>
      <c r="U154" s="94">
        <v>0</v>
      </c>
      <c r="V154" s="94">
        <f>COS(Wellpath!$L154)</f>
        <v>0.50000000000000011</v>
      </c>
    </row>
    <row r="155" spans="1:22" x14ac:dyDescent="0.25">
      <c r="A155" s="26">
        <f>Wellpath!E155</f>
        <v>4560</v>
      </c>
      <c r="B155" s="19">
        <f>DRFR!Q155+DSFS!N155+DSTG!N155+XYM1!N155+XYM2!N155+XYM3!N155+XYM4!N155+SAG!N155+'ABXY-TI1S'!N155+'ABXY-TI2S'!N155+ABZ!N155+'ASXY-TI1S'!N155+'ASXY-TI2S'!N155+'ASXY-TI3S'!N155+ASZ!N155+'MBXY-TI1S'!N155+'MBXY-TI2S'!N155+MBZ!N155+'MSXY-TI1S'!N155+'MSXY-TI2S'!N155++'MSXY-TI3S'!N155+MSZ!N155+DECG!N155+DECR!Q155+DBHG!N155+DBHR!Q155+AMIL!N155</f>
        <v>1495.2149988589695</v>
      </c>
      <c r="C155" s="19">
        <f>DRFR!R155+DSFS!O155+DSTG!O155+XYM1!O155+XYM2!O155+XYM3!O155+XYM4!O155+SAG!O155+'ABXY-TI1S'!O155+'ABXY-TI2S'!O155+ABZ!O155+'ASXY-TI1S'!O155+'ASXY-TI2S'!O155+'ASXY-TI3S'!O155+ASZ!O155+'MBXY-TI1S'!O155+'MBXY-TI2S'!O155+MBZ!O155+'MSXY-TI1S'!O155+'MSXY-TI2S'!O155++'MSXY-TI3S'!O155+MSZ!O155+DECG!O155+DECR!R155+DBHG!O155+DBHR!R155+AMIL!O155</f>
        <v>158.55977039012379</v>
      </c>
      <c r="D155" s="19">
        <f>DRFR!S155+DSFS!P155+DSTG!P155+XYM1!P155+XYM2!P155+XYM3!P155+XYM4!P155+SAG!P155+'ABXY-TI1S'!P155+'ABXY-TI2S'!P155+ABZ!P155+'ASXY-TI1S'!P155+'ASXY-TI2S'!P155+'ASXY-TI3S'!P155+ASZ!P155+'MBXY-TI1S'!P155+'MBXY-TI2S'!P155+MBZ!P155+'MSXY-TI1S'!P155+'MSXY-TI2S'!P155++'MSXY-TI3S'!P155+MSZ!P155+DECG!P155+DECR!S155+DBHG!P155+DBHR!S155+AMIL!P155</f>
        <v>83.23861635025213</v>
      </c>
      <c r="E155" s="19">
        <f>DRFR!T155+DSFS!Q155+DSTG!Q155+XYM1!Q155+XYM2!Q155+XYM3!Q155+XYM4!Q155+SAG!Q155+'ABXY-TI1S'!Q155+'ABXY-TI2S'!Q155+ABZ!Q155+'ASXY-TI1S'!Q155+'ASXY-TI2S'!Q155+'ASXY-TI3S'!Q155+ASZ!Q155+'MBXY-TI1S'!Q155+'MBXY-TI2S'!Q155+MBZ!Q155+'MSXY-TI1S'!Q155+'MSXY-TI2S'!Q155++'MSXY-TI3S'!Q155+MSZ!Q155+DECG!Q155+DECR!T155+DBHG!Q155+DBHR!T155+AMIL!Q155</f>
        <v>-381.4168923953448</v>
      </c>
      <c r="F155" s="19">
        <f>DRFR!U155+DSFS!R155+DSTG!R155+XYM1!R155+XYM2!R155+XYM3!R155+XYM4!R155+SAG!R155+'ABXY-TI1S'!R155+'ABXY-TI2S'!R155+ABZ!R155+'ASXY-TI1S'!R155+'ASXY-TI2S'!R155+'ASXY-TI3S'!R155+ASZ!R155+'MBXY-TI1S'!R155+'MBXY-TI2S'!R155+MBZ!R155+'MSXY-TI1S'!R155+'MSXY-TI2S'!R155++'MSXY-TI3S'!R155+MSZ!R155+DECG!R155+DECR!U155+DBHG!R155+DBHR!U155+AMIL!R155</f>
        <v>-17.29687325032485</v>
      </c>
      <c r="G155" s="19">
        <f>DRFR!V155+DSFS!S155+DSTG!S155+XYM1!S155+XYM2!S155+XYM3!S155+XYM4!S155+SAG!S155+'ABXY-TI1S'!S155+'ABXY-TI2S'!S155+ABZ!S155+'ASXY-TI1S'!S155+'ASXY-TI2S'!S155+'ASXY-TI3S'!S155+ASZ!S155+'MBXY-TI1S'!S155+'MBXY-TI2S'!S155+MBZ!S155+'MSXY-TI1S'!S155+'MSXY-TI2S'!S155++'MSXY-TI3S'!S155+MSZ!S155+DECG!S155+DECR!V155+DBHG!S155+DBHR!V155+AMIL!S155</f>
        <v>-44.867479095114604</v>
      </c>
      <c r="H155" s="20">
        <f t="shared" si="25"/>
        <v>118.1858897210324</v>
      </c>
      <c r="I155" s="20">
        <f t="shared" si="26"/>
        <v>1596.3845227998756</v>
      </c>
      <c r="J155" s="20">
        <f t="shared" si="27"/>
        <v>22.442973078437372</v>
      </c>
      <c r="K155" s="20">
        <f t="shared" si="28"/>
        <v>-6.3358905990734824</v>
      </c>
      <c r="L155" s="20">
        <f t="shared" si="29"/>
        <v>12.715036027825761</v>
      </c>
      <c r="M155" s="20">
        <f t="shared" si="30"/>
        <v>-0.78420744682846522</v>
      </c>
      <c r="N155" s="94">
        <f>COS(Wellpath!$L155)*COS(Wellpath!$M155)</f>
        <v>0.1294095225512604</v>
      </c>
      <c r="O155" s="94">
        <f>-SIN(Wellpath!$M155)</f>
        <v>-0.96592582628906831</v>
      </c>
      <c r="P155" s="94">
        <f>SIN(Wellpath!$L155)*COS(Wellpath!$M155)</f>
        <v>0.22414386804201336</v>
      </c>
      <c r="Q155" s="94">
        <f>COS(Wellpath!$L155)*SIN(Wellpath!$M155)</f>
        <v>0.48296291314453427</v>
      </c>
      <c r="R155" s="94">
        <f>COS(Wellpath!$M155)</f>
        <v>0.25881904510252074</v>
      </c>
      <c r="S155" s="94">
        <f>SIN(Wellpath!$L155)*SIN(Wellpath!$M155)</f>
        <v>0.83651630373780783</v>
      </c>
      <c r="T155" s="94">
        <f>-SIN(Wellpath!$L155)</f>
        <v>-0.8660254037844386</v>
      </c>
      <c r="U155" s="94">
        <v>0</v>
      </c>
      <c r="V155" s="94">
        <f>COS(Wellpath!$L155)</f>
        <v>0.50000000000000011</v>
      </c>
    </row>
    <row r="156" spans="1:22" x14ac:dyDescent="0.25">
      <c r="A156" s="26">
        <f>Wellpath!E156</f>
        <v>4590</v>
      </c>
      <c r="B156" s="19">
        <f>DRFR!Q156+DSFS!N156+DSTG!N156+XYM1!N156+XYM2!N156+XYM3!N156+XYM4!N156+SAG!N156+'ABXY-TI1S'!N156+'ABXY-TI2S'!N156+ABZ!N156+'ASXY-TI1S'!N156+'ASXY-TI2S'!N156+'ASXY-TI3S'!N156+ASZ!N156+'MBXY-TI1S'!N156+'MBXY-TI2S'!N156+MBZ!N156+'MSXY-TI1S'!N156+'MSXY-TI2S'!N156++'MSXY-TI3S'!N156+MSZ!N156+DECG!N156+DECR!Q156+DBHG!N156+DBHR!Q156+AMIL!N156</f>
        <v>1526.2454182889264</v>
      </c>
      <c r="C156" s="19">
        <f>DRFR!R156+DSFS!O156+DSTG!O156+XYM1!O156+XYM2!O156+XYM3!O156+XYM4!O156+SAG!O156+'ABXY-TI1S'!O156+'ABXY-TI2S'!O156+ABZ!O156+'ASXY-TI1S'!O156+'ASXY-TI2S'!O156+'ASXY-TI3S'!O156+ASZ!O156+'MBXY-TI1S'!O156+'MBXY-TI2S'!O156+MBZ!O156+'MSXY-TI1S'!O156+'MSXY-TI2S'!O156++'MSXY-TI3S'!O156+MSZ!O156+DECG!O156+DECR!R156+DBHG!O156+DBHR!R156+AMIL!O156</f>
        <v>161.59011413157208</v>
      </c>
      <c r="D156" s="19">
        <f>DRFR!S156+DSFS!P156+DSTG!P156+XYM1!P156+XYM2!P156+XYM3!P156+XYM4!P156+SAG!P156+'ABXY-TI1S'!P156+'ABXY-TI2S'!P156+ABZ!P156+'ASXY-TI1S'!P156+'ASXY-TI2S'!P156+'ASXY-TI3S'!P156+ASZ!P156+'MBXY-TI1S'!P156+'MBXY-TI2S'!P156+MBZ!P156+'MSXY-TI1S'!P156+'MSXY-TI2S'!P156++'MSXY-TI3S'!P156+MSZ!P156+DECG!P156+DECR!S156+DBHG!P156+DBHR!S156+AMIL!P156</f>
        <v>84.955596949135696</v>
      </c>
      <c r="E156" s="19">
        <f>DRFR!T156+DSFS!Q156+DSTG!Q156+XYM1!Q156+XYM2!Q156+XYM3!Q156+XYM4!Q156+SAG!Q156+'ABXY-TI1S'!Q156+'ABXY-TI2S'!Q156+ABZ!Q156+'ASXY-TI1S'!Q156+'ASXY-TI2S'!Q156+'ASXY-TI3S'!Q156+ASZ!Q156+'MBXY-TI1S'!Q156+'MBXY-TI2S'!Q156+MBZ!Q156+'MSXY-TI1S'!Q156+'MSXY-TI2S'!Q156++'MSXY-TI3S'!Q156+MSZ!Q156+DECG!Q156+DECR!T156+DBHG!Q156+DBHR!T156+AMIL!Q156</f>
        <v>-389.42159983869055</v>
      </c>
      <c r="F156" s="19">
        <f>DRFR!U156+DSFS!R156+DSTG!R156+XYM1!R156+XYM2!R156+XYM3!R156+XYM4!R156+SAG!R156+'ABXY-TI1S'!R156+'ABXY-TI2S'!R156+ABZ!R156+'ASXY-TI1S'!R156+'ASXY-TI2S'!R156+'ASXY-TI3S'!R156+ASZ!R156+'MBXY-TI1S'!R156+'MBXY-TI2S'!R156+MBZ!R156+'MSXY-TI1S'!R156+'MSXY-TI2S'!R156++'MSXY-TI3S'!R156+MSZ!R156+DECG!R156+DECR!U156+DBHG!R156+DBHR!U156+AMIL!R156</f>
        <v>-17.622377403866878</v>
      </c>
      <c r="G156" s="19">
        <f>DRFR!V156+DSFS!S156+DSTG!S156+XYM1!S156+XYM2!S156+XYM3!S156+XYM4!S156+SAG!S156+'ABXY-TI1S'!S156+'ABXY-TI2S'!S156+ABZ!S156+'ASXY-TI1S'!S156+'ASXY-TI2S'!S156+'ASXY-TI3S'!S156+ASZ!S156+'MBXY-TI1S'!S156+'MBXY-TI2S'!S156+MBZ!S156+'MSXY-TI1S'!S156+'MSXY-TI2S'!S156++'MSXY-TI3S'!S156+MSZ!S156+DECG!S156+DECR!V156+DBHG!S156+DBHR!V156+AMIL!S156</f>
        <v>-45.688956609133044</v>
      </c>
      <c r="H156" s="20">
        <f t="shared" si="25"/>
        <v>120.45967412310463</v>
      </c>
      <c r="I156" s="20">
        <f t="shared" si="26"/>
        <v>1629.5416465343189</v>
      </c>
      <c r="J156" s="20">
        <f t="shared" si="27"/>
        <v>22.789808712210661</v>
      </c>
      <c r="K156" s="20">
        <f t="shared" si="28"/>
        <v>-6.4579204461078445</v>
      </c>
      <c r="L156" s="20">
        <f t="shared" si="29"/>
        <v>12.801715484093341</v>
      </c>
      <c r="M156" s="20">
        <f t="shared" si="30"/>
        <v>-0.79197165649345269</v>
      </c>
      <c r="N156" s="94">
        <f>COS(Wellpath!$L156)*COS(Wellpath!$M156)</f>
        <v>0.1294095225512604</v>
      </c>
      <c r="O156" s="94">
        <f>-SIN(Wellpath!$M156)</f>
        <v>-0.96592582628906831</v>
      </c>
      <c r="P156" s="94">
        <f>SIN(Wellpath!$L156)*COS(Wellpath!$M156)</f>
        <v>0.22414386804201336</v>
      </c>
      <c r="Q156" s="94">
        <f>COS(Wellpath!$L156)*SIN(Wellpath!$M156)</f>
        <v>0.48296291314453427</v>
      </c>
      <c r="R156" s="94">
        <f>COS(Wellpath!$M156)</f>
        <v>0.25881904510252074</v>
      </c>
      <c r="S156" s="94">
        <f>SIN(Wellpath!$L156)*SIN(Wellpath!$M156)</f>
        <v>0.83651630373780783</v>
      </c>
      <c r="T156" s="94">
        <f>-SIN(Wellpath!$L156)</f>
        <v>-0.8660254037844386</v>
      </c>
      <c r="U156" s="94">
        <v>0</v>
      </c>
      <c r="V156" s="94">
        <f>COS(Wellpath!$L156)</f>
        <v>0.50000000000000011</v>
      </c>
    </row>
    <row r="157" spans="1:22" x14ac:dyDescent="0.25">
      <c r="A157" s="26">
        <f>Wellpath!E157</f>
        <v>4620</v>
      </c>
      <c r="B157" s="19">
        <f>DRFR!Q157+DSFS!N157+DSTG!N157+XYM1!N157+XYM2!N157+XYM3!N157+XYM4!N157+SAG!N157+'ABXY-TI1S'!N157+'ABXY-TI2S'!N157+ABZ!N157+'ASXY-TI1S'!N157+'ASXY-TI2S'!N157+'ASXY-TI3S'!N157+ASZ!N157+'MBXY-TI1S'!N157+'MBXY-TI2S'!N157+MBZ!N157+'MSXY-TI1S'!N157+'MSXY-TI2S'!N157++'MSXY-TI3S'!N157+MSZ!N157+DECG!N157+DECR!Q157+DBHG!N157+DBHR!Q157+AMIL!N157</f>
        <v>1557.5968954219952</v>
      </c>
      <c r="C157" s="19">
        <f>DRFR!R157+DSFS!O157+DSTG!O157+XYM1!O157+XYM2!O157+XYM3!O157+XYM4!O157+SAG!O157+'ABXY-TI1S'!O157+'ABXY-TI2S'!O157+ABZ!O157+'ASXY-TI1S'!O157+'ASXY-TI2S'!O157+'ASXY-TI3S'!O157+ASZ!O157+'MBXY-TI1S'!O157+'MBXY-TI2S'!O157+MBZ!O157+'MSXY-TI1S'!O157+'MSXY-TI2S'!O157++'MSXY-TI3S'!O157+MSZ!O157+DECG!O157+DECR!R157+DBHG!O157+DBHR!R157+AMIL!O157</f>
        <v>164.65208185884865</v>
      </c>
      <c r="D157" s="19">
        <f>DRFR!S157+DSFS!P157+DSTG!P157+XYM1!P157+XYM2!P157+XYM3!P157+XYM4!P157+SAG!P157+'ABXY-TI1S'!P157+'ABXY-TI2S'!P157+ABZ!P157+'ASXY-TI1S'!P157+'ASXY-TI2S'!P157+'ASXY-TI3S'!P157+ASZ!P157+'MBXY-TI1S'!P157+'MBXY-TI2S'!P157+MBZ!P157+'MSXY-TI1S'!P157+'MSXY-TI2S'!P157++'MSXY-TI3S'!P157+MSZ!P157+DECG!P157+DECR!S157+DBHG!P157+DBHR!S157+AMIL!P157</f>
        <v>86.690848932703034</v>
      </c>
      <c r="E157" s="19">
        <f>DRFR!T157+DSFS!Q157+DSTG!Q157+XYM1!Q157+XYM2!Q157+XYM3!Q157+XYM4!Q157+SAG!Q157+'ABXY-TI1S'!Q157+'ABXY-TI2S'!Q157+ABZ!Q157+'ASXY-TI1S'!Q157+'ASXY-TI2S'!Q157+'ASXY-TI3S'!Q157+ASZ!Q157+'MBXY-TI1S'!Q157+'MBXY-TI2S'!Q157+MBZ!Q157+'MSXY-TI1S'!Q157+'MSXY-TI2S'!Q157++'MSXY-TI3S'!Q157+MSZ!Q157+DECG!Q157+DECR!T157+DBHG!Q157+DBHR!T157+AMIL!Q157</f>
        <v>-397.50918418659387</v>
      </c>
      <c r="F157" s="19">
        <f>DRFR!U157+DSFS!R157+DSTG!R157+XYM1!R157+XYM2!R157+XYM3!R157+XYM4!R157+SAG!R157+'ABXY-TI1S'!R157+'ABXY-TI2S'!R157+ABZ!R157+'ASXY-TI1S'!R157+'ASXY-TI2S'!R157+'ASXY-TI3S'!R157+ASZ!R157+'MBXY-TI1S'!R157+'MBXY-TI2S'!R157+MBZ!R157+'MSXY-TI1S'!R157+'MSXY-TI2S'!R157++'MSXY-TI3S'!R157+MSZ!R157+DECG!R157+DECR!U157+DBHG!R157+DBHR!U157+AMIL!R157</f>
        <v>-17.950737752131346</v>
      </c>
      <c r="G157" s="19">
        <f>DRFR!V157+DSFS!S157+DSTG!S157+XYM1!S157+XYM2!S157+XYM3!S157+XYM4!S157+SAG!S157+'ABXY-TI1S'!S157+'ABXY-TI2S'!S157+ABZ!S157+'ASXY-TI1S'!S157+'ASXY-TI2S'!S157+'ASXY-TI3S'!S157+ASZ!S157+'MBXY-TI1S'!S157+'MBXY-TI2S'!S157+MBZ!S157+'MSXY-TI1S'!S157+'MSXY-TI2S'!S157++'MSXY-TI3S'!S157+MSZ!S157+DECG!S157+DECR!V157+DBHG!S157+DBHR!V157+AMIL!S157</f>
        <v>-46.517179195343545</v>
      </c>
      <c r="H157" s="20">
        <f t="shared" si="25"/>
        <v>122.75583810414415</v>
      </c>
      <c r="I157" s="20">
        <f t="shared" si="26"/>
        <v>1663.0418780414507</v>
      </c>
      <c r="J157" s="20">
        <f t="shared" si="27"/>
        <v>23.142110067952078</v>
      </c>
      <c r="K157" s="20">
        <f t="shared" si="28"/>
        <v>-6.581120142316311</v>
      </c>
      <c r="L157" s="20">
        <f t="shared" si="29"/>
        <v>12.888256064566072</v>
      </c>
      <c r="M157" s="20">
        <f t="shared" si="30"/>
        <v>-0.7997358661583851</v>
      </c>
      <c r="N157" s="94">
        <f>COS(Wellpath!$L157)*COS(Wellpath!$M157)</f>
        <v>0.1294095225512604</v>
      </c>
      <c r="O157" s="94">
        <f>-SIN(Wellpath!$M157)</f>
        <v>-0.96592582628906831</v>
      </c>
      <c r="P157" s="94">
        <f>SIN(Wellpath!$L157)*COS(Wellpath!$M157)</f>
        <v>0.22414386804201336</v>
      </c>
      <c r="Q157" s="94">
        <f>COS(Wellpath!$L157)*SIN(Wellpath!$M157)</f>
        <v>0.48296291314453427</v>
      </c>
      <c r="R157" s="94">
        <f>COS(Wellpath!$M157)</f>
        <v>0.25881904510252074</v>
      </c>
      <c r="S157" s="94">
        <f>SIN(Wellpath!$L157)*SIN(Wellpath!$M157)</f>
        <v>0.83651630373780783</v>
      </c>
      <c r="T157" s="94">
        <f>-SIN(Wellpath!$L157)</f>
        <v>-0.8660254037844386</v>
      </c>
      <c r="U157" s="94">
        <v>0</v>
      </c>
      <c r="V157" s="94">
        <f>COS(Wellpath!$L157)</f>
        <v>0.50000000000000011</v>
      </c>
    </row>
    <row r="158" spans="1:22" x14ac:dyDescent="0.25">
      <c r="A158" s="26">
        <f>Wellpath!E158</f>
        <v>4650</v>
      </c>
      <c r="B158" s="19">
        <f>DRFR!Q158+DSFS!N158+DSTG!N158+XYM1!N158+XYM2!N158+XYM3!N158+XYM4!N158+SAG!N158+'ABXY-TI1S'!N158+'ABXY-TI2S'!N158+ABZ!N158+'ASXY-TI1S'!N158+'ASXY-TI2S'!N158+'ASXY-TI3S'!N158+ASZ!N158+'MBXY-TI1S'!N158+'MBXY-TI2S'!N158+MBZ!N158+'MSXY-TI1S'!N158+'MSXY-TI2S'!N158++'MSXY-TI3S'!N158+MSZ!N158+DECG!N158+DECR!Q158+DBHG!N158+DBHR!Q158+AMIL!N158</f>
        <v>1589.269433055581</v>
      </c>
      <c r="C158" s="19">
        <f>DRFR!R158+DSFS!O158+DSTG!O158+XYM1!O158+XYM2!O158+XYM3!O158+XYM4!O158+SAG!O158+'ABXY-TI1S'!O158+'ABXY-TI2S'!O158+ABZ!O158+'ASXY-TI1S'!O158+'ASXY-TI2S'!O158+'ASXY-TI3S'!O158+ASZ!O158+'MBXY-TI1S'!O158+'MBXY-TI2S'!O158+MBZ!O158+'MSXY-TI1S'!O158+'MSXY-TI2S'!O158++'MSXY-TI3S'!O158+MSZ!O158+DECG!O158+DECR!R158+DBHG!O158+DBHR!R158+AMIL!O158</f>
        <v>167.7457125347818</v>
      </c>
      <c r="D158" s="19">
        <f>DRFR!S158+DSFS!P158+DSTG!P158+XYM1!P158+XYM2!P158+XYM3!P158+XYM4!P158+SAG!P158+'ABXY-TI1S'!P158+'ABXY-TI2S'!P158+ABZ!P158+'ASXY-TI1S'!P158+'ASXY-TI2S'!P158+'ASXY-TI3S'!P158+ASZ!P158+'MBXY-TI1S'!P158+'MBXY-TI2S'!P158+MBZ!P158+'MSXY-TI1S'!P158+'MSXY-TI2S'!P158++'MSXY-TI3S'!P158+MSZ!P158+DECG!P158+DECR!S158+DBHG!P158+DBHR!S158+AMIL!P158</f>
        <v>88.444386221032005</v>
      </c>
      <c r="E158" s="19">
        <f>DRFR!T158+DSFS!Q158+DSTG!Q158+XYM1!Q158+XYM2!Q158+XYM3!Q158+XYM4!Q158+SAG!Q158+'ABXY-TI1S'!Q158+'ABXY-TI2S'!Q158+ABZ!Q158+'ASXY-TI1S'!Q158+'ASXY-TI2S'!Q158+'ASXY-TI3S'!Q158+ASZ!Q158+'MBXY-TI1S'!Q158+'MBXY-TI2S'!Q158+MBZ!Q158+'MSXY-TI1S'!Q158+'MSXY-TI2S'!Q158++'MSXY-TI3S'!Q158+MSZ!Q158+DECG!Q158+DECR!T158+DBHG!Q158+DBHR!T158+AMIL!Q158</f>
        <v>-405.67963499899633</v>
      </c>
      <c r="F158" s="19">
        <f>DRFR!U158+DSFS!R158+DSTG!R158+XYM1!R158+XYM2!R158+XYM3!R158+XYM4!R158+SAG!R158+'ABXY-TI1S'!R158+'ABXY-TI2S'!R158+ABZ!R158+'ASXY-TI1S'!R158+'ASXY-TI2S'!R158+'ASXY-TI3S'!R158+ASZ!R158+'MBXY-TI1S'!R158+'MBXY-TI2S'!R158+MBZ!R158+'MSXY-TI1S'!R158+'MSXY-TI2S'!R158++'MSXY-TI3S'!R158+MSZ!R158+DECG!R158+DECR!U158+DBHG!R158+DBHR!U158+AMIL!R158</f>
        <v>-18.281948054918075</v>
      </c>
      <c r="G158" s="19">
        <f>DRFR!V158+DSFS!S158+DSTG!S158+XYM1!S158+XYM2!S158+XYM3!S158+XYM4!S158+SAG!S158+'ABXY-TI1S'!S158+'ABXY-TI2S'!S158+ABZ!S158+'ASXY-TI1S'!S158+'ASXY-TI2S'!S158+'ASXY-TI3S'!S158+ASZ!S158+'MBXY-TI1S'!S158+'MBXY-TI2S'!S158+MBZ!S158+'MSXY-TI1S'!S158+'MSXY-TI2S'!S158++'MSXY-TI3S'!S158+MSZ!S158+DECG!S158+DECR!V158+DBHG!S158+DBHR!V158+AMIL!S158</f>
        <v>-47.352123565002046</v>
      </c>
      <c r="H158" s="20">
        <f t="shared" si="25"/>
        <v>125.07438166415093</v>
      </c>
      <c r="I158" s="20">
        <f t="shared" si="26"/>
        <v>1696.8852173212708</v>
      </c>
      <c r="J158" s="20">
        <f t="shared" si="27"/>
        <v>23.49993282597298</v>
      </c>
      <c r="K158" s="20">
        <f t="shared" si="28"/>
        <v>-6.7054896876988455</v>
      </c>
      <c r="L158" s="20">
        <f t="shared" si="29"/>
        <v>12.974657769244002</v>
      </c>
      <c r="M158" s="20">
        <f t="shared" si="30"/>
        <v>-0.80750007582332284</v>
      </c>
      <c r="N158" s="94">
        <f>COS(Wellpath!$L158)*COS(Wellpath!$M158)</f>
        <v>0.1294095225512604</v>
      </c>
      <c r="O158" s="94">
        <f>-SIN(Wellpath!$M158)</f>
        <v>-0.96592582628906831</v>
      </c>
      <c r="P158" s="94">
        <f>SIN(Wellpath!$L158)*COS(Wellpath!$M158)</f>
        <v>0.22414386804201336</v>
      </c>
      <c r="Q158" s="94">
        <f>COS(Wellpath!$L158)*SIN(Wellpath!$M158)</f>
        <v>0.48296291314453427</v>
      </c>
      <c r="R158" s="94">
        <f>COS(Wellpath!$M158)</f>
        <v>0.25881904510252074</v>
      </c>
      <c r="S158" s="94">
        <f>SIN(Wellpath!$L158)*SIN(Wellpath!$M158)</f>
        <v>0.83651630373780783</v>
      </c>
      <c r="T158" s="94">
        <f>-SIN(Wellpath!$L158)</f>
        <v>-0.8660254037844386</v>
      </c>
      <c r="U158" s="94">
        <v>0</v>
      </c>
      <c r="V158" s="94">
        <f>COS(Wellpath!$L158)</f>
        <v>0.50000000000000011</v>
      </c>
    </row>
    <row r="159" spans="1:22" x14ac:dyDescent="0.25">
      <c r="A159" s="26">
        <f>Wellpath!E159</f>
        <v>4680</v>
      </c>
      <c r="B159" s="19">
        <f>DRFR!Q159+DSFS!N159+DSTG!N159+XYM1!N159+XYM2!N159+XYM3!N159+XYM4!N159+SAG!N159+'ABXY-TI1S'!N159+'ABXY-TI2S'!N159+ABZ!N159+'ASXY-TI1S'!N159+'ASXY-TI2S'!N159+'ASXY-TI3S'!N159+ASZ!N159+'MBXY-TI1S'!N159+'MBXY-TI2S'!N159+MBZ!N159+'MSXY-TI1S'!N159+'MSXY-TI2S'!N159++'MSXY-TI3S'!N159+MSZ!N159+DECG!N159+DECR!Q159+DBHG!N159+DBHR!Q159+AMIL!N159</f>
        <v>1621.2630340023497</v>
      </c>
      <c r="C159" s="19">
        <f>DRFR!R159+DSFS!O159+DSTG!O159+XYM1!O159+XYM2!O159+XYM3!O159+XYM4!O159+SAG!O159+'ABXY-TI1S'!O159+'ABXY-TI2S'!O159+ABZ!O159+'ASXY-TI1S'!O159+'ASXY-TI2S'!O159+'ASXY-TI3S'!O159+ASZ!O159+'MBXY-TI1S'!O159+'MBXY-TI2S'!O159+MBZ!O159+'MSXY-TI1S'!O159+'MSXY-TI2S'!O159++'MSXY-TI3S'!O159+MSZ!O159+DECG!O159+DECR!R159+DBHG!O159+DBHR!R159+AMIL!O159</f>
        <v>170.87104533475164</v>
      </c>
      <c r="D159" s="19">
        <f>DRFR!S159+DSFS!P159+DSTG!P159+XYM1!P159+XYM2!P159+XYM3!P159+XYM4!P159+SAG!P159+'ABXY-TI1S'!P159+'ABXY-TI2S'!P159+ABZ!P159+'ASXY-TI1S'!P159+'ASXY-TI2S'!P159+'ASXY-TI3S'!P159+ASZ!P159+'MBXY-TI1S'!P159+'MBXY-TI2S'!P159+MBZ!P159+'MSXY-TI1S'!P159+'MSXY-TI2S'!P159++'MSXY-TI3S'!P159+MSZ!P159+DECG!P159+DECR!S159+DBHG!P159+DBHR!S159+AMIL!P159</f>
        <v>90.216222810137893</v>
      </c>
      <c r="E159" s="19">
        <f>DRFR!T159+DSFS!Q159+DSTG!Q159+XYM1!Q159+XYM2!Q159+XYM3!Q159+XYM4!Q159+SAG!Q159+'ABXY-TI1S'!Q159+'ABXY-TI2S'!Q159+ABZ!Q159+'ASXY-TI1S'!Q159+'ASXY-TI2S'!Q159+'ASXY-TI3S'!Q159+ASZ!Q159+'MBXY-TI1S'!Q159+'MBXY-TI2S'!Q159+MBZ!Q159+'MSXY-TI1S'!Q159+'MSXY-TI2S'!Q159++'MSXY-TI3S'!Q159+MSZ!Q159+DECG!Q159+DECR!T159+DBHG!Q159+DBHR!T159+AMIL!Q159</f>
        <v>-413.93294177888652</v>
      </c>
      <c r="F159" s="19">
        <f>DRFR!U159+DSFS!R159+DSTG!R159+XYM1!R159+XYM2!R159+XYM3!R159+XYM4!R159+SAG!R159+'ABXY-TI1S'!R159+'ABXY-TI2S'!R159+ABZ!R159+'ASXY-TI1S'!R159+'ASXY-TI2S'!R159+'ASXY-TI3S'!R159+ASZ!R159+'MBXY-TI1S'!R159+'MBXY-TI2S'!R159+MBZ!R159+'MSXY-TI1S'!R159+'MSXY-TI2S'!R159++'MSXY-TI3S'!R159+MSZ!R159+DECG!R159+DECR!U159+DBHG!R159+DBHR!U159+AMIL!R159</f>
        <v>-18.616002037985055</v>
      </c>
      <c r="G159" s="19">
        <f>DRFR!V159+DSFS!S159+DSTG!S159+XYM1!S159+XYM2!S159+XYM3!S159+XYM4!S159+SAG!S159+'ABXY-TI1S'!S159+'ABXY-TI2S'!S159+ABZ!S159+'ASXY-TI1S'!S159+'ASXY-TI2S'!S159+'ASXY-TI3S'!S159+ASZ!S159+'MBXY-TI1S'!S159+'MBXY-TI2S'!S159+MBZ!S159+'MSXY-TI1S'!S159+'MSXY-TI2S'!S159++'MSXY-TI3S'!S159+MSZ!S159+DECG!S159+DECR!V159+DBHG!S159+DBHR!V159+AMIL!S159</f>
        <v>-48.193766302318551</v>
      </c>
      <c r="H159" s="20">
        <f t="shared" si="25"/>
        <v>127.41530480312505</v>
      </c>
      <c r="I159" s="20">
        <f t="shared" si="26"/>
        <v>1731.0716643737799</v>
      </c>
      <c r="J159" s="20">
        <f t="shared" si="27"/>
        <v>23.863332970334486</v>
      </c>
      <c r="K159" s="20">
        <f t="shared" si="28"/>
        <v>-6.8310290822556237</v>
      </c>
      <c r="L159" s="20">
        <f t="shared" si="29"/>
        <v>13.060920598127078</v>
      </c>
      <c r="M159" s="20">
        <f t="shared" si="30"/>
        <v>-0.8152642854882215</v>
      </c>
      <c r="N159" s="94">
        <f>COS(Wellpath!$L159)*COS(Wellpath!$M159)</f>
        <v>0.1294095225512604</v>
      </c>
      <c r="O159" s="94">
        <f>-SIN(Wellpath!$M159)</f>
        <v>-0.96592582628906831</v>
      </c>
      <c r="P159" s="94">
        <f>SIN(Wellpath!$L159)*COS(Wellpath!$M159)</f>
        <v>0.22414386804201336</v>
      </c>
      <c r="Q159" s="94">
        <f>COS(Wellpath!$L159)*SIN(Wellpath!$M159)</f>
        <v>0.48296291314453427</v>
      </c>
      <c r="R159" s="94">
        <f>COS(Wellpath!$M159)</f>
        <v>0.25881904510252074</v>
      </c>
      <c r="S159" s="94">
        <f>SIN(Wellpath!$L159)*SIN(Wellpath!$M159)</f>
        <v>0.83651630373780783</v>
      </c>
      <c r="T159" s="94">
        <f>-SIN(Wellpath!$L159)</f>
        <v>-0.8660254037844386</v>
      </c>
      <c r="U159" s="94">
        <v>0</v>
      </c>
      <c r="V159" s="94">
        <f>COS(Wellpath!$L159)</f>
        <v>0.50000000000000011</v>
      </c>
    </row>
    <row r="160" spans="1:22" x14ac:dyDescent="0.25">
      <c r="A160" s="26">
        <f>Wellpath!E160</f>
        <v>4710</v>
      </c>
      <c r="B160" s="19">
        <f>DRFR!Q160+DSFS!N160+DSTG!N160+XYM1!N160+XYM2!N160+XYM3!N160+XYM4!N160+SAG!N160+'ABXY-TI1S'!N160+'ABXY-TI2S'!N160+ABZ!N160+'ASXY-TI1S'!N160+'ASXY-TI2S'!N160+'ASXY-TI3S'!N160+ASZ!N160+'MBXY-TI1S'!N160+'MBXY-TI2S'!N160+MBZ!N160+'MSXY-TI1S'!N160+'MSXY-TI2S'!N160++'MSXY-TI3S'!N160+MSZ!N160+DECG!N160+DECR!Q160+DBHG!N160+DBHR!Q160+AMIL!N160</f>
        <v>1653.5777010902279</v>
      </c>
      <c r="C160" s="19">
        <f>DRFR!R160+DSFS!O160+DSTG!O160+XYM1!O160+XYM2!O160+XYM3!O160+XYM4!O160+SAG!O160+'ABXY-TI1S'!O160+'ABXY-TI2S'!O160+ABZ!O160+'ASXY-TI1S'!O160+'ASXY-TI2S'!O160+'ASXY-TI3S'!O160+ASZ!O160+'MBXY-TI1S'!O160+'MBXY-TI2S'!O160+MBZ!O160+'MSXY-TI1S'!O160+'MSXY-TI2S'!O160++'MSXY-TI3S'!O160+MSZ!O160+DECG!O160+DECR!R160+DBHG!O160+DBHR!R160+AMIL!O160</f>
        <v>174.02811964669036</v>
      </c>
      <c r="D160" s="19">
        <f>DRFR!S160+DSFS!P160+DSTG!P160+XYM1!P160+XYM2!P160+XYM3!P160+XYM4!P160+SAG!P160+'ABXY-TI1S'!P160+'ABXY-TI2S'!P160+ABZ!P160+'ASXY-TI1S'!P160+'ASXY-TI2S'!P160+'ASXY-TI3S'!P160+ASZ!P160+'MBXY-TI1S'!P160+'MBXY-TI2S'!P160+MBZ!P160+'MSXY-TI1S'!P160+'MSXY-TI2S'!P160++'MSXY-TI3S'!P160+MSZ!P160+DECG!P160+DECR!S160+DBHG!P160+DBHR!S160+AMIL!P160</f>
        <v>92.006372771973531</v>
      </c>
      <c r="E160" s="19">
        <f>DRFR!T160+DSFS!Q160+DSTG!Q160+XYM1!Q160+XYM2!Q160+XYM3!Q160+XYM4!Q160+SAG!Q160+'ABXY-TI1S'!Q160+'ABXY-TI2S'!Q160+ABZ!Q160+'ASXY-TI1S'!Q160+'ASXY-TI2S'!Q160+'ASXY-TI3S'!Q160+ASZ!Q160+'MBXY-TI1S'!Q160+'MBXY-TI2S'!Q160+MBZ!Q160+'MSXY-TI1S'!Q160+'MSXY-TI2S'!Q160++'MSXY-TI3S'!Q160+MSZ!Q160+DECG!Q160+DECR!T160+DBHG!Q160+DBHR!T160+AMIL!Q160</f>
        <v>-422.26909397229986</v>
      </c>
      <c r="F160" s="19">
        <f>DRFR!U160+DSFS!R160+DSTG!R160+XYM1!R160+XYM2!R160+XYM3!R160+XYM4!R160+SAG!R160+'ABXY-TI1S'!R160+'ABXY-TI2S'!R160+ABZ!R160+'ASXY-TI1S'!R160+'ASXY-TI2S'!R160+'ASXY-TI3S'!R160+ASZ!R160+'MBXY-TI1S'!R160+'MBXY-TI2S'!R160+MBZ!R160+'MSXY-TI1S'!R160+'MSXY-TI2S'!R160++'MSXY-TI3S'!R160+MSZ!R160+DECG!R160+DECR!U160+DBHG!R160+DBHR!U160+AMIL!R160</f>
        <v>-18.952893393048406</v>
      </c>
      <c r="G160" s="19">
        <f>DRFR!V160+DSFS!S160+DSTG!S160+XYM1!S160+XYM2!S160+XYM3!S160+XYM4!S160+SAG!S160+'ABXY-TI1S'!S160+'ABXY-TI2S'!S160+ABZ!S160+'ASXY-TI1S'!S160+'ASXY-TI2S'!S160+'ASXY-TI3S'!S160+ASZ!S160+'MBXY-TI1S'!S160+'MBXY-TI2S'!S160+MBZ!S160+'MSXY-TI1S'!S160+'MSXY-TI2S'!S160++'MSXY-TI3S'!S160+MSZ!S160+DECG!S160+DECR!V160+DBHG!S160+DBHR!V160+AMIL!S160</f>
        <v>-49.042083864457148</v>
      </c>
      <c r="H160" s="20">
        <f t="shared" si="25"/>
        <v>129.77860752106642</v>
      </c>
      <c r="I160" s="20">
        <f t="shared" si="26"/>
        <v>1765.6012191989776</v>
      </c>
      <c r="J160" s="20">
        <f t="shared" si="27"/>
        <v>24.232366788847898</v>
      </c>
      <c r="K160" s="20">
        <f t="shared" si="28"/>
        <v>-6.9577383259864671</v>
      </c>
      <c r="L160" s="20">
        <f t="shared" si="29"/>
        <v>13.147044551215318</v>
      </c>
      <c r="M160" s="20">
        <f t="shared" si="30"/>
        <v>-0.82302849515312193</v>
      </c>
      <c r="N160" s="94">
        <f>COS(Wellpath!$L160)*COS(Wellpath!$M160)</f>
        <v>0.1294095225512604</v>
      </c>
      <c r="O160" s="94">
        <f>-SIN(Wellpath!$M160)</f>
        <v>-0.96592582628906831</v>
      </c>
      <c r="P160" s="94">
        <f>SIN(Wellpath!$L160)*COS(Wellpath!$M160)</f>
        <v>0.22414386804201336</v>
      </c>
      <c r="Q160" s="94">
        <f>COS(Wellpath!$L160)*SIN(Wellpath!$M160)</f>
        <v>0.48296291314453427</v>
      </c>
      <c r="R160" s="94">
        <f>COS(Wellpath!$M160)</f>
        <v>0.25881904510252074</v>
      </c>
      <c r="S160" s="94">
        <f>SIN(Wellpath!$L160)*SIN(Wellpath!$M160)</f>
        <v>0.83651630373780783</v>
      </c>
      <c r="T160" s="94">
        <f>-SIN(Wellpath!$L160)</f>
        <v>-0.8660254037844386</v>
      </c>
      <c r="U160" s="94">
        <v>0</v>
      </c>
      <c r="V160" s="94">
        <f>COS(Wellpath!$L160)</f>
        <v>0.50000000000000011</v>
      </c>
    </row>
    <row r="161" spans="1:22" x14ac:dyDescent="0.25">
      <c r="A161" s="26">
        <f>Wellpath!E161</f>
        <v>4740</v>
      </c>
      <c r="B161" s="19">
        <f>DRFR!Q161+DSFS!N161+DSTG!N161+XYM1!N161+XYM2!N161+XYM3!N161+XYM4!N161+SAG!N161+'ABXY-TI1S'!N161+'ABXY-TI2S'!N161+ABZ!N161+'ASXY-TI1S'!N161+'ASXY-TI2S'!N161+'ASXY-TI3S'!N161+ASZ!N161+'MBXY-TI1S'!N161+'MBXY-TI2S'!N161+MBZ!N161+'MSXY-TI1S'!N161+'MSXY-TI2S'!N161++'MSXY-TI3S'!N161+MSZ!N161+DECG!N161+DECR!Q161+DBHG!N161+DBHR!Q161+AMIL!N161</f>
        <v>1686.213437162402</v>
      </c>
      <c r="C161" s="19">
        <f>DRFR!R161+DSFS!O161+DSTG!O161+XYM1!O161+XYM2!O161+XYM3!O161+XYM4!O161+SAG!O161+'ABXY-TI1S'!O161+'ABXY-TI2S'!O161+ABZ!O161+'ASXY-TI1S'!O161+'ASXY-TI2S'!O161+'ASXY-TI3S'!O161+ASZ!O161+'MBXY-TI1S'!O161+'MBXY-TI2S'!O161+MBZ!O161+'MSXY-TI1S'!O161+'MSXY-TI2S'!O161++'MSXY-TI3S'!O161+MSZ!O161+DECG!O161+DECR!R161+DBHG!O161+DBHR!R161+AMIL!O161</f>
        <v>177.216975071082</v>
      </c>
      <c r="D161" s="19">
        <f>DRFR!S161+DSFS!P161+DSTG!P161+XYM1!P161+XYM2!P161+XYM3!P161+XYM4!P161+SAG!P161+'ABXY-TI1S'!P161+'ABXY-TI2S'!P161+ABZ!P161+'ASXY-TI1S'!P161+'ASXY-TI2S'!P161+'ASXY-TI3S'!P161+ASZ!P161+'MBXY-TI1S'!P161+'MBXY-TI2S'!P161+MBZ!P161+'MSXY-TI1S'!P161+'MSXY-TI2S'!P161++'MSXY-TI3S'!P161+MSZ!P161+DECG!P161+DECR!S161+DBHG!P161+DBHR!S161+AMIL!P161</f>
        <v>93.814850254429203</v>
      </c>
      <c r="E161" s="19">
        <f>DRFR!T161+DSFS!Q161+DSTG!Q161+XYM1!Q161+XYM2!Q161+XYM3!Q161+XYM4!Q161+SAG!Q161+'ABXY-TI1S'!Q161+'ABXY-TI2S'!Q161+ABZ!Q161+'ASXY-TI1S'!Q161+'ASXY-TI2S'!Q161+'ASXY-TI3S'!Q161+ASZ!Q161+'MBXY-TI1S'!Q161+'MBXY-TI2S'!Q161+MBZ!Q161+'MSXY-TI1S'!Q161+'MSXY-TI2S'!Q161++'MSXY-TI3S'!Q161+MSZ!Q161+DECG!Q161+DECR!T161+DBHG!Q161+DBHR!T161+AMIL!Q161</f>
        <v>-430.68808096831845</v>
      </c>
      <c r="F161" s="19">
        <f>DRFR!U161+DSFS!R161+DSTG!R161+XYM1!R161+XYM2!R161+XYM3!R161+XYM4!R161+SAG!R161+'ABXY-TI1S'!R161+'ABXY-TI2S'!R161+ABZ!R161+'ASXY-TI1S'!R161+'ASXY-TI2S'!R161+'ASXY-TI3S'!R161+ASZ!R161+'MBXY-TI1S'!R161+'MBXY-TI2S'!R161+MBZ!R161+'MSXY-TI1S'!R161+'MSXY-TI2S'!R161++'MSXY-TI3S'!R161+MSZ!R161+DECG!R161+DECR!U161+DBHG!R161+DBHR!U161+AMIL!R161</f>
        <v>-19.292615777782416</v>
      </c>
      <c r="G161" s="19">
        <f>DRFR!V161+DSFS!S161+DSTG!S161+XYM1!S161+XYM2!S161+XYM3!S161+XYM4!S161+SAG!S161+'ABXY-TI1S'!S161+'ABXY-TI2S'!S161+ABZ!S161+'ASXY-TI1S'!S161+'ASXY-TI2S'!S161+'ASXY-TI3S'!S161+ASZ!S161+'MBXY-TI1S'!S161+'MBXY-TI2S'!S161+MBZ!S161+'MSXY-TI1S'!S161+'MSXY-TI2S'!S161++'MSXY-TI3S'!S161+MSZ!S161+DECG!S161+DECR!V161+DBHG!S161+DBHR!V161+AMIL!S161</f>
        <v>-49.897052581535995</v>
      </c>
      <c r="H161" s="20">
        <f t="shared" si="25"/>
        <v>132.16428981797506</v>
      </c>
      <c r="I161" s="20">
        <f t="shared" si="26"/>
        <v>1800.4738817968637</v>
      </c>
      <c r="J161" s="20">
        <f t="shared" si="27"/>
        <v>24.607090873074537</v>
      </c>
      <c r="K161" s="20">
        <f t="shared" si="28"/>
        <v>-7.0856174188915579</v>
      </c>
      <c r="L161" s="20">
        <f t="shared" si="29"/>
        <v>13.233029628508746</v>
      </c>
      <c r="M161" s="20">
        <f t="shared" si="30"/>
        <v>-0.83079270481806411</v>
      </c>
      <c r="N161" s="94">
        <f>COS(Wellpath!$L161)*COS(Wellpath!$M161)</f>
        <v>0.1294095225512604</v>
      </c>
      <c r="O161" s="94">
        <f>-SIN(Wellpath!$M161)</f>
        <v>-0.96592582628906831</v>
      </c>
      <c r="P161" s="94">
        <f>SIN(Wellpath!$L161)*COS(Wellpath!$M161)</f>
        <v>0.22414386804201336</v>
      </c>
      <c r="Q161" s="94">
        <f>COS(Wellpath!$L161)*SIN(Wellpath!$M161)</f>
        <v>0.48296291314453427</v>
      </c>
      <c r="R161" s="94">
        <f>COS(Wellpath!$M161)</f>
        <v>0.25881904510252074</v>
      </c>
      <c r="S161" s="94">
        <f>SIN(Wellpath!$L161)*SIN(Wellpath!$M161)</f>
        <v>0.83651630373780783</v>
      </c>
      <c r="T161" s="94">
        <f>-SIN(Wellpath!$L161)</f>
        <v>-0.8660254037844386</v>
      </c>
      <c r="U161" s="94">
        <v>0</v>
      </c>
      <c r="V161" s="94">
        <f>COS(Wellpath!$L161)</f>
        <v>0.50000000000000011</v>
      </c>
    </row>
    <row r="162" spans="1:22" x14ac:dyDescent="0.25">
      <c r="A162" s="26">
        <f>Wellpath!E162</f>
        <v>4770</v>
      </c>
      <c r="B162" s="19">
        <f>DRFR!Q162+DSFS!N162+DSTG!N162+XYM1!N162+XYM2!N162+XYM3!N162+XYM4!N162+SAG!N162+'ABXY-TI1S'!N162+'ABXY-TI2S'!N162+ABZ!N162+'ASXY-TI1S'!N162+'ASXY-TI2S'!N162+'ASXY-TI3S'!N162+ASZ!N162+'MBXY-TI1S'!N162+'MBXY-TI2S'!N162+MBZ!N162+'MSXY-TI1S'!N162+'MSXY-TI2S'!N162++'MSXY-TI3S'!N162+MSZ!N162+DECG!N162+DECR!Q162+DBHG!N162+DBHR!Q162+AMIL!N162</f>
        <v>1719.1702450773196</v>
      </c>
      <c r="C162" s="19">
        <f>DRFR!R162+DSFS!O162+DSTG!O162+XYM1!O162+XYM2!O162+XYM3!O162+XYM4!O162+SAG!O162+'ABXY-TI1S'!O162+'ABXY-TI2S'!O162+ABZ!O162+'ASXY-TI1S'!O162+'ASXY-TI2S'!O162+'ASXY-TI3S'!O162+ASZ!O162+'MBXY-TI1S'!O162+'MBXY-TI2S'!O162+MBZ!O162+'MSXY-TI1S'!O162+'MSXY-TI2S'!O162++'MSXY-TI3S'!O162+MSZ!O162+DECG!O162+DECR!R162+DBHG!O162+DBHR!R162+AMIL!O162</f>
        <v>180.43765142096271</v>
      </c>
      <c r="D162" s="19">
        <f>DRFR!S162+DSFS!P162+DSTG!P162+XYM1!P162+XYM2!P162+XYM3!P162+XYM4!P162+SAG!P162+'ABXY-TI1S'!P162+'ABXY-TI2S'!P162+ABZ!P162+'ASXY-TI1S'!P162+'ASXY-TI2S'!P162+'ASXY-TI3S'!P162+ASZ!P162+'MBXY-TI1S'!P162+'MBXY-TI2S'!P162+MBZ!P162+'MSXY-TI1S'!P162+'MSXY-TI2S'!P162++'MSXY-TI3S'!P162+MSZ!P162+DECG!P162+DECR!S162+DBHG!P162+DBHR!S162+AMIL!P162</f>
        <v>95.641669481332727</v>
      </c>
      <c r="E162" s="19">
        <f>DRFR!T162+DSFS!Q162+DSTG!Q162+XYM1!Q162+XYM2!Q162+XYM3!Q162+XYM4!Q162+SAG!Q162+'ABXY-TI1S'!Q162+'ABXY-TI2S'!Q162+ABZ!Q162+'ASXY-TI1S'!Q162+'ASXY-TI2S'!Q162+'ASXY-TI3S'!Q162+ASZ!Q162+'MBXY-TI1S'!Q162+'MBXY-TI2S'!Q162+MBZ!Q162+'MSXY-TI1S'!Q162+'MSXY-TI2S'!Q162++'MSXY-TI3S'!Q162+MSZ!Q162+DECG!Q162+DECR!T162+DBHG!Q162+DBHR!T162+AMIL!Q162</f>
        <v>-439.18989209907159</v>
      </c>
      <c r="F162" s="19">
        <f>DRFR!U162+DSFS!R162+DSTG!R162+XYM1!R162+XYM2!R162+XYM3!R162+XYM4!R162+SAG!R162+'ABXY-TI1S'!R162+'ABXY-TI2S'!R162+ABZ!R162+'ASXY-TI1S'!R162+'ASXY-TI2S'!R162+'ASXY-TI3S'!R162+ASZ!R162+'MBXY-TI1S'!R162+'MBXY-TI2S'!R162+MBZ!R162+'MSXY-TI1S'!R162+'MSXY-TI2S'!R162++'MSXY-TI3S'!R162+MSZ!R162+DECG!R162+DECR!U162+DBHG!R162+DBHR!U162+AMIL!R162</f>
        <v>-19.63516281581952</v>
      </c>
      <c r="G162" s="19">
        <f>DRFR!V162+DSFS!S162+DSTG!S162+XYM1!S162+XYM2!S162+XYM3!S162+XYM4!S162+SAG!S162+'ABXY-TI1S'!S162+'ABXY-TI2S'!S162+ABZ!S162+'ASXY-TI1S'!S162+'ASXY-TI2S'!S162+'ASXY-TI3S'!S162+ASZ!S162+'MBXY-TI1S'!S162+'MBXY-TI2S'!S162+MBZ!S162+'MSXY-TI1S'!S162+'MSXY-TI2S'!S162++'MSXY-TI3S'!S162+MSZ!S162+DECG!S162+DECR!V162+DBHG!S162+DBHR!V162+AMIL!S162</f>
        <v>-50.7586486566274</v>
      </c>
      <c r="H162" s="20">
        <f t="shared" si="25"/>
        <v>134.57235169385103</v>
      </c>
      <c r="I162" s="20">
        <f t="shared" si="26"/>
        <v>1835.6896521674387</v>
      </c>
      <c r="J162" s="20">
        <f t="shared" si="27"/>
        <v>24.987562118325553</v>
      </c>
      <c r="K162" s="20">
        <f t="shared" si="28"/>
        <v>-7.2146663609707193</v>
      </c>
      <c r="L162" s="20">
        <f t="shared" si="29"/>
        <v>13.31887583000734</v>
      </c>
      <c r="M162" s="20">
        <f t="shared" si="30"/>
        <v>-0.83855691448295921</v>
      </c>
      <c r="N162" s="94">
        <f>COS(Wellpath!$L162)*COS(Wellpath!$M162)</f>
        <v>0.1294095225512604</v>
      </c>
      <c r="O162" s="94">
        <f>-SIN(Wellpath!$M162)</f>
        <v>-0.96592582628906831</v>
      </c>
      <c r="P162" s="94">
        <f>SIN(Wellpath!$L162)*COS(Wellpath!$M162)</f>
        <v>0.22414386804201336</v>
      </c>
      <c r="Q162" s="94">
        <f>COS(Wellpath!$L162)*SIN(Wellpath!$M162)</f>
        <v>0.48296291314453427</v>
      </c>
      <c r="R162" s="94">
        <f>COS(Wellpath!$M162)</f>
        <v>0.25881904510252074</v>
      </c>
      <c r="S162" s="94">
        <f>SIN(Wellpath!$L162)*SIN(Wellpath!$M162)</f>
        <v>0.83651630373780783</v>
      </c>
      <c r="T162" s="94">
        <f>-SIN(Wellpath!$L162)</f>
        <v>-0.8660254037844386</v>
      </c>
      <c r="U162" s="94">
        <v>0</v>
      </c>
      <c r="V162" s="94">
        <f>COS(Wellpath!$L162)</f>
        <v>0.50000000000000011</v>
      </c>
    </row>
    <row r="163" spans="1:22" x14ac:dyDescent="0.25">
      <c r="A163" s="26">
        <f>Wellpath!E163</f>
        <v>4800</v>
      </c>
      <c r="B163" s="19">
        <f>DRFR!Q163+DSFS!N163+DSTG!N163+XYM1!N163+XYM2!N163+XYM3!N163+XYM4!N163+SAG!N163+'ABXY-TI1S'!N163+'ABXY-TI2S'!N163+ABZ!N163+'ASXY-TI1S'!N163+'ASXY-TI2S'!N163+'ASXY-TI3S'!N163+ASZ!N163+'MBXY-TI1S'!N163+'MBXY-TI2S'!N163+MBZ!N163+'MSXY-TI1S'!N163+'MSXY-TI2S'!N163++'MSXY-TI3S'!N163+MSZ!N163+DECG!N163+DECR!Q163+DBHG!N163+DBHR!Q163+AMIL!N163</f>
        <v>1752.4481277086884</v>
      </c>
      <c r="C163" s="19">
        <f>DRFR!R163+DSFS!O163+DSTG!O163+XYM1!O163+XYM2!O163+XYM3!O163+XYM4!O163+SAG!O163+'ABXY-TI1S'!O163+'ABXY-TI2S'!O163+ABZ!O163+'ASXY-TI1S'!O163+'ASXY-TI2S'!O163+'ASXY-TI3S'!O163+ASZ!O163+'MBXY-TI1S'!O163+'MBXY-TI2S'!O163+MBZ!O163+'MSXY-TI1S'!O163+'MSXY-TI2S'!O163++'MSXY-TI3S'!O163+MSZ!O163+DECG!O163+DECR!R163+DBHG!O163+DBHR!R163+AMIL!O163</f>
        <v>183.69018872192044</v>
      </c>
      <c r="D163" s="19">
        <f>DRFR!S163+DSFS!P163+DSTG!P163+XYM1!P163+XYM2!P163+XYM3!P163+XYM4!P163+SAG!P163+'ABXY-TI1S'!P163+'ABXY-TI2S'!P163+ABZ!P163+'ASXY-TI1S'!P163+'ASXY-TI2S'!P163+'ASXY-TI3S'!P163+ASZ!P163+'MBXY-TI1S'!P163+'MBXY-TI2S'!P163+MBZ!P163+'MSXY-TI1S'!P163+'MSXY-TI2S'!P163++'MSXY-TI3S'!P163+MSZ!P163+DECG!P163+DECR!S163+DBHG!P163+DBHR!S163+AMIL!P163</f>
        <v>97.486844752449429</v>
      </c>
      <c r="E163" s="19">
        <f>DRFR!T163+DSFS!Q163+DSTG!Q163+XYM1!Q163+XYM2!Q163+XYM3!Q163+XYM4!Q163+SAG!Q163+'ABXY-TI1S'!Q163+'ABXY-TI2S'!Q163+ABZ!Q163+'ASXY-TI1S'!Q163+'ASXY-TI2S'!Q163+'ASXY-TI3S'!Q163+ASZ!Q163+'MBXY-TI1S'!Q163+'MBXY-TI2S'!Q163+MBZ!Q163+'MSXY-TI1S'!Q163+'MSXY-TI2S'!Q163++'MSXY-TI3S'!Q163+MSZ!Q163+DECG!Q163+DECR!T163+DBHG!Q163+DBHR!T163+AMIL!Q163</f>
        <v>-447.77451663973517</v>
      </c>
      <c r="F163" s="19">
        <f>DRFR!U163+DSFS!R163+DSTG!R163+XYM1!R163+XYM2!R163+XYM3!R163+XYM4!R163+SAG!R163+'ABXY-TI1S'!R163+'ABXY-TI2S'!R163+ABZ!R163+'ASXY-TI1S'!R163+'ASXY-TI2S'!R163+'ASXY-TI3S'!R163+ASZ!R163+'MBXY-TI1S'!R163+'MBXY-TI2S'!R163+MBZ!R163+'MSXY-TI1S'!R163+'MSXY-TI2S'!R163++'MSXY-TI3S'!R163+MSZ!R163+DECG!R163+DECR!U163+DBHG!R163+DBHR!U163+AMIL!R163</f>
        <v>-19.980528096750298</v>
      </c>
      <c r="G163" s="19">
        <f>DRFR!V163+DSFS!S163+DSTG!S163+XYM1!S163+XYM2!S163+XYM3!S163+XYM4!S163+SAG!S163+'ABXY-TI1S'!S163+'ABXY-TI2S'!S163+ABZ!S163+'ASXY-TI1S'!S163+'ASXY-TI2S'!S163+'ASXY-TI3S'!S163+ASZ!S163+'MBXY-TI1S'!S163+'MBXY-TI2S'!S163+MBZ!S163+'MSXY-TI1S'!S163+'MSXY-TI2S'!S163++'MSXY-TI3S'!S163+MSZ!S163+DECG!S163+DECR!V163+DBHG!S163+DBHR!V163+AMIL!S163</f>
        <v>-51.626848165757693</v>
      </c>
      <c r="H163" s="20">
        <f t="shared" si="25"/>
        <v>137.00279314869425</v>
      </c>
      <c r="I163" s="20">
        <f t="shared" si="26"/>
        <v>1871.2485303107017</v>
      </c>
      <c r="J163" s="20">
        <f t="shared" si="27"/>
        <v>25.37383772366228</v>
      </c>
      <c r="K163" s="20">
        <f t="shared" si="28"/>
        <v>-7.3448851522240393</v>
      </c>
      <c r="L163" s="20">
        <f t="shared" si="29"/>
        <v>13.404583155711116</v>
      </c>
      <c r="M163" s="20">
        <f t="shared" si="30"/>
        <v>-0.84632112414786764</v>
      </c>
      <c r="N163" s="94">
        <f>COS(Wellpath!$L163)*COS(Wellpath!$M163)</f>
        <v>0.1294095225512604</v>
      </c>
      <c r="O163" s="94">
        <f>-SIN(Wellpath!$M163)</f>
        <v>-0.96592582628906831</v>
      </c>
      <c r="P163" s="94">
        <f>SIN(Wellpath!$L163)*COS(Wellpath!$M163)</f>
        <v>0.22414386804201336</v>
      </c>
      <c r="Q163" s="94">
        <f>COS(Wellpath!$L163)*SIN(Wellpath!$M163)</f>
        <v>0.48296291314453427</v>
      </c>
      <c r="R163" s="94">
        <f>COS(Wellpath!$M163)</f>
        <v>0.25881904510252074</v>
      </c>
      <c r="S163" s="94">
        <f>SIN(Wellpath!$L163)*SIN(Wellpath!$M163)</f>
        <v>0.83651630373780783</v>
      </c>
      <c r="T163" s="94">
        <f>-SIN(Wellpath!$L163)</f>
        <v>-0.8660254037844386</v>
      </c>
      <c r="U163" s="94">
        <v>0</v>
      </c>
      <c r="V163" s="94">
        <f>COS(Wellpath!$L163)</f>
        <v>0.50000000000000011</v>
      </c>
    </row>
    <row r="164" spans="1:22" x14ac:dyDescent="0.25">
      <c r="A164" s="26">
        <f>Wellpath!E164</f>
        <v>4830</v>
      </c>
      <c r="B164" s="19">
        <f>DRFR!Q164+DSFS!N164+DSTG!N164+XYM1!N164+XYM2!N164+XYM3!N164+XYM4!N164+SAG!N164+'ABXY-TI1S'!N164+'ABXY-TI2S'!N164+ABZ!N164+'ASXY-TI1S'!N164+'ASXY-TI2S'!N164+'ASXY-TI3S'!N164+ASZ!N164+'MBXY-TI1S'!N164+'MBXY-TI2S'!N164+MBZ!N164+'MSXY-TI1S'!N164+'MSXY-TI2S'!N164++'MSXY-TI3S'!N164+MSZ!N164+DECG!N164+DECR!Q164+DBHG!N164+DBHR!Q164+AMIL!N164</f>
        <v>1786.0470879454774</v>
      </c>
      <c r="C164" s="19">
        <f>DRFR!R164+DSFS!O164+DSTG!O164+XYM1!O164+XYM2!O164+XYM3!O164+XYM4!O164+SAG!O164+'ABXY-TI1S'!O164+'ABXY-TI2S'!O164+ABZ!O164+'ASXY-TI1S'!O164+'ASXY-TI2S'!O164+'ASXY-TI3S'!O164+ASZ!O164+'MBXY-TI1S'!O164+'MBXY-TI2S'!O164+MBZ!O164+'MSXY-TI1S'!O164+'MSXY-TI2S'!O164++'MSXY-TI3S'!O164+MSZ!O164+DECG!O164+DECR!R164+DBHG!O164+DBHR!R164+AMIL!O164</f>
        <v>186.97462721209519</v>
      </c>
      <c r="D164" s="19">
        <f>DRFR!S164+DSFS!P164+DSTG!P164+XYM1!P164+XYM2!P164+XYM3!P164+XYM4!P164+SAG!P164+'ABXY-TI1S'!P164+'ABXY-TI2S'!P164+ABZ!P164+'ASXY-TI1S'!P164+'ASXY-TI2S'!P164+'ASXY-TI3S'!P164+ASZ!P164+'MBXY-TI1S'!P164+'MBXY-TI2S'!P164+MBZ!P164+'MSXY-TI1S'!P164+'MSXY-TI2S'!P164++'MSXY-TI3S'!P164+MSZ!P164+DECG!P164+DECR!S164+DBHG!P164+DBHR!S164+AMIL!P164</f>
        <v>99.350390443482141</v>
      </c>
      <c r="E164" s="19">
        <f>DRFR!T164+DSFS!Q164+DSTG!Q164+XYM1!Q164+XYM2!Q164+XYM3!Q164+XYM4!Q164+SAG!Q164+'ABXY-TI1S'!Q164+'ABXY-TI2S'!Q164+ABZ!Q164+'ASXY-TI1S'!Q164+'ASXY-TI2S'!Q164+'ASXY-TI3S'!Q164+ASZ!Q164+'MBXY-TI1S'!Q164+'MBXY-TI2S'!Q164+MBZ!Q164+'MSXY-TI1S'!Q164+'MSXY-TI2S'!Q164++'MSXY-TI3S'!Q164+MSZ!Q164+DECG!Q164+DECR!T164+DBHG!Q164+DBHR!T164+AMIL!Q164</f>
        <v>-456.44194380853224</v>
      </c>
      <c r="F164" s="19">
        <f>DRFR!U164+DSFS!R164+DSTG!R164+XYM1!R164+XYM2!R164+XYM3!R164+XYM4!R164+SAG!R164+'ABXY-TI1S'!R164+'ABXY-TI2S'!R164+ABZ!R164+'ASXY-TI1S'!R164+'ASXY-TI2S'!R164+'ASXY-TI3S'!R164+ASZ!R164+'MBXY-TI1S'!R164+'MBXY-TI2S'!R164+MBZ!R164+'MSXY-TI1S'!R164+'MSXY-TI2S'!R164++'MSXY-TI3S'!R164+MSZ!R164+DECG!R164+DECR!U164+DBHG!R164+DBHR!U164+AMIL!R164</f>
        <v>-20.328705176123478</v>
      </c>
      <c r="G164" s="19">
        <f>DRFR!V164+DSFS!S164+DSTG!S164+XYM1!S164+XYM2!S164+XYM3!S164+XYM4!S164+SAG!S164+'ABXY-TI1S'!S164+'ABXY-TI2S'!S164+ABZ!S164+'ASXY-TI1S'!S164+'ASXY-TI2S'!S164+'ASXY-TI3S'!S164+ASZ!S164+'MBXY-TI1S'!S164+'MBXY-TI2S'!S164+MBZ!S164+'MSXY-TI1S'!S164+'MSXY-TI2S'!S164++'MSXY-TI3S'!S164+MSZ!S164+DECG!S164+DECR!V164+DBHG!S164+DBHR!V164+AMIL!S164</f>
        <v>-52.501627057907321</v>
      </c>
      <c r="H164" s="20">
        <f t="shared" si="25"/>
        <v>139.45561418250477</v>
      </c>
      <c r="I164" s="20">
        <f t="shared" si="26"/>
        <v>1907.150516226654</v>
      </c>
      <c r="J164" s="20">
        <f t="shared" si="27"/>
        <v>25.765975191895919</v>
      </c>
      <c r="K164" s="20">
        <f t="shared" si="28"/>
        <v>-7.4762737926515115</v>
      </c>
      <c r="L164" s="20">
        <f t="shared" si="29"/>
        <v>13.49015160562006</v>
      </c>
      <c r="M164" s="20">
        <f t="shared" si="30"/>
        <v>-0.8540853338128338</v>
      </c>
      <c r="N164" s="94">
        <f>COS(Wellpath!$L164)*COS(Wellpath!$M164)</f>
        <v>0.1294095225512604</v>
      </c>
      <c r="O164" s="94">
        <f>-SIN(Wellpath!$M164)</f>
        <v>-0.96592582628906831</v>
      </c>
      <c r="P164" s="94">
        <f>SIN(Wellpath!$L164)*COS(Wellpath!$M164)</f>
        <v>0.22414386804201336</v>
      </c>
      <c r="Q164" s="94">
        <f>COS(Wellpath!$L164)*SIN(Wellpath!$M164)</f>
        <v>0.48296291314453427</v>
      </c>
      <c r="R164" s="94">
        <f>COS(Wellpath!$M164)</f>
        <v>0.25881904510252074</v>
      </c>
      <c r="S164" s="94">
        <f>SIN(Wellpath!$L164)*SIN(Wellpath!$M164)</f>
        <v>0.83651630373780783</v>
      </c>
      <c r="T164" s="94">
        <f>-SIN(Wellpath!$L164)</f>
        <v>-0.8660254037844386</v>
      </c>
      <c r="U164" s="94">
        <v>0</v>
      </c>
      <c r="V164" s="94">
        <f>COS(Wellpath!$L164)</f>
        <v>0.50000000000000011</v>
      </c>
    </row>
    <row r="165" spans="1:22" x14ac:dyDescent="0.25">
      <c r="A165" s="26">
        <f>Wellpath!E165</f>
        <v>4860</v>
      </c>
      <c r="B165" s="19">
        <f>DRFR!Q165+DSFS!N165+DSTG!N165+XYM1!N165+XYM2!N165+XYM3!N165+XYM4!N165+SAG!N165+'ABXY-TI1S'!N165+'ABXY-TI2S'!N165+ABZ!N165+'ASXY-TI1S'!N165+'ASXY-TI2S'!N165+'ASXY-TI3S'!N165+ASZ!N165+'MBXY-TI1S'!N165+'MBXY-TI2S'!N165+MBZ!N165+'MSXY-TI1S'!N165+'MSXY-TI2S'!N165++'MSXY-TI3S'!N165+MSZ!N165+DECG!N165+DECR!Q165+DBHG!N165+DBHR!Q165+AMIL!N165</f>
        <v>1819.9671286919147</v>
      </c>
      <c r="C165" s="19">
        <f>DRFR!R165+DSFS!O165+DSTG!O165+XYM1!O165+XYM2!O165+XYM3!O165+XYM4!O165+SAG!O165+'ABXY-TI1S'!O165+'ABXY-TI2S'!O165+ABZ!O165+'ASXY-TI1S'!O165+'ASXY-TI2S'!O165+'ASXY-TI3S'!O165+ASZ!O165+'MBXY-TI1S'!O165+'MBXY-TI2S'!O165+MBZ!O165+'MSXY-TI1S'!O165+'MSXY-TI2S'!O165++'MSXY-TI3S'!O165+MSZ!O165+DECG!O165+DECR!R165+DBHG!O165+DBHR!R165+AMIL!O165</f>
        <v>190.29100734217883</v>
      </c>
      <c r="D165" s="19">
        <f>DRFR!S165+DSFS!P165+DSTG!P165+XYM1!P165+XYM2!P165+XYM3!P165+XYM4!P165+SAG!P165+'ABXY-TI1S'!P165+'ABXY-TI2S'!P165+ABZ!P165+'ASXY-TI1S'!P165+'ASXY-TI2S'!P165+'ASXY-TI3S'!P165+ASZ!P165+'MBXY-TI1S'!P165+'MBXY-TI2S'!P165+MBZ!P165+'MSXY-TI1S'!P165+'MSXY-TI2S'!P165++'MSXY-TI3S'!P165+MSZ!P165+DECG!P165+DECR!S165+DBHG!P165+DBHR!S165+AMIL!P165</f>
        <v>101.23232100607116</v>
      </c>
      <c r="E165" s="19">
        <f>DRFR!T165+DSFS!Q165+DSTG!Q165+XYM1!Q165+XYM2!Q165+XYM3!Q165+XYM4!Q165+SAG!Q165+'ABXY-TI1S'!Q165+'ABXY-TI2S'!Q165+ABZ!Q165+'ASXY-TI1S'!Q165+'ASXY-TI2S'!Q165+'ASXY-TI3S'!Q165+ASZ!Q165+'MBXY-TI1S'!Q165+'MBXY-TI2S'!Q165+MBZ!Q165+'MSXY-TI1S'!Q165+'MSXY-TI2S'!Q165++'MSXY-TI3S'!Q165+MSZ!Q165+DECG!Q165+DECR!T165+DBHG!Q165+DBHR!T165+AMIL!Q165</f>
        <v>-465.19216276673239</v>
      </c>
      <c r="F165" s="19">
        <f>DRFR!U165+DSFS!R165+DSTG!R165+XYM1!R165+XYM2!R165+XYM3!R165+XYM4!R165+SAG!R165+'ABXY-TI1S'!R165+'ABXY-TI2S'!R165+ABZ!R165+'ASXY-TI1S'!R165+'ASXY-TI2S'!R165+'ASXY-TI3S'!R165+ASZ!R165+'MBXY-TI1S'!R165+'MBXY-TI2S'!R165+MBZ!R165+'MSXY-TI1S'!R165+'MSXY-TI2S'!R165++'MSXY-TI3S'!R165+MSZ!R165+DECG!R165+DECR!U165+DBHG!R165+DBHR!U165+AMIL!R165</f>
        <v>-20.679687575445939</v>
      </c>
      <c r="G165" s="19">
        <f>DRFR!V165+DSFS!S165+DSTG!S165+XYM1!S165+XYM2!S165+XYM3!S165+XYM4!S165+SAG!S165+'ABXY-TI1S'!S165+'ABXY-TI2S'!S165+ABZ!S165+'ASXY-TI1S'!S165+'ASXY-TI2S'!S165+'ASXY-TI3S'!S165+ASZ!S165+'MBXY-TI1S'!S165+'MBXY-TI2S'!S165+MBZ!S165+'MSXY-TI1S'!S165+'MSXY-TI2S'!S165++'MSXY-TI3S'!S165+MSZ!S165+DECG!S165+DECR!V165+DBHG!S165+DBHR!V165+AMIL!S165</f>
        <v>-53.382961155010797</v>
      </c>
      <c r="H165" s="20">
        <f t="shared" si="25"/>
        <v>141.9308147952826</v>
      </c>
      <c r="I165" s="20">
        <f t="shared" si="26"/>
        <v>1943.3956099152945</v>
      </c>
      <c r="J165" s="20">
        <f t="shared" si="27"/>
        <v>26.164032329587691</v>
      </c>
      <c r="K165" s="20">
        <f t="shared" si="28"/>
        <v>-7.6088322822531378</v>
      </c>
      <c r="L165" s="20">
        <f t="shared" si="29"/>
        <v>13.57558117973414</v>
      </c>
      <c r="M165" s="20">
        <f t="shared" si="30"/>
        <v>-0.86184954347761344</v>
      </c>
      <c r="N165" s="94">
        <f>COS(Wellpath!$L165)*COS(Wellpath!$M165)</f>
        <v>0.1294095225512604</v>
      </c>
      <c r="O165" s="94">
        <f>-SIN(Wellpath!$M165)</f>
        <v>-0.96592582628906831</v>
      </c>
      <c r="P165" s="94">
        <f>SIN(Wellpath!$L165)*COS(Wellpath!$M165)</f>
        <v>0.22414386804201336</v>
      </c>
      <c r="Q165" s="94">
        <f>COS(Wellpath!$L165)*SIN(Wellpath!$M165)</f>
        <v>0.48296291314453427</v>
      </c>
      <c r="R165" s="94">
        <f>COS(Wellpath!$M165)</f>
        <v>0.25881904510252074</v>
      </c>
      <c r="S165" s="94">
        <f>SIN(Wellpath!$L165)*SIN(Wellpath!$M165)</f>
        <v>0.83651630373780783</v>
      </c>
      <c r="T165" s="94">
        <f>-SIN(Wellpath!$L165)</f>
        <v>-0.8660254037844386</v>
      </c>
      <c r="U165" s="94">
        <v>0</v>
      </c>
      <c r="V165" s="94">
        <f>COS(Wellpath!$L165)</f>
        <v>0.50000000000000011</v>
      </c>
    </row>
    <row r="166" spans="1:22" x14ac:dyDescent="0.25">
      <c r="A166" s="26">
        <f>Wellpath!E166</f>
        <v>4890</v>
      </c>
      <c r="B166" s="19">
        <f>DRFR!Q166+DSFS!N166+DSTG!N166+XYM1!N166+XYM2!N166+XYM3!N166+XYM4!N166+SAG!N166+'ABXY-TI1S'!N166+'ABXY-TI2S'!N166+ABZ!N166+'ASXY-TI1S'!N166+'ASXY-TI2S'!N166+'ASXY-TI3S'!N166+ASZ!N166+'MBXY-TI1S'!N166+'MBXY-TI2S'!N166+MBZ!N166+'MSXY-TI1S'!N166+'MSXY-TI2S'!N166++'MSXY-TI3S'!N166+MSZ!N166+DECG!N166+DECR!Q166+DBHG!N166+DBHR!Q166+AMIL!N166</f>
        <v>1854.2082528674907</v>
      </c>
      <c r="C166" s="19">
        <f>DRFR!R166+DSFS!O166+DSTG!O166+XYM1!O166+XYM2!O166+XYM3!O166+XYM4!O166+SAG!O166+'ABXY-TI1S'!O166+'ABXY-TI2S'!O166+ABZ!O166+'ASXY-TI1S'!O166+'ASXY-TI2S'!O166+'ASXY-TI3S'!O166+ASZ!O166+'MBXY-TI1S'!O166+'MBXY-TI2S'!O166+MBZ!O166+'MSXY-TI1S'!O166+'MSXY-TI2S'!O166++'MSXY-TI3S'!O166+MSZ!O166+DECG!O166+DECR!R166+DBHG!O166+DBHR!R166+AMIL!O166</f>
        <v>193.63936977541533</v>
      </c>
      <c r="D166" s="19">
        <f>DRFR!S166+DSFS!P166+DSTG!P166+XYM1!P166+XYM2!P166+XYM3!P166+XYM4!P166+SAG!P166+'ABXY-TI1S'!P166+'ABXY-TI2S'!P166+ABZ!P166+'ASXY-TI1S'!P166+'ASXY-TI2S'!P166+'ASXY-TI3S'!P166+ASZ!P166+'MBXY-TI1S'!P166+'MBXY-TI2S'!P166+MBZ!P166+'MSXY-TI1S'!P166+'MSXY-TI2S'!P166++'MSXY-TI3S'!P166+MSZ!P166+DECG!P166+DECR!S166+DBHG!P166+DBHR!S166+AMIL!P166</f>
        <v>103.13265096779429</v>
      </c>
      <c r="E166" s="19">
        <f>DRFR!T166+DSFS!Q166+DSTG!Q166+XYM1!Q166+XYM2!Q166+XYM3!Q166+XYM4!Q166+SAG!Q166+'ABXY-TI1S'!Q166+'ABXY-TI2S'!Q166+ABZ!Q166+'ASXY-TI1S'!Q166+'ASXY-TI2S'!Q166+'ASXY-TI3S'!Q166+ASZ!Q166+'MBXY-TI1S'!Q166+'MBXY-TI2S'!Q166+MBZ!Q166+'MSXY-TI1S'!Q166+'MSXY-TI2S'!Q166++'MSXY-TI3S'!Q166+MSZ!Q166+DECG!Q166+DECR!T166+DBHG!Q166+DBHR!T166+AMIL!Q166</f>
        <v>-474.02516261865236</v>
      </c>
      <c r="F166" s="19">
        <f>DRFR!U166+DSFS!R166+DSTG!R166+XYM1!R166+XYM2!R166+XYM3!R166+XYM4!R166+SAG!R166+'ABXY-TI1S'!R166+'ABXY-TI2S'!R166+ABZ!R166+'ASXY-TI1S'!R166+'ASXY-TI2S'!R166+'ASXY-TI3S'!R166+ASZ!R166+'MBXY-TI1S'!R166+'MBXY-TI2S'!R166+MBZ!R166+'MSXY-TI1S'!R166+'MSXY-TI2S'!R166++'MSXY-TI3S'!R166+MSZ!R166+DECG!R166+DECR!U166+DBHG!R166+DBHR!U166+AMIL!R166</f>
        <v>-21.033468782182723</v>
      </c>
      <c r="G166" s="19">
        <f>DRFR!V166+DSFS!S166+DSTG!S166+XYM1!S166+XYM2!S166+XYM3!S166+XYM4!S166+SAG!S166+'ABXY-TI1S'!S166+'ABXY-TI2S'!S166+ABZ!S166+'ASXY-TI1S'!S166+'ASXY-TI2S'!S166+'ASXY-TI3S'!S166+ASZ!S166+'MBXY-TI1S'!S166+'MBXY-TI2S'!S166+MBZ!S166+'MSXY-TI1S'!S166+'MSXY-TI2S'!S166++'MSXY-TI3S'!S166+MSZ!S166+DECG!S166+DECR!V166+DBHG!S166+DBHR!V166+AMIL!S166</f>
        <v>-54.270826151956754</v>
      </c>
      <c r="H166" s="20">
        <f t="shared" si="25"/>
        <v>144.42839498702773</v>
      </c>
      <c r="I166" s="20">
        <f t="shared" si="26"/>
        <v>1979.9838113766236</v>
      </c>
      <c r="J166" s="20">
        <f t="shared" si="27"/>
        <v>26.568067247048969</v>
      </c>
      <c r="K166" s="20">
        <f t="shared" si="28"/>
        <v>-7.7425606210288951</v>
      </c>
      <c r="L166" s="20">
        <f t="shared" si="29"/>
        <v>13.660871878053449</v>
      </c>
      <c r="M166" s="20">
        <f t="shared" si="30"/>
        <v>-0.86961375314256539</v>
      </c>
      <c r="N166" s="94">
        <f>COS(Wellpath!$L166)*COS(Wellpath!$M166)</f>
        <v>0.1294095225512604</v>
      </c>
      <c r="O166" s="94">
        <f>-SIN(Wellpath!$M166)</f>
        <v>-0.96592582628906831</v>
      </c>
      <c r="P166" s="94">
        <f>SIN(Wellpath!$L166)*COS(Wellpath!$M166)</f>
        <v>0.22414386804201336</v>
      </c>
      <c r="Q166" s="94">
        <f>COS(Wellpath!$L166)*SIN(Wellpath!$M166)</f>
        <v>0.48296291314453427</v>
      </c>
      <c r="R166" s="94">
        <f>COS(Wellpath!$M166)</f>
        <v>0.25881904510252074</v>
      </c>
      <c r="S166" s="94">
        <f>SIN(Wellpath!$L166)*SIN(Wellpath!$M166)</f>
        <v>0.83651630373780783</v>
      </c>
      <c r="T166" s="94">
        <f>-SIN(Wellpath!$L166)</f>
        <v>-0.8660254037844386</v>
      </c>
      <c r="U166" s="94">
        <v>0</v>
      </c>
      <c r="V166" s="94">
        <f>COS(Wellpath!$L166)</f>
        <v>0.50000000000000011</v>
      </c>
    </row>
    <row r="167" spans="1:22" x14ac:dyDescent="0.25">
      <c r="A167" s="26">
        <f>Wellpath!E167</f>
        <v>4920</v>
      </c>
      <c r="B167" s="19">
        <f>DRFR!Q167+DSFS!N167+DSTG!N167+XYM1!N167+XYM2!N167+XYM3!N167+XYM4!N167+SAG!N167+'ABXY-TI1S'!N167+'ABXY-TI2S'!N167+ABZ!N167+'ASXY-TI1S'!N167+'ASXY-TI2S'!N167+'ASXY-TI3S'!N167+ASZ!N167+'MBXY-TI1S'!N167+'MBXY-TI2S'!N167+MBZ!N167+'MSXY-TI1S'!N167+'MSXY-TI2S'!N167++'MSXY-TI3S'!N167+MSZ!N167+DECG!N167+DECR!Q167+DBHG!N167+DBHR!Q167+AMIL!N167</f>
        <v>1888.7704634069553</v>
      </c>
      <c r="C167" s="19">
        <f>DRFR!R167+DSFS!O167+DSTG!O167+XYM1!O167+XYM2!O167+XYM3!O167+XYM4!O167+SAG!O167+'ABXY-TI1S'!O167+'ABXY-TI2S'!O167+ABZ!O167+'ASXY-TI1S'!O167+'ASXY-TI2S'!O167+'ASXY-TI3S'!O167+ASZ!O167+'MBXY-TI1S'!O167+'MBXY-TI2S'!O167+MBZ!O167+'MSXY-TI1S'!O167+'MSXY-TI2S'!O167++'MSXY-TI3S'!O167+MSZ!O167+DECG!O167+DECR!R167+DBHG!O167+DBHR!R167+AMIL!O167</f>
        <v>197.01975538760038</v>
      </c>
      <c r="D167" s="19">
        <f>DRFR!S167+DSFS!P167+DSTG!P167+XYM1!P167+XYM2!P167+XYM3!P167+XYM4!P167+SAG!P167+'ABXY-TI1S'!P167+'ABXY-TI2S'!P167+ABZ!P167+'ASXY-TI1S'!P167+'ASXY-TI2S'!P167+'ASXY-TI3S'!P167+ASZ!P167+'MBXY-TI1S'!P167+'MBXY-TI2S'!P167+MBZ!P167+'MSXY-TI1S'!P167+'MSXY-TI2S'!P167++'MSXY-TI3S'!P167+MSZ!P167+DECG!P167+DECR!S167+DBHG!P167+DBHR!S167+AMIL!P167</f>
        <v>105.05139493216686</v>
      </c>
      <c r="E167" s="19">
        <f>DRFR!T167+DSFS!Q167+DSTG!Q167+XYM1!Q167+XYM2!Q167+XYM3!Q167+XYM4!Q167+SAG!Q167+'ABXY-TI1S'!Q167+'ABXY-TI2S'!Q167+ABZ!Q167+'ASXY-TI1S'!Q167+'ASXY-TI2S'!Q167+'ASXY-TI3S'!Q167+ASZ!Q167+'MBXY-TI1S'!Q167+'MBXY-TI2S'!Q167+MBZ!Q167+'MSXY-TI1S'!Q167+'MSXY-TI2S'!Q167++'MSXY-TI3S'!Q167+MSZ!Q167+DECG!Q167+DECR!T167+DBHG!Q167+DBHR!T167+AMIL!Q167</f>
        <v>-482.94093241165564</v>
      </c>
      <c r="F167" s="19">
        <f>DRFR!U167+DSFS!R167+DSTG!R167+XYM1!R167+XYM2!R167+XYM3!R167+XYM4!R167+SAG!R167+'ABXY-TI1S'!R167+'ABXY-TI2S'!R167+ABZ!R167+'ASXY-TI1S'!R167+'ASXY-TI2S'!R167+'ASXY-TI3S'!R167+ASZ!R167+'MBXY-TI1S'!R167+'MBXY-TI2S'!R167+MBZ!R167+'MSXY-TI1S'!R167+'MSXY-TI2S'!R167++'MSXY-TI3S'!R167+MSZ!R167+DECG!R167+DECR!U167+DBHG!R167+DBHR!U167+AMIL!R167</f>
        <v>-21.390042249757006</v>
      </c>
      <c r="G167" s="19">
        <f>DRFR!V167+DSFS!S167+DSTG!S167+XYM1!S167+XYM2!S167+XYM3!S167+XYM4!S167+SAG!S167+'ABXY-TI1S'!S167+'ABXY-TI2S'!S167+ABZ!S167+'ASXY-TI1S'!S167+'ASXY-TI2S'!S167+'ASXY-TI3S'!S167+ASZ!S167+'MBXY-TI1S'!S167+'MBXY-TI2S'!S167+MBZ!S167+'MSXY-TI1S'!S167+'MSXY-TI2S'!S167++'MSXY-TI3S'!S167+MSZ!S167+DECG!S167+DECR!V167+DBHG!S167+DBHR!V167+AMIL!S167</f>
        <v>-55.165197616587868</v>
      </c>
      <c r="H167" s="20">
        <f t="shared" si="25"/>
        <v>146.94835475774011</v>
      </c>
      <c r="I167" s="20">
        <f t="shared" si="26"/>
        <v>2016.9151206106417</v>
      </c>
      <c r="J167" s="20">
        <f t="shared" si="27"/>
        <v>26.978138358340864</v>
      </c>
      <c r="K167" s="20">
        <f t="shared" si="28"/>
        <v>-7.8774588089788971</v>
      </c>
      <c r="L167" s="20">
        <f t="shared" si="29"/>
        <v>13.746023700577888</v>
      </c>
      <c r="M167" s="20">
        <f t="shared" si="30"/>
        <v>-0.8773779628074978</v>
      </c>
      <c r="N167" s="94">
        <f>COS(Wellpath!$L167)*COS(Wellpath!$M167)</f>
        <v>0.1294095225512604</v>
      </c>
      <c r="O167" s="94">
        <f>-SIN(Wellpath!$M167)</f>
        <v>-0.96592582628906831</v>
      </c>
      <c r="P167" s="94">
        <f>SIN(Wellpath!$L167)*COS(Wellpath!$M167)</f>
        <v>0.22414386804201336</v>
      </c>
      <c r="Q167" s="94">
        <f>COS(Wellpath!$L167)*SIN(Wellpath!$M167)</f>
        <v>0.48296291314453427</v>
      </c>
      <c r="R167" s="94">
        <f>COS(Wellpath!$M167)</f>
        <v>0.25881904510252074</v>
      </c>
      <c r="S167" s="94">
        <f>SIN(Wellpath!$L167)*SIN(Wellpath!$M167)</f>
        <v>0.83651630373780783</v>
      </c>
      <c r="T167" s="94">
        <f>-SIN(Wellpath!$L167)</f>
        <v>-0.8660254037844386</v>
      </c>
      <c r="U167" s="94">
        <v>0</v>
      </c>
      <c r="V167" s="94">
        <f>COS(Wellpath!$L167)</f>
        <v>0.50000000000000011</v>
      </c>
    </row>
    <row r="168" spans="1:22" x14ac:dyDescent="0.25">
      <c r="A168" s="26">
        <f>Wellpath!E168</f>
        <v>4950</v>
      </c>
      <c r="B168" s="19">
        <f>DRFR!Q168+DSFS!N168+DSTG!N168+XYM1!N168+XYM2!N168+XYM3!N168+XYM4!N168+SAG!N168+'ABXY-TI1S'!N168+'ABXY-TI2S'!N168+ABZ!N168+'ASXY-TI1S'!N168+'ASXY-TI2S'!N168+'ASXY-TI3S'!N168+ASZ!N168+'MBXY-TI1S'!N168+'MBXY-TI2S'!N168+MBZ!N168+'MSXY-TI1S'!N168+'MSXY-TI2S'!N168++'MSXY-TI3S'!N168+MSZ!N168+DECG!N168+DECR!Q168+DBHG!N168+DBHR!Q168+AMIL!N168</f>
        <v>1923.653763260319</v>
      </c>
      <c r="C168" s="19">
        <f>DRFR!R168+DSFS!O168+DSTG!O168+XYM1!O168+XYM2!O168+XYM3!O168+XYM4!O168+SAG!O168+'ABXY-TI1S'!O168+'ABXY-TI2S'!O168+ABZ!O168+'ASXY-TI1S'!O168+'ASXY-TI2S'!O168+'ASXY-TI3S'!O168+ASZ!O168+'MBXY-TI1S'!O168+'MBXY-TI2S'!O168+MBZ!O168+'MSXY-TI1S'!O168+'MSXY-TI2S'!O168++'MSXY-TI3S'!O168+MSZ!O168+DECG!O168+DECR!R168+DBHG!O168+DBHR!R168+AMIL!O168</f>
        <v>200.43220526708194</v>
      </c>
      <c r="D168" s="19">
        <f>DRFR!S168+DSFS!P168+DSTG!P168+XYM1!P168+XYM2!P168+XYM3!P168+XYM4!P168+SAG!P168+'ABXY-TI1S'!P168+'ABXY-TI2S'!P168+ABZ!P168+'ASXY-TI1S'!P168+'ASXY-TI2S'!P168+'ASXY-TI3S'!P168+ASZ!P168+'MBXY-TI1S'!P168+'MBXY-TI2S'!P168+MBZ!P168+'MSXY-TI1S'!P168+'MSXY-TI2S'!P168++'MSXY-TI3S'!P168+MSZ!P168+DECG!P168+DECR!S168+DBHG!P168+DBHR!S168+AMIL!P168</f>
        <v>106.98856757864164</v>
      </c>
      <c r="E168" s="19">
        <f>DRFR!T168+DSFS!Q168+DSTG!Q168+XYM1!Q168+XYM2!Q168+XYM3!Q168+XYM4!Q168+SAG!Q168+'ABXY-TI1S'!Q168+'ABXY-TI2S'!Q168+ABZ!Q168+'ASXY-TI1S'!Q168+'ASXY-TI2S'!Q168+'ASXY-TI3S'!Q168+ASZ!Q168+'MBXY-TI1S'!Q168+'MBXY-TI2S'!Q168+MBZ!Q168+'MSXY-TI1S'!Q168+'MSXY-TI2S'!Q168++'MSXY-TI3S'!Q168+MSZ!Q168+DECG!Q168+DECR!T168+DBHG!Q168+DBHR!T168+AMIL!Q168</f>
        <v>-491.93946113615272</v>
      </c>
      <c r="F168" s="19">
        <f>DRFR!U168+DSFS!R168+DSTG!R168+XYM1!R168+XYM2!R168+XYM3!R168+XYM4!R168+SAG!R168+'ABXY-TI1S'!R168+'ABXY-TI2S'!R168+ABZ!R168+'ASXY-TI1S'!R168+'ASXY-TI2S'!R168+'ASXY-TI3S'!R168+ASZ!R168+'MBXY-TI1S'!R168+'MBXY-TI2S'!R168+MBZ!R168+'MSXY-TI1S'!R168+'MSXY-TI2S'!R168++'MSXY-TI3S'!R168+MSZ!R168+DECG!R168+DECR!U168+DBHG!R168+DBHR!U168+AMIL!R168</f>
        <v>-21.749401397550113</v>
      </c>
      <c r="G168" s="19">
        <f>DRFR!V168+DSFS!S168+DSTG!S168+XYM1!S168+XYM2!S168+XYM3!S168+XYM4!S168+SAG!S168+'ABXY-TI1S'!S168+'ABXY-TI2S'!S168+ABZ!S168+'ASXY-TI1S'!S168+'ASXY-TI2S'!S168+'ASXY-TI3S'!S168+ASZ!S168+'MBXY-TI1S'!S168+'MBXY-TI2S'!S168+MBZ!S168+'MSXY-TI1S'!S168+'MSXY-TI2S'!S168++'MSXY-TI3S'!S168+MSZ!S168+DECG!S168+DECR!V168+DBHG!S168+DBHR!V168+AMIL!S168</f>
        <v>-56.066050989700933</v>
      </c>
      <c r="H168" s="20">
        <f t="shared" si="25"/>
        <v>149.49069410741981</v>
      </c>
      <c r="I168" s="20">
        <f t="shared" si="26"/>
        <v>2054.1895376173479</v>
      </c>
      <c r="J168" s="20">
        <f t="shared" si="27"/>
        <v>27.394304381274683</v>
      </c>
      <c r="K168" s="20">
        <f t="shared" si="28"/>
        <v>-8.0135268461029092</v>
      </c>
      <c r="L168" s="20">
        <f t="shared" si="29"/>
        <v>13.831036647307513</v>
      </c>
      <c r="M168" s="20">
        <f t="shared" si="30"/>
        <v>-0.88514217247234495</v>
      </c>
      <c r="N168" s="94">
        <f>COS(Wellpath!$L168)*COS(Wellpath!$M168)</f>
        <v>0.1294095225512604</v>
      </c>
      <c r="O168" s="94">
        <f>-SIN(Wellpath!$M168)</f>
        <v>-0.96592582628906831</v>
      </c>
      <c r="P168" s="94">
        <f>SIN(Wellpath!$L168)*COS(Wellpath!$M168)</f>
        <v>0.22414386804201336</v>
      </c>
      <c r="Q168" s="94">
        <f>COS(Wellpath!$L168)*SIN(Wellpath!$M168)</f>
        <v>0.48296291314453427</v>
      </c>
      <c r="R168" s="94">
        <f>COS(Wellpath!$M168)</f>
        <v>0.25881904510252074</v>
      </c>
      <c r="S168" s="94">
        <f>SIN(Wellpath!$L168)*SIN(Wellpath!$M168)</f>
        <v>0.83651630373780783</v>
      </c>
      <c r="T168" s="94">
        <f>-SIN(Wellpath!$L168)</f>
        <v>-0.8660254037844386</v>
      </c>
      <c r="U168" s="94">
        <v>0</v>
      </c>
      <c r="V168" s="94">
        <f>COS(Wellpath!$L168)</f>
        <v>0.50000000000000011</v>
      </c>
    </row>
    <row r="169" spans="1:22" x14ac:dyDescent="0.25">
      <c r="A169" s="26">
        <f>Wellpath!E169</f>
        <v>4980</v>
      </c>
      <c r="B169" s="19">
        <f>DRFR!Q169+DSFS!N169+DSTG!N169+XYM1!N169+XYM2!N169+XYM3!N169+XYM4!N169+SAG!N169+'ABXY-TI1S'!N169+'ABXY-TI2S'!N169+ABZ!N169+'ASXY-TI1S'!N169+'ASXY-TI2S'!N169+'ASXY-TI3S'!N169+ASZ!N169+'MBXY-TI1S'!N169+'MBXY-TI2S'!N169+MBZ!N169+'MSXY-TI1S'!N169+'MSXY-TI2S'!N169++'MSXY-TI3S'!N169+MSZ!N169+DECG!N169+DECR!Q169+DBHG!N169+DBHR!Q169+AMIL!N169</f>
        <v>1958.8581553928534</v>
      </c>
      <c r="C169" s="19">
        <f>DRFR!R169+DSFS!O169+DSTG!O169+XYM1!O169+XYM2!O169+XYM3!O169+XYM4!O169+SAG!O169+'ABXY-TI1S'!O169+'ABXY-TI2S'!O169+ABZ!O169+'ASXY-TI1S'!O169+'ASXY-TI2S'!O169+'ASXY-TI3S'!O169+ASZ!O169+'MBXY-TI1S'!O169+'MBXY-TI2S'!O169+MBZ!O169+'MSXY-TI1S'!O169+'MSXY-TI2S'!O169++'MSXY-TI3S'!O169+MSZ!O169+DECG!O169+DECR!R169+DBHG!O169+DBHR!R169+AMIL!O169</f>
        <v>203.87676071475963</v>
      </c>
      <c r="D169" s="19">
        <f>DRFR!S169+DSFS!P169+DSTG!P169+XYM1!P169+XYM2!P169+XYM3!P169+XYM4!P169+SAG!P169+'ABXY-TI1S'!P169+'ABXY-TI2S'!P169+ABZ!P169+'ASXY-TI1S'!P169+'ASXY-TI2S'!P169+'ASXY-TI3S'!P169+ASZ!P169+'MBXY-TI1S'!P169+'MBXY-TI2S'!P169+MBZ!P169+'MSXY-TI1S'!P169+'MSXY-TI2S'!P169++'MSXY-TI3S'!P169+MSZ!P169+DECG!P169+DECR!S169+DBHG!P169+DBHR!S169+AMIL!P169</f>
        <v>108.94418366260896</v>
      </c>
      <c r="E169" s="19">
        <f>DRFR!T169+DSFS!Q169+DSTG!Q169+XYM1!Q169+XYM2!Q169+XYM3!Q169+XYM4!Q169+SAG!Q169+'ABXY-TI1S'!Q169+'ABXY-TI2S'!Q169+ABZ!Q169+'ASXY-TI1S'!Q169+'ASXY-TI2S'!Q169+'ASXY-TI3S'!Q169+ASZ!Q169+'MBXY-TI1S'!Q169+'MBXY-TI2S'!Q169+MBZ!Q169+'MSXY-TI1S'!Q169+'MSXY-TI2S'!Q169++'MSXY-TI3S'!Q169+MSZ!Q169+DECG!Q169+DECR!T169+DBHG!Q169+DBHR!T169+AMIL!Q169</f>
        <v>-501.02073772560067</v>
      </c>
      <c r="F169" s="19">
        <f>DRFR!U169+DSFS!R169+DSTG!R169+XYM1!R169+XYM2!R169+XYM3!R169+XYM4!R169+SAG!R169+'ABXY-TI1S'!R169+'ABXY-TI2S'!R169+ABZ!R169+'ASXY-TI1S'!R169+'ASXY-TI2S'!R169+'ASXY-TI3S'!R169+ASZ!R169+'MBXY-TI1S'!R169+'MBXY-TI2S'!R169+MBZ!R169+'MSXY-TI1S'!R169+'MSXY-TI2S'!R169++'MSXY-TI3S'!R169+MSZ!R169+DECG!R169+DECR!U169+DBHG!R169+DBHR!U169+AMIL!R169</f>
        <v>-22.111539610901534</v>
      </c>
      <c r="G169" s="19">
        <f>DRFR!V169+DSFS!S169+DSTG!S169+XYM1!S169+XYM2!S169+XYM3!S169+XYM4!S169+SAG!S169+'ABXY-TI1S'!S169+'ABXY-TI2S'!S169+ABZ!S169+'ASXY-TI1S'!S169+'ASXY-TI2S'!S169+'ASXY-TI3S'!S169+ASZ!S169+'MBXY-TI1S'!S169+'MBXY-TI2S'!S169+MBZ!S169+'MSXY-TI1S'!S169+'MSXY-TI2S'!S169++'MSXY-TI3S'!S169+MSZ!S169+DECG!S169+DECR!V169+DBHG!S169+DBHR!V169+AMIL!S169</f>
        <v>-56.973361585046831</v>
      </c>
      <c r="H169" s="20">
        <f t="shared" si="25"/>
        <v>152.05541303606677</v>
      </c>
      <c r="I169" s="20">
        <f t="shared" si="26"/>
        <v>2091.8070623967437</v>
      </c>
      <c r="J169" s="20">
        <f t="shared" si="27"/>
        <v>27.816624337411689</v>
      </c>
      <c r="K169" s="20">
        <f t="shared" si="28"/>
        <v>-8.1507647324012176</v>
      </c>
      <c r="L169" s="20">
        <f t="shared" si="29"/>
        <v>13.915910718242325</v>
      </c>
      <c r="M169" s="20">
        <f t="shared" si="30"/>
        <v>-0.89290638213735285</v>
      </c>
      <c r="N169" s="94">
        <f>COS(Wellpath!$L169)*COS(Wellpath!$M169)</f>
        <v>0.1294095225512604</v>
      </c>
      <c r="O169" s="94">
        <f>-SIN(Wellpath!$M169)</f>
        <v>-0.96592582628906831</v>
      </c>
      <c r="P169" s="94">
        <f>SIN(Wellpath!$L169)*COS(Wellpath!$M169)</f>
        <v>0.22414386804201336</v>
      </c>
      <c r="Q169" s="94">
        <f>COS(Wellpath!$L169)*SIN(Wellpath!$M169)</f>
        <v>0.48296291314453427</v>
      </c>
      <c r="R169" s="94">
        <f>COS(Wellpath!$M169)</f>
        <v>0.25881904510252074</v>
      </c>
      <c r="S169" s="94">
        <f>SIN(Wellpath!$L169)*SIN(Wellpath!$M169)</f>
        <v>0.83651630373780783</v>
      </c>
      <c r="T169" s="94">
        <f>-SIN(Wellpath!$L169)</f>
        <v>-0.8660254037844386</v>
      </c>
      <c r="U169" s="94">
        <v>0</v>
      </c>
      <c r="V169" s="94">
        <f>COS(Wellpath!$L169)</f>
        <v>0.50000000000000011</v>
      </c>
    </row>
    <row r="170" spans="1:22" x14ac:dyDescent="0.25">
      <c r="A170" s="26">
        <f>Wellpath!E170</f>
        <v>5010</v>
      </c>
      <c r="B170" s="19">
        <f>DRFR!Q170+DSFS!N170+DSTG!N170+XYM1!N170+XYM2!N170+XYM3!N170+XYM4!N170+SAG!N170+'ABXY-TI1S'!N170+'ABXY-TI2S'!N170+ABZ!N170+'ASXY-TI1S'!N170+'ASXY-TI2S'!N170+'ASXY-TI3S'!N170+ASZ!N170+'MBXY-TI1S'!N170+'MBXY-TI2S'!N170+MBZ!N170+'MSXY-TI1S'!N170+'MSXY-TI2S'!N170++'MSXY-TI3S'!N170+MSZ!N170+DECG!N170+DECR!Q170+DBHG!N170+DBHR!Q170+AMIL!N170</f>
        <v>1994.3836427850893</v>
      </c>
      <c r="C170" s="19">
        <f>DRFR!R170+DSFS!O170+DSTG!O170+XYM1!O170+XYM2!O170+XYM3!O170+XYM4!O170+SAG!O170+'ABXY-TI1S'!O170+'ABXY-TI2S'!O170+ABZ!O170+'ASXY-TI1S'!O170+'ASXY-TI2S'!O170+'ASXY-TI3S'!O170+ASZ!O170+'MBXY-TI1S'!O170+'MBXY-TI2S'!O170+MBZ!O170+'MSXY-TI1S'!O170+'MSXY-TI2S'!O170++'MSXY-TI3S'!O170+MSZ!O170+DECG!O170+DECR!R170+DBHG!O170+DBHR!R170+AMIL!O170</f>
        <v>207.35346324408522</v>
      </c>
      <c r="D170" s="19">
        <f>DRFR!S170+DSFS!P170+DSTG!P170+XYM1!P170+XYM2!P170+XYM3!P170+XYM4!P170+SAG!P170+'ABXY-TI1S'!P170+'ABXY-TI2S'!P170+ABZ!P170+'ASXY-TI1S'!P170+'ASXY-TI2S'!P170+'ASXY-TI3S'!P170+ASZ!P170+'MBXY-TI1S'!P170+'MBXY-TI2S'!P170+MBZ!P170+'MSXY-TI1S'!P170+'MSXY-TI2S'!P170++'MSXY-TI3S'!P170+MSZ!P170+DECG!P170+DECR!S170+DBHG!P170+DBHR!S170+AMIL!P170</f>
        <v>110.91825801539667</v>
      </c>
      <c r="E170" s="19">
        <f>DRFR!T170+DSFS!Q170+DSTG!Q170+XYM1!Q170+XYM2!Q170+XYM3!Q170+XYM4!Q170+SAG!Q170+'ABXY-TI1S'!Q170+'ABXY-TI2S'!Q170+ABZ!Q170+'ASXY-TI1S'!Q170+'ASXY-TI2S'!Q170+'ASXY-TI3S'!Q170+ASZ!Q170+'MBXY-TI1S'!Q170+'MBXY-TI2S'!Q170+MBZ!Q170+'MSXY-TI1S'!Q170+'MSXY-TI2S'!Q170++'MSXY-TI3S'!Q170+MSZ!Q170+DECG!Q170+DECR!T170+DBHG!Q170+DBHR!T170+AMIL!Q170</f>
        <v>-510.18475105650373</v>
      </c>
      <c r="F170" s="19">
        <f>DRFR!U170+DSFS!R170+DSTG!R170+XYM1!R170+XYM2!R170+XYM3!R170+XYM4!R170+SAG!R170+'ABXY-TI1S'!R170+'ABXY-TI2S'!R170+ABZ!R170+'ASXY-TI1S'!R170+'ASXY-TI2S'!R170+'ASXY-TI3S'!R170+ASZ!R170+'MBXY-TI1S'!R170+'MBXY-TI2S'!R170+MBZ!R170+'MSXY-TI1S'!R170+'MSXY-TI2S'!R170++'MSXY-TI3S'!R170+MSZ!R170+DECG!R170+DECR!U170+DBHG!R170+DBHR!U170+AMIL!R170</f>
        <v>-22.476450241108903</v>
      </c>
      <c r="G170" s="19">
        <f>DRFR!V170+DSFS!S170+DSTG!S170+XYM1!S170+XYM2!S170+XYM3!S170+XYM4!S170+SAG!S170+'ABXY-TI1S'!S170+'ABXY-TI2S'!S170+ABZ!S170+'ASXY-TI1S'!S170+'ASXY-TI2S'!S170+'ASXY-TI3S'!S170+ASZ!S170+'MBXY-TI1S'!S170+'MBXY-TI2S'!S170+MBZ!S170+'MSXY-TI1S'!S170+'MSXY-TI2S'!S170++'MSXY-TI3S'!S170+MSZ!S170+DECG!S170+DECR!V170+DBHG!S170+DBHR!V170+AMIL!S170</f>
        <v>-57.887104589330505</v>
      </c>
      <c r="H170" s="20">
        <f t="shared" si="25"/>
        <v>154.64251154368102</v>
      </c>
      <c r="I170" s="20">
        <f t="shared" si="26"/>
        <v>2129.7676949488273</v>
      </c>
      <c r="J170" s="20">
        <f t="shared" si="27"/>
        <v>28.245157552063077</v>
      </c>
      <c r="K170" s="20">
        <f t="shared" si="28"/>
        <v>-8.2891724678735734</v>
      </c>
      <c r="L170" s="20">
        <f t="shared" si="29"/>
        <v>14.000645913382277</v>
      </c>
      <c r="M170" s="20">
        <f t="shared" si="30"/>
        <v>-0.90067059180215558</v>
      </c>
      <c r="N170" s="94">
        <f>COS(Wellpath!$L170)*COS(Wellpath!$M170)</f>
        <v>0.1294095225512604</v>
      </c>
      <c r="O170" s="94">
        <f>-SIN(Wellpath!$M170)</f>
        <v>-0.96592582628906831</v>
      </c>
      <c r="P170" s="94">
        <f>SIN(Wellpath!$L170)*COS(Wellpath!$M170)</f>
        <v>0.22414386804201336</v>
      </c>
      <c r="Q170" s="94">
        <f>COS(Wellpath!$L170)*SIN(Wellpath!$M170)</f>
        <v>0.48296291314453427</v>
      </c>
      <c r="R170" s="94">
        <f>COS(Wellpath!$M170)</f>
        <v>0.25881904510252074</v>
      </c>
      <c r="S170" s="94">
        <f>SIN(Wellpath!$L170)*SIN(Wellpath!$M170)</f>
        <v>0.83651630373780783</v>
      </c>
      <c r="T170" s="94">
        <f>-SIN(Wellpath!$L170)</f>
        <v>-0.8660254037844386</v>
      </c>
      <c r="U170" s="94">
        <v>0</v>
      </c>
      <c r="V170" s="94">
        <f>COS(Wellpath!$L170)</f>
        <v>0.50000000000000011</v>
      </c>
    </row>
    <row r="171" spans="1:22" x14ac:dyDescent="0.25">
      <c r="A171" s="26">
        <f>Wellpath!E171</f>
        <v>5040</v>
      </c>
      <c r="B171" s="19">
        <f>DRFR!Q171+DSFS!N171+DSTG!N171+XYM1!N171+XYM2!N171+XYM3!N171+XYM4!N171+SAG!N171+'ABXY-TI1S'!N171+'ABXY-TI2S'!N171+ABZ!N171+'ASXY-TI1S'!N171+'ASXY-TI2S'!N171+'ASXY-TI3S'!N171+ASZ!N171+'MBXY-TI1S'!N171+'MBXY-TI2S'!N171+MBZ!N171+'MSXY-TI1S'!N171+'MSXY-TI2S'!N171++'MSXY-TI3S'!N171+MSZ!N171+DECG!N171+DECR!Q171+DBHG!N171+DBHR!Q171+AMIL!N171</f>
        <v>2030.2302284328198</v>
      </c>
      <c r="C171" s="19">
        <f>DRFR!R171+DSFS!O171+DSTG!O171+XYM1!O171+XYM2!O171+XYM3!O171+XYM4!O171+SAG!O171+'ABXY-TI1S'!O171+'ABXY-TI2S'!O171+ABZ!O171+'ASXY-TI1S'!O171+'ASXY-TI2S'!O171+'ASXY-TI3S'!O171+ASZ!O171+'MBXY-TI1S'!O171+'MBXY-TI2S'!O171+MBZ!O171+'MSXY-TI1S'!O171+'MSXY-TI2S'!O171++'MSXY-TI3S'!O171+MSZ!O171+DECG!O171+DECR!R171+DBHG!O171+DBHR!R171+AMIL!O171</f>
        <v>210.86235458106236</v>
      </c>
      <c r="D171" s="19">
        <f>DRFR!S171+DSFS!P171+DSTG!P171+XYM1!P171+XYM2!P171+XYM3!P171+XYM4!P171+SAG!P171+'ABXY-TI1S'!P171+'ABXY-TI2S'!P171+ABZ!P171+'ASXY-TI1S'!P171+'ASXY-TI2S'!P171+'ASXY-TI3S'!P171+ASZ!P171+'MBXY-TI1S'!P171+'MBXY-TI2S'!P171+MBZ!P171+'MSXY-TI1S'!P171+'MSXY-TI2S'!P171++'MSXY-TI3S'!P171+MSZ!P171+DECG!P171+DECR!S171+DBHG!P171+DBHR!S171+AMIL!P171</f>
        <v>112.91080554427008</v>
      </c>
      <c r="E171" s="19">
        <f>DRFR!T171+DSFS!Q171+DSTG!Q171+XYM1!Q171+XYM2!Q171+XYM3!Q171+XYM4!Q171+SAG!Q171+'ABXY-TI1S'!Q171+'ABXY-TI2S'!Q171+ABZ!Q171+'ASXY-TI1S'!Q171+'ASXY-TI2S'!Q171+'ASXY-TI3S'!Q171+ASZ!Q171+'MBXY-TI1S'!Q171+'MBXY-TI2S'!Q171+MBZ!Q171+'MSXY-TI1S'!Q171+'MSXY-TI2S'!Q171++'MSXY-TI3S'!Q171+MSZ!Q171+DECG!Q171+DECR!T171+DBHG!Q171+DBHR!T171+AMIL!Q171</f>
        <v>-519.43148994841295</v>
      </c>
      <c r="F171" s="19">
        <f>DRFR!U171+DSFS!R171+DSTG!R171+XYM1!R171+XYM2!R171+XYM3!R171+XYM4!R171+SAG!R171+'ABXY-TI1S'!R171+'ABXY-TI2S'!R171+ABZ!R171+'ASXY-TI1S'!R171+'ASXY-TI2S'!R171+'ASXY-TI3S'!R171+ASZ!R171+'MBXY-TI1S'!R171+'MBXY-TI2S'!R171+MBZ!R171+'MSXY-TI1S'!R171+'MSXY-TI2S'!R171++'MSXY-TI3S'!R171+MSZ!R171+DECG!R171+DECR!U171+DBHG!R171+DBHR!U171+AMIL!R171</f>
        <v>-22.844126605427991</v>
      </c>
      <c r="G171" s="19">
        <f>DRFR!V171+DSFS!S171+DSTG!S171+XYM1!S171+XYM2!S171+XYM3!S171+XYM4!S171+SAG!S171+'ABXY-TI1S'!S171+'ABXY-TI2S'!S171+ABZ!S171+'ASXY-TI1S'!S171+'ASXY-TI2S'!S171+'ASXY-TI3S'!S171+ASZ!S171+'MBXY-TI1S'!S171+'MBXY-TI2S'!S171+MBZ!S171+'MSXY-TI1S'!S171+'MSXY-TI2S'!S171++'MSXY-TI3S'!S171+MSZ!S171+DECG!S171+DECR!V171+DBHG!S171+DBHR!V171+AMIL!S171</f>
        <v>-58.807255062210992</v>
      </c>
      <c r="H171" s="20">
        <f t="shared" si="25"/>
        <v>157.25198963026253</v>
      </c>
      <c r="I171" s="20">
        <f t="shared" si="26"/>
        <v>2168.0714352735995</v>
      </c>
      <c r="J171" s="20">
        <f t="shared" si="27"/>
        <v>28.679963654290198</v>
      </c>
      <c r="K171" s="20">
        <f t="shared" si="28"/>
        <v>-8.4287500525200247</v>
      </c>
      <c r="L171" s="20">
        <f t="shared" si="29"/>
        <v>14.085242232727403</v>
      </c>
      <c r="M171" s="20">
        <f t="shared" si="30"/>
        <v>-0.90843480146712352</v>
      </c>
      <c r="N171" s="94">
        <f>COS(Wellpath!$L171)*COS(Wellpath!$M171)</f>
        <v>0.1294095225512604</v>
      </c>
      <c r="O171" s="94">
        <f>-SIN(Wellpath!$M171)</f>
        <v>-0.96592582628906831</v>
      </c>
      <c r="P171" s="94">
        <f>SIN(Wellpath!$L171)*COS(Wellpath!$M171)</f>
        <v>0.22414386804201336</v>
      </c>
      <c r="Q171" s="94">
        <f>COS(Wellpath!$L171)*SIN(Wellpath!$M171)</f>
        <v>0.48296291314453427</v>
      </c>
      <c r="R171" s="94">
        <f>COS(Wellpath!$M171)</f>
        <v>0.25881904510252074</v>
      </c>
      <c r="S171" s="94">
        <f>SIN(Wellpath!$L171)*SIN(Wellpath!$M171)</f>
        <v>0.83651630373780783</v>
      </c>
      <c r="T171" s="94">
        <f>-SIN(Wellpath!$L171)</f>
        <v>-0.8660254037844386</v>
      </c>
      <c r="U171" s="94">
        <v>0</v>
      </c>
      <c r="V171" s="94">
        <f>COS(Wellpath!$L171)</f>
        <v>0.50000000000000011</v>
      </c>
    </row>
    <row r="172" spans="1:22" x14ac:dyDescent="0.25">
      <c r="A172" s="26">
        <f>Wellpath!E172</f>
        <v>5070</v>
      </c>
      <c r="B172" s="19">
        <f>DRFR!Q172+DSFS!N172+DSTG!N172+XYM1!N172+XYM2!N172+XYM3!N172+XYM4!N172+SAG!N172+'ABXY-TI1S'!N172+'ABXY-TI2S'!N172+ABZ!N172+'ASXY-TI1S'!N172+'ASXY-TI2S'!N172+'ASXY-TI3S'!N172+ASZ!N172+'MBXY-TI1S'!N172+'MBXY-TI2S'!N172+MBZ!N172+'MSXY-TI1S'!N172+'MSXY-TI2S'!N172++'MSXY-TI3S'!N172+MSZ!N172+DECG!N172+DECR!Q172+DBHG!N172+DBHR!Q172+AMIL!N172</f>
        <v>2066.3979153470973</v>
      </c>
      <c r="C172" s="19">
        <f>DRFR!R172+DSFS!O172+DSTG!O172+XYM1!O172+XYM2!O172+XYM3!O172+XYM4!O172+SAG!O172+'ABXY-TI1S'!O172+'ABXY-TI2S'!O172+ABZ!O172+'ASXY-TI1S'!O172+'ASXY-TI2S'!O172+'ASXY-TI3S'!O172+ASZ!O172+'MBXY-TI1S'!O172+'MBXY-TI2S'!O172+MBZ!O172+'MSXY-TI1S'!O172+'MSXY-TI2S'!O172++'MSXY-TI3S'!O172+MSZ!O172+DECG!O172+DECR!R172+DBHG!O172+DBHR!R172+AMIL!O172</f>
        <v>214.40347666424665</v>
      </c>
      <c r="D172" s="19">
        <f>DRFR!S172+DSFS!P172+DSTG!P172+XYM1!P172+XYM2!P172+XYM3!P172+XYM4!P172+SAG!P172+'ABXY-TI1S'!P172+'ABXY-TI2S'!P172+ABZ!P172+'ASXY-TI1S'!P172+'ASXY-TI2S'!P172+'ASXY-TI3S'!P172+ASZ!P172+'MBXY-TI1S'!P172+'MBXY-TI2S'!P172+MBZ!P172+'MSXY-TI1S'!P172+'MSXY-TI2S'!P172++'MSXY-TI3S'!P172+MSZ!P172+DECG!P172+DECR!S172+DBHG!P172+DBHR!S172+AMIL!P172</f>
        <v>114.92184123243192</v>
      </c>
      <c r="E172" s="19">
        <f>DRFR!T172+DSFS!Q172+DSTG!Q172+XYM1!Q172+XYM2!Q172+XYM3!Q172+XYM4!Q172+SAG!Q172+'ABXY-TI1S'!Q172+'ABXY-TI2S'!Q172+ABZ!Q172+'ASXY-TI1S'!Q172+'ASXY-TI2S'!Q172+'ASXY-TI3S'!Q172+ASZ!Q172+'MBXY-TI1S'!Q172+'MBXY-TI2S'!Q172+MBZ!Q172+'MSXY-TI1S'!Q172+'MSXY-TI2S'!Q172++'MSXY-TI3S'!Q172+MSZ!Q172+DECG!Q172+DECR!T172+DBHG!Q172+DBHR!T172+AMIL!Q172</f>
        <v>-528.76094316392619</v>
      </c>
      <c r="F172" s="19">
        <f>DRFR!U172+DSFS!R172+DSTG!R172+XYM1!R172+XYM2!R172+XYM3!R172+XYM4!R172+SAG!R172+'ABXY-TI1S'!R172+'ABXY-TI2S'!R172+ABZ!R172+'ASXY-TI1S'!R172+'ASXY-TI2S'!R172+'ASXY-TI3S'!R172+ASZ!R172+'MBXY-TI1S'!R172+'MBXY-TI2S'!R172+MBZ!R172+'MSXY-TI1S'!R172+'MSXY-TI2S'!R172++'MSXY-TI3S'!R172+MSZ!R172+DECG!R172+DECR!U172+DBHG!R172+DBHR!U172+AMIL!R172</f>
        <v>-23.214561987072738</v>
      </c>
      <c r="G172" s="19">
        <f>DRFR!V172+DSFS!S172+DSTG!S172+XYM1!S172+XYM2!S172+XYM3!S172+XYM4!S172+SAG!S172+'ABXY-TI1S'!S172+'ABXY-TI2S'!S172+ABZ!S172+'ASXY-TI1S'!S172+'ASXY-TI2S'!S172+'ASXY-TI3S'!S172+ASZ!S172+'MBXY-TI1S'!S172+'MBXY-TI2S'!S172+MBZ!S172+'MSXY-TI1S'!S172+'MSXY-TI2S'!S172++'MSXY-TI3S'!S172+MSZ!S172+DECG!S172+DECR!V172+DBHG!S172+DBHR!V172+AMIL!S172</f>
        <v>-59.733787936301461</v>
      </c>
      <c r="H172" s="20">
        <f t="shared" si="25"/>
        <v>159.88384729581136</v>
      </c>
      <c r="I172" s="20">
        <f t="shared" si="26"/>
        <v>2206.7182833710604</v>
      </c>
      <c r="J172" s="20">
        <f t="shared" si="27"/>
        <v>29.121102576904168</v>
      </c>
      <c r="K172" s="20">
        <f t="shared" si="28"/>
        <v>-8.5694974863406834</v>
      </c>
      <c r="L172" s="20">
        <f t="shared" si="29"/>
        <v>14.169699676277723</v>
      </c>
      <c r="M172" s="20">
        <f t="shared" si="30"/>
        <v>-0.91619901113197244</v>
      </c>
      <c r="N172" s="94">
        <f>COS(Wellpath!$L172)*COS(Wellpath!$M172)</f>
        <v>0.1294095225512604</v>
      </c>
      <c r="O172" s="94">
        <f>-SIN(Wellpath!$M172)</f>
        <v>-0.96592582628906831</v>
      </c>
      <c r="P172" s="94">
        <f>SIN(Wellpath!$L172)*COS(Wellpath!$M172)</f>
        <v>0.22414386804201336</v>
      </c>
      <c r="Q172" s="94">
        <f>COS(Wellpath!$L172)*SIN(Wellpath!$M172)</f>
        <v>0.48296291314453427</v>
      </c>
      <c r="R172" s="94">
        <f>COS(Wellpath!$M172)</f>
        <v>0.25881904510252074</v>
      </c>
      <c r="S172" s="94">
        <f>SIN(Wellpath!$L172)*SIN(Wellpath!$M172)</f>
        <v>0.83651630373780783</v>
      </c>
      <c r="T172" s="94">
        <f>-SIN(Wellpath!$L172)</f>
        <v>-0.8660254037844386</v>
      </c>
      <c r="U172" s="94">
        <v>0</v>
      </c>
      <c r="V172" s="94">
        <f>COS(Wellpath!$L172)</f>
        <v>0.50000000000000011</v>
      </c>
    </row>
    <row r="173" spans="1:22" x14ac:dyDescent="0.25">
      <c r="A173" s="26">
        <f>Wellpath!E173</f>
        <v>5100</v>
      </c>
      <c r="B173" s="19">
        <f>DRFR!Q173+DSFS!N173+DSTG!N173+XYM1!N173+XYM2!N173+XYM3!N173+XYM4!N173+SAG!N173+'ABXY-TI1S'!N173+'ABXY-TI2S'!N173+ABZ!N173+'ASXY-TI1S'!N173+'ASXY-TI2S'!N173+'ASXY-TI3S'!N173+ASZ!N173+'MBXY-TI1S'!N173+'MBXY-TI2S'!N173+MBZ!N173+'MSXY-TI1S'!N173+'MSXY-TI2S'!N173++'MSXY-TI3S'!N173+MSZ!N173+DECG!N173+DECR!Q173+DBHG!N173+DBHR!Q173+AMIL!N173</f>
        <v>2102.8867065542354</v>
      </c>
      <c r="C173" s="19">
        <f>DRFR!R173+DSFS!O173+DSTG!O173+XYM1!O173+XYM2!O173+XYM3!O173+XYM4!O173+SAG!O173+'ABXY-TI1S'!O173+'ABXY-TI2S'!O173+ABZ!O173+'ASXY-TI1S'!O173+'ASXY-TI2S'!O173+'ASXY-TI3S'!O173+ASZ!O173+'MBXY-TI1S'!O173+'MBXY-TI2S'!O173+MBZ!O173+'MSXY-TI1S'!O173+'MSXY-TI2S'!O173++'MSXY-TI3S'!O173+MSZ!O173+DECG!O173+DECR!R173+DBHG!O173+DBHR!R173+AMIL!O173</f>
        <v>217.9768716447457</v>
      </c>
      <c r="D173" s="19">
        <f>DRFR!S173+DSFS!P173+DSTG!P173+XYM1!P173+XYM2!P173+XYM3!P173+XYM4!P173+SAG!P173+'ABXY-TI1S'!P173+'ABXY-TI2S'!P173+ABZ!P173+'ASXY-TI1S'!P173+'ASXY-TI2S'!P173+'ASXY-TI3S'!P173+ASZ!P173+'MBXY-TI1S'!P173+'MBXY-TI2S'!P173+MBZ!P173+'MSXY-TI1S'!P173+'MSXY-TI2S'!P173++'MSXY-TI3S'!P173+MSZ!P173+DECG!P173+DECR!S173+DBHG!P173+DBHR!S173+AMIL!P173</f>
        <v>116.9513801390226</v>
      </c>
      <c r="E173" s="19">
        <f>DRFR!T173+DSFS!Q173+DSTG!Q173+XYM1!Q173+XYM2!Q173+XYM3!Q173+XYM4!Q173+SAG!Q173+'ABXY-TI1S'!Q173+'ABXY-TI2S'!Q173+ABZ!Q173+'ASXY-TI1S'!Q173+'ASXY-TI2S'!Q173+'ASXY-TI3S'!Q173+ASZ!Q173+'MBXY-TI1S'!Q173+'MBXY-TI2S'!Q173+MBZ!Q173+'MSXY-TI1S'!Q173+'MSXY-TI2S'!Q173++'MSXY-TI3S'!Q173+MSZ!Q173+DECG!Q173+DECR!T173+DBHG!Q173+DBHR!T173+AMIL!Q173</f>
        <v>-538.17309940868813</v>
      </c>
      <c r="F173" s="19">
        <f>DRFR!U173+DSFS!R173+DSTG!R173+XYM1!R173+XYM2!R173+XYM3!R173+XYM4!R173+SAG!R173+'ABXY-TI1S'!R173+'ABXY-TI2S'!R173+ABZ!R173+'ASXY-TI1S'!R173+'ASXY-TI2S'!R173+'ASXY-TI3S'!R173+ASZ!R173+'MBXY-TI1S'!R173+'MBXY-TI2S'!R173+MBZ!R173+'MSXY-TI1S'!R173+'MSXY-TI2S'!R173++'MSXY-TI3S'!R173+MSZ!R173+DECG!R173+DECR!U173+DBHG!R173+DBHR!U173+AMIL!R173</f>
        <v>-23.587749635215225</v>
      </c>
      <c r="G173" s="19">
        <f>DRFR!V173+DSFS!S173+DSTG!S173+XYM1!S173+XYM2!S173+XYM3!S173+XYM4!S173+SAG!S173+'ABXY-TI1S'!S173+'ABXY-TI2S'!S173+ABZ!S173+'ASXY-TI1S'!S173+'ASXY-TI2S'!S173+'ASXY-TI3S'!S173+ASZ!S173+'MBXY-TI1S'!S173+'MBXY-TI2S'!S173+MBZ!S173+'MSXY-TI1S'!S173+'MSXY-TI2S'!S173++'MSXY-TI3S'!S173+MSZ!S173+DECG!S173+DECR!V173+DBHG!S173+DBHR!V173+AMIL!S173</f>
        <v>-60.666678017169069</v>
      </c>
      <c r="H173" s="20">
        <f t="shared" si="25"/>
        <v>162.5380845403275</v>
      </c>
      <c r="I173" s="20">
        <f t="shared" si="26"/>
        <v>2245.7082392412099</v>
      </c>
      <c r="J173" s="20">
        <f t="shared" si="27"/>
        <v>29.568634556466371</v>
      </c>
      <c r="K173" s="20">
        <f t="shared" si="28"/>
        <v>-8.7114147693355672</v>
      </c>
      <c r="L173" s="20">
        <f t="shared" si="29"/>
        <v>14.25401824403319</v>
      </c>
      <c r="M173" s="20">
        <f t="shared" si="30"/>
        <v>-0.92396322079691373</v>
      </c>
      <c r="N173" s="94">
        <f>COS(Wellpath!$L173)*COS(Wellpath!$M173)</f>
        <v>0.1294095225512604</v>
      </c>
      <c r="O173" s="94">
        <f>-SIN(Wellpath!$M173)</f>
        <v>-0.96592582628906831</v>
      </c>
      <c r="P173" s="94">
        <f>SIN(Wellpath!$L173)*COS(Wellpath!$M173)</f>
        <v>0.22414386804201336</v>
      </c>
      <c r="Q173" s="94">
        <f>COS(Wellpath!$L173)*SIN(Wellpath!$M173)</f>
        <v>0.48296291314453427</v>
      </c>
      <c r="R173" s="94">
        <f>COS(Wellpath!$M173)</f>
        <v>0.25881904510252074</v>
      </c>
      <c r="S173" s="94">
        <f>SIN(Wellpath!$L173)*SIN(Wellpath!$M173)</f>
        <v>0.83651630373780783</v>
      </c>
      <c r="T173" s="94">
        <f>-SIN(Wellpath!$L173)</f>
        <v>-0.8660254037844386</v>
      </c>
      <c r="U173" s="94">
        <v>0</v>
      </c>
      <c r="V173" s="94">
        <f>COS(Wellpath!$L173)</f>
        <v>0.50000000000000011</v>
      </c>
    </row>
    <row r="174" spans="1:22" x14ac:dyDescent="0.25">
      <c r="A174" s="26">
        <f>Wellpath!E174</f>
        <v>5130</v>
      </c>
      <c r="B174" s="19">
        <f>DRFR!Q174+DSFS!N174+DSTG!N174+XYM1!N174+XYM2!N174+XYM3!N174+XYM4!N174+SAG!N174+'ABXY-TI1S'!N174+'ABXY-TI2S'!N174+ABZ!N174+'ASXY-TI1S'!N174+'ASXY-TI2S'!N174+'ASXY-TI3S'!N174+ASZ!N174+'MBXY-TI1S'!N174+'MBXY-TI2S'!N174+MBZ!N174+'MSXY-TI1S'!N174+'MSXY-TI2S'!N174++'MSXY-TI3S'!N174+MSZ!N174+DECG!N174+DECR!Q174+DBHG!N174+DBHR!Q174+AMIL!N174</f>
        <v>2140.4671350305839</v>
      </c>
      <c r="C174" s="19">
        <f>DRFR!R174+DSFS!O174+DSTG!O174+XYM1!O174+XYM2!O174+XYM3!O174+XYM4!O174+SAG!O174+'ABXY-TI1S'!O174+'ABXY-TI2S'!O174+ABZ!O174+'ASXY-TI1S'!O174+'ASXY-TI2S'!O174+'ASXY-TI3S'!O174+ASZ!O174+'MBXY-TI1S'!O174+'MBXY-TI2S'!O174+MBZ!O174+'MSXY-TI1S'!O174+'MSXY-TI2S'!O174++'MSXY-TI3S'!O174+MSZ!O174+DECG!O174+DECR!R174+DBHG!O174+DBHR!R174+AMIL!O174</f>
        <v>221.61061435251315</v>
      </c>
      <c r="D174" s="19">
        <f>DRFR!S174+DSFS!P174+DSTG!P174+XYM1!P174+XYM2!P174+XYM3!P174+XYM4!P174+SAG!P174+'ABXY-TI1S'!P174+'ABXY-TI2S'!P174+ABZ!P174+'ASXY-TI1S'!P174+'ASXY-TI2S'!P174+'ASXY-TI3S'!P174+ASZ!P174+'MBXY-TI1S'!P174+'MBXY-TI2S'!P174+MBZ!P174+'MSXY-TI1S'!P174+'MSXY-TI2S'!P174++'MSXY-TI3S'!P174+MSZ!P174+DECG!P174+DECR!S174+DBHG!P174+DBHR!S174+AMIL!P174</f>
        <v>119.03436485727065</v>
      </c>
      <c r="E174" s="19">
        <f>DRFR!T174+DSFS!Q174+DSTG!Q174+XYM1!Q174+XYM2!Q174+XYM3!Q174+XYM4!Q174+SAG!Q174+'ABXY-TI1S'!Q174+'ABXY-TI2S'!Q174+ABZ!Q174+'ASXY-TI1S'!Q174+'ASXY-TI2S'!Q174+'ASXY-TI3S'!Q174+ASZ!Q174+'MBXY-TI1S'!Q174+'MBXY-TI2S'!Q174+MBZ!Q174+'MSXY-TI1S'!Q174+'MSXY-TI2S'!Q174++'MSXY-TI3S'!Q174+MSZ!Q174+DECG!Q174+DECR!T174+DBHG!Q174+DBHR!T174+AMIL!Q174</f>
        <v>-547.88457767558339</v>
      </c>
      <c r="F174" s="19">
        <f>DRFR!U174+DSFS!R174+DSTG!R174+XYM1!R174+XYM2!R174+XYM3!R174+XYM4!R174+SAG!R174+'ABXY-TI1S'!R174+'ABXY-TI2S'!R174+ABZ!R174+'ASXY-TI1S'!R174+'ASXY-TI2S'!R174+'ASXY-TI3S'!R174+ASZ!R174+'MBXY-TI1S'!R174+'MBXY-TI2S'!R174+MBZ!R174+'MSXY-TI1S'!R174+'MSXY-TI2S'!R174++'MSXY-TI3S'!R174+MSZ!R174+DECG!R174+DECR!U174+DBHG!R174+DBHR!U174+AMIL!R174</f>
        <v>-23.963771868923782</v>
      </c>
      <c r="G174" s="19">
        <f>DRFR!V174+DSFS!S174+DSTG!S174+XYM1!S174+XYM2!S174+XYM3!S174+XYM4!S174+SAG!S174+'ABXY-TI1S'!S174+'ABXY-TI2S'!S174+ABZ!S174+'ASXY-TI1S'!S174+'ASXY-TI2S'!S174+'ASXY-TI3S'!S174+ASZ!S174+'MBXY-TI1S'!S174+'MBXY-TI2S'!S174+MBZ!S174+'MSXY-TI1S'!S174+'MSXY-TI2S'!S174++'MSXY-TI3S'!S174+MSZ!S174+DECG!S174+DECR!V174+DBHG!S174+DBHR!V174+AMIL!S174</f>
        <v>-61.605730871890323</v>
      </c>
      <c r="H174" s="20">
        <f t="shared" si="25"/>
        <v>163.36697303114622</v>
      </c>
      <c r="I174" s="20">
        <f t="shared" si="26"/>
        <v>2285.8704100916548</v>
      </c>
      <c r="J174" s="20">
        <f t="shared" si="27"/>
        <v>31.874731117566597</v>
      </c>
      <c r="K174" s="20">
        <f t="shared" si="28"/>
        <v>-8.7928196844184221</v>
      </c>
      <c r="L174" s="20">
        <f t="shared" si="29"/>
        <v>21.298795489749629</v>
      </c>
      <c r="M174" s="20">
        <f t="shared" si="30"/>
        <v>-1.3920335311066605</v>
      </c>
      <c r="N174" s="94">
        <f>COS(Wellpath!$L174)*COS(Wellpath!$M174)</f>
        <v>0.11750138762820569</v>
      </c>
      <c r="O174" s="94">
        <f>-SIN(Wellpath!$M174)</f>
        <v>-0.96592582628906831</v>
      </c>
      <c r="P174" s="94">
        <f>SIN(Wellpath!$L174)*COS(Wellpath!$M174)</f>
        <v>0.23060945777054939</v>
      </c>
      <c r="Q174" s="94">
        <f>COS(Wellpath!$L174)*SIN(Wellpath!$M174)</f>
        <v>0.43852114858830882</v>
      </c>
      <c r="R174" s="94">
        <f>COS(Wellpath!$M174)</f>
        <v>0.25881904510252074</v>
      </c>
      <c r="S174" s="94">
        <f>SIN(Wellpath!$L174)*SIN(Wellpath!$M174)</f>
        <v>0.86064621310559986</v>
      </c>
      <c r="T174" s="94">
        <f>-SIN(Wellpath!$L174)</f>
        <v>-0.89100652418836779</v>
      </c>
      <c r="U174" s="94">
        <v>0</v>
      </c>
      <c r="V174" s="94">
        <f>COS(Wellpath!$L174)</f>
        <v>0.4539904997395468</v>
      </c>
    </row>
    <row r="175" spans="1:22" x14ac:dyDescent="0.25">
      <c r="A175" s="26">
        <f>Wellpath!E175</f>
        <v>5160</v>
      </c>
      <c r="B175" s="19">
        <f>DRFR!Q175+DSFS!N175+DSTG!N175+XYM1!N175+XYM2!N175+XYM3!N175+XYM4!N175+SAG!N175+'ABXY-TI1S'!N175+'ABXY-TI2S'!N175+ABZ!N175+'ASXY-TI1S'!N175+'ASXY-TI2S'!N175+'ASXY-TI3S'!N175+ASZ!N175+'MBXY-TI1S'!N175+'MBXY-TI2S'!N175+MBZ!N175+'MSXY-TI1S'!N175+'MSXY-TI2S'!N175++'MSXY-TI3S'!N175+MSZ!N175+DECG!N175+DECR!Q175+DBHG!N175+DBHR!Q175+AMIL!N175</f>
        <v>2179.8557139344848</v>
      </c>
      <c r="C175" s="19">
        <f>DRFR!R175+DSFS!O175+DSTG!O175+XYM1!O175+XYM2!O175+XYM3!O175+XYM4!O175+SAG!O175+'ABXY-TI1S'!O175+'ABXY-TI2S'!O175+ABZ!O175+'ASXY-TI1S'!O175+'ASXY-TI2S'!O175+'ASXY-TI3S'!O175+ASZ!O175+'MBXY-TI1S'!O175+'MBXY-TI2S'!O175+MBZ!O175+'MSXY-TI1S'!O175+'MSXY-TI2S'!O175++'MSXY-TI3S'!O175+MSZ!O175+DECG!O175+DECR!R175+DBHG!O175+DBHR!R175+AMIL!O175</f>
        <v>225.32209794204653</v>
      </c>
      <c r="D175" s="19">
        <f>DRFR!S175+DSFS!P175+DSTG!P175+XYM1!P175+XYM2!P175+XYM3!P175+XYM4!P175+SAG!P175+'ABXY-TI1S'!P175+'ABXY-TI2S'!P175+ABZ!P175+'ASXY-TI1S'!P175+'ASXY-TI2S'!P175+'ASXY-TI3S'!P175+ASZ!P175+'MBXY-TI1S'!P175+'MBXY-TI2S'!P175+MBZ!P175+'MSXY-TI1S'!P175+'MSXY-TI2S'!P175++'MSXY-TI3S'!P175+MSZ!P175+DECG!P175+DECR!S175+DBHG!P175+DBHR!S175+AMIL!P175</f>
        <v>121.2059392599398</v>
      </c>
      <c r="E175" s="19">
        <f>DRFR!T175+DSFS!Q175+DSTG!Q175+XYM1!Q175+XYM2!Q175+XYM3!Q175+XYM4!Q175+SAG!Q175+'ABXY-TI1S'!Q175+'ABXY-TI2S'!Q175+ABZ!Q175+'ASXY-TI1S'!Q175+'ASXY-TI2S'!Q175+'ASXY-TI3S'!Q175+ASZ!Q175+'MBXY-TI1S'!Q175+'MBXY-TI2S'!Q175+MBZ!Q175+'MSXY-TI1S'!Q175+'MSXY-TI2S'!Q175++'MSXY-TI3S'!Q175+MSZ!Q175+DECG!Q175+DECR!T175+DBHG!Q175+DBHR!T175+AMIL!Q175</f>
        <v>-558.09983326784993</v>
      </c>
      <c r="F175" s="19">
        <f>DRFR!U175+DSFS!R175+DSTG!R175+XYM1!R175+XYM2!R175+XYM3!R175+XYM4!R175+SAG!R175+'ABXY-TI1S'!R175+'ABXY-TI2S'!R175+ABZ!R175+'ASXY-TI1S'!R175+'ASXY-TI2S'!R175+'ASXY-TI3S'!R175+ASZ!R175+'MBXY-TI1S'!R175+'MBXY-TI2S'!R175+MBZ!R175+'MSXY-TI1S'!R175+'MSXY-TI2S'!R175++'MSXY-TI3S'!R175+MSZ!R175+DECG!R175+DECR!U175+DBHG!R175+DBHR!U175+AMIL!R175</f>
        <v>-24.340839328479717</v>
      </c>
      <c r="G175" s="19">
        <f>DRFR!V175+DSFS!S175+DSTG!S175+XYM1!S175+XYM2!S175+XYM3!S175+XYM4!S175+SAG!S175+'ABXY-TI1S'!S175+'ABXY-TI2S'!S175+ABZ!S175+'ASXY-TI1S'!S175+'ASXY-TI2S'!S175+'ASXY-TI3S'!S175+ASZ!S175+'MBXY-TI1S'!S175+'MBXY-TI2S'!S175+MBZ!S175+'MSXY-TI1S'!S175+'MSXY-TI2S'!S175++'MSXY-TI3S'!S175+MSZ!S175+DECG!S175+DECR!V175+DBHG!S175+DBHR!V175+AMIL!S175</f>
        <v>-62.545966025303734</v>
      </c>
      <c r="H175" s="20">
        <f t="shared" si="25"/>
        <v>163.50465027840676</v>
      </c>
      <c r="I175" s="20">
        <f t="shared" si="26"/>
        <v>2327.976704572246</v>
      </c>
      <c r="J175" s="20">
        <f t="shared" si="27"/>
        <v>34.902396285818575</v>
      </c>
      <c r="K175" s="20">
        <f t="shared" si="28"/>
        <v>-8.8478651246451641</v>
      </c>
      <c r="L175" s="20">
        <f t="shared" si="29"/>
        <v>28.28982373019376</v>
      </c>
      <c r="M175" s="20">
        <f t="shared" si="30"/>
        <v>-1.8674709253206458</v>
      </c>
      <c r="N175" s="94">
        <f>COS(Wellpath!$L175)*COS(Wellpath!$M175)</f>
        <v>0.10527118956908342</v>
      </c>
      <c r="O175" s="94">
        <f>-SIN(Wellpath!$M175)</f>
        <v>-0.96592582628906831</v>
      </c>
      <c r="P175" s="94">
        <f>SIN(Wellpath!$L175)*COS(Wellpath!$M175)</f>
        <v>0.23644296300480327</v>
      </c>
      <c r="Q175" s="94">
        <f>COS(Wellpath!$L175)*SIN(Wellpath!$M175)</f>
        <v>0.39287742804503417</v>
      </c>
      <c r="R175" s="94">
        <f>COS(Wellpath!$M175)</f>
        <v>0.25881904510252074</v>
      </c>
      <c r="S175" s="94">
        <f>SIN(Wellpath!$L175)*SIN(Wellpath!$M175)</f>
        <v>0.88241715102605434</v>
      </c>
      <c r="T175" s="94">
        <f>-SIN(Wellpath!$L175)</f>
        <v>-0.91354545764260087</v>
      </c>
      <c r="U175" s="94">
        <v>0</v>
      </c>
      <c r="V175" s="94">
        <f>COS(Wellpath!$L175)</f>
        <v>0.40673664307580021</v>
      </c>
    </row>
    <row r="176" spans="1:22" x14ac:dyDescent="0.25">
      <c r="A176" s="26">
        <f>Wellpath!E176</f>
        <v>5190</v>
      </c>
      <c r="B176" s="19">
        <f>DRFR!Q176+DSFS!N176+DSTG!N176+XYM1!N176+XYM2!N176+XYM3!N176+XYM4!N176+SAG!N176+'ABXY-TI1S'!N176+'ABXY-TI2S'!N176+ABZ!N176+'ASXY-TI1S'!N176+'ASXY-TI2S'!N176+'ASXY-TI3S'!N176+ASZ!N176+'MBXY-TI1S'!N176+'MBXY-TI2S'!N176+MBZ!N176+'MSXY-TI1S'!N176+'MSXY-TI2S'!N176++'MSXY-TI3S'!N176+MSZ!N176+DECG!N176+DECR!Q176+DBHG!N176+DBHR!Q176+AMIL!N176</f>
        <v>2220.9211573221128</v>
      </c>
      <c r="C176" s="19">
        <f>DRFR!R176+DSFS!O176+DSTG!O176+XYM1!O176+XYM2!O176+XYM3!O176+XYM4!O176+SAG!O176+'ABXY-TI1S'!O176+'ABXY-TI2S'!O176+ABZ!O176+'ASXY-TI1S'!O176+'ASXY-TI2S'!O176+'ASXY-TI3S'!O176+ASZ!O176+'MBXY-TI1S'!O176+'MBXY-TI2S'!O176+MBZ!O176+'MSXY-TI1S'!O176+'MSXY-TI2S'!O176++'MSXY-TI3S'!O176+MSZ!O176+DECG!O176+DECR!R176+DBHG!O176+DBHR!R176+AMIL!O176</f>
        <v>229.09226009304729</v>
      </c>
      <c r="D176" s="19">
        <f>DRFR!S176+DSFS!P176+DSTG!P176+XYM1!P176+XYM2!P176+XYM3!P176+XYM4!P176+SAG!P176+'ABXY-TI1S'!P176+'ABXY-TI2S'!P176+ABZ!P176+'ASXY-TI1S'!P176+'ASXY-TI2S'!P176+'ASXY-TI3S'!P176+ASZ!P176+'MBXY-TI1S'!P176+'MBXY-TI2S'!P176+MBZ!P176+'MSXY-TI1S'!P176+'MSXY-TI2S'!P176++'MSXY-TI3S'!P176+MSZ!P176+DECG!P176+DECR!S176+DBHG!P176+DBHR!S176+AMIL!P176</f>
        <v>123.461606309271</v>
      </c>
      <c r="E176" s="19">
        <f>DRFR!T176+DSFS!Q176+DSTG!Q176+XYM1!Q176+XYM2!Q176+XYM3!Q176+XYM4!Q176+SAG!Q176+'ABXY-TI1S'!Q176+'ABXY-TI2S'!Q176+ABZ!Q176+'ASXY-TI1S'!Q176+'ASXY-TI2S'!Q176+'ASXY-TI3S'!Q176+ASZ!Q176+'MBXY-TI1S'!Q176+'MBXY-TI2S'!Q176+MBZ!Q176+'MSXY-TI1S'!Q176+'MSXY-TI2S'!Q176++'MSXY-TI3S'!Q176+MSZ!Q176+DECG!Q176+DECR!T176+DBHG!Q176+DBHR!T176+AMIL!Q176</f>
        <v>-568.78708594811292</v>
      </c>
      <c r="F176" s="19">
        <f>DRFR!U176+DSFS!R176+DSTG!R176+XYM1!R176+XYM2!R176+XYM3!R176+XYM4!R176+SAG!R176+'ABXY-TI1S'!R176+'ABXY-TI2S'!R176+ABZ!R176+'ASXY-TI1S'!R176+'ASXY-TI2S'!R176+'ASXY-TI3S'!R176+ASZ!R176+'MBXY-TI1S'!R176+'MBXY-TI2S'!R176+MBZ!R176+'MSXY-TI1S'!R176+'MSXY-TI2S'!R176++'MSXY-TI3S'!R176+MSZ!R176+DECG!R176+DECR!U176+DBHG!R176+DBHR!U176+AMIL!R176</f>
        <v>-24.71533716490347</v>
      </c>
      <c r="G176" s="19">
        <f>DRFR!V176+DSFS!S176+DSTG!S176+XYM1!S176+XYM2!S176+XYM3!S176+XYM4!S176+SAG!S176+'ABXY-TI1S'!S176+'ABXY-TI2S'!S176+ABZ!S176+'ASXY-TI1S'!S176+'ASXY-TI2S'!S176+'ASXY-TI3S'!S176+ASZ!S176+'MBXY-TI1S'!S176+'MBXY-TI2S'!S176+MBZ!S176+'MSXY-TI1S'!S176+'MSXY-TI2S'!S176++'MSXY-TI3S'!S176+MSZ!S176+DECG!S176+DECR!V176+DBHG!S176+DBHR!V176+AMIL!S176</f>
        <v>-63.478357381102327</v>
      </c>
      <c r="H176" s="20">
        <f t="shared" si="25"/>
        <v>162.94755302084283</v>
      </c>
      <c r="I176" s="20">
        <f t="shared" si="26"/>
        <v>2371.8874641777938</v>
      </c>
      <c r="J176" s="20">
        <f t="shared" si="27"/>
        <v>38.640006525794419</v>
      </c>
      <c r="K176" s="20">
        <f t="shared" si="28"/>
        <v>-8.8749301003081129</v>
      </c>
      <c r="L176" s="20">
        <f t="shared" si="29"/>
        <v>35.152223218176715</v>
      </c>
      <c r="M176" s="20">
        <f t="shared" si="30"/>
        <v>-2.3486653822630341</v>
      </c>
      <c r="N176" s="94">
        <f>COS(Wellpath!$L176)*COS(Wellpath!$M176)</f>
        <v>9.2752450496662975E-2</v>
      </c>
      <c r="O176" s="94">
        <f>-SIN(Wellpath!$M176)</f>
        <v>-0.96592582628906831</v>
      </c>
      <c r="P176" s="94">
        <f>SIN(Wellpath!$L176)*COS(Wellpath!$M176)</f>
        <v>0.24162839451240981</v>
      </c>
      <c r="Q176" s="94">
        <f>COS(Wellpath!$L176)*SIN(Wellpath!$M176)</f>
        <v>0.34615685778006339</v>
      </c>
      <c r="R176" s="94">
        <f>COS(Wellpath!$M176)</f>
        <v>0.25881904510252074</v>
      </c>
      <c r="S176" s="94">
        <f>SIN(Wellpath!$L176)*SIN(Wellpath!$M176)</f>
        <v>0.90176944487161037</v>
      </c>
      <c r="T176" s="94">
        <f>-SIN(Wellpath!$L176)</f>
        <v>-0.93358042649720174</v>
      </c>
      <c r="U176" s="94">
        <v>0</v>
      </c>
      <c r="V176" s="94">
        <f>COS(Wellpath!$L176)</f>
        <v>0.35836794954530038</v>
      </c>
    </row>
    <row r="177" spans="1:22" x14ac:dyDescent="0.25">
      <c r="A177" s="26">
        <f>Wellpath!E177</f>
        <v>5220</v>
      </c>
      <c r="B177" s="19">
        <f>DRFR!Q177+DSFS!N177+DSTG!N177+XYM1!N177+XYM2!N177+XYM3!N177+XYM4!N177+SAG!N177+'ABXY-TI1S'!N177+'ABXY-TI2S'!N177+ABZ!N177+'ASXY-TI1S'!N177+'ASXY-TI2S'!N177+'ASXY-TI3S'!N177+ASZ!N177+'MBXY-TI1S'!N177+'MBXY-TI2S'!N177+MBZ!N177+'MSXY-TI1S'!N177+'MSXY-TI2S'!N177++'MSXY-TI3S'!N177+MSZ!N177+DECG!N177+DECR!Q177+DBHG!N177+DBHR!Q177+AMIL!N177</f>
        <v>2263.515864770699</v>
      </c>
      <c r="C177" s="19">
        <f>DRFR!R177+DSFS!O177+DSTG!O177+XYM1!O177+XYM2!O177+XYM3!O177+XYM4!O177+SAG!O177+'ABXY-TI1S'!O177+'ABXY-TI2S'!O177+ABZ!O177+'ASXY-TI1S'!O177+'ASXY-TI2S'!O177+'ASXY-TI3S'!O177+ASZ!O177+'MBXY-TI1S'!O177+'MBXY-TI2S'!O177+MBZ!O177+'MSXY-TI1S'!O177+'MSXY-TI2S'!O177++'MSXY-TI3S'!O177+MSZ!O177+DECG!O177+DECR!R177+DBHG!O177+DBHR!R177+AMIL!O177</f>
        <v>232.90410478317227</v>
      </c>
      <c r="D177" s="19">
        <f>DRFR!S177+DSFS!P177+DSTG!P177+XYM1!P177+XYM2!P177+XYM3!P177+XYM4!P177+SAG!P177+'ABXY-TI1S'!P177+'ABXY-TI2S'!P177+ABZ!P177+'ASXY-TI1S'!P177+'ASXY-TI2S'!P177+'ASXY-TI3S'!P177+ASZ!P177+'MBXY-TI1S'!P177+'MBXY-TI2S'!P177+MBZ!P177+'MSXY-TI1S'!P177+'MSXY-TI2S'!P177++'MSXY-TI3S'!P177+MSZ!P177+DECG!P177+DECR!S177+DBHG!P177+DBHR!S177+AMIL!P177</f>
        <v>125.79327034017794</v>
      </c>
      <c r="E177" s="19">
        <f>DRFR!T177+DSFS!Q177+DSTG!Q177+XYM1!Q177+XYM2!Q177+XYM3!Q177+XYM4!Q177+SAG!Q177+'ABXY-TI1S'!Q177+'ABXY-TI2S'!Q177+ABZ!Q177+'ASXY-TI1S'!Q177+'ASXY-TI2S'!Q177+'ASXY-TI3S'!Q177+ASZ!Q177+'MBXY-TI1S'!Q177+'MBXY-TI2S'!Q177+MBZ!Q177+'MSXY-TI1S'!Q177+'MSXY-TI2S'!Q177++'MSXY-TI3S'!Q177+MSZ!Q177+DECG!Q177+DECR!T177+DBHG!Q177+DBHR!T177+AMIL!Q177</f>
        <v>-579.90915550894545</v>
      </c>
      <c r="F177" s="19">
        <f>DRFR!U177+DSFS!R177+DSTG!R177+XYM1!R177+XYM2!R177+XYM3!R177+XYM4!R177+SAG!R177+'ABXY-TI1S'!R177+'ABXY-TI2S'!R177+ABZ!R177+'ASXY-TI1S'!R177+'ASXY-TI2S'!R177+'ASXY-TI3S'!R177+ASZ!R177+'MBXY-TI1S'!R177+'MBXY-TI2S'!R177+MBZ!R177+'MSXY-TI1S'!R177+'MSXY-TI2S'!R177++'MSXY-TI3S'!R177+MSZ!R177+DECG!R177+DECR!U177+DBHG!R177+DBHR!U177+AMIL!R177</f>
        <v>-25.084057258031706</v>
      </c>
      <c r="G177" s="19">
        <f>DRFR!V177+DSFS!S177+DSTG!S177+XYM1!S177+XYM2!S177+XYM3!S177+XYM4!S177+SAG!S177+'ABXY-TI1S'!S177+'ABXY-TI2S'!S177+ABZ!S177+'ASXY-TI1S'!S177+'ASXY-TI2S'!S177+'ASXY-TI3S'!S177+ASZ!S177+'MBXY-TI1S'!S177+'MBXY-TI2S'!S177+MBZ!S177+'MSXY-TI1S'!S177+'MSXY-TI2S'!S177++'MSXY-TI3S'!S177+MSZ!S177+DECG!S177+DECR!V177+DBHG!S177+DBHR!V177+AMIL!S177</f>
        <v>-64.395401610516942</v>
      </c>
      <c r="H177" s="20">
        <f t="shared" si="25"/>
        <v>161.69947207367906</v>
      </c>
      <c r="I177" s="20">
        <f t="shared" si="26"/>
        <v>2417.4452472177222</v>
      </c>
      <c r="J177" s="20">
        <f t="shared" si="27"/>
        <v>43.068520602648015</v>
      </c>
      <c r="K177" s="20">
        <f t="shared" si="28"/>
        <v>-8.8725313953506539</v>
      </c>
      <c r="L177" s="20">
        <f t="shared" si="29"/>
        <v>41.81451270101428</v>
      </c>
      <c r="M177" s="20">
        <f t="shared" si="30"/>
        <v>-2.8338131420038906</v>
      </c>
      <c r="N177" s="94">
        <f>COS(Wellpath!$L177)*COS(Wellpath!$M177)</f>
        <v>7.9979483404574919E-2</v>
      </c>
      <c r="O177" s="94">
        <f>-SIN(Wellpath!$M177)</f>
        <v>-0.96592582628906831</v>
      </c>
      <c r="P177" s="94">
        <f>SIN(Wellpath!$L177)*COS(Wellpath!$M177)</f>
        <v>0.24615153938604159</v>
      </c>
      <c r="Q177" s="94">
        <f>COS(Wellpath!$L177)*SIN(Wellpath!$M177)</f>
        <v>0.29848749562898547</v>
      </c>
      <c r="R177" s="94">
        <f>COS(Wellpath!$M177)</f>
        <v>0.25881904510252074</v>
      </c>
      <c r="S177" s="94">
        <f>SIN(Wellpath!$L177)*SIN(Wellpath!$M177)</f>
        <v>0.91865005134999889</v>
      </c>
      <c r="T177" s="94">
        <f>-SIN(Wellpath!$L177)</f>
        <v>-0.95105651629515353</v>
      </c>
      <c r="U177" s="94">
        <v>0</v>
      </c>
      <c r="V177" s="94">
        <f>COS(Wellpath!$L177)</f>
        <v>0.30901699437494745</v>
      </c>
    </row>
    <row r="178" spans="1:22" x14ac:dyDescent="0.25">
      <c r="A178" s="26">
        <f>Wellpath!E178</f>
        <v>5250</v>
      </c>
      <c r="B178" s="19">
        <f>DRFR!Q178+DSFS!N178+DSTG!N178+XYM1!N178+XYM2!N178+XYM3!N178+XYM4!N178+SAG!N178+'ABXY-TI1S'!N178+'ABXY-TI2S'!N178+ABZ!N178+'ASXY-TI1S'!N178+'ASXY-TI2S'!N178+'ASXY-TI3S'!N178+ASZ!N178+'MBXY-TI1S'!N178+'MBXY-TI2S'!N178+MBZ!N178+'MSXY-TI1S'!N178+'MSXY-TI2S'!N178++'MSXY-TI3S'!N178+MSZ!N178+DECG!N178+DECR!Q178+DBHG!N178+DBHR!Q178+AMIL!N178</f>
        <v>2307.4767761261674</v>
      </c>
      <c r="C178" s="19">
        <f>DRFR!R178+DSFS!O178+DSTG!O178+XYM1!O178+XYM2!O178+XYM3!O178+XYM4!O178+SAG!O178+'ABXY-TI1S'!O178+'ABXY-TI2S'!O178+ABZ!O178+'ASXY-TI1S'!O178+'ASXY-TI2S'!O178+'ASXY-TI3S'!O178+ASZ!O178+'MBXY-TI1S'!O178+'MBXY-TI2S'!O178+MBZ!O178+'MSXY-TI1S'!O178+'MSXY-TI2S'!O178++'MSXY-TI3S'!O178+MSZ!O178+DECG!O178+DECR!R178+DBHG!O178+DBHR!R178+AMIL!O178</f>
        <v>236.74042687478831</v>
      </c>
      <c r="D178" s="19">
        <f>DRFR!S178+DSFS!P178+DSTG!P178+XYM1!P178+XYM2!P178+XYM3!P178+XYM4!P178+SAG!P178+'ABXY-TI1S'!P178+'ABXY-TI2S'!P178+ABZ!P178+'ASXY-TI1S'!P178+'ASXY-TI2S'!P178+'ASXY-TI3S'!P178+ASZ!P178+'MBXY-TI1S'!P178+'MBXY-TI2S'!P178+MBZ!P178+'MSXY-TI1S'!P178+'MSXY-TI2S'!P178++'MSXY-TI3S'!P178+MSZ!P178+DECG!P178+DECR!S178+DBHG!P178+DBHR!S178+AMIL!P178</f>
        <v>128.19199308912025</v>
      </c>
      <c r="E178" s="19">
        <f>DRFR!T178+DSFS!Q178+DSTG!Q178+XYM1!Q178+XYM2!Q178+XYM3!Q178+XYM4!Q178+SAG!Q178+'ABXY-TI1S'!Q178+'ABXY-TI2S'!Q178+ABZ!Q178+'ASXY-TI1S'!Q178+'ASXY-TI2S'!Q178+'ASXY-TI3S'!Q178+ASZ!Q178+'MBXY-TI1S'!Q178+'MBXY-TI2S'!Q178+MBZ!Q178+'MSXY-TI1S'!Q178+'MSXY-TI2S'!Q178++'MSXY-TI3S'!Q178+MSZ!Q178+DECG!Q178+DECR!T178+DBHG!Q178+DBHR!T178+AMIL!Q178</f>
        <v>-591.42435483284157</v>
      </c>
      <c r="F178" s="19">
        <f>DRFR!U178+DSFS!R178+DSTG!R178+XYM1!R178+XYM2!R178+XYM3!R178+XYM4!R178+SAG!R178+'ABXY-TI1S'!R178+'ABXY-TI2S'!R178+ABZ!R178+'ASXY-TI1S'!R178+'ASXY-TI2S'!R178+'ASXY-TI3S'!R178+ASZ!R178+'MBXY-TI1S'!R178+'MBXY-TI2S'!R178+MBZ!R178+'MSXY-TI1S'!R178+'MSXY-TI2S'!R178++'MSXY-TI3S'!R178+MSZ!R178+DECG!R178+DECR!U178+DBHG!R178+DBHR!U178+AMIL!R178</f>
        <v>-25.443781488182186</v>
      </c>
      <c r="G178" s="19">
        <f>DRFR!V178+DSFS!S178+DSTG!S178+XYM1!S178+XYM2!S178+XYM3!S178+XYM4!S178+SAG!S178+'ABXY-TI1S'!S178+'ABXY-TI2S'!S178+ABZ!S178+'ASXY-TI1S'!S178+'ASXY-TI2S'!S178+'ASXY-TI3S'!S178+ASZ!S178+'MBXY-TI1S'!S178+'MBXY-TI2S'!S178+MBZ!S178+'MSXY-TI1S'!S178+'MSXY-TI2S'!S178++'MSXY-TI3S'!S178+MSZ!S178+DECG!S178+DECR!V178+DBHG!S178+DBHR!V178+AMIL!S178</f>
        <v>-65.2894666041893</v>
      </c>
      <c r="H178" s="20">
        <f t="shared" si="25"/>
        <v>159.77146950436347</v>
      </c>
      <c r="I178" s="20">
        <f t="shared" si="26"/>
        <v>2464.4759204126685</v>
      </c>
      <c r="J178" s="20">
        <f t="shared" si="27"/>
        <v>48.161806173043885</v>
      </c>
      <c r="K178" s="20">
        <f t="shared" si="28"/>
        <v>-8.8393632581918737</v>
      </c>
      <c r="L178" s="20">
        <f t="shared" si="29"/>
        <v>48.206093251918134</v>
      </c>
      <c r="M178" s="20">
        <f t="shared" si="30"/>
        <v>-3.3209341397424517</v>
      </c>
      <c r="N178" s="94">
        <f>COS(Wellpath!$L178)*COS(Wellpath!$M178)</f>
        <v>6.698729810778066E-2</v>
      </c>
      <c r="O178" s="94">
        <f>-SIN(Wellpath!$M178)</f>
        <v>-0.96592582628906831</v>
      </c>
      <c r="P178" s="94">
        <f>SIN(Wellpath!$L178)*COS(Wellpath!$M178)</f>
        <v>0.24999999999999997</v>
      </c>
      <c r="Q178" s="94">
        <f>COS(Wellpath!$L178)*SIN(Wellpath!$M178)</f>
        <v>0.24999999999999997</v>
      </c>
      <c r="R178" s="94">
        <f>COS(Wellpath!$M178)</f>
        <v>0.25881904510252074</v>
      </c>
      <c r="S178" s="94">
        <f>SIN(Wellpath!$L178)*SIN(Wellpath!$M178)</f>
        <v>0.93301270189221941</v>
      </c>
      <c r="T178" s="94">
        <f>-SIN(Wellpath!$L178)</f>
        <v>-0.96592582628906831</v>
      </c>
      <c r="U178" s="94">
        <v>0</v>
      </c>
      <c r="V178" s="94">
        <f>COS(Wellpath!$L178)</f>
        <v>0.25881904510252074</v>
      </c>
    </row>
    <row r="179" spans="1:22" x14ac:dyDescent="0.25">
      <c r="A179" s="26">
        <f>Wellpath!E179</f>
        <v>5280</v>
      </c>
      <c r="B179" s="19">
        <f>DRFR!Q179+DSFS!N179+DSTG!N179+XYM1!N179+XYM2!N179+XYM3!N179+XYM4!N179+SAG!N179+'ABXY-TI1S'!N179+'ABXY-TI2S'!N179+ABZ!N179+'ASXY-TI1S'!N179+'ASXY-TI2S'!N179+'ASXY-TI3S'!N179+ASZ!N179+'MBXY-TI1S'!N179+'MBXY-TI2S'!N179+MBZ!N179+'MSXY-TI1S'!N179+'MSXY-TI2S'!N179++'MSXY-TI3S'!N179+MSZ!N179+DECG!N179+DECR!Q179+DBHG!N179+DBHR!Q179+AMIL!N179</f>
        <v>2352.6265956068951</v>
      </c>
      <c r="C179" s="19">
        <f>DRFR!R179+DSFS!O179+DSTG!O179+XYM1!O179+XYM2!O179+XYM3!O179+XYM4!O179+SAG!O179+'ABXY-TI1S'!O179+'ABXY-TI2S'!O179+ABZ!O179+'ASXY-TI1S'!O179+'ASXY-TI2S'!O179+'ASXY-TI3S'!O179+ASZ!O179+'MBXY-TI1S'!O179+'MBXY-TI2S'!O179+MBZ!O179+'MSXY-TI1S'!O179+'MSXY-TI2S'!O179++'MSXY-TI3S'!O179+MSZ!O179+DECG!O179+DECR!R179+DBHG!O179+DBHR!R179+AMIL!O179</f>
        <v>240.58384994076303</v>
      </c>
      <c r="D179" s="19">
        <f>DRFR!S179+DSFS!P179+DSTG!P179+XYM1!P179+XYM2!P179+XYM3!P179+XYM4!P179+SAG!P179+'ABXY-TI1S'!P179+'ABXY-TI2S'!P179+ABZ!P179+'ASXY-TI1S'!P179+'ASXY-TI2S'!P179+'ASXY-TI3S'!P179+ASZ!P179+'MBXY-TI1S'!P179+'MBXY-TI2S'!P179+MBZ!P179+'MSXY-TI1S'!P179+'MSXY-TI2S'!P179++'MSXY-TI3S'!P179+MSZ!P179+DECG!P179+DECR!S179+DBHG!P179+DBHR!S179+AMIL!P179</f>
        <v>130.64799035789102</v>
      </c>
      <c r="E179" s="19">
        <f>DRFR!T179+DSFS!Q179+DSTG!Q179+XYM1!Q179+XYM2!Q179+XYM3!Q179+XYM4!Q179+SAG!Q179+'ABXY-TI1S'!Q179+'ABXY-TI2S'!Q179+ABZ!Q179+'ASXY-TI1S'!Q179+'ASXY-TI2S'!Q179+'ASXY-TI3S'!Q179+ASZ!Q179+'MBXY-TI1S'!Q179+'MBXY-TI2S'!Q179+MBZ!Q179+'MSXY-TI1S'!Q179+'MSXY-TI2S'!Q179++'MSXY-TI3S'!Q179+MSZ!Q179+DECG!Q179+DECR!T179+DBHG!Q179+DBHR!T179+AMIL!Q179</f>
        <v>-603.28682496467434</v>
      </c>
      <c r="F179" s="19">
        <f>DRFR!U179+DSFS!R179+DSTG!R179+XYM1!R179+XYM2!R179+XYM3!R179+XYM4!R179+SAG!R179+'ABXY-TI1S'!R179+'ABXY-TI2S'!R179+ABZ!R179+'ASXY-TI1S'!R179+'ASXY-TI2S'!R179+'ASXY-TI3S'!R179+ASZ!R179+'MBXY-TI1S'!R179+'MBXY-TI2S'!R179+MBZ!R179+'MSXY-TI1S'!R179+'MSXY-TI2S'!R179++'MSXY-TI3S'!R179+MSZ!R179+DECG!R179+DECR!U179+DBHG!R179+DBHR!U179+AMIL!R179</f>
        <v>-25.791356917403206</v>
      </c>
      <c r="G179" s="19">
        <f>DRFR!V179+DSFS!S179+DSTG!S179+XYM1!S179+XYM2!S179+XYM3!S179+XYM4!S179+SAG!S179+'ABXY-TI1S'!S179+'ABXY-TI2S'!S179+ABZ!S179+'ASXY-TI1S'!S179+'ASXY-TI2S'!S179+'ASXY-TI3S'!S179+ASZ!S179+'MBXY-TI1S'!S179+'MBXY-TI2S'!S179+MBZ!S179+'MSXY-TI1S'!S179+'MSXY-TI2S'!S179++'MSXY-TI3S'!S179+MSZ!S179+DECG!S179+DECR!V179+DBHG!S179+DBHR!V179+AMIL!S179</f>
        <v>-66.152976064948732</v>
      </c>
      <c r="H179" s="20">
        <f t="shared" si="25"/>
        <v>157.18188982556808</v>
      </c>
      <c r="I179" s="20">
        <f t="shared" si="26"/>
        <v>2512.7899710689198</v>
      </c>
      <c r="J179" s="20">
        <f t="shared" si="27"/>
        <v>53.886575011061595</v>
      </c>
      <c r="K179" s="20">
        <f t="shared" si="28"/>
        <v>-8.7743338408062357</v>
      </c>
      <c r="L179" s="20">
        <f t="shared" si="29"/>
        <v>54.258019921230613</v>
      </c>
      <c r="M179" s="20">
        <f t="shared" si="30"/>
        <v>-3.8078952923190208</v>
      </c>
      <c r="N179" s="94">
        <f>COS(Wellpath!$L179)*COS(Wellpath!$M179)</f>
        <v>5.381150528310303E-2</v>
      </c>
      <c r="O179" s="94">
        <f>-SIN(Wellpath!$M179)</f>
        <v>-0.96592582628906831</v>
      </c>
      <c r="P179" s="94">
        <f>SIN(Wellpath!$L179)*COS(Wellpath!$M179)</f>
        <v>0.2531632279912453</v>
      </c>
      <c r="Q179" s="94">
        <f>COS(Wellpath!$L179)*SIN(Wellpath!$M179)</f>
        <v>0.20082727174830159</v>
      </c>
      <c r="R179" s="94">
        <f>COS(Wellpath!$M179)</f>
        <v>0.25881904510252074</v>
      </c>
      <c r="S179" s="94">
        <f>SIN(Wellpath!$L179)*SIN(Wellpath!$M179)</f>
        <v>0.94481802947147087</v>
      </c>
      <c r="T179" s="94">
        <f>-SIN(Wellpath!$L179)</f>
        <v>-0.97814760073380558</v>
      </c>
      <c r="U179" s="94">
        <v>0</v>
      </c>
      <c r="V179" s="94">
        <f>COS(Wellpath!$L179)</f>
        <v>0.20791169081775945</v>
      </c>
    </row>
    <row r="180" spans="1:22" x14ac:dyDescent="0.25">
      <c r="A180" s="26">
        <f>Wellpath!E180</f>
        <v>5310</v>
      </c>
      <c r="B180" s="19">
        <f>DRFR!Q180+DSFS!N180+DSTG!N180+XYM1!N180+XYM2!N180+XYM3!N180+XYM4!N180+SAG!N180+'ABXY-TI1S'!N180+'ABXY-TI2S'!N180+ABZ!N180+'ASXY-TI1S'!N180+'ASXY-TI2S'!N180+'ASXY-TI3S'!N180+ASZ!N180+'MBXY-TI1S'!N180+'MBXY-TI2S'!N180+MBZ!N180+'MSXY-TI1S'!N180+'MSXY-TI2S'!N180++'MSXY-TI3S'!N180+MSZ!N180+DECG!N180+DECR!Q180+DBHG!N180+DBHR!Q180+AMIL!N180</f>
        <v>2398.7752100546645</v>
      </c>
      <c r="C180" s="19">
        <f>DRFR!R180+DSFS!O180+DSTG!O180+XYM1!O180+XYM2!O180+XYM3!O180+XYM4!O180+SAG!O180+'ABXY-TI1S'!O180+'ABXY-TI2S'!O180+ABZ!O180+'ASXY-TI1S'!O180+'ASXY-TI2S'!O180+'ASXY-TI3S'!O180+ASZ!O180+'MBXY-TI1S'!O180+'MBXY-TI2S'!O180+MBZ!O180+'MSXY-TI1S'!O180+'MSXY-TI2S'!O180++'MSXY-TI3S'!O180+MSZ!O180+DECG!O180+DECR!R180+DBHG!O180+DBHR!R180+AMIL!O180</f>
        <v>244.41683944586234</v>
      </c>
      <c r="D180" s="19">
        <f>DRFR!S180+DSFS!P180+DSTG!P180+XYM1!P180+XYM2!P180+XYM3!P180+XYM4!P180+SAG!P180+'ABXY-TI1S'!P180+'ABXY-TI2S'!P180+ABZ!P180+'ASXY-TI1S'!P180+'ASXY-TI2S'!P180+'ASXY-TI3S'!P180+ASZ!P180+'MBXY-TI1S'!P180+'MBXY-TI2S'!P180+MBZ!P180+'MSXY-TI1S'!P180+'MSXY-TI2S'!P180++'MSXY-TI3S'!P180+MSZ!P180+DECG!P180+DECR!S180+DBHG!P180+DBHR!S180+AMIL!P180</f>
        <v>133.15067316661853</v>
      </c>
      <c r="E180" s="19">
        <f>DRFR!T180+DSFS!Q180+DSTG!Q180+XYM1!Q180+XYM2!Q180+XYM3!Q180+XYM4!Q180+SAG!Q180+'ABXY-TI1S'!Q180+'ABXY-TI2S'!Q180+ABZ!Q180+'ASXY-TI1S'!Q180+'ASXY-TI2S'!Q180+'ASXY-TI3S'!Q180+ASZ!Q180+'MBXY-TI1S'!Q180+'MBXY-TI2S'!Q180+MBZ!Q180+'MSXY-TI1S'!Q180+'MSXY-TI2S'!Q180++'MSXY-TI3S'!Q180+MSZ!Q180+DECG!Q180+DECR!T180+DBHG!Q180+DBHR!T180+AMIL!Q180</f>
        <v>-615.44693681263493</v>
      </c>
      <c r="F180" s="19">
        <f>DRFR!U180+DSFS!R180+DSTG!R180+XYM1!R180+XYM2!R180+XYM3!R180+XYM4!R180+SAG!R180+'ABXY-TI1S'!R180+'ABXY-TI2S'!R180+ABZ!R180+'ASXY-TI1S'!R180+'ASXY-TI2S'!R180+'ASXY-TI3S'!R180+ASZ!R180+'MBXY-TI1S'!R180+'MBXY-TI2S'!R180+MBZ!R180+'MSXY-TI1S'!R180+'MSXY-TI2S'!R180++'MSXY-TI3S'!R180+MSZ!R180+DECG!R180+DECR!U180+DBHG!R180+DBHR!U180+AMIL!R180</f>
        <v>-26.123769303266737</v>
      </c>
      <c r="G180" s="19">
        <f>DRFR!V180+DSFS!S180+DSTG!S180+XYM1!S180+XYM2!S180+XYM3!S180+XYM4!S180+SAG!S180+'ABXY-TI1S'!S180+'ABXY-TI2S'!S180+ABZ!S180+'ASXY-TI1S'!S180+'ASXY-TI2S'!S180+'ASXY-TI3S'!S180+ASZ!S180+'MBXY-TI1S'!S180+'MBXY-TI2S'!S180+MBZ!S180+'MSXY-TI1S'!S180+'MSXY-TI2S'!S180++'MSXY-TI3S'!S180+MSZ!S180+DECG!S180+DECR!V180+DBHG!S180+DBHR!V180+AMIL!S180</f>
        <v>-66.978591655236158</v>
      </c>
      <c r="H180" s="20">
        <f t="shared" si="25"/>
        <v>153.95628921362186</v>
      </c>
      <c r="I180" s="20">
        <f t="shared" si="26"/>
        <v>2562.1840320580177</v>
      </c>
      <c r="J180" s="20">
        <f t="shared" si="27"/>
        <v>60.202401395506087</v>
      </c>
      <c r="K180" s="20">
        <f t="shared" si="28"/>
        <v>-8.6765970097477343</v>
      </c>
      <c r="L180" s="20">
        <f t="shared" si="29"/>
        <v>59.903809316702301</v>
      </c>
      <c r="M180" s="20">
        <f t="shared" si="30"/>
        <v>-4.2924389256214361</v>
      </c>
      <c r="N180" s="94">
        <f>COS(Wellpath!$L180)*COS(Wellpath!$M180)</f>
        <v>4.0488218862836232E-2</v>
      </c>
      <c r="O180" s="94">
        <f>-SIN(Wellpath!$M180)</f>
        <v>-0.96592582628906831</v>
      </c>
      <c r="P180" s="94">
        <f>SIN(Wellpath!$L180)*COS(Wellpath!$M180)</f>
        <v>0.25563255317172684</v>
      </c>
      <c r="Q180" s="94">
        <f>COS(Wellpath!$L180)*SIN(Wellpath!$M180)</f>
        <v>0.15110408990407342</v>
      </c>
      <c r="R180" s="94">
        <f>COS(Wellpath!$M180)</f>
        <v>0.25881904510252074</v>
      </c>
      <c r="S180" s="94">
        <f>SIN(Wellpath!$L180)*SIN(Wellpath!$M180)</f>
        <v>0.95403367650543713</v>
      </c>
      <c r="T180" s="94">
        <f>-SIN(Wellpath!$L180)</f>
        <v>-0.98768834059513777</v>
      </c>
      <c r="U180" s="94">
        <v>0</v>
      </c>
      <c r="V180" s="94">
        <f>COS(Wellpath!$L180)</f>
        <v>0.15643446504023092</v>
      </c>
    </row>
    <row r="181" spans="1:22" x14ac:dyDescent="0.25">
      <c r="A181" s="26">
        <f>Wellpath!E181</f>
        <v>5340</v>
      </c>
      <c r="B181" s="19">
        <f>DRFR!Q181+DSFS!N181+DSTG!N181+XYM1!N181+XYM2!N181+XYM3!N181+XYM4!N181+SAG!N181+'ABXY-TI1S'!N181+'ABXY-TI2S'!N181+ABZ!N181+'ASXY-TI1S'!N181+'ASXY-TI2S'!N181+'ASXY-TI3S'!N181+ASZ!N181+'MBXY-TI1S'!N181+'MBXY-TI2S'!N181+MBZ!N181+'MSXY-TI1S'!N181+'MSXY-TI2S'!N181++'MSXY-TI3S'!N181+MSZ!N181+DECG!N181+DECR!Q181+DBHG!N181+DBHR!Q181+AMIL!N181</f>
        <v>2445.721345806337</v>
      </c>
      <c r="C181" s="19">
        <f>DRFR!R181+DSFS!O181+DSTG!O181+XYM1!O181+XYM2!O181+XYM3!O181+XYM4!O181+SAG!O181+'ABXY-TI1S'!O181+'ABXY-TI2S'!O181+ABZ!O181+'ASXY-TI1S'!O181+'ASXY-TI2S'!O181+'ASXY-TI3S'!O181+ASZ!O181+'MBXY-TI1S'!O181+'MBXY-TI2S'!O181+MBZ!O181+'MSXY-TI1S'!O181+'MSXY-TI2S'!O181++'MSXY-TI3S'!O181+MSZ!O181+DECG!O181+DECR!R181+DBHG!O181+DBHR!R181+AMIL!O181</f>
        <v>248.22247952451988</v>
      </c>
      <c r="D181" s="19">
        <f>DRFR!S181+DSFS!P181+DSTG!P181+XYM1!P181+XYM2!P181+XYM3!P181+XYM4!P181+SAG!P181+'ABXY-TI1S'!P181+'ABXY-TI2S'!P181+ABZ!P181+'ASXY-TI1S'!P181+'ASXY-TI2S'!P181+'ASXY-TI3S'!P181+ASZ!P181+'MBXY-TI1S'!P181+'MBXY-TI2S'!P181+MBZ!P181+'MSXY-TI1S'!P181+'MSXY-TI2S'!P181++'MSXY-TI3S'!P181+MSZ!P181+DECG!P181+DECR!S181+DBHG!P181+DBHR!S181+AMIL!P181</f>
        <v>135.68882263292582</v>
      </c>
      <c r="E181" s="19">
        <f>DRFR!T181+DSFS!Q181+DSTG!Q181+XYM1!Q181+XYM2!Q181+XYM3!Q181+XYM4!Q181+SAG!Q181+'ABXY-TI1S'!Q181+'ABXY-TI2S'!Q181+ABZ!Q181+'ASXY-TI1S'!Q181+'ASXY-TI2S'!Q181+'ASXY-TI3S'!Q181+ASZ!Q181+'MBXY-TI1S'!Q181+'MBXY-TI2S'!Q181+MBZ!Q181+'MSXY-TI1S'!Q181+'MSXY-TI2S'!Q181++'MSXY-TI3S'!Q181+MSZ!Q181+DECG!Q181+DECR!T181+DBHG!Q181+DBHR!T181+AMIL!Q181</f>
        <v>-627.85154488191165</v>
      </c>
      <c r="F181" s="19">
        <f>DRFR!U181+DSFS!R181+DSTG!R181+XYM1!R181+XYM2!R181+XYM3!R181+XYM4!R181+SAG!R181+'ABXY-TI1S'!R181+'ABXY-TI2S'!R181+ABZ!R181+'ASXY-TI1S'!R181+'ASXY-TI2S'!R181+'ASXY-TI3S'!R181+ASZ!R181+'MBXY-TI1S'!R181+'MBXY-TI2S'!R181+MBZ!R181+'MSXY-TI1S'!R181+'MSXY-TI2S'!R181++'MSXY-TI3S'!R181+MSZ!R181+DECG!R181+DECR!U181+DBHG!R181+DBHR!U181+AMIL!R181</f>
        <v>-26.4381146776214</v>
      </c>
      <c r="G181" s="19">
        <f>DRFR!V181+DSFS!S181+DSTG!S181+XYM1!S181+XYM2!S181+XYM3!S181+XYM4!S181+SAG!S181+'ABXY-TI1S'!S181+'ABXY-TI2S'!S181+ABZ!S181+'ASXY-TI1S'!S181+'ASXY-TI2S'!S181+'ASXY-TI3S'!S181+ASZ!S181+'MBXY-TI1S'!S181+'MBXY-TI2S'!S181+MBZ!S181+'MSXY-TI1S'!S181+'MSXY-TI2S'!S181++'MSXY-TI3S'!S181+MSZ!S181+DECG!S181+DECR!V181+DBHG!S181+DBHR!V181+AMIL!S181</f>
        <v>-67.759021971881722</v>
      </c>
      <c r="H181" s="20">
        <f t="shared" si="25"/>
        <v>150.12729232164713</v>
      </c>
      <c r="I181" s="20">
        <f t="shared" si="26"/>
        <v>2612.4426066001629</v>
      </c>
      <c r="J181" s="20">
        <f t="shared" si="27"/>
        <v>67.062749041972864</v>
      </c>
      <c r="K181" s="20">
        <f t="shared" si="28"/>
        <v>-8.5455783184278538</v>
      </c>
      <c r="L181" s="20">
        <f t="shared" si="29"/>
        <v>65.079985897838753</v>
      </c>
      <c r="M181" s="20">
        <f t="shared" si="30"/>
        <v>-4.7722154234694791</v>
      </c>
      <c r="N181" s="94">
        <f>COS(Wellpath!$L181)*COS(Wellpath!$M181)</f>
        <v>2.7053957048967982E-2</v>
      </c>
      <c r="O181" s="94">
        <f>-SIN(Wellpath!$M181)</f>
        <v>-0.96592582628906831</v>
      </c>
      <c r="P181" s="94">
        <f>SIN(Wellpath!$L181)*COS(Wellpath!$M181)</f>
        <v>0.25740120729276555</v>
      </c>
      <c r="Q181" s="94">
        <f>COS(Wellpath!$L181)*SIN(Wellpath!$M181)</f>
        <v>0.10096674225253469</v>
      </c>
      <c r="R181" s="94">
        <f>COS(Wellpath!$M181)</f>
        <v>0.25881904510252074</v>
      </c>
      <c r="S181" s="94">
        <f>SIN(Wellpath!$L181)*SIN(Wellpath!$M181)</f>
        <v>0.9606343835461697</v>
      </c>
      <c r="T181" s="94">
        <f>-SIN(Wellpath!$L181)</f>
        <v>-0.99452189536827329</v>
      </c>
      <c r="U181" s="94">
        <v>0</v>
      </c>
      <c r="V181" s="94">
        <f>COS(Wellpath!$L181)</f>
        <v>0.10452846326765346</v>
      </c>
    </row>
    <row r="182" spans="1:22" x14ac:dyDescent="0.25">
      <c r="A182" s="26">
        <f>Wellpath!E182</f>
        <v>5370</v>
      </c>
      <c r="B182" s="19">
        <f>DRFR!Q182+DSFS!N182+DSTG!N182+XYM1!N182+XYM2!N182+XYM3!N182+XYM4!N182+SAG!N182+'ABXY-TI1S'!N182+'ABXY-TI2S'!N182+ABZ!N182+'ASXY-TI1S'!N182+'ASXY-TI2S'!N182+'ASXY-TI3S'!N182+ASZ!N182+'MBXY-TI1S'!N182+'MBXY-TI2S'!N182+MBZ!N182+'MSXY-TI1S'!N182+'MSXY-TI2S'!N182++'MSXY-TI3S'!N182+MSZ!N182+DECG!N182+DECR!Q182+DBHG!N182+DBHR!Q182+AMIL!N182</f>
        <v>2493.2542960814035</v>
      </c>
      <c r="C182" s="19">
        <f>DRFR!R182+DSFS!O182+DSTG!O182+XYM1!O182+XYM2!O182+XYM3!O182+XYM4!O182+SAG!O182+'ABXY-TI1S'!O182+'ABXY-TI2S'!O182+ABZ!O182+'ASXY-TI1S'!O182+'ASXY-TI2S'!O182+'ASXY-TI3S'!O182+ASZ!O182+'MBXY-TI1S'!O182+'MBXY-TI2S'!O182+MBZ!O182+'MSXY-TI1S'!O182+'MSXY-TI2S'!O182++'MSXY-TI3S'!O182+MSZ!O182+DECG!O182+DECR!R182+DBHG!O182+DBHR!R182+AMIL!O182</f>
        <v>251.98389865513951</v>
      </c>
      <c r="D182" s="19">
        <f>DRFR!S182+DSFS!P182+DSTG!P182+XYM1!P182+XYM2!P182+XYM3!P182+XYM4!P182+SAG!P182+'ABXY-TI1S'!P182+'ABXY-TI2S'!P182+ABZ!P182+'ASXY-TI1S'!P182+'ASXY-TI2S'!P182+'ASXY-TI3S'!P182+ASZ!P182+'MBXY-TI1S'!P182+'MBXY-TI2S'!P182+MBZ!P182+'MSXY-TI1S'!P182+'MSXY-TI2S'!P182++'MSXY-TI3S'!P182+MSZ!P182+DECG!P182+DECR!S182+DBHG!P182+DBHR!S182+AMIL!P182</f>
        <v>138.25056140004594</v>
      </c>
      <c r="E182" s="19">
        <f>DRFR!T182+DSFS!Q182+DSTG!Q182+XYM1!Q182+XYM2!Q182+XYM3!Q182+XYM4!Q182+SAG!Q182+'ABXY-TI1S'!Q182+'ABXY-TI2S'!Q182+ABZ!Q182+'ASXY-TI1S'!Q182+'ASXY-TI2S'!Q182+'ASXY-TI3S'!Q182+ASZ!Q182+'MBXY-TI1S'!Q182+'MBXY-TI2S'!Q182+MBZ!Q182+'MSXY-TI1S'!Q182+'MSXY-TI2S'!Q182++'MSXY-TI3S'!Q182+MSZ!Q182+DECG!Q182+DECR!T182+DBHG!Q182+DBHR!T182+AMIL!Q182</f>
        <v>-640.44465488375874</v>
      </c>
      <c r="F182" s="19">
        <f>DRFR!U182+DSFS!R182+DSTG!R182+XYM1!R182+XYM2!R182+XYM3!R182+XYM4!R182+SAG!R182+'ABXY-TI1S'!R182+'ABXY-TI2S'!R182+ABZ!R182+'ASXY-TI1S'!R182+'ASXY-TI2S'!R182+'ASXY-TI3S'!R182+ASZ!R182+'MBXY-TI1S'!R182+'MBXY-TI2S'!R182+MBZ!R182+'MSXY-TI1S'!R182+'MSXY-TI2S'!R182++'MSXY-TI3S'!R182+MSZ!R182+DECG!R182+DECR!U182+DBHG!R182+DBHR!U182+AMIL!R182</f>
        <v>-26.731749524292297</v>
      </c>
      <c r="G182" s="19">
        <f>DRFR!V182+DSFS!S182+DSTG!S182+XYM1!S182+XYM2!S182+XYM3!S182+XYM4!S182+SAG!S182+'ABXY-TI1S'!S182+'ABXY-TI2S'!S182+ABZ!S182+'ASXY-TI1S'!S182+'ASXY-TI2S'!S182+'ASXY-TI3S'!S182+ASZ!S182+'MBXY-TI1S'!S182+'MBXY-TI2S'!S182+MBZ!S182+'MSXY-TI1S'!S182+'MSXY-TI2S'!S182++'MSXY-TI3S'!S182+MSZ!S182+DECG!S182+DECR!V182+DBHG!S182+DBHR!V182+AMIL!S182</f>
        <v>-68.487508583564804</v>
      </c>
      <c r="H182" s="20">
        <f t="shared" si="25"/>
        <v>145.73436961751563</v>
      </c>
      <c r="I182" s="20">
        <f t="shared" si="26"/>
        <v>2663.339975270746</v>
      </c>
      <c r="J182" s="20">
        <f t="shared" si="27"/>
        <v>74.414411248327625</v>
      </c>
      <c r="K182" s="20">
        <f t="shared" si="28"/>
        <v>-8.3809941536775998</v>
      </c>
      <c r="L182" s="20">
        <f t="shared" si="29"/>
        <v>69.727028337426233</v>
      </c>
      <c r="M182" s="20">
        <f t="shared" si="30"/>
        <v>-5.2448190081432848</v>
      </c>
      <c r="N182" s="94">
        <f>COS(Wellpath!$L182)*COS(Wellpath!$M182)</f>
        <v>1.3545542219326067E-2</v>
      </c>
      <c r="O182" s="94">
        <f>-SIN(Wellpath!$M182)</f>
        <v>-0.96592582628906831</v>
      </c>
      <c r="P182" s="94">
        <f>SIN(Wellpath!$L182)*COS(Wellpath!$M182)</f>
        <v>0.25846434259635337</v>
      </c>
      <c r="Q182" s="94">
        <f>COS(Wellpath!$L182)*SIN(Wellpath!$M182)</f>
        <v>5.0552651778594172E-2</v>
      </c>
      <c r="R182" s="94">
        <f>COS(Wellpath!$M182)</f>
        <v>0.25881904510252074</v>
      </c>
      <c r="S182" s="94">
        <f>SIN(Wellpath!$L182)*SIN(Wellpath!$M182)</f>
        <v>0.96460205851447955</v>
      </c>
      <c r="T182" s="94">
        <f>-SIN(Wellpath!$L182)</f>
        <v>-0.99862953475457383</v>
      </c>
      <c r="U182" s="94">
        <v>0</v>
      </c>
      <c r="V182" s="94">
        <f>COS(Wellpath!$L182)</f>
        <v>5.2335956242943966E-2</v>
      </c>
    </row>
    <row r="183" spans="1:22" x14ac:dyDescent="0.25">
      <c r="A183" s="26">
        <f>Wellpath!E183</f>
        <v>5400</v>
      </c>
      <c r="B183" s="19">
        <f>DRFR!Q183+DSFS!N183+DSTG!N183+XYM1!N183+XYM2!N183+XYM3!N183+XYM4!N183+SAG!N183+'ABXY-TI1S'!N183+'ABXY-TI2S'!N183+ABZ!N183+'ASXY-TI1S'!N183+'ASXY-TI2S'!N183+'ASXY-TI3S'!N183+ASZ!N183+'MBXY-TI1S'!N183+'MBXY-TI2S'!N183+MBZ!N183+'MSXY-TI1S'!N183+'MSXY-TI2S'!N183++'MSXY-TI3S'!N183+MSZ!N183+DECG!N183+DECR!Q183+DBHG!N183+DBHR!Q183+AMIL!N183</f>
        <v>2541.1558996976773</v>
      </c>
      <c r="C183" s="19">
        <f>DRFR!R183+DSFS!O183+DSTG!O183+XYM1!O183+XYM2!O183+XYM3!O183+XYM4!O183+SAG!O183+'ABXY-TI1S'!O183+'ABXY-TI2S'!O183+ABZ!O183+'ASXY-TI1S'!O183+'ASXY-TI2S'!O183+'ASXY-TI3S'!O183+ASZ!O183+'MBXY-TI1S'!O183+'MBXY-TI2S'!O183+MBZ!O183+'MSXY-TI1S'!O183+'MSXY-TI2S'!O183++'MSXY-TI3S'!O183+MSZ!O183+DECG!O183+DECR!R183+DBHG!O183+DBHR!R183+AMIL!O183</f>
        <v>255.68513645176728</v>
      </c>
      <c r="D183" s="19">
        <f>DRFR!S183+DSFS!P183+DSTG!P183+XYM1!P183+XYM2!P183+XYM3!P183+XYM4!P183+SAG!P183+'ABXY-TI1S'!P183+'ABXY-TI2S'!P183+ABZ!P183+'ASXY-TI1S'!P183+'ASXY-TI2S'!P183+'ASXY-TI3S'!P183+ASZ!P183+'MBXY-TI1S'!P183+'MBXY-TI2S'!P183+MBZ!P183+'MSXY-TI1S'!P183+'MSXY-TI2S'!P183++'MSXY-TI3S'!P183+MSZ!P183+DECG!P183+DECR!S183+DBHG!P183+DBHR!S183+AMIL!P183</f>
        <v>140.82353615922298</v>
      </c>
      <c r="E183" s="19">
        <f>DRFR!T183+DSFS!Q183+DSTG!Q183+XYM1!Q183+XYM2!Q183+XYM3!Q183+XYM4!Q183+SAG!Q183+'ABXY-TI1S'!Q183+'ABXY-TI2S'!Q183+ABZ!Q183+'ASXY-TI1S'!Q183+'ASXY-TI2S'!Q183+'ASXY-TI3S'!Q183+ASZ!Q183+'MBXY-TI1S'!Q183+'MBXY-TI2S'!Q183+MBZ!Q183+'MSXY-TI1S'!Q183+'MSXY-TI2S'!Q183++'MSXY-TI3S'!Q183+MSZ!Q183+DECG!Q183+DECR!T183+DBHG!Q183+DBHR!T183+AMIL!Q183</f>
        <v>-653.16775108656498</v>
      </c>
      <c r="F183" s="19">
        <f>DRFR!U183+DSFS!R183+DSTG!R183+XYM1!R183+XYM2!R183+XYM3!R183+XYM4!R183+SAG!R183+'ABXY-TI1S'!R183+'ABXY-TI2S'!R183+ABZ!R183+'ASXY-TI1S'!R183+'ASXY-TI2S'!R183+'ASXY-TI3S'!R183+ASZ!R183+'MBXY-TI1S'!R183+'MBXY-TI2S'!R183+MBZ!R183+'MSXY-TI1S'!R183+'MSXY-TI2S'!R183++'MSXY-TI3S'!R183+MSZ!R183+DECG!R183+DECR!U183+DBHG!R183+DBHR!U183+AMIL!R183</f>
        <v>-27.00225089259499</v>
      </c>
      <c r="G183" s="19">
        <f>DRFR!V183+DSFS!S183+DSTG!S183+XYM1!S183+XYM2!S183+XYM3!S183+XYM4!S183+SAG!S183+'ABXY-TI1S'!S183+'ABXY-TI2S'!S183+ABZ!S183+'ASXY-TI1S'!S183+'ASXY-TI2S'!S183+'ASXY-TI3S'!S183+ASZ!S183+'MBXY-TI1S'!S183+'MBXY-TI2S'!S183+MBZ!S183+'MSXY-TI1S'!S183+'MSXY-TI2S'!S183++'MSXY-TI3S'!S183+MSZ!S183+DECG!S183+DECR!V183+DBHG!S183+DBHR!V183+AMIL!S183</f>
        <v>-69.157616111572949</v>
      </c>
      <c r="H183" s="20">
        <f t="shared" si="25"/>
        <v>140.82353615922298</v>
      </c>
      <c r="I183" s="20">
        <f t="shared" si="26"/>
        <v>2714.6422639067891</v>
      </c>
      <c r="J183" s="20">
        <f t="shared" si="27"/>
        <v>82.198772242655622</v>
      </c>
      <c r="K183" s="20">
        <f t="shared" si="28"/>
        <v>-8.1828633415305312</v>
      </c>
      <c r="L183" s="20">
        <f t="shared" si="29"/>
        <v>73.789824278393397</v>
      </c>
      <c r="M183" s="20">
        <f t="shared" si="30"/>
        <v>-5.7078254377613078</v>
      </c>
      <c r="N183" s="94">
        <f>COS(Wellpath!$L183)*COS(Wellpath!$M183)</f>
        <v>1.5854587660413886E-17</v>
      </c>
      <c r="O183" s="94">
        <f>-SIN(Wellpath!$M183)</f>
        <v>-0.96592582628906831</v>
      </c>
      <c r="P183" s="94">
        <f>SIN(Wellpath!$L183)*COS(Wellpath!$M183)</f>
        <v>0.25881904510252074</v>
      </c>
      <c r="Q183" s="94">
        <f>COS(Wellpath!$L183)*SIN(Wellpath!$M183)</f>
        <v>5.9170126681719203E-17</v>
      </c>
      <c r="R183" s="94">
        <f>COS(Wellpath!$M183)</f>
        <v>0.25881904510252074</v>
      </c>
      <c r="S183" s="94">
        <f>SIN(Wellpath!$L183)*SIN(Wellpath!$M183)</f>
        <v>0.96592582628906831</v>
      </c>
      <c r="T183" s="94">
        <f>-SIN(Wellpath!$L183)</f>
        <v>-1</v>
      </c>
      <c r="U183" s="94">
        <v>0</v>
      </c>
      <c r="V183" s="94">
        <f>COS(Wellpath!$L183)</f>
        <v>6.1257422745431001E-17</v>
      </c>
    </row>
    <row r="184" spans="1:22" x14ac:dyDescent="0.25">
      <c r="A184" s="26">
        <f>Wellpath!E184</f>
        <v>5430</v>
      </c>
      <c r="B184" s="19">
        <f>DRFR!Q184+DSFS!N184+DSTG!N184+XYM1!N184+XYM2!N184+XYM3!N184+XYM4!N184+SAG!N184+'ABXY-TI1S'!N184+'ABXY-TI2S'!N184+ABZ!N184+'ASXY-TI1S'!N184+'ASXY-TI2S'!N184+'ASXY-TI3S'!N184+ASZ!N184+'MBXY-TI1S'!N184+'MBXY-TI2S'!N184+MBZ!N184+'MSXY-TI1S'!N184+'MSXY-TI2S'!N184++'MSXY-TI3S'!N184+MSZ!N184+DECG!N184+DECR!Q184+DBHG!N184+DBHR!Q184+AMIL!N184</f>
        <v>2589.4319096233703</v>
      </c>
      <c r="C184" s="19">
        <f>DRFR!R184+DSFS!O184+DSTG!O184+XYM1!O184+XYM2!O184+XYM3!O184+XYM4!O184+SAG!O184+'ABXY-TI1S'!O184+'ABXY-TI2S'!O184+ABZ!O184+'ASXY-TI1S'!O184+'ASXY-TI2S'!O184+'ASXY-TI3S'!O184+ASZ!O184+'MBXY-TI1S'!O184+'MBXY-TI2S'!O184+MBZ!O184+'MSXY-TI1S'!O184+'MSXY-TI2S'!O184++'MSXY-TI3S'!O184+MSZ!O184+DECG!O184+DECR!R184+DBHG!O184+DBHR!R184+AMIL!O184</f>
        <v>259.37059606646784</v>
      </c>
      <c r="D184" s="19">
        <f>DRFR!S184+DSFS!P184+DSTG!P184+XYM1!P184+XYM2!P184+XYM3!P184+XYM4!P184+SAG!P184+'ABXY-TI1S'!P184+'ABXY-TI2S'!P184+ABZ!P184+'ASXY-TI1S'!P184+'ASXY-TI2S'!P184+'ASXY-TI3S'!P184+ASZ!P184+'MBXY-TI1S'!P184+'MBXY-TI2S'!P184+MBZ!P184+'MSXY-TI1S'!P184+'MSXY-TI2S'!P184++'MSXY-TI3S'!P184+MSZ!P184+DECG!P184+DECR!S184+DBHG!P184+DBHR!S184+AMIL!P184</f>
        <v>143.41298682422047</v>
      </c>
      <c r="E184" s="19">
        <f>DRFR!T184+DSFS!Q184+DSTG!Q184+XYM1!Q184+XYM2!Q184+XYM3!Q184+XYM4!Q184+SAG!Q184+'ABXY-TI1S'!Q184+'ABXY-TI2S'!Q184+ABZ!Q184+'ASXY-TI1S'!Q184+'ASXY-TI2S'!Q184+'ASXY-TI3S'!Q184+ASZ!Q184+'MBXY-TI1S'!Q184+'MBXY-TI2S'!Q184+MBZ!Q184+'MSXY-TI1S'!Q184+'MSXY-TI2S'!Q184++'MSXY-TI3S'!Q184+MSZ!Q184+DECG!Q184+DECR!T184+DBHG!Q184+DBHR!T184+AMIL!Q184</f>
        <v>-666.00653764520803</v>
      </c>
      <c r="F184" s="19">
        <f>DRFR!U184+DSFS!R184+DSTG!R184+XYM1!R184+XYM2!R184+XYM3!R184+XYM4!R184+SAG!R184+'ABXY-TI1S'!R184+'ABXY-TI2S'!R184+ABZ!R184+'ASXY-TI1S'!R184+'ASXY-TI2S'!R184+'ASXY-TI3S'!R184+ASZ!R184+'MBXY-TI1S'!R184+'MBXY-TI2S'!R184+MBZ!R184+'MSXY-TI1S'!R184+'MSXY-TI2S'!R184++'MSXY-TI3S'!R184+MSZ!R184+DECG!R184+DECR!U184+DBHG!R184+DBHR!U184+AMIL!R184</f>
        <v>-27.260166446849286</v>
      </c>
      <c r="G184" s="19">
        <f>DRFR!V184+DSFS!S184+DSTG!S184+XYM1!S184+XYM2!S184+XYM3!S184+XYM4!S184+SAG!S184+'ABXY-TI1S'!S184+'ABXY-TI2S'!S184+ABZ!S184+'ASXY-TI1S'!S184+'ASXY-TI2S'!S184+'ASXY-TI3S'!S184+ASZ!S184+'MBXY-TI1S'!S184+'MBXY-TI2S'!S184+MBZ!S184+'MSXY-TI1S'!S184+'MSXY-TI2S'!S184++'MSXY-TI3S'!S184+MSZ!S184+DECG!S184+DECR!V184+DBHG!S184+DBHR!V184+AMIL!S184</f>
        <v>-69.793568971155096</v>
      </c>
      <c r="H184" s="20">
        <f t="shared" si="25"/>
        <v>143.41298682422047</v>
      </c>
      <c r="I184" s="20">
        <f t="shared" si="26"/>
        <v>2766.3506666253311</v>
      </c>
      <c r="J184" s="20">
        <f t="shared" si="27"/>
        <v>82.45183906450707</v>
      </c>
      <c r="K184" s="20">
        <f t="shared" si="28"/>
        <v>-8.2673939245391495</v>
      </c>
      <c r="L184" s="20">
        <f t="shared" si="29"/>
        <v>74.470861027235358</v>
      </c>
      <c r="M184" s="20">
        <f t="shared" si="30"/>
        <v>-5.7367477019582971</v>
      </c>
      <c r="N184" s="94">
        <f>COS(Wellpath!$L184)*COS(Wellpath!$M184)</f>
        <v>1.5854587660413886E-17</v>
      </c>
      <c r="O184" s="94">
        <f>-SIN(Wellpath!$M184)</f>
        <v>-0.96592582628906831</v>
      </c>
      <c r="P184" s="94">
        <f>SIN(Wellpath!$L184)*COS(Wellpath!$M184)</f>
        <v>0.25881904510252074</v>
      </c>
      <c r="Q184" s="94">
        <f>COS(Wellpath!$L184)*SIN(Wellpath!$M184)</f>
        <v>5.9170126681719203E-17</v>
      </c>
      <c r="R184" s="94">
        <f>COS(Wellpath!$M184)</f>
        <v>0.25881904510252074</v>
      </c>
      <c r="S184" s="94">
        <f>SIN(Wellpath!$L184)*SIN(Wellpath!$M184)</f>
        <v>0.96592582628906831</v>
      </c>
      <c r="T184" s="94">
        <f>-SIN(Wellpath!$L184)</f>
        <v>-1</v>
      </c>
      <c r="U184" s="94">
        <v>0</v>
      </c>
      <c r="V184" s="94">
        <f>COS(Wellpath!$L184)</f>
        <v>6.1257422745431001E-17</v>
      </c>
    </row>
    <row r="185" spans="1:22" x14ac:dyDescent="0.25">
      <c r="A185" s="26">
        <f>Wellpath!E185</f>
        <v>5460</v>
      </c>
      <c r="B185" s="19">
        <f>DRFR!Q185+DSFS!N185+DSTG!N185+XYM1!N185+XYM2!N185+XYM3!N185+XYM4!N185+SAG!N185+'ABXY-TI1S'!N185+'ABXY-TI2S'!N185+ABZ!N185+'ASXY-TI1S'!N185+'ASXY-TI2S'!N185+'ASXY-TI3S'!N185+ASZ!N185+'MBXY-TI1S'!N185+'MBXY-TI2S'!N185+MBZ!N185+'MSXY-TI1S'!N185+'MSXY-TI2S'!N185++'MSXY-TI3S'!N185+MSZ!N185+DECG!N185+DECR!Q185+DBHG!N185+DBHR!Q185+AMIL!N185</f>
        <v>2638.1989086776771</v>
      </c>
      <c r="C185" s="19">
        <f>DRFR!R185+DSFS!O185+DSTG!O185+XYM1!O185+XYM2!O185+XYM3!O185+XYM4!O185+SAG!O185+'ABXY-TI1S'!O185+'ABXY-TI2S'!O185+ABZ!O185+'ASXY-TI1S'!O185+'ASXY-TI2S'!O185+'ASXY-TI3S'!O185+ASZ!O185+'MBXY-TI1S'!O185+'MBXY-TI2S'!O185+MBZ!O185+'MSXY-TI1S'!O185+'MSXY-TI2S'!O185++'MSXY-TI3S'!O185+MSZ!O185+DECG!O185+DECR!R185+DBHG!O185+DBHR!R185+AMIL!O185</f>
        <v>263.09296985853348</v>
      </c>
      <c r="D185" s="19">
        <f>DRFR!S185+DSFS!P185+DSTG!P185+XYM1!P185+XYM2!P185+XYM3!P185+XYM4!P185+SAG!P185+'ABXY-TI1S'!P185+'ABXY-TI2S'!P185+ABZ!P185+'ASXY-TI1S'!P185+'ASXY-TI2S'!P185+'ASXY-TI3S'!P185+ASZ!P185+'MBXY-TI1S'!P185+'MBXY-TI2S'!P185+MBZ!P185+'MSXY-TI1S'!P185+'MSXY-TI2S'!P185++'MSXY-TI3S'!P185+MSZ!P185+DECG!P185+DECR!S185+DBHG!P185+DBHR!S185+AMIL!P185</f>
        <v>146.03015252549142</v>
      </c>
      <c r="E185" s="19">
        <f>DRFR!T185+DSFS!Q185+DSTG!Q185+XYM1!Q185+XYM2!Q185+XYM3!Q185+XYM4!Q185+SAG!Q185+'ABXY-TI1S'!Q185+'ABXY-TI2S'!Q185+ABZ!Q185+'ASXY-TI1S'!Q185+'ASXY-TI2S'!Q185+'ASXY-TI3S'!Q185+ASZ!Q185+'MBXY-TI1S'!Q185+'MBXY-TI2S'!Q185+MBZ!Q185+'MSXY-TI1S'!Q185+'MSXY-TI2S'!Q185++'MSXY-TI3S'!Q185+MSZ!Q185+DECG!Q185+DECR!T185+DBHG!Q185+DBHR!T185+AMIL!Q185</f>
        <v>-678.9764043515188</v>
      </c>
      <c r="F185" s="19">
        <f>DRFR!U185+DSFS!R185+DSTG!R185+XYM1!R185+XYM2!R185+XYM3!R185+XYM4!R185+SAG!R185+'ABXY-TI1S'!R185+'ABXY-TI2S'!R185+ABZ!R185+'ASXY-TI1S'!R185+'ASXY-TI2S'!R185+'ASXY-TI3S'!R185+ASZ!R185+'MBXY-TI1S'!R185+'MBXY-TI2S'!R185+MBZ!R185+'MSXY-TI1S'!R185+'MSXY-TI2S'!R185++'MSXY-TI3S'!R185+MSZ!R185+DECG!R185+DECR!U185+DBHG!R185+DBHR!U185+AMIL!R185</f>
        <v>-27.518126244114676</v>
      </c>
      <c r="G185" s="19">
        <f>DRFR!V185+DSFS!S185+DSTG!S185+XYM1!S185+XYM2!S185+XYM3!S185+XYM4!S185+SAG!S185+'ABXY-TI1S'!S185+'ABXY-TI2S'!S185+ABZ!S185+'ASXY-TI1S'!S185+'ASXY-TI2S'!S185+'ASXY-TI3S'!S185+ASZ!S185+'MBXY-TI1S'!S185+'MBXY-TI2S'!S185+MBZ!S185+'MSXY-TI1S'!S185+'MSXY-TI2S'!S185++'MSXY-TI3S'!S185+MSZ!S185+DECG!S185+DECR!V185+DBHG!S185+DBHR!V185+AMIL!S185</f>
        <v>-70.426191318014432</v>
      </c>
      <c r="H185" s="20">
        <f t="shared" si="25"/>
        <v>146.03015252549142</v>
      </c>
      <c r="I185" s="20">
        <f t="shared" si="26"/>
        <v>2818.5851812921983</v>
      </c>
      <c r="J185" s="20">
        <f t="shared" si="27"/>
        <v>82.706697244012346</v>
      </c>
      <c r="K185" s="20">
        <f t="shared" si="28"/>
        <v>-8.3528292431374318</v>
      </c>
      <c r="L185" s="20">
        <f t="shared" si="29"/>
        <v>75.148692198757459</v>
      </c>
      <c r="M185" s="20">
        <f t="shared" si="30"/>
        <v>-5.7656699661554285</v>
      </c>
      <c r="N185" s="94">
        <f>COS(Wellpath!$L185)*COS(Wellpath!$M185)</f>
        <v>1.5854587660413886E-17</v>
      </c>
      <c r="O185" s="94">
        <f>-SIN(Wellpath!$M185)</f>
        <v>-0.96592582628906831</v>
      </c>
      <c r="P185" s="94">
        <f>SIN(Wellpath!$L185)*COS(Wellpath!$M185)</f>
        <v>0.25881904510252074</v>
      </c>
      <c r="Q185" s="94">
        <f>COS(Wellpath!$L185)*SIN(Wellpath!$M185)</f>
        <v>5.9170126681719203E-17</v>
      </c>
      <c r="R185" s="94">
        <f>COS(Wellpath!$M185)</f>
        <v>0.25881904510252074</v>
      </c>
      <c r="S185" s="94">
        <f>SIN(Wellpath!$L185)*SIN(Wellpath!$M185)</f>
        <v>0.96592582628906831</v>
      </c>
      <c r="T185" s="94">
        <f>-SIN(Wellpath!$L185)</f>
        <v>-1</v>
      </c>
      <c r="U185" s="94">
        <v>0</v>
      </c>
      <c r="V185" s="94">
        <f>COS(Wellpath!$L185)</f>
        <v>6.1257422745431001E-17</v>
      </c>
    </row>
    <row r="186" spans="1:22" x14ac:dyDescent="0.25">
      <c r="A186" s="26">
        <f>Wellpath!E186</f>
        <v>5490</v>
      </c>
      <c r="B186" s="19">
        <f>DRFR!Q186+DSFS!N186+DSTG!N186+XYM1!N186+XYM2!N186+XYM3!N186+XYM4!N186+SAG!N186+'ABXY-TI1S'!N186+'ABXY-TI2S'!N186+ABZ!N186+'ASXY-TI1S'!N186+'ASXY-TI2S'!N186+'ASXY-TI3S'!N186+ASZ!N186+'MBXY-TI1S'!N186+'MBXY-TI2S'!N186+MBZ!N186+'MSXY-TI1S'!N186+'MSXY-TI2S'!N186++'MSXY-TI3S'!N186+MSZ!N186+DECG!N186+DECR!Q186+DBHG!N186+DBHR!Q186+AMIL!N186</f>
        <v>2687.4569081065583</v>
      </c>
      <c r="C186" s="19">
        <f>DRFR!R186+DSFS!O186+DSTG!O186+XYM1!O186+XYM2!O186+XYM3!O186+XYM4!O186+SAG!O186+'ABXY-TI1S'!O186+'ABXY-TI2S'!O186+ABZ!O186+'ASXY-TI1S'!O186+'ASXY-TI2S'!O186+'ASXY-TI3S'!O186+ASZ!O186+'MBXY-TI1S'!O186+'MBXY-TI2S'!O186+MBZ!O186+'MSXY-TI1S'!O186+'MSXY-TI2S'!O186++'MSXY-TI3S'!O186+MSZ!O186+DECG!O186+DECR!R186+DBHG!O186+DBHR!R186+AMIL!O186</f>
        <v>266.85241446399579</v>
      </c>
      <c r="D186" s="19">
        <f>DRFR!S186+DSFS!P186+DSTG!P186+XYM1!P186+XYM2!P186+XYM3!P186+XYM4!P186+SAG!P186+'ABXY-TI1S'!P186+'ABXY-TI2S'!P186+ABZ!P186+'ASXY-TI1S'!P186+'ASXY-TI2S'!P186+'ASXY-TI3S'!P186+ASZ!P186+'MBXY-TI1S'!P186+'MBXY-TI2S'!P186+MBZ!P186+'MSXY-TI1S'!P186+'MSXY-TI2S'!P186++'MSXY-TI3S'!P186+MSZ!P186+DECG!P186+DECR!S186+DBHG!P186+DBHR!S186+AMIL!P186</f>
        <v>148.6750332630358</v>
      </c>
      <c r="E186" s="19">
        <f>DRFR!T186+DSFS!Q186+DSTG!Q186+XYM1!Q186+XYM2!Q186+XYM3!Q186+XYM4!Q186+SAG!Q186+'ABXY-TI1S'!Q186+'ABXY-TI2S'!Q186+ABZ!Q186+'ASXY-TI1S'!Q186+'ASXY-TI2S'!Q186+'ASXY-TI3S'!Q186+ASZ!Q186+'MBXY-TI1S'!Q186+'MBXY-TI2S'!Q186+MBZ!Q186+'MSXY-TI1S'!Q186+'MSXY-TI2S'!Q186++'MSXY-TI3S'!Q186+MSZ!Q186+DECG!Q186+DECR!T186+DBHG!Q186+DBHR!T186+AMIL!Q186</f>
        <v>-692.07730923499889</v>
      </c>
      <c r="F186" s="19">
        <f>DRFR!U186+DSFS!R186+DSTG!R186+XYM1!R186+XYM2!R186+XYM3!R186+XYM4!R186+SAG!R186+'ABXY-TI1S'!R186+'ABXY-TI2S'!R186+ABZ!R186+'ASXY-TI1S'!R186+'ASXY-TI2S'!R186+'ASXY-TI3S'!R186+ASZ!R186+'MBXY-TI1S'!R186+'MBXY-TI2S'!R186+MBZ!R186+'MSXY-TI1S'!R186+'MSXY-TI2S'!R186++'MSXY-TI3S'!R186+MSZ!R186+DECG!R186+DECR!U186+DBHG!R186+DBHR!U186+AMIL!R186</f>
        <v>-27.776959948852081</v>
      </c>
      <c r="G186" s="19">
        <f>DRFR!V186+DSFS!S186+DSTG!S186+XYM1!S186+XYM2!S186+XYM3!S186+XYM4!S186+SAG!S186+'ABXY-TI1S'!S186+'ABXY-TI2S'!S186+ABZ!S186+'ASXY-TI1S'!S186+'ASXY-TI2S'!S186+'ASXY-TI3S'!S186+ASZ!S186+'MBXY-TI1S'!S186+'MBXY-TI2S'!S186+MBZ!S186+'MSXY-TI1S'!S186+'MSXY-TI2S'!S186++'MSXY-TI3S'!S186+MSZ!S186+DECG!S186+DECR!V186+DBHG!S186+DBHR!V186+AMIL!S186</f>
        <v>-71.058579502072376</v>
      </c>
      <c r="H186" s="20">
        <f t="shared" si="25"/>
        <v>148.6750332630358</v>
      </c>
      <c r="I186" s="20">
        <f t="shared" si="26"/>
        <v>2871.3458079073903</v>
      </c>
      <c r="J186" s="20">
        <f t="shared" si="27"/>
        <v>82.963514663164148</v>
      </c>
      <c r="K186" s="20">
        <f t="shared" si="28"/>
        <v>-8.4391692973253782</v>
      </c>
      <c r="L186" s="20">
        <f t="shared" si="29"/>
        <v>75.82652337027956</v>
      </c>
      <c r="M186" s="20">
        <f t="shared" si="30"/>
        <v>-5.7945922303528619</v>
      </c>
      <c r="N186" s="94">
        <f>COS(Wellpath!$L186)*COS(Wellpath!$M186)</f>
        <v>1.5854587660413886E-17</v>
      </c>
      <c r="O186" s="94">
        <f>-SIN(Wellpath!$M186)</f>
        <v>-0.96592582628906831</v>
      </c>
      <c r="P186" s="94">
        <f>SIN(Wellpath!$L186)*COS(Wellpath!$M186)</f>
        <v>0.25881904510252074</v>
      </c>
      <c r="Q186" s="94">
        <f>COS(Wellpath!$L186)*SIN(Wellpath!$M186)</f>
        <v>5.9170126681719203E-17</v>
      </c>
      <c r="R186" s="94">
        <f>COS(Wellpath!$M186)</f>
        <v>0.25881904510252074</v>
      </c>
      <c r="S186" s="94">
        <f>SIN(Wellpath!$L186)*SIN(Wellpath!$M186)</f>
        <v>0.96592582628906831</v>
      </c>
      <c r="T186" s="94">
        <f>-SIN(Wellpath!$L186)</f>
        <v>-1</v>
      </c>
      <c r="U186" s="94">
        <v>0</v>
      </c>
      <c r="V186" s="94">
        <f>COS(Wellpath!$L186)</f>
        <v>6.1257422745431001E-17</v>
      </c>
    </row>
    <row r="187" spans="1:22" x14ac:dyDescent="0.25">
      <c r="A187" s="26">
        <f>Wellpath!E187</f>
        <v>5520</v>
      </c>
      <c r="B187" s="19">
        <f>DRFR!Q187+DSFS!N187+DSTG!N187+XYM1!N187+XYM2!N187+XYM3!N187+XYM4!N187+SAG!N187+'ABXY-TI1S'!N187+'ABXY-TI2S'!N187+ABZ!N187+'ASXY-TI1S'!N187+'ASXY-TI2S'!N187+'ASXY-TI3S'!N187+ASZ!N187+'MBXY-TI1S'!N187+'MBXY-TI2S'!N187+MBZ!N187+'MSXY-TI1S'!N187+'MSXY-TI2S'!N187++'MSXY-TI3S'!N187+MSZ!N187+DECG!N187+DECR!Q187+DBHG!N187+DBHR!Q187+AMIL!N187</f>
        <v>2737.2059079100136</v>
      </c>
      <c r="C187" s="19">
        <f>DRFR!R187+DSFS!O187+DSTG!O187+XYM1!O187+XYM2!O187+XYM3!O187+XYM4!O187+SAG!O187+'ABXY-TI1S'!O187+'ABXY-TI2S'!O187+ABZ!O187+'ASXY-TI1S'!O187+'ASXY-TI2S'!O187+'ASXY-TI3S'!O187+ASZ!O187+'MBXY-TI1S'!O187+'MBXY-TI2S'!O187+MBZ!O187+'MSXY-TI1S'!O187+'MSXY-TI2S'!O187++'MSXY-TI3S'!O187+MSZ!O187+DECG!O187+DECR!R187+DBHG!O187+DBHR!R187+AMIL!O187</f>
        <v>270.64892988285465</v>
      </c>
      <c r="D187" s="19">
        <f>DRFR!S187+DSFS!P187+DSTG!P187+XYM1!P187+XYM2!P187+XYM3!P187+XYM4!P187+SAG!P187+'ABXY-TI1S'!P187+'ABXY-TI2S'!P187+ABZ!P187+'ASXY-TI1S'!P187+'ASXY-TI2S'!P187+'ASXY-TI3S'!P187+ASZ!P187+'MBXY-TI1S'!P187+'MBXY-TI2S'!P187+MBZ!P187+'MSXY-TI1S'!P187+'MSXY-TI2S'!P187++'MSXY-TI3S'!P187+MSZ!P187+DECG!P187+DECR!S187+DBHG!P187+DBHR!S187+AMIL!P187</f>
        <v>151.34762903685365</v>
      </c>
      <c r="E187" s="19">
        <f>DRFR!T187+DSFS!Q187+DSTG!Q187+XYM1!Q187+XYM2!Q187+XYM3!Q187+XYM4!Q187+SAG!Q187+'ABXY-TI1S'!Q187+'ABXY-TI2S'!Q187+ABZ!Q187+'ASXY-TI1S'!Q187+'ASXY-TI2S'!Q187+'ASXY-TI3S'!Q187+ASZ!Q187+'MBXY-TI1S'!Q187+'MBXY-TI2S'!Q187+MBZ!Q187+'MSXY-TI1S'!Q187+'MSXY-TI2S'!Q187++'MSXY-TI3S'!Q187+MSZ!Q187+DECG!Q187+DECR!T187+DBHG!Q187+DBHR!T187+AMIL!Q187</f>
        <v>-705.30925229564878</v>
      </c>
      <c r="F187" s="19">
        <f>DRFR!U187+DSFS!R187+DSTG!R187+XYM1!R187+XYM2!R187+XYM3!R187+XYM4!R187+SAG!R187+'ABXY-TI1S'!R187+'ABXY-TI2S'!R187+ABZ!R187+'ASXY-TI1S'!R187+'ASXY-TI2S'!R187+'ASXY-TI3S'!R187+ASZ!R187+'MBXY-TI1S'!R187+'MBXY-TI2S'!R187+MBZ!R187+'MSXY-TI1S'!R187+'MSXY-TI2S'!R187++'MSXY-TI3S'!R187+MSZ!R187+DECG!R187+DECR!U187+DBHG!R187+DBHR!U187+AMIL!R187</f>
        <v>-28.036667561061499</v>
      </c>
      <c r="G187" s="19">
        <f>DRFR!V187+DSFS!S187+DSTG!S187+XYM1!S187+XYM2!S187+XYM3!S187+XYM4!S187+SAG!S187+'ABXY-TI1S'!S187+'ABXY-TI2S'!S187+ABZ!S187+'ASXY-TI1S'!S187+'ASXY-TI2S'!S187+'ASXY-TI3S'!S187+ASZ!S187+'MBXY-TI1S'!S187+'MBXY-TI2S'!S187+MBZ!S187+'MSXY-TI1S'!S187+'MSXY-TI2S'!S187++'MSXY-TI3S'!S187+MSZ!S187+DECG!S187+DECR!V187+DBHG!S187+DBHR!V187+AMIL!S187</f>
        <v>-71.690733523328944</v>
      </c>
      <c r="H187" s="20">
        <f t="shared" si="25"/>
        <v>151.34762903685365</v>
      </c>
      <c r="I187" s="20">
        <f t="shared" si="26"/>
        <v>2924.6325464709057</v>
      </c>
      <c r="J187" s="20">
        <f t="shared" si="27"/>
        <v>83.222291321962203</v>
      </c>
      <c r="K187" s="20">
        <f t="shared" si="28"/>
        <v>-8.5264140871029745</v>
      </c>
      <c r="L187" s="20">
        <f t="shared" si="29"/>
        <v>76.504354541801675</v>
      </c>
      <c r="M187" s="20">
        <f t="shared" si="30"/>
        <v>-5.8235144945499684</v>
      </c>
      <c r="N187" s="94">
        <f>COS(Wellpath!$L187)*COS(Wellpath!$M187)</f>
        <v>1.5854587660413886E-17</v>
      </c>
      <c r="O187" s="94">
        <f>-SIN(Wellpath!$M187)</f>
        <v>-0.96592582628906831</v>
      </c>
      <c r="P187" s="94">
        <f>SIN(Wellpath!$L187)*COS(Wellpath!$M187)</f>
        <v>0.25881904510252074</v>
      </c>
      <c r="Q187" s="94">
        <f>COS(Wellpath!$L187)*SIN(Wellpath!$M187)</f>
        <v>5.9170126681719203E-17</v>
      </c>
      <c r="R187" s="94">
        <f>COS(Wellpath!$M187)</f>
        <v>0.25881904510252074</v>
      </c>
      <c r="S187" s="94">
        <f>SIN(Wellpath!$L187)*SIN(Wellpath!$M187)</f>
        <v>0.96592582628906831</v>
      </c>
      <c r="T187" s="94">
        <f>-SIN(Wellpath!$L187)</f>
        <v>-1</v>
      </c>
      <c r="U187" s="94">
        <v>0</v>
      </c>
      <c r="V187" s="94">
        <f>COS(Wellpath!$L187)</f>
        <v>6.1257422745431001E-17</v>
      </c>
    </row>
    <row r="188" spans="1:22" x14ac:dyDescent="0.25">
      <c r="A188" s="26">
        <f>Wellpath!E188</f>
        <v>5550</v>
      </c>
      <c r="B188" s="19">
        <f>DRFR!Q188+DSFS!N188+DSTG!N188+XYM1!N188+XYM2!N188+XYM3!N188+XYM4!N188+SAG!N188+'ABXY-TI1S'!N188+'ABXY-TI2S'!N188+ABZ!N188+'ASXY-TI1S'!N188+'ASXY-TI2S'!N188+'ASXY-TI3S'!N188+ASZ!N188+'MBXY-TI1S'!N188+'MBXY-TI2S'!N188+MBZ!N188+'MSXY-TI1S'!N188+'MSXY-TI2S'!N188++'MSXY-TI3S'!N188+MSZ!N188+DECG!N188+DECR!Q188+DBHG!N188+DBHR!Q188+AMIL!N188</f>
        <v>2787.4459080880433</v>
      </c>
      <c r="C188" s="19">
        <f>DRFR!R188+DSFS!O188+DSTG!O188+XYM1!O188+XYM2!O188+XYM3!O188+XYM4!O188+SAG!O188+'ABXY-TI1S'!O188+'ABXY-TI2S'!O188+ABZ!O188+'ASXY-TI1S'!O188+'ASXY-TI2S'!O188+'ASXY-TI3S'!O188+ASZ!O188+'MBXY-TI1S'!O188+'MBXY-TI2S'!O188+MBZ!O188+'MSXY-TI1S'!O188+'MSXY-TI2S'!O188++'MSXY-TI3S'!O188+MSZ!O188+DECG!O188+DECR!R188+DBHG!O188+DBHR!R188+AMIL!O188</f>
        <v>274.48251611511029</v>
      </c>
      <c r="D188" s="19">
        <f>DRFR!S188+DSFS!P188+DSTG!P188+XYM1!P188+XYM2!P188+XYM3!P188+XYM4!P188+SAG!P188+'ABXY-TI1S'!P188+'ABXY-TI2S'!P188+ABZ!P188+'ASXY-TI1S'!P188+'ASXY-TI2S'!P188+'ASXY-TI3S'!P188+ASZ!P188+'MBXY-TI1S'!P188+'MBXY-TI2S'!P188+MBZ!P188+'MSXY-TI1S'!P188+'MSXY-TI2S'!P188++'MSXY-TI3S'!P188+MSZ!P188+DECG!P188+DECR!S188+DBHG!P188+DBHR!S188+AMIL!P188</f>
        <v>154.0479398469449</v>
      </c>
      <c r="E188" s="19">
        <f>DRFR!T188+DSFS!Q188+DSTG!Q188+XYM1!Q188+XYM2!Q188+XYM3!Q188+XYM4!Q188+SAG!Q188+'ABXY-TI1S'!Q188+'ABXY-TI2S'!Q188+ABZ!Q188+'ASXY-TI1S'!Q188+'ASXY-TI2S'!Q188+'ASXY-TI3S'!Q188+ASZ!Q188+'MBXY-TI1S'!Q188+'MBXY-TI2S'!Q188+MBZ!Q188+'MSXY-TI1S'!Q188+'MSXY-TI2S'!Q188++'MSXY-TI3S'!Q188+MSZ!Q188+DECG!Q188+DECR!T188+DBHG!Q188+DBHR!T188+AMIL!Q188</f>
        <v>-718.67223353346822</v>
      </c>
      <c r="F188" s="19">
        <f>DRFR!U188+DSFS!R188+DSTG!R188+XYM1!R188+XYM2!R188+XYM3!R188+XYM4!R188+SAG!R188+'ABXY-TI1S'!R188+'ABXY-TI2S'!R188+ABZ!R188+'ASXY-TI1S'!R188+'ASXY-TI2S'!R188+'ASXY-TI3S'!R188+ASZ!R188+'MBXY-TI1S'!R188+'MBXY-TI2S'!R188+MBZ!R188+'MSXY-TI1S'!R188+'MSXY-TI2S'!R188++'MSXY-TI3S'!R188+MSZ!R188+DECG!R188+DECR!U188+DBHG!R188+DBHR!U188+AMIL!R188</f>
        <v>-28.29724908074294</v>
      </c>
      <c r="G188" s="19">
        <f>DRFR!V188+DSFS!S188+DSTG!S188+XYM1!S188+XYM2!S188+XYM3!S188+XYM4!S188+SAG!S188+'ABXY-TI1S'!S188+'ABXY-TI2S'!S188+ABZ!S188+'ASXY-TI1S'!S188+'ASXY-TI2S'!S188+'ASXY-TI3S'!S188+ASZ!S188+'MBXY-TI1S'!S188+'MBXY-TI2S'!S188+MBZ!S188+'MSXY-TI1S'!S188+'MSXY-TI2S'!S188++'MSXY-TI3S'!S188+MSZ!S188+DECG!S188+DECR!V188+DBHG!S188+DBHR!V188+AMIL!S188</f>
        <v>-72.322653381784107</v>
      </c>
      <c r="H188" s="20">
        <f t="shared" si="25"/>
        <v>154.0479398469449</v>
      </c>
      <c r="I188" s="20">
        <f t="shared" si="26"/>
        <v>2978.4453969827473</v>
      </c>
      <c r="J188" s="20">
        <f t="shared" si="27"/>
        <v>83.483027220406782</v>
      </c>
      <c r="K188" s="20">
        <f t="shared" si="28"/>
        <v>-8.6145636124702456</v>
      </c>
      <c r="L188" s="20">
        <f t="shared" si="29"/>
        <v>77.182185713323747</v>
      </c>
      <c r="M188" s="20">
        <f t="shared" si="30"/>
        <v>-5.8524367587470181</v>
      </c>
      <c r="N188" s="94">
        <f>COS(Wellpath!$L188)*COS(Wellpath!$M188)</f>
        <v>1.5854587660413886E-17</v>
      </c>
      <c r="O188" s="94">
        <f>-SIN(Wellpath!$M188)</f>
        <v>-0.96592582628906831</v>
      </c>
      <c r="P188" s="94">
        <f>SIN(Wellpath!$L188)*COS(Wellpath!$M188)</f>
        <v>0.25881904510252074</v>
      </c>
      <c r="Q188" s="94">
        <f>COS(Wellpath!$L188)*SIN(Wellpath!$M188)</f>
        <v>5.9170126681719203E-17</v>
      </c>
      <c r="R188" s="94">
        <f>COS(Wellpath!$M188)</f>
        <v>0.25881904510252074</v>
      </c>
      <c r="S188" s="94">
        <f>SIN(Wellpath!$L188)*SIN(Wellpath!$M188)</f>
        <v>0.96592582628906831</v>
      </c>
      <c r="T188" s="94">
        <f>-SIN(Wellpath!$L188)</f>
        <v>-1</v>
      </c>
      <c r="U188" s="94">
        <v>0</v>
      </c>
      <c r="V188" s="94">
        <f>COS(Wellpath!$L188)</f>
        <v>6.1257422745431001E-17</v>
      </c>
    </row>
    <row r="189" spans="1:22" x14ac:dyDescent="0.25">
      <c r="A189" s="26">
        <f>Wellpath!E189</f>
        <v>5580</v>
      </c>
      <c r="B189" s="19">
        <f>DRFR!Q189+DSFS!N189+DSTG!N189+XYM1!N189+XYM2!N189+XYM3!N189+XYM4!N189+SAG!N189+'ABXY-TI1S'!N189+'ABXY-TI2S'!N189+ABZ!N189+'ASXY-TI1S'!N189+'ASXY-TI2S'!N189+'ASXY-TI3S'!N189+ASZ!N189+'MBXY-TI1S'!N189+'MBXY-TI2S'!N189+MBZ!N189+'MSXY-TI1S'!N189+'MSXY-TI2S'!N189++'MSXY-TI3S'!N189+MSZ!N189+DECG!N189+DECR!Q189+DBHG!N189+DBHR!Q189+AMIL!N189</f>
        <v>2838.1769086406475</v>
      </c>
      <c r="C189" s="19">
        <f>DRFR!R189+DSFS!O189+DSTG!O189+XYM1!O189+XYM2!O189+XYM3!O189+XYM4!O189+SAG!O189+'ABXY-TI1S'!O189+'ABXY-TI2S'!O189+ABZ!O189+'ASXY-TI1S'!O189+'ASXY-TI2S'!O189+'ASXY-TI3S'!O189+ASZ!O189+'MBXY-TI1S'!O189+'MBXY-TI2S'!O189+MBZ!O189+'MSXY-TI1S'!O189+'MSXY-TI2S'!O189++'MSXY-TI3S'!O189+MSZ!O189+DECG!O189+DECR!R189+DBHG!O189+DBHR!R189+AMIL!O189</f>
        <v>278.35317316076237</v>
      </c>
      <c r="D189" s="19">
        <f>DRFR!S189+DSFS!P189+DSTG!P189+XYM1!P189+XYM2!P189+XYM3!P189+XYM4!P189+SAG!P189+'ABXY-TI1S'!P189+'ABXY-TI2S'!P189+ABZ!P189+'ASXY-TI1S'!P189+'ASXY-TI2S'!P189+'ASXY-TI3S'!P189+ASZ!P189+'MBXY-TI1S'!P189+'MBXY-TI2S'!P189+MBZ!P189+'MSXY-TI1S'!P189+'MSXY-TI2S'!P189++'MSXY-TI3S'!P189+MSZ!P189+DECG!P189+DECR!S189+DBHG!P189+DBHR!S189+AMIL!P189</f>
        <v>156.77596569330964</v>
      </c>
      <c r="E189" s="19">
        <f>DRFR!T189+DSFS!Q189+DSTG!Q189+XYM1!Q189+XYM2!Q189+XYM3!Q189+XYM4!Q189+SAG!Q189+'ABXY-TI1S'!Q189+'ABXY-TI2S'!Q189+ABZ!Q189+'ASXY-TI1S'!Q189+'ASXY-TI2S'!Q189+'ASXY-TI3S'!Q189+ASZ!Q189+'MBXY-TI1S'!Q189+'MBXY-TI2S'!Q189+MBZ!Q189+'MSXY-TI1S'!Q189+'MSXY-TI2S'!Q189++'MSXY-TI3S'!Q189+MSZ!Q189+DECG!Q189+DECR!T189+DBHG!Q189+DBHR!T189+AMIL!Q189</f>
        <v>-732.16625294845699</v>
      </c>
      <c r="F189" s="19">
        <f>DRFR!U189+DSFS!R189+DSTG!R189+XYM1!R189+XYM2!R189+XYM3!R189+XYM4!R189+SAG!R189+'ABXY-TI1S'!R189+'ABXY-TI2S'!R189+ABZ!R189+'ASXY-TI1S'!R189+'ASXY-TI2S'!R189+'ASXY-TI3S'!R189+ASZ!R189+'MBXY-TI1S'!R189+'MBXY-TI2S'!R189+MBZ!R189+'MSXY-TI1S'!R189+'MSXY-TI2S'!R189++'MSXY-TI3S'!R189+MSZ!R189+DECG!R189+DECR!U189+DBHG!R189+DBHR!U189+AMIL!R189</f>
        <v>-28.558704507896397</v>
      </c>
      <c r="G189" s="19">
        <f>DRFR!V189+DSFS!S189+DSTG!S189+XYM1!S189+XYM2!S189+XYM3!S189+XYM4!S189+SAG!S189+'ABXY-TI1S'!S189+'ABXY-TI2S'!S189+ABZ!S189+'ASXY-TI1S'!S189+'ASXY-TI2S'!S189+'ASXY-TI3S'!S189+ASZ!S189+'MBXY-TI1S'!S189+'MBXY-TI2S'!S189+MBZ!S189+'MSXY-TI1S'!S189+'MSXY-TI2S'!S189++'MSXY-TI3S'!S189+MSZ!S189+DECG!S189+DECR!V189+DBHG!S189+DBHR!V189+AMIL!S189</f>
        <v>-72.954339077437893</v>
      </c>
      <c r="H189" s="20">
        <f t="shared" si="25"/>
        <v>156.77596569330964</v>
      </c>
      <c r="I189" s="20">
        <f t="shared" si="26"/>
        <v>3032.7843594429123</v>
      </c>
      <c r="J189" s="20">
        <f t="shared" si="27"/>
        <v>83.745722358497673</v>
      </c>
      <c r="K189" s="20">
        <f t="shared" si="28"/>
        <v>-8.7036178734271807</v>
      </c>
      <c r="L189" s="20">
        <f t="shared" si="29"/>
        <v>77.860016884845848</v>
      </c>
      <c r="M189" s="20">
        <f t="shared" si="30"/>
        <v>-5.8813590229443129</v>
      </c>
      <c r="N189" s="94">
        <f>COS(Wellpath!$L189)*COS(Wellpath!$M189)</f>
        <v>1.5854587660413886E-17</v>
      </c>
      <c r="O189" s="94">
        <f>-SIN(Wellpath!$M189)</f>
        <v>-0.96592582628906831</v>
      </c>
      <c r="P189" s="94">
        <f>SIN(Wellpath!$L189)*COS(Wellpath!$M189)</f>
        <v>0.25881904510252074</v>
      </c>
      <c r="Q189" s="94">
        <f>COS(Wellpath!$L189)*SIN(Wellpath!$M189)</f>
        <v>5.9170126681719203E-17</v>
      </c>
      <c r="R189" s="94">
        <f>COS(Wellpath!$M189)</f>
        <v>0.25881904510252074</v>
      </c>
      <c r="S189" s="94">
        <f>SIN(Wellpath!$L189)*SIN(Wellpath!$M189)</f>
        <v>0.96592582628906831</v>
      </c>
      <c r="T189" s="94">
        <f>-SIN(Wellpath!$L189)</f>
        <v>-1</v>
      </c>
      <c r="U189" s="94">
        <v>0</v>
      </c>
      <c r="V189" s="94">
        <f>COS(Wellpath!$L189)</f>
        <v>6.1257422745431001E-17</v>
      </c>
    </row>
    <row r="190" spans="1:22" x14ac:dyDescent="0.25">
      <c r="A190" s="26">
        <f>Wellpath!E190</f>
        <v>5610</v>
      </c>
      <c r="B190" s="19">
        <f>DRFR!Q190+DSFS!N190+DSTG!N190+XYM1!N190+XYM2!N190+XYM3!N190+XYM4!N190+SAG!N190+'ABXY-TI1S'!N190+'ABXY-TI2S'!N190+ABZ!N190+'ASXY-TI1S'!N190+'ASXY-TI2S'!N190+'ASXY-TI3S'!N190+ASZ!N190+'MBXY-TI1S'!N190+'MBXY-TI2S'!N190+MBZ!N190+'MSXY-TI1S'!N190+'MSXY-TI2S'!N190++'MSXY-TI3S'!N190+MSZ!N190+DECG!N190+DECR!Q190+DBHG!N190+DBHR!Q190+AMIL!N190</f>
        <v>2889.3989095678262</v>
      </c>
      <c r="C190" s="19">
        <f>DRFR!R190+DSFS!O190+DSTG!O190+XYM1!O190+XYM2!O190+XYM3!O190+XYM4!O190+SAG!O190+'ABXY-TI1S'!O190+'ABXY-TI2S'!O190+ABZ!O190+'ASXY-TI1S'!O190+'ASXY-TI2S'!O190+'ASXY-TI3S'!O190+ASZ!O190+'MBXY-TI1S'!O190+'MBXY-TI2S'!O190+MBZ!O190+'MSXY-TI1S'!O190+'MSXY-TI2S'!O190++'MSXY-TI3S'!O190+MSZ!O190+DECG!O190+DECR!R190+DBHG!O190+DBHR!R190+AMIL!O190</f>
        <v>282.26090101981129</v>
      </c>
      <c r="D190" s="19">
        <f>DRFR!S190+DSFS!P190+DSTG!P190+XYM1!P190+XYM2!P190+XYM3!P190+XYM4!P190+SAG!P190+'ABXY-TI1S'!P190+'ABXY-TI2S'!P190+ABZ!P190+'ASXY-TI1S'!P190+'ASXY-TI2S'!P190+'ASXY-TI3S'!P190+ASZ!P190+'MBXY-TI1S'!P190+'MBXY-TI2S'!P190+MBZ!P190+'MSXY-TI1S'!P190+'MSXY-TI2S'!P190++'MSXY-TI3S'!P190+MSZ!P190+DECG!P190+DECR!S190+DBHG!P190+DBHR!S190+AMIL!P190</f>
        <v>159.53170657594782</v>
      </c>
      <c r="E190" s="19">
        <f>DRFR!T190+DSFS!Q190+DSTG!Q190+XYM1!Q190+XYM2!Q190+XYM3!Q190+XYM4!Q190+SAG!Q190+'ABXY-TI1S'!Q190+'ABXY-TI2S'!Q190+ABZ!Q190+'ASXY-TI1S'!Q190+'ASXY-TI2S'!Q190+'ASXY-TI3S'!Q190+ASZ!Q190+'MBXY-TI1S'!Q190+'MBXY-TI2S'!Q190+MBZ!Q190+'MSXY-TI1S'!Q190+'MSXY-TI2S'!Q190++'MSXY-TI3S'!Q190+MSZ!Q190+DECG!Q190+DECR!T190+DBHG!Q190+DBHR!T190+AMIL!Q190</f>
        <v>-745.79131054061554</v>
      </c>
      <c r="F190" s="19">
        <f>DRFR!U190+DSFS!R190+DSTG!R190+XYM1!R190+XYM2!R190+XYM3!R190+XYM4!R190+SAG!R190+'ABXY-TI1S'!R190+'ABXY-TI2S'!R190+ABZ!R190+'ASXY-TI1S'!R190+'ASXY-TI2S'!R190+'ASXY-TI3S'!R190+ASZ!R190+'MBXY-TI1S'!R190+'MBXY-TI2S'!R190+MBZ!R190+'MSXY-TI1S'!R190+'MSXY-TI2S'!R190++'MSXY-TI3S'!R190+MSZ!R190+DECG!R190+DECR!U190+DBHG!R190+DBHR!U190+AMIL!R190</f>
        <v>-28.821033842521874</v>
      </c>
      <c r="G190" s="19">
        <f>DRFR!V190+DSFS!S190+DSTG!S190+XYM1!S190+XYM2!S190+XYM3!S190+XYM4!S190+SAG!S190+'ABXY-TI1S'!S190+'ABXY-TI2S'!S190+ABZ!S190+'ASXY-TI1S'!S190+'ASXY-TI2S'!S190+'ASXY-TI3S'!S190+ASZ!S190+'MBXY-TI1S'!S190+'MBXY-TI2S'!S190+MBZ!S190+'MSXY-TI1S'!S190+'MSXY-TI2S'!S190++'MSXY-TI3S'!S190+MSZ!S190+DECG!S190+DECR!V190+DBHG!S190+DBHR!V190+AMIL!S190</f>
        <v>-73.585790610290289</v>
      </c>
      <c r="H190" s="20">
        <f t="shared" si="25"/>
        <v>159.53170657594782</v>
      </c>
      <c r="I190" s="20">
        <f t="shared" si="26"/>
        <v>3087.6494338514026</v>
      </c>
      <c r="J190" s="20">
        <f t="shared" si="27"/>
        <v>84.010376736235045</v>
      </c>
      <c r="K190" s="20">
        <f t="shared" si="28"/>
        <v>-8.7935768699737729</v>
      </c>
      <c r="L190" s="20">
        <f t="shared" si="29"/>
        <v>78.537848056367935</v>
      </c>
      <c r="M190" s="20">
        <f t="shared" si="30"/>
        <v>-5.9102812871414478</v>
      </c>
      <c r="N190" s="94">
        <f>COS(Wellpath!$L190)*COS(Wellpath!$M190)</f>
        <v>1.5854587660413886E-17</v>
      </c>
      <c r="O190" s="94">
        <f>-SIN(Wellpath!$M190)</f>
        <v>-0.96592582628906831</v>
      </c>
      <c r="P190" s="94">
        <f>SIN(Wellpath!$L190)*COS(Wellpath!$M190)</f>
        <v>0.25881904510252074</v>
      </c>
      <c r="Q190" s="94">
        <f>COS(Wellpath!$L190)*SIN(Wellpath!$M190)</f>
        <v>5.9170126681719203E-17</v>
      </c>
      <c r="R190" s="94">
        <f>COS(Wellpath!$M190)</f>
        <v>0.25881904510252074</v>
      </c>
      <c r="S190" s="94">
        <f>SIN(Wellpath!$L190)*SIN(Wellpath!$M190)</f>
        <v>0.96592582628906831</v>
      </c>
      <c r="T190" s="94">
        <f>-SIN(Wellpath!$L190)</f>
        <v>-1</v>
      </c>
      <c r="U190" s="94">
        <v>0</v>
      </c>
      <c r="V190" s="94">
        <f>COS(Wellpath!$L190)</f>
        <v>6.1257422745431001E-17</v>
      </c>
    </row>
    <row r="191" spans="1:22" x14ac:dyDescent="0.25">
      <c r="A191" s="26">
        <f>Wellpath!E191</f>
        <v>5640</v>
      </c>
      <c r="B191" s="19">
        <f>DRFR!Q191+DSFS!N191+DSTG!N191+XYM1!N191+XYM2!N191+XYM3!N191+XYM4!N191+SAG!N191+'ABXY-TI1S'!N191+'ABXY-TI2S'!N191+ABZ!N191+'ASXY-TI1S'!N191+'ASXY-TI2S'!N191+'ASXY-TI3S'!N191+ASZ!N191+'MBXY-TI1S'!N191+'MBXY-TI2S'!N191+MBZ!N191+'MSXY-TI1S'!N191+'MSXY-TI2S'!N191++'MSXY-TI3S'!N191+MSZ!N191+DECG!N191+DECR!Q191+DBHG!N191+DBHR!Q191+AMIL!N191</f>
        <v>2941.1119108695793</v>
      </c>
      <c r="C191" s="19">
        <f>DRFR!R191+DSFS!O191+DSTG!O191+XYM1!O191+XYM2!O191+XYM3!O191+XYM4!O191+SAG!O191+'ABXY-TI1S'!O191+'ABXY-TI2S'!O191+ABZ!O191+'ASXY-TI1S'!O191+'ASXY-TI2S'!O191+'ASXY-TI3S'!O191+ASZ!O191+'MBXY-TI1S'!O191+'MBXY-TI2S'!O191+MBZ!O191+'MSXY-TI1S'!O191+'MSXY-TI2S'!O191++'MSXY-TI3S'!O191+MSZ!O191+DECG!O191+DECR!R191+DBHG!O191+DBHR!R191+AMIL!O191</f>
        <v>286.2056996922567</v>
      </c>
      <c r="D191" s="19">
        <f>DRFR!S191+DSFS!P191+DSTG!P191+XYM1!P191+XYM2!P191+XYM3!P191+XYM4!P191+SAG!P191+'ABXY-TI1S'!P191+'ABXY-TI2S'!P191+ABZ!P191+'ASXY-TI1S'!P191+'ASXY-TI2S'!P191+'ASXY-TI3S'!P191+ASZ!P191+'MBXY-TI1S'!P191+'MBXY-TI2S'!P191+MBZ!P191+'MSXY-TI1S'!P191+'MSXY-TI2S'!P191++'MSXY-TI3S'!P191+MSZ!P191+DECG!P191+DECR!S191+DBHG!P191+DBHR!S191+AMIL!P191</f>
        <v>162.31516249485944</v>
      </c>
      <c r="E191" s="19">
        <f>DRFR!T191+DSFS!Q191+DSTG!Q191+XYM1!Q191+XYM2!Q191+XYM3!Q191+XYM4!Q191+SAG!Q191+'ABXY-TI1S'!Q191+'ABXY-TI2S'!Q191+ABZ!Q191+'ASXY-TI1S'!Q191+'ASXY-TI2S'!Q191+'ASXY-TI3S'!Q191+ASZ!Q191+'MBXY-TI1S'!Q191+'MBXY-TI2S'!Q191+MBZ!Q191+'MSXY-TI1S'!Q191+'MSXY-TI2S'!Q191++'MSXY-TI3S'!Q191+MSZ!Q191+DECG!Q191+DECR!T191+DBHG!Q191+DBHR!T191+AMIL!Q191</f>
        <v>-759.54740630994343</v>
      </c>
      <c r="F191" s="19">
        <f>DRFR!U191+DSFS!R191+DSTG!R191+XYM1!R191+XYM2!R191+XYM3!R191+XYM4!R191+SAG!R191+'ABXY-TI1S'!R191+'ABXY-TI2S'!R191+ABZ!R191+'ASXY-TI1S'!R191+'ASXY-TI2S'!R191+'ASXY-TI3S'!R191+ASZ!R191+'MBXY-TI1S'!R191+'MBXY-TI2S'!R191+MBZ!R191+'MSXY-TI1S'!R191+'MSXY-TI2S'!R191++'MSXY-TI3S'!R191+MSZ!R191+DECG!R191+DECR!U191+DBHG!R191+DBHR!U191+AMIL!R191</f>
        <v>-29.084237084619367</v>
      </c>
      <c r="G191" s="19">
        <f>DRFR!V191+DSFS!S191+DSTG!S191+XYM1!S191+XYM2!S191+XYM3!S191+XYM4!S191+SAG!S191+'ABXY-TI1S'!S191+'ABXY-TI2S'!S191+ABZ!S191+'ASXY-TI1S'!S191+'ASXY-TI2S'!S191+'ASXY-TI3S'!S191+ASZ!S191+'MBXY-TI1S'!S191+'MBXY-TI2S'!S191+MBZ!S191+'MSXY-TI1S'!S191+'MSXY-TI2S'!S191++'MSXY-TI3S'!S191+MSZ!S191+DECG!S191+DECR!V191+DBHG!S191+DBHR!V191+AMIL!S191</f>
        <v>-74.217007980341307</v>
      </c>
      <c r="H191" s="20">
        <f t="shared" si="25"/>
        <v>162.31516249485944</v>
      </c>
      <c r="I191" s="20">
        <f t="shared" si="26"/>
        <v>3143.0406202082177</v>
      </c>
      <c r="J191" s="20">
        <f t="shared" si="27"/>
        <v>84.276990353618828</v>
      </c>
      <c r="K191" s="20">
        <f t="shared" si="28"/>
        <v>-8.8844406021100255</v>
      </c>
      <c r="L191" s="20">
        <f t="shared" si="29"/>
        <v>79.21567922789005</v>
      </c>
      <c r="M191" s="20">
        <f t="shared" si="30"/>
        <v>-5.9392035513387924</v>
      </c>
      <c r="N191" s="94">
        <f>COS(Wellpath!$L191)*COS(Wellpath!$M191)</f>
        <v>1.5854587660413886E-17</v>
      </c>
      <c r="O191" s="94">
        <f>-SIN(Wellpath!$M191)</f>
        <v>-0.96592582628906831</v>
      </c>
      <c r="P191" s="94">
        <f>SIN(Wellpath!$L191)*COS(Wellpath!$M191)</f>
        <v>0.25881904510252074</v>
      </c>
      <c r="Q191" s="94">
        <f>COS(Wellpath!$L191)*SIN(Wellpath!$M191)</f>
        <v>5.9170126681719203E-17</v>
      </c>
      <c r="R191" s="94">
        <f>COS(Wellpath!$M191)</f>
        <v>0.25881904510252074</v>
      </c>
      <c r="S191" s="94">
        <f>SIN(Wellpath!$L191)*SIN(Wellpath!$M191)</f>
        <v>0.96592582628906831</v>
      </c>
      <c r="T191" s="94">
        <f>-SIN(Wellpath!$L191)</f>
        <v>-1</v>
      </c>
      <c r="U191" s="94">
        <v>0</v>
      </c>
      <c r="V191" s="94">
        <f>COS(Wellpath!$L191)</f>
        <v>6.1257422745431001E-17</v>
      </c>
    </row>
    <row r="192" spans="1:22" x14ac:dyDescent="0.25">
      <c r="A192" s="26">
        <f>Wellpath!E192</f>
        <v>5670</v>
      </c>
      <c r="B192" s="19">
        <f>DRFR!Q192+DSFS!N192+DSTG!N192+XYM1!N192+XYM2!N192+XYM3!N192+XYM4!N192+SAG!N192+'ABXY-TI1S'!N192+'ABXY-TI2S'!N192+ABZ!N192+'ASXY-TI1S'!N192+'ASXY-TI2S'!N192+'ASXY-TI3S'!N192+ASZ!N192+'MBXY-TI1S'!N192+'MBXY-TI2S'!N192+MBZ!N192+'MSXY-TI1S'!N192+'MSXY-TI2S'!N192++'MSXY-TI3S'!N192+MSZ!N192+DECG!N192+DECR!Q192+DBHG!N192+DBHR!Q192+AMIL!N192</f>
        <v>2993.315912545906</v>
      </c>
      <c r="C192" s="19">
        <f>DRFR!R192+DSFS!O192+DSTG!O192+XYM1!O192+XYM2!O192+XYM3!O192+XYM4!O192+SAG!O192+'ABXY-TI1S'!O192+'ABXY-TI2S'!O192+ABZ!O192+'ASXY-TI1S'!O192+'ASXY-TI2S'!O192+'ASXY-TI3S'!O192+ASZ!O192+'MBXY-TI1S'!O192+'MBXY-TI2S'!O192+MBZ!O192+'MSXY-TI1S'!O192+'MSXY-TI2S'!O192++'MSXY-TI3S'!O192+MSZ!O192+DECG!O192+DECR!R192+DBHG!O192+DBHR!R192+AMIL!O192</f>
        <v>290.18756917809878</v>
      </c>
      <c r="D192" s="19">
        <f>DRFR!S192+DSFS!P192+DSTG!P192+XYM1!P192+XYM2!P192+XYM3!P192+XYM4!P192+SAG!P192+'ABXY-TI1S'!P192+'ABXY-TI2S'!P192+ABZ!P192+'ASXY-TI1S'!P192+'ASXY-TI2S'!P192+'ASXY-TI3S'!P192+ASZ!P192+'MBXY-TI1S'!P192+'MBXY-TI2S'!P192+MBZ!P192+'MSXY-TI1S'!P192+'MSXY-TI2S'!P192++'MSXY-TI3S'!P192+MSZ!P192+DECG!P192+DECR!S192+DBHG!P192+DBHR!S192+AMIL!P192</f>
        <v>165.12633345004451</v>
      </c>
      <c r="E192" s="19">
        <f>DRFR!T192+DSFS!Q192+DSTG!Q192+XYM1!Q192+XYM2!Q192+XYM3!Q192+XYM4!Q192+SAG!Q192+'ABXY-TI1S'!Q192+'ABXY-TI2S'!Q192+ABZ!Q192+'ASXY-TI1S'!Q192+'ASXY-TI2S'!Q192+'ASXY-TI3S'!Q192+ASZ!Q192+'MBXY-TI1S'!Q192+'MBXY-TI2S'!Q192+MBZ!Q192+'MSXY-TI1S'!Q192+'MSXY-TI2S'!Q192++'MSXY-TI3S'!Q192+MSZ!Q192+DECG!Q192+DECR!T192+DBHG!Q192+DBHR!T192+AMIL!Q192</f>
        <v>-773.4345402564411</v>
      </c>
      <c r="F192" s="19">
        <f>DRFR!U192+DSFS!R192+DSTG!R192+XYM1!R192+XYM2!R192+XYM3!R192+XYM4!R192+SAG!R192+'ABXY-TI1S'!R192+'ABXY-TI2S'!R192+ABZ!R192+'ASXY-TI1S'!R192+'ASXY-TI2S'!R192+'ASXY-TI3S'!R192+ASZ!R192+'MBXY-TI1S'!R192+'MBXY-TI2S'!R192+MBZ!R192+'MSXY-TI1S'!R192+'MSXY-TI2S'!R192++'MSXY-TI3S'!R192+MSZ!R192+DECG!R192+DECR!U192+DBHG!R192+DBHR!U192+AMIL!R192</f>
        <v>-29.348314234188884</v>
      </c>
      <c r="G192" s="19">
        <f>DRFR!V192+DSFS!S192+DSTG!S192+XYM1!S192+XYM2!S192+XYM3!S192+XYM4!S192+SAG!S192+'ABXY-TI1S'!S192+'ABXY-TI2S'!S192+ABZ!S192+'ASXY-TI1S'!S192+'ASXY-TI2S'!S192+'ASXY-TI3S'!S192+ASZ!S192+'MBXY-TI1S'!S192+'MBXY-TI2S'!S192+MBZ!S192+'MSXY-TI1S'!S192+'MSXY-TI2S'!S192++'MSXY-TI3S'!S192+MSZ!S192+DECG!S192+DECR!V192+DBHG!S192+DBHR!V192+AMIL!S192</f>
        <v>-74.847991187590907</v>
      </c>
      <c r="H192" s="20">
        <f t="shared" si="25"/>
        <v>165.12633345004451</v>
      </c>
      <c r="I192" s="20">
        <f t="shared" si="26"/>
        <v>3198.9579185133562</v>
      </c>
      <c r="J192" s="20">
        <f t="shared" si="27"/>
        <v>84.545563210648837</v>
      </c>
      <c r="K192" s="20">
        <f t="shared" si="28"/>
        <v>-8.9762090698359565</v>
      </c>
      <c r="L192" s="20">
        <f t="shared" si="29"/>
        <v>79.893510399412122</v>
      </c>
      <c r="M192" s="20">
        <f t="shared" si="30"/>
        <v>-5.9681258155355863</v>
      </c>
      <c r="N192" s="94">
        <f>COS(Wellpath!$L192)*COS(Wellpath!$M192)</f>
        <v>1.5854587660413886E-17</v>
      </c>
      <c r="O192" s="94">
        <f>-SIN(Wellpath!$M192)</f>
        <v>-0.96592582628906831</v>
      </c>
      <c r="P192" s="94">
        <f>SIN(Wellpath!$L192)*COS(Wellpath!$M192)</f>
        <v>0.25881904510252074</v>
      </c>
      <c r="Q192" s="94">
        <f>COS(Wellpath!$L192)*SIN(Wellpath!$M192)</f>
        <v>5.9170126681719203E-17</v>
      </c>
      <c r="R192" s="94">
        <f>COS(Wellpath!$M192)</f>
        <v>0.25881904510252074</v>
      </c>
      <c r="S192" s="94">
        <f>SIN(Wellpath!$L192)*SIN(Wellpath!$M192)</f>
        <v>0.96592582628906831</v>
      </c>
      <c r="T192" s="94">
        <f>-SIN(Wellpath!$L192)</f>
        <v>-1</v>
      </c>
      <c r="U192" s="94">
        <v>0</v>
      </c>
      <c r="V192" s="94">
        <f>COS(Wellpath!$L192)</f>
        <v>6.1257422745431001E-17</v>
      </c>
    </row>
    <row r="193" spans="1:22" x14ac:dyDescent="0.25">
      <c r="A193" s="26">
        <f>Wellpath!E193</f>
        <v>5700</v>
      </c>
      <c r="B193" s="19">
        <f>DRFR!Q193+DSFS!N193+DSTG!N193+XYM1!N193+XYM2!N193+XYM3!N193+XYM4!N193+SAG!N193+'ABXY-TI1S'!N193+'ABXY-TI2S'!N193+ABZ!N193+'ASXY-TI1S'!N193+'ASXY-TI2S'!N193+'ASXY-TI3S'!N193+ASZ!N193+'MBXY-TI1S'!N193+'MBXY-TI2S'!N193+MBZ!N193+'MSXY-TI1S'!N193+'MSXY-TI2S'!N193++'MSXY-TI3S'!N193+MSZ!N193+DECG!N193+DECR!Q193+DBHG!N193+DBHR!Q193+AMIL!N193</f>
        <v>3046.0109145968081</v>
      </c>
      <c r="C193" s="19">
        <f>DRFR!R193+DSFS!O193+DSTG!O193+XYM1!O193+XYM2!O193+XYM3!O193+XYM4!O193+SAG!O193+'ABXY-TI1S'!O193+'ABXY-TI2S'!O193+ABZ!O193+'ASXY-TI1S'!O193+'ASXY-TI2S'!O193+'ASXY-TI3S'!O193+ASZ!O193+'MBXY-TI1S'!O193+'MBXY-TI2S'!O193+MBZ!O193+'MSXY-TI1S'!O193+'MSXY-TI2S'!O193++'MSXY-TI3S'!O193+MSZ!O193+DECG!O193+DECR!R193+DBHG!O193+DBHR!R193+AMIL!O193</f>
        <v>294.20650947733753</v>
      </c>
      <c r="D193" s="19">
        <f>DRFR!S193+DSFS!P193+DSTG!P193+XYM1!P193+XYM2!P193+XYM3!P193+XYM4!P193+SAG!P193+'ABXY-TI1S'!P193+'ABXY-TI2S'!P193+ABZ!P193+'ASXY-TI1S'!P193+'ASXY-TI2S'!P193+'ASXY-TI3S'!P193+ASZ!P193+'MBXY-TI1S'!P193+'MBXY-TI2S'!P193+MBZ!P193+'MSXY-TI1S'!P193+'MSXY-TI2S'!P193++'MSXY-TI3S'!P193+MSZ!P193+DECG!P193+DECR!S193+DBHG!P193+DBHR!S193+AMIL!P193</f>
        <v>167.96521944150305</v>
      </c>
      <c r="E193" s="19">
        <f>DRFR!T193+DSFS!Q193+DSTG!Q193+XYM1!Q193+XYM2!Q193+XYM3!Q193+XYM4!Q193+SAG!Q193+'ABXY-TI1S'!Q193+'ABXY-TI2S'!Q193+ABZ!Q193+'ASXY-TI1S'!Q193+'ASXY-TI2S'!Q193+'ASXY-TI3S'!Q193+ASZ!Q193+'MBXY-TI1S'!Q193+'MBXY-TI2S'!Q193+MBZ!Q193+'MSXY-TI1S'!Q193+'MSXY-TI2S'!Q193++'MSXY-TI3S'!Q193+MSZ!Q193+DECG!Q193+DECR!T193+DBHG!Q193+DBHR!T193+AMIL!Q193</f>
        <v>-787.4527123801081</v>
      </c>
      <c r="F193" s="19">
        <f>DRFR!U193+DSFS!R193+DSTG!R193+XYM1!R193+XYM2!R193+XYM3!R193+XYM4!R193+SAG!R193+'ABXY-TI1S'!R193+'ABXY-TI2S'!R193+ABZ!R193+'ASXY-TI1S'!R193+'ASXY-TI2S'!R193+'ASXY-TI3S'!R193+ASZ!R193+'MBXY-TI1S'!R193+'MBXY-TI2S'!R193+MBZ!R193+'MSXY-TI1S'!R193+'MSXY-TI2S'!R193++'MSXY-TI3S'!R193+MSZ!R193+DECG!R193+DECR!U193+DBHG!R193+DBHR!U193+AMIL!R193</f>
        <v>-29.613265291230412</v>
      </c>
      <c r="G193" s="19">
        <f>DRFR!V193+DSFS!S193+DSTG!S193+XYM1!S193+XYM2!S193+XYM3!S193+XYM4!S193+SAG!S193+'ABXY-TI1S'!S193+'ABXY-TI2S'!S193+ABZ!S193+'ASXY-TI1S'!S193+'ASXY-TI2S'!S193+'ASXY-TI3S'!S193+ASZ!S193+'MBXY-TI1S'!S193+'MBXY-TI2S'!S193+MBZ!S193+'MSXY-TI1S'!S193+'MSXY-TI2S'!S193++'MSXY-TI3S'!S193+MSZ!S193+DECG!S193+DECR!V193+DBHG!S193+DBHR!V193+AMIL!S193</f>
        <v>-75.478740232039158</v>
      </c>
      <c r="H193" s="20">
        <f t="shared" si="25"/>
        <v>167.96521944150305</v>
      </c>
      <c r="I193" s="20">
        <f t="shared" si="26"/>
        <v>3255.4013287668199</v>
      </c>
      <c r="J193" s="20">
        <f t="shared" si="27"/>
        <v>84.81609530732554</v>
      </c>
      <c r="K193" s="20">
        <f t="shared" si="28"/>
        <v>-9.0688822731515337</v>
      </c>
      <c r="L193" s="20">
        <f t="shared" si="29"/>
        <v>80.571341570934237</v>
      </c>
      <c r="M193" s="20">
        <f t="shared" si="30"/>
        <v>-5.9970480797329877</v>
      </c>
      <c r="N193" s="94">
        <f>COS(Wellpath!$L193)*COS(Wellpath!$M193)</f>
        <v>1.5854587660413886E-17</v>
      </c>
      <c r="O193" s="94">
        <f>-SIN(Wellpath!$M193)</f>
        <v>-0.96592582628906831</v>
      </c>
      <c r="P193" s="94">
        <f>SIN(Wellpath!$L193)*COS(Wellpath!$M193)</f>
        <v>0.25881904510252074</v>
      </c>
      <c r="Q193" s="94">
        <f>COS(Wellpath!$L193)*SIN(Wellpath!$M193)</f>
        <v>5.9170126681719203E-17</v>
      </c>
      <c r="R193" s="94">
        <f>COS(Wellpath!$M193)</f>
        <v>0.25881904510252074</v>
      </c>
      <c r="S193" s="94">
        <f>SIN(Wellpath!$L193)*SIN(Wellpath!$M193)</f>
        <v>0.96592582628906831</v>
      </c>
      <c r="T193" s="94">
        <f>-SIN(Wellpath!$L193)</f>
        <v>-1</v>
      </c>
      <c r="U193" s="94">
        <v>0</v>
      </c>
      <c r="V193" s="94">
        <f>COS(Wellpath!$L193)</f>
        <v>6.1257422745431001E-17</v>
      </c>
    </row>
    <row r="194" spans="1:22" x14ac:dyDescent="0.25">
      <c r="A194" s="26">
        <f>Wellpath!E194</f>
        <v>5730</v>
      </c>
      <c r="B194" s="19">
        <f>DRFR!Q194+DSFS!N194+DSTG!N194+XYM1!N194+XYM2!N194+XYM3!N194+XYM4!N194+SAG!N194+'ABXY-TI1S'!N194+'ABXY-TI2S'!N194+ABZ!N194+'ASXY-TI1S'!N194+'ASXY-TI2S'!N194+'ASXY-TI3S'!N194+ASZ!N194+'MBXY-TI1S'!N194+'MBXY-TI2S'!N194+MBZ!N194+'MSXY-TI1S'!N194+'MSXY-TI2S'!N194++'MSXY-TI3S'!N194+MSZ!N194+DECG!N194+DECR!Q194+DBHG!N194+DBHR!Q194+AMIL!N194</f>
        <v>3099.1969170222837</v>
      </c>
      <c r="C194" s="19">
        <f>DRFR!R194+DSFS!O194+DSTG!O194+XYM1!O194+XYM2!O194+XYM3!O194+XYM4!O194+SAG!O194+'ABXY-TI1S'!O194+'ABXY-TI2S'!O194+ABZ!O194+'ASXY-TI1S'!O194+'ASXY-TI2S'!O194+'ASXY-TI3S'!O194+ASZ!O194+'MBXY-TI1S'!O194+'MBXY-TI2S'!O194+MBZ!O194+'MSXY-TI1S'!O194+'MSXY-TI2S'!O194++'MSXY-TI3S'!O194+MSZ!O194+DECG!O194+DECR!R194+DBHG!O194+DBHR!R194+AMIL!O194</f>
        <v>298.26252058997284</v>
      </c>
      <c r="D194" s="19">
        <f>DRFR!S194+DSFS!P194+DSTG!P194+XYM1!P194+XYM2!P194+XYM3!P194+XYM4!P194+SAG!P194+'ABXY-TI1S'!P194+'ABXY-TI2S'!P194+ABZ!P194+'ASXY-TI1S'!P194+'ASXY-TI2S'!P194+'ASXY-TI3S'!P194+ASZ!P194+'MBXY-TI1S'!P194+'MBXY-TI2S'!P194+MBZ!P194+'MSXY-TI1S'!P194+'MSXY-TI2S'!P194++'MSXY-TI3S'!P194+MSZ!P194+DECG!P194+DECR!S194+DBHG!P194+DBHR!S194+AMIL!P194</f>
        <v>170.831820469235</v>
      </c>
      <c r="E194" s="19">
        <f>DRFR!T194+DSFS!Q194+DSTG!Q194+XYM1!Q194+XYM2!Q194+XYM3!Q194+XYM4!Q194+SAG!Q194+'ABXY-TI1S'!Q194+'ABXY-TI2S'!Q194+ABZ!Q194+'ASXY-TI1S'!Q194+'ASXY-TI2S'!Q194+'ASXY-TI3S'!Q194+ASZ!Q194+'MBXY-TI1S'!Q194+'MBXY-TI2S'!Q194+MBZ!Q194+'MSXY-TI1S'!Q194+'MSXY-TI2S'!Q194++'MSXY-TI3S'!Q194+MSZ!Q194+DECG!Q194+DECR!T194+DBHG!Q194+DBHR!T194+AMIL!Q194</f>
        <v>-801.60192268094477</v>
      </c>
      <c r="F194" s="19">
        <f>DRFR!U194+DSFS!R194+DSTG!R194+XYM1!R194+XYM2!R194+XYM3!R194+XYM4!R194+SAG!R194+'ABXY-TI1S'!R194+'ABXY-TI2S'!R194+ABZ!R194+'ASXY-TI1S'!R194+'ASXY-TI2S'!R194+'ASXY-TI3S'!R194+ASZ!R194+'MBXY-TI1S'!R194+'MBXY-TI2S'!R194+MBZ!R194+'MSXY-TI1S'!R194+'MSXY-TI2S'!R194++'MSXY-TI3S'!R194+MSZ!R194+DECG!R194+DECR!U194+DBHG!R194+DBHR!U194+AMIL!R194</f>
        <v>-29.879090255743961</v>
      </c>
      <c r="G194" s="19">
        <f>DRFR!V194+DSFS!S194+DSTG!S194+XYM1!S194+XYM2!S194+XYM3!S194+XYM4!S194+SAG!S194+'ABXY-TI1S'!S194+'ABXY-TI2S'!S194+ABZ!S194+'ASXY-TI1S'!S194+'ASXY-TI2S'!S194+'ASXY-TI3S'!S194+ASZ!S194+'MBXY-TI1S'!S194+'MBXY-TI2S'!S194+MBZ!S194+'MSXY-TI1S'!S194+'MSXY-TI2S'!S194++'MSXY-TI3S'!S194+MSZ!S194+DECG!S194+DECR!V194+DBHG!S194+DBHR!V194+AMIL!S194</f>
        <v>-76.109255113686004</v>
      </c>
      <c r="H194" s="20">
        <f t="shared" si="25"/>
        <v>170.831820469235</v>
      </c>
      <c r="I194" s="20">
        <f t="shared" si="26"/>
        <v>3312.3708509686085</v>
      </c>
      <c r="J194" s="20">
        <f t="shared" si="27"/>
        <v>85.088586643648426</v>
      </c>
      <c r="K194" s="20">
        <f t="shared" si="28"/>
        <v>-9.1624602120567822</v>
      </c>
      <c r="L194" s="20">
        <f t="shared" si="29"/>
        <v>81.249172742456309</v>
      </c>
      <c r="M194" s="20">
        <f t="shared" si="30"/>
        <v>-6.0259703439300765</v>
      </c>
      <c r="N194" s="94">
        <f>COS(Wellpath!$L194)*COS(Wellpath!$M194)</f>
        <v>1.5854587660413886E-17</v>
      </c>
      <c r="O194" s="94">
        <f>-SIN(Wellpath!$M194)</f>
        <v>-0.96592582628906831</v>
      </c>
      <c r="P194" s="94">
        <f>SIN(Wellpath!$L194)*COS(Wellpath!$M194)</f>
        <v>0.25881904510252074</v>
      </c>
      <c r="Q194" s="94">
        <f>COS(Wellpath!$L194)*SIN(Wellpath!$M194)</f>
        <v>5.9170126681719203E-17</v>
      </c>
      <c r="R194" s="94">
        <f>COS(Wellpath!$M194)</f>
        <v>0.25881904510252074</v>
      </c>
      <c r="S194" s="94">
        <f>SIN(Wellpath!$L194)*SIN(Wellpath!$M194)</f>
        <v>0.96592582628906831</v>
      </c>
      <c r="T194" s="94">
        <f>-SIN(Wellpath!$L194)</f>
        <v>-1</v>
      </c>
      <c r="U194" s="94">
        <v>0</v>
      </c>
      <c r="V194" s="94">
        <f>COS(Wellpath!$L194)</f>
        <v>6.1257422745431001E-17</v>
      </c>
    </row>
    <row r="195" spans="1:22" x14ac:dyDescent="0.25">
      <c r="A195" s="26">
        <f>Wellpath!E195</f>
        <v>5760</v>
      </c>
      <c r="B195" s="19">
        <f>DRFR!Q195+DSFS!N195+DSTG!N195+XYM1!N195+XYM2!N195+XYM3!N195+XYM4!N195+SAG!N195+'ABXY-TI1S'!N195+'ABXY-TI2S'!N195+ABZ!N195+'ASXY-TI1S'!N195+'ASXY-TI2S'!N195+'ASXY-TI3S'!N195+ASZ!N195+'MBXY-TI1S'!N195+'MBXY-TI2S'!N195+MBZ!N195+'MSXY-TI1S'!N195+'MSXY-TI2S'!N195++'MSXY-TI3S'!N195+MSZ!N195+DECG!N195+DECR!Q195+DBHG!N195+DBHR!Q195+AMIL!N195</f>
        <v>3152.8739198223343</v>
      </c>
      <c r="C195" s="19">
        <f>DRFR!R195+DSFS!O195+DSTG!O195+XYM1!O195+XYM2!O195+XYM3!O195+XYM4!O195+SAG!O195+'ABXY-TI1S'!O195+'ABXY-TI2S'!O195+ABZ!O195+'ASXY-TI1S'!O195+'ASXY-TI2S'!O195+'ASXY-TI3S'!O195+ASZ!O195+'MBXY-TI1S'!O195+'MBXY-TI2S'!O195+MBZ!O195+'MSXY-TI1S'!O195+'MSXY-TI2S'!O195++'MSXY-TI3S'!O195+MSZ!O195+DECG!O195+DECR!R195+DBHG!O195+DBHR!R195+AMIL!O195</f>
        <v>302.35560251600486</v>
      </c>
      <c r="D195" s="19">
        <f>DRFR!S195+DSFS!P195+DSTG!P195+XYM1!P195+XYM2!P195+XYM3!P195+XYM4!P195+SAG!P195+'ABXY-TI1S'!P195+'ABXY-TI2S'!P195+ABZ!P195+'ASXY-TI1S'!P195+'ASXY-TI2S'!P195+'ASXY-TI3S'!P195+ASZ!P195+'MBXY-TI1S'!P195+'MBXY-TI2S'!P195+MBZ!P195+'MSXY-TI1S'!P195+'MSXY-TI2S'!P195++'MSXY-TI3S'!P195+MSZ!P195+DECG!P195+DECR!S195+DBHG!P195+DBHR!S195+AMIL!P195</f>
        <v>173.72613653324041</v>
      </c>
      <c r="E195" s="19">
        <f>DRFR!T195+DSFS!Q195+DSTG!Q195+XYM1!Q195+XYM2!Q195+XYM3!Q195+XYM4!Q195+SAG!Q195+'ABXY-TI1S'!Q195+'ABXY-TI2S'!Q195+ABZ!Q195+'ASXY-TI1S'!Q195+'ASXY-TI2S'!Q195+'ASXY-TI3S'!Q195+ASZ!Q195+'MBXY-TI1S'!Q195+'MBXY-TI2S'!Q195+MBZ!Q195+'MSXY-TI1S'!Q195+'MSXY-TI2S'!Q195++'MSXY-TI3S'!Q195+MSZ!Q195+DECG!Q195+DECR!T195+DBHG!Q195+DBHR!T195+AMIL!Q195</f>
        <v>-815.882171158951</v>
      </c>
      <c r="F195" s="19">
        <f>DRFR!U195+DSFS!R195+DSTG!R195+XYM1!R195+XYM2!R195+XYM3!R195+XYM4!R195+SAG!R195+'ABXY-TI1S'!R195+'ABXY-TI2S'!R195+ABZ!R195+'ASXY-TI1S'!R195+'ASXY-TI2S'!R195+'ASXY-TI3S'!R195+ASZ!R195+'MBXY-TI1S'!R195+'MBXY-TI2S'!R195+MBZ!R195+'MSXY-TI1S'!R195+'MSXY-TI2S'!R195++'MSXY-TI3S'!R195+MSZ!R195+DECG!R195+DECR!U195+DBHG!R195+DBHR!U195+AMIL!R195</f>
        <v>-30.145789127729529</v>
      </c>
      <c r="G195" s="19">
        <f>DRFR!V195+DSFS!S195+DSTG!S195+XYM1!S195+XYM2!S195+XYM3!S195+XYM4!S195+SAG!S195+'ABXY-TI1S'!S195+'ABXY-TI2S'!S195+ABZ!S195+'ASXY-TI1S'!S195+'ASXY-TI2S'!S195+'ASXY-TI3S'!S195+ASZ!S195+'MBXY-TI1S'!S195+'MBXY-TI2S'!S195+MBZ!S195+'MSXY-TI1S'!S195+'MSXY-TI2S'!S195++'MSXY-TI3S'!S195+MSZ!S195+DECG!S195+DECR!V195+DBHG!S195+DBHR!V195+AMIL!S195</f>
        <v>-76.739535832531473</v>
      </c>
      <c r="H195" s="20">
        <f t="shared" si="25"/>
        <v>173.72613653324041</v>
      </c>
      <c r="I195" s="20">
        <f t="shared" si="26"/>
        <v>3369.8664851187218</v>
      </c>
      <c r="J195" s="20">
        <f t="shared" si="27"/>
        <v>85.363037219617809</v>
      </c>
      <c r="K195" s="20">
        <f t="shared" si="28"/>
        <v>-9.2569428865516876</v>
      </c>
      <c r="L195" s="20">
        <f t="shared" si="29"/>
        <v>81.927003913978425</v>
      </c>
      <c r="M195" s="20">
        <f t="shared" si="30"/>
        <v>-6.0548926081272363</v>
      </c>
      <c r="N195" s="94">
        <f>COS(Wellpath!$L195)*COS(Wellpath!$M195)</f>
        <v>1.5854587660413886E-17</v>
      </c>
      <c r="O195" s="94">
        <f>-SIN(Wellpath!$M195)</f>
        <v>-0.96592582628906831</v>
      </c>
      <c r="P195" s="94">
        <f>SIN(Wellpath!$L195)*COS(Wellpath!$M195)</f>
        <v>0.25881904510252074</v>
      </c>
      <c r="Q195" s="94">
        <f>COS(Wellpath!$L195)*SIN(Wellpath!$M195)</f>
        <v>5.9170126681719203E-17</v>
      </c>
      <c r="R195" s="94">
        <f>COS(Wellpath!$M195)</f>
        <v>0.25881904510252074</v>
      </c>
      <c r="S195" s="94">
        <f>SIN(Wellpath!$L195)*SIN(Wellpath!$M195)</f>
        <v>0.96592582628906831</v>
      </c>
      <c r="T195" s="94">
        <f>-SIN(Wellpath!$L195)</f>
        <v>-1</v>
      </c>
      <c r="U195" s="94">
        <v>0</v>
      </c>
      <c r="V195" s="94">
        <f>COS(Wellpath!$L195)</f>
        <v>6.1257422745431001E-17</v>
      </c>
    </row>
    <row r="196" spans="1:22" x14ac:dyDescent="0.25">
      <c r="A196" s="26">
        <f>Wellpath!E196</f>
        <v>5790</v>
      </c>
      <c r="B196" s="19">
        <f>DRFR!Q196+DSFS!N196+DSTG!N196+XYM1!N196+XYM2!N196+XYM3!N196+XYM4!N196+SAG!N196+'ABXY-TI1S'!N196+'ABXY-TI2S'!N196+ABZ!N196+'ASXY-TI1S'!N196+'ASXY-TI2S'!N196+'ASXY-TI3S'!N196+ASZ!N196+'MBXY-TI1S'!N196+'MBXY-TI2S'!N196+MBZ!N196+'MSXY-TI1S'!N196+'MSXY-TI2S'!N196++'MSXY-TI3S'!N196+MSZ!N196+DECG!N196+DECR!Q196+DBHG!N196+DBHR!Q196+AMIL!N196</f>
        <v>3207.0419229969593</v>
      </c>
      <c r="C196" s="19">
        <f>DRFR!R196+DSFS!O196+DSTG!O196+XYM1!O196+XYM2!O196+XYM3!O196+XYM4!O196+SAG!O196+'ABXY-TI1S'!O196+'ABXY-TI2S'!O196+ABZ!O196+'ASXY-TI1S'!O196+'ASXY-TI2S'!O196+'ASXY-TI3S'!O196+ASZ!O196+'MBXY-TI1S'!O196+'MBXY-TI2S'!O196+MBZ!O196+'MSXY-TI1S'!O196+'MSXY-TI2S'!O196++'MSXY-TI3S'!O196+MSZ!O196+DECG!O196+DECR!R196+DBHG!O196+DBHR!R196+AMIL!O196</f>
        <v>306.48575525543345</v>
      </c>
      <c r="D196" s="19">
        <f>DRFR!S196+DSFS!P196+DSTG!P196+XYM1!P196+XYM2!P196+XYM3!P196+XYM4!P196+SAG!P196+'ABXY-TI1S'!P196+'ABXY-TI2S'!P196+ABZ!P196+'ASXY-TI1S'!P196+'ASXY-TI2S'!P196+'ASXY-TI3S'!P196+ASZ!P196+'MBXY-TI1S'!P196+'MBXY-TI2S'!P196+MBZ!P196+'MSXY-TI1S'!P196+'MSXY-TI2S'!P196++'MSXY-TI3S'!P196+MSZ!P196+DECG!P196+DECR!S196+DBHG!P196+DBHR!S196+AMIL!P196</f>
        <v>176.64816763351925</v>
      </c>
      <c r="E196" s="19">
        <f>DRFR!T196+DSFS!Q196+DSTG!Q196+XYM1!Q196+XYM2!Q196+XYM3!Q196+XYM4!Q196+SAG!Q196+'ABXY-TI1S'!Q196+'ABXY-TI2S'!Q196+ABZ!Q196+'ASXY-TI1S'!Q196+'ASXY-TI2S'!Q196+'ASXY-TI3S'!Q196+ASZ!Q196+'MBXY-TI1S'!Q196+'MBXY-TI2S'!Q196+MBZ!Q196+'MSXY-TI1S'!Q196+'MSXY-TI2S'!Q196++'MSXY-TI3S'!Q196+MSZ!Q196+DECG!Q196+DECR!T196+DBHG!Q196+DBHR!T196+AMIL!Q196</f>
        <v>-830.29345781412667</v>
      </c>
      <c r="F196" s="19">
        <f>DRFR!U196+DSFS!R196+DSTG!R196+XYM1!R196+XYM2!R196+XYM3!R196+XYM4!R196+SAG!R196+'ABXY-TI1S'!R196+'ABXY-TI2S'!R196+ABZ!R196+'ASXY-TI1S'!R196+'ASXY-TI2S'!R196+'ASXY-TI3S'!R196+ASZ!R196+'MBXY-TI1S'!R196+'MBXY-TI2S'!R196+MBZ!R196+'MSXY-TI1S'!R196+'MSXY-TI2S'!R196++'MSXY-TI3S'!R196+MSZ!R196+DECG!R196+DECR!U196+DBHG!R196+DBHR!U196+AMIL!R196</f>
        <v>-30.41336190718712</v>
      </c>
      <c r="G196" s="19">
        <f>DRFR!V196+DSFS!S196+DSTG!S196+XYM1!S196+XYM2!S196+XYM3!S196+XYM4!S196+SAG!S196+'ABXY-TI1S'!S196+'ABXY-TI2S'!S196+ABZ!S196+'ASXY-TI1S'!S196+'ASXY-TI2S'!S196+'ASXY-TI3S'!S196+ASZ!S196+'MBXY-TI1S'!S196+'MBXY-TI2S'!S196+MBZ!S196+'MSXY-TI1S'!S196+'MSXY-TI2S'!S196++'MSXY-TI3S'!S196+MSZ!S196+DECG!S196+DECR!V196+DBHG!S196+DBHR!V196+AMIL!S196</f>
        <v>-77.369582388575552</v>
      </c>
      <c r="H196" s="20">
        <f t="shared" si="25"/>
        <v>176.64816763351925</v>
      </c>
      <c r="I196" s="20">
        <f t="shared" si="26"/>
        <v>3427.888231217159</v>
      </c>
      <c r="J196" s="20">
        <f t="shared" si="27"/>
        <v>85.639447035233644</v>
      </c>
      <c r="K196" s="20">
        <f t="shared" si="28"/>
        <v>-9.3523302966362607</v>
      </c>
      <c r="L196" s="20">
        <f t="shared" si="29"/>
        <v>82.604835085500525</v>
      </c>
      <c r="M196" s="20">
        <f t="shared" si="30"/>
        <v>-6.0838148723246057</v>
      </c>
      <c r="N196" s="94">
        <f>COS(Wellpath!$L196)*COS(Wellpath!$M196)</f>
        <v>1.5854587660413886E-17</v>
      </c>
      <c r="O196" s="94">
        <f>-SIN(Wellpath!$M196)</f>
        <v>-0.96592582628906831</v>
      </c>
      <c r="P196" s="94">
        <f>SIN(Wellpath!$L196)*COS(Wellpath!$M196)</f>
        <v>0.25881904510252074</v>
      </c>
      <c r="Q196" s="94">
        <f>COS(Wellpath!$L196)*SIN(Wellpath!$M196)</f>
        <v>5.9170126681719203E-17</v>
      </c>
      <c r="R196" s="94">
        <f>COS(Wellpath!$M196)</f>
        <v>0.25881904510252074</v>
      </c>
      <c r="S196" s="94">
        <f>SIN(Wellpath!$L196)*SIN(Wellpath!$M196)</f>
        <v>0.96592582628906831</v>
      </c>
      <c r="T196" s="94">
        <f>-SIN(Wellpath!$L196)</f>
        <v>-1</v>
      </c>
      <c r="U196" s="94">
        <v>0</v>
      </c>
      <c r="V196" s="94">
        <f>COS(Wellpath!$L196)</f>
        <v>6.1257422745431001E-17</v>
      </c>
    </row>
    <row r="197" spans="1:22" x14ac:dyDescent="0.25">
      <c r="A197" s="26">
        <f>Wellpath!E197</f>
        <v>5820</v>
      </c>
      <c r="B197" s="19">
        <f>DRFR!Q197+DSFS!N197+DSTG!N197+XYM1!N197+XYM2!N197+XYM3!N197+XYM4!N197+SAG!N197+'ABXY-TI1S'!N197+'ABXY-TI2S'!N197+ABZ!N197+'ASXY-TI1S'!N197+'ASXY-TI2S'!N197+'ASXY-TI3S'!N197+ASZ!N197+'MBXY-TI1S'!N197+'MBXY-TI2S'!N197+MBZ!N197+'MSXY-TI1S'!N197+'MSXY-TI2S'!N197++'MSXY-TI3S'!N197+MSZ!N197+DECG!N197+DECR!Q197+DBHG!N197+DBHR!Q197+AMIL!N197</f>
        <v>3261.7009265461584</v>
      </c>
      <c r="C197" s="19">
        <f>DRFR!R197+DSFS!O197+DSTG!O197+XYM1!O197+XYM2!O197+XYM3!O197+XYM4!O197+SAG!O197+'ABXY-TI1S'!O197+'ABXY-TI2S'!O197+ABZ!O197+'ASXY-TI1S'!O197+'ASXY-TI2S'!O197+'ASXY-TI3S'!O197+ASZ!O197+'MBXY-TI1S'!O197+'MBXY-TI2S'!O197+MBZ!O197+'MSXY-TI1S'!O197+'MSXY-TI2S'!O197++'MSXY-TI3S'!O197+MSZ!O197+DECG!O197+DECR!R197+DBHG!O197+DBHR!R197+AMIL!O197</f>
        <v>310.65297880825869</v>
      </c>
      <c r="D197" s="19">
        <f>DRFR!S197+DSFS!P197+DSTG!P197+XYM1!P197+XYM2!P197+XYM3!P197+XYM4!P197+SAG!P197+'ABXY-TI1S'!P197+'ABXY-TI2S'!P197+ABZ!P197+'ASXY-TI1S'!P197+'ASXY-TI2S'!P197+'ASXY-TI3S'!P197+ASZ!P197+'MBXY-TI1S'!P197+'MBXY-TI2S'!P197+MBZ!P197+'MSXY-TI1S'!P197+'MSXY-TI2S'!P197++'MSXY-TI3S'!P197+MSZ!P197+DECG!P197+DECR!S197+DBHG!P197+DBHR!S197+AMIL!P197</f>
        <v>179.59791377007156</v>
      </c>
      <c r="E197" s="19">
        <f>DRFR!T197+DSFS!Q197+DSTG!Q197+XYM1!Q197+XYM2!Q197+XYM3!Q197+XYM4!Q197+SAG!Q197+'ABXY-TI1S'!Q197+'ABXY-TI2S'!Q197+ABZ!Q197+'ASXY-TI1S'!Q197+'ASXY-TI2S'!Q197+'ASXY-TI3S'!Q197+ASZ!Q197+'MBXY-TI1S'!Q197+'MBXY-TI2S'!Q197+MBZ!Q197+'MSXY-TI1S'!Q197+'MSXY-TI2S'!Q197++'MSXY-TI3S'!Q197+MSZ!Q197+DECG!Q197+DECR!T197+DBHG!Q197+DBHR!T197+AMIL!Q197</f>
        <v>-844.8357826464719</v>
      </c>
      <c r="F197" s="19">
        <f>DRFR!U197+DSFS!R197+DSTG!R197+XYM1!R197+XYM2!R197+XYM3!R197+XYM4!R197+SAG!R197+'ABXY-TI1S'!R197+'ABXY-TI2S'!R197+ABZ!R197+'ASXY-TI1S'!R197+'ASXY-TI2S'!R197+'ASXY-TI3S'!R197+ASZ!R197+'MBXY-TI1S'!R197+'MBXY-TI2S'!R197+MBZ!R197+'MSXY-TI1S'!R197+'MSXY-TI2S'!R197++'MSXY-TI3S'!R197+MSZ!R197+DECG!R197+DECR!U197+DBHG!R197+DBHR!U197+AMIL!R197</f>
        <v>-30.68180859411672</v>
      </c>
      <c r="G197" s="19">
        <f>DRFR!V197+DSFS!S197+DSTG!S197+XYM1!S197+XYM2!S197+XYM3!S197+XYM4!S197+SAG!S197+'ABXY-TI1S'!S197+'ABXY-TI2S'!S197+ABZ!S197+'ASXY-TI1S'!S197+'ASXY-TI2S'!S197+'ASXY-TI3S'!S197+ASZ!S197+'MBXY-TI1S'!S197+'MBXY-TI2S'!S197+MBZ!S197+'MSXY-TI1S'!S197+'MSXY-TI2S'!S197++'MSXY-TI3S'!S197+MSZ!S197+DECG!S197+DECR!V197+DBHG!S197+DBHR!V197+AMIL!S197</f>
        <v>-77.999394781818239</v>
      </c>
      <c r="H197" s="20">
        <f t="shared" si="25"/>
        <v>179.59791377007156</v>
      </c>
      <c r="I197" s="20">
        <f t="shared" si="26"/>
        <v>3486.4360892639215</v>
      </c>
      <c r="J197" s="20">
        <f t="shared" si="27"/>
        <v>85.917816090495776</v>
      </c>
      <c r="K197" s="20">
        <f t="shared" si="28"/>
        <v>-9.4486224423104943</v>
      </c>
      <c r="L197" s="20">
        <f t="shared" si="29"/>
        <v>83.282666257022612</v>
      </c>
      <c r="M197" s="20">
        <f t="shared" si="30"/>
        <v>-6.1127371365217478</v>
      </c>
      <c r="N197" s="94">
        <f>COS(Wellpath!$L197)*COS(Wellpath!$M197)</f>
        <v>1.5854587660413886E-17</v>
      </c>
      <c r="O197" s="94">
        <f>-SIN(Wellpath!$M197)</f>
        <v>-0.96592582628906831</v>
      </c>
      <c r="P197" s="94">
        <f>SIN(Wellpath!$L197)*COS(Wellpath!$M197)</f>
        <v>0.25881904510252074</v>
      </c>
      <c r="Q197" s="94">
        <f>COS(Wellpath!$L197)*SIN(Wellpath!$M197)</f>
        <v>5.9170126681719203E-17</v>
      </c>
      <c r="R197" s="94">
        <f>COS(Wellpath!$M197)</f>
        <v>0.25881904510252074</v>
      </c>
      <c r="S197" s="94">
        <f>SIN(Wellpath!$L197)*SIN(Wellpath!$M197)</f>
        <v>0.96592582628906831</v>
      </c>
      <c r="T197" s="94">
        <f>-SIN(Wellpath!$L197)</f>
        <v>-1</v>
      </c>
      <c r="U197" s="94">
        <v>0</v>
      </c>
      <c r="V197" s="94">
        <f>COS(Wellpath!$L197)</f>
        <v>6.1257422745431001E-17</v>
      </c>
    </row>
    <row r="198" spans="1:22" x14ac:dyDescent="0.25">
      <c r="A198" s="26">
        <f>Wellpath!E198</f>
        <v>5850</v>
      </c>
      <c r="B198" s="19">
        <f>DRFR!Q198+DSFS!N198+DSTG!N198+XYM1!N198+XYM2!N198+XYM3!N198+XYM4!N198+SAG!N198+'ABXY-TI1S'!N198+'ABXY-TI2S'!N198+ABZ!N198+'ASXY-TI1S'!N198+'ASXY-TI2S'!N198+'ASXY-TI3S'!N198+ASZ!N198+'MBXY-TI1S'!N198+'MBXY-TI2S'!N198+MBZ!N198+'MSXY-TI1S'!N198+'MSXY-TI2S'!N198++'MSXY-TI3S'!N198+MSZ!N198+DECG!N198+DECR!Q198+DBHG!N198+DBHR!Q198+AMIL!N198</f>
        <v>3316.8509304699319</v>
      </c>
      <c r="C198" s="19">
        <f>DRFR!R198+DSFS!O198+DSTG!O198+XYM1!O198+XYM2!O198+XYM3!O198+XYM4!O198+SAG!O198+'ABXY-TI1S'!O198+'ABXY-TI2S'!O198+ABZ!O198+'ASXY-TI1S'!O198+'ASXY-TI2S'!O198+'ASXY-TI3S'!O198+ASZ!O198+'MBXY-TI1S'!O198+'MBXY-TI2S'!O198+MBZ!O198+'MSXY-TI1S'!O198+'MSXY-TI2S'!O198++'MSXY-TI3S'!O198+MSZ!O198+DECG!O198+DECR!R198+DBHG!O198+DBHR!R198+AMIL!O198</f>
        <v>314.85727317448061</v>
      </c>
      <c r="D198" s="19">
        <f>DRFR!S198+DSFS!P198+DSTG!P198+XYM1!P198+XYM2!P198+XYM3!P198+XYM4!P198+SAG!P198+'ABXY-TI1S'!P198+'ABXY-TI2S'!P198+ABZ!P198+'ASXY-TI1S'!P198+'ASXY-TI2S'!P198+'ASXY-TI3S'!P198+ASZ!P198+'MBXY-TI1S'!P198+'MBXY-TI2S'!P198+MBZ!P198+'MSXY-TI1S'!P198+'MSXY-TI2S'!P198++'MSXY-TI3S'!P198+MSZ!P198+DECG!P198+DECR!S198+DBHG!P198+DBHR!S198+AMIL!P198</f>
        <v>182.57537494289733</v>
      </c>
      <c r="E198" s="19">
        <f>DRFR!T198+DSFS!Q198+DSTG!Q198+XYM1!Q198+XYM2!Q198+XYM3!Q198+XYM4!Q198+SAG!Q198+'ABXY-TI1S'!Q198+'ABXY-TI2S'!Q198+ABZ!Q198+'ASXY-TI1S'!Q198+'ASXY-TI2S'!Q198+'ASXY-TI3S'!Q198+ASZ!Q198+'MBXY-TI1S'!Q198+'MBXY-TI2S'!Q198+MBZ!Q198+'MSXY-TI1S'!Q198+'MSXY-TI2S'!Q198++'MSXY-TI3S'!Q198+MSZ!Q198+DECG!Q198+DECR!T198+DBHG!Q198+DBHR!T198+AMIL!Q198</f>
        <v>-859.5091456559868</v>
      </c>
      <c r="F198" s="19">
        <f>DRFR!U198+DSFS!R198+DSTG!R198+XYM1!R198+XYM2!R198+XYM3!R198+XYM4!R198+SAG!R198+'ABXY-TI1S'!R198+'ABXY-TI2S'!R198+ABZ!R198+'ASXY-TI1S'!R198+'ASXY-TI2S'!R198+'ASXY-TI3S'!R198+ASZ!R198+'MBXY-TI1S'!R198+'MBXY-TI2S'!R198+MBZ!R198+'MSXY-TI1S'!R198+'MSXY-TI2S'!R198++'MSXY-TI3S'!R198+MSZ!R198+DECG!R198+DECR!U198+DBHG!R198+DBHR!U198+AMIL!R198</f>
        <v>-30.951129188518344</v>
      </c>
      <c r="G198" s="19">
        <f>DRFR!V198+DSFS!S198+DSTG!S198+XYM1!S198+XYM2!S198+XYM3!S198+XYM4!S198+SAG!S198+'ABXY-TI1S'!S198+'ABXY-TI2S'!S198+ABZ!S198+'ASXY-TI1S'!S198+'ASXY-TI2S'!S198+'ASXY-TI3S'!S198+ASZ!S198+'MBXY-TI1S'!S198+'MBXY-TI2S'!S198+MBZ!S198+'MSXY-TI1S'!S198+'MSXY-TI2S'!S198++'MSXY-TI3S'!S198+MSZ!S198+DECG!S198+DECR!V198+DBHG!S198+DBHR!V198+AMIL!S198</f>
        <v>-78.628973012259536</v>
      </c>
      <c r="H198" s="20">
        <f t="shared" ref="H198:H261" si="31">N198*(B198*N198+E198*Q198+F198*T198) + Q198*(E198*N198+C198*Q198+G198*T198)+ T198*(F198*N198+G198*Q198+D198*T198)</f>
        <v>182.57537494289733</v>
      </c>
      <c r="I198" s="20">
        <f t="shared" ref="I198:I261" si="32">O198*(B198*O198+E198*R198+F198*U198) + R198*(E198*O198+C198*R198+G198*U198)+ U198*(F198*O198+G198*R198+D198*U198)</f>
        <v>3545.5100592590084</v>
      </c>
      <c r="J198" s="20">
        <f t="shared" ref="J198:J261" si="33">P198*(B198*P198+E198*S198+F198*V198) + S198*(E198*P198+C198*S198+G198*V198)+ V198*(F198*P198+G198*S198+D198*V198)</f>
        <v>86.198144385404419</v>
      </c>
      <c r="K198" s="20">
        <f t="shared" ref="K198:K261" si="34">N198*(B198*O198+E198*R198+F198*U198) + Q198*(E198*O198+C198*R198+G198*U198)+ T198*(F198*O198+G198*R198+D198*U198)</f>
        <v>-9.5458193235743956</v>
      </c>
      <c r="L198" s="20">
        <f t="shared" ref="L198:L261" si="35">N198*(B198*P198+E198*S198+F198*V198) + Q198*(E198*P198+C198*S198+G198*V198)+ T198*(F198*P198+G198*S198+D198*V198)</f>
        <v>83.960497428544699</v>
      </c>
      <c r="M198" s="20">
        <f t="shared" ref="M198:M261" si="36">O198*(B198*P198+E198*S198+F198*V198) + R198*(E198*P198+C198*S198+G198*V198)+ U198*(F198*P198+G198*S198+D198*V198)</f>
        <v>-6.1416594007188401</v>
      </c>
      <c r="N198" s="94">
        <f>COS(Wellpath!$L198)*COS(Wellpath!$M198)</f>
        <v>1.5854587660413886E-17</v>
      </c>
      <c r="O198" s="94">
        <f>-SIN(Wellpath!$M198)</f>
        <v>-0.96592582628906831</v>
      </c>
      <c r="P198" s="94">
        <f>SIN(Wellpath!$L198)*COS(Wellpath!$M198)</f>
        <v>0.25881904510252074</v>
      </c>
      <c r="Q198" s="94">
        <f>COS(Wellpath!$L198)*SIN(Wellpath!$M198)</f>
        <v>5.9170126681719203E-17</v>
      </c>
      <c r="R198" s="94">
        <f>COS(Wellpath!$M198)</f>
        <v>0.25881904510252074</v>
      </c>
      <c r="S198" s="94">
        <f>SIN(Wellpath!$L198)*SIN(Wellpath!$M198)</f>
        <v>0.96592582628906831</v>
      </c>
      <c r="T198" s="94">
        <f>-SIN(Wellpath!$L198)</f>
        <v>-1</v>
      </c>
      <c r="U198" s="94">
        <v>0</v>
      </c>
      <c r="V198" s="94">
        <f>COS(Wellpath!$L198)</f>
        <v>6.1257422745431001E-17</v>
      </c>
    </row>
    <row r="199" spans="1:22" x14ac:dyDescent="0.25">
      <c r="A199" s="26">
        <f>Wellpath!E199</f>
        <v>5880</v>
      </c>
      <c r="B199" s="19">
        <f>DRFR!Q199+DSFS!N199+DSTG!N199+XYM1!N199+XYM2!N199+XYM3!N199+XYM4!N199+SAG!N199+'ABXY-TI1S'!N199+'ABXY-TI2S'!N199+ABZ!N199+'ASXY-TI1S'!N199+'ASXY-TI2S'!N199+'ASXY-TI3S'!N199+ASZ!N199+'MBXY-TI1S'!N199+'MBXY-TI2S'!N199+MBZ!N199+'MSXY-TI1S'!N199+'MSXY-TI2S'!N199++'MSXY-TI3S'!N199+MSZ!N199+DECG!N199+DECR!Q199+DBHG!N199+DBHR!Q199+AMIL!N199</f>
        <v>3372.4919347682799</v>
      </c>
      <c r="C199" s="19">
        <f>DRFR!R199+DSFS!O199+DSTG!O199+XYM1!O199+XYM2!O199+XYM3!O199+XYM4!O199+SAG!O199+'ABXY-TI1S'!O199+'ABXY-TI2S'!O199+ABZ!O199+'ASXY-TI1S'!O199+'ASXY-TI2S'!O199+'ASXY-TI3S'!O199+ASZ!O199+'MBXY-TI1S'!O199+'MBXY-TI2S'!O199+MBZ!O199+'MSXY-TI1S'!O199+'MSXY-TI2S'!O199++'MSXY-TI3S'!O199+MSZ!O199+DECG!O199+DECR!R199+DBHG!O199+DBHR!R199+AMIL!O199</f>
        <v>319.09863835409908</v>
      </c>
      <c r="D199" s="19">
        <f>DRFR!S199+DSFS!P199+DSTG!P199+XYM1!P199+XYM2!P199+XYM3!P199+XYM4!P199+SAG!P199+'ABXY-TI1S'!P199+'ABXY-TI2S'!P199+ABZ!P199+'ASXY-TI1S'!P199+'ASXY-TI2S'!P199+'ASXY-TI3S'!P199+ASZ!P199+'MBXY-TI1S'!P199+'MBXY-TI2S'!P199+MBZ!P199+'MSXY-TI1S'!P199+'MSXY-TI2S'!P199++'MSXY-TI3S'!P199+MSZ!P199+DECG!P199+DECR!S199+DBHG!P199+DBHR!S199+AMIL!P199</f>
        <v>185.58055115199653</v>
      </c>
      <c r="E199" s="19">
        <f>DRFR!T199+DSFS!Q199+DSTG!Q199+XYM1!Q199+XYM2!Q199+XYM3!Q199+XYM4!Q199+SAG!Q199+'ABXY-TI1S'!Q199+'ABXY-TI2S'!Q199+ABZ!Q199+'ASXY-TI1S'!Q199+'ASXY-TI2S'!Q199+'ASXY-TI3S'!Q199+ASZ!Q199+'MBXY-TI1S'!Q199+'MBXY-TI2S'!Q199+MBZ!Q199+'MSXY-TI1S'!Q199+'MSXY-TI2S'!Q199++'MSXY-TI3S'!Q199+MSZ!Q199+DECG!Q199+DECR!T199+DBHG!Q199+DBHR!T199+AMIL!Q199</f>
        <v>-874.31354684267126</v>
      </c>
      <c r="F199" s="19">
        <f>DRFR!U199+DSFS!R199+DSTG!R199+XYM1!R199+XYM2!R199+XYM3!R199+XYM4!R199+SAG!R199+'ABXY-TI1S'!R199+'ABXY-TI2S'!R199+ABZ!R199+'ASXY-TI1S'!R199+'ASXY-TI2S'!R199+'ASXY-TI3S'!R199+ASZ!R199+'MBXY-TI1S'!R199+'MBXY-TI2S'!R199+MBZ!R199+'MSXY-TI1S'!R199+'MSXY-TI2S'!R199++'MSXY-TI3S'!R199+MSZ!R199+DECG!R199+DECR!U199+DBHG!R199+DBHR!U199+AMIL!R199</f>
        <v>-31.221323690391984</v>
      </c>
      <c r="G199" s="19">
        <f>DRFR!V199+DSFS!S199+DSTG!S199+XYM1!S199+XYM2!S199+XYM3!S199+XYM4!S199+SAG!S199+'ABXY-TI1S'!S199+'ABXY-TI2S'!S199+ABZ!S199+'ASXY-TI1S'!S199+'ASXY-TI2S'!S199+'ASXY-TI3S'!S199+ASZ!S199+'MBXY-TI1S'!S199+'MBXY-TI2S'!S199+MBZ!S199+'MSXY-TI1S'!S199+'MSXY-TI2S'!S199++'MSXY-TI3S'!S199+MSZ!S199+DECG!S199+DECR!V199+DBHG!S199+DBHR!V199+AMIL!S199</f>
        <v>-79.258317079899456</v>
      </c>
      <c r="H199" s="20">
        <f t="shared" si="31"/>
        <v>185.58055115199653</v>
      </c>
      <c r="I199" s="20">
        <f t="shared" si="32"/>
        <v>3605.1101412024195</v>
      </c>
      <c r="J199" s="20">
        <f t="shared" si="33"/>
        <v>86.480431919959273</v>
      </c>
      <c r="K199" s="20">
        <f t="shared" si="34"/>
        <v>-9.6439209404279538</v>
      </c>
      <c r="L199" s="20">
        <f t="shared" si="35"/>
        <v>84.638328600066799</v>
      </c>
      <c r="M199" s="20">
        <f t="shared" si="36"/>
        <v>-6.1705816649159644</v>
      </c>
      <c r="N199" s="94">
        <f>COS(Wellpath!$L199)*COS(Wellpath!$M199)</f>
        <v>1.5854587660413886E-17</v>
      </c>
      <c r="O199" s="94">
        <f>-SIN(Wellpath!$M199)</f>
        <v>-0.96592582628906831</v>
      </c>
      <c r="P199" s="94">
        <f>SIN(Wellpath!$L199)*COS(Wellpath!$M199)</f>
        <v>0.25881904510252074</v>
      </c>
      <c r="Q199" s="94">
        <f>COS(Wellpath!$L199)*SIN(Wellpath!$M199)</f>
        <v>5.9170126681719203E-17</v>
      </c>
      <c r="R199" s="94">
        <f>COS(Wellpath!$M199)</f>
        <v>0.25881904510252074</v>
      </c>
      <c r="S199" s="94">
        <f>SIN(Wellpath!$L199)*SIN(Wellpath!$M199)</f>
        <v>0.96592582628906831</v>
      </c>
      <c r="T199" s="94">
        <f>-SIN(Wellpath!$L199)</f>
        <v>-1</v>
      </c>
      <c r="U199" s="94">
        <v>0</v>
      </c>
      <c r="V199" s="94">
        <f>COS(Wellpath!$L199)</f>
        <v>6.1257422745431001E-17</v>
      </c>
    </row>
    <row r="200" spans="1:22" x14ac:dyDescent="0.25">
      <c r="A200" s="26">
        <f>Wellpath!E200</f>
        <v>5910</v>
      </c>
      <c r="B200" s="19">
        <f>DRFR!Q200+DSFS!N200+DSTG!N200+XYM1!N200+XYM2!N200+XYM3!N200+XYM4!N200+SAG!N200+'ABXY-TI1S'!N200+'ABXY-TI2S'!N200+ABZ!N200+'ASXY-TI1S'!N200+'ASXY-TI2S'!N200+'ASXY-TI3S'!N200+ASZ!N200+'MBXY-TI1S'!N200+'MBXY-TI2S'!N200+MBZ!N200+'MSXY-TI1S'!N200+'MSXY-TI2S'!N200++'MSXY-TI3S'!N200+MSZ!N200+DECG!N200+DECR!Q200+DBHG!N200+DBHR!Q200+AMIL!N200</f>
        <v>3428.6239394412019</v>
      </c>
      <c r="C200" s="19">
        <f>DRFR!R200+DSFS!O200+DSTG!O200+XYM1!O200+XYM2!O200+XYM3!O200+XYM4!O200+SAG!O200+'ABXY-TI1S'!O200+'ABXY-TI2S'!O200+ABZ!O200+'ASXY-TI1S'!O200+'ASXY-TI2S'!O200+'ASXY-TI3S'!O200+ASZ!O200+'MBXY-TI1S'!O200+'MBXY-TI2S'!O200+MBZ!O200+'MSXY-TI1S'!O200+'MSXY-TI2S'!O200++'MSXY-TI3S'!O200+MSZ!O200+DECG!O200+DECR!R200+DBHG!O200+DBHR!R200+AMIL!O200</f>
        <v>323.37707434711422</v>
      </c>
      <c r="D200" s="19">
        <f>DRFR!S200+DSFS!P200+DSTG!P200+XYM1!P200+XYM2!P200+XYM3!P200+XYM4!P200+SAG!P200+'ABXY-TI1S'!P200+'ABXY-TI2S'!P200+ABZ!P200+'ASXY-TI1S'!P200+'ASXY-TI2S'!P200+'ASXY-TI3S'!P200+ASZ!P200+'MBXY-TI1S'!P200+'MBXY-TI2S'!P200+MBZ!P200+'MSXY-TI1S'!P200+'MSXY-TI2S'!P200++'MSXY-TI3S'!P200+MSZ!P200+DECG!P200+DECR!S200+DBHG!P200+DBHR!S200+AMIL!P200</f>
        <v>188.6134423973692</v>
      </c>
      <c r="E200" s="19">
        <f>DRFR!T200+DSFS!Q200+DSTG!Q200+XYM1!Q200+XYM2!Q200+XYM3!Q200+XYM4!Q200+SAG!Q200+'ABXY-TI1S'!Q200+'ABXY-TI2S'!Q200+ABZ!Q200+'ASXY-TI1S'!Q200+'ASXY-TI2S'!Q200+'ASXY-TI3S'!Q200+ASZ!Q200+'MBXY-TI1S'!Q200+'MBXY-TI2S'!Q200+MBZ!Q200+'MSXY-TI1S'!Q200+'MSXY-TI2S'!Q200++'MSXY-TI3S'!Q200+MSZ!Q200+DECG!Q200+DECR!T200+DBHG!Q200+DBHR!T200+AMIL!Q200</f>
        <v>-889.24898620652516</v>
      </c>
      <c r="F200" s="19">
        <f>DRFR!U200+DSFS!R200+DSTG!R200+XYM1!R200+XYM2!R200+XYM3!R200+XYM4!R200+SAG!R200+'ABXY-TI1S'!R200+'ABXY-TI2S'!R200+ABZ!R200+'ASXY-TI1S'!R200+'ASXY-TI2S'!R200+'ASXY-TI3S'!R200+ASZ!R200+'MBXY-TI1S'!R200+'MBXY-TI2S'!R200+MBZ!R200+'MSXY-TI1S'!R200+'MSXY-TI2S'!R200++'MSXY-TI3S'!R200+MSZ!R200+DECG!R200+DECR!U200+DBHG!R200+DBHR!U200+AMIL!R200</f>
        <v>-31.492392099737639</v>
      </c>
      <c r="G200" s="19">
        <f>DRFR!V200+DSFS!S200+DSTG!S200+XYM1!S200+XYM2!S200+XYM3!S200+XYM4!S200+SAG!S200+'ABXY-TI1S'!S200+'ABXY-TI2S'!S200+ABZ!S200+'ASXY-TI1S'!S200+'ASXY-TI2S'!S200+'ASXY-TI3S'!S200+ASZ!S200+'MBXY-TI1S'!S200+'MBXY-TI2S'!S200+MBZ!S200+'MSXY-TI1S'!S200+'MSXY-TI2S'!S200++'MSXY-TI3S'!S200+MSZ!S200+DECG!S200+DECR!V200+DBHG!S200+DBHR!V200+AMIL!S200</f>
        <v>-79.887426984737985</v>
      </c>
      <c r="H200" s="20">
        <f t="shared" si="31"/>
        <v>188.6134423973692</v>
      </c>
      <c r="I200" s="20">
        <f t="shared" si="32"/>
        <v>3665.2363350941555</v>
      </c>
      <c r="J200" s="20">
        <f t="shared" si="33"/>
        <v>86.764678694160679</v>
      </c>
      <c r="K200" s="20">
        <f t="shared" si="34"/>
        <v>-9.7429272928711725</v>
      </c>
      <c r="L200" s="20">
        <f t="shared" si="35"/>
        <v>85.3161597715889</v>
      </c>
      <c r="M200" s="20">
        <f t="shared" si="36"/>
        <v>-6.1995039291131491</v>
      </c>
      <c r="N200" s="94">
        <f>COS(Wellpath!$L200)*COS(Wellpath!$M200)</f>
        <v>1.5854587660413886E-17</v>
      </c>
      <c r="O200" s="94">
        <f>-SIN(Wellpath!$M200)</f>
        <v>-0.96592582628906831</v>
      </c>
      <c r="P200" s="94">
        <f>SIN(Wellpath!$L200)*COS(Wellpath!$M200)</f>
        <v>0.25881904510252074</v>
      </c>
      <c r="Q200" s="94">
        <f>COS(Wellpath!$L200)*SIN(Wellpath!$M200)</f>
        <v>5.9170126681719203E-17</v>
      </c>
      <c r="R200" s="94">
        <f>COS(Wellpath!$M200)</f>
        <v>0.25881904510252074</v>
      </c>
      <c r="S200" s="94">
        <f>SIN(Wellpath!$L200)*SIN(Wellpath!$M200)</f>
        <v>0.96592582628906831</v>
      </c>
      <c r="T200" s="94">
        <f>-SIN(Wellpath!$L200)</f>
        <v>-1</v>
      </c>
      <c r="U200" s="94">
        <v>0</v>
      </c>
      <c r="V200" s="94">
        <f>COS(Wellpath!$L200)</f>
        <v>6.1257422745431001E-17</v>
      </c>
    </row>
    <row r="201" spans="1:22" x14ac:dyDescent="0.25">
      <c r="A201" s="26">
        <f>Wellpath!E201</f>
        <v>5940</v>
      </c>
      <c r="B201" s="19">
        <f>DRFR!Q201+DSFS!N201+DSTG!N201+XYM1!N201+XYM2!N201+XYM3!N201+XYM4!N201+SAG!N201+'ABXY-TI1S'!N201+'ABXY-TI2S'!N201+ABZ!N201+'ASXY-TI1S'!N201+'ASXY-TI2S'!N201+'ASXY-TI3S'!N201+ASZ!N201+'MBXY-TI1S'!N201+'MBXY-TI2S'!N201+MBZ!N201+'MSXY-TI1S'!N201+'MSXY-TI2S'!N201++'MSXY-TI3S'!N201+MSZ!N201+DECG!N201+DECR!Q201+DBHG!N201+DBHR!Q201+AMIL!N201</f>
        <v>3485.2469444886983</v>
      </c>
      <c r="C201" s="19">
        <f>DRFR!R201+DSFS!O201+DSTG!O201+XYM1!O201+XYM2!O201+XYM3!O201+XYM4!O201+SAG!O201+'ABXY-TI1S'!O201+'ABXY-TI2S'!O201+ABZ!O201+'ASXY-TI1S'!O201+'ASXY-TI2S'!O201+'ASXY-TI3S'!O201+ASZ!O201+'MBXY-TI1S'!O201+'MBXY-TI2S'!O201+MBZ!O201+'MSXY-TI1S'!O201+'MSXY-TI2S'!O201++'MSXY-TI3S'!O201+MSZ!O201+DECG!O201+DECR!R201+DBHG!O201+DBHR!R201+AMIL!O201</f>
        <v>327.69258115352608</v>
      </c>
      <c r="D201" s="19">
        <f>DRFR!S201+DSFS!P201+DSTG!P201+XYM1!P201+XYM2!P201+XYM3!P201+XYM4!P201+SAG!P201+'ABXY-TI1S'!P201+'ABXY-TI2S'!P201+ABZ!P201+'ASXY-TI1S'!P201+'ASXY-TI2S'!P201+'ASXY-TI3S'!P201+ASZ!P201+'MBXY-TI1S'!P201+'MBXY-TI2S'!P201+MBZ!P201+'MSXY-TI1S'!P201+'MSXY-TI2S'!P201++'MSXY-TI3S'!P201+MSZ!P201+DECG!P201+DECR!S201+DBHG!P201+DBHR!S201+AMIL!P201</f>
        <v>191.67404867901524</v>
      </c>
      <c r="E201" s="19">
        <f>DRFR!T201+DSFS!Q201+DSTG!Q201+XYM1!Q201+XYM2!Q201+XYM3!Q201+XYM4!Q201+SAG!Q201+'ABXY-TI1S'!Q201+'ABXY-TI2S'!Q201+ABZ!Q201+'ASXY-TI1S'!Q201+'ASXY-TI2S'!Q201+'ASXY-TI3S'!Q201+ASZ!Q201+'MBXY-TI1S'!Q201+'MBXY-TI2S'!Q201+MBZ!Q201+'MSXY-TI1S'!Q201+'MSXY-TI2S'!Q201++'MSXY-TI3S'!Q201+MSZ!Q201+DECG!Q201+DECR!T201+DBHG!Q201+DBHR!T201+AMIL!Q201</f>
        <v>-904.31546374754862</v>
      </c>
      <c r="F201" s="19">
        <f>DRFR!U201+DSFS!R201+DSTG!R201+XYM1!R201+XYM2!R201+XYM3!R201+XYM4!R201+SAG!R201+'ABXY-TI1S'!R201+'ABXY-TI2S'!R201+ABZ!R201+'ASXY-TI1S'!R201+'ASXY-TI2S'!R201+'ASXY-TI3S'!R201+ASZ!R201+'MBXY-TI1S'!R201+'MBXY-TI2S'!R201+MBZ!R201+'MSXY-TI1S'!R201+'MSXY-TI2S'!R201++'MSXY-TI3S'!R201+MSZ!R201+DECG!R201+DECR!U201+DBHG!R201+DBHR!U201+AMIL!R201</f>
        <v>-31.764334416555315</v>
      </c>
      <c r="G201" s="19">
        <f>DRFR!V201+DSFS!S201+DSTG!S201+XYM1!S201+XYM2!S201+XYM3!S201+XYM4!S201+SAG!S201+'ABXY-TI1S'!S201+'ABXY-TI2S'!S201+ABZ!S201+'ASXY-TI1S'!S201+'ASXY-TI2S'!S201+'ASXY-TI3S'!S201+ASZ!S201+'MBXY-TI1S'!S201+'MBXY-TI2S'!S201+MBZ!S201+'MSXY-TI1S'!S201+'MSXY-TI2S'!S201++'MSXY-TI3S'!S201+MSZ!S201+DECG!S201+DECR!V201+DBHG!S201+DBHR!V201+AMIL!S201</f>
        <v>-80.516302726775137</v>
      </c>
      <c r="H201" s="20">
        <f t="shared" si="31"/>
        <v>191.67404867901524</v>
      </c>
      <c r="I201" s="20">
        <f t="shared" si="32"/>
        <v>3725.8886409342163</v>
      </c>
      <c r="J201" s="20">
        <f t="shared" si="33"/>
        <v>87.050884708008553</v>
      </c>
      <c r="K201" s="20">
        <f t="shared" si="34"/>
        <v>-9.8428383809040554</v>
      </c>
      <c r="L201" s="20">
        <f t="shared" si="35"/>
        <v>85.993990943111015</v>
      </c>
      <c r="M201" s="20">
        <f t="shared" si="36"/>
        <v>-6.2284261933102982</v>
      </c>
      <c r="N201" s="94">
        <f>COS(Wellpath!$L201)*COS(Wellpath!$M201)</f>
        <v>1.5854587660413886E-17</v>
      </c>
      <c r="O201" s="94">
        <f>-SIN(Wellpath!$M201)</f>
        <v>-0.96592582628906831</v>
      </c>
      <c r="P201" s="94">
        <f>SIN(Wellpath!$L201)*COS(Wellpath!$M201)</f>
        <v>0.25881904510252074</v>
      </c>
      <c r="Q201" s="94">
        <f>COS(Wellpath!$L201)*SIN(Wellpath!$M201)</f>
        <v>5.9170126681719203E-17</v>
      </c>
      <c r="R201" s="94">
        <f>COS(Wellpath!$M201)</f>
        <v>0.25881904510252074</v>
      </c>
      <c r="S201" s="94">
        <f>SIN(Wellpath!$L201)*SIN(Wellpath!$M201)</f>
        <v>0.96592582628906831</v>
      </c>
      <c r="T201" s="94">
        <f>-SIN(Wellpath!$L201)</f>
        <v>-1</v>
      </c>
      <c r="U201" s="94">
        <v>0</v>
      </c>
      <c r="V201" s="94">
        <f>COS(Wellpath!$L201)</f>
        <v>6.1257422745431001E-17</v>
      </c>
    </row>
    <row r="202" spans="1:22" x14ac:dyDescent="0.25">
      <c r="A202" s="26">
        <f>Wellpath!E202</f>
        <v>5970</v>
      </c>
      <c r="B202" s="19">
        <f>DRFR!Q202+DSFS!N202+DSTG!N202+XYM1!N202+XYM2!N202+XYM3!N202+XYM4!N202+SAG!N202+'ABXY-TI1S'!N202+'ABXY-TI2S'!N202+ABZ!N202+'ASXY-TI1S'!N202+'ASXY-TI2S'!N202+'ASXY-TI3S'!N202+ASZ!N202+'MBXY-TI1S'!N202+'MBXY-TI2S'!N202+MBZ!N202+'MSXY-TI1S'!N202+'MSXY-TI2S'!N202++'MSXY-TI3S'!N202+MSZ!N202+DECG!N202+DECR!Q202+DBHG!N202+DBHR!Q202+AMIL!N202</f>
        <v>3542.3609499107697</v>
      </c>
      <c r="C202" s="19">
        <f>DRFR!R202+DSFS!O202+DSTG!O202+XYM1!O202+XYM2!O202+XYM3!O202+XYM4!O202+SAG!O202+'ABXY-TI1S'!O202+'ABXY-TI2S'!O202+ABZ!O202+'ASXY-TI1S'!O202+'ASXY-TI2S'!O202+'ASXY-TI3S'!O202+ASZ!O202+'MBXY-TI1S'!O202+'MBXY-TI2S'!O202+MBZ!O202+'MSXY-TI1S'!O202+'MSXY-TI2S'!O202++'MSXY-TI3S'!O202+MSZ!O202+DECG!O202+DECR!R202+DBHG!O202+DBHR!R202+AMIL!O202</f>
        <v>332.04515877333444</v>
      </c>
      <c r="D202" s="19">
        <f>DRFR!S202+DSFS!P202+DSTG!P202+XYM1!P202+XYM2!P202+XYM3!P202+XYM4!P202+SAG!P202+'ABXY-TI1S'!P202+'ABXY-TI2S'!P202+ABZ!P202+'ASXY-TI1S'!P202+'ASXY-TI2S'!P202+'ASXY-TI3S'!P202+ASZ!P202+'MBXY-TI1S'!P202+'MBXY-TI2S'!P202+MBZ!P202+'MSXY-TI1S'!P202+'MSXY-TI2S'!P202++'MSXY-TI3S'!P202+MSZ!P202+DECG!P202+DECR!S202+DBHG!P202+DBHR!S202+AMIL!P202</f>
        <v>194.76236999693484</v>
      </c>
      <c r="E202" s="19">
        <f>DRFR!T202+DSFS!Q202+DSTG!Q202+XYM1!Q202+XYM2!Q202+XYM3!Q202+XYM4!Q202+SAG!Q202+'ABXY-TI1S'!Q202+'ABXY-TI2S'!Q202+ABZ!Q202+'ASXY-TI1S'!Q202+'ASXY-TI2S'!Q202+'ASXY-TI3S'!Q202+ASZ!Q202+'MBXY-TI1S'!Q202+'MBXY-TI2S'!Q202+MBZ!Q202+'MSXY-TI1S'!Q202+'MSXY-TI2S'!Q202++'MSXY-TI3S'!Q202+MSZ!Q202+DECG!Q202+DECR!T202+DBHG!Q202+DBHR!T202+AMIL!Q202</f>
        <v>-919.51297946574164</v>
      </c>
      <c r="F202" s="19">
        <f>DRFR!U202+DSFS!R202+DSTG!R202+XYM1!R202+XYM2!R202+XYM3!R202+XYM4!R202+SAG!R202+'ABXY-TI1S'!R202+'ABXY-TI2S'!R202+ABZ!R202+'ASXY-TI1S'!R202+'ASXY-TI2S'!R202+'ASXY-TI3S'!R202+ASZ!R202+'MBXY-TI1S'!R202+'MBXY-TI2S'!R202+MBZ!R202+'MSXY-TI1S'!R202+'MSXY-TI2S'!R202++'MSXY-TI3S'!R202+MSZ!R202+DECG!R202+DECR!U202+DBHG!R202+DBHR!U202+AMIL!R202</f>
        <v>-32.037150640845013</v>
      </c>
      <c r="G202" s="19">
        <f>DRFR!V202+DSFS!S202+DSTG!S202+XYM1!S202+XYM2!S202+XYM3!S202+XYM4!S202+SAG!S202+'ABXY-TI1S'!S202+'ABXY-TI2S'!S202+ABZ!S202+'ASXY-TI1S'!S202+'ASXY-TI2S'!S202+'ASXY-TI3S'!S202+ASZ!S202+'MBXY-TI1S'!S202+'MBXY-TI2S'!S202+MBZ!S202+'MSXY-TI1S'!S202+'MSXY-TI2S'!S202++'MSXY-TI3S'!S202+MSZ!S202+DECG!S202+DECR!V202+DBHG!S202+DBHR!V202+AMIL!S202</f>
        <v>-81.144944306010899</v>
      </c>
      <c r="H202" s="20">
        <f t="shared" si="31"/>
        <v>194.76236999693484</v>
      </c>
      <c r="I202" s="20">
        <f t="shared" si="32"/>
        <v>3787.0670587226018</v>
      </c>
      <c r="J202" s="20">
        <f t="shared" si="33"/>
        <v>87.339049961502752</v>
      </c>
      <c r="K202" s="20">
        <f t="shared" si="34"/>
        <v>-9.9436542045266059</v>
      </c>
      <c r="L202" s="20">
        <f t="shared" si="35"/>
        <v>86.671822114633102</v>
      </c>
      <c r="M202" s="20">
        <f t="shared" si="36"/>
        <v>-6.2573484575075717</v>
      </c>
      <c r="N202" s="94">
        <f>COS(Wellpath!$L202)*COS(Wellpath!$M202)</f>
        <v>1.5854587660413886E-17</v>
      </c>
      <c r="O202" s="94">
        <f>-SIN(Wellpath!$M202)</f>
        <v>-0.96592582628906831</v>
      </c>
      <c r="P202" s="94">
        <f>SIN(Wellpath!$L202)*COS(Wellpath!$M202)</f>
        <v>0.25881904510252074</v>
      </c>
      <c r="Q202" s="94">
        <f>COS(Wellpath!$L202)*SIN(Wellpath!$M202)</f>
        <v>5.9170126681719203E-17</v>
      </c>
      <c r="R202" s="94">
        <f>COS(Wellpath!$M202)</f>
        <v>0.25881904510252074</v>
      </c>
      <c r="S202" s="94">
        <f>SIN(Wellpath!$L202)*SIN(Wellpath!$M202)</f>
        <v>0.96592582628906831</v>
      </c>
      <c r="T202" s="94">
        <f>-SIN(Wellpath!$L202)</f>
        <v>-1</v>
      </c>
      <c r="U202" s="94">
        <v>0</v>
      </c>
      <c r="V202" s="94">
        <f>COS(Wellpath!$L202)</f>
        <v>6.1257422745431001E-17</v>
      </c>
    </row>
    <row r="203" spans="1:22" x14ac:dyDescent="0.25">
      <c r="A203" s="26">
        <f>Wellpath!E203</f>
        <v>6000</v>
      </c>
      <c r="B203" s="19">
        <f>DRFR!Q203+DSFS!N203+DSTG!N203+XYM1!N203+XYM2!N203+XYM3!N203+XYM4!N203+SAG!N203+'ABXY-TI1S'!N203+'ABXY-TI2S'!N203+ABZ!N203+'ASXY-TI1S'!N203+'ASXY-TI2S'!N203+'ASXY-TI3S'!N203+ASZ!N203+'MBXY-TI1S'!N203+'MBXY-TI2S'!N203+MBZ!N203+'MSXY-TI1S'!N203+'MSXY-TI2S'!N203++'MSXY-TI3S'!N203+MSZ!N203+DECG!N203+DECR!Q203+DBHG!N203+DBHR!Q203+AMIL!N203</f>
        <v>3599.9659557074147</v>
      </c>
      <c r="C203" s="19">
        <f>DRFR!R203+DSFS!O203+DSTG!O203+XYM1!O203+XYM2!O203+XYM3!O203+XYM4!O203+SAG!O203+'ABXY-TI1S'!O203+'ABXY-TI2S'!O203+ABZ!O203+'ASXY-TI1S'!O203+'ASXY-TI2S'!O203+'ASXY-TI3S'!O203+ASZ!O203+'MBXY-TI1S'!O203+'MBXY-TI2S'!O203+MBZ!O203+'MSXY-TI1S'!O203+'MSXY-TI2S'!O203++'MSXY-TI3S'!O203+MSZ!O203+DECG!O203+DECR!R203+DBHG!O203+DBHR!R203+AMIL!O203</f>
        <v>336.43480720653952</v>
      </c>
      <c r="D203" s="19">
        <f>DRFR!S203+DSFS!P203+DSTG!P203+XYM1!P203+XYM2!P203+XYM3!P203+XYM4!P203+SAG!P203+'ABXY-TI1S'!P203+'ABXY-TI2S'!P203+ABZ!P203+'ASXY-TI1S'!P203+'ASXY-TI2S'!P203+'ASXY-TI3S'!P203+ASZ!P203+'MBXY-TI1S'!P203+'MBXY-TI2S'!P203+MBZ!P203+'MSXY-TI1S'!P203+'MSXY-TI2S'!P203++'MSXY-TI3S'!P203+MSZ!P203+DECG!P203+DECR!S203+DBHG!P203+DBHR!S203+AMIL!P203</f>
        <v>197.87840635112778</v>
      </c>
      <c r="E203" s="19">
        <f>DRFR!T203+DSFS!Q203+DSTG!Q203+XYM1!Q203+XYM2!Q203+XYM3!Q203+XYM4!Q203+SAG!Q203+'ABXY-TI1S'!Q203+'ABXY-TI2S'!Q203+ABZ!Q203+'ASXY-TI1S'!Q203+'ASXY-TI2S'!Q203+'ASXY-TI3S'!Q203+ASZ!Q203+'MBXY-TI1S'!Q203+'MBXY-TI2S'!Q203+MBZ!Q203+'MSXY-TI1S'!Q203+'MSXY-TI2S'!Q203++'MSXY-TI3S'!Q203+MSZ!Q203+DECG!Q203+DECR!T203+DBHG!Q203+DBHR!T203+AMIL!Q203</f>
        <v>-934.84153336110421</v>
      </c>
      <c r="F203" s="19">
        <f>DRFR!U203+DSFS!R203+DSTG!R203+XYM1!R203+XYM2!R203+XYM3!R203+XYM4!R203+SAG!R203+'ABXY-TI1S'!R203+'ABXY-TI2S'!R203+ABZ!R203+'ASXY-TI1S'!R203+'ASXY-TI2S'!R203+'ASXY-TI3S'!R203+ASZ!R203+'MBXY-TI1S'!R203+'MBXY-TI2S'!R203+MBZ!R203+'MSXY-TI1S'!R203+'MSXY-TI2S'!R203++'MSXY-TI3S'!R203+MSZ!R203+DECG!R203+DECR!U203+DBHG!R203+DBHR!U203+AMIL!R203</f>
        <v>-32.310840772606724</v>
      </c>
      <c r="G203" s="19">
        <f>DRFR!V203+DSFS!S203+DSTG!S203+XYM1!S203+XYM2!S203+XYM3!S203+XYM4!S203+SAG!S203+'ABXY-TI1S'!S203+'ABXY-TI2S'!S203+ABZ!S203+'ASXY-TI1S'!S203+'ASXY-TI2S'!S203+'ASXY-TI3S'!S203+ASZ!S203+'MBXY-TI1S'!S203+'MBXY-TI2S'!S203+MBZ!S203+'MSXY-TI1S'!S203+'MSXY-TI2S'!S203++'MSXY-TI3S'!S203+MSZ!S203+DECG!S203+DECR!V203+DBHG!S203+DBHR!V203+AMIL!S203</f>
        <v>-81.773351722445256</v>
      </c>
      <c r="H203" s="20">
        <f t="shared" si="31"/>
        <v>197.87840635112778</v>
      </c>
      <c r="I203" s="20">
        <f t="shared" si="32"/>
        <v>3848.7715884593108</v>
      </c>
      <c r="J203" s="20">
        <f t="shared" si="33"/>
        <v>87.629174454643376</v>
      </c>
      <c r="K203" s="20">
        <f t="shared" si="34"/>
        <v>-10.045374763738817</v>
      </c>
      <c r="L203" s="20">
        <f t="shared" si="35"/>
        <v>87.349653286155188</v>
      </c>
      <c r="M203" s="20">
        <f t="shared" si="36"/>
        <v>-6.2862707217045823</v>
      </c>
      <c r="N203" s="94">
        <f>COS(Wellpath!$L203)*COS(Wellpath!$M203)</f>
        <v>1.5854587660413886E-17</v>
      </c>
      <c r="O203" s="94">
        <f>-SIN(Wellpath!$M203)</f>
        <v>-0.96592582628906831</v>
      </c>
      <c r="P203" s="94">
        <f>SIN(Wellpath!$L203)*COS(Wellpath!$M203)</f>
        <v>0.25881904510252074</v>
      </c>
      <c r="Q203" s="94">
        <f>COS(Wellpath!$L203)*SIN(Wellpath!$M203)</f>
        <v>5.9170126681719203E-17</v>
      </c>
      <c r="R203" s="94">
        <f>COS(Wellpath!$M203)</f>
        <v>0.25881904510252074</v>
      </c>
      <c r="S203" s="94">
        <f>SIN(Wellpath!$L203)*SIN(Wellpath!$M203)</f>
        <v>0.96592582628906831</v>
      </c>
      <c r="T203" s="94">
        <f>-SIN(Wellpath!$L203)</f>
        <v>-1</v>
      </c>
      <c r="U203" s="94">
        <v>0</v>
      </c>
      <c r="V203" s="94">
        <f>COS(Wellpath!$L203)</f>
        <v>6.1257422745431001E-17</v>
      </c>
    </row>
    <row r="204" spans="1:22" x14ac:dyDescent="0.25">
      <c r="A204" s="26">
        <f>Wellpath!E204</f>
        <v>6030</v>
      </c>
      <c r="B204" s="19">
        <f>DRFR!Q204+DSFS!N204+DSTG!N204+XYM1!N204+XYM2!N204+XYM3!N204+XYM4!N204+SAG!N204+'ABXY-TI1S'!N204+'ABXY-TI2S'!N204+ABZ!N204+'ASXY-TI1S'!N204+'ASXY-TI2S'!N204+'ASXY-TI3S'!N204+ASZ!N204+'MBXY-TI1S'!N204+'MBXY-TI2S'!N204+MBZ!N204+'MSXY-TI1S'!N204+'MSXY-TI2S'!N204++'MSXY-TI3S'!N204+MSZ!N204+DECG!N204+DECR!Q204+DBHG!N204+DBHR!Q204+AMIL!N204</f>
        <v>3658.0619618786341</v>
      </c>
      <c r="C204" s="19">
        <f>DRFR!R204+DSFS!O204+DSTG!O204+XYM1!O204+XYM2!O204+XYM3!O204+XYM4!O204+SAG!O204+'ABXY-TI1S'!O204+'ABXY-TI2S'!O204+ABZ!O204+'ASXY-TI1S'!O204+'ASXY-TI2S'!O204+'ASXY-TI3S'!O204+ASZ!O204+'MBXY-TI1S'!O204+'MBXY-TI2S'!O204+MBZ!O204+'MSXY-TI1S'!O204+'MSXY-TI2S'!O204++'MSXY-TI3S'!O204+MSZ!O204+DECG!O204+DECR!R204+DBHG!O204+DBHR!R204+AMIL!O204</f>
        <v>340.8615264531411</v>
      </c>
      <c r="D204" s="19">
        <f>DRFR!S204+DSFS!P204+DSTG!P204+XYM1!P204+XYM2!P204+XYM3!P204+XYM4!P204+SAG!P204+'ABXY-TI1S'!P204+'ABXY-TI2S'!P204+ABZ!P204+'ASXY-TI1S'!P204+'ASXY-TI2S'!P204+'ASXY-TI3S'!P204+ASZ!P204+'MBXY-TI1S'!P204+'MBXY-TI2S'!P204+MBZ!P204+'MSXY-TI1S'!P204+'MSXY-TI2S'!P204++'MSXY-TI3S'!P204+MSZ!P204+DECG!P204+DECR!S204+DBHG!P204+DBHR!S204+AMIL!P204</f>
        <v>201.02215774159421</v>
      </c>
      <c r="E204" s="19">
        <f>DRFR!T204+DSFS!Q204+DSTG!Q204+XYM1!Q204+XYM2!Q204+XYM3!Q204+XYM4!Q204+SAG!Q204+'ABXY-TI1S'!Q204+'ABXY-TI2S'!Q204+ABZ!Q204+'ASXY-TI1S'!Q204+'ASXY-TI2S'!Q204+'ASXY-TI3S'!Q204+ASZ!Q204+'MBXY-TI1S'!Q204+'MBXY-TI2S'!Q204+MBZ!Q204+'MSXY-TI1S'!Q204+'MSXY-TI2S'!Q204++'MSXY-TI3S'!Q204+MSZ!Q204+DECG!Q204+DECR!T204+DBHG!Q204+DBHR!T204+AMIL!Q204</f>
        <v>-950.30112543363634</v>
      </c>
      <c r="F204" s="19">
        <f>DRFR!U204+DSFS!R204+DSTG!R204+XYM1!R204+XYM2!R204+XYM3!R204+XYM4!R204+SAG!R204+'ABXY-TI1S'!R204+'ABXY-TI2S'!R204+ABZ!R204+'ASXY-TI1S'!R204+'ASXY-TI2S'!R204+'ASXY-TI3S'!R204+ASZ!R204+'MBXY-TI1S'!R204+'MBXY-TI2S'!R204+MBZ!R204+'MSXY-TI1S'!R204+'MSXY-TI2S'!R204++'MSXY-TI3S'!R204+MSZ!R204+DECG!R204+DECR!U204+DBHG!R204+DBHR!U204+AMIL!R204</f>
        <v>-32.585404811840455</v>
      </c>
      <c r="G204" s="19">
        <f>DRFR!V204+DSFS!S204+DSTG!S204+XYM1!S204+XYM2!S204+XYM3!S204+XYM4!S204+SAG!S204+'ABXY-TI1S'!S204+'ABXY-TI2S'!S204+ABZ!S204+'ASXY-TI1S'!S204+'ASXY-TI2S'!S204+'ASXY-TI3S'!S204+ASZ!S204+'MBXY-TI1S'!S204+'MBXY-TI2S'!S204+MBZ!S204+'MSXY-TI1S'!S204+'MSXY-TI2S'!S204++'MSXY-TI3S'!S204+MSZ!S204+DECG!S204+DECR!V204+DBHG!S204+DBHR!V204+AMIL!S204</f>
        <v>-82.40152497607825</v>
      </c>
      <c r="H204" s="20">
        <f t="shared" si="31"/>
        <v>201.02215774159421</v>
      </c>
      <c r="I204" s="20">
        <f t="shared" si="32"/>
        <v>3911.002230144345</v>
      </c>
      <c r="J204" s="20">
        <f t="shared" si="33"/>
        <v>87.921258187430269</v>
      </c>
      <c r="K204" s="20">
        <f t="shared" si="34"/>
        <v>-10.148000058540688</v>
      </c>
      <c r="L204" s="20">
        <f t="shared" si="35"/>
        <v>88.027484457677289</v>
      </c>
      <c r="M204" s="20">
        <f t="shared" si="36"/>
        <v>-6.3151929859017315</v>
      </c>
      <c r="N204" s="94">
        <f>COS(Wellpath!$L204)*COS(Wellpath!$M204)</f>
        <v>1.5854587660413886E-17</v>
      </c>
      <c r="O204" s="94">
        <f>-SIN(Wellpath!$M204)</f>
        <v>-0.96592582628906831</v>
      </c>
      <c r="P204" s="94">
        <f>SIN(Wellpath!$L204)*COS(Wellpath!$M204)</f>
        <v>0.25881904510252074</v>
      </c>
      <c r="Q204" s="94">
        <f>COS(Wellpath!$L204)*SIN(Wellpath!$M204)</f>
        <v>5.9170126681719203E-17</v>
      </c>
      <c r="R204" s="94">
        <f>COS(Wellpath!$M204)</f>
        <v>0.25881904510252074</v>
      </c>
      <c r="S204" s="94">
        <f>SIN(Wellpath!$L204)*SIN(Wellpath!$M204)</f>
        <v>0.96592582628906831</v>
      </c>
      <c r="T204" s="94">
        <f>-SIN(Wellpath!$L204)</f>
        <v>-1</v>
      </c>
      <c r="U204" s="94">
        <v>0</v>
      </c>
      <c r="V204" s="94">
        <f>COS(Wellpath!$L204)</f>
        <v>6.1257422745431001E-17</v>
      </c>
    </row>
    <row r="205" spans="1:22" x14ac:dyDescent="0.25">
      <c r="A205" s="26">
        <f>Wellpath!E205</f>
        <v>6060</v>
      </c>
      <c r="B205" s="19">
        <f>DRFR!Q205+DSFS!N205+DSTG!N205+XYM1!N205+XYM2!N205+XYM3!N205+XYM4!N205+SAG!N205+'ABXY-TI1S'!N205+'ABXY-TI2S'!N205+ABZ!N205+'ASXY-TI1S'!N205+'ASXY-TI2S'!N205+'ASXY-TI3S'!N205+ASZ!N205+'MBXY-TI1S'!N205+'MBXY-TI2S'!N205+MBZ!N205+'MSXY-TI1S'!N205+'MSXY-TI2S'!N205++'MSXY-TI3S'!N205+MSZ!N205+DECG!N205+DECR!Q205+DBHG!N205+DBHR!Q205+AMIL!N205</f>
        <v>3716.6489684244279</v>
      </c>
      <c r="C205" s="19">
        <f>DRFR!R205+DSFS!O205+DSTG!O205+XYM1!O205+XYM2!O205+XYM3!O205+XYM4!O205+SAG!O205+'ABXY-TI1S'!O205+'ABXY-TI2S'!O205+ABZ!O205+'ASXY-TI1S'!O205+'ASXY-TI2S'!O205+'ASXY-TI3S'!O205+ASZ!O205+'MBXY-TI1S'!O205+'MBXY-TI2S'!O205+MBZ!O205+'MSXY-TI1S'!O205+'MSXY-TI2S'!O205++'MSXY-TI3S'!O205+MSZ!O205+DECG!O205+DECR!R205+DBHG!O205+DBHR!R205+AMIL!O205</f>
        <v>345.32531651313946</v>
      </c>
      <c r="D205" s="19">
        <f>DRFR!S205+DSFS!P205+DSTG!P205+XYM1!P205+XYM2!P205+XYM3!P205+XYM4!P205+SAG!P205+'ABXY-TI1S'!P205+'ABXY-TI2S'!P205+ABZ!P205+'ASXY-TI1S'!P205+'ASXY-TI2S'!P205+'ASXY-TI3S'!P205+ASZ!P205+'MBXY-TI1S'!P205+'MBXY-TI2S'!P205+MBZ!P205+'MSXY-TI1S'!P205+'MSXY-TI2S'!P205++'MSXY-TI3S'!P205+MSZ!P205+DECG!P205+DECR!S205+DBHG!P205+DBHR!S205+AMIL!P205</f>
        <v>204.19362416833411</v>
      </c>
      <c r="E205" s="19">
        <f>DRFR!T205+DSFS!Q205+DSTG!Q205+XYM1!Q205+XYM2!Q205+XYM3!Q205+XYM4!Q205+SAG!Q205+'ABXY-TI1S'!Q205+'ABXY-TI2S'!Q205+ABZ!Q205+'ASXY-TI1S'!Q205+'ASXY-TI2S'!Q205+'ASXY-TI3S'!Q205+ASZ!Q205+'MBXY-TI1S'!Q205+'MBXY-TI2S'!Q205+MBZ!Q205+'MSXY-TI1S'!Q205+'MSXY-TI2S'!Q205++'MSXY-TI3S'!Q205+MSZ!Q205+DECG!Q205+DECR!T205+DBHG!Q205+DBHR!T205+AMIL!Q205</f>
        <v>-965.89175568333803</v>
      </c>
      <c r="F205" s="19">
        <f>DRFR!U205+DSFS!R205+DSTG!R205+XYM1!R205+XYM2!R205+XYM3!R205+XYM4!R205+SAG!R205+'ABXY-TI1S'!R205+'ABXY-TI2S'!R205+ABZ!R205+'ASXY-TI1S'!R205+'ASXY-TI2S'!R205+'ASXY-TI3S'!R205+ASZ!R205+'MBXY-TI1S'!R205+'MBXY-TI2S'!R205+MBZ!R205+'MSXY-TI1S'!R205+'MSXY-TI2S'!R205++'MSXY-TI3S'!R205+MSZ!R205+DECG!R205+DECR!U205+DBHG!R205+DBHR!U205+AMIL!R205</f>
        <v>-32.860842758546205</v>
      </c>
      <c r="G205" s="19">
        <f>DRFR!V205+DSFS!S205+DSTG!S205+XYM1!S205+XYM2!S205+XYM3!S205+XYM4!S205+SAG!S205+'ABXY-TI1S'!S205+'ABXY-TI2S'!S205+ABZ!S205+'ASXY-TI1S'!S205+'ASXY-TI2S'!S205+'ASXY-TI3S'!S205+ASZ!S205+'MBXY-TI1S'!S205+'MBXY-TI2S'!S205+MBZ!S205+'MSXY-TI1S'!S205+'MSXY-TI2S'!S205++'MSXY-TI3S'!S205+MSZ!S205+DECG!S205+DECR!V205+DBHG!S205+DBHR!V205+AMIL!S205</f>
        <v>-83.029464066909824</v>
      </c>
      <c r="H205" s="20">
        <f t="shared" si="31"/>
        <v>204.19362416833411</v>
      </c>
      <c r="I205" s="20">
        <f t="shared" si="32"/>
        <v>3973.7589837777041</v>
      </c>
      <c r="J205" s="20">
        <f t="shared" si="33"/>
        <v>88.215301159863756</v>
      </c>
      <c r="K205" s="20">
        <f t="shared" si="34"/>
        <v>-10.251530088932231</v>
      </c>
      <c r="L205" s="20">
        <f t="shared" si="35"/>
        <v>88.705315629199376</v>
      </c>
      <c r="M205" s="20">
        <f t="shared" si="36"/>
        <v>-6.3441152500989197</v>
      </c>
      <c r="N205" s="94">
        <f>COS(Wellpath!$L205)*COS(Wellpath!$M205)</f>
        <v>1.5854587660413886E-17</v>
      </c>
      <c r="O205" s="94">
        <f>-SIN(Wellpath!$M205)</f>
        <v>-0.96592582628906831</v>
      </c>
      <c r="P205" s="94">
        <f>SIN(Wellpath!$L205)*COS(Wellpath!$M205)</f>
        <v>0.25881904510252074</v>
      </c>
      <c r="Q205" s="94">
        <f>COS(Wellpath!$L205)*SIN(Wellpath!$M205)</f>
        <v>5.9170126681719203E-17</v>
      </c>
      <c r="R205" s="94">
        <f>COS(Wellpath!$M205)</f>
        <v>0.25881904510252074</v>
      </c>
      <c r="S205" s="94">
        <f>SIN(Wellpath!$L205)*SIN(Wellpath!$M205)</f>
        <v>0.96592582628906831</v>
      </c>
      <c r="T205" s="94">
        <f>-SIN(Wellpath!$L205)</f>
        <v>-1</v>
      </c>
      <c r="U205" s="94">
        <v>0</v>
      </c>
      <c r="V205" s="94">
        <f>COS(Wellpath!$L205)</f>
        <v>6.1257422745431001E-17</v>
      </c>
    </row>
    <row r="206" spans="1:22" x14ac:dyDescent="0.25">
      <c r="A206" s="26">
        <f>Wellpath!E206</f>
        <v>6090</v>
      </c>
      <c r="B206" s="19">
        <f>DRFR!Q206+DSFS!N206+DSTG!N206+XYM1!N206+XYM2!N206+XYM3!N206+XYM4!N206+SAG!N206+'ABXY-TI1S'!N206+'ABXY-TI2S'!N206+ABZ!N206+'ASXY-TI1S'!N206+'ASXY-TI2S'!N206+'ASXY-TI3S'!N206+ASZ!N206+'MBXY-TI1S'!N206+'MBXY-TI2S'!N206+MBZ!N206+'MSXY-TI1S'!N206+'MSXY-TI2S'!N206++'MSXY-TI3S'!N206+MSZ!N206+DECG!N206+DECR!Q206+DBHG!N206+DBHR!Q206+AMIL!N206</f>
        <v>3775.7269753447972</v>
      </c>
      <c r="C206" s="19">
        <f>DRFR!R206+DSFS!O206+DSTG!O206+XYM1!O206+XYM2!O206+XYM3!O206+XYM4!O206+SAG!O206+'ABXY-TI1S'!O206+'ABXY-TI2S'!O206+ABZ!O206+'ASXY-TI1S'!O206+'ASXY-TI2S'!O206+'ASXY-TI3S'!O206+ASZ!O206+'MBXY-TI1S'!O206+'MBXY-TI2S'!O206+MBZ!O206+'MSXY-TI1S'!O206+'MSXY-TI2S'!O206++'MSXY-TI3S'!O206+MSZ!O206+DECG!O206+DECR!R206+DBHG!O206+DBHR!R206+AMIL!O206</f>
        <v>349.82617738653437</v>
      </c>
      <c r="D206" s="19">
        <f>DRFR!S206+DSFS!P206+DSTG!P206+XYM1!P206+XYM2!P206+XYM3!P206+XYM4!P206+SAG!P206+'ABXY-TI1S'!P206+'ABXY-TI2S'!P206+ABZ!P206+'ASXY-TI1S'!P206+'ASXY-TI2S'!P206+'ASXY-TI3S'!P206+ASZ!P206+'MBXY-TI1S'!P206+'MBXY-TI2S'!P206+MBZ!P206+'MSXY-TI1S'!P206+'MSXY-TI2S'!P206++'MSXY-TI3S'!P206+MSZ!P206+DECG!P206+DECR!S206+DBHG!P206+DBHR!S206+AMIL!P206</f>
        <v>207.39280563134744</v>
      </c>
      <c r="E206" s="19">
        <f>DRFR!T206+DSFS!Q206+DSTG!Q206+XYM1!Q206+XYM2!Q206+XYM3!Q206+XYM4!Q206+SAG!Q206+'ABXY-TI1S'!Q206+'ABXY-TI2S'!Q206+ABZ!Q206+'ASXY-TI1S'!Q206+'ASXY-TI2S'!Q206+'ASXY-TI3S'!Q206+ASZ!Q206+'MBXY-TI1S'!Q206+'MBXY-TI2S'!Q206+MBZ!Q206+'MSXY-TI1S'!Q206+'MSXY-TI2S'!Q206++'MSXY-TI3S'!Q206+MSZ!Q206+DECG!Q206+DECR!T206+DBHG!Q206+DBHR!T206+AMIL!Q206</f>
        <v>-981.61342411020928</v>
      </c>
      <c r="F206" s="19">
        <f>DRFR!U206+DSFS!R206+DSTG!R206+XYM1!R206+XYM2!R206+XYM3!R206+XYM4!R206+SAG!R206+'ABXY-TI1S'!R206+'ABXY-TI2S'!R206+ABZ!R206+'ASXY-TI1S'!R206+'ASXY-TI2S'!R206+'ASXY-TI3S'!R206+ASZ!R206+'MBXY-TI1S'!R206+'MBXY-TI2S'!R206+MBZ!R206+'MSXY-TI1S'!R206+'MSXY-TI2S'!R206++'MSXY-TI3S'!R206+MSZ!R206+DECG!R206+DECR!U206+DBHG!R206+DBHR!U206+AMIL!R206</f>
        <v>-33.137154612723975</v>
      </c>
      <c r="G206" s="19">
        <f>DRFR!V206+DSFS!S206+DSTG!S206+XYM1!S206+XYM2!S206+XYM3!S206+XYM4!S206+SAG!S206+'ABXY-TI1S'!S206+'ABXY-TI2S'!S206+ABZ!S206+'ASXY-TI1S'!S206+'ASXY-TI2S'!S206+'ASXY-TI3S'!S206+ASZ!S206+'MBXY-TI1S'!S206+'MBXY-TI2S'!S206+MBZ!S206+'MSXY-TI1S'!S206+'MSXY-TI2S'!S206++'MSXY-TI3S'!S206+MSZ!S206+DECG!S206+DECR!V206+DBHG!S206+DBHR!V206+AMIL!S206</f>
        <v>-83.657168994940051</v>
      </c>
      <c r="H206" s="20">
        <f t="shared" si="31"/>
        <v>207.39280563134744</v>
      </c>
      <c r="I206" s="20">
        <f t="shared" si="32"/>
        <v>4037.0418493593884</v>
      </c>
      <c r="J206" s="20">
        <f t="shared" si="33"/>
        <v>88.511303371943598</v>
      </c>
      <c r="K206" s="20">
        <f t="shared" si="34"/>
        <v>-10.355964854913424</v>
      </c>
      <c r="L206" s="20">
        <f t="shared" si="35"/>
        <v>89.383146800721491</v>
      </c>
      <c r="M206" s="20">
        <f t="shared" si="36"/>
        <v>-6.3730375142962252</v>
      </c>
      <c r="N206" s="94">
        <f>COS(Wellpath!$L206)*COS(Wellpath!$M206)</f>
        <v>1.5854587660413886E-17</v>
      </c>
      <c r="O206" s="94">
        <f>-SIN(Wellpath!$M206)</f>
        <v>-0.96592582628906831</v>
      </c>
      <c r="P206" s="94">
        <f>SIN(Wellpath!$L206)*COS(Wellpath!$M206)</f>
        <v>0.25881904510252074</v>
      </c>
      <c r="Q206" s="94">
        <f>COS(Wellpath!$L206)*SIN(Wellpath!$M206)</f>
        <v>5.9170126681719203E-17</v>
      </c>
      <c r="R206" s="94">
        <f>COS(Wellpath!$M206)</f>
        <v>0.25881904510252074</v>
      </c>
      <c r="S206" s="94">
        <f>SIN(Wellpath!$L206)*SIN(Wellpath!$M206)</f>
        <v>0.96592582628906831</v>
      </c>
      <c r="T206" s="94">
        <f>-SIN(Wellpath!$L206)</f>
        <v>-1</v>
      </c>
      <c r="U206" s="94">
        <v>0</v>
      </c>
      <c r="V206" s="94">
        <f>COS(Wellpath!$L206)</f>
        <v>6.1257422745431001E-17</v>
      </c>
    </row>
    <row r="207" spans="1:22" x14ac:dyDescent="0.25">
      <c r="A207" s="26">
        <f>Wellpath!E207</f>
        <v>6120</v>
      </c>
      <c r="B207" s="19">
        <f>DRFR!Q207+DSFS!N207+DSTG!N207+XYM1!N207+XYM2!N207+XYM3!N207+XYM4!N207+SAG!N207+'ABXY-TI1S'!N207+'ABXY-TI2S'!N207+ABZ!N207+'ASXY-TI1S'!N207+'ASXY-TI2S'!N207+'ASXY-TI3S'!N207+ASZ!N207+'MBXY-TI1S'!N207+'MBXY-TI2S'!N207+MBZ!N207+'MSXY-TI1S'!N207+'MSXY-TI2S'!N207++'MSXY-TI3S'!N207+MSZ!N207+DECG!N207+DECR!Q207+DBHG!N207+DBHR!Q207+AMIL!N207</f>
        <v>3835.29598263974</v>
      </c>
      <c r="C207" s="19">
        <f>DRFR!R207+DSFS!O207+DSTG!O207+XYM1!O207+XYM2!O207+XYM3!O207+XYM4!O207+SAG!O207+'ABXY-TI1S'!O207+'ABXY-TI2S'!O207+ABZ!O207+'ASXY-TI1S'!O207+'ASXY-TI2S'!O207+'ASXY-TI3S'!O207+ASZ!O207+'MBXY-TI1S'!O207+'MBXY-TI2S'!O207+MBZ!O207+'MSXY-TI1S'!O207+'MSXY-TI2S'!O207++'MSXY-TI3S'!O207+MSZ!O207+DECG!O207+DECR!R207+DBHG!O207+DBHR!R207+AMIL!O207</f>
        <v>354.36410907332595</v>
      </c>
      <c r="D207" s="19">
        <f>DRFR!S207+DSFS!P207+DSTG!P207+XYM1!P207+XYM2!P207+XYM3!P207+XYM4!P207+SAG!P207+'ABXY-TI1S'!P207+'ABXY-TI2S'!P207+ABZ!P207+'ASXY-TI1S'!P207+'ASXY-TI2S'!P207+'ASXY-TI3S'!P207+ASZ!P207+'MBXY-TI1S'!P207+'MBXY-TI2S'!P207+MBZ!P207+'MSXY-TI1S'!P207+'MSXY-TI2S'!P207++'MSXY-TI3S'!P207+MSZ!P207+DECG!P207+DECR!S207+DBHG!P207+DBHR!S207+AMIL!P207</f>
        <v>210.61970213063421</v>
      </c>
      <c r="E207" s="19">
        <f>DRFR!T207+DSFS!Q207+DSTG!Q207+XYM1!Q207+XYM2!Q207+XYM3!Q207+XYM4!Q207+SAG!Q207+'ABXY-TI1S'!Q207+'ABXY-TI2S'!Q207+ABZ!Q207+'ASXY-TI1S'!Q207+'ASXY-TI2S'!Q207+'ASXY-TI3S'!Q207+ASZ!Q207+'MBXY-TI1S'!Q207+'MBXY-TI2S'!Q207+MBZ!Q207+'MSXY-TI1S'!Q207+'MSXY-TI2S'!Q207++'MSXY-TI3S'!Q207+MSZ!Q207+DECG!Q207+DECR!T207+DBHG!Q207+DBHR!T207+AMIL!Q207</f>
        <v>-997.46613071425008</v>
      </c>
      <c r="F207" s="19">
        <f>DRFR!U207+DSFS!R207+DSTG!R207+XYM1!R207+XYM2!R207+XYM3!R207+XYM4!R207+SAG!R207+'ABXY-TI1S'!R207+'ABXY-TI2S'!R207+ABZ!R207+'ASXY-TI1S'!R207+'ASXY-TI2S'!R207+'ASXY-TI3S'!R207+ASZ!R207+'MBXY-TI1S'!R207+'MBXY-TI2S'!R207+MBZ!R207+'MSXY-TI1S'!R207+'MSXY-TI2S'!R207++'MSXY-TI3S'!R207+MSZ!R207+DECG!R207+DECR!U207+DBHG!R207+DBHR!U207+AMIL!R207</f>
        <v>-33.414340374373758</v>
      </c>
      <c r="G207" s="19">
        <f>DRFR!V207+DSFS!S207+DSTG!S207+XYM1!S207+XYM2!S207+XYM3!S207+XYM4!S207+SAG!S207+'ABXY-TI1S'!S207+'ABXY-TI2S'!S207+ABZ!S207+'ASXY-TI1S'!S207+'ASXY-TI2S'!S207+'ASXY-TI3S'!S207+ASZ!S207+'MBXY-TI1S'!S207+'MBXY-TI2S'!S207+MBZ!S207+'MSXY-TI1S'!S207+'MSXY-TI2S'!S207++'MSXY-TI3S'!S207+MSZ!S207+DECG!S207+DECR!V207+DBHG!S207+DBHR!V207+AMIL!S207</f>
        <v>-84.284639760168872</v>
      </c>
      <c r="H207" s="20">
        <f t="shared" si="31"/>
        <v>210.61970213063421</v>
      </c>
      <c r="I207" s="20">
        <f t="shared" si="32"/>
        <v>4100.8508268893966</v>
      </c>
      <c r="J207" s="20">
        <f t="shared" si="33"/>
        <v>88.809264823669793</v>
      </c>
      <c r="K207" s="20">
        <f t="shared" si="34"/>
        <v>-10.461304356484291</v>
      </c>
      <c r="L207" s="20">
        <f t="shared" si="35"/>
        <v>90.060977972243577</v>
      </c>
      <c r="M207" s="20">
        <f t="shared" si="36"/>
        <v>-6.4019597784932856</v>
      </c>
      <c r="N207" s="94">
        <f>COS(Wellpath!$L207)*COS(Wellpath!$M207)</f>
        <v>1.5854587660413886E-17</v>
      </c>
      <c r="O207" s="94">
        <f>-SIN(Wellpath!$M207)</f>
        <v>-0.96592582628906831</v>
      </c>
      <c r="P207" s="94">
        <f>SIN(Wellpath!$L207)*COS(Wellpath!$M207)</f>
        <v>0.25881904510252074</v>
      </c>
      <c r="Q207" s="94">
        <f>COS(Wellpath!$L207)*SIN(Wellpath!$M207)</f>
        <v>5.9170126681719203E-17</v>
      </c>
      <c r="R207" s="94">
        <f>COS(Wellpath!$M207)</f>
        <v>0.25881904510252074</v>
      </c>
      <c r="S207" s="94">
        <f>SIN(Wellpath!$L207)*SIN(Wellpath!$M207)</f>
        <v>0.96592582628906831</v>
      </c>
      <c r="T207" s="94">
        <f>-SIN(Wellpath!$L207)</f>
        <v>-1</v>
      </c>
      <c r="U207" s="94">
        <v>0</v>
      </c>
      <c r="V207" s="94">
        <f>COS(Wellpath!$L207)</f>
        <v>6.1257422745431001E-17</v>
      </c>
    </row>
    <row r="208" spans="1:22" x14ac:dyDescent="0.25">
      <c r="A208" s="26">
        <f>Wellpath!E208</f>
        <v>6150</v>
      </c>
      <c r="B208" s="19">
        <f>DRFR!Q208+DSFS!N208+DSTG!N208+XYM1!N208+XYM2!N208+XYM3!N208+XYM4!N208+SAG!N208+'ABXY-TI1S'!N208+'ABXY-TI2S'!N208+ABZ!N208+'ASXY-TI1S'!N208+'ASXY-TI2S'!N208+'ASXY-TI3S'!N208+ASZ!N208+'MBXY-TI1S'!N208+'MBXY-TI2S'!N208+MBZ!N208+'MSXY-TI1S'!N208+'MSXY-TI2S'!N208++'MSXY-TI3S'!N208+MSZ!N208+DECG!N208+DECR!Q208+DBHG!N208+DBHR!Q208+AMIL!N208</f>
        <v>3895.3559903092564</v>
      </c>
      <c r="C208" s="19">
        <f>DRFR!R208+DSFS!O208+DSTG!O208+XYM1!O208+XYM2!O208+XYM3!O208+XYM4!O208+SAG!O208+'ABXY-TI1S'!O208+'ABXY-TI2S'!O208+ABZ!O208+'ASXY-TI1S'!O208+'ASXY-TI2S'!O208+'ASXY-TI3S'!O208+ASZ!O208+'MBXY-TI1S'!O208+'MBXY-TI2S'!O208+MBZ!O208+'MSXY-TI1S'!O208+'MSXY-TI2S'!O208++'MSXY-TI3S'!O208+MSZ!O208+DECG!O208+DECR!R208+DBHG!O208+DBHR!R208+AMIL!O208</f>
        <v>358.9391115735142</v>
      </c>
      <c r="D208" s="19">
        <f>DRFR!S208+DSFS!P208+DSTG!P208+XYM1!P208+XYM2!P208+XYM3!P208+XYM4!P208+SAG!P208+'ABXY-TI1S'!P208+'ABXY-TI2S'!P208+ABZ!P208+'ASXY-TI1S'!P208+'ASXY-TI2S'!P208+'ASXY-TI3S'!P208+ASZ!P208+'MBXY-TI1S'!P208+'MBXY-TI2S'!P208+MBZ!P208+'MSXY-TI1S'!P208+'MSXY-TI2S'!P208++'MSXY-TI3S'!P208+MSZ!P208+DECG!P208+DECR!S208+DBHG!P208+DBHR!S208+AMIL!P208</f>
        <v>213.87431366619441</v>
      </c>
      <c r="E208" s="19">
        <f>DRFR!T208+DSFS!Q208+DSTG!Q208+XYM1!Q208+XYM2!Q208+XYM3!Q208+XYM4!Q208+SAG!Q208+'ABXY-TI1S'!Q208+'ABXY-TI2S'!Q208+ABZ!Q208+'ASXY-TI1S'!Q208+'ASXY-TI2S'!Q208+'ASXY-TI3S'!Q208+ASZ!Q208+'MBXY-TI1S'!Q208+'MBXY-TI2S'!Q208+MBZ!Q208+'MSXY-TI1S'!Q208+'MSXY-TI2S'!Q208++'MSXY-TI3S'!Q208+MSZ!Q208+DECG!Q208+DECR!T208+DBHG!Q208+DBHR!T208+AMIL!Q208</f>
        <v>-1013.4498754954604</v>
      </c>
      <c r="F208" s="19">
        <f>DRFR!U208+DSFS!R208+DSTG!R208+XYM1!R208+XYM2!R208+XYM3!R208+XYM4!R208+SAG!R208+'ABXY-TI1S'!R208+'ABXY-TI2S'!R208+ABZ!R208+'ASXY-TI1S'!R208+'ASXY-TI2S'!R208+'ASXY-TI3S'!R208+ASZ!R208+'MBXY-TI1S'!R208+'MBXY-TI2S'!R208+MBZ!R208+'MSXY-TI1S'!R208+'MSXY-TI2S'!R208++'MSXY-TI3S'!R208+MSZ!R208+DECG!R208+DECR!U208+DBHG!R208+DBHR!U208+AMIL!R208</f>
        <v>-33.692400043495567</v>
      </c>
      <c r="G208" s="19">
        <f>DRFR!V208+DSFS!S208+DSTG!S208+XYM1!S208+XYM2!S208+XYM3!S208+XYM4!S208+SAG!S208+'ABXY-TI1S'!S208+'ABXY-TI2S'!S208+ABZ!S208+'ASXY-TI1S'!S208+'ASXY-TI2S'!S208+'ASXY-TI3S'!S208+ASZ!S208+'MBXY-TI1S'!S208+'MBXY-TI2S'!S208+MBZ!S208+'MSXY-TI1S'!S208+'MSXY-TI2S'!S208++'MSXY-TI3S'!S208+MSZ!S208+DECG!S208+DECR!V208+DBHG!S208+DBHR!V208+AMIL!S208</f>
        <v>-84.911876362596288</v>
      </c>
      <c r="H208" s="20">
        <f t="shared" si="31"/>
        <v>213.87431366619441</v>
      </c>
      <c r="I208" s="20">
        <f t="shared" si="32"/>
        <v>4165.1859163677282</v>
      </c>
      <c r="J208" s="20">
        <f t="shared" si="33"/>
        <v>89.109185515042427</v>
      </c>
      <c r="K208" s="20">
        <f t="shared" si="34"/>
        <v>-10.567548593644823</v>
      </c>
      <c r="L208" s="20">
        <f t="shared" si="35"/>
        <v>90.738809143765664</v>
      </c>
      <c r="M208" s="20">
        <f t="shared" si="36"/>
        <v>-6.4308820426902109</v>
      </c>
      <c r="N208" s="94">
        <f>COS(Wellpath!$L208)*COS(Wellpath!$M208)</f>
        <v>1.5854587660413886E-17</v>
      </c>
      <c r="O208" s="94">
        <f>-SIN(Wellpath!$M208)</f>
        <v>-0.96592582628906831</v>
      </c>
      <c r="P208" s="94">
        <f>SIN(Wellpath!$L208)*COS(Wellpath!$M208)</f>
        <v>0.25881904510252074</v>
      </c>
      <c r="Q208" s="94">
        <f>COS(Wellpath!$L208)*SIN(Wellpath!$M208)</f>
        <v>5.9170126681719203E-17</v>
      </c>
      <c r="R208" s="94">
        <f>COS(Wellpath!$M208)</f>
        <v>0.25881904510252074</v>
      </c>
      <c r="S208" s="94">
        <f>SIN(Wellpath!$L208)*SIN(Wellpath!$M208)</f>
        <v>0.96592582628906831</v>
      </c>
      <c r="T208" s="94">
        <f>-SIN(Wellpath!$L208)</f>
        <v>-1</v>
      </c>
      <c r="U208" s="94">
        <v>0</v>
      </c>
      <c r="V208" s="94">
        <f>COS(Wellpath!$L208)</f>
        <v>6.1257422745431001E-17</v>
      </c>
    </row>
    <row r="209" spans="1:22" x14ac:dyDescent="0.25">
      <c r="A209" s="26">
        <f>Wellpath!E209</f>
        <v>6180</v>
      </c>
      <c r="B209" s="19">
        <f>DRFR!Q209+DSFS!N209+DSTG!N209+XYM1!N209+XYM2!N209+XYM3!N209+XYM4!N209+SAG!N209+'ABXY-TI1S'!N209+'ABXY-TI2S'!N209+ABZ!N209+'ASXY-TI1S'!N209+'ASXY-TI2S'!N209+'ASXY-TI3S'!N209+ASZ!N209+'MBXY-TI1S'!N209+'MBXY-TI2S'!N209+MBZ!N209+'MSXY-TI1S'!N209+'MSXY-TI2S'!N209++'MSXY-TI3S'!N209+MSZ!N209+DECG!N209+DECR!Q209+DBHG!N209+DBHR!Q209+AMIL!N209</f>
        <v>3955.9069983533482</v>
      </c>
      <c r="C209" s="19">
        <f>DRFR!R209+DSFS!O209+DSTG!O209+XYM1!O209+XYM2!O209+XYM3!O209+XYM4!O209+SAG!O209+'ABXY-TI1S'!O209+'ABXY-TI2S'!O209+ABZ!O209+'ASXY-TI1S'!O209+'ASXY-TI2S'!O209+'ASXY-TI3S'!O209+ASZ!O209+'MBXY-TI1S'!O209+'MBXY-TI2S'!O209+MBZ!O209+'MSXY-TI1S'!O209+'MSXY-TI2S'!O209++'MSXY-TI3S'!O209+MSZ!O209+DECG!O209+DECR!R209+DBHG!O209+DBHR!R209+AMIL!O209</f>
        <v>363.551184887099</v>
      </c>
      <c r="D209" s="19">
        <f>DRFR!S209+DSFS!P209+DSTG!P209+XYM1!P209+XYM2!P209+XYM3!P209+XYM4!P209+SAG!P209+'ABXY-TI1S'!P209+'ABXY-TI2S'!P209+ABZ!P209+'ASXY-TI1S'!P209+'ASXY-TI2S'!P209+'ASXY-TI3S'!P209+ASZ!P209+'MBXY-TI1S'!P209+'MBXY-TI2S'!P209+MBZ!P209+'MSXY-TI1S'!P209+'MSXY-TI2S'!P209++'MSXY-TI3S'!P209+MSZ!P209+DECG!P209+DECR!S209+DBHG!P209+DBHR!S209+AMIL!P209</f>
        <v>217.1566402380281</v>
      </c>
      <c r="E209" s="19">
        <f>DRFR!T209+DSFS!Q209+DSTG!Q209+XYM1!Q209+XYM2!Q209+XYM3!Q209+XYM4!Q209+SAG!Q209+'ABXY-TI1S'!Q209+'ABXY-TI2S'!Q209+ABZ!Q209+'ASXY-TI1S'!Q209+'ASXY-TI2S'!Q209+'ASXY-TI3S'!Q209+ASZ!Q209+'MBXY-TI1S'!Q209+'MBXY-TI2S'!Q209+MBZ!Q209+'MSXY-TI1S'!Q209+'MSXY-TI2S'!Q209++'MSXY-TI3S'!Q209+MSZ!Q209+DECG!Q209+DECR!T209+DBHG!Q209+DBHR!T209+AMIL!Q209</f>
        <v>-1029.5646584538401</v>
      </c>
      <c r="F209" s="19">
        <f>DRFR!U209+DSFS!R209+DSTG!R209+XYM1!R209+XYM2!R209+XYM3!R209+XYM4!R209+SAG!R209+'ABXY-TI1S'!R209+'ABXY-TI2S'!R209+ABZ!R209+'ASXY-TI1S'!R209+'ASXY-TI2S'!R209+'ASXY-TI3S'!R209+ASZ!R209+'MBXY-TI1S'!R209+'MBXY-TI2S'!R209+MBZ!R209+'MSXY-TI1S'!R209+'MSXY-TI2S'!R209++'MSXY-TI3S'!R209+MSZ!R209+DECG!R209+DECR!U209+DBHG!R209+DBHR!U209+AMIL!R209</f>
        <v>-33.971333620089389</v>
      </c>
      <c r="G209" s="19">
        <f>DRFR!V209+DSFS!S209+DSTG!S209+XYM1!S209+XYM2!S209+XYM3!S209+XYM4!S209+SAG!S209+'ABXY-TI1S'!S209+'ABXY-TI2S'!S209+ABZ!S209+'ASXY-TI1S'!S209+'ASXY-TI2S'!S209+'ASXY-TI3S'!S209+ASZ!S209+'MBXY-TI1S'!S209+'MBXY-TI2S'!S209+MBZ!S209+'MSXY-TI1S'!S209+'MSXY-TI2S'!S209++'MSXY-TI3S'!S209+MSZ!S209+DECG!S209+DECR!V209+DBHG!S209+DBHR!V209+AMIL!S209</f>
        <v>-85.538878802222328</v>
      </c>
      <c r="H209" s="20">
        <f t="shared" si="31"/>
        <v>217.1566402380281</v>
      </c>
      <c r="I209" s="20">
        <f t="shared" si="32"/>
        <v>4230.0471177943855</v>
      </c>
      <c r="J209" s="20">
        <f t="shared" si="33"/>
        <v>89.4110654460615</v>
      </c>
      <c r="K209" s="20">
        <f t="shared" si="34"/>
        <v>-10.674697566395018</v>
      </c>
      <c r="L209" s="20">
        <f t="shared" si="35"/>
        <v>91.416640315287751</v>
      </c>
      <c r="M209" s="20">
        <f t="shared" si="36"/>
        <v>-6.4598043068875732</v>
      </c>
      <c r="N209" s="94">
        <f>COS(Wellpath!$L209)*COS(Wellpath!$M209)</f>
        <v>1.5854587660413886E-17</v>
      </c>
      <c r="O209" s="94">
        <f>-SIN(Wellpath!$M209)</f>
        <v>-0.96592582628906831</v>
      </c>
      <c r="P209" s="94">
        <f>SIN(Wellpath!$L209)*COS(Wellpath!$M209)</f>
        <v>0.25881904510252074</v>
      </c>
      <c r="Q209" s="94">
        <f>COS(Wellpath!$L209)*SIN(Wellpath!$M209)</f>
        <v>5.9170126681719203E-17</v>
      </c>
      <c r="R209" s="94">
        <f>COS(Wellpath!$M209)</f>
        <v>0.25881904510252074</v>
      </c>
      <c r="S209" s="94">
        <f>SIN(Wellpath!$L209)*SIN(Wellpath!$M209)</f>
        <v>0.96592582628906831</v>
      </c>
      <c r="T209" s="94">
        <f>-SIN(Wellpath!$L209)</f>
        <v>-1</v>
      </c>
      <c r="U209" s="94">
        <v>0</v>
      </c>
      <c r="V209" s="94">
        <f>COS(Wellpath!$L209)</f>
        <v>6.1257422745431001E-17</v>
      </c>
    </row>
    <row r="210" spans="1:22" x14ac:dyDescent="0.25">
      <c r="A210" s="26">
        <f>Wellpath!E210</f>
        <v>6210</v>
      </c>
      <c r="B210" s="19">
        <f>DRFR!Q210+DSFS!N210+DSTG!N210+XYM1!N210+XYM2!N210+XYM3!N210+XYM4!N210+SAG!N210+'ABXY-TI1S'!N210+'ABXY-TI2S'!N210+ABZ!N210+'ASXY-TI1S'!N210+'ASXY-TI2S'!N210+'ASXY-TI3S'!N210+ASZ!N210+'MBXY-TI1S'!N210+'MBXY-TI2S'!N210+MBZ!N210+'MSXY-TI1S'!N210+'MSXY-TI2S'!N210++'MSXY-TI3S'!N210+MSZ!N210+DECG!N210+DECR!Q210+DBHG!N210+DBHR!Q210+AMIL!N210</f>
        <v>4016.9490067720144</v>
      </c>
      <c r="C210" s="19">
        <f>DRFR!R210+DSFS!O210+DSTG!O210+XYM1!O210+XYM2!O210+XYM3!O210+XYM4!O210+SAG!O210+'ABXY-TI1S'!O210+'ABXY-TI2S'!O210+ABZ!O210+'ASXY-TI1S'!O210+'ASXY-TI2S'!O210+'ASXY-TI3S'!O210+ASZ!O210+'MBXY-TI1S'!O210+'MBXY-TI2S'!O210+MBZ!O210+'MSXY-TI1S'!O210+'MSXY-TI2S'!O210++'MSXY-TI3S'!O210+MSZ!O210+DECG!O210+DECR!R210+DBHG!O210+DBHR!R210+AMIL!O210</f>
        <v>368.20032901408047</v>
      </c>
      <c r="D210" s="19">
        <f>DRFR!S210+DSFS!P210+DSTG!P210+XYM1!P210+XYM2!P210+XYM3!P210+XYM4!P210+SAG!P210+'ABXY-TI1S'!P210+'ABXY-TI2S'!P210+ABZ!P210+'ASXY-TI1S'!P210+'ASXY-TI2S'!P210+'ASXY-TI3S'!P210+ASZ!P210+'MBXY-TI1S'!P210+'MBXY-TI2S'!P210+MBZ!P210+'MSXY-TI1S'!P210+'MSXY-TI2S'!P210++'MSXY-TI3S'!P210+MSZ!P210+DECG!P210+DECR!S210+DBHG!P210+DBHR!S210+AMIL!P210</f>
        <v>220.4666818461352</v>
      </c>
      <c r="E210" s="19">
        <f>DRFR!T210+DSFS!Q210+DSTG!Q210+XYM1!Q210+XYM2!Q210+XYM3!Q210+XYM4!Q210+SAG!Q210+'ABXY-TI1S'!Q210+'ABXY-TI2S'!Q210+ABZ!Q210+'ASXY-TI1S'!Q210+'ASXY-TI2S'!Q210+'ASXY-TI3S'!Q210+ASZ!Q210+'MBXY-TI1S'!Q210+'MBXY-TI2S'!Q210+MBZ!Q210+'MSXY-TI1S'!Q210+'MSXY-TI2S'!Q210++'MSXY-TI3S'!Q210+MSZ!Q210+DECG!Q210+DECR!T210+DBHG!Q210+DBHR!T210+AMIL!Q210</f>
        <v>-1045.8104795893896</v>
      </c>
      <c r="F210" s="19">
        <f>DRFR!U210+DSFS!R210+DSTG!R210+XYM1!R210+XYM2!R210+XYM3!R210+XYM4!R210+SAG!R210+'ABXY-TI1S'!R210+'ABXY-TI2S'!R210+ABZ!R210+'ASXY-TI1S'!R210+'ASXY-TI2S'!R210+'ASXY-TI3S'!R210+ASZ!R210+'MBXY-TI1S'!R210+'MBXY-TI2S'!R210+MBZ!R210+'MSXY-TI1S'!R210+'MSXY-TI2S'!R210++'MSXY-TI3S'!R210+MSZ!R210+DECG!R210+DECR!U210+DBHG!R210+DBHR!U210+AMIL!R210</f>
        <v>-34.251141104155231</v>
      </c>
      <c r="G210" s="19">
        <f>DRFR!V210+DSFS!S210+DSTG!S210+XYM1!S210+XYM2!S210+XYM3!S210+XYM4!S210+SAG!S210+'ABXY-TI1S'!S210+'ABXY-TI2S'!S210+ABZ!S210+'ASXY-TI1S'!S210+'ASXY-TI2S'!S210+'ASXY-TI3S'!S210+ASZ!S210+'MBXY-TI1S'!S210+'MBXY-TI2S'!S210+MBZ!S210+'MSXY-TI1S'!S210+'MSXY-TI2S'!S210++'MSXY-TI3S'!S210+MSZ!S210+DECG!S210+DECR!V210+DBHG!S210+DBHR!V210+AMIL!S210</f>
        <v>-86.165647079046991</v>
      </c>
      <c r="H210" s="20">
        <f t="shared" si="31"/>
        <v>220.4666818461352</v>
      </c>
      <c r="I210" s="20">
        <f t="shared" si="32"/>
        <v>4295.4344311693685</v>
      </c>
      <c r="J210" s="20">
        <f t="shared" si="33"/>
        <v>89.714904616726955</v>
      </c>
      <c r="K210" s="20">
        <f t="shared" si="34"/>
        <v>-10.782751274734864</v>
      </c>
      <c r="L210" s="20">
        <f t="shared" si="35"/>
        <v>92.094471486809852</v>
      </c>
      <c r="M210" s="20">
        <f t="shared" si="36"/>
        <v>-6.4887265710848041</v>
      </c>
      <c r="N210" s="94">
        <f>COS(Wellpath!$L210)*COS(Wellpath!$M210)</f>
        <v>1.5854587660413886E-17</v>
      </c>
      <c r="O210" s="94">
        <f>-SIN(Wellpath!$M210)</f>
        <v>-0.96592582628906831</v>
      </c>
      <c r="P210" s="94">
        <f>SIN(Wellpath!$L210)*COS(Wellpath!$M210)</f>
        <v>0.25881904510252074</v>
      </c>
      <c r="Q210" s="94">
        <f>COS(Wellpath!$L210)*SIN(Wellpath!$M210)</f>
        <v>5.9170126681719203E-17</v>
      </c>
      <c r="R210" s="94">
        <f>COS(Wellpath!$M210)</f>
        <v>0.25881904510252074</v>
      </c>
      <c r="S210" s="94">
        <f>SIN(Wellpath!$L210)*SIN(Wellpath!$M210)</f>
        <v>0.96592582628906831</v>
      </c>
      <c r="T210" s="94">
        <f>-SIN(Wellpath!$L210)</f>
        <v>-1</v>
      </c>
      <c r="U210" s="94">
        <v>0</v>
      </c>
      <c r="V210" s="94">
        <f>COS(Wellpath!$L210)</f>
        <v>6.1257422745431001E-17</v>
      </c>
    </row>
    <row r="211" spans="1:22" x14ac:dyDescent="0.25">
      <c r="A211" s="26">
        <f>Wellpath!E211</f>
        <v>6240</v>
      </c>
      <c r="B211" s="19">
        <f>DRFR!Q211+DSFS!N211+DSTG!N211+XYM1!N211+XYM2!N211+XYM3!N211+XYM4!N211+SAG!N211+'ABXY-TI1S'!N211+'ABXY-TI2S'!N211+ABZ!N211+'ASXY-TI1S'!N211+'ASXY-TI2S'!N211+'ASXY-TI3S'!N211+ASZ!N211+'MBXY-TI1S'!N211+'MBXY-TI2S'!N211+MBZ!N211+'MSXY-TI1S'!N211+'MSXY-TI2S'!N211++'MSXY-TI3S'!N211+MSZ!N211+DECG!N211+DECR!Q211+DBHG!N211+DBHR!Q211+AMIL!N211</f>
        <v>4078.4820155652546</v>
      </c>
      <c r="C211" s="19">
        <f>DRFR!R211+DSFS!O211+DSTG!O211+XYM1!O211+XYM2!O211+XYM3!O211+XYM4!O211+SAG!O211+'ABXY-TI1S'!O211+'ABXY-TI2S'!O211+ABZ!O211+'ASXY-TI1S'!O211+'ASXY-TI2S'!O211+'ASXY-TI3S'!O211+ASZ!O211+'MBXY-TI1S'!O211+'MBXY-TI2S'!O211+MBZ!O211+'MSXY-TI1S'!O211+'MSXY-TI2S'!O211++'MSXY-TI3S'!O211+MSZ!O211+DECG!O211+DECR!R211+DBHG!O211+DBHR!R211+AMIL!O211</f>
        <v>372.88654395445849</v>
      </c>
      <c r="D211" s="19">
        <f>DRFR!S211+DSFS!P211+DSTG!P211+XYM1!P211+XYM2!P211+XYM3!P211+XYM4!P211+SAG!P211+'ABXY-TI1S'!P211+'ABXY-TI2S'!P211+ABZ!P211+'ASXY-TI1S'!P211+'ASXY-TI2S'!P211+'ASXY-TI3S'!P211+ASZ!P211+'MBXY-TI1S'!P211+'MBXY-TI2S'!P211+MBZ!P211+'MSXY-TI1S'!P211+'MSXY-TI2S'!P211++'MSXY-TI3S'!P211+MSZ!P211+DECG!P211+DECR!S211+DBHG!P211+DBHR!S211+AMIL!P211</f>
        <v>223.80443849051576</v>
      </c>
      <c r="E211" s="19">
        <f>DRFR!T211+DSFS!Q211+DSTG!Q211+XYM1!Q211+XYM2!Q211+XYM3!Q211+XYM4!Q211+SAG!Q211+'ABXY-TI1S'!Q211+'ABXY-TI2S'!Q211+ABZ!Q211+'ASXY-TI1S'!Q211+'ASXY-TI2S'!Q211+'ASXY-TI3S'!Q211+ASZ!Q211+'MBXY-TI1S'!Q211+'MBXY-TI2S'!Q211+MBZ!Q211+'MSXY-TI1S'!Q211+'MSXY-TI2S'!Q211++'MSXY-TI3S'!Q211+MSZ!Q211+DECG!Q211+DECR!T211+DBHG!Q211+DBHR!T211+AMIL!Q211</f>
        <v>-1062.1873389021086</v>
      </c>
      <c r="F211" s="19">
        <f>DRFR!U211+DSFS!R211+DSTG!R211+XYM1!R211+XYM2!R211+XYM3!R211+XYM4!R211+SAG!R211+'ABXY-TI1S'!R211+'ABXY-TI2S'!R211+ABZ!R211+'ASXY-TI1S'!R211+'ASXY-TI2S'!R211+'ASXY-TI3S'!R211+ASZ!R211+'MBXY-TI1S'!R211+'MBXY-TI2S'!R211+MBZ!R211+'MSXY-TI1S'!R211+'MSXY-TI2S'!R211++'MSXY-TI3S'!R211+MSZ!R211+DECG!R211+DECR!U211+DBHG!R211+DBHR!U211+AMIL!R211</f>
        <v>-34.531822495693092</v>
      </c>
      <c r="G211" s="19">
        <f>DRFR!V211+DSFS!S211+DSTG!S211+XYM1!S211+XYM2!S211+XYM3!S211+XYM4!S211+SAG!S211+'ABXY-TI1S'!S211+'ABXY-TI2S'!S211+ABZ!S211+'ASXY-TI1S'!S211+'ASXY-TI2S'!S211+'ASXY-TI3S'!S211+ASZ!S211+'MBXY-TI1S'!S211+'MBXY-TI2S'!S211+MBZ!S211+'MSXY-TI1S'!S211+'MSXY-TI2S'!S211++'MSXY-TI3S'!S211+MSZ!S211+DECG!S211+DECR!V211+DBHG!S211+DBHR!V211+AMIL!S211</f>
        <v>-86.792181193070263</v>
      </c>
      <c r="H211" s="20">
        <f t="shared" si="31"/>
        <v>223.80443849051576</v>
      </c>
      <c r="I211" s="20">
        <f t="shared" si="32"/>
        <v>4361.3478564926745</v>
      </c>
      <c r="J211" s="20">
        <f t="shared" si="33"/>
        <v>90.020703027038621</v>
      </c>
      <c r="K211" s="20">
        <f t="shared" si="34"/>
        <v>-10.89170971866438</v>
      </c>
      <c r="L211" s="20">
        <f t="shared" si="35"/>
        <v>92.772302658331952</v>
      </c>
      <c r="M211" s="20">
        <f t="shared" si="36"/>
        <v>-6.5176488352817152</v>
      </c>
      <c r="N211" s="94">
        <f>COS(Wellpath!$L211)*COS(Wellpath!$M211)</f>
        <v>1.5854587660413886E-17</v>
      </c>
      <c r="O211" s="94">
        <f>-SIN(Wellpath!$M211)</f>
        <v>-0.96592582628906831</v>
      </c>
      <c r="P211" s="94">
        <f>SIN(Wellpath!$L211)*COS(Wellpath!$M211)</f>
        <v>0.25881904510252074</v>
      </c>
      <c r="Q211" s="94">
        <f>COS(Wellpath!$L211)*SIN(Wellpath!$M211)</f>
        <v>5.9170126681719203E-17</v>
      </c>
      <c r="R211" s="94">
        <f>COS(Wellpath!$M211)</f>
        <v>0.25881904510252074</v>
      </c>
      <c r="S211" s="94">
        <f>SIN(Wellpath!$L211)*SIN(Wellpath!$M211)</f>
        <v>0.96592582628906831</v>
      </c>
      <c r="T211" s="94">
        <f>-SIN(Wellpath!$L211)</f>
        <v>-1</v>
      </c>
      <c r="U211" s="94">
        <v>0</v>
      </c>
      <c r="V211" s="94">
        <f>COS(Wellpath!$L211)</f>
        <v>6.1257422745431001E-17</v>
      </c>
    </row>
    <row r="212" spans="1:22" x14ac:dyDescent="0.25">
      <c r="A212" s="26">
        <f>Wellpath!E212</f>
        <v>6270</v>
      </c>
      <c r="B212" s="19">
        <f>DRFR!Q212+DSFS!N212+DSTG!N212+XYM1!N212+XYM2!N212+XYM3!N212+XYM4!N212+SAG!N212+'ABXY-TI1S'!N212+'ABXY-TI2S'!N212+ABZ!N212+'ASXY-TI1S'!N212+'ASXY-TI2S'!N212+'ASXY-TI3S'!N212+ASZ!N212+'MBXY-TI1S'!N212+'MBXY-TI2S'!N212+MBZ!N212+'MSXY-TI1S'!N212+'MSXY-TI2S'!N212++'MSXY-TI3S'!N212+MSZ!N212+DECG!N212+DECR!Q212+DBHG!N212+DBHR!Q212+AMIL!N212</f>
        <v>4140.5060247330694</v>
      </c>
      <c r="C212" s="19">
        <f>DRFR!R212+DSFS!O212+DSTG!O212+XYM1!O212+XYM2!O212+XYM3!O212+XYM4!O212+SAG!O212+'ABXY-TI1S'!O212+'ABXY-TI2S'!O212+ABZ!O212+'ASXY-TI1S'!O212+'ASXY-TI2S'!O212+'ASXY-TI3S'!O212+ASZ!O212+'MBXY-TI1S'!O212+'MBXY-TI2S'!O212+MBZ!O212+'MSXY-TI1S'!O212+'MSXY-TI2S'!O212++'MSXY-TI3S'!O212+MSZ!O212+DECG!O212+DECR!R212+DBHG!O212+DBHR!R212+AMIL!O212</f>
        <v>377.60982970823329</v>
      </c>
      <c r="D212" s="19">
        <f>DRFR!S212+DSFS!P212+DSTG!P212+XYM1!P212+XYM2!P212+XYM3!P212+XYM4!P212+SAG!P212+'ABXY-TI1S'!P212+'ABXY-TI2S'!P212+ABZ!P212+'ASXY-TI1S'!P212+'ASXY-TI2S'!P212+'ASXY-TI3S'!P212+ASZ!P212+'MBXY-TI1S'!P212+'MBXY-TI2S'!P212+MBZ!P212+'MSXY-TI1S'!P212+'MSXY-TI2S'!P212++'MSXY-TI3S'!P212+MSZ!P212+DECG!P212+DECR!S212+DBHG!P212+DBHR!S212+AMIL!P212</f>
        <v>227.16991017116976</v>
      </c>
      <c r="E212" s="19">
        <f>DRFR!T212+DSFS!Q212+DSTG!Q212+XYM1!Q212+XYM2!Q212+XYM3!Q212+XYM4!Q212+SAG!Q212+'ABXY-TI1S'!Q212+'ABXY-TI2S'!Q212+ABZ!Q212+'ASXY-TI1S'!Q212+'ASXY-TI2S'!Q212+'ASXY-TI3S'!Q212+ASZ!Q212+'MBXY-TI1S'!Q212+'MBXY-TI2S'!Q212+MBZ!Q212+'MSXY-TI1S'!Q212+'MSXY-TI2S'!Q212++'MSXY-TI3S'!Q212+MSZ!Q212+DECG!Q212+DECR!T212+DBHG!Q212+DBHR!T212+AMIL!Q212</f>
        <v>-1078.6952363919972</v>
      </c>
      <c r="F212" s="19">
        <f>DRFR!U212+DSFS!R212+DSTG!R212+XYM1!R212+XYM2!R212+XYM3!R212+XYM4!R212+SAG!R212+'ABXY-TI1S'!R212+'ABXY-TI2S'!R212+ABZ!R212+'ASXY-TI1S'!R212+'ASXY-TI2S'!R212+'ASXY-TI3S'!R212+ASZ!R212+'MBXY-TI1S'!R212+'MBXY-TI2S'!R212+MBZ!R212+'MSXY-TI1S'!R212+'MSXY-TI2S'!R212++'MSXY-TI3S'!R212+MSZ!R212+DECG!R212+DECR!U212+DBHG!R212+DBHR!U212+AMIL!R212</f>
        <v>-34.813377794702973</v>
      </c>
      <c r="G212" s="19">
        <f>DRFR!V212+DSFS!S212+DSTG!S212+XYM1!S212+XYM2!S212+XYM3!S212+XYM4!S212+SAG!S212+'ABXY-TI1S'!S212+'ABXY-TI2S'!S212+ABZ!S212+'ASXY-TI1S'!S212+'ASXY-TI2S'!S212+'ASXY-TI3S'!S212+ASZ!S212+'MBXY-TI1S'!S212+'MBXY-TI2S'!S212+MBZ!S212+'MSXY-TI1S'!S212+'MSXY-TI2S'!S212++'MSXY-TI3S'!S212+MSZ!S212+DECG!S212+DECR!V212+DBHG!S212+DBHR!V212+AMIL!S212</f>
        <v>-87.418481144292187</v>
      </c>
      <c r="H212" s="20">
        <f t="shared" si="31"/>
        <v>227.16991017116976</v>
      </c>
      <c r="I212" s="20">
        <f t="shared" si="32"/>
        <v>4427.7873937643062</v>
      </c>
      <c r="J212" s="20">
        <f t="shared" si="33"/>
        <v>90.32846067699694</v>
      </c>
      <c r="K212" s="20">
        <f t="shared" si="34"/>
        <v>-11.00157289818355</v>
      </c>
      <c r="L212" s="20">
        <f t="shared" si="35"/>
        <v>93.450133829854082</v>
      </c>
      <c r="M212" s="20">
        <f t="shared" si="36"/>
        <v>-6.5465710994788964</v>
      </c>
      <c r="N212" s="94">
        <f>COS(Wellpath!$L212)*COS(Wellpath!$M212)</f>
        <v>1.5854587660413886E-17</v>
      </c>
      <c r="O212" s="94">
        <f>-SIN(Wellpath!$M212)</f>
        <v>-0.96592582628906831</v>
      </c>
      <c r="P212" s="94">
        <f>SIN(Wellpath!$L212)*COS(Wellpath!$M212)</f>
        <v>0.25881904510252074</v>
      </c>
      <c r="Q212" s="94">
        <f>COS(Wellpath!$L212)*SIN(Wellpath!$M212)</f>
        <v>5.9170126681719203E-17</v>
      </c>
      <c r="R212" s="94">
        <f>COS(Wellpath!$M212)</f>
        <v>0.25881904510252074</v>
      </c>
      <c r="S212" s="94">
        <f>SIN(Wellpath!$L212)*SIN(Wellpath!$M212)</f>
        <v>0.96592582628906831</v>
      </c>
      <c r="T212" s="94">
        <f>-SIN(Wellpath!$L212)</f>
        <v>-1</v>
      </c>
      <c r="U212" s="94">
        <v>0</v>
      </c>
      <c r="V212" s="94">
        <f>COS(Wellpath!$L212)</f>
        <v>6.1257422745431001E-17</v>
      </c>
    </row>
    <row r="213" spans="1:22" x14ac:dyDescent="0.25">
      <c r="A213" s="26">
        <f>Wellpath!E213</f>
        <v>6300</v>
      </c>
      <c r="B213" s="19">
        <f>DRFR!Q213+DSFS!N213+DSTG!N213+XYM1!N213+XYM2!N213+XYM3!N213+XYM4!N213+SAG!N213+'ABXY-TI1S'!N213+'ABXY-TI2S'!N213+ABZ!N213+'ASXY-TI1S'!N213+'ASXY-TI2S'!N213+'ASXY-TI3S'!N213+ASZ!N213+'MBXY-TI1S'!N213+'MBXY-TI2S'!N213+MBZ!N213+'MSXY-TI1S'!N213+'MSXY-TI2S'!N213++'MSXY-TI3S'!N213+MSZ!N213+DECG!N213+DECR!Q213+DBHG!N213+DBHR!Q213+AMIL!N213</f>
        <v>4203.0210342754581</v>
      </c>
      <c r="C213" s="19">
        <f>DRFR!R213+DSFS!O213+DSTG!O213+XYM1!O213+XYM2!O213+XYM3!O213+XYM4!O213+SAG!O213+'ABXY-TI1S'!O213+'ABXY-TI2S'!O213+ABZ!O213+'ASXY-TI1S'!O213+'ASXY-TI2S'!O213+'ASXY-TI3S'!O213+ASZ!O213+'MBXY-TI1S'!O213+'MBXY-TI2S'!O213+MBZ!O213+'MSXY-TI1S'!O213+'MSXY-TI2S'!O213++'MSXY-TI3S'!O213+MSZ!O213+DECG!O213+DECR!R213+DBHG!O213+DBHR!R213+AMIL!O213</f>
        <v>382.37018627540465</v>
      </c>
      <c r="D213" s="19">
        <f>DRFR!S213+DSFS!P213+DSTG!P213+XYM1!P213+XYM2!P213+XYM3!P213+XYM4!P213+SAG!P213+'ABXY-TI1S'!P213+'ABXY-TI2S'!P213+ABZ!P213+'ASXY-TI1S'!P213+'ASXY-TI2S'!P213+'ASXY-TI3S'!P213+ASZ!P213+'MBXY-TI1S'!P213+'MBXY-TI2S'!P213+MBZ!P213+'MSXY-TI1S'!P213+'MSXY-TI2S'!P213++'MSXY-TI3S'!P213+MSZ!P213+DECG!P213+DECR!S213+DBHG!P213+DBHR!S213+AMIL!P213</f>
        <v>230.56309688809719</v>
      </c>
      <c r="E213" s="19">
        <f>DRFR!T213+DSFS!Q213+DSTG!Q213+XYM1!Q213+XYM2!Q213+XYM3!Q213+XYM4!Q213+SAG!Q213+'ABXY-TI1S'!Q213+'ABXY-TI2S'!Q213+ABZ!Q213+'ASXY-TI1S'!Q213+'ASXY-TI2S'!Q213+'ASXY-TI3S'!Q213+ASZ!Q213+'MBXY-TI1S'!Q213+'MBXY-TI2S'!Q213+MBZ!Q213+'MSXY-TI1S'!Q213+'MSXY-TI2S'!Q213++'MSXY-TI3S'!Q213+MSZ!Q213+DECG!Q213+DECR!T213+DBHG!Q213+DBHR!T213+AMIL!Q213</f>
        <v>-1095.3341720590552</v>
      </c>
      <c r="F213" s="19">
        <f>DRFR!U213+DSFS!R213+DSTG!R213+XYM1!R213+XYM2!R213+XYM3!R213+XYM4!R213+SAG!R213+'ABXY-TI1S'!R213+'ABXY-TI2S'!R213+ABZ!R213+'ASXY-TI1S'!R213+'ASXY-TI2S'!R213+'ASXY-TI3S'!R213+ASZ!R213+'MBXY-TI1S'!R213+'MBXY-TI2S'!R213+MBZ!R213+'MSXY-TI1S'!R213+'MSXY-TI2S'!R213++'MSXY-TI3S'!R213+MSZ!R213+DECG!R213+DECR!U213+DBHG!R213+DBHR!U213+AMIL!R213</f>
        <v>-35.095807001184866</v>
      </c>
      <c r="G213" s="19">
        <f>DRFR!V213+DSFS!S213+DSTG!S213+XYM1!S213+XYM2!S213+XYM3!S213+XYM4!S213+SAG!S213+'ABXY-TI1S'!S213+'ABXY-TI2S'!S213+ABZ!S213+'ASXY-TI1S'!S213+'ASXY-TI2S'!S213+'ASXY-TI3S'!S213+ASZ!S213+'MBXY-TI1S'!S213+'MBXY-TI2S'!S213+MBZ!S213+'MSXY-TI1S'!S213+'MSXY-TI2S'!S213++'MSXY-TI3S'!S213+MSZ!S213+DECG!S213+DECR!V213+DBHG!S213+DBHR!V213+AMIL!S213</f>
        <v>-88.044546932712663</v>
      </c>
      <c r="H213" s="20">
        <f t="shared" si="31"/>
        <v>230.56309688809719</v>
      </c>
      <c r="I213" s="20">
        <f t="shared" si="32"/>
        <v>4494.7530429842609</v>
      </c>
      <c r="J213" s="20">
        <f t="shared" si="33"/>
        <v>90.638177566601684</v>
      </c>
      <c r="K213" s="20">
        <f t="shared" si="34"/>
        <v>-11.112340813292398</v>
      </c>
      <c r="L213" s="20">
        <f t="shared" si="35"/>
        <v>94.127965001376154</v>
      </c>
      <c r="M213" s="20">
        <f t="shared" si="36"/>
        <v>-6.5754933636761663</v>
      </c>
      <c r="N213" s="94">
        <f>COS(Wellpath!$L213)*COS(Wellpath!$M213)</f>
        <v>1.5854587660413886E-17</v>
      </c>
      <c r="O213" s="94">
        <f>-SIN(Wellpath!$M213)</f>
        <v>-0.96592582628906831</v>
      </c>
      <c r="P213" s="94">
        <f>SIN(Wellpath!$L213)*COS(Wellpath!$M213)</f>
        <v>0.25881904510252074</v>
      </c>
      <c r="Q213" s="94">
        <f>COS(Wellpath!$L213)*SIN(Wellpath!$M213)</f>
        <v>5.9170126681719203E-17</v>
      </c>
      <c r="R213" s="94">
        <f>COS(Wellpath!$M213)</f>
        <v>0.25881904510252074</v>
      </c>
      <c r="S213" s="94">
        <f>SIN(Wellpath!$L213)*SIN(Wellpath!$M213)</f>
        <v>0.96592582628906831</v>
      </c>
      <c r="T213" s="94">
        <f>-SIN(Wellpath!$L213)</f>
        <v>-1</v>
      </c>
      <c r="U213" s="94">
        <v>0</v>
      </c>
      <c r="V213" s="94">
        <f>COS(Wellpath!$L213)</f>
        <v>6.1257422745431001E-17</v>
      </c>
    </row>
    <row r="214" spans="1:22" x14ac:dyDescent="0.25">
      <c r="A214" s="26">
        <f>Wellpath!E214</f>
        <v>6330</v>
      </c>
      <c r="B214" s="19">
        <f>DRFR!Q214+DSFS!N214+DSTG!N214+XYM1!N214+XYM2!N214+XYM3!N214+XYM4!N214+SAG!N214+'ABXY-TI1S'!N214+'ABXY-TI2S'!N214+ABZ!N214+'ASXY-TI1S'!N214+'ASXY-TI2S'!N214+'ASXY-TI3S'!N214+ASZ!N214+'MBXY-TI1S'!N214+'MBXY-TI2S'!N214+MBZ!N214+'MSXY-TI1S'!N214+'MSXY-TI2S'!N214++'MSXY-TI3S'!N214+MSZ!N214+DECG!N214+DECR!Q214+DBHG!N214+DBHR!Q214+AMIL!N214</f>
        <v>4266.0270441924213</v>
      </c>
      <c r="C214" s="19">
        <f>DRFR!R214+DSFS!O214+DSTG!O214+XYM1!O214+XYM2!O214+XYM3!O214+XYM4!O214+SAG!O214+'ABXY-TI1S'!O214+'ABXY-TI2S'!O214+ABZ!O214+'ASXY-TI1S'!O214+'ASXY-TI2S'!O214+'ASXY-TI3S'!O214+ASZ!O214+'MBXY-TI1S'!O214+'MBXY-TI2S'!O214+MBZ!O214+'MSXY-TI1S'!O214+'MSXY-TI2S'!O214++'MSXY-TI3S'!O214+MSZ!O214+DECG!O214+DECR!R214+DBHG!O214+DBHR!R214+AMIL!O214</f>
        <v>387.16761365597267</v>
      </c>
      <c r="D214" s="19">
        <f>DRFR!S214+DSFS!P214+DSTG!P214+XYM1!P214+XYM2!P214+XYM3!P214+XYM4!P214+SAG!P214+'ABXY-TI1S'!P214+'ABXY-TI2S'!P214+ABZ!P214+'ASXY-TI1S'!P214+'ASXY-TI2S'!P214+'ASXY-TI3S'!P214+ASZ!P214+'MBXY-TI1S'!P214+'MBXY-TI2S'!P214+MBZ!P214+'MSXY-TI1S'!P214+'MSXY-TI2S'!P214++'MSXY-TI3S'!P214+MSZ!P214+DECG!P214+DECR!S214+DBHG!P214+DBHR!S214+AMIL!P214</f>
        <v>233.98399864129814</v>
      </c>
      <c r="E214" s="19">
        <f>DRFR!T214+DSFS!Q214+DSTG!Q214+XYM1!Q214+XYM2!Q214+XYM3!Q214+XYM4!Q214+SAG!Q214+'ABXY-TI1S'!Q214+'ABXY-TI2S'!Q214+ABZ!Q214+'ASXY-TI1S'!Q214+'ASXY-TI2S'!Q214+'ASXY-TI3S'!Q214+ASZ!Q214+'MBXY-TI1S'!Q214+'MBXY-TI2S'!Q214+MBZ!Q214+'MSXY-TI1S'!Q214+'MSXY-TI2S'!Q214++'MSXY-TI3S'!Q214+MSZ!Q214+DECG!Q214+DECR!T214+DBHG!Q214+DBHR!T214+AMIL!Q214</f>
        <v>-1112.1041459032829</v>
      </c>
      <c r="F214" s="19">
        <f>DRFR!U214+DSFS!R214+DSTG!R214+XYM1!R214+XYM2!R214+XYM3!R214+XYM4!R214+SAG!R214+'ABXY-TI1S'!R214+'ABXY-TI2S'!R214+ABZ!R214+'ASXY-TI1S'!R214+'ASXY-TI2S'!R214+'ASXY-TI3S'!R214+ASZ!R214+'MBXY-TI1S'!R214+'MBXY-TI2S'!R214+MBZ!R214+'MSXY-TI1S'!R214+'MSXY-TI2S'!R214++'MSXY-TI3S'!R214+MSZ!R214+DECG!R214+DECR!U214+DBHG!R214+DBHR!U214+AMIL!R214</f>
        <v>-35.379110115138779</v>
      </c>
      <c r="G214" s="19">
        <f>DRFR!V214+DSFS!S214+DSTG!S214+XYM1!S214+XYM2!S214+XYM3!S214+XYM4!S214+SAG!S214+'ABXY-TI1S'!S214+'ABXY-TI2S'!S214+ABZ!S214+'ASXY-TI1S'!S214+'ASXY-TI2S'!S214+'ASXY-TI3S'!S214+ASZ!S214+'MBXY-TI1S'!S214+'MBXY-TI2S'!S214+MBZ!S214+'MSXY-TI1S'!S214+'MSXY-TI2S'!S214++'MSXY-TI3S'!S214+MSZ!S214+DECG!S214+DECR!V214+DBHG!S214+DBHR!V214+AMIL!S214</f>
        <v>-88.670378558331777</v>
      </c>
      <c r="H214" s="20">
        <f t="shared" si="31"/>
        <v>233.98399864129814</v>
      </c>
      <c r="I214" s="20">
        <f t="shared" si="32"/>
        <v>4562.2448041525413</v>
      </c>
      <c r="J214" s="20">
        <f t="shared" si="33"/>
        <v>90.949853695852724</v>
      </c>
      <c r="K214" s="20">
        <f t="shared" si="34"/>
        <v>-11.224013463990897</v>
      </c>
      <c r="L214" s="20">
        <f t="shared" si="35"/>
        <v>94.805796172898241</v>
      </c>
      <c r="M214" s="20">
        <f t="shared" si="36"/>
        <v>-6.6044156278733297</v>
      </c>
      <c r="N214" s="94">
        <f>COS(Wellpath!$L214)*COS(Wellpath!$M214)</f>
        <v>1.5854587660413886E-17</v>
      </c>
      <c r="O214" s="94">
        <f>-SIN(Wellpath!$M214)</f>
        <v>-0.96592582628906831</v>
      </c>
      <c r="P214" s="94">
        <f>SIN(Wellpath!$L214)*COS(Wellpath!$M214)</f>
        <v>0.25881904510252074</v>
      </c>
      <c r="Q214" s="94">
        <f>COS(Wellpath!$L214)*SIN(Wellpath!$M214)</f>
        <v>5.9170126681719203E-17</v>
      </c>
      <c r="R214" s="94">
        <f>COS(Wellpath!$M214)</f>
        <v>0.25881904510252074</v>
      </c>
      <c r="S214" s="94">
        <f>SIN(Wellpath!$L214)*SIN(Wellpath!$M214)</f>
        <v>0.96592582628906831</v>
      </c>
      <c r="T214" s="94">
        <f>-SIN(Wellpath!$L214)</f>
        <v>-1</v>
      </c>
      <c r="U214" s="94">
        <v>0</v>
      </c>
      <c r="V214" s="94">
        <f>COS(Wellpath!$L214)</f>
        <v>6.1257422745431001E-17</v>
      </c>
    </row>
    <row r="215" spans="1:22" x14ac:dyDescent="0.25">
      <c r="A215" s="26">
        <f>Wellpath!E215</f>
        <v>6360</v>
      </c>
      <c r="B215" s="19">
        <f>DRFR!Q215+DSFS!N215+DSTG!N215+XYM1!N215+XYM2!N215+XYM3!N215+XYM4!N215+SAG!N215+'ABXY-TI1S'!N215+'ABXY-TI2S'!N215+ABZ!N215+'ASXY-TI1S'!N215+'ASXY-TI2S'!N215+'ASXY-TI3S'!N215+ASZ!N215+'MBXY-TI1S'!N215+'MBXY-TI2S'!N215+MBZ!N215+'MSXY-TI1S'!N215+'MSXY-TI2S'!N215++'MSXY-TI3S'!N215+MSZ!N215+DECG!N215+DECR!Q215+DBHG!N215+DBHR!Q215+AMIL!N215</f>
        <v>4329.5240544839589</v>
      </c>
      <c r="C215" s="19">
        <f>DRFR!R215+DSFS!O215+DSTG!O215+XYM1!O215+XYM2!O215+XYM3!O215+XYM4!O215+SAG!O215+'ABXY-TI1S'!O215+'ABXY-TI2S'!O215+ABZ!O215+'ASXY-TI1S'!O215+'ASXY-TI2S'!O215+'ASXY-TI3S'!O215+ASZ!O215+'MBXY-TI1S'!O215+'MBXY-TI2S'!O215+MBZ!O215+'MSXY-TI1S'!O215+'MSXY-TI2S'!O215++'MSXY-TI3S'!O215+MSZ!O215+DECG!O215+DECR!R215+DBHG!O215+DBHR!R215+AMIL!O215</f>
        <v>392.00211184993725</v>
      </c>
      <c r="D215" s="19">
        <f>DRFR!S215+DSFS!P215+DSTG!P215+XYM1!P215+XYM2!P215+XYM3!P215+XYM4!P215+SAG!P215+'ABXY-TI1S'!P215+'ABXY-TI2S'!P215+ABZ!P215+'ASXY-TI1S'!P215+'ASXY-TI2S'!P215+'ASXY-TI3S'!P215+ASZ!P215+'MBXY-TI1S'!P215+'MBXY-TI2S'!P215+MBZ!P215+'MSXY-TI1S'!P215+'MSXY-TI2S'!P215++'MSXY-TI3S'!P215+MSZ!P215+DECG!P215+DECR!S215+DBHG!P215+DBHR!S215+AMIL!P215</f>
        <v>237.43261543077247</v>
      </c>
      <c r="E215" s="19">
        <f>DRFR!T215+DSFS!Q215+DSTG!Q215+XYM1!Q215+XYM2!Q215+XYM3!Q215+XYM4!Q215+SAG!Q215+'ABXY-TI1S'!Q215+'ABXY-TI2S'!Q215+ABZ!Q215+'ASXY-TI1S'!Q215+'ASXY-TI2S'!Q215+'ASXY-TI3S'!Q215+ASZ!Q215+'MBXY-TI1S'!Q215+'MBXY-TI2S'!Q215+MBZ!Q215+'MSXY-TI1S'!Q215+'MSXY-TI2S'!Q215++'MSXY-TI3S'!Q215+MSZ!Q215+DECG!Q215+DECR!T215+DBHG!Q215+DBHR!T215+AMIL!Q215</f>
        <v>-1129.0051579246799</v>
      </c>
      <c r="F215" s="19">
        <f>DRFR!U215+DSFS!R215+DSTG!R215+XYM1!R215+XYM2!R215+XYM3!R215+XYM4!R215+SAG!R215+'ABXY-TI1S'!R215+'ABXY-TI2S'!R215+ABZ!R215+'ASXY-TI1S'!R215+'ASXY-TI2S'!R215+'ASXY-TI3S'!R215+ASZ!R215+'MBXY-TI1S'!R215+'MBXY-TI2S'!R215+MBZ!R215+'MSXY-TI1S'!R215+'MSXY-TI2S'!R215++'MSXY-TI3S'!R215+MSZ!R215+DECG!R215+DECR!U215+DBHG!R215+DBHR!U215+AMIL!R215</f>
        <v>-35.663287136564712</v>
      </c>
      <c r="G215" s="19">
        <f>DRFR!V215+DSFS!S215+DSTG!S215+XYM1!S215+XYM2!S215+XYM3!S215+XYM4!S215+SAG!S215+'ABXY-TI1S'!S215+'ABXY-TI2S'!S215+ABZ!S215+'ASXY-TI1S'!S215+'ASXY-TI2S'!S215+'ASXY-TI3S'!S215+ASZ!S215+'MBXY-TI1S'!S215+'MBXY-TI2S'!S215+MBZ!S215+'MSXY-TI1S'!S215+'MSXY-TI2S'!S215++'MSXY-TI3S'!S215+MSZ!S215+DECG!S215+DECR!V215+DBHG!S215+DBHR!V215+AMIL!S215</f>
        <v>-89.2959760211495</v>
      </c>
      <c r="H215" s="20">
        <f t="shared" si="31"/>
        <v>237.43261543077247</v>
      </c>
      <c r="I215" s="20">
        <f t="shared" si="32"/>
        <v>4630.2626772691456</v>
      </c>
      <c r="J215" s="20">
        <f t="shared" si="33"/>
        <v>91.263489064750217</v>
      </c>
      <c r="K215" s="20">
        <f t="shared" si="34"/>
        <v>-11.33659085027907</v>
      </c>
      <c r="L215" s="20">
        <f t="shared" si="35"/>
        <v>95.483627344420341</v>
      </c>
      <c r="M215" s="20">
        <f t="shared" si="36"/>
        <v>-6.6333378920705819</v>
      </c>
      <c r="N215" s="94">
        <f>COS(Wellpath!$L215)*COS(Wellpath!$M215)</f>
        <v>1.5854587660413886E-17</v>
      </c>
      <c r="O215" s="94">
        <f>-SIN(Wellpath!$M215)</f>
        <v>-0.96592582628906831</v>
      </c>
      <c r="P215" s="94">
        <f>SIN(Wellpath!$L215)*COS(Wellpath!$M215)</f>
        <v>0.25881904510252074</v>
      </c>
      <c r="Q215" s="94">
        <f>COS(Wellpath!$L215)*SIN(Wellpath!$M215)</f>
        <v>5.9170126681719203E-17</v>
      </c>
      <c r="R215" s="94">
        <f>COS(Wellpath!$M215)</f>
        <v>0.25881904510252074</v>
      </c>
      <c r="S215" s="94">
        <f>SIN(Wellpath!$L215)*SIN(Wellpath!$M215)</f>
        <v>0.96592582628906831</v>
      </c>
      <c r="T215" s="94">
        <f>-SIN(Wellpath!$L215)</f>
        <v>-1</v>
      </c>
      <c r="U215" s="94">
        <v>0</v>
      </c>
      <c r="V215" s="94">
        <f>COS(Wellpath!$L215)</f>
        <v>6.1257422745431001E-17</v>
      </c>
    </row>
    <row r="216" spans="1:22" x14ac:dyDescent="0.25">
      <c r="A216" s="26">
        <f>Wellpath!E216</f>
        <v>6390</v>
      </c>
      <c r="B216" s="19">
        <f>DRFR!Q216+DSFS!N216+DSTG!N216+XYM1!N216+XYM2!N216+XYM3!N216+XYM4!N216+SAG!N216+'ABXY-TI1S'!N216+'ABXY-TI2S'!N216+ABZ!N216+'ASXY-TI1S'!N216+'ASXY-TI2S'!N216+'ASXY-TI3S'!N216+ASZ!N216+'MBXY-TI1S'!N216+'MBXY-TI2S'!N216+MBZ!N216+'MSXY-TI1S'!N216+'MSXY-TI2S'!N216++'MSXY-TI3S'!N216+MSZ!N216+DECG!N216+DECR!Q216+DBHG!N216+DBHR!Q216+AMIL!N216</f>
        <v>4393.5120651500711</v>
      </c>
      <c r="C216" s="19">
        <f>DRFR!R216+DSFS!O216+DSTG!O216+XYM1!O216+XYM2!O216+XYM3!O216+XYM4!O216+SAG!O216+'ABXY-TI1S'!O216+'ABXY-TI2S'!O216+ABZ!O216+'ASXY-TI1S'!O216+'ASXY-TI2S'!O216+'ASXY-TI3S'!O216+ASZ!O216+'MBXY-TI1S'!O216+'MBXY-TI2S'!O216+MBZ!O216+'MSXY-TI1S'!O216+'MSXY-TI2S'!O216++'MSXY-TI3S'!O216+MSZ!O216+DECG!O216+DECR!R216+DBHG!O216+DBHR!R216+AMIL!O216</f>
        <v>396.8736808572985</v>
      </c>
      <c r="D216" s="19">
        <f>DRFR!S216+DSFS!P216+DSTG!P216+XYM1!P216+XYM2!P216+XYM3!P216+XYM4!P216+SAG!P216+'ABXY-TI1S'!P216+'ABXY-TI2S'!P216+ABZ!P216+'ASXY-TI1S'!P216+'ASXY-TI2S'!P216+'ASXY-TI3S'!P216+ASZ!P216+'MBXY-TI1S'!P216+'MBXY-TI2S'!P216+MBZ!P216+'MSXY-TI1S'!P216+'MSXY-TI2S'!P216++'MSXY-TI3S'!P216+MSZ!P216+DECG!P216+DECR!S216+DBHG!P216+DBHR!S216+AMIL!P216</f>
        <v>240.90894725652026</v>
      </c>
      <c r="E216" s="19">
        <f>DRFR!T216+DSFS!Q216+DSTG!Q216+XYM1!Q216+XYM2!Q216+XYM3!Q216+XYM4!Q216+SAG!Q216+'ABXY-TI1S'!Q216+'ABXY-TI2S'!Q216+ABZ!Q216+'ASXY-TI1S'!Q216+'ASXY-TI2S'!Q216+'ASXY-TI3S'!Q216+ASZ!Q216+'MBXY-TI1S'!Q216+'MBXY-TI2S'!Q216+MBZ!Q216+'MSXY-TI1S'!Q216+'MSXY-TI2S'!Q216++'MSXY-TI3S'!Q216+MSZ!Q216+DECG!Q216+DECR!T216+DBHG!Q216+DBHR!T216+AMIL!Q216</f>
        <v>-1146.0372081232467</v>
      </c>
      <c r="F216" s="19">
        <f>DRFR!U216+DSFS!R216+DSTG!R216+XYM1!R216+XYM2!R216+XYM3!R216+XYM4!R216+SAG!R216+'ABXY-TI1S'!R216+'ABXY-TI2S'!R216+ABZ!R216+'ASXY-TI1S'!R216+'ASXY-TI2S'!R216+'ASXY-TI3S'!R216+ASZ!R216+'MBXY-TI1S'!R216+'MBXY-TI2S'!R216+MBZ!R216+'MSXY-TI1S'!R216+'MSXY-TI2S'!R216++'MSXY-TI3S'!R216+MSZ!R216+DECG!R216+DECR!U216+DBHG!R216+DBHR!U216+AMIL!R216</f>
        <v>-35.948338065462664</v>
      </c>
      <c r="G216" s="19">
        <f>DRFR!V216+DSFS!S216+DSTG!S216+XYM1!S216+XYM2!S216+XYM3!S216+XYM4!S216+SAG!S216+'ABXY-TI1S'!S216+'ABXY-TI2S'!S216+ABZ!S216+'ASXY-TI1S'!S216+'ASXY-TI2S'!S216+'ASXY-TI3S'!S216+ASZ!S216+'MBXY-TI1S'!S216+'MBXY-TI2S'!S216+MBZ!S216+'MSXY-TI1S'!S216+'MSXY-TI2S'!S216++'MSXY-TI3S'!S216+MSZ!S216+DECG!S216+DECR!V216+DBHG!S216+DBHR!V216+AMIL!S216</f>
        <v>-89.921339321165846</v>
      </c>
      <c r="H216" s="20">
        <f t="shared" si="31"/>
        <v>240.90894725652026</v>
      </c>
      <c r="I216" s="20">
        <f t="shared" si="32"/>
        <v>4698.8066623340746</v>
      </c>
      <c r="J216" s="20">
        <f t="shared" si="33"/>
        <v>91.579083673293994</v>
      </c>
      <c r="K216" s="20">
        <f t="shared" si="34"/>
        <v>-11.450072972156899</v>
      </c>
      <c r="L216" s="20">
        <f t="shared" si="35"/>
        <v>96.161458515942442</v>
      </c>
      <c r="M216" s="20">
        <f t="shared" si="36"/>
        <v>-6.662260156267493</v>
      </c>
      <c r="N216" s="94">
        <f>COS(Wellpath!$L216)*COS(Wellpath!$M216)</f>
        <v>1.5854587660413886E-17</v>
      </c>
      <c r="O216" s="94">
        <f>-SIN(Wellpath!$M216)</f>
        <v>-0.96592582628906831</v>
      </c>
      <c r="P216" s="94">
        <f>SIN(Wellpath!$L216)*COS(Wellpath!$M216)</f>
        <v>0.25881904510252074</v>
      </c>
      <c r="Q216" s="94">
        <f>COS(Wellpath!$L216)*SIN(Wellpath!$M216)</f>
        <v>5.9170126681719203E-17</v>
      </c>
      <c r="R216" s="94">
        <f>COS(Wellpath!$M216)</f>
        <v>0.25881904510252074</v>
      </c>
      <c r="S216" s="94">
        <f>SIN(Wellpath!$L216)*SIN(Wellpath!$M216)</f>
        <v>0.96592582628906831</v>
      </c>
      <c r="T216" s="94">
        <f>-SIN(Wellpath!$L216)</f>
        <v>-1</v>
      </c>
      <c r="U216" s="94">
        <v>0</v>
      </c>
      <c r="V216" s="94">
        <f>COS(Wellpath!$L216)</f>
        <v>6.1257422745431001E-17</v>
      </c>
    </row>
    <row r="217" spans="1:22" x14ac:dyDescent="0.25">
      <c r="A217" s="26">
        <f>Wellpath!E217</f>
        <v>6420</v>
      </c>
      <c r="B217" s="19">
        <f>DRFR!Q217+DSFS!N217+DSTG!N217+XYM1!N217+XYM2!N217+XYM3!N217+XYM4!N217+SAG!N217+'ABXY-TI1S'!N217+'ABXY-TI2S'!N217+ABZ!N217+'ASXY-TI1S'!N217+'ASXY-TI2S'!N217+'ASXY-TI3S'!N217+ASZ!N217+'MBXY-TI1S'!N217+'MBXY-TI2S'!N217+MBZ!N217+'MSXY-TI1S'!N217+'MSXY-TI2S'!N217++'MSXY-TI3S'!N217+MSZ!N217+DECG!N217+DECR!Q217+DBHG!N217+DBHR!Q217+AMIL!N217</f>
        <v>4457.9910761907577</v>
      </c>
      <c r="C217" s="19">
        <f>DRFR!R217+DSFS!O217+DSTG!O217+XYM1!O217+XYM2!O217+XYM3!O217+XYM4!O217+SAG!O217+'ABXY-TI1S'!O217+'ABXY-TI2S'!O217+ABZ!O217+'ASXY-TI1S'!O217+'ASXY-TI2S'!O217+'ASXY-TI3S'!O217+ASZ!O217+'MBXY-TI1S'!O217+'MBXY-TI2S'!O217+MBZ!O217+'MSXY-TI1S'!O217+'MSXY-TI2S'!O217++'MSXY-TI3S'!O217+MSZ!O217+DECG!O217+DECR!R217+DBHG!O217+DBHR!R217+AMIL!O217</f>
        <v>401.78232067805641</v>
      </c>
      <c r="D217" s="19">
        <f>DRFR!S217+DSFS!P217+DSTG!P217+XYM1!P217+XYM2!P217+XYM3!P217+XYM4!P217+SAG!P217+'ABXY-TI1S'!P217+'ABXY-TI2S'!P217+ABZ!P217+'ASXY-TI1S'!P217+'ASXY-TI2S'!P217+'ASXY-TI3S'!P217+ASZ!P217+'MBXY-TI1S'!P217+'MBXY-TI2S'!P217+MBZ!P217+'MSXY-TI1S'!P217+'MSXY-TI2S'!P217++'MSXY-TI3S'!P217+MSZ!P217+DECG!P217+DECR!S217+DBHG!P217+DBHR!S217+AMIL!P217</f>
        <v>244.41299411854155</v>
      </c>
      <c r="E217" s="19">
        <f>DRFR!T217+DSFS!Q217+DSTG!Q217+XYM1!Q217+XYM2!Q217+XYM3!Q217+XYM4!Q217+SAG!Q217+'ABXY-TI1S'!Q217+'ABXY-TI2S'!Q217+ABZ!Q217+'ASXY-TI1S'!Q217+'ASXY-TI2S'!Q217+'ASXY-TI3S'!Q217+ASZ!Q217+'MBXY-TI1S'!Q217+'MBXY-TI2S'!Q217+MBZ!Q217+'MSXY-TI1S'!Q217+'MSXY-TI2S'!Q217++'MSXY-TI3S'!Q217+MSZ!Q217+DECG!Q217+DECR!T217+DBHG!Q217+DBHR!T217+AMIL!Q217</f>
        <v>-1163.2002964989829</v>
      </c>
      <c r="F217" s="19">
        <f>DRFR!U217+DSFS!R217+DSTG!R217+XYM1!R217+XYM2!R217+XYM3!R217+XYM4!R217+SAG!R217+'ABXY-TI1S'!R217+'ABXY-TI2S'!R217+ABZ!R217+'ASXY-TI1S'!R217+'ASXY-TI2S'!R217+'ASXY-TI3S'!R217+ASZ!R217+'MBXY-TI1S'!R217+'MBXY-TI2S'!R217+MBZ!R217+'MSXY-TI1S'!R217+'MSXY-TI2S'!R217++'MSXY-TI3S'!R217+MSZ!R217+DECG!R217+DECR!U217+DBHG!R217+DBHR!U217+AMIL!R217</f>
        <v>-36.234262901832629</v>
      </c>
      <c r="G217" s="19">
        <f>DRFR!V217+DSFS!S217+DSTG!S217+XYM1!S217+XYM2!S217+XYM3!S217+XYM4!S217+SAG!S217+'ABXY-TI1S'!S217+'ABXY-TI2S'!S217+ABZ!S217+'ASXY-TI1S'!S217+'ASXY-TI2S'!S217+'ASXY-TI3S'!S217+ASZ!S217+'MBXY-TI1S'!S217+'MBXY-TI2S'!S217+MBZ!S217+'MSXY-TI1S'!S217+'MSXY-TI2S'!S217++'MSXY-TI3S'!S217+MSZ!S217+DECG!S217+DECR!V217+DBHG!S217+DBHR!V217+AMIL!S217</f>
        <v>-90.546468458380801</v>
      </c>
      <c r="H217" s="20">
        <f t="shared" si="31"/>
        <v>244.41299411854155</v>
      </c>
      <c r="I217" s="20">
        <f t="shared" si="32"/>
        <v>4767.8767593473294</v>
      </c>
      <c r="J217" s="20">
        <f t="shared" si="33"/>
        <v>91.89663752148445</v>
      </c>
      <c r="K217" s="20">
        <f t="shared" si="34"/>
        <v>-11.564459829624383</v>
      </c>
      <c r="L217" s="20">
        <f t="shared" si="35"/>
        <v>96.839289687464529</v>
      </c>
      <c r="M217" s="20">
        <f t="shared" si="36"/>
        <v>-6.6911824204649015</v>
      </c>
      <c r="N217" s="94">
        <f>COS(Wellpath!$L217)*COS(Wellpath!$M217)</f>
        <v>1.5854587660413886E-17</v>
      </c>
      <c r="O217" s="94">
        <f>-SIN(Wellpath!$M217)</f>
        <v>-0.96592582628906831</v>
      </c>
      <c r="P217" s="94">
        <f>SIN(Wellpath!$L217)*COS(Wellpath!$M217)</f>
        <v>0.25881904510252074</v>
      </c>
      <c r="Q217" s="94">
        <f>COS(Wellpath!$L217)*SIN(Wellpath!$M217)</f>
        <v>5.9170126681719203E-17</v>
      </c>
      <c r="R217" s="94">
        <f>COS(Wellpath!$M217)</f>
        <v>0.25881904510252074</v>
      </c>
      <c r="S217" s="94">
        <f>SIN(Wellpath!$L217)*SIN(Wellpath!$M217)</f>
        <v>0.96592582628906831</v>
      </c>
      <c r="T217" s="94">
        <f>-SIN(Wellpath!$L217)</f>
        <v>-1</v>
      </c>
      <c r="U217" s="94">
        <v>0</v>
      </c>
      <c r="V217" s="94">
        <f>COS(Wellpath!$L217)</f>
        <v>6.1257422745431001E-17</v>
      </c>
    </row>
    <row r="218" spans="1:22" x14ac:dyDescent="0.25">
      <c r="A218" s="26">
        <f>Wellpath!E218</f>
        <v>6450</v>
      </c>
      <c r="B218" s="19">
        <f>DRFR!Q218+DSFS!N218+DSTG!N218+XYM1!N218+XYM2!N218+XYM3!N218+XYM4!N218+SAG!N218+'ABXY-TI1S'!N218+'ABXY-TI2S'!N218+ABZ!N218+'ASXY-TI1S'!N218+'ASXY-TI2S'!N218+'ASXY-TI3S'!N218+ASZ!N218+'MBXY-TI1S'!N218+'MBXY-TI2S'!N218+MBZ!N218+'MSXY-TI1S'!N218+'MSXY-TI2S'!N218++'MSXY-TI3S'!N218+MSZ!N218+DECG!N218+DECR!Q218+DBHG!N218+DBHR!Q218+AMIL!N218</f>
        <v>4522.9610876060178</v>
      </c>
      <c r="C218" s="19">
        <f>DRFR!R218+DSFS!O218+DSTG!O218+XYM1!O218+XYM2!O218+XYM3!O218+XYM4!O218+SAG!O218+'ABXY-TI1S'!O218+'ABXY-TI2S'!O218+ABZ!O218+'ASXY-TI1S'!O218+'ASXY-TI2S'!O218+'ASXY-TI3S'!O218+ASZ!O218+'MBXY-TI1S'!O218+'MBXY-TI2S'!O218+MBZ!O218+'MSXY-TI1S'!O218+'MSXY-TI2S'!O218++'MSXY-TI3S'!O218+MSZ!O218+DECG!O218+DECR!R218+DBHG!O218+DBHR!R218+AMIL!O218</f>
        <v>406.72803131221099</v>
      </c>
      <c r="D218" s="19">
        <f>DRFR!S218+DSFS!P218+DSTG!P218+XYM1!P218+XYM2!P218+XYM3!P218+XYM4!P218+SAG!P218+'ABXY-TI1S'!P218+'ABXY-TI2S'!P218+ABZ!P218+'ASXY-TI1S'!P218+'ASXY-TI2S'!P218+'ASXY-TI3S'!P218+ASZ!P218+'MBXY-TI1S'!P218+'MBXY-TI2S'!P218+MBZ!P218+'MSXY-TI1S'!P218+'MSXY-TI2S'!P218++'MSXY-TI3S'!P218+MSZ!P218+DECG!P218+DECR!S218+DBHG!P218+DBHR!S218+AMIL!P218</f>
        <v>247.94475601683621</v>
      </c>
      <c r="E218" s="19">
        <f>DRFR!T218+DSFS!Q218+DSTG!Q218+XYM1!Q218+XYM2!Q218+XYM3!Q218+XYM4!Q218+SAG!Q218+'ABXY-TI1S'!Q218+'ABXY-TI2S'!Q218+ABZ!Q218+'ASXY-TI1S'!Q218+'ASXY-TI2S'!Q218+'ASXY-TI3S'!Q218+ASZ!Q218+'MBXY-TI1S'!Q218+'MBXY-TI2S'!Q218+MBZ!Q218+'MSXY-TI1S'!Q218+'MSXY-TI2S'!Q218++'MSXY-TI3S'!Q218+MSZ!Q218+DECG!Q218+DECR!T218+DBHG!Q218+DBHR!T218+AMIL!Q218</f>
        <v>-1180.4944230518888</v>
      </c>
      <c r="F218" s="19">
        <f>DRFR!U218+DSFS!R218+DSTG!R218+XYM1!R218+XYM2!R218+XYM3!R218+XYM4!R218+SAG!R218+'ABXY-TI1S'!R218+'ABXY-TI2S'!R218+ABZ!R218+'ASXY-TI1S'!R218+'ASXY-TI2S'!R218+'ASXY-TI3S'!R218+ASZ!R218+'MBXY-TI1S'!R218+'MBXY-TI2S'!R218+MBZ!R218+'MSXY-TI1S'!R218+'MSXY-TI2S'!R218++'MSXY-TI3S'!R218+MSZ!R218+DECG!R218+DECR!U218+DBHG!R218+DBHR!U218+AMIL!R218</f>
        <v>-36.521061645674621</v>
      </c>
      <c r="G218" s="19">
        <f>DRFR!V218+DSFS!S218+DSTG!S218+XYM1!S218+XYM2!S218+XYM3!S218+XYM4!S218+SAG!S218+'ABXY-TI1S'!S218+'ABXY-TI2S'!S218+ABZ!S218+'ASXY-TI1S'!S218+'ASXY-TI2S'!S218+'ASXY-TI3S'!S218+ASZ!S218+'MBXY-TI1S'!S218+'MBXY-TI2S'!S218+MBZ!S218+'MSXY-TI1S'!S218+'MSXY-TI2S'!S218++'MSXY-TI3S'!S218+MSZ!S218+DECG!S218+DECR!V218+DBHG!S218+DBHR!V218+AMIL!S218</f>
        <v>-91.171363432794365</v>
      </c>
      <c r="H218" s="20">
        <f t="shared" si="31"/>
        <v>247.94475601683621</v>
      </c>
      <c r="I218" s="20">
        <f t="shared" si="32"/>
        <v>4837.4729683089081</v>
      </c>
      <c r="J218" s="20">
        <f t="shared" si="33"/>
        <v>92.216150609321005</v>
      </c>
      <c r="K218" s="20">
        <f t="shared" si="34"/>
        <v>-11.679751422681541</v>
      </c>
      <c r="L218" s="20">
        <f t="shared" si="35"/>
        <v>97.51712085898663</v>
      </c>
      <c r="M218" s="20">
        <f t="shared" si="36"/>
        <v>-6.7201046846615426</v>
      </c>
      <c r="N218" s="94">
        <f>COS(Wellpath!$L218)*COS(Wellpath!$M218)</f>
        <v>1.5854587660413886E-17</v>
      </c>
      <c r="O218" s="94">
        <f>-SIN(Wellpath!$M218)</f>
        <v>-0.96592582628906831</v>
      </c>
      <c r="P218" s="94">
        <f>SIN(Wellpath!$L218)*COS(Wellpath!$M218)</f>
        <v>0.25881904510252074</v>
      </c>
      <c r="Q218" s="94">
        <f>COS(Wellpath!$L218)*SIN(Wellpath!$M218)</f>
        <v>5.9170126681719203E-17</v>
      </c>
      <c r="R218" s="94">
        <f>COS(Wellpath!$M218)</f>
        <v>0.25881904510252074</v>
      </c>
      <c r="S218" s="94">
        <f>SIN(Wellpath!$L218)*SIN(Wellpath!$M218)</f>
        <v>0.96592582628906831</v>
      </c>
      <c r="T218" s="94">
        <f>-SIN(Wellpath!$L218)</f>
        <v>-1</v>
      </c>
      <c r="U218" s="94">
        <v>0</v>
      </c>
      <c r="V218" s="94">
        <f>COS(Wellpath!$L218)</f>
        <v>6.1257422745431001E-17</v>
      </c>
    </row>
    <row r="219" spans="1:22" x14ac:dyDescent="0.25">
      <c r="A219" s="26">
        <f>Wellpath!E219</f>
        <v>6480</v>
      </c>
      <c r="B219" s="19">
        <f>DRFR!Q219+DSFS!N219+DSTG!N219+XYM1!N219+XYM2!N219+XYM3!N219+XYM4!N219+SAG!N219+'ABXY-TI1S'!N219+'ABXY-TI2S'!N219+ABZ!N219+'ASXY-TI1S'!N219+'ASXY-TI2S'!N219+'ASXY-TI3S'!N219+ASZ!N219+'MBXY-TI1S'!N219+'MBXY-TI2S'!N219+MBZ!N219+'MSXY-TI1S'!N219+'MSXY-TI2S'!N219++'MSXY-TI3S'!N219+MSZ!N219+DECG!N219+DECR!Q219+DBHG!N219+DBHR!Q219+AMIL!N219</f>
        <v>4588.4220993958534</v>
      </c>
      <c r="C219" s="19">
        <f>DRFR!R219+DSFS!O219+DSTG!O219+XYM1!O219+XYM2!O219+XYM3!O219+XYM4!O219+SAG!O219+'ABXY-TI1S'!O219+'ABXY-TI2S'!O219+ABZ!O219+'ASXY-TI1S'!O219+'ASXY-TI2S'!O219+'ASXY-TI3S'!O219+ASZ!O219+'MBXY-TI1S'!O219+'MBXY-TI2S'!O219+MBZ!O219+'MSXY-TI1S'!O219+'MSXY-TI2S'!O219++'MSXY-TI3S'!O219+MSZ!O219+DECG!O219+DECR!R219+DBHG!O219+DBHR!R219+AMIL!O219</f>
        <v>411.71081275976212</v>
      </c>
      <c r="D219" s="19">
        <f>DRFR!S219+DSFS!P219+DSTG!P219+XYM1!P219+XYM2!P219+XYM3!P219+XYM4!P219+SAG!P219+'ABXY-TI1S'!P219+'ABXY-TI2S'!P219+ABZ!P219+'ASXY-TI1S'!P219+'ASXY-TI2S'!P219+'ASXY-TI3S'!P219+ASZ!P219+'MBXY-TI1S'!P219+'MBXY-TI2S'!P219+MBZ!P219+'MSXY-TI1S'!P219+'MSXY-TI2S'!P219++'MSXY-TI3S'!P219+MSZ!P219+DECG!P219+DECR!S219+DBHG!P219+DBHR!S219+AMIL!P219</f>
        <v>251.50423295140436</v>
      </c>
      <c r="E219" s="19">
        <f>DRFR!T219+DSFS!Q219+DSTG!Q219+XYM1!Q219+XYM2!Q219+XYM3!Q219+XYM4!Q219+SAG!Q219+'ABXY-TI1S'!Q219+'ABXY-TI2S'!Q219+ABZ!Q219+'ASXY-TI1S'!Q219+'ASXY-TI2S'!Q219+'ASXY-TI3S'!Q219+ASZ!Q219+'MBXY-TI1S'!Q219+'MBXY-TI2S'!Q219+MBZ!Q219+'MSXY-TI1S'!Q219+'MSXY-TI2S'!Q219++'MSXY-TI3S'!Q219+MSZ!Q219+DECG!Q219+DECR!T219+DBHG!Q219+DBHR!T219+AMIL!Q219</f>
        <v>-1197.9195877819641</v>
      </c>
      <c r="F219" s="19">
        <f>DRFR!U219+DSFS!R219+DSTG!R219+XYM1!R219+XYM2!R219+XYM3!R219+XYM4!R219+SAG!R219+'ABXY-TI1S'!R219+'ABXY-TI2S'!R219+ABZ!R219+'ASXY-TI1S'!R219+'ASXY-TI2S'!R219+'ASXY-TI3S'!R219+ASZ!R219+'MBXY-TI1S'!R219+'MBXY-TI2S'!R219+MBZ!R219+'MSXY-TI1S'!R219+'MSXY-TI2S'!R219++'MSXY-TI3S'!R219+MSZ!R219+DECG!R219+DECR!U219+DBHG!R219+DBHR!U219+AMIL!R219</f>
        <v>-36.808734296988625</v>
      </c>
      <c r="G219" s="19">
        <f>DRFR!V219+DSFS!S219+DSTG!S219+XYM1!S219+XYM2!S219+XYM3!S219+XYM4!S219+SAG!S219+'ABXY-TI1S'!S219+'ABXY-TI2S'!S219+ABZ!S219+'ASXY-TI1S'!S219+'ASXY-TI2S'!S219+'ASXY-TI3S'!S219+ASZ!S219+'MBXY-TI1S'!S219+'MBXY-TI2S'!S219+MBZ!S219+'MSXY-TI1S'!S219+'MSXY-TI2S'!S219++'MSXY-TI3S'!S219+MSZ!S219+DECG!S219+DECR!V219+DBHG!S219+DBHR!V219+AMIL!S219</f>
        <v>-91.796024244406539</v>
      </c>
      <c r="H219" s="20">
        <f t="shared" si="31"/>
        <v>251.50423295140436</v>
      </c>
      <c r="I219" s="20">
        <f t="shared" si="32"/>
        <v>4907.5952892188116</v>
      </c>
      <c r="J219" s="20">
        <f t="shared" si="33"/>
        <v>92.537622936804084</v>
      </c>
      <c r="K219" s="20">
        <f t="shared" si="34"/>
        <v>-11.795947751328363</v>
      </c>
      <c r="L219" s="20">
        <f t="shared" si="35"/>
        <v>98.19495203050873</v>
      </c>
      <c r="M219" s="20">
        <f t="shared" si="36"/>
        <v>-6.7490269488589618</v>
      </c>
      <c r="N219" s="94">
        <f>COS(Wellpath!$L219)*COS(Wellpath!$M219)</f>
        <v>1.5854587660413886E-17</v>
      </c>
      <c r="O219" s="94">
        <f>-SIN(Wellpath!$M219)</f>
        <v>-0.96592582628906831</v>
      </c>
      <c r="P219" s="94">
        <f>SIN(Wellpath!$L219)*COS(Wellpath!$M219)</f>
        <v>0.25881904510252074</v>
      </c>
      <c r="Q219" s="94">
        <f>COS(Wellpath!$L219)*SIN(Wellpath!$M219)</f>
        <v>5.9170126681719203E-17</v>
      </c>
      <c r="R219" s="94">
        <f>COS(Wellpath!$M219)</f>
        <v>0.25881904510252074</v>
      </c>
      <c r="S219" s="94">
        <f>SIN(Wellpath!$L219)*SIN(Wellpath!$M219)</f>
        <v>0.96592582628906831</v>
      </c>
      <c r="T219" s="94">
        <f>-SIN(Wellpath!$L219)</f>
        <v>-1</v>
      </c>
      <c r="U219" s="94">
        <v>0</v>
      </c>
      <c r="V219" s="94">
        <f>COS(Wellpath!$L219)</f>
        <v>6.1257422745431001E-17</v>
      </c>
    </row>
    <row r="220" spans="1:22" x14ac:dyDescent="0.25">
      <c r="A220" s="26">
        <f>Wellpath!E220</f>
        <v>6510</v>
      </c>
      <c r="B220" s="19">
        <f>DRFR!Q220+DSFS!N220+DSTG!N220+XYM1!N220+XYM2!N220+XYM3!N220+XYM4!N220+SAG!N220+'ABXY-TI1S'!N220+'ABXY-TI2S'!N220+ABZ!N220+'ASXY-TI1S'!N220+'ASXY-TI2S'!N220+'ASXY-TI3S'!N220+ASZ!N220+'MBXY-TI1S'!N220+'MBXY-TI2S'!N220+MBZ!N220+'MSXY-TI1S'!N220+'MSXY-TI2S'!N220++'MSXY-TI3S'!N220+MSZ!N220+DECG!N220+DECR!Q220+DBHG!N220+DBHR!Q220+AMIL!N220</f>
        <v>4654.3741115602625</v>
      </c>
      <c r="C220" s="19">
        <f>DRFR!R220+DSFS!O220+DSTG!O220+XYM1!O220+XYM2!O220+XYM3!O220+XYM4!O220+SAG!O220+'ABXY-TI1S'!O220+'ABXY-TI2S'!O220+ABZ!O220+'ASXY-TI1S'!O220+'ASXY-TI2S'!O220+'ASXY-TI3S'!O220+ASZ!O220+'MBXY-TI1S'!O220+'MBXY-TI2S'!O220+MBZ!O220+'MSXY-TI1S'!O220+'MSXY-TI2S'!O220++'MSXY-TI3S'!O220+MSZ!O220+DECG!O220+DECR!R220+DBHG!O220+DBHR!R220+AMIL!O220</f>
        <v>416.73066502070992</v>
      </c>
      <c r="D220" s="19">
        <f>DRFR!S220+DSFS!P220+DSTG!P220+XYM1!P220+XYM2!P220+XYM3!P220+XYM4!P220+SAG!P220+'ABXY-TI1S'!P220+'ABXY-TI2S'!P220+ABZ!P220+'ASXY-TI1S'!P220+'ASXY-TI2S'!P220+'ASXY-TI3S'!P220+ASZ!P220+'MBXY-TI1S'!P220+'MBXY-TI2S'!P220+MBZ!P220+'MSXY-TI1S'!P220+'MSXY-TI2S'!P220++'MSXY-TI3S'!P220+MSZ!P220+DECG!P220+DECR!S220+DBHG!P220+DBHR!S220+AMIL!P220</f>
        <v>255.09142492224592</v>
      </c>
      <c r="E220" s="19">
        <f>DRFR!T220+DSFS!Q220+DSTG!Q220+XYM1!Q220+XYM2!Q220+XYM3!Q220+XYM4!Q220+SAG!Q220+'ABXY-TI1S'!Q220+'ABXY-TI2S'!Q220+ABZ!Q220+'ASXY-TI1S'!Q220+'ASXY-TI2S'!Q220+'ASXY-TI3S'!Q220+ASZ!Q220+'MBXY-TI1S'!Q220+'MBXY-TI2S'!Q220+MBZ!Q220+'MSXY-TI1S'!Q220+'MSXY-TI2S'!Q220++'MSXY-TI3S'!Q220+MSZ!Q220+DECG!Q220+DECR!T220+DBHG!Q220+DBHR!T220+AMIL!Q220</f>
        <v>-1215.4757906892091</v>
      </c>
      <c r="F220" s="19">
        <f>DRFR!U220+DSFS!R220+DSTG!R220+XYM1!R220+XYM2!R220+XYM3!R220+XYM4!R220+SAG!R220+'ABXY-TI1S'!R220+'ABXY-TI2S'!R220+ABZ!R220+'ASXY-TI1S'!R220+'ASXY-TI2S'!R220+'ASXY-TI3S'!R220+ASZ!R220+'MBXY-TI1S'!R220+'MBXY-TI2S'!R220+MBZ!R220+'MSXY-TI1S'!R220+'MSXY-TI2S'!R220++'MSXY-TI3S'!R220+MSZ!R220+DECG!R220+DECR!U220+DBHG!R220+DBHR!U220+AMIL!R220</f>
        <v>-37.097280855774649</v>
      </c>
      <c r="G220" s="19">
        <f>DRFR!V220+DSFS!S220+DSTG!S220+XYM1!S220+XYM2!S220+XYM3!S220+XYM4!S220+SAG!S220+'ABXY-TI1S'!S220+'ABXY-TI2S'!S220+ABZ!S220+'ASXY-TI1S'!S220+'ASXY-TI2S'!S220+'ASXY-TI3S'!S220+ASZ!S220+'MBXY-TI1S'!S220+'MBXY-TI2S'!S220+MBZ!S220+'MSXY-TI1S'!S220+'MSXY-TI2S'!S220++'MSXY-TI3S'!S220+MSZ!S220+DECG!S220+DECR!V220+DBHG!S220+DBHR!V220+AMIL!S220</f>
        <v>-92.420450893217335</v>
      </c>
      <c r="H220" s="20">
        <f t="shared" si="31"/>
        <v>255.09142492224592</v>
      </c>
      <c r="I220" s="20">
        <f t="shared" si="32"/>
        <v>4978.2437220770389</v>
      </c>
      <c r="J220" s="20">
        <f t="shared" si="33"/>
        <v>92.861054503933502</v>
      </c>
      <c r="K220" s="20">
        <f t="shared" si="34"/>
        <v>-11.913048815564846</v>
      </c>
      <c r="L220" s="20">
        <f t="shared" si="35"/>
        <v>98.872783202030817</v>
      </c>
      <c r="M220" s="20">
        <f t="shared" si="36"/>
        <v>-6.7779492130557948</v>
      </c>
      <c r="N220" s="94">
        <f>COS(Wellpath!$L220)*COS(Wellpath!$M220)</f>
        <v>1.5854587660413886E-17</v>
      </c>
      <c r="O220" s="94">
        <f>-SIN(Wellpath!$M220)</f>
        <v>-0.96592582628906831</v>
      </c>
      <c r="P220" s="94">
        <f>SIN(Wellpath!$L220)*COS(Wellpath!$M220)</f>
        <v>0.25881904510252074</v>
      </c>
      <c r="Q220" s="94">
        <f>COS(Wellpath!$L220)*SIN(Wellpath!$M220)</f>
        <v>5.9170126681719203E-17</v>
      </c>
      <c r="R220" s="94">
        <f>COS(Wellpath!$M220)</f>
        <v>0.25881904510252074</v>
      </c>
      <c r="S220" s="94">
        <f>SIN(Wellpath!$L220)*SIN(Wellpath!$M220)</f>
        <v>0.96592582628906831</v>
      </c>
      <c r="T220" s="94">
        <f>-SIN(Wellpath!$L220)</f>
        <v>-1</v>
      </c>
      <c r="U220" s="94">
        <v>0</v>
      </c>
      <c r="V220" s="94">
        <f>COS(Wellpath!$L220)</f>
        <v>6.1257422745431001E-17</v>
      </c>
    </row>
    <row r="221" spans="1:22" x14ac:dyDescent="0.25">
      <c r="A221" s="26">
        <f>Wellpath!E221</f>
        <v>6540</v>
      </c>
      <c r="B221" s="19">
        <f>DRFR!Q221+DSFS!N221+DSTG!N221+XYM1!N221+XYM2!N221+XYM3!N221+XYM4!N221+SAG!N221+'ABXY-TI1S'!N221+'ABXY-TI2S'!N221+ABZ!N221+'ASXY-TI1S'!N221+'ASXY-TI2S'!N221+'ASXY-TI3S'!N221+ASZ!N221+'MBXY-TI1S'!N221+'MBXY-TI2S'!N221+MBZ!N221+'MSXY-TI1S'!N221+'MSXY-TI2S'!N221++'MSXY-TI3S'!N221+MSZ!N221+DECG!N221+DECR!Q221+DBHG!N221+DBHR!Q221+AMIL!N221</f>
        <v>4720.8171240992469</v>
      </c>
      <c r="C221" s="19">
        <f>DRFR!R221+DSFS!O221+DSTG!O221+XYM1!O221+XYM2!O221+XYM3!O221+XYM4!O221+SAG!O221+'ABXY-TI1S'!O221+'ABXY-TI2S'!O221+ABZ!O221+'ASXY-TI1S'!O221+'ASXY-TI2S'!O221+'ASXY-TI3S'!O221+ASZ!O221+'MBXY-TI1S'!O221+'MBXY-TI2S'!O221+MBZ!O221+'MSXY-TI1S'!O221+'MSXY-TI2S'!O221++'MSXY-TI3S'!O221+MSZ!O221+DECG!O221+DECR!R221+DBHG!O221+DBHR!R221+AMIL!O221</f>
        <v>421.78758809505428</v>
      </c>
      <c r="D221" s="19">
        <f>DRFR!S221+DSFS!P221+DSTG!P221+XYM1!P221+XYM2!P221+XYM3!P221+XYM4!P221+SAG!P221+'ABXY-TI1S'!P221+'ABXY-TI2S'!P221+ABZ!P221+'ASXY-TI1S'!P221+'ASXY-TI2S'!P221+'ASXY-TI3S'!P221+ASZ!P221+'MBXY-TI1S'!P221+'MBXY-TI2S'!P221+MBZ!P221+'MSXY-TI1S'!P221+'MSXY-TI2S'!P221++'MSXY-TI3S'!P221+MSZ!P221+DECG!P221+DECR!S221+DBHG!P221+DBHR!S221+AMIL!P221</f>
        <v>258.706331929361</v>
      </c>
      <c r="E221" s="19">
        <f>DRFR!T221+DSFS!Q221+DSTG!Q221+XYM1!Q221+XYM2!Q221+XYM3!Q221+XYM4!Q221+SAG!Q221+'ABXY-TI1S'!Q221+'ABXY-TI2S'!Q221+ABZ!Q221+'ASXY-TI1S'!Q221+'ASXY-TI2S'!Q221+'ASXY-TI3S'!Q221+ASZ!Q221+'MBXY-TI1S'!Q221+'MBXY-TI2S'!Q221+MBZ!Q221+'MSXY-TI1S'!Q221+'MSXY-TI2S'!Q221++'MSXY-TI3S'!Q221+MSZ!Q221+DECG!Q221+DECR!T221+DBHG!Q221+DBHR!T221+AMIL!Q221</f>
        <v>-1233.1630317736235</v>
      </c>
      <c r="F221" s="19">
        <f>DRFR!U221+DSFS!R221+DSTG!R221+XYM1!R221+XYM2!R221+XYM3!R221+XYM4!R221+SAG!R221+'ABXY-TI1S'!R221+'ABXY-TI2S'!R221+ABZ!R221+'ASXY-TI1S'!R221+'ASXY-TI2S'!R221+'ASXY-TI3S'!R221+ASZ!R221+'MBXY-TI1S'!R221+'MBXY-TI2S'!R221+MBZ!R221+'MSXY-TI1S'!R221+'MSXY-TI2S'!R221++'MSXY-TI3S'!R221+MSZ!R221+DECG!R221+DECR!U221+DBHG!R221+DBHR!U221+AMIL!R221</f>
        <v>-37.386701322032685</v>
      </c>
      <c r="G221" s="19">
        <f>DRFR!V221+DSFS!S221+DSTG!S221+XYM1!S221+XYM2!S221+XYM3!S221+XYM4!S221+SAG!S221+'ABXY-TI1S'!S221+'ABXY-TI2S'!S221+ABZ!S221+'ASXY-TI1S'!S221+'ASXY-TI2S'!S221+'ASXY-TI3S'!S221+ASZ!S221+'MBXY-TI1S'!S221+'MBXY-TI2S'!S221+MBZ!S221+'MSXY-TI1S'!S221+'MSXY-TI2S'!S221++'MSXY-TI3S'!S221+MSZ!S221+DECG!S221+DECR!V221+DBHG!S221+DBHR!V221+AMIL!S221</f>
        <v>-93.044643379226741</v>
      </c>
      <c r="H221" s="20">
        <f t="shared" si="31"/>
        <v>258.706331929361</v>
      </c>
      <c r="I221" s="20">
        <f t="shared" si="32"/>
        <v>5049.418266883592</v>
      </c>
      <c r="J221" s="20">
        <f t="shared" si="33"/>
        <v>93.186445310709431</v>
      </c>
      <c r="K221" s="20">
        <f t="shared" si="34"/>
        <v>-12.031054615390978</v>
      </c>
      <c r="L221" s="20">
        <f t="shared" si="35"/>
        <v>99.550614373552918</v>
      </c>
      <c r="M221" s="20">
        <f t="shared" si="36"/>
        <v>-6.8068714772531642</v>
      </c>
      <c r="N221" s="94">
        <f>COS(Wellpath!$L221)*COS(Wellpath!$M221)</f>
        <v>1.5854587660413886E-17</v>
      </c>
      <c r="O221" s="94">
        <f>-SIN(Wellpath!$M221)</f>
        <v>-0.96592582628906831</v>
      </c>
      <c r="P221" s="94">
        <f>SIN(Wellpath!$L221)*COS(Wellpath!$M221)</f>
        <v>0.25881904510252074</v>
      </c>
      <c r="Q221" s="94">
        <f>COS(Wellpath!$L221)*SIN(Wellpath!$M221)</f>
        <v>5.9170126681719203E-17</v>
      </c>
      <c r="R221" s="94">
        <f>COS(Wellpath!$M221)</f>
        <v>0.25881904510252074</v>
      </c>
      <c r="S221" s="94">
        <f>SIN(Wellpath!$L221)*SIN(Wellpath!$M221)</f>
        <v>0.96592582628906831</v>
      </c>
      <c r="T221" s="94">
        <f>-SIN(Wellpath!$L221)</f>
        <v>-1</v>
      </c>
      <c r="U221" s="94">
        <v>0</v>
      </c>
      <c r="V221" s="94">
        <f>COS(Wellpath!$L221)</f>
        <v>6.1257422745431001E-17</v>
      </c>
    </row>
    <row r="222" spans="1:22" x14ac:dyDescent="0.25">
      <c r="A222" s="26">
        <f>Wellpath!E222</f>
        <v>6570</v>
      </c>
      <c r="B222" s="19">
        <f>DRFR!Q222+DSFS!N222+DSTG!N222+XYM1!N222+XYM2!N222+XYM3!N222+XYM4!N222+SAG!N222+'ABXY-TI1S'!N222+'ABXY-TI2S'!N222+ABZ!N222+'ASXY-TI1S'!N222+'ASXY-TI2S'!N222+'ASXY-TI3S'!N222+ASZ!N222+'MBXY-TI1S'!N222+'MBXY-TI2S'!N222+MBZ!N222+'MSXY-TI1S'!N222+'MSXY-TI2S'!N222++'MSXY-TI3S'!N222+MSZ!N222+DECG!N222+DECR!Q222+DBHG!N222+DBHR!Q222+AMIL!N222</f>
        <v>4787.751137012805</v>
      </c>
      <c r="C222" s="19">
        <f>DRFR!R222+DSFS!O222+DSTG!O222+XYM1!O222+XYM2!O222+XYM3!O222+XYM4!O222+SAG!O222+'ABXY-TI1S'!O222+'ABXY-TI2S'!O222+ABZ!O222+'ASXY-TI1S'!O222+'ASXY-TI2S'!O222+'ASXY-TI3S'!O222+ASZ!O222+'MBXY-TI1S'!O222+'MBXY-TI2S'!O222+MBZ!O222+'MSXY-TI1S'!O222+'MSXY-TI2S'!O222++'MSXY-TI3S'!O222+MSZ!O222+DECG!O222+DECR!R222+DBHG!O222+DBHR!R222+AMIL!O222</f>
        <v>426.88158198279541</v>
      </c>
      <c r="D222" s="19">
        <f>DRFR!S222+DSFS!P222+DSTG!P222+XYM1!P222+XYM2!P222+XYM3!P222+XYM4!P222+SAG!P222+'ABXY-TI1S'!P222+'ABXY-TI2S'!P222+ABZ!P222+'ASXY-TI1S'!P222+'ASXY-TI2S'!P222+'ASXY-TI3S'!P222+ASZ!P222+'MBXY-TI1S'!P222+'MBXY-TI2S'!P222+MBZ!P222+'MSXY-TI1S'!P222+'MSXY-TI2S'!P222++'MSXY-TI3S'!P222+MSZ!P222+DECG!P222+DECR!S222+DBHG!P222+DBHR!S222+AMIL!P222</f>
        <v>262.34895397274943</v>
      </c>
      <c r="E222" s="19">
        <f>DRFR!T222+DSFS!Q222+DSTG!Q222+XYM1!Q222+XYM2!Q222+XYM3!Q222+XYM4!Q222+SAG!Q222+'ABXY-TI1S'!Q222+'ABXY-TI2S'!Q222+ABZ!Q222+'ASXY-TI1S'!Q222+'ASXY-TI2S'!Q222+'ASXY-TI3S'!Q222+ASZ!Q222+'MBXY-TI1S'!Q222+'MBXY-TI2S'!Q222+MBZ!Q222+'MSXY-TI1S'!Q222+'MSXY-TI2S'!Q222++'MSXY-TI3S'!Q222+MSZ!Q222+DECG!Q222+DECR!T222+DBHG!Q222+DBHR!T222+AMIL!Q222</f>
        <v>-1250.9813110352075</v>
      </c>
      <c r="F222" s="19">
        <f>DRFR!U222+DSFS!R222+DSTG!R222+XYM1!R222+XYM2!R222+XYM3!R222+XYM4!R222+SAG!R222+'ABXY-TI1S'!R222+'ABXY-TI2S'!R222+ABZ!R222+'ASXY-TI1S'!R222+'ASXY-TI2S'!R222+'ASXY-TI3S'!R222+ASZ!R222+'MBXY-TI1S'!R222+'MBXY-TI2S'!R222+MBZ!R222+'MSXY-TI1S'!R222+'MSXY-TI2S'!R222++'MSXY-TI3S'!R222+MSZ!R222+DECG!R222+DECR!U222+DBHG!R222+DBHR!U222+AMIL!R222</f>
        <v>-37.676995695762749</v>
      </c>
      <c r="G222" s="19">
        <f>DRFR!V222+DSFS!S222+DSTG!S222+XYM1!S222+XYM2!S222+XYM3!S222+XYM4!S222+SAG!S222+'ABXY-TI1S'!S222+'ABXY-TI2S'!S222+ABZ!S222+'ASXY-TI1S'!S222+'ASXY-TI2S'!S222+'ASXY-TI3S'!S222+ASZ!S222+'MBXY-TI1S'!S222+'MBXY-TI2S'!S222+MBZ!S222+'MSXY-TI1S'!S222+'MSXY-TI2S'!S222++'MSXY-TI3S'!S222+MSZ!S222+DECG!S222+DECR!V222+DBHG!S222+DBHR!V222+AMIL!S222</f>
        <v>-93.668601702434756</v>
      </c>
      <c r="H222" s="20">
        <f t="shared" si="31"/>
        <v>262.34895397274943</v>
      </c>
      <c r="I222" s="20">
        <f t="shared" si="32"/>
        <v>5121.1189236384689</v>
      </c>
      <c r="J222" s="20">
        <f t="shared" si="33"/>
        <v>93.513795357131798</v>
      </c>
      <c r="K222" s="20">
        <f t="shared" si="34"/>
        <v>-12.149965150806793</v>
      </c>
      <c r="L222" s="20">
        <f t="shared" si="35"/>
        <v>100.228445545075</v>
      </c>
      <c r="M222" s="20">
        <f t="shared" si="36"/>
        <v>-6.83579374145015</v>
      </c>
      <c r="N222" s="94">
        <f>COS(Wellpath!$L222)*COS(Wellpath!$M222)</f>
        <v>1.5854587660413886E-17</v>
      </c>
      <c r="O222" s="94">
        <f>-SIN(Wellpath!$M222)</f>
        <v>-0.96592582628906831</v>
      </c>
      <c r="P222" s="94">
        <f>SIN(Wellpath!$L222)*COS(Wellpath!$M222)</f>
        <v>0.25881904510252074</v>
      </c>
      <c r="Q222" s="94">
        <f>COS(Wellpath!$L222)*SIN(Wellpath!$M222)</f>
        <v>5.9170126681719203E-17</v>
      </c>
      <c r="R222" s="94">
        <f>COS(Wellpath!$M222)</f>
        <v>0.25881904510252074</v>
      </c>
      <c r="S222" s="94">
        <f>SIN(Wellpath!$L222)*SIN(Wellpath!$M222)</f>
        <v>0.96592582628906831</v>
      </c>
      <c r="T222" s="94">
        <f>-SIN(Wellpath!$L222)</f>
        <v>-1</v>
      </c>
      <c r="U222" s="94">
        <v>0</v>
      </c>
      <c r="V222" s="94">
        <f>COS(Wellpath!$L222)</f>
        <v>6.1257422745431001E-17</v>
      </c>
    </row>
    <row r="223" spans="1:22" x14ac:dyDescent="0.25">
      <c r="A223" s="26">
        <f>Wellpath!E223</f>
        <v>6600</v>
      </c>
      <c r="B223" s="19">
        <f>DRFR!Q223+DSFS!N223+DSTG!N223+XYM1!N223+XYM2!N223+XYM3!N223+XYM4!N223+SAG!N223+'ABXY-TI1S'!N223+'ABXY-TI2S'!N223+ABZ!N223+'ASXY-TI1S'!N223+'ASXY-TI2S'!N223+'ASXY-TI3S'!N223+ASZ!N223+'MBXY-TI1S'!N223+'MBXY-TI2S'!N223+MBZ!N223+'MSXY-TI1S'!N223+'MSXY-TI2S'!N223++'MSXY-TI3S'!N223+MSZ!N223+DECG!N223+DECR!Q223+DBHG!N223+DBHR!Q223+AMIL!N223</f>
        <v>4855.1761503009384</v>
      </c>
      <c r="C223" s="19">
        <f>DRFR!R223+DSFS!O223+DSTG!O223+XYM1!O223+XYM2!O223+XYM3!O223+XYM4!O223+SAG!O223+'ABXY-TI1S'!O223+'ABXY-TI2S'!O223+ABZ!O223+'ASXY-TI1S'!O223+'ASXY-TI2S'!O223+'ASXY-TI3S'!O223+ASZ!O223+'MBXY-TI1S'!O223+'MBXY-TI2S'!O223+MBZ!O223+'MSXY-TI1S'!O223+'MSXY-TI2S'!O223++'MSXY-TI3S'!O223+MSZ!O223+DECG!O223+DECR!R223+DBHG!O223+DBHR!R223+AMIL!O223</f>
        <v>432.0126466839331</v>
      </c>
      <c r="D223" s="19">
        <f>DRFR!S223+DSFS!P223+DSTG!P223+XYM1!P223+XYM2!P223+XYM3!P223+XYM4!P223+SAG!P223+'ABXY-TI1S'!P223+'ABXY-TI2S'!P223+ABZ!P223+'ASXY-TI1S'!P223+'ASXY-TI2S'!P223+'ASXY-TI3S'!P223+ASZ!P223+'MBXY-TI1S'!P223+'MBXY-TI2S'!P223+MBZ!P223+'MSXY-TI1S'!P223+'MSXY-TI2S'!P223++'MSXY-TI3S'!P223+MSZ!P223+DECG!P223+DECR!S223+DBHG!P223+DBHR!S223+AMIL!P223</f>
        <v>266.01929105241135</v>
      </c>
      <c r="E223" s="19">
        <f>DRFR!T223+DSFS!Q223+DSTG!Q223+XYM1!Q223+XYM2!Q223+XYM3!Q223+XYM4!Q223+SAG!Q223+'ABXY-TI1S'!Q223+'ABXY-TI2S'!Q223+ABZ!Q223+'ASXY-TI1S'!Q223+'ASXY-TI2S'!Q223+'ASXY-TI3S'!Q223+ASZ!Q223+'MBXY-TI1S'!Q223+'MBXY-TI2S'!Q223+MBZ!Q223+'MSXY-TI1S'!Q223+'MSXY-TI2S'!Q223++'MSXY-TI3S'!Q223+MSZ!Q223+DECG!Q223+DECR!T223+DBHG!Q223+DBHR!T223+AMIL!Q223</f>
        <v>-1268.930628473961</v>
      </c>
      <c r="F223" s="19">
        <f>DRFR!U223+DSFS!R223+DSTG!R223+XYM1!R223+XYM2!R223+XYM3!R223+XYM4!R223+SAG!R223+'ABXY-TI1S'!R223+'ABXY-TI2S'!R223+ABZ!R223+'ASXY-TI1S'!R223+'ASXY-TI2S'!R223+'ASXY-TI3S'!R223+ASZ!R223+'MBXY-TI1S'!R223+'MBXY-TI2S'!R223+MBZ!R223+'MSXY-TI1S'!R223+'MSXY-TI2S'!R223++'MSXY-TI3S'!R223+MSZ!R223+DECG!R223+DECR!U223+DBHG!R223+DBHR!U223+AMIL!R223</f>
        <v>-37.968163976964831</v>
      </c>
      <c r="G223" s="19">
        <f>DRFR!V223+DSFS!S223+DSTG!S223+XYM1!S223+XYM2!S223+XYM3!S223+XYM4!S223+SAG!S223+'ABXY-TI1S'!S223+'ABXY-TI2S'!S223+ABZ!S223+'ASXY-TI1S'!S223+'ASXY-TI2S'!S223+'ASXY-TI3S'!S223+ASZ!S223+'MBXY-TI1S'!S223+'MBXY-TI2S'!S223+MBZ!S223+'MSXY-TI1S'!S223+'MSXY-TI2S'!S223++'MSXY-TI3S'!S223+MSZ!S223+DECG!S223+DECR!V223+DBHG!S223+DBHR!V223+AMIL!S223</f>
        <v>-94.292325862841395</v>
      </c>
      <c r="H223" s="20">
        <f t="shared" si="31"/>
        <v>266.01929105241135</v>
      </c>
      <c r="I223" s="20">
        <f t="shared" si="32"/>
        <v>5193.3456923416716</v>
      </c>
      <c r="J223" s="20">
        <f t="shared" si="33"/>
        <v>93.843104643200604</v>
      </c>
      <c r="K223" s="20">
        <f t="shared" si="34"/>
        <v>-12.269780421812264</v>
      </c>
      <c r="L223" s="20">
        <f t="shared" si="35"/>
        <v>100.90627671659711</v>
      </c>
      <c r="M223" s="20">
        <f t="shared" si="36"/>
        <v>-6.8647160056477077</v>
      </c>
      <c r="N223" s="94">
        <f>COS(Wellpath!$L223)*COS(Wellpath!$M223)</f>
        <v>1.5854587660413886E-17</v>
      </c>
      <c r="O223" s="94">
        <f>-SIN(Wellpath!$M223)</f>
        <v>-0.96592582628906831</v>
      </c>
      <c r="P223" s="94">
        <f>SIN(Wellpath!$L223)*COS(Wellpath!$M223)</f>
        <v>0.25881904510252074</v>
      </c>
      <c r="Q223" s="94">
        <f>COS(Wellpath!$L223)*SIN(Wellpath!$M223)</f>
        <v>5.9170126681719203E-17</v>
      </c>
      <c r="R223" s="94">
        <f>COS(Wellpath!$M223)</f>
        <v>0.25881904510252074</v>
      </c>
      <c r="S223" s="94">
        <f>SIN(Wellpath!$L223)*SIN(Wellpath!$M223)</f>
        <v>0.96592582628906831</v>
      </c>
      <c r="T223" s="94">
        <f>-SIN(Wellpath!$L223)</f>
        <v>-1</v>
      </c>
      <c r="U223" s="94">
        <v>0</v>
      </c>
      <c r="V223" s="94">
        <f>COS(Wellpath!$L223)</f>
        <v>6.1257422745431001E-17</v>
      </c>
    </row>
    <row r="224" spans="1:22" x14ac:dyDescent="0.25">
      <c r="A224" s="26">
        <f>Wellpath!E224</f>
        <v>6630</v>
      </c>
      <c r="B224" s="19">
        <f>DRFR!Q224+DSFS!N224+DSTG!N224+XYM1!N224+XYM2!N224+XYM3!N224+XYM4!N224+SAG!N224+'ABXY-TI1S'!N224+'ABXY-TI2S'!N224+ABZ!N224+'ASXY-TI1S'!N224+'ASXY-TI2S'!N224+'ASXY-TI3S'!N224+ASZ!N224+'MBXY-TI1S'!N224+'MBXY-TI2S'!N224+MBZ!N224+'MSXY-TI1S'!N224+'MSXY-TI2S'!N224++'MSXY-TI3S'!N224+MSZ!N224+DECG!N224+DECR!Q224+DBHG!N224+DBHR!Q224+AMIL!N224</f>
        <v>4923.0921639636454</v>
      </c>
      <c r="C224" s="19">
        <f>DRFR!R224+DSFS!O224+DSTG!O224+XYM1!O224+XYM2!O224+XYM3!O224+XYM4!O224+SAG!O224+'ABXY-TI1S'!O224+'ABXY-TI2S'!O224+ABZ!O224+'ASXY-TI1S'!O224+'ASXY-TI2S'!O224+'ASXY-TI3S'!O224+ASZ!O224+'MBXY-TI1S'!O224+'MBXY-TI2S'!O224+MBZ!O224+'MSXY-TI1S'!O224+'MSXY-TI2S'!O224++'MSXY-TI3S'!O224+MSZ!O224+DECG!O224+DECR!R224+DBHG!O224+DBHR!R224+AMIL!O224</f>
        <v>437.18078219846745</v>
      </c>
      <c r="D224" s="19">
        <f>DRFR!S224+DSFS!P224+DSTG!P224+XYM1!P224+XYM2!P224+XYM3!P224+XYM4!P224+SAG!P224+'ABXY-TI1S'!P224+'ABXY-TI2S'!P224+ABZ!P224+'ASXY-TI1S'!P224+'ASXY-TI2S'!P224+'ASXY-TI3S'!P224+ASZ!P224+'MBXY-TI1S'!P224+'MBXY-TI2S'!P224+MBZ!P224+'MSXY-TI1S'!P224+'MSXY-TI2S'!P224++'MSXY-TI3S'!P224+MSZ!P224+DECG!P224+DECR!S224+DBHG!P224+DBHR!S224+AMIL!P224</f>
        <v>269.71734316834676</v>
      </c>
      <c r="E224" s="19">
        <f>DRFR!T224+DSFS!Q224+DSTG!Q224+XYM1!Q224+XYM2!Q224+XYM3!Q224+XYM4!Q224+SAG!Q224+'ABXY-TI1S'!Q224+'ABXY-TI2S'!Q224+ABZ!Q224+'ASXY-TI1S'!Q224+'ASXY-TI2S'!Q224+'ASXY-TI3S'!Q224+ASZ!Q224+'MBXY-TI1S'!Q224+'MBXY-TI2S'!Q224+MBZ!Q224+'MSXY-TI1S'!Q224+'MSXY-TI2S'!Q224++'MSXY-TI3S'!Q224+MSZ!Q224+DECG!Q224+DECR!T224+DBHG!Q224+DBHR!T224+AMIL!Q224</f>
        <v>-1287.010984089884</v>
      </c>
      <c r="F224" s="19">
        <f>DRFR!U224+DSFS!R224+DSTG!R224+XYM1!R224+XYM2!R224+XYM3!R224+XYM4!R224+SAG!R224+'ABXY-TI1S'!R224+'ABXY-TI2S'!R224+ABZ!R224+'ASXY-TI1S'!R224+'ASXY-TI2S'!R224+'ASXY-TI3S'!R224+ASZ!R224+'MBXY-TI1S'!R224+'MBXY-TI2S'!R224+MBZ!R224+'MSXY-TI1S'!R224+'MSXY-TI2S'!R224++'MSXY-TI3S'!R224+MSZ!R224+DECG!R224+DECR!U224+DBHG!R224+DBHR!U224+AMIL!R224</f>
        <v>-38.260206165638927</v>
      </c>
      <c r="G224" s="19">
        <f>DRFR!V224+DSFS!S224+DSTG!S224+XYM1!S224+XYM2!S224+XYM3!S224+XYM4!S224+SAG!S224+'ABXY-TI1S'!S224+'ABXY-TI2S'!S224+ABZ!S224+'ASXY-TI1S'!S224+'ASXY-TI2S'!S224+'ASXY-TI3S'!S224+ASZ!S224+'MBXY-TI1S'!S224+'MBXY-TI2S'!S224+MBZ!S224+'MSXY-TI1S'!S224+'MSXY-TI2S'!S224++'MSXY-TI3S'!S224+MSZ!S224+DECG!S224+DECR!V224+DBHG!S224+DBHR!V224+AMIL!S224</f>
        <v>-94.915815860446656</v>
      </c>
      <c r="H224" s="20">
        <f t="shared" si="31"/>
        <v>269.71734316834676</v>
      </c>
      <c r="I224" s="20">
        <f t="shared" si="32"/>
        <v>5266.0985729931963</v>
      </c>
      <c r="J224" s="20">
        <f t="shared" si="33"/>
        <v>94.174373168915764</v>
      </c>
      <c r="K224" s="20">
        <f t="shared" si="34"/>
        <v>-12.390500428407389</v>
      </c>
      <c r="L224" s="20">
        <f t="shared" si="35"/>
        <v>101.58410788811922</v>
      </c>
      <c r="M224" s="20">
        <f t="shared" si="36"/>
        <v>-6.8936382698448959</v>
      </c>
      <c r="N224" s="94">
        <f>COS(Wellpath!$L224)*COS(Wellpath!$M224)</f>
        <v>1.5854587660413886E-17</v>
      </c>
      <c r="O224" s="94">
        <f>-SIN(Wellpath!$M224)</f>
        <v>-0.96592582628906831</v>
      </c>
      <c r="P224" s="94">
        <f>SIN(Wellpath!$L224)*COS(Wellpath!$M224)</f>
        <v>0.25881904510252074</v>
      </c>
      <c r="Q224" s="94">
        <f>COS(Wellpath!$L224)*SIN(Wellpath!$M224)</f>
        <v>5.9170126681719203E-17</v>
      </c>
      <c r="R224" s="94">
        <f>COS(Wellpath!$M224)</f>
        <v>0.25881904510252074</v>
      </c>
      <c r="S224" s="94">
        <f>SIN(Wellpath!$L224)*SIN(Wellpath!$M224)</f>
        <v>0.96592582628906831</v>
      </c>
      <c r="T224" s="94">
        <f>-SIN(Wellpath!$L224)</f>
        <v>-1</v>
      </c>
      <c r="U224" s="94">
        <v>0</v>
      </c>
      <c r="V224" s="94">
        <f>COS(Wellpath!$L224)</f>
        <v>6.1257422745431001E-17</v>
      </c>
    </row>
    <row r="225" spans="1:22" x14ac:dyDescent="0.25">
      <c r="A225" s="26">
        <f>Wellpath!E225</f>
        <v>6660</v>
      </c>
      <c r="B225" s="19">
        <f>DRFR!Q225+DSFS!N225+DSTG!N225+XYM1!N225+XYM2!N225+XYM3!N225+XYM4!N225+SAG!N225+'ABXY-TI1S'!N225+'ABXY-TI2S'!N225+ABZ!N225+'ASXY-TI1S'!N225+'ASXY-TI2S'!N225+'ASXY-TI3S'!N225+ASZ!N225+'MBXY-TI1S'!N225+'MBXY-TI2S'!N225+MBZ!N225+'MSXY-TI1S'!N225+'MSXY-TI2S'!N225++'MSXY-TI3S'!N225+MSZ!N225+DECG!N225+DECR!Q225+DBHG!N225+DBHR!Q225+AMIL!N225</f>
        <v>4991.4991780009268</v>
      </c>
      <c r="C225" s="19">
        <f>DRFR!R225+DSFS!O225+DSTG!O225+XYM1!O225+XYM2!O225+XYM3!O225+XYM4!O225+SAG!O225+'ABXY-TI1S'!O225+'ABXY-TI2S'!O225+ABZ!O225+'ASXY-TI1S'!O225+'ASXY-TI2S'!O225+'ASXY-TI3S'!O225+ASZ!O225+'MBXY-TI1S'!O225+'MBXY-TI2S'!O225+MBZ!O225+'MSXY-TI1S'!O225+'MSXY-TI2S'!O225++'MSXY-TI3S'!O225+MSZ!O225+DECG!O225+DECR!R225+DBHG!O225+DBHR!R225+AMIL!O225</f>
        <v>442.38598852639836</v>
      </c>
      <c r="D225" s="19">
        <f>DRFR!S225+DSFS!P225+DSTG!P225+XYM1!P225+XYM2!P225+XYM3!P225+XYM4!P225+SAG!P225+'ABXY-TI1S'!P225+'ABXY-TI2S'!P225+ABZ!P225+'ASXY-TI1S'!P225+'ASXY-TI2S'!P225+'ASXY-TI3S'!P225+ASZ!P225+'MBXY-TI1S'!P225+'MBXY-TI2S'!P225+MBZ!P225+'MSXY-TI1S'!P225+'MSXY-TI2S'!P225++'MSXY-TI3S'!P225+MSZ!P225+DECG!P225+DECR!S225+DBHG!P225+DBHR!S225+AMIL!P225</f>
        <v>273.44311032055555</v>
      </c>
      <c r="E225" s="19">
        <f>DRFR!T225+DSFS!Q225+DSTG!Q225+XYM1!Q225+XYM2!Q225+XYM3!Q225+XYM4!Q225+SAG!Q225+'ABXY-TI1S'!Q225+'ABXY-TI2S'!Q225+ABZ!Q225+'ASXY-TI1S'!Q225+'ASXY-TI2S'!Q225+'ASXY-TI3S'!Q225+ASZ!Q225+'MBXY-TI1S'!Q225+'MBXY-TI2S'!Q225+MBZ!Q225+'MSXY-TI1S'!Q225+'MSXY-TI2S'!Q225++'MSXY-TI3S'!Q225+MSZ!Q225+DECG!Q225+DECR!T225+DBHG!Q225+DBHR!T225+AMIL!Q225</f>
        <v>-1305.2223778829768</v>
      </c>
      <c r="F225" s="19">
        <f>DRFR!U225+DSFS!R225+DSTG!R225+XYM1!R225+XYM2!R225+XYM3!R225+XYM4!R225+SAG!R225+'ABXY-TI1S'!R225+'ABXY-TI2S'!R225+ABZ!R225+'ASXY-TI1S'!R225+'ASXY-TI2S'!R225+'ASXY-TI3S'!R225+ASZ!R225+'MBXY-TI1S'!R225+'MBXY-TI2S'!R225+MBZ!R225+'MSXY-TI1S'!R225+'MSXY-TI2S'!R225++'MSXY-TI3S'!R225+MSZ!R225+DECG!R225+DECR!U225+DBHG!R225+DBHR!U225+AMIL!R225</f>
        <v>-38.553122261785035</v>
      </c>
      <c r="G225" s="19">
        <f>DRFR!V225+DSFS!S225+DSTG!S225+XYM1!S225+XYM2!S225+XYM3!S225+XYM4!S225+SAG!S225+'ABXY-TI1S'!S225+'ABXY-TI2S'!S225+ABZ!S225+'ASXY-TI1S'!S225+'ASXY-TI2S'!S225+'ASXY-TI3S'!S225+ASZ!S225+'MBXY-TI1S'!S225+'MBXY-TI2S'!S225+MBZ!S225+'MSXY-TI1S'!S225+'MSXY-TI2S'!S225++'MSXY-TI3S'!S225+MSZ!S225+DECG!S225+DECR!V225+DBHG!S225+DBHR!V225+AMIL!S225</f>
        <v>-95.539071695250513</v>
      </c>
      <c r="H225" s="20">
        <f t="shared" si="31"/>
        <v>273.44311032055555</v>
      </c>
      <c r="I225" s="20">
        <f t="shared" si="32"/>
        <v>5339.3775655930485</v>
      </c>
      <c r="J225" s="20">
        <f t="shared" si="33"/>
        <v>94.50760093427715</v>
      </c>
      <c r="K225" s="20">
        <f t="shared" si="34"/>
        <v>-12.512125170592178</v>
      </c>
      <c r="L225" s="20">
        <f t="shared" si="35"/>
        <v>102.26193905964131</v>
      </c>
      <c r="M225" s="20">
        <f t="shared" si="36"/>
        <v>-6.9225605340417609</v>
      </c>
      <c r="N225" s="94">
        <f>COS(Wellpath!$L225)*COS(Wellpath!$M225)</f>
        <v>1.5854587660413886E-17</v>
      </c>
      <c r="O225" s="94">
        <f>-SIN(Wellpath!$M225)</f>
        <v>-0.96592582628906831</v>
      </c>
      <c r="P225" s="94">
        <f>SIN(Wellpath!$L225)*COS(Wellpath!$M225)</f>
        <v>0.25881904510252074</v>
      </c>
      <c r="Q225" s="94">
        <f>COS(Wellpath!$L225)*SIN(Wellpath!$M225)</f>
        <v>5.9170126681719203E-17</v>
      </c>
      <c r="R225" s="94">
        <f>COS(Wellpath!$M225)</f>
        <v>0.25881904510252074</v>
      </c>
      <c r="S225" s="94">
        <f>SIN(Wellpath!$L225)*SIN(Wellpath!$M225)</f>
        <v>0.96592582628906831</v>
      </c>
      <c r="T225" s="94">
        <f>-SIN(Wellpath!$L225)</f>
        <v>-1</v>
      </c>
      <c r="U225" s="94">
        <v>0</v>
      </c>
      <c r="V225" s="94">
        <f>COS(Wellpath!$L225)</f>
        <v>6.1257422745431001E-17</v>
      </c>
    </row>
    <row r="226" spans="1:22" x14ac:dyDescent="0.25">
      <c r="A226" s="26">
        <f>Wellpath!E226</f>
        <v>6690</v>
      </c>
      <c r="B226" s="19">
        <f>DRFR!Q226+DSFS!N226+DSTG!N226+XYM1!N226+XYM2!N226+XYM3!N226+XYM4!N226+SAG!N226+'ABXY-TI1S'!N226+'ABXY-TI2S'!N226+ABZ!N226+'ASXY-TI1S'!N226+'ASXY-TI2S'!N226+'ASXY-TI3S'!N226+ASZ!N226+'MBXY-TI1S'!N226+'MBXY-TI2S'!N226+MBZ!N226+'MSXY-TI1S'!N226+'MSXY-TI2S'!N226++'MSXY-TI3S'!N226+MSZ!N226+DECG!N226+DECR!Q226+DBHG!N226+DBHR!Q226+AMIL!N226</f>
        <v>5060.3971924127818</v>
      </c>
      <c r="C226" s="19">
        <f>DRFR!R226+DSFS!O226+DSTG!O226+XYM1!O226+XYM2!O226+XYM3!O226+XYM4!O226+SAG!O226+'ABXY-TI1S'!O226+'ABXY-TI2S'!O226+ABZ!O226+'ASXY-TI1S'!O226+'ASXY-TI2S'!O226+'ASXY-TI3S'!O226+ASZ!O226+'MBXY-TI1S'!O226+'MBXY-TI2S'!O226+MBZ!O226+'MSXY-TI1S'!O226+'MSXY-TI2S'!O226++'MSXY-TI3S'!O226+MSZ!O226+DECG!O226+DECR!R226+DBHG!O226+DBHR!R226+AMIL!O226</f>
        <v>447.62826566772594</v>
      </c>
      <c r="D226" s="19">
        <f>DRFR!S226+DSFS!P226+DSTG!P226+XYM1!P226+XYM2!P226+XYM3!P226+XYM4!P226+SAG!P226+'ABXY-TI1S'!P226+'ABXY-TI2S'!P226+ABZ!P226+'ASXY-TI1S'!P226+'ASXY-TI2S'!P226+'ASXY-TI3S'!P226+ASZ!P226+'MBXY-TI1S'!P226+'MBXY-TI2S'!P226+MBZ!P226+'MSXY-TI1S'!P226+'MSXY-TI2S'!P226++'MSXY-TI3S'!P226+MSZ!P226+DECG!P226+DECR!S226+DBHG!P226+DBHR!S226+AMIL!P226</f>
        <v>277.19659250903783</v>
      </c>
      <c r="E226" s="19">
        <f>DRFR!T226+DSFS!Q226+DSTG!Q226+XYM1!Q226+XYM2!Q226+XYM3!Q226+XYM4!Q226+SAG!Q226+'ABXY-TI1S'!Q226+'ABXY-TI2S'!Q226+ABZ!Q226+'ASXY-TI1S'!Q226+'ASXY-TI2S'!Q226+'ASXY-TI3S'!Q226+ASZ!Q226+'MBXY-TI1S'!Q226+'MBXY-TI2S'!Q226+MBZ!Q226+'MSXY-TI1S'!Q226+'MSXY-TI2S'!Q226++'MSXY-TI3S'!Q226+MSZ!Q226+DECG!Q226+DECR!T226+DBHG!Q226+DBHR!T226+AMIL!Q226</f>
        <v>-1323.564809853239</v>
      </c>
      <c r="F226" s="19">
        <f>DRFR!U226+DSFS!R226+DSTG!R226+XYM1!R226+XYM2!R226+XYM3!R226+XYM4!R226+SAG!R226+'ABXY-TI1S'!R226+'ABXY-TI2S'!R226+ABZ!R226+'ASXY-TI1S'!R226+'ASXY-TI2S'!R226+'ASXY-TI3S'!R226+ASZ!R226+'MBXY-TI1S'!R226+'MBXY-TI2S'!R226+MBZ!R226+'MSXY-TI1S'!R226+'MSXY-TI2S'!R226++'MSXY-TI3S'!R226+MSZ!R226+DECG!R226+DECR!U226+DBHG!R226+DBHR!U226+AMIL!R226</f>
        <v>-38.846912265403169</v>
      </c>
      <c r="G226" s="19">
        <f>DRFR!V226+DSFS!S226+DSTG!S226+XYM1!S226+XYM2!S226+XYM3!S226+XYM4!S226+SAG!S226+'ABXY-TI1S'!S226+'ABXY-TI2S'!S226+ABZ!S226+'ASXY-TI1S'!S226+'ASXY-TI2S'!S226+'ASXY-TI3S'!S226+ASZ!S226+'MBXY-TI1S'!S226+'MBXY-TI2S'!S226+MBZ!S226+'MSXY-TI1S'!S226+'MSXY-TI2S'!S226++'MSXY-TI3S'!S226+MSZ!S226+DECG!S226+DECR!V226+DBHG!S226+DBHR!V226+AMIL!S226</f>
        <v>-96.162093367252979</v>
      </c>
      <c r="H226" s="20">
        <f t="shared" si="31"/>
        <v>277.19659250903783</v>
      </c>
      <c r="I226" s="20">
        <f t="shared" si="32"/>
        <v>5413.1826701412228</v>
      </c>
      <c r="J226" s="20">
        <f t="shared" si="33"/>
        <v>94.842787939285003</v>
      </c>
      <c r="K226" s="20">
        <f t="shared" si="34"/>
        <v>-12.634654648366642</v>
      </c>
      <c r="L226" s="20">
        <f t="shared" si="35"/>
        <v>102.93977023116339</v>
      </c>
      <c r="M226" s="20">
        <f t="shared" si="36"/>
        <v>-6.9514827982387075</v>
      </c>
      <c r="N226" s="94">
        <f>COS(Wellpath!$L226)*COS(Wellpath!$M226)</f>
        <v>1.5854587660413886E-17</v>
      </c>
      <c r="O226" s="94">
        <f>-SIN(Wellpath!$M226)</f>
        <v>-0.96592582628906831</v>
      </c>
      <c r="P226" s="94">
        <f>SIN(Wellpath!$L226)*COS(Wellpath!$M226)</f>
        <v>0.25881904510252074</v>
      </c>
      <c r="Q226" s="94">
        <f>COS(Wellpath!$L226)*SIN(Wellpath!$M226)</f>
        <v>5.9170126681719203E-17</v>
      </c>
      <c r="R226" s="94">
        <f>COS(Wellpath!$M226)</f>
        <v>0.25881904510252074</v>
      </c>
      <c r="S226" s="94">
        <f>SIN(Wellpath!$L226)*SIN(Wellpath!$M226)</f>
        <v>0.96592582628906831</v>
      </c>
      <c r="T226" s="94">
        <f>-SIN(Wellpath!$L226)</f>
        <v>-1</v>
      </c>
      <c r="U226" s="94">
        <v>0</v>
      </c>
      <c r="V226" s="94">
        <f>COS(Wellpath!$L226)</f>
        <v>6.1257422745431001E-17</v>
      </c>
    </row>
    <row r="227" spans="1:22" x14ac:dyDescent="0.25">
      <c r="A227" s="26">
        <f>Wellpath!E227</f>
        <v>6720</v>
      </c>
      <c r="B227" s="19">
        <f>DRFR!Q227+DSFS!N227+DSTG!N227+XYM1!N227+XYM2!N227+XYM3!N227+XYM4!N227+SAG!N227+'ABXY-TI1S'!N227+'ABXY-TI2S'!N227+ABZ!N227+'ASXY-TI1S'!N227+'ASXY-TI2S'!N227+'ASXY-TI3S'!N227+ASZ!N227+'MBXY-TI1S'!N227+'MBXY-TI2S'!N227+MBZ!N227+'MSXY-TI1S'!N227+'MSXY-TI2S'!N227++'MSXY-TI3S'!N227+MSZ!N227+DECG!N227+DECR!Q227+DBHG!N227+DBHR!Q227+AMIL!N227</f>
        <v>5129.7862071992122</v>
      </c>
      <c r="C227" s="19">
        <f>DRFR!R227+DSFS!O227+DSTG!O227+XYM1!O227+XYM2!O227+XYM3!O227+XYM4!O227+SAG!O227+'ABXY-TI1S'!O227+'ABXY-TI2S'!O227+ABZ!O227+'ASXY-TI1S'!O227+'ASXY-TI2S'!O227+'ASXY-TI3S'!O227+ASZ!O227+'MBXY-TI1S'!O227+'MBXY-TI2S'!O227+MBZ!O227+'MSXY-TI1S'!O227+'MSXY-TI2S'!O227++'MSXY-TI3S'!O227+MSZ!O227+DECG!O227+DECR!R227+DBHG!O227+DBHR!R227+AMIL!O227</f>
        <v>452.90761362245019</v>
      </c>
      <c r="D227" s="19">
        <f>DRFR!S227+DSFS!P227+DSTG!P227+XYM1!P227+XYM2!P227+XYM3!P227+XYM4!P227+SAG!P227+'ABXY-TI1S'!P227+'ABXY-TI2S'!P227+ABZ!P227+'ASXY-TI1S'!P227+'ASXY-TI2S'!P227+'ASXY-TI3S'!P227+ASZ!P227+'MBXY-TI1S'!P227+'MBXY-TI2S'!P227+MBZ!P227+'MSXY-TI1S'!P227+'MSXY-TI2S'!P227++'MSXY-TI3S'!P227+MSZ!P227+DECG!P227+DECR!S227+DBHG!P227+DBHR!S227+AMIL!P227</f>
        <v>280.97778973379354</v>
      </c>
      <c r="E227" s="19">
        <f>DRFR!T227+DSFS!Q227+DSTG!Q227+XYM1!Q227+XYM2!Q227+XYM3!Q227+XYM4!Q227+SAG!Q227+'ABXY-TI1S'!Q227+'ABXY-TI2S'!Q227+ABZ!Q227+'ASXY-TI1S'!Q227+'ASXY-TI2S'!Q227+'ASXY-TI3S'!Q227+ASZ!Q227+'MBXY-TI1S'!Q227+'MBXY-TI2S'!Q227+MBZ!Q227+'MSXY-TI1S'!Q227+'MSXY-TI2S'!Q227++'MSXY-TI3S'!Q227+MSZ!Q227+DECG!Q227+DECR!T227+DBHG!Q227+DBHR!T227+AMIL!Q227</f>
        <v>-1342.0382800006707</v>
      </c>
      <c r="F227" s="19">
        <f>DRFR!U227+DSFS!R227+DSTG!R227+XYM1!R227+XYM2!R227+XYM3!R227+XYM4!R227+SAG!R227+'ABXY-TI1S'!R227+'ABXY-TI2S'!R227+ABZ!R227+'ASXY-TI1S'!R227+'ASXY-TI2S'!R227+'ASXY-TI3S'!R227+ASZ!R227+'MBXY-TI1S'!R227+'MBXY-TI2S'!R227+MBZ!R227+'MSXY-TI1S'!R227+'MSXY-TI2S'!R227++'MSXY-TI3S'!R227+MSZ!R227+DECG!R227+DECR!U227+DBHG!R227+DBHR!U227+AMIL!R227</f>
        <v>-39.141576176493317</v>
      </c>
      <c r="G227" s="19">
        <f>DRFR!V227+DSFS!S227+DSTG!S227+XYM1!S227+XYM2!S227+XYM3!S227+XYM4!S227+SAG!S227+'ABXY-TI1S'!S227+'ABXY-TI2S'!S227+ABZ!S227+'ASXY-TI1S'!S227+'ASXY-TI2S'!S227+'ASXY-TI3S'!S227+ASZ!S227+'MBXY-TI1S'!S227+'MBXY-TI2S'!S227+MBZ!S227+'MSXY-TI1S'!S227+'MSXY-TI2S'!S227++'MSXY-TI3S'!S227+MSZ!S227+DECG!S227+DECR!V227+DBHG!S227+DBHR!V227+AMIL!S227</f>
        <v>-96.784880876454068</v>
      </c>
      <c r="H227" s="20">
        <f t="shared" si="31"/>
        <v>280.97778973379354</v>
      </c>
      <c r="I227" s="20">
        <f t="shared" si="32"/>
        <v>5487.5138866377229</v>
      </c>
      <c r="J227" s="20">
        <f t="shared" si="33"/>
        <v>95.179934183939324</v>
      </c>
      <c r="K227" s="20">
        <f t="shared" si="34"/>
        <v>-12.758088861730755</v>
      </c>
      <c r="L227" s="20">
        <f t="shared" si="35"/>
        <v>103.61760140268551</v>
      </c>
      <c r="M227" s="20">
        <f t="shared" si="36"/>
        <v>-6.9804050624357465</v>
      </c>
      <c r="N227" s="94">
        <f>COS(Wellpath!$L227)*COS(Wellpath!$M227)</f>
        <v>1.5854587660413886E-17</v>
      </c>
      <c r="O227" s="94">
        <f>-SIN(Wellpath!$M227)</f>
        <v>-0.96592582628906831</v>
      </c>
      <c r="P227" s="94">
        <f>SIN(Wellpath!$L227)*COS(Wellpath!$M227)</f>
        <v>0.25881904510252074</v>
      </c>
      <c r="Q227" s="94">
        <f>COS(Wellpath!$L227)*SIN(Wellpath!$M227)</f>
        <v>5.9170126681719203E-17</v>
      </c>
      <c r="R227" s="94">
        <f>COS(Wellpath!$M227)</f>
        <v>0.25881904510252074</v>
      </c>
      <c r="S227" s="94">
        <f>SIN(Wellpath!$L227)*SIN(Wellpath!$M227)</f>
        <v>0.96592582628906831</v>
      </c>
      <c r="T227" s="94">
        <f>-SIN(Wellpath!$L227)</f>
        <v>-1</v>
      </c>
      <c r="U227" s="94">
        <v>0</v>
      </c>
      <c r="V227" s="94">
        <f>COS(Wellpath!$L227)</f>
        <v>6.1257422745431001E-17</v>
      </c>
    </row>
    <row r="228" spans="1:22" x14ac:dyDescent="0.25">
      <c r="A228" s="26">
        <f>Wellpath!E228</f>
        <v>6750</v>
      </c>
      <c r="B228" s="19">
        <f>DRFR!Q228+DSFS!N228+DSTG!N228+XYM1!N228+XYM2!N228+XYM3!N228+XYM4!N228+SAG!N228+'ABXY-TI1S'!N228+'ABXY-TI2S'!N228+ABZ!N228+'ASXY-TI1S'!N228+'ASXY-TI2S'!N228+'ASXY-TI3S'!N228+ASZ!N228+'MBXY-TI1S'!N228+'MBXY-TI2S'!N228+MBZ!N228+'MSXY-TI1S'!N228+'MSXY-TI2S'!N228++'MSXY-TI3S'!N228+MSZ!N228+DECG!N228+DECR!Q228+DBHG!N228+DBHR!Q228+AMIL!N228</f>
        <v>5199.666222360217</v>
      </c>
      <c r="C228" s="19">
        <f>DRFR!R228+DSFS!O228+DSTG!O228+XYM1!O228+XYM2!O228+XYM3!O228+XYM4!O228+SAG!O228+'ABXY-TI1S'!O228+'ABXY-TI2S'!O228+ABZ!O228+'ASXY-TI1S'!O228+'ASXY-TI2S'!O228+'ASXY-TI3S'!O228+ASZ!O228+'MBXY-TI1S'!O228+'MBXY-TI2S'!O228+MBZ!O228+'MSXY-TI1S'!O228+'MSXY-TI2S'!O228++'MSXY-TI3S'!O228+MSZ!O228+DECG!O228+DECR!R228+DBHG!O228+DBHR!R228+AMIL!O228</f>
        <v>458.22403239057098</v>
      </c>
      <c r="D228" s="19">
        <f>DRFR!S228+DSFS!P228+DSTG!P228+XYM1!P228+XYM2!P228+XYM3!P228+XYM4!P228+SAG!P228+'ABXY-TI1S'!P228+'ABXY-TI2S'!P228+ABZ!P228+'ASXY-TI1S'!P228+'ASXY-TI2S'!P228+'ASXY-TI3S'!P228+ASZ!P228+'MBXY-TI1S'!P228+'MBXY-TI2S'!P228+MBZ!P228+'MSXY-TI1S'!P228+'MSXY-TI2S'!P228++'MSXY-TI3S'!P228+MSZ!P228+DECG!P228+DECR!S228+DBHG!P228+DBHR!S228+AMIL!P228</f>
        <v>284.78670199482269</v>
      </c>
      <c r="E228" s="19">
        <f>DRFR!T228+DSFS!Q228+DSTG!Q228+XYM1!Q228+XYM2!Q228+XYM3!Q228+XYM4!Q228+SAG!Q228+'ABXY-TI1S'!Q228+'ABXY-TI2S'!Q228+ABZ!Q228+'ASXY-TI1S'!Q228+'ASXY-TI2S'!Q228+'ASXY-TI3S'!Q228+ASZ!Q228+'MBXY-TI1S'!Q228+'MBXY-TI2S'!Q228+MBZ!Q228+'MSXY-TI1S'!Q228+'MSXY-TI2S'!Q228++'MSXY-TI3S'!Q228+MSZ!Q228+DECG!Q228+DECR!T228+DBHG!Q228+DBHR!T228+AMIL!Q228</f>
        <v>-1360.642788325272</v>
      </c>
      <c r="F228" s="19">
        <f>DRFR!U228+DSFS!R228+DSTG!R228+XYM1!R228+XYM2!R228+XYM3!R228+XYM4!R228+SAG!R228+'ABXY-TI1S'!R228+'ABXY-TI2S'!R228+ABZ!R228+'ASXY-TI1S'!R228+'ASXY-TI2S'!R228+'ASXY-TI3S'!R228+ASZ!R228+'MBXY-TI1S'!R228+'MBXY-TI2S'!R228+MBZ!R228+'MSXY-TI1S'!R228+'MSXY-TI2S'!R228++'MSXY-TI3S'!R228+MSZ!R228+DECG!R228+DECR!U228+DBHG!R228+DBHR!U228+AMIL!R228</f>
        <v>-39.437113995055483</v>
      </c>
      <c r="G228" s="19">
        <f>DRFR!V228+DSFS!S228+DSTG!S228+XYM1!S228+XYM2!S228+XYM3!S228+XYM4!S228+SAG!S228+'ABXY-TI1S'!S228+'ABXY-TI2S'!S228+ABZ!S228+'ASXY-TI1S'!S228+'ASXY-TI2S'!S228+'ASXY-TI3S'!S228+ASZ!S228+'MBXY-TI1S'!S228+'MBXY-TI2S'!S228+MBZ!S228+'MSXY-TI1S'!S228+'MSXY-TI2S'!S228++'MSXY-TI3S'!S228+MSZ!S228+DECG!S228+DECR!V228+DBHG!S228+DBHR!V228+AMIL!S228</f>
        <v>-97.407434222853766</v>
      </c>
      <c r="H228" s="20">
        <f t="shared" si="31"/>
        <v>284.78670199482269</v>
      </c>
      <c r="I228" s="20">
        <f t="shared" si="32"/>
        <v>5562.3712150825486</v>
      </c>
      <c r="J228" s="20">
        <f t="shared" si="33"/>
        <v>95.51903966824014</v>
      </c>
      <c r="K228" s="20">
        <f t="shared" si="34"/>
        <v>-12.882427810684536</v>
      </c>
      <c r="L228" s="20">
        <f t="shared" si="35"/>
        <v>104.29543257420761</v>
      </c>
      <c r="M228" s="20">
        <f t="shared" si="36"/>
        <v>-7.0093273266330876</v>
      </c>
      <c r="N228" s="94">
        <f>COS(Wellpath!$L228)*COS(Wellpath!$M228)</f>
        <v>1.5854587660413886E-17</v>
      </c>
      <c r="O228" s="94">
        <f>-SIN(Wellpath!$M228)</f>
        <v>-0.96592582628906831</v>
      </c>
      <c r="P228" s="94">
        <f>SIN(Wellpath!$L228)*COS(Wellpath!$M228)</f>
        <v>0.25881904510252074</v>
      </c>
      <c r="Q228" s="94">
        <f>COS(Wellpath!$L228)*SIN(Wellpath!$M228)</f>
        <v>5.9170126681719203E-17</v>
      </c>
      <c r="R228" s="94">
        <f>COS(Wellpath!$M228)</f>
        <v>0.25881904510252074</v>
      </c>
      <c r="S228" s="94">
        <f>SIN(Wellpath!$L228)*SIN(Wellpath!$M228)</f>
        <v>0.96592582628906831</v>
      </c>
      <c r="T228" s="94">
        <f>-SIN(Wellpath!$L228)</f>
        <v>-1</v>
      </c>
      <c r="U228" s="94">
        <v>0</v>
      </c>
      <c r="V228" s="94">
        <f>COS(Wellpath!$L228)</f>
        <v>6.1257422745431001E-17</v>
      </c>
    </row>
    <row r="229" spans="1:22" x14ac:dyDescent="0.25">
      <c r="A229" s="26">
        <f>Wellpath!E229</f>
        <v>6780</v>
      </c>
      <c r="B229" s="19">
        <f>DRFR!Q229+DSFS!N229+DSTG!N229+XYM1!N229+XYM2!N229+XYM3!N229+XYM4!N229+SAG!N229+'ABXY-TI1S'!N229+'ABXY-TI2S'!N229+ABZ!N229+'ASXY-TI1S'!N229+'ASXY-TI2S'!N229+'ASXY-TI3S'!N229+ASZ!N229+'MBXY-TI1S'!N229+'MBXY-TI2S'!N229+MBZ!N229+'MSXY-TI1S'!N229+'MSXY-TI2S'!N229++'MSXY-TI3S'!N229+MSZ!N229+DECG!N229+DECR!Q229+DBHG!N229+DBHR!Q229+AMIL!N229</f>
        <v>5270.0372378957954</v>
      </c>
      <c r="C229" s="19">
        <f>DRFR!R229+DSFS!O229+DSTG!O229+XYM1!O229+XYM2!O229+XYM3!O229+XYM4!O229+SAG!O229+'ABXY-TI1S'!O229+'ABXY-TI2S'!O229+ABZ!O229+'ASXY-TI1S'!O229+'ASXY-TI2S'!O229+'ASXY-TI3S'!O229+ASZ!O229+'MBXY-TI1S'!O229+'MBXY-TI2S'!O229+MBZ!O229+'MSXY-TI1S'!O229+'MSXY-TI2S'!O229++'MSXY-TI3S'!O229+MSZ!O229+DECG!O229+DECR!R229+DBHG!O229+DBHR!R229+AMIL!O229</f>
        <v>463.5775219720885</v>
      </c>
      <c r="D229" s="19">
        <f>DRFR!S229+DSFS!P229+DSTG!P229+XYM1!P229+XYM2!P229+XYM3!P229+XYM4!P229+SAG!P229+'ABXY-TI1S'!P229+'ABXY-TI2S'!P229+ABZ!P229+'ASXY-TI1S'!P229+'ASXY-TI2S'!P229+'ASXY-TI3S'!P229+ASZ!P229+'MBXY-TI1S'!P229+'MBXY-TI2S'!P229+MBZ!P229+'MSXY-TI1S'!P229+'MSXY-TI2S'!P229++'MSXY-TI3S'!P229+MSZ!P229+DECG!P229+DECR!S229+DBHG!P229+DBHR!S229+AMIL!P229</f>
        <v>288.62332929212528</v>
      </c>
      <c r="E229" s="19">
        <f>DRFR!T229+DSFS!Q229+DSTG!Q229+XYM1!Q229+XYM2!Q229+XYM3!Q229+XYM4!Q229+SAG!Q229+'ABXY-TI1S'!Q229+'ABXY-TI2S'!Q229+ABZ!Q229+'ASXY-TI1S'!Q229+'ASXY-TI2S'!Q229+'ASXY-TI3S'!Q229+ASZ!Q229+'MBXY-TI1S'!Q229+'MBXY-TI2S'!Q229+MBZ!Q229+'MSXY-TI1S'!Q229+'MSXY-TI2S'!Q229++'MSXY-TI3S'!Q229+MSZ!Q229+DECG!Q229+DECR!T229+DBHG!Q229+DBHR!T229+AMIL!Q229</f>
        <v>-1379.3783348270429</v>
      </c>
      <c r="F229" s="19">
        <f>DRFR!U229+DSFS!R229+DSTG!R229+XYM1!R229+XYM2!R229+XYM3!R229+XYM4!R229+SAG!R229+'ABXY-TI1S'!R229+'ABXY-TI2S'!R229+ABZ!R229+'ASXY-TI1S'!R229+'ASXY-TI2S'!R229+'ASXY-TI3S'!R229+ASZ!R229+'MBXY-TI1S'!R229+'MBXY-TI2S'!R229+MBZ!R229+'MSXY-TI1S'!R229+'MSXY-TI2S'!R229++'MSXY-TI3S'!R229+MSZ!R229+DECG!R229+DECR!U229+DBHG!R229+DBHR!U229+AMIL!R229</f>
        <v>-39.733525721089677</v>
      </c>
      <c r="G229" s="19">
        <f>DRFR!V229+DSFS!S229+DSTG!S229+XYM1!S229+XYM2!S229+XYM3!S229+XYM4!S229+SAG!S229+'ABXY-TI1S'!S229+'ABXY-TI2S'!S229+ABZ!S229+'ASXY-TI1S'!S229+'ASXY-TI2S'!S229+'ASXY-TI3S'!S229+ASZ!S229+'MBXY-TI1S'!S229+'MBXY-TI2S'!S229+MBZ!S229+'MSXY-TI1S'!S229+'MSXY-TI2S'!S229++'MSXY-TI3S'!S229+MSZ!S229+DECG!S229+DECR!V229+DBHG!S229+DBHR!V229+AMIL!S229</f>
        <v>-98.029753406452059</v>
      </c>
      <c r="H229" s="20">
        <f t="shared" si="31"/>
        <v>288.62332929212528</v>
      </c>
      <c r="I229" s="20">
        <f t="shared" si="32"/>
        <v>5637.7546554756973</v>
      </c>
      <c r="J229" s="20">
        <f t="shared" si="33"/>
        <v>95.860104392187338</v>
      </c>
      <c r="K229" s="20">
        <f t="shared" si="34"/>
        <v>-13.007671495227996</v>
      </c>
      <c r="L229" s="20">
        <f t="shared" si="35"/>
        <v>104.97326374572968</v>
      </c>
      <c r="M229" s="20">
        <f t="shared" si="36"/>
        <v>-7.03824959083029</v>
      </c>
      <c r="N229" s="94">
        <f>COS(Wellpath!$L229)*COS(Wellpath!$M229)</f>
        <v>1.5854587660413886E-17</v>
      </c>
      <c r="O229" s="94">
        <f>-SIN(Wellpath!$M229)</f>
        <v>-0.96592582628906831</v>
      </c>
      <c r="P229" s="94">
        <f>SIN(Wellpath!$L229)*COS(Wellpath!$M229)</f>
        <v>0.25881904510252074</v>
      </c>
      <c r="Q229" s="94">
        <f>COS(Wellpath!$L229)*SIN(Wellpath!$M229)</f>
        <v>5.9170126681719203E-17</v>
      </c>
      <c r="R229" s="94">
        <f>COS(Wellpath!$M229)</f>
        <v>0.25881904510252074</v>
      </c>
      <c r="S229" s="94">
        <f>SIN(Wellpath!$L229)*SIN(Wellpath!$M229)</f>
        <v>0.96592582628906831</v>
      </c>
      <c r="T229" s="94">
        <f>-SIN(Wellpath!$L229)</f>
        <v>-1</v>
      </c>
      <c r="U229" s="94">
        <v>0</v>
      </c>
      <c r="V229" s="94">
        <f>COS(Wellpath!$L229)</f>
        <v>6.1257422745431001E-17</v>
      </c>
    </row>
    <row r="230" spans="1:22" x14ac:dyDescent="0.25">
      <c r="A230" s="26">
        <f>Wellpath!E230</f>
        <v>6810</v>
      </c>
      <c r="B230" s="19">
        <f>DRFR!Q230+DSFS!N230+DSTG!N230+XYM1!N230+XYM2!N230+XYM3!N230+XYM4!N230+SAG!N230+'ABXY-TI1S'!N230+'ABXY-TI2S'!N230+ABZ!N230+'ASXY-TI1S'!N230+'ASXY-TI2S'!N230+'ASXY-TI3S'!N230+ASZ!N230+'MBXY-TI1S'!N230+'MBXY-TI2S'!N230+MBZ!N230+'MSXY-TI1S'!N230+'MSXY-TI2S'!N230++'MSXY-TI3S'!N230+MSZ!N230+DECG!N230+DECR!Q230+DBHG!N230+DBHR!Q230+AMIL!N230</f>
        <v>5340.8992538059483</v>
      </c>
      <c r="C230" s="19">
        <f>DRFR!R230+DSFS!O230+DSTG!O230+XYM1!O230+XYM2!O230+XYM3!O230+XYM4!O230+SAG!O230+'ABXY-TI1S'!O230+'ABXY-TI2S'!O230+ABZ!O230+'ASXY-TI1S'!O230+'ASXY-TI2S'!O230+'ASXY-TI3S'!O230+ASZ!O230+'MBXY-TI1S'!O230+'MBXY-TI2S'!O230+MBZ!O230+'MSXY-TI1S'!O230+'MSXY-TI2S'!O230++'MSXY-TI3S'!O230+MSZ!O230+DECG!O230+DECR!R230+DBHG!O230+DBHR!R230+AMIL!O230</f>
        <v>468.96808236700258</v>
      </c>
      <c r="D230" s="19">
        <f>DRFR!S230+DSFS!P230+DSTG!P230+XYM1!P230+XYM2!P230+XYM3!P230+XYM4!P230+SAG!P230+'ABXY-TI1S'!P230+'ABXY-TI2S'!P230+ABZ!P230+'ASXY-TI1S'!P230+'ASXY-TI2S'!P230+'ASXY-TI3S'!P230+ASZ!P230+'MBXY-TI1S'!P230+'MBXY-TI2S'!P230+MBZ!P230+'MSXY-TI1S'!P230+'MSXY-TI2S'!P230++'MSXY-TI3S'!P230+MSZ!P230+DECG!P230+DECR!S230+DBHG!P230+DBHR!S230+AMIL!P230</f>
        <v>292.48767162570135</v>
      </c>
      <c r="E230" s="19">
        <f>DRFR!T230+DSFS!Q230+DSTG!Q230+XYM1!Q230+XYM2!Q230+XYM3!Q230+XYM4!Q230+SAG!Q230+'ABXY-TI1S'!Q230+'ABXY-TI2S'!Q230+ABZ!Q230+'ASXY-TI1S'!Q230+'ASXY-TI2S'!Q230+'ASXY-TI3S'!Q230+ASZ!Q230+'MBXY-TI1S'!Q230+'MBXY-TI2S'!Q230+MBZ!Q230+'MSXY-TI1S'!Q230+'MSXY-TI2S'!Q230++'MSXY-TI3S'!Q230+MSZ!Q230+DECG!Q230+DECR!T230+DBHG!Q230+DBHR!T230+AMIL!Q230</f>
        <v>-1398.2449195059833</v>
      </c>
      <c r="F230" s="19">
        <f>DRFR!U230+DSFS!R230+DSTG!R230+XYM1!R230+XYM2!R230+XYM3!R230+XYM4!R230+SAG!R230+'ABXY-TI1S'!R230+'ABXY-TI2S'!R230+ABZ!R230+'ASXY-TI1S'!R230+'ASXY-TI2S'!R230+'ASXY-TI3S'!R230+ASZ!R230+'MBXY-TI1S'!R230+'MBXY-TI2S'!R230+MBZ!R230+'MSXY-TI1S'!R230+'MSXY-TI2S'!R230++'MSXY-TI3S'!R230+MSZ!R230+DECG!R230+DECR!U230+DBHG!R230+DBHR!U230+AMIL!R230</f>
        <v>-40.030811354595883</v>
      </c>
      <c r="G230" s="19">
        <f>DRFR!V230+DSFS!S230+DSTG!S230+XYM1!S230+XYM2!S230+XYM3!S230+XYM4!S230+SAG!S230+'ABXY-TI1S'!S230+'ABXY-TI2S'!S230+ABZ!S230+'ASXY-TI1S'!S230+'ASXY-TI2S'!S230+'ASXY-TI3S'!S230+ASZ!S230+'MBXY-TI1S'!S230+'MBXY-TI2S'!S230+MBZ!S230+'MSXY-TI1S'!S230+'MSXY-TI2S'!S230++'MSXY-TI3S'!S230+MSZ!S230+DECG!S230+DECR!V230+DBHG!S230+DBHR!V230+AMIL!S230</f>
        <v>-98.651838427248975</v>
      </c>
      <c r="H230" s="20">
        <f t="shared" si="31"/>
        <v>292.48767162570135</v>
      </c>
      <c r="I230" s="20">
        <f t="shared" si="32"/>
        <v>5713.6642078171699</v>
      </c>
      <c r="J230" s="20">
        <f t="shared" si="33"/>
        <v>96.203128355780734</v>
      </c>
      <c r="K230" s="20">
        <f t="shared" si="34"/>
        <v>-13.133819915361101</v>
      </c>
      <c r="L230" s="20">
        <f t="shared" si="35"/>
        <v>105.65109491725175</v>
      </c>
      <c r="M230" s="20">
        <f t="shared" si="36"/>
        <v>-7.0671718550271905</v>
      </c>
      <c r="N230" s="94">
        <f>COS(Wellpath!$L230)*COS(Wellpath!$M230)</f>
        <v>1.5854587660413886E-17</v>
      </c>
      <c r="O230" s="94">
        <f>-SIN(Wellpath!$M230)</f>
        <v>-0.96592582628906831</v>
      </c>
      <c r="P230" s="94">
        <f>SIN(Wellpath!$L230)*COS(Wellpath!$M230)</f>
        <v>0.25881904510252074</v>
      </c>
      <c r="Q230" s="94">
        <f>COS(Wellpath!$L230)*SIN(Wellpath!$M230)</f>
        <v>5.9170126681719203E-17</v>
      </c>
      <c r="R230" s="94">
        <f>COS(Wellpath!$M230)</f>
        <v>0.25881904510252074</v>
      </c>
      <c r="S230" s="94">
        <f>SIN(Wellpath!$L230)*SIN(Wellpath!$M230)</f>
        <v>0.96592582628906831</v>
      </c>
      <c r="T230" s="94">
        <f>-SIN(Wellpath!$L230)</f>
        <v>-1</v>
      </c>
      <c r="U230" s="94">
        <v>0</v>
      </c>
      <c r="V230" s="94">
        <f>COS(Wellpath!$L230)</f>
        <v>6.1257422745431001E-17</v>
      </c>
    </row>
    <row r="231" spans="1:22" x14ac:dyDescent="0.25">
      <c r="A231" s="26">
        <f>Wellpath!E231</f>
        <v>6840</v>
      </c>
      <c r="B231" s="19">
        <f>DRFR!Q231+DSFS!N231+DSTG!N231+XYM1!N231+XYM2!N231+XYM3!N231+XYM4!N231+SAG!N231+'ABXY-TI1S'!N231+'ABXY-TI2S'!N231+ABZ!N231+'ASXY-TI1S'!N231+'ASXY-TI2S'!N231+'ASXY-TI3S'!N231+ASZ!N231+'MBXY-TI1S'!N231+'MBXY-TI2S'!N231+MBZ!N231+'MSXY-TI1S'!N231+'MSXY-TI2S'!N231++'MSXY-TI3S'!N231+MSZ!N231+DECG!N231+DECR!Q231+DBHG!N231+DBHR!Q231+AMIL!N231</f>
        <v>5412.2522700906766</v>
      </c>
      <c r="C231" s="19">
        <f>DRFR!R231+DSFS!O231+DSTG!O231+XYM1!O231+XYM2!O231+XYM3!O231+XYM4!O231+SAG!O231+'ABXY-TI1S'!O231+'ABXY-TI2S'!O231+ABZ!O231+'ASXY-TI1S'!O231+'ASXY-TI2S'!O231+'ASXY-TI3S'!O231+ASZ!O231+'MBXY-TI1S'!O231+'MBXY-TI2S'!O231+MBZ!O231+'MSXY-TI1S'!O231+'MSXY-TI2S'!O231++'MSXY-TI3S'!O231+MSZ!O231+DECG!O231+DECR!R231+DBHG!O231+DBHR!R231+AMIL!O231</f>
        <v>474.39571357531332</v>
      </c>
      <c r="D231" s="19">
        <f>DRFR!S231+DSFS!P231+DSTG!P231+XYM1!P231+XYM2!P231+XYM3!P231+XYM4!P231+SAG!P231+'ABXY-TI1S'!P231+'ABXY-TI2S'!P231+ABZ!P231+'ASXY-TI1S'!P231+'ASXY-TI2S'!P231+'ASXY-TI3S'!P231+ASZ!P231+'MBXY-TI1S'!P231+'MBXY-TI2S'!P231+MBZ!P231+'MSXY-TI1S'!P231+'MSXY-TI2S'!P231++'MSXY-TI3S'!P231+MSZ!P231+DECG!P231+DECR!S231+DBHG!P231+DBHR!S231+AMIL!P231</f>
        <v>296.37972899555086</v>
      </c>
      <c r="E231" s="19">
        <f>DRFR!T231+DSFS!Q231+DSTG!Q231+XYM1!Q231+XYM2!Q231+XYM3!Q231+XYM4!Q231+SAG!Q231+'ABXY-TI1S'!Q231+'ABXY-TI2S'!Q231+ABZ!Q231+'ASXY-TI1S'!Q231+'ASXY-TI2S'!Q231+'ASXY-TI3S'!Q231+ASZ!Q231+'MBXY-TI1S'!Q231+'MBXY-TI2S'!Q231+MBZ!Q231+'MSXY-TI1S'!Q231+'MSXY-TI2S'!Q231++'MSXY-TI3S'!Q231+MSZ!Q231+DECG!Q231+DECR!T231+DBHG!Q231+DBHR!T231+AMIL!Q231</f>
        <v>-1417.242542362093</v>
      </c>
      <c r="F231" s="19">
        <f>DRFR!U231+DSFS!R231+DSTG!R231+XYM1!R231+XYM2!R231+XYM3!R231+XYM4!R231+SAG!R231+'ABXY-TI1S'!R231+'ABXY-TI2S'!R231+ABZ!R231+'ASXY-TI1S'!R231+'ASXY-TI2S'!R231+'ASXY-TI3S'!R231+ASZ!R231+'MBXY-TI1S'!R231+'MBXY-TI2S'!R231+MBZ!R231+'MSXY-TI1S'!R231+'MSXY-TI2S'!R231++'MSXY-TI3S'!R231+MSZ!R231+DECG!R231+DECR!U231+DBHG!R231+DBHR!U231+AMIL!R231</f>
        <v>-40.328970895574102</v>
      </c>
      <c r="G231" s="19">
        <f>DRFR!V231+DSFS!S231+DSTG!S231+XYM1!S231+XYM2!S231+XYM3!S231+XYM4!S231+SAG!S231+'ABXY-TI1S'!S231+'ABXY-TI2S'!S231+ABZ!S231+'ASXY-TI1S'!S231+'ASXY-TI2S'!S231+'ASXY-TI3S'!S231+ASZ!S231+'MBXY-TI1S'!S231+'MBXY-TI2S'!S231+MBZ!S231+'MSXY-TI1S'!S231+'MSXY-TI2S'!S231++'MSXY-TI3S'!S231+MSZ!S231+DECG!S231+DECR!V231+DBHG!S231+DBHR!V231+AMIL!S231</f>
        <v>-99.273689285244515</v>
      </c>
      <c r="H231" s="20">
        <f t="shared" si="31"/>
        <v>296.37972899555086</v>
      </c>
      <c r="I231" s="20">
        <f t="shared" si="32"/>
        <v>5790.0998721069691</v>
      </c>
      <c r="J231" s="20">
        <f t="shared" si="33"/>
        <v>96.548111559020782</v>
      </c>
      <c r="K231" s="20">
        <f t="shared" si="34"/>
        <v>-13.260873071083871</v>
      </c>
      <c r="L231" s="20">
        <f t="shared" si="35"/>
        <v>106.32892608877385</v>
      </c>
      <c r="M231" s="20">
        <f t="shared" si="36"/>
        <v>-7.0960941192245812</v>
      </c>
      <c r="N231" s="94">
        <f>COS(Wellpath!$L231)*COS(Wellpath!$M231)</f>
        <v>1.5854587660413886E-17</v>
      </c>
      <c r="O231" s="94">
        <f>-SIN(Wellpath!$M231)</f>
        <v>-0.96592582628906831</v>
      </c>
      <c r="P231" s="94">
        <f>SIN(Wellpath!$L231)*COS(Wellpath!$M231)</f>
        <v>0.25881904510252074</v>
      </c>
      <c r="Q231" s="94">
        <f>COS(Wellpath!$L231)*SIN(Wellpath!$M231)</f>
        <v>5.9170126681719203E-17</v>
      </c>
      <c r="R231" s="94">
        <f>COS(Wellpath!$M231)</f>
        <v>0.25881904510252074</v>
      </c>
      <c r="S231" s="94">
        <f>SIN(Wellpath!$L231)*SIN(Wellpath!$M231)</f>
        <v>0.96592582628906831</v>
      </c>
      <c r="T231" s="94">
        <f>-SIN(Wellpath!$L231)</f>
        <v>-1</v>
      </c>
      <c r="U231" s="94">
        <v>0</v>
      </c>
      <c r="V231" s="94">
        <f>COS(Wellpath!$L231)</f>
        <v>6.1257422745431001E-17</v>
      </c>
    </row>
    <row r="232" spans="1:22" x14ac:dyDescent="0.25">
      <c r="A232" s="26">
        <f>Wellpath!E232</f>
        <v>6870</v>
      </c>
      <c r="B232" s="19">
        <f>DRFR!Q232+DSFS!N232+DSTG!N232+XYM1!N232+XYM2!N232+XYM3!N232+XYM4!N232+SAG!N232+'ABXY-TI1S'!N232+'ABXY-TI2S'!N232+ABZ!N232+'ASXY-TI1S'!N232+'ASXY-TI2S'!N232+'ASXY-TI3S'!N232+ASZ!N232+'MBXY-TI1S'!N232+'MBXY-TI2S'!N232+MBZ!N232+'MSXY-TI1S'!N232+'MSXY-TI2S'!N232++'MSXY-TI3S'!N232+MSZ!N232+DECG!N232+DECR!Q232+DBHG!N232+DBHR!Q232+AMIL!N232</f>
        <v>5484.0962867499784</v>
      </c>
      <c r="C232" s="19">
        <f>DRFR!R232+DSFS!O232+DSTG!O232+XYM1!O232+XYM2!O232+XYM3!O232+XYM4!O232+SAG!O232+'ABXY-TI1S'!O232+'ABXY-TI2S'!O232+ABZ!O232+'ASXY-TI1S'!O232+'ASXY-TI2S'!O232+'ASXY-TI3S'!O232+ASZ!O232+'MBXY-TI1S'!O232+'MBXY-TI2S'!O232+MBZ!O232+'MSXY-TI1S'!O232+'MSXY-TI2S'!O232++'MSXY-TI3S'!O232+MSZ!O232+DECG!O232+DECR!R232+DBHG!O232+DBHR!R232+AMIL!O232</f>
        <v>479.86041559702073</v>
      </c>
      <c r="D232" s="19">
        <f>DRFR!S232+DSFS!P232+DSTG!P232+XYM1!P232+XYM2!P232+XYM3!P232+XYM4!P232+SAG!P232+'ABXY-TI1S'!P232+'ABXY-TI2S'!P232+ABZ!P232+'ASXY-TI1S'!P232+'ASXY-TI2S'!P232+'ASXY-TI3S'!P232+ASZ!P232+'MBXY-TI1S'!P232+'MBXY-TI2S'!P232+MBZ!P232+'MSXY-TI1S'!P232+'MSXY-TI2S'!P232++'MSXY-TI3S'!P232+MSZ!P232+DECG!P232+DECR!S232+DBHG!P232+DBHR!S232+AMIL!P232</f>
        <v>300.29950140167381</v>
      </c>
      <c r="E232" s="19">
        <f>DRFR!T232+DSFS!Q232+DSTG!Q232+XYM1!Q232+XYM2!Q232+XYM3!Q232+XYM4!Q232+SAG!Q232+'ABXY-TI1S'!Q232+'ABXY-TI2S'!Q232+ABZ!Q232+'ASXY-TI1S'!Q232+'ASXY-TI2S'!Q232+'ASXY-TI3S'!Q232+ASZ!Q232+'MBXY-TI1S'!Q232+'MBXY-TI2S'!Q232+MBZ!Q232+'MSXY-TI1S'!Q232+'MSXY-TI2S'!Q232++'MSXY-TI3S'!Q232+MSZ!Q232+DECG!Q232+DECR!T232+DBHG!Q232+DBHR!T232+AMIL!Q232</f>
        <v>-1436.3712033953725</v>
      </c>
      <c r="F232" s="19">
        <f>DRFR!U232+DSFS!R232+DSTG!R232+XYM1!R232+XYM2!R232+XYM3!R232+XYM4!R232+SAG!R232+'ABXY-TI1S'!R232+'ABXY-TI2S'!R232+ABZ!R232+'ASXY-TI1S'!R232+'ASXY-TI2S'!R232+'ASXY-TI3S'!R232+ASZ!R232+'MBXY-TI1S'!R232+'MBXY-TI2S'!R232+MBZ!R232+'MSXY-TI1S'!R232+'MSXY-TI2S'!R232++'MSXY-TI3S'!R232+MSZ!R232+DECG!R232+DECR!U232+DBHG!R232+DBHR!U232+AMIL!R232</f>
        <v>-40.628004344024347</v>
      </c>
      <c r="G232" s="19">
        <f>DRFR!V232+DSFS!S232+DSTG!S232+XYM1!S232+XYM2!S232+XYM3!S232+XYM4!S232+SAG!S232+'ABXY-TI1S'!S232+'ABXY-TI2S'!S232+ABZ!S232+'ASXY-TI1S'!S232+'ASXY-TI2S'!S232+'ASXY-TI3S'!S232+ASZ!S232+'MBXY-TI1S'!S232+'MBXY-TI2S'!S232+MBZ!S232+'MSXY-TI1S'!S232+'MSXY-TI2S'!S232++'MSXY-TI3S'!S232+MSZ!S232+DECG!S232+DECR!V232+DBHG!S232+DBHR!V232+AMIL!S232</f>
        <v>-99.895305980438664</v>
      </c>
      <c r="H232" s="20">
        <f t="shared" si="31"/>
        <v>300.29950140167381</v>
      </c>
      <c r="I232" s="20">
        <f t="shared" si="32"/>
        <v>5867.0616483450922</v>
      </c>
      <c r="J232" s="20">
        <f t="shared" si="33"/>
        <v>96.895054001907198</v>
      </c>
      <c r="K232" s="20">
        <f t="shared" si="34"/>
        <v>-13.388830962396309</v>
      </c>
      <c r="L232" s="20">
        <f t="shared" si="35"/>
        <v>107.00675726029596</v>
      </c>
      <c r="M232" s="20">
        <f t="shared" si="36"/>
        <v>-7.1250163834218583</v>
      </c>
      <c r="N232" s="94">
        <f>COS(Wellpath!$L232)*COS(Wellpath!$M232)</f>
        <v>1.5854587660413886E-17</v>
      </c>
      <c r="O232" s="94">
        <f>-SIN(Wellpath!$M232)</f>
        <v>-0.96592582628906831</v>
      </c>
      <c r="P232" s="94">
        <f>SIN(Wellpath!$L232)*COS(Wellpath!$M232)</f>
        <v>0.25881904510252074</v>
      </c>
      <c r="Q232" s="94">
        <f>COS(Wellpath!$L232)*SIN(Wellpath!$M232)</f>
        <v>5.9170126681719203E-17</v>
      </c>
      <c r="R232" s="94">
        <f>COS(Wellpath!$M232)</f>
        <v>0.25881904510252074</v>
      </c>
      <c r="S232" s="94">
        <f>SIN(Wellpath!$L232)*SIN(Wellpath!$M232)</f>
        <v>0.96592582628906831</v>
      </c>
      <c r="T232" s="94">
        <f>-SIN(Wellpath!$L232)</f>
        <v>-1</v>
      </c>
      <c r="U232" s="94">
        <v>0</v>
      </c>
      <c r="V232" s="94">
        <f>COS(Wellpath!$L232)</f>
        <v>6.1257422745431001E-17</v>
      </c>
    </row>
    <row r="233" spans="1:22" x14ac:dyDescent="0.25">
      <c r="A233" s="26">
        <f>Wellpath!E233</f>
        <v>6900</v>
      </c>
      <c r="B233" s="19">
        <f>DRFR!Q233+DSFS!N233+DSTG!N233+XYM1!N233+XYM2!N233+XYM3!N233+XYM4!N233+SAG!N233+'ABXY-TI1S'!N233+'ABXY-TI2S'!N233+ABZ!N233+'ASXY-TI1S'!N233+'ASXY-TI2S'!N233+'ASXY-TI3S'!N233+ASZ!N233+'MBXY-TI1S'!N233+'MBXY-TI2S'!N233+MBZ!N233+'MSXY-TI1S'!N233+'MSXY-TI2S'!N233++'MSXY-TI3S'!N233+MSZ!N233+DECG!N233+DECR!Q233+DBHG!N233+DBHR!Q233+AMIL!N233</f>
        <v>5556.4313037838547</v>
      </c>
      <c r="C233" s="19">
        <f>DRFR!R233+DSFS!O233+DSTG!O233+XYM1!O233+XYM2!O233+XYM3!O233+XYM4!O233+SAG!O233+'ABXY-TI1S'!O233+'ABXY-TI2S'!O233+ABZ!O233+'ASXY-TI1S'!O233+'ASXY-TI2S'!O233+'ASXY-TI3S'!O233+ASZ!O233+'MBXY-TI1S'!O233+'MBXY-TI2S'!O233+MBZ!O233+'MSXY-TI1S'!O233+'MSXY-TI2S'!O233++'MSXY-TI3S'!O233+MSZ!O233+DECG!O233+DECR!R233+DBHG!O233+DBHR!R233+AMIL!O233</f>
        <v>485.36218843212475</v>
      </c>
      <c r="D233" s="19">
        <f>DRFR!S233+DSFS!P233+DSTG!P233+XYM1!P233+XYM2!P233+XYM3!P233+XYM4!P233+SAG!P233+'ABXY-TI1S'!P233+'ABXY-TI2S'!P233+ABZ!P233+'ASXY-TI1S'!P233+'ASXY-TI2S'!P233+'ASXY-TI3S'!P233+ASZ!P233+'MBXY-TI1S'!P233+'MBXY-TI2S'!P233+MBZ!P233+'MSXY-TI1S'!P233+'MSXY-TI2S'!P233++'MSXY-TI3S'!P233+MSZ!P233+DECG!P233+DECR!S233+DBHG!P233+DBHR!S233+AMIL!P233</f>
        <v>304.24698884407019</v>
      </c>
      <c r="E233" s="19">
        <f>DRFR!T233+DSFS!Q233+DSTG!Q233+XYM1!Q233+XYM2!Q233+XYM3!Q233+XYM4!Q233+SAG!Q233+'ABXY-TI1S'!Q233+'ABXY-TI2S'!Q233+ABZ!Q233+'ASXY-TI1S'!Q233+'ASXY-TI2S'!Q233+'ASXY-TI3S'!Q233+ASZ!Q233+'MBXY-TI1S'!Q233+'MBXY-TI2S'!Q233+MBZ!Q233+'MSXY-TI1S'!Q233+'MSXY-TI2S'!Q233++'MSXY-TI3S'!Q233+MSZ!Q233+DECG!Q233+DECR!T233+DBHG!Q233+DBHR!T233+AMIL!Q233</f>
        <v>-1455.6309026058216</v>
      </c>
      <c r="F233" s="19">
        <f>DRFR!U233+DSFS!R233+DSTG!R233+XYM1!R233+XYM2!R233+XYM3!R233+XYM4!R233+SAG!R233+'ABXY-TI1S'!R233+'ABXY-TI2S'!R233+ABZ!R233+'ASXY-TI1S'!R233+'ASXY-TI2S'!R233+'ASXY-TI3S'!R233+ASZ!R233+'MBXY-TI1S'!R233+'MBXY-TI2S'!R233+MBZ!R233+'MSXY-TI1S'!R233+'MSXY-TI2S'!R233++'MSXY-TI3S'!R233+MSZ!R233+DECG!R233+DECR!U233+DBHG!R233+DBHR!U233+AMIL!R233</f>
        <v>-40.927911699946605</v>
      </c>
      <c r="G233" s="19">
        <f>DRFR!V233+DSFS!S233+DSTG!S233+XYM1!S233+XYM2!S233+XYM3!S233+XYM4!S233+SAG!S233+'ABXY-TI1S'!S233+'ABXY-TI2S'!S233+ABZ!S233+'ASXY-TI1S'!S233+'ASXY-TI2S'!S233+'ASXY-TI3S'!S233+ASZ!S233+'MBXY-TI1S'!S233+'MBXY-TI2S'!S233+MBZ!S233+'MSXY-TI1S'!S233+'MSXY-TI2S'!S233++'MSXY-TI3S'!S233+MSZ!S233+DECG!S233+DECR!V233+DBHG!S233+DBHR!V233+AMIL!S233</f>
        <v>-100.51668851283144</v>
      </c>
      <c r="H233" s="20">
        <f t="shared" si="31"/>
        <v>304.24698884407019</v>
      </c>
      <c r="I233" s="20">
        <f t="shared" si="32"/>
        <v>5944.5495365315401</v>
      </c>
      <c r="J233" s="20">
        <f t="shared" si="33"/>
        <v>97.243955684439925</v>
      </c>
      <c r="K233" s="20">
        <f t="shared" si="34"/>
        <v>-13.517693589298407</v>
      </c>
      <c r="L233" s="20">
        <f t="shared" si="35"/>
        <v>107.68458843181806</v>
      </c>
      <c r="M233" s="20">
        <f t="shared" si="36"/>
        <v>-7.1539386476187801</v>
      </c>
      <c r="N233" s="94">
        <f>COS(Wellpath!$L233)*COS(Wellpath!$M233)</f>
        <v>1.5854587660413886E-17</v>
      </c>
      <c r="O233" s="94">
        <f>-SIN(Wellpath!$M233)</f>
        <v>-0.96592582628906831</v>
      </c>
      <c r="P233" s="94">
        <f>SIN(Wellpath!$L233)*COS(Wellpath!$M233)</f>
        <v>0.25881904510252074</v>
      </c>
      <c r="Q233" s="94">
        <f>COS(Wellpath!$L233)*SIN(Wellpath!$M233)</f>
        <v>5.9170126681719203E-17</v>
      </c>
      <c r="R233" s="94">
        <f>COS(Wellpath!$M233)</f>
        <v>0.25881904510252074</v>
      </c>
      <c r="S233" s="94">
        <f>SIN(Wellpath!$L233)*SIN(Wellpath!$M233)</f>
        <v>0.96592582628906831</v>
      </c>
      <c r="T233" s="94">
        <f>-SIN(Wellpath!$L233)</f>
        <v>-1</v>
      </c>
      <c r="U233" s="94">
        <v>0</v>
      </c>
      <c r="V233" s="94">
        <f>COS(Wellpath!$L233)</f>
        <v>6.1257422745431001E-17</v>
      </c>
    </row>
    <row r="234" spans="1:22" x14ac:dyDescent="0.25">
      <c r="A234" s="26">
        <f>Wellpath!E234</f>
        <v>6930</v>
      </c>
      <c r="B234" s="19">
        <f>DRFR!Q234+DSFS!N234+DSTG!N234+XYM1!N234+XYM2!N234+XYM3!N234+XYM4!N234+SAG!N234+'ABXY-TI1S'!N234+'ABXY-TI2S'!N234+ABZ!N234+'ASXY-TI1S'!N234+'ASXY-TI2S'!N234+'ASXY-TI3S'!N234+ASZ!N234+'MBXY-TI1S'!N234+'MBXY-TI2S'!N234+MBZ!N234+'MSXY-TI1S'!N234+'MSXY-TI2S'!N234++'MSXY-TI3S'!N234+MSZ!N234+DECG!N234+DECR!Q234+DBHG!N234+DBHR!Q234+AMIL!N234</f>
        <v>5629.2573211923063</v>
      </c>
      <c r="C234" s="19">
        <f>DRFR!R234+DSFS!O234+DSTG!O234+XYM1!O234+XYM2!O234+XYM3!O234+XYM4!O234+SAG!O234+'ABXY-TI1S'!O234+'ABXY-TI2S'!O234+ABZ!O234+'ASXY-TI1S'!O234+'ASXY-TI2S'!O234+'ASXY-TI3S'!O234+ASZ!O234+'MBXY-TI1S'!O234+'MBXY-TI2S'!O234+MBZ!O234+'MSXY-TI1S'!O234+'MSXY-TI2S'!O234++'MSXY-TI3S'!O234+MSZ!O234+DECG!O234+DECR!R234+DBHG!O234+DBHR!R234+AMIL!O234</f>
        <v>490.90103208062533</v>
      </c>
      <c r="D234" s="19">
        <f>DRFR!S234+DSFS!P234+DSTG!P234+XYM1!P234+XYM2!P234+XYM3!P234+XYM4!P234+SAG!P234+'ABXY-TI1S'!P234+'ABXY-TI2S'!P234+ABZ!P234+'ASXY-TI1S'!P234+'ASXY-TI2S'!P234+'ASXY-TI3S'!P234+ASZ!P234+'MBXY-TI1S'!P234+'MBXY-TI2S'!P234+MBZ!P234+'MSXY-TI1S'!P234+'MSXY-TI2S'!P234++'MSXY-TI3S'!P234+MSZ!P234+DECG!P234+DECR!S234+DBHG!P234+DBHR!S234+AMIL!P234</f>
        <v>308.22219132274</v>
      </c>
      <c r="E234" s="19">
        <f>DRFR!T234+DSFS!Q234+DSTG!Q234+XYM1!Q234+XYM2!Q234+XYM3!Q234+XYM4!Q234+SAG!Q234+'ABXY-TI1S'!Q234+'ABXY-TI2S'!Q234+ABZ!Q234+'ASXY-TI1S'!Q234+'ASXY-TI2S'!Q234+'ASXY-TI3S'!Q234+ASZ!Q234+'MBXY-TI1S'!Q234+'MBXY-TI2S'!Q234+MBZ!Q234+'MSXY-TI1S'!Q234+'MSXY-TI2S'!Q234++'MSXY-TI3S'!Q234+MSZ!Q234+DECG!Q234+DECR!T234+DBHG!Q234+DBHR!T234+AMIL!Q234</f>
        <v>-1475.0216399934402</v>
      </c>
      <c r="F234" s="19">
        <f>DRFR!U234+DSFS!R234+DSTG!R234+XYM1!R234+XYM2!R234+XYM3!R234+XYM4!R234+SAG!R234+'ABXY-TI1S'!R234+'ABXY-TI2S'!R234+ABZ!R234+'ASXY-TI1S'!R234+'ASXY-TI2S'!R234+'ASXY-TI3S'!R234+ASZ!R234+'MBXY-TI1S'!R234+'MBXY-TI2S'!R234+MBZ!R234+'MSXY-TI1S'!R234+'MSXY-TI2S'!R234++'MSXY-TI3S'!R234+MSZ!R234+DECG!R234+DECR!U234+DBHG!R234+DBHR!U234+AMIL!R234</f>
        <v>-41.22869296334089</v>
      </c>
      <c r="G234" s="19">
        <f>DRFR!V234+DSFS!S234+DSTG!S234+XYM1!S234+XYM2!S234+XYM3!S234+XYM4!S234+SAG!S234+'ABXY-TI1S'!S234+'ABXY-TI2S'!S234+ABZ!S234+'ASXY-TI1S'!S234+'ASXY-TI2S'!S234+'ASXY-TI3S'!S234+ASZ!S234+'MBXY-TI1S'!S234+'MBXY-TI2S'!S234+MBZ!S234+'MSXY-TI1S'!S234+'MSXY-TI2S'!S234++'MSXY-TI3S'!S234+MSZ!S234+DECG!S234+DECR!V234+DBHG!S234+DBHR!V234+AMIL!S234</f>
        <v>-101.13783688242282</v>
      </c>
      <c r="H234" s="20">
        <f t="shared" si="31"/>
        <v>308.22219132274</v>
      </c>
      <c r="I234" s="20">
        <f t="shared" si="32"/>
        <v>6022.5635366663128</v>
      </c>
      <c r="J234" s="20">
        <f t="shared" si="33"/>
        <v>97.594816606619077</v>
      </c>
      <c r="K234" s="20">
        <f t="shared" si="34"/>
        <v>-13.647460951790169</v>
      </c>
      <c r="L234" s="20">
        <f t="shared" si="35"/>
        <v>108.36241960334016</v>
      </c>
      <c r="M234" s="20">
        <f t="shared" si="36"/>
        <v>-7.1828609118162738</v>
      </c>
      <c r="N234" s="94">
        <f>COS(Wellpath!$L234)*COS(Wellpath!$M234)</f>
        <v>1.5854587660413886E-17</v>
      </c>
      <c r="O234" s="94">
        <f>-SIN(Wellpath!$M234)</f>
        <v>-0.96592582628906831</v>
      </c>
      <c r="P234" s="94">
        <f>SIN(Wellpath!$L234)*COS(Wellpath!$M234)</f>
        <v>0.25881904510252074</v>
      </c>
      <c r="Q234" s="94">
        <f>COS(Wellpath!$L234)*SIN(Wellpath!$M234)</f>
        <v>5.9170126681719203E-17</v>
      </c>
      <c r="R234" s="94">
        <f>COS(Wellpath!$M234)</f>
        <v>0.25881904510252074</v>
      </c>
      <c r="S234" s="94">
        <f>SIN(Wellpath!$L234)*SIN(Wellpath!$M234)</f>
        <v>0.96592582628906831</v>
      </c>
      <c r="T234" s="94">
        <f>-SIN(Wellpath!$L234)</f>
        <v>-1</v>
      </c>
      <c r="U234" s="94">
        <v>0</v>
      </c>
      <c r="V234" s="94">
        <f>COS(Wellpath!$L234)</f>
        <v>6.1257422745431001E-17</v>
      </c>
    </row>
    <row r="235" spans="1:22" x14ac:dyDescent="0.25">
      <c r="A235" s="26">
        <f>Wellpath!E235</f>
        <v>6960</v>
      </c>
      <c r="B235" s="19">
        <f>DRFR!Q235+DSFS!N235+DSTG!N235+XYM1!N235+XYM2!N235+XYM3!N235+XYM4!N235+SAG!N235+'ABXY-TI1S'!N235+'ABXY-TI2S'!N235+ABZ!N235+'ASXY-TI1S'!N235+'ASXY-TI2S'!N235+'ASXY-TI3S'!N235+ASZ!N235+'MBXY-TI1S'!N235+'MBXY-TI2S'!N235+MBZ!N235+'MSXY-TI1S'!N235+'MSXY-TI2S'!N235++'MSXY-TI3S'!N235+MSZ!N235+DECG!N235+DECR!Q235+DBHG!N235+DBHR!Q235+AMIL!N235</f>
        <v>5702.5743389753306</v>
      </c>
      <c r="C235" s="19">
        <f>DRFR!R235+DSFS!O235+DSTG!O235+XYM1!O235+XYM2!O235+XYM3!O235+XYM4!O235+SAG!O235+'ABXY-TI1S'!O235+'ABXY-TI2S'!O235+ABZ!O235+'ASXY-TI1S'!O235+'ASXY-TI2S'!O235+'ASXY-TI3S'!O235+ASZ!O235+'MBXY-TI1S'!O235+'MBXY-TI2S'!O235+MBZ!O235+'MSXY-TI1S'!O235+'MSXY-TI2S'!O235++'MSXY-TI3S'!O235+MSZ!O235+DECG!O235+DECR!R235+DBHG!O235+DBHR!R235+AMIL!O235</f>
        <v>496.47694654252268</v>
      </c>
      <c r="D235" s="19">
        <f>DRFR!S235+DSFS!P235+DSTG!P235+XYM1!P235+XYM2!P235+XYM3!P235+XYM4!P235+SAG!P235+'ABXY-TI1S'!P235+'ABXY-TI2S'!P235+ABZ!P235+'ASXY-TI1S'!P235+'ASXY-TI2S'!P235+'ASXY-TI3S'!P235+ASZ!P235+'MBXY-TI1S'!P235+'MBXY-TI2S'!P235+MBZ!P235+'MSXY-TI1S'!P235+'MSXY-TI2S'!P235++'MSXY-TI3S'!P235+MSZ!P235+DECG!P235+DECR!S235+DBHG!P235+DBHR!S235+AMIL!P235</f>
        <v>312.22510883768336</v>
      </c>
      <c r="E235" s="19">
        <f>DRFR!T235+DSFS!Q235+DSTG!Q235+XYM1!Q235+XYM2!Q235+XYM3!Q235+XYM4!Q235+SAG!Q235+'ABXY-TI1S'!Q235+'ABXY-TI2S'!Q235+ABZ!Q235+'ASXY-TI1S'!Q235+'ASXY-TI2S'!Q235+'ASXY-TI3S'!Q235+ASZ!Q235+'MBXY-TI1S'!Q235+'MBXY-TI2S'!Q235+MBZ!Q235+'MSXY-TI1S'!Q235+'MSXY-TI2S'!Q235++'MSXY-TI3S'!Q235+MSZ!Q235+DECG!Q235+DECR!T235+DBHG!Q235+DBHR!T235+AMIL!Q235</f>
        <v>-1494.5434155582284</v>
      </c>
      <c r="F235" s="19">
        <f>DRFR!U235+DSFS!R235+DSTG!R235+XYM1!R235+XYM2!R235+XYM3!R235+XYM4!R235+SAG!R235+'ABXY-TI1S'!R235+'ABXY-TI2S'!R235+ABZ!R235+'ASXY-TI1S'!R235+'ASXY-TI2S'!R235+'ASXY-TI3S'!R235+ASZ!R235+'MBXY-TI1S'!R235+'MBXY-TI2S'!R235+MBZ!R235+'MSXY-TI1S'!R235+'MSXY-TI2S'!R235++'MSXY-TI3S'!R235+MSZ!R235+DECG!R235+DECR!U235+DBHG!R235+DBHR!U235+AMIL!R235</f>
        <v>-41.530348134207188</v>
      </c>
      <c r="G235" s="19">
        <f>DRFR!V235+DSFS!S235+DSTG!S235+XYM1!S235+XYM2!S235+XYM3!S235+XYM4!S235+SAG!S235+'ABXY-TI1S'!S235+'ABXY-TI2S'!S235+ABZ!S235+'ASXY-TI1S'!S235+'ASXY-TI2S'!S235+'ASXY-TI3S'!S235+ASZ!S235+'MBXY-TI1S'!S235+'MBXY-TI2S'!S235+MBZ!S235+'MSXY-TI1S'!S235+'MSXY-TI2S'!S235++'MSXY-TI3S'!S235+MSZ!S235+DECG!S235+DECR!V235+DBHG!S235+DBHR!V235+AMIL!S235</f>
        <v>-101.75875108921282</v>
      </c>
      <c r="H235" s="20">
        <f t="shared" si="31"/>
        <v>312.22510883768336</v>
      </c>
      <c r="I235" s="20">
        <f t="shared" si="32"/>
        <v>6101.1036487494093</v>
      </c>
      <c r="J235" s="20">
        <f t="shared" si="33"/>
        <v>97.947636768444667</v>
      </c>
      <c r="K235" s="20">
        <f t="shared" si="34"/>
        <v>-13.778133049871592</v>
      </c>
      <c r="L235" s="20">
        <f t="shared" si="35"/>
        <v>109.04025077486227</v>
      </c>
      <c r="M235" s="20">
        <f t="shared" si="36"/>
        <v>-7.2117831760131423</v>
      </c>
      <c r="N235" s="94">
        <f>COS(Wellpath!$L235)*COS(Wellpath!$M235)</f>
        <v>1.5854587660413886E-17</v>
      </c>
      <c r="O235" s="94">
        <f>-SIN(Wellpath!$M235)</f>
        <v>-0.96592582628906831</v>
      </c>
      <c r="P235" s="94">
        <f>SIN(Wellpath!$L235)*COS(Wellpath!$M235)</f>
        <v>0.25881904510252074</v>
      </c>
      <c r="Q235" s="94">
        <f>COS(Wellpath!$L235)*SIN(Wellpath!$M235)</f>
        <v>5.9170126681719203E-17</v>
      </c>
      <c r="R235" s="94">
        <f>COS(Wellpath!$M235)</f>
        <v>0.25881904510252074</v>
      </c>
      <c r="S235" s="94">
        <f>SIN(Wellpath!$L235)*SIN(Wellpath!$M235)</f>
        <v>0.96592582628906831</v>
      </c>
      <c r="T235" s="94">
        <f>-SIN(Wellpath!$L235)</f>
        <v>-1</v>
      </c>
      <c r="U235" s="94">
        <v>0</v>
      </c>
      <c r="V235" s="94">
        <f>COS(Wellpath!$L235)</f>
        <v>6.1257422745431001E-17</v>
      </c>
    </row>
    <row r="236" spans="1:22" x14ac:dyDescent="0.25">
      <c r="A236" s="26">
        <f>Wellpath!E236</f>
        <v>6990</v>
      </c>
      <c r="B236" s="19">
        <f>DRFR!Q236+DSFS!N236+DSTG!N236+XYM1!N236+XYM2!N236+XYM3!N236+XYM4!N236+SAG!N236+'ABXY-TI1S'!N236+'ABXY-TI2S'!N236+ABZ!N236+'ASXY-TI1S'!N236+'ASXY-TI2S'!N236+'ASXY-TI3S'!N236+ASZ!N236+'MBXY-TI1S'!N236+'MBXY-TI2S'!N236+MBZ!N236+'MSXY-TI1S'!N236+'MSXY-TI2S'!N236++'MSXY-TI3S'!N236+MSZ!N236+DECG!N236+DECR!Q236+DBHG!N236+DBHR!Q236+AMIL!N236</f>
        <v>5776.3823571329303</v>
      </c>
      <c r="C236" s="19">
        <f>DRFR!R236+DSFS!O236+DSTG!O236+XYM1!O236+XYM2!O236+XYM3!O236+XYM4!O236+SAG!O236+'ABXY-TI1S'!O236+'ABXY-TI2S'!O236+ABZ!O236+'ASXY-TI1S'!O236+'ASXY-TI2S'!O236+'ASXY-TI3S'!O236+ASZ!O236+'MBXY-TI1S'!O236+'MBXY-TI2S'!O236+MBZ!O236+'MSXY-TI1S'!O236+'MSXY-TI2S'!O236++'MSXY-TI3S'!O236+MSZ!O236+DECG!O236+DECR!R236+DBHG!O236+DBHR!R236+AMIL!O236</f>
        <v>502.08993181781659</v>
      </c>
      <c r="D236" s="19">
        <f>DRFR!S236+DSFS!P236+DSTG!P236+XYM1!P236+XYM2!P236+XYM3!P236+XYM4!P236+SAG!P236+'ABXY-TI1S'!P236+'ABXY-TI2S'!P236+ABZ!P236+'ASXY-TI1S'!P236+'ASXY-TI2S'!P236+'ASXY-TI3S'!P236+ASZ!P236+'MBXY-TI1S'!P236+'MBXY-TI2S'!P236+MBZ!P236+'MSXY-TI1S'!P236+'MSXY-TI2S'!P236++'MSXY-TI3S'!P236+MSZ!P236+DECG!P236+DECR!S236+DBHG!P236+DBHR!S236+AMIL!P236</f>
        <v>316.25574138890011</v>
      </c>
      <c r="E236" s="19">
        <f>DRFR!T236+DSFS!Q236+DSTG!Q236+XYM1!Q236+XYM2!Q236+XYM3!Q236+XYM4!Q236+SAG!Q236+'ABXY-TI1S'!Q236+'ABXY-TI2S'!Q236+ABZ!Q236+'ASXY-TI1S'!Q236+'ASXY-TI2S'!Q236+'ASXY-TI3S'!Q236+ASZ!Q236+'MBXY-TI1S'!Q236+'MBXY-TI2S'!Q236+MBZ!Q236+'MSXY-TI1S'!Q236+'MSXY-TI2S'!Q236++'MSXY-TI3S'!Q236+MSZ!Q236+DECG!Q236+DECR!T236+DBHG!Q236+DBHR!T236+AMIL!Q236</f>
        <v>-1514.1962293001861</v>
      </c>
      <c r="F236" s="19">
        <f>DRFR!U236+DSFS!R236+DSTG!R236+XYM1!R236+XYM2!R236+XYM3!R236+XYM4!R236+SAG!R236+'ABXY-TI1S'!R236+'ABXY-TI2S'!R236+ABZ!R236+'ASXY-TI1S'!R236+'ASXY-TI2S'!R236+'ASXY-TI3S'!R236+ASZ!R236+'MBXY-TI1S'!R236+'MBXY-TI2S'!R236+MBZ!R236+'MSXY-TI1S'!R236+'MSXY-TI2S'!R236++'MSXY-TI3S'!R236+MSZ!R236+DECG!R236+DECR!U236+DBHG!R236+DBHR!U236+AMIL!R236</f>
        <v>-41.832877212545498</v>
      </c>
      <c r="G236" s="19">
        <f>DRFR!V236+DSFS!S236+DSTG!S236+XYM1!S236+XYM2!S236+XYM3!S236+XYM4!S236+SAG!S236+'ABXY-TI1S'!S236+'ABXY-TI2S'!S236+ABZ!S236+'ASXY-TI1S'!S236+'ASXY-TI2S'!S236+'ASXY-TI3S'!S236+ASZ!S236+'MBXY-TI1S'!S236+'MBXY-TI2S'!S236+MBZ!S236+'MSXY-TI1S'!S236+'MSXY-TI2S'!S236++'MSXY-TI3S'!S236+MSZ!S236+DECG!S236+DECR!V236+DBHG!S236+DBHR!V236+AMIL!S236</f>
        <v>-102.37943113320144</v>
      </c>
      <c r="H236" s="20">
        <f t="shared" si="31"/>
        <v>316.25574138890011</v>
      </c>
      <c r="I236" s="20">
        <f t="shared" si="32"/>
        <v>6180.1698727808307</v>
      </c>
      <c r="J236" s="20">
        <f t="shared" si="33"/>
        <v>98.302416169916597</v>
      </c>
      <c r="K236" s="20">
        <f t="shared" si="34"/>
        <v>-13.909709883542664</v>
      </c>
      <c r="L236" s="20">
        <f t="shared" si="35"/>
        <v>109.71808194638437</v>
      </c>
      <c r="M236" s="20">
        <f t="shared" si="36"/>
        <v>-7.2407054402101281</v>
      </c>
      <c r="N236" s="94">
        <f>COS(Wellpath!$L236)*COS(Wellpath!$M236)</f>
        <v>1.5854587660413886E-17</v>
      </c>
      <c r="O236" s="94">
        <f>-SIN(Wellpath!$M236)</f>
        <v>-0.96592582628906831</v>
      </c>
      <c r="P236" s="94">
        <f>SIN(Wellpath!$L236)*COS(Wellpath!$M236)</f>
        <v>0.25881904510252074</v>
      </c>
      <c r="Q236" s="94">
        <f>COS(Wellpath!$L236)*SIN(Wellpath!$M236)</f>
        <v>5.9170126681719203E-17</v>
      </c>
      <c r="R236" s="94">
        <f>COS(Wellpath!$M236)</f>
        <v>0.25881904510252074</v>
      </c>
      <c r="S236" s="94">
        <f>SIN(Wellpath!$L236)*SIN(Wellpath!$M236)</f>
        <v>0.96592582628906831</v>
      </c>
      <c r="T236" s="94">
        <f>-SIN(Wellpath!$L236)</f>
        <v>-1</v>
      </c>
      <c r="U236" s="94">
        <v>0</v>
      </c>
      <c r="V236" s="94">
        <f>COS(Wellpath!$L236)</f>
        <v>6.1257422745431001E-17</v>
      </c>
    </row>
    <row r="237" spans="1:22" x14ac:dyDescent="0.25">
      <c r="A237" s="26">
        <f>Wellpath!E237</f>
        <v>7020</v>
      </c>
      <c r="B237" s="19">
        <f>DRFR!Q237+DSFS!N237+DSTG!N237+XYM1!N237+XYM2!N237+XYM3!N237+XYM4!N237+SAG!N237+'ABXY-TI1S'!N237+'ABXY-TI2S'!N237+ABZ!N237+'ASXY-TI1S'!N237+'ASXY-TI2S'!N237+'ASXY-TI3S'!N237+ASZ!N237+'MBXY-TI1S'!N237+'MBXY-TI2S'!N237+MBZ!N237+'MSXY-TI1S'!N237+'MSXY-TI2S'!N237++'MSXY-TI3S'!N237+MSZ!N237+DECG!N237+DECR!Q237+DBHG!N237+DBHR!Q237+AMIL!N237</f>
        <v>5850.6813756651045</v>
      </c>
      <c r="C237" s="19">
        <f>DRFR!R237+DSFS!O237+DSTG!O237+XYM1!O237+XYM2!O237+XYM3!O237+XYM4!O237+SAG!O237+'ABXY-TI1S'!O237+'ABXY-TI2S'!O237+ABZ!O237+'ASXY-TI1S'!O237+'ASXY-TI2S'!O237+'ASXY-TI3S'!O237+ASZ!O237+'MBXY-TI1S'!O237+'MBXY-TI2S'!O237+MBZ!O237+'MSXY-TI1S'!O237+'MSXY-TI2S'!O237++'MSXY-TI3S'!O237+MSZ!O237+DECG!O237+DECR!R237+DBHG!O237+DBHR!R237+AMIL!O237</f>
        <v>507.73998790650705</v>
      </c>
      <c r="D237" s="19">
        <f>DRFR!S237+DSFS!P237+DSTG!P237+XYM1!P237+XYM2!P237+XYM3!P237+XYM4!P237+SAG!P237+'ABXY-TI1S'!P237+'ABXY-TI2S'!P237+ABZ!P237+'ASXY-TI1S'!P237+'ASXY-TI2S'!P237+'ASXY-TI3S'!P237+ASZ!P237+'MBXY-TI1S'!P237+'MBXY-TI2S'!P237+MBZ!P237+'MSXY-TI1S'!P237+'MSXY-TI2S'!P237++'MSXY-TI3S'!P237+MSZ!P237+DECG!P237+DECR!S237+DBHG!P237+DBHR!S237+AMIL!P237</f>
        <v>320.31408897639028</v>
      </c>
      <c r="E237" s="19">
        <f>DRFR!T237+DSFS!Q237+DSTG!Q237+XYM1!Q237+XYM2!Q237+XYM3!Q237+XYM4!Q237+SAG!Q237+'ABXY-TI1S'!Q237+'ABXY-TI2S'!Q237+ABZ!Q237+'ASXY-TI1S'!Q237+'ASXY-TI2S'!Q237+'ASXY-TI3S'!Q237+ASZ!Q237+'MBXY-TI1S'!Q237+'MBXY-TI2S'!Q237+MBZ!Q237+'MSXY-TI1S'!Q237+'MSXY-TI2S'!Q237++'MSXY-TI3S'!Q237+MSZ!Q237+DECG!Q237+DECR!T237+DBHG!Q237+DBHR!T237+AMIL!Q237</f>
        <v>-1533.9800812193134</v>
      </c>
      <c r="F237" s="19">
        <f>DRFR!U237+DSFS!R237+DSTG!R237+XYM1!R237+XYM2!R237+XYM3!R237+XYM4!R237+SAG!R237+'ABXY-TI1S'!R237+'ABXY-TI2S'!R237+ABZ!R237+'ASXY-TI1S'!R237+'ASXY-TI2S'!R237+'ASXY-TI3S'!R237+ASZ!R237+'MBXY-TI1S'!R237+'MBXY-TI2S'!R237+MBZ!R237+'MSXY-TI1S'!R237+'MSXY-TI2S'!R237++'MSXY-TI3S'!R237+MSZ!R237+DECG!R237+DECR!U237+DBHG!R237+DBHR!U237+AMIL!R237</f>
        <v>-42.136280198355834</v>
      </c>
      <c r="G237" s="19">
        <f>DRFR!V237+DSFS!S237+DSTG!S237+XYM1!S237+XYM2!S237+XYM3!S237+XYM4!S237+SAG!S237+'ABXY-TI1S'!S237+'ABXY-TI2S'!S237+ABZ!S237+'ASXY-TI1S'!S237+'ASXY-TI2S'!S237+'ASXY-TI3S'!S237+ASZ!S237+'MBXY-TI1S'!S237+'MBXY-TI2S'!S237+MBZ!S237+'MSXY-TI1S'!S237+'MSXY-TI2S'!S237++'MSXY-TI3S'!S237+MSZ!S237+DECG!S237+DECR!V237+DBHG!S237+DBHR!V237+AMIL!S237</f>
        <v>-102.99987701438864</v>
      </c>
      <c r="H237" s="20">
        <f t="shared" si="31"/>
        <v>320.31408897639028</v>
      </c>
      <c r="I237" s="20">
        <f t="shared" si="32"/>
        <v>6259.7622087605769</v>
      </c>
      <c r="J237" s="20">
        <f t="shared" si="33"/>
        <v>98.659154811034867</v>
      </c>
      <c r="K237" s="20">
        <f t="shared" si="34"/>
        <v>-14.042191452803426</v>
      </c>
      <c r="L237" s="20">
        <f t="shared" si="35"/>
        <v>110.39591311790646</v>
      </c>
      <c r="M237" s="20">
        <f t="shared" si="36"/>
        <v>-7.2696277044072346</v>
      </c>
      <c r="N237" s="94">
        <f>COS(Wellpath!$L237)*COS(Wellpath!$M237)</f>
        <v>1.5854587660413886E-17</v>
      </c>
      <c r="O237" s="94">
        <f>-SIN(Wellpath!$M237)</f>
        <v>-0.96592582628906831</v>
      </c>
      <c r="P237" s="94">
        <f>SIN(Wellpath!$L237)*COS(Wellpath!$M237)</f>
        <v>0.25881904510252074</v>
      </c>
      <c r="Q237" s="94">
        <f>COS(Wellpath!$L237)*SIN(Wellpath!$M237)</f>
        <v>5.9170126681719203E-17</v>
      </c>
      <c r="R237" s="94">
        <f>COS(Wellpath!$M237)</f>
        <v>0.25881904510252074</v>
      </c>
      <c r="S237" s="94">
        <f>SIN(Wellpath!$L237)*SIN(Wellpath!$M237)</f>
        <v>0.96592582628906831</v>
      </c>
      <c r="T237" s="94">
        <f>-SIN(Wellpath!$L237)</f>
        <v>-1</v>
      </c>
      <c r="U237" s="94">
        <v>0</v>
      </c>
      <c r="V237" s="94">
        <f>COS(Wellpath!$L237)</f>
        <v>6.1257422745431001E-17</v>
      </c>
    </row>
    <row r="238" spans="1:22" x14ac:dyDescent="0.25">
      <c r="A238" s="26">
        <f>Wellpath!E238</f>
        <v>7050</v>
      </c>
      <c r="B238" s="19">
        <f>DRFR!Q238+DSFS!N238+DSTG!N238+XYM1!N238+XYM2!N238+XYM3!N238+XYM4!N238+SAG!N238+'ABXY-TI1S'!N238+'ABXY-TI2S'!N238+ABZ!N238+'ASXY-TI1S'!N238+'ASXY-TI2S'!N238+'ASXY-TI3S'!N238+ASZ!N238+'MBXY-TI1S'!N238+'MBXY-TI2S'!N238+MBZ!N238+'MSXY-TI1S'!N238+'MSXY-TI2S'!N238++'MSXY-TI3S'!N238+MSZ!N238+DECG!N238+DECR!Q238+DBHG!N238+DBHR!Q238+AMIL!N238</f>
        <v>5925.4713945718522</v>
      </c>
      <c r="C238" s="19">
        <f>DRFR!R238+DSFS!O238+DSTG!O238+XYM1!O238+XYM2!O238+XYM3!O238+XYM4!O238+SAG!O238+'ABXY-TI1S'!O238+'ABXY-TI2S'!O238+ABZ!O238+'ASXY-TI1S'!O238+'ASXY-TI2S'!O238+'ASXY-TI3S'!O238+ASZ!O238+'MBXY-TI1S'!O238+'MBXY-TI2S'!O238+MBZ!O238+'MSXY-TI1S'!O238+'MSXY-TI2S'!O238++'MSXY-TI3S'!O238+MSZ!O238+DECG!O238+DECR!R238+DBHG!O238+DBHR!R238+AMIL!O238</f>
        <v>513.4271148085943</v>
      </c>
      <c r="D238" s="19">
        <f>DRFR!S238+DSFS!P238+DSTG!P238+XYM1!P238+XYM2!P238+XYM3!P238+XYM4!P238+SAG!P238+'ABXY-TI1S'!P238+'ABXY-TI2S'!P238+ABZ!P238+'ASXY-TI1S'!P238+'ASXY-TI2S'!P238+'ASXY-TI3S'!P238+ASZ!P238+'MBXY-TI1S'!P238+'MBXY-TI2S'!P238+MBZ!P238+'MSXY-TI1S'!P238+'MSXY-TI2S'!P238++'MSXY-TI3S'!P238+MSZ!P238+DECG!P238+DECR!S238+DBHG!P238+DBHR!S238+AMIL!P238</f>
        <v>324.40015160015383</v>
      </c>
      <c r="E238" s="19">
        <f>DRFR!T238+DSFS!Q238+DSTG!Q238+XYM1!Q238+XYM2!Q238+XYM3!Q238+XYM4!Q238+SAG!Q238+'ABXY-TI1S'!Q238+'ABXY-TI2S'!Q238+ABZ!Q238+'ASXY-TI1S'!Q238+'ASXY-TI2S'!Q238+'ASXY-TI3S'!Q238+ASZ!Q238+'MBXY-TI1S'!Q238+'MBXY-TI2S'!Q238+MBZ!Q238+'MSXY-TI1S'!Q238+'MSXY-TI2S'!Q238++'MSXY-TI3S'!Q238+MSZ!Q238+DECG!Q238+DECR!T238+DBHG!Q238+DBHR!T238+AMIL!Q238</f>
        <v>-1553.8949713156103</v>
      </c>
      <c r="F238" s="19">
        <f>DRFR!U238+DSFS!R238+DSTG!R238+XYM1!R238+XYM2!R238+XYM3!R238+XYM4!R238+SAG!R238+'ABXY-TI1S'!R238+'ABXY-TI2S'!R238+ABZ!R238+'ASXY-TI1S'!R238+'ASXY-TI2S'!R238+'ASXY-TI3S'!R238+ASZ!R238+'MBXY-TI1S'!R238+'MBXY-TI2S'!R238+MBZ!R238+'MSXY-TI1S'!R238+'MSXY-TI2S'!R238++'MSXY-TI3S'!R238+MSZ!R238+DECG!R238+DECR!U238+DBHG!R238+DBHR!U238+AMIL!R238</f>
        <v>-42.440557091638183</v>
      </c>
      <c r="G238" s="19">
        <f>DRFR!V238+DSFS!S238+DSTG!S238+XYM1!S238+XYM2!S238+XYM3!S238+XYM4!S238+SAG!S238+'ABXY-TI1S'!S238+'ABXY-TI2S'!S238+ABZ!S238+'ASXY-TI1S'!S238+'ASXY-TI2S'!S238+'ASXY-TI3S'!S238+ASZ!S238+'MBXY-TI1S'!S238+'MBXY-TI2S'!S238+MBZ!S238+'MSXY-TI1S'!S238+'MSXY-TI2S'!S238++'MSXY-TI3S'!S238+MSZ!S238+DECG!S238+DECR!V238+DBHG!S238+DBHR!V238+AMIL!S238</f>
        <v>-103.62008873277448</v>
      </c>
      <c r="H238" s="20">
        <f t="shared" si="31"/>
        <v>324.40015160015383</v>
      </c>
      <c r="I238" s="20">
        <f t="shared" si="32"/>
        <v>6339.8806566886469</v>
      </c>
      <c r="J238" s="20">
        <f t="shared" si="33"/>
        <v>99.01785269179976</v>
      </c>
      <c r="K238" s="20">
        <f t="shared" si="34"/>
        <v>-14.175577757653834</v>
      </c>
      <c r="L238" s="20">
        <f t="shared" si="35"/>
        <v>111.07374428942856</v>
      </c>
      <c r="M238" s="20">
        <f t="shared" si="36"/>
        <v>-7.2985499686043767</v>
      </c>
      <c r="N238" s="94">
        <f>COS(Wellpath!$L238)*COS(Wellpath!$M238)</f>
        <v>1.5854587660413886E-17</v>
      </c>
      <c r="O238" s="94">
        <f>-SIN(Wellpath!$M238)</f>
        <v>-0.96592582628906831</v>
      </c>
      <c r="P238" s="94">
        <f>SIN(Wellpath!$L238)*COS(Wellpath!$M238)</f>
        <v>0.25881904510252074</v>
      </c>
      <c r="Q238" s="94">
        <f>COS(Wellpath!$L238)*SIN(Wellpath!$M238)</f>
        <v>5.9170126681719203E-17</v>
      </c>
      <c r="R238" s="94">
        <f>COS(Wellpath!$M238)</f>
        <v>0.25881904510252074</v>
      </c>
      <c r="S238" s="94">
        <f>SIN(Wellpath!$L238)*SIN(Wellpath!$M238)</f>
        <v>0.96592582628906831</v>
      </c>
      <c r="T238" s="94">
        <f>-SIN(Wellpath!$L238)</f>
        <v>-1</v>
      </c>
      <c r="U238" s="94">
        <v>0</v>
      </c>
      <c r="V238" s="94">
        <f>COS(Wellpath!$L238)</f>
        <v>6.1257422745431001E-17</v>
      </c>
    </row>
    <row r="239" spans="1:22" x14ac:dyDescent="0.25">
      <c r="A239" s="26">
        <f>Wellpath!E239</f>
        <v>7080</v>
      </c>
      <c r="B239" s="19">
        <f>DRFR!Q239+DSFS!N239+DSTG!N239+XYM1!N239+XYM2!N239+XYM3!N239+XYM4!N239+SAG!N239+'ABXY-TI1S'!N239+'ABXY-TI2S'!N239+ABZ!N239+'ASXY-TI1S'!N239+'ASXY-TI2S'!N239+'ASXY-TI3S'!N239+ASZ!N239+'MBXY-TI1S'!N239+'MBXY-TI2S'!N239+MBZ!N239+'MSXY-TI1S'!N239+'MSXY-TI2S'!N239++'MSXY-TI3S'!N239+MSZ!N239+DECG!N239+DECR!Q239+DBHG!N239+DBHR!Q239+AMIL!N239</f>
        <v>6000.7524138531753</v>
      </c>
      <c r="C239" s="19">
        <f>DRFR!R239+DSFS!O239+DSTG!O239+XYM1!O239+XYM2!O239+XYM3!O239+XYM4!O239+SAG!O239+'ABXY-TI1S'!O239+'ABXY-TI2S'!O239+ABZ!O239+'ASXY-TI1S'!O239+'ASXY-TI2S'!O239+'ASXY-TI3S'!O239+ASZ!O239+'MBXY-TI1S'!O239+'MBXY-TI2S'!O239+MBZ!O239+'MSXY-TI1S'!O239+'MSXY-TI2S'!O239++'MSXY-TI3S'!O239+MSZ!O239+DECG!O239+DECR!R239+DBHG!O239+DBHR!R239+AMIL!O239</f>
        <v>519.15131252407809</v>
      </c>
      <c r="D239" s="19">
        <f>DRFR!S239+DSFS!P239+DSTG!P239+XYM1!P239+XYM2!P239+XYM3!P239+XYM4!P239+SAG!P239+'ABXY-TI1S'!P239+'ABXY-TI2S'!P239+ABZ!P239+'ASXY-TI1S'!P239+'ASXY-TI2S'!P239+'ASXY-TI3S'!P239+ASZ!P239+'MBXY-TI1S'!P239+'MBXY-TI2S'!P239+MBZ!P239+'MSXY-TI1S'!P239+'MSXY-TI2S'!P239++'MSXY-TI3S'!P239+MSZ!P239+DECG!P239+DECR!S239+DBHG!P239+DBHR!S239+AMIL!P239</f>
        <v>328.51392926019099</v>
      </c>
      <c r="E239" s="19">
        <f>DRFR!T239+DSFS!Q239+DSTG!Q239+XYM1!Q239+XYM2!Q239+XYM3!Q239+XYM4!Q239+SAG!Q239+'ABXY-TI1S'!Q239+'ABXY-TI2S'!Q239+ABZ!Q239+'ASXY-TI1S'!Q239+'ASXY-TI2S'!Q239+'ASXY-TI3S'!Q239+ASZ!Q239+'MBXY-TI1S'!Q239+'MBXY-TI2S'!Q239+MBZ!Q239+'MSXY-TI1S'!Q239+'MSXY-TI2S'!Q239++'MSXY-TI3S'!Q239+MSZ!Q239+DECG!Q239+DECR!T239+DBHG!Q239+DBHR!T239+AMIL!Q239</f>
        <v>-1573.9408995890763</v>
      </c>
      <c r="F239" s="19">
        <f>DRFR!U239+DSFS!R239+DSTG!R239+XYM1!R239+XYM2!R239+XYM3!R239+XYM4!R239+SAG!R239+'ABXY-TI1S'!R239+'ABXY-TI2S'!R239+ABZ!R239+'ASXY-TI1S'!R239+'ASXY-TI2S'!R239+'ASXY-TI3S'!R239+ASZ!R239+'MBXY-TI1S'!R239+'MBXY-TI2S'!R239+MBZ!R239+'MSXY-TI1S'!R239+'MSXY-TI2S'!R239++'MSXY-TI3S'!R239+MSZ!R239+DECG!R239+DECR!U239+DBHG!R239+DBHR!U239+AMIL!R239</f>
        <v>-42.745707892392552</v>
      </c>
      <c r="G239" s="19">
        <f>DRFR!V239+DSFS!S239+DSTG!S239+XYM1!S239+XYM2!S239+XYM3!S239+XYM4!S239+SAG!S239+'ABXY-TI1S'!S239+'ABXY-TI2S'!S239+ABZ!S239+'ASXY-TI1S'!S239+'ASXY-TI2S'!S239+'ASXY-TI3S'!S239+ASZ!S239+'MBXY-TI1S'!S239+'MBXY-TI2S'!S239+MBZ!S239+'MSXY-TI1S'!S239+'MSXY-TI2S'!S239++'MSXY-TI3S'!S239+MSZ!S239+DECG!S239+DECR!V239+DBHG!S239+DBHR!V239+AMIL!S239</f>
        <v>-104.24006628835892</v>
      </c>
      <c r="H239" s="20">
        <f t="shared" si="31"/>
        <v>328.51392926019099</v>
      </c>
      <c r="I239" s="20">
        <f t="shared" si="32"/>
        <v>6420.5252165650418</v>
      </c>
      <c r="J239" s="20">
        <f t="shared" si="33"/>
        <v>99.378509812211092</v>
      </c>
      <c r="K239" s="20">
        <f t="shared" si="34"/>
        <v>-14.309868798093905</v>
      </c>
      <c r="L239" s="20">
        <f t="shared" si="35"/>
        <v>111.75157546095066</v>
      </c>
      <c r="M239" s="20">
        <f t="shared" si="36"/>
        <v>-7.327472232801842</v>
      </c>
      <c r="N239" s="94">
        <f>COS(Wellpath!$L239)*COS(Wellpath!$M239)</f>
        <v>1.5854587660413886E-17</v>
      </c>
      <c r="O239" s="94">
        <f>-SIN(Wellpath!$M239)</f>
        <v>-0.96592582628906831</v>
      </c>
      <c r="P239" s="94">
        <f>SIN(Wellpath!$L239)*COS(Wellpath!$M239)</f>
        <v>0.25881904510252074</v>
      </c>
      <c r="Q239" s="94">
        <f>COS(Wellpath!$L239)*SIN(Wellpath!$M239)</f>
        <v>5.9170126681719203E-17</v>
      </c>
      <c r="R239" s="94">
        <f>COS(Wellpath!$M239)</f>
        <v>0.25881904510252074</v>
      </c>
      <c r="S239" s="94">
        <f>SIN(Wellpath!$L239)*SIN(Wellpath!$M239)</f>
        <v>0.96592582628906831</v>
      </c>
      <c r="T239" s="94">
        <f>-SIN(Wellpath!$L239)</f>
        <v>-1</v>
      </c>
      <c r="U239" s="94">
        <v>0</v>
      </c>
      <c r="V239" s="94">
        <f>COS(Wellpath!$L239)</f>
        <v>6.1257422745431001E-17</v>
      </c>
    </row>
    <row r="240" spans="1:22" x14ac:dyDescent="0.25">
      <c r="A240" s="26">
        <f>Wellpath!E240</f>
        <v>7110</v>
      </c>
      <c r="B240" s="19">
        <f>DRFR!Q240+DSFS!N240+DSTG!N240+XYM1!N240+XYM2!N240+XYM3!N240+XYM4!N240+SAG!N240+'ABXY-TI1S'!N240+'ABXY-TI2S'!N240+ABZ!N240+'ASXY-TI1S'!N240+'ASXY-TI2S'!N240+'ASXY-TI3S'!N240+ASZ!N240+'MBXY-TI1S'!N240+'MBXY-TI2S'!N240+MBZ!N240+'MSXY-TI1S'!N240+'MSXY-TI2S'!N240++'MSXY-TI3S'!N240+MSZ!N240+DECG!N240+DECR!Q240+DBHG!N240+DBHR!Q240+AMIL!N240</f>
        <v>6076.524433509072</v>
      </c>
      <c r="C240" s="19">
        <f>DRFR!R240+DSFS!O240+DSTG!O240+XYM1!O240+XYM2!O240+XYM3!O240+XYM4!O240+SAG!O240+'ABXY-TI1S'!O240+'ABXY-TI2S'!O240+ABZ!O240+'ASXY-TI1S'!O240+'ASXY-TI2S'!O240+'ASXY-TI3S'!O240+ASZ!O240+'MBXY-TI1S'!O240+'MBXY-TI2S'!O240+MBZ!O240+'MSXY-TI1S'!O240+'MSXY-TI2S'!O240++'MSXY-TI3S'!O240+MSZ!O240+DECG!O240+DECR!R240+DBHG!O240+DBHR!R240+AMIL!O240</f>
        <v>524.91258105295833</v>
      </c>
      <c r="D240" s="19">
        <f>DRFR!S240+DSFS!P240+DSTG!P240+XYM1!P240+XYM2!P240+XYM3!P240+XYM4!P240+SAG!P240+'ABXY-TI1S'!P240+'ABXY-TI2S'!P240+ABZ!P240+'ASXY-TI1S'!P240+'ASXY-TI2S'!P240+'ASXY-TI3S'!P240+ASZ!P240+'MBXY-TI1S'!P240+'MBXY-TI2S'!P240+MBZ!P240+'MSXY-TI1S'!P240+'MSXY-TI2S'!P240++'MSXY-TI3S'!P240+MSZ!P240+DECG!P240+DECR!S240+DBHG!P240+DBHR!S240+AMIL!P240</f>
        <v>332.65542195650147</v>
      </c>
      <c r="E240" s="19">
        <f>DRFR!T240+DSFS!Q240+DSTG!Q240+XYM1!Q240+XYM2!Q240+XYM3!Q240+XYM4!Q240+SAG!Q240+'ABXY-TI1S'!Q240+'ABXY-TI2S'!Q240+ABZ!Q240+'ASXY-TI1S'!Q240+'ASXY-TI2S'!Q240+'ASXY-TI3S'!Q240+ASZ!Q240+'MBXY-TI1S'!Q240+'MBXY-TI2S'!Q240+MBZ!Q240+'MSXY-TI1S'!Q240+'MSXY-TI2S'!Q240++'MSXY-TI3S'!Q240+MSZ!Q240+DECG!Q240+DECR!T240+DBHG!Q240+DBHR!T240+AMIL!Q240</f>
        <v>-1594.1178660397122</v>
      </c>
      <c r="F240" s="19">
        <f>DRFR!U240+DSFS!R240+DSTG!R240+XYM1!R240+XYM2!R240+XYM3!R240+XYM4!R240+SAG!R240+'ABXY-TI1S'!R240+'ABXY-TI2S'!R240+ABZ!R240+'ASXY-TI1S'!R240+'ASXY-TI2S'!R240+'ASXY-TI3S'!R240+ASZ!R240+'MBXY-TI1S'!R240+'MBXY-TI2S'!R240+MBZ!R240+'MSXY-TI1S'!R240+'MSXY-TI2S'!R240++'MSXY-TI3S'!R240+MSZ!R240+DECG!R240+DECR!U240+DBHG!R240+DBHR!U240+AMIL!R240</f>
        <v>-43.051732600618941</v>
      </c>
      <c r="G240" s="19">
        <f>DRFR!V240+DSFS!S240+DSTG!S240+XYM1!S240+XYM2!S240+XYM3!S240+XYM4!S240+SAG!S240+'ABXY-TI1S'!S240+'ABXY-TI2S'!S240+ABZ!S240+'ASXY-TI1S'!S240+'ASXY-TI2S'!S240+'ASXY-TI3S'!S240+ASZ!S240+'MBXY-TI1S'!S240+'MBXY-TI2S'!S240+MBZ!S240+'MSXY-TI1S'!S240+'MSXY-TI2S'!S240++'MSXY-TI3S'!S240+MSZ!S240+DECG!S240+DECR!V240+DBHG!S240+DBHR!V240+AMIL!S240</f>
        <v>-104.85980968114198</v>
      </c>
      <c r="H240" s="20">
        <f t="shared" si="31"/>
        <v>332.65542195650147</v>
      </c>
      <c r="I240" s="20">
        <f t="shared" si="32"/>
        <v>6501.6958883897614</v>
      </c>
      <c r="J240" s="20">
        <f t="shared" si="33"/>
        <v>99.741126172268395</v>
      </c>
      <c r="K240" s="20">
        <f t="shared" si="34"/>
        <v>-14.445064574123645</v>
      </c>
      <c r="L240" s="20">
        <f t="shared" si="35"/>
        <v>112.42940663247276</v>
      </c>
      <c r="M240" s="20">
        <f t="shared" si="36"/>
        <v>-7.3563944969988242</v>
      </c>
      <c r="N240" s="94">
        <f>COS(Wellpath!$L240)*COS(Wellpath!$M240)</f>
        <v>1.5854587660413886E-17</v>
      </c>
      <c r="O240" s="94">
        <f>-SIN(Wellpath!$M240)</f>
        <v>-0.96592582628906831</v>
      </c>
      <c r="P240" s="94">
        <f>SIN(Wellpath!$L240)*COS(Wellpath!$M240)</f>
        <v>0.25881904510252074</v>
      </c>
      <c r="Q240" s="94">
        <f>COS(Wellpath!$L240)*SIN(Wellpath!$M240)</f>
        <v>5.9170126681719203E-17</v>
      </c>
      <c r="R240" s="94">
        <f>COS(Wellpath!$M240)</f>
        <v>0.25881904510252074</v>
      </c>
      <c r="S240" s="94">
        <f>SIN(Wellpath!$L240)*SIN(Wellpath!$M240)</f>
        <v>0.96592582628906831</v>
      </c>
      <c r="T240" s="94">
        <f>-SIN(Wellpath!$L240)</f>
        <v>-1</v>
      </c>
      <c r="U240" s="94">
        <v>0</v>
      </c>
      <c r="V240" s="94">
        <f>COS(Wellpath!$L240)</f>
        <v>6.1257422745431001E-17</v>
      </c>
    </row>
    <row r="241" spans="1:22" x14ac:dyDescent="0.25">
      <c r="A241" s="26">
        <f>Wellpath!E241</f>
        <v>7140</v>
      </c>
      <c r="B241" s="19">
        <f>DRFR!Q241+DSFS!N241+DSTG!N241+XYM1!N241+XYM2!N241+XYM3!N241+XYM4!N241+SAG!N241+'ABXY-TI1S'!N241+'ABXY-TI2S'!N241+ABZ!N241+'ASXY-TI1S'!N241+'ASXY-TI2S'!N241+'ASXY-TI3S'!N241+ASZ!N241+'MBXY-TI1S'!N241+'MBXY-TI2S'!N241+MBZ!N241+'MSXY-TI1S'!N241+'MSXY-TI2S'!N241++'MSXY-TI3S'!N241+MSZ!N241+DECG!N241+DECR!Q241+DBHG!N241+DBHR!Q241+AMIL!N241</f>
        <v>6152.7874535395431</v>
      </c>
      <c r="C241" s="19">
        <f>DRFR!R241+DSFS!O241+DSTG!O241+XYM1!O241+XYM2!O241+XYM3!O241+XYM4!O241+SAG!O241+'ABXY-TI1S'!O241+'ABXY-TI2S'!O241+ABZ!O241+'ASXY-TI1S'!O241+'ASXY-TI2S'!O241+'ASXY-TI3S'!O241+ASZ!O241+'MBXY-TI1S'!O241+'MBXY-TI2S'!O241+MBZ!O241+'MSXY-TI1S'!O241+'MSXY-TI2S'!O241++'MSXY-TI3S'!O241+MSZ!O241+DECG!O241+DECR!R241+DBHG!O241+DBHR!R241+AMIL!O241</f>
        <v>530.71092039523523</v>
      </c>
      <c r="D241" s="19">
        <f>DRFR!S241+DSFS!P241+DSTG!P241+XYM1!P241+XYM2!P241+XYM3!P241+XYM4!P241+SAG!P241+'ABXY-TI1S'!P241+'ABXY-TI2S'!P241+ABZ!P241+'ASXY-TI1S'!P241+'ASXY-TI2S'!P241+'ASXY-TI3S'!P241+ASZ!P241+'MBXY-TI1S'!P241+'MBXY-TI2S'!P241+MBZ!P241+'MSXY-TI1S'!P241+'MSXY-TI2S'!P241++'MSXY-TI3S'!P241+MSZ!P241+DECG!P241+DECR!S241+DBHG!P241+DBHR!S241+AMIL!P241</f>
        <v>336.82462968908544</v>
      </c>
      <c r="E241" s="19">
        <f>DRFR!T241+DSFS!Q241+DSTG!Q241+XYM1!Q241+XYM2!Q241+XYM3!Q241+XYM4!Q241+SAG!Q241+'ABXY-TI1S'!Q241+'ABXY-TI2S'!Q241+ABZ!Q241+'ASXY-TI1S'!Q241+'ASXY-TI2S'!Q241+'ASXY-TI3S'!Q241+ASZ!Q241+'MBXY-TI1S'!Q241+'MBXY-TI2S'!Q241+MBZ!Q241+'MSXY-TI1S'!Q241+'MSXY-TI2S'!Q241++'MSXY-TI3S'!Q241+MSZ!Q241+DECG!Q241+DECR!T241+DBHG!Q241+DBHR!T241+AMIL!Q241</f>
        <v>-1614.4258706675175</v>
      </c>
      <c r="F241" s="19">
        <f>DRFR!U241+DSFS!R241+DSTG!R241+XYM1!R241+XYM2!R241+XYM3!R241+XYM4!R241+SAG!R241+'ABXY-TI1S'!R241+'ABXY-TI2S'!R241+ABZ!R241+'ASXY-TI1S'!R241+'ASXY-TI2S'!R241+'ASXY-TI3S'!R241+ASZ!R241+'MBXY-TI1S'!R241+'MBXY-TI2S'!R241+MBZ!R241+'MSXY-TI1S'!R241+'MSXY-TI2S'!R241++'MSXY-TI3S'!R241+MSZ!R241+DECG!R241+DECR!U241+DBHG!R241+DBHR!U241+AMIL!R241</f>
        <v>-43.358631216317342</v>
      </c>
      <c r="G241" s="19">
        <f>DRFR!V241+DSFS!S241+DSTG!S241+XYM1!S241+XYM2!S241+XYM3!S241+XYM4!S241+SAG!S241+'ABXY-TI1S'!S241+'ABXY-TI2S'!S241+ABZ!S241+'ASXY-TI1S'!S241+'ASXY-TI2S'!S241+'ASXY-TI3S'!S241+ASZ!S241+'MBXY-TI1S'!S241+'MBXY-TI2S'!S241+MBZ!S241+'MSXY-TI1S'!S241+'MSXY-TI2S'!S241++'MSXY-TI3S'!S241+MSZ!S241+DECG!S241+DECR!V241+DBHG!S241+DBHR!V241+AMIL!S241</f>
        <v>-105.47931891112364</v>
      </c>
      <c r="H241" s="20">
        <f t="shared" si="31"/>
        <v>336.82462968908544</v>
      </c>
      <c r="I241" s="20">
        <f t="shared" si="32"/>
        <v>6583.3926721628068</v>
      </c>
      <c r="J241" s="20">
        <f t="shared" si="33"/>
        <v>100.10570177197231</v>
      </c>
      <c r="K241" s="20">
        <f t="shared" si="34"/>
        <v>-14.581165085743041</v>
      </c>
      <c r="L241" s="20">
        <f t="shared" si="35"/>
        <v>113.10723780399483</v>
      </c>
      <c r="M241" s="20">
        <f t="shared" si="36"/>
        <v>-7.3853167611958419</v>
      </c>
      <c r="N241" s="94">
        <f>COS(Wellpath!$L241)*COS(Wellpath!$M241)</f>
        <v>1.5854587660413886E-17</v>
      </c>
      <c r="O241" s="94">
        <f>-SIN(Wellpath!$M241)</f>
        <v>-0.96592582628906831</v>
      </c>
      <c r="P241" s="94">
        <f>SIN(Wellpath!$L241)*COS(Wellpath!$M241)</f>
        <v>0.25881904510252074</v>
      </c>
      <c r="Q241" s="94">
        <f>COS(Wellpath!$L241)*SIN(Wellpath!$M241)</f>
        <v>5.9170126681719203E-17</v>
      </c>
      <c r="R241" s="94">
        <f>COS(Wellpath!$M241)</f>
        <v>0.25881904510252074</v>
      </c>
      <c r="S241" s="94">
        <f>SIN(Wellpath!$L241)*SIN(Wellpath!$M241)</f>
        <v>0.96592582628906831</v>
      </c>
      <c r="T241" s="94">
        <f>-SIN(Wellpath!$L241)</f>
        <v>-1</v>
      </c>
      <c r="U241" s="94">
        <v>0</v>
      </c>
      <c r="V241" s="94">
        <f>COS(Wellpath!$L241)</f>
        <v>6.1257422745431001E-17</v>
      </c>
    </row>
    <row r="242" spans="1:22" x14ac:dyDescent="0.25">
      <c r="A242" s="26">
        <f>Wellpath!E242</f>
        <v>7170</v>
      </c>
      <c r="B242" s="19">
        <f>DRFR!Q242+DSFS!N242+DSTG!N242+XYM1!N242+XYM2!N242+XYM3!N242+XYM4!N242+SAG!N242+'ABXY-TI1S'!N242+'ABXY-TI2S'!N242+ABZ!N242+'ASXY-TI1S'!N242+'ASXY-TI2S'!N242+'ASXY-TI3S'!N242+ASZ!N242+'MBXY-TI1S'!N242+'MBXY-TI2S'!N242+MBZ!N242+'MSXY-TI1S'!N242+'MSXY-TI2S'!N242++'MSXY-TI3S'!N242+MSZ!N242+DECG!N242+DECR!Q242+DBHG!N242+DBHR!Q242+AMIL!N242</f>
        <v>6229.5414739445887</v>
      </c>
      <c r="C242" s="19">
        <f>DRFR!R242+DSFS!O242+DSTG!O242+XYM1!O242+XYM2!O242+XYM3!O242+XYM4!O242+SAG!O242+'ABXY-TI1S'!O242+'ABXY-TI2S'!O242+ABZ!O242+'ASXY-TI1S'!O242+'ASXY-TI2S'!O242+'ASXY-TI3S'!O242+ASZ!O242+'MBXY-TI1S'!O242+'MBXY-TI2S'!O242+MBZ!O242+'MSXY-TI1S'!O242+'MSXY-TI2S'!O242++'MSXY-TI3S'!O242+MSZ!O242+DECG!O242+DECR!R242+DBHG!O242+DBHR!R242+AMIL!O242</f>
        <v>536.54633055090903</v>
      </c>
      <c r="D242" s="19">
        <f>DRFR!S242+DSFS!P242+DSTG!P242+XYM1!P242+XYM2!P242+XYM3!P242+XYM4!P242+SAG!P242+'ABXY-TI1S'!P242+'ABXY-TI2S'!P242+ABZ!P242+'ASXY-TI1S'!P242+'ASXY-TI2S'!P242+'ASXY-TI3S'!P242+ASZ!P242+'MBXY-TI1S'!P242+'MBXY-TI2S'!P242+MBZ!P242+'MSXY-TI1S'!P242+'MSXY-TI2S'!P242++'MSXY-TI3S'!P242+MSZ!P242+DECG!P242+DECR!S242+DBHG!P242+DBHR!S242+AMIL!P242</f>
        <v>341.02155245794285</v>
      </c>
      <c r="E242" s="19">
        <f>DRFR!T242+DSFS!Q242+DSTG!Q242+XYM1!Q242+XYM2!Q242+XYM3!Q242+XYM4!Q242+SAG!Q242+'ABXY-TI1S'!Q242+'ABXY-TI2S'!Q242+ABZ!Q242+'ASXY-TI1S'!Q242+'ASXY-TI2S'!Q242+'ASXY-TI3S'!Q242+ASZ!Q242+'MBXY-TI1S'!Q242+'MBXY-TI2S'!Q242+MBZ!Q242+'MSXY-TI1S'!Q242+'MSXY-TI2S'!Q242++'MSXY-TI3S'!Q242+MSZ!Q242+DECG!Q242+DECR!T242+DBHG!Q242+DBHR!T242+AMIL!Q242</f>
        <v>-1634.8649134724924</v>
      </c>
      <c r="F242" s="19">
        <f>DRFR!U242+DSFS!R242+DSTG!R242+XYM1!R242+XYM2!R242+XYM3!R242+XYM4!R242+SAG!R242+'ABXY-TI1S'!R242+'ABXY-TI2S'!R242+ABZ!R242+'ASXY-TI1S'!R242+'ASXY-TI2S'!R242+'ASXY-TI3S'!R242+ASZ!R242+'MBXY-TI1S'!R242+'MBXY-TI2S'!R242+MBZ!R242+'MSXY-TI1S'!R242+'MSXY-TI2S'!R242++'MSXY-TI3S'!R242+MSZ!R242+DECG!R242+DECR!U242+DBHG!R242+DBHR!U242+AMIL!R242</f>
        <v>-43.66640373948777</v>
      </c>
      <c r="G242" s="19">
        <f>DRFR!V242+DSFS!S242+DSTG!S242+XYM1!S242+XYM2!S242+XYM3!S242+XYM4!S242+SAG!S242+'ABXY-TI1S'!S242+'ABXY-TI2S'!S242+ABZ!S242+'ASXY-TI1S'!S242+'ASXY-TI2S'!S242+'ASXY-TI3S'!S242+ASZ!S242+'MBXY-TI1S'!S242+'MBXY-TI2S'!S242+MBZ!S242+'MSXY-TI1S'!S242+'MSXY-TI2S'!S242++'MSXY-TI3S'!S242+MSZ!S242+DECG!S242+DECR!V242+DBHG!S242+DBHR!V242+AMIL!S242</f>
        <v>-106.09859397830391</v>
      </c>
      <c r="H242" s="20">
        <f t="shared" si="31"/>
        <v>341.02155245794285</v>
      </c>
      <c r="I242" s="20">
        <f t="shared" si="32"/>
        <v>6665.615567884176</v>
      </c>
      <c r="J242" s="20">
        <f t="shared" si="33"/>
        <v>100.4722366113229</v>
      </c>
      <c r="K242" s="20">
        <f t="shared" si="34"/>
        <v>-14.718170332952113</v>
      </c>
      <c r="L242" s="20">
        <f t="shared" si="35"/>
        <v>113.78506897551692</v>
      </c>
      <c r="M242" s="20">
        <f t="shared" si="36"/>
        <v>-7.4142390253931261</v>
      </c>
      <c r="N242" s="94">
        <f>COS(Wellpath!$L242)*COS(Wellpath!$M242)</f>
        <v>1.5854587660413886E-17</v>
      </c>
      <c r="O242" s="94">
        <f>-SIN(Wellpath!$M242)</f>
        <v>-0.96592582628906831</v>
      </c>
      <c r="P242" s="94">
        <f>SIN(Wellpath!$L242)*COS(Wellpath!$M242)</f>
        <v>0.25881904510252074</v>
      </c>
      <c r="Q242" s="94">
        <f>COS(Wellpath!$L242)*SIN(Wellpath!$M242)</f>
        <v>5.9170126681719203E-17</v>
      </c>
      <c r="R242" s="94">
        <f>COS(Wellpath!$M242)</f>
        <v>0.25881904510252074</v>
      </c>
      <c r="S242" s="94">
        <f>SIN(Wellpath!$L242)*SIN(Wellpath!$M242)</f>
        <v>0.96592582628906831</v>
      </c>
      <c r="T242" s="94">
        <f>-SIN(Wellpath!$L242)</f>
        <v>-1</v>
      </c>
      <c r="U242" s="94">
        <v>0</v>
      </c>
      <c r="V242" s="94">
        <f>COS(Wellpath!$L242)</f>
        <v>6.1257422745431001E-17</v>
      </c>
    </row>
    <row r="243" spans="1:22" x14ac:dyDescent="0.25">
      <c r="A243" s="26">
        <f>Wellpath!E243</f>
        <v>7200</v>
      </c>
      <c r="B243" s="19">
        <f>DRFR!Q243+DSFS!N243+DSTG!N243+XYM1!N243+XYM2!N243+XYM3!N243+XYM4!N243+SAG!N243+'ABXY-TI1S'!N243+'ABXY-TI2S'!N243+ABZ!N243+'ASXY-TI1S'!N243+'ASXY-TI2S'!N243+'ASXY-TI3S'!N243+ASZ!N243+'MBXY-TI1S'!N243+'MBXY-TI2S'!N243+MBZ!N243+'MSXY-TI1S'!N243+'MSXY-TI2S'!N243++'MSXY-TI3S'!N243+MSZ!N243+DECG!N243+DECR!Q243+DBHG!N243+DBHR!Q243+AMIL!N243</f>
        <v>6306.7864947242088</v>
      </c>
      <c r="C243" s="19">
        <f>DRFR!R243+DSFS!O243+DSTG!O243+XYM1!O243+XYM2!O243+XYM3!O243+XYM4!O243+SAG!O243+'ABXY-TI1S'!O243+'ABXY-TI2S'!O243+ABZ!O243+'ASXY-TI1S'!O243+'ASXY-TI2S'!O243+'ASXY-TI3S'!O243+ASZ!O243+'MBXY-TI1S'!O243+'MBXY-TI2S'!O243+MBZ!O243+'MSXY-TI1S'!O243+'MSXY-TI2S'!O243++'MSXY-TI3S'!O243+MSZ!O243+DECG!O243+DECR!R243+DBHG!O243+DBHR!R243+AMIL!O243</f>
        <v>542.41881151997927</v>
      </c>
      <c r="D243" s="19">
        <f>DRFR!S243+DSFS!P243+DSTG!P243+XYM1!P243+XYM2!P243+XYM3!P243+XYM4!P243+SAG!P243+'ABXY-TI1S'!P243+'ABXY-TI2S'!P243+ABZ!P243+'ASXY-TI1S'!P243+'ASXY-TI2S'!P243+'ASXY-TI3S'!P243+ASZ!P243+'MBXY-TI1S'!P243+'MBXY-TI2S'!P243+MBZ!P243+'MSXY-TI1S'!P243+'MSXY-TI2S'!P243++'MSXY-TI3S'!P243+MSZ!P243+DECG!P243+DECR!S243+DBHG!P243+DBHR!S243+AMIL!P243</f>
        <v>345.24619026307369</v>
      </c>
      <c r="E243" s="19">
        <f>DRFR!T243+DSFS!Q243+DSTG!Q243+XYM1!Q243+XYM2!Q243+XYM3!Q243+XYM4!Q243+SAG!Q243+'ABXY-TI1S'!Q243+'ABXY-TI2S'!Q243+ABZ!Q243+'ASXY-TI1S'!Q243+'ASXY-TI2S'!Q243+'ASXY-TI3S'!Q243+ASZ!Q243+'MBXY-TI1S'!Q243+'MBXY-TI2S'!Q243+MBZ!Q243+'MSXY-TI1S'!Q243+'MSXY-TI2S'!Q243++'MSXY-TI3S'!Q243+MSZ!Q243+DECG!Q243+DECR!T243+DBHG!Q243+DBHR!T243+AMIL!Q243</f>
        <v>-1655.434994454637</v>
      </c>
      <c r="F243" s="19">
        <f>DRFR!U243+DSFS!R243+DSTG!R243+XYM1!R243+XYM2!R243+XYM3!R243+XYM4!R243+SAG!R243+'ABXY-TI1S'!R243+'ABXY-TI2S'!R243+ABZ!R243+'ASXY-TI1S'!R243+'ASXY-TI2S'!R243+'ASXY-TI3S'!R243+ASZ!R243+'MBXY-TI1S'!R243+'MBXY-TI2S'!R243+MBZ!R243+'MSXY-TI1S'!R243+'MSXY-TI2S'!R243++'MSXY-TI3S'!R243+MSZ!R243+DECG!R243+DECR!U243+DBHG!R243+DBHR!U243+AMIL!R243</f>
        <v>-43.97505017013021</v>
      </c>
      <c r="G243" s="19">
        <f>DRFR!V243+DSFS!S243+DSTG!S243+XYM1!S243+XYM2!S243+XYM3!S243+XYM4!S243+SAG!S243+'ABXY-TI1S'!S243+'ABXY-TI2S'!S243+ABZ!S243+'ASXY-TI1S'!S243+'ASXY-TI2S'!S243+'ASXY-TI3S'!S243+ASZ!S243+'MBXY-TI1S'!S243+'MBXY-TI2S'!S243+MBZ!S243+'MSXY-TI1S'!S243+'MSXY-TI2S'!S243++'MSXY-TI3S'!S243+MSZ!S243+DECG!S243+DECR!V243+DBHG!S243+DBHR!V243+AMIL!S243</f>
        <v>-106.71763488268282</v>
      </c>
      <c r="H243" s="20">
        <f t="shared" si="31"/>
        <v>345.24619026307369</v>
      </c>
      <c r="I243" s="20">
        <f t="shared" si="32"/>
        <v>6748.3645755538682</v>
      </c>
      <c r="J243" s="20">
        <f t="shared" si="33"/>
        <v>100.84073069031949</v>
      </c>
      <c r="K243" s="20">
        <f t="shared" si="34"/>
        <v>-14.856080315750834</v>
      </c>
      <c r="L243" s="20">
        <f t="shared" si="35"/>
        <v>114.46290014703904</v>
      </c>
      <c r="M243" s="20">
        <f t="shared" si="36"/>
        <v>-7.4431612895901438</v>
      </c>
      <c r="N243" s="94">
        <f>COS(Wellpath!$L243)*COS(Wellpath!$M243)</f>
        <v>1.5854587660413886E-17</v>
      </c>
      <c r="O243" s="94">
        <f>-SIN(Wellpath!$M243)</f>
        <v>-0.96592582628906831</v>
      </c>
      <c r="P243" s="94">
        <f>SIN(Wellpath!$L243)*COS(Wellpath!$M243)</f>
        <v>0.25881904510252074</v>
      </c>
      <c r="Q243" s="94">
        <f>COS(Wellpath!$L243)*SIN(Wellpath!$M243)</f>
        <v>5.9170126681719203E-17</v>
      </c>
      <c r="R243" s="94">
        <f>COS(Wellpath!$M243)</f>
        <v>0.25881904510252074</v>
      </c>
      <c r="S243" s="94">
        <f>SIN(Wellpath!$L243)*SIN(Wellpath!$M243)</f>
        <v>0.96592582628906831</v>
      </c>
      <c r="T243" s="94">
        <f>-SIN(Wellpath!$L243)</f>
        <v>-1</v>
      </c>
      <c r="U243" s="94">
        <v>0</v>
      </c>
      <c r="V243" s="94">
        <f>COS(Wellpath!$L243)</f>
        <v>6.1257422745431001E-17</v>
      </c>
    </row>
    <row r="244" spans="1:22" x14ac:dyDescent="0.25">
      <c r="A244" s="26">
        <f>Wellpath!E244</f>
        <v>7230</v>
      </c>
      <c r="B244" s="19">
        <f>DRFR!Q244+DSFS!N244+DSTG!N244+XYM1!N244+XYM2!N244+XYM3!N244+XYM4!N244+SAG!N244+'ABXY-TI1S'!N244+'ABXY-TI2S'!N244+ABZ!N244+'ASXY-TI1S'!N244+'ASXY-TI2S'!N244+'ASXY-TI3S'!N244+ASZ!N244+'MBXY-TI1S'!N244+'MBXY-TI2S'!N244+MBZ!N244+'MSXY-TI1S'!N244+'MSXY-TI2S'!N244++'MSXY-TI3S'!N244+MSZ!N244+DECG!N244+DECR!Q244+DBHG!N244+DBHR!Q244+AMIL!N244</f>
        <v>6384.5225158784033</v>
      </c>
      <c r="C244" s="19">
        <f>DRFR!R244+DSFS!O244+DSTG!O244+XYM1!O244+XYM2!O244+XYM3!O244+XYM4!O244+SAG!O244+'ABXY-TI1S'!O244+'ABXY-TI2S'!O244+ABZ!O244+'ASXY-TI1S'!O244+'ASXY-TI2S'!O244+'ASXY-TI3S'!O244+ASZ!O244+'MBXY-TI1S'!O244+'MBXY-TI2S'!O244+MBZ!O244+'MSXY-TI1S'!O244+'MSXY-TI2S'!O244++'MSXY-TI3S'!O244+MSZ!O244+DECG!O244+DECR!R244+DBHG!O244+DBHR!R244+AMIL!O244</f>
        <v>548.32836330244618</v>
      </c>
      <c r="D244" s="19">
        <f>DRFR!S244+DSFS!P244+DSTG!P244+XYM1!P244+XYM2!P244+XYM3!P244+XYM4!P244+SAG!P244+'ABXY-TI1S'!P244+'ABXY-TI2S'!P244+ABZ!P244+'ASXY-TI1S'!P244+'ASXY-TI2S'!P244+'ASXY-TI3S'!P244+ASZ!P244+'MBXY-TI1S'!P244+'MBXY-TI2S'!P244+MBZ!P244+'MSXY-TI1S'!P244+'MSXY-TI2S'!P244++'MSXY-TI3S'!P244+MSZ!P244+DECG!P244+DECR!S244+DBHG!P244+DBHR!S244+AMIL!P244</f>
        <v>349.4985431044779</v>
      </c>
      <c r="E244" s="19">
        <f>DRFR!T244+DSFS!Q244+DSTG!Q244+XYM1!Q244+XYM2!Q244+XYM3!Q244+XYM4!Q244+SAG!Q244+'ABXY-TI1S'!Q244+'ABXY-TI2S'!Q244+ABZ!Q244+'ASXY-TI1S'!Q244+'ASXY-TI2S'!Q244+'ASXY-TI3S'!Q244+ASZ!Q244+'MBXY-TI1S'!Q244+'MBXY-TI2S'!Q244+MBZ!Q244+'MSXY-TI1S'!Q244+'MSXY-TI2S'!Q244++'MSXY-TI3S'!Q244+MSZ!Q244+DECG!Q244+DECR!T244+DBHG!Q244+DBHR!T244+AMIL!Q244</f>
        <v>-1676.1361136139508</v>
      </c>
      <c r="F244" s="19">
        <f>DRFR!U244+DSFS!R244+DSTG!R244+XYM1!R244+XYM2!R244+XYM3!R244+XYM4!R244+SAG!R244+'ABXY-TI1S'!R244+'ABXY-TI2S'!R244+ABZ!R244+'ASXY-TI1S'!R244+'ASXY-TI2S'!R244+'ASXY-TI3S'!R244+ASZ!R244+'MBXY-TI1S'!R244+'MBXY-TI2S'!R244+MBZ!R244+'MSXY-TI1S'!R244+'MSXY-TI2S'!R244++'MSXY-TI3S'!R244+MSZ!R244+DECG!R244+DECR!U244+DBHG!R244+DBHR!U244+AMIL!R244</f>
        <v>-44.28457050824467</v>
      </c>
      <c r="G244" s="19">
        <f>DRFR!V244+DSFS!S244+DSTG!S244+XYM1!S244+XYM2!S244+XYM3!S244+XYM4!S244+SAG!S244+'ABXY-TI1S'!S244+'ABXY-TI2S'!S244+ABZ!S244+'ASXY-TI1S'!S244+'ASXY-TI2S'!S244+'ASXY-TI3S'!S244+ASZ!S244+'MBXY-TI1S'!S244+'MBXY-TI2S'!S244+MBZ!S244+'MSXY-TI1S'!S244+'MSXY-TI2S'!S244++'MSXY-TI3S'!S244+MSZ!S244+DECG!S244+DECR!V244+DBHG!S244+DBHR!V244+AMIL!S244</f>
        <v>-107.33644162426032</v>
      </c>
      <c r="H244" s="20">
        <f t="shared" si="31"/>
        <v>349.4985431044779</v>
      </c>
      <c r="I244" s="20">
        <f t="shared" si="32"/>
        <v>6831.639695171888</v>
      </c>
      <c r="J244" s="20">
        <f t="shared" si="33"/>
        <v>101.21118400896289</v>
      </c>
      <c r="K244" s="20">
        <f t="shared" si="34"/>
        <v>-14.994895034139223</v>
      </c>
      <c r="L244" s="20">
        <f t="shared" si="35"/>
        <v>115.14073131856109</v>
      </c>
      <c r="M244" s="20">
        <f t="shared" si="36"/>
        <v>-7.4720835537876233</v>
      </c>
      <c r="N244" s="94">
        <f>COS(Wellpath!$L244)*COS(Wellpath!$M244)</f>
        <v>1.5854587660413886E-17</v>
      </c>
      <c r="O244" s="94">
        <f>-SIN(Wellpath!$M244)</f>
        <v>-0.96592582628906831</v>
      </c>
      <c r="P244" s="94">
        <f>SIN(Wellpath!$L244)*COS(Wellpath!$M244)</f>
        <v>0.25881904510252074</v>
      </c>
      <c r="Q244" s="94">
        <f>COS(Wellpath!$L244)*SIN(Wellpath!$M244)</f>
        <v>5.9170126681719203E-17</v>
      </c>
      <c r="R244" s="94">
        <f>COS(Wellpath!$M244)</f>
        <v>0.25881904510252074</v>
      </c>
      <c r="S244" s="94">
        <f>SIN(Wellpath!$L244)*SIN(Wellpath!$M244)</f>
        <v>0.96592582628906831</v>
      </c>
      <c r="T244" s="94">
        <f>-SIN(Wellpath!$L244)</f>
        <v>-1</v>
      </c>
      <c r="U244" s="94">
        <v>0</v>
      </c>
      <c r="V244" s="94">
        <f>COS(Wellpath!$L244)</f>
        <v>6.1257422745431001E-17</v>
      </c>
    </row>
    <row r="245" spans="1:22" x14ac:dyDescent="0.25">
      <c r="A245" s="26">
        <f>Wellpath!E245</f>
        <v>7260</v>
      </c>
      <c r="B245" s="19">
        <f>DRFR!Q245+DSFS!N245+DSTG!N245+XYM1!N245+XYM2!N245+XYM3!N245+XYM4!N245+SAG!N245+'ABXY-TI1S'!N245+'ABXY-TI2S'!N245+ABZ!N245+'ASXY-TI1S'!N245+'ASXY-TI2S'!N245+'ASXY-TI3S'!N245+ASZ!N245+'MBXY-TI1S'!N245+'MBXY-TI2S'!N245+MBZ!N245+'MSXY-TI1S'!N245+'MSXY-TI2S'!N245++'MSXY-TI3S'!N245+MSZ!N245+DECG!N245+DECR!Q245+DBHG!N245+DBHR!Q245+AMIL!N245</f>
        <v>6462.7495374071714</v>
      </c>
      <c r="C245" s="19">
        <f>DRFR!R245+DSFS!O245+DSTG!O245+XYM1!O245+XYM2!O245+XYM3!O245+XYM4!O245+SAG!O245+'ABXY-TI1S'!O245+'ABXY-TI2S'!O245+ABZ!O245+'ASXY-TI1S'!O245+'ASXY-TI2S'!O245+'ASXY-TI3S'!O245+ASZ!O245+'MBXY-TI1S'!O245+'MBXY-TI2S'!O245+MBZ!O245+'MSXY-TI1S'!O245+'MSXY-TI2S'!O245++'MSXY-TI3S'!O245+MSZ!O245+DECG!O245+DECR!R245+DBHG!O245+DBHR!R245+AMIL!O245</f>
        <v>554.27498589830975</v>
      </c>
      <c r="D245" s="19">
        <f>DRFR!S245+DSFS!P245+DSTG!P245+XYM1!P245+XYM2!P245+XYM3!P245+XYM4!P245+SAG!P245+'ABXY-TI1S'!P245+'ABXY-TI2S'!P245+ABZ!P245+'ASXY-TI1S'!P245+'ASXY-TI2S'!P245+'ASXY-TI3S'!P245+ASZ!P245+'MBXY-TI1S'!P245+'MBXY-TI2S'!P245+MBZ!P245+'MSXY-TI1S'!P245+'MSXY-TI2S'!P245++'MSXY-TI3S'!P245+MSZ!P245+DECG!P245+DECR!S245+DBHG!P245+DBHR!S245+AMIL!P245</f>
        <v>353.77861098215578</v>
      </c>
      <c r="E245" s="19">
        <f>DRFR!T245+DSFS!Q245+DSTG!Q245+XYM1!Q245+XYM2!Q245+XYM3!Q245+XYM4!Q245+SAG!Q245+'ABXY-TI1S'!Q245+'ABXY-TI2S'!Q245+ABZ!Q245+'ASXY-TI1S'!Q245+'ASXY-TI2S'!Q245+'ASXY-TI3S'!Q245+ASZ!Q245+'MBXY-TI1S'!Q245+'MBXY-TI2S'!Q245+MBZ!Q245+'MSXY-TI1S'!Q245+'MSXY-TI2S'!Q245++'MSXY-TI3S'!Q245+MSZ!Q245+DECG!Q245+DECR!T245+DBHG!Q245+DBHR!T245+AMIL!Q245</f>
        <v>-1696.9682709504341</v>
      </c>
      <c r="F245" s="19">
        <f>DRFR!U245+DSFS!R245+DSTG!R245+XYM1!R245+XYM2!R245+XYM3!R245+XYM4!R245+SAG!R245+'ABXY-TI1S'!R245+'ABXY-TI2S'!R245+ABZ!R245+'ASXY-TI1S'!R245+'ASXY-TI2S'!R245+'ASXY-TI3S'!R245+ASZ!R245+'MBXY-TI1S'!R245+'MBXY-TI2S'!R245+MBZ!R245+'MSXY-TI1S'!R245+'MSXY-TI2S'!R245++'MSXY-TI3S'!R245+MSZ!R245+DECG!R245+DECR!U245+DBHG!R245+DBHR!U245+AMIL!R245</f>
        <v>-44.59496475383115</v>
      </c>
      <c r="G245" s="19">
        <f>DRFR!V245+DSFS!S245+DSTG!S245+XYM1!S245+XYM2!S245+XYM3!S245+XYM4!S245+SAG!S245+'ABXY-TI1S'!S245+'ABXY-TI2S'!S245+ABZ!S245+'ASXY-TI1S'!S245+'ASXY-TI2S'!S245+'ASXY-TI3S'!S245+ASZ!S245+'MBXY-TI1S'!S245+'MBXY-TI2S'!S245+MBZ!S245+'MSXY-TI1S'!S245+'MSXY-TI2S'!S245++'MSXY-TI3S'!S245+MSZ!S245+DECG!S245+DECR!V245+DBHG!S245+DBHR!V245+AMIL!S245</f>
        <v>-107.95501420303646</v>
      </c>
      <c r="H245" s="20">
        <f t="shared" si="31"/>
        <v>353.77861098215578</v>
      </c>
      <c r="I245" s="20">
        <f t="shared" si="32"/>
        <v>6915.440926738228</v>
      </c>
      <c r="J245" s="20">
        <f t="shared" si="33"/>
        <v>101.5835965672525</v>
      </c>
      <c r="K245" s="20">
        <f t="shared" si="34"/>
        <v>-15.134614488117272</v>
      </c>
      <c r="L245" s="20">
        <f t="shared" si="35"/>
        <v>115.81856249008321</v>
      </c>
      <c r="M245" s="20">
        <f t="shared" si="36"/>
        <v>-7.5010058179847867</v>
      </c>
      <c r="N245" s="94">
        <f>COS(Wellpath!$L245)*COS(Wellpath!$M245)</f>
        <v>1.5854587660413886E-17</v>
      </c>
      <c r="O245" s="94">
        <f>-SIN(Wellpath!$M245)</f>
        <v>-0.96592582628906831</v>
      </c>
      <c r="P245" s="94">
        <f>SIN(Wellpath!$L245)*COS(Wellpath!$M245)</f>
        <v>0.25881904510252074</v>
      </c>
      <c r="Q245" s="94">
        <f>COS(Wellpath!$L245)*SIN(Wellpath!$M245)</f>
        <v>5.9170126681719203E-17</v>
      </c>
      <c r="R245" s="94">
        <f>COS(Wellpath!$M245)</f>
        <v>0.25881904510252074</v>
      </c>
      <c r="S245" s="94">
        <f>SIN(Wellpath!$L245)*SIN(Wellpath!$M245)</f>
        <v>0.96592582628906831</v>
      </c>
      <c r="T245" s="94">
        <f>-SIN(Wellpath!$L245)</f>
        <v>-1</v>
      </c>
      <c r="U245" s="94">
        <v>0</v>
      </c>
      <c r="V245" s="94">
        <f>COS(Wellpath!$L245)</f>
        <v>6.1257422745431001E-17</v>
      </c>
    </row>
    <row r="246" spans="1:22" x14ac:dyDescent="0.25">
      <c r="A246" s="26">
        <f>Wellpath!E246</f>
        <v>7290</v>
      </c>
      <c r="B246" s="19">
        <f>DRFR!Q246+DSFS!N246+DSTG!N246+XYM1!N246+XYM2!N246+XYM3!N246+XYM4!N246+SAG!N246+'ABXY-TI1S'!N246+'ABXY-TI2S'!N246+ABZ!N246+'ASXY-TI1S'!N246+'ASXY-TI2S'!N246+'ASXY-TI3S'!N246+ASZ!N246+'MBXY-TI1S'!N246+'MBXY-TI2S'!N246+MBZ!N246+'MSXY-TI1S'!N246+'MSXY-TI2S'!N246++'MSXY-TI3S'!N246+MSZ!N246+DECG!N246+DECR!Q246+DBHG!N246+DBHR!Q246+AMIL!N246</f>
        <v>6541.4675593105148</v>
      </c>
      <c r="C246" s="19">
        <f>DRFR!R246+DSFS!O246+DSTG!O246+XYM1!O246+XYM2!O246+XYM3!O246+XYM4!O246+SAG!O246+'ABXY-TI1S'!O246+'ABXY-TI2S'!O246+ABZ!O246+'ASXY-TI1S'!O246+'ASXY-TI2S'!O246+'ASXY-TI3S'!O246+ASZ!O246+'MBXY-TI1S'!O246+'MBXY-TI2S'!O246+MBZ!O246+'MSXY-TI1S'!O246+'MSXY-TI2S'!O246++'MSXY-TI3S'!O246+MSZ!O246+DECG!O246+DECR!R246+DBHG!O246+DBHR!R246+AMIL!O246</f>
        <v>560.25867930756999</v>
      </c>
      <c r="D246" s="19">
        <f>DRFR!S246+DSFS!P246+DSTG!P246+XYM1!P246+XYM2!P246+XYM3!P246+XYM4!P246+SAG!P246+'ABXY-TI1S'!P246+'ABXY-TI2S'!P246+ABZ!P246+'ASXY-TI1S'!P246+'ASXY-TI2S'!P246+'ASXY-TI3S'!P246+ASZ!P246+'MBXY-TI1S'!P246+'MBXY-TI2S'!P246+MBZ!P246+'MSXY-TI1S'!P246+'MSXY-TI2S'!P246++'MSXY-TI3S'!P246+MSZ!P246+DECG!P246+DECR!S246+DBHG!P246+DBHR!S246+AMIL!P246</f>
        <v>358.08639389610698</v>
      </c>
      <c r="E246" s="19">
        <f>DRFR!T246+DSFS!Q246+DSTG!Q246+XYM1!Q246+XYM2!Q246+XYM3!Q246+XYM4!Q246+SAG!Q246+'ABXY-TI1S'!Q246+'ABXY-TI2S'!Q246+ABZ!Q246+'ASXY-TI1S'!Q246+'ASXY-TI2S'!Q246+'ASXY-TI3S'!Q246+ASZ!Q246+'MBXY-TI1S'!Q246+'MBXY-TI2S'!Q246+MBZ!Q246+'MSXY-TI1S'!Q246+'MSXY-TI2S'!Q246++'MSXY-TI3S'!Q246+MSZ!Q246+DECG!Q246+DECR!T246+DBHG!Q246+DBHR!T246+AMIL!Q246</f>
        <v>-1717.9314664640872</v>
      </c>
      <c r="F246" s="19">
        <f>DRFR!U246+DSFS!R246+DSTG!R246+XYM1!R246+XYM2!R246+XYM3!R246+XYM4!R246+SAG!R246+'ABXY-TI1S'!R246+'ABXY-TI2S'!R246+ABZ!R246+'ASXY-TI1S'!R246+'ASXY-TI2S'!R246+'ASXY-TI3S'!R246+ASZ!R246+'MBXY-TI1S'!R246+'MBXY-TI2S'!R246+MBZ!R246+'MSXY-TI1S'!R246+'MSXY-TI2S'!R246++'MSXY-TI3S'!R246+MSZ!R246+DECG!R246+DECR!U246+DBHG!R246+DBHR!U246+AMIL!R246</f>
        <v>-44.906232906889649</v>
      </c>
      <c r="G246" s="19">
        <f>DRFR!V246+DSFS!S246+DSTG!S246+XYM1!S246+XYM2!S246+XYM3!S246+XYM4!S246+SAG!S246+'ABXY-TI1S'!S246+'ABXY-TI2S'!S246+ABZ!S246+'ASXY-TI1S'!S246+'ASXY-TI2S'!S246+'ASXY-TI3S'!S246+ASZ!S246+'MBXY-TI1S'!S246+'MBXY-TI2S'!S246+MBZ!S246+'MSXY-TI1S'!S246+'MSXY-TI2S'!S246++'MSXY-TI3S'!S246+MSZ!S246+DECG!S246+DECR!V246+DBHG!S246+DBHR!V246+AMIL!S246</f>
        <v>-108.57335261901117</v>
      </c>
      <c r="H246" s="20">
        <f t="shared" si="31"/>
        <v>358.08639389610698</v>
      </c>
      <c r="I246" s="20">
        <f t="shared" si="32"/>
        <v>6999.7682702528964</v>
      </c>
      <c r="J246" s="20">
        <f t="shared" si="33"/>
        <v>101.95796836518865</v>
      </c>
      <c r="K246" s="20">
        <f t="shared" si="34"/>
        <v>-15.275238677684996</v>
      </c>
      <c r="L246" s="20">
        <f t="shared" si="35"/>
        <v>116.4963936616053</v>
      </c>
      <c r="M246" s="20">
        <f t="shared" si="36"/>
        <v>-7.5299280821822379</v>
      </c>
      <c r="N246" s="94">
        <f>COS(Wellpath!$L246)*COS(Wellpath!$M246)</f>
        <v>1.5854587660413886E-17</v>
      </c>
      <c r="O246" s="94">
        <f>-SIN(Wellpath!$M246)</f>
        <v>-0.96592582628906831</v>
      </c>
      <c r="P246" s="94">
        <f>SIN(Wellpath!$L246)*COS(Wellpath!$M246)</f>
        <v>0.25881904510252074</v>
      </c>
      <c r="Q246" s="94">
        <f>COS(Wellpath!$L246)*SIN(Wellpath!$M246)</f>
        <v>5.9170126681719203E-17</v>
      </c>
      <c r="R246" s="94">
        <f>COS(Wellpath!$M246)</f>
        <v>0.25881904510252074</v>
      </c>
      <c r="S246" s="94">
        <f>SIN(Wellpath!$L246)*SIN(Wellpath!$M246)</f>
        <v>0.96592582628906831</v>
      </c>
      <c r="T246" s="94">
        <f>-SIN(Wellpath!$L246)</f>
        <v>-1</v>
      </c>
      <c r="U246" s="94">
        <v>0</v>
      </c>
      <c r="V246" s="94">
        <f>COS(Wellpath!$L246)</f>
        <v>6.1257422745431001E-17</v>
      </c>
    </row>
    <row r="247" spans="1:22" x14ac:dyDescent="0.25">
      <c r="A247" s="26">
        <f>Wellpath!E247</f>
        <v>7320</v>
      </c>
      <c r="B247" s="19">
        <f>DRFR!Q247+DSFS!N247+DSTG!N247+XYM1!N247+XYM2!N247+XYM3!N247+XYM4!N247+SAG!N247+'ABXY-TI1S'!N247+'ABXY-TI2S'!N247+ABZ!N247+'ASXY-TI1S'!N247+'ASXY-TI2S'!N247+'ASXY-TI3S'!N247+ASZ!N247+'MBXY-TI1S'!N247+'MBXY-TI2S'!N247+MBZ!N247+'MSXY-TI1S'!N247+'MSXY-TI2S'!N247++'MSXY-TI3S'!N247+MSZ!N247+DECG!N247+DECR!Q247+DBHG!N247+DBHR!Q247+AMIL!N247</f>
        <v>6620.6765815884319</v>
      </c>
      <c r="C247" s="19">
        <f>DRFR!R247+DSFS!O247+DSTG!O247+XYM1!O247+XYM2!O247+XYM3!O247+XYM4!O247+SAG!O247+'ABXY-TI1S'!O247+'ABXY-TI2S'!O247+ABZ!O247+'ASXY-TI1S'!O247+'ASXY-TI2S'!O247+'ASXY-TI3S'!O247+ASZ!O247+'MBXY-TI1S'!O247+'MBXY-TI2S'!O247+MBZ!O247+'MSXY-TI1S'!O247+'MSXY-TI2S'!O247++'MSXY-TI3S'!O247+MSZ!O247+DECG!O247+DECR!R247+DBHG!O247+DBHR!R247+AMIL!O247</f>
        <v>566.27944353022667</v>
      </c>
      <c r="D247" s="19">
        <f>DRFR!S247+DSFS!P247+DSTG!P247+XYM1!P247+XYM2!P247+XYM3!P247+XYM4!P247+SAG!P247+'ABXY-TI1S'!P247+'ABXY-TI2S'!P247+ABZ!P247+'ASXY-TI1S'!P247+'ASXY-TI2S'!P247+'ASXY-TI3S'!P247+ASZ!P247+'MBXY-TI1S'!P247+'MBXY-TI2S'!P247+MBZ!P247+'MSXY-TI1S'!P247+'MSXY-TI2S'!P247++'MSXY-TI3S'!P247+MSZ!P247+DECG!P247+DECR!S247+DBHG!P247+DBHR!S247+AMIL!P247</f>
        <v>362.42189184633156</v>
      </c>
      <c r="E247" s="19">
        <f>DRFR!T247+DSFS!Q247+DSTG!Q247+XYM1!Q247+XYM2!Q247+XYM3!Q247+XYM4!Q247+SAG!Q247+'ABXY-TI1S'!Q247+'ABXY-TI2S'!Q247+ABZ!Q247+'ASXY-TI1S'!Q247+'ASXY-TI2S'!Q247+'ASXY-TI3S'!Q247+ASZ!Q247+'MBXY-TI1S'!Q247+'MBXY-TI2S'!Q247+MBZ!Q247+'MSXY-TI1S'!Q247+'MSXY-TI2S'!Q247++'MSXY-TI3S'!Q247+MSZ!Q247+DECG!Q247+DECR!T247+DBHG!Q247+DBHR!T247+AMIL!Q247</f>
        <v>-1739.0257001549098</v>
      </c>
      <c r="F247" s="19">
        <f>DRFR!U247+DSFS!R247+DSTG!R247+XYM1!R247+XYM2!R247+XYM3!R247+XYM4!R247+SAG!R247+'ABXY-TI1S'!R247+'ABXY-TI2S'!R247+ABZ!R247+'ASXY-TI1S'!R247+'ASXY-TI2S'!R247+'ASXY-TI3S'!R247+ASZ!R247+'MBXY-TI1S'!R247+'MBXY-TI2S'!R247+MBZ!R247+'MSXY-TI1S'!R247+'MSXY-TI2S'!R247++'MSXY-TI3S'!R247+MSZ!R247+DECG!R247+DECR!U247+DBHG!R247+DBHR!U247+AMIL!R247</f>
        <v>-45.218374967420168</v>
      </c>
      <c r="G247" s="19">
        <f>DRFR!V247+DSFS!S247+DSTG!S247+XYM1!S247+XYM2!S247+XYM3!S247+XYM4!S247+SAG!S247+'ABXY-TI1S'!S247+'ABXY-TI2S'!S247+ABZ!S247+'ASXY-TI1S'!S247+'ASXY-TI2S'!S247+'ASXY-TI3S'!S247+ASZ!S247+'MBXY-TI1S'!S247+'MBXY-TI2S'!S247+MBZ!S247+'MSXY-TI1S'!S247+'MSXY-TI2S'!S247++'MSXY-TI3S'!S247+MSZ!S247+DECG!S247+DECR!V247+DBHG!S247+DBHR!V247+AMIL!S247</f>
        <v>-109.19145687218452</v>
      </c>
      <c r="H247" s="20">
        <f t="shared" si="31"/>
        <v>362.42189184633156</v>
      </c>
      <c r="I247" s="20">
        <f t="shared" si="32"/>
        <v>7084.6217257158878</v>
      </c>
      <c r="J247" s="20">
        <f t="shared" si="33"/>
        <v>102.33429940277085</v>
      </c>
      <c r="K247" s="20">
        <f t="shared" si="34"/>
        <v>-15.416767602842377</v>
      </c>
      <c r="L247" s="20">
        <f t="shared" si="35"/>
        <v>117.17422483312738</v>
      </c>
      <c r="M247" s="20">
        <f t="shared" si="36"/>
        <v>-7.5588503463791916</v>
      </c>
      <c r="N247" s="94">
        <f>COS(Wellpath!$L247)*COS(Wellpath!$M247)</f>
        <v>1.5854587660413886E-17</v>
      </c>
      <c r="O247" s="94">
        <f>-SIN(Wellpath!$M247)</f>
        <v>-0.96592582628906831</v>
      </c>
      <c r="P247" s="94">
        <f>SIN(Wellpath!$L247)*COS(Wellpath!$M247)</f>
        <v>0.25881904510252074</v>
      </c>
      <c r="Q247" s="94">
        <f>COS(Wellpath!$L247)*SIN(Wellpath!$M247)</f>
        <v>5.9170126681719203E-17</v>
      </c>
      <c r="R247" s="94">
        <f>COS(Wellpath!$M247)</f>
        <v>0.25881904510252074</v>
      </c>
      <c r="S247" s="94">
        <f>SIN(Wellpath!$L247)*SIN(Wellpath!$M247)</f>
        <v>0.96592582628906831</v>
      </c>
      <c r="T247" s="94">
        <f>-SIN(Wellpath!$L247)</f>
        <v>-1</v>
      </c>
      <c r="U247" s="94">
        <v>0</v>
      </c>
      <c r="V247" s="94">
        <f>COS(Wellpath!$L247)</f>
        <v>6.1257422745431001E-17</v>
      </c>
    </row>
    <row r="248" spans="1:22" x14ac:dyDescent="0.25">
      <c r="A248" s="26">
        <f>Wellpath!E248</f>
        <v>7350</v>
      </c>
      <c r="B248" s="19">
        <f>DRFR!Q248+DSFS!N248+DSTG!N248+XYM1!N248+XYM2!N248+XYM3!N248+XYM4!N248+SAG!N248+'ABXY-TI1S'!N248+'ABXY-TI2S'!N248+ABZ!N248+'ASXY-TI1S'!N248+'ASXY-TI2S'!N248+'ASXY-TI3S'!N248+ASZ!N248+'MBXY-TI1S'!N248+'MBXY-TI2S'!N248+MBZ!N248+'MSXY-TI1S'!N248+'MSXY-TI2S'!N248++'MSXY-TI3S'!N248+MSZ!N248+DECG!N248+DECR!Q248+DBHG!N248+DBHR!Q248+AMIL!N248</f>
        <v>6700.3766042409243</v>
      </c>
      <c r="C248" s="19">
        <f>DRFR!R248+DSFS!O248+DSTG!O248+XYM1!O248+XYM2!O248+XYM3!O248+XYM4!O248+SAG!O248+'ABXY-TI1S'!O248+'ABXY-TI2S'!O248+ABZ!O248+'ASXY-TI1S'!O248+'ASXY-TI2S'!O248+'ASXY-TI3S'!O248+ASZ!O248+'MBXY-TI1S'!O248+'MBXY-TI2S'!O248+MBZ!O248+'MSXY-TI1S'!O248+'MSXY-TI2S'!O248++'MSXY-TI3S'!O248+MSZ!O248+DECG!O248+DECR!R248+DBHG!O248+DBHR!R248+AMIL!O248</f>
        <v>572.33727856628013</v>
      </c>
      <c r="D248" s="19">
        <f>DRFR!S248+DSFS!P248+DSTG!P248+XYM1!P248+XYM2!P248+XYM3!P248+XYM4!P248+SAG!P248+'ABXY-TI1S'!P248+'ABXY-TI2S'!P248+ABZ!P248+'ASXY-TI1S'!P248+'ASXY-TI2S'!P248+'ASXY-TI3S'!P248+ASZ!P248+'MBXY-TI1S'!P248+'MBXY-TI2S'!P248+MBZ!P248+'MSXY-TI1S'!P248+'MSXY-TI2S'!P248++'MSXY-TI3S'!P248+MSZ!P248+DECG!P248+DECR!S248+DBHG!P248+DBHR!S248+AMIL!P248</f>
        <v>366.78510483282969</v>
      </c>
      <c r="E248" s="19">
        <f>DRFR!T248+DSFS!Q248+DSTG!Q248+XYM1!Q248+XYM2!Q248+XYM3!Q248+XYM4!Q248+SAG!Q248+'ABXY-TI1S'!Q248+'ABXY-TI2S'!Q248+ABZ!Q248+'ASXY-TI1S'!Q248+'ASXY-TI2S'!Q248+'ASXY-TI3S'!Q248+ASZ!Q248+'MBXY-TI1S'!Q248+'MBXY-TI2S'!Q248+MBZ!Q248+'MSXY-TI1S'!Q248+'MSXY-TI2S'!Q248++'MSXY-TI3S'!Q248+MSZ!Q248+DECG!Q248+DECR!T248+DBHG!Q248+DBHR!T248+AMIL!Q248</f>
        <v>-1760.2509720229018</v>
      </c>
      <c r="F248" s="19">
        <f>DRFR!U248+DSFS!R248+DSTG!R248+XYM1!R248+XYM2!R248+XYM3!R248+XYM4!R248+SAG!R248+'ABXY-TI1S'!R248+'ABXY-TI2S'!R248+ABZ!R248+'ASXY-TI1S'!R248+'ASXY-TI2S'!R248+'ASXY-TI3S'!R248+ASZ!R248+'MBXY-TI1S'!R248+'MBXY-TI2S'!R248+MBZ!R248+'MSXY-TI1S'!R248+'MSXY-TI2S'!R248++'MSXY-TI3S'!R248+MSZ!R248+DECG!R248+DECR!U248+DBHG!R248+DBHR!U248+AMIL!R248</f>
        <v>-45.531390935422699</v>
      </c>
      <c r="G248" s="19">
        <f>DRFR!V248+DSFS!S248+DSTG!S248+XYM1!S248+XYM2!S248+XYM3!S248+XYM4!S248+SAG!S248+'ABXY-TI1S'!S248+'ABXY-TI2S'!S248+ABZ!S248+'ASXY-TI1S'!S248+'ASXY-TI2S'!S248+'ASXY-TI3S'!S248+ASZ!S248+'MBXY-TI1S'!S248+'MBXY-TI2S'!S248+MBZ!S248+'MSXY-TI1S'!S248+'MSXY-TI2S'!S248++'MSXY-TI3S'!S248+MSZ!S248+DECG!S248+DECR!V248+DBHG!S248+DBHR!V248+AMIL!S248</f>
        <v>-109.80932696255647</v>
      </c>
      <c r="H248" s="20">
        <f t="shared" si="31"/>
        <v>366.78510483282969</v>
      </c>
      <c r="I248" s="20">
        <f t="shared" si="32"/>
        <v>7170.0012931272058</v>
      </c>
      <c r="J248" s="20">
        <f t="shared" si="33"/>
        <v>102.71258967999992</v>
      </c>
      <c r="K248" s="20">
        <f t="shared" si="34"/>
        <v>-15.559201263589419</v>
      </c>
      <c r="L248" s="20">
        <f t="shared" si="35"/>
        <v>117.85205600464947</v>
      </c>
      <c r="M248" s="20">
        <f t="shared" si="36"/>
        <v>-7.5877726105765753</v>
      </c>
      <c r="N248" s="94">
        <f>COS(Wellpath!$L248)*COS(Wellpath!$M248)</f>
        <v>1.5854587660413886E-17</v>
      </c>
      <c r="O248" s="94">
        <f>-SIN(Wellpath!$M248)</f>
        <v>-0.96592582628906831</v>
      </c>
      <c r="P248" s="94">
        <f>SIN(Wellpath!$L248)*COS(Wellpath!$M248)</f>
        <v>0.25881904510252074</v>
      </c>
      <c r="Q248" s="94">
        <f>COS(Wellpath!$L248)*SIN(Wellpath!$M248)</f>
        <v>5.9170126681719203E-17</v>
      </c>
      <c r="R248" s="94">
        <f>COS(Wellpath!$M248)</f>
        <v>0.25881904510252074</v>
      </c>
      <c r="S248" s="94">
        <f>SIN(Wellpath!$L248)*SIN(Wellpath!$M248)</f>
        <v>0.96592582628906831</v>
      </c>
      <c r="T248" s="94">
        <f>-SIN(Wellpath!$L248)</f>
        <v>-1</v>
      </c>
      <c r="U248" s="94">
        <v>0</v>
      </c>
      <c r="V248" s="94">
        <f>COS(Wellpath!$L248)</f>
        <v>6.1257422745431001E-17</v>
      </c>
    </row>
    <row r="249" spans="1:22" x14ac:dyDescent="0.25">
      <c r="A249" s="26">
        <f>Wellpath!E249</f>
        <v>7380</v>
      </c>
      <c r="B249" s="19">
        <f>DRFR!Q249+DSFS!N249+DSTG!N249+XYM1!N249+XYM2!N249+XYM3!N249+XYM4!N249+SAG!N249+'ABXY-TI1S'!N249+'ABXY-TI2S'!N249+ABZ!N249+'ASXY-TI1S'!N249+'ASXY-TI2S'!N249+'ASXY-TI3S'!N249+ASZ!N249+'MBXY-TI1S'!N249+'MBXY-TI2S'!N249+MBZ!N249+'MSXY-TI1S'!N249+'MSXY-TI2S'!N249++'MSXY-TI3S'!N249+MSZ!N249+DECG!N249+DECR!Q249+DBHG!N249+DBHR!Q249+AMIL!N249</f>
        <v>6780.5676272679902</v>
      </c>
      <c r="C249" s="19">
        <f>DRFR!R249+DSFS!O249+DSTG!O249+XYM1!O249+XYM2!O249+XYM3!O249+XYM4!O249+SAG!O249+'ABXY-TI1S'!O249+'ABXY-TI2S'!O249+ABZ!O249+'ASXY-TI1S'!O249+'ASXY-TI2S'!O249+'ASXY-TI3S'!O249+ASZ!O249+'MBXY-TI1S'!O249+'MBXY-TI2S'!O249+MBZ!O249+'MSXY-TI1S'!O249+'MSXY-TI2S'!O249++'MSXY-TI3S'!O249+MSZ!O249+DECG!O249+DECR!R249+DBHG!O249+DBHR!R249+AMIL!O249</f>
        <v>578.43218441573026</v>
      </c>
      <c r="D249" s="19">
        <f>DRFR!S249+DSFS!P249+DSTG!P249+XYM1!P249+XYM2!P249+XYM3!P249+XYM4!P249+SAG!P249+'ABXY-TI1S'!P249+'ABXY-TI2S'!P249+ABZ!P249+'ASXY-TI1S'!P249+'ASXY-TI2S'!P249+'ASXY-TI3S'!P249+ASZ!P249+'MBXY-TI1S'!P249+'MBXY-TI2S'!P249+MBZ!P249+'MSXY-TI1S'!P249+'MSXY-TI2S'!P249++'MSXY-TI3S'!P249+MSZ!P249+DECG!P249+DECR!S249+DBHG!P249+DBHR!S249+AMIL!P249</f>
        <v>371.17603285560125</v>
      </c>
      <c r="E249" s="19">
        <f>DRFR!T249+DSFS!Q249+DSTG!Q249+XYM1!Q249+XYM2!Q249+XYM3!Q249+XYM4!Q249+SAG!Q249+'ABXY-TI1S'!Q249+'ABXY-TI2S'!Q249+ABZ!Q249+'ASXY-TI1S'!Q249+'ASXY-TI2S'!Q249+'ASXY-TI3S'!Q249+ASZ!Q249+'MBXY-TI1S'!Q249+'MBXY-TI2S'!Q249+MBZ!Q249+'MSXY-TI1S'!Q249+'MSXY-TI2S'!Q249++'MSXY-TI3S'!Q249+MSZ!Q249+DECG!Q249+DECR!T249+DBHG!Q249+DBHR!T249+AMIL!Q249</f>
        <v>-1781.6072820680633</v>
      </c>
      <c r="F249" s="19">
        <f>DRFR!U249+DSFS!R249+DSTG!R249+XYM1!R249+XYM2!R249+XYM3!R249+XYM4!R249+SAG!R249+'ABXY-TI1S'!R249+'ABXY-TI2S'!R249+ABZ!R249+'ASXY-TI1S'!R249+'ASXY-TI2S'!R249+'ASXY-TI3S'!R249+ASZ!R249+'MBXY-TI1S'!R249+'MBXY-TI2S'!R249+MBZ!R249+'MSXY-TI1S'!R249+'MSXY-TI2S'!R249++'MSXY-TI3S'!R249+MSZ!R249+DECG!R249+DECR!U249+DBHG!R249+DBHR!U249+AMIL!R249</f>
        <v>-45.84528081089725</v>
      </c>
      <c r="G249" s="19">
        <f>DRFR!V249+DSFS!S249+DSTG!S249+XYM1!S249+XYM2!S249+XYM3!S249+XYM4!S249+SAG!S249+'ABXY-TI1S'!S249+'ABXY-TI2S'!S249+ABZ!S249+'ASXY-TI1S'!S249+'ASXY-TI2S'!S249+'ASXY-TI3S'!S249+ASZ!S249+'MBXY-TI1S'!S249+'MBXY-TI2S'!S249+MBZ!S249+'MSXY-TI1S'!S249+'MSXY-TI2S'!S249++'MSXY-TI3S'!S249+MSZ!S249+DECG!S249+DECR!V249+DBHG!S249+DBHR!V249+AMIL!S249</f>
        <v>-110.42696289012704</v>
      </c>
      <c r="H249" s="20">
        <f t="shared" si="31"/>
        <v>371.17603285560125</v>
      </c>
      <c r="I249" s="20">
        <f t="shared" si="32"/>
        <v>7255.9069724868459</v>
      </c>
      <c r="J249" s="20">
        <f t="shared" si="33"/>
        <v>103.09283919687529</v>
      </c>
      <c r="K249" s="20">
        <f t="shared" si="34"/>
        <v>-15.702539659926117</v>
      </c>
      <c r="L249" s="20">
        <f t="shared" si="35"/>
        <v>118.52988717617157</v>
      </c>
      <c r="M249" s="20">
        <f t="shared" si="36"/>
        <v>-7.6166948747740939</v>
      </c>
      <c r="N249" s="94">
        <f>COS(Wellpath!$L249)*COS(Wellpath!$M249)</f>
        <v>1.5854587660413886E-17</v>
      </c>
      <c r="O249" s="94">
        <f>-SIN(Wellpath!$M249)</f>
        <v>-0.96592582628906831</v>
      </c>
      <c r="P249" s="94">
        <f>SIN(Wellpath!$L249)*COS(Wellpath!$M249)</f>
        <v>0.25881904510252074</v>
      </c>
      <c r="Q249" s="94">
        <f>COS(Wellpath!$L249)*SIN(Wellpath!$M249)</f>
        <v>5.9170126681719203E-17</v>
      </c>
      <c r="R249" s="94">
        <f>COS(Wellpath!$M249)</f>
        <v>0.25881904510252074</v>
      </c>
      <c r="S249" s="94">
        <f>SIN(Wellpath!$L249)*SIN(Wellpath!$M249)</f>
        <v>0.96592582628906831</v>
      </c>
      <c r="T249" s="94">
        <f>-SIN(Wellpath!$L249)</f>
        <v>-1</v>
      </c>
      <c r="U249" s="94">
        <v>0</v>
      </c>
      <c r="V249" s="94">
        <f>COS(Wellpath!$L249)</f>
        <v>6.1257422745431001E-17</v>
      </c>
    </row>
    <row r="250" spans="1:22" x14ac:dyDescent="0.25">
      <c r="A250" s="26">
        <f>Wellpath!E250</f>
        <v>7410</v>
      </c>
      <c r="B250" s="19">
        <f>DRFR!Q250+DSFS!N250+DSTG!N250+XYM1!N250+XYM2!N250+XYM3!N250+XYM4!N250+SAG!N250+'ABXY-TI1S'!N250+'ABXY-TI2S'!N250+ABZ!N250+'ASXY-TI1S'!N250+'ASXY-TI2S'!N250+'ASXY-TI3S'!N250+ASZ!N250+'MBXY-TI1S'!N250+'MBXY-TI2S'!N250+MBZ!N250+'MSXY-TI1S'!N250+'MSXY-TI2S'!N250++'MSXY-TI3S'!N250+MSZ!N250+DECG!N250+DECR!Q250+DBHG!N250+DBHR!Q250+AMIL!N250</f>
        <v>6861.2496506696316</v>
      </c>
      <c r="C250" s="19">
        <f>DRFR!R250+DSFS!O250+DSTG!O250+XYM1!O250+XYM2!O250+XYM3!O250+XYM4!O250+SAG!O250+'ABXY-TI1S'!O250+'ABXY-TI2S'!O250+ABZ!O250+'ASXY-TI1S'!O250+'ASXY-TI2S'!O250+'ASXY-TI3S'!O250+ASZ!O250+'MBXY-TI1S'!O250+'MBXY-TI2S'!O250+MBZ!O250+'MSXY-TI1S'!O250+'MSXY-TI2S'!O250++'MSXY-TI3S'!O250+MSZ!O250+DECG!O250+DECR!R250+DBHG!O250+DBHR!R250+AMIL!O250</f>
        <v>584.56416107857694</v>
      </c>
      <c r="D250" s="19">
        <f>DRFR!S250+DSFS!P250+DSTG!P250+XYM1!P250+XYM2!P250+XYM3!P250+XYM4!P250+SAG!P250+'ABXY-TI1S'!P250+'ABXY-TI2S'!P250+ABZ!P250+'ASXY-TI1S'!P250+'ASXY-TI2S'!P250+'ASXY-TI3S'!P250+ASZ!P250+'MBXY-TI1S'!P250+'MBXY-TI2S'!P250+MBZ!P250+'MSXY-TI1S'!P250+'MSXY-TI2S'!P250++'MSXY-TI3S'!P250+MSZ!P250+DECG!P250+DECR!S250+DBHG!P250+DBHR!S250+AMIL!P250</f>
        <v>375.59467591464619</v>
      </c>
      <c r="E250" s="19">
        <f>DRFR!T250+DSFS!Q250+DSTG!Q250+XYM1!Q250+XYM2!Q250+XYM3!Q250+XYM4!Q250+SAG!Q250+'ABXY-TI1S'!Q250+'ABXY-TI2S'!Q250+ABZ!Q250+'ASXY-TI1S'!Q250+'ASXY-TI2S'!Q250+'ASXY-TI3S'!Q250+ASZ!Q250+'MBXY-TI1S'!Q250+'MBXY-TI2S'!Q250+MBZ!Q250+'MSXY-TI1S'!Q250+'MSXY-TI2S'!Q250++'MSXY-TI3S'!Q250+MSZ!Q250+DECG!Q250+DECR!T250+DBHG!Q250+DBHR!T250+AMIL!Q250</f>
        <v>-1803.0946302903949</v>
      </c>
      <c r="F250" s="19">
        <f>DRFR!U250+DSFS!R250+DSTG!R250+XYM1!R250+XYM2!R250+XYM3!R250+XYM4!R250+SAG!R250+'ABXY-TI1S'!R250+'ABXY-TI2S'!R250+ABZ!R250+'ASXY-TI1S'!R250+'ASXY-TI2S'!R250+'ASXY-TI3S'!R250+ASZ!R250+'MBXY-TI1S'!R250+'MBXY-TI2S'!R250+MBZ!R250+'MSXY-TI1S'!R250+'MSXY-TI2S'!R250++'MSXY-TI3S'!R250+MSZ!R250+DECG!R250+DECR!U250+DBHG!R250+DBHR!U250+AMIL!R250</f>
        <v>-46.160044593843821</v>
      </c>
      <c r="G250" s="19">
        <f>DRFR!V250+DSFS!S250+DSTG!S250+XYM1!S250+XYM2!S250+XYM3!S250+XYM4!S250+SAG!S250+'ABXY-TI1S'!S250+'ABXY-TI2S'!S250+ABZ!S250+'ASXY-TI1S'!S250+'ASXY-TI2S'!S250+'ASXY-TI3S'!S250+ASZ!S250+'MBXY-TI1S'!S250+'MBXY-TI2S'!S250+MBZ!S250+'MSXY-TI1S'!S250+'MSXY-TI2S'!S250++'MSXY-TI3S'!S250+MSZ!S250+DECG!S250+DECR!V250+DBHG!S250+DBHR!V250+AMIL!S250</f>
        <v>-111.04436465489623</v>
      </c>
      <c r="H250" s="20">
        <f t="shared" si="31"/>
        <v>375.59467591464619</v>
      </c>
      <c r="I250" s="20">
        <f t="shared" si="32"/>
        <v>7342.3387637948135</v>
      </c>
      <c r="J250" s="20">
        <f t="shared" si="33"/>
        <v>103.47504795339684</v>
      </c>
      <c r="K250" s="20">
        <f t="shared" si="34"/>
        <v>-15.846782791852487</v>
      </c>
      <c r="L250" s="20">
        <f t="shared" si="35"/>
        <v>119.20771834769364</v>
      </c>
      <c r="M250" s="20">
        <f t="shared" si="36"/>
        <v>-7.6456171389710619</v>
      </c>
      <c r="N250" s="94">
        <f>COS(Wellpath!$L250)*COS(Wellpath!$M250)</f>
        <v>1.5854587660413886E-17</v>
      </c>
      <c r="O250" s="94">
        <f>-SIN(Wellpath!$M250)</f>
        <v>-0.96592582628906831</v>
      </c>
      <c r="P250" s="94">
        <f>SIN(Wellpath!$L250)*COS(Wellpath!$M250)</f>
        <v>0.25881904510252074</v>
      </c>
      <c r="Q250" s="94">
        <f>COS(Wellpath!$L250)*SIN(Wellpath!$M250)</f>
        <v>5.9170126681719203E-17</v>
      </c>
      <c r="R250" s="94">
        <f>COS(Wellpath!$M250)</f>
        <v>0.25881904510252074</v>
      </c>
      <c r="S250" s="94">
        <f>SIN(Wellpath!$L250)*SIN(Wellpath!$M250)</f>
        <v>0.96592582628906831</v>
      </c>
      <c r="T250" s="94">
        <f>-SIN(Wellpath!$L250)</f>
        <v>-1</v>
      </c>
      <c r="U250" s="94">
        <v>0</v>
      </c>
      <c r="V250" s="94">
        <f>COS(Wellpath!$L250)</f>
        <v>6.1257422745431001E-17</v>
      </c>
    </row>
    <row r="251" spans="1:22" x14ac:dyDescent="0.25">
      <c r="A251" s="26">
        <f>Wellpath!E251</f>
        <v>7440</v>
      </c>
      <c r="B251" s="19">
        <f>DRFR!Q251+DSFS!N251+DSTG!N251+XYM1!N251+XYM2!N251+XYM3!N251+XYM4!N251+SAG!N251+'ABXY-TI1S'!N251+'ABXY-TI2S'!N251+ABZ!N251+'ASXY-TI1S'!N251+'ASXY-TI2S'!N251+'ASXY-TI3S'!N251+ASZ!N251+'MBXY-TI1S'!N251+'MBXY-TI2S'!N251+MBZ!N251+'MSXY-TI1S'!N251+'MSXY-TI2S'!N251++'MSXY-TI3S'!N251+MSZ!N251+DECG!N251+DECR!Q251+DBHG!N251+DBHR!Q251+AMIL!N251</f>
        <v>6942.4226744458474</v>
      </c>
      <c r="C251" s="19">
        <f>DRFR!R251+DSFS!O251+DSTG!O251+XYM1!O251+XYM2!O251+XYM3!O251+XYM4!O251+SAG!O251+'ABXY-TI1S'!O251+'ABXY-TI2S'!O251+ABZ!O251+'ASXY-TI1S'!O251+'ASXY-TI2S'!O251+'ASXY-TI3S'!O251+ASZ!O251+'MBXY-TI1S'!O251+'MBXY-TI2S'!O251+MBZ!O251+'MSXY-TI1S'!O251+'MSXY-TI2S'!O251++'MSXY-TI3S'!O251+MSZ!O251+DECG!O251+DECR!R251+DBHG!O251+DBHR!R251+AMIL!O251</f>
        <v>590.73320855482018</v>
      </c>
      <c r="D251" s="19">
        <f>DRFR!S251+DSFS!P251+DSTG!P251+XYM1!P251+XYM2!P251+XYM3!P251+XYM4!P251+SAG!P251+'ABXY-TI1S'!P251+'ABXY-TI2S'!P251+ABZ!P251+'ASXY-TI1S'!P251+'ASXY-TI2S'!P251+'ASXY-TI3S'!P251+ASZ!P251+'MBXY-TI1S'!P251+'MBXY-TI2S'!P251+MBZ!P251+'MSXY-TI1S'!P251+'MSXY-TI2S'!P251++'MSXY-TI3S'!P251+MSZ!P251+DECG!P251+DECR!S251+DBHG!P251+DBHR!S251+AMIL!P251</f>
        <v>380.04103400996473</v>
      </c>
      <c r="E251" s="19">
        <f>DRFR!T251+DSFS!Q251+DSTG!Q251+XYM1!Q251+XYM2!Q251+XYM3!Q251+XYM4!Q251+SAG!Q251+'ABXY-TI1S'!Q251+'ABXY-TI2S'!Q251+ABZ!Q251+'ASXY-TI1S'!Q251+'ASXY-TI2S'!Q251+'ASXY-TI3S'!Q251+ASZ!Q251+'MBXY-TI1S'!Q251+'MBXY-TI2S'!Q251+MBZ!Q251+'MSXY-TI1S'!Q251+'MSXY-TI2S'!Q251++'MSXY-TI3S'!Q251+MSZ!Q251+DECG!Q251+DECR!T251+DBHG!Q251+DBHR!T251+AMIL!Q251</f>
        <v>-1824.7130166898955</v>
      </c>
      <c r="F251" s="19">
        <f>DRFR!U251+DSFS!R251+DSTG!R251+XYM1!R251+XYM2!R251+XYM3!R251+XYM4!R251+SAG!R251+'ABXY-TI1S'!R251+'ABXY-TI2S'!R251+ABZ!R251+'ASXY-TI1S'!R251+'ASXY-TI2S'!R251+'ASXY-TI3S'!R251+ASZ!R251+'MBXY-TI1S'!R251+'MBXY-TI2S'!R251+MBZ!R251+'MSXY-TI1S'!R251+'MSXY-TI2S'!R251++'MSXY-TI3S'!R251+MSZ!R251+DECG!R251+DECR!U251+DBHG!R251+DBHR!U251+AMIL!R251</f>
        <v>-46.475682284262412</v>
      </c>
      <c r="G251" s="19">
        <f>DRFR!V251+DSFS!S251+DSTG!S251+XYM1!S251+XYM2!S251+XYM3!S251+XYM4!S251+SAG!S251+'ABXY-TI1S'!S251+'ABXY-TI2S'!S251+ABZ!S251+'ASXY-TI1S'!S251+'ASXY-TI2S'!S251+'ASXY-TI3S'!S251+ASZ!S251+'MBXY-TI1S'!S251+'MBXY-TI2S'!S251+MBZ!S251+'MSXY-TI1S'!S251+'MSXY-TI2S'!S251++'MSXY-TI3S'!S251+MSZ!S251+DECG!S251+DECR!V251+DBHG!S251+DBHR!V251+AMIL!S251</f>
        <v>-111.66153225686404</v>
      </c>
      <c r="H251" s="20">
        <f t="shared" si="31"/>
        <v>380.04103400996473</v>
      </c>
      <c r="I251" s="20">
        <f t="shared" si="32"/>
        <v>7429.2966670511032</v>
      </c>
      <c r="J251" s="20">
        <f t="shared" si="33"/>
        <v>103.85921594956483</v>
      </c>
      <c r="K251" s="20">
        <f t="shared" si="34"/>
        <v>-15.991930659368521</v>
      </c>
      <c r="L251" s="20">
        <f t="shared" si="35"/>
        <v>119.88554951921576</v>
      </c>
      <c r="M251" s="20">
        <f t="shared" si="36"/>
        <v>-7.6745394031685947</v>
      </c>
      <c r="N251" s="94">
        <f>COS(Wellpath!$L251)*COS(Wellpath!$M251)</f>
        <v>1.5854587660413886E-17</v>
      </c>
      <c r="O251" s="94">
        <f>-SIN(Wellpath!$M251)</f>
        <v>-0.96592582628906831</v>
      </c>
      <c r="P251" s="94">
        <f>SIN(Wellpath!$L251)*COS(Wellpath!$M251)</f>
        <v>0.25881904510252074</v>
      </c>
      <c r="Q251" s="94">
        <f>COS(Wellpath!$L251)*SIN(Wellpath!$M251)</f>
        <v>5.9170126681719203E-17</v>
      </c>
      <c r="R251" s="94">
        <f>COS(Wellpath!$M251)</f>
        <v>0.25881904510252074</v>
      </c>
      <c r="S251" s="94">
        <f>SIN(Wellpath!$L251)*SIN(Wellpath!$M251)</f>
        <v>0.96592582628906831</v>
      </c>
      <c r="T251" s="94">
        <f>-SIN(Wellpath!$L251)</f>
        <v>-1</v>
      </c>
      <c r="U251" s="94">
        <v>0</v>
      </c>
      <c r="V251" s="94">
        <f>COS(Wellpath!$L251)</f>
        <v>6.1257422745431001E-17</v>
      </c>
    </row>
    <row r="252" spans="1:22" x14ac:dyDescent="0.25">
      <c r="A252" s="26">
        <f>Wellpath!E252</f>
        <v>7470</v>
      </c>
      <c r="B252" s="19">
        <f>DRFR!Q252+DSFS!N252+DSTG!N252+XYM1!N252+XYM2!N252+XYM3!N252+XYM4!N252+SAG!N252+'ABXY-TI1S'!N252+'ABXY-TI2S'!N252+ABZ!N252+'ASXY-TI1S'!N252+'ASXY-TI2S'!N252+'ASXY-TI3S'!N252+ASZ!N252+'MBXY-TI1S'!N252+'MBXY-TI2S'!N252+MBZ!N252+'MSXY-TI1S'!N252+'MSXY-TI2S'!N252++'MSXY-TI3S'!N252+MSZ!N252+DECG!N252+DECR!Q252+DBHG!N252+DBHR!Q252+AMIL!N252</f>
        <v>7024.0866985966377</v>
      </c>
      <c r="C252" s="19">
        <f>DRFR!R252+DSFS!O252+DSTG!O252+XYM1!O252+XYM2!O252+XYM3!O252+XYM4!O252+SAG!O252+'ABXY-TI1S'!O252+'ABXY-TI2S'!O252+ABZ!O252+'ASXY-TI1S'!O252+'ASXY-TI2S'!O252+'ASXY-TI3S'!O252+ASZ!O252+'MBXY-TI1S'!O252+'MBXY-TI2S'!O252+MBZ!O252+'MSXY-TI1S'!O252+'MSXY-TI2S'!O252++'MSXY-TI3S'!O252+MSZ!O252+DECG!O252+DECR!R252+DBHG!O252+DBHR!R252+AMIL!O252</f>
        <v>596.9393268444602</v>
      </c>
      <c r="D252" s="19">
        <f>DRFR!S252+DSFS!P252+DSTG!P252+XYM1!P252+XYM2!P252+XYM3!P252+XYM4!P252+SAG!P252+'ABXY-TI1S'!P252+'ABXY-TI2S'!P252+ABZ!P252+'ASXY-TI1S'!P252+'ASXY-TI2S'!P252+'ASXY-TI3S'!P252+ASZ!P252+'MBXY-TI1S'!P252+'MBXY-TI2S'!P252+MBZ!P252+'MSXY-TI1S'!P252+'MSXY-TI2S'!P252++'MSXY-TI3S'!P252+MSZ!P252+DECG!P252+DECR!S252+DBHG!P252+DBHR!S252+AMIL!P252</f>
        <v>384.51510714155654</v>
      </c>
      <c r="E252" s="19">
        <f>DRFR!T252+DSFS!Q252+DSTG!Q252+XYM1!Q252+XYM2!Q252+XYM3!Q252+XYM4!Q252+SAG!Q252+'ABXY-TI1S'!Q252+'ABXY-TI2S'!Q252+ABZ!Q252+'ASXY-TI1S'!Q252+'ASXY-TI2S'!Q252+'ASXY-TI3S'!Q252+ASZ!Q252+'MBXY-TI1S'!Q252+'MBXY-TI2S'!Q252+MBZ!Q252+'MSXY-TI1S'!Q252+'MSXY-TI2S'!Q252++'MSXY-TI3S'!Q252+MSZ!Q252+DECG!Q252+DECR!T252+DBHG!Q252+DBHR!T252+AMIL!Q252</f>
        <v>-1846.4624412665662</v>
      </c>
      <c r="F252" s="19">
        <f>DRFR!U252+DSFS!R252+DSTG!R252+XYM1!R252+XYM2!R252+XYM3!R252+XYM4!R252+SAG!R252+'ABXY-TI1S'!R252+'ABXY-TI2S'!R252+ABZ!R252+'ASXY-TI1S'!R252+'ASXY-TI2S'!R252+'ASXY-TI3S'!R252+ASZ!R252+'MBXY-TI1S'!R252+'MBXY-TI2S'!R252+MBZ!R252+'MSXY-TI1S'!R252+'MSXY-TI2S'!R252++'MSXY-TI3S'!R252+MSZ!R252+DECG!R252+DECR!U252+DBHG!R252+DBHR!U252+AMIL!R252</f>
        <v>-46.792193882153015</v>
      </c>
      <c r="G252" s="19">
        <f>DRFR!V252+DSFS!S252+DSTG!S252+XYM1!S252+XYM2!S252+XYM3!S252+XYM4!S252+SAG!S252+'ABXY-TI1S'!S252+'ABXY-TI2S'!S252+ABZ!S252+'ASXY-TI1S'!S252+'ASXY-TI2S'!S252+'ASXY-TI3S'!S252+ASZ!S252+'MBXY-TI1S'!S252+'MBXY-TI2S'!S252+MBZ!S252+'MSXY-TI1S'!S252+'MSXY-TI2S'!S252++'MSXY-TI3S'!S252+MSZ!S252+DECG!S252+DECR!V252+DBHG!S252+DBHR!V252+AMIL!S252</f>
        <v>-112.27846569603047</v>
      </c>
      <c r="H252" s="20">
        <f t="shared" si="31"/>
        <v>384.51510714155654</v>
      </c>
      <c r="I252" s="20">
        <f t="shared" si="32"/>
        <v>7516.7806822557186</v>
      </c>
      <c r="J252" s="20">
        <f t="shared" si="33"/>
        <v>104.24534318537927</v>
      </c>
      <c r="K252" s="20">
        <f t="shared" si="34"/>
        <v>-16.137983262474204</v>
      </c>
      <c r="L252" s="20">
        <f t="shared" si="35"/>
        <v>120.56338069073786</v>
      </c>
      <c r="M252" s="20">
        <f t="shared" si="36"/>
        <v>-7.7034616673659748</v>
      </c>
      <c r="N252" s="94">
        <f>COS(Wellpath!$L252)*COS(Wellpath!$M252)</f>
        <v>1.5854587660413886E-17</v>
      </c>
      <c r="O252" s="94">
        <f>-SIN(Wellpath!$M252)</f>
        <v>-0.96592582628906831</v>
      </c>
      <c r="P252" s="94">
        <f>SIN(Wellpath!$L252)*COS(Wellpath!$M252)</f>
        <v>0.25881904510252074</v>
      </c>
      <c r="Q252" s="94">
        <f>COS(Wellpath!$L252)*SIN(Wellpath!$M252)</f>
        <v>5.9170126681719203E-17</v>
      </c>
      <c r="R252" s="94">
        <f>COS(Wellpath!$M252)</f>
        <v>0.25881904510252074</v>
      </c>
      <c r="S252" s="94">
        <f>SIN(Wellpath!$L252)*SIN(Wellpath!$M252)</f>
        <v>0.96592582628906831</v>
      </c>
      <c r="T252" s="94">
        <f>-SIN(Wellpath!$L252)</f>
        <v>-1</v>
      </c>
      <c r="U252" s="94">
        <v>0</v>
      </c>
      <c r="V252" s="94">
        <f>COS(Wellpath!$L252)</f>
        <v>6.1257422745431001E-17</v>
      </c>
    </row>
    <row r="253" spans="1:22" x14ac:dyDescent="0.25">
      <c r="A253" s="26">
        <f>Wellpath!E253</f>
        <v>7500</v>
      </c>
      <c r="B253" s="19">
        <f>DRFR!Q253+DSFS!N253+DSTG!N253+XYM1!N253+XYM2!N253+XYM3!N253+XYM4!N253+SAG!N253+'ABXY-TI1S'!N253+'ABXY-TI2S'!N253+ABZ!N253+'ASXY-TI1S'!N253+'ASXY-TI2S'!N253+'ASXY-TI3S'!N253+ASZ!N253+'MBXY-TI1S'!N253+'MBXY-TI2S'!N253+MBZ!N253+'MSXY-TI1S'!N253+'MSXY-TI2S'!N253++'MSXY-TI3S'!N253+MSZ!N253+DECG!N253+DECR!Q253+DBHG!N253+DBHR!Q253+AMIL!N253</f>
        <v>7106.2417231220024</v>
      </c>
      <c r="C253" s="19">
        <f>DRFR!R253+DSFS!O253+DSTG!O253+XYM1!O253+XYM2!O253+XYM3!O253+XYM4!O253+SAG!O253+'ABXY-TI1S'!O253+'ABXY-TI2S'!O253+ABZ!O253+'ASXY-TI1S'!O253+'ASXY-TI2S'!O253+'ASXY-TI3S'!O253+ASZ!O253+'MBXY-TI1S'!O253+'MBXY-TI2S'!O253+MBZ!O253+'MSXY-TI1S'!O253+'MSXY-TI2S'!O253++'MSXY-TI3S'!O253+MSZ!O253+DECG!O253+DECR!R253+DBHG!O253+DBHR!R253+AMIL!O253</f>
        <v>603.18251594749677</v>
      </c>
      <c r="D253" s="19">
        <f>DRFR!S253+DSFS!P253+DSTG!P253+XYM1!P253+XYM2!P253+XYM3!P253+XYM4!P253+SAG!P253+'ABXY-TI1S'!P253+'ABXY-TI2S'!P253+ABZ!P253+'ASXY-TI1S'!P253+'ASXY-TI2S'!P253+'ASXY-TI3S'!P253+ASZ!P253+'MBXY-TI1S'!P253+'MBXY-TI2S'!P253+MBZ!P253+'MSXY-TI1S'!P253+'MSXY-TI2S'!P253++'MSXY-TI3S'!P253+MSZ!P253+DECG!P253+DECR!S253+DBHG!P253+DBHR!S253+AMIL!P253</f>
        <v>389.0168953094219</v>
      </c>
      <c r="E253" s="19">
        <f>DRFR!T253+DSFS!Q253+DSTG!Q253+XYM1!Q253+XYM2!Q253+XYM3!Q253+XYM4!Q253+SAG!Q253+'ABXY-TI1S'!Q253+'ABXY-TI2S'!Q253+ABZ!Q253+'ASXY-TI1S'!Q253+'ASXY-TI2S'!Q253+'ASXY-TI3S'!Q253+ASZ!Q253+'MBXY-TI1S'!Q253+'MBXY-TI2S'!Q253+MBZ!Q253+'MSXY-TI1S'!Q253+'MSXY-TI2S'!Q253++'MSXY-TI3S'!Q253+MSZ!Q253+DECG!Q253+DECR!T253+DBHG!Q253+DBHR!T253+AMIL!Q253</f>
        <v>-1868.3429040204064</v>
      </c>
      <c r="F253" s="19">
        <f>DRFR!U253+DSFS!R253+DSTG!R253+XYM1!R253+XYM2!R253+XYM3!R253+XYM4!R253+SAG!R253+'ABXY-TI1S'!R253+'ABXY-TI2S'!R253+ABZ!R253+'ASXY-TI1S'!R253+'ASXY-TI2S'!R253+'ASXY-TI3S'!R253+ASZ!R253+'MBXY-TI1S'!R253+'MBXY-TI2S'!R253+MBZ!R253+'MSXY-TI1S'!R253+'MSXY-TI2S'!R253++'MSXY-TI3S'!R253+MSZ!R253+DECG!R253+DECR!U253+DBHG!R253+DBHR!U253+AMIL!R253</f>
        <v>-47.109579387515637</v>
      </c>
      <c r="G253" s="19">
        <f>DRFR!V253+DSFS!S253+DSTG!S253+XYM1!S253+XYM2!S253+XYM3!S253+XYM4!S253+SAG!S253+'ABXY-TI1S'!S253+'ABXY-TI2S'!S253+ABZ!S253+'ASXY-TI1S'!S253+'ASXY-TI2S'!S253+'ASXY-TI3S'!S253+ASZ!S253+'MBXY-TI1S'!S253+'MBXY-TI2S'!S253+MBZ!S253+'MSXY-TI1S'!S253+'MSXY-TI2S'!S253++'MSXY-TI3S'!S253+MSZ!S253+DECG!S253+DECR!V253+DBHG!S253+DBHR!V253+AMIL!S253</f>
        <v>-112.89516497239548</v>
      </c>
      <c r="H253" s="20">
        <f t="shared" si="31"/>
        <v>389.0168953094219</v>
      </c>
      <c r="I253" s="20">
        <f t="shared" si="32"/>
        <v>7604.7908094086597</v>
      </c>
      <c r="J253" s="20">
        <f t="shared" si="33"/>
        <v>104.63342966083995</v>
      </c>
      <c r="K253" s="20">
        <f t="shared" si="34"/>
        <v>-16.284940601169559</v>
      </c>
      <c r="L253" s="20">
        <f t="shared" si="35"/>
        <v>121.24121186225995</v>
      </c>
      <c r="M253" s="20">
        <f t="shared" si="36"/>
        <v>-7.7323839315630316</v>
      </c>
      <c r="N253" s="94">
        <f>COS(Wellpath!$L253)*COS(Wellpath!$M253)</f>
        <v>1.5854587660413886E-17</v>
      </c>
      <c r="O253" s="94">
        <f>-SIN(Wellpath!$M253)</f>
        <v>-0.96592582628906831</v>
      </c>
      <c r="P253" s="94">
        <f>SIN(Wellpath!$L253)*COS(Wellpath!$M253)</f>
        <v>0.25881904510252074</v>
      </c>
      <c r="Q253" s="94">
        <f>COS(Wellpath!$L253)*SIN(Wellpath!$M253)</f>
        <v>5.9170126681719203E-17</v>
      </c>
      <c r="R253" s="94">
        <f>COS(Wellpath!$M253)</f>
        <v>0.25881904510252074</v>
      </c>
      <c r="S253" s="94">
        <f>SIN(Wellpath!$L253)*SIN(Wellpath!$M253)</f>
        <v>0.96592582628906831</v>
      </c>
      <c r="T253" s="94">
        <f>-SIN(Wellpath!$L253)</f>
        <v>-1</v>
      </c>
      <c r="U253" s="94">
        <v>0</v>
      </c>
      <c r="V253" s="94">
        <f>COS(Wellpath!$L253)</f>
        <v>6.1257422745431001E-17</v>
      </c>
    </row>
    <row r="254" spans="1:22" x14ac:dyDescent="0.25">
      <c r="A254" s="26">
        <f>Wellpath!E254</f>
        <v>7530</v>
      </c>
      <c r="B254" s="19">
        <f>DRFR!Q254+DSFS!N254+DSTG!N254+XYM1!N254+XYM2!N254+XYM3!N254+XYM4!N254+SAG!N254+'ABXY-TI1S'!N254+'ABXY-TI2S'!N254+ABZ!N254+'ASXY-TI1S'!N254+'ASXY-TI2S'!N254+'ASXY-TI3S'!N254+ASZ!N254+'MBXY-TI1S'!N254+'MBXY-TI2S'!N254+MBZ!N254+'MSXY-TI1S'!N254+'MSXY-TI2S'!N254++'MSXY-TI3S'!N254+MSZ!N254+DECG!N254+DECR!Q254+DBHG!N254+DBHR!Q254+AMIL!N254</f>
        <v>7188.8877480219408</v>
      </c>
      <c r="C254" s="19">
        <f>DRFR!R254+DSFS!O254+DSTG!O254+XYM1!O254+XYM2!O254+XYM3!O254+XYM4!O254+SAG!O254+'ABXY-TI1S'!O254+'ABXY-TI2S'!O254+ABZ!O254+'ASXY-TI1S'!O254+'ASXY-TI2S'!O254+'ASXY-TI3S'!O254+ASZ!O254+'MBXY-TI1S'!O254+'MBXY-TI2S'!O254+MBZ!O254+'MSXY-TI1S'!O254+'MSXY-TI2S'!O254++'MSXY-TI3S'!O254+MSZ!O254+DECG!O254+DECR!R254+DBHG!O254+DBHR!R254+AMIL!O254</f>
        <v>609.46277586392989</v>
      </c>
      <c r="D254" s="19">
        <f>DRFR!S254+DSFS!P254+DSTG!P254+XYM1!P254+XYM2!P254+XYM3!P254+XYM4!P254+SAG!P254+'ABXY-TI1S'!P254+'ABXY-TI2S'!P254+ABZ!P254+'ASXY-TI1S'!P254+'ASXY-TI2S'!P254+'ASXY-TI3S'!P254+ASZ!P254+'MBXY-TI1S'!P254+'MBXY-TI2S'!P254+MBZ!P254+'MSXY-TI1S'!P254+'MSXY-TI2S'!P254++'MSXY-TI3S'!P254+MSZ!P254+DECG!P254+DECR!S254+DBHG!P254+DBHR!S254+AMIL!P254</f>
        <v>393.54639851356069</v>
      </c>
      <c r="E254" s="19">
        <f>DRFR!T254+DSFS!Q254+DSTG!Q254+XYM1!Q254+XYM2!Q254+XYM3!Q254+XYM4!Q254+SAG!Q254+'ABXY-TI1S'!Q254+'ABXY-TI2S'!Q254+ABZ!Q254+'ASXY-TI1S'!Q254+'ASXY-TI2S'!Q254+'ASXY-TI3S'!Q254+ASZ!Q254+'MBXY-TI1S'!Q254+'MBXY-TI2S'!Q254+MBZ!Q254+'MSXY-TI1S'!Q254+'MSXY-TI2S'!Q254++'MSXY-TI3S'!Q254+MSZ!Q254+DECG!Q254+DECR!T254+DBHG!Q254+DBHR!T254+AMIL!Q254</f>
        <v>-1890.3544049514157</v>
      </c>
      <c r="F254" s="19">
        <f>DRFR!U254+DSFS!R254+DSTG!R254+XYM1!R254+XYM2!R254+XYM3!R254+XYM4!R254+SAG!R254+'ABXY-TI1S'!R254+'ABXY-TI2S'!R254+ABZ!R254+'ASXY-TI1S'!R254+'ASXY-TI2S'!R254+'ASXY-TI3S'!R254+ASZ!R254+'MBXY-TI1S'!R254+'MBXY-TI2S'!R254+MBZ!R254+'MSXY-TI1S'!R254+'MSXY-TI2S'!R254++'MSXY-TI3S'!R254+MSZ!R254+DECG!R254+DECR!U254+DBHG!R254+DBHR!U254+AMIL!R254</f>
        <v>-47.427838800350287</v>
      </c>
      <c r="G254" s="19">
        <f>DRFR!V254+DSFS!S254+DSTG!S254+XYM1!S254+XYM2!S254+XYM3!S254+XYM4!S254+SAG!S254+'ABXY-TI1S'!S254+'ABXY-TI2S'!S254+ABZ!S254+'ASXY-TI1S'!S254+'ASXY-TI2S'!S254+'ASXY-TI3S'!S254+ASZ!S254+'MBXY-TI1S'!S254+'MBXY-TI2S'!S254+MBZ!S254+'MSXY-TI1S'!S254+'MSXY-TI2S'!S254++'MSXY-TI3S'!S254+MSZ!S254+DECG!S254+DECR!V254+DBHG!S254+DBHR!V254+AMIL!S254</f>
        <v>-113.51163008595914</v>
      </c>
      <c r="H254" s="20">
        <f t="shared" si="31"/>
        <v>393.54639851356069</v>
      </c>
      <c r="I254" s="20">
        <f t="shared" si="32"/>
        <v>7693.3270485099238</v>
      </c>
      <c r="J254" s="20">
        <f t="shared" si="33"/>
        <v>105.0234753759473</v>
      </c>
      <c r="K254" s="20">
        <f t="shared" si="34"/>
        <v>-16.432802675454575</v>
      </c>
      <c r="L254" s="20">
        <f t="shared" si="35"/>
        <v>121.91904303378206</v>
      </c>
      <c r="M254" s="20">
        <f t="shared" si="36"/>
        <v>-7.7613061957603442</v>
      </c>
      <c r="N254" s="94">
        <f>COS(Wellpath!$L254)*COS(Wellpath!$M254)</f>
        <v>1.5854587660413886E-17</v>
      </c>
      <c r="O254" s="94">
        <f>-SIN(Wellpath!$M254)</f>
        <v>-0.96592582628906831</v>
      </c>
      <c r="P254" s="94">
        <f>SIN(Wellpath!$L254)*COS(Wellpath!$M254)</f>
        <v>0.25881904510252074</v>
      </c>
      <c r="Q254" s="94">
        <f>COS(Wellpath!$L254)*SIN(Wellpath!$M254)</f>
        <v>5.9170126681719203E-17</v>
      </c>
      <c r="R254" s="94">
        <f>COS(Wellpath!$M254)</f>
        <v>0.25881904510252074</v>
      </c>
      <c r="S254" s="94">
        <f>SIN(Wellpath!$L254)*SIN(Wellpath!$M254)</f>
        <v>0.96592582628906831</v>
      </c>
      <c r="T254" s="94">
        <f>-SIN(Wellpath!$L254)</f>
        <v>-1</v>
      </c>
      <c r="U254" s="94">
        <v>0</v>
      </c>
      <c r="V254" s="94">
        <f>COS(Wellpath!$L254)</f>
        <v>6.1257422745431001E-17</v>
      </c>
    </row>
    <row r="255" spans="1:22" x14ac:dyDescent="0.25">
      <c r="A255" s="26">
        <f>Wellpath!E255</f>
        <v>7560</v>
      </c>
      <c r="B255" s="19">
        <f>DRFR!Q255+DSFS!N255+DSTG!N255+XYM1!N255+XYM2!N255+XYM3!N255+XYM4!N255+SAG!N255+'ABXY-TI1S'!N255+'ABXY-TI2S'!N255+ABZ!N255+'ASXY-TI1S'!N255+'ASXY-TI2S'!N255+'ASXY-TI3S'!N255+ASZ!N255+'MBXY-TI1S'!N255+'MBXY-TI2S'!N255+MBZ!N255+'MSXY-TI1S'!N255+'MSXY-TI2S'!N255++'MSXY-TI3S'!N255+MSZ!N255+DECG!N255+DECR!Q255+DBHG!N255+DBHR!Q255+AMIL!N255</f>
        <v>7272.0247732964544</v>
      </c>
      <c r="C255" s="19">
        <f>DRFR!R255+DSFS!O255+DSTG!O255+XYM1!O255+XYM2!O255+XYM3!O255+XYM4!O255+SAG!O255+'ABXY-TI1S'!O255+'ABXY-TI2S'!O255+ABZ!O255+'ASXY-TI1S'!O255+'ASXY-TI2S'!O255+'ASXY-TI3S'!O255+ASZ!O255+'MBXY-TI1S'!O255+'MBXY-TI2S'!O255+MBZ!O255+'MSXY-TI1S'!O255+'MSXY-TI2S'!O255++'MSXY-TI3S'!O255+MSZ!O255+DECG!O255+DECR!R255+DBHG!O255+DBHR!R255+AMIL!O255</f>
        <v>615.7801065937598</v>
      </c>
      <c r="D255" s="19">
        <f>DRFR!S255+DSFS!P255+DSTG!P255+XYM1!P255+XYM2!P255+XYM3!P255+XYM4!P255+SAG!P255+'ABXY-TI1S'!P255+'ABXY-TI2S'!P255+ABZ!P255+'ASXY-TI1S'!P255+'ASXY-TI2S'!P255+'ASXY-TI3S'!P255+ASZ!P255+'MBXY-TI1S'!P255+'MBXY-TI2S'!P255+MBZ!P255+'MSXY-TI1S'!P255+'MSXY-TI2S'!P255++'MSXY-TI3S'!P255+MSZ!P255+DECG!P255+DECR!S255+DBHG!P255+DBHR!S255+AMIL!P255</f>
        <v>398.10361675397297</v>
      </c>
      <c r="E255" s="19">
        <f>DRFR!T255+DSFS!Q255+DSTG!Q255+XYM1!Q255+XYM2!Q255+XYM3!Q255+XYM4!Q255+SAG!Q255+'ABXY-TI1S'!Q255+'ABXY-TI2S'!Q255+ABZ!Q255+'ASXY-TI1S'!Q255+'ASXY-TI2S'!Q255+'ASXY-TI3S'!Q255+ASZ!Q255+'MBXY-TI1S'!Q255+'MBXY-TI2S'!Q255+MBZ!Q255+'MSXY-TI1S'!Q255+'MSXY-TI2S'!Q255++'MSXY-TI3S'!Q255+MSZ!Q255+DECG!Q255+DECR!T255+DBHG!Q255+DBHR!T255+AMIL!Q255</f>
        <v>-1912.4969440595951</v>
      </c>
      <c r="F255" s="19">
        <f>DRFR!U255+DSFS!R255+DSTG!R255+XYM1!R255+XYM2!R255+XYM3!R255+XYM4!R255+SAG!R255+'ABXY-TI1S'!R255+'ABXY-TI2S'!R255+ABZ!R255+'ASXY-TI1S'!R255+'ASXY-TI2S'!R255+'ASXY-TI3S'!R255+ASZ!R255+'MBXY-TI1S'!R255+'MBXY-TI2S'!R255+MBZ!R255+'MSXY-TI1S'!R255+'MSXY-TI2S'!R255++'MSXY-TI3S'!R255+MSZ!R255+DECG!R255+DECR!U255+DBHG!R255+DBHR!U255+AMIL!R255</f>
        <v>-47.746972120656949</v>
      </c>
      <c r="G255" s="19">
        <f>DRFR!V255+DSFS!S255+DSTG!S255+XYM1!S255+XYM2!S255+XYM3!S255+XYM4!S255+SAG!S255+'ABXY-TI1S'!S255+'ABXY-TI2S'!S255+ABZ!S255+'ASXY-TI1S'!S255+'ASXY-TI2S'!S255+'ASXY-TI3S'!S255+ASZ!S255+'MBXY-TI1S'!S255+'MBXY-TI2S'!S255+MBZ!S255+'MSXY-TI1S'!S255+'MSXY-TI2S'!S255++'MSXY-TI3S'!S255+MSZ!S255+DECG!S255+DECR!V255+DBHG!S255+DBHR!V255+AMIL!S255</f>
        <v>-114.1278610367214</v>
      </c>
      <c r="H255" s="20">
        <f t="shared" si="31"/>
        <v>398.10361675397297</v>
      </c>
      <c r="I255" s="20">
        <f t="shared" si="32"/>
        <v>7782.3893995595135</v>
      </c>
      <c r="J255" s="20">
        <f t="shared" si="33"/>
        <v>105.41548033070089</v>
      </c>
      <c r="K255" s="20">
        <f t="shared" si="34"/>
        <v>-16.581569485329258</v>
      </c>
      <c r="L255" s="20">
        <f t="shared" si="35"/>
        <v>122.59687420530418</v>
      </c>
      <c r="M255" s="20">
        <f t="shared" si="36"/>
        <v>-7.7902284599575715</v>
      </c>
      <c r="N255" s="94">
        <f>COS(Wellpath!$L255)*COS(Wellpath!$M255)</f>
        <v>1.5854587660413886E-17</v>
      </c>
      <c r="O255" s="94">
        <f>-SIN(Wellpath!$M255)</f>
        <v>-0.96592582628906831</v>
      </c>
      <c r="P255" s="94">
        <f>SIN(Wellpath!$L255)*COS(Wellpath!$M255)</f>
        <v>0.25881904510252074</v>
      </c>
      <c r="Q255" s="94">
        <f>COS(Wellpath!$L255)*SIN(Wellpath!$M255)</f>
        <v>5.9170126681719203E-17</v>
      </c>
      <c r="R255" s="94">
        <f>COS(Wellpath!$M255)</f>
        <v>0.25881904510252074</v>
      </c>
      <c r="S255" s="94">
        <f>SIN(Wellpath!$L255)*SIN(Wellpath!$M255)</f>
        <v>0.96592582628906831</v>
      </c>
      <c r="T255" s="94">
        <f>-SIN(Wellpath!$L255)</f>
        <v>-1</v>
      </c>
      <c r="U255" s="94">
        <v>0</v>
      </c>
      <c r="V255" s="94">
        <f>COS(Wellpath!$L255)</f>
        <v>6.1257422745431001E-17</v>
      </c>
    </row>
    <row r="256" spans="1:22" x14ac:dyDescent="0.25">
      <c r="A256" s="26">
        <f>Wellpath!E256</f>
        <v>7590</v>
      </c>
      <c r="B256" s="19">
        <f>DRFR!Q256+DSFS!N256+DSTG!N256+XYM1!N256+XYM2!N256+XYM3!N256+XYM4!N256+SAG!N256+'ABXY-TI1S'!N256+'ABXY-TI2S'!N256+ABZ!N256+'ASXY-TI1S'!N256+'ASXY-TI2S'!N256+'ASXY-TI3S'!N256+ASZ!N256+'MBXY-TI1S'!N256+'MBXY-TI2S'!N256+MBZ!N256+'MSXY-TI1S'!N256+'MSXY-TI2S'!N256++'MSXY-TI3S'!N256+MSZ!N256+DECG!N256+DECR!Q256+DBHG!N256+DBHR!Q256+AMIL!N256</f>
        <v>7355.6527989455426</v>
      </c>
      <c r="C256" s="19">
        <f>DRFR!R256+DSFS!O256+DSTG!O256+XYM1!O256+XYM2!O256+XYM3!O256+XYM4!O256+SAG!O256+'ABXY-TI1S'!O256+'ABXY-TI2S'!O256+ABZ!O256+'ASXY-TI1S'!O256+'ASXY-TI2S'!O256+'ASXY-TI3S'!O256+ASZ!O256+'MBXY-TI1S'!O256+'MBXY-TI2S'!O256+MBZ!O256+'MSXY-TI1S'!O256+'MSXY-TI2S'!O256++'MSXY-TI3S'!O256+MSZ!O256+DECG!O256+DECR!R256+DBHG!O256+DBHR!R256+AMIL!O256</f>
        <v>622.13450813698614</v>
      </c>
      <c r="D256" s="19">
        <f>DRFR!S256+DSFS!P256+DSTG!P256+XYM1!P256+XYM2!P256+XYM3!P256+XYM4!P256+SAG!P256+'ABXY-TI1S'!P256+'ABXY-TI2S'!P256+ABZ!P256+'ASXY-TI1S'!P256+'ASXY-TI2S'!P256+'ASXY-TI3S'!P256+ASZ!P256+'MBXY-TI1S'!P256+'MBXY-TI2S'!P256+MBZ!P256+'MSXY-TI1S'!P256+'MSXY-TI2S'!P256++'MSXY-TI3S'!P256+MSZ!P256+DECG!P256+DECR!S256+DBHG!P256+DBHR!S256+AMIL!P256</f>
        <v>402.68855003065858</v>
      </c>
      <c r="E256" s="19">
        <f>DRFR!T256+DSFS!Q256+DSTG!Q256+XYM1!Q256+XYM2!Q256+XYM3!Q256+XYM4!Q256+SAG!Q256+'ABXY-TI1S'!Q256+'ABXY-TI2S'!Q256+ABZ!Q256+'ASXY-TI1S'!Q256+'ASXY-TI2S'!Q256+'ASXY-TI3S'!Q256+ASZ!Q256+'MBXY-TI1S'!Q256+'MBXY-TI2S'!Q256+MBZ!Q256+'MSXY-TI1S'!Q256+'MSXY-TI2S'!Q256++'MSXY-TI3S'!Q256+MSZ!Q256+DECG!Q256+DECR!T256+DBHG!Q256+DBHR!T256+AMIL!Q256</f>
        <v>-1934.7705213449437</v>
      </c>
      <c r="F256" s="19">
        <f>DRFR!U256+DSFS!R256+DSTG!R256+XYM1!R256+XYM2!R256+XYM3!R256+XYM4!R256+SAG!R256+'ABXY-TI1S'!R256+'ABXY-TI2S'!R256+ABZ!R256+'ASXY-TI1S'!R256+'ASXY-TI2S'!R256+'ASXY-TI3S'!R256+ASZ!R256+'MBXY-TI1S'!R256+'MBXY-TI2S'!R256+MBZ!R256+'MSXY-TI1S'!R256+'MSXY-TI2S'!R256++'MSXY-TI3S'!R256+MSZ!R256+DECG!R256+DECR!U256+DBHG!R256+DBHR!U256+AMIL!R256</f>
        <v>-48.066979348435623</v>
      </c>
      <c r="G256" s="19">
        <f>DRFR!V256+DSFS!S256+DSTG!S256+XYM1!S256+XYM2!S256+XYM3!S256+XYM4!S256+SAG!S256+'ABXY-TI1S'!S256+'ABXY-TI2S'!S256+ABZ!S256+'ASXY-TI1S'!S256+'ASXY-TI2S'!S256+'ASXY-TI3S'!S256+ASZ!S256+'MBXY-TI1S'!S256+'MBXY-TI2S'!S256+MBZ!S256+'MSXY-TI1S'!S256+'MSXY-TI2S'!S256++'MSXY-TI3S'!S256+MSZ!S256+DECG!S256+DECR!V256+DBHG!S256+DBHR!V256+AMIL!S256</f>
        <v>-114.74385782468227</v>
      </c>
      <c r="H256" s="20">
        <f t="shared" si="31"/>
        <v>402.68855003065858</v>
      </c>
      <c r="I256" s="20">
        <f t="shared" si="32"/>
        <v>7871.9778625574281</v>
      </c>
      <c r="J256" s="20">
        <f t="shared" si="33"/>
        <v>105.80944452510087</v>
      </c>
      <c r="K256" s="20">
        <f t="shared" si="34"/>
        <v>-16.731241030793598</v>
      </c>
      <c r="L256" s="20">
        <f t="shared" si="35"/>
        <v>123.27470537682626</v>
      </c>
      <c r="M256" s="20">
        <f t="shared" si="36"/>
        <v>-7.8191507241551328</v>
      </c>
      <c r="N256" s="94">
        <f>COS(Wellpath!$L256)*COS(Wellpath!$M256)</f>
        <v>1.5854587660413886E-17</v>
      </c>
      <c r="O256" s="94">
        <f>-SIN(Wellpath!$M256)</f>
        <v>-0.96592582628906831</v>
      </c>
      <c r="P256" s="94">
        <f>SIN(Wellpath!$L256)*COS(Wellpath!$M256)</f>
        <v>0.25881904510252074</v>
      </c>
      <c r="Q256" s="94">
        <f>COS(Wellpath!$L256)*SIN(Wellpath!$M256)</f>
        <v>5.9170126681719203E-17</v>
      </c>
      <c r="R256" s="94">
        <f>COS(Wellpath!$M256)</f>
        <v>0.25881904510252074</v>
      </c>
      <c r="S256" s="94">
        <f>SIN(Wellpath!$L256)*SIN(Wellpath!$M256)</f>
        <v>0.96592582628906831</v>
      </c>
      <c r="T256" s="94">
        <f>-SIN(Wellpath!$L256)</f>
        <v>-1</v>
      </c>
      <c r="U256" s="94">
        <v>0</v>
      </c>
      <c r="V256" s="94">
        <f>COS(Wellpath!$L256)</f>
        <v>6.1257422745431001E-17</v>
      </c>
    </row>
    <row r="257" spans="1:22" x14ac:dyDescent="0.25">
      <c r="A257" s="26">
        <f>Wellpath!E257</f>
        <v>7620</v>
      </c>
      <c r="B257" s="19">
        <f>DRFR!Q257+DSFS!N257+DSTG!N257+XYM1!N257+XYM2!N257+XYM3!N257+XYM4!N257+SAG!N257+'ABXY-TI1S'!N257+'ABXY-TI2S'!N257+ABZ!N257+'ASXY-TI1S'!N257+'ASXY-TI2S'!N257+'ASXY-TI3S'!N257+ASZ!N257+'MBXY-TI1S'!N257+'MBXY-TI2S'!N257+MBZ!N257+'MSXY-TI1S'!N257+'MSXY-TI2S'!N257++'MSXY-TI3S'!N257+MSZ!N257+DECG!N257+DECR!Q257+DBHG!N257+DBHR!Q257+AMIL!N257</f>
        <v>7439.7718249692043</v>
      </c>
      <c r="C257" s="19">
        <f>DRFR!R257+DSFS!O257+DSTG!O257+XYM1!O257+XYM2!O257+XYM3!O257+XYM4!O257+SAG!O257+'ABXY-TI1S'!O257+'ABXY-TI2S'!O257+ABZ!O257+'ASXY-TI1S'!O257+'ASXY-TI2S'!O257+'ASXY-TI3S'!O257+ASZ!O257+'MBXY-TI1S'!O257+'MBXY-TI2S'!O257+MBZ!O257+'MSXY-TI1S'!O257+'MSXY-TI2S'!O257++'MSXY-TI3S'!O257+MSZ!O257+DECG!O257+DECR!R257+DBHG!O257+DBHR!R257+AMIL!O257</f>
        <v>628.52598049360938</v>
      </c>
      <c r="D257" s="19">
        <f>DRFR!S257+DSFS!P257+DSTG!P257+XYM1!P257+XYM2!P257+XYM3!P257+XYM4!P257+SAG!P257+'ABXY-TI1S'!P257+'ABXY-TI2S'!P257+ABZ!P257+'ASXY-TI1S'!P257+'ASXY-TI2S'!P257+'ASXY-TI3S'!P257+ASZ!P257+'MBXY-TI1S'!P257+'MBXY-TI2S'!P257+MBZ!P257+'MSXY-TI1S'!P257+'MSXY-TI2S'!P257++'MSXY-TI3S'!P257+MSZ!P257+DECG!P257+DECR!S257+DBHG!P257+DBHR!S257+AMIL!P257</f>
        <v>407.30119834361767</v>
      </c>
      <c r="E257" s="19">
        <f>DRFR!T257+DSFS!Q257+DSTG!Q257+XYM1!Q257+XYM2!Q257+XYM3!Q257+XYM4!Q257+SAG!Q257+'ABXY-TI1S'!Q257+'ABXY-TI2S'!Q257+ABZ!Q257+'ASXY-TI1S'!Q257+'ASXY-TI2S'!Q257+'ASXY-TI3S'!Q257+ASZ!Q257+'MBXY-TI1S'!Q257+'MBXY-TI2S'!Q257+MBZ!Q257+'MSXY-TI1S'!Q257+'MSXY-TI2S'!Q257++'MSXY-TI3S'!Q257+MSZ!Q257+DECG!Q257+DECR!T257+DBHG!Q257+DBHR!T257+AMIL!Q257</f>
        <v>-1957.1751368074617</v>
      </c>
      <c r="F257" s="19">
        <f>DRFR!U257+DSFS!R257+DSTG!R257+XYM1!R257+XYM2!R257+XYM3!R257+XYM4!R257+SAG!R257+'ABXY-TI1S'!R257+'ABXY-TI2S'!R257+ABZ!R257+'ASXY-TI1S'!R257+'ASXY-TI2S'!R257+'ASXY-TI3S'!R257+ASZ!R257+'MBXY-TI1S'!R257+'MBXY-TI2S'!R257+MBZ!R257+'MSXY-TI1S'!R257+'MSXY-TI2S'!R257++'MSXY-TI3S'!R257+MSZ!R257+DECG!R257+DECR!U257+DBHG!R257+DBHR!U257+AMIL!R257</f>
        <v>-48.387860483686325</v>
      </c>
      <c r="G257" s="19">
        <f>DRFR!V257+DSFS!S257+DSTG!S257+XYM1!S257+XYM2!S257+XYM3!S257+XYM4!S257+SAG!S257+'ABXY-TI1S'!S257+'ABXY-TI2S'!S257+ABZ!S257+'ASXY-TI1S'!S257+'ASXY-TI2S'!S257+'ASXY-TI3S'!S257+ASZ!S257+'MBXY-TI1S'!S257+'MBXY-TI2S'!S257+MBZ!S257+'MSXY-TI1S'!S257+'MSXY-TI2S'!S257++'MSXY-TI3S'!S257+MSZ!S257+DECG!S257+DECR!V257+DBHG!S257+DBHR!V257+AMIL!S257</f>
        <v>-115.35962044984174</v>
      </c>
      <c r="H257" s="20">
        <f t="shared" si="31"/>
        <v>407.30119834361767</v>
      </c>
      <c r="I257" s="20">
        <f t="shared" si="32"/>
        <v>7962.0924375036666</v>
      </c>
      <c r="J257" s="20">
        <f t="shared" si="33"/>
        <v>106.20536795914747</v>
      </c>
      <c r="K257" s="20">
        <f t="shared" si="34"/>
        <v>-16.881817311847602</v>
      </c>
      <c r="L257" s="20">
        <f t="shared" si="35"/>
        <v>123.95253654834835</v>
      </c>
      <c r="M257" s="20">
        <f t="shared" si="36"/>
        <v>-7.8480729883525022</v>
      </c>
      <c r="N257" s="94">
        <f>COS(Wellpath!$L257)*COS(Wellpath!$M257)</f>
        <v>1.5854587660413886E-17</v>
      </c>
      <c r="O257" s="94">
        <f>-SIN(Wellpath!$M257)</f>
        <v>-0.96592582628906831</v>
      </c>
      <c r="P257" s="94">
        <f>SIN(Wellpath!$L257)*COS(Wellpath!$M257)</f>
        <v>0.25881904510252074</v>
      </c>
      <c r="Q257" s="94">
        <f>COS(Wellpath!$L257)*SIN(Wellpath!$M257)</f>
        <v>5.9170126681719203E-17</v>
      </c>
      <c r="R257" s="94">
        <f>COS(Wellpath!$M257)</f>
        <v>0.25881904510252074</v>
      </c>
      <c r="S257" s="94">
        <f>SIN(Wellpath!$L257)*SIN(Wellpath!$M257)</f>
        <v>0.96592582628906831</v>
      </c>
      <c r="T257" s="94">
        <f>-SIN(Wellpath!$L257)</f>
        <v>-1</v>
      </c>
      <c r="U257" s="94">
        <v>0</v>
      </c>
      <c r="V257" s="94">
        <f>COS(Wellpath!$L257)</f>
        <v>6.1257422745431001E-17</v>
      </c>
    </row>
    <row r="258" spans="1:22" x14ac:dyDescent="0.25">
      <c r="A258" s="26">
        <f>Wellpath!E258</f>
        <v>7650</v>
      </c>
      <c r="B258" s="19">
        <f>DRFR!Q258+DSFS!N258+DSTG!N258+XYM1!N258+XYM2!N258+XYM3!N258+XYM4!N258+SAG!N258+'ABXY-TI1S'!N258+'ABXY-TI2S'!N258+ABZ!N258+'ASXY-TI1S'!N258+'ASXY-TI2S'!N258+'ASXY-TI3S'!N258+ASZ!N258+'MBXY-TI1S'!N258+'MBXY-TI2S'!N258+MBZ!N258+'MSXY-TI1S'!N258+'MSXY-TI2S'!N258++'MSXY-TI3S'!N258+MSZ!N258+DECG!N258+DECR!Q258+DBHG!N258+DBHR!Q258+AMIL!N258</f>
        <v>7524.3818513674414</v>
      </c>
      <c r="C258" s="19">
        <f>DRFR!R258+DSFS!O258+DSTG!O258+XYM1!O258+XYM2!O258+XYM3!O258+XYM4!O258+SAG!O258+'ABXY-TI1S'!O258+'ABXY-TI2S'!O258+ABZ!O258+'ASXY-TI1S'!O258+'ASXY-TI2S'!O258+'ASXY-TI3S'!O258+ASZ!O258+'MBXY-TI1S'!O258+'MBXY-TI2S'!O258+MBZ!O258+'MSXY-TI1S'!O258+'MSXY-TI2S'!O258++'MSXY-TI3S'!O258+MSZ!O258+DECG!O258+DECR!R258+DBHG!O258+DBHR!R258+AMIL!O258</f>
        <v>634.95452366362906</v>
      </c>
      <c r="D258" s="19">
        <f>DRFR!S258+DSFS!P258+DSTG!P258+XYM1!P258+XYM2!P258+XYM3!P258+XYM4!P258+SAG!P258+'ABXY-TI1S'!P258+'ABXY-TI2S'!P258+ABZ!P258+'ASXY-TI1S'!P258+'ASXY-TI2S'!P258+'ASXY-TI3S'!P258+ASZ!P258+'MBXY-TI1S'!P258+'MBXY-TI2S'!P258+MBZ!P258+'MSXY-TI1S'!P258+'MSXY-TI2S'!P258++'MSXY-TI3S'!P258+MSZ!P258+DECG!P258+DECR!S258+DBHG!P258+DBHR!S258+AMIL!P258</f>
        <v>411.94156169285026</v>
      </c>
      <c r="E258" s="19">
        <f>DRFR!T258+DSFS!Q258+DSTG!Q258+XYM1!Q258+XYM2!Q258+XYM3!Q258+XYM4!Q258+SAG!Q258+'ABXY-TI1S'!Q258+'ABXY-TI2S'!Q258+ABZ!Q258+'ASXY-TI1S'!Q258+'ASXY-TI2S'!Q258+'ASXY-TI3S'!Q258+ASZ!Q258+'MBXY-TI1S'!Q258+'MBXY-TI2S'!Q258+MBZ!Q258+'MSXY-TI1S'!Q258+'MSXY-TI2S'!Q258++'MSXY-TI3S'!Q258+MSZ!Q258+DECG!Q258+DECR!T258+DBHG!Q258+DBHR!T258+AMIL!Q258</f>
        <v>-1979.7107904471495</v>
      </c>
      <c r="F258" s="19">
        <f>DRFR!U258+DSFS!R258+DSTG!R258+XYM1!R258+XYM2!R258+XYM3!R258+XYM4!R258+SAG!R258+'ABXY-TI1S'!R258+'ABXY-TI2S'!R258+ABZ!R258+'ASXY-TI1S'!R258+'ASXY-TI2S'!R258+'ASXY-TI3S'!R258+ASZ!R258+'MBXY-TI1S'!R258+'MBXY-TI2S'!R258+MBZ!R258+'MSXY-TI1S'!R258+'MSXY-TI2S'!R258++'MSXY-TI3S'!R258+MSZ!R258+DECG!R258+DECR!U258+DBHG!R258+DBHR!U258+AMIL!R258</f>
        <v>-48.709615526409031</v>
      </c>
      <c r="G258" s="19">
        <f>DRFR!V258+DSFS!S258+DSTG!S258+XYM1!S258+XYM2!S258+XYM3!S258+XYM4!S258+SAG!S258+'ABXY-TI1S'!S258+'ABXY-TI2S'!S258+ABZ!S258+'ASXY-TI1S'!S258+'ASXY-TI2S'!S258+'ASXY-TI3S'!S258+ASZ!S258+'MBXY-TI1S'!S258+'MBXY-TI2S'!S258+MBZ!S258+'MSXY-TI1S'!S258+'MSXY-TI2S'!S258++'MSXY-TI3S'!S258+MSZ!S258+DECG!S258+DECR!V258+DBHG!S258+DBHR!V258+AMIL!S258</f>
        <v>-115.97514891219984</v>
      </c>
      <c r="H258" s="20">
        <f t="shared" si="31"/>
        <v>411.94156169285026</v>
      </c>
      <c r="I258" s="20">
        <f t="shared" si="32"/>
        <v>8052.7331243982289</v>
      </c>
      <c r="J258" s="20">
        <f t="shared" si="33"/>
        <v>106.6032506328403</v>
      </c>
      <c r="K258" s="20">
        <f t="shared" si="34"/>
        <v>-17.033298328491266</v>
      </c>
      <c r="L258" s="20">
        <f t="shared" si="35"/>
        <v>124.63036771987045</v>
      </c>
      <c r="M258" s="20">
        <f t="shared" si="36"/>
        <v>-7.8769952525500173</v>
      </c>
      <c r="N258" s="94">
        <f>COS(Wellpath!$L258)*COS(Wellpath!$M258)</f>
        <v>1.5854587660413886E-17</v>
      </c>
      <c r="O258" s="94">
        <f>-SIN(Wellpath!$M258)</f>
        <v>-0.96592582628906831</v>
      </c>
      <c r="P258" s="94">
        <f>SIN(Wellpath!$L258)*COS(Wellpath!$M258)</f>
        <v>0.25881904510252074</v>
      </c>
      <c r="Q258" s="94">
        <f>COS(Wellpath!$L258)*SIN(Wellpath!$M258)</f>
        <v>5.9170126681719203E-17</v>
      </c>
      <c r="R258" s="94">
        <f>COS(Wellpath!$M258)</f>
        <v>0.25881904510252074</v>
      </c>
      <c r="S258" s="94">
        <f>SIN(Wellpath!$L258)*SIN(Wellpath!$M258)</f>
        <v>0.96592582628906831</v>
      </c>
      <c r="T258" s="94">
        <f>-SIN(Wellpath!$L258)</f>
        <v>-1</v>
      </c>
      <c r="U258" s="94">
        <v>0</v>
      </c>
      <c r="V258" s="94">
        <f>COS(Wellpath!$L258)</f>
        <v>6.1257422745431001E-17</v>
      </c>
    </row>
    <row r="259" spans="1:22" x14ac:dyDescent="0.25">
      <c r="A259" s="26">
        <f>Wellpath!E259</f>
        <v>7680</v>
      </c>
      <c r="B259" s="19">
        <f>DRFR!Q259+DSFS!N259+DSTG!N259+XYM1!N259+XYM2!N259+XYM3!N259+XYM4!N259+SAG!N259+'ABXY-TI1S'!N259+'ABXY-TI2S'!N259+ABZ!N259+'ASXY-TI1S'!N259+'ASXY-TI2S'!N259+'ASXY-TI3S'!N259+ASZ!N259+'MBXY-TI1S'!N259+'MBXY-TI2S'!N259+MBZ!N259+'MSXY-TI1S'!N259+'MSXY-TI2S'!N259++'MSXY-TI3S'!N259+MSZ!N259+DECG!N259+DECR!Q259+DBHG!N259+DBHR!Q259+AMIL!N259</f>
        <v>7609.4828781402521</v>
      </c>
      <c r="C259" s="19">
        <f>DRFR!R259+DSFS!O259+DSTG!O259+XYM1!O259+XYM2!O259+XYM3!O259+XYM4!O259+SAG!O259+'ABXY-TI1S'!O259+'ABXY-TI2S'!O259+ABZ!O259+'ASXY-TI1S'!O259+'ASXY-TI2S'!O259+'ASXY-TI3S'!O259+ASZ!O259+'MBXY-TI1S'!O259+'MBXY-TI2S'!O259+MBZ!O259+'MSXY-TI1S'!O259+'MSXY-TI2S'!O259++'MSXY-TI3S'!O259+MSZ!O259+DECG!O259+DECR!R259+DBHG!O259+DBHR!R259+AMIL!O259</f>
        <v>641.42013764704552</v>
      </c>
      <c r="D259" s="19">
        <f>DRFR!S259+DSFS!P259+DSTG!P259+XYM1!P259+XYM2!P259+XYM3!P259+XYM4!P259+SAG!P259+'ABXY-TI1S'!P259+'ABXY-TI2S'!P259+ABZ!P259+'ASXY-TI1S'!P259+'ASXY-TI2S'!P259+'ASXY-TI3S'!P259+ASZ!P259+'MBXY-TI1S'!P259+'MBXY-TI2S'!P259+MBZ!P259+'MSXY-TI1S'!P259+'MSXY-TI2S'!P259++'MSXY-TI3S'!P259+MSZ!P259+DECG!P259+DECR!S259+DBHG!P259+DBHR!S259+AMIL!P259</f>
        <v>416.60964007835628</v>
      </c>
      <c r="E259" s="19">
        <f>DRFR!T259+DSFS!Q259+DSTG!Q259+XYM1!Q259+XYM2!Q259+XYM3!Q259+XYM4!Q259+SAG!Q259+'ABXY-TI1S'!Q259+'ABXY-TI2S'!Q259+ABZ!Q259+'ASXY-TI1S'!Q259+'ASXY-TI2S'!Q259+'ASXY-TI3S'!Q259+ASZ!Q259+'MBXY-TI1S'!Q259+'MBXY-TI2S'!Q259+MBZ!Q259+'MSXY-TI1S'!Q259+'MSXY-TI2S'!Q259++'MSXY-TI3S'!Q259+MSZ!Q259+DECG!Q259+DECR!T259+DBHG!Q259+DBHR!T259+AMIL!Q259</f>
        <v>-2002.3774822640066</v>
      </c>
      <c r="F259" s="19">
        <f>DRFR!U259+DSFS!R259+DSTG!R259+XYM1!R259+XYM2!R259+XYM3!R259+XYM4!R259+SAG!R259+'ABXY-TI1S'!R259+'ABXY-TI2S'!R259+ABZ!R259+'ASXY-TI1S'!R259+'ASXY-TI2S'!R259+'ASXY-TI3S'!R259+ASZ!R259+'MBXY-TI1S'!R259+'MBXY-TI2S'!R259+MBZ!R259+'MSXY-TI1S'!R259+'MSXY-TI2S'!R259++'MSXY-TI3S'!R259+MSZ!R259+DECG!R259+DECR!U259+DBHG!R259+DBHR!U259+AMIL!R259</f>
        <v>-49.032244476603765</v>
      </c>
      <c r="G259" s="19">
        <f>DRFR!V259+DSFS!S259+DSTG!S259+XYM1!S259+XYM2!S259+XYM3!S259+XYM4!S259+SAG!S259+'ABXY-TI1S'!S259+'ABXY-TI2S'!S259+ABZ!S259+'ASXY-TI1S'!S259+'ASXY-TI2S'!S259+'ASXY-TI3S'!S259+ASZ!S259+'MBXY-TI1S'!S259+'MBXY-TI2S'!S259+MBZ!S259+'MSXY-TI1S'!S259+'MSXY-TI2S'!S259++'MSXY-TI3S'!S259+MSZ!S259+DECG!S259+DECR!V259+DBHG!S259+DBHR!V259+AMIL!S259</f>
        <v>-116.59044321175655</v>
      </c>
      <c r="H259" s="20">
        <f t="shared" si="31"/>
        <v>416.60964007835628</v>
      </c>
      <c r="I259" s="20">
        <f t="shared" si="32"/>
        <v>8143.8999232411188</v>
      </c>
      <c r="J259" s="20">
        <f t="shared" si="33"/>
        <v>107.00309254617967</v>
      </c>
      <c r="K259" s="20">
        <f t="shared" si="34"/>
        <v>-17.185684080724595</v>
      </c>
      <c r="L259" s="20">
        <f t="shared" si="35"/>
        <v>125.30819889139255</v>
      </c>
      <c r="M259" s="20">
        <f t="shared" si="36"/>
        <v>-7.9059175167473583</v>
      </c>
      <c r="N259" s="94">
        <f>COS(Wellpath!$L259)*COS(Wellpath!$M259)</f>
        <v>1.5854587660413886E-17</v>
      </c>
      <c r="O259" s="94">
        <f>-SIN(Wellpath!$M259)</f>
        <v>-0.96592582628906831</v>
      </c>
      <c r="P259" s="94">
        <f>SIN(Wellpath!$L259)*COS(Wellpath!$M259)</f>
        <v>0.25881904510252074</v>
      </c>
      <c r="Q259" s="94">
        <f>COS(Wellpath!$L259)*SIN(Wellpath!$M259)</f>
        <v>5.9170126681719203E-17</v>
      </c>
      <c r="R259" s="94">
        <f>COS(Wellpath!$M259)</f>
        <v>0.25881904510252074</v>
      </c>
      <c r="S259" s="94">
        <f>SIN(Wellpath!$L259)*SIN(Wellpath!$M259)</f>
        <v>0.96592582628906831</v>
      </c>
      <c r="T259" s="94">
        <f>-SIN(Wellpath!$L259)</f>
        <v>-1</v>
      </c>
      <c r="U259" s="94">
        <v>0</v>
      </c>
      <c r="V259" s="94">
        <f>COS(Wellpath!$L259)</f>
        <v>6.1257422745431001E-17</v>
      </c>
    </row>
    <row r="260" spans="1:22" x14ac:dyDescent="0.25">
      <c r="A260" s="26">
        <f>Wellpath!E260</f>
        <v>7710</v>
      </c>
      <c r="B260" s="19">
        <f>DRFR!Q260+DSFS!N260+DSTG!N260+XYM1!N260+XYM2!N260+XYM3!N260+XYM4!N260+SAG!N260+'ABXY-TI1S'!N260+'ABXY-TI2S'!N260+ABZ!N260+'ASXY-TI1S'!N260+'ASXY-TI2S'!N260+'ASXY-TI3S'!N260+ASZ!N260+'MBXY-TI1S'!N260+'MBXY-TI2S'!N260+MBZ!N260+'MSXY-TI1S'!N260+'MSXY-TI2S'!N260++'MSXY-TI3S'!N260+MSZ!N260+DECG!N260+DECR!Q260+DBHG!N260+DBHR!Q260+AMIL!N260</f>
        <v>7695.0749052876372</v>
      </c>
      <c r="C260" s="19">
        <f>DRFR!R260+DSFS!O260+DSTG!O260+XYM1!O260+XYM2!O260+XYM3!O260+XYM4!O260+SAG!O260+'ABXY-TI1S'!O260+'ABXY-TI2S'!O260+ABZ!O260+'ASXY-TI1S'!O260+'ASXY-TI2S'!O260+'ASXY-TI3S'!O260+ASZ!O260+'MBXY-TI1S'!O260+'MBXY-TI2S'!O260+MBZ!O260+'MSXY-TI1S'!O260+'MSXY-TI2S'!O260++'MSXY-TI3S'!O260+MSZ!O260+DECG!O260+DECR!R260+DBHG!O260+DBHR!R260+AMIL!O260</f>
        <v>647.92282244385842</v>
      </c>
      <c r="D260" s="19">
        <f>DRFR!S260+DSFS!P260+DSTG!P260+XYM1!P260+XYM2!P260+XYM3!P260+XYM4!P260+SAG!P260+'ABXY-TI1S'!P260+'ABXY-TI2S'!P260+ABZ!P260+'ASXY-TI1S'!P260+'ASXY-TI2S'!P260+'ASXY-TI3S'!P260+ASZ!P260+'MBXY-TI1S'!P260+'MBXY-TI2S'!P260+MBZ!P260+'MSXY-TI1S'!P260+'MSXY-TI2S'!P260++'MSXY-TI3S'!P260+MSZ!P260+DECG!P260+DECR!S260+DBHG!P260+DBHR!S260+AMIL!P260</f>
        <v>421.30543350013573</v>
      </c>
      <c r="E260" s="19">
        <f>DRFR!T260+DSFS!Q260+DSTG!Q260+XYM1!Q260+XYM2!Q260+XYM3!Q260+XYM4!Q260+SAG!Q260+'ABXY-TI1S'!Q260+'ABXY-TI2S'!Q260+ABZ!Q260+'ASXY-TI1S'!Q260+'ASXY-TI2S'!Q260+'ASXY-TI3S'!Q260+ASZ!Q260+'MBXY-TI1S'!Q260+'MBXY-TI2S'!Q260+MBZ!Q260+'MSXY-TI1S'!Q260+'MSXY-TI2S'!Q260++'MSXY-TI3S'!Q260+MSZ!Q260+DECG!Q260+DECR!T260+DBHG!Q260+DBHR!T260+AMIL!Q260</f>
        <v>-2025.1752122580338</v>
      </c>
      <c r="F260" s="19">
        <f>DRFR!U260+DSFS!R260+DSTG!R260+XYM1!R260+XYM2!R260+XYM3!R260+XYM4!R260+SAG!R260+'ABXY-TI1S'!R260+'ABXY-TI2S'!R260+ABZ!R260+'ASXY-TI1S'!R260+'ASXY-TI2S'!R260+'ASXY-TI3S'!R260+ASZ!R260+'MBXY-TI1S'!R260+'MBXY-TI2S'!R260+MBZ!R260+'MSXY-TI1S'!R260+'MSXY-TI2S'!R260++'MSXY-TI3S'!R260+MSZ!R260+DECG!R260+DECR!U260+DBHG!R260+DBHR!U260+AMIL!R260</f>
        <v>-49.355747334270518</v>
      </c>
      <c r="G260" s="19">
        <f>DRFR!V260+DSFS!S260+DSTG!S260+XYM1!S260+XYM2!S260+XYM3!S260+XYM4!S260+SAG!S260+'ABXY-TI1S'!S260+'ABXY-TI2S'!S260+ABZ!S260+'ASXY-TI1S'!S260+'ASXY-TI2S'!S260+'ASXY-TI3S'!S260+ASZ!S260+'MBXY-TI1S'!S260+'MBXY-TI2S'!S260+MBZ!S260+'MSXY-TI1S'!S260+'MSXY-TI2S'!S260++'MSXY-TI3S'!S260+MSZ!S260+DECG!S260+DECR!V260+DBHG!S260+DBHR!V260+AMIL!S260</f>
        <v>-117.20550334851187</v>
      </c>
      <c r="H260" s="20">
        <f t="shared" si="31"/>
        <v>421.30543350013573</v>
      </c>
      <c r="I260" s="20">
        <f t="shared" si="32"/>
        <v>8235.5928340323317</v>
      </c>
      <c r="J260" s="20">
        <f t="shared" si="33"/>
        <v>107.40489369916523</v>
      </c>
      <c r="K260" s="20">
        <f t="shared" si="34"/>
        <v>-17.338974568547595</v>
      </c>
      <c r="L260" s="20">
        <f t="shared" si="35"/>
        <v>125.98603006291464</v>
      </c>
      <c r="M260" s="20">
        <f t="shared" si="36"/>
        <v>-7.9348397809443796</v>
      </c>
      <c r="N260" s="94">
        <f>COS(Wellpath!$L260)*COS(Wellpath!$M260)</f>
        <v>1.5854587660413886E-17</v>
      </c>
      <c r="O260" s="94">
        <f>-SIN(Wellpath!$M260)</f>
        <v>-0.96592582628906831</v>
      </c>
      <c r="P260" s="94">
        <f>SIN(Wellpath!$L260)*COS(Wellpath!$M260)</f>
        <v>0.25881904510252074</v>
      </c>
      <c r="Q260" s="94">
        <f>COS(Wellpath!$L260)*SIN(Wellpath!$M260)</f>
        <v>5.9170126681719203E-17</v>
      </c>
      <c r="R260" s="94">
        <f>COS(Wellpath!$M260)</f>
        <v>0.25881904510252074</v>
      </c>
      <c r="S260" s="94">
        <f>SIN(Wellpath!$L260)*SIN(Wellpath!$M260)</f>
        <v>0.96592582628906831</v>
      </c>
      <c r="T260" s="94">
        <f>-SIN(Wellpath!$L260)</f>
        <v>-1</v>
      </c>
      <c r="U260" s="94">
        <v>0</v>
      </c>
      <c r="V260" s="94">
        <f>COS(Wellpath!$L260)</f>
        <v>6.1257422745431001E-17</v>
      </c>
    </row>
    <row r="261" spans="1:22" x14ac:dyDescent="0.25">
      <c r="A261" s="26">
        <f>Wellpath!E261</f>
        <v>7740</v>
      </c>
      <c r="B261" s="19">
        <f>DRFR!Q261+DSFS!N261+DSTG!N261+XYM1!N261+XYM2!N261+XYM3!N261+XYM4!N261+SAG!N261+'ABXY-TI1S'!N261+'ABXY-TI2S'!N261+ABZ!N261+'ASXY-TI1S'!N261+'ASXY-TI2S'!N261+'ASXY-TI3S'!N261+ASZ!N261+'MBXY-TI1S'!N261+'MBXY-TI2S'!N261+MBZ!N261+'MSXY-TI1S'!N261+'MSXY-TI2S'!N261++'MSXY-TI3S'!N261+MSZ!N261+DECG!N261+DECR!Q261+DBHG!N261+DBHR!Q261+AMIL!N261</f>
        <v>7781.1579328095968</v>
      </c>
      <c r="C261" s="19">
        <f>DRFR!R261+DSFS!O261+DSTG!O261+XYM1!O261+XYM2!O261+XYM3!O261+XYM4!O261+SAG!O261+'ABXY-TI1S'!O261+'ABXY-TI2S'!O261+ABZ!O261+'ASXY-TI1S'!O261+'ASXY-TI2S'!O261+'ASXY-TI3S'!O261+ASZ!O261+'MBXY-TI1S'!O261+'MBXY-TI2S'!O261+MBZ!O261+'MSXY-TI1S'!O261+'MSXY-TI2S'!O261++'MSXY-TI3S'!O261+MSZ!O261+DECG!O261+DECR!R261+DBHG!O261+DBHR!R261+AMIL!O261</f>
        <v>654.4625780540681</v>
      </c>
      <c r="D261" s="19">
        <f>DRFR!S261+DSFS!P261+DSTG!P261+XYM1!P261+XYM2!P261+XYM3!P261+XYM4!P261+SAG!P261+'ABXY-TI1S'!P261+'ABXY-TI2S'!P261+ABZ!P261+'ASXY-TI1S'!P261+'ASXY-TI2S'!P261+'ASXY-TI3S'!P261+ASZ!P261+'MBXY-TI1S'!P261+'MBXY-TI2S'!P261+MBZ!P261+'MSXY-TI1S'!P261+'MSXY-TI2S'!P261++'MSXY-TI3S'!P261+MSZ!P261+DECG!P261+DECR!S261+DBHG!P261+DBHR!S261+AMIL!P261</f>
        <v>426.02894195818868</v>
      </c>
      <c r="E261" s="19">
        <f>DRFR!T261+DSFS!Q261+DSTG!Q261+XYM1!Q261+XYM2!Q261+XYM3!Q261+XYM4!Q261+SAG!Q261+'ABXY-TI1S'!Q261+'ABXY-TI2S'!Q261+ABZ!Q261+'ASXY-TI1S'!Q261+'ASXY-TI2S'!Q261+'ASXY-TI3S'!Q261+ASZ!Q261+'MBXY-TI1S'!Q261+'MBXY-TI2S'!Q261+MBZ!Q261+'MSXY-TI1S'!Q261+'MSXY-TI2S'!Q261++'MSXY-TI3S'!Q261+MSZ!Q261+DECG!Q261+DECR!T261+DBHG!Q261+DBHR!T261+AMIL!Q261</f>
        <v>-2048.10398042923</v>
      </c>
      <c r="F261" s="19">
        <f>DRFR!U261+DSFS!R261+DSTG!R261+XYM1!R261+XYM2!R261+XYM3!R261+XYM4!R261+SAG!R261+'ABXY-TI1S'!R261+'ABXY-TI2S'!R261+ABZ!R261+'ASXY-TI1S'!R261+'ASXY-TI2S'!R261+'ASXY-TI3S'!R261+ASZ!R261+'MBXY-TI1S'!R261+'MBXY-TI2S'!R261+MBZ!R261+'MSXY-TI1S'!R261+'MSXY-TI2S'!R261++'MSXY-TI3S'!R261+MSZ!R261+DECG!R261+DECR!U261+DBHG!R261+DBHR!U261+AMIL!R261</f>
        <v>-49.680124099409291</v>
      </c>
      <c r="G261" s="19">
        <f>DRFR!V261+DSFS!S261+DSTG!S261+XYM1!S261+XYM2!S261+XYM3!S261+XYM4!S261+SAG!S261+'ABXY-TI1S'!S261+'ABXY-TI2S'!S261+ABZ!S261+'ASXY-TI1S'!S261+'ASXY-TI2S'!S261+'ASXY-TI3S'!S261+ASZ!S261+'MBXY-TI1S'!S261+'MBXY-TI2S'!S261+MBZ!S261+'MSXY-TI1S'!S261+'MSXY-TI2S'!S261++'MSXY-TI3S'!S261+MSZ!S261+DECG!S261+DECR!V261+DBHG!S261+DBHR!V261+AMIL!S261</f>
        <v>-117.82032932246578</v>
      </c>
      <c r="H261" s="20">
        <f t="shared" si="31"/>
        <v>426.02894195818868</v>
      </c>
      <c r="I261" s="20">
        <f t="shared" si="32"/>
        <v>8327.8118567718684</v>
      </c>
      <c r="J261" s="20">
        <f t="shared" si="33"/>
        <v>107.80865409179742</v>
      </c>
      <c r="K261" s="20">
        <f t="shared" si="34"/>
        <v>-17.493169791960256</v>
      </c>
      <c r="L261" s="20">
        <f t="shared" si="35"/>
        <v>126.66386123443672</v>
      </c>
      <c r="M261" s="20">
        <f t="shared" si="36"/>
        <v>-7.9637620451419195</v>
      </c>
      <c r="N261" s="94">
        <f>COS(Wellpath!$L261)*COS(Wellpath!$M261)</f>
        <v>1.5854587660413886E-17</v>
      </c>
      <c r="O261" s="94">
        <f>-SIN(Wellpath!$M261)</f>
        <v>-0.96592582628906831</v>
      </c>
      <c r="P261" s="94">
        <f>SIN(Wellpath!$L261)*COS(Wellpath!$M261)</f>
        <v>0.25881904510252074</v>
      </c>
      <c r="Q261" s="94">
        <f>COS(Wellpath!$L261)*SIN(Wellpath!$M261)</f>
        <v>5.9170126681719203E-17</v>
      </c>
      <c r="R261" s="94">
        <f>COS(Wellpath!$M261)</f>
        <v>0.25881904510252074</v>
      </c>
      <c r="S261" s="94">
        <f>SIN(Wellpath!$L261)*SIN(Wellpath!$M261)</f>
        <v>0.96592582628906831</v>
      </c>
      <c r="T261" s="94">
        <f>-SIN(Wellpath!$L261)</f>
        <v>-1</v>
      </c>
      <c r="U261" s="94">
        <v>0</v>
      </c>
      <c r="V261" s="94">
        <f>COS(Wellpath!$L261)</f>
        <v>6.1257422745431001E-17</v>
      </c>
    </row>
    <row r="262" spans="1:22" x14ac:dyDescent="0.25">
      <c r="A262" s="26">
        <f>Wellpath!E262</f>
        <v>7770</v>
      </c>
      <c r="B262" s="19">
        <f>DRFR!Q262+DSFS!N262+DSTG!N262+XYM1!N262+XYM2!N262+XYM3!N262+XYM4!N262+SAG!N262+'ABXY-TI1S'!N262+'ABXY-TI2S'!N262+ABZ!N262+'ASXY-TI1S'!N262+'ASXY-TI2S'!N262+'ASXY-TI3S'!N262+ASZ!N262+'MBXY-TI1S'!N262+'MBXY-TI2S'!N262+MBZ!N262+'MSXY-TI1S'!N262+'MSXY-TI2S'!N262++'MSXY-TI3S'!N262+MSZ!N262+DECG!N262+DECR!Q262+DBHG!N262+DBHR!Q262+AMIL!N262</f>
        <v>7867.7319607061308</v>
      </c>
      <c r="C262" s="19">
        <f>DRFR!R262+DSFS!O262+DSTG!O262+XYM1!O262+XYM2!O262+XYM3!O262+XYM4!O262+SAG!O262+'ABXY-TI1S'!O262+'ABXY-TI2S'!O262+ABZ!O262+'ASXY-TI1S'!O262+'ASXY-TI2S'!O262+'ASXY-TI3S'!O262+ASZ!O262+'MBXY-TI1S'!O262+'MBXY-TI2S'!O262+MBZ!O262+'MSXY-TI1S'!O262+'MSXY-TI2S'!O262++'MSXY-TI3S'!O262+MSZ!O262+DECG!O262+DECR!R262+DBHG!O262+DBHR!R262+AMIL!O262</f>
        <v>661.03940447767445</v>
      </c>
      <c r="D262" s="19">
        <f>DRFR!S262+DSFS!P262+DSTG!P262+XYM1!P262+XYM2!P262+XYM3!P262+XYM4!P262+SAG!P262+'ABXY-TI1S'!P262+'ABXY-TI2S'!P262+ABZ!P262+'ASXY-TI1S'!P262+'ASXY-TI2S'!P262+'ASXY-TI3S'!P262+ASZ!P262+'MBXY-TI1S'!P262+'MBXY-TI2S'!P262+MBZ!P262+'MSXY-TI1S'!P262+'MSXY-TI2S'!P262++'MSXY-TI3S'!P262+MSZ!P262+DECG!P262+DECR!S262+DBHG!P262+DBHR!S262+AMIL!P262</f>
        <v>430.78016545251506</v>
      </c>
      <c r="E262" s="19">
        <f>DRFR!T262+DSFS!Q262+DSTG!Q262+XYM1!Q262+XYM2!Q262+XYM3!Q262+XYM4!Q262+SAG!Q262+'ABXY-TI1S'!Q262+'ABXY-TI2S'!Q262+ABZ!Q262+'ASXY-TI1S'!Q262+'ASXY-TI2S'!Q262+'ASXY-TI3S'!Q262+ASZ!Q262+'MBXY-TI1S'!Q262+'MBXY-TI2S'!Q262+MBZ!Q262+'MSXY-TI1S'!Q262+'MSXY-TI2S'!Q262++'MSXY-TI3S'!Q262+MSZ!Q262+DECG!Q262+DECR!T262+DBHG!Q262+DBHR!T262+AMIL!Q262</f>
        <v>-2071.1637867775962</v>
      </c>
      <c r="F262" s="19">
        <f>DRFR!U262+DSFS!R262+DSTG!R262+XYM1!R262+XYM2!R262+XYM3!R262+XYM4!R262+SAG!R262+'ABXY-TI1S'!R262+'ABXY-TI2S'!R262+ABZ!R262+'ASXY-TI1S'!R262+'ASXY-TI2S'!R262+'ASXY-TI3S'!R262+ASZ!R262+'MBXY-TI1S'!R262+'MBXY-TI2S'!R262+MBZ!R262+'MSXY-TI1S'!R262+'MSXY-TI2S'!R262++'MSXY-TI3S'!R262+MSZ!R262+DECG!R262+DECR!U262+DBHG!R262+DBHR!U262+AMIL!R262</f>
        <v>-50.005374772020076</v>
      </c>
      <c r="G262" s="19">
        <f>DRFR!V262+DSFS!S262+DSTG!S262+XYM1!S262+XYM2!S262+XYM3!S262+XYM4!S262+SAG!S262+'ABXY-TI1S'!S262+'ABXY-TI2S'!S262+ABZ!S262+'ASXY-TI1S'!S262+'ASXY-TI2S'!S262+'ASXY-TI3S'!S262+ASZ!S262+'MBXY-TI1S'!S262+'MBXY-TI2S'!S262+MBZ!S262+'MSXY-TI1S'!S262+'MSXY-TI2S'!S262++'MSXY-TI3S'!S262+MSZ!S262+DECG!S262+DECR!V262+DBHG!S262+DBHR!V262+AMIL!S262</f>
        <v>-118.43492113361833</v>
      </c>
      <c r="H262" s="20">
        <f t="shared" ref="H262:H270" si="37">N262*(B262*N262+E262*Q262+F262*T262) + Q262*(E262*N262+C262*Q262+G262*T262)+ T262*(F262*N262+G262*Q262+D262*T262)</f>
        <v>430.78016545251506</v>
      </c>
      <c r="I262" s="20">
        <f t="shared" ref="I262:I270" si="38">O262*(B262*O262+E262*R262+F262*U262) + R262*(E262*O262+C262*R262+G262*U262)+ U262*(F262*O262+G262*R262+D262*U262)</f>
        <v>8420.556991459729</v>
      </c>
      <c r="J262" s="20">
        <f t="shared" ref="J262:J270" si="39">P262*(B262*P262+E262*S262+F262*V262) + S262*(E262*P262+C262*S262+G262*V262)+ V262*(F262*P262+G262*S262+D262*V262)</f>
        <v>108.21437372407588</v>
      </c>
      <c r="K262" s="20">
        <f t="shared" ref="K262:K270" si="40">N262*(B262*O262+E262*R262+F262*U262) + Q262*(E262*O262+C262*R262+G262*U262)+ T262*(F262*O262+G262*R262+D262*U262)</f>
        <v>-17.648269750962573</v>
      </c>
      <c r="L262" s="20">
        <f t="shared" ref="L262:L270" si="41">N262*(B262*P262+E262*S262+F262*V262) + Q262*(E262*P262+C262*S262+G262*V262)+ T262*(F262*P262+G262*S262+D262*V262)</f>
        <v>127.34169240595881</v>
      </c>
      <c r="M262" s="20">
        <f t="shared" ref="M262:M270" si="42">O262*(B262*P262+E262*S262+F262*V262) + R262*(E262*P262+C262*S262+G262*V262)+ U262*(F262*P262+G262*S262+D262*V262)</f>
        <v>-7.9926843093391113</v>
      </c>
      <c r="N262" s="94">
        <f>COS(Wellpath!$L262)*COS(Wellpath!$M262)</f>
        <v>1.5854587660413886E-17</v>
      </c>
      <c r="O262" s="94">
        <f>-SIN(Wellpath!$M262)</f>
        <v>-0.96592582628906831</v>
      </c>
      <c r="P262" s="94">
        <f>SIN(Wellpath!$L262)*COS(Wellpath!$M262)</f>
        <v>0.25881904510252074</v>
      </c>
      <c r="Q262" s="94">
        <f>COS(Wellpath!$L262)*SIN(Wellpath!$M262)</f>
        <v>5.9170126681719203E-17</v>
      </c>
      <c r="R262" s="94">
        <f>COS(Wellpath!$M262)</f>
        <v>0.25881904510252074</v>
      </c>
      <c r="S262" s="94">
        <f>SIN(Wellpath!$L262)*SIN(Wellpath!$M262)</f>
        <v>0.96592582628906831</v>
      </c>
      <c r="T262" s="94">
        <f>-SIN(Wellpath!$L262)</f>
        <v>-1</v>
      </c>
      <c r="U262" s="94">
        <v>0</v>
      </c>
      <c r="V262" s="94">
        <f>COS(Wellpath!$L262)</f>
        <v>6.1257422745431001E-17</v>
      </c>
    </row>
    <row r="263" spans="1:22" x14ac:dyDescent="0.25">
      <c r="A263" s="26">
        <f>Wellpath!E263</f>
        <v>7800</v>
      </c>
      <c r="B263" s="19">
        <f>DRFR!Q263+DSFS!N263+DSTG!N263+XYM1!N263+XYM2!N263+XYM3!N263+XYM4!N263+SAG!N263+'ABXY-TI1S'!N263+'ABXY-TI2S'!N263+ABZ!N263+'ASXY-TI1S'!N263+'ASXY-TI2S'!N263+'ASXY-TI3S'!N263+ASZ!N263+'MBXY-TI1S'!N263+'MBXY-TI2S'!N263+MBZ!N263+'MSXY-TI1S'!N263+'MSXY-TI2S'!N263++'MSXY-TI3S'!N263+MSZ!N263+DECG!N263+DECR!Q263+DBHG!N263+DBHR!Q263+AMIL!N263</f>
        <v>7954.7969889772394</v>
      </c>
      <c r="C263" s="19">
        <f>DRFR!R263+DSFS!O263+DSTG!O263+XYM1!O263+XYM2!O263+XYM3!O263+XYM4!O263+SAG!O263+'ABXY-TI1S'!O263+'ABXY-TI2S'!O263+ABZ!O263+'ASXY-TI1S'!O263+'ASXY-TI2S'!O263+'ASXY-TI3S'!O263+ASZ!O263+'MBXY-TI1S'!O263+'MBXY-TI2S'!O263+MBZ!O263+'MSXY-TI1S'!O263+'MSXY-TI2S'!O263++'MSXY-TI3S'!O263+MSZ!O263+DECG!O263+DECR!R263+DBHG!O263+DBHR!R263+AMIL!O263</f>
        <v>667.65330171467735</v>
      </c>
      <c r="D263" s="19">
        <f>DRFR!S263+DSFS!P263+DSTG!P263+XYM1!P263+XYM2!P263+XYM3!P263+XYM4!P263+SAG!P263+'ABXY-TI1S'!P263+'ABXY-TI2S'!P263+ABZ!P263+'ASXY-TI1S'!P263+'ASXY-TI2S'!P263+'ASXY-TI3S'!P263+ASZ!P263+'MBXY-TI1S'!P263+'MBXY-TI2S'!P263+MBZ!P263+'MSXY-TI1S'!P263+'MSXY-TI2S'!P263++'MSXY-TI3S'!P263+MSZ!P263+DECG!P263+DECR!S263+DBHG!P263+DBHR!S263+AMIL!P263</f>
        <v>435.55910398311482</v>
      </c>
      <c r="E263" s="19">
        <f>DRFR!T263+DSFS!Q263+DSTG!Q263+XYM1!Q263+XYM2!Q263+XYM3!Q263+XYM4!Q263+SAG!Q263+'ABXY-TI1S'!Q263+'ABXY-TI2S'!Q263+ABZ!Q263+'ASXY-TI1S'!Q263+'ASXY-TI2S'!Q263+'ASXY-TI3S'!Q263+ASZ!Q263+'MBXY-TI1S'!Q263+'MBXY-TI2S'!Q263+MBZ!Q263+'MSXY-TI1S'!Q263+'MSXY-TI2S'!Q263++'MSXY-TI3S'!Q263+MSZ!Q263+DECG!Q263+DECR!T263+DBHG!Q263+DBHR!T263+AMIL!Q263</f>
        <v>-2094.3546313031316</v>
      </c>
      <c r="F263" s="19">
        <f>DRFR!U263+DSFS!R263+DSTG!R263+XYM1!R263+XYM2!R263+XYM3!R263+XYM4!R263+SAG!R263+'ABXY-TI1S'!R263+'ABXY-TI2S'!R263+ABZ!R263+'ASXY-TI1S'!R263+'ASXY-TI2S'!R263+'ASXY-TI3S'!R263+ASZ!R263+'MBXY-TI1S'!R263+'MBXY-TI2S'!R263+MBZ!R263+'MSXY-TI1S'!R263+'MSXY-TI2S'!R263++'MSXY-TI3S'!R263+MSZ!R263+DECG!R263+DECR!U263+DBHG!R263+DBHR!U263+AMIL!R263</f>
        <v>-50.331499352102881</v>
      </c>
      <c r="G263" s="19">
        <f>DRFR!V263+DSFS!S263+DSTG!S263+XYM1!S263+XYM2!S263+XYM3!S263+XYM4!S263+SAG!S263+'ABXY-TI1S'!S263+'ABXY-TI2S'!S263+ABZ!S263+'ASXY-TI1S'!S263+'ASXY-TI2S'!S263+'ASXY-TI3S'!S263+ASZ!S263+'MBXY-TI1S'!S263+'MBXY-TI2S'!S263+MBZ!S263+'MSXY-TI1S'!S263+'MSXY-TI2S'!S263++'MSXY-TI3S'!S263+MSZ!S263+DECG!S263+DECR!V263+DBHG!S263+DBHR!V263+AMIL!S263</f>
        <v>-119.04927878196951</v>
      </c>
      <c r="H263" s="20">
        <f t="shared" si="37"/>
        <v>435.55910398311482</v>
      </c>
      <c r="I263" s="20">
        <f t="shared" si="38"/>
        <v>8513.8282380959154</v>
      </c>
      <c r="J263" s="20">
        <f t="shared" si="39"/>
        <v>108.62205259600098</v>
      </c>
      <c r="K263" s="20">
        <f t="shared" si="40"/>
        <v>-17.804274445554547</v>
      </c>
      <c r="L263" s="20">
        <f t="shared" si="41"/>
        <v>128.01952357748092</v>
      </c>
      <c r="M263" s="20">
        <f t="shared" si="42"/>
        <v>-8.0216065735368218</v>
      </c>
      <c r="N263" s="94">
        <f>COS(Wellpath!$L263)*COS(Wellpath!$M263)</f>
        <v>1.5854587660413886E-17</v>
      </c>
      <c r="O263" s="94">
        <f>-SIN(Wellpath!$M263)</f>
        <v>-0.96592582628906831</v>
      </c>
      <c r="P263" s="94">
        <f>SIN(Wellpath!$L263)*COS(Wellpath!$M263)</f>
        <v>0.25881904510252074</v>
      </c>
      <c r="Q263" s="94">
        <f>COS(Wellpath!$L263)*SIN(Wellpath!$M263)</f>
        <v>5.9170126681719203E-17</v>
      </c>
      <c r="R263" s="94">
        <f>COS(Wellpath!$M263)</f>
        <v>0.25881904510252074</v>
      </c>
      <c r="S263" s="94">
        <f>SIN(Wellpath!$L263)*SIN(Wellpath!$M263)</f>
        <v>0.96592582628906831</v>
      </c>
      <c r="T263" s="94">
        <f>-SIN(Wellpath!$L263)</f>
        <v>-1</v>
      </c>
      <c r="U263" s="94">
        <v>0</v>
      </c>
      <c r="V263" s="94">
        <f>COS(Wellpath!$L263)</f>
        <v>6.1257422745431001E-17</v>
      </c>
    </row>
    <row r="264" spans="1:22" x14ac:dyDescent="0.25">
      <c r="A264" s="26">
        <f>Wellpath!E264</f>
        <v>7830</v>
      </c>
      <c r="B264" s="19">
        <f>DRFR!Q264+DSFS!N264+DSTG!N264+XYM1!N264+XYM2!N264+XYM3!N264+XYM4!N264+SAG!N264+'ABXY-TI1S'!N264+'ABXY-TI2S'!N264+ABZ!N264+'ASXY-TI1S'!N264+'ASXY-TI2S'!N264+'ASXY-TI3S'!N264+ASZ!N264+'MBXY-TI1S'!N264+'MBXY-TI2S'!N264+MBZ!N264+'MSXY-TI1S'!N264+'MSXY-TI2S'!N264++'MSXY-TI3S'!N264+MSZ!N264+DECG!N264+DECR!Q264+DBHG!N264+DBHR!Q264+AMIL!N264</f>
        <v>8042.3530176229215</v>
      </c>
      <c r="C264" s="19">
        <f>DRFR!R264+DSFS!O264+DSTG!O264+XYM1!O264+XYM2!O264+XYM3!O264+XYM4!O264+SAG!O264+'ABXY-TI1S'!O264+'ABXY-TI2S'!O264+ABZ!O264+'ASXY-TI1S'!O264+'ASXY-TI2S'!O264+'ASXY-TI3S'!O264+ASZ!O264+'MBXY-TI1S'!O264+'MBXY-TI2S'!O264+MBZ!O264+'MSXY-TI1S'!O264+'MSXY-TI2S'!O264++'MSXY-TI3S'!O264+MSZ!O264+DECG!O264+DECR!R264+DBHG!O264+DBHR!R264+AMIL!O264</f>
        <v>674.30426976507681</v>
      </c>
      <c r="D264" s="19">
        <f>DRFR!S264+DSFS!P264+DSTG!P264+XYM1!P264+XYM2!P264+XYM3!P264+XYM4!P264+SAG!P264+'ABXY-TI1S'!P264+'ABXY-TI2S'!P264+ABZ!P264+'ASXY-TI1S'!P264+'ASXY-TI2S'!P264+'ASXY-TI3S'!P264+ASZ!P264+'MBXY-TI1S'!P264+'MBXY-TI2S'!P264+MBZ!P264+'MSXY-TI1S'!P264+'MSXY-TI2S'!P264++'MSXY-TI3S'!P264+MSZ!P264+DECG!P264+DECR!S264+DBHG!P264+DBHR!S264+AMIL!P264</f>
        <v>440.36575754998807</v>
      </c>
      <c r="E264" s="19">
        <f>DRFR!T264+DSFS!Q264+DSTG!Q264+XYM1!Q264+XYM2!Q264+XYM3!Q264+XYM4!Q264+SAG!Q264+'ABXY-TI1S'!Q264+'ABXY-TI2S'!Q264+ABZ!Q264+'ASXY-TI1S'!Q264+'ASXY-TI2S'!Q264+'ASXY-TI3S'!Q264+ASZ!Q264+'MBXY-TI1S'!Q264+'MBXY-TI2S'!Q264+MBZ!Q264+'MSXY-TI1S'!Q264+'MSXY-TI2S'!Q264++'MSXY-TI3S'!Q264+MSZ!Q264+DECG!Q264+DECR!T264+DBHG!Q264+DBHR!T264+AMIL!Q264</f>
        <v>-2117.6765140058365</v>
      </c>
      <c r="F264" s="19">
        <f>DRFR!U264+DSFS!R264+DSTG!R264+XYM1!R264+XYM2!R264+XYM3!R264+XYM4!R264+SAG!R264+'ABXY-TI1S'!R264+'ABXY-TI2S'!R264+ABZ!R264+'ASXY-TI1S'!R264+'ASXY-TI2S'!R264+'ASXY-TI3S'!R264+ASZ!R264+'MBXY-TI1S'!R264+'MBXY-TI2S'!R264+MBZ!R264+'MSXY-TI1S'!R264+'MSXY-TI2S'!R264++'MSXY-TI3S'!R264+MSZ!R264+DECG!R264+DECR!U264+DBHG!R264+DBHR!U264+AMIL!R264</f>
        <v>-50.658497839657706</v>
      </c>
      <c r="G264" s="19">
        <f>DRFR!V264+DSFS!S264+DSTG!S264+XYM1!S264+XYM2!S264+XYM3!S264+XYM4!S264+SAG!S264+'ABXY-TI1S'!S264+'ABXY-TI2S'!S264+ABZ!S264+'ASXY-TI1S'!S264+'ASXY-TI2S'!S264+'ASXY-TI3S'!S264+ASZ!S264+'MBXY-TI1S'!S264+'MBXY-TI2S'!S264+MBZ!S264+'MSXY-TI1S'!S264+'MSXY-TI2S'!S264++'MSXY-TI3S'!S264+MSZ!S264+DECG!S264+DECR!V264+DBHG!S264+DBHR!V264+AMIL!S264</f>
        <v>-119.66340226751926</v>
      </c>
      <c r="H264" s="20">
        <f t="shared" si="37"/>
        <v>440.36575754998807</v>
      </c>
      <c r="I264" s="20">
        <f t="shared" si="38"/>
        <v>8607.6255966804256</v>
      </c>
      <c r="J264" s="20">
        <f t="shared" si="39"/>
        <v>109.03169070757218</v>
      </c>
      <c r="K264" s="20">
        <f t="shared" si="40"/>
        <v>-17.961183875736204</v>
      </c>
      <c r="L264" s="20">
        <f t="shared" si="41"/>
        <v>128.69735474900301</v>
      </c>
      <c r="M264" s="20">
        <f t="shared" si="42"/>
        <v>-8.050528837734003</v>
      </c>
      <c r="N264" s="94">
        <f>COS(Wellpath!$L264)*COS(Wellpath!$M264)</f>
        <v>1.5854587660413886E-17</v>
      </c>
      <c r="O264" s="94">
        <f>-SIN(Wellpath!$M264)</f>
        <v>-0.96592582628906831</v>
      </c>
      <c r="P264" s="94">
        <f>SIN(Wellpath!$L264)*COS(Wellpath!$M264)</f>
        <v>0.25881904510252074</v>
      </c>
      <c r="Q264" s="94">
        <f>COS(Wellpath!$L264)*SIN(Wellpath!$M264)</f>
        <v>5.9170126681719203E-17</v>
      </c>
      <c r="R264" s="94">
        <f>COS(Wellpath!$M264)</f>
        <v>0.25881904510252074</v>
      </c>
      <c r="S264" s="94">
        <f>SIN(Wellpath!$L264)*SIN(Wellpath!$M264)</f>
        <v>0.96592582628906831</v>
      </c>
      <c r="T264" s="94">
        <f>-SIN(Wellpath!$L264)</f>
        <v>-1</v>
      </c>
      <c r="U264" s="94">
        <v>0</v>
      </c>
      <c r="V264" s="94">
        <f>COS(Wellpath!$L264)</f>
        <v>6.1257422745431001E-17</v>
      </c>
    </row>
    <row r="265" spans="1:22" x14ac:dyDescent="0.25">
      <c r="A265" s="26">
        <f>Wellpath!E265</f>
        <v>7860</v>
      </c>
      <c r="B265" s="19">
        <f>DRFR!Q265+DSFS!N265+DSTG!N265+XYM1!N265+XYM2!N265+XYM3!N265+XYM4!N265+SAG!N265+'ABXY-TI1S'!N265+'ABXY-TI2S'!N265+ABZ!N265+'ASXY-TI1S'!N265+'ASXY-TI2S'!N265+'ASXY-TI3S'!N265+ASZ!N265+'MBXY-TI1S'!N265+'MBXY-TI2S'!N265+MBZ!N265+'MSXY-TI1S'!N265+'MSXY-TI2S'!N265++'MSXY-TI3S'!N265+MSZ!N265+DECG!N265+DECR!Q265+DBHG!N265+DBHR!Q265+AMIL!N265</f>
        <v>8130.4000466431808</v>
      </c>
      <c r="C265" s="19">
        <f>DRFR!R265+DSFS!O265+DSTG!O265+XYM1!O265+XYM2!O265+XYM3!O265+XYM4!O265+SAG!O265+'ABXY-TI1S'!O265+'ABXY-TI2S'!O265+ABZ!O265+'ASXY-TI1S'!O265+'ASXY-TI2S'!O265+'ASXY-TI3S'!O265+ASZ!O265+'MBXY-TI1S'!O265+'MBXY-TI2S'!O265+MBZ!O265+'MSXY-TI1S'!O265+'MSXY-TI2S'!O265++'MSXY-TI3S'!O265+MSZ!O265+DECG!O265+DECR!R265+DBHG!O265+DBHR!R265+AMIL!O265</f>
        <v>680.99230862887293</v>
      </c>
      <c r="D265" s="19">
        <f>DRFR!S265+DSFS!P265+DSTG!P265+XYM1!P265+XYM2!P265+XYM3!P265+XYM4!P265+SAG!P265+'ABXY-TI1S'!P265+'ABXY-TI2S'!P265+ABZ!P265+'ASXY-TI1S'!P265+'ASXY-TI2S'!P265+'ASXY-TI3S'!P265+ASZ!P265+'MBXY-TI1S'!P265+'MBXY-TI2S'!P265+MBZ!P265+'MSXY-TI1S'!P265+'MSXY-TI2S'!P265++'MSXY-TI3S'!P265+MSZ!P265+DECG!P265+DECR!S265+DBHG!P265+DBHR!S265+AMIL!P265</f>
        <v>445.20012615313482</v>
      </c>
      <c r="E265" s="19">
        <f>DRFR!T265+DSFS!Q265+DSTG!Q265+XYM1!Q265+XYM2!Q265+XYM3!Q265+XYM4!Q265+SAG!Q265+'ABXY-TI1S'!Q265+'ABXY-TI2S'!Q265+ABZ!Q265+'ASXY-TI1S'!Q265+'ASXY-TI2S'!Q265+'ASXY-TI3S'!Q265+ASZ!Q265+'MBXY-TI1S'!Q265+'MBXY-TI2S'!Q265+MBZ!Q265+'MSXY-TI1S'!Q265+'MSXY-TI2S'!Q265++'MSXY-TI3S'!Q265+MSZ!Q265+DECG!Q265+DECR!T265+DBHG!Q265+DBHR!T265+AMIL!Q265</f>
        <v>-2141.1294348857109</v>
      </c>
      <c r="F265" s="19">
        <f>DRFR!U265+DSFS!R265+DSTG!R265+XYM1!R265+XYM2!R265+XYM3!R265+XYM4!R265+SAG!R265+'ABXY-TI1S'!R265+'ABXY-TI2S'!R265+ABZ!R265+'ASXY-TI1S'!R265+'ASXY-TI2S'!R265+'ASXY-TI3S'!R265+ASZ!R265+'MBXY-TI1S'!R265+'MBXY-TI2S'!R265+MBZ!R265+'MSXY-TI1S'!R265+'MSXY-TI2S'!R265++'MSXY-TI3S'!R265+MSZ!R265+DECG!R265+DECR!U265+DBHG!R265+DBHR!U265+AMIL!R265</f>
        <v>-50.98637023468455</v>
      </c>
      <c r="G265" s="19">
        <f>DRFR!V265+DSFS!S265+DSTG!S265+XYM1!S265+XYM2!S265+XYM3!S265+XYM4!S265+SAG!S265+'ABXY-TI1S'!S265+'ABXY-TI2S'!S265+ABZ!S265+'ASXY-TI1S'!S265+'ASXY-TI2S'!S265+'ASXY-TI3S'!S265+ASZ!S265+'MBXY-TI1S'!S265+'MBXY-TI2S'!S265+MBZ!S265+'MSXY-TI1S'!S265+'MSXY-TI2S'!S265++'MSXY-TI3S'!S265+MSZ!S265+DECG!S265+DECR!V265+DBHG!S265+DBHR!V265+AMIL!S265</f>
        <v>-120.27729159026767</v>
      </c>
      <c r="H265" s="20">
        <f t="shared" si="37"/>
        <v>445.20012615313482</v>
      </c>
      <c r="I265" s="20">
        <f t="shared" si="38"/>
        <v>8701.9490672132633</v>
      </c>
      <c r="J265" s="20">
        <f t="shared" si="39"/>
        <v>109.44328805879013</v>
      </c>
      <c r="K265" s="20">
        <f t="shared" si="40"/>
        <v>-18.118998041507506</v>
      </c>
      <c r="L265" s="20">
        <f t="shared" si="41"/>
        <v>129.37518592052513</v>
      </c>
      <c r="M265" s="20">
        <f t="shared" si="42"/>
        <v>-8.0794511019321291</v>
      </c>
      <c r="N265" s="94">
        <f>COS(Wellpath!$L265)*COS(Wellpath!$M265)</f>
        <v>1.5854587660413886E-17</v>
      </c>
      <c r="O265" s="94">
        <f>-SIN(Wellpath!$M265)</f>
        <v>-0.96592582628906831</v>
      </c>
      <c r="P265" s="94">
        <f>SIN(Wellpath!$L265)*COS(Wellpath!$M265)</f>
        <v>0.25881904510252074</v>
      </c>
      <c r="Q265" s="94">
        <f>COS(Wellpath!$L265)*SIN(Wellpath!$M265)</f>
        <v>5.9170126681719203E-17</v>
      </c>
      <c r="R265" s="94">
        <f>COS(Wellpath!$M265)</f>
        <v>0.25881904510252074</v>
      </c>
      <c r="S265" s="94">
        <f>SIN(Wellpath!$L265)*SIN(Wellpath!$M265)</f>
        <v>0.96592582628906831</v>
      </c>
      <c r="T265" s="94">
        <f>-SIN(Wellpath!$L265)</f>
        <v>-1</v>
      </c>
      <c r="U265" s="94">
        <v>0</v>
      </c>
      <c r="V265" s="94">
        <f>COS(Wellpath!$L265)</f>
        <v>6.1257422745431001E-17</v>
      </c>
    </row>
    <row r="266" spans="1:22" x14ac:dyDescent="0.25">
      <c r="A266" s="26">
        <f>Wellpath!E266</f>
        <v>7890</v>
      </c>
      <c r="B266" s="19">
        <f>DRFR!Q266+DSFS!N266+DSTG!N266+XYM1!N266+XYM2!N266+XYM3!N266+XYM4!N266+SAG!N266+'ABXY-TI1S'!N266+'ABXY-TI2S'!N266+ABZ!N266+'ASXY-TI1S'!N266+'ASXY-TI2S'!N266+'ASXY-TI3S'!N266+ASZ!N266+'MBXY-TI1S'!N266+'MBXY-TI2S'!N266+MBZ!N266+'MSXY-TI1S'!N266+'MSXY-TI2S'!N266++'MSXY-TI3S'!N266+MSZ!N266+DECG!N266+DECR!Q266+DBHG!N266+DBHR!Q266+AMIL!N266</f>
        <v>8218.9380760380118</v>
      </c>
      <c r="C266" s="19">
        <f>DRFR!R266+DSFS!O266+DSTG!O266+XYM1!O266+XYM2!O266+XYM3!O266+XYM4!O266+SAG!O266+'ABXY-TI1S'!O266+'ABXY-TI2S'!O266+ABZ!O266+'ASXY-TI1S'!O266+'ASXY-TI2S'!O266+'ASXY-TI3S'!O266+ASZ!O266+'MBXY-TI1S'!O266+'MBXY-TI2S'!O266+MBZ!O266+'MSXY-TI1S'!O266+'MSXY-TI2S'!O266++'MSXY-TI3S'!O266+MSZ!O266+DECG!O266+DECR!R266+DBHG!O266+DBHR!R266+AMIL!O266</f>
        <v>687.71741830606584</v>
      </c>
      <c r="D266" s="19">
        <f>DRFR!S266+DSFS!P266+DSTG!P266+XYM1!P266+XYM2!P266+XYM3!P266+XYM4!P266+SAG!P266+'ABXY-TI1S'!P266+'ABXY-TI2S'!P266+ABZ!P266+'ASXY-TI1S'!P266+'ASXY-TI2S'!P266+'ASXY-TI3S'!P266+ASZ!P266+'MBXY-TI1S'!P266+'MBXY-TI2S'!P266+MBZ!P266+'MSXY-TI1S'!P266+'MSXY-TI2S'!P266++'MSXY-TI3S'!P266+MSZ!P266+DECG!P266+DECR!S266+DBHG!P266+DBHR!S266+AMIL!P266</f>
        <v>450.06220979255488</v>
      </c>
      <c r="E266" s="19">
        <f>DRFR!T266+DSFS!Q266+DSTG!Q266+XYM1!Q266+XYM2!Q266+XYM3!Q266+XYM4!Q266+SAG!Q266+'ABXY-TI1S'!Q266+'ABXY-TI2S'!Q266+ABZ!Q266+'ASXY-TI1S'!Q266+'ASXY-TI2S'!Q266+'ASXY-TI3S'!Q266+ASZ!Q266+'MBXY-TI1S'!Q266+'MBXY-TI2S'!Q266+MBZ!Q266+'MSXY-TI1S'!Q266+'MSXY-TI2S'!Q266++'MSXY-TI3S'!Q266+MSZ!Q266+DECG!Q266+DECR!T266+DBHG!Q266+DBHR!T266+AMIL!Q266</f>
        <v>-2164.7133939427554</v>
      </c>
      <c r="F266" s="19">
        <f>DRFR!U266+DSFS!R266+DSTG!R266+XYM1!R266+XYM2!R266+XYM3!R266+XYM4!R266+SAG!R266+'ABXY-TI1S'!R266+'ABXY-TI2S'!R266+ABZ!R266+'ASXY-TI1S'!R266+'ASXY-TI2S'!R266+'ASXY-TI3S'!R266+ASZ!R266+'MBXY-TI1S'!R266+'MBXY-TI2S'!R266+MBZ!R266+'MSXY-TI1S'!R266+'MSXY-TI2S'!R266++'MSXY-TI3S'!R266+MSZ!R266+DECG!R266+DECR!U266+DBHG!R266+DBHR!U266+AMIL!R266</f>
        <v>-51.315116537183407</v>
      </c>
      <c r="G266" s="19">
        <f>DRFR!V266+DSFS!S266+DSTG!S266+XYM1!S266+XYM2!S266+XYM3!S266+XYM4!S266+SAG!S266+'ABXY-TI1S'!S266+'ABXY-TI2S'!S266+ABZ!S266+'ASXY-TI1S'!S266+'ASXY-TI2S'!S266+'ASXY-TI3S'!S266+ASZ!S266+'MBXY-TI1S'!S266+'MBXY-TI2S'!S266+MBZ!S266+'MSXY-TI1S'!S266+'MSXY-TI2S'!S266++'MSXY-TI3S'!S266+MSZ!S266+DECG!S266+DECR!V266+DBHG!S266+DBHR!V266+AMIL!S266</f>
        <v>-120.89094675021467</v>
      </c>
      <c r="H266" s="20">
        <f t="shared" si="37"/>
        <v>450.06220979255488</v>
      </c>
      <c r="I266" s="20">
        <f t="shared" si="38"/>
        <v>8796.7986496944231</v>
      </c>
      <c r="J266" s="20">
        <f t="shared" si="39"/>
        <v>109.85684464965418</v>
      </c>
      <c r="K266" s="20">
        <f t="shared" si="40"/>
        <v>-18.277716942868473</v>
      </c>
      <c r="L266" s="20">
        <f t="shared" si="41"/>
        <v>130.05301709204721</v>
      </c>
      <c r="M266" s="20">
        <f t="shared" si="42"/>
        <v>-8.108373366129257</v>
      </c>
      <c r="N266" s="94">
        <f>COS(Wellpath!$L266)*COS(Wellpath!$M266)</f>
        <v>1.5854587660413886E-17</v>
      </c>
      <c r="O266" s="94">
        <f>-SIN(Wellpath!$M266)</f>
        <v>-0.96592582628906831</v>
      </c>
      <c r="P266" s="94">
        <f>SIN(Wellpath!$L266)*COS(Wellpath!$M266)</f>
        <v>0.25881904510252074</v>
      </c>
      <c r="Q266" s="94">
        <f>COS(Wellpath!$L266)*SIN(Wellpath!$M266)</f>
        <v>5.9170126681719203E-17</v>
      </c>
      <c r="R266" s="94">
        <f>COS(Wellpath!$M266)</f>
        <v>0.25881904510252074</v>
      </c>
      <c r="S266" s="94">
        <f>SIN(Wellpath!$L266)*SIN(Wellpath!$M266)</f>
        <v>0.96592582628906831</v>
      </c>
      <c r="T266" s="94">
        <f>-SIN(Wellpath!$L266)</f>
        <v>-1</v>
      </c>
      <c r="U266" s="94">
        <v>0</v>
      </c>
      <c r="V266" s="94">
        <f>COS(Wellpath!$L266)</f>
        <v>6.1257422745431001E-17</v>
      </c>
    </row>
    <row r="267" spans="1:22" x14ac:dyDescent="0.25">
      <c r="A267" s="26">
        <f>Wellpath!E267</f>
        <v>7920</v>
      </c>
      <c r="B267" s="19">
        <f>DRFR!Q267+DSFS!N267+DSTG!N267+XYM1!N267+XYM2!N267+XYM3!N267+XYM4!N267+SAG!N267+'ABXY-TI1S'!N267+'ABXY-TI2S'!N267+ABZ!N267+'ASXY-TI1S'!N267+'ASXY-TI2S'!N267+'ASXY-TI3S'!N267+ASZ!N267+'MBXY-TI1S'!N267+'MBXY-TI2S'!N267+MBZ!N267+'MSXY-TI1S'!N267+'MSXY-TI2S'!N267++'MSXY-TI3S'!N267+MSZ!N267+DECG!N267+DECR!Q267+DBHG!N267+DBHR!Q267+AMIL!N267</f>
        <v>8307.9671058074164</v>
      </c>
      <c r="C267" s="19">
        <f>DRFR!R267+DSFS!O267+DSTG!O267+XYM1!O267+XYM2!O267+XYM3!O267+XYM4!O267+SAG!O267+'ABXY-TI1S'!O267+'ABXY-TI2S'!O267+ABZ!O267+'ASXY-TI1S'!O267+'ASXY-TI2S'!O267+'ASXY-TI3S'!O267+ASZ!O267+'MBXY-TI1S'!O267+'MBXY-TI2S'!O267+MBZ!O267+'MSXY-TI1S'!O267+'MSXY-TI2S'!O267++'MSXY-TI3S'!O267+MSZ!O267+DECG!O267+DECR!R267+DBHG!O267+DBHR!R267+AMIL!O267</f>
        <v>694.47959879665518</v>
      </c>
      <c r="D267" s="19">
        <f>DRFR!S267+DSFS!P267+DSTG!P267+XYM1!P267+XYM2!P267+XYM3!P267+XYM4!P267+SAG!P267+'ABXY-TI1S'!P267+'ABXY-TI2S'!P267+ABZ!P267+'ASXY-TI1S'!P267+'ASXY-TI2S'!P267+'ASXY-TI3S'!P267+ASZ!P267+'MBXY-TI1S'!P267+'MBXY-TI2S'!P267+MBZ!P267+'MSXY-TI1S'!P267+'MSXY-TI2S'!P267++'MSXY-TI3S'!P267+MSZ!P267+DECG!P267+DECR!S267+DBHG!P267+DBHR!S267+AMIL!P267</f>
        <v>454.95200846824855</v>
      </c>
      <c r="E267" s="19">
        <f>DRFR!T267+DSFS!Q267+DSTG!Q267+XYM1!Q267+XYM2!Q267+XYM3!Q267+XYM4!Q267+SAG!Q267+'ABXY-TI1S'!Q267+'ABXY-TI2S'!Q267+ABZ!Q267+'ASXY-TI1S'!Q267+'ASXY-TI2S'!Q267+'ASXY-TI3S'!Q267+ASZ!Q267+'MBXY-TI1S'!Q267+'MBXY-TI2S'!Q267+MBZ!Q267+'MSXY-TI1S'!Q267+'MSXY-TI2S'!Q267++'MSXY-TI3S'!Q267+MSZ!Q267+DECG!Q267+DECR!T267+DBHG!Q267+DBHR!T267+AMIL!Q267</f>
        <v>-2188.4283911769689</v>
      </c>
      <c r="F267" s="19">
        <f>DRFR!U267+DSFS!R267+DSTG!R267+XYM1!R267+XYM2!R267+XYM3!R267+XYM4!R267+SAG!R267+'ABXY-TI1S'!R267+'ABXY-TI2S'!R267+ABZ!R267+'ASXY-TI1S'!R267+'ASXY-TI2S'!R267+'ASXY-TI3S'!R267+ASZ!R267+'MBXY-TI1S'!R267+'MBXY-TI2S'!R267+MBZ!R267+'MSXY-TI1S'!R267+'MSXY-TI2S'!R267++'MSXY-TI3S'!R267+MSZ!R267+DECG!R267+DECR!U267+DBHG!R267+DBHR!U267+AMIL!R267</f>
        <v>-51.64473674715429</v>
      </c>
      <c r="G267" s="19">
        <f>DRFR!V267+DSFS!S267+DSTG!S267+XYM1!S267+XYM2!S267+XYM3!S267+XYM4!S267+SAG!S267+'ABXY-TI1S'!S267+'ABXY-TI2S'!S267+ABZ!S267+'ASXY-TI1S'!S267+'ASXY-TI2S'!S267+'ASXY-TI3S'!S267+ASZ!S267+'MBXY-TI1S'!S267+'MBXY-TI2S'!S267+MBZ!S267+'MSXY-TI1S'!S267+'MSXY-TI2S'!S267++'MSXY-TI3S'!S267+MSZ!S267+DECG!S267+DECR!V267+DBHG!S267+DBHR!V267+AMIL!S267</f>
        <v>-121.50436774736028</v>
      </c>
      <c r="H267" s="20">
        <f t="shared" si="37"/>
        <v>454.95200846824855</v>
      </c>
      <c r="I267" s="20">
        <f t="shared" si="38"/>
        <v>8892.1743441239087</v>
      </c>
      <c r="J267" s="20">
        <f t="shared" si="39"/>
        <v>110.27236048016451</v>
      </c>
      <c r="K267" s="20">
        <f t="shared" si="40"/>
        <v>-18.437340579819114</v>
      </c>
      <c r="L267" s="20">
        <f t="shared" si="41"/>
        <v>130.7308482635693</v>
      </c>
      <c r="M267" s="20">
        <f t="shared" si="42"/>
        <v>-8.1372956303260544</v>
      </c>
      <c r="N267" s="94">
        <f>COS(Wellpath!$L267)*COS(Wellpath!$M267)</f>
        <v>1.5854587660413886E-17</v>
      </c>
      <c r="O267" s="94">
        <f>-SIN(Wellpath!$M267)</f>
        <v>-0.96592582628906831</v>
      </c>
      <c r="P267" s="94">
        <f>SIN(Wellpath!$L267)*COS(Wellpath!$M267)</f>
        <v>0.25881904510252074</v>
      </c>
      <c r="Q267" s="94">
        <f>COS(Wellpath!$L267)*SIN(Wellpath!$M267)</f>
        <v>5.9170126681719203E-17</v>
      </c>
      <c r="R267" s="94">
        <f>COS(Wellpath!$M267)</f>
        <v>0.25881904510252074</v>
      </c>
      <c r="S267" s="94">
        <f>SIN(Wellpath!$L267)*SIN(Wellpath!$M267)</f>
        <v>0.96592582628906831</v>
      </c>
      <c r="T267" s="94">
        <f>-SIN(Wellpath!$L267)</f>
        <v>-1</v>
      </c>
      <c r="U267" s="94">
        <v>0</v>
      </c>
      <c r="V267" s="94">
        <f>COS(Wellpath!$L267)</f>
        <v>6.1257422745431001E-17</v>
      </c>
    </row>
    <row r="268" spans="1:22" x14ac:dyDescent="0.25">
      <c r="A268" s="26">
        <f>Wellpath!E268</f>
        <v>7950</v>
      </c>
      <c r="B268" s="19">
        <f>DRFR!Q268+DSFS!N268+DSTG!N268+XYM1!N268+XYM2!N268+XYM3!N268+XYM4!N268+SAG!N268+'ABXY-TI1S'!N268+'ABXY-TI2S'!N268+ABZ!N268+'ASXY-TI1S'!N268+'ASXY-TI2S'!N268+'ASXY-TI3S'!N268+ASZ!N268+'MBXY-TI1S'!N268+'MBXY-TI2S'!N268+MBZ!N268+'MSXY-TI1S'!N268+'MSXY-TI2S'!N268++'MSXY-TI3S'!N268+MSZ!N268+DECG!N268+DECR!Q268+DBHG!N268+DBHR!Q268+AMIL!N268</f>
        <v>8397.4871359513963</v>
      </c>
      <c r="C268" s="19">
        <f>DRFR!R268+DSFS!O268+DSTG!O268+XYM1!O268+XYM2!O268+XYM3!O268+XYM4!O268+SAG!O268+'ABXY-TI1S'!O268+'ABXY-TI2S'!O268+ABZ!O268+'ASXY-TI1S'!O268+'ASXY-TI2S'!O268+'ASXY-TI3S'!O268+ASZ!O268+'MBXY-TI1S'!O268+'MBXY-TI2S'!O268+MBZ!O268+'MSXY-TI1S'!O268+'MSXY-TI2S'!O268++'MSXY-TI3S'!O268+MSZ!O268+DECG!O268+DECR!R268+DBHG!O268+DBHR!R268+AMIL!O268</f>
        <v>701.27885010064131</v>
      </c>
      <c r="D268" s="19">
        <f>DRFR!S268+DSFS!P268+DSTG!P268+XYM1!P268+XYM2!P268+XYM3!P268+XYM4!P268+SAG!P268+'ABXY-TI1S'!P268+'ABXY-TI2S'!P268+ABZ!P268+'ASXY-TI1S'!P268+'ASXY-TI2S'!P268+'ASXY-TI3S'!P268+ASZ!P268+'MBXY-TI1S'!P268+'MBXY-TI2S'!P268+MBZ!P268+'MSXY-TI1S'!P268+'MSXY-TI2S'!P268++'MSXY-TI3S'!P268+MSZ!P268+DECG!P268+DECR!S268+DBHG!P268+DBHR!S268+AMIL!P268</f>
        <v>459.86952218021554</v>
      </c>
      <c r="E268" s="19">
        <f>DRFR!T268+DSFS!Q268+DSTG!Q268+XYM1!Q268+XYM2!Q268+XYM3!Q268+XYM4!Q268+SAG!Q268+'ABXY-TI1S'!Q268+'ABXY-TI2S'!Q268+ABZ!Q268+'ASXY-TI1S'!Q268+'ASXY-TI2S'!Q268+'ASXY-TI3S'!Q268+ASZ!Q268+'MBXY-TI1S'!Q268+'MBXY-TI2S'!Q268+MBZ!Q268+'MSXY-TI1S'!Q268+'MSXY-TI2S'!Q268++'MSXY-TI3S'!Q268+MSZ!Q268+DECG!Q268+DECR!T268+DBHG!Q268+DBHR!T268+AMIL!Q268</f>
        <v>-2212.2744265883521</v>
      </c>
      <c r="F268" s="19">
        <f>DRFR!U268+DSFS!R268+DSTG!R268+XYM1!R268+XYM2!R268+XYM3!R268+XYM4!R268+SAG!R268+'ABXY-TI1S'!R268+'ABXY-TI2S'!R268+ABZ!R268+'ASXY-TI1S'!R268+'ASXY-TI2S'!R268+'ASXY-TI3S'!R268+ASZ!R268+'MBXY-TI1S'!R268+'MBXY-TI2S'!R268+MBZ!R268+'MSXY-TI1S'!R268+'MSXY-TI2S'!R268++'MSXY-TI3S'!R268+MSZ!R268+DECG!R268+DECR!U268+DBHG!R268+DBHR!U268+AMIL!R268</f>
        <v>-51.975230864597194</v>
      </c>
      <c r="G268" s="19">
        <f>DRFR!V268+DSFS!S268+DSTG!S268+XYM1!S268+XYM2!S268+XYM3!S268+XYM4!S268+SAG!S268+'ABXY-TI1S'!S268+'ABXY-TI2S'!S268+ABZ!S268+'ASXY-TI1S'!S268+'ASXY-TI2S'!S268+'ASXY-TI3S'!S268+ASZ!S268+'MBXY-TI1S'!S268+'MBXY-TI2S'!S268+MBZ!S268+'MSXY-TI1S'!S268+'MSXY-TI2S'!S268++'MSXY-TI3S'!S268+MSZ!S268+DECG!S268+DECR!V268+DBHG!S268+DBHR!V268+AMIL!S268</f>
        <v>-122.1175545817045</v>
      </c>
      <c r="H268" s="20">
        <f t="shared" si="37"/>
        <v>459.86952218021554</v>
      </c>
      <c r="I268" s="20">
        <f t="shared" si="38"/>
        <v>8988.0761505017163</v>
      </c>
      <c r="J268" s="20">
        <f t="shared" si="39"/>
        <v>110.68983555032148</v>
      </c>
      <c r="K268" s="20">
        <f t="shared" si="40"/>
        <v>-18.597868952359416</v>
      </c>
      <c r="L268" s="20">
        <f t="shared" si="41"/>
        <v>131.40867943509139</v>
      </c>
      <c r="M268" s="20">
        <f t="shared" si="42"/>
        <v>-8.1662178945233599</v>
      </c>
      <c r="N268" s="94">
        <f>COS(Wellpath!$L268)*COS(Wellpath!$M268)</f>
        <v>1.5854587660413886E-17</v>
      </c>
      <c r="O268" s="94">
        <f>-SIN(Wellpath!$M268)</f>
        <v>-0.96592582628906831</v>
      </c>
      <c r="P268" s="94">
        <f>SIN(Wellpath!$L268)*COS(Wellpath!$M268)</f>
        <v>0.25881904510252074</v>
      </c>
      <c r="Q268" s="94">
        <f>COS(Wellpath!$L268)*SIN(Wellpath!$M268)</f>
        <v>5.9170126681719203E-17</v>
      </c>
      <c r="R268" s="94">
        <f>COS(Wellpath!$M268)</f>
        <v>0.25881904510252074</v>
      </c>
      <c r="S268" s="94">
        <f>SIN(Wellpath!$L268)*SIN(Wellpath!$M268)</f>
        <v>0.96592582628906831</v>
      </c>
      <c r="T268" s="94">
        <f>-SIN(Wellpath!$L268)</f>
        <v>-1</v>
      </c>
      <c r="U268" s="94">
        <v>0</v>
      </c>
      <c r="V268" s="94">
        <f>COS(Wellpath!$L268)</f>
        <v>6.1257422745431001E-17</v>
      </c>
    </row>
    <row r="269" spans="1:22" x14ac:dyDescent="0.25">
      <c r="A269" s="26">
        <f>Wellpath!E269</f>
        <v>7980</v>
      </c>
      <c r="B269" s="19">
        <f>DRFR!Q269+DSFS!N269+DSTG!N269+XYM1!N269+XYM2!N269+XYM3!N269+XYM4!N269+SAG!N269+'ABXY-TI1S'!N269+'ABXY-TI2S'!N269+ABZ!N269+'ASXY-TI1S'!N269+'ASXY-TI2S'!N269+'ASXY-TI3S'!N269+ASZ!N269+'MBXY-TI1S'!N269+'MBXY-TI2S'!N269+MBZ!N269+'MSXY-TI1S'!N269+'MSXY-TI2S'!N269++'MSXY-TI3S'!N269+MSZ!N269+DECG!N269+DECR!Q269+DBHG!N269+DBHR!Q269+AMIL!N269</f>
        <v>8487.4981664699517</v>
      </c>
      <c r="C269" s="19">
        <f>DRFR!R269+DSFS!O269+DSTG!O269+XYM1!O269+XYM2!O269+XYM3!O269+XYM4!O269+SAG!O269+'ABXY-TI1S'!O269+'ABXY-TI2S'!O269+ABZ!O269+'ASXY-TI1S'!O269+'ASXY-TI2S'!O269+'ASXY-TI3S'!O269+ASZ!O269+'MBXY-TI1S'!O269+'MBXY-TI2S'!O269+MBZ!O269+'MSXY-TI1S'!O269+'MSXY-TI2S'!O269++'MSXY-TI3S'!O269+MSZ!O269+DECG!O269+DECR!R269+DBHG!O269+DBHR!R269+AMIL!O269</f>
        <v>708.11517221802387</v>
      </c>
      <c r="D269" s="19">
        <f>DRFR!S269+DSFS!P269+DSTG!P269+XYM1!P269+XYM2!P269+XYM3!P269+XYM4!P269+SAG!P269+'ABXY-TI1S'!P269+'ABXY-TI2S'!P269+ABZ!P269+'ASXY-TI1S'!P269+'ASXY-TI2S'!P269+'ASXY-TI3S'!P269+ASZ!P269+'MBXY-TI1S'!P269+'MBXY-TI2S'!P269+MBZ!P269+'MSXY-TI1S'!P269+'MSXY-TI2S'!P269++'MSXY-TI3S'!P269+MSZ!P269+DECG!P269+DECR!S269+DBHG!P269+DBHR!S269+AMIL!P269</f>
        <v>464.81475092845602</v>
      </c>
      <c r="E269" s="19">
        <f>DRFR!T269+DSFS!Q269+DSTG!Q269+XYM1!Q269+XYM2!Q269+XYM3!Q269+XYM4!Q269+SAG!Q269+'ABXY-TI1S'!Q269+'ABXY-TI2S'!Q269+ABZ!Q269+'ASXY-TI1S'!Q269+'ASXY-TI2S'!Q269+'ASXY-TI3S'!Q269+ASZ!Q269+'MBXY-TI1S'!Q269+'MBXY-TI2S'!Q269+MBZ!Q269+'MSXY-TI1S'!Q269+'MSXY-TI2S'!Q269++'MSXY-TI3S'!Q269+MSZ!Q269+DECG!Q269+DECR!T269+DBHG!Q269+DBHR!T269+AMIL!Q269</f>
        <v>-2236.2515001769048</v>
      </c>
      <c r="F269" s="19">
        <f>DRFR!U269+DSFS!R269+DSTG!R269+XYM1!R269+XYM2!R269+XYM3!R269+XYM4!R269+SAG!R269+'ABXY-TI1S'!R269+'ABXY-TI2S'!R269+ABZ!R269+'ASXY-TI1S'!R269+'ASXY-TI2S'!R269+'ASXY-TI3S'!R269+ASZ!R269+'MBXY-TI1S'!R269+'MBXY-TI2S'!R269+MBZ!R269+'MSXY-TI1S'!R269+'MSXY-TI2S'!R269++'MSXY-TI3S'!R269+MSZ!R269+DECG!R269+DECR!U269+DBHG!R269+DBHR!U269+AMIL!R269</f>
        <v>-52.306598889512095</v>
      </c>
      <c r="G269" s="19">
        <f>DRFR!V269+DSFS!S269+DSTG!S269+XYM1!S269+XYM2!S269+XYM3!S269+XYM4!S269+SAG!S269+'ABXY-TI1S'!S269+'ABXY-TI2S'!S269+ABZ!S269+'ASXY-TI1S'!S269+'ASXY-TI2S'!S269+'ASXY-TI3S'!S269+ASZ!S269+'MBXY-TI1S'!S269+'MBXY-TI2S'!S269+MBZ!S269+'MSXY-TI1S'!S269+'MSXY-TI2S'!S269++'MSXY-TI3S'!S269+MSZ!S269+DECG!S269+DECR!V269+DBHG!S269+DBHR!V269+AMIL!S269</f>
        <v>-122.73050725324734</v>
      </c>
      <c r="H269" s="20">
        <f t="shared" si="37"/>
        <v>464.81475092845602</v>
      </c>
      <c r="I269" s="20">
        <f t="shared" si="38"/>
        <v>9084.5040688278532</v>
      </c>
      <c r="J269" s="20">
        <f t="shared" si="39"/>
        <v>111.10926986012473</v>
      </c>
      <c r="K269" s="20">
        <f t="shared" si="40"/>
        <v>-18.759302060489361</v>
      </c>
      <c r="L269" s="20">
        <f t="shared" si="41"/>
        <v>132.0865106066135</v>
      </c>
      <c r="M269" s="20">
        <f t="shared" si="42"/>
        <v>-8.1951401587207897</v>
      </c>
      <c r="N269" s="94">
        <f>COS(Wellpath!$L269)*COS(Wellpath!$M269)</f>
        <v>1.5854587660413886E-17</v>
      </c>
      <c r="O269" s="94">
        <f>-SIN(Wellpath!$M269)</f>
        <v>-0.96592582628906831</v>
      </c>
      <c r="P269" s="94">
        <f>SIN(Wellpath!$L269)*COS(Wellpath!$M269)</f>
        <v>0.25881904510252074</v>
      </c>
      <c r="Q269" s="94">
        <f>COS(Wellpath!$L269)*SIN(Wellpath!$M269)</f>
        <v>5.9170126681719203E-17</v>
      </c>
      <c r="R269" s="94">
        <f>COS(Wellpath!$M269)</f>
        <v>0.25881904510252074</v>
      </c>
      <c r="S269" s="94">
        <f>SIN(Wellpath!$L269)*SIN(Wellpath!$M269)</f>
        <v>0.96592582628906831</v>
      </c>
      <c r="T269" s="94">
        <f>-SIN(Wellpath!$L269)</f>
        <v>-1</v>
      </c>
      <c r="U269" s="94">
        <v>0</v>
      </c>
      <c r="V269" s="94">
        <f>COS(Wellpath!$L269)</f>
        <v>6.1257422745431001E-17</v>
      </c>
    </row>
    <row r="270" spans="1:22" x14ac:dyDescent="0.25">
      <c r="A270" s="26">
        <f>Wellpath!E270</f>
        <v>8000</v>
      </c>
      <c r="B270" s="19">
        <f>DRFR!Q270+DSFS!N270+DSTG!N270+XYM1!N270+XYM2!N270+XYM3!N270+XYM4!N270+SAG!N270+'ABXY-TI1S'!N270+'ABXY-TI2S'!N270+ABZ!N270+'ASXY-TI1S'!N270+'ASXY-TI2S'!N270+'ASXY-TI3S'!N270+ASZ!N270+'MBXY-TI1S'!N270+'MBXY-TI2S'!N270+MBZ!N270+'MSXY-TI1S'!N270+'MSXY-TI2S'!N270++'MSXY-TI3S'!N270+MSZ!N270+DECG!N270+DECR!Q270+DBHG!N270+DBHR!Q270+AMIL!N270</f>
        <v>8547.7769424528215</v>
      </c>
      <c r="C270" s="19">
        <f>DRFR!R270+DSFS!O270+DSTG!O270+XYM1!O270+XYM2!O270+XYM3!O270+XYM4!O270+SAG!O270+'ABXY-TI1S'!O270+'ABXY-TI2S'!O270+ABZ!O270+'ASXY-TI1S'!O270+'ASXY-TI2S'!O270+'ASXY-TI3S'!O270+ASZ!O270+'MBXY-TI1S'!O270+'MBXY-TI2S'!O270+MBZ!O270+'MSXY-TI1S'!O270+'MSXY-TI2S'!O270++'MSXY-TI3S'!O270+MSZ!O270+DECG!O270+DECR!R270+DBHG!O270+DBHR!R270+AMIL!O270</f>
        <v>712.69321785901934</v>
      </c>
      <c r="D270" s="19">
        <f>DRFR!S270+DSFS!P270+DSTG!P270+XYM1!P270+XYM2!P270+XYM3!P270+XYM4!P270+SAG!P270+'ABXY-TI1S'!P270+'ABXY-TI2S'!P270+ABZ!P270+'ASXY-TI1S'!P270+'ASXY-TI2S'!P270+'ASXY-TI3S'!P270+ASZ!P270+'MBXY-TI1S'!P270+'MBXY-TI2S'!P270+MBZ!P270+'MSXY-TI1S'!P270+'MSXY-TI2S'!P270++'MSXY-TI3S'!P270+MSZ!P270+DECG!P270+DECR!S270+DBHG!P270+DBHR!S270+AMIL!P270</f>
        <v>468.1269673363239</v>
      </c>
      <c r="E270" s="19">
        <f>DRFR!T270+DSFS!Q270+DSTG!Q270+XYM1!Q270+XYM2!Q270+XYM3!Q270+XYM4!Q270+SAG!Q270+'ABXY-TI1S'!Q270+'ABXY-TI2S'!Q270+ABZ!Q270+'ASXY-TI1S'!Q270+'ASXY-TI2S'!Q270+'ASXY-TI3S'!Q270+ASZ!Q270+'MBXY-TI1S'!Q270+'MBXY-TI2S'!Q270+MBZ!Q270+'MSXY-TI1S'!Q270+'MSXY-TI2S'!Q270++'MSXY-TI3S'!Q270+MSZ!Q270+DECG!Q270+DECR!T270+DBHG!Q270+DBHR!T270+AMIL!Q270</f>
        <v>-2252.3086516360154</v>
      </c>
      <c r="F270" s="19">
        <f>DRFR!U270+DSFS!R270+DSTG!R270+XYM1!R270+XYM2!R270+XYM3!R270+XYM4!R270+SAG!R270+'ABXY-TI1S'!R270+'ABXY-TI2S'!R270+ABZ!R270+'ASXY-TI1S'!R270+'ASXY-TI2S'!R270+'ASXY-TI3S'!R270+ASZ!R270+'MBXY-TI1S'!R270+'MBXY-TI2S'!R270+MBZ!R270+'MSXY-TI1S'!R270+'MSXY-TI2S'!R270++'MSXY-TI3S'!R270+MSZ!R270+DECG!R270+DECR!U270+DBHG!R270+DBHR!U270+AMIL!R270</f>
        <v>-52.527996410273168</v>
      </c>
      <c r="G270" s="19">
        <f>DRFR!V270+DSFS!S270+DSTG!S270+XYM1!S270+XYM2!S270+XYM3!S270+XYM4!S270+SAG!S270+'ABXY-TI1S'!S270+'ABXY-TI2S'!S270+ABZ!S270+'ASXY-TI1S'!S270+'ASXY-TI2S'!S270+'ASXY-TI3S'!S270+ASZ!S270+'MBXY-TI1S'!S270+'MBXY-TI2S'!S270+MBZ!S270+'MSXY-TI1S'!S270+'MSXY-TI2S'!S270++'MSXY-TI3S'!S270+MSZ!S270+DECG!S270+DECR!V270+DBHG!S270+DBHR!V270+AMIL!S270</f>
        <v>-123.13901227716404</v>
      </c>
      <c r="H270" s="20">
        <f t="shared" si="37"/>
        <v>468.1269673363239</v>
      </c>
      <c r="I270" s="20">
        <f t="shared" si="38"/>
        <v>9149.0801791120448</v>
      </c>
      <c r="J270" s="20">
        <f t="shared" si="39"/>
        <v>111.38998119979713</v>
      </c>
      <c r="K270" s="20">
        <f t="shared" si="40"/>
        <v>-18.867426763459147</v>
      </c>
      <c r="L270" s="20">
        <f t="shared" si="41"/>
        <v>132.5383980542949</v>
      </c>
      <c r="M270" s="20">
        <f t="shared" si="42"/>
        <v>-8.2144216681851141</v>
      </c>
      <c r="N270" s="94">
        <f>COS(Wellpath!$L270)*COS(Wellpath!$M270)</f>
        <v>1.5854587660413886E-17</v>
      </c>
      <c r="O270" s="94">
        <f>-SIN(Wellpath!$M270)</f>
        <v>-0.96592582628906831</v>
      </c>
      <c r="P270" s="94">
        <f>SIN(Wellpath!$L270)*COS(Wellpath!$M270)</f>
        <v>0.25881904510252074</v>
      </c>
      <c r="Q270" s="94">
        <f>COS(Wellpath!$L270)*SIN(Wellpath!$M270)</f>
        <v>5.9170126681719203E-17</v>
      </c>
      <c r="R270" s="94">
        <f>COS(Wellpath!$M270)</f>
        <v>0.25881904510252074</v>
      </c>
      <c r="S270" s="94">
        <f>SIN(Wellpath!$L270)*SIN(Wellpath!$M270)</f>
        <v>0.96592582628906831</v>
      </c>
      <c r="T270" s="94">
        <f>-SIN(Wellpath!$L270)</f>
        <v>-1</v>
      </c>
      <c r="U270" s="94">
        <v>0</v>
      </c>
      <c r="V270" s="94">
        <f>COS(Wellpath!$L270)</f>
        <v>6.1257422745431001E-17</v>
      </c>
    </row>
  </sheetData>
  <mergeCells count="3">
    <mergeCell ref="B1:G1"/>
    <mergeCell ref="H1:M1"/>
    <mergeCell ref="N1:V1"/>
  </mergeCells>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P270"/>
  <sheetViews>
    <sheetView workbookViewId="0">
      <pane xSplit="1" ySplit="2" topLeftCell="B3" activePane="bottomRight" state="frozen"/>
      <selection pane="topRight" activeCell="B1" sqref="B1"/>
      <selection pane="bottomLeft" activeCell="A3" sqref="A3"/>
      <selection pane="bottomRight" activeCell="H41" sqref="H41"/>
    </sheetView>
  </sheetViews>
  <sheetFormatPr defaultRowHeight="15" x14ac:dyDescent="0.25"/>
  <cols>
    <col min="1" max="1" width="9.140625" style="1"/>
    <col min="2" max="13" width="9.140625" style="17"/>
    <col min="15" max="15" width="9.140625" style="10"/>
    <col min="16" max="16" width="8.42578125" style="10" customWidth="1"/>
    <col min="17" max="19" width="9.140625" style="10"/>
  </cols>
  <sheetData>
    <row r="1" spans="1:42" s="10" customFormat="1" x14ac:dyDescent="0.25">
      <c r="A1" s="13"/>
      <c r="B1" s="112" t="s">
        <v>61</v>
      </c>
      <c r="C1" s="112"/>
      <c r="D1" s="112"/>
      <c r="E1" s="112" t="s">
        <v>62</v>
      </c>
      <c r="F1" s="112"/>
      <c r="G1" s="112"/>
      <c r="H1" s="112" t="s">
        <v>63</v>
      </c>
      <c r="I1" s="112"/>
      <c r="J1" s="112"/>
      <c r="K1" s="113" t="s">
        <v>68</v>
      </c>
      <c r="L1" s="114"/>
      <c r="M1" s="115"/>
      <c r="N1" s="116" t="s">
        <v>65</v>
      </c>
      <c r="O1" s="117"/>
      <c r="P1" s="117"/>
      <c r="Q1" s="117" t="s">
        <v>66</v>
      </c>
      <c r="R1" s="117"/>
      <c r="S1" s="117"/>
    </row>
    <row r="2" spans="1:42" x14ac:dyDescent="0.25">
      <c r="A2" s="13" t="s">
        <v>42</v>
      </c>
      <c r="B2" s="23" t="s">
        <v>43</v>
      </c>
      <c r="C2" s="23" t="s">
        <v>44</v>
      </c>
      <c r="D2" s="23" t="s">
        <v>45</v>
      </c>
      <c r="E2" s="23" t="s">
        <v>43</v>
      </c>
      <c r="F2" s="23" t="s">
        <v>44</v>
      </c>
      <c r="G2" s="23" t="s">
        <v>45</v>
      </c>
      <c r="H2" s="23" t="s">
        <v>43</v>
      </c>
      <c r="I2" s="23" t="s">
        <v>44</v>
      </c>
      <c r="J2" s="23" t="s">
        <v>45</v>
      </c>
      <c r="K2" s="23" t="s">
        <v>43</v>
      </c>
      <c r="L2" s="23" t="s">
        <v>44</v>
      </c>
      <c r="M2" s="23" t="s">
        <v>45</v>
      </c>
      <c r="N2" s="23" t="s">
        <v>43</v>
      </c>
      <c r="O2" s="23" t="s">
        <v>44</v>
      </c>
      <c r="P2" s="23" t="s">
        <v>45</v>
      </c>
      <c r="Q2" s="23" t="s">
        <v>43</v>
      </c>
      <c r="R2" s="23" t="s">
        <v>44</v>
      </c>
      <c r="S2" s="23" t="s">
        <v>45</v>
      </c>
    </row>
    <row r="3" spans="1:42" x14ac:dyDescent="0.25">
      <c r="A3" s="26">
        <f>Wellpath!E3</f>
        <v>0</v>
      </c>
      <c r="B3" s="17">
        <v>0</v>
      </c>
      <c r="C3" s="17">
        <v>0</v>
      </c>
      <c r="D3" s="17">
        <v>0</v>
      </c>
      <c r="E3" s="17">
        <v>0</v>
      </c>
      <c r="F3" s="17">
        <v>0</v>
      </c>
      <c r="G3" s="17">
        <v>0</v>
      </c>
      <c r="H3" s="17">
        <v>0</v>
      </c>
      <c r="I3" s="17">
        <v>0</v>
      </c>
      <c r="J3" s="17">
        <v>0</v>
      </c>
      <c r="K3" s="17">
        <f>-B4</f>
        <v>0</v>
      </c>
      <c r="L3" s="17">
        <f>-C4</f>
        <v>0</v>
      </c>
      <c r="M3" s="17">
        <v>0</v>
      </c>
      <c r="N3" s="17">
        <v>0</v>
      </c>
      <c r="O3" s="17">
        <f>0.5*((Wellpath!$K4-Wellpath!$K3)*COS(Wellpath!$L3)*SIN(Wellpath!$M3))</f>
        <v>0</v>
      </c>
      <c r="P3" s="17">
        <f>0.5*(-(Wellpath!$K4-Wellpath!$K3)*SIN(Wellpath!$L3))</f>
        <v>0</v>
      </c>
      <c r="Q3" s="17">
        <f>-0.5*((Wellpath!$K4-Wellpath!$K3)*SIN(Wellpath!$L3)*SIN(Wellpath!$M3))</f>
        <v>0</v>
      </c>
      <c r="R3" s="17">
        <f>0.5*((Wellpath!$K4-Wellpath!$K3)*SIN(Wellpath!$L3)*COS(Wellpath!$M3))</f>
        <v>0</v>
      </c>
      <c r="S3" s="17">
        <v>0</v>
      </c>
      <c r="U3" s="12"/>
    </row>
    <row r="4" spans="1:42" x14ac:dyDescent="0.25">
      <c r="A4" s="26">
        <f>Wellpath!E4</f>
        <v>30</v>
      </c>
      <c r="B4" s="17">
        <f>0.5*(SIN(Wellpath!$L3)*COS(Wellpath!$M3)+SIN(Wellpath!$L4)*COS(Wellpath!$M4))</f>
        <v>0</v>
      </c>
      <c r="C4" s="17">
        <f>0.5*(SIN(Wellpath!$L3)*SIN(Wellpath!$M3)+SIN(Wellpath!$L4)*SIN(Wellpath!$M4))</f>
        <v>0</v>
      </c>
      <c r="D4" s="17">
        <f>0.5*(COS(Wellpath!$L3)+COS(Wellpath!$L4))</f>
        <v>1</v>
      </c>
      <c r="E4" s="17">
        <f>0.5*((Wellpath!$K4-Wellpath!$K3)*COS(Wellpath!$L4)*COS(Wellpath!$M4))</f>
        <v>15</v>
      </c>
      <c r="F4" s="17">
        <f>0.5*((Wellpath!$K4-Wellpath!$K3)*COS(Wellpath!$L4)*SIN(Wellpath!$M4))</f>
        <v>0</v>
      </c>
      <c r="G4" s="17">
        <f>0.5*(-(Wellpath!$K4-Wellpath!$K3)*SIN(Wellpath!$L4))</f>
        <v>0</v>
      </c>
      <c r="H4" s="17">
        <f>-0.5*((Wellpath!$K4-Wellpath!$K3)*SIN(Wellpath!$L4)*SIN(Wellpath!$M4))</f>
        <v>0</v>
      </c>
      <c r="I4" s="17">
        <f>0.5*((Wellpath!$K4-Wellpath!$K3)*SIN(Wellpath!$L4)*COS(Wellpath!$M4))</f>
        <v>0</v>
      </c>
      <c r="J4" s="17">
        <v>0</v>
      </c>
      <c r="K4" s="17">
        <f t="shared" ref="K4:K67" si="0">-B5</f>
        <v>0</v>
      </c>
      <c r="L4" s="17">
        <f t="shared" ref="L4:L67" si="1">-C5</f>
        <v>0</v>
      </c>
      <c r="M4" s="17">
        <f t="shared" ref="M4:M67" si="2">-D5</f>
        <v>-1</v>
      </c>
      <c r="N4" s="17">
        <f>0.5*((Wellpath!$K5-Wellpath!$K4)*COS(Wellpath!$L4)*COS(Wellpath!$M4))</f>
        <v>15</v>
      </c>
      <c r="O4" s="17">
        <f>0.5*((Wellpath!$K5-Wellpath!$K4)*COS(Wellpath!$L4)*SIN(Wellpath!$M4))</f>
        <v>0</v>
      </c>
      <c r="P4" s="17">
        <f>0.5*(-(Wellpath!$K5-Wellpath!$K4)*SIN(Wellpath!$L4))</f>
        <v>0</v>
      </c>
      <c r="Q4" s="17">
        <f>-0.5*((Wellpath!$K5-Wellpath!$K4)*SIN(Wellpath!$L4)*SIN(Wellpath!$M4))</f>
        <v>0</v>
      </c>
      <c r="R4" s="17">
        <f>0.5*((Wellpath!$K5-Wellpath!$K4)*SIN(Wellpath!$L4)*COS(Wellpath!$M4))</f>
        <v>0</v>
      </c>
      <c r="S4" s="17">
        <v>0</v>
      </c>
      <c r="U4" s="1"/>
      <c r="V4" s="1"/>
      <c r="AA4" s="10"/>
      <c r="AB4" s="10"/>
      <c r="AC4" s="10"/>
      <c r="AD4" s="10"/>
      <c r="AE4" s="10"/>
      <c r="AF4" s="10"/>
      <c r="AG4" s="10"/>
      <c r="AH4" s="10"/>
      <c r="AI4" s="10"/>
      <c r="AK4" s="24"/>
      <c r="AL4" s="24"/>
      <c r="AM4" s="24"/>
      <c r="AN4" s="24"/>
      <c r="AO4" s="24"/>
      <c r="AP4" s="24"/>
    </row>
    <row r="5" spans="1:42" x14ac:dyDescent="0.25">
      <c r="A5" s="26">
        <f>Wellpath!E5</f>
        <v>60</v>
      </c>
      <c r="B5" s="17">
        <f>0.5*(SIN(Wellpath!$L4)*COS(Wellpath!$M4)+SIN(Wellpath!$L5)*COS(Wellpath!$M5))</f>
        <v>0</v>
      </c>
      <c r="C5" s="17">
        <f>0.5*(SIN(Wellpath!$L4)*SIN(Wellpath!$M4)+SIN(Wellpath!$L5)*SIN(Wellpath!$M5))</f>
        <v>0</v>
      </c>
      <c r="D5" s="17">
        <f>0.5*(COS(Wellpath!$L4)+COS(Wellpath!$L5))</f>
        <v>1</v>
      </c>
      <c r="E5" s="17">
        <f>0.5*((Wellpath!$K5-Wellpath!$K4)*COS(Wellpath!$L5)*COS(Wellpath!$M5))</f>
        <v>15</v>
      </c>
      <c r="F5" s="17">
        <f>0.5*((Wellpath!$K5-Wellpath!$K4)*COS(Wellpath!$L5)*SIN(Wellpath!$M5))</f>
        <v>0</v>
      </c>
      <c r="G5" s="17">
        <f>0.5*(-(Wellpath!$K5-Wellpath!$K4)*SIN(Wellpath!$L5))</f>
        <v>0</v>
      </c>
      <c r="H5" s="17">
        <f>-0.5*((Wellpath!$K5-Wellpath!$K4)*SIN(Wellpath!$L5)*SIN(Wellpath!$M5))</f>
        <v>0</v>
      </c>
      <c r="I5" s="17">
        <f>0.5*((Wellpath!$K5-Wellpath!$K4)*SIN(Wellpath!$L5)*COS(Wellpath!$M5))</f>
        <v>0</v>
      </c>
      <c r="J5" s="17">
        <v>0</v>
      </c>
      <c r="K5" s="17">
        <f t="shared" si="0"/>
        <v>0</v>
      </c>
      <c r="L5" s="17">
        <f t="shared" si="1"/>
        <v>0</v>
      </c>
      <c r="M5" s="17">
        <f t="shared" si="2"/>
        <v>-1</v>
      </c>
      <c r="N5" s="17">
        <f>0.5*((Wellpath!$K6-Wellpath!$K5)*COS(Wellpath!$L5)*COS(Wellpath!$M5))</f>
        <v>15</v>
      </c>
      <c r="O5" s="17">
        <f>0.5*((Wellpath!$K6-Wellpath!$K5)*COS(Wellpath!$L5)*SIN(Wellpath!$M5))</f>
        <v>0</v>
      </c>
      <c r="P5" s="17">
        <f>0.5*(-(Wellpath!$K6-Wellpath!$K5)*SIN(Wellpath!$L5))</f>
        <v>0</v>
      </c>
      <c r="Q5" s="17">
        <f>-0.5*((Wellpath!$K6-Wellpath!$K5)*SIN(Wellpath!$L5)*SIN(Wellpath!$M5))</f>
        <v>0</v>
      </c>
      <c r="R5" s="17">
        <f>0.5*((Wellpath!$K6-Wellpath!$K5)*SIN(Wellpath!$L5)*COS(Wellpath!$M5))</f>
        <v>0</v>
      </c>
      <c r="S5" s="17">
        <v>0</v>
      </c>
      <c r="T5" s="17"/>
      <c r="U5" s="1"/>
      <c r="V5" s="1"/>
      <c r="AA5" s="10"/>
      <c r="AB5" s="10"/>
      <c r="AC5" s="10"/>
      <c r="AD5" s="10"/>
      <c r="AE5" s="10"/>
      <c r="AF5" s="10"/>
      <c r="AG5" s="10"/>
      <c r="AH5" s="10"/>
      <c r="AI5" s="10"/>
      <c r="AK5" s="24"/>
      <c r="AL5" s="24"/>
      <c r="AM5" s="24"/>
      <c r="AN5" s="24"/>
      <c r="AO5" s="24"/>
      <c r="AP5" s="24"/>
    </row>
    <row r="6" spans="1:42" x14ac:dyDescent="0.25">
      <c r="A6" s="26">
        <f>Wellpath!E6</f>
        <v>90</v>
      </c>
      <c r="B6" s="17">
        <f>0.5*(SIN(Wellpath!$L5)*COS(Wellpath!$M5)+SIN(Wellpath!$L6)*COS(Wellpath!$M6))</f>
        <v>0</v>
      </c>
      <c r="C6" s="17">
        <f>0.5*(SIN(Wellpath!$L5)*SIN(Wellpath!$M5)+SIN(Wellpath!$L6)*SIN(Wellpath!$M6))</f>
        <v>0</v>
      </c>
      <c r="D6" s="17">
        <f>0.5*(COS(Wellpath!$L5)+COS(Wellpath!$L6))</f>
        <v>1</v>
      </c>
      <c r="E6" s="17">
        <f>0.5*((Wellpath!$K6-Wellpath!$K5)*COS(Wellpath!$L6)*COS(Wellpath!$M6))</f>
        <v>15</v>
      </c>
      <c r="F6" s="17">
        <f>0.5*((Wellpath!$K6-Wellpath!$K5)*COS(Wellpath!$L6)*SIN(Wellpath!$M6))</f>
        <v>0</v>
      </c>
      <c r="G6" s="17">
        <f>0.5*(-(Wellpath!$K6-Wellpath!$K5)*SIN(Wellpath!$L6))</f>
        <v>0</v>
      </c>
      <c r="H6" s="17">
        <f>-0.5*((Wellpath!$K6-Wellpath!$K5)*SIN(Wellpath!$L6)*SIN(Wellpath!$M6))</f>
        <v>0</v>
      </c>
      <c r="I6" s="17">
        <f>0.5*((Wellpath!$K6-Wellpath!$K5)*SIN(Wellpath!$L6)*COS(Wellpath!$M6))</f>
        <v>0</v>
      </c>
      <c r="J6" s="17">
        <v>0</v>
      </c>
      <c r="K6" s="17">
        <f t="shared" si="0"/>
        <v>0</v>
      </c>
      <c r="L6" s="17">
        <f t="shared" si="1"/>
        <v>0</v>
      </c>
      <c r="M6" s="17">
        <f t="shared" si="2"/>
        <v>-1</v>
      </c>
      <c r="N6" s="17">
        <f>0.5*((Wellpath!$K7-Wellpath!$K6)*COS(Wellpath!$L6)*COS(Wellpath!$M6))</f>
        <v>15</v>
      </c>
      <c r="O6" s="17">
        <f>0.5*((Wellpath!$K7-Wellpath!$K6)*COS(Wellpath!$L6)*SIN(Wellpath!$M6))</f>
        <v>0</v>
      </c>
      <c r="P6" s="17">
        <f>0.5*(-(Wellpath!$K7-Wellpath!$K6)*SIN(Wellpath!$L6))</f>
        <v>0</v>
      </c>
      <c r="Q6" s="17">
        <f>-0.5*((Wellpath!$K7-Wellpath!$K6)*SIN(Wellpath!$L6)*SIN(Wellpath!$M6))</f>
        <v>0</v>
      </c>
      <c r="R6" s="17">
        <f>0.5*((Wellpath!$K7-Wellpath!$K6)*SIN(Wellpath!$L6)*COS(Wellpath!$M6))</f>
        <v>0</v>
      </c>
      <c r="S6" s="17">
        <v>0</v>
      </c>
      <c r="U6" s="1"/>
      <c r="V6" s="1"/>
      <c r="AA6" s="10"/>
      <c r="AB6" s="10"/>
      <c r="AC6" s="10"/>
      <c r="AD6" s="10"/>
      <c r="AE6" s="10"/>
      <c r="AF6" s="10"/>
      <c r="AG6" s="10"/>
      <c r="AH6" s="10"/>
      <c r="AI6" s="10"/>
      <c r="AK6" s="24"/>
      <c r="AL6" s="24"/>
      <c r="AM6" s="24"/>
      <c r="AN6" s="24"/>
      <c r="AO6" s="24"/>
      <c r="AP6" s="24"/>
    </row>
    <row r="7" spans="1:42" x14ac:dyDescent="0.25">
      <c r="A7" s="26">
        <f>Wellpath!E7</f>
        <v>120</v>
      </c>
      <c r="B7" s="17">
        <f>0.5*(SIN(Wellpath!$L6)*COS(Wellpath!$M6)+SIN(Wellpath!$L7)*COS(Wellpath!$M7))</f>
        <v>0</v>
      </c>
      <c r="C7" s="17">
        <f>0.5*(SIN(Wellpath!$L6)*SIN(Wellpath!$M6)+SIN(Wellpath!$L7)*SIN(Wellpath!$M7))</f>
        <v>0</v>
      </c>
      <c r="D7" s="17">
        <f>0.5*(COS(Wellpath!$L6)+COS(Wellpath!$L7))</f>
        <v>1</v>
      </c>
      <c r="E7" s="17">
        <f>0.5*((Wellpath!$K7-Wellpath!$K6)*COS(Wellpath!$L7)*COS(Wellpath!$M7))</f>
        <v>15</v>
      </c>
      <c r="F7" s="17">
        <f>0.5*((Wellpath!$K7-Wellpath!$K6)*COS(Wellpath!$L7)*SIN(Wellpath!$M7))</f>
        <v>0</v>
      </c>
      <c r="G7" s="17">
        <f>0.5*(-(Wellpath!$K7-Wellpath!$K6)*SIN(Wellpath!$L7))</f>
        <v>0</v>
      </c>
      <c r="H7" s="17">
        <f>-0.5*((Wellpath!$K7-Wellpath!$K6)*SIN(Wellpath!$L7)*SIN(Wellpath!$M7))</f>
        <v>0</v>
      </c>
      <c r="I7" s="17">
        <f>0.5*((Wellpath!$K7-Wellpath!$K6)*SIN(Wellpath!$L7)*COS(Wellpath!$M7))</f>
        <v>0</v>
      </c>
      <c r="J7" s="17">
        <v>0</v>
      </c>
      <c r="K7" s="17">
        <f t="shared" si="0"/>
        <v>0</v>
      </c>
      <c r="L7" s="17">
        <f t="shared" si="1"/>
        <v>0</v>
      </c>
      <c r="M7" s="17">
        <f t="shared" si="2"/>
        <v>-1</v>
      </c>
      <c r="N7" s="17">
        <f>0.5*((Wellpath!$K8-Wellpath!$K7)*COS(Wellpath!$L7)*COS(Wellpath!$M7))</f>
        <v>15</v>
      </c>
      <c r="O7" s="17">
        <f>0.5*((Wellpath!$K8-Wellpath!$K7)*COS(Wellpath!$L7)*SIN(Wellpath!$M7))</f>
        <v>0</v>
      </c>
      <c r="P7" s="17">
        <f>0.5*(-(Wellpath!$K8-Wellpath!$K7)*SIN(Wellpath!$L7))</f>
        <v>0</v>
      </c>
      <c r="Q7" s="17">
        <f>-0.5*((Wellpath!$K8-Wellpath!$K7)*SIN(Wellpath!$L7)*SIN(Wellpath!$M7))</f>
        <v>0</v>
      </c>
      <c r="R7" s="17">
        <f>0.5*((Wellpath!$K8-Wellpath!$K7)*SIN(Wellpath!$L7)*COS(Wellpath!$M7))</f>
        <v>0</v>
      </c>
      <c r="S7" s="17">
        <v>0</v>
      </c>
      <c r="AA7" s="10"/>
      <c r="AB7" s="10"/>
      <c r="AC7" s="10"/>
      <c r="AD7" s="10"/>
      <c r="AE7" s="10"/>
      <c r="AF7" s="10"/>
      <c r="AG7" s="10"/>
      <c r="AH7" s="10"/>
      <c r="AI7" s="10"/>
      <c r="AK7" s="24"/>
      <c r="AL7" s="24"/>
      <c r="AM7" s="24"/>
      <c r="AN7" s="24"/>
      <c r="AO7" s="24"/>
      <c r="AP7" s="24"/>
    </row>
    <row r="8" spans="1:42" x14ac:dyDescent="0.25">
      <c r="A8" s="26">
        <f>Wellpath!E8</f>
        <v>150</v>
      </c>
      <c r="B8" s="17">
        <f>0.5*(SIN(Wellpath!$L7)*COS(Wellpath!$M7)+SIN(Wellpath!$L8)*COS(Wellpath!$M8))</f>
        <v>0</v>
      </c>
      <c r="C8" s="17">
        <f>0.5*(SIN(Wellpath!$L7)*SIN(Wellpath!$M7)+SIN(Wellpath!$L8)*SIN(Wellpath!$M8))</f>
        <v>0</v>
      </c>
      <c r="D8" s="17">
        <f>0.5*(COS(Wellpath!$L7)+COS(Wellpath!$L8))</f>
        <v>1</v>
      </c>
      <c r="E8" s="17">
        <f>0.5*((Wellpath!$K8-Wellpath!$K7)*COS(Wellpath!$L8)*COS(Wellpath!$M8))</f>
        <v>15</v>
      </c>
      <c r="F8" s="17">
        <f>0.5*((Wellpath!$K8-Wellpath!$K7)*COS(Wellpath!$L8)*SIN(Wellpath!$M8))</f>
        <v>0</v>
      </c>
      <c r="G8" s="17">
        <f>0.5*(-(Wellpath!$K8-Wellpath!$K7)*SIN(Wellpath!$L8))</f>
        <v>0</v>
      </c>
      <c r="H8" s="17">
        <f>-0.5*((Wellpath!$K8-Wellpath!$K7)*SIN(Wellpath!$L8)*SIN(Wellpath!$M8))</f>
        <v>0</v>
      </c>
      <c r="I8" s="17">
        <f>0.5*((Wellpath!$K8-Wellpath!$K7)*SIN(Wellpath!$L8)*COS(Wellpath!$M8))</f>
        <v>0</v>
      </c>
      <c r="J8" s="17">
        <v>0</v>
      </c>
      <c r="K8" s="17">
        <f t="shared" si="0"/>
        <v>0</v>
      </c>
      <c r="L8" s="17">
        <f t="shared" si="1"/>
        <v>0</v>
      </c>
      <c r="M8" s="17">
        <f t="shared" si="2"/>
        <v>-1</v>
      </c>
      <c r="N8" s="17">
        <f>0.5*((Wellpath!$K9-Wellpath!$K8)*COS(Wellpath!$L8)*COS(Wellpath!$M8))</f>
        <v>15</v>
      </c>
      <c r="O8" s="17">
        <f>0.5*((Wellpath!$K9-Wellpath!$K8)*COS(Wellpath!$L8)*SIN(Wellpath!$M8))</f>
        <v>0</v>
      </c>
      <c r="P8" s="17">
        <f>0.5*(-(Wellpath!$K9-Wellpath!$K8)*SIN(Wellpath!$L8))</f>
        <v>0</v>
      </c>
      <c r="Q8" s="17">
        <f>-0.5*((Wellpath!$K9-Wellpath!$K8)*SIN(Wellpath!$L8)*SIN(Wellpath!$M8))</f>
        <v>0</v>
      </c>
      <c r="R8" s="17">
        <f>0.5*((Wellpath!$K9-Wellpath!$K8)*SIN(Wellpath!$L8)*COS(Wellpath!$M8))</f>
        <v>0</v>
      </c>
      <c r="S8" s="17">
        <v>0</v>
      </c>
      <c r="AA8" s="10"/>
      <c r="AB8" s="10"/>
      <c r="AC8" s="10"/>
      <c r="AD8" s="10"/>
      <c r="AE8" s="10"/>
      <c r="AF8" s="10"/>
      <c r="AG8" s="10"/>
      <c r="AH8" s="10"/>
      <c r="AI8" s="10"/>
      <c r="AK8" s="24"/>
      <c r="AL8" s="24"/>
      <c r="AM8" s="24"/>
      <c r="AN8" s="24"/>
      <c r="AO8" s="24"/>
      <c r="AP8" s="24"/>
    </row>
    <row r="9" spans="1:42" x14ac:dyDescent="0.25">
      <c r="A9" s="26">
        <f>Wellpath!E9</f>
        <v>180</v>
      </c>
      <c r="B9" s="17">
        <f>0.5*(SIN(Wellpath!$L8)*COS(Wellpath!$M8)+SIN(Wellpath!$L9)*COS(Wellpath!$M9))</f>
        <v>0</v>
      </c>
      <c r="C9" s="17">
        <f>0.5*(SIN(Wellpath!$L8)*SIN(Wellpath!$M8)+SIN(Wellpath!$L9)*SIN(Wellpath!$M9))</f>
        <v>0</v>
      </c>
      <c r="D9" s="17">
        <f>0.5*(COS(Wellpath!$L8)+COS(Wellpath!$L9))</f>
        <v>1</v>
      </c>
      <c r="E9" s="17">
        <f>0.5*((Wellpath!$K9-Wellpath!$K8)*COS(Wellpath!$L9)*COS(Wellpath!$M9))</f>
        <v>15</v>
      </c>
      <c r="F9" s="17">
        <f>0.5*((Wellpath!$K9-Wellpath!$K8)*COS(Wellpath!$L9)*SIN(Wellpath!$M9))</f>
        <v>0</v>
      </c>
      <c r="G9" s="17">
        <f>0.5*(-(Wellpath!$K9-Wellpath!$K8)*SIN(Wellpath!$L9))</f>
        <v>0</v>
      </c>
      <c r="H9" s="17">
        <f>-0.5*((Wellpath!$K9-Wellpath!$K8)*SIN(Wellpath!$L9)*SIN(Wellpath!$M9))</f>
        <v>0</v>
      </c>
      <c r="I9" s="17">
        <f>0.5*((Wellpath!$K9-Wellpath!$K8)*SIN(Wellpath!$L9)*COS(Wellpath!$M9))</f>
        <v>0</v>
      </c>
      <c r="J9" s="17">
        <v>0</v>
      </c>
      <c r="K9" s="17">
        <f t="shared" si="0"/>
        <v>0</v>
      </c>
      <c r="L9" s="17">
        <f t="shared" si="1"/>
        <v>0</v>
      </c>
      <c r="M9" s="17">
        <f t="shared" si="2"/>
        <v>-1</v>
      </c>
      <c r="N9" s="17">
        <f>0.5*((Wellpath!$K10-Wellpath!$K9)*COS(Wellpath!$L9)*COS(Wellpath!$M9))</f>
        <v>15</v>
      </c>
      <c r="O9" s="17">
        <f>0.5*((Wellpath!$K10-Wellpath!$K9)*COS(Wellpath!$L9)*SIN(Wellpath!$M9))</f>
        <v>0</v>
      </c>
      <c r="P9" s="17">
        <f>0.5*(-(Wellpath!$K10-Wellpath!$K9)*SIN(Wellpath!$L9))</f>
        <v>0</v>
      </c>
      <c r="Q9" s="17">
        <f>-0.5*((Wellpath!$K10-Wellpath!$K9)*SIN(Wellpath!$L9)*SIN(Wellpath!$M9))</f>
        <v>0</v>
      </c>
      <c r="R9" s="17">
        <f>0.5*((Wellpath!$K10-Wellpath!$K9)*SIN(Wellpath!$L9)*COS(Wellpath!$M9))</f>
        <v>0</v>
      </c>
      <c r="S9" s="17">
        <v>0</v>
      </c>
      <c r="AA9" s="10"/>
      <c r="AB9" s="10"/>
      <c r="AC9" s="10"/>
      <c r="AD9" s="10"/>
      <c r="AE9" s="10"/>
      <c r="AF9" s="10"/>
      <c r="AG9" s="10"/>
      <c r="AH9" s="10"/>
      <c r="AI9" s="10"/>
      <c r="AK9" s="24"/>
      <c r="AL9" s="24"/>
      <c r="AM9" s="24"/>
      <c r="AN9" s="24"/>
      <c r="AO9" s="24"/>
      <c r="AP9" s="24"/>
    </row>
    <row r="10" spans="1:42" x14ac:dyDescent="0.25">
      <c r="A10" s="26">
        <f>Wellpath!E10</f>
        <v>210</v>
      </c>
      <c r="B10" s="17">
        <f>0.5*(SIN(Wellpath!$L9)*COS(Wellpath!$M9)+SIN(Wellpath!$L10)*COS(Wellpath!$M10))</f>
        <v>0</v>
      </c>
      <c r="C10" s="17">
        <f>0.5*(SIN(Wellpath!$L9)*SIN(Wellpath!$M9)+SIN(Wellpath!$L10)*SIN(Wellpath!$M10))</f>
        <v>0</v>
      </c>
      <c r="D10" s="17">
        <f>0.5*(COS(Wellpath!$L9)+COS(Wellpath!$L10))</f>
        <v>1</v>
      </c>
      <c r="E10" s="17">
        <f>0.5*((Wellpath!$K10-Wellpath!$K9)*COS(Wellpath!$L10)*COS(Wellpath!$M10))</f>
        <v>15</v>
      </c>
      <c r="F10" s="17">
        <f>0.5*((Wellpath!$K10-Wellpath!$K9)*COS(Wellpath!$L10)*SIN(Wellpath!$M10))</f>
        <v>0</v>
      </c>
      <c r="G10" s="17">
        <f>0.5*(-(Wellpath!$K10-Wellpath!$K9)*SIN(Wellpath!$L10))</f>
        <v>0</v>
      </c>
      <c r="H10" s="17">
        <f>-0.5*((Wellpath!$K10-Wellpath!$K9)*SIN(Wellpath!$L10)*SIN(Wellpath!$M10))</f>
        <v>0</v>
      </c>
      <c r="I10" s="17">
        <f>0.5*((Wellpath!$K10-Wellpath!$K9)*SIN(Wellpath!$L10)*COS(Wellpath!$M10))</f>
        <v>0</v>
      </c>
      <c r="J10" s="17">
        <v>0</v>
      </c>
      <c r="K10" s="17">
        <f t="shared" si="0"/>
        <v>0</v>
      </c>
      <c r="L10" s="17">
        <f t="shared" si="1"/>
        <v>0</v>
      </c>
      <c r="M10" s="17">
        <f t="shared" si="2"/>
        <v>-1</v>
      </c>
      <c r="N10" s="17">
        <f>0.5*((Wellpath!$K11-Wellpath!$K10)*COS(Wellpath!$L10)*COS(Wellpath!$M10))</f>
        <v>15</v>
      </c>
      <c r="O10" s="17">
        <f>0.5*((Wellpath!$K11-Wellpath!$K10)*COS(Wellpath!$L10)*SIN(Wellpath!$M10))</f>
        <v>0</v>
      </c>
      <c r="P10" s="17">
        <f>0.5*(-(Wellpath!$K11-Wellpath!$K10)*SIN(Wellpath!$L10))</f>
        <v>0</v>
      </c>
      <c r="Q10" s="17">
        <f>-0.5*((Wellpath!$K11-Wellpath!$K10)*SIN(Wellpath!$L10)*SIN(Wellpath!$M10))</f>
        <v>0</v>
      </c>
      <c r="R10" s="17">
        <f>0.5*((Wellpath!$K11-Wellpath!$K10)*SIN(Wellpath!$L10)*COS(Wellpath!$M10))</f>
        <v>0</v>
      </c>
      <c r="S10" s="17">
        <v>0</v>
      </c>
      <c r="AA10" s="10"/>
      <c r="AB10" s="10"/>
      <c r="AC10" s="10"/>
      <c r="AD10" s="10"/>
      <c r="AE10" s="10"/>
      <c r="AF10" s="10"/>
      <c r="AG10" s="10"/>
      <c r="AH10" s="10"/>
      <c r="AI10" s="10"/>
      <c r="AK10" s="24"/>
      <c r="AL10" s="24"/>
      <c r="AM10" s="24"/>
      <c r="AN10" s="24"/>
      <c r="AO10" s="24"/>
      <c r="AP10" s="24"/>
    </row>
    <row r="11" spans="1:42" x14ac:dyDescent="0.25">
      <c r="A11" s="26">
        <f>Wellpath!E11</f>
        <v>240</v>
      </c>
      <c r="B11" s="17">
        <f>0.5*(SIN(Wellpath!$L10)*COS(Wellpath!$M10)+SIN(Wellpath!$L11)*COS(Wellpath!$M11))</f>
        <v>0</v>
      </c>
      <c r="C11" s="17">
        <f>0.5*(SIN(Wellpath!$L10)*SIN(Wellpath!$M10)+SIN(Wellpath!$L11)*SIN(Wellpath!$M11))</f>
        <v>0</v>
      </c>
      <c r="D11" s="17">
        <f>0.5*(COS(Wellpath!$L10)+COS(Wellpath!$L11))</f>
        <v>1</v>
      </c>
      <c r="E11" s="17">
        <f>0.5*((Wellpath!$K11-Wellpath!$K10)*COS(Wellpath!$L11)*COS(Wellpath!$M11))</f>
        <v>15</v>
      </c>
      <c r="F11" s="17">
        <f>0.5*((Wellpath!$K11-Wellpath!$K10)*COS(Wellpath!$L11)*SIN(Wellpath!$M11))</f>
        <v>0</v>
      </c>
      <c r="G11" s="17">
        <f>0.5*(-(Wellpath!$K11-Wellpath!$K10)*SIN(Wellpath!$L11))</f>
        <v>0</v>
      </c>
      <c r="H11" s="17">
        <f>-0.5*((Wellpath!$K11-Wellpath!$K10)*SIN(Wellpath!$L11)*SIN(Wellpath!$M11))</f>
        <v>0</v>
      </c>
      <c r="I11" s="17">
        <f>0.5*((Wellpath!$K11-Wellpath!$K10)*SIN(Wellpath!$L11)*COS(Wellpath!$M11))</f>
        <v>0</v>
      </c>
      <c r="J11" s="17">
        <v>0</v>
      </c>
      <c r="K11" s="17">
        <f t="shared" si="0"/>
        <v>0</v>
      </c>
      <c r="L11" s="17">
        <f t="shared" si="1"/>
        <v>0</v>
      </c>
      <c r="M11" s="17">
        <f t="shared" si="2"/>
        <v>-1</v>
      </c>
      <c r="N11" s="17">
        <f>0.5*((Wellpath!$K12-Wellpath!$K11)*COS(Wellpath!$L11)*COS(Wellpath!$M11))</f>
        <v>15</v>
      </c>
      <c r="O11" s="17">
        <f>0.5*((Wellpath!$K12-Wellpath!$K11)*COS(Wellpath!$L11)*SIN(Wellpath!$M11))</f>
        <v>0</v>
      </c>
      <c r="P11" s="17">
        <f>0.5*(-(Wellpath!$K12-Wellpath!$K11)*SIN(Wellpath!$L11))</f>
        <v>0</v>
      </c>
      <c r="Q11" s="17">
        <f>-0.5*((Wellpath!$K12-Wellpath!$K11)*SIN(Wellpath!$L11)*SIN(Wellpath!$M11))</f>
        <v>0</v>
      </c>
      <c r="R11" s="17">
        <f>0.5*((Wellpath!$K12-Wellpath!$K11)*SIN(Wellpath!$L11)*COS(Wellpath!$M11))</f>
        <v>0</v>
      </c>
      <c r="S11" s="17">
        <v>0</v>
      </c>
      <c r="AA11" s="10"/>
      <c r="AB11" s="10"/>
      <c r="AC11" s="10"/>
      <c r="AD11" s="10"/>
      <c r="AE11" s="10"/>
      <c r="AF11" s="10"/>
      <c r="AG11" s="10"/>
      <c r="AH11" s="10"/>
      <c r="AI11" s="10"/>
      <c r="AK11" s="24"/>
      <c r="AL11" s="24"/>
      <c r="AM11" s="24"/>
      <c r="AN11" s="24"/>
      <c r="AO11" s="24"/>
      <c r="AP11" s="24"/>
    </row>
    <row r="12" spans="1:42" x14ac:dyDescent="0.25">
      <c r="A12" s="26">
        <f>Wellpath!E12</f>
        <v>270</v>
      </c>
      <c r="B12" s="17">
        <f>0.5*(SIN(Wellpath!$L11)*COS(Wellpath!$M11)+SIN(Wellpath!$L12)*COS(Wellpath!$M12))</f>
        <v>0</v>
      </c>
      <c r="C12" s="17">
        <f>0.5*(SIN(Wellpath!$L11)*SIN(Wellpath!$M11)+SIN(Wellpath!$L12)*SIN(Wellpath!$M12))</f>
        <v>0</v>
      </c>
      <c r="D12" s="17">
        <f>0.5*(COS(Wellpath!$L11)+COS(Wellpath!$L12))</f>
        <v>1</v>
      </c>
      <c r="E12" s="17">
        <f>0.5*((Wellpath!$K12-Wellpath!$K11)*COS(Wellpath!$L12)*COS(Wellpath!$M12))</f>
        <v>15</v>
      </c>
      <c r="F12" s="17">
        <f>0.5*((Wellpath!$K12-Wellpath!$K11)*COS(Wellpath!$L12)*SIN(Wellpath!$M12))</f>
        <v>0</v>
      </c>
      <c r="G12" s="17">
        <f>0.5*(-(Wellpath!$K12-Wellpath!$K11)*SIN(Wellpath!$L12))</f>
        <v>0</v>
      </c>
      <c r="H12" s="17">
        <f>-0.5*((Wellpath!$K12-Wellpath!$K11)*SIN(Wellpath!$L12)*SIN(Wellpath!$M12))</f>
        <v>0</v>
      </c>
      <c r="I12" s="17">
        <f>0.5*((Wellpath!$K12-Wellpath!$K11)*SIN(Wellpath!$L12)*COS(Wellpath!$M12))</f>
        <v>0</v>
      </c>
      <c r="J12" s="17">
        <v>0</v>
      </c>
      <c r="K12" s="17">
        <f t="shared" si="0"/>
        <v>0</v>
      </c>
      <c r="L12" s="17">
        <f t="shared" si="1"/>
        <v>0</v>
      </c>
      <c r="M12" s="17">
        <f t="shared" si="2"/>
        <v>-1</v>
      </c>
      <c r="N12" s="17">
        <f>0.5*((Wellpath!$K13-Wellpath!$K12)*COS(Wellpath!$L12)*COS(Wellpath!$M12))</f>
        <v>15</v>
      </c>
      <c r="O12" s="17">
        <f>0.5*((Wellpath!$K13-Wellpath!$K12)*COS(Wellpath!$L12)*SIN(Wellpath!$M12))</f>
        <v>0</v>
      </c>
      <c r="P12" s="17">
        <f>0.5*(-(Wellpath!$K13-Wellpath!$K12)*SIN(Wellpath!$L12))</f>
        <v>0</v>
      </c>
      <c r="Q12" s="17">
        <f>-0.5*((Wellpath!$K13-Wellpath!$K12)*SIN(Wellpath!$L12)*SIN(Wellpath!$M12))</f>
        <v>0</v>
      </c>
      <c r="R12" s="17">
        <f>0.5*((Wellpath!$K13-Wellpath!$K12)*SIN(Wellpath!$L12)*COS(Wellpath!$M12))</f>
        <v>0</v>
      </c>
      <c r="S12" s="17">
        <v>0</v>
      </c>
      <c r="AA12" s="10"/>
      <c r="AB12" s="10"/>
      <c r="AC12" s="10"/>
      <c r="AD12" s="10"/>
      <c r="AE12" s="10"/>
      <c r="AF12" s="10"/>
      <c r="AG12" s="10"/>
      <c r="AH12" s="10"/>
      <c r="AI12" s="10"/>
      <c r="AK12" s="24"/>
      <c r="AL12" s="24"/>
      <c r="AM12" s="24"/>
      <c r="AN12" s="24"/>
      <c r="AO12" s="24"/>
      <c r="AP12" s="24"/>
    </row>
    <row r="13" spans="1:42" x14ac:dyDescent="0.25">
      <c r="A13" s="26">
        <f>Wellpath!E13</f>
        <v>300</v>
      </c>
      <c r="B13" s="17">
        <f>0.5*(SIN(Wellpath!$L12)*COS(Wellpath!$M12)+SIN(Wellpath!$L13)*COS(Wellpath!$M13))</f>
        <v>0</v>
      </c>
      <c r="C13" s="17">
        <f>0.5*(SIN(Wellpath!$L12)*SIN(Wellpath!$M12)+SIN(Wellpath!$L13)*SIN(Wellpath!$M13))</f>
        <v>0</v>
      </c>
      <c r="D13" s="17">
        <f>0.5*(COS(Wellpath!$L12)+COS(Wellpath!$L13))</f>
        <v>1</v>
      </c>
      <c r="E13" s="17">
        <f>0.5*((Wellpath!$K13-Wellpath!$K12)*COS(Wellpath!$L13)*COS(Wellpath!$M13))</f>
        <v>15</v>
      </c>
      <c r="F13" s="17">
        <f>0.5*((Wellpath!$K13-Wellpath!$K12)*COS(Wellpath!$L13)*SIN(Wellpath!$M13))</f>
        <v>0</v>
      </c>
      <c r="G13" s="17">
        <f>0.5*(-(Wellpath!$K13-Wellpath!$K12)*SIN(Wellpath!$L13))</f>
        <v>0</v>
      </c>
      <c r="H13" s="17">
        <f>-0.5*((Wellpath!$K13-Wellpath!$K12)*SIN(Wellpath!$L13)*SIN(Wellpath!$M13))</f>
        <v>0</v>
      </c>
      <c r="I13" s="17">
        <f>0.5*((Wellpath!$K13-Wellpath!$K12)*SIN(Wellpath!$L13)*COS(Wellpath!$M13))</f>
        <v>0</v>
      </c>
      <c r="J13" s="17">
        <v>0</v>
      </c>
      <c r="K13" s="17">
        <f t="shared" si="0"/>
        <v>0</v>
      </c>
      <c r="L13" s="17">
        <f t="shared" si="1"/>
        <v>0</v>
      </c>
      <c r="M13" s="17">
        <f t="shared" si="2"/>
        <v>-1</v>
      </c>
      <c r="N13" s="17">
        <f>0.5*((Wellpath!$K14-Wellpath!$K13)*COS(Wellpath!$L13)*COS(Wellpath!$M13))</f>
        <v>15</v>
      </c>
      <c r="O13" s="17">
        <f>0.5*((Wellpath!$K14-Wellpath!$K13)*COS(Wellpath!$L13)*SIN(Wellpath!$M13))</f>
        <v>0</v>
      </c>
      <c r="P13" s="17">
        <f>0.5*(-(Wellpath!$K14-Wellpath!$K13)*SIN(Wellpath!$L13))</f>
        <v>0</v>
      </c>
      <c r="Q13" s="17">
        <f>-0.5*((Wellpath!$K14-Wellpath!$K13)*SIN(Wellpath!$L13)*SIN(Wellpath!$M13))</f>
        <v>0</v>
      </c>
      <c r="R13" s="17">
        <f>0.5*((Wellpath!$K14-Wellpath!$K13)*SIN(Wellpath!$L13)*COS(Wellpath!$M13))</f>
        <v>0</v>
      </c>
      <c r="S13" s="17">
        <v>0</v>
      </c>
      <c r="AA13" s="10"/>
      <c r="AB13" s="10"/>
      <c r="AC13" s="10"/>
      <c r="AD13" s="10"/>
      <c r="AE13" s="10"/>
      <c r="AF13" s="10"/>
      <c r="AG13" s="10"/>
      <c r="AH13" s="10"/>
      <c r="AI13" s="10"/>
      <c r="AK13" s="24"/>
      <c r="AL13" s="24"/>
      <c r="AM13" s="24"/>
      <c r="AN13" s="24"/>
      <c r="AO13" s="24"/>
      <c r="AP13" s="24"/>
    </row>
    <row r="14" spans="1:42" x14ac:dyDescent="0.25">
      <c r="A14" s="26">
        <f>Wellpath!E14</f>
        <v>330</v>
      </c>
      <c r="B14" s="17">
        <f>0.5*(SIN(Wellpath!$L13)*COS(Wellpath!$M13)+SIN(Wellpath!$L14)*COS(Wellpath!$M14))</f>
        <v>0</v>
      </c>
      <c r="C14" s="17">
        <f>0.5*(SIN(Wellpath!$L13)*SIN(Wellpath!$M13)+SIN(Wellpath!$L14)*SIN(Wellpath!$M14))</f>
        <v>0</v>
      </c>
      <c r="D14" s="17">
        <f>0.5*(COS(Wellpath!$L13)+COS(Wellpath!$L14))</f>
        <v>1</v>
      </c>
      <c r="E14" s="17">
        <f>0.5*((Wellpath!$K14-Wellpath!$K13)*COS(Wellpath!$L14)*COS(Wellpath!$M14))</f>
        <v>15</v>
      </c>
      <c r="F14" s="17">
        <f>0.5*((Wellpath!$K14-Wellpath!$K13)*COS(Wellpath!$L14)*SIN(Wellpath!$M14))</f>
        <v>0</v>
      </c>
      <c r="G14" s="17">
        <f>0.5*(-(Wellpath!$K14-Wellpath!$K13)*SIN(Wellpath!$L14))</f>
        <v>0</v>
      </c>
      <c r="H14" s="17">
        <f>-0.5*((Wellpath!$K14-Wellpath!$K13)*SIN(Wellpath!$L14)*SIN(Wellpath!$M14))</f>
        <v>0</v>
      </c>
      <c r="I14" s="17">
        <f>0.5*((Wellpath!$K14-Wellpath!$K13)*SIN(Wellpath!$L14)*COS(Wellpath!$M14))</f>
        <v>0</v>
      </c>
      <c r="J14" s="17">
        <v>0</v>
      </c>
      <c r="K14" s="17">
        <f t="shared" si="0"/>
        <v>0</v>
      </c>
      <c r="L14" s="17">
        <f t="shared" si="1"/>
        <v>0</v>
      </c>
      <c r="M14" s="17">
        <f t="shared" si="2"/>
        <v>-1</v>
      </c>
      <c r="N14" s="17">
        <f>0.5*((Wellpath!$K15-Wellpath!$K14)*COS(Wellpath!$L14)*COS(Wellpath!$M14))</f>
        <v>15</v>
      </c>
      <c r="O14" s="17">
        <f>0.5*((Wellpath!$K15-Wellpath!$K14)*COS(Wellpath!$L14)*SIN(Wellpath!$M14))</f>
        <v>0</v>
      </c>
      <c r="P14" s="17">
        <f>0.5*(-(Wellpath!$K15-Wellpath!$K14)*SIN(Wellpath!$L14))</f>
        <v>0</v>
      </c>
      <c r="Q14" s="17">
        <f>-0.5*((Wellpath!$K15-Wellpath!$K14)*SIN(Wellpath!$L14)*SIN(Wellpath!$M14))</f>
        <v>0</v>
      </c>
      <c r="R14" s="17">
        <f>0.5*((Wellpath!$K15-Wellpath!$K14)*SIN(Wellpath!$L14)*COS(Wellpath!$M14))</f>
        <v>0</v>
      </c>
      <c r="S14" s="17">
        <v>0</v>
      </c>
      <c r="AA14" s="10"/>
      <c r="AB14" s="10"/>
      <c r="AC14" s="10"/>
      <c r="AD14" s="10"/>
      <c r="AE14" s="10"/>
      <c r="AF14" s="10"/>
      <c r="AG14" s="10"/>
      <c r="AH14" s="10"/>
      <c r="AI14" s="10"/>
      <c r="AK14" s="24"/>
      <c r="AL14" s="24"/>
      <c r="AM14" s="24"/>
      <c r="AN14" s="24"/>
      <c r="AO14" s="24"/>
      <c r="AP14" s="24"/>
    </row>
    <row r="15" spans="1:42" x14ac:dyDescent="0.25">
      <c r="A15" s="26">
        <f>Wellpath!E15</f>
        <v>360</v>
      </c>
      <c r="B15" s="17">
        <f>0.5*(SIN(Wellpath!$L14)*COS(Wellpath!$M14)+SIN(Wellpath!$L15)*COS(Wellpath!$M15))</f>
        <v>0</v>
      </c>
      <c r="C15" s="17">
        <f>0.5*(SIN(Wellpath!$L14)*SIN(Wellpath!$M14)+SIN(Wellpath!$L15)*SIN(Wellpath!$M15))</f>
        <v>0</v>
      </c>
      <c r="D15" s="17">
        <f>0.5*(COS(Wellpath!$L14)+COS(Wellpath!$L15))</f>
        <v>1</v>
      </c>
      <c r="E15" s="17">
        <f>0.5*((Wellpath!$K15-Wellpath!$K14)*COS(Wellpath!$L15)*COS(Wellpath!$M15))</f>
        <v>15</v>
      </c>
      <c r="F15" s="17">
        <f>0.5*((Wellpath!$K15-Wellpath!$K14)*COS(Wellpath!$L15)*SIN(Wellpath!$M15))</f>
        <v>0</v>
      </c>
      <c r="G15" s="17">
        <f>0.5*(-(Wellpath!$K15-Wellpath!$K14)*SIN(Wellpath!$L15))</f>
        <v>0</v>
      </c>
      <c r="H15" s="17">
        <f>-0.5*((Wellpath!$K15-Wellpath!$K14)*SIN(Wellpath!$L15)*SIN(Wellpath!$M15))</f>
        <v>0</v>
      </c>
      <c r="I15" s="17">
        <f>0.5*((Wellpath!$K15-Wellpath!$K14)*SIN(Wellpath!$L15)*COS(Wellpath!$M15))</f>
        <v>0</v>
      </c>
      <c r="J15" s="17">
        <v>0</v>
      </c>
      <c r="K15" s="17">
        <f t="shared" si="0"/>
        <v>0</v>
      </c>
      <c r="L15" s="17">
        <f t="shared" si="1"/>
        <v>0</v>
      </c>
      <c r="M15" s="17">
        <f t="shared" si="2"/>
        <v>-1</v>
      </c>
      <c r="N15" s="17">
        <f>0.5*((Wellpath!$K16-Wellpath!$K15)*COS(Wellpath!$L15)*COS(Wellpath!$M15))</f>
        <v>15</v>
      </c>
      <c r="O15" s="17">
        <f>0.5*((Wellpath!$K16-Wellpath!$K15)*COS(Wellpath!$L15)*SIN(Wellpath!$M15))</f>
        <v>0</v>
      </c>
      <c r="P15" s="17">
        <f>0.5*(-(Wellpath!$K16-Wellpath!$K15)*SIN(Wellpath!$L15))</f>
        <v>0</v>
      </c>
      <c r="Q15" s="17">
        <f>-0.5*((Wellpath!$K16-Wellpath!$K15)*SIN(Wellpath!$L15)*SIN(Wellpath!$M15))</f>
        <v>0</v>
      </c>
      <c r="R15" s="17">
        <f>0.5*((Wellpath!$K16-Wellpath!$K15)*SIN(Wellpath!$L15)*COS(Wellpath!$M15))</f>
        <v>0</v>
      </c>
      <c r="S15" s="17">
        <v>0</v>
      </c>
      <c r="AA15" s="10"/>
      <c r="AB15" s="10"/>
      <c r="AC15" s="10"/>
      <c r="AD15" s="10"/>
      <c r="AE15" s="10"/>
      <c r="AF15" s="10"/>
      <c r="AG15" s="10"/>
      <c r="AH15" s="10"/>
      <c r="AI15" s="10"/>
      <c r="AK15" s="24"/>
      <c r="AL15" s="24"/>
      <c r="AM15" s="24"/>
      <c r="AN15" s="24"/>
      <c r="AO15" s="24"/>
      <c r="AP15" s="24"/>
    </row>
    <row r="16" spans="1:42" x14ac:dyDescent="0.25">
      <c r="A16" s="26">
        <f>Wellpath!E16</f>
        <v>390</v>
      </c>
      <c r="B16" s="17">
        <f>0.5*(SIN(Wellpath!$L15)*COS(Wellpath!$M15)+SIN(Wellpath!$L16)*COS(Wellpath!$M16))</f>
        <v>0</v>
      </c>
      <c r="C16" s="17">
        <f>0.5*(SIN(Wellpath!$L15)*SIN(Wellpath!$M15)+SIN(Wellpath!$L16)*SIN(Wellpath!$M16))</f>
        <v>0</v>
      </c>
      <c r="D16" s="17">
        <f>0.5*(COS(Wellpath!$L15)+COS(Wellpath!$L16))</f>
        <v>1</v>
      </c>
      <c r="E16" s="17">
        <f>0.5*((Wellpath!$K16-Wellpath!$K15)*COS(Wellpath!$L16)*COS(Wellpath!$M16))</f>
        <v>15</v>
      </c>
      <c r="F16" s="17">
        <f>0.5*((Wellpath!$K16-Wellpath!$K15)*COS(Wellpath!$L16)*SIN(Wellpath!$M16))</f>
        <v>0</v>
      </c>
      <c r="G16" s="17">
        <f>0.5*(-(Wellpath!$K16-Wellpath!$K15)*SIN(Wellpath!$L16))</f>
        <v>0</v>
      </c>
      <c r="H16" s="17">
        <f>-0.5*((Wellpath!$K16-Wellpath!$K15)*SIN(Wellpath!$L16)*SIN(Wellpath!$M16))</f>
        <v>0</v>
      </c>
      <c r="I16" s="17">
        <f>0.5*((Wellpath!$K16-Wellpath!$K15)*SIN(Wellpath!$L16)*COS(Wellpath!$M16))</f>
        <v>0</v>
      </c>
      <c r="J16" s="17">
        <v>0</v>
      </c>
      <c r="K16" s="17">
        <f t="shared" si="0"/>
        <v>0</v>
      </c>
      <c r="L16" s="17">
        <f t="shared" si="1"/>
        <v>0</v>
      </c>
      <c r="M16" s="17">
        <f t="shared" si="2"/>
        <v>-1</v>
      </c>
      <c r="N16" s="17">
        <f>0.5*((Wellpath!$K17-Wellpath!$K16)*COS(Wellpath!$L16)*COS(Wellpath!$M16))</f>
        <v>15</v>
      </c>
      <c r="O16" s="17">
        <f>0.5*((Wellpath!$K17-Wellpath!$K16)*COS(Wellpath!$L16)*SIN(Wellpath!$M16))</f>
        <v>0</v>
      </c>
      <c r="P16" s="17">
        <f>0.5*(-(Wellpath!$K17-Wellpath!$K16)*SIN(Wellpath!$L16))</f>
        <v>0</v>
      </c>
      <c r="Q16" s="17">
        <f>-0.5*((Wellpath!$K17-Wellpath!$K16)*SIN(Wellpath!$L16)*SIN(Wellpath!$M16))</f>
        <v>0</v>
      </c>
      <c r="R16" s="17">
        <f>0.5*((Wellpath!$K17-Wellpath!$K16)*SIN(Wellpath!$L16)*COS(Wellpath!$M16))</f>
        <v>0</v>
      </c>
      <c r="S16" s="17">
        <v>0</v>
      </c>
      <c r="AA16" s="10"/>
      <c r="AB16" s="10"/>
      <c r="AC16" s="10"/>
      <c r="AD16" s="10"/>
      <c r="AE16" s="10"/>
      <c r="AF16" s="10"/>
      <c r="AG16" s="10"/>
      <c r="AH16" s="10"/>
      <c r="AI16" s="10"/>
      <c r="AK16" s="24"/>
      <c r="AL16" s="24"/>
      <c r="AM16" s="24"/>
      <c r="AN16" s="24"/>
      <c r="AO16" s="24"/>
      <c r="AP16" s="24"/>
    </row>
    <row r="17" spans="1:42" x14ac:dyDescent="0.25">
      <c r="A17" s="26">
        <f>Wellpath!E17</f>
        <v>420</v>
      </c>
      <c r="B17" s="17">
        <f>0.5*(SIN(Wellpath!$L16)*COS(Wellpath!$M16)+SIN(Wellpath!$L17)*COS(Wellpath!$M17))</f>
        <v>0</v>
      </c>
      <c r="C17" s="17">
        <f>0.5*(SIN(Wellpath!$L16)*SIN(Wellpath!$M16)+SIN(Wellpath!$L17)*SIN(Wellpath!$M17))</f>
        <v>0</v>
      </c>
      <c r="D17" s="17">
        <f>0.5*(COS(Wellpath!$L16)+COS(Wellpath!$L17))</f>
        <v>1</v>
      </c>
      <c r="E17" s="17">
        <f>0.5*((Wellpath!$K17-Wellpath!$K16)*COS(Wellpath!$L17)*COS(Wellpath!$M17))</f>
        <v>15</v>
      </c>
      <c r="F17" s="17">
        <f>0.5*((Wellpath!$K17-Wellpath!$K16)*COS(Wellpath!$L17)*SIN(Wellpath!$M17))</f>
        <v>0</v>
      </c>
      <c r="G17" s="17">
        <f>0.5*(-(Wellpath!$K17-Wellpath!$K16)*SIN(Wellpath!$L17))</f>
        <v>0</v>
      </c>
      <c r="H17" s="17">
        <f>-0.5*((Wellpath!$K17-Wellpath!$K16)*SIN(Wellpath!$L17)*SIN(Wellpath!$M17))</f>
        <v>0</v>
      </c>
      <c r="I17" s="17">
        <f>0.5*((Wellpath!$K17-Wellpath!$K16)*SIN(Wellpath!$L17)*COS(Wellpath!$M17))</f>
        <v>0</v>
      </c>
      <c r="J17" s="17">
        <v>0</v>
      </c>
      <c r="K17" s="17">
        <f t="shared" si="0"/>
        <v>0</v>
      </c>
      <c r="L17" s="17">
        <f t="shared" si="1"/>
        <v>0</v>
      </c>
      <c r="M17" s="17">
        <f t="shared" si="2"/>
        <v>-1</v>
      </c>
      <c r="N17" s="17">
        <f>0.5*((Wellpath!$K18-Wellpath!$K17)*COS(Wellpath!$L17)*COS(Wellpath!$M17))</f>
        <v>15</v>
      </c>
      <c r="O17" s="17">
        <f>0.5*((Wellpath!$K18-Wellpath!$K17)*COS(Wellpath!$L17)*SIN(Wellpath!$M17))</f>
        <v>0</v>
      </c>
      <c r="P17" s="17">
        <f>0.5*(-(Wellpath!$K18-Wellpath!$K17)*SIN(Wellpath!$L17))</f>
        <v>0</v>
      </c>
      <c r="Q17" s="17">
        <f>-0.5*((Wellpath!$K18-Wellpath!$K17)*SIN(Wellpath!$L17)*SIN(Wellpath!$M17))</f>
        <v>0</v>
      </c>
      <c r="R17" s="17">
        <f>0.5*((Wellpath!$K18-Wellpath!$K17)*SIN(Wellpath!$L17)*COS(Wellpath!$M17))</f>
        <v>0</v>
      </c>
      <c r="S17" s="17">
        <v>0</v>
      </c>
      <c r="AA17" s="10"/>
      <c r="AB17" s="10"/>
      <c r="AC17" s="10"/>
      <c r="AD17" s="10"/>
      <c r="AE17" s="10"/>
      <c r="AF17" s="10"/>
      <c r="AG17" s="10"/>
      <c r="AH17" s="10"/>
      <c r="AI17" s="10"/>
      <c r="AK17" s="24"/>
      <c r="AL17" s="24"/>
      <c r="AM17" s="24"/>
      <c r="AN17" s="24"/>
      <c r="AO17" s="24"/>
      <c r="AP17" s="24"/>
    </row>
    <row r="18" spans="1:42" x14ac:dyDescent="0.25">
      <c r="A18" s="26">
        <f>Wellpath!E18</f>
        <v>450</v>
      </c>
      <c r="B18" s="17">
        <f>0.5*(SIN(Wellpath!$L17)*COS(Wellpath!$M17)+SIN(Wellpath!$L18)*COS(Wellpath!$M18))</f>
        <v>0</v>
      </c>
      <c r="C18" s="17">
        <f>0.5*(SIN(Wellpath!$L17)*SIN(Wellpath!$M17)+SIN(Wellpath!$L18)*SIN(Wellpath!$M18))</f>
        <v>0</v>
      </c>
      <c r="D18" s="17">
        <f>0.5*(COS(Wellpath!$L17)+COS(Wellpath!$L18))</f>
        <v>1</v>
      </c>
      <c r="E18" s="17">
        <f>0.5*((Wellpath!$K18-Wellpath!$K17)*COS(Wellpath!$L18)*COS(Wellpath!$M18))</f>
        <v>15</v>
      </c>
      <c r="F18" s="17">
        <f>0.5*((Wellpath!$K18-Wellpath!$K17)*COS(Wellpath!$L18)*SIN(Wellpath!$M18))</f>
        <v>0</v>
      </c>
      <c r="G18" s="17">
        <f>0.5*(-(Wellpath!$K18-Wellpath!$K17)*SIN(Wellpath!$L18))</f>
        <v>0</v>
      </c>
      <c r="H18" s="17">
        <f>-0.5*((Wellpath!$K18-Wellpath!$K17)*SIN(Wellpath!$L18)*SIN(Wellpath!$M18))</f>
        <v>0</v>
      </c>
      <c r="I18" s="17">
        <f>0.5*((Wellpath!$K18-Wellpath!$K17)*SIN(Wellpath!$L18)*COS(Wellpath!$M18))</f>
        <v>0</v>
      </c>
      <c r="J18" s="17">
        <v>0</v>
      </c>
      <c r="K18" s="17">
        <f t="shared" si="0"/>
        <v>0</v>
      </c>
      <c r="L18" s="17">
        <f t="shared" si="1"/>
        <v>0</v>
      </c>
      <c r="M18" s="17">
        <f t="shared" si="2"/>
        <v>-1</v>
      </c>
      <c r="N18" s="17">
        <f>0.5*((Wellpath!$K19-Wellpath!$K18)*COS(Wellpath!$L18)*COS(Wellpath!$M18))</f>
        <v>15</v>
      </c>
      <c r="O18" s="17">
        <f>0.5*((Wellpath!$K19-Wellpath!$K18)*COS(Wellpath!$L18)*SIN(Wellpath!$M18))</f>
        <v>0</v>
      </c>
      <c r="P18" s="17">
        <f>0.5*(-(Wellpath!$K19-Wellpath!$K18)*SIN(Wellpath!$L18))</f>
        <v>0</v>
      </c>
      <c r="Q18" s="17">
        <f>-0.5*((Wellpath!$K19-Wellpath!$K18)*SIN(Wellpath!$L18)*SIN(Wellpath!$M18))</f>
        <v>0</v>
      </c>
      <c r="R18" s="17">
        <f>0.5*((Wellpath!$K19-Wellpath!$K18)*SIN(Wellpath!$L18)*COS(Wellpath!$M18))</f>
        <v>0</v>
      </c>
      <c r="S18" s="17">
        <v>0</v>
      </c>
      <c r="AA18" s="10"/>
      <c r="AB18" s="10"/>
      <c r="AC18" s="10"/>
      <c r="AD18" s="10"/>
      <c r="AE18" s="10"/>
      <c r="AF18" s="10"/>
      <c r="AG18" s="10"/>
      <c r="AH18" s="10"/>
      <c r="AI18" s="10"/>
      <c r="AK18" s="24"/>
      <c r="AL18" s="24"/>
      <c r="AM18" s="24"/>
      <c r="AN18" s="24"/>
      <c r="AO18" s="24"/>
      <c r="AP18" s="24"/>
    </row>
    <row r="19" spans="1:42" x14ac:dyDescent="0.25">
      <c r="A19" s="26">
        <f>Wellpath!E19</f>
        <v>480</v>
      </c>
      <c r="B19" s="17">
        <f>0.5*(SIN(Wellpath!$L18)*COS(Wellpath!$M18)+SIN(Wellpath!$L19)*COS(Wellpath!$M19))</f>
        <v>0</v>
      </c>
      <c r="C19" s="17">
        <f>0.5*(SIN(Wellpath!$L18)*SIN(Wellpath!$M18)+SIN(Wellpath!$L19)*SIN(Wellpath!$M19))</f>
        <v>0</v>
      </c>
      <c r="D19" s="17">
        <f>0.5*(COS(Wellpath!$L18)+COS(Wellpath!$L19))</f>
        <v>1</v>
      </c>
      <c r="E19" s="17">
        <f>0.5*((Wellpath!$K19-Wellpath!$K18)*COS(Wellpath!$L19)*COS(Wellpath!$M19))</f>
        <v>15</v>
      </c>
      <c r="F19" s="17">
        <f>0.5*((Wellpath!$K19-Wellpath!$K18)*COS(Wellpath!$L19)*SIN(Wellpath!$M19))</f>
        <v>0</v>
      </c>
      <c r="G19" s="17">
        <f>0.5*(-(Wellpath!$K19-Wellpath!$K18)*SIN(Wellpath!$L19))</f>
        <v>0</v>
      </c>
      <c r="H19" s="17">
        <f>-0.5*((Wellpath!$K19-Wellpath!$K18)*SIN(Wellpath!$L19)*SIN(Wellpath!$M19))</f>
        <v>0</v>
      </c>
      <c r="I19" s="17">
        <f>0.5*((Wellpath!$K19-Wellpath!$K18)*SIN(Wellpath!$L19)*COS(Wellpath!$M19))</f>
        <v>0</v>
      </c>
      <c r="J19" s="17">
        <v>0</v>
      </c>
      <c r="K19" s="17">
        <f t="shared" si="0"/>
        <v>0</v>
      </c>
      <c r="L19" s="17">
        <f t="shared" si="1"/>
        <v>0</v>
      </c>
      <c r="M19" s="17">
        <f t="shared" si="2"/>
        <v>-1</v>
      </c>
      <c r="N19" s="17">
        <f>0.5*((Wellpath!$K20-Wellpath!$K19)*COS(Wellpath!$L19)*COS(Wellpath!$M19))</f>
        <v>15</v>
      </c>
      <c r="O19" s="17">
        <f>0.5*((Wellpath!$K20-Wellpath!$K19)*COS(Wellpath!$L19)*SIN(Wellpath!$M19))</f>
        <v>0</v>
      </c>
      <c r="P19" s="17">
        <f>0.5*(-(Wellpath!$K20-Wellpath!$K19)*SIN(Wellpath!$L19))</f>
        <v>0</v>
      </c>
      <c r="Q19" s="17">
        <f>-0.5*((Wellpath!$K20-Wellpath!$K19)*SIN(Wellpath!$L19)*SIN(Wellpath!$M19))</f>
        <v>0</v>
      </c>
      <c r="R19" s="17">
        <f>0.5*((Wellpath!$K20-Wellpath!$K19)*SIN(Wellpath!$L19)*COS(Wellpath!$M19))</f>
        <v>0</v>
      </c>
      <c r="S19" s="17">
        <v>0</v>
      </c>
      <c r="AA19" s="10"/>
      <c r="AB19" s="10"/>
      <c r="AC19" s="10"/>
      <c r="AD19" s="10"/>
      <c r="AE19" s="10"/>
      <c r="AF19" s="10"/>
      <c r="AG19" s="10"/>
      <c r="AH19" s="10"/>
      <c r="AI19" s="10"/>
      <c r="AK19" s="24"/>
      <c r="AL19" s="24"/>
      <c r="AM19" s="24"/>
      <c r="AN19" s="24"/>
      <c r="AO19" s="24"/>
      <c r="AP19" s="24"/>
    </row>
    <row r="20" spans="1:42" x14ac:dyDescent="0.25">
      <c r="A20" s="26">
        <f>Wellpath!E20</f>
        <v>510</v>
      </c>
      <c r="B20" s="17">
        <f>0.5*(SIN(Wellpath!$L19)*COS(Wellpath!$M19)+SIN(Wellpath!$L20)*COS(Wellpath!$M20))</f>
        <v>0</v>
      </c>
      <c r="C20" s="17">
        <f>0.5*(SIN(Wellpath!$L19)*SIN(Wellpath!$M19)+SIN(Wellpath!$L20)*SIN(Wellpath!$M20))</f>
        <v>0</v>
      </c>
      <c r="D20" s="17">
        <f>0.5*(COS(Wellpath!$L19)+COS(Wellpath!$L20))</f>
        <v>1</v>
      </c>
      <c r="E20" s="17">
        <f>0.5*((Wellpath!$K20-Wellpath!$K19)*COS(Wellpath!$L20)*COS(Wellpath!$M20))</f>
        <v>15</v>
      </c>
      <c r="F20" s="17">
        <f>0.5*((Wellpath!$K20-Wellpath!$K19)*COS(Wellpath!$L20)*SIN(Wellpath!$M20))</f>
        <v>0</v>
      </c>
      <c r="G20" s="17">
        <f>0.5*(-(Wellpath!$K20-Wellpath!$K19)*SIN(Wellpath!$L20))</f>
        <v>0</v>
      </c>
      <c r="H20" s="17">
        <f>-0.5*((Wellpath!$K20-Wellpath!$K19)*SIN(Wellpath!$L20)*SIN(Wellpath!$M20))</f>
        <v>0</v>
      </c>
      <c r="I20" s="17">
        <f>0.5*((Wellpath!$K20-Wellpath!$K19)*SIN(Wellpath!$L20)*COS(Wellpath!$M20))</f>
        <v>0</v>
      </c>
      <c r="J20" s="17">
        <v>0</v>
      </c>
      <c r="K20" s="17">
        <f t="shared" si="0"/>
        <v>0</v>
      </c>
      <c r="L20" s="17">
        <f t="shared" si="1"/>
        <v>0</v>
      </c>
      <c r="M20" s="17">
        <f t="shared" si="2"/>
        <v>-1</v>
      </c>
      <c r="N20" s="17">
        <f>0.5*((Wellpath!$K21-Wellpath!$K20)*COS(Wellpath!$L20)*COS(Wellpath!$M20))</f>
        <v>15</v>
      </c>
      <c r="O20" s="17">
        <f>0.5*((Wellpath!$K21-Wellpath!$K20)*COS(Wellpath!$L20)*SIN(Wellpath!$M20))</f>
        <v>0</v>
      </c>
      <c r="P20" s="17">
        <f>0.5*(-(Wellpath!$K21-Wellpath!$K20)*SIN(Wellpath!$L20))</f>
        <v>0</v>
      </c>
      <c r="Q20" s="17">
        <f>-0.5*((Wellpath!$K21-Wellpath!$K20)*SIN(Wellpath!$L20)*SIN(Wellpath!$M20))</f>
        <v>0</v>
      </c>
      <c r="R20" s="17">
        <f>0.5*((Wellpath!$K21-Wellpath!$K20)*SIN(Wellpath!$L20)*COS(Wellpath!$M20))</f>
        <v>0</v>
      </c>
      <c r="S20" s="17">
        <v>0</v>
      </c>
      <c r="AA20" s="10"/>
      <c r="AB20" s="10"/>
      <c r="AC20" s="10"/>
      <c r="AD20" s="10"/>
      <c r="AE20" s="10"/>
      <c r="AF20" s="10"/>
      <c r="AG20" s="10"/>
      <c r="AH20" s="10"/>
      <c r="AI20" s="10"/>
      <c r="AK20" s="24"/>
      <c r="AL20" s="24"/>
      <c r="AM20" s="24"/>
      <c r="AN20" s="24"/>
      <c r="AO20" s="24"/>
      <c r="AP20" s="24"/>
    </row>
    <row r="21" spans="1:42" x14ac:dyDescent="0.25">
      <c r="A21" s="26">
        <f>Wellpath!E21</f>
        <v>540</v>
      </c>
      <c r="B21" s="17">
        <f>0.5*(SIN(Wellpath!$L20)*COS(Wellpath!$M20)+SIN(Wellpath!$L21)*COS(Wellpath!$M21))</f>
        <v>0</v>
      </c>
      <c r="C21" s="17">
        <f>0.5*(SIN(Wellpath!$L20)*SIN(Wellpath!$M20)+SIN(Wellpath!$L21)*SIN(Wellpath!$M21))</f>
        <v>0</v>
      </c>
      <c r="D21" s="17">
        <f>0.5*(COS(Wellpath!$L20)+COS(Wellpath!$L21))</f>
        <v>1</v>
      </c>
      <c r="E21" s="17">
        <f>0.5*((Wellpath!$K21-Wellpath!$K20)*COS(Wellpath!$L21)*COS(Wellpath!$M21))</f>
        <v>15</v>
      </c>
      <c r="F21" s="17">
        <f>0.5*((Wellpath!$K21-Wellpath!$K20)*COS(Wellpath!$L21)*SIN(Wellpath!$M21))</f>
        <v>0</v>
      </c>
      <c r="G21" s="17">
        <f>0.5*(-(Wellpath!$K21-Wellpath!$K20)*SIN(Wellpath!$L21))</f>
        <v>0</v>
      </c>
      <c r="H21" s="17">
        <f>-0.5*((Wellpath!$K21-Wellpath!$K20)*SIN(Wellpath!$L21)*SIN(Wellpath!$M21))</f>
        <v>0</v>
      </c>
      <c r="I21" s="17">
        <f>0.5*((Wellpath!$K21-Wellpath!$K20)*SIN(Wellpath!$L21)*COS(Wellpath!$M21))</f>
        <v>0</v>
      </c>
      <c r="J21" s="17">
        <v>0</v>
      </c>
      <c r="K21" s="17">
        <f t="shared" si="0"/>
        <v>0</v>
      </c>
      <c r="L21" s="17">
        <f t="shared" si="1"/>
        <v>0</v>
      </c>
      <c r="M21" s="17">
        <f t="shared" si="2"/>
        <v>-1</v>
      </c>
      <c r="N21" s="17">
        <f>0.5*((Wellpath!$K22-Wellpath!$K21)*COS(Wellpath!$L21)*COS(Wellpath!$M21))</f>
        <v>15</v>
      </c>
      <c r="O21" s="17">
        <f>0.5*((Wellpath!$K22-Wellpath!$K21)*COS(Wellpath!$L21)*SIN(Wellpath!$M21))</f>
        <v>0</v>
      </c>
      <c r="P21" s="17">
        <f>0.5*(-(Wellpath!$K22-Wellpath!$K21)*SIN(Wellpath!$L21))</f>
        <v>0</v>
      </c>
      <c r="Q21" s="17">
        <f>-0.5*((Wellpath!$K22-Wellpath!$K21)*SIN(Wellpath!$L21)*SIN(Wellpath!$M21))</f>
        <v>0</v>
      </c>
      <c r="R21" s="17">
        <f>0.5*((Wellpath!$K22-Wellpath!$K21)*SIN(Wellpath!$L21)*COS(Wellpath!$M21))</f>
        <v>0</v>
      </c>
      <c r="S21" s="17">
        <v>0</v>
      </c>
      <c r="AA21" s="10"/>
      <c r="AB21" s="10"/>
      <c r="AC21" s="10"/>
      <c r="AD21" s="10"/>
      <c r="AE21" s="10"/>
      <c r="AF21" s="10"/>
      <c r="AG21" s="10"/>
      <c r="AH21" s="10"/>
      <c r="AI21" s="10"/>
      <c r="AK21" s="24"/>
      <c r="AL21" s="24"/>
      <c r="AM21" s="24"/>
      <c r="AN21" s="24"/>
      <c r="AO21" s="24"/>
      <c r="AP21" s="24"/>
    </row>
    <row r="22" spans="1:42" x14ac:dyDescent="0.25">
      <c r="A22" s="26">
        <f>Wellpath!E22</f>
        <v>570</v>
      </c>
      <c r="B22" s="17">
        <f>0.5*(SIN(Wellpath!$L21)*COS(Wellpath!$M21)+SIN(Wellpath!$L22)*COS(Wellpath!$M22))</f>
        <v>0</v>
      </c>
      <c r="C22" s="17">
        <f>0.5*(SIN(Wellpath!$L21)*SIN(Wellpath!$M21)+SIN(Wellpath!$L22)*SIN(Wellpath!$M22))</f>
        <v>0</v>
      </c>
      <c r="D22" s="17">
        <f>0.5*(COS(Wellpath!$L21)+COS(Wellpath!$L22))</f>
        <v>1</v>
      </c>
      <c r="E22" s="17">
        <f>0.5*((Wellpath!$K22-Wellpath!$K21)*COS(Wellpath!$L22)*COS(Wellpath!$M22))</f>
        <v>15</v>
      </c>
      <c r="F22" s="17">
        <f>0.5*((Wellpath!$K22-Wellpath!$K21)*COS(Wellpath!$L22)*SIN(Wellpath!$M22))</f>
        <v>0</v>
      </c>
      <c r="G22" s="17">
        <f>0.5*(-(Wellpath!$K22-Wellpath!$K21)*SIN(Wellpath!$L22))</f>
        <v>0</v>
      </c>
      <c r="H22" s="17">
        <f>-0.5*((Wellpath!$K22-Wellpath!$K21)*SIN(Wellpath!$L22)*SIN(Wellpath!$M22))</f>
        <v>0</v>
      </c>
      <c r="I22" s="17">
        <f>0.5*((Wellpath!$K22-Wellpath!$K21)*SIN(Wellpath!$L22)*COS(Wellpath!$M22))</f>
        <v>0</v>
      </c>
      <c r="J22" s="17">
        <v>0</v>
      </c>
      <c r="K22" s="17">
        <f t="shared" si="0"/>
        <v>0</v>
      </c>
      <c r="L22" s="17">
        <f t="shared" si="1"/>
        <v>0</v>
      </c>
      <c r="M22" s="17">
        <f t="shared" si="2"/>
        <v>-1</v>
      </c>
      <c r="N22" s="17">
        <f>0.5*((Wellpath!$K23-Wellpath!$K22)*COS(Wellpath!$L22)*COS(Wellpath!$M22))</f>
        <v>15</v>
      </c>
      <c r="O22" s="17">
        <f>0.5*((Wellpath!$K23-Wellpath!$K22)*COS(Wellpath!$L22)*SIN(Wellpath!$M22))</f>
        <v>0</v>
      </c>
      <c r="P22" s="17">
        <f>0.5*(-(Wellpath!$K23-Wellpath!$K22)*SIN(Wellpath!$L22))</f>
        <v>0</v>
      </c>
      <c r="Q22" s="17">
        <f>-0.5*((Wellpath!$K23-Wellpath!$K22)*SIN(Wellpath!$L22)*SIN(Wellpath!$M22))</f>
        <v>0</v>
      </c>
      <c r="R22" s="17">
        <f>0.5*((Wellpath!$K23-Wellpath!$K22)*SIN(Wellpath!$L22)*COS(Wellpath!$M22))</f>
        <v>0</v>
      </c>
      <c r="S22" s="17">
        <v>0</v>
      </c>
      <c r="AA22" s="10"/>
      <c r="AB22" s="10"/>
      <c r="AC22" s="10"/>
      <c r="AD22" s="10"/>
      <c r="AE22" s="10"/>
      <c r="AF22" s="10"/>
      <c r="AG22" s="10"/>
      <c r="AH22" s="10"/>
      <c r="AI22" s="10"/>
      <c r="AK22" s="24"/>
      <c r="AL22" s="24"/>
      <c r="AM22" s="24"/>
      <c r="AN22" s="24"/>
      <c r="AO22" s="24"/>
      <c r="AP22" s="24"/>
    </row>
    <row r="23" spans="1:42" x14ac:dyDescent="0.25">
      <c r="A23" s="26">
        <f>Wellpath!E23</f>
        <v>600</v>
      </c>
      <c r="B23" s="17">
        <f>0.5*(SIN(Wellpath!$L22)*COS(Wellpath!$M22)+SIN(Wellpath!$L23)*COS(Wellpath!$M23))</f>
        <v>0</v>
      </c>
      <c r="C23" s="17">
        <f>0.5*(SIN(Wellpath!$L22)*SIN(Wellpath!$M22)+SIN(Wellpath!$L23)*SIN(Wellpath!$M23))</f>
        <v>0</v>
      </c>
      <c r="D23" s="17">
        <f>0.5*(COS(Wellpath!$L22)+COS(Wellpath!$L23))</f>
        <v>1</v>
      </c>
      <c r="E23" s="17">
        <f>0.5*((Wellpath!$K23-Wellpath!$K22)*COS(Wellpath!$L23)*COS(Wellpath!$M23))</f>
        <v>15</v>
      </c>
      <c r="F23" s="17">
        <f>0.5*((Wellpath!$K23-Wellpath!$K22)*COS(Wellpath!$L23)*SIN(Wellpath!$M23))</f>
        <v>0</v>
      </c>
      <c r="G23" s="17">
        <f>0.5*(-(Wellpath!$K23-Wellpath!$K22)*SIN(Wellpath!$L23))</f>
        <v>0</v>
      </c>
      <c r="H23" s="17">
        <f>-0.5*((Wellpath!$K23-Wellpath!$K22)*SIN(Wellpath!$L23)*SIN(Wellpath!$M23))</f>
        <v>0</v>
      </c>
      <c r="I23" s="17">
        <f>0.5*((Wellpath!$K23-Wellpath!$K22)*SIN(Wellpath!$L23)*COS(Wellpath!$M23))</f>
        <v>0</v>
      </c>
      <c r="J23" s="17">
        <v>0</v>
      </c>
      <c r="K23" s="17">
        <f t="shared" si="0"/>
        <v>0</v>
      </c>
      <c r="L23" s="17">
        <f t="shared" si="1"/>
        <v>0</v>
      </c>
      <c r="M23" s="17">
        <f t="shared" si="2"/>
        <v>-1</v>
      </c>
      <c r="N23" s="17">
        <f>0.5*((Wellpath!$K24-Wellpath!$K23)*COS(Wellpath!$L23)*COS(Wellpath!$M23))</f>
        <v>15</v>
      </c>
      <c r="O23" s="17">
        <f>0.5*((Wellpath!$K24-Wellpath!$K23)*COS(Wellpath!$L23)*SIN(Wellpath!$M23))</f>
        <v>0</v>
      </c>
      <c r="P23" s="17">
        <f>0.5*(-(Wellpath!$K24-Wellpath!$K23)*SIN(Wellpath!$L23))</f>
        <v>0</v>
      </c>
      <c r="Q23" s="17">
        <f>-0.5*((Wellpath!$K24-Wellpath!$K23)*SIN(Wellpath!$L23)*SIN(Wellpath!$M23))</f>
        <v>0</v>
      </c>
      <c r="R23" s="17">
        <f>0.5*((Wellpath!$K24-Wellpath!$K23)*SIN(Wellpath!$L23)*COS(Wellpath!$M23))</f>
        <v>0</v>
      </c>
      <c r="S23" s="17">
        <v>0</v>
      </c>
      <c r="AA23" s="10"/>
      <c r="AB23" s="10"/>
      <c r="AC23" s="10"/>
      <c r="AD23" s="10"/>
      <c r="AE23" s="10"/>
      <c r="AF23" s="10"/>
      <c r="AG23" s="10"/>
      <c r="AH23" s="10"/>
      <c r="AI23" s="10"/>
      <c r="AK23" s="24"/>
      <c r="AL23" s="24"/>
      <c r="AM23" s="24"/>
      <c r="AN23" s="24"/>
      <c r="AO23" s="24"/>
      <c r="AP23" s="24"/>
    </row>
    <row r="24" spans="1:42" x14ac:dyDescent="0.25">
      <c r="A24" s="26">
        <f>Wellpath!E24</f>
        <v>630</v>
      </c>
      <c r="B24" s="17">
        <f>0.5*(SIN(Wellpath!$L23)*COS(Wellpath!$M23)+SIN(Wellpath!$L24)*COS(Wellpath!$M24))</f>
        <v>0</v>
      </c>
      <c r="C24" s="17">
        <f>0.5*(SIN(Wellpath!$L23)*SIN(Wellpath!$M23)+SIN(Wellpath!$L24)*SIN(Wellpath!$M24))</f>
        <v>0</v>
      </c>
      <c r="D24" s="17">
        <f>0.5*(COS(Wellpath!$L23)+COS(Wellpath!$L24))</f>
        <v>1</v>
      </c>
      <c r="E24" s="17">
        <f>0.5*((Wellpath!$K24-Wellpath!$K23)*COS(Wellpath!$L24)*COS(Wellpath!$M24))</f>
        <v>15</v>
      </c>
      <c r="F24" s="17">
        <f>0.5*((Wellpath!$K24-Wellpath!$K23)*COS(Wellpath!$L24)*SIN(Wellpath!$M24))</f>
        <v>0</v>
      </c>
      <c r="G24" s="17">
        <f>0.5*(-(Wellpath!$K24-Wellpath!$K23)*SIN(Wellpath!$L24))</f>
        <v>0</v>
      </c>
      <c r="H24" s="17">
        <f>-0.5*((Wellpath!$K24-Wellpath!$K23)*SIN(Wellpath!$L24)*SIN(Wellpath!$M24))</f>
        <v>0</v>
      </c>
      <c r="I24" s="17">
        <f>0.5*((Wellpath!$K24-Wellpath!$K23)*SIN(Wellpath!$L24)*COS(Wellpath!$M24))</f>
        <v>0</v>
      </c>
      <c r="J24" s="17">
        <v>0</v>
      </c>
      <c r="K24" s="17">
        <f t="shared" si="0"/>
        <v>0</v>
      </c>
      <c r="L24" s="17">
        <f t="shared" si="1"/>
        <v>0</v>
      </c>
      <c r="M24" s="17">
        <f t="shared" si="2"/>
        <v>-1</v>
      </c>
      <c r="N24" s="17">
        <f>0.5*((Wellpath!$K25-Wellpath!$K24)*COS(Wellpath!$L24)*COS(Wellpath!$M24))</f>
        <v>15</v>
      </c>
      <c r="O24" s="17">
        <f>0.5*((Wellpath!$K25-Wellpath!$K24)*COS(Wellpath!$L24)*SIN(Wellpath!$M24))</f>
        <v>0</v>
      </c>
      <c r="P24" s="17">
        <f>0.5*(-(Wellpath!$K25-Wellpath!$K24)*SIN(Wellpath!$L24))</f>
        <v>0</v>
      </c>
      <c r="Q24" s="17">
        <f>-0.5*((Wellpath!$K25-Wellpath!$K24)*SIN(Wellpath!$L24)*SIN(Wellpath!$M24))</f>
        <v>0</v>
      </c>
      <c r="R24" s="17">
        <f>0.5*((Wellpath!$K25-Wellpath!$K24)*SIN(Wellpath!$L24)*COS(Wellpath!$M24))</f>
        <v>0</v>
      </c>
      <c r="S24" s="17">
        <v>0</v>
      </c>
      <c r="AA24" s="10"/>
      <c r="AB24" s="10"/>
      <c r="AC24" s="10"/>
      <c r="AD24" s="10"/>
      <c r="AE24" s="10"/>
      <c r="AF24" s="10"/>
      <c r="AG24" s="10"/>
      <c r="AH24" s="10"/>
      <c r="AI24" s="10"/>
      <c r="AK24" s="24"/>
      <c r="AL24" s="24"/>
      <c r="AM24" s="24"/>
      <c r="AN24" s="24"/>
      <c r="AO24" s="24"/>
      <c r="AP24" s="24"/>
    </row>
    <row r="25" spans="1:42" x14ac:dyDescent="0.25">
      <c r="A25" s="26">
        <f>Wellpath!E25</f>
        <v>660</v>
      </c>
      <c r="B25" s="17">
        <f>0.5*(SIN(Wellpath!$L24)*COS(Wellpath!$M24)+SIN(Wellpath!$L25)*COS(Wellpath!$M25))</f>
        <v>0</v>
      </c>
      <c r="C25" s="17">
        <f>0.5*(SIN(Wellpath!$L24)*SIN(Wellpath!$M24)+SIN(Wellpath!$L25)*SIN(Wellpath!$M25))</f>
        <v>0</v>
      </c>
      <c r="D25" s="17">
        <f>0.5*(COS(Wellpath!$L24)+COS(Wellpath!$L25))</f>
        <v>1</v>
      </c>
      <c r="E25" s="17">
        <f>0.5*((Wellpath!$K25-Wellpath!$K24)*COS(Wellpath!$L25)*COS(Wellpath!$M25))</f>
        <v>15</v>
      </c>
      <c r="F25" s="17">
        <f>0.5*((Wellpath!$K25-Wellpath!$K24)*COS(Wellpath!$L25)*SIN(Wellpath!$M25))</f>
        <v>0</v>
      </c>
      <c r="G25" s="17">
        <f>0.5*(-(Wellpath!$K25-Wellpath!$K24)*SIN(Wellpath!$L25))</f>
        <v>0</v>
      </c>
      <c r="H25" s="17">
        <f>-0.5*((Wellpath!$K25-Wellpath!$K24)*SIN(Wellpath!$L25)*SIN(Wellpath!$M25))</f>
        <v>0</v>
      </c>
      <c r="I25" s="17">
        <f>0.5*((Wellpath!$K25-Wellpath!$K24)*SIN(Wellpath!$L25)*COS(Wellpath!$M25))</f>
        <v>0</v>
      </c>
      <c r="J25" s="17">
        <v>0</v>
      </c>
      <c r="K25" s="17">
        <f t="shared" si="0"/>
        <v>0</v>
      </c>
      <c r="L25" s="17">
        <f t="shared" si="1"/>
        <v>0</v>
      </c>
      <c r="M25" s="17">
        <f t="shared" si="2"/>
        <v>-1</v>
      </c>
      <c r="N25" s="17">
        <f>0.5*((Wellpath!$K26-Wellpath!$K25)*COS(Wellpath!$L25)*COS(Wellpath!$M25))</f>
        <v>15</v>
      </c>
      <c r="O25" s="17">
        <f>0.5*((Wellpath!$K26-Wellpath!$K25)*COS(Wellpath!$L25)*SIN(Wellpath!$M25))</f>
        <v>0</v>
      </c>
      <c r="P25" s="17">
        <f>0.5*(-(Wellpath!$K26-Wellpath!$K25)*SIN(Wellpath!$L25))</f>
        <v>0</v>
      </c>
      <c r="Q25" s="17">
        <f>-0.5*((Wellpath!$K26-Wellpath!$K25)*SIN(Wellpath!$L25)*SIN(Wellpath!$M25))</f>
        <v>0</v>
      </c>
      <c r="R25" s="17">
        <f>0.5*((Wellpath!$K26-Wellpath!$K25)*SIN(Wellpath!$L25)*COS(Wellpath!$M25))</f>
        <v>0</v>
      </c>
      <c r="S25" s="17">
        <v>0</v>
      </c>
      <c r="AA25" s="10"/>
      <c r="AB25" s="10"/>
      <c r="AC25" s="10"/>
      <c r="AD25" s="10"/>
      <c r="AE25" s="10"/>
      <c r="AF25" s="10"/>
      <c r="AG25" s="10"/>
      <c r="AH25" s="10"/>
      <c r="AI25" s="10"/>
      <c r="AK25" s="24"/>
      <c r="AL25" s="24"/>
      <c r="AM25" s="24"/>
      <c r="AN25" s="24"/>
      <c r="AO25" s="24"/>
      <c r="AP25" s="24"/>
    </row>
    <row r="26" spans="1:42" x14ac:dyDescent="0.25">
      <c r="A26" s="26">
        <f>Wellpath!E26</f>
        <v>690</v>
      </c>
      <c r="B26" s="17">
        <f>0.5*(SIN(Wellpath!$L25)*COS(Wellpath!$M25)+SIN(Wellpath!$L26)*COS(Wellpath!$M26))</f>
        <v>0</v>
      </c>
      <c r="C26" s="17">
        <f>0.5*(SIN(Wellpath!$L25)*SIN(Wellpath!$M25)+SIN(Wellpath!$L26)*SIN(Wellpath!$M26))</f>
        <v>0</v>
      </c>
      <c r="D26" s="17">
        <f>0.5*(COS(Wellpath!$L25)+COS(Wellpath!$L26))</f>
        <v>1</v>
      </c>
      <c r="E26" s="17">
        <f>0.5*((Wellpath!$K26-Wellpath!$K25)*COS(Wellpath!$L26)*COS(Wellpath!$M26))</f>
        <v>15</v>
      </c>
      <c r="F26" s="17">
        <f>0.5*((Wellpath!$K26-Wellpath!$K25)*COS(Wellpath!$L26)*SIN(Wellpath!$M26))</f>
        <v>0</v>
      </c>
      <c r="G26" s="17">
        <f>0.5*(-(Wellpath!$K26-Wellpath!$K25)*SIN(Wellpath!$L26))</f>
        <v>0</v>
      </c>
      <c r="H26" s="17">
        <f>-0.5*((Wellpath!$K26-Wellpath!$K25)*SIN(Wellpath!$L26)*SIN(Wellpath!$M26))</f>
        <v>0</v>
      </c>
      <c r="I26" s="17">
        <f>0.5*((Wellpath!$K26-Wellpath!$K25)*SIN(Wellpath!$L26)*COS(Wellpath!$M26))</f>
        <v>0</v>
      </c>
      <c r="J26" s="17">
        <v>0</v>
      </c>
      <c r="K26" s="17">
        <f t="shared" si="0"/>
        <v>0</v>
      </c>
      <c r="L26" s="17">
        <f t="shared" si="1"/>
        <v>0</v>
      </c>
      <c r="M26" s="17">
        <f t="shared" si="2"/>
        <v>-1</v>
      </c>
      <c r="N26" s="17">
        <f>0.5*((Wellpath!$K27-Wellpath!$K26)*COS(Wellpath!$L26)*COS(Wellpath!$M26))</f>
        <v>15</v>
      </c>
      <c r="O26" s="17">
        <f>0.5*((Wellpath!$K27-Wellpath!$K26)*COS(Wellpath!$L26)*SIN(Wellpath!$M26))</f>
        <v>0</v>
      </c>
      <c r="P26" s="17">
        <f>0.5*(-(Wellpath!$K27-Wellpath!$K26)*SIN(Wellpath!$L26))</f>
        <v>0</v>
      </c>
      <c r="Q26" s="17">
        <f>-0.5*((Wellpath!$K27-Wellpath!$K26)*SIN(Wellpath!$L26)*SIN(Wellpath!$M26))</f>
        <v>0</v>
      </c>
      <c r="R26" s="17">
        <f>0.5*((Wellpath!$K27-Wellpath!$K26)*SIN(Wellpath!$L26)*COS(Wellpath!$M26))</f>
        <v>0</v>
      </c>
      <c r="S26" s="17">
        <v>0</v>
      </c>
      <c r="AA26" s="10"/>
      <c r="AB26" s="10"/>
      <c r="AC26" s="10"/>
      <c r="AD26" s="10"/>
      <c r="AE26" s="10"/>
      <c r="AF26" s="10"/>
      <c r="AG26" s="10"/>
      <c r="AH26" s="10"/>
      <c r="AI26" s="10"/>
      <c r="AK26" s="24"/>
      <c r="AL26" s="24"/>
      <c r="AM26" s="24"/>
      <c r="AN26" s="24"/>
      <c r="AO26" s="24"/>
      <c r="AP26" s="24"/>
    </row>
    <row r="27" spans="1:42" x14ac:dyDescent="0.25">
      <c r="A27" s="26">
        <f>Wellpath!E27</f>
        <v>720</v>
      </c>
      <c r="B27" s="17">
        <f>0.5*(SIN(Wellpath!$L26)*COS(Wellpath!$M26)+SIN(Wellpath!$L27)*COS(Wellpath!$M27))</f>
        <v>0</v>
      </c>
      <c r="C27" s="17">
        <f>0.5*(SIN(Wellpath!$L26)*SIN(Wellpath!$M26)+SIN(Wellpath!$L27)*SIN(Wellpath!$M27))</f>
        <v>0</v>
      </c>
      <c r="D27" s="17">
        <f>0.5*(COS(Wellpath!$L26)+COS(Wellpath!$L27))</f>
        <v>1</v>
      </c>
      <c r="E27" s="17">
        <f>0.5*((Wellpath!$K27-Wellpath!$K26)*COS(Wellpath!$L27)*COS(Wellpath!$M27))</f>
        <v>15</v>
      </c>
      <c r="F27" s="17">
        <f>0.5*((Wellpath!$K27-Wellpath!$K26)*COS(Wellpath!$L27)*SIN(Wellpath!$M27))</f>
        <v>0</v>
      </c>
      <c r="G27" s="17">
        <f>0.5*(-(Wellpath!$K27-Wellpath!$K26)*SIN(Wellpath!$L27))</f>
        <v>0</v>
      </c>
      <c r="H27" s="17">
        <f>-0.5*((Wellpath!$K27-Wellpath!$K26)*SIN(Wellpath!$L27)*SIN(Wellpath!$M27))</f>
        <v>0</v>
      </c>
      <c r="I27" s="17">
        <f>0.5*((Wellpath!$K27-Wellpath!$K26)*SIN(Wellpath!$L27)*COS(Wellpath!$M27))</f>
        <v>0</v>
      </c>
      <c r="J27" s="17">
        <v>0</v>
      </c>
      <c r="K27" s="17">
        <f t="shared" si="0"/>
        <v>0</v>
      </c>
      <c r="L27" s="17">
        <f t="shared" si="1"/>
        <v>0</v>
      </c>
      <c r="M27" s="17">
        <f t="shared" si="2"/>
        <v>-1</v>
      </c>
      <c r="N27" s="17">
        <f>0.5*((Wellpath!$K28-Wellpath!$K27)*COS(Wellpath!$L27)*COS(Wellpath!$M27))</f>
        <v>15</v>
      </c>
      <c r="O27" s="17">
        <f>0.5*((Wellpath!$K28-Wellpath!$K27)*COS(Wellpath!$L27)*SIN(Wellpath!$M27))</f>
        <v>0</v>
      </c>
      <c r="P27" s="17">
        <f>0.5*(-(Wellpath!$K28-Wellpath!$K27)*SIN(Wellpath!$L27))</f>
        <v>0</v>
      </c>
      <c r="Q27" s="17">
        <f>-0.5*((Wellpath!$K28-Wellpath!$K27)*SIN(Wellpath!$L27)*SIN(Wellpath!$M27))</f>
        <v>0</v>
      </c>
      <c r="R27" s="17">
        <f>0.5*((Wellpath!$K28-Wellpath!$K27)*SIN(Wellpath!$L27)*COS(Wellpath!$M27))</f>
        <v>0</v>
      </c>
      <c r="S27" s="17">
        <v>0</v>
      </c>
      <c r="AA27" s="10"/>
      <c r="AB27" s="10"/>
      <c r="AC27" s="10"/>
      <c r="AD27" s="10"/>
      <c r="AE27" s="10"/>
      <c r="AF27" s="10"/>
      <c r="AG27" s="10"/>
      <c r="AH27" s="10"/>
      <c r="AI27" s="10"/>
      <c r="AK27" s="24"/>
      <c r="AL27" s="24"/>
      <c r="AM27" s="24"/>
      <c r="AN27" s="24"/>
      <c r="AO27" s="24"/>
      <c r="AP27" s="24"/>
    </row>
    <row r="28" spans="1:42" x14ac:dyDescent="0.25">
      <c r="A28" s="26">
        <f>Wellpath!E28</f>
        <v>750</v>
      </c>
      <c r="B28" s="17">
        <f>0.5*(SIN(Wellpath!$L27)*COS(Wellpath!$M27)+SIN(Wellpath!$L28)*COS(Wellpath!$M28))</f>
        <v>0</v>
      </c>
      <c r="C28" s="17">
        <f>0.5*(SIN(Wellpath!$L27)*SIN(Wellpath!$M27)+SIN(Wellpath!$L28)*SIN(Wellpath!$M28))</f>
        <v>0</v>
      </c>
      <c r="D28" s="17">
        <f>0.5*(COS(Wellpath!$L27)+COS(Wellpath!$L28))</f>
        <v>1</v>
      </c>
      <c r="E28" s="17">
        <f>0.5*((Wellpath!$K28-Wellpath!$K27)*COS(Wellpath!$L28)*COS(Wellpath!$M28))</f>
        <v>15</v>
      </c>
      <c r="F28" s="17">
        <f>0.5*((Wellpath!$K28-Wellpath!$K27)*COS(Wellpath!$L28)*SIN(Wellpath!$M28))</f>
        <v>0</v>
      </c>
      <c r="G28" s="17">
        <f>0.5*(-(Wellpath!$K28-Wellpath!$K27)*SIN(Wellpath!$L28))</f>
        <v>0</v>
      </c>
      <c r="H28" s="17">
        <f>-0.5*((Wellpath!$K28-Wellpath!$K27)*SIN(Wellpath!$L28)*SIN(Wellpath!$M28))</f>
        <v>0</v>
      </c>
      <c r="I28" s="17">
        <f>0.5*((Wellpath!$K28-Wellpath!$K27)*SIN(Wellpath!$L28)*COS(Wellpath!$M28))</f>
        <v>0</v>
      </c>
      <c r="J28" s="17">
        <v>0</v>
      </c>
      <c r="K28" s="17">
        <f t="shared" si="0"/>
        <v>0</v>
      </c>
      <c r="L28" s="17">
        <f t="shared" si="1"/>
        <v>0</v>
      </c>
      <c r="M28" s="17">
        <f t="shared" si="2"/>
        <v>-1</v>
      </c>
      <c r="N28" s="17">
        <f>0.5*((Wellpath!$K29-Wellpath!$K28)*COS(Wellpath!$L28)*COS(Wellpath!$M28))</f>
        <v>15</v>
      </c>
      <c r="O28" s="17">
        <f>0.5*((Wellpath!$K29-Wellpath!$K28)*COS(Wellpath!$L28)*SIN(Wellpath!$M28))</f>
        <v>0</v>
      </c>
      <c r="P28" s="17">
        <f>0.5*(-(Wellpath!$K29-Wellpath!$K28)*SIN(Wellpath!$L28))</f>
        <v>0</v>
      </c>
      <c r="Q28" s="17">
        <f>-0.5*((Wellpath!$K29-Wellpath!$K28)*SIN(Wellpath!$L28)*SIN(Wellpath!$M28))</f>
        <v>0</v>
      </c>
      <c r="R28" s="17">
        <f>0.5*((Wellpath!$K29-Wellpath!$K28)*SIN(Wellpath!$L28)*COS(Wellpath!$M28))</f>
        <v>0</v>
      </c>
      <c r="S28" s="17">
        <v>0</v>
      </c>
      <c r="AA28" s="10"/>
      <c r="AB28" s="10"/>
      <c r="AC28" s="10"/>
      <c r="AD28" s="10"/>
      <c r="AE28" s="10"/>
      <c r="AF28" s="10"/>
      <c r="AG28" s="10"/>
      <c r="AH28" s="10"/>
      <c r="AI28" s="10"/>
      <c r="AK28" s="24"/>
      <c r="AL28" s="24"/>
      <c r="AM28" s="24"/>
      <c r="AN28" s="24"/>
      <c r="AO28" s="24"/>
      <c r="AP28" s="24"/>
    </row>
    <row r="29" spans="1:42" x14ac:dyDescent="0.25">
      <c r="A29" s="26">
        <f>Wellpath!E29</f>
        <v>780</v>
      </c>
      <c r="B29" s="17">
        <f>0.5*(SIN(Wellpath!$L28)*COS(Wellpath!$M28)+SIN(Wellpath!$L29)*COS(Wellpath!$M29))</f>
        <v>0</v>
      </c>
      <c r="C29" s="17">
        <f>0.5*(SIN(Wellpath!$L28)*SIN(Wellpath!$M28)+SIN(Wellpath!$L29)*SIN(Wellpath!$M29))</f>
        <v>0</v>
      </c>
      <c r="D29" s="17">
        <f>0.5*(COS(Wellpath!$L28)+COS(Wellpath!$L29))</f>
        <v>1</v>
      </c>
      <c r="E29" s="17">
        <f>0.5*((Wellpath!$K29-Wellpath!$K28)*COS(Wellpath!$L29)*COS(Wellpath!$M29))</f>
        <v>15</v>
      </c>
      <c r="F29" s="17">
        <f>0.5*((Wellpath!$K29-Wellpath!$K28)*COS(Wellpath!$L29)*SIN(Wellpath!$M29))</f>
        <v>0</v>
      </c>
      <c r="G29" s="17">
        <f>0.5*(-(Wellpath!$K29-Wellpath!$K28)*SIN(Wellpath!$L29))</f>
        <v>0</v>
      </c>
      <c r="H29" s="17">
        <f>-0.5*((Wellpath!$K29-Wellpath!$K28)*SIN(Wellpath!$L29)*SIN(Wellpath!$M29))</f>
        <v>0</v>
      </c>
      <c r="I29" s="17">
        <f>0.5*((Wellpath!$K29-Wellpath!$K28)*SIN(Wellpath!$L29)*COS(Wellpath!$M29))</f>
        <v>0</v>
      </c>
      <c r="J29" s="17">
        <v>0</v>
      </c>
      <c r="K29" s="17">
        <f t="shared" si="0"/>
        <v>0</v>
      </c>
      <c r="L29" s="17">
        <f t="shared" si="1"/>
        <v>0</v>
      </c>
      <c r="M29" s="17">
        <f t="shared" si="2"/>
        <v>-1</v>
      </c>
      <c r="N29" s="17">
        <f>0.5*((Wellpath!$K30-Wellpath!$K29)*COS(Wellpath!$L29)*COS(Wellpath!$M29))</f>
        <v>15</v>
      </c>
      <c r="O29" s="17">
        <f>0.5*((Wellpath!$K30-Wellpath!$K29)*COS(Wellpath!$L29)*SIN(Wellpath!$M29))</f>
        <v>0</v>
      </c>
      <c r="P29" s="17">
        <f>0.5*(-(Wellpath!$K30-Wellpath!$K29)*SIN(Wellpath!$L29))</f>
        <v>0</v>
      </c>
      <c r="Q29" s="17">
        <f>-0.5*((Wellpath!$K30-Wellpath!$K29)*SIN(Wellpath!$L29)*SIN(Wellpath!$M29))</f>
        <v>0</v>
      </c>
      <c r="R29" s="17">
        <f>0.5*((Wellpath!$K30-Wellpath!$K29)*SIN(Wellpath!$L29)*COS(Wellpath!$M29))</f>
        <v>0</v>
      </c>
      <c r="S29" s="17">
        <v>0</v>
      </c>
      <c r="AA29" s="10"/>
      <c r="AB29" s="10"/>
      <c r="AC29" s="10"/>
      <c r="AD29" s="10"/>
      <c r="AE29" s="10"/>
      <c r="AF29" s="10"/>
      <c r="AG29" s="10"/>
      <c r="AH29" s="10"/>
      <c r="AI29" s="10"/>
      <c r="AK29" s="24"/>
      <c r="AL29" s="24"/>
      <c r="AM29" s="24"/>
      <c r="AN29" s="24"/>
      <c r="AO29" s="24"/>
      <c r="AP29" s="24"/>
    </row>
    <row r="30" spans="1:42" x14ac:dyDescent="0.25">
      <c r="A30" s="26">
        <f>Wellpath!E30</f>
        <v>810</v>
      </c>
      <c r="B30" s="17">
        <f>0.5*(SIN(Wellpath!$L29)*COS(Wellpath!$M29)+SIN(Wellpath!$L30)*COS(Wellpath!$M30))</f>
        <v>0</v>
      </c>
      <c r="C30" s="17">
        <f>0.5*(SIN(Wellpath!$L29)*SIN(Wellpath!$M29)+SIN(Wellpath!$L30)*SIN(Wellpath!$M30))</f>
        <v>0</v>
      </c>
      <c r="D30" s="17">
        <f>0.5*(COS(Wellpath!$L29)+COS(Wellpath!$L30))</f>
        <v>1</v>
      </c>
      <c r="E30" s="17">
        <f>0.5*((Wellpath!$K30-Wellpath!$K29)*COS(Wellpath!$L30)*COS(Wellpath!$M30))</f>
        <v>15</v>
      </c>
      <c r="F30" s="17">
        <f>0.5*((Wellpath!$K30-Wellpath!$K29)*COS(Wellpath!$L30)*SIN(Wellpath!$M30))</f>
        <v>0</v>
      </c>
      <c r="G30" s="17">
        <f>0.5*(-(Wellpath!$K30-Wellpath!$K29)*SIN(Wellpath!$L30))</f>
        <v>0</v>
      </c>
      <c r="H30" s="17">
        <f>-0.5*((Wellpath!$K30-Wellpath!$K29)*SIN(Wellpath!$L30)*SIN(Wellpath!$M30))</f>
        <v>0</v>
      </c>
      <c r="I30" s="17">
        <f>0.5*((Wellpath!$K30-Wellpath!$K29)*SIN(Wellpath!$L30)*COS(Wellpath!$M30))</f>
        <v>0</v>
      </c>
      <c r="J30" s="17">
        <v>0</v>
      </c>
      <c r="K30" s="17">
        <f t="shared" si="0"/>
        <v>0</v>
      </c>
      <c r="L30" s="17">
        <f t="shared" si="1"/>
        <v>0</v>
      </c>
      <c r="M30" s="17">
        <f t="shared" si="2"/>
        <v>-1</v>
      </c>
      <c r="N30" s="17">
        <f>0.5*((Wellpath!$K31-Wellpath!$K30)*COS(Wellpath!$L30)*COS(Wellpath!$M30))</f>
        <v>15</v>
      </c>
      <c r="O30" s="17">
        <f>0.5*((Wellpath!$K31-Wellpath!$K30)*COS(Wellpath!$L30)*SIN(Wellpath!$M30))</f>
        <v>0</v>
      </c>
      <c r="P30" s="17">
        <f>0.5*(-(Wellpath!$K31-Wellpath!$K30)*SIN(Wellpath!$L30))</f>
        <v>0</v>
      </c>
      <c r="Q30" s="17">
        <f>-0.5*((Wellpath!$K31-Wellpath!$K30)*SIN(Wellpath!$L30)*SIN(Wellpath!$M30))</f>
        <v>0</v>
      </c>
      <c r="R30" s="17">
        <f>0.5*((Wellpath!$K31-Wellpath!$K30)*SIN(Wellpath!$L30)*COS(Wellpath!$M30))</f>
        <v>0</v>
      </c>
      <c r="S30" s="17">
        <v>0</v>
      </c>
      <c r="AA30" s="10"/>
      <c r="AB30" s="10"/>
      <c r="AC30" s="10"/>
      <c r="AD30" s="10"/>
      <c r="AE30" s="10"/>
      <c r="AF30" s="10"/>
      <c r="AG30" s="10"/>
      <c r="AH30" s="10"/>
      <c r="AI30" s="10"/>
      <c r="AK30" s="24"/>
      <c r="AL30" s="24"/>
      <c r="AM30" s="24"/>
      <c r="AN30" s="24"/>
      <c r="AO30" s="24"/>
      <c r="AP30" s="24"/>
    </row>
    <row r="31" spans="1:42" x14ac:dyDescent="0.25">
      <c r="A31" s="26">
        <f>Wellpath!E31</f>
        <v>840</v>
      </c>
      <c r="B31" s="17">
        <f>0.5*(SIN(Wellpath!$L30)*COS(Wellpath!$M30)+SIN(Wellpath!$L31)*COS(Wellpath!$M31))</f>
        <v>0</v>
      </c>
      <c r="C31" s="17">
        <f>0.5*(SIN(Wellpath!$L30)*SIN(Wellpath!$M30)+SIN(Wellpath!$L31)*SIN(Wellpath!$M31))</f>
        <v>0</v>
      </c>
      <c r="D31" s="17">
        <f>0.5*(COS(Wellpath!$L30)+COS(Wellpath!$L31))</f>
        <v>1</v>
      </c>
      <c r="E31" s="17">
        <f>0.5*((Wellpath!$K31-Wellpath!$K30)*COS(Wellpath!$L31)*COS(Wellpath!$M31))</f>
        <v>15</v>
      </c>
      <c r="F31" s="17">
        <f>0.5*((Wellpath!$K31-Wellpath!$K30)*COS(Wellpath!$L31)*SIN(Wellpath!$M31))</f>
        <v>0</v>
      </c>
      <c r="G31" s="17">
        <f>0.5*(-(Wellpath!$K31-Wellpath!$K30)*SIN(Wellpath!$L31))</f>
        <v>0</v>
      </c>
      <c r="H31" s="17">
        <f>-0.5*((Wellpath!$K31-Wellpath!$K30)*SIN(Wellpath!$L31)*SIN(Wellpath!$M31))</f>
        <v>0</v>
      </c>
      <c r="I31" s="17">
        <f>0.5*((Wellpath!$K31-Wellpath!$K30)*SIN(Wellpath!$L31)*COS(Wellpath!$M31))</f>
        <v>0</v>
      </c>
      <c r="J31" s="17">
        <v>0</v>
      </c>
      <c r="K31" s="17">
        <f t="shared" si="0"/>
        <v>0</v>
      </c>
      <c r="L31" s="17">
        <f t="shared" si="1"/>
        <v>0</v>
      </c>
      <c r="M31" s="17">
        <f t="shared" si="2"/>
        <v>-1</v>
      </c>
      <c r="N31" s="17">
        <f>0.5*((Wellpath!$K32-Wellpath!$K31)*COS(Wellpath!$L31)*COS(Wellpath!$M31))</f>
        <v>15</v>
      </c>
      <c r="O31" s="17">
        <f>0.5*((Wellpath!$K32-Wellpath!$K31)*COS(Wellpath!$L31)*SIN(Wellpath!$M31))</f>
        <v>0</v>
      </c>
      <c r="P31" s="17">
        <f>0.5*(-(Wellpath!$K32-Wellpath!$K31)*SIN(Wellpath!$L31))</f>
        <v>0</v>
      </c>
      <c r="Q31" s="17">
        <f>-0.5*((Wellpath!$K32-Wellpath!$K31)*SIN(Wellpath!$L31)*SIN(Wellpath!$M31))</f>
        <v>0</v>
      </c>
      <c r="R31" s="17">
        <f>0.5*((Wellpath!$K32-Wellpath!$K31)*SIN(Wellpath!$L31)*COS(Wellpath!$M31))</f>
        <v>0</v>
      </c>
      <c r="S31" s="17">
        <v>0</v>
      </c>
      <c r="AA31" s="10"/>
      <c r="AB31" s="10"/>
      <c r="AC31" s="10"/>
      <c r="AD31" s="10"/>
      <c r="AE31" s="10"/>
      <c r="AF31" s="10"/>
      <c r="AG31" s="10"/>
      <c r="AH31" s="10"/>
      <c r="AI31" s="10"/>
      <c r="AK31" s="24"/>
      <c r="AL31" s="24"/>
      <c r="AM31" s="24"/>
      <c r="AN31" s="24"/>
      <c r="AO31" s="24"/>
      <c r="AP31" s="24"/>
    </row>
    <row r="32" spans="1:42" x14ac:dyDescent="0.25">
      <c r="A32" s="26">
        <f>Wellpath!E32</f>
        <v>870</v>
      </c>
      <c r="B32" s="17">
        <f>0.5*(SIN(Wellpath!$L31)*COS(Wellpath!$M31)+SIN(Wellpath!$L32)*COS(Wellpath!$M32))</f>
        <v>0</v>
      </c>
      <c r="C32" s="17">
        <f>0.5*(SIN(Wellpath!$L31)*SIN(Wellpath!$M31)+SIN(Wellpath!$L32)*SIN(Wellpath!$M32))</f>
        <v>0</v>
      </c>
      <c r="D32" s="17">
        <f>0.5*(COS(Wellpath!$L31)+COS(Wellpath!$L32))</f>
        <v>1</v>
      </c>
      <c r="E32" s="17">
        <f>0.5*((Wellpath!$K32-Wellpath!$K31)*COS(Wellpath!$L32)*COS(Wellpath!$M32))</f>
        <v>15</v>
      </c>
      <c r="F32" s="17">
        <f>0.5*((Wellpath!$K32-Wellpath!$K31)*COS(Wellpath!$L32)*SIN(Wellpath!$M32))</f>
        <v>0</v>
      </c>
      <c r="G32" s="17">
        <f>0.5*(-(Wellpath!$K32-Wellpath!$K31)*SIN(Wellpath!$L32))</f>
        <v>0</v>
      </c>
      <c r="H32" s="17">
        <f>-0.5*((Wellpath!$K32-Wellpath!$K31)*SIN(Wellpath!$L32)*SIN(Wellpath!$M32))</f>
        <v>0</v>
      </c>
      <c r="I32" s="17">
        <f>0.5*((Wellpath!$K32-Wellpath!$K31)*SIN(Wellpath!$L32)*COS(Wellpath!$M32))</f>
        <v>0</v>
      </c>
      <c r="J32" s="17">
        <v>0</v>
      </c>
      <c r="K32" s="17">
        <f t="shared" si="0"/>
        <v>0</v>
      </c>
      <c r="L32" s="17">
        <f t="shared" si="1"/>
        <v>0</v>
      </c>
      <c r="M32" s="17">
        <f t="shared" si="2"/>
        <v>-1</v>
      </c>
      <c r="N32" s="17">
        <f>0.5*((Wellpath!$K33-Wellpath!$K32)*COS(Wellpath!$L32)*COS(Wellpath!$M32))</f>
        <v>15</v>
      </c>
      <c r="O32" s="17">
        <f>0.5*((Wellpath!$K33-Wellpath!$K32)*COS(Wellpath!$L32)*SIN(Wellpath!$M32))</f>
        <v>0</v>
      </c>
      <c r="P32" s="17">
        <f>0.5*(-(Wellpath!$K33-Wellpath!$K32)*SIN(Wellpath!$L32))</f>
        <v>0</v>
      </c>
      <c r="Q32" s="17">
        <f>-0.5*((Wellpath!$K33-Wellpath!$K32)*SIN(Wellpath!$L32)*SIN(Wellpath!$M32))</f>
        <v>0</v>
      </c>
      <c r="R32" s="17">
        <f>0.5*((Wellpath!$K33-Wellpath!$K32)*SIN(Wellpath!$L32)*COS(Wellpath!$M32))</f>
        <v>0</v>
      </c>
      <c r="S32" s="17">
        <v>0</v>
      </c>
      <c r="AA32" s="10"/>
      <c r="AB32" s="10"/>
      <c r="AC32" s="10"/>
      <c r="AD32" s="10"/>
      <c r="AE32" s="10"/>
      <c r="AF32" s="10"/>
      <c r="AG32" s="10"/>
      <c r="AH32" s="10"/>
      <c r="AI32" s="10"/>
      <c r="AK32" s="24"/>
      <c r="AL32" s="24"/>
      <c r="AM32" s="24"/>
      <c r="AN32" s="24"/>
      <c r="AO32" s="24"/>
      <c r="AP32" s="24"/>
    </row>
    <row r="33" spans="1:42" x14ac:dyDescent="0.25">
      <c r="A33" s="26">
        <f>Wellpath!E33</f>
        <v>900</v>
      </c>
      <c r="B33" s="17">
        <f>0.5*(SIN(Wellpath!$L32)*COS(Wellpath!$M32)+SIN(Wellpath!$L33)*COS(Wellpath!$M33))</f>
        <v>0</v>
      </c>
      <c r="C33" s="17">
        <f>0.5*(SIN(Wellpath!$L32)*SIN(Wellpath!$M32)+SIN(Wellpath!$L33)*SIN(Wellpath!$M33))</f>
        <v>0</v>
      </c>
      <c r="D33" s="17">
        <f>0.5*(COS(Wellpath!$L32)+COS(Wellpath!$L33))</f>
        <v>1</v>
      </c>
      <c r="E33" s="17">
        <f>0.5*((Wellpath!$K33-Wellpath!$K32)*COS(Wellpath!$L33)*COS(Wellpath!$M33))</f>
        <v>15</v>
      </c>
      <c r="F33" s="17">
        <f>0.5*((Wellpath!$K33-Wellpath!$K32)*COS(Wellpath!$L33)*SIN(Wellpath!$M33))</f>
        <v>0</v>
      </c>
      <c r="G33" s="17">
        <f>0.5*(-(Wellpath!$K33-Wellpath!$K32)*SIN(Wellpath!$L33))</f>
        <v>0</v>
      </c>
      <c r="H33" s="17">
        <f>-0.5*((Wellpath!$K33-Wellpath!$K32)*SIN(Wellpath!$L33)*SIN(Wellpath!$M33))</f>
        <v>0</v>
      </c>
      <c r="I33" s="17">
        <f>0.5*((Wellpath!$K33-Wellpath!$K32)*SIN(Wellpath!$L33)*COS(Wellpath!$M33))</f>
        <v>0</v>
      </c>
      <c r="J33" s="17">
        <v>0</v>
      </c>
      <c r="K33" s="17">
        <f t="shared" si="0"/>
        <v>0</v>
      </c>
      <c r="L33" s="17">
        <f t="shared" si="1"/>
        <v>0</v>
      </c>
      <c r="M33" s="17">
        <f t="shared" si="2"/>
        <v>-1</v>
      </c>
      <c r="N33" s="17">
        <f>0.5*((Wellpath!$K34-Wellpath!$K33)*COS(Wellpath!$L33)*COS(Wellpath!$M33))</f>
        <v>15</v>
      </c>
      <c r="O33" s="17">
        <f>0.5*((Wellpath!$K34-Wellpath!$K33)*COS(Wellpath!$L33)*SIN(Wellpath!$M33))</f>
        <v>0</v>
      </c>
      <c r="P33" s="17">
        <f>0.5*(-(Wellpath!$K34-Wellpath!$K33)*SIN(Wellpath!$L33))</f>
        <v>0</v>
      </c>
      <c r="Q33" s="17">
        <f>-0.5*((Wellpath!$K34-Wellpath!$K33)*SIN(Wellpath!$L33)*SIN(Wellpath!$M33))</f>
        <v>0</v>
      </c>
      <c r="R33" s="17">
        <f>0.5*((Wellpath!$K34-Wellpath!$K33)*SIN(Wellpath!$L33)*COS(Wellpath!$M33))</f>
        <v>0</v>
      </c>
      <c r="S33" s="17">
        <v>0</v>
      </c>
      <c r="AA33" s="10"/>
      <c r="AB33" s="10"/>
      <c r="AC33" s="10"/>
      <c r="AD33" s="10"/>
      <c r="AE33" s="10"/>
      <c r="AF33" s="10"/>
      <c r="AG33" s="10"/>
      <c r="AH33" s="10"/>
      <c r="AI33" s="10"/>
      <c r="AK33" s="24"/>
      <c r="AL33" s="24"/>
      <c r="AM33" s="24"/>
      <c r="AN33" s="24"/>
      <c r="AO33" s="24"/>
      <c r="AP33" s="24"/>
    </row>
    <row r="34" spans="1:42" x14ac:dyDescent="0.25">
      <c r="A34" s="26">
        <f>Wellpath!E34</f>
        <v>930</v>
      </c>
      <c r="B34" s="17">
        <f>0.5*(SIN(Wellpath!$L33)*COS(Wellpath!$M33)+SIN(Wellpath!$L34)*COS(Wellpath!$M34))</f>
        <v>0</v>
      </c>
      <c r="C34" s="17">
        <f>0.5*(SIN(Wellpath!$L33)*SIN(Wellpath!$M33)+SIN(Wellpath!$L34)*SIN(Wellpath!$M34))</f>
        <v>0</v>
      </c>
      <c r="D34" s="17">
        <f>0.5*(COS(Wellpath!$L33)+COS(Wellpath!$L34))</f>
        <v>1</v>
      </c>
      <c r="E34" s="17">
        <f>0.5*((Wellpath!$K34-Wellpath!$K33)*COS(Wellpath!$L34)*COS(Wellpath!$M34))</f>
        <v>15</v>
      </c>
      <c r="F34" s="17">
        <f>0.5*((Wellpath!$K34-Wellpath!$K33)*COS(Wellpath!$L34)*SIN(Wellpath!$M34))</f>
        <v>0</v>
      </c>
      <c r="G34" s="17">
        <f>0.5*(-(Wellpath!$K34-Wellpath!$K33)*SIN(Wellpath!$L34))</f>
        <v>0</v>
      </c>
      <c r="H34" s="17">
        <f>-0.5*((Wellpath!$K34-Wellpath!$K33)*SIN(Wellpath!$L34)*SIN(Wellpath!$M34))</f>
        <v>0</v>
      </c>
      <c r="I34" s="17">
        <f>0.5*((Wellpath!$K34-Wellpath!$K33)*SIN(Wellpath!$L34)*COS(Wellpath!$M34))</f>
        <v>0</v>
      </c>
      <c r="J34" s="17">
        <v>0</v>
      </c>
      <c r="K34" s="17">
        <f t="shared" si="0"/>
        <v>0</v>
      </c>
      <c r="L34" s="17">
        <f t="shared" si="1"/>
        <v>0</v>
      </c>
      <c r="M34" s="17">
        <f t="shared" si="2"/>
        <v>-1</v>
      </c>
      <c r="N34" s="17">
        <f>0.5*((Wellpath!$K35-Wellpath!$K34)*COS(Wellpath!$L34)*COS(Wellpath!$M34))</f>
        <v>15</v>
      </c>
      <c r="O34" s="17">
        <f>0.5*((Wellpath!$K35-Wellpath!$K34)*COS(Wellpath!$L34)*SIN(Wellpath!$M34))</f>
        <v>0</v>
      </c>
      <c r="P34" s="17">
        <f>0.5*(-(Wellpath!$K35-Wellpath!$K34)*SIN(Wellpath!$L34))</f>
        <v>0</v>
      </c>
      <c r="Q34" s="17">
        <f>-0.5*((Wellpath!$K35-Wellpath!$K34)*SIN(Wellpath!$L34)*SIN(Wellpath!$M34))</f>
        <v>0</v>
      </c>
      <c r="R34" s="17">
        <f>0.5*((Wellpath!$K35-Wellpath!$K34)*SIN(Wellpath!$L34)*COS(Wellpath!$M34))</f>
        <v>0</v>
      </c>
      <c r="S34" s="17">
        <v>0</v>
      </c>
      <c r="AA34" s="10"/>
      <c r="AB34" s="10"/>
      <c r="AC34" s="10"/>
      <c r="AD34" s="10"/>
      <c r="AE34" s="10"/>
      <c r="AF34" s="10"/>
      <c r="AG34" s="10"/>
      <c r="AH34" s="10"/>
      <c r="AI34" s="10"/>
      <c r="AK34" s="24"/>
      <c r="AL34" s="24"/>
      <c r="AM34" s="24"/>
      <c r="AN34" s="24"/>
      <c r="AO34" s="24"/>
      <c r="AP34" s="24"/>
    </row>
    <row r="35" spans="1:42" x14ac:dyDescent="0.25">
      <c r="A35" s="26">
        <f>Wellpath!E35</f>
        <v>960</v>
      </c>
      <c r="B35" s="17">
        <f>0.5*(SIN(Wellpath!$L34)*COS(Wellpath!$M34)+SIN(Wellpath!$L35)*COS(Wellpath!$M35))</f>
        <v>0</v>
      </c>
      <c r="C35" s="17">
        <f>0.5*(SIN(Wellpath!$L34)*SIN(Wellpath!$M34)+SIN(Wellpath!$L35)*SIN(Wellpath!$M35))</f>
        <v>0</v>
      </c>
      <c r="D35" s="17">
        <f>0.5*(COS(Wellpath!$L34)+COS(Wellpath!$L35))</f>
        <v>1</v>
      </c>
      <c r="E35" s="17">
        <f>0.5*((Wellpath!$K35-Wellpath!$K34)*COS(Wellpath!$L35)*COS(Wellpath!$M35))</f>
        <v>15</v>
      </c>
      <c r="F35" s="17">
        <f>0.5*((Wellpath!$K35-Wellpath!$K34)*COS(Wellpath!$L35)*SIN(Wellpath!$M35))</f>
        <v>0</v>
      </c>
      <c r="G35" s="17">
        <f>0.5*(-(Wellpath!$K35-Wellpath!$K34)*SIN(Wellpath!$L35))</f>
        <v>0</v>
      </c>
      <c r="H35" s="17">
        <f>-0.5*((Wellpath!$K35-Wellpath!$K34)*SIN(Wellpath!$L35)*SIN(Wellpath!$M35))</f>
        <v>0</v>
      </c>
      <c r="I35" s="17">
        <f>0.5*((Wellpath!$K35-Wellpath!$K34)*SIN(Wellpath!$L35)*COS(Wellpath!$M35))</f>
        <v>0</v>
      </c>
      <c r="J35" s="17">
        <v>0</v>
      </c>
      <c r="K35" s="17">
        <f t="shared" si="0"/>
        <v>0</v>
      </c>
      <c r="L35" s="17">
        <f t="shared" si="1"/>
        <v>0</v>
      </c>
      <c r="M35" s="17">
        <f t="shared" si="2"/>
        <v>-1</v>
      </c>
      <c r="N35" s="17">
        <f>0.5*((Wellpath!$K36-Wellpath!$K35)*COS(Wellpath!$L35)*COS(Wellpath!$M35))</f>
        <v>15</v>
      </c>
      <c r="O35" s="17">
        <f>0.5*((Wellpath!$K36-Wellpath!$K35)*COS(Wellpath!$L35)*SIN(Wellpath!$M35))</f>
        <v>0</v>
      </c>
      <c r="P35" s="17">
        <f>0.5*(-(Wellpath!$K36-Wellpath!$K35)*SIN(Wellpath!$L35))</f>
        <v>0</v>
      </c>
      <c r="Q35" s="17">
        <f>-0.5*((Wellpath!$K36-Wellpath!$K35)*SIN(Wellpath!$L35)*SIN(Wellpath!$M35))</f>
        <v>0</v>
      </c>
      <c r="R35" s="17">
        <f>0.5*((Wellpath!$K36-Wellpath!$K35)*SIN(Wellpath!$L35)*COS(Wellpath!$M35))</f>
        <v>0</v>
      </c>
      <c r="S35" s="17">
        <v>0</v>
      </c>
      <c r="AA35" s="10"/>
      <c r="AB35" s="10"/>
      <c r="AC35" s="10"/>
      <c r="AD35" s="10"/>
      <c r="AE35" s="10"/>
      <c r="AF35" s="10"/>
      <c r="AG35" s="10"/>
      <c r="AH35" s="10"/>
      <c r="AI35" s="10"/>
      <c r="AK35" s="24"/>
      <c r="AL35" s="24"/>
      <c r="AM35" s="24"/>
      <c r="AN35" s="24"/>
      <c r="AO35" s="24"/>
      <c r="AP35" s="24"/>
    </row>
    <row r="36" spans="1:42" x14ac:dyDescent="0.25">
      <c r="A36" s="26">
        <f>Wellpath!E36</f>
        <v>990</v>
      </c>
      <c r="B36" s="17">
        <f>0.5*(SIN(Wellpath!$L35)*COS(Wellpath!$M35)+SIN(Wellpath!$L36)*COS(Wellpath!$M36))</f>
        <v>0</v>
      </c>
      <c r="C36" s="17">
        <f>0.5*(SIN(Wellpath!$L35)*SIN(Wellpath!$M35)+SIN(Wellpath!$L36)*SIN(Wellpath!$M36))</f>
        <v>0</v>
      </c>
      <c r="D36" s="17">
        <f>0.5*(COS(Wellpath!$L35)+COS(Wellpath!$L36))</f>
        <v>1</v>
      </c>
      <c r="E36" s="17">
        <f>0.5*((Wellpath!$K36-Wellpath!$K35)*COS(Wellpath!$L36)*COS(Wellpath!$M36))</f>
        <v>15</v>
      </c>
      <c r="F36" s="17">
        <f>0.5*((Wellpath!$K36-Wellpath!$K35)*COS(Wellpath!$L36)*SIN(Wellpath!$M36))</f>
        <v>0</v>
      </c>
      <c r="G36" s="17">
        <f>0.5*(-(Wellpath!$K36-Wellpath!$K35)*SIN(Wellpath!$L36))</f>
        <v>0</v>
      </c>
      <c r="H36" s="17">
        <f>-0.5*((Wellpath!$K36-Wellpath!$K35)*SIN(Wellpath!$L36)*SIN(Wellpath!$M36))</f>
        <v>0</v>
      </c>
      <c r="I36" s="17">
        <f>0.5*((Wellpath!$K36-Wellpath!$K35)*SIN(Wellpath!$L36)*COS(Wellpath!$M36))</f>
        <v>0</v>
      </c>
      <c r="J36" s="17">
        <v>0</v>
      </c>
      <c r="K36" s="17">
        <f t="shared" si="0"/>
        <v>0</v>
      </c>
      <c r="L36" s="17">
        <f t="shared" si="1"/>
        <v>0</v>
      </c>
      <c r="M36" s="17">
        <f t="shared" si="2"/>
        <v>-1</v>
      </c>
      <c r="N36" s="17">
        <f>0.5*((Wellpath!$K37-Wellpath!$K36)*COS(Wellpath!$L36)*COS(Wellpath!$M36))</f>
        <v>15</v>
      </c>
      <c r="O36" s="17">
        <f>0.5*((Wellpath!$K37-Wellpath!$K36)*COS(Wellpath!$L36)*SIN(Wellpath!$M36))</f>
        <v>0</v>
      </c>
      <c r="P36" s="17">
        <f>0.5*(-(Wellpath!$K37-Wellpath!$K36)*SIN(Wellpath!$L36))</f>
        <v>0</v>
      </c>
      <c r="Q36" s="17">
        <f>-0.5*((Wellpath!$K37-Wellpath!$K36)*SIN(Wellpath!$L36)*SIN(Wellpath!$M36))</f>
        <v>0</v>
      </c>
      <c r="R36" s="17">
        <f>0.5*((Wellpath!$K37-Wellpath!$K36)*SIN(Wellpath!$L36)*COS(Wellpath!$M36))</f>
        <v>0</v>
      </c>
      <c r="S36" s="17">
        <v>0</v>
      </c>
      <c r="AA36" s="10"/>
      <c r="AB36" s="10"/>
      <c r="AC36" s="10"/>
      <c r="AD36" s="10"/>
      <c r="AE36" s="10"/>
      <c r="AF36" s="10"/>
      <c r="AG36" s="10"/>
      <c r="AH36" s="10"/>
      <c r="AI36" s="10"/>
      <c r="AK36" s="24"/>
      <c r="AL36" s="24"/>
      <c r="AM36" s="24"/>
      <c r="AN36" s="24"/>
      <c r="AO36" s="24"/>
      <c r="AP36" s="24"/>
    </row>
    <row r="37" spans="1:42" x14ac:dyDescent="0.25">
      <c r="A37" s="26">
        <f>Wellpath!E37</f>
        <v>1020</v>
      </c>
      <c r="B37" s="17">
        <f>0.5*(SIN(Wellpath!$L36)*COS(Wellpath!$M36)+SIN(Wellpath!$L37)*COS(Wellpath!$M37))</f>
        <v>0</v>
      </c>
      <c r="C37" s="17">
        <f>0.5*(SIN(Wellpath!$L36)*SIN(Wellpath!$M36)+SIN(Wellpath!$L37)*SIN(Wellpath!$M37))</f>
        <v>0</v>
      </c>
      <c r="D37" s="17">
        <f>0.5*(COS(Wellpath!$L36)+COS(Wellpath!$L37))</f>
        <v>1</v>
      </c>
      <c r="E37" s="17">
        <f>0.5*((Wellpath!$K37-Wellpath!$K36)*COS(Wellpath!$L37)*COS(Wellpath!$M37))</f>
        <v>15</v>
      </c>
      <c r="F37" s="17">
        <f>0.5*((Wellpath!$K37-Wellpath!$K36)*COS(Wellpath!$L37)*SIN(Wellpath!$M37))</f>
        <v>0</v>
      </c>
      <c r="G37" s="17">
        <f>0.5*(-(Wellpath!$K37-Wellpath!$K36)*SIN(Wellpath!$L37))</f>
        <v>0</v>
      </c>
      <c r="H37" s="17">
        <f>-0.5*((Wellpath!$K37-Wellpath!$K36)*SIN(Wellpath!$L37)*SIN(Wellpath!$M37))</f>
        <v>0</v>
      </c>
      <c r="I37" s="17">
        <f>0.5*((Wellpath!$K37-Wellpath!$K36)*SIN(Wellpath!$L37)*COS(Wellpath!$M37))</f>
        <v>0</v>
      </c>
      <c r="J37" s="17">
        <v>0</v>
      </c>
      <c r="K37" s="17">
        <f t="shared" si="0"/>
        <v>0</v>
      </c>
      <c r="L37" s="17">
        <f t="shared" si="1"/>
        <v>0</v>
      </c>
      <c r="M37" s="17">
        <f t="shared" si="2"/>
        <v>-1</v>
      </c>
      <c r="N37" s="17">
        <f>0.5*((Wellpath!$K38-Wellpath!$K37)*COS(Wellpath!$L37)*COS(Wellpath!$M37))</f>
        <v>15</v>
      </c>
      <c r="O37" s="17">
        <f>0.5*((Wellpath!$K38-Wellpath!$K37)*COS(Wellpath!$L37)*SIN(Wellpath!$M37))</f>
        <v>0</v>
      </c>
      <c r="P37" s="17">
        <f>0.5*(-(Wellpath!$K38-Wellpath!$K37)*SIN(Wellpath!$L37))</f>
        <v>0</v>
      </c>
      <c r="Q37" s="17">
        <f>-0.5*((Wellpath!$K38-Wellpath!$K37)*SIN(Wellpath!$L37)*SIN(Wellpath!$M37))</f>
        <v>0</v>
      </c>
      <c r="R37" s="17">
        <f>0.5*((Wellpath!$K38-Wellpath!$K37)*SIN(Wellpath!$L37)*COS(Wellpath!$M37))</f>
        <v>0</v>
      </c>
      <c r="S37" s="17">
        <v>0</v>
      </c>
      <c r="AA37" s="10"/>
      <c r="AB37" s="10"/>
      <c r="AC37" s="10"/>
      <c r="AD37" s="10"/>
      <c r="AE37" s="10"/>
      <c r="AF37" s="10"/>
      <c r="AG37" s="10"/>
      <c r="AH37" s="10"/>
      <c r="AI37" s="10"/>
      <c r="AK37" s="24"/>
      <c r="AL37" s="24"/>
      <c r="AM37" s="24"/>
      <c r="AN37" s="24"/>
      <c r="AO37" s="24"/>
      <c r="AP37" s="24"/>
    </row>
    <row r="38" spans="1:42" x14ac:dyDescent="0.25">
      <c r="A38" s="26">
        <f>Wellpath!E38</f>
        <v>1050</v>
      </c>
      <c r="B38" s="17">
        <f>0.5*(SIN(Wellpath!$L37)*COS(Wellpath!$M37)+SIN(Wellpath!$L38)*COS(Wellpath!$M38))</f>
        <v>0</v>
      </c>
      <c r="C38" s="17">
        <f>0.5*(SIN(Wellpath!$L37)*SIN(Wellpath!$M37)+SIN(Wellpath!$L38)*SIN(Wellpath!$M38))</f>
        <v>0</v>
      </c>
      <c r="D38" s="17">
        <f>0.5*(COS(Wellpath!$L37)+COS(Wellpath!$L38))</f>
        <v>1</v>
      </c>
      <c r="E38" s="17">
        <f>0.5*((Wellpath!$K38-Wellpath!$K37)*COS(Wellpath!$L38)*COS(Wellpath!$M38))</f>
        <v>15</v>
      </c>
      <c r="F38" s="17">
        <f>0.5*((Wellpath!$K38-Wellpath!$K37)*COS(Wellpath!$L38)*SIN(Wellpath!$M38))</f>
        <v>0</v>
      </c>
      <c r="G38" s="17">
        <f>0.5*(-(Wellpath!$K38-Wellpath!$K37)*SIN(Wellpath!$L38))</f>
        <v>0</v>
      </c>
      <c r="H38" s="17">
        <f>-0.5*((Wellpath!$K38-Wellpath!$K37)*SIN(Wellpath!$L38)*SIN(Wellpath!$M38))</f>
        <v>0</v>
      </c>
      <c r="I38" s="17">
        <f>0.5*((Wellpath!$K38-Wellpath!$K37)*SIN(Wellpath!$L38)*COS(Wellpath!$M38))</f>
        <v>0</v>
      </c>
      <c r="J38" s="17">
        <v>0</v>
      </c>
      <c r="K38" s="17">
        <f t="shared" si="0"/>
        <v>0</v>
      </c>
      <c r="L38" s="17">
        <f t="shared" si="1"/>
        <v>0</v>
      </c>
      <c r="M38" s="17">
        <f t="shared" si="2"/>
        <v>-1</v>
      </c>
      <c r="N38" s="17">
        <f>0.5*((Wellpath!$K39-Wellpath!$K38)*COS(Wellpath!$L38)*COS(Wellpath!$M38))</f>
        <v>15</v>
      </c>
      <c r="O38" s="17">
        <f>0.5*((Wellpath!$K39-Wellpath!$K38)*COS(Wellpath!$L38)*SIN(Wellpath!$M38))</f>
        <v>0</v>
      </c>
      <c r="P38" s="17">
        <f>0.5*(-(Wellpath!$K39-Wellpath!$K38)*SIN(Wellpath!$L38))</f>
        <v>0</v>
      </c>
      <c r="Q38" s="17">
        <f>-0.5*((Wellpath!$K39-Wellpath!$K38)*SIN(Wellpath!$L38)*SIN(Wellpath!$M38))</f>
        <v>0</v>
      </c>
      <c r="R38" s="17">
        <f>0.5*((Wellpath!$K39-Wellpath!$K38)*SIN(Wellpath!$L38)*COS(Wellpath!$M38))</f>
        <v>0</v>
      </c>
      <c r="S38" s="17">
        <v>0</v>
      </c>
      <c r="AA38" s="10"/>
      <c r="AB38" s="10"/>
      <c r="AC38" s="10"/>
      <c r="AD38" s="10"/>
      <c r="AE38" s="10"/>
      <c r="AF38" s="10"/>
      <c r="AG38" s="10"/>
      <c r="AH38" s="10"/>
      <c r="AI38" s="10"/>
      <c r="AK38" s="24"/>
      <c r="AL38" s="24"/>
      <c r="AM38" s="24"/>
      <c r="AN38" s="24"/>
      <c r="AO38" s="24"/>
      <c r="AP38" s="24"/>
    </row>
    <row r="39" spans="1:42" x14ac:dyDescent="0.25">
      <c r="A39" s="26">
        <f>Wellpath!E39</f>
        <v>1080</v>
      </c>
      <c r="B39" s="17">
        <f>0.5*(SIN(Wellpath!$L38)*COS(Wellpath!$M38)+SIN(Wellpath!$L39)*COS(Wellpath!$M39))</f>
        <v>0</v>
      </c>
      <c r="C39" s="17">
        <f>0.5*(SIN(Wellpath!$L38)*SIN(Wellpath!$M38)+SIN(Wellpath!$L39)*SIN(Wellpath!$M39))</f>
        <v>0</v>
      </c>
      <c r="D39" s="17">
        <f>0.5*(COS(Wellpath!$L38)+COS(Wellpath!$L39))</f>
        <v>1</v>
      </c>
      <c r="E39" s="17">
        <f>0.5*((Wellpath!$K39-Wellpath!$K38)*COS(Wellpath!$L39)*COS(Wellpath!$M39))</f>
        <v>15</v>
      </c>
      <c r="F39" s="17">
        <f>0.5*((Wellpath!$K39-Wellpath!$K38)*COS(Wellpath!$L39)*SIN(Wellpath!$M39))</f>
        <v>0</v>
      </c>
      <c r="G39" s="17">
        <f>0.5*(-(Wellpath!$K39-Wellpath!$K38)*SIN(Wellpath!$L39))</f>
        <v>0</v>
      </c>
      <c r="H39" s="17">
        <f>-0.5*((Wellpath!$K39-Wellpath!$K38)*SIN(Wellpath!$L39)*SIN(Wellpath!$M39))</f>
        <v>0</v>
      </c>
      <c r="I39" s="17">
        <f>0.5*((Wellpath!$K39-Wellpath!$K38)*SIN(Wellpath!$L39)*COS(Wellpath!$M39))</f>
        <v>0</v>
      </c>
      <c r="J39" s="17">
        <v>0</v>
      </c>
      <c r="K39" s="17">
        <f t="shared" si="0"/>
        <v>0</v>
      </c>
      <c r="L39" s="17">
        <f t="shared" si="1"/>
        <v>0</v>
      </c>
      <c r="M39" s="17">
        <f t="shared" si="2"/>
        <v>-1</v>
      </c>
      <c r="N39" s="17">
        <f>0.5*((Wellpath!$K40-Wellpath!$K39)*COS(Wellpath!$L39)*COS(Wellpath!$M39))</f>
        <v>15</v>
      </c>
      <c r="O39" s="17">
        <f>0.5*((Wellpath!$K40-Wellpath!$K39)*COS(Wellpath!$L39)*SIN(Wellpath!$M39))</f>
        <v>0</v>
      </c>
      <c r="P39" s="17">
        <f>0.5*(-(Wellpath!$K40-Wellpath!$K39)*SIN(Wellpath!$L39))</f>
        <v>0</v>
      </c>
      <c r="Q39" s="17">
        <f>-0.5*((Wellpath!$K40-Wellpath!$K39)*SIN(Wellpath!$L39)*SIN(Wellpath!$M39))</f>
        <v>0</v>
      </c>
      <c r="R39" s="17">
        <f>0.5*((Wellpath!$K40-Wellpath!$K39)*SIN(Wellpath!$L39)*COS(Wellpath!$M39))</f>
        <v>0</v>
      </c>
      <c r="S39" s="17">
        <v>0</v>
      </c>
      <c r="AA39" s="10"/>
      <c r="AB39" s="10"/>
      <c r="AC39" s="10"/>
      <c r="AD39" s="10"/>
      <c r="AE39" s="10"/>
      <c r="AF39" s="10"/>
      <c r="AG39" s="10"/>
      <c r="AH39" s="10"/>
      <c r="AI39" s="10"/>
      <c r="AK39" s="24"/>
      <c r="AL39" s="24"/>
      <c r="AM39" s="24"/>
      <c r="AN39" s="24"/>
      <c r="AO39" s="24"/>
      <c r="AP39" s="24"/>
    </row>
    <row r="40" spans="1:42" x14ac:dyDescent="0.25">
      <c r="A40" s="26">
        <f>Wellpath!E40</f>
        <v>1110</v>
      </c>
      <c r="B40" s="17">
        <f>0.5*(SIN(Wellpath!$L39)*COS(Wellpath!$M39)+SIN(Wellpath!$L40)*COS(Wellpath!$M40))</f>
        <v>0</v>
      </c>
      <c r="C40" s="17">
        <f>0.5*(SIN(Wellpath!$L39)*SIN(Wellpath!$M39)+SIN(Wellpath!$L40)*SIN(Wellpath!$M40))</f>
        <v>0</v>
      </c>
      <c r="D40" s="17">
        <f>0.5*(COS(Wellpath!$L39)+COS(Wellpath!$L40))</f>
        <v>1</v>
      </c>
      <c r="E40" s="17">
        <f>0.5*((Wellpath!$K40-Wellpath!$K39)*COS(Wellpath!$L40)*COS(Wellpath!$M40))</f>
        <v>15</v>
      </c>
      <c r="F40" s="17">
        <f>0.5*((Wellpath!$K40-Wellpath!$K39)*COS(Wellpath!$L40)*SIN(Wellpath!$M40))</f>
        <v>0</v>
      </c>
      <c r="G40" s="17">
        <f>0.5*(-(Wellpath!$K40-Wellpath!$K39)*SIN(Wellpath!$L40))</f>
        <v>0</v>
      </c>
      <c r="H40" s="17">
        <f>-0.5*((Wellpath!$K40-Wellpath!$K39)*SIN(Wellpath!$L40)*SIN(Wellpath!$M40))</f>
        <v>0</v>
      </c>
      <c r="I40" s="17">
        <f>0.5*((Wellpath!$K40-Wellpath!$K39)*SIN(Wellpath!$L40)*COS(Wellpath!$M40))</f>
        <v>0</v>
      </c>
      <c r="J40" s="17">
        <v>0</v>
      </c>
      <c r="K40" s="17">
        <f t="shared" si="0"/>
        <v>0</v>
      </c>
      <c r="L40" s="17">
        <f t="shared" si="1"/>
        <v>0</v>
      </c>
      <c r="M40" s="17">
        <f t="shared" si="2"/>
        <v>-1</v>
      </c>
      <c r="N40" s="17">
        <f>0.5*((Wellpath!$K41-Wellpath!$K40)*COS(Wellpath!$L40)*COS(Wellpath!$M40))</f>
        <v>15</v>
      </c>
      <c r="O40" s="17">
        <f>0.5*((Wellpath!$K41-Wellpath!$K40)*COS(Wellpath!$L40)*SIN(Wellpath!$M40))</f>
        <v>0</v>
      </c>
      <c r="P40" s="17">
        <f>0.5*(-(Wellpath!$K41-Wellpath!$K40)*SIN(Wellpath!$L40))</f>
        <v>0</v>
      </c>
      <c r="Q40" s="17">
        <f>-0.5*((Wellpath!$K41-Wellpath!$K40)*SIN(Wellpath!$L40)*SIN(Wellpath!$M40))</f>
        <v>0</v>
      </c>
      <c r="R40" s="17">
        <f>0.5*((Wellpath!$K41-Wellpath!$K40)*SIN(Wellpath!$L40)*COS(Wellpath!$M40))</f>
        <v>0</v>
      </c>
      <c r="S40" s="17">
        <v>0</v>
      </c>
      <c r="AA40" s="10"/>
      <c r="AB40" s="10"/>
      <c r="AC40" s="10"/>
      <c r="AD40" s="10"/>
      <c r="AE40" s="10"/>
      <c r="AF40" s="10"/>
      <c r="AG40" s="10"/>
      <c r="AH40" s="10"/>
      <c r="AI40" s="10"/>
      <c r="AK40" s="24"/>
      <c r="AL40" s="24"/>
      <c r="AM40" s="24"/>
      <c r="AN40" s="24"/>
      <c r="AO40" s="24"/>
      <c r="AP40" s="24"/>
    </row>
    <row r="41" spans="1:42" x14ac:dyDescent="0.25">
      <c r="A41" s="26">
        <f>Wellpath!E41</f>
        <v>1140</v>
      </c>
      <c r="B41" s="17">
        <f>0.5*(SIN(Wellpath!$L40)*COS(Wellpath!$M40)+SIN(Wellpath!$L41)*COS(Wellpath!$M41))</f>
        <v>0</v>
      </c>
      <c r="C41" s="17">
        <f>0.5*(SIN(Wellpath!$L40)*SIN(Wellpath!$M40)+SIN(Wellpath!$L41)*SIN(Wellpath!$M41))</f>
        <v>0</v>
      </c>
      <c r="D41" s="17">
        <f>0.5*(COS(Wellpath!$L40)+COS(Wellpath!$L41))</f>
        <v>1</v>
      </c>
      <c r="E41" s="17">
        <f>0.5*((Wellpath!$K41-Wellpath!$K40)*COS(Wellpath!$L41)*COS(Wellpath!$M41))</f>
        <v>15</v>
      </c>
      <c r="F41" s="17">
        <f>0.5*((Wellpath!$K41-Wellpath!$K40)*COS(Wellpath!$L41)*SIN(Wellpath!$M41))</f>
        <v>0</v>
      </c>
      <c r="G41" s="17">
        <f>0.5*(-(Wellpath!$K41-Wellpath!$K40)*SIN(Wellpath!$L41))</f>
        <v>0</v>
      </c>
      <c r="H41" s="17">
        <f>-0.5*((Wellpath!$K41-Wellpath!$K40)*SIN(Wellpath!$L41)*SIN(Wellpath!$M41))</f>
        <v>0</v>
      </c>
      <c r="I41" s="17">
        <f>0.5*((Wellpath!$K41-Wellpath!$K40)*SIN(Wellpath!$L41)*COS(Wellpath!$M41))</f>
        <v>0</v>
      </c>
      <c r="J41" s="17">
        <v>0</v>
      </c>
      <c r="K41" s="17">
        <f t="shared" si="0"/>
        <v>0</v>
      </c>
      <c r="L41" s="17">
        <f t="shared" si="1"/>
        <v>0</v>
      </c>
      <c r="M41" s="17">
        <f t="shared" si="2"/>
        <v>-1</v>
      </c>
      <c r="N41" s="17">
        <f>0.5*((Wellpath!$K42-Wellpath!$K41)*COS(Wellpath!$L41)*COS(Wellpath!$M41))</f>
        <v>15</v>
      </c>
      <c r="O41" s="17">
        <f>0.5*((Wellpath!$K42-Wellpath!$K41)*COS(Wellpath!$L41)*SIN(Wellpath!$M41))</f>
        <v>0</v>
      </c>
      <c r="P41" s="17">
        <f>0.5*(-(Wellpath!$K42-Wellpath!$K41)*SIN(Wellpath!$L41))</f>
        <v>0</v>
      </c>
      <c r="Q41" s="17">
        <f>-0.5*((Wellpath!$K42-Wellpath!$K41)*SIN(Wellpath!$L41)*SIN(Wellpath!$M41))</f>
        <v>0</v>
      </c>
      <c r="R41" s="17">
        <f>0.5*((Wellpath!$K42-Wellpath!$K41)*SIN(Wellpath!$L41)*COS(Wellpath!$M41))</f>
        <v>0</v>
      </c>
      <c r="S41" s="17">
        <v>0</v>
      </c>
      <c r="AA41" s="10"/>
      <c r="AB41" s="10"/>
      <c r="AC41" s="10"/>
      <c r="AD41" s="10"/>
      <c r="AE41" s="10"/>
      <c r="AF41" s="10"/>
      <c r="AG41" s="10"/>
      <c r="AH41" s="10"/>
      <c r="AI41" s="10"/>
      <c r="AK41" s="24"/>
      <c r="AL41" s="24"/>
      <c r="AM41" s="24"/>
      <c r="AN41" s="24"/>
      <c r="AO41" s="24"/>
      <c r="AP41" s="24"/>
    </row>
    <row r="42" spans="1:42" x14ac:dyDescent="0.25">
      <c r="A42" s="26">
        <f>Wellpath!E42</f>
        <v>1170</v>
      </c>
      <c r="B42" s="17">
        <f>0.5*(SIN(Wellpath!$L41)*COS(Wellpath!$M41)+SIN(Wellpath!$L42)*COS(Wellpath!$M42))</f>
        <v>0</v>
      </c>
      <c r="C42" s="17">
        <f>0.5*(SIN(Wellpath!$L41)*SIN(Wellpath!$M41)+SIN(Wellpath!$L42)*SIN(Wellpath!$M42))</f>
        <v>0</v>
      </c>
      <c r="D42" s="17">
        <f>0.5*(COS(Wellpath!$L41)+COS(Wellpath!$L42))</f>
        <v>1</v>
      </c>
      <c r="E42" s="17">
        <f>0.5*((Wellpath!$K42-Wellpath!$K41)*COS(Wellpath!$L42)*COS(Wellpath!$M42))</f>
        <v>15</v>
      </c>
      <c r="F42" s="17">
        <f>0.5*((Wellpath!$K42-Wellpath!$K41)*COS(Wellpath!$L42)*SIN(Wellpath!$M42))</f>
        <v>0</v>
      </c>
      <c r="G42" s="17">
        <f>0.5*(-(Wellpath!$K42-Wellpath!$K41)*SIN(Wellpath!$L42))</f>
        <v>0</v>
      </c>
      <c r="H42" s="17">
        <f>-0.5*((Wellpath!$K42-Wellpath!$K41)*SIN(Wellpath!$L42)*SIN(Wellpath!$M42))</f>
        <v>0</v>
      </c>
      <c r="I42" s="17">
        <f>0.5*((Wellpath!$K42-Wellpath!$K41)*SIN(Wellpath!$L42)*COS(Wellpath!$M42))</f>
        <v>0</v>
      </c>
      <c r="J42" s="17">
        <v>0</v>
      </c>
      <c r="K42" s="17">
        <f t="shared" si="0"/>
        <v>0</v>
      </c>
      <c r="L42" s="17">
        <f t="shared" si="1"/>
        <v>0</v>
      </c>
      <c r="M42" s="17">
        <f t="shared" si="2"/>
        <v>-1</v>
      </c>
      <c r="N42" s="17">
        <f>0.5*((Wellpath!$K43-Wellpath!$K42)*COS(Wellpath!$L42)*COS(Wellpath!$M42))</f>
        <v>15</v>
      </c>
      <c r="O42" s="17">
        <f>0.5*((Wellpath!$K43-Wellpath!$K42)*COS(Wellpath!$L42)*SIN(Wellpath!$M42))</f>
        <v>0</v>
      </c>
      <c r="P42" s="17">
        <f>0.5*(-(Wellpath!$K43-Wellpath!$K42)*SIN(Wellpath!$L42))</f>
        <v>0</v>
      </c>
      <c r="Q42" s="17">
        <f>-0.5*((Wellpath!$K43-Wellpath!$K42)*SIN(Wellpath!$L42)*SIN(Wellpath!$M42))</f>
        <v>0</v>
      </c>
      <c r="R42" s="17">
        <f>0.5*((Wellpath!$K43-Wellpath!$K42)*SIN(Wellpath!$L42)*COS(Wellpath!$M42))</f>
        <v>0</v>
      </c>
      <c r="S42" s="17">
        <v>0</v>
      </c>
      <c r="AA42" s="10"/>
      <c r="AB42" s="10"/>
      <c r="AC42" s="10"/>
      <c r="AD42" s="10"/>
      <c r="AE42" s="10"/>
      <c r="AF42" s="10"/>
      <c r="AG42" s="10"/>
      <c r="AH42" s="10"/>
      <c r="AI42" s="10"/>
      <c r="AK42" s="24"/>
      <c r="AL42" s="24"/>
      <c r="AM42" s="24"/>
      <c r="AN42" s="24"/>
      <c r="AO42" s="24"/>
      <c r="AP42" s="24"/>
    </row>
    <row r="43" spans="1:42" x14ac:dyDescent="0.25">
      <c r="A43" s="26">
        <f>Wellpath!E43</f>
        <v>1200</v>
      </c>
      <c r="B43" s="17">
        <f>0.5*(SIN(Wellpath!$L42)*COS(Wellpath!$M42)+SIN(Wellpath!$L43)*COS(Wellpath!$M43))</f>
        <v>0</v>
      </c>
      <c r="C43" s="17">
        <f>0.5*(SIN(Wellpath!$L42)*SIN(Wellpath!$M42)+SIN(Wellpath!$L43)*SIN(Wellpath!$M43))</f>
        <v>0</v>
      </c>
      <c r="D43" s="17">
        <f>0.5*(COS(Wellpath!$L42)+COS(Wellpath!$L43))</f>
        <v>1</v>
      </c>
      <c r="E43" s="17">
        <f>0.5*((Wellpath!$K43-Wellpath!$K42)*COS(Wellpath!$L43)*COS(Wellpath!$M43))</f>
        <v>15</v>
      </c>
      <c r="F43" s="17">
        <f>0.5*((Wellpath!$K43-Wellpath!$K42)*COS(Wellpath!$L43)*SIN(Wellpath!$M43))</f>
        <v>0</v>
      </c>
      <c r="G43" s="17">
        <f>0.5*(-(Wellpath!$K43-Wellpath!$K42)*SIN(Wellpath!$L43))</f>
        <v>0</v>
      </c>
      <c r="H43" s="17">
        <f>-0.5*((Wellpath!$K43-Wellpath!$K42)*SIN(Wellpath!$L43)*SIN(Wellpath!$M43))</f>
        <v>0</v>
      </c>
      <c r="I43" s="17">
        <f>0.5*((Wellpath!$K43-Wellpath!$K42)*SIN(Wellpath!$L43)*COS(Wellpath!$M43))</f>
        <v>0</v>
      </c>
      <c r="J43" s="17">
        <v>0</v>
      </c>
      <c r="K43" s="17">
        <f t="shared" si="0"/>
        <v>-4.5163272055499361E-3</v>
      </c>
      <c r="L43" s="17">
        <f t="shared" si="1"/>
        <v>-1.6855162594717931E-2</v>
      </c>
      <c r="M43" s="17">
        <f t="shared" si="2"/>
        <v>-0.99969541350954794</v>
      </c>
      <c r="N43" s="17">
        <f>0.5*((Wellpath!$K44-Wellpath!$K43)*COS(Wellpath!$L43)*COS(Wellpath!$M43))</f>
        <v>15</v>
      </c>
      <c r="O43" s="17">
        <f>0.5*((Wellpath!$K44-Wellpath!$K43)*COS(Wellpath!$L43)*SIN(Wellpath!$M43))</f>
        <v>0</v>
      </c>
      <c r="P43" s="17">
        <f>0.5*(-(Wellpath!$K44-Wellpath!$K43)*SIN(Wellpath!$L43))</f>
        <v>0</v>
      </c>
      <c r="Q43" s="17">
        <f>-0.5*((Wellpath!$K44-Wellpath!$K43)*SIN(Wellpath!$L43)*SIN(Wellpath!$M43))</f>
        <v>0</v>
      </c>
      <c r="R43" s="17">
        <f>0.5*((Wellpath!$K44-Wellpath!$K43)*SIN(Wellpath!$L43)*COS(Wellpath!$M43))</f>
        <v>0</v>
      </c>
      <c r="S43" s="17">
        <v>0</v>
      </c>
      <c r="AA43" s="10"/>
      <c r="AB43" s="10"/>
      <c r="AC43" s="10"/>
      <c r="AD43" s="10"/>
      <c r="AE43" s="10"/>
      <c r="AF43" s="10"/>
      <c r="AG43" s="10"/>
      <c r="AH43" s="10"/>
      <c r="AI43" s="10"/>
      <c r="AK43" s="24"/>
      <c r="AL43" s="24"/>
      <c r="AM43" s="24"/>
      <c r="AN43" s="24"/>
      <c r="AO43" s="24"/>
      <c r="AP43" s="24"/>
    </row>
    <row r="44" spans="1:42" x14ac:dyDescent="0.25">
      <c r="A44" s="26">
        <f>Wellpath!E44</f>
        <v>1230</v>
      </c>
      <c r="B44" s="17">
        <f>0.5*(SIN(Wellpath!$L43)*COS(Wellpath!$M43)+SIN(Wellpath!$L44)*COS(Wellpath!$M44))</f>
        <v>4.5163272055499361E-3</v>
      </c>
      <c r="C44" s="17">
        <f>0.5*(SIN(Wellpath!$L43)*SIN(Wellpath!$M43)+SIN(Wellpath!$L44)*SIN(Wellpath!$M44))</f>
        <v>1.6855162594717931E-2</v>
      </c>
      <c r="D44" s="17">
        <f>0.5*(COS(Wellpath!$L43)+COS(Wellpath!$L44))</f>
        <v>0.99969541350954794</v>
      </c>
      <c r="E44" s="17">
        <f>0.5*((Wellpath!$K44-Wellpath!$K43)*COS(Wellpath!$L44)*COS(Wellpath!$M44))</f>
        <v>3.8799206929995131</v>
      </c>
      <c r="F44" s="17">
        <f>0.5*((Wellpath!$K44-Wellpath!$K43)*COS(Wellpath!$L44)*SIN(Wellpath!$M44))</f>
        <v>14.480061155612033</v>
      </c>
      <c r="G44" s="17">
        <f>0.5*(-(Wellpath!$K44-Wellpath!$K43)*SIN(Wellpath!$L44))</f>
        <v>-0.52349245053751459</v>
      </c>
      <c r="H44" s="17">
        <f>-0.5*((Wellpath!$K44-Wellpath!$K43)*SIN(Wellpath!$L44)*SIN(Wellpath!$M44))</f>
        <v>-0.50565487784153795</v>
      </c>
      <c r="I44" s="17">
        <f>0.5*((Wellpath!$K44-Wellpath!$K43)*SIN(Wellpath!$L44)*COS(Wellpath!$M44))</f>
        <v>0.13548981616649811</v>
      </c>
      <c r="J44" s="17">
        <v>0</v>
      </c>
      <c r="K44" s="17">
        <f t="shared" si="0"/>
        <v>-1.3543479167636721E-2</v>
      </c>
      <c r="L44" s="17">
        <f t="shared" si="1"/>
        <v>-5.0544952364870901E-2</v>
      </c>
      <c r="M44" s="17">
        <f t="shared" si="2"/>
        <v>-0.99847743863945992</v>
      </c>
      <c r="N44" s="17">
        <f>0.5*((Wellpath!$K45-Wellpath!$K44)*COS(Wellpath!$L44)*COS(Wellpath!$M44))</f>
        <v>3.8799206929995131</v>
      </c>
      <c r="O44" s="17">
        <f>0.5*((Wellpath!$K45-Wellpath!$K44)*COS(Wellpath!$L44)*SIN(Wellpath!$M44))</f>
        <v>14.480061155612033</v>
      </c>
      <c r="P44" s="17">
        <f>0.5*(-(Wellpath!$K45-Wellpath!$K44)*SIN(Wellpath!$L44))</f>
        <v>-0.52349245053751459</v>
      </c>
      <c r="Q44" s="17">
        <f>-0.5*((Wellpath!$K45-Wellpath!$K44)*SIN(Wellpath!$L44)*SIN(Wellpath!$M44))</f>
        <v>-0.50565487784153795</v>
      </c>
      <c r="R44" s="17">
        <f>0.5*((Wellpath!$K45-Wellpath!$K44)*SIN(Wellpath!$L44)*COS(Wellpath!$M44))</f>
        <v>0.13548981616649811</v>
      </c>
      <c r="S44" s="17">
        <v>0</v>
      </c>
      <c r="AA44" s="10"/>
      <c r="AB44" s="10"/>
      <c r="AC44" s="10"/>
      <c r="AD44" s="10"/>
      <c r="AE44" s="10"/>
      <c r="AF44" s="10"/>
      <c r="AG44" s="10"/>
      <c r="AH44" s="10"/>
      <c r="AI44" s="10"/>
      <c r="AK44" s="24"/>
      <c r="AL44" s="24"/>
      <c r="AM44" s="24"/>
      <c r="AN44" s="24"/>
      <c r="AO44" s="24"/>
      <c r="AP44" s="24"/>
    </row>
    <row r="45" spans="1:42" x14ac:dyDescent="0.25">
      <c r="A45" s="26">
        <f>Wellpath!E45</f>
        <v>1260</v>
      </c>
      <c r="B45" s="17">
        <f>0.5*(SIN(Wellpath!$L44)*COS(Wellpath!$M44)+SIN(Wellpath!$L45)*COS(Wellpath!$M45))</f>
        <v>1.3543479167636721E-2</v>
      </c>
      <c r="C45" s="17">
        <f>0.5*(SIN(Wellpath!$L44)*SIN(Wellpath!$M44)+SIN(Wellpath!$L45)*SIN(Wellpath!$M45))</f>
        <v>5.0544952364870901E-2</v>
      </c>
      <c r="D45" s="17">
        <f>0.5*(COS(Wellpath!$L44)+COS(Wellpath!$L45))</f>
        <v>0.99847743863945992</v>
      </c>
      <c r="E45" s="17">
        <f>0.5*((Wellpath!$K45-Wellpath!$K44)*COS(Wellpath!$L45)*COS(Wellpath!$M45))</f>
        <v>3.8728286237527607</v>
      </c>
      <c r="F45" s="17">
        <f>0.5*((Wellpath!$K45-Wellpath!$K44)*COS(Wellpath!$L45)*SIN(Wellpath!$M45))</f>
        <v>14.453593192852356</v>
      </c>
      <c r="G45" s="17">
        <f>0.5*(-(Wellpath!$K45-Wellpath!$K44)*SIN(Wellpath!$L45))</f>
        <v>-1.0463471061618796</v>
      </c>
      <c r="H45" s="17">
        <f>-0.5*((Wellpath!$K45-Wellpath!$K44)*SIN(Wellpath!$L45)*SIN(Wellpath!$M45))</f>
        <v>-1.0106936931045891</v>
      </c>
      <c r="I45" s="17">
        <f>0.5*((Wellpath!$K45-Wellpath!$K44)*SIN(Wellpath!$L45)*COS(Wellpath!$M45))</f>
        <v>0.27081455886260358</v>
      </c>
      <c r="J45" s="17">
        <v>0</v>
      </c>
      <c r="K45" s="17">
        <f t="shared" si="0"/>
        <v>-2.2554130486570779E-2</v>
      </c>
      <c r="L45" s="17">
        <f t="shared" si="1"/>
        <v>-8.4173160896420324E-2</v>
      </c>
      <c r="M45" s="17">
        <f t="shared" si="2"/>
        <v>-0.99604297281404874</v>
      </c>
      <c r="N45" s="17">
        <f>0.5*((Wellpath!$K46-Wellpath!$K45)*COS(Wellpath!$L45)*COS(Wellpath!$M45))</f>
        <v>3.8728286237527607</v>
      </c>
      <c r="O45" s="17">
        <f>0.5*((Wellpath!$K46-Wellpath!$K45)*COS(Wellpath!$L45)*SIN(Wellpath!$M45))</f>
        <v>14.453593192852356</v>
      </c>
      <c r="P45" s="17">
        <f>0.5*(-(Wellpath!$K46-Wellpath!$K45)*SIN(Wellpath!$L45))</f>
        <v>-1.0463471061618796</v>
      </c>
      <c r="Q45" s="17">
        <f>-0.5*((Wellpath!$K46-Wellpath!$K45)*SIN(Wellpath!$L45)*SIN(Wellpath!$M45))</f>
        <v>-1.0106936931045891</v>
      </c>
      <c r="R45" s="17">
        <f>0.5*((Wellpath!$K46-Wellpath!$K45)*SIN(Wellpath!$L45)*COS(Wellpath!$M45))</f>
        <v>0.27081455886260358</v>
      </c>
      <c r="S45" s="17">
        <v>0</v>
      </c>
      <c r="AA45" s="10"/>
      <c r="AB45" s="10"/>
      <c r="AC45" s="10"/>
      <c r="AD45" s="10"/>
      <c r="AE45" s="10"/>
      <c r="AF45" s="10"/>
      <c r="AG45" s="10"/>
      <c r="AH45" s="10"/>
      <c r="AI45" s="10"/>
      <c r="AK45" s="24"/>
      <c r="AL45" s="24"/>
      <c r="AM45" s="24"/>
      <c r="AN45" s="24"/>
      <c r="AO45" s="24"/>
      <c r="AP45" s="24"/>
    </row>
    <row r="46" spans="1:42" x14ac:dyDescent="0.25">
      <c r="A46" s="26">
        <f>Wellpath!E46</f>
        <v>1290</v>
      </c>
      <c r="B46" s="17">
        <f>0.5*(SIN(Wellpath!$L45)*COS(Wellpath!$M45)+SIN(Wellpath!$L46)*COS(Wellpath!$M46))</f>
        <v>2.2554130486570779E-2</v>
      </c>
      <c r="C46" s="17">
        <f>0.5*(SIN(Wellpath!$L45)*SIN(Wellpath!$M45)+SIN(Wellpath!$L46)*SIN(Wellpath!$M46))</f>
        <v>8.4173160896420324E-2</v>
      </c>
      <c r="D46" s="17">
        <f>0.5*(COS(Wellpath!$L45)+COS(Wellpath!$L46))</f>
        <v>0.99604297281404874</v>
      </c>
      <c r="E46" s="17">
        <f>0.5*((Wellpath!$K46-Wellpath!$K45)*COS(Wellpath!$L46)*COS(Wellpath!$M46))</f>
        <v>3.861018109391483</v>
      </c>
      <c r="F46" s="17">
        <f>0.5*((Wellpath!$K46-Wellpath!$K45)*COS(Wellpath!$L46)*SIN(Wellpath!$M46))</f>
        <v>14.409515753192547</v>
      </c>
      <c r="G46" s="17">
        <f>0.5*(-(Wellpath!$K46-Wellpath!$K45)*SIN(Wellpath!$L46))</f>
        <v>-1.567926949014802</v>
      </c>
      <c r="H46" s="17">
        <f>-0.5*((Wellpath!$K46-Wellpath!$K45)*SIN(Wellpath!$L46)*SIN(Wellpath!$M46))</f>
        <v>-1.5145011337880205</v>
      </c>
      <c r="I46" s="17">
        <f>0.5*((Wellpath!$K46-Wellpath!$K45)*SIN(Wellpath!$L46)*COS(Wellpath!$M46))</f>
        <v>0.40580935573451976</v>
      </c>
      <c r="J46" s="17">
        <v>0</v>
      </c>
      <c r="K46" s="17">
        <f t="shared" si="0"/>
        <v>-3.1537303071704416E-2</v>
      </c>
      <c r="L46" s="17">
        <f t="shared" si="1"/>
        <v>-0.11769881739729893</v>
      </c>
      <c r="M46" s="17">
        <f t="shared" si="2"/>
        <v>-0.99239498205492183</v>
      </c>
      <c r="N46" s="17">
        <f>0.5*((Wellpath!$K47-Wellpath!$K46)*COS(Wellpath!$L46)*COS(Wellpath!$M46))</f>
        <v>3.861018109391483</v>
      </c>
      <c r="O46" s="17">
        <f>0.5*((Wellpath!$K47-Wellpath!$K46)*COS(Wellpath!$L46)*SIN(Wellpath!$M46))</f>
        <v>14.409515753192547</v>
      </c>
      <c r="P46" s="17">
        <f>0.5*(-(Wellpath!$K47-Wellpath!$K46)*SIN(Wellpath!$L46))</f>
        <v>-1.567926949014802</v>
      </c>
      <c r="Q46" s="17">
        <f>-0.5*((Wellpath!$K47-Wellpath!$K46)*SIN(Wellpath!$L46)*SIN(Wellpath!$M46))</f>
        <v>-1.5145011337880205</v>
      </c>
      <c r="R46" s="17">
        <f>0.5*((Wellpath!$K47-Wellpath!$K46)*SIN(Wellpath!$L46)*COS(Wellpath!$M46))</f>
        <v>0.40580935573451976</v>
      </c>
      <c r="S46" s="17">
        <v>0</v>
      </c>
      <c r="AA46" s="10"/>
      <c r="AB46" s="10"/>
      <c r="AC46" s="10"/>
      <c r="AD46" s="10"/>
      <c r="AE46" s="10"/>
      <c r="AF46" s="10"/>
      <c r="AG46" s="10"/>
      <c r="AH46" s="10"/>
      <c r="AI46" s="10"/>
      <c r="AK46" s="24"/>
      <c r="AL46" s="24"/>
      <c r="AM46" s="24"/>
      <c r="AN46" s="24"/>
      <c r="AO46" s="24"/>
      <c r="AP46" s="24"/>
    </row>
    <row r="47" spans="1:42" x14ac:dyDescent="0.25">
      <c r="A47" s="26">
        <f>Wellpath!E47</f>
        <v>1320</v>
      </c>
      <c r="B47" s="17">
        <f>0.5*(SIN(Wellpath!$L46)*COS(Wellpath!$M46)+SIN(Wellpath!$L47)*COS(Wellpath!$M47))</f>
        <v>3.1537303071704416E-2</v>
      </c>
      <c r="C47" s="17">
        <f>0.5*(SIN(Wellpath!$L46)*SIN(Wellpath!$M46)+SIN(Wellpath!$L47)*SIN(Wellpath!$M47))</f>
        <v>0.11769881739729893</v>
      </c>
      <c r="D47" s="17">
        <f>0.5*(COS(Wellpath!$L46)+COS(Wellpath!$L47))</f>
        <v>0.99239498205492183</v>
      </c>
      <c r="E47" s="17">
        <f>0.5*((Wellpath!$K47-Wellpath!$K46)*COS(Wellpath!$L47)*COS(Wellpath!$M47))</f>
        <v>3.844503539208159</v>
      </c>
      <c r="F47" s="17">
        <f>0.5*((Wellpath!$K47-Wellpath!$K46)*COS(Wellpath!$L47)*SIN(Wellpath!$M47))</f>
        <v>14.347882538203217</v>
      </c>
      <c r="G47" s="17">
        <f>0.5*(-(Wellpath!$K47-Wellpath!$K46)*SIN(Wellpath!$L47))</f>
        <v>-2.0875965144009814</v>
      </c>
      <c r="H47" s="17">
        <f>-0.5*((Wellpath!$K47-Wellpath!$K46)*SIN(Wellpath!$L47)*SIN(Wellpath!$M47))</f>
        <v>-2.0164633881309468</v>
      </c>
      <c r="I47" s="17">
        <f>0.5*((Wellpath!$K47-Wellpath!$K46)*SIN(Wellpath!$L47)*COS(Wellpath!$M47))</f>
        <v>0.54030973641661273</v>
      </c>
      <c r="J47" s="17">
        <v>0</v>
      </c>
      <c r="K47" s="17">
        <f t="shared" si="0"/>
        <v>-4.0482052310994311E-2</v>
      </c>
      <c r="L47" s="17">
        <f t="shared" si="1"/>
        <v>-0.15108107601929188</v>
      </c>
      <c r="M47" s="17">
        <f t="shared" si="2"/>
        <v>-0.98753791087688914</v>
      </c>
      <c r="N47" s="17">
        <f>0.5*((Wellpath!$K48-Wellpath!$K47)*COS(Wellpath!$L47)*COS(Wellpath!$M47))</f>
        <v>3.844503539208159</v>
      </c>
      <c r="O47" s="17">
        <f>0.5*((Wellpath!$K48-Wellpath!$K47)*COS(Wellpath!$L47)*SIN(Wellpath!$M47))</f>
        <v>14.347882538203217</v>
      </c>
      <c r="P47" s="17">
        <f>0.5*(-(Wellpath!$K48-Wellpath!$K47)*SIN(Wellpath!$L47))</f>
        <v>-2.0875965144009814</v>
      </c>
      <c r="Q47" s="17">
        <f>-0.5*((Wellpath!$K48-Wellpath!$K47)*SIN(Wellpath!$L47)*SIN(Wellpath!$M47))</f>
        <v>-2.0164633881309468</v>
      </c>
      <c r="R47" s="17">
        <f>0.5*((Wellpath!$K48-Wellpath!$K47)*SIN(Wellpath!$L47)*COS(Wellpath!$M47))</f>
        <v>0.54030973641661273</v>
      </c>
      <c r="S47" s="17">
        <v>0</v>
      </c>
      <c r="AA47" s="10"/>
      <c r="AB47" s="10"/>
      <c r="AC47" s="10"/>
      <c r="AD47" s="10"/>
      <c r="AE47" s="10"/>
      <c r="AF47" s="10"/>
      <c r="AG47" s="10"/>
      <c r="AH47" s="10"/>
      <c r="AI47" s="10"/>
      <c r="AK47" s="24"/>
      <c r="AL47" s="24"/>
      <c r="AM47" s="24"/>
      <c r="AN47" s="24"/>
      <c r="AO47" s="24"/>
      <c r="AP47" s="24"/>
    </row>
    <row r="48" spans="1:42" x14ac:dyDescent="0.25">
      <c r="A48" s="26">
        <f>Wellpath!E48</f>
        <v>1350</v>
      </c>
      <c r="B48" s="17">
        <f>0.5*(SIN(Wellpath!$L47)*COS(Wellpath!$M47)+SIN(Wellpath!$L48)*COS(Wellpath!$M48))</f>
        <v>4.0482052310994311E-2</v>
      </c>
      <c r="C48" s="17">
        <f>0.5*(SIN(Wellpath!$L47)*SIN(Wellpath!$M47)+SIN(Wellpath!$L48)*SIN(Wellpath!$M48))</f>
        <v>0.15108107601929188</v>
      </c>
      <c r="D48" s="17">
        <f>0.5*(COS(Wellpath!$L47)+COS(Wellpath!$L48))</f>
        <v>0.98753791087688914</v>
      </c>
      <c r="E48" s="17">
        <f>0.5*((Wellpath!$K48-Wellpath!$K47)*COS(Wellpath!$L48)*COS(Wellpath!$M48))</f>
        <v>3.8233050336626819</v>
      </c>
      <c r="F48" s="17">
        <f>0.5*((Wellpath!$K48-Wellpath!$K47)*COS(Wellpath!$L48)*SIN(Wellpath!$M48))</f>
        <v>14.268768638462968</v>
      </c>
      <c r="G48" s="17">
        <f>0.5*(-(Wellpath!$K48-Wellpath!$K47)*SIN(Wellpath!$L48))</f>
        <v>-2.6047226650039548</v>
      </c>
      <c r="H48" s="17">
        <f>-0.5*((Wellpath!$K48-Wellpath!$K47)*SIN(Wellpath!$L48)*SIN(Wellpath!$M48))</f>
        <v>-2.515968892447809</v>
      </c>
      <c r="I48" s="17">
        <f>0.5*((Wellpath!$K48-Wellpath!$K47)*SIN(Wellpath!$L48)*COS(Wellpath!$M48))</f>
        <v>0.67415183291321656</v>
      </c>
      <c r="J48" s="17">
        <v>0</v>
      </c>
      <c r="K48" s="17">
        <f t="shared" si="0"/>
        <v>-4.9377480405325386E-2</v>
      </c>
      <c r="L48" s="17">
        <f t="shared" si="1"/>
        <v>-0.18427926562241104</v>
      </c>
      <c r="M48" s="17">
        <f t="shared" si="2"/>
        <v>-0.98147767687300691</v>
      </c>
      <c r="N48" s="17">
        <f>0.5*((Wellpath!$K49-Wellpath!$K48)*COS(Wellpath!$L48)*COS(Wellpath!$M48))</f>
        <v>3.8233050336626819</v>
      </c>
      <c r="O48" s="17">
        <f>0.5*((Wellpath!$K49-Wellpath!$K48)*COS(Wellpath!$L48)*SIN(Wellpath!$M48))</f>
        <v>14.268768638462968</v>
      </c>
      <c r="P48" s="17">
        <f>0.5*(-(Wellpath!$K49-Wellpath!$K48)*SIN(Wellpath!$L48))</f>
        <v>-2.6047226650039548</v>
      </c>
      <c r="Q48" s="17">
        <f>-0.5*((Wellpath!$K49-Wellpath!$K48)*SIN(Wellpath!$L48)*SIN(Wellpath!$M48))</f>
        <v>-2.515968892447809</v>
      </c>
      <c r="R48" s="17">
        <f>0.5*((Wellpath!$K49-Wellpath!$K48)*SIN(Wellpath!$L48)*COS(Wellpath!$M48))</f>
        <v>0.67415183291321656</v>
      </c>
      <c r="S48" s="17">
        <v>0</v>
      </c>
      <c r="AA48" s="10"/>
      <c r="AB48" s="10"/>
      <c r="AC48" s="10"/>
      <c r="AD48" s="10"/>
      <c r="AE48" s="10"/>
      <c r="AF48" s="10"/>
      <c r="AG48" s="10"/>
      <c r="AH48" s="10"/>
      <c r="AI48" s="10"/>
      <c r="AK48" s="24"/>
      <c r="AL48" s="24"/>
      <c r="AM48" s="24"/>
      <c r="AN48" s="24"/>
      <c r="AO48" s="24"/>
      <c r="AP48" s="24"/>
    </row>
    <row r="49" spans="1:42" x14ac:dyDescent="0.25">
      <c r="A49" s="26">
        <f>Wellpath!E49</f>
        <v>1380</v>
      </c>
      <c r="B49" s="17">
        <f>0.5*(SIN(Wellpath!$L48)*COS(Wellpath!$M48)+SIN(Wellpath!$L49)*COS(Wellpath!$M49))</f>
        <v>4.9377480405325386E-2</v>
      </c>
      <c r="C49" s="17">
        <f>0.5*(SIN(Wellpath!$L48)*SIN(Wellpath!$M48)+SIN(Wellpath!$L49)*SIN(Wellpath!$M49))</f>
        <v>0.18427926562241104</v>
      </c>
      <c r="D49" s="17">
        <f>0.5*(COS(Wellpath!$L48)+COS(Wellpath!$L49))</f>
        <v>0.98147767687300691</v>
      </c>
      <c r="E49" s="17">
        <f>0.5*((Wellpath!$K49-Wellpath!$K48)*COS(Wellpath!$L49)*COS(Wellpath!$M49))</f>
        <v>3.7974484198686795</v>
      </c>
      <c r="F49" s="17">
        <f>0.5*((Wellpath!$K49-Wellpath!$K48)*COS(Wellpath!$L49)*SIN(Wellpath!$M49))</f>
        <v>14.172270442072064</v>
      </c>
      <c r="G49" s="17">
        <f>0.5*(-(Wellpath!$K49-Wellpath!$K48)*SIN(Wellpath!$L49))</f>
        <v>-3.1186753622663903</v>
      </c>
      <c r="H49" s="17">
        <f>-0.5*((Wellpath!$K49-Wellpath!$K48)*SIN(Wellpath!$L49)*SIN(Wellpath!$M49))</f>
        <v>-3.0124090762245226</v>
      </c>
      <c r="I49" s="17">
        <f>0.5*((Wellpath!$K49-Wellpath!$K48)*SIN(Wellpath!$L49)*COS(Wellpath!$M49))</f>
        <v>0.80717257924654506</v>
      </c>
      <c r="J49" s="17">
        <v>0</v>
      </c>
      <c r="K49" s="17">
        <f t="shared" si="0"/>
        <v>-5.8212749645800366E-2</v>
      </c>
      <c r="L49" s="17">
        <f t="shared" si="1"/>
        <v>-0.21725293932641412</v>
      </c>
      <c r="M49" s="17">
        <f t="shared" si="2"/>
        <v>-0.97422166350490103</v>
      </c>
      <c r="N49" s="17">
        <f>0.5*((Wellpath!$K50-Wellpath!$K49)*COS(Wellpath!$L49)*COS(Wellpath!$M49))</f>
        <v>3.7974484198686795</v>
      </c>
      <c r="O49" s="17">
        <f>0.5*((Wellpath!$K50-Wellpath!$K49)*COS(Wellpath!$L49)*SIN(Wellpath!$M49))</f>
        <v>14.172270442072064</v>
      </c>
      <c r="P49" s="17">
        <f>0.5*(-(Wellpath!$K50-Wellpath!$K49)*SIN(Wellpath!$L49))</f>
        <v>-3.1186753622663903</v>
      </c>
      <c r="Q49" s="17">
        <f>-0.5*((Wellpath!$K50-Wellpath!$K49)*SIN(Wellpath!$L49)*SIN(Wellpath!$M49))</f>
        <v>-3.0124090762245226</v>
      </c>
      <c r="R49" s="17">
        <f>0.5*((Wellpath!$K50-Wellpath!$K49)*SIN(Wellpath!$L49)*COS(Wellpath!$M49))</f>
        <v>0.80717257924654506</v>
      </c>
      <c r="S49" s="17">
        <v>0</v>
      </c>
      <c r="AA49" s="10"/>
      <c r="AB49" s="10"/>
      <c r="AC49" s="10"/>
      <c r="AD49" s="10"/>
      <c r="AE49" s="10"/>
      <c r="AF49" s="10"/>
      <c r="AG49" s="10"/>
      <c r="AH49" s="10"/>
      <c r="AI49" s="10"/>
      <c r="AK49" s="24"/>
      <c r="AL49" s="24"/>
      <c r="AM49" s="24"/>
      <c r="AN49" s="24"/>
      <c r="AO49" s="24"/>
      <c r="AP49" s="24"/>
    </row>
    <row r="50" spans="1:42" x14ac:dyDescent="0.25">
      <c r="A50" s="26">
        <f>Wellpath!E50</f>
        <v>1410</v>
      </c>
      <c r="B50" s="17">
        <f>0.5*(SIN(Wellpath!$L49)*COS(Wellpath!$M49)+SIN(Wellpath!$L50)*COS(Wellpath!$M50))</f>
        <v>5.8212749645800366E-2</v>
      </c>
      <c r="C50" s="17">
        <f>0.5*(SIN(Wellpath!$L49)*SIN(Wellpath!$M49)+SIN(Wellpath!$L50)*SIN(Wellpath!$M50))</f>
        <v>0.21725293932641412</v>
      </c>
      <c r="D50" s="17">
        <f>0.5*(COS(Wellpath!$L49)+COS(Wellpath!$L50))</f>
        <v>0.97422166350490103</v>
      </c>
      <c r="E50" s="17">
        <f>0.5*((Wellpath!$K50-Wellpath!$K49)*COS(Wellpath!$L50)*COS(Wellpath!$M50))</f>
        <v>3.7669652001271539</v>
      </c>
      <c r="F50" s="17">
        <f>0.5*((Wellpath!$K50-Wellpath!$K49)*COS(Wellpath!$L50)*SIN(Wellpath!$M50))</f>
        <v>14.058505517218403</v>
      </c>
      <c r="G50" s="17">
        <f>0.5*(-(Wellpath!$K50-Wellpath!$K49)*SIN(Wellpath!$L50))</f>
        <v>-3.6288284339950159</v>
      </c>
      <c r="H50" s="17">
        <f>-0.5*((Wellpath!$K50-Wellpath!$K49)*SIN(Wellpath!$L50)*SIN(Wellpath!$M50))</f>
        <v>-3.5051791035679014</v>
      </c>
      <c r="I50" s="17">
        <f>0.5*((Wellpath!$K50-Wellpath!$K49)*SIN(Wellpath!$L50)*COS(Wellpath!$M50))</f>
        <v>0.93920991012746569</v>
      </c>
      <c r="J50" s="17">
        <v>0</v>
      </c>
      <c r="K50" s="17">
        <f t="shared" si="0"/>
        <v>-6.6977095617818588E-2</v>
      </c>
      <c r="L50" s="17">
        <f t="shared" si="1"/>
        <v>-0.24996192378909782</v>
      </c>
      <c r="M50" s="17">
        <f t="shared" si="2"/>
        <v>-0.96577871110715763</v>
      </c>
      <c r="N50" s="17">
        <f>0.5*((Wellpath!$K51-Wellpath!$K50)*COS(Wellpath!$L50)*COS(Wellpath!$M50))</f>
        <v>3.7669652001271539</v>
      </c>
      <c r="O50" s="17">
        <f>0.5*((Wellpath!$K51-Wellpath!$K50)*COS(Wellpath!$L50)*SIN(Wellpath!$M50))</f>
        <v>14.058505517218403</v>
      </c>
      <c r="P50" s="17">
        <f>0.5*(-(Wellpath!$K51-Wellpath!$K50)*SIN(Wellpath!$L50))</f>
        <v>-3.6288284339950159</v>
      </c>
      <c r="Q50" s="17">
        <f>-0.5*((Wellpath!$K51-Wellpath!$K50)*SIN(Wellpath!$L50)*SIN(Wellpath!$M50))</f>
        <v>-3.5051791035679014</v>
      </c>
      <c r="R50" s="17">
        <f>0.5*((Wellpath!$K51-Wellpath!$K50)*SIN(Wellpath!$L50)*COS(Wellpath!$M50))</f>
        <v>0.93920991012746569</v>
      </c>
      <c r="S50" s="17">
        <v>0</v>
      </c>
      <c r="AA50" s="10"/>
      <c r="AB50" s="10"/>
      <c r="AC50" s="10"/>
      <c r="AD50" s="10"/>
      <c r="AE50" s="10"/>
      <c r="AF50" s="10"/>
      <c r="AG50" s="10"/>
      <c r="AH50" s="10"/>
      <c r="AI50" s="10"/>
      <c r="AK50" s="24"/>
      <c r="AL50" s="24"/>
      <c r="AM50" s="24"/>
      <c r="AN50" s="24"/>
      <c r="AO50" s="24"/>
      <c r="AP50" s="24"/>
    </row>
    <row r="51" spans="1:42" x14ac:dyDescent="0.25">
      <c r="A51" s="26">
        <f>Wellpath!E51</f>
        <v>1440</v>
      </c>
      <c r="B51" s="17">
        <f>0.5*(SIN(Wellpath!$L50)*COS(Wellpath!$M50)+SIN(Wellpath!$L51)*COS(Wellpath!$M51))</f>
        <v>6.6977095617818588E-2</v>
      </c>
      <c r="C51" s="17">
        <f>0.5*(SIN(Wellpath!$L50)*SIN(Wellpath!$M50)+SIN(Wellpath!$L51)*SIN(Wellpath!$M51))</f>
        <v>0.24996192378909782</v>
      </c>
      <c r="D51" s="17">
        <f>0.5*(COS(Wellpath!$L50)+COS(Wellpath!$L51))</f>
        <v>0.96577871110715763</v>
      </c>
      <c r="E51" s="17">
        <f>0.5*((Wellpath!$K51-Wellpath!$K50)*COS(Wellpath!$L51)*COS(Wellpath!$M51))</f>
        <v>3.7318925135457799</v>
      </c>
      <c r="F51" s="17">
        <f>0.5*((Wellpath!$K51-Wellpath!$K50)*COS(Wellpath!$L51)*SIN(Wellpath!$M51))</f>
        <v>13.927612468938777</v>
      </c>
      <c r="G51" s="17">
        <f>0.5*(-(Wellpath!$K51-Wellpath!$K50)*SIN(Wellpath!$L51))</f>
        <v>-4.1345603372549871</v>
      </c>
      <c r="H51" s="17">
        <f>-0.5*((Wellpath!$K51-Wellpath!$K50)*SIN(Wellpath!$L51)*SIN(Wellpath!$M51))</f>
        <v>-3.9936786101050323</v>
      </c>
      <c r="I51" s="17">
        <f>0.5*((Wellpath!$K51-Wellpath!$K50)*SIN(Wellpath!$L51)*COS(Wellpath!$M51))</f>
        <v>1.0701029584070918</v>
      </c>
      <c r="J51" s="17">
        <v>0</v>
      </c>
      <c r="K51" s="17">
        <f t="shared" si="0"/>
        <v>-7.565984031585718E-2</v>
      </c>
      <c r="L51" s="17">
        <f t="shared" si="1"/>
        <v>-0.2823663681513271</v>
      </c>
      <c r="M51" s="17">
        <f t="shared" si="2"/>
        <v>-0.95615910611673627</v>
      </c>
      <c r="N51" s="17">
        <f>0.5*((Wellpath!$K52-Wellpath!$K51)*COS(Wellpath!$L51)*COS(Wellpath!$M51))</f>
        <v>3.7318925135457799</v>
      </c>
      <c r="O51" s="17">
        <f>0.5*((Wellpath!$K52-Wellpath!$K51)*COS(Wellpath!$L51)*SIN(Wellpath!$M51))</f>
        <v>13.927612468938777</v>
      </c>
      <c r="P51" s="17">
        <f>0.5*(-(Wellpath!$K52-Wellpath!$K51)*SIN(Wellpath!$L51))</f>
        <v>-4.1345603372549871</v>
      </c>
      <c r="Q51" s="17">
        <f>-0.5*((Wellpath!$K52-Wellpath!$K51)*SIN(Wellpath!$L51)*SIN(Wellpath!$M51))</f>
        <v>-3.9936786101050323</v>
      </c>
      <c r="R51" s="17">
        <f>0.5*((Wellpath!$K52-Wellpath!$K51)*SIN(Wellpath!$L51)*COS(Wellpath!$M51))</f>
        <v>1.0701029584070918</v>
      </c>
      <c r="S51" s="17">
        <v>0</v>
      </c>
      <c r="AA51" s="10"/>
      <c r="AB51" s="10"/>
      <c r="AC51" s="10"/>
      <c r="AD51" s="10"/>
      <c r="AE51" s="10"/>
      <c r="AF51" s="10"/>
      <c r="AG51" s="10"/>
      <c r="AH51" s="10"/>
      <c r="AI51" s="10"/>
      <c r="AK51" s="24"/>
      <c r="AL51" s="24"/>
      <c r="AM51" s="24"/>
      <c r="AN51" s="24"/>
      <c r="AO51" s="24"/>
      <c r="AP51" s="24"/>
    </row>
    <row r="52" spans="1:42" x14ac:dyDescent="0.25">
      <c r="A52" s="26">
        <f>Wellpath!E52</f>
        <v>1470</v>
      </c>
      <c r="B52" s="17">
        <f>0.5*(SIN(Wellpath!$L51)*COS(Wellpath!$M51)+SIN(Wellpath!$L52)*COS(Wellpath!$M52))</f>
        <v>7.565984031585718E-2</v>
      </c>
      <c r="C52" s="17">
        <f>0.5*(SIN(Wellpath!$L51)*SIN(Wellpath!$M51)+SIN(Wellpath!$L52)*SIN(Wellpath!$M52))</f>
        <v>0.2823663681513271</v>
      </c>
      <c r="D52" s="17">
        <f>0.5*(COS(Wellpath!$L51)+COS(Wellpath!$L52))</f>
        <v>0.95615910611673627</v>
      </c>
      <c r="E52" s="17">
        <f>0.5*((Wellpath!$K52-Wellpath!$K51)*COS(Wellpath!$L52)*COS(Wellpath!$M52))</f>
        <v>3.692273090790624</v>
      </c>
      <c r="F52" s="17">
        <f>0.5*((Wellpath!$K52-Wellpath!$K51)*COS(Wellpath!$L52)*SIN(Wellpath!$M52))</f>
        <v>13.779750770249985</v>
      </c>
      <c r="G52" s="17">
        <f>0.5*(-(Wellpath!$K52-Wellpath!$K51)*SIN(Wellpath!$L52))</f>
        <v>-4.6352549156242109</v>
      </c>
      <c r="H52" s="17">
        <f>-0.5*((Wellpath!$K52-Wellpath!$K51)*SIN(Wellpath!$L52)*SIN(Wellpath!$M52))</f>
        <v>-4.4773124344347819</v>
      </c>
      <c r="I52" s="17">
        <f>0.5*((Wellpath!$K52-Wellpath!$K51)*SIN(Wellpath!$L52)*COS(Wellpath!$M52))</f>
        <v>1.1996922510686236</v>
      </c>
      <c r="J52" s="17">
        <v>0</v>
      </c>
      <c r="K52" s="17">
        <f t="shared" si="0"/>
        <v>-8.4250405152975882E-2</v>
      </c>
      <c r="L52" s="17">
        <f t="shared" si="1"/>
        <v>-0.31442679258916878</v>
      </c>
      <c r="M52" s="17">
        <f t="shared" si="2"/>
        <v>-0.94537456854053104</v>
      </c>
      <c r="N52" s="17">
        <f>0.5*((Wellpath!$K53-Wellpath!$K52)*COS(Wellpath!$L52)*COS(Wellpath!$M52))</f>
        <v>3.692273090790624</v>
      </c>
      <c r="O52" s="17">
        <f>0.5*((Wellpath!$K53-Wellpath!$K52)*COS(Wellpath!$L52)*SIN(Wellpath!$M52))</f>
        <v>13.779750770249985</v>
      </c>
      <c r="P52" s="17">
        <f>0.5*(-(Wellpath!$K53-Wellpath!$K52)*SIN(Wellpath!$L52))</f>
        <v>-4.6352549156242109</v>
      </c>
      <c r="Q52" s="17">
        <f>-0.5*((Wellpath!$K53-Wellpath!$K52)*SIN(Wellpath!$L52)*SIN(Wellpath!$M52))</f>
        <v>-4.4773124344347819</v>
      </c>
      <c r="R52" s="17">
        <f>0.5*((Wellpath!$K53-Wellpath!$K52)*SIN(Wellpath!$L52)*COS(Wellpath!$M52))</f>
        <v>1.1996922510686236</v>
      </c>
      <c r="S52" s="17">
        <v>0</v>
      </c>
      <c r="AA52" s="10"/>
      <c r="AB52" s="10"/>
      <c r="AC52" s="10"/>
      <c r="AD52" s="10"/>
      <c r="AE52" s="10"/>
      <c r="AF52" s="10"/>
      <c r="AG52" s="10"/>
      <c r="AH52" s="10"/>
      <c r="AI52" s="10"/>
      <c r="AK52" s="24"/>
      <c r="AL52" s="24"/>
      <c r="AM52" s="24"/>
      <c r="AN52" s="24"/>
      <c r="AO52" s="24"/>
      <c r="AP52" s="24"/>
    </row>
    <row r="53" spans="1:42" x14ac:dyDescent="0.25">
      <c r="A53" s="26">
        <f>Wellpath!E53</f>
        <v>1500</v>
      </c>
      <c r="B53" s="17">
        <f>0.5*(SIN(Wellpath!$L52)*COS(Wellpath!$M52)+SIN(Wellpath!$L53)*COS(Wellpath!$M53))</f>
        <v>8.4250405152975882E-2</v>
      </c>
      <c r="C53" s="17">
        <f>0.5*(SIN(Wellpath!$L52)*SIN(Wellpath!$M52)+SIN(Wellpath!$L53)*SIN(Wellpath!$M53))</f>
        <v>0.31442679258916878</v>
      </c>
      <c r="D53" s="17">
        <f>0.5*(COS(Wellpath!$L52)+COS(Wellpath!$L53))</f>
        <v>0.94537456854053104</v>
      </c>
      <c r="E53" s="17">
        <f>0.5*((Wellpath!$K53-Wellpath!$K52)*COS(Wellpath!$L53)*COS(Wellpath!$M53))</f>
        <v>3.6481552020254093</v>
      </c>
      <c r="F53" s="17">
        <f>0.5*((Wellpath!$K53-Wellpath!$K52)*COS(Wellpath!$L53)*SIN(Wellpath!$M53))</f>
        <v>13.61510056785553</v>
      </c>
      <c r="G53" s="17">
        <f>0.5*(-(Wellpath!$K53-Wellpath!$K52)*SIN(Wellpath!$L53))</f>
        <v>-5.130302149885031</v>
      </c>
      <c r="H53" s="17">
        <f>-0.5*((Wellpath!$K53-Wellpath!$K52)*SIN(Wellpath!$L53)*SIN(Wellpath!$M53))</f>
        <v>-4.9554913432402818</v>
      </c>
      <c r="I53" s="17">
        <f>0.5*((Wellpath!$K53-Wellpath!$K52)*SIN(Wellpath!$L53)*COS(Wellpath!$M53))</f>
        <v>1.327819903520653</v>
      </c>
      <c r="J53" s="17">
        <v>0</v>
      </c>
      <c r="K53" s="17">
        <f t="shared" si="0"/>
        <v>-9.2738323849195725E-2</v>
      </c>
      <c r="L53" s="17">
        <f t="shared" si="1"/>
        <v>-0.34610413641397497</v>
      </c>
      <c r="M53" s="17">
        <f t="shared" si="2"/>
        <v>-0.93343823767634793</v>
      </c>
      <c r="N53" s="17">
        <f>0.5*((Wellpath!$K54-Wellpath!$K53)*COS(Wellpath!$L53)*COS(Wellpath!$M53))</f>
        <v>3.6481552020254093</v>
      </c>
      <c r="O53" s="17">
        <f>0.5*((Wellpath!$K54-Wellpath!$K53)*COS(Wellpath!$L53)*SIN(Wellpath!$M53))</f>
        <v>13.61510056785553</v>
      </c>
      <c r="P53" s="17">
        <f>0.5*(-(Wellpath!$K54-Wellpath!$K53)*SIN(Wellpath!$L53))</f>
        <v>-5.130302149885031</v>
      </c>
      <c r="Q53" s="17">
        <f>-0.5*((Wellpath!$K54-Wellpath!$K53)*SIN(Wellpath!$L53)*SIN(Wellpath!$M53))</f>
        <v>-4.9554913432402818</v>
      </c>
      <c r="R53" s="17">
        <f>0.5*((Wellpath!$K54-Wellpath!$K53)*SIN(Wellpath!$L53)*COS(Wellpath!$M53))</f>
        <v>1.327819903520653</v>
      </c>
      <c r="S53" s="17">
        <v>0</v>
      </c>
      <c r="AA53" s="10"/>
      <c r="AB53" s="10"/>
      <c r="AC53" s="10"/>
      <c r="AD53" s="10"/>
      <c r="AE53" s="10"/>
      <c r="AF53" s="10"/>
      <c r="AG53" s="10"/>
      <c r="AH53" s="10"/>
      <c r="AI53" s="10"/>
      <c r="AK53" s="24"/>
      <c r="AL53" s="24"/>
      <c r="AM53" s="24"/>
      <c r="AN53" s="24"/>
      <c r="AO53" s="24"/>
      <c r="AP53" s="24"/>
    </row>
    <row r="54" spans="1:42" x14ac:dyDescent="0.25">
      <c r="A54" s="26">
        <f>Wellpath!E54</f>
        <v>1530</v>
      </c>
      <c r="B54" s="17">
        <f>0.5*(SIN(Wellpath!$L53)*COS(Wellpath!$M53)+SIN(Wellpath!$L54)*COS(Wellpath!$M54))</f>
        <v>9.2738323849195725E-2</v>
      </c>
      <c r="C54" s="17">
        <f>0.5*(SIN(Wellpath!$L53)*SIN(Wellpath!$M53)+SIN(Wellpath!$L54)*SIN(Wellpath!$M54))</f>
        <v>0.34610413641397497</v>
      </c>
      <c r="D54" s="17">
        <f>0.5*(COS(Wellpath!$L53)+COS(Wellpath!$L54))</f>
        <v>0.93343823767634793</v>
      </c>
      <c r="E54" s="17">
        <f>0.5*((Wellpath!$K54-Wellpath!$K53)*COS(Wellpath!$L54)*COS(Wellpath!$M54))</f>
        <v>3.5995925981017556</v>
      </c>
      <c r="F54" s="17">
        <f>0.5*((Wellpath!$K54-Wellpath!$K53)*COS(Wellpath!$L54)*SIN(Wellpath!$M54))</f>
        <v>13.433862462664612</v>
      </c>
      <c r="G54" s="17">
        <f>0.5*(-(Wellpath!$K54-Wellpath!$K53)*SIN(Wellpath!$L54))</f>
        <v>-5.6190989012386803</v>
      </c>
      <c r="H54" s="17">
        <f>-0.5*((Wellpath!$K54-Wellpath!$K53)*SIN(Wellpath!$L54)*SIN(Wellpath!$M54))</f>
        <v>-5.4276327491789678</v>
      </c>
      <c r="I54" s="17">
        <f>0.5*((Wellpath!$K54-Wellpath!$K53)*SIN(Wellpath!$L54)*COS(Wellpath!$M54))</f>
        <v>1.4543298119552188</v>
      </c>
      <c r="J54" s="17">
        <v>0</v>
      </c>
      <c r="K54" s="17">
        <f t="shared" si="0"/>
        <v>-0.10111325518304901</v>
      </c>
      <c r="L54" s="17">
        <f t="shared" si="1"/>
        <v>-0.37735980566181604</v>
      </c>
      <c r="M54" s="17">
        <f t="shared" si="2"/>
        <v>-0.92036465610469409</v>
      </c>
      <c r="N54" s="17">
        <f>0.5*((Wellpath!$K55-Wellpath!$K54)*COS(Wellpath!$L54)*COS(Wellpath!$M54))</f>
        <v>3.5995925981017556</v>
      </c>
      <c r="O54" s="17">
        <f>0.5*((Wellpath!$K55-Wellpath!$K54)*COS(Wellpath!$L54)*SIN(Wellpath!$M54))</f>
        <v>13.433862462664612</v>
      </c>
      <c r="P54" s="17">
        <f>0.5*(-(Wellpath!$K55-Wellpath!$K54)*SIN(Wellpath!$L54))</f>
        <v>-5.6190989012386803</v>
      </c>
      <c r="Q54" s="17">
        <f>-0.5*((Wellpath!$K55-Wellpath!$K54)*SIN(Wellpath!$L54)*SIN(Wellpath!$M54))</f>
        <v>-5.4276327491789678</v>
      </c>
      <c r="R54" s="17">
        <f>0.5*((Wellpath!$K55-Wellpath!$K54)*SIN(Wellpath!$L54)*COS(Wellpath!$M54))</f>
        <v>1.4543298119552188</v>
      </c>
      <c r="S54" s="17">
        <v>0</v>
      </c>
      <c r="AA54" s="10"/>
      <c r="AB54" s="10"/>
      <c r="AC54" s="10"/>
      <c r="AD54" s="10"/>
      <c r="AE54" s="10"/>
      <c r="AF54" s="10"/>
      <c r="AG54" s="10"/>
      <c r="AH54" s="10"/>
      <c r="AI54" s="10"/>
      <c r="AK54" s="24"/>
      <c r="AL54" s="24"/>
      <c r="AM54" s="24"/>
      <c r="AN54" s="24"/>
      <c r="AO54" s="24"/>
      <c r="AP54" s="24"/>
    </row>
    <row r="55" spans="1:42" x14ac:dyDescent="0.25">
      <c r="A55" s="26">
        <f>Wellpath!E55</f>
        <v>1560</v>
      </c>
      <c r="B55" s="17">
        <f>0.5*(SIN(Wellpath!$L54)*COS(Wellpath!$M54)+SIN(Wellpath!$L55)*COS(Wellpath!$M55))</f>
        <v>0.10111325518304901</v>
      </c>
      <c r="C55" s="17">
        <f>0.5*(SIN(Wellpath!$L54)*SIN(Wellpath!$M54)+SIN(Wellpath!$L55)*SIN(Wellpath!$M55))</f>
        <v>0.37735980566181604</v>
      </c>
      <c r="D55" s="17">
        <f>0.5*(COS(Wellpath!$L54)+COS(Wellpath!$L55))</f>
        <v>0.92036465610469409</v>
      </c>
      <c r="E55" s="17">
        <f>0.5*((Wellpath!$K55-Wellpath!$K54)*COS(Wellpath!$L55)*COS(Wellpath!$M55))</f>
        <v>3.5466444450720491</v>
      </c>
      <c r="F55" s="17">
        <f>0.5*((Wellpath!$K55-Wellpath!$K54)*COS(Wellpath!$L55)*SIN(Wellpath!$M55))</f>
        <v>13.236257265390815</v>
      </c>
      <c r="G55" s="17">
        <f>0.5*(-(Wellpath!$K55-Wellpath!$K54)*SIN(Wellpath!$L55))</f>
        <v>-6.1010496461370032</v>
      </c>
      <c r="H55" s="17">
        <f>-0.5*((Wellpath!$K55-Wellpath!$K54)*SIN(Wellpath!$L55)*SIN(Wellpath!$M55))</f>
        <v>-5.8931614206755123</v>
      </c>
      <c r="I55" s="17">
        <f>0.5*((Wellpath!$K55-Wellpath!$K54)*SIN(Wellpath!$L55)*COS(Wellpath!$M55))</f>
        <v>1.5790678435362513</v>
      </c>
      <c r="J55" s="17">
        <v>0</v>
      </c>
      <c r="K55" s="17">
        <f t="shared" si="0"/>
        <v>-0.10936499559076469</v>
      </c>
      <c r="L55" s="17">
        <f t="shared" si="1"/>
        <v>-0.40815572011428014</v>
      </c>
      <c r="M55" s="17">
        <f t="shared" si="2"/>
        <v>-0.90616975197088401</v>
      </c>
      <c r="N55" s="17">
        <f>0.5*((Wellpath!$K56-Wellpath!$K55)*COS(Wellpath!$L55)*COS(Wellpath!$M55))</f>
        <v>3.5466444450720491</v>
      </c>
      <c r="O55" s="17">
        <f>0.5*((Wellpath!$K56-Wellpath!$K55)*COS(Wellpath!$L55)*SIN(Wellpath!$M55))</f>
        <v>13.236257265390815</v>
      </c>
      <c r="P55" s="17">
        <f>0.5*(-(Wellpath!$K56-Wellpath!$K55)*SIN(Wellpath!$L55))</f>
        <v>-6.1010496461370032</v>
      </c>
      <c r="Q55" s="17">
        <f>-0.5*((Wellpath!$K56-Wellpath!$K55)*SIN(Wellpath!$L55)*SIN(Wellpath!$M55))</f>
        <v>-5.8931614206755123</v>
      </c>
      <c r="R55" s="17">
        <f>0.5*((Wellpath!$K56-Wellpath!$K55)*SIN(Wellpath!$L55)*COS(Wellpath!$M55))</f>
        <v>1.5790678435362513</v>
      </c>
      <c r="S55" s="17">
        <v>0</v>
      </c>
      <c r="AA55" s="10"/>
      <c r="AB55" s="10"/>
      <c r="AC55" s="10"/>
      <c r="AD55" s="10"/>
      <c r="AE55" s="10"/>
      <c r="AF55" s="10"/>
      <c r="AG55" s="10"/>
      <c r="AH55" s="10"/>
      <c r="AI55" s="10"/>
      <c r="AK55" s="24"/>
      <c r="AL55" s="24"/>
      <c r="AM55" s="24"/>
      <c r="AN55" s="24"/>
      <c r="AO55" s="24"/>
      <c r="AP55" s="24"/>
    </row>
    <row r="56" spans="1:42" x14ac:dyDescent="0.25">
      <c r="A56" s="26">
        <f>Wellpath!E56</f>
        <v>1590</v>
      </c>
      <c r="B56" s="17">
        <f>0.5*(SIN(Wellpath!$L55)*COS(Wellpath!$M55)+SIN(Wellpath!$L56)*COS(Wellpath!$M56))</f>
        <v>0.10936499559076469</v>
      </c>
      <c r="C56" s="17">
        <f>0.5*(SIN(Wellpath!$L55)*SIN(Wellpath!$M55)+SIN(Wellpath!$L56)*SIN(Wellpath!$M56))</f>
        <v>0.40815572011428014</v>
      </c>
      <c r="D56" s="17">
        <f>0.5*(COS(Wellpath!$L55)+COS(Wellpath!$L56))</f>
        <v>0.90616975197088401</v>
      </c>
      <c r="E56" s="17">
        <f>0.5*((Wellpath!$K56-Wellpath!$K55)*COS(Wellpath!$L56)*COS(Wellpath!$M56))</f>
        <v>3.4893752521047183</v>
      </c>
      <c r="F56" s="17">
        <f>0.5*((Wellpath!$K56-Wellpath!$K55)*COS(Wellpath!$L56)*SIN(Wellpath!$M56))</f>
        <v>13.02252572752827</v>
      </c>
      <c r="G56" s="17">
        <f>0.5*(-(Wellpath!$K56-Wellpath!$K55)*SIN(Wellpath!$L56))</f>
        <v>-6.5755672018361615</v>
      </c>
      <c r="H56" s="17">
        <f>-0.5*((Wellpath!$K56-Wellpath!$K55)*SIN(Wellpath!$L56)*SIN(Wellpath!$M56))</f>
        <v>-6.3515101827528913</v>
      </c>
      <c r="I56" s="17">
        <f>0.5*((Wellpath!$K56-Wellpath!$K55)*SIN(Wellpath!$L56)*COS(Wellpath!$M56))</f>
        <v>1.7018820241866897</v>
      </c>
      <c r="J56" s="17">
        <v>0</v>
      </c>
      <c r="K56" s="17">
        <f t="shared" si="0"/>
        <v>-0.11748349159773916</v>
      </c>
      <c r="L56" s="17">
        <f t="shared" si="1"/>
        <v>-0.43845435969335389</v>
      </c>
      <c r="M56" s="17">
        <f t="shared" si="2"/>
        <v>-0.89087081957904701</v>
      </c>
      <c r="N56" s="17">
        <f>0.5*((Wellpath!$K57-Wellpath!$K56)*COS(Wellpath!$L56)*COS(Wellpath!$M56))</f>
        <v>3.4893752521047183</v>
      </c>
      <c r="O56" s="17">
        <f>0.5*((Wellpath!$K57-Wellpath!$K56)*COS(Wellpath!$L56)*SIN(Wellpath!$M56))</f>
        <v>13.02252572752827</v>
      </c>
      <c r="P56" s="17">
        <f>0.5*(-(Wellpath!$K57-Wellpath!$K56)*SIN(Wellpath!$L56))</f>
        <v>-6.5755672018361615</v>
      </c>
      <c r="Q56" s="17">
        <f>-0.5*((Wellpath!$K57-Wellpath!$K56)*SIN(Wellpath!$L56)*SIN(Wellpath!$M56))</f>
        <v>-6.3515101827528913</v>
      </c>
      <c r="R56" s="17">
        <f>0.5*((Wellpath!$K57-Wellpath!$K56)*SIN(Wellpath!$L56)*COS(Wellpath!$M56))</f>
        <v>1.7018820241866897</v>
      </c>
      <c r="S56" s="17">
        <v>0</v>
      </c>
      <c r="AA56" s="10"/>
      <c r="AB56" s="10"/>
      <c r="AC56" s="10"/>
      <c r="AD56" s="10"/>
      <c r="AE56" s="10"/>
      <c r="AF56" s="10"/>
      <c r="AG56" s="10"/>
      <c r="AH56" s="10"/>
      <c r="AI56" s="10"/>
      <c r="AK56" s="24"/>
      <c r="AL56" s="24"/>
      <c r="AM56" s="24"/>
      <c r="AN56" s="24"/>
      <c r="AO56" s="24"/>
      <c r="AP56" s="24"/>
    </row>
    <row r="57" spans="1:42" x14ac:dyDescent="0.25">
      <c r="A57" s="26">
        <f>Wellpath!E57</f>
        <v>1620</v>
      </c>
      <c r="B57" s="17">
        <f>0.5*(SIN(Wellpath!$L56)*COS(Wellpath!$M56)+SIN(Wellpath!$L57)*COS(Wellpath!$M57))</f>
        <v>0.11748349159773916</v>
      </c>
      <c r="C57" s="17">
        <f>0.5*(SIN(Wellpath!$L56)*SIN(Wellpath!$M56)+SIN(Wellpath!$L57)*SIN(Wellpath!$M57))</f>
        <v>0.43845435969335389</v>
      </c>
      <c r="D57" s="17">
        <f>0.5*(COS(Wellpath!$L56)+COS(Wellpath!$L57))</f>
        <v>0.89087081957904701</v>
      </c>
      <c r="E57" s="17">
        <f>0.5*((Wellpath!$K57-Wellpath!$K56)*COS(Wellpath!$L57)*COS(Wellpath!$M57))</f>
        <v>3.4278547928897516</v>
      </c>
      <c r="F57" s="17">
        <f>0.5*((Wellpath!$K57-Wellpath!$K56)*COS(Wellpath!$L57)*SIN(Wellpath!$M57))</f>
        <v>12.792928248033045</v>
      </c>
      <c r="G57" s="17">
        <f>0.5*(-(Wellpath!$K57-Wellpath!$K56)*SIN(Wellpath!$L57))</f>
        <v>-7.0420734417883617</v>
      </c>
      <c r="H57" s="17">
        <f>-0.5*((Wellpath!$K57-Wellpath!$K56)*SIN(Wellpath!$L57)*SIN(Wellpath!$M57))</f>
        <v>-6.8021206080477263</v>
      </c>
      <c r="I57" s="17">
        <f>0.5*((Wellpath!$K57-Wellpath!$K56)*SIN(Wellpath!$L57)*COS(Wellpath!$M57))</f>
        <v>1.8226227237454855</v>
      </c>
      <c r="J57" s="17">
        <v>0</v>
      </c>
      <c r="K57" s="17">
        <f t="shared" si="0"/>
        <v>-0.12545885206714635</v>
      </c>
      <c r="L57" s="17">
        <f t="shared" si="1"/>
        <v>-0.46821881017385791</v>
      </c>
      <c r="M57" s="17">
        <f t="shared" si="2"/>
        <v>-0.8744864983216829</v>
      </c>
      <c r="N57" s="17">
        <f>0.5*((Wellpath!$K58-Wellpath!$K57)*COS(Wellpath!$L57)*COS(Wellpath!$M57))</f>
        <v>3.4278547928897516</v>
      </c>
      <c r="O57" s="17">
        <f>0.5*((Wellpath!$K58-Wellpath!$K57)*COS(Wellpath!$L57)*SIN(Wellpath!$M57))</f>
        <v>12.792928248033045</v>
      </c>
      <c r="P57" s="17">
        <f>0.5*(-(Wellpath!$K58-Wellpath!$K57)*SIN(Wellpath!$L57))</f>
        <v>-7.0420734417883617</v>
      </c>
      <c r="Q57" s="17">
        <f>-0.5*((Wellpath!$K58-Wellpath!$K57)*SIN(Wellpath!$L57)*SIN(Wellpath!$M57))</f>
        <v>-6.8021206080477263</v>
      </c>
      <c r="R57" s="17">
        <f>0.5*((Wellpath!$K58-Wellpath!$K57)*SIN(Wellpath!$L57)*COS(Wellpath!$M57))</f>
        <v>1.8226227237454855</v>
      </c>
      <c r="S57" s="17">
        <v>0</v>
      </c>
      <c r="AA57" s="10"/>
      <c r="AB57" s="10"/>
      <c r="AC57" s="10"/>
      <c r="AD57" s="10"/>
      <c r="AE57" s="10"/>
      <c r="AF57" s="10"/>
      <c r="AG57" s="10"/>
      <c r="AH57" s="10"/>
      <c r="AI57" s="10"/>
      <c r="AK57" s="24"/>
      <c r="AL57" s="24"/>
      <c r="AM57" s="24"/>
      <c r="AN57" s="24"/>
      <c r="AO57" s="24"/>
      <c r="AP57" s="24"/>
    </row>
    <row r="58" spans="1:42" x14ac:dyDescent="0.25">
      <c r="A58" s="26">
        <f>Wellpath!E58</f>
        <v>1650</v>
      </c>
      <c r="B58" s="17">
        <f>0.5*(SIN(Wellpath!$L57)*COS(Wellpath!$M57)+SIN(Wellpath!$L58)*COS(Wellpath!$M58))</f>
        <v>0.12545885206714635</v>
      </c>
      <c r="C58" s="17">
        <f>0.5*(SIN(Wellpath!$L57)*SIN(Wellpath!$M57)+SIN(Wellpath!$L58)*SIN(Wellpath!$M58))</f>
        <v>0.46821881017385791</v>
      </c>
      <c r="D58" s="17">
        <f>0.5*(COS(Wellpath!$L57)+COS(Wellpath!$L58))</f>
        <v>0.8744864983216829</v>
      </c>
      <c r="E58" s="17">
        <f>0.5*((Wellpath!$K58-Wellpath!$K57)*COS(Wellpath!$L58)*COS(Wellpath!$M58))</f>
        <v>3.3621580206302006</v>
      </c>
      <c r="F58" s="17">
        <f>0.5*((Wellpath!$K58-Wellpath!$K57)*COS(Wellpath!$L58)*SIN(Wellpath!$M58))</f>
        <v>12.547744556067119</v>
      </c>
      <c r="G58" s="17">
        <f>0.5*(-(Wellpath!$K58-Wellpath!$K57)*SIN(Wellpath!$L58))</f>
        <v>-7.4999999999999991</v>
      </c>
      <c r="H58" s="17">
        <f>-0.5*((Wellpath!$K58-Wellpath!$K57)*SIN(Wellpath!$L58)*SIN(Wellpath!$M58))</f>
        <v>-7.2444436971680117</v>
      </c>
      <c r="I58" s="17">
        <f>0.5*((Wellpath!$K58-Wellpath!$K57)*SIN(Wellpath!$L58)*COS(Wellpath!$M58))</f>
        <v>1.9411428382689053</v>
      </c>
      <c r="J58" s="17">
        <v>0</v>
      </c>
      <c r="K58" s="17">
        <f t="shared" si="0"/>
        <v>-0.1332813602507644</v>
      </c>
      <c r="L58" s="17">
        <f t="shared" si="1"/>
        <v>-0.49741280815774386</v>
      </c>
      <c r="M58" s="17">
        <f t="shared" si="2"/>
        <v>-0.85703674997043233</v>
      </c>
      <c r="N58" s="17">
        <f>0.5*((Wellpath!$K59-Wellpath!$K58)*COS(Wellpath!$L58)*COS(Wellpath!$M58))</f>
        <v>3.3621580206302006</v>
      </c>
      <c r="O58" s="17">
        <f>0.5*((Wellpath!$K59-Wellpath!$K58)*COS(Wellpath!$L58)*SIN(Wellpath!$M58))</f>
        <v>12.547744556067119</v>
      </c>
      <c r="P58" s="17">
        <f>0.5*(-(Wellpath!$K59-Wellpath!$K58)*SIN(Wellpath!$L58))</f>
        <v>-7.4999999999999991</v>
      </c>
      <c r="Q58" s="17">
        <f>-0.5*((Wellpath!$K59-Wellpath!$K58)*SIN(Wellpath!$L58)*SIN(Wellpath!$M58))</f>
        <v>-7.2444436971680117</v>
      </c>
      <c r="R58" s="17">
        <f>0.5*((Wellpath!$K59-Wellpath!$K58)*SIN(Wellpath!$L58)*COS(Wellpath!$M58))</f>
        <v>1.9411428382689053</v>
      </c>
      <c r="S58" s="17">
        <v>0</v>
      </c>
      <c r="AA58" s="10"/>
      <c r="AB58" s="10"/>
      <c r="AC58" s="10"/>
      <c r="AD58" s="10"/>
      <c r="AE58" s="10"/>
      <c r="AF58" s="10"/>
      <c r="AG58" s="10"/>
      <c r="AH58" s="10"/>
      <c r="AI58" s="10"/>
      <c r="AK58" s="24"/>
      <c r="AL58" s="24"/>
      <c r="AM58" s="24"/>
      <c r="AN58" s="24"/>
      <c r="AO58" s="24"/>
      <c r="AP58" s="24"/>
    </row>
    <row r="59" spans="1:42" x14ac:dyDescent="0.25">
      <c r="A59" s="26">
        <f>Wellpath!E59</f>
        <v>1680</v>
      </c>
      <c r="B59" s="17">
        <f>0.5*(SIN(Wellpath!$L58)*COS(Wellpath!$M58)+SIN(Wellpath!$L59)*COS(Wellpath!$M59))</f>
        <v>0.1332813602507644</v>
      </c>
      <c r="C59" s="17">
        <f>0.5*(SIN(Wellpath!$L58)*SIN(Wellpath!$M58)+SIN(Wellpath!$L59)*SIN(Wellpath!$M59))</f>
        <v>0.49741280815774386</v>
      </c>
      <c r="D59" s="17">
        <f>0.5*(COS(Wellpath!$L58)+COS(Wellpath!$L59))</f>
        <v>0.85703674997043233</v>
      </c>
      <c r="E59" s="17">
        <f>0.5*((Wellpath!$K59-Wellpath!$K58)*COS(Wellpath!$L59)*COS(Wellpath!$M59))</f>
        <v>3.292364976723253</v>
      </c>
      <c r="F59" s="17">
        <f>0.5*((Wellpath!$K59-Wellpath!$K58)*COS(Wellpath!$L59)*SIN(Wellpath!$M59))</f>
        <v>12.287273370191505</v>
      </c>
      <c r="G59" s="17">
        <f>0.5*(-(Wellpath!$K59-Wellpath!$K58)*SIN(Wellpath!$L59))</f>
        <v>-7.9487889634980737</v>
      </c>
      <c r="H59" s="17">
        <f>-0.5*((Wellpath!$K59-Wellpath!$K58)*SIN(Wellpath!$L59)*SIN(Wellpath!$M59))</f>
        <v>-7.6779405475643037</v>
      </c>
      <c r="I59" s="17">
        <f>0.5*((Wellpath!$K59-Wellpath!$K58)*SIN(Wellpath!$L59)*COS(Wellpath!$M59))</f>
        <v>2.057297969254027</v>
      </c>
      <c r="J59" s="17">
        <v>0</v>
      </c>
      <c r="K59" s="17">
        <f t="shared" si="0"/>
        <v>-0.1409414856273366</v>
      </c>
      <c r="L59" s="17">
        <f t="shared" si="1"/>
        <v>-0.52600078525545901</v>
      </c>
      <c r="M59" s="17">
        <f t="shared" si="2"/>
        <v>-0.83854283435573373</v>
      </c>
      <c r="N59" s="17">
        <f>0.5*((Wellpath!$K60-Wellpath!$K59)*COS(Wellpath!$L59)*COS(Wellpath!$M59))</f>
        <v>3.292364976723253</v>
      </c>
      <c r="O59" s="17">
        <f>0.5*((Wellpath!$K60-Wellpath!$K59)*COS(Wellpath!$L59)*SIN(Wellpath!$M59))</f>
        <v>12.287273370191505</v>
      </c>
      <c r="P59" s="17">
        <f>0.5*(-(Wellpath!$K60-Wellpath!$K59)*SIN(Wellpath!$L59))</f>
        <v>-7.9487889634980737</v>
      </c>
      <c r="Q59" s="17">
        <f>-0.5*((Wellpath!$K60-Wellpath!$K59)*SIN(Wellpath!$L59)*SIN(Wellpath!$M59))</f>
        <v>-7.6779405475643037</v>
      </c>
      <c r="R59" s="17">
        <f>0.5*((Wellpath!$K60-Wellpath!$K59)*SIN(Wellpath!$L59)*COS(Wellpath!$M59))</f>
        <v>2.057297969254027</v>
      </c>
      <c r="S59" s="17">
        <v>0</v>
      </c>
      <c r="AA59" s="10"/>
      <c r="AB59" s="10"/>
      <c r="AC59" s="10"/>
      <c r="AD59" s="10"/>
      <c r="AE59" s="10"/>
      <c r="AF59" s="10"/>
      <c r="AG59" s="10"/>
      <c r="AH59" s="10"/>
      <c r="AI59" s="10"/>
      <c r="AK59" s="24"/>
      <c r="AL59" s="24"/>
      <c r="AM59" s="24"/>
      <c r="AN59" s="24"/>
      <c r="AO59" s="24"/>
      <c r="AP59" s="24"/>
    </row>
    <row r="60" spans="1:42" x14ac:dyDescent="0.25">
      <c r="A60" s="26">
        <f>Wellpath!E60</f>
        <v>1710</v>
      </c>
      <c r="B60" s="17">
        <f>0.5*(SIN(Wellpath!$L59)*COS(Wellpath!$M59)+SIN(Wellpath!$L60)*COS(Wellpath!$M60))</f>
        <v>0.1409414856273366</v>
      </c>
      <c r="C60" s="17">
        <f>0.5*(SIN(Wellpath!$L59)*SIN(Wellpath!$M59)+SIN(Wellpath!$L60)*SIN(Wellpath!$M60))</f>
        <v>0.52600078525545901</v>
      </c>
      <c r="D60" s="17">
        <f>0.5*(COS(Wellpath!$L59)+COS(Wellpath!$L60))</f>
        <v>0.83854283435573373</v>
      </c>
      <c r="E60" s="17">
        <f>0.5*((Wellpath!$K60-Wellpath!$K59)*COS(Wellpath!$L60)*COS(Wellpath!$M60))</f>
        <v>3.2185606932421145</v>
      </c>
      <c r="F60" s="17">
        <f>0.5*((Wellpath!$K60-Wellpath!$K59)*COS(Wellpath!$L60)*SIN(Wellpath!$M60))</f>
        <v>12.01183203442368</v>
      </c>
      <c r="G60" s="17">
        <f>0.5*(-(Wellpath!$K60-Wellpath!$K59)*SIN(Wellpath!$L60))</f>
        <v>-8.3878935520612039</v>
      </c>
      <c r="H60" s="17">
        <f>-0.5*((Wellpath!$K60-Wellpath!$K59)*SIN(Wellpath!$L60)*SIN(Wellpath!$M60))</f>
        <v>-8.1020830100994665</v>
      </c>
      <c r="I60" s="17">
        <f>0.5*((Wellpath!$K60-Wellpath!$K59)*SIN(Wellpath!$L60)*COS(Wellpath!$M60))</f>
        <v>2.1709465995660717</v>
      </c>
      <c r="J60" s="17">
        <v>0</v>
      </c>
      <c r="K60" s="17">
        <f t="shared" si="0"/>
        <v>-0.14842989551404345</v>
      </c>
      <c r="L60" s="17">
        <f t="shared" si="1"/>
        <v>-0.55394791142055</v>
      </c>
      <c r="M60" s="17">
        <f t="shared" si="2"/>
        <v>-0.81902728346499454</v>
      </c>
      <c r="N60" s="17">
        <f>0.5*((Wellpath!$K61-Wellpath!$K60)*COS(Wellpath!$L60)*COS(Wellpath!$M60))</f>
        <v>3.2185606932421145</v>
      </c>
      <c r="O60" s="17">
        <f>0.5*((Wellpath!$K61-Wellpath!$K60)*COS(Wellpath!$L60)*SIN(Wellpath!$M60))</f>
        <v>12.01183203442368</v>
      </c>
      <c r="P60" s="17">
        <f>0.5*(-(Wellpath!$K61-Wellpath!$K60)*SIN(Wellpath!$L60))</f>
        <v>-8.3878935520612039</v>
      </c>
      <c r="Q60" s="17">
        <f>-0.5*((Wellpath!$K61-Wellpath!$K60)*SIN(Wellpath!$L60)*SIN(Wellpath!$M60))</f>
        <v>-8.1020830100994665</v>
      </c>
      <c r="R60" s="17">
        <f>0.5*((Wellpath!$K61-Wellpath!$K60)*SIN(Wellpath!$L60)*COS(Wellpath!$M60))</f>
        <v>2.1709465995660717</v>
      </c>
      <c r="S60" s="17">
        <v>0</v>
      </c>
      <c r="AA60" s="10"/>
      <c r="AB60" s="10"/>
      <c r="AC60" s="10"/>
      <c r="AD60" s="10"/>
      <c r="AE60" s="10"/>
      <c r="AF60" s="10"/>
      <c r="AG60" s="10"/>
      <c r="AH60" s="10"/>
      <c r="AI60" s="10"/>
      <c r="AK60" s="24"/>
      <c r="AL60" s="24"/>
      <c r="AM60" s="24"/>
      <c r="AN60" s="24"/>
      <c r="AO60" s="24"/>
      <c r="AP60" s="24"/>
    </row>
    <row r="61" spans="1:42" x14ac:dyDescent="0.25">
      <c r="A61" s="26">
        <f>Wellpath!E61</f>
        <v>1740</v>
      </c>
      <c r="B61" s="17">
        <f>0.5*(SIN(Wellpath!$L60)*COS(Wellpath!$M60)+SIN(Wellpath!$L61)*COS(Wellpath!$M61))</f>
        <v>0.14842989551404345</v>
      </c>
      <c r="C61" s="17">
        <f>0.5*(SIN(Wellpath!$L60)*SIN(Wellpath!$M60)+SIN(Wellpath!$L61)*SIN(Wellpath!$M61))</f>
        <v>0.55394791142055</v>
      </c>
      <c r="D61" s="17">
        <f>0.5*(COS(Wellpath!$L60)+COS(Wellpath!$L61))</f>
        <v>0.81902728346499454</v>
      </c>
      <c r="E61" s="17">
        <f>0.5*((Wellpath!$K61-Wellpath!$K60)*COS(Wellpath!$L61)*COS(Wellpath!$M61))</f>
        <v>3.1408350893375294</v>
      </c>
      <c r="F61" s="17">
        <f>0.5*((Wellpath!$K61-Wellpath!$K60)*COS(Wellpath!$L61)*SIN(Wellpath!$M61))</f>
        <v>11.721756131602795</v>
      </c>
      <c r="G61" s="17">
        <f>0.5*(-(Wellpath!$K61-Wellpath!$K60)*SIN(Wellpath!$L61))</f>
        <v>-8.8167787843870968</v>
      </c>
      <c r="H61" s="17">
        <f>-0.5*((Wellpath!$K61-Wellpath!$K60)*SIN(Wellpath!$L61)*SIN(Wellpath!$M61))</f>
        <v>-8.5163543325170341</v>
      </c>
      <c r="I61" s="17">
        <f>0.5*((Wellpath!$K61-Wellpath!$K60)*SIN(Wellpath!$L61)*COS(Wellpath!$M61))</f>
        <v>2.2819502658552322</v>
      </c>
      <c r="J61" s="17">
        <v>0</v>
      </c>
      <c r="K61" s="17">
        <f t="shared" si="0"/>
        <v>-0.15573746643693909</v>
      </c>
      <c r="L61" s="17">
        <f t="shared" si="1"/>
        <v>-0.58122013738470946</v>
      </c>
      <c r="M61" s="17">
        <f t="shared" si="2"/>
        <v>-0.79851387399083462</v>
      </c>
      <c r="N61" s="17">
        <f>0.5*((Wellpath!$K62-Wellpath!$K61)*COS(Wellpath!$L61)*COS(Wellpath!$M61))</f>
        <v>3.1408350893375294</v>
      </c>
      <c r="O61" s="17">
        <f>0.5*((Wellpath!$K62-Wellpath!$K61)*COS(Wellpath!$L61)*SIN(Wellpath!$M61))</f>
        <v>11.721756131602795</v>
      </c>
      <c r="P61" s="17">
        <f>0.5*(-(Wellpath!$K62-Wellpath!$K61)*SIN(Wellpath!$L61))</f>
        <v>-8.8167787843870968</v>
      </c>
      <c r="Q61" s="17">
        <f>-0.5*((Wellpath!$K62-Wellpath!$K61)*SIN(Wellpath!$L61)*SIN(Wellpath!$M61))</f>
        <v>-8.5163543325170341</v>
      </c>
      <c r="R61" s="17">
        <f>0.5*((Wellpath!$K62-Wellpath!$K61)*SIN(Wellpath!$L61)*COS(Wellpath!$M61))</f>
        <v>2.2819502658552322</v>
      </c>
      <c r="S61" s="17">
        <v>0</v>
      </c>
      <c r="AA61" s="10"/>
      <c r="AB61" s="10"/>
      <c r="AC61" s="10"/>
      <c r="AD61" s="10"/>
      <c r="AE61" s="10"/>
      <c r="AF61" s="10"/>
      <c r="AG61" s="10"/>
      <c r="AH61" s="10"/>
      <c r="AI61" s="10"/>
      <c r="AK61" s="24"/>
      <c r="AL61" s="24"/>
      <c r="AM61" s="24"/>
      <c r="AN61" s="24"/>
      <c r="AO61" s="24"/>
      <c r="AP61" s="24"/>
    </row>
    <row r="62" spans="1:42" x14ac:dyDescent="0.25">
      <c r="A62" s="26">
        <f>Wellpath!E62</f>
        <v>1770</v>
      </c>
      <c r="B62" s="17">
        <f>0.5*(SIN(Wellpath!$L61)*COS(Wellpath!$M61)+SIN(Wellpath!$L62)*COS(Wellpath!$M62))</f>
        <v>0.15573746643693909</v>
      </c>
      <c r="C62" s="17">
        <f>0.5*(SIN(Wellpath!$L61)*SIN(Wellpath!$M61)+SIN(Wellpath!$L62)*SIN(Wellpath!$M62))</f>
        <v>0.58122013738470946</v>
      </c>
      <c r="D62" s="17">
        <f>0.5*(COS(Wellpath!$L61)+COS(Wellpath!$L62))</f>
        <v>0.79851387399083462</v>
      </c>
      <c r="E62" s="17">
        <f>0.5*((Wellpath!$K62-Wellpath!$K61)*COS(Wellpath!$L62)*COS(Wellpath!$M62))</f>
        <v>3.0592828616851429</v>
      </c>
      <c r="F62" s="17">
        <f>0.5*((Wellpath!$K62-Wellpath!$K61)*COS(Wellpath!$L62)*SIN(Wellpath!$M62))</f>
        <v>11.417399074533664</v>
      </c>
      <c r="G62" s="17">
        <f>0.5*(-(Wellpath!$K62-Wellpath!$K61)*SIN(Wellpath!$L62))</f>
        <v>-9.2349221298848736</v>
      </c>
      <c r="H62" s="17">
        <f>-0.5*((Wellpath!$K62-Wellpath!$K61)*SIN(Wellpath!$L62)*SIN(Wellpath!$M62))</f>
        <v>-8.9202497890242487</v>
      </c>
      <c r="I62" s="17">
        <f>0.5*((Wellpath!$K62-Wellpath!$K61)*SIN(Wellpath!$L62)*COS(Wellpath!$M62))</f>
        <v>2.39017372725294</v>
      </c>
      <c r="J62" s="17">
        <v>0</v>
      </c>
      <c r="K62" s="17">
        <f t="shared" si="0"/>
        <v>-0.16285529524649894</v>
      </c>
      <c r="L62" s="17">
        <f t="shared" si="1"/>
        <v>-0.6077842361415644</v>
      </c>
      <c r="M62" s="17">
        <f t="shared" si="2"/>
        <v>-0.77702759836284996</v>
      </c>
      <c r="N62" s="17">
        <f>0.5*((Wellpath!$K63-Wellpath!$K62)*COS(Wellpath!$L62)*COS(Wellpath!$M62))</f>
        <v>3.0592828616851429</v>
      </c>
      <c r="O62" s="17">
        <f>0.5*((Wellpath!$K63-Wellpath!$K62)*COS(Wellpath!$L62)*SIN(Wellpath!$M62))</f>
        <v>11.417399074533664</v>
      </c>
      <c r="P62" s="17">
        <f>0.5*(-(Wellpath!$K63-Wellpath!$K62)*SIN(Wellpath!$L62))</f>
        <v>-9.2349221298848736</v>
      </c>
      <c r="Q62" s="17">
        <f>-0.5*((Wellpath!$K63-Wellpath!$K62)*SIN(Wellpath!$L62)*SIN(Wellpath!$M62))</f>
        <v>-8.9202497890242487</v>
      </c>
      <c r="R62" s="17">
        <f>0.5*((Wellpath!$K63-Wellpath!$K62)*SIN(Wellpath!$L62)*COS(Wellpath!$M62))</f>
        <v>2.39017372725294</v>
      </c>
      <c r="S62" s="17">
        <v>0</v>
      </c>
      <c r="AA62" s="10"/>
      <c r="AB62" s="10"/>
      <c r="AC62" s="10"/>
      <c r="AD62" s="10"/>
      <c r="AE62" s="10"/>
      <c r="AF62" s="10"/>
      <c r="AG62" s="10"/>
      <c r="AH62" s="10"/>
      <c r="AI62" s="10"/>
      <c r="AK62" s="24"/>
      <c r="AL62" s="24"/>
      <c r="AM62" s="24"/>
      <c r="AN62" s="24"/>
      <c r="AO62" s="24"/>
      <c r="AP62" s="24"/>
    </row>
    <row r="63" spans="1:42" x14ac:dyDescent="0.25">
      <c r="A63" s="26">
        <f>Wellpath!E63</f>
        <v>1800</v>
      </c>
      <c r="B63" s="17">
        <f>0.5*(SIN(Wellpath!$L62)*COS(Wellpath!$M62)+SIN(Wellpath!$L63)*COS(Wellpath!$M63))</f>
        <v>0.16285529524649894</v>
      </c>
      <c r="C63" s="17">
        <f>0.5*(SIN(Wellpath!$L62)*SIN(Wellpath!$M62)+SIN(Wellpath!$L63)*SIN(Wellpath!$M63))</f>
        <v>0.6077842361415644</v>
      </c>
      <c r="D63" s="17">
        <f>0.5*(COS(Wellpath!$L62)+COS(Wellpath!$L63))</f>
        <v>0.77702759836284996</v>
      </c>
      <c r="E63" s="17">
        <f>0.5*((Wellpath!$K63-Wellpath!$K62)*COS(Wellpath!$L63)*COS(Wellpath!$M63))</f>
        <v>2.9740033691121921</v>
      </c>
      <c r="F63" s="17">
        <f>0.5*((Wellpath!$K63-Wellpath!$K62)*COS(Wellpath!$L63)*SIN(Wellpath!$M63))</f>
        <v>11.099131675407719</v>
      </c>
      <c r="G63" s="17">
        <f>0.5*(-(Wellpath!$K63-Wellpath!$K62)*SIN(Wellpath!$L63))</f>
        <v>-9.6418141452980883</v>
      </c>
      <c r="H63" s="17">
        <f>-0.5*((Wellpath!$K63-Wellpath!$K62)*SIN(Wellpath!$L63)*SIN(Wellpath!$M63))</f>
        <v>-9.313277295222683</v>
      </c>
      <c r="I63" s="17">
        <f>0.5*((Wellpath!$K63-Wellpath!$K62)*SIN(Wellpath!$L63)*COS(Wellpath!$M63))</f>
        <v>2.4954851301420282</v>
      </c>
      <c r="J63" s="17">
        <v>0</v>
      </c>
      <c r="K63" s="17">
        <f t="shared" si="0"/>
        <v>-0.16977470996473615</v>
      </c>
      <c r="L63" s="17">
        <f t="shared" si="1"/>
        <v>-0.6336078434286655</v>
      </c>
      <c r="M63" s="17">
        <f t="shared" si="2"/>
        <v>-0.75459463429818618</v>
      </c>
      <c r="N63" s="17">
        <f>0.5*((Wellpath!$K64-Wellpath!$K63)*COS(Wellpath!$L63)*COS(Wellpath!$M63))</f>
        <v>2.9740033691121921</v>
      </c>
      <c r="O63" s="17">
        <f>0.5*((Wellpath!$K64-Wellpath!$K63)*COS(Wellpath!$L63)*SIN(Wellpath!$M63))</f>
        <v>11.099131675407719</v>
      </c>
      <c r="P63" s="17">
        <f>0.5*(-(Wellpath!$K64-Wellpath!$K63)*SIN(Wellpath!$L63))</f>
        <v>-9.6418141452980883</v>
      </c>
      <c r="Q63" s="17">
        <f>-0.5*((Wellpath!$K64-Wellpath!$K63)*SIN(Wellpath!$L63)*SIN(Wellpath!$M63))</f>
        <v>-9.313277295222683</v>
      </c>
      <c r="R63" s="17">
        <f>0.5*((Wellpath!$K64-Wellpath!$K63)*SIN(Wellpath!$L63)*COS(Wellpath!$M63))</f>
        <v>2.4954851301420282</v>
      </c>
      <c r="S63" s="17">
        <v>0</v>
      </c>
      <c r="AA63" s="10"/>
      <c r="AB63" s="10"/>
      <c r="AC63" s="10"/>
      <c r="AD63" s="10"/>
      <c r="AE63" s="10"/>
      <c r="AF63" s="10"/>
      <c r="AG63" s="10"/>
      <c r="AH63" s="10"/>
      <c r="AI63" s="10"/>
      <c r="AK63" s="24"/>
      <c r="AL63" s="24"/>
      <c r="AM63" s="24"/>
      <c r="AN63" s="24"/>
      <c r="AO63" s="24"/>
      <c r="AP63" s="24"/>
    </row>
    <row r="64" spans="1:42" x14ac:dyDescent="0.25">
      <c r="A64" s="26">
        <f>Wellpath!E64</f>
        <v>1830</v>
      </c>
      <c r="B64" s="17">
        <f>0.5*(SIN(Wellpath!$L63)*COS(Wellpath!$M63)+SIN(Wellpath!$L64)*COS(Wellpath!$M64))</f>
        <v>0.16977470996473615</v>
      </c>
      <c r="C64" s="17">
        <f>0.5*(SIN(Wellpath!$L63)*SIN(Wellpath!$M63)+SIN(Wellpath!$L64)*SIN(Wellpath!$M64))</f>
        <v>0.6336078434286655</v>
      </c>
      <c r="D64" s="17">
        <f>0.5*(COS(Wellpath!$L63)+COS(Wellpath!$L64))</f>
        <v>0.75459463429818618</v>
      </c>
      <c r="E64" s="17">
        <f>0.5*((Wellpath!$K64-Wellpath!$K63)*COS(Wellpath!$L64)*COS(Wellpath!$M64))</f>
        <v>2.8851005115440791</v>
      </c>
      <c r="F64" s="17">
        <f>0.5*((Wellpath!$K64-Wellpath!$K63)*COS(Wellpath!$L64)*SIN(Wellpath!$M64))</f>
        <v>10.767341694025463</v>
      </c>
      <c r="G64" s="17">
        <f>0.5*(-(Wellpath!$K64-Wellpath!$K63)*SIN(Wellpath!$L64))</f>
        <v>-10.036959095382873</v>
      </c>
      <c r="H64" s="17">
        <f>-0.5*((Wellpath!$K64-Wellpath!$K63)*SIN(Wellpath!$L64)*SIN(Wellpath!$M64))</f>
        <v>-9.6949580076372808</v>
      </c>
      <c r="I64" s="17">
        <f>0.5*((Wellpath!$K64-Wellpath!$K63)*SIN(Wellpath!$L64)*COS(Wellpath!$M64))</f>
        <v>2.5977561688000557</v>
      </c>
      <c r="J64" s="17">
        <v>0</v>
      </c>
      <c r="K64" s="17">
        <f t="shared" si="0"/>
        <v>-0.17648728035067057</v>
      </c>
      <c r="L64" s="17">
        <f t="shared" si="1"/>
        <v>-0.65865949715835503</v>
      </c>
      <c r="M64" s="17">
        <f t="shared" si="2"/>
        <v>-0.73124231290802277</v>
      </c>
      <c r="N64" s="17">
        <f>0.5*((Wellpath!$K65-Wellpath!$K64)*COS(Wellpath!$L64)*COS(Wellpath!$M64))</f>
        <v>2.8851005115440791</v>
      </c>
      <c r="O64" s="17">
        <f>0.5*((Wellpath!$K65-Wellpath!$K64)*COS(Wellpath!$L64)*SIN(Wellpath!$M64))</f>
        <v>10.767341694025463</v>
      </c>
      <c r="P64" s="17">
        <f>0.5*(-(Wellpath!$K65-Wellpath!$K64)*SIN(Wellpath!$L64))</f>
        <v>-10.036959095382873</v>
      </c>
      <c r="Q64" s="17">
        <f>-0.5*((Wellpath!$K65-Wellpath!$K64)*SIN(Wellpath!$L64)*SIN(Wellpath!$M64))</f>
        <v>-9.6949580076372808</v>
      </c>
      <c r="R64" s="17">
        <f>0.5*((Wellpath!$K65-Wellpath!$K64)*SIN(Wellpath!$L64)*COS(Wellpath!$M64))</f>
        <v>2.5977561688000557</v>
      </c>
      <c r="S64" s="17">
        <v>0</v>
      </c>
      <c r="AA64" s="10"/>
      <c r="AB64" s="10"/>
      <c r="AC64" s="10"/>
      <c r="AD64" s="10"/>
      <c r="AE64" s="10"/>
      <c r="AF64" s="10"/>
      <c r="AG64" s="10"/>
      <c r="AH64" s="10"/>
      <c r="AI64" s="10"/>
      <c r="AK64" s="24"/>
      <c r="AL64" s="24"/>
      <c r="AM64" s="24"/>
      <c r="AN64" s="24"/>
      <c r="AO64" s="24"/>
      <c r="AP64" s="24"/>
    </row>
    <row r="65" spans="1:42" x14ac:dyDescent="0.25">
      <c r="A65" s="26">
        <f>Wellpath!E65</f>
        <v>1860</v>
      </c>
      <c r="B65" s="17">
        <f>0.5*(SIN(Wellpath!$L64)*COS(Wellpath!$M64)+SIN(Wellpath!$L65)*COS(Wellpath!$M65))</f>
        <v>0.17648728035067057</v>
      </c>
      <c r="C65" s="17">
        <f>0.5*(SIN(Wellpath!$L64)*SIN(Wellpath!$M64)+SIN(Wellpath!$L65)*SIN(Wellpath!$M65))</f>
        <v>0.65865949715835503</v>
      </c>
      <c r="D65" s="17">
        <f>0.5*(COS(Wellpath!$L64)+COS(Wellpath!$L65))</f>
        <v>0.73124231290802277</v>
      </c>
      <c r="E65" s="17">
        <f>0.5*((Wellpath!$K65-Wellpath!$K64)*COS(Wellpath!$L65)*COS(Wellpath!$M65))</f>
        <v>2.7926826034183141</v>
      </c>
      <c r="F65" s="17">
        <f>0.5*((Wellpath!$K65-Wellpath!$K64)*COS(Wellpath!$L65)*SIN(Wellpath!$M65))</f>
        <v>10.422433365370875</v>
      </c>
      <c r="G65" s="17">
        <f>0.5*(-(Wellpath!$K65-Wellpath!$K64)*SIN(Wellpath!$L65))</f>
        <v>-10.419875556884959</v>
      </c>
      <c r="H65" s="17">
        <f>-0.5*((Wellpath!$K65-Wellpath!$K64)*SIN(Wellpath!$L65)*SIN(Wellpath!$M65))</f>
        <v>-10.064826907113369</v>
      </c>
      <c r="I65" s="17">
        <f>0.5*((Wellpath!$K65-Wellpath!$K64)*SIN(Wellpath!$L65)*COS(Wellpath!$M65))</f>
        <v>2.6968622417200616</v>
      </c>
      <c r="J65" s="17">
        <v>0</v>
      </c>
      <c r="K65" s="17">
        <f t="shared" si="0"/>
        <v>-0.1829848281712792</v>
      </c>
      <c r="L65" s="17">
        <f t="shared" si="1"/>
        <v>-0.68290867574947489</v>
      </c>
      <c r="M65" s="17">
        <f t="shared" si="2"/>
        <v>-0.70699908539882417</v>
      </c>
      <c r="N65" s="17">
        <f>0.5*((Wellpath!$K66-Wellpath!$K65)*COS(Wellpath!$L65)*COS(Wellpath!$M65))</f>
        <v>2.7926826034183141</v>
      </c>
      <c r="O65" s="17">
        <f>0.5*((Wellpath!$K66-Wellpath!$K65)*COS(Wellpath!$L65)*SIN(Wellpath!$M65))</f>
        <v>10.422433365370875</v>
      </c>
      <c r="P65" s="17">
        <f>0.5*(-(Wellpath!$K66-Wellpath!$K65)*SIN(Wellpath!$L65))</f>
        <v>-10.419875556884959</v>
      </c>
      <c r="Q65" s="17">
        <f>-0.5*((Wellpath!$K66-Wellpath!$K65)*SIN(Wellpath!$L65)*SIN(Wellpath!$M65))</f>
        <v>-10.064826907113369</v>
      </c>
      <c r="R65" s="17">
        <f>0.5*((Wellpath!$K66-Wellpath!$K65)*SIN(Wellpath!$L65)*COS(Wellpath!$M65))</f>
        <v>2.6968622417200616</v>
      </c>
      <c r="S65" s="17">
        <v>0</v>
      </c>
      <c r="AA65" s="10"/>
      <c r="AB65" s="10"/>
      <c r="AC65" s="10"/>
      <c r="AD65" s="10"/>
      <c r="AE65" s="10"/>
      <c r="AF65" s="10"/>
      <c r="AG65" s="10"/>
      <c r="AH65" s="10"/>
      <c r="AI65" s="10"/>
      <c r="AK65" s="24"/>
      <c r="AL65" s="24"/>
      <c r="AM65" s="24"/>
      <c r="AN65" s="24"/>
      <c r="AO65" s="24"/>
      <c r="AP65" s="24"/>
    </row>
    <row r="66" spans="1:42" x14ac:dyDescent="0.25">
      <c r="A66" s="26">
        <f>Wellpath!E66</f>
        <v>1890</v>
      </c>
      <c r="B66" s="17">
        <f>0.5*(SIN(Wellpath!$L65)*COS(Wellpath!$M65)+SIN(Wellpath!$L66)*COS(Wellpath!$M66))</f>
        <v>0.1829848281712792</v>
      </c>
      <c r="C66" s="17">
        <f>0.5*(SIN(Wellpath!$L65)*SIN(Wellpath!$M65)+SIN(Wellpath!$L66)*SIN(Wellpath!$M66))</f>
        <v>0.68290867574947489</v>
      </c>
      <c r="D66" s="17">
        <f>0.5*(COS(Wellpath!$L65)+COS(Wellpath!$L66))</f>
        <v>0.70699908539882417</v>
      </c>
      <c r="E66" s="17">
        <f>0.5*((Wellpath!$K66-Wellpath!$K65)*COS(Wellpath!$L66)*COS(Wellpath!$M66))</f>
        <v>2.6968622417200616</v>
      </c>
      <c r="F66" s="17">
        <f>0.5*((Wellpath!$K66-Wellpath!$K65)*COS(Wellpath!$L66)*SIN(Wellpath!$M66))</f>
        <v>10.064826907113369</v>
      </c>
      <c r="G66" s="17">
        <f>0.5*(-(Wellpath!$K66-Wellpath!$K65)*SIN(Wellpath!$L66))</f>
        <v>-10.790097005079765</v>
      </c>
      <c r="H66" s="17">
        <f>-0.5*((Wellpath!$K66-Wellpath!$K65)*SIN(Wellpath!$L66)*SIN(Wellpath!$M66))</f>
        <v>-10.422433365370873</v>
      </c>
      <c r="I66" s="17">
        <f>0.5*((Wellpath!$K66-Wellpath!$K65)*SIN(Wellpath!$L66)*COS(Wellpath!$M66))</f>
        <v>2.7926826034183136</v>
      </c>
      <c r="J66" s="17">
        <v>0</v>
      </c>
      <c r="K66" s="17">
        <f t="shared" si="0"/>
        <v>-0.1892594371654131</v>
      </c>
      <c r="L66" s="17">
        <f t="shared" si="1"/>
        <v>-0.70632583531321125</v>
      </c>
      <c r="M66" s="17">
        <f t="shared" si="2"/>
        <v>-0.68189448840892775</v>
      </c>
      <c r="N66" s="17">
        <f>0.5*((Wellpath!$K67-Wellpath!$K66)*COS(Wellpath!$L66)*COS(Wellpath!$M66))</f>
        <v>2.6968622417200616</v>
      </c>
      <c r="O66" s="17">
        <f>0.5*((Wellpath!$K67-Wellpath!$K66)*COS(Wellpath!$L66)*SIN(Wellpath!$M66))</f>
        <v>10.064826907113369</v>
      </c>
      <c r="P66" s="17">
        <f>0.5*(-(Wellpath!$K67-Wellpath!$K66)*SIN(Wellpath!$L66))</f>
        <v>-10.790097005079765</v>
      </c>
      <c r="Q66" s="17">
        <f>-0.5*((Wellpath!$K67-Wellpath!$K66)*SIN(Wellpath!$L66)*SIN(Wellpath!$M66))</f>
        <v>-10.422433365370873</v>
      </c>
      <c r="R66" s="17">
        <f>0.5*((Wellpath!$K67-Wellpath!$K66)*SIN(Wellpath!$L66)*COS(Wellpath!$M66))</f>
        <v>2.7926826034183136</v>
      </c>
      <c r="S66" s="17">
        <v>0</v>
      </c>
      <c r="AA66" s="10"/>
      <c r="AB66" s="10"/>
      <c r="AC66" s="10"/>
      <c r="AD66" s="10"/>
      <c r="AE66" s="10"/>
      <c r="AF66" s="10"/>
      <c r="AG66" s="10"/>
      <c r="AH66" s="10"/>
      <c r="AI66" s="10"/>
      <c r="AK66" s="24"/>
      <c r="AL66" s="24"/>
      <c r="AM66" s="24"/>
      <c r="AN66" s="24"/>
      <c r="AO66" s="24"/>
      <c r="AP66" s="24"/>
    </row>
    <row r="67" spans="1:42" x14ac:dyDescent="0.25">
      <c r="A67" s="26">
        <f>Wellpath!E67</f>
        <v>1920</v>
      </c>
      <c r="B67" s="17">
        <f>0.5*(SIN(Wellpath!$L66)*COS(Wellpath!$M66)+SIN(Wellpath!$L67)*COS(Wellpath!$M67))</f>
        <v>0.1892594371654131</v>
      </c>
      <c r="C67" s="17">
        <f>0.5*(SIN(Wellpath!$L66)*SIN(Wellpath!$M66)+SIN(Wellpath!$L67)*SIN(Wellpath!$M67))</f>
        <v>0.70632583531321125</v>
      </c>
      <c r="D67" s="17">
        <f>0.5*(COS(Wellpath!$L66)+COS(Wellpath!$L67))</f>
        <v>0.68189448840892775</v>
      </c>
      <c r="E67" s="17">
        <f>0.5*((Wellpath!$K67-Wellpath!$K66)*COS(Wellpath!$L67)*COS(Wellpath!$M67))</f>
        <v>2.5977561688000557</v>
      </c>
      <c r="F67" s="17">
        <f>0.5*((Wellpath!$K67-Wellpath!$K66)*COS(Wellpath!$L67)*SIN(Wellpath!$M67))</f>
        <v>9.6949580076372808</v>
      </c>
      <c r="G67" s="17">
        <f>0.5*(-(Wellpath!$K67-Wellpath!$K66)*SIN(Wellpath!$L67))</f>
        <v>-11.147172382160914</v>
      </c>
      <c r="H67" s="17">
        <f>-0.5*((Wellpath!$K67-Wellpath!$K66)*SIN(Wellpath!$L67)*SIN(Wellpath!$M67))</f>
        <v>-10.767341694025463</v>
      </c>
      <c r="I67" s="17">
        <f>0.5*((Wellpath!$K67-Wellpath!$K66)*SIN(Wellpath!$L67)*COS(Wellpath!$M67))</f>
        <v>2.8851005115440791</v>
      </c>
      <c r="J67" s="17">
        <v>0</v>
      </c>
      <c r="K67" s="17">
        <f t="shared" si="0"/>
        <v>-0.19530346268854237</v>
      </c>
      <c r="L67" s="17">
        <f t="shared" si="1"/>
        <v>-0.72888244564777271</v>
      </c>
      <c r="M67" s="17">
        <f t="shared" si="2"/>
        <v>-0.65595910802269874</v>
      </c>
      <c r="N67" s="17">
        <f>0.5*((Wellpath!$K68-Wellpath!$K67)*COS(Wellpath!$L67)*COS(Wellpath!$M67))</f>
        <v>2.5977561688000557</v>
      </c>
      <c r="O67" s="17">
        <f>0.5*((Wellpath!$K68-Wellpath!$K67)*COS(Wellpath!$L67)*SIN(Wellpath!$M67))</f>
        <v>9.6949580076372808</v>
      </c>
      <c r="P67" s="17">
        <f>0.5*(-(Wellpath!$K68-Wellpath!$K67)*SIN(Wellpath!$L67))</f>
        <v>-11.147172382160914</v>
      </c>
      <c r="Q67" s="17">
        <f>-0.5*((Wellpath!$K68-Wellpath!$K67)*SIN(Wellpath!$L67)*SIN(Wellpath!$M67))</f>
        <v>-10.767341694025463</v>
      </c>
      <c r="R67" s="17">
        <f>0.5*((Wellpath!$K68-Wellpath!$K67)*SIN(Wellpath!$L67)*COS(Wellpath!$M67))</f>
        <v>2.8851005115440791</v>
      </c>
      <c r="S67" s="17">
        <v>0</v>
      </c>
      <c r="AA67" s="10"/>
      <c r="AB67" s="10"/>
      <c r="AC67" s="10"/>
      <c r="AD67" s="10"/>
      <c r="AE67" s="10"/>
      <c r="AF67" s="10"/>
      <c r="AG67" s="10"/>
      <c r="AH67" s="10"/>
      <c r="AI67" s="10"/>
      <c r="AK67" s="24"/>
      <c r="AL67" s="24"/>
      <c r="AM67" s="24"/>
      <c r="AN67" s="24"/>
      <c r="AO67" s="24"/>
      <c r="AP67" s="24"/>
    </row>
    <row r="68" spans="1:42" x14ac:dyDescent="0.25">
      <c r="A68" s="26">
        <f>Wellpath!E68</f>
        <v>1950</v>
      </c>
      <c r="B68" s="17">
        <f>0.5*(SIN(Wellpath!$L67)*COS(Wellpath!$M67)+SIN(Wellpath!$L68)*COS(Wellpath!$M68))</f>
        <v>0.19530346268854237</v>
      </c>
      <c r="C68" s="17">
        <f>0.5*(SIN(Wellpath!$L67)*SIN(Wellpath!$M67)+SIN(Wellpath!$L68)*SIN(Wellpath!$M68))</f>
        <v>0.72888244564777271</v>
      </c>
      <c r="D68" s="17">
        <f>0.5*(COS(Wellpath!$L67)+COS(Wellpath!$L68))</f>
        <v>0.65595910802269874</v>
      </c>
      <c r="E68" s="17">
        <f>0.5*((Wellpath!$K68-Wellpath!$K67)*COS(Wellpath!$L68)*COS(Wellpath!$M68))</f>
        <v>2.4954851301420287</v>
      </c>
      <c r="F68" s="17">
        <f>0.5*((Wellpath!$K68-Wellpath!$K67)*COS(Wellpath!$L68)*SIN(Wellpath!$M68))</f>
        <v>9.3132772952226848</v>
      </c>
      <c r="G68" s="17">
        <f>0.5*(-(Wellpath!$K68-Wellpath!$K67)*SIN(Wellpath!$L68))</f>
        <v>-11.490666646784669</v>
      </c>
      <c r="H68" s="17">
        <f>-0.5*((Wellpath!$K68-Wellpath!$K67)*SIN(Wellpath!$L68)*SIN(Wellpath!$M68))</f>
        <v>-11.099131675407719</v>
      </c>
      <c r="I68" s="17">
        <f>0.5*((Wellpath!$K68-Wellpath!$K67)*SIN(Wellpath!$L68)*COS(Wellpath!$M68))</f>
        <v>2.9740033691121921</v>
      </c>
      <c r="J68" s="17">
        <v>0</v>
      </c>
      <c r="K68" s="17">
        <f t="shared" ref="K68:K131" si="3">-B69</f>
        <v>-0.20110954102657785</v>
      </c>
      <c r="L68" s="17">
        <f t="shared" ref="L68:L131" si="4">-C69</f>
        <v>-0.75055102499804627</v>
      </c>
      <c r="M68" s="17">
        <f t="shared" ref="M68:M131" si="5">-D69</f>
        <v>-0.62922454250609883</v>
      </c>
      <c r="N68" s="17">
        <f>0.5*((Wellpath!$K69-Wellpath!$K68)*COS(Wellpath!$L68)*COS(Wellpath!$M68))</f>
        <v>2.4954851301420287</v>
      </c>
      <c r="O68" s="17">
        <f>0.5*((Wellpath!$K69-Wellpath!$K68)*COS(Wellpath!$L68)*SIN(Wellpath!$M68))</f>
        <v>9.3132772952226848</v>
      </c>
      <c r="P68" s="17">
        <f>0.5*(-(Wellpath!$K69-Wellpath!$K68)*SIN(Wellpath!$L68))</f>
        <v>-11.490666646784669</v>
      </c>
      <c r="Q68" s="17">
        <f>-0.5*((Wellpath!$K69-Wellpath!$K68)*SIN(Wellpath!$L68)*SIN(Wellpath!$M68))</f>
        <v>-11.099131675407719</v>
      </c>
      <c r="R68" s="17">
        <f>0.5*((Wellpath!$K69-Wellpath!$K68)*SIN(Wellpath!$L68)*COS(Wellpath!$M68))</f>
        <v>2.9740033691121921</v>
      </c>
      <c r="S68" s="17">
        <v>0</v>
      </c>
      <c r="AA68" s="10"/>
      <c r="AB68" s="10"/>
      <c r="AC68" s="10"/>
      <c r="AD68" s="10"/>
      <c r="AE68" s="10"/>
      <c r="AF68" s="10"/>
      <c r="AG68" s="10"/>
      <c r="AH68" s="10"/>
      <c r="AI68" s="10"/>
      <c r="AK68" s="24"/>
      <c r="AL68" s="24"/>
      <c r="AM68" s="24"/>
      <c r="AN68" s="24"/>
      <c r="AO68" s="24"/>
      <c r="AP68" s="24"/>
    </row>
    <row r="69" spans="1:42" x14ac:dyDescent="0.25">
      <c r="A69" s="26">
        <f>Wellpath!E69</f>
        <v>1980</v>
      </c>
      <c r="B69" s="17">
        <f>0.5*(SIN(Wellpath!$L68)*COS(Wellpath!$M68)+SIN(Wellpath!$L69)*COS(Wellpath!$M69))</f>
        <v>0.20110954102657785</v>
      </c>
      <c r="C69" s="17">
        <f>0.5*(SIN(Wellpath!$L68)*SIN(Wellpath!$M68)+SIN(Wellpath!$L69)*SIN(Wellpath!$M69))</f>
        <v>0.75055102499804627</v>
      </c>
      <c r="D69" s="17">
        <f>0.5*(COS(Wellpath!$L68)+COS(Wellpath!$L69))</f>
        <v>0.62922454250609883</v>
      </c>
      <c r="E69" s="17">
        <f>0.5*((Wellpath!$K69-Wellpath!$K68)*COS(Wellpath!$L69)*COS(Wellpath!$M69))</f>
        <v>2.39017372725294</v>
      </c>
      <c r="F69" s="17">
        <f>0.5*((Wellpath!$K69-Wellpath!$K68)*COS(Wellpath!$L69)*SIN(Wellpath!$M69))</f>
        <v>8.9202497890242487</v>
      </c>
      <c r="G69" s="17">
        <f>0.5*(-(Wellpath!$K69-Wellpath!$K68)*SIN(Wellpath!$L69))</f>
        <v>-11.82016130410083</v>
      </c>
      <c r="H69" s="17">
        <f>-0.5*((Wellpath!$K69-Wellpath!$K68)*SIN(Wellpath!$L69)*SIN(Wellpath!$M69))</f>
        <v>-11.417399074533666</v>
      </c>
      <c r="I69" s="17">
        <f>0.5*((Wellpath!$K69-Wellpath!$K68)*SIN(Wellpath!$L69)*COS(Wellpath!$M69))</f>
        <v>3.0592828616851433</v>
      </c>
      <c r="J69" s="17">
        <v>0</v>
      </c>
      <c r="K69" s="17">
        <f t="shared" si="3"/>
        <v>-0.20667059836742241</v>
      </c>
      <c r="L69" s="17">
        <f t="shared" si="4"/>
        <v>-0.77130517353788197</v>
      </c>
      <c r="M69" s="17">
        <f t="shared" si="5"/>
        <v>-0.60172336380906577</v>
      </c>
      <c r="N69" s="17">
        <f>0.5*((Wellpath!$K70-Wellpath!$K69)*COS(Wellpath!$L69)*COS(Wellpath!$M69))</f>
        <v>2.39017372725294</v>
      </c>
      <c r="O69" s="17">
        <f>0.5*((Wellpath!$K70-Wellpath!$K69)*COS(Wellpath!$L69)*SIN(Wellpath!$M69))</f>
        <v>8.9202497890242487</v>
      </c>
      <c r="P69" s="17">
        <f>0.5*(-(Wellpath!$K70-Wellpath!$K69)*SIN(Wellpath!$L69))</f>
        <v>-11.82016130410083</v>
      </c>
      <c r="Q69" s="17">
        <f>-0.5*((Wellpath!$K70-Wellpath!$K69)*SIN(Wellpath!$L69)*SIN(Wellpath!$M69))</f>
        <v>-11.417399074533666</v>
      </c>
      <c r="R69" s="17">
        <f>0.5*((Wellpath!$K70-Wellpath!$K69)*SIN(Wellpath!$L69)*COS(Wellpath!$M69))</f>
        <v>3.0592828616851433</v>
      </c>
      <c r="S69" s="17">
        <v>0</v>
      </c>
      <c r="AA69" s="10"/>
      <c r="AB69" s="10"/>
      <c r="AC69" s="10"/>
      <c r="AD69" s="10"/>
      <c r="AE69" s="10"/>
      <c r="AF69" s="10"/>
      <c r="AG69" s="10"/>
      <c r="AH69" s="10"/>
      <c r="AI69" s="10"/>
      <c r="AK69" s="24"/>
      <c r="AL69" s="24"/>
      <c r="AM69" s="24"/>
      <c r="AN69" s="24"/>
      <c r="AO69" s="24"/>
      <c r="AP69" s="24"/>
    </row>
    <row r="70" spans="1:42" x14ac:dyDescent="0.25">
      <c r="A70" s="26">
        <f>Wellpath!E70</f>
        <v>2010</v>
      </c>
      <c r="B70" s="17">
        <f>0.5*(SIN(Wellpath!$L69)*COS(Wellpath!$M69)+SIN(Wellpath!$L70)*COS(Wellpath!$M70))</f>
        <v>0.20667059836742241</v>
      </c>
      <c r="C70" s="17">
        <f>0.5*(SIN(Wellpath!$L69)*SIN(Wellpath!$M69)+SIN(Wellpath!$L70)*SIN(Wellpath!$M70))</f>
        <v>0.77130517353788197</v>
      </c>
      <c r="D70" s="17">
        <f>0.5*(COS(Wellpath!$L69)+COS(Wellpath!$L70))</f>
        <v>0.60172336380906577</v>
      </c>
      <c r="E70" s="17">
        <f>0.5*((Wellpath!$K70-Wellpath!$K69)*COS(Wellpath!$L70)*COS(Wellpath!$M70))</f>
        <v>2.2819502658552322</v>
      </c>
      <c r="F70" s="17">
        <f>0.5*((Wellpath!$K70-Wellpath!$K69)*COS(Wellpath!$L70)*SIN(Wellpath!$M70))</f>
        <v>8.5163543325170341</v>
      </c>
      <c r="G70" s="17">
        <f>0.5*(-(Wellpath!$K70-Wellpath!$K69)*SIN(Wellpath!$L70))</f>
        <v>-12.135254915624213</v>
      </c>
      <c r="H70" s="17">
        <f>-0.5*((Wellpath!$K70-Wellpath!$K69)*SIN(Wellpath!$L70)*SIN(Wellpath!$M70))</f>
        <v>-11.721756131602795</v>
      </c>
      <c r="I70" s="17">
        <f>0.5*((Wellpath!$K70-Wellpath!$K69)*SIN(Wellpath!$L70)*COS(Wellpath!$M70))</f>
        <v>3.1408350893375294</v>
      </c>
      <c r="J70" s="17">
        <v>0</v>
      </c>
      <c r="K70" s="17">
        <f t="shared" si="3"/>
        <v>-0.21197985941932146</v>
      </c>
      <c r="L70" s="17">
        <f t="shared" si="4"/>
        <v>-0.7911196055342159</v>
      </c>
      <c r="M70" s="17">
        <f t="shared" si="5"/>
        <v>-0.57348907788160997</v>
      </c>
      <c r="N70" s="17">
        <f>0.5*((Wellpath!$K71-Wellpath!$K70)*COS(Wellpath!$L70)*COS(Wellpath!$M70))</f>
        <v>2.2819502658552322</v>
      </c>
      <c r="O70" s="17">
        <f>0.5*((Wellpath!$K71-Wellpath!$K70)*COS(Wellpath!$L70)*SIN(Wellpath!$M70))</f>
        <v>8.5163543325170341</v>
      </c>
      <c r="P70" s="17">
        <f>0.5*(-(Wellpath!$K71-Wellpath!$K70)*SIN(Wellpath!$L70))</f>
        <v>-12.135254915624213</v>
      </c>
      <c r="Q70" s="17">
        <f>-0.5*((Wellpath!$K71-Wellpath!$K70)*SIN(Wellpath!$L70)*SIN(Wellpath!$M70))</f>
        <v>-11.721756131602795</v>
      </c>
      <c r="R70" s="17">
        <f>0.5*((Wellpath!$K71-Wellpath!$K70)*SIN(Wellpath!$L70)*COS(Wellpath!$M70))</f>
        <v>3.1408350893375294</v>
      </c>
      <c r="S70" s="17">
        <v>0</v>
      </c>
      <c r="AA70" s="10"/>
      <c r="AB70" s="10"/>
      <c r="AC70" s="10"/>
      <c r="AD70" s="10"/>
      <c r="AE70" s="10"/>
      <c r="AF70" s="10"/>
      <c r="AG70" s="10"/>
      <c r="AH70" s="10"/>
      <c r="AI70" s="10"/>
      <c r="AK70" s="24"/>
      <c r="AL70" s="24"/>
      <c r="AM70" s="24"/>
      <c r="AN70" s="24"/>
      <c r="AO70" s="24"/>
      <c r="AP70" s="24"/>
    </row>
    <row r="71" spans="1:42" x14ac:dyDescent="0.25">
      <c r="A71" s="26">
        <f>Wellpath!E71</f>
        <v>2040</v>
      </c>
      <c r="B71" s="17">
        <f>0.5*(SIN(Wellpath!$L70)*COS(Wellpath!$M70)+SIN(Wellpath!$L71)*COS(Wellpath!$M71))</f>
        <v>0.21197985941932146</v>
      </c>
      <c r="C71" s="17">
        <f>0.5*(SIN(Wellpath!$L70)*SIN(Wellpath!$M70)+SIN(Wellpath!$L71)*SIN(Wellpath!$M71))</f>
        <v>0.7911196055342159</v>
      </c>
      <c r="D71" s="17">
        <f>0.5*(COS(Wellpath!$L70)+COS(Wellpath!$L71))</f>
        <v>0.57348907788160997</v>
      </c>
      <c r="E71" s="17">
        <f>0.5*((Wellpath!$K71-Wellpath!$K70)*COS(Wellpath!$L71)*COS(Wellpath!$M71))</f>
        <v>2.1709465995660713</v>
      </c>
      <c r="F71" s="17">
        <f>0.5*((Wellpath!$K71-Wellpath!$K70)*COS(Wellpath!$L71)*SIN(Wellpath!$M71))</f>
        <v>8.1020830100994647</v>
      </c>
      <c r="G71" s="17">
        <f>0.5*(-(Wellpath!$K71-Wellpath!$K70)*SIN(Wellpath!$L71))</f>
        <v>-12.435563588325627</v>
      </c>
      <c r="H71" s="17">
        <f>-0.5*((Wellpath!$K71-Wellpath!$K70)*SIN(Wellpath!$L71)*SIN(Wellpath!$M71))</f>
        <v>-12.011832034423682</v>
      </c>
      <c r="I71" s="17">
        <f>0.5*((Wellpath!$K71-Wellpath!$K70)*SIN(Wellpath!$L71)*COS(Wellpath!$M71))</f>
        <v>3.2185606932421149</v>
      </c>
      <c r="J71" s="17">
        <v>0</v>
      </c>
      <c r="K71" s="17">
        <f t="shared" si="3"/>
        <v>-0.21703085566551225</v>
      </c>
      <c r="L71" s="17">
        <f t="shared" si="4"/>
        <v>-0.80997018015383948</v>
      </c>
      <c r="M71" s="17">
        <f t="shared" si="5"/>
        <v>-0.54455608385197585</v>
      </c>
      <c r="N71" s="17">
        <f>0.5*((Wellpath!$K72-Wellpath!$K71)*COS(Wellpath!$L71)*COS(Wellpath!$M71))</f>
        <v>2.1709465995660713</v>
      </c>
      <c r="O71" s="17">
        <f>0.5*((Wellpath!$K72-Wellpath!$K71)*COS(Wellpath!$L71)*SIN(Wellpath!$M71))</f>
        <v>8.1020830100994647</v>
      </c>
      <c r="P71" s="17">
        <f>0.5*(-(Wellpath!$K72-Wellpath!$K71)*SIN(Wellpath!$L71))</f>
        <v>-12.435563588325627</v>
      </c>
      <c r="Q71" s="17">
        <f>-0.5*((Wellpath!$K72-Wellpath!$K71)*SIN(Wellpath!$L71)*SIN(Wellpath!$M71))</f>
        <v>-12.011832034423682</v>
      </c>
      <c r="R71" s="17">
        <f>0.5*((Wellpath!$K72-Wellpath!$K71)*SIN(Wellpath!$L71)*COS(Wellpath!$M71))</f>
        <v>3.2185606932421149</v>
      </c>
      <c r="S71" s="17">
        <v>0</v>
      </c>
      <c r="AA71" s="10"/>
      <c r="AB71" s="10"/>
      <c r="AC71" s="10"/>
      <c r="AD71" s="10"/>
      <c r="AE71" s="10"/>
      <c r="AF71" s="10"/>
      <c r="AG71" s="10"/>
      <c r="AH71" s="10"/>
      <c r="AI71" s="10"/>
      <c r="AK71" s="24"/>
      <c r="AL71" s="24"/>
      <c r="AM71" s="24"/>
      <c r="AN71" s="24"/>
      <c r="AO71" s="24"/>
      <c r="AP71" s="24"/>
    </row>
    <row r="72" spans="1:42" x14ac:dyDescent="0.25">
      <c r="A72" s="26">
        <f>Wellpath!E72</f>
        <v>2070</v>
      </c>
      <c r="B72" s="17">
        <f>0.5*(SIN(Wellpath!$L71)*COS(Wellpath!$M71)+SIN(Wellpath!$L72)*COS(Wellpath!$M72))</f>
        <v>0.21703085566551225</v>
      </c>
      <c r="C72" s="17">
        <f>0.5*(SIN(Wellpath!$L71)*SIN(Wellpath!$M71)+SIN(Wellpath!$L72)*SIN(Wellpath!$M72))</f>
        <v>0.80997018015383948</v>
      </c>
      <c r="D72" s="17">
        <f>0.5*(COS(Wellpath!$L71)+COS(Wellpath!$L72))</f>
        <v>0.54455608385197585</v>
      </c>
      <c r="E72" s="17">
        <f>0.5*((Wellpath!$K72-Wellpath!$K71)*COS(Wellpath!$L72)*COS(Wellpath!$M72))</f>
        <v>2.057297969254027</v>
      </c>
      <c r="F72" s="17">
        <f>0.5*((Wellpath!$K72-Wellpath!$K71)*COS(Wellpath!$L72)*SIN(Wellpath!$M72))</f>
        <v>7.6779405475643037</v>
      </c>
      <c r="G72" s="17">
        <f>0.5*(-(Wellpath!$K72-Wellpath!$K71)*SIN(Wellpath!$L72))</f>
        <v>-12.72072144234639</v>
      </c>
      <c r="H72" s="17">
        <f>-0.5*((Wellpath!$K72-Wellpath!$K71)*SIN(Wellpath!$L72)*SIN(Wellpath!$M72))</f>
        <v>-12.287273370191505</v>
      </c>
      <c r="I72" s="17">
        <f>0.5*((Wellpath!$K72-Wellpath!$K71)*SIN(Wellpath!$L72)*COS(Wellpath!$M72))</f>
        <v>3.292364976723253</v>
      </c>
      <c r="J72" s="17">
        <v>0</v>
      </c>
      <c r="K72" s="17">
        <f t="shared" si="3"/>
        <v>-0.2218174332451151</v>
      </c>
      <c r="L72" s="17">
        <f t="shared" si="4"/>
        <v>-0.82783393087528734</v>
      </c>
      <c r="M72" s="17">
        <f t="shared" si="5"/>
        <v>-0.51495963211660256</v>
      </c>
      <c r="N72" s="17">
        <f>0.5*((Wellpath!$K73-Wellpath!$K72)*COS(Wellpath!$L72)*COS(Wellpath!$M72))</f>
        <v>2.057297969254027</v>
      </c>
      <c r="O72" s="17">
        <f>0.5*((Wellpath!$K73-Wellpath!$K72)*COS(Wellpath!$L72)*SIN(Wellpath!$M72))</f>
        <v>7.6779405475643037</v>
      </c>
      <c r="P72" s="17">
        <f>0.5*(-(Wellpath!$K73-Wellpath!$K72)*SIN(Wellpath!$L72))</f>
        <v>-12.72072144234639</v>
      </c>
      <c r="Q72" s="17">
        <f>-0.5*((Wellpath!$K73-Wellpath!$K72)*SIN(Wellpath!$L72)*SIN(Wellpath!$M72))</f>
        <v>-12.287273370191505</v>
      </c>
      <c r="R72" s="17">
        <f>0.5*((Wellpath!$K73-Wellpath!$K72)*SIN(Wellpath!$L72)*COS(Wellpath!$M72))</f>
        <v>3.292364976723253</v>
      </c>
      <c r="S72" s="17">
        <v>0</v>
      </c>
      <c r="AA72" s="10"/>
      <c r="AB72" s="10"/>
      <c r="AC72" s="10"/>
      <c r="AD72" s="10"/>
      <c r="AE72" s="10"/>
      <c r="AF72" s="10"/>
      <c r="AG72" s="10"/>
      <c r="AH72" s="10"/>
      <c r="AI72" s="10"/>
      <c r="AK72" s="24"/>
      <c r="AL72" s="24"/>
      <c r="AM72" s="24"/>
      <c r="AN72" s="24"/>
      <c r="AO72" s="24"/>
      <c r="AP72" s="24"/>
    </row>
    <row r="73" spans="1:42" x14ac:dyDescent="0.25">
      <c r="A73" s="26">
        <f>Wellpath!E73</f>
        <v>2100</v>
      </c>
      <c r="B73" s="17">
        <f>0.5*(SIN(Wellpath!$L72)*COS(Wellpath!$M72)+SIN(Wellpath!$L73)*COS(Wellpath!$M73))</f>
        <v>0.2218174332451151</v>
      </c>
      <c r="C73" s="17">
        <f>0.5*(SIN(Wellpath!$L72)*SIN(Wellpath!$M72)+SIN(Wellpath!$L73)*SIN(Wellpath!$M73))</f>
        <v>0.82783393087528734</v>
      </c>
      <c r="D73" s="17">
        <f>0.5*(COS(Wellpath!$L72)+COS(Wellpath!$L73))</f>
        <v>0.51495963211660256</v>
      </c>
      <c r="E73" s="17">
        <f>0.5*((Wellpath!$K73-Wellpath!$K72)*COS(Wellpath!$L73)*COS(Wellpath!$M73))</f>
        <v>1.941142838268906</v>
      </c>
      <c r="F73" s="17">
        <f>0.5*((Wellpath!$K73-Wellpath!$K72)*COS(Wellpath!$L73)*SIN(Wellpath!$M73))</f>
        <v>7.2444436971680144</v>
      </c>
      <c r="G73" s="17">
        <f>0.5*(-(Wellpath!$K73-Wellpath!$K72)*SIN(Wellpath!$L73))</f>
        <v>-12.990381056766578</v>
      </c>
      <c r="H73" s="17">
        <f>-0.5*((Wellpath!$K73-Wellpath!$K72)*SIN(Wellpath!$L73)*SIN(Wellpath!$M73))</f>
        <v>-12.547744556067117</v>
      </c>
      <c r="I73" s="17">
        <f>0.5*((Wellpath!$K73-Wellpath!$K72)*SIN(Wellpath!$L73)*COS(Wellpath!$M73))</f>
        <v>3.3621580206302002</v>
      </c>
      <c r="J73" s="17">
        <v>0</v>
      </c>
      <c r="K73" s="17">
        <f t="shared" si="3"/>
        <v>-0.22414386804201336</v>
      </c>
      <c r="L73" s="17">
        <f t="shared" si="4"/>
        <v>-0.83651630373780783</v>
      </c>
      <c r="M73" s="17">
        <f t="shared" si="5"/>
        <v>-0.50000000000000011</v>
      </c>
      <c r="N73" s="17">
        <f>0.5*((Wellpath!$K74-Wellpath!$K73)*COS(Wellpath!$L73)*COS(Wellpath!$M73))</f>
        <v>1.941142838268906</v>
      </c>
      <c r="O73" s="17">
        <f>0.5*((Wellpath!$K74-Wellpath!$K73)*COS(Wellpath!$L73)*SIN(Wellpath!$M73))</f>
        <v>7.2444436971680144</v>
      </c>
      <c r="P73" s="17">
        <f>0.5*(-(Wellpath!$K74-Wellpath!$K73)*SIN(Wellpath!$L73))</f>
        <v>-12.990381056766578</v>
      </c>
      <c r="Q73" s="17">
        <f>-0.5*((Wellpath!$K74-Wellpath!$K73)*SIN(Wellpath!$L73)*SIN(Wellpath!$M73))</f>
        <v>-12.547744556067117</v>
      </c>
      <c r="R73" s="17">
        <f>0.5*((Wellpath!$K74-Wellpath!$K73)*SIN(Wellpath!$L73)*COS(Wellpath!$M73))</f>
        <v>3.3621580206302002</v>
      </c>
      <c r="S73" s="17">
        <v>0</v>
      </c>
      <c r="AA73" s="10"/>
      <c r="AB73" s="10"/>
      <c r="AC73" s="10"/>
      <c r="AD73" s="10"/>
      <c r="AE73" s="10"/>
      <c r="AF73" s="10"/>
      <c r="AG73" s="10"/>
      <c r="AH73" s="10"/>
      <c r="AI73" s="10"/>
      <c r="AK73" s="24"/>
      <c r="AL73" s="24"/>
      <c r="AM73" s="24"/>
      <c r="AN73" s="24"/>
      <c r="AO73" s="24"/>
      <c r="AP73" s="24"/>
    </row>
    <row r="74" spans="1:42" x14ac:dyDescent="0.25">
      <c r="A74" s="26">
        <f>Wellpath!E74</f>
        <v>2130</v>
      </c>
      <c r="B74" s="17">
        <f>0.5*(SIN(Wellpath!$L73)*COS(Wellpath!$M73)+SIN(Wellpath!$L74)*COS(Wellpath!$M74))</f>
        <v>0.22414386804201336</v>
      </c>
      <c r="C74" s="17">
        <f>0.5*(SIN(Wellpath!$L73)*SIN(Wellpath!$M73)+SIN(Wellpath!$L74)*SIN(Wellpath!$M74))</f>
        <v>0.83651630373780783</v>
      </c>
      <c r="D74" s="17">
        <f>0.5*(COS(Wellpath!$L73)+COS(Wellpath!$L74))</f>
        <v>0.50000000000000011</v>
      </c>
      <c r="E74" s="17">
        <f>0.5*((Wellpath!$K74-Wellpath!$K73)*COS(Wellpath!$L74)*COS(Wellpath!$M74))</f>
        <v>1.941142838268906</v>
      </c>
      <c r="F74" s="17">
        <f>0.5*((Wellpath!$K74-Wellpath!$K73)*COS(Wellpath!$L74)*SIN(Wellpath!$M74))</f>
        <v>7.2444436971680144</v>
      </c>
      <c r="G74" s="17">
        <f>0.5*(-(Wellpath!$K74-Wellpath!$K73)*SIN(Wellpath!$L74))</f>
        <v>-12.990381056766578</v>
      </c>
      <c r="H74" s="17">
        <f>-0.5*((Wellpath!$K74-Wellpath!$K73)*SIN(Wellpath!$L74)*SIN(Wellpath!$M74))</f>
        <v>-12.547744556067117</v>
      </c>
      <c r="I74" s="17">
        <f>0.5*((Wellpath!$K74-Wellpath!$K73)*SIN(Wellpath!$L74)*COS(Wellpath!$M74))</f>
        <v>3.3621580206302002</v>
      </c>
      <c r="J74" s="17">
        <v>0</v>
      </c>
      <c r="K74" s="17">
        <f t="shared" si="3"/>
        <v>-0.22414386804201336</v>
      </c>
      <c r="L74" s="17">
        <f t="shared" si="4"/>
        <v>-0.83651630373780783</v>
      </c>
      <c r="M74" s="17">
        <f t="shared" si="5"/>
        <v>-0.50000000000000011</v>
      </c>
      <c r="N74" s="17">
        <f>0.5*((Wellpath!$K75-Wellpath!$K74)*COS(Wellpath!$L74)*COS(Wellpath!$M74))</f>
        <v>1.941142838268906</v>
      </c>
      <c r="O74" s="17">
        <f>0.5*((Wellpath!$K75-Wellpath!$K74)*COS(Wellpath!$L74)*SIN(Wellpath!$M74))</f>
        <v>7.2444436971680144</v>
      </c>
      <c r="P74" s="17">
        <f>0.5*(-(Wellpath!$K75-Wellpath!$K74)*SIN(Wellpath!$L74))</f>
        <v>-12.990381056766578</v>
      </c>
      <c r="Q74" s="17">
        <f>-0.5*((Wellpath!$K75-Wellpath!$K74)*SIN(Wellpath!$L74)*SIN(Wellpath!$M74))</f>
        <v>-12.547744556067117</v>
      </c>
      <c r="R74" s="17">
        <f>0.5*((Wellpath!$K75-Wellpath!$K74)*SIN(Wellpath!$L74)*COS(Wellpath!$M74))</f>
        <v>3.3621580206302002</v>
      </c>
      <c r="S74" s="17">
        <v>0</v>
      </c>
      <c r="AA74" s="10"/>
      <c r="AB74" s="10"/>
      <c r="AC74" s="10"/>
      <c r="AD74" s="10"/>
      <c r="AE74" s="10"/>
      <c r="AF74" s="10"/>
      <c r="AG74" s="10"/>
      <c r="AH74" s="10"/>
      <c r="AI74" s="10"/>
      <c r="AK74" s="24"/>
      <c r="AL74" s="24"/>
      <c r="AM74" s="24"/>
      <c r="AN74" s="24"/>
      <c r="AO74" s="24"/>
      <c r="AP74" s="24"/>
    </row>
    <row r="75" spans="1:42" x14ac:dyDescent="0.25">
      <c r="A75" s="26">
        <f>Wellpath!E75</f>
        <v>2160</v>
      </c>
      <c r="B75" s="17">
        <f>0.5*(SIN(Wellpath!$L74)*COS(Wellpath!$M74)+SIN(Wellpath!$L75)*COS(Wellpath!$M75))</f>
        <v>0.22414386804201336</v>
      </c>
      <c r="C75" s="17">
        <f>0.5*(SIN(Wellpath!$L74)*SIN(Wellpath!$M74)+SIN(Wellpath!$L75)*SIN(Wellpath!$M75))</f>
        <v>0.83651630373780783</v>
      </c>
      <c r="D75" s="17">
        <f>0.5*(COS(Wellpath!$L74)+COS(Wellpath!$L75))</f>
        <v>0.50000000000000011</v>
      </c>
      <c r="E75" s="17">
        <f>0.5*((Wellpath!$K75-Wellpath!$K74)*COS(Wellpath!$L75)*COS(Wellpath!$M75))</f>
        <v>1.941142838268906</v>
      </c>
      <c r="F75" s="17">
        <f>0.5*((Wellpath!$K75-Wellpath!$K74)*COS(Wellpath!$L75)*SIN(Wellpath!$M75))</f>
        <v>7.2444436971680144</v>
      </c>
      <c r="G75" s="17">
        <f>0.5*(-(Wellpath!$K75-Wellpath!$K74)*SIN(Wellpath!$L75))</f>
        <v>-12.990381056766578</v>
      </c>
      <c r="H75" s="17">
        <f>-0.5*((Wellpath!$K75-Wellpath!$K74)*SIN(Wellpath!$L75)*SIN(Wellpath!$M75))</f>
        <v>-12.547744556067117</v>
      </c>
      <c r="I75" s="17">
        <f>0.5*((Wellpath!$K75-Wellpath!$K74)*SIN(Wellpath!$L75)*COS(Wellpath!$M75))</f>
        <v>3.3621580206302002</v>
      </c>
      <c r="J75" s="17">
        <v>0</v>
      </c>
      <c r="K75" s="17">
        <f t="shared" si="3"/>
        <v>-0.22414386804201336</v>
      </c>
      <c r="L75" s="17">
        <f t="shared" si="4"/>
        <v>-0.83651630373780783</v>
      </c>
      <c r="M75" s="17">
        <f t="shared" si="5"/>
        <v>-0.50000000000000011</v>
      </c>
      <c r="N75" s="17">
        <f>0.5*((Wellpath!$K76-Wellpath!$K75)*COS(Wellpath!$L75)*COS(Wellpath!$M75))</f>
        <v>1.941142838268906</v>
      </c>
      <c r="O75" s="17">
        <f>0.5*((Wellpath!$K76-Wellpath!$K75)*COS(Wellpath!$L75)*SIN(Wellpath!$M75))</f>
        <v>7.2444436971680144</v>
      </c>
      <c r="P75" s="17">
        <f>0.5*(-(Wellpath!$K76-Wellpath!$K75)*SIN(Wellpath!$L75))</f>
        <v>-12.990381056766578</v>
      </c>
      <c r="Q75" s="17">
        <f>-0.5*((Wellpath!$K76-Wellpath!$K75)*SIN(Wellpath!$L75)*SIN(Wellpath!$M75))</f>
        <v>-12.547744556067117</v>
      </c>
      <c r="R75" s="17">
        <f>0.5*((Wellpath!$K76-Wellpath!$K75)*SIN(Wellpath!$L75)*COS(Wellpath!$M75))</f>
        <v>3.3621580206302002</v>
      </c>
      <c r="S75" s="17">
        <v>0</v>
      </c>
      <c r="AA75" s="10"/>
      <c r="AB75" s="10"/>
      <c r="AC75" s="10"/>
      <c r="AD75" s="10"/>
      <c r="AE75" s="10"/>
      <c r="AF75" s="10"/>
      <c r="AG75" s="10"/>
      <c r="AH75" s="10"/>
      <c r="AI75" s="10"/>
      <c r="AK75" s="24"/>
      <c r="AL75" s="24"/>
      <c r="AM75" s="24"/>
      <c r="AN75" s="24"/>
      <c r="AO75" s="24"/>
      <c r="AP75" s="24"/>
    </row>
    <row r="76" spans="1:42" x14ac:dyDescent="0.25">
      <c r="A76" s="26">
        <f>Wellpath!E76</f>
        <v>2190</v>
      </c>
      <c r="B76" s="17">
        <f>0.5*(SIN(Wellpath!$L75)*COS(Wellpath!$M75)+SIN(Wellpath!$L76)*COS(Wellpath!$M76))</f>
        <v>0.22414386804201336</v>
      </c>
      <c r="C76" s="17">
        <f>0.5*(SIN(Wellpath!$L75)*SIN(Wellpath!$M75)+SIN(Wellpath!$L76)*SIN(Wellpath!$M76))</f>
        <v>0.83651630373780783</v>
      </c>
      <c r="D76" s="17">
        <f>0.5*(COS(Wellpath!$L75)+COS(Wellpath!$L76))</f>
        <v>0.50000000000000011</v>
      </c>
      <c r="E76" s="17">
        <f>0.5*((Wellpath!$K76-Wellpath!$K75)*COS(Wellpath!$L76)*COS(Wellpath!$M76))</f>
        <v>1.941142838268906</v>
      </c>
      <c r="F76" s="17">
        <f>0.5*((Wellpath!$K76-Wellpath!$K75)*COS(Wellpath!$L76)*SIN(Wellpath!$M76))</f>
        <v>7.2444436971680144</v>
      </c>
      <c r="G76" s="17">
        <f>0.5*(-(Wellpath!$K76-Wellpath!$K75)*SIN(Wellpath!$L76))</f>
        <v>-12.990381056766578</v>
      </c>
      <c r="H76" s="17">
        <f>-0.5*((Wellpath!$K76-Wellpath!$K75)*SIN(Wellpath!$L76)*SIN(Wellpath!$M76))</f>
        <v>-12.547744556067117</v>
      </c>
      <c r="I76" s="17">
        <f>0.5*((Wellpath!$K76-Wellpath!$K75)*SIN(Wellpath!$L76)*COS(Wellpath!$M76))</f>
        <v>3.3621580206302002</v>
      </c>
      <c r="J76" s="17">
        <v>0</v>
      </c>
      <c r="K76" s="17">
        <f t="shared" si="3"/>
        <v>-0.22414386804201336</v>
      </c>
      <c r="L76" s="17">
        <f t="shared" si="4"/>
        <v>-0.83651630373780783</v>
      </c>
      <c r="M76" s="17">
        <f t="shared" si="5"/>
        <v>-0.50000000000000011</v>
      </c>
      <c r="N76" s="17">
        <f>0.5*((Wellpath!$K77-Wellpath!$K76)*COS(Wellpath!$L76)*COS(Wellpath!$M76))</f>
        <v>1.941142838268906</v>
      </c>
      <c r="O76" s="17">
        <f>0.5*((Wellpath!$K77-Wellpath!$K76)*COS(Wellpath!$L76)*SIN(Wellpath!$M76))</f>
        <v>7.2444436971680144</v>
      </c>
      <c r="P76" s="17">
        <f>0.5*(-(Wellpath!$K77-Wellpath!$K76)*SIN(Wellpath!$L76))</f>
        <v>-12.990381056766578</v>
      </c>
      <c r="Q76" s="17">
        <f>-0.5*((Wellpath!$K77-Wellpath!$K76)*SIN(Wellpath!$L76)*SIN(Wellpath!$M76))</f>
        <v>-12.547744556067117</v>
      </c>
      <c r="R76" s="17">
        <f>0.5*((Wellpath!$K77-Wellpath!$K76)*SIN(Wellpath!$L76)*COS(Wellpath!$M76))</f>
        <v>3.3621580206302002</v>
      </c>
      <c r="S76" s="17">
        <v>0</v>
      </c>
      <c r="AA76" s="10"/>
      <c r="AB76" s="10"/>
      <c r="AC76" s="10"/>
      <c r="AD76" s="10"/>
      <c r="AE76" s="10"/>
      <c r="AF76" s="10"/>
      <c r="AG76" s="10"/>
      <c r="AH76" s="10"/>
      <c r="AI76" s="10"/>
      <c r="AK76" s="24"/>
      <c r="AL76" s="24"/>
      <c r="AM76" s="24"/>
      <c r="AN76" s="24"/>
      <c r="AO76" s="24"/>
      <c r="AP76" s="24"/>
    </row>
    <row r="77" spans="1:42" x14ac:dyDescent="0.25">
      <c r="A77" s="26">
        <f>Wellpath!E77</f>
        <v>2220</v>
      </c>
      <c r="B77" s="17">
        <f>0.5*(SIN(Wellpath!$L76)*COS(Wellpath!$M76)+SIN(Wellpath!$L77)*COS(Wellpath!$M77))</f>
        <v>0.22414386804201336</v>
      </c>
      <c r="C77" s="17">
        <f>0.5*(SIN(Wellpath!$L76)*SIN(Wellpath!$M76)+SIN(Wellpath!$L77)*SIN(Wellpath!$M77))</f>
        <v>0.83651630373780783</v>
      </c>
      <c r="D77" s="17">
        <f>0.5*(COS(Wellpath!$L76)+COS(Wellpath!$L77))</f>
        <v>0.50000000000000011</v>
      </c>
      <c r="E77" s="17">
        <f>0.5*((Wellpath!$K77-Wellpath!$K76)*COS(Wellpath!$L77)*COS(Wellpath!$M77))</f>
        <v>1.941142838268906</v>
      </c>
      <c r="F77" s="17">
        <f>0.5*((Wellpath!$K77-Wellpath!$K76)*COS(Wellpath!$L77)*SIN(Wellpath!$M77))</f>
        <v>7.2444436971680144</v>
      </c>
      <c r="G77" s="17">
        <f>0.5*(-(Wellpath!$K77-Wellpath!$K76)*SIN(Wellpath!$L77))</f>
        <v>-12.990381056766578</v>
      </c>
      <c r="H77" s="17">
        <f>-0.5*((Wellpath!$K77-Wellpath!$K76)*SIN(Wellpath!$L77)*SIN(Wellpath!$M77))</f>
        <v>-12.547744556067117</v>
      </c>
      <c r="I77" s="17">
        <f>0.5*((Wellpath!$K77-Wellpath!$K76)*SIN(Wellpath!$L77)*COS(Wellpath!$M77))</f>
        <v>3.3621580206302002</v>
      </c>
      <c r="J77" s="17">
        <v>0</v>
      </c>
      <c r="K77" s="17">
        <f t="shared" si="3"/>
        <v>-0.22414386804201336</v>
      </c>
      <c r="L77" s="17">
        <f t="shared" si="4"/>
        <v>-0.83651630373780783</v>
      </c>
      <c r="M77" s="17">
        <f t="shared" si="5"/>
        <v>-0.50000000000000011</v>
      </c>
      <c r="N77" s="17">
        <f>0.5*((Wellpath!$K78-Wellpath!$K77)*COS(Wellpath!$L77)*COS(Wellpath!$M77))</f>
        <v>1.941142838268906</v>
      </c>
      <c r="O77" s="17">
        <f>0.5*((Wellpath!$K78-Wellpath!$K77)*COS(Wellpath!$L77)*SIN(Wellpath!$M77))</f>
        <v>7.2444436971680144</v>
      </c>
      <c r="P77" s="17">
        <f>0.5*(-(Wellpath!$K78-Wellpath!$K77)*SIN(Wellpath!$L77))</f>
        <v>-12.990381056766578</v>
      </c>
      <c r="Q77" s="17">
        <f>-0.5*((Wellpath!$K78-Wellpath!$K77)*SIN(Wellpath!$L77)*SIN(Wellpath!$M77))</f>
        <v>-12.547744556067117</v>
      </c>
      <c r="R77" s="17">
        <f>0.5*((Wellpath!$K78-Wellpath!$K77)*SIN(Wellpath!$L77)*COS(Wellpath!$M77))</f>
        <v>3.3621580206302002</v>
      </c>
      <c r="S77" s="17">
        <v>0</v>
      </c>
      <c r="AA77" s="10"/>
      <c r="AB77" s="10"/>
      <c r="AC77" s="10"/>
      <c r="AD77" s="10"/>
      <c r="AE77" s="10"/>
      <c r="AF77" s="10"/>
      <c r="AG77" s="10"/>
      <c r="AH77" s="10"/>
      <c r="AI77" s="10"/>
      <c r="AK77" s="24"/>
      <c r="AL77" s="24"/>
      <c r="AM77" s="24"/>
      <c r="AN77" s="24"/>
      <c r="AO77" s="24"/>
      <c r="AP77" s="24"/>
    </row>
    <row r="78" spans="1:42" x14ac:dyDescent="0.25">
      <c r="A78" s="26">
        <f>Wellpath!E78</f>
        <v>2250</v>
      </c>
      <c r="B78" s="17">
        <f>0.5*(SIN(Wellpath!$L77)*COS(Wellpath!$M77)+SIN(Wellpath!$L78)*COS(Wellpath!$M78))</f>
        <v>0.22414386804201336</v>
      </c>
      <c r="C78" s="17">
        <f>0.5*(SIN(Wellpath!$L77)*SIN(Wellpath!$M77)+SIN(Wellpath!$L78)*SIN(Wellpath!$M78))</f>
        <v>0.83651630373780783</v>
      </c>
      <c r="D78" s="17">
        <f>0.5*(COS(Wellpath!$L77)+COS(Wellpath!$L78))</f>
        <v>0.50000000000000011</v>
      </c>
      <c r="E78" s="17">
        <f>0.5*((Wellpath!$K78-Wellpath!$K77)*COS(Wellpath!$L78)*COS(Wellpath!$M78))</f>
        <v>1.941142838268906</v>
      </c>
      <c r="F78" s="17">
        <f>0.5*((Wellpath!$K78-Wellpath!$K77)*COS(Wellpath!$L78)*SIN(Wellpath!$M78))</f>
        <v>7.2444436971680144</v>
      </c>
      <c r="G78" s="17">
        <f>0.5*(-(Wellpath!$K78-Wellpath!$K77)*SIN(Wellpath!$L78))</f>
        <v>-12.990381056766578</v>
      </c>
      <c r="H78" s="17">
        <f>-0.5*((Wellpath!$K78-Wellpath!$K77)*SIN(Wellpath!$L78)*SIN(Wellpath!$M78))</f>
        <v>-12.547744556067117</v>
      </c>
      <c r="I78" s="17">
        <f>0.5*((Wellpath!$K78-Wellpath!$K77)*SIN(Wellpath!$L78)*COS(Wellpath!$M78))</f>
        <v>3.3621580206302002</v>
      </c>
      <c r="J78" s="17">
        <v>0</v>
      </c>
      <c r="K78" s="17">
        <f t="shared" si="3"/>
        <v>-0.22414386804201336</v>
      </c>
      <c r="L78" s="17">
        <f t="shared" si="4"/>
        <v>-0.83651630373780783</v>
      </c>
      <c r="M78" s="17">
        <f t="shared" si="5"/>
        <v>-0.50000000000000011</v>
      </c>
      <c r="N78" s="17">
        <f>0.5*((Wellpath!$K79-Wellpath!$K78)*COS(Wellpath!$L78)*COS(Wellpath!$M78))</f>
        <v>1.941142838268906</v>
      </c>
      <c r="O78" s="17">
        <f>0.5*((Wellpath!$K79-Wellpath!$K78)*COS(Wellpath!$L78)*SIN(Wellpath!$M78))</f>
        <v>7.2444436971680144</v>
      </c>
      <c r="P78" s="17">
        <f>0.5*(-(Wellpath!$K79-Wellpath!$K78)*SIN(Wellpath!$L78))</f>
        <v>-12.990381056766578</v>
      </c>
      <c r="Q78" s="17">
        <f>-0.5*((Wellpath!$K79-Wellpath!$K78)*SIN(Wellpath!$L78)*SIN(Wellpath!$M78))</f>
        <v>-12.547744556067117</v>
      </c>
      <c r="R78" s="17">
        <f>0.5*((Wellpath!$K79-Wellpath!$K78)*SIN(Wellpath!$L78)*COS(Wellpath!$M78))</f>
        <v>3.3621580206302002</v>
      </c>
      <c r="S78" s="17">
        <v>0</v>
      </c>
      <c r="AA78" s="10"/>
      <c r="AB78" s="10"/>
      <c r="AC78" s="10"/>
      <c r="AD78" s="10"/>
      <c r="AE78" s="10"/>
      <c r="AF78" s="10"/>
      <c r="AG78" s="10"/>
      <c r="AH78" s="10"/>
      <c r="AI78" s="10"/>
      <c r="AK78" s="24"/>
      <c r="AL78" s="24"/>
      <c r="AM78" s="24"/>
      <c r="AN78" s="24"/>
      <c r="AO78" s="24"/>
      <c r="AP78" s="24"/>
    </row>
    <row r="79" spans="1:42" x14ac:dyDescent="0.25">
      <c r="A79" s="26">
        <f>Wellpath!E79</f>
        <v>2280</v>
      </c>
      <c r="B79" s="17">
        <f>0.5*(SIN(Wellpath!$L78)*COS(Wellpath!$M78)+SIN(Wellpath!$L79)*COS(Wellpath!$M79))</f>
        <v>0.22414386804201336</v>
      </c>
      <c r="C79" s="17">
        <f>0.5*(SIN(Wellpath!$L78)*SIN(Wellpath!$M78)+SIN(Wellpath!$L79)*SIN(Wellpath!$M79))</f>
        <v>0.83651630373780783</v>
      </c>
      <c r="D79" s="17">
        <f>0.5*(COS(Wellpath!$L78)+COS(Wellpath!$L79))</f>
        <v>0.50000000000000011</v>
      </c>
      <c r="E79" s="17">
        <f>0.5*((Wellpath!$K79-Wellpath!$K78)*COS(Wellpath!$L79)*COS(Wellpath!$M79))</f>
        <v>1.941142838268906</v>
      </c>
      <c r="F79" s="17">
        <f>0.5*((Wellpath!$K79-Wellpath!$K78)*COS(Wellpath!$L79)*SIN(Wellpath!$M79))</f>
        <v>7.2444436971680144</v>
      </c>
      <c r="G79" s="17">
        <f>0.5*(-(Wellpath!$K79-Wellpath!$K78)*SIN(Wellpath!$L79))</f>
        <v>-12.990381056766578</v>
      </c>
      <c r="H79" s="17">
        <f>-0.5*((Wellpath!$K79-Wellpath!$K78)*SIN(Wellpath!$L79)*SIN(Wellpath!$M79))</f>
        <v>-12.547744556067117</v>
      </c>
      <c r="I79" s="17">
        <f>0.5*((Wellpath!$K79-Wellpath!$K78)*SIN(Wellpath!$L79)*COS(Wellpath!$M79))</f>
        <v>3.3621580206302002</v>
      </c>
      <c r="J79" s="17">
        <v>0</v>
      </c>
      <c r="K79" s="17">
        <f t="shared" si="3"/>
        <v>-0.22414386804201336</v>
      </c>
      <c r="L79" s="17">
        <f t="shared" si="4"/>
        <v>-0.83651630373780783</v>
      </c>
      <c r="M79" s="17">
        <f t="shared" si="5"/>
        <v>-0.50000000000000011</v>
      </c>
      <c r="N79" s="17">
        <f>0.5*((Wellpath!$K80-Wellpath!$K79)*COS(Wellpath!$L79)*COS(Wellpath!$M79))</f>
        <v>1.941142838268906</v>
      </c>
      <c r="O79" s="17">
        <f>0.5*((Wellpath!$K80-Wellpath!$K79)*COS(Wellpath!$L79)*SIN(Wellpath!$M79))</f>
        <v>7.2444436971680144</v>
      </c>
      <c r="P79" s="17">
        <f>0.5*(-(Wellpath!$K80-Wellpath!$K79)*SIN(Wellpath!$L79))</f>
        <v>-12.990381056766578</v>
      </c>
      <c r="Q79" s="17">
        <f>-0.5*((Wellpath!$K80-Wellpath!$K79)*SIN(Wellpath!$L79)*SIN(Wellpath!$M79))</f>
        <v>-12.547744556067117</v>
      </c>
      <c r="R79" s="17">
        <f>0.5*((Wellpath!$K80-Wellpath!$K79)*SIN(Wellpath!$L79)*COS(Wellpath!$M79))</f>
        <v>3.3621580206302002</v>
      </c>
      <c r="S79" s="17">
        <v>0</v>
      </c>
      <c r="AA79" s="10"/>
      <c r="AB79" s="10"/>
      <c r="AC79" s="10"/>
      <c r="AD79" s="10"/>
      <c r="AE79" s="10"/>
      <c r="AF79" s="10"/>
      <c r="AG79" s="10"/>
      <c r="AH79" s="10"/>
      <c r="AI79" s="10"/>
      <c r="AK79" s="24"/>
      <c r="AL79" s="24"/>
      <c r="AM79" s="24"/>
      <c r="AN79" s="24"/>
      <c r="AO79" s="24"/>
      <c r="AP79" s="24"/>
    </row>
    <row r="80" spans="1:42" x14ac:dyDescent="0.25">
      <c r="A80" s="26">
        <f>Wellpath!E80</f>
        <v>2310</v>
      </c>
      <c r="B80" s="17">
        <f>0.5*(SIN(Wellpath!$L79)*COS(Wellpath!$M79)+SIN(Wellpath!$L80)*COS(Wellpath!$M80))</f>
        <v>0.22414386804201336</v>
      </c>
      <c r="C80" s="17">
        <f>0.5*(SIN(Wellpath!$L79)*SIN(Wellpath!$M79)+SIN(Wellpath!$L80)*SIN(Wellpath!$M80))</f>
        <v>0.83651630373780783</v>
      </c>
      <c r="D80" s="17">
        <f>0.5*(COS(Wellpath!$L79)+COS(Wellpath!$L80))</f>
        <v>0.50000000000000011</v>
      </c>
      <c r="E80" s="17">
        <f>0.5*((Wellpath!$K80-Wellpath!$K79)*COS(Wellpath!$L80)*COS(Wellpath!$M80))</f>
        <v>1.941142838268906</v>
      </c>
      <c r="F80" s="17">
        <f>0.5*((Wellpath!$K80-Wellpath!$K79)*COS(Wellpath!$L80)*SIN(Wellpath!$M80))</f>
        <v>7.2444436971680144</v>
      </c>
      <c r="G80" s="17">
        <f>0.5*(-(Wellpath!$K80-Wellpath!$K79)*SIN(Wellpath!$L80))</f>
        <v>-12.990381056766578</v>
      </c>
      <c r="H80" s="17">
        <f>-0.5*((Wellpath!$K80-Wellpath!$K79)*SIN(Wellpath!$L80)*SIN(Wellpath!$M80))</f>
        <v>-12.547744556067117</v>
      </c>
      <c r="I80" s="17">
        <f>0.5*((Wellpath!$K80-Wellpath!$K79)*SIN(Wellpath!$L80)*COS(Wellpath!$M80))</f>
        <v>3.3621580206302002</v>
      </c>
      <c r="J80" s="17">
        <v>0</v>
      </c>
      <c r="K80" s="17">
        <f t="shared" si="3"/>
        <v>-0.22414386804201336</v>
      </c>
      <c r="L80" s="17">
        <f t="shared" si="4"/>
        <v>-0.83651630373780783</v>
      </c>
      <c r="M80" s="17">
        <f t="shared" si="5"/>
        <v>-0.50000000000000011</v>
      </c>
      <c r="N80" s="17">
        <f>0.5*((Wellpath!$K81-Wellpath!$K80)*COS(Wellpath!$L80)*COS(Wellpath!$M80))</f>
        <v>1.941142838268906</v>
      </c>
      <c r="O80" s="17">
        <f>0.5*((Wellpath!$K81-Wellpath!$K80)*COS(Wellpath!$L80)*SIN(Wellpath!$M80))</f>
        <v>7.2444436971680144</v>
      </c>
      <c r="P80" s="17">
        <f>0.5*(-(Wellpath!$K81-Wellpath!$K80)*SIN(Wellpath!$L80))</f>
        <v>-12.990381056766578</v>
      </c>
      <c r="Q80" s="17">
        <f>-0.5*((Wellpath!$K81-Wellpath!$K80)*SIN(Wellpath!$L80)*SIN(Wellpath!$M80))</f>
        <v>-12.547744556067117</v>
      </c>
      <c r="R80" s="17">
        <f>0.5*((Wellpath!$K81-Wellpath!$K80)*SIN(Wellpath!$L80)*COS(Wellpath!$M80))</f>
        <v>3.3621580206302002</v>
      </c>
      <c r="S80" s="17">
        <v>0</v>
      </c>
      <c r="AA80" s="10"/>
      <c r="AB80" s="10"/>
      <c r="AC80" s="10"/>
      <c r="AD80" s="10"/>
      <c r="AE80" s="10"/>
      <c r="AF80" s="10"/>
      <c r="AG80" s="10"/>
      <c r="AH80" s="10"/>
      <c r="AI80" s="10"/>
      <c r="AK80" s="24"/>
      <c r="AL80" s="24"/>
      <c r="AM80" s="24"/>
      <c r="AN80" s="24"/>
      <c r="AO80" s="24"/>
      <c r="AP80" s="24"/>
    </row>
    <row r="81" spans="1:42" x14ac:dyDescent="0.25">
      <c r="A81" s="26">
        <f>Wellpath!E81</f>
        <v>2340</v>
      </c>
      <c r="B81" s="17">
        <f>0.5*(SIN(Wellpath!$L80)*COS(Wellpath!$M80)+SIN(Wellpath!$L81)*COS(Wellpath!$M81))</f>
        <v>0.22414386804201336</v>
      </c>
      <c r="C81" s="17">
        <f>0.5*(SIN(Wellpath!$L80)*SIN(Wellpath!$M80)+SIN(Wellpath!$L81)*SIN(Wellpath!$M81))</f>
        <v>0.83651630373780783</v>
      </c>
      <c r="D81" s="17">
        <f>0.5*(COS(Wellpath!$L80)+COS(Wellpath!$L81))</f>
        <v>0.50000000000000011</v>
      </c>
      <c r="E81" s="17">
        <f>0.5*((Wellpath!$K81-Wellpath!$K80)*COS(Wellpath!$L81)*COS(Wellpath!$M81))</f>
        <v>1.941142838268906</v>
      </c>
      <c r="F81" s="17">
        <f>0.5*((Wellpath!$K81-Wellpath!$K80)*COS(Wellpath!$L81)*SIN(Wellpath!$M81))</f>
        <v>7.2444436971680144</v>
      </c>
      <c r="G81" s="17">
        <f>0.5*(-(Wellpath!$K81-Wellpath!$K80)*SIN(Wellpath!$L81))</f>
        <v>-12.990381056766578</v>
      </c>
      <c r="H81" s="17">
        <f>-0.5*((Wellpath!$K81-Wellpath!$K80)*SIN(Wellpath!$L81)*SIN(Wellpath!$M81))</f>
        <v>-12.547744556067117</v>
      </c>
      <c r="I81" s="17">
        <f>0.5*((Wellpath!$K81-Wellpath!$K80)*SIN(Wellpath!$L81)*COS(Wellpath!$M81))</f>
        <v>3.3621580206302002</v>
      </c>
      <c r="J81" s="17">
        <v>0</v>
      </c>
      <c r="K81" s="17">
        <f t="shared" si="3"/>
        <v>-0.22414386804201336</v>
      </c>
      <c r="L81" s="17">
        <f t="shared" si="4"/>
        <v>-0.83651630373780783</v>
      </c>
      <c r="M81" s="17">
        <f t="shared" si="5"/>
        <v>-0.50000000000000011</v>
      </c>
      <c r="N81" s="17">
        <f>0.5*((Wellpath!$K82-Wellpath!$K81)*COS(Wellpath!$L81)*COS(Wellpath!$M81))</f>
        <v>1.941142838268906</v>
      </c>
      <c r="O81" s="17">
        <f>0.5*((Wellpath!$K82-Wellpath!$K81)*COS(Wellpath!$L81)*SIN(Wellpath!$M81))</f>
        <v>7.2444436971680144</v>
      </c>
      <c r="P81" s="17">
        <f>0.5*(-(Wellpath!$K82-Wellpath!$K81)*SIN(Wellpath!$L81))</f>
        <v>-12.990381056766578</v>
      </c>
      <c r="Q81" s="17">
        <f>-0.5*((Wellpath!$K82-Wellpath!$K81)*SIN(Wellpath!$L81)*SIN(Wellpath!$M81))</f>
        <v>-12.547744556067117</v>
      </c>
      <c r="R81" s="17">
        <f>0.5*((Wellpath!$K82-Wellpath!$K81)*SIN(Wellpath!$L81)*COS(Wellpath!$M81))</f>
        <v>3.3621580206302002</v>
      </c>
      <c r="S81" s="17">
        <v>0</v>
      </c>
      <c r="AA81" s="10"/>
      <c r="AB81" s="10"/>
      <c r="AC81" s="10"/>
      <c r="AD81" s="10"/>
      <c r="AE81" s="10"/>
      <c r="AF81" s="10"/>
      <c r="AG81" s="10"/>
      <c r="AH81" s="10"/>
      <c r="AI81" s="10"/>
      <c r="AK81" s="24"/>
      <c r="AL81" s="24"/>
      <c r="AM81" s="24"/>
      <c r="AN81" s="24"/>
      <c r="AO81" s="24"/>
      <c r="AP81" s="24"/>
    </row>
    <row r="82" spans="1:42" x14ac:dyDescent="0.25">
      <c r="A82" s="26">
        <f>Wellpath!E82</f>
        <v>2370</v>
      </c>
      <c r="B82" s="17">
        <f>0.5*(SIN(Wellpath!$L81)*COS(Wellpath!$M81)+SIN(Wellpath!$L82)*COS(Wellpath!$M82))</f>
        <v>0.22414386804201336</v>
      </c>
      <c r="C82" s="17">
        <f>0.5*(SIN(Wellpath!$L81)*SIN(Wellpath!$M81)+SIN(Wellpath!$L82)*SIN(Wellpath!$M82))</f>
        <v>0.83651630373780783</v>
      </c>
      <c r="D82" s="17">
        <f>0.5*(COS(Wellpath!$L81)+COS(Wellpath!$L82))</f>
        <v>0.50000000000000011</v>
      </c>
      <c r="E82" s="17">
        <f>0.5*((Wellpath!$K82-Wellpath!$K81)*COS(Wellpath!$L82)*COS(Wellpath!$M82))</f>
        <v>1.941142838268906</v>
      </c>
      <c r="F82" s="17">
        <f>0.5*((Wellpath!$K82-Wellpath!$K81)*COS(Wellpath!$L82)*SIN(Wellpath!$M82))</f>
        <v>7.2444436971680144</v>
      </c>
      <c r="G82" s="17">
        <f>0.5*(-(Wellpath!$K82-Wellpath!$K81)*SIN(Wellpath!$L82))</f>
        <v>-12.990381056766578</v>
      </c>
      <c r="H82" s="17">
        <f>-0.5*((Wellpath!$K82-Wellpath!$K81)*SIN(Wellpath!$L82)*SIN(Wellpath!$M82))</f>
        <v>-12.547744556067117</v>
      </c>
      <c r="I82" s="17">
        <f>0.5*((Wellpath!$K82-Wellpath!$K81)*SIN(Wellpath!$L82)*COS(Wellpath!$M82))</f>
        <v>3.3621580206302002</v>
      </c>
      <c r="J82" s="17">
        <v>0</v>
      </c>
      <c r="K82" s="17">
        <f t="shared" si="3"/>
        <v>-0.22414386804201336</v>
      </c>
      <c r="L82" s="17">
        <f t="shared" si="4"/>
        <v>-0.83651630373780783</v>
      </c>
      <c r="M82" s="17">
        <f t="shared" si="5"/>
        <v>-0.50000000000000011</v>
      </c>
      <c r="N82" s="17">
        <f>0.5*((Wellpath!$K83-Wellpath!$K82)*COS(Wellpath!$L82)*COS(Wellpath!$M82))</f>
        <v>1.941142838268906</v>
      </c>
      <c r="O82" s="17">
        <f>0.5*((Wellpath!$K83-Wellpath!$K82)*COS(Wellpath!$L82)*SIN(Wellpath!$M82))</f>
        <v>7.2444436971680144</v>
      </c>
      <c r="P82" s="17">
        <f>0.5*(-(Wellpath!$K83-Wellpath!$K82)*SIN(Wellpath!$L82))</f>
        <v>-12.990381056766578</v>
      </c>
      <c r="Q82" s="17">
        <f>-0.5*((Wellpath!$K83-Wellpath!$K82)*SIN(Wellpath!$L82)*SIN(Wellpath!$M82))</f>
        <v>-12.547744556067117</v>
      </c>
      <c r="R82" s="17">
        <f>0.5*((Wellpath!$K83-Wellpath!$K82)*SIN(Wellpath!$L82)*COS(Wellpath!$M82))</f>
        <v>3.3621580206302002</v>
      </c>
      <c r="S82" s="17">
        <v>0</v>
      </c>
      <c r="AA82" s="10"/>
      <c r="AB82" s="10"/>
      <c r="AC82" s="10"/>
      <c r="AD82" s="10"/>
      <c r="AE82" s="10"/>
      <c r="AF82" s="10"/>
      <c r="AG82" s="10"/>
      <c r="AH82" s="10"/>
      <c r="AI82" s="10"/>
      <c r="AK82" s="24"/>
      <c r="AL82" s="24"/>
      <c r="AM82" s="24"/>
      <c r="AN82" s="24"/>
      <c r="AO82" s="24"/>
      <c r="AP82" s="24"/>
    </row>
    <row r="83" spans="1:42" x14ac:dyDescent="0.25">
      <c r="A83" s="26">
        <f>Wellpath!E83</f>
        <v>2400</v>
      </c>
      <c r="B83" s="17">
        <f>0.5*(SIN(Wellpath!$L82)*COS(Wellpath!$M82)+SIN(Wellpath!$L83)*COS(Wellpath!$M83))</f>
        <v>0.22414386804201336</v>
      </c>
      <c r="C83" s="17">
        <f>0.5*(SIN(Wellpath!$L82)*SIN(Wellpath!$M82)+SIN(Wellpath!$L83)*SIN(Wellpath!$M83))</f>
        <v>0.83651630373780783</v>
      </c>
      <c r="D83" s="17">
        <f>0.5*(COS(Wellpath!$L82)+COS(Wellpath!$L83))</f>
        <v>0.50000000000000011</v>
      </c>
      <c r="E83" s="17">
        <f>0.5*((Wellpath!$K83-Wellpath!$K82)*COS(Wellpath!$L83)*COS(Wellpath!$M83))</f>
        <v>1.941142838268906</v>
      </c>
      <c r="F83" s="17">
        <f>0.5*((Wellpath!$K83-Wellpath!$K82)*COS(Wellpath!$L83)*SIN(Wellpath!$M83))</f>
        <v>7.2444436971680144</v>
      </c>
      <c r="G83" s="17">
        <f>0.5*(-(Wellpath!$K83-Wellpath!$K82)*SIN(Wellpath!$L83))</f>
        <v>-12.990381056766578</v>
      </c>
      <c r="H83" s="17">
        <f>-0.5*((Wellpath!$K83-Wellpath!$K82)*SIN(Wellpath!$L83)*SIN(Wellpath!$M83))</f>
        <v>-12.547744556067117</v>
      </c>
      <c r="I83" s="17">
        <f>0.5*((Wellpath!$K83-Wellpath!$K82)*SIN(Wellpath!$L83)*COS(Wellpath!$M83))</f>
        <v>3.3621580206302002</v>
      </c>
      <c r="J83" s="17">
        <v>0</v>
      </c>
      <c r="K83" s="17">
        <f t="shared" si="3"/>
        <v>-0.22414386804201336</v>
      </c>
      <c r="L83" s="17">
        <f t="shared" si="4"/>
        <v>-0.83651630373780783</v>
      </c>
      <c r="M83" s="17">
        <f t="shared" si="5"/>
        <v>-0.50000000000000011</v>
      </c>
      <c r="N83" s="17">
        <f>0.5*((Wellpath!$K84-Wellpath!$K83)*COS(Wellpath!$L83)*COS(Wellpath!$M83))</f>
        <v>1.941142838268906</v>
      </c>
      <c r="O83" s="17">
        <f>0.5*((Wellpath!$K84-Wellpath!$K83)*COS(Wellpath!$L83)*SIN(Wellpath!$M83))</f>
        <v>7.2444436971680144</v>
      </c>
      <c r="P83" s="17">
        <f>0.5*(-(Wellpath!$K84-Wellpath!$K83)*SIN(Wellpath!$L83))</f>
        <v>-12.990381056766578</v>
      </c>
      <c r="Q83" s="17">
        <f>-0.5*((Wellpath!$K84-Wellpath!$K83)*SIN(Wellpath!$L83)*SIN(Wellpath!$M83))</f>
        <v>-12.547744556067117</v>
      </c>
      <c r="R83" s="17">
        <f>0.5*((Wellpath!$K84-Wellpath!$K83)*SIN(Wellpath!$L83)*COS(Wellpath!$M83))</f>
        <v>3.3621580206302002</v>
      </c>
      <c r="S83" s="17">
        <v>0</v>
      </c>
      <c r="AA83" s="10"/>
      <c r="AB83" s="10"/>
      <c r="AC83" s="10"/>
      <c r="AD83" s="10"/>
      <c r="AE83" s="10"/>
      <c r="AF83" s="10"/>
      <c r="AG83" s="10"/>
      <c r="AH83" s="10"/>
      <c r="AI83" s="10"/>
      <c r="AK83" s="24"/>
      <c r="AL83" s="24"/>
      <c r="AM83" s="24"/>
      <c r="AN83" s="24"/>
      <c r="AO83" s="24"/>
      <c r="AP83" s="24"/>
    </row>
    <row r="84" spans="1:42" x14ac:dyDescent="0.25">
      <c r="A84" s="26">
        <f>Wellpath!E84</f>
        <v>2430</v>
      </c>
      <c r="B84" s="17">
        <f>0.5*(SIN(Wellpath!$L83)*COS(Wellpath!$M83)+SIN(Wellpath!$L84)*COS(Wellpath!$M84))</f>
        <v>0.22414386804201336</v>
      </c>
      <c r="C84" s="17">
        <f>0.5*(SIN(Wellpath!$L83)*SIN(Wellpath!$M83)+SIN(Wellpath!$L84)*SIN(Wellpath!$M84))</f>
        <v>0.83651630373780783</v>
      </c>
      <c r="D84" s="17">
        <f>0.5*(COS(Wellpath!$L83)+COS(Wellpath!$L84))</f>
        <v>0.50000000000000011</v>
      </c>
      <c r="E84" s="17">
        <f>0.5*((Wellpath!$K84-Wellpath!$K83)*COS(Wellpath!$L84)*COS(Wellpath!$M84))</f>
        <v>1.941142838268906</v>
      </c>
      <c r="F84" s="17">
        <f>0.5*((Wellpath!$K84-Wellpath!$K83)*COS(Wellpath!$L84)*SIN(Wellpath!$M84))</f>
        <v>7.2444436971680144</v>
      </c>
      <c r="G84" s="17">
        <f>0.5*(-(Wellpath!$K84-Wellpath!$K83)*SIN(Wellpath!$L84))</f>
        <v>-12.990381056766578</v>
      </c>
      <c r="H84" s="17">
        <f>-0.5*((Wellpath!$K84-Wellpath!$K83)*SIN(Wellpath!$L84)*SIN(Wellpath!$M84))</f>
        <v>-12.547744556067117</v>
      </c>
      <c r="I84" s="17">
        <f>0.5*((Wellpath!$K84-Wellpath!$K83)*SIN(Wellpath!$L84)*COS(Wellpath!$M84))</f>
        <v>3.3621580206302002</v>
      </c>
      <c r="J84" s="17">
        <v>0</v>
      </c>
      <c r="K84" s="17">
        <f t="shared" si="3"/>
        <v>-0.22414386804201336</v>
      </c>
      <c r="L84" s="17">
        <f t="shared" si="4"/>
        <v>-0.83651630373780783</v>
      </c>
      <c r="M84" s="17">
        <f t="shared" si="5"/>
        <v>-0.50000000000000011</v>
      </c>
      <c r="N84" s="17">
        <f>0.5*((Wellpath!$K85-Wellpath!$K84)*COS(Wellpath!$L84)*COS(Wellpath!$M84))</f>
        <v>1.941142838268906</v>
      </c>
      <c r="O84" s="17">
        <f>0.5*((Wellpath!$K85-Wellpath!$K84)*COS(Wellpath!$L84)*SIN(Wellpath!$M84))</f>
        <v>7.2444436971680144</v>
      </c>
      <c r="P84" s="17">
        <f>0.5*(-(Wellpath!$K85-Wellpath!$K84)*SIN(Wellpath!$L84))</f>
        <v>-12.990381056766578</v>
      </c>
      <c r="Q84" s="17">
        <f>-0.5*((Wellpath!$K85-Wellpath!$K84)*SIN(Wellpath!$L84)*SIN(Wellpath!$M84))</f>
        <v>-12.547744556067117</v>
      </c>
      <c r="R84" s="17">
        <f>0.5*((Wellpath!$K85-Wellpath!$K84)*SIN(Wellpath!$L84)*COS(Wellpath!$M84))</f>
        <v>3.3621580206302002</v>
      </c>
      <c r="S84" s="17">
        <v>0</v>
      </c>
      <c r="AA84" s="10"/>
      <c r="AB84" s="10"/>
      <c r="AC84" s="10"/>
      <c r="AD84" s="10"/>
      <c r="AE84" s="10"/>
      <c r="AF84" s="10"/>
      <c r="AG84" s="10"/>
      <c r="AH84" s="10"/>
      <c r="AI84" s="10"/>
      <c r="AK84" s="24"/>
      <c r="AL84" s="24"/>
      <c r="AM84" s="24"/>
      <c r="AN84" s="24"/>
      <c r="AO84" s="24"/>
      <c r="AP84" s="24"/>
    </row>
    <row r="85" spans="1:42" x14ac:dyDescent="0.25">
      <c r="A85" s="26">
        <f>Wellpath!E85</f>
        <v>2460</v>
      </c>
      <c r="B85" s="17">
        <f>0.5*(SIN(Wellpath!$L84)*COS(Wellpath!$M84)+SIN(Wellpath!$L85)*COS(Wellpath!$M85))</f>
        <v>0.22414386804201336</v>
      </c>
      <c r="C85" s="17">
        <f>0.5*(SIN(Wellpath!$L84)*SIN(Wellpath!$M84)+SIN(Wellpath!$L85)*SIN(Wellpath!$M85))</f>
        <v>0.83651630373780783</v>
      </c>
      <c r="D85" s="17">
        <f>0.5*(COS(Wellpath!$L84)+COS(Wellpath!$L85))</f>
        <v>0.50000000000000011</v>
      </c>
      <c r="E85" s="17">
        <f>0.5*((Wellpath!$K85-Wellpath!$K84)*COS(Wellpath!$L85)*COS(Wellpath!$M85))</f>
        <v>1.941142838268906</v>
      </c>
      <c r="F85" s="17">
        <f>0.5*((Wellpath!$K85-Wellpath!$K84)*COS(Wellpath!$L85)*SIN(Wellpath!$M85))</f>
        <v>7.2444436971680144</v>
      </c>
      <c r="G85" s="17">
        <f>0.5*(-(Wellpath!$K85-Wellpath!$K84)*SIN(Wellpath!$L85))</f>
        <v>-12.990381056766578</v>
      </c>
      <c r="H85" s="17">
        <f>-0.5*((Wellpath!$K85-Wellpath!$K84)*SIN(Wellpath!$L85)*SIN(Wellpath!$M85))</f>
        <v>-12.547744556067117</v>
      </c>
      <c r="I85" s="17">
        <f>0.5*((Wellpath!$K85-Wellpath!$K84)*SIN(Wellpath!$L85)*COS(Wellpath!$M85))</f>
        <v>3.3621580206302002</v>
      </c>
      <c r="J85" s="17">
        <v>0</v>
      </c>
      <c r="K85" s="17">
        <f t="shared" si="3"/>
        <v>-0.22414386804201336</v>
      </c>
      <c r="L85" s="17">
        <f t="shared" si="4"/>
        <v>-0.83651630373780783</v>
      </c>
      <c r="M85" s="17">
        <f t="shared" si="5"/>
        <v>-0.50000000000000011</v>
      </c>
      <c r="N85" s="17">
        <f>0.5*((Wellpath!$K86-Wellpath!$K85)*COS(Wellpath!$L85)*COS(Wellpath!$M85))</f>
        <v>1.941142838268906</v>
      </c>
      <c r="O85" s="17">
        <f>0.5*((Wellpath!$K86-Wellpath!$K85)*COS(Wellpath!$L85)*SIN(Wellpath!$M85))</f>
        <v>7.2444436971680144</v>
      </c>
      <c r="P85" s="17">
        <f>0.5*(-(Wellpath!$K86-Wellpath!$K85)*SIN(Wellpath!$L85))</f>
        <v>-12.990381056766578</v>
      </c>
      <c r="Q85" s="17">
        <f>-0.5*((Wellpath!$K86-Wellpath!$K85)*SIN(Wellpath!$L85)*SIN(Wellpath!$M85))</f>
        <v>-12.547744556067117</v>
      </c>
      <c r="R85" s="17">
        <f>0.5*((Wellpath!$K86-Wellpath!$K85)*SIN(Wellpath!$L85)*COS(Wellpath!$M85))</f>
        <v>3.3621580206302002</v>
      </c>
      <c r="S85" s="17">
        <v>0</v>
      </c>
      <c r="AA85" s="10"/>
      <c r="AB85" s="10"/>
      <c r="AC85" s="10"/>
      <c r="AD85" s="10"/>
      <c r="AE85" s="10"/>
      <c r="AF85" s="10"/>
      <c r="AG85" s="10"/>
      <c r="AH85" s="10"/>
      <c r="AI85" s="10"/>
      <c r="AK85" s="24"/>
      <c r="AL85" s="24"/>
      <c r="AM85" s="24"/>
      <c r="AN85" s="24"/>
      <c r="AO85" s="24"/>
      <c r="AP85" s="24"/>
    </row>
    <row r="86" spans="1:42" x14ac:dyDescent="0.25">
      <c r="A86" s="26">
        <f>Wellpath!E86</f>
        <v>2490</v>
      </c>
      <c r="B86" s="17">
        <f>0.5*(SIN(Wellpath!$L85)*COS(Wellpath!$M85)+SIN(Wellpath!$L86)*COS(Wellpath!$M86))</f>
        <v>0.22414386804201336</v>
      </c>
      <c r="C86" s="17">
        <f>0.5*(SIN(Wellpath!$L85)*SIN(Wellpath!$M85)+SIN(Wellpath!$L86)*SIN(Wellpath!$M86))</f>
        <v>0.83651630373780783</v>
      </c>
      <c r="D86" s="17">
        <f>0.5*(COS(Wellpath!$L85)+COS(Wellpath!$L86))</f>
        <v>0.50000000000000011</v>
      </c>
      <c r="E86" s="17">
        <f>0.5*((Wellpath!$K86-Wellpath!$K85)*COS(Wellpath!$L86)*COS(Wellpath!$M86))</f>
        <v>1.941142838268906</v>
      </c>
      <c r="F86" s="17">
        <f>0.5*((Wellpath!$K86-Wellpath!$K85)*COS(Wellpath!$L86)*SIN(Wellpath!$M86))</f>
        <v>7.2444436971680144</v>
      </c>
      <c r="G86" s="17">
        <f>0.5*(-(Wellpath!$K86-Wellpath!$K85)*SIN(Wellpath!$L86))</f>
        <v>-12.990381056766578</v>
      </c>
      <c r="H86" s="17">
        <f>-0.5*((Wellpath!$K86-Wellpath!$K85)*SIN(Wellpath!$L86)*SIN(Wellpath!$M86))</f>
        <v>-12.547744556067117</v>
      </c>
      <c r="I86" s="17">
        <f>0.5*((Wellpath!$K86-Wellpath!$K85)*SIN(Wellpath!$L86)*COS(Wellpath!$M86))</f>
        <v>3.3621580206302002</v>
      </c>
      <c r="J86" s="17">
        <v>0</v>
      </c>
      <c r="K86" s="17">
        <f t="shared" si="3"/>
        <v>-0.22414386804201336</v>
      </c>
      <c r="L86" s="17">
        <f t="shared" si="4"/>
        <v>-0.83651630373780783</v>
      </c>
      <c r="M86" s="17">
        <f t="shared" si="5"/>
        <v>-0.50000000000000011</v>
      </c>
      <c r="N86" s="17">
        <f>0.5*((Wellpath!$K87-Wellpath!$K86)*COS(Wellpath!$L86)*COS(Wellpath!$M86))</f>
        <v>1.941142838268906</v>
      </c>
      <c r="O86" s="17">
        <f>0.5*((Wellpath!$K87-Wellpath!$K86)*COS(Wellpath!$L86)*SIN(Wellpath!$M86))</f>
        <v>7.2444436971680144</v>
      </c>
      <c r="P86" s="17">
        <f>0.5*(-(Wellpath!$K87-Wellpath!$K86)*SIN(Wellpath!$L86))</f>
        <v>-12.990381056766578</v>
      </c>
      <c r="Q86" s="17">
        <f>-0.5*((Wellpath!$K87-Wellpath!$K86)*SIN(Wellpath!$L86)*SIN(Wellpath!$M86))</f>
        <v>-12.547744556067117</v>
      </c>
      <c r="R86" s="17">
        <f>0.5*((Wellpath!$K87-Wellpath!$K86)*SIN(Wellpath!$L86)*COS(Wellpath!$M86))</f>
        <v>3.3621580206302002</v>
      </c>
      <c r="S86" s="17">
        <v>0</v>
      </c>
      <c r="AA86" s="10"/>
      <c r="AB86" s="10"/>
      <c r="AC86" s="10"/>
      <c r="AD86" s="10"/>
      <c r="AE86" s="10"/>
      <c r="AF86" s="10"/>
      <c r="AG86" s="10"/>
      <c r="AH86" s="10"/>
      <c r="AI86" s="10"/>
      <c r="AK86" s="24"/>
      <c r="AL86" s="24"/>
      <c r="AM86" s="24"/>
      <c r="AN86" s="24"/>
      <c r="AO86" s="24"/>
      <c r="AP86" s="24"/>
    </row>
    <row r="87" spans="1:42" x14ac:dyDescent="0.25">
      <c r="A87" s="26">
        <f>Wellpath!E87</f>
        <v>2520</v>
      </c>
      <c r="B87" s="17">
        <f>0.5*(SIN(Wellpath!$L86)*COS(Wellpath!$M86)+SIN(Wellpath!$L87)*COS(Wellpath!$M87))</f>
        <v>0.22414386804201336</v>
      </c>
      <c r="C87" s="17">
        <f>0.5*(SIN(Wellpath!$L86)*SIN(Wellpath!$M86)+SIN(Wellpath!$L87)*SIN(Wellpath!$M87))</f>
        <v>0.83651630373780783</v>
      </c>
      <c r="D87" s="17">
        <f>0.5*(COS(Wellpath!$L86)+COS(Wellpath!$L87))</f>
        <v>0.50000000000000011</v>
      </c>
      <c r="E87" s="17">
        <f>0.5*((Wellpath!$K87-Wellpath!$K86)*COS(Wellpath!$L87)*COS(Wellpath!$M87))</f>
        <v>1.941142838268906</v>
      </c>
      <c r="F87" s="17">
        <f>0.5*((Wellpath!$K87-Wellpath!$K86)*COS(Wellpath!$L87)*SIN(Wellpath!$M87))</f>
        <v>7.2444436971680144</v>
      </c>
      <c r="G87" s="17">
        <f>0.5*(-(Wellpath!$K87-Wellpath!$K86)*SIN(Wellpath!$L87))</f>
        <v>-12.990381056766578</v>
      </c>
      <c r="H87" s="17">
        <f>-0.5*((Wellpath!$K87-Wellpath!$K86)*SIN(Wellpath!$L87)*SIN(Wellpath!$M87))</f>
        <v>-12.547744556067117</v>
      </c>
      <c r="I87" s="17">
        <f>0.5*((Wellpath!$K87-Wellpath!$K86)*SIN(Wellpath!$L87)*COS(Wellpath!$M87))</f>
        <v>3.3621580206302002</v>
      </c>
      <c r="J87" s="17">
        <v>0</v>
      </c>
      <c r="K87" s="17">
        <f t="shared" si="3"/>
        <v>-0.22414386804201336</v>
      </c>
      <c r="L87" s="17">
        <f t="shared" si="4"/>
        <v>-0.83651630373780783</v>
      </c>
      <c r="M87" s="17">
        <f t="shared" si="5"/>
        <v>-0.50000000000000011</v>
      </c>
      <c r="N87" s="17">
        <f>0.5*((Wellpath!$K88-Wellpath!$K87)*COS(Wellpath!$L87)*COS(Wellpath!$M87))</f>
        <v>1.941142838268906</v>
      </c>
      <c r="O87" s="17">
        <f>0.5*((Wellpath!$K88-Wellpath!$K87)*COS(Wellpath!$L87)*SIN(Wellpath!$M87))</f>
        <v>7.2444436971680144</v>
      </c>
      <c r="P87" s="17">
        <f>0.5*(-(Wellpath!$K88-Wellpath!$K87)*SIN(Wellpath!$L87))</f>
        <v>-12.990381056766578</v>
      </c>
      <c r="Q87" s="17">
        <f>-0.5*((Wellpath!$K88-Wellpath!$K87)*SIN(Wellpath!$L87)*SIN(Wellpath!$M87))</f>
        <v>-12.547744556067117</v>
      </c>
      <c r="R87" s="17">
        <f>0.5*((Wellpath!$K88-Wellpath!$K87)*SIN(Wellpath!$L87)*COS(Wellpath!$M87))</f>
        <v>3.3621580206302002</v>
      </c>
      <c r="S87" s="17">
        <v>0</v>
      </c>
      <c r="AA87" s="10"/>
      <c r="AB87" s="10"/>
      <c r="AC87" s="10"/>
      <c r="AD87" s="10"/>
      <c r="AE87" s="10"/>
      <c r="AF87" s="10"/>
      <c r="AG87" s="10"/>
      <c r="AH87" s="10"/>
      <c r="AI87" s="10"/>
      <c r="AK87" s="24"/>
      <c r="AL87" s="24"/>
      <c r="AM87" s="24"/>
      <c r="AN87" s="24"/>
      <c r="AO87" s="24"/>
      <c r="AP87" s="24"/>
    </row>
    <row r="88" spans="1:42" x14ac:dyDescent="0.25">
      <c r="A88" s="26">
        <f>Wellpath!E88</f>
        <v>2550</v>
      </c>
      <c r="B88" s="17">
        <f>0.5*(SIN(Wellpath!$L87)*COS(Wellpath!$M87)+SIN(Wellpath!$L88)*COS(Wellpath!$M88))</f>
        <v>0.22414386804201336</v>
      </c>
      <c r="C88" s="17">
        <f>0.5*(SIN(Wellpath!$L87)*SIN(Wellpath!$M87)+SIN(Wellpath!$L88)*SIN(Wellpath!$M88))</f>
        <v>0.83651630373780783</v>
      </c>
      <c r="D88" s="17">
        <f>0.5*(COS(Wellpath!$L87)+COS(Wellpath!$L88))</f>
        <v>0.50000000000000011</v>
      </c>
      <c r="E88" s="17">
        <f>0.5*((Wellpath!$K88-Wellpath!$K87)*COS(Wellpath!$L88)*COS(Wellpath!$M88))</f>
        <v>1.941142838268906</v>
      </c>
      <c r="F88" s="17">
        <f>0.5*((Wellpath!$K88-Wellpath!$K87)*COS(Wellpath!$L88)*SIN(Wellpath!$M88))</f>
        <v>7.2444436971680144</v>
      </c>
      <c r="G88" s="17">
        <f>0.5*(-(Wellpath!$K88-Wellpath!$K87)*SIN(Wellpath!$L88))</f>
        <v>-12.990381056766578</v>
      </c>
      <c r="H88" s="17">
        <f>-0.5*((Wellpath!$K88-Wellpath!$K87)*SIN(Wellpath!$L88)*SIN(Wellpath!$M88))</f>
        <v>-12.547744556067117</v>
      </c>
      <c r="I88" s="17">
        <f>0.5*((Wellpath!$K88-Wellpath!$K87)*SIN(Wellpath!$L88)*COS(Wellpath!$M88))</f>
        <v>3.3621580206302002</v>
      </c>
      <c r="J88" s="17">
        <v>0</v>
      </c>
      <c r="K88" s="17">
        <f t="shared" si="3"/>
        <v>-0.22414386804201336</v>
      </c>
      <c r="L88" s="17">
        <f t="shared" si="4"/>
        <v>-0.83651630373780783</v>
      </c>
      <c r="M88" s="17">
        <f t="shared" si="5"/>
        <v>-0.50000000000000011</v>
      </c>
      <c r="N88" s="17">
        <f>0.5*((Wellpath!$K89-Wellpath!$K88)*COS(Wellpath!$L88)*COS(Wellpath!$M88))</f>
        <v>1.941142838268906</v>
      </c>
      <c r="O88" s="17">
        <f>0.5*((Wellpath!$K89-Wellpath!$K88)*COS(Wellpath!$L88)*SIN(Wellpath!$M88))</f>
        <v>7.2444436971680144</v>
      </c>
      <c r="P88" s="17">
        <f>0.5*(-(Wellpath!$K89-Wellpath!$K88)*SIN(Wellpath!$L88))</f>
        <v>-12.990381056766578</v>
      </c>
      <c r="Q88" s="17">
        <f>-0.5*((Wellpath!$K89-Wellpath!$K88)*SIN(Wellpath!$L88)*SIN(Wellpath!$M88))</f>
        <v>-12.547744556067117</v>
      </c>
      <c r="R88" s="17">
        <f>0.5*((Wellpath!$K89-Wellpath!$K88)*SIN(Wellpath!$L88)*COS(Wellpath!$M88))</f>
        <v>3.3621580206302002</v>
      </c>
      <c r="S88" s="17">
        <v>0</v>
      </c>
      <c r="AA88" s="10"/>
      <c r="AB88" s="10"/>
      <c r="AC88" s="10"/>
      <c r="AD88" s="10"/>
      <c r="AE88" s="10"/>
      <c r="AF88" s="10"/>
      <c r="AG88" s="10"/>
      <c r="AH88" s="10"/>
      <c r="AI88" s="10"/>
      <c r="AK88" s="24"/>
      <c r="AL88" s="24"/>
      <c r="AM88" s="24"/>
      <c r="AN88" s="24"/>
      <c r="AO88" s="24"/>
      <c r="AP88" s="24"/>
    </row>
    <row r="89" spans="1:42" x14ac:dyDescent="0.25">
      <c r="A89" s="26">
        <f>Wellpath!E89</f>
        <v>2580</v>
      </c>
      <c r="B89" s="17">
        <f>0.5*(SIN(Wellpath!$L88)*COS(Wellpath!$M88)+SIN(Wellpath!$L89)*COS(Wellpath!$M89))</f>
        <v>0.22414386804201336</v>
      </c>
      <c r="C89" s="17">
        <f>0.5*(SIN(Wellpath!$L88)*SIN(Wellpath!$M88)+SIN(Wellpath!$L89)*SIN(Wellpath!$M89))</f>
        <v>0.83651630373780783</v>
      </c>
      <c r="D89" s="17">
        <f>0.5*(COS(Wellpath!$L88)+COS(Wellpath!$L89))</f>
        <v>0.50000000000000011</v>
      </c>
      <c r="E89" s="17">
        <f>0.5*((Wellpath!$K89-Wellpath!$K88)*COS(Wellpath!$L89)*COS(Wellpath!$M89))</f>
        <v>1.941142838268906</v>
      </c>
      <c r="F89" s="17">
        <f>0.5*((Wellpath!$K89-Wellpath!$K88)*COS(Wellpath!$L89)*SIN(Wellpath!$M89))</f>
        <v>7.2444436971680144</v>
      </c>
      <c r="G89" s="17">
        <f>0.5*(-(Wellpath!$K89-Wellpath!$K88)*SIN(Wellpath!$L89))</f>
        <v>-12.990381056766578</v>
      </c>
      <c r="H89" s="17">
        <f>-0.5*((Wellpath!$K89-Wellpath!$K88)*SIN(Wellpath!$L89)*SIN(Wellpath!$M89))</f>
        <v>-12.547744556067117</v>
      </c>
      <c r="I89" s="17">
        <f>0.5*((Wellpath!$K89-Wellpath!$K88)*SIN(Wellpath!$L89)*COS(Wellpath!$M89))</f>
        <v>3.3621580206302002</v>
      </c>
      <c r="J89" s="17">
        <v>0</v>
      </c>
      <c r="K89" s="17">
        <f t="shared" si="3"/>
        <v>-0.22414386804201336</v>
      </c>
      <c r="L89" s="17">
        <f t="shared" si="4"/>
        <v>-0.83651630373780783</v>
      </c>
      <c r="M89" s="17">
        <f t="shared" si="5"/>
        <v>-0.50000000000000011</v>
      </c>
      <c r="N89" s="17">
        <f>0.5*((Wellpath!$K90-Wellpath!$K89)*COS(Wellpath!$L89)*COS(Wellpath!$M89))</f>
        <v>1.941142838268906</v>
      </c>
      <c r="O89" s="17">
        <f>0.5*((Wellpath!$K90-Wellpath!$K89)*COS(Wellpath!$L89)*SIN(Wellpath!$M89))</f>
        <v>7.2444436971680144</v>
      </c>
      <c r="P89" s="17">
        <f>0.5*(-(Wellpath!$K90-Wellpath!$K89)*SIN(Wellpath!$L89))</f>
        <v>-12.990381056766578</v>
      </c>
      <c r="Q89" s="17">
        <f>-0.5*((Wellpath!$K90-Wellpath!$K89)*SIN(Wellpath!$L89)*SIN(Wellpath!$M89))</f>
        <v>-12.547744556067117</v>
      </c>
      <c r="R89" s="17">
        <f>0.5*((Wellpath!$K90-Wellpath!$K89)*SIN(Wellpath!$L89)*COS(Wellpath!$M89))</f>
        <v>3.3621580206302002</v>
      </c>
      <c r="S89" s="17">
        <v>0</v>
      </c>
      <c r="AA89" s="10"/>
      <c r="AB89" s="10"/>
      <c r="AC89" s="10"/>
      <c r="AD89" s="10"/>
      <c r="AE89" s="10"/>
      <c r="AF89" s="10"/>
      <c r="AG89" s="10"/>
      <c r="AH89" s="10"/>
      <c r="AI89" s="10"/>
      <c r="AK89" s="24"/>
      <c r="AL89" s="24"/>
      <c r="AM89" s="24"/>
      <c r="AN89" s="24"/>
      <c r="AO89" s="24"/>
      <c r="AP89" s="24"/>
    </row>
    <row r="90" spans="1:42" x14ac:dyDescent="0.25">
      <c r="A90" s="26">
        <f>Wellpath!E90</f>
        <v>2610</v>
      </c>
      <c r="B90" s="17">
        <f>0.5*(SIN(Wellpath!$L89)*COS(Wellpath!$M89)+SIN(Wellpath!$L90)*COS(Wellpath!$M90))</f>
        <v>0.22414386804201336</v>
      </c>
      <c r="C90" s="17">
        <f>0.5*(SIN(Wellpath!$L89)*SIN(Wellpath!$M89)+SIN(Wellpath!$L90)*SIN(Wellpath!$M90))</f>
        <v>0.83651630373780783</v>
      </c>
      <c r="D90" s="17">
        <f>0.5*(COS(Wellpath!$L89)+COS(Wellpath!$L90))</f>
        <v>0.50000000000000011</v>
      </c>
      <c r="E90" s="17">
        <f>0.5*((Wellpath!$K90-Wellpath!$K89)*COS(Wellpath!$L90)*COS(Wellpath!$M90))</f>
        <v>1.941142838268906</v>
      </c>
      <c r="F90" s="17">
        <f>0.5*((Wellpath!$K90-Wellpath!$K89)*COS(Wellpath!$L90)*SIN(Wellpath!$M90))</f>
        <v>7.2444436971680144</v>
      </c>
      <c r="G90" s="17">
        <f>0.5*(-(Wellpath!$K90-Wellpath!$K89)*SIN(Wellpath!$L90))</f>
        <v>-12.990381056766578</v>
      </c>
      <c r="H90" s="17">
        <f>-0.5*((Wellpath!$K90-Wellpath!$K89)*SIN(Wellpath!$L90)*SIN(Wellpath!$M90))</f>
        <v>-12.547744556067117</v>
      </c>
      <c r="I90" s="17">
        <f>0.5*((Wellpath!$K90-Wellpath!$K89)*SIN(Wellpath!$L90)*COS(Wellpath!$M90))</f>
        <v>3.3621580206302002</v>
      </c>
      <c r="J90" s="17">
        <v>0</v>
      </c>
      <c r="K90" s="17">
        <f t="shared" si="3"/>
        <v>-0.22414386804201336</v>
      </c>
      <c r="L90" s="17">
        <f t="shared" si="4"/>
        <v>-0.83651630373780783</v>
      </c>
      <c r="M90" s="17">
        <f t="shared" si="5"/>
        <v>-0.50000000000000011</v>
      </c>
      <c r="N90" s="17">
        <f>0.5*((Wellpath!$K91-Wellpath!$K90)*COS(Wellpath!$L90)*COS(Wellpath!$M90))</f>
        <v>1.941142838268906</v>
      </c>
      <c r="O90" s="17">
        <f>0.5*((Wellpath!$K91-Wellpath!$K90)*COS(Wellpath!$L90)*SIN(Wellpath!$M90))</f>
        <v>7.2444436971680144</v>
      </c>
      <c r="P90" s="17">
        <f>0.5*(-(Wellpath!$K91-Wellpath!$K90)*SIN(Wellpath!$L90))</f>
        <v>-12.990381056766578</v>
      </c>
      <c r="Q90" s="17">
        <f>-0.5*((Wellpath!$K91-Wellpath!$K90)*SIN(Wellpath!$L90)*SIN(Wellpath!$M90))</f>
        <v>-12.547744556067117</v>
      </c>
      <c r="R90" s="17">
        <f>0.5*((Wellpath!$K91-Wellpath!$K90)*SIN(Wellpath!$L90)*COS(Wellpath!$M90))</f>
        <v>3.3621580206302002</v>
      </c>
      <c r="S90" s="17">
        <v>0</v>
      </c>
      <c r="AA90" s="10"/>
      <c r="AB90" s="10"/>
      <c r="AC90" s="10"/>
      <c r="AD90" s="10"/>
      <c r="AE90" s="10"/>
      <c r="AF90" s="10"/>
      <c r="AG90" s="10"/>
      <c r="AH90" s="10"/>
      <c r="AI90" s="10"/>
      <c r="AK90" s="24"/>
      <c r="AL90" s="24"/>
      <c r="AM90" s="24"/>
      <c r="AN90" s="24"/>
      <c r="AO90" s="24"/>
      <c r="AP90" s="24"/>
    </row>
    <row r="91" spans="1:42" x14ac:dyDescent="0.25">
      <c r="A91" s="26">
        <f>Wellpath!E91</f>
        <v>2640</v>
      </c>
      <c r="B91" s="17">
        <f>0.5*(SIN(Wellpath!$L90)*COS(Wellpath!$M90)+SIN(Wellpath!$L91)*COS(Wellpath!$M91))</f>
        <v>0.22414386804201336</v>
      </c>
      <c r="C91" s="17">
        <f>0.5*(SIN(Wellpath!$L90)*SIN(Wellpath!$M90)+SIN(Wellpath!$L91)*SIN(Wellpath!$M91))</f>
        <v>0.83651630373780783</v>
      </c>
      <c r="D91" s="17">
        <f>0.5*(COS(Wellpath!$L90)+COS(Wellpath!$L91))</f>
        <v>0.50000000000000011</v>
      </c>
      <c r="E91" s="17">
        <f>0.5*((Wellpath!$K91-Wellpath!$K90)*COS(Wellpath!$L91)*COS(Wellpath!$M91))</f>
        <v>1.941142838268906</v>
      </c>
      <c r="F91" s="17">
        <f>0.5*((Wellpath!$K91-Wellpath!$K90)*COS(Wellpath!$L91)*SIN(Wellpath!$M91))</f>
        <v>7.2444436971680144</v>
      </c>
      <c r="G91" s="17">
        <f>0.5*(-(Wellpath!$K91-Wellpath!$K90)*SIN(Wellpath!$L91))</f>
        <v>-12.990381056766578</v>
      </c>
      <c r="H91" s="17">
        <f>-0.5*((Wellpath!$K91-Wellpath!$K90)*SIN(Wellpath!$L91)*SIN(Wellpath!$M91))</f>
        <v>-12.547744556067117</v>
      </c>
      <c r="I91" s="17">
        <f>0.5*((Wellpath!$K91-Wellpath!$K90)*SIN(Wellpath!$L91)*COS(Wellpath!$M91))</f>
        <v>3.3621580206302002</v>
      </c>
      <c r="J91" s="17">
        <v>0</v>
      </c>
      <c r="K91" s="17">
        <f t="shared" si="3"/>
        <v>-0.22414386804201336</v>
      </c>
      <c r="L91" s="17">
        <f t="shared" si="4"/>
        <v>-0.83651630373780783</v>
      </c>
      <c r="M91" s="17">
        <f t="shared" si="5"/>
        <v>-0.50000000000000011</v>
      </c>
      <c r="N91" s="17">
        <f>0.5*((Wellpath!$K92-Wellpath!$K91)*COS(Wellpath!$L91)*COS(Wellpath!$M91))</f>
        <v>1.941142838268906</v>
      </c>
      <c r="O91" s="17">
        <f>0.5*((Wellpath!$K92-Wellpath!$K91)*COS(Wellpath!$L91)*SIN(Wellpath!$M91))</f>
        <v>7.2444436971680144</v>
      </c>
      <c r="P91" s="17">
        <f>0.5*(-(Wellpath!$K92-Wellpath!$K91)*SIN(Wellpath!$L91))</f>
        <v>-12.990381056766578</v>
      </c>
      <c r="Q91" s="17">
        <f>-0.5*((Wellpath!$K92-Wellpath!$K91)*SIN(Wellpath!$L91)*SIN(Wellpath!$M91))</f>
        <v>-12.547744556067117</v>
      </c>
      <c r="R91" s="17">
        <f>0.5*((Wellpath!$K92-Wellpath!$K91)*SIN(Wellpath!$L91)*COS(Wellpath!$M91))</f>
        <v>3.3621580206302002</v>
      </c>
      <c r="S91" s="17">
        <v>0</v>
      </c>
      <c r="AA91" s="10"/>
      <c r="AB91" s="10"/>
      <c r="AC91" s="10"/>
      <c r="AD91" s="10"/>
      <c r="AE91" s="10"/>
      <c r="AF91" s="10"/>
      <c r="AG91" s="10"/>
      <c r="AH91" s="10"/>
      <c r="AI91" s="10"/>
      <c r="AK91" s="24"/>
      <c r="AL91" s="24"/>
      <c r="AM91" s="24"/>
      <c r="AN91" s="24"/>
      <c r="AO91" s="24"/>
      <c r="AP91" s="24"/>
    </row>
    <row r="92" spans="1:42" x14ac:dyDescent="0.25">
      <c r="A92" s="26">
        <f>Wellpath!E92</f>
        <v>2670</v>
      </c>
      <c r="B92" s="17">
        <f>0.5*(SIN(Wellpath!$L91)*COS(Wellpath!$M91)+SIN(Wellpath!$L92)*COS(Wellpath!$M92))</f>
        <v>0.22414386804201336</v>
      </c>
      <c r="C92" s="17">
        <f>0.5*(SIN(Wellpath!$L91)*SIN(Wellpath!$M91)+SIN(Wellpath!$L92)*SIN(Wellpath!$M92))</f>
        <v>0.83651630373780783</v>
      </c>
      <c r="D92" s="17">
        <f>0.5*(COS(Wellpath!$L91)+COS(Wellpath!$L92))</f>
        <v>0.50000000000000011</v>
      </c>
      <c r="E92" s="17">
        <f>0.5*((Wellpath!$K92-Wellpath!$K91)*COS(Wellpath!$L92)*COS(Wellpath!$M92))</f>
        <v>1.941142838268906</v>
      </c>
      <c r="F92" s="17">
        <f>0.5*((Wellpath!$K92-Wellpath!$K91)*COS(Wellpath!$L92)*SIN(Wellpath!$M92))</f>
        <v>7.2444436971680144</v>
      </c>
      <c r="G92" s="17">
        <f>0.5*(-(Wellpath!$K92-Wellpath!$K91)*SIN(Wellpath!$L92))</f>
        <v>-12.990381056766578</v>
      </c>
      <c r="H92" s="17">
        <f>-0.5*((Wellpath!$K92-Wellpath!$K91)*SIN(Wellpath!$L92)*SIN(Wellpath!$M92))</f>
        <v>-12.547744556067117</v>
      </c>
      <c r="I92" s="17">
        <f>0.5*((Wellpath!$K92-Wellpath!$K91)*SIN(Wellpath!$L92)*COS(Wellpath!$M92))</f>
        <v>3.3621580206302002</v>
      </c>
      <c r="J92" s="17">
        <v>0</v>
      </c>
      <c r="K92" s="17">
        <f t="shared" si="3"/>
        <v>-0.22414386804201336</v>
      </c>
      <c r="L92" s="17">
        <f t="shared" si="4"/>
        <v>-0.83651630373780783</v>
      </c>
      <c r="M92" s="17">
        <f t="shared" si="5"/>
        <v>-0.50000000000000011</v>
      </c>
      <c r="N92" s="17">
        <f>0.5*((Wellpath!$K93-Wellpath!$K92)*COS(Wellpath!$L92)*COS(Wellpath!$M92))</f>
        <v>1.941142838268906</v>
      </c>
      <c r="O92" s="17">
        <f>0.5*((Wellpath!$K93-Wellpath!$K92)*COS(Wellpath!$L92)*SIN(Wellpath!$M92))</f>
        <v>7.2444436971680144</v>
      </c>
      <c r="P92" s="17">
        <f>0.5*(-(Wellpath!$K93-Wellpath!$K92)*SIN(Wellpath!$L92))</f>
        <v>-12.990381056766578</v>
      </c>
      <c r="Q92" s="17">
        <f>-0.5*((Wellpath!$K93-Wellpath!$K92)*SIN(Wellpath!$L92)*SIN(Wellpath!$M92))</f>
        <v>-12.547744556067117</v>
      </c>
      <c r="R92" s="17">
        <f>0.5*((Wellpath!$K93-Wellpath!$K92)*SIN(Wellpath!$L92)*COS(Wellpath!$M92))</f>
        <v>3.3621580206302002</v>
      </c>
      <c r="S92" s="17">
        <v>0</v>
      </c>
      <c r="AA92" s="10"/>
      <c r="AB92" s="10"/>
      <c r="AC92" s="10"/>
      <c r="AD92" s="10"/>
      <c r="AE92" s="10"/>
      <c r="AF92" s="10"/>
      <c r="AG92" s="10"/>
      <c r="AH92" s="10"/>
      <c r="AI92" s="10"/>
      <c r="AK92" s="24"/>
      <c r="AL92" s="24"/>
      <c r="AM92" s="24"/>
      <c r="AN92" s="24"/>
      <c r="AO92" s="24"/>
      <c r="AP92" s="24"/>
    </row>
    <row r="93" spans="1:42" x14ac:dyDescent="0.25">
      <c r="A93" s="26">
        <f>Wellpath!E93</f>
        <v>2700</v>
      </c>
      <c r="B93" s="17">
        <f>0.5*(SIN(Wellpath!$L92)*COS(Wellpath!$M92)+SIN(Wellpath!$L93)*COS(Wellpath!$M93))</f>
        <v>0.22414386804201336</v>
      </c>
      <c r="C93" s="17">
        <f>0.5*(SIN(Wellpath!$L92)*SIN(Wellpath!$M92)+SIN(Wellpath!$L93)*SIN(Wellpath!$M93))</f>
        <v>0.83651630373780783</v>
      </c>
      <c r="D93" s="17">
        <f>0.5*(COS(Wellpath!$L92)+COS(Wellpath!$L93))</f>
        <v>0.50000000000000011</v>
      </c>
      <c r="E93" s="17">
        <f>0.5*((Wellpath!$K93-Wellpath!$K92)*COS(Wellpath!$L93)*COS(Wellpath!$M93))</f>
        <v>1.941142838268906</v>
      </c>
      <c r="F93" s="17">
        <f>0.5*((Wellpath!$K93-Wellpath!$K92)*COS(Wellpath!$L93)*SIN(Wellpath!$M93))</f>
        <v>7.2444436971680144</v>
      </c>
      <c r="G93" s="17">
        <f>0.5*(-(Wellpath!$K93-Wellpath!$K92)*SIN(Wellpath!$L93))</f>
        <v>-12.990381056766578</v>
      </c>
      <c r="H93" s="17">
        <f>-0.5*((Wellpath!$K93-Wellpath!$K92)*SIN(Wellpath!$L93)*SIN(Wellpath!$M93))</f>
        <v>-12.547744556067117</v>
      </c>
      <c r="I93" s="17">
        <f>0.5*((Wellpath!$K93-Wellpath!$K92)*SIN(Wellpath!$L93)*COS(Wellpath!$M93))</f>
        <v>3.3621580206302002</v>
      </c>
      <c r="J93" s="17">
        <v>0</v>
      </c>
      <c r="K93" s="17">
        <f t="shared" si="3"/>
        <v>-0.22414386804201336</v>
      </c>
      <c r="L93" s="17">
        <f t="shared" si="4"/>
        <v>-0.83651630373780783</v>
      </c>
      <c r="M93" s="17">
        <f t="shared" si="5"/>
        <v>-0.50000000000000011</v>
      </c>
      <c r="N93" s="17">
        <f>0.5*((Wellpath!$K94-Wellpath!$K93)*COS(Wellpath!$L93)*COS(Wellpath!$M93))</f>
        <v>1.941142838268906</v>
      </c>
      <c r="O93" s="17">
        <f>0.5*((Wellpath!$K94-Wellpath!$K93)*COS(Wellpath!$L93)*SIN(Wellpath!$M93))</f>
        <v>7.2444436971680144</v>
      </c>
      <c r="P93" s="17">
        <f>0.5*(-(Wellpath!$K94-Wellpath!$K93)*SIN(Wellpath!$L93))</f>
        <v>-12.990381056766578</v>
      </c>
      <c r="Q93" s="17">
        <f>-0.5*((Wellpath!$K94-Wellpath!$K93)*SIN(Wellpath!$L93)*SIN(Wellpath!$M93))</f>
        <v>-12.547744556067117</v>
      </c>
      <c r="R93" s="17">
        <f>0.5*((Wellpath!$K94-Wellpath!$K93)*SIN(Wellpath!$L93)*COS(Wellpath!$M93))</f>
        <v>3.3621580206302002</v>
      </c>
      <c r="S93" s="17">
        <v>0</v>
      </c>
      <c r="AA93" s="10"/>
      <c r="AB93" s="10"/>
      <c r="AC93" s="10"/>
      <c r="AD93" s="10"/>
      <c r="AE93" s="10"/>
      <c r="AF93" s="10"/>
      <c r="AG93" s="10"/>
      <c r="AH93" s="10"/>
      <c r="AI93" s="10"/>
      <c r="AK93" s="24"/>
      <c r="AL93" s="24"/>
      <c r="AM93" s="24"/>
      <c r="AN93" s="24"/>
      <c r="AO93" s="24"/>
      <c r="AP93" s="24"/>
    </row>
    <row r="94" spans="1:42" x14ac:dyDescent="0.25">
      <c r="A94" s="26">
        <f>Wellpath!E94</f>
        <v>2730</v>
      </c>
      <c r="B94" s="17">
        <f>0.5*(SIN(Wellpath!$L93)*COS(Wellpath!$M93)+SIN(Wellpath!$L94)*COS(Wellpath!$M94))</f>
        <v>0.22414386804201336</v>
      </c>
      <c r="C94" s="17">
        <f>0.5*(SIN(Wellpath!$L93)*SIN(Wellpath!$M93)+SIN(Wellpath!$L94)*SIN(Wellpath!$M94))</f>
        <v>0.83651630373780783</v>
      </c>
      <c r="D94" s="17">
        <f>0.5*(COS(Wellpath!$L93)+COS(Wellpath!$L94))</f>
        <v>0.50000000000000011</v>
      </c>
      <c r="E94" s="17">
        <f>0.5*((Wellpath!$K94-Wellpath!$K93)*COS(Wellpath!$L94)*COS(Wellpath!$M94))</f>
        <v>1.941142838268906</v>
      </c>
      <c r="F94" s="17">
        <f>0.5*((Wellpath!$K94-Wellpath!$K93)*COS(Wellpath!$L94)*SIN(Wellpath!$M94))</f>
        <v>7.2444436971680144</v>
      </c>
      <c r="G94" s="17">
        <f>0.5*(-(Wellpath!$K94-Wellpath!$K93)*SIN(Wellpath!$L94))</f>
        <v>-12.990381056766578</v>
      </c>
      <c r="H94" s="17">
        <f>-0.5*((Wellpath!$K94-Wellpath!$K93)*SIN(Wellpath!$L94)*SIN(Wellpath!$M94))</f>
        <v>-12.547744556067117</v>
      </c>
      <c r="I94" s="17">
        <f>0.5*((Wellpath!$K94-Wellpath!$K93)*SIN(Wellpath!$L94)*COS(Wellpath!$M94))</f>
        <v>3.3621580206302002</v>
      </c>
      <c r="J94" s="17">
        <v>0</v>
      </c>
      <c r="K94" s="17">
        <f t="shared" si="3"/>
        <v>-0.22414386804201336</v>
      </c>
      <c r="L94" s="17">
        <f t="shared" si="4"/>
        <v>-0.83651630373780783</v>
      </c>
      <c r="M94" s="17">
        <f t="shared" si="5"/>
        <v>-0.50000000000000011</v>
      </c>
      <c r="N94" s="17">
        <f>0.5*((Wellpath!$K95-Wellpath!$K94)*COS(Wellpath!$L94)*COS(Wellpath!$M94))</f>
        <v>1.941142838268906</v>
      </c>
      <c r="O94" s="17">
        <f>0.5*((Wellpath!$K95-Wellpath!$K94)*COS(Wellpath!$L94)*SIN(Wellpath!$M94))</f>
        <v>7.2444436971680144</v>
      </c>
      <c r="P94" s="17">
        <f>0.5*(-(Wellpath!$K95-Wellpath!$K94)*SIN(Wellpath!$L94))</f>
        <v>-12.990381056766578</v>
      </c>
      <c r="Q94" s="17">
        <f>-0.5*((Wellpath!$K95-Wellpath!$K94)*SIN(Wellpath!$L94)*SIN(Wellpath!$M94))</f>
        <v>-12.547744556067117</v>
      </c>
      <c r="R94" s="17">
        <f>0.5*((Wellpath!$K95-Wellpath!$K94)*SIN(Wellpath!$L94)*COS(Wellpath!$M94))</f>
        <v>3.3621580206302002</v>
      </c>
      <c r="S94" s="17">
        <v>0</v>
      </c>
      <c r="AA94" s="10"/>
      <c r="AB94" s="10"/>
      <c r="AC94" s="10"/>
      <c r="AD94" s="10"/>
      <c r="AE94" s="10"/>
      <c r="AF94" s="10"/>
      <c r="AG94" s="10"/>
      <c r="AH94" s="10"/>
      <c r="AI94" s="10"/>
      <c r="AK94" s="24"/>
      <c r="AL94" s="24"/>
      <c r="AM94" s="24"/>
      <c r="AN94" s="24"/>
      <c r="AO94" s="24"/>
      <c r="AP94" s="24"/>
    </row>
    <row r="95" spans="1:42" x14ac:dyDescent="0.25">
      <c r="A95" s="26">
        <f>Wellpath!E95</f>
        <v>2760</v>
      </c>
      <c r="B95" s="17">
        <f>0.5*(SIN(Wellpath!$L94)*COS(Wellpath!$M94)+SIN(Wellpath!$L95)*COS(Wellpath!$M95))</f>
        <v>0.22414386804201336</v>
      </c>
      <c r="C95" s="17">
        <f>0.5*(SIN(Wellpath!$L94)*SIN(Wellpath!$M94)+SIN(Wellpath!$L95)*SIN(Wellpath!$M95))</f>
        <v>0.83651630373780783</v>
      </c>
      <c r="D95" s="17">
        <f>0.5*(COS(Wellpath!$L94)+COS(Wellpath!$L95))</f>
        <v>0.50000000000000011</v>
      </c>
      <c r="E95" s="17">
        <f>0.5*((Wellpath!$K95-Wellpath!$K94)*COS(Wellpath!$L95)*COS(Wellpath!$M95))</f>
        <v>1.941142838268906</v>
      </c>
      <c r="F95" s="17">
        <f>0.5*((Wellpath!$K95-Wellpath!$K94)*COS(Wellpath!$L95)*SIN(Wellpath!$M95))</f>
        <v>7.2444436971680144</v>
      </c>
      <c r="G95" s="17">
        <f>0.5*(-(Wellpath!$K95-Wellpath!$K94)*SIN(Wellpath!$L95))</f>
        <v>-12.990381056766578</v>
      </c>
      <c r="H95" s="17">
        <f>-0.5*((Wellpath!$K95-Wellpath!$K94)*SIN(Wellpath!$L95)*SIN(Wellpath!$M95))</f>
        <v>-12.547744556067117</v>
      </c>
      <c r="I95" s="17">
        <f>0.5*((Wellpath!$K95-Wellpath!$K94)*SIN(Wellpath!$L95)*COS(Wellpath!$M95))</f>
        <v>3.3621580206302002</v>
      </c>
      <c r="J95" s="17">
        <v>0</v>
      </c>
      <c r="K95" s="17">
        <f t="shared" si="3"/>
        <v>-0.22414386804201336</v>
      </c>
      <c r="L95" s="17">
        <f t="shared" si="4"/>
        <v>-0.83651630373780783</v>
      </c>
      <c r="M95" s="17">
        <f t="shared" si="5"/>
        <v>-0.50000000000000011</v>
      </c>
      <c r="N95" s="17">
        <f>0.5*((Wellpath!$K96-Wellpath!$K95)*COS(Wellpath!$L95)*COS(Wellpath!$M95))</f>
        <v>1.941142838268906</v>
      </c>
      <c r="O95" s="17">
        <f>0.5*((Wellpath!$K96-Wellpath!$K95)*COS(Wellpath!$L95)*SIN(Wellpath!$M95))</f>
        <v>7.2444436971680144</v>
      </c>
      <c r="P95" s="17">
        <f>0.5*(-(Wellpath!$K96-Wellpath!$K95)*SIN(Wellpath!$L95))</f>
        <v>-12.990381056766578</v>
      </c>
      <c r="Q95" s="17">
        <f>-0.5*((Wellpath!$K96-Wellpath!$K95)*SIN(Wellpath!$L95)*SIN(Wellpath!$M95))</f>
        <v>-12.547744556067117</v>
      </c>
      <c r="R95" s="17">
        <f>0.5*((Wellpath!$K96-Wellpath!$K95)*SIN(Wellpath!$L95)*COS(Wellpath!$M95))</f>
        <v>3.3621580206302002</v>
      </c>
      <c r="S95" s="17">
        <v>0</v>
      </c>
      <c r="AA95" s="10"/>
      <c r="AB95" s="10"/>
      <c r="AC95" s="10"/>
      <c r="AD95" s="10"/>
      <c r="AE95" s="10"/>
      <c r="AF95" s="10"/>
      <c r="AG95" s="10"/>
      <c r="AH95" s="10"/>
      <c r="AI95" s="10"/>
      <c r="AK95" s="24"/>
      <c r="AL95" s="24"/>
      <c r="AM95" s="24"/>
      <c r="AN95" s="24"/>
      <c r="AO95" s="24"/>
      <c r="AP95" s="24"/>
    </row>
    <row r="96" spans="1:42" x14ac:dyDescent="0.25">
      <c r="A96" s="26">
        <f>Wellpath!E96</f>
        <v>2790</v>
      </c>
      <c r="B96" s="17">
        <f>0.5*(SIN(Wellpath!$L95)*COS(Wellpath!$M95)+SIN(Wellpath!$L96)*COS(Wellpath!$M96))</f>
        <v>0.22414386804201336</v>
      </c>
      <c r="C96" s="17">
        <f>0.5*(SIN(Wellpath!$L95)*SIN(Wellpath!$M95)+SIN(Wellpath!$L96)*SIN(Wellpath!$M96))</f>
        <v>0.83651630373780783</v>
      </c>
      <c r="D96" s="17">
        <f>0.5*(COS(Wellpath!$L95)+COS(Wellpath!$L96))</f>
        <v>0.50000000000000011</v>
      </c>
      <c r="E96" s="17">
        <f>0.5*((Wellpath!$K96-Wellpath!$K95)*COS(Wellpath!$L96)*COS(Wellpath!$M96))</f>
        <v>1.941142838268906</v>
      </c>
      <c r="F96" s="17">
        <f>0.5*((Wellpath!$K96-Wellpath!$K95)*COS(Wellpath!$L96)*SIN(Wellpath!$M96))</f>
        <v>7.2444436971680144</v>
      </c>
      <c r="G96" s="17">
        <f>0.5*(-(Wellpath!$K96-Wellpath!$K95)*SIN(Wellpath!$L96))</f>
        <v>-12.990381056766578</v>
      </c>
      <c r="H96" s="17">
        <f>-0.5*((Wellpath!$K96-Wellpath!$K95)*SIN(Wellpath!$L96)*SIN(Wellpath!$M96))</f>
        <v>-12.547744556067117</v>
      </c>
      <c r="I96" s="17">
        <f>0.5*((Wellpath!$K96-Wellpath!$K95)*SIN(Wellpath!$L96)*COS(Wellpath!$M96))</f>
        <v>3.3621580206302002</v>
      </c>
      <c r="J96" s="17">
        <v>0</v>
      </c>
      <c r="K96" s="17">
        <f t="shared" si="3"/>
        <v>-0.22414386804201336</v>
      </c>
      <c r="L96" s="17">
        <f t="shared" si="4"/>
        <v>-0.83651630373780783</v>
      </c>
      <c r="M96" s="17">
        <f t="shared" si="5"/>
        <v>-0.50000000000000011</v>
      </c>
      <c r="N96" s="17">
        <f>0.5*((Wellpath!$K97-Wellpath!$K96)*COS(Wellpath!$L96)*COS(Wellpath!$M96))</f>
        <v>1.941142838268906</v>
      </c>
      <c r="O96" s="17">
        <f>0.5*((Wellpath!$K97-Wellpath!$K96)*COS(Wellpath!$L96)*SIN(Wellpath!$M96))</f>
        <v>7.2444436971680144</v>
      </c>
      <c r="P96" s="17">
        <f>0.5*(-(Wellpath!$K97-Wellpath!$K96)*SIN(Wellpath!$L96))</f>
        <v>-12.990381056766578</v>
      </c>
      <c r="Q96" s="17">
        <f>-0.5*((Wellpath!$K97-Wellpath!$K96)*SIN(Wellpath!$L96)*SIN(Wellpath!$M96))</f>
        <v>-12.547744556067117</v>
      </c>
      <c r="R96" s="17">
        <f>0.5*((Wellpath!$K97-Wellpath!$K96)*SIN(Wellpath!$L96)*COS(Wellpath!$M96))</f>
        <v>3.3621580206302002</v>
      </c>
      <c r="S96" s="17">
        <v>0</v>
      </c>
      <c r="AA96" s="10"/>
      <c r="AB96" s="10"/>
      <c r="AC96" s="10"/>
      <c r="AD96" s="10"/>
      <c r="AE96" s="10"/>
      <c r="AF96" s="10"/>
      <c r="AG96" s="10"/>
      <c r="AH96" s="10"/>
      <c r="AI96" s="10"/>
      <c r="AK96" s="24"/>
      <c r="AL96" s="24"/>
      <c r="AM96" s="24"/>
      <c r="AN96" s="24"/>
      <c r="AO96" s="24"/>
      <c r="AP96" s="24"/>
    </row>
    <row r="97" spans="1:42" x14ac:dyDescent="0.25">
      <c r="A97" s="26">
        <f>Wellpath!E97</f>
        <v>2820</v>
      </c>
      <c r="B97" s="17">
        <f>0.5*(SIN(Wellpath!$L96)*COS(Wellpath!$M96)+SIN(Wellpath!$L97)*COS(Wellpath!$M97))</f>
        <v>0.22414386804201336</v>
      </c>
      <c r="C97" s="17">
        <f>0.5*(SIN(Wellpath!$L96)*SIN(Wellpath!$M96)+SIN(Wellpath!$L97)*SIN(Wellpath!$M97))</f>
        <v>0.83651630373780783</v>
      </c>
      <c r="D97" s="17">
        <f>0.5*(COS(Wellpath!$L96)+COS(Wellpath!$L97))</f>
        <v>0.50000000000000011</v>
      </c>
      <c r="E97" s="17">
        <f>0.5*((Wellpath!$K97-Wellpath!$K96)*COS(Wellpath!$L97)*COS(Wellpath!$M97))</f>
        <v>1.941142838268906</v>
      </c>
      <c r="F97" s="17">
        <f>0.5*((Wellpath!$K97-Wellpath!$K96)*COS(Wellpath!$L97)*SIN(Wellpath!$M97))</f>
        <v>7.2444436971680144</v>
      </c>
      <c r="G97" s="17">
        <f>0.5*(-(Wellpath!$K97-Wellpath!$K96)*SIN(Wellpath!$L97))</f>
        <v>-12.990381056766578</v>
      </c>
      <c r="H97" s="17">
        <f>-0.5*((Wellpath!$K97-Wellpath!$K96)*SIN(Wellpath!$L97)*SIN(Wellpath!$M97))</f>
        <v>-12.547744556067117</v>
      </c>
      <c r="I97" s="17">
        <f>0.5*((Wellpath!$K97-Wellpath!$K96)*SIN(Wellpath!$L97)*COS(Wellpath!$M97))</f>
        <v>3.3621580206302002</v>
      </c>
      <c r="J97" s="17">
        <v>0</v>
      </c>
      <c r="K97" s="17">
        <f t="shared" si="3"/>
        <v>-0.22414386804201336</v>
      </c>
      <c r="L97" s="17">
        <f t="shared" si="4"/>
        <v>-0.83651630373780783</v>
      </c>
      <c r="M97" s="17">
        <f t="shared" si="5"/>
        <v>-0.50000000000000011</v>
      </c>
      <c r="N97" s="17">
        <f>0.5*((Wellpath!$K98-Wellpath!$K97)*COS(Wellpath!$L97)*COS(Wellpath!$M97))</f>
        <v>1.941142838268906</v>
      </c>
      <c r="O97" s="17">
        <f>0.5*((Wellpath!$K98-Wellpath!$K97)*COS(Wellpath!$L97)*SIN(Wellpath!$M97))</f>
        <v>7.2444436971680144</v>
      </c>
      <c r="P97" s="17">
        <f>0.5*(-(Wellpath!$K98-Wellpath!$K97)*SIN(Wellpath!$L97))</f>
        <v>-12.990381056766578</v>
      </c>
      <c r="Q97" s="17">
        <f>-0.5*((Wellpath!$K98-Wellpath!$K97)*SIN(Wellpath!$L97)*SIN(Wellpath!$M97))</f>
        <v>-12.547744556067117</v>
      </c>
      <c r="R97" s="17">
        <f>0.5*((Wellpath!$K98-Wellpath!$K97)*SIN(Wellpath!$L97)*COS(Wellpath!$M97))</f>
        <v>3.3621580206302002</v>
      </c>
      <c r="S97" s="17">
        <v>0</v>
      </c>
      <c r="AA97" s="10"/>
      <c r="AB97" s="10"/>
      <c r="AC97" s="10"/>
      <c r="AD97" s="10"/>
      <c r="AE97" s="10"/>
      <c r="AF97" s="10"/>
      <c r="AG97" s="10"/>
      <c r="AH97" s="10"/>
      <c r="AI97" s="10"/>
      <c r="AK97" s="24"/>
      <c r="AL97" s="24"/>
      <c r="AM97" s="24"/>
      <c r="AN97" s="24"/>
      <c r="AO97" s="24"/>
      <c r="AP97" s="24"/>
    </row>
    <row r="98" spans="1:42" x14ac:dyDescent="0.25">
      <c r="A98" s="26">
        <f>Wellpath!E98</f>
        <v>2850</v>
      </c>
      <c r="B98" s="17">
        <f>0.5*(SIN(Wellpath!$L97)*COS(Wellpath!$M97)+SIN(Wellpath!$L98)*COS(Wellpath!$M98))</f>
        <v>0.22414386804201336</v>
      </c>
      <c r="C98" s="17">
        <f>0.5*(SIN(Wellpath!$L97)*SIN(Wellpath!$M97)+SIN(Wellpath!$L98)*SIN(Wellpath!$M98))</f>
        <v>0.83651630373780783</v>
      </c>
      <c r="D98" s="17">
        <f>0.5*(COS(Wellpath!$L97)+COS(Wellpath!$L98))</f>
        <v>0.50000000000000011</v>
      </c>
      <c r="E98" s="17">
        <f>0.5*((Wellpath!$K98-Wellpath!$K97)*COS(Wellpath!$L98)*COS(Wellpath!$M98))</f>
        <v>1.941142838268906</v>
      </c>
      <c r="F98" s="17">
        <f>0.5*((Wellpath!$K98-Wellpath!$K97)*COS(Wellpath!$L98)*SIN(Wellpath!$M98))</f>
        <v>7.2444436971680144</v>
      </c>
      <c r="G98" s="17">
        <f>0.5*(-(Wellpath!$K98-Wellpath!$K97)*SIN(Wellpath!$L98))</f>
        <v>-12.990381056766578</v>
      </c>
      <c r="H98" s="17">
        <f>-0.5*((Wellpath!$K98-Wellpath!$K97)*SIN(Wellpath!$L98)*SIN(Wellpath!$M98))</f>
        <v>-12.547744556067117</v>
      </c>
      <c r="I98" s="17">
        <f>0.5*((Wellpath!$K98-Wellpath!$K97)*SIN(Wellpath!$L98)*COS(Wellpath!$M98))</f>
        <v>3.3621580206302002</v>
      </c>
      <c r="J98" s="17">
        <v>0</v>
      </c>
      <c r="K98" s="17">
        <f t="shared" si="3"/>
        <v>-0.22414386804201336</v>
      </c>
      <c r="L98" s="17">
        <f t="shared" si="4"/>
        <v>-0.83651630373780783</v>
      </c>
      <c r="M98" s="17">
        <f t="shared" si="5"/>
        <v>-0.50000000000000011</v>
      </c>
      <c r="N98" s="17">
        <f>0.5*((Wellpath!$K99-Wellpath!$K98)*COS(Wellpath!$L98)*COS(Wellpath!$M98))</f>
        <v>1.941142838268906</v>
      </c>
      <c r="O98" s="17">
        <f>0.5*((Wellpath!$K99-Wellpath!$K98)*COS(Wellpath!$L98)*SIN(Wellpath!$M98))</f>
        <v>7.2444436971680144</v>
      </c>
      <c r="P98" s="17">
        <f>0.5*(-(Wellpath!$K99-Wellpath!$K98)*SIN(Wellpath!$L98))</f>
        <v>-12.990381056766578</v>
      </c>
      <c r="Q98" s="17">
        <f>-0.5*((Wellpath!$K99-Wellpath!$K98)*SIN(Wellpath!$L98)*SIN(Wellpath!$M98))</f>
        <v>-12.547744556067117</v>
      </c>
      <c r="R98" s="17">
        <f>0.5*((Wellpath!$K99-Wellpath!$K98)*SIN(Wellpath!$L98)*COS(Wellpath!$M98))</f>
        <v>3.3621580206302002</v>
      </c>
      <c r="S98" s="17">
        <v>0</v>
      </c>
      <c r="AA98" s="10"/>
      <c r="AB98" s="10"/>
      <c r="AC98" s="10"/>
      <c r="AD98" s="10"/>
      <c r="AE98" s="10"/>
      <c r="AF98" s="10"/>
      <c r="AG98" s="10"/>
      <c r="AH98" s="10"/>
      <c r="AI98" s="10"/>
      <c r="AK98" s="24"/>
      <c r="AL98" s="24"/>
      <c r="AM98" s="24"/>
      <c r="AN98" s="24"/>
      <c r="AO98" s="24"/>
      <c r="AP98" s="24"/>
    </row>
    <row r="99" spans="1:42" x14ac:dyDescent="0.25">
      <c r="A99" s="26">
        <f>Wellpath!E99</f>
        <v>2880</v>
      </c>
      <c r="B99" s="17">
        <f>0.5*(SIN(Wellpath!$L98)*COS(Wellpath!$M98)+SIN(Wellpath!$L99)*COS(Wellpath!$M99))</f>
        <v>0.22414386804201336</v>
      </c>
      <c r="C99" s="17">
        <f>0.5*(SIN(Wellpath!$L98)*SIN(Wellpath!$M98)+SIN(Wellpath!$L99)*SIN(Wellpath!$M99))</f>
        <v>0.83651630373780783</v>
      </c>
      <c r="D99" s="17">
        <f>0.5*(COS(Wellpath!$L98)+COS(Wellpath!$L99))</f>
        <v>0.50000000000000011</v>
      </c>
      <c r="E99" s="17">
        <f>0.5*((Wellpath!$K99-Wellpath!$K98)*COS(Wellpath!$L99)*COS(Wellpath!$M99))</f>
        <v>1.941142838268906</v>
      </c>
      <c r="F99" s="17">
        <f>0.5*((Wellpath!$K99-Wellpath!$K98)*COS(Wellpath!$L99)*SIN(Wellpath!$M99))</f>
        <v>7.2444436971680144</v>
      </c>
      <c r="G99" s="17">
        <f>0.5*(-(Wellpath!$K99-Wellpath!$K98)*SIN(Wellpath!$L99))</f>
        <v>-12.990381056766578</v>
      </c>
      <c r="H99" s="17">
        <f>-0.5*((Wellpath!$K99-Wellpath!$K98)*SIN(Wellpath!$L99)*SIN(Wellpath!$M99))</f>
        <v>-12.547744556067117</v>
      </c>
      <c r="I99" s="17">
        <f>0.5*((Wellpath!$K99-Wellpath!$K98)*SIN(Wellpath!$L99)*COS(Wellpath!$M99))</f>
        <v>3.3621580206302002</v>
      </c>
      <c r="J99" s="17">
        <v>0</v>
      </c>
      <c r="K99" s="17">
        <f t="shared" si="3"/>
        <v>-0.22414386804201336</v>
      </c>
      <c r="L99" s="17">
        <f t="shared" si="4"/>
        <v>-0.83651630373780783</v>
      </c>
      <c r="M99" s="17">
        <f t="shared" si="5"/>
        <v>-0.50000000000000011</v>
      </c>
      <c r="N99" s="17">
        <f>0.5*((Wellpath!$K100-Wellpath!$K99)*COS(Wellpath!$L99)*COS(Wellpath!$M99))</f>
        <v>1.941142838268906</v>
      </c>
      <c r="O99" s="17">
        <f>0.5*((Wellpath!$K100-Wellpath!$K99)*COS(Wellpath!$L99)*SIN(Wellpath!$M99))</f>
        <v>7.2444436971680144</v>
      </c>
      <c r="P99" s="17">
        <f>0.5*(-(Wellpath!$K100-Wellpath!$K99)*SIN(Wellpath!$L99))</f>
        <v>-12.990381056766578</v>
      </c>
      <c r="Q99" s="17">
        <f>-0.5*((Wellpath!$K100-Wellpath!$K99)*SIN(Wellpath!$L99)*SIN(Wellpath!$M99))</f>
        <v>-12.547744556067117</v>
      </c>
      <c r="R99" s="17">
        <f>0.5*((Wellpath!$K100-Wellpath!$K99)*SIN(Wellpath!$L99)*COS(Wellpath!$M99))</f>
        <v>3.3621580206302002</v>
      </c>
      <c r="S99" s="17">
        <v>0</v>
      </c>
      <c r="AA99" s="10"/>
      <c r="AB99" s="10"/>
      <c r="AC99" s="10"/>
      <c r="AD99" s="10"/>
      <c r="AE99" s="10"/>
      <c r="AF99" s="10"/>
      <c r="AG99" s="10"/>
      <c r="AH99" s="10"/>
      <c r="AI99" s="10"/>
      <c r="AK99" s="24"/>
      <c r="AL99" s="24"/>
      <c r="AM99" s="24"/>
      <c r="AN99" s="24"/>
      <c r="AO99" s="24"/>
      <c r="AP99" s="24"/>
    </row>
    <row r="100" spans="1:42" x14ac:dyDescent="0.25">
      <c r="A100" s="26">
        <f>Wellpath!E100</f>
        <v>2910</v>
      </c>
      <c r="B100" s="17">
        <f>0.5*(SIN(Wellpath!$L99)*COS(Wellpath!$M99)+SIN(Wellpath!$L100)*COS(Wellpath!$M100))</f>
        <v>0.22414386804201336</v>
      </c>
      <c r="C100" s="17">
        <f>0.5*(SIN(Wellpath!$L99)*SIN(Wellpath!$M99)+SIN(Wellpath!$L100)*SIN(Wellpath!$M100))</f>
        <v>0.83651630373780783</v>
      </c>
      <c r="D100" s="17">
        <f>0.5*(COS(Wellpath!$L99)+COS(Wellpath!$L100))</f>
        <v>0.50000000000000011</v>
      </c>
      <c r="E100" s="17">
        <f>0.5*((Wellpath!$K100-Wellpath!$K99)*COS(Wellpath!$L100)*COS(Wellpath!$M100))</f>
        <v>1.941142838268906</v>
      </c>
      <c r="F100" s="17">
        <f>0.5*((Wellpath!$K100-Wellpath!$K99)*COS(Wellpath!$L100)*SIN(Wellpath!$M100))</f>
        <v>7.2444436971680144</v>
      </c>
      <c r="G100" s="17">
        <f>0.5*(-(Wellpath!$K100-Wellpath!$K99)*SIN(Wellpath!$L100))</f>
        <v>-12.990381056766578</v>
      </c>
      <c r="H100" s="17">
        <f>-0.5*((Wellpath!$K100-Wellpath!$K99)*SIN(Wellpath!$L100)*SIN(Wellpath!$M100))</f>
        <v>-12.547744556067117</v>
      </c>
      <c r="I100" s="17">
        <f>0.5*((Wellpath!$K100-Wellpath!$K99)*SIN(Wellpath!$L100)*COS(Wellpath!$M100))</f>
        <v>3.3621580206302002</v>
      </c>
      <c r="J100" s="17">
        <v>0</v>
      </c>
      <c r="K100" s="17">
        <f t="shared" si="3"/>
        <v>-0.22414386804201336</v>
      </c>
      <c r="L100" s="17">
        <f t="shared" si="4"/>
        <v>-0.83651630373780783</v>
      </c>
      <c r="M100" s="17">
        <f t="shared" si="5"/>
        <v>-0.50000000000000011</v>
      </c>
      <c r="N100" s="17">
        <f>0.5*((Wellpath!$K101-Wellpath!$K100)*COS(Wellpath!$L100)*COS(Wellpath!$M100))</f>
        <v>1.941142838268906</v>
      </c>
      <c r="O100" s="17">
        <f>0.5*((Wellpath!$K101-Wellpath!$K100)*COS(Wellpath!$L100)*SIN(Wellpath!$M100))</f>
        <v>7.2444436971680144</v>
      </c>
      <c r="P100" s="17">
        <f>0.5*(-(Wellpath!$K101-Wellpath!$K100)*SIN(Wellpath!$L100))</f>
        <v>-12.990381056766578</v>
      </c>
      <c r="Q100" s="17">
        <f>-0.5*((Wellpath!$K101-Wellpath!$K100)*SIN(Wellpath!$L100)*SIN(Wellpath!$M100))</f>
        <v>-12.547744556067117</v>
      </c>
      <c r="R100" s="17">
        <f>0.5*((Wellpath!$K101-Wellpath!$K100)*SIN(Wellpath!$L100)*COS(Wellpath!$M100))</f>
        <v>3.3621580206302002</v>
      </c>
      <c r="S100" s="17">
        <v>0</v>
      </c>
      <c r="AA100" s="10"/>
      <c r="AB100" s="10"/>
      <c r="AC100" s="10"/>
      <c r="AD100" s="10"/>
      <c r="AE100" s="10"/>
      <c r="AF100" s="10"/>
      <c r="AG100" s="10"/>
      <c r="AH100" s="10"/>
      <c r="AI100" s="10"/>
      <c r="AK100" s="24"/>
      <c r="AL100" s="24"/>
      <c r="AM100" s="24"/>
      <c r="AN100" s="24"/>
      <c r="AO100" s="24"/>
      <c r="AP100" s="24"/>
    </row>
    <row r="101" spans="1:42" x14ac:dyDescent="0.25">
      <c r="A101" s="26">
        <f>Wellpath!E101</f>
        <v>2940</v>
      </c>
      <c r="B101" s="17">
        <f>0.5*(SIN(Wellpath!$L100)*COS(Wellpath!$M100)+SIN(Wellpath!$L101)*COS(Wellpath!$M101))</f>
        <v>0.22414386804201336</v>
      </c>
      <c r="C101" s="17">
        <f>0.5*(SIN(Wellpath!$L100)*SIN(Wellpath!$M100)+SIN(Wellpath!$L101)*SIN(Wellpath!$M101))</f>
        <v>0.83651630373780783</v>
      </c>
      <c r="D101" s="17">
        <f>0.5*(COS(Wellpath!$L100)+COS(Wellpath!$L101))</f>
        <v>0.50000000000000011</v>
      </c>
      <c r="E101" s="17">
        <f>0.5*((Wellpath!$K101-Wellpath!$K100)*COS(Wellpath!$L101)*COS(Wellpath!$M101))</f>
        <v>1.941142838268906</v>
      </c>
      <c r="F101" s="17">
        <f>0.5*((Wellpath!$K101-Wellpath!$K100)*COS(Wellpath!$L101)*SIN(Wellpath!$M101))</f>
        <v>7.2444436971680144</v>
      </c>
      <c r="G101" s="17">
        <f>0.5*(-(Wellpath!$K101-Wellpath!$K100)*SIN(Wellpath!$L101))</f>
        <v>-12.990381056766578</v>
      </c>
      <c r="H101" s="17">
        <f>-0.5*((Wellpath!$K101-Wellpath!$K100)*SIN(Wellpath!$L101)*SIN(Wellpath!$M101))</f>
        <v>-12.547744556067117</v>
      </c>
      <c r="I101" s="17">
        <f>0.5*((Wellpath!$K101-Wellpath!$K100)*SIN(Wellpath!$L101)*COS(Wellpath!$M101))</f>
        <v>3.3621580206302002</v>
      </c>
      <c r="J101" s="17">
        <v>0</v>
      </c>
      <c r="K101" s="17">
        <f t="shared" si="3"/>
        <v>-0.22414386804201336</v>
      </c>
      <c r="L101" s="17">
        <f t="shared" si="4"/>
        <v>-0.83651630373780783</v>
      </c>
      <c r="M101" s="17">
        <f t="shared" si="5"/>
        <v>-0.50000000000000011</v>
      </c>
      <c r="N101" s="17">
        <f>0.5*((Wellpath!$K102-Wellpath!$K101)*COS(Wellpath!$L101)*COS(Wellpath!$M101))</f>
        <v>1.941142838268906</v>
      </c>
      <c r="O101" s="17">
        <f>0.5*((Wellpath!$K102-Wellpath!$K101)*COS(Wellpath!$L101)*SIN(Wellpath!$M101))</f>
        <v>7.2444436971680144</v>
      </c>
      <c r="P101" s="17">
        <f>0.5*(-(Wellpath!$K102-Wellpath!$K101)*SIN(Wellpath!$L101))</f>
        <v>-12.990381056766578</v>
      </c>
      <c r="Q101" s="17">
        <f>-0.5*((Wellpath!$K102-Wellpath!$K101)*SIN(Wellpath!$L101)*SIN(Wellpath!$M101))</f>
        <v>-12.547744556067117</v>
      </c>
      <c r="R101" s="17">
        <f>0.5*((Wellpath!$K102-Wellpath!$K101)*SIN(Wellpath!$L101)*COS(Wellpath!$M101))</f>
        <v>3.3621580206302002</v>
      </c>
      <c r="S101" s="17">
        <v>0</v>
      </c>
      <c r="AA101" s="10"/>
      <c r="AB101" s="10"/>
      <c r="AC101" s="10"/>
      <c r="AD101" s="10"/>
      <c r="AE101" s="10"/>
      <c r="AF101" s="10"/>
      <c r="AG101" s="10"/>
      <c r="AH101" s="10"/>
      <c r="AI101" s="10"/>
      <c r="AK101" s="24"/>
      <c r="AL101" s="24"/>
      <c r="AM101" s="24"/>
      <c r="AN101" s="24"/>
      <c r="AO101" s="24"/>
      <c r="AP101" s="24"/>
    </row>
    <row r="102" spans="1:42" x14ac:dyDescent="0.25">
      <c r="A102" s="26">
        <f>Wellpath!E102</f>
        <v>2970</v>
      </c>
      <c r="B102" s="17">
        <f>0.5*(SIN(Wellpath!$L101)*COS(Wellpath!$M101)+SIN(Wellpath!$L102)*COS(Wellpath!$M102))</f>
        <v>0.22414386804201336</v>
      </c>
      <c r="C102" s="17">
        <f>0.5*(SIN(Wellpath!$L101)*SIN(Wellpath!$M101)+SIN(Wellpath!$L102)*SIN(Wellpath!$M102))</f>
        <v>0.83651630373780783</v>
      </c>
      <c r="D102" s="17">
        <f>0.5*(COS(Wellpath!$L101)+COS(Wellpath!$L102))</f>
        <v>0.50000000000000011</v>
      </c>
      <c r="E102" s="17">
        <f>0.5*((Wellpath!$K102-Wellpath!$K101)*COS(Wellpath!$L102)*COS(Wellpath!$M102))</f>
        <v>1.941142838268906</v>
      </c>
      <c r="F102" s="17">
        <f>0.5*((Wellpath!$K102-Wellpath!$K101)*COS(Wellpath!$L102)*SIN(Wellpath!$M102))</f>
        <v>7.2444436971680144</v>
      </c>
      <c r="G102" s="17">
        <f>0.5*(-(Wellpath!$K102-Wellpath!$K101)*SIN(Wellpath!$L102))</f>
        <v>-12.990381056766578</v>
      </c>
      <c r="H102" s="17">
        <f>-0.5*((Wellpath!$K102-Wellpath!$K101)*SIN(Wellpath!$L102)*SIN(Wellpath!$M102))</f>
        <v>-12.547744556067117</v>
      </c>
      <c r="I102" s="17">
        <f>0.5*((Wellpath!$K102-Wellpath!$K101)*SIN(Wellpath!$L102)*COS(Wellpath!$M102))</f>
        <v>3.3621580206302002</v>
      </c>
      <c r="J102" s="17">
        <v>0</v>
      </c>
      <c r="K102" s="17">
        <f t="shared" si="3"/>
        <v>-0.22414386804201336</v>
      </c>
      <c r="L102" s="17">
        <f t="shared" si="4"/>
        <v>-0.83651630373780783</v>
      </c>
      <c r="M102" s="17">
        <f t="shared" si="5"/>
        <v>-0.50000000000000011</v>
      </c>
      <c r="N102" s="17">
        <f>0.5*((Wellpath!$K103-Wellpath!$K102)*COS(Wellpath!$L102)*COS(Wellpath!$M102))</f>
        <v>1.941142838268906</v>
      </c>
      <c r="O102" s="17">
        <f>0.5*((Wellpath!$K103-Wellpath!$K102)*COS(Wellpath!$L102)*SIN(Wellpath!$M102))</f>
        <v>7.2444436971680144</v>
      </c>
      <c r="P102" s="17">
        <f>0.5*(-(Wellpath!$K103-Wellpath!$K102)*SIN(Wellpath!$L102))</f>
        <v>-12.990381056766578</v>
      </c>
      <c r="Q102" s="17">
        <f>-0.5*((Wellpath!$K103-Wellpath!$K102)*SIN(Wellpath!$L102)*SIN(Wellpath!$M102))</f>
        <v>-12.547744556067117</v>
      </c>
      <c r="R102" s="17">
        <f>0.5*((Wellpath!$K103-Wellpath!$K102)*SIN(Wellpath!$L102)*COS(Wellpath!$M102))</f>
        <v>3.3621580206302002</v>
      </c>
      <c r="S102" s="17">
        <v>0</v>
      </c>
      <c r="AA102" s="10"/>
      <c r="AB102" s="10"/>
      <c r="AC102" s="10"/>
      <c r="AD102" s="10"/>
      <c r="AE102" s="10"/>
      <c r="AF102" s="10"/>
      <c r="AG102" s="10"/>
      <c r="AH102" s="10"/>
      <c r="AI102" s="10"/>
      <c r="AK102" s="24"/>
      <c r="AL102" s="24"/>
      <c r="AM102" s="24"/>
      <c r="AN102" s="24"/>
      <c r="AO102" s="24"/>
      <c r="AP102" s="24"/>
    </row>
    <row r="103" spans="1:42" x14ac:dyDescent="0.25">
      <c r="A103" s="26">
        <f>Wellpath!E103</f>
        <v>3000</v>
      </c>
      <c r="B103" s="17">
        <f>0.5*(SIN(Wellpath!$L102)*COS(Wellpath!$M102)+SIN(Wellpath!$L103)*COS(Wellpath!$M103))</f>
        <v>0.22414386804201336</v>
      </c>
      <c r="C103" s="17">
        <f>0.5*(SIN(Wellpath!$L102)*SIN(Wellpath!$M102)+SIN(Wellpath!$L103)*SIN(Wellpath!$M103))</f>
        <v>0.83651630373780783</v>
      </c>
      <c r="D103" s="17">
        <f>0.5*(COS(Wellpath!$L102)+COS(Wellpath!$L103))</f>
        <v>0.50000000000000011</v>
      </c>
      <c r="E103" s="17">
        <f>0.5*((Wellpath!$K103-Wellpath!$K102)*COS(Wellpath!$L103)*COS(Wellpath!$M103))</f>
        <v>1.941142838268906</v>
      </c>
      <c r="F103" s="17">
        <f>0.5*((Wellpath!$K103-Wellpath!$K102)*COS(Wellpath!$L103)*SIN(Wellpath!$M103))</f>
        <v>7.2444436971680144</v>
      </c>
      <c r="G103" s="17">
        <f>0.5*(-(Wellpath!$K103-Wellpath!$K102)*SIN(Wellpath!$L103))</f>
        <v>-12.990381056766578</v>
      </c>
      <c r="H103" s="17">
        <f>-0.5*((Wellpath!$K103-Wellpath!$K102)*SIN(Wellpath!$L103)*SIN(Wellpath!$M103))</f>
        <v>-12.547744556067117</v>
      </c>
      <c r="I103" s="17">
        <f>0.5*((Wellpath!$K103-Wellpath!$K102)*SIN(Wellpath!$L103)*COS(Wellpath!$M103))</f>
        <v>3.3621580206302002</v>
      </c>
      <c r="J103" s="17">
        <v>0</v>
      </c>
      <c r="K103" s="17">
        <f t="shared" si="3"/>
        <v>-0.22414386804201336</v>
      </c>
      <c r="L103" s="17">
        <f t="shared" si="4"/>
        <v>-0.83651630373780783</v>
      </c>
      <c r="M103" s="17">
        <f t="shared" si="5"/>
        <v>-0.50000000000000011</v>
      </c>
      <c r="N103" s="17">
        <f>0.5*((Wellpath!$K104-Wellpath!$K103)*COS(Wellpath!$L103)*COS(Wellpath!$M103))</f>
        <v>1.941142838268906</v>
      </c>
      <c r="O103" s="17">
        <f>0.5*((Wellpath!$K104-Wellpath!$K103)*COS(Wellpath!$L103)*SIN(Wellpath!$M103))</f>
        <v>7.2444436971680144</v>
      </c>
      <c r="P103" s="17">
        <f>0.5*(-(Wellpath!$K104-Wellpath!$K103)*SIN(Wellpath!$L103))</f>
        <v>-12.990381056766578</v>
      </c>
      <c r="Q103" s="17">
        <f>-0.5*((Wellpath!$K104-Wellpath!$K103)*SIN(Wellpath!$L103)*SIN(Wellpath!$M103))</f>
        <v>-12.547744556067117</v>
      </c>
      <c r="R103" s="17">
        <f>0.5*((Wellpath!$K104-Wellpath!$K103)*SIN(Wellpath!$L103)*COS(Wellpath!$M103))</f>
        <v>3.3621580206302002</v>
      </c>
      <c r="S103" s="17">
        <v>0</v>
      </c>
      <c r="AA103" s="10"/>
      <c r="AB103" s="10"/>
      <c r="AC103" s="10"/>
      <c r="AD103" s="10"/>
      <c r="AE103" s="10"/>
      <c r="AF103" s="10"/>
      <c r="AG103" s="10"/>
      <c r="AH103" s="10"/>
      <c r="AI103" s="10"/>
      <c r="AK103" s="24"/>
      <c r="AL103" s="24"/>
      <c r="AM103" s="24"/>
      <c r="AN103" s="24"/>
      <c r="AO103" s="24"/>
      <c r="AP103" s="24"/>
    </row>
    <row r="104" spans="1:42" x14ac:dyDescent="0.25">
      <c r="A104" s="26">
        <f>Wellpath!E104</f>
        <v>3030</v>
      </c>
      <c r="B104" s="17">
        <f>0.5*(SIN(Wellpath!$L103)*COS(Wellpath!$M103)+SIN(Wellpath!$L104)*COS(Wellpath!$M104))</f>
        <v>0.22414386804201336</v>
      </c>
      <c r="C104" s="17">
        <f>0.5*(SIN(Wellpath!$L103)*SIN(Wellpath!$M103)+SIN(Wellpath!$L104)*SIN(Wellpath!$M104))</f>
        <v>0.83651630373780783</v>
      </c>
      <c r="D104" s="17">
        <f>0.5*(COS(Wellpath!$L103)+COS(Wellpath!$L104))</f>
        <v>0.50000000000000011</v>
      </c>
      <c r="E104" s="17">
        <f>0.5*((Wellpath!$K104-Wellpath!$K103)*COS(Wellpath!$L104)*COS(Wellpath!$M104))</f>
        <v>1.941142838268906</v>
      </c>
      <c r="F104" s="17">
        <f>0.5*((Wellpath!$K104-Wellpath!$K103)*COS(Wellpath!$L104)*SIN(Wellpath!$M104))</f>
        <v>7.2444436971680144</v>
      </c>
      <c r="G104" s="17">
        <f>0.5*(-(Wellpath!$K104-Wellpath!$K103)*SIN(Wellpath!$L104))</f>
        <v>-12.990381056766578</v>
      </c>
      <c r="H104" s="17">
        <f>-0.5*((Wellpath!$K104-Wellpath!$K103)*SIN(Wellpath!$L104)*SIN(Wellpath!$M104))</f>
        <v>-12.547744556067117</v>
      </c>
      <c r="I104" s="17">
        <f>0.5*((Wellpath!$K104-Wellpath!$K103)*SIN(Wellpath!$L104)*COS(Wellpath!$M104))</f>
        <v>3.3621580206302002</v>
      </c>
      <c r="J104" s="17">
        <v>0</v>
      </c>
      <c r="K104" s="17">
        <f t="shared" si="3"/>
        <v>-0.22414386804201336</v>
      </c>
      <c r="L104" s="17">
        <f t="shared" si="4"/>
        <v>-0.83651630373780783</v>
      </c>
      <c r="M104" s="17">
        <f t="shared" si="5"/>
        <v>-0.50000000000000011</v>
      </c>
      <c r="N104" s="17">
        <f>0.5*((Wellpath!$K105-Wellpath!$K104)*COS(Wellpath!$L104)*COS(Wellpath!$M104))</f>
        <v>1.941142838268906</v>
      </c>
      <c r="O104" s="17">
        <f>0.5*((Wellpath!$K105-Wellpath!$K104)*COS(Wellpath!$L104)*SIN(Wellpath!$M104))</f>
        <v>7.2444436971680144</v>
      </c>
      <c r="P104" s="17">
        <f>0.5*(-(Wellpath!$K105-Wellpath!$K104)*SIN(Wellpath!$L104))</f>
        <v>-12.990381056766578</v>
      </c>
      <c r="Q104" s="17">
        <f>-0.5*((Wellpath!$K105-Wellpath!$K104)*SIN(Wellpath!$L104)*SIN(Wellpath!$M104))</f>
        <v>-12.547744556067117</v>
      </c>
      <c r="R104" s="17">
        <f>0.5*((Wellpath!$K105-Wellpath!$K104)*SIN(Wellpath!$L104)*COS(Wellpath!$M104))</f>
        <v>3.3621580206302002</v>
      </c>
      <c r="S104" s="17">
        <v>0</v>
      </c>
      <c r="AA104" s="10"/>
      <c r="AB104" s="10"/>
      <c r="AC104" s="10"/>
      <c r="AD104" s="10"/>
      <c r="AE104" s="10"/>
      <c r="AF104" s="10"/>
      <c r="AG104" s="10"/>
      <c r="AH104" s="10"/>
      <c r="AI104" s="10"/>
      <c r="AK104" s="24"/>
      <c r="AL104" s="24"/>
      <c r="AM104" s="24"/>
      <c r="AN104" s="24"/>
      <c r="AO104" s="24"/>
      <c r="AP104" s="24"/>
    </row>
    <row r="105" spans="1:42" x14ac:dyDescent="0.25">
      <c r="A105" s="26">
        <f>Wellpath!E105</f>
        <v>3060</v>
      </c>
      <c r="B105" s="17">
        <f>0.5*(SIN(Wellpath!$L104)*COS(Wellpath!$M104)+SIN(Wellpath!$L105)*COS(Wellpath!$M105))</f>
        <v>0.22414386804201336</v>
      </c>
      <c r="C105" s="17">
        <f>0.5*(SIN(Wellpath!$L104)*SIN(Wellpath!$M104)+SIN(Wellpath!$L105)*SIN(Wellpath!$M105))</f>
        <v>0.83651630373780783</v>
      </c>
      <c r="D105" s="17">
        <f>0.5*(COS(Wellpath!$L104)+COS(Wellpath!$L105))</f>
        <v>0.50000000000000011</v>
      </c>
      <c r="E105" s="17">
        <f>0.5*((Wellpath!$K105-Wellpath!$K104)*COS(Wellpath!$L105)*COS(Wellpath!$M105))</f>
        <v>1.941142838268906</v>
      </c>
      <c r="F105" s="17">
        <f>0.5*((Wellpath!$K105-Wellpath!$K104)*COS(Wellpath!$L105)*SIN(Wellpath!$M105))</f>
        <v>7.2444436971680144</v>
      </c>
      <c r="G105" s="17">
        <f>0.5*(-(Wellpath!$K105-Wellpath!$K104)*SIN(Wellpath!$L105))</f>
        <v>-12.990381056766578</v>
      </c>
      <c r="H105" s="17">
        <f>-0.5*((Wellpath!$K105-Wellpath!$K104)*SIN(Wellpath!$L105)*SIN(Wellpath!$M105))</f>
        <v>-12.547744556067117</v>
      </c>
      <c r="I105" s="17">
        <f>0.5*((Wellpath!$K105-Wellpath!$K104)*SIN(Wellpath!$L105)*COS(Wellpath!$M105))</f>
        <v>3.3621580206302002</v>
      </c>
      <c r="J105" s="17">
        <v>0</v>
      </c>
      <c r="K105" s="17">
        <f t="shared" si="3"/>
        <v>-0.22414386804201336</v>
      </c>
      <c r="L105" s="17">
        <f t="shared" si="4"/>
        <v>-0.83651630373780783</v>
      </c>
      <c r="M105" s="17">
        <f t="shared" si="5"/>
        <v>-0.50000000000000011</v>
      </c>
      <c r="N105" s="17">
        <f>0.5*((Wellpath!$K106-Wellpath!$K105)*COS(Wellpath!$L105)*COS(Wellpath!$M105))</f>
        <v>1.941142838268906</v>
      </c>
      <c r="O105" s="17">
        <f>0.5*((Wellpath!$K106-Wellpath!$K105)*COS(Wellpath!$L105)*SIN(Wellpath!$M105))</f>
        <v>7.2444436971680144</v>
      </c>
      <c r="P105" s="17">
        <f>0.5*(-(Wellpath!$K106-Wellpath!$K105)*SIN(Wellpath!$L105))</f>
        <v>-12.990381056766578</v>
      </c>
      <c r="Q105" s="17">
        <f>-0.5*((Wellpath!$K106-Wellpath!$K105)*SIN(Wellpath!$L105)*SIN(Wellpath!$M105))</f>
        <v>-12.547744556067117</v>
      </c>
      <c r="R105" s="17">
        <f>0.5*((Wellpath!$K106-Wellpath!$K105)*SIN(Wellpath!$L105)*COS(Wellpath!$M105))</f>
        <v>3.3621580206302002</v>
      </c>
      <c r="S105" s="17">
        <v>0</v>
      </c>
      <c r="AA105" s="10"/>
      <c r="AB105" s="10"/>
      <c r="AC105" s="10"/>
      <c r="AD105" s="10"/>
      <c r="AE105" s="10"/>
      <c r="AF105" s="10"/>
      <c r="AG105" s="10"/>
      <c r="AH105" s="10"/>
      <c r="AI105" s="10"/>
      <c r="AK105" s="24"/>
      <c r="AL105" s="24"/>
      <c r="AM105" s="24"/>
      <c r="AN105" s="24"/>
      <c r="AO105" s="24"/>
      <c r="AP105" s="24"/>
    </row>
    <row r="106" spans="1:42" x14ac:dyDescent="0.25">
      <c r="A106" s="26">
        <f>Wellpath!E106</f>
        <v>3090</v>
      </c>
      <c r="B106" s="17">
        <f>0.5*(SIN(Wellpath!$L105)*COS(Wellpath!$M105)+SIN(Wellpath!$L106)*COS(Wellpath!$M106))</f>
        <v>0.22414386804201336</v>
      </c>
      <c r="C106" s="17">
        <f>0.5*(SIN(Wellpath!$L105)*SIN(Wellpath!$M105)+SIN(Wellpath!$L106)*SIN(Wellpath!$M106))</f>
        <v>0.83651630373780783</v>
      </c>
      <c r="D106" s="17">
        <f>0.5*(COS(Wellpath!$L105)+COS(Wellpath!$L106))</f>
        <v>0.50000000000000011</v>
      </c>
      <c r="E106" s="17">
        <f>0.5*((Wellpath!$K106-Wellpath!$K105)*COS(Wellpath!$L106)*COS(Wellpath!$M106))</f>
        <v>1.941142838268906</v>
      </c>
      <c r="F106" s="17">
        <f>0.5*((Wellpath!$K106-Wellpath!$K105)*COS(Wellpath!$L106)*SIN(Wellpath!$M106))</f>
        <v>7.2444436971680144</v>
      </c>
      <c r="G106" s="17">
        <f>0.5*(-(Wellpath!$K106-Wellpath!$K105)*SIN(Wellpath!$L106))</f>
        <v>-12.990381056766578</v>
      </c>
      <c r="H106" s="17">
        <f>-0.5*((Wellpath!$K106-Wellpath!$K105)*SIN(Wellpath!$L106)*SIN(Wellpath!$M106))</f>
        <v>-12.547744556067117</v>
      </c>
      <c r="I106" s="17">
        <f>0.5*((Wellpath!$K106-Wellpath!$K105)*SIN(Wellpath!$L106)*COS(Wellpath!$M106))</f>
        <v>3.3621580206302002</v>
      </c>
      <c r="J106" s="17">
        <v>0</v>
      </c>
      <c r="K106" s="17">
        <f t="shared" si="3"/>
        <v>-0.22414386804201336</v>
      </c>
      <c r="L106" s="17">
        <f t="shared" si="4"/>
        <v>-0.83651630373780783</v>
      </c>
      <c r="M106" s="17">
        <f t="shared" si="5"/>
        <v>-0.50000000000000011</v>
      </c>
      <c r="N106" s="17">
        <f>0.5*((Wellpath!$K107-Wellpath!$K106)*COS(Wellpath!$L106)*COS(Wellpath!$M106))</f>
        <v>1.941142838268906</v>
      </c>
      <c r="O106" s="17">
        <f>0.5*((Wellpath!$K107-Wellpath!$K106)*COS(Wellpath!$L106)*SIN(Wellpath!$M106))</f>
        <v>7.2444436971680144</v>
      </c>
      <c r="P106" s="17">
        <f>0.5*(-(Wellpath!$K107-Wellpath!$K106)*SIN(Wellpath!$L106))</f>
        <v>-12.990381056766578</v>
      </c>
      <c r="Q106" s="17">
        <f>-0.5*((Wellpath!$K107-Wellpath!$K106)*SIN(Wellpath!$L106)*SIN(Wellpath!$M106))</f>
        <v>-12.547744556067117</v>
      </c>
      <c r="R106" s="17">
        <f>0.5*((Wellpath!$K107-Wellpath!$K106)*SIN(Wellpath!$L106)*COS(Wellpath!$M106))</f>
        <v>3.3621580206302002</v>
      </c>
      <c r="S106" s="17">
        <v>0</v>
      </c>
      <c r="AA106" s="10"/>
      <c r="AB106" s="10"/>
      <c r="AC106" s="10"/>
      <c r="AD106" s="10"/>
      <c r="AE106" s="10"/>
      <c r="AF106" s="10"/>
      <c r="AG106" s="10"/>
      <c r="AH106" s="10"/>
      <c r="AI106" s="10"/>
      <c r="AK106" s="24"/>
      <c r="AL106" s="24"/>
      <c r="AM106" s="24"/>
      <c r="AN106" s="24"/>
      <c r="AO106" s="24"/>
      <c r="AP106" s="24"/>
    </row>
    <row r="107" spans="1:42" x14ac:dyDescent="0.25">
      <c r="A107" s="26">
        <f>Wellpath!E107</f>
        <v>3120</v>
      </c>
      <c r="B107" s="17">
        <f>0.5*(SIN(Wellpath!$L106)*COS(Wellpath!$M106)+SIN(Wellpath!$L107)*COS(Wellpath!$M107))</f>
        <v>0.22414386804201336</v>
      </c>
      <c r="C107" s="17">
        <f>0.5*(SIN(Wellpath!$L106)*SIN(Wellpath!$M106)+SIN(Wellpath!$L107)*SIN(Wellpath!$M107))</f>
        <v>0.83651630373780783</v>
      </c>
      <c r="D107" s="17">
        <f>0.5*(COS(Wellpath!$L106)+COS(Wellpath!$L107))</f>
        <v>0.50000000000000011</v>
      </c>
      <c r="E107" s="17">
        <f>0.5*((Wellpath!$K107-Wellpath!$K106)*COS(Wellpath!$L107)*COS(Wellpath!$M107))</f>
        <v>1.941142838268906</v>
      </c>
      <c r="F107" s="17">
        <f>0.5*((Wellpath!$K107-Wellpath!$K106)*COS(Wellpath!$L107)*SIN(Wellpath!$M107))</f>
        <v>7.2444436971680144</v>
      </c>
      <c r="G107" s="17">
        <f>0.5*(-(Wellpath!$K107-Wellpath!$K106)*SIN(Wellpath!$L107))</f>
        <v>-12.990381056766578</v>
      </c>
      <c r="H107" s="17">
        <f>-0.5*((Wellpath!$K107-Wellpath!$K106)*SIN(Wellpath!$L107)*SIN(Wellpath!$M107))</f>
        <v>-12.547744556067117</v>
      </c>
      <c r="I107" s="17">
        <f>0.5*((Wellpath!$K107-Wellpath!$K106)*SIN(Wellpath!$L107)*COS(Wellpath!$M107))</f>
        <v>3.3621580206302002</v>
      </c>
      <c r="J107" s="17">
        <v>0</v>
      </c>
      <c r="K107" s="17">
        <f t="shared" si="3"/>
        <v>-0.22414386804201336</v>
      </c>
      <c r="L107" s="17">
        <f t="shared" si="4"/>
        <v>-0.83651630373780783</v>
      </c>
      <c r="M107" s="17">
        <f t="shared" si="5"/>
        <v>-0.50000000000000011</v>
      </c>
      <c r="N107" s="17">
        <f>0.5*((Wellpath!$K108-Wellpath!$K107)*COS(Wellpath!$L107)*COS(Wellpath!$M107))</f>
        <v>1.941142838268906</v>
      </c>
      <c r="O107" s="17">
        <f>0.5*((Wellpath!$K108-Wellpath!$K107)*COS(Wellpath!$L107)*SIN(Wellpath!$M107))</f>
        <v>7.2444436971680144</v>
      </c>
      <c r="P107" s="17">
        <f>0.5*(-(Wellpath!$K108-Wellpath!$K107)*SIN(Wellpath!$L107))</f>
        <v>-12.990381056766578</v>
      </c>
      <c r="Q107" s="17">
        <f>-0.5*((Wellpath!$K108-Wellpath!$K107)*SIN(Wellpath!$L107)*SIN(Wellpath!$M107))</f>
        <v>-12.547744556067117</v>
      </c>
      <c r="R107" s="17">
        <f>0.5*((Wellpath!$K108-Wellpath!$K107)*SIN(Wellpath!$L107)*COS(Wellpath!$M107))</f>
        <v>3.3621580206302002</v>
      </c>
      <c r="S107" s="17">
        <v>0</v>
      </c>
      <c r="AA107" s="10"/>
      <c r="AB107" s="10"/>
      <c r="AC107" s="10"/>
      <c r="AD107" s="10"/>
      <c r="AE107" s="10"/>
      <c r="AF107" s="10"/>
      <c r="AG107" s="10"/>
      <c r="AH107" s="10"/>
      <c r="AI107" s="10"/>
      <c r="AK107" s="24"/>
      <c r="AL107" s="24"/>
      <c r="AM107" s="24"/>
      <c r="AN107" s="24"/>
      <c r="AO107" s="24"/>
      <c r="AP107" s="24"/>
    </row>
    <row r="108" spans="1:42" x14ac:dyDescent="0.25">
      <c r="A108" s="26">
        <f>Wellpath!E108</f>
        <v>3150</v>
      </c>
      <c r="B108" s="17">
        <f>0.5*(SIN(Wellpath!$L107)*COS(Wellpath!$M107)+SIN(Wellpath!$L108)*COS(Wellpath!$M108))</f>
        <v>0.22414386804201336</v>
      </c>
      <c r="C108" s="17">
        <f>0.5*(SIN(Wellpath!$L107)*SIN(Wellpath!$M107)+SIN(Wellpath!$L108)*SIN(Wellpath!$M108))</f>
        <v>0.83651630373780783</v>
      </c>
      <c r="D108" s="17">
        <f>0.5*(COS(Wellpath!$L107)+COS(Wellpath!$L108))</f>
        <v>0.50000000000000011</v>
      </c>
      <c r="E108" s="17">
        <f>0.5*((Wellpath!$K108-Wellpath!$K107)*COS(Wellpath!$L108)*COS(Wellpath!$M108))</f>
        <v>1.941142838268906</v>
      </c>
      <c r="F108" s="17">
        <f>0.5*((Wellpath!$K108-Wellpath!$K107)*COS(Wellpath!$L108)*SIN(Wellpath!$M108))</f>
        <v>7.2444436971680144</v>
      </c>
      <c r="G108" s="17">
        <f>0.5*(-(Wellpath!$K108-Wellpath!$K107)*SIN(Wellpath!$L108))</f>
        <v>-12.990381056766578</v>
      </c>
      <c r="H108" s="17">
        <f>-0.5*((Wellpath!$K108-Wellpath!$K107)*SIN(Wellpath!$L108)*SIN(Wellpath!$M108))</f>
        <v>-12.547744556067117</v>
      </c>
      <c r="I108" s="17">
        <f>0.5*((Wellpath!$K108-Wellpath!$K107)*SIN(Wellpath!$L108)*COS(Wellpath!$M108))</f>
        <v>3.3621580206302002</v>
      </c>
      <c r="J108" s="17">
        <v>0</v>
      </c>
      <c r="K108" s="17">
        <f t="shared" si="3"/>
        <v>-0.22414386804201336</v>
      </c>
      <c r="L108" s="17">
        <f t="shared" si="4"/>
        <v>-0.83651630373780783</v>
      </c>
      <c r="M108" s="17">
        <f t="shared" si="5"/>
        <v>-0.50000000000000011</v>
      </c>
      <c r="N108" s="17">
        <f>0.5*((Wellpath!$K109-Wellpath!$K108)*COS(Wellpath!$L108)*COS(Wellpath!$M108))</f>
        <v>1.941142838268906</v>
      </c>
      <c r="O108" s="17">
        <f>0.5*((Wellpath!$K109-Wellpath!$K108)*COS(Wellpath!$L108)*SIN(Wellpath!$M108))</f>
        <v>7.2444436971680144</v>
      </c>
      <c r="P108" s="17">
        <f>0.5*(-(Wellpath!$K109-Wellpath!$K108)*SIN(Wellpath!$L108))</f>
        <v>-12.990381056766578</v>
      </c>
      <c r="Q108" s="17">
        <f>-0.5*((Wellpath!$K109-Wellpath!$K108)*SIN(Wellpath!$L108)*SIN(Wellpath!$M108))</f>
        <v>-12.547744556067117</v>
      </c>
      <c r="R108" s="17">
        <f>0.5*((Wellpath!$K109-Wellpath!$K108)*SIN(Wellpath!$L108)*COS(Wellpath!$M108))</f>
        <v>3.3621580206302002</v>
      </c>
      <c r="S108" s="17">
        <v>0</v>
      </c>
      <c r="AA108" s="10"/>
      <c r="AB108" s="10"/>
      <c r="AC108" s="10"/>
      <c r="AD108" s="10"/>
      <c r="AE108" s="10"/>
      <c r="AF108" s="10"/>
      <c r="AG108" s="10"/>
      <c r="AH108" s="10"/>
      <c r="AI108" s="10"/>
      <c r="AK108" s="24"/>
      <c r="AL108" s="24"/>
      <c r="AM108" s="24"/>
      <c r="AN108" s="24"/>
      <c r="AO108" s="24"/>
      <c r="AP108" s="24"/>
    </row>
    <row r="109" spans="1:42" x14ac:dyDescent="0.25">
      <c r="A109" s="26">
        <f>Wellpath!E109</f>
        <v>3180</v>
      </c>
      <c r="B109" s="17">
        <f>0.5*(SIN(Wellpath!$L108)*COS(Wellpath!$M108)+SIN(Wellpath!$L109)*COS(Wellpath!$M109))</f>
        <v>0.22414386804201336</v>
      </c>
      <c r="C109" s="17">
        <f>0.5*(SIN(Wellpath!$L108)*SIN(Wellpath!$M108)+SIN(Wellpath!$L109)*SIN(Wellpath!$M109))</f>
        <v>0.83651630373780783</v>
      </c>
      <c r="D109" s="17">
        <f>0.5*(COS(Wellpath!$L108)+COS(Wellpath!$L109))</f>
        <v>0.50000000000000011</v>
      </c>
      <c r="E109" s="17">
        <f>0.5*((Wellpath!$K109-Wellpath!$K108)*COS(Wellpath!$L109)*COS(Wellpath!$M109))</f>
        <v>1.941142838268906</v>
      </c>
      <c r="F109" s="17">
        <f>0.5*((Wellpath!$K109-Wellpath!$K108)*COS(Wellpath!$L109)*SIN(Wellpath!$M109))</f>
        <v>7.2444436971680144</v>
      </c>
      <c r="G109" s="17">
        <f>0.5*(-(Wellpath!$K109-Wellpath!$K108)*SIN(Wellpath!$L109))</f>
        <v>-12.990381056766578</v>
      </c>
      <c r="H109" s="17">
        <f>-0.5*((Wellpath!$K109-Wellpath!$K108)*SIN(Wellpath!$L109)*SIN(Wellpath!$M109))</f>
        <v>-12.547744556067117</v>
      </c>
      <c r="I109" s="17">
        <f>0.5*((Wellpath!$K109-Wellpath!$K108)*SIN(Wellpath!$L109)*COS(Wellpath!$M109))</f>
        <v>3.3621580206302002</v>
      </c>
      <c r="J109" s="17">
        <v>0</v>
      </c>
      <c r="K109" s="17">
        <f t="shared" si="3"/>
        <v>-0.22414386804201336</v>
      </c>
      <c r="L109" s="17">
        <f t="shared" si="4"/>
        <v>-0.83651630373780783</v>
      </c>
      <c r="M109" s="17">
        <f t="shared" si="5"/>
        <v>-0.50000000000000011</v>
      </c>
      <c r="N109" s="17">
        <f>0.5*((Wellpath!$K110-Wellpath!$K109)*COS(Wellpath!$L109)*COS(Wellpath!$M109))</f>
        <v>1.941142838268906</v>
      </c>
      <c r="O109" s="17">
        <f>0.5*((Wellpath!$K110-Wellpath!$K109)*COS(Wellpath!$L109)*SIN(Wellpath!$M109))</f>
        <v>7.2444436971680144</v>
      </c>
      <c r="P109" s="17">
        <f>0.5*(-(Wellpath!$K110-Wellpath!$K109)*SIN(Wellpath!$L109))</f>
        <v>-12.990381056766578</v>
      </c>
      <c r="Q109" s="17">
        <f>-0.5*((Wellpath!$K110-Wellpath!$K109)*SIN(Wellpath!$L109)*SIN(Wellpath!$M109))</f>
        <v>-12.547744556067117</v>
      </c>
      <c r="R109" s="17">
        <f>0.5*((Wellpath!$K110-Wellpath!$K109)*SIN(Wellpath!$L109)*COS(Wellpath!$M109))</f>
        <v>3.3621580206302002</v>
      </c>
      <c r="S109" s="17">
        <v>0</v>
      </c>
      <c r="AA109" s="10"/>
      <c r="AB109" s="10"/>
      <c r="AC109" s="10"/>
      <c r="AD109" s="10"/>
      <c r="AE109" s="10"/>
      <c r="AF109" s="10"/>
      <c r="AG109" s="10"/>
      <c r="AH109" s="10"/>
      <c r="AI109" s="10"/>
      <c r="AK109" s="24"/>
      <c r="AL109" s="24"/>
      <c r="AM109" s="24"/>
      <c r="AN109" s="24"/>
      <c r="AO109" s="24"/>
      <c r="AP109" s="24"/>
    </row>
    <row r="110" spans="1:42" x14ac:dyDescent="0.25">
      <c r="A110" s="26">
        <f>Wellpath!E110</f>
        <v>3210</v>
      </c>
      <c r="B110" s="17">
        <f>0.5*(SIN(Wellpath!$L109)*COS(Wellpath!$M109)+SIN(Wellpath!$L110)*COS(Wellpath!$M110))</f>
        <v>0.22414386804201336</v>
      </c>
      <c r="C110" s="17">
        <f>0.5*(SIN(Wellpath!$L109)*SIN(Wellpath!$M109)+SIN(Wellpath!$L110)*SIN(Wellpath!$M110))</f>
        <v>0.83651630373780783</v>
      </c>
      <c r="D110" s="17">
        <f>0.5*(COS(Wellpath!$L109)+COS(Wellpath!$L110))</f>
        <v>0.50000000000000011</v>
      </c>
      <c r="E110" s="17">
        <f>0.5*((Wellpath!$K110-Wellpath!$K109)*COS(Wellpath!$L110)*COS(Wellpath!$M110))</f>
        <v>1.941142838268906</v>
      </c>
      <c r="F110" s="17">
        <f>0.5*((Wellpath!$K110-Wellpath!$K109)*COS(Wellpath!$L110)*SIN(Wellpath!$M110))</f>
        <v>7.2444436971680144</v>
      </c>
      <c r="G110" s="17">
        <f>0.5*(-(Wellpath!$K110-Wellpath!$K109)*SIN(Wellpath!$L110))</f>
        <v>-12.990381056766578</v>
      </c>
      <c r="H110" s="17">
        <f>-0.5*((Wellpath!$K110-Wellpath!$K109)*SIN(Wellpath!$L110)*SIN(Wellpath!$M110))</f>
        <v>-12.547744556067117</v>
      </c>
      <c r="I110" s="17">
        <f>0.5*((Wellpath!$K110-Wellpath!$K109)*SIN(Wellpath!$L110)*COS(Wellpath!$M110))</f>
        <v>3.3621580206302002</v>
      </c>
      <c r="J110" s="17">
        <v>0</v>
      </c>
      <c r="K110" s="17">
        <f t="shared" si="3"/>
        <v>-0.22414386804201336</v>
      </c>
      <c r="L110" s="17">
        <f t="shared" si="4"/>
        <v>-0.83651630373780783</v>
      </c>
      <c r="M110" s="17">
        <f t="shared" si="5"/>
        <v>-0.50000000000000011</v>
      </c>
      <c r="N110" s="17">
        <f>0.5*((Wellpath!$K111-Wellpath!$K110)*COS(Wellpath!$L110)*COS(Wellpath!$M110))</f>
        <v>1.941142838268906</v>
      </c>
      <c r="O110" s="17">
        <f>0.5*((Wellpath!$K111-Wellpath!$K110)*COS(Wellpath!$L110)*SIN(Wellpath!$M110))</f>
        <v>7.2444436971680144</v>
      </c>
      <c r="P110" s="17">
        <f>0.5*(-(Wellpath!$K111-Wellpath!$K110)*SIN(Wellpath!$L110))</f>
        <v>-12.990381056766578</v>
      </c>
      <c r="Q110" s="17">
        <f>-0.5*((Wellpath!$K111-Wellpath!$K110)*SIN(Wellpath!$L110)*SIN(Wellpath!$M110))</f>
        <v>-12.547744556067117</v>
      </c>
      <c r="R110" s="17">
        <f>0.5*((Wellpath!$K111-Wellpath!$K110)*SIN(Wellpath!$L110)*COS(Wellpath!$M110))</f>
        <v>3.3621580206302002</v>
      </c>
      <c r="S110" s="17">
        <v>0</v>
      </c>
      <c r="AA110" s="10"/>
      <c r="AB110" s="10"/>
      <c r="AC110" s="10"/>
      <c r="AD110" s="10"/>
      <c r="AE110" s="10"/>
      <c r="AF110" s="10"/>
      <c r="AG110" s="10"/>
      <c r="AH110" s="10"/>
      <c r="AI110" s="10"/>
      <c r="AK110" s="24"/>
      <c r="AL110" s="24"/>
      <c r="AM110" s="24"/>
      <c r="AN110" s="24"/>
      <c r="AO110" s="24"/>
      <c r="AP110" s="24"/>
    </row>
    <row r="111" spans="1:42" x14ac:dyDescent="0.25">
      <c r="A111" s="26">
        <f>Wellpath!E111</f>
        <v>3240</v>
      </c>
      <c r="B111" s="17">
        <f>0.5*(SIN(Wellpath!$L110)*COS(Wellpath!$M110)+SIN(Wellpath!$L111)*COS(Wellpath!$M111))</f>
        <v>0.22414386804201336</v>
      </c>
      <c r="C111" s="17">
        <f>0.5*(SIN(Wellpath!$L110)*SIN(Wellpath!$M110)+SIN(Wellpath!$L111)*SIN(Wellpath!$M111))</f>
        <v>0.83651630373780783</v>
      </c>
      <c r="D111" s="17">
        <f>0.5*(COS(Wellpath!$L110)+COS(Wellpath!$L111))</f>
        <v>0.50000000000000011</v>
      </c>
      <c r="E111" s="17">
        <f>0.5*((Wellpath!$K111-Wellpath!$K110)*COS(Wellpath!$L111)*COS(Wellpath!$M111))</f>
        <v>1.941142838268906</v>
      </c>
      <c r="F111" s="17">
        <f>0.5*((Wellpath!$K111-Wellpath!$K110)*COS(Wellpath!$L111)*SIN(Wellpath!$M111))</f>
        <v>7.2444436971680144</v>
      </c>
      <c r="G111" s="17">
        <f>0.5*(-(Wellpath!$K111-Wellpath!$K110)*SIN(Wellpath!$L111))</f>
        <v>-12.990381056766578</v>
      </c>
      <c r="H111" s="17">
        <f>-0.5*((Wellpath!$K111-Wellpath!$K110)*SIN(Wellpath!$L111)*SIN(Wellpath!$M111))</f>
        <v>-12.547744556067117</v>
      </c>
      <c r="I111" s="17">
        <f>0.5*((Wellpath!$K111-Wellpath!$K110)*SIN(Wellpath!$L111)*COS(Wellpath!$M111))</f>
        <v>3.3621580206302002</v>
      </c>
      <c r="J111" s="17">
        <v>0</v>
      </c>
      <c r="K111" s="17">
        <f t="shared" si="3"/>
        <v>-0.22414386804201336</v>
      </c>
      <c r="L111" s="17">
        <f t="shared" si="4"/>
        <v>-0.83651630373780783</v>
      </c>
      <c r="M111" s="17">
        <f t="shared" si="5"/>
        <v>-0.50000000000000011</v>
      </c>
      <c r="N111" s="17">
        <f>0.5*((Wellpath!$K112-Wellpath!$K111)*COS(Wellpath!$L111)*COS(Wellpath!$M111))</f>
        <v>1.941142838268906</v>
      </c>
      <c r="O111" s="17">
        <f>0.5*((Wellpath!$K112-Wellpath!$K111)*COS(Wellpath!$L111)*SIN(Wellpath!$M111))</f>
        <v>7.2444436971680144</v>
      </c>
      <c r="P111" s="17">
        <f>0.5*(-(Wellpath!$K112-Wellpath!$K111)*SIN(Wellpath!$L111))</f>
        <v>-12.990381056766578</v>
      </c>
      <c r="Q111" s="17">
        <f>-0.5*((Wellpath!$K112-Wellpath!$K111)*SIN(Wellpath!$L111)*SIN(Wellpath!$M111))</f>
        <v>-12.547744556067117</v>
      </c>
      <c r="R111" s="17">
        <f>0.5*((Wellpath!$K112-Wellpath!$K111)*SIN(Wellpath!$L111)*COS(Wellpath!$M111))</f>
        <v>3.3621580206302002</v>
      </c>
      <c r="S111" s="17">
        <v>0</v>
      </c>
      <c r="AA111" s="10"/>
      <c r="AB111" s="10"/>
      <c r="AC111" s="10"/>
      <c r="AD111" s="10"/>
      <c r="AE111" s="10"/>
      <c r="AF111" s="10"/>
      <c r="AG111" s="10"/>
      <c r="AH111" s="10"/>
      <c r="AI111" s="10"/>
      <c r="AK111" s="24"/>
      <c r="AL111" s="24"/>
      <c r="AM111" s="24"/>
      <c r="AN111" s="24"/>
      <c r="AO111" s="24"/>
      <c r="AP111" s="24"/>
    </row>
    <row r="112" spans="1:42" x14ac:dyDescent="0.25">
      <c r="A112" s="26">
        <f>Wellpath!E112</f>
        <v>3270</v>
      </c>
      <c r="B112" s="17">
        <f>0.5*(SIN(Wellpath!$L111)*COS(Wellpath!$M111)+SIN(Wellpath!$L112)*COS(Wellpath!$M112))</f>
        <v>0.22414386804201336</v>
      </c>
      <c r="C112" s="17">
        <f>0.5*(SIN(Wellpath!$L111)*SIN(Wellpath!$M111)+SIN(Wellpath!$L112)*SIN(Wellpath!$M112))</f>
        <v>0.83651630373780783</v>
      </c>
      <c r="D112" s="17">
        <f>0.5*(COS(Wellpath!$L111)+COS(Wellpath!$L112))</f>
        <v>0.50000000000000011</v>
      </c>
      <c r="E112" s="17">
        <f>0.5*((Wellpath!$K112-Wellpath!$K111)*COS(Wellpath!$L112)*COS(Wellpath!$M112))</f>
        <v>1.941142838268906</v>
      </c>
      <c r="F112" s="17">
        <f>0.5*((Wellpath!$K112-Wellpath!$K111)*COS(Wellpath!$L112)*SIN(Wellpath!$M112))</f>
        <v>7.2444436971680144</v>
      </c>
      <c r="G112" s="17">
        <f>0.5*(-(Wellpath!$K112-Wellpath!$K111)*SIN(Wellpath!$L112))</f>
        <v>-12.990381056766578</v>
      </c>
      <c r="H112" s="17">
        <f>-0.5*((Wellpath!$K112-Wellpath!$K111)*SIN(Wellpath!$L112)*SIN(Wellpath!$M112))</f>
        <v>-12.547744556067117</v>
      </c>
      <c r="I112" s="17">
        <f>0.5*((Wellpath!$K112-Wellpath!$K111)*SIN(Wellpath!$L112)*COS(Wellpath!$M112))</f>
        <v>3.3621580206302002</v>
      </c>
      <c r="J112" s="17">
        <v>0</v>
      </c>
      <c r="K112" s="17">
        <f t="shared" si="3"/>
        <v>-0.22414386804201336</v>
      </c>
      <c r="L112" s="17">
        <f t="shared" si="4"/>
        <v>-0.83651630373780783</v>
      </c>
      <c r="M112" s="17">
        <f t="shared" si="5"/>
        <v>-0.50000000000000011</v>
      </c>
      <c r="N112" s="17">
        <f>0.5*((Wellpath!$K113-Wellpath!$K112)*COS(Wellpath!$L112)*COS(Wellpath!$M112))</f>
        <v>1.941142838268906</v>
      </c>
      <c r="O112" s="17">
        <f>0.5*((Wellpath!$K113-Wellpath!$K112)*COS(Wellpath!$L112)*SIN(Wellpath!$M112))</f>
        <v>7.2444436971680144</v>
      </c>
      <c r="P112" s="17">
        <f>0.5*(-(Wellpath!$K113-Wellpath!$K112)*SIN(Wellpath!$L112))</f>
        <v>-12.990381056766578</v>
      </c>
      <c r="Q112" s="17">
        <f>-0.5*((Wellpath!$K113-Wellpath!$K112)*SIN(Wellpath!$L112)*SIN(Wellpath!$M112))</f>
        <v>-12.547744556067117</v>
      </c>
      <c r="R112" s="17">
        <f>0.5*((Wellpath!$K113-Wellpath!$K112)*SIN(Wellpath!$L112)*COS(Wellpath!$M112))</f>
        <v>3.3621580206302002</v>
      </c>
      <c r="S112" s="17">
        <v>0</v>
      </c>
      <c r="AA112" s="10"/>
      <c r="AB112" s="10"/>
      <c r="AC112" s="10"/>
      <c r="AD112" s="10"/>
      <c r="AE112" s="10"/>
      <c r="AF112" s="10"/>
      <c r="AG112" s="10"/>
      <c r="AH112" s="10"/>
      <c r="AI112" s="10"/>
      <c r="AK112" s="24"/>
      <c r="AL112" s="24"/>
      <c r="AM112" s="24"/>
      <c r="AN112" s="24"/>
      <c r="AO112" s="24"/>
      <c r="AP112" s="24"/>
    </row>
    <row r="113" spans="1:42" x14ac:dyDescent="0.25">
      <c r="A113" s="26">
        <f>Wellpath!E113</f>
        <v>3300</v>
      </c>
      <c r="B113" s="17">
        <f>0.5*(SIN(Wellpath!$L112)*COS(Wellpath!$M112)+SIN(Wellpath!$L113)*COS(Wellpath!$M113))</f>
        <v>0.22414386804201336</v>
      </c>
      <c r="C113" s="17">
        <f>0.5*(SIN(Wellpath!$L112)*SIN(Wellpath!$M112)+SIN(Wellpath!$L113)*SIN(Wellpath!$M113))</f>
        <v>0.83651630373780783</v>
      </c>
      <c r="D113" s="17">
        <f>0.5*(COS(Wellpath!$L112)+COS(Wellpath!$L113))</f>
        <v>0.50000000000000011</v>
      </c>
      <c r="E113" s="17">
        <f>0.5*((Wellpath!$K113-Wellpath!$K112)*COS(Wellpath!$L113)*COS(Wellpath!$M113))</f>
        <v>1.941142838268906</v>
      </c>
      <c r="F113" s="17">
        <f>0.5*((Wellpath!$K113-Wellpath!$K112)*COS(Wellpath!$L113)*SIN(Wellpath!$M113))</f>
        <v>7.2444436971680144</v>
      </c>
      <c r="G113" s="17">
        <f>0.5*(-(Wellpath!$K113-Wellpath!$K112)*SIN(Wellpath!$L113))</f>
        <v>-12.990381056766578</v>
      </c>
      <c r="H113" s="17">
        <f>-0.5*((Wellpath!$K113-Wellpath!$K112)*SIN(Wellpath!$L113)*SIN(Wellpath!$M113))</f>
        <v>-12.547744556067117</v>
      </c>
      <c r="I113" s="17">
        <f>0.5*((Wellpath!$K113-Wellpath!$K112)*SIN(Wellpath!$L113)*COS(Wellpath!$M113))</f>
        <v>3.3621580206302002</v>
      </c>
      <c r="J113" s="17">
        <v>0</v>
      </c>
      <c r="K113" s="17">
        <f t="shared" si="3"/>
        <v>-0.22414386804201336</v>
      </c>
      <c r="L113" s="17">
        <f t="shared" si="4"/>
        <v>-0.83651630373780783</v>
      </c>
      <c r="M113" s="17">
        <f t="shared" si="5"/>
        <v>-0.50000000000000011</v>
      </c>
      <c r="N113" s="17">
        <f>0.5*((Wellpath!$K114-Wellpath!$K113)*COS(Wellpath!$L113)*COS(Wellpath!$M113))</f>
        <v>1.941142838268906</v>
      </c>
      <c r="O113" s="17">
        <f>0.5*((Wellpath!$K114-Wellpath!$K113)*COS(Wellpath!$L113)*SIN(Wellpath!$M113))</f>
        <v>7.2444436971680144</v>
      </c>
      <c r="P113" s="17">
        <f>0.5*(-(Wellpath!$K114-Wellpath!$K113)*SIN(Wellpath!$L113))</f>
        <v>-12.990381056766578</v>
      </c>
      <c r="Q113" s="17">
        <f>-0.5*((Wellpath!$K114-Wellpath!$K113)*SIN(Wellpath!$L113)*SIN(Wellpath!$M113))</f>
        <v>-12.547744556067117</v>
      </c>
      <c r="R113" s="17">
        <f>0.5*((Wellpath!$K114-Wellpath!$K113)*SIN(Wellpath!$L113)*COS(Wellpath!$M113))</f>
        <v>3.3621580206302002</v>
      </c>
      <c r="S113" s="17">
        <v>0</v>
      </c>
      <c r="AA113" s="10"/>
      <c r="AB113" s="10"/>
      <c r="AC113" s="10"/>
      <c r="AD113" s="10"/>
      <c r="AE113" s="10"/>
      <c r="AF113" s="10"/>
      <c r="AG113" s="10"/>
      <c r="AH113" s="10"/>
      <c r="AI113" s="10"/>
      <c r="AK113" s="24"/>
      <c r="AL113" s="24"/>
      <c r="AM113" s="24"/>
      <c r="AN113" s="24"/>
      <c r="AO113" s="24"/>
      <c r="AP113" s="24"/>
    </row>
    <row r="114" spans="1:42" x14ac:dyDescent="0.25">
      <c r="A114" s="26">
        <f>Wellpath!E114</f>
        <v>3330</v>
      </c>
      <c r="B114" s="17">
        <f>0.5*(SIN(Wellpath!$L113)*COS(Wellpath!$M113)+SIN(Wellpath!$L114)*COS(Wellpath!$M114))</f>
        <v>0.22414386804201336</v>
      </c>
      <c r="C114" s="17">
        <f>0.5*(SIN(Wellpath!$L113)*SIN(Wellpath!$M113)+SIN(Wellpath!$L114)*SIN(Wellpath!$M114))</f>
        <v>0.83651630373780783</v>
      </c>
      <c r="D114" s="17">
        <f>0.5*(COS(Wellpath!$L113)+COS(Wellpath!$L114))</f>
        <v>0.50000000000000011</v>
      </c>
      <c r="E114" s="17">
        <f>0.5*((Wellpath!$K114-Wellpath!$K113)*COS(Wellpath!$L114)*COS(Wellpath!$M114))</f>
        <v>1.941142838268906</v>
      </c>
      <c r="F114" s="17">
        <f>0.5*((Wellpath!$K114-Wellpath!$K113)*COS(Wellpath!$L114)*SIN(Wellpath!$M114))</f>
        <v>7.2444436971680144</v>
      </c>
      <c r="G114" s="17">
        <f>0.5*(-(Wellpath!$K114-Wellpath!$K113)*SIN(Wellpath!$L114))</f>
        <v>-12.990381056766578</v>
      </c>
      <c r="H114" s="17">
        <f>-0.5*((Wellpath!$K114-Wellpath!$K113)*SIN(Wellpath!$L114)*SIN(Wellpath!$M114))</f>
        <v>-12.547744556067117</v>
      </c>
      <c r="I114" s="17">
        <f>0.5*((Wellpath!$K114-Wellpath!$K113)*SIN(Wellpath!$L114)*COS(Wellpath!$M114))</f>
        <v>3.3621580206302002</v>
      </c>
      <c r="J114" s="17">
        <v>0</v>
      </c>
      <c r="K114" s="17">
        <f t="shared" si="3"/>
        <v>-0.22414386804201336</v>
      </c>
      <c r="L114" s="17">
        <f t="shared" si="4"/>
        <v>-0.83651630373780783</v>
      </c>
      <c r="M114" s="17">
        <f t="shared" si="5"/>
        <v>-0.50000000000000011</v>
      </c>
      <c r="N114" s="17">
        <f>0.5*((Wellpath!$K115-Wellpath!$K114)*COS(Wellpath!$L114)*COS(Wellpath!$M114))</f>
        <v>1.941142838268906</v>
      </c>
      <c r="O114" s="17">
        <f>0.5*((Wellpath!$K115-Wellpath!$K114)*COS(Wellpath!$L114)*SIN(Wellpath!$M114))</f>
        <v>7.2444436971680144</v>
      </c>
      <c r="P114" s="17">
        <f>0.5*(-(Wellpath!$K115-Wellpath!$K114)*SIN(Wellpath!$L114))</f>
        <v>-12.990381056766578</v>
      </c>
      <c r="Q114" s="17">
        <f>-0.5*((Wellpath!$K115-Wellpath!$K114)*SIN(Wellpath!$L114)*SIN(Wellpath!$M114))</f>
        <v>-12.547744556067117</v>
      </c>
      <c r="R114" s="17">
        <f>0.5*((Wellpath!$K115-Wellpath!$K114)*SIN(Wellpath!$L114)*COS(Wellpath!$M114))</f>
        <v>3.3621580206302002</v>
      </c>
      <c r="S114" s="17">
        <v>0</v>
      </c>
      <c r="AA114" s="10"/>
      <c r="AB114" s="10"/>
      <c r="AC114" s="10"/>
      <c r="AD114" s="10"/>
      <c r="AE114" s="10"/>
      <c r="AF114" s="10"/>
      <c r="AG114" s="10"/>
      <c r="AH114" s="10"/>
      <c r="AI114" s="10"/>
      <c r="AK114" s="24"/>
      <c r="AL114" s="24"/>
      <c r="AM114" s="24"/>
      <c r="AN114" s="24"/>
      <c r="AO114" s="24"/>
      <c r="AP114" s="24"/>
    </row>
    <row r="115" spans="1:42" x14ac:dyDescent="0.25">
      <c r="A115" s="26">
        <f>Wellpath!E115</f>
        <v>3360</v>
      </c>
      <c r="B115" s="17">
        <f>0.5*(SIN(Wellpath!$L114)*COS(Wellpath!$M114)+SIN(Wellpath!$L115)*COS(Wellpath!$M115))</f>
        <v>0.22414386804201336</v>
      </c>
      <c r="C115" s="17">
        <f>0.5*(SIN(Wellpath!$L114)*SIN(Wellpath!$M114)+SIN(Wellpath!$L115)*SIN(Wellpath!$M115))</f>
        <v>0.83651630373780783</v>
      </c>
      <c r="D115" s="17">
        <f>0.5*(COS(Wellpath!$L114)+COS(Wellpath!$L115))</f>
        <v>0.50000000000000011</v>
      </c>
      <c r="E115" s="17">
        <f>0.5*((Wellpath!$K115-Wellpath!$K114)*COS(Wellpath!$L115)*COS(Wellpath!$M115))</f>
        <v>1.941142838268906</v>
      </c>
      <c r="F115" s="17">
        <f>0.5*((Wellpath!$K115-Wellpath!$K114)*COS(Wellpath!$L115)*SIN(Wellpath!$M115))</f>
        <v>7.2444436971680144</v>
      </c>
      <c r="G115" s="17">
        <f>0.5*(-(Wellpath!$K115-Wellpath!$K114)*SIN(Wellpath!$L115))</f>
        <v>-12.990381056766578</v>
      </c>
      <c r="H115" s="17">
        <f>-0.5*((Wellpath!$K115-Wellpath!$K114)*SIN(Wellpath!$L115)*SIN(Wellpath!$M115))</f>
        <v>-12.547744556067117</v>
      </c>
      <c r="I115" s="17">
        <f>0.5*((Wellpath!$K115-Wellpath!$K114)*SIN(Wellpath!$L115)*COS(Wellpath!$M115))</f>
        <v>3.3621580206302002</v>
      </c>
      <c r="J115" s="17">
        <v>0</v>
      </c>
      <c r="K115" s="17">
        <f t="shared" si="3"/>
        <v>-0.22414386804201336</v>
      </c>
      <c r="L115" s="17">
        <f t="shared" si="4"/>
        <v>-0.83651630373780783</v>
      </c>
      <c r="M115" s="17">
        <f t="shared" si="5"/>
        <v>-0.50000000000000011</v>
      </c>
      <c r="N115" s="17">
        <f>0.5*((Wellpath!$K116-Wellpath!$K115)*COS(Wellpath!$L115)*COS(Wellpath!$M115))</f>
        <v>1.941142838268906</v>
      </c>
      <c r="O115" s="17">
        <f>0.5*((Wellpath!$K116-Wellpath!$K115)*COS(Wellpath!$L115)*SIN(Wellpath!$M115))</f>
        <v>7.2444436971680144</v>
      </c>
      <c r="P115" s="17">
        <f>0.5*(-(Wellpath!$K116-Wellpath!$K115)*SIN(Wellpath!$L115))</f>
        <v>-12.990381056766578</v>
      </c>
      <c r="Q115" s="17">
        <f>-0.5*((Wellpath!$K116-Wellpath!$K115)*SIN(Wellpath!$L115)*SIN(Wellpath!$M115))</f>
        <v>-12.547744556067117</v>
      </c>
      <c r="R115" s="17">
        <f>0.5*((Wellpath!$K116-Wellpath!$K115)*SIN(Wellpath!$L115)*COS(Wellpath!$M115))</f>
        <v>3.3621580206302002</v>
      </c>
      <c r="S115" s="17">
        <v>0</v>
      </c>
      <c r="AA115" s="10"/>
      <c r="AB115" s="10"/>
      <c r="AC115" s="10"/>
      <c r="AD115" s="10"/>
      <c r="AE115" s="10"/>
      <c r="AF115" s="10"/>
      <c r="AG115" s="10"/>
      <c r="AH115" s="10"/>
      <c r="AI115" s="10"/>
      <c r="AK115" s="24"/>
      <c r="AL115" s="24"/>
      <c r="AM115" s="24"/>
      <c r="AN115" s="24"/>
      <c r="AO115" s="24"/>
      <c r="AP115" s="24"/>
    </row>
    <row r="116" spans="1:42" x14ac:dyDescent="0.25">
      <c r="A116" s="26">
        <f>Wellpath!E116</f>
        <v>3390</v>
      </c>
      <c r="B116" s="17">
        <f>0.5*(SIN(Wellpath!$L115)*COS(Wellpath!$M115)+SIN(Wellpath!$L116)*COS(Wellpath!$M116))</f>
        <v>0.22414386804201336</v>
      </c>
      <c r="C116" s="17">
        <f>0.5*(SIN(Wellpath!$L115)*SIN(Wellpath!$M115)+SIN(Wellpath!$L116)*SIN(Wellpath!$M116))</f>
        <v>0.83651630373780783</v>
      </c>
      <c r="D116" s="17">
        <f>0.5*(COS(Wellpath!$L115)+COS(Wellpath!$L116))</f>
        <v>0.50000000000000011</v>
      </c>
      <c r="E116" s="17">
        <f>0.5*((Wellpath!$K116-Wellpath!$K115)*COS(Wellpath!$L116)*COS(Wellpath!$M116))</f>
        <v>1.941142838268906</v>
      </c>
      <c r="F116" s="17">
        <f>0.5*((Wellpath!$K116-Wellpath!$K115)*COS(Wellpath!$L116)*SIN(Wellpath!$M116))</f>
        <v>7.2444436971680144</v>
      </c>
      <c r="G116" s="17">
        <f>0.5*(-(Wellpath!$K116-Wellpath!$K115)*SIN(Wellpath!$L116))</f>
        <v>-12.990381056766578</v>
      </c>
      <c r="H116" s="17">
        <f>-0.5*((Wellpath!$K116-Wellpath!$K115)*SIN(Wellpath!$L116)*SIN(Wellpath!$M116))</f>
        <v>-12.547744556067117</v>
      </c>
      <c r="I116" s="17">
        <f>0.5*((Wellpath!$K116-Wellpath!$K115)*SIN(Wellpath!$L116)*COS(Wellpath!$M116))</f>
        <v>3.3621580206302002</v>
      </c>
      <c r="J116" s="17">
        <v>0</v>
      </c>
      <c r="K116" s="17">
        <f t="shared" si="3"/>
        <v>-0.22414386804201336</v>
      </c>
      <c r="L116" s="17">
        <f t="shared" si="4"/>
        <v>-0.83651630373780783</v>
      </c>
      <c r="M116" s="17">
        <f t="shared" si="5"/>
        <v>-0.50000000000000011</v>
      </c>
      <c r="N116" s="17">
        <f>0.5*((Wellpath!$K117-Wellpath!$K116)*COS(Wellpath!$L116)*COS(Wellpath!$M116))</f>
        <v>1.941142838268906</v>
      </c>
      <c r="O116" s="17">
        <f>0.5*((Wellpath!$K117-Wellpath!$K116)*COS(Wellpath!$L116)*SIN(Wellpath!$M116))</f>
        <v>7.2444436971680144</v>
      </c>
      <c r="P116" s="17">
        <f>0.5*(-(Wellpath!$K117-Wellpath!$K116)*SIN(Wellpath!$L116))</f>
        <v>-12.990381056766578</v>
      </c>
      <c r="Q116" s="17">
        <f>-0.5*((Wellpath!$K117-Wellpath!$K116)*SIN(Wellpath!$L116)*SIN(Wellpath!$M116))</f>
        <v>-12.547744556067117</v>
      </c>
      <c r="R116" s="17">
        <f>0.5*((Wellpath!$K117-Wellpath!$K116)*SIN(Wellpath!$L116)*COS(Wellpath!$M116))</f>
        <v>3.3621580206302002</v>
      </c>
      <c r="S116" s="17">
        <v>0</v>
      </c>
      <c r="AA116" s="10"/>
      <c r="AB116" s="10"/>
      <c r="AC116" s="10"/>
      <c r="AD116" s="10"/>
      <c r="AE116" s="10"/>
      <c r="AF116" s="10"/>
      <c r="AG116" s="10"/>
      <c r="AH116" s="10"/>
      <c r="AI116" s="10"/>
      <c r="AK116" s="24"/>
      <c r="AL116" s="24"/>
      <c r="AM116" s="24"/>
      <c r="AN116" s="24"/>
      <c r="AO116" s="24"/>
      <c r="AP116" s="24"/>
    </row>
    <row r="117" spans="1:42" x14ac:dyDescent="0.25">
      <c r="A117" s="26">
        <f>Wellpath!E117</f>
        <v>3420</v>
      </c>
      <c r="B117" s="17">
        <f>0.5*(SIN(Wellpath!$L116)*COS(Wellpath!$M116)+SIN(Wellpath!$L117)*COS(Wellpath!$M117))</f>
        <v>0.22414386804201336</v>
      </c>
      <c r="C117" s="17">
        <f>0.5*(SIN(Wellpath!$L116)*SIN(Wellpath!$M116)+SIN(Wellpath!$L117)*SIN(Wellpath!$M117))</f>
        <v>0.83651630373780783</v>
      </c>
      <c r="D117" s="17">
        <f>0.5*(COS(Wellpath!$L116)+COS(Wellpath!$L117))</f>
        <v>0.50000000000000011</v>
      </c>
      <c r="E117" s="17">
        <f>0.5*((Wellpath!$K117-Wellpath!$K116)*COS(Wellpath!$L117)*COS(Wellpath!$M117))</f>
        <v>1.941142838268906</v>
      </c>
      <c r="F117" s="17">
        <f>0.5*((Wellpath!$K117-Wellpath!$K116)*COS(Wellpath!$L117)*SIN(Wellpath!$M117))</f>
        <v>7.2444436971680144</v>
      </c>
      <c r="G117" s="17">
        <f>0.5*(-(Wellpath!$K117-Wellpath!$K116)*SIN(Wellpath!$L117))</f>
        <v>-12.990381056766578</v>
      </c>
      <c r="H117" s="17">
        <f>-0.5*((Wellpath!$K117-Wellpath!$K116)*SIN(Wellpath!$L117)*SIN(Wellpath!$M117))</f>
        <v>-12.547744556067117</v>
      </c>
      <c r="I117" s="17">
        <f>0.5*((Wellpath!$K117-Wellpath!$K116)*SIN(Wellpath!$L117)*COS(Wellpath!$M117))</f>
        <v>3.3621580206302002</v>
      </c>
      <c r="J117" s="17">
        <v>0</v>
      </c>
      <c r="K117" s="17">
        <f t="shared" si="3"/>
        <v>-0.22414386804201336</v>
      </c>
      <c r="L117" s="17">
        <f t="shared" si="4"/>
        <v>-0.83651630373780783</v>
      </c>
      <c r="M117" s="17">
        <f t="shared" si="5"/>
        <v>-0.50000000000000011</v>
      </c>
      <c r="N117" s="17">
        <f>0.5*((Wellpath!$K118-Wellpath!$K117)*COS(Wellpath!$L117)*COS(Wellpath!$M117))</f>
        <v>1.941142838268906</v>
      </c>
      <c r="O117" s="17">
        <f>0.5*((Wellpath!$K118-Wellpath!$K117)*COS(Wellpath!$L117)*SIN(Wellpath!$M117))</f>
        <v>7.2444436971680144</v>
      </c>
      <c r="P117" s="17">
        <f>0.5*(-(Wellpath!$K118-Wellpath!$K117)*SIN(Wellpath!$L117))</f>
        <v>-12.990381056766578</v>
      </c>
      <c r="Q117" s="17">
        <f>-0.5*((Wellpath!$K118-Wellpath!$K117)*SIN(Wellpath!$L117)*SIN(Wellpath!$M117))</f>
        <v>-12.547744556067117</v>
      </c>
      <c r="R117" s="17">
        <f>0.5*((Wellpath!$K118-Wellpath!$K117)*SIN(Wellpath!$L117)*COS(Wellpath!$M117))</f>
        <v>3.3621580206302002</v>
      </c>
      <c r="S117" s="17">
        <v>0</v>
      </c>
      <c r="AA117" s="10"/>
      <c r="AB117" s="10"/>
      <c r="AC117" s="10"/>
      <c r="AD117" s="10"/>
      <c r="AE117" s="10"/>
      <c r="AF117" s="10"/>
      <c r="AG117" s="10"/>
      <c r="AH117" s="10"/>
      <c r="AI117" s="10"/>
      <c r="AK117" s="24"/>
      <c r="AL117" s="24"/>
      <c r="AM117" s="24"/>
      <c r="AN117" s="24"/>
      <c r="AO117" s="24"/>
      <c r="AP117" s="24"/>
    </row>
    <row r="118" spans="1:42" x14ac:dyDescent="0.25">
      <c r="A118" s="26">
        <f>Wellpath!E118</f>
        <v>3450</v>
      </c>
      <c r="B118" s="17">
        <f>0.5*(SIN(Wellpath!$L117)*COS(Wellpath!$M117)+SIN(Wellpath!$L118)*COS(Wellpath!$M118))</f>
        <v>0.22414386804201336</v>
      </c>
      <c r="C118" s="17">
        <f>0.5*(SIN(Wellpath!$L117)*SIN(Wellpath!$M117)+SIN(Wellpath!$L118)*SIN(Wellpath!$M118))</f>
        <v>0.83651630373780783</v>
      </c>
      <c r="D118" s="17">
        <f>0.5*(COS(Wellpath!$L117)+COS(Wellpath!$L118))</f>
        <v>0.50000000000000011</v>
      </c>
      <c r="E118" s="17">
        <f>0.5*((Wellpath!$K118-Wellpath!$K117)*COS(Wellpath!$L118)*COS(Wellpath!$M118))</f>
        <v>1.941142838268906</v>
      </c>
      <c r="F118" s="17">
        <f>0.5*((Wellpath!$K118-Wellpath!$K117)*COS(Wellpath!$L118)*SIN(Wellpath!$M118))</f>
        <v>7.2444436971680144</v>
      </c>
      <c r="G118" s="17">
        <f>0.5*(-(Wellpath!$K118-Wellpath!$K117)*SIN(Wellpath!$L118))</f>
        <v>-12.990381056766578</v>
      </c>
      <c r="H118" s="17">
        <f>-0.5*((Wellpath!$K118-Wellpath!$K117)*SIN(Wellpath!$L118)*SIN(Wellpath!$M118))</f>
        <v>-12.547744556067117</v>
      </c>
      <c r="I118" s="17">
        <f>0.5*((Wellpath!$K118-Wellpath!$K117)*SIN(Wellpath!$L118)*COS(Wellpath!$M118))</f>
        <v>3.3621580206302002</v>
      </c>
      <c r="J118" s="17">
        <v>0</v>
      </c>
      <c r="K118" s="17">
        <f t="shared" si="3"/>
        <v>-0.22414386804201336</v>
      </c>
      <c r="L118" s="17">
        <f t="shared" si="4"/>
        <v>-0.83651630373780783</v>
      </c>
      <c r="M118" s="17">
        <f t="shared" si="5"/>
        <v>-0.50000000000000011</v>
      </c>
      <c r="N118" s="17">
        <f>0.5*((Wellpath!$K119-Wellpath!$K118)*COS(Wellpath!$L118)*COS(Wellpath!$M118))</f>
        <v>1.941142838268906</v>
      </c>
      <c r="O118" s="17">
        <f>0.5*((Wellpath!$K119-Wellpath!$K118)*COS(Wellpath!$L118)*SIN(Wellpath!$M118))</f>
        <v>7.2444436971680144</v>
      </c>
      <c r="P118" s="17">
        <f>0.5*(-(Wellpath!$K119-Wellpath!$K118)*SIN(Wellpath!$L118))</f>
        <v>-12.990381056766578</v>
      </c>
      <c r="Q118" s="17">
        <f>-0.5*((Wellpath!$K119-Wellpath!$K118)*SIN(Wellpath!$L118)*SIN(Wellpath!$M118))</f>
        <v>-12.547744556067117</v>
      </c>
      <c r="R118" s="17">
        <f>0.5*((Wellpath!$K119-Wellpath!$K118)*SIN(Wellpath!$L118)*COS(Wellpath!$M118))</f>
        <v>3.3621580206302002</v>
      </c>
      <c r="S118" s="17">
        <v>0</v>
      </c>
      <c r="AA118" s="10"/>
      <c r="AB118" s="10"/>
      <c r="AC118" s="10"/>
      <c r="AD118" s="10"/>
      <c r="AE118" s="10"/>
      <c r="AF118" s="10"/>
      <c r="AG118" s="10"/>
      <c r="AH118" s="10"/>
      <c r="AI118" s="10"/>
      <c r="AK118" s="24"/>
      <c r="AL118" s="24"/>
      <c r="AM118" s="24"/>
      <c r="AN118" s="24"/>
      <c r="AO118" s="24"/>
      <c r="AP118" s="24"/>
    </row>
    <row r="119" spans="1:42" x14ac:dyDescent="0.25">
      <c r="A119" s="26">
        <f>Wellpath!E119</f>
        <v>3480</v>
      </c>
      <c r="B119" s="17">
        <f>0.5*(SIN(Wellpath!$L118)*COS(Wellpath!$M118)+SIN(Wellpath!$L119)*COS(Wellpath!$M119))</f>
        <v>0.22414386804201336</v>
      </c>
      <c r="C119" s="17">
        <f>0.5*(SIN(Wellpath!$L118)*SIN(Wellpath!$M118)+SIN(Wellpath!$L119)*SIN(Wellpath!$M119))</f>
        <v>0.83651630373780783</v>
      </c>
      <c r="D119" s="17">
        <f>0.5*(COS(Wellpath!$L118)+COS(Wellpath!$L119))</f>
        <v>0.50000000000000011</v>
      </c>
      <c r="E119" s="17">
        <f>0.5*((Wellpath!$K119-Wellpath!$K118)*COS(Wellpath!$L119)*COS(Wellpath!$M119))</f>
        <v>1.941142838268906</v>
      </c>
      <c r="F119" s="17">
        <f>0.5*((Wellpath!$K119-Wellpath!$K118)*COS(Wellpath!$L119)*SIN(Wellpath!$M119))</f>
        <v>7.2444436971680144</v>
      </c>
      <c r="G119" s="17">
        <f>0.5*(-(Wellpath!$K119-Wellpath!$K118)*SIN(Wellpath!$L119))</f>
        <v>-12.990381056766578</v>
      </c>
      <c r="H119" s="17">
        <f>-0.5*((Wellpath!$K119-Wellpath!$K118)*SIN(Wellpath!$L119)*SIN(Wellpath!$M119))</f>
        <v>-12.547744556067117</v>
      </c>
      <c r="I119" s="17">
        <f>0.5*((Wellpath!$K119-Wellpath!$K118)*SIN(Wellpath!$L119)*COS(Wellpath!$M119))</f>
        <v>3.3621580206302002</v>
      </c>
      <c r="J119" s="17">
        <v>0</v>
      </c>
      <c r="K119" s="17">
        <f t="shared" si="3"/>
        <v>-0.22414386804201336</v>
      </c>
      <c r="L119" s="17">
        <f t="shared" si="4"/>
        <v>-0.83651630373780783</v>
      </c>
      <c r="M119" s="17">
        <f t="shared" si="5"/>
        <v>-0.50000000000000011</v>
      </c>
      <c r="N119" s="17">
        <f>0.5*((Wellpath!$K120-Wellpath!$K119)*COS(Wellpath!$L119)*COS(Wellpath!$M119))</f>
        <v>1.941142838268906</v>
      </c>
      <c r="O119" s="17">
        <f>0.5*((Wellpath!$K120-Wellpath!$K119)*COS(Wellpath!$L119)*SIN(Wellpath!$M119))</f>
        <v>7.2444436971680144</v>
      </c>
      <c r="P119" s="17">
        <f>0.5*(-(Wellpath!$K120-Wellpath!$K119)*SIN(Wellpath!$L119))</f>
        <v>-12.990381056766578</v>
      </c>
      <c r="Q119" s="17">
        <f>-0.5*((Wellpath!$K120-Wellpath!$K119)*SIN(Wellpath!$L119)*SIN(Wellpath!$M119))</f>
        <v>-12.547744556067117</v>
      </c>
      <c r="R119" s="17">
        <f>0.5*((Wellpath!$K120-Wellpath!$K119)*SIN(Wellpath!$L119)*COS(Wellpath!$M119))</f>
        <v>3.3621580206302002</v>
      </c>
      <c r="S119" s="17">
        <v>0</v>
      </c>
      <c r="AA119" s="10"/>
      <c r="AB119" s="10"/>
      <c r="AC119" s="10"/>
      <c r="AD119" s="10"/>
      <c r="AE119" s="10"/>
      <c r="AF119" s="10"/>
      <c r="AG119" s="10"/>
      <c r="AH119" s="10"/>
      <c r="AI119" s="10"/>
      <c r="AK119" s="24"/>
      <c r="AL119" s="24"/>
      <c r="AM119" s="24"/>
      <c r="AN119" s="24"/>
      <c r="AO119" s="24"/>
      <c r="AP119" s="24"/>
    </row>
    <row r="120" spans="1:42" x14ac:dyDescent="0.25">
      <c r="A120" s="26">
        <f>Wellpath!E120</f>
        <v>3510</v>
      </c>
      <c r="B120" s="17">
        <f>0.5*(SIN(Wellpath!$L119)*COS(Wellpath!$M119)+SIN(Wellpath!$L120)*COS(Wellpath!$M120))</f>
        <v>0.22414386804201336</v>
      </c>
      <c r="C120" s="17">
        <f>0.5*(SIN(Wellpath!$L119)*SIN(Wellpath!$M119)+SIN(Wellpath!$L120)*SIN(Wellpath!$M120))</f>
        <v>0.83651630373780783</v>
      </c>
      <c r="D120" s="17">
        <f>0.5*(COS(Wellpath!$L119)+COS(Wellpath!$L120))</f>
        <v>0.50000000000000011</v>
      </c>
      <c r="E120" s="17">
        <f>0.5*((Wellpath!$K120-Wellpath!$K119)*COS(Wellpath!$L120)*COS(Wellpath!$M120))</f>
        <v>1.941142838268906</v>
      </c>
      <c r="F120" s="17">
        <f>0.5*((Wellpath!$K120-Wellpath!$K119)*COS(Wellpath!$L120)*SIN(Wellpath!$M120))</f>
        <v>7.2444436971680144</v>
      </c>
      <c r="G120" s="17">
        <f>0.5*(-(Wellpath!$K120-Wellpath!$K119)*SIN(Wellpath!$L120))</f>
        <v>-12.990381056766578</v>
      </c>
      <c r="H120" s="17">
        <f>-0.5*((Wellpath!$K120-Wellpath!$K119)*SIN(Wellpath!$L120)*SIN(Wellpath!$M120))</f>
        <v>-12.547744556067117</v>
      </c>
      <c r="I120" s="17">
        <f>0.5*((Wellpath!$K120-Wellpath!$K119)*SIN(Wellpath!$L120)*COS(Wellpath!$M120))</f>
        <v>3.3621580206302002</v>
      </c>
      <c r="J120" s="17">
        <v>0</v>
      </c>
      <c r="K120" s="17">
        <f t="shared" si="3"/>
        <v>-0.22414386804201336</v>
      </c>
      <c r="L120" s="17">
        <f t="shared" si="4"/>
        <v>-0.83651630373780783</v>
      </c>
      <c r="M120" s="17">
        <f t="shared" si="5"/>
        <v>-0.50000000000000011</v>
      </c>
      <c r="N120" s="17">
        <f>0.5*((Wellpath!$K121-Wellpath!$K120)*COS(Wellpath!$L120)*COS(Wellpath!$M120))</f>
        <v>1.941142838268906</v>
      </c>
      <c r="O120" s="17">
        <f>0.5*((Wellpath!$K121-Wellpath!$K120)*COS(Wellpath!$L120)*SIN(Wellpath!$M120))</f>
        <v>7.2444436971680144</v>
      </c>
      <c r="P120" s="17">
        <f>0.5*(-(Wellpath!$K121-Wellpath!$K120)*SIN(Wellpath!$L120))</f>
        <v>-12.990381056766578</v>
      </c>
      <c r="Q120" s="17">
        <f>-0.5*((Wellpath!$K121-Wellpath!$K120)*SIN(Wellpath!$L120)*SIN(Wellpath!$M120))</f>
        <v>-12.547744556067117</v>
      </c>
      <c r="R120" s="17">
        <f>0.5*((Wellpath!$K121-Wellpath!$K120)*SIN(Wellpath!$L120)*COS(Wellpath!$M120))</f>
        <v>3.3621580206302002</v>
      </c>
      <c r="S120" s="17">
        <v>0</v>
      </c>
      <c r="AA120" s="10"/>
      <c r="AB120" s="10"/>
      <c r="AC120" s="10"/>
      <c r="AD120" s="10"/>
      <c r="AE120" s="10"/>
      <c r="AF120" s="10"/>
      <c r="AG120" s="10"/>
      <c r="AH120" s="10"/>
      <c r="AI120" s="10"/>
      <c r="AK120" s="24"/>
      <c r="AL120" s="24"/>
      <c r="AM120" s="24"/>
      <c r="AN120" s="24"/>
      <c r="AO120" s="24"/>
      <c r="AP120" s="24"/>
    </row>
    <row r="121" spans="1:42" x14ac:dyDescent="0.25">
      <c r="A121" s="26">
        <f>Wellpath!E121</f>
        <v>3540</v>
      </c>
      <c r="B121" s="17">
        <f>0.5*(SIN(Wellpath!$L120)*COS(Wellpath!$M120)+SIN(Wellpath!$L121)*COS(Wellpath!$M121))</f>
        <v>0.22414386804201336</v>
      </c>
      <c r="C121" s="17">
        <f>0.5*(SIN(Wellpath!$L120)*SIN(Wellpath!$M120)+SIN(Wellpath!$L121)*SIN(Wellpath!$M121))</f>
        <v>0.83651630373780783</v>
      </c>
      <c r="D121" s="17">
        <f>0.5*(COS(Wellpath!$L120)+COS(Wellpath!$L121))</f>
        <v>0.50000000000000011</v>
      </c>
      <c r="E121" s="17">
        <f>0.5*((Wellpath!$K121-Wellpath!$K120)*COS(Wellpath!$L121)*COS(Wellpath!$M121))</f>
        <v>1.941142838268906</v>
      </c>
      <c r="F121" s="17">
        <f>0.5*((Wellpath!$K121-Wellpath!$K120)*COS(Wellpath!$L121)*SIN(Wellpath!$M121))</f>
        <v>7.2444436971680144</v>
      </c>
      <c r="G121" s="17">
        <f>0.5*(-(Wellpath!$K121-Wellpath!$K120)*SIN(Wellpath!$L121))</f>
        <v>-12.990381056766578</v>
      </c>
      <c r="H121" s="17">
        <f>-0.5*((Wellpath!$K121-Wellpath!$K120)*SIN(Wellpath!$L121)*SIN(Wellpath!$M121))</f>
        <v>-12.547744556067117</v>
      </c>
      <c r="I121" s="17">
        <f>0.5*((Wellpath!$K121-Wellpath!$K120)*SIN(Wellpath!$L121)*COS(Wellpath!$M121))</f>
        <v>3.3621580206302002</v>
      </c>
      <c r="J121" s="17">
        <v>0</v>
      </c>
      <c r="K121" s="17">
        <f t="shared" si="3"/>
        <v>-0.22414386804201336</v>
      </c>
      <c r="L121" s="17">
        <f t="shared" si="4"/>
        <v>-0.83651630373780783</v>
      </c>
      <c r="M121" s="17">
        <f t="shared" si="5"/>
        <v>-0.50000000000000011</v>
      </c>
      <c r="N121" s="17">
        <f>0.5*((Wellpath!$K122-Wellpath!$K121)*COS(Wellpath!$L121)*COS(Wellpath!$M121))</f>
        <v>1.941142838268906</v>
      </c>
      <c r="O121" s="17">
        <f>0.5*((Wellpath!$K122-Wellpath!$K121)*COS(Wellpath!$L121)*SIN(Wellpath!$M121))</f>
        <v>7.2444436971680144</v>
      </c>
      <c r="P121" s="17">
        <f>0.5*(-(Wellpath!$K122-Wellpath!$K121)*SIN(Wellpath!$L121))</f>
        <v>-12.990381056766578</v>
      </c>
      <c r="Q121" s="17">
        <f>-0.5*((Wellpath!$K122-Wellpath!$K121)*SIN(Wellpath!$L121)*SIN(Wellpath!$M121))</f>
        <v>-12.547744556067117</v>
      </c>
      <c r="R121" s="17">
        <f>0.5*((Wellpath!$K122-Wellpath!$K121)*SIN(Wellpath!$L121)*COS(Wellpath!$M121))</f>
        <v>3.3621580206302002</v>
      </c>
      <c r="S121" s="17">
        <v>0</v>
      </c>
      <c r="AA121" s="10"/>
      <c r="AB121" s="10"/>
      <c r="AC121" s="10"/>
      <c r="AD121" s="10"/>
      <c r="AE121" s="10"/>
      <c r="AF121" s="10"/>
      <c r="AG121" s="10"/>
      <c r="AH121" s="10"/>
      <c r="AI121" s="10"/>
      <c r="AK121" s="24"/>
      <c r="AL121" s="24"/>
      <c r="AM121" s="24"/>
      <c r="AN121" s="24"/>
      <c r="AO121" s="24"/>
      <c r="AP121" s="24"/>
    </row>
    <row r="122" spans="1:42" x14ac:dyDescent="0.25">
      <c r="A122" s="26">
        <f>Wellpath!E122</f>
        <v>3570</v>
      </c>
      <c r="B122" s="17">
        <f>0.5*(SIN(Wellpath!$L121)*COS(Wellpath!$M121)+SIN(Wellpath!$L122)*COS(Wellpath!$M122))</f>
        <v>0.22414386804201336</v>
      </c>
      <c r="C122" s="17">
        <f>0.5*(SIN(Wellpath!$L121)*SIN(Wellpath!$M121)+SIN(Wellpath!$L122)*SIN(Wellpath!$M122))</f>
        <v>0.83651630373780783</v>
      </c>
      <c r="D122" s="17">
        <f>0.5*(COS(Wellpath!$L121)+COS(Wellpath!$L122))</f>
        <v>0.50000000000000011</v>
      </c>
      <c r="E122" s="17">
        <f>0.5*((Wellpath!$K122-Wellpath!$K121)*COS(Wellpath!$L122)*COS(Wellpath!$M122))</f>
        <v>1.941142838268906</v>
      </c>
      <c r="F122" s="17">
        <f>0.5*((Wellpath!$K122-Wellpath!$K121)*COS(Wellpath!$L122)*SIN(Wellpath!$M122))</f>
        <v>7.2444436971680144</v>
      </c>
      <c r="G122" s="17">
        <f>0.5*(-(Wellpath!$K122-Wellpath!$K121)*SIN(Wellpath!$L122))</f>
        <v>-12.990381056766578</v>
      </c>
      <c r="H122" s="17">
        <f>-0.5*((Wellpath!$K122-Wellpath!$K121)*SIN(Wellpath!$L122)*SIN(Wellpath!$M122))</f>
        <v>-12.547744556067117</v>
      </c>
      <c r="I122" s="17">
        <f>0.5*((Wellpath!$K122-Wellpath!$K121)*SIN(Wellpath!$L122)*COS(Wellpath!$M122))</f>
        <v>3.3621580206302002</v>
      </c>
      <c r="J122" s="17">
        <v>0</v>
      </c>
      <c r="K122" s="17">
        <f t="shared" si="3"/>
        <v>-0.22414386804201336</v>
      </c>
      <c r="L122" s="17">
        <f t="shared" si="4"/>
        <v>-0.83651630373780783</v>
      </c>
      <c r="M122" s="17">
        <f t="shared" si="5"/>
        <v>-0.50000000000000011</v>
      </c>
      <c r="N122" s="17">
        <f>0.5*((Wellpath!$K123-Wellpath!$K122)*COS(Wellpath!$L122)*COS(Wellpath!$M122))</f>
        <v>1.941142838268906</v>
      </c>
      <c r="O122" s="17">
        <f>0.5*((Wellpath!$K123-Wellpath!$K122)*COS(Wellpath!$L122)*SIN(Wellpath!$M122))</f>
        <v>7.2444436971680144</v>
      </c>
      <c r="P122" s="17">
        <f>0.5*(-(Wellpath!$K123-Wellpath!$K122)*SIN(Wellpath!$L122))</f>
        <v>-12.990381056766578</v>
      </c>
      <c r="Q122" s="17">
        <f>-0.5*((Wellpath!$K123-Wellpath!$K122)*SIN(Wellpath!$L122)*SIN(Wellpath!$M122))</f>
        <v>-12.547744556067117</v>
      </c>
      <c r="R122" s="17">
        <f>0.5*((Wellpath!$K123-Wellpath!$K122)*SIN(Wellpath!$L122)*COS(Wellpath!$M122))</f>
        <v>3.3621580206302002</v>
      </c>
      <c r="S122" s="17">
        <v>0</v>
      </c>
      <c r="AA122" s="10"/>
      <c r="AB122" s="10"/>
      <c r="AC122" s="10"/>
      <c r="AD122" s="10"/>
      <c r="AE122" s="10"/>
      <c r="AF122" s="10"/>
      <c r="AG122" s="10"/>
      <c r="AH122" s="10"/>
      <c r="AI122" s="10"/>
      <c r="AK122" s="24"/>
      <c r="AL122" s="24"/>
      <c r="AM122" s="24"/>
      <c r="AN122" s="24"/>
      <c r="AO122" s="24"/>
      <c r="AP122" s="24"/>
    </row>
    <row r="123" spans="1:42" x14ac:dyDescent="0.25">
      <c r="A123" s="26">
        <f>Wellpath!E123</f>
        <v>3600</v>
      </c>
      <c r="B123" s="17">
        <f>0.5*(SIN(Wellpath!$L122)*COS(Wellpath!$M122)+SIN(Wellpath!$L123)*COS(Wellpath!$M123))</f>
        <v>0.22414386804201336</v>
      </c>
      <c r="C123" s="17">
        <f>0.5*(SIN(Wellpath!$L122)*SIN(Wellpath!$M122)+SIN(Wellpath!$L123)*SIN(Wellpath!$M123))</f>
        <v>0.83651630373780783</v>
      </c>
      <c r="D123" s="17">
        <f>0.5*(COS(Wellpath!$L122)+COS(Wellpath!$L123))</f>
        <v>0.50000000000000011</v>
      </c>
      <c r="E123" s="17">
        <f>0.5*((Wellpath!$K123-Wellpath!$K122)*COS(Wellpath!$L123)*COS(Wellpath!$M123))</f>
        <v>1.941142838268906</v>
      </c>
      <c r="F123" s="17">
        <f>0.5*((Wellpath!$K123-Wellpath!$K122)*COS(Wellpath!$L123)*SIN(Wellpath!$M123))</f>
        <v>7.2444436971680144</v>
      </c>
      <c r="G123" s="17">
        <f>0.5*(-(Wellpath!$K123-Wellpath!$K122)*SIN(Wellpath!$L123))</f>
        <v>-12.990381056766578</v>
      </c>
      <c r="H123" s="17">
        <f>-0.5*((Wellpath!$K123-Wellpath!$K122)*SIN(Wellpath!$L123)*SIN(Wellpath!$M123))</f>
        <v>-12.547744556067117</v>
      </c>
      <c r="I123" s="17">
        <f>0.5*((Wellpath!$K123-Wellpath!$K122)*SIN(Wellpath!$L123)*COS(Wellpath!$M123))</f>
        <v>3.3621580206302002</v>
      </c>
      <c r="J123" s="17">
        <v>0</v>
      </c>
      <c r="K123" s="17">
        <f t="shared" si="3"/>
        <v>-0.22414386804201336</v>
      </c>
      <c r="L123" s="17">
        <f t="shared" si="4"/>
        <v>-0.83651630373780783</v>
      </c>
      <c r="M123" s="17">
        <f t="shared" si="5"/>
        <v>-0.50000000000000011</v>
      </c>
      <c r="N123" s="17">
        <f>0.5*((Wellpath!$K124-Wellpath!$K123)*COS(Wellpath!$L123)*COS(Wellpath!$M123))</f>
        <v>1.941142838268906</v>
      </c>
      <c r="O123" s="17">
        <f>0.5*((Wellpath!$K124-Wellpath!$K123)*COS(Wellpath!$L123)*SIN(Wellpath!$M123))</f>
        <v>7.2444436971680144</v>
      </c>
      <c r="P123" s="17">
        <f>0.5*(-(Wellpath!$K124-Wellpath!$K123)*SIN(Wellpath!$L123))</f>
        <v>-12.990381056766578</v>
      </c>
      <c r="Q123" s="17">
        <f>-0.5*((Wellpath!$K124-Wellpath!$K123)*SIN(Wellpath!$L123)*SIN(Wellpath!$M123))</f>
        <v>-12.547744556067117</v>
      </c>
      <c r="R123" s="17">
        <f>0.5*((Wellpath!$K124-Wellpath!$K123)*SIN(Wellpath!$L123)*COS(Wellpath!$M123))</f>
        <v>3.3621580206302002</v>
      </c>
      <c r="S123" s="17">
        <v>0</v>
      </c>
      <c r="AA123" s="10"/>
      <c r="AB123" s="10"/>
      <c r="AC123" s="10"/>
      <c r="AD123" s="10"/>
      <c r="AE123" s="10"/>
      <c r="AF123" s="10"/>
      <c r="AG123" s="10"/>
      <c r="AH123" s="10"/>
      <c r="AI123" s="10"/>
      <c r="AK123" s="24"/>
      <c r="AL123" s="24"/>
      <c r="AM123" s="24"/>
      <c r="AN123" s="24"/>
      <c r="AO123" s="24"/>
      <c r="AP123" s="24"/>
    </row>
    <row r="124" spans="1:42" x14ac:dyDescent="0.25">
      <c r="A124" s="26">
        <f>Wellpath!E124</f>
        <v>3630</v>
      </c>
      <c r="B124" s="17">
        <f>0.5*(SIN(Wellpath!$L123)*COS(Wellpath!$M123)+SIN(Wellpath!$L124)*COS(Wellpath!$M124))</f>
        <v>0.22414386804201336</v>
      </c>
      <c r="C124" s="17">
        <f>0.5*(SIN(Wellpath!$L123)*SIN(Wellpath!$M123)+SIN(Wellpath!$L124)*SIN(Wellpath!$M124))</f>
        <v>0.83651630373780783</v>
      </c>
      <c r="D124" s="17">
        <f>0.5*(COS(Wellpath!$L123)+COS(Wellpath!$L124))</f>
        <v>0.50000000000000011</v>
      </c>
      <c r="E124" s="17">
        <f>0.5*((Wellpath!$K124-Wellpath!$K123)*COS(Wellpath!$L124)*COS(Wellpath!$M124))</f>
        <v>1.941142838268906</v>
      </c>
      <c r="F124" s="17">
        <f>0.5*((Wellpath!$K124-Wellpath!$K123)*COS(Wellpath!$L124)*SIN(Wellpath!$M124))</f>
        <v>7.2444436971680144</v>
      </c>
      <c r="G124" s="17">
        <f>0.5*(-(Wellpath!$K124-Wellpath!$K123)*SIN(Wellpath!$L124))</f>
        <v>-12.990381056766578</v>
      </c>
      <c r="H124" s="17">
        <f>-0.5*((Wellpath!$K124-Wellpath!$K123)*SIN(Wellpath!$L124)*SIN(Wellpath!$M124))</f>
        <v>-12.547744556067117</v>
      </c>
      <c r="I124" s="17">
        <f>0.5*((Wellpath!$K124-Wellpath!$K123)*SIN(Wellpath!$L124)*COS(Wellpath!$M124))</f>
        <v>3.3621580206302002</v>
      </c>
      <c r="J124" s="17">
        <v>0</v>
      </c>
      <c r="K124" s="17">
        <f t="shared" si="3"/>
        <v>-0.22414386804201336</v>
      </c>
      <c r="L124" s="17">
        <f t="shared" si="4"/>
        <v>-0.83651630373780783</v>
      </c>
      <c r="M124" s="17">
        <f t="shared" si="5"/>
        <v>-0.50000000000000011</v>
      </c>
      <c r="N124" s="17">
        <f>0.5*((Wellpath!$K125-Wellpath!$K124)*COS(Wellpath!$L124)*COS(Wellpath!$M124))</f>
        <v>1.941142838268906</v>
      </c>
      <c r="O124" s="17">
        <f>0.5*((Wellpath!$K125-Wellpath!$K124)*COS(Wellpath!$L124)*SIN(Wellpath!$M124))</f>
        <v>7.2444436971680144</v>
      </c>
      <c r="P124" s="17">
        <f>0.5*(-(Wellpath!$K125-Wellpath!$K124)*SIN(Wellpath!$L124))</f>
        <v>-12.990381056766578</v>
      </c>
      <c r="Q124" s="17">
        <f>-0.5*((Wellpath!$K125-Wellpath!$K124)*SIN(Wellpath!$L124)*SIN(Wellpath!$M124))</f>
        <v>-12.547744556067117</v>
      </c>
      <c r="R124" s="17">
        <f>0.5*((Wellpath!$K125-Wellpath!$K124)*SIN(Wellpath!$L124)*COS(Wellpath!$M124))</f>
        <v>3.3621580206302002</v>
      </c>
      <c r="S124" s="17">
        <v>0</v>
      </c>
      <c r="AA124" s="10"/>
      <c r="AB124" s="10"/>
      <c r="AC124" s="10"/>
      <c r="AD124" s="10"/>
      <c r="AE124" s="10"/>
      <c r="AF124" s="10"/>
      <c r="AG124" s="10"/>
      <c r="AH124" s="10"/>
      <c r="AI124" s="10"/>
      <c r="AK124" s="24"/>
      <c r="AL124" s="24"/>
      <c r="AM124" s="24"/>
      <c r="AN124" s="24"/>
      <c r="AO124" s="24"/>
      <c r="AP124" s="24"/>
    </row>
    <row r="125" spans="1:42" x14ac:dyDescent="0.25">
      <c r="A125" s="26">
        <f>Wellpath!E125</f>
        <v>3660</v>
      </c>
      <c r="B125" s="17">
        <f>0.5*(SIN(Wellpath!$L124)*COS(Wellpath!$M124)+SIN(Wellpath!$L125)*COS(Wellpath!$M125))</f>
        <v>0.22414386804201336</v>
      </c>
      <c r="C125" s="17">
        <f>0.5*(SIN(Wellpath!$L124)*SIN(Wellpath!$M124)+SIN(Wellpath!$L125)*SIN(Wellpath!$M125))</f>
        <v>0.83651630373780783</v>
      </c>
      <c r="D125" s="17">
        <f>0.5*(COS(Wellpath!$L124)+COS(Wellpath!$L125))</f>
        <v>0.50000000000000011</v>
      </c>
      <c r="E125" s="17">
        <f>0.5*((Wellpath!$K125-Wellpath!$K124)*COS(Wellpath!$L125)*COS(Wellpath!$M125))</f>
        <v>1.941142838268906</v>
      </c>
      <c r="F125" s="17">
        <f>0.5*((Wellpath!$K125-Wellpath!$K124)*COS(Wellpath!$L125)*SIN(Wellpath!$M125))</f>
        <v>7.2444436971680144</v>
      </c>
      <c r="G125" s="17">
        <f>0.5*(-(Wellpath!$K125-Wellpath!$K124)*SIN(Wellpath!$L125))</f>
        <v>-12.990381056766578</v>
      </c>
      <c r="H125" s="17">
        <f>-0.5*((Wellpath!$K125-Wellpath!$K124)*SIN(Wellpath!$L125)*SIN(Wellpath!$M125))</f>
        <v>-12.547744556067117</v>
      </c>
      <c r="I125" s="17">
        <f>0.5*((Wellpath!$K125-Wellpath!$K124)*SIN(Wellpath!$L125)*COS(Wellpath!$M125))</f>
        <v>3.3621580206302002</v>
      </c>
      <c r="J125" s="17">
        <v>0</v>
      </c>
      <c r="K125" s="17">
        <f t="shared" si="3"/>
        <v>-0.22414386804201336</v>
      </c>
      <c r="L125" s="17">
        <f t="shared" si="4"/>
        <v>-0.83651630373780783</v>
      </c>
      <c r="M125" s="17">
        <f t="shared" si="5"/>
        <v>-0.50000000000000011</v>
      </c>
      <c r="N125" s="17">
        <f>0.5*((Wellpath!$K126-Wellpath!$K125)*COS(Wellpath!$L125)*COS(Wellpath!$M125))</f>
        <v>1.941142838268906</v>
      </c>
      <c r="O125" s="17">
        <f>0.5*((Wellpath!$K126-Wellpath!$K125)*COS(Wellpath!$L125)*SIN(Wellpath!$M125))</f>
        <v>7.2444436971680144</v>
      </c>
      <c r="P125" s="17">
        <f>0.5*(-(Wellpath!$K126-Wellpath!$K125)*SIN(Wellpath!$L125))</f>
        <v>-12.990381056766578</v>
      </c>
      <c r="Q125" s="17">
        <f>-0.5*((Wellpath!$K126-Wellpath!$K125)*SIN(Wellpath!$L125)*SIN(Wellpath!$M125))</f>
        <v>-12.547744556067117</v>
      </c>
      <c r="R125" s="17">
        <f>0.5*((Wellpath!$K126-Wellpath!$K125)*SIN(Wellpath!$L125)*COS(Wellpath!$M125))</f>
        <v>3.3621580206302002</v>
      </c>
      <c r="S125" s="17">
        <v>0</v>
      </c>
      <c r="AA125" s="10"/>
      <c r="AB125" s="10"/>
      <c r="AC125" s="10"/>
      <c r="AD125" s="10"/>
      <c r="AE125" s="10"/>
      <c r="AF125" s="10"/>
      <c r="AG125" s="10"/>
      <c r="AH125" s="10"/>
      <c r="AI125" s="10"/>
      <c r="AK125" s="24"/>
      <c r="AL125" s="24"/>
      <c r="AM125" s="24"/>
      <c r="AN125" s="24"/>
      <c r="AO125" s="24"/>
      <c r="AP125" s="24"/>
    </row>
    <row r="126" spans="1:42" x14ac:dyDescent="0.25">
      <c r="A126" s="26">
        <f>Wellpath!E126</f>
        <v>3690</v>
      </c>
      <c r="B126" s="17">
        <f>0.5*(SIN(Wellpath!$L125)*COS(Wellpath!$M125)+SIN(Wellpath!$L126)*COS(Wellpath!$M126))</f>
        <v>0.22414386804201336</v>
      </c>
      <c r="C126" s="17">
        <f>0.5*(SIN(Wellpath!$L125)*SIN(Wellpath!$M125)+SIN(Wellpath!$L126)*SIN(Wellpath!$M126))</f>
        <v>0.83651630373780783</v>
      </c>
      <c r="D126" s="17">
        <f>0.5*(COS(Wellpath!$L125)+COS(Wellpath!$L126))</f>
        <v>0.50000000000000011</v>
      </c>
      <c r="E126" s="17">
        <f>0.5*((Wellpath!$K126-Wellpath!$K125)*COS(Wellpath!$L126)*COS(Wellpath!$M126))</f>
        <v>1.941142838268906</v>
      </c>
      <c r="F126" s="17">
        <f>0.5*((Wellpath!$K126-Wellpath!$K125)*COS(Wellpath!$L126)*SIN(Wellpath!$M126))</f>
        <v>7.2444436971680144</v>
      </c>
      <c r="G126" s="17">
        <f>0.5*(-(Wellpath!$K126-Wellpath!$K125)*SIN(Wellpath!$L126))</f>
        <v>-12.990381056766578</v>
      </c>
      <c r="H126" s="17">
        <f>-0.5*((Wellpath!$K126-Wellpath!$K125)*SIN(Wellpath!$L126)*SIN(Wellpath!$M126))</f>
        <v>-12.547744556067117</v>
      </c>
      <c r="I126" s="17">
        <f>0.5*((Wellpath!$K126-Wellpath!$K125)*SIN(Wellpath!$L126)*COS(Wellpath!$M126))</f>
        <v>3.3621580206302002</v>
      </c>
      <c r="J126" s="17">
        <v>0</v>
      </c>
      <c r="K126" s="17">
        <f t="shared" si="3"/>
        <v>-0.22414386804201336</v>
      </c>
      <c r="L126" s="17">
        <f t="shared" si="4"/>
        <v>-0.83651630373780783</v>
      </c>
      <c r="M126" s="17">
        <f t="shared" si="5"/>
        <v>-0.50000000000000011</v>
      </c>
      <c r="N126" s="17">
        <f>0.5*((Wellpath!$K127-Wellpath!$K126)*COS(Wellpath!$L126)*COS(Wellpath!$M126))</f>
        <v>1.941142838268906</v>
      </c>
      <c r="O126" s="17">
        <f>0.5*((Wellpath!$K127-Wellpath!$K126)*COS(Wellpath!$L126)*SIN(Wellpath!$M126))</f>
        <v>7.2444436971680144</v>
      </c>
      <c r="P126" s="17">
        <f>0.5*(-(Wellpath!$K127-Wellpath!$K126)*SIN(Wellpath!$L126))</f>
        <v>-12.990381056766578</v>
      </c>
      <c r="Q126" s="17">
        <f>-0.5*((Wellpath!$K127-Wellpath!$K126)*SIN(Wellpath!$L126)*SIN(Wellpath!$M126))</f>
        <v>-12.547744556067117</v>
      </c>
      <c r="R126" s="17">
        <f>0.5*((Wellpath!$K127-Wellpath!$K126)*SIN(Wellpath!$L126)*COS(Wellpath!$M126))</f>
        <v>3.3621580206302002</v>
      </c>
      <c r="S126" s="17">
        <v>0</v>
      </c>
      <c r="AA126" s="10"/>
      <c r="AB126" s="10"/>
      <c r="AC126" s="10"/>
      <c r="AD126" s="10"/>
      <c r="AE126" s="10"/>
      <c r="AF126" s="10"/>
      <c r="AG126" s="10"/>
      <c r="AH126" s="10"/>
      <c r="AI126" s="10"/>
      <c r="AK126" s="24"/>
      <c r="AL126" s="24"/>
      <c r="AM126" s="24"/>
      <c r="AN126" s="24"/>
      <c r="AO126" s="24"/>
      <c r="AP126" s="24"/>
    </row>
    <row r="127" spans="1:42" x14ac:dyDescent="0.25">
      <c r="A127" s="26">
        <f>Wellpath!E127</f>
        <v>3720</v>
      </c>
      <c r="B127" s="17">
        <f>0.5*(SIN(Wellpath!$L126)*COS(Wellpath!$M126)+SIN(Wellpath!$L127)*COS(Wellpath!$M127))</f>
        <v>0.22414386804201336</v>
      </c>
      <c r="C127" s="17">
        <f>0.5*(SIN(Wellpath!$L126)*SIN(Wellpath!$M126)+SIN(Wellpath!$L127)*SIN(Wellpath!$M127))</f>
        <v>0.83651630373780783</v>
      </c>
      <c r="D127" s="17">
        <f>0.5*(COS(Wellpath!$L126)+COS(Wellpath!$L127))</f>
        <v>0.50000000000000011</v>
      </c>
      <c r="E127" s="17">
        <f>0.5*((Wellpath!$K127-Wellpath!$K126)*COS(Wellpath!$L127)*COS(Wellpath!$M127))</f>
        <v>1.941142838268906</v>
      </c>
      <c r="F127" s="17">
        <f>0.5*((Wellpath!$K127-Wellpath!$K126)*COS(Wellpath!$L127)*SIN(Wellpath!$M127))</f>
        <v>7.2444436971680144</v>
      </c>
      <c r="G127" s="17">
        <f>0.5*(-(Wellpath!$K127-Wellpath!$K126)*SIN(Wellpath!$L127))</f>
        <v>-12.990381056766578</v>
      </c>
      <c r="H127" s="17">
        <f>-0.5*((Wellpath!$K127-Wellpath!$K126)*SIN(Wellpath!$L127)*SIN(Wellpath!$M127))</f>
        <v>-12.547744556067117</v>
      </c>
      <c r="I127" s="17">
        <f>0.5*((Wellpath!$K127-Wellpath!$K126)*SIN(Wellpath!$L127)*COS(Wellpath!$M127))</f>
        <v>3.3621580206302002</v>
      </c>
      <c r="J127" s="17">
        <v>0</v>
      </c>
      <c r="K127" s="17">
        <f t="shared" si="3"/>
        <v>-0.22414386804201336</v>
      </c>
      <c r="L127" s="17">
        <f t="shared" si="4"/>
        <v>-0.83651630373780783</v>
      </c>
      <c r="M127" s="17">
        <f t="shared" si="5"/>
        <v>-0.50000000000000011</v>
      </c>
      <c r="N127" s="17">
        <f>0.5*((Wellpath!$K128-Wellpath!$K127)*COS(Wellpath!$L127)*COS(Wellpath!$M127))</f>
        <v>1.941142838268906</v>
      </c>
      <c r="O127" s="17">
        <f>0.5*((Wellpath!$K128-Wellpath!$K127)*COS(Wellpath!$L127)*SIN(Wellpath!$M127))</f>
        <v>7.2444436971680144</v>
      </c>
      <c r="P127" s="17">
        <f>0.5*(-(Wellpath!$K128-Wellpath!$K127)*SIN(Wellpath!$L127))</f>
        <v>-12.990381056766578</v>
      </c>
      <c r="Q127" s="17">
        <f>-0.5*((Wellpath!$K128-Wellpath!$K127)*SIN(Wellpath!$L127)*SIN(Wellpath!$M127))</f>
        <v>-12.547744556067117</v>
      </c>
      <c r="R127" s="17">
        <f>0.5*((Wellpath!$K128-Wellpath!$K127)*SIN(Wellpath!$L127)*COS(Wellpath!$M127))</f>
        <v>3.3621580206302002</v>
      </c>
      <c r="S127" s="17">
        <v>0</v>
      </c>
      <c r="AA127" s="10"/>
      <c r="AB127" s="10"/>
      <c r="AC127" s="10"/>
      <c r="AD127" s="10"/>
      <c r="AE127" s="10"/>
      <c r="AF127" s="10"/>
      <c r="AG127" s="10"/>
      <c r="AH127" s="10"/>
      <c r="AI127" s="10"/>
      <c r="AK127" s="24"/>
      <c r="AL127" s="24"/>
      <c r="AM127" s="24"/>
      <c r="AN127" s="24"/>
      <c r="AO127" s="24"/>
      <c r="AP127" s="24"/>
    </row>
    <row r="128" spans="1:42" x14ac:dyDescent="0.25">
      <c r="A128" s="26">
        <f>Wellpath!E128</f>
        <v>3750</v>
      </c>
      <c r="B128" s="17">
        <f>0.5*(SIN(Wellpath!$L127)*COS(Wellpath!$M127)+SIN(Wellpath!$L128)*COS(Wellpath!$M128))</f>
        <v>0.22414386804201336</v>
      </c>
      <c r="C128" s="17">
        <f>0.5*(SIN(Wellpath!$L127)*SIN(Wellpath!$M127)+SIN(Wellpath!$L128)*SIN(Wellpath!$M128))</f>
        <v>0.83651630373780783</v>
      </c>
      <c r="D128" s="17">
        <f>0.5*(COS(Wellpath!$L127)+COS(Wellpath!$L128))</f>
        <v>0.50000000000000011</v>
      </c>
      <c r="E128" s="17">
        <f>0.5*((Wellpath!$K128-Wellpath!$K127)*COS(Wellpath!$L128)*COS(Wellpath!$M128))</f>
        <v>1.941142838268906</v>
      </c>
      <c r="F128" s="17">
        <f>0.5*((Wellpath!$K128-Wellpath!$K127)*COS(Wellpath!$L128)*SIN(Wellpath!$M128))</f>
        <v>7.2444436971680144</v>
      </c>
      <c r="G128" s="17">
        <f>0.5*(-(Wellpath!$K128-Wellpath!$K127)*SIN(Wellpath!$L128))</f>
        <v>-12.990381056766578</v>
      </c>
      <c r="H128" s="17">
        <f>-0.5*((Wellpath!$K128-Wellpath!$K127)*SIN(Wellpath!$L128)*SIN(Wellpath!$M128))</f>
        <v>-12.547744556067117</v>
      </c>
      <c r="I128" s="17">
        <f>0.5*((Wellpath!$K128-Wellpath!$K127)*SIN(Wellpath!$L128)*COS(Wellpath!$M128))</f>
        <v>3.3621580206302002</v>
      </c>
      <c r="J128" s="17">
        <v>0</v>
      </c>
      <c r="K128" s="17">
        <f t="shared" si="3"/>
        <v>-0.22414386804201336</v>
      </c>
      <c r="L128" s="17">
        <f t="shared" si="4"/>
        <v>-0.83651630373780783</v>
      </c>
      <c r="M128" s="17">
        <f t="shared" si="5"/>
        <v>-0.50000000000000011</v>
      </c>
      <c r="N128" s="17">
        <f>0.5*((Wellpath!$K129-Wellpath!$K128)*COS(Wellpath!$L128)*COS(Wellpath!$M128))</f>
        <v>1.941142838268906</v>
      </c>
      <c r="O128" s="17">
        <f>0.5*((Wellpath!$K129-Wellpath!$K128)*COS(Wellpath!$L128)*SIN(Wellpath!$M128))</f>
        <v>7.2444436971680144</v>
      </c>
      <c r="P128" s="17">
        <f>0.5*(-(Wellpath!$K129-Wellpath!$K128)*SIN(Wellpath!$L128))</f>
        <v>-12.990381056766578</v>
      </c>
      <c r="Q128" s="17">
        <f>-0.5*((Wellpath!$K129-Wellpath!$K128)*SIN(Wellpath!$L128)*SIN(Wellpath!$M128))</f>
        <v>-12.547744556067117</v>
      </c>
      <c r="R128" s="17">
        <f>0.5*((Wellpath!$K129-Wellpath!$K128)*SIN(Wellpath!$L128)*COS(Wellpath!$M128))</f>
        <v>3.3621580206302002</v>
      </c>
      <c r="S128" s="17">
        <v>0</v>
      </c>
      <c r="AA128" s="10"/>
      <c r="AB128" s="10"/>
      <c r="AC128" s="10"/>
      <c r="AD128" s="10"/>
      <c r="AE128" s="10"/>
      <c r="AF128" s="10"/>
      <c r="AG128" s="10"/>
      <c r="AH128" s="10"/>
      <c r="AI128" s="10"/>
      <c r="AK128" s="24"/>
      <c r="AL128" s="24"/>
      <c r="AM128" s="24"/>
      <c r="AN128" s="24"/>
      <c r="AO128" s="24"/>
      <c r="AP128" s="24"/>
    </row>
    <row r="129" spans="1:42" x14ac:dyDescent="0.25">
      <c r="A129" s="26">
        <f>Wellpath!E129</f>
        <v>3780</v>
      </c>
      <c r="B129" s="17">
        <f>0.5*(SIN(Wellpath!$L128)*COS(Wellpath!$M128)+SIN(Wellpath!$L129)*COS(Wellpath!$M129))</f>
        <v>0.22414386804201336</v>
      </c>
      <c r="C129" s="17">
        <f>0.5*(SIN(Wellpath!$L128)*SIN(Wellpath!$M128)+SIN(Wellpath!$L129)*SIN(Wellpath!$M129))</f>
        <v>0.83651630373780783</v>
      </c>
      <c r="D129" s="17">
        <f>0.5*(COS(Wellpath!$L128)+COS(Wellpath!$L129))</f>
        <v>0.50000000000000011</v>
      </c>
      <c r="E129" s="17">
        <f>0.5*((Wellpath!$K129-Wellpath!$K128)*COS(Wellpath!$L129)*COS(Wellpath!$M129))</f>
        <v>1.941142838268906</v>
      </c>
      <c r="F129" s="17">
        <f>0.5*((Wellpath!$K129-Wellpath!$K128)*COS(Wellpath!$L129)*SIN(Wellpath!$M129))</f>
        <v>7.2444436971680144</v>
      </c>
      <c r="G129" s="17">
        <f>0.5*(-(Wellpath!$K129-Wellpath!$K128)*SIN(Wellpath!$L129))</f>
        <v>-12.990381056766578</v>
      </c>
      <c r="H129" s="17">
        <f>-0.5*((Wellpath!$K129-Wellpath!$K128)*SIN(Wellpath!$L129)*SIN(Wellpath!$M129))</f>
        <v>-12.547744556067117</v>
      </c>
      <c r="I129" s="17">
        <f>0.5*((Wellpath!$K129-Wellpath!$K128)*SIN(Wellpath!$L129)*COS(Wellpath!$M129))</f>
        <v>3.3621580206302002</v>
      </c>
      <c r="J129" s="17">
        <v>0</v>
      </c>
      <c r="K129" s="17">
        <f t="shared" si="3"/>
        <v>-0.22414386804201336</v>
      </c>
      <c r="L129" s="17">
        <f t="shared" si="4"/>
        <v>-0.83651630373780783</v>
      </c>
      <c r="M129" s="17">
        <f t="shared" si="5"/>
        <v>-0.50000000000000011</v>
      </c>
      <c r="N129" s="17">
        <f>0.5*((Wellpath!$K130-Wellpath!$K129)*COS(Wellpath!$L129)*COS(Wellpath!$M129))</f>
        <v>1.941142838268906</v>
      </c>
      <c r="O129" s="17">
        <f>0.5*((Wellpath!$K130-Wellpath!$K129)*COS(Wellpath!$L129)*SIN(Wellpath!$M129))</f>
        <v>7.2444436971680144</v>
      </c>
      <c r="P129" s="17">
        <f>0.5*(-(Wellpath!$K130-Wellpath!$K129)*SIN(Wellpath!$L129))</f>
        <v>-12.990381056766578</v>
      </c>
      <c r="Q129" s="17">
        <f>-0.5*((Wellpath!$K130-Wellpath!$K129)*SIN(Wellpath!$L129)*SIN(Wellpath!$M129))</f>
        <v>-12.547744556067117</v>
      </c>
      <c r="R129" s="17">
        <f>0.5*((Wellpath!$K130-Wellpath!$K129)*SIN(Wellpath!$L129)*COS(Wellpath!$M129))</f>
        <v>3.3621580206302002</v>
      </c>
      <c r="S129" s="17">
        <v>0</v>
      </c>
      <c r="AA129" s="10"/>
      <c r="AB129" s="10"/>
      <c r="AC129" s="10"/>
      <c r="AD129" s="10"/>
      <c r="AE129" s="10"/>
      <c r="AF129" s="10"/>
      <c r="AG129" s="10"/>
      <c r="AH129" s="10"/>
      <c r="AI129" s="10"/>
      <c r="AK129" s="24"/>
      <c r="AL129" s="24"/>
      <c r="AM129" s="24"/>
      <c r="AN129" s="24"/>
      <c r="AO129" s="24"/>
      <c r="AP129" s="24"/>
    </row>
    <row r="130" spans="1:42" x14ac:dyDescent="0.25">
      <c r="A130" s="26">
        <f>Wellpath!E130</f>
        <v>3810</v>
      </c>
      <c r="B130" s="17">
        <f>0.5*(SIN(Wellpath!$L129)*COS(Wellpath!$M129)+SIN(Wellpath!$L130)*COS(Wellpath!$M130))</f>
        <v>0.22414386804201336</v>
      </c>
      <c r="C130" s="17">
        <f>0.5*(SIN(Wellpath!$L129)*SIN(Wellpath!$M129)+SIN(Wellpath!$L130)*SIN(Wellpath!$M130))</f>
        <v>0.83651630373780783</v>
      </c>
      <c r="D130" s="17">
        <f>0.5*(COS(Wellpath!$L129)+COS(Wellpath!$L130))</f>
        <v>0.50000000000000011</v>
      </c>
      <c r="E130" s="17">
        <f>0.5*((Wellpath!$K130-Wellpath!$K129)*COS(Wellpath!$L130)*COS(Wellpath!$M130))</f>
        <v>1.941142838268906</v>
      </c>
      <c r="F130" s="17">
        <f>0.5*((Wellpath!$K130-Wellpath!$K129)*COS(Wellpath!$L130)*SIN(Wellpath!$M130))</f>
        <v>7.2444436971680144</v>
      </c>
      <c r="G130" s="17">
        <f>0.5*(-(Wellpath!$K130-Wellpath!$K129)*SIN(Wellpath!$L130))</f>
        <v>-12.990381056766578</v>
      </c>
      <c r="H130" s="17">
        <f>-0.5*((Wellpath!$K130-Wellpath!$K129)*SIN(Wellpath!$L130)*SIN(Wellpath!$M130))</f>
        <v>-12.547744556067117</v>
      </c>
      <c r="I130" s="17">
        <f>0.5*((Wellpath!$K130-Wellpath!$K129)*SIN(Wellpath!$L130)*COS(Wellpath!$M130))</f>
        <v>3.3621580206302002</v>
      </c>
      <c r="J130" s="17">
        <v>0</v>
      </c>
      <c r="K130" s="17">
        <f t="shared" si="3"/>
        <v>-0.22414386804201336</v>
      </c>
      <c r="L130" s="17">
        <f t="shared" si="4"/>
        <v>-0.83651630373780783</v>
      </c>
      <c r="M130" s="17">
        <f t="shared" si="5"/>
        <v>-0.50000000000000011</v>
      </c>
      <c r="N130" s="17">
        <f>0.5*((Wellpath!$K131-Wellpath!$K130)*COS(Wellpath!$L130)*COS(Wellpath!$M130))</f>
        <v>1.941142838268906</v>
      </c>
      <c r="O130" s="17">
        <f>0.5*((Wellpath!$K131-Wellpath!$K130)*COS(Wellpath!$L130)*SIN(Wellpath!$M130))</f>
        <v>7.2444436971680144</v>
      </c>
      <c r="P130" s="17">
        <f>0.5*(-(Wellpath!$K131-Wellpath!$K130)*SIN(Wellpath!$L130))</f>
        <v>-12.990381056766578</v>
      </c>
      <c r="Q130" s="17">
        <f>-0.5*((Wellpath!$K131-Wellpath!$K130)*SIN(Wellpath!$L130)*SIN(Wellpath!$M130))</f>
        <v>-12.547744556067117</v>
      </c>
      <c r="R130" s="17">
        <f>0.5*((Wellpath!$K131-Wellpath!$K130)*SIN(Wellpath!$L130)*COS(Wellpath!$M130))</f>
        <v>3.3621580206302002</v>
      </c>
      <c r="S130" s="17">
        <v>0</v>
      </c>
      <c r="AA130" s="10"/>
      <c r="AB130" s="10"/>
      <c r="AC130" s="10"/>
      <c r="AD130" s="10"/>
      <c r="AE130" s="10"/>
      <c r="AF130" s="10"/>
      <c r="AG130" s="10"/>
      <c r="AH130" s="10"/>
      <c r="AI130" s="10"/>
      <c r="AK130" s="24"/>
      <c r="AL130" s="24"/>
      <c r="AM130" s="24"/>
      <c r="AN130" s="24"/>
      <c r="AO130" s="24"/>
      <c r="AP130" s="24"/>
    </row>
    <row r="131" spans="1:42" x14ac:dyDescent="0.25">
      <c r="A131" s="26">
        <f>Wellpath!E131</f>
        <v>3840</v>
      </c>
      <c r="B131" s="17">
        <f>0.5*(SIN(Wellpath!$L130)*COS(Wellpath!$M130)+SIN(Wellpath!$L131)*COS(Wellpath!$M131))</f>
        <v>0.22414386804201336</v>
      </c>
      <c r="C131" s="17">
        <f>0.5*(SIN(Wellpath!$L130)*SIN(Wellpath!$M130)+SIN(Wellpath!$L131)*SIN(Wellpath!$M131))</f>
        <v>0.83651630373780783</v>
      </c>
      <c r="D131" s="17">
        <f>0.5*(COS(Wellpath!$L130)+COS(Wellpath!$L131))</f>
        <v>0.50000000000000011</v>
      </c>
      <c r="E131" s="17">
        <f>0.5*((Wellpath!$K131-Wellpath!$K130)*COS(Wellpath!$L131)*COS(Wellpath!$M131))</f>
        <v>1.941142838268906</v>
      </c>
      <c r="F131" s="17">
        <f>0.5*((Wellpath!$K131-Wellpath!$K130)*COS(Wellpath!$L131)*SIN(Wellpath!$M131))</f>
        <v>7.2444436971680144</v>
      </c>
      <c r="G131" s="17">
        <f>0.5*(-(Wellpath!$K131-Wellpath!$K130)*SIN(Wellpath!$L131))</f>
        <v>-12.990381056766578</v>
      </c>
      <c r="H131" s="17">
        <f>-0.5*((Wellpath!$K131-Wellpath!$K130)*SIN(Wellpath!$L131)*SIN(Wellpath!$M131))</f>
        <v>-12.547744556067117</v>
      </c>
      <c r="I131" s="17">
        <f>0.5*((Wellpath!$K131-Wellpath!$K130)*SIN(Wellpath!$L131)*COS(Wellpath!$M131))</f>
        <v>3.3621580206302002</v>
      </c>
      <c r="J131" s="17">
        <v>0</v>
      </c>
      <c r="K131" s="17">
        <f t="shared" si="3"/>
        <v>-0.22414386804201336</v>
      </c>
      <c r="L131" s="17">
        <f t="shared" si="4"/>
        <v>-0.83651630373780783</v>
      </c>
      <c r="M131" s="17">
        <f t="shared" si="5"/>
        <v>-0.50000000000000011</v>
      </c>
      <c r="N131" s="17">
        <f>0.5*((Wellpath!$K132-Wellpath!$K131)*COS(Wellpath!$L131)*COS(Wellpath!$M131))</f>
        <v>1.941142838268906</v>
      </c>
      <c r="O131" s="17">
        <f>0.5*((Wellpath!$K132-Wellpath!$K131)*COS(Wellpath!$L131)*SIN(Wellpath!$M131))</f>
        <v>7.2444436971680144</v>
      </c>
      <c r="P131" s="17">
        <f>0.5*(-(Wellpath!$K132-Wellpath!$K131)*SIN(Wellpath!$L131))</f>
        <v>-12.990381056766578</v>
      </c>
      <c r="Q131" s="17">
        <f>-0.5*((Wellpath!$K132-Wellpath!$K131)*SIN(Wellpath!$L131)*SIN(Wellpath!$M131))</f>
        <v>-12.547744556067117</v>
      </c>
      <c r="R131" s="17">
        <f>0.5*((Wellpath!$K132-Wellpath!$K131)*SIN(Wellpath!$L131)*COS(Wellpath!$M131))</f>
        <v>3.3621580206302002</v>
      </c>
      <c r="S131" s="17">
        <v>0</v>
      </c>
      <c r="AA131" s="10"/>
      <c r="AB131" s="10"/>
      <c r="AC131" s="10"/>
      <c r="AD131" s="10"/>
      <c r="AE131" s="10"/>
      <c r="AF131" s="10"/>
      <c r="AG131" s="10"/>
      <c r="AH131" s="10"/>
      <c r="AI131" s="10"/>
      <c r="AK131" s="24"/>
      <c r="AL131" s="24"/>
      <c r="AM131" s="24"/>
      <c r="AN131" s="24"/>
      <c r="AO131" s="24"/>
      <c r="AP131" s="24"/>
    </row>
    <row r="132" spans="1:42" x14ac:dyDescent="0.25">
      <c r="A132" s="26">
        <f>Wellpath!E132</f>
        <v>3870</v>
      </c>
      <c r="B132" s="17">
        <f>0.5*(SIN(Wellpath!$L131)*COS(Wellpath!$M131)+SIN(Wellpath!$L132)*COS(Wellpath!$M132))</f>
        <v>0.22414386804201336</v>
      </c>
      <c r="C132" s="17">
        <f>0.5*(SIN(Wellpath!$L131)*SIN(Wellpath!$M131)+SIN(Wellpath!$L132)*SIN(Wellpath!$M132))</f>
        <v>0.83651630373780783</v>
      </c>
      <c r="D132" s="17">
        <f>0.5*(COS(Wellpath!$L131)+COS(Wellpath!$L132))</f>
        <v>0.50000000000000011</v>
      </c>
      <c r="E132" s="17">
        <f>0.5*((Wellpath!$K132-Wellpath!$K131)*COS(Wellpath!$L132)*COS(Wellpath!$M132))</f>
        <v>1.941142838268906</v>
      </c>
      <c r="F132" s="17">
        <f>0.5*((Wellpath!$K132-Wellpath!$K131)*COS(Wellpath!$L132)*SIN(Wellpath!$M132))</f>
        <v>7.2444436971680144</v>
      </c>
      <c r="G132" s="17">
        <f>0.5*(-(Wellpath!$K132-Wellpath!$K131)*SIN(Wellpath!$L132))</f>
        <v>-12.990381056766578</v>
      </c>
      <c r="H132" s="17">
        <f>-0.5*((Wellpath!$K132-Wellpath!$K131)*SIN(Wellpath!$L132)*SIN(Wellpath!$M132))</f>
        <v>-12.547744556067117</v>
      </c>
      <c r="I132" s="17">
        <f>0.5*((Wellpath!$K132-Wellpath!$K131)*SIN(Wellpath!$L132)*COS(Wellpath!$M132))</f>
        <v>3.3621580206302002</v>
      </c>
      <c r="J132" s="17">
        <v>0</v>
      </c>
      <c r="K132" s="17">
        <f t="shared" ref="K132" si="6">-B133</f>
        <v>-0.22414386804201336</v>
      </c>
      <c r="L132" s="17">
        <f t="shared" ref="L132" si="7">-C133</f>
        <v>-0.83651630373780783</v>
      </c>
      <c r="M132" s="17">
        <f t="shared" ref="M132" si="8">-D133</f>
        <v>-0.50000000000000011</v>
      </c>
      <c r="N132" s="17">
        <f>0.5*((Wellpath!$K133-Wellpath!$K132)*COS(Wellpath!$L132)*COS(Wellpath!$M132))</f>
        <v>1.941142838268906</v>
      </c>
      <c r="O132" s="17">
        <f>0.5*((Wellpath!$K133-Wellpath!$K132)*COS(Wellpath!$L132)*SIN(Wellpath!$M132))</f>
        <v>7.2444436971680144</v>
      </c>
      <c r="P132" s="17">
        <f>0.5*(-(Wellpath!$K133-Wellpath!$K132)*SIN(Wellpath!$L132))</f>
        <v>-12.990381056766578</v>
      </c>
      <c r="Q132" s="17">
        <f>-0.5*((Wellpath!$K133-Wellpath!$K132)*SIN(Wellpath!$L132)*SIN(Wellpath!$M132))</f>
        <v>-12.547744556067117</v>
      </c>
      <c r="R132" s="17">
        <f>0.5*((Wellpath!$K133-Wellpath!$K132)*SIN(Wellpath!$L132)*COS(Wellpath!$M132))</f>
        <v>3.3621580206302002</v>
      </c>
      <c r="S132" s="17">
        <v>0</v>
      </c>
      <c r="AA132" s="10"/>
      <c r="AB132" s="10"/>
      <c r="AC132" s="10"/>
      <c r="AD132" s="10"/>
      <c r="AE132" s="10"/>
      <c r="AF132" s="10"/>
      <c r="AG132" s="10"/>
      <c r="AH132" s="10"/>
      <c r="AI132" s="10"/>
      <c r="AK132" s="24"/>
      <c r="AL132" s="24"/>
      <c r="AM132" s="24"/>
      <c r="AN132" s="24"/>
      <c r="AO132" s="24"/>
      <c r="AP132" s="24"/>
    </row>
    <row r="133" spans="1:42" x14ac:dyDescent="0.25">
      <c r="A133" s="26">
        <f>Wellpath!E133</f>
        <v>3900</v>
      </c>
      <c r="B133" s="17">
        <f>0.5*(SIN(Wellpath!$L132)*COS(Wellpath!$M132)+SIN(Wellpath!$L133)*COS(Wellpath!$M133))</f>
        <v>0.22414386804201336</v>
      </c>
      <c r="C133" s="17">
        <f>0.5*(SIN(Wellpath!$L132)*SIN(Wellpath!$M132)+SIN(Wellpath!$L133)*SIN(Wellpath!$M133))</f>
        <v>0.83651630373780783</v>
      </c>
      <c r="D133" s="17">
        <f>0.5*(COS(Wellpath!$L132)+COS(Wellpath!$L133))</f>
        <v>0.50000000000000011</v>
      </c>
      <c r="E133" s="17">
        <f>0.5*((Wellpath!$K133-Wellpath!$K132)*COS(Wellpath!$L133)*COS(Wellpath!$M133))</f>
        <v>1.941142838268906</v>
      </c>
      <c r="F133" s="17">
        <f>0.5*((Wellpath!$K133-Wellpath!$K132)*COS(Wellpath!$L133)*SIN(Wellpath!$M133))</f>
        <v>7.2444436971680144</v>
      </c>
      <c r="G133" s="17">
        <f>0.5*(-(Wellpath!$K133-Wellpath!$K132)*SIN(Wellpath!$L133))</f>
        <v>-12.990381056766578</v>
      </c>
      <c r="H133" s="17">
        <f>-0.5*((Wellpath!$K133-Wellpath!$K132)*SIN(Wellpath!$L133)*SIN(Wellpath!$M133))</f>
        <v>-12.547744556067117</v>
      </c>
      <c r="I133" s="17">
        <f>0.5*((Wellpath!$K133-Wellpath!$K132)*SIN(Wellpath!$L133)*COS(Wellpath!$M133))</f>
        <v>3.3621580206302002</v>
      </c>
      <c r="J133" s="17">
        <v>0</v>
      </c>
      <c r="K133" s="17">
        <f t="shared" ref="K133:K196" si="9">-B134</f>
        <v>-0.22414386804201336</v>
      </c>
      <c r="L133" s="17">
        <f t="shared" ref="L133:L196" si="10">-C134</f>
        <v>-0.83651630373780783</v>
      </c>
      <c r="M133" s="17">
        <f t="shared" ref="M133:M196" si="11">-D134</f>
        <v>-0.50000000000000011</v>
      </c>
      <c r="N133" s="17">
        <f>0.5*((Wellpath!$K134-Wellpath!$K133)*COS(Wellpath!$L133)*COS(Wellpath!$M133))</f>
        <v>1.941142838268906</v>
      </c>
      <c r="O133" s="17">
        <f>0.5*((Wellpath!$K134-Wellpath!$K133)*COS(Wellpath!$L133)*SIN(Wellpath!$M133))</f>
        <v>7.2444436971680144</v>
      </c>
      <c r="P133" s="17">
        <f>0.5*(-(Wellpath!$K134-Wellpath!$K133)*SIN(Wellpath!$L133))</f>
        <v>-12.990381056766578</v>
      </c>
      <c r="Q133" s="17">
        <f>-0.5*((Wellpath!$K134-Wellpath!$K133)*SIN(Wellpath!$L133)*SIN(Wellpath!$M133))</f>
        <v>-12.547744556067117</v>
      </c>
      <c r="R133" s="17">
        <f>0.5*((Wellpath!$K134-Wellpath!$K133)*SIN(Wellpath!$L133)*COS(Wellpath!$M133))</f>
        <v>3.3621580206302002</v>
      </c>
      <c r="S133" s="17">
        <v>0</v>
      </c>
      <c r="AA133" s="10"/>
      <c r="AB133" s="10"/>
      <c r="AC133" s="10"/>
      <c r="AD133" s="10"/>
      <c r="AE133" s="10"/>
      <c r="AF133" s="10"/>
      <c r="AG133" s="10"/>
      <c r="AH133" s="10"/>
      <c r="AI133" s="10"/>
      <c r="AK133" s="24"/>
      <c r="AL133" s="24"/>
      <c r="AM133" s="24"/>
      <c r="AN133" s="24"/>
      <c r="AO133" s="24"/>
      <c r="AP133" s="24"/>
    </row>
    <row r="134" spans="1:42" x14ac:dyDescent="0.25">
      <c r="A134" s="26">
        <f>Wellpath!E134</f>
        <v>3930</v>
      </c>
      <c r="B134" s="17">
        <f>0.5*(SIN(Wellpath!$L133)*COS(Wellpath!$M133)+SIN(Wellpath!$L134)*COS(Wellpath!$M134))</f>
        <v>0.22414386804201336</v>
      </c>
      <c r="C134" s="17">
        <f>0.5*(SIN(Wellpath!$L133)*SIN(Wellpath!$M133)+SIN(Wellpath!$L134)*SIN(Wellpath!$M134))</f>
        <v>0.83651630373780783</v>
      </c>
      <c r="D134" s="17">
        <f>0.5*(COS(Wellpath!$L133)+COS(Wellpath!$L134))</f>
        <v>0.50000000000000011</v>
      </c>
      <c r="E134" s="17">
        <f>0.5*((Wellpath!$K134-Wellpath!$K133)*COS(Wellpath!$L134)*COS(Wellpath!$M134))</f>
        <v>1.941142838268906</v>
      </c>
      <c r="F134" s="17">
        <f>0.5*((Wellpath!$K134-Wellpath!$K133)*COS(Wellpath!$L134)*SIN(Wellpath!$M134))</f>
        <v>7.2444436971680144</v>
      </c>
      <c r="G134" s="17">
        <f>0.5*(-(Wellpath!$K134-Wellpath!$K133)*SIN(Wellpath!$L134))</f>
        <v>-12.990381056766578</v>
      </c>
      <c r="H134" s="17">
        <f>-0.5*((Wellpath!$K134-Wellpath!$K133)*SIN(Wellpath!$L134)*SIN(Wellpath!$M134))</f>
        <v>-12.547744556067117</v>
      </c>
      <c r="I134" s="17">
        <f>0.5*((Wellpath!$K134-Wellpath!$K133)*SIN(Wellpath!$L134)*COS(Wellpath!$M134))</f>
        <v>3.3621580206302002</v>
      </c>
      <c r="J134" s="17">
        <v>0</v>
      </c>
      <c r="K134" s="17">
        <f t="shared" si="9"/>
        <v>-0.22414386804201336</v>
      </c>
      <c r="L134" s="17">
        <f t="shared" si="10"/>
        <v>-0.83651630373780783</v>
      </c>
      <c r="M134" s="17">
        <f t="shared" si="11"/>
        <v>-0.50000000000000011</v>
      </c>
      <c r="N134" s="17">
        <f>0.5*((Wellpath!$K135-Wellpath!$K134)*COS(Wellpath!$L134)*COS(Wellpath!$M134))</f>
        <v>1.941142838268906</v>
      </c>
      <c r="O134" s="17">
        <f>0.5*((Wellpath!$K135-Wellpath!$K134)*COS(Wellpath!$L134)*SIN(Wellpath!$M134))</f>
        <v>7.2444436971680144</v>
      </c>
      <c r="P134" s="17">
        <f>0.5*(-(Wellpath!$K135-Wellpath!$K134)*SIN(Wellpath!$L134))</f>
        <v>-12.990381056766578</v>
      </c>
      <c r="Q134" s="17">
        <f>-0.5*((Wellpath!$K135-Wellpath!$K134)*SIN(Wellpath!$L134)*SIN(Wellpath!$M134))</f>
        <v>-12.547744556067117</v>
      </c>
      <c r="R134" s="17">
        <f>0.5*((Wellpath!$K135-Wellpath!$K134)*SIN(Wellpath!$L134)*COS(Wellpath!$M134))</f>
        <v>3.3621580206302002</v>
      </c>
      <c r="S134" s="17">
        <v>0</v>
      </c>
      <c r="AA134" s="10"/>
      <c r="AB134" s="10"/>
      <c r="AC134" s="10"/>
      <c r="AD134" s="10"/>
      <c r="AE134" s="10"/>
      <c r="AF134" s="10"/>
      <c r="AG134" s="10"/>
      <c r="AH134" s="10"/>
      <c r="AI134" s="10"/>
      <c r="AK134" s="24"/>
      <c r="AL134" s="24"/>
      <c r="AM134" s="24"/>
      <c r="AN134" s="24"/>
      <c r="AO134" s="24"/>
      <c r="AP134" s="24"/>
    </row>
    <row r="135" spans="1:42" x14ac:dyDescent="0.25">
      <c r="A135" s="26">
        <f>Wellpath!E135</f>
        <v>3960</v>
      </c>
      <c r="B135" s="17">
        <f>0.5*(SIN(Wellpath!$L134)*COS(Wellpath!$M134)+SIN(Wellpath!$L135)*COS(Wellpath!$M135))</f>
        <v>0.22414386804201336</v>
      </c>
      <c r="C135" s="17">
        <f>0.5*(SIN(Wellpath!$L134)*SIN(Wellpath!$M134)+SIN(Wellpath!$L135)*SIN(Wellpath!$M135))</f>
        <v>0.83651630373780783</v>
      </c>
      <c r="D135" s="17">
        <f>0.5*(COS(Wellpath!$L134)+COS(Wellpath!$L135))</f>
        <v>0.50000000000000011</v>
      </c>
      <c r="E135" s="17">
        <f>0.5*((Wellpath!$K135-Wellpath!$K134)*COS(Wellpath!$L135)*COS(Wellpath!$M135))</f>
        <v>1.941142838268906</v>
      </c>
      <c r="F135" s="17">
        <f>0.5*((Wellpath!$K135-Wellpath!$K134)*COS(Wellpath!$L135)*SIN(Wellpath!$M135))</f>
        <v>7.2444436971680144</v>
      </c>
      <c r="G135" s="17">
        <f>0.5*(-(Wellpath!$K135-Wellpath!$K134)*SIN(Wellpath!$L135))</f>
        <v>-12.990381056766578</v>
      </c>
      <c r="H135" s="17">
        <f>-0.5*((Wellpath!$K135-Wellpath!$K134)*SIN(Wellpath!$L135)*SIN(Wellpath!$M135))</f>
        <v>-12.547744556067117</v>
      </c>
      <c r="I135" s="17">
        <f>0.5*((Wellpath!$K135-Wellpath!$K134)*SIN(Wellpath!$L135)*COS(Wellpath!$M135))</f>
        <v>3.3621580206302002</v>
      </c>
      <c r="J135" s="17">
        <v>0</v>
      </c>
      <c r="K135" s="17">
        <f t="shared" si="9"/>
        <v>-0.22414386804201336</v>
      </c>
      <c r="L135" s="17">
        <f t="shared" si="10"/>
        <v>-0.83651630373780783</v>
      </c>
      <c r="M135" s="17">
        <f t="shared" si="11"/>
        <v>-0.50000000000000011</v>
      </c>
      <c r="N135" s="17">
        <f>0.5*((Wellpath!$K136-Wellpath!$K135)*COS(Wellpath!$L135)*COS(Wellpath!$M135))</f>
        <v>1.941142838268906</v>
      </c>
      <c r="O135" s="17">
        <f>0.5*((Wellpath!$K136-Wellpath!$K135)*COS(Wellpath!$L135)*SIN(Wellpath!$M135))</f>
        <v>7.2444436971680144</v>
      </c>
      <c r="P135" s="17">
        <f>0.5*(-(Wellpath!$K136-Wellpath!$K135)*SIN(Wellpath!$L135))</f>
        <v>-12.990381056766578</v>
      </c>
      <c r="Q135" s="17">
        <f>-0.5*((Wellpath!$K136-Wellpath!$K135)*SIN(Wellpath!$L135)*SIN(Wellpath!$M135))</f>
        <v>-12.547744556067117</v>
      </c>
      <c r="R135" s="17">
        <f>0.5*((Wellpath!$K136-Wellpath!$K135)*SIN(Wellpath!$L135)*COS(Wellpath!$M135))</f>
        <v>3.3621580206302002</v>
      </c>
      <c r="S135" s="17">
        <v>0</v>
      </c>
      <c r="AA135" s="10"/>
      <c r="AB135" s="10"/>
      <c r="AC135" s="10"/>
      <c r="AD135" s="10"/>
      <c r="AE135" s="10"/>
      <c r="AF135" s="10"/>
      <c r="AG135" s="10"/>
      <c r="AH135" s="10"/>
      <c r="AI135" s="10"/>
      <c r="AK135" s="24"/>
      <c r="AL135" s="24"/>
      <c r="AM135" s="24"/>
      <c r="AN135" s="24"/>
      <c r="AO135" s="24"/>
      <c r="AP135" s="24"/>
    </row>
    <row r="136" spans="1:42" x14ac:dyDescent="0.25">
      <c r="A136" s="26">
        <f>Wellpath!E136</f>
        <v>3990</v>
      </c>
      <c r="B136" s="17">
        <f>0.5*(SIN(Wellpath!$L135)*COS(Wellpath!$M135)+SIN(Wellpath!$L136)*COS(Wellpath!$M136))</f>
        <v>0.22414386804201336</v>
      </c>
      <c r="C136" s="17">
        <f>0.5*(SIN(Wellpath!$L135)*SIN(Wellpath!$M135)+SIN(Wellpath!$L136)*SIN(Wellpath!$M136))</f>
        <v>0.83651630373780783</v>
      </c>
      <c r="D136" s="17">
        <f>0.5*(COS(Wellpath!$L135)+COS(Wellpath!$L136))</f>
        <v>0.50000000000000011</v>
      </c>
      <c r="E136" s="17">
        <f>0.5*((Wellpath!$K136-Wellpath!$K135)*COS(Wellpath!$L136)*COS(Wellpath!$M136))</f>
        <v>1.941142838268906</v>
      </c>
      <c r="F136" s="17">
        <f>0.5*((Wellpath!$K136-Wellpath!$K135)*COS(Wellpath!$L136)*SIN(Wellpath!$M136))</f>
        <v>7.2444436971680144</v>
      </c>
      <c r="G136" s="17">
        <f>0.5*(-(Wellpath!$K136-Wellpath!$K135)*SIN(Wellpath!$L136))</f>
        <v>-12.990381056766578</v>
      </c>
      <c r="H136" s="17">
        <f>-0.5*((Wellpath!$K136-Wellpath!$K135)*SIN(Wellpath!$L136)*SIN(Wellpath!$M136))</f>
        <v>-12.547744556067117</v>
      </c>
      <c r="I136" s="17">
        <f>0.5*((Wellpath!$K136-Wellpath!$K135)*SIN(Wellpath!$L136)*COS(Wellpath!$M136))</f>
        <v>3.3621580206302002</v>
      </c>
      <c r="J136" s="17">
        <v>0</v>
      </c>
      <c r="K136" s="17">
        <f t="shared" si="9"/>
        <v>-0.22414386804201336</v>
      </c>
      <c r="L136" s="17">
        <f t="shared" si="10"/>
        <v>-0.83651630373780783</v>
      </c>
      <c r="M136" s="17">
        <f t="shared" si="11"/>
        <v>-0.50000000000000011</v>
      </c>
      <c r="N136" s="17">
        <f>0.5*((Wellpath!$K137-Wellpath!$K136)*COS(Wellpath!$L136)*COS(Wellpath!$M136))</f>
        <v>1.941142838268906</v>
      </c>
      <c r="O136" s="17">
        <f>0.5*((Wellpath!$K137-Wellpath!$K136)*COS(Wellpath!$L136)*SIN(Wellpath!$M136))</f>
        <v>7.2444436971680144</v>
      </c>
      <c r="P136" s="17">
        <f>0.5*(-(Wellpath!$K137-Wellpath!$K136)*SIN(Wellpath!$L136))</f>
        <v>-12.990381056766578</v>
      </c>
      <c r="Q136" s="17">
        <f>-0.5*((Wellpath!$K137-Wellpath!$K136)*SIN(Wellpath!$L136)*SIN(Wellpath!$M136))</f>
        <v>-12.547744556067117</v>
      </c>
      <c r="R136" s="17">
        <f>0.5*((Wellpath!$K137-Wellpath!$K136)*SIN(Wellpath!$L136)*COS(Wellpath!$M136))</f>
        <v>3.3621580206302002</v>
      </c>
      <c r="S136" s="17">
        <v>0</v>
      </c>
      <c r="AA136" s="10"/>
      <c r="AB136" s="10"/>
      <c r="AC136" s="10"/>
      <c r="AD136" s="10"/>
      <c r="AE136" s="10"/>
      <c r="AF136" s="10"/>
      <c r="AG136" s="10"/>
      <c r="AH136" s="10"/>
      <c r="AI136" s="10"/>
      <c r="AK136" s="24"/>
      <c r="AL136" s="24"/>
      <c r="AM136" s="24"/>
      <c r="AN136" s="24"/>
      <c r="AO136" s="24"/>
      <c r="AP136" s="24"/>
    </row>
    <row r="137" spans="1:42" x14ac:dyDescent="0.25">
      <c r="A137" s="26">
        <f>Wellpath!E137</f>
        <v>4020</v>
      </c>
      <c r="B137" s="17">
        <f>0.5*(SIN(Wellpath!$L136)*COS(Wellpath!$M136)+SIN(Wellpath!$L137)*COS(Wellpath!$M137))</f>
        <v>0.22414386804201336</v>
      </c>
      <c r="C137" s="17">
        <f>0.5*(SIN(Wellpath!$L136)*SIN(Wellpath!$M136)+SIN(Wellpath!$L137)*SIN(Wellpath!$M137))</f>
        <v>0.83651630373780783</v>
      </c>
      <c r="D137" s="17">
        <f>0.5*(COS(Wellpath!$L136)+COS(Wellpath!$L137))</f>
        <v>0.50000000000000011</v>
      </c>
      <c r="E137" s="17">
        <f>0.5*((Wellpath!$K137-Wellpath!$K136)*COS(Wellpath!$L137)*COS(Wellpath!$M137))</f>
        <v>1.941142838268906</v>
      </c>
      <c r="F137" s="17">
        <f>0.5*((Wellpath!$K137-Wellpath!$K136)*COS(Wellpath!$L137)*SIN(Wellpath!$M137))</f>
        <v>7.2444436971680144</v>
      </c>
      <c r="G137" s="17">
        <f>0.5*(-(Wellpath!$K137-Wellpath!$K136)*SIN(Wellpath!$L137))</f>
        <v>-12.990381056766578</v>
      </c>
      <c r="H137" s="17">
        <f>-0.5*((Wellpath!$K137-Wellpath!$K136)*SIN(Wellpath!$L137)*SIN(Wellpath!$M137))</f>
        <v>-12.547744556067117</v>
      </c>
      <c r="I137" s="17">
        <f>0.5*((Wellpath!$K137-Wellpath!$K136)*SIN(Wellpath!$L137)*COS(Wellpath!$M137))</f>
        <v>3.3621580206302002</v>
      </c>
      <c r="J137" s="17">
        <v>0</v>
      </c>
      <c r="K137" s="17">
        <f t="shared" si="9"/>
        <v>-0.22414386804201336</v>
      </c>
      <c r="L137" s="17">
        <f t="shared" si="10"/>
        <v>-0.83651630373780783</v>
      </c>
      <c r="M137" s="17">
        <f t="shared" si="11"/>
        <v>-0.50000000000000011</v>
      </c>
      <c r="N137" s="17">
        <f>0.5*((Wellpath!$K138-Wellpath!$K137)*COS(Wellpath!$L137)*COS(Wellpath!$M137))</f>
        <v>1.941142838268906</v>
      </c>
      <c r="O137" s="17">
        <f>0.5*((Wellpath!$K138-Wellpath!$K137)*COS(Wellpath!$L137)*SIN(Wellpath!$M137))</f>
        <v>7.2444436971680144</v>
      </c>
      <c r="P137" s="17">
        <f>0.5*(-(Wellpath!$K138-Wellpath!$K137)*SIN(Wellpath!$L137))</f>
        <v>-12.990381056766578</v>
      </c>
      <c r="Q137" s="17">
        <f>-0.5*((Wellpath!$K138-Wellpath!$K137)*SIN(Wellpath!$L137)*SIN(Wellpath!$M137))</f>
        <v>-12.547744556067117</v>
      </c>
      <c r="R137" s="17">
        <f>0.5*((Wellpath!$K138-Wellpath!$K137)*SIN(Wellpath!$L137)*COS(Wellpath!$M137))</f>
        <v>3.3621580206302002</v>
      </c>
      <c r="S137" s="17">
        <v>0</v>
      </c>
      <c r="AA137" s="10"/>
      <c r="AB137" s="10"/>
      <c r="AC137" s="10"/>
      <c r="AD137" s="10"/>
      <c r="AE137" s="10"/>
      <c r="AF137" s="10"/>
      <c r="AG137" s="10"/>
      <c r="AH137" s="10"/>
      <c r="AI137" s="10"/>
      <c r="AK137" s="24"/>
      <c r="AL137" s="24"/>
      <c r="AM137" s="24"/>
      <c r="AN137" s="24"/>
      <c r="AO137" s="24"/>
      <c r="AP137" s="24"/>
    </row>
    <row r="138" spans="1:42" x14ac:dyDescent="0.25">
      <c r="A138" s="26">
        <f>Wellpath!E138</f>
        <v>4050</v>
      </c>
      <c r="B138" s="17">
        <f>0.5*(SIN(Wellpath!$L137)*COS(Wellpath!$M137)+SIN(Wellpath!$L138)*COS(Wellpath!$M138))</f>
        <v>0.22414386804201336</v>
      </c>
      <c r="C138" s="17">
        <f>0.5*(SIN(Wellpath!$L137)*SIN(Wellpath!$M137)+SIN(Wellpath!$L138)*SIN(Wellpath!$M138))</f>
        <v>0.83651630373780783</v>
      </c>
      <c r="D138" s="17">
        <f>0.5*(COS(Wellpath!$L137)+COS(Wellpath!$L138))</f>
        <v>0.50000000000000011</v>
      </c>
      <c r="E138" s="17">
        <f>0.5*((Wellpath!$K138-Wellpath!$K137)*COS(Wellpath!$L138)*COS(Wellpath!$M138))</f>
        <v>1.941142838268906</v>
      </c>
      <c r="F138" s="17">
        <f>0.5*((Wellpath!$K138-Wellpath!$K137)*COS(Wellpath!$L138)*SIN(Wellpath!$M138))</f>
        <v>7.2444436971680144</v>
      </c>
      <c r="G138" s="17">
        <f>0.5*(-(Wellpath!$K138-Wellpath!$K137)*SIN(Wellpath!$L138))</f>
        <v>-12.990381056766578</v>
      </c>
      <c r="H138" s="17">
        <f>-0.5*((Wellpath!$K138-Wellpath!$K137)*SIN(Wellpath!$L138)*SIN(Wellpath!$M138))</f>
        <v>-12.547744556067117</v>
      </c>
      <c r="I138" s="17">
        <f>0.5*((Wellpath!$K138-Wellpath!$K137)*SIN(Wellpath!$L138)*COS(Wellpath!$M138))</f>
        <v>3.3621580206302002</v>
      </c>
      <c r="J138" s="17">
        <v>0</v>
      </c>
      <c r="K138" s="17">
        <f t="shared" si="9"/>
        <v>-0.22414386804201336</v>
      </c>
      <c r="L138" s="17">
        <f t="shared" si="10"/>
        <v>-0.83651630373780783</v>
      </c>
      <c r="M138" s="17">
        <f t="shared" si="11"/>
        <v>-0.50000000000000011</v>
      </c>
      <c r="N138" s="17">
        <f>0.5*((Wellpath!$K139-Wellpath!$K138)*COS(Wellpath!$L138)*COS(Wellpath!$M138))</f>
        <v>1.941142838268906</v>
      </c>
      <c r="O138" s="17">
        <f>0.5*((Wellpath!$K139-Wellpath!$K138)*COS(Wellpath!$L138)*SIN(Wellpath!$M138))</f>
        <v>7.2444436971680144</v>
      </c>
      <c r="P138" s="17">
        <f>0.5*(-(Wellpath!$K139-Wellpath!$K138)*SIN(Wellpath!$L138))</f>
        <v>-12.990381056766578</v>
      </c>
      <c r="Q138" s="17">
        <f>-0.5*((Wellpath!$K139-Wellpath!$K138)*SIN(Wellpath!$L138)*SIN(Wellpath!$M138))</f>
        <v>-12.547744556067117</v>
      </c>
      <c r="R138" s="17">
        <f>0.5*((Wellpath!$K139-Wellpath!$K138)*SIN(Wellpath!$L138)*COS(Wellpath!$M138))</f>
        <v>3.3621580206302002</v>
      </c>
      <c r="S138" s="17">
        <v>0</v>
      </c>
      <c r="AA138" s="10"/>
      <c r="AB138" s="10"/>
      <c r="AC138" s="10"/>
      <c r="AD138" s="10"/>
      <c r="AE138" s="10"/>
      <c r="AF138" s="10"/>
      <c r="AG138" s="10"/>
      <c r="AH138" s="10"/>
      <c r="AI138" s="10"/>
      <c r="AK138" s="24"/>
      <c r="AL138" s="24"/>
      <c r="AM138" s="24"/>
      <c r="AN138" s="24"/>
      <c r="AO138" s="24"/>
      <c r="AP138" s="24"/>
    </row>
    <row r="139" spans="1:42" x14ac:dyDescent="0.25">
      <c r="A139" s="26">
        <f>Wellpath!E139</f>
        <v>4080</v>
      </c>
      <c r="B139" s="17">
        <f>0.5*(SIN(Wellpath!$L138)*COS(Wellpath!$M138)+SIN(Wellpath!$L139)*COS(Wellpath!$M139))</f>
        <v>0.22414386804201336</v>
      </c>
      <c r="C139" s="17">
        <f>0.5*(SIN(Wellpath!$L138)*SIN(Wellpath!$M138)+SIN(Wellpath!$L139)*SIN(Wellpath!$M139))</f>
        <v>0.83651630373780783</v>
      </c>
      <c r="D139" s="17">
        <f>0.5*(COS(Wellpath!$L138)+COS(Wellpath!$L139))</f>
        <v>0.50000000000000011</v>
      </c>
      <c r="E139" s="17">
        <f>0.5*((Wellpath!$K139-Wellpath!$K138)*COS(Wellpath!$L139)*COS(Wellpath!$M139))</f>
        <v>1.941142838268906</v>
      </c>
      <c r="F139" s="17">
        <f>0.5*((Wellpath!$K139-Wellpath!$K138)*COS(Wellpath!$L139)*SIN(Wellpath!$M139))</f>
        <v>7.2444436971680144</v>
      </c>
      <c r="G139" s="17">
        <f>0.5*(-(Wellpath!$K139-Wellpath!$K138)*SIN(Wellpath!$L139))</f>
        <v>-12.990381056766578</v>
      </c>
      <c r="H139" s="17">
        <f>-0.5*((Wellpath!$K139-Wellpath!$K138)*SIN(Wellpath!$L139)*SIN(Wellpath!$M139))</f>
        <v>-12.547744556067117</v>
      </c>
      <c r="I139" s="17">
        <f>0.5*((Wellpath!$K139-Wellpath!$K138)*SIN(Wellpath!$L139)*COS(Wellpath!$M139))</f>
        <v>3.3621580206302002</v>
      </c>
      <c r="J139" s="17">
        <v>0</v>
      </c>
      <c r="K139" s="17">
        <f t="shared" si="9"/>
        <v>-0.22414386804201336</v>
      </c>
      <c r="L139" s="17">
        <f t="shared" si="10"/>
        <v>-0.83651630373780783</v>
      </c>
      <c r="M139" s="17">
        <f t="shared" si="11"/>
        <v>-0.50000000000000011</v>
      </c>
      <c r="N139" s="17">
        <f>0.5*((Wellpath!$K140-Wellpath!$K139)*COS(Wellpath!$L139)*COS(Wellpath!$M139))</f>
        <v>1.941142838268906</v>
      </c>
      <c r="O139" s="17">
        <f>0.5*((Wellpath!$K140-Wellpath!$K139)*COS(Wellpath!$L139)*SIN(Wellpath!$M139))</f>
        <v>7.2444436971680144</v>
      </c>
      <c r="P139" s="17">
        <f>0.5*(-(Wellpath!$K140-Wellpath!$K139)*SIN(Wellpath!$L139))</f>
        <v>-12.990381056766578</v>
      </c>
      <c r="Q139" s="17">
        <f>-0.5*((Wellpath!$K140-Wellpath!$K139)*SIN(Wellpath!$L139)*SIN(Wellpath!$M139))</f>
        <v>-12.547744556067117</v>
      </c>
      <c r="R139" s="17">
        <f>0.5*((Wellpath!$K140-Wellpath!$K139)*SIN(Wellpath!$L139)*COS(Wellpath!$M139))</f>
        <v>3.3621580206302002</v>
      </c>
      <c r="S139" s="17">
        <v>0</v>
      </c>
      <c r="AA139" s="10"/>
      <c r="AB139" s="10"/>
      <c r="AC139" s="10"/>
      <c r="AD139" s="10"/>
      <c r="AE139" s="10"/>
      <c r="AF139" s="10"/>
      <c r="AG139" s="10"/>
      <c r="AH139" s="10"/>
      <c r="AI139" s="10"/>
      <c r="AK139" s="24"/>
      <c r="AL139" s="24"/>
      <c r="AM139" s="24"/>
      <c r="AN139" s="24"/>
      <c r="AO139" s="24"/>
      <c r="AP139" s="24"/>
    </row>
    <row r="140" spans="1:42" x14ac:dyDescent="0.25">
      <c r="A140" s="26">
        <f>Wellpath!E140</f>
        <v>4110</v>
      </c>
      <c r="B140" s="17">
        <f>0.5*(SIN(Wellpath!$L139)*COS(Wellpath!$M139)+SIN(Wellpath!$L140)*COS(Wellpath!$M140))</f>
        <v>0.22414386804201336</v>
      </c>
      <c r="C140" s="17">
        <f>0.5*(SIN(Wellpath!$L139)*SIN(Wellpath!$M139)+SIN(Wellpath!$L140)*SIN(Wellpath!$M140))</f>
        <v>0.83651630373780783</v>
      </c>
      <c r="D140" s="17">
        <f>0.5*(COS(Wellpath!$L139)+COS(Wellpath!$L140))</f>
        <v>0.50000000000000011</v>
      </c>
      <c r="E140" s="17">
        <f>0.5*((Wellpath!$K140-Wellpath!$K139)*COS(Wellpath!$L140)*COS(Wellpath!$M140))</f>
        <v>1.941142838268906</v>
      </c>
      <c r="F140" s="17">
        <f>0.5*((Wellpath!$K140-Wellpath!$K139)*COS(Wellpath!$L140)*SIN(Wellpath!$M140))</f>
        <v>7.2444436971680144</v>
      </c>
      <c r="G140" s="17">
        <f>0.5*(-(Wellpath!$K140-Wellpath!$K139)*SIN(Wellpath!$L140))</f>
        <v>-12.990381056766578</v>
      </c>
      <c r="H140" s="17">
        <f>-0.5*((Wellpath!$K140-Wellpath!$K139)*SIN(Wellpath!$L140)*SIN(Wellpath!$M140))</f>
        <v>-12.547744556067117</v>
      </c>
      <c r="I140" s="17">
        <f>0.5*((Wellpath!$K140-Wellpath!$K139)*SIN(Wellpath!$L140)*COS(Wellpath!$M140))</f>
        <v>3.3621580206302002</v>
      </c>
      <c r="J140" s="17">
        <v>0</v>
      </c>
      <c r="K140" s="17">
        <f t="shared" si="9"/>
        <v>-0.22414386804201336</v>
      </c>
      <c r="L140" s="17">
        <f t="shared" si="10"/>
        <v>-0.83651630373780783</v>
      </c>
      <c r="M140" s="17">
        <f t="shared" si="11"/>
        <v>-0.50000000000000011</v>
      </c>
      <c r="N140" s="17">
        <f>0.5*((Wellpath!$K141-Wellpath!$K140)*COS(Wellpath!$L140)*COS(Wellpath!$M140))</f>
        <v>1.941142838268906</v>
      </c>
      <c r="O140" s="17">
        <f>0.5*((Wellpath!$K141-Wellpath!$K140)*COS(Wellpath!$L140)*SIN(Wellpath!$M140))</f>
        <v>7.2444436971680144</v>
      </c>
      <c r="P140" s="17">
        <f>0.5*(-(Wellpath!$K141-Wellpath!$K140)*SIN(Wellpath!$L140))</f>
        <v>-12.990381056766578</v>
      </c>
      <c r="Q140" s="17">
        <f>-0.5*((Wellpath!$K141-Wellpath!$K140)*SIN(Wellpath!$L140)*SIN(Wellpath!$M140))</f>
        <v>-12.547744556067117</v>
      </c>
      <c r="R140" s="17">
        <f>0.5*((Wellpath!$K141-Wellpath!$K140)*SIN(Wellpath!$L140)*COS(Wellpath!$M140))</f>
        <v>3.3621580206302002</v>
      </c>
      <c r="S140" s="17">
        <v>0</v>
      </c>
      <c r="AA140" s="10"/>
      <c r="AB140" s="10"/>
      <c r="AC140" s="10"/>
      <c r="AD140" s="10"/>
      <c r="AE140" s="10"/>
      <c r="AF140" s="10"/>
      <c r="AG140" s="10"/>
      <c r="AH140" s="10"/>
      <c r="AI140" s="10"/>
      <c r="AK140" s="24"/>
      <c r="AL140" s="24"/>
      <c r="AM140" s="24"/>
      <c r="AN140" s="24"/>
      <c r="AO140" s="24"/>
      <c r="AP140" s="24"/>
    </row>
    <row r="141" spans="1:42" x14ac:dyDescent="0.25">
      <c r="A141" s="26">
        <f>Wellpath!E141</f>
        <v>4140</v>
      </c>
      <c r="B141" s="17">
        <f>0.5*(SIN(Wellpath!$L140)*COS(Wellpath!$M140)+SIN(Wellpath!$L141)*COS(Wellpath!$M141))</f>
        <v>0.22414386804201336</v>
      </c>
      <c r="C141" s="17">
        <f>0.5*(SIN(Wellpath!$L140)*SIN(Wellpath!$M140)+SIN(Wellpath!$L141)*SIN(Wellpath!$M141))</f>
        <v>0.83651630373780783</v>
      </c>
      <c r="D141" s="17">
        <f>0.5*(COS(Wellpath!$L140)+COS(Wellpath!$L141))</f>
        <v>0.50000000000000011</v>
      </c>
      <c r="E141" s="17">
        <f>0.5*((Wellpath!$K141-Wellpath!$K140)*COS(Wellpath!$L141)*COS(Wellpath!$M141))</f>
        <v>1.941142838268906</v>
      </c>
      <c r="F141" s="17">
        <f>0.5*((Wellpath!$K141-Wellpath!$K140)*COS(Wellpath!$L141)*SIN(Wellpath!$M141))</f>
        <v>7.2444436971680144</v>
      </c>
      <c r="G141" s="17">
        <f>0.5*(-(Wellpath!$K141-Wellpath!$K140)*SIN(Wellpath!$L141))</f>
        <v>-12.990381056766578</v>
      </c>
      <c r="H141" s="17">
        <f>-0.5*((Wellpath!$K141-Wellpath!$K140)*SIN(Wellpath!$L141)*SIN(Wellpath!$M141))</f>
        <v>-12.547744556067117</v>
      </c>
      <c r="I141" s="17">
        <f>0.5*((Wellpath!$K141-Wellpath!$K140)*SIN(Wellpath!$L141)*COS(Wellpath!$M141))</f>
        <v>3.3621580206302002</v>
      </c>
      <c r="J141" s="17">
        <v>0</v>
      </c>
      <c r="K141" s="17">
        <f t="shared" si="9"/>
        <v>-0.22414386804201336</v>
      </c>
      <c r="L141" s="17">
        <f t="shared" si="10"/>
        <v>-0.83651630373780783</v>
      </c>
      <c r="M141" s="17">
        <f t="shared" si="11"/>
        <v>-0.50000000000000011</v>
      </c>
      <c r="N141" s="17">
        <f>0.5*((Wellpath!$K142-Wellpath!$K141)*COS(Wellpath!$L141)*COS(Wellpath!$M141))</f>
        <v>1.941142838268906</v>
      </c>
      <c r="O141" s="17">
        <f>0.5*((Wellpath!$K142-Wellpath!$K141)*COS(Wellpath!$L141)*SIN(Wellpath!$M141))</f>
        <v>7.2444436971680144</v>
      </c>
      <c r="P141" s="17">
        <f>0.5*(-(Wellpath!$K142-Wellpath!$K141)*SIN(Wellpath!$L141))</f>
        <v>-12.990381056766578</v>
      </c>
      <c r="Q141" s="17">
        <f>-0.5*((Wellpath!$K142-Wellpath!$K141)*SIN(Wellpath!$L141)*SIN(Wellpath!$M141))</f>
        <v>-12.547744556067117</v>
      </c>
      <c r="R141" s="17">
        <f>0.5*((Wellpath!$K142-Wellpath!$K141)*SIN(Wellpath!$L141)*COS(Wellpath!$M141))</f>
        <v>3.3621580206302002</v>
      </c>
      <c r="S141" s="17">
        <v>0</v>
      </c>
      <c r="AA141" s="10"/>
      <c r="AB141" s="10"/>
      <c r="AC141" s="10"/>
      <c r="AD141" s="10"/>
      <c r="AE141" s="10"/>
      <c r="AF141" s="10"/>
      <c r="AG141" s="10"/>
      <c r="AH141" s="10"/>
      <c r="AI141" s="10"/>
      <c r="AK141" s="24"/>
      <c r="AL141" s="24"/>
      <c r="AM141" s="24"/>
      <c r="AN141" s="24"/>
      <c r="AO141" s="24"/>
      <c r="AP141" s="24"/>
    </row>
    <row r="142" spans="1:42" x14ac:dyDescent="0.25">
      <c r="A142" s="26">
        <f>Wellpath!E142</f>
        <v>4170</v>
      </c>
      <c r="B142" s="17">
        <f>0.5*(SIN(Wellpath!$L141)*COS(Wellpath!$M141)+SIN(Wellpath!$L142)*COS(Wellpath!$M142))</f>
        <v>0.22414386804201336</v>
      </c>
      <c r="C142" s="17">
        <f>0.5*(SIN(Wellpath!$L141)*SIN(Wellpath!$M141)+SIN(Wellpath!$L142)*SIN(Wellpath!$M142))</f>
        <v>0.83651630373780783</v>
      </c>
      <c r="D142" s="17">
        <f>0.5*(COS(Wellpath!$L141)+COS(Wellpath!$L142))</f>
        <v>0.50000000000000011</v>
      </c>
      <c r="E142" s="17">
        <f>0.5*((Wellpath!$K142-Wellpath!$K141)*COS(Wellpath!$L142)*COS(Wellpath!$M142))</f>
        <v>1.941142838268906</v>
      </c>
      <c r="F142" s="17">
        <f>0.5*((Wellpath!$K142-Wellpath!$K141)*COS(Wellpath!$L142)*SIN(Wellpath!$M142))</f>
        <v>7.2444436971680144</v>
      </c>
      <c r="G142" s="17">
        <f>0.5*(-(Wellpath!$K142-Wellpath!$K141)*SIN(Wellpath!$L142))</f>
        <v>-12.990381056766578</v>
      </c>
      <c r="H142" s="17">
        <f>-0.5*((Wellpath!$K142-Wellpath!$K141)*SIN(Wellpath!$L142)*SIN(Wellpath!$M142))</f>
        <v>-12.547744556067117</v>
      </c>
      <c r="I142" s="17">
        <f>0.5*((Wellpath!$K142-Wellpath!$K141)*SIN(Wellpath!$L142)*COS(Wellpath!$M142))</f>
        <v>3.3621580206302002</v>
      </c>
      <c r="J142" s="17">
        <v>0</v>
      </c>
      <c r="K142" s="17">
        <f t="shared" si="9"/>
        <v>-0.22414386804201336</v>
      </c>
      <c r="L142" s="17">
        <f t="shared" si="10"/>
        <v>-0.83651630373780783</v>
      </c>
      <c r="M142" s="17">
        <f t="shared" si="11"/>
        <v>-0.50000000000000011</v>
      </c>
      <c r="N142" s="17">
        <f>0.5*((Wellpath!$K143-Wellpath!$K142)*COS(Wellpath!$L142)*COS(Wellpath!$M142))</f>
        <v>1.941142838268906</v>
      </c>
      <c r="O142" s="17">
        <f>0.5*((Wellpath!$K143-Wellpath!$K142)*COS(Wellpath!$L142)*SIN(Wellpath!$M142))</f>
        <v>7.2444436971680144</v>
      </c>
      <c r="P142" s="17">
        <f>0.5*(-(Wellpath!$K143-Wellpath!$K142)*SIN(Wellpath!$L142))</f>
        <v>-12.990381056766578</v>
      </c>
      <c r="Q142" s="17">
        <f>-0.5*((Wellpath!$K143-Wellpath!$K142)*SIN(Wellpath!$L142)*SIN(Wellpath!$M142))</f>
        <v>-12.547744556067117</v>
      </c>
      <c r="R142" s="17">
        <f>0.5*((Wellpath!$K143-Wellpath!$K142)*SIN(Wellpath!$L142)*COS(Wellpath!$M142))</f>
        <v>3.3621580206302002</v>
      </c>
      <c r="S142" s="17">
        <v>0</v>
      </c>
      <c r="AA142" s="10"/>
      <c r="AB142" s="10"/>
      <c r="AC142" s="10"/>
      <c r="AD142" s="10"/>
      <c r="AE142" s="10"/>
      <c r="AF142" s="10"/>
      <c r="AG142" s="10"/>
      <c r="AH142" s="10"/>
      <c r="AI142" s="10"/>
      <c r="AK142" s="24"/>
      <c r="AL142" s="24"/>
      <c r="AM142" s="24"/>
      <c r="AN142" s="24"/>
      <c r="AO142" s="24"/>
      <c r="AP142" s="24"/>
    </row>
    <row r="143" spans="1:42" x14ac:dyDescent="0.25">
      <c r="A143" s="26">
        <f>Wellpath!E143</f>
        <v>4200</v>
      </c>
      <c r="B143" s="17">
        <f>0.5*(SIN(Wellpath!$L142)*COS(Wellpath!$M142)+SIN(Wellpath!$L143)*COS(Wellpath!$M143))</f>
        <v>0.22414386804201336</v>
      </c>
      <c r="C143" s="17">
        <f>0.5*(SIN(Wellpath!$L142)*SIN(Wellpath!$M142)+SIN(Wellpath!$L143)*SIN(Wellpath!$M143))</f>
        <v>0.83651630373780783</v>
      </c>
      <c r="D143" s="17">
        <f>0.5*(COS(Wellpath!$L142)+COS(Wellpath!$L143))</f>
        <v>0.50000000000000011</v>
      </c>
      <c r="E143" s="17">
        <f>0.5*((Wellpath!$K143-Wellpath!$K142)*COS(Wellpath!$L143)*COS(Wellpath!$M143))</f>
        <v>1.941142838268906</v>
      </c>
      <c r="F143" s="17">
        <f>0.5*((Wellpath!$K143-Wellpath!$K142)*COS(Wellpath!$L143)*SIN(Wellpath!$M143))</f>
        <v>7.2444436971680144</v>
      </c>
      <c r="G143" s="17">
        <f>0.5*(-(Wellpath!$K143-Wellpath!$K142)*SIN(Wellpath!$L143))</f>
        <v>-12.990381056766578</v>
      </c>
      <c r="H143" s="17">
        <f>-0.5*((Wellpath!$K143-Wellpath!$K142)*SIN(Wellpath!$L143)*SIN(Wellpath!$M143))</f>
        <v>-12.547744556067117</v>
      </c>
      <c r="I143" s="17">
        <f>0.5*((Wellpath!$K143-Wellpath!$K142)*SIN(Wellpath!$L143)*COS(Wellpath!$M143))</f>
        <v>3.3621580206302002</v>
      </c>
      <c r="J143" s="17">
        <v>0</v>
      </c>
      <c r="K143" s="17">
        <f t="shared" si="9"/>
        <v>-0.22414386804201336</v>
      </c>
      <c r="L143" s="17">
        <f t="shared" si="10"/>
        <v>-0.83651630373780783</v>
      </c>
      <c r="M143" s="17">
        <f t="shared" si="11"/>
        <v>-0.50000000000000011</v>
      </c>
      <c r="N143" s="17">
        <f>0.5*((Wellpath!$K144-Wellpath!$K143)*COS(Wellpath!$L143)*COS(Wellpath!$M143))</f>
        <v>1.941142838268906</v>
      </c>
      <c r="O143" s="17">
        <f>0.5*((Wellpath!$K144-Wellpath!$K143)*COS(Wellpath!$L143)*SIN(Wellpath!$M143))</f>
        <v>7.2444436971680144</v>
      </c>
      <c r="P143" s="17">
        <f>0.5*(-(Wellpath!$K144-Wellpath!$K143)*SIN(Wellpath!$L143))</f>
        <v>-12.990381056766578</v>
      </c>
      <c r="Q143" s="17">
        <f>-0.5*((Wellpath!$K144-Wellpath!$K143)*SIN(Wellpath!$L143)*SIN(Wellpath!$M143))</f>
        <v>-12.547744556067117</v>
      </c>
      <c r="R143" s="17">
        <f>0.5*((Wellpath!$K144-Wellpath!$K143)*SIN(Wellpath!$L143)*COS(Wellpath!$M143))</f>
        <v>3.3621580206302002</v>
      </c>
      <c r="S143" s="17">
        <v>0</v>
      </c>
      <c r="AA143" s="10"/>
      <c r="AB143" s="10"/>
      <c r="AC143" s="10"/>
      <c r="AD143" s="10"/>
      <c r="AE143" s="10"/>
      <c r="AF143" s="10"/>
      <c r="AG143" s="10"/>
      <c r="AH143" s="10"/>
      <c r="AI143" s="10"/>
      <c r="AK143" s="24"/>
      <c r="AL143" s="24"/>
      <c r="AM143" s="24"/>
      <c r="AN143" s="24"/>
      <c r="AO143" s="24"/>
      <c r="AP143" s="24"/>
    </row>
    <row r="144" spans="1:42" x14ac:dyDescent="0.25">
      <c r="A144" s="26">
        <f>Wellpath!E144</f>
        <v>4230</v>
      </c>
      <c r="B144" s="17">
        <f>0.5*(SIN(Wellpath!$L143)*COS(Wellpath!$M143)+SIN(Wellpath!$L144)*COS(Wellpath!$M144))</f>
        <v>0.22414386804201336</v>
      </c>
      <c r="C144" s="17">
        <f>0.5*(SIN(Wellpath!$L143)*SIN(Wellpath!$M143)+SIN(Wellpath!$L144)*SIN(Wellpath!$M144))</f>
        <v>0.83651630373780783</v>
      </c>
      <c r="D144" s="17">
        <f>0.5*(COS(Wellpath!$L143)+COS(Wellpath!$L144))</f>
        <v>0.50000000000000011</v>
      </c>
      <c r="E144" s="17">
        <f>0.5*((Wellpath!$K144-Wellpath!$K143)*COS(Wellpath!$L144)*COS(Wellpath!$M144))</f>
        <v>1.941142838268906</v>
      </c>
      <c r="F144" s="17">
        <f>0.5*((Wellpath!$K144-Wellpath!$K143)*COS(Wellpath!$L144)*SIN(Wellpath!$M144))</f>
        <v>7.2444436971680144</v>
      </c>
      <c r="G144" s="17">
        <f>0.5*(-(Wellpath!$K144-Wellpath!$K143)*SIN(Wellpath!$L144))</f>
        <v>-12.990381056766578</v>
      </c>
      <c r="H144" s="17">
        <f>-0.5*((Wellpath!$K144-Wellpath!$K143)*SIN(Wellpath!$L144)*SIN(Wellpath!$M144))</f>
        <v>-12.547744556067117</v>
      </c>
      <c r="I144" s="17">
        <f>0.5*((Wellpath!$K144-Wellpath!$K143)*SIN(Wellpath!$L144)*COS(Wellpath!$M144))</f>
        <v>3.3621580206302002</v>
      </c>
      <c r="J144" s="17">
        <v>0</v>
      </c>
      <c r="K144" s="17">
        <f t="shared" si="9"/>
        <v>-0.22414386804201336</v>
      </c>
      <c r="L144" s="17">
        <f t="shared" si="10"/>
        <v>-0.83651630373780783</v>
      </c>
      <c r="M144" s="17">
        <f t="shared" si="11"/>
        <v>-0.50000000000000011</v>
      </c>
      <c r="N144" s="17">
        <f>0.5*((Wellpath!$K145-Wellpath!$K144)*COS(Wellpath!$L144)*COS(Wellpath!$M144))</f>
        <v>1.941142838268906</v>
      </c>
      <c r="O144" s="17">
        <f>0.5*((Wellpath!$K145-Wellpath!$K144)*COS(Wellpath!$L144)*SIN(Wellpath!$M144))</f>
        <v>7.2444436971680144</v>
      </c>
      <c r="P144" s="17">
        <f>0.5*(-(Wellpath!$K145-Wellpath!$K144)*SIN(Wellpath!$L144))</f>
        <v>-12.990381056766578</v>
      </c>
      <c r="Q144" s="17">
        <f>-0.5*((Wellpath!$K145-Wellpath!$K144)*SIN(Wellpath!$L144)*SIN(Wellpath!$M144))</f>
        <v>-12.547744556067117</v>
      </c>
      <c r="R144" s="17">
        <f>0.5*((Wellpath!$K145-Wellpath!$K144)*SIN(Wellpath!$L144)*COS(Wellpath!$M144))</f>
        <v>3.3621580206302002</v>
      </c>
      <c r="S144" s="17">
        <v>0</v>
      </c>
      <c r="AA144" s="10"/>
      <c r="AB144" s="10"/>
      <c r="AC144" s="10"/>
      <c r="AD144" s="10"/>
      <c r="AE144" s="10"/>
      <c r="AF144" s="10"/>
      <c r="AG144" s="10"/>
      <c r="AH144" s="10"/>
      <c r="AI144" s="10"/>
      <c r="AK144" s="24"/>
      <c r="AL144" s="24"/>
      <c r="AM144" s="24"/>
      <c r="AN144" s="24"/>
      <c r="AO144" s="24"/>
      <c r="AP144" s="24"/>
    </row>
    <row r="145" spans="1:42" x14ac:dyDescent="0.25">
      <c r="A145" s="26">
        <f>Wellpath!E145</f>
        <v>4260</v>
      </c>
      <c r="B145" s="17">
        <f>0.5*(SIN(Wellpath!$L144)*COS(Wellpath!$M144)+SIN(Wellpath!$L145)*COS(Wellpath!$M145))</f>
        <v>0.22414386804201336</v>
      </c>
      <c r="C145" s="17">
        <f>0.5*(SIN(Wellpath!$L144)*SIN(Wellpath!$M144)+SIN(Wellpath!$L145)*SIN(Wellpath!$M145))</f>
        <v>0.83651630373780783</v>
      </c>
      <c r="D145" s="17">
        <f>0.5*(COS(Wellpath!$L144)+COS(Wellpath!$L145))</f>
        <v>0.50000000000000011</v>
      </c>
      <c r="E145" s="17">
        <f>0.5*((Wellpath!$K145-Wellpath!$K144)*COS(Wellpath!$L145)*COS(Wellpath!$M145))</f>
        <v>1.941142838268906</v>
      </c>
      <c r="F145" s="17">
        <f>0.5*((Wellpath!$K145-Wellpath!$K144)*COS(Wellpath!$L145)*SIN(Wellpath!$M145))</f>
        <v>7.2444436971680144</v>
      </c>
      <c r="G145" s="17">
        <f>0.5*(-(Wellpath!$K145-Wellpath!$K144)*SIN(Wellpath!$L145))</f>
        <v>-12.990381056766578</v>
      </c>
      <c r="H145" s="17">
        <f>-0.5*((Wellpath!$K145-Wellpath!$K144)*SIN(Wellpath!$L145)*SIN(Wellpath!$M145))</f>
        <v>-12.547744556067117</v>
      </c>
      <c r="I145" s="17">
        <f>0.5*((Wellpath!$K145-Wellpath!$K144)*SIN(Wellpath!$L145)*COS(Wellpath!$M145))</f>
        <v>3.3621580206302002</v>
      </c>
      <c r="J145" s="17">
        <v>0</v>
      </c>
      <c r="K145" s="17">
        <f t="shared" si="9"/>
        <v>-0.22414386804201336</v>
      </c>
      <c r="L145" s="17">
        <f t="shared" si="10"/>
        <v>-0.83651630373780783</v>
      </c>
      <c r="M145" s="17">
        <f t="shared" si="11"/>
        <v>-0.50000000000000011</v>
      </c>
      <c r="N145" s="17">
        <f>0.5*((Wellpath!$K146-Wellpath!$K145)*COS(Wellpath!$L145)*COS(Wellpath!$M145))</f>
        <v>1.941142838268906</v>
      </c>
      <c r="O145" s="17">
        <f>0.5*((Wellpath!$K146-Wellpath!$K145)*COS(Wellpath!$L145)*SIN(Wellpath!$M145))</f>
        <v>7.2444436971680144</v>
      </c>
      <c r="P145" s="17">
        <f>0.5*(-(Wellpath!$K146-Wellpath!$K145)*SIN(Wellpath!$L145))</f>
        <v>-12.990381056766578</v>
      </c>
      <c r="Q145" s="17">
        <f>-0.5*((Wellpath!$K146-Wellpath!$K145)*SIN(Wellpath!$L145)*SIN(Wellpath!$M145))</f>
        <v>-12.547744556067117</v>
      </c>
      <c r="R145" s="17">
        <f>0.5*((Wellpath!$K146-Wellpath!$K145)*SIN(Wellpath!$L145)*COS(Wellpath!$M145))</f>
        <v>3.3621580206302002</v>
      </c>
      <c r="S145" s="17">
        <v>0</v>
      </c>
      <c r="AA145" s="10"/>
      <c r="AB145" s="10"/>
      <c r="AC145" s="10"/>
      <c r="AD145" s="10"/>
      <c r="AE145" s="10"/>
      <c r="AF145" s="10"/>
      <c r="AG145" s="10"/>
      <c r="AH145" s="10"/>
      <c r="AI145" s="10"/>
      <c r="AK145" s="24"/>
      <c r="AL145" s="24"/>
      <c r="AM145" s="24"/>
      <c r="AN145" s="24"/>
      <c r="AO145" s="24"/>
      <c r="AP145" s="24"/>
    </row>
    <row r="146" spans="1:42" x14ac:dyDescent="0.25">
      <c r="A146" s="26">
        <f>Wellpath!E146</f>
        <v>4290</v>
      </c>
      <c r="B146" s="17">
        <f>0.5*(SIN(Wellpath!$L145)*COS(Wellpath!$M145)+SIN(Wellpath!$L146)*COS(Wellpath!$M146))</f>
        <v>0.22414386804201336</v>
      </c>
      <c r="C146" s="17">
        <f>0.5*(SIN(Wellpath!$L145)*SIN(Wellpath!$M145)+SIN(Wellpath!$L146)*SIN(Wellpath!$M146))</f>
        <v>0.83651630373780783</v>
      </c>
      <c r="D146" s="17">
        <f>0.5*(COS(Wellpath!$L145)+COS(Wellpath!$L146))</f>
        <v>0.50000000000000011</v>
      </c>
      <c r="E146" s="17">
        <f>0.5*((Wellpath!$K146-Wellpath!$K145)*COS(Wellpath!$L146)*COS(Wellpath!$M146))</f>
        <v>1.941142838268906</v>
      </c>
      <c r="F146" s="17">
        <f>0.5*((Wellpath!$K146-Wellpath!$K145)*COS(Wellpath!$L146)*SIN(Wellpath!$M146))</f>
        <v>7.2444436971680144</v>
      </c>
      <c r="G146" s="17">
        <f>0.5*(-(Wellpath!$K146-Wellpath!$K145)*SIN(Wellpath!$L146))</f>
        <v>-12.990381056766578</v>
      </c>
      <c r="H146" s="17">
        <f>-0.5*((Wellpath!$K146-Wellpath!$K145)*SIN(Wellpath!$L146)*SIN(Wellpath!$M146))</f>
        <v>-12.547744556067117</v>
      </c>
      <c r="I146" s="17">
        <f>0.5*((Wellpath!$K146-Wellpath!$K145)*SIN(Wellpath!$L146)*COS(Wellpath!$M146))</f>
        <v>3.3621580206302002</v>
      </c>
      <c r="J146" s="17">
        <v>0</v>
      </c>
      <c r="K146" s="17">
        <f t="shared" si="9"/>
        <v>-0.22414386804201336</v>
      </c>
      <c r="L146" s="17">
        <f t="shared" si="10"/>
        <v>-0.83651630373780783</v>
      </c>
      <c r="M146" s="17">
        <f t="shared" si="11"/>
        <v>-0.50000000000000011</v>
      </c>
      <c r="N146" s="17">
        <f>0.5*((Wellpath!$K147-Wellpath!$K146)*COS(Wellpath!$L146)*COS(Wellpath!$M146))</f>
        <v>1.941142838268906</v>
      </c>
      <c r="O146" s="17">
        <f>0.5*((Wellpath!$K147-Wellpath!$K146)*COS(Wellpath!$L146)*SIN(Wellpath!$M146))</f>
        <v>7.2444436971680144</v>
      </c>
      <c r="P146" s="17">
        <f>0.5*(-(Wellpath!$K147-Wellpath!$K146)*SIN(Wellpath!$L146))</f>
        <v>-12.990381056766578</v>
      </c>
      <c r="Q146" s="17">
        <f>-0.5*((Wellpath!$K147-Wellpath!$K146)*SIN(Wellpath!$L146)*SIN(Wellpath!$M146))</f>
        <v>-12.547744556067117</v>
      </c>
      <c r="R146" s="17">
        <f>0.5*((Wellpath!$K147-Wellpath!$K146)*SIN(Wellpath!$L146)*COS(Wellpath!$M146))</f>
        <v>3.3621580206302002</v>
      </c>
      <c r="S146" s="17">
        <v>0</v>
      </c>
      <c r="AA146" s="10"/>
      <c r="AB146" s="10"/>
      <c r="AC146" s="10"/>
      <c r="AD146" s="10"/>
      <c r="AE146" s="10"/>
      <c r="AF146" s="10"/>
      <c r="AG146" s="10"/>
      <c r="AH146" s="10"/>
      <c r="AI146" s="10"/>
      <c r="AK146" s="24"/>
      <c r="AL146" s="24"/>
      <c r="AM146" s="24"/>
      <c r="AN146" s="24"/>
      <c r="AO146" s="24"/>
      <c r="AP146" s="24"/>
    </row>
    <row r="147" spans="1:42" x14ac:dyDescent="0.25">
      <c r="A147" s="26">
        <f>Wellpath!E147</f>
        <v>4320</v>
      </c>
      <c r="B147" s="17">
        <f>0.5*(SIN(Wellpath!$L146)*COS(Wellpath!$M146)+SIN(Wellpath!$L147)*COS(Wellpath!$M147))</f>
        <v>0.22414386804201336</v>
      </c>
      <c r="C147" s="17">
        <f>0.5*(SIN(Wellpath!$L146)*SIN(Wellpath!$M146)+SIN(Wellpath!$L147)*SIN(Wellpath!$M147))</f>
        <v>0.83651630373780783</v>
      </c>
      <c r="D147" s="17">
        <f>0.5*(COS(Wellpath!$L146)+COS(Wellpath!$L147))</f>
        <v>0.50000000000000011</v>
      </c>
      <c r="E147" s="17">
        <f>0.5*((Wellpath!$K147-Wellpath!$K146)*COS(Wellpath!$L147)*COS(Wellpath!$M147))</f>
        <v>1.941142838268906</v>
      </c>
      <c r="F147" s="17">
        <f>0.5*((Wellpath!$K147-Wellpath!$K146)*COS(Wellpath!$L147)*SIN(Wellpath!$M147))</f>
        <v>7.2444436971680144</v>
      </c>
      <c r="G147" s="17">
        <f>0.5*(-(Wellpath!$K147-Wellpath!$K146)*SIN(Wellpath!$L147))</f>
        <v>-12.990381056766578</v>
      </c>
      <c r="H147" s="17">
        <f>-0.5*((Wellpath!$K147-Wellpath!$K146)*SIN(Wellpath!$L147)*SIN(Wellpath!$M147))</f>
        <v>-12.547744556067117</v>
      </c>
      <c r="I147" s="17">
        <f>0.5*((Wellpath!$K147-Wellpath!$K146)*SIN(Wellpath!$L147)*COS(Wellpath!$M147))</f>
        <v>3.3621580206302002</v>
      </c>
      <c r="J147" s="17">
        <v>0</v>
      </c>
      <c r="K147" s="17">
        <f t="shared" si="9"/>
        <v>-0.22414386804201336</v>
      </c>
      <c r="L147" s="17">
        <f t="shared" si="10"/>
        <v>-0.83651630373780783</v>
      </c>
      <c r="M147" s="17">
        <f t="shared" si="11"/>
        <v>-0.50000000000000011</v>
      </c>
      <c r="N147" s="17">
        <f>0.5*((Wellpath!$K148-Wellpath!$K147)*COS(Wellpath!$L147)*COS(Wellpath!$M147))</f>
        <v>1.941142838268906</v>
      </c>
      <c r="O147" s="17">
        <f>0.5*((Wellpath!$K148-Wellpath!$K147)*COS(Wellpath!$L147)*SIN(Wellpath!$M147))</f>
        <v>7.2444436971680144</v>
      </c>
      <c r="P147" s="17">
        <f>0.5*(-(Wellpath!$K148-Wellpath!$K147)*SIN(Wellpath!$L147))</f>
        <v>-12.990381056766578</v>
      </c>
      <c r="Q147" s="17">
        <f>-0.5*((Wellpath!$K148-Wellpath!$K147)*SIN(Wellpath!$L147)*SIN(Wellpath!$M147))</f>
        <v>-12.547744556067117</v>
      </c>
      <c r="R147" s="17">
        <f>0.5*((Wellpath!$K148-Wellpath!$K147)*SIN(Wellpath!$L147)*COS(Wellpath!$M147))</f>
        <v>3.3621580206302002</v>
      </c>
      <c r="S147" s="17">
        <v>0</v>
      </c>
      <c r="AA147" s="10"/>
      <c r="AB147" s="10"/>
      <c r="AC147" s="10"/>
      <c r="AD147" s="10"/>
      <c r="AE147" s="10"/>
      <c r="AF147" s="10"/>
      <c r="AG147" s="10"/>
      <c r="AH147" s="10"/>
      <c r="AI147" s="10"/>
      <c r="AK147" s="24"/>
      <c r="AL147" s="24"/>
      <c r="AM147" s="24"/>
      <c r="AN147" s="24"/>
      <c r="AO147" s="24"/>
      <c r="AP147" s="24"/>
    </row>
    <row r="148" spans="1:42" x14ac:dyDescent="0.25">
      <c r="A148" s="26">
        <f>Wellpath!E148</f>
        <v>4350</v>
      </c>
      <c r="B148" s="17">
        <f>0.5*(SIN(Wellpath!$L147)*COS(Wellpath!$M147)+SIN(Wellpath!$L148)*COS(Wellpath!$M148))</f>
        <v>0.22414386804201336</v>
      </c>
      <c r="C148" s="17">
        <f>0.5*(SIN(Wellpath!$L147)*SIN(Wellpath!$M147)+SIN(Wellpath!$L148)*SIN(Wellpath!$M148))</f>
        <v>0.83651630373780783</v>
      </c>
      <c r="D148" s="17">
        <f>0.5*(COS(Wellpath!$L147)+COS(Wellpath!$L148))</f>
        <v>0.50000000000000011</v>
      </c>
      <c r="E148" s="17">
        <f>0.5*((Wellpath!$K148-Wellpath!$K147)*COS(Wellpath!$L148)*COS(Wellpath!$M148))</f>
        <v>1.941142838268906</v>
      </c>
      <c r="F148" s="17">
        <f>0.5*((Wellpath!$K148-Wellpath!$K147)*COS(Wellpath!$L148)*SIN(Wellpath!$M148))</f>
        <v>7.2444436971680144</v>
      </c>
      <c r="G148" s="17">
        <f>0.5*(-(Wellpath!$K148-Wellpath!$K147)*SIN(Wellpath!$L148))</f>
        <v>-12.990381056766578</v>
      </c>
      <c r="H148" s="17">
        <f>-0.5*((Wellpath!$K148-Wellpath!$K147)*SIN(Wellpath!$L148)*SIN(Wellpath!$M148))</f>
        <v>-12.547744556067117</v>
      </c>
      <c r="I148" s="17">
        <f>0.5*((Wellpath!$K148-Wellpath!$K147)*SIN(Wellpath!$L148)*COS(Wellpath!$M148))</f>
        <v>3.3621580206302002</v>
      </c>
      <c r="J148" s="17">
        <v>0</v>
      </c>
      <c r="K148" s="17">
        <f t="shared" si="9"/>
        <v>-0.22414386804201336</v>
      </c>
      <c r="L148" s="17">
        <f t="shared" si="10"/>
        <v>-0.83651630373780783</v>
      </c>
      <c r="M148" s="17">
        <f t="shared" si="11"/>
        <v>-0.50000000000000011</v>
      </c>
      <c r="N148" s="17">
        <f>0.5*((Wellpath!$K149-Wellpath!$K148)*COS(Wellpath!$L148)*COS(Wellpath!$M148))</f>
        <v>1.941142838268906</v>
      </c>
      <c r="O148" s="17">
        <f>0.5*((Wellpath!$K149-Wellpath!$K148)*COS(Wellpath!$L148)*SIN(Wellpath!$M148))</f>
        <v>7.2444436971680144</v>
      </c>
      <c r="P148" s="17">
        <f>0.5*(-(Wellpath!$K149-Wellpath!$K148)*SIN(Wellpath!$L148))</f>
        <v>-12.990381056766578</v>
      </c>
      <c r="Q148" s="17">
        <f>-0.5*((Wellpath!$K149-Wellpath!$K148)*SIN(Wellpath!$L148)*SIN(Wellpath!$M148))</f>
        <v>-12.547744556067117</v>
      </c>
      <c r="R148" s="17">
        <f>0.5*((Wellpath!$K149-Wellpath!$K148)*SIN(Wellpath!$L148)*COS(Wellpath!$M148))</f>
        <v>3.3621580206302002</v>
      </c>
      <c r="S148" s="17">
        <v>0</v>
      </c>
      <c r="AA148" s="10"/>
      <c r="AB148" s="10"/>
      <c r="AC148" s="10"/>
      <c r="AD148" s="10"/>
      <c r="AE148" s="10"/>
      <c r="AF148" s="10"/>
      <c r="AG148" s="10"/>
      <c r="AH148" s="10"/>
      <c r="AI148" s="10"/>
      <c r="AK148" s="24"/>
      <c r="AL148" s="24"/>
      <c r="AM148" s="24"/>
      <c r="AN148" s="24"/>
      <c r="AO148" s="24"/>
      <c r="AP148" s="24"/>
    </row>
    <row r="149" spans="1:42" x14ac:dyDescent="0.25">
      <c r="A149" s="26">
        <f>Wellpath!E149</f>
        <v>4380</v>
      </c>
      <c r="B149" s="17">
        <f>0.5*(SIN(Wellpath!$L148)*COS(Wellpath!$M148)+SIN(Wellpath!$L149)*COS(Wellpath!$M149))</f>
        <v>0.22414386804201336</v>
      </c>
      <c r="C149" s="17">
        <f>0.5*(SIN(Wellpath!$L148)*SIN(Wellpath!$M148)+SIN(Wellpath!$L149)*SIN(Wellpath!$M149))</f>
        <v>0.83651630373780783</v>
      </c>
      <c r="D149" s="17">
        <f>0.5*(COS(Wellpath!$L148)+COS(Wellpath!$L149))</f>
        <v>0.50000000000000011</v>
      </c>
      <c r="E149" s="17">
        <f>0.5*((Wellpath!$K149-Wellpath!$K148)*COS(Wellpath!$L149)*COS(Wellpath!$M149))</f>
        <v>1.941142838268906</v>
      </c>
      <c r="F149" s="17">
        <f>0.5*((Wellpath!$K149-Wellpath!$K148)*COS(Wellpath!$L149)*SIN(Wellpath!$M149))</f>
        <v>7.2444436971680144</v>
      </c>
      <c r="G149" s="17">
        <f>0.5*(-(Wellpath!$K149-Wellpath!$K148)*SIN(Wellpath!$L149))</f>
        <v>-12.990381056766578</v>
      </c>
      <c r="H149" s="17">
        <f>-0.5*((Wellpath!$K149-Wellpath!$K148)*SIN(Wellpath!$L149)*SIN(Wellpath!$M149))</f>
        <v>-12.547744556067117</v>
      </c>
      <c r="I149" s="17">
        <f>0.5*((Wellpath!$K149-Wellpath!$K148)*SIN(Wellpath!$L149)*COS(Wellpath!$M149))</f>
        <v>3.3621580206302002</v>
      </c>
      <c r="J149" s="17">
        <v>0</v>
      </c>
      <c r="K149" s="17">
        <f t="shared" si="9"/>
        <v>-0.22414386804201336</v>
      </c>
      <c r="L149" s="17">
        <f t="shared" si="10"/>
        <v>-0.83651630373780783</v>
      </c>
      <c r="M149" s="17">
        <f t="shared" si="11"/>
        <v>-0.50000000000000011</v>
      </c>
      <c r="N149" s="17">
        <f>0.5*((Wellpath!$K150-Wellpath!$K149)*COS(Wellpath!$L149)*COS(Wellpath!$M149))</f>
        <v>1.941142838268906</v>
      </c>
      <c r="O149" s="17">
        <f>0.5*((Wellpath!$K150-Wellpath!$K149)*COS(Wellpath!$L149)*SIN(Wellpath!$M149))</f>
        <v>7.2444436971680144</v>
      </c>
      <c r="P149" s="17">
        <f>0.5*(-(Wellpath!$K150-Wellpath!$K149)*SIN(Wellpath!$L149))</f>
        <v>-12.990381056766578</v>
      </c>
      <c r="Q149" s="17">
        <f>-0.5*((Wellpath!$K150-Wellpath!$K149)*SIN(Wellpath!$L149)*SIN(Wellpath!$M149))</f>
        <v>-12.547744556067117</v>
      </c>
      <c r="R149" s="17">
        <f>0.5*((Wellpath!$K150-Wellpath!$K149)*SIN(Wellpath!$L149)*COS(Wellpath!$M149))</f>
        <v>3.3621580206302002</v>
      </c>
      <c r="S149" s="17">
        <v>0</v>
      </c>
      <c r="AA149" s="10"/>
      <c r="AB149" s="10"/>
      <c r="AC149" s="10"/>
      <c r="AD149" s="10"/>
      <c r="AE149" s="10"/>
      <c r="AF149" s="10"/>
      <c r="AG149" s="10"/>
      <c r="AH149" s="10"/>
      <c r="AI149" s="10"/>
      <c r="AK149" s="24"/>
      <c r="AL149" s="24"/>
      <c r="AM149" s="24"/>
      <c r="AN149" s="24"/>
      <c r="AO149" s="24"/>
      <c r="AP149" s="24"/>
    </row>
    <row r="150" spans="1:42" x14ac:dyDescent="0.25">
      <c r="A150" s="26">
        <f>Wellpath!E150</f>
        <v>4410</v>
      </c>
      <c r="B150" s="17">
        <f>0.5*(SIN(Wellpath!$L149)*COS(Wellpath!$M149)+SIN(Wellpath!$L150)*COS(Wellpath!$M150))</f>
        <v>0.22414386804201336</v>
      </c>
      <c r="C150" s="17">
        <f>0.5*(SIN(Wellpath!$L149)*SIN(Wellpath!$M149)+SIN(Wellpath!$L150)*SIN(Wellpath!$M150))</f>
        <v>0.83651630373780783</v>
      </c>
      <c r="D150" s="17">
        <f>0.5*(COS(Wellpath!$L149)+COS(Wellpath!$L150))</f>
        <v>0.50000000000000011</v>
      </c>
      <c r="E150" s="17">
        <f>0.5*((Wellpath!$K150-Wellpath!$K149)*COS(Wellpath!$L150)*COS(Wellpath!$M150))</f>
        <v>1.941142838268906</v>
      </c>
      <c r="F150" s="17">
        <f>0.5*((Wellpath!$K150-Wellpath!$K149)*COS(Wellpath!$L150)*SIN(Wellpath!$M150))</f>
        <v>7.2444436971680144</v>
      </c>
      <c r="G150" s="17">
        <f>0.5*(-(Wellpath!$K150-Wellpath!$K149)*SIN(Wellpath!$L150))</f>
        <v>-12.990381056766578</v>
      </c>
      <c r="H150" s="17">
        <f>-0.5*((Wellpath!$K150-Wellpath!$K149)*SIN(Wellpath!$L150)*SIN(Wellpath!$M150))</f>
        <v>-12.547744556067117</v>
      </c>
      <c r="I150" s="17">
        <f>0.5*((Wellpath!$K150-Wellpath!$K149)*SIN(Wellpath!$L150)*COS(Wellpath!$M150))</f>
        <v>3.3621580206302002</v>
      </c>
      <c r="J150" s="17">
        <v>0</v>
      </c>
      <c r="K150" s="17">
        <f t="shared" si="9"/>
        <v>-0.22414386804201336</v>
      </c>
      <c r="L150" s="17">
        <f t="shared" si="10"/>
        <v>-0.83651630373780783</v>
      </c>
      <c r="M150" s="17">
        <f t="shared" si="11"/>
        <v>-0.50000000000000011</v>
      </c>
      <c r="N150" s="17">
        <f>0.5*((Wellpath!$K151-Wellpath!$K150)*COS(Wellpath!$L150)*COS(Wellpath!$M150))</f>
        <v>1.941142838268906</v>
      </c>
      <c r="O150" s="17">
        <f>0.5*((Wellpath!$K151-Wellpath!$K150)*COS(Wellpath!$L150)*SIN(Wellpath!$M150))</f>
        <v>7.2444436971680144</v>
      </c>
      <c r="P150" s="17">
        <f>0.5*(-(Wellpath!$K151-Wellpath!$K150)*SIN(Wellpath!$L150))</f>
        <v>-12.990381056766578</v>
      </c>
      <c r="Q150" s="17">
        <f>-0.5*((Wellpath!$K151-Wellpath!$K150)*SIN(Wellpath!$L150)*SIN(Wellpath!$M150))</f>
        <v>-12.547744556067117</v>
      </c>
      <c r="R150" s="17">
        <f>0.5*((Wellpath!$K151-Wellpath!$K150)*SIN(Wellpath!$L150)*COS(Wellpath!$M150))</f>
        <v>3.3621580206302002</v>
      </c>
      <c r="S150" s="17">
        <v>0</v>
      </c>
      <c r="AA150" s="10"/>
      <c r="AB150" s="10"/>
      <c r="AC150" s="10"/>
      <c r="AD150" s="10"/>
      <c r="AE150" s="10"/>
      <c r="AF150" s="10"/>
      <c r="AG150" s="10"/>
      <c r="AH150" s="10"/>
      <c r="AI150" s="10"/>
      <c r="AK150" s="24"/>
      <c r="AL150" s="24"/>
      <c r="AM150" s="24"/>
      <c r="AN150" s="24"/>
      <c r="AO150" s="24"/>
      <c r="AP150" s="24"/>
    </row>
    <row r="151" spans="1:42" x14ac:dyDescent="0.25">
      <c r="A151" s="26">
        <f>Wellpath!E151</f>
        <v>4440</v>
      </c>
      <c r="B151" s="17">
        <f>0.5*(SIN(Wellpath!$L150)*COS(Wellpath!$M150)+SIN(Wellpath!$L151)*COS(Wellpath!$M151))</f>
        <v>0.22414386804201336</v>
      </c>
      <c r="C151" s="17">
        <f>0.5*(SIN(Wellpath!$L150)*SIN(Wellpath!$M150)+SIN(Wellpath!$L151)*SIN(Wellpath!$M151))</f>
        <v>0.83651630373780783</v>
      </c>
      <c r="D151" s="17">
        <f>0.5*(COS(Wellpath!$L150)+COS(Wellpath!$L151))</f>
        <v>0.50000000000000011</v>
      </c>
      <c r="E151" s="17">
        <f>0.5*((Wellpath!$K151-Wellpath!$K150)*COS(Wellpath!$L151)*COS(Wellpath!$M151))</f>
        <v>1.941142838268906</v>
      </c>
      <c r="F151" s="17">
        <f>0.5*((Wellpath!$K151-Wellpath!$K150)*COS(Wellpath!$L151)*SIN(Wellpath!$M151))</f>
        <v>7.2444436971680144</v>
      </c>
      <c r="G151" s="17">
        <f>0.5*(-(Wellpath!$K151-Wellpath!$K150)*SIN(Wellpath!$L151))</f>
        <v>-12.990381056766578</v>
      </c>
      <c r="H151" s="17">
        <f>-0.5*((Wellpath!$K151-Wellpath!$K150)*SIN(Wellpath!$L151)*SIN(Wellpath!$M151))</f>
        <v>-12.547744556067117</v>
      </c>
      <c r="I151" s="17">
        <f>0.5*((Wellpath!$K151-Wellpath!$K150)*SIN(Wellpath!$L151)*COS(Wellpath!$M151))</f>
        <v>3.3621580206302002</v>
      </c>
      <c r="J151" s="17">
        <v>0</v>
      </c>
      <c r="K151" s="17">
        <f t="shared" si="9"/>
        <v>-0.22414386804201336</v>
      </c>
      <c r="L151" s="17">
        <f t="shared" si="10"/>
        <v>-0.83651630373780783</v>
      </c>
      <c r="M151" s="17">
        <f t="shared" si="11"/>
        <v>-0.50000000000000011</v>
      </c>
      <c r="N151" s="17">
        <f>0.5*((Wellpath!$K152-Wellpath!$K151)*COS(Wellpath!$L151)*COS(Wellpath!$M151))</f>
        <v>1.941142838268906</v>
      </c>
      <c r="O151" s="17">
        <f>0.5*((Wellpath!$K152-Wellpath!$K151)*COS(Wellpath!$L151)*SIN(Wellpath!$M151))</f>
        <v>7.2444436971680144</v>
      </c>
      <c r="P151" s="17">
        <f>0.5*(-(Wellpath!$K152-Wellpath!$K151)*SIN(Wellpath!$L151))</f>
        <v>-12.990381056766578</v>
      </c>
      <c r="Q151" s="17">
        <f>-0.5*((Wellpath!$K152-Wellpath!$K151)*SIN(Wellpath!$L151)*SIN(Wellpath!$M151))</f>
        <v>-12.547744556067117</v>
      </c>
      <c r="R151" s="17">
        <f>0.5*((Wellpath!$K152-Wellpath!$K151)*SIN(Wellpath!$L151)*COS(Wellpath!$M151))</f>
        <v>3.3621580206302002</v>
      </c>
      <c r="S151" s="17">
        <v>0</v>
      </c>
      <c r="AA151" s="10"/>
      <c r="AB151" s="10"/>
      <c r="AC151" s="10"/>
      <c r="AD151" s="10"/>
      <c r="AE151" s="10"/>
      <c r="AF151" s="10"/>
      <c r="AG151" s="10"/>
      <c r="AH151" s="10"/>
      <c r="AI151" s="10"/>
      <c r="AK151" s="24"/>
      <c r="AL151" s="24"/>
      <c r="AM151" s="24"/>
      <c r="AN151" s="24"/>
      <c r="AO151" s="24"/>
      <c r="AP151" s="24"/>
    </row>
    <row r="152" spans="1:42" x14ac:dyDescent="0.25">
      <c r="A152" s="26">
        <f>Wellpath!E152</f>
        <v>4470</v>
      </c>
      <c r="B152" s="17">
        <f>0.5*(SIN(Wellpath!$L151)*COS(Wellpath!$M151)+SIN(Wellpath!$L152)*COS(Wellpath!$M152))</f>
        <v>0.22414386804201336</v>
      </c>
      <c r="C152" s="17">
        <f>0.5*(SIN(Wellpath!$L151)*SIN(Wellpath!$M151)+SIN(Wellpath!$L152)*SIN(Wellpath!$M152))</f>
        <v>0.83651630373780783</v>
      </c>
      <c r="D152" s="17">
        <f>0.5*(COS(Wellpath!$L151)+COS(Wellpath!$L152))</f>
        <v>0.50000000000000011</v>
      </c>
      <c r="E152" s="17">
        <f>0.5*((Wellpath!$K152-Wellpath!$K151)*COS(Wellpath!$L152)*COS(Wellpath!$M152))</f>
        <v>1.941142838268906</v>
      </c>
      <c r="F152" s="17">
        <f>0.5*((Wellpath!$K152-Wellpath!$K151)*COS(Wellpath!$L152)*SIN(Wellpath!$M152))</f>
        <v>7.2444436971680144</v>
      </c>
      <c r="G152" s="17">
        <f>0.5*(-(Wellpath!$K152-Wellpath!$K151)*SIN(Wellpath!$L152))</f>
        <v>-12.990381056766578</v>
      </c>
      <c r="H152" s="17">
        <f>-0.5*((Wellpath!$K152-Wellpath!$K151)*SIN(Wellpath!$L152)*SIN(Wellpath!$M152))</f>
        <v>-12.547744556067117</v>
      </c>
      <c r="I152" s="17">
        <f>0.5*((Wellpath!$K152-Wellpath!$K151)*SIN(Wellpath!$L152)*COS(Wellpath!$M152))</f>
        <v>3.3621580206302002</v>
      </c>
      <c r="J152" s="17">
        <v>0</v>
      </c>
      <c r="K152" s="17">
        <f t="shared" si="9"/>
        <v>-0.22414386804201336</v>
      </c>
      <c r="L152" s="17">
        <f t="shared" si="10"/>
        <v>-0.83651630373780783</v>
      </c>
      <c r="M152" s="17">
        <f t="shared" si="11"/>
        <v>-0.50000000000000011</v>
      </c>
      <c r="N152" s="17">
        <f>0.5*((Wellpath!$K153-Wellpath!$K152)*COS(Wellpath!$L152)*COS(Wellpath!$M152))</f>
        <v>1.941142838268906</v>
      </c>
      <c r="O152" s="17">
        <f>0.5*((Wellpath!$K153-Wellpath!$K152)*COS(Wellpath!$L152)*SIN(Wellpath!$M152))</f>
        <v>7.2444436971680144</v>
      </c>
      <c r="P152" s="17">
        <f>0.5*(-(Wellpath!$K153-Wellpath!$K152)*SIN(Wellpath!$L152))</f>
        <v>-12.990381056766578</v>
      </c>
      <c r="Q152" s="17">
        <f>-0.5*((Wellpath!$K153-Wellpath!$K152)*SIN(Wellpath!$L152)*SIN(Wellpath!$M152))</f>
        <v>-12.547744556067117</v>
      </c>
      <c r="R152" s="17">
        <f>0.5*((Wellpath!$K153-Wellpath!$K152)*SIN(Wellpath!$L152)*COS(Wellpath!$M152))</f>
        <v>3.3621580206302002</v>
      </c>
      <c r="S152" s="17">
        <v>0</v>
      </c>
      <c r="AA152" s="10"/>
      <c r="AB152" s="10"/>
      <c r="AC152" s="10"/>
      <c r="AD152" s="10"/>
      <c r="AE152" s="10"/>
      <c r="AF152" s="10"/>
      <c r="AG152" s="10"/>
      <c r="AH152" s="10"/>
      <c r="AI152" s="10"/>
      <c r="AK152" s="24"/>
      <c r="AL152" s="24"/>
      <c r="AM152" s="24"/>
      <c r="AN152" s="24"/>
      <c r="AO152" s="24"/>
      <c r="AP152" s="24"/>
    </row>
    <row r="153" spans="1:42" x14ac:dyDescent="0.25">
      <c r="A153" s="26">
        <f>Wellpath!E153</f>
        <v>4500</v>
      </c>
      <c r="B153" s="17">
        <f>0.5*(SIN(Wellpath!$L152)*COS(Wellpath!$M152)+SIN(Wellpath!$L153)*COS(Wellpath!$M153))</f>
        <v>0.22414386804201336</v>
      </c>
      <c r="C153" s="17">
        <f>0.5*(SIN(Wellpath!$L152)*SIN(Wellpath!$M152)+SIN(Wellpath!$L153)*SIN(Wellpath!$M153))</f>
        <v>0.83651630373780783</v>
      </c>
      <c r="D153" s="17">
        <f>0.5*(COS(Wellpath!$L152)+COS(Wellpath!$L153))</f>
        <v>0.50000000000000011</v>
      </c>
      <c r="E153" s="17">
        <f>0.5*((Wellpath!$K153-Wellpath!$K152)*COS(Wellpath!$L153)*COS(Wellpath!$M153))</f>
        <v>1.941142838268906</v>
      </c>
      <c r="F153" s="17">
        <f>0.5*((Wellpath!$K153-Wellpath!$K152)*COS(Wellpath!$L153)*SIN(Wellpath!$M153))</f>
        <v>7.2444436971680144</v>
      </c>
      <c r="G153" s="17">
        <f>0.5*(-(Wellpath!$K153-Wellpath!$K152)*SIN(Wellpath!$L153))</f>
        <v>-12.990381056766578</v>
      </c>
      <c r="H153" s="17">
        <f>-0.5*((Wellpath!$K153-Wellpath!$K152)*SIN(Wellpath!$L153)*SIN(Wellpath!$M153))</f>
        <v>-12.547744556067117</v>
      </c>
      <c r="I153" s="17">
        <f>0.5*((Wellpath!$K153-Wellpath!$K152)*SIN(Wellpath!$L153)*COS(Wellpath!$M153))</f>
        <v>3.3621580206302002</v>
      </c>
      <c r="J153" s="17">
        <v>0</v>
      </c>
      <c r="K153" s="17">
        <f t="shared" si="9"/>
        <v>-0.22414386804201336</v>
      </c>
      <c r="L153" s="17">
        <f t="shared" si="10"/>
        <v>-0.83651630373780783</v>
      </c>
      <c r="M153" s="17">
        <f t="shared" si="11"/>
        <v>-0.50000000000000011</v>
      </c>
      <c r="N153" s="17">
        <f>0.5*((Wellpath!$K154-Wellpath!$K153)*COS(Wellpath!$L153)*COS(Wellpath!$M153))</f>
        <v>1.941142838268906</v>
      </c>
      <c r="O153" s="17">
        <f>0.5*((Wellpath!$K154-Wellpath!$K153)*COS(Wellpath!$L153)*SIN(Wellpath!$M153))</f>
        <v>7.2444436971680144</v>
      </c>
      <c r="P153" s="17">
        <f>0.5*(-(Wellpath!$K154-Wellpath!$K153)*SIN(Wellpath!$L153))</f>
        <v>-12.990381056766578</v>
      </c>
      <c r="Q153" s="17">
        <f>-0.5*((Wellpath!$K154-Wellpath!$K153)*SIN(Wellpath!$L153)*SIN(Wellpath!$M153))</f>
        <v>-12.547744556067117</v>
      </c>
      <c r="R153" s="17">
        <f>0.5*((Wellpath!$K154-Wellpath!$K153)*SIN(Wellpath!$L153)*COS(Wellpath!$M153))</f>
        <v>3.3621580206302002</v>
      </c>
      <c r="S153" s="17">
        <v>0</v>
      </c>
      <c r="AA153" s="10"/>
      <c r="AB153" s="10"/>
      <c r="AC153" s="10"/>
      <c r="AD153" s="10"/>
      <c r="AE153" s="10"/>
      <c r="AF153" s="10"/>
      <c r="AG153" s="10"/>
      <c r="AH153" s="10"/>
      <c r="AI153" s="10"/>
      <c r="AK153" s="24"/>
      <c r="AL153" s="24"/>
      <c r="AM153" s="24"/>
      <c r="AN153" s="24"/>
      <c r="AO153" s="24"/>
      <c r="AP153" s="24"/>
    </row>
    <row r="154" spans="1:42" x14ac:dyDescent="0.25">
      <c r="A154" s="26">
        <f>Wellpath!E154</f>
        <v>4530</v>
      </c>
      <c r="B154" s="17">
        <f>0.5*(SIN(Wellpath!$L153)*COS(Wellpath!$M153)+SIN(Wellpath!$L154)*COS(Wellpath!$M154))</f>
        <v>0.22414386804201336</v>
      </c>
      <c r="C154" s="17">
        <f>0.5*(SIN(Wellpath!$L153)*SIN(Wellpath!$M153)+SIN(Wellpath!$L154)*SIN(Wellpath!$M154))</f>
        <v>0.83651630373780783</v>
      </c>
      <c r="D154" s="17">
        <f>0.5*(COS(Wellpath!$L153)+COS(Wellpath!$L154))</f>
        <v>0.50000000000000011</v>
      </c>
      <c r="E154" s="17">
        <f>0.5*((Wellpath!$K154-Wellpath!$K153)*COS(Wellpath!$L154)*COS(Wellpath!$M154))</f>
        <v>1.941142838268906</v>
      </c>
      <c r="F154" s="17">
        <f>0.5*((Wellpath!$K154-Wellpath!$K153)*COS(Wellpath!$L154)*SIN(Wellpath!$M154))</f>
        <v>7.2444436971680144</v>
      </c>
      <c r="G154" s="17">
        <f>0.5*(-(Wellpath!$K154-Wellpath!$K153)*SIN(Wellpath!$L154))</f>
        <v>-12.990381056766578</v>
      </c>
      <c r="H154" s="17">
        <f>-0.5*((Wellpath!$K154-Wellpath!$K153)*SIN(Wellpath!$L154)*SIN(Wellpath!$M154))</f>
        <v>-12.547744556067117</v>
      </c>
      <c r="I154" s="17">
        <f>0.5*((Wellpath!$K154-Wellpath!$K153)*SIN(Wellpath!$L154)*COS(Wellpath!$M154))</f>
        <v>3.3621580206302002</v>
      </c>
      <c r="J154" s="17">
        <v>0</v>
      </c>
      <c r="K154" s="17">
        <f t="shared" si="9"/>
        <v>-0.22414386804201336</v>
      </c>
      <c r="L154" s="17">
        <f t="shared" si="10"/>
        <v>-0.83651630373780783</v>
      </c>
      <c r="M154" s="17">
        <f t="shared" si="11"/>
        <v>-0.50000000000000011</v>
      </c>
      <c r="N154" s="17">
        <f>0.5*((Wellpath!$K155-Wellpath!$K154)*COS(Wellpath!$L154)*COS(Wellpath!$M154))</f>
        <v>1.941142838268906</v>
      </c>
      <c r="O154" s="17">
        <f>0.5*((Wellpath!$K155-Wellpath!$K154)*COS(Wellpath!$L154)*SIN(Wellpath!$M154))</f>
        <v>7.2444436971680144</v>
      </c>
      <c r="P154" s="17">
        <f>0.5*(-(Wellpath!$K155-Wellpath!$K154)*SIN(Wellpath!$L154))</f>
        <v>-12.990381056766578</v>
      </c>
      <c r="Q154" s="17">
        <f>-0.5*((Wellpath!$K155-Wellpath!$K154)*SIN(Wellpath!$L154)*SIN(Wellpath!$M154))</f>
        <v>-12.547744556067117</v>
      </c>
      <c r="R154" s="17">
        <f>0.5*((Wellpath!$K155-Wellpath!$K154)*SIN(Wellpath!$L154)*COS(Wellpath!$M154))</f>
        <v>3.3621580206302002</v>
      </c>
      <c r="S154" s="17">
        <v>0</v>
      </c>
      <c r="AA154" s="10"/>
      <c r="AB154" s="10"/>
      <c r="AC154" s="10"/>
      <c r="AD154" s="10"/>
      <c r="AE154" s="10"/>
      <c r="AF154" s="10"/>
      <c r="AG154" s="10"/>
      <c r="AH154" s="10"/>
      <c r="AI154" s="10"/>
      <c r="AK154" s="24"/>
      <c r="AL154" s="24"/>
      <c r="AM154" s="24"/>
      <c r="AN154" s="24"/>
      <c r="AO154" s="24"/>
      <c r="AP154" s="24"/>
    </row>
    <row r="155" spans="1:42" x14ac:dyDescent="0.25">
      <c r="A155" s="26">
        <f>Wellpath!E155</f>
        <v>4560</v>
      </c>
      <c r="B155" s="17">
        <f>0.5*(SIN(Wellpath!$L154)*COS(Wellpath!$M154)+SIN(Wellpath!$L155)*COS(Wellpath!$M155))</f>
        <v>0.22414386804201336</v>
      </c>
      <c r="C155" s="17">
        <f>0.5*(SIN(Wellpath!$L154)*SIN(Wellpath!$M154)+SIN(Wellpath!$L155)*SIN(Wellpath!$M155))</f>
        <v>0.83651630373780783</v>
      </c>
      <c r="D155" s="17">
        <f>0.5*(COS(Wellpath!$L154)+COS(Wellpath!$L155))</f>
        <v>0.50000000000000011</v>
      </c>
      <c r="E155" s="17">
        <f>0.5*((Wellpath!$K155-Wellpath!$K154)*COS(Wellpath!$L155)*COS(Wellpath!$M155))</f>
        <v>1.941142838268906</v>
      </c>
      <c r="F155" s="17">
        <f>0.5*((Wellpath!$K155-Wellpath!$K154)*COS(Wellpath!$L155)*SIN(Wellpath!$M155))</f>
        <v>7.2444436971680144</v>
      </c>
      <c r="G155" s="17">
        <f>0.5*(-(Wellpath!$K155-Wellpath!$K154)*SIN(Wellpath!$L155))</f>
        <v>-12.990381056766578</v>
      </c>
      <c r="H155" s="17">
        <f>-0.5*((Wellpath!$K155-Wellpath!$K154)*SIN(Wellpath!$L155)*SIN(Wellpath!$M155))</f>
        <v>-12.547744556067117</v>
      </c>
      <c r="I155" s="17">
        <f>0.5*((Wellpath!$K155-Wellpath!$K154)*SIN(Wellpath!$L155)*COS(Wellpath!$M155))</f>
        <v>3.3621580206302002</v>
      </c>
      <c r="J155" s="17">
        <v>0</v>
      </c>
      <c r="K155" s="17">
        <f t="shared" si="9"/>
        <v>-0.22414386804201336</v>
      </c>
      <c r="L155" s="17">
        <f t="shared" si="10"/>
        <v>-0.83651630373780783</v>
      </c>
      <c r="M155" s="17">
        <f t="shared" si="11"/>
        <v>-0.50000000000000011</v>
      </c>
      <c r="N155" s="17">
        <f>0.5*((Wellpath!$K156-Wellpath!$K155)*COS(Wellpath!$L155)*COS(Wellpath!$M155))</f>
        <v>1.941142838268906</v>
      </c>
      <c r="O155" s="17">
        <f>0.5*((Wellpath!$K156-Wellpath!$K155)*COS(Wellpath!$L155)*SIN(Wellpath!$M155))</f>
        <v>7.2444436971680144</v>
      </c>
      <c r="P155" s="17">
        <f>0.5*(-(Wellpath!$K156-Wellpath!$K155)*SIN(Wellpath!$L155))</f>
        <v>-12.990381056766578</v>
      </c>
      <c r="Q155" s="17">
        <f>-0.5*((Wellpath!$K156-Wellpath!$K155)*SIN(Wellpath!$L155)*SIN(Wellpath!$M155))</f>
        <v>-12.547744556067117</v>
      </c>
      <c r="R155" s="17">
        <f>0.5*((Wellpath!$K156-Wellpath!$K155)*SIN(Wellpath!$L155)*COS(Wellpath!$M155))</f>
        <v>3.3621580206302002</v>
      </c>
      <c r="S155" s="17">
        <v>0</v>
      </c>
      <c r="AA155" s="10"/>
      <c r="AB155" s="10"/>
      <c r="AC155" s="10"/>
      <c r="AD155" s="10"/>
      <c r="AE155" s="10"/>
      <c r="AF155" s="10"/>
      <c r="AG155" s="10"/>
      <c r="AH155" s="10"/>
      <c r="AI155" s="10"/>
      <c r="AK155" s="24"/>
      <c r="AL155" s="24"/>
      <c r="AM155" s="24"/>
      <c r="AN155" s="24"/>
      <c r="AO155" s="24"/>
      <c r="AP155" s="24"/>
    </row>
    <row r="156" spans="1:42" x14ac:dyDescent="0.25">
      <c r="A156" s="26">
        <f>Wellpath!E156</f>
        <v>4590</v>
      </c>
      <c r="B156" s="17">
        <f>0.5*(SIN(Wellpath!$L155)*COS(Wellpath!$M155)+SIN(Wellpath!$L156)*COS(Wellpath!$M156))</f>
        <v>0.22414386804201336</v>
      </c>
      <c r="C156" s="17">
        <f>0.5*(SIN(Wellpath!$L155)*SIN(Wellpath!$M155)+SIN(Wellpath!$L156)*SIN(Wellpath!$M156))</f>
        <v>0.83651630373780783</v>
      </c>
      <c r="D156" s="17">
        <f>0.5*(COS(Wellpath!$L155)+COS(Wellpath!$L156))</f>
        <v>0.50000000000000011</v>
      </c>
      <c r="E156" s="17">
        <f>0.5*((Wellpath!$K156-Wellpath!$K155)*COS(Wellpath!$L156)*COS(Wellpath!$M156))</f>
        <v>1.941142838268906</v>
      </c>
      <c r="F156" s="17">
        <f>0.5*((Wellpath!$K156-Wellpath!$K155)*COS(Wellpath!$L156)*SIN(Wellpath!$M156))</f>
        <v>7.2444436971680144</v>
      </c>
      <c r="G156" s="17">
        <f>0.5*(-(Wellpath!$K156-Wellpath!$K155)*SIN(Wellpath!$L156))</f>
        <v>-12.990381056766578</v>
      </c>
      <c r="H156" s="17">
        <f>-0.5*((Wellpath!$K156-Wellpath!$K155)*SIN(Wellpath!$L156)*SIN(Wellpath!$M156))</f>
        <v>-12.547744556067117</v>
      </c>
      <c r="I156" s="17">
        <f>0.5*((Wellpath!$K156-Wellpath!$K155)*SIN(Wellpath!$L156)*COS(Wellpath!$M156))</f>
        <v>3.3621580206302002</v>
      </c>
      <c r="J156" s="17">
        <v>0</v>
      </c>
      <c r="K156" s="17">
        <f t="shared" si="9"/>
        <v>-0.22414386804201336</v>
      </c>
      <c r="L156" s="17">
        <f t="shared" si="10"/>
        <v>-0.83651630373780783</v>
      </c>
      <c r="M156" s="17">
        <f t="shared" si="11"/>
        <v>-0.50000000000000011</v>
      </c>
      <c r="N156" s="17">
        <f>0.5*((Wellpath!$K157-Wellpath!$K156)*COS(Wellpath!$L156)*COS(Wellpath!$M156))</f>
        <v>1.941142838268906</v>
      </c>
      <c r="O156" s="17">
        <f>0.5*((Wellpath!$K157-Wellpath!$K156)*COS(Wellpath!$L156)*SIN(Wellpath!$M156))</f>
        <v>7.2444436971680144</v>
      </c>
      <c r="P156" s="17">
        <f>0.5*(-(Wellpath!$K157-Wellpath!$K156)*SIN(Wellpath!$L156))</f>
        <v>-12.990381056766578</v>
      </c>
      <c r="Q156" s="17">
        <f>-0.5*((Wellpath!$K157-Wellpath!$K156)*SIN(Wellpath!$L156)*SIN(Wellpath!$M156))</f>
        <v>-12.547744556067117</v>
      </c>
      <c r="R156" s="17">
        <f>0.5*((Wellpath!$K157-Wellpath!$K156)*SIN(Wellpath!$L156)*COS(Wellpath!$M156))</f>
        <v>3.3621580206302002</v>
      </c>
      <c r="S156" s="17">
        <v>0</v>
      </c>
      <c r="AA156" s="10"/>
      <c r="AB156" s="10"/>
      <c r="AC156" s="10"/>
      <c r="AD156" s="10"/>
      <c r="AE156" s="10"/>
      <c r="AF156" s="10"/>
      <c r="AG156" s="10"/>
      <c r="AH156" s="10"/>
      <c r="AI156" s="10"/>
      <c r="AK156" s="24"/>
      <c r="AL156" s="24"/>
      <c r="AM156" s="24"/>
      <c r="AN156" s="24"/>
      <c r="AO156" s="24"/>
      <c r="AP156" s="24"/>
    </row>
    <row r="157" spans="1:42" x14ac:dyDescent="0.25">
      <c r="A157" s="26">
        <f>Wellpath!E157</f>
        <v>4620</v>
      </c>
      <c r="B157" s="17">
        <f>0.5*(SIN(Wellpath!$L156)*COS(Wellpath!$M156)+SIN(Wellpath!$L157)*COS(Wellpath!$M157))</f>
        <v>0.22414386804201336</v>
      </c>
      <c r="C157" s="17">
        <f>0.5*(SIN(Wellpath!$L156)*SIN(Wellpath!$M156)+SIN(Wellpath!$L157)*SIN(Wellpath!$M157))</f>
        <v>0.83651630373780783</v>
      </c>
      <c r="D157" s="17">
        <f>0.5*(COS(Wellpath!$L156)+COS(Wellpath!$L157))</f>
        <v>0.50000000000000011</v>
      </c>
      <c r="E157" s="17">
        <f>0.5*((Wellpath!$K157-Wellpath!$K156)*COS(Wellpath!$L157)*COS(Wellpath!$M157))</f>
        <v>1.941142838268906</v>
      </c>
      <c r="F157" s="17">
        <f>0.5*((Wellpath!$K157-Wellpath!$K156)*COS(Wellpath!$L157)*SIN(Wellpath!$M157))</f>
        <v>7.2444436971680144</v>
      </c>
      <c r="G157" s="17">
        <f>0.5*(-(Wellpath!$K157-Wellpath!$K156)*SIN(Wellpath!$L157))</f>
        <v>-12.990381056766578</v>
      </c>
      <c r="H157" s="17">
        <f>-0.5*((Wellpath!$K157-Wellpath!$K156)*SIN(Wellpath!$L157)*SIN(Wellpath!$M157))</f>
        <v>-12.547744556067117</v>
      </c>
      <c r="I157" s="17">
        <f>0.5*((Wellpath!$K157-Wellpath!$K156)*SIN(Wellpath!$L157)*COS(Wellpath!$M157))</f>
        <v>3.3621580206302002</v>
      </c>
      <c r="J157" s="17">
        <v>0</v>
      </c>
      <c r="K157" s="17">
        <f t="shared" si="9"/>
        <v>-0.22414386804201336</v>
      </c>
      <c r="L157" s="17">
        <f t="shared" si="10"/>
        <v>-0.83651630373780783</v>
      </c>
      <c r="M157" s="17">
        <f t="shared" si="11"/>
        <v>-0.50000000000000011</v>
      </c>
      <c r="N157" s="17">
        <f>0.5*((Wellpath!$K158-Wellpath!$K157)*COS(Wellpath!$L157)*COS(Wellpath!$M157))</f>
        <v>1.941142838268906</v>
      </c>
      <c r="O157" s="17">
        <f>0.5*((Wellpath!$K158-Wellpath!$K157)*COS(Wellpath!$L157)*SIN(Wellpath!$M157))</f>
        <v>7.2444436971680144</v>
      </c>
      <c r="P157" s="17">
        <f>0.5*(-(Wellpath!$K158-Wellpath!$K157)*SIN(Wellpath!$L157))</f>
        <v>-12.990381056766578</v>
      </c>
      <c r="Q157" s="17">
        <f>-0.5*((Wellpath!$K158-Wellpath!$K157)*SIN(Wellpath!$L157)*SIN(Wellpath!$M157))</f>
        <v>-12.547744556067117</v>
      </c>
      <c r="R157" s="17">
        <f>0.5*((Wellpath!$K158-Wellpath!$K157)*SIN(Wellpath!$L157)*COS(Wellpath!$M157))</f>
        <v>3.3621580206302002</v>
      </c>
      <c r="S157" s="17">
        <v>0</v>
      </c>
      <c r="AA157" s="10"/>
      <c r="AB157" s="10"/>
      <c r="AC157" s="10"/>
      <c r="AD157" s="10"/>
      <c r="AE157" s="10"/>
      <c r="AF157" s="10"/>
      <c r="AG157" s="10"/>
      <c r="AH157" s="10"/>
      <c r="AI157" s="10"/>
      <c r="AK157" s="24"/>
      <c r="AL157" s="24"/>
      <c r="AM157" s="24"/>
      <c r="AN157" s="24"/>
      <c r="AO157" s="24"/>
      <c r="AP157" s="24"/>
    </row>
    <row r="158" spans="1:42" x14ac:dyDescent="0.25">
      <c r="A158" s="26">
        <f>Wellpath!E158</f>
        <v>4650</v>
      </c>
      <c r="B158" s="17">
        <f>0.5*(SIN(Wellpath!$L157)*COS(Wellpath!$M157)+SIN(Wellpath!$L158)*COS(Wellpath!$M158))</f>
        <v>0.22414386804201336</v>
      </c>
      <c r="C158" s="17">
        <f>0.5*(SIN(Wellpath!$L157)*SIN(Wellpath!$M157)+SIN(Wellpath!$L158)*SIN(Wellpath!$M158))</f>
        <v>0.83651630373780783</v>
      </c>
      <c r="D158" s="17">
        <f>0.5*(COS(Wellpath!$L157)+COS(Wellpath!$L158))</f>
        <v>0.50000000000000011</v>
      </c>
      <c r="E158" s="17">
        <f>0.5*((Wellpath!$K158-Wellpath!$K157)*COS(Wellpath!$L158)*COS(Wellpath!$M158))</f>
        <v>1.941142838268906</v>
      </c>
      <c r="F158" s="17">
        <f>0.5*((Wellpath!$K158-Wellpath!$K157)*COS(Wellpath!$L158)*SIN(Wellpath!$M158))</f>
        <v>7.2444436971680144</v>
      </c>
      <c r="G158" s="17">
        <f>0.5*(-(Wellpath!$K158-Wellpath!$K157)*SIN(Wellpath!$L158))</f>
        <v>-12.990381056766578</v>
      </c>
      <c r="H158" s="17">
        <f>-0.5*((Wellpath!$K158-Wellpath!$K157)*SIN(Wellpath!$L158)*SIN(Wellpath!$M158))</f>
        <v>-12.547744556067117</v>
      </c>
      <c r="I158" s="17">
        <f>0.5*((Wellpath!$K158-Wellpath!$K157)*SIN(Wellpath!$L158)*COS(Wellpath!$M158))</f>
        <v>3.3621580206302002</v>
      </c>
      <c r="J158" s="17">
        <v>0</v>
      </c>
      <c r="K158" s="17">
        <f t="shared" si="9"/>
        <v>-0.22414386804201336</v>
      </c>
      <c r="L158" s="17">
        <f t="shared" si="10"/>
        <v>-0.83651630373780783</v>
      </c>
      <c r="M158" s="17">
        <f t="shared" si="11"/>
        <v>-0.50000000000000011</v>
      </c>
      <c r="N158" s="17">
        <f>0.5*((Wellpath!$K159-Wellpath!$K158)*COS(Wellpath!$L158)*COS(Wellpath!$M158))</f>
        <v>1.941142838268906</v>
      </c>
      <c r="O158" s="17">
        <f>0.5*((Wellpath!$K159-Wellpath!$K158)*COS(Wellpath!$L158)*SIN(Wellpath!$M158))</f>
        <v>7.2444436971680144</v>
      </c>
      <c r="P158" s="17">
        <f>0.5*(-(Wellpath!$K159-Wellpath!$K158)*SIN(Wellpath!$L158))</f>
        <v>-12.990381056766578</v>
      </c>
      <c r="Q158" s="17">
        <f>-0.5*((Wellpath!$K159-Wellpath!$K158)*SIN(Wellpath!$L158)*SIN(Wellpath!$M158))</f>
        <v>-12.547744556067117</v>
      </c>
      <c r="R158" s="17">
        <f>0.5*((Wellpath!$K159-Wellpath!$K158)*SIN(Wellpath!$L158)*COS(Wellpath!$M158))</f>
        <v>3.3621580206302002</v>
      </c>
      <c r="S158" s="17">
        <v>0</v>
      </c>
      <c r="AA158" s="10"/>
      <c r="AB158" s="10"/>
      <c r="AC158" s="10"/>
      <c r="AD158" s="10"/>
      <c r="AE158" s="10"/>
      <c r="AF158" s="10"/>
      <c r="AG158" s="10"/>
      <c r="AH158" s="10"/>
      <c r="AI158" s="10"/>
      <c r="AK158" s="24"/>
      <c r="AL158" s="24"/>
      <c r="AM158" s="24"/>
      <c r="AN158" s="24"/>
      <c r="AO158" s="24"/>
      <c r="AP158" s="24"/>
    </row>
    <row r="159" spans="1:42" x14ac:dyDescent="0.25">
      <c r="A159" s="26">
        <f>Wellpath!E159</f>
        <v>4680</v>
      </c>
      <c r="B159" s="17">
        <f>0.5*(SIN(Wellpath!$L158)*COS(Wellpath!$M158)+SIN(Wellpath!$L159)*COS(Wellpath!$M159))</f>
        <v>0.22414386804201336</v>
      </c>
      <c r="C159" s="17">
        <f>0.5*(SIN(Wellpath!$L158)*SIN(Wellpath!$M158)+SIN(Wellpath!$L159)*SIN(Wellpath!$M159))</f>
        <v>0.83651630373780783</v>
      </c>
      <c r="D159" s="17">
        <f>0.5*(COS(Wellpath!$L158)+COS(Wellpath!$L159))</f>
        <v>0.50000000000000011</v>
      </c>
      <c r="E159" s="17">
        <f>0.5*((Wellpath!$K159-Wellpath!$K158)*COS(Wellpath!$L159)*COS(Wellpath!$M159))</f>
        <v>1.941142838268906</v>
      </c>
      <c r="F159" s="17">
        <f>0.5*((Wellpath!$K159-Wellpath!$K158)*COS(Wellpath!$L159)*SIN(Wellpath!$M159))</f>
        <v>7.2444436971680144</v>
      </c>
      <c r="G159" s="17">
        <f>0.5*(-(Wellpath!$K159-Wellpath!$K158)*SIN(Wellpath!$L159))</f>
        <v>-12.990381056766578</v>
      </c>
      <c r="H159" s="17">
        <f>-0.5*((Wellpath!$K159-Wellpath!$K158)*SIN(Wellpath!$L159)*SIN(Wellpath!$M159))</f>
        <v>-12.547744556067117</v>
      </c>
      <c r="I159" s="17">
        <f>0.5*((Wellpath!$K159-Wellpath!$K158)*SIN(Wellpath!$L159)*COS(Wellpath!$M159))</f>
        <v>3.3621580206302002</v>
      </c>
      <c r="J159" s="17">
        <v>0</v>
      </c>
      <c r="K159" s="17">
        <f t="shared" si="9"/>
        <v>-0.22414386804201336</v>
      </c>
      <c r="L159" s="17">
        <f t="shared" si="10"/>
        <v>-0.83651630373780783</v>
      </c>
      <c r="M159" s="17">
        <f t="shared" si="11"/>
        <v>-0.50000000000000011</v>
      </c>
      <c r="N159" s="17">
        <f>0.5*((Wellpath!$K160-Wellpath!$K159)*COS(Wellpath!$L159)*COS(Wellpath!$M159))</f>
        <v>1.941142838268906</v>
      </c>
      <c r="O159" s="17">
        <f>0.5*((Wellpath!$K160-Wellpath!$K159)*COS(Wellpath!$L159)*SIN(Wellpath!$M159))</f>
        <v>7.2444436971680144</v>
      </c>
      <c r="P159" s="17">
        <f>0.5*(-(Wellpath!$K160-Wellpath!$K159)*SIN(Wellpath!$L159))</f>
        <v>-12.990381056766578</v>
      </c>
      <c r="Q159" s="17">
        <f>-0.5*((Wellpath!$K160-Wellpath!$K159)*SIN(Wellpath!$L159)*SIN(Wellpath!$M159))</f>
        <v>-12.547744556067117</v>
      </c>
      <c r="R159" s="17">
        <f>0.5*((Wellpath!$K160-Wellpath!$K159)*SIN(Wellpath!$L159)*COS(Wellpath!$M159))</f>
        <v>3.3621580206302002</v>
      </c>
      <c r="S159" s="17">
        <v>0</v>
      </c>
      <c r="AA159" s="10"/>
      <c r="AB159" s="10"/>
      <c r="AC159" s="10"/>
      <c r="AD159" s="10"/>
      <c r="AE159" s="10"/>
      <c r="AF159" s="10"/>
      <c r="AG159" s="10"/>
      <c r="AH159" s="10"/>
      <c r="AI159" s="10"/>
      <c r="AK159" s="24"/>
      <c r="AL159" s="24"/>
      <c r="AM159" s="24"/>
      <c r="AN159" s="24"/>
      <c r="AO159" s="24"/>
      <c r="AP159" s="24"/>
    </row>
    <row r="160" spans="1:42" x14ac:dyDescent="0.25">
      <c r="A160" s="26">
        <f>Wellpath!E160</f>
        <v>4710</v>
      </c>
      <c r="B160" s="17">
        <f>0.5*(SIN(Wellpath!$L159)*COS(Wellpath!$M159)+SIN(Wellpath!$L160)*COS(Wellpath!$M160))</f>
        <v>0.22414386804201336</v>
      </c>
      <c r="C160" s="17">
        <f>0.5*(SIN(Wellpath!$L159)*SIN(Wellpath!$M159)+SIN(Wellpath!$L160)*SIN(Wellpath!$M160))</f>
        <v>0.83651630373780783</v>
      </c>
      <c r="D160" s="17">
        <f>0.5*(COS(Wellpath!$L159)+COS(Wellpath!$L160))</f>
        <v>0.50000000000000011</v>
      </c>
      <c r="E160" s="17">
        <f>0.5*((Wellpath!$K160-Wellpath!$K159)*COS(Wellpath!$L160)*COS(Wellpath!$M160))</f>
        <v>1.941142838268906</v>
      </c>
      <c r="F160" s="17">
        <f>0.5*((Wellpath!$K160-Wellpath!$K159)*COS(Wellpath!$L160)*SIN(Wellpath!$M160))</f>
        <v>7.2444436971680144</v>
      </c>
      <c r="G160" s="17">
        <f>0.5*(-(Wellpath!$K160-Wellpath!$K159)*SIN(Wellpath!$L160))</f>
        <v>-12.990381056766578</v>
      </c>
      <c r="H160" s="17">
        <f>-0.5*((Wellpath!$K160-Wellpath!$K159)*SIN(Wellpath!$L160)*SIN(Wellpath!$M160))</f>
        <v>-12.547744556067117</v>
      </c>
      <c r="I160" s="17">
        <f>0.5*((Wellpath!$K160-Wellpath!$K159)*SIN(Wellpath!$L160)*COS(Wellpath!$M160))</f>
        <v>3.3621580206302002</v>
      </c>
      <c r="J160" s="17">
        <v>0</v>
      </c>
      <c r="K160" s="17">
        <f t="shared" si="9"/>
        <v>-0.22414386804201336</v>
      </c>
      <c r="L160" s="17">
        <f t="shared" si="10"/>
        <v>-0.83651630373780783</v>
      </c>
      <c r="M160" s="17">
        <f t="shared" si="11"/>
        <v>-0.50000000000000011</v>
      </c>
      <c r="N160" s="17">
        <f>0.5*((Wellpath!$K161-Wellpath!$K160)*COS(Wellpath!$L160)*COS(Wellpath!$M160))</f>
        <v>1.941142838268906</v>
      </c>
      <c r="O160" s="17">
        <f>0.5*((Wellpath!$K161-Wellpath!$K160)*COS(Wellpath!$L160)*SIN(Wellpath!$M160))</f>
        <v>7.2444436971680144</v>
      </c>
      <c r="P160" s="17">
        <f>0.5*(-(Wellpath!$K161-Wellpath!$K160)*SIN(Wellpath!$L160))</f>
        <v>-12.990381056766578</v>
      </c>
      <c r="Q160" s="17">
        <f>-0.5*((Wellpath!$K161-Wellpath!$K160)*SIN(Wellpath!$L160)*SIN(Wellpath!$M160))</f>
        <v>-12.547744556067117</v>
      </c>
      <c r="R160" s="17">
        <f>0.5*((Wellpath!$K161-Wellpath!$K160)*SIN(Wellpath!$L160)*COS(Wellpath!$M160))</f>
        <v>3.3621580206302002</v>
      </c>
      <c r="S160" s="17">
        <v>0</v>
      </c>
      <c r="AA160" s="10"/>
      <c r="AB160" s="10"/>
      <c r="AC160" s="10"/>
      <c r="AD160" s="10"/>
      <c r="AE160" s="10"/>
      <c r="AF160" s="10"/>
      <c r="AG160" s="10"/>
      <c r="AH160" s="10"/>
      <c r="AI160" s="10"/>
      <c r="AK160" s="24"/>
      <c r="AL160" s="24"/>
      <c r="AM160" s="24"/>
      <c r="AN160" s="24"/>
      <c r="AO160" s="24"/>
      <c r="AP160" s="24"/>
    </row>
    <row r="161" spans="1:42" x14ac:dyDescent="0.25">
      <c r="A161" s="26">
        <f>Wellpath!E161</f>
        <v>4740</v>
      </c>
      <c r="B161" s="17">
        <f>0.5*(SIN(Wellpath!$L160)*COS(Wellpath!$M160)+SIN(Wellpath!$L161)*COS(Wellpath!$M161))</f>
        <v>0.22414386804201336</v>
      </c>
      <c r="C161" s="17">
        <f>0.5*(SIN(Wellpath!$L160)*SIN(Wellpath!$M160)+SIN(Wellpath!$L161)*SIN(Wellpath!$M161))</f>
        <v>0.83651630373780783</v>
      </c>
      <c r="D161" s="17">
        <f>0.5*(COS(Wellpath!$L160)+COS(Wellpath!$L161))</f>
        <v>0.50000000000000011</v>
      </c>
      <c r="E161" s="17">
        <f>0.5*((Wellpath!$K161-Wellpath!$K160)*COS(Wellpath!$L161)*COS(Wellpath!$M161))</f>
        <v>1.941142838268906</v>
      </c>
      <c r="F161" s="17">
        <f>0.5*((Wellpath!$K161-Wellpath!$K160)*COS(Wellpath!$L161)*SIN(Wellpath!$M161))</f>
        <v>7.2444436971680144</v>
      </c>
      <c r="G161" s="17">
        <f>0.5*(-(Wellpath!$K161-Wellpath!$K160)*SIN(Wellpath!$L161))</f>
        <v>-12.990381056766578</v>
      </c>
      <c r="H161" s="17">
        <f>-0.5*((Wellpath!$K161-Wellpath!$K160)*SIN(Wellpath!$L161)*SIN(Wellpath!$M161))</f>
        <v>-12.547744556067117</v>
      </c>
      <c r="I161" s="17">
        <f>0.5*((Wellpath!$K161-Wellpath!$K160)*SIN(Wellpath!$L161)*COS(Wellpath!$M161))</f>
        <v>3.3621580206302002</v>
      </c>
      <c r="J161" s="17">
        <v>0</v>
      </c>
      <c r="K161" s="17">
        <f t="shared" si="9"/>
        <v>-0.22414386804201336</v>
      </c>
      <c r="L161" s="17">
        <f t="shared" si="10"/>
        <v>-0.83651630373780783</v>
      </c>
      <c r="M161" s="17">
        <f t="shared" si="11"/>
        <v>-0.50000000000000011</v>
      </c>
      <c r="N161" s="17">
        <f>0.5*((Wellpath!$K162-Wellpath!$K161)*COS(Wellpath!$L161)*COS(Wellpath!$M161))</f>
        <v>1.941142838268906</v>
      </c>
      <c r="O161" s="17">
        <f>0.5*((Wellpath!$K162-Wellpath!$K161)*COS(Wellpath!$L161)*SIN(Wellpath!$M161))</f>
        <v>7.2444436971680144</v>
      </c>
      <c r="P161" s="17">
        <f>0.5*(-(Wellpath!$K162-Wellpath!$K161)*SIN(Wellpath!$L161))</f>
        <v>-12.990381056766578</v>
      </c>
      <c r="Q161" s="17">
        <f>-0.5*((Wellpath!$K162-Wellpath!$K161)*SIN(Wellpath!$L161)*SIN(Wellpath!$M161))</f>
        <v>-12.547744556067117</v>
      </c>
      <c r="R161" s="17">
        <f>0.5*((Wellpath!$K162-Wellpath!$K161)*SIN(Wellpath!$L161)*COS(Wellpath!$M161))</f>
        <v>3.3621580206302002</v>
      </c>
      <c r="S161" s="17">
        <v>0</v>
      </c>
      <c r="AA161" s="10"/>
      <c r="AB161" s="10"/>
      <c r="AC161" s="10"/>
      <c r="AD161" s="10"/>
      <c r="AE161" s="10"/>
      <c r="AF161" s="10"/>
      <c r="AG161" s="10"/>
      <c r="AH161" s="10"/>
      <c r="AI161" s="10"/>
      <c r="AK161" s="24"/>
      <c r="AL161" s="24"/>
      <c r="AM161" s="24"/>
      <c r="AN161" s="24"/>
      <c r="AO161" s="24"/>
      <c r="AP161" s="24"/>
    </row>
    <row r="162" spans="1:42" x14ac:dyDescent="0.25">
      <c r="A162" s="26">
        <f>Wellpath!E162</f>
        <v>4770</v>
      </c>
      <c r="B162" s="17">
        <f>0.5*(SIN(Wellpath!$L161)*COS(Wellpath!$M161)+SIN(Wellpath!$L162)*COS(Wellpath!$M162))</f>
        <v>0.22414386804201336</v>
      </c>
      <c r="C162" s="17">
        <f>0.5*(SIN(Wellpath!$L161)*SIN(Wellpath!$M161)+SIN(Wellpath!$L162)*SIN(Wellpath!$M162))</f>
        <v>0.83651630373780783</v>
      </c>
      <c r="D162" s="17">
        <f>0.5*(COS(Wellpath!$L161)+COS(Wellpath!$L162))</f>
        <v>0.50000000000000011</v>
      </c>
      <c r="E162" s="17">
        <f>0.5*((Wellpath!$K162-Wellpath!$K161)*COS(Wellpath!$L162)*COS(Wellpath!$M162))</f>
        <v>1.941142838268906</v>
      </c>
      <c r="F162" s="17">
        <f>0.5*((Wellpath!$K162-Wellpath!$K161)*COS(Wellpath!$L162)*SIN(Wellpath!$M162))</f>
        <v>7.2444436971680144</v>
      </c>
      <c r="G162" s="17">
        <f>0.5*(-(Wellpath!$K162-Wellpath!$K161)*SIN(Wellpath!$L162))</f>
        <v>-12.990381056766578</v>
      </c>
      <c r="H162" s="17">
        <f>-0.5*((Wellpath!$K162-Wellpath!$K161)*SIN(Wellpath!$L162)*SIN(Wellpath!$M162))</f>
        <v>-12.547744556067117</v>
      </c>
      <c r="I162" s="17">
        <f>0.5*((Wellpath!$K162-Wellpath!$K161)*SIN(Wellpath!$L162)*COS(Wellpath!$M162))</f>
        <v>3.3621580206302002</v>
      </c>
      <c r="J162" s="17">
        <v>0</v>
      </c>
      <c r="K162" s="17">
        <f t="shared" si="9"/>
        <v>-0.22414386804201336</v>
      </c>
      <c r="L162" s="17">
        <f t="shared" si="10"/>
        <v>-0.83651630373780783</v>
      </c>
      <c r="M162" s="17">
        <f t="shared" si="11"/>
        <v>-0.50000000000000011</v>
      </c>
      <c r="N162" s="17">
        <f>0.5*((Wellpath!$K163-Wellpath!$K162)*COS(Wellpath!$L162)*COS(Wellpath!$M162))</f>
        <v>1.941142838268906</v>
      </c>
      <c r="O162" s="17">
        <f>0.5*((Wellpath!$K163-Wellpath!$K162)*COS(Wellpath!$L162)*SIN(Wellpath!$M162))</f>
        <v>7.2444436971680144</v>
      </c>
      <c r="P162" s="17">
        <f>0.5*(-(Wellpath!$K163-Wellpath!$K162)*SIN(Wellpath!$L162))</f>
        <v>-12.990381056766578</v>
      </c>
      <c r="Q162" s="17">
        <f>-0.5*((Wellpath!$K163-Wellpath!$K162)*SIN(Wellpath!$L162)*SIN(Wellpath!$M162))</f>
        <v>-12.547744556067117</v>
      </c>
      <c r="R162" s="17">
        <f>0.5*((Wellpath!$K163-Wellpath!$K162)*SIN(Wellpath!$L162)*COS(Wellpath!$M162))</f>
        <v>3.3621580206302002</v>
      </c>
      <c r="S162" s="17">
        <v>0</v>
      </c>
      <c r="AA162" s="10"/>
      <c r="AB162" s="10"/>
      <c r="AC162" s="10"/>
      <c r="AD162" s="10"/>
      <c r="AE162" s="10"/>
      <c r="AF162" s="10"/>
      <c r="AG162" s="10"/>
      <c r="AH162" s="10"/>
      <c r="AI162" s="10"/>
      <c r="AK162" s="24"/>
      <c r="AL162" s="24"/>
      <c r="AM162" s="24"/>
      <c r="AN162" s="24"/>
      <c r="AO162" s="24"/>
      <c r="AP162" s="24"/>
    </row>
    <row r="163" spans="1:42" x14ac:dyDescent="0.25">
      <c r="A163" s="26">
        <f>Wellpath!E163</f>
        <v>4800</v>
      </c>
      <c r="B163" s="17">
        <f>0.5*(SIN(Wellpath!$L162)*COS(Wellpath!$M162)+SIN(Wellpath!$L163)*COS(Wellpath!$M163))</f>
        <v>0.22414386804201336</v>
      </c>
      <c r="C163" s="17">
        <f>0.5*(SIN(Wellpath!$L162)*SIN(Wellpath!$M162)+SIN(Wellpath!$L163)*SIN(Wellpath!$M163))</f>
        <v>0.83651630373780783</v>
      </c>
      <c r="D163" s="17">
        <f>0.5*(COS(Wellpath!$L162)+COS(Wellpath!$L163))</f>
        <v>0.50000000000000011</v>
      </c>
      <c r="E163" s="17">
        <f>0.5*((Wellpath!$K163-Wellpath!$K162)*COS(Wellpath!$L163)*COS(Wellpath!$M163))</f>
        <v>1.941142838268906</v>
      </c>
      <c r="F163" s="17">
        <f>0.5*((Wellpath!$K163-Wellpath!$K162)*COS(Wellpath!$L163)*SIN(Wellpath!$M163))</f>
        <v>7.2444436971680144</v>
      </c>
      <c r="G163" s="17">
        <f>0.5*(-(Wellpath!$K163-Wellpath!$K162)*SIN(Wellpath!$L163))</f>
        <v>-12.990381056766578</v>
      </c>
      <c r="H163" s="17">
        <f>-0.5*((Wellpath!$K163-Wellpath!$K162)*SIN(Wellpath!$L163)*SIN(Wellpath!$M163))</f>
        <v>-12.547744556067117</v>
      </c>
      <c r="I163" s="17">
        <f>0.5*((Wellpath!$K163-Wellpath!$K162)*SIN(Wellpath!$L163)*COS(Wellpath!$M163))</f>
        <v>3.3621580206302002</v>
      </c>
      <c r="J163" s="17">
        <v>0</v>
      </c>
      <c r="K163" s="17">
        <f t="shared" si="9"/>
        <v>-0.22414386804201336</v>
      </c>
      <c r="L163" s="17">
        <f t="shared" si="10"/>
        <v>-0.83651630373780783</v>
      </c>
      <c r="M163" s="17">
        <f t="shared" si="11"/>
        <v>-0.50000000000000011</v>
      </c>
      <c r="N163" s="17">
        <f>0.5*((Wellpath!$K164-Wellpath!$K163)*COS(Wellpath!$L163)*COS(Wellpath!$M163))</f>
        <v>1.941142838268906</v>
      </c>
      <c r="O163" s="17">
        <f>0.5*((Wellpath!$K164-Wellpath!$K163)*COS(Wellpath!$L163)*SIN(Wellpath!$M163))</f>
        <v>7.2444436971680144</v>
      </c>
      <c r="P163" s="17">
        <f>0.5*(-(Wellpath!$K164-Wellpath!$K163)*SIN(Wellpath!$L163))</f>
        <v>-12.990381056766578</v>
      </c>
      <c r="Q163" s="17">
        <f>-0.5*((Wellpath!$K164-Wellpath!$K163)*SIN(Wellpath!$L163)*SIN(Wellpath!$M163))</f>
        <v>-12.547744556067117</v>
      </c>
      <c r="R163" s="17">
        <f>0.5*((Wellpath!$K164-Wellpath!$K163)*SIN(Wellpath!$L163)*COS(Wellpath!$M163))</f>
        <v>3.3621580206302002</v>
      </c>
      <c r="S163" s="17">
        <v>0</v>
      </c>
      <c r="AA163" s="10"/>
      <c r="AB163" s="10"/>
      <c r="AC163" s="10"/>
      <c r="AD163" s="10"/>
      <c r="AE163" s="10"/>
      <c r="AF163" s="10"/>
      <c r="AG163" s="10"/>
      <c r="AH163" s="10"/>
      <c r="AI163" s="10"/>
      <c r="AK163" s="24"/>
      <c r="AL163" s="24"/>
      <c r="AM163" s="24"/>
      <c r="AN163" s="24"/>
      <c r="AO163" s="24"/>
      <c r="AP163" s="24"/>
    </row>
    <row r="164" spans="1:42" x14ac:dyDescent="0.25">
      <c r="A164" s="26">
        <f>Wellpath!E164</f>
        <v>4830</v>
      </c>
      <c r="B164" s="17">
        <f>0.5*(SIN(Wellpath!$L163)*COS(Wellpath!$M163)+SIN(Wellpath!$L164)*COS(Wellpath!$M164))</f>
        <v>0.22414386804201336</v>
      </c>
      <c r="C164" s="17">
        <f>0.5*(SIN(Wellpath!$L163)*SIN(Wellpath!$M163)+SIN(Wellpath!$L164)*SIN(Wellpath!$M164))</f>
        <v>0.83651630373780783</v>
      </c>
      <c r="D164" s="17">
        <f>0.5*(COS(Wellpath!$L163)+COS(Wellpath!$L164))</f>
        <v>0.50000000000000011</v>
      </c>
      <c r="E164" s="17">
        <f>0.5*((Wellpath!$K164-Wellpath!$K163)*COS(Wellpath!$L164)*COS(Wellpath!$M164))</f>
        <v>1.941142838268906</v>
      </c>
      <c r="F164" s="17">
        <f>0.5*((Wellpath!$K164-Wellpath!$K163)*COS(Wellpath!$L164)*SIN(Wellpath!$M164))</f>
        <v>7.2444436971680144</v>
      </c>
      <c r="G164" s="17">
        <f>0.5*(-(Wellpath!$K164-Wellpath!$K163)*SIN(Wellpath!$L164))</f>
        <v>-12.990381056766578</v>
      </c>
      <c r="H164" s="17">
        <f>-0.5*((Wellpath!$K164-Wellpath!$K163)*SIN(Wellpath!$L164)*SIN(Wellpath!$M164))</f>
        <v>-12.547744556067117</v>
      </c>
      <c r="I164" s="17">
        <f>0.5*((Wellpath!$K164-Wellpath!$K163)*SIN(Wellpath!$L164)*COS(Wellpath!$M164))</f>
        <v>3.3621580206302002</v>
      </c>
      <c r="J164" s="17">
        <v>0</v>
      </c>
      <c r="K164" s="17">
        <f t="shared" si="9"/>
        <v>-0.22414386804201336</v>
      </c>
      <c r="L164" s="17">
        <f t="shared" si="10"/>
        <v>-0.83651630373780783</v>
      </c>
      <c r="M164" s="17">
        <f t="shared" si="11"/>
        <v>-0.50000000000000011</v>
      </c>
      <c r="N164" s="17">
        <f>0.5*((Wellpath!$K165-Wellpath!$K164)*COS(Wellpath!$L164)*COS(Wellpath!$M164))</f>
        <v>1.941142838268906</v>
      </c>
      <c r="O164" s="17">
        <f>0.5*((Wellpath!$K165-Wellpath!$K164)*COS(Wellpath!$L164)*SIN(Wellpath!$M164))</f>
        <v>7.2444436971680144</v>
      </c>
      <c r="P164" s="17">
        <f>0.5*(-(Wellpath!$K165-Wellpath!$K164)*SIN(Wellpath!$L164))</f>
        <v>-12.990381056766578</v>
      </c>
      <c r="Q164" s="17">
        <f>-0.5*((Wellpath!$K165-Wellpath!$K164)*SIN(Wellpath!$L164)*SIN(Wellpath!$M164))</f>
        <v>-12.547744556067117</v>
      </c>
      <c r="R164" s="17">
        <f>0.5*((Wellpath!$K165-Wellpath!$K164)*SIN(Wellpath!$L164)*COS(Wellpath!$M164))</f>
        <v>3.3621580206302002</v>
      </c>
      <c r="S164" s="17">
        <v>0</v>
      </c>
      <c r="AA164" s="10"/>
      <c r="AB164" s="10"/>
      <c r="AC164" s="10"/>
      <c r="AD164" s="10"/>
      <c r="AE164" s="10"/>
      <c r="AF164" s="10"/>
      <c r="AG164" s="10"/>
      <c r="AH164" s="10"/>
      <c r="AI164" s="10"/>
      <c r="AK164" s="24"/>
      <c r="AL164" s="24"/>
      <c r="AM164" s="24"/>
      <c r="AN164" s="24"/>
      <c r="AO164" s="24"/>
      <c r="AP164" s="24"/>
    </row>
    <row r="165" spans="1:42" x14ac:dyDescent="0.25">
      <c r="A165" s="26">
        <f>Wellpath!E165</f>
        <v>4860</v>
      </c>
      <c r="B165" s="17">
        <f>0.5*(SIN(Wellpath!$L164)*COS(Wellpath!$M164)+SIN(Wellpath!$L165)*COS(Wellpath!$M165))</f>
        <v>0.22414386804201336</v>
      </c>
      <c r="C165" s="17">
        <f>0.5*(SIN(Wellpath!$L164)*SIN(Wellpath!$M164)+SIN(Wellpath!$L165)*SIN(Wellpath!$M165))</f>
        <v>0.83651630373780783</v>
      </c>
      <c r="D165" s="17">
        <f>0.5*(COS(Wellpath!$L164)+COS(Wellpath!$L165))</f>
        <v>0.50000000000000011</v>
      </c>
      <c r="E165" s="17">
        <f>0.5*((Wellpath!$K165-Wellpath!$K164)*COS(Wellpath!$L165)*COS(Wellpath!$M165))</f>
        <v>1.941142838268906</v>
      </c>
      <c r="F165" s="17">
        <f>0.5*((Wellpath!$K165-Wellpath!$K164)*COS(Wellpath!$L165)*SIN(Wellpath!$M165))</f>
        <v>7.2444436971680144</v>
      </c>
      <c r="G165" s="17">
        <f>0.5*(-(Wellpath!$K165-Wellpath!$K164)*SIN(Wellpath!$L165))</f>
        <v>-12.990381056766578</v>
      </c>
      <c r="H165" s="17">
        <f>-0.5*((Wellpath!$K165-Wellpath!$K164)*SIN(Wellpath!$L165)*SIN(Wellpath!$M165))</f>
        <v>-12.547744556067117</v>
      </c>
      <c r="I165" s="17">
        <f>0.5*((Wellpath!$K165-Wellpath!$K164)*SIN(Wellpath!$L165)*COS(Wellpath!$M165))</f>
        <v>3.3621580206302002</v>
      </c>
      <c r="J165" s="17">
        <v>0</v>
      </c>
      <c r="K165" s="17">
        <f t="shared" si="9"/>
        <v>-0.22414386804201336</v>
      </c>
      <c r="L165" s="17">
        <f t="shared" si="10"/>
        <v>-0.83651630373780783</v>
      </c>
      <c r="M165" s="17">
        <f t="shared" si="11"/>
        <v>-0.50000000000000011</v>
      </c>
      <c r="N165" s="17">
        <f>0.5*((Wellpath!$K166-Wellpath!$K165)*COS(Wellpath!$L165)*COS(Wellpath!$M165))</f>
        <v>1.941142838268906</v>
      </c>
      <c r="O165" s="17">
        <f>0.5*((Wellpath!$K166-Wellpath!$K165)*COS(Wellpath!$L165)*SIN(Wellpath!$M165))</f>
        <v>7.2444436971680144</v>
      </c>
      <c r="P165" s="17">
        <f>0.5*(-(Wellpath!$K166-Wellpath!$K165)*SIN(Wellpath!$L165))</f>
        <v>-12.990381056766578</v>
      </c>
      <c r="Q165" s="17">
        <f>-0.5*((Wellpath!$K166-Wellpath!$K165)*SIN(Wellpath!$L165)*SIN(Wellpath!$M165))</f>
        <v>-12.547744556067117</v>
      </c>
      <c r="R165" s="17">
        <f>0.5*((Wellpath!$K166-Wellpath!$K165)*SIN(Wellpath!$L165)*COS(Wellpath!$M165))</f>
        <v>3.3621580206302002</v>
      </c>
      <c r="S165" s="17">
        <v>0</v>
      </c>
      <c r="AA165" s="10"/>
      <c r="AB165" s="10"/>
      <c r="AC165" s="10"/>
      <c r="AD165" s="10"/>
      <c r="AE165" s="10"/>
      <c r="AF165" s="10"/>
      <c r="AG165" s="10"/>
      <c r="AH165" s="10"/>
      <c r="AI165" s="10"/>
      <c r="AK165" s="24"/>
      <c r="AL165" s="24"/>
      <c r="AM165" s="24"/>
      <c r="AN165" s="24"/>
      <c r="AO165" s="24"/>
      <c r="AP165" s="24"/>
    </row>
    <row r="166" spans="1:42" x14ac:dyDescent="0.25">
      <c r="A166" s="26">
        <f>Wellpath!E166</f>
        <v>4890</v>
      </c>
      <c r="B166" s="17">
        <f>0.5*(SIN(Wellpath!$L165)*COS(Wellpath!$M165)+SIN(Wellpath!$L166)*COS(Wellpath!$M166))</f>
        <v>0.22414386804201336</v>
      </c>
      <c r="C166" s="17">
        <f>0.5*(SIN(Wellpath!$L165)*SIN(Wellpath!$M165)+SIN(Wellpath!$L166)*SIN(Wellpath!$M166))</f>
        <v>0.83651630373780783</v>
      </c>
      <c r="D166" s="17">
        <f>0.5*(COS(Wellpath!$L165)+COS(Wellpath!$L166))</f>
        <v>0.50000000000000011</v>
      </c>
      <c r="E166" s="17">
        <f>0.5*((Wellpath!$K166-Wellpath!$K165)*COS(Wellpath!$L166)*COS(Wellpath!$M166))</f>
        <v>1.941142838268906</v>
      </c>
      <c r="F166" s="17">
        <f>0.5*((Wellpath!$K166-Wellpath!$K165)*COS(Wellpath!$L166)*SIN(Wellpath!$M166))</f>
        <v>7.2444436971680144</v>
      </c>
      <c r="G166" s="17">
        <f>0.5*(-(Wellpath!$K166-Wellpath!$K165)*SIN(Wellpath!$L166))</f>
        <v>-12.990381056766578</v>
      </c>
      <c r="H166" s="17">
        <f>-0.5*((Wellpath!$K166-Wellpath!$K165)*SIN(Wellpath!$L166)*SIN(Wellpath!$M166))</f>
        <v>-12.547744556067117</v>
      </c>
      <c r="I166" s="17">
        <f>0.5*((Wellpath!$K166-Wellpath!$K165)*SIN(Wellpath!$L166)*COS(Wellpath!$M166))</f>
        <v>3.3621580206302002</v>
      </c>
      <c r="J166" s="17">
        <v>0</v>
      </c>
      <c r="K166" s="17">
        <f t="shared" si="9"/>
        <v>-0.22414386804201336</v>
      </c>
      <c r="L166" s="17">
        <f t="shared" si="10"/>
        <v>-0.83651630373780783</v>
      </c>
      <c r="M166" s="17">
        <f t="shared" si="11"/>
        <v>-0.50000000000000011</v>
      </c>
      <c r="N166" s="17">
        <f>0.5*((Wellpath!$K167-Wellpath!$K166)*COS(Wellpath!$L166)*COS(Wellpath!$M166))</f>
        <v>1.941142838268906</v>
      </c>
      <c r="O166" s="17">
        <f>0.5*((Wellpath!$K167-Wellpath!$K166)*COS(Wellpath!$L166)*SIN(Wellpath!$M166))</f>
        <v>7.2444436971680144</v>
      </c>
      <c r="P166" s="17">
        <f>0.5*(-(Wellpath!$K167-Wellpath!$K166)*SIN(Wellpath!$L166))</f>
        <v>-12.990381056766578</v>
      </c>
      <c r="Q166" s="17">
        <f>-0.5*((Wellpath!$K167-Wellpath!$K166)*SIN(Wellpath!$L166)*SIN(Wellpath!$M166))</f>
        <v>-12.547744556067117</v>
      </c>
      <c r="R166" s="17">
        <f>0.5*((Wellpath!$K167-Wellpath!$K166)*SIN(Wellpath!$L166)*COS(Wellpath!$M166))</f>
        <v>3.3621580206302002</v>
      </c>
      <c r="S166" s="17">
        <v>0</v>
      </c>
      <c r="AA166" s="10"/>
      <c r="AB166" s="10"/>
      <c r="AC166" s="10"/>
      <c r="AD166" s="10"/>
      <c r="AE166" s="10"/>
      <c r="AF166" s="10"/>
      <c r="AG166" s="10"/>
      <c r="AH166" s="10"/>
      <c r="AI166" s="10"/>
      <c r="AK166" s="24"/>
      <c r="AL166" s="24"/>
      <c r="AM166" s="24"/>
      <c r="AN166" s="24"/>
      <c r="AO166" s="24"/>
      <c r="AP166" s="24"/>
    </row>
    <row r="167" spans="1:42" x14ac:dyDescent="0.25">
      <c r="A167" s="26">
        <f>Wellpath!E167</f>
        <v>4920</v>
      </c>
      <c r="B167" s="17">
        <f>0.5*(SIN(Wellpath!$L166)*COS(Wellpath!$M166)+SIN(Wellpath!$L167)*COS(Wellpath!$M167))</f>
        <v>0.22414386804201336</v>
      </c>
      <c r="C167" s="17">
        <f>0.5*(SIN(Wellpath!$L166)*SIN(Wellpath!$M166)+SIN(Wellpath!$L167)*SIN(Wellpath!$M167))</f>
        <v>0.83651630373780783</v>
      </c>
      <c r="D167" s="17">
        <f>0.5*(COS(Wellpath!$L166)+COS(Wellpath!$L167))</f>
        <v>0.50000000000000011</v>
      </c>
      <c r="E167" s="17">
        <f>0.5*((Wellpath!$K167-Wellpath!$K166)*COS(Wellpath!$L167)*COS(Wellpath!$M167))</f>
        <v>1.941142838268906</v>
      </c>
      <c r="F167" s="17">
        <f>0.5*((Wellpath!$K167-Wellpath!$K166)*COS(Wellpath!$L167)*SIN(Wellpath!$M167))</f>
        <v>7.2444436971680144</v>
      </c>
      <c r="G167" s="17">
        <f>0.5*(-(Wellpath!$K167-Wellpath!$K166)*SIN(Wellpath!$L167))</f>
        <v>-12.990381056766578</v>
      </c>
      <c r="H167" s="17">
        <f>-0.5*((Wellpath!$K167-Wellpath!$K166)*SIN(Wellpath!$L167)*SIN(Wellpath!$M167))</f>
        <v>-12.547744556067117</v>
      </c>
      <c r="I167" s="17">
        <f>0.5*((Wellpath!$K167-Wellpath!$K166)*SIN(Wellpath!$L167)*COS(Wellpath!$M167))</f>
        <v>3.3621580206302002</v>
      </c>
      <c r="J167" s="17">
        <v>0</v>
      </c>
      <c r="K167" s="17">
        <f t="shared" si="9"/>
        <v>-0.22414386804201336</v>
      </c>
      <c r="L167" s="17">
        <f t="shared" si="10"/>
        <v>-0.83651630373780783</v>
      </c>
      <c r="M167" s="17">
        <f t="shared" si="11"/>
        <v>-0.50000000000000011</v>
      </c>
      <c r="N167" s="17">
        <f>0.5*((Wellpath!$K168-Wellpath!$K167)*COS(Wellpath!$L167)*COS(Wellpath!$M167))</f>
        <v>1.941142838268906</v>
      </c>
      <c r="O167" s="17">
        <f>0.5*((Wellpath!$K168-Wellpath!$K167)*COS(Wellpath!$L167)*SIN(Wellpath!$M167))</f>
        <v>7.2444436971680144</v>
      </c>
      <c r="P167" s="17">
        <f>0.5*(-(Wellpath!$K168-Wellpath!$K167)*SIN(Wellpath!$L167))</f>
        <v>-12.990381056766578</v>
      </c>
      <c r="Q167" s="17">
        <f>-0.5*((Wellpath!$K168-Wellpath!$K167)*SIN(Wellpath!$L167)*SIN(Wellpath!$M167))</f>
        <v>-12.547744556067117</v>
      </c>
      <c r="R167" s="17">
        <f>0.5*((Wellpath!$K168-Wellpath!$K167)*SIN(Wellpath!$L167)*COS(Wellpath!$M167))</f>
        <v>3.3621580206302002</v>
      </c>
      <c r="S167" s="17">
        <v>0</v>
      </c>
      <c r="AA167" s="10"/>
      <c r="AB167" s="10"/>
      <c r="AC167" s="10"/>
      <c r="AD167" s="10"/>
      <c r="AE167" s="10"/>
      <c r="AF167" s="10"/>
      <c r="AG167" s="10"/>
      <c r="AH167" s="10"/>
      <c r="AI167" s="10"/>
      <c r="AK167" s="24"/>
      <c r="AL167" s="24"/>
      <c r="AM167" s="24"/>
      <c r="AN167" s="24"/>
      <c r="AO167" s="24"/>
      <c r="AP167" s="24"/>
    </row>
    <row r="168" spans="1:42" x14ac:dyDescent="0.25">
      <c r="A168" s="26">
        <f>Wellpath!E168</f>
        <v>4950</v>
      </c>
      <c r="B168" s="17">
        <f>0.5*(SIN(Wellpath!$L167)*COS(Wellpath!$M167)+SIN(Wellpath!$L168)*COS(Wellpath!$M168))</f>
        <v>0.22414386804201336</v>
      </c>
      <c r="C168" s="17">
        <f>0.5*(SIN(Wellpath!$L167)*SIN(Wellpath!$M167)+SIN(Wellpath!$L168)*SIN(Wellpath!$M168))</f>
        <v>0.83651630373780783</v>
      </c>
      <c r="D168" s="17">
        <f>0.5*(COS(Wellpath!$L167)+COS(Wellpath!$L168))</f>
        <v>0.50000000000000011</v>
      </c>
      <c r="E168" s="17">
        <f>0.5*((Wellpath!$K168-Wellpath!$K167)*COS(Wellpath!$L168)*COS(Wellpath!$M168))</f>
        <v>1.941142838268906</v>
      </c>
      <c r="F168" s="17">
        <f>0.5*((Wellpath!$K168-Wellpath!$K167)*COS(Wellpath!$L168)*SIN(Wellpath!$M168))</f>
        <v>7.2444436971680144</v>
      </c>
      <c r="G168" s="17">
        <f>0.5*(-(Wellpath!$K168-Wellpath!$K167)*SIN(Wellpath!$L168))</f>
        <v>-12.990381056766578</v>
      </c>
      <c r="H168" s="17">
        <f>-0.5*((Wellpath!$K168-Wellpath!$K167)*SIN(Wellpath!$L168)*SIN(Wellpath!$M168))</f>
        <v>-12.547744556067117</v>
      </c>
      <c r="I168" s="17">
        <f>0.5*((Wellpath!$K168-Wellpath!$K167)*SIN(Wellpath!$L168)*COS(Wellpath!$M168))</f>
        <v>3.3621580206302002</v>
      </c>
      <c r="J168" s="17">
        <v>0</v>
      </c>
      <c r="K168" s="17">
        <f t="shared" si="9"/>
        <v>-0.22414386804201336</v>
      </c>
      <c r="L168" s="17">
        <f t="shared" si="10"/>
        <v>-0.83651630373780783</v>
      </c>
      <c r="M168" s="17">
        <f t="shared" si="11"/>
        <v>-0.50000000000000011</v>
      </c>
      <c r="N168" s="17">
        <f>0.5*((Wellpath!$K169-Wellpath!$K168)*COS(Wellpath!$L168)*COS(Wellpath!$M168))</f>
        <v>1.941142838268906</v>
      </c>
      <c r="O168" s="17">
        <f>0.5*((Wellpath!$K169-Wellpath!$K168)*COS(Wellpath!$L168)*SIN(Wellpath!$M168))</f>
        <v>7.2444436971680144</v>
      </c>
      <c r="P168" s="17">
        <f>0.5*(-(Wellpath!$K169-Wellpath!$K168)*SIN(Wellpath!$L168))</f>
        <v>-12.990381056766578</v>
      </c>
      <c r="Q168" s="17">
        <f>-0.5*((Wellpath!$K169-Wellpath!$K168)*SIN(Wellpath!$L168)*SIN(Wellpath!$M168))</f>
        <v>-12.547744556067117</v>
      </c>
      <c r="R168" s="17">
        <f>0.5*((Wellpath!$K169-Wellpath!$K168)*SIN(Wellpath!$L168)*COS(Wellpath!$M168))</f>
        <v>3.3621580206302002</v>
      </c>
      <c r="S168" s="17">
        <v>0</v>
      </c>
      <c r="AA168" s="10"/>
      <c r="AB168" s="10"/>
      <c r="AC168" s="10"/>
      <c r="AD168" s="10"/>
      <c r="AE168" s="10"/>
      <c r="AF168" s="10"/>
      <c r="AG168" s="10"/>
      <c r="AH168" s="10"/>
      <c r="AI168" s="10"/>
      <c r="AK168" s="24"/>
      <c r="AL168" s="24"/>
      <c r="AM168" s="24"/>
      <c r="AN168" s="24"/>
      <c r="AO168" s="24"/>
      <c r="AP168" s="24"/>
    </row>
    <row r="169" spans="1:42" x14ac:dyDescent="0.25">
      <c r="A169" s="26">
        <f>Wellpath!E169</f>
        <v>4980</v>
      </c>
      <c r="B169" s="17">
        <f>0.5*(SIN(Wellpath!$L168)*COS(Wellpath!$M168)+SIN(Wellpath!$L169)*COS(Wellpath!$M169))</f>
        <v>0.22414386804201336</v>
      </c>
      <c r="C169" s="17">
        <f>0.5*(SIN(Wellpath!$L168)*SIN(Wellpath!$M168)+SIN(Wellpath!$L169)*SIN(Wellpath!$M169))</f>
        <v>0.83651630373780783</v>
      </c>
      <c r="D169" s="17">
        <f>0.5*(COS(Wellpath!$L168)+COS(Wellpath!$L169))</f>
        <v>0.50000000000000011</v>
      </c>
      <c r="E169" s="17">
        <f>0.5*((Wellpath!$K169-Wellpath!$K168)*COS(Wellpath!$L169)*COS(Wellpath!$M169))</f>
        <v>1.941142838268906</v>
      </c>
      <c r="F169" s="17">
        <f>0.5*((Wellpath!$K169-Wellpath!$K168)*COS(Wellpath!$L169)*SIN(Wellpath!$M169))</f>
        <v>7.2444436971680144</v>
      </c>
      <c r="G169" s="17">
        <f>0.5*(-(Wellpath!$K169-Wellpath!$K168)*SIN(Wellpath!$L169))</f>
        <v>-12.990381056766578</v>
      </c>
      <c r="H169" s="17">
        <f>-0.5*((Wellpath!$K169-Wellpath!$K168)*SIN(Wellpath!$L169)*SIN(Wellpath!$M169))</f>
        <v>-12.547744556067117</v>
      </c>
      <c r="I169" s="17">
        <f>0.5*((Wellpath!$K169-Wellpath!$K168)*SIN(Wellpath!$L169)*COS(Wellpath!$M169))</f>
        <v>3.3621580206302002</v>
      </c>
      <c r="J169" s="17">
        <v>0</v>
      </c>
      <c r="K169" s="17">
        <f t="shared" si="9"/>
        <v>-0.22414386804201336</v>
      </c>
      <c r="L169" s="17">
        <f t="shared" si="10"/>
        <v>-0.83651630373780783</v>
      </c>
      <c r="M169" s="17">
        <f t="shared" si="11"/>
        <v>-0.50000000000000011</v>
      </c>
      <c r="N169" s="17">
        <f>0.5*((Wellpath!$K170-Wellpath!$K169)*COS(Wellpath!$L169)*COS(Wellpath!$M169))</f>
        <v>1.941142838268906</v>
      </c>
      <c r="O169" s="17">
        <f>0.5*((Wellpath!$K170-Wellpath!$K169)*COS(Wellpath!$L169)*SIN(Wellpath!$M169))</f>
        <v>7.2444436971680144</v>
      </c>
      <c r="P169" s="17">
        <f>0.5*(-(Wellpath!$K170-Wellpath!$K169)*SIN(Wellpath!$L169))</f>
        <v>-12.990381056766578</v>
      </c>
      <c r="Q169" s="17">
        <f>-0.5*((Wellpath!$K170-Wellpath!$K169)*SIN(Wellpath!$L169)*SIN(Wellpath!$M169))</f>
        <v>-12.547744556067117</v>
      </c>
      <c r="R169" s="17">
        <f>0.5*((Wellpath!$K170-Wellpath!$K169)*SIN(Wellpath!$L169)*COS(Wellpath!$M169))</f>
        <v>3.3621580206302002</v>
      </c>
      <c r="S169" s="17">
        <v>0</v>
      </c>
      <c r="AA169" s="10"/>
      <c r="AB169" s="10"/>
      <c r="AC169" s="10"/>
      <c r="AD169" s="10"/>
      <c r="AE169" s="10"/>
      <c r="AF169" s="10"/>
      <c r="AG169" s="10"/>
      <c r="AH169" s="10"/>
      <c r="AI169" s="10"/>
      <c r="AK169" s="24"/>
      <c r="AL169" s="24"/>
      <c r="AM169" s="24"/>
      <c r="AN169" s="24"/>
      <c r="AO169" s="24"/>
      <c r="AP169" s="24"/>
    </row>
    <row r="170" spans="1:42" x14ac:dyDescent="0.25">
      <c r="A170" s="26">
        <f>Wellpath!E170</f>
        <v>5010</v>
      </c>
      <c r="B170" s="17">
        <f>0.5*(SIN(Wellpath!$L169)*COS(Wellpath!$M169)+SIN(Wellpath!$L170)*COS(Wellpath!$M170))</f>
        <v>0.22414386804201336</v>
      </c>
      <c r="C170" s="17">
        <f>0.5*(SIN(Wellpath!$L169)*SIN(Wellpath!$M169)+SIN(Wellpath!$L170)*SIN(Wellpath!$M170))</f>
        <v>0.83651630373780783</v>
      </c>
      <c r="D170" s="17">
        <f>0.5*(COS(Wellpath!$L169)+COS(Wellpath!$L170))</f>
        <v>0.50000000000000011</v>
      </c>
      <c r="E170" s="17">
        <f>0.5*((Wellpath!$K170-Wellpath!$K169)*COS(Wellpath!$L170)*COS(Wellpath!$M170))</f>
        <v>1.941142838268906</v>
      </c>
      <c r="F170" s="17">
        <f>0.5*((Wellpath!$K170-Wellpath!$K169)*COS(Wellpath!$L170)*SIN(Wellpath!$M170))</f>
        <v>7.2444436971680144</v>
      </c>
      <c r="G170" s="17">
        <f>0.5*(-(Wellpath!$K170-Wellpath!$K169)*SIN(Wellpath!$L170))</f>
        <v>-12.990381056766578</v>
      </c>
      <c r="H170" s="17">
        <f>-0.5*((Wellpath!$K170-Wellpath!$K169)*SIN(Wellpath!$L170)*SIN(Wellpath!$M170))</f>
        <v>-12.547744556067117</v>
      </c>
      <c r="I170" s="17">
        <f>0.5*((Wellpath!$K170-Wellpath!$K169)*SIN(Wellpath!$L170)*COS(Wellpath!$M170))</f>
        <v>3.3621580206302002</v>
      </c>
      <c r="J170" s="17">
        <v>0</v>
      </c>
      <c r="K170" s="17">
        <f t="shared" si="9"/>
        <v>-0.22414386804201336</v>
      </c>
      <c r="L170" s="17">
        <f t="shared" si="10"/>
        <v>-0.83651630373780783</v>
      </c>
      <c r="M170" s="17">
        <f t="shared" si="11"/>
        <v>-0.50000000000000011</v>
      </c>
      <c r="N170" s="17">
        <f>0.5*((Wellpath!$K171-Wellpath!$K170)*COS(Wellpath!$L170)*COS(Wellpath!$M170))</f>
        <v>1.941142838268906</v>
      </c>
      <c r="O170" s="17">
        <f>0.5*((Wellpath!$K171-Wellpath!$K170)*COS(Wellpath!$L170)*SIN(Wellpath!$M170))</f>
        <v>7.2444436971680144</v>
      </c>
      <c r="P170" s="17">
        <f>0.5*(-(Wellpath!$K171-Wellpath!$K170)*SIN(Wellpath!$L170))</f>
        <v>-12.990381056766578</v>
      </c>
      <c r="Q170" s="17">
        <f>-0.5*((Wellpath!$K171-Wellpath!$K170)*SIN(Wellpath!$L170)*SIN(Wellpath!$M170))</f>
        <v>-12.547744556067117</v>
      </c>
      <c r="R170" s="17">
        <f>0.5*((Wellpath!$K171-Wellpath!$K170)*SIN(Wellpath!$L170)*COS(Wellpath!$M170))</f>
        <v>3.3621580206302002</v>
      </c>
      <c r="S170" s="17">
        <v>0</v>
      </c>
      <c r="AA170" s="10"/>
      <c r="AB170" s="10"/>
      <c r="AC170" s="10"/>
      <c r="AD170" s="10"/>
      <c r="AE170" s="10"/>
      <c r="AF170" s="10"/>
      <c r="AG170" s="10"/>
      <c r="AH170" s="10"/>
      <c r="AI170" s="10"/>
      <c r="AK170" s="24"/>
      <c r="AL170" s="24"/>
      <c r="AM170" s="24"/>
      <c r="AN170" s="24"/>
      <c r="AO170" s="24"/>
      <c r="AP170" s="24"/>
    </row>
    <row r="171" spans="1:42" x14ac:dyDescent="0.25">
      <c r="A171" s="26">
        <f>Wellpath!E171</f>
        <v>5040</v>
      </c>
      <c r="B171" s="17">
        <f>0.5*(SIN(Wellpath!$L170)*COS(Wellpath!$M170)+SIN(Wellpath!$L171)*COS(Wellpath!$M171))</f>
        <v>0.22414386804201336</v>
      </c>
      <c r="C171" s="17">
        <f>0.5*(SIN(Wellpath!$L170)*SIN(Wellpath!$M170)+SIN(Wellpath!$L171)*SIN(Wellpath!$M171))</f>
        <v>0.83651630373780783</v>
      </c>
      <c r="D171" s="17">
        <f>0.5*(COS(Wellpath!$L170)+COS(Wellpath!$L171))</f>
        <v>0.50000000000000011</v>
      </c>
      <c r="E171" s="17">
        <f>0.5*((Wellpath!$K171-Wellpath!$K170)*COS(Wellpath!$L171)*COS(Wellpath!$M171))</f>
        <v>1.941142838268906</v>
      </c>
      <c r="F171" s="17">
        <f>0.5*((Wellpath!$K171-Wellpath!$K170)*COS(Wellpath!$L171)*SIN(Wellpath!$M171))</f>
        <v>7.2444436971680144</v>
      </c>
      <c r="G171" s="17">
        <f>0.5*(-(Wellpath!$K171-Wellpath!$K170)*SIN(Wellpath!$L171))</f>
        <v>-12.990381056766578</v>
      </c>
      <c r="H171" s="17">
        <f>-0.5*((Wellpath!$K171-Wellpath!$K170)*SIN(Wellpath!$L171)*SIN(Wellpath!$M171))</f>
        <v>-12.547744556067117</v>
      </c>
      <c r="I171" s="17">
        <f>0.5*((Wellpath!$K171-Wellpath!$K170)*SIN(Wellpath!$L171)*COS(Wellpath!$M171))</f>
        <v>3.3621580206302002</v>
      </c>
      <c r="J171" s="17">
        <v>0</v>
      </c>
      <c r="K171" s="17">
        <f t="shared" si="9"/>
        <v>-0.22414386804201336</v>
      </c>
      <c r="L171" s="17">
        <f t="shared" si="10"/>
        <v>-0.83651630373780783</v>
      </c>
      <c r="M171" s="17">
        <f t="shared" si="11"/>
        <v>-0.50000000000000011</v>
      </c>
      <c r="N171" s="17">
        <f>0.5*((Wellpath!$K172-Wellpath!$K171)*COS(Wellpath!$L171)*COS(Wellpath!$M171))</f>
        <v>1.941142838268906</v>
      </c>
      <c r="O171" s="17">
        <f>0.5*((Wellpath!$K172-Wellpath!$K171)*COS(Wellpath!$L171)*SIN(Wellpath!$M171))</f>
        <v>7.2444436971680144</v>
      </c>
      <c r="P171" s="17">
        <f>0.5*(-(Wellpath!$K172-Wellpath!$K171)*SIN(Wellpath!$L171))</f>
        <v>-12.990381056766578</v>
      </c>
      <c r="Q171" s="17">
        <f>-0.5*((Wellpath!$K172-Wellpath!$K171)*SIN(Wellpath!$L171)*SIN(Wellpath!$M171))</f>
        <v>-12.547744556067117</v>
      </c>
      <c r="R171" s="17">
        <f>0.5*((Wellpath!$K172-Wellpath!$K171)*SIN(Wellpath!$L171)*COS(Wellpath!$M171))</f>
        <v>3.3621580206302002</v>
      </c>
      <c r="S171" s="17">
        <v>0</v>
      </c>
      <c r="AA171" s="10"/>
      <c r="AB171" s="10"/>
      <c r="AC171" s="10"/>
      <c r="AD171" s="10"/>
      <c r="AE171" s="10"/>
      <c r="AF171" s="10"/>
      <c r="AG171" s="10"/>
      <c r="AH171" s="10"/>
      <c r="AI171" s="10"/>
      <c r="AK171" s="24"/>
      <c r="AL171" s="24"/>
      <c r="AM171" s="24"/>
      <c r="AN171" s="24"/>
      <c r="AO171" s="24"/>
      <c r="AP171" s="24"/>
    </row>
    <row r="172" spans="1:42" x14ac:dyDescent="0.25">
      <c r="A172" s="26">
        <f>Wellpath!E172</f>
        <v>5070</v>
      </c>
      <c r="B172" s="17">
        <f>0.5*(SIN(Wellpath!$L171)*COS(Wellpath!$M171)+SIN(Wellpath!$L172)*COS(Wellpath!$M172))</f>
        <v>0.22414386804201336</v>
      </c>
      <c r="C172" s="17">
        <f>0.5*(SIN(Wellpath!$L171)*SIN(Wellpath!$M171)+SIN(Wellpath!$L172)*SIN(Wellpath!$M172))</f>
        <v>0.83651630373780783</v>
      </c>
      <c r="D172" s="17">
        <f>0.5*(COS(Wellpath!$L171)+COS(Wellpath!$L172))</f>
        <v>0.50000000000000011</v>
      </c>
      <c r="E172" s="17">
        <f>0.5*((Wellpath!$K172-Wellpath!$K171)*COS(Wellpath!$L172)*COS(Wellpath!$M172))</f>
        <v>1.941142838268906</v>
      </c>
      <c r="F172" s="17">
        <f>0.5*((Wellpath!$K172-Wellpath!$K171)*COS(Wellpath!$L172)*SIN(Wellpath!$M172))</f>
        <v>7.2444436971680144</v>
      </c>
      <c r="G172" s="17">
        <f>0.5*(-(Wellpath!$K172-Wellpath!$K171)*SIN(Wellpath!$L172))</f>
        <v>-12.990381056766578</v>
      </c>
      <c r="H172" s="17">
        <f>-0.5*((Wellpath!$K172-Wellpath!$K171)*SIN(Wellpath!$L172)*SIN(Wellpath!$M172))</f>
        <v>-12.547744556067117</v>
      </c>
      <c r="I172" s="17">
        <f>0.5*((Wellpath!$K172-Wellpath!$K171)*SIN(Wellpath!$L172)*COS(Wellpath!$M172))</f>
        <v>3.3621580206302002</v>
      </c>
      <c r="J172" s="17">
        <v>0</v>
      </c>
      <c r="K172" s="17">
        <f t="shared" si="9"/>
        <v>-0.22414386804201336</v>
      </c>
      <c r="L172" s="17">
        <f t="shared" si="10"/>
        <v>-0.83651630373780783</v>
      </c>
      <c r="M172" s="17">
        <f t="shared" si="11"/>
        <v>-0.50000000000000011</v>
      </c>
      <c r="N172" s="17">
        <f>0.5*((Wellpath!$K173-Wellpath!$K172)*COS(Wellpath!$L172)*COS(Wellpath!$M172))</f>
        <v>1.941142838268906</v>
      </c>
      <c r="O172" s="17">
        <f>0.5*((Wellpath!$K173-Wellpath!$K172)*COS(Wellpath!$L172)*SIN(Wellpath!$M172))</f>
        <v>7.2444436971680144</v>
      </c>
      <c r="P172" s="17">
        <f>0.5*(-(Wellpath!$K173-Wellpath!$K172)*SIN(Wellpath!$L172))</f>
        <v>-12.990381056766578</v>
      </c>
      <c r="Q172" s="17">
        <f>-0.5*((Wellpath!$K173-Wellpath!$K172)*SIN(Wellpath!$L172)*SIN(Wellpath!$M172))</f>
        <v>-12.547744556067117</v>
      </c>
      <c r="R172" s="17">
        <f>0.5*((Wellpath!$K173-Wellpath!$K172)*SIN(Wellpath!$L172)*COS(Wellpath!$M172))</f>
        <v>3.3621580206302002</v>
      </c>
      <c r="S172" s="17">
        <v>0</v>
      </c>
      <c r="AA172" s="10"/>
      <c r="AB172" s="10"/>
      <c r="AC172" s="10"/>
      <c r="AD172" s="10"/>
      <c r="AE172" s="10"/>
      <c r="AF172" s="10"/>
      <c r="AG172" s="10"/>
      <c r="AH172" s="10"/>
      <c r="AI172" s="10"/>
      <c r="AK172" s="24"/>
      <c r="AL172" s="24"/>
      <c r="AM172" s="24"/>
      <c r="AN172" s="24"/>
      <c r="AO172" s="24"/>
      <c r="AP172" s="24"/>
    </row>
    <row r="173" spans="1:42" x14ac:dyDescent="0.25">
      <c r="A173" s="26">
        <f>Wellpath!E173</f>
        <v>5100</v>
      </c>
      <c r="B173" s="17">
        <f>0.5*(SIN(Wellpath!$L172)*COS(Wellpath!$M172)+SIN(Wellpath!$L173)*COS(Wellpath!$M173))</f>
        <v>0.22414386804201336</v>
      </c>
      <c r="C173" s="17">
        <f>0.5*(SIN(Wellpath!$L172)*SIN(Wellpath!$M172)+SIN(Wellpath!$L173)*SIN(Wellpath!$M173))</f>
        <v>0.83651630373780783</v>
      </c>
      <c r="D173" s="17">
        <f>0.5*(COS(Wellpath!$L172)+COS(Wellpath!$L173))</f>
        <v>0.50000000000000011</v>
      </c>
      <c r="E173" s="17">
        <f>0.5*((Wellpath!$K173-Wellpath!$K172)*COS(Wellpath!$L173)*COS(Wellpath!$M173))</f>
        <v>1.941142838268906</v>
      </c>
      <c r="F173" s="17">
        <f>0.5*((Wellpath!$K173-Wellpath!$K172)*COS(Wellpath!$L173)*SIN(Wellpath!$M173))</f>
        <v>7.2444436971680144</v>
      </c>
      <c r="G173" s="17">
        <f>0.5*(-(Wellpath!$K173-Wellpath!$K172)*SIN(Wellpath!$L173))</f>
        <v>-12.990381056766578</v>
      </c>
      <c r="H173" s="17">
        <f>-0.5*((Wellpath!$K173-Wellpath!$K172)*SIN(Wellpath!$L173)*SIN(Wellpath!$M173))</f>
        <v>-12.547744556067117</v>
      </c>
      <c r="I173" s="17">
        <f>0.5*((Wellpath!$K173-Wellpath!$K172)*SIN(Wellpath!$L173)*COS(Wellpath!$M173))</f>
        <v>3.3621580206302002</v>
      </c>
      <c r="J173" s="17">
        <v>0</v>
      </c>
      <c r="K173" s="17">
        <f t="shared" si="9"/>
        <v>-0.22737666290628139</v>
      </c>
      <c r="L173" s="17">
        <f t="shared" si="10"/>
        <v>-0.84858125842170384</v>
      </c>
      <c r="M173" s="17">
        <f t="shared" si="11"/>
        <v>-0.47699524986977349</v>
      </c>
      <c r="N173" s="17">
        <f>0.5*((Wellpath!$K174-Wellpath!$K173)*COS(Wellpath!$L173)*COS(Wellpath!$M173))</f>
        <v>1.941142838268906</v>
      </c>
      <c r="O173" s="17">
        <f>0.5*((Wellpath!$K174-Wellpath!$K173)*COS(Wellpath!$L173)*SIN(Wellpath!$M173))</f>
        <v>7.2444436971680144</v>
      </c>
      <c r="P173" s="17">
        <f>0.5*(-(Wellpath!$K174-Wellpath!$K173)*SIN(Wellpath!$L173))</f>
        <v>-12.990381056766578</v>
      </c>
      <c r="Q173" s="17">
        <f>-0.5*((Wellpath!$K174-Wellpath!$K173)*SIN(Wellpath!$L173)*SIN(Wellpath!$M173))</f>
        <v>-12.547744556067117</v>
      </c>
      <c r="R173" s="17">
        <f>0.5*((Wellpath!$K174-Wellpath!$K173)*SIN(Wellpath!$L173)*COS(Wellpath!$M173))</f>
        <v>3.3621580206302002</v>
      </c>
      <c r="S173" s="17">
        <v>0</v>
      </c>
      <c r="AA173" s="10"/>
      <c r="AB173" s="10"/>
      <c r="AC173" s="10"/>
      <c r="AD173" s="10"/>
      <c r="AE173" s="10"/>
      <c r="AF173" s="10"/>
      <c r="AG173" s="10"/>
      <c r="AH173" s="10"/>
      <c r="AI173" s="10"/>
      <c r="AK173" s="24"/>
      <c r="AL173" s="24"/>
      <c r="AM173" s="24"/>
      <c r="AN173" s="24"/>
      <c r="AO173" s="24"/>
      <c r="AP173" s="24"/>
    </row>
    <row r="174" spans="1:42" x14ac:dyDescent="0.25">
      <c r="A174" s="26">
        <f>Wellpath!E174</f>
        <v>5130</v>
      </c>
      <c r="B174" s="17">
        <f>0.5*(SIN(Wellpath!$L173)*COS(Wellpath!$M173)+SIN(Wellpath!$L174)*COS(Wellpath!$M174))</f>
        <v>0.22737666290628139</v>
      </c>
      <c r="C174" s="17">
        <f>0.5*(SIN(Wellpath!$L173)*SIN(Wellpath!$M173)+SIN(Wellpath!$L174)*SIN(Wellpath!$M174))</f>
        <v>0.84858125842170384</v>
      </c>
      <c r="D174" s="17">
        <f>0.5*(COS(Wellpath!$L173)+COS(Wellpath!$L174))</f>
        <v>0.47699524986977349</v>
      </c>
      <c r="E174" s="17">
        <f>0.5*((Wellpath!$K174-Wellpath!$K173)*COS(Wellpath!$L174)*COS(Wellpath!$M174))</f>
        <v>1.7625208144230855</v>
      </c>
      <c r="F174" s="17">
        <f>0.5*((Wellpath!$K174-Wellpath!$K173)*COS(Wellpath!$L174)*SIN(Wellpath!$M174))</f>
        <v>6.5778172288246317</v>
      </c>
      <c r="G174" s="17">
        <f>0.5*(-(Wellpath!$K174-Wellpath!$K173)*SIN(Wellpath!$L174))</f>
        <v>-13.365097862825516</v>
      </c>
      <c r="H174" s="17">
        <f>-0.5*((Wellpath!$K174-Wellpath!$K173)*SIN(Wellpath!$L174)*SIN(Wellpath!$M174))</f>
        <v>-12.909693196583998</v>
      </c>
      <c r="I174" s="17">
        <f>0.5*((Wellpath!$K174-Wellpath!$K173)*SIN(Wellpath!$L174)*COS(Wellpath!$M174))</f>
        <v>3.459141866558241</v>
      </c>
      <c r="J174" s="17">
        <v>0</v>
      </c>
      <c r="K174" s="17">
        <f t="shared" si="9"/>
        <v>-0.23352621038767635</v>
      </c>
      <c r="L174" s="17">
        <f t="shared" si="10"/>
        <v>-0.8715316820658271</v>
      </c>
      <c r="M174" s="17">
        <f t="shared" si="11"/>
        <v>-0.43036357140767351</v>
      </c>
      <c r="N174" s="17">
        <f>0.5*((Wellpath!$K175-Wellpath!$K174)*COS(Wellpath!$L174)*COS(Wellpath!$M174))</f>
        <v>1.7625208144230855</v>
      </c>
      <c r="O174" s="17">
        <f>0.5*((Wellpath!$K175-Wellpath!$K174)*COS(Wellpath!$L174)*SIN(Wellpath!$M174))</f>
        <v>6.5778172288246317</v>
      </c>
      <c r="P174" s="17">
        <f>0.5*(-(Wellpath!$K175-Wellpath!$K174)*SIN(Wellpath!$L174))</f>
        <v>-13.365097862825516</v>
      </c>
      <c r="Q174" s="17">
        <f>-0.5*((Wellpath!$K175-Wellpath!$K174)*SIN(Wellpath!$L174)*SIN(Wellpath!$M174))</f>
        <v>-12.909693196583998</v>
      </c>
      <c r="R174" s="17">
        <f>0.5*((Wellpath!$K175-Wellpath!$K174)*SIN(Wellpath!$L174)*COS(Wellpath!$M174))</f>
        <v>3.459141866558241</v>
      </c>
      <c r="S174" s="17">
        <v>0</v>
      </c>
      <c r="AA174" s="10"/>
      <c r="AB174" s="10"/>
      <c r="AC174" s="10"/>
      <c r="AD174" s="10"/>
      <c r="AE174" s="10"/>
      <c r="AF174" s="10"/>
      <c r="AG174" s="10"/>
      <c r="AH174" s="10"/>
      <c r="AI174" s="10"/>
      <c r="AK174" s="24"/>
      <c r="AL174" s="24"/>
      <c r="AM174" s="24"/>
      <c r="AN174" s="24"/>
      <c r="AO174" s="24"/>
      <c r="AP174" s="24"/>
    </row>
    <row r="175" spans="1:42" x14ac:dyDescent="0.25">
      <c r="A175" s="26">
        <f>Wellpath!E175</f>
        <v>5160</v>
      </c>
      <c r="B175" s="17">
        <f>0.5*(SIN(Wellpath!$L174)*COS(Wellpath!$M174)+SIN(Wellpath!$L175)*COS(Wellpath!$M175))</f>
        <v>0.23352621038767635</v>
      </c>
      <c r="C175" s="17">
        <f>0.5*(SIN(Wellpath!$L174)*SIN(Wellpath!$M174)+SIN(Wellpath!$L175)*SIN(Wellpath!$M175))</f>
        <v>0.8715316820658271</v>
      </c>
      <c r="D175" s="17">
        <f>0.5*(COS(Wellpath!$L174)+COS(Wellpath!$L175))</f>
        <v>0.43036357140767351</v>
      </c>
      <c r="E175" s="17">
        <f>0.5*((Wellpath!$K175-Wellpath!$K174)*COS(Wellpath!$L175)*COS(Wellpath!$M175))</f>
        <v>1.5790678435362513</v>
      </c>
      <c r="F175" s="17">
        <f>0.5*((Wellpath!$K175-Wellpath!$K174)*COS(Wellpath!$L175)*SIN(Wellpath!$M175))</f>
        <v>5.8931614206755123</v>
      </c>
      <c r="G175" s="17">
        <f>0.5*(-(Wellpath!$K175-Wellpath!$K174)*SIN(Wellpath!$L175))</f>
        <v>-13.703181864639014</v>
      </c>
      <c r="H175" s="17">
        <f>-0.5*((Wellpath!$K175-Wellpath!$K174)*SIN(Wellpath!$L175)*SIN(Wellpath!$M175))</f>
        <v>-13.236257265390815</v>
      </c>
      <c r="I175" s="17">
        <f>0.5*((Wellpath!$K175-Wellpath!$K174)*SIN(Wellpath!$L175)*COS(Wellpath!$M175))</f>
        <v>3.5466444450720491</v>
      </c>
      <c r="J175" s="17">
        <v>0</v>
      </c>
      <c r="K175" s="17">
        <f t="shared" si="9"/>
        <v>-0.23903567875860654</v>
      </c>
      <c r="L175" s="17">
        <f t="shared" si="10"/>
        <v>-0.8920932979488323</v>
      </c>
      <c r="M175" s="17">
        <f t="shared" si="11"/>
        <v>-0.38255229631055032</v>
      </c>
      <c r="N175" s="17">
        <f>0.5*((Wellpath!$K176-Wellpath!$K175)*COS(Wellpath!$L175)*COS(Wellpath!$M175))</f>
        <v>1.5790678435362513</v>
      </c>
      <c r="O175" s="17">
        <f>0.5*((Wellpath!$K176-Wellpath!$K175)*COS(Wellpath!$L175)*SIN(Wellpath!$M175))</f>
        <v>5.8931614206755123</v>
      </c>
      <c r="P175" s="17">
        <f>0.5*(-(Wellpath!$K176-Wellpath!$K175)*SIN(Wellpath!$L175))</f>
        <v>-13.703181864639014</v>
      </c>
      <c r="Q175" s="17">
        <f>-0.5*((Wellpath!$K176-Wellpath!$K175)*SIN(Wellpath!$L175)*SIN(Wellpath!$M175))</f>
        <v>-13.236257265390815</v>
      </c>
      <c r="R175" s="17">
        <f>0.5*((Wellpath!$K176-Wellpath!$K175)*SIN(Wellpath!$L175)*COS(Wellpath!$M175))</f>
        <v>3.5466444450720491</v>
      </c>
      <c r="S175" s="17">
        <v>0</v>
      </c>
      <c r="AA175" s="10"/>
      <c r="AB175" s="10"/>
      <c r="AC175" s="10"/>
      <c r="AD175" s="10"/>
      <c r="AE175" s="10"/>
      <c r="AF175" s="10"/>
      <c r="AG175" s="10"/>
      <c r="AH175" s="10"/>
      <c r="AI175" s="10"/>
      <c r="AK175" s="24"/>
      <c r="AL175" s="24"/>
      <c r="AM175" s="24"/>
      <c r="AN175" s="24"/>
      <c r="AO175" s="24"/>
      <c r="AP175" s="24"/>
    </row>
    <row r="176" spans="1:42" x14ac:dyDescent="0.25">
      <c r="A176" s="26">
        <f>Wellpath!E176</f>
        <v>5190</v>
      </c>
      <c r="B176" s="17">
        <f>0.5*(SIN(Wellpath!$L175)*COS(Wellpath!$M175)+SIN(Wellpath!$L176)*COS(Wellpath!$M176))</f>
        <v>0.23903567875860654</v>
      </c>
      <c r="C176" s="17">
        <f>0.5*(SIN(Wellpath!$L175)*SIN(Wellpath!$M175)+SIN(Wellpath!$L176)*SIN(Wellpath!$M176))</f>
        <v>0.8920932979488323</v>
      </c>
      <c r="D176" s="17">
        <f>0.5*(COS(Wellpath!$L175)+COS(Wellpath!$L176))</f>
        <v>0.38255229631055032</v>
      </c>
      <c r="E176" s="17">
        <f>0.5*((Wellpath!$K176-Wellpath!$K175)*COS(Wellpath!$L176)*COS(Wellpath!$M176))</f>
        <v>1.3912867574499446</v>
      </c>
      <c r="F176" s="17">
        <f>0.5*((Wellpath!$K176-Wellpath!$K175)*COS(Wellpath!$L176)*SIN(Wellpath!$M176))</f>
        <v>5.1923528667009506</v>
      </c>
      <c r="G176" s="17">
        <f>0.5*(-(Wellpath!$K176-Wellpath!$K175)*SIN(Wellpath!$L176))</f>
        <v>-14.003706397458027</v>
      </c>
      <c r="H176" s="17">
        <f>-0.5*((Wellpath!$K176-Wellpath!$K175)*SIN(Wellpath!$L176)*SIN(Wellpath!$M176))</f>
        <v>-13.526541673074156</v>
      </c>
      <c r="I176" s="17">
        <f>0.5*((Wellpath!$K176-Wellpath!$K175)*SIN(Wellpath!$L176)*COS(Wellpath!$M176))</f>
        <v>3.6244259176861471</v>
      </c>
      <c r="J176" s="17">
        <v>0</v>
      </c>
      <c r="K176" s="17">
        <f t="shared" si="9"/>
        <v>-0.24388996694922571</v>
      </c>
      <c r="L176" s="17">
        <f t="shared" si="10"/>
        <v>-0.91020974811080468</v>
      </c>
      <c r="M176" s="17">
        <f t="shared" si="11"/>
        <v>-0.33369247196012392</v>
      </c>
      <c r="N176" s="17">
        <f>0.5*((Wellpath!$K177-Wellpath!$K176)*COS(Wellpath!$L176)*COS(Wellpath!$M176))</f>
        <v>1.3912867574499446</v>
      </c>
      <c r="O176" s="17">
        <f>0.5*((Wellpath!$K177-Wellpath!$K176)*COS(Wellpath!$L176)*SIN(Wellpath!$M176))</f>
        <v>5.1923528667009506</v>
      </c>
      <c r="P176" s="17">
        <f>0.5*(-(Wellpath!$K177-Wellpath!$K176)*SIN(Wellpath!$L176))</f>
        <v>-14.003706397458027</v>
      </c>
      <c r="Q176" s="17">
        <f>-0.5*((Wellpath!$K177-Wellpath!$K176)*SIN(Wellpath!$L176)*SIN(Wellpath!$M176))</f>
        <v>-13.526541673074156</v>
      </c>
      <c r="R176" s="17">
        <f>0.5*((Wellpath!$K177-Wellpath!$K176)*SIN(Wellpath!$L176)*COS(Wellpath!$M176))</f>
        <v>3.6244259176861471</v>
      </c>
      <c r="S176" s="17">
        <v>0</v>
      </c>
      <c r="AA176" s="10"/>
      <c r="AB176" s="10"/>
      <c r="AC176" s="10"/>
      <c r="AD176" s="10"/>
      <c r="AE176" s="10"/>
      <c r="AF176" s="10"/>
      <c r="AG176" s="10"/>
      <c r="AH176" s="10"/>
      <c r="AI176" s="10"/>
      <c r="AK176" s="24"/>
      <c r="AL176" s="24"/>
      <c r="AM176" s="24"/>
      <c r="AN176" s="24"/>
      <c r="AO176" s="24"/>
      <c r="AP176" s="24"/>
    </row>
    <row r="177" spans="1:42" x14ac:dyDescent="0.25">
      <c r="A177" s="26">
        <f>Wellpath!E177</f>
        <v>5220</v>
      </c>
      <c r="B177" s="17">
        <f>0.5*(SIN(Wellpath!$L176)*COS(Wellpath!$M176)+SIN(Wellpath!$L177)*COS(Wellpath!$M177))</f>
        <v>0.24388996694922571</v>
      </c>
      <c r="C177" s="17">
        <f>0.5*(SIN(Wellpath!$L176)*SIN(Wellpath!$M176)+SIN(Wellpath!$L177)*SIN(Wellpath!$M177))</f>
        <v>0.91020974811080468</v>
      </c>
      <c r="D177" s="17">
        <f>0.5*(COS(Wellpath!$L176)+COS(Wellpath!$L177))</f>
        <v>0.33369247196012392</v>
      </c>
      <c r="E177" s="17">
        <f>0.5*((Wellpath!$K177-Wellpath!$K176)*COS(Wellpath!$L177)*COS(Wellpath!$M177))</f>
        <v>1.1996922510686239</v>
      </c>
      <c r="F177" s="17">
        <f>0.5*((Wellpath!$K177-Wellpath!$K176)*COS(Wellpath!$L177)*SIN(Wellpath!$M177))</f>
        <v>4.4773124344347828</v>
      </c>
      <c r="G177" s="17">
        <f>0.5*(-(Wellpath!$K177-Wellpath!$K176)*SIN(Wellpath!$L177))</f>
        <v>-14.265847744427303</v>
      </c>
      <c r="H177" s="17">
        <f>-0.5*((Wellpath!$K177-Wellpath!$K176)*SIN(Wellpath!$L177)*SIN(Wellpath!$M177))</f>
        <v>-13.779750770249985</v>
      </c>
      <c r="I177" s="17">
        <f>0.5*((Wellpath!$K177-Wellpath!$K176)*SIN(Wellpath!$L177)*COS(Wellpath!$M177))</f>
        <v>3.692273090790624</v>
      </c>
      <c r="J177" s="17">
        <v>0</v>
      </c>
      <c r="K177" s="17">
        <f t="shared" si="9"/>
        <v>-0.24807576969302078</v>
      </c>
      <c r="L177" s="17">
        <f t="shared" si="10"/>
        <v>-0.92583137662110915</v>
      </c>
      <c r="M177" s="17">
        <f t="shared" si="11"/>
        <v>-0.2839180197387341</v>
      </c>
      <c r="N177" s="17">
        <f>0.5*((Wellpath!$K178-Wellpath!$K177)*COS(Wellpath!$L177)*COS(Wellpath!$M177))</f>
        <v>1.1996922510686239</v>
      </c>
      <c r="O177" s="17">
        <f>0.5*((Wellpath!$K178-Wellpath!$K177)*COS(Wellpath!$L177)*SIN(Wellpath!$M177))</f>
        <v>4.4773124344347828</v>
      </c>
      <c r="P177" s="17">
        <f>0.5*(-(Wellpath!$K178-Wellpath!$K177)*SIN(Wellpath!$L177))</f>
        <v>-14.265847744427303</v>
      </c>
      <c r="Q177" s="17">
        <f>-0.5*((Wellpath!$K178-Wellpath!$K177)*SIN(Wellpath!$L177)*SIN(Wellpath!$M177))</f>
        <v>-13.779750770249985</v>
      </c>
      <c r="R177" s="17">
        <f>0.5*((Wellpath!$K178-Wellpath!$K177)*SIN(Wellpath!$L177)*COS(Wellpath!$M177))</f>
        <v>3.692273090790624</v>
      </c>
      <c r="S177" s="17">
        <v>0</v>
      </c>
      <c r="AA177" s="10"/>
      <c r="AB177" s="10"/>
      <c r="AC177" s="10"/>
      <c r="AD177" s="10"/>
      <c r="AE177" s="10"/>
      <c r="AF177" s="10"/>
      <c r="AG177" s="10"/>
      <c r="AH177" s="10"/>
      <c r="AI177" s="10"/>
      <c r="AK177" s="24"/>
      <c r="AL177" s="24"/>
      <c r="AM177" s="24"/>
      <c r="AN177" s="24"/>
      <c r="AO177" s="24"/>
      <c r="AP177" s="24"/>
    </row>
    <row r="178" spans="1:42" x14ac:dyDescent="0.25">
      <c r="A178" s="26">
        <f>Wellpath!E178</f>
        <v>5250</v>
      </c>
      <c r="B178" s="17">
        <f>0.5*(SIN(Wellpath!$L177)*COS(Wellpath!$M177)+SIN(Wellpath!$L178)*COS(Wellpath!$M178))</f>
        <v>0.24807576969302078</v>
      </c>
      <c r="C178" s="17">
        <f>0.5*(SIN(Wellpath!$L177)*SIN(Wellpath!$M177)+SIN(Wellpath!$L178)*SIN(Wellpath!$M178))</f>
        <v>0.92583137662110915</v>
      </c>
      <c r="D178" s="17">
        <f>0.5*(COS(Wellpath!$L177)+COS(Wellpath!$L178))</f>
        <v>0.2839180197387341</v>
      </c>
      <c r="E178" s="17">
        <f>0.5*((Wellpath!$K178-Wellpath!$K177)*COS(Wellpath!$L178)*COS(Wellpath!$M178))</f>
        <v>1.00480947161671</v>
      </c>
      <c r="F178" s="17">
        <f>0.5*((Wellpath!$K178-Wellpath!$K177)*COS(Wellpath!$L178)*SIN(Wellpath!$M178))</f>
        <v>3.7499999999999996</v>
      </c>
      <c r="G178" s="17">
        <f>0.5*(-(Wellpath!$K178-Wellpath!$K177)*SIN(Wellpath!$L178))</f>
        <v>-14.488887394336025</v>
      </c>
      <c r="H178" s="17">
        <f>-0.5*((Wellpath!$K178-Wellpath!$K177)*SIN(Wellpath!$L178)*SIN(Wellpath!$M178))</f>
        <v>-13.995190528383292</v>
      </c>
      <c r="I178" s="17">
        <f>0.5*((Wellpath!$K178-Wellpath!$K177)*SIN(Wellpath!$L178)*COS(Wellpath!$M178))</f>
        <v>3.75</v>
      </c>
      <c r="J178" s="17">
        <v>0</v>
      </c>
      <c r="K178" s="17">
        <f t="shared" si="9"/>
        <v>-0.25158161399562262</v>
      </c>
      <c r="L178" s="17">
        <f t="shared" si="10"/>
        <v>-0.93891536568184519</v>
      </c>
      <c r="M178" s="17">
        <f t="shared" si="11"/>
        <v>-0.2333653679601401</v>
      </c>
      <c r="N178" s="17">
        <f>0.5*((Wellpath!$K179-Wellpath!$K178)*COS(Wellpath!$L178)*COS(Wellpath!$M178))</f>
        <v>1.00480947161671</v>
      </c>
      <c r="O178" s="17">
        <f>0.5*((Wellpath!$K179-Wellpath!$K178)*COS(Wellpath!$L178)*SIN(Wellpath!$M178))</f>
        <v>3.7499999999999996</v>
      </c>
      <c r="P178" s="17">
        <f>0.5*(-(Wellpath!$K179-Wellpath!$K178)*SIN(Wellpath!$L178))</f>
        <v>-14.488887394336025</v>
      </c>
      <c r="Q178" s="17">
        <f>-0.5*((Wellpath!$K179-Wellpath!$K178)*SIN(Wellpath!$L178)*SIN(Wellpath!$M178))</f>
        <v>-13.995190528383292</v>
      </c>
      <c r="R178" s="17">
        <f>0.5*((Wellpath!$K179-Wellpath!$K178)*SIN(Wellpath!$L178)*COS(Wellpath!$M178))</f>
        <v>3.75</v>
      </c>
      <c r="S178" s="17">
        <v>0</v>
      </c>
      <c r="AA178" s="10"/>
      <c r="AB178" s="10"/>
      <c r="AC178" s="10"/>
      <c r="AD178" s="10"/>
      <c r="AE178" s="10"/>
      <c r="AF178" s="10"/>
      <c r="AG178" s="10"/>
      <c r="AH178" s="10"/>
      <c r="AI178" s="10"/>
      <c r="AK178" s="24"/>
      <c r="AL178" s="24"/>
      <c r="AM178" s="24"/>
      <c r="AN178" s="24"/>
      <c r="AO178" s="24"/>
      <c r="AP178" s="24"/>
    </row>
    <row r="179" spans="1:42" x14ac:dyDescent="0.25">
      <c r="A179" s="26">
        <f>Wellpath!E179</f>
        <v>5280</v>
      </c>
      <c r="B179" s="17">
        <f>0.5*(SIN(Wellpath!$L178)*COS(Wellpath!$M178)+SIN(Wellpath!$L179)*COS(Wellpath!$M179))</f>
        <v>0.25158161399562262</v>
      </c>
      <c r="C179" s="17">
        <f>0.5*(SIN(Wellpath!$L178)*SIN(Wellpath!$M178)+SIN(Wellpath!$L179)*SIN(Wellpath!$M179))</f>
        <v>0.93891536568184519</v>
      </c>
      <c r="D179" s="17">
        <f>0.5*(COS(Wellpath!$L178)+COS(Wellpath!$L179))</f>
        <v>0.2333653679601401</v>
      </c>
      <c r="E179" s="17">
        <f>0.5*((Wellpath!$K179-Wellpath!$K178)*COS(Wellpath!$L179)*COS(Wellpath!$M179))</f>
        <v>0.8071725792465454</v>
      </c>
      <c r="F179" s="17">
        <f>0.5*((Wellpath!$K179-Wellpath!$K178)*COS(Wellpath!$L179)*SIN(Wellpath!$M179))</f>
        <v>3.0124090762245239</v>
      </c>
      <c r="G179" s="17">
        <f>0.5*(-(Wellpath!$K179-Wellpath!$K178)*SIN(Wellpath!$L179))</f>
        <v>-14.672214011007084</v>
      </c>
      <c r="H179" s="17">
        <f>-0.5*((Wellpath!$K179-Wellpath!$K178)*SIN(Wellpath!$L179)*SIN(Wellpath!$M179))</f>
        <v>-14.172270442072062</v>
      </c>
      <c r="I179" s="17">
        <f>0.5*((Wellpath!$K179-Wellpath!$K178)*SIN(Wellpath!$L179)*COS(Wellpath!$M179))</f>
        <v>3.7974484198686791</v>
      </c>
      <c r="J179" s="17">
        <v>0</v>
      </c>
      <c r="K179" s="17">
        <f t="shared" si="9"/>
        <v>-0.2543978905814861</v>
      </c>
      <c r="L179" s="17">
        <f t="shared" si="10"/>
        <v>-0.94942585298845406</v>
      </c>
      <c r="M179" s="17">
        <f t="shared" si="11"/>
        <v>-0.18217307792899518</v>
      </c>
      <c r="N179" s="17">
        <f>0.5*((Wellpath!$K180-Wellpath!$K179)*COS(Wellpath!$L179)*COS(Wellpath!$M179))</f>
        <v>0.8071725792465454</v>
      </c>
      <c r="O179" s="17">
        <f>0.5*((Wellpath!$K180-Wellpath!$K179)*COS(Wellpath!$L179)*SIN(Wellpath!$M179))</f>
        <v>3.0124090762245239</v>
      </c>
      <c r="P179" s="17">
        <f>0.5*(-(Wellpath!$K180-Wellpath!$K179)*SIN(Wellpath!$L179))</f>
        <v>-14.672214011007084</v>
      </c>
      <c r="Q179" s="17">
        <f>-0.5*((Wellpath!$K180-Wellpath!$K179)*SIN(Wellpath!$L179)*SIN(Wellpath!$M179))</f>
        <v>-14.172270442072062</v>
      </c>
      <c r="R179" s="17">
        <f>0.5*((Wellpath!$K180-Wellpath!$K179)*SIN(Wellpath!$L179)*COS(Wellpath!$M179))</f>
        <v>3.7974484198686791</v>
      </c>
      <c r="S179" s="17">
        <v>0</v>
      </c>
      <c r="AA179" s="10"/>
      <c r="AB179" s="10"/>
      <c r="AC179" s="10"/>
      <c r="AD179" s="10"/>
      <c r="AE179" s="10"/>
      <c r="AF179" s="10"/>
      <c r="AG179" s="10"/>
      <c r="AH179" s="10"/>
      <c r="AI179" s="10"/>
      <c r="AK179" s="24"/>
      <c r="AL179" s="24"/>
      <c r="AM179" s="24"/>
      <c r="AN179" s="24"/>
      <c r="AO179" s="24"/>
      <c r="AP179" s="24"/>
    </row>
    <row r="180" spans="1:42" x14ac:dyDescent="0.25">
      <c r="A180" s="26">
        <f>Wellpath!E180</f>
        <v>5310</v>
      </c>
      <c r="B180" s="17">
        <f>0.5*(SIN(Wellpath!$L179)*COS(Wellpath!$M179)+SIN(Wellpath!$L180)*COS(Wellpath!$M180))</f>
        <v>0.2543978905814861</v>
      </c>
      <c r="C180" s="17">
        <f>0.5*(SIN(Wellpath!$L179)*SIN(Wellpath!$M179)+SIN(Wellpath!$L180)*SIN(Wellpath!$M180))</f>
        <v>0.94942585298845406</v>
      </c>
      <c r="D180" s="17">
        <f>0.5*(COS(Wellpath!$L179)+COS(Wellpath!$L180))</f>
        <v>0.18217307792899518</v>
      </c>
      <c r="E180" s="17">
        <f>0.5*((Wellpath!$K180-Wellpath!$K179)*COS(Wellpath!$L180)*COS(Wellpath!$M180))</f>
        <v>0.60732328294254356</v>
      </c>
      <c r="F180" s="17">
        <f>0.5*((Wellpath!$K180-Wellpath!$K179)*COS(Wellpath!$L180)*SIN(Wellpath!$M180))</f>
        <v>2.2665613485611016</v>
      </c>
      <c r="G180" s="17">
        <f>0.5*(-(Wellpath!$K180-Wellpath!$K179)*SIN(Wellpath!$L180))</f>
        <v>-14.815325108927066</v>
      </c>
      <c r="H180" s="17">
        <f>-0.5*((Wellpath!$K180-Wellpath!$K179)*SIN(Wellpath!$L180)*SIN(Wellpath!$M180))</f>
        <v>-14.310505147581557</v>
      </c>
      <c r="I180" s="17">
        <f>0.5*((Wellpath!$K180-Wellpath!$K179)*SIN(Wellpath!$L180)*COS(Wellpath!$M180))</f>
        <v>3.8344882975759025</v>
      </c>
      <c r="J180" s="17">
        <v>0</v>
      </c>
      <c r="K180" s="17">
        <f t="shared" si="9"/>
        <v>-0.25651688023224617</v>
      </c>
      <c r="L180" s="17">
        <f t="shared" si="10"/>
        <v>-0.95733403002580342</v>
      </c>
      <c r="M180" s="17">
        <f t="shared" si="11"/>
        <v>-0.13048146415394218</v>
      </c>
      <c r="N180" s="17">
        <f>0.5*((Wellpath!$K181-Wellpath!$K180)*COS(Wellpath!$L180)*COS(Wellpath!$M180))</f>
        <v>0.60732328294254356</v>
      </c>
      <c r="O180" s="17">
        <f>0.5*((Wellpath!$K181-Wellpath!$K180)*COS(Wellpath!$L180)*SIN(Wellpath!$M180))</f>
        <v>2.2665613485611016</v>
      </c>
      <c r="P180" s="17">
        <f>0.5*(-(Wellpath!$K181-Wellpath!$K180)*SIN(Wellpath!$L180))</f>
        <v>-14.815325108927066</v>
      </c>
      <c r="Q180" s="17">
        <f>-0.5*((Wellpath!$K181-Wellpath!$K180)*SIN(Wellpath!$L180)*SIN(Wellpath!$M180))</f>
        <v>-14.310505147581557</v>
      </c>
      <c r="R180" s="17">
        <f>0.5*((Wellpath!$K181-Wellpath!$K180)*SIN(Wellpath!$L180)*COS(Wellpath!$M180))</f>
        <v>3.8344882975759025</v>
      </c>
      <c r="S180" s="17">
        <v>0</v>
      </c>
      <c r="AA180" s="10"/>
      <c r="AB180" s="10"/>
      <c r="AC180" s="10"/>
      <c r="AD180" s="10"/>
      <c r="AE180" s="10"/>
      <c r="AF180" s="10"/>
      <c r="AG180" s="10"/>
      <c r="AH180" s="10"/>
      <c r="AI180" s="10"/>
      <c r="AK180" s="24"/>
      <c r="AL180" s="24"/>
      <c r="AM180" s="24"/>
      <c r="AN180" s="24"/>
      <c r="AO180" s="24"/>
      <c r="AP180" s="24"/>
    </row>
    <row r="181" spans="1:42" x14ac:dyDescent="0.25">
      <c r="A181" s="26">
        <f>Wellpath!E181</f>
        <v>5340</v>
      </c>
      <c r="B181" s="17">
        <f>0.5*(SIN(Wellpath!$L180)*COS(Wellpath!$M180)+SIN(Wellpath!$L181)*COS(Wellpath!$M181))</f>
        <v>0.25651688023224617</v>
      </c>
      <c r="C181" s="17">
        <f>0.5*(SIN(Wellpath!$L180)*SIN(Wellpath!$M180)+SIN(Wellpath!$L181)*SIN(Wellpath!$M181))</f>
        <v>0.95733403002580342</v>
      </c>
      <c r="D181" s="17">
        <f>0.5*(COS(Wellpath!$L180)+COS(Wellpath!$L181))</f>
        <v>0.13048146415394218</v>
      </c>
      <c r="E181" s="17">
        <f>0.5*((Wellpath!$K181-Wellpath!$K180)*COS(Wellpath!$L181)*COS(Wellpath!$M181))</f>
        <v>0.40580935573451971</v>
      </c>
      <c r="F181" s="17">
        <f>0.5*((Wellpath!$K181-Wellpath!$K180)*COS(Wellpath!$L181)*SIN(Wellpath!$M181))</f>
        <v>1.5145011337880203</v>
      </c>
      <c r="G181" s="17">
        <f>0.5*(-(Wellpath!$K181-Wellpath!$K180)*SIN(Wellpath!$L181))</f>
        <v>-14.9178284305241</v>
      </c>
      <c r="H181" s="17">
        <f>-0.5*((Wellpath!$K181-Wellpath!$K180)*SIN(Wellpath!$L181)*SIN(Wellpath!$M181))</f>
        <v>-14.409515753192547</v>
      </c>
      <c r="I181" s="17">
        <f>0.5*((Wellpath!$K181-Wellpath!$K180)*SIN(Wellpath!$L181)*COS(Wellpath!$M181))</f>
        <v>3.861018109391483</v>
      </c>
      <c r="J181" s="17">
        <v>0</v>
      </c>
      <c r="K181" s="17">
        <f t="shared" si="9"/>
        <v>-0.25793277494455946</v>
      </c>
      <c r="L181" s="17">
        <f t="shared" si="10"/>
        <v>-0.96261822103032468</v>
      </c>
      <c r="M181" s="17">
        <f t="shared" si="11"/>
        <v>-7.8432209755298715E-2</v>
      </c>
      <c r="N181" s="17">
        <f>0.5*((Wellpath!$K182-Wellpath!$K181)*COS(Wellpath!$L181)*COS(Wellpath!$M181))</f>
        <v>0.40580935573451971</v>
      </c>
      <c r="O181" s="17">
        <f>0.5*((Wellpath!$K182-Wellpath!$K181)*COS(Wellpath!$L181)*SIN(Wellpath!$M181))</f>
        <v>1.5145011337880203</v>
      </c>
      <c r="P181" s="17">
        <f>0.5*(-(Wellpath!$K182-Wellpath!$K181)*SIN(Wellpath!$L181))</f>
        <v>-14.9178284305241</v>
      </c>
      <c r="Q181" s="17">
        <f>-0.5*((Wellpath!$K182-Wellpath!$K181)*SIN(Wellpath!$L181)*SIN(Wellpath!$M181))</f>
        <v>-14.409515753192547</v>
      </c>
      <c r="R181" s="17">
        <f>0.5*((Wellpath!$K182-Wellpath!$K181)*SIN(Wellpath!$L181)*COS(Wellpath!$M181))</f>
        <v>3.861018109391483</v>
      </c>
      <c r="S181" s="17">
        <v>0</v>
      </c>
      <c r="AA181" s="10"/>
      <c r="AB181" s="10"/>
      <c r="AC181" s="10"/>
      <c r="AD181" s="10"/>
      <c r="AE181" s="10"/>
      <c r="AF181" s="10"/>
      <c r="AG181" s="10"/>
      <c r="AH181" s="10"/>
      <c r="AI181" s="10"/>
      <c r="AK181" s="24"/>
      <c r="AL181" s="24"/>
      <c r="AM181" s="24"/>
      <c r="AN181" s="24"/>
      <c r="AO181" s="24"/>
      <c r="AP181" s="24"/>
    </row>
    <row r="182" spans="1:42" x14ac:dyDescent="0.25">
      <c r="A182" s="26">
        <f>Wellpath!E182</f>
        <v>5370</v>
      </c>
      <c r="B182" s="17">
        <f>0.5*(SIN(Wellpath!$L181)*COS(Wellpath!$M181)+SIN(Wellpath!$L182)*COS(Wellpath!$M182))</f>
        <v>0.25793277494455946</v>
      </c>
      <c r="C182" s="17">
        <f>0.5*(SIN(Wellpath!$L181)*SIN(Wellpath!$M181)+SIN(Wellpath!$L182)*SIN(Wellpath!$M182))</f>
        <v>0.96261822103032468</v>
      </c>
      <c r="D182" s="17">
        <f>0.5*(COS(Wellpath!$L181)+COS(Wellpath!$L182))</f>
        <v>7.8432209755298715E-2</v>
      </c>
      <c r="E182" s="17">
        <f>0.5*((Wellpath!$K182-Wellpath!$K181)*COS(Wellpath!$L182)*COS(Wellpath!$M182))</f>
        <v>0.20318313328989099</v>
      </c>
      <c r="F182" s="17">
        <f>0.5*((Wellpath!$K182-Wellpath!$K181)*COS(Wellpath!$L182)*SIN(Wellpath!$M182))</f>
        <v>0.75828977667891262</v>
      </c>
      <c r="G182" s="17">
        <f>0.5*(-(Wellpath!$K182-Wellpath!$K181)*SIN(Wellpath!$L182))</f>
        <v>-14.979443021318607</v>
      </c>
      <c r="H182" s="17">
        <f>-0.5*((Wellpath!$K182-Wellpath!$K181)*SIN(Wellpath!$L182)*SIN(Wellpath!$M182))</f>
        <v>-14.469030877717193</v>
      </c>
      <c r="I182" s="17">
        <f>0.5*((Wellpath!$K182-Wellpath!$K181)*SIN(Wellpath!$L182)*COS(Wellpath!$M182))</f>
        <v>3.8769651389452999</v>
      </c>
      <c r="J182" s="17">
        <v>0</v>
      </c>
      <c r="K182" s="17">
        <f t="shared" si="9"/>
        <v>-0.25864169384943703</v>
      </c>
      <c r="L182" s="17">
        <f t="shared" si="10"/>
        <v>-0.96526394240177393</v>
      </c>
      <c r="M182" s="17">
        <f t="shared" si="11"/>
        <v>-2.6167978121472014E-2</v>
      </c>
      <c r="N182" s="17">
        <f>0.5*((Wellpath!$K183-Wellpath!$K182)*COS(Wellpath!$L182)*COS(Wellpath!$M182))</f>
        <v>0.20318313328989099</v>
      </c>
      <c r="O182" s="17">
        <f>0.5*((Wellpath!$K183-Wellpath!$K182)*COS(Wellpath!$L182)*SIN(Wellpath!$M182))</f>
        <v>0.75828977667891262</v>
      </c>
      <c r="P182" s="17">
        <f>0.5*(-(Wellpath!$K183-Wellpath!$K182)*SIN(Wellpath!$L182))</f>
        <v>-14.979443021318607</v>
      </c>
      <c r="Q182" s="17">
        <f>-0.5*((Wellpath!$K183-Wellpath!$K182)*SIN(Wellpath!$L182)*SIN(Wellpath!$M182))</f>
        <v>-14.469030877717193</v>
      </c>
      <c r="R182" s="17">
        <f>0.5*((Wellpath!$K183-Wellpath!$K182)*SIN(Wellpath!$L182)*COS(Wellpath!$M182))</f>
        <v>3.8769651389452999</v>
      </c>
      <c r="S182" s="17">
        <v>0</v>
      </c>
      <c r="AA182" s="10"/>
      <c r="AB182" s="10"/>
      <c r="AC182" s="10"/>
      <c r="AD182" s="10"/>
      <c r="AE182" s="10"/>
      <c r="AF182" s="10"/>
      <c r="AG182" s="10"/>
      <c r="AH182" s="10"/>
      <c r="AI182" s="10"/>
      <c r="AK182" s="24"/>
      <c r="AL182" s="24"/>
      <c r="AM182" s="24"/>
      <c r="AN182" s="24"/>
      <c r="AO182" s="24"/>
      <c r="AP182" s="24"/>
    </row>
    <row r="183" spans="1:42" x14ac:dyDescent="0.25">
      <c r="A183" s="26">
        <f>Wellpath!E183</f>
        <v>5400</v>
      </c>
      <c r="B183" s="17">
        <f>0.5*(SIN(Wellpath!$L182)*COS(Wellpath!$M182)+SIN(Wellpath!$L183)*COS(Wellpath!$M183))</f>
        <v>0.25864169384943703</v>
      </c>
      <c r="C183" s="17">
        <f>0.5*(SIN(Wellpath!$L182)*SIN(Wellpath!$M182)+SIN(Wellpath!$L183)*SIN(Wellpath!$M183))</f>
        <v>0.96526394240177393</v>
      </c>
      <c r="D183" s="17">
        <f>0.5*(COS(Wellpath!$L182)+COS(Wellpath!$L183))</f>
        <v>2.6167978121472014E-2</v>
      </c>
      <c r="E183" s="17">
        <f>0.5*((Wellpath!$K183-Wellpath!$K182)*COS(Wellpath!$L183)*COS(Wellpath!$M183))</f>
        <v>2.3781881490620829E-16</v>
      </c>
      <c r="F183" s="17">
        <f>0.5*((Wellpath!$K183-Wellpath!$K182)*COS(Wellpath!$L183)*SIN(Wellpath!$M183))</f>
        <v>8.8755190022578811E-16</v>
      </c>
      <c r="G183" s="17">
        <f>0.5*(-(Wellpath!$K183-Wellpath!$K182)*SIN(Wellpath!$L183))</f>
        <v>-15</v>
      </c>
      <c r="H183" s="17">
        <f>-0.5*((Wellpath!$K183-Wellpath!$K182)*SIN(Wellpath!$L183)*SIN(Wellpath!$M183))</f>
        <v>-14.488887394336025</v>
      </c>
      <c r="I183" s="17">
        <f>0.5*((Wellpath!$K183-Wellpath!$K182)*SIN(Wellpath!$L183)*COS(Wellpath!$M183))</f>
        <v>3.8822856765378111</v>
      </c>
      <c r="J183" s="17">
        <v>0</v>
      </c>
      <c r="K183" s="17">
        <f t="shared" si="9"/>
        <v>-0.25881904510252074</v>
      </c>
      <c r="L183" s="17">
        <f t="shared" si="10"/>
        <v>-0.96592582628906831</v>
      </c>
      <c r="M183" s="17">
        <f t="shared" si="11"/>
        <v>-6.1257422745431001E-17</v>
      </c>
      <c r="N183" s="17">
        <f>0.5*((Wellpath!$K184-Wellpath!$K183)*COS(Wellpath!$L183)*COS(Wellpath!$M183))</f>
        <v>2.3781881490620829E-16</v>
      </c>
      <c r="O183" s="17">
        <f>0.5*((Wellpath!$K184-Wellpath!$K183)*COS(Wellpath!$L183)*SIN(Wellpath!$M183))</f>
        <v>8.8755190022578811E-16</v>
      </c>
      <c r="P183" s="17">
        <f>0.5*(-(Wellpath!$K184-Wellpath!$K183)*SIN(Wellpath!$L183))</f>
        <v>-15</v>
      </c>
      <c r="Q183" s="17">
        <f>-0.5*((Wellpath!$K184-Wellpath!$K183)*SIN(Wellpath!$L183)*SIN(Wellpath!$M183))</f>
        <v>-14.488887394336025</v>
      </c>
      <c r="R183" s="17">
        <f>0.5*((Wellpath!$K184-Wellpath!$K183)*SIN(Wellpath!$L183)*COS(Wellpath!$M183))</f>
        <v>3.8822856765378111</v>
      </c>
      <c r="S183" s="17">
        <v>0</v>
      </c>
      <c r="AA183" s="10"/>
      <c r="AB183" s="10"/>
      <c r="AC183" s="10"/>
      <c r="AD183" s="10"/>
      <c r="AE183" s="10"/>
      <c r="AF183" s="10"/>
      <c r="AG183" s="10"/>
      <c r="AH183" s="10"/>
      <c r="AI183" s="10"/>
      <c r="AK183" s="24"/>
      <c r="AL183" s="24"/>
      <c r="AM183" s="24"/>
      <c r="AN183" s="24"/>
      <c r="AO183" s="24"/>
      <c r="AP183" s="24"/>
    </row>
    <row r="184" spans="1:42" x14ac:dyDescent="0.25">
      <c r="A184" s="26">
        <f>Wellpath!E184</f>
        <v>5430</v>
      </c>
      <c r="B184" s="17">
        <f>0.5*(SIN(Wellpath!$L183)*COS(Wellpath!$M183)+SIN(Wellpath!$L184)*COS(Wellpath!$M184))</f>
        <v>0.25881904510252074</v>
      </c>
      <c r="C184" s="17">
        <f>0.5*(SIN(Wellpath!$L183)*SIN(Wellpath!$M183)+SIN(Wellpath!$L184)*SIN(Wellpath!$M184))</f>
        <v>0.96592582628906831</v>
      </c>
      <c r="D184" s="17">
        <f>0.5*(COS(Wellpath!$L183)+COS(Wellpath!$L184))</f>
        <v>6.1257422745431001E-17</v>
      </c>
      <c r="E184" s="17">
        <f>0.5*((Wellpath!$K184-Wellpath!$K183)*COS(Wellpath!$L184)*COS(Wellpath!$M184))</f>
        <v>2.3781881490620829E-16</v>
      </c>
      <c r="F184" s="17">
        <f>0.5*((Wellpath!$K184-Wellpath!$K183)*COS(Wellpath!$L184)*SIN(Wellpath!$M184))</f>
        <v>8.8755190022578811E-16</v>
      </c>
      <c r="G184" s="17">
        <f>0.5*(-(Wellpath!$K184-Wellpath!$K183)*SIN(Wellpath!$L184))</f>
        <v>-15</v>
      </c>
      <c r="H184" s="17">
        <f>-0.5*((Wellpath!$K184-Wellpath!$K183)*SIN(Wellpath!$L184)*SIN(Wellpath!$M184))</f>
        <v>-14.488887394336025</v>
      </c>
      <c r="I184" s="17">
        <f>0.5*((Wellpath!$K184-Wellpath!$K183)*SIN(Wellpath!$L184)*COS(Wellpath!$M184))</f>
        <v>3.8822856765378111</v>
      </c>
      <c r="J184" s="17">
        <v>0</v>
      </c>
      <c r="K184" s="17">
        <f t="shared" si="9"/>
        <v>-0.25881904510252074</v>
      </c>
      <c r="L184" s="17">
        <f t="shared" si="10"/>
        <v>-0.96592582628906831</v>
      </c>
      <c r="M184" s="17">
        <f t="shared" si="11"/>
        <v>-6.1257422745431001E-17</v>
      </c>
      <c r="N184" s="17">
        <f>0.5*((Wellpath!$K185-Wellpath!$K184)*COS(Wellpath!$L184)*COS(Wellpath!$M184))</f>
        <v>2.3781881490620829E-16</v>
      </c>
      <c r="O184" s="17">
        <f>0.5*((Wellpath!$K185-Wellpath!$K184)*COS(Wellpath!$L184)*SIN(Wellpath!$M184))</f>
        <v>8.8755190022578811E-16</v>
      </c>
      <c r="P184" s="17">
        <f>0.5*(-(Wellpath!$K185-Wellpath!$K184)*SIN(Wellpath!$L184))</f>
        <v>-15</v>
      </c>
      <c r="Q184" s="17">
        <f>-0.5*((Wellpath!$K185-Wellpath!$K184)*SIN(Wellpath!$L184)*SIN(Wellpath!$M184))</f>
        <v>-14.488887394336025</v>
      </c>
      <c r="R184" s="17">
        <f>0.5*((Wellpath!$K185-Wellpath!$K184)*SIN(Wellpath!$L184)*COS(Wellpath!$M184))</f>
        <v>3.8822856765378111</v>
      </c>
      <c r="S184" s="17">
        <v>0</v>
      </c>
      <c r="AA184" s="10"/>
      <c r="AB184" s="10"/>
      <c r="AC184" s="10"/>
      <c r="AD184" s="10"/>
      <c r="AE184" s="10"/>
      <c r="AF184" s="10"/>
      <c r="AG184" s="10"/>
      <c r="AH184" s="10"/>
      <c r="AI184" s="10"/>
      <c r="AK184" s="24"/>
      <c r="AL184" s="24"/>
      <c r="AM184" s="24"/>
      <c r="AN184" s="24"/>
      <c r="AO184" s="24"/>
      <c r="AP184" s="24"/>
    </row>
    <row r="185" spans="1:42" x14ac:dyDescent="0.25">
      <c r="A185" s="26">
        <f>Wellpath!E185</f>
        <v>5460</v>
      </c>
      <c r="B185" s="17">
        <f>0.5*(SIN(Wellpath!$L184)*COS(Wellpath!$M184)+SIN(Wellpath!$L185)*COS(Wellpath!$M185))</f>
        <v>0.25881904510252074</v>
      </c>
      <c r="C185" s="17">
        <f>0.5*(SIN(Wellpath!$L184)*SIN(Wellpath!$M184)+SIN(Wellpath!$L185)*SIN(Wellpath!$M185))</f>
        <v>0.96592582628906831</v>
      </c>
      <c r="D185" s="17">
        <f>0.5*(COS(Wellpath!$L184)+COS(Wellpath!$L185))</f>
        <v>6.1257422745431001E-17</v>
      </c>
      <c r="E185" s="17">
        <f>0.5*((Wellpath!$K185-Wellpath!$K184)*COS(Wellpath!$L185)*COS(Wellpath!$M185))</f>
        <v>2.3781881490620829E-16</v>
      </c>
      <c r="F185" s="17">
        <f>0.5*((Wellpath!$K185-Wellpath!$K184)*COS(Wellpath!$L185)*SIN(Wellpath!$M185))</f>
        <v>8.8755190022578811E-16</v>
      </c>
      <c r="G185" s="17">
        <f>0.5*(-(Wellpath!$K185-Wellpath!$K184)*SIN(Wellpath!$L185))</f>
        <v>-15</v>
      </c>
      <c r="H185" s="17">
        <f>-0.5*((Wellpath!$K185-Wellpath!$K184)*SIN(Wellpath!$L185)*SIN(Wellpath!$M185))</f>
        <v>-14.488887394336025</v>
      </c>
      <c r="I185" s="17">
        <f>0.5*((Wellpath!$K185-Wellpath!$K184)*SIN(Wellpath!$L185)*COS(Wellpath!$M185))</f>
        <v>3.8822856765378111</v>
      </c>
      <c r="J185" s="17">
        <v>0</v>
      </c>
      <c r="K185" s="17">
        <f t="shared" si="9"/>
        <v>-0.25881904510252074</v>
      </c>
      <c r="L185" s="17">
        <f t="shared" si="10"/>
        <v>-0.96592582628906831</v>
      </c>
      <c r="M185" s="17">
        <f t="shared" si="11"/>
        <v>-6.1257422745431001E-17</v>
      </c>
      <c r="N185" s="17">
        <f>0.5*((Wellpath!$K186-Wellpath!$K185)*COS(Wellpath!$L185)*COS(Wellpath!$M185))</f>
        <v>2.3781881490620829E-16</v>
      </c>
      <c r="O185" s="17">
        <f>0.5*((Wellpath!$K186-Wellpath!$K185)*COS(Wellpath!$L185)*SIN(Wellpath!$M185))</f>
        <v>8.8755190022578811E-16</v>
      </c>
      <c r="P185" s="17">
        <f>0.5*(-(Wellpath!$K186-Wellpath!$K185)*SIN(Wellpath!$L185))</f>
        <v>-15</v>
      </c>
      <c r="Q185" s="17">
        <f>-0.5*((Wellpath!$K186-Wellpath!$K185)*SIN(Wellpath!$L185)*SIN(Wellpath!$M185))</f>
        <v>-14.488887394336025</v>
      </c>
      <c r="R185" s="17">
        <f>0.5*((Wellpath!$K186-Wellpath!$K185)*SIN(Wellpath!$L185)*COS(Wellpath!$M185))</f>
        <v>3.8822856765378111</v>
      </c>
      <c r="S185" s="17">
        <v>0</v>
      </c>
      <c r="AA185" s="10"/>
      <c r="AB185" s="10"/>
      <c r="AC185" s="10"/>
      <c r="AD185" s="10"/>
      <c r="AE185" s="10"/>
      <c r="AF185" s="10"/>
      <c r="AG185" s="10"/>
      <c r="AH185" s="10"/>
      <c r="AI185" s="10"/>
      <c r="AK185" s="24"/>
      <c r="AL185" s="24"/>
      <c r="AM185" s="24"/>
      <c r="AN185" s="24"/>
      <c r="AO185" s="24"/>
      <c r="AP185" s="24"/>
    </row>
    <row r="186" spans="1:42" x14ac:dyDescent="0.25">
      <c r="A186" s="26">
        <f>Wellpath!E186</f>
        <v>5490</v>
      </c>
      <c r="B186" s="17">
        <f>0.5*(SIN(Wellpath!$L185)*COS(Wellpath!$M185)+SIN(Wellpath!$L186)*COS(Wellpath!$M186))</f>
        <v>0.25881904510252074</v>
      </c>
      <c r="C186" s="17">
        <f>0.5*(SIN(Wellpath!$L185)*SIN(Wellpath!$M185)+SIN(Wellpath!$L186)*SIN(Wellpath!$M186))</f>
        <v>0.96592582628906831</v>
      </c>
      <c r="D186" s="17">
        <f>0.5*(COS(Wellpath!$L185)+COS(Wellpath!$L186))</f>
        <v>6.1257422745431001E-17</v>
      </c>
      <c r="E186" s="17">
        <f>0.5*((Wellpath!$K186-Wellpath!$K185)*COS(Wellpath!$L186)*COS(Wellpath!$M186))</f>
        <v>2.3781881490620829E-16</v>
      </c>
      <c r="F186" s="17">
        <f>0.5*((Wellpath!$K186-Wellpath!$K185)*COS(Wellpath!$L186)*SIN(Wellpath!$M186))</f>
        <v>8.8755190022578811E-16</v>
      </c>
      <c r="G186" s="17">
        <f>0.5*(-(Wellpath!$K186-Wellpath!$K185)*SIN(Wellpath!$L186))</f>
        <v>-15</v>
      </c>
      <c r="H186" s="17">
        <f>-0.5*((Wellpath!$K186-Wellpath!$K185)*SIN(Wellpath!$L186)*SIN(Wellpath!$M186))</f>
        <v>-14.488887394336025</v>
      </c>
      <c r="I186" s="17">
        <f>0.5*((Wellpath!$K186-Wellpath!$K185)*SIN(Wellpath!$L186)*COS(Wellpath!$M186))</f>
        <v>3.8822856765378111</v>
      </c>
      <c r="J186" s="17">
        <v>0</v>
      </c>
      <c r="K186" s="17">
        <f t="shared" si="9"/>
        <v>-0.25881904510252074</v>
      </c>
      <c r="L186" s="17">
        <f t="shared" si="10"/>
        <v>-0.96592582628906831</v>
      </c>
      <c r="M186" s="17">
        <f t="shared" si="11"/>
        <v>-6.1257422745431001E-17</v>
      </c>
      <c r="N186" s="17">
        <f>0.5*((Wellpath!$K187-Wellpath!$K186)*COS(Wellpath!$L186)*COS(Wellpath!$M186))</f>
        <v>2.3781881490620829E-16</v>
      </c>
      <c r="O186" s="17">
        <f>0.5*((Wellpath!$K187-Wellpath!$K186)*COS(Wellpath!$L186)*SIN(Wellpath!$M186))</f>
        <v>8.8755190022578811E-16</v>
      </c>
      <c r="P186" s="17">
        <f>0.5*(-(Wellpath!$K187-Wellpath!$K186)*SIN(Wellpath!$L186))</f>
        <v>-15</v>
      </c>
      <c r="Q186" s="17">
        <f>-0.5*((Wellpath!$K187-Wellpath!$K186)*SIN(Wellpath!$L186)*SIN(Wellpath!$M186))</f>
        <v>-14.488887394336025</v>
      </c>
      <c r="R186" s="17">
        <f>0.5*((Wellpath!$K187-Wellpath!$K186)*SIN(Wellpath!$L186)*COS(Wellpath!$M186))</f>
        <v>3.8822856765378111</v>
      </c>
      <c r="S186" s="17">
        <v>0</v>
      </c>
      <c r="AA186" s="10"/>
      <c r="AB186" s="10"/>
      <c r="AC186" s="10"/>
      <c r="AD186" s="10"/>
      <c r="AE186" s="10"/>
      <c r="AF186" s="10"/>
      <c r="AG186" s="10"/>
      <c r="AH186" s="10"/>
      <c r="AI186" s="10"/>
      <c r="AK186" s="24"/>
      <c r="AL186" s="24"/>
      <c r="AM186" s="24"/>
      <c r="AN186" s="24"/>
      <c r="AO186" s="24"/>
      <c r="AP186" s="24"/>
    </row>
    <row r="187" spans="1:42" x14ac:dyDescent="0.25">
      <c r="A187" s="26">
        <f>Wellpath!E187</f>
        <v>5520</v>
      </c>
      <c r="B187" s="17">
        <f>0.5*(SIN(Wellpath!$L186)*COS(Wellpath!$M186)+SIN(Wellpath!$L187)*COS(Wellpath!$M187))</f>
        <v>0.25881904510252074</v>
      </c>
      <c r="C187" s="17">
        <f>0.5*(SIN(Wellpath!$L186)*SIN(Wellpath!$M186)+SIN(Wellpath!$L187)*SIN(Wellpath!$M187))</f>
        <v>0.96592582628906831</v>
      </c>
      <c r="D187" s="17">
        <f>0.5*(COS(Wellpath!$L186)+COS(Wellpath!$L187))</f>
        <v>6.1257422745431001E-17</v>
      </c>
      <c r="E187" s="17">
        <f>0.5*((Wellpath!$K187-Wellpath!$K186)*COS(Wellpath!$L187)*COS(Wellpath!$M187))</f>
        <v>2.3781881490620829E-16</v>
      </c>
      <c r="F187" s="17">
        <f>0.5*((Wellpath!$K187-Wellpath!$K186)*COS(Wellpath!$L187)*SIN(Wellpath!$M187))</f>
        <v>8.8755190022578811E-16</v>
      </c>
      <c r="G187" s="17">
        <f>0.5*(-(Wellpath!$K187-Wellpath!$K186)*SIN(Wellpath!$L187))</f>
        <v>-15</v>
      </c>
      <c r="H187" s="17">
        <f>-0.5*((Wellpath!$K187-Wellpath!$K186)*SIN(Wellpath!$L187)*SIN(Wellpath!$M187))</f>
        <v>-14.488887394336025</v>
      </c>
      <c r="I187" s="17">
        <f>0.5*((Wellpath!$K187-Wellpath!$K186)*SIN(Wellpath!$L187)*COS(Wellpath!$M187))</f>
        <v>3.8822856765378111</v>
      </c>
      <c r="J187" s="17">
        <v>0</v>
      </c>
      <c r="K187" s="17">
        <f t="shared" si="9"/>
        <v>-0.25881904510252074</v>
      </c>
      <c r="L187" s="17">
        <f t="shared" si="10"/>
        <v>-0.96592582628906831</v>
      </c>
      <c r="M187" s="17">
        <f t="shared" si="11"/>
        <v>-6.1257422745431001E-17</v>
      </c>
      <c r="N187" s="17">
        <f>0.5*((Wellpath!$K188-Wellpath!$K187)*COS(Wellpath!$L187)*COS(Wellpath!$M187))</f>
        <v>2.3781881490620829E-16</v>
      </c>
      <c r="O187" s="17">
        <f>0.5*((Wellpath!$K188-Wellpath!$K187)*COS(Wellpath!$L187)*SIN(Wellpath!$M187))</f>
        <v>8.8755190022578811E-16</v>
      </c>
      <c r="P187" s="17">
        <f>0.5*(-(Wellpath!$K188-Wellpath!$K187)*SIN(Wellpath!$L187))</f>
        <v>-15</v>
      </c>
      <c r="Q187" s="17">
        <f>-0.5*((Wellpath!$K188-Wellpath!$K187)*SIN(Wellpath!$L187)*SIN(Wellpath!$M187))</f>
        <v>-14.488887394336025</v>
      </c>
      <c r="R187" s="17">
        <f>0.5*((Wellpath!$K188-Wellpath!$K187)*SIN(Wellpath!$L187)*COS(Wellpath!$M187))</f>
        <v>3.8822856765378111</v>
      </c>
      <c r="S187" s="17">
        <v>0</v>
      </c>
      <c r="AA187" s="10"/>
      <c r="AB187" s="10"/>
      <c r="AC187" s="10"/>
      <c r="AD187" s="10"/>
      <c r="AE187" s="10"/>
      <c r="AF187" s="10"/>
      <c r="AG187" s="10"/>
      <c r="AH187" s="10"/>
      <c r="AI187" s="10"/>
      <c r="AK187" s="24"/>
      <c r="AL187" s="24"/>
      <c r="AM187" s="24"/>
      <c r="AN187" s="24"/>
      <c r="AO187" s="24"/>
      <c r="AP187" s="24"/>
    </row>
    <row r="188" spans="1:42" x14ac:dyDescent="0.25">
      <c r="A188" s="26">
        <f>Wellpath!E188</f>
        <v>5550</v>
      </c>
      <c r="B188" s="17">
        <f>0.5*(SIN(Wellpath!$L187)*COS(Wellpath!$M187)+SIN(Wellpath!$L188)*COS(Wellpath!$M188))</f>
        <v>0.25881904510252074</v>
      </c>
      <c r="C188" s="17">
        <f>0.5*(SIN(Wellpath!$L187)*SIN(Wellpath!$M187)+SIN(Wellpath!$L188)*SIN(Wellpath!$M188))</f>
        <v>0.96592582628906831</v>
      </c>
      <c r="D188" s="17">
        <f>0.5*(COS(Wellpath!$L187)+COS(Wellpath!$L188))</f>
        <v>6.1257422745431001E-17</v>
      </c>
      <c r="E188" s="17">
        <f>0.5*((Wellpath!$K188-Wellpath!$K187)*COS(Wellpath!$L188)*COS(Wellpath!$M188))</f>
        <v>2.3781881490620829E-16</v>
      </c>
      <c r="F188" s="17">
        <f>0.5*((Wellpath!$K188-Wellpath!$K187)*COS(Wellpath!$L188)*SIN(Wellpath!$M188))</f>
        <v>8.8755190022578811E-16</v>
      </c>
      <c r="G188" s="17">
        <f>0.5*(-(Wellpath!$K188-Wellpath!$K187)*SIN(Wellpath!$L188))</f>
        <v>-15</v>
      </c>
      <c r="H188" s="17">
        <f>-0.5*((Wellpath!$K188-Wellpath!$K187)*SIN(Wellpath!$L188)*SIN(Wellpath!$M188))</f>
        <v>-14.488887394336025</v>
      </c>
      <c r="I188" s="17">
        <f>0.5*((Wellpath!$K188-Wellpath!$K187)*SIN(Wellpath!$L188)*COS(Wellpath!$M188))</f>
        <v>3.8822856765378111</v>
      </c>
      <c r="J188" s="17">
        <v>0</v>
      </c>
      <c r="K188" s="17">
        <f t="shared" si="9"/>
        <v>-0.25881904510252074</v>
      </c>
      <c r="L188" s="17">
        <f t="shared" si="10"/>
        <v>-0.96592582628906831</v>
      </c>
      <c r="M188" s="17">
        <f t="shared" si="11"/>
        <v>-6.1257422745431001E-17</v>
      </c>
      <c r="N188" s="17">
        <f>0.5*((Wellpath!$K189-Wellpath!$K188)*COS(Wellpath!$L188)*COS(Wellpath!$M188))</f>
        <v>2.3781881490620829E-16</v>
      </c>
      <c r="O188" s="17">
        <f>0.5*((Wellpath!$K189-Wellpath!$K188)*COS(Wellpath!$L188)*SIN(Wellpath!$M188))</f>
        <v>8.8755190022578811E-16</v>
      </c>
      <c r="P188" s="17">
        <f>0.5*(-(Wellpath!$K189-Wellpath!$K188)*SIN(Wellpath!$L188))</f>
        <v>-15</v>
      </c>
      <c r="Q188" s="17">
        <f>-0.5*((Wellpath!$K189-Wellpath!$K188)*SIN(Wellpath!$L188)*SIN(Wellpath!$M188))</f>
        <v>-14.488887394336025</v>
      </c>
      <c r="R188" s="17">
        <f>0.5*((Wellpath!$K189-Wellpath!$K188)*SIN(Wellpath!$L188)*COS(Wellpath!$M188))</f>
        <v>3.8822856765378111</v>
      </c>
      <c r="S188" s="17">
        <v>0</v>
      </c>
      <c r="AA188" s="10"/>
      <c r="AB188" s="10"/>
      <c r="AC188" s="10"/>
      <c r="AD188" s="10"/>
      <c r="AE188" s="10"/>
      <c r="AF188" s="10"/>
      <c r="AG188" s="10"/>
      <c r="AH188" s="10"/>
      <c r="AI188" s="10"/>
      <c r="AK188" s="24"/>
      <c r="AL188" s="24"/>
      <c r="AM188" s="24"/>
      <c r="AN188" s="24"/>
      <c r="AO188" s="24"/>
      <c r="AP188" s="24"/>
    </row>
    <row r="189" spans="1:42" x14ac:dyDescent="0.25">
      <c r="A189" s="26">
        <f>Wellpath!E189</f>
        <v>5580</v>
      </c>
      <c r="B189" s="17">
        <f>0.5*(SIN(Wellpath!$L188)*COS(Wellpath!$M188)+SIN(Wellpath!$L189)*COS(Wellpath!$M189))</f>
        <v>0.25881904510252074</v>
      </c>
      <c r="C189" s="17">
        <f>0.5*(SIN(Wellpath!$L188)*SIN(Wellpath!$M188)+SIN(Wellpath!$L189)*SIN(Wellpath!$M189))</f>
        <v>0.96592582628906831</v>
      </c>
      <c r="D189" s="17">
        <f>0.5*(COS(Wellpath!$L188)+COS(Wellpath!$L189))</f>
        <v>6.1257422745431001E-17</v>
      </c>
      <c r="E189" s="17">
        <f>0.5*((Wellpath!$K189-Wellpath!$K188)*COS(Wellpath!$L189)*COS(Wellpath!$M189))</f>
        <v>2.3781881490620829E-16</v>
      </c>
      <c r="F189" s="17">
        <f>0.5*((Wellpath!$K189-Wellpath!$K188)*COS(Wellpath!$L189)*SIN(Wellpath!$M189))</f>
        <v>8.8755190022578811E-16</v>
      </c>
      <c r="G189" s="17">
        <f>0.5*(-(Wellpath!$K189-Wellpath!$K188)*SIN(Wellpath!$L189))</f>
        <v>-15</v>
      </c>
      <c r="H189" s="17">
        <f>-0.5*((Wellpath!$K189-Wellpath!$K188)*SIN(Wellpath!$L189)*SIN(Wellpath!$M189))</f>
        <v>-14.488887394336025</v>
      </c>
      <c r="I189" s="17">
        <f>0.5*((Wellpath!$K189-Wellpath!$K188)*SIN(Wellpath!$L189)*COS(Wellpath!$M189))</f>
        <v>3.8822856765378111</v>
      </c>
      <c r="J189" s="17">
        <v>0</v>
      </c>
      <c r="K189" s="17">
        <f t="shared" si="9"/>
        <v>-0.25881904510252074</v>
      </c>
      <c r="L189" s="17">
        <f t="shared" si="10"/>
        <v>-0.96592582628906831</v>
      </c>
      <c r="M189" s="17">
        <f t="shared" si="11"/>
        <v>-6.1257422745431001E-17</v>
      </c>
      <c r="N189" s="17">
        <f>0.5*((Wellpath!$K190-Wellpath!$K189)*COS(Wellpath!$L189)*COS(Wellpath!$M189))</f>
        <v>2.3781881490620829E-16</v>
      </c>
      <c r="O189" s="17">
        <f>0.5*((Wellpath!$K190-Wellpath!$K189)*COS(Wellpath!$L189)*SIN(Wellpath!$M189))</f>
        <v>8.8755190022578811E-16</v>
      </c>
      <c r="P189" s="17">
        <f>0.5*(-(Wellpath!$K190-Wellpath!$K189)*SIN(Wellpath!$L189))</f>
        <v>-15</v>
      </c>
      <c r="Q189" s="17">
        <f>-0.5*((Wellpath!$K190-Wellpath!$K189)*SIN(Wellpath!$L189)*SIN(Wellpath!$M189))</f>
        <v>-14.488887394336025</v>
      </c>
      <c r="R189" s="17">
        <f>0.5*((Wellpath!$K190-Wellpath!$K189)*SIN(Wellpath!$L189)*COS(Wellpath!$M189))</f>
        <v>3.8822856765378111</v>
      </c>
      <c r="S189" s="17">
        <v>0</v>
      </c>
      <c r="AA189" s="10"/>
      <c r="AB189" s="10"/>
      <c r="AC189" s="10"/>
      <c r="AD189" s="10"/>
      <c r="AE189" s="10"/>
      <c r="AF189" s="10"/>
      <c r="AG189" s="10"/>
      <c r="AH189" s="10"/>
      <c r="AI189" s="10"/>
      <c r="AK189" s="24"/>
      <c r="AL189" s="24"/>
      <c r="AM189" s="24"/>
      <c r="AN189" s="24"/>
      <c r="AO189" s="24"/>
      <c r="AP189" s="24"/>
    </row>
    <row r="190" spans="1:42" x14ac:dyDescent="0.25">
      <c r="A190" s="26">
        <f>Wellpath!E190</f>
        <v>5610</v>
      </c>
      <c r="B190" s="17">
        <f>0.5*(SIN(Wellpath!$L189)*COS(Wellpath!$M189)+SIN(Wellpath!$L190)*COS(Wellpath!$M190))</f>
        <v>0.25881904510252074</v>
      </c>
      <c r="C190" s="17">
        <f>0.5*(SIN(Wellpath!$L189)*SIN(Wellpath!$M189)+SIN(Wellpath!$L190)*SIN(Wellpath!$M190))</f>
        <v>0.96592582628906831</v>
      </c>
      <c r="D190" s="17">
        <f>0.5*(COS(Wellpath!$L189)+COS(Wellpath!$L190))</f>
        <v>6.1257422745431001E-17</v>
      </c>
      <c r="E190" s="17">
        <f>0.5*((Wellpath!$K190-Wellpath!$K189)*COS(Wellpath!$L190)*COS(Wellpath!$M190))</f>
        <v>2.3781881490620829E-16</v>
      </c>
      <c r="F190" s="17">
        <f>0.5*((Wellpath!$K190-Wellpath!$K189)*COS(Wellpath!$L190)*SIN(Wellpath!$M190))</f>
        <v>8.8755190022578811E-16</v>
      </c>
      <c r="G190" s="17">
        <f>0.5*(-(Wellpath!$K190-Wellpath!$K189)*SIN(Wellpath!$L190))</f>
        <v>-15</v>
      </c>
      <c r="H190" s="17">
        <f>-0.5*((Wellpath!$K190-Wellpath!$K189)*SIN(Wellpath!$L190)*SIN(Wellpath!$M190))</f>
        <v>-14.488887394336025</v>
      </c>
      <c r="I190" s="17">
        <f>0.5*((Wellpath!$K190-Wellpath!$K189)*SIN(Wellpath!$L190)*COS(Wellpath!$M190))</f>
        <v>3.8822856765378111</v>
      </c>
      <c r="J190" s="17">
        <v>0</v>
      </c>
      <c r="K190" s="17">
        <f t="shared" si="9"/>
        <v>-0.25881904510252074</v>
      </c>
      <c r="L190" s="17">
        <f t="shared" si="10"/>
        <v>-0.96592582628906831</v>
      </c>
      <c r="M190" s="17">
        <f t="shared" si="11"/>
        <v>-6.1257422745431001E-17</v>
      </c>
      <c r="N190" s="17">
        <f>0.5*((Wellpath!$K191-Wellpath!$K190)*COS(Wellpath!$L190)*COS(Wellpath!$M190))</f>
        <v>2.3781881490620829E-16</v>
      </c>
      <c r="O190" s="17">
        <f>0.5*((Wellpath!$K191-Wellpath!$K190)*COS(Wellpath!$L190)*SIN(Wellpath!$M190))</f>
        <v>8.8755190022578811E-16</v>
      </c>
      <c r="P190" s="17">
        <f>0.5*(-(Wellpath!$K191-Wellpath!$K190)*SIN(Wellpath!$L190))</f>
        <v>-15</v>
      </c>
      <c r="Q190" s="17">
        <f>-0.5*((Wellpath!$K191-Wellpath!$K190)*SIN(Wellpath!$L190)*SIN(Wellpath!$M190))</f>
        <v>-14.488887394336025</v>
      </c>
      <c r="R190" s="17">
        <f>0.5*((Wellpath!$K191-Wellpath!$K190)*SIN(Wellpath!$L190)*COS(Wellpath!$M190))</f>
        <v>3.8822856765378111</v>
      </c>
      <c r="S190" s="17">
        <v>0</v>
      </c>
      <c r="AA190" s="10"/>
      <c r="AB190" s="10"/>
      <c r="AC190" s="10"/>
      <c r="AD190" s="10"/>
      <c r="AE190" s="10"/>
      <c r="AF190" s="10"/>
      <c r="AG190" s="10"/>
      <c r="AH190" s="10"/>
      <c r="AI190" s="10"/>
      <c r="AK190" s="24"/>
      <c r="AL190" s="24"/>
      <c r="AM190" s="24"/>
      <c r="AN190" s="24"/>
      <c r="AO190" s="24"/>
      <c r="AP190" s="24"/>
    </row>
    <row r="191" spans="1:42" x14ac:dyDescent="0.25">
      <c r="A191" s="26">
        <f>Wellpath!E191</f>
        <v>5640</v>
      </c>
      <c r="B191" s="17">
        <f>0.5*(SIN(Wellpath!$L190)*COS(Wellpath!$M190)+SIN(Wellpath!$L191)*COS(Wellpath!$M191))</f>
        <v>0.25881904510252074</v>
      </c>
      <c r="C191" s="17">
        <f>0.5*(SIN(Wellpath!$L190)*SIN(Wellpath!$M190)+SIN(Wellpath!$L191)*SIN(Wellpath!$M191))</f>
        <v>0.96592582628906831</v>
      </c>
      <c r="D191" s="17">
        <f>0.5*(COS(Wellpath!$L190)+COS(Wellpath!$L191))</f>
        <v>6.1257422745431001E-17</v>
      </c>
      <c r="E191" s="17">
        <f>0.5*((Wellpath!$K191-Wellpath!$K190)*COS(Wellpath!$L191)*COS(Wellpath!$M191))</f>
        <v>2.3781881490620829E-16</v>
      </c>
      <c r="F191" s="17">
        <f>0.5*((Wellpath!$K191-Wellpath!$K190)*COS(Wellpath!$L191)*SIN(Wellpath!$M191))</f>
        <v>8.8755190022578811E-16</v>
      </c>
      <c r="G191" s="17">
        <f>0.5*(-(Wellpath!$K191-Wellpath!$K190)*SIN(Wellpath!$L191))</f>
        <v>-15</v>
      </c>
      <c r="H191" s="17">
        <f>-0.5*((Wellpath!$K191-Wellpath!$K190)*SIN(Wellpath!$L191)*SIN(Wellpath!$M191))</f>
        <v>-14.488887394336025</v>
      </c>
      <c r="I191" s="17">
        <f>0.5*((Wellpath!$K191-Wellpath!$K190)*SIN(Wellpath!$L191)*COS(Wellpath!$M191))</f>
        <v>3.8822856765378111</v>
      </c>
      <c r="J191" s="17">
        <v>0</v>
      </c>
      <c r="K191" s="17">
        <f t="shared" si="9"/>
        <v>-0.25881904510252074</v>
      </c>
      <c r="L191" s="17">
        <f t="shared" si="10"/>
        <v>-0.96592582628906831</v>
      </c>
      <c r="M191" s="17">
        <f t="shared" si="11"/>
        <v>-6.1257422745431001E-17</v>
      </c>
      <c r="N191" s="17">
        <f>0.5*((Wellpath!$K192-Wellpath!$K191)*COS(Wellpath!$L191)*COS(Wellpath!$M191))</f>
        <v>2.3781881490620829E-16</v>
      </c>
      <c r="O191" s="17">
        <f>0.5*((Wellpath!$K192-Wellpath!$K191)*COS(Wellpath!$L191)*SIN(Wellpath!$M191))</f>
        <v>8.8755190022578811E-16</v>
      </c>
      <c r="P191" s="17">
        <f>0.5*(-(Wellpath!$K192-Wellpath!$K191)*SIN(Wellpath!$L191))</f>
        <v>-15</v>
      </c>
      <c r="Q191" s="17">
        <f>-0.5*((Wellpath!$K192-Wellpath!$K191)*SIN(Wellpath!$L191)*SIN(Wellpath!$M191))</f>
        <v>-14.488887394336025</v>
      </c>
      <c r="R191" s="17">
        <f>0.5*((Wellpath!$K192-Wellpath!$K191)*SIN(Wellpath!$L191)*COS(Wellpath!$M191))</f>
        <v>3.8822856765378111</v>
      </c>
      <c r="S191" s="17">
        <v>0</v>
      </c>
      <c r="AA191" s="10"/>
      <c r="AB191" s="10"/>
      <c r="AC191" s="10"/>
      <c r="AD191" s="10"/>
      <c r="AE191" s="10"/>
      <c r="AF191" s="10"/>
      <c r="AG191" s="10"/>
      <c r="AH191" s="10"/>
      <c r="AI191" s="10"/>
      <c r="AK191" s="24"/>
      <c r="AL191" s="24"/>
      <c r="AM191" s="24"/>
      <c r="AN191" s="24"/>
      <c r="AO191" s="24"/>
      <c r="AP191" s="24"/>
    </row>
    <row r="192" spans="1:42" x14ac:dyDescent="0.25">
      <c r="A192" s="26">
        <f>Wellpath!E192</f>
        <v>5670</v>
      </c>
      <c r="B192" s="17">
        <f>0.5*(SIN(Wellpath!$L191)*COS(Wellpath!$M191)+SIN(Wellpath!$L192)*COS(Wellpath!$M192))</f>
        <v>0.25881904510252074</v>
      </c>
      <c r="C192" s="17">
        <f>0.5*(SIN(Wellpath!$L191)*SIN(Wellpath!$M191)+SIN(Wellpath!$L192)*SIN(Wellpath!$M192))</f>
        <v>0.96592582628906831</v>
      </c>
      <c r="D192" s="17">
        <f>0.5*(COS(Wellpath!$L191)+COS(Wellpath!$L192))</f>
        <v>6.1257422745431001E-17</v>
      </c>
      <c r="E192" s="17">
        <f>0.5*((Wellpath!$K192-Wellpath!$K191)*COS(Wellpath!$L192)*COS(Wellpath!$M192))</f>
        <v>2.3781881490620829E-16</v>
      </c>
      <c r="F192" s="17">
        <f>0.5*((Wellpath!$K192-Wellpath!$K191)*COS(Wellpath!$L192)*SIN(Wellpath!$M192))</f>
        <v>8.8755190022578811E-16</v>
      </c>
      <c r="G192" s="17">
        <f>0.5*(-(Wellpath!$K192-Wellpath!$K191)*SIN(Wellpath!$L192))</f>
        <v>-15</v>
      </c>
      <c r="H192" s="17">
        <f>-0.5*((Wellpath!$K192-Wellpath!$K191)*SIN(Wellpath!$L192)*SIN(Wellpath!$M192))</f>
        <v>-14.488887394336025</v>
      </c>
      <c r="I192" s="17">
        <f>0.5*((Wellpath!$K192-Wellpath!$K191)*SIN(Wellpath!$L192)*COS(Wellpath!$M192))</f>
        <v>3.8822856765378111</v>
      </c>
      <c r="J192" s="17">
        <v>0</v>
      </c>
      <c r="K192" s="17">
        <f t="shared" si="9"/>
        <v>-0.25881904510252074</v>
      </c>
      <c r="L192" s="17">
        <f t="shared" si="10"/>
        <v>-0.96592582628906831</v>
      </c>
      <c r="M192" s="17">
        <f t="shared" si="11"/>
        <v>-6.1257422745431001E-17</v>
      </c>
      <c r="N192" s="17">
        <f>0.5*((Wellpath!$K193-Wellpath!$K192)*COS(Wellpath!$L192)*COS(Wellpath!$M192))</f>
        <v>2.3781881490620829E-16</v>
      </c>
      <c r="O192" s="17">
        <f>0.5*((Wellpath!$K193-Wellpath!$K192)*COS(Wellpath!$L192)*SIN(Wellpath!$M192))</f>
        <v>8.8755190022578811E-16</v>
      </c>
      <c r="P192" s="17">
        <f>0.5*(-(Wellpath!$K193-Wellpath!$K192)*SIN(Wellpath!$L192))</f>
        <v>-15</v>
      </c>
      <c r="Q192" s="17">
        <f>-0.5*((Wellpath!$K193-Wellpath!$K192)*SIN(Wellpath!$L192)*SIN(Wellpath!$M192))</f>
        <v>-14.488887394336025</v>
      </c>
      <c r="R192" s="17">
        <f>0.5*((Wellpath!$K193-Wellpath!$K192)*SIN(Wellpath!$L192)*COS(Wellpath!$M192))</f>
        <v>3.8822856765378111</v>
      </c>
      <c r="S192" s="17">
        <v>0</v>
      </c>
      <c r="AA192" s="10"/>
      <c r="AB192" s="10"/>
      <c r="AC192" s="10"/>
      <c r="AD192" s="10"/>
      <c r="AE192" s="10"/>
      <c r="AF192" s="10"/>
      <c r="AG192" s="10"/>
      <c r="AH192" s="10"/>
      <c r="AI192" s="10"/>
      <c r="AK192" s="24"/>
      <c r="AL192" s="24"/>
      <c r="AM192" s="24"/>
      <c r="AN192" s="24"/>
      <c r="AO192" s="24"/>
      <c r="AP192" s="24"/>
    </row>
    <row r="193" spans="1:42" x14ac:dyDescent="0.25">
      <c r="A193" s="26">
        <f>Wellpath!E193</f>
        <v>5700</v>
      </c>
      <c r="B193" s="17">
        <f>0.5*(SIN(Wellpath!$L192)*COS(Wellpath!$M192)+SIN(Wellpath!$L193)*COS(Wellpath!$M193))</f>
        <v>0.25881904510252074</v>
      </c>
      <c r="C193" s="17">
        <f>0.5*(SIN(Wellpath!$L192)*SIN(Wellpath!$M192)+SIN(Wellpath!$L193)*SIN(Wellpath!$M193))</f>
        <v>0.96592582628906831</v>
      </c>
      <c r="D193" s="17">
        <f>0.5*(COS(Wellpath!$L192)+COS(Wellpath!$L193))</f>
        <v>6.1257422745431001E-17</v>
      </c>
      <c r="E193" s="17">
        <f>0.5*((Wellpath!$K193-Wellpath!$K192)*COS(Wellpath!$L193)*COS(Wellpath!$M193))</f>
        <v>2.3781881490620829E-16</v>
      </c>
      <c r="F193" s="17">
        <f>0.5*((Wellpath!$K193-Wellpath!$K192)*COS(Wellpath!$L193)*SIN(Wellpath!$M193))</f>
        <v>8.8755190022578811E-16</v>
      </c>
      <c r="G193" s="17">
        <f>0.5*(-(Wellpath!$K193-Wellpath!$K192)*SIN(Wellpath!$L193))</f>
        <v>-15</v>
      </c>
      <c r="H193" s="17">
        <f>-0.5*((Wellpath!$K193-Wellpath!$K192)*SIN(Wellpath!$L193)*SIN(Wellpath!$M193))</f>
        <v>-14.488887394336025</v>
      </c>
      <c r="I193" s="17">
        <f>0.5*((Wellpath!$K193-Wellpath!$K192)*SIN(Wellpath!$L193)*COS(Wellpath!$M193))</f>
        <v>3.8822856765378111</v>
      </c>
      <c r="J193" s="17">
        <v>0</v>
      </c>
      <c r="K193" s="17">
        <f t="shared" si="9"/>
        <v>-0.25881904510252074</v>
      </c>
      <c r="L193" s="17">
        <f t="shared" si="10"/>
        <v>-0.96592582628906831</v>
      </c>
      <c r="M193" s="17">
        <f t="shared" si="11"/>
        <v>-6.1257422745431001E-17</v>
      </c>
      <c r="N193" s="17">
        <f>0.5*((Wellpath!$K194-Wellpath!$K193)*COS(Wellpath!$L193)*COS(Wellpath!$M193))</f>
        <v>2.3781881490620829E-16</v>
      </c>
      <c r="O193" s="17">
        <f>0.5*((Wellpath!$K194-Wellpath!$K193)*COS(Wellpath!$L193)*SIN(Wellpath!$M193))</f>
        <v>8.8755190022578811E-16</v>
      </c>
      <c r="P193" s="17">
        <f>0.5*(-(Wellpath!$K194-Wellpath!$K193)*SIN(Wellpath!$L193))</f>
        <v>-15</v>
      </c>
      <c r="Q193" s="17">
        <f>-0.5*((Wellpath!$K194-Wellpath!$K193)*SIN(Wellpath!$L193)*SIN(Wellpath!$M193))</f>
        <v>-14.488887394336025</v>
      </c>
      <c r="R193" s="17">
        <f>0.5*((Wellpath!$K194-Wellpath!$K193)*SIN(Wellpath!$L193)*COS(Wellpath!$M193))</f>
        <v>3.8822856765378111</v>
      </c>
      <c r="S193" s="17">
        <v>0</v>
      </c>
      <c r="AA193" s="10"/>
      <c r="AB193" s="10"/>
      <c r="AC193" s="10"/>
      <c r="AD193" s="10"/>
      <c r="AE193" s="10"/>
      <c r="AF193" s="10"/>
      <c r="AG193" s="10"/>
      <c r="AH193" s="10"/>
      <c r="AI193" s="10"/>
      <c r="AK193" s="24"/>
      <c r="AL193" s="24"/>
      <c r="AM193" s="24"/>
      <c r="AN193" s="24"/>
      <c r="AO193" s="24"/>
      <c r="AP193" s="24"/>
    </row>
    <row r="194" spans="1:42" x14ac:dyDescent="0.25">
      <c r="A194" s="26">
        <f>Wellpath!E194</f>
        <v>5730</v>
      </c>
      <c r="B194" s="17">
        <f>0.5*(SIN(Wellpath!$L193)*COS(Wellpath!$M193)+SIN(Wellpath!$L194)*COS(Wellpath!$M194))</f>
        <v>0.25881904510252074</v>
      </c>
      <c r="C194" s="17">
        <f>0.5*(SIN(Wellpath!$L193)*SIN(Wellpath!$M193)+SIN(Wellpath!$L194)*SIN(Wellpath!$M194))</f>
        <v>0.96592582628906831</v>
      </c>
      <c r="D194" s="17">
        <f>0.5*(COS(Wellpath!$L193)+COS(Wellpath!$L194))</f>
        <v>6.1257422745431001E-17</v>
      </c>
      <c r="E194" s="17">
        <f>0.5*((Wellpath!$K194-Wellpath!$K193)*COS(Wellpath!$L194)*COS(Wellpath!$M194))</f>
        <v>2.3781881490620829E-16</v>
      </c>
      <c r="F194" s="17">
        <f>0.5*((Wellpath!$K194-Wellpath!$K193)*COS(Wellpath!$L194)*SIN(Wellpath!$M194))</f>
        <v>8.8755190022578811E-16</v>
      </c>
      <c r="G194" s="17">
        <f>0.5*(-(Wellpath!$K194-Wellpath!$K193)*SIN(Wellpath!$L194))</f>
        <v>-15</v>
      </c>
      <c r="H194" s="17">
        <f>-0.5*((Wellpath!$K194-Wellpath!$K193)*SIN(Wellpath!$L194)*SIN(Wellpath!$M194))</f>
        <v>-14.488887394336025</v>
      </c>
      <c r="I194" s="17">
        <f>0.5*((Wellpath!$K194-Wellpath!$K193)*SIN(Wellpath!$L194)*COS(Wellpath!$M194))</f>
        <v>3.8822856765378111</v>
      </c>
      <c r="J194" s="17">
        <v>0</v>
      </c>
      <c r="K194" s="17">
        <f t="shared" si="9"/>
        <v>-0.25881904510252074</v>
      </c>
      <c r="L194" s="17">
        <f t="shared" si="10"/>
        <v>-0.96592582628906831</v>
      </c>
      <c r="M194" s="17">
        <f t="shared" si="11"/>
        <v>-6.1257422745431001E-17</v>
      </c>
      <c r="N194" s="17">
        <f>0.5*((Wellpath!$K195-Wellpath!$K194)*COS(Wellpath!$L194)*COS(Wellpath!$M194))</f>
        <v>2.3781881490620829E-16</v>
      </c>
      <c r="O194" s="17">
        <f>0.5*((Wellpath!$K195-Wellpath!$K194)*COS(Wellpath!$L194)*SIN(Wellpath!$M194))</f>
        <v>8.8755190022578811E-16</v>
      </c>
      <c r="P194" s="17">
        <f>0.5*(-(Wellpath!$K195-Wellpath!$K194)*SIN(Wellpath!$L194))</f>
        <v>-15</v>
      </c>
      <c r="Q194" s="17">
        <f>-0.5*((Wellpath!$K195-Wellpath!$K194)*SIN(Wellpath!$L194)*SIN(Wellpath!$M194))</f>
        <v>-14.488887394336025</v>
      </c>
      <c r="R194" s="17">
        <f>0.5*((Wellpath!$K195-Wellpath!$K194)*SIN(Wellpath!$L194)*COS(Wellpath!$M194))</f>
        <v>3.8822856765378111</v>
      </c>
      <c r="S194" s="17">
        <v>0</v>
      </c>
      <c r="AA194" s="10"/>
      <c r="AB194" s="10"/>
      <c r="AC194" s="10"/>
      <c r="AD194" s="10"/>
      <c r="AE194" s="10"/>
      <c r="AF194" s="10"/>
      <c r="AG194" s="10"/>
      <c r="AH194" s="10"/>
      <c r="AI194" s="10"/>
      <c r="AK194" s="24"/>
      <c r="AL194" s="24"/>
      <c r="AM194" s="24"/>
      <c r="AN194" s="24"/>
      <c r="AO194" s="24"/>
      <c r="AP194" s="24"/>
    </row>
    <row r="195" spans="1:42" x14ac:dyDescent="0.25">
      <c r="A195" s="26">
        <f>Wellpath!E195</f>
        <v>5760</v>
      </c>
      <c r="B195" s="17">
        <f>0.5*(SIN(Wellpath!$L194)*COS(Wellpath!$M194)+SIN(Wellpath!$L195)*COS(Wellpath!$M195))</f>
        <v>0.25881904510252074</v>
      </c>
      <c r="C195" s="17">
        <f>0.5*(SIN(Wellpath!$L194)*SIN(Wellpath!$M194)+SIN(Wellpath!$L195)*SIN(Wellpath!$M195))</f>
        <v>0.96592582628906831</v>
      </c>
      <c r="D195" s="17">
        <f>0.5*(COS(Wellpath!$L194)+COS(Wellpath!$L195))</f>
        <v>6.1257422745431001E-17</v>
      </c>
      <c r="E195" s="17">
        <f>0.5*((Wellpath!$K195-Wellpath!$K194)*COS(Wellpath!$L195)*COS(Wellpath!$M195))</f>
        <v>2.3781881490620829E-16</v>
      </c>
      <c r="F195" s="17">
        <f>0.5*((Wellpath!$K195-Wellpath!$K194)*COS(Wellpath!$L195)*SIN(Wellpath!$M195))</f>
        <v>8.8755190022578811E-16</v>
      </c>
      <c r="G195" s="17">
        <f>0.5*(-(Wellpath!$K195-Wellpath!$K194)*SIN(Wellpath!$L195))</f>
        <v>-15</v>
      </c>
      <c r="H195" s="17">
        <f>-0.5*((Wellpath!$K195-Wellpath!$K194)*SIN(Wellpath!$L195)*SIN(Wellpath!$M195))</f>
        <v>-14.488887394336025</v>
      </c>
      <c r="I195" s="17">
        <f>0.5*((Wellpath!$K195-Wellpath!$K194)*SIN(Wellpath!$L195)*COS(Wellpath!$M195))</f>
        <v>3.8822856765378111</v>
      </c>
      <c r="J195" s="17">
        <v>0</v>
      </c>
      <c r="K195" s="17">
        <f t="shared" si="9"/>
        <v>-0.25881904510252074</v>
      </c>
      <c r="L195" s="17">
        <f t="shared" si="10"/>
        <v>-0.96592582628906831</v>
      </c>
      <c r="M195" s="17">
        <f t="shared" si="11"/>
        <v>-6.1257422745431001E-17</v>
      </c>
      <c r="N195" s="17">
        <f>0.5*((Wellpath!$K196-Wellpath!$K195)*COS(Wellpath!$L195)*COS(Wellpath!$M195))</f>
        <v>2.3781881490620829E-16</v>
      </c>
      <c r="O195" s="17">
        <f>0.5*((Wellpath!$K196-Wellpath!$K195)*COS(Wellpath!$L195)*SIN(Wellpath!$M195))</f>
        <v>8.8755190022578811E-16</v>
      </c>
      <c r="P195" s="17">
        <f>0.5*(-(Wellpath!$K196-Wellpath!$K195)*SIN(Wellpath!$L195))</f>
        <v>-15</v>
      </c>
      <c r="Q195" s="17">
        <f>-0.5*((Wellpath!$K196-Wellpath!$K195)*SIN(Wellpath!$L195)*SIN(Wellpath!$M195))</f>
        <v>-14.488887394336025</v>
      </c>
      <c r="R195" s="17">
        <f>0.5*((Wellpath!$K196-Wellpath!$K195)*SIN(Wellpath!$L195)*COS(Wellpath!$M195))</f>
        <v>3.8822856765378111</v>
      </c>
      <c r="S195" s="17">
        <v>0</v>
      </c>
      <c r="AA195" s="10"/>
      <c r="AB195" s="10"/>
      <c r="AC195" s="10"/>
      <c r="AD195" s="10"/>
      <c r="AE195" s="10"/>
      <c r="AF195" s="10"/>
      <c r="AG195" s="10"/>
      <c r="AH195" s="10"/>
      <c r="AI195" s="10"/>
      <c r="AK195" s="24"/>
      <c r="AL195" s="24"/>
      <c r="AM195" s="24"/>
      <c r="AN195" s="24"/>
      <c r="AO195" s="24"/>
      <c r="AP195" s="24"/>
    </row>
    <row r="196" spans="1:42" x14ac:dyDescent="0.25">
      <c r="A196" s="26">
        <f>Wellpath!E196</f>
        <v>5790</v>
      </c>
      <c r="B196" s="17">
        <f>0.5*(SIN(Wellpath!$L195)*COS(Wellpath!$M195)+SIN(Wellpath!$L196)*COS(Wellpath!$M196))</f>
        <v>0.25881904510252074</v>
      </c>
      <c r="C196" s="17">
        <f>0.5*(SIN(Wellpath!$L195)*SIN(Wellpath!$M195)+SIN(Wellpath!$L196)*SIN(Wellpath!$M196))</f>
        <v>0.96592582628906831</v>
      </c>
      <c r="D196" s="17">
        <f>0.5*(COS(Wellpath!$L195)+COS(Wellpath!$L196))</f>
        <v>6.1257422745431001E-17</v>
      </c>
      <c r="E196" s="17">
        <f>0.5*((Wellpath!$K196-Wellpath!$K195)*COS(Wellpath!$L196)*COS(Wellpath!$M196))</f>
        <v>2.3781881490620829E-16</v>
      </c>
      <c r="F196" s="17">
        <f>0.5*((Wellpath!$K196-Wellpath!$K195)*COS(Wellpath!$L196)*SIN(Wellpath!$M196))</f>
        <v>8.8755190022578811E-16</v>
      </c>
      <c r="G196" s="17">
        <f>0.5*(-(Wellpath!$K196-Wellpath!$K195)*SIN(Wellpath!$L196))</f>
        <v>-15</v>
      </c>
      <c r="H196" s="17">
        <f>-0.5*((Wellpath!$K196-Wellpath!$K195)*SIN(Wellpath!$L196)*SIN(Wellpath!$M196))</f>
        <v>-14.488887394336025</v>
      </c>
      <c r="I196" s="17">
        <f>0.5*((Wellpath!$K196-Wellpath!$K195)*SIN(Wellpath!$L196)*COS(Wellpath!$M196))</f>
        <v>3.8822856765378111</v>
      </c>
      <c r="J196" s="17">
        <v>0</v>
      </c>
      <c r="K196" s="17">
        <f t="shared" si="9"/>
        <v>-0.25881904510252074</v>
      </c>
      <c r="L196" s="17">
        <f t="shared" si="10"/>
        <v>-0.96592582628906831</v>
      </c>
      <c r="M196" s="17">
        <f t="shared" si="11"/>
        <v>-6.1257422745431001E-17</v>
      </c>
      <c r="N196" s="17">
        <f>0.5*((Wellpath!$K197-Wellpath!$K196)*COS(Wellpath!$L196)*COS(Wellpath!$M196))</f>
        <v>2.3781881490620829E-16</v>
      </c>
      <c r="O196" s="17">
        <f>0.5*((Wellpath!$K197-Wellpath!$K196)*COS(Wellpath!$L196)*SIN(Wellpath!$M196))</f>
        <v>8.8755190022578811E-16</v>
      </c>
      <c r="P196" s="17">
        <f>0.5*(-(Wellpath!$K197-Wellpath!$K196)*SIN(Wellpath!$L196))</f>
        <v>-15</v>
      </c>
      <c r="Q196" s="17">
        <f>-0.5*((Wellpath!$K197-Wellpath!$K196)*SIN(Wellpath!$L196)*SIN(Wellpath!$M196))</f>
        <v>-14.488887394336025</v>
      </c>
      <c r="R196" s="17">
        <f>0.5*((Wellpath!$K197-Wellpath!$K196)*SIN(Wellpath!$L196)*COS(Wellpath!$M196))</f>
        <v>3.8822856765378111</v>
      </c>
      <c r="S196" s="17">
        <v>0</v>
      </c>
      <c r="AA196" s="10"/>
      <c r="AB196" s="10"/>
      <c r="AC196" s="10"/>
      <c r="AD196" s="10"/>
      <c r="AE196" s="10"/>
      <c r="AF196" s="10"/>
      <c r="AG196" s="10"/>
      <c r="AH196" s="10"/>
      <c r="AI196" s="10"/>
      <c r="AK196" s="24"/>
      <c r="AL196" s="24"/>
      <c r="AM196" s="24"/>
      <c r="AN196" s="24"/>
      <c r="AO196" s="24"/>
      <c r="AP196" s="24"/>
    </row>
    <row r="197" spans="1:42" x14ac:dyDescent="0.25">
      <c r="A197" s="26">
        <f>Wellpath!E197</f>
        <v>5820</v>
      </c>
      <c r="B197" s="17">
        <f>0.5*(SIN(Wellpath!$L196)*COS(Wellpath!$M196)+SIN(Wellpath!$L197)*COS(Wellpath!$M197))</f>
        <v>0.25881904510252074</v>
      </c>
      <c r="C197" s="17">
        <f>0.5*(SIN(Wellpath!$L196)*SIN(Wellpath!$M196)+SIN(Wellpath!$L197)*SIN(Wellpath!$M197))</f>
        <v>0.96592582628906831</v>
      </c>
      <c r="D197" s="17">
        <f>0.5*(COS(Wellpath!$L196)+COS(Wellpath!$L197))</f>
        <v>6.1257422745431001E-17</v>
      </c>
      <c r="E197" s="17">
        <f>0.5*((Wellpath!$K197-Wellpath!$K196)*COS(Wellpath!$L197)*COS(Wellpath!$M197))</f>
        <v>2.3781881490620829E-16</v>
      </c>
      <c r="F197" s="17">
        <f>0.5*((Wellpath!$K197-Wellpath!$K196)*COS(Wellpath!$L197)*SIN(Wellpath!$M197))</f>
        <v>8.8755190022578811E-16</v>
      </c>
      <c r="G197" s="17">
        <f>0.5*(-(Wellpath!$K197-Wellpath!$K196)*SIN(Wellpath!$L197))</f>
        <v>-15</v>
      </c>
      <c r="H197" s="17">
        <f>-0.5*((Wellpath!$K197-Wellpath!$K196)*SIN(Wellpath!$L197)*SIN(Wellpath!$M197))</f>
        <v>-14.488887394336025</v>
      </c>
      <c r="I197" s="17">
        <f>0.5*((Wellpath!$K197-Wellpath!$K196)*SIN(Wellpath!$L197)*COS(Wellpath!$M197))</f>
        <v>3.8822856765378111</v>
      </c>
      <c r="J197" s="17">
        <v>0</v>
      </c>
      <c r="K197" s="17">
        <f t="shared" ref="K197:K260" si="12">-B198</f>
        <v>-0.25881904510252074</v>
      </c>
      <c r="L197" s="17">
        <f t="shared" ref="L197:L260" si="13">-C198</f>
        <v>-0.96592582628906831</v>
      </c>
      <c r="M197" s="17">
        <f t="shared" ref="M197:M260" si="14">-D198</f>
        <v>-6.1257422745431001E-17</v>
      </c>
      <c r="N197" s="17">
        <f>0.5*((Wellpath!$K198-Wellpath!$K197)*COS(Wellpath!$L197)*COS(Wellpath!$M197))</f>
        <v>2.3781881490620829E-16</v>
      </c>
      <c r="O197" s="17">
        <f>0.5*((Wellpath!$K198-Wellpath!$K197)*COS(Wellpath!$L197)*SIN(Wellpath!$M197))</f>
        <v>8.8755190022578811E-16</v>
      </c>
      <c r="P197" s="17">
        <f>0.5*(-(Wellpath!$K198-Wellpath!$K197)*SIN(Wellpath!$L197))</f>
        <v>-15</v>
      </c>
      <c r="Q197" s="17">
        <f>-0.5*((Wellpath!$K198-Wellpath!$K197)*SIN(Wellpath!$L197)*SIN(Wellpath!$M197))</f>
        <v>-14.488887394336025</v>
      </c>
      <c r="R197" s="17">
        <f>0.5*((Wellpath!$K198-Wellpath!$K197)*SIN(Wellpath!$L197)*COS(Wellpath!$M197))</f>
        <v>3.8822856765378111</v>
      </c>
      <c r="S197" s="17">
        <v>0</v>
      </c>
      <c r="AA197" s="10"/>
      <c r="AB197" s="10"/>
      <c r="AC197" s="10"/>
      <c r="AD197" s="10"/>
      <c r="AE197" s="10"/>
      <c r="AF197" s="10"/>
      <c r="AG197" s="10"/>
      <c r="AH197" s="10"/>
      <c r="AI197" s="10"/>
      <c r="AK197" s="24"/>
      <c r="AL197" s="24"/>
      <c r="AM197" s="24"/>
      <c r="AN197" s="24"/>
      <c r="AO197" s="24"/>
      <c r="AP197" s="24"/>
    </row>
    <row r="198" spans="1:42" x14ac:dyDescent="0.25">
      <c r="A198" s="26">
        <f>Wellpath!E198</f>
        <v>5850</v>
      </c>
      <c r="B198" s="17">
        <f>0.5*(SIN(Wellpath!$L197)*COS(Wellpath!$M197)+SIN(Wellpath!$L198)*COS(Wellpath!$M198))</f>
        <v>0.25881904510252074</v>
      </c>
      <c r="C198" s="17">
        <f>0.5*(SIN(Wellpath!$L197)*SIN(Wellpath!$M197)+SIN(Wellpath!$L198)*SIN(Wellpath!$M198))</f>
        <v>0.96592582628906831</v>
      </c>
      <c r="D198" s="17">
        <f>0.5*(COS(Wellpath!$L197)+COS(Wellpath!$L198))</f>
        <v>6.1257422745431001E-17</v>
      </c>
      <c r="E198" s="17">
        <f>0.5*((Wellpath!$K198-Wellpath!$K197)*COS(Wellpath!$L198)*COS(Wellpath!$M198))</f>
        <v>2.3781881490620829E-16</v>
      </c>
      <c r="F198" s="17">
        <f>0.5*((Wellpath!$K198-Wellpath!$K197)*COS(Wellpath!$L198)*SIN(Wellpath!$M198))</f>
        <v>8.8755190022578811E-16</v>
      </c>
      <c r="G198" s="17">
        <f>0.5*(-(Wellpath!$K198-Wellpath!$K197)*SIN(Wellpath!$L198))</f>
        <v>-15</v>
      </c>
      <c r="H198" s="17">
        <f>-0.5*((Wellpath!$K198-Wellpath!$K197)*SIN(Wellpath!$L198)*SIN(Wellpath!$M198))</f>
        <v>-14.488887394336025</v>
      </c>
      <c r="I198" s="17">
        <f>0.5*((Wellpath!$K198-Wellpath!$K197)*SIN(Wellpath!$L198)*COS(Wellpath!$M198))</f>
        <v>3.8822856765378111</v>
      </c>
      <c r="J198" s="17">
        <v>0</v>
      </c>
      <c r="K198" s="17">
        <f t="shared" si="12"/>
        <v>-0.25881904510252074</v>
      </c>
      <c r="L198" s="17">
        <f t="shared" si="13"/>
        <v>-0.96592582628906831</v>
      </c>
      <c r="M198" s="17">
        <f t="shared" si="14"/>
        <v>-6.1257422745431001E-17</v>
      </c>
      <c r="N198" s="17">
        <f>0.5*((Wellpath!$K199-Wellpath!$K198)*COS(Wellpath!$L198)*COS(Wellpath!$M198))</f>
        <v>2.3781881490620829E-16</v>
      </c>
      <c r="O198" s="17">
        <f>0.5*((Wellpath!$K199-Wellpath!$K198)*COS(Wellpath!$L198)*SIN(Wellpath!$M198))</f>
        <v>8.8755190022578811E-16</v>
      </c>
      <c r="P198" s="17">
        <f>0.5*(-(Wellpath!$K199-Wellpath!$K198)*SIN(Wellpath!$L198))</f>
        <v>-15</v>
      </c>
      <c r="Q198" s="17">
        <f>-0.5*((Wellpath!$K199-Wellpath!$K198)*SIN(Wellpath!$L198)*SIN(Wellpath!$M198))</f>
        <v>-14.488887394336025</v>
      </c>
      <c r="R198" s="17">
        <f>0.5*((Wellpath!$K199-Wellpath!$K198)*SIN(Wellpath!$L198)*COS(Wellpath!$M198))</f>
        <v>3.8822856765378111</v>
      </c>
      <c r="S198" s="17">
        <v>0</v>
      </c>
      <c r="AA198" s="10"/>
      <c r="AB198" s="10"/>
      <c r="AC198" s="10"/>
      <c r="AD198" s="10"/>
      <c r="AE198" s="10"/>
      <c r="AF198" s="10"/>
      <c r="AG198" s="10"/>
      <c r="AH198" s="10"/>
      <c r="AI198" s="10"/>
      <c r="AK198" s="24"/>
      <c r="AL198" s="24"/>
      <c r="AM198" s="24"/>
      <c r="AN198" s="24"/>
      <c r="AO198" s="24"/>
      <c r="AP198" s="24"/>
    </row>
    <row r="199" spans="1:42" x14ac:dyDescent="0.25">
      <c r="A199" s="26">
        <f>Wellpath!E199</f>
        <v>5880</v>
      </c>
      <c r="B199" s="17">
        <f>0.5*(SIN(Wellpath!$L198)*COS(Wellpath!$M198)+SIN(Wellpath!$L199)*COS(Wellpath!$M199))</f>
        <v>0.25881904510252074</v>
      </c>
      <c r="C199" s="17">
        <f>0.5*(SIN(Wellpath!$L198)*SIN(Wellpath!$M198)+SIN(Wellpath!$L199)*SIN(Wellpath!$M199))</f>
        <v>0.96592582628906831</v>
      </c>
      <c r="D199" s="17">
        <f>0.5*(COS(Wellpath!$L198)+COS(Wellpath!$L199))</f>
        <v>6.1257422745431001E-17</v>
      </c>
      <c r="E199" s="17">
        <f>0.5*((Wellpath!$K199-Wellpath!$K198)*COS(Wellpath!$L199)*COS(Wellpath!$M199))</f>
        <v>2.3781881490620829E-16</v>
      </c>
      <c r="F199" s="17">
        <f>0.5*((Wellpath!$K199-Wellpath!$K198)*COS(Wellpath!$L199)*SIN(Wellpath!$M199))</f>
        <v>8.8755190022578811E-16</v>
      </c>
      <c r="G199" s="17">
        <f>0.5*(-(Wellpath!$K199-Wellpath!$K198)*SIN(Wellpath!$L199))</f>
        <v>-15</v>
      </c>
      <c r="H199" s="17">
        <f>-0.5*((Wellpath!$K199-Wellpath!$K198)*SIN(Wellpath!$L199)*SIN(Wellpath!$M199))</f>
        <v>-14.488887394336025</v>
      </c>
      <c r="I199" s="17">
        <f>0.5*((Wellpath!$K199-Wellpath!$K198)*SIN(Wellpath!$L199)*COS(Wellpath!$M199))</f>
        <v>3.8822856765378111</v>
      </c>
      <c r="J199" s="17">
        <v>0</v>
      </c>
      <c r="K199" s="17">
        <f t="shared" si="12"/>
        <v>-0.25881904510252074</v>
      </c>
      <c r="L199" s="17">
        <f t="shared" si="13"/>
        <v>-0.96592582628906831</v>
      </c>
      <c r="M199" s="17">
        <f t="shared" si="14"/>
        <v>-6.1257422745431001E-17</v>
      </c>
      <c r="N199" s="17">
        <f>0.5*((Wellpath!$K200-Wellpath!$K199)*COS(Wellpath!$L199)*COS(Wellpath!$M199))</f>
        <v>2.3781881490620829E-16</v>
      </c>
      <c r="O199" s="17">
        <f>0.5*((Wellpath!$K200-Wellpath!$K199)*COS(Wellpath!$L199)*SIN(Wellpath!$M199))</f>
        <v>8.8755190022578811E-16</v>
      </c>
      <c r="P199" s="17">
        <f>0.5*(-(Wellpath!$K200-Wellpath!$K199)*SIN(Wellpath!$L199))</f>
        <v>-15</v>
      </c>
      <c r="Q199" s="17">
        <f>-0.5*((Wellpath!$K200-Wellpath!$K199)*SIN(Wellpath!$L199)*SIN(Wellpath!$M199))</f>
        <v>-14.488887394336025</v>
      </c>
      <c r="R199" s="17">
        <f>0.5*((Wellpath!$K200-Wellpath!$K199)*SIN(Wellpath!$L199)*COS(Wellpath!$M199))</f>
        <v>3.8822856765378111</v>
      </c>
      <c r="S199" s="17">
        <v>0</v>
      </c>
      <c r="AA199" s="10"/>
      <c r="AB199" s="10"/>
      <c r="AC199" s="10"/>
      <c r="AD199" s="10"/>
      <c r="AE199" s="10"/>
      <c r="AF199" s="10"/>
      <c r="AG199" s="10"/>
      <c r="AH199" s="10"/>
      <c r="AI199" s="10"/>
      <c r="AK199" s="24"/>
      <c r="AL199" s="24"/>
      <c r="AM199" s="24"/>
      <c r="AN199" s="24"/>
      <c r="AO199" s="24"/>
      <c r="AP199" s="24"/>
    </row>
    <row r="200" spans="1:42" x14ac:dyDescent="0.25">
      <c r="A200" s="26">
        <f>Wellpath!E200</f>
        <v>5910</v>
      </c>
      <c r="B200" s="17">
        <f>0.5*(SIN(Wellpath!$L199)*COS(Wellpath!$M199)+SIN(Wellpath!$L200)*COS(Wellpath!$M200))</f>
        <v>0.25881904510252074</v>
      </c>
      <c r="C200" s="17">
        <f>0.5*(SIN(Wellpath!$L199)*SIN(Wellpath!$M199)+SIN(Wellpath!$L200)*SIN(Wellpath!$M200))</f>
        <v>0.96592582628906831</v>
      </c>
      <c r="D200" s="17">
        <f>0.5*(COS(Wellpath!$L199)+COS(Wellpath!$L200))</f>
        <v>6.1257422745431001E-17</v>
      </c>
      <c r="E200" s="17">
        <f>0.5*((Wellpath!$K200-Wellpath!$K199)*COS(Wellpath!$L200)*COS(Wellpath!$M200))</f>
        <v>2.3781881490620829E-16</v>
      </c>
      <c r="F200" s="17">
        <f>0.5*((Wellpath!$K200-Wellpath!$K199)*COS(Wellpath!$L200)*SIN(Wellpath!$M200))</f>
        <v>8.8755190022578811E-16</v>
      </c>
      <c r="G200" s="17">
        <f>0.5*(-(Wellpath!$K200-Wellpath!$K199)*SIN(Wellpath!$L200))</f>
        <v>-15</v>
      </c>
      <c r="H200" s="17">
        <f>-0.5*((Wellpath!$K200-Wellpath!$K199)*SIN(Wellpath!$L200)*SIN(Wellpath!$M200))</f>
        <v>-14.488887394336025</v>
      </c>
      <c r="I200" s="17">
        <f>0.5*((Wellpath!$K200-Wellpath!$K199)*SIN(Wellpath!$L200)*COS(Wellpath!$M200))</f>
        <v>3.8822856765378111</v>
      </c>
      <c r="J200" s="17">
        <v>0</v>
      </c>
      <c r="K200" s="17">
        <f t="shared" si="12"/>
        <v>-0.25881904510252074</v>
      </c>
      <c r="L200" s="17">
        <f t="shared" si="13"/>
        <v>-0.96592582628906831</v>
      </c>
      <c r="M200" s="17">
        <f t="shared" si="14"/>
        <v>-6.1257422745431001E-17</v>
      </c>
      <c r="N200" s="17">
        <f>0.5*((Wellpath!$K201-Wellpath!$K200)*COS(Wellpath!$L200)*COS(Wellpath!$M200))</f>
        <v>2.3781881490620829E-16</v>
      </c>
      <c r="O200" s="17">
        <f>0.5*((Wellpath!$K201-Wellpath!$K200)*COS(Wellpath!$L200)*SIN(Wellpath!$M200))</f>
        <v>8.8755190022578811E-16</v>
      </c>
      <c r="P200" s="17">
        <f>0.5*(-(Wellpath!$K201-Wellpath!$K200)*SIN(Wellpath!$L200))</f>
        <v>-15</v>
      </c>
      <c r="Q200" s="17">
        <f>-0.5*((Wellpath!$K201-Wellpath!$K200)*SIN(Wellpath!$L200)*SIN(Wellpath!$M200))</f>
        <v>-14.488887394336025</v>
      </c>
      <c r="R200" s="17">
        <f>0.5*((Wellpath!$K201-Wellpath!$K200)*SIN(Wellpath!$L200)*COS(Wellpath!$M200))</f>
        <v>3.8822856765378111</v>
      </c>
      <c r="S200" s="17">
        <v>0</v>
      </c>
      <c r="AA200" s="10"/>
      <c r="AB200" s="10"/>
      <c r="AC200" s="10"/>
      <c r="AD200" s="10"/>
      <c r="AE200" s="10"/>
      <c r="AF200" s="10"/>
      <c r="AG200" s="10"/>
      <c r="AH200" s="10"/>
      <c r="AI200" s="10"/>
      <c r="AK200" s="24"/>
      <c r="AL200" s="24"/>
      <c r="AM200" s="24"/>
      <c r="AN200" s="24"/>
      <c r="AO200" s="24"/>
      <c r="AP200" s="24"/>
    </row>
    <row r="201" spans="1:42" x14ac:dyDescent="0.25">
      <c r="A201" s="26">
        <f>Wellpath!E201</f>
        <v>5940</v>
      </c>
      <c r="B201" s="17">
        <f>0.5*(SIN(Wellpath!$L200)*COS(Wellpath!$M200)+SIN(Wellpath!$L201)*COS(Wellpath!$M201))</f>
        <v>0.25881904510252074</v>
      </c>
      <c r="C201" s="17">
        <f>0.5*(SIN(Wellpath!$L200)*SIN(Wellpath!$M200)+SIN(Wellpath!$L201)*SIN(Wellpath!$M201))</f>
        <v>0.96592582628906831</v>
      </c>
      <c r="D201" s="17">
        <f>0.5*(COS(Wellpath!$L200)+COS(Wellpath!$L201))</f>
        <v>6.1257422745431001E-17</v>
      </c>
      <c r="E201" s="17">
        <f>0.5*((Wellpath!$K201-Wellpath!$K200)*COS(Wellpath!$L201)*COS(Wellpath!$M201))</f>
        <v>2.3781881490620829E-16</v>
      </c>
      <c r="F201" s="17">
        <f>0.5*((Wellpath!$K201-Wellpath!$K200)*COS(Wellpath!$L201)*SIN(Wellpath!$M201))</f>
        <v>8.8755190022578811E-16</v>
      </c>
      <c r="G201" s="17">
        <f>0.5*(-(Wellpath!$K201-Wellpath!$K200)*SIN(Wellpath!$L201))</f>
        <v>-15</v>
      </c>
      <c r="H201" s="17">
        <f>-0.5*((Wellpath!$K201-Wellpath!$K200)*SIN(Wellpath!$L201)*SIN(Wellpath!$M201))</f>
        <v>-14.488887394336025</v>
      </c>
      <c r="I201" s="17">
        <f>0.5*((Wellpath!$K201-Wellpath!$K200)*SIN(Wellpath!$L201)*COS(Wellpath!$M201))</f>
        <v>3.8822856765378111</v>
      </c>
      <c r="J201" s="17">
        <v>0</v>
      </c>
      <c r="K201" s="17">
        <f t="shared" si="12"/>
        <v>-0.25881904510252074</v>
      </c>
      <c r="L201" s="17">
        <f t="shared" si="13"/>
        <v>-0.96592582628906831</v>
      </c>
      <c r="M201" s="17">
        <f t="shared" si="14"/>
        <v>-6.1257422745431001E-17</v>
      </c>
      <c r="N201" s="17">
        <f>0.5*((Wellpath!$K202-Wellpath!$K201)*COS(Wellpath!$L201)*COS(Wellpath!$M201))</f>
        <v>2.3781881490620829E-16</v>
      </c>
      <c r="O201" s="17">
        <f>0.5*((Wellpath!$K202-Wellpath!$K201)*COS(Wellpath!$L201)*SIN(Wellpath!$M201))</f>
        <v>8.8755190022578811E-16</v>
      </c>
      <c r="P201" s="17">
        <f>0.5*(-(Wellpath!$K202-Wellpath!$K201)*SIN(Wellpath!$L201))</f>
        <v>-15</v>
      </c>
      <c r="Q201" s="17">
        <f>-0.5*((Wellpath!$K202-Wellpath!$K201)*SIN(Wellpath!$L201)*SIN(Wellpath!$M201))</f>
        <v>-14.488887394336025</v>
      </c>
      <c r="R201" s="17">
        <f>0.5*((Wellpath!$K202-Wellpath!$K201)*SIN(Wellpath!$L201)*COS(Wellpath!$M201))</f>
        <v>3.8822856765378111</v>
      </c>
      <c r="S201" s="17">
        <v>0</v>
      </c>
      <c r="AA201" s="10"/>
      <c r="AB201" s="10"/>
      <c r="AC201" s="10"/>
      <c r="AD201" s="10"/>
      <c r="AE201" s="10"/>
      <c r="AF201" s="10"/>
      <c r="AG201" s="10"/>
      <c r="AH201" s="10"/>
      <c r="AI201" s="10"/>
      <c r="AK201" s="24"/>
      <c r="AL201" s="24"/>
      <c r="AM201" s="24"/>
      <c r="AN201" s="24"/>
      <c r="AO201" s="24"/>
      <c r="AP201" s="24"/>
    </row>
    <row r="202" spans="1:42" x14ac:dyDescent="0.25">
      <c r="A202" s="26">
        <f>Wellpath!E202</f>
        <v>5970</v>
      </c>
      <c r="B202" s="17">
        <f>0.5*(SIN(Wellpath!$L201)*COS(Wellpath!$M201)+SIN(Wellpath!$L202)*COS(Wellpath!$M202))</f>
        <v>0.25881904510252074</v>
      </c>
      <c r="C202" s="17">
        <f>0.5*(SIN(Wellpath!$L201)*SIN(Wellpath!$M201)+SIN(Wellpath!$L202)*SIN(Wellpath!$M202))</f>
        <v>0.96592582628906831</v>
      </c>
      <c r="D202" s="17">
        <f>0.5*(COS(Wellpath!$L201)+COS(Wellpath!$L202))</f>
        <v>6.1257422745431001E-17</v>
      </c>
      <c r="E202" s="17">
        <f>0.5*((Wellpath!$K202-Wellpath!$K201)*COS(Wellpath!$L202)*COS(Wellpath!$M202))</f>
        <v>2.3781881490620829E-16</v>
      </c>
      <c r="F202" s="17">
        <f>0.5*((Wellpath!$K202-Wellpath!$K201)*COS(Wellpath!$L202)*SIN(Wellpath!$M202))</f>
        <v>8.8755190022578811E-16</v>
      </c>
      <c r="G202" s="17">
        <f>0.5*(-(Wellpath!$K202-Wellpath!$K201)*SIN(Wellpath!$L202))</f>
        <v>-15</v>
      </c>
      <c r="H202" s="17">
        <f>-0.5*((Wellpath!$K202-Wellpath!$K201)*SIN(Wellpath!$L202)*SIN(Wellpath!$M202))</f>
        <v>-14.488887394336025</v>
      </c>
      <c r="I202" s="17">
        <f>0.5*((Wellpath!$K202-Wellpath!$K201)*SIN(Wellpath!$L202)*COS(Wellpath!$M202))</f>
        <v>3.8822856765378111</v>
      </c>
      <c r="J202" s="17">
        <v>0</v>
      </c>
      <c r="K202" s="17">
        <f t="shared" si="12"/>
        <v>-0.25881904510252074</v>
      </c>
      <c r="L202" s="17">
        <f t="shared" si="13"/>
        <v>-0.96592582628906831</v>
      </c>
      <c r="M202" s="17">
        <f t="shared" si="14"/>
        <v>-6.1257422745431001E-17</v>
      </c>
      <c r="N202" s="17">
        <f>0.5*((Wellpath!$K203-Wellpath!$K202)*COS(Wellpath!$L202)*COS(Wellpath!$M202))</f>
        <v>2.3781881490620829E-16</v>
      </c>
      <c r="O202" s="17">
        <f>0.5*((Wellpath!$K203-Wellpath!$K202)*COS(Wellpath!$L202)*SIN(Wellpath!$M202))</f>
        <v>8.8755190022578811E-16</v>
      </c>
      <c r="P202" s="17">
        <f>0.5*(-(Wellpath!$K203-Wellpath!$K202)*SIN(Wellpath!$L202))</f>
        <v>-15</v>
      </c>
      <c r="Q202" s="17">
        <f>-0.5*((Wellpath!$K203-Wellpath!$K202)*SIN(Wellpath!$L202)*SIN(Wellpath!$M202))</f>
        <v>-14.488887394336025</v>
      </c>
      <c r="R202" s="17">
        <f>0.5*((Wellpath!$K203-Wellpath!$K202)*SIN(Wellpath!$L202)*COS(Wellpath!$M202))</f>
        <v>3.8822856765378111</v>
      </c>
      <c r="S202" s="17">
        <v>0</v>
      </c>
      <c r="AA202" s="10"/>
      <c r="AB202" s="10"/>
      <c r="AC202" s="10"/>
      <c r="AD202" s="10"/>
      <c r="AE202" s="10"/>
      <c r="AF202" s="10"/>
      <c r="AG202" s="10"/>
      <c r="AH202" s="10"/>
      <c r="AI202" s="10"/>
      <c r="AK202" s="24"/>
      <c r="AL202" s="24"/>
      <c r="AM202" s="24"/>
      <c r="AN202" s="24"/>
      <c r="AO202" s="24"/>
      <c r="AP202" s="24"/>
    </row>
    <row r="203" spans="1:42" x14ac:dyDescent="0.25">
      <c r="A203" s="26">
        <f>Wellpath!E203</f>
        <v>6000</v>
      </c>
      <c r="B203" s="17">
        <f>0.5*(SIN(Wellpath!$L202)*COS(Wellpath!$M202)+SIN(Wellpath!$L203)*COS(Wellpath!$M203))</f>
        <v>0.25881904510252074</v>
      </c>
      <c r="C203" s="17">
        <f>0.5*(SIN(Wellpath!$L202)*SIN(Wellpath!$M202)+SIN(Wellpath!$L203)*SIN(Wellpath!$M203))</f>
        <v>0.96592582628906831</v>
      </c>
      <c r="D203" s="17">
        <f>0.5*(COS(Wellpath!$L202)+COS(Wellpath!$L203))</f>
        <v>6.1257422745431001E-17</v>
      </c>
      <c r="E203" s="17">
        <f>0.5*((Wellpath!$K203-Wellpath!$K202)*COS(Wellpath!$L203)*COS(Wellpath!$M203))</f>
        <v>2.3781881490620829E-16</v>
      </c>
      <c r="F203" s="17">
        <f>0.5*((Wellpath!$K203-Wellpath!$K202)*COS(Wellpath!$L203)*SIN(Wellpath!$M203))</f>
        <v>8.8755190022578811E-16</v>
      </c>
      <c r="G203" s="17">
        <f>0.5*(-(Wellpath!$K203-Wellpath!$K202)*SIN(Wellpath!$L203))</f>
        <v>-15</v>
      </c>
      <c r="H203" s="17">
        <f>-0.5*((Wellpath!$K203-Wellpath!$K202)*SIN(Wellpath!$L203)*SIN(Wellpath!$M203))</f>
        <v>-14.488887394336025</v>
      </c>
      <c r="I203" s="17">
        <f>0.5*((Wellpath!$K203-Wellpath!$K202)*SIN(Wellpath!$L203)*COS(Wellpath!$M203))</f>
        <v>3.8822856765378111</v>
      </c>
      <c r="J203" s="17">
        <v>0</v>
      </c>
      <c r="K203" s="17">
        <f t="shared" si="12"/>
        <v>-0.25881904510252074</v>
      </c>
      <c r="L203" s="17">
        <f t="shared" si="13"/>
        <v>-0.96592582628906831</v>
      </c>
      <c r="M203" s="17">
        <f t="shared" si="14"/>
        <v>-6.1257422745431001E-17</v>
      </c>
      <c r="N203" s="17">
        <f>0.5*((Wellpath!$K204-Wellpath!$K203)*COS(Wellpath!$L203)*COS(Wellpath!$M203))</f>
        <v>2.3781881490620829E-16</v>
      </c>
      <c r="O203" s="17">
        <f>0.5*((Wellpath!$K204-Wellpath!$K203)*COS(Wellpath!$L203)*SIN(Wellpath!$M203))</f>
        <v>8.8755190022578811E-16</v>
      </c>
      <c r="P203" s="17">
        <f>0.5*(-(Wellpath!$K204-Wellpath!$K203)*SIN(Wellpath!$L203))</f>
        <v>-15</v>
      </c>
      <c r="Q203" s="17">
        <f>-0.5*((Wellpath!$K204-Wellpath!$K203)*SIN(Wellpath!$L203)*SIN(Wellpath!$M203))</f>
        <v>-14.488887394336025</v>
      </c>
      <c r="R203" s="17">
        <f>0.5*((Wellpath!$K204-Wellpath!$K203)*SIN(Wellpath!$L203)*COS(Wellpath!$M203))</f>
        <v>3.8822856765378111</v>
      </c>
      <c r="S203" s="17">
        <v>0</v>
      </c>
      <c r="AA203" s="10"/>
      <c r="AB203" s="10"/>
      <c r="AC203" s="10"/>
      <c r="AD203" s="10"/>
      <c r="AE203" s="10"/>
      <c r="AF203" s="10"/>
      <c r="AG203" s="10"/>
      <c r="AH203" s="10"/>
      <c r="AI203" s="10"/>
      <c r="AK203" s="24"/>
      <c r="AL203" s="24"/>
      <c r="AM203" s="24"/>
      <c r="AN203" s="24"/>
      <c r="AO203" s="24"/>
      <c r="AP203" s="24"/>
    </row>
    <row r="204" spans="1:42" x14ac:dyDescent="0.25">
      <c r="A204" s="26">
        <f>Wellpath!E204</f>
        <v>6030</v>
      </c>
      <c r="B204" s="17">
        <f>0.5*(SIN(Wellpath!$L203)*COS(Wellpath!$M203)+SIN(Wellpath!$L204)*COS(Wellpath!$M204))</f>
        <v>0.25881904510252074</v>
      </c>
      <c r="C204" s="17">
        <f>0.5*(SIN(Wellpath!$L203)*SIN(Wellpath!$M203)+SIN(Wellpath!$L204)*SIN(Wellpath!$M204))</f>
        <v>0.96592582628906831</v>
      </c>
      <c r="D204" s="17">
        <f>0.5*(COS(Wellpath!$L203)+COS(Wellpath!$L204))</f>
        <v>6.1257422745431001E-17</v>
      </c>
      <c r="E204" s="17">
        <f>0.5*((Wellpath!$K204-Wellpath!$K203)*COS(Wellpath!$L204)*COS(Wellpath!$M204))</f>
        <v>2.3781881490620829E-16</v>
      </c>
      <c r="F204" s="17">
        <f>0.5*((Wellpath!$K204-Wellpath!$K203)*COS(Wellpath!$L204)*SIN(Wellpath!$M204))</f>
        <v>8.8755190022578811E-16</v>
      </c>
      <c r="G204" s="17">
        <f>0.5*(-(Wellpath!$K204-Wellpath!$K203)*SIN(Wellpath!$L204))</f>
        <v>-15</v>
      </c>
      <c r="H204" s="17">
        <f>-0.5*((Wellpath!$K204-Wellpath!$K203)*SIN(Wellpath!$L204)*SIN(Wellpath!$M204))</f>
        <v>-14.488887394336025</v>
      </c>
      <c r="I204" s="17">
        <f>0.5*((Wellpath!$K204-Wellpath!$K203)*SIN(Wellpath!$L204)*COS(Wellpath!$M204))</f>
        <v>3.8822856765378111</v>
      </c>
      <c r="J204" s="17">
        <v>0</v>
      </c>
      <c r="K204" s="17">
        <f t="shared" si="12"/>
        <v>-0.25881904510252074</v>
      </c>
      <c r="L204" s="17">
        <f t="shared" si="13"/>
        <v>-0.96592582628906831</v>
      </c>
      <c r="M204" s="17">
        <f t="shared" si="14"/>
        <v>-6.1257422745431001E-17</v>
      </c>
      <c r="N204" s="17">
        <f>0.5*((Wellpath!$K205-Wellpath!$K204)*COS(Wellpath!$L204)*COS(Wellpath!$M204))</f>
        <v>2.3781881490620829E-16</v>
      </c>
      <c r="O204" s="17">
        <f>0.5*((Wellpath!$K205-Wellpath!$K204)*COS(Wellpath!$L204)*SIN(Wellpath!$M204))</f>
        <v>8.8755190022578811E-16</v>
      </c>
      <c r="P204" s="17">
        <f>0.5*(-(Wellpath!$K205-Wellpath!$K204)*SIN(Wellpath!$L204))</f>
        <v>-15</v>
      </c>
      <c r="Q204" s="17">
        <f>-0.5*((Wellpath!$K205-Wellpath!$K204)*SIN(Wellpath!$L204)*SIN(Wellpath!$M204))</f>
        <v>-14.488887394336025</v>
      </c>
      <c r="R204" s="17">
        <f>0.5*((Wellpath!$K205-Wellpath!$K204)*SIN(Wellpath!$L204)*COS(Wellpath!$M204))</f>
        <v>3.8822856765378111</v>
      </c>
      <c r="S204" s="17">
        <v>0</v>
      </c>
      <c r="AA204" s="10"/>
      <c r="AB204" s="10"/>
      <c r="AC204" s="10"/>
      <c r="AD204" s="10"/>
      <c r="AE204" s="10"/>
      <c r="AF204" s="10"/>
      <c r="AG204" s="10"/>
      <c r="AH204" s="10"/>
      <c r="AI204" s="10"/>
      <c r="AK204" s="24"/>
      <c r="AL204" s="24"/>
      <c r="AM204" s="24"/>
      <c r="AN204" s="24"/>
      <c r="AO204" s="24"/>
      <c r="AP204" s="24"/>
    </row>
    <row r="205" spans="1:42" x14ac:dyDescent="0.25">
      <c r="A205" s="26">
        <f>Wellpath!E205</f>
        <v>6060</v>
      </c>
      <c r="B205" s="17">
        <f>0.5*(SIN(Wellpath!$L204)*COS(Wellpath!$M204)+SIN(Wellpath!$L205)*COS(Wellpath!$M205))</f>
        <v>0.25881904510252074</v>
      </c>
      <c r="C205" s="17">
        <f>0.5*(SIN(Wellpath!$L204)*SIN(Wellpath!$M204)+SIN(Wellpath!$L205)*SIN(Wellpath!$M205))</f>
        <v>0.96592582628906831</v>
      </c>
      <c r="D205" s="17">
        <f>0.5*(COS(Wellpath!$L204)+COS(Wellpath!$L205))</f>
        <v>6.1257422745431001E-17</v>
      </c>
      <c r="E205" s="17">
        <f>0.5*((Wellpath!$K205-Wellpath!$K204)*COS(Wellpath!$L205)*COS(Wellpath!$M205))</f>
        <v>2.3781881490620829E-16</v>
      </c>
      <c r="F205" s="17">
        <f>0.5*((Wellpath!$K205-Wellpath!$K204)*COS(Wellpath!$L205)*SIN(Wellpath!$M205))</f>
        <v>8.8755190022578811E-16</v>
      </c>
      <c r="G205" s="17">
        <f>0.5*(-(Wellpath!$K205-Wellpath!$K204)*SIN(Wellpath!$L205))</f>
        <v>-15</v>
      </c>
      <c r="H205" s="17">
        <f>-0.5*((Wellpath!$K205-Wellpath!$K204)*SIN(Wellpath!$L205)*SIN(Wellpath!$M205))</f>
        <v>-14.488887394336025</v>
      </c>
      <c r="I205" s="17">
        <f>0.5*((Wellpath!$K205-Wellpath!$K204)*SIN(Wellpath!$L205)*COS(Wellpath!$M205))</f>
        <v>3.8822856765378111</v>
      </c>
      <c r="J205" s="17">
        <v>0</v>
      </c>
      <c r="K205" s="17">
        <f t="shared" si="12"/>
        <v>-0.25881904510252074</v>
      </c>
      <c r="L205" s="17">
        <f t="shared" si="13"/>
        <v>-0.96592582628906831</v>
      </c>
      <c r="M205" s="17">
        <f t="shared" si="14"/>
        <v>-6.1257422745431001E-17</v>
      </c>
      <c r="N205" s="17">
        <f>0.5*((Wellpath!$K206-Wellpath!$K205)*COS(Wellpath!$L205)*COS(Wellpath!$M205))</f>
        <v>2.3781881490620829E-16</v>
      </c>
      <c r="O205" s="17">
        <f>0.5*((Wellpath!$K206-Wellpath!$K205)*COS(Wellpath!$L205)*SIN(Wellpath!$M205))</f>
        <v>8.8755190022578811E-16</v>
      </c>
      <c r="P205" s="17">
        <f>0.5*(-(Wellpath!$K206-Wellpath!$K205)*SIN(Wellpath!$L205))</f>
        <v>-15</v>
      </c>
      <c r="Q205" s="17">
        <f>-0.5*((Wellpath!$K206-Wellpath!$K205)*SIN(Wellpath!$L205)*SIN(Wellpath!$M205))</f>
        <v>-14.488887394336025</v>
      </c>
      <c r="R205" s="17">
        <f>0.5*((Wellpath!$K206-Wellpath!$K205)*SIN(Wellpath!$L205)*COS(Wellpath!$M205))</f>
        <v>3.8822856765378111</v>
      </c>
      <c r="S205" s="17">
        <v>0</v>
      </c>
      <c r="AA205" s="10"/>
      <c r="AB205" s="10"/>
      <c r="AC205" s="10"/>
      <c r="AD205" s="10"/>
      <c r="AE205" s="10"/>
      <c r="AF205" s="10"/>
      <c r="AG205" s="10"/>
      <c r="AH205" s="10"/>
      <c r="AI205" s="10"/>
      <c r="AK205" s="24"/>
      <c r="AL205" s="24"/>
      <c r="AM205" s="24"/>
      <c r="AN205" s="24"/>
      <c r="AO205" s="24"/>
      <c r="AP205" s="24"/>
    </row>
    <row r="206" spans="1:42" x14ac:dyDescent="0.25">
      <c r="A206" s="26">
        <f>Wellpath!E206</f>
        <v>6090</v>
      </c>
      <c r="B206" s="17">
        <f>0.5*(SIN(Wellpath!$L205)*COS(Wellpath!$M205)+SIN(Wellpath!$L206)*COS(Wellpath!$M206))</f>
        <v>0.25881904510252074</v>
      </c>
      <c r="C206" s="17">
        <f>0.5*(SIN(Wellpath!$L205)*SIN(Wellpath!$M205)+SIN(Wellpath!$L206)*SIN(Wellpath!$M206))</f>
        <v>0.96592582628906831</v>
      </c>
      <c r="D206" s="17">
        <f>0.5*(COS(Wellpath!$L205)+COS(Wellpath!$L206))</f>
        <v>6.1257422745431001E-17</v>
      </c>
      <c r="E206" s="17">
        <f>0.5*((Wellpath!$K206-Wellpath!$K205)*COS(Wellpath!$L206)*COS(Wellpath!$M206))</f>
        <v>2.3781881490620829E-16</v>
      </c>
      <c r="F206" s="17">
        <f>0.5*((Wellpath!$K206-Wellpath!$K205)*COS(Wellpath!$L206)*SIN(Wellpath!$M206))</f>
        <v>8.8755190022578811E-16</v>
      </c>
      <c r="G206" s="17">
        <f>0.5*(-(Wellpath!$K206-Wellpath!$K205)*SIN(Wellpath!$L206))</f>
        <v>-15</v>
      </c>
      <c r="H206" s="17">
        <f>-0.5*((Wellpath!$K206-Wellpath!$K205)*SIN(Wellpath!$L206)*SIN(Wellpath!$M206))</f>
        <v>-14.488887394336025</v>
      </c>
      <c r="I206" s="17">
        <f>0.5*((Wellpath!$K206-Wellpath!$K205)*SIN(Wellpath!$L206)*COS(Wellpath!$M206))</f>
        <v>3.8822856765378111</v>
      </c>
      <c r="J206" s="17">
        <v>0</v>
      </c>
      <c r="K206" s="17">
        <f t="shared" si="12"/>
        <v>-0.25881904510252074</v>
      </c>
      <c r="L206" s="17">
        <f t="shared" si="13"/>
        <v>-0.96592582628906831</v>
      </c>
      <c r="M206" s="17">
        <f t="shared" si="14"/>
        <v>-6.1257422745431001E-17</v>
      </c>
      <c r="N206" s="17">
        <f>0.5*((Wellpath!$K207-Wellpath!$K206)*COS(Wellpath!$L206)*COS(Wellpath!$M206))</f>
        <v>2.3781881490620829E-16</v>
      </c>
      <c r="O206" s="17">
        <f>0.5*((Wellpath!$K207-Wellpath!$K206)*COS(Wellpath!$L206)*SIN(Wellpath!$M206))</f>
        <v>8.8755190022578811E-16</v>
      </c>
      <c r="P206" s="17">
        <f>0.5*(-(Wellpath!$K207-Wellpath!$K206)*SIN(Wellpath!$L206))</f>
        <v>-15</v>
      </c>
      <c r="Q206" s="17">
        <f>-0.5*((Wellpath!$K207-Wellpath!$K206)*SIN(Wellpath!$L206)*SIN(Wellpath!$M206))</f>
        <v>-14.488887394336025</v>
      </c>
      <c r="R206" s="17">
        <f>0.5*((Wellpath!$K207-Wellpath!$K206)*SIN(Wellpath!$L206)*COS(Wellpath!$M206))</f>
        <v>3.8822856765378111</v>
      </c>
      <c r="S206" s="17">
        <v>0</v>
      </c>
      <c r="AA206" s="10"/>
      <c r="AB206" s="10"/>
      <c r="AC206" s="10"/>
      <c r="AD206" s="10"/>
      <c r="AE206" s="10"/>
      <c r="AF206" s="10"/>
      <c r="AG206" s="10"/>
      <c r="AH206" s="10"/>
      <c r="AI206" s="10"/>
      <c r="AK206" s="24"/>
      <c r="AL206" s="24"/>
      <c r="AM206" s="24"/>
      <c r="AN206" s="24"/>
      <c r="AO206" s="24"/>
      <c r="AP206" s="24"/>
    </row>
    <row r="207" spans="1:42" x14ac:dyDescent="0.25">
      <c r="A207" s="26">
        <f>Wellpath!E207</f>
        <v>6120</v>
      </c>
      <c r="B207" s="17">
        <f>0.5*(SIN(Wellpath!$L206)*COS(Wellpath!$M206)+SIN(Wellpath!$L207)*COS(Wellpath!$M207))</f>
        <v>0.25881904510252074</v>
      </c>
      <c r="C207" s="17">
        <f>0.5*(SIN(Wellpath!$L206)*SIN(Wellpath!$M206)+SIN(Wellpath!$L207)*SIN(Wellpath!$M207))</f>
        <v>0.96592582628906831</v>
      </c>
      <c r="D207" s="17">
        <f>0.5*(COS(Wellpath!$L206)+COS(Wellpath!$L207))</f>
        <v>6.1257422745431001E-17</v>
      </c>
      <c r="E207" s="17">
        <f>0.5*((Wellpath!$K207-Wellpath!$K206)*COS(Wellpath!$L207)*COS(Wellpath!$M207))</f>
        <v>2.3781881490620829E-16</v>
      </c>
      <c r="F207" s="17">
        <f>0.5*((Wellpath!$K207-Wellpath!$K206)*COS(Wellpath!$L207)*SIN(Wellpath!$M207))</f>
        <v>8.8755190022578811E-16</v>
      </c>
      <c r="G207" s="17">
        <f>0.5*(-(Wellpath!$K207-Wellpath!$K206)*SIN(Wellpath!$L207))</f>
        <v>-15</v>
      </c>
      <c r="H207" s="17">
        <f>-0.5*((Wellpath!$K207-Wellpath!$K206)*SIN(Wellpath!$L207)*SIN(Wellpath!$M207))</f>
        <v>-14.488887394336025</v>
      </c>
      <c r="I207" s="17">
        <f>0.5*((Wellpath!$K207-Wellpath!$K206)*SIN(Wellpath!$L207)*COS(Wellpath!$M207))</f>
        <v>3.8822856765378111</v>
      </c>
      <c r="J207" s="17">
        <v>0</v>
      </c>
      <c r="K207" s="17">
        <f t="shared" si="12"/>
        <v>-0.25881904510252074</v>
      </c>
      <c r="L207" s="17">
        <f t="shared" si="13"/>
        <v>-0.96592582628906831</v>
      </c>
      <c r="M207" s="17">
        <f t="shared" si="14"/>
        <v>-6.1257422745431001E-17</v>
      </c>
      <c r="N207" s="17">
        <f>0.5*((Wellpath!$K208-Wellpath!$K207)*COS(Wellpath!$L207)*COS(Wellpath!$M207))</f>
        <v>2.3781881490620829E-16</v>
      </c>
      <c r="O207" s="17">
        <f>0.5*((Wellpath!$K208-Wellpath!$K207)*COS(Wellpath!$L207)*SIN(Wellpath!$M207))</f>
        <v>8.8755190022578811E-16</v>
      </c>
      <c r="P207" s="17">
        <f>0.5*(-(Wellpath!$K208-Wellpath!$K207)*SIN(Wellpath!$L207))</f>
        <v>-15</v>
      </c>
      <c r="Q207" s="17">
        <f>-0.5*((Wellpath!$K208-Wellpath!$K207)*SIN(Wellpath!$L207)*SIN(Wellpath!$M207))</f>
        <v>-14.488887394336025</v>
      </c>
      <c r="R207" s="17">
        <f>0.5*((Wellpath!$K208-Wellpath!$K207)*SIN(Wellpath!$L207)*COS(Wellpath!$M207))</f>
        <v>3.8822856765378111</v>
      </c>
      <c r="S207" s="17">
        <v>0</v>
      </c>
      <c r="AA207" s="10"/>
      <c r="AB207" s="10"/>
      <c r="AC207" s="10"/>
      <c r="AD207" s="10"/>
      <c r="AE207" s="10"/>
      <c r="AF207" s="10"/>
      <c r="AG207" s="10"/>
      <c r="AH207" s="10"/>
      <c r="AI207" s="10"/>
      <c r="AK207" s="24"/>
      <c r="AL207" s="24"/>
      <c r="AM207" s="24"/>
      <c r="AN207" s="24"/>
      <c r="AO207" s="24"/>
      <c r="AP207" s="24"/>
    </row>
    <row r="208" spans="1:42" x14ac:dyDescent="0.25">
      <c r="A208" s="26">
        <f>Wellpath!E208</f>
        <v>6150</v>
      </c>
      <c r="B208" s="17">
        <f>0.5*(SIN(Wellpath!$L207)*COS(Wellpath!$M207)+SIN(Wellpath!$L208)*COS(Wellpath!$M208))</f>
        <v>0.25881904510252074</v>
      </c>
      <c r="C208" s="17">
        <f>0.5*(SIN(Wellpath!$L207)*SIN(Wellpath!$M207)+SIN(Wellpath!$L208)*SIN(Wellpath!$M208))</f>
        <v>0.96592582628906831</v>
      </c>
      <c r="D208" s="17">
        <f>0.5*(COS(Wellpath!$L207)+COS(Wellpath!$L208))</f>
        <v>6.1257422745431001E-17</v>
      </c>
      <c r="E208" s="17">
        <f>0.5*((Wellpath!$K208-Wellpath!$K207)*COS(Wellpath!$L208)*COS(Wellpath!$M208))</f>
        <v>2.3781881490620829E-16</v>
      </c>
      <c r="F208" s="17">
        <f>0.5*((Wellpath!$K208-Wellpath!$K207)*COS(Wellpath!$L208)*SIN(Wellpath!$M208))</f>
        <v>8.8755190022578811E-16</v>
      </c>
      <c r="G208" s="17">
        <f>0.5*(-(Wellpath!$K208-Wellpath!$K207)*SIN(Wellpath!$L208))</f>
        <v>-15</v>
      </c>
      <c r="H208" s="17">
        <f>-0.5*((Wellpath!$K208-Wellpath!$K207)*SIN(Wellpath!$L208)*SIN(Wellpath!$M208))</f>
        <v>-14.488887394336025</v>
      </c>
      <c r="I208" s="17">
        <f>0.5*((Wellpath!$K208-Wellpath!$K207)*SIN(Wellpath!$L208)*COS(Wellpath!$M208))</f>
        <v>3.8822856765378111</v>
      </c>
      <c r="J208" s="17">
        <v>0</v>
      </c>
      <c r="K208" s="17">
        <f t="shared" si="12"/>
        <v>-0.25881904510252074</v>
      </c>
      <c r="L208" s="17">
        <f t="shared" si="13"/>
        <v>-0.96592582628906831</v>
      </c>
      <c r="M208" s="17">
        <f t="shared" si="14"/>
        <v>-6.1257422745431001E-17</v>
      </c>
      <c r="N208" s="17">
        <f>0.5*((Wellpath!$K209-Wellpath!$K208)*COS(Wellpath!$L208)*COS(Wellpath!$M208))</f>
        <v>2.3781881490620829E-16</v>
      </c>
      <c r="O208" s="17">
        <f>0.5*((Wellpath!$K209-Wellpath!$K208)*COS(Wellpath!$L208)*SIN(Wellpath!$M208))</f>
        <v>8.8755190022578811E-16</v>
      </c>
      <c r="P208" s="17">
        <f>0.5*(-(Wellpath!$K209-Wellpath!$K208)*SIN(Wellpath!$L208))</f>
        <v>-15</v>
      </c>
      <c r="Q208" s="17">
        <f>-0.5*((Wellpath!$K209-Wellpath!$K208)*SIN(Wellpath!$L208)*SIN(Wellpath!$M208))</f>
        <v>-14.488887394336025</v>
      </c>
      <c r="R208" s="17">
        <f>0.5*((Wellpath!$K209-Wellpath!$K208)*SIN(Wellpath!$L208)*COS(Wellpath!$M208))</f>
        <v>3.8822856765378111</v>
      </c>
      <c r="S208" s="17">
        <v>0</v>
      </c>
      <c r="AA208" s="10"/>
      <c r="AB208" s="10"/>
      <c r="AC208" s="10"/>
      <c r="AD208" s="10"/>
      <c r="AE208" s="10"/>
      <c r="AF208" s="10"/>
      <c r="AG208" s="10"/>
      <c r="AH208" s="10"/>
      <c r="AI208" s="10"/>
      <c r="AK208" s="24"/>
      <c r="AL208" s="24"/>
      <c r="AM208" s="24"/>
      <c r="AN208" s="24"/>
      <c r="AO208" s="24"/>
      <c r="AP208" s="24"/>
    </row>
    <row r="209" spans="1:42" x14ac:dyDescent="0.25">
      <c r="A209" s="26">
        <f>Wellpath!E209</f>
        <v>6180</v>
      </c>
      <c r="B209" s="17">
        <f>0.5*(SIN(Wellpath!$L208)*COS(Wellpath!$M208)+SIN(Wellpath!$L209)*COS(Wellpath!$M209))</f>
        <v>0.25881904510252074</v>
      </c>
      <c r="C209" s="17">
        <f>0.5*(SIN(Wellpath!$L208)*SIN(Wellpath!$M208)+SIN(Wellpath!$L209)*SIN(Wellpath!$M209))</f>
        <v>0.96592582628906831</v>
      </c>
      <c r="D209" s="17">
        <f>0.5*(COS(Wellpath!$L208)+COS(Wellpath!$L209))</f>
        <v>6.1257422745431001E-17</v>
      </c>
      <c r="E209" s="17">
        <f>0.5*((Wellpath!$K209-Wellpath!$K208)*COS(Wellpath!$L209)*COS(Wellpath!$M209))</f>
        <v>2.3781881490620829E-16</v>
      </c>
      <c r="F209" s="17">
        <f>0.5*((Wellpath!$K209-Wellpath!$K208)*COS(Wellpath!$L209)*SIN(Wellpath!$M209))</f>
        <v>8.8755190022578811E-16</v>
      </c>
      <c r="G209" s="17">
        <f>0.5*(-(Wellpath!$K209-Wellpath!$K208)*SIN(Wellpath!$L209))</f>
        <v>-15</v>
      </c>
      <c r="H209" s="17">
        <f>-0.5*((Wellpath!$K209-Wellpath!$K208)*SIN(Wellpath!$L209)*SIN(Wellpath!$M209))</f>
        <v>-14.488887394336025</v>
      </c>
      <c r="I209" s="17">
        <f>0.5*((Wellpath!$K209-Wellpath!$K208)*SIN(Wellpath!$L209)*COS(Wellpath!$M209))</f>
        <v>3.8822856765378111</v>
      </c>
      <c r="J209" s="17">
        <v>0</v>
      </c>
      <c r="K209" s="17">
        <f t="shared" si="12"/>
        <v>-0.25881904510252074</v>
      </c>
      <c r="L209" s="17">
        <f t="shared" si="13"/>
        <v>-0.96592582628906831</v>
      </c>
      <c r="M209" s="17">
        <f t="shared" si="14"/>
        <v>-6.1257422745431001E-17</v>
      </c>
      <c r="N209" s="17">
        <f>0.5*((Wellpath!$K210-Wellpath!$K209)*COS(Wellpath!$L209)*COS(Wellpath!$M209))</f>
        <v>2.3781881490620829E-16</v>
      </c>
      <c r="O209" s="17">
        <f>0.5*((Wellpath!$K210-Wellpath!$K209)*COS(Wellpath!$L209)*SIN(Wellpath!$M209))</f>
        <v>8.8755190022578811E-16</v>
      </c>
      <c r="P209" s="17">
        <f>0.5*(-(Wellpath!$K210-Wellpath!$K209)*SIN(Wellpath!$L209))</f>
        <v>-15</v>
      </c>
      <c r="Q209" s="17">
        <f>-0.5*((Wellpath!$K210-Wellpath!$K209)*SIN(Wellpath!$L209)*SIN(Wellpath!$M209))</f>
        <v>-14.488887394336025</v>
      </c>
      <c r="R209" s="17">
        <f>0.5*((Wellpath!$K210-Wellpath!$K209)*SIN(Wellpath!$L209)*COS(Wellpath!$M209))</f>
        <v>3.8822856765378111</v>
      </c>
      <c r="S209" s="17">
        <v>0</v>
      </c>
      <c r="AA209" s="10"/>
      <c r="AB209" s="10"/>
      <c r="AC209" s="10"/>
      <c r="AD209" s="10"/>
      <c r="AE209" s="10"/>
      <c r="AF209" s="10"/>
      <c r="AG209" s="10"/>
      <c r="AH209" s="10"/>
      <c r="AI209" s="10"/>
      <c r="AK209" s="24"/>
      <c r="AL209" s="24"/>
      <c r="AM209" s="24"/>
      <c r="AN209" s="24"/>
      <c r="AO209" s="24"/>
      <c r="AP209" s="24"/>
    </row>
    <row r="210" spans="1:42" x14ac:dyDescent="0.25">
      <c r="A210" s="26">
        <f>Wellpath!E210</f>
        <v>6210</v>
      </c>
      <c r="B210" s="17">
        <f>0.5*(SIN(Wellpath!$L209)*COS(Wellpath!$M209)+SIN(Wellpath!$L210)*COS(Wellpath!$M210))</f>
        <v>0.25881904510252074</v>
      </c>
      <c r="C210" s="17">
        <f>0.5*(SIN(Wellpath!$L209)*SIN(Wellpath!$M209)+SIN(Wellpath!$L210)*SIN(Wellpath!$M210))</f>
        <v>0.96592582628906831</v>
      </c>
      <c r="D210" s="17">
        <f>0.5*(COS(Wellpath!$L209)+COS(Wellpath!$L210))</f>
        <v>6.1257422745431001E-17</v>
      </c>
      <c r="E210" s="17">
        <f>0.5*((Wellpath!$K210-Wellpath!$K209)*COS(Wellpath!$L210)*COS(Wellpath!$M210))</f>
        <v>2.3781881490620829E-16</v>
      </c>
      <c r="F210" s="17">
        <f>0.5*((Wellpath!$K210-Wellpath!$K209)*COS(Wellpath!$L210)*SIN(Wellpath!$M210))</f>
        <v>8.8755190022578811E-16</v>
      </c>
      <c r="G210" s="17">
        <f>0.5*(-(Wellpath!$K210-Wellpath!$K209)*SIN(Wellpath!$L210))</f>
        <v>-15</v>
      </c>
      <c r="H210" s="17">
        <f>-0.5*((Wellpath!$K210-Wellpath!$K209)*SIN(Wellpath!$L210)*SIN(Wellpath!$M210))</f>
        <v>-14.488887394336025</v>
      </c>
      <c r="I210" s="17">
        <f>0.5*((Wellpath!$K210-Wellpath!$K209)*SIN(Wellpath!$L210)*COS(Wellpath!$M210))</f>
        <v>3.8822856765378111</v>
      </c>
      <c r="J210" s="17">
        <v>0</v>
      </c>
      <c r="K210" s="17">
        <f t="shared" si="12"/>
        <v>-0.25881904510252074</v>
      </c>
      <c r="L210" s="17">
        <f t="shared" si="13"/>
        <v>-0.96592582628906831</v>
      </c>
      <c r="M210" s="17">
        <f t="shared" si="14"/>
        <v>-6.1257422745431001E-17</v>
      </c>
      <c r="N210" s="17">
        <f>0.5*((Wellpath!$K211-Wellpath!$K210)*COS(Wellpath!$L210)*COS(Wellpath!$M210))</f>
        <v>2.3781881490620829E-16</v>
      </c>
      <c r="O210" s="17">
        <f>0.5*((Wellpath!$K211-Wellpath!$K210)*COS(Wellpath!$L210)*SIN(Wellpath!$M210))</f>
        <v>8.8755190022578811E-16</v>
      </c>
      <c r="P210" s="17">
        <f>0.5*(-(Wellpath!$K211-Wellpath!$K210)*SIN(Wellpath!$L210))</f>
        <v>-15</v>
      </c>
      <c r="Q210" s="17">
        <f>-0.5*((Wellpath!$K211-Wellpath!$K210)*SIN(Wellpath!$L210)*SIN(Wellpath!$M210))</f>
        <v>-14.488887394336025</v>
      </c>
      <c r="R210" s="17">
        <f>0.5*((Wellpath!$K211-Wellpath!$K210)*SIN(Wellpath!$L210)*COS(Wellpath!$M210))</f>
        <v>3.8822856765378111</v>
      </c>
      <c r="S210" s="17">
        <v>0</v>
      </c>
      <c r="AA210" s="10"/>
      <c r="AB210" s="10"/>
      <c r="AC210" s="10"/>
      <c r="AD210" s="10"/>
      <c r="AE210" s="10"/>
      <c r="AF210" s="10"/>
      <c r="AG210" s="10"/>
      <c r="AH210" s="10"/>
      <c r="AI210" s="10"/>
      <c r="AK210" s="24"/>
      <c r="AL210" s="24"/>
      <c r="AM210" s="24"/>
      <c r="AN210" s="24"/>
      <c r="AO210" s="24"/>
      <c r="AP210" s="24"/>
    </row>
    <row r="211" spans="1:42" x14ac:dyDescent="0.25">
      <c r="A211" s="26">
        <f>Wellpath!E211</f>
        <v>6240</v>
      </c>
      <c r="B211" s="17">
        <f>0.5*(SIN(Wellpath!$L210)*COS(Wellpath!$M210)+SIN(Wellpath!$L211)*COS(Wellpath!$M211))</f>
        <v>0.25881904510252074</v>
      </c>
      <c r="C211" s="17">
        <f>0.5*(SIN(Wellpath!$L210)*SIN(Wellpath!$M210)+SIN(Wellpath!$L211)*SIN(Wellpath!$M211))</f>
        <v>0.96592582628906831</v>
      </c>
      <c r="D211" s="17">
        <f>0.5*(COS(Wellpath!$L210)+COS(Wellpath!$L211))</f>
        <v>6.1257422745431001E-17</v>
      </c>
      <c r="E211" s="17">
        <f>0.5*((Wellpath!$K211-Wellpath!$K210)*COS(Wellpath!$L211)*COS(Wellpath!$M211))</f>
        <v>2.3781881490620829E-16</v>
      </c>
      <c r="F211" s="17">
        <f>0.5*((Wellpath!$K211-Wellpath!$K210)*COS(Wellpath!$L211)*SIN(Wellpath!$M211))</f>
        <v>8.8755190022578811E-16</v>
      </c>
      <c r="G211" s="17">
        <f>0.5*(-(Wellpath!$K211-Wellpath!$K210)*SIN(Wellpath!$L211))</f>
        <v>-15</v>
      </c>
      <c r="H211" s="17">
        <f>-0.5*((Wellpath!$K211-Wellpath!$K210)*SIN(Wellpath!$L211)*SIN(Wellpath!$M211))</f>
        <v>-14.488887394336025</v>
      </c>
      <c r="I211" s="17">
        <f>0.5*((Wellpath!$K211-Wellpath!$K210)*SIN(Wellpath!$L211)*COS(Wellpath!$M211))</f>
        <v>3.8822856765378111</v>
      </c>
      <c r="J211" s="17">
        <v>0</v>
      </c>
      <c r="K211" s="17">
        <f t="shared" si="12"/>
        <v>-0.25881904510252074</v>
      </c>
      <c r="L211" s="17">
        <f t="shared" si="13"/>
        <v>-0.96592582628906831</v>
      </c>
      <c r="M211" s="17">
        <f t="shared" si="14"/>
        <v>-6.1257422745431001E-17</v>
      </c>
      <c r="N211" s="17">
        <f>0.5*((Wellpath!$K212-Wellpath!$K211)*COS(Wellpath!$L211)*COS(Wellpath!$M211))</f>
        <v>2.3781881490620829E-16</v>
      </c>
      <c r="O211" s="17">
        <f>0.5*((Wellpath!$K212-Wellpath!$K211)*COS(Wellpath!$L211)*SIN(Wellpath!$M211))</f>
        <v>8.8755190022578811E-16</v>
      </c>
      <c r="P211" s="17">
        <f>0.5*(-(Wellpath!$K212-Wellpath!$K211)*SIN(Wellpath!$L211))</f>
        <v>-15</v>
      </c>
      <c r="Q211" s="17">
        <f>-0.5*((Wellpath!$K212-Wellpath!$K211)*SIN(Wellpath!$L211)*SIN(Wellpath!$M211))</f>
        <v>-14.488887394336025</v>
      </c>
      <c r="R211" s="17">
        <f>0.5*((Wellpath!$K212-Wellpath!$K211)*SIN(Wellpath!$L211)*COS(Wellpath!$M211))</f>
        <v>3.8822856765378111</v>
      </c>
      <c r="S211" s="17">
        <v>0</v>
      </c>
      <c r="AA211" s="10"/>
      <c r="AB211" s="10"/>
      <c r="AC211" s="10"/>
      <c r="AD211" s="10"/>
      <c r="AE211" s="10"/>
      <c r="AF211" s="10"/>
      <c r="AG211" s="10"/>
      <c r="AH211" s="10"/>
      <c r="AI211" s="10"/>
      <c r="AK211" s="24"/>
      <c r="AL211" s="24"/>
      <c r="AM211" s="24"/>
      <c r="AN211" s="24"/>
      <c r="AO211" s="24"/>
      <c r="AP211" s="24"/>
    </row>
    <row r="212" spans="1:42" x14ac:dyDescent="0.25">
      <c r="A212" s="26">
        <f>Wellpath!E212</f>
        <v>6270</v>
      </c>
      <c r="B212" s="17">
        <f>0.5*(SIN(Wellpath!$L211)*COS(Wellpath!$M211)+SIN(Wellpath!$L212)*COS(Wellpath!$M212))</f>
        <v>0.25881904510252074</v>
      </c>
      <c r="C212" s="17">
        <f>0.5*(SIN(Wellpath!$L211)*SIN(Wellpath!$M211)+SIN(Wellpath!$L212)*SIN(Wellpath!$M212))</f>
        <v>0.96592582628906831</v>
      </c>
      <c r="D212" s="17">
        <f>0.5*(COS(Wellpath!$L211)+COS(Wellpath!$L212))</f>
        <v>6.1257422745431001E-17</v>
      </c>
      <c r="E212" s="17">
        <f>0.5*((Wellpath!$K212-Wellpath!$K211)*COS(Wellpath!$L212)*COS(Wellpath!$M212))</f>
        <v>2.3781881490620829E-16</v>
      </c>
      <c r="F212" s="17">
        <f>0.5*((Wellpath!$K212-Wellpath!$K211)*COS(Wellpath!$L212)*SIN(Wellpath!$M212))</f>
        <v>8.8755190022578811E-16</v>
      </c>
      <c r="G212" s="17">
        <f>0.5*(-(Wellpath!$K212-Wellpath!$K211)*SIN(Wellpath!$L212))</f>
        <v>-15</v>
      </c>
      <c r="H212" s="17">
        <f>-0.5*((Wellpath!$K212-Wellpath!$K211)*SIN(Wellpath!$L212)*SIN(Wellpath!$M212))</f>
        <v>-14.488887394336025</v>
      </c>
      <c r="I212" s="17">
        <f>0.5*((Wellpath!$K212-Wellpath!$K211)*SIN(Wellpath!$L212)*COS(Wellpath!$M212))</f>
        <v>3.8822856765378111</v>
      </c>
      <c r="J212" s="17">
        <v>0</v>
      </c>
      <c r="K212" s="17">
        <f t="shared" si="12"/>
        <v>-0.25881904510252074</v>
      </c>
      <c r="L212" s="17">
        <f t="shared" si="13"/>
        <v>-0.96592582628906831</v>
      </c>
      <c r="M212" s="17">
        <f t="shared" si="14"/>
        <v>-6.1257422745431001E-17</v>
      </c>
      <c r="N212" s="17">
        <f>0.5*((Wellpath!$K213-Wellpath!$K212)*COS(Wellpath!$L212)*COS(Wellpath!$M212))</f>
        <v>2.3781881490620829E-16</v>
      </c>
      <c r="O212" s="17">
        <f>0.5*((Wellpath!$K213-Wellpath!$K212)*COS(Wellpath!$L212)*SIN(Wellpath!$M212))</f>
        <v>8.8755190022578811E-16</v>
      </c>
      <c r="P212" s="17">
        <f>0.5*(-(Wellpath!$K213-Wellpath!$K212)*SIN(Wellpath!$L212))</f>
        <v>-15</v>
      </c>
      <c r="Q212" s="17">
        <f>-0.5*((Wellpath!$K213-Wellpath!$K212)*SIN(Wellpath!$L212)*SIN(Wellpath!$M212))</f>
        <v>-14.488887394336025</v>
      </c>
      <c r="R212" s="17">
        <f>0.5*((Wellpath!$K213-Wellpath!$K212)*SIN(Wellpath!$L212)*COS(Wellpath!$M212))</f>
        <v>3.8822856765378111</v>
      </c>
      <c r="S212" s="17">
        <v>0</v>
      </c>
      <c r="AA212" s="10"/>
      <c r="AB212" s="10"/>
      <c r="AC212" s="10"/>
      <c r="AD212" s="10"/>
      <c r="AE212" s="10"/>
      <c r="AF212" s="10"/>
      <c r="AG212" s="10"/>
      <c r="AH212" s="10"/>
      <c r="AI212" s="10"/>
      <c r="AK212" s="24"/>
      <c r="AL212" s="24"/>
      <c r="AM212" s="24"/>
      <c r="AN212" s="24"/>
      <c r="AO212" s="24"/>
      <c r="AP212" s="24"/>
    </row>
    <row r="213" spans="1:42" x14ac:dyDescent="0.25">
      <c r="A213" s="26">
        <f>Wellpath!E213</f>
        <v>6300</v>
      </c>
      <c r="B213" s="17">
        <f>0.5*(SIN(Wellpath!$L212)*COS(Wellpath!$M212)+SIN(Wellpath!$L213)*COS(Wellpath!$M213))</f>
        <v>0.25881904510252074</v>
      </c>
      <c r="C213" s="17">
        <f>0.5*(SIN(Wellpath!$L212)*SIN(Wellpath!$M212)+SIN(Wellpath!$L213)*SIN(Wellpath!$M213))</f>
        <v>0.96592582628906831</v>
      </c>
      <c r="D213" s="17">
        <f>0.5*(COS(Wellpath!$L212)+COS(Wellpath!$L213))</f>
        <v>6.1257422745431001E-17</v>
      </c>
      <c r="E213" s="17">
        <f>0.5*((Wellpath!$K213-Wellpath!$K212)*COS(Wellpath!$L213)*COS(Wellpath!$M213))</f>
        <v>2.3781881490620829E-16</v>
      </c>
      <c r="F213" s="17">
        <f>0.5*((Wellpath!$K213-Wellpath!$K212)*COS(Wellpath!$L213)*SIN(Wellpath!$M213))</f>
        <v>8.8755190022578811E-16</v>
      </c>
      <c r="G213" s="17">
        <f>0.5*(-(Wellpath!$K213-Wellpath!$K212)*SIN(Wellpath!$L213))</f>
        <v>-15</v>
      </c>
      <c r="H213" s="17">
        <f>-0.5*((Wellpath!$K213-Wellpath!$K212)*SIN(Wellpath!$L213)*SIN(Wellpath!$M213))</f>
        <v>-14.488887394336025</v>
      </c>
      <c r="I213" s="17">
        <f>0.5*((Wellpath!$K213-Wellpath!$K212)*SIN(Wellpath!$L213)*COS(Wellpath!$M213))</f>
        <v>3.8822856765378111</v>
      </c>
      <c r="J213" s="17">
        <v>0</v>
      </c>
      <c r="K213" s="17">
        <f t="shared" si="12"/>
        <v>-0.25881904510252074</v>
      </c>
      <c r="L213" s="17">
        <f t="shared" si="13"/>
        <v>-0.96592582628906831</v>
      </c>
      <c r="M213" s="17">
        <f t="shared" si="14"/>
        <v>-6.1257422745431001E-17</v>
      </c>
      <c r="N213" s="17">
        <f>0.5*((Wellpath!$K214-Wellpath!$K213)*COS(Wellpath!$L213)*COS(Wellpath!$M213))</f>
        <v>2.3781881490620829E-16</v>
      </c>
      <c r="O213" s="17">
        <f>0.5*((Wellpath!$K214-Wellpath!$K213)*COS(Wellpath!$L213)*SIN(Wellpath!$M213))</f>
        <v>8.8755190022578811E-16</v>
      </c>
      <c r="P213" s="17">
        <f>0.5*(-(Wellpath!$K214-Wellpath!$K213)*SIN(Wellpath!$L213))</f>
        <v>-15</v>
      </c>
      <c r="Q213" s="17">
        <f>-0.5*((Wellpath!$K214-Wellpath!$K213)*SIN(Wellpath!$L213)*SIN(Wellpath!$M213))</f>
        <v>-14.488887394336025</v>
      </c>
      <c r="R213" s="17">
        <f>0.5*((Wellpath!$K214-Wellpath!$K213)*SIN(Wellpath!$L213)*COS(Wellpath!$M213))</f>
        <v>3.8822856765378111</v>
      </c>
      <c r="S213" s="17">
        <v>0</v>
      </c>
      <c r="AA213" s="10"/>
      <c r="AB213" s="10"/>
      <c r="AC213" s="10"/>
      <c r="AD213" s="10"/>
      <c r="AE213" s="10"/>
      <c r="AF213" s="10"/>
      <c r="AG213" s="10"/>
      <c r="AH213" s="10"/>
      <c r="AI213" s="10"/>
      <c r="AK213" s="24"/>
      <c r="AL213" s="24"/>
      <c r="AM213" s="24"/>
      <c r="AN213" s="24"/>
      <c r="AO213" s="24"/>
      <c r="AP213" s="24"/>
    </row>
    <row r="214" spans="1:42" x14ac:dyDescent="0.25">
      <c r="A214" s="26">
        <f>Wellpath!E214</f>
        <v>6330</v>
      </c>
      <c r="B214" s="17">
        <f>0.5*(SIN(Wellpath!$L213)*COS(Wellpath!$M213)+SIN(Wellpath!$L214)*COS(Wellpath!$M214))</f>
        <v>0.25881904510252074</v>
      </c>
      <c r="C214" s="17">
        <f>0.5*(SIN(Wellpath!$L213)*SIN(Wellpath!$M213)+SIN(Wellpath!$L214)*SIN(Wellpath!$M214))</f>
        <v>0.96592582628906831</v>
      </c>
      <c r="D214" s="17">
        <f>0.5*(COS(Wellpath!$L213)+COS(Wellpath!$L214))</f>
        <v>6.1257422745431001E-17</v>
      </c>
      <c r="E214" s="17">
        <f>0.5*((Wellpath!$K214-Wellpath!$K213)*COS(Wellpath!$L214)*COS(Wellpath!$M214))</f>
        <v>2.3781881490620829E-16</v>
      </c>
      <c r="F214" s="17">
        <f>0.5*((Wellpath!$K214-Wellpath!$K213)*COS(Wellpath!$L214)*SIN(Wellpath!$M214))</f>
        <v>8.8755190022578811E-16</v>
      </c>
      <c r="G214" s="17">
        <f>0.5*(-(Wellpath!$K214-Wellpath!$K213)*SIN(Wellpath!$L214))</f>
        <v>-15</v>
      </c>
      <c r="H214" s="17">
        <f>-0.5*((Wellpath!$K214-Wellpath!$K213)*SIN(Wellpath!$L214)*SIN(Wellpath!$M214))</f>
        <v>-14.488887394336025</v>
      </c>
      <c r="I214" s="17">
        <f>0.5*((Wellpath!$K214-Wellpath!$K213)*SIN(Wellpath!$L214)*COS(Wellpath!$M214))</f>
        <v>3.8822856765378111</v>
      </c>
      <c r="J214" s="17">
        <v>0</v>
      </c>
      <c r="K214" s="17">
        <f t="shared" si="12"/>
        <v>-0.25881904510252074</v>
      </c>
      <c r="L214" s="17">
        <f t="shared" si="13"/>
        <v>-0.96592582628906831</v>
      </c>
      <c r="M214" s="17">
        <f t="shared" si="14"/>
        <v>-6.1257422745431001E-17</v>
      </c>
      <c r="N214" s="17">
        <f>0.5*((Wellpath!$K215-Wellpath!$K214)*COS(Wellpath!$L214)*COS(Wellpath!$M214))</f>
        <v>2.3781881490620829E-16</v>
      </c>
      <c r="O214" s="17">
        <f>0.5*((Wellpath!$K215-Wellpath!$K214)*COS(Wellpath!$L214)*SIN(Wellpath!$M214))</f>
        <v>8.8755190022578811E-16</v>
      </c>
      <c r="P214" s="17">
        <f>0.5*(-(Wellpath!$K215-Wellpath!$K214)*SIN(Wellpath!$L214))</f>
        <v>-15</v>
      </c>
      <c r="Q214" s="17">
        <f>-0.5*((Wellpath!$K215-Wellpath!$K214)*SIN(Wellpath!$L214)*SIN(Wellpath!$M214))</f>
        <v>-14.488887394336025</v>
      </c>
      <c r="R214" s="17">
        <f>0.5*((Wellpath!$K215-Wellpath!$K214)*SIN(Wellpath!$L214)*COS(Wellpath!$M214))</f>
        <v>3.8822856765378111</v>
      </c>
      <c r="S214" s="17">
        <v>0</v>
      </c>
      <c r="AA214" s="10"/>
      <c r="AB214" s="10"/>
      <c r="AC214" s="10"/>
      <c r="AD214" s="10"/>
      <c r="AE214" s="10"/>
      <c r="AF214" s="10"/>
      <c r="AG214" s="10"/>
      <c r="AH214" s="10"/>
      <c r="AI214" s="10"/>
      <c r="AK214" s="24"/>
      <c r="AL214" s="24"/>
      <c r="AM214" s="24"/>
      <c r="AN214" s="24"/>
      <c r="AO214" s="24"/>
      <c r="AP214" s="24"/>
    </row>
    <row r="215" spans="1:42" x14ac:dyDescent="0.25">
      <c r="A215" s="26">
        <f>Wellpath!E215</f>
        <v>6360</v>
      </c>
      <c r="B215" s="17">
        <f>0.5*(SIN(Wellpath!$L214)*COS(Wellpath!$M214)+SIN(Wellpath!$L215)*COS(Wellpath!$M215))</f>
        <v>0.25881904510252074</v>
      </c>
      <c r="C215" s="17">
        <f>0.5*(SIN(Wellpath!$L214)*SIN(Wellpath!$M214)+SIN(Wellpath!$L215)*SIN(Wellpath!$M215))</f>
        <v>0.96592582628906831</v>
      </c>
      <c r="D215" s="17">
        <f>0.5*(COS(Wellpath!$L214)+COS(Wellpath!$L215))</f>
        <v>6.1257422745431001E-17</v>
      </c>
      <c r="E215" s="17">
        <f>0.5*((Wellpath!$K215-Wellpath!$K214)*COS(Wellpath!$L215)*COS(Wellpath!$M215))</f>
        <v>2.3781881490620829E-16</v>
      </c>
      <c r="F215" s="17">
        <f>0.5*((Wellpath!$K215-Wellpath!$K214)*COS(Wellpath!$L215)*SIN(Wellpath!$M215))</f>
        <v>8.8755190022578811E-16</v>
      </c>
      <c r="G215" s="17">
        <f>0.5*(-(Wellpath!$K215-Wellpath!$K214)*SIN(Wellpath!$L215))</f>
        <v>-15</v>
      </c>
      <c r="H215" s="17">
        <f>-0.5*((Wellpath!$K215-Wellpath!$K214)*SIN(Wellpath!$L215)*SIN(Wellpath!$M215))</f>
        <v>-14.488887394336025</v>
      </c>
      <c r="I215" s="17">
        <f>0.5*((Wellpath!$K215-Wellpath!$K214)*SIN(Wellpath!$L215)*COS(Wellpath!$M215))</f>
        <v>3.8822856765378111</v>
      </c>
      <c r="J215" s="17">
        <v>0</v>
      </c>
      <c r="K215" s="17">
        <f t="shared" si="12"/>
        <v>-0.25881904510252074</v>
      </c>
      <c r="L215" s="17">
        <f t="shared" si="13"/>
        <v>-0.96592582628906831</v>
      </c>
      <c r="M215" s="17">
        <f t="shared" si="14"/>
        <v>-6.1257422745431001E-17</v>
      </c>
      <c r="N215" s="17">
        <f>0.5*((Wellpath!$K216-Wellpath!$K215)*COS(Wellpath!$L215)*COS(Wellpath!$M215))</f>
        <v>2.3781881490620829E-16</v>
      </c>
      <c r="O215" s="17">
        <f>0.5*((Wellpath!$K216-Wellpath!$K215)*COS(Wellpath!$L215)*SIN(Wellpath!$M215))</f>
        <v>8.8755190022578811E-16</v>
      </c>
      <c r="P215" s="17">
        <f>0.5*(-(Wellpath!$K216-Wellpath!$K215)*SIN(Wellpath!$L215))</f>
        <v>-15</v>
      </c>
      <c r="Q215" s="17">
        <f>-0.5*((Wellpath!$K216-Wellpath!$K215)*SIN(Wellpath!$L215)*SIN(Wellpath!$M215))</f>
        <v>-14.488887394336025</v>
      </c>
      <c r="R215" s="17">
        <f>0.5*((Wellpath!$K216-Wellpath!$K215)*SIN(Wellpath!$L215)*COS(Wellpath!$M215))</f>
        <v>3.8822856765378111</v>
      </c>
      <c r="S215" s="17">
        <v>0</v>
      </c>
      <c r="AA215" s="10"/>
      <c r="AB215" s="10"/>
      <c r="AC215" s="10"/>
      <c r="AD215" s="10"/>
      <c r="AE215" s="10"/>
      <c r="AF215" s="10"/>
      <c r="AG215" s="10"/>
      <c r="AH215" s="10"/>
      <c r="AI215" s="10"/>
      <c r="AK215" s="24"/>
      <c r="AL215" s="24"/>
      <c r="AM215" s="24"/>
      <c r="AN215" s="24"/>
      <c r="AO215" s="24"/>
      <c r="AP215" s="24"/>
    </row>
    <row r="216" spans="1:42" x14ac:dyDescent="0.25">
      <c r="A216" s="26">
        <f>Wellpath!E216</f>
        <v>6390</v>
      </c>
      <c r="B216" s="17">
        <f>0.5*(SIN(Wellpath!$L215)*COS(Wellpath!$M215)+SIN(Wellpath!$L216)*COS(Wellpath!$M216))</f>
        <v>0.25881904510252074</v>
      </c>
      <c r="C216" s="17">
        <f>0.5*(SIN(Wellpath!$L215)*SIN(Wellpath!$M215)+SIN(Wellpath!$L216)*SIN(Wellpath!$M216))</f>
        <v>0.96592582628906831</v>
      </c>
      <c r="D216" s="17">
        <f>0.5*(COS(Wellpath!$L215)+COS(Wellpath!$L216))</f>
        <v>6.1257422745431001E-17</v>
      </c>
      <c r="E216" s="17">
        <f>0.5*((Wellpath!$K216-Wellpath!$K215)*COS(Wellpath!$L216)*COS(Wellpath!$M216))</f>
        <v>2.3781881490620829E-16</v>
      </c>
      <c r="F216" s="17">
        <f>0.5*((Wellpath!$K216-Wellpath!$K215)*COS(Wellpath!$L216)*SIN(Wellpath!$M216))</f>
        <v>8.8755190022578811E-16</v>
      </c>
      <c r="G216" s="17">
        <f>0.5*(-(Wellpath!$K216-Wellpath!$K215)*SIN(Wellpath!$L216))</f>
        <v>-15</v>
      </c>
      <c r="H216" s="17">
        <f>-0.5*((Wellpath!$K216-Wellpath!$K215)*SIN(Wellpath!$L216)*SIN(Wellpath!$M216))</f>
        <v>-14.488887394336025</v>
      </c>
      <c r="I216" s="17">
        <f>0.5*((Wellpath!$K216-Wellpath!$K215)*SIN(Wellpath!$L216)*COS(Wellpath!$M216))</f>
        <v>3.8822856765378111</v>
      </c>
      <c r="J216" s="17">
        <v>0</v>
      </c>
      <c r="K216" s="17">
        <f t="shared" si="12"/>
        <v>-0.25881904510252074</v>
      </c>
      <c r="L216" s="17">
        <f t="shared" si="13"/>
        <v>-0.96592582628906831</v>
      </c>
      <c r="M216" s="17">
        <f t="shared" si="14"/>
        <v>-6.1257422745431001E-17</v>
      </c>
      <c r="N216" s="17">
        <f>0.5*((Wellpath!$K217-Wellpath!$K216)*COS(Wellpath!$L216)*COS(Wellpath!$M216))</f>
        <v>2.3781881490620829E-16</v>
      </c>
      <c r="O216" s="17">
        <f>0.5*((Wellpath!$K217-Wellpath!$K216)*COS(Wellpath!$L216)*SIN(Wellpath!$M216))</f>
        <v>8.8755190022578811E-16</v>
      </c>
      <c r="P216" s="17">
        <f>0.5*(-(Wellpath!$K217-Wellpath!$K216)*SIN(Wellpath!$L216))</f>
        <v>-15</v>
      </c>
      <c r="Q216" s="17">
        <f>-0.5*((Wellpath!$K217-Wellpath!$K216)*SIN(Wellpath!$L216)*SIN(Wellpath!$M216))</f>
        <v>-14.488887394336025</v>
      </c>
      <c r="R216" s="17">
        <f>0.5*((Wellpath!$K217-Wellpath!$K216)*SIN(Wellpath!$L216)*COS(Wellpath!$M216))</f>
        <v>3.8822856765378111</v>
      </c>
      <c r="S216" s="17">
        <v>0</v>
      </c>
      <c r="AA216" s="10"/>
      <c r="AB216" s="10"/>
      <c r="AC216" s="10"/>
      <c r="AD216" s="10"/>
      <c r="AE216" s="10"/>
      <c r="AF216" s="10"/>
      <c r="AG216" s="10"/>
      <c r="AH216" s="10"/>
      <c r="AI216" s="10"/>
      <c r="AK216" s="24"/>
      <c r="AL216" s="24"/>
      <c r="AM216" s="24"/>
      <c r="AN216" s="24"/>
      <c r="AO216" s="24"/>
      <c r="AP216" s="24"/>
    </row>
    <row r="217" spans="1:42" x14ac:dyDescent="0.25">
      <c r="A217" s="26">
        <f>Wellpath!E217</f>
        <v>6420</v>
      </c>
      <c r="B217" s="17">
        <f>0.5*(SIN(Wellpath!$L216)*COS(Wellpath!$M216)+SIN(Wellpath!$L217)*COS(Wellpath!$M217))</f>
        <v>0.25881904510252074</v>
      </c>
      <c r="C217" s="17">
        <f>0.5*(SIN(Wellpath!$L216)*SIN(Wellpath!$M216)+SIN(Wellpath!$L217)*SIN(Wellpath!$M217))</f>
        <v>0.96592582628906831</v>
      </c>
      <c r="D217" s="17">
        <f>0.5*(COS(Wellpath!$L216)+COS(Wellpath!$L217))</f>
        <v>6.1257422745431001E-17</v>
      </c>
      <c r="E217" s="17">
        <f>0.5*((Wellpath!$K217-Wellpath!$K216)*COS(Wellpath!$L217)*COS(Wellpath!$M217))</f>
        <v>2.3781881490620829E-16</v>
      </c>
      <c r="F217" s="17">
        <f>0.5*((Wellpath!$K217-Wellpath!$K216)*COS(Wellpath!$L217)*SIN(Wellpath!$M217))</f>
        <v>8.8755190022578811E-16</v>
      </c>
      <c r="G217" s="17">
        <f>0.5*(-(Wellpath!$K217-Wellpath!$K216)*SIN(Wellpath!$L217))</f>
        <v>-15</v>
      </c>
      <c r="H217" s="17">
        <f>-0.5*((Wellpath!$K217-Wellpath!$K216)*SIN(Wellpath!$L217)*SIN(Wellpath!$M217))</f>
        <v>-14.488887394336025</v>
      </c>
      <c r="I217" s="17">
        <f>0.5*((Wellpath!$K217-Wellpath!$K216)*SIN(Wellpath!$L217)*COS(Wellpath!$M217))</f>
        <v>3.8822856765378111</v>
      </c>
      <c r="J217" s="17">
        <v>0</v>
      </c>
      <c r="K217" s="17">
        <f t="shared" si="12"/>
        <v>-0.25881904510252074</v>
      </c>
      <c r="L217" s="17">
        <f t="shared" si="13"/>
        <v>-0.96592582628906831</v>
      </c>
      <c r="M217" s="17">
        <f t="shared" si="14"/>
        <v>-6.1257422745431001E-17</v>
      </c>
      <c r="N217" s="17">
        <f>0.5*((Wellpath!$K218-Wellpath!$K217)*COS(Wellpath!$L217)*COS(Wellpath!$M217))</f>
        <v>2.3781881490620829E-16</v>
      </c>
      <c r="O217" s="17">
        <f>0.5*((Wellpath!$K218-Wellpath!$K217)*COS(Wellpath!$L217)*SIN(Wellpath!$M217))</f>
        <v>8.8755190022578811E-16</v>
      </c>
      <c r="P217" s="17">
        <f>0.5*(-(Wellpath!$K218-Wellpath!$K217)*SIN(Wellpath!$L217))</f>
        <v>-15</v>
      </c>
      <c r="Q217" s="17">
        <f>-0.5*((Wellpath!$K218-Wellpath!$K217)*SIN(Wellpath!$L217)*SIN(Wellpath!$M217))</f>
        <v>-14.488887394336025</v>
      </c>
      <c r="R217" s="17">
        <f>0.5*((Wellpath!$K218-Wellpath!$K217)*SIN(Wellpath!$L217)*COS(Wellpath!$M217))</f>
        <v>3.8822856765378111</v>
      </c>
      <c r="S217" s="17">
        <v>0</v>
      </c>
      <c r="AA217" s="10"/>
      <c r="AB217" s="10"/>
      <c r="AC217" s="10"/>
      <c r="AD217" s="10"/>
      <c r="AE217" s="10"/>
      <c r="AF217" s="10"/>
      <c r="AG217" s="10"/>
      <c r="AH217" s="10"/>
      <c r="AI217" s="10"/>
      <c r="AK217" s="24"/>
      <c r="AL217" s="24"/>
      <c r="AM217" s="24"/>
      <c r="AN217" s="24"/>
      <c r="AO217" s="24"/>
      <c r="AP217" s="24"/>
    </row>
    <row r="218" spans="1:42" x14ac:dyDescent="0.25">
      <c r="A218" s="26">
        <f>Wellpath!E218</f>
        <v>6450</v>
      </c>
      <c r="B218" s="17">
        <f>0.5*(SIN(Wellpath!$L217)*COS(Wellpath!$M217)+SIN(Wellpath!$L218)*COS(Wellpath!$M218))</f>
        <v>0.25881904510252074</v>
      </c>
      <c r="C218" s="17">
        <f>0.5*(SIN(Wellpath!$L217)*SIN(Wellpath!$M217)+SIN(Wellpath!$L218)*SIN(Wellpath!$M218))</f>
        <v>0.96592582628906831</v>
      </c>
      <c r="D218" s="17">
        <f>0.5*(COS(Wellpath!$L217)+COS(Wellpath!$L218))</f>
        <v>6.1257422745431001E-17</v>
      </c>
      <c r="E218" s="17">
        <f>0.5*((Wellpath!$K218-Wellpath!$K217)*COS(Wellpath!$L218)*COS(Wellpath!$M218))</f>
        <v>2.3781881490620829E-16</v>
      </c>
      <c r="F218" s="17">
        <f>0.5*((Wellpath!$K218-Wellpath!$K217)*COS(Wellpath!$L218)*SIN(Wellpath!$M218))</f>
        <v>8.8755190022578811E-16</v>
      </c>
      <c r="G218" s="17">
        <f>0.5*(-(Wellpath!$K218-Wellpath!$K217)*SIN(Wellpath!$L218))</f>
        <v>-15</v>
      </c>
      <c r="H218" s="17">
        <f>-0.5*((Wellpath!$K218-Wellpath!$K217)*SIN(Wellpath!$L218)*SIN(Wellpath!$M218))</f>
        <v>-14.488887394336025</v>
      </c>
      <c r="I218" s="17">
        <f>0.5*((Wellpath!$K218-Wellpath!$K217)*SIN(Wellpath!$L218)*COS(Wellpath!$M218))</f>
        <v>3.8822856765378111</v>
      </c>
      <c r="J218" s="17">
        <v>0</v>
      </c>
      <c r="K218" s="17">
        <f t="shared" si="12"/>
        <v>-0.25881904510252074</v>
      </c>
      <c r="L218" s="17">
        <f t="shared" si="13"/>
        <v>-0.96592582628906831</v>
      </c>
      <c r="M218" s="17">
        <f t="shared" si="14"/>
        <v>-6.1257422745431001E-17</v>
      </c>
      <c r="N218" s="17">
        <f>0.5*((Wellpath!$K219-Wellpath!$K218)*COS(Wellpath!$L218)*COS(Wellpath!$M218))</f>
        <v>2.3781881490620829E-16</v>
      </c>
      <c r="O218" s="17">
        <f>0.5*((Wellpath!$K219-Wellpath!$K218)*COS(Wellpath!$L218)*SIN(Wellpath!$M218))</f>
        <v>8.8755190022578811E-16</v>
      </c>
      <c r="P218" s="17">
        <f>0.5*(-(Wellpath!$K219-Wellpath!$K218)*SIN(Wellpath!$L218))</f>
        <v>-15</v>
      </c>
      <c r="Q218" s="17">
        <f>-0.5*((Wellpath!$K219-Wellpath!$K218)*SIN(Wellpath!$L218)*SIN(Wellpath!$M218))</f>
        <v>-14.488887394336025</v>
      </c>
      <c r="R218" s="17">
        <f>0.5*((Wellpath!$K219-Wellpath!$K218)*SIN(Wellpath!$L218)*COS(Wellpath!$M218))</f>
        <v>3.8822856765378111</v>
      </c>
      <c r="S218" s="17">
        <v>0</v>
      </c>
      <c r="AA218" s="10"/>
      <c r="AB218" s="10"/>
      <c r="AC218" s="10"/>
      <c r="AD218" s="10"/>
      <c r="AE218" s="10"/>
      <c r="AF218" s="10"/>
      <c r="AG218" s="10"/>
      <c r="AH218" s="10"/>
      <c r="AI218" s="10"/>
      <c r="AK218" s="24"/>
      <c r="AL218" s="24"/>
      <c r="AM218" s="24"/>
      <c r="AN218" s="24"/>
      <c r="AO218" s="24"/>
      <c r="AP218" s="24"/>
    </row>
    <row r="219" spans="1:42" x14ac:dyDescent="0.25">
      <c r="A219" s="26">
        <f>Wellpath!E219</f>
        <v>6480</v>
      </c>
      <c r="B219" s="17">
        <f>0.5*(SIN(Wellpath!$L218)*COS(Wellpath!$M218)+SIN(Wellpath!$L219)*COS(Wellpath!$M219))</f>
        <v>0.25881904510252074</v>
      </c>
      <c r="C219" s="17">
        <f>0.5*(SIN(Wellpath!$L218)*SIN(Wellpath!$M218)+SIN(Wellpath!$L219)*SIN(Wellpath!$M219))</f>
        <v>0.96592582628906831</v>
      </c>
      <c r="D219" s="17">
        <f>0.5*(COS(Wellpath!$L218)+COS(Wellpath!$L219))</f>
        <v>6.1257422745431001E-17</v>
      </c>
      <c r="E219" s="17">
        <f>0.5*((Wellpath!$K219-Wellpath!$K218)*COS(Wellpath!$L219)*COS(Wellpath!$M219))</f>
        <v>2.3781881490620829E-16</v>
      </c>
      <c r="F219" s="17">
        <f>0.5*((Wellpath!$K219-Wellpath!$K218)*COS(Wellpath!$L219)*SIN(Wellpath!$M219))</f>
        <v>8.8755190022578811E-16</v>
      </c>
      <c r="G219" s="17">
        <f>0.5*(-(Wellpath!$K219-Wellpath!$K218)*SIN(Wellpath!$L219))</f>
        <v>-15</v>
      </c>
      <c r="H219" s="17">
        <f>-0.5*((Wellpath!$K219-Wellpath!$K218)*SIN(Wellpath!$L219)*SIN(Wellpath!$M219))</f>
        <v>-14.488887394336025</v>
      </c>
      <c r="I219" s="17">
        <f>0.5*((Wellpath!$K219-Wellpath!$K218)*SIN(Wellpath!$L219)*COS(Wellpath!$M219))</f>
        <v>3.8822856765378111</v>
      </c>
      <c r="J219" s="17">
        <v>0</v>
      </c>
      <c r="K219" s="17">
        <f t="shared" si="12"/>
        <v>-0.25881904510252074</v>
      </c>
      <c r="L219" s="17">
        <f t="shared" si="13"/>
        <v>-0.96592582628906831</v>
      </c>
      <c r="M219" s="17">
        <f t="shared" si="14"/>
        <v>-6.1257422745431001E-17</v>
      </c>
      <c r="N219" s="17">
        <f>0.5*((Wellpath!$K220-Wellpath!$K219)*COS(Wellpath!$L219)*COS(Wellpath!$M219))</f>
        <v>2.3781881490620829E-16</v>
      </c>
      <c r="O219" s="17">
        <f>0.5*((Wellpath!$K220-Wellpath!$K219)*COS(Wellpath!$L219)*SIN(Wellpath!$M219))</f>
        <v>8.8755190022578811E-16</v>
      </c>
      <c r="P219" s="17">
        <f>0.5*(-(Wellpath!$K220-Wellpath!$K219)*SIN(Wellpath!$L219))</f>
        <v>-15</v>
      </c>
      <c r="Q219" s="17">
        <f>-0.5*((Wellpath!$K220-Wellpath!$K219)*SIN(Wellpath!$L219)*SIN(Wellpath!$M219))</f>
        <v>-14.488887394336025</v>
      </c>
      <c r="R219" s="17">
        <f>0.5*((Wellpath!$K220-Wellpath!$K219)*SIN(Wellpath!$L219)*COS(Wellpath!$M219))</f>
        <v>3.8822856765378111</v>
      </c>
      <c r="S219" s="17">
        <v>0</v>
      </c>
      <c r="AA219" s="10"/>
      <c r="AB219" s="10"/>
      <c r="AC219" s="10"/>
      <c r="AD219" s="10"/>
      <c r="AE219" s="10"/>
      <c r="AF219" s="10"/>
      <c r="AG219" s="10"/>
      <c r="AH219" s="10"/>
      <c r="AI219" s="10"/>
      <c r="AK219" s="24"/>
      <c r="AL219" s="24"/>
      <c r="AM219" s="24"/>
      <c r="AN219" s="24"/>
      <c r="AO219" s="24"/>
      <c r="AP219" s="24"/>
    </row>
    <row r="220" spans="1:42" x14ac:dyDescent="0.25">
      <c r="A220" s="26">
        <f>Wellpath!E220</f>
        <v>6510</v>
      </c>
      <c r="B220" s="17">
        <f>0.5*(SIN(Wellpath!$L219)*COS(Wellpath!$M219)+SIN(Wellpath!$L220)*COS(Wellpath!$M220))</f>
        <v>0.25881904510252074</v>
      </c>
      <c r="C220" s="17">
        <f>0.5*(SIN(Wellpath!$L219)*SIN(Wellpath!$M219)+SIN(Wellpath!$L220)*SIN(Wellpath!$M220))</f>
        <v>0.96592582628906831</v>
      </c>
      <c r="D220" s="17">
        <f>0.5*(COS(Wellpath!$L219)+COS(Wellpath!$L220))</f>
        <v>6.1257422745431001E-17</v>
      </c>
      <c r="E220" s="17">
        <f>0.5*((Wellpath!$K220-Wellpath!$K219)*COS(Wellpath!$L220)*COS(Wellpath!$M220))</f>
        <v>2.3781881490620829E-16</v>
      </c>
      <c r="F220" s="17">
        <f>0.5*((Wellpath!$K220-Wellpath!$K219)*COS(Wellpath!$L220)*SIN(Wellpath!$M220))</f>
        <v>8.8755190022578811E-16</v>
      </c>
      <c r="G220" s="17">
        <f>0.5*(-(Wellpath!$K220-Wellpath!$K219)*SIN(Wellpath!$L220))</f>
        <v>-15</v>
      </c>
      <c r="H220" s="17">
        <f>-0.5*((Wellpath!$K220-Wellpath!$K219)*SIN(Wellpath!$L220)*SIN(Wellpath!$M220))</f>
        <v>-14.488887394336025</v>
      </c>
      <c r="I220" s="17">
        <f>0.5*((Wellpath!$K220-Wellpath!$K219)*SIN(Wellpath!$L220)*COS(Wellpath!$M220))</f>
        <v>3.8822856765378111</v>
      </c>
      <c r="J220" s="17">
        <v>0</v>
      </c>
      <c r="K220" s="17">
        <f t="shared" si="12"/>
        <v>-0.25881904510252074</v>
      </c>
      <c r="L220" s="17">
        <f t="shared" si="13"/>
        <v>-0.96592582628906831</v>
      </c>
      <c r="M220" s="17">
        <f t="shared" si="14"/>
        <v>-6.1257422745431001E-17</v>
      </c>
      <c r="N220" s="17">
        <f>0.5*((Wellpath!$K221-Wellpath!$K220)*COS(Wellpath!$L220)*COS(Wellpath!$M220))</f>
        <v>2.3781881490620829E-16</v>
      </c>
      <c r="O220" s="17">
        <f>0.5*((Wellpath!$K221-Wellpath!$K220)*COS(Wellpath!$L220)*SIN(Wellpath!$M220))</f>
        <v>8.8755190022578811E-16</v>
      </c>
      <c r="P220" s="17">
        <f>0.5*(-(Wellpath!$K221-Wellpath!$K220)*SIN(Wellpath!$L220))</f>
        <v>-15</v>
      </c>
      <c r="Q220" s="17">
        <f>-0.5*((Wellpath!$K221-Wellpath!$K220)*SIN(Wellpath!$L220)*SIN(Wellpath!$M220))</f>
        <v>-14.488887394336025</v>
      </c>
      <c r="R220" s="17">
        <f>0.5*((Wellpath!$K221-Wellpath!$K220)*SIN(Wellpath!$L220)*COS(Wellpath!$M220))</f>
        <v>3.8822856765378111</v>
      </c>
      <c r="S220" s="17">
        <v>0</v>
      </c>
      <c r="AA220" s="10"/>
      <c r="AB220" s="10"/>
      <c r="AC220" s="10"/>
      <c r="AD220" s="10"/>
      <c r="AE220" s="10"/>
      <c r="AF220" s="10"/>
      <c r="AG220" s="10"/>
      <c r="AH220" s="10"/>
      <c r="AI220" s="10"/>
      <c r="AK220" s="24"/>
      <c r="AL220" s="24"/>
      <c r="AM220" s="24"/>
      <c r="AN220" s="24"/>
      <c r="AO220" s="24"/>
      <c r="AP220" s="24"/>
    </row>
    <row r="221" spans="1:42" x14ac:dyDescent="0.25">
      <c r="A221" s="26">
        <f>Wellpath!E221</f>
        <v>6540</v>
      </c>
      <c r="B221" s="17">
        <f>0.5*(SIN(Wellpath!$L220)*COS(Wellpath!$M220)+SIN(Wellpath!$L221)*COS(Wellpath!$M221))</f>
        <v>0.25881904510252074</v>
      </c>
      <c r="C221" s="17">
        <f>0.5*(SIN(Wellpath!$L220)*SIN(Wellpath!$M220)+SIN(Wellpath!$L221)*SIN(Wellpath!$M221))</f>
        <v>0.96592582628906831</v>
      </c>
      <c r="D221" s="17">
        <f>0.5*(COS(Wellpath!$L220)+COS(Wellpath!$L221))</f>
        <v>6.1257422745431001E-17</v>
      </c>
      <c r="E221" s="17">
        <f>0.5*((Wellpath!$K221-Wellpath!$K220)*COS(Wellpath!$L221)*COS(Wellpath!$M221))</f>
        <v>2.3781881490620829E-16</v>
      </c>
      <c r="F221" s="17">
        <f>0.5*((Wellpath!$K221-Wellpath!$K220)*COS(Wellpath!$L221)*SIN(Wellpath!$M221))</f>
        <v>8.8755190022578811E-16</v>
      </c>
      <c r="G221" s="17">
        <f>0.5*(-(Wellpath!$K221-Wellpath!$K220)*SIN(Wellpath!$L221))</f>
        <v>-15</v>
      </c>
      <c r="H221" s="17">
        <f>-0.5*((Wellpath!$K221-Wellpath!$K220)*SIN(Wellpath!$L221)*SIN(Wellpath!$M221))</f>
        <v>-14.488887394336025</v>
      </c>
      <c r="I221" s="17">
        <f>0.5*((Wellpath!$K221-Wellpath!$K220)*SIN(Wellpath!$L221)*COS(Wellpath!$M221))</f>
        <v>3.8822856765378111</v>
      </c>
      <c r="J221" s="17">
        <v>0</v>
      </c>
      <c r="K221" s="17">
        <f t="shared" si="12"/>
        <v>-0.25881904510252074</v>
      </c>
      <c r="L221" s="17">
        <f t="shared" si="13"/>
        <v>-0.96592582628906831</v>
      </c>
      <c r="M221" s="17">
        <f t="shared" si="14"/>
        <v>-6.1257422745431001E-17</v>
      </c>
      <c r="N221" s="17">
        <f>0.5*((Wellpath!$K222-Wellpath!$K221)*COS(Wellpath!$L221)*COS(Wellpath!$M221))</f>
        <v>2.3781881490620829E-16</v>
      </c>
      <c r="O221" s="17">
        <f>0.5*((Wellpath!$K222-Wellpath!$K221)*COS(Wellpath!$L221)*SIN(Wellpath!$M221))</f>
        <v>8.8755190022578811E-16</v>
      </c>
      <c r="P221" s="17">
        <f>0.5*(-(Wellpath!$K222-Wellpath!$K221)*SIN(Wellpath!$L221))</f>
        <v>-15</v>
      </c>
      <c r="Q221" s="17">
        <f>-0.5*((Wellpath!$K222-Wellpath!$K221)*SIN(Wellpath!$L221)*SIN(Wellpath!$M221))</f>
        <v>-14.488887394336025</v>
      </c>
      <c r="R221" s="17">
        <f>0.5*((Wellpath!$K222-Wellpath!$K221)*SIN(Wellpath!$L221)*COS(Wellpath!$M221))</f>
        <v>3.8822856765378111</v>
      </c>
      <c r="S221" s="17">
        <v>0</v>
      </c>
      <c r="AA221" s="10"/>
      <c r="AB221" s="10"/>
      <c r="AC221" s="10"/>
      <c r="AD221" s="10"/>
      <c r="AE221" s="10"/>
      <c r="AF221" s="10"/>
      <c r="AG221" s="10"/>
      <c r="AH221" s="10"/>
      <c r="AI221" s="10"/>
      <c r="AK221" s="24"/>
      <c r="AL221" s="24"/>
      <c r="AM221" s="24"/>
      <c r="AN221" s="24"/>
      <c r="AO221" s="24"/>
      <c r="AP221" s="24"/>
    </row>
    <row r="222" spans="1:42" x14ac:dyDescent="0.25">
      <c r="A222" s="26">
        <f>Wellpath!E222</f>
        <v>6570</v>
      </c>
      <c r="B222" s="17">
        <f>0.5*(SIN(Wellpath!$L221)*COS(Wellpath!$M221)+SIN(Wellpath!$L222)*COS(Wellpath!$M222))</f>
        <v>0.25881904510252074</v>
      </c>
      <c r="C222" s="17">
        <f>0.5*(SIN(Wellpath!$L221)*SIN(Wellpath!$M221)+SIN(Wellpath!$L222)*SIN(Wellpath!$M222))</f>
        <v>0.96592582628906831</v>
      </c>
      <c r="D222" s="17">
        <f>0.5*(COS(Wellpath!$L221)+COS(Wellpath!$L222))</f>
        <v>6.1257422745431001E-17</v>
      </c>
      <c r="E222" s="17">
        <f>0.5*((Wellpath!$K222-Wellpath!$K221)*COS(Wellpath!$L222)*COS(Wellpath!$M222))</f>
        <v>2.3781881490620829E-16</v>
      </c>
      <c r="F222" s="17">
        <f>0.5*((Wellpath!$K222-Wellpath!$K221)*COS(Wellpath!$L222)*SIN(Wellpath!$M222))</f>
        <v>8.8755190022578811E-16</v>
      </c>
      <c r="G222" s="17">
        <f>0.5*(-(Wellpath!$K222-Wellpath!$K221)*SIN(Wellpath!$L222))</f>
        <v>-15</v>
      </c>
      <c r="H222" s="17">
        <f>-0.5*((Wellpath!$K222-Wellpath!$K221)*SIN(Wellpath!$L222)*SIN(Wellpath!$M222))</f>
        <v>-14.488887394336025</v>
      </c>
      <c r="I222" s="17">
        <f>0.5*((Wellpath!$K222-Wellpath!$K221)*SIN(Wellpath!$L222)*COS(Wellpath!$M222))</f>
        <v>3.8822856765378111</v>
      </c>
      <c r="J222" s="17">
        <v>0</v>
      </c>
      <c r="K222" s="17">
        <f t="shared" si="12"/>
        <v>-0.25881904510252074</v>
      </c>
      <c r="L222" s="17">
        <f t="shared" si="13"/>
        <v>-0.96592582628906831</v>
      </c>
      <c r="M222" s="17">
        <f t="shared" si="14"/>
        <v>-6.1257422745431001E-17</v>
      </c>
      <c r="N222" s="17">
        <f>0.5*((Wellpath!$K223-Wellpath!$K222)*COS(Wellpath!$L222)*COS(Wellpath!$M222))</f>
        <v>2.3781881490620829E-16</v>
      </c>
      <c r="O222" s="17">
        <f>0.5*((Wellpath!$K223-Wellpath!$K222)*COS(Wellpath!$L222)*SIN(Wellpath!$M222))</f>
        <v>8.8755190022578811E-16</v>
      </c>
      <c r="P222" s="17">
        <f>0.5*(-(Wellpath!$K223-Wellpath!$K222)*SIN(Wellpath!$L222))</f>
        <v>-15</v>
      </c>
      <c r="Q222" s="17">
        <f>-0.5*((Wellpath!$K223-Wellpath!$K222)*SIN(Wellpath!$L222)*SIN(Wellpath!$M222))</f>
        <v>-14.488887394336025</v>
      </c>
      <c r="R222" s="17">
        <f>0.5*((Wellpath!$K223-Wellpath!$K222)*SIN(Wellpath!$L222)*COS(Wellpath!$M222))</f>
        <v>3.8822856765378111</v>
      </c>
      <c r="S222" s="17">
        <v>0</v>
      </c>
      <c r="AA222" s="10"/>
      <c r="AB222" s="10"/>
      <c r="AC222" s="10"/>
      <c r="AD222" s="10"/>
      <c r="AE222" s="10"/>
      <c r="AF222" s="10"/>
      <c r="AG222" s="10"/>
      <c r="AH222" s="10"/>
      <c r="AI222" s="10"/>
      <c r="AK222" s="24"/>
      <c r="AL222" s="24"/>
      <c r="AM222" s="24"/>
      <c r="AN222" s="24"/>
      <c r="AO222" s="24"/>
      <c r="AP222" s="24"/>
    </row>
    <row r="223" spans="1:42" x14ac:dyDescent="0.25">
      <c r="A223" s="26">
        <f>Wellpath!E223</f>
        <v>6600</v>
      </c>
      <c r="B223" s="17">
        <f>0.5*(SIN(Wellpath!$L222)*COS(Wellpath!$M222)+SIN(Wellpath!$L223)*COS(Wellpath!$M223))</f>
        <v>0.25881904510252074</v>
      </c>
      <c r="C223" s="17">
        <f>0.5*(SIN(Wellpath!$L222)*SIN(Wellpath!$M222)+SIN(Wellpath!$L223)*SIN(Wellpath!$M223))</f>
        <v>0.96592582628906831</v>
      </c>
      <c r="D223" s="17">
        <f>0.5*(COS(Wellpath!$L222)+COS(Wellpath!$L223))</f>
        <v>6.1257422745431001E-17</v>
      </c>
      <c r="E223" s="17">
        <f>0.5*((Wellpath!$K223-Wellpath!$K222)*COS(Wellpath!$L223)*COS(Wellpath!$M223))</f>
        <v>2.3781881490620829E-16</v>
      </c>
      <c r="F223" s="17">
        <f>0.5*((Wellpath!$K223-Wellpath!$K222)*COS(Wellpath!$L223)*SIN(Wellpath!$M223))</f>
        <v>8.8755190022578811E-16</v>
      </c>
      <c r="G223" s="17">
        <f>0.5*(-(Wellpath!$K223-Wellpath!$K222)*SIN(Wellpath!$L223))</f>
        <v>-15</v>
      </c>
      <c r="H223" s="17">
        <f>-0.5*((Wellpath!$K223-Wellpath!$K222)*SIN(Wellpath!$L223)*SIN(Wellpath!$M223))</f>
        <v>-14.488887394336025</v>
      </c>
      <c r="I223" s="17">
        <f>0.5*((Wellpath!$K223-Wellpath!$K222)*SIN(Wellpath!$L223)*COS(Wellpath!$M223))</f>
        <v>3.8822856765378111</v>
      </c>
      <c r="J223" s="17">
        <v>0</v>
      </c>
      <c r="K223" s="17">
        <f t="shared" si="12"/>
        <v>-0.25881904510252074</v>
      </c>
      <c r="L223" s="17">
        <f t="shared" si="13"/>
        <v>-0.96592582628906831</v>
      </c>
      <c r="M223" s="17">
        <f t="shared" si="14"/>
        <v>-6.1257422745431001E-17</v>
      </c>
      <c r="N223" s="17">
        <f>0.5*((Wellpath!$K224-Wellpath!$K223)*COS(Wellpath!$L223)*COS(Wellpath!$M223))</f>
        <v>2.3781881490620829E-16</v>
      </c>
      <c r="O223" s="17">
        <f>0.5*((Wellpath!$K224-Wellpath!$K223)*COS(Wellpath!$L223)*SIN(Wellpath!$M223))</f>
        <v>8.8755190022578811E-16</v>
      </c>
      <c r="P223" s="17">
        <f>0.5*(-(Wellpath!$K224-Wellpath!$K223)*SIN(Wellpath!$L223))</f>
        <v>-15</v>
      </c>
      <c r="Q223" s="17">
        <f>-0.5*((Wellpath!$K224-Wellpath!$K223)*SIN(Wellpath!$L223)*SIN(Wellpath!$M223))</f>
        <v>-14.488887394336025</v>
      </c>
      <c r="R223" s="17">
        <f>0.5*((Wellpath!$K224-Wellpath!$K223)*SIN(Wellpath!$L223)*COS(Wellpath!$M223))</f>
        <v>3.8822856765378111</v>
      </c>
      <c r="S223" s="17">
        <v>0</v>
      </c>
      <c r="AA223" s="10"/>
      <c r="AB223" s="10"/>
      <c r="AC223" s="10"/>
      <c r="AD223" s="10"/>
      <c r="AE223" s="10"/>
      <c r="AF223" s="10"/>
      <c r="AG223" s="10"/>
      <c r="AH223" s="10"/>
      <c r="AI223" s="10"/>
      <c r="AK223" s="24"/>
      <c r="AL223" s="24"/>
      <c r="AM223" s="24"/>
      <c r="AN223" s="24"/>
      <c r="AO223" s="24"/>
      <c r="AP223" s="24"/>
    </row>
    <row r="224" spans="1:42" x14ac:dyDescent="0.25">
      <c r="A224" s="26">
        <f>Wellpath!E224</f>
        <v>6630</v>
      </c>
      <c r="B224" s="17">
        <f>0.5*(SIN(Wellpath!$L223)*COS(Wellpath!$M223)+SIN(Wellpath!$L224)*COS(Wellpath!$M224))</f>
        <v>0.25881904510252074</v>
      </c>
      <c r="C224" s="17">
        <f>0.5*(SIN(Wellpath!$L223)*SIN(Wellpath!$M223)+SIN(Wellpath!$L224)*SIN(Wellpath!$M224))</f>
        <v>0.96592582628906831</v>
      </c>
      <c r="D224" s="17">
        <f>0.5*(COS(Wellpath!$L223)+COS(Wellpath!$L224))</f>
        <v>6.1257422745431001E-17</v>
      </c>
      <c r="E224" s="17">
        <f>0.5*((Wellpath!$K224-Wellpath!$K223)*COS(Wellpath!$L224)*COS(Wellpath!$M224))</f>
        <v>2.3781881490620829E-16</v>
      </c>
      <c r="F224" s="17">
        <f>0.5*((Wellpath!$K224-Wellpath!$K223)*COS(Wellpath!$L224)*SIN(Wellpath!$M224))</f>
        <v>8.8755190022578811E-16</v>
      </c>
      <c r="G224" s="17">
        <f>0.5*(-(Wellpath!$K224-Wellpath!$K223)*SIN(Wellpath!$L224))</f>
        <v>-15</v>
      </c>
      <c r="H224" s="17">
        <f>-0.5*((Wellpath!$K224-Wellpath!$K223)*SIN(Wellpath!$L224)*SIN(Wellpath!$M224))</f>
        <v>-14.488887394336025</v>
      </c>
      <c r="I224" s="17">
        <f>0.5*((Wellpath!$K224-Wellpath!$K223)*SIN(Wellpath!$L224)*COS(Wellpath!$M224))</f>
        <v>3.8822856765378111</v>
      </c>
      <c r="J224" s="17">
        <v>0</v>
      </c>
      <c r="K224" s="17">
        <f t="shared" si="12"/>
        <v>-0.25881904510252074</v>
      </c>
      <c r="L224" s="17">
        <f t="shared" si="13"/>
        <v>-0.96592582628906831</v>
      </c>
      <c r="M224" s="17">
        <f t="shared" si="14"/>
        <v>-6.1257422745431001E-17</v>
      </c>
      <c r="N224" s="17">
        <f>0.5*((Wellpath!$K225-Wellpath!$K224)*COS(Wellpath!$L224)*COS(Wellpath!$M224))</f>
        <v>2.3781881490620829E-16</v>
      </c>
      <c r="O224" s="17">
        <f>0.5*((Wellpath!$K225-Wellpath!$K224)*COS(Wellpath!$L224)*SIN(Wellpath!$M224))</f>
        <v>8.8755190022578811E-16</v>
      </c>
      <c r="P224" s="17">
        <f>0.5*(-(Wellpath!$K225-Wellpath!$K224)*SIN(Wellpath!$L224))</f>
        <v>-15</v>
      </c>
      <c r="Q224" s="17">
        <f>-0.5*((Wellpath!$K225-Wellpath!$K224)*SIN(Wellpath!$L224)*SIN(Wellpath!$M224))</f>
        <v>-14.488887394336025</v>
      </c>
      <c r="R224" s="17">
        <f>0.5*((Wellpath!$K225-Wellpath!$K224)*SIN(Wellpath!$L224)*COS(Wellpath!$M224))</f>
        <v>3.8822856765378111</v>
      </c>
      <c r="S224" s="17">
        <v>0</v>
      </c>
      <c r="AA224" s="10"/>
      <c r="AB224" s="10"/>
      <c r="AC224" s="10"/>
      <c r="AD224" s="10"/>
      <c r="AE224" s="10"/>
      <c r="AF224" s="10"/>
      <c r="AG224" s="10"/>
      <c r="AH224" s="10"/>
      <c r="AI224" s="10"/>
      <c r="AK224" s="24"/>
      <c r="AL224" s="24"/>
      <c r="AM224" s="24"/>
      <c r="AN224" s="24"/>
      <c r="AO224" s="24"/>
      <c r="AP224" s="24"/>
    </row>
    <row r="225" spans="1:42" x14ac:dyDescent="0.25">
      <c r="A225" s="26">
        <f>Wellpath!E225</f>
        <v>6660</v>
      </c>
      <c r="B225" s="17">
        <f>0.5*(SIN(Wellpath!$L224)*COS(Wellpath!$M224)+SIN(Wellpath!$L225)*COS(Wellpath!$M225))</f>
        <v>0.25881904510252074</v>
      </c>
      <c r="C225" s="17">
        <f>0.5*(SIN(Wellpath!$L224)*SIN(Wellpath!$M224)+SIN(Wellpath!$L225)*SIN(Wellpath!$M225))</f>
        <v>0.96592582628906831</v>
      </c>
      <c r="D225" s="17">
        <f>0.5*(COS(Wellpath!$L224)+COS(Wellpath!$L225))</f>
        <v>6.1257422745431001E-17</v>
      </c>
      <c r="E225" s="17">
        <f>0.5*((Wellpath!$K225-Wellpath!$K224)*COS(Wellpath!$L225)*COS(Wellpath!$M225))</f>
        <v>2.3781881490620829E-16</v>
      </c>
      <c r="F225" s="17">
        <f>0.5*((Wellpath!$K225-Wellpath!$K224)*COS(Wellpath!$L225)*SIN(Wellpath!$M225))</f>
        <v>8.8755190022578811E-16</v>
      </c>
      <c r="G225" s="17">
        <f>0.5*(-(Wellpath!$K225-Wellpath!$K224)*SIN(Wellpath!$L225))</f>
        <v>-15</v>
      </c>
      <c r="H225" s="17">
        <f>-0.5*((Wellpath!$K225-Wellpath!$K224)*SIN(Wellpath!$L225)*SIN(Wellpath!$M225))</f>
        <v>-14.488887394336025</v>
      </c>
      <c r="I225" s="17">
        <f>0.5*((Wellpath!$K225-Wellpath!$K224)*SIN(Wellpath!$L225)*COS(Wellpath!$M225))</f>
        <v>3.8822856765378111</v>
      </c>
      <c r="J225" s="17">
        <v>0</v>
      </c>
      <c r="K225" s="17">
        <f t="shared" si="12"/>
        <v>-0.25881904510252074</v>
      </c>
      <c r="L225" s="17">
        <f t="shared" si="13"/>
        <v>-0.96592582628906831</v>
      </c>
      <c r="M225" s="17">
        <f t="shared" si="14"/>
        <v>-6.1257422745431001E-17</v>
      </c>
      <c r="N225" s="17">
        <f>0.5*((Wellpath!$K226-Wellpath!$K225)*COS(Wellpath!$L225)*COS(Wellpath!$M225))</f>
        <v>2.3781881490620829E-16</v>
      </c>
      <c r="O225" s="17">
        <f>0.5*((Wellpath!$K226-Wellpath!$K225)*COS(Wellpath!$L225)*SIN(Wellpath!$M225))</f>
        <v>8.8755190022578811E-16</v>
      </c>
      <c r="P225" s="17">
        <f>0.5*(-(Wellpath!$K226-Wellpath!$K225)*SIN(Wellpath!$L225))</f>
        <v>-15</v>
      </c>
      <c r="Q225" s="17">
        <f>-0.5*((Wellpath!$K226-Wellpath!$K225)*SIN(Wellpath!$L225)*SIN(Wellpath!$M225))</f>
        <v>-14.488887394336025</v>
      </c>
      <c r="R225" s="17">
        <f>0.5*((Wellpath!$K226-Wellpath!$K225)*SIN(Wellpath!$L225)*COS(Wellpath!$M225))</f>
        <v>3.8822856765378111</v>
      </c>
      <c r="S225" s="17">
        <v>0</v>
      </c>
      <c r="AA225" s="10"/>
      <c r="AB225" s="10"/>
      <c r="AC225" s="10"/>
      <c r="AD225" s="10"/>
      <c r="AE225" s="10"/>
      <c r="AF225" s="10"/>
      <c r="AG225" s="10"/>
      <c r="AH225" s="10"/>
      <c r="AI225" s="10"/>
      <c r="AK225" s="24"/>
      <c r="AL225" s="24"/>
      <c r="AM225" s="24"/>
      <c r="AN225" s="24"/>
      <c r="AO225" s="24"/>
      <c r="AP225" s="24"/>
    </row>
    <row r="226" spans="1:42" x14ac:dyDescent="0.25">
      <c r="A226" s="26">
        <f>Wellpath!E226</f>
        <v>6690</v>
      </c>
      <c r="B226" s="17">
        <f>0.5*(SIN(Wellpath!$L225)*COS(Wellpath!$M225)+SIN(Wellpath!$L226)*COS(Wellpath!$M226))</f>
        <v>0.25881904510252074</v>
      </c>
      <c r="C226" s="17">
        <f>0.5*(SIN(Wellpath!$L225)*SIN(Wellpath!$M225)+SIN(Wellpath!$L226)*SIN(Wellpath!$M226))</f>
        <v>0.96592582628906831</v>
      </c>
      <c r="D226" s="17">
        <f>0.5*(COS(Wellpath!$L225)+COS(Wellpath!$L226))</f>
        <v>6.1257422745431001E-17</v>
      </c>
      <c r="E226" s="17">
        <f>0.5*((Wellpath!$K226-Wellpath!$K225)*COS(Wellpath!$L226)*COS(Wellpath!$M226))</f>
        <v>2.3781881490620829E-16</v>
      </c>
      <c r="F226" s="17">
        <f>0.5*((Wellpath!$K226-Wellpath!$K225)*COS(Wellpath!$L226)*SIN(Wellpath!$M226))</f>
        <v>8.8755190022578811E-16</v>
      </c>
      <c r="G226" s="17">
        <f>0.5*(-(Wellpath!$K226-Wellpath!$K225)*SIN(Wellpath!$L226))</f>
        <v>-15</v>
      </c>
      <c r="H226" s="17">
        <f>-0.5*((Wellpath!$K226-Wellpath!$K225)*SIN(Wellpath!$L226)*SIN(Wellpath!$M226))</f>
        <v>-14.488887394336025</v>
      </c>
      <c r="I226" s="17">
        <f>0.5*((Wellpath!$K226-Wellpath!$K225)*SIN(Wellpath!$L226)*COS(Wellpath!$M226))</f>
        <v>3.8822856765378111</v>
      </c>
      <c r="J226" s="17">
        <v>0</v>
      </c>
      <c r="K226" s="17">
        <f t="shared" si="12"/>
        <v>-0.25881904510252074</v>
      </c>
      <c r="L226" s="17">
        <f t="shared" si="13"/>
        <v>-0.96592582628906831</v>
      </c>
      <c r="M226" s="17">
        <f t="shared" si="14"/>
        <v>-6.1257422745431001E-17</v>
      </c>
      <c r="N226" s="17">
        <f>0.5*((Wellpath!$K227-Wellpath!$K226)*COS(Wellpath!$L226)*COS(Wellpath!$M226))</f>
        <v>2.3781881490620829E-16</v>
      </c>
      <c r="O226" s="17">
        <f>0.5*((Wellpath!$K227-Wellpath!$K226)*COS(Wellpath!$L226)*SIN(Wellpath!$M226))</f>
        <v>8.8755190022578811E-16</v>
      </c>
      <c r="P226" s="17">
        <f>0.5*(-(Wellpath!$K227-Wellpath!$K226)*SIN(Wellpath!$L226))</f>
        <v>-15</v>
      </c>
      <c r="Q226" s="17">
        <f>-0.5*((Wellpath!$K227-Wellpath!$K226)*SIN(Wellpath!$L226)*SIN(Wellpath!$M226))</f>
        <v>-14.488887394336025</v>
      </c>
      <c r="R226" s="17">
        <f>0.5*((Wellpath!$K227-Wellpath!$K226)*SIN(Wellpath!$L226)*COS(Wellpath!$M226))</f>
        <v>3.8822856765378111</v>
      </c>
      <c r="S226" s="17">
        <v>0</v>
      </c>
      <c r="AA226" s="10"/>
      <c r="AB226" s="10"/>
      <c r="AC226" s="10"/>
      <c r="AD226" s="10"/>
      <c r="AE226" s="10"/>
      <c r="AF226" s="10"/>
      <c r="AG226" s="10"/>
      <c r="AH226" s="10"/>
      <c r="AI226" s="10"/>
      <c r="AK226" s="24"/>
      <c r="AL226" s="24"/>
      <c r="AM226" s="24"/>
      <c r="AN226" s="24"/>
      <c r="AO226" s="24"/>
      <c r="AP226" s="24"/>
    </row>
    <row r="227" spans="1:42" x14ac:dyDescent="0.25">
      <c r="A227" s="26">
        <f>Wellpath!E227</f>
        <v>6720</v>
      </c>
      <c r="B227" s="17">
        <f>0.5*(SIN(Wellpath!$L226)*COS(Wellpath!$M226)+SIN(Wellpath!$L227)*COS(Wellpath!$M227))</f>
        <v>0.25881904510252074</v>
      </c>
      <c r="C227" s="17">
        <f>0.5*(SIN(Wellpath!$L226)*SIN(Wellpath!$M226)+SIN(Wellpath!$L227)*SIN(Wellpath!$M227))</f>
        <v>0.96592582628906831</v>
      </c>
      <c r="D227" s="17">
        <f>0.5*(COS(Wellpath!$L226)+COS(Wellpath!$L227))</f>
        <v>6.1257422745431001E-17</v>
      </c>
      <c r="E227" s="17">
        <f>0.5*((Wellpath!$K227-Wellpath!$K226)*COS(Wellpath!$L227)*COS(Wellpath!$M227))</f>
        <v>2.3781881490620829E-16</v>
      </c>
      <c r="F227" s="17">
        <f>0.5*((Wellpath!$K227-Wellpath!$K226)*COS(Wellpath!$L227)*SIN(Wellpath!$M227))</f>
        <v>8.8755190022578811E-16</v>
      </c>
      <c r="G227" s="17">
        <f>0.5*(-(Wellpath!$K227-Wellpath!$K226)*SIN(Wellpath!$L227))</f>
        <v>-15</v>
      </c>
      <c r="H227" s="17">
        <f>-0.5*((Wellpath!$K227-Wellpath!$K226)*SIN(Wellpath!$L227)*SIN(Wellpath!$M227))</f>
        <v>-14.488887394336025</v>
      </c>
      <c r="I227" s="17">
        <f>0.5*((Wellpath!$K227-Wellpath!$K226)*SIN(Wellpath!$L227)*COS(Wellpath!$M227))</f>
        <v>3.8822856765378111</v>
      </c>
      <c r="J227" s="17">
        <v>0</v>
      </c>
      <c r="K227" s="17">
        <f t="shared" si="12"/>
        <v>-0.25881904510252074</v>
      </c>
      <c r="L227" s="17">
        <f t="shared" si="13"/>
        <v>-0.96592582628906831</v>
      </c>
      <c r="M227" s="17">
        <f t="shared" si="14"/>
        <v>-6.1257422745431001E-17</v>
      </c>
      <c r="N227" s="17">
        <f>0.5*((Wellpath!$K228-Wellpath!$K227)*COS(Wellpath!$L227)*COS(Wellpath!$M227))</f>
        <v>2.3781881490620829E-16</v>
      </c>
      <c r="O227" s="17">
        <f>0.5*((Wellpath!$K228-Wellpath!$K227)*COS(Wellpath!$L227)*SIN(Wellpath!$M227))</f>
        <v>8.8755190022578811E-16</v>
      </c>
      <c r="P227" s="17">
        <f>0.5*(-(Wellpath!$K228-Wellpath!$K227)*SIN(Wellpath!$L227))</f>
        <v>-15</v>
      </c>
      <c r="Q227" s="17">
        <f>-0.5*((Wellpath!$K228-Wellpath!$K227)*SIN(Wellpath!$L227)*SIN(Wellpath!$M227))</f>
        <v>-14.488887394336025</v>
      </c>
      <c r="R227" s="17">
        <f>0.5*((Wellpath!$K228-Wellpath!$K227)*SIN(Wellpath!$L227)*COS(Wellpath!$M227))</f>
        <v>3.8822856765378111</v>
      </c>
      <c r="S227" s="17">
        <v>0</v>
      </c>
      <c r="AA227" s="10"/>
      <c r="AB227" s="10"/>
      <c r="AC227" s="10"/>
      <c r="AD227" s="10"/>
      <c r="AE227" s="10"/>
      <c r="AF227" s="10"/>
      <c r="AG227" s="10"/>
      <c r="AH227" s="10"/>
      <c r="AI227" s="10"/>
      <c r="AK227" s="24"/>
      <c r="AL227" s="24"/>
      <c r="AM227" s="24"/>
      <c r="AN227" s="24"/>
      <c r="AO227" s="24"/>
      <c r="AP227" s="24"/>
    </row>
    <row r="228" spans="1:42" x14ac:dyDescent="0.25">
      <c r="A228" s="26">
        <f>Wellpath!E228</f>
        <v>6750</v>
      </c>
      <c r="B228" s="17">
        <f>0.5*(SIN(Wellpath!$L227)*COS(Wellpath!$M227)+SIN(Wellpath!$L228)*COS(Wellpath!$M228))</f>
        <v>0.25881904510252074</v>
      </c>
      <c r="C228" s="17">
        <f>0.5*(SIN(Wellpath!$L227)*SIN(Wellpath!$M227)+SIN(Wellpath!$L228)*SIN(Wellpath!$M228))</f>
        <v>0.96592582628906831</v>
      </c>
      <c r="D228" s="17">
        <f>0.5*(COS(Wellpath!$L227)+COS(Wellpath!$L228))</f>
        <v>6.1257422745431001E-17</v>
      </c>
      <c r="E228" s="17">
        <f>0.5*((Wellpath!$K228-Wellpath!$K227)*COS(Wellpath!$L228)*COS(Wellpath!$M228))</f>
        <v>2.3781881490620829E-16</v>
      </c>
      <c r="F228" s="17">
        <f>0.5*((Wellpath!$K228-Wellpath!$K227)*COS(Wellpath!$L228)*SIN(Wellpath!$M228))</f>
        <v>8.8755190022578811E-16</v>
      </c>
      <c r="G228" s="17">
        <f>0.5*(-(Wellpath!$K228-Wellpath!$K227)*SIN(Wellpath!$L228))</f>
        <v>-15</v>
      </c>
      <c r="H228" s="17">
        <f>-0.5*((Wellpath!$K228-Wellpath!$K227)*SIN(Wellpath!$L228)*SIN(Wellpath!$M228))</f>
        <v>-14.488887394336025</v>
      </c>
      <c r="I228" s="17">
        <f>0.5*((Wellpath!$K228-Wellpath!$K227)*SIN(Wellpath!$L228)*COS(Wellpath!$M228))</f>
        <v>3.8822856765378111</v>
      </c>
      <c r="J228" s="17">
        <v>0</v>
      </c>
      <c r="K228" s="17">
        <f t="shared" si="12"/>
        <v>-0.25881904510252074</v>
      </c>
      <c r="L228" s="17">
        <f t="shared" si="13"/>
        <v>-0.96592582628906831</v>
      </c>
      <c r="M228" s="17">
        <f t="shared" si="14"/>
        <v>-6.1257422745431001E-17</v>
      </c>
      <c r="N228" s="17">
        <f>0.5*((Wellpath!$K229-Wellpath!$K228)*COS(Wellpath!$L228)*COS(Wellpath!$M228))</f>
        <v>2.3781881490620829E-16</v>
      </c>
      <c r="O228" s="17">
        <f>0.5*((Wellpath!$K229-Wellpath!$K228)*COS(Wellpath!$L228)*SIN(Wellpath!$M228))</f>
        <v>8.8755190022578811E-16</v>
      </c>
      <c r="P228" s="17">
        <f>0.5*(-(Wellpath!$K229-Wellpath!$K228)*SIN(Wellpath!$L228))</f>
        <v>-15</v>
      </c>
      <c r="Q228" s="17">
        <f>-0.5*((Wellpath!$K229-Wellpath!$K228)*SIN(Wellpath!$L228)*SIN(Wellpath!$M228))</f>
        <v>-14.488887394336025</v>
      </c>
      <c r="R228" s="17">
        <f>0.5*((Wellpath!$K229-Wellpath!$K228)*SIN(Wellpath!$L228)*COS(Wellpath!$M228))</f>
        <v>3.8822856765378111</v>
      </c>
      <c r="S228" s="17">
        <v>0</v>
      </c>
      <c r="AA228" s="10"/>
      <c r="AB228" s="10"/>
      <c r="AC228" s="10"/>
      <c r="AD228" s="10"/>
      <c r="AE228" s="10"/>
      <c r="AF228" s="10"/>
      <c r="AG228" s="10"/>
      <c r="AH228" s="10"/>
      <c r="AI228" s="10"/>
      <c r="AK228" s="24"/>
      <c r="AL228" s="24"/>
      <c r="AM228" s="24"/>
      <c r="AN228" s="24"/>
      <c r="AO228" s="24"/>
      <c r="AP228" s="24"/>
    </row>
    <row r="229" spans="1:42" x14ac:dyDescent="0.25">
      <c r="A229" s="26">
        <f>Wellpath!E229</f>
        <v>6780</v>
      </c>
      <c r="B229" s="17">
        <f>0.5*(SIN(Wellpath!$L228)*COS(Wellpath!$M228)+SIN(Wellpath!$L229)*COS(Wellpath!$M229))</f>
        <v>0.25881904510252074</v>
      </c>
      <c r="C229" s="17">
        <f>0.5*(SIN(Wellpath!$L228)*SIN(Wellpath!$M228)+SIN(Wellpath!$L229)*SIN(Wellpath!$M229))</f>
        <v>0.96592582628906831</v>
      </c>
      <c r="D229" s="17">
        <f>0.5*(COS(Wellpath!$L228)+COS(Wellpath!$L229))</f>
        <v>6.1257422745431001E-17</v>
      </c>
      <c r="E229" s="17">
        <f>0.5*((Wellpath!$K229-Wellpath!$K228)*COS(Wellpath!$L229)*COS(Wellpath!$M229))</f>
        <v>2.3781881490620829E-16</v>
      </c>
      <c r="F229" s="17">
        <f>0.5*((Wellpath!$K229-Wellpath!$K228)*COS(Wellpath!$L229)*SIN(Wellpath!$M229))</f>
        <v>8.8755190022578811E-16</v>
      </c>
      <c r="G229" s="17">
        <f>0.5*(-(Wellpath!$K229-Wellpath!$K228)*SIN(Wellpath!$L229))</f>
        <v>-15</v>
      </c>
      <c r="H229" s="17">
        <f>-0.5*((Wellpath!$K229-Wellpath!$K228)*SIN(Wellpath!$L229)*SIN(Wellpath!$M229))</f>
        <v>-14.488887394336025</v>
      </c>
      <c r="I229" s="17">
        <f>0.5*((Wellpath!$K229-Wellpath!$K228)*SIN(Wellpath!$L229)*COS(Wellpath!$M229))</f>
        <v>3.8822856765378111</v>
      </c>
      <c r="J229" s="17">
        <v>0</v>
      </c>
      <c r="K229" s="17">
        <f t="shared" si="12"/>
        <v>-0.25881904510252074</v>
      </c>
      <c r="L229" s="17">
        <f t="shared" si="13"/>
        <v>-0.96592582628906831</v>
      </c>
      <c r="M229" s="17">
        <f t="shared" si="14"/>
        <v>-6.1257422745431001E-17</v>
      </c>
      <c r="N229" s="17">
        <f>0.5*((Wellpath!$K230-Wellpath!$K229)*COS(Wellpath!$L229)*COS(Wellpath!$M229))</f>
        <v>2.3781881490620829E-16</v>
      </c>
      <c r="O229" s="17">
        <f>0.5*((Wellpath!$K230-Wellpath!$K229)*COS(Wellpath!$L229)*SIN(Wellpath!$M229))</f>
        <v>8.8755190022578811E-16</v>
      </c>
      <c r="P229" s="17">
        <f>0.5*(-(Wellpath!$K230-Wellpath!$K229)*SIN(Wellpath!$L229))</f>
        <v>-15</v>
      </c>
      <c r="Q229" s="17">
        <f>-0.5*((Wellpath!$K230-Wellpath!$K229)*SIN(Wellpath!$L229)*SIN(Wellpath!$M229))</f>
        <v>-14.488887394336025</v>
      </c>
      <c r="R229" s="17">
        <f>0.5*((Wellpath!$K230-Wellpath!$K229)*SIN(Wellpath!$L229)*COS(Wellpath!$M229))</f>
        <v>3.8822856765378111</v>
      </c>
      <c r="S229" s="17">
        <v>0</v>
      </c>
      <c r="AA229" s="10"/>
      <c r="AB229" s="10"/>
      <c r="AC229" s="10"/>
      <c r="AD229" s="10"/>
      <c r="AE229" s="10"/>
      <c r="AF229" s="10"/>
      <c r="AG229" s="10"/>
      <c r="AH229" s="10"/>
      <c r="AI229" s="10"/>
      <c r="AK229" s="24"/>
      <c r="AL229" s="24"/>
      <c r="AM229" s="24"/>
      <c r="AN229" s="24"/>
      <c r="AO229" s="24"/>
      <c r="AP229" s="24"/>
    </row>
    <row r="230" spans="1:42" x14ac:dyDescent="0.25">
      <c r="A230" s="26">
        <f>Wellpath!E230</f>
        <v>6810</v>
      </c>
      <c r="B230" s="17">
        <f>0.5*(SIN(Wellpath!$L229)*COS(Wellpath!$M229)+SIN(Wellpath!$L230)*COS(Wellpath!$M230))</f>
        <v>0.25881904510252074</v>
      </c>
      <c r="C230" s="17">
        <f>0.5*(SIN(Wellpath!$L229)*SIN(Wellpath!$M229)+SIN(Wellpath!$L230)*SIN(Wellpath!$M230))</f>
        <v>0.96592582628906831</v>
      </c>
      <c r="D230" s="17">
        <f>0.5*(COS(Wellpath!$L229)+COS(Wellpath!$L230))</f>
        <v>6.1257422745431001E-17</v>
      </c>
      <c r="E230" s="17">
        <f>0.5*((Wellpath!$K230-Wellpath!$K229)*COS(Wellpath!$L230)*COS(Wellpath!$M230))</f>
        <v>2.3781881490620829E-16</v>
      </c>
      <c r="F230" s="17">
        <f>0.5*((Wellpath!$K230-Wellpath!$K229)*COS(Wellpath!$L230)*SIN(Wellpath!$M230))</f>
        <v>8.8755190022578811E-16</v>
      </c>
      <c r="G230" s="17">
        <f>0.5*(-(Wellpath!$K230-Wellpath!$K229)*SIN(Wellpath!$L230))</f>
        <v>-15</v>
      </c>
      <c r="H230" s="17">
        <f>-0.5*((Wellpath!$K230-Wellpath!$K229)*SIN(Wellpath!$L230)*SIN(Wellpath!$M230))</f>
        <v>-14.488887394336025</v>
      </c>
      <c r="I230" s="17">
        <f>0.5*((Wellpath!$K230-Wellpath!$K229)*SIN(Wellpath!$L230)*COS(Wellpath!$M230))</f>
        <v>3.8822856765378111</v>
      </c>
      <c r="J230" s="17">
        <v>0</v>
      </c>
      <c r="K230" s="17">
        <f t="shared" si="12"/>
        <v>-0.25881904510252074</v>
      </c>
      <c r="L230" s="17">
        <f t="shared" si="13"/>
        <v>-0.96592582628906831</v>
      </c>
      <c r="M230" s="17">
        <f t="shared" si="14"/>
        <v>-6.1257422745431001E-17</v>
      </c>
      <c r="N230" s="17">
        <f>0.5*((Wellpath!$K231-Wellpath!$K230)*COS(Wellpath!$L230)*COS(Wellpath!$M230))</f>
        <v>2.3781881490620829E-16</v>
      </c>
      <c r="O230" s="17">
        <f>0.5*((Wellpath!$K231-Wellpath!$K230)*COS(Wellpath!$L230)*SIN(Wellpath!$M230))</f>
        <v>8.8755190022578811E-16</v>
      </c>
      <c r="P230" s="17">
        <f>0.5*(-(Wellpath!$K231-Wellpath!$K230)*SIN(Wellpath!$L230))</f>
        <v>-15</v>
      </c>
      <c r="Q230" s="17">
        <f>-0.5*((Wellpath!$K231-Wellpath!$K230)*SIN(Wellpath!$L230)*SIN(Wellpath!$M230))</f>
        <v>-14.488887394336025</v>
      </c>
      <c r="R230" s="17">
        <f>0.5*((Wellpath!$K231-Wellpath!$K230)*SIN(Wellpath!$L230)*COS(Wellpath!$M230))</f>
        <v>3.8822856765378111</v>
      </c>
      <c r="S230" s="17">
        <v>0</v>
      </c>
      <c r="AA230" s="10"/>
      <c r="AB230" s="10"/>
      <c r="AC230" s="10"/>
      <c r="AD230" s="10"/>
      <c r="AE230" s="10"/>
      <c r="AF230" s="10"/>
      <c r="AG230" s="10"/>
      <c r="AH230" s="10"/>
      <c r="AI230" s="10"/>
      <c r="AK230" s="24"/>
      <c r="AL230" s="24"/>
      <c r="AM230" s="24"/>
      <c r="AN230" s="24"/>
      <c r="AO230" s="24"/>
      <c r="AP230" s="24"/>
    </row>
    <row r="231" spans="1:42" x14ac:dyDescent="0.25">
      <c r="A231" s="26">
        <f>Wellpath!E231</f>
        <v>6840</v>
      </c>
      <c r="B231" s="17">
        <f>0.5*(SIN(Wellpath!$L230)*COS(Wellpath!$M230)+SIN(Wellpath!$L231)*COS(Wellpath!$M231))</f>
        <v>0.25881904510252074</v>
      </c>
      <c r="C231" s="17">
        <f>0.5*(SIN(Wellpath!$L230)*SIN(Wellpath!$M230)+SIN(Wellpath!$L231)*SIN(Wellpath!$M231))</f>
        <v>0.96592582628906831</v>
      </c>
      <c r="D231" s="17">
        <f>0.5*(COS(Wellpath!$L230)+COS(Wellpath!$L231))</f>
        <v>6.1257422745431001E-17</v>
      </c>
      <c r="E231" s="17">
        <f>0.5*((Wellpath!$K231-Wellpath!$K230)*COS(Wellpath!$L231)*COS(Wellpath!$M231))</f>
        <v>2.3781881490620829E-16</v>
      </c>
      <c r="F231" s="17">
        <f>0.5*((Wellpath!$K231-Wellpath!$K230)*COS(Wellpath!$L231)*SIN(Wellpath!$M231))</f>
        <v>8.8755190022578811E-16</v>
      </c>
      <c r="G231" s="17">
        <f>0.5*(-(Wellpath!$K231-Wellpath!$K230)*SIN(Wellpath!$L231))</f>
        <v>-15</v>
      </c>
      <c r="H231" s="17">
        <f>-0.5*((Wellpath!$K231-Wellpath!$K230)*SIN(Wellpath!$L231)*SIN(Wellpath!$M231))</f>
        <v>-14.488887394336025</v>
      </c>
      <c r="I231" s="17">
        <f>0.5*((Wellpath!$K231-Wellpath!$K230)*SIN(Wellpath!$L231)*COS(Wellpath!$M231))</f>
        <v>3.8822856765378111</v>
      </c>
      <c r="J231" s="17">
        <v>0</v>
      </c>
      <c r="K231" s="17">
        <f t="shared" si="12"/>
        <v>-0.25881904510252074</v>
      </c>
      <c r="L231" s="17">
        <f t="shared" si="13"/>
        <v>-0.96592582628906831</v>
      </c>
      <c r="M231" s="17">
        <f t="shared" si="14"/>
        <v>-6.1257422745431001E-17</v>
      </c>
      <c r="N231" s="17">
        <f>0.5*((Wellpath!$K232-Wellpath!$K231)*COS(Wellpath!$L231)*COS(Wellpath!$M231))</f>
        <v>2.3781881490620829E-16</v>
      </c>
      <c r="O231" s="17">
        <f>0.5*((Wellpath!$K232-Wellpath!$K231)*COS(Wellpath!$L231)*SIN(Wellpath!$M231))</f>
        <v>8.8755190022578811E-16</v>
      </c>
      <c r="P231" s="17">
        <f>0.5*(-(Wellpath!$K232-Wellpath!$K231)*SIN(Wellpath!$L231))</f>
        <v>-15</v>
      </c>
      <c r="Q231" s="17">
        <f>-0.5*((Wellpath!$K232-Wellpath!$K231)*SIN(Wellpath!$L231)*SIN(Wellpath!$M231))</f>
        <v>-14.488887394336025</v>
      </c>
      <c r="R231" s="17">
        <f>0.5*((Wellpath!$K232-Wellpath!$K231)*SIN(Wellpath!$L231)*COS(Wellpath!$M231))</f>
        <v>3.8822856765378111</v>
      </c>
      <c r="S231" s="17">
        <v>0</v>
      </c>
      <c r="AA231" s="10"/>
      <c r="AB231" s="10"/>
      <c r="AC231" s="10"/>
      <c r="AD231" s="10"/>
      <c r="AE231" s="10"/>
      <c r="AF231" s="10"/>
      <c r="AG231" s="10"/>
      <c r="AH231" s="10"/>
      <c r="AI231" s="10"/>
      <c r="AK231" s="24"/>
      <c r="AL231" s="24"/>
      <c r="AM231" s="24"/>
      <c r="AN231" s="24"/>
      <c r="AO231" s="24"/>
      <c r="AP231" s="24"/>
    </row>
    <row r="232" spans="1:42" x14ac:dyDescent="0.25">
      <c r="A232" s="26">
        <f>Wellpath!E232</f>
        <v>6870</v>
      </c>
      <c r="B232" s="17">
        <f>0.5*(SIN(Wellpath!$L231)*COS(Wellpath!$M231)+SIN(Wellpath!$L232)*COS(Wellpath!$M232))</f>
        <v>0.25881904510252074</v>
      </c>
      <c r="C232" s="17">
        <f>0.5*(SIN(Wellpath!$L231)*SIN(Wellpath!$M231)+SIN(Wellpath!$L232)*SIN(Wellpath!$M232))</f>
        <v>0.96592582628906831</v>
      </c>
      <c r="D232" s="17">
        <f>0.5*(COS(Wellpath!$L231)+COS(Wellpath!$L232))</f>
        <v>6.1257422745431001E-17</v>
      </c>
      <c r="E232" s="17">
        <f>0.5*((Wellpath!$K232-Wellpath!$K231)*COS(Wellpath!$L232)*COS(Wellpath!$M232))</f>
        <v>2.3781881490620829E-16</v>
      </c>
      <c r="F232" s="17">
        <f>0.5*((Wellpath!$K232-Wellpath!$K231)*COS(Wellpath!$L232)*SIN(Wellpath!$M232))</f>
        <v>8.8755190022578811E-16</v>
      </c>
      <c r="G232" s="17">
        <f>0.5*(-(Wellpath!$K232-Wellpath!$K231)*SIN(Wellpath!$L232))</f>
        <v>-15</v>
      </c>
      <c r="H232" s="17">
        <f>-0.5*((Wellpath!$K232-Wellpath!$K231)*SIN(Wellpath!$L232)*SIN(Wellpath!$M232))</f>
        <v>-14.488887394336025</v>
      </c>
      <c r="I232" s="17">
        <f>0.5*((Wellpath!$K232-Wellpath!$K231)*SIN(Wellpath!$L232)*COS(Wellpath!$M232))</f>
        <v>3.8822856765378111</v>
      </c>
      <c r="J232" s="17">
        <v>0</v>
      </c>
      <c r="K232" s="17">
        <f t="shared" si="12"/>
        <v>-0.25881904510252074</v>
      </c>
      <c r="L232" s="17">
        <f t="shared" si="13"/>
        <v>-0.96592582628906831</v>
      </c>
      <c r="M232" s="17">
        <f t="shared" si="14"/>
        <v>-6.1257422745431001E-17</v>
      </c>
      <c r="N232" s="17">
        <f>0.5*((Wellpath!$K233-Wellpath!$K232)*COS(Wellpath!$L232)*COS(Wellpath!$M232))</f>
        <v>2.3781881490620829E-16</v>
      </c>
      <c r="O232" s="17">
        <f>0.5*((Wellpath!$K233-Wellpath!$K232)*COS(Wellpath!$L232)*SIN(Wellpath!$M232))</f>
        <v>8.8755190022578811E-16</v>
      </c>
      <c r="P232" s="17">
        <f>0.5*(-(Wellpath!$K233-Wellpath!$K232)*SIN(Wellpath!$L232))</f>
        <v>-15</v>
      </c>
      <c r="Q232" s="17">
        <f>-0.5*((Wellpath!$K233-Wellpath!$K232)*SIN(Wellpath!$L232)*SIN(Wellpath!$M232))</f>
        <v>-14.488887394336025</v>
      </c>
      <c r="R232" s="17">
        <f>0.5*((Wellpath!$K233-Wellpath!$K232)*SIN(Wellpath!$L232)*COS(Wellpath!$M232))</f>
        <v>3.8822856765378111</v>
      </c>
      <c r="S232" s="17">
        <v>0</v>
      </c>
      <c r="AA232" s="10"/>
      <c r="AB232" s="10"/>
      <c r="AC232" s="10"/>
      <c r="AD232" s="10"/>
      <c r="AE232" s="10"/>
      <c r="AF232" s="10"/>
      <c r="AG232" s="10"/>
      <c r="AH232" s="10"/>
      <c r="AI232" s="10"/>
      <c r="AK232" s="24"/>
      <c r="AL232" s="24"/>
      <c r="AM232" s="24"/>
      <c r="AN232" s="24"/>
      <c r="AO232" s="24"/>
      <c r="AP232" s="24"/>
    </row>
    <row r="233" spans="1:42" x14ac:dyDescent="0.25">
      <c r="A233" s="26">
        <f>Wellpath!E233</f>
        <v>6900</v>
      </c>
      <c r="B233" s="17">
        <f>0.5*(SIN(Wellpath!$L232)*COS(Wellpath!$M232)+SIN(Wellpath!$L233)*COS(Wellpath!$M233))</f>
        <v>0.25881904510252074</v>
      </c>
      <c r="C233" s="17">
        <f>0.5*(SIN(Wellpath!$L232)*SIN(Wellpath!$M232)+SIN(Wellpath!$L233)*SIN(Wellpath!$M233))</f>
        <v>0.96592582628906831</v>
      </c>
      <c r="D233" s="17">
        <f>0.5*(COS(Wellpath!$L232)+COS(Wellpath!$L233))</f>
        <v>6.1257422745431001E-17</v>
      </c>
      <c r="E233" s="17">
        <f>0.5*((Wellpath!$K233-Wellpath!$K232)*COS(Wellpath!$L233)*COS(Wellpath!$M233))</f>
        <v>2.3781881490620829E-16</v>
      </c>
      <c r="F233" s="17">
        <f>0.5*((Wellpath!$K233-Wellpath!$K232)*COS(Wellpath!$L233)*SIN(Wellpath!$M233))</f>
        <v>8.8755190022578811E-16</v>
      </c>
      <c r="G233" s="17">
        <f>0.5*(-(Wellpath!$K233-Wellpath!$K232)*SIN(Wellpath!$L233))</f>
        <v>-15</v>
      </c>
      <c r="H233" s="17">
        <f>-0.5*((Wellpath!$K233-Wellpath!$K232)*SIN(Wellpath!$L233)*SIN(Wellpath!$M233))</f>
        <v>-14.488887394336025</v>
      </c>
      <c r="I233" s="17">
        <f>0.5*((Wellpath!$K233-Wellpath!$K232)*SIN(Wellpath!$L233)*COS(Wellpath!$M233))</f>
        <v>3.8822856765378111</v>
      </c>
      <c r="J233" s="17">
        <v>0</v>
      </c>
      <c r="K233" s="17">
        <f t="shared" si="12"/>
        <v>-0.25881904510252074</v>
      </c>
      <c r="L233" s="17">
        <f t="shared" si="13"/>
        <v>-0.96592582628906831</v>
      </c>
      <c r="M233" s="17">
        <f t="shared" si="14"/>
        <v>-6.1257422745431001E-17</v>
      </c>
      <c r="N233" s="17">
        <f>0.5*((Wellpath!$K234-Wellpath!$K233)*COS(Wellpath!$L233)*COS(Wellpath!$M233))</f>
        <v>2.3781881490620829E-16</v>
      </c>
      <c r="O233" s="17">
        <f>0.5*((Wellpath!$K234-Wellpath!$K233)*COS(Wellpath!$L233)*SIN(Wellpath!$M233))</f>
        <v>8.8755190022578811E-16</v>
      </c>
      <c r="P233" s="17">
        <f>0.5*(-(Wellpath!$K234-Wellpath!$K233)*SIN(Wellpath!$L233))</f>
        <v>-15</v>
      </c>
      <c r="Q233" s="17">
        <f>-0.5*((Wellpath!$K234-Wellpath!$K233)*SIN(Wellpath!$L233)*SIN(Wellpath!$M233))</f>
        <v>-14.488887394336025</v>
      </c>
      <c r="R233" s="17">
        <f>0.5*((Wellpath!$K234-Wellpath!$K233)*SIN(Wellpath!$L233)*COS(Wellpath!$M233))</f>
        <v>3.8822856765378111</v>
      </c>
      <c r="S233" s="17">
        <v>0</v>
      </c>
      <c r="AA233" s="10"/>
      <c r="AB233" s="10"/>
      <c r="AC233" s="10"/>
      <c r="AD233" s="10"/>
      <c r="AE233" s="10"/>
      <c r="AF233" s="10"/>
      <c r="AG233" s="10"/>
      <c r="AH233" s="10"/>
      <c r="AI233" s="10"/>
      <c r="AK233" s="24"/>
      <c r="AL233" s="24"/>
      <c r="AM233" s="24"/>
      <c r="AN233" s="24"/>
      <c r="AO233" s="24"/>
      <c r="AP233" s="24"/>
    </row>
    <row r="234" spans="1:42" x14ac:dyDescent="0.25">
      <c r="A234" s="26">
        <f>Wellpath!E234</f>
        <v>6930</v>
      </c>
      <c r="B234" s="17">
        <f>0.5*(SIN(Wellpath!$L233)*COS(Wellpath!$M233)+SIN(Wellpath!$L234)*COS(Wellpath!$M234))</f>
        <v>0.25881904510252074</v>
      </c>
      <c r="C234" s="17">
        <f>0.5*(SIN(Wellpath!$L233)*SIN(Wellpath!$M233)+SIN(Wellpath!$L234)*SIN(Wellpath!$M234))</f>
        <v>0.96592582628906831</v>
      </c>
      <c r="D234" s="17">
        <f>0.5*(COS(Wellpath!$L233)+COS(Wellpath!$L234))</f>
        <v>6.1257422745431001E-17</v>
      </c>
      <c r="E234" s="17">
        <f>0.5*((Wellpath!$K234-Wellpath!$K233)*COS(Wellpath!$L234)*COS(Wellpath!$M234))</f>
        <v>2.3781881490620829E-16</v>
      </c>
      <c r="F234" s="17">
        <f>0.5*((Wellpath!$K234-Wellpath!$K233)*COS(Wellpath!$L234)*SIN(Wellpath!$M234))</f>
        <v>8.8755190022578811E-16</v>
      </c>
      <c r="G234" s="17">
        <f>0.5*(-(Wellpath!$K234-Wellpath!$K233)*SIN(Wellpath!$L234))</f>
        <v>-15</v>
      </c>
      <c r="H234" s="17">
        <f>-0.5*((Wellpath!$K234-Wellpath!$K233)*SIN(Wellpath!$L234)*SIN(Wellpath!$M234))</f>
        <v>-14.488887394336025</v>
      </c>
      <c r="I234" s="17">
        <f>0.5*((Wellpath!$K234-Wellpath!$K233)*SIN(Wellpath!$L234)*COS(Wellpath!$M234))</f>
        <v>3.8822856765378111</v>
      </c>
      <c r="J234" s="17">
        <v>0</v>
      </c>
      <c r="K234" s="17">
        <f t="shared" si="12"/>
        <v>-0.25881904510252074</v>
      </c>
      <c r="L234" s="17">
        <f t="shared" si="13"/>
        <v>-0.96592582628906831</v>
      </c>
      <c r="M234" s="17">
        <f t="shared" si="14"/>
        <v>-6.1257422745431001E-17</v>
      </c>
      <c r="N234" s="17">
        <f>0.5*((Wellpath!$K235-Wellpath!$K234)*COS(Wellpath!$L234)*COS(Wellpath!$M234))</f>
        <v>2.3781881490620829E-16</v>
      </c>
      <c r="O234" s="17">
        <f>0.5*((Wellpath!$K235-Wellpath!$K234)*COS(Wellpath!$L234)*SIN(Wellpath!$M234))</f>
        <v>8.8755190022578811E-16</v>
      </c>
      <c r="P234" s="17">
        <f>0.5*(-(Wellpath!$K235-Wellpath!$K234)*SIN(Wellpath!$L234))</f>
        <v>-15</v>
      </c>
      <c r="Q234" s="17">
        <f>-0.5*((Wellpath!$K235-Wellpath!$K234)*SIN(Wellpath!$L234)*SIN(Wellpath!$M234))</f>
        <v>-14.488887394336025</v>
      </c>
      <c r="R234" s="17">
        <f>0.5*((Wellpath!$K235-Wellpath!$K234)*SIN(Wellpath!$L234)*COS(Wellpath!$M234))</f>
        <v>3.8822856765378111</v>
      </c>
      <c r="S234" s="17">
        <v>0</v>
      </c>
      <c r="AA234" s="10"/>
      <c r="AB234" s="10"/>
      <c r="AC234" s="10"/>
      <c r="AD234" s="10"/>
      <c r="AE234" s="10"/>
      <c r="AF234" s="10"/>
      <c r="AG234" s="10"/>
      <c r="AH234" s="10"/>
      <c r="AI234" s="10"/>
      <c r="AK234" s="24"/>
      <c r="AL234" s="24"/>
      <c r="AM234" s="24"/>
      <c r="AN234" s="24"/>
      <c r="AO234" s="24"/>
      <c r="AP234" s="24"/>
    </row>
    <row r="235" spans="1:42" x14ac:dyDescent="0.25">
      <c r="A235" s="26">
        <f>Wellpath!E235</f>
        <v>6960</v>
      </c>
      <c r="B235" s="17">
        <f>0.5*(SIN(Wellpath!$L234)*COS(Wellpath!$M234)+SIN(Wellpath!$L235)*COS(Wellpath!$M235))</f>
        <v>0.25881904510252074</v>
      </c>
      <c r="C235" s="17">
        <f>0.5*(SIN(Wellpath!$L234)*SIN(Wellpath!$M234)+SIN(Wellpath!$L235)*SIN(Wellpath!$M235))</f>
        <v>0.96592582628906831</v>
      </c>
      <c r="D235" s="17">
        <f>0.5*(COS(Wellpath!$L234)+COS(Wellpath!$L235))</f>
        <v>6.1257422745431001E-17</v>
      </c>
      <c r="E235" s="17">
        <f>0.5*((Wellpath!$K235-Wellpath!$K234)*COS(Wellpath!$L235)*COS(Wellpath!$M235))</f>
        <v>2.3781881490620829E-16</v>
      </c>
      <c r="F235" s="17">
        <f>0.5*((Wellpath!$K235-Wellpath!$K234)*COS(Wellpath!$L235)*SIN(Wellpath!$M235))</f>
        <v>8.8755190022578811E-16</v>
      </c>
      <c r="G235" s="17">
        <f>0.5*(-(Wellpath!$K235-Wellpath!$K234)*SIN(Wellpath!$L235))</f>
        <v>-15</v>
      </c>
      <c r="H235" s="17">
        <f>-0.5*((Wellpath!$K235-Wellpath!$K234)*SIN(Wellpath!$L235)*SIN(Wellpath!$M235))</f>
        <v>-14.488887394336025</v>
      </c>
      <c r="I235" s="17">
        <f>0.5*((Wellpath!$K235-Wellpath!$K234)*SIN(Wellpath!$L235)*COS(Wellpath!$M235))</f>
        <v>3.8822856765378111</v>
      </c>
      <c r="J235" s="17">
        <v>0</v>
      </c>
      <c r="K235" s="17">
        <f t="shared" si="12"/>
        <v>-0.25881904510252074</v>
      </c>
      <c r="L235" s="17">
        <f t="shared" si="13"/>
        <v>-0.96592582628906831</v>
      </c>
      <c r="M235" s="17">
        <f t="shared" si="14"/>
        <v>-6.1257422745431001E-17</v>
      </c>
      <c r="N235" s="17">
        <f>0.5*((Wellpath!$K236-Wellpath!$K235)*COS(Wellpath!$L235)*COS(Wellpath!$M235))</f>
        <v>2.3781881490620829E-16</v>
      </c>
      <c r="O235" s="17">
        <f>0.5*((Wellpath!$K236-Wellpath!$K235)*COS(Wellpath!$L235)*SIN(Wellpath!$M235))</f>
        <v>8.8755190022578811E-16</v>
      </c>
      <c r="P235" s="17">
        <f>0.5*(-(Wellpath!$K236-Wellpath!$K235)*SIN(Wellpath!$L235))</f>
        <v>-15</v>
      </c>
      <c r="Q235" s="17">
        <f>-0.5*((Wellpath!$K236-Wellpath!$K235)*SIN(Wellpath!$L235)*SIN(Wellpath!$M235))</f>
        <v>-14.488887394336025</v>
      </c>
      <c r="R235" s="17">
        <f>0.5*((Wellpath!$K236-Wellpath!$K235)*SIN(Wellpath!$L235)*COS(Wellpath!$M235))</f>
        <v>3.8822856765378111</v>
      </c>
      <c r="S235" s="17">
        <v>0</v>
      </c>
      <c r="AA235" s="10"/>
      <c r="AB235" s="10"/>
      <c r="AC235" s="10"/>
      <c r="AD235" s="10"/>
      <c r="AE235" s="10"/>
      <c r="AF235" s="10"/>
      <c r="AG235" s="10"/>
      <c r="AH235" s="10"/>
      <c r="AI235" s="10"/>
      <c r="AK235" s="24"/>
      <c r="AL235" s="24"/>
      <c r="AM235" s="24"/>
      <c r="AN235" s="24"/>
      <c r="AO235" s="24"/>
      <c r="AP235" s="24"/>
    </row>
    <row r="236" spans="1:42" x14ac:dyDescent="0.25">
      <c r="A236" s="26">
        <f>Wellpath!E236</f>
        <v>6990</v>
      </c>
      <c r="B236" s="17">
        <f>0.5*(SIN(Wellpath!$L235)*COS(Wellpath!$M235)+SIN(Wellpath!$L236)*COS(Wellpath!$M236))</f>
        <v>0.25881904510252074</v>
      </c>
      <c r="C236" s="17">
        <f>0.5*(SIN(Wellpath!$L235)*SIN(Wellpath!$M235)+SIN(Wellpath!$L236)*SIN(Wellpath!$M236))</f>
        <v>0.96592582628906831</v>
      </c>
      <c r="D236" s="17">
        <f>0.5*(COS(Wellpath!$L235)+COS(Wellpath!$L236))</f>
        <v>6.1257422745431001E-17</v>
      </c>
      <c r="E236" s="17">
        <f>0.5*((Wellpath!$K236-Wellpath!$K235)*COS(Wellpath!$L236)*COS(Wellpath!$M236))</f>
        <v>2.3781881490620829E-16</v>
      </c>
      <c r="F236" s="17">
        <f>0.5*((Wellpath!$K236-Wellpath!$K235)*COS(Wellpath!$L236)*SIN(Wellpath!$M236))</f>
        <v>8.8755190022578811E-16</v>
      </c>
      <c r="G236" s="17">
        <f>0.5*(-(Wellpath!$K236-Wellpath!$K235)*SIN(Wellpath!$L236))</f>
        <v>-15</v>
      </c>
      <c r="H236" s="17">
        <f>-0.5*((Wellpath!$K236-Wellpath!$K235)*SIN(Wellpath!$L236)*SIN(Wellpath!$M236))</f>
        <v>-14.488887394336025</v>
      </c>
      <c r="I236" s="17">
        <f>0.5*((Wellpath!$K236-Wellpath!$K235)*SIN(Wellpath!$L236)*COS(Wellpath!$M236))</f>
        <v>3.8822856765378111</v>
      </c>
      <c r="J236" s="17">
        <v>0</v>
      </c>
      <c r="K236" s="17">
        <f t="shared" si="12"/>
        <v>-0.25881904510252074</v>
      </c>
      <c r="L236" s="17">
        <f t="shared" si="13"/>
        <v>-0.96592582628906831</v>
      </c>
      <c r="M236" s="17">
        <f t="shared" si="14"/>
        <v>-6.1257422745431001E-17</v>
      </c>
      <c r="N236" s="17">
        <f>0.5*((Wellpath!$K237-Wellpath!$K236)*COS(Wellpath!$L236)*COS(Wellpath!$M236))</f>
        <v>2.3781881490620829E-16</v>
      </c>
      <c r="O236" s="17">
        <f>0.5*((Wellpath!$K237-Wellpath!$K236)*COS(Wellpath!$L236)*SIN(Wellpath!$M236))</f>
        <v>8.8755190022578811E-16</v>
      </c>
      <c r="P236" s="17">
        <f>0.5*(-(Wellpath!$K237-Wellpath!$K236)*SIN(Wellpath!$L236))</f>
        <v>-15</v>
      </c>
      <c r="Q236" s="17">
        <f>-0.5*((Wellpath!$K237-Wellpath!$K236)*SIN(Wellpath!$L236)*SIN(Wellpath!$M236))</f>
        <v>-14.488887394336025</v>
      </c>
      <c r="R236" s="17">
        <f>0.5*((Wellpath!$K237-Wellpath!$K236)*SIN(Wellpath!$L236)*COS(Wellpath!$M236))</f>
        <v>3.8822856765378111</v>
      </c>
      <c r="S236" s="17">
        <v>0</v>
      </c>
      <c r="AA236" s="10"/>
      <c r="AB236" s="10"/>
      <c r="AC236" s="10"/>
      <c r="AD236" s="10"/>
      <c r="AE236" s="10"/>
      <c r="AF236" s="10"/>
      <c r="AG236" s="10"/>
      <c r="AH236" s="10"/>
      <c r="AI236" s="10"/>
      <c r="AK236" s="24"/>
      <c r="AL236" s="24"/>
      <c r="AM236" s="24"/>
      <c r="AN236" s="24"/>
      <c r="AO236" s="24"/>
      <c r="AP236" s="24"/>
    </row>
    <row r="237" spans="1:42" x14ac:dyDescent="0.25">
      <c r="A237" s="26">
        <f>Wellpath!E237</f>
        <v>7020</v>
      </c>
      <c r="B237" s="17">
        <f>0.5*(SIN(Wellpath!$L236)*COS(Wellpath!$M236)+SIN(Wellpath!$L237)*COS(Wellpath!$M237))</f>
        <v>0.25881904510252074</v>
      </c>
      <c r="C237" s="17">
        <f>0.5*(SIN(Wellpath!$L236)*SIN(Wellpath!$M236)+SIN(Wellpath!$L237)*SIN(Wellpath!$M237))</f>
        <v>0.96592582628906831</v>
      </c>
      <c r="D237" s="17">
        <f>0.5*(COS(Wellpath!$L236)+COS(Wellpath!$L237))</f>
        <v>6.1257422745431001E-17</v>
      </c>
      <c r="E237" s="17">
        <f>0.5*((Wellpath!$K237-Wellpath!$K236)*COS(Wellpath!$L237)*COS(Wellpath!$M237))</f>
        <v>2.3781881490620829E-16</v>
      </c>
      <c r="F237" s="17">
        <f>0.5*((Wellpath!$K237-Wellpath!$K236)*COS(Wellpath!$L237)*SIN(Wellpath!$M237))</f>
        <v>8.8755190022578811E-16</v>
      </c>
      <c r="G237" s="17">
        <f>0.5*(-(Wellpath!$K237-Wellpath!$K236)*SIN(Wellpath!$L237))</f>
        <v>-15</v>
      </c>
      <c r="H237" s="17">
        <f>-0.5*((Wellpath!$K237-Wellpath!$K236)*SIN(Wellpath!$L237)*SIN(Wellpath!$M237))</f>
        <v>-14.488887394336025</v>
      </c>
      <c r="I237" s="17">
        <f>0.5*((Wellpath!$K237-Wellpath!$K236)*SIN(Wellpath!$L237)*COS(Wellpath!$M237))</f>
        <v>3.8822856765378111</v>
      </c>
      <c r="J237" s="17">
        <v>0</v>
      </c>
      <c r="K237" s="17">
        <f t="shared" si="12"/>
        <v>-0.25881904510252074</v>
      </c>
      <c r="L237" s="17">
        <f t="shared" si="13"/>
        <v>-0.96592582628906831</v>
      </c>
      <c r="M237" s="17">
        <f t="shared" si="14"/>
        <v>-6.1257422745431001E-17</v>
      </c>
      <c r="N237" s="17">
        <f>0.5*((Wellpath!$K238-Wellpath!$K237)*COS(Wellpath!$L237)*COS(Wellpath!$M237))</f>
        <v>2.3781881490620829E-16</v>
      </c>
      <c r="O237" s="17">
        <f>0.5*((Wellpath!$K238-Wellpath!$K237)*COS(Wellpath!$L237)*SIN(Wellpath!$M237))</f>
        <v>8.8755190022578811E-16</v>
      </c>
      <c r="P237" s="17">
        <f>0.5*(-(Wellpath!$K238-Wellpath!$K237)*SIN(Wellpath!$L237))</f>
        <v>-15</v>
      </c>
      <c r="Q237" s="17">
        <f>-0.5*((Wellpath!$K238-Wellpath!$K237)*SIN(Wellpath!$L237)*SIN(Wellpath!$M237))</f>
        <v>-14.488887394336025</v>
      </c>
      <c r="R237" s="17">
        <f>0.5*((Wellpath!$K238-Wellpath!$K237)*SIN(Wellpath!$L237)*COS(Wellpath!$M237))</f>
        <v>3.8822856765378111</v>
      </c>
      <c r="S237" s="17">
        <v>0</v>
      </c>
      <c r="AA237" s="10"/>
      <c r="AB237" s="10"/>
      <c r="AC237" s="10"/>
      <c r="AD237" s="10"/>
      <c r="AE237" s="10"/>
      <c r="AF237" s="10"/>
      <c r="AG237" s="10"/>
      <c r="AH237" s="10"/>
      <c r="AI237" s="10"/>
      <c r="AK237" s="24"/>
      <c r="AL237" s="24"/>
      <c r="AM237" s="24"/>
      <c r="AN237" s="24"/>
      <c r="AO237" s="24"/>
      <c r="AP237" s="24"/>
    </row>
    <row r="238" spans="1:42" x14ac:dyDescent="0.25">
      <c r="A238" s="26">
        <f>Wellpath!E238</f>
        <v>7050</v>
      </c>
      <c r="B238" s="17">
        <f>0.5*(SIN(Wellpath!$L237)*COS(Wellpath!$M237)+SIN(Wellpath!$L238)*COS(Wellpath!$M238))</f>
        <v>0.25881904510252074</v>
      </c>
      <c r="C238" s="17">
        <f>0.5*(SIN(Wellpath!$L237)*SIN(Wellpath!$M237)+SIN(Wellpath!$L238)*SIN(Wellpath!$M238))</f>
        <v>0.96592582628906831</v>
      </c>
      <c r="D238" s="17">
        <f>0.5*(COS(Wellpath!$L237)+COS(Wellpath!$L238))</f>
        <v>6.1257422745431001E-17</v>
      </c>
      <c r="E238" s="17">
        <f>0.5*((Wellpath!$K238-Wellpath!$K237)*COS(Wellpath!$L238)*COS(Wellpath!$M238))</f>
        <v>2.3781881490620829E-16</v>
      </c>
      <c r="F238" s="17">
        <f>0.5*((Wellpath!$K238-Wellpath!$K237)*COS(Wellpath!$L238)*SIN(Wellpath!$M238))</f>
        <v>8.8755190022578811E-16</v>
      </c>
      <c r="G238" s="17">
        <f>0.5*(-(Wellpath!$K238-Wellpath!$K237)*SIN(Wellpath!$L238))</f>
        <v>-15</v>
      </c>
      <c r="H238" s="17">
        <f>-0.5*((Wellpath!$K238-Wellpath!$K237)*SIN(Wellpath!$L238)*SIN(Wellpath!$M238))</f>
        <v>-14.488887394336025</v>
      </c>
      <c r="I238" s="17">
        <f>0.5*((Wellpath!$K238-Wellpath!$K237)*SIN(Wellpath!$L238)*COS(Wellpath!$M238))</f>
        <v>3.8822856765378111</v>
      </c>
      <c r="J238" s="17">
        <v>0</v>
      </c>
      <c r="K238" s="17">
        <f t="shared" si="12"/>
        <v>-0.25881904510252074</v>
      </c>
      <c r="L238" s="17">
        <f t="shared" si="13"/>
        <v>-0.96592582628906831</v>
      </c>
      <c r="M238" s="17">
        <f t="shared" si="14"/>
        <v>-6.1257422745431001E-17</v>
      </c>
      <c r="N238" s="17">
        <f>0.5*((Wellpath!$K239-Wellpath!$K238)*COS(Wellpath!$L238)*COS(Wellpath!$M238))</f>
        <v>2.3781881490620829E-16</v>
      </c>
      <c r="O238" s="17">
        <f>0.5*((Wellpath!$K239-Wellpath!$K238)*COS(Wellpath!$L238)*SIN(Wellpath!$M238))</f>
        <v>8.8755190022578811E-16</v>
      </c>
      <c r="P238" s="17">
        <f>0.5*(-(Wellpath!$K239-Wellpath!$K238)*SIN(Wellpath!$L238))</f>
        <v>-15</v>
      </c>
      <c r="Q238" s="17">
        <f>-0.5*((Wellpath!$K239-Wellpath!$K238)*SIN(Wellpath!$L238)*SIN(Wellpath!$M238))</f>
        <v>-14.488887394336025</v>
      </c>
      <c r="R238" s="17">
        <f>0.5*((Wellpath!$K239-Wellpath!$K238)*SIN(Wellpath!$L238)*COS(Wellpath!$M238))</f>
        <v>3.8822856765378111</v>
      </c>
      <c r="S238" s="17">
        <v>0</v>
      </c>
      <c r="AA238" s="10"/>
      <c r="AB238" s="10"/>
      <c r="AC238" s="10"/>
      <c r="AD238" s="10"/>
      <c r="AE238" s="10"/>
      <c r="AF238" s="10"/>
      <c r="AG238" s="10"/>
      <c r="AH238" s="10"/>
      <c r="AI238" s="10"/>
      <c r="AK238" s="24"/>
      <c r="AL238" s="24"/>
      <c r="AM238" s="24"/>
      <c r="AN238" s="24"/>
      <c r="AO238" s="24"/>
      <c r="AP238" s="24"/>
    </row>
    <row r="239" spans="1:42" x14ac:dyDescent="0.25">
      <c r="A239" s="26">
        <f>Wellpath!E239</f>
        <v>7080</v>
      </c>
      <c r="B239" s="17">
        <f>0.5*(SIN(Wellpath!$L238)*COS(Wellpath!$M238)+SIN(Wellpath!$L239)*COS(Wellpath!$M239))</f>
        <v>0.25881904510252074</v>
      </c>
      <c r="C239" s="17">
        <f>0.5*(SIN(Wellpath!$L238)*SIN(Wellpath!$M238)+SIN(Wellpath!$L239)*SIN(Wellpath!$M239))</f>
        <v>0.96592582628906831</v>
      </c>
      <c r="D239" s="17">
        <f>0.5*(COS(Wellpath!$L238)+COS(Wellpath!$L239))</f>
        <v>6.1257422745431001E-17</v>
      </c>
      <c r="E239" s="17">
        <f>0.5*((Wellpath!$K239-Wellpath!$K238)*COS(Wellpath!$L239)*COS(Wellpath!$M239))</f>
        <v>2.3781881490620829E-16</v>
      </c>
      <c r="F239" s="17">
        <f>0.5*((Wellpath!$K239-Wellpath!$K238)*COS(Wellpath!$L239)*SIN(Wellpath!$M239))</f>
        <v>8.8755190022578811E-16</v>
      </c>
      <c r="G239" s="17">
        <f>0.5*(-(Wellpath!$K239-Wellpath!$K238)*SIN(Wellpath!$L239))</f>
        <v>-15</v>
      </c>
      <c r="H239" s="17">
        <f>-0.5*((Wellpath!$K239-Wellpath!$K238)*SIN(Wellpath!$L239)*SIN(Wellpath!$M239))</f>
        <v>-14.488887394336025</v>
      </c>
      <c r="I239" s="17">
        <f>0.5*((Wellpath!$K239-Wellpath!$K238)*SIN(Wellpath!$L239)*COS(Wellpath!$M239))</f>
        <v>3.8822856765378111</v>
      </c>
      <c r="J239" s="17">
        <v>0</v>
      </c>
      <c r="K239" s="17">
        <f t="shared" si="12"/>
        <v>-0.25881904510252074</v>
      </c>
      <c r="L239" s="17">
        <f t="shared" si="13"/>
        <v>-0.96592582628906831</v>
      </c>
      <c r="M239" s="17">
        <f t="shared" si="14"/>
        <v>-6.1257422745431001E-17</v>
      </c>
      <c r="N239" s="17">
        <f>0.5*((Wellpath!$K240-Wellpath!$K239)*COS(Wellpath!$L239)*COS(Wellpath!$M239))</f>
        <v>2.3781881490620829E-16</v>
      </c>
      <c r="O239" s="17">
        <f>0.5*((Wellpath!$K240-Wellpath!$K239)*COS(Wellpath!$L239)*SIN(Wellpath!$M239))</f>
        <v>8.8755190022578811E-16</v>
      </c>
      <c r="P239" s="17">
        <f>0.5*(-(Wellpath!$K240-Wellpath!$K239)*SIN(Wellpath!$L239))</f>
        <v>-15</v>
      </c>
      <c r="Q239" s="17">
        <f>-0.5*((Wellpath!$K240-Wellpath!$K239)*SIN(Wellpath!$L239)*SIN(Wellpath!$M239))</f>
        <v>-14.488887394336025</v>
      </c>
      <c r="R239" s="17">
        <f>0.5*((Wellpath!$K240-Wellpath!$K239)*SIN(Wellpath!$L239)*COS(Wellpath!$M239))</f>
        <v>3.8822856765378111</v>
      </c>
      <c r="S239" s="17">
        <v>0</v>
      </c>
      <c r="AA239" s="10"/>
      <c r="AB239" s="10"/>
      <c r="AC239" s="10"/>
      <c r="AD239" s="10"/>
      <c r="AE239" s="10"/>
      <c r="AF239" s="10"/>
      <c r="AG239" s="10"/>
      <c r="AH239" s="10"/>
      <c r="AI239" s="10"/>
      <c r="AK239" s="24"/>
      <c r="AL239" s="24"/>
      <c r="AM239" s="24"/>
      <c r="AN239" s="24"/>
      <c r="AO239" s="24"/>
      <c r="AP239" s="24"/>
    </row>
    <row r="240" spans="1:42" x14ac:dyDescent="0.25">
      <c r="A240" s="26">
        <f>Wellpath!E240</f>
        <v>7110</v>
      </c>
      <c r="B240" s="17">
        <f>0.5*(SIN(Wellpath!$L239)*COS(Wellpath!$M239)+SIN(Wellpath!$L240)*COS(Wellpath!$M240))</f>
        <v>0.25881904510252074</v>
      </c>
      <c r="C240" s="17">
        <f>0.5*(SIN(Wellpath!$L239)*SIN(Wellpath!$M239)+SIN(Wellpath!$L240)*SIN(Wellpath!$M240))</f>
        <v>0.96592582628906831</v>
      </c>
      <c r="D240" s="17">
        <f>0.5*(COS(Wellpath!$L239)+COS(Wellpath!$L240))</f>
        <v>6.1257422745431001E-17</v>
      </c>
      <c r="E240" s="17">
        <f>0.5*((Wellpath!$K240-Wellpath!$K239)*COS(Wellpath!$L240)*COS(Wellpath!$M240))</f>
        <v>2.3781881490620829E-16</v>
      </c>
      <c r="F240" s="17">
        <f>0.5*((Wellpath!$K240-Wellpath!$K239)*COS(Wellpath!$L240)*SIN(Wellpath!$M240))</f>
        <v>8.8755190022578811E-16</v>
      </c>
      <c r="G240" s="17">
        <f>0.5*(-(Wellpath!$K240-Wellpath!$K239)*SIN(Wellpath!$L240))</f>
        <v>-15</v>
      </c>
      <c r="H240" s="17">
        <f>-0.5*((Wellpath!$K240-Wellpath!$K239)*SIN(Wellpath!$L240)*SIN(Wellpath!$M240))</f>
        <v>-14.488887394336025</v>
      </c>
      <c r="I240" s="17">
        <f>0.5*((Wellpath!$K240-Wellpath!$K239)*SIN(Wellpath!$L240)*COS(Wellpath!$M240))</f>
        <v>3.8822856765378111</v>
      </c>
      <c r="J240" s="17">
        <v>0</v>
      </c>
      <c r="K240" s="17">
        <f t="shared" si="12"/>
        <v>-0.25881904510252074</v>
      </c>
      <c r="L240" s="17">
        <f t="shared" si="13"/>
        <v>-0.96592582628906831</v>
      </c>
      <c r="M240" s="17">
        <f t="shared" si="14"/>
        <v>-6.1257422745431001E-17</v>
      </c>
      <c r="N240" s="17">
        <f>0.5*((Wellpath!$K241-Wellpath!$K240)*COS(Wellpath!$L240)*COS(Wellpath!$M240))</f>
        <v>2.3781881490620829E-16</v>
      </c>
      <c r="O240" s="17">
        <f>0.5*((Wellpath!$K241-Wellpath!$K240)*COS(Wellpath!$L240)*SIN(Wellpath!$M240))</f>
        <v>8.8755190022578811E-16</v>
      </c>
      <c r="P240" s="17">
        <f>0.5*(-(Wellpath!$K241-Wellpath!$K240)*SIN(Wellpath!$L240))</f>
        <v>-15</v>
      </c>
      <c r="Q240" s="17">
        <f>-0.5*((Wellpath!$K241-Wellpath!$K240)*SIN(Wellpath!$L240)*SIN(Wellpath!$M240))</f>
        <v>-14.488887394336025</v>
      </c>
      <c r="R240" s="17">
        <f>0.5*((Wellpath!$K241-Wellpath!$K240)*SIN(Wellpath!$L240)*COS(Wellpath!$M240))</f>
        <v>3.8822856765378111</v>
      </c>
      <c r="S240" s="17">
        <v>0</v>
      </c>
      <c r="AA240" s="10"/>
      <c r="AB240" s="10"/>
      <c r="AC240" s="10"/>
      <c r="AD240" s="10"/>
      <c r="AE240" s="10"/>
      <c r="AF240" s="10"/>
      <c r="AG240" s="10"/>
      <c r="AH240" s="10"/>
      <c r="AI240" s="10"/>
      <c r="AK240" s="24"/>
      <c r="AL240" s="24"/>
      <c r="AM240" s="24"/>
      <c r="AN240" s="24"/>
      <c r="AO240" s="24"/>
      <c r="AP240" s="24"/>
    </row>
    <row r="241" spans="1:42" x14ac:dyDescent="0.25">
      <c r="A241" s="26">
        <f>Wellpath!E241</f>
        <v>7140</v>
      </c>
      <c r="B241" s="17">
        <f>0.5*(SIN(Wellpath!$L240)*COS(Wellpath!$M240)+SIN(Wellpath!$L241)*COS(Wellpath!$M241))</f>
        <v>0.25881904510252074</v>
      </c>
      <c r="C241" s="17">
        <f>0.5*(SIN(Wellpath!$L240)*SIN(Wellpath!$M240)+SIN(Wellpath!$L241)*SIN(Wellpath!$M241))</f>
        <v>0.96592582628906831</v>
      </c>
      <c r="D241" s="17">
        <f>0.5*(COS(Wellpath!$L240)+COS(Wellpath!$L241))</f>
        <v>6.1257422745431001E-17</v>
      </c>
      <c r="E241" s="17">
        <f>0.5*((Wellpath!$K241-Wellpath!$K240)*COS(Wellpath!$L241)*COS(Wellpath!$M241))</f>
        <v>2.3781881490620829E-16</v>
      </c>
      <c r="F241" s="17">
        <f>0.5*((Wellpath!$K241-Wellpath!$K240)*COS(Wellpath!$L241)*SIN(Wellpath!$M241))</f>
        <v>8.8755190022578811E-16</v>
      </c>
      <c r="G241" s="17">
        <f>0.5*(-(Wellpath!$K241-Wellpath!$K240)*SIN(Wellpath!$L241))</f>
        <v>-15</v>
      </c>
      <c r="H241" s="17">
        <f>-0.5*((Wellpath!$K241-Wellpath!$K240)*SIN(Wellpath!$L241)*SIN(Wellpath!$M241))</f>
        <v>-14.488887394336025</v>
      </c>
      <c r="I241" s="17">
        <f>0.5*((Wellpath!$K241-Wellpath!$K240)*SIN(Wellpath!$L241)*COS(Wellpath!$M241))</f>
        <v>3.8822856765378111</v>
      </c>
      <c r="J241" s="17">
        <v>0</v>
      </c>
      <c r="K241" s="17">
        <f t="shared" si="12"/>
        <v>-0.25881904510252074</v>
      </c>
      <c r="L241" s="17">
        <f t="shared" si="13"/>
        <v>-0.96592582628906831</v>
      </c>
      <c r="M241" s="17">
        <f t="shared" si="14"/>
        <v>-6.1257422745431001E-17</v>
      </c>
      <c r="N241" s="17">
        <f>0.5*((Wellpath!$K242-Wellpath!$K241)*COS(Wellpath!$L241)*COS(Wellpath!$M241))</f>
        <v>2.3781881490620829E-16</v>
      </c>
      <c r="O241" s="17">
        <f>0.5*((Wellpath!$K242-Wellpath!$K241)*COS(Wellpath!$L241)*SIN(Wellpath!$M241))</f>
        <v>8.8755190022578811E-16</v>
      </c>
      <c r="P241" s="17">
        <f>0.5*(-(Wellpath!$K242-Wellpath!$K241)*SIN(Wellpath!$L241))</f>
        <v>-15</v>
      </c>
      <c r="Q241" s="17">
        <f>-0.5*((Wellpath!$K242-Wellpath!$K241)*SIN(Wellpath!$L241)*SIN(Wellpath!$M241))</f>
        <v>-14.488887394336025</v>
      </c>
      <c r="R241" s="17">
        <f>0.5*((Wellpath!$K242-Wellpath!$K241)*SIN(Wellpath!$L241)*COS(Wellpath!$M241))</f>
        <v>3.8822856765378111</v>
      </c>
      <c r="S241" s="17">
        <v>0</v>
      </c>
      <c r="AA241" s="10"/>
      <c r="AB241" s="10"/>
      <c r="AC241" s="10"/>
      <c r="AD241" s="10"/>
      <c r="AE241" s="10"/>
      <c r="AF241" s="10"/>
      <c r="AG241" s="10"/>
      <c r="AH241" s="10"/>
      <c r="AI241" s="10"/>
      <c r="AK241" s="24"/>
      <c r="AL241" s="24"/>
      <c r="AM241" s="24"/>
      <c r="AN241" s="24"/>
      <c r="AO241" s="24"/>
      <c r="AP241" s="24"/>
    </row>
    <row r="242" spans="1:42" x14ac:dyDescent="0.25">
      <c r="A242" s="26">
        <f>Wellpath!E242</f>
        <v>7170</v>
      </c>
      <c r="B242" s="17">
        <f>0.5*(SIN(Wellpath!$L241)*COS(Wellpath!$M241)+SIN(Wellpath!$L242)*COS(Wellpath!$M242))</f>
        <v>0.25881904510252074</v>
      </c>
      <c r="C242" s="17">
        <f>0.5*(SIN(Wellpath!$L241)*SIN(Wellpath!$M241)+SIN(Wellpath!$L242)*SIN(Wellpath!$M242))</f>
        <v>0.96592582628906831</v>
      </c>
      <c r="D242" s="17">
        <f>0.5*(COS(Wellpath!$L241)+COS(Wellpath!$L242))</f>
        <v>6.1257422745431001E-17</v>
      </c>
      <c r="E242" s="17">
        <f>0.5*((Wellpath!$K242-Wellpath!$K241)*COS(Wellpath!$L242)*COS(Wellpath!$M242))</f>
        <v>2.3781881490620829E-16</v>
      </c>
      <c r="F242" s="17">
        <f>0.5*((Wellpath!$K242-Wellpath!$K241)*COS(Wellpath!$L242)*SIN(Wellpath!$M242))</f>
        <v>8.8755190022578811E-16</v>
      </c>
      <c r="G242" s="17">
        <f>0.5*(-(Wellpath!$K242-Wellpath!$K241)*SIN(Wellpath!$L242))</f>
        <v>-15</v>
      </c>
      <c r="H242" s="17">
        <f>-0.5*((Wellpath!$K242-Wellpath!$K241)*SIN(Wellpath!$L242)*SIN(Wellpath!$M242))</f>
        <v>-14.488887394336025</v>
      </c>
      <c r="I242" s="17">
        <f>0.5*((Wellpath!$K242-Wellpath!$K241)*SIN(Wellpath!$L242)*COS(Wellpath!$M242))</f>
        <v>3.8822856765378111</v>
      </c>
      <c r="J242" s="17">
        <v>0</v>
      </c>
      <c r="K242" s="17">
        <f t="shared" si="12"/>
        <v>-0.25881904510252074</v>
      </c>
      <c r="L242" s="17">
        <f t="shared" si="13"/>
        <v>-0.96592582628906831</v>
      </c>
      <c r="M242" s="17">
        <f t="shared" si="14"/>
        <v>-6.1257422745431001E-17</v>
      </c>
      <c r="N242" s="17">
        <f>0.5*((Wellpath!$K243-Wellpath!$K242)*COS(Wellpath!$L242)*COS(Wellpath!$M242))</f>
        <v>2.3781881490620829E-16</v>
      </c>
      <c r="O242" s="17">
        <f>0.5*((Wellpath!$K243-Wellpath!$K242)*COS(Wellpath!$L242)*SIN(Wellpath!$M242))</f>
        <v>8.8755190022578811E-16</v>
      </c>
      <c r="P242" s="17">
        <f>0.5*(-(Wellpath!$K243-Wellpath!$K242)*SIN(Wellpath!$L242))</f>
        <v>-15</v>
      </c>
      <c r="Q242" s="17">
        <f>-0.5*((Wellpath!$K243-Wellpath!$K242)*SIN(Wellpath!$L242)*SIN(Wellpath!$M242))</f>
        <v>-14.488887394336025</v>
      </c>
      <c r="R242" s="17">
        <f>0.5*((Wellpath!$K243-Wellpath!$K242)*SIN(Wellpath!$L242)*COS(Wellpath!$M242))</f>
        <v>3.8822856765378111</v>
      </c>
      <c r="S242" s="17">
        <v>0</v>
      </c>
      <c r="AA242" s="10"/>
      <c r="AB242" s="10"/>
      <c r="AC242" s="10"/>
      <c r="AD242" s="10"/>
      <c r="AE242" s="10"/>
      <c r="AF242" s="10"/>
      <c r="AG242" s="10"/>
      <c r="AH242" s="10"/>
      <c r="AI242" s="10"/>
      <c r="AK242" s="24"/>
      <c r="AL242" s="24"/>
      <c r="AM242" s="24"/>
      <c r="AN242" s="24"/>
      <c r="AO242" s="24"/>
      <c r="AP242" s="24"/>
    </row>
    <row r="243" spans="1:42" x14ac:dyDescent="0.25">
      <c r="A243" s="26">
        <f>Wellpath!E243</f>
        <v>7200</v>
      </c>
      <c r="B243" s="17">
        <f>0.5*(SIN(Wellpath!$L242)*COS(Wellpath!$M242)+SIN(Wellpath!$L243)*COS(Wellpath!$M243))</f>
        <v>0.25881904510252074</v>
      </c>
      <c r="C243" s="17">
        <f>0.5*(SIN(Wellpath!$L242)*SIN(Wellpath!$M242)+SIN(Wellpath!$L243)*SIN(Wellpath!$M243))</f>
        <v>0.96592582628906831</v>
      </c>
      <c r="D243" s="17">
        <f>0.5*(COS(Wellpath!$L242)+COS(Wellpath!$L243))</f>
        <v>6.1257422745431001E-17</v>
      </c>
      <c r="E243" s="17">
        <f>0.5*((Wellpath!$K243-Wellpath!$K242)*COS(Wellpath!$L243)*COS(Wellpath!$M243))</f>
        <v>2.3781881490620829E-16</v>
      </c>
      <c r="F243" s="17">
        <f>0.5*((Wellpath!$K243-Wellpath!$K242)*COS(Wellpath!$L243)*SIN(Wellpath!$M243))</f>
        <v>8.8755190022578811E-16</v>
      </c>
      <c r="G243" s="17">
        <f>0.5*(-(Wellpath!$K243-Wellpath!$K242)*SIN(Wellpath!$L243))</f>
        <v>-15</v>
      </c>
      <c r="H243" s="17">
        <f>-0.5*((Wellpath!$K243-Wellpath!$K242)*SIN(Wellpath!$L243)*SIN(Wellpath!$M243))</f>
        <v>-14.488887394336025</v>
      </c>
      <c r="I243" s="17">
        <f>0.5*((Wellpath!$K243-Wellpath!$K242)*SIN(Wellpath!$L243)*COS(Wellpath!$M243))</f>
        <v>3.8822856765378111</v>
      </c>
      <c r="J243" s="17">
        <v>0</v>
      </c>
      <c r="K243" s="17">
        <f t="shared" si="12"/>
        <v>-0.25881904510252074</v>
      </c>
      <c r="L243" s="17">
        <f t="shared" si="13"/>
        <v>-0.96592582628906831</v>
      </c>
      <c r="M243" s="17">
        <f t="shared" si="14"/>
        <v>-6.1257422745431001E-17</v>
      </c>
      <c r="N243" s="17">
        <f>0.5*((Wellpath!$K244-Wellpath!$K243)*COS(Wellpath!$L243)*COS(Wellpath!$M243))</f>
        <v>2.3781881490620829E-16</v>
      </c>
      <c r="O243" s="17">
        <f>0.5*((Wellpath!$K244-Wellpath!$K243)*COS(Wellpath!$L243)*SIN(Wellpath!$M243))</f>
        <v>8.8755190022578811E-16</v>
      </c>
      <c r="P243" s="17">
        <f>0.5*(-(Wellpath!$K244-Wellpath!$K243)*SIN(Wellpath!$L243))</f>
        <v>-15</v>
      </c>
      <c r="Q243" s="17">
        <f>-0.5*((Wellpath!$K244-Wellpath!$K243)*SIN(Wellpath!$L243)*SIN(Wellpath!$M243))</f>
        <v>-14.488887394336025</v>
      </c>
      <c r="R243" s="17">
        <f>0.5*((Wellpath!$K244-Wellpath!$K243)*SIN(Wellpath!$L243)*COS(Wellpath!$M243))</f>
        <v>3.8822856765378111</v>
      </c>
      <c r="S243" s="17">
        <v>0</v>
      </c>
      <c r="AA243" s="10"/>
      <c r="AB243" s="10"/>
      <c r="AC243" s="10"/>
      <c r="AD243" s="10"/>
      <c r="AE243" s="10"/>
      <c r="AF243" s="10"/>
      <c r="AG243" s="10"/>
      <c r="AH243" s="10"/>
      <c r="AI243" s="10"/>
      <c r="AK243" s="24"/>
      <c r="AL243" s="24"/>
      <c r="AM243" s="24"/>
      <c r="AN243" s="24"/>
      <c r="AO243" s="24"/>
      <c r="AP243" s="24"/>
    </row>
    <row r="244" spans="1:42" x14ac:dyDescent="0.25">
      <c r="A244" s="26">
        <f>Wellpath!E244</f>
        <v>7230</v>
      </c>
      <c r="B244" s="17">
        <f>0.5*(SIN(Wellpath!$L243)*COS(Wellpath!$M243)+SIN(Wellpath!$L244)*COS(Wellpath!$M244))</f>
        <v>0.25881904510252074</v>
      </c>
      <c r="C244" s="17">
        <f>0.5*(SIN(Wellpath!$L243)*SIN(Wellpath!$M243)+SIN(Wellpath!$L244)*SIN(Wellpath!$M244))</f>
        <v>0.96592582628906831</v>
      </c>
      <c r="D244" s="17">
        <f>0.5*(COS(Wellpath!$L243)+COS(Wellpath!$L244))</f>
        <v>6.1257422745431001E-17</v>
      </c>
      <c r="E244" s="17">
        <f>0.5*((Wellpath!$K244-Wellpath!$K243)*COS(Wellpath!$L244)*COS(Wellpath!$M244))</f>
        <v>2.3781881490620829E-16</v>
      </c>
      <c r="F244" s="17">
        <f>0.5*((Wellpath!$K244-Wellpath!$K243)*COS(Wellpath!$L244)*SIN(Wellpath!$M244))</f>
        <v>8.8755190022578811E-16</v>
      </c>
      <c r="G244" s="17">
        <f>0.5*(-(Wellpath!$K244-Wellpath!$K243)*SIN(Wellpath!$L244))</f>
        <v>-15</v>
      </c>
      <c r="H244" s="17">
        <f>-0.5*((Wellpath!$K244-Wellpath!$K243)*SIN(Wellpath!$L244)*SIN(Wellpath!$M244))</f>
        <v>-14.488887394336025</v>
      </c>
      <c r="I244" s="17">
        <f>0.5*((Wellpath!$K244-Wellpath!$K243)*SIN(Wellpath!$L244)*COS(Wellpath!$M244))</f>
        <v>3.8822856765378111</v>
      </c>
      <c r="J244" s="17">
        <v>0</v>
      </c>
      <c r="K244" s="17">
        <f t="shared" si="12"/>
        <v>-0.25881904510252074</v>
      </c>
      <c r="L244" s="17">
        <f t="shared" si="13"/>
        <v>-0.96592582628906831</v>
      </c>
      <c r="M244" s="17">
        <f t="shared" si="14"/>
        <v>-6.1257422745431001E-17</v>
      </c>
      <c r="N244" s="17">
        <f>0.5*((Wellpath!$K245-Wellpath!$K244)*COS(Wellpath!$L244)*COS(Wellpath!$M244))</f>
        <v>2.3781881490620829E-16</v>
      </c>
      <c r="O244" s="17">
        <f>0.5*((Wellpath!$K245-Wellpath!$K244)*COS(Wellpath!$L244)*SIN(Wellpath!$M244))</f>
        <v>8.8755190022578811E-16</v>
      </c>
      <c r="P244" s="17">
        <f>0.5*(-(Wellpath!$K245-Wellpath!$K244)*SIN(Wellpath!$L244))</f>
        <v>-15</v>
      </c>
      <c r="Q244" s="17">
        <f>-0.5*((Wellpath!$K245-Wellpath!$K244)*SIN(Wellpath!$L244)*SIN(Wellpath!$M244))</f>
        <v>-14.488887394336025</v>
      </c>
      <c r="R244" s="17">
        <f>0.5*((Wellpath!$K245-Wellpath!$K244)*SIN(Wellpath!$L244)*COS(Wellpath!$M244))</f>
        <v>3.8822856765378111</v>
      </c>
      <c r="S244" s="17">
        <v>0</v>
      </c>
      <c r="AA244" s="10"/>
      <c r="AB244" s="10"/>
      <c r="AC244" s="10"/>
      <c r="AD244" s="10"/>
      <c r="AE244" s="10"/>
      <c r="AF244" s="10"/>
      <c r="AG244" s="10"/>
      <c r="AH244" s="10"/>
      <c r="AI244" s="10"/>
      <c r="AK244" s="24"/>
      <c r="AL244" s="24"/>
      <c r="AM244" s="24"/>
      <c r="AN244" s="24"/>
      <c r="AO244" s="24"/>
      <c r="AP244" s="24"/>
    </row>
    <row r="245" spans="1:42" x14ac:dyDescent="0.25">
      <c r="A245" s="26">
        <f>Wellpath!E245</f>
        <v>7260</v>
      </c>
      <c r="B245" s="17">
        <f>0.5*(SIN(Wellpath!$L244)*COS(Wellpath!$M244)+SIN(Wellpath!$L245)*COS(Wellpath!$M245))</f>
        <v>0.25881904510252074</v>
      </c>
      <c r="C245" s="17">
        <f>0.5*(SIN(Wellpath!$L244)*SIN(Wellpath!$M244)+SIN(Wellpath!$L245)*SIN(Wellpath!$M245))</f>
        <v>0.96592582628906831</v>
      </c>
      <c r="D245" s="17">
        <f>0.5*(COS(Wellpath!$L244)+COS(Wellpath!$L245))</f>
        <v>6.1257422745431001E-17</v>
      </c>
      <c r="E245" s="17">
        <f>0.5*((Wellpath!$K245-Wellpath!$K244)*COS(Wellpath!$L245)*COS(Wellpath!$M245))</f>
        <v>2.3781881490620829E-16</v>
      </c>
      <c r="F245" s="17">
        <f>0.5*((Wellpath!$K245-Wellpath!$K244)*COS(Wellpath!$L245)*SIN(Wellpath!$M245))</f>
        <v>8.8755190022578811E-16</v>
      </c>
      <c r="G245" s="17">
        <f>0.5*(-(Wellpath!$K245-Wellpath!$K244)*SIN(Wellpath!$L245))</f>
        <v>-15</v>
      </c>
      <c r="H245" s="17">
        <f>-0.5*((Wellpath!$K245-Wellpath!$K244)*SIN(Wellpath!$L245)*SIN(Wellpath!$M245))</f>
        <v>-14.488887394336025</v>
      </c>
      <c r="I245" s="17">
        <f>0.5*((Wellpath!$K245-Wellpath!$K244)*SIN(Wellpath!$L245)*COS(Wellpath!$M245))</f>
        <v>3.8822856765378111</v>
      </c>
      <c r="J245" s="17">
        <v>0</v>
      </c>
      <c r="K245" s="17">
        <f t="shared" si="12"/>
        <v>-0.25881904510252074</v>
      </c>
      <c r="L245" s="17">
        <f t="shared" si="13"/>
        <v>-0.96592582628906831</v>
      </c>
      <c r="M245" s="17">
        <f t="shared" si="14"/>
        <v>-6.1257422745431001E-17</v>
      </c>
      <c r="N245" s="17">
        <f>0.5*((Wellpath!$K246-Wellpath!$K245)*COS(Wellpath!$L245)*COS(Wellpath!$M245))</f>
        <v>2.3781881490620829E-16</v>
      </c>
      <c r="O245" s="17">
        <f>0.5*((Wellpath!$K246-Wellpath!$K245)*COS(Wellpath!$L245)*SIN(Wellpath!$M245))</f>
        <v>8.8755190022578811E-16</v>
      </c>
      <c r="P245" s="17">
        <f>0.5*(-(Wellpath!$K246-Wellpath!$K245)*SIN(Wellpath!$L245))</f>
        <v>-15</v>
      </c>
      <c r="Q245" s="17">
        <f>-0.5*((Wellpath!$K246-Wellpath!$K245)*SIN(Wellpath!$L245)*SIN(Wellpath!$M245))</f>
        <v>-14.488887394336025</v>
      </c>
      <c r="R245" s="17">
        <f>0.5*((Wellpath!$K246-Wellpath!$K245)*SIN(Wellpath!$L245)*COS(Wellpath!$M245))</f>
        <v>3.8822856765378111</v>
      </c>
      <c r="S245" s="17">
        <v>0</v>
      </c>
      <c r="AA245" s="10"/>
      <c r="AB245" s="10"/>
      <c r="AC245" s="10"/>
      <c r="AD245" s="10"/>
      <c r="AE245" s="10"/>
      <c r="AF245" s="10"/>
      <c r="AG245" s="10"/>
      <c r="AH245" s="10"/>
      <c r="AI245" s="10"/>
      <c r="AK245" s="24"/>
      <c r="AL245" s="24"/>
      <c r="AM245" s="24"/>
      <c r="AN245" s="24"/>
      <c r="AO245" s="24"/>
      <c r="AP245" s="24"/>
    </row>
    <row r="246" spans="1:42" x14ac:dyDescent="0.25">
      <c r="A246" s="26">
        <f>Wellpath!E246</f>
        <v>7290</v>
      </c>
      <c r="B246" s="17">
        <f>0.5*(SIN(Wellpath!$L245)*COS(Wellpath!$M245)+SIN(Wellpath!$L246)*COS(Wellpath!$M246))</f>
        <v>0.25881904510252074</v>
      </c>
      <c r="C246" s="17">
        <f>0.5*(SIN(Wellpath!$L245)*SIN(Wellpath!$M245)+SIN(Wellpath!$L246)*SIN(Wellpath!$M246))</f>
        <v>0.96592582628906831</v>
      </c>
      <c r="D246" s="17">
        <f>0.5*(COS(Wellpath!$L245)+COS(Wellpath!$L246))</f>
        <v>6.1257422745431001E-17</v>
      </c>
      <c r="E246" s="17">
        <f>0.5*((Wellpath!$K246-Wellpath!$K245)*COS(Wellpath!$L246)*COS(Wellpath!$M246))</f>
        <v>2.3781881490620829E-16</v>
      </c>
      <c r="F246" s="17">
        <f>0.5*((Wellpath!$K246-Wellpath!$K245)*COS(Wellpath!$L246)*SIN(Wellpath!$M246))</f>
        <v>8.8755190022578811E-16</v>
      </c>
      <c r="G246" s="17">
        <f>0.5*(-(Wellpath!$K246-Wellpath!$K245)*SIN(Wellpath!$L246))</f>
        <v>-15</v>
      </c>
      <c r="H246" s="17">
        <f>-0.5*((Wellpath!$K246-Wellpath!$K245)*SIN(Wellpath!$L246)*SIN(Wellpath!$M246))</f>
        <v>-14.488887394336025</v>
      </c>
      <c r="I246" s="17">
        <f>0.5*((Wellpath!$K246-Wellpath!$K245)*SIN(Wellpath!$L246)*COS(Wellpath!$M246))</f>
        <v>3.8822856765378111</v>
      </c>
      <c r="J246" s="17">
        <v>0</v>
      </c>
      <c r="K246" s="17">
        <f t="shared" si="12"/>
        <v>-0.25881904510252074</v>
      </c>
      <c r="L246" s="17">
        <f t="shared" si="13"/>
        <v>-0.96592582628906831</v>
      </c>
      <c r="M246" s="17">
        <f t="shared" si="14"/>
        <v>-6.1257422745431001E-17</v>
      </c>
      <c r="N246" s="17">
        <f>0.5*((Wellpath!$K247-Wellpath!$K246)*COS(Wellpath!$L246)*COS(Wellpath!$M246))</f>
        <v>2.3781881490620829E-16</v>
      </c>
      <c r="O246" s="17">
        <f>0.5*((Wellpath!$K247-Wellpath!$K246)*COS(Wellpath!$L246)*SIN(Wellpath!$M246))</f>
        <v>8.8755190022578811E-16</v>
      </c>
      <c r="P246" s="17">
        <f>0.5*(-(Wellpath!$K247-Wellpath!$K246)*SIN(Wellpath!$L246))</f>
        <v>-15</v>
      </c>
      <c r="Q246" s="17">
        <f>-0.5*((Wellpath!$K247-Wellpath!$K246)*SIN(Wellpath!$L246)*SIN(Wellpath!$M246))</f>
        <v>-14.488887394336025</v>
      </c>
      <c r="R246" s="17">
        <f>0.5*((Wellpath!$K247-Wellpath!$K246)*SIN(Wellpath!$L246)*COS(Wellpath!$M246))</f>
        <v>3.8822856765378111</v>
      </c>
      <c r="S246" s="17">
        <v>0</v>
      </c>
      <c r="AA246" s="10"/>
      <c r="AB246" s="10"/>
      <c r="AC246" s="10"/>
      <c r="AD246" s="10"/>
      <c r="AE246" s="10"/>
      <c r="AF246" s="10"/>
      <c r="AG246" s="10"/>
      <c r="AH246" s="10"/>
      <c r="AI246" s="10"/>
      <c r="AK246" s="24"/>
      <c r="AL246" s="24"/>
      <c r="AM246" s="24"/>
      <c r="AN246" s="24"/>
      <c r="AO246" s="24"/>
      <c r="AP246" s="24"/>
    </row>
    <row r="247" spans="1:42" x14ac:dyDescent="0.25">
      <c r="A247" s="26">
        <f>Wellpath!E247</f>
        <v>7320</v>
      </c>
      <c r="B247" s="17">
        <f>0.5*(SIN(Wellpath!$L246)*COS(Wellpath!$M246)+SIN(Wellpath!$L247)*COS(Wellpath!$M247))</f>
        <v>0.25881904510252074</v>
      </c>
      <c r="C247" s="17">
        <f>0.5*(SIN(Wellpath!$L246)*SIN(Wellpath!$M246)+SIN(Wellpath!$L247)*SIN(Wellpath!$M247))</f>
        <v>0.96592582628906831</v>
      </c>
      <c r="D247" s="17">
        <f>0.5*(COS(Wellpath!$L246)+COS(Wellpath!$L247))</f>
        <v>6.1257422745431001E-17</v>
      </c>
      <c r="E247" s="17">
        <f>0.5*((Wellpath!$K247-Wellpath!$K246)*COS(Wellpath!$L247)*COS(Wellpath!$M247))</f>
        <v>2.3781881490620829E-16</v>
      </c>
      <c r="F247" s="17">
        <f>0.5*((Wellpath!$K247-Wellpath!$K246)*COS(Wellpath!$L247)*SIN(Wellpath!$M247))</f>
        <v>8.8755190022578811E-16</v>
      </c>
      <c r="G247" s="17">
        <f>0.5*(-(Wellpath!$K247-Wellpath!$K246)*SIN(Wellpath!$L247))</f>
        <v>-15</v>
      </c>
      <c r="H247" s="17">
        <f>-0.5*((Wellpath!$K247-Wellpath!$K246)*SIN(Wellpath!$L247)*SIN(Wellpath!$M247))</f>
        <v>-14.488887394336025</v>
      </c>
      <c r="I247" s="17">
        <f>0.5*((Wellpath!$K247-Wellpath!$K246)*SIN(Wellpath!$L247)*COS(Wellpath!$M247))</f>
        <v>3.8822856765378111</v>
      </c>
      <c r="J247" s="17">
        <v>0</v>
      </c>
      <c r="K247" s="17">
        <f t="shared" si="12"/>
        <v>-0.25881904510252074</v>
      </c>
      <c r="L247" s="17">
        <f t="shared" si="13"/>
        <v>-0.96592582628906831</v>
      </c>
      <c r="M247" s="17">
        <f t="shared" si="14"/>
        <v>-6.1257422745431001E-17</v>
      </c>
      <c r="N247" s="17">
        <f>0.5*((Wellpath!$K248-Wellpath!$K247)*COS(Wellpath!$L247)*COS(Wellpath!$M247))</f>
        <v>2.3781881490620829E-16</v>
      </c>
      <c r="O247" s="17">
        <f>0.5*((Wellpath!$K248-Wellpath!$K247)*COS(Wellpath!$L247)*SIN(Wellpath!$M247))</f>
        <v>8.8755190022578811E-16</v>
      </c>
      <c r="P247" s="17">
        <f>0.5*(-(Wellpath!$K248-Wellpath!$K247)*SIN(Wellpath!$L247))</f>
        <v>-15</v>
      </c>
      <c r="Q247" s="17">
        <f>-0.5*((Wellpath!$K248-Wellpath!$K247)*SIN(Wellpath!$L247)*SIN(Wellpath!$M247))</f>
        <v>-14.488887394336025</v>
      </c>
      <c r="R247" s="17">
        <f>0.5*((Wellpath!$K248-Wellpath!$K247)*SIN(Wellpath!$L247)*COS(Wellpath!$M247))</f>
        <v>3.8822856765378111</v>
      </c>
      <c r="S247" s="17">
        <v>0</v>
      </c>
      <c r="AA247" s="10"/>
      <c r="AB247" s="10"/>
      <c r="AC247" s="10"/>
      <c r="AD247" s="10"/>
      <c r="AE247" s="10"/>
      <c r="AF247" s="10"/>
      <c r="AG247" s="10"/>
      <c r="AH247" s="10"/>
      <c r="AI247" s="10"/>
      <c r="AK247" s="24"/>
      <c r="AL247" s="24"/>
      <c r="AM247" s="24"/>
      <c r="AN247" s="24"/>
      <c r="AO247" s="24"/>
      <c r="AP247" s="24"/>
    </row>
    <row r="248" spans="1:42" x14ac:dyDescent="0.25">
      <c r="A248" s="26">
        <f>Wellpath!E248</f>
        <v>7350</v>
      </c>
      <c r="B248" s="17">
        <f>0.5*(SIN(Wellpath!$L247)*COS(Wellpath!$M247)+SIN(Wellpath!$L248)*COS(Wellpath!$M248))</f>
        <v>0.25881904510252074</v>
      </c>
      <c r="C248" s="17">
        <f>0.5*(SIN(Wellpath!$L247)*SIN(Wellpath!$M247)+SIN(Wellpath!$L248)*SIN(Wellpath!$M248))</f>
        <v>0.96592582628906831</v>
      </c>
      <c r="D248" s="17">
        <f>0.5*(COS(Wellpath!$L247)+COS(Wellpath!$L248))</f>
        <v>6.1257422745431001E-17</v>
      </c>
      <c r="E248" s="17">
        <f>0.5*((Wellpath!$K248-Wellpath!$K247)*COS(Wellpath!$L248)*COS(Wellpath!$M248))</f>
        <v>2.3781881490620829E-16</v>
      </c>
      <c r="F248" s="17">
        <f>0.5*((Wellpath!$K248-Wellpath!$K247)*COS(Wellpath!$L248)*SIN(Wellpath!$M248))</f>
        <v>8.8755190022578811E-16</v>
      </c>
      <c r="G248" s="17">
        <f>0.5*(-(Wellpath!$K248-Wellpath!$K247)*SIN(Wellpath!$L248))</f>
        <v>-15</v>
      </c>
      <c r="H248" s="17">
        <f>-0.5*((Wellpath!$K248-Wellpath!$K247)*SIN(Wellpath!$L248)*SIN(Wellpath!$M248))</f>
        <v>-14.488887394336025</v>
      </c>
      <c r="I248" s="17">
        <f>0.5*((Wellpath!$K248-Wellpath!$K247)*SIN(Wellpath!$L248)*COS(Wellpath!$M248))</f>
        <v>3.8822856765378111</v>
      </c>
      <c r="J248" s="17">
        <v>0</v>
      </c>
      <c r="K248" s="17">
        <f t="shared" si="12"/>
        <v>-0.25881904510252074</v>
      </c>
      <c r="L248" s="17">
        <f t="shared" si="13"/>
        <v>-0.96592582628906831</v>
      </c>
      <c r="M248" s="17">
        <f t="shared" si="14"/>
        <v>-6.1257422745431001E-17</v>
      </c>
      <c r="N248" s="17">
        <f>0.5*((Wellpath!$K249-Wellpath!$K248)*COS(Wellpath!$L248)*COS(Wellpath!$M248))</f>
        <v>2.3781881490620829E-16</v>
      </c>
      <c r="O248" s="17">
        <f>0.5*((Wellpath!$K249-Wellpath!$K248)*COS(Wellpath!$L248)*SIN(Wellpath!$M248))</f>
        <v>8.8755190022578811E-16</v>
      </c>
      <c r="P248" s="17">
        <f>0.5*(-(Wellpath!$K249-Wellpath!$K248)*SIN(Wellpath!$L248))</f>
        <v>-15</v>
      </c>
      <c r="Q248" s="17">
        <f>-0.5*((Wellpath!$K249-Wellpath!$K248)*SIN(Wellpath!$L248)*SIN(Wellpath!$M248))</f>
        <v>-14.488887394336025</v>
      </c>
      <c r="R248" s="17">
        <f>0.5*((Wellpath!$K249-Wellpath!$K248)*SIN(Wellpath!$L248)*COS(Wellpath!$M248))</f>
        <v>3.8822856765378111</v>
      </c>
      <c r="S248" s="17">
        <v>0</v>
      </c>
      <c r="AA248" s="10"/>
      <c r="AB248" s="10"/>
      <c r="AC248" s="10"/>
      <c r="AD248" s="10"/>
      <c r="AE248" s="10"/>
      <c r="AF248" s="10"/>
      <c r="AG248" s="10"/>
      <c r="AH248" s="10"/>
      <c r="AI248" s="10"/>
      <c r="AK248" s="24"/>
      <c r="AL248" s="24"/>
      <c r="AM248" s="24"/>
      <c r="AN248" s="24"/>
      <c r="AO248" s="24"/>
      <c r="AP248" s="24"/>
    </row>
    <row r="249" spans="1:42" x14ac:dyDescent="0.25">
      <c r="A249" s="26">
        <f>Wellpath!E249</f>
        <v>7380</v>
      </c>
      <c r="B249" s="17">
        <f>0.5*(SIN(Wellpath!$L248)*COS(Wellpath!$M248)+SIN(Wellpath!$L249)*COS(Wellpath!$M249))</f>
        <v>0.25881904510252074</v>
      </c>
      <c r="C249" s="17">
        <f>0.5*(SIN(Wellpath!$L248)*SIN(Wellpath!$M248)+SIN(Wellpath!$L249)*SIN(Wellpath!$M249))</f>
        <v>0.96592582628906831</v>
      </c>
      <c r="D249" s="17">
        <f>0.5*(COS(Wellpath!$L248)+COS(Wellpath!$L249))</f>
        <v>6.1257422745431001E-17</v>
      </c>
      <c r="E249" s="17">
        <f>0.5*((Wellpath!$K249-Wellpath!$K248)*COS(Wellpath!$L249)*COS(Wellpath!$M249))</f>
        <v>2.3781881490620829E-16</v>
      </c>
      <c r="F249" s="17">
        <f>0.5*((Wellpath!$K249-Wellpath!$K248)*COS(Wellpath!$L249)*SIN(Wellpath!$M249))</f>
        <v>8.8755190022578811E-16</v>
      </c>
      <c r="G249" s="17">
        <f>0.5*(-(Wellpath!$K249-Wellpath!$K248)*SIN(Wellpath!$L249))</f>
        <v>-15</v>
      </c>
      <c r="H249" s="17">
        <f>-0.5*((Wellpath!$K249-Wellpath!$K248)*SIN(Wellpath!$L249)*SIN(Wellpath!$M249))</f>
        <v>-14.488887394336025</v>
      </c>
      <c r="I249" s="17">
        <f>0.5*((Wellpath!$K249-Wellpath!$K248)*SIN(Wellpath!$L249)*COS(Wellpath!$M249))</f>
        <v>3.8822856765378111</v>
      </c>
      <c r="J249" s="17">
        <v>0</v>
      </c>
      <c r="K249" s="17">
        <f t="shared" si="12"/>
        <v>-0.25881904510252074</v>
      </c>
      <c r="L249" s="17">
        <f t="shared" si="13"/>
        <v>-0.96592582628906831</v>
      </c>
      <c r="M249" s="17">
        <f t="shared" si="14"/>
        <v>-6.1257422745431001E-17</v>
      </c>
      <c r="N249" s="17">
        <f>0.5*((Wellpath!$K250-Wellpath!$K249)*COS(Wellpath!$L249)*COS(Wellpath!$M249))</f>
        <v>2.3781881490620829E-16</v>
      </c>
      <c r="O249" s="17">
        <f>0.5*((Wellpath!$K250-Wellpath!$K249)*COS(Wellpath!$L249)*SIN(Wellpath!$M249))</f>
        <v>8.8755190022578811E-16</v>
      </c>
      <c r="P249" s="17">
        <f>0.5*(-(Wellpath!$K250-Wellpath!$K249)*SIN(Wellpath!$L249))</f>
        <v>-15</v>
      </c>
      <c r="Q249" s="17">
        <f>-0.5*((Wellpath!$K250-Wellpath!$K249)*SIN(Wellpath!$L249)*SIN(Wellpath!$M249))</f>
        <v>-14.488887394336025</v>
      </c>
      <c r="R249" s="17">
        <f>0.5*((Wellpath!$K250-Wellpath!$K249)*SIN(Wellpath!$L249)*COS(Wellpath!$M249))</f>
        <v>3.8822856765378111</v>
      </c>
      <c r="S249" s="17">
        <v>0</v>
      </c>
      <c r="AA249" s="10"/>
      <c r="AB249" s="10"/>
      <c r="AC249" s="10"/>
      <c r="AD249" s="10"/>
      <c r="AE249" s="10"/>
      <c r="AF249" s="10"/>
      <c r="AG249" s="10"/>
      <c r="AH249" s="10"/>
      <c r="AI249" s="10"/>
      <c r="AK249" s="24"/>
      <c r="AL249" s="24"/>
      <c r="AM249" s="24"/>
      <c r="AN249" s="24"/>
      <c r="AO249" s="24"/>
      <c r="AP249" s="24"/>
    </row>
    <row r="250" spans="1:42" x14ac:dyDescent="0.25">
      <c r="A250" s="26">
        <f>Wellpath!E250</f>
        <v>7410</v>
      </c>
      <c r="B250" s="17">
        <f>0.5*(SIN(Wellpath!$L249)*COS(Wellpath!$M249)+SIN(Wellpath!$L250)*COS(Wellpath!$M250))</f>
        <v>0.25881904510252074</v>
      </c>
      <c r="C250" s="17">
        <f>0.5*(SIN(Wellpath!$L249)*SIN(Wellpath!$M249)+SIN(Wellpath!$L250)*SIN(Wellpath!$M250))</f>
        <v>0.96592582628906831</v>
      </c>
      <c r="D250" s="17">
        <f>0.5*(COS(Wellpath!$L249)+COS(Wellpath!$L250))</f>
        <v>6.1257422745431001E-17</v>
      </c>
      <c r="E250" s="17">
        <f>0.5*((Wellpath!$K250-Wellpath!$K249)*COS(Wellpath!$L250)*COS(Wellpath!$M250))</f>
        <v>2.3781881490620829E-16</v>
      </c>
      <c r="F250" s="17">
        <f>0.5*((Wellpath!$K250-Wellpath!$K249)*COS(Wellpath!$L250)*SIN(Wellpath!$M250))</f>
        <v>8.8755190022578811E-16</v>
      </c>
      <c r="G250" s="17">
        <f>0.5*(-(Wellpath!$K250-Wellpath!$K249)*SIN(Wellpath!$L250))</f>
        <v>-15</v>
      </c>
      <c r="H250" s="17">
        <f>-0.5*((Wellpath!$K250-Wellpath!$K249)*SIN(Wellpath!$L250)*SIN(Wellpath!$M250))</f>
        <v>-14.488887394336025</v>
      </c>
      <c r="I250" s="17">
        <f>0.5*((Wellpath!$K250-Wellpath!$K249)*SIN(Wellpath!$L250)*COS(Wellpath!$M250))</f>
        <v>3.8822856765378111</v>
      </c>
      <c r="J250" s="17">
        <v>0</v>
      </c>
      <c r="K250" s="17">
        <f t="shared" si="12"/>
        <v>-0.25881904510252074</v>
      </c>
      <c r="L250" s="17">
        <f t="shared" si="13"/>
        <v>-0.96592582628906831</v>
      </c>
      <c r="M250" s="17">
        <f t="shared" si="14"/>
        <v>-6.1257422745431001E-17</v>
      </c>
      <c r="N250" s="17">
        <f>0.5*((Wellpath!$K251-Wellpath!$K250)*COS(Wellpath!$L250)*COS(Wellpath!$M250))</f>
        <v>2.3781881490620829E-16</v>
      </c>
      <c r="O250" s="17">
        <f>0.5*((Wellpath!$K251-Wellpath!$K250)*COS(Wellpath!$L250)*SIN(Wellpath!$M250))</f>
        <v>8.8755190022578811E-16</v>
      </c>
      <c r="P250" s="17">
        <f>0.5*(-(Wellpath!$K251-Wellpath!$K250)*SIN(Wellpath!$L250))</f>
        <v>-15</v>
      </c>
      <c r="Q250" s="17">
        <f>-0.5*((Wellpath!$K251-Wellpath!$K250)*SIN(Wellpath!$L250)*SIN(Wellpath!$M250))</f>
        <v>-14.488887394336025</v>
      </c>
      <c r="R250" s="17">
        <f>0.5*((Wellpath!$K251-Wellpath!$K250)*SIN(Wellpath!$L250)*COS(Wellpath!$M250))</f>
        <v>3.8822856765378111</v>
      </c>
      <c r="S250" s="17">
        <v>0</v>
      </c>
      <c r="AA250" s="10"/>
      <c r="AB250" s="10"/>
      <c r="AC250" s="10"/>
      <c r="AD250" s="10"/>
      <c r="AE250" s="10"/>
      <c r="AF250" s="10"/>
      <c r="AG250" s="10"/>
      <c r="AH250" s="10"/>
      <c r="AI250" s="10"/>
      <c r="AK250" s="24"/>
      <c r="AL250" s="24"/>
      <c r="AM250" s="24"/>
      <c r="AN250" s="24"/>
      <c r="AO250" s="24"/>
      <c r="AP250" s="24"/>
    </row>
    <row r="251" spans="1:42" x14ac:dyDescent="0.25">
      <c r="A251" s="26">
        <f>Wellpath!E251</f>
        <v>7440</v>
      </c>
      <c r="B251" s="17">
        <f>0.5*(SIN(Wellpath!$L250)*COS(Wellpath!$M250)+SIN(Wellpath!$L251)*COS(Wellpath!$M251))</f>
        <v>0.25881904510252074</v>
      </c>
      <c r="C251" s="17">
        <f>0.5*(SIN(Wellpath!$L250)*SIN(Wellpath!$M250)+SIN(Wellpath!$L251)*SIN(Wellpath!$M251))</f>
        <v>0.96592582628906831</v>
      </c>
      <c r="D251" s="17">
        <f>0.5*(COS(Wellpath!$L250)+COS(Wellpath!$L251))</f>
        <v>6.1257422745431001E-17</v>
      </c>
      <c r="E251" s="17">
        <f>0.5*((Wellpath!$K251-Wellpath!$K250)*COS(Wellpath!$L251)*COS(Wellpath!$M251))</f>
        <v>2.3781881490620829E-16</v>
      </c>
      <c r="F251" s="17">
        <f>0.5*((Wellpath!$K251-Wellpath!$K250)*COS(Wellpath!$L251)*SIN(Wellpath!$M251))</f>
        <v>8.8755190022578811E-16</v>
      </c>
      <c r="G251" s="17">
        <f>0.5*(-(Wellpath!$K251-Wellpath!$K250)*SIN(Wellpath!$L251))</f>
        <v>-15</v>
      </c>
      <c r="H251" s="17">
        <f>-0.5*((Wellpath!$K251-Wellpath!$K250)*SIN(Wellpath!$L251)*SIN(Wellpath!$M251))</f>
        <v>-14.488887394336025</v>
      </c>
      <c r="I251" s="17">
        <f>0.5*((Wellpath!$K251-Wellpath!$K250)*SIN(Wellpath!$L251)*COS(Wellpath!$M251))</f>
        <v>3.8822856765378111</v>
      </c>
      <c r="J251" s="17">
        <v>0</v>
      </c>
      <c r="K251" s="17">
        <f t="shared" si="12"/>
        <v>-0.25881904510252074</v>
      </c>
      <c r="L251" s="17">
        <f t="shared" si="13"/>
        <v>-0.96592582628906831</v>
      </c>
      <c r="M251" s="17">
        <f t="shared" si="14"/>
        <v>-6.1257422745431001E-17</v>
      </c>
      <c r="N251" s="17">
        <f>0.5*((Wellpath!$K252-Wellpath!$K251)*COS(Wellpath!$L251)*COS(Wellpath!$M251))</f>
        <v>2.3781881490620829E-16</v>
      </c>
      <c r="O251" s="17">
        <f>0.5*((Wellpath!$K252-Wellpath!$K251)*COS(Wellpath!$L251)*SIN(Wellpath!$M251))</f>
        <v>8.8755190022578811E-16</v>
      </c>
      <c r="P251" s="17">
        <f>0.5*(-(Wellpath!$K252-Wellpath!$K251)*SIN(Wellpath!$L251))</f>
        <v>-15</v>
      </c>
      <c r="Q251" s="17">
        <f>-0.5*((Wellpath!$K252-Wellpath!$K251)*SIN(Wellpath!$L251)*SIN(Wellpath!$M251))</f>
        <v>-14.488887394336025</v>
      </c>
      <c r="R251" s="17">
        <f>0.5*((Wellpath!$K252-Wellpath!$K251)*SIN(Wellpath!$L251)*COS(Wellpath!$M251))</f>
        <v>3.8822856765378111</v>
      </c>
      <c r="S251" s="17">
        <v>0</v>
      </c>
      <c r="AA251" s="10"/>
      <c r="AB251" s="10"/>
      <c r="AC251" s="10"/>
      <c r="AD251" s="10"/>
      <c r="AE251" s="10"/>
      <c r="AF251" s="10"/>
      <c r="AG251" s="10"/>
      <c r="AH251" s="10"/>
      <c r="AI251" s="10"/>
      <c r="AK251" s="24"/>
      <c r="AL251" s="24"/>
      <c r="AM251" s="24"/>
      <c r="AN251" s="24"/>
      <c r="AO251" s="24"/>
      <c r="AP251" s="24"/>
    </row>
    <row r="252" spans="1:42" x14ac:dyDescent="0.25">
      <c r="A252" s="26">
        <f>Wellpath!E252</f>
        <v>7470</v>
      </c>
      <c r="B252" s="17">
        <f>0.5*(SIN(Wellpath!$L251)*COS(Wellpath!$M251)+SIN(Wellpath!$L252)*COS(Wellpath!$M252))</f>
        <v>0.25881904510252074</v>
      </c>
      <c r="C252" s="17">
        <f>0.5*(SIN(Wellpath!$L251)*SIN(Wellpath!$M251)+SIN(Wellpath!$L252)*SIN(Wellpath!$M252))</f>
        <v>0.96592582628906831</v>
      </c>
      <c r="D252" s="17">
        <f>0.5*(COS(Wellpath!$L251)+COS(Wellpath!$L252))</f>
        <v>6.1257422745431001E-17</v>
      </c>
      <c r="E252" s="17">
        <f>0.5*((Wellpath!$K252-Wellpath!$K251)*COS(Wellpath!$L252)*COS(Wellpath!$M252))</f>
        <v>2.3781881490620829E-16</v>
      </c>
      <c r="F252" s="17">
        <f>0.5*((Wellpath!$K252-Wellpath!$K251)*COS(Wellpath!$L252)*SIN(Wellpath!$M252))</f>
        <v>8.8755190022578811E-16</v>
      </c>
      <c r="G252" s="17">
        <f>0.5*(-(Wellpath!$K252-Wellpath!$K251)*SIN(Wellpath!$L252))</f>
        <v>-15</v>
      </c>
      <c r="H252" s="17">
        <f>-0.5*((Wellpath!$K252-Wellpath!$K251)*SIN(Wellpath!$L252)*SIN(Wellpath!$M252))</f>
        <v>-14.488887394336025</v>
      </c>
      <c r="I252" s="17">
        <f>0.5*((Wellpath!$K252-Wellpath!$K251)*SIN(Wellpath!$L252)*COS(Wellpath!$M252))</f>
        <v>3.8822856765378111</v>
      </c>
      <c r="J252" s="17">
        <v>0</v>
      </c>
      <c r="K252" s="17">
        <f t="shared" si="12"/>
        <v>-0.25881904510252074</v>
      </c>
      <c r="L252" s="17">
        <f t="shared" si="13"/>
        <v>-0.96592582628906831</v>
      </c>
      <c r="M252" s="17">
        <f t="shared" si="14"/>
        <v>-6.1257422745431001E-17</v>
      </c>
      <c r="N252" s="17">
        <f>0.5*((Wellpath!$K253-Wellpath!$K252)*COS(Wellpath!$L252)*COS(Wellpath!$M252))</f>
        <v>2.3781881490620829E-16</v>
      </c>
      <c r="O252" s="17">
        <f>0.5*((Wellpath!$K253-Wellpath!$K252)*COS(Wellpath!$L252)*SIN(Wellpath!$M252))</f>
        <v>8.8755190022578811E-16</v>
      </c>
      <c r="P252" s="17">
        <f>0.5*(-(Wellpath!$K253-Wellpath!$K252)*SIN(Wellpath!$L252))</f>
        <v>-15</v>
      </c>
      <c r="Q252" s="17">
        <f>-0.5*((Wellpath!$K253-Wellpath!$K252)*SIN(Wellpath!$L252)*SIN(Wellpath!$M252))</f>
        <v>-14.488887394336025</v>
      </c>
      <c r="R252" s="17">
        <f>0.5*((Wellpath!$K253-Wellpath!$K252)*SIN(Wellpath!$L252)*COS(Wellpath!$M252))</f>
        <v>3.8822856765378111</v>
      </c>
      <c r="S252" s="17">
        <v>0</v>
      </c>
      <c r="AA252" s="10"/>
      <c r="AB252" s="10"/>
      <c r="AC252" s="10"/>
      <c r="AD252" s="10"/>
      <c r="AE252" s="10"/>
      <c r="AF252" s="10"/>
      <c r="AG252" s="10"/>
      <c r="AH252" s="10"/>
      <c r="AI252" s="10"/>
      <c r="AK252" s="24"/>
      <c r="AL252" s="24"/>
      <c r="AM252" s="24"/>
      <c r="AN252" s="24"/>
      <c r="AO252" s="24"/>
      <c r="AP252" s="24"/>
    </row>
    <row r="253" spans="1:42" x14ac:dyDescent="0.25">
      <c r="A253" s="26">
        <f>Wellpath!E253</f>
        <v>7500</v>
      </c>
      <c r="B253" s="17">
        <f>0.5*(SIN(Wellpath!$L252)*COS(Wellpath!$M252)+SIN(Wellpath!$L253)*COS(Wellpath!$M253))</f>
        <v>0.25881904510252074</v>
      </c>
      <c r="C253" s="17">
        <f>0.5*(SIN(Wellpath!$L252)*SIN(Wellpath!$M252)+SIN(Wellpath!$L253)*SIN(Wellpath!$M253))</f>
        <v>0.96592582628906831</v>
      </c>
      <c r="D253" s="17">
        <f>0.5*(COS(Wellpath!$L252)+COS(Wellpath!$L253))</f>
        <v>6.1257422745431001E-17</v>
      </c>
      <c r="E253" s="17">
        <f>0.5*((Wellpath!$K253-Wellpath!$K252)*COS(Wellpath!$L253)*COS(Wellpath!$M253))</f>
        <v>2.3781881490620829E-16</v>
      </c>
      <c r="F253" s="17">
        <f>0.5*((Wellpath!$K253-Wellpath!$K252)*COS(Wellpath!$L253)*SIN(Wellpath!$M253))</f>
        <v>8.8755190022578811E-16</v>
      </c>
      <c r="G253" s="17">
        <f>0.5*(-(Wellpath!$K253-Wellpath!$K252)*SIN(Wellpath!$L253))</f>
        <v>-15</v>
      </c>
      <c r="H253" s="17">
        <f>-0.5*((Wellpath!$K253-Wellpath!$K252)*SIN(Wellpath!$L253)*SIN(Wellpath!$M253))</f>
        <v>-14.488887394336025</v>
      </c>
      <c r="I253" s="17">
        <f>0.5*((Wellpath!$K253-Wellpath!$K252)*SIN(Wellpath!$L253)*COS(Wellpath!$M253))</f>
        <v>3.8822856765378111</v>
      </c>
      <c r="J253" s="17">
        <v>0</v>
      </c>
      <c r="K253" s="17">
        <f t="shared" si="12"/>
        <v>-0.25881904510252074</v>
      </c>
      <c r="L253" s="17">
        <f t="shared" si="13"/>
        <v>-0.96592582628906831</v>
      </c>
      <c r="M253" s="17">
        <f t="shared" si="14"/>
        <v>-6.1257422745431001E-17</v>
      </c>
      <c r="N253" s="17">
        <f>0.5*((Wellpath!$K254-Wellpath!$K253)*COS(Wellpath!$L253)*COS(Wellpath!$M253))</f>
        <v>2.3781881490620829E-16</v>
      </c>
      <c r="O253" s="17">
        <f>0.5*((Wellpath!$K254-Wellpath!$K253)*COS(Wellpath!$L253)*SIN(Wellpath!$M253))</f>
        <v>8.8755190022578811E-16</v>
      </c>
      <c r="P253" s="17">
        <f>0.5*(-(Wellpath!$K254-Wellpath!$K253)*SIN(Wellpath!$L253))</f>
        <v>-15</v>
      </c>
      <c r="Q253" s="17">
        <f>-0.5*((Wellpath!$K254-Wellpath!$K253)*SIN(Wellpath!$L253)*SIN(Wellpath!$M253))</f>
        <v>-14.488887394336025</v>
      </c>
      <c r="R253" s="17">
        <f>0.5*((Wellpath!$K254-Wellpath!$K253)*SIN(Wellpath!$L253)*COS(Wellpath!$M253))</f>
        <v>3.8822856765378111</v>
      </c>
      <c r="S253" s="17">
        <v>0</v>
      </c>
      <c r="AA253" s="10"/>
      <c r="AB253" s="10"/>
      <c r="AC253" s="10"/>
      <c r="AD253" s="10"/>
      <c r="AE253" s="10"/>
      <c r="AF253" s="10"/>
      <c r="AG253" s="10"/>
      <c r="AH253" s="10"/>
      <c r="AI253" s="10"/>
      <c r="AK253" s="24"/>
      <c r="AL253" s="24"/>
      <c r="AM253" s="24"/>
      <c r="AN253" s="24"/>
      <c r="AO253" s="24"/>
      <c r="AP253" s="24"/>
    </row>
    <row r="254" spans="1:42" x14ac:dyDescent="0.25">
      <c r="A254" s="26">
        <f>Wellpath!E254</f>
        <v>7530</v>
      </c>
      <c r="B254" s="17">
        <f>0.5*(SIN(Wellpath!$L253)*COS(Wellpath!$M253)+SIN(Wellpath!$L254)*COS(Wellpath!$M254))</f>
        <v>0.25881904510252074</v>
      </c>
      <c r="C254" s="17">
        <f>0.5*(SIN(Wellpath!$L253)*SIN(Wellpath!$M253)+SIN(Wellpath!$L254)*SIN(Wellpath!$M254))</f>
        <v>0.96592582628906831</v>
      </c>
      <c r="D254" s="17">
        <f>0.5*(COS(Wellpath!$L253)+COS(Wellpath!$L254))</f>
        <v>6.1257422745431001E-17</v>
      </c>
      <c r="E254" s="17">
        <f>0.5*((Wellpath!$K254-Wellpath!$K253)*COS(Wellpath!$L254)*COS(Wellpath!$M254))</f>
        <v>2.3781881490620829E-16</v>
      </c>
      <c r="F254" s="17">
        <f>0.5*((Wellpath!$K254-Wellpath!$K253)*COS(Wellpath!$L254)*SIN(Wellpath!$M254))</f>
        <v>8.8755190022578811E-16</v>
      </c>
      <c r="G254" s="17">
        <f>0.5*(-(Wellpath!$K254-Wellpath!$K253)*SIN(Wellpath!$L254))</f>
        <v>-15</v>
      </c>
      <c r="H254" s="17">
        <f>-0.5*((Wellpath!$K254-Wellpath!$K253)*SIN(Wellpath!$L254)*SIN(Wellpath!$M254))</f>
        <v>-14.488887394336025</v>
      </c>
      <c r="I254" s="17">
        <f>0.5*((Wellpath!$K254-Wellpath!$K253)*SIN(Wellpath!$L254)*COS(Wellpath!$M254))</f>
        <v>3.8822856765378111</v>
      </c>
      <c r="J254" s="17">
        <v>0</v>
      </c>
      <c r="K254" s="17">
        <f t="shared" si="12"/>
        <v>-0.25881904510252074</v>
      </c>
      <c r="L254" s="17">
        <f t="shared" si="13"/>
        <v>-0.96592582628906831</v>
      </c>
      <c r="M254" s="17">
        <f t="shared" si="14"/>
        <v>-6.1257422745431001E-17</v>
      </c>
      <c r="N254" s="17">
        <f>0.5*((Wellpath!$K255-Wellpath!$K254)*COS(Wellpath!$L254)*COS(Wellpath!$M254))</f>
        <v>2.3781881490620829E-16</v>
      </c>
      <c r="O254" s="17">
        <f>0.5*((Wellpath!$K255-Wellpath!$K254)*COS(Wellpath!$L254)*SIN(Wellpath!$M254))</f>
        <v>8.8755190022578811E-16</v>
      </c>
      <c r="P254" s="17">
        <f>0.5*(-(Wellpath!$K255-Wellpath!$K254)*SIN(Wellpath!$L254))</f>
        <v>-15</v>
      </c>
      <c r="Q254" s="17">
        <f>-0.5*((Wellpath!$K255-Wellpath!$K254)*SIN(Wellpath!$L254)*SIN(Wellpath!$M254))</f>
        <v>-14.488887394336025</v>
      </c>
      <c r="R254" s="17">
        <f>0.5*((Wellpath!$K255-Wellpath!$K254)*SIN(Wellpath!$L254)*COS(Wellpath!$M254))</f>
        <v>3.8822856765378111</v>
      </c>
      <c r="S254" s="17">
        <v>0</v>
      </c>
      <c r="AA254" s="10"/>
      <c r="AB254" s="10"/>
      <c r="AC254" s="10"/>
      <c r="AD254" s="10"/>
      <c r="AE254" s="10"/>
      <c r="AF254" s="10"/>
      <c r="AG254" s="10"/>
      <c r="AH254" s="10"/>
      <c r="AI254" s="10"/>
      <c r="AK254" s="24"/>
      <c r="AL254" s="24"/>
      <c r="AM254" s="24"/>
      <c r="AN254" s="24"/>
      <c r="AO254" s="24"/>
      <c r="AP254" s="24"/>
    </row>
    <row r="255" spans="1:42" x14ac:dyDescent="0.25">
      <c r="A255" s="26">
        <f>Wellpath!E255</f>
        <v>7560</v>
      </c>
      <c r="B255" s="17">
        <f>0.5*(SIN(Wellpath!$L254)*COS(Wellpath!$M254)+SIN(Wellpath!$L255)*COS(Wellpath!$M255))</f>
        <v>0.25881904510252074</v>
      </c>
      <c r="C255" s="17">
        <f>0.5*(SIN(Wellpath!$L254)*SIN(Wellpath!$M254)+SIN(Wellpath!$L255)*SIN(Wellpath!$M255))</f>
        <v>0.96592582628906831</v>
      </c>
      <c r="D255" s="17">
        <f>0.5*(COS(Wellpath!$L254)+COS(Wellpath!$L255))</f>
        <v>6.1257422745431001E-17</v>
      </c>
      <c r="E255" s="17">
        <f>0.5*((Wellpath!$K255-Wellpath!$K254)*COS(Wellpath!$L255)*COS(Wellpath!$M255))</f>
        <v>2.3781881490620829E-16</v>
      </c>
      <c r="F255" s="17">
        <f>0.5*((Wellpath!$K255-Wellpath!$K254)*COS(Wellpath!$L255)*SIN(Wellpath!$M255))</f>
        <v>8.8755190022578811E-16</v>
      </c>
      <c r="G255" s="17">
        <f>0.5*(-(Wellpath!$K255-Wellpath!$K254)*SIN(Wellpath!$L255))</f>
        <v>-15</v>
      </c>
      <c r="H255" s="17">
        <f>-0.5*((Wellpath!$K255-Wellpath!$K254)*SIN(Wellpath!$L255)*SIN(Wellpath!$M255))</f>
        <v>-14.488887394336025</v>
      </c>
      <c r="I255" s="17">
        <f>0.5*((Wellpath!$K255-Wellpath!$K254)*SIN(Wellpath!$L255)*COS(Wellpath!$M255))</f>
        <v>3.8822856765378111</v>
      </c>
      <c r="J255" s="17">
        <v>0</v>
      </c>
      <c r="K255" s="17">
        <f t="shared" si="12"/>
        <v>-0.25881904510252074</v>
      </c>
      <c r="L255" s="17">
        <f t="shared" si="13"/>
        <v>-0.96592582628906831</v>
      </c>
      <c r="M255" s="17">
        <f t="shared" si="14"/>
        <v>-6.1257422745431001E-17</v>
      </c>
      <c r="N255" s="17">
        <f>0.5*((Wellpath!$K256-Wellpath!$K255)*COS(Wellpath!$L255)*COS(Wellpath!$M255))</f>
        <v>2.3781881490620829E-16</v>
      </c>
      <c r="O255" s="17">
        <f>0.5*((Wellpath!$K256-Wellpath!$K255)*COS(Wellpath!$L255)*SIN(Wellpath!$M255))</f>
        <v>8.8755190022578811E-16</v>
      </c>
      <c r="P255" s="17">
        <f>0.5*(-(Wellpath!$K256-Wellpath!$K255)*SIN(Wellpath!$L255))</f>
        <v>-15</v>
      </c>
      <c r="Q255" s="17">
        <f>-0.5*((Wellpath!$K256-Wellpath!$K255)*SIN(Wellpath!$L255)*SIN(Wellpath!$M255))</f>
        <v>-14.488887394336025</v>
      </c>
      <c r="R255" s="17">
        <f>0.5*((Wellpath!$K256-Wellpath!$K255)*SIN(Wellpath!$L255)*COS(Wellpath!$M255))</f>
        <v>3.8822856765378111</v>
      </c>
      <c r="S255" s="17">
        <v>0</v>
      </c>
      <c r="AA255" s="10"/>
      <c r="AB255" s="10"/>
      <c r="AC255" s="10"/>
      <c r="AD255" s="10"/>
      <c r="AE255" s="10"/>
      <c r="AF255" s="10"/>
      <c r="AG255" s="10"/>
      <c r="AH255" s="10"/>
      <c r="AI255" s="10"/>
      <c r="AK255" s="24"/>
      <c r="AL255" s="24"/>
      <c r="AM255" s="24"/>
      <c r="AN255" s="24"/>
      <c r="AO255" s="24"/>
      <c r="AP255" s="24"/>
    </row>
    <row r="256" spans="1:42" x14ac:dyDescent="0.25">
      <c r="A256" s="26">
        <f>Wellpath!E256</f>
        <v>7590</v>
      </c>
      <c r="B256" s="17">
        <f>0.5*(SIN(Wellpath!$L255)*COS(Wellpath!$M255)+SIN(Wellpath!$L256)*COS(Wellpath!$M256))</f>
        <v>0.25881904510252074</v>
      </c>
      <c r="C256" s="17">
        <f>0.5*(SIN(Wellpath!$L255)*SIN(Wellpath!$M255)+SIN(Wellpath!$L256)*SIN(Wellpath!$M256))</f>
        <v>0.96592582628906831</v>
      </c>
      <c r="D256" s="17">
        <f>0.5*(COS(Wellpath!$L255)+COS(Wellpath!$L256))</f>
        <v>6.1257422745431001E-17</v>
      </c>
      <c r="E256" s="17">
        <f>0.5*((Wellpath!$K256-Wellpath!$K255)*COS(Wellpath!$L256)*COS(Wellpath!$M256))</f>
        <v>2.3781881490620829E-16</v>
      </c>
      <c r="F256" s="17">
        <f>0.5*((Wellpath!$K256-Wellpath!$K255)*COS(Wellpath!$L256)*SIN(Wellpath!$M256))</f>
        <v>8.8755190022578811E-16</v>
      </c>
      <c r="G256" s="17">
        <f>0.5*(-(Wellpath!$K256-Wellpath!$K255)*SIN(Wellpath!$L256))</f>
        <v>-15</v>
      </c>
      <c r="H256" s="17">
        <f>-0.5*((Wellpath!$K256-Wellpath!$K255)*SIN(Wellpath!$L256)*SIN(Wellpath!$M256))</f>
        <v>-14.488887394336025</v>
      </c>
      <c r="I256" s="17">
        <f>0.5*((Wellpath!$K256-Wellpath!$K255)*SIN(Wellpath!$L256)*COS(Wellpath!$M256))</f>
        <v>3.8822856765378111</v>
      </c>
      <c r="J256" s="17">
        <v>0</v>
      </c>
      <c r="K256" s="17">
        <f t="shared" si="12"/>
        <v>-0.25881904510252074</v>
      </c>
      <c r="L256" s="17">
        <f t="shared" si="13"/>
        <v>-0.96592582628906831</v>
      </c>
      <c r="M256" s="17">
        <f t="shared" si="14"/>
        <v>-6.1257422745431001E-17</v>
      </c>
      <c r="N256" s="17">
        <f>0.5*((Wellpath!$K257-Wellpath!$K256)*COS(Wellpath!$L256)*COS(Wellpath!$M256))</f>
        <v>2.3781881490620829E-16</v>
      </c>
      <c r="O256" s="17">
        <f>0.5*((Wellpath!$K257-Wellpath!$K256)*COS(Wellpath!$L256)*SIN(Wellpath!$M256))</f>
        <v>8.8755190022578811E-16</v>
      </c>
      <c r="P256" s="17">
        <f>0.5*(-(Wellpath!$K257-Wellpath!$K256)*SIN(Wellpath!$L256))</f>
        <v>-15</v>
      </c>
      <c r="Q256" s="17">
        <f>-0.5*((Wellpath!$K257-Wellpath!$K256)*SIN(Wellpath!$L256)*SIN(Wellpath!$M256))</f>
        <v>-14.488887394336025</v>
      </c>
      <c r="R256" s="17">
        <f>0.5*((Wellpath!$K257-Wellpath!$K256)*SIN(Wellpath!$L256)*COS(Wellpath!$M256))</f>
        <v>3.8822856765378111</v>
      </c>
      <c r="S256" s="17">
        <v>0</v>
      </c>
      <c r="AA256" s="10"/>
      <c r="AB256" s="10"/>
      <c r="AC256" s="10"/>
      <c r="AD256" s="10"/>
      <c r="AE256" s="10"/>
      <c r="AF256" s="10"/>
      <c r="AG256" s="10"/>
      <c r="AH256" s="10"/>
      <c r="AI256" s="10"/>
      <c r="AK256" s="24"/>
      <c r="AL256" s="24"/>
      <c r="AM256" s="24"/>
      <c r="AN256" s="24"/>
      <c r="AO256" s="24"/>
      <c r="AP256" s="24"/>
    </row>
    <row r="257" spans="1:42" x14ac:dyDescent="0.25">
      <c r="A257" s="26">
        <f>Wellpath!E257</f>
        <v>7620</v>
      </c>
      <c r="B257" s="17">
        <f>0.5*(SIN(Wellpath!$L256)*COS(Wellpath!$M256)+SIN(Wellpath!$L257)*COS(Wellpath!$M257))</f>
        <v>0.25881904510252074</v>
      </c>
      <c r="C257" s="17">
        <f>0.5*(SIN(Wellpath!$L256)*SIN(Wellpath!$M256)+SIN(Wellpath!$L257)*SIN(Wellpath!$M257))</f>
        <v>0.96592582628906831</v>
      </c>
      <c r="D257" s="17">
        <f>0.5*(COS(Wellpath!$L256)+COS(Wellpath!$L257))</f>
        <v>6.1257422745431001E-17</v>
      </c>
      <c r="E257" s="17">
        <f>0.5*((Wellpath!$K257-Wellpath!$K256)*COS(Wellpath!$L257)*COS(Wellpath!$M257))</f>
        <v>2.3781881490620829E-16</v>
      </c>
      <c r="F257" s="17">
        <f>0.5*((Wellpath!$K257-Wellpath!$K256)*COS(Wellpath!$L257)*SIN(Wellpath!$M257))</f>
        <v>8.8755190022578811E-16</v>
      </c>
      <c r="G257" s="17">
        <f>0.5*(-(Wellpath!$K257-Wellpath!$K256)*SIN(Wellpath!$L257))</f>
        <v>-15</v>
      </c>
      <c r="H257" s="17">
        <f>-0.5*((Wellpath!$K257-Wellpath!$K256)*SIN(Wellpath!$L257)*SIN(Wellpath!$M257))</f>
        <v>-14.488887394336025</v>
      </c>
      <c r="I257" s="17">
        <f>0.5*((Wellpath!$K257-Wellpath!$K256)*SIN(Wellpath!$L257)*COS(Wellpath!$M257))</f>
        <v>3.8822856765378111</v>
      </c>
      <c r="J257" s="17">
        <v>0</v>
      </c>
      <c r="K257" s="17">
        <f t="shared" si="12"/>
        <v>-0.25881904510252074</v>
      </c>
      <c r="L257" s="17">
        <f t="shared" si="13"/>
        <v>-0.96592582628906831</v>
      </c>
      <c r="M257" s="17">
        <f t="shared" si="14"/>
        <v>-6.1257422745431001E-17</v>
      </c>
      <c r="N257" s="17">
        <f>0.5*((Wellpath!$K258-Wellpath!$K257)*COS(Wellpath!$L257)*COS(Wellpath!$M257))</f>
        <v>2.3781881490620829E-16</v>
      </c>
      <c r="O257" s="17">
        <f>0.5*((Wellpath!$K258-Wellpath!$K257)*COS(Wellpath!$L257)*SIN(Wellpath!$M257))</f>
        <v>8.8755190022578811E-16</v>
      </c>
      <c r="P257" s="17">
        <f>0.5*(-(Wellpath!$K258-Wellpath!$K257)*SIN(Wellpath!$L257))</f>
        <v>-15</v>
      </c>
      <c r="Q257" s="17">
        <f>-0.5*((Wellpath!$K258-Wellpath!$K257)*SIN(Wellpath!$L257)*SIN(Wellpath!$M257))</f>
        <v>-14.488887394336025</v>
      </c>
      <c r="R257" s="17">
        <f>0.5*((Wellpath!$K258-Wellpath!$K257)*SIN(Wellpath!$L257)*COS(Wellpath!$M257))</f>
        <v>3.8822856765378111</v>
      </c>
      <c r="S257" s="17">
        <v>0</v>
      </c>
      <c r="AA257" s="10"/>
      <c r="AB257" s="10"/>
      <c r="AC257" s="10"/>
      <c r="AD257" s="10"/>
      <c r="AE257" s="10"/>
      <c r="AF257" s="10"/>
      <c r="AG257" s="10"/>
      <c r="AH257" s="10"/>
      <c r="AI257" s="10"/>
      <c r="AK257" s="24"/>
      <c r="AL257" s="24"/>
      <c r="AM257" s="24"/>
      <c r="AN257" s="24"/>
      <c r="AO257" s="24"/>
      <c r="AP257" s="24"/>
    </row>
    <row r="258" spans="1:42" x14ac:dyDescent="0.25">
      <c r="A258" s="26">
        <f>Wellpath!E258</f>
        <v>7650</v>
      </c>
      <c r="B258" s="17">
        <f>0.5*(SIN(Wellpath!$L257)*COS(Wellpath!$M257)+SIN(Wellpath!$L258)*COS(Wellpath!$M258))</f>
        <v>0.25881904510252074</v>
      </c>
      <c r="C258" s="17">
        <f>0.5*(SIN(Wellpath!$L257)*SIN(Wellpath!$M257)+SIN(Wellpath!$L258)*SIN(Wellpath!$M258))</f>
        <v>0.96592582628906831</v>
      </c>
      <c r="D258" s="17">
        <f>0.5*(COS(Wellpath!$L257)+COS(Wellpath!$L258))</f>
        <v>6.1257422745431001E-17</v>
      </c>
      <c r="E258" s="17">
        <f>0.5*((Wellpath!$K258-Wellpath!$K257)*COS(Wellpath!$L258)*COS(Wellpath!$M258))</f>
        <v>2.3781881490620829E-16</v>
      </c>
      <c r="F258" s="17">
        <f>0.5*((Wellpath!$K258-Wellpath!$K257)*COS(Wellpath!$L258)*SIN(Wellpath!$M258))</f>
        <v>8.8755190022578811E-16</v>
      </c>
      <c r="G258" s="17">
        <f>0.5*(-(Wellpath!$K258-Wellpath!$K257)*SIN(Wellpath!$L258))</f>
        <v>-15</v>
      </c>
      <c r="H258" s="17">
        <f>-0.5*((Wellpath!$K258-Wellpath!$K257)*SIN(Wellpath!$L258)*SIN(Wellpath!$M258))</f>
        <v>-14.488887394336025</v>
      </c>
      <c r="I258" s="17">
        <f>0.5*((Wellpath!$K258-Wellpath!$K257)*SIN(Wellpath!$L258)*COS(Wellpath!$M258))</f>
        <v>3.8822856765378111</v>
      </c>
      <c r="J258" s="17">
        <v>0</v>
      </c>
      <c r="K258" s="17">
        <f t="shared" si="12"/>
        <v>-0.25881904510252074</v>
      </c>
      <c r="L258" s="17">
        <f t="shared" si="13"/>
        <v>-0.96592582628906831</v>
      </c>
      <c r="M258" s="17">
        <f t="shared" si="14"/>
        <v>-6.1257422745431001E-17</v>
      </c>
      <c r="N258" s="17">
        <f>0.5*((Wellpath!$K259-Wellpath!$K258)*COS(Wellpath!$L258)*COS(Wellpath!$M258))</f>
        <v>2.3781881490620829E-16</v>
      </c>
      <c r="O258" s="17">
        <f>0.5*((Wellpath!$K259-Wellpath!$K258)*COS(Wellpath!$L258)*SIN(Wellpath!$M258))</f>
        <v>8.8755190022578811E-16</v>
      </c>
      <c r="P258" s="17">
        <f>0.5*(-(Wellpath!$K259-Wellpath!$K258)*SIN(Wellpath!$L258))</f>
        <v>-15</v>
      </c>
      <c r="Q258" s="17">
        <f>-0.5*((Wellpath!$K259-Wellpath!$K258)*SIN(Wellpath!$L258)*SIN(Wellpath!$M258))</f>
        <v>-14.488887394336025</v>
      </c>
      <c r="R258" s="17">
        <f>0.5*((Wellpath!$K259-Wellpath!$K258)*SIN(Wellpath!$L258)*COS(Wellpath!$M258))</f>
        <v>3.8822856765378111</v>
      </c>
      <c r="S258" s="17">
        <v>0</v>
      </c>
      <c r="AA258" s="10"/>
      <c r="AB258" s="10"/>
      <c r="AC258" s="10"/>
      <c r="AD258" s="10"/>
      <c r="AE258" s="10"/>
      <c r="AF258" s="10"/>
      <c r="AG258" s="10"/>
      <c r="AH258" s="10"/>
      <c r="AI258" s="10"/>
      <c r="AK258" s="24"/>
      <c r="AL258" s="24"/>
      <c r="AM258" s="24"/>
      <c r="AN258" s="24"/>
      <c r="AO258" s="24"/>
      <c r="AP258" s="24"/>
    </row>
    <row r="259" spans="1:42" x14ac:dyDescent="0.25">
      <c r="A259" s="26">
        <f>Wellpath!E259</f>
        <v>7680</v>
      </c>
      <c r="B259" s="17">
        <f>0.5*(SIN(Wellpath!$L258)*COS(Wellpath!$M258)+SIN(Wellpath!$L259)*COS(Wellpath!$M259))</f>
        <v>0.25881904510252074</v>
      </c>
      <c r="C259" s="17">
        <f>0.5*(SIN(Wellpath!$L258)*SIN(Wellpath!$M258)+SIN(Wellpath!$L259)*SIN(Wellpath!$M259))</f>
        <v>0.96592582628906831</v>
      </c>
      <c r="D259" s="17">
        <f>0.5*(COS(Wellpath!$L258)+COS(Wellpath!$L259))</f>
        <v>6.1257422745431001E-17</v>
      </c>
      <c r="E259" s="17">
        <f>0.5*((Wellpath!$K259-Wellpath!$K258)*COS(Wellpath!$L259)*COS(Wellpath!$M259))</f>
        <v>2.3781881490620829E-16</v>
      </c>
      <c r="F259" s="17">
        <f>0.5*((Wellpath!$K259-Wellpath!$K258)*COS(Wellpath!$L259)*SIN(Wellpath!$M259))</f>
        <v>8.8755190022578811E-16</v>
      </c>
      <c r="G259" s="17">
        <f>0.5*(-(Wellpath!$K259-Wellpath!$K258)*SIN(Wellpath!$L259))</f>
        <v>-15</v>
      </c>
      <c r="H259" s="17">
        <f>-0.5*((Wellpath!$K259-Wellpath!$K258)*SIN(Wellpath!$L259)*SIN(Wellpath!$M259))</f>
        <v>-14.488887394336025</v>
      </c>
      <c r="I259" s="17">
        <f>0.5*((Wellpath!$K259-Wellpath!$K258)*SIN(Wellpath!$L259)*COS(Wellpath!$M259))</f>
        <v>3.8822856765378111</v>
      </c>
      <c r="J259" s="17">
        <v>0</v>
      </c>
      <c r="K259" s="17">
        <f t="shared" si="12"/>
        <v>-0.25881904510252074</v>
      </c>
      <c r="L259" s="17">
        <f t="shared" si="13"/>
        <v>-0.96592582628906831</v>
      </c>
      <c r="M259" s="17">
        <f t="shared" si="14"/>
        <v>-6.1257422745431001E-17</v>
      </c>
      <c r="N259" s="17">
        <f>0.5*((Wellpath!$K260-Wellpath!$K259)*COS(Wellpath!$L259)*COS(Wellpath!$M259))</f>
        <v>2.3781881490620829E-16</v>
      </c>
      <c r="O259" s="17">
        <f>0.5*((Wellpath!$K260-Wellpath!$K259)*COS(Wellpath!$L259)*SIN(Wellpath!$M259))</f>
        <v>8.8755190022578811E-16</v>
      </c>
      <c r="P259" s="17">
        <f>0.5*(-(Wellpath!$K260-Wellpath!$K259)*SIN(Wellpath!$L259))</f>
        <v>-15</v>
      </c>
      <c r="Q259" s="17">
        <f>-0.5*((Wellpath!$K260-Wellpath!$K259)*SIN(Wellpath!$L259)*SIN(Wellpath!$M259))</f>
        <v>-14.488887394336025</v>
      </c>
      <c r="R259" s="17">
        <f>0.5*((Wellpath!$K260-Wellpath!$K259)*SIN(Wellpath!$L259)*COS(Wellpath!$M259))</f>
        <v>3.8822856765378111</v>
      </c>
      <c r="S259" s="17">
        <v>0</v>
      </c>
      <c r="AA259" s="10"/>
      <c r="AB259" s="10"/>
      <c r="AC259" s="10"/>
      <c r="AD259" s="10"/>
      <c r="AE259" s="10"/>
      <c r="AF259" s="10"/>
      <c r="AG259" s="10"/>
      <c r="AH259" s="10"/>
      <c r="AI259" s="10"/>
      <c r="AK259" s="24"/>
      <c r="AL259" s="24"/>
      <c r="AM259" s="24"/>
      <c r="AN259" s="24"/>
      <c r="AO259" s="24"/>
      <c r="AP259" s="24"/>
    </row>
    <row r="260" spans="1:42" x14ac:dyDescent="0.25">
      <c r="A260" s="26">
        <f>Wellpath!E260</f>
        <v>7710</v>
      </c>
      <c r="B260" s="17">
        <f>0.5*(SIN(Wellpath!$L259)*COS(Wellpath!$M259)+SIN(Wellpath!$L260)*COS(Wellpath!$M260))</f>
        <v>0.25881904510252074</v>
      </c>
      <c r="C260" s="17">
        <f>0.5*(SIN(Wellpath!$L259)*SIN(Wellpath!$M259)+SIN(Wellpath!$L260)*SIN(Wellpath!$M260))</f>
        <v>0.96592582628906831</v>
      </c>
      <c r="D260" s="17">
        <f>0.5*(COS(Wellpath!$L259)+COS(Wellpath!$L260))</f>
        <v>6.1257422745431001E-17</v>
      </c>
      <c r="E260" s="17">
        <f>0.5*((Wellpath!$K260-Wellpath!$K259)*COS(Wellpath!$L260)*COS(Wellpath!$M260))</f>
        <v>2.3781881490620829E-16</v>
      </c>
      <c r="F260" s="17">
        <f>0.5*((Wellpath!$K260-Wellpath!$K259)*COS(Wellpath!$L260)*SIN(Wellpath!$M260))</f>
        <v>8.8755190022578811E-16</v>
      </c>
      <c r="G260" s="17">
        <f>0.5*(-(Wellpath!$K260-Wellpath!$K259)*SIN(Wellpath!$L260))</f>
        <v>-15</v>
      </c>
      <c r="H260" s="17">
        <f>-0.5*((Wellpath!$K260-Wellpath!$K259)*SIN(Wellpath!$L260)*SIN(Wellpath!$M260))</f>
        <v>-14.488887394336025</v>
      </c>
      <c r="I260" s="17">
        <f>0.5*((Wellpath!$K260-Wellpath!$K259)*SIN(Wellpath!$L260)*COS(Wellpath!$M260))</f>
        <v>3.8822856765378111</v>
      </c>
      <c r="J260" s="17">
        <v>0</v>
      </c>
      <c r="K260" s="17">
        <f t="shared" si="12"/>
        <v>-0.25881904510252074</v>
      </c>
      <c r="L260" s="17">
        <f t="shared" si="13"/>
        <v>-0.96592582628906831</v>
      </c>
      <c r="M260" s="17">
        <f t="shared" si="14"/>
        <v>-6.1257422745431001E-17</v>
      </c>
      <c r="N260" s="17">
        <f>0.5*((Wellpath!$K261-Wellpath!$K260)*COS(Wellpath!$L260)*COS(Wellpath!$M260))</f>
        <v>2.3781881490620829E-16</v>
      </c>
      <c r="O260" s="17">
        <f>0.5*((Wellpath!$K261-Wellpath!$K260)*COS(Wellpath!$L260)*SIN(Wellpath!$M260))</f>
        <v>8.8755190022578811E-16</v>
      </c>
      <c r="P260" s="17">
        <f>0.5*(-(Wellpath!$K261-Wellpath!$K260)*SIN(Wellpath!$L260))</f>
        <v>-15</v>
      </c>
      <c r="Q260" s="17">
        <f>-0.5*((Wellpath!$K261-Wellpath!$K260)*SIN(Wellpath!$L260)*SIN(Wellpath!$M260))</f>
        <v>-14.488887394336025</v>
      </c>
      <c r="R260" s="17">
        <f>0.5*((Wellpath!$K261-Wellpath!$K260)*SIN(Wellpath!$L260)*COS(Wellpath!$M260))</f>
        <v>3.8822856765378111</v>
      </c>
      <c r="S260" s="17">
        <v>0</v>
      </c>
      <c r="AA260" s="10"/>
      <c r="AB260" s="10"/>
      <c r="AC260" s="10"/>
      <c r="AD260" s="10"/>
      <c r="AE260" s="10"/>
      <c r="AF260" s="10"/>
      <c r="AG260" s="10"/>
      <c r="AH260" s="10"/>
      <c r="AI260" s="10"/>
      <c r="AK260" s="24"/>
      <c r="AL260" s="24"/>
      <c r="AM260" s="24"/>
      <c r="AN260" s="24"/>
      <c r="AO260" s="24"/>
      <c r="AP260" s="24"/>
    </row>
    <row r="261" spans="1:42" x14ac:dyDescent="0.25">
      <c r="A261" s="26">
        <f>Wellpath!E261</f>
        <v>7740</v>
      </c>
      <c r="B261" s="17">
        <f>0.5*(SIN(Wellpath!$L260)*COS(Wellpath!$M260)+SIN(Wellpath!$L261)*COS(Wellpath!$M261))</f>
        <v>0.25881904510252074</v>
      </c>
      <c r="C261" s="17">
        <f>0.5*(SIN(Wellpath!$L260)*SIN(Wellpath!$M260)+SIN(Wellpath!$L261)*SIN(Wellpath!$M261))</f>
        <v>0.96592582628906831</v>
      </c>
      <c r="D261" s="17">
        <f>0.5*(COS(Wellpath!$L260)+COS(Wellpath!$L261))</f>
        <v>6.1257422745431001E-17</v>
      </c>
      <c r="E261" s="17">
        <f>0.5*((Wellpath!$K261-Wellpath!$K260)*COS(Wellpath!$L261)*COS(Wellpath!$M261))</f>
        <v>2.3781881490620829E-16</v>
      </c>
      <c r="F261" s="17">
        <f>0.5*((Wellpath!$K261-Wellpath!$K260)*COS(Wellpath!$L261)*SIN(Wellpath!$M261))</f>
        <v>8.8755190022578811E-16</v>
      </c>
      <c r="G261" s="17">
        <f>0.5*(-(Wellpath!$K261-Wellpath!$K260)*SIN(Wellpath!$L261))</f>
        <v>-15</v>
      </c>
      <c r="H261" s="17">
        <f>-0.5*((Wellpath!$K261-Wellpath!$K260)*SIN(Wellpath!$L261)*SIN(Wellpath!$M261))</f>
        <v>-14.488887394336025</v>
      </c>
      <c r="I261" s="17">
        <f>0.5*((Wellpath!$K261-Wellpath!$K260)*SIN(Wellpath!$L261)*COS(Wellpath!$M261))</f>
        <v>3.8822856765378111</v>
      </c>
      <c r="J261" s="17">
        <v>0</v>
      </c>
      <c r="K261" s="17">
        <f t="shared" ref="K261:K270" si="15">-B262</f>
        <v>-0.25881904510252074</v>
      </c>
      <c r="L261" s="17">
        <f t="shared" ref="L261:L270" si="16">-C262</f>
        <v>-0.96592582628906831</v>
      </c>
      <c r="M261" s="17">
        <f t="shared" ref="M261:M270" si="17">-D262</f>
        <v>-6.1257422745431001E-17</v>
      </c>
      <c r="N261" s="17">
        <f>0.5*((Wellpath!$K262-Wellpath!$K261)*COS(Wellpath!$L261)*COS(Wellpath!$M261))</f>
        <v>2.3781881490620829E-16</v>
      </c>
      <c r="O261" s="17">
        <f>0.5*((Wellpath!$K262-Wellpath!$K261)*COS(Wellpath!$L261)*SIN(Wellpath!$M261))</f>
        <v>8.8755190022578811E-16</v>
      </c>
      <c r="P261" s="17">
        <f>0.5*(-(Wellpath!$K262-Wellpath!$K261)*SIN(Wellpath!$L261))</f>
        <v>-15</v>
      </c>
      <c r="Q261" s="17">
        <f>-0.5*((Wellpath!$K262-Wellpath!$K261)*SIN(Wellpath!$L261)*SIN(Wellpath!$M261))</f>
        <v>-14.488887394336025</v>
      </c>
      <c r="R261" s="17">
        <f>0.5*((Wellpath!$K262-Wellpath!$K261)*SIN(Wellpath!$L261)*COS(Wellpath!$M261))</f>
        <v>3.8822856765378111</v>
      </c>
      <c r="S261" s="17">
        <v>0</v>
      </c>
      <c r="AA261" s="10"/>
      <c r="AB261" s="10"/>
      <c r="AC261" s="10"/>
      <c r="AD261" s="10"/>
      <c r="AE261" s="10"/>
      <c r="AF261" s="10"/>
      <c r="AG261" s="10"/>
      <c r="AH261" s="10"/>
      <c r="AI261" s="10"/>
      <c r="AK261" s="24"/>
      <c r="AL261" s="24"/>
      <c r="AM261" s="24"/>
      <c r="AN261" s="24"/>
      <c r="AO261" s="24"/>
      <c r="AP261" s="24"/>
    </row>
    <row r="262" spans="1:42" x14ac:dyDescent="0.25">
      <c r="A262" s="26">
        <f>Wellpath!E262</f>
        <v>7770</v>
      </c>
      <c r="B262" s="17">
        <f>0.5*(SIN(Wellpath!$L261)*COS(Wellpath!$M261)+SIN(Wellpath!$L262)*COS(Wellpath!$M262))</f>
        <v>0.25881904510252074</v>
      </c>
      <c r="C262" s="17">
        <f>0.5*(SIN(Wellpath!$L261)*SIN(Wellpath!$M261)+SIN(Wellpath!$L262)*SIN(Wellpath!$M262))</f>
        <v>0.96592582628906831</v>
      </c>
      <c r="D262" s="17">
        <f>0.5*(COS(Wellpath!$L261)+COS(Wellpath!$L262))</f>
        <v>6.1257422745431001E-17</v>
      </c>
      <c r="E262" s="17">
        <f>0.5*((Wellpath!$K262-Wellpath!$K261)*COS(Wellpath!$L262)*COS(Wellpath!$M262))</f>
        <v>2.3781881490620829E-16</v>
      </c>
      <c r="F262" s="17">
        <f>0.5*((Wellpath!$K262-Wellpath!$K261)*COS(Wellpath!$L262)*SIN(Wellpath!$M262))</f>
        <v>8.8755190022578811E-16</v>
      </c>
      <c r="G262" s="17">
        <f>0.5*(-(Wellpath!$K262-Wellpath!$K261)*SIN(Wellpath!$L262))</f>
        <v>-15</v>
      </c>
      <c r="H262" s="17">
        <f>-0.5*((Wellpath!$K262-Wellpath!$K261)*SIN(Wellpath!$L262)*SIN(Wellpath!$M262))</f>
        <v>-14.488887394336025</v>
      </c>
      <c r="I262" s="17">
        <f>0.5*((Wellpath!$K262-Wellpath!$K261)*SIN(Wellpath!$L262)*COS(Wellpath!$M262))</f>
        <v>3.8822856765378111</v>
      </c>
      <c r="J262" s="17">
        <v>0</v>
      </c>
      <c r="K262" s="17">
        <f t="shared" si="15"/>
        <v>-0.25881904510252074</v>
      </c>
      <c r="L262" s="17">
        <f t="shared" si="16"/>
        <v>-0.96592582628906831</v>
      </c>
      <c r="M262" s="17">
        <f t="shared" si="17"/>
        <v>-6.1257422745431001E-17</v>
      </c>
      <c r="N262" s="17">
        <f>0.5*((Wellpath!$K263-Wellpath!$K262)*COS(Wellpath!$L262)*COS(Wellpath!$M262))</f>
        <v>2.3781881490620829E-16</v>
      </c>
      <c r="O262" s="17">
        <f>0.5*((Wellpath!$K263-Wellpath!$K262)*COS(Wellpath!$L262)*SIN(Wellpath!$M262))</f>
        <v>8.8755190022578811E-16</v>
      </c>
      <c r="P262" s="17">
        <f>0.5*(-(Wellpath!$K263-Wellpath!$K262)*SIN(Wellpath!$L262))</f>
        <v>-15</v>
      </c>
      <c r="Q262" s="17">
        <f>-0.5*((Wellpath!$K263-Wellpath!$K262)*SIN(Wellpath!$L262)*SIN(Wellpath!$M262))</f>
        <v>-14.488887394336025</v>
      </c>
      <c r="R262" s="17">
        <f>0.5*((Wellpath!$K263-Wellpath!$K262)*SIN(Wellpath!$L262)*COS(Wellpath!$M262))</f>
        <v>3.8822856765378111</v>
      </c>
      <c r="S262" s="17">
        <v>0</v>
      </c>
      <c r="AA262" s="10"/>
      <c r="AB262" s="10"/>
      <c r="AC262" s="10"/>
      <c r="AD262" s="10"/>
      <c r="AE262" s="10"/>
      <c r="AF262" s="10"/>
      <c r="AG262" s="10"/>
      <c r="AH262" s="10"/>
      <c r="AI262" s="10"/>
      <c r="AK262" s="24"/>
      <c r="AL262" s="24"/>
      <c r="AM262" s="24"/>
      <c r="AN262" s="24"/>
      <c r="AO262" s="24"/>
      <c r="AP262" s="24"/>
    </row>
    <row r="263" spans="1:42" x14ac:dyDescent="0.25">
      <c r="A263" s="26">
        <f>Wellpath!E263</f>
        <v>7800</v>
      </c>
      <c r="B263" s="17">
        <f>0.5*(SIN(Wellpath!$L262)*COS(Wellpath!$M262)+SIN(Wellpath!$L263)*COS(Wellpath!$M263))</f>
        <v>0.25881904510252074</v>
      </c>
      <c r="C263" s="17">
        <f>0.5*(SIN(Wellpath!$L262)*SIN(Wellpath!$M262)+SIN(Wellpath!$L263)*SIN(Wellpath!$M263))</f>
        <v>0.96592582628906831</v>
      </c>
      <c r="D263" s="17">
        <f>0.5*(COS(Wellpath!$L262)+COS(Wellpath!$L263))</f>
        <v>6.1257422745431001E-17</v>
      </c>
      <c r="E263" s="17">
        <f>0.5*((Wellpath!$K263-Wellpath!$K262)*COS(Wellpath!$L263)*COS(Wellpath!$M263))</f>
        <v>2.3781881490620829E-16</v>
      </c>
      <c r="F263" s="17">
        <f>0.5*((Wellpath!$K263-Wellpath!$K262)*COS(Wellpath!$L263)*SIN(Wellpath!$M263))</f>
        <v>8.8755190022578811E-16</v>
      </c>
      <c r="G263" s="17">
        <f>0.5*(-(Wellpath!$K263-Wellpath!$K262)*SIN(Wellpath!$L263))</f>
        <v>-15</v>
      </c>
      <c r="H263" s="17">
        <f>-0.5*((Wellpath!$K263-Wellpath!$K262)*SIN(Wellpath!$L263)*SIN(Wellpath!$M263))</f>
        <v>-14.488887394336025</v>
      </c>
      <c r="I263" s="17">
        <f>0.5*((Wellpath!$K263-Wellpath!$K262)*SIN(Wellpath!$L263)*COS(Wellpath!$M263))</f>
        <v>3.8822856765378111</v>
      </c>
      <c r="J263" s="17">
        <v>0</v>
      </c>
      <c r="K263" s="17">
        <f t="shared" si="15"/>
        <v>-0.25881904510252074</v>
      </c>
      <c r="L263" s="17">
        <f t="shared" si="16"/>
        <v>-0.96592582628906831</v>
      </c>
      <c r="M263" s="17">
        <f t="shared" si="17"/>
        <v>-6.1257422745431001E-17</v>
      </c>
      <c r="N263" s="17">
        <f>0.5*((Wellpath!$K264-Wellpath!$K263)*COS(Wellpath!$L263)*COS(Wellpath!$M263))</f>
        <v>2.3781881490620829E-16</v>
      </c>
      <c r="O263" s="17">
        <f>0.5*((Wellpath!$K264-Wellpath!$K263)*COS(Wellpath!$L263)*SIN(Wellpath!$M263))</f>
        <v>8.8755190022578811E-16</v>
      </c>
      <c r="P263" s="17">
        <f>0.5*(-(Wellpath!$K264-Wellpath!$K263)*SIN(Wellpath!$L263))</f>
        <v>-15</v>
      </c>
      <c r="Q263" s="17">
        <f>-0.5*((Wellpath!$K264-Wellpath!$K263)*SIN(Wellpath!$L263)*SIN(Wellpath!$M263))</f>
        <v>-14.488887394336025</v>
      </c>
      <c r="R263" s="17">
        <f>0.5*((Wellpath!$K264-Wellpath!$K263)*SIN(Wellpath!$L263)*COS(Wellpath!$M263))</f>
        <v>3.8822856765378111</v>
      </c>
      <c r="S263" s="17">
        <v>0</v>
      </c>
      <c r="AA263" s="10"/>
      <c r="AB263" s="10"/>
      <c r="AC263" s="10"/>
      <c r="AD263" s="10"/>
      <c r="AE263" s="10"/>
      <c r="AF263" s="10"/>
      <c r="AG263" s="10"/>
      <c r="AH263" s="10"/>
      <c r="AI263" s="10"/>
      <c r="AK263" s="24"/>
      <c r="AL263" s="24"/>
      <c r="AM263" s="24"/>
      <c r="AN263" s="24"/>
      <c r="AO263" s="24"/>
      <c r="AP263" s="24"/>
    </row>
    <row r="264" spans="1:42" x14ac:dyDescent="0.25">
      <c r="A264" s="26">
        <f>Wellpath!E264</f>
        <v>7830</v>
      </c>
      <c r="B264" s="17">
        <f>0.5*(SIN(Wellpath!$L263)*COS(Wellpath!$M263)+SIN(Wellpath!$L264)*COS(Wellpath!$M264))</f>
        <v>0.25881904510252074</v>
      </c>
      <c r="C264" s="17">
        <f>0.5*(SIN(Wellpath!$L263)*SIN(Wellpath!$M263)+SIN(Wellpath!$L264)*SIN(Wellpath!$M264))</f>
        <v>0.96592582628906831</v>
      </c>
      <c r="D264" s="17">
        <f>0.5*(COS(Wellpath!$L263)+COS(Wellpath!$L264))</f>
        <v>6.1257422745431001E-17</v>
      </c>
      <c r="E264" s="17">
        <f>0.5*((Wellpath!$K264-Wellpath!$K263)*COS(Wellpath!$L264)*COS(Wellpath!$M264))</f>
        <v>2.3781881490620829E-16</v>
      </c>
      <c r="F264" s="17">
        <f>0.5*((Wellpath!$K264-Wellpath!$K263)*COS(Wellpath!$L264)*SIN(Wellpath!$M264))</f>
        <v>8.8755190022578811E-16</v>
      </c>
      <c r="G264" s="17">
        <f>0.5*(-(Wellpath!$K264-Wellpath!$K263)*SIN(Wellpath!$L264))</f>
        <v>-15</v>
      </c>
      <c r="H264" s="17">
        <f>-0.5*((Wellpath!$K264-Wellpath!$K263)*SIN(Wellpath!$L264)*SIN(Wellpath!$M264))</f>
        <v>-14.488887394336025</v>
      </c>
      <c r="I264" s="17">
        <f>0.5*((Wellpath!$K264-Wellpath!$K263)*SIN(Wellpath!$L264)*COS(Wellpath!$M264))</f>
        <v>3.8822856765378111</v>
      </c>
      <c r="J264" s="17">
        <v>0</v>
      </c>
      <c r="K264" s="17">
        <f t="shared" si="15"/>
        <v>-0.25881904510252074</v>
      </c>
      <c r="L264" s="17">
        <f t="shared" si="16"/>
        <v>-0.96592582628906831</v>
      </c>
      <c r="M264" s="17">
        <f t="shared" si="17"/>
        <v>-6.1257422745431001E-17</v>
      </c>
      <c r="N264" s="17">
        <f>0.5*((Wellpath!$K265-Wellpath!$K264)*COS(Wellpath!$L264)*COS(Wellpath!$M264))</f>
        <v>2.3781881490620829E-16</v>
      </c>
      <c r="O264" s="17">
        <f>0.5*((Wellpath!$K265-Wellpath!$K264)*COS(Wellpath!$L264)*SIN(Wellpath!$M264))</f>
        <v>8.8755190022578811E-16</v>
      </c>
      <c r="P264" s="17">
        <f>0.5*(-(Wellpath!$K265-Wellpath!$K264)*SIN(Wellpath!$L264))</f>
        <v>-15</v>
      </c>
      <c r="Q264" s="17">
        <f>-0.5*((Wellpath!$K265-Wellpath!$K264)*SIN(Wellpath!$L264)*SIN(Wellpath!$M264))</f>
        <v>-14.488887394336025</v>
      </c>
      <c r="R264" s="17">
        <f>0.5*((Wellpath!$K265-Wellpath!$K264)*SIN(Wellpath!$L264)*COS(Wellpath!$M264))</f>
        <v>3.8822856765378111</v>
      </c>
      <c r="S264" s="17">
        <v>0</v>
      </c>
      <c r="AA264" s="10"/>
      <c r="AB264" s="10"/>
      <c r="AC264" s="10"/>
      <c r="AD264" s="10"/>
      <c r="AE264" s="10"/>
      <c r="AF264" s="10"/>
      <c r="AG264" s="10"/>
      <c r="AH264" s="10"/>
      <c r="AI264" s="10"/>
      <c r="AK264" s="24"/>
      <c r="AL264" s="24"/>
      <c r="AM264" s="24"/>
      <c r="AN264" s="24"/>
      <c r="AO264" s="24"/>
      <c r="AP264" s="24"/>
    </row>
    <row r="265" spans="1:42" x14ac:dyDescent="0.25">
      <c r="A265" s="26">
        <f>Wellpath!E265</f>
        <v>7860</v>
      </c>
      <c r="B265" s="17">
        <f>0.5*(SIN(Wellpath!$L264)*COS(Wellpath!$M264)+SIN(Wellpath!$L265)*COS(Wellpath!$M265))</f>
        <v>0.25881904510252074</v>
      </c>
      <c r="C265" s="17">
        <f>0.5*(SIN(Wellpath!$L264)*SIN(Wellpath!$M264)+SIN(Wellpath!$L265)*SIN(Wellpath!$M265))</f>
        <v>0.96592582628906831</v>
      </c>
      <c r="D265" s="17">
        <f>0.5*(COS(Wellpath!$L264)+COS(Wellpath!$L265))</f>
        <v>6.1257422745431001E-17</v>
      </c>
      <c r="E265" s="17">
        <f>0.5*((Wellpath!$K265-Wellpath!$K264)*COS(Wellpath!$L265)*COS(Wellpath!$M265))</f>
        <v>2.3781881490620829E-16</v>
      </c>
      <c r="F265" s="17">
        <f>0.5*((Wellpath!$K265-Wellpath!$K264)*COS(Wellpath!$L265)*SIN(Wellpath!$M265))</f>
        <v>8.8755190022578811E-16</v>
      </c>
      <c r="G265" s="17">
        <f>0.5*(-(Wellpath!$K265-Wellpath!$K264)*SIN(Wellpath!$L265))</f>
        <v>-15</v>
      </c>
      <c r="H265" s="17">
        <f>-0.5*((Wellpath!$K265-Wellpath!$K264)*SIN(Wellpath!$L265)*SIN(Wellpath!$M265))</f>
        <v>-14.488887394336025</v>
      </c>
      <c r="I265" s="17">
        <f>0.5*((Wellpath!$K265-Wellpath!$K264)*SIN(Wellpath!$L265)*COS(Wellpath!$M265))</f>
        <v>3.8822856765378111</v>
      </c>
      <c r="J265" s="17">
        <v>0</v>
      </c>
      <c r="K265" s="17">
        <f t="shared" si="15"/>
        <v>-0.25881904510252074</v>
      </c>
      <c r="L265" s="17">
        <f t="shared" si="16"/>
        <v>-0.96592582628906831</v>
      </c>
      <c r="M265" s="17">
        <f t="shared" si="17"/>
        <v>-6.1257422745431001E-17</v>
      </c>
      <c r="N265" s="17">
        <f>0.5*((Wellpath!$K266-Wellpath!$K265)*COS(Wellpath!$L265)*COS(Wellpath!$M265))</f>
        <v>2.3781881490620829E-16</v>
      </c>
      <c r="O265" s="17">
        <f>0.5*((Wellpath!$K266-Wellpath!$K265)*COS(Wellpath!$L265)*SIN(Wellpath!$M265))</f>
        <v>8.8755190022578811E-16</v>
      </c>
      <c r="P265" s="17">
        <f>0.5*(-(Wellpath!$K266-Wellpath!$K265)*SIN(Wellpath!$L265))</f>
        <v>-15</v>
      </c>
      <c r="Q265" s="17">
        <f>-0.5*((Wellpath!$K266-Wellpath!$K265)*SIN(Wellpath!$L265)*SIN(Wellpath!$M265))</f>
        <v>-14.488887394336025</v>
      </c>
      <c r="R265" s="17">
        <f>0.5*((Wellpath!$K266-Wellpath!$K265)*SIN(Wellpath!$L265)*COS(Wellpath!$M265))</f>
        <v>3.8822856765378111</v>
      </c>
      <c r="S265" s="17">
        <v>0</v>
      </c>
      <c r="AA265" s="10"/>
      <c r="AB265" s="10"/>
      <c r="AC265" s="10"/>
      <c r="AD265" s="10"/>
      <c r="AE265" s="10"/>
      <c r="AF265" s="10"/>
      <c r="AG265" s="10"/>
      <c r="AH265" s="10"/>
      <c r="AI265" s="10"/>
      <c r="AK265" s="24"/>
      <c r="AL265" s="24"/>
      <c r="AM265" s="24"/>
      <c r="AN265" s="24"/>
      <c r="AO265" s="24"/>
      <c r="AP265" s="24"/>
    </row>
    <row r="266" spans="1:42" x14ac:dyDescent="0.25">
      <c r="A266" s="26">
        <f>Wellpath!E266</f>
        <v>7890</v>
      </c>
      <c r="B266" s="17">
        <f>0.5*(SIN(Wellpath!$L265)*COS(Wellpath!$M265)+SIN(Wellpath!$L266)*COS(Wellpath!$M266))</f>
        <v>0.25881904510252074</v>
      </c>
      <c r="C266" s="17">
        <f>0.5*(SIN(Wellpath!$L265)*SIN(Wellpath!$M265)+SIN(Wellpath!$L266)*SIN(Wellpath!$M266))</f>
        <v>0.96592582628906831</v>
      </c>
      <c r="D266" s="17">
        <f>0.5*(COS(Wellpath!$L265)+COS(Wellpath!$L266))</f>
        <v>6.1257422745431001E-17</v>
      </c>
      <c r="E266" s="17">
        <f>0.5*((Wellpath!$K266-Wellpath!$K265)*COS(Wellpath!$L266)*COS(Wellpath!$M266))</f>
        <v>2.3781881490620829E-16</v>
      </c>
      <c r="F266" s="17">
        <f>0.5*((Wellpath!$K266-Wellpath!$K265)*COS(Wellpath!$L266)*SIN(Wellpath!$M266))</f>
        <v>8.8755190022578811E-16</v>
      </c>
      <c r="G266" s="17">
        <f>0.5*(-(Wellpath!$K266-Wellpath!$K265)*SIN(Wellpath!$L266))</f>
        <v>-15</v>
      </c>
      <c r="H266" s="17">
        <f>-0.5*((Wellpath!$K266-Wellpath!$K265)*SIN(Wellpath!$L266)*SIN(Wellpath!$M266))</f>
        <v>-14.488887394336025</v>
      </c>
      <c r="I266" s="17">
        <f>0.5*((Wellpath!$K266-Wellpath!$K265)*SIN(Wellpath!$L266)*COS(Wellpath!$M266))</f>
        <v>3.8822856765378111</v>
      </c>
      <c r="J266" s="17">
        <v>0</v>
      </c>
      <c r="K266" s="17">
        <f t="shared" si="15"/>
        <v>-0.25881904510252074</v>
      </c>
      <c r="L266" s="17">
        <f t="shared" si="16"/>
        <v>-0.96592582628906831</v>
      </c>
      <c r="M266" s="17">
        <f t="shared" si="17"/>
        <v>-6.1257422745431001E-17</v>
      </c>
      <c r="N266" s="17">
        <f>0.5*((Wellpath!$K267-Wellpath!$K266)*COS(Wellpath!$L266)*COS(Wellpath!$M266))</f>
        <v>2.3781881490620829E-16</v>
      </c>
      <c r="O266" s="17">
        <f>0.5*((Wellpath!$K267-Wellpath!$K266)*COS(Wellpath!$L266)*SIN(Wellpath!$M266))</f>
        <v>8.8755190022578811E-16</v>
      </c>
      <c r="P266" s="17">
        <f>0.5*(-(Wellpath!$K267-Wellpath!$K266)*SIN(Wellpath!$L266))</f>
        <v>-15</v>
      </c>
      <c r="Q266" s="17">
        <f>-0.5*((Wellpath!$K267-Wellpath!$K266)*SIN(Wellpath!$L266)*SIN(Wellpath!$M266))</f>
        <v>-14.488887394336025</v>
      </c>
      <c r="R266" s="17">
        <f>0.5*((Wellpath!$K267-Wellpath!$K266)*SIN(Wellpath!$L266)*COS(Wellpath!$M266))</f>
        <v>3.8822856765378111</v>
      </c>
      <c r="S266" s="17">
        <v>0</v>
      </c>
      <c r="AA266" s="10"/>
      <c r="AB266" s="10"/>
      <c r="AC266" s="10"/>
      <c r="AD266" s="10"/>
      <c r="AE266" s="10"/>
      <c r="AF266" s="10"/>
      <c r="AG266" s="10"/>
      <c r="AH266" s="10"/>
      <c r="AI266" s="10"/>
      <c r="AK266" s="24"/>
      <c r="AL266" s="24"/>
      <c r="AM266" s="24"/>
      <c r="AN266" s="24"/>
      <c r="AO266" s="24"/>
      <c r="AP266" s="24"/>
    </row>
    <row r="267" spans="1:42" x14ac:dyDescent="0.25">
      <c r="A267" s="26">
        <f>Wellpath!E267</f>
        <v>7920</v>
      </c>
      <c r="B267" s="17">
        <f>0.5*(SIN(Wellpath!$L266)*COS(Wellpath!$M266)+SIN(Wellpath!$L267)*COS(Wellpath!$M267))</f>
        <v>0.25881904510252074</v>
      </c>
      <c r="C267" s="17">
        <f>0.5*(SIN(Wellpath!$L266)*SIN(Wellpath!$M266)+SIN(Wellpath!$L267)*SIN(Wellpath!$M267))</f>
        <v>0.96592582628906831</v>
      </c>
      <c r="D267" s="17">
        <f>0.5*(COS(Wellpath!$L266)+COS(Wellpath!$L267))</f>
        <v>6.1257422745431001E-17</v>
      </c>
      <c r="E267" s="17">
        <f>0.5*((Wellpath!$K267-Wellpath!$K266)*COS(Wellpath!$L267)*COS(Wellpath!$M267))</f>
        <v>2.3781881490620829E-16</v>
      </c>
      <c r="F267" s="17">
        <f>0.5*((Wellpath!$K267-Wellpath!$K266)*COS(Wellpath!$L267)*SIN(Wellpath!$M267))</f>
        <v>8.8755190022578811E-16</v>
      </c>
      <c r="G267" s="17">
        <f>0.5*(-(Wellpath!$K267-Wellpath!$K266)*SIN(Wellpath!$L267))</f>
        <v>-15</v>
      </c>
      <c r="H267" s="17">
        <f>-0.5*((Wellpath!$K267-Wellpath!$K266)*SIN(Wellpath!$L267)*SIN(Wellpath!$M267))</f>
        <v>-14.488887394336025</v>
      </c>
      <c r="I267" s="17">
        <f>0.5*((Wellpath!$K267-Wellpath!$K266)*SIN(Wellpath!$L267)*COS(Wellpath!$M267))</f>
        <v>3.8822856765378111</v>
      </c>
      <c r="J267" s="17">
        <v>0</v>
      </c>
      <c r="K267" s="17">
        <f t="shared" si="15"/>
        <v>-0.25881904510252074</v>
      </c>
      <c r="L267" s="17">
        <f t="shared" si="16"/>
        <v>-0.96592582628906831</v>
      </c>
      <c r="M267" s="17">
        <f t="shared" si="17"/>
        <v>-6.1257422745431001E-17</v>
      </c>
      <c r="N267" s="17">
        <f>0.5*((Wellpath!$K268-Wellpath!$K267)*COS(Wellpath!$L267)*COS(Wellpath!$M267))</f>
        <v>2.3781881490620829E-16</v>
      </c>
      <c r="O267" s="17">
        <f>0.5*((Wellpath!$K268-Wellpath!$K267)*COS(Wellpath!$L267)*SIN(Wellpath!$M267))</f>
        <v>8.8755190022578811E-16</v>
      </c>
      <c r="P267" s="17">
        <f>0.5*(-(Wellpath!$K268-Wellpath!$K267)*SIN(Wellpath!$L267))</f>
        <v>-15</v>
      </c>
      <c r="Q267" s="17">
        <f>-0.5*((Wellpath!$K268-Wellpath!$K267)*SIN(Wellpath!$L267)*SIN(Wellpath!$M267))</f>
        <v>-14.488887394336025</v>
      </c>
      <c r="R267" s="17">
        <f>0.5*((Wellpath!$K268-Wellpath!$K267)*SIN(Wellpath!$L267)*COS(Wellpath!$M267))</f>
        <v>3.8822856765378111</v>
      </c>
      <c r="S267" s="17">
        <v>0</v>
      </c>
      <c r="AA267" s="10"/>
      <c r="AB267" s="10"/>
      <c r="AC267" s="10"/>
      <c r="AD267" s="10"/>
      <c r="AE267" s="10"/>
      <c r="AF267" s="10"/>
      <c r="AG267" s="10"/>
      <c r="AH267" s="10"/>
      <c r="AI267" s="10"/>
      <c r="AK267" s="24"/>
      <c r="AL267" s="24"/>
      <c r="AM267" s="24"/>
      <c r="AN267" s="24"/>
      <c r="AO267" s="24"/>
      <c r="AP267" s="24"/>
    </row>
    <row r="268" spans="1:42" x14ac:dyDescent="0.25">
      <c r="A268" s="26">
        <f>Wellpath!E268</f>
        <v>7950</v>
      </c>
      <c r="B268" s="17">
        <f>0.5*(SIN(Wellpath!$L267)*COS(Wellpath!$M267)+SIN(Wellpath!$L268)*COS(Wellpath!$M268))</f>
        <v>0.25881904510252074</v>
      </c>
      <c r="C268" s="17">
        <f>0.5*(SIN(Wellpath!$L267)*SIN(Wellpath!$M267)+SIN(Wellpath!$L268)*SIN(Wellpath!$M268))</f>
        <v>0.96592582628906831</v>
      </c>
      <c r="D268" s="17">
        <f>0.5*(COS(Wellpath!$L267)+COS(Wellpath!$L268))</f>
        <v>6.1257422745431001E-17</v>
      </c>
      <c r="E268" s="17">
        <f>0.5*((Wellpath!$K268-Wellpath!$K267)*COS(Wellpath!$L268)*COS(Wellpath!$M268))</f>
        <v>2.3781881490620829E-16</v>
      </c>
      <c r="F268" s="17">
        <f>0.5*((Wellpath!$K268-Wellpath!$K267)*COS(Wellpath!$L268)*SIN(Wellpath!$M268))</f>
        <v>8.8755190022578811E-16</v>
      </c>
      <c r="G268" s="17">
        <f>0.5*(-(Wellpath!$K268-Wellpath!$K267)*SIN(Wellpath!$L268))</f>
        <v>-15</v>
      </c>
      <c r="H268" s="17">
        <f>-0.5*((Wellpath!$K268-Wellpath!$K267)*SIN(Wellpath!$L268)*SIN(Wellpath!$M268))</f>
        <v>-14.488887394336025</v>
      </c>
      <c r="I268" s="17">
        <f>0.5*((Wellpath!$K268-Wellpath!$K267)*SIN(Wellpath!$L268)*COS(Wellpath!$M268))</f>
        <v>3.8822856765378111</v>
      </c>
      <c r="J268" s="17">
        <v>0</v>
      </c>
      <c r="K268" s="17">
        <f t="shared" si="15"/>
        <v>-0.25881904510252074</v>
      </c>
      <c r="L268" s="17">
        <f t="shared" si="16"/>
        <v>-0.96592582628906831</v>
      </c>
      <c r="M268" s="17">
        <f t="shared" si="17"/>
        <v>-6.1257422745431001E-17</v>
      </c>
      <c r="N268" s="17">
        <f>0.5*((Wellpath!$K269-Wellpath!$K268)*COS(Wellpath!$L268)*COS(Wellpath!$M268))</f>
        <v>2.3781881490620829E-16</v>
      </c>
      <c r="O268" s="17">
        <f>0.5*((Wellpath!$K269-Wellpath!$K268)*COS(Wellpath!$L268)*SIN(Wellpath!$M268))</f>
        <v>8.8755190022578811E-16</v>
      </c>
      <c r="P268" s="17">
        <f>0.5*(-(Wellpath!$K269-Wellpath!$K268)*SIN(Wellpath!$L268))</f>
        <v>-15</v>
      </c>
      <c r="Q268" s="17">
        <f>-0.5*((Wellpath!$K269-Wellpath!$K268)*SIN(Wellpath!$L268)*SIN(Wellpath!$M268))</f>
        <v>-14.488887394336025</v>
      </c>
      <c r="R268" s="17">
        <f>0.5*((Wellpath!$K269-Wellpath!$K268)*SIN(Wellpath!$L268)*COS(Wellpath!$M268))</f>
        <v>3.8822856765378111</v>
      </c>
      <c r="S268" s="17">
        <v>0</v>
      </c>
      <c r="AA268" s="10"/>
      <c r="AB268" s="10"/>
      <c r="AC268" s="10"/>
      <c r="AD268" s="10"/>
      <c r="AE268" s="10"/>
      <c r="AF268" s="10"/>
      <c r="AG268" s="10"/>
      <c r="AH268" s="10"/>
      <c r="AI268" s="10"/>
      <c r="AK268" s="24"/>
      <c r="AL268" s="24"/>
      <c r="AM268" s="24"/>
      <c r="AN268" s="24"/>
      <c r="AO268" s="24"/>
      <c r="AP268" s="24"/>
    </row>
    <row r="269" spans="1:42" x14ac:dyDescent="0.25">
      <c r="A269" s="26">
        <f>Wellpath!E269</f>
        <v>7980</v>
      </c>
      <c r="B269" s="17">
        <f>0.5*(SIN(Wellpath!$L268)*COS(Wellpath!$M268)+SIN(Wellpath!$L269)*COS(Wellpath!$M269))</f>
        <v>0.25881904510252074</v>
      </c>
      <c r="C269" s="17">
        <f>0.5*(SIN(Wellpath!$L268)*SIN(Wellpath!$M268)+SIN(Wellpath!$L269)*SIN(Wellpath!$M269))</f>
        <v>0.96592582628906831</v>
      </c>
      <c r="D269" s="17">
        <f>0.5*(COS(Wellpath!$L268)+COS(Wellpath!$L269))</f>
        <v>6.1257422745431001E-17</v>
      </c>
      <c r="E269" s="17">
        <f>0.5*((Wellpath!$K269-Wellpath!$K268)*COS(Wellpath!$L269)*COS(Wellpath!$M269))</f>
        <v>2.3781881490620829E-16</v>
      </c>
      <c r="F269" s="17">
        <f>0.5*((Wellpath!$K269-Wellpath!$K268)*COS(Wellpath!$L269)*SIN(Wellpath!$M269))</f>
        <v>8.8755190022578811E-16</v>
      </c>
      <c r="G269" s="17">
        <f>0.5*(-(Wellpath!$K269-Wellpath!$K268)*SIN(Wellpath!$L269))</f>
        <v>-15</v>
      </c>
      <c r="H269" s="17">
        <f>-0.5*((Wellpath!$K269-Wellpath!$K268)*SIN(Wellpath!$L269)*SIN(Wellpath!$M269))</f>
        <v>-14.488887394336025</v>
      </c>
      <c r="I269" s="17">
        <f>0.5*((Wellpath!$K269-Wellpath!$K268)*SIN(Wellpath!$L269)*COS(Wellpath!$M269))</f>
        <v>3.8822856765378111</v>
      </c>
      <c r="J269" s="17">
        <v>0</v>
      </c>
      <c r="K269" s="17">
        <f t="shared" si="15"/>
        <v>-0.25881904510252074</v>
      </c>
      <c r="L269" s="17">
        <f t="shared" si="16"/>
        <v>-0.96592582628906831</v>
      </c>
      <c r="M269" s="17">
        <f t="shared" si="17"/>
        <v>-6.1257422745431001E-17</v>
      </c>
      <c r="N269" s="17">
        <f>0.5*((Wellpath!$K270-Wellpath!$K269)*COS(Wellpath!$L269)*COS(Wellpath!$M269))</f>
        <v>1.5854587660413885E-16</v>
      </c>
      <c r="O269" s="17">
        <f>0.5*((Wellpath!$K270-Wellpath!$K269)*COS(Wellpath!$L269)*SIN(Wellpath!$M269))</f>
        <v>5.9170126681719207E-16</v>
      </c>
      <c r="P269" s="17">
        <f>0.5*(-(Wellpath!$K270-Wellpath!$K269)*SIN(Wellpath!$L269))</f>
        <v>-10</v>
      </c>
      <c r="Q269" s="17">
        <f>-0.5*((Wellpath!$K270-Wellpath!$K269)*SIN(Wellpath!$L269)*SIN(Wellpath!$M269))</f>
        <v>-9.6592582628906829</v>
      </c>
      <c r="R269" s="17">
        <f>0.5*((Wellpath!$K270-Wellpath!$K269)*SIN(Wellpath!$L269)*COS(Wellpath!$M269))</f>
        <v>2.5881904510252074</v>
      </c>
      <c r="S269" s="17">
        <v>0</v>
      </c>
      <c r="AA269" s="10"/>
      <c r="AB269" s="10"/>
      <c r="AC269" s="10"/>
      <c r="AD269" s="10"/>
      <c r="AE269" s="10"/>
      <c r="AF269" s="10"/>
      <c r="AG269" s="10"/>
      <c r="AH269" s="10"/>
      <c r="AI269" s="10"/>
      <c r="AK269" s="24"/>
      <c r="AL269" s="24"/>
      <c r="AM269" s="24"/>
      <c r="AN269" s="24"/>
      <c r="AO269" s="24"/>
      <c r="AP269" s="24"/>
    </row>
    <row r="270" spans="1:42" x14ac:dyDescent="0.25">
      <c r="A270" s="26">
        <f>Wellpath!E270</f>
        <v>8000</v>
      </c>
      <c r="B270" s="17">
        <f>0.5*(SIN(Wellpath!$L269)*COS(Wellpath!$M269)+SIN(Wellpath!$L270)*COS(Wellpath!$M270))</f>
        <v>0.25881904510252074</v>
      </c>
      <c r="C270" s="17">
        <f>0.5*(SIN(Wellpath!$L269)*SIN(Wellpath!$M269)+SIN(Wellpath!$L270)*SIN(Wellpath!$M270))</f>
        <v>0.96592582628906831</v>
      </c>
      <c r="D270" s="17">
        <f>0.5*(COS(Wellpath!$L269)+COS(Wellpath!$L270))</f>
        <v>6.1257422745431001E-17</v>
      </c>
      <c r="E270" s="17">
        <f>0.5*((Wellpath!$K270-Wellpath!$K269)*COS(Wellpath!$L270)*COS(Wellpath!$M270))</f>
        <v>1.5854587660413885E-16</v>
      </c>
      <c r="F270" s="17">
        <f>0.5*((Wellpath!$K270-Wellpath!$K269)*COS(Wellpath!$L270)*SIN(Wellpath!$M270))</f>
        <v>5.9170126681719207E-16</v>
      </c>
      <c r="G270" s="17">
        <f>0.5*(-(Wellpath!$K270-Wellpath!$K269)*SIN(Wellpath!$L270))</f>
        <v>-10</v>
      </c>
      <c r="H270" s="17">
        <f>-0.5*((Wellpath!$K270-Wellpath!$K269)*SIN(Wellpath!$L270)*SIN(Wellpath!$M270))</f>
        <v>-9.6592582628906829</v>
      </c>
      <c r="I270" s="17">
        <f>0.5*((Wellpath!$K270-Wellpath!$K269)*SIN(Wellpath!$L270)*COS(Wellpath!$M270))</f>
        <v>2.5881904510252074</v>
      </c>
      <c r="J270" s="17">
        <v>0</v>
      </c>
      <c r="K270" s="17">
        <f t="shared" si="15"/>
        <v>0</v>
      </c>
      <c r="L270" s="17">
        <f t="shared" si="16"/>
        <v>0</v>
      </c>
      <c r="M270" s="17">
        <f t="shared" si="17"/>
        <v>0</v>
      </c>
      <c r="N270" s="17">
        <f>0.5*((Wellpath!$K271-Wellpath!$K270)*COS(Wellpath!$L270)*COS(Wellpath!$M270))</f>
        <v>-6.3418350641655538E-14</v>
      </c>
      <c r="O270" s="17">
        <f>0.5*((Wellpath!$K271-Wellpath!$K270)*COS(Wellpath!$L270)*SIN(Wellpath!$M270))</f>
        <v>-2.3668050672687684E-13</v>
      </c>
      <c r="P270" s="17">
        <f>0.5*(-(Wellpath!$K271-Wellpath!$K270)*SIN(Wellpath!$L270))</f>
        <v>4000</v>
      </c>
      <c r="Q270" s="17">
        <f>-0.5*((Wellpath!$K271-Wellpath!$K270)*SIN(Wellpath!$L270)*SIN(Wellpath!$M270))</f>
        <v>3863.7033051562735</v>
      </c>
      <c r="R270" s="17">
        <f>0.5*((Wellpath!$K271-Wellpath!$K270)*SIN(Wellpath!$L270)*COS(Wellpath!$M270))</f>
        <v>-1035.276180410083</v>
      </c>
      <c r="S270" s="17">
        <v>0</v>
      </c>
      <c r="AA270" s="10"/>
      <c r="AB270" s="10"/>
      <c r="AC270" s="10"/>
      <c r="AD270" s="10"/>
      <c r="AE270" s="10"/>
      <c r="AF270" s="10"/>
      <c r="AG270" s="10"/>
      <c r="AH270" s="10"/>
      <c r="AI270" s="10"/>
      <c r="AK270" s="24"/>
      <c r="AL270" s="24"/>
      <c r="AM270" s="24"/>
      <c r="AN270" s="24"/>
      <c r="AO270" s="24"/>
      <c r="AP270" s="24"/>
    </row>
  </sheetData>
  <mergeCells count="6">
    <mergeCell ref="B1:D1"/>
    <mergeCell ref="E1:G1"/>
    <mergeCell ref="H1:J1"/>
    <mergeCell ref="N1:P1"/>
    <mergeCell ref="Q1:S1"/>
    <mergeCell ref="K1:M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V270"/>
  <sheetViews>
    <sheetView workbookViewId="0">
      <pane ySplit="2" topLeftCell="A232" activePane="bottomLeft" state="frozen"/>
      <selection activeCell="H39" sqref="H39"/>
      <selection pane="bottomLeft" activeCell="D244" sqref="D244"/>
    </sheetView>
  </sheetViews>
  <sheetFormatPr defaultRowHeight="15" x14ac:dyDescent="0.25"/>
  <cols>
    <col min="1" max="1" width="9.140625" style="1"/>
    <col min="2" max="2" width="12.140625" style="73" customWidth="1"/>
    <col min="3"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6" width="11.28515625" style="17" customWidth="1"/>
    <col min="17" max="18" width="9.5703125" style="19" customWidth="1"/>
    <col min="19" max="19" width="11.5703125" style="19" customWidth="1"/>
    <col min="20" max="20" width="9.5703125" style="19" customWidth="1"/>
    <col min="21" max="21" width="10.28515625" style="19" customWidth="1"/>
    <col min="22" max="22" width="11.28515625" style="19" customWidth="1"/>
    <col min="23" max="16384" width="9.140625" style="10"/>
  </cols>
  <sheetData>
    <row r="1" spans="1:22" s="25" customFormat="1" x14ac:dyDescent="0.25">
      <c r="A1" s="14"/>
      <c r="B1" s="105" t="s">
        <v>48</v>
      </c>
      <c r="C1" s="105"/>
      <c r="D1" s="105"/>
      <c r="E1" s="106" t="s">
        <v>52</v>
      </c>
      <c r="F1" s="106"/>
      <c r="G1" s="106"/>
      <c r="H1" s="107" t="s">
        <v>53</v>
      </c>
      <c r="I1" s="107"/>
      <c r="J1" s="107"/>
      <c r="K1" s="125" t="s">
        <v>166</v>
      </c>
      <c r="L1" s="126"/>
      <c r="M1" s="126"/>
      <c r="N1" s="126"/>
      <c r="O1" s="126"/>
      <c r="P1" s="127"/>
      <c r="Q1" s="109" t="s">
        <v>54</v>
      </c>
      <c r="R1" s="109"/>
      <c r="S1" s="109"/>
      <c r="T1" s="109"/>
      <c r="U1" s="109"/>
      <c r="V1" s="109"/>
    </row>
    <row r="2" spans="1:22" s="25" customFormat="1" x14ac:dyDescent="0.25">
      <c r="A2" s="14" t="s">
        <v>42</v>
      </c>
      <c r="B2" s="72" t="s">
        <v>51</v>
      </c>
      <c r="C2" s="27" t="s">
        <v>49</v>
      </c>
      <c r="D2" s="27" t="s">
        <v>50</v>
      </c>
      <c r="E2" s="28" t="s">
        <v>43</v>
      </c>
      <c r="F2" s="28" t="s">
        <v>44</v>
      </c>
      <c r="G2" s="28" t="s">
        <v>45</v>
      </c>
      <c r="H2" s="29" t="s">
        <v>43</v>
      </c>
      <c r="I2" s="29" t="s">
        <v>44</v>
      </c>
      <c r="J2" s="29" t="s">
        <v>45</v>
      </c>
      <c r="K2" s="30" t="s">
        <v>55</v>
      </c>
      <c r="L2" s="30" t="s">
        <v>56</v>
      </c>
      <c r="M2" s="30" t="s">
        <v>57</v>
      </c>
      <c r="N2" s="30" t="s">
        <v>58</v>
      </c>
      <c r="O2" s="30" t="s">
        <v>59</v>
      </c>
      <c r="P2" s="30" t="s">
        <v>60</v>
      </c>
      <c r="Q2" s="31" t="s">
        <v>55</v>
      </c>
      <c r="R2" s="31" t="s">
        <v>56</v>
      </c>
      <c r="S2" s="31" t="s">
        <v>57</v>
      </c>
      <c r="T2" s="31" t="s">
        <v>58</v>
      </c>
      <c r="U2" s="31" t="s">
        <v>59</v>
      </c>
      <c r="V2" s="31" t="s">
        <v>60</v>
      </c>
    </row>
    <row r="3" spans="1:22" x14ac:dyDescent="0.25">
      <c r="A3" s="26">
        <f>Wellpath!E3</f>
        <v>0</v>
      </c>
      <c r="B3" s="73">
        <v>1</v>
      </c>
      <c r="C3" s="22">
        <v>0</v>
      </c>
      <c r="D3" s="22">
        <v>0</v>
      </c>
      <c r="E3" s="20">
        <v>0</v>
      </c>
      <c r="F3" s="20">
        <v>0</v>
      </c>
      <c r="G3" s="20">
        <v>0</v>
      </c>
      <c r="H3" s="18">
        <v>0</v>
      </c>
      <c r="I3" s="18">
        <v>0</v>
      </c>
      <c r="J3" s="18">
        <v>0</v>
      </c>
      <c r="K3" s="21">
        <v>0</v>
      </c>
      <c r="L3" s="21">
        <f>I3</f>
        <v>0</v>
      </c>
      <c r="M3" s="21">
        <f>J3</f>
        <v>0</v>
      </c>
      <c r="N3" s="21">
        <f>E3*F3</f>
        <v>0</v>
      </c>
      <c r="O3" s="21">
        <f>E3*G3</f>
        <v>0</v>
      </c>
      <c r="P3" s="21">
        <f>F3*G3</f>
        <v>0</v>
      </c>
      <c r="Q3" s="19">
        <f>H3^2</f>
        <v>0</v>
      </c>
      <c r="R3" s="19">
        <f t="shared" ref="R3:S3" si="0">I3^2</f>
        <v>0</v>
      </c>
      <c r="S3" s="19">
        <f t="shared" si="0"/>
        <v>0</v>
      </c>
      <c r="T3" s="19">
        <f>H3*I3</f>
        <v>0</v>
      </c>
      <c r="U3" s="19">
        <f>H3*J3</f>
        <v>0</v>
      </c>
      <c r="V3" s="19">
        <f>I3*J3</f>
        <v>0</v>
      </c>
    </row>
    <row r="4" spans="1:22" x14ac:dyDescent="0.25">
      <c r="A4" s="26">
        <f>Wellpath!E4</f>
        <v>30</v>
      </c>
      <c r="B4" s="73">
        <v>1</v>
      </c>
      <c r="C4" s="22">
        <v>0</v>
      </c>
      <c r="D4" s="22">
        <v>0</v>
      </c>
      <c r="E4" s="20">
        <f>Model!$W$4*((drdp!B4+drdp!K4)*DRFR!$B4+(drdp!E4+drdp!N4)*DRFR!$C4+(drdp!H4+drdp!Q4)*DRFR!$D4)</f>
        <v>0</v>
      </c>
      <c r="F4" s="20">
        <f>Model!$W$4*((drdp!C4+drdp!L4)*DRFR!$B4+(drdp!F4+drdp!O4)*DRFR!$C4+(drdp!I4+drdp!R4)*DRFR!$D4)</f>
        <v>0</v>
      </c>
      <c r="G4" s="20">
        <f>Model!$W$4*((drdp!D4+drdp!M4)*DRFR!$B4+(drdp!G4+drdp!P4)*DRFR!$C4+(drdp!J4+drdp!S4)*DRFR!$D4)</f>
        <v>0</v>
      </c>
      <c r="H4" s="18">
        <f>Model!$W$4*((drdp!B4)*DRFR!$B4+(drdp!E4)*DRFR!$C4+(drdp!H4)*DRFR!$D4)</f>
        <v>0</v>
      </c>
      <c r="I4" s="18">
        <f>Model!$W$4*((drdp!C4)*DRFR!$B4+(drdp!F4)*DRFR!$C4+(drdp!I4)*DRFR!$D4)</f>
        <v>0</v>
      </c>
      <c r="J4" s="18">
        <f>Model!$W$4*((drdp!D4)*DRFR!$B4+(drdp!G4)*DRFR!$C4+(drdp!J4)*DRFR!$D4)</f>
        <v>0.35</v>
      </c>
      <c r="K4" s="21">
        <f t="shared" ref="K4:K67" si="1">K3+E4^2</f>
        <v>0</v>
      </c>
      <c r="L4" s="21">
        <f t="shared" ref="L4:L67" si="2">L3+F4^2</f>
        <v>0</v>
      </c>
      <c r="M4" s="21">
        <f t="shared" ref="M4:M67" si="3">M3+G4^2</f>
        <v>0</v>
      </c>
      <c r="N4" s="21">
        <f t="shared" ref="N4:N67" si="4">N3+E4*F4</f>
        <v>0</v>
      </c>
      <c r="O4" s="21">
        <f t="shared" ref="O4:O67" si="5">O3+E4*G4</f>
        <v>0</v>
      </c>
      <c r="P4" s="21">
        <f t="shared" ref="P4:P67" si="6">P3+F4*G4</f>
        <v>0</v>
      </c>
      <c r="Q4" s="19">
        <f>K3+H4^2</f>
        <v>0</v>
      </c>
      <c r="R4" s="19">
        <f t="shared" ref="R4:S4" si="7">L3+I4^2</f>
        <v>0</v>
      </c>
      <c r="S4" s="19">
        <f t="shared" si="7"/>
        <v>0.12249999999999998</v>
      </c>
      <c r="T4" s="19">
        <f>N3+H4*I4</f>
        <v>0</v>
      </c>
      <c r="U4" s="19">
        <f>O3+H4*J4</f>
        <v>0</v>
      </c>
      <c r="V4" s="19">
        <f>P3+I4*J4</f>
        <v>0</v>
      </c>
    </row>
    <row r="5" spans="1:22" x14ac:dyDescent="0.25">
      <c r="A5" s="26">
        <f>Wellpath!E5</f>
        <v>60</v>
      </c>
      <c r="B5" s="73">
        <v>1</v>
      </c>
      <c r="C5" s="22">
        <v>0</v>
      </c>
      <c r="D5" s="22">
        <v>0</v>
      </c>
      <c r="E5" s="20">
        <f>Model!$W$4*((drdp!B5+drdp!K5)*DRFR!$B5+(drdp!E5+drdp!N5)*DRFR!$C5+(drdp!H5+drdp!Q5)*DRFR!$D5)</f>
        <v>0</v>
      </c>
      <c r="F5" s="20">
        <f>Model!$W$4*((drdp!C5+drdp!L5)*DRFR!$B5+(drdp!F5+drdp!O5)*DRFR!$C5+(drdp!I5+drdp!R5)*DRFR!$D5)</f>
        <v>0</v>
      </c>
      <c r="G5" s="20">
        <f>Model!$W$4*((drdp!D5+drdp!M5)*DRFR!$B5+(drdp!G5+drdp!P5)*DRFR!$C5+(drdp!J5+drdp!S5)*DRFR!$D5)</f>
        <v>0</v>
      </c>
      <c r="H5" s="18">
        <f>Model!$W$4*((drdp!B5)*DRFR!$B5+(drdp!E5)*DRFR!$C5+(drdp!H5)*DRFR!$D5)</f>
        <v>0</v>
      </c>
      <c r="I5" s="18">
        <f>Model!$W$4*((drdp!C5)*DRFR!$B5+(drdp!F5)*DRFR!$C5+(drdp!I5)*DRFR!$D5)</f>
        <v>0</v>
      </c>
      <c r="J5" s="18">
        <f>Model!$W$4*((drdp!D5)*DRFR!$B5+(drdp!G5)*DRFR!$C5+(drdp!J5)*DRFR!$D5)</f>
        <v>0.35</v>
      </c>
      <c r="K5" s="21">
        <f t="shared" si="1"/>
        <v>0</v>
      </c>
      <c r="L5" s="21">
        <f t="shared" si="2"/>
        <v>0</v>
      </c>
      <c r="M5" s="21">
        <f t="shared" si="3"/>
        <v>0</v>
      </c>
      <c r="N5" s="21">
        <f t="shared" si="4"/>
        <v>0</v>
      </c>
      <c r="O5" s="21">
        <f t="shared" si="5"/>
        <v>0</v>
      </c>
      <c r="P5" s="21">
        <f t="shared" si="6"/>
        <v>0</v>
      </c>
      <c r="Q5" s="19">
        <f t="shared" ref="Q5:Q68" si="8">K4+H5^2</f>
        <v>0</v>
      </c>
      <c r="R5" s="19">
        <f t="shared" ref="R5:R68" si="9">L4+I5^2</f>
        <v>0</v>
      </c>
      <c r="S5" s="19">
        <f t="shared" ref="S5:S68" si="10">M4+J5^2</f>
        <v>0.12249999999999998</v>
      </c>
      <c r="T5" s="19">
        <f t="shared" ref="T5:T68" si="11">N4+H5*I5</f>
        <v>0</v>
      </c>
      <c r="U5" s="19">
        <f t="shared" ref="U5:U68" si="12">O4+H5*J5</f>
        <v>0</v>
      </c>
      <c r="V5" s="19">
        <f t="shared" ref="V5:V68" si="13">P4+I5*J5</f>
        <v>0</v>
      </c>
    </row>
    <row r="6" spans="1:22" x14ac:dyDescent="0.25">
      <c r="A6" s="26">
        <f>Wellpath!E6</f>
        <v>90</v>
      </c>
      <c r="B6" s="73">
        <v>1</v>
      </c>
      <c r="C6" s="22">
        <v>0</v>
      </c>
      <c r="D6" s="22">
        <v>0</v>
      </c>
      <c r="E6" s="20">
        <f>Model!$W$4*((drdp!B6+drdp!K6)*DRFR!$B6+(drdp!E6+drdp!N6)*DRFR!$C6+(drdp!H6+drdp!Q6)*DRFR!$D6)</f>
        <v>0</v>
      </c>
      <c r="F6" s="20">
        <f>Model!$W$4*((drdp!C6+drdp!L6)*DRFR!$B6+(drdp!F6+drdp!O6)*DRFR!$C6+(drdp!I6+drdp!R6)*DRFR!$D6)</f>
        <v>0</v>
      </c>
      <c r="G6" s="20">
        <f>Model!$W$4*((drdp!D6+drdp!M6)*DRFR!$B6+(drdp!G6+drdp!P6)*DRFR!$C6+(drdp!J6+drdp!S6)*DRFR!$D6)</f>
        <v>0</v>
      </c>
      <c r="H6" s="18">
        <f>Model!$W$4*((drdp!B6)*DRFR!$B6+(drdp!E6)*DRFR!$C6+(drdp!H6)*DRFR!$D6)</f>
        <v>0</v>
      </c>
      <c r="I6" s="18">
        <f>Model!$W$4*((drdp!C6)*DRFR!$B6+(drdp!F6)*DRFR!$C6+(drdp!I6)*DRFR!$D6)</f>
        <v>0</v>
      </c>
      <c r="J6" s="18">
        <f>Model!$W$4*((drdp!D6)*DRFR!$B6+(drdp!G6)*DRFR!$C6+(drdp!J6)*DRFR!$D6)</f>
        <v>0.35</v>
      </c>
      <c r="K6" s="21">
        <f t="shared" si="1"/>
        <v>0</v>
      </c>
      <c r="L6" s="21">
        <f t="shared" si="2"/>
        <v>0</v>
      </c>
      <c r="M6" s="21">
        <f t="shared" si="3"/>
        <v>0</v>
      </c>
      <c r="N6" s="21">
        <f t="shared" si="4"/>
        <v>0</v>
      </c>
      <c r="O6" s="21">
        <f t="shared" si="5"/>
        <v>0</v>
      </c>
      <c r="P6" s="21">
        <f t="shared" si="6"/>
        <v>0</v>
      </c>
      <c r="Q6" s="19">
        <f t="shared" si="8"/>
        <v>0</v>
      </c>
      <c r="R6" s="19">
        <f t="shared" si="9"/>
        <v>0</v>
      </c>
      <c r="S6" s="19">
        <f t="shared" si="10"/>
        <v>0.12249999999999998</v>
      </c>
      <c r="T6" s="19">
        <f t="shared" si="11"/>
        <v>0</v>
      </c>
      <c r="U6" s="19">
        <f t="shared" si="12"/>
        <v>0</v>
      </c>
      <c r="V6" s="19">
        <f t="shared" si="13"/>
        <v>0</v>
      </c>
    </row>
    <row r="7" spans="1:22" x14ac:dyDescent="0.25">
      <c r="A7" s="26">
        <f>Wellpath!E7</f>
        <v>120</v>
      </c>
      <c r="B7" s="73">
        <v>1</v>
      </c>
      <c r="C7" s="22">
        <v>0</v>
      </c>
      <c r="D7" s="22">
        <v>0</v>
      </c>
      <c r="E7" s="20">
        <f>Model!$W$4*((drdp!B7+drdp!K7)*DRFR!$B7+(drdp!E7+drdp!N7)*DRFR!$C7+(drdp!H7+drdp!Q7)*DRFR!$D7)</f>
        <v>0</v>
      </c>
      <c r="F7" s="20">
        <f>Model!$W$4*((drdp!C7+drdp!L7)*DRFR!$B7+(drdp!F7+drdp!O7)*DRFR!$C7+(drdp!I7+drdp!R7)*DRFR!$D7)</f>
        <v>0</v>
      </c>
      <c r="G7" s="20">
        <f>Model!$W$4*((drdp!D7+drdp!M7)*DRFR!$B7+(drdp!G7+drdp!P7)*DRFR!$C7+(drdp!J7+drdp!S7)*DRFR!$D7)</f>
        <v>0</v>
      </c>
      <c r="H7" s="18">
        <f>Model!$W$4*((drdp!B7)*DRFR!$B7+(drdp!E7)*DRFR!$C7+(drdp!H7)*DRFR!$D7)</f>
        <v>0</v>
      </c>
      <c r="I7" s="18">
        <f>Model!$W$4*((drdp!C7)*DRFR!$B7+(drdp!F7)*DRFR!$C7+(drdp!I7)*DRFR!$D7)</f>
        <v>0</v>
      </c>
      <c r="J7" s="18">
        <f>Model!$W$4*((drdp!D7)*DRFR!$B7+(drdp!G7)*DRFR!$C7+(drdp!J7)*DRFR!$D7)</f>
        <v>0.35</v>
      </c>
      <c r="K7" s="21">
        <f t="shared" si="1"/>
        <v>0</v>
      </c>
      <c r="L7" s="21">
        <f t="shared" si="2"/>
        <v>0</v>
      </c>
      <c r="M7" s="21">
        <f t="shared" si="3"/>
        <v>0</v>
      </c>
      <c r="N7" s="21">
        <f t="shared" si="4"/>
        <v>0</v>
      </c>
      <c r="O7" s="21">
        <f t="shared" si="5"/>
        <v>0</v>
      </c>
      <c r="P7" s="21">
        <f t="shared" si="6"/>
        <v>0</v>
      </c>
      <c r="Q7" s="19">
        <f t="shared" si="8"/>
        <v>0</v>
      </c>
      <c r="R7" s="19">
        <f t="shared" si="9"/>
        <v>0</v>
      </c>
      <c r="S7" s="19">
        <f t="shared" si="10"/>
        <v>0.12249999999999998</v>
      </c>
      <c r="T7" s="19">
        <f t="shared" si="11"/>
        <v>0</v>
      </c>
      <c r="U7" s="19">
        <f t="shared" si="12"/>
        <v>0</v>
      </c>
      <c r="V7" s="19">
        <f t="shared" si="13"/>
        <v>0</v>
      </c>
    </row>
    <row r="8" spans="1:22" x14ac:dyDescent="0.25">
      <c r="A8" s="26">
        <f>Wellpath!E8</f>
        <v>150</v>
      </c>
      <c r="B8" s="73">
        <v>1</v>
      </c>
      <c r="C8" s="22">
        <v>0</v>
      </c>
      <c r="D8" s="22">
        <v>0</v>
      </c>
      <c r="E8" s="20">
        <f>Model!$W$4*((drdp!B8+drdp!K8)*DRFR!$B8+(drdp!E8+drdp!N8)*DRFR!$C8+(drdp!H8+drdp!Q8)*DRFR!$D8)</f>
        <v>0</v>
      </c>
      <c r="F8" s="20">
        <f>Model!$W$4*((drdp!C8+drdp!L8)*DRFR!$B8+(drdp!F8+drdp!O8)*DRFR!$C8+(drdp!I8+drdp!R8)*DRFR!$D8)</f>
        <v>0</v>
      </c>
      <c r="G8" s="20">
        <f>Model!$W$4*((drdp!D8+drdp!M8)*DRFR!$B8+(drdp!G8+drdp!P8)*DRFR!$C8+(drdp!J8+drdp!S8)*DRFR!$D8)</f>
        <v>0</v>
      </c>
      <c r="H8" s="18">
        <f>Model!$W$4*((drdp!B8)*DRFR!$B8+(drdp!E8)*DRFR!$C8+(drdp!H8)*DRFR!$D8)</f>
        <v>0</v>
      </c>
      <c r="I8" s="18">
        <f>Model!$W$4*((drdp!C8)*DRFR!$B8+(drdp!F8)*DRFR!$C8+(drdp!I8)*DRFR!$D8)</f>
        <v>0</v>
      </c>
      <c r="J8" s="18">
        <f>Model!$W$4*((drdp!D8)*DRFR!$B8+(drdp!G8)*DRFR!$C8+(drdp!J8)*DRFR!$D8)</f>
        <v>0.35</v>
      </c>
      <c r="K8" s="21">
        <f t="shared" si="1"/>
        <v>0</v>
      </c>
      <c r="L8" s="21">
        <f t="shared" si="2"/>
        <v>0</v>
      </c>
      <c r="M8" s="21">
        <f t="shared" si="3"/>
        <v>0</v>
      </c>
      <c r="N8" s="21">
        <f t="shared" si="4"/>
        <v>0</v>
      </c>
      <c r="O8" s="21">
        <f t="shared" si="5"/>
        <v>0</v>
      </c>
      <c r="P8" s="21">
        <f t="shared" si="6"/>
        <v>0</v>
      </c>
      <c r="Q8" s="19">
        <f t="shared" si="8"/>
        <v>0</v>
      </c>
      <c r="R8" s="19">
        <f t="shared" si="9"/>
        <v>0</v>
      </c>
      <c r="S8" s="19">
        <f t="shared" si="10"/>
        <v>0.12249999999999998</v>
      </c>
      <c r="T8" s="19">
        <f t="shared" si="11"/>
        <v>0</v>
      </c>
      <c r="U8" s="19">
        <f t="shared" si="12"/>
        <v>0</v>
      </c>
      <c r="V8" s="19">
        <f t="shared" si="13"/>
        <v>0</v>
      </c>
    </row>
    <row r="9" spans="1:22" x14ac:dyDescent="0.25">
      <c r="A9" s="26">
        <f>Wellpath!E9</f>
        <v>180</v>
      </c>
      <c r="B9" s="73">
        <v>1</v>
      </c>
      <c r="C9" s="22">
        <v>0</v>
      </c>
      <c r="D9" s="22">
        <v>0</v>
      </c>
      <c r="E9" s="20">
        <f>Model!$W$4*((drdp!B9+drdp!K9)*DRFR!$B9+(drdp!E9+drdp!N9)*DRFR!$C9+(drdp!H9+drdp!Q9)*DRFR!$D9)</f>
        <v>0</v>
      </c>
      <c r="F9" s="20">
        <f>Model!$W$4*((drdp!C9+drdp!L9)*DRFR!$B9+(drdp!F9+drdp!O9)*DRFR!$C9+(drdp!I9+drdp!R9)*DRFR!$D9)</f>
        <v>0</v>
      </c>
      <c r="G9" s="20">
        <f>Model!$W$4*((drdp!D9+drdp!M9)*DRFR!$B9+(drdp!G9+drdp!P9)*DRFR!$C9+(drdp!J9+drdp!S9)*DRFR!$D9)</f>
        <v>0</v>
      </c>
      <c r="H9" s="18">
        <f>Model!$W$4*((drdp!B9)*DRFR!$B9+(drdp!E9)*DRFR!$C9+(drdp!H9)*DRFR!$D9)</f>
        <v>0</v>
      </c>
      <c r="I9" s="18">
        <f>Model!$W$4*((drdp!C9)*DRFR!$B9+(drdp!F9)*DRFR!$C9+(drdp!I9)*DRFR!$D9)</f>
        <v>0</v>
      </c>
      <c r="J9" s="18">
        <f>Model!$W$4*((drdp!D9)*DRFR!$B9+(drdp!G9)*DRFR!$C9+(drdp!J9)*DRFR!$D9)</f>
        <v>0.35</v>
      </c>
      <c r="K9" s="21">
        <f t="shared" si="1"/>
        <v>0</v>
      </c>
      <c r="L9" s="21">
        <f t="shared" si="2"/>
        <v>0</v>
      </c>
      <c r="M9" s="21">
        <f t="shared" si="3"/>
        <v>0</v>
      </c>
      <c r="N9" s="21">
        <f t="shared" si="4"/>
        <v>0</v>
      </c>
      <c r="O9" s="21">
        <f t="shared" si="5"/>
        <v>0</v>
      </c>
      <c r="P9" s="21">
        <f t="shared" si="6"/>
        <v>0</v>
      </c>
      <c r="Q9" s="19">
        <f t="shared" si="8"/>
        <v>0</v>
      </c>
      <c r="R9" s="19">
        <f t="shared" si="9"/>
        <v>0</v>
      </c>
      <c r="S9" s="19">
        <f t="shared" si="10"/>
        <v>0.12249999999999998</v>
      </c>
      <c r="T9" s="19">
        <f t="shared" si="11"/>
        <v>0</v>
      </c>
      <c r="U9" s="19">
        <f t="shared" si="12"/>
        <v>0</v>
      </c>
      <c r="V9" s="19">
        <f t="shared" si="13"/>
        <v>0</v>
      </c>
    </row>
    <row r="10" spans="1:22" x14ac:dyDescent="0.25">
      <c r="A10" s="26">
        <f>Wellpath!E10</f>
        <v>210</v>
      </c>
      <c r="B10" s="73">
        <v>1</v>
      </c>
      <c r="C10" s="22">
        <v>0</v>
      </c>
      <c r="D10" s="22">
        <v>0</v>
      </c>
      <c r="E10" s="20">
        <f>Model!$W$4*((drdp!B10+drdp!K10)*DRFR!$B10+(drdp!E10+drdp!N10)*DRFR!$C10+(drdp!H10+drdp!Q10)*DRFR!$D10)</f>
        <v>0</v>
      </c>
      <c r="F10" s="20">
        <f>Model!$W$4*((drdp!C10+drdp!L10)*DRFR!$B10+(drdp!F10+drdp!O10)*DRFR!$C10+(drdp!I10+drdp!R10)*DRFR!$D10)</f>
        <v>0</v>
      </c>
      <c r="G10" s="20">
        <f>Model!$W$4*((drdp!D10+drdp!M10)*DRFR!$B10+(drdp!G10+drdp!P10)*DRFR!$C10+(drdp!J10+drdp!S10)*DRFR!$D10)</f>
        <v>0</v>
      </c>
      <c r="H10" s="18">
        <f>Model!$W$4*((drdp!B10)*DRFR!$B10+(drdp!E10)*DRFR!$C10+(drdp!H10)*DRFR!$D10)</f>
        <v>0</v>
      </c>
      <c r="I10" s="18">
        <f>Model!$W$4*((drdp!C10)*DRFR!$B10+(drdp!F10)*DRFR!$C10+(drdp!I10)*DRFR!$D10)</f>
        <v>0</v>
      </c>
      <c r="J10" s="18">
        <f>Model!$W$4*((drdp!D10)*DRFR!$B10+(drdp!G10)*DRFR!$C10+(drdp!J10)*DRFR!$D10)</f>
        <v>0.35</v>
      </c>
      <c r="K10" s="21">
        <f t="shared" si="1"/>
        <v>0</v>
      </c>
      <c r="L10" s="21">
        <f t="shared" si="2"/>
        <v>0</v>
      </c>
      <c r="M10" s="21">
        <f t="shared" si="3"/>
        <v>0</v>
      </c>
      <c r="N10" s="21">
        <f t="shared" si="4"/>
        <v>0</v>
      </c>
      <c r="O10" s="21">
        <f t="shared" si="5"/>
        <v>0</v>
      </c>
      <c r="P10" s="21">
        <f t="shared" si="6"/>
        <v>0</v>
      </c>
      <c r="Q10" s="19">
        <f t="shared" si="8"/>
        <v>0</v>
      </c>
      <c r="R10" s="19">
        <f t="shared" si="9"/>
        <v>0</v>
      </c>
      <c r="S10" s="19">
        <f t="shared" si="10"/>
        <v>0.12249999999999998</v>
      </c>
      <c r="T10" s="19">
        <f t="shared" si="11"/>
        <v>0</v>
      </c>
      <c r="U10" s="19">
        <f t="shared" si="12"/>
        <v>0</v>
      </c>
      <c r="V10" s="19">
        <f t="shared" si="13"/>
        <v>0</v>
      </c>
    </row>
    <row r="11" spans="1:22" x14ac:dyDescent="0.25">
      <c r="A11" s="26">
        <f>Wellpath!E11</f>
        <v>240</v>
      </c>
      <c r="B11" s="73">
        <v>1</v>
      </c>
      <c r="C11" s="22">
        <v>0</v>
      </c>
      <c r="D11" s="22">
        <v>0</v>
      </c>
      <c r="E11" s="20">
        <f>Model!$W$4*((drdp!B11+drdp!K11)*DRFR!$B11+(drdp!E11+drdp!N11)*DRFR!$C11+(drdp!H11+drdp!Q11)*DRFR!$D11)</f>
        <v>0</v>
      </c>
      <c r="F11" s="20">
        <f>Model!$W$4*((drdp!C11+drdp!L11)*DRFR!$B11+(drdp!F11+drdp!O11)*DRFR!$C11+(drdp!I11+drdp!R11)*DRFR!$D11)</f>
        <v>0</v>
      </c>
      <c r="G11" s="20">
        <f>Model!$W$4*((drdp!D11+drdp!M11)*DRFR!$B11+(drdp!G11+drdp!P11)*DRFR!$C11+(drdp!J11+drdp!S11)*DRFR!$D11)</f>
        <v>0</v>
      </c>
      <c r="H11" s="18">
        <f>Model!$W$4*((drdp!B11)*DRFR!$B11+(drdp!E11)*DRFR!$C11+(drdp!H11)*DRFR!$D11)</f>
        <v>0</v>
      </c>
      <c r="I11" s="18">
        <f>Model!$W$4*((drdp!C11)*DRFR!$B11+(drdp!F11)*DRFR!$C11+(drdp!I11)*DRFR!$D11)</f>
        <v>0</v>
      </c>
      <c r="J11" s="18">
        <f>Model!$W$4*((drdp!D11)*DRFR!$B11+(drdp!G11)*DRFR!$C11+(drdp!J11)*DRFR!$D11)</f>
        <v>0.35</v>
      </c>
      <c r="K11" s="21">
        <f t="shared" si="1"/>
        <v>0</v>
      </c>
      <c r="L11" s="21">
        <f t="shared" si="2"/>
        <v>0</v>
      </c>
      <c r="M11" s="21">
        <f t="shared" si="3"/>
        <v>0</v>
      </c>
      <c r="N11" s="21">
        <f t="shared" si="4"/>
        <v>0</v>
      </c>
      <c r="O11" s="21">
        <f t="shared" si="5"/>
        <v>0</v>
      </c>
      <c r="P11" s="21">
        <f t="shared" si="6"/>
        <v>0</v>
      </c>
      <c r="Q11" s="19">
        <f t="shared" si="8"/>
        <v>0</v>
      </c>
      <c r="R11" s="19">
        <f t="shared" si="9"/>
        <v>0</v>
      </c>
      <c r="S11" s="19">
        <f t="shared" si="10"/>
        <v>0.12249999999999998</v>
      </c>
      <c r="T11" s="19">
        <f t="shared" si="11"/>
        <v>0</v>
      </c>
      <c r="U11" s="19">
        <f t="shared" si="12"/>
        <v>0</v>
      </c>
      <c r="V11" s="19">
        <f t="shared" si="13"/>
        <v>0</v>
      </c>
    </row>
    <row r="12" spans="1:22" x14ac:dyDescent="0.25">
      <c r="A12" s="26">
        <f>Wellpath!E12</f>
        <v>270</v>
      </c>
      <c r="B12" s="73">
        <v>1</v>
      </c>
      <c r="C12" s="22">
        <v>0</v>
      </c>
      <c r="D12" s="22">
        <v>0</v>
      </c>
      <c r="E12" s="20">
        <f>Model!$W$4*((drdp!B12+drdp!K12)*DRFR!$B12+(drdp!E12+drdp!N12)*DRFR!$C12+(drdp!H12+drdp!Q12)*DRFR!$D12)</f>
        <v>0</v>
      </c>
      <c r="F12" s="20">
        <f>Model!$W$4*((drdp!C12+drdp!L12)*DRFR!$B12+(drdp!F12+drdp!O12)*DRFR!$C12+(drdp!I12+drdp!R12)*DRFR!$D12)</f>
        <v>0</v>
      </c>
      <c r="G12" s="20">
        <f>Model!$W$4*((drdp!D12+drdp!M12)*DRFR!$B12+(drdp!G12+drdp!P12)*DRFR!$C12+(drdp!J12+drdp!S12)*DRFR!$D12)</f>
        <v>0</v>
      </c>
      <c r="H12" s="18">
        <f>Model!$W$4*((drdp!B12)*DRFR!$B12+(drdp!E12)*DRFR!$C12+(drdp!H12)*DRFR!$D12)</f>
        <v>0</v>
      </c>
      <c r="I12" s="18">
        <f>Model!$W$4*((drdp!C12)*DRFR!$B12+(drdp!F12)*DRFR!$C12+(drdp!I12)*DRFR!$D12)</f>
        <v>0</v>
      </c>
      <c r="J12" s="18">
        <f>Model!$W$4*((drdp!D12)*DRFR!$B12+(drdp!G12)*DRFR!$C12+(drdp!J12)*DRFR!$D12)</f>
        <v>0.35</v>
      </c>
      <c r="K12" s="21">
        <f t="shared" si="1"/>
        <v>0</v>
      </c>
      <c r="L12" s="21">
        <f t="shared" si="2"/>
        <v>0</v>
      </c>
      <c r="M12" s="21">
        <f t="shared" si="3"/>
        <v>0</v>
      </c>
      <c r="N12" s="21">
        <f t="shared" si="4"/>
        <v>0</v>
      </c>
      <c r="O12" s="21">
        <f t="shared" si="5"/>
        <v>0</v>
      </c>
      <c r="P12" s="21">
        <f t="shared" si="6"/>
        <v>0</v>
      </c>
      <c r="Q12" s="19">
        <f t="shared" si="8"/>
        <v>0</v>
      </c>
      <c r="R12" s="19">
        <f t="shared" si="9"/>
        <v>0</v>
      </c>
      <c r="S12" s="19">
        <f t="shared" si="10"/>
        <v>0.12249999999999998</v>
      </c>
      <c r="T12" s="19">
        <f t="shared" si="11"/>
        <v>0</v>
      </c>
      <c r="U12" s="19">
        <f t="shared" si="12"/>
        <v>0</v>
      </c>
      <c r="V12" s="19">
        <f t="shared" si="13"/>
        <v>0</v>
      </c>
    </row>
    <row r="13" spans="1:22" x14ac:dyDescent="0.25">
      <c r="A13" s="26">
        <f>Wellpath!E13</f>
        <v>300</v>
      </c>
      <c r="B13" s="73">
        <v>1</v>
      </c>
      <c r="C13" s="22">
        <v>0</v>
      </c>
      <c r="D13" s="22">
        <v>0</v>
      </c>
      <c r="E13" s="20">
        <f>Model!$W$4*((drdp!B13+drdp!K13)*DRFR!$B13+(drdp!E13+drdp!N13)*DRFR!$C13+(drdp!H13+drdp!Q13)*DRFR!$D13)</f>
        <v>0</v>
      </c>
      <c r="F13" s="20">
        <f>Model!$W$4*((drdp!C13+drdp!L13)*DRFR!$B13+(drdp!F13+drdp!O13)*DRFR!$C13+(drdp!I13+drdp!R13)*DRFR!$D13)</f>
        <v>0</v>
      </c>
      <c r="G13" s="20">
        <f>Model!$W$4*((drdp!D13+drdp!M13)*DRFR!$B13+(drdp!G13+drdp!P13)*DRFR!$C13+(drdp!J13+drdp!S13)*DRFR!$D13)</f>
        <v>0</v>
      </c>
      <c r="H13" s="18">
        <f>Model!$W$4*((drdp!B13)*DRFR!$B13+(drdp!E13)*DRFR!$C13+(drdp!H13)*DRFR!$D13)</f>
        <v>0</v>
      </c>
      <c r="I13" s="18">
        <f>Model!$W$4*((drdp!C13)*DRFR!$B13+(drdp!F13)*DRFR!$C13+(drdp!I13)*DRFR!$D13)</f>
        <v>0</v>
      </c>
      <c r="J13" s="18">
        <f>Model!$W$4*((drdp!D13)*DRFR!$B13+(drdp!G13)*DRFR!$C13+(drdp!J13)*DRFR!$D13)</f>
        <v>0.35</v>
      </c>
      <c r="K13" s="21">
        <f t="shared" si="1"/>
        <v>0</v>
      </c>
      <c r="L13" s="21">
        <f t="shared" si="2"/>
        <v>0</v>
      </c>
      <c r="M13" s="21">
        <f t="shared" si="3"/>
        <v>0</v>
      </c>
      <c r="N13" s="21">
        <f t="shared" si="4"/>
        <v>0</v>
      </c>
      <c r="O13" s="21">
        <f t="shared" si="5"/>
        <v>0</v>
      </c>
      <c r="P13" s="21">
        <f t="shared" si="6"/>
        <v>0</v>
      </c>
      <c r="Q13" s="19">
        <f t="shared" si="8"/>
        <v>0</v>
      </c>
      <c r="R13" s="19">
        <f t="shared" si="9"/>
        <v>0</v>
      </c>
      <c r="S13" s="19">
        <f t="shared" si="10"/>
        <v>0.12249999999999998</v>
      </c>
      <c r="T13" s="19">
        <f t="shared" si="11"/>
        <v>0</v>
      </c>
      <c r="U13" s="19">
        <f t="shared" si="12"/>
        <v>0</v>
      </c>
      <c r="V13" s="19">
        <f t="shared" si="13"/>
        <v>0</v>
      </c>
    </row>
    <row r="14" spans="1:22" x14ac:dyDescent="0.25">
      <c r="A14" s="26">
        <f>Wellpath!E14</f>
        <v>330</v>
      </c>
      <c r="B14" s="73">
        <v>1</v>
      </c>
      <c r="C14" s="22">
        <v>0</v>
      </c>
      <c r="D14" s="22">
        <v>0</v>
      </c>
      <c r="E14" s="20">
        <f>Model!$W$4*((drdp!B14+drdp!K14)*DRFR!$B14+(drdp!E14+drdp!N14)*DRFR!$C14+(drdp!H14+drdp!Q14)*DRFR!$D14)</f>
        <v>0</v>
      </c>
      <c r="F14" s="20">
        <f>Model!$W$4*((drdp!C14+drdp!L14)*DRFR!$B14+(drdp!F14+drdp!O14)*DRFR!$C14+(drdp!I14+drdp!R14)*DRFR!$D14)</f>
        <v>0</v>
      </c>
      <c r="G14" s="20">
        <f>Model!$W$4*((drdp!D14+drdp!M14)*DRFR!$B14+(drdp!G14+drdp!P14)*DRFR!$C14+(drdp!J14+drdp!S14)*DRFR!$D14)</f>
        <v>0</v>
      </c>
      <c r="H14" s="18">
        <f>Model!$W$4*((drdp!B14)*DRFR!$B14+(drdp!E14)*DRFR!$C14+(drdp!H14)*DRFR!$D14)</f>
        <v>0</v>
      </c>
      <c r="I14" s="18">
        <f>Model!$W$4*((drdp!C14)*DRFR!$B14+(drdp!F14)*DRFR!$C14+(drdp!I14)*DRFR!$D14)</f>
        <v>0</v>
      </c>
      <c r="J14" s="18">
        <f>Model!$W$4*((drdp!D14)*DRFR!$B14+(drdp!G14)*DRFR!$C14+(drdp!J14)*DRFR!$D14)</f>
        <v>0.35</v>
      </c>
      <c r="K14" s="21">
        <f t="shared" si="1"/>
        <v>0</v>
      </c>
      <c r="L14" s="21">
        <f t="shared" si="2"/>
        <v>0</v>
      </c>
      <c r="M14" s="21">
        <f t="shared" si="3"/>
        <v>0</v>
      </c>
      <c r="N14" s="21">
        <f t="shared" si="4"/>
        <v>0</v>
      </c>
      <c r="O14" s="21">
        <f t="shared" si="5"/>
        <v>0</v>
      </c>
      <c r="P14" s="21">
        <f t="shared" si="6"/>
        <v>0</v>
      </c>
      <c r="Q14" s="19">
        <f t="shared" si="8"/>
        <v>0</v>
      </c>
      <c r="R14" s="19">
        <f t="shared" si="9"/>
        <v>0</v>
      </c>
      <c r="S14" s="19">
        <f t="shared" si="10"/>
        <v>0.12249999999999998</v>
      </c>
      <c r="T14" s="19">
        <f t="shared" si="11"/>
        <v>0</v>
      </c>
      <c r="U14" s="19">
        <f t="shared" si="12"/>
        <v>0</v>
      </c>
      <c r="V14" s="19">
        <f t="shared" si="13"/>
        <v>0</v>
      </c>
    </row>
    <row r="15" spans="1:22" x14ac:dyDescent="0.25">
      <c r="A15" s="26">
        <f>Wellpath!E15</f>
        <v>360</v>
      </c>
      <c r="B15" s="73">
        <v>1</v>
      </c>
      <c r="C15" s="22">
        <v>0</v>
      </c>
      <c r="D15" s="22">
        <v>0</v>
      </c>
      <c r="E15" s="20">
        <f>Model!$W$4*((drdp!B15+drdp!K15)*DRFR!$B15+(drdp!E15+drdp!N15)*DRFR!$C15+(drdp!H15+drdp!Q15)*DRFR!$D15)</f>
        <v>0</v>
      </c>
      <c r="F15" s="20">
        <f>Model!$W$4*((drdp!C15+drdp!L15)*DRFR!$B15+(drdp!F15+drdp!O15)*DRFR!$C15+(drdp!I15+drdp!R15)*DRFR!$D15)</f>
        <v>0</v>
      </c>
      <c r="G15" s="20">
        <f>Model!$W$4*((drdp!D15+drdp!M15)*DRFR!$B15+(drdp!G15+drdp!P15)*DRFR!$C15+(drdp!J15+drdp!S15)*DRFR!$D15)</f>
        <v>0</v>
      </c>
      <c r="H15" s="18">
        <f>Model!$W$4*((drdp!B15)*DRFR!$B15+(drdp!E15)*DRFR!$C15+(drdp!H15)*DRFR!$D15)</f>
        <v>0</v>
      </c>
      <c r="I15" s="18">
        <f>Model!$W$4*((drdp!C15)*DRFR!$B15+(drdp!F15)*DRFR!$C15+(drdp!I15)*DRFR!$D15)</f>
        <v>0</v>
      </c>
      <c r="J15" s="18">
        <f>Model!$W$4*((drdp!D15)*DRFR!$B15+(drdp!G15)*DRFR!$C15+(drdp!J15)*DRFR!$D15)</f>
        <v>0.35</v>
      </c>
      <c r="K15" s="21">
        <f t="shared" si="1"/>
        <v>0</v>
      </c>
      <c r="L15" s="21">
        <f t="shared" si="2"/>
        <v>0</v>
      </c>
      <c r="M15" s="21">
        <f t="shared" si="3"/>
        <v>0</v>
      </c>
      <c r="N15" s="21">
        <f t="shared" si="4"/>
        <v>0</v>
      </c>
      <c r="O15" s="21">
        <f t="shared" si="5"/>
        <v>0</v>
      </c>
      <c r="P15" s="21">
        <f t="shared" si="6"/>
        <v>0</v>
      </c>
      <c r="Q15" s="19">
        <f t="shared" si="8"/>
        <v>0</v>
      </c>
      <c r="R15" s="19">
        <f t="shared" si="9"/>
        <v>0</v>
      </c>
      <c r="S15" s="19">
        <f t="shared" si="10"/>
        <v>0.12249999999999998</v>
      </c>
      <c r="T15" s="19">
        <f t="shared" si="11"/>
        <v>0</v>
      </c>
      <c r="U15" s="19">
        <f t="shared" si="12"/>
        <v>0</v>
      </c>
      <c r="V15" s="19">
        <f t="shared" si="13"/>
        <v>0</v>
      </c>
    </row>
    <row r="16" spans="1:22" x14ac:dyDescent="0.25">
      <c r="A16" s="26">
        <f>Wellpath!E16</f>
        <v>390</v>
      </c>
      <c r="B16" s="73">
        <v>1</v>
      </c>
      <c r="C16" s="22">
        <v>0</v>
      </c>
      <c r="D16" s="22">
        <v>0</v>
      </c>
      <c r="E16" s="20">
        <f>Model!$W$4*((drdp!B16+drdp!K16)*DRFR!$B16+(drdp!E16+drdp!N16)*DRFR!$C16+(drdp!H16+drdp!Q16)*DRFR!$D16)</f>
        <v>0</v>
      </c>
      <c r="F16" s="20">
        <f>Model!$W$4*((drdp!C16+drdp!L16)*DRFR!$B16+(drdp!F16+drdp!O16)*DRFR!$C16+(drdp!I16+drdp!R16)*DRFR!$D16)</f>
        <v>0</v>
      </c>
      <c r="G16" s="20">
        <f>Model!$W$4*((drdp!D16+drdp!M16)*DRFR!$B16+(drdp!G16+drdp!P16)*DRFR!$C16+(drdp!J16+drdp!S16)*DRFR!$D16)</f>
        <v>0</v>
      </c>
      <c r="H16" s="18">
        <f>Model!$W$4*((drdp!B16)*DRFR!$B16+(drdp!E16)*DRFR!$C16+(drdp!H16)*DRFR!$D16)</f>
        <v>0</v>
      </c>
      <c r="I16" s="18">
        <f>Model!$W$4*((drdp!C16)*DRFR!$B16+(drdp!F16)*DRFR!$C16+(drdp!I16)*DRFR!$D16)</f>
        <v>0</v>
      </c>
      <c r="J16" s="18">
        <f>Model!$W$4*((drdp!D16)*DRFR!$B16+(drdp!G16)*DRFR!$C16+(drdp!J16)*DRFR!$D16)</f>
        <v>0.35</v>
      </c>
      <c r="K16" s="21">
        <f t="shared" si="1"/>
        <v>0</v>
      </c>
      <c r="L16" s="21">
        <f t="shared" si="2"/>
        <v>0</v>
      </c>
      <c r="M16" s="21">
        <f t="shared" si="3"/>
        <v>0</v>
      </c>
      <c r="N16" s="21">
        <f t="shared" si="4"/>
        <v>0</v>
      </c>
      <c r="O16" s="21">
        <f t="shared" si="5"/>
        <v>0</v>
      </c>
      <c r="P16" s="21">
        <f t="shared" si="6"/>
        <v>0</v>
      </c>
      <c r="Q16" s="19">
        <f t="shared" si="8"/>
        <v>0</v>
      </c>
      <c r="R16" s="19">
        <f t="shared" si="9"/>
        <v>0</v>
      </c>
      <c r="S16" s="19">
        <f t="shared" si="10"/>
        <v>0.12249999999999998</v>
      </c>
      <c r="T16" s="19">
        <f t="shared" si="11"/>
        <v>0</v>
      </c>
      <c r="U16" s="19">
        <f t="shared" si="12"/>
        <v>0</v>
      </c>
      <c r="V16" s="19">
        <f t="shared" si="13"/>
        <v>0</v>
      </c>
    </row>
    <row r="17" spans="1:22" x14ac:dyDescent="0.25">
      <c r="A17" s="26">
        <f>Wellpath!E17</f>
        <v>420</v>
      </c>
      <c r="B17" s="73">
        <v>1</v>
      </c>
      <c r="C17" s="22">
        <v>0</v>
      </c>
      <c r="D17" s="22">
        <v>0</v>
      </c>
      <c r="E17" s="20">
        <f>Model!$W$4*((drdp!B17+drdp!K17)*DRFR!$B17+(drdp!E17+drdp!N17)*DRFR!$C17+(drdp!H17+drdp!Q17)*DRFR!$D17)</f>
        <v>0</v>
      </c>
      <c r="F17" s="20">
        <f>Model!$W$4*((drdp!C17+drdp!L17)*DRFR!$B17+(drdp!F17+drdp!O17)*DRFR!$C17+(drdp!I17+drdp!R17)*DRFR!$D17)</f>
        <v>0</v>
      </c>
      <c r="G17" s="20">
        <f>Model!$W$4*((drdp!D17+drdp!M17)*DRFR!$B17+(drdp!G17+drdp!P17)*DRFR!$C17+(drdp!J17+drdp!S17)*DRFR!$D17)</f>
        <v>0</v>
      </c>
      <c r="H17" s="18">
        <f>Model!$W$4*((drdp!B17)*DRFR!$B17+(drdp!E17)*DRFR!$C17+(drdp!H17)*DRFR!$D17)</f>
        <v>0</v>
      </c>
      <c r="I17" s="18">
        <f>Model!$W$4*((drdp!C17)*DRFR!$B17+(drdp!F17)*DRFR!$C17+(drdp!I17)*DRFR!$D17)</f>
        <v>0</v>
      </c>
      <c r="J17" s="18">
        <f>Model!$W$4*((drdp!D17)*DRFR!$B17+(drdp!G17)*DRFR!$C17+(drdp!J17)*DRFR!$D17)</f>
        <v>0.35</v>
      </c>
      <c r="K17" s="21">
        <f t="shared" si="1"/>
        <v>0</v>
      </c>
      <c r="L17" s="21">
        <f t="shared" si="2"/>
        <v>0</v>
      </c>
      <c r="M17" s="21">
        <f t="shared" si="3"/>
        <v>0</v>
      </c>
      <c r="N17" s="21">
        <f t="shared" si="4"/>
        <v>0</v>
      </c>
      <c r="O17" s="21">
        <f t="shared" si="5"/>
        <v>0</v>
      </c>
      <c r="P17" s="21">
        <f t="shared" si="6"/>
        <v>0</v>
      </c>
      <c r="Q17" s="19">
        <f t="shared" si="8"/>
        <v>0</v>
      </c>
      <c r="R17" s="19">
        <f t="shared" si="9"/>
        <v>0</v>
      </c>
      <c r="S17" s="19">
        <f t="shared" si="10"/>
        <v>0.12249999999999998</v>
      </c>
      <c r="T17" s="19">
        <f t="shared" si="11"/>
        <v>0</v>
      </c>
      <c r="U17" s="19">
        <f t="shared" si="12"/>
        <v>0</v>
      </c>
      <c r="V17" s="19">
        <f t="shared" si="13"/>
        <v>0</v>
      </c>
    </row>
    <row r="18" spans="1:22" x14ac:dyDescent="0.25">
      <c r="A18" s="26">
        <f>Wellpath!E18</f>
        <v>450</v>
      </c>
      <c r="B18" s="73">
        <v>1</v>
      </c>
      <c r="C18" s="22">
        <v>0</v>
      </c>
      <c r="D18" s="22">
        <v>0</v>
      </c>
      <c r="E18" s="20">
        <f>Model!$W$4*((drdp!B18+drdp!K18)*DRFR!$B18+(drdp!E18+drdp!N18)*DRFR!$C18+(drdp!H18+drdp!Q18)*DRFR!$D18)</f>
        <v>0</v>
      </c>
      <c r="F18" s="20">
        <f>Model!$W$4*((drdp!C18+drdp!L18)*DRFR!$B18+(drdp!F18+drdp!O18)*DRFR!$C18+(drdp!I18+drdp!R18)*DRFR!$D18)</f>
        <v>0</v>
      </c>
      <c r="G18" s="20">
        <f>Model!$W$4*((drdp!D18+drdp!M18)*DRFR!$B18+(drdp!G18+drdp!P18)*DRFR!$C18+(drdp!J18+drdp!S18)*DRFR!$D18)</f>
        <v>0</v>
      </c>
      <c r="H18" s="18">
        <f>Model!$W$4*((drdp!B18)*DRFR!$B18+(drdp!E18)*DRFR!$C18+(drdp!H18)*DRFR!$D18)</f>
        <v>0</v>
      </c>
      <c r="I18" s="18">
        <f>Model!$W$4*((drdp!C18)*DRFR!$B18+(drdp!F18)*DRFR!$C18+(drdp!I18)*DRFR!$D18)</f>
        <v>0</v>
      </c>
      <c r="J18" s="18">
        <f>Model!$W$4*((drdp!D18)*DRFR!$B18+(drdp!G18)*DRFR!$C18+(drdp!J18)*DRFR!$D18)</f>
        <v>0.35</v>
      </c>
      <c r="K18" s="21">
        <f t="shared" si="1"/>
        <v>0</v>
      </c>
      <c r="L18" s="21">
        <f t="shared" si="2"/>
        <v>0</v>
      </c>
      <c r="M18" s="21">
        <f t="shared" si="3"/>
        <v>0</v>
      </c>
      <c r="N18" s="21">
        <f t="shared" si="4"/>
        <v>0</v>
      </c>
      <c r="O18" s="21">
        <f t="shared" si="5"/>
        <v>0</v>
      </c>
      <c r="P18" s="21">
        <f t="shared" si="6"/>
        <v>0</v>
      </c>
      <c r="Q18" s="19">
        <f t="shared" si="8"/>
        <v>0</v>
      </c>
      <c r="R18" s="19">
        <f t="shared" si="9"/>
        <v>0</v>
      </c>
      <c r="S18" s="19">
        <f t="shared" si="10"/>
        <v>0.12249999999999998</v>
      </c>
      <c r="T18" s="19">
        <f t="shared" si="11"/>
        <v>0</v>
      </c>
      <c r="U18" s="19">
        <f t="shared" si="12"/>
        <v>0</v>
      </c>
      <c r="V18" s="19">
        <f t="shared" si="13"/>
        <v>0</v>
      </c>
    </row>
    <row r="19" spans="1:22" x14ac:dyDescent="0.25">
      <c r="A19" s="26">
        <f>Wellpath!E19</f>
        <v>480</v>
      </c>
      <c r="B19" s="73">
        <v>1</v>
      </c>
      <c r="C19" s="22">
        <v>0</v>
      </c>
      <c r="D19" s="22">
        <v>0</v>
      </c>
      <c r="E19" s="20">
        <f>Model!$W$4*((drdp!B19+drdp!K19)*DRFR!$B19+(drdp!E19+drdp!N19)*DRFR!$C19+(drdp!H19+drdp!Q19)*DRFR!$D19)</f>
        <v>0</v>
      </c>
      <c r="F19" s="20">
        <f>Model!$W$4*((drdp!C19+drdp!L19)*DRFR!$B19+(drdp!F19+drdp!O19)*DRFR!$C19+(drdp!I19+drdp!R19)*DRFR!$D19)</f>
        <v>0</v>
      </c>
      <c r="G19" s="20">
        <f>Model!$W$4*((drdp!D19+drdp!M19)*DRFR!$B19+(drdp!G19+drdp!P19)*DRFR!$C19+(drdp!J19+drdp!S19)*DRFR!$D19)</f>
        <v>0</v>
      </c>
      <c r="H19" s="18">
        <f>Model!$W$4*((drdp!B19)*DRFR!$B19+(drdp!E19)*DRFR!$C19+(drdp!H19)*DRFR!$D19)</f>
        <v>0</v>
      </c>
      <c r="I19" s="18">
        <f>Model!$W$4*((drdp!C19)*DRFR!$B19+(drdp!F19)*DRFR!$C19+(drdp!I19)*DRFR!$D19)</f>
        <v>0</v>
      </c>
      <c r="J19" s="18">
        <f>Model!$W$4*((drdp!D19)*DRFR!$B19+(drdp!G19)*DRFR!$C19+(drdp!J19)*DRFR!$D19)</f>
        <v>0.35</v>
      </c>
      <c r="K19" s="21">
        <f t="shared" si="1"/>
        <v>0</v>
      </c>
      <c r="L19" s="21">
        <f t="shared" si="2"/>
        <v>0</v>
      </c>
      <c r="M19" s="21">
        <f t="shared" si="3"/>
        <v>0</v>
      </c>
      <c r="N19" s="21">
        <f t="shared" si="4"/>
        <v>0</v>
      </c>
      <c r="O19" s="21">
        <f t="shared" si="5"/>
        <v>0</v>
      </c>
      <c r="P19" s="21">
        <f t="shared" si="6"/>
        <v>0</v>
      </c>
      <c r="Q19" s="19">
        <f t="shared" si="8"/>
        <v>0</v>
      </c>
      <c r="R19" s="19">
        <f t="shared" si="9"/>
        <v>0</v>
      </c>
      <c r="S19" s="19">
        <f t="shared" si="10"/>
        <v>0.12249999999999998</v>
      </c>
      <c r="T19" s="19">
        <f t="shared" si="11"/>
        <v>0</v>
      </c>
      <c r="U19" s="19">
        <f t="shared" si="12"/>
        <v>0</v>
      </c>
      <c r="V19" s="19">
        <f t="shared" si="13"/>
        <v>0</v>
      </c>
    </row>
    <row r="20" spans="1:22" x14ac:dyDescent="0.25">
      <c r="A20" s="26">
        <f>Wellpath!E20</f>
        <v>510</v>
      </c>
      <c r="B20" s="73">
        <v>1</v>
      </c>
      <c r="C20" s="22">
        <v>0</v>
      </c>
      <c r="D20" s="22">
        <v>0</v>
      </c>
      <c r="E20" s="20">
        <f>Model!$W$4*((drdp!B20+drdp!K20)*DRFR!$B20+(drdp!E20+drdp!N20)*DRFR!$C20+(drdp!H20+drdp!Q20)*DRFR!$D20)</f>
        <v>0</v>
      </c>
      <c r="F20" s="20">
        <f>Model!$W$4*((drdp!C20+drdp!L20)*DRFR!$B20+(drdp!F20+drdp!O20)*DRFR!$C20+(drdp!I20+drdp!R20)*DRFR!$D20)</f>
        <v>0</v>
      </c>
      <c r="G20" s="20">
        <f>Model!$W$4*((drdp!D20+drdp!M20)*DRFR!$B20+(drdp!G20+drdp!P20)*DRFR!$C20+(drdp!J20+drdp!S20)*DRFR!$D20)</f>
        <v>0</v>
      </c>
      <c r="H20" s="18">
        <f>Model!$W$4*((drdp!B20)*DRFR!$B20+(drdp!E20)*DRFR!$C20+(drdp!H20)*DRFR!$D20)</f>
        <v>0</v>
      </c>
      <c r="I20" s="18">
        <f>Model!$W$4*((drdp!C20)*DRFR!$B20+(drdp!F20)*DRFR!$C20+(drdp!I20)*DRFR!$D20)</f>
        <v>0</v>
      </c>
      <c r="J20" s="18">
        <f>Model!$W$4*((drdp!D20)*DRFR!$B20+(drdp!G20)*DRFR!$C20+(drdp!J20)*DRFR!$D20)</f>
        <v>0.35</v>
      </c>
      <c r="K20" s="21">
        <f t="shared" si="1"/>
        <v>0</v>
      </c>
      <c r="L20" s="21">
        <f t="shared" si="2"/>
        <v>0</v>
      </c>
      <c r="M20" s="21">
        <f t="shared" si="3"/>
        <v>0</v>
      </c>
      <c r="N20" s="21">
        <f t="shared" si="4"/>
        <v>0</v>
      </c>
      <c r="O20" s="21">
        <f t="shared" si="5"/>
        <v>0</v>
      </c>
      <c r="P20" s="21">
        <f t="shared" si="6"/>
        <v>0</v>
      </c>
      <c r="Q20" s="19">
        <f t="shared" si="8"/>
        <v>0</v>
      </c>
      <c r="R20" s="19">
        <f t="shared" si="9"/>
        <v>0</v>
      </c>
      <c r="S20" s="19">
        <f t="shared" si="10"/>
        <v>0.12249999999999998</v>
      </c>
      <c r="T20" s="19">
        <f t="shared" si="11"/>
        <v>0</v>
      </c>
      <c r="U20" s="19">
        <f t="shared" si="12"/>
        <v>0</v>
      </c>
      <c r="V20" s="19">
        <f t="shared" si="13"/>
        <v>0</v>
      </c>
    </row>
    <row r="21" spans="1:22" x14ac:dyDescent="0.25">
      <c r="A21" s="26">
        <f>Wellpath!E21</f>
        <v>540</v>
      </c>
      <c r="B21" s="73">
        <v>1</v>
      </c>
      <c r="C21" s="22">
        <v>0</v>
      </c>
      <c r="D21" s="22">
        <v>0</v>
      </c>
      <c r="E21" s="20">
        <f>Model!$W$4*((drdp!B21+drdp!K21)*DRFR!$B21+(drdp!E21+drdp!N21)*DRFR!$C21+(drdp!H21+drdp!Q21)*DRFR!$D21)</f>
        <v>0</v>
      </c>
      <c r="F21" s="20">
        <f>Model!$W$4*((drdp!C21+drdp!L21)*DRFR!$B21+(drdp!F21+drdp!O21)*DRFR!$C21+(drdp!I21+drdp!R21)*DRFR!$D21)</f>
        <v>0</v>
      </c>
      <c r="G21" s="20">
        <f>Model!$W$4*((drdp!D21+drdp!M21)*DRFR!$B21+(drdp!G21+drdp!P21)*DRFR!$C21+(drdp!J21+drdp!S21)*DRFR!$D21)</f>
        <v>0</v>
      </c>
      <c r="H21" s="18">
        <f>Model!$W$4*((drdp!B21)*DRFR!$B21+(drdp!E21)*DRFR!$C21+(drdp!H21)*DRFR!$D21)</f>
        <v>0</v>
      </c>
      <c r="I21" s="18">
        <f>Model!$W$4*((drdp!C21)*DRFR!$B21+(drdp!F21)*DRFR!$C21+(drdp!I21)*DRFR!$D21)</f>
        <v>0</v>
      </c>
      <c r="J21" s="18">
        <f>Model!$W$4*((drdp!D21)*DRFR!$B21+(drdp!G21)*DRFR!$C21+(drdp!J21)*DRFR!$D21)</f>
        <v>0.35</v>
      </c>
      <c r="K21" s="21">
        <f t="shared" si="1"/>
        <v>0</v>
      </c>
      <c r="L21" s="21">
        <f t="shared" si="2"/>
        <v>0</v>
      </c>
      <c r="M21" s="21">
        <f t="shared" si="3"/>
        <v>0</v>
      </c>
      <c r="N21" s="21">
        <f t="shared" si="4"/>
        <v>0</v>
      </c>
      <c r="O21" s="21">
        <f t="shared" si="5"/>
        <v>0</v>
      </c>
      <c r="P21" s="21">
        <f t="shared" si="6"/>
        <v>0</v>
      </c>
      <c r="Q21" s="19">
        <f t="shared" si="8"/>
        <v>0</v>
      </c>
      <c r="R21" s="19">
        <f t="shared" si="9"/>
        <v>0</v>
      </c>
      <c r="S21" s="19">
        <f t="shared" si="10"/>
        <v>0.12249999999999998</v>
      </c>
      <c r="T21" s="19">
        <f t="shared" si="11"/>
        <v>0</v>
      </c>
      <c r="U21" s="19">
        <f t="shared" si="12"/>
        <v>0</v>
      </c>
      <c r="V21" s="19">
        <f t="shared" si="13"/>
        <v>0</v>
      </c>
    </row>
    <row r="22" spans="1:22" x14ac:dyDescent="0.25">
      <c r="A22" s="26">
        <f>Wellpath!E22</f>
        <v>570</v>
      </c>
      <c r="B22" s="73">
        <v>1</v>
      </c>
      <c r="C22" s="22">
        <v>0</v>
      </c>
      <c r="D22" s="22">
        <v>0</v>
      </c>
      <c r="E22" s="20">
        <f>Model!$W$4*((drdp!B22+drdp!K22)*DRFR!$B22+(drdp!E22+drdp!N22)*DRFR!$C22+(drdp!H22+drdp!Q22)*DRFR!$D22)</f>
        <v>0</v>
      </c>
      <c r="F22" s="20">
        <f>Model!$W$4*((drdp!C22+drdp!L22)*DRFR!$B22+(drdp!F22+drdp!O22)*DRFR!$C22+(drdp!I22+drdp!R22)*DRFR!$D22)</f>
        <v>0</v>
      </c>
      <c r="G22" s="20">
        <f>Model!$W$4*((drdp!D22+drdp!M22)*DRFR!$B22+(drdp!G22+drdp!P22)*DRFR!$C22+(drdp!J22+drdp!S22)*DRFR!$D22)</f>
        <v>0</v>
      </c>
      <c r="H22" s="18">
        <f>Model!$W$4*((drdp!B22)*DRFR!$B22+(drdp!E22)*DRFR!$C22+(drdp!H22)*DRFR!$D22)</f>
        <v>0</v>
      </c>
      <c r="I22" s="18">
        <f>Model!$W$4*((drdp!C22)*DRFR!$B22+(drdp!F22)*DRFR!$C22+(drdp!I22)*DRFR!$D22)</f>
        <v>0</v>
      </c>
      <c r="J22" s="18">
        <f>Model!$W$4*((drdp!D22)*DRFR!$B22+(drdp!G22)*DRFR!$C22+(drdp!J22)*DRFR!$D22)</f>
        <v>0.35</v>
      </c>
      <c r="K22" s="21">
        <f t="shared" si="1"/>
        <v>0</v>
      </c>
      <c r="L22" s="21">
        <f t="shared" si="2"/>
        <v>0</v>
      </c>
      <c r="M22" s="21">
        <f t="shared" si="3"/>
        <v>0</v>
      </c>
      <c r="N22" s="21">
        <f t="shared" si="4"/>
        <v>0</v>
      </c>
      <c r="O22" s="21">
        <f t="shared" si="5"/>
        <v>0</v>
      </c>
      <c r="P22" s="21">
        <f t="shared" si="6"/>
        <v>0</v>
      </c>
      <c r="Q22" s="19">
        <f t="shared" si="8"/>
        <v>0</v>
      </c>
      <c r="R22" s="19">
        <f t="shared" si="9"/>
        <v>0</v>
      </c>
      <c r="S22" s="19">
        <f t="shared" si="10"/>
        <v>0.12249999999999998</v>
      </c>
      <c r="T22" s="19">
        <f t="shared" si="11"/>
        <v>0</v>
      </c>
      <c r="U22" s="19">
        <f t="shared" si="12"/>
        <v>0</v>
      </c>
      <c r="V22" s="19">
        <f t="shared" si="13"/>
        <v>0</v>
      </c>
    </row>
    <row r="23" spans="1:22" x14ac:dyDescent="0.25">
      <c r="A23" s="26">
        <f>Wellpath!E23</f>
        <v>600</v>
      </c>
      <c r="B23" s="73">
        <v>1</v>
      </c>
      <c r="C23" s="22">
        <v>0</v>
      </c>
      <c r="D23" s="22">
        <v>0</v>
      </c>
      <c r="E23" s="20">
        <f>Model!$W$4*((drdp!B23+drdp!K23)*DRFR!$B23+(drdp!E23+drdp!N23)*DRFR!$C23+(drdp!H23+drdp!Q23)*DRFR!$D23)</f>
        <v>0</v>
      </c>
      <c r="F23" s="20">
        <f>Model!$W$4*((drdp!C23+drdp!L23)*DRFR!$B23+(drdp!F23+drdp!O23)*DRFR!$C23+(drdp!I23+drdp!R23)*DRFR!$D23)</f>
        <v>0</v>
      </c>
      <c r="G23" s="20">
        <f>Model!$W$4*((drdp!D23+drdp!M23)*DRFR!$B23+(drdp!G23+drdp!P23)*DRFR!$C23+(drdp!J23+drdp!S23)*DRFR!$D23)</f>
        <v>0</v>
      </c>
      <c r="H23" s="18">
        <f>Model!$W$4*((drdp!B23)*DRFR!$B23+(drdp!E23)*DRFR!$C23+(drdp!H23)*DRFR!$D23)</f>
        <v>0</v>
      </c>
      <c r="I23" s="18">
        <f>Model!$W$4*((drdp!C23)*DRFR!$B23+(drdp!F23)*DRFR!$C23+(drdp!I23)*DRFR!$D23)</f>
        <v>0</v>
      </c>
      <c r="J23" s="18">
        <f>Model!$W$4*((drdp!D23)*DRFR!$B23+(drdp!G23)*DRFR!$C23+(drdp!J23)*DRFR!$D23)</f>
        <v>0.35</v>
      </c>
      <c r="K23" s="21">
        <f t="shared" si="1"/>
        <v>0</v>
      </c>
      <c r="L23" s="21">
        <f t="shared" si="2"/>
        <v>0</v>
      </c>
      <c r="M23" s="21">
        <f t="shared" si="3"/>
        <v>0</v>
      </c>
      <c r="N23" s="21">
        <f t="shared" si="4"/>
        <v>0</v>
      </c>
      <c r="O23" s="21">
        <f t="shared" si="5"/>
        <v>0</v>
      </c>
      <c r="P23" s="21">
        <f t="shared" si="6"/>
        <v>0</v>
      </c>
      <c r="Q23" s="19">
        <f t="shared" si="8"/>
        <v>0</v>
      </c>
      <c r="R23" s="19">
        <f t="shared" si="9"/>
        <v>0</v>
      </c>
      <c r="S23" s="19">
        <f t="shared" si="10"/>
        <v>0.12249999999999998</v>
      </c>
      <c r="T23" s="19">
        <f t="shared" si="11"/>
        <v>0</v>
      </c>
      <c r="U23" s="19">
        <f t="shared" si="12"/>
        <v>0</v>
      </c>
      <c r="V23" s="19">
        <f t="shared" si="13"/>
        <v>0</v>
      </c>
    </row>
    <row r="24" spans="1:22" x14ac:dyDescent="0.25">
      <c r="A24" s="26">
        <f>Wellpath!E24</f>
        <v>630</v>
      </c>
      <c r="B24" s="73">
        <v>1</v>
      </c>
      <c r="C24" s="22">
        <v>0</v>
      </c>
      <c r="D24" s="22">
        <v>0</v>
      </c>
      <c r="E24" s="20">
        <f>Model!$W$4*((drdp!B24+drdp!K24)*DRFR!$B24+(drdp!E24+drdp!N24)*DRFR!$C24+(drdp!H24+drdp!Q24)*DRFR!$D24)</f>
        <v>0</v>
      </c>
      <c r="F24" s="20">
        <f>Model!$W$4*((drdp!C24+drdp!L24)*DRFR!$B24+(drdp!F24+drdp!O24)*DRFR!$C24+(drdp!I24+drdp!R24)*DRFR!$D24)</f>
        <v>0</v>
      </c>
      <c r="G24" s="20">
        <f>Model!$W$4*((drdp!D24+drdp!M24)*DRFR!$B24+(drdp!G24+drdp!P24)*DRFR!$C24+(drdp!J24+drdp!S24)*DRFR!$D24)</f>
        <v>0</v>
      </c>
      <c r="H24" s="18">
        <f>Model!$W$4*((drdp!B24)*DRFR!$B24+(drdp!E24)*DRFR!$C24+(drdp!H24)*DRFR!$D24)</f>
        <v>0</v>
      </c>
      <c r="I24" s="18">
        <f>Model!$W$4*((drdp!C24)*DRFR!$B24+(drdp!F24)*DRFR!$C24+(drdp!I24)*DRFR!$D24)</f>
        <v>0</v>
      </c>
      <c r="J24" s="18">
        <f>Model!$W$4*((drdp!D24)*DRFR!$B24+(drdp!G24)*DRFR!$C24+(drdp!J24)*DRFR!$D24)</f>
        <v>0.35</v>
      </c>
      <c r="K24" s="21">
        <f t="shared" si="1"/>
        <v>0</v>
      </c>
      <c r="L24" s="21">
        <f t="shared" si="2"/>
        <v>0</v>
      </c>
      <c r="M24" s="21">
        <f t="shared" si="3"/>
        <v>0</v>
      </c>
      <c r="N24" s="21">
        <f t="shared" si="4"/>
        <v>0</v>
      </c>
      <c r="O24" s="21">
        <f t="shared" si="5"/>
        <v>0</v>
      </c>
      <c r="P24" s="21">
        <f t="shared" si="6"/>
        <v>0</v>
      </c>
      <c r="Q24" s="19">
        <f t="shared" si="8"/>
        <v>0</v>
      </c>
      <c r="R24" s="19">
        <f t="shared" si="9"/>
        <v>0</v>
      </c>
      <c r="S24" s="19">
        <f t="shared" si="10"/>
        <v>0.12249999999999998</v>
      </c>
      <c r="T24" s="19">
        <f t="shared" si="11"/>
        <v>0</v>
      </c>
      <c r="U24" s="19">
        <f t="shared" si="12"/>
        <v>0</v>
      </c>
      <c r="V24" s="19">
        <f t="shared" si="13"/>
        <v>0</v>
      </c>
    </row>
    <row r="25" spans="1:22" x14ac:dyDescent="0.25">
      <c r="A25" s="26">
        <f>Wellpath!E25</f>
        <v>660</v>
      </c>
      <c r="B25" s="73">
        <v>1</v>
      </c>
      <c r="C25" s="22">
        <v>0</v>
      </c>
      <c r="D25" s="22">
        <v>0</v>
      </c>
      <c r="E25" s="20">
        <f>Model!$W$4*((drdp!B25+drdp!K25)*DRFR!$B25+(drdp!E25+drdp!N25)*DRFR!$C25+(drdp!H25+drdp!Q25)*DRFR!$D25)</f>
        <v>0</v>
      </c>
      <c r="F25" s="20">
        <f>Model!$W$4*((drdp!C25+drdp!L25)*DRFR!$B25+(drdp!F25+drdp!O25)*DRFR!$C25+(drdp!I25+drdp!R25)*DRFR!$D25)</f>
        <v>0</v>
      </c>
      <c r="G25" s="20">
        <f>Model!$W$4*((drdp!D25+drdp!M25)*DRFR!$B25+(drdp!G25+drdp!P25)*DRFR!$C25+(drdp!J25+drdp!S25)*DRFR!$D25)</f>
        <v>0</v>
      </c>
      <c r="H25" s="18">
        <f>Model!$W$4*((drdp!B25)*DRFR!$B25+(drdp!E25)*DRFR!$C25+(drdp!H25)*DRFR!$D25)</f>
        <v>0</v>
      </c>
      <c r="I25" s="18">
        <f>Model!$W$4*((drdp!C25)*DRFR!$B25+(drdp!F25)*DRFR!$C25+(drdp!I25)*DRFR!$D25)</f>
        <v>0</v>
      </c>
      <c r="J25" s="18">
        <f>Model!$W$4*((drdp!D25)*DRFR!$B25+(drdp!G25)*DRFR!$C25+(drdp!J25)*DRFR!$D25)</f>
        <v>0.35</v>
      </c>
      <c r="K25" s="21">
        <f t="shared" si="1"/>
        <v>0</v>
      </c>
      <c r="L25" s="21">
        <f t="shared" si="2"/>
        <v>0</v>
      </c>
      <c r="M25" s="21">
        <f t="shared" si="3"/>
        <v>0</v>
      </c>
      <c r="N25" s="21">
        <f t="shared" si="4"/>
        <v>0</v>
      </c>
      <c r="O25" s="21">
        <f t="shared" si="5"/>
        <v>0</v>
      </c>
      <c r="P25" s="21">
        <f t="shared" si="6"/>
        <v>0</v>
      </c>
      <c r="Q25" s="19">
        <f t="shared" si="8"/>
        <v>0</v>
      </c>
      <c r="R25" s="19">
        <f t="shared" si="9"/>
        <v>0</v>
      </c>
      <c r="S25" s="19">
        <f t="shared" si="10"/>
        <v>0.12249999999999998</v>
      </c>
      <c r="T25" s="19">
        <f t="shared" si="11"/>
        <v>0</v>
      </c>
      <c r="U25" s="19">
        <f t="shared" si="12"/>
        <v>0</v>
      </c>
      <c r="V25" s="19">
        <f t="shared" si="13"/>
        <v>0</v>
      </c>
    </row>
    <row r="26" spans="1:22" x14ac:dyDescent="0.25">
      <c r="A26" s="26">
        <f>Wellpath!E26</f>
        <v>690</v>
      </c>
      <c r="B26" s="73">
        <v>1</v>
      </c>
      <c r="C26" s="22">
        <v>0</v>
      </c>
      <c r="D26" s="22">
        <v>0</v>
      </c>
      <c r="E26" s="20">
        <f>Model!$W$4*((drdp!B26+drdp!K26)*DRFR!$B26+(drdp!E26+drdp!N26)*DRFR!$C26+(drdp!H26+drdp!Q26)*DRFR!$D26)</f>
        <v>0</v>
      </c>
      <c r="F26" s="20">
        <f>Model!$W$4*((drdp!C26+drdp!L26)*DRFR!$B26+(drdp!F26+drdp!O26)*DRFR!$C26+(drdp!I26+drdp!R26)*DRFR!$D26)</f>
        <v>0</v>
      </c>
      <c r="G26" s="20">
        <f>Model!$W$4*((drdp!D26+drdp!M26)*DRFR!$B26+(drdp!G26+drdp!P26)*DRFR!$C26+(drdp!J26+drdp!S26)*DRFR!$D26)</f>
        <v>0</v>
      </c>
      <c r="H26" s="18">
        <f>Model!$W$4*((drdp!B26)*DRFR!$B26+(drdp!E26)*DRFR!$C26+(drdp!H26)*DRFR!$D26)</f>
        <v>0</v>
      </c>
      <c r="I26" s="18">
        <f>Model!$W$4*((drdp!C26)*DRFR!$B26+(drdp!F26)*DRFR!$C26+(drdp!I26)*DRFR!$D26)</f>
        <v>0</v>
      </c>
      <c r="J26" s="18">
        <f>Model!$W$4*((drdp!D26)*DRFR!$B26+(drdp!G26)*DRFR!$C26+(drdp!J26)*DRFR!$D26)</f>
        <v>0.35</v>
      </c>
      <c r="K26" s="21">
        <f t="shared" si="1"/>
        <v>0</v>
      </c>
      <c r="L26" s="21">
        <f t="shared" si="2"/>
        <v>0</v>
      </c>
      <c r="M26" s="21">
        <f t="shared" si="3"/>
        <v>0</v>
      </c>
      <c r="N26" s="21">
        <f t="shared" si="4"/>
        <v>0</v>
      </c>
      <c r="O26" s="21">
        <f t="shared" si="5"/>
        <v>0</v>
      </c>
      <c r="P26" s="21">
        <f t="shared" si="6"/>
        <v>0</v>
      </c>
      <c r="Q26" s="19">
        <f t="shared" si="8"/>
        <v>0</v>
      </c>
      <c r="R26" s="19">
        <f t="shared" si="9"/>
        <v>0</v>
      </c>
      <c r="S26" s="19">
        <f t="shared" si="10"/>
        <v>0.12249999999999998</v>
      </c>
      <c r="T26" s="19">
        <f t="shared" si="11"/>
        <v>0</v>
      </c>
      <c r="U26" s="19">
        <f t="shared" si="12"/>
        <v>0</v>
      </c>
      <c r="V26" s="19">
        <f t="shared" si="13"/>
        <v>0</v>
      </c>
    </row>
    <row r="27" spans="1:22" x14ac:dyDescent="0.25">
      <c r="A27" s="26">
        <f>Wellpath!E27</f>
        <v>720</v>
      </c>
      <c r="B27" s="73">
        <v>1</v>
      </c>
      <c r="C27" s="22">
        <v>0</v>
      </c>
      <c r="D27" s="22">
        <v>0</v>
      </c>
      <c r="E27" s="20">
        <f>Model!$W$4*((drdp!B27+drdp!K27)*DRFR!$B27+(drdp!E27+drdp!N27)*DRFR!$C27+(drdp!H27+drdp!Q27)*DRFR!$D27)</f>
        <v>0</v>
      </c>
      <c r="F27" s="20">
        <f>Model!$W$4*((drdp!C27+drdp!L27)*DRFR!$B27+(drdp!F27+drdp!O27)*DRFR!$C27+(drdp!I27+drdp!R27)*DRFR!$D27)</f>
        <v>0</v>
      </c>
      <c r="G27" s="20">
        <f>Model!$W$4*((drdp!D27+drdp!M27)*DRFR!$B27+(drdp!G27+drdp!P27)*DRFR!$C27+(drdp!J27+drdp!S27)*DRFR!$D27)</f>
        <v>0</v>
      </c>
      <c r="H27" s="18">
        <f>Model!$W$4*((drdp!B27)*DRFR!$B27+(drdp!E27)*DRFR!$C27+(drdp!H27)*DRFR!$D27)</f>
        <v>0</v>
      </c>
      <c r="I27" s="18">
        <f>Model!$W$4*((drdp!C27)*DRFR!$B27+(drdp!F27)*DRFR!$C27+(drdp!I27)*DRFR!$D27)</f>
        <v>0</v>
      </c>
      <c r="J27" s="18">
        <f>Model!$W$4*((drdp!D27)*DRFR!$B27+(drdp!G27)*DRFR!$C27+(drdp!J27)*DRFR!$D27)</f>
        <v>0.35</v>
      </c>
      <c r="K27" s="21">
        <f t="shared" si="1"/>
        <v>0</v>
      </c>
      <c r="L27" s="21">
        <f t="shared" si="2"/>
        <v>0</v>
      </c>
      <c r="M27" s="21">
        <f t="shared" si="3"/>
        <v>0</v>
      </c>
      <c r="N27" s="21">
        <f t="shared" si="4"/>
        <v>0</v>
      </c>
      <c r="O27" s="21">
        <f t="shared" si="5"/>
        <v>0</v>
      </c>
      <c r="P27" s="21">
        <f t="shared" si="6"/>
        <v>0</v>
      </c>
      <c r="Q27" s="19">
        <f t="shared" si="8"/>
        <v>0</v>
      </c>
      <c r="R27" s="19">
        <f t="shared" si="9"/>
        <v>0</v>
      </c>
      <c r="S27" s="19">
        <f t="shared" si="10"/>
        <v>0.12249999999999998</v>
      </c>
      <c r="T27" s="19">
        <f t="shared" si="11"/>
        <v>0</v>
      </c>
      <c r="U27" s="19">
        <f t="shared" si="12"/>
        <v>0</v>
      </c>
      <c r="V27" s="19">
        <f t="shared" si="13"/>
        <v>0</v>
      </c>
    </row>
    <row r="28" spans="1:22" x14ac:dyDescent="0.25">
      <c r="A28" s="26">
        <f>Wellpath!E28</f>
        <v>750</v>
      </c>
      <c r="B28" s="73">
        <v>1</v>
      </c>
      <c r="C28" s="22">
        <v>0</v>
      </c>
      <c r="D28" s="22">
        <v>0</v>
      </c>
      <c r="E28" s="20">
        <f>Model!$W$4*((drdp!B28+drdp!K28)*DRFR!$B28+(drdp!E28+drdp!N28)*DRFR!$C28+(drdp!H28+drdp!Q28)*DRFR!$D28)</f>
        <v>0</v>
      </c>
      <c r="F28" s="20">
        <f>Model!$W$4*((drdp!C28+drdp!L28)*DRFR!$B28+(drdp!F28+drdp!O28)*DRFR!$C28+(drdp!I28+drdp!R28)*DRFR!$D28)</f>
        <v>0</v>
      </c>
      <c r="G28" s="20">
        <f>Model!$W$4*((drdp!D28+drdp!M28)*DRFR!$B28+(drdp!G28+drdp!P28)*DRFR!$C28+(drdp!J28+drdp!S28)*DRFR!$D28)</f>
        <v>0</v>
      </c>
      <c r="H28" s="18">
        <f>Model!$W$4*((drdp!B28)*DRFR!$B28+(drdp!E28)*DRFR!$C28+(drdp!H28)*DRFR!$D28)</f>
        <v>0</v>
      </c>
      <c r="I28" s="18">
        <f>Model!$W$4*((drdp!C28)*DRFR!$B28+(drdp!F28)*DRFR!$C28+(drdp!I28)*DRFR!$D28)</f>
        <v>0</v>
      </c>
      <c r="J28" s="18">
        <f>Model!$W$4*((drdp!D28)*DRFR!$B28+(drdp!G28)*DRFR!$C28+(drdp!J28)*DRFR!$D28)</f>
        <v>0.35</v>
      </c>
      <c r="K28" s="21">
        <f t="shared" si="1"/>
        <v>0</v>
      </c>
      <c r="L28" s="21">
        <f t="shared" si="2"/>
        <v>0</v>
      </c>
      <c r="M28" s="21">
        <f t="shared" si="3"/>
        <v>0</v>
      </c>
      <c r="N28" s="21">
        <f t="shared" si="4"/>
        <v>0</v>
      </c>
      <c r="O28" s="21">
        <f t="shared" si="5"/>
        <v>0</v>
      </c>
      <c r="P28" s="21">
        <f t="shared" si="6"/>
        <v>0</v>
      </c>
      <c r="Q28" s="19">
        <f t="shared" si="8"/>
        <v>0</v>
      </c>
      <c r="R28" s="19">
        <f t="shared" si="9"/>
        <v>0</v>
      </c>
      <c r="S28" s="19">
        <f t="shared" si="10"/>
        <v>0.12249999999999998</v>
      </c>
      <c r="T28" s="19">
        <f t="shared" si="11"/>
        <v>0</v>
      </c>
      <c r="U28" s="19">
        <f t="shared" si="12"/>
        <v>0</v>
      </c>
      <c r="V28" s="19">
        <f t="shared" si="13"/>
        <v>0</v>
      </c>
    </row>
    <row r="29" spans="1:22" x14ac:dyDescent="0.25">
      <c r="A29" s="26">
        <f>Wellpath!E29</f>
        <v>780</v>
      </c>
      <c r="B29" s="73">
        <v>1</v>
      </c>
      <c r="C29" s="22">
        <v>0</v>
      </c>
      <c r="D29" s="22">
        <v>0</v>
      </c>
      <c r="E29" s="20">
        <f>Model!$W$4*((drdp!B29+drdp!K29)*DRFR!$B29+(drdp!E29+drdp!N29)*DRFR!$C29+(drdp!H29+drdp!Q29)*DRFR!$D29)</f>
        <v>0</v>
      </c>
      <c r="F29" s="20">
        <f>Model!$W$4*((drdp!C29+drdp!L29)*DRFR!$B29+(drdp!F29+drdp!O29)*DRFR!$C29+(drdp!I29+drdp!R29)*DRFR!$D29)</f>
        <v>0</v>
      </c>
      <c r="G29" s="20">
        <f>Model!$W$4*((drdp!D29+drdp!M29)*DRFR!$B29+(drdp!G29+drdp!P29)*DRFR!$C29+(drdp!J29+drdp!S29)*DRFR!$D29)</f>
        <v>0</v>
      </c>
      <c r="H29" s="18">
        <f>Model!$W$4*((drdp!B29)*DRFR!$B29+(drdp!E29)*DRFR!$C29+(drdp!H29)*DRFR!$D29)</f>
        <v>0</v>
      </c>
      <c r="I29" s="18">
        <f>Model!$W$4*((drdp!C29)*DRFR!$B29+(drdp!F29)*DRFR!$C29+(drdp!I29)*DRFR!$D29)</f>
        <v>0</v>
      </c>
      <c r="J29" s="18">
        <f>Model!$W$4*((drdp!D29)*DRFR!$B29+(drdp!G29)*DRFR!$C29+(drdp!J29)*DRFR!$D29)</f>
        <v>0.35</v>
      </c>
      <c r="K29" s="21">
        <f t="shared" si="1"/>
        <v>0</v>
      </c>
      <c r="L29" s="21">
        <f t="shared" si="2"/>
        <v>0</v>
      </c>
      <c r="M29" s="21">
        <f t="shared" si="3"/>
        <v>0</v>
      </c>
      <c r="N29" s="21">
        <f t="shared" si="4"/>
        <v>0</v>
      </c>
      <c r="O29" s="21">
        <f t="shared" si="5"/>
        <v>0</v>
      </c>
      <c r="P29" s="21">
        <f t="shared" si="6"/>
        <v>0</v>
      </c>
      <c r="Q29" s="19">
        <f t="shared" si="8"/>
        <v>0</v>
      </c>
      <c r="R29" s="19">
        <f t="shared" si="9"/>
        <v>0</v>
      </c>
      <c r="S29" s="19">
        <f t="shared" si="10"/>
        <v>0.12249999999999998</v>
      </c>
      <c r="T29" s="19">
        <f t="shared" si="11"/>
        <v>0</v>
      </c>
      <c r="U29" s="19">
        <f t="shared" si="12"/>
        <v>0</v>
      </c>
      <c r="V29" s="19">
        <f t="shared" si="13"/>
        <v>0</v>
      </c>
    </row>
    <row r="30" spans="1:22" x14ac:dyDescent="0.25">
      <c r="A30" s="26">
        <f>Wellpath!E30</f>
        <v>810</v>
      </c>
      <c r="B30" s="73">
        <v>1</v>
      </c>
      <c r="C30" s="22">
        <v>0</v>
      </c>
      <c r="D30" s="22">
        <v>0</v>
      </c>
      <c r="E30" s="20">
        <f>Model!$W$4*((drdp!B30+drdp!K30)*DRFR!$B30+(drdp!E30+drdp!N30)*DRFR!$C30+(drdp!H30+drdp!Q30)*DRFR!$D30)</f>
        <v>0</v>
      </c>
      <c r="F30" s="20">
        <f>Model!$W$4*((drdp!C30+drdp!L30)*DRFR!$B30+(drdp!F30+drdp!O30)*DRFR!$C30+(drdp!I30+drdp!R30)*DRFR!$D30)</f>
        <v>0</v>
      </c>
      <c r="G30" s="20">
        <f>Model!$W$4*((drdp!D30+drdp!M30)*DRFR!$B30+(drdp!G30+drdp!P30)*DRFR!$C30+(drdp!J30+drdp!S30)*DRFR!$D30)</f>
        <v>0</v>
      </c>
      <c r="H30" s="18">
        <f>Model!$W$4*((drdp!B30)*DRFR!$B30+(drdp!E30)*DRFR!$C30+(drdp!H30)*DRFR!$D30)</f>
        <v>0</v>
      </c>
      <c r="I30" s="18">
        <f>Model!$W$4*((drdp!C30)*DRFR!$B30+(drdp!F30)*DRFR!$C30+(drdp!I30)*DRFR!$D30)</f>
        <v>0</v>
      </c>
      <c r="J30" s="18">
        <f>Model!$W$4*((drdp!D30)*DRFR!$B30+(drdp!G30)*DRFR!$C30+(drdp!J30)*DRFR!$D30)</f>
        <v>0.35</v>
      </c>
      <c r="K30" s="21">
        <f t="shared" si="1"/>
        <v>0</v>
      </c>
      <c r="L30" s="21">
        <f t="shared" si="2"/>
        <v>0</v>
      </c>
      <c r="M30" s="21">
        <f t="shared" si="3"/>
        <v>0</v>
      </c>
      <c r="N30" s="21">
        <f t="shared" si="4"/>
        <v>0</v>
      </c>
      <c r="O30" s="21">
        <f t="shared" si="5"/>
        <v>0</v>
      </c>
      <c r="P30" s="21">
        <f t="shared" si="6"/>
        <v>0</v>
      </c>
      <c r="Q30" s="19">
        <f t="shared" si="8"/>
        <v>0</v>
      </c>
      <c r="R30" s="19">
        <f t="shared" si="9"/>
        <v>0</v>
      </c>
      <c r="S30" s="19">
        <f t="shared" si="10"/>
        <v>0.12249999999999998</v>
      </c>
      <c r="T30" s="19">
        <f t="shared" si="11"/>
        <v>0</v>
      </c>
      <c r="U30" s="19">
        <f t="shared" si="12"/>
        <v>0</v>
      </c>
      <c r="V30" s="19">
        <f t="shared" si="13"/>
        <v>0</v>
      </c>
    </row>
    <row r="31" spans="1:22" x14ac:dyDescent="0.25">
      <c r="A31" s="26">
        <f>Wellpath!E31</f>
        <v>840</v>
      </c>
      <c r="B31" s="73">
        <v>1</v>
      </c>
      <c r="C31" s="22">
        <v>0</v>
      </c>
      <c r="D31" s="22">
        <v>0</v>
      </c>
      <c r="E31" s="20">
        <f>Model!$W$4*((drdp!B31+drdp!K31)*DRFR!$B31+(drdp!E31+drdp!N31)*DRFR!$C31+(drdp!H31+drdp!Q31)*DRFR!$D31)</f>
        <v>0</v>
      </c>
      <c r="F31" s="20">
        <f>Model!$W$4*((drdp!C31+drdp!L31)*DRFR!$B31+(drdp!F31+drdp!O31)*DRFR!$C31+(drdp!I31+drdp!R31)*DRFR!$D31)</f>
        <v>0</v>
      </c>
      <c r="G31" s="20">
        <f>Model!$W$4*((drdp!D31+drdp!M31)*DRFR!$B31+(drdp!G31+drdp!P31)*DRFR!$C31+(drdp!J31+drdp!S31)*DRFR!$D31)</f>
        <v>0</v>
      </c>
      <c r="H31" s="18">
        <f>Model!$W$4*((drdp!B31)*DRFR!$B31+(drdp!E31)*DRFR!$C31+(drdp!H31)*DRFR!$D31)</f>
        <v>0</v>
      </c>
      <c r="I31" s="18">
        <f>Model!$W$4*((drdp!C31)*DRFR!$B31+(drdp!F31)*DRFR!$C31+(drdp!I31)*DRFR!$D31)</f>
        <v>0</v>
      </c>
      <c r="J31" s="18">
        <f>Model!$W$4*((drdp!D31)*DRFR!$B31+(drdp!G31)*DRFR!$C31+(drdp!J31)*DRFR!$D31)</f>
        <v>0.35</v>
      </c>
      <c r="K31" s="21">
        <f t="shared" si="1"/>
        <v>0</v>
      </c>
      <c r="L31" s="21">
        <f t="shared" si="2"/>
        <v>0</v>
      </c>
      <c r="M31" s="21">
        <f t="shared" si="3"/>
        <v>0</v>
      </c>
      <c r="N31" s="21">
        <f t="shared" si="4"/>
        <v>0</v>
      </c>
      <c r="O31" s="21">
        <f t="shared" si="5"/>
        <v>0</v>
      </c>
      <c r="P31" s="21">
        <f t="shared" si="6"/>
        <v>0</v>
      </c>
      <c r="Q31" s="19">
        <f t="shared" si="8"/>
        <v>0</v>
      </c>
      <c r="R31" s="19">
        <f t="shared" si="9"/>
        <v>0</v>
      </c>
      <c r="S31" s="19">
        <f t="shared" si="10"/>
        <v>0.12249999999999998</v>
      </c>
      <c r="T31" s="19">
        <f t="shared" si="11"/>
        <v>0</v>
      </c>
      <c r="U31" s="19">
        <f t="shared" si="12"/>
        <v>0</v>
      </c>
      <c r="V31" s="19">
        <f t="shared" si="13"/>
        <v>0</v>
      </c>
    </row>
    <row r="32" spans="1:22" x14ac:dyDescent="0.25">
      <c r="A32" s="26">
        <f>Wellpath!E32</f>
        <v>870</v>
      </c>
      <c r="B32" s="73">
        <v>1</v>
      </c>
      <c r="C32" s="22">
        <v>0</v>
      </c>
      <c r="D32" s="22">
        <v>0</v>
      </c>
      <c r="E32" s="20">
        <f>Model!$W$4*((drdp!B32+drdp!K32)*DRFR!$B32+(drdp!E32+drdp!N32)*DRFR!$C32+(drdp!H32+drdp!Q32)*DRFR!$D32)</f>
        <v>0</v>
      </c>
      <c r="F32" s="20">
        <f>Model!$W$4*((drdp!C32+drdp!L32)*DRFR!$B32+(drdp!F32+drdp!O32)*DRFR!$C32+(drdp!I32+drdp!R32)*DRFR!$D32)</f>
        <v>0</v>
      </c>
      <c r="G32" s="20">
        <f>Model!$W$4*((drdp!D32+drdp!M32)*DRFR!$B32+(drdp!G32+drdp!P32)*DRFR!$C32+(drdp!J32+drdp!S32)*DRFR!$D32)</f>
        <v>0</v>
      </c>
      <c r="H32" s="18">
        <f>Model!$W$4*((drdp!B32)*DRFR!$B32+(drdp!E32)*DRFR!$C32+(drdp!H32)*DRFR!$D32)</f>
        <v>0</v>
      </c>
      <c r="I32" s="18">
        <f>Model!$W$4*((drdp!C32)*DRFR!$B32+(drdp!F32)*DRFR!$C32+(drdp!I32)*DRFR!$D32)</f>
        <v>0</v>
      </c>
      <c r="J32" s="18">
        <f>Model!$W$4*((drdp!D32)*DRFR!$B32+(drdp!G32)*DRFR!$C32+(drdp!J32)*DRFR!$D32)</f>
        <v>0.35</v>
      </c>
      <c r="K32" s="21">
        <f t="shared" si="1"/>
        <v>0</v>
      </c>
      <c r="L32" s="21">
        <f t="shared" si="2"/>
        <v>0</v>
      </c>
      <c r="M32" s="21">
        <f t="shared" si="3"/>
        <v>0</v>
      </c>
      <c r="N32" s="21">
        <f t="shared" si="4"/>
        <v>0</v>
      </c>
      <c r="O32" s="21">
        <f t="shared" si="5"/>
        <v>0</v>
      </c>
      <c r="P32" s="21">
        <f t="shared" si="6"/>
        <v>0</v>
      </c>
      <c r="Q32" s="19">
        <f t="shared" si="8"/>
        <v>0</v>
      </c>
      <c r="R32" s="19">
        <f t="shared" si="9"/>
        <v>0</v>
      </c>
      <c r="S32" s="19">
        <f t="shared" si="10"/>
        <v>0.12249999999999998</v>
      </c>
      <c r="T32" s="19">
        <f t="shared" si="11"/>
        <v>0</v>
      </c>
      <c r="U32" s="19">
        <f t="shared" si="12"/>
        <v>0</v>
      </c>
      <c r="V32" s="19">
        <f t="shared" si="13"/>
        <v>0</v>
      </c>
    </row>
    <row r="33" spans="1:22" x14ac:dyDescent="0.25">
      <c r="A33" s="26">
        <f>Wellpath!E33</f>
        <v>900</v>
      </c>
      <c r="B33" s="73">
        <v>1</v>
      </c>
      <c r="C33" s="22">
        <v>0</v>
      </c>
      <c r="D33" s="22">
        <v>0</v>
      </c>
      <c r="E33" s="20">
        <f>Model!$W$4*((drdp!B33+drdp!K33)*DRFR!$B33+(drdp!E33+drdp!N33)*DRFR!$C33+(drdp!H33+drdp!Q33)*DRFR!$D33)</f>
        <v>0</v>
      </c>
      <c r="F33" s="20">
        <f>Model!$W$4*((drdp!C33+drdp!L33)*DRFR!$B33+(drdp!F33+drdp!O33)*DRFR!$C33+(drdp!I33+drdp!R33)*DRFR!$D33)</f>
        <v>0</v>
      </c>
      <c r="G33" s="20">
        <f>Model!$W$4*((drdp!D33+drdp!M33)*DRFR!$B33+(drdp!G33+drdp!P33)*DRFR!$C33+(drdp!J33+drdp!S33)*DRFR!$D33)</f>
        <v>0</v>
      </c>
      <c r="H33" s="18">
        <f>Model!$W$4*((drdp!B33)*DRFR!$B33+(drdp!E33)*DRFR!$C33+(drdp!H33)*DRFR!$D33)</f>
        <v>0</v>
      </c>
      <c r="I33" s="18">
        <f>Model!$W$4*((drdp!C33)*DRFR!$B33+(drdp!F33)*DRFR!$C33+(drdp!I33)*DRFR!$D33)</f>
        <v>0</v>
      </c>
      <c r="J33" s="18">
        <f>Model!$W$4*((drdp!D33)*DRFR!$B33+(drdp!G33)*DRFR!$C33+(drdp!J33)*DRFR!$D33)</f>
        <v>0.35</v>
      </c>
      <c r="K33" s="21">
        <f t="shared" si="1"/>
        <v>0</v>
      </c>
      <c r="L33" s="21">
        <f t="shared" si="2"/>
        <v>0</v>
      </c>
      <c r="M33" s="21">
        <f t="shared" si="3"/>
        <v>0</v>
      </c>
      <c r="N33" s="21">
        <f t="shared" si="4"/>
        <v>0</v>
      </c>
      <c r="O33" s="21">
        <f t="shared" si="5"/>
        <v>0</v>
      </c>
      <c r="P33" s="21">
        <f t="shared" si="6"/>
        <v>0</v>
      </c>
      <c r="Q33" s="19">
        <f t="shared" si="8"/>
        <v>0</v>
      </c>
      <c r="R33" s="19">
        <f t="shared" si="9"/>
        <v>0</v>
      </c>
      <c r="S33" s="19">
        <f t="shared" si="10"/>
        <v>0.12249999999999998</v>
      </c>
      <c r="T33" s="19">
        <f t="shared" si="11"/>
        <v>0</v>
      </c>
      <c r="U33" s="19">
        <f t="shared" si="12"/>
        <v>0</v>
      </c>
      <c r="V33" s="19">
        <f t="shared" si="13"/>
        <v>0</v>
      </c>
    </row>
    <row r="34" spans="1:22" x14ac:dyDescent="0.25">
      <c r="A34" s="26">
        <f>Wellpath!E34</f>
        <v>930</v>
      </c>
      <c r="B34" s="73">
        <v>1</v>
      </c>
      <c r="C34" s="22">
        <v>0</v>
      </c>
      <c r="D34" s="22">
        <v>0</v>
      </c>
      <c r="E34" s="20">
        <f>Model!$W$4*((drdp!B34+drdp!K34)*DRFR!$B34+(drdp!E34+drdp!N34)*DRFR!$C34+(drdp!H34+drdp!Q34)*DRFR!$D34)</f>
        <v>0</v>
      </c>
      <c r="F34" s="20">
        <f>Model!$W$4*((drdp!C34+drdp!L34)*DRFR!$B34+(drdp!F34+drdp!O34)*DRFR!$C34+(drdp!I34+drdp!R34)*DRFR!$D34)</f>
        <v>0</v>
      </c>
      <c r="G34" s="20">
        <f>Model!$W$4*((drdp!D34+drdp!M34)*DRFR!$B34+(drdp!G34+drdp!P34)*DRFR!$C34+(drdp!J34+drdp!S34)*DRFR!$D34)</f>
        <v>0</v>
      </c>
      <c r="H34" s="18">
        <f>Model!$W$4*((drdp!B34)*DRFR!$B34+(drdp!E34)*DRFR!$C34+(drdp!H34)*DRFR!$D34)</f>
        <v>0</v>
      </c>
      <c r="I34" s="18">
        <f>Model!$W$4*((drdp!C34)*DRFR!$B34+(drdp!F34)*DRFR!$C34+(drdp!I34)*DRFR!$D34)</f>
        <v>0</v>
      </c>
      <c r="J34" s="18">
        <f>Model!$W$4*((drdp!D34)*DRFR!$B34+(drdp!G34)*DRFR!$C34+(drdp!J34)*DRFR!$D34)</f>
        <v>0.35</v>
      </c>
      <c r="K34" s="21">
        <f t="shared" si="1"/>
        <v>0</v>
      </c>
      <c r="L34" s="21">
        <f t="shared" si="2"/>
        <v>0</v>
      </c>
      <c r="M34" s="21">
        <f t="shared" si="3"/>
        <v>0</v>
      </c>
      <c r="N34" s="21">
        <f t="shared" si="4"/>
        <v>0</v>
      </c>
      <c r="O34" s="21">
        <f t="shared" si="5"/>
        <v>0</v>
      </c>
      <c r="P34" s="21">
        <f t="shared" si="6"/>
        <v>0</v>
      </c>
      <c r="Q34" s="19">
        <f t="shared" si="8"/>
        <v>0</v>
      </c>
      <c r="R34" s="19">
        <f t="shared" si="9"/>
        <v>0</v>
      </c>
      <c r="S34" s="19">
        <f t="shared" si="10"/>
        <v>0.12249999999999998</v>
      </c>
      <c r="T34" s="19">
        <f t="shared" si="11"/>
        <v>0</v>
      </c>
      <c r="U34" s="19">
        <f t="shared" si="12"/>
        <v>0</v>
      </c>
      <c r="V34" s="19">
        <f t="shared" si="13"/>
        <v>0</v>
      </c>
    </row>
    <row r="35" spans="1:22" x14ac:dyDescent="0.25">
      <c r="A35" s="26">
        <f>Wellpath!E35</f>
        <v>960</v>
      </c>
      <c r="B35" s="73">
        <v>1</v>
      </c>
      <c r="C35" s="22">
        <v>0</v>
      </c>
      <c r="D35" s="22">
        <v>0</v>
      </c>
      <c r="E35" s="20">
        <f>Model!$W$4*((drdp!B35+drdp!K35)*DRFR!$B35+(drdp!E35+drdp!N35)*DRFR!$C35+(drdp!H35+drdp!Q35)*DRFR!$D35)</f>
        <v>0</v>
      </c>
      <c r="F35" s="20">
        <f>Model!$W$4*((drdp!C35+drdp!L35)*DRFR!$B35+(drdp!F35+drdp!O35)*DRFR!$C35+(drdp!I35+drdp!R35)*DRFR!$D35)</f>
        <v>0</v>
      </c>
      <c r="G35" s="20">
        <f>Model!$W$4*((drdp!D35+drdp!M35)*DRFR!$B35+(drdp!G35+drdp!P35)*DRFR!$C35+(drdp!J35+drdp!S35)*DRFR!$D35)</f>
        <v>0</v>
      </c>
      <c r="H35" s="18">
        <f>Model!$W$4*((drdp!B35)*DRFR!$B35+(drdp!E35)*DRFR!$C35+(drdp!H35)*DRFR!$D35)</f>
        <v>0</v>
      </c>
      <c r="I35" s="18">
        <f>Model!$W$4*((drdp!C35)*DRFR!$B35+(drdp!F35)*DRFR!$C35+(drdp!I35)*DRFR!$D35)</f>
        <v>0</v>
      </c>
      <c r="J35" s="18">
        <f>Model!$W$4*((drdp!D35)*DRFR!$B35+(drdp!G35)*DRFR!$C35+(drdp!J35)*DRFR!$D35)</f>
        <v>0.35</v>
      </c>
      <c r="K35" s="21">
        <f t="shared" si="1"/>
        <v>0</v>
      </c>
      <c r="L35" s="21">
        <f t="shared" si="2"/>
        <v>0</v>
      </c>
      <c r="M35" s="21">
        <f t="shared" si="3"/>
        <v>0</v>
      </c>
      <c r="N35" s="21">
        <f t="shared" si="4"/>
        <v>0</v>
      </c>
      <c r="O35" s="21">
        <f t="shared" si="5"/>
        <v>0</v>
      </c>
      <c r="P35" s="21">
        <f t="shared" si="6"/>
        <v>0</v>
      </c>
      <c r="Q35" s="19">
        <f t="shared" si="8"/>
        <v>0</v>
      </c>
      <c r="R35" s="19">
        <f t="shared" si="9"/>
        <v>0</v>
      </c>
      <c r="S35" s="19">
        <f t="shared" si="10"/>
        <v>0.12249999999999998</v>
      </c>
      <c r="T35" s="19">
        <f t="shared" si="11"/>
        <v>0</v>
      </c>
      <c r="U35" s="19">
        <f t="shared" si="12"/>
        <v>0</v>
      </c>
      <c r="V35" s="19">
        <f t="shared" si="13"/>
        <v>0</v>
      </c>
    </row>
    <row r="36" spans="1:22" x14ac:dyDescent="0.25">
      <c r="A36" s="26">
        <f>Wellpath!E36</f>
        <v>990</v>
      </c>
      <c r="B36" s="73">
        <v>1</v>
      </c>
      <c r="C36" s="22">
        <v>0</v>
      </c>
      <c r="D36" s="22">
        <v>0</v>
      </c>
      <c r="E36" s="20">
        <f>Model!$W$4*((drdp!B36+drdp!K36)*DRFR!$B36+(drdp!E36+drdp!N36)*DRFR!$C36+(drdp!H36+drdp!Q36)*DRFR!$D36)</f>
        <v>0</v>
      </c>
      <c r="F36" s="20">
        <f>Model!$W$4*((drdp!C36+drdp!L36)*DRFR!$B36+(drdp!F36+drdp!O36)*DRFR!$C36+(drdp!I36+drdp!R36)*DRFR!$D36)</f>
        <v>0</v>
      </c>
      <c r="G36" s="20">
        <f>Model!$W$4*((drdp!D36+drdp!M36)*DRFR!$B36+(drdp!G36+drdp!P36)*DRFR!$C36+(drdp!J36+drdp!S36)*DRFR!$D36)</f>
        <v>0</v>
      </c>
      <c r="H36" s="18">
        <f>Model!$W$4*((drdp!B36)*DRFR!$B36+(drdp!E36)*DRFR!$C36+(drdp!H36)*DRFR!$D36)</f>
        <v>0</v>
      </c>
      <c r="I36" s="18">
        <f>Model!$W$4*((drdp!C36)*DRFR!$B36+(drdp!F36)*DRFR!$C36+(drdp!I36)*DRFR!$D36)</f>
        <v>0</v>
      </c>
      <c r="J36" s="18">
        <f>Model!$W$4*((drdp!D36)*DRFR!$B36+(drdp!G36)*DRFR!$C36+(drdp!J36)*DRFR!$D36)</f>
        <v>0.35</v>
      </c>
      <c r="K36" s="21">
        <f t="shared" si="1"/>
        <v>0</v>
      </c>
      <c r="L36" s="21">
        <f t="shared" si="2"/>
        <v>0</v>
      </c>
      <c r="M36" s="21">
        <f t="shared" si="3"/>
        <v>0</v>
      </c>
      <c r="N36" s="21">
        <f t="shared" si="4"/>
        <v>0</v>
      </c>
      <c r="O36" s="21">
        <f t="shared" si="5"/>
        <v>0</v>
      </c>
      <c r="P36" s="21">
        <f t="shared" si="6"/>
        <v>0</v>
      </c>
      <c r="Q36" s="19">
        <f t="shared" si="8"/>
        <v>0</v>
      </c>
      <c r="R36" s="19">
        <f t="shared" si="9"/>
        <v>0</v>
      </c>
      <c r="S36" s="19">
        <f t="shared" si="10"/>
        <v>0.12249999999999998</v>
      </c>
      <c r="T36" s="19">
        <f t="shared" si="11"/>
        <v>0</v>
      </c>
      <c r="U36" s="19">
        <f t="shared" si="12"/>
        <v>0</v>
      </c>
      <c r="V36" s="19">
        <f t="shared" si="13"/>
        <v>0</v>
      </c>
    </row>
    <row r="37" spans="1:22" x14ac:dyDescent="0.25">
      <c r="A37" s="26">
        <f>Wellpath!E37</f>
        <v>1020</v>
      </c>
      <c r="B37" s="73">
        <v>1</v>
      </c>
      <c r="C37" s="22">
        <v>0</v>
      </c>
      <c r="D37" s="22">
        <v>0</v>
      </c>
      <c r="E37" s="20">
        <f>Model!$W$4*((drdp!B37+drdp!K37)*DRFR!$B37+(drdp!E37+drdp!N37)*DRFR!$C37+(drdp!H37+drdp!Q37)*DRFR!$D37)</f>
        <v>0</v>
      </c>
      <c r="F37" s="20">
        <f>Model!$W$4*((drdp!C37+drdp!L37)*DRFR!$B37+(drdp!F37+drdp!O37)*DRFR!$C37+(drdp!I37+drdp!R37)*DRFR!$D37)</f>
        <v>0</v>
      </c>
      <c r="G37" s="20">
        <f>Model!$W$4*((drdp!D37+drdp!M37)*DRFR!$B37+(drdp!G37+drdp!P37)*DRFR!$C37+(drdp!J37+drdp!S37)*DRFR!$D37)</f>
        <v>0</v>
      </c>
      <c r="H37" s="18">
        <f>Model!$W$4*((drdp!B37)*DRFR!$B37+(drdp!E37)*DRFR!$C37+(drdp!H37)*DRFR!$D37)</f>
        <v>0</v>
      </c>
      <c r="I37" s="18">
        <f>Model!$W$4*((drdp!C37)*DRFR!$B37+(drdp!F37)*DRFR!$C37+(drdp!I37)*DRFR!$D37)</f>
        <v>0</v>
      </c>
      <c r="J37" s="18">
        <f>Model!$W$4*((drdp!D37)*DRFR!$B37+(drdp!G37)*DRFR!$C37+(drdp!J37)*DRFR!$D37)</f>
        <v>0.35</v>
      </c>
      <c r="K37" s="21">
        <f t="shared" si="1"/>
        <v>0</v>
      </c>
      <c r="L37" s="21">
        <f t="shared" si="2"/>
        <v>0</v>
      </c>
      <c r="M37" s="21">
        <f t="shared" si="3"/>
        <v>0</v>
      </c>
      <c r="N37" s="21">
        <f t="shared" si="4"/>
        <v>0</v>
      </c>
      <c r="O37" s="21">
        <f t="shared" si="5"/>
        <v>0</v>
      </c>
      <c r="P37" s="21">
        <f t="shared" si="6"/>
        <v>0</v>
      </c>
      <c r="Q37" s="19">
        <f t="shared" si="8"/>
        <v>0</v>
      </c>
      <c r="R37" s="19">
        <f t="shared" si="9"/>
        <v>0</v>
      </c>
      <c r="S37" s="19">
        <f t="shared" si="10"/>
        <v>0.12249999999999998</v>
      </c>
      <c r="T37" s="19">
        <f t="shared" si="11"/>
        <v>0</v>
      </c>
      <c r="U37" s="19">
        <f t="shared" si="12"/>
        <v>0</v>
      </c>
      <c r="V37" s="19">
        <f t="shared" si="13"/>
        <v>0</v>
      </c>
    </row>
    <row r="38" spans="1:22" x14ac:dyDescent="0.25">
      <c r="A38" s="26">
        <f>Wellpath!E38</f>
        <v>1050</v>
      </c>
      <c r="B38" s="73">
        <v>1</v>
      </c>
      <c r="C38" s="22">
        <v>0</v>
      </c>
      <c r="D38" s="22">
        <v>0</v>
      </c>
      <c r="E38" s="20">
        <f>Model!$W$4*((drdp!B38+drdp!K38)*DRFR!$B38+(drdp!E38+drdp!N38)*DRFR!$C38+(drdp!H38+drdp!Q38)*DRFR!$D38)</f>
        <v>0</v>
      </c>
      <c r="F38" s="20">
        <f>Model!$W$4*((drdp!C38+drdp!L38)*DRFR!$B38+(drdp!F38+drdp!O38)*DRFR!$C38+(drdp!I38+drdp!R38)*DRFR!$D38)</f>
        <v>0</v>
      </c>
      <c r="G38" s="20">
        <f>Model!$W$4*((drdp!D38+drdp!M38)*DRFR!$B38+(drdp!G38+drdp!P38)*DRFR!$C38+(drdp!J38+drdp!S38)*DRFR!$D38)</f>
        <v>0</v>
      </c>
      <c r="H38" s="18">
        <f>Model!$W$4*((drdp!B38)*DRFR!$B38+(drdp!E38)*DRFR!$C38+(drdp!H38)*DRFR!$D38)</f>
        <v>0</v>
      </c>
      <c r="I38" s="18">
        <f>Model!$W$4*((drdp!C38)*DRFR!$B38+(drdp!F38)*DRFR!$C38+(drdp!I38)*DRFR!$D38)</f>
        <v>0</v>
      </c>
      <c r="J38" s="18">
        <f>Model!$W$4*((drdp!D38)*DRFR!$B38+(drdp!G38)*DRFR!$C38+(drdp!J38)*DRFR!$D38)</f>
        <v>0.35</v>
      </c>
      <c r="K38" s="21">
        <f t="shared" si="1"/>
        <v>0</v>
      </c>
      <c r="L38" s="21">
        <f t="shared" si="2"/>
        <v>0</v>
      </c>
      <c r="M38" s="21">
        <f t="shared" si="3"/>
        <v>0</v>
      </c>
      <c r="N38" s="21">
        <f t="shared" si="4"/>
        <v>0</v>
      </c>
      <c r="O38" s="21">
        <f t="shared" si="5"/>
        <v>0</v>
      </c>
      <c r="P38" s="21">
        <f t="shared" si="6"/>
        <v>0</v>
      </c>
      <c r="Q38" s="19">
        <f t="shared" si="8"/>
        <v>0</v>
      </c>
      <c r="R38" s="19">
        <f t="shared" si="9"/>
        <v>0</v>
      </c>
      <c r="S38" s="19">
        <f t="shared" si="10"/>
        <v>0.12249999999999998</v>
      </c>
      <c r="T38" s="19">
        <f t="shared" si="11"/>
        <v>0</v>
      </c>
      <c r="U38" s="19">
        <f t="shared" si="12"/>
        <v>0</v>
      </c>
      <c r="V38" s="19">
        <f t="shared" si="13"/>
        <v>0</v>
      </c>
    </row>
    <row r="39" spans="1:22" x14ac:dyDescent="0.25">
      <c r="A39" s="26">
        <f>Wellpath!E39</f>
        <v>1080</v>
      </c>
      <c r="B39" s="73">
        <v>1</v>
      </c>
      <c r="C39" s="22">
        <v>0</v>
      </c>
      <c r="D39" s="22">
        <v>0</v>
      </c>
      <c r="E39" s="20">
        <f>Model!$W$4*((drdp!B39+drdp!K39)*DRFR!$B39+(drdp!E39+drdp!N39)*DRFR!$C39+(drdp!H39+drdp!Q39)*DRFR!$D39)</f>
        <v>0</v>
      </c>
      <c r="F39" s="20">
        <f>Model!$W$4*((drdp!C39+drdp!L39)*DRFR!$B39+(drdp!F39+drdp!O39)*DRFR!$C39+(drdp!I39+drdp!R39)*DRFR!$D39)</f>
        <v>0</v>
      </c>
      <c r="G39" s="20">
        <f>Model!$W$4*((drdp!D39+drdp!M39)*DRFR!$B39+(drdp!G39+drdp!P39)*DRFR!$C39+(drdp!J39+drdp!S39)*DRFR!$D39)</f>
        <v>0</v>
      </c>
      <c r="H39" s="18">
        <f>Model!$W$4*((drdp!B39)*DRFR!$B39+(drdp!E39)*DRFR!$C39+(drdp!H39)*DRFR!$D39)</f>
        <v>0</v>
      </c>
      <c r="I39" s="18">
        <f>Model!$W$4*((drdp!C39)*DRFR!$B39+(drdp!F39)*DRFR!$C39+(drdp!I39)*DRFR!$D39)</f>
        <v>0</v>
      </c>
      <c r="J39" s="18">
        <f>Model!$W$4*((drdp!D39)*DRFR!$B39+(drdp!G39)*DRFR!$C39+(drdp!J39)*DRFR!$D39)</f>
        <v>0.35</v>
      </c>
      <c r="K39" s="21">
        <f t="shared" si="1"/>
        <v>0</v>
      </c>
      <c r="L39" s="21">
        <f t="shared" si="2"/>
        <v>0</v>
      </c>
      <c r="M39" s="21">
        <f t="shared" si="3"/>
        <v>0</v>
      </c>
      <c r="N39" s="21">
        <f t="shared" si="4"/>
        <v>0</v>
      </c>
      <c r="O39" s="21">
        <f t="shared" si="5"/>
        <v>0</v>
      </c>
      <c r="P39" s="21">
        <f t="shared" si="6"/>
        <v>0</v>
      </c>
      <c r="Q39" s="19">
        <f t="shared" si="8"/>
        <v>0</v>
      </c>
      <c r="R39" s="19">
        <f t="shared" si="9"/>
        <v>0</v>
      </c>
      <c r="S39" s="19">
        <f t="shared" si="10"/>
        <v>0.12249999999999998</v>
      </c>
      <c r="T39" s="19">
        <f t="shared" si="11"/>
        <v>0</v>
      </c>
      <c r="U39" s="19">
        <f t="shared" si="12"/>
        <v>0</v>
      </c>
      <c r="V39" s="19">
        <f t="shared" si="13"/>
        <v>0</v>
      </c>
    </row>
    <row r="40" spans="1:22" x14ac:dyDescent="0.25">
      <c r="A40" s="26">
        <f>Wellpath!E40</f>
        <v>1110</v>
      </c>
      <c r="B40" s="73">
        <v>1</v>
      </c>
      <c r="C40" s="22">
        <v>0</v>
      </c>
      <c r="D40" s="22">
        <v>0</v>
      </c>
      <c r="E40" s="20">
        <f>Model!$W$4*((drdp!B40+drdp!K40)*DRFR!$B40+(drdp!E40+drdp!N40)*DRFR!$C40+(drdp!H40+drdp!Q40)*DRFR!$D40)</f>
        <v>0</v>
      </c>
      <c r="F40" s="20">
        <f>Model!$W$4*((drdp!C40+drdp!L40)*DRFR!$B40+(drdp!F40+drdp!O40)*DRFR!$C40+(drdp!I40+drdp!R40)*DRFR!$D40)</f>
        <v>0</v>
      </c>
      <c r="G40" s="20">
        <f>Model!$W$4*((drdp!D40+drdp!M40)*DRFR!$B40+(drdp!G40+drdp!P40)*DRFR!$C40+(drdp!J40+drdp!S40)*DRFR!$D40)</f>
        <v>0</v>
      </c>
      <c r="H40" s="18">
        <f>Model!$W$4*((drdp!B40)*DRFR!$B40+(drdp!E40)*DRFR!$C40+(drdp!H40)*DRFR!$D40)</f>
        <v>0</v>
      </c>
      <c r="I40" s="18">
        <f>Model!$W$4*((drdp!C40)*DRFR!$B40+(drdp!F40)*DRFR!$C40+(drdp!I40)*DRFR!$D40)</f>
        <v>0</v>
      </c>
      <c r="J40" s="18">
        <f>Model!$W$4*((drdp!D40)*DRFR!$B40+(drdp!G40)*DRFR!$C40+(drdp!J40)*DRFR!$D40)</f>
        <v>0.35</v>
      </c>
      <c r="K40" s="21">
        <f t="shared" si="1"/>
        <v>0</v>
      </c>
      <c r="L40" s="21">
        <f t="shared" si="2"/>
        <v>0</v>
      </c>
      <c r="M40" s="21">
        <f t="shared" si="3"/>
        <v>0</v>
      </c>
      <c r="N40" s="21">
        <f t="shared" si="4"/>
        <v>0</v>
      </c>
      <c r="O40" s="21">
        <f t="shared" si="5"/>
        <v>0</v>
      </c>
      <c r="P40" s="21">
        <f t="shared" si="6"/>
        <v>0</v>
      </c>
      <c r="Q40" s="19">
        <f t="shared" si="8"/>
        <v>0</v>
      </c>
      <c r="R40" s="19">
        <f t="shared" si="9"/>
        <v>0</v>
      </c>
      <c r="S40" s="19">
        <f t="shared" si="10"/>
        <v>0.12249999999999998</v>
      </c>
      <c r="T40" s="19">
        <f t="shared" si="11"/>
        <v>0</v>
      </c>
      <c r="U40" s="19">
        <f t="shared" si="12"/>
        <v>0</v>
      </c>
      <c r="V40" s="19">
        <f t="shared" si="13"/>
        <v>0</v>
      </c>
    </row>
    <row r="41" spans="1:22" x14ac:dyDescent="0.25">
      <c r="A41" s="26">
        <f>Wellpath!E41</f>
        <v>1140</v>
      </c>
      <c r="B41" s="73">
        <v>1</v>
      </c>
      <c r="C41" s="22">
        <v>0</v>
      </c>
      <c r="D41" s="22">
        <v>0</v>
      </c>
      <c r="E41" s="20">
        <f>Model!$W$4*((drdp!B41+drdp!K41)*DRFR!$B41+(drdp!E41+drdp!N41)*DRFR!$C41+(drdp!H41+drdp!Q41)*DRFR!$D41)</f>
        <v>0</v>
      </c>
      <c r="F41" s="20">
        <f>Model!$W$4*((drdp!C41+drdp!L41)*DRFR!$B41+(drdp!F41+drdp!O41)*DRFR!$C41+(drdp!I41+drdp!R41)*DRFR!$D41)</f>
        <v>0</v>
      </c>
      <c r="G41" s="20">
        <f>Model!$W$4*((drdp!D41+drdp!M41)*DRFR!$B41+(drdp!G41+drdp!P41)*DRFR!$C41+(drdp!J41+drdp!S41)*DRFR!$D41)</f>
        <v>0</v>
      </c>
      <c r="H41" s="18">
        <f>Model!$W$4*((drdp!B41)*DRFR!$B41+(drdp!E41)*DRFR!$C41+(drdp!H41)*DRFR!$D41)</f>
        <v>0</v>
      </c>
      <c r="I41" s="18">
        <f>Model!$W$4*((drdp!C41)*DRFR!$B41+(drdp!F41)*DRFR!$C41+(drdp!I41)*DRFR!$D41)</f>
        <v>0</v>
      </c>
      <c r="J41" s="18">
        <f>Model!$W$4*((drdp!D41)*DRFR!$B41+(drdp!G41)*DRFR!$C41+(drdp!J41)*DRFR!$D41)</f>
        <v>0.35</v>
      </c>
      <c r="K41" s="21">
        <f t="shared" si="1"/>
        <v>0</v>
      </c>
      <c r="L41" s="21">
        <f t="shared" si="2"/>
        <v>0</v>
      </c>
      <c r="M41" s="21">
        <f t="shared" si="3"/>
        <v>0</v>
      </c>
      <c r="N41" s="21">
        <f t="shared" si="4"/>
        <v>0</v>
      </c>
      <c r="O41" s="21">
        <f t="shared" si="5"/>
        <v>0</v>
      </c>
      <c r="P41" s="21">
        <f t="shared" si="6"/>
        <v>0</v>
      </c>
      <c r="Q41" s="19">
        <f t="shared" si="8"/>
        <v>0</v>
      </c>
      <c r="R41" s="19">
        <f t="shared" si="9"/>
        <v>0</v>
      </c>
      <c r="S41" s="19">
        <f t="shared" si="10"/>
        <v>0.12249999999999998</v>
      </c>
      <c r="T41" s="19">
        <f t="shared" si="11"/>
        <v>0</v>
      </c>
      <c r="U41" s="19">
        <f t="shared" si="12"/>
        <v>0</v>
      </c>
      <c r="V41" s="19">
        <f t="shared" si="13"/>
        <v>0</v>
      </c>
    </row>
    <row r="42" spans="1:22" x14ac:dyDescent="0.25">
      <c r="A42" s="26">
        <f>Wellpath!E42</f>
        <v>1170</v>
      </c>
      <c r="B42" s="73">
        <v>1</v>
      </c>
      <c r="C42" s="22">
        <v>0</v>
      </c>
      <c r="D42" s="22">
        <v>0</v>
      </c>
      <c r="E42" s="20">
        <f>Model!$W$4*((drdp!B42+drdp!K42)*DRFR!$B42+(drdp!E42+drdp!N42)*DRFR!$C42+(drdp!H42+drdp!Q42)*DRFR!$D42)</f>
        <v>0</v>
      </c>
      <c r="F42" s="20">
        <f>Model!$W$4*((drdp!C42+drdp!L42)*DRFR!$B42+(drdp!F42+drdp!O42)*DRFR!$C42+(drdp!I42+drdp!R42)*DRFR!$D42)</f>
        <v>0</v>
      </c>
      <c r="G42" s="20">
        <f>Model!$W$4*((drdp!D42+drdp!M42)*DRFR!$B42+(drdp!G42+drdp!P42)*DRFR!$C42+(drdp!J42+drdp!S42)*DRFR!$D42)</f>
        <v>0</v>
      </c>
      <c r="H42" s="18">
        <f>Model!$W$4*((drdp!B42)*DRFR!$B42+(drdp!E42)*DRFR!$C42+(drdp!H42)*DRFR!$D42)</f>
        <v>0</v>
      </c>
      <c r="I42" s="18">
        <f>Model!$W$4*((drdp!C42)*DRFR!$B42+(drdp!F42)*DRFR!$C42+(drdp!I42)*DRFR!$D42)</f>
        <v>0</v>
      </c>
      <c r="J42" s="18">
        <f>Model!$W$4*((drdp!D42)*DRFR!$B42+(drdp!G42)*DRFR!$C42+(drdp!J42)*DRFR!$D42)</f>
        <v>0.35</v>
      </c>
      <c r="K42" s="21">
        <f t="shared" si="1"/>
        <v>0</v>
      </c>
      <c r="L42" s="21">
        <f t="shared" si="2"/>
        <v>0</v>
      </c>
      <c r="M42" s="21">
        <f t="shared" si="3"/>
        <v>0</v>
      </c>
      <c r="N42" s="21">
        <f t="shared" si="4"/>
        <v>0</v>
      </c>
      <c r="O42" s="21">
        <f t="shared" si="5"/>
        <v>0</v>
      </c>
      <c r="P42" s="21">
        <f t="shared" si="6"/>
        <v>0</v>
      </c>
      <c r="Q42" s="19">
        <f t="shared" si="8"/>
        <v>0</v>
      </c>
      <c r="R42" s="19">
        <f t="shared" si="9"/>
        <v>0</v>
      </c>
      <c r="S42" s="19">
        <f t="shared" si="10"/>
        <v>0.12249999999999998</v>
      </c>
      <c r="T42" s="19">
        <f t="shared" si="11"/>
        <v>0</v>
      </c>
      <c r="U42" s="19">
        <f t="shared" si="12"/>
        <v>0</v>
      </c>
      <c r="V42" s="19">
        <f t="shared" si="13"/>
        <v>0</v>
      </c>
    </row>
    <row r="43" spans="1:22" x14ac:dyDescent="0.25">
      <c r="A43" s="26">
        <f>Wellpath!E43</f>
        <v>1200</v>
      </c>
      <c r="B43" s="73">
        <v>1</v>
      </c>
      <c r="C43" s="22">
        <v>0</v>
      </c>
      <c r="D43" s="22">
        <v>0</v>
      </c>
      <c r="E43" s="20">
        <f>Model!$W$4*((drdp!B43+drdp!K43)*DRFR!$B43+(drdp!E43+drdp!N43)*DRFR!$C43+(drdp!H43+drdp!Q43)*DRFR!$D43)</f>
        <v>-1.5807145219424775E-3</v>
      </c>
      <c r="F43" s="20">
        <f>Model!$W$4*((drdp!C43+drdp!L43)*DRFR!$B43+(drdp!F43+drdp!O43)*DRFR!$C43+(drdp!I43+drdp!R43)*DRFR!$D43)</f>
        <v>-5.8993069081512755E-3</v>
      </c>
      <c r="G43" s="20">
        <f>Model!$W$4*((drdp!D43+drdp!M43)*DRFR!$B43+(drdp!G43+drdp!P43)*DRFR!$C43+(drdp!J43+drdp!S43)*DRFR!$D43)</f>
        <v>1.0660527165822219E-4</v>
      </c>
      <c r="H43" s="18">
        <f>Model!$W$4*((drdp!B43)*DRFR!$B43+(drdp!E43)*DRFR!$C43+(drdp!H43)*DRFR!$D43)</f>
        <v>0</v>
      </c>
      <c r="I43" s="18">
        <f>Model!$W$4*((drdp!C43)*DRFR!$B43+(drdp!F43)*DRFR!$C43+(drdp!I43)*DRFR!$D43)</f>
        <v>0</v>
      </c>
      <c r="J43" s="18">
        <f>Model!$W$4*((drdp!D43)*DRFR!$B43+(drdp!G43)*DRFR!$C43+(drdp!J43)*DRFR!$D43)</f>
        <v>0.35</v>
      </c>
      <c r="K43" s="21">
        <f t="shared" si="1"/>
        <v>2.498658399879835E-6</v>
      </c>
      <c r="L43" s="21">
        <f t="shared" si="2"/>
        <v>3.4801821996561361E-5</v>
      </c>
      <c r="M43" s="21">
        <f t="shared" si="3"/>
        <v>1.1364683945323351E-8</v>
      </c>
      <c r="N43" s="21">
        <f t="shared" si="4"/>
        <v>9.3251200991102981E-6</v>
      </c>
      <c r="O43" s="21">
        <f t="shared" si="5"/>
        <v>-1.6851250102577464E-7</v>
      </c>
      <c r="P43" s="21">
        <f t="shared" si="6"/>
        <v>-6.2889721553869356E-7</v>
      </c>
      <c r="Q43" s="19">
        <f t="shared" si="8"/>
        <v>0</v>
      </c>
      <c r="R43" s="19">
        <f t="shared" si="9"/>
        <v>0</v>
      </c>
      <c r="S43" s="19">
        <f t="shared" si="10"/>
        <v>0.12249999999999998</v>
      </c>
      <c r="T43" s="19">
        <f t="shared" si="11"/>
        <v>0</v>
      </c>
      <c r="U43" s="19">
        <f t="shared" si="12"/>
        <v>0</v>
      </c>
      <c r="V43" s="19">
        <f t="shared" si="13"/>
        <v>0</v>
      </c>
    </row>
    <row r="44" spans="1:22" s="36" customFormat="1" x14ac:dyDescent="0.25">
      <c r="A44" s="26">
        <f>Wellpath!E44</f>
        <v>1230</v>
      </c>
      <c r="B44" s="73">
        <v>1</v>
      </c>
      <c r="C44" s="22">
        <v>0</v>
      </c>
      <c r="D44" s="22">
        <v>0</v>
      </c>
      <c r="E44" s="20">
        <f>Model!$W$4*((drdp!B44+drdp!K44)*DRFR!$B44+(drdp!E44+drdp!N44)*DRFR!$C44+(drdp!H44+drdp!Q44)*DRFR!$D44)</f>
        <v>-3.1595031867303748E-3</v>
      </c>
      <c r="F44" s="20">
        <f>Model!$W$4*((drdp!C44+drdp!L44)*DRFR!$B44+(drdp!F44+drdp!O44)*DRFR!$C44+(drdp!I44+drdp!R44)*DRFR!$D44)</f>
        <v>-1.1791426419553538E-2</v>
      </c>
      <c r="G44" s="20">
        <f>Model!$W$4*((drdp!D44+drdp!M44)*DRFR!$B44+(drdp!G44+drdp!P44)*DRFR!$C44+(drdp!J44+drdp!S44)*DRFR!$D44)</f>
        <v>4.2629120453080427E-4</v>
      </c>
      <c r="H44" s="32">
        <f>Model!$W$4*((drdp!B44)*DRFR!$B44+(drdp!E44)*DRFR!$C44+(drdp!H44)*DRFR!$D44)</f>
        <v>1.5807145219424775E-3</v>
      </c>
      <c r="I44" s="32">
        <f>Model!$W$4*((drdp!C44)*DRFR!$B44+(drdp!F44)*DRFR!$C44+(drdp!I44)*DRFR!$D44)</f>
        <v>5.8993069081512755E-3</v>
      </c>
      <c r="J44" s="32">
        <f>Model!$W$4*((drdp!D44)*DRFR!$B44+(drdp!G44)*DRFR!$C44+(drdp!J44)*DRFR!$D44)</f>
        <v>0.34989339472834174</v>
      </c>
      <c r="K44" s="21">
        <f t="shared" si="1"/>
        <v>1.2481118786839229E-5</v>
      </c>
      <c r="L44" s="21">
        <f t="shared" si="2"/>
        <v>1.7383955900430654E-4</v>
      </c>
      <c r="M44" s="21">
        <f t="shared" si="3"/>
        <v>1.9308887500564734E-7</v>
      </c>
      <c r="N44" s="21">
        <f t="shared" si="4"/>
        <v>4.6580169447786441E-5</v>
      </c>
      <c r="O44" s="21">
        <f t="shared" si="5"/>
        <v>-1.5153809202159807E-6</v>
      </c>
      <c r="P44" s="21">
        <f t="shared" si="6"/>
        <v>-5.6554785870665199E-6</v>
      </c>
      <c r="Q44" s="19">
        <f t="shared" si="8"/>
        <v>4.99731679975967E-6</v>
      </c>
      <c r="R44" s="19">
        <f t="shared" si="9"/>
        <v>6.9603643993122722E-5</v>
      </c>
      <c r="S44" s="19">
        <f t="shared" si="10"/>
        <v>0.12242539903920711</v>
      </c>
      <c r="T44" s="19">
        <f t="shared" si="11"/>
        <v>1.8650240198220596E-5</v>
      </c>
      <c r="U44" s="19">
        <f t="shared" si="12"/>
        <v>5.5291305767781547E-4</v>
      </c>
      <c r="V44" s="19">
        <f t="shared" si="13"/>
        <v>2.0634996234218687E-3</v>
      </c>
    </row>
    <row r="45" spans="1:22" x14ac:dyDescent="0.25">
      <c r="A45" s="26">
        <f>Wellpath!E45</f>
        <v>1260</v>
      </c>
      <c r="B45" s="73">
        <v>1</v>
      </c>
      <c r="C45" s="22">
        <v>0</v>
      </c>
      <c r="D45" s="22">
        <v>0</v>
      </c>
      <c r="E45" s="20">
        <f>Model!$W$4*((drdp!B45+drdp!K45)*DRFR!$B45+(drdp!E45+drdp!N45)*DRFR!$C45+(drdp!H45+drdp!Q45)*DRFR!$D45)</f>
        <v>-3.1537279616269199E-3</v>
      </c>
      <c r="F45" s="20">
        <f>Model!$W$4*((drdp!C45+drdp!L45)*DRFR!$B45+(drdp!F45+drdp!O45)*DRFR!$C45+(drdp!I45+drdp!R45)*DRFR!$D45)</f>
        <v>-1.1769872986042297E-2</v>
      </c>
      <c r="G45" s="20">
        <f>Model!$W$4*((drdp!D45+drdp!M45)*DRFR!$B45+(drdp!G45+drdp!P45)*DRFR!$C45+(drdp!J45+drdp!S45)*DRFR!$D45)</f>
        <v>8.5206303889391317E-4</v>
      </c>
      <c r="H45" s="18">
        <f>Model!$W$4*((drdp!B45)*DRFR!$B45+(drdp!E45)*DRFR!$C45+(drdp!H45)*DRFR!$D45)</f>
        <v>4.7402177086728519E-3</v>
      </c>
      <c r="I45" s="18">
        <f>Model!$W$4*((drdp!C45)*DRFR!$B45+(drdp!F45)*DRFR!$C45+(drdp!I45)*DRFR!$D45)</f>
        <v>1.7690733327704815E-2</v>
      </c>
      <c r="J45" s="18">
        <f>Model!$W$4*((drdp!D45)*DRFR!$B45+(drdp!G45)*DRFR!$C45+(drdp!J45)*DRFR!$D45)</f>
        <v>0.34946710352381094</v>
      </c>
      <c r="K45" s="21">
        <f t="shared" si="1"/>
        <v>2.2427118842786717E-5</v>
      </c>
      <c r="L45" s="21">
        <f t="shared" si="2"/>
        <v>3.1236946911187473E-4</v>
      </c>
      <c r="M45" s="21">
        <f t="shared" si="3"/>
        <v>9.1910029725477759E-7</v>
      </c>
      <c r="N45" s="21">
        <f t="shared" si="4"/>
        <v>8.3699146988665366E-5</v>
      </c>
      <c r="O45" s="21">
        <f t="shared" si="5"/>
        <v>-4.2025559510445203E-6</v>
      </c>
      <c r="P45" s="21">
        <f t="shared" si="6"/>
        <v>-1.5684152330949098E-5</v>
      </c>
      <c r="Q45" s="19">
        <f t="shared" si="8"/>
        <v>3.4950782712454931E-5</v>
      </c>
      <c r="R45" s="19">
        <f t="shared" si="9"/>
        <v>4.8680160467627241E-4</v>
      </c>
      <c r="S45" s="19">
        <f t="shared" si="10"/>
        <v>0.12212744953419699</v>
      </c>
      <c r="T45" s="19">
        <f t="shared" si="11"/>
        <v>1.3043809684718183E-4</v>
      </c>
      <c r="U45" s="19">
        <f t="shared" si="12"/>
        <v>1.6550347718019614E-3</v>
      </c>
      <c r="V45" s="19">
        <f t="shared" si="13"/>
        <v>6.1766738566580836E-3</v>
      </c>
    </row>
    <row r="46" spans="1:22" x14ac:dyDescent="0.25">
      <c r="A46" s="26">
        <f>Wellpath!E46</f>
        <v>1290</v>
      </c>
      <c r="B46" s="73">
        <v>1</v>
      </c>
      <c r="C46" s="22">
        <v>0</v>
      </c>
      <c r="D46" s="22">
        <v>0</v>
      </c>
      <c r="E46" s="20">
        <f>Model!$W$4*((drdp!B46+drdp!K46)*DRFR!$B46+(drdp!E46+drdp!N46)*DRFR!$C46+(drdp!H46+drdp!Q46)*DRFR!$D46)</f>
        <v>-3.1441104047967728E-3</v>
      </c>
      <c r="F46" s="20">
        <f>Model!$W$4*((drdp!C46+drdp!L46)*DRFR!$B46+(drdp!F46+drdp!O46)*DRFR!$C46+(drdp!I46+drdp!R46)*DRFR!$D46)</f>
        <v>-1.1733979775307511E-2</v>
      </c>
      <c r="G46" s="20">
        <f>Model!$W$4*((drdp!D46+drdp!M46)*DRFR!$B46+(drdp!G46+drdp!P46)*DRFR!$C46+(drdp!J46+drdp!S46)*DRFR!$D46)</f>
        <v>1.2767967656944212E-3</v>
      </c>
      <c r="H46" s="18">
        <f>Model!$W$4*((drdp!B46)*DRFR!$B46+(drdp!E46)*DRFR!$C46+(drdp!H46)*DRFR!$D46)</f>
        <v>7.8939456702997717E-3</v>
      </c>
      <c r="I46" s="18">
        <f>Model!$W$4*((drdp!C46)*DRFR!$B46+(drdp!F46)*DRFR!$C46+(drdp!I46)*DRFR!$D46)</f>
        <v>2.9460606313747112E-2</v>
      </c>
      <c r="J46" s="18">
        <f>Model!$W$4*((drdp!D46)*DRFR!$B46+(drdp!G46)*DRFR!$C46+(drdp!J46)*DRFR!$D46)</f>
        <v>0.34861504048491704</v>
      </c>
      <c r="K46" s="21">
        <f t="shared" si="1"/>
        <v>3.2312549080338039E-5</v>
      </c>
      <c r="L46" s="21">
        <f t="shared" si="2"/>
        <v>4.5005575047920047E-4</v>
      </c>
      <c r="M46" s="21">
        <f t="shared" si="3"/>
        <v>2.5493102781425126E-6</v>
      </c>
      <c r="N46" s="21">
        <f t="shared" si="4"/>
        <v>1.2059207488988462E-4</v>
      </c>
      <c r="O46" s="21">
        <f t="shared" si="5"/>
        <v>-8.2169459468752168E-6</v>
      </c>
      <c r="P46" s="21">
        <f t="shared" si="6"/>
        <v>-3.0666059756785479E-5</v>
      </c>
      <c r="Q46" s="19">
        <f t="shared" si="8"/>
        <v>8.4741497088431229E-5</v>
      </c>
      <c r="R46" s="19">
        <f t="shared" si="9"/>
        <v>1.1802967934854709E-3</v>
      </c>
      <c r="S46" s="19">
        <f t="shared" si="10"/>
        <v>0.12153336555259761</v>
      </c>
      <c r="T46" s="19">
        <f t="shared" si="11"/>
        <v>3.1625957264347549E-4</v>
      </c>
      <c r="U46" s="19">
        <f t="shared" si="12"/>
        <v>2.7477456334862463E-3</v>
      </c>
      <c r="V46" s="19">
        <f t="shared" si="13"/>
        <v>1.0254726310446204E-2</v>
      </c>
    </row>
    <row r="47" spans="1:22" x14ac:dyDescent="0.25">
      <c r="A47" s="26">
        <f>Wellpath!E47</f>
        <v>1320</v>
      </c>
      <c r="B47" s="73">
        <v>1</v>
      </c>
      <c r="C47" s="22">
        <v>0</v>
      </c>
      <c r="D47" s="22">
        <v>0</v>
      </c>
      <c r="E47" s="20">
        <f>Model!$W$4*((drdp!B47+drdp!K47)*DRFR!$B47+(drdp!E47+drdp!N47)*DRFR!$C47+(drdp!H47+drdp!Q47)*DRFR!$D47)</f>
        <v>-3.1306622337514633E-3</v>
      </c>
      <c r="F47" s="20">
        <f>Model!$W$4*((drdp!C47+drdp!L47)*DRFR!$B47+(drdp!F47+drdp!O47)*DRFR!$C47+(drdp!I47+drdp!R47)*DRFR!$D47)</f>
        <v>-1.1683790517697534E-2</v>
      </c>
      <c r="G47" s="20">
        <f>Model!$W$4*((drdp!D47+drdp!M47)*DRFR!$B47+(drdp!G47+drdp!P47)*DRFR!$C47+(drdp!J47+drdp!S47)*DRFR!$D47)</f>
        <v>1.6999749123114416E-3</v>
      </c>
      <c r="H47" s="18">
        <f>Model!$W$4*((drdp!B47)*DRFR!$B47+(drdp!E47)*DRFR!$C47+(drdp!H47)*DRFR!$D47)</f>
        <v>1.1038056075096545E-2</v>
      </c>
      <c r="I47" s="18">
        <f>Model!$W$4*((drdp!C47)*DRFR!$B47+(drdp!F47)*DRFR!$C47+(drdp!I47)*DRFR!$D47)</f>
        <v>4.1194586089054623E-2</v>
      </c>
      <c r="J47" s="18">
        <f>Model!$W$4*((drdp!D47)*DRFR!$B47+(drdp!G47)*DRFR!$C47+(drdp!J47)*DRFR!$D47)</f>
        <v>0.34733824371922262</v>
      </c>
      <c r="K47" s="21">
        <f t="shared" si="1"/>
        <v>4.2113595102175744E-5</v>
      </c>
      <c r="L47" s="21">
        <f t="shared" si="2"/>
        <v>5.8656671134063923E-4</v>
      </c>
      <c r="M47" s="21">
        <f t="shared" si="3"/>
        <v>5.4392249806308065E-6</v>
      </c>
      <c r="N47" s="21">
        <f t="shared" si="4"/>
        <v>1.5717007661070374E-4</v>
      </c>
      <c r="O47" s="21">
        <f t="shared" si="5"/>
        <v>-1.3538993203173603E-5</v>
      </c>
      <c r="P47" s="21">
        <f t="shared" si="6"/>
        <v>-5.0528210517573596E-5</v>
      </c>
      <c r="Q47" s="19">
        <f t="shared" si="8"/>
        <v>1.5415123099731377E-4</v>
      </c>
      <c r="R47" s="19">
        <f t="shared" si="9"/>
        <v>2.1470496735277334E-3</v>
      </c>
      <c r="S47" s="19">
        <f t="shared" si="10"/>
        <v>0.12064640486023223</v>
      </c>
      <c r="T47" s="19">
        <f t="shared" si="11"/>
        <v>5.7530022613126155E-4</v>
      </c>
      <c r="U47" s="19">
        <f t="shared" si="12"/>
        <v>3.8257220652514541E-3</v>
      </c>
      <c r="V47" s="19">
        <f t="shared" si="13"/>
        <v>1.4277789123155768E-2</v>
      </c>
    </row>
    <row r="48" spans="1:22" x14ac:dyDescent="0.25">
      <c r="A48" s="26">
        <f>Wellpath!E48</f>
        <v>1350</v>
      </c>
      <c r="B48" s="73">
        <v>1</v>
      </c>
      <c r="C48" s="22">
        <v>0</v>
      </c>
      <c r="D48" s="22">
        <v>0</v>
      </c>
      <c r="E48" s="20">
        <f>Model!$W$4*((drdp!B48+drdp!K48)*DRFR!$B48+(drdp!E48+drdp!N48)*DRFR!$C48+(drdp!H48+drdp!Q48)*DRFR!$D48)</f>
        <v>-3.1133998330158761E-3</v>
      </c>
      <c r="F48" s="20">
        <f>Model!$W$4*((drdp!C48+drdp!L48)*DRFR!$B48+(drdp!F48+drdp!O48)*DRFR!$C48+(drdp!I48+drdp!R48)*DRFR!$D48)</f>
        <v>-1.1619366361091704E-2</v>
      </c>
      <c r="G48" s="20">
        <f>Model!$W$4*((drdp!D48+drdp!M48)*DRFR!$B48+(drdp!G48+drdp!P48)*DRFR!$C48+(drdp!J48+drdp!S48)*DRFR!$D48)</f>
        <v>2.1210819013587788E-3</v>
      </c>
      <c r="H48" s="18">
        <f>Model!$W$4*((drdp!B48)*DRFR!$B48+(drdp!E48)*DRFR!$C48+(drdp!H48)*DRFR!$D48)</f>
        <v>1.4168718308848008E-2</v>
      </c>
      <c r="I48" s="18">
        <f>Model!$W$4*((drdp!C48)*DRFR!$B48+(drdp!F48)*DRFR!$C48+(drdp!I48)*DRFR!$D48)</f>
        <v>5.2878376606752153E-2</v>
      </c>
      <c r="J48" s="18">
        <f>Model!$W$4*((drdp!D48)*DRFR!$B48+(drdp!G48)*DRFR!$C48+(drdp!J48)*DRFR!$D48)</f>
        <v>0.34563826880691118</v>
      </c>
      <c r="K48" s="21">
        <f t="shared" si="1"/>
        <v>5.1806853622399029E-5</v>
      </c>
      <c r="L48" s="21">
        <f t="shared" si="2"/>
        <v>7.2157638597390868E-4</v>
      </c>
      <c r="M48" s="21">
        <f t="shared" si="3"/>
        <v>9.9382134129025796E-6</v>
      </c>
      <c r="N48" s="21">
        <f t="shared" si="4"/>
        <v>1.9334580989907693E-4</v>
      </c>
      <c r="O48" s="21">
        <f t="shared" si="5"/>
        <v>-2.0142769240677021E-5</v>
      </c>
      <c r="P48" s="21">
        <f t="shared" si="6"/>
        <v>-7.5173838211342221E-5</v>
      </c>
      <c r="Q48" s="19">
        <f t="shared" si="8"/>
        <v>2.4286617361766051E-4</v>
      </c>
      <c r="R48" s="19">
        <f t="shared" si="9"/>
        <v>3.3826894239061527E-3</v>
      </c>
      <c r="S48" s="19">
        <f t="shared" si="10"/>
        <v>0.11947125208881922</v>
      </c>
      <c r="T48" s="19">
        <f t="shared" si="11"/>
        <v>9.0638889938095323E-4</v>
      </c>
      <c r="U48" s="19">
        <f t="shared" si="12"/>
        <v>4.8837122742798377E-3</v>
      </c>
      <c r="V48" s="19">
        <f t="shared" si="13"/>
        <v>1.8226262337160112E-2</v>
      </c>
    </row>
    <row r="49" spans="1:22" x14ac:dyDescent="0.25">
      <c r="A49" s="26">
        <f>Wellpath!E49</f>
        <v>1380</v>
      </c>
      <c r="B49" s="73">
        <v>1</v>
      </c>
      <c r="C49" s="22">
        <v>0</v>
      </c>
      <c r="D49" s="22">
        <v>0</v>
      </c>
      <c r="E49" s="20">
        <f>Model!$W$4*((drdp!B49+drdp!K49)*DRFR!$B49+(drdp!E49+drdp!N49)*DRFR!$C49+(drdp!H49+drdp!Q49)*DRFR!$D49)</f>
        <v>-3.0923442341662427E-3</v>
      </c>
      <c r="F49" s="20">
        <f>Model!$W$4*((drdp!C49+drdp!L49)*DRFR!$B49+(drdp!F49+drdp!O49)*DRFR!$C49+(drdp!I49+drdp!R49)*DRFR!$D49)</f>
        <v>-1.154078579640108E-2</v>
      </c>
      <c r="G49" s="20">
        <f>Model!$W$4*((drdp!D49+drdp!M49)*DRFR!$B49+(drdp!G49+drdp!P49)*DRFR!$C49+(drdp!J49+drdp!S49)*DRFR!$D49)</f>
        <v>2.5396046788370595E-3</v>
      </c>
      <c r="H49" s="18">
        <f>Model!$W$4*((drdp!B49)*DRFR!$B49+(drdp!E49)*DRFR!$C49+(drdp!H49)*DRFR!$D49)</f>
        <v>1.7282118141863884E-2</v>
      </c>
      <c r="I49" s="18">
        <f>Model!$W$4*((drdp!C49)*DRFR!$B49+(drdp!F49)*DRFR!$C49+(drdp!I49)*DRFR!$D49)</f>
        <v>6.4497742967843857E-2</v>
      </c>
      <c r="J49" s="18">
        <f>Model!$W$4*((drdp!D49)*DRFR!$B49+(drdp!G49)*DRFR!$C49+(drdp!J49)*DRFR!$D49)</f>
        <v>0.34351718690555239</v>
      </c>
      <c r="K49" s="21">
        <f t="shared" si="1"/>
        <v>6.1369446484980228E-5</v>
      </c>
      <c r="L49" s="21">
        <f t="shared" si="2"/>
        <v>8.5476612277232157E-4</v>
      </c>
      <c r="M49" s="21">
        <f t="shared" si="3"/>
        <v>1.6387805337673662E-5</v>
      </c>
      <c r="N49" s="21">
        <f t="shared" si="4"/>
        <v>2.2903389231432547E-4</v>
      </c>
      <c r="O49" s="21">
        <f t="shared" si="5"/>
        <v>-2.7996101126340416E-5</v>
      </c>
      <c r="P49" s="21">
        <f t="shared" si="6"/>
        <v>-1.0448287181733868E-4</v>
      </c>
      <c r="Q49" s="19">
        <f t="shared" si="8"/>
        <v>3.5047846109173986E-4</v>
      </c>
      <c r="R49" s="19">
        <f t="shared" si="9"/>
        <v>4.8815352339199609E-3</v>
      </c>
      <c r="S49" s="19">
        <f t="shared" si="10"/>
        <v>0.11801399591291711</v>
      </c>
      <c r="T49" s="19">
        <f t="shared" si="11"/>
        <v>1.3080034237529252E-3</v>
      </c>
      <c r="U49" s="19">
        <f t="shared" si="12"/>
        <v>5.9165618386218168E-3</v>
      </c>
      <c r="V49" s="19">
        <f t="shared" si="13"/>
        <v>2.2080909387859754E-2</v>
      </c>
    </row>
    <row r="50" spans="1:22" x14ac:dyDescent="0.25">
      <c r="A50" s="26">
        <f>Wellpath!E50</f>
        <v>1410</v>
      </c>
      <c r="B50" s="73">
        <v>1</v>
      </c>
      <c r="C50" s="22">
        <v>0</v>
      </c>
      <c r="D50" s="22">
        <v>0</v>
      </c>
      <c r="E50" s="20">
        <f>Model!$W$4*((drdp!B50+drdp!K50)*DRFR!$B50+(drdp!E50+drdp!N50)*DRFR!$C50+(drdp!H50+drdp!Q50)*DRFR!$D50)</f>
        <v>-3.0675210902063777E-3</v>
      </c>
      <c r="F50" s="20">
        <f>Model!$W$4*((drdp!C50+drdp!L50)*DRFR!$B50+(drdp!F50+drdp!O50)*DRFR!$C50+(drdp!I50+drdp!R50)*DRFR!$D50)</f>
        <v>-1.1448144561939292E-2</v>
      </c>
      <c r="G50" s="20">
        <f>Model!$W$4*((drdp!D50+drdp!M50)*DRFR!$B50+(drdp!G50+drdp!P50)*DRFR!$C50+(drdp!J50+drdp!S50)*DRFR!$D50)</f>
        <v>2.9550333392101887E-3</v>
      </c>
      <c r="H50" s="18">
        <f>Model!$W$4*((drdp!B50)*DRFR!$B50+(drdp!E50)*DRFR!$C50+(drdp!H50)*DRFR!$D50)</f>
        <v>2.0374462376030127E-2</v>
      </c>
      <c r="I50" s="18">
        <f>Model!$W$4*((drdp!C50)*DRFR!$B50+(drdp!F50)*DRFR!$C50+(drdp!I50)*DRFR!$D50)</f>
        <v>7.6038528764244939E-2</v>
      </c>
      <c r="J50" s="18">
        <f>Model!$W$4*((drdp!D50)*DRFR!$B50+(drdp!G50)*DRFR!$C50+(drdp!J50)*DRFR!$D50)</f>
        <v>0.34097758222671531</v>
      </c>
      <c r="K50" s="21">
        <f t="shared" si="1"/>
        <v>7.0779132123841145E-5</v>
      </c>
      <c r="L50" s="21">
        <f t="shared" si="2"/>
        <v>9.8582613668338182E-4</v>
      </c>
      <c r="M50" s="21">
        <f t="shared" si="3"/>
        <v>2.512002737351738E-5</v>
      </c>
      <c r="N50" s="21">
        <f t="shared" si="4"/>
        <v>2.6415131720180569E-4</v>
      </c>
      <c r="O50" s="21">
        <f t="shared" si="5"/>
        <v>-3.7060728216630647E-5</v>
      </c>
      <c r="P50" s="21">
        <f t="shared" si="6"/>
        <v>-1.383125206699671E-4</v>
      </c>
      <c r="Q50" s="19">
        <f t="shared" si="8"/>
        <v>4.7648816359724747E-4</v>
      </c>
      <c r="R50" s="19">
        <f t="shared" si="9"/>
        <v>6.6366239794032264E-3</v>
      </c>
      <c r="S50" s="19">
        <f t="shared" si="10"/>
        <v>0.11628209938651408</v>
      </c>
      <c r="T50" s="19">
        <f t="shared" si="11"/>
        <v>1.7782780357501187E-3</v>
      </c>
      <c r="U50" s="19">
        <f t="shared" si="12"/>
        <v>6.9192388190215896E-3</v>
      </c>
      <c r="V50" s="19">
        <f t="shared" si="13"/>
        <v>2.5822950822291448E-2</v>
      </c>
    </row>
    <row r="51" spans="1:22" x14ac:dyDescent="0.25">
      <c r="A51" s="26">
        <f>Wellpath!E51</f>
        <v>1440</v>
      </c>
      <c r="B51" s="73">
        <v>1</v>
      </c>
      <c r="C51" s="22">
        <v>0</v>
      </c>
      <c r="D51" s="22">
        <v>0</v>
      </c>
      <c r="E51" s="20">
        <f>Model!$W$4*((drdp!B51+drdp!K51)*DRFR!$B51+(drdp!E51+drdp!N51)*DRFR!$C51+(drdp!H51+drdp!Q51)*DRFR!$D51)</f>
        <v>-3.0389606443135069E-3</v>
      </c>
      <c r="F51" s="20">
        <f>Model!$W$4*((drdp!C51+drdp!L51)*DRFR!$B51+(drdp!F51+drdp!O51)*DRFR!$C51+(drdp!I51+drdp!R51)*DRFR!$D51)</f>
        <v>-1.1341555526780248E-2</v>
      </c>
      <c r="G51" s="20">
        <f>Model!$W$4*((drdp!D51+drdp!M51)*DRFR!$B51+(drdp!G51+drdp!P51)*DRFR!$C51+(drdp!J51+drdp!S51)*DRFR!$D51)</f>
        <v>3.3668617466474757E-3</v>
      </c>
      <c r="H51" s="18">
        <f>Model!$W$4*((drdp!B51)*DRFR!$B51+(drdp!E51)*DRFR!$C51+(drdp!H51)*DRFR!$D51)</f>
        <v>2.3441983466236504E-2</v>
      </c>
      <c r="I51" s="18">
        <f>Model!$W$4*((drdp!C51)*DRFR!$B51+(drdp!F51)*DRFR!$C51+(drdp!I51)*DRFR!$D51)</f>
        <v>8.7486673326184233E-2</v>
      </c>
      <c r="J51" s="18">
        <f>Model!$W$4*((drdp!D51)*DRFR!$B51+(drdp!G51)*DRFR!$C51+(drdp!J51)*DRFR!$D51)</f>
        <v>0.33802254888750516</v>
      </c>
      <c r="K51" s="21">
        <f t="shared" si="1"/>
        <v>8.0014413921527516E-5</v>
      </c>
      <c r="L51" s="21">
        <f t="shared" si="2"/>
        <v>1.1144570184504214E-3</v>
      </c>
      <c r="M51" s="21">
        <f t="shared" si="3"/>
        <v>3.6455785394555472E-5</v>
      </c>
      <c r="N51" s="21">
        <f t="shared" si="4"/>
        <v>2.9861785809298723E-4</v>
      </c>
      <c r="O51" s="21">
        <f t="shared" si="5"/>
        <v>-4.7292488559536957E-5</v>
      </c>
      <c r="P51" s="21">
        <f t="shared" si="6"/>
        <v>-1.7649797012056178E-4</v>
      </c>
      <c r="Q51" s="19">
        <f t="shared" si="8"/>
        <v>6.2030572095514674E-4</v>
      </c>
      <c r="R51" s="19">
        <f t="shared" si="9"/>
        <v>8.6397441463658582E-3</v>
      </c>
      <c r="S51" s="19">
        <f t="shared" si="10"/>
        <v>0.11428436358377934</v>
      </c>
      <c r="T51" s="19">
        <f t="shared" si="11"/>
        <v>2.3150124668302506E-3</v>
      </c>
      <c r="U51" s="19">
        <f t="shared" si="12"/>
        <v>7.8868582740193854E-3</v>
      </c>
      <c r="V51" s="19">
        <f t="shared" si="13"/>
        <v>2.9434155790735335E-2</v>
      </c>
    </row>
    <row r="52" spans="1:22" x14ac:dyDescent="0.25">
      <c r="A52" s="26">
        <f>Wellpath!E52</f>
        <v>1470</v>
      </c>
      <c r="B52" s="73">
        <v>1</v>
      </c>
      <c r="C52" s="22">
        <v>0</v>
      </c>
      <c r="D52" s="22">
        <v>0</v>
      </c>
      <c r="E52" s="20">
        <f>Model!$W$4*((drdp!B52+drdp!K52)*DRFR!$B52+(drdp!E52+drdp!N52)*DRFR!$C52+(drdp!H52+drdp!Q52)*DRFR!$D52)</f>
        <v>-3.0066976929915457E-3</v>
      </c>
      <c r="F52" s="20">
        <f>Model!$W$4*((drdp!C52+drdp!L52)*DRFR!$B52+(drdp!F52+drdp!O52)*DRFR!$C52+(drdp!I52+drdp!R52)*DRFR!$D52)</f>
        <v>-1.1221148553244589E-2</v>
      </c>
      <c r="G52" s="20">
        <f>Model!$W$4*((drdp!D52+drdp!M52)*DRFR!$B52+(drdp!G52+drdp!P52)*DRFR!$C52+(drdp!J52+drdp!S52)*DRFR!$D52)</f>
        <v>3.7745881516718315E-3</v>
      </c>
      <c r="H52" s="18">
        <f>Model!$W$4*((drdp!B52)*DRFR!$B52+(drdp!E52)*DRFR!$C52+(drdp!H52)*DRFR!$D52)</f>
        <v>2.6480944110550013E-2</v>
      </c>
      <c r="I52" s="18">
        <f>Model!$W$4*((drdp!C52)*DRFR!$B52+(drdp!F52)*DRFR!$C52+(drdp!I52)*DRFR!$D52)</f>
        <v>9.8828228852964481E-2</v>
      </c>
      <c r="J52" s="18">
        <f>Model!$W$4*((drdp!D52)*DRFR!$B52+(drdp!G52)*DRFR!$C52+(drdp!J52)*DRFR!$D52)</f>
        <v>0.33465568714085769</v>
      </c>
      <c r="K52" s="21">
        <f t="shared" si="1"/>
        <v>8.9054644938568199E-5</v>
      </c>
      <c r="L52" s="21">
        <f t="shared" si="2"/>
        <v>1.2403711933044045E-3</v>
      </c>
      <c r="M52" s="21">
        <f t="shared" si="3"/>
        <v>5.0703301109296844E-5</v>
      </c>
      <c r="N52" s="21">
        <f t="shared" si="4"/>
        <v>3.3235645956074315E-4</v>
      </c>
      <c r="O52" s="21">
        <f t="shared" si="5"/>
        <v>-5.8641534047161877E-5</v>
      </c>
      <c r="P52" s="21">
        <f t="shared" si="6"/>
        <v>-2.1885318449778833E-4</v>
      </c>
      <c r="Q52" s="19">
        <f t="shared" si="8"/>
        <v>7.8125481490760092E-4</v>
      </c>
      <c r="R52" s="19">
        <f t="shared" si="9"/>
        <v>1.0881475836664342E-2</v>
      </c>
      <c r="S52" s="19">
        <f t="shared" si="10"/>
        <v>0.11203088472111418</v>
      </c>
      <c r="T52" s="19">
        <f t="shared" si="11"/>
        <v>2.9156826628929855E-3</v>
      </c>
      <c r="U52" s="19">
        <f t="shared" si="12"/>
        <v>8.8147060588952258E-3</v>
      </c>
      <c r="V52" s="19">
        <f t="shared" si="13"/>
        <v>3.2896930865582201E-2</v>
      </c>
    </row>
    <row r="53" spans="1:22" x14ac:dyDescent="0.25">
      <c r="A53" s="26">
        <f>Wellpath!E53</f>
        <v>1500</v>
      </c>
      <c r="B53" s="73">
        <v>1</v>
      </c>
      <c r="C53" s="22">
        <v>0</v>
      </c>
      <c r="D53" s="22">
        <v>0</v>
      </c>
      <c r="E53" s="20">
        <f>Model!$W$4*((drdp!B53+drdp!K53)*DRFR!$B53+(drdp!E53+drdp!N53)*DRFR!$C53+(drdp!H53+drdp!Q53)*DRFR!$D53)</f>
        <v>-2.9707715436769447E-3</v>
      </c>
      <c r="F53" s="20">
        <f>Model!$W$4*((drdp!C53+drdp!L53)*DRFR!$B53+(drdp!F53+drdp!O53)*DRFR!$C53+(drdp!I53+drdp!R53)*DRFR!$D53)</f>
        <v>-1.1087070338682167E-2</v>
      </c>
      <c r="G53" s="20">
        <f>Model!$W$4*((drdp!D53+drdp!M53)*DRFR!$B53+(drdp!G53+drdp!P53)*DRFR!$C53+(drdp!J53+drdp!S53)*DRFR!$D53)</f>
        <v>4.1777158024640876E-3</v>
      </c>
      <c r="H53" s="18">
        <f>Model!$W$4*((drdp!B53)*DRFR!$B53+(drdp!E53)*DRFR!$C53+(drdp!H53)*DRFR!$D53)</f>
        <v>2.9487641803541558E-2</v>
      </c>
      <c r="I53" s="18">
        <f>Model!$W$4*((drdp!C53)*DRFR!$B53+(drdp!F53)*DRFR!$C53+(drdp!I53)*DRFR!$D53)</f>
        <v>0.11004937740620907</v>
      </c>
      <c r="J53" s="18">
        <f>Model!$W$4*((drdp!D53)*DRFR!$B53+(drdp!G53)*DRFR!$C53+(drdp!J53)*DRFR!$D53)</f>
        <v>0.33088109898918583</v>
      </c>
      <c r="K53" s="21">
        <f t="shared" si="1"/>
        <v>9.7880128503288893E-5</v>
      </c>
      <c r="L53" s="21">
        <f t="shared" si="2"/>
        <v>1.3632943219992904E-3</v>
      </c>
      <c r="M53" s="21">
        <f t="shared" si="3"/>
        <v>6.8156610435454994E-5</v>
      </c>
      <c r="N53" s="21">
        <f t="shared" si="4"/>
        <v>3.6529361262564486E-4</v>
      </c>
      <c r="O53" s="21">
        <f t="shared" si="5"/>
        <v>-7.1052573270691683E-5</v>
      </c>
      <c r="P53" s="21">
        <f t="shared" si="6"/>
        <v>-2.6517181345473166E-4</v>
      </c>
      <c r="Q53" s="19">
        <f t="shared" si="8"/>
        <v>9.5857566407253983E-4</v>
      </c>
      <c r="R53" s="19">
        <f t="shared" si="9"/>
        <v>1.3351236660798644E-2</v>
      </c>
      <c r="S53" s="19">
        <f t="shared" si="10"/>
        <v>0.10953300496940069</v>
      </c>
      <c r="T53" s="19">
        <f t="shared" si="11"/>
        <v>3.5774530812177955E-3</v>
      </c>
      <c r="U53" s="19">
        <f t="shared" si="12"/>
        <v>9.6982617925081265E-3</v>
      </c>
      <c r="V53" s="19">
        <f t="shared" si="13"/>
        <v>3.6194405754744342E-2</v>
      </c>
    </row>
    <row r="54" spans="1:22" x14ac:dyDescent="0.25">
      <c r="A54" s="26">
        <f>Wellpath!E54</f>
        <v>1530</v>
      </c>
      <c r="B54" s="73">
        <v>1</v>
      </c>
      <c r="C54" s="22">
        <v>0</v>
      </c>
      <c r="D54" s="22">
        <v>0</v>
      </c>
      <c r="E54" s="20">
        <f>Model!$W$4*((drdp!B54+drdp!K54)*DRFR!$B54+(drdp!E54+drdp!N54)*DRFR!$C54+(drdp!H54+drdp!Q54)*DRFR!$D54)</f>
        <v>-2.931225966848648E-3</v>
      </c>
      <c r="F54" s="20">
        <f>Model!$W$4*((drdp!C54+drdp!L54)*DRFR!$B54+(drdp!F54+drdp!O54)*DRFR!$C54+(drdp!I54+drdp!R54)*DRFR!$D54)</f>
        <v>-1.0939484236744373E-2</v>
      </c>
      <c r="G54" s="20">
        <f>Model!$W$4*((drdp!D54+drdp!M54)*DRFR!$B54+(drdp!G54+drdp!P54)*DRFR!$C54+(drdp!J54+drdp!S54)*DRFR!$D54)</f>
        <v>4.575753550078842E-3</v>
      </c>
      <c r="H54" s="18">
        <f>Model!$W$4*((drdp!B54)*DRFR!$B54+(drdp!E54)*DRFR!$C54+(drdp!H54)*DRFR!$D54)</f>
        <v>3.2458413347218502E-2</v>
      </c>
      <c r="I54" s="18">
        <f>Model!$W$4*((drdp!C54)*DRFR!$B54+(drdp!F54)*DRFR!$C54+(drdp!I54)*DRFR!$D54)</f>
        <v>0.12113644774489123</v>
      </c>
      <c r="J54" s="18">
        <f>Model!$W$4*((drdp!D54)*DRFR!$B54+(drdp!G54)*DRFR!$C54+(drdp!J54)*DRFR!$D54)</f>
        <v>0.32670338318672176</v>
      </c>
      <c r="K54" s="21">
        <f t="shared" si="1"/>
        <v>1.0647221417201669E-4</v>
      </c>
      <c r="L54" s="21">
        <f t="shared" si="2"/>
        <v>1.4829666373652691E-3</v>
      </c>
      <c r="M54" s="21">
        <f t="shared" si="3"/>
        <v>8.9094130986514127E-5</v>
      </c>
      <c r="N54" s="21">
        <f t="shared" si="4"/>
        <v>3.9735971288432141E-4</v>
      </c>
      <c r="O54" s="21">
        <f t="shared" si="5"/>
        <v>-8.4465140894582675E-5</v>
      </c>
      <c r="P54" s="21">
        <f t="shared" si="6"/>
        <v>-3.1522819728704626E-4</v>
      </c>
      <c r="Q54" s="19">
        <f t="shared" si="8"/>
        <v>1.1514287255221811E-3</v>
      </c>
      <c r="R54" s="19">
        <f t="shared" si="9"/>
        <v>1.6037333294250052E-2</v>
      </c>
      <c r="S54" s="19">
        <f t="shared" si="10"/>
        <v>0.10680325719608541</v>
      </c>
      <c r="T54" s="19">
        <f t="shared" si="11"/>
        <v>4.2971905049430589E-3</v>
      </c>
      <c r="U54" s="19">
        <f t="shared" si="12"/>
        <v>1.0533220880138638E-2</v>
      </c>
      <c r="V54" s="19">
        <f t="shared" si="13"/>
        <v>3.9310515492022767E-2</v>
      </c>
    </row>
    <row r="55" spans="1:22" x14ac:dyDescent="0.25">
      <c r="A55" s="26">
        <f>Wellpath!E55</f>
        <v>1560</v>
      </c>
      <c r="B55" s="73">
        <v>1</v>
      </c>
      <c r="C55" s="22">
        <v>0</v>
      </c>
      <c r="D55" s="22">
        <v>0</v>
      </c>
      <c r="E55" s="20">
        <f>Model!$W$4*((drdp!B55+drdp!K55)*DRFR!$B55+(drdp!E55+drdp!N55)*DRFR!$C55+(drdp!H55+drdp!Q55)*DRFR!$D55)</f>
        <v>-2.8881091427004906E-3</v>
      </c>
      <c r="F55" s="20">
        <f>Model!$W$4*((drdp!C55+drdp!L55)*DRFR!$B55+(drdp!F55+drdp!O55)*DRFR!$C55+(drdp!I55+drdp!R55)*DRFR!$D55)</f>
        <v>-1.0778570058362434E-2</v>
      </c>
      <c r="G55" s="20">
        <f>Model!$W$4*((drdp!D55+drdp!M55)*DRFR!$B55+(drdp!G55+drdp!P55)*DRFR!$C55+(drdp!J55+drdp!S55)*DRFR!$D55)</f>
        <v>4.9682164468335286E-3</v>
      </c>
      <c r="H55" s="18">
        <f>Model!$W$4*((drdp!B55)*DRFR!$B55+(drdp!E55)*DRFR!$C55+(drdp!H55)*DRFR!$D55)</f>
        <v>3.5389639314067148E-2</v>
      </c>
      <c r="I55" s="18">
        <f>Model!$W$4*((drdp!C55)*DRFR!$B55+(drdp!F55)*DRFR!$C55+(drdp!I55)*DRFR!$D55)</f>
        <v>0.13207593198163561</v>
      </c>
      <c r="J55" s="18">
        <f>Model!$W$4*((drdp!D55)*DRFR!$B55+(drdp!G55)*DRFR!$C55+(drdp!J55)*DRFR!$D55)</f>
        <v>0.32212762963664293</v>
      </c>
      <c r="K55" s="21">
        <f t="shared" si="1"/>
        <v>1.1481338859216685E-4</v>
      </c>
      <c r="L55" s="21">
        <f t="shared" si="2"/>
        <v>1.5991442098682964E-3</v>
      </c>
      <c r="M55" s="21">
        <f t="shared" si="3"/>
        <v>1.137773056491013E-4</v>
      </c>
      <c r="N55" s="21">
        <f t="shared" si="4"/>
        <v>4.2848939961511573E-4</v>
      </c>
      <c r="O55" s="21">
        <f t="shared" si="5"/>
        <v>-9.881389223759753E-5</v>
      </c>
      <c r="P55" s="21">
        <f t="shared" si="6"/>
        <v>-3.6877846632434996E-4</v>
      </c>
      <c r="Q55" s="19">
        <f t="shared" si="8"/>
        <v>1.3588987849517838E-3</v>
      </c>
      <c r="R55" s="19">
        <f t="shared" si="9"/>
        <v>1.8927018446182907E-2</v>
      </c>
      <c r="S55" s="19">
        <f t="shared" si="10"/>
        <v>0.1038553039063087</v>
      </c>
      <c r="T55" s="19">
        <f t="shared" si="11"/>
        <v>5.0714793077836721E-3</v>
      </c>
      <c r="U55" s="19">
        <f t="shared" si="12"/>
        <v>1.1315515485041618E-2</v>
      </c>
      <c r="V55" s="19">
        <f t="shared" si="13"/>
        <v>4.2230078704007711E-2</v>
      </c>
    </row>
    <row r="56" spans="1:22" x14ac:dyDescent="0.25">
      <c r="A56" s="26">
        <f>Wellpath!E56</f>
        <v>1590</v>
      </c>
      <c r="B56" s="73">
        <v>1</v>
      </c>
      <c r="C56" s="22">
        <v>0</v>
      </c>
      <c r="D56" s="22">
        <v>0</v>
      </c>
      <c r="E56" s="20">
        <f>Model!$W$4*((drdp!B56+drdp!K56)*DRFR!$B56+(drdp!E56+drdp!N56)*DRFR!$C56+(drdp!H56+drdp!Q56)*DRFR!$D56)</f>
        <v>-2.8414736024410629E-3</v>
      </c>
      <c r="F56" s="20">
        <f>Model!$W$4*((drdp!C56+drdp!L56)*DRFR!$B56+(drdp!F56+drdp!O56)*DRFR!$C56+(drdp!I56+drdp!R56)*DRFR!$D56)</f>
        <v>-1.0604523852675811E-2</v>
      </c>
      <c r="G56" s="20">
        <f>Model!$W$4*((drdp!D56+drdp!M56)*DRFR!$B56+(drdp!G56+drdp!P56)*DRFR!$C56+(drdp!J56+drdp!S56)*DRFR!$D56)</f>
        <v>5.3546263371429476E-3</v>
      </c>
      <c r="H56" s="18">
        <f>Model!$W$4*((drdp!B56)*DRFR!$B56+(drdp!E56)*DRFR!$C56+(drdp!H56)*DRFR!$D56)</f>
        <v>3.8277748456767638E-2</v>
      </c>
      <c r="I56" s="18">
        <f>Model!$W$4*((drdp!C56)*DRFR!$B56+(drdp!F56)*DRFR!$C56+(drdp!I56)*DRFR!$D56)</f>
        <v>0.14285450203999803</v>
      </c>
      <c r="J56" s="18">
        <f>Model!$W$4*((drdp!D56)*DRFR!$B56+(drdp!G56)*DRFR!$C56+(drdp!J56)*DRFR!$D56)</f>
        <v>0.31715941318980939</v>
      </c>
      <c r="K56" s="21">
        <f t="shared" si="1"/>
        <v>1.2288736082553624E-4</v>
      </c>
      <c r="L56" s="21">
        <f t="shared" si="2"/>
        <v>1.7116001360102666E-3</v>
      </c>
      <c r="M56" s="21">
        <f t="shared" si="3"/>
        <v>1.424493288595262E-4</v>
      </c>
      <c r="N56" s="21">
        <f t="shared" si="4"/>
        <v>4.5862187420895066E-4</v>
      </c>
      <c r="O56" s="21">
        <f t="shared" si="5"/>
        <v>-1.1402892162552489E-4</v>
      </c>
      <c r="P56" s="21">
        <f t="shared" si="6"/>
        <v>-4.2556172903874845E-4</v>
      </c>
      <c r="Q56" s="19">
        <f t="shared" si="8"/>
        <v>1.5799994155117441E-3</v>
      </c>
      <c r="R56" s="19">
        <f t="shared" si="9"/>
        <v>2.2006552962964096E-2</v>
      </c>
      <c r="S56" s="19">
        <f t="shared" si="10"/>
        <v>0.10070387068055334</v>
      </c>
      <c r="T56" s="19">
        <f t="shared" si="11"/>
        <v>5.8966380946189594E-3</v>
      </c>
      <c r="U56" s="19">
        <f t="shared" si="12"/>
        <v>1.2041334346537959E-2</v>
      </c>
      <c r="V56" s="19">
        <f t="shared" si="13"/>
        <v>4.4938871572203859E-2</v>
      </c>
    </row>
    <row r="57" spans="1:22" x14ac:dyDescent="0.25">
      <c r="A57" s="26">
        <f>Wellpath!E57</f>
        <v>1620</v>
      </c>
      <c r="B57" s="73">
        <v>1</v>
      </c>
      <c r="C57" s="22">
        <v>0</v>
      </c>
      <c r="D57" s="22">
        <v>0</v>
      </c>
      <c r="E57" s="20">
        <f>Model!$W$4*((drdp!B57+drdp!K57)*DRFR!$B57+(drdp!E57+drdp!N57)*DRFR!$C57+(drdp!H57+drdp!Q57)*DRFR!$D57)</f>
        <v>-2.7913761642925179E-3</v>
      </c>
      <c r="F57" s="20">
        <f>Model!$W$4*((drdp!C57+drdp!L57)*DRFR!$B57+(drdp!F57+drdp!O57)*DRFR!$C57+(drdp!I57+drdp!R57)*DRFR!$D57)</f>
        <v>-1.0417557668176407E-2</v>
      </c>
      <c r="G57" s="20">
        <f>Model!$W$4*((drdp!D57+drdp!M57)*DRFR!$B57+(drdp!G57+drdp!P57)*DRFR!$C57+(drdp!J57+drdp!S57)*DRFR!$D57)</f>
        <v>5.7345124400774378E-3</v>
      </c>
      <c r="H57" s="18">
        <f>Model!$W$4*((drdp!B57)*DRFR!$B57+(drdp!E57)*DRFR!$C57+(drdp!H57)*DRFR!$D57)</f>
        <v>4.1119222059208704E-2</v>
      </c>
      <c r="I57" s="18">
        <f>Model!$W$4*((drdp!C57)*DRFR!$B57+(drdp!F57)*DRFR!$C57+(drdp!I57)*DRFR!$D57)</f>
        <v>0.15345902589267385</v>
      </c>
      <c r="J57" s="18">
        <f>Model!$W$4*((drdp!D57)*DRFR!$B57+(drdp!G57)*DRFR!$C57+(drdp!J57)*DRFR!$D57)</f>
        <v>0.31180478685266644</v>
      </c>
      <c r="K57" s="21">
        <f t="shared" si="1"/>
        <v>1.3067914171611665E-4</v>
      </c>
      <c r="L57" s="21">
        <f t="shared" si="2"/>
        <v>1.8201256437800476E-3</v>
      </c>
      <c r="M57" s="21">
        <f t="shared" si="3"/>
        <v>1.7533396178492911E-4</v>
      </c>
      <c r="N57" s="21">
        <f t="shared" si="4"/>
        <v>4.8770119637404105E-4</v>
      </c>
      <c r="O57" s="21">
        <f t="shared" si="5"/>
        <v>-1.3003610296459598E-4</v>
      </c>
      <c r="P57" s="21">
        <f t="shared" si="6"/>
        <v>-4.8530134308213014E-4</v>
      </c>
      <c r="Q57" s="19">
        <f t="shared" si="8"/>
        <v>1.8136777835800521E-3</v>
      </c>
      <c r="R57" s="19">
        <f t="shared" si="9"/>
        <v>2.5261272763938608E-2</v>
      </c>
      <c r="S57" s="19">
        <f t="shared" si="10"/>
        <v>9.7364674433096279E-2</v>
      </c>
      <c r="T57" s="19">
        <f t="shared" si="11"/>
        <v>6.7687376368796657E-3</v>
      </c>
      <c r="U57" s="19">
        <f t="shared" si="12"/>
        <v>1.2707141348093505E-2</v>
      </c>
      <c r="V57" s="19">
        <f t="shared" si="13"/>
        <v>4.742369713004424E-2</v>
      </c>
    </row>
    <row r="58" spans="1:22" x14ac:dyDescent="0.25">
      <c r="A58" s="26">
        <f>Wellpath!E58</f>
        <v>1650</v>
      </c>
      <c r="B58" s="73">
        <v>1</v>
      </c>
      <c r="C58" s="22">
        <v>0</v>
      </c>
      <c r="D58" s="22">
        <v>0</v>
      </c>
      <c r="E58" s="20">
        <f>Model!$W$4*((drdp!B58+drdp!K58)*DRFR!$B58+(drdp!E58+drdp!N58)*DRFR!$C58+(drdp!H58+drdp!Q58)*DRFR!$D58)</f>
        <v>-2.7378778642663149E-3</v>
      </c>
      <c r="F58" s="20">
        <f>Model!$W$4*((drdp!C58+drdp!L58)*DRFR!$B58+(drdp!F58+drdp!O58)*DRFR!$C58+(drdp!I58+drdp!R58)*DRFR!$D58)</f>
        <v>-1.021789929436008E-2</v>
      </c>
      <c r="G58" s="20">
        <f>Model!$W$4*((drdp!D58+drdp!M58)*DRFR!$B58+(drdp!G58+drdp!P58)*DRFR!$C58+(drdp!J58+drdp!S58)*DRFR!$D58)</f>
        <v>6.1074119229376994E-3</v>
      </c>
      <c r="H58" s="18">
        <f>Model!$W$4*((drdp!B58)*DRFR!$B58+(drdp!E58)*DRFR!$C58+(drdp!H58)*DRFR!$D58)</f>
        <v>4.391059822350122E-2</v>
      </c>
      <c r="I58" s="18">
        <f>Model!$W$4*((drdp!C58)*DRFR!$B58+(drdp!F58)*DRFR!$C58+(drdp!I58)*DRFR!$D58)</f>
        <v>0.16387658356085025</v>
      </c>
      <c r="J58" s="18">
        <f>Model!$W$4*((drdp!D58)*DRFR!$B58+(drdp!G58)*DRFR!$C58+(drdp!J58)*DRFR!$D58)</f>
        <v>0.30607027441258899</v>
      </c>
      <c r="K58" s="21">
        <f t="shared" si="1"/>
        <v>1.3817511691575614E-4</v>
      </c>
      <c r="L58" s="21">
        <f t="shared" si="2"/>
        <v>1.9245311097697319E-3</v>
      </c>
      <c r="M58" s="21">
        <f t="shared" si="3"/>
        <v>2.1263444218137069E-4</v>
      </c>
      <c r="N58" s="21">
        <f t="shared" si="4"/>
        <v>5.1567655667137194E-4</v>
      </c>
      <c r="O58" s="21">
        <f t="shared" si="5"/>
        <v>-1.4675745087636328E-4</v>
      </c>
      <c r="P58" s="21">
        <f t="shared" si="6"/>
        <v>-5.4770626305988162E-4</v>
      </c>
      <c r="Q58" s="19">
        <f t="shared" si="8"/>
        <v>2.0588197780618653E-3</v>
      </c>
      <c r="R58" s="19">
        <f t="shared" si="9"/>
        <v>2.8675660283356382E-2</v>
      </c>
      <c r="S58" s="19">
        <f t="shared" si="10"/>
        <v>9.3854346840782463E-2</v>
      </c>
      <c r="T58" s="19">
        <f t="shared" si="11"/>
        <v>7.6836200153545609E-3</v>
      </c>
      <c r="U58" s="19">
        <f t="shared" si="12"/>
        <v>1.3309692744923366E-2</v>
      </c>
      <c r="V58" s="19">
        <f t="shared" si="13"/>
        <v>4.9672449557184875E-2</v>
      </c>
    </row>
    <row r="59" spans="1:22" x14ac:dyDescent="0.25">
      <c r="A59" s="26">
        <f>Wellpath!E59</f>
        <v>1680</v>
      </c>
      <c r="B59" s="73">
        <v>1</v>
      </c>
      <c r="C59" s="22">
        <v>0</v>
      </c>
      <c r="D59" s="22">
        <v>0</v>
      </c>
      <c r="E59" s="20">
        <f>Model!$W$4*((drdp!B59+drdp!K59)*DRFR!$B59+(drdp!E59+drdp!N59)*DRFR!$C59+(drdp!H59+drdp!Q59)*DRFR!$D59)</f>
        <v>-2.6810438818002727E-3</v>
      </c>
      <c r="F59" s="20">
        <f>Model!$W$4*((drdp!C59+drdp!L59)*DRFR!$B59+(drdp!F59+drdp!O59)*DRFR!$C59+(drdp!I59+drdp!R59)*DRFR!$D59)</f>
        <v>-1.0005791984200305E-2</v>
      </c>
      <c r="G59" s="20">
        <f>Model!$W$4*((drdp!D59+drdp!M59)*DRFR!$B59+(drdp!G59+drdp!P59)*DRFR!$C59+(drdp!J59+drdp!S59)*DRFR!$D59)</f>
        <v>6.4728704651445083E-3</v>
      </c>
      <c r="H59" s="18">
        <f>Model!$W$4*((drdp!B59)*DRFR!$B59+(drdp!E59)*DRFR!$C59+(drdp!H59)*DRFR!$D59)</f>
        <v>4.6648476087767538E-2</v>
      </c>
      <c r="I59" s="18">
        <f>Model!$W$4*((drdp!C59)*DRFR!$B59+(drdp!F59)*DRFR!$C59+(drdp!I59)*DRFR!$D59)</f>
        <v>0.17409448285521034</v>
      </c>
      <c r="J59" s="18">
        <f>Model!$W$4*((drdp!D59)*DRFR!$B59+(drdp!G59)*DRFR!$C59+(drdp!J59)*DRFR!$D59)</f>
        <v>0.29996286248965132</v>
      </c>
      <c r="K59" s="21">
        <f t="shared" si="1"/>
        <v>1.4536311321189483E-4</v>
      </c>
      <c r="L59" s="21">
        <f t="shared" si="2"/>
        <v>2.0246469830008189E-3</v>
      </c>
      <c r="M59" s="21">
        <f t="shared" si="3"/>
        <v>2.5453249423991079E-4</v>
      </c>
      <c r="N59" s="21">
        <f t="shared" si="4"/>
        <v>5.4250252405317839E-4</v>
      </c>
      <c r="O59" s="21">
        <f t="shared" si="5"/>
        <v>-1.6411150063462465E-4</v>
      </c>
      <c r="P59" s="21">
        <f t="shared" si="6"/>
        <v>-6.1247245847479142E-4</v>
      </c>
      <c r="Q59" s="19">
        <f t="shared" si="8"/>
        <v>2.3142554382267759E-3</v>
      </c>
      <c r="R59" s="19">
        <f t="shared" si="9"/>
        <v>3.2233420070392864E-2</v>
      </c>
      <c r="S59" s="19">
        <f t="shared" si="10"/>
        <v>9.0190353315166824E-2</v>
      </c>
      <c r="T59" s="19">
        <f t="shared" si="11"/>
        <v>8.6369188771549064E-3</v>
      </c>
      <c r="U59" s="19">
        <f t="shared" si="12"/>
        <v>1.3846052967190438E-2</v>
      </c>
      <c r="V59" s="19">
        <f t="shared" si="13"/>
        <v>5.167417315784454E-2</v>
      </c>
    </row>
    <row r="60" spans="1:22" x14ac:dyDescent="0.25">
      <c r="A60" s="26">
        <f>Wellpath!E60</f>
        <v>1710</v>
      </c>
      <c r="B60" s="73">
        <v>1</v>
      </c>
      <c r="C60" s="22">
        <v>0</v>
      </c>
      <c r="D60" s="22">
        <v>0</v>
      </c>
      <c r="E60" s="20">
        <f>Model!$W$4*((drdp!B60+drdp!K60)*DRFR!$B60+(drdp!E60+drdp!N60)*DRFR!$C60+(drdp!H60+drdp!Q60)*DRFR!$D60)</f>
        <v>-2.6209434603473966E-3</v>
      </c>
      <c r="F60" s="20">
        <f>Model!$W$4*((drdp!C60+drdp!L60)*DRFR!$B60+(drdp!F60+drdp!O60)*DRFR!$C60+(drdp!I60+drdp!R60)*DRFR!$D60)</f>
        <v>-9.7814941577818448E-3</v>
      </c>
      <c r="G60" s="20">
        <f>Model!$W$4*((drdp!D60+drdp!M60)*DRFR!$B60+(drdp!G60+drdp!P60)*DRFR!$C60+(drdp!J60+drdp!S60)*DRFR!$D60)</f>
        <v>6.8304428117587183E-3</v>
      </c>
      <c r="H60" s="18">
        <f>Model!$W$4*((drdp!B60)*DRFR!$B60+(drdp!E60)*DRFR!$C60+(drdp!H60)*DRFR!$D60)</f>
        <v>4.932951996956781E-2</v>
      </c>
      <c r="I60" s="18">
        <f>Model!$W$4*((drdp!C60)*DRFR!$B60+(drdp!F60)*DRFR!$C60+(drdp!I60)*DRFR!$D60)</f>
        <v>0.18410027483941063</v>
      </c>
      <c r="J60" s="18">
        <f>Model!$W$4*((drdp!D60)*DRFR!$B60+(drdp!G60)*DRFR!$C60+(drdp!J60)*DRFR!$D60)</f>
        <v>0.29348999202450676</v>
      </c>
      <c r="K60" s="21">
        <f t="shared" si="1"/>
        <v>1.522324578342326E-4</v>
      </c>
      <c r="L60" s="21">
        <f t="shared" si="2"/>
        <v>2.1203246109595393E-3</v>
      </c>
      <c r="M60" s="21">
        <f t="shared" si="3"/>
        <v>3.0118744324461713E-4</v>
      </c>
      <c r="N60" s="21">
        <f t="shared" si="4"/>
        <v>5.6813926719844301E-4</v>
      </c>
      <c r="O60" s="21">
        <f t="shared" si="5"/>
        <v>-1.8201370505338055E-4</v>
      </c>
      <c r="P60" s="21">
        <f t="shared" si="6"/>
        <v>-6.792843949330723E-4</v>
      </c>
      <c r="Q60" s="19">
        <f t="shared" si="8"/>
        <v>2.5787646536398839E-3</v>
      </c>
      <c r="R60" s="19">
        <f t="shared" si="9"/>
        <v>3.5917558178947352E-2</v>
      </c>
      <c r="S60" s="19">
        <f t="shared" si="10"/>
        <v>8.6390907912784962E-2</v>
      </c>
      <c r="T60" s="19">
        <f t="shared" si="11"/>
        <v>9.624080708146807E-3</v>
      </c>
      <c r="U60" s="19">
        <f t="shared" si="12"/>
        <v>1.4313608921806579E-2</v>
      </c>
      <c r="V60" s="19">
        <f t="shared" si="13"/>
        <v>5.341911573585334E-2</v>
      </c>
    </row>
    <row r="61" spans="1:22" x14ac:dyDescent="0.25">
      <c r="A61" s="26">
        <f>Wellpath!E61</f>
        <v>1740</v>
      </c>
      <c r="B61" s="73">
        <v>1</v>
      </c>
      <c r="C61" s="22">
        <v>0</v>
      </c>
      <c r="D61" s="22">
        <v>0</v>
      </c>
      <c r="E61" s="20">
        <f>Model!$W$4*((drdp!B61+drdp!K61)*DRFR!$B61+(drdp!E61+drdp!N61)*DRFR!$C61+(drdp!H61+drdp!Q61)*DRFR!$D61)</f>
        <v>-2.557649823013472E-3</v>
      </c>
      <c r="F61" s="20">
        <f>Model!$W$4*((drdp!C61+drdp!L61)*DRFR!$B61+(drdp!F61+drdp!O61)*DRFR!$C61+(drdp!I61+drdp!R61)*DRFR!$D61)</f>
        <v>-9.5452790874558102E-3</v>
      </c>
      <c r="G61" s="20">
        <f>Model!$W$4*((drdp!D61+drdp!M61)*DRFR!$B61+(drdp!G61+drdp!P61)*DRFR!$C61+(drdp!J61+drdp!S61)*DRFR!$D61)</f>
        <v>7.1796933159559697E-3</v>
      </c>
      <c r="H61" s="18">
        <f>Model!$W$4*((drdp!B61)*DRFR!$B61+(drdp!E61)*DRFR!$C61+(drdp!H61)*DRFR!$D61)</f>
        <v>5.1950463429915203E-2</v>
      </c>
      <c r="I61" s="18">
        <f>Model!$W$4*((drdp!C61)*DRFR!$B61+(drdp!F61)*DRFR!$C61+(drdp!I61)*DRFR!$D61)</f>
        <v>0.19388176899719248</v>
      </c>
      <c r="J61" s="18">
        <f>Model!$W$4*((drdp!D61)*DRFR!$B61+(drdp!G61)*DRFR!$C61+(drdp!J61)*DRFR!$D61)</f>
        <v>0.28665954921274805</v>
      </c>
      <c r="K61" s="21">
        <f t="shared" si="1"/>
        <v>1.5877403045139345E-4</v>
      </c>
      <c r="L61" s="21">
        <f t="shared" si="2"/>
        <v>2.2114369638169605E-3</v>
      </c>
      <c r="M61" s="21">
        <f t="shared" si="3"/>
        <v>3.5273543935579997E-4</v>
      </c>
      <c r="N61" s="21">
        <f t="shared" si="4"/>
        <v>5.9255274856708851E-4</v>
      </c>
      <c r="O61" s="21">
        <f t="shared" si="5"/>
        <v>-2.0037684639222635E-4</v>
      </c>
      <c r="P61" s="21">
        <f t="shared" si="6"/>
        <v>-7.4781657139621311E-4</v>
      </c>
      <c r="Q61" s="19">
        <f t="shared" si="8"/>
        <v>2.8510831084171896E-3</v>
      </c>
      <c r="R61" s="19">
        <f t="shared" si="9"/>
        <v>3.9710464960440249E-2</v>
      </c>
      <c r="S61" s="19">
        <f t="shared" si="10"/>
        <v>8.247488459810054E-2</v>
      </c>
      <c r="T61" s="19">
        <f t="shared" si="11"/>
        <v>1.0640387017214358E-2</v>
      </c>
      <c r="U61" s="19">
        <f t="shared" si="12"/>
        <v>1.4710082723159466E-2</v>
      </c>
      <c r="V61" s="19">
        <f t="shared" si="13"/>
        <v>5.4898776106372275E-2</v>
      </c>
    </row>
    <row r="62" spans="1:22" x14ac:dyDescent="0.25">
      <c r="A62" s="26">
        <f>Wellpath!E62</f>
        <v>1770</v>
      </c>
      <c r="B62" s="73">
        <v>1</v>
      </c>
      <c r="C62" s="22">
        <v>0</v>
      </c>
      <c r="D62" s="22">
        <v>0</v>
      </c>
      <c r="E62" s="20">
        <f>Model!$W$4*((drdp!B62+drdp!K62)*DRFR!$B62+(drdp!E62+drdp!N62)*DRFR!$C62+(drdp!H62+drdp!Q62)*DRFR!$D62)</f>
        <v>-2.4912400833459495E-3</v>
      </c>
      <c r="F62" s="20">
        <f>Model!$W$4*((drdp!C62+drdp!L62)*DRFR!$B62+(drdp!F62+drdp!O62)*DRFR!$C62+(drdp!I62+drdp!R62)*DRFR!$D62)</f>
        <v>-9.2974345648992318E-3</v>
      </c>
      <c r="G62" s="20">
        <f>Model!$W$4*((drdp!D62+drdp!M62)*DRFR!$B62+(drdp!G62+drdp!P62)*DRFR!$C62+(drdp!J62+drdp!S62)*DRFR!$D62)</f>
        <v>7.5201964697946318E-3</v>
      </c>
      <c r="H62" s="18">
        <f>Model!$W$4*((drdp!B62)*DRFR!$B62+(drdp!E62)*DRFR!$C62+(drdp!H62)*DRFR!$D62)</f>
        <v>5.4508113252928675E-2</v>
      </c>
      <c r="I62" s="18">
        <f>Model!$W$4*((drdp!C62)*DRFR!$B62+(drdp!F62)*DRFR!$C62+(drdp!I62)*DRFR!$D62)</f>
        <v>0.20342704808464829</v>
      </c>
      <c r="J62" s="18">
        <f>Model!$W$4*((drdp!D62)*DRFR!$B62+(drdp!G62)*DRFR!$C62+(drdp!J62)*DRFR!$D62)</f>
        <v>0.27947985589679208</v>
      </c>
      <c r="K62" s="21">
        <f t="shared" si="1"/>
        <v>1.6498030760426298E-4</v>
      </c>
      <c r="L62" s="21">
        <f t="shared" si="2"/>
        <v>2.2978792533055433E-3</v>
      </c>
      <c r="M62" s="21">
        <f t="shared" si="3"/>
        <v>4.0928879430011163E-4</v>
      </c>
      <c r="N62" s="21">
        <f t="shared" si="4"/>
        <v>6.157148902274516E-4</v>
      </c>
      <c r="O62" s="21">
        <f t="shared" si="5"/>
        <v>-2.1911146127241544E-4</v>
      </c>
      <c r="P62" s="21">
        <f t="shared" si="6"/>
        <v>-8.1773510598931486E-4</v>
      </c>
      <c r="Q62" s="19">
        <f t="shared" si="8"/>
        <v>3.1299084408454923E-3</v>
      </c>
      <c r="R62" s="19">
        <f t="shared" si="9"/>
        <v>4.3594000856250766E-2</v>
      </c>
      <c r="S62" s="19">
        <f t="shared" si="10"/>
        <v>7.8461725291447459E-2</v>
      </c>
      <c r="T62" s="19">
        <f t="shared" si="11"/>
        <v>1.1680977324274065E-2</v>
      </c>
      <c r="U62" s="19">
        <f t="shared" si="12"/>
        <v>1.5033542790742304E-2</v>
      </c>
      <c r="V62" s="19">
        <f t="shared" si="13"/>
        <v>5.6105945512811083E-2</v>
      </c>
    </row>
    <row r="63" spans="1:22" x14ac:dyDescent="0.25">
      <c r="A63" s="26">
        <f>Wellpath!E63</f>
        <v>1800</v>
      </c>
      <c r="B63" s="73">
        <v>1</v>
      </c>
      <c r="C63" s="22">
        <v>0</v>
      </c>
      <c r="D63" s="22">
        <v>0</v>
      </c>
      <c r="E63" s="20">
        <f>Model!$W$4*((drdp!B63+drdp!K63)*DRFR!$B63+(drdp!E63+drdp!N63)*DRFR!$C63+(drdp!H63+drdp!Q63)*DRFR!$D63)</f>
        <v>-2.4217951513830216E-3</v>
      </c>
      <c r="F63" s="20">
        <f>Model!$W$4*((drdp!C63+drdp!L63)*DRFR!$B63+(drdp!F63+drdp!O63)*DRFR!$C63+(drdp!I63+drdp!R63)*DRFR!$D63)</f>
        <v>-9.0382625504853813E-3</v>
      </c>
      <c r="G63" s="20">
        <f>Model!$W$4*((drdp!D63+drdp!M63)*DRFR!$B63+(drdp!G63+drdp!P63)*DRFR!$C63+(drdp!J63+drdp!S63)*DRFR!$D63)</f>
        <v>7.8515374226323202E-3</v>
      </c>
      <c r="H63" s="18">
        <f>Model!$W$4*((drdp!B63)*DRFR!$B63+(drdp!E63)*DRFR!$C63+(drdp!H63)*DRFR!$D63)</f>
        <v>5.6999353336274629E-2</v>
      </c>
      <c r="I63" s="18">
        <f>Model!$W$4*((drdp!C63)*DRFR!$B63+(drdp!F63)*DRFR!$C63+(drdp!I63)*DRFR!$D63)</f>
        <v>0.21272448264954752</v>
      </c>
      <c r="J63" s="18">
        <f>Model!$W$4*((drdp!D63)*DRFR!$B63+(drdp!G63)*DRFR!$C63+(drdp!J63)*DRFR!$D63)</f>
        <v>0.27195965942699746</v>
      </c>
      <c r="K63" s="21">
        <f t="shared" si="1"/>
        <v>1.708453993595253E-4</v>
      </c>
      <c r="L63" s="21">
        <f t="shared" si="2"/>
        <v>2.3795694432370497E-3</v>
      </c>
      <c r="M63" s="21">
        <f t="shared" si="3"/>
        <v>4.709354341991074E-4</v>
      </c>
      <c r="N63" s="21">
        <f t="shared" si="4"/>
        <v>6.3760371064914385E-4</v>
      </c>
      <c r="O63" s="21">
        <f t="shared" si="5"/>
        <v>-2.3812627653344874E-4</v>
      </c>
      <c r="P63" s="21">
        <f t="shared" si="6"/>
        <v>-8.8869936264002712E-4</v>
      </c>
      <c r="Q63" s="19">
        <f t="shared" si="8"/>
        <v>3.4139065883577449E-3</v>
      </c>
      <c r="R63" s="19">
        <f t="shared" si="9"/>
        <v>4.7549584771823188E-2</v>
      </c>
      <c r="S63" s="19">
        <f t="shared" si="10"/>
        <v>7.4371345149948559E-2</v>
      </c>
      <c r="T63" s="19">
        <f t="shared" si="11"/>
        <v>1.2740872840045233E-2</v>
      </c>
      <c r="U63" s="19">
        <f t="shared" si="12"/>
        <v>1.5282413259619924E-2</v>
      </c>
      <c r="V63" s="19">
        <f t="shared" si="13"/>
        <v>5.7034742747165856E-2</v>
      </c>
    </row>
    <row r="64" spans="1:22" x14ac:dyDescent="0.25">
      <c r="A64" s="26">
        <f>Wellpath!E64</f>
        <v>1830</v>
      </c>
      <c r="B64" s="73">
        <v>1</v>
      </c>
      <c r="C64" s="22">
        <v>0</v>
      </c>
      <c r="D64" s="22">
        <v>0</v>
      </c>
      <c r="E64" s="20">
        <f>Model!$W$4*((drdp!B64+drdp!K64)*DRFR!$B64+(drdp!E64+drdp!N64)*DRFR!$C64+(drdp!H64+drdp!Q64)*DRFR!$D64)</f>
        <v>-2.3493996350770485E-3</v>
      </c>
      <c r="F64" s="20">
        <f>Model!$W$4*((drdp!C64+drdp!L64)*DRFR!$B64+(drdp!F64+drdp!O64)*DRFR!$C64+(drdp!I64+drdp!R64)*DRFR!$D64)</f>
        <v>-8.7680788053913373E-3</v>
      </c>
      <c r="G64" s="20">
        <f>Model!$W$4*((drdp!D64+drdp!M64)*DRFR!$B64+(drdp!G64+drdp!P64)*DRFR!$C64+(drdp!J64+drdp!S64)*DRFR!$D64)</f>
        <v>8.1733124865571941E-3</v>
      </c>
      <c r="H64" s="18">
        <f>Model!$W$4*((drdp!B64)*DRFR!$B64+(drdp!E64)*DRFR!$C64+(drdp!H64)*DRFR!$D64)</f>
        <v>5.942114848765765E-2</v>
      </c>
      <c r="I64" s="18">
        <f>Model!$W$4*((drdp!C64)*DRFR!$B64+(drdp!F64)*DRFR!$C64+(drdp!I64)*DRFR!$D64)</f>
        <v>0.22176274520003292</v>
      </c>
      <c r="J64" s="18">
        <f>Model!$W$4*((drdp!D64)*DRFR!$B64+(drdp!G64)*DRFR!$C64+(drdp!J64)*DRFR!$D64)</f>
        <v>0.26410812200436512</v>
      </c>
      <c r="K64" s="21">
        <f t="shared" si="1"/>
        <v>1.7636507800482547E-4</v>
      </c>
      <c r="L64" s="21">
        <f t="shared" si="2"/>
        <v>2.4564486491746025E-3</v>
      </c>
      <c r="M64" s="21">
        <f t="shared" si="3"/>
        <v>5.3773847120201909E-4</v>
      </c>
      <c r="N64" s="21">
        <f t="shared" si="4"/>
        <v>6.5820343179485703E-4</v>
      </c>
      <c r="O64" s="21">
        <f t="shared" si="5"/>
        <v>-2.5732865390673689E-4</v>
      </c>
      <c r="P64" s="21">
        <f t="shared" si="6"/>
        <v>-9.6036361062324966E-4</v>
      </c>
      <c r="Q64" s="19">
        <f t="shared" si="8"/>
        <v>3.7017182869517845E-3</v>
      </c>
      <c r="R64" s="19">
        <f t="shared" si="9"/>
        <v>5.1558284601891775E-2</v>
      </c>
      <c r="S64" s="19">
        <f t="shared" si="10"/>
        <v>7.0224035542871724E-2</v>
      </c>
      <c r="T64" s="19">
        <f t="shared" si="11"/>
        <v>1.3815000722210889E-2</v>
      </c>
      <c r="U64" s="19">
        <f t="shared" si="12"/>
        <v>1.5455481657884332E-2</v>
      </c>
      <c r="V64" s="19">
        <f t="shared" si="13"/>
        <v>5.7680642802673203E-2</v>
      </c>
    </row>
    <row r="65" spans="1:22" x14ac:dyDescent="0.25">
      <c r="A65" s="26">
        <f>Wellpath!E65</f>
        <v>1860</v>
      </c>
      <c r="B65" s="73">
        <v>1</v>
      </c>
      <c r="C65" s="22">
        <v>0</v>
      </c>
      <c r="D65" s="22">
        <v>0</v>
      </c>
      <c r="E65" s="20">
        <f>Model!$W$4*((drdp!B65+drdp!K65)*DRFR!$B65+(drdp!E65+drdp!N65)*DRFR!$C65+(drdp!H65+drdp!Q65)*DRFR!$D65)</f>
        <v>-2.2741417372130202E-3</v>
      </c>
      <c r="F65" s="20">
        <f>Model!$W$4*((drdp!C65+drdp!L65)*DRFR!$B65+(drdp!F65+drdp!O65)*DRFR!$C65+(drdp!I65+drdp!R65)*DRFR!$D65)</f>
        <v>-8.4872125068919495E-3</v>
      </c>
      <c r="G65" s="20">
        <f>Model!$W$4*((drdp!D65+drdp!M65)*DRFR!$B65+(drdp!G65+drdp!P65)*DRFR!$C65+(drdp!J65+drdp!S65)*DRFR!$D65)</f>
        <v>8.4851296282195121E-3</v>
      </c>
      <c r="H65" s="18">
        <f>Model!$W$4*((drdp!B65)*DRFR!$B65+(drdp!E65)*DRFR!$C65+(drdp!H65)*DRFR!$D65)</f>
        <v>6.1770548122734699E-2</v>
      </c>
      <c r="I65" s="18">
        <f>Model!$W$4*((drdp!C65)*DRFR!$B65+(drdp!F65)*DRFR!$C65+(drdp!I65)*DRFR!$D65)</f>
        <v>0.23053082400542424</v>
      </c>
      <c r="J65" s="18">
        <f>Model!$W$4*((drdp!D65)*DRFR!$B65+(drdp!G65)*DRFR!$C65+(drdp!J65)*DRFR!$D65)</f>
        <v>0.25593480951780795</v>
      </c>
      <c r="K65" s="21">
        <f t="shared" si="1"/>
        <v>1.8153679864575973E-4</v>
      </c>
      <c r="L65" s="21">
        <f t="shared" si="2"/>
        <v>2.5284814253117454E-3</v>
      </c>
      <c r="M65" s="21">
        <f t="shared" si="3"/>
        <v>6.0973589600970765E-4</v>
      </c>
      <c r="N65" s="21">
        <f t="shared" si="4"/>
        <v>6.7750455598937639E-4</v>
      </c>
      <c r="O65" s="21">
        <f t="shared" si="5"/>
        <v>-2.7662504133993366E-4</v>
      </c>
      <c r="P65" s="21">
        <f t="shared" si="6"/>
        <v>-1.0323787089264738E-3</v>
      </c>
      <c r="Q65" s="19">
        <f t="shared" si="8"/>
        <v>3.9919656933879088E-3</v>
      </c>
      <c r="R65" s="19">
        <f t="shared" si="9"/>
        <v>5.560090946579449E-2</v>
      </c>
      <c r="S65" s="19">
        <f t="shared" si="10"/>
        <v>6.6040365194118655E-2</v>
      </c>
      <c r="T65" s="19">
        <f t="shared" si="11"/>
        <v>1.4898218789795598E-2</v>
      </c>
      <c r="U65" s="19">
        <f t="shared" si="12"/>
        <v>1.5551904813695958E-2</v>
      </c>
      <c r="V65" s="19">
        <f t="shared" si="13"/>
        <v>5.8040498919188312E-2</v>
      </c>
    </row>
    <row r="66" spans="1:22" x14ac:dyDescent="0.25">
      <c r="A66" s="26">
        <f>Wellpath!E66</f>
        <v>1890</v>
      </c>
      <c r="B66" s="73">
        <v>1</v>
      </c>
      <c r="C66" s="22">
        <v>0</v>
      </c>
      <c r="D66" s="22">
        <v>0</v>
      </c>
      <c r="E66" s="20">
        <f>Model!$W$4*((drdp!B66+drdp!K66)*DRFR!$B66+(drdp!E66+drdp!N66)*DRFR!$C66+(drdp!H66+drdp!Q66)*DRFR!$D66)</f>
        <v>-2.1961131479468652E-3</v>
      </c>
      <c r="F66" s="20">
        <f>Model!$W$4*((drdp!C66+drdp!L66)*DRFR!$B66+(drdp!F66+drdp!O66)*DRFR!$C66+(drdp!I66+drdp!R66)*DRFR!$D66)</f>
        <v>-8.196005847307725E-3</v>
      </c>
      <c r="G66" s="20">
        <f>Model!$W$4*((drdp!D66+drdp!M66)*DRFR!$B66+(drdp!G66+drdp!P66)*DRFR!$C66+(drdp!J66+drdp!S66)*DRFR!$D66)</f>
        <v>8.7866089464637472E-3</v>
      </c>
      <c r="H66" s="18">
        <f>Model!$W$4*((drdp!B66)*DRFR!$B66+(drdp!E66)*DRFR!$C66+(drdp!H66)*DRFR!$D66)</f>
        <v>6.4044689859947712E-2</v>
      </c>
      <c r="I66" s="18">
        <f>Model!$W$4*((drdp!C66)*DRFR!$B66+(drdp!F66)*DRFR!$C66+(drdp!I66)*DRFR!$D66)</f>
        <v>0.23901803651231621</v>
      </c>
      <c r="J66" s="18">
        <f>Model!$W$4*((drdp!D66)*DRFR!$B66+(drdp!G66)*DRFR!$C66+(drdp!J66)*DRFR!$D66)</f>
        <v>0.24744967988958844</v>
      </c>
      <c r="K66" s="21">
        <f t="shared" si="1"/>
        <v>1.8635971160434482E-4</v>
      </c>
      <c r="L66" s="21">
        <f t="shared" si="2"/>
        <v>2.5956559371608477E-3</v>
      </c>
      <c r="M66" s="21">
        <f t="shared" si="3"/>
        <v>6.8694039278778443E-4</v>
      </c>
      <c r="N66" s="21">
        <f t="shared" si="4"/>
        <v>6.9550391219129828E-4</v>
      </c>
      <c r="O66" s="21">
        <f t="shared" si="5"/>
        <v>-2.9592142877313027E-4</v>
      </c>
      <c r="P66" s="21">
        <f t="shared" si="6"/>
        <v>-1.1043938072296971E-3</v>
      </c>
      <c r="Q66" s="19">
        <f t="shared" si="8"/>
        <v>4.2832590979026497E-3</v>
      </c>
      <c r="R66" s="19">
        <f t="shared" si="9"/>
        <v>5.9658103203514667E-2</v>
      </c>
      <c r="S66" s="19">
        <f t="shared" si="10"/>
        <v>6.18410799734695E-2</v>
      </c>
      <c r="T66" s="19">
        <f t="shared" si="11"/>
        <v>1.5985340575354327E-2</v>
      </c>
      <c r="U66" s="19">
        <f t="shared" si="12"/>
        <v>1.5571212963132099E-2</v>
      </c>
      <c r="V66" s="19">
        <f t="shared" si="13"/>
        <v>5.811255791388413E-2</v>
      </c>
    </row>
    <row r="67" spans="1:22" x14ac:dyDescent="0.25">
      <c r="A67" s="26">
        <f>Wellpath!E67</f>
        <v>1920</v>
      </c>
      <c r="B67" s="73">
        <v>1</v>
      </c>
      <c r="C67" s="22">
        <v>0</v>
      </c>
      <c r="D67" s="22">
        <v>0</v>
      </c>
      <c r="E67" s="20">
        <f>Model!$W$4*((drdp!B67+drdp!K67)*DRFR!$B67+(drdp!E67+drdp!N67)*DRFR!$C67+(drdp!H67+drdp!Q67)*DRFR!$D67)</f>
        <v>-2.1154089330952443E-3</v>
      </c>
      <c r="F67" s="20">
        <f>Model!$W$4*((drdp!C67+drdp!L67)*DRFR!$B67+(drdp!F67+drdp!O67)*DRFR!$C67+(drdp!I67+drdp!R67)*DRFR!$D67)</f>
        <v>-7.8948136170965133E-3</v>
      </c>
      <c r="G67" s="20">
        <f>Model!$W$4*((drdp!D67+drdp!M67)*DRFR!$B67+(drdp!G67+drdp!P67)*DRFR!$C67+(drdp!J67+drdp!S67)*DRFR!$D67)</f>
        <v>9.0773831351801497E-3</v>
      </c>
      <c r="H67" s="18">
        <f>Model!$W$4*((drdp!B67)*DRFR!$B67+(drdp!E67)*DRFR!$C67+(drdp!H67)*DRFR!$D67)</f>
        <v>6.6240803007894575E-2</v>
      </c>
      <c r="I67" s="18">
        <f>Model!$W$4*((drdp!C67)*DRFR!$B67+(drdp!F67)*DRFR!$C67+(drdp!I67)*DRFR!$D67)</f>
        <v>0.24721404235962391</v>
      </c>
      <c r="J67" s="18">
        <f>Model!$W$4*((drdp!D67)*DRFR!$B67+(drdp!G67)*DRFR!$C67+(drdp!J67)*DRFR!$D67)</f>
        <v>0.23866307094312469</v>
      </c>
      <c r="K67" s="21">
        <f t="shared" si="1"/>
        <v>1.9083466655856398E-4</v>
      </c>
      <c r="L67" s="21">
        <f t="shared" si="2"/>
        <v>2.6579840192095402E-3</v>
      </c>
      <c r="M67" s="21">
        <f t="shared" si="3"/>
        <v>7.6933927737063749E-4</v>
      </c>
      <c r="N67" s="21">
        <f t="shared" si="4"/>
        <v>7.1220467144202625E-4</v>
      </c>
      <c r="O67" s="21">
        <f t="shared" si="5"/>
        <v>-3.151238061464185E-4</v>
      </c>
      <c r="P67" s="21">
        <f t="shared" si="6"/>
        <v>-1.1760580552129195E-3</v>
      </c>
      <c r="Q67" s="19">
        <f t="shared" si="8"/>
        <v>4.5742036947350392E-3</v>
      </c>
      <c r="R67" s="19">
        <f t="shared" si="9"/>
        <v>6.3710438676946771E-2</v>
      </c>
      <c r="S67" s="19">
        <f t="shared" si="10"/>
        <v>5.7647001824790753E-2</v>
      </c>
      <c r="T67" s="19">
        <f t="shared" si="11"/>
        <v>1.7071160592920451E-2</v>
      </c>
      <c r="U67" s="19">
        <f t="shared" si="12"/>
        <v>1.5513312038829561E-2</v>
      </c>
      <c r="V67" s="19">
        <f t="shared" si="13"/>
        <v>5.7896468722581862E-2</v>
      </c>
    </row>
    <row r="68" spans="1:22" x14ac:dyDescent="0.25">
      <c r="A68" s="26">
        <f>Wellpath!E68</f>
        <v>1950</v>
      </c>
      <c r="B68" s="73">
        <v>1</v>
      </c>
      <c r="C68" s="22">
        <v>0</v>
      </c>
      <c r="D68" s="22">
        <v>0</v>
      </c>
      <c r="E68" s="20">
        <f>Model!$W$4*((drdp!B68+drdp!K68)*DRFR!$B68+(drdp!E68+drdp!N68)*DRFR!$C68+(drdp!H68+drdp!Q68)*DRFR!$D68)</f>
        <v>-2.032127418312418E-3</v>
      </c>
      <c r="F68" s="20">
        <f>Model!$W$4*((drdp!C68+drdp!L68)*DRFR!$B68+(drdp!F68+drdp!O68)*DRFR!$C68+(drdp!I68+drdp!R68)*DRFR!$D68)</f>
        <v>-7.5840027725957429E-3</v>
      </c>
      <c r="G68" s="20">
        <f>Model!$W$4*((drdp!D68+drdp!M68)*DRFR!$B68+(drdp!G68+drdp!P68)*DRFR!$C68+(drdp!J68+drdp!S68)*DRFR!$D68)</f>
        <v>9.3570979308099708E-3</v>
      </c>
      <c r="H68" s="18">
        <f>Model!$W$4*((drdp!B68)*DRFR!$B68+(drdp!E68)*DRFR!$C68+(drdp!H68)*DRFR!$D68)</f>
        <v>6.8356211940989828E-2</v>
      </c>
      <c r="I68" s="18">
        <f>Model!$W$4*((drdp!C68)*DRFR!$B68+(drdp!F68)*DRFR!$C68+(drdp!I68)*DRFR!$D68)</f>
        <v>0.25510885597672045</v>
      </c>
      <c r="J68" s="18">
        <f>Model!$W$4*((drdp!D68)*DRFR!$B68+(drdp!G68)*DRFR!$C68+(drdp!J68)*DRFR!$D68)</f>
        <v>0.22958568780794456</v>
      </c>
      <c r="K68" s="21">
        <f t="shared" ref="K68:K131" si="14">K67+E68^2</f>
        <v>1.9496420840282107E-4</v>
      </c>
      <c r="L68" s="21">
        <f t="shared" ref="L68:L131" si="15">L67+F68^2</f>
        <v>2.7155011172642803E-3</v>
      </c>
      <c r="M68" s="21">
        <f t="shared" ref="M68:M131" si="16">M67+G68^2</f>
        <v>8.568945590574057E-4</v>
      </c>
      <c r="N68" s="21">
        <f t="shared" ref="N68:N131" si="17">N67+E68*F68</f>
        <v>7.2761633141677547E-4</v>
      </c>
      <c r="O68" s="21">
        <f t="shared" ref="O68:O131" si="18">O67+E68*G68</f>
        <v>-3.3413862140745185E-4</v>
      </c>
      <c r="P68" s="21">
        <f t="shared" ref="P68:P131" si="19">P67+F68*G68</f>
        <v>-1.2470223118636323E-3</v>
      </c>
      <c r="Q68" s="19">
        <f t="shared" si="8"/>
        <v>4.8634063774800843E-3</v>
      </c>
      <c r="R68" s="19">
        <f t="shared" si="9"/>
        <v>6.7738512416960633E-2</v>
      </c>
      <c r="S68" s="19">
        <f t="shared" si="10"/>
        <v>5.3478927323617614E-2</v>
      </c>
      <c r="T68" s="19">
        <f t="shared" si="11"/>
        <v>1.8150479698610181E-2</v>
      </c>
      <c r="U68" s="19">
        <f t="shared" si="12"/>
        <v>1.5378484128271362E-2</v>
      </c>
      <c r="V68" s="19">
        <f t="shared" si="13"/>
        <v>5.7393284110100314E-2</v>
      </c>
    </row>
    <row r="69" spans="1:22" x14ac:dyDescent="0.25">
      <c r="A69" s="26">
        <f>Wellpath!E69</f>
        <v>1980</v>
      </c>
      <c r="B69" s="73">
        <v>1</v>
      </c>
      <c r="C69" s="22">
        <v>0</v>
      </c>
      <c r="D69" s="22">
        <v>0</v>
      </c>
      <c r="E69" s="20">
        <f>Model!$W$4*((drdp!B69+drdp!K69)*DRFR!$B69+(drdp!E69+drdp!N69)*DRFR!$C69+(drdp!H69+drdp!Q69)*DRFR!$D69)</f>
        <v>-1.9463700692955942E-3</v>
      </c>
      <c r="F69" s="20">
        <f>Model!$W$4*((drdp!C69+drdp!L69)*DRFR!$B69+(drdp!F69+drdp!O69)*DRFR!$C69+(drdp!I69+drdp!R69)*DRFR!$D69)</f>
        <v>-7.2639519889424959E-3</v>
      </c>
      <c r="G69" s="20">
        <f>Model!$W$4*((drdp!D69+drdp!M69)*DRFR!$B69+(drdp!G69+drdp!P69)*DRFR!$C69+(drdp!J69+drdp!S69)*DRFR!$D69)</f>
        <v>9.6254125439615701E-3</v>
      </c>
      <c r="H69" s="18">
        <f>Model!$W$4*((drdp!B69)*DRFR!$B69+(drdp!E69)*DRFR!$C69+(drdp!H69)*DRFR!$D69)</f>
        <v>7.0388339359302249E-2</v>
      </c>
      <c r="I69" s="18">
        <f>Model!$W$4*((drdp!C69)*DRFR!$B69+(drdp!F69)*DRFR!$C69+(drdp!I69)*DRFR!$D69)</f>
        <v>0.26269285874931619</v>
      </c>
      <c r="J69" s="18">
        <f>Model!$W$4*((drdp!D69)*DRFR!$B69+(drdp!G69)*DRFR!$C69+(drdp!J69)*DRFR!$D69)</f>
        <v>0.22022858987713456</v>
      </c>
      <c r="K69" s="21">
        <f t="shared" si="14"/>
        <v>1.9875256484947081E-4</v>
      </c>
      <c r="L69" s="21">
        <f t="shared" si="15"/>
        <v>2.7682661157619418E-3</v>
      </c>
      <c r="M69" s="21">
        <f t="shared" si="16"/>
        <v>9.495431256988584E-4</v>
      </c>
      <c r="N69" s="21">
        <f t="shared" si="17"/>
        <v>7.4175467015285331E-4</v>
      </c>
      <c r="O69" s="21">
        <f t="shared" si="18"/>
        <v>-3.52873236287641E-4</v>
      </c>
      <c r="P69" s="21">
        <f t="shared" si="19"/>
        <v>-1.3169408464567341E-3</v>
      </c>
      <c r="Q69" s="19">
        <f t="shared" ref="Q69:Q132" si="20">K68+H69^2</f>
        <v>5.1494825261631186E-3</v>
      </c>
      <c r="R69" s="19">
        <f t="shared" ref="R69:R132" si="21">L68+I69^2</f>
        <v>7.1723039155152463E-2</v>
      </c>
      <c r="S69" s="19">
        <f t="shared" ref="S69:S132" si="22">M68+J69^2</f>
        <v>4.9357526358328546E-2</v>
      </c>
      <c r="T69" s="19">
        <f t="shared" ref="T69:T132" si="23">N68+H69*I69</f>
        <v>1.9218130420328897E-2</v>
      </c>
      <c r="U69" s="19">
        <f t="shared" ref="U69:U132" si="24">O68+H69*J69</f>
        <v>1.5167386099484891E-2</v>
      </c>
      <c r="V69" s="19">
        <f t="shared" ref="V69:V132" si="25">P68+I69*J69</f>
        <v>5.6605455541291566E-2</v>
      </c>
    </row>
    <row r="70" spans="1:22" x14ac:dyDescent="0.25">
      <c r="A70" s="26">
        <f>Wellpath!E70</f>
        <v>2010</v>
      </c>
      <c r="B70" s="73">
        <v>1</v>
      </c>
      <c r="C70" s="22">
        <v>0</v>
      </c>
      <c r="D70" s="22">
        <v>0</v>
      </c>
      <c r="E70" s="20">
        <f>Model!$W$4*((drdp!B70+drdp!K70)*DRFR!$B70+(drdp!E70+drdp!N70)*DRFR!$C70+(drdp!H70+drdp!Q70)*DRFR!$D70)</f>
        <v>-1.8582413681646674E-3</v>
      </c>
      <c r="F70" s="20">
        <f>Model!$W$4*((drdp!C70+drdp!L70)*DRFR!$B70+(drdp!F70+drdp!O70)*DRFR!$C70+(drdp!I70+drdp!R70)*DRFR!$D70)</f>
        <v>-6.9350511987168731E-3</v>
      </c>
      <c r="G70" s="20">
        <f>Model!$W$4*((drdp!D70+drdp!M70)*DRFR!$B70+(drdp!G70+drdp!P70)*DRFR!$C70+(drdp!J70+drdp!S70)*DRFR!$D70)</f>
        <v>9.8820000746095305E-3</v>
      </c>
      <c r="H70" s="18">
        <f>Model!$W$4*((drdp!B70)*DRFR!$B70+(drdp!E70)*DRFR!$C70+(drdp!H70)*DRFR!$D70)</f>
        <v>7.2334709428597835E-2</v>
      </c>
      <c r="I70" s="18">
        <f>Model!$W$4*((drdp!C70)*DRFR!$B70+(drdp!F70)*DRFR!$C70+(drdp!I70)*DRFR!$D70)</f>
        <v>0.26995681073825867</v>
      </c>
      <c r="J70" s="18">
        <f>Model!$W$4*((drdp!D70)*DRFR!$B70+(drdp!G70)*DRFR!$C70+(drdp!J70)*DRFR!$D70)</f>
        <v>0.21060317733317302</v>
      </c>
      <c r="K70" s="21">
        <f t="shared" si="14"/>
        <v>2.0220562583182929E-4</v>
      </c>
      <c r="L70" s="21">
        <f t="shared" si="15"/>
        <v>2.8163610508907663E-3</v>
      </c>
      <c r="M70" s="21">
        <f t="shared" si="16"/>
        <v>1.0471970511734411E-3</v>
      </c>
      <c r="N70" s="21">
        <f t="shared" si="17"/>
        <v>7.5464166918064895E-4</v>
      </c>
      <c r="O70" s="21">
        <f t="shared" si="18"/>
        <v>-3.7123637762648677E-4</v>
      </c>
      <c r="P70" s="21">
        <f t="shared" si="19"/>
        <v>-1.3854730229198751E-3</v>
      </c>
      <c r="Q70" s="19">
        <f t="shared" si="20"/>
        <v>5.4310627529691518E-3</v>
      </c>
      <c r="R70" s="19">
        <f t="shared" si="21"/>
        <v>7.5644945779733963E-2</v>
      </c>
      <c r="S70" s="19">
        <f t="shared" si="22"/>
        <v>4.5303241428526778E-2</v>
      </c>
      <c r="T70" s="19">
        <f t="shared" si="23"/>
        <v>2.0269002133175774E-2</v>
      </c>
      <c r="U70" s="19">
        <f t="shared" si="24"/>
        <v>1.4881046400846892E-2</v>
      </c>
      <c r="V70" s="19">
        <f t="shared" si="25"/>
        <v>5.5536821237750583E-2</v>
      </c>
    </row>
    <row r="71" spans="1:22" x14ac:dyDescent="0.25">
      <c r="A71" s="26">
        <f>Wellpath!E71</f>
        <v>2040</v>
      </c>
      <c r="B71" s="73">
        <v>1</v>
      </c>
      <c r="C71" s="22">
        <v>0</v>
      </c>
      <c r="D71" s="22">
        <v>0</v>
      </c>
      <c r="E71" s="20">
        <f>Model!$W$4*((drdp!B71+drdp!K71)*DRFR!$B71+(drdp!E71+drdp!N71)*DRFR!$C71+(drdp!H71+drdp!Q71)*DRFR!$D71)</f>
        <v>-1.7678486861667771E-3</v>
      </c>
      <c r="F71" s="20">
        <f>Model!$W$4*((drdp!C71+drdp!L71)*DRFR!$B71+(drdp!F71+drdp!O71)*DRFR!$C71+(drdp!I71+drdp!R71)*DRFR!$D71)</f>
        <v>-6.5977011168682539E-3</v>
      </c>
      <c r="G71" s="20">
        <f>Model!$W$4*((drdp!D71+drdp!M71)*DRFR!$B71+(drdp!G71+drdp!P71)*DRFR!$C71+(drdp!J71+drdp!S71)*DRFR!$D71)</f>
        <v>1.0126547910371941E-2</v>
      </c>
      <c r="H71" s="18">
        <f>Model!$W$4*((drdp!B71)*DRFR!$B71+(drdp!E71)*DRFR!$C71+(drdp!H71)*DRFR!$D71)</f>
        <v>7.4192950796762511E-2</v>
      </c>
      <c r="I71" s="18">
        <f>Model!$W$4*((drdp!C71)*DRFR!$B71+(drdp!F71)*DRFR!$C71+(drdp!I71)*DRFR!$D71)</f>
        <v>0.27689186193697557</v>
      </c>
      <c r="J71" s="18">
        <f>Model!$W$4*((drdp!D71)*DRFR!$B71+(drdp!G71)*DRFR!$C71+(drdp!J71)*DRFR!$D71)</f>
        <v>0.20072117725856348</v>
      </c>
      <c r="K71" s="21">
        <f t="shared" si="14"/>
        <v>2.0533091480901089E-4</v>
      </c>
      <c r="L71" s="21">
        <f t="shared" si="15"/>
        <v>2.8598907109182907E-3</v>
      </c>
      <c r="M71" s="21">
        <f t="shared" si="16"/>
        <v>1.1497440237544993E-3</v>
      </c>
      <c r="N71" s="21">
        <f t="shared" si="17"/>
        <v>7.6630540643182559E-4</v>
      </c>
      <c r="O71" s="21">
        <f t="shared" si="18"/>
        <v>-3.8913858204524271E-4</v>
      </c>
      <c r="P71" s="21">
        <f t="shared" si="19"/>
        <v>-1.452284959378156E-3</v>
      </c>
      <c r="Q71" s="19">
        <f t="shared" si="20"/>
        <v>5.7067995737626522E-3</v>
      </c>
      <c r="R71" s="19">
        <f t="shared" si="21"/>
        <v>7.9485464257815913E-2</v>
      </c>
      <c r="S71" s="19">
        <f t="shared" si="22"/>
        <v>4.1336188051237101E-2</v>
      </c>
      <c r="T71" s="19">
        <f t="shared" si="23"/>
        <v>2.1298065957894637E-2</v>
      </c>
      <c r="U71" s="19">
        <f t="shared" si="24"/>
        <v>1.452086005058636E-2</v>
      </c>
      <c r="V71" s="19">
        <f t="shared" si="25"/>
        <v>5.4192587478385484E-2</v>
      </c>
    </row>
    <row r="72" spans="1:22" x14ac:dyDescent="0.25">
      <c r="A72" s="26">
        <f>Wellpath!E72</f>
        <v>2070</v>
      </c>
      <c r="B72" s="73">
        <v>1</v>
      </c>
      <c r="C72" s="22">
        <v>0</v>
      </c>
      <c r="D72" s="22">
        <v>0</v>
      </c>
      <c r="E72" s="20">
        <f>Model!$W$4*((drdp!B72+drdp!K72)*DRFR!$B72+(drdp!E72+drdp!N72)*DRFR!$C72+(drdp!H72+drdp!Q72)*DRFR!$D72)</f>
        <v>-1.6753021528609982E-3</v>
      </c>
      <c r="F72" s="20">
        <f>Model!$W$4*((drdp!C72+drdp!L72)*DRFR!$B72+(drdp!F72+drdp!O72)*DRFR!$C72+(drdp!I72+drdp!R72)*DRFR!$D72)</f>
        <v>-6.2523127525067499E-3</v>
      </c>
      <c r="G72" s="20">
        <f>Model!$W$4*((drdp!D72+drdp!M72)*DRFR!$B72+(drdp!G72+drdp!P72)*DRFR!$C72+(drdp!J72+drdp!S72)*DRFR!$D72)</f>
        <v>1.0358758107380649E-2</v>
      </c>
      <c r="H72" s="18">
        <f>Model!$W$4*((drdp!B72)*DRFR!$B72+(drdp!E72)*DRFR!$C72+(drdp!H72)*DRFR!$D72)</f>
        <v>7.5960799482929289E-2</v>
      </c>
      <c r="I72" s="18">
        <f>Model!$W$4*((drdp!C72)*DRFR!$B72+(drdp!F72)*DRFR!$C72+(drdp!I72)*DRFR!$D72)</f>
        <v>0.28348956305384382</v>
      </c>
      <c r="J72" s="18">
        <f>Model!$W$4*((drdp!D72)*DRFR!$B72+(drdp!G72)*DRFR!$C72+(drdp!J72)*DRFR!$D72)</f>
        <v>0.19059462934819155</v>
      </c>
      <c r="K72" s="21">
        <f t="shared" si="14"/>
        <v>2.0813755211239159E-4</v>
      </c>
      <c r="L72" s="21">
        <f t="shared" si="15"/>
        <v>2.8989821256734491E-3</v>
      </c>
      <c r="M72" s="21">
        <f t="shared" si="16"/>
        <v>1.2570478932817236E-3</v>
      </c>
      <c r="N72" s="21">
        <f t="shared" si="17"/>
        <v>7.7677991944646039E-4</v>
      </c>
      <c r="O72" s="21">
        <f t="shared" si="18"/>
        <v>-4.0649263180350383E-4</v>
      </c>
      <c r="P72" s="21">
        <f t="shared" si="19"/>
        <v>-1.5170511547930648E-3</v>
      </c>
      <c r="Q72" s="19">
        <f t="shared" si="20"/>
        <v>5.9753739728948011E-3</v>
      </c>
      <c r="R72" s="19">
        <f t="shared" si="21"/>
        <v>8.3226223071377572E-2</v>
      </c>
      <c r="S72" s="19">
        <f t="shared" si="22"/>
        <v>3.7476056760129016E-2</v>
      </c>
      <c r="T72" s="19">
        <f t="shared" si="23"/>
        <v>2.2300399261068093E-2</v>
      </c>
      <c r="U72" s="19">
        <f t="shared" si="24"/>
        <v>1.4088581840395966E-2</v>
      </c>
      <c r="V72" s="19">
        <f t="shared" si="25"/>
        <v>5.2579303234949984E-2</v>
      </c>
    </row>
    <row r="73" spans="1:22" x14ac:dyDescent="0.25">
      <c r="A73" s="26">
        <f>Wellpath!E73</f>
        <v>2100</v>
      </c>
      <c r="B73" s="73">
        <v>1</v>
      </c>
      <c r="C73" s="22">
        <v>0</v>
      </c>
      <c r="D73" s="22">
        <v>0</v>
      </c>
      <c r="E73" s="20">
        <f>Model!$W$4*((drdp!B73+drdp!K73)*DRFR!$B73+(drdp!E73+drdp!N73)*DRFR!$C73+(drdp!H73+drdp!Q73)*DRFR!$D73)</f>
        <v>-8.1425217891439026E-4</v>
      </c>
      <c r="F73" s="20">
        <f>Model!$W$4*((drdp!C73+drdp!L73)*DRFR!$B73+(drdp!F73+drdp!O73)*DRFR!$C73+(drdp!I73+drdp!R73)*DRFR!$D73)</f>
        <v>-3.0388305018821723E-3</v>
      </c>
      <c r="G73" s="20">
        <f>Model!$W$4*((drdp!D73+drdp!M73)*DRFR!$B73+(drdp!G73+drdp!P73)*DRFR!$C73+(drdp!J73+drdp!S73)*DRFR!$D73)</f>
        <v>5.2358712408108569E-3</v>
      </c>
      <c r="H73" s="18">
        <f>Model!$W$4*((drdp!B73)*DRFR!$B73+(drdp!E73)*DRFR!$C73+(drdp!H73)*DRFR!$D73)</f>
        <v>7.7636101635790281E-2</v>
      </c>
      <c r="I73" s="18">
        <f>Model!$W$4*((drdp!C73)*DRFR!$B73+(drdp!F73)*DRFR!$C73+(drdp!I73)*DRFR!$D73)</f>
        <v>0.28974187580635052</v>
      </c>
      <c r="J73" s="18">
        <f>Model!$W$4*((drdp!D73)*DRFR!$B73+(drdp!G73)*DRFR!$C73+(drdp!J73)*DRFR!$D73)</f>
        <v>0.18023587124081089</v>
      </c>
      <c r="K73" s="21">
        <f t="shared" si="14"/>
        <v>2.0880055872325842E-4</v>
      </c>
      <c r="L73" s="21">
        <f t="shared" si="15"/>
        <v>2.9082166164926186E-3</v>
      </c>
      <c r="M73" s="21">
        <f t="shared" si="16"/>
        <v>1.2844622409320739E-3</v>
      </c>
      <c r="N73" s="21">
        <f t="shared" si="17"/>
        <v>7.7925429380396949E-4</v>
      </c>
      <c r="O73" s="21">
        <f t="shared" si="18"/>
        <v>-4.1075595136984928E-4</v>
      </c>
      <c r="P73" s="21">
        <f t="shared" si="19"/>
        <v>-1.5329620800235684E-3</v>
      </c>
      <c r="Q73" s="19">
        <f t="shared" si="20"/>
        <v>6.2355018293151505E-3</v>
      </c>
      <c r="R73" s="19">
        <f t="shared" si="21"/>
        <v>8.6849336721456102E-2</v>
      </c>
      <c r="S73" s="19">
        <f t="shared" si="22"/>
        <v>3.3742017175215883E-2</v>
      </c>
      <c r="T73" s="19">
        <f t="shared" si="23"/>
        <v>2.3271209637692816E-2</v>
      </c>
      <c r="U73" s="19">
        <f t="shared" si="24"/>
        <v>1.3586317786263302E-2</v>
      </c>
      <c r="V73" s="19">
        <f t="shared" si="25"/>
        <v>5.0704828266111349E-2</v>
      </c>
    </row>
    <row r="74" spans="1:22" x14ac:dyDescent="0.25">
      <c r="A74" s="26">
        <f>Wellpath!E74</f>
        <v>2130</v>
      </c>
      <c r="B74" s="73">
        <v>1</v>
      </c>
      <c r="C74" s="22">
        <v>0</v>
      </c>
      <c r="D74" s="22">
        <v>0</v>
      </c>
      <c r="E74" s="20">
        <f>Model!$W$4*((drdp!B74+drdp!K74)*DRFR!$B74+(drdp!E74+drdp!N74)*DRFR!$C74+(drdp!H74+drdp!Q74)*DRFR!$D74)</f>
        <v>0</v>
      </c>
      <c r="F74" s="20">
        <f>Model!$W$4*((drdp!C74+drdp!L74)*DRFR!$B74+(drdp!F74+drdp!O74)*DRFR!$C74+(drdp!I74+drdp!R74)*DRFR!$D74)</f>
        <v>0</v>
      </c>
      <c r="G74" s="20">
        <f>Model!$W$4*((drdp!D74+drdp!M74)*DRFR!$B74+(drdp!G74+drdp!P74)*DRFR!$C74+(drdp!J74+drdp!S74)*DRFR!$D74)</f>
        <v>0</v>
      </c>
      <c r="H74" s="18">
        <f>Model!$W$4*((drdp!B74)*DRFR!$B74+(drdp!E74)*DRFR!$C74+(drdp!H74)*DRFR!$D74)</f>
        <v>7.8450353814704665E-2</v>
      </c>
      <c r="I74" s="18">
        <f>Model!$W$4*((drdp!C74)*DRFR!$B74+(drdp!F74)*DRFR!$C74+(drdp!I74)*DRFR!$D74)</f>
        <v>0.29278070630823272</v>
      </c>
      <c r="J74" s="18">
        <f>Model!$W$4*((drdp!D74)*DRFR!$B74+(drdp!G74)*DRFR!$C74+(drdp!J74)*DRFR!$D74)</f>
        <v>0.17500000000000002</v>
      </c>
      <c r="K74" s="21">
        <f t="shared" si="14"/>
        <v>2.0880055872325842E-4</v>
      </c>
      <c r="L74" s="21">
        <f t="shared" si="15"/>
        <v>2.9082166164926186E-3</v>
      </c>
      <c r="M74" s="21">
        <f t="shared" si="16"/>
        <v>1.2844622409320739E-3</v>
      </c>
      <c r="N74" s="21">
        <f t="shared" si="17"/>
        <v>7.7925429380396949E-4</v>
      </c>
      <c r="O74" s="21">
        <f t="shared" si="18"/>
        <v>-4.1075595136984928E-4</v>
      </c>
      <c r="P74" s="21">
        <f t="shared" si="19"/>
        <v>-1.5329620800235684E-3</v>
      </c>
      <c r="Q74" s="19">
        <f t="shared" si="20"/>
        <v>6.3632585723756045E-3</v>
      </c>
      <c r="R74" s="19">
        <f t="shared" si="21"/>
        <v>8.8628758602840238E-2</v>
      </c>
      <c r="S74" s="19">
        <f t="shared" si="22"/>
        <v>3.1909462240932079E-2</v>
      </c>
      <c r="T74" s="19">
        <f t="shared" si="23"/>
        <v>2.3748004293803963E-2</v>
      </c>
      <c r="U74" s="19">
        <f t="shared" si="24"/>
        <v>1.3318055966203468E-2</v>
      </c>
      <c r="V74" s="19">
        <f t="shared" si="25"/>
        <v>4.9703661523917163E-2</v>
      </c>
    </row>
    <row r="75" spans="1:22" x14ac:dyDescent="0.25">
      <c r="A75" s="26">
        <f>Wellpath!E75</f>
        <v>2160</v>
      </c>
      <c r="B75" s="73">
        <v>1</v>
      </c>
      <c r="C75" s="22">
        <v>0</v>
      </c>
      <c r="D75" s="22">
        <v>0</v>
      </c>
      <c r="E75" s="20">
        <f>Model!$W$4*((drdp!B75+drdp!K75)*DRFR!$B75+(drdp!E75+drdp!N75)*DRFR!$C75+(drdp!H75+drdp!Q75)*DRFR!$D75)</f>
        <v>0</v>
      </c>
      <c r="F75" s="20">
        <f>Model!$W$4*((drdp!C75+drdp!L75)*DRFR!$B75+(drdp!F75+drdp!O75)*DRFR!$C75+(drdp!I75+drdp!R75)*DRFR!$D75)</f>
        <v>0</v>
      </c>
      <c r="G75" s="20">
        <f>Model!$W$4*((drdp!D75+drdp!M75)*DRFR!$B75+(drdp!G75+drdp!P75)*DRFR!$C75+(drdp!J75+drdp!S75)*DRFR!$D75)</f>
        <v>0</v>
      </c>
      <c r="H75" s="18">
        <f>Model!$W$4*((drdp!B75)*DRFR!$B75+(drdp!E75)*DRFR!$C75+(drdp!H75)*DRFR!$D75)</f>
        <v>7.8450353814704665E-2</v>
      </c>
      <c r="I75" s="18">
        <f>Model!$W$4*((drdp!C75)*DRFR!$B75+(drdp!F75)*DRFR!$C75+(drdp!I75)*DRFR!$D75)</f>
        <v>0.29278070630823272</v>
      </c>
      <c r="J75" s="18">
        <f>Model!$W$4*((drdp!D75)*DRFR!$B75+(drdp!G75)*DRFR!$C75+(drdp!J75)*DRFR!$D75)</f>
        <v>0.17500000000000002</v>
      </c>
      <c r="K75" s="21">
        <f t="shared" si="14"/>
        <v>2.0880055872325842E-4</v>
      </c>
      <c r="L75" s="21">
        <f t="shared" si="15"/>
        <v>2.9082166164926186E-3</v>
      </c>
      <c r="M75" s="21">
        <f t="shared" si="16"/>
        <v>1.2844622409320739E-3</v>
      </c>
      <c r="N75" s="21">
        <f t="shared" si="17"/>
        <v>7.7925429380396949E-4</v>
      </c>
      <c r="O75" s="21">
        <f t="shared" si="18"/>
        <v>-4.1075595136984928E-4</v>
      </c>
      <c r="P75" s="21">
        <f t="shared" si="19"/>
        <v>-1.5329620800235684E-3</v>
      </c>
      <c r="Q75" s="19">
        <f t="shared" si="20"/>
        <v>6.3632585723756045E-3</v>
      </c>
      <c r="R75" s="19">
        <f t="shared" si="21"/>
        <v>8.8628758602840238E-2</v>
      </c>
      <c r="S75" s="19">
        <f t="shared" si="22"/>
        <v>3.1909462240932079E-2</v>
      </c>
      <c r="T75" s="19">
        <f t="shared" si="23"/>
        <v>2.3748004293803963E-2</v>
      </c>
      <c r="U75" s="19">
        <f t="shared" si="24"/>
        <v>1.3318055966203468E-2</v>
      </c>
      <c r="V75" s="19">
        <f t="shared" si="25"/>
        <v>4.9703661523917163E-2</v>
      </c>
    </row>
    <row r="76" spans="1:22" x14ac:dyDescent="0.25">
      <c r="A76" s="26">
        <f>Wellpath!E76</f>
        <v>2190</v>
      </c>
      <c r="B76" s="73">
        <v>1</v>
      </c>
      <c r="C76" s="22">
        <v>0</v>
      </c>
      <c r="D76" s="22">
        <v>0</v>
      </c>
      <c r="E76" s="20">
        <f>Model!$W$4*((drdp!B76+drdp!K76)*DRFR!$B76+(drdp!E76+drdp!N76)*DRFR!$C76+(drdp!H76+drdp!Q76)*DRFR!$D76)</f>
        <v>0</v>
      </c>
      <c r="F76" s="20">
        <f>Model!$W$4*((drdp!C76+drdp!L76)*DRFR!$B76+(drdp!F76+drdp!O76)*DRFR!$C76+(drdp!I76+drdp!R76)*DRFR!$D76)</f>
        <v>0</v>
      </c>
      <c r="G76" s="20">
        <f>Model!$W$4*((drdp!D76+drdp!M76)*DRFR!$B76+(drdp!G76+drdp!P76)*DRFR!$C76+(drdp!J76+drdp!S76)*DRFR!$D76)</f>
        <v>0</v>
      </c>
      <c r="H76" s="18">
        <f>Model!$W$4*((drdp!B76)*DRFR!$B76+(drdp!E76)*DRFR!$C76+(drdp!H76)*DRFR!$D76)</f>
        <v>7.8450353814704665E-2</v>
      </c>
      <c r="I76" s="18">
        <f>Model!$W$4*((drdp!C76)*DRFR!$B76+(drdp!F76)*DRFR!$C76+(drdp!I76)*DRFR!$D76)</f>
        <v>0.29278070630823272</v>
      </c>
      <c r="J76" s="18">
        <f>Model!$W$4*((drdp!D76)*DRFR!$B76+(drdp!G76)*DRFR!$C76+(drdp!J76)*DRFR!$D76)</f>
        <v>0.17500000000000002</v>
      </c>
      <c r="K76" s="21">
        <f t="shared" si="14"/>
        <v>2.0880055872325842E-4</v>
      </c>
      <c r="L76" s="21">
        <f t="shared" si="15"/>
        <v>2.9082166164926186E-3</v>
      </c>
      <c r="M76" s="21">
        <f t="shared" si="16"/>
        <v>1.2844622409320739E-3</v>
      </c>
      <c r="N76" s="21">
        <f t="shared" si="17"/>
        <v>7.7925429380396949E-4</v>
      </c>
      <c r="O76" s="21">
        <f t="shared" si="18"/>
        <v>-4.1075595136984928E-4</v>
      </c>
      <c r="P76" s="21">
        <f t="shared" si="19"/>
        <v>-1.5329620800235684E-3</v>
      </c>
      <c r="Q76" s="19">
        <f t="shared" si="20"/>
        <v>6.3632585723756045E-3</v>
      </c>
      <c r="R76" s="19">
        <f t="shared" si="21"/>
        <v>8.8628758602840238E-2</v>
      </c>
      <c r="S76" s="19">
        <f t="shared" si="22"/>
        <v>3.1909462240932079E-2</v>
      </c>
      <c r="T76" s="19">
        <f t="shared" si="23"/>
        <v>2.3748004293803963E-2</v>
      </c>
      <c r="U76" s="19">
        <f t="shared" si="24"/>
        <v>1.3318055966203468E-2</v>
      </c>
      <c r="V76" s="19">
        <f t="shared" si="25"/>
        <v>4.9703661523917163E-2</v>
      </c>
    </row>
    <row r="77" spans="1:22" x14ac:dyDescent="0.25">
      <c r="A77" s="26">
        <f>Wellpath!E77</f>
        <v>2220</v>
      </c>
      <c r="B77" s="73">
        <v>1</v>
      </c>
      <c r="C77" s="22">
        <v>0</v>
      </c>
      <c r="D77" s="22">
        <v>0</v>
      </c>
      <c r="E77" s="20">
        <f>Model!$W$4*((drdp!B77+drdp!K77)*DRFR!$B77+(drdp!E77+drdp!N77)*DRFR!$C77+(drdp!H77+drdp!Q77)*DRFR!$D77)</f>
        <v>0</v>
      </c>
      <c r="F77" s="20">
        <f>Model!$W$4*((drdp!C77+drdp!L77)*DRFR!$B77+(drdp!F77+drdp!O77)*DRFR!$C77+(drdp!I77+drdp!R77)*DRFR!$D77)</f>
        <v>0</v>
      </c>
      <c r="G77" s="20">
        <f>Model!$W$4*((drdp!D77+drdp!M77)*DRFR!$B77+(drdp!G77+drdp!P77)*DRFR!$C77+(drdp!J77+drdp!S77)*DRFR!$D77)</f>
        <v>0</v>
      </c>
      <c r="H77" s="18">
        <f>Model!$W$4*((drdp!B77)*DRFR!$B77+(drdp!E77)*DRFR!$C77+(drdp!H77)*DRFR!$D77)</f>
        <v>7.8450353814704665E-2</v>
      </c>
      <c r="I77" s="18">
        <f>Model!$W$4*((drdp!C77)*DRFR!$B77+(drdp!F77)*DRFR!$C77+(drdp!I77)*DRFR!$D77)</f>
        <v>0.29278070630823272</v>
      </c>
      <c r="J77" s="18">
        <f>Model!$W$4*((drdp!D77)*DRFR!$B77+(drdp!G77)*DRFR!$C77+(drdp!J77)*DRFR!$D77)</f>
        <v>0.17500000000000002</v>
      </c>
      <c r="K77" s="21">
        <f t="shared" si="14"/>
        <v>2.0880055872325842E-4</v>
      </c>
      <c r="L77" s="21">
        <f t="shared" si="15"/>
        <v>2.9082166164926186E-3</v>
      </c>
      <c r="M77" s="21">
        <f t="shared" si="16"/>
        <v>1.2844622409320739E-3</v>
      </c>
      <c r="N77" s="21">
        <f t="shared" si="17"/>
        <v>7.7925429380396949E-4</v>
      </c>
      <c r="O77" s="21">
        <f t="shared" si="18"/>
        <v>-4.1075595136984928E-4</v>
      </c>
      <c r="P77" s="21">
        <f t="shared" si="19"/>
        <v>-1.5329620800235684E-3</v>
      </c>
      <c r="Q77" s="19">
        <f t="shared" si="20"/>
        <v>6.3632585723756045E-3</v>
      </c>
      <c r="R77" s="19">
        <f t="shared" si="21"/>
        <v>8.8628758602840238E-2</v>
      </c>
      <c r="S77" s="19">
        <f t="shared" si="22"/>
        <v>3.1909462240932079E-2</v>
      </c>
      <c r="T77" s="19">
        <f t="shared" si="23"/>
        <v>2.3748004293803963E-2</v>
      </c>
      <c r="U77" s="19">
        <f t="shared" si="24"/>
        <v>1.3318055966203468E-2</v>
      </c>
      <c r="V77" s="19">
        <f t="shared" si="25"/>
        <v>4.9703661523917163E-2</v>
      </c>
    </row>
    <row r="78" spans="1:22" x14ac:dyDescent="0.25">
      <c r="A78" s="26">
        <f>Wellpath!E78</f>
        <v>2250</v>
      </c>
      <c r="B78" s="73">
        <v>1</v>
      </c>
      <c r="C78" s="22">
        <v>0</v>
      </c>
      <c r="D78" s="22">
        <v>0</v>
      </c>
      <c r="E78" s="20">
        <f>Model!$W$4*((drdp!B78+drdp!K78)*DRFR!$B78+(drdp!E78+drdp!N78)*DRFR!$C78+(drdp!H78+drdp!Q78)*DRFR!$D78)</f>
        <v>0</v>
      </c>
      <c r="F78" s="20">
        <f>Model!$W$4*((drdp!C78+drdp!L78)*DRFR!$B78+(drdp!F78+drdp!O78)*DRFR!$C78+(drdp!I78+drdp!R78)*DRFR!$D78)</f>
        <v>0</v>
      </c>
      <c r="G78" s="20">
        <f>Model!$W$4*((drdp!D78+drdp!M78)*DRFR!$B78+(drdp!G78+drdp!P78)*DRFR!$C78+(drdp!J78+drdp!S78)*DRFR!$D78)</f>
        <v>0</v>
      </c>
      <c r="H78" s="18">
        <f>Model!$W$4*((drdp!B78)*DRFR!$B78+(drdp!E78)*DRFR!$C78+(drdp!H78)*DRFR!$D78)</f>
        <v>7.8450353814704665E-2</v>
      </c>
      <c r="I78" s="18">
        <f>Model!$W$4*((drdp!C78)*DRFR!$B78+(drdp!F78)*DRFR!$C78+(drdp!I78)*DRFR!$D78)</f>
        <v>0.29278070630823272</v>
      </c>
      <c r="J78" s="18">
        <f>Model!$W$4*((drdp!D78)*DRFR!$B78+(drdp!G78)*DRFR!$C78+(drdp!J78)*DRFR!$D78)</f>
        <v>0.17500000000000002</v>
      </c>
      <c r="K78" s="21">
        <f t="shared" si="14"/>
        <v>2.0880055872325842E-4</v>
      </c>
      <c r="L78" s="21">
        <f t="shared" si="15"/>
        <v>2.9082166164926186E-3</v>
      </c>
      <c r="M78" s="21">
        <f t="shared" si="16"/>
        <v>1.2844622409320739E-3</v>
      </c>
      <c r="N78" s="21">
        <f t="shared" si="17"/>
        <v>7.7925429380396949E-4</v>
      </c>
      <c r="O78" s="21">
        <f t="shared" si="18"/>
        <v>-4.1075595136984928E-4</v>
      </c>
      <c r="P78" s="21">
        <f t="shared" si="19"/>
        <v>-1.5329620800235684E-3</v>
      </c>
      <c r="Q78" s="19">
        <f t="shared" si="20"/>
        <v>6.3632585723756045E-3</v>
      </c>
      <c r="R78" s="19">
        <f t="shared" si="21"/>
        <v>8.8628758602840238E-2</v>
      </c>
      <c r="S78" s="19">
        <f t="shared" si="22"/>
        <v>3.1909462240932079E-2</v>
      </c>
      <c r="T78" s="19">
        <f t="shared" si="23"/>
        <v>2.3748004293803963E-2</v>
      </c>
      <c r="U78" s="19">
        <f t="shared" si="24"/>
        <v>1.3318055966203468E-2</v>
      </c>
      <c r="V78" s="19">
        <f t="shared" si="25"/>
        <v>4.9703661523917163E-2</v>
      </c>
    </row>
    <row r="79" spans="1:22" x14ac:dyDescent="0.25">
      <c r="A79" s="26">
        <f>Wellpath!E79</f>
        <v>2280</v>
      </c>
      <c r="B79" s="73">
        <v>1</v>
      </c>
      <c r="C79" s="22">
        <v>0</v>
      </c>
      <c r="D79" s="22">
        <v>0</v>
      </c>
      <c r="E79" s="20">
        <f>Model!$W$4*((drdp!B79+drdp!K79)*DRFR!$B79+(drdp!E79+drdp!N79)*DRFR!$C79+(drdp!H79+drdp!Q79)*DRFR!$D79)</f>
        <v>0</v>
      </c>
      <c r="F79" s="20">
        <f>Model!$W$4*((drdp!C79+drdp!L79)*DRFR!$B79+(drdp!F79+drdp!O79)*DRFR!$C79+(drdp!I79+drdp!R79)*DRFR!$D79)</f>
        <v>0</v>
      </c>
      <c r="G79" s="20">
        <f>Model!$W$4*((drdp!D79+drdp!M79)*DRFR!$B79+(drdp!G79+drdp!P79)*DRFR!$C79+(drdp!J79+drdp!S79)*DRFR!$D79)</f>
        <v>0</v>
      </c>
      <c r="H79" s="18">
        <f>Model!$W$4*((drdp!B79)*DRFR!$B79+(drdp!E79)*DRFR!$C79+(drdp!H79)*DRFR!$D79)</f>
        <v>7.8450353814704665E-2</v>
      </c>
      <c r="I79" s="18">
        <f>Model!$W$4*((drdp!C79)*DRFR!$B79+(drdp!F79)*DRFR!$C79+(drdp!I79)*DRFR!$D79)</f>
        <v>0.29278070630823272</v>
      </c>
      <c r="J79" s="18">
        <f>Model!$W$4*((drdp!D79)*DRFR!$B79+(drdp!G79)*DRFR!$C79+(drdp!J79)*DRFR!$D79)</f>
        <v>0.17500000000000002</v>
      </c>
      <c r="K79" s="21">
        <f t="shared" si="14"/>
        <v>2.0880055872325842E-4</v>
      </c>
      <c r="L79" s="21">
        <f t="shared" si="15"/>
        <v>2.9082166164926186E-3</v>
      </c>
      <c r="M79" s="21">
        <f t="shared" si="16"/>
        <v>1.2844622409320739E-3</v>
      </c>
      <c r="N79" s="21">
        <f t="shared" si="17"/>
        <v>7.7925429380396949E-4</v>
      </c>
      <c r="O79" s="21">
        <f t="shared" si="18"/>
        <v>-4.1075595136984928E-4</v>
      </c>
      <c r="P79" s="21">
        <f t="shared" si="19"/>
        <v>-1.5329620800235684E-3</v>
      </c>
      <c r="Q79" s="19">
        <f t="shared" si="20"/>
        <v>6.3632585723756045E-3</v>
      </c>
      <c r="R79" s="19">
        <f t="shared" si="21"/>
        <v>8.8628758602840238E-2</v>
      </c>
      <c r="S79" s="19">
        <f t="shared" si="22"/>
        <v>3.1909462240932079E-2</v>
      </c>
      <c r="T79" s="19">
        <f t="shared" si="23"/>
        <v>2.3748004293803963E-2</v>
      </c>
      <c r="U79" s="19">
        <f t="shared" si="24"/>
        <v>1.3318055966203468E-2</v>
      </c>
      <c r="V79" s="19">
        <f t="shared" si="25"/>
        <v>4.9703661523917163E-2</v>
      </c>
    </row>
    <row r="80" spans="1:22" x14ac:dyDescent="0.25">
      <c r="A80" s="26">
        <f>Wellpath!E80</f>
        <v>2310</v>
      </c>
      <c r="B80" s="73">
        <v>1</v>
      </c>
      <c r="C80" s="22">
        <v>0</v>
      </c>
      <c r="D80" s="22">
        <v>0</v>
      </c>
      <c r="E80" s="20">
        <f>Model!$W$4*((drdp!B80+drdp!K80)*DRFR!$B80+(drdp!E80+drdp!N80)*DRFR!$C80+(drdp!H80+drdp!Q80)*DRFR!$D80)</f>
        <v>0</v>
      </c>
      <c r="F80" s="20">
        <f>Model!$W$4*((drdp!C80+drdp!L80)*DRFR!$B80+(drdp!F80+drdp!O80)*DRFR!$C80+(drdp!I80+drdp!R80)*DRFR!$D80)</f>
        <v>0</v>
      </c>
      <c r="G80" s="20">
        <f>Model!$W$4*((drdp!D80+drdp!M80)*DRFR!$B80+(drdp!G80+drdp!P80)*DRFR!$C80+(drdp!J80+drdp!S80)*DRFR!$D80)</f>
        <v>0</v>
      </c>
      <c r="H80" s="18">
        <f>Model!$W$4*((drdp!B80)*DRFR!$B80+(drdp!E80)*DRFR!$C80+(drdp!H80)*DRFR!$D80)</f>
        <v>7.8450353814704665E-2</v>
      </c>
      <c r="I80" s="18">
        <f>Model!$W$4*((drdp!C80)*DRFR!$B80+(drdp!F80)*DRFR!$C80+(drdp!I80)*DRFR!$D80)</f>
        <v>0.29278070630823272</v>
      </c>
      <c r="J80" s="18">
        <f>Model!$W$4*((drdp!D80)*DRFR!$B80+(drdp!G80)*DRFR!$C80+(drdp!J80)*DRFR!$D80)</f>
        <v>0.17500000000000002</v>
      </c>
      <c r="K80" s="21">
        <f t="shared" si="14"/>
        <v>2.0880055872325842E-4</v>
      </c>
      <c r="L80" s="21">
        <f t="shared" si="15"/>
        <v>2.9082166164926186E-3</v>
      </c>
      <c r="M80" s="21">
        <f t="shared" si="16"/>
        <v>1.2844622409320739E-3</v>
      </c>
      <c r="N80" s="21">
        <f t="shared" si="17"/>
        <v>7.7925429380396949E-4</v>
      </c>
      <c r="O80" s="21">
        <f t="shared" si="18"/>
        <v>-4.1075595136984928E-4</v>
      </c>
      <c r="P80" s="21">
        <f t="shared" si="19"/>
        <v>-1.5329620800235684E-3</v>
      </c>
      <c r="Q80" s="19">
        <f t="shared" si="20"/>
        <v>6.3632585723756045E-3</v>
      </c>
      <c r="R80" s="19">
        <f t="shared" si="21"/>
        <v>8.8628758602840238E-2</v>
      </c>
      <c r="S80" s="19">
        <f t="shared" si="22"/>
        <v>3.1909462240932079E-2</v>
      </c>
      <c r="T80" s="19">
        <f t="shared" si="23"/>
        <v>2.3748004293803963E-2</v>
      </c>
      <c r="U80" s="19">
        <f t="shared" si="24"/>
        <v>1.3318055966203468E-2</v>
      </c>
      <c r="V80" s="19">
        <f t="shared" si="25"/>
        <v>4.9703661523917163E-2</v>
      </c>
    </row>
    <row r="81" spans="1:22" x14ac:dyDescent="0.25">
      <c r="A81" s="26">
        <f>Wellpath!E81</f>
        <v>2340</v>
      </c>
      <c r="B81" s="73">
        <v>1</v>
      </c>
      <c r="C81" s="22">
        <v>0</v>
      </c>
      <c r="D81" s="22">
        <v>0</v>
      </c>
      <c r="E81" s="20">
        <f>Model!$W$4*((drdp!B81+drdp!K81)*DRFR!$B81+(drdp!E81+drdp!N81)*DRFR!$C81+(drdp!H81+drdp!Q81)*DRFR!$D81)</f>
        <v>0</v>
      </c>
      <c r="F81" s="20">
        <f>Model!$W$4*((drdp!C81+drdp!L81)*DRFR!$B81+(drdp!F81+drdp!O81)*DRFR!$C81+(drdp!I81+drdp!R81)*DRFR!$D81)</f>
        <v>0</v>
      </c>
      <c r="G81" s="20">
        <f>Model!$W$4*((drdp!D81+drdp!M81)*DRFR!$B81+(drdp!G81+drdp!P81)*DRFR!$C81+(drdp!J81+drdp!S81)*DRFR!$D81)</f>
        <v>0</v>
      </c>
      <c r="H81" s="18">
        <f>Model!$W$4*((drdp!B81)*DRFR!$B81+(drdp!E81)*DRFR!$C81+(drdp!H81)*DRFR!$D81)</f>
        <v>7.8450353814704665E-2</v>
      </c>
      <c r="I81" s="18">
        <f>Model!$W$4*((drdp!C81)*DRFR!$B81+(drdp!F81)*DRFR!$C81+(drdp!I81)*DRFR!$D81)</f>
        <v>0.29278070630823272</v>
      </c>
      <c r="J81" s="18">
        <f>Model!$W$4*((drdp!D81)*DRFR!$B81+(drdp!G81)*DRFR!$C81+(drdp!J81)*DRFR!$D81)</f>
        <v>0.17500000000000002</v>
      </c>
      <c r="K81" s="21">
        <f t="shared" si="14"/>
        <v>2.0880055872325842E-4</v>
      </c>
      <c r="L81" s="21">
        <f t="shared" si="15"/>
        <v>2.9082166164926186E-3</v>
      </c>
      <c r="M81" s="21">
        <f t="shared" si="16"/>
        <v>1.2844622409320739E-3</v>
      </c>
      <c r="N81" s="21">
        <f t="shared" si="17"/>
        <v>7.7925429380396949E-4</v>
      </c>
      <c r="O81" s="21">
        <f t="shared" si="18"/>
        <v>-4.1075595136984928E-4</v>
      </c>
      <c r="P81" s="21">
        <f t="shared" si="19"/>
        <v>-1.5329620800235684E-3</v>
      </c>
      <c r="Q81" s="19">
        <f t="shared" si="20"/>
        <v>6.3632585723756045E-3</v>
      </c>
      <c r="R81" s="19">
        <f t="shared" si="21"/>
        <v>8.8628758602840238E-2</v>
      </c>
      <c r="S81" s="19">
        <f t="shared" si="22"/>
        <v>3.1909462240932079E-2</v>
      </c>
      <c r="T81" s="19">
        <f t="shared" si="23"/>
        <v>2.3748004293803963E-2</v>
      </c>
      <c r="U81" s="19">
        <f t="shared" si="24"/>
        <v>1.3318055966203468E-2</v>
      </c>
      <c r="V81" s="19">
        <f t="shared" si="25"/>
        <v>4.9703661523917163E-2</v>
      </c>
    </row>
    <row r="82" spans="1:22" x14ac:dyDescent="0.25">
      <c r="A82" s="26">
        <f>Wellpath!E82</f>
        <v>2370</v>
      </c>
      <c r="B82" s="73">
        <v>1</v>
      </c>
      <c r="C82" s="22">
        <v>0</v>
      </c>
      <c r="D82" s="22">
        <v>0</v>
      </c>
      <c r="E82" s="20">
        <f>Model!$W$4*((drdp!B82+drdp!K82)*DRFR!$B82+(drdp!E82+drdp!N82)*DRFR!$C82+(drdp!H82+drdp!Q82)*DRFR!$D82)</f>
        <v>0</v>
      </c>
      <c r="F82" s="20">
        <f>Model!$W$4*((drdp!C82+drdp!L82)*DRFR!$B82+(drdp!F82+drdp!O82)*DRFR!$C82+(drdp!I82+drdp!R82)*DRFR!$D82)</f>
        <v>0</v>
      </c>
      <c r="G82" s="20">
        <f>Model!$W$4*((drdp!D82+drdp!M82)*DRFR!$B82+(drdp!G82+drdp!P82)*DRFR!$C82+(drdp!J82+drdp!S82)*DRFR!$D82)</f>
        <v>0</v>
      </c>
      <c r="H82" s="18">
        <f>Model!$W$4*((drdp!B82)*DRFR!$B82+(drdp!E82)*DRFR!$C82+(drdp!H82)*DRFR!$D82)</f>
        <v>7.8450353814704665E-2</v>
      </c>
      <c r="I82" s="18">
        <f>Model!$W$4*((drdp!C82)*DRFR!$B82+(drdp!F82)*DRFR!$C82+(drdp!I82)*DRFR!$D82)</f>
        <v>0.29278070630823272</v>
      </c>
      <c r="J82" s="18">
        <f>Model!$W$4*((drdp!D82)*DRFR!$B82+(drdp!G82)*DRFR!$C82+(drdp!J82)*DRFR!$D82)</f>
        <v>0.17500000000000002</v>
      </c>
      <c r="K82" s="21">
        <f t="shared" si="14"/>
        <v>2.0880055872325842E-4</v>
      </c>
      <c r="L82" s="21">
        <f t="shared" si="15"/>
        <v>2.9082166164926186E-3</v>
      </c>
      <c r="M82" s="21">
        <f t="shared" si="16"/>
        <v>1.2844622409320739E-3</v>
      </c>
      <c r="N82" s="21">
        <f t="shared" si="17"/>
        <v>7.7925429380396949E-4</v>
      </c>
      <c r="O82" s="21">
        <f t="shared" si="18"/>
        <v>-4.1075595136984928E-4</v>
      </c>
      <c r="P82" s="21">
        <f t="shared" si="19"/>
        <v>-1.5329620800235684E-3</v>
      </c>
      <c r="Q82" s="19">
        <f t="shared" si="20"/>
        <v>6.3632585723756045E-3</v>
      </c>
      <c r="R82" s="19">
        <f t="shared" si="21"/>
        <v>8.8628758602840238E-2</v>
      </c>
      <c r="S82" s="19">
        <f t="shared" si="22"/>
        <v>3.1909462240932079E-2</v>
      </c>
      <c r="T82" s="19">
        <f t="shared" si="23"/>
        <v>2.3748004293803963E-2</v>
      </c>
      <c r="U82" s="19">
        <f t="shared" si="24"/>
        <v>1.3318055966203468E-2</v>
      </c>
      <c r="V82" s="19">
        <f t="shared" si="25"/>
        <v>4.9703661523917163E-2</v>
      </c>
    </row>
    <row r="83" spans="1:22" x14ac:dyDescent="0.25">
      <c r="A83" s="26">
        <f>Wellpath!E83</f>
        <v>2400</v>
      </c>
      <c r="B83" s="73">
        <v>1</v>
      </c>
      <c r="C83" s="22">
        <v>0</v>
      </c>
      <c r="D83" s="22">
        <v>0</v>
      </c>
      <c r="E83" s="20">
        <f>Model!$W$4*((drdp!B83+drdp!K83)*DRFR!$B83+(drdp!E83+drdp!N83)*DRFR!$C83+(drdp!H83+drdp!Q83)*DRFR!$D83)</f>
        <v>0</v>
      </c>
      <c r="F83" s="20">
        <f>Model!$W$4*((drdp!C83+drdp!L83)*DRFR!$B83+(drdp!F83+drdp!O83)*DRFR!$C83+(drdp!I83+drdp!R83)*DRFR!$D83)</f>
        <v>0</v>
      </c>
      <c r="G83" s="20">
        <f>Model!$W$4*((drdp!D83+drdp!M83)*DRFR!$B83+(drdp!G83+drdp!P83)*DRFR!$C83+(drdp!J83+drdp!S83)*DRFR!$D83)</f>
        <v>0</v>
      </c>
      <c r="H83" s="18">
        <f>Model!$W$4*((drdp!B83)*DRFR!$B83+(drdp!E83)*DRFR!$C83+(drdp!H83)*DRFR!$D83)</f>
        <v>7.8450353814704665E-2</v>
      </c>
      <c r="I83" s="18">
        <f>Model!$W$4*((drdp!C83)*DRFR!$B83+(drdp!F83)*DRFR!$C83+(drdp!I83)*DRFR!$D83)</f>
        <v>0.29278070630823272</v>
      </c>
      <c r="J83" s="18">
        <f>Model!$W$4*((drdp!D83)*DRFR!$B83+(drdp!G83)*DRFR!$C83+(drdp!J83)*DRFR!$D83)</f>
        <v>0.17500000000000002</v>
      </c>
      <c r="K83" s="21">
        <f t="shared" si="14"/>
        <v>2.0880055872325842E-4</v>
      </c>
      <c r="L83" s="21">
        <f t="shared" si="15"/>
        <v>2.9082166164926186E-3</v>
      </c>
      <c r="M83" s="21">
        <f t="shared" si="16"/>
        <v>1.2844622409320739E-3</v>
      </c>
      <c r="N83" s="21">
        <f t="shared" si="17"/>
        <v>7.7925429380396949E-4</v>
      </c>
      <c r="O83" s="21">
        <f t="shared" si="18"/>
        <v>-4.1075595136984928E-4</v>
      </c>
      <c r="P83" s="21">
        <f t="shared" si="19"/>
        <v>-1.5329620800235684E-3</v>
      </c>
      <c r="Q83" s="19">
        <f t="shared" si="20"/>
        <v>6.3632585723756045E-3</v>
      </c>
      <c r="R83" s="19">
        <f t="shared" si="21"/>
        <v>8.8628758602840238E-2</v>
      </c>
      <c r="S83" s="19">
        <f t="shared" si="22"/>
        <v>3.1909462240932079E-2</v>
      </c>
      <c r="T83" s="19">
        <f t="shared" si="23"/>
        <v>2.3748004293803963E-2</v>
      </c>
      <c r="U83" s="19">
        <f t="shared" si="24"/>
        <v>1.3318055966203468E-2</v>
      </c>
      <c r="V83" s="19">
        <f t="shared" si="25"/>
        <v>4.9703661523917163E-2</v>
      </c>
    </row>
    <row r="84" spans="1:22" x14ac:dyDescent="0.25">
      <c r="A84" s="26">
        <f>Wellpath!E84</f>
        <v>2430</v>
      </c>
      <c r="B84" s="73">
        <v>1</v>
      </c>
      <c r="C84" s="22">
        <v>0</v>
      </c>
      <c r="D84" s="22">
        <v>0</v>
      </c>
      <c r="E84" s="20">
        <f>Model!$W$4*((drdp!B84+drdp!K84)*DRFR!$B84+(drdp!E84+drdp!N84)*DRFR!$C84+(drdp!H84+drdp!Q84)*DRFR!$D84)</f>
        <v>0</v>
      </c>
      <c r="F84" s="20">
        <f>Model!$W$4*((drdp!C84+drdp!L84)*DRFR!$B84+(drdp!F84+drdp!O84)*DRFR!$C84+(drdp!I84+drdp!R84)*DRFR!$D84)</f>
        <v>0</v>
      </c>
      <c r="G84" s="20">
        <f>Model!$W$4*((drdp!D84+drdp!M84)*DRFR!$B84+(drdp!G84+drdp!P84)*DRFR!$C84+(drdp!J84+drdp!S84)*DRFR!$D84)</f>
        <v>0</v>
      </c>
      <c r="H84" s="18">
        <f>Model!$W$4*((drdp!B84)*DRFR!$B84+(drdp!E84)*DRFR!$C84+(drdp!H84)*DRFR!$D84)</f>
        <v>7.8450353814704665E-2</v>
      </c>
      <c r="I84" s="18">
        <f>Model!$W$4*((drdp!C84)*DRFR!$B84+(drdp!F84)*DRFR!$C84+(drdp!I84)*DRFR!$D84)</f>
        <v>0.29278070630823272</v>
      </c>
      <c r="J84" s="18">
        <f>Model!$W$4*((drdp!D84)*DRFR!$B84+(drdp!G84)*DRFR!$C84+(drdp!J84)*DRFR!$D84)</f>
        <v>0.17500000000000002</v>
      </c>
      <c r="K84" s="21">
        <f t="shared" si="14"/>
        <v>2.0880055872325842E-4</v>
      </c>
      <c r="L84" s="21">
        <f t="shared" si="15"/>
        <v>2.9082166164926186E-3</v>
      </c>
      <c r="M84" s="21">
        <f t="shared" si="16"/>
        <v>1.2844622409320739E-3</v>
      </c>
      <c r="N84" s="21">
        <f t="shared" si="17"/>
        <v>7.7925429380396949E-4</v>
      </c>
      <c r="O84" s="21">
        <f t="shared" si="18"/>
        <v>-4.1075595136984928E-4</v>
      </c>
      <c r="P84" s="21">
        <f t="shared" si="19"/>
        <v>-1.5329620800235684E-3</v>
      </c>
      <c r="Q84" s="19">
        <f t="shared" si="20"/>
        <v>6.3632585723756045E-3</v>
      </c>
      <c r="R84" s="19">
        <f t="shared" si="21"/>
        <v>8.8628758602840238E-2</v>
      </c>
      <c r="S84" s="19">
        <f t="shared" si="22"/>
        <v>3.1909462240932079E-2</v>
      </c>
      <c r="T84" s="19">
        <f t="shared" si="23"/>
        <v>2.3748004293803963E-2</v>
      </c>
      <c r="U84" s="19">
        <f t="shared" si="24"/>
        <v>1.3318055966203468E-2</v>
      </c>
      <c r="V84" s="19">
        <f t="shared" si="25"/>
        <v>4.9703661523917163E-2</v>
      </c>
    </row>
    <row r="85" spans="1:22" x14ac:dyDescent="0.25">
      <c r="A85" s="26">
        <f>Wellpath!E85</f>
        <v>2460</v>
      </c>
      <c r="B85" s="73">
        <v>1</v>
      </c>
      <c r="C85" s="22">
        <v>0</v>
      </c>
      <c r="D85" s="22">
        <v>0</v>
      </c>
      <c r="E85" s="20">
        <f>Model!$W$4*((drdp!B85+drdp!K85)*DRFR!$B85+(drdp!E85+drdp!N85)*DRFR!$C85+(drdp!H85+drdp!Q85)*DRFR!$D85)</f>
        <v>0</v>
      </c>
      <c r="F85" s="20">
        <f>Model!$W$4*((drdp!C85+drdp!L85)*DRFR!$B85+(drdp!F85+drdp!O85)*DRFR!$C85+(drdp!I85+drdp!R85)*DRFR!$D85)</f>
        <v>0</v>
      </c>
      <c r="G85" s="20">
        <f>Model!$W$4*((drdp!D85+drdp!M85)*DRFR!$B85+(drdp!G85+drdp!P85)*DRFR!$C85+(drdp!J85+drdp!S85)*DRFR!$D85)</f>
        <v>0</v>
      </c>
      <c r="H85" s="18">
        <f>Model!$W$4*((drdp!B85)*DRFR!$B85+(drdp!E85)*DRFR!$C85+(drdp!H85)*DRFR!$D85)</f>
        <v>7.8450353814704665E-2</v>
      </c>
      <c r="I85" s="18">
        <f>Model!$W$4*((drdp!C85)*DRFR!$B85+(drdp!F85)*DRFR!$C85+(drdp!I85)*DRFR!$D85)</f>
        <v>0.29278070630823272</v>
      </c>
      <c r="J85" s="18">
        <f>Model!$W$4*((drdp!D85)*DRFR!$B85+(drdp!G85)*DRFR!$C85+(drdp!J85)*DRFR!$D85)</f>
        <v>0.17500000000000002</v>
      </c>
      <c r="K85" s="21">
        <f t="shared" si="14"/>
        <v>2.0880055872325842E-4</v>
      </c>
      <c r="L85" s="21">
        <f t="shared" si="15"/>
        <v>2.9082166164926186E-3</v>
      </c>
      <c r="M85" s="21">
        <f t="shared" si="16"/>
        <v>1.2844622409320739E-3</v>
      </c>
      <c r="N85" s="21">
        <f t="shared" si="17"/>
        <v>7.7925429380396949E-4</v>
      </c>
      <c r="O85" s="21">
        <f t="shared" si="18"/>
        <v>-4.1075595136984928E-4</v>
      </c>
      <c r="P85" s="21">
        <f t="shared" si="19"/>
        <v>-1.5329620800235684E-3</v>
      </c>
      <c r="Q85" s="19">
        <f t="shared" si="20"/>
        <v>6.3632585723756045E-3</v>
      </c>
      <c r="R85" s="19">
        <f t="shared" si="21"/>
        <v>8.8628758602840238E-2</v>
      </c>
      <c r="S85" s="19">
        <f t="shared" si="22"/>
        <v>3.1909462240932079E-2</v>
      </c>
      <c r="T85" s="19">
        <f t="shared" si="23"/>
        <v>2.3748004293803963E-2</v>
      </c>
      <c r="U85" s="19">
        <f t="shared" si="24"/>
        <v>1.3318055966203468E-2</v>
      </c>
      <c r="V85" s="19">
        <f t="shared" si="25"/>
        <v>4.9703661523917163E-2</v>
      </c>
    </row>
    <row r="86" spans="1:22" x14ac:dyDescent="0.25">
      <c r="A86" s="26">
        <f>Wellpath!E86</f>
        <v>2490</v>
      </c>
      <c r="B86" s="73">
        <v>1</v>
      </c>
      <c r="C86" s="22">
        <v>0</v>
      </c>
      <c r="D86" s="22">
        <v>0</v>
      </c>
      <c r="E86" s="20">
        <f>Model!$W$4*((drdp!B86+drdp!K86)*DRFR!$B86+(drdp!E86+drdp!N86)*DRFR!$C86+(drdp!H86+drdp!Q86)*DRFR!$D86)</f>
        <v>0</v>
      </c>
      <c r="F86" s="20">
        <f>Model!$W$4*((drdp!C86+drdp!L86)*DRFR!$B86+(drdp!F86+drdp!O86)*DRFR!$C86+(drdp!I86+drdp!R86)*DRFR!$D86)</f>
        <v>0</v>
      </c>
      <c r="G86" s="20">
        <f>Model!$W$4*((drdp!D86+drdp!M86)*DRFR!$B86+(drdp!G86+drdp!P86)*DRFR!$C86+(drdp!J86+drdp!S86)*DRFR!$D86)</f>
        <v>0</v>
      </c>
      <c r="H86" s="18">
        <f>Model!$W$4*((drdp!B86)*DRFR!$B86+(drdp!E86)*DRFR!$C86+(drdp!H86)*DRFR!$D86)</f>
        <v>7.8450353814704665E-2</v>
      </c>
      <c r="I86" s="18">
        <f>Model!$W$4*((drdp!C86)*DRFR!$B86+(drdp!F86)*DRFR!$C86+(drdp!I86)*DRFR!$D86)</f>
        <v>0.29278070630823272</v>
      </c>
      <c r="J86" s="18">
        <f>Model!$W$4*((drdp!D86)*DRFR!$B86+(drdp!G86)*DRFR!$C86+(drdp!J86)*DRFR!$D86)</f>
        <v>0.17500000000000002</v>
      </c>
      <c r="K86" s="21">
        <f t="shared" si="14"/>
        <v>2.0880055872325842E-4</v>
      </c>
      <c r="L86" s="21">
        <f t="shared" si="15"/>
        <v>2.9082166164926186E-3</v>
      </c>
      <c r="M86" s="21">
        <f t="shared" si="16"/>
        <v>1.2844622409320739E-3</v>
      </c>
      <c r="N86" s="21">
        <f t="shared" si="17"/>
        <v>7.7925429380396949E-4</v>
      </c>
      <c r="O86" s="21">
        <f t="shared" si="18"/>
        <v>-4.1075595136984928E-4</v>
      </c>
      <c r="P86" s="21">
        <f t="shared" si="19"/>
        <v>-1.5329620800235684E-3</v>
      </c>
      <c r="Q86" s="19">
        <f t="shared" si="20"/>
        <v>6.3632585723756045E-3</v>
      </c>
      <c r="R86" s="19">
        <f t="shared" si="21"/>
        <v>8.8628758602840238E-2</v>
      </c>
      <c r="S86" s="19">
        <f t="shared" si="22"/>
        <v>3.1909462240932079E-2</v>
      </c>
      <c r="T86" s="19">
        <f t="shared" si="23"/>
        <v>2.3748004293803963E-2</v>
      </c>
      <c r="U86" s="19">
        <f t="shared" si="24"/>
        <v>1.3318055966203468E-2</v>
      </c>
      <c r="V86" s="19">
        <f t="shared" si="25"/>
        <v>4.9703661523917163E-2</v>
      </c>
    </row>
    <row r="87" spans="1:22" x14ac:dyDescent="0.25">
      <c r="A87" s="26">
        <f>Wellpath!E87</f>
        <v>2520</v>
      </c>
      <c r="B87" s="73">
        <v>1</v>
      </c>
      <c r="C87" s="22">
        <v>0</v>
      </c>
      <c r="D87" s="22">
        <v>0</v>
      </c>
      <c r="E87" s="20">
        <f>Model!$W$4*((drdp!B87+drdp!K87)*DRFR!$B87+(drdp!E87+drdp!N87)*DRFR!$C87+(drdp!H87+drdp!Q87)*DRFR!$D87)</f>
        <v>0</v>
      </c>
      <c r="F87" s="20">
        <f>Model!$W$4*((drdp!C87+drdp!L87)*DRFR!$B87+(drdp!F87+drdp!O87)*DRFR!$C87+(drdp!I87+drdp!R87)*DRFR!$D87)</f>
        <v>0</v>
      </c>
      <c r="G87" s="20">
        <f>Model!$W$4*((drdp!D87+drdp!M87)*DRFR!$B87+(drdp!G87+drdp!P87)*DRFR!$C87+(drdp!J87+drdp!S87)*DRFR!$D87)</f>
        <v>0</v>
      </c>
      <c r="H87" s="18">
        <f>Model!$W$4*((drdp!B87)*DRFR!$B87+(drdp!E87)*DRFR!$C87+(drdp!H87)*DRFR!$D87)</f>
        <v>7.8450353814704665E-2</v>
      </c>
      <c r="I87" s="18">
        <f>Model!$W$4*((drdp!C87)*DRFR!$B87+(drdp!F87)*DRFR!$C87+(drdp!I87)*DRFR!$D87)</f>
        <v>0.29278070630823272</v>
      </c>
      <c r="J87" s="18">
        <f>Model!$W$4*((drdp!D87)*DRFR!$B87+(drdp!G87)*DRFR!$C87+(drdp!J87)*DRFR!$D87)</f>
        <v>0.17500000000000002</v>
      </c>
      <c r="K87" s="21">
        <f t="shared" si="14"/>
        <v>2.0880055872325842E-4</v>
      </c>
      <c r="L87" s="21">
        <f t="shared" si="15"/>
        <v>2.9082166164926186E-3</v>
      </c>
      <c r="M87" s="21">
        <f t="shared" si="16"/>
        <v>1.2844622409320739E-3</v>
      </c>
      <c r="N87" s="21">
        <f t="shared" si="17"/>
        <v>7.7925429380396949E-4</v>
      </c>
      <c r="O87" s="21">
        <f t="shared" si="18"/>
        <v>-4.1075595136984928E-4</v>
      </c>
      <c r="P87" s="21">
        <f t="shared" si="19"/>
        <v>-1.5329620800235684E-3</v>
      </c>
      <c r="Q87" s="19">
        <f t="shared" si="20"/>
        <v>6.3632585723756045E-3</v>
      </c>
      <c r="R87" s="19">
        <f t="shared" si="21"/>
        <v>8.8628758602840238E-2</v>
      </c>
      <c r="S87" s="19">
        <f t="shared" si="22"/>
        <v>3.1909462240932079E-2</v>
      </c>
      <c r="T87" s="19">
        <f t="shared" si="23"/>
        <v>2.3748004293803963E-2</v>
      </c>
      <c r="U87" s="19">
        <f t="shared" si="24"/>
        <v>1.3318055966203468E-2</v>
      </c>
      <c r="V87" s="19">
        <f t="shared" si="25"/>
        <v>4.9703661523917163E-2</v>
      </c>
    </row>
    <row r="88" spans="1:22" x14ac:dyDescent="0.25">
      <c r="A88" s="26">
        <f>Wellpath!E88</f>
        <v>2550</v>
      </c>
      <c r="B88" s="73">
        <v>1</v>
      </c>
      <c r="C88" s="22">
        <v>0</v>
      </c>
      <c r="D88" s="22">
        <v>0</v>
      </c>
      <c r="E88" s="20">
        <f>Model!$W$4*((drdp!B88+drdp!K88)*DRFR!$B88+(drdp!E88+drdp!N88)*DRFR!$C88+(drdp!H88+drdp!Q88)*DRFR!$D88)</f>
        <v>0</v>
      </c>
      <c r="F88" s="20">
        <f>Model!$W$4*((drdp!C88+drdp!L88)*DRFR!$B88+(drdp!F88+drdp!O88)*DRFR!$C88+(drdp!I88+drdp!R88)*DRFR!$D88)</f>
        <v>0</v>
      </c>
      <c r="G88" s="20">
        <f>Model!$W$4*((drdp!D88+drdp!M88)*DRFR!$B88+(drdp!G88+drdp!P88)*DRFR!$C88+(drdp!J88+drdp!S88)*DRFR!$D88)</f>
        <v>0</v>
      </c>
      <c r="H88" s="18">
        <f>Model!$W$4*((drdp!B88)*DRFR!$B88+(drdp!E88)*DRFR!$C88+(drdp!H88)*DRFR!$D88)</f>
        <v>7.8450353814704665E-2</v>
      </c>
      <c r="I88" s="18">
        <f>Model!$W$4*((drdp!C88)*DRFR!$B88+(drdp!F88)*DRFR!$C88+(drdp!I88)*DRFR!$D88)</f>
        <v>0.29278070630823272</v>
      </c>
      <c r="J88" s="18">
        <f>Model!$W$4*((drdp!D88)*DRFR!$B88+(drdp!G88)*DRFR!$C88+(drdp!J88)*DRFR!$D88)</f>
        <v>0.17500000000000002</v>
      </c>
      <c r="K88" s="21">
        <f t="shared" si="14"/>
        <v>2.0880055872325842E-4</v>
      </c>
      <c r="L88" s="21">
        <f t="shared" si="15"/>
        <v>2.9082166164926186E-3</v>
      </c>
      <c r="M88" s="21">
        <f t="shared" si="16"/>
        <v>1.2844622409320739E-3</v>
      </c>
      <c r="N88" s="21">
        <f t="shared" si="17"/>
        <v>7.7925429380396949E-4</v>
      </c>
      <c r="O88" s="21">
        <f t="shared" si="18"/>
        <v>-4.1075595136984928E-4</v>
      </c>
      <c r="P88" s="21">
        <f t="shared" si="19"/>
        <v>-1.5329620800235684E-3</v>
      </c>
      <c r="Q88" s="19">
        <f t="shared" si="20"/>
        <v>6.3632585723756045E-3</v>
      </c>
      <c r="R88" s="19">
        <f t="shared" si="21"/>
        <v>8.8628758602840238E-2</v>
      </c>
      <c r="S88" s="19">
        <f t="shared" si="22"/>
        <v>3.1909462240932079E-2</v>
      </c>
      <c r="T88" s="19">
        <f t="shared" si="23"/>
        <v>2.3748004293803963E-2</v>
      </c>
      <c r="U88" s="19">
        <f t="shared" si="24"/>
        <v>1.3318055966203468E-2</v>
      </c>
      <c r="V88" s="19">
        <f t="shared" si="25"/>
        <v>4.9703661523917163E-2</v>
      </c>
    </row>
    <row r="89" spans="1:22" x14ac:dyDescent="0.25">
      <c r="A89" s="26">
        <f>Wellpath!E89</f>
        <v>2580</v>
      </c>
      <c r="B89" s="73">
        <v>1</v>
      </c>
      <c r="C89" s="22">
        <v>0</v>
      </c>
      <c r="D89" s="22">
        <v>0</v>
      </c>
      <c r="E89" s="20">
        <f>Model!$W$4*((drdp!B89+drdp!K89)*DRFR!$B89+(drdp!E89+drdp!N89)*DRFR!$C89+(drdp!H89+drdp!Q89)*DRFR!$D89)</f>
        <v>0</v>
      </c>
      <c r="F89" s="20">
        <f>Model!$W$4*((drdp!C89+drdp!L89)*DRFR!$B89+(drdp!F89+drdp!O89)*DRFR!$C89+(drdp!I89+drdp!R89)*DRFR!$D89)</f>
        <v>0</v>
      </c>
      <c r="G89" s="20">
        <f>Model!$W$4*((drdp!D89+drdp!M89)*DRFR!$B89+(drdp!G89+drdp!P89)*DRFR!$C89+(drdp!J89+drdp!S89)*DRFR!$D89)</f>
        <v>0</v>
      </c>
      <c r="H89" s="18">
        <f>Model!$W$4*((drdp!B89)*DRFR!$B89+(drdp!E89)*DRFR!$C89+(drdp!H89)*DRFR!$D89)</f>
        <v>7.8450353814704665E-2</v>
      </c>
      <c r="I89" s="18">
        <f>Model!$W$4*((drdp!C89)*DRFR!$B89+(drdp!F89)*DRFR!$C89+(drdp!I89)*DRFR!$D89)</f>
        <v>0.29278070630823272</v>
      </c>
      <c r="J89" s="18">
        <f>Model!$W$4*((drdp!D89)*DRFR!$B89+(drdp!G89)*DRFR!$C89+(drdp!J89)*DRFR!$D89)</f>
        <v>0.17500000000000002</v>
      </c>
      <c r="K89" s="21">
        <f t="shared" si="14"/>
        <v>2.0880055872325842E-4</v>
      </c>
      <c r="L89" s="21">
        <f t="shared" si="15"/>
        <v>2.9082166164926186E-3</v>
      </c>
      <c r="M89" s="21">
        <f t="shared" si="16"/>
        <v>1.2844622409320739E-3</v>
      </c>
      <c r="N89" s="21">
        <f t="shared" si="17"/>
        <v>7.7925429380396949E-4</v>
      </c>
      <c r="O89" s="21">
        <f t="shared" si="18"/>
        <v>-4.1075595136984928E-4</v>
      </c>
      <c r="P89" s="21">
        <f t="shared" si="19"/>
        <v>-1.5329620800235684E-3</v>
      </c>
      <c r="Q89" s="19">
        <f t="shared" si="20"/>
        <v>6.3632585723756045E-3</v>
      </c>
      <c r="R89" s="19">
        <f t="shared" si="21"/>
        <v>8.8628758602840238E-2</v>
      </c>
      <c r="S89" s="19">
        <f t="shared" si="22"/>
        <v>3.1909462240932079E-2</v>
      </c>
      <c r="T89" s="19">
        <f t="shared" si="23"/>
        <v>2.3748004293803963E-2</v>
      </c>
      <c r="U89" s="19">
        <f t="shared" si="24"/>
        <v>1.3318055966203468E-2</v>
      </c>
      <c r="V89" s="19">
        <f t="shared" si="25"/>
        <v>4.9703661523917163E-2</v>
      </c>
    </row>
    <row r="90" spans="1:22" x14ac:dyDescent="0.25">
      <c r="A90" s="26">
        <f>Wellpath!E90</f>
        <v>2610</v>
      </c>
      <c r="B90" s="73">
        <v>1</v>
      </c>
      <c r="C90" s="22">
        <v>0</v>
      </c>
      <c r="D90" s="22">
        <v>0</v>
      </c>
      <c r="E90" s="20">
        <f>Model!$W$4*((drdp!B90+drdp!K90)*DRFR!$B90+(drdp!E90+drdp!N90)*DRFR!$C90+(drdp!H90+drdp!Q90)*DRFR!$D90)</f>
        <v>0</v>
      </c>
      <c r="F90" s="20">
        <f>Model!$W$4*((drdp!C90+drdp!L90)*DRFR!$B90+(drdp!F90+drdp!O90)*DRFR!$C90+(drdp!I90+drdp!R90)*DRFR!$D90)</f>
        <v>0</v>
      </c>
      <c r="G90" s="20">
        <f>Model!$W$4*((drdp!D90+drdp!M90)*DRFR!$B90+(drdp!G90+drdp!P90)*DRFR!$C90+(drdp!J90+drdp!S90)*DRFR!$D90)</f>
        <v>0</v>
      </c>
      <c r="H90" s="18">
        <f>Model!$W$4*((drdp!B90)*DRFR!$B90+(drdp!E90)*DRFR!$C90+(drdp!H90)*DRFR!$D90)</f>
        <v>7.8450353814704665E-2</v>
      </c>
      <c r="I90" s="18">
        <f>Model!$W$4*((drdp!C90)*DRFR!$B90+(drdp!F90)*DRFR!$C90+(drdp!I90)*DRFR!$D90)</f>
        <v>0.29278070630823272</v>
      </c>
      <c r="J90" s="18">
        <f>Model!$W$4*((drdp!D90)*DRFR!$B90+(drdp!G90)*DRFR!$C90+(drdp!J90)*DRFR!$D90)</f>
        <v>0.17500000000000002</v>
      </c>
      <c r="K90" s="21">
        <f t="shared" si="14"/>
        <v>2.0880055872325842E-4</v>
      </c>
      <c r="L90" s="21">
        <f t="shared" si="15"/>
        <v>2.9082166164926186E-3</v>
      </c>
      <c r="M90" s="21">
        <f t="shared" si="16"/>
        <v>1.2844622409320739E-3</v>
      </c>
      <c r="N90" s="21">
        <f t="shared" si="17"/>
        <v>7.7925429380396949E-4</v>
      </c>
      <c r="O90" s="21">
        <f t="shared" si="18"/>
        <v>-4.1075595136984928E-4</v>
      </c>
      <c r="P90" s="21">
        <f t="shared" si="19"/>
        <v>-1.5329620800235684E-3</v>
      </c>
      <c r="Q90" s="19">
        <f t="shared" si="20"/>
        <v>6.3632585723756045E-3</v>
      </c>
      <c r="R90" s="19">
        <f t="shared" si="21"/>
        <v>8.8628758602840238E-2</v>
      </c>
      <c r="S90" s="19">
        <f t="shared" si="22"/>
        <v>3.1909462240932079E-2</v>
      </c>
      <c r="T90" s="19">
        <f t="shared" si="23"/>
        <v>2.3748004293803963E-2</v>
      </c>
      <c r="U90" s="19">
        <f t="shared" si="24"/>
        <v>1.3318055966203468E-2</v>
      </c>
      <c r="V90" s="19">
        <f t="shared" si="25"/>
        <v>4.9703661523917163E-2</v>
      </c>
    </row>
    <row r="91" spans="1:22" x14ac:dyDescent="0.25">
      <c r="A91" s="26">
        <f>Wellpath!E91</f>
        <v>2640</v>
      </c>
      <c r="B91" s="73">
        <v>1</v>
      </c>
      <c r="C91" s="22">
        <v>0</v>
      </c>
      <c r="D91" s="22">
        <v>0</v>
      </c>
      <c r="E91" s="20">
        <f>Model!$W$4*((drdp!B91+drdp!K91)*DRFR!$B91+(drdp!E91+drdp!N91)*DRFR!$C91+(drdp!H91+drdp!Q91)*DRFR!$D91)</f>
        <v>0</v>
      </c>
      <c r="F91" s="20">
        <f>Model!$W$4*((drdp!C91+drdp!L91)*DRFR!$B91+(drdp!F91+drdp!O91)*DRFR!$C91+(drdp!I91+drdp!R91)*DRFR!$D91)</f>
        <v>0</v>
      </c>
      <c r="G91" s="20">
        <f>Model!$W$4*((drdp!D91+drdp!M91)*DRFR!$B91+(drdp!G91+drdp!P91)*DRFR!$C91+(drdp!J91+drdp!S91)*DRFR!$D91)</f>
        <v>0</v>
      </c>
      <c r="H91" s="18">
        <f>Model!$W$4*((drdp!B91)*DRFR!$B91+(drdp!E91)*DRFR!$C91+(drdp!H91)*DRFR!$D91)</f>
        <v>7.8450353814704665E-2</v>
      </c>
      <c r="I91" s="18">
        <f>Model!$W$4*((drdp!C91)*DRFR!$B91+(drdp!F91)*DRFR!$C91+(drdp!I91)*DRFR!$D91)</f>
        <v>0.29278070630823272</v>
      </c>
      <c r="J91" s="18">
        <f>Model!$W$4*((drdp!D91)*DRFR!$B91+(drdp!G91)*DRFR!$C91+(drdp!J91)*DRFR!$D91)</f>
        <v>0.17500000000000002</v>
      </c>
      <c r="K91" s="21">
        <f t="shared" si="14"/>
        <v>2.0880055872325842E-4</v>
      </c>
      <c r="L91" s="21">
        <f t="shared" si="15"/>
        <v>2.9082166164926186E-3</v>
      </c>
      <c r="M91" s="21">
        <f t="shared" si="16"/>
        <v>1.2844622409320739E-3</v>
      </c>
      <c r="N91" s="21">
        <f t="shared" si="17"/>
        <v>7.7925429380396949E-4</v>
      </c>
      <c r="O91" s="21">
        <f t="shared" si="18"/>
        <v>-4.1075595136984928E-4</v>
      </c>
      <c r="P91" s="21">
        <f t="shared" si="19"/>
        <v>-1.5329620800235684E-3</v>
      </c>
      <c r="Q91" s="19">
        <f t="shared" si="20"/>
        <v>6.3632585723756045E-3</v>
      </c>
      <c r="R91" s="19">
        <f t="shared" si="21"/>
        <v>8.8628758602840238E-2</v>
      </c>
      <c r="S91" s="19">
        <f t="shared" si="22"/>
        <v>3.1909462240932079E-2</v>
      </c>
      <c r="T91" s="19">
        <f t="shared" si="23"/>
        <v>2.3748004293803963E-2</v>
      </c>
      <c r="U91" s="19">
        <f t="shared" si="24"/>
        <v>1.3318055966203468E-2</v>
      </c>
      <c r="V91" s="19">
        <f t="shared" si="25"/>
        <v>4.9703661523917163E-2</v>
      </c>
    </row>
    <row r="92" spans="1:22" x14ac:dyDescent="0.25">
      <c r="A92" s="26">
        <f>Wellpath!E92</f>
        <v>2670</v>
      </c>
      <c r="B92" s="73">
        <v>1</v>
      </c>
      <c r="C92" s="22">
        <v>0</v>
      </c>
      <c r="D92" s="22">
        <v>0</v>
      </c>
      <c r="E92" s="20">
        <f>Model!$W$4*((drdp!B92+drdp!K92)*DRFR!$B92+(drdp!E92+drdp!N92)*DRFR!$C92+(drdp!H92+drdp!Q92)*DRFR!$D92)</f>
        <v>0</v>
      </c>
      <c r="F92" s="20">
        <f>Model!$W$4*((drdp!C92+drdp!L92)*DRFR!$B92+(drdp!F92+drdp!O92)*DRFR!$C92+(drdp!I92+drdp!R92)*DRFR!$D92)</f>
        <v>0</v>
      </c>
      <c r="G92" s="20">
        <f>Model!$W$4*((drdp!D92+drdp!M92)*DRFR!$B92+(drdp!G92+drdp!P92)*DRFR!$C92+(drdp!J92+drdp!S92)*DRFR!$D92)</f>
        <v>0</v>
      </c>
      <c r="H92" s="18">
        <f>Model!$W$4*((drdp!B92)*DRFR!$B92+(drdp!E92)*DRFR!$C92+(drdp!H92)*DRFR!$D92)</f>
        <v>7.8450353814704665E-2</v>
      </c>
      <c r="I92" s="18">
        <f>Model!$W$4*((drdp!C92)*DRFR!$B92+(drdp!F92)*DRFR!$C92+(drdp!I92)*DRFR!$D92)</f>
        <v>0.29278070630823272</v>
      </c>
      <c r="J92" s="18">
        <f>Model!$W$4*((drdp!D92)*DRFR!$B92+(drdp!G92)*DRFR!$C92+(drdp!J92)*DRFR!$D92)</f>
        <v>0.17500000000000002</v>
      </c>
      <c r="K92" s="21">
        <f t="shared" si="14"/>
        <v>2.0880055872325842E-4</v>
      </c>
      <c r="L92" s="21">
        <f t="shared" si="15"/>
        <v>2.9082166164926186E-3</v>
      </c>
      <c r="M92" s="21">
        <f t="shared" si="16"/>
        <v>1.2844622409320739E-3</v>
      </c>
      <c r="N92" s="21">
        <f t="shared" si="17"/>
        <v>7.7925429380396949E-4</v>
      </c>
      <c r="O92" s="21">
        <f t="shared" si="18"/>
        <v>-4.1075595136984928E-4</v>
      </c>
      <c r="P92" s="21">
        <f t="shared" si="19"/>
        <v>-1.5329620800235684E-3</v>
      </c>
      <c r="Q92" s="19">
        <f t="shared" si="20"/>
        <v>6.3632585723756045E-3</v>
      </c>
      <c r="R92" s="19">
        <f t="shared" si="21"/>
        <v>8.8628758602840238E-2</v>
      </c>
      <c r="S92" s="19">
        <f t="shared" si="22"/>
        <v>3.1909462240932079E-2</v>
      </c>
      <c r="T92" s="19">
        <f t="shared" si="23"/>
        <v>2.3748004293803963E-2</v>
      </c>
      <c r="U92" s="19">
        <f t="shared" si="24"/>
        <v>1.3318055966203468E-2</v>
      </c>
      <c r="V92" s="19">
        <f t="shared" si="25"/>
        <v>4.9703661523917163E-2</v>
      </c>
    </row>
    <row r="93" spans="1:22" x14ac:dyDescent="0.25">
      <c r="A93" s="26">
        <f>Wellpath!E93</f>
        <v>2700</v>
      </c>
      <c r="B93" s="73">
        <v>1</v>
      </c>
      <c r="C93" s="22">
        <v>0</v>
      </c>
      <c r="D93" s="22">
        <v>0</v>
      </c>
      <c r="E93" s="20">
        <f>Model!$W$4*((drdp!B93+drdp!K93)*DRFR!$B93+(drdp!E93+drdp!N93)*DRFR!$C93+(drdp!H93+drdp!Q93)*DRFR!$D93)</f>
        <v>0</v>
      </c>
      <c r="F93" s="20">
        <f>Model!$W$4*((drdp!C93+drdp!L93)*DRFR!$B93+(drdp!F93+drdp!O93)*DRFR!$C93+(drdp!I93+drdp!R93)*DRFR!$D93)</f>
        <v>0</v>
      </c>
      <c r="G93" s="20">
        <f>Model!$W$4*((drdp!D93+drdp!M93)*DRFR!$B93+(drdp!G93+drdp!P93)*DRFR!$C93+(drdp!J93+drdp!S93)*DRFR!$D93)</f>
        <v>0</v>
      </c>
      <c r="H93" s="18">
        <f>Model!$W$4*((drdp!B93)*DRFR!$B93+(drdp!E93)*DRFR!$C93+(drdp!H93)*DRFR!$D93)</f>
        <v>7.8450353814704665E-2</v>
      </c>
      <c r="I93" s="18">
        <f>Model!$W$4*((drdp!C93)*DRFR!$B93+(drdp!F93)*DRFR!$C93+(drdp!I93)*DRFR!$D93)</f>
        <v>0.29278070630823272</v>
      </c>
      <c r="J93" s="18">
        <f>Model!$W$4*((drdp!D93)*DRFR!$B93+(drdp!G93)*DRFR!$C93+(drdp!J93)*DRFR!$D93)</f>
        <v>0.17500000000000002</v>
      </c>
      <c r="K93" s="21">
        <f t="shared" si="14"/>
        <v>2.0880055872325842E-4</v>
      </c>
      <c r="L93" s="21">
        <f t="shared" si="15"/>
        <v>2.9082166164926186E-3</v>
      </c>
      <c r="M93" s="21">
        <f t="shared" si="16"/>
        <v>1.2844622409320739E-3</v>
      </c>
      <c r="N93" s="21">
        <f t="shared" si="17"/>
        <v>7.7925429380396949E-4</v>
      </c>
      <c r="O93" s="21">
        <f t="shared" si="18"/>
        <v>-4.1075595136984928E-4</v>
      </c>
      <c r="P93" s="21">
        <f t="shared" si="19"/>
        <v>-1.5329620800235684E-3</v>
      </c>
      <c r="Q93" s="19">
        <f t="shared" si="20"/>
        <v>6.3632585723756045E-3</v>
      </c>
      <c r="R93" s="19">
        <f t="shared" si="21"/>
        <v>8.8628758602840238E-2</v>
      </c>
      <c r="S93" s="19">
        <f t="shared" si="22"/>
        <v>3.1909462240932079E-2</v>
      </c>
      <c r="T93" s="19">
        <f t="shared" si="23"/>
        <v>2.3748004293803963E-2</v>
      </c>
      <c r="U93" s="19">
        <f t="shared" si="24"/>
        <v>1.3318055966203468E-2</v>
      </c>
      <c r="V93" s="19">
        <f t="shared" si="25"/>
        <v>4.9703661523917163E-2</v>
      </c>
    </row>
    <row r="94" spans="1:22" x14ac:dyDescent="0.25">
      <c r="A94" s="26">
        <f>Wellpath!E94</f>
        <v>2730</v>
      </c>
      <c r="B94" s="73">
        <v>1</v>
      </c>
      <c r="C94" s="22">
        <v>0</v>
      </c>
      <c r="D94" s="22">
        <v>0</v>
      </c>
      <c r="E94" s="20">
        <f>Model!$W$4*((drdp!B94+drdp!K94)*DRFR!$B94+(drdp!E94+drdp!N94)*DRFR!$C94+(drdp!H94+drdp!Q94)*DRFR!$D94)</f>
        <v>0</v>
      </c>
      <c r="F94" s="20">
        <f>Model!$W$4*((drdp!C94+drdp!L94)*DRFR!$B94+(drdp!F94+drdp!O94)*DRFR!$C94+(drdp!I94+drdp!R94)*DRFR!$D94)</f>
        <v>0</v>
      </c>
      <c r="G94" s="20">
        <f>Model!$W$4*((drdp!D94+drdp!M94)*DRFR!$B94+(drdp!G94+drdp!P94)*DRFR!$C94+(drdp!J94+drdp!S94)*DRFR!$D94)</f>
        <v>0</v>
      </c>
      <c r="H94" s="18">
        <f>Model!$W$4*((drdp!B94)*DRFR!$B94+(drdp!E94)*DRFR!$C94+(drdp!H94)*DRFR!$D94)</f>
        <v>7.8450353814704665E-2</v>
      </c>
      <c r="I94" s="18">
        <f>Model!$W$4*((drdp!C94)*DRFR!$B94+(drdp!F94)*DRFR!$C94+(drdp!I94)*DRFR!$D94)</f>
        <v>0.29278070630823272</v>
      </c>
      <c r="J94" s="18">
        <f>Model!$W$4*((drdp!D94)*DRFR!$B94+(drdp!G94)*DRFR!$C94+(drdp!J94)*DRFR!$D94)</f>
        <v>0.17500000000000002</v>
      </c>
      <c r="K94" s="21">
        <f t="shared" si="14"/>
        <v>2.0880055872325842E-4</v>
      </c>
      <c r="L94" s="21">
        <f t="shared" si="15"/>
        <v>2.9082166164926186E-3</v>
      </c>
      <c r="M94" s="21">
        <f t="shared" si="16"/>
        <v>1.2844622409320739E-3</v>
      </c>
      <c r="N94" s="21">
        <f t="shared" si="17"/>
        <v>7.7925429380396949E-4</v>
      </c>
      <c r="O94" s="21">
        <f t="shared" si="18"/>
        <v>-4.1075595136984928E-4</v>
      </c>
      <c r="P94" s="21">
        <f t="shared" si="19"/>
        <v>-1.5329620800235684E-3</v>
      </c>
      <c r="Q94" s="19">
        <f t="shared" si="20"/>
        <v>6.3632585723756045E-3</v>
      </c>
      <c r="R94" s="19">
        <f t="shared" si="21"/>
        <v>8.8628758602840238E-2</v>
      </c>
      <c r="S94" s="19">
        <f t="shared" si="22"/>
        <v>3.1909462240932079E-2</v>
      </c>
      <c r="T94" s="19">
        <f t="shared" si="23"/>
        <v>2.3748004293803963E-2</v>
      </c>
      <c r="U94" s="19">
        <f t="shared" si="24"/>
        <v>1.3318055966203468E-2</v>
      </c>
      <c r="V94" s="19">
        <f t="shared" si="25"/>
        <v>4.9703661523917163E-2</v>
      </c>
    </row>
    <row r="95" spans="1:22" x14ac:dyDescent="0.25">
      <c r="A95" s="26">
        <f>Wellpath!E95</f>
        <v>2760</v>
      </c>
      <c r="B95" s="73">
        <v>1</v>
      </c>
      <c r="C95" s="22">
        <v>0</v>
      </c>
      <c r="D95" s="22">
        <v>0</v>
      </c>
      <c r="E95" s="20">
        <f>Model!$W$4*((drdp!B95+drdp!K95)*DRFR!$B95+(drdp!E95+drdp!N95)*DRFR!$C95+(drdp!H95+drdp!Q95)*DRFR!$D95)</f>
        <v>0</v>
      </c>
      <c r="F95" s="20">
        <f>Model!$W$4*((drdp!C95+drdp!L95)*DRFR!$B95+(drdp!F95+drdp!O95)*DRFR!$C95+(drdp!I95+drdp!R95)*DRFR!$D95)</f>
        <v>0</v>
      </c>
      <c r="G95" s="20">
        <f>Model!$W$4*((drdp!D95+drdp!M95)*DRFR!$B95+(drdp!G95+drdp!P95)*DRFR!$C95+(drdp!J95+drdp!S95)*DRFR!$D95)</f>
        <v>0</v>
      </c>
      <c r="H95" s="18">
        <f>Model!$W$4*((drdp!B95)*DRFR!$B95+(drdp!E95)*DRFR!$C95+(drdp!H95)*DRFR!$D95)</f>
        <v>7.8450353814704665E-2</v>
      </c>
      <c r="I95" s="18">
        <f>Model!$W$4*((drdp!C95)*DRFR!$B95+(drdp!F95)*DRFR!$C95+(drdp!I95)*DRFR!$D95)</f>
        <v>0.29278070630823272</v>
      </c>
      <c r="J95" s="18">
        <f>Model!$W$4*((drdp!D95)*DRFR!$B95+(drdp!G95)*DRFR!$C95+(drdp!J95)*DRFR!$D95)</f>
        <v>0.17500000000000002</v>
      </c>
      <c r="K95" s="21">
        <f t="shared" si="14"/>
        <v>2.0880055872325842E-4</v>
      </c>
      <c r="L95" s="21">
        <f t="shared" si="15"/>
        <v>2.9082166164926186E-3</v>
      </c>
      <c r="M95" s="21">
        <f t="shared" si="16"/>
        <v>1.2844622409320739E-3</v>
      </c>
      <c r="N95" s="21">
        <f t="shared" si="17"/>
        <v>7.7925429380396949E-4</v>
      </c>
      <c r="O95" s="21">
        <f t="shared" si="18"/>
        <v>-4.1075595136984928E-4</v>
      </c>
      <c r="P95" s="21">
        <f t="shared" si="19"/>
        <v>-1.5329620800235684E-3</v>
      </c>
      <c r="Q95" s="19">
        <f t="shared" si="20"/>
        <v>6.3632585723756045E-3</v>
      </c>
      <c r="R95" s="19">
        <f t="shared" si="21"/>
        <v>8.8628758602840238E-2</v>
      </c>
      <c r="S95" s="19">
        <f t="shared" si="22"/>
        <v>3.1909462240932079E-2</v>
      </c>
      <c r="T95" s="19">
        <f t="shared" si="23"/>
        <v>2.3748004293803963E-2</v>
      </c>
      <c r="U95" s="19">
        <f t="shared" si="24"/>
        <v>1.3318055966203468E-2</v>
      </c>
      <c r="V95" s="19">
        <f t="shared" si="25"/>
        <v>4.9703661523917163E-2</v>
      </c>
    </row>
    <row r="96" spans="1:22" x14ac:dyDescent="0.25">
      <c r="A96" s="26">
        <f>Wellpath!E96</f>
        <v>2790</v>
      </c>
      <c r="B96" s="73">
        <v>1</v>
      </c>
      <c r="C96" s="22">
        <v>0</v>
      </c>
      <c r="D96" s="22">
        <v>0</v>
      </c>
      <c r="E96" s="20">
        <f>Model!$W$4*((drdp!B96+drdp!K96)*DRFR!$B96+(drdp!E96+drdp!N96)*DRFR!$C96+(drdp!H96+drdp!Q96)*DRFR!$D96)</f>
        <v>0</v>
      </c>
      <c r="F96" s="20">
        <f>Model!$W$4*((drdp!C96+drdp!L96)*DRFR!$B96+(drdp!F96+drdp!O96)*DRFR!$C96+(drdp!I96+drdp!R96)*DRFR!$D96)</f>
        <v>0</v>
      </c>
      <c r="G96" s="20">
        <f>Model!$W$4*((drdp!D96+drdp!M96)*DRFR!$B96+(drdp!G96+drdp!P96)*DRFR!$C96+(drdp!J96+drdp!S96)*DRFR!$D96)</f>
        <v>0</v>
      </c>
      <c r="H96" s="18">
        <f>Model!$W$4*((drdp!B96)*DRFR!$B96+(drdp!E96)*DRFR!$C96+(drdp!H96)*DRFR!$D96)</f>
        <v>7.8450353814704665E-2</v>
      </c>
      <c r="I96" s="18">
        <f>Model!$W$4*((drdp!C96)*DRFR!$B96+(drdp!F96)*DRFR!$C96+(drdp!I96)*DRFR!$D96)</f>
        <v>0.29278070630823272</v>
      </c>
      <c r="J96" s="18">
        <f>Model!$W$4*((drdp!D96)*DRFR!$B96+(drdp!G96)*DRFR!$C96+(drdp!J96)*DRFR!$D96)</f>
        <v>0.17500000000000002</v>
      </c>
      <c r="K96" s="21">
        <f t="shared" si="14"/>
        <v>2.0880055872325842E-4</v>
      </c>
      <c r="L96" s="21">
        <f t="shared" si="15"/>
        <v>2.9082166164926186E-3</v>
      </c>
      <c r="M96" s="21">
        <f t="shared" si="16"/>
        <v>1.2844622409320739E-3</v>
      </c>
      <c r="N96" s="21">
        <f t="shared" si="17"/>
        <v>7.7925429380396949E-4</v>
      </c>
      <c r="O96" s="21">
        <f t="shared" si="18"/>
        <v>-4.1075595136984928E-4</v>
      </c>
      <c r="P96" s="21">
        <f t="shared" si="19"/>
        <v>-1.5329620800235684E-3</v>
      </c>
      <c r="Q96" s="19">
        <f t="shared" si="20"/>
        <v>6.3632585723756045E-3</v>
      </c>
      <c r="R96" s="19">
        <f t="shared" si="21"/>
        <v>8.8628758602840238E-2</v>
      </c>
      <c r="S96" s="19">
        <f t="shared" si="22"/>
        <v>3.1909462240932079E-2</v>
      </c>
      <c r="T96" s="19">
        <f t="shared" si="23"/>
        <v>2.3748004293803963E-2</v>
      </c>
      <c r="U96" s="19">
        <f t="shared" si="24"/>
        <v>1.3318055966203468E-2</v>
      </c>
      <c r="V96" s="19">
        <f t="shared" si="25"/>
        <v>4.9703661523917163E-2</v>
      </c>
    </row>
    <row r="97" spans="1:22" x14ac:dyDescent="0.25">
      <c r="A97" s="26">
        <f>Wellpath!E97</f>
        <v>2820</v>
      </c>
      <c r="B97" s="73">
        <v>1</v>
      </c>
      <c r="C97" s="22">
        <v>0</v>
      </c>
      <c r="D97" s="22">
        <v>0</v>
      </c>
      <c r="E97" s="20">
        <f>Model!$W$4*((drdp!B97+drdp!K97)*DRFR!$B97+(drdp!E97+drdp!N97)*DRFR!$C97+(drdp!H97+drdp!Q97)*DRFR!$D97)</f>
        <v>0</v>
      </c>
      <c r="F97" s="20">
        <f>Model!$W$4*((drdp!C97+drdp!L97)*DRFR!$B97+(drdp!F97+drdp!O97)*DRFR!$C97+(drdp!I97+drdp!R97)*DRFR!$D97)</f>
        <v>0</v>
      </c>
      <c r="G97" s="20">
        <f>Model!$W$4*((drdp!D97+drdp!M97)*DRFR!$B97+(drdp!G97+drdp!P97)*DRFR!$C97+(drdp!J97+drdp!S97)*DRFR!$D97)</f>
        <v>0</v>
      </c>
      <c r="H97" s="18">
        <f>Model!$W$4*((drdp!B97)*DRFR!$B97+(drdp!E97)*DRFR!$C97+(drdp!H97)*DRFR!$D97)</f>
        <v>7.8450353814704665E-2</v>
      </c>
      <c r="I97" s="18">
        <f>Model!$W$4*((drdp!C97)*DRFR!$B97+(drdp!F97)*DRFR!$C97+(drdp!I97)*DRFR!$D97)</f>
        <v>0.29278070630823272</v>
      </c>
      <c r="J97" s="18">
        <f>Model!$W$4*((drdp!D97)*DRFR!$B97+(drdp!G97)*DRFR!$C97+(drdp!J97)*DRFR!$D97)</f>
        <v>0.17500000000000002</v>
      </c>
      <c r="K97" s="21">
        <f t="shared" si="14"/>
        <v>2.0880055872325842E-4</v>
      </c>
      <c r="L97" s="21">
        <f t="shared" si="15"/>
        <v>2.9082166164926186E-3</v>
      </c>
      <c r="M97" s="21">
        <f t="shared" si="16"/>
        <v>1.2844622409320739E-3</v>
      </c>
      <c r="N97" s="21">
        <f t="shared" si="17"/>
        <v>7.7925429380396949E-4</v>
      </c>
      <c r="O97" s="21">
        <f t="shared" si="18"/>
        <v>-4.1075595136984928E-4</v>
      </c>
      <c r="P97" s="21">
        <f t="shared" si="19"/>
        <v>-1.5329620800235684E-3</v>
      </c>
      <c r="Q97" s="19">
        <f t="shared" si="20"/>
        <v>6.3632585723756045E-3</v>
      </c>
      <c r="R97" s="19">
        <f t="shared" si="21"/>
        <v>8.8628758602840238E-2</v>
      </c>
      <c r="S97" s="19">
        <f t="shared" si="22"/>
        <v>3.1909462240932079E-2</v>
      </c>
      <c r="T97" s="19">
        <f t="shared" si="23"/>
        <v>2.3748004293803963E-2</v>
      </c>
      <c r="U97" s="19">
        <f t="shared" si="24"/>
        <v>1.3318055966203468E-2</v>
      </c>
      <c r="V97" s="19">
        <f t="shared" si="25"/>
        <v>4.9703661523917163E-2</v>
      </c>
    </row>
    <row r="98" spans="1:22" x14ac:dyDescent="0.25">
      <c r="A98" s="26">
        <f>Wellpath!E98</f>
        <v>2850</v>
      </c>
      <c r="B98" s="73">
        <v>1</v>
      </c>
      <c r="C98" s="22">
        <v>0</v>
      </c>
      <c r="D98" s="22">
        <v>0</v>
      </c>
      <c r="E98" s="20">
        <f>Model!$W$4*((drdp!B98+drdp!K98)*DRFR!$B98+(drdp!E98+drdp!N98)*DRFR!$C98+(drdp!H98+drdp!Q98)*DRFR!$D98)</f>
        <v>0</v>
      </c>
      <c r="F98" s="20">
        <f>Model!$W$4*((drdp!C98+drdp!L98)*DRFR!$B98+(drdp!F98+drdp!O98)*DRFR!$C98+(drdp!I98+drdp!R98)*DRFR!$D98)</f>
        <v>0</v>
      </c>
      <c r="G98" s="20">
        <f>Model!$W$4*((drdp!D98+drdp!M98)*DRFR!$B98+(drdp!G98+drdp!P98)*DRFR!$C98+(drdp!J98+drdp!S98)*DRFR!$D98)</f>
        <v>0</v>
      </c>
      <c r="H98" s="18">
        <f>Model!$W$4*((drdp!B98)*DRFR!$B98+(drdp!E98)*DRFR!$C98+(drdp!H98)*DRFR!$D98)</f>
        <v>7.8450353814704665E-2</v>
      </c>
      <c r="I98" s="18">
        <f>Model!$W$4*((drdp!C98)*DRFR!$B98+(drdp!F98)*DRFR!$C98+(drdp!I98)*DRFR!$D98)</f>
        <v>0.29278070630823272</v>
      </c>
      <c r="J98" s="18">
        <f>Model!$W$4*((drdp!D98)*DRFR!$B98+(drdp!G98)*DRFR!$C98+(drdp!J98)*DRFR!$D98)</f>
        <v>0.17500000000000002</v>
      </c>
      <c r="K98" s="21">
        <f t="shared" si="14"/>
        <v>2.0880055872325842E-4</v>
      </c>
      <c r="L98" s="21">
        <f t="shared" si="15"/>
        <v>2.9082166164926186E-3</v>
      </c>
      <c r="M98" s="21">
        <f t="shared" si="16"/>
        <v>1.2844622409320739E-3</v>
      </c>
      <c r="N98" s="21">
        <f t="shared" si="17"/>
        <v>7.7925429380396949E-4</v>
      </c>
      <c r="O98" s="21">
        <f t="shared" si="18"/>
        <v>-4.1075595136984928E-4</v>
      </c>
      <c r="P98" s="21">
        <f t="shared" si="19"/>
        <v>-1.5329620800235684E-3</v>
      </c>
      <c r="Q98" s="19">
        <f t="shared" si="20"/>
        <v>6.3632585723756045E-3</v>
      </c>
      <c r="R98" s="19">
        <f t="shared" si="21"/>
        <v>8.8628758602840238E-2</v>
      </c>
      <c r="S98" s="19">
        <f t="shared" si="22"/>
        <v>3.1909462240932079E-2</v>
      </c>
      <c r="T98" s="19">
        <f t="shared" si="23"/>
        <v>2.3748004293803963E-2</v>
      </c>
      <c r="U98" s="19">
        <f t="shared" si="24"/>
        <v>1.3318055966203468E-2</v>
      </c>
      <c r="V98" s="19">
        <f t="shared" si="25"/>
        <v>4.9703661523917163E-2</v>
      </c>
    </row>
    <row r="99" spans="1:22" x14ac:dyDescent="0.25">
      <c r="A99" s="26">
        <f>Wellpath!E99</f>
        <v>2880</v>
      </c>
      <c r="B99" s="73">
        <v>1</v>
      </c>
      <c r="C99" s="22">
        <v>0</v>
      </c>
      <c r="D99" s="22">
        <v>0</v>
      </c>
      <c r="E99" s="20">
        <f>Model!$W$4*((drdp!B99+drdp!K99)*DRFR!$B99+(drdp!E99+drdp!N99)*DRFR!$C99+(drdp!H99+drdp!Q99)*DRFR!$D99)</f>
        <v>0</v>
      </c>
      <c r="F99" s="20">
        <f>Model!$W$4*((drdp!C99+drdp!L99)*DRFR!$B99+(drdp!F99+drdp!O99)*DRFR!$C99+(drdp!I99+drdp!R99)*DRFR!$D99)</f>
        <v>0</v>
      </c>
      <c r="G99" s="20">
        <f>Model!$W$4*((drdp!D99+drdp!M99)*DRFR!$B99+(drdp!G99+drdp!P99)*DRFR!$C99+(drdp!J99+drdp!S99)*DRFR!$D99)</f>
        <v>0</v>
      </c>
      <c r="H99" s="18">
        <f>Model!$W$4*((drdp!B99)*DRFR!$B99+(drdp!E99)*DRFR!$C99+(drdp!H99)*DRFR!$D99)</f>
        <v>7.8450353814704665E-2</v>
      </c>
      <c r="I99" s="18">
        <f>Model!$W$4*((drdp!C99)*DRFR!$B99+(drdp!F99)*DRFR!$C99+(drdp!I99)*DRFR!$D99)</f>
        <v>0.29278070630823272</v>
      </c>
      <c r="J99" s="18">
        <f>Model!$W$4*((drdp!D99)*DRFR!$B99+(drdp!G99)*DRFR!$C99+(drdp!J99)*DRFR!$D99)</f>
        <v>0.17500000000000002</v>
      </c>
      <c r="K99" s="21">
        <f t="shared" si="14"/>
        <v>2.0880055872325842E-4</v>
      </c>
      <c r="L99" s="21">
        <f t="shared" si="15"/>
        <v>2.9082166164926186E-3</v>
      </c>
      <c r="M99" s="21">
        <f t="shared" si="16"/>
        <v>1.2844622409320739E-3</v>
      </c>
      <c r="N99" s="21">
        <f t="shared" si="17"/>
        <v>7.7925429380396949E-4</v>
      </c>
      <c r="O99" s="21">
        <f t="shared" si="18"/>
        <v>-4.1075595136984928E-4</v>
      </c>
      <c r="P99" s="21">
        <f t="shared" si="19"/>
        <v>-1.5329620800235684E-3</v>
      </c>
      <c r="Q99" s="19">
        <f t="shared" si="20"/>
        <v>6.3632585723756045E-3</v>
      </c>
      <c r="R99" s="19">
        <f t="shared" si="21"/>
        <v>8.8628758602840238E-2</v>
      </c>
      <c r="S99" s="19">
        <f t="shared" si="22"/>
        <v>3.1909462240932079E-2</v>
      </c>
      <c r="T99" s="19">
        <f t="shared" si="23"/>
        <v>2.3748004293803963E-2</v>
      </c>
      <c r="U99" s="19">
        <f t="shared" si="24"/>
        <v>1.3318055966203468E-2</v>
      </c>
      <c r="V99" s="19">
        <f t="shared" si="25"/>
        <v>4.9703661523917163E-2</v>
      </c>
    </row>
    <row r="100" spans="1:22" x14ac:dyDescent="0.25">
      <c r="A100" s="26">
        <f>Wellpath!E100</f>
        <v>2910</v>
      </c>
      <c r="B100" s="73">
        <v>1</v>
      </c>
      <c r="C100" s="22">
        <v>0</v>
      </c>
      <c r="D100" s="22">
        <v>0</v>
      </c>
      <c r="E100" s="20">
        <f>Model!$W$4*((drdp!B100+drdp!K100)*DRFR!$B100+(drdp!E100+drdp!N100)*DRFR!$C100+(drdp!H100+drdp!Q100)*DRFR!$D100)</f>
        <v>0</v>
      </c>
      <c r="F100" s="20">
        <f>Model!$W$4*((drdp!C100+drdp!L100)*DRFR!$B100+(drdp!F100+drdp!O100)*DRFR!$C100+(drdp!I100+drdp!R100)*DRFR!$D100)</f>
        <v>0</v>
      </c>
      <c r="G100" s="20">
        <f>Model!$W$4*((drdp!D100+drdp!M100)*DRFR!$B100+(drdp!G100+drdp!P100)*DRFR!$C100+(drdp!J100+drdp!S100)*DRFR!$D100)</f>
        <v>0</v>
      </c>
      <c r="H100" s="18">
        <f>Model!$W$4*((drdp!B100)*DRFR!$B100+(drdp!E100)*DRFR!$C100+(drdp!H100)*DRFR!$D100)</f>
        <v>7.8450353814704665E-2</v>
      </c>
      <c r="I100" s="18">
        <f>Model!$W$4*((drdp!C100)*DRFR!$B100+(drdp!F100)*DRFR!$C100+(drdp!I100)*DRFR!$D100)</f>
        <v>0.29278070630823272</v>
      </c>
      <c r="J100" s="18">
        <f>Model!$W$4*((drdp!D100)*DRFR!$B100+(drdp!G100)*DRFR!$C100+(drdp!J100)*DRFR!$D100)</f>
        <v>0.17500000000000002</v>
      </c>
      <c r="K100" s="21">
        <f t="shared" si="14"/>
        <v>2.0880055872325842E-4</v>
      </c>
      <c r="L100" s="21">
        <f t="shared" si="15"/>
        <v>2.9082166164926186E-3</v>
      </c>
      <c r="M100" s="21">
        <f t="shared" si="16"/>
        <v>1.2844622409320739E-3</v>
      </c>
      <c r="N100" s="21">
        <f t="shared" si="17"/>
        <v>7.7925429380396949E-4</v>
      </c>
      <c r="O100" s="21">
        <f t="shared" si="18"/>
        <v>-4.1075595136984928E-4</v>
      </c>
      <c r="P100" s="21">
        <f t="shared" si="19"/>
        <v>-1.5329620800235684E-3</v>
      </c>
      <c r="Q100" s="19">
        <f t="shared" si="20"/>
        <v>6.3632585723756045E-3</v>
      </c>
      <c r="R100" s="19">
        <f t="shared" si="21"/>
        <v>8.8628758602840238E-2</v>
      </c>
      <c r="S100" s="19">
        <f t="shared" si="22"/>
        <v>3.1909462240932079E-2</v>
      </c>
      <c r="T100" s="19">
        <f t="shared" si="23"/>
        <v>2.3748004293803963E-2</v>
      </c>
      <c r="U100" s="19">
        <f t="shared" si="24"/>
        <v>1.3318055966203468E-2</v>
      </c>
      <c r="V100" s="19">
        <f t="shared" si="25"/>
        <v>4.9703661523917163E-2</v>
      </c>
    </row>
    <row r="101" spans="1:22" x14ac:dyDescent="0.25">
      <c r="A101" s="26">
        <f>Wellpath!E101</f>
        <v>2940</v>
      </c>
      <c r="B101" s="73">
        <v>1</v>
      </c>
      <c r="C101" s="22">
        <v>0</v>
      </c>
      <c r="D101" s="22">
        <v>0</v>
      </c>
      <c r="E101" s="20">
        <f>Model!$W$4*((drdp!B101+drdp!K101)*DRFR!$B101+(drdp!E101+drdp!N101)*DRFR!$C101+(drdp!H101+drdp!Q101)*DRFR!$D101)</f>
        <v>0</v>
      </c>
      <c r="F101" s="20">
        <f>Model!$W$4*((drdp!C101+drdp!L101)*DRFR!$B101+(drdp!F101+drdp!O101)*DRFR!$C101+(drdp!I101+drdp!R101)*DRFR!$D101)</f>
        <v>0</v>
      </c>
      <c r="G101" s="20">
        <f>Model!$W$4*((drdp!D101+drdp!M101)*DRFR!$B101+(drdp!G101+drdp!P101)*DRFR!$C101+(drdp!J101+drdp!S101)*DRFR!$D101)</f>
        <v>0</v>
      </c>
      <c r="H101" s="18">
        <f>Model!$W$4*((drdp!B101)*DRFR!$B101+(drdp!E101)*DRFR!$C101+(drdp!H101)*DRFR!$D101)</f>
        <v>7.8450353814704665E-2</v>
      </c>
      <c r="I101" s="18">
        <f>Model!$W$4*((drdp!C101)*DRFR!$B101+(drdp!F101)*DRFR!$C101+(drdp!I101)*DRFR!$D101)</f>
        <v>0.29278070630823272</v>
      </c>
      <c r="J101" s="18">
        <f>Model!$W$4*((drdp!D101)*DRFR!$B101+(drdp!G101)*DRFR!$C101+(drdp!J101)*DRFR!$D101)</f>
        <v>0.17500000000000002</v>
      </c>
      <c r="K101" s="21">
        <f t="shared" si="14"/>
        <v>2.0880055872325842E-4</v>
      </c>
      <c r="L101" s="21">
        <f t="shared" si="15"/>
        <v>2.9082166164926186E-3</v>
      </c>
      <c r="M101" s="21">
        <f t="shared" si="16"/>
        <v>1.2844622409320739E-3</v>
      </c>
      <c r="N101" s="21">
        <f t="shared" si="17"/>
        <v>7.7925429380396949E-4</v>
      </c>
      <c r="O101" s="21">
        <f t="shared" si="18"/>
        <v>-4.1075595136984928E-4</v>
      </c>
      <c r="P101" s="21">
        <f t="shared" si="19"/>
        <v>-1.5329620800235684E-3</v>
      </c>
      <c r="Q101" s="19">
        <f t="shared" si="20"/>
        <v>6.3632585723756045E-3</v>
      </c>
      <c r="R101" s="19">
        <f t="shared" si="21"/>
        <v>8.8628758602840238E-2</v>
      </c>
      <c r="S101" s="19">
        <f t="shared" si="22"/>
        <v>3.1909462240932079E-2</v>
      </c>
      <c r="T101" s="19">
        <f t="shared" si="23"/>
        <v>2.3748004293803963E-2</v>
      </c>
      <c r="U101" s="19">
        <f t="shared" si="24"/>
        <v>1.3318055966203468E-2</v>
      </c>
      <c r="V101" s="19">
        <f t="shared" si="25"/>
        <v>4.9703661523917163E-2</v>
      </c>
    </row>
    <row r="102" spans="1:22" x14ac:dyDescent="0.25">
      <c r="A102" s="26">
        <f>Wellpath!E102</f>
        <v>2970</v>
      </c>
      <c r="B102" s="73">
        <v>1</v>
      </c>
      <c r="C102" s="22">
        <v>0</v>
      </c>
      <c r="D102" s="22">
        <v>0</v>
      </c>
      <c r="E102" s="20">
        <f>Model!$W$4*((drdp!B102+drdp!K102)*DRFR!$B102+(drdp!E102+drdp!N102)*DRFR!$C102+(drdp!H102+drdp!Q102)*DRFR!$D102)</f>
        <v>0</v>
      </c>
      <c r="F102" s="20">
        <f>Model!$W$4*((drdp!C102+drdp!L102)*DRFR!$B102+(drdp!F102+drdp!O102)*DRFR!$C102+(drdp!I102+drdp!R102)*DRFR!$D102)</f>
        <v>0</v>
      </c>
      <c r="G102" s="20">
        <f>Model!$W$4*((drdp!D102+drdp!M102)*DRFR!$B102+(drdp!G102+drdp!P102)*DRFR!$C102+(drdp!J102+drdp!S102)*DRFR!$D102)</f>
        <v>0</v>
      </c>
      <c r="H102" s="18">
        <f>Model!$W$4*((drdp!B102)*DRFR!$B102+(drdp!E102)*DRFR!$C102+(drdp!H102)*DRFR!$D102)</f>
        <v>7.8450353814704665E-2</v>
      </c>
      <c r="I102" s="18">
        <f>Model!$W$4*((drdp!C102)*DRFR!$B102+(drdp!F102)*DRFR!$C102+(drdp!I102)*DRFR!$D102)</f>
        <v>0.29278070630823272</v>
      </c>
      <c r="J102" s="18">
        <f>Model!$W$4*((drdp!D102)*DRFR!$B102+(drdp!G102)*DRFR!$C102+(drdp!J102)*DRFR!$D102)</f>
        <v>0.17500000000000002</v>
      </c>
      <c r="K102" s="21">
        <f t="shared" si="14"/>
        <v>2.0880055872325842E-4</v>
      </c>
      <c r="L102" s="21">
        <f t="shared" si="15"/>
        <v>2.9082166164926186E-3</v>
      </c>
      <c r="M102" s="21">
        <f t="shared" si="16"/>
        <v>1.2844622409320739E-3</v>
      </c>
      <c r="N102" s="21">
        <f t="shared" si="17"/>
        <v>7.7925429380396949E-4</v>
      </c>
      <c r="O102" s="21">
        <f t="shared" si="18"/>
        <v>-4.1075595136984928E-4</v>
      </c>
      <c r="P102" s="21">
        <f t="shared" si="19"/>
        <v>-1.5329620800235684E-3</v>
      </c>
      <c r="Q102" s="19">
        <f t="shared" si="20"/>
        <v>6.3632585723756045E-3</v>
      </c>
      <c r="R102" s="19">
        <f t="shared" si="21"/>
        <v>8.8628758602840238E-2</v>
      </c>
      <c r="S102" s="19">
        <f t="shared" si="22"/>
        <v>3.1909462240932079E-2</v>
      </c>
      <c r="T102" s="19">
        <f t="shared" si="23"/>
        <v>2.3748004293803963E-2</v>
      </c>
      <c r="U102" s="19">
        <f t="shared" si="24"/>
        <v>1.3318055966203468E-2</v>
      </c>
      <c r="V102" s="19">
        <f t="shared" si="25"/>
        <v>4.9703661523917163E-2</v>
      </c>
    </row>
    <row r="103" spans="1:22" x14ac:dyDescent="0.25">
      <c r="A103" s="26">
        <f>Wellpath!E103</f>
        <v>3000</v>
      </c>
      <c r="B103" s="73">
        <v>1</v>
      </c>
      <c r="C103" s="22">
        <v>0</v>
      </c>
      <c r="D103" s="22">
        <v>0</v>
      </c>
      <c r="E103" s="20">
        <f>Model!$W$4*((drdp!B103+drdp!K103)*DRFR!$B103+(drdp!E103+drdp!N103)*DRFR!$C103+(drdp!H103+drdp!Q103)*DRFR!$D103)</f>
        <v>0</v>
      </c>
      <c r="F103" s="20">
        <f>Model!$W$4*((drdp!C103+drdp!L103)*DRFR!$B103+(drdp!F103+drdp!O103)*DRFR!$C103+(drdp!I103+drdp!R103)*DRFR!$D103)</f>
        <v>0</v>
      </c>
      <c r="G103" s="20">
        <f>Model!$W$4*((drdp!D103+drdp!M103)*DRFR!$B103+(drdp!G103+drdp!P103)*DRFR!$C103+(drdp!J103+drdp!S103)*DRFR!$D103)</f>
        <v>0</v>
      </c>
      <c r="H103" s="18">
        <f>Model!$W$4*((drdp!B103)*DRFR!$B103+(drdp!E103)*DRFR!$C103+(drdp!H103)*DRFR!$D103)</f>
        <v>7.8450353814704665E-2</v>
      </c>
      <c r="I103" s="18">
        <f>Model!$W$4*((drdp!C103)*DRFR!$B103+(drdp!F103)*DRFR!$C103+(drdp!I103)*DRFR!$D103)</f>
        <v>0.29278070630823272</v>
      </c>
      <c r="J103" s="18">
        <f>Model!$W$4*((drdp!D103)*DRFR!$B103+(drdp!G103)*DRFR!$C103+(drdp!J103)*DRFR!$D103)</f>
        <v>0.17500000000000002</v>
      </c>
      <c r="K103" s="21">
        <f t="shared" si="14"/>
        <v>2.0880055872325842E-4</v>
      </c>
      <c r="L103" s="21">
        <f t="shared" si="15"/>
        <v>2.9082166164926186E-3</v>
      </c>
      <c r="M103" s="21">
        <f t="shared" si="16"/>
        <v>1.2844622409320739E-3</v>
      </c>
      <c r="N103" s="21">
        <f t="shared" si="17"/>
        <v>7.7925429380396949E-4</v>
      </c>
      <c r="O103" s="21">
        <f t="shared" si="18"/>
        <v>-4.1075595136984928E-4</v>
      </c>
      <c r="P103" s="21">
        <f t="shared" si="19"/>
        <v>-1.5329620800235684E-3</v>
      </c>
      <c r="Q103" s="19">
        <f t="shared" si="20"/>
        <v>6.3632585723756045E-3</v>
      </c>
      <c r="R103" s="19">
        <f t="shared" si="21"/>
        <v>8.8628758602840238E-2</v>
      </c>
      <c r="S103" s="19">
        <f t="shared" si="22"/>
        <v>3.1909462240932079E-2</v>
      </c>
      <c r="T103" s="19">
        <f t="shared" si="23"/>
        <v>2.3748004293803963E-2</v>
      </c>
      <c r="U103" s="19">
        <f t="shared" si="24"/>
        <v>1.3318055966203468E-2</v>
      </c>
      <c r="V103" s="19">
        <f t="shared" si="25"/>
        <v>4.9703661523917163E-2</v>
      </c>
    </row>
    <row r="104" spans="1:22" x14ac:dyDescent="0.25">
      <c r="A104" s="26">
        <f>Wellpath!E104</f>
        <v>3030</v>
      </c>
      <c r="B104" s="73">
        <v>1</v>
      </c>
      <c r="C104" s="22">
        <v>0</v>
      </c>
      <c r="D104" s="22">
        <v>0</v>
      </c>
      <c r="E104" s="20">
        <f>Model!$W$4*((drdp!B104+drdp!K104)*DRFR!$B104+(drdp!E104+drdp!N104)*DRFR!$C104+(drdp!H104+drdp!Q104)*DRFR!$D104)</f>
        <v>0</v>
      </c>
      <c r="F104" s="20">
        <f>Model!$W$4*((drdp!C104+drdp!L104)*DRFR!$B104+(drdp!F104+drdp!O104)*DRFR!$C104+(drdp!I104+drdp!R104)*DRFR!$D104)</f>
        <v>0</v>
      </c>
      <c r="G104" s="20">
        <f>Model!$W$4*((drdp!D104+drdp!M104)*DRFR!$B104+(drdp!G104+drdp!P104)*DRFR!$C104+(drdp!J104+drdp!S104)*DRFR!$D104)</f>
        <v>0</v>
      </c>
      <c r="H104" s="18">
        <f>Model!$W$4*((drdp!B104)*DRFR!$B104+(drdp!E104)*DRFR!$C104+(drdp!H104)*DRFR!$D104)</f>
        <v>7.8450353814704665E-2</v>
      </c>
      <c r="I104" s="18">
        <f>Model!$W$4*((drdp!C104)*DRFR!$B104+(drdp!F104)*DRFR!$C104+(drdp!I104)*DRFR!$D104)</f>
        <v>0.29278070630823272</v>
      </c>
      <c r="J104" s="18">
        <f>Model!$W$4*((drdp!D104)*DRFR!$B104+(drdp!G104)*DRFR!$C104+(drdp!J104)*DRFR!$D104)</f>
        <v>0.17500000000000002</v>
      </c>
      <c r="K104" s="21">
        <f t="shared" si="14"/>
        <v>2.0880055872325842E-4</v>
      </c>
      <c r="L104" s="21">
        <f t="shared" si="15"/>
        <v>2.9082166164926186E-3</v>
      </c>
      <c r="M104" s="21">
        <f t="shared" si="16"/>
        <v>1.2844622409320739E-3</v>
      </c>
      <c r="N104" s="21">
        <f t="shared" si="17"/>
        <v>7.7925429380396949E-4</v>
      </c>
      <c r="O104" s="21">
        <f t="shared" si="18"/>
        <v>-4.1075595136984928E-4</v>
      </c>
      <c r="P104" s="21">
        <f t="shared" si="19"/>
        <v>-1.5329620800235684E-3</v>
      </c>
      <c r="Q104" s="19">
        <f t="shared" si="20"/>
        <v>6.3632585723756045E-3</v>
      </c>
      <c r="R104" s="19">
        <f t="shared" si="21"/>
        <v>8.8628758602840238E-2</v>
      </c>
      <c r="S104" s="19">
        <f t="shared" si="22"/>
        <v>3.1909462240932079E-2</v>
      </c>
      <c r="T104" s="19">
        <f t="shared" si="23"/>
        <v>2.3748004293803963E-2</v>
      </c>
      <c r="U104" s="19">
        <f t="shared" si="24"/>
        <v>1.3318055966203468E-2</v>
      </c>
      <c r="V104" s="19">
        <f t="shared" si="25"/>
        <v>4.9703661523917163E-2</v>
      </c>
    </row>
    <row r="105" spans="1:22" x14ac:dyDescent="0.25">
      <c r="A105" s="26">
        <f>Wellpath!E105</f>
        <v>3060</v>
      </c>
      <c r="B105" s="73">
        <v>1</v>
      </c>
      <c r="C105" s="22">
        <v>0</v>
      </c>
      <c r="D105" s="22">
        <v>0</v>
      </c>
      <c r="E105" s="20">
        <f>Model!$W$4*((drdp!B105+drdp!K105)*DRFR!$B105+(drdp!E105+drdp!N105)*DRFR!$C105+(drdp!H105+drdp!Q105)*DRFR!$D105)</f>
        <v>0</v>
      </c>
      <c r="F105" s="20">
        <f>Model!$W$4*((drdp!C105+drdp!L105)*DRFR!$B105+(drdp!F105+drdp!O105)*DRFR!$C105+(drdp!I105+drdp!R105)*DRFR!$D105)</f>
        <v>0</v>
      </c>
      <c r="G105" s="20">
        <f>Model!$W$4*((drdp!D105+drdp!M105)*DRFR!$B105+(drdp!G105+drdp!P105)*DRFR!$C105+(drdp!J105+drdp!S105)*DRFR!$D105)</f>
        <v>0</v>
      </c>
      <c r="H105" s="18">
        <f>Model!$W$4*((drdp!B105)*DRFR!$B105+(drdp!E105)*DRFR!$C105+(drdp!H105)*DRFR!$D105)</f>
        <v>7.8450353814704665E-2</v>
      </c>
      <c r="I105" s="18">
        <f>Model!$W$4*((drdp!C105)*DRFR!$B105+(drdp!F105)*DRFR!$C105+(drdp!I105)*DRFR!$D105)</f>
        <v>0.29278070630823272</v>
      </c>
      <c r="J105" s="18">
        <f>Model!$W$4*((drdp!D105)*DRFR!$B105+(drdp!G105)*DRFR!$C105+(drdp!J105)*DRFR!$D105)</f>
        <v>0.17500000000000002</v>
      </c>
      <c r="K105" s="21">
        <f t="shared" si="14"/>
        <v>2.0880055872325842E-4</v>
      </c>
      <c r="L105" s="21">
        <f t="shared" si="15"/>
        <v>2.9082166164926186E-3</v>
      </c>
      <c r="M105" s="21">
        <f t="shared" si="16"/>
        <v>1.2844622409320739E-3</v>
      </c>
      <c r="N105" s="21">
        <f t="shared" si="17"/>
        <v>7.7925429380396949E-4</v>
      </c>
      <c r="O105" s="21">
        <f t="shared" si="18"/>
        <v>-4.1075595136984928E-4</v>
      </c>
      <c r="P105" s="21">
        <f t="shared" si="19"/>
        <v>-1.5329620800235684E-3</v>
      </c>
      <c r="Q105" s="19">
        <f t="shared" si="20"/>
        <v>6.3632585723756045E-3</v>
      </c>
      <c r="R105" s="19">
        <f t="shared" si="21"/>
        <v>8.8628758602840238E-2</v>
      </c>
      <c r="S105" s="19">
        <f t="shared" si="22"/>
        <v>3.1909462240932079E-2</v>
      </c>
      <c r="T105" s="19">
        <f t="shared" si="23"/>
        <v>2.3748004293803963E-2</v>
      </c>
      <c r="U105" s="19">
        <f t="shared" si="24"/>
        <v>1.3318055966203468E-2</v>
      </c>
      <c r="V105" s="19">
        <f t="shared" si="25"/>
        <v>4.9703661523917163E-2</v>
      </c>
    </row>
    <row r="106" spans="1:22" x14ac:dyDescent="0.25">
      <c r="A106" s="26">
        <f>Wellpath!E106</f>
        <v>3090</v>
      </c>
      <c r="B106" s="73">
        <v>1</v>
      </c>
      <c r="C106" s="22">
        <v>0</v>
      </c>
      <c r="D106" s="22">
        <v>0</v>
      </c>
      <c r="E106" s="20">
        <f>Model!$W$4*((drdp!B106+drdp!K106)*DRFR!$B106+(drdp!E106+drdp!N106)*DRFR!$C106+(drdp!H106+drdp!Q106)*DRFR!$D106)</f>
        <v>0</v>
      </c>
      <c r="F106" s="20">
        <f>Model!$W$4*((drdp!C106+drdp!L106)*DRFR!$B106+(drdp!F106+drdp!O106)*DRFR!$C106+(drdp!I106+drdp!R106)*DRFR!$D106)</f>
        <v>0</v>
      </c>
      <c r="G106" s="20">
        <f>Model!$W$4*((drdp!D106+drdp!M106)*DRFR!$B106+(drdp!G106+drdp!P106)*DRFR!$C106+(drdp!J106+drdp!S106)*DRFR!$D106)</f>
        <v>0</v>
      </c>
      <c r="H106" s="18">
        <f>Model!$W$4*((drdp!B106)*DRFR!$B106+(drdp!E106)*DRFR!$C106+(drdp!H106)*DRFR!$D106)</f>
        <v>7.8450353814704665E-2</v>
      </c>
      <c r="I106" s="18">
        <f>Model!$W$4*((drdp!C106)*DRFR!$B106+(drdp!F106)*DRFR!$C106+(drdp!I106)*DRFR!$D106)</f>
        <v>0.29278070630823272</v>
      </c>
      <c r="J106" s="18">
        <f>Model!$W$4*((drdp!D106)*DRFR!$B106+(drdp!G106)*DRFR!$C106+(drdp!J106)*DRFR!$D106)</f>
        <v>0.17500000000000002</v>
      </c>
      <c r="K106" s="21">
        <f t="shared" si="14"/>
        <v>2.0880055872325842E-4</v>
      </c>
      <c r="L106" s="21">
        <f t="shared" si="15"/>
        <v>2.9082166164926186E-3</v>
      </c>
      <c r="M106" s="21">
        <f t="shared" si="16"/>
        <v>1.2844622409320739E-3</v>
      </c>
      <c r="N106" s="21">
        <f t="shared" si="17"/>
        <v>7.7925429380396949E-4</v>
      </c>
      <c r="O106" s="21">
        <f t="shared" si="18"/>
        <v>-4.1075595136984928E-4</v>
      </c>
      <c r="P106" s="21">
        <f t="shared" si="19"/>
        <v>-1.5329620800235684E-3</v>
      </c>
      <c r="Q106" s="19">
        <f t="shared" si="20"/>
        <v>6.3632585723756045E-3</v>
      </c>
      <c r="R106" s="19">
        <f t="shared" si="21"/>
        <v>8.8628758602840238E-2</v>
      </c>
      <c r="S106" s="19">
        <f t="shared" si="22"/>
        <v>3.1909462240932079E-2</v>
      </c>
      <c r="T106" s="19">
        <f t="shared" si="23"/>
        <v>2.3748004293803963E-2</v>
      </c>
      <c r="U106" s="19">
        <f t="shared" si="24"/>
        <v>1.3318055966203468E-2</v>
      </c>
      <c r="V106" s="19">
        <f t="shared" si="25"/>
        <v>4.9703661523917163E-2</v>
      </c>
    </row>
    <row r="107" spans="1:22" x14ac:dyDescent="0.25">
      <c r="A107" s="26">
        <f>Wellpath!E107</f>
        <v>3120</v>
      </c>
      <c r="B107" s="73">
        <v>1</v>
      </c>
      <c r="C107" s="22">
        <v>0</v>
      </c>
      <c r="D107" s="22">
        <v>0</v>
      </c>
      <c r="E107" s="20">
        <f>Model!$W$4*((drdp!B107+drdp!K107)*DRFR!$B107+(drdp!E107+drdp!N107)*DRFR!$C107+(drdp!H107+drdp!Q107)*DRFR!$D107)</f>
        <v>0</v>
      </c>
      <c r="F107" s="20">
        <f>Model!$W$4*((drdp!C107+drdp!L107)*DRFR!$B107+(drdp!F107+drdp!O107)*DRFR!$C107+(drdp!I107+drdp!R107)*DRFR!$D107)</f>
        <v>0</v>
      </c>
      <c r="G107" s="20">
        <f>Model!$W$4*((drdp!D107+drdp!M107)*DRFR!$B107+(drdp!G107+drdp!P107)*DRFR!$C107+(drdp!J107+drdp!S107)*DRFR!$D107)</f>
        <v>0</v>
      </c>
      <c r="H107" s="18">
        <f>Model!$W$4*((drdp!B107)*DRFR!$B107+(drdp!E107)*DRFR!$C107+(drdp!H107)*DRFR!$D107)</f>
        <v>7.8450353814704665E-2</v>
      </c>
      <c r="I107" s="18">
        <f>Model!$W$4*((drdp!C107)*DRFR!$B107+(drdp!F107)*DRFR!$C107+(drdp!I107)*DRFR!$D107)</f>
        <v>0.29278070630823272</v>
      </c>
      <c r="J107" s="18">
        <f>Model!$W$4*((drdp!D107)*DRFR!$B107+(drdp!G107)*DRFR!$C107+(drdp!J107)*DRFR!$D107)</f>
        <v>0.17500000000000002</v>
      </c>
      <c r="K107" s="21">
        <f t="shared" si="14"/>
        <v>2.0880055872325842E-4</v>
      </c>
      <c r="L107" s="21">
        <f t="shared" si="15"/>
        <v>2.9082166164926186E-3</v>
      </c>
      <c r="M107" s="21">
        <f t="shared" si="16"/>
        <v>1.2844622409320739E-3</v>
      </c>
      <c r="N107" s="21">
        <f t="shared" si="17"/>
        <v>7.7925429380396949E-4</v>
      </c>
      <c r="O107" s="21">
        <f t="shared" si="18"/>
        <v>-4.1075595136984928E-4</v>
      </c>
      <c r="P107" s="21">
        <f t="shared" si="19"/>
        <v>-1.5329620800235684E-3</v>
      </c>
      <c r="Q107" s="19">
        <f t="shared" si="20"/>
        <v>6.3632585723756045E-3</v>
      </c>
      <c r="R107" s="19">
        <f t="shared" si="21"/>
        <v>8.8628758602840238E-2</v>
      </c>
      <c r="S107" s="19">
        <f t="shared" si="22"/>
        <v>3.1909462240932079E-2</v>
      </c>
      <c r="T107" s="19">
        <f t="shared" si="23"/>
        <v>2.3748004293803963E-2</v>
      </c>
      <c r="U107" s="19">
        <f t="shared" si="24"/>
        <v>1.3318055966203468E-2</v>
      </c>
      <c r="V107" s="19">
        <f t="shared" si="25"/>
        <v>4.9703661523917163E-2</v>
      </c>
    </row>
    <row r="108" spans="1:22" x14ac:dyDescent="0.25">
      <c r="A108" s="26">
        <f>Wellpath!E108</f>
        <v>3150</v>
      </c>
      <c r="B108" s="73">
        <v>1</v>
      </c>
      <c r="C108" s="22">
        <v>0</v>
      </c>
      <c r="D108" s="22">
        <v>0</v>
      </c>
      <c r="E108" s="20">
        <f>Model!$W$4*((drdp!B108+drdp!K108)*DRFR!$B108+(drdp!E108+drdp!N108)*DRFR!$C108+(drdp!H108+drdp!Q108)*DRFR!$D108)</f>
        <v>0</v>
      </c>
      <c r="F108" s="20">
        <f>Model!$W$4*((drdp!C108+drdp!L108)*DRFR!$B108+(drdp!F108+drdp!O108)*DRFR!$C108+(drdp!I108+drdp!R108)*DRFR!$D108)</f>
        <v>0</v>
      </c>
      <c r="G108" s="20">
        <f>Model!$W$4*((drdp!D108+drdp!M108)*DRFR!$B108+(drdp!G108+drdp!P108)*DRFR!$C108+(drdp!J108+drdp!S108)*DRFR!$D108)</f>
        <v>0</v>
      </c>
      <c r="H108" s="18">
        <f>Model!$W$4*((drdp!B108)*DRFR!$B108+(drdp!E108)*DRFR!$C108+(drdp!H108)*DRFR!$D108)</f>
        <v>7.8450353814704665E-2</v>
      </c>
      <c r="I108" s="18">
        <f>Model!$W$4*((drdp!C108)*DRFR!$B108+(drdp!F108)*DRFR!$C108+(drdp!I108)*DRFR!$D108)</f>
        <v>0.29278070630823272</v>
      </c>
      <c r="J108" s="18">
        <f>Model!$W$4*((drdp!D108)*DRFR!$B108+(drdp!G108)*DRFR!$C108+(drdp!J108)*DRFR!$D108)</f>
        <v>0.17500000000000002</v>
      </c>
      <c r="K108" s="21">
        <f t="shared" si="14"/>
        <v>2.0880055872325842E-4</v>
      </c>
      <c r="L108" s="21">
        <f t="shared" si="15"/>
        <v>2.9082166164926186E-3</v>
      </c>
      <c r="M108" s="21">
        <f t="shared" si="16"/>
        <v>1.2844622409320739E-3</v>
      </c>
      <c r="N108" s="21">
        <f t="shared" si="17"/>
        <v>7.7925429380396949E-4</v>
      </c>
      <c r="O108" s="21">
        <f t="shared" si="18"/>
        <v>-4.1075595136984928E-4</v>
      </c>
      <c r="P108" s="21">
        <f t="shared" si="19"/>
        <v>-1.5329620800235684E-3</v>
      </c>
      <c r="Q108" s="19">
        <f t="shared" si="20"/>
        <v>6.3632585723756045E-3</v>
      </c>
      <c r="R108" s="19">
        <f t="shared" si="21"/>
        <v>8.8628758602840238E-2</v>
      </c>
      <c r="S108" s="19">
        <f t="shared" si="22"/>
        <v>3.1909462240932079E-2</v>
      </c>
      <c r="T108" s="19">
        <f t="shared" si="23"/>
        <v>2.3748004293803963E-2</v>
      </c>
      <c r="U108" s="19">
        <f t="shared" si="24"/>
        <v>1.3318055966203468E-2</v>
      </c>
      <c r="V108" s="19">
        <f t="shared" si="25"/>
        <v>4.9703661523917163E-2</v>
      </c>
    </row>
    <row r="109" spans="1:22" x14ac:dyDescent="0.25">
      <c r="A109" s="26">
        <f>Wellpath!E109</f>
        <v>3180</v>
      </c>
      <c r="B109" s="73">
        <v>1</v>
      </c>
      <c r="C109" s="22">
        <v>0</v>
      </c>
      <c r="D109" s="22">
        <v>0</v>
      </c>
      <c r="E109" s="20">
        <f>Model!$W$4*((drdp!B109+drdp!K109)*DRFR!$B109+(drdp!E109+drdp!N109)*DRFR!$C109+(drdp!H109+drdp!Q109)*DRFR!$D109)</f>
        <v>0</v>
      </c>
      <c r="F109" s="20">
        <f>Model!$W$4*((drdp!C109+drdp!L109)*DRFR!$B109+(drdp!F109+drdp!O109)*DRFR!$C109+(drdp!I109+drdp!R109)*DRFR!$D109)</f>
        <v>0</v>
      </c>
      <c r="G109" s="20">
        <f>Model!$W$4*((drdp!D109+drdp!M109)*DRFR!$B109+(drdp!G109+drdp!P109)*DRFR!$C109+(drdp!J109+drdp!S109)*DRFR!$D109)</f>
        <v>0</v>
      </c>
      <c r="H109" s="18">
        <f>Model!$W$4*((drdp!B109)*DRFR!$B109+(drdp!E109)*DRFR!$C109+(drdp!H109)*DRFR!$D109)</f>
        <v>7.8450353814704665E-2</v>
      </c>
      <c r="I109" s="18">
        <f>Model!$W$4*((drdp!C109)*DRFR!$B109+(drdp!F109)*DRFR!$C109+(drdp!I109)*DRFR!$D109)</f>
        <v>0.29278070630823272</v>
      </c>
      <c r="J109" s="18">
        <f>Model!$W$4*((drdp!D109)*DRFR!$B109+(drdp!G109)*DRFR!$C109+(drdp!J109)*DRFR!$D109)</f>
        <v>0.17500000000000002</v>
      </c>
      <c r="K109" s="21">
        <f t="shared" si="14"/>
        <v>2.0880055872325842E-4</v>
      </c>
      <c r="L109" s="21">
        <f t="shared" si="15"/>
        <v>2.9082166164926186E-3</v>
      </c>
      <c r="M109" s="21">
        <f t="shared" si="16"/>
        <v>1.2844622409320739E-3</v>
      </c>
      <c r="N109" s="21">
        <f t="shared" si="17"/>
        <v>7.7925429380396949E-4</v>
      </c>
      <c r="O109" s="21">
        <f t="shared" si="18"/>
        <v>-4.1075595136984928E-4</v>
      </c>
      <c r="P109" s="21">
        <f t="shared" si="19"/>
        <v>-1.5329620800235684E-3</v>
      </c>
      <c r="Q109" s="19">
        <f t="shared" si="20"/>
        <v>6.3632585723756045E-3</v>
      </c>
      <c r="R109" s="19">
        <f t="shared" si="21"/>
        <v>8.8628758602840238E-2</v>
      </c>
      <c r="S109" s="19">
        <f t="shared" si="22"/>
        <v>3.1909462240932079E-2</v>
      </c>
      <c r="T109" s="19">
        <f t="shared" si="23"/>
        <v>2.3748004293803963E-2</v>
      </c>
      <c r="U109" s="19">
        <f t="shared" si="24"/>
        <v>1.3318055966203468E-2</v>
      </c>
      <c r="V109" s="19">
        <f t="shared" si="25"/>
        <v>4.9703661523917163E-2</v>
      </c>
    </row>
    <row r="110" spans="1:22" x14ac:dyDescent="0.25">
      <c r="A110" s="26">
        <f>Wellpath!E110</f>
        <v>3210</v>
      </c>
      <c r="B110" s="73">
        <v>1</v>
      </c>
      <c r="C110" s="22">
        <v>0</v>
      </c>
      <c r="D110" s="22">
        <v>0</v>
      </c>
      <c r="E110" s="20">
        <f>Model!$W$4*((drdp!B110+drdp!K110)*DRFR!$B110+(drdp!E110+drdp!N110)*DRFR!$C110+(drdp!H110+drdp!Q110)*DRFR!$D110)</f>
        <v>0</v>
      </c>
      <c r="F110" s="20">
        <f>Model!$W$4*((drdp!C110+drdp!L110)*DRFR!$B110+(drdp!F110+drdp!O110)*DRFR!$C110+(drdp!I110+drdp!R110)*DRFR!$D110)</f>
        <v>0</v>
      </c>
      <c r="G110" s="20">
        <f>Model!$W$4*((drdp!D110+drdp!M110)*DRFR!$B110+(drdp!G110+drdp!P110)*DRFR!$C110+(drdp!J110+drdp!S110)*DRFR!$D110)</f>
        <v>0</v>
      </c>
      <c r="H110" s="18">
        <f>Model!$W$4*((drdp!B110)*DRFR!$B110+(drdp!E110)*DRFR!$C110+(drdp!H110)*DRFR!$D110)</f>
        <v>7.8450353814704665E-2</v>
      </c>
      <c r="I110" s="18">
        <f>Model!$W$4*((drdp!C110)*DRFR!$B110+(drdp!F110)*DRFR!$C110+(drdp!I110)*DRFR!$D110)</f>
        <v>0.29278070630823272</v>
      </c>
      <c r="J110" s="18">
        <f>Model!$W$4*((drdp!D110)*DRFR!$B110+(drdp!G110)*DRFR!$C110+(drdp!J110)*DRFR!$D110)</f>
        <v>0.17500000000000002</v>
      </c>
      <c r="K110" s="21">
        <f t="shared" si="14"/>
        <v>2.0880055872325842E-4</v>
      </c>
      <c r="L110" s="21">
        <f t="shared" si="15"/>
        <v>2.9082166164926186E-3</v>
      </c>
      <c r="M110" s="21">
        <f t="shared" si="16"/>
        <v>1.2844622409320739E-3</v>
      </c>
      <c r="N110" s="21">
        <f t="shared" si="17"/>
        <v>7.7925429380396949E-4</v>
      </c>
      <c r="O110" s="21">
        <f t="shared" si="18"/>
        <v>-4.1075595136984928E-4</v>
      </c>
      <c r="P110" s="21">
        <f t="shared" si="19"/>
        <v>-1.5329620800235684E-3</v>
      </c>
      <c r="Q110" s="19">
        <f t="shared" si="20"/>
        <v>6.3632585723756045E-3</v>
      </c>
      <c r="R110" s="19">
        <f t="shared" si="21"/>
        <v>8.8628758602840238E-2</v>
      </c>
      <c r="S110" s="19">
        <f t="shared" si="22"/>
        <v>3.1909462240932079E-2</v>
      </c>
      <c r="T110" s="19">
        <f t="shared" si="23"/>
        <v>2.3748004293803963E-2</v>
      </c>
      <c r="U110" s="19">
        <f t="shared" si="24"/>
        <v>1.3318055966203468E-2</v>
      </c>
      <c r="V110" s="19">
        <f t="shared" si="25"/>
        <v>4.9703661523917163E-2</v>
      </c>
    </row>
    <row r="111" spans="1:22" x14ac:dyDescent="0.25">
      <c r="A111" s="26">
        <f>Wellpath!E111</f>
        <v>3240</v>
      </c>
      <c r="B111" s="73">
        <v>1</v>
      </c>
      <c r="C111" s="22">
        <v>0</v>
      </c>
      <c r="D111" s="22">
        <v>0</v>
      </c>
      <c r="E111" s="20">
        <f>Model!$W$4*((drdp!B111+drdp!K111)*DRFR!$B111+(drdp!E111+drdp!N111)*DRFR!$C111+(drdp!H111+drdp!Q111)*DRFR!$D111)</f>
        <v>0</v>
      </c>
      <c r="F111" s="20">
        <f>Model!$W$4*((drdp!C111+drdp!L111)*DRFR!$B111+(drdp!F111+drdp!O111)*DRFR!$C111+(drdp!I111+drdp!R111)*DRFR!$D111)</f>
        <v>0</v>
      </c>
      <c r="G111" s="20">
        <f>Model!$W$4*((drdp!D111+drdp!M111)*DRFR!$B111+(drdp!G111+drdp!P111)*DRFR!$C111+(drdp!J111+drdp!S111)*DRFR!$D111)</f>
        <v>0</v>
      </c>
      <c r="H111" s="18">
        <f>Model!$W$4*((drdp!B111)*DRFR!$B111+(drdp!E111)*DRFR!$C111+(drdp!H111)*DRFR!$D111)</f>
        <v>7.8450353814704665E-2</v>
      </c>
      <c r="I111" s="18">
        <f>Model!$W$4*((drdp!C111)*DRFR!$B111+(drdp!F111)*DRFR!$C111+(drdp!I111)*DRFR!$D111)</f>
        <v>0.29278070630823272</v>
      </c>
      <c r="J111" s="18">
        <f>Model!$W$4*((drdp!D111)*DRFR!$B111+(drdp!G111)*DRFR!$C111+(drdp!J111)*DRFR!$D111)</f>
        <v>0.17500000000000002</v>
      </c>
      <c r="K111" s="21">
        <f t="shared" si="14"/>
        <v>2.0880055872325842E-4</v>
      </c>
      <c r="L111" s="21">
        <f t="shared" si="15"/>
        <v>2.9082166164926186E-3</v>
      </c>
      <c r="M111" s="21">
        <f t="shared" si="16"/>
        <v>1.2844622409320739E-3</v>
      </c>
      <c r="N111" s="21">
        <f t="shared" si="17"/>
        <v>7.7925429380396949E-4</v>
      </c>
      <c r="O111" s="21">
        <f t="shared" si="18"/>
        <v>-4.1075595136984928E-4</v>
      </c>
      <c r="P111" s="21">
        <f t="shared" si="19"/>
        <v>-1.5329620800235684E-3</v>
      </c>
      <c r="Q111" s="19">
        <f t="shared" si="20"/>
        <v>6.3632585723756045E-3</v>
      </c>
      <c r="R111" s="19">
        <f t="shared" si="21"/>
        <v>8.8628758602840238E-2</v>
      </c>
      <c r="S111" s="19">
        <f t="shared" si="22"/>
        <v>3.1909462240932079E-2</v>
      </c>
      <c r="T111" s="19">
        <f t="shared" si="23"/>
        <v>2.3748004293803963E-2</v>
      </c>
      <c r="U111" s="19">
        <f t="shared" si="24"/>
        <v>1.3318055966203468E-2</v>
      </c>
      <c r="V111" s="19">
        <f t="shared" si="25"/>
        <v>4.9703661523917163E-2</v>
      </c>
    </row>
    <row r="112" spans="1:22" x14ac:dyDescent="0.25">
      <c r="A112" s="26">
        <f>Wellpath!E112</f>
        <v>3270</v>
      </c>
      <c r="B112" s="73">
        <v>1</v>
      </c>
      <c r="C112" s="22">
        <v>0</v>
      </c>
      <c r="D112" s="22">
        <v>0</v>
      </c>
      <c r="E112" s="20">
        <f>Model!$W$4*((drdp!B112+drdp!K112)*DRFR!$B112+(drdp!E112+drdp!N112)*DRFR!$C112+(drdp!H112+drdp!Q112)*DRFR!$D112)</f>
        <v>0</v>
      </c>
      <c r="F112" s="20">
        <f>Model!$W$4*((drdp!C112+drdp!L112)*DRFR!$B112+(drdp!F112+drdp!O112)*DRFR!$C112+(drdp!I112+drdp!R112)*DRFR!$D112)</f>
        <v>0</v>
      </c>
      <c r="G112" s="20">
        <f>Model!$W$4*((drdp!D112+drdp!M112)*DRFR!$B112+(drdp!G112+drdp!P112)*DRFR!$C112+(drdp!J112+drdp!S112)*DRFR!$D112)</f>
        <v>0</v>
      </c>
      <c r="H112" s="18">
        <f>Model!$W$4*((drdp!B112)*DRFR!$B112+(drdp!E112)*DRFR!$C112+(drdp!H112)*DRFR!$D112)</f>
        <v>7.8450353814704665E-2</v>
      </c>
      <c r="I112" s="18">
        <f>Model!$W$4*((drdp!C112)*DRFR!$B112+(drdp!F112)*DRFR!$C112+(drdp!I112)*DRFR!$D112)</f>
        <v>0.29278070630823272</v>
      </c>
      <c r="J112" s="18">
        <f>Model!$W$4*((drdp!D112)*DRFR!$B112+(drdp!G112)*DRFR!$C112+(drdp!J112)*DRFR!$D112)</f>
        <v>0.17500000000000002</v>
      </c>
      <c r="K112" s="21">
        <f t="shared" si="14"/>
        <v>2.0880055872325842E-4</v>
      </c>
      <c r="L112" s="21">
        <f t="shared" si="15"/>
        <v>2.9082166164926186E-3</v>
      </c>
      <c r="M112" s="21">
        <f t="shared" si="16"/>
        <v>1.2844622409320739E-3</v>
      </c>
      <c r="N112" s="21">
        <f t="shared" si="17"/>
        <v>7.7925429380396949E-4</v>
      </c>
      <c r="O112" s="21">
        <f t="shared" si="18"/>
        <v>-4.1075595136984928E-4</v>
      </c>
      <c r="P112" s="21">
        <f t="shared" si="19"/>
        <v>-1.5329620800235684E-3</v>
      </c>
      <c r="Q112" s="19">
        <f t="shared" si="20"/>
        <v>6.3632585723756045E-3</v>
      </c>
      <c r="R112" s="19">
        <f t="shared" si="21"/>
        <v>8.8628758602840238E-2</v>
      </c>
      <c r="S112" s="19">
        <f t="shared" si="22"/>
        <v>3.1909462240932079E-2</v>
      </c>
      <c r="T112" s="19">
        <f t="shared" si="23"/>
        <v>2.3748004293803963E-2</v>
      </c>
      <c r="U112" s="19">
        <f t="shared" si="24"/>
        <v>1.3318055966203468E-2</v>
      </c>
      <c r="V112" s="19">
        <f t="shared" si="25"/>
        <v>4.9703661523917163E-2</v>
      </c>
    </row>
    <row r="113" spans="1:22" x14ac:dyDescent="0.25">
      <c r="A113" s="26">
        <f>Wellpath!E113</f>
        <v>3300</v>
      </c>
      <c r="B113" s="73">
        <v>1</v>
      </c>
      <c r="C113" s="22">
        <v>0</v>
      </c>
      <c r="D113" s="22">
        <v>0</v>
      </c>
      <c r="E113" s="20">
        <f>Model!$W$4*((drdp!B113+drdp!K113)*DRFR!$B113+(drdp!E113+drdp!N113)*DRFR!$C113+(drdp!H113+drdp!Q113)*DRFR!$D113)</f>
        <v>0</v>
      </c>
      <c r="F113" s="20">
        <f>Model!$W$4*((drdp!C113+drdp!L113)*DRFR!$B113+(drdp!F113+drdp!O113)*DRFR!$C113+(drdp!I113+drdp!R113)*DRFR!$D113)</f>
        <v>0</v>
      </c>
      <c r="G113" s="20">
        <f>Model!$W$4*((drdp!D113+drdp!M113)*DRFR!$B113+(drdp!G113+drdp!P113)*DRFR!$C113+(drdp!J113+drdp!S113)*DRFR!$D113)</f>
        <v>0</v>
      </c>
      <c r="H113" s="18">
        <f>Model!$W$4*((drdp!B113)*DRFR!$B113+(drdp!E113)*DRFR!$C113+(drdp!H113)*DRFR!$D113)</f>
        <v>7.8450353814704665E-2</v>
      </c>
      <c r="I113" s="18">
        <f>Model!$W$4*((drdp!C113)*DRFR!$B113+(drdp!F113)*DRFR!$C113+(drdp!I113)*DRFR!$D113)</f>
        <v>0.29278070630823272</v>
      </c>
      <c r="J113" s="18">
        <f>Model!$W$4*((drdp!D113)*DRFR!$B113+(drdp!G113)*DRFR!$C113+(drdp!J113)*DRFR!$D113)</f>
        <v>0.17500000000000002</v>
      </c>
      <c r="K113" s="21">
        <f t="shared" si="14"/>
        <v>2.0880055872325842E-4</v>
      </c>
      <c r="L113" s="21">
        <f t="shared" si="15"/>
        <v>2.9082166164926186E-3</v>
      </c>
      <c r="M113" s="21">
        <f t="shared" si="16"/>
        <v>1.2844622409320739E-3</v>
      </c>
      <c r="N113" s="21">
        <f t="shared" si="17"/>
        <v>7.7925429380396949E-4</v>
      </c>
      <c r="O113" s="21">
        <f t="shared" si="18"/>
        <v>-4.1075595136984928E-4</v>
      </c>
      <c r="P113" s="21">
        <f t="shared" si="19"/>
        <v>-1.5329620800235684E-3</v>
      </c>
      <c r="Q113" s="19">
        <f t="shared" si="20"/>
        <v>6.3632585723756045E-3</v>
      </c>
      <c r="R113" s="19">
        <f t="shared" si="21"/>
        <v>8.8628758602840238E-2</v>
      </c>
      <c r="S113" s="19">
        <f t="shared" si="22"/>
        <v>3.1909462240932079E-2</v>
      </c>
      <c r="T113" s="19">
        <f t="shared" si="23"/>
        <v>2.3748004293803963E-2</v>
      </c>
      <c r="U113" s="19">
        <f t="shared" si="24"/>
        <v>1.3318055966203468E-2</v>
      </c>
      <c r="V113" s="19">
        <f t="shared" si="25"/>
        <v>4.9703661523917163E-2</v>
      </c>
    </row>
    <row r="114" spans="1:22" x14ac:dyDescent="0.25">
      <c r="A114" s="26">
        <f>Wellpath!E114</f>
        <v>3330</v>
      </c>
      <c r="B114" s="73">
        <v>1</v>
      </c>
      <c r="C114" s="22">
        <v>0</v>
      </c>
      <c r="D114" s="22">
        <v>0</v>
      </c>
      <c r="E114" s="20">
        <f>Model!$W$4*((drdp!B114+drdp!K114)*DRFR!$B114+(drdp!E114+drdp!N114)*DRFR!$C114+(drdp!H114+drdp!Q114)*DRFR!$D114)</f>
        <v>0</v>
      </c>
      <c r="F114" s="20">
        <f>Model!$W$4*((drdp!C114+drdp!L114)*DRFR!$B114+(drdp!F114+drdp!O114)*DRFR!$C114+(drdp!I114+drdp!R114)*DRFR!$D114)</f>
        <v>0</v>
      </c>
      <c r="G114" s="20">
        <f>Model!$W$4*((drdp!D114+drdp!M114)*DRFR!$B114+(drdp!G114+drdp!P114)*DRFR!$C114+(drdp!J114+drdp!S114)*DRFR!$D114)</f>
        <v>0</v>
      </c>
      <c r="H114" s="18">
        <f>Model!$W$4*((drdp!B114)*DRFR!$B114+(drdp!E114)*DRFR!$C114+(drdp!H114)*DRFR!$D114)</f>
        <v>7.8450353814704665E-2</v>
      </c>
      <c r="I114" s="18">
        <f>Model!$W$4*((drdp!C114)*DRFR!$B114+(drdp!F114)*DRFR!$C114+(drdp!I114)*DRFR!$D114)</f>
        <v>0.29278070630823272</v>
      </c>
      <c r="J114" s="18">
        <f>Model!$W$4*((drdp!D114)*DRFR!$B114+(drdp!G114)*DRFR!$C114+(drdp!J114)*DRFR!$D114)</f>
        <v>0.17500000000000002</v>
      </c>
      <c r="K114" s="21">
        <f t="shared" si="14"/>
        <v>2.0880055872325842E-4</v>
      </c>
      <c r="L114" s="21">
        <f t="shared" si="15"/>
        <v>2.9082166164926186E-3</v>
      </c>
      <c r="M114" s="21">
        <f t="shared" si="16"/>
        <v>1.2844622409320739E-3</v>
      </c>
      <c r="N114" s="21">
        <f t="shared" si="17"/>
        <v>7.7925429380396949E-4</v>
      </c>
      <c r="O114" s="21">
        <f t="shared" si="18"/>
        <v>-4.1075595136984928E-4</v>
      </c>
      <c r="P114" s="21">
        <f t="shared" si="19"/>
        <v>-1.5329620800235684E-3</v>
      </c>
      <c r="Q114" s="19">
        <f t="shared" si="20"/>
        <v>6.3632585723756045E-3</v>
      </c>
      <c r="R114" s="19">
        <f t="shared" si="21"/>
        <v>8.8628758602840238E-2</v>
      </c>
      <c r="S114" s="19">
        <f t="shared" si="22"/>
        <v>3.1909462240932079E-2</v>
      </c>
      <c r="T114" s="19">
        <f t="shared" si="23"/>
        <v>2.3748004293803963E-2</v>
      </c>
      <c r="U114" s="19">
        <f t="shared" si="24"/>
        <v>1.3318055966203468E-2</v>
      </c>
      <c r="V114" s="19">
        <f t="shared" si="25"/>
        <v>4.9703661523917163E-2</v>
      </c>
    </row>
    <row r="115" spans="1:22" x14ac:dyDescent="0.25">
      <c r="A115" s="26">
        <f>Wellpath!E115</f>
        <v>3360</v>
      </c>
      <c r="B115" s="73">
        <v>1</v>
      </c>
      <c r="C115" s="22">
        <v>0</v>
      </c>
      <c r="D115" s="22">
        <v>0</v>
      </c>
      <c r="E115" s="20">
        <f>Model!$W$4*((drdp!B115+drdp!K115)*DRFR!$B115+(drdp!E115+drdp!N115)*DRFR!$C115+(drdp!H115+drdp!Q115)*DRFR!$D115)</f>
        <v>0</v>
      </c>
      <c r="F115" s="20">
        <f>Model!$W$4*((drdp!C115+drdp!L115)*DRFR!$B115+(drdp!F115+drdp!O115)*DRFR!$C115+(drdp!I115+drdp!R115)*DRFR!$D115)</f>
        <v>0</v>
      </c>
      <c r="G115" s="20">
        <f>Model!$W$4*((drdp!D115+drdp!M115)*DRFR!$B115+(drdp!G115+drdp!P115)*DRFR!$C115+(drdp!J115+drdp!S115)*DRFR!$D115)</f>
        <v>0</v>
      </c>
      <c r="H115" s="18">
        <f>Model!$W$4*((drdp!B115)*DRFR!$B115+(drdp!E115)*DRFR!$C115+(drdp!H115)*DRFR!$D115)</f>
        <v>7.8450353814704665E-2</v>
      </c>
      <c r="I115" s="18">
        <f>Model!$W$4*((drdp!C115)*DRFR!$B115+(drdp!F115)*DRFR!$C115+(drdp!I115)*DRFR!$D115)</f>
        <v>0.29278070630823272</v>
      </c>
      <c r="J115" s="18">
        <f>Model!$W$4*((drdp!D115)*DRFR!$B115+(drdp!G115)*DRFR!$C115+(drdp!J115)*DRFR!$D115)</f>
        <v>0.17500000000000002</v>
      </c>
      <c r="K115" s="21">
        <f t="shared" si="14"/>
        <v>2.0880055872325842E-4</v>
      </c>
      <c r="L115" s="21">
        <f t="shared" si="15"/>
        <v>2.9082166164926186E-3</v>
      </c>
      <c r="M115" s="21">
        <f t="shared" si="16"/>
        <v>1.2844622409320739E-3</v>
      </c>
      <c r="N115" s="21">
        <f t="shared" si="17"/>
        <v>7.7925429380396949E-4</v>
      </c>
      <c r="O115" s="21">
        <f t="shared" si="18"/>
        <v>-4.1075595136984928E-4</v>
      </c>
      <c r="P115" s="21">
        <f t="shared" si="19"/>
        <v>-1.5329620800235684E-3</v>
      </c>
      <c r="Q115" s="19">
        <f t="shared" si="20"/>
        <v>6.3632585723756045E-3</v>
      </c>
      <c r="R115" s="19">
        <f t="shared" si="21"/>
        <v>8.8628758602840238E-2</v>
      </c>
      <c r="S115" s="19">
        <f t="shared" si="22"/>
        <v>3.1909462240932079E-2</v>
      </c>
      <c r="T115" s="19">
        <f t="shared" si="23"/>
        <v>2.3748004293803963E-2</v>
      </c>
      <c r="U115" s="19">
        <f t="shared" si="24"/>
        <v>1.3318055966203468E-2</v>
      </c>
      <c r="V115" s="19">
        <f t="shared" si="25"/>
        <v>4.9703661523917163E-2</v>
      </c>
    </row>
    <row r="116" spans="1:22" x14ac:dyDescent="0.25">
      <c r="A116" s="26">
        <f>Wellpath!E116</f>
        <v>3390</v>
      </c>
      <c r="B116" s="73">
        <v>1</v>
      </c>
      <c r="C116" s="22">
        <v>0</v>
      </c>
      <c r="D116" s="22">
        <v>0</v>
      </c>
      <c r="E116" s="20">
        <f>Model!$W$4*((drdp!B116+drdp!K116)*DRFR!$B116+(drdp!E116+drdp!N116)*DRFR!$C116+(drdp!H116+drdp!Q116)*DRFR!$D116)</f>
        <v>0</v>
      </c>
      <c r="F116" s="20">
        <f>Model!$W$4*((drdp!C116+drdp!L116)*DRFR!$B116+(drdp!F116+drdp!O116)*DRFR!$C116+(drdp!I116+drdp!R116)*DRFR!$D116)</f>
        <v>0</v>
      </c>
      <c r="G116" s="20">
        <f>Model!$W$4*((drdp!D116+drdp!M116)*DRFR!$B116+(drdp!G116+drdp!P116)*DRFR!$C116+(drdp!J116+drdp!S116)*DRFR!$D116)</f>
        <v>0</v>
      </c>
      <c r="H116" s="18">
        <f>Model!$W$4*((drdp!B116)*DRFR!$B116+(drdp!E116)*DRFR!$C116+(drdp!H116)*DRFR!$D116)</f>
        <v>7.8450353814704665E-2</v>
      </c>
      <c r="I116" s="18">
        <f>Model!$W$4*((drdp!C116)*DRFR!$B116+(drdp!F116)*DRFR!$C116+(drdp!I116)*DRFR!$D116)</f>
        <v>0.29278070630823272</v>
      </c>
      <c r="J116" s="18">
        <f>Model!$W$4*((drdp!D116)*DRFR!$B116+(drdp!G116)*DRFR!$C116+(drdp!J116)*DRFR!$D116)</f>
        <v>0.17500000000000002</v>
      </c>
      <c r="K116" s="21">
        <f t="shared" si="14"/>
        <v>2.0880055872325842E-4</v>
      </c>
      <c r="L116" s="21">
        <f t="shared" si="15"/>
        <v>2.9082166164926186E-3</v>
      </c>
      <c r="M116" s="21">
        <f t="shared" si="16"/>
        <v>1.2844622409320739E-3</v>
      </c>
      <c r="N116" s="21">
        <f t="shared" si="17"/>
        <v>7.7925429380396949E-4</v>
      </c>
      <c r="O116" s="21">
        <f t="shared" si="18"/>
        <v>-4.1075595136984928E-4</v>
      </c>
      <c r="P116" s="21">
        <f t="shared" si="19"/>
        <v>-1.5329620800235684E-3</v>
      </c>
      <c r="Q116" s="19">
        <f t="shared" si="20"/>
        <v>6.3632585723756045E-3</v>
      </c>
      <c r="R116" s="19">
        <f t="shared" si="21"/>
        <v>8.8628758602840238E-2</v>
      </c>
      <c r="S116" s="19">
        <f t="shared" si="22"/>
        <v>3.1909462240932079E-2</v>
      </c>
      <c r="T116" s="19">
        <f t="shared" si="23"/>
        <v>2.3748004293803963E-2</v>
      </c>
      <c r="U116" s="19">
        <f t="shared" si="24"/>
        <v>1.3318055966203468E-2</v>
      </c>
      <c r="V116" s="19">
        <f t="shared" si="25"/>
        <v>4.9703661523917163E-2</v>
      </c>
    </row>
    <row r="117" spans="1:22" x14ac:dyDescent="0.25">
      <c r="A117" s="26">
        <f>Wellpath!E117</f>
        <v>3420</v>
      </c>
      <c r="B117" s="73">
        <v>1</v>
      </c>
      <c r="C117" s="22">
        <v>0</v>
      </c>
      <c r="D117" s="22">
        <v>0</v>
      </c>
      <c r="E117" s="20">
        <f>Model!$W$4*((drdp!B117+drdp!K117)*DRFR!$B117+(drdp!E117+drdp!N117)*DRFR!$C117+(drdp!H117+drdp!Q117)*DRFR!$D117)</f>
        <v>0</v>
      </c>
      <c r="F117" s="20">
        <f>Model!$W$4*((drdp!C117+drdp!L117)*DRFR!$B117+(drdp!F117+drdp!O117)*DRFR!$C117+(drdp!I117+drdp!R117)*DRFR!$D117)</f>
        <v>0</v>
      </c>
      <c r="G117" s="20">
        <f>Model!$W$4*((drdp!D117+drdp!M117)*DRFR!$B117+(drdp!G117+drdp!P117)*DRFR!$C117+(drdp!J117+drdp!S117)*DRFR!$D117)</f>
        <v>0</v>
      </c>
      <c r="H117" s="18">
        <f>Model!$W$4*((drdp!B117)*DRFR!$B117+(drdp!E117)*DRFR!$C117+(drdp!H117)*DRFR!$D117)</f>
        <v>7.8450353814704665E-2</v>
      </c>
      <c r="I117" s="18">
        <f>Model!$W$4*((drdp!C117)*DRFR!$B117+(drdp!F117)*DRFR!$C117+(drdp!I117)*DRFR!$D117)</f>
        <v>0.29278070630823272</v>
      </c>
      <c r="J117" s="18">
        <f>Model!$W$4*((drdp!D117)*DRFR!$B117+(drdp!G117)*DRFR!$C117+(drdp!J117)*DRFR!$D117)</f>
        <v>0.17500000000000002</v>
      </c>
      <c r="K117" s="21">
        <f t="shared" si="14"/>
        <v>2.0880055872325842E-4</v>
      </c>
      <c r="L117" s="21">
        <f t="shared" si="15"/>
        <v>2.9082166164926186E-3</v>
      </c>
      <c r="M117" s="21">
        <f t="shared" si="16"/>
        <v>1.2844622409320739E-3</v>
      </c>
      <c r="N117" s="21">
        <f t="shared" si="17"/>
        <v>7.7925429380396949E-4</v>
      </c>
      <c r="O117" s="21">
        <f t="shared" si="18"/>
        <v>-4.1075595136984928E-4</v>
      </c>
      <c r="P117" s="21">
        <f t="shared" si="19"/>
        <v>-1.5329620800235684E-3</v>
      </c>
      <c r="Q117" s="19">
        <f t="shared" si="20"/>
        <v>6.3632585723756045E-3</v>
      </c>
      <c r="R117" s="19">
        <f t="shared" si="21"/>
        <v>8.8628758602840238E-2</v>
      </c>
      <c r="S117" s="19">
        <f t="shared" si="22"/>
        <v>3.1909462240932079E-2</v>
      </c>
      <c r="T117" s="19">
        <f t="shared" si="23"/>
        <v>2.3748004293803963E-2</v>
      </c>
      <c r="U117" s="19">
        <f t="shared" si="24"/>
        <v>1.3318055966203468E-2</v>
      </c>
      <c r="V117" s="19">
        <f t="shared" si="25"/>
        <v>4.9703661523917163E-2</v>
      </c>
    </row>
    <row r="118" spans="1:22" x14ac:dyDescent="0.25">
      <c r="A118" s="26">
        <f>Wellpath!E118</f>
        <v>3450</v>
      </c>
      <c r="B118" s="73">
        <v>1</v>
      </c>
      <c r="C118" s="22">
        <v>0</v>
      </c>
      <c r="D118" s="22">
        <v>0</v>
      </c>
      <c r="E118" s="20">
        <f>Model!$W$4*((drdp!B118+drdp!K118)*DRFR!$B118+(drdp!E118+drdp!N118)*DRFR!$C118+(drdp!H118+drdp!Q118)*DRFR!$D118)</f>
        <v>0</v>
      </c>
      <c r="F118" s="20">
        <f>Model!$W$4*((drdp!C118+drdp!L118)*DRFR!$B118+(drdp!F118+drdp!O118)*DRFR!$C118+(drdp!I118+drdp!R118)*DRFR!$D118)</f>
        <v>0</v>
      </c>
      <c r="G118" s="20">
        <f>Model!$W$4*((drdp!D118+drdp!M118)*DRFR!$B118+(drdp!G118+drdp!P118)*DRFR!$C118+(drdp!J118+drdp!S118)*DRFR!$D118)</f>
        <v>0</v>
      </c>
      <c r="H118" s="18">
        <f>Model!$W$4*((drdp!B118)*DRFR!$B118+(drdp!E118)*DRFR!$C118+(drdp!H118)*DRFR!$D118)</f>
        <v>7.8450353814704665E-2</v>
      </c>
      <c r="I118" s="18">
        <f>Model!$W$4*((drdp!C118)*DRFR!$B118+(drdp!F118)*DRFR!$C118+(drdp!I118)*DRFR!$D118)</f>
        <v>0.29278070630823272</v>
      </c>
      <c r="J118" s="18">
        <f>Model!$W$4*((drdp!D118)*DRFR!$B118+(drdp!G118)*DRFR!$C118+(drdp!J118)*DRFR!$D118)</f>
        <v>0.17500000000000002</v>
      </c>
      <c r="K118" s="21">
        <f t="shared" si="14"/>
        <v>2.0880055872325842E-4</v>
      </c>
      <c r="L118" s="21">
        <f t="shared" si="15"/>
        <v>2.9082166164926186E-3</v>
      </c>
      <c r="M118" s="21">
        <f t="shared" si="16"/>
        <v>1.2844622409320739E-3</v>
      </c>
      <c r="N118" s="21">
        <f t="shared" si="17"/>
        <v>7.7925429380396949E-4</v>
      </c>
      <c r="O118" s="21">
        <f t="shared" si="18"/>
        <v>-4.1075595136984928E-4</v>
      </c>
      <c r="P118" s="21">
        <f t="shared" si="19"/>
        <v>-1.5329620800235684E-3</v>
      </c>
      <c r="Q118" s="19">
        <f t="shared" si="20"/>
        <v>6.3632585723756045E-3</v>
      </c>
      <c r="R118" s="19">
        <f t="shared" si="21"/>
        <v>8.8628758602840238E-2</v>
      </c>
      <c r="S118" s="19">
        <f t="shared" si="22"/>
        <v>3.1909462240932079E-2</v>
      </c>
      <c r="T118" s="19">
        <f t="shared" si="23"/>
        <v>2.3748004293803963E-2</v>
      </c>
      <c r="U118" s="19">
        <f t="shared" si="24"/>
        <v>1.3318055966203468E-2</v>
      </c>
      <c r="V118" s="19">
        <f t="shared" si="25"/>
        <v>4.9703661523917163E-2</v>
      </c>
    </row>
    <row r="119" spans="1:22" x14ac:dyDescent="0.25">
      <c r="A119" s="26">
        <f>Wellpath!E119</f>
        <v>3480</v>
      </c>
      <c r="B119" s="73">
        <v>1</v>
      </c>
      <c r="C119" s="22">
        <v>0</v>
      </c>
      <c r="D119" s="22">
        <v>0</v>
      </c>
      <c r="E119" s="20">
        <f>Model!$W$4*((drdp!B119+drdp!K119)*DRFR!$B119+(drdp!E119+drdp!N119)*DRFR!$C119+(drdp!H119+drdp!Q119)*DRFR!$D119)</f>
        <v>0</v>
      </c>
      <c r="F119" s="20">
        <f>Model!$W$4*((drdp!C119+drdp!L119)*DRFR!$B119+(drdp!F119+drdp!O119)*DRFR!$C119+(drdp!I119+drdp!R119)*DRFR!$D119)</f>
        <v>0</v>
      </c>
      <c r="G119" s="20">
        <f>Model!$W$4*((drdp!D119+drdp!M119)*DRFR!$B119+(drdp!G119+drdp!P119)*DRFR!$C119+(drdp!J119+drdp!S119)*DRFR!$D119)</f>
        <v>0</v>
      </c>
      <c r="H119" s="18">
        <f>Model!$W$4*((drdp!B119)*DRFR!$B119+(drdp!E119)*DRFR!$C119+(drdp!H119)*DRFR!$D119)</f>
        <v>7.8450353814704665E-2</v>
      </c>
      <c r="I119" s="18">
        <f>Model!$W$4*((drdp!C119)*DRFR!$B119+(drdp!F119)*DRFR!$C119+(drdp!I119)*DRFR!$D119)</f>
        <v>0.29278070630823272</v>
      </c>
      <c r="J119" s="18">
        <f>Model!$W$4*((drdp!D119)*DRFR!$B119+(drdp!G119)*DRFR!$C119+(drdp!J119)*DRFR!$D119)</f>
        <v>0.17500000000000002</v>
      </c>
      <c r="K119" s="21">
        <f t="shared" si="14"/>
        <v>2.0880055872325842E-4</v>
      </c>
      <c r="L119" s="21">
        <f t="shared" si="15"/>
        <v>2.9082166164926186E-3</v>
      </c>
      <c r="M119" s="21">
        <f t="shared" si="16"/>
        <v>1.2844622409320739E-3</v>
      </c>
      <c r="N119" s="21">
        <f t="shared" si="17"/>
        <v>7.7925429380396949E-4</v>
      </c>
      <c r="O119" s="21">
        <f t="shared" si="18"/>
        <v>-4.1075595136984928E-4</v>
      </c>
      <c r="P119" s="21">
        <f t="shared" si="19"/>
        <v>-1.5329620800235684E-3</v>
      </c>
      <c r="Q119" s="19">
        <f t="shared" si="20"/>
        <v>6.3632585723756045E-3</v>
      </c>
      <c r="R119" s="19">
        <f t="shared" si="21"/>
        <v>8.8628758602840238E-2</v>
      </c>
      <c r="S119" s="19">
        <f t="shared" si="22"/>
        <v>3.1909462240932079E-2</v>
      </c>
      <c r="T119" s="19">
        <f t="shared" si="23"/>
        <v>2.3748004293803963E-2</v>
      </c>
      <c r="U119" s="19">
        <f t="shared" si="24"/>
        <v>1.3318055966203468E-2</v>
      </c>
      <c r="V119" s="19">
        <f t="shared" si="25"/>
        <v>4.9703661523917163E-2</v>
      </c>
    </row>
    <row r="120" spans="1:22" x14ac:dyDescent="0.25">
      <c r="A120" s="26">
        <f>Wellpath!E120</f>
        <v>3510</v>
      </c>
      <c r="B120" s="73">
        <v>1</v>
      </c>
      <c r="C120" s="22">
        <v>0</v>
      </c>
      <c r="D120" s="22">
        <v>0</v>
      </c>
      <c r="E120" s="20">
        <f>Model!$W$4*((drdp!B120+drdp!K120)*DRFR!$B120+(drdp!E120+drdp!N120)*DRFR!$C120+(drdp!H120+drdp!Q120)*DRFR!$D120)</f>
        <v>0</v>
      </c>
      <c r="F120" s="20">
        <f>Model!$W$4*((drdp!C120+drdp!L120)*DRFR!$B120+(drdp!F120+drdp!O120)*DRFR!$C120+(drdp!I120+drdp!R120)*DRFR!$D120)</f>
        <v>0</v>
      </c>
      <c r="G120" s="20">
        <f>Model!$W$4*((drdp!D120+drdp!M120)*DRFR!$B120+(drdp!G120+drdp!P120)*DRFR!$C120+(drdp!J120+drdp!S120)*DRFR!$D120)</f>
        <v>0</v>
      </c>
      <c r="H120" s="18">
        <f>Model!$W$4*((drdp!B120)*DRFR!$B120+(drdp!E120)*DRFR!$C120+(drdp!H120)*DRFR!$D120)</f>
        <v>7.8450353814704665E-2</v>
      </c>
      <c r="I120" s="18">
        <f>Model!$W$4*((drdp!C120)*DRFR!$B120+(drdp!F120)*DRFR!$C120+(drdp!I120)*DRFR!$D120)</f>
        <v>0.29278070630823272</v>
      </c>
      <c r="J120" s="18">
        <f>Model!$W$4*((drdp!D120)*DRFR!$B120+(drdp!G120)*DRFR!$C120+(drdp!J120)*DRFR!$D120)</f>
        <v>0.17500000000000002</v>
      </c>
      <c r="K120" s="21">
        <f t="shared" si="14"/>
        <v>2.0880055872325842E-4</v>
      </c>
      <c r="L120" s="21">
        <f t="shared" si="15"/>
        <v>2.9082166164926186E-3</v>
      </c>
      <c r="M120" s="21">
        <f t="shared" si="16"/>
        <v>1.2844622409320739E-3</v>
      </c>
      <c r="N120" s="21">
        <f t="shared" si="17"/>
        <v>7.7925429380396949E-4</v>
      </c>
      <c r="O120" s="21">
        <f t="shared" si="18"/>
        <v>-4.1075595136984928E-4</v>
      </c>
      <c r="P120" s="21">
        <f t="shared" si="19"/>
        <v>-1.5329620800235684E-3</v>
      </c>
      <c r="Q120" s="19">
        <f t="shared" si="20"/>
        <v>6.3632585723756045E-3</v>
      </c>
      <c r="R120" s="19">
        <f t="shared" si="21"/>
        <v>8.8628758602840238E-2</v>
      </c>
      <c r="S120" s="19">
        <f t="shared" si="22"/>
        <v>3.1909462240932079E-2</v>
      </c>
      <c r="T120" s="19">
        <f t="shared" si="23"/>
        <v>2.3748004293803963E-2</v>
      </c>
      <c r="U120" s="19">
        <f t="shared" si="24"/>
        <v>1.3318055966203468E-2</v>
      </c>
      <c r="V120" s="19">
        <f t="shared" si="25"/>
        <v>4.9703661523917163E-2</v>
      </c>
    </row>
    <row r="121" spans="1:22" x14ac:dyDescent="0.25">
      <c r="A121" s="26">
        <f>Wellpath!E121</f>
        <v>3540</v>
      </c>
      <c r="B121" s="73">
        <v>1</v>
      </c>
      <c r="C121" s="22">
        <v>0</v>
      </c>
      <c r="D121" s="22">
        <v>0</v>
      </c>
      <c r="E121" s="20">
        <f>Model!$W$4*((drdp!B121+drdp!K121)*DRFR!$B121+(drdp!E121+drdp!N121)*DRFR!$C121+(drdp!H121+drdp!Q121)*DRFR!$D121)</f>
        <v>0</v>
      </c>
      <c r="F121" s="20">
        <f>Model!$W$4*((drdp!C121+drdp!L121)*DRFR!$B121+(drdp!F121+drdp!O121)*DRFR!$C121+(drdp!I121+drdp!R121)*DRFR!$D121)</f>
        <v>0</v>
      </c>
      <c r="G121" s="20">
        <f>Model!$W$4*((drdp!D121+drdp!M121)*DRFR!$B121+(drdp!G121+drdp!P121)*DRFR!$C121+(drdp!J121+drdp!S121)*DRFR!$D121)</f>
        <v>0</v>
      </c>
      <c r="H121" s="18">
        <f>Model!$W$4*((drdp!B121)*DRFR!$B121+(drdp!E121)*DRFR!$C121+(drdp!H121)*DRFR!$D121)</f>
        <v>7.8450353814704665E-2</v>
      </c>
      <c r="I121" s="18">
        <f>Model!$W$4*((drdp!C121)*DRFR!$B121+(drdp!F121)*DRFR!$C121+(drdp!I121)*DRFR!$D121)</f>
        <v>0.29278070630823272</v>
      </c>
      <c r="J121" s="18">
        <f>Model!$W$4*((drdp!D121)*DRFR!$B121+(drdp!G121)*DRFR!$C121+(drdp!J121)*DRFR!$D121)</f>
        <v>0.17500000000000002</v>
      </c>
      <c r="K121" s="21">
        <f t="shared" si="14"/>
        <v>2.0880055872325842E-4</v>
      </c>
      <c r="L121" s="21">
        <f t="shared" si="15"/>
        <v>2.9082166164926186E-3</v>
      </c>
      <c r="M121" s="21">
        <f t="shared" si="16"/>
        <v>1.2844622409320739E-3</v>
      </c>
      <c r="N121" s="21">
        <f t="shared" si="17"/>
        <v>7.7925429380396949E-4</v>
      </c>
      <c r="O121" s="21">
        <f t="shared" si="18"/>
        <v>-4.1075595136984928E-4</v>
      </c>
      <c r="P121" s="21">
        <f t="shared" si="19"/>
        <v>-1.5329620800235684E-3</v>
      </c>
      <c r="Q121" s="19">
        <f t="shared" si="20"/>
        <v>6.3632585723756045E-3</v>
      </c>
      <c r="R121" s="19">
        <f t="shared" si="21"/>
        <v>8.8628758602840238E-2</v>
      </c>
      <c r="S121" s="19">
        <f t="shared" si="22"/>
        <v>3.1909462240932079E-2</v>
      </c>
      <c r="T121" s="19">
        <f t="shared" si="23"/>
        <v>2.3748004293803963E-2</v>
      </c>
      <c r="U121" s="19">
        <f t="shared" si="24"/>
        <v>1.3318055966203468E-2</v>
      </c>
      <c r="V121" s="19">
        <f t="shared" si="25"/>
        <v>4.9703661523917163E-2</v>
      </c>
    </row>
    <row r="122" spans="1:22" x14ac:dyDescent="0.25">
      <c r="A122" s="26">
        <f>Wellpath!E122</f>
        <v>3570</v>
      </c>
      <c r="B122" s="73">
        <v>1</v>
      </c>
      <c r="C122" s="22">
        <v>0</v>
      </c>
      <c r="D122" s="22">
        <v>0</v>
      </c>
      <c r="E122" s="20">
        <f>Model!$W$4*((drdp!B122+drdp!K122)*DRFR!$B122+(drdp!E122+drdp!N122)*DRFR!$C122+(drdp!H122+drdp!Q122)*DRFR!$D122)</f>
        <v>0</v>
      </c>
      <c r="F122" s="20">
        <f>Model!$W$4*((drdp!C122+drdp!L122)*DRFR!$B122+(drdp!F122+drdp!O122)*DRFR!$C122+(drdp!I122+drdp!R122)*DRFR!$D122)</f>
        <v>0</v>
      </c>
      <c r="G122" s="20">
        <f>Model!$W$4*((drdp!D122+drdp!M122)*DRFR!$B122+(drdp!G122+drdp!P122)*DRFR!$C122+(drdp!J122+drdp!S122)*DRFR!$D122)</f>
        <v>0</v>
      </c>
      <c r="H122" s="18">
        <f>Model!$W$4*((drdp!B122)*DRFR!$B122+(drdp!E122)*DRFR!$C122+(drdp!H122)*DRFR!$D122)</f>
        <v>7.8450353814704665E-2</v>
      </c>
      <c r="I122" s="18">
        <f>Model!$W$4*((drdp!C122)*DRFR!$B122+(drdp!F122)*DRFR!$C122+(drdp!I122)*DRFR!$D122)</f>
        <v>0.29278070630823272</v>
      </c>
      <c r="J122" s="18">
        <f>Model!$W$4*((drdp!D122)*DRFR!$B122+(drdp!G122)*DRFR!$C122+(drdp!J122)*DRFR!$D122)</f>
        <v>0.17500000000000002</v>
      </c>
      <c r="K122" s="21">
        <f t="shared" si="14"/>
        <v>2.0880055872325842E-4</v>
      </c>
      <c r="L122" s="21">
        <f t="shared" si="15"/>
        <v>2.9082166164926186E-3</v>
      </c>
      <c r="M122" s="21">
        <f t="shared" si="16"/>
        <v>1.2844622409320739E-3</v>
      </c>
      <c r="N122" s="21">
        <f t="shared" si="17"/>
        <v>7.7925429380396949E-4</v>
      </c>
      <c r="O122" s="21">
        <f t="shared" si="18"/>
        <v>-4.1075595136984928E-4</v>
      </c>
      <c r="P122" s="21">
        <f t="shared" si="19"/>
        <v>-1.5329620800235684E-3</v>
      </c>
      <c r="Q122" s="19">
        <f t="shared" si="20"/>
        <v>6.3632585723756045E-3</v>
      </c>
      <c r="R122" s="19">
        <f t="shared" si="21"/>
        <v>8.8628758602840238E-2</v>
      </c>
      <c r="S122" s="19">
        <f t="shared" si="22"/>
        <v>3.1909462240932079E-2</v>
      </c>
      <c r="T122" s="19">
        <f t="shared" si="23"/>
        <v>2.3748004293803963E-2</v>
      </c>
      <c r="U122" s="19">
        <f t="shared" si="24"/>
        <v>1.3318055966203468E-2</v>
      </c>
      <c r="V122" s="19">
        <f t="shared" si="25"/>
        <v>4.9703661523917163E-2</v>
      </c>
    </row>
    <row r="123" spans="1:22" x14ac:dyDescent="0.25">
      <c r="A123" s="26">
        <f>Wellpath!E123</f>
        <v>3600</v>
      </c>
      <c r="B123" s="73">
        <v>1</v>
      </c>
      <c r="C123" s="22">
        <v>0</v>
      </c>
      <c r="D123" s="22">
        <v>0</v>
      </c>
      <c r="E123" s="20">
        <f>Model!$W$4*((drdp!B123+drdp!K123)*DRFR!$B123+(drdp!E123+drdp!N123)*DRFR!$C123+(drdp!H123+drdp!Q123)*DRFR!$D123)</f>
        <v>0</v>
      </c>
      <c r="F123" s="20">
        <f>Model!$W$4*((drdp!C123+drdp!L123)*DRFR!$B123+(drdp!F123+drdp!O123)*DRFR!$C123+(drdp!I123+drdp!R123)*DRFR!$D123)</f>
        <v>0</v>
      </c>
      <c r="G123" s="20">
        <f>Model!$W$4*((drdp!D123+drdp!M123)*DRFR!$B123+(drdp!G123+drdp!P123)*DRFR!$C123+(drdp!J123+drdp!S123)*DRFR!$D123)</f>
        <v>0</v>
      </c>
      <c r="H123" s="18">
        <f>Model!$W$4*((drdp!B123)*DRFR!$B123+(drdp!E123)*DRFR!$C123+(drdp!H123)*DRFR!$D123)</f>
        <v>7.8450353814704665E-2</v>
      </c>
      <c r="I123" s="18">
        <f>Model!$W$4*((drdp!C123)*DRFR!$B123+(drdp!F123)*DRFR!$C123+(drdp!I123)*DRFR!$D123)</f>
        <v>0.29278070630823272</v>
      </c>
      <c r="J123" s="18">
        <f>Model!$W$4*((drdp!D123)*DRFR!$B123+(drdp!G123)*DRFR!$C123+(drdp!J123)*DRFR!$D123)</f>
        <v>0.17500000000000002</v>
      </c>
      <c r="K123" s="21">
        <f t="shared" si="14"/>
        <v>2.0880055872325842E-4</v>
      </c>
      <c r="L123" s="21">
        <f t="shared" si="15"/>
        <v>2.9082166164926186E-3</v>
      </c>
      <c r="M123" s="21">
        <f t="shared" si="16"/>
        <v>1.2844622409320739E-3</v>
      </c>
      <c r="N123" s="21">
        <f t="shared" si="17"/>
        <v>7.7925429380396949E-4</v>
      </c>
      <c r="O123" s="21">
        <f t="shared" si="18"/>
        <v>-4.1075595136984928E-4</v>
      </c>
      <c r="P123" s="21">
        <f t="shared" si="19"/>
        <v>-1.5329620800235684E-3</v>
      </c>
      <c r="Q123" s="19">
        <f t="shared" si="20"/>
        <v>6.3632585723756045E-3</v>
      </c>
      <c r="R123" s="19">
        <f t="shared" si="21"/>
        <v>8.8628758602840238E-2</v>
      </c>
      <c r="S123" s="19">
        <f t="shared" si="22"/>
        <v>3.1909462240932079E-2</v>
      </c>
      <c r="T123" s="19">
        <f t="shared" si="23"/>
        <v>2.3748004293803963E-2</v>
      </c>
      <c r="U123" s="19">
        <f t="shared" si="24"/>
        <v>1.3318055966203468E-2</v>
      </c>
      <c r="V123" s="19">
        <f t="shared" si="25"/>
        <v>4.9703661523917163E-2</v>
      </c>
    </row>
    <row r="124" spans="1:22" x14ac:dyDescent="0.25">
      <c r="A124" s="26">
        <f>Wellpath!E124</f>
        <v>3630</v>
      </c>
      <c r="B124" s="73">
        <v>1</v>
      </c>
      <c r="C124" s="22">
        <v>0</v>
      </c>
      <c r="D124" s="22">
        <v>0</v>
      </c>
      <c r="E124" s="20">
        <f>Model!$W$4*((drdp!B124+drdp!K124)*DRFR!$B124+(drdp!E124+drdp!N124)*DRFR!$C124+(drdp!H124+drdp!Q124)*DRFR!$D124)</f>
        <v>0</v>
      </c>
      <c r="F124" s="20">
        <f>Model!$W$4*((drdp!C124+drdp!L124)*DRFR!$B124+(drdp!F124+drdp!O124)*DRFR!$C124+(drdp!I124+drdp!R124)*DRFR!$D124)</f>
        <v>0</v>
      </c>
      <c r="G124" s="20">
        <f>Model!$W$4*((drdp!D124+drdp!M124)*DRFR!$B124+(drdp!G124+drdp!P124)*DRFR!$C124+(drdp!J124+drdp!S124)*DRFR!$D124)</f>
        <v>0</v>
      </c>
      <c r="H124" s="18">
        <f>Model!$W$4*((drdp!B124)*DRFR!$B124+(drdp!E124)*DRFR!$C124+(drdp!H124)*DRFR!$D124)</f>
        <v>7.8450353814704665E-2</v>
      </c>
      <c r="I124" s="18">
        <f>Model!$W$4*((drdp!C124)*DRFR!$B124+(drdp!F124)*DRFR!$C124+(drdp!I124)*DRFR!$D124)</f>
        <v>0.29278070630823272</v>
      </c>
      <c r="J124" s="18">
        <f>Model!$W$4*((drdp!D124)*DRFR!$B124+(drdp!G124)*DRFR!$C124+(drdp!J124)*DRFR!$D124)</f>
        <v>0.17500000000000002</v>
      </c>
      <c r="K124" s="21">
        <f t="shared" si="14"/>
        <v>2.0880055872325842E-4</v>
      </c>
      <c r="L124" s="21">
        <f t="shared" si="15"/>
        <v>2.9082166164926186E-3</v>
      </c>
      <c r="M124" s="21">
        <f t="shared" si="16"/>
        <v>1.2844622409320739E-3</v>
      </c>
      <c r="N124" s="21">
        <f t="shared" si="17"/>
        <v>7.7925429380396949E-4</v>
      </c>
      <c r="O124" s="21">
        <f t="shared" si="18"/>
        <v>-4.1075595136984928E-4</v>
      </c>
      <c r="P124" s="21">
        <f t="shared" si="19"/>
        <v>-1.5329620800235684E-3</v>
      </c>
      <c r="Q124" s="19">
        <f t="shared" si="20"/>
        <v>6.3632585723756045E-3</v>
      </c>
      <c r="R124" s="19">
        <f t="shared" si="21"/>
        <v>8.8628758602840238E-2</v>
      </c>
      <c r="S124" s="19">
        <f t="shared" si="22"/>
        <v>3.1909462240932079E-2</v>
      </c>
      <c r="T124" s="19">
        <f t="shared" si="23"/>
        <v>2.3748004293803963E-2</v>
      </c>
      <c r="U124" s="19">
        <f t="shared" si="24"/>
        <v>1.3318055966203468E-2</v>
      </c>
      <c r="V124" s="19">
        <f t="shared" si="25"/>
        <v>4.9703661523917163E-2</v>
      </c>
    </row>
    <row r="125" spans="1:22" x14ac:dyDescent="0.25">
      <c r="A125" s="26">
        <f>Wellpath!E125</f>
        <v>3660</v>
      </c>
      <c r="B125" s="73">
        <v>1</v>
      </c>
      <c r="C125" s="22">
        <v>0</v>
      </c>
      <c r="D125" s="22">
        <v>0</v>
      </c>
      <c r="E125" s="20">
        <f>Model!$W$4*((drdp!B125+drdp!K125)*DRFR!$B125+(drdp!E125+drdp!N125)*DRFR!$C125+(drdp!H125+drdp!Q125)*DRFR!$D125)</f>
        <v>0</v>
      </c>
      <c r="F125" s="20">
        <f>Model!$W$4*((drdp!C125+drdp!L125)*DRFR!$B125+(drdp!F125+drdp!O125)*DRFR!$C125+(drdp!I125+drdp!R125)*DRFR!$D125)</f>
        <v>0</v>
      </c>
      <c r="G125" s="20">
        <f>Model!$W$4*((drdp!D125+drdp!M125)*DRFR!$B125+(drdp!G125+drdp!P125)*DRFR!$C125+(drdp!J125+drdp!S125)*DRFR!$D125)</f>
        <v>0</v>
      </c>
      <c r="H125" s="18">
        <f>Model!$W$4*((drdp!B125)*DRFR!$B125+(drdp!E125)*DRFR!$C125+(drdp!H125)*DRFR!$D125)</f>
        <v>7.8450353814704665E-2</v>
      </c>
      <c r="I125" s="18">
        <f>Model!$W$4*((drdp!C125)*DRFR!$B125+(drdp!F125)*DRFR!$C125+(drdp!I125)*DRFR!$D125)</f>
        <v>0.29278070630823272</v>
      </c>
      <c r="J125" s="18">
        <f>Model!$W$4*((drdp!D125)*DRFR!$B125+(drdp!G125)*DRFR!$C125+(drdp!J125)*DRFR!$D125)</f>
        <v>0.17500000000000002</v>
      </c>
      <c r="K125" s="21">
        <f t="shared" si="14"/>
        <v>2.0880055872325842E-4</v>
      </c>
      <c r="L125" s="21">
        <f t="shared" si="15"/>
        <v>2.9082166164926186E-3</v>
      </c>
      <c r="M125" s="21">
        <f t="shared" si="16"/>
        <v>1.2844622409320739E-3</v>
      </c>
      <c r="N125" s="21">
        <f t="shared" si="17"/>
        <v>7.7925429380396949E-4</v>
      </c>
      <c r="O125" s="21">
        <f t="shared" si="18"/>
        <v>-4.1075595136984928E-4</v>
      </c>
      <c r="P125" s="21">
        <f t="shared" si="19"/>
        <v>-1.5329620800235684E-3</v>
      </c>
      <c r="Q125" s="19">
        <f t="shared" si="20"/>
        <v>6.3632585723756045E-3</v>
      </c>
      <c r="R125" s="19">
        <f t="shared" si="21"/>
        <v>8.8628758602840238E-2</v>
      </c>
      <c r="S125" s="19">
        <f t="shared" si="22"/>
        <v>3.1909462240932079E-2</v>
      </c>
      <c r="T125" s="19">
        <f t="shared" si="23"/>
        <v>2.3748004293803963E-2</v>
      </c>
      <c r="U125" s="19">
        <f t="shared" si="24"/>
        <v>1.3318055966203468E-2</v>
      </c>
      <c r="V125" s="19">
        <f t="shared" si="25"/>
        <v>4.9703661523917163E-2</v>
      </c>
    </row>
    <row r="126" spans="1:22" x14ac:dyDescent="0.25">
      <c r="A126" s="26">
        <f>Wellpath!E126</f>
        <v>3690</v>
      </c>
      <c r="B126" s="73">
        <v>1</v>
      </c>
      <c r="C126" s="22">
        <v>0</v>
      </c>
      <c r="D126" s="22">
        <v>0</v>
      </c>
      <c r="E126" s="20">
        <f>Model!$W$4*((drdp!B126+drdp!K126)*DRFR!$B126+(drdp!E126+drdp!N126)*DRFR!$C126+(drdp!H126+drdp!Q126)*DRFR!$D126)</f>
        <v>0</v>
      </c>
      <c r="F126" s="20">
        <f>Model!$W$4*((drdp!C126+drdp!L126)*DRFR!$B126+(drdp!F126+drdp!O126)*DRFR!$C126+(drdp!I126+drdp!R126)*DRFR!$D126)</f>
        <v>0</v>
      </c>
      <c r="G126" s="20">
        <f>Model!$W$4*((drdp!D126+drdp!M126)*DRFR!$B126+(drdp!G126+drdp!P126)*DRFR!$C126+(drdp!J126+drdp!S126)*DRFR!$D126)</f>
        <v>0</v>
      </c>
      <c r="H126" s="18">
        <f>Model!$W$4*((drdp!B126)*DRFR!$B126+(drdp!E126)*DRFR!$C126+(drdp!H126)*DRFR!$D126)</f>
        <v>7.8450353814704665E-2</v>
      </c>
      <c r="I126" s="18">
        <f>Model!$W$4*((drdp!C126)*DRFR!$B126+(drdp!F126)*DRFR!$C126+(drdp!I126)*DRFR!$D126)</f>
        <v>0.29278070630823272</v>
      </c>
      <c r="J126" s="18">
        <f>Model!$W$4*((drdp!D126)*DRFR!$B126+(drdp!G126)*DRFR!$C126+(drdp!J126)*DRFR!$D126)</f>
        <v>0.17500000000000002</v>
      </c>
      <c r="K126" s="21">
        <f t="shared" si="14"/>
        <v>2.0880055872325842E-4</v>
      </c>
      <c r="L126" s="21">
        <f t="shared" si="15"/>
        <v>2.9082166164926186E-3</v>
      </c>
      <c r="M126" s="21">
        <f t="shared" si="16"/>
        <v>1.2844622409320739E-3</v>
      </c>
      <c r="N126" s="21">
        <f t="shared" si="17"/>
        <v>7.7925429380396949E-4</v>
      </c>
      <c r="O126" s="21">
        <f t="shared" si="18"/>
        <v>-4.1075595136984928E-4</v>
      </c>
      <c r="P126" s="21">
        <f t="shared" si="19"/>
        <v>-1.5329620800235684E-3</v>
      </c>
      <c r="Q126" s="19">
        <f t="shared" si="20"/>
        <v>6.3632585723756045E-3</v>
      </c>
      <c r="R126" s="19">
        <f t="shared" si="21"/>
        <v>8.8628758602840238E-2</v>
      </c>
      <c r="S126" s="19">
        <f t="shared" si="22"/>
        <v>3.1909462240932079E-2</v>
      </c>
      <c r="T126" s="19">
        <f t="shared" si="23"/>
        <v>2.3748004293803963E-2</v>
      </c>
      <c r="U126" s="19">
        <f t="shared" si="24"/>
        <v>1.3318055966203468E-2</v>
      </c>
      <c r="V126" s="19">
        <f t="shared" si="25"/>
        <v>4.9703661523917163E-2</v>
      </c>
    </row>
    <row r="127" spans="1:22" x14ac:dyDescent="0.25">
      <c r="A127" s="26">
        <f>Wellpath!E127</f>
        <v>3720</v>
      </c>
      <c r="B127" s="73">
        <v>1</v>
      </c>
      <c r="C127" s="22">
        <v>0</v>
      </c>
      <c r="D127" s="22">
        <v>0</v>
      </c>
      <c r="E127" s="20">
        <f>Model!$W$4*((drdp!B127+drdp!K127)*DRFR!$B127+(drdp!E127+drdp!N127)*DRFR!$C127+(drdp!H127+drdp!Q127)*DRFR!$D127)</f>
        <v>0</v>
      </c>
      <c r="F127" s="20">
        <f>Model!$W$4*((drdp!C127+drdp!L127)*DRFR!$B127+(drdp!F127+drdp!O127)*DRFR!$C127+(drdp!I127+drdp!R127)*DRFR!$D127)</f>
        <v>0</v>
      </c>
      <c r="G127" s="20">
        <f>Model!$W$4*((drdp!D127+drdp!M127)*DRFR!$B127+(drdp!G127+drdp!P127)*DRFR!$C127+(drdp!J127+drdp!S127)*DRFR!$D127)</f>
        <v>0</v>
      </c>
      <c r="H127" s="18">
        <f>Model!$W$4*((drdp!B127)*DRFR!$B127+(drdp!E127)*DRFR!$C127+(drdp!H127)*DRFR!$D127)</f>
        <v>7.8450353814704665E-2</v>
      </c>
      <c r="I127" s="18">
        <f>Model!$W$4*((drdp!C127)*DRFR!$B127+(drdp!F127)*DRFR!$C127+(drdp!I127)*DRFR!$D127)</f>
        <v>0.29278070630823272</v>
      </c>
      <c r="J127" s="18">
        <f>Model!$W$4*((drdp!D127)*DRFR!$B127+(drdp!G127)*DRFR!$C127+(drdp!J127)*DRFR!$D127)</f>
        <v>0.17500000000000002</v>
      </c>
      <c r="K127" s="21">
        <f t="shared" si="14"/>
        <v>2.0880055872325842E-4</v>
      </c>
      <c r="L127" s="21">
        <f t="shared" si="15"/>
        <v>2.9082166164926186E-3</v>
      </c>
      <c r="M127" s="21">
        <f t="shared" si="16"/>
        <v>1.2844622409320739E-3</v>
      </c>
      <c r="N127" s="21">
        <f t="shared" si="17"/>
        <v>7.7925429380396949E-4</v>
      </c>
      <c r="O127" s="21">
        <f t="shared" si="18"/>
        <v>-4.1075595136984928E-4</v>
      </c>
      <c r="P127" s="21">
        <f t="shared" si="19"/>
        <v>-1.5329620800235684E-3</v>
      </c>
      <c r="Q127" s="19">
        <f t="shared" si="20"/>
        <v>6.3632585723756045E-3</v>
      </c>
      <c r="R127" s="19">
        <f t="shared" si="21"/>
        <v>8.8628758602840238E-2</v>
      </c>
      <c r="S127" s="19">
        <f t="shared" si="22"/>
        <v>3.1909462240932079E-2</v>
      </c>
      <c r="T127" s="19">
        <f t="shared" si="23"/>
        <v>2.3748004293803963E-2</v>
      </c>
      <c r="U127" s="19">
        <f t="shared" si="24"/>
        <v>1.3318055966203468E-2</v>
      </c>
      <c r="V127" s="19">
        <f t="shared" si="25"/>
        <v>4.9703661523917163E-2</v>
      </c>
    </row>
    <row r="128" spans="1:22" x14ac:dyDescent="0.25">
      <c r="A128" s="26">
        <f>Wellpath!E128</f>
        <v>3750</v>
      </c>
      <c r="B128" s="73">
        <v>1</v>
      </c>
      <c r="C128" s="22">
        <v>0</v>
      </c>
      <c r="D128" s="22">
        <v>0</v>
      </c>
      <c r="E128" s="20">
        <f>Model!$W$4*((drdp!B128+drdp!K128)*DRFR!$B128+(drdp!E128+drdp!N128)*DRFR!$C128+(drdp!H128+drdp!Q128)*DRFR!$D128)</f>
        <v>0</v>
      </c>
      <c r="F128" s="20">
        <f>Model!$W$4*((drdp!C128+drdp!L128)*DRFR!$B128+(drdp!F128+drdp!O128)*DRFR!$C128+(drdp!I128+drdp!R128)*DRFR!$D128)</f>
        <v>0</v>
      </c>
      <c r="G128" s="20">
        <f>Model!$W$4*((drdp!D128+drdp!M128)*DRFR!$B128+(drdp!G128+drdp!P128)*DRFR!$C128+(drdp!J128+drdp!S128)*DRFR!$D128)</f>
        <v>0</v>
      </c>
      <c r="H128" s="18">
        <f>Model!$W$4*((drdp!B128)*DRFR!$B128+(drdp!E128)*DRFR!$C128+(drdp!H128)*DRFR!$D128)</f>
        <v>7.8450353814704665E-2</v>
      </c>
      <c r="I128" s="18">
        <f>Model!$W$4*((drdp!C128)*DRFR!$B128+(drdp!F128)*DRFR!$C128+(drdp!I128)*DRFR!$D128)</f>
        <v>0.29278070630823272</v>
      </c>
      <c r="J128" s="18">
        <f>Model!$W$4*((drdp!D128)*DRFR!$B128+(drdp!G128)*DRFR!$C128+(drdp!J128)*DRFR!$D128)</f>
        <v>0.17500000000000002</v>
      </c>
      <c r="K128" s="21">
        <f t="shared" si="14"/>
        <v>2.0880055872325842E-4</v>
      </c>
      <c r="L128" s="21">
        <f t="shared" si="15"/>
        <v>2.9082166164926186E-3</v>
      </c>
      <c r="M128" s="21">
        <f t="shared" si="16"/>
        <v>1.2844622409320739E-3</v>
      </c>
      <c r="N128" s="21">
        <f t="shared" si="17"/>
        <v>7.7925429380396949E-4</v>
      </c>
      <c r="O128" s="21">
        <f t="shared" si="18"/>
        <v>-4.1075595136984928E-4</v>
      </c>
      <c r="P128" s="21">
        <f t="shared" si="19"/>
        <v>-1.5329620800235684E-3</v>
      </c>
      <c r="Q128" s="19">
        <f t="shared" si="20"/>
        <v>6.3632585723756045E-3</v>
      </c>
      <c r="R128" s="19">
        <f t="shared" si="21"/>
        <v>8.8628758602840238E-2</v>
      </c>
      <c r="S128" s="19">
        <f t="shared" si="22"/>
        <v>3.1909462240932079E-2</v>
      </c>
      <c r="T128" s="19">
        <f t="shared" si="23"/>
        <v>2.3748004293803963E-2</v>
      </c>
      <c r="U128" s="19">
        <f t="shared" si="24"/>
        <v>1.3318055966203468E-2</v>
      </c>
      <c r="V128" s="19">
        <f t="shared" si="25"/>
        <v>4.9703661523917163E-2</v>
      </c>
    </row>
    <row r="129" spans="1:22" x14ac:dyDescent="0.25">
      <c r="A129" s="26">
        <f>Wellpath!E129</f>
        <v>3780</v>
      </c>
      <c r="B129" s="73">
        <v>1</v>
      </c>
      <c r="C129" s="22">
        <v>0</v>
      </c>
      <c r="D129" s="22">
        <v>0</v>
      </c>
      <c r="E129" s="20">
        <f>Model!$W$4*((drdp!B129+drdp!K129)*DRFR!$B129+(drdp!E129+drdp!N129)*DRFR!$C129+(drdp!H129+drdp!Q129)*DRFR!$D129)</f>
        <v>0</v>
      </c>
      <c r="F129" s="20">
        <f>Model!$W$4*((drdp!C129+drdp!L129)*DRFR!$B129+(drdp!F129+drdp!O129)*DRFR!$C129+(drdp!I129+drdp!R129)*DRFR!$D129)</f>
        <v>0</v>
      </c>
      <c r="G129" s="20">
        <f>Model!$W$4*((drdp!D129+drdp!M129)*DRFR!$B129+(drdp!G129+drdp!P129)*DRFR!$C129+(drdp!J129+drdp!S129)*DRFR!$D129)</f>
        <v>0</v>
      </c>
      <c r="H129" s="18">
        <f>Model!$W$4*((drdp!B129)*DRFR!$B129+(drdp!E129)*DRFR!$C129+(drdp!H129)*DRFR!$D129)</f>
        <v>7.8450353814704665E-2</v>
      </c>
      <c r="I129" s="18">
        <f>Model!$W$4*((drdp!C129)*DRFR!$B129+(drdp!F129)*DRFR!$C129+(drdp!I129)*DRFR!$D129)</f>
        <v>0.29278070630823272</v>
      </c>
      <c r="J129" s="18">
        <f>Model!$W$4*((drdp!D129)*DRFR!$B129+(drdp!G129)*DRFR!$C129+(drdp!J129)*DRFR!$D129)</f>
        <v>0.17500000000000002</v>
      </c>
      <c r="K129" s="21">
        <f t="shared" si="14"/>
        <v>2.0880055872325842E-4</v>
      </c>
      <c r="L129" s="21">
        <f t="shared" si="15"/>
        <v>2.9082166164926186E-3</v>
      </c>
      <c r="M129" s="21">
        <f t="shared" si="16"/>
        <v>1.2844622409320739E-3</v>
      </c>
      <c r="N129" s="21">
        <f t="shared" si="17"/>
        <v>7.7925429380396949E-4</v>
      </c>
      <c r="O129" s="21">
        <f t="shared" si="18"/>
        <v>-4.1075595136984928E-4</v>
      </c>
      <c r="P129" s="21">
        <f t="shared" si="19"/>
        <v>-1.5329620800235684E-3</v>
      </c>
      <c r="Q129" s="19">
        <f t="shared" si="20"/>
        <v>6.3632585723756045E-3</v>
      </c>
      <c r="R129" s="19">
        <f t="shared" si="21"/>
        <v>8.8628758602840238E-2</v>
      </c>
      <c r="S129" s="19">
        <f t="shared" si="22"/>
        <v>3.1909462240932079E-2</v>
      </c>
      <c r="T129" s="19">
        <f t="shared" si="23"/>
        <v>2.3748004293803963E-2</v>
      </c>
      <c r="U129" s="19">
        <f t="shared" si="24"/>
        <v>1.3318055966203468E-2</v>
      </c>
      <c r="V129" s="19">
        <f t="shared" si="25"/>
        <v>4.9703661523917163E-2</v>
      </c>
    </row>
    <row r="130" spans="1:22" x14ac:dyDescent="0.25">
      <c r="A130" s="26">
        <f>Wellpath!E130</f>
        <v>3810</v>
      </c>
      <c r="B130" s="73">
        <v>1</v>
      </c>
      <c r="C130" s="22">
        <v>0</v>
      </c>
      <c r="D130" s="22">
        <v>0</v>
      </c>
      <c r="E130" s="20">
        <f>Model!$W$4*((drdp!B130+drdp!K130)*DRFR!$B130+(drdp!E130+drdp!N130)*DRFR!$C130+(drdp!H130+drdp!Q130)*DRFR!$D130)</f>
        <v>0</v>
      </c>
      <c r="F130" s="20">
        <f>Model!$W$4*((drdp!C130+drdp!L130)*DRFR!$B130+(drdp!F130+drdp!O130)*DRFR!$C130+(drdp!I130+drdp!R130)*DRFR!$D130)</f>
        <v>0</v>
      </c>
      <c r="G130" s="20">
        <f>Model!$W$4*((drdp!D130+drdp!M130)*DRFR!$B130+(drdp!G130+drdp!P130)*DRFR!$C130+(drdp!J130+drdp!S130)*DRFR!$D130)</f>
        <v>0</v>
      </c>
      <c r="H130" s="18">
        <f>Model!$W$4*((drdp!B130)*DRFR!$B130+(drdp!E130)*DRFR!$C130+(drdp!H130)*DRFR!$D130)</f>
        <v>7.8450353814704665E-2</v>
      </c>
      <c r="I130" s="18">
        <f>Model!$W$4*((drdp!C130)*DRFR!$B130+(drdp!F130)*DRFR!$C130+(drdp!I130)*DRFR!$D130)</f>
        <v>0.29278070630823272</v>
      </c>
      <c r="J130" s="18">
        <f>Model!$W$4*((drdp!D130)*DRFR!$B130+(drdp!G130)*DRFR!$C130+(drdp!J130)*DRFR!$D130)</f>
        <v>0.17500000000000002</v>
      </c>
      <c r="K130" s="21">
        <f t="shared" si="14"/>
        <v>2.0880055872325842E-4</v>
      </c>
      <c r="L130" s="21">
        <f t="shared" si="15"/>
        <v>2.9082166164926186E-3</v>
      </c>
      <c r="M130" s="21">
        <f t="shared" si="16"/>
        <v>1.2844622409320739E-3</v>
      </c>
      <c r="N130" s="21">
        <f t="shared" si="17"/>
        <v>7.7925429380396949E-4</v>
      </c>
      <c r="O130" s="21">
        <f t="shared" si="18"/>
        <v>-4.1075595136984928E-4</v>
      </c>
      <c r="P130" s="21">
        <f t="shared" si="19"/>
        <v>-1.5329620800235684E-3</v>
      </c>
      <c r="Q130" s="19">
        <f t="shared" si="20"/>
        <v>6.3632585723756045E-3</v>
      </c>
      <c r="R130" s="19">
        <f t="shared" si="21"/>
        <v>8.8628758602840238E-2</v>
      </c>
      <c r="S130" s="19">
        <f t="shared" si="22"/>
        <v>3.1909462240932079E-2</v>
      </c>
      <c r="T130" s="19">
        <f t="shared" si="23"/>
        <v>2.3748004293803963E-2</v>
      </c>
      <c r="U130" s="19">
        <f t="shared" si="24"/>
        <v>1.3318055966203468E-2</v>
      </c>
      <c r="V130" s="19">
        <f t="shared" si="25"/>
        <v>4.9703661523917163E-2</v>
      </c>
    </row>
    <row r="131" spans="1:22" x14ac:dyDescent="0.25">
      <c r="A131" s="26">
        <f>Wellpath!E131</f>
        <v>3840</v>
      </c>
      <c r="B131" s="73">
        <v>1</v>
      </c>
      <c r="C131" s="22">
        <v>0</v>
      </c>
      <c r="D131" s="22">
        <v>0</v>
      </c>
      <c r="E131" s="20">
        <f>Model!$W$4*((drdp!B131+drdp!K131)*DRFR!$B131+(drdp!E131+drdp!N131)*DRFR!$C131+(drdp!H131+drdp!Q131)*DRFR!$D131)</f>
        <v>0</v>
      </c>
      <c r="F131" s="20">
        <f>Model!$W$4*((drdp!C131+drdp!L131)*DRFR!$B131+(drdp!F131+drdp!O131)*DRFR!$C131+(drdp!I131+drdp!R131)*DRFR!$D131)</f>
        <v>0</v>
      </c>
      <c r="G131" s="20">
        <f>Model!$W$4*((drdp!D131+drdp!M131)*DRFR!$B131+(drdp!G131+drdp!P131)*DRFR!$C131+(drdp!J131+drdp!S131)*DRFR!$D131)</f>
        <v>0</v>
      </c>
      <c r="H131" s="18">
        <f>Model!$W$4*((drdp!B131)*DRFR!$B131+(drdp!E131)*DRFR!$C131+(drdp!H131)*DRFR!$D131)</f>
        <v>7.8450353814704665E-2</v>
      </c>
      <c r="I131" s="18">
        <f>Model!$W$4*((drdp!C131)*DRFR!$B131+(drdp!F131)*DRFR!$C131+(drdp!I131)*DRFR!$D131)</f>
        <v>0.29278070630823272</v>
      </c>
      <c r="J131" s="18">
        <f>Model!$W$4*((drdp!D131)*DRFR!$B131+(drdp!G131)*DRFR!$C131+(drdp!J131)*DRFR!$D131)</f>
        <v>0.17500000000000002</v>
      </c>
      <c r="K131" s="21">
        <f t="shared" si="14"/>
        <v>2.0880055872325842E-4</v>
      </c>
      <c r="L131" s="21">
        <f t="shared" si="15"/>
        <v>2.9082166164926186E-3</v>
      </c>
      <c r="M131" s="21">
        <f t="shared" si="16"/>
        <v>1.2844622409320739E-3</v>
      </c>
      <c r="N131" s="21">
        <f t="shared" si="17"/>
        <v>7.7925429380396949E-4</v>
      </c>
      <c r="O131" s="21">
        <f t="shared" si="18"/>
        <v>-4.1075595136984928E-4</v>
      </c>
      <c r="P131" s="21">
        <f t="shared" si="19"/>
        <v>-1.5329620800235684E-3</v>
      </c>
      <c r="Q131" s="19">
        <f t="shared" si="20"/>
        <v>6.3632585723756045E-3</v>
      </c>
      <c r="R131" s="19">
        <f t="shared" si="21"/>
        <v>8.8628758602840238E-2</v>
      </c>
      <c r="S131" s="19">
        <f t="shared" si="22"/>
        <v>3.1909462240932079E-2</v>
      </c>
      <c r="T131" s="19">
        <f t="shared" si="23"/>
        <v>2.3748004293803963E-2</v>
      </c>
      <c r="U131" s="19">
        <f t="shared" si="24"/>
        <v>1.3318055966203468E-2</v>
      </c>
      <c r="V131" s="19">
        <f t="shared" si="25"/>
        <v>4.9703661523917163E-2</v>
      </c>
    </row>
    <row r="132" spans="1:22" x14ac:dyDescent="0.25">
      <c r="A132" s="26">
        <f>Wellpath!E132</f>
        <v>3870</v>
      </c>
      <c r="B132" s="73">
        <v>1</v>
      </c>
      <c r="C132" s="22">
        <v>0</v>
      </c>
      <c r="D132" s="22">
        <v>0</v>
      </c>
      <c r="E132" s="20">
        <f>Model!$W$4*((drdp!B132+drdp!K132)*DRFR!$B132+(drdp!E132+drdp!N132)*DRFR!$C132+(drdp!H132+drdp!Q132)*DRFR!$D132)</f>
        <v>0</v>
      </c>
      <c r="F132" s="20">
        <f>Model!$W$4*((drdp!C132+drdp!L132)*DRFR!$B132+(drdp!F132+drdp!O132)*DRFR!$C132+(drdp!I132+drdp!R132)*DRFR!$D132)</f>
        <v>0</v>
      </c>
      <c r="G132" s="20">
        <f>Model!$W$4*((drdp!D132+drdp!M132)*DRFR!$B132+(drdp!G132+drdp!P132)*DRFR!$C132+(drdp!J132+drdp!S132)*DRFR!$D132)</f>
        <v>0</v>
      </c>
      <c r="H132" s="18">
        <f>Model!$W$4*((drdp!B132)*DRFR!$B132+(drdp!E132)*DRFR!$C132+(drdp!H132)*DRFR!$D132)</f>
        <v>7.8450353814704665E-2</v>
      </c>
      <c r="I132" s="18">
        <f>Model!$W$4*((drdp!C132)*DRFR!$B132+(drdp!F132)*DRFR!$C132+(drdp!I132)*DRFR!$D132)</f>
        <v>0.29278070630823272</v>
      </c>
      <c r="J132" s="18">
        <f>Model!$W$4*((drdp!D132)*DRFR!$B132+(drdp!G132)*DRFR!$C132+(drdp!J132)*DRFR!$D132)</f>
        <v>0.17500000000000002</v>
      </c>
      <c r="K132" s="21">
        <f t="shared" ref="K132:K133" si="26">K131+E132^2</f>
        <v>2.0880055872325842E-4</v>
      </c>
      <c r="L132" s="21">
        <f t="shared" ref="L132:L133" si="27">L131+F132^2</f>
        <v>2.9082166164926186E-3</v>
      </c>
      <c r="M132" s="21">
        <f t="shared" ref="M132:M133" si="28">M131+G132^2</f>
        <v>1.2844622409320739E-3</v>
      </c>
      <c r="N132" s="21">
        <f t="shared" ref="N132:N133" si="29">N131+E132*F132</f>
        <v>7.7925429380396949E-4</v>
      </c>
      <c r="O132" s="21">
        <f t="shared" ref="O132:O133" si="30">O131+E132*G132</f>
        <v>-4.1075595136984928E-4</v>
      </c>
      <c r="P132" s="21">
        <f t="shared" ref="P132:P133" si="31">P131+F132*G132</f>
        <v>-1.5329620800235684E-3</v>
      </c>
      <c r="Q132" s="19">
        <f t="shared" si="20"/>
        <v>6.3632585723756045E-3</v>
      </c>
      <c r="R132" s="19">
        <f t="shared" si="21"/>
        <v>8.8628758602840238E-2</v>
      </c>
      <c r="S132" s="19">
        <f t="shared" si="22"/>
        <v>3.1909462240932079E-2</v>
      </c>
      <c r="T132" s="19">
        <f t="shared" si="23"/>
        <v>2.3748004293803963E-2</v>
      </c>
      <c r="U132" s="19">
        <f t="shared" si="24"/>
        <v>1.3318055966203468E-2</v>
      </c>
      <c r="V132" s="19">
        <f t="shared" si="25"/>
        <v>4.9703661523917163E-2</v>
      </c>
    </row>
    <row r="133" spans="1:22" x14ac:dyDescent="0.25">
      <c r="A133" s="26">
        <f>Wellpath!E133</f>
        <v>3900</v>
      </c>
      <c r="B133" s="73">
        <v>1</v>
      </c>
      <c r="C133" s="22">
        <v>0</v>
      </c>
      <c r="D133" s="22">
        <v>0</v>
      </c>
      <c r="E133" s="20">
        <f>Model!$W$4*((drdp!B133+drdp!K133)*DRFR!$B133+(drdp!E133+drdp!N133)*DRFR!$C133+(drdp!H133+drdp!Q133)*DRFR!$D133)</f>
        <v>0</v>
      </c>
      <c r="F133" s="20">
        <f>Model!$W$4*((drdp!C133+drdp!L133)*DRFR!$B133+(drdp!F133+drdp!O133)*DRFR!$C133+(drdp!I133+drdp!R133)*DRFR!$D133)</f>
        <v>0</v>
      </c>
      <c r="G133" s="20">
        <f>Model!$W$4*((drdp!D133+drdp!M133)*DRFR!$B133+(drdp!G133+drdp!P133)*DRFR!$C133+(drdp!J133+drdp!S133)*DRFR!$D133)</f>
        <v>0</v>
      </c>
      <c r="H133" s="18">
        <f>Model!$W$4*((drdp!B133)*DRFR!$B133+(drdp!E133)*DRFR!$C133+(drdp!H133)*DRFR!$D133)</f>
        <v>7.8450353814704665E-2</v>
      </c>
      <c r="I133" s="18">
        <f>Model!$W$4*((drdp!C133)*DRFR!$B133+(drdp!F133)*DRFR!$C133+(drdp!I133)*DRFR!$D133)</f>
        <v>0.29278070630823272</v>
      </c>
      <c r="J133" s="18">
        <f>Model!$W$4*((drdp!D133)*DRFR!$B133+(drdp!G133)*DRFR!$C133+(drdp!J133)*DRFR!$D133)</f>
        <v>0.17500000000000002</v>
      </c>
      <c r="K133" s="21">
        <f t="shared" si="26"/>
        <v>2.0880055872325842E-4</v>
      </c>
      <c r="L133" s="21">
        <f t="shared" si="27"/>
        <v>2.9082166164926186E-3</v>
      </c>
      <c r="M133" s="21">
        <f t="shared" si="28"/>
        <v>1.2844622409320739E-3</v>
      </c>
      <c r="N133" s="21">
        <f t="shared" si="29"/>
        <v>7.7925429380396949E-4</v>
      </c>
      <c r="O133" s="21">
        <f t="shared" si="30"/>
        <v>-4.1075595136984928E-4</v>
      </c>
      <c r="P133" s="21">
        <f t="shared" si="31"/>
        <v>-1.5329620800235684E-3</v>
      </c>
      <c r="Q133" s="19">
        <f t="shared" ref="Q133" si="32">K132+H133^2</f>
        <v>6.3632585723756045E-3</v>
      </c>
      <c r="R133" s="19">
        <f t="shared" ref="R133" si="33">L132+I133^2</f>
        <v>8.8628758602840238E-2</v>
      </c>
      <c r="S133" s="19">
        <f t="shared" ref="S133" si="34">M132+J133^2</f>
        <v>3.1909462240932079E-2</v>
      </c>
      <c r="T133" s="19">
        <f t="shared" ref="T133" si="35">N132+H133*I133</f>
        <v>2.3748004293803963E-2</v>
      </c>
      <c r="U133" s="19">
        <f t="shared" ref="U133" si="36">O132+H133*J133</f>
        <v>1.3318055966203468E-2</v>
      </c>
      <c r="V133" s="19">
        <f t="shared" ref="V133" si="37">P132+I133*J133</f>
        <v>4.9703661523917163E-2</v>
      </c>
    </row>
    <row r="134" spans="1:22" x14ac:dyDescent="0.25">
      <c r="A134" s="26">
        <f>Wellpath!E134</f>
        <v>3930</v>
      </c>
      <c r="B134" s="73">
        <v>1</v>
      </c>
      <c r="C134" s="22">
        <v>0</v>
      </c>
      <c r="D134" s="22">
        <v>0</v>
      </c>
      <c r="E134" s="20">
        <f>Model!$W$4*((drdp!B134+drdp!K134)*DRFR!$B134+(drdp!E134+drdp!N134)*DRFR!$C134+(drdp!H134+drdp!Q134)*DRFR!$D134)</f>
        <v>0</v>
      </c>
      <c r="F134" s="20">
        <f>Model!$W$4*((drdp!C134+drdp!L134)*DRFR!$B134+(drdp!F134+drdp!O134)*DRFR!$C134+(drdp!I134+drdp!R134)*DRFR!$D134)</f>
        <v>0</v>
      </c>
      <c r="G134" s="20">
        <f>Model!$W$4*((drdp!D134+drdp!M134)*DRFR!$B134+(drdp!G134+drdp!P134)*DRFR!$C134+(drdp!J134+drdp!S134)*DRFR!$D134)</f>
        <v>0</v>
      </c>
      <c r="H134" s="18">
        <f>Model!$W$4*((drdp!B134)*DRFR!$B134+(drdp!E134)*DRFR!$C134+(drdp!H134)*DRFR!$D134)</f>
        <v>7.8450353814704665E-2</v>
      </c>
      <c r="I134" s="18">
        <f>Model!$W$4*((drdp!C134)*DRFR!$B134+(drdp!F134)*DRFR!$C134+(drdp!I134)*DRFR!$D134)</f>
        <v>0.29278070630823272</v>
      </c>
      <c r="J134" s="18">
        <f>Model!$W$4*((drdp!D134)*DRFR!$B134+(drdp!G134)*DRFR!$C134+(drdp!J134)*DRFR!$D134)</f>
        <v>0.17500000000000002</v>
      </c>
      <c r="K134" s="21">
        <f t="shared" ref="K134:K197" si="38">K133+E134^2</f>
        <v>2.0880055872325842E-4</v>
      </c>
      <c r="L134" s="21">
        <f t="shared" ref="L134:L197" si="39">L133+F134^2</f>
        <v>2.9082166164926186E-3</v>
      </c>
      <c r="M134" s="21">
        <f t="shared" ref="M134:M197" si="40">M133+G134^2</f>
        <v>1.2844622409320739E-3</v>
      </c>
      <c r="N134" s="21">
        <f t="shared" ref="N134:N197" si="41">N133+E134*F134</f>
        <v>7.7925429380396949E-4</v>
      </c>
      <c r="O134" s="21">
        <f t="shared" ref="O134:O197" si="42">O133+E134*G134</f>
        <v>-4.1075595136984928E-4</v>
      </c>
      <c r="P134" s="21">
        <f t="shared" ref="P134:P197" si="43">P133+F134*G134</f>
        <v>-1.5329620800235684E-3</v>
      </c>
      <c r="Q134" s="19">
        <f t="shared" ref="Q134:Q197" si="44">K133+H134^2</f>
        <v>6.3632585723756045E-3</v>
      </c>
      <c r="R134" s="19">
        <f t="shared" ref="R134:R197" si="45">L133+I134^2</f>
        <v>8.8628758602840238E-2</v>
      </c>
      <c r="S134" s="19">
        <f t="shared" ref="S134:S197" si="46">M133+J134^2</f>
        <v>3.1909462240932079E-2</v>
      </c>
      <c r="T134" s="19">
        <f t="shared" ref="T134:T197" si="47">N133+H134*I134</f>
        <v>2.3748004293803963E-2</v>
      </c>
      <c r="U134" s="19">
        <f t="shared" ref="U134:U197" si="48">O133+H134*J134</f>
        <v>1.3318055966203468E-2</v>
      </c>
      <c r="V134" s="19">
        <f t="shared" ref="V134:V197" si="49">P133+I134*J134</f>
        <v>4.9703661523917163E-2</v>
      </c>
    </row>
    <row r="135" spans="1:22" x14ac:dyDescent="0.25">
      <c r="A135" s="26">
        <f>Wellpath!E135</f>
        <v>3960</v>
      </c>
      <c r="B135" s="73">
        <v>1</v>
      </c>
      <c r="C135" s="22">
        <v>0</v>
      </c>
      <c r="D135" s="22">
        <v>0</v>
      </c>
      <c r="E135" s="20">
        <f>Model!$W$4*((drdp!B135+drdp!K135)*DRFR!$B135+(drdp!E135+drdp!N135)*DRFR!$C135+(drdp!H135+drdp!Q135)*DRFR!$D135)</f>
        <v>0</v>
      </c>
      <c r="F135" s="20">
        <f>Model!$W$4*((drdp!C135+drdp!L135)*DRFR!$B135+(drdp!F135+drdp!O135)*DRFR!$C135+(drdp!I135+drdp!R135)*DRFR!$D135)</f>
        <v>0</v>
      </c>
      <c r="G135" s="20">
        <f>Model!$W$4*((drdp!D135+drdp!M135)*DRFR!$B135+(drdp!G135+drdp!P135)*DRFR!$C135+(drdp!J135+drdp!S135)*DRFR!$D135)</f>
        <v>0</v>
      </c>
      <c r="H135" s="18">
        <f>Model!$W$4*((drdp!B135)*DRFR!$B135+(drdp!E135)*DRFR!$C135+(drdp!H135)*DRFR!$D135)</f>
        <v>7.8450353814704665E-2</v>
      </c>
      <c r="I135" s="18">
        <f>Model!$W$4*((drdp!C135)*DRFR!$B135+(drdp!F135)*DRFR!$C135+(drdp!I135)*DRFR!$D135)</f>
        <v>0.29278070630823272</v>
      </c>
      <c r="J135" s="18">
        <f>Model!$W$4*((drdp!D135)*DRFR!$B135+(drdp!G135)*DRFR!$C135+(drdp!J135)*DRFR!$D135)</f>
        <v>0.17500000000000002</v>
      </c>
      <c r="K135" s="21">
        <f t="shared" si="38"/>
        <v>2.0880055872325842E-4</v>
      </c>
      <c r="L135" s="21">
        <f t="shared" si="39"/>
        <v>2.9082166164926186E-3</v>
      </c>
      <c r="M135" s="21">
        <f t="shared" si="40"/>
        <v>1.2844622409320739E-3</v>
      </c>
      <c r="N135" s="21">
        <f t="shared" si="41"/>
        <v>7.7925429380396949E-4</v>
      </c>
      <c r="O135" s="21">
        <f t="shared" si="42"/>
        <v>-4.1075595136984928E-4</v>
      </c>
      <c r="P135" s="21">
        <f t="shared" si="43"/>
        <v>-1.5329620800235684E-3</v>
      </c>
      <c r="Q135" s="19">
        <f t="shared" si="44"/>
        <v>6.3632585723756045E-3</v>
      </c>
      <c r="R135" s="19">
        <f t="shared" si="45"/>
        <v>8.8628758602840238E-2</v>
      </c>
      <c r="S135" s="19">
        <f t="shared" si="46"/>
        <v>3.1909462240932079E-2</v>
      </c>
      <c r="T135" s="19">
        <f t="shared" si="47"/>
        <v>2.3748004293803963E-2</v>
      </c>
      <c r="U135" s="19">
        <f t="shared" si="48"/>
        <v>1.3318055966203468E-2</v>
      </c>
      <c r="V135" s="19">
        <f t="shared" si="49"/>
        <v>4.9703661523917163E-2</v>
      </c>
    </row>
    <row r="136" spans="1:22" x14ac:dyDescent="0.25">
      <c r="A136" s="26">
        <f>Wellpath!E136</f>
        <v>3990</v>
      </c>
      <c r="B136" s="73">
        <v>1</v>
      </c>
      <c r="C136" s="22">
        <v>0</v>
      </c>
      <c r="D136" s="22">
        <v>0</v>
      </c>
      <c r="E136" s="20">
        <f>Model!$W$4*((drdp!B136+drdp!K136)*DRFR!$B136+(drdp!E136+drdp!N136)*DRFR!$C136+(drdp!H136+drdp!Q136)*DRFR!$D136)</f>
        <v>0</v>
      </c>
      <c r="F136" s="20">
        <f>Model!$W$4*((drdp!C136+drdp!L136)*DRFR!$B136+(drdp!F136+drdp!O136)*DRFR!$C136+(drdp!I136+drdp!R136)*DRFR!$D136)</f>
        <v>0</v>
      </c>
      <c r="G136" s="20">
        <f>Model!$W$4*((drdp!D136+drdp!M136)*DRFR!$B136+(drdp!G136+drdp!P136)*DRFR!$C136+(drdp!J136+drdp!S136)*DRFR!$D136)</f>
        <v>0</v>
      </c>
      <c r="H136" s="18">
        <f>Model!$W$4*((drdp!B136)*DRFR!$B136+(drdp!E136)*DRFR!$C136+(drdp!H136)*DRFR!$D136)</f>
        <v>7.8450353814704665E-2</v>
      </c>
      <c r="I136" s="18">
        <f>Model!$W$4*((drdp!C136)*DRFR!$B136+(drdp!F136)*DRFR!$C136+(drdp!I136)*DRFR!$D136)</f>
        <v>0.29278070630823272</v>
      </c>
      <c r="J136" s="18">
        <f>Model!$W$4*((drdp!D136)*DRFR!$B136+(drdp!G136)*DRFR!$C136+(drdp!J136)*DRFR!$D136)</f>
        <v>0.17500000000000002</v>
      </c>
      <c r="K136" s="21">
        <f t="shared" si="38"/>
        <v>2.0880055872325842E-4</v>
      </c>
      <c r="L136" s="21">
        <f t="shared" si="39"/>
        <v>2.9082166164926186E-3</v>
      </c>
      <c r="M136" s="21">
        <f t="shared" si="40"/>
        <v>1.2844622409320739E-3</v>
      </c>
      <c r="N136" s="21">
        <f t="shared" si="41"/>
        <v>7.7925429380396949E-4</v>
      </c>
      <c r="O136" s="21">
        <f t="shared" si="42"/>
        <v>-4.1075595136984928E-4</v>
      </c>
      <c r="P136" s="21">
        <f t="shared" si="43"/>
        <v>-1.5329620800235684E-3</v>
      </c>
      <c r="Q136" s="19">
        <f t="shared" si="44"/>
        <v>6.3632585723756045E-3</v>
      </c>
      <c r="R136" s="19">
        <f t="shared" si="45"/>
        <v>8.8628758602840238E-2</v>
      </c>
      <c r="S136" s="19">
        <f t="shared" si="46"/>
        <v>3.1909462240932079E-2</v>
      </c>
      <c r="T136" s="19">
        <f t="shared" si="47"/>
        <v>2.3748004293803963E-2</v>
      </c>
      <c r="U136" s="19">
        <f t="shared" si="48"/>
        <v>1.3318055966203468E-2</v>
      </c>
      <c r="V136" s="19">
        <f t="shared" si="49"/>
        <v>4.9703661523917163E-2</v>
      </c>
    </row>
    <row r="137" spans="1:22" x14ac:dyDescent="0.25">
      <c r="A137" s="26">
        <f>Wellpath!E137</f>
        <v>4020</v>
      </c>
      <c r="B137" s="73">
        <v>1</v>
      </c>
      <c r="C137" s="22">
        <v>0</v>
      </c>
      <c r="D137" s="22">
        <v>0</v>
      </c>
      <c r="E137" s="20">
        <f>Model!$W$4*((drdp!B137+drdp!K137)*DRFR!$B137+(drdp!E137+drdp!N137)*DRFR!$C137+(drdp!H137+drdp!Q137)*DRFR!$D137)</f>
        <v>0</v>
      </c>
      <c r="F137" s="20">
        <f>Model!$W$4*((drdp!C137+drdp!L137)*DRFR!$B137+(drdp!F137+drdp!O137)*DRFR!$C137+(drdp!I137+drdp!R137)*DRFR!$D137)</f>
        <v>0</v>
      </c>
      <c r="G137" s="20">
        <f>Model!$W$4*((drdp!D137+drdp!M137)*DRFR!$B137+(drdp!G137+drdp!P137)*DRFR!$C137+(drdp!J137+drdp!S137)*DRFR!$D137)</f>
        <v>0</v>
      </c>
      <c r="H137" s="18">
        <f>Model!$W$4*((drdp!B137)*DRFR!$B137+(drdp!E137)*DRFR!$C137+(drdp!H137)*DRFR!$D137)</f>
        <v>7.8450353814704665E-2</v>
      </c>
      <c r="I137" s="18">
        <f>Model!$W$4*((drdp!C137)*DRFR!$B137+(drdp!F137)*DRFR!$C137+(drdp!I137)*DRFR!$D137)</f>
        <v>0.29278070630823272</v>
      </c>
      <c r="J137" s="18">
        <f>Model!$W$4*((drdp!D137)*DRFR!$B137+(drdp!G137)*DRFR!$C137+(drdp!J137)*DRFR!$D137)</f>
        <v>0.17500000000000002</v>
      </c>
      <c r="K137" s="21">
        <f t="shared" si="38"/>
        <v>2.0880055872325842E-4</v>
      </c>
      <c r="L137" s="21">
        <f t="shared" si="39"/>
        <v>2.9082166164926186E-3</v>
      </c>
      <c r="M137" s="21">
        <f t="shared" si="40"/>
        <v>1.2844622409320739E-3</v>
      </c>
      <c r="N137" s="21">
        <f t="shared" si="41"/>
        <v>7.7925429380396949E-4</v>
      </c>
      <c r="O137" s="21">
        <f t="shared" si="42"/>
        <v>-4.1075595136984928E-4</v>
      </c>
      <c r="P137" s="21">
        <f t="shared" si="43"/>
        <v>-1.5329620800235684E-3</v>
      </c>
      <c r="Q137" s="19">
        <f t="shared" si="44"/>
        <v>6.3632585723756045E-3</v>
      </c>
      <c r="R137" s="19">
        <f t="shared" si="45"/>
        <v>8.8628758602840238E-2</v>
      </c>
      <c r="S137" s="19">
        <f t="shared" si="46"/>
        <v>3.1909462240932079E-2</v>
      </c>
      <c r="T137" s="19">
        <f t="shared" si="47"/>
        <v>2.3748004293803963E-2</v>
      </c>
      <c r="U137" s="19">
        <f t="shared" si="48"/>
        <v>1.3318055966203468E-2</v>
      </c>
      <c r="V137" s="19">
        <f t="shared" si="49"/>
        <v>4.9703661523917163E-2</v>
      </c>
    </row>
    <row r="138" spans="1:22" x14ac:dyDescent="0.25">
      <c r="A138" s="26">
        <f>Wellpath!E138</f>
        <v>4050</v>
      </c>
      <c r="B138" s="73">
        <v>1</v>
      </c>
      <c r="C138" s="22">
        <v>0</v>
      </c>
      <c r="D138" s="22">
        <v>0</v>
      </c>
      <c r="E138" s="20">
        <f>Model!$W$4*((drdp!B138+drdp!K138)*DRFR!$B138+(drdp!E138+drdp!N138)*DRFR!$C138+(drdp!H138+drdp!Q138)*DRFR!$D138)</f>
        <v>0</v>
      </c>
      <c r="F138" s="20">
        <f>Model!$W$4*((drdp!C138+drdp!L138)*DRFR!$B138+(drdp!F138+drdp!O138)*DRFR!$C138+(drdp!I138+drdp!R138)*DRFR!$D138)</f>
        <v>0</v>
      </c>
      <c r="G138" s="20">
        <f>Model!$W$4*((drdp!D138+drdp!M138)*DRFR!$B138+(drdp!G138+drdp!P138)*DRFR!$C138+(drdp!J138+drdp!S138)*DRFR!$D138)</f>
        <v>0</v>
      </c>
      <c r="H138" s="18">
        <f>Model!$W$4*((drdp!B138)*DRFR!$B138+(drdp!E138)*DRFR!$C138+(drdp!H138)*DRFR!$D138)</f>
        <v>7.8450353814704665E-2</v>
      </c>
      <c r="I138" s="18">
        <f>Model!$W$4*((drdp!C138)*DRFR!$B138+(drdp!F138)*DRFR!$C138+(drdp!I138)*DRFR!$D138)</f>
        <v>0.29278070630823272</v>
      </c>
      <c r="J138" s="18">
        <f>Model!$W$4*((drdp!D138)*DRFR!$B138+(drdp!G138)*DRFR!$C138+(drdp!J138)*DRFR!$D138)</f>
        <v>0.17500000000000002</v>
      </c>
      <c r="K138" s="21">
        <f t="shared" si="38"/>
        <v>2.0880055872325842E-4</v>
      </c>
      <c r="L138" s="21">
        <f t="shared" si="39"/>
        <v>2.9082166164926186E-3</v>
      </c>
      <c r="M138" s="21">
        <f t="shared" si="40"/>
        <v>1.2844622409320739E-3</v>
      </c>
      <c r="N138" s="21">
        <f t="shared" si="41"/>
        <v>7.7925429380396949E-4</v>
      </c>
      <c r="O138" s="21">
        <f t="shared" si="42"/>
        <v>-4.1075595136984928E-4</v>
      </c>
      <c r="P138" s="21">
        <f t="shared" si="43"/>
        <v>-1.5329620800235684E-3</v>
      </c>
      <c r="Q138" s="19">
        <f t="shared" si="44"/>
        <v>6.3632585723756045E-3</v>
      </c>
      <c r="R138" s="19">
        <f t="shared" si="45"/>
        <v>8.8628758602840238E-2</v>
      </c>
      <c r="S138" s="19">
        <f t="shared" si="46"/>
        <v>3.1909462240932079E-2</v>
      </c>
      <c r="T138" s="19">
        <f t="shared" si="47"/>
        <v>2.3748004293803963E-2</v>
      </c>
      <c r="U138" s="19">
        <f t="shared" si="48"/>
        <v>1.3318055966203468E-2</v>
      </c>
      <c r="V138" s="19">
        <f t="shared" si="49"/>
        <v>4.9703661523917163E-2</v>
      </c>
    </row>
    <row r="139" spans="1:22" x14ac:dyDescent="0.25">
      <c r="A139" s="26">
        <f>Wellpath!E139</f>
        <v>4080</v>
      </c>
      <c r="B139" s="73">
        <v>1</v>
      </c>
      <c r="C139" s="22">
        <v>0</v>
      </c>
      <c r="D139" s="22">
        <v>0</v>
      </c>
      <c r="E139" s="20">
        <f>Model!$W$4*((drdp!B139+drdp!K139)*DRFR!$B139+(drdp!E139+drdp!N139)*DRFR!$C139+(drdp!H139+drdp!Q139)*DRFR!$D139)</f>
        <v>0</v>
      </c>
      <c r="F139" s="20">
        <f>Model!$W$4*((drdp!C139+drdp!L139)*DRFR!$B139+(drdp!F139+drdp!O139)*DRFR!$C139+(drdp!I139+drdp!R139)*DRFR!$D139)</f>
        <v>0</v>
      </c>
      <c r="G139" s="20">
        <f>Model!$W$4*((drdp!D139+drdp!M139)*DRFR!$B139+(drdp!G139+drdp!P139)*DRFR!$C139+(drdp!J139+drdp!S139)*DRFR!$D139)</f>
        <v>0</v>
      </c>
      <c r="H139" s="18">
        <f>Model!$W$4*((drdp!B139)*DRFR!$B139+(drdp!E139)*DRFR!$C139+(drdp!H139)*DRFR!$D139)</f>
        <v>7.8450353814704665E-2</v>
      </c>
      <c r="I139" s="18">
        <f>Model!$W$4*((drdp!C139)*DRFR!$B139+(drdp!F139)*DRFR!$C139+(drdp!I139)*DRFR!$D139)</f>
        <v>0.29278070630823272</v>
      </c>
      <c r="J139" s="18">
        <f>Model!$W$4*((drdp!D139)*DRFR!$B139+(drdp!G139)*DRFR!$C139+(drdp!J139)*DRFR!$D139)</f>
        <v>0.17500000000000002</v>
      </c>
      <c r="K139" s="21">
        <f t="shared" si="38"/>
        <v>2.0880055872325842E-4</v>
      </c>
      <c r="L139" s="21">
        <f t="shared" si="39"/>
        <v>2.9082166164926186E-3</v>
      </c>
      <c r="M139" s="21">
        <f t="shared" si="40"/>
        <v>1.2844622409320739E-3</v>
      </c>
      <c r="N139" s="21">
        <f t="shared" si="41"/>
        <v>7.7925429380396949E-4</v>
      </c>
      <c r="O139" s="21">
        <f t="shared" si="42"/>
        <v>-4.1075595136984928E-4</v>
      </c>
      <c r="P139" s="21">
        <f t="shared" si="43"/>
        <v>-1.5329620800235684E-3</v>
      </c>
      <c r="Q139" s="19">
        <f t="shared" si="44"/>
        <v>6.3632585723756045E-3</v>
      </c>
      <c r="R139" s="19">
        <f t="shared" si="45"/>
        <v>8.8628758602840238E-2</v>
      </c>
      <c r="S139" s="19">
        <f t="shared" si="46"/>
        <v>3.1909462240932079E-2</v>
      </c>
      <c r="T139" s="19">
        <f t="shared" si="47"/>
        <v>2.3748004293803963E-2</v>
      </c>
      <c r="U139" s="19">
        <f t="shared" si="48"/>
        <v>1.3318055966203468E-2</v>
      </c>
      <c r="V139" s="19">
        <f t="shared" si="49"/>
        <v>4.9703661523917163E-2</v>
      </c>
    </row>
    <row r="140" spans="1:22" x14ac:dyDescent="0.25">
      <c r="A140" s="26">
        <f>Wellpath!E140</f>
        <v>4110</v>
      </c>
      <c r="B140" s="73">
        <v>1</v>
      </c>
      <c r="C140" s="22">
        <v>0</v>
      </c>
      <c r="D140" s="22">
        <v>0</v>
      </c>
      <c r="E140" s="20">
        <f>Model!$W$4*((drdp!B140+drdp!K140)*DRFR!$B140+(drdp!E140+drdp!N140)*DRFR!$C140+(drdp!H140+drdp!Q140)*DRFR!$D140)</f>
        <v>0</v>
      </c>
      <c r="F140" s="20">
        <f>Model!$W$4*((drdp!C140+drdp!L140)*DRFR!$B140+(drdp!F140+drdp!O140)*DRFR!$C140+(drdp!I140+drdp!R140)*DRFR!$D140)</f>
        <v>0</v>
      </c>
      <c r="G140" s="20">
        <f>Model!$W$4*((drdp!D140+drdp!M140)*DRFR!$B140+(drdp!G140+drdp!P140)*DRFR!$C140+(drdp!J140+drdp!S140)*DRFR!$D140)</f>
        <v>0</v>
      </c>
      <c r="H140" s="18">
        <f>Model!$W$4*((drdp!B140)*DRFR!$B140+(drdp!E140)*DRFR!$C140+(drdp!H140)*DRFR!$D140)</f>
        <v>7.8450353814704665E-2</v>
      </c>
      <c r="I140" s="18">
        <f>Model!$W$4*((drdp!C140)*DRFR!$B140+(drdp!F140)*DRFR!$C140+(drdp!I140)*DRFR!$D140)</f>
        <v>0.29278070630823272</v>
      </c>
      <c r="J140" s="18">
        <f>Model!$W$4*((drdp!D140)*DRFR!$B140+(drdp!G140)*DRFR!$C140+(drdp!J140)*DRFR!$D140)</f>
        <v>0.17500000000000002</v>
      </c>
      <c r="K140" s="21">
        <f t="shared" si="38"/>
        <v>2.0880055872325842E-4</v>
      </c>
      <c r="L140" s="21">
        <f t="shared" si="39"/>
        <v>2.9082166164926186E-3</v>
      </c>
      <c r="M140" s="21">
        <f t="shared" si="40"/>
        <v>1.2844622409320739E-3</v>
      </c>
      <c r="N140" s="21">
        <f t="shared" si="41"/>
        <v>7.7925429380396949E-4</v>
      </c>
      <c r="O140" s="21">
        <f t="shared" si="42"/>
        <v>-4.1075595136984928E-4</v>
      </c>
      <c r="P140" s="21">
        <f t="shared" si="43"/>
        <v>-1.5329620800235684E-3</v>
      </c>
      <c r="Q140" s="19">
        <f t="shared" si="44"/>
        <v>6.3632585723756045E-3</v>
      </c>
      <c r="R140" s="19">
        <f t="shared" si="45"/>
        <v>8.8628758602840238E-2</v>
      </c>
      <c r="S140" s="19">
        <f t="shared" si="46"/>
        <v>3.1909462240932079E-2</v>
      </c>
      <c r="T140" s="19">
        <f t="shared" si="47"/>
        <v>2.3748004293803963E-2</v>
      </c>
      <c r="U140" s="19">
        <f t="shared" si="48"/>
        <v>1.3318055966203468E-2</v>
      </c>
      <c r="V140" s="19">
        <f t="shared" si="49"/>
        <v>4.9703661523917163E-2</v>
      </c>
    </row>
    <row r="141" spans="1:22" x14ac:dyDescent="0.25">
      <c r="A141" s="26">
        <f>Wellpath!E141</f>
        <v>4140</v>
      </c>
      <c r="B141" s="73">
        <v>1</v>
      </c>
      <c r="C141" s="22">
        <v>0</v>
      </c>
      <c r="D141" s="22">
        <v>0</v>
      </c>
      <c r="E141" s="20">
        <f>Model!$W$4*((drdp!B141+drdp!K141)*DRFR!$B141+(drdp!E141+drdp!N141)*DRFR!$C141+(drdp!H141+drdp!Q141)*DRFR!$D141)</f>
        <v>0</v>
      </c>
      <c r="F141" s="20">
        <f>Model!$W$4*((drdp!C141+drdp!L141)*DRFR!$B141+(drdp!F141+drdp!O141)*DRFR!$C141+(drdp!I141+drdp!R141)*DRFR!$D141)</f>
        <v>0</v>
      </c>
      <c r="G141" s="20">
        <f>Model!$W$4*((drdp!D141+drdp!M141)*DRFR!$B141+(drdp!G141+drdp!P141)*DRFR!$C141+(drdp!J141+drdp!S141)*DRFR!$D141)</f>
        <v>0</v>
      </c>
      <c r="H141" s="18">
        <f>Model!$W$4*((drdp!B141)*DRFR!$B141+(drdp!E141)*DRFR!$C141+(drdp!H141)*DRFR!$D141)</f>
        <v>7.8450353814704665E-2</v>
      </c>
      <c r="I141" s="18">
        <f>Model!$W$4*((drdp!C141)*DRFR!$B141+(drdp!F141)*DRFR!$C141+(drdp!I141)*DRFR!$D141)</f>
        <v>0.29278070630823272</v>
      </c>
      <c r="J141" s="18">
        <f>Model!$W$4*((drdp!D141)*DRFR!$B141+(drdp!G141)*DRFR!$C141+(drdp!J141)*DRFR!$D141)</f>
        <v>0.17500000000000002</v>
      </c>
      <c r="K141" s="21">
        <f t="shared" si="38"/>
        <v>2.0880055872325842E-4</v>
      </c>
      <c r="L141" s="21">
        <f t="shared" si="39"/>
        <v>2.9082166164926186E-3</v>
      </c>
      <c r="M141" s="21">
        <f t="shared" si="40"/>
        <v>1.2844622409320739E-3</v>
      </c>
      <c r="N141" s="21">
        <f t="shared" si="41"/>
        <v>7.7925429380396949E-4</v>
      </c>
      <c r="O141" s="21">
        <f t="shared" si="42"/>
        <v>-4.1075595136984928E-4</v>
      </c>
      <c r="P141" s="21">
        <f t="shared" si="43"/>
        <v>-1.5329620800235684E-3</v>
      </c>
      <c r="Q141" s="19">
        <f t="shared" si="44"/>
        <v>6.3632585723756045E-3</v>
      </c>
      <c r="R141" s="19">
        <f t="shared" si="45"/>
        <v>8.8628758602840238E-2</v>
      </c>
      <c r="S141" s="19">
        <f t="shared" si="46"/>
        <v>3.1909462240932079E-2</v>
      </c>
      <c r="T141" s="19">
        <f t="shared" si="47"/>
        <v>2.3748004293803963E-2</v>
      </c>
      <c r="U141" s="19">
        <f t="shared" si="48"/>
        <v>1.3318055966203468E-2</v>
      </c>
      <c r="V141" s="19">
        <f t="shared" si="49"/>
        <v>4.9703661523917163E-2</v>
      </c>
    </row>
    <row r="142" spans="1:22" x14ac:dyDescent="0.25">
      <c r="A142" s="26">
        <f>Wellpath!E142</f>
        <v>4170</v>
      </c>
      <c r="B142" s="73">
        <v>1</v>
      </c>
      <c r="C142" s="22">
        <v>0</v>
      </c>
      <c r="D142" s="22">
        <v>0</v>
      </c>
      <c r="E142" s="20">
        <f>Model!$W$4*((drdp!B142+drdp!K142)*DRFR!$B142+(drdp!E142+drdp!N142)*DRFR!$C142+(drdp!H142+drdp!Q142)*DRFR!$D142)</f>
        <v>0</v>
      </c>
      <c r="F142" s="20">
        <f>Model!$W$4*((drdp!C142+drdp!L142)*DRFR!$B142+(drdp!F142+drdp!O142)*DRFR!$C142+(drdp!I142+drdp!R142)*DRFR!$D142)</f>
        <v>0</v>
      </c>
      <c r="G142" s="20">
        <f>Model!$W$4*((drdp!D142+drdp!M142)*DRFR!$B142+(drdp!G142+drdp!P142)*DRFR!$C142+(drdp!J142+drdp!S142)*DRFR!$D142)</f>
        <v>0</v>
      </c>
      <c r="H142" s="18">
        <f>Model!$W$4*((drdp!B142)*DRFR!$B142+(drdp!E142)*DRFR!$C142+(drdp!H142)*DRFR!$D142)</f>
        <v>7.8450353814704665E-2</v>
      </c>
      <c r="I142" s="18">
        <f>Model!$W$4*((drdp!C142)*DRFR!$B142+(drdp!F142)*DRFR!$C142+(drdp!I142)*DRFR!$D142)</f>
        <v>0.29278070630823272</v>
      </c>
      <c r="J142" s="18">
        <f>Model!$W$4*((drdp!D142)*DRFR!$B142+(drdp!G142)*DRFR!$C142+(drdp!J142)*DRFR!$D142)</f>
        <v>0.17500000000000002</v>
      </c>
      <c r="K142" s="21">
        <f t="shared" si="38"/>
        <v>2.0880055872325842E-4</v>
      </c>
      <c r="L142" s="21">
        <f t="shared" si="39"/>
        <v>2.9082166164926186E-3</v>
      </c>
      <c r="M142" s="21">
        <f t="shared" si="40"/>
        <v>1.2844622409320739E-3</v>
      </c>
      <c r="N142" s="21">
        <f t="shared" si="41"/>
        <v>7.7925429380396949E-4</v>
      </c>
      <c r="O142" s="21">
        <f t="shared" si="42"/>
        <v>-4.1075595136984928E-4</v>
      </c>
      <c r="P142" s="21">
        <f t="shared" si="43"/>
        <v>-1.5329620800235684E-3</v>
      </c>
      <c r="Q142" s="19">
        <f t="shared" si="44"/>
        <v>6.3632585723756045E-3</v>
      </c>
      <c r="R142" s="19">
        <f t="shared" si="45"/>
        <v>8.8628758602840238E-2</v>
      </c>
      <c r="S142" s="19">
        <f t="shared" si="46"/>
        <v>3.1909462240932079E-2</v>
      </c>
      <c r="T142" s="19">
        <f t="shared" si="47"/>
        <v>2.3748004293803963E-2</v>
      </c>
      <c r="U142" s="19">
        <f t="shared" si="48"/>
        <v>1.3318055966203468E-2</v>
      </c>
      <c r="V142" s="19">
        <f t="shared" si="49"/>
        <v>4.9703661523917163E-2</v>
      </c>
    </row>
    <row r="143" spans="1:22" x14ac:dyDescent="0.25">
      <c r="A143" s="26">
        <f>Wellpath!E143</f>
        <v>4200</v>
      </c>
      <c r="B143" s="73">
        <v>1</v>
      </c>
      <c r="C143" s="22">
        <v>0</v>
      </c>
      <c r="D143" s="22">
        <v>0</v>
      </c>
      <c r="E143" s="20">
        <f>Model!$W$4*((drdp!B143+drdp!K143)*DRFR!$B143+(drdp!E143+drdp!N143)*DRFR!$C143+(drdp!H143+drdp!Q143)*DRFR!$D143)</f>
        <v>0</v>
      </c>
      <c r="F143" s="20">
        <f>Model!$W$4*((drdp!C143+drdp!L143)*DRFR!$B143+(drdp!F143+drdp!O143)*DRFR!$C143+(drdp!I143+drdp!R143)*DRFR!$D143)</f>
        <v>0</v>
      </c>
      <c r="G143" s="20">
        <f>Model!$W$4*((drdp!D143+drdp!M143)*DRFR!$B143+(drdp!G143+drdp!P143)*DRFR!$C143+(drdp!J143+drdp!S143)*DRFR!$D143)</f>
        <v>0</v>
      </c>
      <c r="H143" s="18">
        <f>Model!$W$4*((drdp!B143)*DRFR!$B143+(drdp!E143)*DRFR!$C143+(drdp!H143)*DRFR!$D143)</f>
        <v>7.8450353814704665E-2</v>
      </c>
      <c r="I143" s="18">
        <f>Model!$W$4*((drdp!C143)*DRFR!$B143+(drdp!F143)*DRFR!$C143+(drdp!I143)*DRFR!$D143)</f>
        <v>0.29278070630823272</v>
      </c>
      <c r="J143" s="18">
        <f>Model!$W$4*((drdp!D143)*DRFR!$B143+(drdp!G143)*DRFR!$C143+(drdp!J143)*DRFR!$D143)</f>
        <v>0.17500000000000002</v>
      </c>
      <c r="K143" s="21">
        <f t="shared" si="38"/>
        <v>2.0880055872325842E-4</v>
      </c>
      <c r="L143" s="21">
        <f t="shared" si="39"/>
        <v>2.9082166164926186E-3</v>
      </c>
      <c r="M143" s="21">
        <f t="shared" si="40"/>
        <v>1.2844622409320739E-3</v>
      </c>
      <c r="N143" s="21">
        <f t="shared" si="41"/>
        <v>7.7925429380396949E-4</v>
      </c>
      <c r="O143" s="21">
        <f t="shared" si="42"/>
        <v>-4.1075595136984928E-4</v>
      </c>
      <c r="P143" s="21">
        <f t="shared" si="43"/>
        <v>-1.5329620800235684E-3</v>
      </c>
      <c r="Q143" s="19">
        <f t="shared" si="44"/>
        <v>6.3632585723756045E-3</v>
      </c>
      <c r="R143" s="19">
        <f t="shared" si="45"/>
        <v>8.8628758602840238E-2</v>
      </c>
      <c r="S143" s="19">
        <f t="shared" si="46"/>
        <v>3.1909462240932079E-2</v>
      </c>
      <c r="T143" s="19">
        <f t="shared" si="47"/>
        <v>2.3748004293803963E-2</v>
      </c>
      <c r="U143" s="19">
        <f t="shared" si="48"/>
        <v>1.3318055966203468E-2</v>
      </c>
      <c r="V143" s="19">
        <f t="shared" si="49"/>
        <v>4.9703661523917163E-2</v>
      </c>
    </row>
    <row r="144" spans="1:22" x14ac:dyDescent="0.25">
      <c r="A144" s="26">
        <f>Wellpath!E144</f>
        <v>4230</v>
      </c>
      <c r="B144" s="73">
        <v>1</v>
      </c>
      <c r="C144" s="22">
        <v>0</v>
      </c>
      <c r="D144" s="22">
        <v>0</v>
      </c>
      <c r="E144" s="20">
        <f>Model!$W$4*((drdp!B144+drdp!K144)*DRFR!$B144+(drdp!E144+drdp!N144)*DRFR!$C144+(drdp!H144+drdp!Q144)*DRFR!$D144)</f>
        <v>0</v>
      </c>
      <c r="F144" s="20">
        <f>Model!$W$4*((drdp!C144+drdp!L144)*DRFR!$B144+(drdp!F144+drdp!O144)*DRFR!$C144+(drdp!I144+drdp!R144)*DRFR!$D144)</f>
        <v>0</v>
      </c>
      <c r="G144" s="20">
        <f>Model!$W$4*((drdp!D144+drdp!M144)*DRFR!$B144+(drdp!G144+drdp!P144)*DRFR!$C144+(drdp!J144+drdp!S144)*DRFR!$D144)</f>
        <v>0</v>
      </c>
      <c r="H144" s="18">
        <f>Model!$W$4*((drdp!B144)*DRFR!$B144+(drdp!E144)*DRFR!$C144+(drdp!H144)*DRFR!$D144)</f>
        <v>7.8450353814704665E-2</v>
      </c>
      <c r="I144" s="18">
        <f>Model!$W$4*((drdp!C144)*DRFR!$B144+(drdp!F144)*DRFR!$C144+(drdp!I144)*DRFR!$D144)</f>
        <v>0.29278070630823272</v>
      </c>
      <c r="J144" s="18">
        <f>Model!$W$4*((drdp!D144)*DRFR!$B144+(drdp!G144)*DRFR!$C144+(drdp!J144)*DRFR!$D144)</f>
        <v>0.17500000000000002</v>
      </c>
      <c r="K144" s="21">
        <f t="shared" si="38"/>
        <v>2.0880055872325842E-4</v>
      </c>
      <c r="L144" s="21">
        <f t="shared" si="39"/>
        <v>2.9082166164926186E-3</v>
      </c>
      <c r="M144" s="21">
        <f t="shared" si="40"/>
        <v>1.2844622409320739E-3</v>
      </c>
      <c r="N144" s="21">
        <f t="shared" si="41"/>
        <v>7.7925429380396949E-4</v>
      </c>
      <c r="O144" s="21">
        <f t="shared" si="42"/>
        <v>-4.1075595136984928E-4</v>
      </c>
      <c r="P144" s="21">
        <f t="shared" si="43"/>
        <v>-1.5329620800235684E-3</v>
      </c>
      <c r="Q144" s="19">
        <f t="shared" si="44"/>
        <v>6.3632585723756045E-3</v>
      </c>
      <c r="R144" s="19">
        <f t="shared" si="45"/>
        <v>8.8628758602840238E-2</v>
      </c>
      <c r="S144" s="19">
        <f t="shared" si="46"/>
        <v>3.1909462240932079E-2</v>
      </c>
      <c r="T144" s="19">
        <f t="shared" si="47"/>
        <v>2.3748004293803963E-2</v>
      </c>
      <c r="U144" s="19">
        <f t="shared" si="48"/>
        <v>1.3318055966203468E-2</v>
      </c>
      <c r="V144" s="19">
        <f t="shared" si="49"/>
        <v>4.9703661523917163E-2</v>
      </c>
    </row>
    <row r="145" spans="1:22" x14ac:dyDescent="0.25">
      <c r="A145" s="26">
        <f>Wellpath!E145</f>
        <v>4260</v>
      </c>
      <c r="B145" s="73">
        <v>1</v>
      </c>
      <c r="C145" s="22">
        <v>0</v>
      </c>
      <c r="D145" s="22">
        <v>0</v>
      </c>
      <c r="E145" s="20">
        <f>Model!$W$4*((drdp!B145+drdp!K145)*DRFR!$B145+(drdp!E145+drdp!N145)*DRFR!$C145+(drdp!H145+drdp!Q145)*DRFR!$D145)</f>
        <v>0</v>
      </c>
      <c r="F145" s="20">
        <f>Model!$W$4*((drdp!C145+drdp!L145)*DRFR!$B145+(drdp!F145+drdp!O145)*DRFR!$C145+(drdp!I145+drdp!R145)*DRFR!$D145)</f>
        <v>0</v>
      </c>
      <c r="G145" s="20">
        <f>Model!$W$4*((drdp!D145+drdp!M145)*DRFR!$B145+(drdp!G145+drdp!P145)*DRFR!$C145+(drdp!J145+drdp!S145)*DRFR!$D145)</f>
        <v>0</v>
      </c>
      <c r="H145" s="18">
        <f>Model!$W$4*((drdp!B145)*DRFR!$B145+(drdp!E145)*DRFR!$C145+(drdp!H145)*DRFR!$D145)</f>
        <v>7.8450353814704665E-2</v>
      </c>
      <c r="I145" s="18">
        <f>Model!$W$4*((drdp!C145)*DRFR!$B145+(drdp!F145)*DRFR!$C145+(drdp!I145)*DRFR!$D145)</f>
        <v>0.29278070630823272</v>
      </c>
      <c r="J145" s="18">
        <f>Model!$W$4*((drdp!D145)*DRFR!$B145+(drdp!G145)*DRFR!$C145+(drdp!J145)*DRFR!$D145)</f>
        <v>0.17500000000000002</v>
      </c>
      <c r="K145" s="21">
        <f t="shared" si="38"/>
        <v>2.0880055872325842E-4</v>
      </c>
      <c r="L145" s="21">
        <f t="shared" si="39"/>
        <v>2.9082166164926186E-3</v>
      </c>
      <c r="M145" s="21">
        <f t="shared" si="40"/>
        <v>1.2844622409320739E-3</v>
      </c>
      <c r="N145" s="21">
        <f t="shared" si="41"/>
        <v>7.7925429380396949E-4</v>
      </c>
      <c r="O145" s="21">
        <f t="shared" si="42"/>
        <v>-4.1075595136984928E-4</v>
      </c>
      <c r="P145" s="21">
        <f t="shared" si="43"/>
        <v>-1.5329620800235684E-3</v>
      </c>
      <c r="Q145" s="19">
        <f t="shared" si="44"/>
        <v>6.3632585723756045E-3</v>
      </c>
      <c r="R145" s="19">
        <f t="shared" si="45"/>
        <v>8.8628758602840238E-2</v>
      </c>
      <c r="S145" s="19">
        <f t="shared" si="46"/>
        <v>3.1909462240932079E-2</v>
      </c>
      <c r="T145" s="19">
        <f t="shared" si="47"/>
        <v>2.3748004293803963E-2</v>
      </c>
      <c r="U145" s="19">
        <f t="shared" si="48"/>
        <v>1.3318055966203468E-2</v>
      </c>
      <c r="V145" s="19">
        <f t="shared" si="49"/>
        <v>4.9703661523917163E-2</v>
      </c>
    </row>
    <row r="146" spans="1:22" x14ac:dyDescent="0.25">
      <c r="A146" s="26">
        <f>Wellpath!E146</f>
        <v>4290</v>
      </c>
      <c r="B146" s="73">
        <v>1</v>
      </c>
      <c r="C146" s="22">
        <v>0</v>
      </c>
      <c r="D146" s="22">
        <v>0</v>
      </c>
      <c r="E146" s="20">
        <f>Model!$W$4*((drdp!B146+drdp!K146)*DRFR!$B146+(drdp!E146+drdp!N146)*DRFR!$C146+(drdp!H146+drdp!Q146)*DRFR!$D146)</f>
        <v>0</v>
      </c>
      <c r="F146" s="20">
        <f>Model!$W$4*((drdp!C146+drdp!L146)*DRFR!$B146+(drdp!F146+drdp!O146)*DRFR!$C146+(drdp!I146+drdp!R146)*DRFR!$D146)</f>
        <v>0</v>
      </c>
      <c r="G146" s="20">
        <f>Model!$W$4*((drdp!D146+drdp!M146)*DRFR!$B146+(drdp!G146+drdp!P146)*DRFR!$C146+(drdp!J146+drdp!S146)*DRFR!$D146)</f>
        <v>0</v>
      </c>
      <c r="H146" s="18">
        <f>Model!$W$4*((drdp!B146)*DRFR!$B146+(drdp!E146)*DRFR!$C146+(drdp!H146)*DRFR!$D146)</f>
        <v>7.8450353814704665E-2</v>
      </c>
      <c r="I146" s="18">
        <f>Model!$W$4*((drdp!C146)*DRFR!$B146+(drdp!F146)*DRFR!$C146+(drdp!I146)*DRFR!$D146)</f>
        <v>0.29278070630823272</v>
      </c>
      <c r="J146" s="18">
        <f>Model!$W$4*((drdp!D146)*DRFR!$B146+(drdp!G146)*DRFR!$C146+(drdp!J146)*DRFR!$D146)</f>
        <v>0.17500000000000002</v>
      </c>
      <c r="K146" s="21">
        <f t="shared" si="38"/>
        <v>2.0880055872325842E-4</v>
      </c>
      <c r="L146" s="21">
        <f t="shared" si="39"/>
        <v>2.9082166164926186E-3</v>
      </c>
      <c r="M146" s="21">
        <f t="shared" si="40"/>
        <v>1.2844622409320739E-3</v>
      </c>
      <c r="N146" s="21">
        <f t="shared" si="41"/>
        <v>7.7925429380396949E-4</v>
      </c>
      <c r="O146" s="21">
        <f t="shared" si="42"/>
        <v>-4.1075595136984928E-4</v>
      </c>
      <c r="P146" s="21">
        <f t="shared" si="43"/>
        <v>-1.5329620800235684E-3</v>
      </c>
      <c r="Q146" s="19">
        <f t="shared" si="44"/>
        <v>6.3632585723756045E-3</v>
      </c>
      <c r="R146" s="19">
        <f t="shared" si="45"/>
        <v>8.8628758602840238E-2</v>
      </c>
      <c r="S146" s="19">
        <f t="shared" si="46"/>
        <v>3.1909462240932079E-2</v>
      </c>
      <c r="T146" s="19">
        <f t="shared" si="47"/>
        <v>2.3748004293803963E-2</v>
      </c>
      <c r="U146" s="19">
        <f t="shared" si="48"/>
        <v>1.3318055966203468E-2</v>
      </c>
      <c r="V146" s="19">
        <f t="shared" si="49"/>
        <v>4.9703661523917163E-2</v>
      </c>
    </row>
    <row r="147" spans="1:22" x14ac:dyDescent="0.25">
      <c r="A147" s="26">
        <f>Wellpath!E147</f>
        <v>4320</v>
      </c>
      <c r="B147" s="73">
        <v>1</v>
      </c>
      <c r="C147" s="22">
        <v>0</v>
      </c>
      <c r="D147" s="22">
        <v>0</v>
      </c>
      <c r="E147" s="20">
        <f>Model!$W$4*((drdp!B147+drdp!K147)*DRFR!$B147+(drdp!E147+drdp!N147)*DRFR!$C147+(drdp!H147+drdp!Q147)*DRFR!$D147)</f>
        <v>0</v>
      </c>
      <c r="F147" s="20">
        <f>Model!$W$4*((drdp!C147+drdp!L147)*DRFR!$B147+(drdp!F147+drdp!O147)*DRFR!$C147+(drdp!I147+drdp!R147)*DRFR!$D147)</f>
        <v>0</v>
      </c>
      <c r="G147" s="20">
        <f>Model!$W$4*((drdp!D147+drdp!M147)*DRFR!$B147+(drdp!G147+drdp!P147)*DRFR!$C147+(drdp!J147+drdp!S147)*DRFR!$D147)</f>
        <v>0</v>
      </c>
      <c r="H147" s="18">
        <f>Model!$W$4*((drdp!B147)*DRFR!$B147+(drdp!E147)*DRFR!$C147+(drdp!H147)*DRFR!$D147)</f>
        <v>7.8450353814704665E-2</v>
      </c>
      <c r="I147" s="18">
        <f>Model!$W$4*((drdp!C147)*DRFR!$B147+(drdp!F147)*DRFR!$C147+(drdp!I147)*DRFR!$D147)</f>
        <v>0.29278070630823272</v>
      </c>
      <c r="J147" s="18">
        <f>Model!$W$4*((drdp!D147)*DRFR!$B147+(drdp!G147)*DRFR!$C147+(drdp!J147)*DRFR!$D147)</f>
        <v>0.17500000000000002</v>
      </c>
      <c r="K147" s="21">
        <f t="shared" si="38"/>
        <v>2.0880055872325842E-4</v>
      </c>
      <c r="L147" s="21">
        <f t="shared" si="39"/>
        <v>2.9082166164926186E-3</v>
      </c>
      <c r="M147" s="21">
        <f t="shared" si="40"/>
        <v>1.2844622409320739E-3</v>
      </c>
      <c r="N147" s="21">
        <f t="shared" si="41"/>
        <v>7.7925429380396949E-4</v>
      </c>
      <c r="O147" s="21">
        <f t="shared" si="42"/>
        <v>-4.1075595136984928E-4</v>
      </c>
      <c r="P147" s="21">
        <f t="shared" si="43"/>
        <v>-1.5329620800235684E-3</v>
      </c>
      <c r="Q147" s="19">
        <f t="shared" si="44"/>
        <v>6.3632585723756045E-3</v>
      </c>
      <c r="R147" s="19">
        <f t="shared" si="45"/>
        <v>8.8628758602840238E-2</v>
      </c>
      <c r="S147" s="19">
        <f t="shared" si="46"/>
        <v>3.1909462240932079E-2</v>
      </c>
      <c r="T147" s="19">
        <f t="shared" si="47"/>
        <v>2.3748004293803963E-2</v>
      </c>
      <c r="U147" s="19">
        <f t="shared" si="48"/>
        <v>1.3318055966203468E-2</v>
      </c>
      <c r="V147" s="19">
        <f t="shared" si="49"/>
        <v>4.9703661523917163E-2</v>
      </c>
    </row>
    <row r="148" spans="1:22" x14ac:dyDescent="0.25">
      <c r="A148" s="26">
        <f>Wellpath!E148</f>
        <v>4350</v>
      </c>
      <c r="B148" s="73">
        <v>1</v>
      </c>
      <c r="C148" s="22">
        <v>0</v>
      </c>
      <c r="D148" s="22">
        <v>0</v>
      </c>
      <c r="E148" s="20">
        <f>Model!$W$4*((drdp!B148+drdp!K148)*DRFR!$B148+(drdp!E148+drdp!N148)*DRFR!$C148+(drdp!H148+drdp!Q148)*DRFR!$D148)</f>
        <v>0</v>
      </c>
      <c r="F148" s="20">
        <f>Model!$W$4*((drdp!C148+drdp!L148)*DRFR!$B148+(drdp!F148+drdp!O148)*DRFR!$C148+(drdp!I148+drdp!R148)*DRFR!$D148)</f>
        <v>0</v>
      </c>
      <c r="G148" s="20">
        <f>Model!$W$4*((drdp!D148+drdp!M148)*DRFR!$B148+(drdp!G148+drdp!P148)*DRFR!$C148+(drdp!J148+drdp!S148)*DRFR!$D148)</f>
        <v>0</v>
      </c>
      <c r="H148" s="18">
        <f>Model!$W$4*((drdp!B148)*DRFR!$B148+(drdp!E148)*DRFR!$C148+(drdp!H148)*DRFR!$D148)</f>
        <v>7.8450353814704665E-2</v>
      </c>
      <c r="I148" s="18">
        <f>Model!$W$4*((drdp!C148)*DRFR!$B148+(drdp!F148)*DRFR!$C148+(drdp!I148)*DRFR!$D148)</f>
        <v>0.29278070630823272</v>
      </c>
      <c r="J148" s="18">
        <f>Model!$W$4*((drdp!D148)*DRFR!$B148+(drdp!G148)*DRFR!$C148+(drdp!J148)*DRFR!$D148)</f>
        <v>0.17500000000000002</v>
      </c>
      <c r="K148" s="21">
        <f t="shared" si="38"/>
        <v>2.0880055872325842E-4</v>
      </c>
      <c r="L148" s="21">
        <f t="shared" si="39"/>
        <v>2.9082166164926186E-3</v>
      </c>
      <c r="M148" s="21">
        <f t="shared" si="40"/>
        <v>1.2844622409320739E-3</v>
      </c>
      <c r="N148" s="21">
        <f t="shared" si="41"/>
        <v>7.7925429380396949E-4</v>
      </c>
      <c r="O148" s="21">
        <f t="shared" si="42"/>
        <v>-4.1075595136984928E-4</v>
      </c>
      <c r="P148" s="21">
        <f t="shared" si="43"/>
        <v>-1.5329620800235684E-3</v>
      </c>
      <c r="Q148" s="19">
        <f t="shared" si="44"/>
        <v>6.3632585723756045E-3</v>
      </c>
      <c r="R148" s="19">
        <f t="shared" si="45"/>
        <v>8.8628758602840238E-2</v>
      </c>
      <c r="S148" s="19">
        <f t="shared" si="46"/>
        <v>3.1909462240932079E-2</v>
      </c>
      <c r="T148" s="19">
        <f t="shared" si="47"/>
        <v>2.3748004293803963E-2</v>
      </c>
      <c r="U148" s="19">
        <f t="shared" si="48"/>
        <v>1.3318055966203468E-2</v>
      </c>
      <c r="V148" s="19">
        <f t="shared" si="49"/>
        <v>4.9703661523917163E-2</v>
      </c>
    </row>
    <row r="149" spans="1:22" x14ac:dyDescent="0.25">
      <c r="A149" s="26">
        <f>Wellpath!E149</f>
        <v>4380</v>
      </c>
      <c r="B149" s="73">
        <v>1</v>
      </c>
      <c r="C149" s="22">
        <v>0</v>
      </c>
      <c r="D149" s="22">
        <v>0</v>
      </c>
      <c r="E149" s="20">
        <f>Model!$W$4*((drdp!B149+drdp!K149)*DRFR!$B149+(drdp!E149+drdp!N149)*DRFR!$C149+(drdp!H149+drdp!Q149)*DRFR!$D149)</f>
        <v>0</v>
      </c>
      <c r="F149" s="20">
        <f>Model!$W$4*((drdp!C149+drdp!L149)*DRFR!$B149+(drdp!F149+drdp!O149)*DRFR!$C149+(drdp!I149+drdp!R149)*DRFR!$D149)</f>
        <v>0</v>
      </c>
      <c r="G149" s="20">
        <f>Model!$W$4*((drdp!D149+drdp!M149)*DRFR!$B149+(drdp!G149+drdp!P149)*DRFR!$C149+(drdp!J149+drdp!S149)*DRFR!$D149)</f>
        <v>0</v>
      </c>
      <c r="H149" s="18">
        <f>Model!$W$4*((drdp!B149)*DRFR!$B149+(drdp!E149)*DRFR!$C149+(drdp!H149)*DRFR!$D149)</f>
        <v>7.8450353814704665E-2</v>
      </c>
      <c r="I149" s="18">
        <f>Model!$W$4*((drdp!C149)*DRFR!$B149+(drdp!F149)*DRFR!$C149+(drdp!I149)*DRFR!$D149)</f>
        <v>0.29278070630823272</v>
      </c>
      <c r="J149" s="18">
        <f>Model!$W$4*((drdp!D149)*DRFR!$B149+(drdp!G149)*DRFR!$C149+(drdp!J149)*DRFR!$D149)</f>
        <v>0.17500000000000002</v>
      </c>
      <c r="K149" s="21">
        <f t="shared" si="38"/>
        <v>2.0880055872325842E-4</v>
      </c>
      <c r="L149" s="21">
        <f t="shared" si="39"/>
        <v>2.9082166164926186E-3</v>
      </c>
      <c r="M149" s="21">
        <f t="shared" si="40"/>
        <v>1.2844622409320739E-3</v>
      </c>
      <c r="N149" s="21">
        <f t="shared" si="41"/>
        <v>7.7925429380396949E-4</v>
      </c>
      <c r="O149" s="21">
        <f t="shared" si="42"/>
        <v>-4.1075595136984928E-4</v>
      </c>
      <c r="P149" s="21">
        <f t="shared" si="43"/>
        <v>-1.5329620800235684E-3</v>
      </c>
      <c r="Q149" s="19">
        <f t="shared" si="44"/>
        <v>6.3632585723756045E-3</v>
      </c>
      <c r="R149" s="19">
        <f t="shared" si="45"/>
        <v>8.8628758602840238E-2</v>
      </c>
      <c r="S149" s="19">
        <f t="shared" si="46"/>
        <v>3.1909462240932079E-2</v>
      </c>
      <c r="T149" s="19">
        <f t="shared" si="47"/>
        <v>2.3748004293803963E-2</v>
      </c>
      <c r="U149" s="19">
        <f t="shared" si="48"/>
        <v>1.3318055966203468E-2</v>
      </c>
      <c r="V149" s="19">
        <f t="shared" si="49"/>
        <v>4.9703661523917163E-2</v>
      </c>
    </row>
    <row r="150" spans="1:22" x14ac:dyDescent="0.25">
      <c r="A150" s="26">
        <f>Wellpath!E150</f>
        <v>4410</v>
      </c>
      <c r="B150" s="73">
        <v>1</v>
      </c>
      <c r="C150" s="22">
        <v>0</v>
      </c>
      <c r="D150" s="22">
        <v>0</v>
      </c>
      <c r="E150" s="20">
        <f>Model!$W$4*((drdp!B150+drdp!K150)*DRFR!$B150+(drdp!E150+drdp!N150)*DRFR!$C150+(drdp!H150+drdp!Q150)*DRFR!$D150)</f>
        <v>0</v>
      </c>
      <c r="F150" s="20">
        <f>Model!$W$4*((drdp!C150+drdp!L150)*DRFR!$B150+(drdp!F150+drdp!O150)*DRFR!$C150+(drdp!I150+drdp!R150)*DRFR!$D150)</f>
        <v>0</v>
      </c>
      <c r="G150" s="20">
        <f>Model!$W$4*((drdp!D150+drdp!M150)*DRFR!$B150+(drdp!G150+drdp!P150)*DRFR!$C150+(drdp!J150+drdp!S150)*DRFR!$D150)</f>
        <v>0</v>
      </c>
      <c r="H150" s="18">
        <f>Model!$W$4*((drdp!B150)*DRFR!$B150+(drdp!E150)*DRFR!$C150+(drdp!H150)*DRFR!$D150)</f>
        <v>7.8450353814704665E-2</v>
      </c>
      <c r="I150" s="18">
        <f>Model!$W$4*((drdp!C150)*DRFR!$B150+(drdp!F150)*DRFR!$C150+(drdp!I150)*DRFR!$D150)</f>
        <v>0.29278070630823272</v>
      </c>
      <c r="J150" s="18">
        <f>Model!$W$4*((drdp!D150)*DRFR!$B150+(drdp!G150)*DRFR!$C150+(drdp!J150)*DRFR!$D150)</f>
        <v>0.17500000000000002</v>
      </c>
      <c r="K150" s="21">
        <f t="shared" si="38"/>
        <v>2.0880055872325842E-4</v>
      </c>
      <c r="L150" s="21">
        <f t="shared" si="39"/>
        <v>2.9082166164926186E-3</v>
      </c>
      <c r="M150" s="21">
        <f t="shared" si="40"/>
        <v>1.2844622409320739E-3</v>
      </c>
      <c r="N150" s="21">
        <f t="shared" si="41"/>
        <v>7.7925429380396949E-4</v>
      </c>
      <c r="O150" s="21">
        <f t="shared" si="42"/>
        <v>-4.1075595136984928E-4</v>
      </c>
      <c r="P150" s="21">
        <f t="shared" si="43"/>
        <v>-1.5329620800235684E-3</v>
      </c>
      <c r="Q150" s="19">
        <f t="shared" si="44"/>
        <v>6.3632585723756045E-3</v>
      </c>
      <c r="R150" s="19">
        <f t="shared" si="45"/>
        <v>8.8628758602840238E-2</v>
      </c>
      <c r="S150" s="19">
        <f t="shared" si="46"/>
        <v>3.1909462240932079E-2</v>
      </c>
      <c r="T150" s="19">
        <f t="shared" si="47"/>
        <v>2.3748004293803963E-2</v>
      </c>
      <c r="U150" s="19">
        <f t="shared" si="48"/>
        <v>1.3318055966203468E-2</v>
      </c>
      <c r="V150" s="19">
        <f t="shared" si="49"/>
        <v>4.9703661523917163E-2</v>
      </c>
    </row>
    <row r="151" spans="1:22" x14ac:dyDescent="0.25">
      <c r="A151" s="26">
        <f>Wellpath!E151</f>
        <v>4440</v>
      </c>
      <c r="B151" s="73">
        <v>1</v>
      </c>
      <c r="C151" s="22">
        <v>0</v>
      </c>
      <c r="D151" s="22">
        <v>0</v>
      </c>
      <c r="E151" s="20">
        <f>Model!$W$4*((drdp!B151+drdp!K151)*DRFR!$B151+(drdp!E151+drdp!N151)*DRFR!$C151+(drdp!H151+drdp!Q151)*DRFR!$D151)</f>
        <v>0</v>
      </c>
      <c r="F151" s="20">
        <f>Model!$W$4*((drdp!C151+drdp!L151)*DRFR!$B151+(drdp!F151+drdp!O151)*DRFR!$C151+(drdp!I151+drdp!R151)*DRFR!$D151)</f>
        <v>0</v>
      </c>
      <c r="G151" s="20">
        <f>Model!$W$4*((drdp!D151+drdp!M151)*DRFR!$B151+(drdp!G151+drdp!P151)*DRFR!$C151+(drdp!J151+drdp!S151)*DRFR!$D151)</f>
        <v>0</v>
      </c>
      <c r="H151" s="18">
        <f>Model!$W$4*((drdp!B151)*DRFR!$B151+(drdp!E151)*DRFR!$C151+(drdp!H151)*DRFR!$D151)</f>
        <v>7.8450353814704665E-2</v>
      </c>
      <c r="I151" s="18">
        <f>Model!$W$4*((drdp!C151)*DRFR!$B151+(drdp!F151)*DRFR!$C151+(drdp!I151)*DRFR!$D151)</f>
        <v>0.29278070630823272</v>
      </c>
      <c r="J151" s="18">
        <f>Model!$W$4*((drdp!D151)*DRFR!$B151+(drdp!G151)*DRFR!$C151+(drdp!J151)*DRFR!$D151)</f>
        <v>0.17500000000000002</v>
      </c>
      <c r="K151" s="21">
        <f t="shared" si="38"/>
        <v>2.0880055872325842E-4</v>
      </c>
      <c r="L151" s="21">
        <f t="shared" si="39"/>
        <v>2.9082166164926186E-3</v>
      </c>
      <c r="M151" s="21">
        <f t="shared" si="40"/>
        <v>1.2844622409320739E-3</v>
      </c>
      <c r="N151" s="21">
        <f t="shared" si="41"/>
        <v>7.7925429380396949E-4</v>
      </c>
      <c r="O151" s="21">
        <f t="shared" si="42"/>
        <v>-4.1075595136984928E-4</v>
      </c>
      <c r="P151" s="21">
        <f t="shared" si="43"/>
        <v>-1.5329620800235684E-3</v>
      </c>
      <c r="Q151" s="19">
        <f t="shared" si="44"/>
        <v>6.3632585723756045E-3</v>
      </c>
      <c r="R151" s="19">
        <f t="shared" si="45"/>
        <v>8.8628758602840238E-2</v>
      </c>
      <c r="S151" s="19">
        <f t="shared" si="46"/>
        <v>3.1909462240932079E-2</v>
      </c>
      <c r="T151" s="19">
        <f t="shared" si="47"/>
        <v>2.3748004293803963E-2</v>
      </c>
      <c r="U151" s="19">
        <f t="shared" si="48"/>
        <v>1.3318055966203468E-2</v>
      </c>
      <c r="V151" s="19">
        <f t="shared" si="49"/>
        <v>4.9703661523917163E-2</v>
      </c>
    </row>
    <row r="152" spans="1:22" x14ac:dyDescent="0.25">
      <c r="A152" s="26">
        <f>Wellpath!E152</f>
        <v>4470</v>
      </c>
      <c r="B152" s="73">
        <v>1</v>
      </c>
      <c r="C152" s="22">
        <v>0</v>
      </c>
      <c r="D152" s="22">
        <v>0</v>
      </c>
      <c r="E152" s="20">
        <f>Model!$W$4*((drdp!B152+drdp!K152)*DRFR!$B152+(drdp!E152+drdp!N152)*DRFR!$C152+(drdp!H152+drdp!Q152)*DRFR!$D152)</f>
        <v>0</v>
      </c>
      <c r="F152" s="20">
        <f>Model!$W$4*((drdp!C152+drdp!L152)*DRFR!$B152+(drdp!F152+drdp!O152)*DRFR!$C152+(drdp!I152+drdp!R152)*DRFR!$D152)</f>
        <v>0</v>
      </c>
      <c r="G152" s="20">
        <f>Model!$W$4*((drdp!D152+drdp!M152)*DRFR!$B152+(drdp!G152+drdp!P152)*DRFR!$C152+(drdp!J152+drdp!S152)*DRFR!$D152)</f>
        <v>0</v>
      </c>
      <c r="H152" s="18">
        <f>Model!$W$4*((drdp!B152)*DRFR!$B152+(drdp!E152)*DRFR!$C152+(drdp!H152)*DRFR!$D152)</f>
        <v>7.8450353814704665E-2</v>
      </c>
      <c r="I152" s="18">
        <f>Model!$W$4*((drdp!C152)*DRFR!$B152+(drdp!F152)*DRFR!$C152+(drdp!I152)*DRFR!$D152)</f>
        <v>0.29278070630823272</v>
      </c>
      <c r="J152" s="18">
        <f>Model!$W$4*((drdp!D152)*DRFR!$B152+(drdp!G152)*DRFR!$C152+(drdp!J152)*DRFR!$D152)</f>
        <v>0.17500000000000002</v>
      </c>
      <c r="K152" s="21">
        <f t="shared" si="38"/>
        <v>2.0880055872325842E-4</v>
      </c>
      <c r="L152" s="21">
        <f t="shared" si="39"/>
        <v>2.9082166164926186E-3</v>
      </c>
      <c r="M152" s="21">
        <f t="shared" si="40"/>
        <v>1.2844622409320739E-3</v>
      </c>
      <c r="N152" s="21">
        <f t="shared" si="41"/>
        <v>7.7925429380396949E-4</v>
      </c>
      <c r="O152" s="21">
        <f t="shared" si="42"/>
        <v>-4.1075595136984928E-4</v>
      </c>
      <c r="P152" s="21">
        <f t="shared" si="43"/>
        <v>-1.5329620800235684E-3</v>
      </c>
      <c r="Q152" s="19">
        <f t="shared" si="44"/>
        <v>6.3632585723756045E-3</v>
      </c>
      <c r="R152" s="19">
        <f t="shared" si="45"/>
        <v>8.8628758602840238E-2</v>
      </c>
      <c r="S152" s="19">
        <f t="shared" si="46"/>
        <v>3.1909462240932079E-2</v>
      </c>
      <c r="T152" s="19">
        <f t="shared" si="47"/>
        <v>2.3748004293803963E-2</v>
      </c>
      <c r="U152" s="19">
        <f t="shared" si="48"/>
        <v>1.3318055966203468E-2</v>
      </c>
      <c r="V152" s="19">
        <f t="shared" si="49"/>
        <v>4.9703661523917163E-2</v>
      </c>
    </row>
    <row r="153" spans="1:22" x14ac:dyDescent="0.25">
      <c r="A153" s="26">
        <f>Wellpath!E153</f>
        <v>4500</v>
      </c>
      <c r="B153" s="73">
        <v>1</v>
      </c>
      <c r="C153" s="22">
        <v>0</v>
      </c>
      <c r="D153" s="22">
        <v>0</v>
      </c>
      <c r="E153" s="20">
        <f>Model!$W$4*((drdp!B153+drdp!K153)*DRFR!$B153+(drdp!E153+drdp!N153)*DRFR!$C153+(drdp!H153+drdp!Q153)*DRFR!$D153)</f>
        <v>0</v>
      </c>
      <c r="F153" s="20">
        <f>Model!$W$4*((drdp!C153+drdp!L153)*DRFR!$B153+(drdp!F153+drdp!O153)*DRFR!$C153+(drdp!I153+drdp!R153)*DRFR!$D153)</f>
        <v>0</v>
      </c>
      <c r="G153" s="20">
        <f>Model!$W$4*((drdp!D153+drdp!M153)*DRFR!$B153+(drdp!G153+drdp!P153)*DRFR!$C153+(drdp!J153+drdp!S153)*DRFR!$D153)</f>
        <v>0</v>
      </c>
      <c r="H153" s="18">
        <f>Model!$W$4*((drdp!B153)*DRFR!$B153+(drdp!E153)*DRFR!$C153+(drdp!H153)*DRFR!$D153)</f>
        <v>7.8450353814704665E-2</v>
      </c>
      <c r="I153" s="18">
        <f>Model!$W$4*((drdp!C153)*DRFR!$B153+(drdp!F153)*DRFR!$C153+(drdp!I153)*DRFR!$D153)</f>
        <v>0.29278070630823272</v>
      </c>
      <c r="J153" s="18">
        <f>Model!$W$4*((drdp!D153)*DRFR!$B153+(drdp!G153)*DRFR!$C153+(drdp!J153)*DRFR!$D153)</f>
        <v>0.17500000000000002</v>
      </c>
      <c r="K153" s="21">
        <f t="shared" si="38"/>
        <v>2.0880055872325842E-4</v>
      </c>
      <c r="L153" s="21">
        <f t="shared" si="39"/>
        <v>2.9082166164926186E-3</v>
      </c>
      <c r="M153" s="21">
        <f t="shared" si="40"/>
        <v>1.2844622409320739E-3</v>
      </c>
      <c r="N153" s="21">
        <f t="shared" si="41"/>
        <v>7.7925429380396949E-4</v>
      </c>
      <c r="O153" s="21">
        <f t="shared" si="42"/>
        <v>-4.1075595136984928E-4</v>
      </c>
      <c r="P153" s="21">
        <f t="shared" si="43"/>
        <v>-1.5329620800235684E-3</v>
      </c>
      <c r="Q153" s="19">
        <f t="shared" si="44"/>
        <v>6.3632585723756045E-3</v>
      </c>
      <c r="R153" s="19">
        <f t="shared" si="45"/>
        <v>8.8628758602840238E-2</v>
      </c>
      <c r="S153" s="19">
        <f t="shared" si="46"/>
        <v>3.1909462240932079E-2</v>
      </c>
      <c r="T153" s="19">
        <f t="shared" si="47"/>
        <v>2.3748004293803963E-2</v>
      </c>
      <c r="U153" s="19">
        <f t="shared" si="48"/>
        <v>1.3318055966203468E-2</v>
      </c>
      <c r="V153" s="19">
        <f t="shared" si="49"/>
        <v>4.9703661523917163E-2</v>
      </c>
    </row>
    <row r="154" spans="1:22" x14ac:dyDescent="0.25">
      <c r="A154" s="26">
        <f>Wellpath!E154</f>
        <v>4530</v>
      </c>
      <c r="B154" s="73">
        <v>1</v>
      </c>
      <c r="C154" s="22">
        <v>0</v>
      </c>
      <c r="D154" s="22">
        <v>0</v>
      </c>
      <c r="E154" s="20">
        <f>Model!$W$4*((drdp!B154+drdp!K154)*DRFR!$B154+(drdp!E154+drdp!N154)*DRFR!$C154+(drdp!H154+drdp!Q154)*DRFR!$D154)</f>
        <v>0</v>
      </c>
      <c r="F154" s="20">
        <f>Model!$W$4*((drdp!C154+drdp!L154)*DRFR!$B154+(drdp!F154+drdp!O154)*DRFR!$C154+(drdp!I154+drdp!R154)*DRFR!$D154)</f>
        <v>0</v>
      </c>
      <c r="G154" s="20">
        <f>Model!$W$4*((drdp!D154+drdp!M154)*DRFR!$B154+(drdp!G154+drdp!P154)*DRFR!$C154+(drdp!J154+drdp!S154)*DRFR!$D154)</f>
        <v>0</v>
      </c>
      <c r="H154" s="18">
        <f>Model!$W$4*((drdp!B154)*DRFR!$B154+(drdp!E154)*DRFR!$C154+(drdp!H154)*DRFR!$D154)</f>
        <v>7.8450353814704665E-2</v>
      </c>
      <c r="I154" s="18">
        <f>Model!$W$4*((drdp!C154)*DRFR!$B154+(drdp!F154)*DRFR!$C154+(drdp!I154)*DRFR!$D154)</f>
        <v>0.29278070630823272</v>
      </c>
      <c r="J154" s="18">
        <f>Model!$W$4*((drdp!D154)*DRFR!$B154+(drdp!G154)*DRFR!$C154+(drdp!J154)*DRFR!$D154)</f>
        <v>0.17500000000000002</v>
      </c>
      <c r="K154" s="21">
        <f t="shared" si="38"/>
        <v>2.0880055872325842E-4</v>
      </c>
      <c r="L154" s="21">
        <f t="shared" si="39"/>
        <v>2.9082166164926186E-3</v>
      </c>
      <c r="M154" s="21">
        <f t="shared" si="40"/>
        <v>1.2844622409320739E-3</v>
      </c>
      <c r="N154" s="21">
        <f t="shared" si="41"/>
        <v>7.7925429380396949E-4</v>
      </c>
      <c r="O154" s="21">
        <f t="shared" si="42"/>
        <v>-4.1075595136984928E-4</v>
      </c>
      <c r="P154" s="21">
        <f t="shared" si="43"/>
        <v>-1.5329620800235684E-3</v>
      </c>
      <c r="Q154" s="19">
        <f t="shared" si="44"/>
        <v>6.3632585723756045E-3</v>
      </c>
      <c r="R154" s="19">
        <f t="shared" si="45"/>
        <v>8.8628758602840238E-2</v>
      </c>
      <c r="S154" s="19">
        <f t="shared" si="46"/>
        <v>3.1909462240932079E-2</v>
      </c>
      <c r="T154" s="19">
        <f t="shared" si="47"/>
        <v>2.3748004293803963E-2</v>
      </c>
      <c r="U154" s="19">
        <f t="shared" si="48"/>
        <v>1.3318055966203468E-2</v>
      </c>
      <c r="V154" s="19">
        <f t="shared" si="49"/>
        <v>4.9703661523917163E-2</v>
      </c>
    </row>
    <row r="155" spans="1:22" x14ac:dyDescent="0.25">
      <c r="A155" s="26">
        <f>Wellpath!E155</f>
        <v>4560</v>
      </c>
      <c r="B155" s="73">
        <v>1</v>
      </c>
      <c r="C155" s="22">
        <v>0</v>
      </c>
      <c r="D155" s="22">
        <v>0</v>
      </c>
      <c r="E155" s="20">
        <f>Model!$W$4*((drdp!B155+drdp!K155)*DRFR!$B155+(drdp!E155+drdp!N155)*DRFR!$C155+(drdp!H155+drdp!Q155)*DRFR!$D155)</f>
        <v>0</v>
      </c>
      <c r="F155" s="20">
        <f>Model!$W$4*((drdp!C155+drdp!L155)*DRFR!$B155+(drdp!F155+drdp!O155)*DRFR!$C155+(drdp!I155+drdp!R155)*DRFR!$D155)</f>
        <v>0</v>
      </c>
      <c r="G155" s="20">
        <f>Model!$W$4*((drdp!D155+drdp!M155)*DRFR!$B155+(drdp!G155+drdp!P155)*DRFR!$C155+(drdp!J155+drdp!S155)*DRFR!$D155)</f>
        <v>0</v>
      </c>
      <c r="H155" s="18">
        <f>Model!$W$4*((drdp!B155)*DRFR!$B155+(drdp!E155)*DRFR!$C155+(drdp!H155)*DRFR!$D155)</f>
        <v>7.8450353814704665E-2</v>
      </c>
      <c r="I155" s="18">
        <f>Model!$W$4*((drdp!C155)*DRFR!$B155+(drdp!F155)*DRFR!$C155+(drdp!I155)*DRFR!$D155)</f>
        <v>0.29278070630823272</v>
      </c>
      <c r="J155" s="18">
        <f>Model!$W$4*((drdp!D155)*DRFR!$B155+(drdp!G155)*DRFR!$C155+(drdp!J155)*DRFR!$D155)</f>
        <v>0.17500000000000002</v>
      </c>
      <c r="K155" s="21">
        <f t="shared" si="38"/>
        <v>2.0880055872325842E-4</v>
      </c>
      <c r="L155" s="21">
        <f t="shared" si="39"/>
        <v>2.9082166164926186E-3</v>
      </c>
      <c r="M155" s="21">
        <f t="shared" si="40"/>
        <v>1.2844622409320739E-3</v>
      </c>
      <c r="N155" s="21">
        <f t="shared" si="41"/>
        <v>7.7925429380396949E-4</v>
      </c>
      <c r="O155" s="21">
        <f t="shared" si="42"/>
        <v>-4.1075595136984928E-4</v>
      </c>
      <c r="P155" s="21">
        <f t="shared" si="43"/>
        <v>-1.5329620800235684E-3</v>
      </c>
      <c r="Q155" s="19">
        <f t="shared" si="44"/>
        <v>6.3632585723756045E-3</v>
      </c>
      <c r="R155" s="19">
        <f t="shared" si="45"/>
        <v>8.8628758602840238E-2</v>
      </c>
      <c r="S155" s="19">
        <f t="shared" si="46"/>
        <v>3.1909462240932079E-2</v>
      </c>
      <c r="T155" s="19">
        <f t="shared" si="47"/>
        <v>2.3748004293803963E-2</v>
      </c>
      <c r="U155" s="19">
        <f t="shared" si="48"/>
        <v>1.3318055966203468E-2</v>
      </c>
      <c r="V155" s="19">
        <f t="shared" si="49"/>
        <v>4.9703661523917163E-2</v>
      </c>
    </row>
    <row r="156" spans="1:22" x14ac:dyDescent="0.25">
      <c r="A156" s="26">
        <f>Wellpath!E156</f>
        <v>4590</v>
      </c>
      <c r="B156" s="73">
        <v>1</v>
      </c>
      <c r="C156" s="22">
        <v>0</v>
      </c>
      <c r="D156" s="22">
        <v>0</v>
      </c>
      <c r="E156" s="20">
        <f>Model!$W$4*((drdp!B156+drdp!K156)*DRFR!$B156+(drdp!E156+drdp!N156)*DRFR!$C156+(drdp!H156+drdp!Q156)*DRFR!$D156)</f>
        <v>0</v>
      </c>
      <c r="F156" s="20">
        <f>Model!$W$4*((drdp!C156+drdp!L156)*DRFR!$B156+(drdp!F156+drdp!O156)*DRFR!$C156+(drdp!I156+drdp!R156)*DRFR!$D156)</f>
        <v>0</v>
      </c>
      <c r="G156" s="20">
        <f>Model!$W$4*((drdp!D156+drdp!M156)*DRFR!$B156+(drdp!G156+drdp!P156)*DRFR!$C156+(drdp!J156+drdp!S156)*DRFR!$D156)</f>
        <v>0</v>
      </c>
      <c r="H156" s="18">
        <f>Model!$W$4*((drdp!B156)*DRFR!$B156+(drdp!E156)*DRFR!$C156+(drdp!H156)*DRFR!$D156)</f>
        <v>7.8450353814704665E-2</v>
      </c>
      <c r="I156" s="18">
        <f>Model!$W$4*((drdp!C156)*DRFR!$B156+(drdp!F156)*DRFR!$C156+(drdp!I156)*DRFR!$D156)</f>
        <v>0.29278070630823272</v>
      </c>
      <c r="J156" s="18">
        <f>Model!$W$4*((drdp!D156)*DRFR!$B156+(drdp!G156)*DRFR!$C156+(drdp!J156)*DRFR!$D156)</f>
        <v>0.17500000000000002</v>
      </c>
      <c r="K156" s="21">
        <f t="shared" si="38"/>
        <v>2.0880055872325842E-4</v>
      </c>
      <c r="L156" s="21">
        <f t="shared" si="39"/>
        <v>2.9082166164926186E-3</v>
      </c>
      <c r="M156" s="21">
        <f t="shared" si="40"/>
        <v>1.2844622409320739E-3</v>
      </c>
      <c r="N156" s="21">
        <f t="shared" si="41"/>
        <v>7.7925429380396949E-4</v>
      </c>
      <c r="O156" s="21">
        <f t="shared" si="42"/>
        <v>-4.1075595136984928E-4</v>
      </c>
      <c r="P156" s="21">
        <f t="shared" si="43"/>
        <v>-1.5329620800235684E-3</v>
      </c>
      <c r="Q156" s="19">
        <f t="shared" si="44"/>
        <v>6.3632585723756045E-3</v>
      </c>
      <c r="R156" s="19">
        <f t="shared" si="45"/>
        <v>8.8628758602840238E-2</v>
      </c>
      <c r="S156" s="19">
        <f t="shared" si="46"/>
        <v>3.1909462240932079E-2</v>
      </c>
      <c r="T156" s="19">
        <f t="shared" si="47"/>
        <v>2.3748004293803963E-2</v>
      </c>
      <c r="U156" s="19">
        <f t="shared" si="48"/>
        <v>1.3318055966203468E-2</v>
      </c>
      <c r="V156" s="19">
        <f t="shared" si="49"/>
        <v>4.9703661523917163E-2</v>
      </c>
    </row>
    <row r="157" spans="1:22" x14ac:dyDescent="0.25">
      <c r="A157" s="26">
        <f>Wellpath!E157</f>
        <v>4620</v>
      </c>
      <c r="B157" s="73">
        <v>1</v>
      </c>
      <c r="C157" s="22">
        <v>0</v>
      </c>
      <c r="D157" s="22">
        <v>0</v>
      </c>
      <c r="E157" s="20">
        <f>Model!$W$4*((drdp!B157+drdp!K157)*DRFR!$B157+(drdp!E157+drdp!N157)*DRFR!$C157+(drdp!H157+drdp!Q157)*DRFR!$D157)</f>
        <v>0</v>
      </c>
      <c r="F157" s="20">
        <f>Model!$W$4*((drdp!C157+drdp!L157)*DRFR!$B157+(drdp!F157+drdp!O157)*DRFR!$C157+(drdp!I157+drdp!R157)*DRFR!$D157)</f>
        <v>0</v>
      </c>
      <c r="G157" s="20">
        <f>Model!$W$4*((drdp!D157+drdp!M157)*DRFR!$B157+(drdp!G157+drdp!P157)*DRFR!$C157+(drdp!J157+drdp!S157)*DRFR!$D157)</f>
        <v>0</v>
      </c>
      <c r="H157" s="18">
        <f>Model!$W$4*((drdp!B157)*DRFR!$B157+(drdp!E157)*DRFR!$C157+(drdp!H157)*DRFR!$D157)</f>
        <v>7.8450353814704665E-2</v>
      </c>
      <c r="I157" s="18">
        <f>Model!$W$4*((drdp!C157)*DRFR!$B157+(drdp!F157)*DRFR!$C157+(drdp!I157)*DRFR!$D157)</f>
        <v>0.29278070630823272</v>
      </c>
      <c r="J157" s="18">
        <f>Model!$W$4*((drdp!D157)*DRFR!$B157+(drdp!G157)*DRFR!$C157+(drdp!J157)*DRFR!$D157)</f>
        <v>0.17500000000000002</v>
      </c>
      <c r="K157" s="21">
        <f t="shared" si="38"/>
        <v>2.0880055872325842E-4</v>
      </c>
      <c r="L157" s="21">
        <f t="shared" si="39"/>
        <v>2.9082166164926186E-3</v>
      </c>
      <c r="M157" s="21">
        <f t="shared" si="40"/>
        <v>1.2844622409320739E-3</v>
      </c>
      <c r="N157" s="21">
        <f t="shared" si="41"/>
        <v>7.7925429380396949E-4</v>
      </c>
      <c r="O157" s="21">
        <f t="shared" si="42"/>
        <v>-4.1075595136984928E-4</v>
      </c>
      <c r="P157" s="21">
        <f t="shared" si="43"/>
        <v>-1.5329620800235684E-3</v>
      </c>
      <c r="Q157" s="19">
        <f t="shared" si="44"/>
        <v>6.3632585723756045E-3</v>
      </c>
      <c r="R157" s="19">
        <f t="shared" si="45"/>
        <v>8.8628758602840238E-2</v>
      </c>
      <c r="S157" s="19">
        <f t="shared" si="46"/>
        <v>3.1909462240932079E-2</v>
      </c>
      <c r="T157" s="19">
        <f t="shared" si="47"/>
        <v>2.3748004293803963E-2</v>
      </c>
      <c r="U157" s="19">
        <f t="shared" si="48"/>
        <v>1.3318055966203468E-2</v>
      </c>
      <c r="V157" s="19">
        <f t="shared" si="49"/>
        <v>4.9703661523917163E-2</v>
      </c>
    </row>
    <row r="158" spans="1:22" x14ac:dyDescent="0.25">
      <c r="A158" s="26">
        <f>Wellpath!E158</f>
        <v>4650</v>
      </c>
      <c r="B158" s="73">
        <v>1</v>
      </c>
      <c r="C158" s="22">
        <v>0</v>
      </c>
      <c r="D158" s="22">
        <v>0</v>
      </c>
      <c r="E158" s="20">
        <f>Model!$W$4*((drdp!B158+drdp!K158)*DRFR!$B158+(drdp!E158+drdp!N158)*DRFR!$C158+(drdp!H158+drdp!Q158)*DRFR!$D158)</f>
        <v>0</v>
      </c>
      <c r="F158" s="20">
        <f>Model!$W$4*((drdp!C158+drdp!L158)*DRFR!$B158+(drdp!F158+drdp!O158)*DRFR!$C158+(drdp!I158+drdp!R158)*DRFR!$D158)</f>
        <v>0</v>
      </c>
      <c r="G158" s="20">
        <f>Model!$W$4*((drdp!D158+drdp!M158)*DRFR!$B158+(drdp!G158+drdp!P158)*DRFR!$C158+(drdp!J158+drdp!S158)*DRFR!$D158)</f>
        <v>0</v>
      </c>
      <c r="H158" s="18">
        <f>Model!$W$4*((drdp!B158)*DRFR!$B158+(drdp!E158)*DRFR!$C158+(drdp!H158)*DRFR!$D158)</f>
        <v>7.8450353814704665E-2</v>
      </c>
      <c r="I158" s="18">
        <f>Model!$W$4*((drdp!C158)*DRFR!$B158+(drdp!F158)*DRFR!$C158+(drdp!I158)*DRFR!$D158)</f>
        <v>0.29278070630823272</v>
      </c>
      <c r="J158" s="18">
        <f>Model!$W$4*((drdp!D158)*DRFR!$B158+(drdp!G158)*DRFR!$C158+(drdp!J158)*DRFR!$D158)</f>
        <v>0.17500000000000002</v>
      </c>
      <c r="K158" s="21">
        <f t="shared" si="38"/>
        <v>2.0880055872325842E-4</v>
      </c>
      <c r="L158" s="21">
        <f t="shared" si="39"/>
        <v>2.9082166164926186E-3</v>
      </c>
      <c r="M158" s="21">
        <f t="shared" si="40"/>
        <v>1.2844622409320739E-3</v>
      </c>
      <c r="N158" s="21">
        <f t="shared" si="41"/>
        <v>7.7925429380396949E-4</v>
      </c>
      <c r="O158" s="21">
        <f t="shared" si="42"/>
        <v>-4.1075595136984928E-4</v>
      </c>
      <c r="P158" s="21">
        <f t="shared" si="43"/>
        <v>-1.5329620800235684E-3</v>
      </c>
      <c r="Q158" s="19">
        <f t="shared" si="44"/>
        <v>6.3632585723756045E-3</v>
      </c>
      <c r="R158" s="19">
        <f t="shared" si="45"/>
        <v>8.8628758602840238E-2</v>
      </c>
      <c r="S158" s="19">
        <f t="shared" si="46"/>
        <v>3.1909462240932079E-2</v>
      </c>
      <c r="T158" s="19">
        <f t="shared" si="47"/>
        <v>2.3748004293803963E-2</v>
      </c>
      <c r="U158" s="19">
        <f t="shared" si="48"/>
        <v>1.3318055966203468E-2</v>
      </c>
      <c r="V158" s="19">
        <f t="shared" si="49"/>
        <v>4.9703661523917163E-2</v>
      </c>
    </row>
    <row r="159" spans="1:22" x14ac:dyDescent="0.25">
      <c r="A159" s="26">
        <f>Wellpath!E159</f>
        <v>4680</v>
      </c>
      <c r="B159" s="73">
        <v>1</v>
      </c>
      <c r="C159" s="22">
        <v>0</v>
      </c>
      <c r="D159" s="22">
        <v>0</v>
      </c>
      <c r="E159" s="20">
        <f>Model!$W$4*((drdp!B159+drdp!K159)*DRFR!$B159+(drdp!E159+drdp!N159)*DRFR!$C159+(drdp!H159+drdp!Q159)*DRFR!$D159)</f>
        <v>0</v>
      </c>
      <c r="F159" s="20">
        <f>Model!$W$4*((drdp!C159+drdp!L159)*DRFR!$B159+(drdp!F159+drdp!O159)*DRFR!$C159+(drdp!I159+drdp!R159)*DRFR!$D159)</f>
        <v>0</v>
      </c>
      <c r="G159" s="20">
        <f>Model!$W$4*((drdp!D159+drdp!M159)*DRFR!$B159+(drdp!G159+drdp!P159)*DRFR!$C159+(drdp!J159+drdp!S159)*DRFR!$D159)</f>
        <v>0</v>
      </c>
      <c r="H159" s="18">
        <f>Model!$W$4*((drdp!B159)*DRFR!$B159+(drdp!E159)*DRFR!$C159+(drdp!H159)*DRFR!$D159)</f>
        <v>7.8450353814704665E-2</v>
      </c>
      <c r="I159" s="18">
        <f>Model!$W$4*((drdp!C159)*DRFR!$B159+(drdp!F159)*DRFR!$C159+(drdp!I159)*DRFR!$D159)</f>
        <v>0.29278070630823272</v>
      </c>
      <c r="J159" s="18">
        <f>Model!$W$4*((drdp!D159)*DRFR!$B159+(drdp!G159)*DRFR!$C159+(drdp!J159)*DRFR!$D159)</f>
        <v>0.17500000000000002</v>
      </c>
      <c r="K159" s="21">
        <f t="shared" si="38"/>
        <v>2.0880055872325842E-4</v>
      </c>
      <c r="L159" s="21">
        <f t="shared" si="39"/>
        <v>2.9082166164926186E-3</v>
      </c>
      <c r="M159" s="21">
        <f t="shared" si="40"/>
        <v>1.2844622409320739E-3</v>
      </c>
      <c r="N159" s="21">
        <f t="shared" si="41"/>
        <v>7.7925429380396949E-4</v>
      </c>
      <c r="O159" s="21">
        <f t="shared" si="42"/>
        <v>-4.1075595136984928E-4</v>
      </c>
      <c r="P159" s="21">
        <f t="shared" si="43"/>
        <v>-1.5329620800235684E-3</v>
      </c>
      <c r="Q159" s="19">
        <f t="shared" si="44"/>
        <v>6.3632585723756045E-3</v>
      </c>
      <c r="R159" s="19">
        <f t="shared" si="45"/>
        <v>8.8628758602840238E-2</v>
      </c>
      <c r="S159" s="19">
        <f t="shared" si="46"/>
        <v>3.1909462240932079E-2</v>
      </c>
      <c r="T159" s="19">
        <f t="shared" si="47"/>
        <v>2.3748004293803963E-2</v>
      </c>
      <c r="U159" s="19">
        <f t="shared" si="48"/>
        <v>1.3318055966203468E-2</v>
      </c>
      <c r="V159" s="19">
        <f t="shared" si="49"/>
        <v>4.9703661523917163E-2</v>
      </c>
    </row>
    <row r="160" spans="1:22" x14ac:dyDescent="0.25">
      <c r="A160" s="26">
        <f>Wellpath!E160</f>
        <v>4710</v>
      </c>
      <c r="B160" s="73">
        <v>1</v>
      </c>
      <c r="C160" s="22">
        <v>0</v>
      </c>
      <c r="D160" s="22">
        <v>0</v>
      </c>
      <c r="E160" s="20">
        <f>Model!$W$4*((drdp!B160+drdp!K160)*DRFR!$B160+(drdp!E160+drdp!N160)*DRFR!$C160+(drdp!H160+drdp!Q160)*DRFR!$D160)</f>
        <v>0</v>
      </c>
      <c r="F160" s="20">
        <f>Model!$W$4*((drdp!C160+drdp!L160)*DRFR!$B160+(drdp!F160+drdp!O160)*DRFR!$C160+(drdp!I160+drdp!R160)*DRFR!$D160)</f>
        <v>0</v>
      </c>
      <c r="G160" s="20">
        <f>Model!$W$4*((drdp!D160+drdp!M160)*DRFR!$B160+(drdp!G160+drdp!P160)*DRFR!$C160+(drdp!J160+drdp!S160)*DRFR!$D160)</f>
        <v>0</v>
      </c>
      <c r="H160" s="18">
        <f>Model!$W$4*((drdp!B160)*DRFR!$B160+(drdp!E160)*DRFR!$C160+(drdp!H160)*DRFR!$D160)</f>
        <v>7.8450353814704665E-2</v>
      </c>
      <c r="I160" s="18">
        <f>Model!$W$4*((drdp!C160)*DRFR!$B160+(drdp!F160)*DRFR!$C160+(drdp!I160)*DRFR!$D160)</f>
        <v>0.29278070630823272</v>
      </c>
      <c r="J160" s="18">
        <f>Model!$W$4*((drdp!D160)*DRFR!$B160+(drdp!G160)*DRFR!$C160+(drdp!J160)*DRFR!$D160)</f>
        <v>0.17500000000000002</v>
      </c>
      <c r="K160" s="21">
        <f t="shared" si="38"/>
        <v>2.0880055872325842E-4</v>
      </c>
      <c r="L160" s="21">
        <f t="shared" si="39"/>
        <v>2.9082166164926186E-3</v>
      </c>
      <c r="M160" s="21">
        <f t="shared" si="40"/>
        <v>1.2844622409320739E-3</v>
      </c>
      <c r="N160" s="21">
        <f t="shared" si="41"/>
        <v>7.7925429380396949E-4</v>
      </c>
      <c r="O160" s="21">
        <f t="shared" si="42"/>
        <v>-4.1075595136984928E-4</v>
      </c>
      <c r="P160" s="21">
        <f t="shared" si="43"/>
        <v>-1.5329620800235684E-3</v>
      </c>
      <c r="Q160" s="19">
        <f t="shared" si="44"/>
        <v>6.3632585723756045E-3</v>
      </c>
      <c r="R160" s="19">
        <f t="shared" si="45"/>
        <v>8.8628758602840238E-2</v>
      </c>
      <c r="S160" s="19">
        <f t="shared" si="46"/>
        <v>3.1909462240932079E-2</v>
      </c>
      <c r="T160" s="19">
        <f t="shared" si="47"/>
        <v>2.3748004293803963E-2</v>
      </c>
      <c r="U160" s="19">
        <f t="shared" si="48"/>
        <v>1.3318055966203468E-2</v>
      </c>
      <c r="V160" s="19">
        <f t="shared" si="49"/>
        <v>4.9703661523917163E-2</v>
      </c>
    </row>
    <row r="161" spans="1:22" x14ac:dyDescent="0.25">
      <c r="A161" s="26">
        <f>Wellpath!E161</f>
        <v>4740</v>
      </c>
      <c r="B161" s="73">
        <v>1</v>
      </c>
      <c r="C161" s="22">
        <v>0</v>
      </c>
      <c r="D161" s="22">
        <v>0</v>
      </c>
      <c r="E161" s="20">
        <f>Model!$W$4*((drdp!B161+drdp!K161)*DRFR!$B161+(drdp!E161+drdp!N161)*DRFR!$C161+(drdp!H161+drdp!Q161)*DRFR!$D161)</f>
        <v>0</v>
      </c>
      <c r="F161" s="20">
        <f>Model!$W$4*((drdp!C161+drdp!L161)*DRFR!$B161+(drdp!F161+drdp!O161)*DRFR!$C161+(drdp!I161+drdp!R161)*DRFR!$D161)</f>
        <v>0</v>
      </c>
      <c r="G161" s="20">
        <f>Model!$W$4*((drdp!D161+drdp!M161)*DRFR!$B161+(drdp!G161+drdp!P161)*DRFR!$C161+(drdp!J161+drdp!S161)*DRFR!$D161)</f>
        <v>0</v>
      </c>
      <c r="H161" s="18">
        <f>Model!$W$4*((drdp!B161)*DRFR!$B161+(drdp!E161)*DRFR!$C161+(drdp!H161)*DRFR!$D161)</f>
        <v>7.8450353814704665E-2</v>
      </c>
      <c r="I161" s="18">
        <f>Model!$W$4*((drdp!C161)*DRFR!$B161+(drdp!F161)*DRFR!$C161+(drdp!I161)*DRFR!$D161)</f>
        <v>0.29278070630823272</v>
      </c>
      <c r="J161" s="18">
        <f>Model!$W$4*((drdp!D161)*DRFR!$B161+(drdp!G161)*DRFR!$C161+(drdp!J161)*DRFR!$D161)</f>
        <v>0.17500000000000002</v>
      </c>
      <c r="K161" s="21">
        <f t="shared" si="38"/>
        <v>2.0880055872325842E-4</v>
      </c>
      <c r="L161" s="21">
        <f t="shared" si="39"/>
        <v>2.9082166164926186E-3</v>
      </c>
      <c r="M161" s="21">
        <f t="shared" si="40"/>
        <v>1.2844622409320739E-3</v>
      </c>
      <c r="N161" s="21">
        <f t="shared" si="41"/>
        <v>7.7925429380396949E-4</v>
      </c>
      <c r="O161" s="21">
        <f t="shared" si="42"/>
        <v>-4.1075595136984928E-4</v>
      </c>
      <c r="P161" s="21">
        <f t="shared" si="43"/>
        <v>-1.5329620800235684E-3</v>
      </c>
      <c r="Q161" s="19">
        <f t="shared" si="44"/>
        <v>6.3632585723756045E-3</v>
      </c>
      <c r="R161" s="19">
        <f t="shared" si="45"/>
        <v>8.8628758602840238E-2</v>
      </c>
      <c r="S161" s="19">
        <f t="shared" si="46"/>
        <v>3.1909462240932079E-2</v>
      </c>
      <c r="T161" s="19">
        <f t="shared" si="47"/>
        <v>2.3748004293803963E-2</v>
      </c>
      <c r="U161" s="19">
        <f t="shared" si="48"/>
        <v>1.3318055966203468E-2</v>
      </c>
      <c r="V161" s="19">
        <f t="shared" si="49"/>
        <v>4.9703661523917163E-2</v>
      </c>
    </row>
    <row r="162" spans="1:22" x14ac:dyDescent="0.25">
      <c r="A162" s="26">
        <f>Wellpath!E162</f>
        <v>4770</v>
      </c>
      <c r="B162" s="73">
        <v>1</v>
      </c>
      <c r="C162" s="22">
        <v>0</v>
      </c>
      <c r="D162" s="22">
        <v>0</v>
      </c>
      <c r="E162" s="20">
        <f>Model!$W$4*((drdp!B162+drdp!K162)*DRFR!$B162+(drdp!E162+drdp!N162)*DRFR!$C162+(drdp!H162+drdp!Q162)*DRFR!$D162)</f>
        <v>0</v>
      </c>
      <c r="F162" s="20">
        <f>Model!$W$4*((drdp!C162+drdp!L162)*DRFR!$B162+(drdp!F162+drdp!O162)*DRFR!$C162+(drdp!I162+drdp!R162)*DRFR!$D162)</f>
        <v>0</v>
      </c>
      <c r="G162" s="20">
        <f>Model!$W$4*((drdp!D162+drdp!M162)*DRFR!$B162+(drdp!G162+drdp!P162)*DRFR!$C162+(drdp!J162+drdp!S162)*DRFR!$D162)</f>
        <v>0</v>
      </c>
      <c r="H162" s="18">
        <f>Model!$W$4*((drdp!B162)*DRFR!$B162+(drdp!E162)*DRFR!$C162+(drdp!H162)*DRFR!$D162)</f>
        <v>7.8450353814704665E-2</v>
      </c>
      <c r="I162" s="18">
        <f>Model!$W$4*((drdp!C162)*DRFR!$B162+(drdp!F162)*DRFR!$C162+(drdp!I162)*DRFR!$D162)</f>
        <v>0.29278070630823272</v>
      </c>
      <c r="J162" s="18">
        <f>Model!$W$4*((drdp!D162)*DRFR!$B162+(drdp!G162)*DRFR!$C162+(drdp!J162)*DRFR!$D162)</f>
        <v>0.17500000000000002</v>
      </c>
      <c r="K162" s="21">
        <f t="shared" si="38"/>
        <v>2.0880055872325842E-4</v>
      </c>
      <c r="L162" s="21">
        <f t="shared" si="39"/>
        <v>2.9082166164926186E-3</v>
      </c>
      <c r="M162" s="21">
        <f t="shared" si="40"/>
        <v>1.2844622409320739E-3</v>
      </c>
      <c r="N162" s="21">
        <f t="shared" si="41"/>
        <v>7.7925429380396949E-4</v>
      </c>
      <c r="O162" s="21">
        <f t="shared" si="42"/>
        <v>-4.1075595136984928E-4</v>
      </c>
      <c r="P162" s="21">
        <f t="shared" si="43"/>
        <v>-1.5329620800235684E-3</v>
      </c>
      <c r="Q162" s="19">
        <f t="shared" si="44"/>
        <v>6.3632585723756045E-3</v>
      </c>
      <c r="R162" s="19">
        <f t="shared" si="45"/>
        <v>8.8628758602840238E-2</v>
      </c>
      <c r="S162" s="19">
        <f t="shared" si="46"/>
        <v>3.1909462240932079E-2</v>
      </c>
      <c r="T162" s="19">
        <f t="shared" si="47"/>
        <v>2.3748004293803963E-2</v>
      </c>
      <c r="U162" s="19">
        <f t="shared" si="48"/>
        <v>1.3318055966203468E-2</v>
      </c>
      <c r="V162" s="19">
        <f t="shared" si="49"/>
        <v>4.9703661523917163E-2</v>
      </c>
    </row>
    <row r="163" spans="1:22" x14ac:dyDescent="0.25">
      <c r="A163" s="26">
        <f>Wellpath!E163</f>
        <v>4800</v>
      </c>
      <c r="B163" s="73">
        <v>1</v>
      </c>
      <c r="C163" s="22">
        <v>0</v>
      </c>
      <c r="D163" s="22">
        <v>0</v>
      </c>
      <c r="E163" s="20">
        <f>Model!$W$4*((drdp!B163+drdp!K163)*DRFR!$B163+(drdp!E163+drdp!N163)*DRFR!$C163+(drdp!H163+drdp!Q163)*DRFR!$D163)</f>
        <v>0</v>
      </c>
      <c r="F163" s="20">
        <f>Model!$W$4*((drdp!C163+drdp!L163)*DRFR!$B163+(drdp!F163+drdp!O163)*DRFR!$C163+(drdp!I163+drdp!R163)*DRFR!$D163)</f>
        <v>0</v>
      </c>
      <c r="G163" s="20">
        <f>Model!$W$4*((drdp!D163+drdp!M163)*DRFR!$B163+(drdp!G163+drdp!P163)*DRFR!$C163+(drdp!J163+drdp!S163)*DRFR!$D163)</f>
        <v>0</v>
      </c>
      <c r="H163" s="18">
        <f>Model!$W$4*((drdp!B163)*DRFR!$B163+(drdp!E163)*DRFR!$C163+(drdp!H163)*DRFR!$D163)</f>
        <v>7.8450353814704665E-2</v>
      </c>
      <c r="I163" s="18">
        <f>Model!$W$4*((drdp!C163)*DRFR!$B163+(drdp!F163)*DRFR!$C163+(drdp!I163)*DRFR!$D163)</f>
        <v>0.29278070630823272</v>
      </c>
      <c r="J163" s="18">
        <f>Model!$W$4*((drdp!D163)*DRFR!$B163+(drdp!G163)*DRFR!$C163+(drdp!J163)*DRFR!$D163)</f>
        <v>0.17500000000000002</v>
      </c>
      <c r="K163" s="21">
        <f t="shared" si="38"/>
        <v>2.0880055872325842E-4</v>
      </c>
      <c r="L163" s="21">
        <f t="shared" si="39"/>
        <v>2.9082166164926186E-3</v>
      </c>
      <c r="M163" s="21">
        <f t="shared" si="40"/>
        <v>1.2844622409320739E-3</v>
      </c>
      <c r="N163" s="21">
        <f t="shared" si="41"/>
        <v>7.7925429380396949E-4</v>
      </c>
      <c r="O163" s="21">
        <f t="shared" si="42"/>
        <v>-4.1075595136984928E-4</v>
      </c>
      <c r="P163" s="21">
        <f t="shared" si="43"/>
        <v>-1.5329620800235684E-3</v>
      </c>
      <c r="Q163" s="19">
        <f t="shared" si="44"/>
        <v>6.3632585723756045E-3</v>
      </c>
      <c r="R163" s="19">
        <f t="shared" si="45"/>
        <v>8.8628758602840238E-2</v>
      </c>
      <c r="S163" s="19">
        <f t="shared" si="46"/>
        <v>3.1909462240932079E-2</v>
      </c>
      <c r="T163" s="19">
        <f t="shared" si="47"/>
        <v>2.3748004293803963E-2</v>
      </c>
      <c r="U163" s="19">
        <f t="shared" si="48"/>
        <v>1.3318055966203468E-2</v>
      </c>
      <c r="V163" s="19">
        <f t="shared" si="49"/>
        <v>4.9703661523917163E-2</v>
      </c>
    </row>
    <row r="164" spans="1:22" x14ac:dyDescent="0.25">
      <c r="A164" s="26">
        <f>Wellpath!E164</f>
        <v>4830</v>
      </c>
      <c r="B164" s="73">
        <v>1</v>
      </c>
      <c r="C164" s="22">
        <v>0</v>
      </c>
      <c r="D164" s="22">
        <v>0</v>
      </c>
      <c r="E164" s="20">
        <f>Model!$W$4*((drdp!B164+drdp!K164)*DRFR!$B164+(drdp!E164+drdp!N164)*DRFR!$C164+(drdp!H164+drdp!Q164)*DRFR!$D164)</f>
        <v>0</v>
      </c>
      <c r="F164" s="20">
        <f>Model!$W$4*((drdp!C164+drdp!L164)*DRFR!$B164+(drdp!F164+drdp!O164)*DRFR!$C164+(drdp!I164+drdp!R164)*DRFR!$D164)</f>
        <v>0</v>
      </c>
      <c r="G164" s="20">
        <f>Model!$W$4*((drdp!D164+drdp!M164)*DRFR!$B164+(drdp!G164+drdp!P164)*DRFR!$C164+(drdp!J164+drdp!S164)*DRFR!$D164)</f>
        <v>0</v>
      </c>
      <c r="H164" s="18">
        <f>Model!$W$4*((drdp!B164)*DRFR!$B164+(drdp!E164)*DRFR!$C164+(drdp!H164)*DRFR!$D164)</f>
        <v>7.8450353814704665E-2</v>
      </c>
      <c r="I164" s="18">
        <f>Model!$W$4*((drdp!C164)*DRFR!$B164+(drdp!F164)*DRFR!$C164+(drdp!I164)*DRFR!$D164)</f>
        <v>0.29278070630823272</v>
      </c>
      <c r="J164" s="18">
        <f>Model!$W$4*((drdp!D164)*DRFR!$B164+(drdp!G164)*DRFR!$C164+(drdp!J164)*DRFR!$D164)</f>
        <v>0.17500000000000002</v>
      </c>
      <c r="K164" s="21">
        <f t="shared" si="38"/>
        <v>2.0880055872325842E-4</v>
      </c>
      <c r="L164" s="21">
        <f t="shared" si="39"/>
        <v>2.9082166164926186E-3</v>
      </c>
      <c r="M164" s="21">
        <f t="shared" si="40"/>
        <v>1.2844622409320739E-3</v>
      </c>
      <c r="N164" s="21">
        <f t="shared" si="41"/>
        <v>7.7925429380396949E-4</v>
      </c>
      <c r="O164" s="21">
        <f t="shared" si="42"/>
        <v>-4.1075595136984928E-4</v>
      </c>
      <c r="P164" s="21">
        <f t="shared" si="43"/>
        <v>-1.5329620800235684E-3</v>
      </c>
      <c r="Q164" s="19">
        <f t="shared" si="44"/>
        <v>6.3632585723756045E-3</v>
      </c>
      <c r="R164" s="19">
        <f t="shared" si="45"/>
        <v>8.8628758602840238E-2</v>
      </c>
      <c r="S164" s="19">
        <f t="shared" si="46"/>
        <v>3.1909462240932079E-2</v>
      </c>
      <c r="T164" s="19">
        <f t="shared" si="47"/>
        <v>2.3748004293803963E-2</v>
      </c>
      <c r="U164" s="19">
        <f t="shared" si="48"/>
        <v>1.3318055966203468E-2</v>
      </c>
      <c r="V164" s="19">
        <f t="shared" si="49"/>
        <v>4.9703661523917163E-2</v>
      </c>
    </row>
    <row r="165" spans="1:22" x14ac:dyDescent="0.25">
      <c r="A165" s="26">
        <f>Wellpath!E165</f>
        <v>4860</v>
      </c>
      <c r="B165" s="73">
        <v>1</v>
      </c>
      <c r="C165" s="22">
        <v>0</v>
      </c>
      <c r="D165" s="22">
        <v>0</v>
      </c>
      <c r="E165" s="20">
        <f>Model!$W$4*((drdp!B165+drdp!K165)*DRFR!$B165+(drdp!E165+drdp!N165)*DRFR!$C165+(drdp!H165+drdp!Q165)*DRFR!$D165)</f>
        <v>0</v>
      </c>
      <c r="F165" s="20">
        <f>Model!$W$4*((drdp!C165+drdp!L165)*DRFR!$B165+(drdp!F165+drdp!O165)*DRFR!$C165+(drdp!I165+drdp!R165)*DRFR!$D165)</f>
        <v>0</v>
      </c>
      <c r="G165" s="20">
        <f>Model!$W$4*((drdp!D165+drdp!M165)*DRFR!$B165+(drdp!G165+drdp!P165)*DRFR!$C165+(drdp!J165+drdp!S165)*DRFR!$D165)</f>
        <v>0</v>
      </c>
      <c r="H165" s="18">
        <f>Model!$W$4*((drdp!B165)*DRFR!$B165+(drdp!E165)*DRFR!$C165+(drdp!H165)*DRFR!$D165)</f>
        <v>7.8450353814704665E-2</v>
      </c>
      <c r="I165" s="18">
        <f>Model!$W$4*((drdp!C165)*DRFR!$B165+(drdp!F165)*DRFR!$C165+(drdp!I165)*DRFR!$D165)</f>
        <v>0.29278070630823272</v>
      </c>
      <c r="J165" s="18">
        <f>Model!$W$4*((drdp!D165)*DRFR!$B165+(drdp!G165)*DRFR!$C165+(drdp!J165)*DRFR!$D165)</f>
        <v>0.17500000000000002</v>
      </c>
      <c r="K165" s="21">
        <f t="shared" si="38"/>
        <v>2.0880055872325842E-4</v>
      </c>
      <c r="L165" s="21">
        <f t="shared" si="39"/>
        <v>2.9082166164926186E-3</v>
      </c>
      <c r="M165" s="21">
        <f t="shared" si="40"/>
        <v>1.2844622409320739E-3</v>
      </c>
      <c r="N165" s="21">
        <f t="shared" si="41"/>
        <v>7.7925429380396949E-4</v>
      </c>
      <c r="O165" s="21">
        <f t="shared" si="42"/>
        <v>-4.1075595136984928E-4</v>
      </c>
      <c r="P165" s="21">
        <f t="shared" si="43"/>
        <v>-1.5329620800235684E-3</v>
      </c>
      <c r="Q165" s="19">
        <f t="shared" si="44"/>
        <v>6.3632585723756045E-3</v>
      </c>
      <c r="R165" s="19">
        <f t="shared" si="45"/>
        <v>8.8628758602840238E-2</v>
      </c>
      <c r="S165" s="19">
        <f t="shared" si="46"/>
        <v>3.1909462240932079E-2</v>
      </c>
      <c r="T165" s="19">
        <f t="shared" si="47"/>
        <v>2.3748004293803963E-2</v>
      </c>
      <c r="U165" s="19">
        <f t="shared" si="48"/>
        <v>1.3318055966203468E-2</v>
      </c>
      <c r="V165" s="19">
        <f t="shared" si="49"/>
        <v>4.9703661523917163E-2</v>
      </c>
    </row>
    <row r="166" spans="1:22" x14ac:dyDescent="0.25">
      <c r="A166" s="26">
        <f>Wellpath!E166</f>
        <v>4890</v>
      </c>
      <c r="B166" s="73">
        <v>1</v>
      </c>
      <c r="C166" s="22">
        <v>0</v>
      </c>
      <c r="D166" s="22">
        <v>0</v>
      </c>
      <c r="E166" s="20">
        <f>Model!$W$4*((drdp!B166+drdp!K166)*DRFR!$B166+(drdp!E166+drdp!N166)*DRFR!$C166+(drdp!H166+drdp!Q166)*DRFR!$D166)</f>
        <v>0</v>
      </c>
      <c r="F166" s="20">
        <f>Model!$W$4*((drdp!C166+drdp!L166)*DRFR!$B166+(drdp!F166+drdp!O166)*DRFR!$C166+(drdp!I166+drdp!R166)*DRFR!$D166)</f>
        <v>0</v>
      </c>
      <c r="G166" s="20">
        <f>Model!$W$4*((drdp!D166+drdp!M166)*DRFR!$B166+(drdp!G166+drdp!P166)*DRFR!$C166+(drdp!J166+drdp!S166)*DRFR!$D166)</f>
        <v>0</v>
      </c>
      <c r="H166" s="18">
        <f>Model!$W$4*((drdp!B166)*DRFR!$B166+(drdp!E166)*DRFR!$C166+(drdp!H166)*DRFR!$D166)</f>
        <v>7.8450353814704665E-2</v>
      </c>
      <c r="I166" s="18">
        <f>Model!$W$4*((drdp!C166)*DRFR!$B166+(drdp!F166)*DRFR!$C166+(drdp!I166)*DRFR!$D166)</f>
        <v>0.29278070630823272</v>
      </c>
      <c r="J166" s="18">
        <f>Model!$W$4*((drdp!D166)*DRFR!$B166+(drdp!G166)*DRFR!$C166+(drdp!J166)*DRFR!$D166)</f>
        <v>0.17500000000000002</v>
      </c>
      <c r="K166" s="21">
        <f t="shared" si="38"/>
        <v>2.0880055872325842E-4</v>
      </c>
      <c r="L166" s="21">
        <f t="shared" si="39"/>
        <v>2.9082166164926186E-3</v>
      </c>
      <c r="M166" s="21">
        <f t="shared" si="40"/>
        <v>1.2844622409320739E-3</v>
      </c>
      <c r="N166" s="21">
        <f t="shared" si="41"/>
        <v>7.7925429380396949E-4</v>
      </c>
      <c r="O166" s="21">
        <f t="shared" si="42"/>
        <v>-4.1075595136984928E-4</v>
      </c>
      <c r="P166" s="21">
        <f t="shared" si="43"/>
        <v>-1.5329620800235684E-3</v>
      </c>
      <c r="Q166" s="19">
        <f t="shared" si="44"/>
        <v>6.3632585723756045E-3</v>
      </c>
      <c r="R166" s="19">
        <f t="shared" si="45"/>
        <v>8.8628758602840238E-2</v>
      </c>
      <c r="S166" s="19">
        <f t="shared" si="46"/>
        <v>3.1909462240932079E-2</v>
      </c>
      <c r="T166" s="19">
        <f t="shared" si="47"/>
        <v>2.3748004293803963E-2</v>
      </c>
      <c r="U166" s="19">
        <f t="shared" si="48"/>
        <v>1.3318055966203468E-2</v>
      </c>
      <c r="V166" s="19">
        <f t="shared" si="49"/>
        <v>4.9703661523917163E-2</v>
      </c>
    </row>
    <row r="167" spans="1:22" x14ac:dyDescent="0.25">
      <c r="A167" s="26">
        <f>Wellpath!E167</f>
        <v>4920</v>
      </c>
      <c r="B167" s="73">
        <v>1</v>
      </c>
      <c r="C167" s="22">
        <v>0</v>
      </c>
      <c r="D167" s="22">
        <v>0</v>
      </c>
      <c r="E167" s="20">
        <f>Model!$W$4*((drdp!B167+drdp!K167)*DRFR!$B167+(drdp!E167+drdp!N167)*DRFR!$C167+(drdp!H167+drdp!Q167)*DRFR!$D167)</f>
        <v>0</v>
      </c>
      <c r="F167" s="20">
        <f>Model!$W$4*((drdp!C167+drdp!L167)*DRFR!$B167+(drdp!F167+drdp!O167)*DRFR!$C167+(drdp!I167+drdp!R167)*DRFR!$D167)</f>
        <v>0</v>
      </c>
      <c r="G167" s="20">
        <f>Model!$W$4*((drdp!D167+drdp!M167)*DRFR!$B167+(drdp!G167+drdp!P167)*DRFR!$C167+(drdp!J167+drdp!S167)*DRFR!$D167)</f>
        <v>0</v>
      </c>
      <c r="H167" s="18">
        <f>Model!$W$4*((drdp!B167)*DRFR!$B167+(drdp!E167)*DRFR!$C167+(drdp!H167)*DRFR!$D167)</f>
        <v>7.8450353814704665E-2</v>
      </c>
      <c r="I167" s="18">
        <f>Model!$W$4*((drdp!C167)*DRFR!$B167+(drdp!F167)*DRFR!$C167+(drdp!I167)*DRFR!$D167)</f>
        <v>0.29278070630823272</v>
      </c>
      <c r="J167" s="18">
        <f>Model!$W$4*((drdp!D167)*DRFR!$B167+(drdp!G167)*DRFR!$C167+(drdp!J167)*DRFR!$D167)</f>
        <v>0.17500000000000002</v>
      </c>
      <c r="K167" s="21">
        <f t="shared" si="38"/>
        <v>2.0880055872325842E-4</v>
      </c>
      <c r="L167" s="21">
        <f t="shared" si="39"/>
        <v>2.9082166164926186E-3</v>
      </c>
      <c r="M167" s="21">
        <f t="shared" si="40"/>
        <v>1.2844622409320739E-3</v>
      </c>
      <c r="N167" s="21">
        <f t="shared" si="41"/>
        <v>7.7925429380396949E-4</v>
      </c>
      <c r="O167" s="21">
        <f t="shared" si="42"/>
        <v>-4.1075595136984928E-4</v>
      </c>
      <c r="P167" s="21">
        <f t="shared" si="43"/>
        <v>-1.5329620800235684E-3</v>
      </c>
      <c r="Q167" s="19">
        <f t="shared" si="44"/>
        <v>6.3632585723756045E-3</v>
      </c>
      <c r="R167" s="19">
        <f t="shared" si="45"/>
        <v>8.8628758602840238E-2</v>
      </c>
      <c r="S167" s="19">
        <f t="shared" si="46"/>
        <v>3.1909462240932079E-2</v>
      </c>
      <c r="T167" s="19">
        <f t="shared" si="47"/>
        <v>2.3748004293803963E-2</v>
      </c>
      <c r="U167" s="19">
        <f t="shared" si="48"/>
        <v>1.3318055966203468E-2</v>
      </c>
      <c r="V167" s="19">
        <f t="shared" si="49"/>
        <v>4.9703661523917163E-2</v>
      </c>
    </row>
    <row r="168" spans="1:22" x14ac:dyDescent="0.25">
      <c r="A168" s="26">
        <f>Wellpath!E168</f>
        <v>4950</v>
      </c>
      <c r="B168" s="73">
        <v>1</v>
      </c>
      <c r="C168" s="22">
        <v>0</v>
      </c>
      <c r="D168" s="22">
        <v>0</v>
      </c>
      <c r="E168" s="20">
        <f>Model!$W$4*((drdp!B168+drdp!K168)*DRFR!$B168+(drdp!E168+drdp!N168)*DRFR!$C168+(drdp!H168+drdp!Q168)*DRFR!$D168)</f>
        <v>0</v>
      </c>
      <c r="F168" s="20">
        <f>Model!$W$4*((drdp!C168+drdp!L168)*DRFR!$B168+(drdp!F168+drdp!O168)*DRFR!$C168+(drdp!I168+drdp!R168)*DRFR!$D168)</f>
        <v>0</v>
      </c>
      <c r="G168" s="20">
        <f>Model!$W$4*((drdp!D168+drdp!M168)*DRFR!$B168+(drdp!G168+drdp!P168)*DRFR!$C168+(drdp!J168+drdp!S168)*DRFR!$D168)</f>
        <v>0</v>
      </c>
      <c r="H168" s="18">
        <f>Model!$W$4*((drdp!B168)*DRFR!$B168+(drdp!E168)*DRFR!$C168+(drdp!H168)*DRFR!$D168)</f>
        <v>7.8450353814704665E-2</v>
      </c>
      <c r="I168" s="18">
        <f>Model!$W$4*((drdp!C168)*DRFR!$B168+(drdp!F168)*DRFR!$C168+(drdp!I168)*DRFR!$D168)</f>
        <v>0.29278070630823272</v>
      </c>
      <c r="J168" s="18">
        <f>Model!$W$4*((drdp!D168)*DRFR!$B168+(drdp!G168)*DRFR!$C168+(drdp!J168)*DRFR!$D168)</f>
        <v>0.17500000000000002</v>
      </c>
      <c r="K168" s="21">
        <f t="shared" si="38"/>
        <v>2.0880055872325842E-4</v>
      </c>
      <c r="L168" s="21">
        <f t="shared" si="39"/>
        <v>2.9082166164926186E-3</v>
      </c>
      <c r="M168" s="21">
        <f t="shared" si="40"/>
        <v>1.2844622409320739E-3</v>
      </c>
      <c r="N168" s="21">
        <f t="shared" si="41"/>
        <v>7.7925429380396949E-4</v>
      </c>
      <c r="O168" s="21">
        <f t="shared" si="42"/>
        <v>-4.1075595136984928E-4</v>
      </c>
      <c r="P168" s="21">
        <f t="shared" si="43"/>
        <v>-1.5329620800235684E-3</v>
      </c>
      <c r="Q168" s="19">
        <f t="shared" si="44"/>
        <v>6.3632585723756045E-3</v>
      </c>
      <c r="R168" s="19">
        <f t="shared" si="45"/>
        <v>8.8628758602840238E-2</v>
      </c>
      <c r="S168" s="19">
        <f t="shared" si="46"/>
        <v>3.1909462240932079E-2</v>
      </c>
      <c r="T168" s="19">
        <f t="shared" si="47"/>
        <v>2.3748004293803963E-2</v>
      </c>
      <c r="U168" s="19">
        <f t="shared" si="48"/>
        <v>1.3318055966203468E-2</v>
      </c>
      <c r="V168" s="19">
        <f t="shared" si="49"/>
        <v>4.9703661523917163E-2</v>
      </c>
    </row>
    <row r="169" spans="1:22" x14ac:dyDescent="0.25">
      <c r="A169" s="26">
        <f>Wellpath!E169</f>
        <v>4980</v>
      </c>
      <c r="B169" s="73">
        <v>1</v>
      </c>
      <c r="C169" s="22">
        <v>0</v>
      </c>
      <c r="D169" s="22">
        <v>0</v>
      </c>
      <c r="E169" s="20">
        <f>Model!$W$4*((drdp!B169+drdp!K169)*DRFR!$B169+(drdp!E169+drdp!N169)*DRFR!$C169+(drdp!H169+drdp!Q169)*DRFR!$D169)</f>
        <v>0</v>
      </c>
      <c r="F169" s="20">
        <f>Model!$W$4*((drdp!C169+drdp!L169)*DRFR!$B169+(drdp!F169+drdp!O169)*DRFR!$C169+(drdp!I169+drdp!R169)*DRFR!$D169)</f>
        <v>0</v>
      </c>
      <c r="G169" s="20">
        <f>Model!$W$4*((drdp!D169+drdp!M169)*DRFR!$B169+(drdp!G169+drdp!P169)*DRFR!$C169+(drdp!J169+drdp!S169)*DRFR!$D169)</f>
        <v>0</v>
      </c>
      <c r="H169" s="18">
        <f>Model!$W$4*((drdp!B169)*DRFR!$B169+(drdp!E169)*DRFR!$C169+(drdp!H169)*DRFR!$D169)</f>
        <v>7.8450353814704665E-2</v>
      </c>
      <c r="I169" s="18">
        <f>Model!$W$4*((drdp!C169)*DRFR!$B169+(drdp!F169)*DRFR!$C169+(drdp!I169)*DRFR!$D169)</f>
        <v>0.29278070630823272</v>
      </c>
      <c r="J169" s="18">
        <f>Model!$W$4*((drdp!D169)*DRFR!$B169+(drdp!G169)*DRFR!$C169+(drdp!J169)*DRFR!$D169)</f>
        <v>0.17500000000000002</v>
      </c>
      <c r="K169" s="21">
        <f t="shared" si="38"/>
        <v>2.0880055872325842E-4</v>
      </c>
      <c r="L169" s="21">
        <f t="shared" si="39"/>
        <v>2.9082166164926186E-3</v>
      </c>
      <c r="M169" s="21">
        <f t="shared" si="40"/>
        <v>1.2844622409320739E-3</v>
      </c>
      <c r="N169" s="21">
        <f t="shared" si="41"/>
        <v>7.7925429380396949E-4</v>
      </c>
      <c r="O169" s="21">
        <f t="shared" si="42"/>
        <v>-4.1075595136984928E-4</v>
      </c>
      <c r="P169" s="21">
        <f t="shared" si="43"/>
        <v>-1.5329620800235684E-3</v>
      </c>
      <c r="Q169" s="19">
        <f t="shared" si="44"/>
        <v>6.3632585723756045E-3</v>
      </c>
      <c r="R169" s="19">
        <f t="shared" si="45"/>
        <v>8.8628758602840238E-2</v>
      </c>
      <c r="S169" s="19">
        <f t="shared" si="46"/>
        <v>3.1909462240932079E-2</v>
      </c>
      <c r="T169" s="19">
        <f t="shared" si="47"/>
        <v>2.3748004293803963E-2</v>
      </c>
      <c r="U169" s="19">
        <f t="shared" si="48"/>
        <v>1.3318055966203468E-2</v>
      </c>
      <c r="V169" s="19">
        <f t="shared" si="49"/>
        <v>4.9703661523917163E-2</v>
      </c>
    </row>
    <row r="170" spans="1:22" x14ac:dyDescent="0.25">
      <c r="A170" s="26">
        <f>Wellpath!E170</f>
        <v>5010</v>
      </c>
      <c r="B170" s="73">
        <v>1</v>
      </c>
      <c r="C170" s="22">
        <v>0</v>
      </c>
      <c r="D170" s="22">
        <v>0</v>
      </c>
      <c r="E170" s="20">
        <f>Model!$W$4*((drdp!B170+drdp!K170)*DRFR!$B170+(drdp!E170+drdp!N170)*DRFR!$C170+(drdp!H170+drdp!Q170)*DRFR!$D170)</f>
        <v>0</v>
      </c>
      <c r="F170" s="20">
        <f>Model!$W$4*((drdp!C170+drdp!L170)*DRFR!$B170+(drdp!F170+drdp!O170)*DRFR!$C170+(drdp!I170+drdp!R170)*DRFR!$D170)</f>
        <v>0</v>
      </c>
      <c r="G170" s="20">
        <f>Model!$W$4*((drdp!D170+drdp!M170)*DRFR!$B170+(drdp!G170+drdp!P170)*DRFR!$C170+(drdp!J170+drdp!S170)*DRFR!$D170)</f>
        <v>0</v>
      </c>
      <c r="H170" s="18">
        <f>Model!$W$4*((drdp!B170)*DRFR!$B170+(drdp!E170)*DRFR!$C170+(drdp!H170)*DRFR!$D170)</f>
        <v>7.8450353814704665E-2</v>
      </c>
      <c r="I170" s="18">
        <f>Model!$W$4*((drdp!C170)*DRFR!$B170+(drdp!F170)*DRFR!$C170+(drdp!I170)*DRFR!$D170)</f>
        <v>0.29278070630823272</v>
      </c>
      <c r="J170" s="18">
        <f>Model!$W$4*((drdp!D170)*DRFR!$B170+(drdp!G170)*DRFR!$C170+(drdp!J170)*DRFR!$D170)</f>
        <v>0.17500000000000002</v>
      </c>
      <c r="K170" s="21">
        <f t="shared" si="38"/>
        <v>2.0880055872325842E-4</v>
      </c>
      <c r="L170" s="21">
        <f t="shared" si="39"/>
        <v>2.9082166164926186E-3</v>
      </c>
      <c r="M170" s="21">
        <f t="shared" si="40"/>
        <v>1.2844622409320739E-3</v>
      </c>
      <c r="N170" s="21">
        <f t="shared" si="41"/>
        <v>7.7925429380396949E-4</v>
      </c>
      <c r="O170" s="21">
        <f t="shared" si="42"/>
        <v>-4.1075595136984928E-4</v>
      </c>
      <c r="P170" s="21">
        <f t="shared" si="43"/>
        <v>-1.5329620800235684E-3</v>
      </c>
      <c r="Q170" s="19">
        <f t="shared" si="44"/>
        <v>6.3632585723756045E-3</v>
      </c>
      <c r="R170" s="19">
        <f t="shared" si="45"/>
        <v>8.8628758602840238E-2</v>
      </c>
      <c r="S170" s="19">
        <f t="shared" si="46"/>
        <v>3.1909462240932079E-2</v>
      </c>
      <c r="T170" s="19">
        <f t="shared" si="47"/>
        <v>2.3748004293803963E-2</v>
      </c>
      <c r="U170" s="19">
        <f t="shared" si="48"/>
        <v>1.3318055966203468E-2</v>
      </c>
      <c r="V170" s="19">
        <f t="shared" si="49"/>
        <v>4.9703661523917163E-2</v>
      </c>
    </row>
    <row r="171" spans="1:22" x14ac:dyDescent="0.25">
      <c r="A171" s="26">
        <f>Wellpath!E171</f>
        <v>5040</v>
      </c>
      <c r="B171" s="73">
        <v>1</v>
      </c>
      <c r="C171" s="22">
        <v>0</v>
      </c>
      <c r="D171" s="22">
        <v>0</v>
      </c>
      <c r="E171" s="20">
        <f>Model!$W$4*((drdp!B171+drdp!K171)*DRFR!$B171+(drdp!E171+drdp!N171)*DRFR!$C171+(drdp!H171+drdp!Q171)*DRFR!$D171)</f>
        <v>0</v>
      </c>
      <c r="F171" s="20">
        <f>Model!$W$4*((drdp!C171+drdp!L171)*DRFR!$B171+(drdp!F171+drdp!O171)*DRFR!$C171+(drdp!I171+drdp!R171)*DRFR!$D171)</f>
        <v>0</v>
      </c>
      <c r="G171" s="20">
        <f>Model!$W$4*((drdp!D171+drdp!M171)*DRFR!$B171+(drdp!G171+drdp!P171)*DRFR!$C171+(drdp!J171+drdp!S171)*DRFR!$D171)</f>
        <v>0</v>
      </c>
      <c r="H171" s="18">
        <f>Model!$W$4*((drdp!B171)*DRFR!$B171+(drdp!E171)*DRFR!$C171+(drdp!H171)*DRFR!$D171)</f>
        <v>7.8450353814704665E-2</v>
      </c>
      <c r="I171" s="18">
        <f>Model!$W$4*((drdp!C171)*DRFR!$B171+(drdp!F171)*DRFR!$C171+(drdp!I171)*DRFR!$D171)</f>
        <v>0.29278070630823272</v>
      </c>
      <c r="J171" s="18">
        <f>Model!$W$4*((drdp!D171)*DRFR!$B171+(drdp!G171)*DRFR!$C171+(drdp!J171)*DRFR!$D171)</f>
        <v>0.17500000000000002</v>
      </c>
      <c r="K171" s="21">
        <f t="shared" si="38"/>
        <v>2.0880055872325842E-4</v>
      </c>
      <c r="L171" s="21">
        <f t="shared" si="39"/>
        <v>2.9082166164926186E-3</v>
      </c>
      <c r="M171" s="21">
        <f t="shared" si="40"/>
        <v>1.2844622409320739E-3</v>
      </c>
      <c r="N171" s="21">
        <f t="shared" si="41"/>
        <v>7.7925429380396949E-4</v>
      </c>
      <c r="O171" s="21">
        <f t="shared" si="42"/>
        <v>-4.1075595136984928E-4</v>
      </c>
      <c r="P171" s="21">
        <f t="shared" si="43"/>
        <v>-1.5329620800235684E-3</v>
      </c>
      <c r="Q171" s="19">
        <f t="shared" si="44"/>
        <v>6.3632585723756045E-3</v>
      </c>
      <c r="R171" s="19">
        <f t="shared" si="45"/>
        <v>8.8628758602840238E-2</v>
      </c>
      <c r="S171" s="19">
        <f t="shared" si="46"/>
        <v>3.1909462240932079E-2</v>
      </c>
      <c r="T171" s="19">
        <f t="shared" si="47"/>
        <v>2.3748004293803963E-2</v>
      </c>
      <c r="U171" s="19">
        <f t="shared" si="48"/>
        <v>1.3318055966203468E-2</v>
      </c>
      <c r="V171" s="19">
        <f t="shared" si="49"/>
        <v>4.9703661523917163E-2</v>
      </c>
    </row>
    <row r="172" spans="1:22" x14ac:dyDescent="0.25">
      <c r="A172" s="26">
        <f>Wellpath!E172</f>
        <v>5070</v>
      </c>
      <c r="B172" s="73">
        <v>1</v>
      </c>
      <c r="C172" s="22">
        <v>0</v>
      </c>
      <c r="D172" s="22">
        <v>0</v>
      </c>
      <c r="E172" s="20">
        <f>Model!$W$4*((drdp!B172+drdp!K172)*DRFR!$B172+(drdp!E172+drdp!N172)*DRFR!$C172+(drdp!H172+drdp!Q172)*DRFR!$D172)</f>
        <v>0</v>
      </c>
      <c r="F172" s="20">
        <f>Model!$W$4*((drdp!C172+drdp!L172)*DRFR!$B172+(drdp!F172+drdp!O172)*DRFR!$C172+(drdp!I172+drdp!R172)*DRFR!$D172)</f>
        <v>0</v>
      </c>
      <c r="G172" s="20">
        <f>Model!$W$4*((drdp!D172+drdp!M172)*DRFR!$B172+(drdp!G172+drdp!P172)*DRFR!$C172+(drdp!J172+drdp!S172)*DRFR!$D172)</f>
        <v>0</v>
      </c>
      <c r="H172" s="18">
        <f>Model!$W$4*((drdp!B172)*DRFR!$B172+(drdp!E172)*DRFR!$C172+(drdp!H172)*DRFR!$D172)</f>
        <v>7.8450353814704665E-2</v>
      </c>
      <c r="I172" s="18">
        <f>Model!$W$4*((drdp!C172)*DRFR!$B172+(drdp!F172)*DRFR!$C172+(drdp!I172)*DRFR!$D172)</f>
        <v>0.29278070630823272</v>
      </c>
      <c r="J172" s="18">
        <f>Model!$W$4*((drdp!D172)*DRFR!$B172+(drdp!G172)*DRFR!$C172+(drdp!J172)*DRFR!$D172)</f>
        <v>0.17500000000000002</v>
      </c>
      <c r="K172" s="21">
        <f t="shared" si="38"/>
        <v>2.0880055872325842E-4</v>
      </c>
      <c r="L172" s="21">
        <f t="shared" si="39"/>
        <v>2.9082166164926186E-3</v>
      </c>
      <c r="M172" s="21">
        <f t="shared" si="40"/>
        <v>1.2844622409320739E-3</v>
      </c>
      <c r="N172" s="21">
        <f t="shared" si="41"/>
        <v>7.7925429380396949E-4</v>
      </c>
      <c r="O172" s="21">
        <f t="shared" si="42"/>
        <v>-4.1075595136984928E-4</v>
      </c>
      <c r="P172" s="21">
        <f t="shared" si="43"/>
        <v>-1.5329620800235684E-3</v>
      </c>
      <c r="Q172" s="19">
        <f t="shared" si="44"/>
        <v>6.3632585723756045E-3</v>
      </c>
      <c r="R172" s="19">
        <f t="shared" si="45"/>
        <v>8.8628758602840238E-2</v>
      </c>
      <c r="S172" s="19">
        <f t="shared" si="46"/>
        <v>3.1909462240932079E-2</v>
      </c>
      <c r="T172" s="19">
        <f t="shared" si="47"/>
        <v>2.3748004293803963E-2</v>
      </c>
      <c r="U172" s="19">
        <f t="shared" si="48"/>
        <v>1.3318055966203468E-2</v>
      </c>
      <c r="V172" s="19">
        <f t="shared" si="49"/>
        <v>4.9703661523917163E-2</v>
      </c>
    </row>
    <row r="173" spans="1:22" x14ac:dyDescent="0.25">
      <c r="A173" s="26">
        <f>Wellpath!E173</f>
        <v>5100</v>
      </c>
      <c r="B173" s="73">
        <v>1</v>
      </c>
      <c r="C173" s="22">
        <v>0</v>
      </c>
      <c r="D173" s="22">
        <v>0</v>
      </c>
      <c r="E173" s="20">
        <f>Model!$W$4*((drdp!B173+drdp!K173)*DRFR!$B173+(drdp!E173+drdp!N173)*DRFR!$C173+(drdp!H173+drdp!Q173)*DRFR!$D173)</f>
        <v>-1.1314782024938101E-3</v>
      </c>
      <c r="F173" s="20">
        <f>Model!$W$4*((drdp!C173+drdp!L173)*DRFR!$B173+(drdp!F173+drdp!O173)*DRFR!$C173+(drdp!I173+drdp!R173)*DRFR!$D173)</f>
        <v>-4.2227341393636037E-3</v>
      </c>
      <c r="G173" s="20">
        <f>Model!$W$4*((drdp!D173+drdp!M173)*DRFR!$B173+(drdp!G173+drdp!P173)*DRFR!$C173+(drdp!J173+drdp!S173)*DRFR!$D173)</f>
        <v>8.0516625455793189E-3</v>
      </c>
      <c r="H173" s="18">
        <f>Model!$W$4*((drdp!B173)*DRFR!$B173+(drdp!E173)*DRFR!$C173+(drdp!H173)*DRFR!$D173)</f>
        <v>7.8450353814704665E-2</v>
      </c>
      <c r="I173" s="18">
        <f>Model!$W$4*((drdp!C173)*DRFR!$B173+(drdp!F173)*DRFR!$C173+(drdp!I173)*DRFR!$D173)</f>
        <v>0.29278070630823272</v>
      </c>
      <c r="J173" s="18">
        <f>Model!$W$4*((drdp!D173)*DRFR!$B173+(drdp!G173)*DRFR!$C173+(drdp!J173)*DRFR!$D173)</f>
        <v>0.17500000000000002</v>
      </c>
      <c r="K173" s="21">
        <f t="shared" si="38"/>
        <v>2.1008080164597705E-4</v>
      </c>
      <c r="L173" s="21">
        <f t="shared" si="39"/>
        <v>2.9260481001043654E-3</v>
      </c>
      <c r="M173" s="21">
        <f t="shared" si="40"/>
        <v>1.3492915106799587E-3</v>
      </c>
      <c r="N173" s="21">
        <f t="shared" si="41"/>
        <v>7.8403222543758585E-4</v>
      </c>
      <c r="O173" s="21">
        <f t="shared" si="42"/>
        <v>-4.1986623203400808E-4</v>
      </c>
      <c r="P173" s="21">
        <f t="shared" si="43"/>
        <v>-1.5669621103334215E-3</v>
      </c>
      <c r="Q173" s="19">
        <f t="shared" si="44"/>
        <v>6.3632585723756045E-3</v>
      </c>
      <c r="R173" s="19">
        <f t="shared" si="45"/>
        <v>8.8628758602840238E-2</v>
      </c>
      <c r="S173" s="19">
        <f t="shared" si="46"/>
        <v>3.1909462240932079E-2</v>
      </c>
      <c r="T173" s="19">
        <f t="shared" si="47"/>
        <v>2.3748004293803963E-2</v>
      </c>
      <c r="U173" s="19">
        <f t="shared" si="48"/>
        <v>1.3318055966203468E-2</v>
      </c>
      <c r="V173" s="19">
        <f t="shared" si="49"/>
        <v>4.9703661523917163E-2</v>
      </c>
    </row>
    <row r="174" spans="1:22" x14ac:dyDescent="0.25">
      <c r="A174" s="26">
        <f>Wellpath!E174</f>
        <v>5130</v>
      </c>
      <c r="B174" s="73">
        <v>1</v>
      </c>
      <c r="C174" s="22">
        <v>0</v>
      </c>
      <c r="D174" s="22">
        <v>0</v>
      </c>
      <c r="E174" s="20">
        <f>Model!$W$4*((drdp!B174+drdp!K174)*DRFR!$B174+(drdp!E174+drdp!N174)*DRFR!$C174+(drdp!H174+drdp!Q174)*DRFR!$D174)</f>
        <v>-2.1523416184882349E-3</v>
      </c>
      <c r="F174" s="20">
        <f>Model!$W$4*((drdp!C174+drdp!L174)*DRFR!$B174+(drdp!F174+drdp!O174)*DRFR!$C174+(drdp!I174+drdp!R174)*DRFR!$D174)</f>
        <v>-8.0326482754431387E-3</v>
      </c>
      <c r="G174" s="20">
        <f>Model!$W$4*((drdp!D174+drdp!M174)*DRFR!$B174+(drdp!G174+drdp!P174)*DRFR!$C174+(drdp!J174+drdp!S174)*DRFR!$D174)</f>
        <v>1.6321087461734992E-2</v>
      </c>
      <c r="H174" s="18">
        <f>Model!$W$4*((drdp!B174)*DRFR!$B174+(drdp!E174)*DRFR!$C174+(drdp!H174)*DRFR!$D174)</f>
        <v>7.9581832017198484E-2</v>
      </c>
      <c r="I174" s="18">
        <f>Model!$W$4*((drdp!C174)*DRFR!$B174+(drdp!F174)*DRFR!$C174+(drdp!I174)*DRFR!$D174)</f>
        <v>0.2970034404475963</v>
      </c>
      <c r="J174" s="18">
        <f>Model!$W$4*((drdp!D174)*DRFR!$B174+(drdp!G174)*DRFR!$C174+(drdp!J174)*DRFR!$D174)</f>
        <v>0.1669483374544207</v>
      </c>
      <c r="K174" s="21">
        <f t="shared" si="38"/>
        <v>2.147133760886536E-4</v>
      </c>
      <c r="L174" s="21">
        <f t="shared" si="39"/>
        <v>2.9905715384213449E-3</v>
      </c>
      <c r="M174" s="21">
        <f t="shared" si="40"/>
        <v>1.615669406613562E-3</v>
      </c>
      <c r="N174" s="21">
        <f t="shared" si="41"/>
        <v>8.0132122862749987E-4</v>
      </c>
      <c r="O174" s="21">
        <f t="shared" si="42"/>
        <v>-4.5499478783688678E-4</v>
      </c>
      <c r="P174" s="21">
        <f t="shared" si="43"/>
        <v>-1.6980636653862837E-3</v>
      </c>
      <c r="Q174" s="19">
        <f t="shared" si="44"/>
        <v>6.5433487888595741E-3</v>
      </c>
      <c r="R174" s="19">
        <f t="shared" si="45"/>
        <v>9.1137091737813258E-2</v>
      </c>
      <c r="S174" s="19">
        <f t="shared" si="46"/>
        <v>2.9221038889475089E-2</v>
      </c>
      <c r="T174" s="19">
        <f t="shared" si="47"/>
        <v>2.4420110131668209E-2</v>
      </c>
      <c r="U174" s="19">
        <f t="shared" si="48"/>
        <v>1.2866188314814266E-2</v>
      </c>
      <c r="V174" s="19">
        <f t="shared" si="49"/>
        <v>4.8017268490635825E-2</v>
      </c>
    </row>
    <row r="175" spans="1:22" x14ac:dyDescent="0.25">
      <c r="A175" s="26">
        <f>Wellpath!E175</f>
        <v>5160</v>
      </c>
      <c r="B175" s="73">
        <v>1</v>
      </c>
      <c r="C175" s="22">
        <v>0</v>
      </c>
      <c r="D175" s="22">
        <v>0</v>
      </c>
      <c r="E175" s="20">
        <f>Model!$W$4*((drdp!B175+drdp!K175)*DRFR!$B175+(drdp!E175+drdp!N175)*DRFR!$C175+(drdp!H175+drdp!Q175)*DRFR!$D175)</f>
        <v>-1.9283139298255673E-3</v>
      </c>
      <c r="F175" s="20">
        <f>Model!$W$4*((drdp!C175+drdp!L175)*DRFR!$B175+(drdp!F175+drdp!O175)*DRFR!$C175+(drdp!I175+drdp!R175)*DRFR!$D175)</f>
        <v>-7.1965655590518198E-3</v>
      </c>
      <c r="G175" s="20">
        <f>Model!$W$4*((drdp!D175+drdp!M175)*DRFR!$B175+(drdp!G175+drdp!P175)*DRFR!$C175+(drdp!J175+drdp!S175)*DRFR!$D175)</f>
        <v>1.6733946283993113E-2</v>
      </c>
      <c r="H175" s="18">
        <f>Model!$W$4*((drdp!B175)*DRFR!$B175+(drdp!E175)*DRFR!$C175+(drdp!H175)*DRFR!$D175)</f>
        <v>8.1734173635686719E-2</v>
      </c>
      <c r="I175" s="18">
        <f>Model!$W$4*((drdp!C175)*DRFR!$B175+(drdp!F175)*DRFR!$C175+(drdp!I175)*DRFR!$D175)</f>
        <v>0.30503608872303944</v>
      </c>
      <c r="J175" s="18">
        <f>Model!$W$4*((drdp!D175)*DRFR!$B175+(drdp!G175)*DRFR!$C175+(drdp!J175)*DRFR!$D175)</f>
        <v>0.15062724999268573</v>
      </c>
      <c r="K175" s="21">
        <f t="shared" si="38"/>
        <v>2.1843177070061292E-4</v>
      </c>
      <c r="L175" s="21">
        <f t="shared" si="39"/>
        <v>3.0423620942670758E-3</v>
      </c>
      <c r="M175" s="21">
        <f t="shared" si="40"/>
        <v>1.8956943648491288E-3</v>
      </c>
      <c r="N175" s="21">
        <f t="shared" si="41"/>
        <v>8.151984662419224E-4</v>
      </c>
      <c r="O175" s="21">
        <f t="shared" si="42"/>
        <v>-4.872630895572635E-4</v>
      </c>
      <c r="P175" s="21">
        <f t="shared" si="43"/>
        <v>-1.8184906068806918E-3</v>
      </c>
      <c r="Q175" s="19">
        <f t="shared" si="44"/>
        <v>6.8951885159972389E-3</v>
      </c>
      <c r="R175" s="19">
        <f t="shared" si="45"/>
        <v>9.6037586961871341E-2</v>
      </c>
      <c r="S175" s="19">
        <f t="shared" si="46"/>
        <v>2.4304237846972606E-2</v>
      </c>
      <c r="T175" s="19">
        <f t="shared" si="47"/>
        <v>2.5733193869467146E-2</v>
      </c>
      <c r="U175" s="19">
        <f t="shared" si="48"/>
        <v>1.1856399017331281E-2</v>
      </c>
      <c r="V175" s="19">
        <f t="shared" si="49"/>
        <v>4.4248683527490049E-2</v>
      </c>
    </row>
    <row r="176" spans="1:22" x14ac:dyDescent="0.25">
      <c r="A176" s="26">
        <f>Wellpath!E176</f>
        <v>5190</v>
      </c>
      <c r="B176" s="73">
        <v>1</v>
      </c>
      <c r="C176" s="22">
        <v>0</v>
      </c>
      <c r="D176" s="22">
        <v>0</v>
      </c>
      <c r="E176" s="20">
        <f>Model!$W$4*((drdp!B176+drdp!K176)*DRFR!$B176+(drdp!E176+drdp!N176)*DRFR!$C176+(drdp!H176+drdp!Q176)*DRFR!$D176)</f>
        <v>-1.6990008667167099E-3</v>
      </c>
      <c r="F176" s="20">
        <f>Model!$W$4*((drdp!C176+drdp!L176)*DRFR!$B176+(drdp!F176+drdp!O176)*DRFR!$C176+(drdp!I176+drdp!R176)*DRFR!$D176)</f>
        <v>-6.3407575566903351E-3</v>
      </c>
      <c r="G176" s="20">
        <f>Model!$W$4*((drdp!D176+drdp!M176)*DRFR!$B176+(drdp!G176+drdp!P176)*DRFR!$C176+(drdp!J176+drdp!S176)*DRFR!$D176)</f>
        <v>1.7100938522649239E-2</v>
      </c>
      <c r="H176" s="18">
        <f>Model!$W$4*((drdp!B176)*DRFR!$B176+(drdp!E176)*DRFR!$C176+(drdp!H176)*DRFR!$D176)</f>
        <v>8.3662487565512283E-2</v>
      </c>
      <c r="I176" s="18">
        <f>Model!$W$4*((drdp!C176)*DRFR!$B176+(drdp!F176)*DRFR!$C176+(drdp!I176)*DRFR!$D176)</f>
        <v>0.31223265428209129</v>
      </c>
      <c r="J176" s="18">
        <f>Model!$W$4*((drdp!D176)*DRFR!$B176+(drdp!G176)*DRFR!$C176+(drdp!J176)*DRFR!$D176)</f>
        <v>0.1338933037086926</v>
      </c>
      <c r="K176" s="21">
        <f t="shared" si="38"/>
        <v>2.2131837464571703E-4</v>
      </c>
      <c r="L176" s="21">
        <f t="shared" si="39"/>
        <v>3.0825673006598013E-3</v>
      </c>
      <c r="M176" s="21">
        <f t="shared" si="40"/>
        <v>2.1881364632045574E-3</v>
      </c>
      <c r="N176" s="21">
        <f t="shared" si="41"/>
        <v>8.2597141882637982E-4</v>
      </c>
      <c r="O176" s="21">
        <f t="shared" si="42"/>
        <v>-5.163175989289137E-4</v>
      </c>
      <c r="P176" s="21">
        <f t="shared" si="43"/>
        <v>-1.9269235120446769E-3</v>
      </c>
      <c r="Q176" s="19">
        <f t="shared" si="44"/>
        <v>7.2178435963501097E-3</v>
      </c>
      <c r="R176" s="19">
        <f t="shared" si="45"/>
        <v>0.10053159249430701</v>
      </c>
      <c r="S176" s="19">
        <f t="shared" si="46"/>
        <v>1.9823111142877325E-2</v>
      </c>
      <c r="T176" s="19">
        <f t="shared" si="47"/>
        <v>2.6937359022664281E-2</v>
      </c>
      <c r="U176" s="19">
        <f t="shared" si="48"/>
        <v>1.0714583767076589E-2</v>
      </c>
      <c r="V176" s="19">
        <f t="shared" si="49"/>
        <v>3.998737100068258E-2</v>
      </c>
    </row>
    <row r="177" spans="1:22" x14ac:dyDescent="0.25">
      <c r="A177" s="26">
        <f>Wellpath!E177</f>
        <v>5220</v>
      </c>
      <c r="B177" s="73">
        <v>1</v>
      </c>
      <c r="C177" s="22">
        <v>0</v>
      </c>
      <c r="D177" s="22">
        <v>0</v>
      </c>
      <c r="E177" s="20">
        <f>Model!$W$4*((drdp!B177+drdp!K177)*DRFR!$B177+(drdp!E177+drdp!N177)*DRFR!$C177+(drdp!H177+drdp!Q177)*DRFR!$D177)</f>
        <v>-1.4650309603282743E-3</v>
      </c>
      <c r="F177" s="20">
        <f>Model!$W$4*((drdp!C177+drdp!L177)*DRFR!$B177+(drdp!F177+drdp!O177)*DRFR!$C177+(drdp!I177+drdp!R177)*DRFR!$D177)</f>
        <v>-5.4675699786065624E-3</v>
      </c>
      <c r="G177" s="20">
        <f>Model!$W$4*((drdp!D177+drdp!M177)*DRFR!$B177+(drdp!G177+drdp!P177)*DRFR!$C177+(drdp!J177+drdp!S177)*DRFR!$D177)</f>
        <v>1.7421058277486436E-2</v>
      </c>
      <c r="H177" s="18">
        <f>Model!$W$4*((drdp!B177)*DRFR!$B177+(drdp!E177)*DRFR!$C177+(drdp!H177)*DRFR!$D177)</f>
        <v>8.5361488432228988E-2</v>
      </c>
      <c r="I177" s="18">
        <f>Model!$W$4*((drdp!C177)*DRFR!$B177+(drdp!F177)*DRFR!$C177+(drdp!I177)*DRFR!$D177)</f>
        <v>0.31857341183878163</v>
      </c>
      <c r="J177" s="18">
        <f>Model!$W$4*((drdp!D177)*DRFR!$B177+(drdp!G177)*DRFR!$C177+(drdp!J177)*DRFR!$D177)</f>
        <v>0.11679236518604336</v>
      </c>
      <c r="K177" s="21">
        <f t="shared" si="38"/>
        <v>2.2346469036043742E-4</v>
      </c>
      <c r="L177" s="21">
        <f t="shared" si="39"/>
        <v>3.1124616221307609E-3</v>
      </c>
      <c r="M177" s="21">
        <f t="shared" si="40"/>
        <v>2.4916297347121362E-3</v>
      </c>
      <c r="N177" s="21">
        <f t="shared" si="41"/>
        <v>8.3398157812279987E-4</v>
      </c>
      <c r="O177" s="21">
        <f t="shared" si="42"/>
        <v>-5.4183998866711445E-4</v>
      </c>
      <c r="P177" s="21">
        <f t="shared" si="43"/>
        <v>-2.0221743672782172E-3</v>
      </c>
      <c r="Q177" s="19">
        <f t="shared" si="44"/>
        <v>7.50790208201128E-3</v>
      </c>
      <c r="R177" s="19">
        <f t="shared" si="45"/>
        <v>0.10457158603126177</v>
      </c>
      <c r="S177" s="19">
        <f t="shared" si="46"/>
        <v>1.582859302895467E-2</v>
      </c>
      <c r="T177" s="19">
        <f t="shared" si="47"/>
        <v>2.8019872028318259E-2</v>
      </c>
      <c r="U177" s="19">
        <f t="shared" si="48"/>
        <v>9.4532525308721905E-3</v>
      </c>
      <c r="V177" s="19">
        <f t="shared" si="49"/>
        <v>3.5280018741994094E-2</v>
      </c>
    </row>
    <row r="178" spans="1:22" x14ac:dyDescent="0.25">
      <c r="A178" s="26">
        <f>Wellpath!E178</f>
        <v>5250</v>
      </c>
      <c r="B178" s="73">
        <v>1</v>
      </c>
      <c r="C178" s="22">
        <v>0</v>
      </c>
      <c r="D178" s="22">
        <v>0</v>
      </c>
      <c r="E178" s="20">
        <f>Model!$W$4*((drdp!B178+drdp!K178)*DRFR!$B178+(drdp!E178+drdp!N178)*DRFR!$C178+(drdp!H178+drdp!Q178)*DRFR!$D178)</f>
        <v>-1.2270455059106441E-3</v>
      </c>
      <c r="F178" s="20">
        <f>Model!$W$4*((drdp!C178+drdp!L178)*DRFR!$B178+(drdp!F178+drdp!O178)*DRFR!$C178+(drdp!I178+drdp!R178)*DRFR!$D178)</f>
        <v>-4.5793961712576152E-3</v>
      </c>
      <c r="G178" s="20">
        <f>Model!$W$4*((drdp!D178+drdp!M178)*DRFR!$B178+(drdp!G178+drdp!P178)*DRFR!$C178+(drdp!J178+drdp!S178)*DRFR!$D178)</f>
        <v>1.7693428122507897E-2</v>
      </c>
      <c r="H178" s="18">
        <f>Model!$W$4*((drdp!B178)*DRFR!$B178+(drdp!E178)*DRFR!$C178+(drdp!H178)*DRFR!$D178)</f>
        <v>8.6826519392557269E-2</v>
      </c>
      <c r="I178" s="18">
        <f>Model!$W$4*((drdp!C178)*DRFR!$B178+(drdp!F178)*DRFR!$C178+(drdp!I178)*DRFR!$D178)</f>
        <v>0.32404098181738816</v>
      </c>
      <c r="J178" s="18">
        <f>Model!$W$4*((drdp!D178)*DRFR!$B178+(drdp!G178)*DRFR!$C178+(drdp!J178)*DRFR!$D178)</f>
        <v>9.9371306908556931E-2</v>
      </c>
      <c r="K178" s="21">
        <f t="shared" si="38"/>
        <v>2.2497033103401293E-4</v>
      </c>
      <c r="L178" s="21">
        <f t="shared" si="39"/>
        <v>3.13343249142409E-3</v>
      </c>
      <c r="M178" s="21">
        <f t="shared" si="40"/>
        <v>2.8046871334384896E-3</v>
      </c>
      <c r="N178" s="21">
        <f t="shared" si="41"/>
        <v>8.3960070561452593E-4</v>
      </c>
      <c r="O178" s="21">
        <f t="shared" si="42"/>
        <v>-5.6355063012899077E-4</v>
      </c>
      <c r="P178" s="21">
        <f t="shared" si="43"/>
        <v>-2.1031995842788519E-3</v>
      </c>
      <c r="Q178" s="19">
        <f t="shared" si="44"/>
        <v>7.7623091601865613E-3</v>
      </c>
      <c r="R178" s="19">
        <f t="shared" si="45"/>
        <v>0.10811501951930765</v>
      </c>
      <c r="S178" s="19">
        <f t="shared" si="46"/>
        <v>1.2366286371426751E-2</v>
      </c>
      <c r="T178" s="19">
        <f t="shared" si="47"/>
        <v>2.8969332169873553E-2</v>
      </c>
      <c r="U178" s="19">
        <f t="shared" si="48"/>
        <v>8.086224717692464E-3</v>
      </c>
      <c r="V178" s="19">
        <f t="shared" si="49"/>
        <v>3.0178201487847577E-2</v>
      </c>
    </row>
    <row r="179" spans="1:22" x14ac:dyDescent="0.25">
      <c r="A179" s="26">
        <f>Wellpath!E179</f>
        <v>5280</v>
      </c>
      <c r="B179" s="73">
        <v>1</v>
      </c>
      <c r="C179" s="22">
        <v>0</v>
      </c>
      <c r="D179" s="22">
        <v>0</v>
      </c>
      <c r="E179" s="20">
        <f>Model!$W$4*((drdp!B179+drdp!K179)*DRFR!$B179+(drdp!E179+drdp!N179)*DRFR!$C179+(drdp!H179+drdp!Q179)*DRFR!$D179)</f>
        <v>-9.8569680505221639E-4</v>
      </c>
      <c r="F179" s="20">
        <f>Model!$W$4*((drdp!C179+drdp!L179)*DRFR!$B179+(drdp!F179+drdp!O179)*DRFR!$C179+(drdp!I179+drdp!R179)*DRFR!$D179)</f>
        <v>-3.6786705573131017E-3</v>
      </c>
      <c r="G179" s="20">
        <f>Model!$W$4*((drdp!D179+drdp!M179)*DRFR!$B179+(drdp!G179+drdp!P179)*DRFR!$C179+(drdp!J179+drdp!S179)*DRFR!$D179)</f>
        <v>1.7917301510900721E-2</v>
      </c>
      <c r="H179" s="18">
        <f>Model!$W$4*((drdp!B179)*DRFR!$B179+(drdp!E179)*DRFR!$C179+(drdp!H179)*DRFR!$D179)</f>
        <v>8.8053564898467912E-2</v>
      </c>
      <c r="I179" s="18">
        <f>Model!$W$4*((drdp!C179)*DRFR!$B179+(drdp!F179)*DRFR!$C179+(drdp!I179)*DRFR!$D179)</f>
        <v>0.3286203779886458</v>
      </c>
      <c r="J179" s="18">
        <f>Model!$W$4*((drdp!D179)*DRFR!$B179+(drdp!G179)*DRFR!$C179+(drdp!J179)*DRFR!$D179)</f>
        <v>8.1677878786049027E-2</v>
      </c>
      <c r="K179" s="21">
        <f t="shared" si="38"/>
        <v>2.2594192922550309E-4</v>
      </c>
      <c r="L179" s="21">
        <f t="shared" si="39"/>
        <v>3.1469651084933322E-3</v>
      </c>
      <c r="M179" s="21">
        <f t="shared" si="40"/>
        <v>3.125716826871015E-3</v>
      </c>
      <c r="N179" s="21">
        <f t="shared" si="41"/>
        <v>8.4322675942970909E-4</v>
      </c>
      <c r="O179" s="21">
        <f t="shared" si="42"/>
        <v>-5.812116569834429E-4</v>
      </c>
      <c r="P179" s="21">
        <f t="shared" si="43"/>
        <v>-2.1691114338135038E-3</v>
      </c>
      <c r="Q179" s="19">
        <f t="shared" si="44"/>
        <v>7.9784006223627135E-3</v>
      </c>
      <c r="R179" s="19">
        <f t="shared" si="45"/>
        <v>0.11112478532082452</v>
      </c>
      <c r="S179" s="19">
        <f t="shared" si="46"/>
        <v>9.475963016427006E-3</v>
      </c>
      <c r="T179" s="19">
        <f t="shared" si="47"/>
        <v>2.9775796485796802E-2</v>
      </c>
      <c r="U179" s="19">
        <f t="shared" si="48"/>
        <v>6.6284777703275724E-3</v>
      </c>
      <c r="V179" s="19">
        <f t="shared" si="49"/>
        <v>2.4737815815703373E-2</v>
      </c>
    </row>
    <row r="180" spans="1:22" x14ac:dyDescent="0.25">
      <c r="A180" s="26">
        <f>Wellpath!E180</f>
        <v>5310</v>
      </c>
      <c r="B180" s="73">
        <v>1</v>
      </c>
      <c r="C180" s="22">
        <v>0</v>
      </c>
      <c r="D180" s="22">
        <v>0</v>
      </c>
      <c r="E180" s="20">
        <f>Model!$W$4*((drdp!B180+drdp!K180)*DRFR!$B180+(drdp!E180+drdp!N180)*DRFR!$C180+(drdp!H180+drdp!Q180)*DRFR!$D180)</f>
        <v>-7.4164637776602538E-4</v>
      </c>
      <c r="F180" s="20">
        <f>Model!$W$4*((drdp!C180+drdp!L180)*DRFR!$B180+(drdp!F180+drdp!O180)*DRFR!$C180+(drdp!I180+drdp!R180)*DRFR!$D180)</f>
        <v>-2.7678619630722764E-3</v>
      </c>
      <c r="G180" s="20">
        <f>Model!$W$4*((drdp!D180+drdp!M180)*DRFR!$B180+(drdp!G180+drdp!P180)*DRFR!$C180+(drdp!J180+drdp!S180)*DRFR!$D180)</f>
        <v>1.8092064821268544E-2</v>
      </c>
      <c r="H180" s="18">
        <f>Model!$W$4*((drdp!B180)*DRFR!$B180+(drdp!E180)*DRFR!$C180+(drdp!H180)*DRFR!$D180)</f>
        <v>8.9039261703520126E-2</v>
      </c>
      <c r="I180" s="18">
        <f>Model!$W$4*((drdp!C180)*DRFR!$B180+(drdp!F180)*DRFR!$C180+(drdp!I180)*DRFR!$D180)</f>
        <v>0.33229904854595887</v>
      </c>
      <c r="J180" s="18">
        <f>Model!$W$4*((drdp!D180)*DRFR!$B180+(drdp!G180)*DRFR!$C180+(drdp!J180)*DRFR!$D180)</f>
        <v>6.3760577275148306E-2</v>
      </c>
      <c r="K180" s="21">
        <f t="shared" si="38"/>
        <v>2.2649196857515655E-4</v>
      </c>
      <c r="L180" s="21">
        <f t="shared" si="39"/>
        <v>3.1546261683399546E-3</v>
      </c>
      <c r="M180" s="21">
        <f t="shared" si="40"/>
        <v>3.453039636367998E-3</v>
      </c>
      <c r="N180" s="21">
        <f t="shared" si="41"/>
        <v>8.4527953422877796E-4</v>
      </c>
      <c r="O180" s="21">
        <f t="shared" si="42"/>
        <v>-5.9462957132444484E-4</v>
      </c>
      <c r="P180" s="21">
        <f t="shared" si="43"/>
        <v>-2.2191877718657311E-3</v>
      </c>
      <c r="Q180" s="19">
        <f t="shared" si="44"/>
        <v>8.1539320539334489E-3</v>
      </c>
      <c r="R180" s="19">
        <f t="shared" si="45"/>
        <v>0.11356962277304286</v>
      </c>
      <c r="S180" s="19">
        <f t="shared" si="46"/>
        <v>7.1911280413311735E-3</v>
      </c>
      <c r="T180" s="19">
        <f t="shared" si="47"/>
        <v>3.043088870674408E-2</v>
      </c>
      <c r="U180" s="19">
        <f t="shared" si="48"/>
        <v>5.0959830693860049E-3</v>
      </c>
      <c r="V180" s="19">
        <f t="shared" si="49"/>
        <v>1.9018467729459365E-2</v>
      </c>
    </row>
    <row r="181" spans="1:22" x14ac:dyDescent="0.25">
      <c r="A181" s="26">
        <f>Wellpath!E181</f>
        <v>5340</v>
      </c>
      <c r="B181" s="73">
        <v>1</v>
      </c>
      <c r="C181" s="22">
        <v>0</v>
      </c>
      <c r="D181" s="22">
        <v>0</v>
      </c>
      <c r="E181" s="20">
        <f>Model!$W$4*((drdp!B181+drdp!K181)*DRFR!$B181+(drdp!E181+drdp!N181)*DRFR!$C181+(drdp!H181+drdp!Q181)*DRFR!$D181)</f>
        <v>-4.955631493096524E-4</v>
      </c>
      <c r="F181" s="20">
        <f>Model!$W$4*((drdp!C181+drdp!L181)*DRFR!$B181+(drdp!F181+drdp!O181)*DRFR!$C181+(drdp!I181+drdp!R181)*DRFR!$D181)</f>
        <v>-1.8494668515824429E-3</v>
      </c>
      <c r="G181" s="20">
        <f>Model!$W$4*((drdp!D181+drdp!M181)*DRFR!$B181+(drdp!G181+drdp!P181)*DRFR!$C181+(drdp!J181+drdp!S181)*DRFR!$D181)</f>
        <v>1.8217239039525213E-2</v>
      </c>
      <c r="H181" s="18">
        <f>Model!$W$4*((drdp!B181)*DRFR!$B181+(drdp!E181)*DRFR!$C181+(drdp!H181)*DRFR!$D181)</f>
        <v>8.9780908081286151E-2</v>
      </c>
      <c r="I181" s="18">
        <f>Model!$W$4*((drdp!C181)*DRFR!$B181+(drdp!F181)*DRFR!$C181+(drdp!I181)*DRFR!$D181)</f>
        <v>0.3350669105090312</v>
      </c>
      <c r="J181" s="18">
        <f>Model!$W$4*((drdp!D181)*DRFR!$B181+(drdp!G181)*DRFR!$C181+(drdp!J181)*DRFR!$D181)</f>
        <v>4.5668512453879762E-2</v>
      </c>
      <c r="K181" s="21">
        <f t="shared" si="38"/>
        <v>2.2673755141011025E-4</v>
      </c>
      <c r="L181" s="21">
        <f t="shared" si="39"/>
        <v>3.158046695975057E-3</v>
      </c>
      <c r="M181" s="21">
        <f t="shared" si="40"/>
        <v>3.7849074345911995E-3</v>
      </c>
      <c r="N181" s="21">
        <f t="shared" si="41"/>
        <v>8.4619606184629199E-4</v>
      </c>
      <c r="O181" s="21">
        <f t="shared" si="42"/>
        <v>-6.0365736367459875E-4</v>
      </c>
      <c r="P181" s="21">
        <f t="shared" si="43"/>
        <v>-2.2528799515966866E-3</v>
      </c>
      <c r="Q181" s="19">
        <f t="shared" si="44"/>
        <v>8.2871034244755091E-3</v>
      </c>
      <c r="R181" s="19">
        <f t="shared" si="45"/>
        <v>0.11542446068640709</v>
      </c>
      <c r="S181" s="19">
        <f t="shared" si="46"/>
        <v>5.5386526661181691E-3</v>
      </c>
      <c r="T181" s="19">
        <f t="shared" si="47"/>
        <v>3.0927891027720641E-2</v>
      </c>
      <c r="U181" s="19">
        <f t="shared" si="48"/>
        <v>3.505530947506406E-3</v>
      </c>
      <c r="V181" s="19">
        <f t="shared" si="49"/>
        <v>1.3082819603598975E-2</v>
      </c>
    </row>
    <row r="182" spans="1:22" x14ac:dyDescent="0.25">
      <c r="A182" s="26">
        <f>Wellpath!E182</f>
        <v>5370</v>
      </c>
      <c r="B182" s="73">
        <v>1</v>
      </c>
      <c r="C182" s="22">
        <v>0</v>
      </c>
      <c r="D182" s="22">
        <v>0</v>
      </c>
      <c r="E182" s="20">
        <f>Model!$W$4*((drdp!B182+drdp!K182)*DRFR!$B182+(drdp!E182+drdp!N182)*DRFR!$C182+(drdp!H182+drdp!Q182)*DRFR!$D182)</f>
        <v>-2.4812161670714761E-4</v>
      </c>
      <c r="F182" s="20">
        <f>Model!$W$4*((drdp!C182+drdp!L182)*DRFR!$B182+(drdp!F182+drdp!O182)*DRFR!$C182+(drdp!I182+drdp!R182)*DRFR!$D182)</f>
        <v>-9.260024800072374E-4</v>
      </c>
      <c r="G182" s="20">
        <f>Model!$W$4*((drdp!D182+drdp!M182)*DRFR!$B182+(drdp!G182+drdp!P182)*DRFR!$C182+(drdp!J182+drdp!S182)*DRFR!$D182)</f>
        <v>1.8292481071839343E-2</v>
      </c>
      <c r="H182" s="18">
        <f>Model!$W$4*((drdp!B182)*DRFR!$B182+(drdp!E182)*DRFR!$C182+(drdp!H182)*DRFR!$D182)</f>
        <v>9.0276471230595803E-2</v>
      </c>
      <c r="I182" s="18">
        <f>Model!$W$4*((drdp!C182)*DRFR!$B182+(drdp!F182)*DRFR!$C182+(drdp!I182)*DRFR!$D182)</f>
        <v>0.33691637736061364</v>
      </c>
      <c r="J182" s="18">
        <f>Model!$W$4*((drdp!D182)*DRFR!$B182+(drdp!G182)*DRFR!$C182+(drdp!J182)*DRFR!$D182)</f>
        <v>2.7451273414354549E-2</v>
      </c>
      <c r="K182" s="21">
        <f t="shared" si="38"/>
        <v>2.2679911574678761E-4</v>
      </c>
      <c r="L182" s="21">
        <f t="shared" si="39"/>
        <v>3.1589041765680364E-3</v>
      </c>
      <c r="M182" s="21">
        <f t="shared" si="40"/>
        <v>4.1195222983548005E-3</v>
      </c>
      <c r="N182" s="21">
        <f t="shared" si="41"/>
        <v>8.4642582307870625E-4</v>
      </c>
      <c r="O182" s="21">
        <f t="shared" si="42"/>
        <v>-6.0819612365172837E-4</v>
      </c>
      <c r="P182" s="21">
        <f t="shared" si="43"/>
        <v>-2.2698188344346952E-3</v>
      </c>
      <c r="Q182" s="19">
        <f t="shared" si="44"/>
        <v>8.3765788092587008E-3</v>
      </c>
      <c r="R182" s="19">
        <f t="shared" si="45"/>
        <v>0.11667069202977447</v>
      </c>
      <c r="S182" s="19">
        <f t="shared" si="46"/>
        <v>4.5384798466608488E-3</v>
      </c>
      <c r="T182" s="19">
        <f t="shared" si="47"/>
        <v>3.1261817709758284E-2</v>
      </c>
      <c r="U182" s="19">
        <f t="shared" si="48"/>
        <v>1.8745467309595992E-3</v>
      </c>
      <c r="V182" s="19">
        <f t="shared" si="49"/>
        <v>6.9959036411033713E-3</v>
      </c>
    </row>
    <row r="183" spans="1:22" x14ac:dyDescent="0.25">
      <c r="A183" s="26">
        <f>Wellpath!E183</f>
        <v>5400</v>
      </c>
      <c r="B183" s="73">
        <v>1</v>
      </c>
      <c r="C183" s="22">
        <v>0</v>
      </c>
      <c r="D183" s="22">
        <v>0</v>
      </c>
      <c r="E183" s="20">
        <f>Model!$W$4*((drdp!B183+drdp!K183)*DRFR!$B183+(drdp!E183+drdp!N183)*DRFR!$C183+(drdp!H183+drdp!Q183)*DRFR!$D183)</f>
        <v>-6.2072938579299511E-5</v>
      </c>
      <c r="F183" s="20">
        <f>Model!$W$4*((drdp!C183+drdp!L183)*DRFR!$B183+(drdp!F183+drdp!O183)*DRFR!$C183+(drdp!I183+drdp!R183)*DRFR!$D183)</f>
        <v>-2.3165936055303258E-4</v>
      </c>
      <c r="G183" s="20">
        <f>Model!$W$4*((drdp!D183+drdp!M183)*DRFR!$B183+(drdp!G183+drdp!P183)*DRFR!$C183+(drdp!J183+drdp!S183)*DRFR!$D183)</f>
        <v>9.1587923425151818E-3</v>
      </c>
      <c r="H183" s="18">
        <f>Model!$W$4*((drdp!B183)*DRFR!$B183+(drdp!E183)*DRFR!$C183+(drdp!H183)*DRFR!$D183)</f>
        <v>9.0524592847302951E-2</v>
      </c>
      <c r="I183" s="18">
        <f>Model!$W$4*((drdp!C183)*DRFR!$B183+(drdp!F183)*DRFR!$C183+(drdp!I183)*DRFR!$D183)</f>
        <v>0.33784237984062088</v>
      </c>
      <c r="J183" s="18">
        <f>Model!$W$4*((drdp!D183)*DRFR!$B183+(drdp!G183)*DRFR!$C183+(drdp!J183)*DRFR!$D183)</f>
        <v>9.1587923425152044E-3</v>
      </c>
      <c r="K183" s="21">
        <f t="shared" si="38"/>
        <v>2.2680296879649148E-4</v>
      </c>
      <c r="L183" s="21">
        <f t="shared" si="39"/>
        <v>3.1589578426273681E-3</v>
      </c>
      <c r="M183" s="21">
        <f t="shared" si="40"/>
        <v>4.2034057755281152E-3</v>
      </c>
      <c r="N183" s="21">
        <f t="shared" si="41"/>
        <v>8.4644020285596516E-4</v>
      </c>
      <c r="O183" s="21">
        <f t="shared" si="42"/>
        <v>-6.0876463680626584E-4</v>
      </c>
      <c r="P183" s="21">
        <f t="shared" si="43"/>
        <v>-2.2719405544122002E-3</v>
      </c>
      <c r="Q183" s="19">
        <f t="shared" si="44"/>
        <v>8.4215010259167597E-3</v>
      </c>
      <c r="R183" s="19">
        <f t="shared" si="45"/>
        <v>0.1172963777929424</v>
      </c>
      <c r="S183" s="19">
        <f t="shared" si="46"/>
        <v>4.203405775528116E-3</v>
      </c>
      <c r="T183" s="19">
        <f t="shared" si="47"/>
        <v>3.1429469704714781E-2</v>
      </c>
      <c r="U183" s="19">
        <f t="shared" si="48"/>
        <v>2.2089982412745659E-4</v>
      </c>
      <c r="V183" s="19">
        <f t="shared" si="49"/>
        <v>8.2440936702669627E-4</v>
      </c>
    </row>
    <row r="184" spans="1:22" x14ac:dyDescent="0.25">
      <c r="A184" s="26">
        <f>Wellpath!E184</f>
        <v>5430</v>
      </c>
      <c r="B184" s="73">
        <v>1</v>
      </c>
      <c r="C184" s="22">
        <v>0</v>
      </c>
      <c r="D184" s="22">
        <v>0</v>
      </c>
      <c r="E184" s="20">
        <f>Model!$W$4*((drdp!B184+drdp!K184)*DRFR!$B184+(drdp!E184+drdp!N184)*DRFR!$C184+(drdp!H184+drdp!Q184)*DRFR!$D184)</f>
        <v>0</v>
      </c>
      <c r="F184" s="20">
        <f>Model!$W$4*((drdp!C184+drdp!L184)*DRFR!$B184+(drdp!F184+drdp!O184)*DRFR!$C184+(drdp!I184+drdp!R184)*DRFR!$D184)</f>
        <v>0</v>
      </c>
      <c r="G184" s="20">
        <f>Model!$W$4*((drdp!D184+drdp!M184)*DRFR!$B184+(drdp!G184+drdp!P184)*DRFR!$C184+(drdp!J184+drdp!S184)*DRFR!$D184)</f>
        <v>0</v>
      </c>
      <c r="H184" s="18">
        <f>Model!$W$4*((drdp!B184)*DRFR!$B184+(drdp!E184)*DRFR!$C184+(drdp!H184)*DRFR!$D184)</f>
        <v>9.0586665785882259E-2</v>
      </c>
      <c r="I184" s="18">
        <f>Model!$W$4*((drdp!C184)*DRFR!$B184+(drdp!F184)*DRFR!$C184+(drdp!I184)*DRFR!$D184)</f>
        <v>0.3380740392011739</v>
      </c>
      <c r="J184" s="18">
        <f>Model!$W$4*((drdp!D184)*DRFR!$B184+(drdp!G184)*DRFR!$C184+(drdp!J184)*DRFR!$D184)</f>
        <v>2.144009796090085E-17</v>
      </c>
      <c r="K184" s="21">
        <f t="shared" si="38"/>
        <v>2.2680296879649148E-4</v>
      </c>
      <c r="L184" s="21">
        <f t="shared" si="39"/>
        <v>3.1589578426273681E-3</v>
      </c>
      <c r="M184" s="21">
        <f t="shared" si="40"/>
        <v>4.2034057755281152E-3</v>
      </c>
      <c r="N184" s="21">
        <f t="shared" si="41"/>
        <v>8.4644020285596516E-4</v>
      </c>
      <c r="O184" s="21">
        <f t="shared" si="42"/>
        <v>-6.0876463680626584E-4</v>
      </c>
      <c r="P184" s="21">
        <f t="shared" si="43"/>
        <v>-2.2719405544122002E-3</v>
      </c>
      <c r="Q184" s="19">
        <f t="shared" si="44"/>
        <v>8.4327469869996223E-3</v>
      </c>
      <c r="R184" s="19">
        <f t="shared" si="45"/>
        <v>0.11745301382442425</v>
      </c>
      <c r="S184" s="19">
        <f t="shared" si="46"/>
        <v>4.2034057755281152E-3</v>
      </c>
      <c r="T184" s="19">
        <f t="shared" si="47"/>
        <v>3.1471440202855964E-2</v>
      </c>
      <c r="U184" s="19">
        <f t="shared" si="48"/>
        <v>-6.0876463680626389E-4</v>
      </c>
      <c r="V184" s="19">
        <f t="shared" si="49"/>
        <v>-2.2719405544121929E-3</v>
      </c>
    </row>
    <row r="185" spans="1:22" x14ac:dyDescent="0.25">
      <c r="A185" s="26">
        <f>Wellpath!E185</f>
        <v>5460</v>
      </c>
      <c r="B185" s="73">
        <v>1</v>
      </c>
      <c r="C185" s="22">
        <v>0</v>
      </c>
      <c r="D185" s="22">
        <v>0</v>
      </c>
      <c r="E185" s="20">
        <f>Model!$W$4*((drdp!B185+drdp!K185)*DRFR!$B185+(drdp!E185+drdp!N185)*DRFR!$C185+(drdp!H185+drdp!Q185)*DRFR!$D185)</f>
        <v>0</v>
      </c>
      <c r="F185" s="20">
        <f>Model!$W$4*((drdp!C185+drdp!L185)*DRFR!$B185+(drdp!F185+drdp!O185)*DRFR!$C185+(drdp!I185+drdp!R185)*DRFR!$D185)</f>
        <v>0</v>
      </c>
      <c r="G185" s="20">
        <f>Model!$W$4*((drdp!D185+drdp!M185)*DRFR!$B185+(drdp!G185+drdp!P185)*DRFR!$C185+(drdp!J185+drdp!S185)*DRFR!$D185)</f>
        <v>0</v>
      </c>
      <c r="H185" s="18">
        <f>Model!$W$4*((drdp!B185)*DRFR!$B185+(drdp!E185)*DRFR!$C185+(drdp!H185)*DRFR!$D185)</f>
        <v>9.0586665785882259E-2</v>
      </c>
      <c r="I185" s="18">
        <f>Model!$W$4*((drdp!C185)*DRFR!$B185+(drdp!F185)*DRFR!$C185+(drdp!I185)*DRFR!$D185)</f>
        <v>0.3380740392011739</v>
      </c>
      <c r="J185" s="18">
        <f>Model!$W$4*((drdp!D185)*DRFR!$B185+(drdp!G185)*DRFR!$C185+(drdp!J185)*DRFR!$D185)</f>
        <v>2.144009796090085E-17</v>
      </c>
      <c r="K185" s="21">
        <f t="shared" si="38"/>
        <v>2.2680296879649148E-4</v>
      </c>
      <c r="L185" s="21">
        <f t="shared" si="39"/>
        <v>3.1589578426273681E-3</v>
      </c>
      <c r="M185" s="21">
        <f t="shared" si="40"/>
        <v>4.2034057755281152E-3</v>
      </c>
      <c r="N185" s="21">
        <f t="shared" si="41"/>
        <v>8.4644020285596516E-4</v>
      </c>
      <c r="O185" s="21">
        <f t="shared" si="42"/>
        <v>-6.0876463680626584E-4</v>
      </c>
      <c r="P185" s="21">
        <f t="shared" si="43"/>
        <v>-2.2719405544122002E-3</v>
      </c>
      <c r="Q185" s="19">
        <f t="shared" si="44"/>
        <v>8.4327469869996223E-3</v>
      </c>
      <c r="R185" s="19">
        <f t="shared" si="45"/>
        <v>0.11745301382442425</v>
      </c>
      <c r="S185" s="19">
        <f t="shared" si="46"/>
        <v>4.2034057755281152E-3</v>
      </c>
      <c r="T185" s="19">
        <f t="shared" si="47"/>
        <v>3.1471440202855964E-2</v>
      </c>
      <c r="U185" s="19">
        <f t="shared" si="48"/>
        <v>-6.0876463680626389E-4</v>
      </c>
      <c r="V185" s="19">
        <f t="shared" si="49"/>
        <v>-2.2719405544121929E-3</v>
      </c>
    </row>
    <row r="186" spans="1:22" x14ac:dyDescent="0.25">
      <c r="A186" s="26">
        <f>Wellpath!E186</f>
        <v>5490</v>
      </c>
      <c r="B186" s="73">
        <v>1</v>
      </c>
      <c r="C186" s="22">
        <v>0</v>
      </c>
      <c r="D186" s="22">
        <v>0</v>
      </c>
      <c r="E186" s="20">
        <f>Model!$W$4*((drdp!B186+drdp!K186)*DRFR!$B186+(drdp!E186+drdp!N186)*DRFR!$C186+(drdp!H186+drdp!Q186)*DRFR!$D186)</f>
        <v>0</v>
      </c>
      <c r="F186" s="20">
        <f>Model!$W$4*((drdp!C186+drdp!L186)*DRFR!$B186+(drdp!F186+drdp!O186)*DRFR!$C186+(drdp!I186+drdp!R186)*DRFR!$D186)</f>
        <v>0</v>
      </c>
      <c r="G186" s="20">
        <f>Model!$W$4*((drdp!D186+drdp!M186)*DRFR!$B186+(drdp!G186+drdp!P186)*DRFR!$C186+(drdp!J186+drdp!S186)*DRFR!$D186)</f>
        <v>0</v>
      </c>
      <c r="H186" s="18">
        <f>Model!$W$4*((drdp!B186)*DRFR!$B186+(drdp!E186)*DRFR!$C186+(drdp!H186)*DRFR!$D186)</f>
        <v>9.0586665785882259E-2</v>
      </c>
      <c r="I186" s="18">
        <f>Model!$W$4*((drdp!C186)*DRFR!$B186+(drdp!F186)*DRFR!$C186+(drdp!I186)*DRFR!$D186)</f>
        <v>0.3380740392011739</v>
      </c>
      <c r="J186" s="18">
        <f>Model!$W$4*((drdp!D186)*DRFR!$B186+(drdp!G186)*DRFR!$C186+(drdp!J186)*DRFR!$D186)</f>
        <v>2.144009796090085E-17</v>
      </c>
      <c r="K186" s="21">
        <f t="shared" si="38"/>
        <v>2.2680296879649148E-4</v>
      </c>
      <c r="L186" s="21">
        <f t="shared" si="39"/>
        <v>3.1589578426273681E-3</v>
      </c>
      <c r="M186" s="21">
        <f t="shared" si="40"/>
        <v>4.2034057755281152E-3</v>
      </c>
      <c r="N186" s="21">
        <f t="shared" si="41"/>
        <v>8.4644020285596516E-4</v>
      </c>
      <c r="O186" s="21">
        <f t="shared" si="42"/>
        <v>-6.0876463680626584E-4</v>
      </c>
      <c r="P186" s="21">
        <f t="shared" si="43"/>
        <v>-2.2719405544122002E-3</v>
      </c>
      <c r="Q186" s="19">
        <f t="shared" si="44"/>
        <v>8.4327469869996223E-3</v>
      </c>
      <c r="R186" s="19">
        <f t="shared" si="45"/>
        <v>0.11745301382442425</v>
      </c>
      <c r="S186" s="19">
        <f t="shared" si="46"/>
        <v>4.2034057755281152E-3</v>
      </c>
      <c r="T186" s="19">
        <f t="shared" si="47"/>
        <v>3.1471440202855964E-2</v>
      </c>
      <c r="U186" s="19">
        <f t="shared" si="48"/>
        <v>-6.0876463680626389E-4</v>
      </c>
      <c r="V186" s="19">
        <f t="shared" si="49"/>
        <v>-2.2719405544121929E-3</v>
      </c>
    </row>
    <row r="187" spans="1:22" x14ac:dyDescent="0.25">
      <c r="A187" s="26">
        <f>Wellpath!E187</f>
        <v>5520</v>
      </c>
      <c r="B187" s="73">
        <v>1</v>
      </c>
      <c r="C187" s="22">
        <v>0</v>
      </c>
      <c r="D187" s="22">
        <v>0</v>
      </c>
      <c r="E187" s="20">
        <f>Model!$W$4*((drdp!B187+drdp!K187)*DRFR!$B187+(drdp!E187+drdp!N187)*DRFR!$C187+(drdp!H187+drdp!Q187)*DRFR!$D187)</f>
        <v>0</v>
      </c>
      <c r="F187" s="20">
        <f>Model!$W$4*((drdp!C187+drdp!L187)*DRFR!$B187+(drdp!F187+drdp!O187)*DRFR!$C187+(drdp!I187+drdp!R187)*DRFR!$D187)</f>
        <v>0</v>
      </c>
      <c r="G187" s="20">
        <f>Model!$W$4*((drdp!D187+drdp!M187)*DRFR!$B187+(drdp!G187+drdp!P187)*DRFR!$C187+(drdp!J187+drdp!S187)*DRFR!$D187)</f>
        <v>0</v>
      </c>
      <c r="H187" s="18">
        <f>Model!$W$4*((drdp!B187)*DRFR!$B187+(drdp!E187)*DRFR!$C187+(drdp!H187)*DRFR!$D187)</f>
        <v>9.0586665785882259E-2</v>
      </c>
      <c r="I187" s="18">
        <f>Model!$W$4*((drdp!C187)*DRFR!$B187+(drdp!F187)*DRFR!$C187+(drdp!I187)*DRFR!$D187)</f>
        <v>0.3380740392011739</v>
      </c>
      <c r="J187" s="18">
        <f>Model!$W$4*((drdp!D187)*DRFR!$B187+(drdp!G187)*DRFR!$C187+(drdp!J187)*DRFR!$D187)</f>
        <v>2.144009796090085E-17</v>
      </c>
      <c r="K187" s="21">
        <f t="shared" si="38"/>
        <v>2.2680296879649148E-4</v>
      </c>
      <c r="L187" s="21">
        <f t="shared" si="39"/>
        <v>3.1589578426273681E-3</v>
      </c>
      <c r="M187" s="21">
        <f t="shared" si="40"/>
        <v>4.2034057755281152E-3</v>
      </c>
      <c r="N187" s="21">
        <f t="shared" si="41"/>
        <v>8.4644020285596516E-4</v>
      </c>
      <c r="O187" s="21">
        <f t="shared" si="42"/>
        <v>-6.0876463680626584E-4</v>
      </c>
      <c r="P187" s="21">
        <f t="shared" si="43"/>
        <v>-2.2719405544122002E-3</v>
      </c>
      <c r="Q187" s="19">
        <f t="shared" si="44"/>
        <v>8.4327469869996223E-3</v>
      </c>
      <c r="R187" s="19">
        <f t="shared" si="45"/>
        <v>0.11745301382442425</v>
      </c>
      <c r="S187" s="19">
        <f t="shared" si="46"/>
        <v>4.2034057755281152E-3</v>
      </c>
      <c r="T187" s="19">
        <f t="shared" si="47"/>
        <v>3.1471440202855964E-2</v>
      </c>
      <c r="U187" s="19">
        <f t="shared" si="48"/>
        <v>-6.0876463680626389E-4</v>
      </c>
      <c r="V187" s="19">
        <f t="shared" si="49"/>
        <v>-2.2719405544121929E-3</v>
      </c>
    </row>
    <row r="188" spans="1:22" x14ac:dyDescent="0.25">
      <c r="A188" s="26">
        <f>Wellpath!E188</f>
        <v>5550</v>
      </c>
      <c r="B188" s="73">
        <v>1</v>
      </c>
      <c r="C188" s="22">
        <v>0</v>
      </c>
      <c r="D188" s="22">
        <v>0</v>
      </c>
      <c r="E188" s="20">
        <f>Model!$W$4*((drdp!B188+drdp!K188)*DRFR!$B188+(drdp!E188+drdp!N188)*DRFR!$C188+(drdp!H188+drdp!Q188)*DRFR!$D188)</f>
        <v>0</v>
      </c>
      <c r="F188" s="20">
        <f>Model!$W$4*((drdp!C188+drdp!L188)*DRFR!$B188+(drdp!F188+drdp!O188)*DRFR!$C188+(drdp!I188+drdp!R188)*DRFR!$D188)</f>
        <v>0</v>
      </c>
      <c r="G188" s="20">
        <f>Model!$W$4*((drdp!D188+drdp!M188)*DRFR!$B188+(drdp!G188+drdp!P188)*DRFR!$C188+(drdp!J188+drdp!S188)*DRFR!$D188)</f>
        <v>0</v>
      </c>
      <c r="H188" s="18">
        <f>Model!$W$4*((drdp!B188)*DRFR!$B188+(drdp!E188)*DRFR!$C188+(drdp!H188)*DRFR!$D188)</f>
        <v>9.0586665785882259E-2</v>
      </c>
      <c r="I188" s="18">
        <f>Model!$W$4*((drdp!C188)*DRFR!$B188+(drdp!F188)*DRFR!$C188+(drdp!I188)*DRFR!$D188)</f>
        <v>0.3380740392011739</v>
      </c>
      <c r="J188" s="18">
        <f>Model!$W$4*((drdp!D188)*DRFR!$B188+(drdp!G188)*DRFR!$C188+(drdp!J188)*DRFR!$D188)</f>
        <v>2.144009796090085E-17</v>
      </c>
      <c r="K188" s="21">
        <f t="shared" si="38"/>
        <v>2.2680296879649148E-4</v>
      </c>
      <c r="L188" s="21">
        <f t="shared" si="39"/>
        <v>3.1589578426273681E-3</v>
      </c>
      <c r="M188" s="21">
        <f t="shared" si="40"/>
        <v>4.2034057755281152E-3</v>
      </c>
      <c r="N188" s="21">
        <f t="shared" si="41"/>
        <v>8.4644020285596516E-4</v>
      </c>
      <c r="O188" s="21">
        <f t="shared" si="42"/>
        <v>-6.0876463680626584E-4</v>
      </c>
      <c r="P188" s="21">
        <f t="shared" si="43"/>
        <v>-2.2719405544122002E-3</v>
      </c>
      <c r="Q188" s="19">
        <f t="shared" si="44"/>
        <v>8.4327469869996223E-3</v>
      </c>
      <c r="R188" s="19">
        <f t="shared" si="45"/>
        <v>0.11745301382442425</v>
      </c>
      <c r="S188" s="19">
        <f t="shared" si="46"/>
        <v>4.2034057755281152E-3</v>
      </c>
      <c r="T188" s="19">
        <f t="shared" si="47"/>
        <v>3.1471440202855964E-2</v>
      </c>
      <c r="U188" s="19">
        <f t="shared" si="48"/>
        <v>-6.0876463680626389E-4</v>
      </c>
      <c r="V188" s="19">
        <f t="shared" si="49"/>
        <v>-2.2719405544121929E-3</v>
      </c>
    </row>
    <row r="189" spans="1:22" x14ac:dyDescent="0.25">
      <c r="A189" s="26">
        <f>Wellpath!E189</f>
        <v>5580</v>
      </c>
      <c r="B189" s="73">
        <v>1</v>
      </c>
      <c r="C189" s="22">
        <v>0</v>
      </c>
      <c r="D189" s="22">
        <v>0</v>
      </c>
      <c r="E189" s="20">
        <f>Model!$W$4*((drdp!B189+drdp!K189)*DRFR!$B189+(drdp!E189+drdp!N189)*DRFR!$C189+(drdp!H189+drdp!Q189)*DRFR!$D189)</f>
        <v>0</v>
      </c>
      <c r="F189" s="20">
        <f>Model!$W$4*((drdp!C189+drdp!L189)*DRFR!$B189+(drdp!F189+drdp!O189)*DRFR!$C189+(drdp!I189+drdp!R189)*DRFR!$D189)</f>
        <v>0</v>
      </c>
      <c r="G189" s="20">
        <f>Model!$W$4*((drdp!D189+drdp!M189)*DRFR!$B189+(drdp!G189+drdp!P189)*DRFR!$C189+(drdp!J189+drdp!S189)*DRFR!$D189)</f>
        <v>0</v>
      </c>
      <c r="H189" s="18">
        <f>Model!$W$4*((drdp!B189)*DRFR!$B189+(drdp!E189)*DRFR!$C189+(drdp!H189)*DRFR!$D189)</f>
        <v>9.0586665785882259E-2</v>
      </c>
      <c r="I189" s="18">
        <f>Model!$W$4*((drdp!C189)*DRFR!$B189+(drdp!F189)*DRFR!$C189+(drdp!I189)*DRFR!$D189)</f>
        <v>0.3380740392011739</v>
      </c>
      <c r="J189" s="18">
        <f>Model!$W$4*((drdp!D189)*DRFR!$B189+(drdp!G189)*DRFR!$C189+(drdp!J189)*DRFR!$D189)</f>
        <v>2.144009796090085E-17</v>
      </c>
      <c r="K189" s="21">
        <f t="shared" si="38"/>
        <v>2.2680296879649148E-4</v>
      </c>
      <c r="L189" s="21">
        <f t="shared" si="39"/>
        <v>3.1589578426273681E-3</v>
      </c>
      <c r="M189" s="21">
        <f t="shared" si="40"/>
        <v>4.2034057755281152E-3</v>
      </c>
      <c r="N189" s="21">
        <f t="shared" si="41"/>
        <v>8.4644020285596516E-4</v>
      </c>
      <c r="O189" s="21">
        <f t="shared" si="42"/>
        <v>-6.0876463680626584E-4</v>
      </c>
      <c r="P189" s="21">
        <f t="shared" si="43"/>
        <v>-2.2719405544122002E-3</v>
      </c>
      <c r="Q189" s="19">
        <f t="shared" si="44"/>
        <v>8.4327469869996223E-3</v>
      </c>
      <c r="R189" s="19">
        <f t="shared" si="45"/>
        <v>0.11745301382442425</v>
      </c>
      <c r="S189" s="19">
        <f t="shared" si="46"/>
        <v>4.2034057755281152E-3</v>
      </c>
      <c r="T189" s="19">
        <f t="shared" si="47"/>
        <v>3.1471440202855964E-2</v>
      </c>
      <c r="U189" s="19">
        <f t="shared" si="48"/>
        <v>-6.0876463680626389E-4</v>
      </c>
      <c r="V189" s="19">
        <f t="shared" si="49"/>
        <v>-2.2719405544121929E-3</v>
      </c>
    </row>
    <row r="190" spans="1:22" x14ac:dyDescent="0.25">
      <c r="A190" s="26">
        <f>Wellpath!E190</f>
        <v>5610</v>
      </c>
      <c r="B190" s="73">
        <v>1</v>
      </c>
      <c r="C190" s="22">
        <v>0</v>
      </c>
      <c r="D190" s="22">
        <v>0</v>
      </c>
      <c r="E190" s="20">
        <f>Model!$W$4*((drdp!B190+drdp!K190)*DRFR!$B190+(drdp!E190+drdp!N190)*DRFR!$C190+(drdp!H190+drdp!Q190)*DRFR!$D190)</f>
        <v>0</v>
      </c>
      <c r="F190" s="20">
        <f>Model!$W$4*((drdp!C190+drdp!L190)*DRFR!$B190+(drdp!F190+drdp!O190)*DRFR!$C190+(drdp!I190+drdp!R190)*DRFR!$D190)</f>
        <v>0</v>
      </c>
      <c r="G190" s="20">
        <f>Model!$W$4*((drdp!D190+drdp!M190)*DRFR!$B190+(drdp!G190+drdp!P190)*DRFR!$C190+(drdp!J190+drdp!S190)*DRFR!$D190)</f>
        <v>0</v>
      </c>
      <c r="H190" s="18">
        <f>Model!$W$4*((drdp!B190)*DRFR!$B190+(drdp!E190)*DRFR!$C190+(drdp!H190)*DRFR!$D190)</f>
        <v>9.0586665785882259E-2</v>
      </c>
      <c r="I190" s="18">
        <f>Model!$W$4*((drdp!C190)*DRFR!$B190+(drdp!F190)*DRFR!$C190+(drdp!I190)*DRFR!$D190)</f>
        <v>0.3380740392011739</v>
      </c>
      <c r="J190" s="18">
        <f>Model!$W$4*((drdp!D190)*DRFR!$B190+(drdp!G190)*DRFR!$C190+(drdp!J190)*DRFR!$D190)</f>
        <v>2.144009796090085E-17</v>
      </c>
      <c r="K190" s="21">
        <f t="shared" si="38"/>
        <v>2.2680296879649148E-4</v>
      </c>
      <c r="L190" s="21">
        <f t="shared" si="39"/>
        <v>3.1589578426273681E-3</v>
      </c>
      <c r="M190" s="21">
        <f t="shared" si="40"/>
        <v>4.2034057755281152E-3</v>
      </c>
      <c r="N190" s="21">
        <f t="shared" si="41"/>
        <v>8.4644020285596516E-4</v>
      </c>
      <c r="O190" s="21">
        <f t="shared" si="42"/>
        <v>-6.0876463680626584E-4</v>
      </c>
      <c r="P190" s="21">
        <f t="shared" si="43"/>
        <v>-2.2719405544122002E-3</v>
      </c>
      <c r="Q190" s="19">
        <f t="shared" si="44"/>
        <v>8.4327469869996223E-3</v>
      </c>
      <c r="R190" s="19">
        <f t="shared" si="45"/>
        <v>0.11745301382442425</v>
      </c>
      <c r="S190" s="19">
        <f t="shared" si="46"/>
        <v>4.2034057755281152E-3</v>
      </c>
      <c r="T190" s="19">
        <f t="shared" si="47"/>
        <v>3.1471440202855964E-2</v>
      </c>
      <c r="U190" s="19">
        <f t="shared" si="48"/>
        <v>-6.0876463680626389E-4</v>
      </c>
      <c r="V190" s="19">
        <f t="shared" si="49"/>
        <v>-2.2719405544121929E-3</v>
      </c>
    </row>
    <row r="191" spans="1:22" x14ac:dyDescent="0.25">
      <c r="A191" s="26">
        <f>Wellpath!E191</f>
        <v>5640</v>
      </c>
      <c r="B191" s="73">
        <v>1</v>
      </c>
      <c r="C191" s="22">
        <v>0</v>
      </c>
      <c r="D191" s="22">
        <v>0</v>
      </c>
      <c r="E191" s="20">
        <f>Model!$W$4*((drdp!B191+drdp!K191)*DRFR!$B191+(drdp!E191+drdp!N191)*DRFR!$C191+(drdp!H191+drdp!Q191)*DRFR!$D191)</f>
        <v>0</v>
      </c>
      <c r="F191" s="20">
        <f>Model!$W$4*((drdp!C191+drdp!L191)*DRFR!$B191+(drdp!F191+drdp!O191)*DRFR!$C191+(drdp!I191+drdp!R191)*DRFR!$D191)</f>
        <v>0</v>
      </c>
      <c r="G191" s="20">
        <f>Model!$W$4*((drdp!D191+drdp!M191)*DRFR!$B191+(drdp!G191+drdp!P191)*DRFR!$C191+(drdp!J191+drdp!S191)*DRFR!$D191)</f>
        <v>0</v>
      </c>
      <c r="H191" s="18">
        <f>Model!$W$4*((drdp!B191)*DRFR!$B191+(drdp!E191)*DRFR!$C191+(drdp!H191)*DRFR!$D191)</f>
        <v>9.0586665785882259E-2</v>
      </c>
      <c r="I191" s="18">
        <f>Model!$W$4*((drdp!C191)*DRFR!$B191+(drdp!F191)*DRFR!$C191+(drdp!I191)*DRFR!$D191)</f>
        <v>0.3380740392011739</v>
      </c>
      <c r="J191" s="18">
        <f>Model!$W$4*((drdp!D191)*DRFR!$B191+(drdp!G191)*DRFR!$C191+(drdp!J191)*DRFR!$D191)</f>
        <v>2.144009796090085E-17</v>
      </c>
      <c r="K191" s="21">
        <f t="shared" si="38"/>
        <v>2.2680296879649148E-4</v>
      </c>
      <c r="L191" s="21">
        <f t="shared" si="39"/>
        <v>3.1589578426273681E-3</v>
      </c>
      <c r="M191" s="21">
        <f t="shared" si="40"/>
        <v>4.2034057755281152E-3</v>
      </c>
      <c r="N191" s="21">
        <f t="shared" si="41"/>
        <v>8.4644020285596516E-4</v>
      </c>
      <c r="O191" s="21">
        <f t="shared" si="42"/>
        <v>-6.0876463680626584E-4</v>
      </c>
      <c r="P191" s="21">
        <f t="shared" si="43"/>
        <v>-2.2719405544122002E-3</v>
      </c>
      <c r="Q191" s="19">
        <f t="shared" si="44"/>
        <v>8.4327469869996223E-3</v>
      </c>
      <c r="R191" s="19">
        <f t="shared" si="45"/>
        <v>0.11745301382442425</v>
      </c>
      <c r="S191" s="19">
        <f t="shared" si="46"/>
        <v>4.2034057755281152E-3</v>
      </c>
      <c r="T191" s="19">
        <f t="shared" si="47"/>
        <v>3.1471440202855964E-2</v>
      </c>
      <c r="U191" s="19">
        <f t="shared" si="48"/>
        <v>-6.0876463680626389E-4</v>
      </c>
      <c r="V191" s="19">
        <f t="shared" si="49"/>
        <v>-2.2719405544121929E-3</v>
      </c>
    </row>
    <row r="192" spans="1:22" x14ac:dyDescent="0.25">
      <c r="A192" s="26">
        <f>Wellpath!E192</f>
        <v>5670</v>
      </c>
      <c r="B192" s="73">
        <v>1</v>
      </c>
      <c r="C192" s="22">
        <v>0</v>
      </c>
      <c r="D192" s="22">
        <v>0</v>
      </c>
      <c r="E192" s="20">
        <f>Model!$W$4*((drdp!B192+drdp!K192)*DRFR!$B192+(drdp!E192+drdp!N192)*DRFR!$C192+(drdp!H192+drdp!Q192)*DRFR!$D192)</f>
        <v>0</v>
      </c>
      <c r="F192" s="20">
        <f>Model!$W$4*((drdp!C192+drdp!L192)*DRFR!$B192+(drdp!F192+drdp!O192)*DRFR!$C192+(drdp!I192+drdp!R192)*DRFR!$D192)</f>
        <v>0</v>
      </c>
      <c r="G192" s="20">
        <f>Model!$W$4*((drdp!D192+drdp!M192)*DRFR!$B192+(drdp!G192+drdp!P192)*DRFR!$C192+(drdp!J192+drdp!S192)*DRFR!$D192)</f>
        <v>0</v>
      </c>
      <c r="H192" s="18">
        <f>Model!$W$4*((drdp!B192)*DRFR!$B192+(drdp!E192)*DRFR!$C192+(drdp!H192)*DRFR!$D192)</f>
        <v>9.0586665785882259E-2</v>
      </c>
      <c r="I192" s="18">
        <f>Model!$W$4*((drdp!C192)*DRFR!$B192+(drdp!F192)*DRFR!$C192+(drdp!I192)*DRFR!$D192)</f>
        <v>0.3380740392011739</v>
      </c>
      <c r="J192" s="18">
        <f>Model!$W$4*((drdp!D192)*DRFR!$B192+(drdp!G192)*DRFR!$C192+(drdp!J192)*DRFR!$D192)</f>
        <v>2.144009796090085E-17</v>
      </c>
      <c r="K192" s="21">
        <f t="shared" si="38"/>
        <v>2.2680296879649148E-4</v>
      </c>
      <c r="L192" s="21">
        <f t="shared" si="39"/>
        <v>3.1589578426273681E-3</v>
      </c>
      <c r="M192" s="21">
        <f t="shared" si="40"/>
        <v>4.2034057755281152E-3</v>
      </c>
      <c r="N192" s="21">
        <f t="shared" si="41"/>
        <v>8.4644020285596516E-4</v>
      </c>
      <c r="O192" s="21">
        <f t="shared" si="42"/>
        <v>-6.0876463680626584E-4</v>
      </c>
      <c r="P192" s="21">
        <f t="shared" si="43"/>
        <v>-2.2719405544122002E-3</v>
      </c>
      <c r="Q192" s="19">
        <f t="shared" si="44"/>
        <v>8.4327469869996223E-3</v>
      </c>
      <c r="R192" s="19">
        <f t="shared" si="45"/>
        <v>0.11745301382442425</v>
      </c>
      <c r="S192" s="19">
        <f t="shared" si="46"/>
        <v>4.2034057755281152E-3</v>
      </c>
      <c r="T192" s="19">
        <f t="shared" si="47"/>
        <v>3.1471440202855964E-2</v>
      </c>
      <c r="U192" s="19">
        <f t="shared" si="48"/>
        <v>-6.0876463680626389E-4</v>
      </c>
      <c r="V192" s="19">
        <f t="shared" si="49"/>
        <v>-2.2719405544121929E-3</v>
      </c>
    </row>
    <row r="193" spans="1:22" x14ac:dyDescent="0.25">
      <c r="A193" s="26">
        <f>Wellpath!E193</f>
        <v>5700</v>
      </c>
      <c r="B193" s="73">
        <v>1</v>
      </c>
      <c r="C193" s="22">
        <v>0</v>
      </c>
      <c r="D193" s="22">
        <v>0</v>
      </c>
      <c r="E193" s="20">
        <f>Model!$W$4*((drdp!B193+drdp!K193)*DRFR!$B193+(drdp!E193+drdp!N193)*DRFR!$C193+(drdp!H193+drdp!Q193)*DRFR!$D193)</f>
        <v>0</v>
      </c>
      <c r="F193" s="20">
        <f>Model!$W$4*((drdp!C193+drdp!L193)*DRFR!$B193+(drdp!F193+drdp!O193)*DRFR!$C193+(drdp!I193+drdp!R193)*DRFR!$D193)</f>
        <v>0</v>
      </c>
      <c r="G193" s="20">
        <f>Model!$W$4*((drdp!D193+drdp!M193)*DRFR!$B193+(drdp!G193+drdp!P193)*DRFR!$C193+(drdp!J193+drdp!S193)*DRFR!$D193)</f>
        <v>0</v>
      </c>
      <c r="H193" s="18">
        <f>Model!$W$4*((drdp!B193)*DRFR!$B193+(drdp!E193)*DRFR!$C193+(drdp!H193)*DRFR!$D193)</f>
        <v>9.0586665785882259E-2</v>
      </c>
      <c r="I193" s="18">
        <f>Model!$W$4*((drdp!C193)*DRFR!$B193+(drdp!F193)*DRFR!$C193+(drdp!I193)*DRFR!$D193)</f>
        <v>0.3380740392011739</v>
      </c>
      <c r="J193" s="18">
        <f>Model!$W$4*((drdp!D193)*DRFR!$B193+(drdp!G193)*DRFR!$C193+(drdp!J193)*DRFR!$D193)</f>
        <v>2.144009796090085E-17</v>
      </c>
      <c r="K193" s="21">
        <f t="shared" si="38"/>
        <v>2.2680296879649148E-4</v>
      </c>
      <c r="L193" s="21">
        <f t="shared" si="39"/>
        <v>3.1589578426273681E-3</v>
      </c>
      <c r="M193" s="21">
        <f t="shared" si="40"/>
        <v>4.2034057755281152E-3</v>
      </c>
      <c r="N193" s="21">
        <f t="shared" si="41"/>
        <v>8.4644020285596516E-4</v>
      </c>
      <c r="O193" s="21">
        <f t="shared" si="42"/>
        <v>-6.0876463680626584E-4</v>
      </c>
      <c r="P193" s="21">
        <f t="shared" si="43"/>
        <v>-2.2719405544122002E-3</v>
      </c>
      <c r="Q193" s="19">
        <f t="shared" si="44"/>
        <v>8.4327469869996223E-3</v>
      </c>
      <c r="R193" s="19">
        <f t="shared" si="45"/>
        <v>0.11745301382442425</v>
      </c>
      <c r="S193" s="19">
        <f t="shared" si="46"/>
        <v>4.2034057755281152E-3</v>
      </c>
      <c r="T193" s="19">
        <f t="shared" si="47"/>
        <v>3.1471440202855964E-2</v>
      </c>
      <c r="U193" s="19">
        <f t="shared" si="48"/>
        <v>-6.0876463680626389E-4</v>
      </c>
      <c r="V193" s="19">
        <f t="shared" si="49"/>
        <v>-2.2719405544121929E-3</v>
      </c>
    </row>
    <row r="194" spans="1:22" x14ac:dyDescent="0.25">
      <c r="A194" s="26">
        <f>Wellpath!E194</f>
        <v>5730</v>
      </c>
      <c r="B194" s="73">
        <v>1</v>
      </c>
      <c r="C194" s="22">
        <v>0</v>
      </c>
      <c r="D194" s="22">
        <v>0</v>
      </c>
      <c r="E194" s="20">
        <f>Model!$W$4*((drdp!B194+drdp!K194)*DRFR!$B194+(drdp!E194+drdp!N194)*DRFR!$C194+(drdp!H194+drdp!Q194)*DRFR!$D194)</f>
        <v>0</v>
      </c>
      <c r="F194" s="20">
        <f>Model!$W$4*((drdp!C194+drdp!L194)*DRFR!$B194+(drdp!F194+drdp!O194)*DRFR!$C194+(drdp!I194+drdp!R194)*DRFR!$D194)</f>
        <v>0</v>
      </c>
      <c r="G194" s="20">
        <f>Model!$W$4*((drdp!D194+drdp!M194)*DRFR!$B194+(drdp!G194+drdp!P194)*DRFR!$C194+(drdp!J194+drdp!S194)*DRFR!$D194)</f>
        <v>0</v>
      </c>
      <c r="H194" s="18">
        <f>Model!$W$4*((drdp!B194)*DRFR!$B194+(drdp!E194)*DRFR!$C194+(drdp!H194)*DRFR!$D194)</f>
        <v>9.0586665785882259E-2</v>
      </c>
      <c r="I194" s="18">
        <f>Model!$W$4*((drdp!C194)*DRFR!$B194+(drdp!F194)*DRFR!$C194+(drdp!I194)*DRFR!$D194)</f>
        <v>0.3380740392011739</v>
      </c>
      <c r="J194" s="18">
        <f>Model!$W$4*((drdp!D194)*DRFR!$B194+(drdp!G194)*DRFR!$C194+(drdp!J194)*DRFR!$D194)</f>
        <v>2.144009796090085E-17</v>
      </c>
      <c r="K194" s="21">
        <f t="shared" si="38"/>
        <v>2.2680296879649148E-4</v>
      </c>
      <c r="L194" s="21">
        <f t="shared" si="39"/>
        <v>3.1589578426273681E-3</v>
      </c>
      <c r="M194" s="21">
        <f t="shared" si="40"/>
        <v>4.2034057755281152E-3</v>
      </c>
      <c r="N194" s="21">
        <f t="shared" si="41"/>
        <v>8.4644020285596516E-4</v>
      </c>
      <c r="O194" s="21">
        <f t="shared" si="42"/>
        <v>-6.0876463680626584E-4</v>
      </c>
      <c r="P194" s="21">
        <f t="shared" si="43"/>
        <v>-2.2719405544122002E-3</v>
      </c>
      <c r="Q194" s="19">
        <f t="shared" si="44"/>
        <v>8.4327469869996223E-3</v>
      </c>
      <c r="R194" s="19">
        <f t="shared" si="45"/>
        <v>0.11745301382442425</v>
      </c>
      <c r="S194" s="19">
        <f t="shared" si="46"/>
        <v>4.2034057755281152E-3</v>
      </c>
      <c r="T194" s="19">
        <f t="shared" si="47"/>
        <v>3.1471440202855964E-2</v>
      </c>
      <c r="U194" s="19">
        <f t="shared" si="48"/>
        <v>-6.0876463680626389E-4</v>
      </c>
      <c r="V194" s="19">
        <f t="shared" si="49"/>
        <v>-2.2719405544121929E-3</v>
      </c>
    </row>
    <row r="195" spans="1:22" x14ac:dyDescent="0.25">
      <c r="A195" s="26">
        <f>Wellpath!E195</f>
        <v>5760</v>
      </c>
      <c r="B195" s="73">
        <v>1</v>
      </c>
      <c r="C195" s="22">
        <v>0</v>
      </c>
      <c r="D195" s="22">
        <v>0</v>
      </c>
      <c r="E195" s="20">
        <f>Model!$W$4*((drdp!B195+drdp!K195)*DRFR!$B195+(drdp!E195+drdp!N195)*DRFR!$C195+(drdp!H195+drdp!Q195)*DRFR!$D195)</f>
        <v>0</v>
      </c>
      <c r="F195" s="20">
        <f>Model!$W$4*((drdp!C195+drdp!L195)*DRFR!$B195+(drdp!F195+drdp!O195)*DRFR!$C195+(drdp!I195+drdp!R195)*DRFR!$D195)</f>
        <v>0</v>
      </c>
      <c r="G195" s="20">
        <f>Model!$W$4*((drdp!D195+drdp!M195)*DRFR!$B195+(drdp!G195+drdp!P195)*DRFR!$C195+(drdp!J195+drdp!S195)*DRFR!$D195)</f>
        <v>0</v>
      </c>
      <c r="H195" s="18">
        <f>Model!$W$4*((drdp!B195)*DRFR!$B195+(drdp!E195)*DRFR!$C195+(drdp!H195)*DRFR!$D195)</f>
        <v>9.0586665785882259E-2</v>
      </c>
      <c r="I195" s="18">
        <f>Model!$W$4*((drdp!C195)*DRFR!$B195+(drdp!F195)*DRFR!$C195+(drdp!I195)*DRFR!$D195)</f>
        <v>0.3380740392011739</v>
      </c>
      <c r="J195" s="18">
        <f>Model!$W$4*((drdp!D195)*DRFR!$B195+(drdp!G195)*DRFR!$C195+(drdp!J195)*DRFR!$D195)</f>
        <v>2.144009796090085E-17</v>
      </c>
      <c r="K195" s="21">
        <f t="shared" si="38"/>
        <v>2.2680296879649148E-4</v>
      </c>
      <c r="L195" s="21">
        <f t="shared" si="39"/>
        <v>3.1589578426273681E-3</v>
      </c>
      <c r="M195" s="21">
        <f t="shared" si="40"/>
        <v>4.2034057755281152E-3</v>
      </c>
      <c r="N195" s="21">
        <f t="shared" si="41"/>
        <v>8.4644020285596516E-4</v>
      </c>
      <c r="O195" s="21">
        <f t="shared" si="42"/>
        <v>-6.0876463680626584E-4</v>
      </c>
      <c r="P195" s="21">
        <f t="shared" si="43"/>
        <v>-2.2719405544122002E-3</v>
      </c>
      <c r="Q195" s="19">
        <f t="shared" si="44"/>
        <v>8.4327469869996223E-3</v>
      </c>
      <c r="R195" s="19">
        <f t="shared" si="45"/>
        <v>0.11745301382442425</v>
      </c>
      <c r="S195" s="19">
        <f t="shared" si="46"/>
        <v>4.2034057755281152E-3</v>
      </c>
      <c r="T195" s="19">
        <f t="shared" si="47"/>
        <v>3.1471440202855964E-2</v>
      </c>
      <c r="U195" s="19">
        <f t="shared" si="48"/>
        <v>-6.0876463680626389E-4</v>
      </c>
      <c r="V195" s="19">
        <f t="shared" si="49"/>
        <v>-2.2719405544121929E-3</v>
      </c>
    </row>
    <row r="196" spans="1:22" x14ac:dyDescent="0.25">
      <c r="A196" s="26">
        <f>Wellpath!E196</f>
        <v>5790</v>
      </c>
      <c r="B196" s="73">
        <v>1</v>
      </c>
      <c r="C196" s="22">
        <v>0</v>
      </c>
      <c r="D196" s="22">
        <v>0</v>
      </c>
      <c r="E196" s="20">
        <f>Model!$W$4*((drdp!B196+drdp!K196)*DRFR!$B196+(drdp!E196+drdp!N196)*DRFR!$C196+(drdp!H196+drdp!Q196)*DRFR!$D196)</f>
        <v>0</v>
      </c>
      <c r="F196" s="20">
        <f>Model!$W$4*((drdp!C196+drdp!L196)*DRFR!$B196+(drdp!F196+drdp!O196)*DRFR!$C196+(drdp!I196+drdp!R196)*DRFR!$D196)</f>
        <v>0</v>
      </c>
      <c r="G196" s="20">
        <f>Model!$W$4*((drdp!D196+drdp!M196)*DRFR!$B196+(drdp!G196+drdp!P196)*DRFR!$C196+(drdp!J196+drdp!S196)*DRFR!$D196)</f>
        <v>0</v>
      </c>
      <c r="H196" s="18">
        <f>Model!$W$4*((drdp!B196)*DRFR!$B196+(drdp!E196)*DRFR!$C196+(drdp!H196)*DRFR!$D196)</f>
        <v>9.0586665785882259E-2</v>
      </c>
      <c r="I196" s="18">
        <f>Model!$W$4*((drdp!C196)*DRFR!$B196+(drdp!F196)*DRFR!$C196+(drdp!I196)*DRFR!$D196)</f>
        <v>0.3380740392011739</v>
      </c>
      <c r="J196" s="18">
        <f>Model!$W$4*((drdp!D196)*DRFR!$B196+(drdp!G196)*DRFR!$C196+(drdp!J196)*DRFR!$D196)</f>
        <v>2.144009796090085E-17</v>
      </c>
      <c r="K196" s="21">
        <f t="shared" si="38"/>
        <v>2.2680296879649148E-4</v>
      </c>
      <c r="L196" s="21">
        <f t="shared" si="39"/>
        <v>3.1589578426273681E-3</v>
      </c>
      <c r="M196" s="21">
        <f t="shared" si="40"/>
        <v>4.2034057755281152E-3</v>
      </c>
      <c r="N196" s="21">
        <f t="shared" si="41"/>
        <v>8.4644020285596516E-4</v>
      </c>
      <c r="O196" s="21">
        <f t="shared" si="42"/>
        <v>-6.0876463680626584E-4</v>
      </c>
      <c r="P196" s="21">
        <f t="shared" si="43"/>
        <v>-2.2719405544122002E-3</v>
      </c>
      <c r="Q196" s="19">
        <f t="shared" si="44"/>
        <v>8.4327469869996223E-3</v>
      </c>
      <c r="R196" s="19">
        <f t="shared" si="45"/>
        <v>0.11745301382442425</v>
      </c>
      <c r="S196" s="19">
        <f t="shared" si="46"/>
        <v>4.2034057755281152E-3</v>
      </c>
      <c r="T196" s="19">
        <f t="shared" si="47"/>
        <v>3.1471440202855964E-2</v>
      </c>
      <c r="U196" s="19">
        <f t="shared" si="48"/>
        <v>-6.0876463680626389E-4</v>
      </c>
      <c r="V196" s="19">
        <f t="shared" si="49"/>
        <v>-2.2719405544121929E-3</v>
      </c>
    </row>
    <row r="197" spans="1:22" x14ac:dyDescent="0.25">
      <c r="A197" s="26">
        <f>Wellpath!E197</f>
        <v>5820</v>
      </c>
      <c r="B197" s="73">
        <v>1</v>
      </c>
      <c r="C197" s="22">
        <v>0</v>
      </c>
      <c r="D197" s="22">
        <v>0</v>
      </c>
      <c r="E197" s="20">
        <f>Model!$W$4*((drdp!B197+drdp!K197)*DRFR!$B197+(drdp!E197+drdp!N197)*DRFR!$C197+(drdp!H197+drdp!Q197)*DRFR!$D197)</f>
        <v>0</v>
      </c>
      <c r="F197" s="20">
        <f>Model!$W$4*((drdp!C197+drdp!L197)*DRFR!$B197+(drdp!F197+drdp!O197)*DRFR!$C197+(drdp!I197+drdp!R197)*DRFR!$D197)</f>
        <v>0</v>
      </c>
      <c r="G197" s="20">
        <f>Model!$W$4*((drdp!D197+drdp!M197)*DRFR!$B197+(drdp!G197+drdp!P197)*DRFR!$C197+(drdp!J197+drdp!S197)*DRFR!$D197)</f>
        <v>0</v>
      </c>
      <c r="H197" s="18">
        <f>Model!$W$4*((drdp!B197)*DRFR!$B197+(drdp!E197)*DRFR!$C197+(drdp!H197)*DRFR!$D197)</f>
        <v>9.0586665785882259E-2</v>
      </c>
      <c r="I197" s="18">
        <f>Model!$W$4*((drdp!C197)*DRFR!$B197+(drdp!F197)*DRFR!$C197+(drdp!I197)*DRFR!$D197)</f>
        <v>0.3380740392011739</v>
      </c>
      <c r="J197" s="18">
        <f>Model!$W$4*((drdp!D197)*DRFR!$B197+(drdp!G197)*DRFR!$C197+(drdp!J197)*DRFR!$D197)</f>
        <v>2.144009796090085E-17</v>
      </c>
      <c r="K197" s="21">
        <f t="shared" si="38"/>
        <v>2.2680296879649148E-4</v>
      </c>
      <c r="L197" s="21">
        <f t="shared" si="39"/>
        <v>3.1589578426273681E-3</v>
      </c>
      <c r="M197" s="21">
        <f t="shared" si="40"/>
        <v>4.2034057755281152E-3</v>
      </c>
      <c r="N197" s="21">
        <f t="shared" si="41"/>
        <v>8.4644020285596516E-4</v>
      </c>
      <c r="O197" s="21">
        <f t="shared" si="42"/>
        <v>-6.0876463680626584E-4</v>
      </c>
      <c r="P197" s="21">
        <f t="shared" si="43"/>
        <v>-2.2719405544122002E-3</v>
      </c>
      <c r="Q197" s="19">
        <f t="shared" si="44"/>
        <v>8.4327469869996223E-3</v>
      </c>
      <c r="R197" s="19">
        <f t="shared" si="45"/>
        <v>0.11745301382442425</v>
      </c>
      <c r="S197" s="19">
        <f t="shared" si="46"/>
        <v>4.2034057755281152E-3</v>
      </c>
      <c r="T197" s="19">
        <f t="shared" si="47"/>
        <v>3.1471440202855964E-2</v>
      </c>
      <c r="U197" s="19">
        <f t="shared" si="48"/>
        <v>-6.0876463680626389E-4</v>
      </c>
      <c r="V197" s="19">
        <f t="shared" si="49"/>
        <v>-2.2719405544121929E-3</v>
      </c>
    </row>
    <row r="198" spans="1:22" x14ac:dyDescent="0.25">
      <c r="A198" s="26">
        <f>Wellpath!E198</f>
        <v>5850</v>
      </c>
      <c r="B198" s="73">
        <v>1</v>
      </c>
      <c r="C198" s="22">
        <v>0</v>
      </c>
      <c r="D198" s="22">
        <v>0</v>
      </c>
      <c r="E198" s="20">
        <f>Model!$W$4*((drdp!B198+drdp!K198)*DRFR!$B198+(drdp!E198+drdp!N198)*DRFR!$C198+(drdp!H198+drdp!Q198)*DRFR!$D198)</f>
        <v>0</v>
      </c>
      <c r="F198" s="20">
        <f>Model!$W$4*((drdp!C198+drdp!L198)*DRFR!$B198+(drdp!F198+drdp!O198)*DRFR!$C198+(drdp!I198+drdp!R198)*DRFR!$D198)</f>
        <v>0</v>
      </c>
      <c r="G198" s="20">
        <f>Model!$W$4*((drdp!D198+drdp!M198)*DRFR!$B198+(drdp!G198+drdp!P198)*DRFR!$C198+(drdp!J198+drdp!S198)*DRFR!$D198)</f>
        <v>0</v>
      </c>
      <c r="H198" s="18">
        <f>Model!$W$4*((drdp!B198)*DRFR!$B198+(drdp!E198)*DRFR!$C198+(drdp!H198)*DRFR!$D198)</f>
        <v>9.0586665785882259E-2</v>
      </c>
      <c r="I198" s="18">
        <f>Model!$W$4*((drdp!C198)*DRFR!$B198+(drdp!F198)*DRFR!$C198+(drdp!I198)*DRFR!$D198)</f>
        <v>0.3380740392011739</v>
      </c>
      <c r="J198" s="18">
        <f>Model!$W$4*((drdp!D198)*DRFR!$B198+(drdp!G198)*DRFR!$C198+(drdp!J198)*DRFR!$D198)</f>
        <v>2.144009796090085E-17</v>
      </c>
      <c r="K198" s="21">
        <f t="shared" ref="K198:K261" si="50">K197+E198^2</f>
        <v>2.2680296879649148E-4</v>
      </c>
      <c r="L198" s="21">
        <f t="shared" ref="L198:L261" si="51">L197+F198^2</f>
        <v>3.1589578426273681E-3</v>
      </c>
      <c r="M198" s="21">
        <f t="shared" ref="M198:M261" si="52">M197+G198^2</f>
        <v>4.2034057755281152E-3</v>
      </c>
      <c r="N198" s="21">
        <f t="shared" ref="N198:N261" si="53">N197+E198*F198</f>
        <v>8.4644020285596516E-4</v>
      </c>
      <c r="O198" s="21">
        <f t="shared" ref="O198:O261" si="54">O197+E198*G198</f>
        <v>-6.0876463680626584E-4</v>
      </c>
      <c r="P198" s="21">
        <f t="shared" ref="P198:P261" si="55">P197+F198*G198</f>
        <v>-2.2719405544122002E-3</v>
      </c>
      <c r="Q198" s="19">
        <f t="shared" ref="Q198:Q261" si="56">K197+H198^2</f>
        <v>8.4327469869996223E-3</v>
      </c>
      <c r="R198" s="19">
        <f t="shared" ref="R198:R261" si="57">L197+I198^2</f>
        <v>0.11745301382442425</v>
      </c>
      <c r="S198" s="19">
        <f t="shared" ref="S198:S261" si="58">M197+J198^2</f>
        <v>4.2034057755281152E-3</v>
      </c>
      <c r="T198" s="19">
        <f t="shared" ref="T198:T261" si="59">N197+H198*I198</f>
        <v>3.1471440202855964E-2</v>
      </c>
      <c r="U198" s="19">
        <f t="shared" ref="U198:U261" si="60">O197+H198*J198</f>
        <v>-6.0876463680626389E-4</v>
      </c>
      <c r="V198" s="19">
        <f t="shared" ref="V198:V261" si="61">P197+I198*J198</f>
        <v>-2.2719405544121929E-3</v>
      </c>
    </row>
    <row r="199" spans="1:22" x14ac:dyDescent="0.25">
      <c r="A199" s="26">
        <f>Wellpath!E199</f>
        <v>5880</v>
      </c>
      <c r="B199" s="73">
        <v>1</v>
      </c>
      <c r="C199" s="22">
        <v>0</v>
      </c>
      <c r="D199" s="22">
        <v>0</v>
      </c>
      <c r="E199" s="20">
        <f>Model!$W$4*((drdp!B199+drdp!K199)*DRFR!$B199+(drdp!E199+drdp!N199)*DRFR!$C199+(drdp!H199+drdp!Q199)*DRFR!$D199)</f>
        <v>0</v>
      </c>
      <c r="F199" s="20">
        <f>Model!$W$4*((drdp!C199+drdp!L199)*DRFR!$B199+(drdp!F199+drdp!O199)*DRFR!$C199+(drdp!I199+drdp!R199)*DRFR!$D199)</f>
        <v>0</v>
      </c>
      <c r="G199" s="20">
        <f>Model!$W$4*((drdp!D199+drdp!M199)*DRFR!$B199+(drdp!G199+drdp!P199)*DRFR!$C199+(drdp!J199+drdp!S199)*DRFR!$D199)</f>
        <v>0</v>
      </c>
      <c r="H199" s="18">
        <f>Model!$W$4*((drdp!B199)*DRFR!$B199+(drdp!E199)*DRFR!$C199+(drdp!H199)*DRFR!$D199)</f>
        <v>9.0586665785882259E-2</v>
      </c>
      <c r="I199" s="18">
        <f>Model!$W$4*((drdp!C199)*DRFR!$B199+(drdp!F199)*DRFR!$C199+(drdp!I199)*DRFR!$D199)</f>
        <v>0.3380740392011739</v>
      </c>
      <c r="J199" s="18">
        <f>Model!$W$4*((drdp!D199)*DRFR!$B199+(drdp!G199)*DRFR!$C199+(drdp!J199)*DRFR!$D199)</f>
        <v>2.144009796090085E-17</v>
      </c>
      <c r="K199" s="21">
        <f t="shared" si="50"/>
        <v>2.2680296879649148E-4</v>
      </c>
      <c r="L199" s="21">
        <f t="shared" si="51"/>
        <v>3.1589578426273681E-3</v>
      </c>
      <c r="M199" s="21">
        <f t="shared" si="52"/>
        <v>4.2034057755281152E-3</v>
      </c>
      <c r="N199" s="21">
        <f t="shared" si="53"/>
        <v>8.4644020285596516E-4</v>
      </c>
      <c r="O199" s="21">
        <f t="shared" si="54"/>
        <v>-6.0876463680626584E-4</v>
      </c>
      <c r="P199" s="21">
        <f t="shared" si="55"/>
        <v>-2.2719405544122002E-3</v>
      </c>
      <c r="Q199" s="19">
        <f t="shared" si="56"/>
        <v>8.4327469869996223E-3</v>
      </c>
      <c r="R199" s="19">
        <f t="shared" si="57"/>
        <v>0.11745301382442425</v>
      </c>
      <c r="S199" s="19">
        <f t="shared" si="58"/>
        <v>4.2034057755281152E-3</v>
      </c>
      <c r="T199" s="19">
        <f t="shared" si="59"/>
        <v>3.1471440202855964E-2</v>
      </c>
      <c r="U199" s="19">
        <f t="shared" si="60"/>
        <v>-6.0876463680626389E-4</v>
      </c>
      <c r="V199" s="19">
        <f t="shared" si="61"/>
        <v>-2.2719405544121929E-3</v>
      </c>
    </row>
    <row r="200" spans="1:22" x14ac:dyDescent="0.25">
      <c r="A200" s="26">
        <f>Wellpath!E200</f>
        <v>5910</v>
      </c>
      <c r="B200" s="73">
        <v>1</v>
      </c>
      <c r="C200" s="22">
        <v>0</v>
      </c>
      <c r="D200" s="22">
        <v>0</v>
      </c>
      <c r="E200" s="20">
        <f>Model!$W$4*((drdp!B200+drdp!K200)*DRFR!$B200+(drdp!E200+drdp!N200)*DRFR!$C200+(drdp!H200+drdp!Q200)*DRFR!$D200)</f>
        <v>0</v>
      </c>
      <c r="F200" s="20">
        <f>Model!$W$4*((drdp!C200+drdp!L200)*DRFR!$B200+(drdp!F200+drdp!O200)*DRFR!$C200+(drdp!I200+drdp!R200)*DRFR!$D200)</f>
        <v>0</v>
      </c>
      <c r="G200" s="20">
        <f>Model!$W$4*((drdp!D200+drdp!M200)*DRFR!$B200+(drdp!G200+drdp!P200)*DRFR!$C200+(drdp!J200+drdp!S200)*DRFR!$D200)</f>
        <v>0</v>
      </c>
      <c r="H200" s="18">
        <f>Model!$W$4*((drdp!B200)*DRFR!$B200+(drdp!E200)*DRFR!$C200+(drdp!H200)*DRFR!$D200)</f>
        <v>9.0586665785882259E-2</v>
      </c>
      <c r="I200" s="18">
        <f>Model!$W$4*((drdp!C200)*DRFR!$B200+(drdp!F200)*DRFR!$C200+(drdp!I200)*DRFR!$D200)</f>
        <v>0.3380740392011739</v>
      </c>
      <c r="J200" s="18">
        <f>Model!$W$4*((drdp!D200)*DRFR!$B200+(drdp!G200)*DRFR!$C200+(drdp!J200)*DRFR!$D200)</f>
        <v>2.144009796090085E-17</v>
      </c>
      <c r="K200" s="21">
        <f t="shared" si="50"/>
        <v>2.2680296879649148E-4</v>
      </c>
      <c r="L200" s="21">
        <f t="shared" si="51"/>
        <v>3.1589578426273681E-3</v>
      </c>
      <c r="M200" s="21">
        <f t="shared" si="52"/>
        <v>4.2034057755281152E-3</v>
      </c>
      <c r="N200" s="21">
        <f t="shared" si="53"/>
        <v>8.4644020285596516E-4</v>
      </c>
      <c r="O200" s="21">
        <f t="shared" si="54"/>
        <v>-6.0876463680626584E-4</v>
      </c>
      <c r="P200" s="21">
        <f t="shared" si="55"/>
        <v>-2.2719405544122002E-3</v>
      </c>
      <c r="Q200" s="19">
        <f t="shared" si="56"/>
        <v>8.4327469869996223E-3</v>
      </c>
      <c r="R200" s="19">
        <f t="shared" si="57"/>
        <v>0.11745301382442425</v>
      </c>
      <c r="S200" s="19">
        <f t="shared" si="58"/>
        <v>4.2034057755281152E-3</v>
      </c>
      <c r="T200" s="19">
        <f t="shared" si="59"/>
        <v>3.1471440202855964E-2</v>
      </c>
      <c r="U200" s="19">
        <f t="shared" si="60"/>
        <v>-6.0876463680626389E-4</v>
      </c>
      <c r="V200" s="19">
        <f t="shared" si="61"/>
        <v>-2.2719405544121929E-3</v>
      </c>
    </row>
    <row r="201" spans="1:22" x14ac:dyDescent="0.25">
      <c r="A201" s="26">
        <f>Wellpath!E201</f>
        <v>5940</v>
      </c>
      <c r="B201" s="73">
        <v>1</v>
      </c>
      <c r="C201" s="22">
        <v>0</v>
      </c>
      <c r="D201" s="22">
        <v>0</v>
      </c>
      <c r="E201" s="20">
        <f>Model!$W$4*((drdp!B201+drdp!K201)*DRFR!$B201+(drdp!E201+drdp!N201)*DRFR!$C201+(drdp!H201+drdp!Q201)*DRFR!$D201)</f>
        <v>0</v>
      </c>
      <c r="F201" s="20">
        <f>Model!$W$4*((drdp!C201+drdp!L201)*DRFR!$B201+(drdp!F201+drdp!O201)*DRFR!$C201+(drdp!I201+drdp!R201)*DRFR!$D201)</f>
        <v>0</v>
      </c>
      <c r="G201" s="20">
        <f>Model!$W$4*((drdp!D201+drdp!M201)*DRFR!$B201+(drdp!G201+drdp!P201)*DRFR!$C201+(drdp!J201+drdp!S201)*DRFR!$D201)</f>
        <v>0</v>
      </c>
      <c r="H201" s="18">
        <f>Model!$W$4*((drdp!B201)*DRFR!$B201+(drdp!E201)*DRFR!$C201+(drdp!H201)*DRFR!$D201)</f>
        <v>9.0586665785882259E-2</v>
      </c>
      <c r="I201" s="18">
        <f>Model!$W$4*((drdp!C201)*DRFR!$B201+(drdp!F201)*DRFR!$C201+(drdp!I201)*DRFR!$D201)</f>
        <v>0.3380740392011739</v>
      </c>
      <c r="J201" s="18">
        <f>Model!$W$4*((drdp!D201)*DRFR!$B201+(drdp!G201)*DRFR!$C201+(drdp!J201)*DRFR!$D201)</f>
        <v>2.144009796090085E-17</v>
      </c>
      <c r="K201" s="21">
        <f t="shared" si="50"/>
        <v>2.2680296879649148E-4</v>
      </c>
      <c r="L201" s="21">
        <f t="shared" si="51"/>
        <v>3.1589578426273681E-3</v>
      </c>
      <c r="M201" s="21">
        <f t="shared" si="52"/>
        <v>4.2034057755281152E-3</v>
      </c>
      <c r="N201" s="21">
        <f t="shared" si="53"/>
        <v>8.4644020285596516E-4</v>
      </c>
      <c r="O201" s="21">
        <f t="shared" si="54"/>
        <v>-6.0876463680626584E-4</v>
      </c>
      <c r="P201" s="21">
        <f t="shared" si="55"/>
        <v>-2.2719405544122002E-3</v>
      </c>
      <c r="Q201" s="19">
        <f t="shared" si="56"/>
        <v>8.4327469869996223E-3</v>
      </c>
      <c r="R201" s="19">
        <f t="shared" si="57"/>
        <v>0.11745301382442425</v>
      </c>
      <c r="S201" s="19">
        <f t="shared" si="58"/>
        <v>4.2034057755281152E-3</v>
      </c>
      <c r="T201" s="19">
        <f t="shared" si="59"/>
        <v>3.1471440202855964E-2</v>
      </c>
      <c r="U201" s="19">
        <f t="shared" si="60"/>
        <v>-6.0876463680626389E-4</v>
      </c>
      <c r="V201" s="19">
        <f t="shared" si="61"/>
        <v>-2.2719405544121929E-3</v>
      </c>
    </row>
    <row r="202" spans="1:22" x14ac:dyDescent="0.25">
      <c r="A202" s="26">
        <f>Wellpath!E202</f>
        <v>5970</v>
      </c>
      <c r="B202" s="73">
        <v>1</v>
      </c>
      <c r="C202" s="22">
        <v>0</v>
      </c>
      <c r="D202" s="22">
        <v>0</v>
      </c>
      <c r="E202" s="20">
        <f>Model!$W$4*((drdp!B202+drdp!K202)*DRFR!$B202+(drdp!E202+drdp!N202)*DRFR!$C202+(drdp!H202+drdp!Q202)*DRFR!$D202)</f>
        <v>0</v>
      </c>
      <c r="F202" s="20">
        <f>Model!$W$4*((drdp!C202+drdp!L202)*DRFR!$B202+(drdp!F202+drdp!O202)*DRFR!$C202+(drdp!I202+drdp!R202)*DRFR!$D202)</f>
        <v>0</v>
      </c>
      <c r="G202" s="20">
        <f>Model!$W$4*((drdp!D202+drdp!M202)*DRFR!$B202+(drdp!G202+drdp!P202)*DRFR!$C202+(drdp!J202+drdp!S202)*DRFR!$D202)</f>
        <v>0</v>
      </c>
      <c r="H202" s="18">
        <f>Model!$W$4*((drdp!B202)*DRFR!$B202+(drdp!E202)*DRFR!$C202+(drdp!H202)*DRFR!$D202)</f>
        <v>9.0586665785882259E-2</v>
      </c>
      <c r="I202" s="18">
        <f>Model!$W$4*((drdp!C202)*DRFR!$B202+(drdp!F202)*DRFR!$C202+(drdp!I202)*DRFR!$D202)</f>
        <v>0.3380740392011739</v>
      </c>
      <c r="J202" s="18">
        <f>Model!$W$4*((drdp!D202)*DRFR!$B202+(drdp!G202)*DRFR!$C202+(drdp!J202)*DRFR!$D202)</f>
        <v>2.144009796090085E-17</v>
      </c>
      <c r="K202" s="21">
        <f t="shared" si="50"/>
        <v>2.2680296879649148E-4</v>
      </c>
      <c r="L202" s="21">
        <f t="shared" si="51"/>
        <v>3.1589578426273681E-3</v>
      </c>
      <c r="M202" s="21">
        <f t="shared" si="52"/>
        <v>4.2034057755281152E-3</v>
      </c>
      <c r="N202" s="21">
        <f t="shared" si="53"/>
        <v>8.4644020285596516E-4</v>
      </c>
      <c r="O202" s="21">
        <f t="shared" si="54"/>
        <v>-6.0876463680626584E-4</v>
      </c>
      <c r="P202" s="21">
        <f t="shared" si="55"/>
        <v>-2.2719405544122002E-3</v>
      </c>
      <c r="Q202" s="19">
        <f t="shared" si="56"/>
        <v>8.4327469869996223E-3</v>
      </c>
      <c r="R202" s="19">
        <f t="shared" si="57"/>
        <v>0.11745301382442425</v>
      </c>
      <c r="S202" s="19">
        <f t="shared" si="58"/>
        <v>4.2034057755281152E-3</v>
      </c>
      <c r="T202" s="19">
        <f t="shared" si="59"/>
        <v>3.1471440202855964E-2</v>
      </c>
      <c r="U202" s="19">
        <f t="shared" si="60"/>
        <v>-6.0876463680626389E-4</v>
      </c>
      <c r="V202" s="19">
        <f t="shared" si="61"/>
        <v>-2.2719405544121929E-3</v>
      </c>
    </row>
    <row r="203" spans="1:22" x14ac:dyDescent="0.25">
      <c r="A203" s="26">
        <f>Wellpath!E203</f>
        <v>6000</v>
      </c>
      <c r="B203" s="73">
        <v>1</v>
      </c>
      <c r="C203" s="22">
        <v>0</v>
      </c>
      <c r="D203" s="22">
        <v>0</v>
      </c>
      <c r="E203" s="20">
        <f>Model!$W$4*((drdp!B203+drdp!K203)*DRFR!$B203+(drdp!E203+drdp!N203)*DRFR!$C203+(drdp!H203+drdp!Q203)*DRFR!$D203)</f>
        <v>0</v>
      </c>
      <c r="F203" s="20">
        <f>Model!$W$4*((drdp!C203+drdp!L203)*DRFR!$B203+(drdp!F203+drdp!O203)*DRFR!$C203+(drdp!I203+drdp!R203)*DRFR!$D203)</f>
        <v>0</v>
      </c>
      <c r="G203" s="20">
        <f>Model!$W$4*((drdp!D203+drdp!M203)*DRFR!$B203+(drdp!G203+drdp!P203)*DRFR!$C203+(drdp!J203+drdp!S203)*DRFR!$D203)</f>
        <v>0</v>
      </c>
      <c r="H203" s="18">
        <f>Model!$W$4*((drdp!B203)*DRFR!$B203+(drdp!E203)*DRFR!$C203+(drdp!H203)*DRFR!$D203)</f>
        <v>9.0586665785882259E-2</v>
      </c>
      <c r="I203" s="18">
        <f>Model!$W$4*((drdp!C203)*DRFR!$B203+(drdp!F203)*DRFR!$C203+(drdp!I203)*DRFR!$D203)</f>
        <v>0.3380740392011739</v>
      </c>
      <c r="J203" s="18">
        <f>Model!$W$4*((drdp!D203)*DRFR!$B203+(drdp!G203)*DRFR!$C203+(drdp!J203)*DRFR!$D203)</f>
        <v>2.144009796090085E-17</v>
      </c>
      <c r="K203" s="21">
        <f t="shared" si="50"/>
        <v>2.2680296879649148E-4</v>
      </c>
      <c r="L203" s="21">
        <f t="shared" si="51"/>
        <v>3.1589578426273681E-3</v>
      </c>
      <c r="M203" s="21">
        <f t="shared" si="52"/>
        <v>4.2034057755281152E-3</v>
      </c>
      <c r="N203" s="21">
        <f t="shared" si="53"/>
        <v>8.4644020285596516E-4</v>
      </c>
      <c r="O203" s="21">
        <f t="shared" si="54"/>
        <v>-6.0876463680626584E-4</v>
      </c>
      <c r="P203" s="21">
        <f t="shared" si="55"/>
        <v>-2.2719405544122002E-3</v>
      </c>
      <c r="Q203" s="19">
        <f t="shared" si="56"/>
        <v>8.4327469869996223E-3</v>
      </c>
      <c r="R203" s="19">
        <f t="shared" si="57"/>
        <v>0.11745301382442425</v>
      </c>
      <c r="S203" s="19">
        <f t="shared" si="58"/>
        <v>4.2034057755281152E-3</v>
      </c>
      <c r="T203" s="19">
        <f t="shared" si="59"/>
        <v>3.1471440202855964E-2</v>
      </c>
      <c r="U203" s="19">
        <f t="shared" si="60"/>
        <v>-6.0876463680626389E-4</v>
      </c>
      <c r="V203" s="19">
        <f t="shared" si="61"/>
        <v>-2.2719405544121929E-3</v>
      </c>
    </row>
    <row r="204" spans="1:22" x14ac:dyDescent="0.25">
      <c r="A204" s="26">
        <f>Wellpath!E204</f>
        <v>6030</v>
      </c>
      <c r="B204" s="73">
        <v>1</v>
      </c>
      <c r="C204" s="22">
        <v>0</v>
      </c>
      <c r="D204" s="22">
        <v>0</v>
      </c>
      <c r="E204" s="20">
        <f>Model!$W$4*((drdp!B204+drdp!K204)*DRFR!$B204+(drdp!E204+drdp!N204)*DRFR!$C204+(drdp!H204+drdp!Q204)*DRFR!$D204)</f>
        <v>0</v>
      </c>
      <c r="F204" s="20">
        <f>Model!$W$4*((drdp!C204+drdp!L204)*DRFR!$B204+(drdp!F204+drdp!O204)*DRFR!$C204+(drdp!I204+drdp!R204)*DRFR!$D204)</f>
        <v>0</v>
      </c>
      <c r="G204" s="20">
        <f>Model!$W$4*((drdp!D204+drdp!M204)*DRFR!$B204+(drdp!G204+drdp!P204)*DRFR!$C204+(drdp!J204+drdp!S204)*DRFR!$D204)</f>
        <v>0</v>
      </c>
      <c r="H204" s="18">
        <f>Model!$W$4*((drdp!B204)*DRFR!$B204+(drdp!E204)*DRFR!$C204+(drdp!H204)*DRFR!$D204)</f>
        <v>9.0586665785882259E-2</v>
      </c>
      <c r="I204" s="18">
        <f>Model!$W$4*((drdp!C204)*DRFR!$B204+(drdp!F204)*DRFR!$C204+(drdp!I204)*DRFR!$D204)</f>
        <v>0.3380740392011739</v>
      </c>
      <c r="J204" s="18">
        <f>Model!$W$4*((drdp!D204)*DRFR!$B204+(drdp!G204)*DRFR!$C204+(drdp!J204)*DRFR!$D204)</f>
        <v>2.144009796090085E-17</v>
      </c>
      <c r="K204" s="21">
        <f t="shared" si="50"/>
        <v>2.2680296879649148E-4</v>
      </c>
      <c r="L204" s="21">
        <f t="shared" si="51"/>
        <v>3.1589578426273681E-3</v>
      </c>
      <c r="M204" s="21">
        <f t="shared" si="52"/>
        <v>4.2034057755281152E-3</v>
      </c>
      <c r="N204" s="21">
        <f t="shared" si="53"/>
        <v>8.4644020285596516E-4</v>
      </c>
      <c r="O204" s="21">
        <f t="shared" si="54"/>
        <v>-6.0876463680626584E-4</v>
      </c>
      <c r="P204" s="21">
        <f t="shared" si="55"/>
        <v>-2.2719405544122002E-3</v>
      </c>
      <c r="Q204" s="19">
        <f t="shared" si="56"/>
        <v>8.4327469869996223E-3</v>
      </c>
      <c r="R204" s="19">
        <f t="shared" si="57"/>
        <v>0.11745301382442425</v>
      </c>
      <c r="S204" s="19">
        <f t="shared" si="58"/>
        <v>4.2034057755281152E-3</v>
      </c>
      <c r="T204" s="19">
        <f t="shared" si="59"/>
        <v>3.1471440202855964E-2</v>
      </c>
      <c r="U204" s="19">
        <f t="shared" si="60"/>
        <v>-6.0876463680626389E-4</v>
      </c>
      <c r="V204" s="19">
        <f t="shared" si="61"/>
        <v>-2.2719405544121929E-3</v>
      </c>
    </row>
    <row r="205" spans="1:22" x14ac:dyDescent="0.25">
      <c r="A205" s="26">
        <f>Wellpath!E205</f>
        <v>6060</v>
      </c>
      <c r="B205" s="73">
        <v>1</v>
      </c>
      <c r="C205" s="22">
        <v>0</v>
      </c>
      <c r="D205" s="22">
        <v>0</v>
      </c>
      <c r="E205" s="20">
        <f>Model!$W$4*((drdp!B205+drdp!K205)*DRFR!$B205+(drdp!E205+drdp!N205)*DRFR!$C205+(drdp!H205+drdp!Q205)*DRFR!$D205)</f>
        <v>0</v>
      </c>
      <c r="F205" s="20">
        <f>Model!$W$4*((drdp!C205+drdp!L205)*DRFR!$B205+(drdp!F205+drdp!O205)*DRFR!$C205+(drdp!I205+drdp!R205)*DRFR!$D205)</f>
        <v>0</v>
      </c>
      <c r="G205" s="20">
        <f>Model!$W$4*((drdp!D205+drdp!M205)*DRFR!$B205+(drdp!G205+drdp!P205)*DRFR!$C205+(drdp!J205+drdp!S205)*DRFR!$D205)</f>
        <v>0</v>
      </c>
      <c r="H205" s="18">
        <f>Model!$W$4*((drdp!B205)*DRFR!$B205+(drdp!E205)*DRFR!$C205+(drdp!H205)*DRFR!$D205)</f>
        <v>9.0586665785882259E-2</v>
      </c>
      <c r="I205" s="18">
        <f>Model!$W$4*((drdp!C205)*DRFR!$B205+(drdp!F205)*DRFR!$C205+(drdp!I205)*DRFR!$D205)</f>
        <v>0.3380740392011739</v>
      </c>
      <c r="J205" s="18">
        <f>Model!$W$4*((drdp!D205)*DRFR!$B205+(drdp!G205)*DRFR!$C205+(drdp!J205)*DRFR!$D205)</f>
        <v>2.144009796090085E-17</v>
      </c>
      <c r="K205" s="21">
        <f t="shared" si="50"/>
        <v>2.2680296879649148E-4</v>
      </c>
      <c r="L205" s="21">
        <f t="shared" si="51"/>
        <v>3.1589578426273681E-3</v>
      </c>
      <c r="M205" s="21">
        <f t="shared" si="52"/>
        <v>4.2034057755281152E-3</v>
      </c>
      <c r="N205" s="21">
        <f t="shared" si="53"/>
        <v>8.4644020285596516E-4</v>
      </c>
      <c r="O205" s="21">
        <f t="shared" si="54"/>
        <v>-6.0876463680626584E-4</v>
      </c>
      <c r="P205" s="21">
        <f t="shared" si="55"/>
        <v>-2.2719405544122002E-3</v>
      </c>
      <c r="Q205" s="19">
        <f t="shared" si="56"/>
        <v>8.4327469869996223E-3</v>
      </c>
      <c r="R205" s="19">
        <f t="shared" si="57"/>
        <v>0.11745301382442425</v>
      </c>
      <c r="S205" s="19">
        <f t="shared" si="58"/>
        <v>4.2034057755281152E-3</v>
      </c>
      <c r="T205" s="19">
        <f t="shared" si="59"/>
        <v>3.1471440202855964E-2</v>
      </c>
      <c r="U205" s="19">
        <f t="shared" si="60"/>
        <v>-6.0876463680626389E-4</v>
      </c>
      <c r="V205" s="19">
        <f t="shared" si="61"/>
        <v>-2.2719405544121929E-3</v>
      </c>
    </row>
    <row r="206" spans="1:22" x14ac:dyDescent="0.25">
      <c r="A206" s="26">
        <f>Wellpath!E206</f>
        <v>6090</v>
      </c>
      <c r="B206" s="73">
        <v>1</v>
      </c>
      <c r="C206" s="22">
        <v>0</v>
      </c>
      <c r="D206" s="22">
        <v>0</v>
      </c>
      <c r="E206" s="20">
        <f>Model!$W$4*((drdp!B206+drdp!K206)*DRFR!$B206+(drdp!E206+drdp!N206)*DRFR!$C206+(drdp!H206+drdp!Q206)*DRFR!$D206)</f>
        <v>0</v>
      </c>
      <c r="F206" s="20">
        <f>Model!$W$4*((drdp!C206+drdp!L206)*DRFR!$B206+(drdp!F206+drdp!O206)*DRFR!$C206+(drdp!I206+drdp!R206)*DRFR!$D206)</f>
        <v>0</v>
      </c>
      <c r="G206" s="20">
        <f>Model!$W$4*((drdp!D206+drdp!M206)*DRFR!$B206+(drdp!G206+drdp!P206)*DRFR!$C206+(drdp!J206+drdp!S206)*DRFR!$D206)</f>
        <v>0</v>
      </c>
      <c r="H206" s="18">
        <f>Model!$W$4*((drdp!B206)*DRFR!$B206+(drdp!E206)*DRFR!$C206+(drdp!H206)*DRFR!$D206)</f>
        <v>9.0586665785882259E-2</v>
      </c>
      <c r="I206" s="18">
        <f>Model!$W$4*((drdp!C206)*DRFR!$B206+(drdp!F206)*DRFR!$C206+(drdp!I206)*DRFR!$D206)</f>
        <v>0.3380740392011739</v>
      </c>
      <c r="J206" s="18">
        <f>Model!$W$4*((drdp!D206)*DRFR!$B206+(drdp!G206)*DRFR!$C206+(drdp!J206)*DRFR!$D206)</f>
        <v>2.144009796090085E-17</v>
      </c>
      <c r="K206" s="21">
        <f t="shared" si="50"/>
        <v>2.2680296879649148E-4</v>
      </c>
      <c r="L206" s="21">
        <f t="shared" si="51"/>
        <v>3.1589578426273681E-3</v>
      </c>
      <c r="M206" s="21">
        <f t="shared" si="52"/>
        <v>4.2034057755281152E-3</v>
      </c>
      <c r="N206" s="21">
        <f t="shared" si="53"/>
        <v>8.4644020285596516E-4</v>
      </c>
      <c r="O206" s="21">
        <f t="shared" si="54"/>
        <v>-6.0876463680626584E-4</v>
      </c>
      <c r="P206" s="21">
        <f t="shared" si="55"/>
        <v>-2.2719405544122002E-3</v>
      </c>
      <c r="Q206" s="19">
        <f t="shared" si="56"/>
        <v>8.4327469869996223E-3</v>
      </c>
      <c r="R206" s="19">
        <f t="shared" si="57"/>
        <v>0.11745301382442425</v>
      </c>
      <c r="S206" s="19">
        <f t="shared" si="58"/>
        <v>4.2034057755281152E-3</v>
      </c>
      <c r="T206" s="19">
        <f t="shared" si="59"/>
        <v>3.1471440202855964E-2</v>
      </c>
      <c r="U206" s="19">
        <f t="shared" si="60"/>
        <v>-6.0876463680626389E-4</v>
      </c>
      <c r="V206" s="19">
        <f t="shared" si="61"/>
        <v>-2.2719405544121929E-3</v>
      </c>
    </row>
    <row r="207" spans="1:22" x14ac:dyDescent="0.25">
      <c r="A207" s="26">
        <f>Wellpath!E207</f>
        <v>6120</v>
      </c>
      <c r="B207" s="73">
        <v>1</v>
      </c>
      <c r="C207" s="22">
        <v>0</v>
      </c>
      <c r="D207" s="22">
        <v>0</v>
      </c>
      <c r="E207" s="20">
        <f>Model!$W$4*((drdp!B207+drdp!K207)*DRFR!$B207+(drdp!E207+drdp!N207)*DRFR!$C207+(drdp!H207+drdp!Q207)*DRFR!$D207)</f>
        <v>0</v>
      </c>
      <c r="F207" s="20">
        <f>Model!$W$4*((drdp!C207+drdp!L207)*DRFR!$B207+(drdp!F207+drdp!O207)*DRFR!$C207+(drdp!I207+drdp!R207)*DRFR!$D207)</f>
        <v>0</v>
      </c>
      <c r="G207" s="20">
        <f>Model!$W$4*((drdp!D207+drdp!M207)*DRFR!$B207+(drdp!G207+drdp!P207)*DRFR!$C207+(drdp!J207+drdp!S207)*DRFR!$D207)</f>
        <v>0</v>
      </c>
      <c r="H207" s="18">
        <f>Model!$W$4*((drdp!B207)*DRFR!$B207+(drdp!E207)*DRFR!$C207+(drdp!H207)*DRFR!$D207)</f>
        <v>9.0586665785882259E-2</v>
      </c>
      <c r="I207" s="18">
        <f>Model!$W$4*((drdp!C207)*DRFR!$B207+(drdp!F207)*DRFR!$C207+(drdp!I207)*DRFR!$D207)</f>
        <v>0.3380740392011739</v>
      </c>
      <c r="J207" s="18">
        <f>Model!$W$4*((drdp!D207)*DRFR!$B207+(drdp!G207)*DRFR!$C207+(drdp!J207)*DRFR!$D207)</f>
        <v>2.144009796090085E-17</v>
      </c>
      <c r="K207" s="21">
        <f t="shared" si="50"/>
        <v>2.2680296879649148E-4</v>
      </c>
      <c r="L207" s="21">
        <f t="shared" si="51"/>
        <v>3.1589578426273681E-3</v>
      </c>
      <c r="M207" s="21">
        <f t="shared" si="52"/>
        <v>4.2034057755281152E-3</v>
      </c>
      <c r="N207" s="21">
        <f t="shared" si="53"/>
        <v>8.4644020285596516E-4</v>
      </c>
      <c r="O207" s="21">
        <f t="shared" si="54"/>
        <v>-6.0876463680626584E-4</v>
      </c>
      <c r="P207" s="21">
        <f t="shared" si="55"/>
        <v>-2.2719405544122002E-3</v>
      </c>
      <c r="Q207" s="19">
        <f t="shared" si="56"/>
        <v>8.4327469869996223E-3</v>
      </c>
      <c r="R207" s="19">
        <f t="shared" si="57"/>
        <v>0.11745301382442425</v>
      </c>
      <c r="S207" s="19">
        <f t="shared" si="58"/>
        <v>4.2034057755281152E-3</v>
      </c>
      <c r="T207" s="19">
        <f t="shared" si="59"/>
        <v>3.1471440202855964E-2</v>
      </c>
      <c r="U207" s="19">
        <f t="shared" si="60"/>
        <v>-6.0876463680626389E-4</v>
      </c>
      <c r="V207" s="19">
        <f t="shared" si="61"/>
        <v>-2.2719405544121929E-3</v>
      </c>
    </row>
    <row r="208" spans="1:22" x14ac:dyDescent="0.25">
      <c r="A208" s="26">
        <f>Wellpath!E208</f>
        <v>6150</v>
      </c>
      <c r="B208" s="73">
        <v>1</v>
      </c>
      <c r="C208" s="22">
        <v>0</v>
      </c>
      <c r="D208" s="22">
        <v>0</v>
      </c>
      <c r="E208" s="20">
        <f>Model!$W$4*((drdp!B208+drdp!K208)*DRFR!$B208+(drdp!E208+drdp!N208)*DRFR!$C208+(drdp!H208+drdp!Q208)*DRFR!$D208)</f>
        <v>0</v>
      </c>
      <c r="F208" s="20">
        <f>Model!$W$4*((drdp!C208+drdp!L208)*DRFR!$B208+(drdp!F208+drdp!O208)*DRFR!$C208+(drdp!I208+drdp!R208)*DRFR!$D208)</f>
        <v>0</v>
      </c>
      <c r="G208" s="20">
        <f>Model!$W$4*((drdp!D208+drdp!M208)*DRFR!$B208+(drdp!G208+drdp!P208)*DRFR!$C208+(drdp!J208+drdp!S208)*DRFR!$D208)</f>
        <v>0</v>
      </c>
      <c r="H208" s="18">
        <f>Model!$W$4*((drdp!B208)*DRFR!$B208+(drdp!E208)*DRFR!$C208+(drdp!H208)*DRFR!$D208)</f>
        <v>9.0586665785882259E-2</v>
      </c>
      <c r="I208" s="18">
        <f>Model!$W$4*((drdp!C208)*DRFR!$B208+(drdp!F208)*DRFR!$C208+(drdp!I208)*DRFR!$D208)</f>
        <v>0.3380740392011739</v>
      </c>
      <c r="J208" s="18">
        <f>Model!$W$4*((drdp!D208)*DRFR!$B208+(drdp!G208)*DRFR!$C208+(drdp!J208)*DRFR!$D208)</f>
        <v>2.144009796090085E-17</v>
      </c>
      <c r="K208" s="21">
        <f t="shared" si="50"/>
        <v>2.2680296879649148E-4</v>
      </c>
      <c r="L208" s="21">
        <f t="shared" si="51"/>
        <v>3.1589578426273681E-3</v>
      </c>
      <c r="M208" s="21">
        <f t="shared" si="52"/>
        <v>4.2034057755281152E-3</v>
      </c>
      <c r="N208" s="21">
        <f t="shared" si="53"/>
        <v>8.4644020285596516E-4</v>
      </c>
      <c r="O208" s="21">
        <f t="shared" si="54"/>
        <v>-6.0876463680626584E-4</v>
      </c>
      <c r="P208" s="21">
        <f t="shared" si="55"/>
        <v>-2.2719405544122002E-3</v>
      </c>
      <c r="Q208" s="19">
        <f t="shared" si="56"/>
        <v>8.4327469869996223E-3</v>
      </c>
      <c r="R208" s="19">
        <f t="shared" si="57"/>
        <v>0.11745301382442425</v>
      </c>
      <c r="S208" s="19">
        <f t="shared" si="58"/>
        <v>4.2034057755281152E-3</v>
      </c>
      <c r="T208" s="19">
        <f t="shared" si="59"/>
        <v>3.1471440202855964E-2</v>
      </c>
      <c r="U208" s="19">
        <f t="shared" si="60"/>
        <v>-6.0876463680626389E-4</v>
      </c>
      <c r="V208" s="19">
        <f t="shared" si="61"/>
        <v>-2.2719405544121929E-3</v>
      </c>
    </row>
    <row r="209" spans="1:22" x14ac:dyDescent="0.25">
      <c r="A209" s="26">
        <f>Wellpath!E209</f>
        <v>6180</v>
      </c>
      <c r="B209" s="73">
        <v>1</v>
      </c>
      <c r="C209" s="22">
        <v>0</v>
      </c>
      <c r="D209" s="22">
        <v>0</v>
      </c>
      <c r="E209" s="20">
        <f>Model!$W$4*((drdp!B209+drdp!K209)*DRFR!$B209+(drdp!E209+drdp!N209)*DRFR!$C209+(drdp!H209+drdp!Q209)*DRFR!$D209)</f>
        <v>0</v>
      </c>
      <c r="F209" s="20">
        <f>Model!$W$4*((drdp!C209+drdp!L209)*DRFR!$B209+(drdp!F209+drdp!O209)*DRFR!$C209+(drdp!I209+drdp!R209)*DRFR!$D209)</f>
        <v>0</v>
      </c>
      <c r="G209" s="20">
        <f>Model!$W$4*((drdp!D209+drdp!M209)*DRFR!$B209+(drdp!G209+drdp!P209)*DRFR!$C209+(drdp!J209+drdp!S209)*DRFR!$D209)</f>
        <v>0</v>
      </c>
      <c r="H209" s="18">
        <f>Model!$W$4*((drdp!B209)*DRFR!$B209+(drdp!E209)*DRFR!$C209+(drdp!H209)*DRFR!$D209)</f>
        <v>9.0586665785882259E-2</v>
      </c>
      <c r="I209" s="18">
        <f>Model!$W$4*((drdp!C209)*DRFR!$B209+(drdp!F209)*DRFR!$C209+(drdp!I209)*DRFR!$D209)</f>
        <v>0.3380740392011739</v>
      </c>
      <c r="J209" s="18">
        <f>Model!$W$4*((drdp!D209)*DRFR!$B209+(drdp!G209)*DRFR!$C209+(drdp!J209)*DRFR!$D209)</f>
        <v>2.144009796090085E-17</v>
      </c>
      <c r="K209" s="21">
        <f t="shared" si="50"/>
        <v>2.2680296879649148E-4</v>
      </c>
      <c r="L209" s="21">
        <f t="shared" si="51"/>
        <v>3.1589578426273681E-3</v>
      </c>
      <c r="M209" s="21">
        <f t="shared" si="52"/>
        <v>4.2034057755281152E-3</v>
      </c>
      <c r="N209" s="21">
        <f t="shared" si="53"/>
        <v>8.4644020285596516E-4</v>
      </c>
      <c r="O209" s="21">
        <f t="shared" si="54"/>
        <v>-6.0876463680626584E-4</v>
      </c>
      <c r="P209" s="21">
        <f t="shared" si="55"/>
        <v>-2.2719405544122002E-3</v>
      </c>
      <c r="Q209" s="19">
        <f t="shared" si="56"/>
        <v>8.4327469869996223E-3</v>
      </c>
      <c r="R209" s="19">
        <f t="shared" si="57"/>
        <v>0.11745301382442425</v>
      </c>
      <c r="S209" s="19">
        <f t="shared" si="58"/>
        <v>4.2034057755281152E-3</v>
      </c>
      <c r="T209" s="19">
        <f t="shared" si="59"/>
        <v>3.1471440202855964E-2</v>
      </c>
      <c r="U209" s="19">
        <f t="shared" si="60"/>
        <v>-6.0876463680626389E-4</v>
      </c>
      <c r="V209" s="19">
        <f t="shared" si="61"/>
        <v>-2.2719405544121929E-3</v>
      </c>
    </row>
    <row r="210" spans="1:22" x14ac:dyDescent="0.25">
      <c r="A210" s="26">
        <f>Wellpath!E210</f>
        <v>6210</v>
      </c>
      <c r="B210" s="73">
        <v>1</v>
      </c>
      <c r="C210" s="22">
        <v>0</v>
      </c>
      <c r="D210" s="22">
        <v>0</v>
      </c>
      <c r="E210" s="20">
        <f>Model!$W$4*((drdp!B210+drdp!K210)*DRFR!$B210+(drdp!E210+drdp!N210)*DRFR!$C210+(drdp!H210+drdp!Q210)*DRFR!$D210)</f>
        <v>0</v>
      </c>
      <c r="F210" s="20">
        <f>Model!$W$4*((drdp!C210+drdp!L210)*DRFR!$B210+(drdp!F210+drdp!O210)*DRFR!$C210+(drdp!I210+drdp!R210)*DRFR!$D210)</f>
        <v>0</v>
      </c>
      <c r="G210" s="20">
        <f>Model!$W$4*((drdp!D210+drdp!M210)*DRFR!$B210+(drdp!G210+drdp!P210)*DRFR!$C210+(drdp!J210+drdp!S210)*DRFR!$D210)</f>
        <v>0</v>
      </c>
      <c r="H210" s="18">
        <f>Model!$W$4*((drdp!B210)*DRFR!$B210+(drdp!E210)*DRFR!$C210+(drdp!H210)*DRFR!$D210)</f>
        <v>9.0586665785882259E-2</v>
      </c>
      <c r="I210" s="18">
        <f>Model!$W$4*((drdp!C210)*DRFR!$B210+(drdp!F210)*DRFR!$C210+(drdp!I210)*DRFR!$D210)</f>
        <v>0.3380740392011739</v>
      </c>
      <c r="J210" s="18">
        <f>Model!$W$4*((drdp!D210)*DRFR!$B210+(drdp!G210)*DRFR!$C210+(drdp!J210)*DRFR!$D210)</f>
        <v>2.144009796090085E-17</v>
      </c>
      <c r="K210" s="21">
        <f t="shared" si="50"/>
        <v>2.2680296879649148E-4</v>
      </c>
      <c r="L210" s="21">
        <f t="shared" si="51"/>
        <v>3.1589578426273681E-3</v>
      </c>
      <c r="M210" s="21">
        <f t="shared" si="52"/>
        <v>4.2034057755281152E-3</v>
      </c>
      <c r="N210" s="21">
        <f t="shared" si="53"/>
        <v>8.4644020285596516E-4</v>
      </c>
      <c r="O210" s="21">
        <f t="shared" si="54"/>
        <v>-6.0876463680626584E-4</v>
      </c>
      <c r="P210" s="21">
        <f t="shared" si="55"/>
        <v>-2.2719405544122002E-3</v>
      </c>
      <c r="Q210" s="19">
        <f t="shared" si="56"/>
        <v>8.4327469869996223E-3</v>
      </c>
      <c r="R210" s="19">
        <f t="shared" si="57"/>
        <v>0.11745301382442425</v>
      </c>
      <c r="S210" s="19">
        <f t="shared" si="58"/>
        <v>4.2034057755281152E-3</v>
      </c>
      <c r="T210" s="19">
        <f t="shared" si="59"/>
        <v>3.1471440202855964E-2</v>
      </c>
      <c r="U210" s="19">
        <f t="shared" si="60"/>
        <v>-6.0876463680626389E-4</v>
      </c>
      <c r="V210" s="19">
        <f t="shared" si="61"/>
        <v>-2.2719405544121929E-3</v>
      </c>
    </row>
    <row r="211" spans="1:22" x14ac:dyDescent="0.25">
      <c r="A211" s="26">
        <f>Wellpath!E211</f>
        <v>6240</v>
      </c>
      <c r="B211" s="73">
        <v>1</v>
      </c>
      <c r="C211" s="22">
        <v>0</v>
      </c>
      <c r="D211" s="22">
        <v>0</v>
      </c>
      <c r="E211" s="20">
        <f>Model!$W$4*((drdp!B211+drdp!K211)*DRFR!$B211+(drdp!E211+drdp!N211)*DRFR!$C211+(drdp!H211+drdp!Q211)*DRFR!$D211)</f>
        <v>0</v>
      </c>
      <c r="F211" s="20">
        <f>Model!$W$4*((drdp!C211+drdp!L211)*DRFR!$B211+(drdp!F211+drdp!O211)*DRFR!$C211+(drdp!I211+drdp!R211)*DRFR!$D211)</f>
        <v>0</v>
      </c>
      <c r="G211" s="20">
        <f>Model!$W$4*((drdp!D211+drdp!M211)*DRFR!$B211+(drdp!G211+drdp!P211)*DRFR!$C211+(drdp!J211+drdp!S211)*DRFR!$D211)</f>
        <v>0</v>
      </c>
      <c r="H211" s="18">
        <f>Model!$W$4*((drdp!B211)*DRFR!$B211+(drdp!E211)*DRFR!$C211+(drdp!H211)*DRFR!$D211)</f>
        <v>9.0586665785882259E-2</v>
      </c>
      <c r="I211" s="18">
        <f>Model!$W$4*((drdp!C211)*DRFR!$B211+(drdp!F211)*DRFR!$C211+(drdp!I211)*DRFR!$D211)</f>
        <v>0.3380740392011739</v>
      </c>
      <c r="J211" s="18">
        <f>Model!$W$4*((drdp!D211)*DRFR!$B211+(drdp!G211)*DRFR!$C211+(drdp!J211)*DRFR!$D211)</f>
        <v>2.144009796090085E-17</v>
      </c>
      <c r="K211" s="21">
        <f t="shared" si="50"/>
        <v>2.2680296879649148E-4</v>
      </c>
      <c r="L211" s="21">
        <f t="shared" si="51"/>
        <v>3.1589578426273681E-3</v>
      </c>
      <c r="M211" s="21">
        <f t="shared" si="52"/>
        <v>4.2034057755281152E-3</v>
      </c>
      <c r="N211" s="21">
        <f t="shared" si="53"/>
        <v>8.4644020285596516E-4</v>
      </c>
      <c r="O211" s="21">
        <f t="shared" si="54"/>
        <v>-6.0876463680626584E-4</v>
      </c>
      <c r="P211" s="21">
        <f t="shared" si="55"/>
        <v>-2.2719405544122002E-3</v>
      </c>
      <c r="Q211" s="19">
        <f t="shared" si="56"/>
        <v>8.4327469869996223E-3</v>
      </c>
      <c r="R211" s="19">
        <f t="shared" si="57"/>
        <v>0.11745301382442425</v>
      </c>
      <c r="S211" s="19">
        <f t="shared" si="58"/>
        <v>4.2034057755281152E-3</v>
      </c>
      <c r="T211" s="19">
        <f t="shared" si="59"/>
        <v>3.1471440202855964E-2</v>
      </c>
      <c r="U211" s="19">
        <f t="shared" si="60"/>
        <v>-6.0876463680626389E-4</v>
      </c>
      <c r="V211" s="19">
        <f t="shared" si="61"/>
        <v>-2.2719405544121929E-3</v>
      </c>
    </row>
    <row r="212" spans="1:22" x14ac:dyDescent="0.25">
      <c r="A212" s="26">
        <f>Wellpath!E212</f>
        <v>6270</v>
      </c>
      <c r="B212" s="73">
        <v>1</v>
      </c>
      <c r="C212" s="22">
        <v>0</v>
      </c>
      <c r="D212" s="22">
        <v>0</v>
      </c>
      <c r="E212" s="20">
        <f>Model!$W$4*((drdp!B212+drdp!K212)*DRFR!$B212+(drdp!E212+drdp!N212)*DRFR!$C212+(drdp!H212+drdp!Q212)*DRFR!$D212)</f>
        <v>0</v>
      </c>
      <c r="F212" s="20">
        <f>Model!$W$4*((drdp!C212+drdp!L212)*DRFR!$B212+(drdp!F212+drdp!O212)*DRFR!$C212+(drdp!I212+drdp!R212)*DRFR!$D212)</f>
        <v>0</v>
      </c>
      <c r="G212" s="20">
        <f>Model!$W$4*((drdp!D212+drdp!M212)*DRFR!$B212+(drdp!G212+drdp!P212)*DRFR!$C212+(drdp!J212+drdp!S212)*DRFR!$D212)</f>
        <v>0</v>
      </c>
      <c r="H212" s="18">
        <f>Model!$W$4*((drdp!B212)*DRFR!$B212+(drdp!E212)*DRFR!$C212+(drdp!H212)*DRFR!$D212)</f>
        <v>9.0586665785882259E-2</v>
      </c>
      <c r="I212" s="18">
        <f>Model!$W$4*((drdp!C212)*DRFR!$B212+(drdp!F212)*DRFR!$C212+(drdp!I212)*DRFR!$D212)</f>
        <v>0.3380740392011739</v>
      </c>
      <c r="J212" s="18">
        <f>Model!$W$4*((drdp!D212)*DRFR!$B212+(drdp!G212)*DRFR!$C212+(drdp!J212)*DRFR!$D212)</f>
        <v>2.144009796090085E-17</v>
      </c>
      <c r="K212" s="21">
        <f t="shared" si="50"/>
        <v>2.2680296879649148E-4</v>
      </c>
      <c r="L212" s="21">
        <f t="shared" si="51"/>
        <v>3.1589578426273681E-3</v>
      </c>
      <c r="M212" s="21">
        <f t="shared" si="52"/>
        <v>4.2034057755281152E-3</v>
      </c>
      <c r="N212" s="21">
        <f t="shared" si="53"/>
        <v>8.4644020285596516E-4</v>
      </c>
      <c r="O212" s="21">
        <f t="shared" si="54"/>
        <v>-6.0876463680626584E-4</v>
      </c>
      <c r="P212" s="21">
        <f t="shared" si="55"/>
        <v>-2.2719405544122002E-3</v>
      </c>
      <c r="Q212" s="19">
        <f t="shared" si="56"/>
        <v>8.4327469869996223E-3</v>
      </c>
      <c r="R212" s="19">
        <f t="shared" si="57"/>
        <v>0.11745301382442425</v>
      </c>
      <c r="S212" s="19">
        <f t="shared" si="58"/>
        <v>4.2034057755281152E-3</v>
      </c>
      <c r="T212" s="19">
        <f t="shared" si="59"/>
        <v>3.1471440202855964E-2</v>
      </c>
      <c r="U212" s="19">
        <f t="shared" si="60"/>
        <v>-6.0876463680626389E-4</v>
      </c>
      <c r="V212" s="19">
        <f t="shared" si="61"/>
        <v>-2.2719405544121929E-3</v>
      </c>
    </row>
    <row r="213" spans="1:22" x14ac:dyDescent="0.25">
      <c r="A213" s="26">
        <f>Wellpath!E213</f>
        <v>6300</v>
      </c>
      <c r="B213" s="73">
        <v>1</v>
      </c>
      <c r="C213" s="22">
        <v>0</v>
      </c>
      <c r="D213" s="22">
        <v>0</v>
      </c>
      <c r="E213" s="20">
        <f>Model!$W$4*((drdp!B213+drdp!K213)*DRFR!$B213+(drdp!E213+drdp!N213)*DRFR!$C213+(drdp!H213+drdp!Q213)*DRFR!$D213)</f>
        <v>0</v>
      </c>
      <c r="F213" s="20">
        <f>Model!$W$4*((drdp!C213+drdp!L213)*DRFR!$B213+(drdp!F213+drdp!O213)*DRFR!$C213+(drdp!I213+drdp!R213)*DRFR!$D213)</f>
        <v>0</v>
      </c>
      <c r="G213" s="20">
        <f>Model!$W$4*((drdp!D213+drdp!M213)*DRFR!$B213+(drdp!G213+drdp!P213)*DRFR!$C213+(drdp!J213+drdp!S213)*DRFR!$D213)</f>
        <v>0</v>
      </c>
      <c r="H213" s="18">
        <f>Model!$W$4*((drdp!B213)*DRFR!$B213+(drdp!E213)*DRFR!$C213+(drdp!H213)*DRFR!$D213)</f>
        <v>9.0586665785882259E-2</v>
      </c>
      <c r="I213" s="18">
        <f>Model!$W$4*((drdp!C213)*DRFR!$B213+(drdp!F213)*DRFR!$C213+(drdp!I213)*DRFR!$D213)</f>
        <v>0.3380740392011739</v>
      </c>
      <c r="J213" s="18">
        <f>Model!$W$4*((drdp!D213)*DRFR!$B213+(drdp!G213)*DRFR!$C213+(drdp!J213)*DRFR!$D213)</f>
        <v>2.144009796090085E-17</v>
      </c>
      <c r="K213" s="21">
        <f t="shared" si="50"/>
        <v>2.2680296879649148E-4</v>
      </c>
      <c r="L213" s="21">
        <f t="shared" si="51"/>
        <v>3.1589578426273681E-3</v>
      </c>
      <c r="M213" s="21">
        <f t="shared" si="52"/>
        <v>4.2034057755281152E-3</v>
      </c>
      <c r="N213" s="21">
        <f t="shared" si="53"/>
        <v>8.4644020285596516E-4</v>
      </c>
      <c r="O213" s="21">
        <f t="shared" si="54"/>
        <v>-6.0876463680626584E-4</v>
      </c>
      <c r="P213" s="21">
        <f t="shared" si="55"/>
        <v>-2.2719405544122002E-3</v>
      </c>
      <c r="Q213" s="19">
        <f t="shared" si="56"/>
        <v>8.4327469869996223E-3</v>
      </c>
      <c r="R213" s="19">
        <f t="shared" si="57"/>
        <v>0.11745301382442425</v>
      </c>
      <c r="S213" s="19">
        <f t="shared" si="58"/>
        <v>4.2034057755281152E-3</v>
      </c>
      <c r="T213" s="19">
        <f t="shared" si="59"/>
        <v>3.1471440202855964E-2</v>
      </c>
      <c r="U213" s="19">
        <f t="shared" si="60"/>
        <v>-6.0876463680626389E-4</v>
      </c>
      <c r="V213" s="19">
        <f t="shared" si="61"/>
        <v>-2.2719405544121929E-3</v>
      </c>
    </row>
    <row r="214" spans="1:22" x14ac:dyDescent="0.25">
      <c r="A214" s="26">
        <f>Wellpath!E214</f>
        <v>6330</v>
      </c>
      <c r="B214" s="73">
        <v>1</v>
      </c>
      <c r="C214" s="22">
        <v>0</v>
      </c>
      <c r="D214" s="22">
        <v>0</v>
      </c>
      <c r="E214" s="20">
        <f>Model!$W$4*((drdp!B214+drdp!K214)*DRFR!$B214+(drdp!E214+drdp!N214)*DRFR!$C214+(drdp!H214+drdp!Q214)*DRFR!$D214)</f>
        <v>0</v>
      </c>
      <c r="F214" s="20">
        <f>Model!$W$4*((drdp!C214+drdp!L214)*DRFR!$B214+(drdp!F214+drdp!O214)*DRFR!$C214+(drdp!I214+drdp!R214)*DRFR!$D214)</f>
        <v>0</v>
      </c>
      <c r="G214" s="20">
        <f>Model!$W$4*((drdp!D214+drdp!M214)*DRFR!$B214+(drdp!G214+drdp!P214)*DRFR!$C214+(drdp!J214+drdp!S214)*DRFR!$D214)</f>
        <v>0</v>
      </c>
      <c r="H214" s="18">
        <f>Model!$W$4*((drdp!B214)*DRFR!$B214+(drdp!E214)*DRFR!$C214+(drdp!H214)*DRFR!$D214)</f>
        <v>9.0586665785882259E-2</v>
      </c>
      <c r="I214" s="18">
        <f>Model!$W$4*((drdp!C214)*DRFR!$B214+(drdp!F214)*DRFR!$C214+(drdp!I214)*DRFR!$D214)</f>
        <v>0.3380740392011739</v>
      </c>
      <c r="J214" s="18">
        <f>Model!$W$4*((drdp!D214)*DRFR!$B214+(drdp!G214)*DRFR!$C214+(drdp!J214)*DRFR!$D214)</f>
        <v>2.144009796090085E-17</v>
      </c>
      <c r="K214" s="21">
        <f t="shared" si="50"/>
        <v>2.2680296879649148E-4</v>
      </c>
      <c r="L214" s="21">
        <f t="shared" si="51"/>
        <v>3.1589578426273681E-3</v>
      </c>
      <c r="M214" s="21">
        <f t="shared" si="52"/>
        <v>4.2034057755281152E-3</v>
      </c>
      <c r="N214" s="21">
        <f t="shared" si="53"/>
        <v>8.4644020285596516E-4</v>
      </c>
      <c r="O214" s="21">
        <f t="shared" si="54"/>
        <v>-6.0876463680626584E-4</v>
      </c>
      <c r="P214" s="21">
        <f t="shared" si="55"/>
        <v>-2.2719405544122002E-3</v>
      </c>
      <c r="Q214" s="19">
        <f t="shared" si="56"/>
        <v>8.4327469869996223E-3</v>
      </c>
      <c r="R214" s="19">
        <f t="shared" si="57"/>
        <v>0.11745301382442425</v>
      </c>
      <c r="S214" s="19">
        <f t="shared" si="58"/>
        <v>4.2034057755281152E-3</v>
      </c>
      <c r="T214" s="19">
        <f t="shared" si="59"/>
        <v>3.1471440202855964E-2</v>
      </c>
      <c r="U214" s="19">
        <f t="shared" si="60"/>
        <v>-6.0876463680626389E-4</v>
      </c>
      <c r="V214" s="19">
        <f t="shared" si="61"/>
        <v>-2.2719405544121929E-3</v>
      </c>
    </row>
    <row r="215" spans="1:22" x14ac:dyDescent="0.25">
      <c r="A215" s="26">
        <f>Wellpath!E215</f>
        <v>6360</v>
      </c>
      <c r="B215" s="73">
        <v>1</v>
      </c>
      <c r="C215" s="22">
        <v>0</v>
      </c>
      <c r="D215" s="22">
        <v>0</v>
      </c>
      <c r="E215" s="20">
        <f>Model!$W$4*((drdp!B215+drdp!K215)*DRFR!$B215+(drdp!E215+drdp!N215)*DRFR!$C215+(drdp!H215+drdp!Q215)*DRFR!$D215)</f>
        <v>0</v>
      </c>
      <c r="F215" s="20">
        <f>Model!$W$4*((drdp!C215+drdp!L215)*DRFR!$B215+(drdp!F215+drdp!O215)*DRFR!$C215+(drdp!I215+drdp!R215)*DRFR!$D215)</f>
        <v>0</v>
      </c>
      <c r="G215" s="20">
        <f>Model!$W$4*((drdp!D215+drdp!M215)*DRFR!$B215+(drdp!G215+drdp!P215)*DRFR!$C215+(drdp!J215+drdp!S215)*DRFR!$D215)</f>
        <v>0</v>
      </c>
      <c r="H215" s="18">
        <f>Model!$W$4*((drdp!B215)*DRFR!$B215+(drdp!E215)*DRFR!$C215+(drdp!H215)*DRFR!$D215)</f>
        <v>9.0586665785882259E-2</v>
      </c>
      <c r="I215" s="18">
        <f>Model!$W$4*((drdp!C215)*DRFR!$B215+(drdp!F215)*DRFR!$C215+(drdp!I215)*DRFR!$D215)</f>
        <v>0.3380740392011739</v>
      </c>
      <c r="J215" s="18">
        <f>Model!$W$4*((drdp!D215)*DRFR!$B215+(drdp!G215)*DRFR!$C215+(drdp!J215)*DRFR!$D215)</f>
        <v>2.144009796090085E-17</v>
      </c>
      <c r="K215" s="21">
        <f t="shared" si="50"/>
        <v>2.2680296879649148E-4</v>
      </c>
      <c r="L215" s="21">
        <f t="shared" si="51"/>
        <v>3.1589578426273681E-3</v>
      </c>
      <c r="M215" s="21">
        <f t="shared" si="52"/>
        <v>4.2034057755281152E-3</v>
      </c>
      <c r="N215" s="21">
        <f t="shared" si="53"/>
        <v>8.4644020285596516E-4</v>
      </c>
      <c r="O215" s="21">
        <f t="shared" si="54"/>
        <v>-6.0876463680626584E-4</v>
      </c>
      <c r="P215" s="21">
        <f t="shared" si="55"/>
        <v>-2.2719405544122002E-3</v>
      </c>
      <c r="Q215" s="19">
        <f t="shared" si="56"/>
        <v>8.4327469869996223E-3</v>
      </c>
      <c r="R215" s="19">
        <f t="shared" si="57"/>
        <v>0.11745301382442425</v>
      </c>
      <c r="S215" s="19">
        <f t="shared" si="58"/>
        <v>4.2034057755281152E-3</v>
      </c>
      <c r="T215" s="19">
        <f t="shared" si="59"/>
        <v>3.1471440202855964E-2</v>
      </c>
      <c r="U215" s="19">
        <f t="shared" si="60"/>
        <v>-6.0876463680626389E-4</v>
      </c>
      <c r="V215" s="19">
        <f t="shared" si="61"/>
        <v>-2.2719405544121929E-3</v>
      </c>
    </row>
    <row r="216" spans="1:22" x14ac:dyDescent="0.25">
      <c r="A216" s="26">
        <f>Wellpath!E216</f>
        <v>6390</v>
      </c>
      <c r="B216" s="73">
        <v>1</v>
      </c>
      <c r="C216" s="22">
        <v>0</v>
      </c>
      <c r="D216" s="22">
        <v>0</v>
      </c>
      <c r="E216" s="20">
        <f>Model!$W$4*((drdp!B216+drdp!K216)*DRFR!$B216+(drdp!E216+drdp!N216)*DRFR!$C216+(drdp!H216+drdp!Q216)*DRFR!$D216)</f>
        <v>0</v>
      </c>
      <c r="F216" s="20">
        <f>Model!$W$4*((drdp!C216+drdp!L216)*DRFR!$B216+(drdp!F216+drdp!O216)*DRFR!$C216+(drdp!I216+drdp!R216)*DRFR!$D216)</f>
        <v>0</v>
      </c>
      <c r="G216" s="20">
        <f>Model!$W$4*((drdp!D216+drdp!M216)*DRFR!$B216+(drdp!G216+drdp!P216)*DRFR!$C216+(drdp!J216+drdp!S216)*DRFR!$D216)</f>
        <v>0</v>
      </c>
      <c r="H216" s="18">
        <f>Model!$W$4*((drdp!B216)*DRFR!$B216+(drdp!E216)*DRFR!$C216+(drdp!H216)*DRFR!$D216)</f>
        <v>9.0586665785882259E-2</v>
      </c>
      <c r="I216" s="18">
        <f>Model!$W$4*((drdp!C216)*DRFR!$B216+(drdp!F216)*DRFR!$C216+(drdp!I216)*DRFR!$D216)</f>
        <v>0.3380740392011739</v>
      </c>
      <c r="J216" s="18">
        <f>Model!$W$4*((drdp!D216)*DRFR!$B216+(drdp!G216)*DRFR!$C216+(drdp!J216)*DRFR!$D216)</f>
        <v>2.144009796090085E-17</v>
      </c>
      <c r="K216" s="21">
        <f t="shared" si="50"/>
        <v>2.2680296879649148E-4</v>
      </c>
      <c r="L216" s="21">
        <f t="shared" si="51"/>
        <v>3.1589578426273681E-3</v>
      </c>
      <c r="M216" s="21">
        <f t="shared" si="52"/>
        <v>4.2034057755281152E-3</v>
      </c>
      <c r="N216" s="21">
        <f t="shared" si="53"/>
        <v>8.4644020285596516E-4</v>
      </c>
      <c r="O216" s="21">
        <f t="shared" si="54"/>
        <v>-6.0876463680626584E-4</v>
      </c>
      <c r="P216" s="21">
        <f t="shared" si="55"/>
        <v>-2.2719405544122002E-3</v>
      </c>
      <c r="Q216" s="19">
        <f t="shared" si="56"/>
        <v>8.4327469869996223E-3</v>
      </c>
      <c r="R216" s="19">
        <f t="shared" si="57"/>
        <v>0.11745301382442425</v>
      </c>
      <c r="S216" s="19">
        <f t="shared" si="58"/>
        <v>4.2034057755281152E-3</v>
      </c>
      <c r="T216" s="19">
        <f t="shared" si="59"/>
        <v>3.1471440202855964E-2</v>
      </c>
      <c r="U216" s="19">
        <f t="shared" si="60"/>
        <v>-6.0876463680626389E-4</v>
      </c>
      <c r="V216" s="19">
        <f t="shared" si="61"/>
        <v>-2.2719405544121929E-3</v>
      </c>
    </row>
    <row r="217" spans="1:22" x14ac:dyDescent="0.25">
      <c r="A217" s="26">
        <f>Wellpath!E217</f>
        <v>6420</v>
      </c>
      <c r="B217" s="73">
        <v>1</v>
      </c>
      <c r="C217" s="22">
        <v>0</v>
      </c>
      <c r="D217" s="22">
        <v>0</v>
      </c>
      <c r="E217" s="20">
        <f>Model!$W$4*((drdp!B217+drdp!K217)*DRFR!$B217+(drdp!E217+drdp!N217)*DRFR!$C217+(drdp!H217+drdp!Q217)*DRFR!$D217)</f>
        <v>0</v>
      </c>
      <c r="F217" s="20">
        <f>Model!$W$4*((drdp!C217+drdp!L217)*DRFR!$B217+(drdp!F217+drdp!O217)*DRFR!$C217+(drdp!I217+drdp!R217)*DRFR!$D217)</f>
        <v>0</v>
      </c>
      <c r="G217" s="20">
        <f>Model!$W$4*((drdp!D217+drdp!M217)*DRFR!$B217+(drdp!G217+drdp!P217)*DRFR!$C217+(drdp!J217+drdp!S217)*DRFR!$D217)</f>
        <v>0</v>
      </c>
      <c r="H217" s="18">
        <f>Model!$W$4*((drdp!B217)*DRFR!$B217+(drdp!E217)*DRFR!$C217+(drdp!H217)*DRFR!$D217)</f>
        <v>9.0586665785882259E-2</v>
      </c>
      <c r="I217" s="18">
        <f>Model!$W$4*((drdp!C217)*DRFR!$B217+(drdp!F217)*DRFR!$C217+(drdp!I217)*DRFR!$D217)</f>
        <v>0.3380740392011739</v>
      </c>
      <c r="J217" s="18">
        <f>Model!$W$4*((drdp!D217)*DRFR!$B217+(drdp!G217)*DRFR!$C217+(drdp!J217)*DRFR!$D217)</f>
        <v>2.144009796090085E-17</v>
      </c>
      <c r="K217" s="21">
        <f t="shared" si="50"/>
        <v>2.2680296879649148E-4</v>
      </c>
      <c r="L217" s="21">
        <f t="shared" si="51"/>
        <v>3.1589578426273681E-3</v>
      </c>
      <c r="M217" s="21">
        <f t="shared" si="52"/>
        <v>4.2034057755281152E-3</v>
      </c>
      <c r="N217" s="21">
        <f t="shared" si="53"/>
        <v>8.4644020285596516E-4</v>
      </c>
      <c r="O217" s="21">
        <f t="shared" si="54"/>
        <v>-6.0876463680626584E-4</v>
      </c>
      <c r="P217" s="21">
        <f t="shared" si="55"/>
        <v>-2.2719405544122002E-3</v>
      </c>
      <c r="Q217" s="19">
        <f t="shared" si="56"/>
        <v>8.4327469869996223E-3</v>
      </c>
      <c r="R217" s="19">
        <f t="shared" si="57"/>
        <v>0.11745301382442425</v>
      </c>
      <c r="S217" s="19">
        <f t="shared" si="58"/>
        <v>4.2034057755281152E-3</v>
      </c>
      <c r="T217" s="19">
        <f t="shared" si="59"/>
        <v>3.1471440202855964E-2</v>
      </c>
      <c r="U217" s="19">
        <f t="shared" si="60"/>
        <v>-6.0876463680626389E-4</v>
      </c>
      <c r="V217" s="19">
        <f t="shared" si="61"/>
        <v>-2.2719405544121929E-3</v>
      </c>
    </row>
    <row r="218" spans="1:22" x14ac:dyDescent="0.25">
      <c r="A218" s="26">
        <f>Wellpath!E218</f>
        <v>6450</v>
      </c>
      <c r="B218" s="73">
        <v>1</v>
      </c>
      <c r="C218" s="22">
        <v>0</v>
      </c>
      <c r="D218" s="22">
        <v>0</v>
      </c>
      <c r="E218" s="20">
        <f>Model!$W$4*((drdp!B218+drdp!K218)*DRFR!$B218+(drdp!E218+drdp!N218)*DRFR!$C218+(drdp!H218+drdp!Q218)*DRFR!$D218)</f>
        <v>0</v>
      </c>
      <c r="F218" s="20">
        <f>Model!$W$4*((drdp!C218+drdp!L218)*DRFR!$B218+(drdp!F218+drdp!O218)*DRFR!$C218+(drdp!I218+drdp!R218)*DRFR!$D218)</f>
        <v>0</v>
      </c>
      <c r="G218" s="20">
        <f>Model!$W$4*((drdp!D218+drdp!M218)*DRFR!$B218+(drdp!G218+drdp!P218)*DRFR!$C218+(drdp!J218+drdp!S218)*DRFR!$D218)</f>
        <v>0</v>
      </c>
      <c r="H218" s="18">
        <f>Model!$W$4*((drdp!B218)*DRFR!$B218+(drdp!E218)*DRFR!$C218+(drdp!H218)*DRFR!$D218)</f>
        <v>9.0586665785882259E-2</v>
      </c>
      <c r="I218" s="18">
        <f>Model!$W$4*((drdp!C218)*DRFR!$B218+(drdp!F218)*DRFR!$C218+(drdp!I218)*DRFR!$D218)</f>
        <v>0.3380740392011739</v>
      </c>
      <c r="J218" s="18">
        <f>Model!$W$4*((drdp!D218)*DRFR!$B218+(drdp!G218)*DRFR!$C218+(drdp!J218)*DRFR!$D218)</f>
        <v>2.144009796090085E-17</v>
      </c>
      <c r="K218" s="21">
        <f t="shared" si="50"/>
        <v>2.2680296879649148E-4</v>
      </c>
      <c r="L218" s="21">
        <f t="shared" si="51"/>
        <v>3.1589578426273681E-3</v>
      </c>
      <c r="M218" s="21">
        <f t="shared" si="52"/>
        <v>4.2034057755281152E-3</v>
      </c>
      <c r="N218" s="21">
        <f t="shared" si="53"/>
        <v>8.4644020285596516E-4</v>
      </c>
      <c r="O218" s="21">
        <f t="shared" si="54"/>
        <v>-6.0876463680626584E-4</v>
      </c>
      <c r="P218" s="21">
        <f t="shared" si="55"/>
        <v>-2.2719405544122002E-3</v>
      </c>
      <c r="Q218" s="19">
        <f t="shared" si="56"/>
        <v>8.4327469869996223E-3</v>
      </c>
      <c r="R218" s="19">
        <f t="shared" si="57"/>
        <v>0.11745301382442425</v>
      </c>
      <c r="S218" s="19">
        <f t="shared" si="58"/>
        <v>4.2034057755281152E-3</v>
      </c>
      <c r="T218" s="19">
        <f t="shared" si="59"/>
        <v>3.1471440202855964E-2</v>
      </c>
      <c r="U218" s="19">
        <f t="shared" si="60"/>
        <v>-6.0876463680626389E-4</v>
      </c>
      <c r="V218" s="19">
        <f t="shared" si="61"/>
        <v>-2.2719405544121929E-3</v>
      </c>
    </row>
    <row r="219" spans="1:22" x14ac:dyDescent="0.25">
      <c r="A219" s="26">
        <f>Wellpath!E219</f>
        <v>6480</v>
      </c>
      <c r="B219" s="73">
        <v>1</v>
      </c>
      <c r="C219" s="22">
        <v>0</v>
      </c>
      <c r="D219" s="22">
        <v>0</v>
      </c>
      <c r="E219" s="20">
        <f>Model!$W$4*((drdp!B219+drdp!K219)*DRFR!$B219+(drdp!E219+drdp!N219)*DRFR!$C219+(drdp!H219+drdp!Q219)*DRFR!$D219)</f>
        <v>0</v>
      </c>
      <c r="F219" s="20">
        <f>Model!$W$4*((drdp!C219+drdp!L219)*DRFR!$B219+(drdp!F219+drdp!O219)*DRFR!$C219+(drdp!I219+drdp!R219)*DRFR!$D219)</f>
        <v>0</v>
      </c>
      <c r="G219" s="20">
        <f>Model!$W$4*((drdp!D219+drdp!M219)*DRFR!$B219+(drdp!G219+drdp!P219)*DRFR!$C219+(drdp!J219+drdp!S219)*DRFR!$D219)</f>
        <v>0</v>
      </c>
      <c r="H219" s="18">
        <f>Model!$W$4*((drdp!B219)*DRFR!$B219+(drdp!E219)*DRFR!$C219+(drdp!H219)*DRFR!$D219)</f>
        <v>9.0586665785882259E-2</v>
      </c>
      <c r="I219" s="18">
        <f>Model!$W$4*((drdp!C219)*DRFR!$B219+(drdp!F219)*DRFR!$C219+(drdp!I219)*DRFR!$D219)</f>
        <v>0.3380740392011739</v>
      </c>
      <c r="J219" s="18">
        <f>Model!$W$4*((drdp!D219)*DRFR!$B219+(drdp!G219)*DRFR!$C219+(drdp!J219)*DRFR!$D219)</f>
        <v>2.144009796090085E-17</v>
      </c>
      <c r="K219" s="21">
        <f t="shared" si="50"/>
        <v>2.2680296879649148E-4</v>
      </c>
      <c r="L219" s="21">
        <f t="shared" si="51"/>
        <v>3.1589578426273681E-3</v>
      </c>
      <c r="M219" s="21">
        <f t="shared" si="52"/>
        <v>4.2034057755281152E-3</v>
      </c>
      <c r="N219" s="21">
        <f t="shared" si="53"/>
        <v>8.4644020285596516E-4</v>
      </c>
      <c r="O219" s="21">
        <f t="shared" si="54"/>
        <v>-6.0876463680626584E-4</v>
      </c>
      <c r="P219" s="21">
        <f t="shared" si="55"/>
        <v>-2.2719405544122002E-3</v>
      </c>
      <c r="Q219" s="19">
        <f t="shared" si="56"/>
        <v>8.4327469869996223E-3</v>
      </c>
      <c r="R219" s="19">
        <f t="shared" si="57"/>
        <v>0.11745301382442425</v>
      </c>
      <c r="S219" s="19">
        <f t="shared" si="58"/>
        <v>4.2034057755281152E-3</v>
      </c>
      <c r="T219" s="19">
        <f t="shared" si="59"/>
        <v>3.1471440202855964E-2</v>
      </c>
      <c r="U219" s="19">
        <f t="shared" si="60"/>
        <v>-6.0876463680626389E-4</v>
      </c>
      <c r="V219" s="19">
        <f t="shared" si="61"/>
        <v>-2.2719405544121929E-3</v>
      </c>
    </row>
    <row r="220" spans="1:22" x14ac:dyDescent="0.25">
      <c r="A220" s="26">
        <f>Wellpath!E220</f>
        <v>6510</v>
      </c>
      <c r="B220" s="73">
        <v>1</v>
      </c>
      <c r="C220" s="22">
        <v>0</v>
      </c>
      <c r="D220" s="22">
        <v>0</v>
      </c>
      <c r="E220" s="20">
        <f>Model!$W$4*((drdp!B220+drdp!K220)*DRFR!$B220+(drdp!E220+drdp!N220)*DRFR!$C220+(drdp!H220+drdp!Q220)*DRFR!$D220)</f>
        <v>0</v>
      </c>
      <c r="F220" s="20">
        <f>Model!$W$4*((drdp!C220+drdp!L220)*DRFR!$B220+(drdp!F220+drdp!O220)*DRFR!$C220+(drdp!I220+drdp!R220)*DRFR!$D220)</f>
        <v>0</v>
      </c>
      <c r="G220" s="20">
        <f>Model!$W$4*((drdp!D220+drdp!M220)*DRFR!$B220+(drdp!G220+drdp!P220)*DRFR!$C220+(drdp!J220+drdp!S220)*DRFR!$D220)</f>
        <v>0</v>
      </c>
      <c r="H220" s="18">
        <f>Model!$W$4*((drdp!B220)*DRFR!$B220+(drdp!E220)*DRFR!$C220+(drdp!H220)*DRFR!$D220)</f>
        <v>9.0586665785882259E-2</v>
      </c>
      <c r="I220" s="18">
        <f>Model!$W$4*((drdp!C220)*DRFR!$B220+(drdp!F220)*DRFR!$C220+(drdp!I220)*DRFR!$D220)</f>
        <v>0.3380740392011739</v>
      </c>
      <c r="J220" s="18">
        <f>Model!$W$4*((drdp!D220)*DRFR!$B220+(drdp!G220)*DRFR!$C220+(drdp!J220)*DRFR!$D220)</f>
        <v>2.144009796090085E-17</v>
      </c>
      <c r="K220" s="21">
        <f t="shared" si="50"/>
        <v>2.2680296879649148E-4</v>
      </c>
      <c r="L220" s="21">
        <f t="shared" si="51"/>
        <v>3.1589578426273681E-3</v>
      </c>
      <c r="M220" s="21">
        <f t="shared" si="52"/>
        <v>4.2034057755281152E-3</v>
      </c>
      <c r="N220" s="21">
        <f t="shared" si="53"/>
        <v>8.4644020285596516E-4</v>
      </c>
      <c r="O220" s="21">
        <f t="shared" si="54"/>
        <v>-6.0876463680626584E-4</v>
      </c>
      <c r="P220" s="21">
        <f t="shared" si="55"/>
        <v>-2.2719405544122002E-3</v>
      </c>
      <c r="Q220" s="19">
        <f t="shared" si="56"/>
        <v>8.4327469869996223E-3</v>
      </c>
      <c r="R220" s="19">
        <f t="shared" si="57"/>
        <v>0.11745301382442425</v>
      </c>
      <c r="S220" s="19">
        <f t="shared" si="58"/>
        <v>4.2034057755281152E-3</v>
      </c>
      <c r="T220" s="19">
        <f t="shared" si="59"/>
        <v>3.1471440202855964E-2</v>
      </c>
      <c r="U220" s="19">
        <f t="shared" si="60"/>
        <v>-6.0876463680626389E-4</v>
      </c>
      <c r="V220" s="19">
        <f t="shared" si="61"/>
        <v>-2.2719405544121929E-3</v>
      </c>
    </row>
    <row r="221" spans="1:22" x14ac:dyDescent="0.25">
      <c r="A221" s="26">
        <f>Wellpath!E221</f>
        <v>6540</v>
      </c>
      <c r="B221" s="73">
        <v>1</v>
      </c>
      <c r="C221" s="22">
        <v>0</v>
      </c>
      <c r="D221" s="22">
        <v>0</v>
      </c>
      <c r="E221" s="20">
        <f>Model!$W$4*((drdp!B221+drdp!K221)*DRFR!$B221+(drdp!E221+drdp!N221)*DRFR!$C221+(drdp!H221+drdp!Q221)*DRFR!$D221)</f>
        <v>0</v>
      </c>
      <c r="F221" s="20">
        <f>Model!$W$4*((drdp!C221+drdp!L221)*DRFR!$B221+(drdp!F221+drdp!O221)*DRFR!$C221+(drdp!I221+drdp!R221)*DRFR!$D221)</f>
        <v>0</v>
      </c>
      <c r="G221" s="20">
        <f>Model!$W$4*((drdp!D221+drdp!M221)*DRFR!$B221+(drdp!G221+drdp!P221)*DRFR!$C221+(drdp!J221+drdp!S221)*DRFR!$D221)</f>
        <v>0</v>
      </c>
      <c r="H221" s="18">
        <f>Model!$W$4*((drdp!B221)*DRFR!$B221+(drdp!E221)*DRFR!$C221+(drdp!H221)*DRFR!$D221)</f>
        <v>9.0586665785882259E-2</v>
      </c>
      <c r="I221" s="18">
        <f>Model!$W$4*((drdp!C221)*DRFR!$B221+(drdp!F221)*DRFR!$C221+(drdp!I221)*DRFR!$D221)</f>
        <v>0.3380740392011739</v>
      </c>
      <c r="J221" s="18">
        <f>Model!$W$4*((drdp!D221)*DRFR!$B221+(drdp!G221)*DRFR!$C221+(drdp!J221)*DRFR!$D221)</f>
        <v>2.144009796090085E-17</v>
      </c>
      <c r="K221" s="21">
        <f t="shared" si="50"/>
        <v>2.2680296879649148E-4</v>
      </c>
      <c r="L221" s="21">
        <f t="shared" si="51"/>
        <v>3.1589578426273681E-3</v>
      </c>
      <c r="M221" s="21">
        <f t="shared" si="52"/>
        <v>4.2034057755281152E-3</v>
      </c>
      <c r="N221" s="21">
        <f t="shared" si="53"/>
        <v>8.4644020285596516E-4</v>
      </c>
      <c r="O221" s="21">
        <f t="shared" si="54"/>
        <v>-6.0876463680626584E-4</v>
      </c>
      <c r="P221" s="21">
        <f t="shared" si="55"/>
        <v>-2.2719405544122002E-3</v>
      </c>
      <c r="Q221" s="19">
        <f t="shared" si="56"/>
        <v>8.4327469869996223E-3</v>
      </c>
      <c r="R221" s="19">
        <f t="shared" si="57"/>
        <v>0.11745301382442425</v>
      </c>
      <c r="S221" s="19">
        <f t="shared" si="58"/>
        <v>4.2034057755281152E-3</v>
      </c>
      <c r="T221" s="19">
        <f t="shared" si="59"/>
        <v>3.1471440202855964E-2</v>
      </c>
      <c r="U221" s="19">
        <f t="shared" si="60"/>
        <v>-6.0876463680626389E-4</v>
      </c>
      <c r="V221" s="19">
        <f t="shared" si="61"/>
        <v>-2.2719405544121929E-3</v>
      </c>
    </row>
    <row r="222" spans="1:22" x14ac:dyDescent="0.25">
      <c r="A222" s="26">
        <f>Wellpath!E222</f>
        <v>6570</v>
      </c>
      <c r="B222" s="73">
        <v>1</v>
      </c>
      <c r="C222" s="22">
        <v>0</v>
      </c>
      <c r="D222" s="22">
        <v>0</v>
      </c>
      <c r="E222" s="20">
        <f>Model!$W$4*((drdp!B222+drdp!K222)*DRFR!$B222+(drdp!E222+drdp!N222)*DRFR!$C222+(drdp!H222+drdp!Q222)*DRFR!$D222)</f>
        <v>0</v>
      </c>
      <c r="F222" s="20">
        <f>Model!$W$4*((drdp!C222+drdp!L222)*DRFR!$B222+(drdp!F222+drdp!O222)*DRFR!$C222+(drdp!I222+drdp!R222)*DRFR!$D222)</f>
        <v>0</v>
      </c>
      <c r="G222" s="20">
        <f>Model!$W$4*((drdp!D222+drdp!M222)*DRFR!$B222+(drdp!G222+drdp!P222)*DRFR!$C222+(drdp!J222+drdp!S222)*DRFR!$D222)</f>
        <v>0</v>
      </c>
      <c r="H222" s="18">
        <f>Model!$W$4*((drdp!B222)*DRFR!$B222+(drdp!E222)*DRFR!$C222+(drdp!H222)*DRFR!$D222)</f>
        <v>9.0586665785882259E-2</v>
      </c>
      <c r="I222" s="18">
        <f>Model!$W$4*((drdp!C222)*DRFR!$B222+(drdp!F222)*DRFR!$C222+(drdp!I222)*DRFR!$D222)</f>
        <v>0.3380740392011739</v>
      </c>
      <c r="J222" s="18">
        <f>Model!$W$4*((drdp!D222)*DRFR!$B222+(drdp!G222)*DRFR!$C222+(drdp!J222)*DRFR!$D222)</f>
        <v>2.144009796090085E-17</v>
      </c>
      <c r="K222" s="21">
        <f t="shared" si="50"/>
        <v>2.2680296879649148E-4</v>
      </c>
      <c r="L222" s="21">
        <f t="shared" si="51"/>
        <v>3.1589578426273681E-3</v>
      </c>
      <c r="M222" s="21">
        <f t="shared" si="52"/>
        <v>4.2034057755281152E-3</v>
      </c>
      <c r="N222" s="21">
        <f t="shared" si="53"/>
        <v>8.4644020285596516E-4</v>
      </c>
      <c r="O222" s="21">
        <f t="shared" si="54"/>
        <v>-6.0876463680626584E-4</v>
      </c>
      <c r="P222" s="21">
        <f t="shared" si="55"/>
        <v>-2.2719405544122002E-3</v>
      </c>
      <c r="Q222" s="19">
        <f t="shared" si="56"/>
        <v>8.4327469869996223E-3</v>
      </c>
      <c r="R222" s="19">
        <f t="shared" si="57"/>
        <v>0.11745301382442425</v>
      </c>
      <c r="S222" s="19">
        <f t="shared" si="58"/>
        <v>4.2034057755281152E-3</v>
      </c>
      <c r="T222" s="19">
        <f t="shared" si="59"/>
        <v>3.1471440202855964E-2</v>
      </c>
      <c r="U222" s="19">
        <f t="shared" si="60"/>
        <v>-6.0876463680626389E-4</v>
      </c>
      <c r="V222" s="19">
        <f t="shared" si="61"/>
        <v>-2.2719405544121929E-3</v>
      </c>
    </row>
    <row r="223" spans="1:22" x14ac:dyDescent="0.25">
      <c r="A223" s="26">
        <f>Wellpath!E223</f>
        <v>6600</v>
      </c>
      <c r="B223" s="73">
        <v>1</v>
      </c>
      <c r="C223" s="22">
        <v>0</v>
      </c>
      <c r="D223" s="22">
        <v>0</v>
      </c>
      <c r="E223" s="20">
        <f>Model!$W$4*((drdp!B223+drdp!K223)*DRFR!$B223+(drdp!E223+drdp!N223)*DRFR!$C223+(drdp!H223+drdp!Q223)*DRFR!$D223)</f>
        <v>0</v>
      </c>
      <c r="F223" s="20">
        <f>Model!$W$4*((drdp!C223+drdp!L223)*DRFR!$B223+(drdp!F223+drdp!O223)*DRFR!$C223+(drdp!I223+drdp!R223)*DRFR!$D223)</f>
        <v>0</v>
      </c>
      <c r="G223" s="20">
        <f>Model!$W$4*((drdp!D223+drdp!M223)*DRFR!$B223+(drdp!G223+drdp!P223)*DRFR!$C223+(drdp!J223+drdp!S223)*DRFR!$D223)</f>
        <v>0</v>
      </c>
      <c r="H223" s="18">
        <f>Model!$W$4*((drdp!B223)*DRFR!$B223+(drdp!E223)*DRFR!$C223+(drdp!H223)*DRFR!$D223)</f>
        <v>9.0586665785882259E-2</v>
      </c>
      <c r="I223" s="18">
        <f>Model!$W$4*((drdp!C223)*DRFR!$B223+(drdp!F223)*DRFR!$C223+(drdp!I223)*DRFR!$D223)</f>
        <v>0.3380740392011739</v>
      </c>
      <c r="J223" s="18">
        <f>Model!$W$4*((drdp!D223)*DRFR!$B223+(drdp!G223)*DRFR!$C223+(drdp!J223)*DRFR!$D223)</f>
        <v>2.144009796090085E-17</v>
      </c>
      <c r="K223" s="21">
        <f t="shared" si="50"/>
        <v>2.2680296879649148E-4</v>
      </c>
      <c r="L223" s="21">
        <f t="shared" si="51"/>
        <v>3.1589578426273681E-3</v>
      </c>
      <c r="M223" s="21">
        <f t="shared" si="52"/>
        <v>4.2034057755281152E-3</v>
      </c>
      <c r="N223" s="21">
        <f t="shared" si="53"/>
        <v>8.4644020285596516E-4</v>
      </c>
      <c r="O223" s="21">
        <f t="shared" si="54"/>
        <v>-6.0876463680626584E-4</v>
      </c>
      <c r="P223" s="21">
        <f t="shared" si="55"/>
        <v>-2.2719405544122002E-3</v>
      </c>
      <c r="Q223" s="19">
        <f t="shared" si="56"/>
        <v>8.4327469869996223E-3</v>
      </c>
      <c r="R223" s="19">
        <f t="shared" si="57"/>
        <v>0.11745301382442425</v>
      </c>
      <c r="S223" s="19">
        <f t="shared" si="58"/>
        <v>4.2034057755281152E-3</v>
      </c>
      <c r="T223" s="19">
        <f t="shared" si="59"/>
        <v>3.1471440202855964E-2</v>
      </c>
      <c r="U223" s="19">
        <f t="shared" si="60"/>
        <v>-6.0876463680626389E-4</v>
      </c>
      <c r="V223" s="19">
        <f t="shared" si="61"/>
        <v>-2.2719405544121929E-3</v>
      </c>
    </row>
    <row r="224" spans="1:22" x14ac:dyDescent="0.25">
      <c r="A224" s="26">
        <f>Wellpath!E224</f>
        <v>6630</v>
      </c>
      <c r="B224" s="73">
        <v>1</v>
      </c>
      <c r="C224" s="22">
        <v>0</v>
      </c>
      <c r="D224" s="22">
        <v>0</v>
      </c>
      <c r="E224" s="20">
        <f>Model!$W$4*((drdp!B224+drdp!K224)*DRFR!$B224+(drdp!E224+drdp!N224)*DRFR!$C224+(drdp!H224+drdp!Q224)*DRFR!$D224)</f>
        <v>0</v>
      </c>
      <c r="F224" s="20">
        <f>Model!$W$4*((drdp!C224+drdp!L224)*DRFR!$B224+(drdp!F224+drdp!O224)*DRFR!$C224+(drdp!I224+drdp!R224)*DRFR!$D224)</f>
        <v>0</v>
      </c>
      <c r="G224" s="20">
        <f>Model!$W$4*((drdp!D224+drdp!M224)*DRFR!$B224+(drdp!G224+drdp!P224)*DRFR!$C224+(drdp!J224+drdp!S224)*DRFR!$D224)</f>
        <v>0</v>
      </c>
      <c r="H224" s="18">
        <f>Model!$W$4*((drdp!B224)*DRFR!$B224+(drdp!E224)*DRFR!$C224+(drdp!H224)*DRFR!$D224)</f>
        <v>9.0586665785882259E-2</v>
      </c>
      <c r="I224" s="18">
        <f>Model!$W$4*((drdp!C224)*DRFR!$B224+(drdp!F224)*DRFR!$C224+(drdp!I224)*DRFR!$D224)</f>
        <v>0.3380740392011739</v>
      </c>
      <c r="J224" s="18">
        <f>Model!$W$4*((drdp!D224)*DRFR!$B224+(drdp!G224)*DRFR!$C224+(drdp!J224)*DRFR!$D224)</f>
        <v>2.144009796090085E-17</v>
      </c>
      <c r="K224" s="21">
        <f t="shared" si="50"/>
        <v>2.2680296879649148E-4</v>
      </c>
      <c r="L224" s="21">
        <f t="shared" si="51"/>
        <v>3.1589578426273681E-3</v>
      </c>
      <c r="M224" s="21">
        <f t="shared" si="52"/>
        <v>4.2034057755281152E-3</v>
      </c>
      <c r="N224" s="21">
        <f t="shared" si="53"/>
        <v>8.4644020285596516E-4</v>
      </c>
      <c r="O224" s="21">
        <f t="shared" si="54"/>
        <v>-6.0876463680626584E-4</v>
      </c>
      <c r="P224" s="21">
        <f t="shared" si="55"/>
        <v>-2.2719405544122002E-3</v>
      </c>
      <c r="Q224" s="19">
        <f t="shared" si="56"/>
        <v>8.4327469869996223E-3</v>
      </c>
      <c r="R224" s="19">
        <f t="shared" si="57"/>
        <v>0.11745301382442425</v>
      </c>
      <c r="S224" s="19">
        <f t="shared" si="58"/>
        <v>4.2034057755281152E-3</v>
      </c>
      <c r="T224" s="19">
        <f t="shared" si="59"/>
        <v>3.1471440202855964E-2</v>
      </c>
      <c r="U224" s="19">
        <f t="shared" si="60"/>
        <v>-6.0876463680626389E-4</v>
      </c>
      <c r="V224" s="19">
        <f t="shared" si="61"/>
        <v>-2.2719405544121929E-3</v>
      </c>
    </row>
    <row r="225" spans="1:22" x14ac:dyDescent="0.25">
      <c r="A225" s="26">
        <f>Wellpath!E225</f>
        <v>6660</v>
      </c>
      <c r="B225" s="73">
        <v>1</v>
      </c>
      <c r="C225" s="22">
        <v>0</v>
      </c>
      <c r="D225" s="22">
        <v>0</v>
      </c>
      <c r="E225" s="20">
        <f>Model!$W$4*((drdp!B225+drdp!K225)*DRFR!$B225+(drdp!E225+drdp!N225)*DRFR!$C225+(drdp!H225+drdp!Q225)*DRFR!$D225)</f>
        <v>0</v>
      </c>
      <c r="F225" s="20">
        <f>Model!$W$4*((drdp!C225+drdp!L225)*DRFR!$B225+(drdp!F225+drdp!O225)*DRFR!$C225+(drdp!I225+drdp!R225)*DRFR!$D225)</f>
        <v>0</v>
      </c>
      <c r="G225" s="20">
        <f>Model!$W$4*((drdp!D225+drdp!M225)*DRFR!$B225+(drdp!G225+drdp!P225)*DRFR!$C225+(drdp!J225+drdp!S225)*DRFR!$D225)</f>
        <v>0</v>
      </c>
      <c r="H225" s="18">
        <f>Model!$W$4*((drdp!B225)*DRFR!$B225+(drdp!E225)*DRFR!$C225+(drdp!H225)*DRFR!$D225)</f>
        <v>9.0586665785882259E-2</v>
      </c>
      <c r="I225" s="18">
        <f>Model!$W$4*((drdp!C225)*DRFR!$B225+(drdp!F225)*DRFR!$C225+(drdp!I225)*DRFR!$D225)</f>
        <v>0.3380740392011739</v>
      </c>
      <c r="J225" s="18">
        <f>Model!$W$4*((drdp!D225)*DRFR!$B225+(drdp!G225)*DRFR!$C225+(drdp!J225)*DRFR!$D225)</f>
        <v>2.144009796090085E-17</v>
      </c>
      <c r="K225" s="21">
        <f t="shared" si="50"/>
        <v>2.2680296879649148E-4</v>
      </c>
      <c r="L225" s="21">
        <f t="shared" si="51"/>
        <v>3.1589578426273681E-3</v>
      </c>
      <c r="M225" s="21">
        <f t="shared" si="52"/>
        <v>4.2034057755281152E-3</v>
      </c>
      <c r="N225" s="21">
        <f t="shared" si="53"/>
        <v>8.4644020285596516E-4</v>
      </c>
      <c r="O225" s="21">
        <f t="shared" si="54"/>
        <v>-6.0876463680626584E-4</v>
      </c>
      <c r="P225" s="21">
        <f t="shared" si="55"/>
        <v>-2.2719405544122002E-3</v>
      </c>
      <c r="Q225" s="19">
        <f t="shared" si="56"/>
        <v>8.4327469869996223E-3</v>
      </c>
      <c r="R225" s="19">
        <f t="shared" si="57"/>
        <v>0.11745301382442425</v>
      </c>
      <c r="S225" s="19">
        <f t="shared" si="58"/>
        <v>4.2034057755281152E-3</v>
      </c>
      <c r="T225" s="19">
        <f t="shared" si="59"/>
        <v>3.1471440202855964E-2</v>
      </c>
      <c r="U225" s="19">
        <f t="shared" si="60"/>
        <v>-6.0876463680626389E-4</v>
      </c>
      <c r="V225" s="19">
        <f t="shared" si="61"/>
        <v>-2.2719405544121929E-3</v>
      </c>
    </row>
    <row r="226" spans="1:22" x14ac:dyDescent="0.25">
      <c r="A226" s="26">
        <f>Wellpath!E226</f>
        <v>6690</v>
      </c>
      <c r="B226" s="73">
        <v>1</v>
      </c>
      <c r="C226" s="22">
        <v>0</v>
      </c>
      <c r="D226" s="22">
        <v>0</v>
      </c>
      <c r="E226" s="20">
        <f>Model!$W$4*((drdp!B226+drdp!K226)*DRFR!$B226+(drdp!E226+drdp!N226)*DRFR!$C226+(drdp!H226+drdp!Q226)*DRFR!$D226)</f>
        <v>0</v>
      </c>
      <c r="F226" s="20">
        <f>Model!$W$4*((drdp!C226+drdp!L226)*DRFR!$B226+(drdp!F226+drdp!O226)*DRFR!$C226+(drdp!I226+drdp!R226)*DRFR!$D226)</f>
        <v>0</v>
      </c>
      <c r="G226" s="20">
        <f>Model!$W$4*((drdp!D226+drdp!M226)*DRFR!$B226+(drdp!G226+drdp!P226)*DRFR!$C226+(drdp!J226+drdp!S226)*DRFR!$D226)</f>
        <v>0</v>
      </c>
      <c r="H226" s="18">
        <f>Model!$W$4*((drdp!B226)*DRFR!$B226+(drdp!E226)*DRFR!$C226+(drdp!H226)*DRFR!$D226)</f>
        <v>9.0586665785882259E-2</v>
      </c>
      <c r="I226" s="18">
        <f>Model!$W$4*((drdp!C226)*DRFR!$B226+(drdp!F226)*DRFR!$C226+(drdp!I226)*DRFR!$D226)</f>
        <v>0.3380740392011739</v>
      </c>
      <c r="J226" s="18">
        <f>Model!$W$4*((drdp!D226)*DRFR!$B226+(drdp!G226)*DRFR!$C226+(drdp!J226)*DRFR!$D226)</f>
        <v>2.144009796090085E-17</v>
      </c>
      <c r="K226" s="21">
        <f t="shared" si="50"/>
        <v>2.2680296879649148E-4</v>
      </c>
      <c r="L226" s="21">
        <f t="shared" si="51"/>
        <v>3.1589578426273681E-3</v>
      </c>
      <c r="M226" s="21">
        <f t="shared" si="52"/>
        <v>4.2034057755281152E-3</v>
      </c>
      <c r="N226" s="21">
        <f t="shared" si="53"/>
        <v>8.4644020285596516E-4</v>
      </c>
      <c r="O226" s="21">
        <f t="shared" si="54"/>
        <v>-6.0876463680626584E-4</v>
      </c>
      <c r="P226" s="21">
        <f t="shared" si="55"/>
        <v>-2.2719405544122002E-3</v>
      </c>
      <c r="Q226" s="19">
        <f t="shared" si="56"/>
        <v>8.4327469869996223E-3</v>
      </c>
      <c r="R226" s="19">
        <f t="shared" si="57"/>
        <v>0.11745301382442425</v>
      </c>
      <c r="S226" s="19">
        <f t="shared" si="58"/>
        <v>4.2034057755281152E-3</v>
      </c>
      <c r="T226" s="19">
        <f t="shared" si="59"/>
        <v>3.1471440202855964E-2</v>
      </c>
      <c r="U226" s="19">
        <f t="shared" si="60"/>
        <v>-6.0876463680626389E-4</v>
      </c>
      <c r="V226" s="19">
        <f t="shared" si="61"/>
        <v>-2.2719405544121929E-3</v>
      </c>
    </row>
    <row r="227" spans="1:22" x14ac:dyDescent="0.25">
      <c r="A227" s="26">
        <f>Wellpath!E227</f>
        <v>6720</v>
      </c>
      <c r="B227" s="73">
        <v>1</v>
      </c>
      <c r="C227" s="22">
        <v>0</v>
      </c>
      <c r="D227" s="22">
        <v>0</v>
      </c>
      <c r="E227" s="20">
        <f>Model!$W$4*((drdp!B227+drdp!K227)*DRFR!$B227+(drdp!E227+drdp!N227)*DRFR!$C227+(drdp!H227+drdp!Q227)*DRFR!$D227)</f>
        <v>0</v>
      </c>
      <c r="F227" s="20">
        <f>Model!$W$4*((drdp!C227+drdp!L227)*DRFR!$B227+(drdp!F227+drdp!O227)*DRFR!$C227+(drdp!I227+drdp!R227)*DRFR!$D227)</f>
        <v>0</v>
      </c>
      <c r="G227" s="20">
        <f>Model!$W$4*((drdp!D227+drdp!M227)*DRFR!$B227+(drdp!G227+drdp!P227)*DRFR!$C227+(drdp!J227+drdp!S227)*DRFR!$D227)</f>
        <v>0</v>
      </c>
      <c r="H227" s="18">
        <f>Model!$W$4*((drdp!B227)*DRFR!$B227+(drdp!E227)*DRFR!$C227+(drdp!H227)*DRFR!$D227)</f>
        <v>9.0586665785882259E-2</v>
      </c>
      <c r="I227" s="18">
        <f>Model!$W$4*((drdp!C227)*DRFR!$B227+(drdp!F227)*DRFR!$C227+(drdp!I227)*DRFR!$D227)</f>
        <v>0.3380740392011739</v>
      </c>
      <c r="J227" s="18">
        <f>Model!$W$4*((drdp!D227)*DRFR!$B227+(drdp!G227)*DRFR!$C227+(drdp!J227)*DRFR!$D227)</f>
        <v>2.144009796090085E-17</v>
      </c>
      <c r="K227" s="21">
        <f t="shared" si="50"/>
        <v>2.2680296879649148E-4</v>
      </c>
      <c r="L227" s="21">
        <f t="shared" si="51"/>
        <v>3.1589578426273681E-3</v>
      </c>
      <c r="M227" s="21">
        <f t="shared" si="52"/>
        <v>4.2034057755281152E-3</v>
      </c>
      <c r="N227" s="21">
        <f t="shared" si="53"/>
        <v>8.4644020285596516E-4</v>
      </c>
      <c r="O227" s="21">
        <f t="shared" si="54"/>
        <v>-6.0876463680626584E-4</v>
      </c>
      <c r="P227" s="21">
        <f t="shared" si="55"/>
        <v>-2.2719405544122002E-3</v>
      </c>
      <c r="Q227" s="19">
        <f t="shared" si="56"/>
        <v>8.4327469869996223E-3</v>
      </c>
      <c r="R227" s="19">
        <f t="shared" si="57"/>
        <v>0.11745301382442425</v>
      </c>
      <c r="S227" s="19">
        <f t="shared" si="58"/>
        <v>4.2034057755281152E-3</v>
      </c>
      <c r="T227" s="19">
        <f t="shared" si="59"/>
        <v>3.1471440202855964E-2</v>
      </c>
      <c r="U227" s="19">
        <f t="shared" si="60"/>
        <v>-6.0876463680626389E-4</v>
      </c>
      <c r="V227" s="19">
        <f t="shared" si="61"/>
        <v>-2.2719405544121929E-3</v>
      </c>
    </row>
    <row r="228" spans="1:22" x14ac:dyDescent="0.25">
      <c r="A228" s="26">
        <f>Wellpath!E228</f>
        <v>6750</v>
      </c>
      <c r="B228" s="73">
        <v>1</v>
      </c>
      <c r="C228" s="22">
        <v>0</v>
      </c>
      <c r="D228" s="22">
        <v>0</v>
      </c>
      <c r="E228" s="20">
        <f>Model!$W$4*((drdp!B228+drdp!K228)*DRFR!$B228+(drdp!E228+drdp!N228)*DRFR!$C228+(drdp!H228+drdp!Q228)*DRFR!$D228)</f>
        <v>0</v>
      </c>
      <c r="F228" s="20">
        <f>Model!$W$4*((drdp!C228+drdp!L228)*DRFR!$B228+(drdp!F228+drdp!O228)*DRFR!$C228+(drdp!I228+drdp!R228)*DRFR!$D228)</f>
        <v>0</v>
      </c>
      <c r="G228" s="20">
        <f>Model!$W$4*((drdp!D228+drdp!M228)*DRFR!$B228+(drdp!G228+drdp!P228)*DRFR!$C228+(drdp!J228+drdp!S228)*DRFR!$D228)</f>
        <v>0</v>
      </c>
      <c r="H228" s="18">
        <f>Model!$W$4*((drdp!B228)*DRFR!$B228+(drdp!E228)*DRFR!$C228+(drdp!H228)*DRFR!$D228)</f>
        <v>9.0586665785882259E-2</v>
      </c>
      <c r="I228" s="18">
        <f>Model!$W$4*((drdp!C228)*DRFR!$B228+(drdp!F228)*DRFR!$C228+(drdp!I228)*DRFR!$D228)</f>
        <v>0.3380740392011739</v>
      </c>
      <c r="J228" s="18">
        <f>Model!$W$4*((drdp!D228)*DRFR!$B228+(drdp!G228)*DRFR!$C228+(drdp!J228)*DRFR!$D228)</f>
        <v>2.144009796090085E-17</v>
      </c>
      <c r="K228" s="21">
        <f t="shared" si="50"/>
        <v>2.2680296879649148E-4</v>
      </c>
      <c r="L228" s="21">
        <f t="shared" si="51"/>
        <v>3.1589578426273681E-3</v>
      </c>
      <c r="M228" s="21">
        <f t="shared" si="52"/>
        <v>4.2034057755281152E-3</v>
      </c>
      <c r="N228" s="21">
        <f t="shared" si="53"/>
        <v>8.4644020285596516E-4</v>
      </c>
      <c r="O228" s="21">
        <f t="shared" si="54"/>
        <v>-6.0876463680626584E-4</v>
      </c>
      <c r="P228" s="21">
        <f t="shared" si="55"/>
        <v>-2.2719405544122002E-3</v>
      </c>
      <c r="Q228" s="19">
        <f t="shared" si="56"/>
        <v>8.4327469869996223E-3</v>
      </c>
      <c r="R228" s="19">
        <f t="shared" si="57"/>
        <v>0.11745301382442425</v>
      </c>
      <c r="S228" s="19">
        <f t="shared" si="58"/>
        <v>4.2034057755281152E-3</v>
      </c>
      <c r="T228" s="19">
        <f t="shared" si="59"/>
        <v>3.1471440202855964E-2</v>
      </c>
      <c r="U228" s="19">
        <f t="shared" si="60"/>
        <v>-6.0876463680626389E-4</v>
      </c>
      <c r="V228" s="19">
        <f t="shared" si="61"/>
        <v>-2.2719405544121929E-3</v>
      </c>
    </row>
    <row r="229" spans="1:22" x14ac:dyDescent="0.25">
      <c r="A229" s="26">
        <f>Wellpath!E229</f>
        <v>6780</v>
      </c>
      <c r="B229" s="73">
        <v>1</v>
      </c>
      <c r="C229" s="22">
        <v>0</v>
      </c>
      <c r="D229" s="22">
        <v>0</v>
      </c>
      <c r="E229" s="20">
        <f>Model!$W$4*((drdp!B229+drdp!K229)*DRFR!$B229+(drdp!E229+drdp!N229)*DRFR!$C229+(drdp!H229+drdp!Q229)*DRFR!$D229)</f>
        <v>0</v>
      </c>
      <c r="F229" s="20">
        <f>Model!$W$4*((drdp!C229+drdp!L229)*DRFR!$B229+(drdp!F229+drdp!O229)*DRFR!$C229+(drdp!I229+drdp!R229)*DRFR!$D229)</f>
        <v>0</v>
      </c>
      <c r="G229" s="20">
        <f>Model!$W$4*((drdp!D229+drdp!M229)*DRFR!$B229+(drdp!G229+drdp!P229)*DRFR!$C229+(drdp!J229+drdp!S229)*DRFR!$D229)</f>
        <v>0</v>
      </c>
      <c r="H229" s="18">
        <f>Model!$W$4*((drdp!B229)*DRFR!$B229+(drdp!E229)*DRFR!$C229+(drdp!H229)*DRFR!$D229)</f>
        <v>9.0586665785882259E-2</v>
      </c>
      <c r="I229" s="18">
        <f>Model!$W$4*((drdp!C229)*DRFR!$B229+(drdp!F229)*DRFR!$C229+(drdp!I229)*DRFR!$D229)</f>
        <v>0.3380740392011739</v>
      </c>
      <c r="J229" s="18">
        <f>Model!$W$4*((drdp!D229)*DRFR!$B229+(drdp!G229)*DRFR!$C229+(drdp!J229)*DRFR!$D229)</f>
        <v>2.144009796090085E-17</v>
      </c>
      <c r="K229" s="21">
        <f t="shared" si="50"/>
        <v>2.2680296879649148E-4</v>
      </c>
      <c r="L229" s="21">
        <f t="shared" si="51"/>
        <v>3.1589578426273681E-3</v>
      </c>
      <c r="M229" s="21">
        <f t="shared" si="52"/>
        <v>4.2034057755281152E-3</v>
      </c>
      <c r="N229" s="21">
        <f t="shared" si="53"/>
        <v>8.4644020285596516E-4</v>
      </c>
      <c r="O229" s="21">
        <f t="shared" si="54"/>
        <v>-6.0876463680626584E-4</v>
      </c>
      <c r="P229" s="21">
        <f t="shared" si="55"/>
        <v>-2.2719405544122002E-3</v>
      </c>
      <c r="Q229" s="19">
        <f t="shared" si="56"/>
        <v>8.4327469869996223E-3</v>
      </c>
      <c r="R229" s="19">
        <f t="shared" si="57"/>
        <v>0.11745301382442425</v>
      </c>
      <c r="S229" s="19">
        <f t="shared" si="58"/>
        <v>4.2034057755281152E-3</v>
      </c>
      <c r="T229" s="19">
        <f t="shared" si="59"/>
        <v>3.1471440202855964E-2</v>
      </c>
      <c r="U229" s="19">
        <f t="shared" si="60"/>
        <v>-6.0876463680626389E-4</v>
      </c>
      <c r="V229" s="19">
        <f t="shared" si="61"/>
        <v>-2.2719405544121929E-3</v>
      </c>
    </row>
    <row r="230" spans="1:22" x14ac:dyDescent="0.25">
      <c r="A230" s="26">
        <f>Wellpath!E230</f>
        <v>6810</v>
      </c>
      <c r="B230" s="73">
        <v>1</v>
      </c>
      <c r="C230" s="22">
        <v>0</v>
      </c>
      <c r="D230" s="22">
        <v>0</v>
      </c>
      <c r="E230" s="20">
        <f>Model!$W$4*((drdp!B230+drdp!K230)*DRFR!$B230+(drdp!E230+drdp!N230)*DRFR!$C230+(drdp!H230+drdp!Q230)*DRFR!$D230)</f>
        <v>0</v>
      </c>
      <c r="F230" s="20">
        <f>Model!$W$4*((drdp!C230+drdp!L230)*DRFR!$B230+(drdp!F230+drdp!O230)*DRFR!$C230+(drdp!I230+drdp!R230)*DRFR!$D230)</f>
        <v>0</v>
      </c>
      <c r="G230" s="20">
        <f>Model!$W$4*((drdp!D230+drdp!M230)*DRFR!$B230+(drdp!G230+drdp!P230)*DRFR!$C230+(drdp!J230+drdp!S230)*DRFR!$D230)</f>
        <v>0</v>
      </c>
      <c r="H230" s="18">
        <f>Model!$W$4*((drdp!B230)*DRFR!$B230+(drdp!E230)*DRFR!$C230+(drdp!H230)*DRFR!$D230)</f>
        <v>9.0586665785882259E-2</v>
      </c>
      <c r="I230" s="18">
        <f>Model!$W$4*((drdp!C230)*DRFR!$B230+(drdp!F230)*DRFR!$C230+(drdp!I230)*DRFR!$D230)</f>
        <v>0.3380740392011739</v>
      </c>
      <c r="J230" s="18">
        <f>Model!$W$4*((drdp!D230)*DRFR!$B230+(drdp!G230)*DRFR!$C230+(drdp!J230)*DRFR!$D230)</f>
        <v>2.144009796090085E-17</v>
      </c>
      <c r="K230" s="21">
        <f t="shared" si="50"/>
        <v>2.2680296879649148E-4</v>
      </c>
      <c r="L230" s="21">
        <f t="shared" si="51"/>
        <v>3.1589578426273681E-3</v>
      </c>
      <c r="M230" s="21">
        <f t="shared" si="52"/>
        <v>4.2034057755281152E-3</v>
      </c>
      <c r="N230" s="21">
        <f t="shared" si="53"/>
        <v>8.4644020285596516E-4</v>
      </c>
      <c r="O230" s="21">
        <f t="shared" si="54"/>
        <v>-6.0876463680626584E-4</v>
      </c>
      <c r="P230" s="21">
        <f t="shared" si="55"/>
        <v>-2.2719405544122002E-3</v>
      </c>
      <c r="Q230" s="19">
        <f t="shared" si="56"/>
        <v>8.4327469869996223E-3</v>
      </c>
      <c r="R230" s="19">
        <f t="shared" si="57"/>
        <v>0.11745301382442425</v>
      </c>
      <c r="S230" s="19">
        <f t="shared" si="58"/>
        <v>4.2034057755281152E-3</v>
      </c>
      <c r="T230" s="19">
        <f t="shared" si="59"/>
        <v>3.1471440202855964E-2</v>
      </c>
      <c r="U230" s="19">
        <f t="shared" si="60"/>
        <v>-6.0876463680626389E-4</v>
      </c>
      <c r="V230" s="19">
        <f t="shared" si="61"/>
        <v>-2.2719405544121929E-3</v>
      </c>
    </row>
    <row r="231" spans="1:22" x14ac:dyDescent="0.25">
      <c r="A231" s="26">
        <f>Wellpath!E231</f>
        <v>6840</v>
      </c>
      <c r="B231" s="73">
        <v>1</v>
      </c>
      <c r="C231" s="22">
        <v>0</v>
      </c>
      <c r="D231" s="22">
        <v>0</v>
      </c>
      <c r="E231" s="20">
        <f>Model!$W$4*((drdp!B231+drdp!K231)*DRFR!$B231+(drdp!E231+drdp!N231)*DRFR!$C231+(drdp!H231+drdp!Q231)*DRFR!$D231)</f>
        <v>0</v>
      </c>
      <c r="F231" s="20">
        <f>Model!$W$4*((drdp!C231+drdp!L231)*DRFR!$B231+(drdp!F231+drdp!O231)*DRFR!$C231+(drdp!I231+drdp!R231)*DRFR!$D231)</f>
        <v>0</v>
      </c>
      <c r="G231" s="20">
        <f>Model!$W$4*((drdp!D231+drdp!M231)*DRFR!$B231+(drdp!G231+drdp!P231)*DRFR!$C231+(drdp!J231+drdp!S231)*DRFR!$D231)</f>
        <v>0</v>
      </c>
      <c r="H231" s="18">
        <f>Model!$W$4*((drdp!B231)*DRFR!$B231+(drdp!E231)*DRFR!$C231+(drdp!H231)*DRFR!$D231)</f>
        <v>9.0586665785882259E-2</v>
      </c>
      <c r="I231" s="18">
        <f>Model!$W$4*((drdp!C231)*DRFR!$B231+(drdp!F231)*DRFR!$C231+(drdp!I231)*DRFR!$D231)</f>
        <v>0.3380740392011739</v>
      </c>
      <c r="J231" s="18">
        <f>Model!$W$4*((drdp!D231)*DRFR!$B231+(drdp!G231)*DRFR!$C231+(drdp!J231)*DRFR!$D231)</f>
        <v>2.144009796090085E-17</v>
      </c>
      <c r="K231" s="21">
        <f t="shared" si="50"/>
        <v>2.2680296879649148E-4</v>
      </c>
      <c r="L231" s="21">
        <f t="shared" si="51"/>
        <v>3.1589578426273681E-3</v>
      </c>
      <c r="M231" s="21">
        <f t="shared" si="52"/>
        <v>4.2034057755281152E-3</v>
      </c>
      <c r="N231" s="21">
        <f t="shared" si="53"/>
        <v>8.4644020285596516E-4</v>
      </c>
      <c r="O231" s="21">
        <f t="shared" si="54"/>
        <v>-6.0876463680626584E-4</v>
      </c>
      <c r="P231" s="21">
        <f t="shared" si="55"/>
        <v>-2.2719405544122002E-3</v>
      </c>
      <c r="Q231" s="19">
        <f t="shared" si="56"/>
        <v>8.4327469869996223E-3</v>
      </c>
      <c r="R231" s="19">
        <f t="shared" si="57"/>
        <v>0.11745301382442425</v>
      </c>
      <c r="S231" s="19">
        <f t="shared" si="58"/>
        <v>4.2034057755281152E-3</v>
      </c>
      <c r="T231" s="19">
        <f t="shared" si="59"/>
        <v>3.1471440202855964E-2</v>
      </c>
      <c r="U231" s="19">
        <f t="shared" si="60"/>
        <v>-6.0876463680626389E-4</v>
      </c>
      <c r="V231" s="19">
        <f t="shared" si="61"/>
        <v>-2.2719405544121929E-3</v>
      </c>
    </row>
    <row r="232" spans="1:22" x14ac:dyDescent="0.25">
      <c r="A232" s="26">
        <f>Wellpath!E232</f>
        <v>6870</v>
      </c>
      <c r="B232" s="73">
        <v>1</v>
      </c>
      <c r="C232" s="22">
        <v>0</v>
      </c>
      <c r="D232" s="22">
        <v>0</v>
      </c>
      <c r="E232" s="20">
        <f>Model!$W$4*((drdp!B232+drdp!K232)*DRFR!$B232+(drdp!E232+drdp!N232)*DRFR!$C232+(drdp!H232+drdp!Q232)*DRFR!$D232)</f>
        <v>0</v>
      </c>
      <c r="F232" s="20">
        <f>Model!$W$4*((drdp!C232+drdp!L232)*DRFR!$B232+(drdp!F232+drdp!O232)*DRFR!$C232+(drdp!I232+drdp!R232)*DRFR!$D232)</f>
        <v>0</v>
      </c>
      <c r="G232" s="20">
        <f>Model!$W$4*((drdp!D232+drdp!M232)*DRFR!$B232+(drdp!G232+drdp!P232)*DRFR!$C232+(drdp!J232+drdp!S232)*DRFR!$D232)</f>
        <v>0</v>
      </c>
      <c r="H232" s="18">
        <f>Model!$W$4*((drdp!B232)*DRFR!$B232+(drdp!E232)*DRFR!$C232+(drdp!H232)*DRFR!$D232)</f>
        <v>9.0586665785882259E-2</v>
      </c>
      <c r="I232" s="18">
        <f>Model!$W$4*((drdp!C232)*DRFR!$B232+(drdp!F232)*DRFR!$C232+(drdp!I232)*DRFR!$D232)</f>
        <v>0.3380740392011739</v>
      </c>
      <c r="J232" s="18">
        <f>Model!$W$4*((drdp!D232)*DRFR!$B232+(drdp!G232)*DRFR!$C232+(drdp!J232)*DRFR!$D232)</f>
        <v>2.144009796090085E-17</v>
      </c>
      <c r="K232" s="21">
        <f t="shared" si="50"/>
        <v>2.2680296879649148E-4</v>
      </c>
      <c r="L232" s="21">
        <f t="shared" si="51"/>
        <v>3.1589578426273681E-3</v>
      </c>
      <c r="M232" s="21">
        <f t="shared" si="52"/>
        <v>4.2034057755281152E-3</v>
      </c>
      <c r="N232" s="21">
        <f t="shared" si="53"/>
        <v>8.4644020285596516E-4</v>
      </c>
      <c r="O232" s="21">
        <f t="shared" si="54"/>
        <v>-6.0876463680626584E-4</v>
      </c>
      <c r="P232" s="21">
        <f t="shared" si="55"/>
        <v>-2.2719405544122002E-3</v>
      </c>
      <c r="Q232" s="19">
        <f t="shared" si="56"/>
        <v>8.4327469869996223E-3</v>
      </c>
      <c r="R232" s="19">
        <f t="shared" si="57"/>
        <v>0.11745301382442425</v>
      </c>
      <c r="S232" s="19">
        <f t="shared" si="58"/>
        <v>4.2034057755281152E-3</v>
      </c>
      <c r="T232" s="19">
        <f t="shared" si="59"/>
        <v>3.1471440202855964E-2</v>
      </c>
      <c r="U232" s="19">
        <f t="shared" si="60"/>
        <v>-6.0876463680626389E-4</v>
      </c>
      <c r="V232" s="19">
        <f t="shared" si="61"/>
        <v>-2.2719405544121929E-3</v>
      </c>
    </row>
    <row r="233" spans="1:22" x14ac:dyDescent="0.25">
      <c r="A233" s="26">
        <f>Wellpath!E233</f>
        <v>6900</v>
      </c>
      <c r="B233" s="73">
        <v>1</v>
      </c>
      <c r="C233" s="22">
        <v>0</v>
      </c>
      <c r="D233" s="22">
        <v>0</v>
      </c>
      <c r="E233" s="20">
        <f>Model!$W$4*((drdp!B233+drdp!K233)*DRFR!$B233+(drdp!E233+drdp!N233)*DRFR!$C233+(drdp!H233+drdp!Q233)*DRFR!$D233)</f>
        <v>0</v>
      </c>
      <c r="F233" s="20">
        <f>Model!$W$4*((drdp!C233+drdp!L233)*DRFR!$B233+(drdp!F233+drdp!O233)*DRFR!$C233+(drdp!I233+drdp!R233)*DRFR!$D233)</f>
        <v>0</v>
      </c>
      <c r="G233" s="20">
        <f>Model!$W$4*((drdp!D233+drdp!M233)*DRFR!$B233+(drdp!G233+drdp!P233)*DRFR!$C233+(drdp!J233+drdp!S233)*DRFR!$D233)</f>
        <v>0</v>
      </c>
      <c r="H233" s="18">
        <f>Model!$W$4*((drdp!B233)*DRFR!$B233+(drdp!E233)*DRFR!$C233+(drdp!H233)*DRFR!$D233)</f>
        <v>9.0586665785882259E-2</v>
      </c>
      <c r="I233" s="18">
        <f>Model!$W$4*((drdp!C233)*DRFR!$B233+(drdp!F233)*DRFR!$C233+(drdp!I233)*DRFR!$D233)</f>
        <v>0.3380740392011739</v>
      </c>
      <c r="J233" s="18">
        <f>Model!$W$4*((drdp!D233)*DRFR!$B233+(drdp!G233)*DRFR!$C233+(drdp!J233)*DRFR!$D233)</f>
        <v>2.144009796090085E-17</v>
      </c>
      <c r="K233" s="21">
        <f t="shared" si="50"/>
        <v>2.2680296879649148E-4</v>
      </c>
      <c r="L233" s="21">
        <f t="shared" si="51"/>
        <v>3.1589578426273681E-3</v>
      </c>
      <c r="M233" s="21">
        <f t="shared" si="52"/>
        <v>4.2034057755281152E-3</v>
      </c>
      <c r="N233" s="21">
        <f t="shared" si="53"/>
        <v>8.4644020285596516E-4</v>
      </c>
      <c r="O233" s="21">
        <f t="shared" si="54"/>
        <v>-6.0876463680626584E-4</v>
      </c>
      <c r="P233" s="21">
        <f t="shared" si="55"/>
        <v>-2.2719405544122002E-3</v>
      </c>
      <c r="Q233" s="19">
        <f t="shared" si="56"/>
        <v>8.4327469869996223E-3</v>
      </c>
      <c r="R233" s="19">
        <f t="shared" si="57"/>
        <v>0.11745301382442425</v>
      </c>
      <c r="S233" s="19">
        <f t="shared" si="58"/>
        <v>4.2034057755281152E-3</v>
      </c>
      <c r="T233" s="19">
        <f t="shared" si="59"/>
        <v>3.1471440202855964E-2</v>
      </c>
      <c r="U233" s="19">
        <f t="shared" si="60"/>
        <v>-6.0876463680626389E-4</v>
      </c>
      <c r="V233" s="19">
        <f t="shared" si="61"/>
        <v>-2.2719405544121929E-3</v>
      </c>
    </row>
    <row r="234" spans="1:22" x14ac:dyDescent="0.25">
      <c r="A234" s="26">
        <f>Wellpath!E234</f>
        <v>6930</v>
      </c>
      <c r="B234" s="73">
        <v>1</v>
      </c>
      <c r="C234" s="22">
        <v>0</v>
      </c>
      <c r="D234" s="22">
        <v>0</v>
      </c>
      <c r="E234" s="20">
        <f>Model!$W$4*((drdp!B234+drdp!K234)*DRFR!$B234+(drdp!E234+drdp!N234)*DRFR!$C234+(drdp!H234+drdp!Q234)*DRFR!$D234)</f>
        <v>0</v>
      </c>
      <c r="F234" s="20">
        <f>Model!$W$4*((drdp!C234+drdp!L234)*DRFR!$B234+(drdp!F234+drdp!O234)*DRFR!$C234+(drdp!I234+drdp!R234)*DRFR!$D234)</f>
        <v>0</v>
      </c>
      <c r="G234" s="20">
        <f>Model!$W$4*((drdp!D234+drdp!M234)*DRFR!$B234+(drdp!G234+drdp!P234)*DRFR!$C234+(drdp!J234+drdp!S234)*DRFR!$D234)</f>
        <v>0</v>
      </c>
      <c r="H234" s="18">
        <f>Model!$W$4*((drdp!B234)*DRFR!$B234+(drdp!E234)*DRFR!$C234+(drdp!H234)*DRFR!$D234)</f>
        <v>9.0586665785882259E-2</v>
      </c>
      <c r="I234" s="18">
        <f>Model!$W$4*((drdp!C234)*DRFR!$B234+(drdp!F234)*DRFR!$C234+(drdp!I234)*DRFR!$D234)</f>
        <v>0.3380740392011739</v>
      </c>
      <c r="J234" s="18">
        <f>Model!$W$4*((drdp!D234)*DRFR!$B234+(drdp!G234)*DRFR!$C234+(drdp!J234)*DRFR!$D234)</f>
        <v>2.144009796090085E-17</v>
      </c>
      <c r="K234" s="21">
        <f t="shared" si="50"/>
        <v>2.2680296879649148E-4</v>
      </c>
      <c r="L234" s="21">
        <f t="shared" si="51"/>
        <v>3.1589578426273681E-3</v>
      </c>
      <c r="M234" s="21">
        <f t="shared" si="52"/>
        <v>4.2034057755281152E-3</v>
      </c>
      <c r="N234" s="21">
        <f t="shared" si="53"/>
        <v>8.4644020285596516E-4</v>
      </c>
      <c r="O234" s="21">
        <f t="shared" si="54"/>
        <v>-6.0876463680626584E-4</v>
      </c>
      <c r="P234" s="21">
        <f t="shared" si="55"/>
        <v>-2.2719405544122002E-3</v>
      </c>
      <c r="Q234" s="19">
        <f t="shared" si="56"/>
        <v>8.4327469869996223E-3</v>
      </c>
      <c r="R234" s="19">
        <f t="shared" si="57"/>
        <v>0.11745301382442425</v>
      </c>
      <c r="S234" s="19">
        <f t="shared" si="58"/>
        <v>4.2034057755281152E-3</v>
      </c>
      <c r="T234" s="19">
        <f t="shared" si="59"/>
        <v>3.1471440202855964E-2</v>
      </c>
      <c r="U234" s="19">
        <f t="shared" si="60"/>
        <v>-6.0876463680626389E-4</v>
      </c>
      <c r="V234" s="19">
        <f t="shared" si="61"/>
        <v>-2.2719405544121929E-3</v>
      </c>
    </row>
    <row r="235" spans="1:22" x14ac:dyDescent="0.25">
      <c r="A235" s="26">
        <f>Wellpath!E235</f>
        <v>6960</v>
      </c>
      <c r="B235" s="73">
        <v>1</v>
      </c>
      <c r="C235" s="22">
        <v>0</v>
      </c>
      <c r="D235" s="22">
        <v>0</v>
      </c>
      <c r="E235" s="20">
        <f>Model!$W$4*((drdp!B235+drdp!K235)*DRFR!$B235+(drdp!E235+drdp!N235)*DRFR!$C235+(drdp!H235+drdp!Q235)*DRFR!$D235)</f>
        <v>0</v>
      </c>
      <c r="F235" s="20">
        <f>Model!$W$4*((drdp!C235+drdp!L235)*DRFR!$B235+(drdp!F235+drdp!O235)*DRFR!$C235+(drdp!I235+drdp!R235)*DRFR!$D235)</f>
        <v>0</v>
      </c>
      <c r="G235" s="20">
        <f>Model!$W$4*((drdp!D235+drdp!M235)*DRFR!$B235+(drdp!G235+drdp!P235)*DRFR!$C235+(drdp!J235+drdp!S235)*DRFR!$D235)</f>
        <v>0</v>
      </c>
      <c r="H235" s="18">
        <f>Model!$W$4*((drdp!B235)*DRFR!$B235+(drdp!E235)*DRFR!$C235+(drdp!H235)*DRFR!$D235)</f>
        <v>9.0586665785882259E-2</v>
      </c>
      <c r="I235" s="18">
        <f>Model!$W$4*((drdp!C235)*DRFR!$B235+(drdp!F235)*DRFR!$C235+(drdp!I235)*DRFR!$D235)</f>
        <v>0.3380740392011739</v>
      </c>
      <c r="J235" s="18">
        <f>Model!$W$4*((drdp!D235)*DRFR!$B235+(drdp!G235)*DRFR!$C235+(drdp!J235)*DRFR!$D235)</f>
        <v>2.144009796090085E-17</v>
      </c>
      <c r="K235" s="21">
        <f t="shared" si="50"/>
        <v>2.2680296879649148E-4</v>
      </c>
      <c r="L235" s="21">
        <f t="shared" si="51"/>
        <v>3.1589578426273681E-3</v>
      </c>
      <c r="M235" s="21">
        <f t="shared" si="52"/>
        <v>4.2034057755281152E-3</v>
      </c>
      <c r="N235" s="21">
        <f t="shared" si="53"/>
        <v>8.4644020285596516E-4</v>
      </c>
      <c r="O235" s="21">
        <f t="shared" si="54"/>
        <v>-6.0876463680626584E-4</v>
      </c>
      <c r="P235" s="21">
        <f t="shared" si="55"/>
        <v>-2.2719405544122002E-3</v>
      </c>
      <c r="Q235" s="19">
        <f t="shared" si="56"/>
        <v>8.4327469869996223E-3</v>
      </c>
      <c r="R235" s="19">
        <f t="shared" si="57"/>
        <v>0.11745301382442425</v>
      </c>
      <c r="S235" s="19">
        <f t="shared" si="58"/>
        <v>4.2034057755281152E-3</v>
      </c>
      <c r="T235" s="19">
        <f t="shared" si="59"/>
        <v>3.1471440202855964E-2</v>
      </c>
      <c r="U235" s="19">
        <f t="shared" si="60"/>
        <v>-6.0876463680626389E-4</v>
      </c>
      <c r="V235" s="19">
        <f t="shared" si="61"/>
        <v>-2.2719405544121929E-3</v>
      </c>
    </row>
    <row r="236" spans="1:22" x14ac:dyDescent="0.25">
      <c r="A236" s="26">
        <f>Wellpath!E236</f>
        <v>6990</v>
      </c>
      <c r="B236" s="73">
        <v>1</v>
      </c>
      <c r="C236" s="22">
        <v>0</v>
      </c>
      <c r="D236" s="22">
        <v>0</v>
      </c>
      <c r="E236" s="20">
        <f>Model!$W$4*((drdp!B236+drdp!K236)*DRFR!$B236+(drdp!E236+drdp!N236)*DRFR!$C236+(drdp!H236+drdp!Q236)*DRFR!$D236)</f>
        <v>0</v>
      </c>
      <c r="F236" s="20">
        <f>Model!$W$4*((drdp!C236+drdp!L236)*DRFR!$B236+(drdp!F236+drdp!O236)*DRFR!$C236+(drdp!I236+drdp!R236)*DRFR!$D236)</f>
        <v>0</v>
      </c>
      <c r="G236" s="20">
        <f>Model!$W$4*((drdp!D236+drdp!M236)*DRFR!$B236+(drdp!G236+drdp!P236)*DRFR!$C236+(drdp!J236+drdp!S236)*DRFR!$D236)</f>
        <v>0</v>
      </c>
      <c r="H236" s="18">
        <f>Model!$W$4*((drdp!B236)*DRFR!$B236+(drdp!E236)*DRFR!$C236+(drdp!H236)*DRFR!$D236)</f>
        <v>9.0586665785882259E-2</v>
      </c>
      <c r="I236" s="18">
        <f>Model!$W$4*((drdp!C236)*DRFR!$B236+(drdp!F236)*DRFR!$C236+(drdp!I236)*DRFR!$D236)</f>
        <v>0.3380740392011739</v>
      </c>
      <c r="J236" s="18">
        <f>Model!$W$4*((drdp!D236)*DRFR!$B236+(drdp!G236)*DRFR!$C236+(drdp!J236)*DRFR!$D236)</f>
        <v>2.144009796090085E-17</v>
      </c>
      <c r="K236" s="21">
        <f t="shared" si="50"/>
        <v>2.2680296879649148E-4</v>
      </c>
      <c r="L236" s="21">
        <f t="shared" si="51"/>
        <v>3.1589578426273681E-3</v>
      </c>
      <c r="M236" s="21">
        <f t="shared" si="52"/>
        <v>4.2034057755281152E-3</v>
      </c>
      <c r="N236" s="21">
        <f t="shared" si="53"/>
        <v>8.4644020285596516E-4</v>
      </c>
      <c r="O236" s="21">
        <f t="shared" si="54"/>
        <v>-6.0876463680626584E-4</v>
      </c>
      <c r="P236" s="21">
        <f t="shared" si="55"/>
        <v>-2.2719405544122002E-3</v>
      </c>
      <c r="Q236" s="19">
        <f t="shared" si="56"/>
        <v>8.4327469869996223E-3</v>
      </c>
      <c r="R236" s="19">
        <f t="shared" si="57"/>
        <v>0.11745301382442425</v>
      </c>
      <c r="S236" s="19">
        <f t="shared" si="58"/>
        <v>4.2034057755281152E-3</v>
      </c>
      <c r="T236" s="19">
        <f t="shared" si="59"/>
        <v>3.1471440202855964E-2</v>
      </c>
      <c r="U236" s="19">
        <f t="shared" si="60"/>
        <v>-6.0876463680626389E-4</v>
      </c>
      <c r="V236" s="19">
        <f t="shared" si="61"/>
        <v>-2.2719405544121929E-3</v>
      </c>
    </row>
    <row r="237" spans="1:22" x14ac:dyDescent="0.25">
      <c r="A237" s="26">
        <f>Wellpath!E237</f>
        <v>7020</v>
      </c>
      <c r="B237" s="73">
        <v>1</v>
      </c>
      <c r="C237" s="22">
        <v>0</v>
      </c>
      <c r="D237" s="22">
        <v>0</v>
      </c>
      <c r="E237" s="20">
        <f>Model!$W$4*((drdp!B237+drdp!K237)*DRFR!$B237+(drdp!E237+drdp!N237)*DRFR!$C237+(drdp!H237+drdp!Q237)*DRFR!$D237)</f>
        <v>0</v>
      </c>
      <c r="F237" s="20">
        <f>Model!$W$4*((drdp!C237+drdp!L237)*DRFR!$B237+(drdp!F237+drdp!O237)*DRFR!$C237+(drdp!I237+drdp!R237)*DRFR!$D237)</f>
        <v>0</v>
      </c>
      <c r="G237" s="20">
        <f>Model!$W$4*((drdp!D237+drdp!M237)*DRFR!$B237+(drdp!G237+drdp!P237)*DRFR!$C237+(drdp!J237+drdp!S237)*DRFR!$D237)</f>
        <v>0</v>
      </c>
      <c r="H237" s="18">
        <f>Model!$W$4*((drdp!B237)*DRFR!$B237+(drdp!E237)*DRFR!$C237+(drdp!H237)*DRFR!$D237)</f>
        <v>9.0586665785882259E-2</v>
      </c>
      <c r="I237" s="18">
        <f>Model!$W$4*((drdp!C237)*DRFR!$B237+(drdp!F237)*DRFR!$C237+(drdp!I237)*DRFR!$D237)</f>
        <v>0.3380740392011739</v>
      </c>
      <c r="J237" s="18">
        <f>Model!$W$4*((drdp!D237)*DRFR!$B237+(drdp!G237)*DRFR!$C237+(drdp!J237)*DRFR!$D237)</f>
        <v>2.144009796090085E-17</v>
      </c>
      <c r="K237" s="21">
        <f t="shared" si="50"/>
        <v>2.2680296879649148E-4</v>
      </c>
      <c r="L237" s="21">
        <f t="shared" si="51"/>
        <v>3.1589578426273681E-3</v>
      </c>
      <c r="M237" s="21">
        <f t="shared" si="52"/>
        <v>4.2034057755281152E-3</v>
      </c>
      <c r="N237" s="21">
        <f t="shared" si="53"/>
        <v>8.4644020285596516E-4</v>
      </c>
      <c r="O237" s="21">
        <f t="shared" si="54"/>
        <v>-6.0876463680626584E-4</v>
      </c>
      <c r="P237" s="21">
        <f t="shared" si="55"/>
        <v>-2.2719405544122002E-3</v>
      </c>
      <c r="Q237" s="19">
        <f t="shared" si="56"/>
        <v>8.4327469869996223E-3</v>
      </c>
      <c r="R237" s="19">
        <f t="shared" si="57"/>
        <v>0.11745301382442425</v>
      </c>
      <c r="S237" s="19">
        <f t="shared" si="58"/>
        <v>4.2034057755281152E-3</v>
      </c>
      <c r="T237" s="19">
        <f t="shared" si="59"/>
        <v>3.1471440202855964E-2</v>
      </c>
      <c r="U237" s="19">
        <f t="shared" si="60"/>
        <v>-6.0876463680626389E-4</v>
      </c>
      <c r="V237" s="19">
        <f t="shared" si="61"/>
        <v>-2.2719405544121929E-3</v>
      </c>
    </row>
    <row r="238" spans="1:22" x14ac:dyDescent="0.25">
      <c r="A238" s="26">
        <f>Wellpath!E238</f>
        <v>7050</v>
      </c>
      <c r="B238" s="73">
        <v>1</v>
      </c>
      <c r="C238" s="22">
        <v>0</v>
      </c>
      <c r="D238" s="22">
        <v>0</v>
      </c>
      <c r="E238" s="20">
        <f>Model!$W$4*((drdp!B238+drdp!K238)*DRFR!$B238+(drdp!E238+drdp!N238)*DRFR!$C238+(drdp!H238+drdp!Q238)*DRFR!$D238)</f>
        <v>0</v>
      </c>
      <c r="F238" s="20">
        <f>Model!$W$4*((drdp!C238+drdp!L238)*DRFR!$B238+(drdp!F238+drdp!O238)*DRFR!$C238+(drdp!I238+drdp!R238)*DRFR!$D238)</f>
        <v>0</v>
      </c>
      <c r="G238" s="20">
        <f>Model!$W$4*((drdp!D238+drdp!M238)*DRFR!$B238+(drdp!G238+drdp!P238)*DRFR!$C238+(drdp!J238+drdp!S238)*DRFR!$D238)</f>
        <v>0</v>
      </c>
      <c r="H238" s="18">
        <f>Model!$W$4*((drdp!B238)*DRFR!$B238+(drdp!E238)*DRFR!$C238+(drdp!H238)*DRFR!$D238)</f>
        <v>9.0586665785882259E-2</v>
      </c>
      <c r="I238" s="18">
        <f>Model!$W$4*((drdp!C238)*DRFR!$B238+(drdp!F238)*DRFR!$C238+(drdp!I238)*DRFR!$D238)</f>
        <v>0.3380740392011739</v>
      </c>
      <c r="J238" s="18">
        <f>Model!$W$4*((drdp!D238)*DRFR!$B238+(drdp!G238)*DRFR!$C238+(drdp!J238)*DRFR!$D238)</f>
        <v>2.144009796090085E-17</v>
      </c>
      <c r="K238" s="21">
        <f t="shared" si="50"/>
        <v>2.2680296879649148E-4</v>
      </c>
      <c r="L238" s="21">
        <f t="shared" si="51"/>
        <v>3.1589578426273681E-3</v>
      </c>
      <c r="M238" s="21">
        <f t="shared" si="52"/>
        <v>4.2034057755281152E-3</v>
      </c>
      <c r="N238" s="21">
        <f t="shared" si="53"/>
        <v>8.4644020285596516E-4</v>
      </c>
      <c r="O238" s="21">
        <f t="shared" si="54"/>
        <v>-6.0876463680626584E-4</v>
      </c>
      <c r="P238" s="21">
        <f t="shared" si="55"/>
        <v>-2.2719405544122002E-3</v>
      </c>
      <c r="Q238" s="19">
        <f t="shared" si="56"/>
        <v>8.4327469869996223E-3</v>
      </c>
      <c r="R238" s="19">
        <f t="shared" si="57"/>
        <v>0.11745301382442425</v>
      </c>
      <c r="S238" s="19">
        <f t="shared" si="58"/>
        <v>4.2034057755281152E-3</v>
      </c>
      <c r="T238" s="19">
        <f t="shared" si="59"/>
        <v>3.1471440202855964E-2</v>
      </c>
      <c r="U238" s="19">
        <f t="shared" si="60"/>
        <v>-6.0876463680626389E-4</v>
      </c>
      <c r="V238" s="19">
        <f t="shared" si="61"/>
        <v>-2.2719405544121929E-3</v>
      </c>
    </row>
    <row r="239" spans="1:22" x14ac:dyDescent="0.25">
      <c r="A239" s="26">
        <f>Wellpath!E239</f>
        <v>7080</v>
      </c>
      <c r="B239" s="73">
        <v>1</v>
      </c>
      <c r="C239" s="22">
        <v>0</v>
      </c>
      <c r="D239" s="22">
        <v>0</v>
      </c>
      <c r="E239" s="20">
        <f>Model!$W$4*((drdp!B239+drdp!K239)*DRFR!$B239+(drdp!E239+drdp!N239)*DRFR!$C239+(drdp!H239+drdp!Q239)*DRFR!$D239)</f>
        <v>0</v>
      </c>
      <c r="F239" s="20">
        <f>Model!$W$4*((drdp!C239+drdp!L239)*DRFR!$B239+(drdp!F239+drdp!O239)*DRFR!$C239+(drdp!I239+drdp!R239)*DRFR!$D239)</f>
        <v>0</v>
      </c>
      <c r="G239" s="20">
        <f>Model!$W$4*((drdp!D239+drdp!M239)*DRFR!$B239+(drdp!G239+drdp!P239)*DRFR!$C239+(drdp!J239+drdp!S239)*DRFR!$D239)</f>
        <v>0</v>
      </c>
      <c r="H239" s="18">
        <f>Model!$W$4*((drdp!B239)*DRFR!$B239+(drdp!E239)*DRFR!$C239+(drdp!H239)*DRFR!$D239)</f>
        <v>9.0586665785882259E-2</v>
      </c>
      <c r="I239" s="18">
        <f>Model!$W$4*((drdp!C239)*DRFR!$B239+(drdp!F239)*DRFR!$C239+(drdp!I239)*DRFR!$D239)</f>
        <v>0.3380740392011739</v>
      </c>
      <c r="J239" s="18">
        <f>Model!$W$4*((drdp!D239)*DRFR!$B239+(drdp!G239)*DRFR!$C239+(drdp!J239)*DRFR!$D239)</f>
        <v>2.144009796090085E-17</v>
      </c>
      <c r="K239" s="21">
        <f t="shared" si="50"/>
        <v>2.2680296879649148E-4</v>
      </c>
      <c r="L239" s="21">
        <f t="shared" si="51"/>
        <v>3.1589578426273681E-3</v>
      </c>
      <c r="M239" s="21">
        <f t="shared" si="52"/>
        <v>4.2034057755281152E-3</v>
      </c>
      <c r="N239" s="21">
        <f t="shared" si="53"/>
        <v>8.4644020285596516E-4</v>
      </c>
      <c r="O239" s="21">
        <f t="shared" si="54"/>
        <v>-6.0876463680626584E-4</v>
      </c>
      <c r="P239" s="21">
        <f t="shared" si="55"/>
        <v>-2.2719405544122002E-3</v>
      </c>
      <c r="Q239" s="19">
        <f t="shared" si="56"/>
        <v>8.4327469869996223E-3</v>
      </c>
      <c r="R239" s="19">
        <f t="shared" si="57"/>
        <v>0.11745301382442425</v>
      </c>
      <c r="S239" s="19">
        <f t="shared" si="58"/>
        <v>4.2034057755281152E-3</v>
      </c>
      <c r="T239" s="19">
        <f t="shared" si="59"/>
        <v>3.1471440202855964E-2</v>
      </c>
      <c r="U239" s="19">
        <f t="shared" si="60"/>
        <v>-6.0876463680626389E-4</v>
      </c>
      <c r="V239" s="19">
        <f t="shared" si="61"/>
        <v>-2.2719405544121929E-3</v>
      </c>
    </row>
    <row r="240" spans="1:22" x14ac:dyDescent="0.25">
      <c r="A240" s="26">
        <f>Wellpath!E240</f>
        <v>7110</v>
      </c>
      <c r="B240" s="73">
        <v>1</v>
      </c>
      <c r="C240" s="22">
        <v>0</v>
      </c>
      <c r="D240" s="22">
        <v>0</v>
      </c>
      <c r="E240" s="20">
        <f>Model!$W$4*((drdp!B240+drdp!K240)*DRFR!$B240+(drdp!E240+drdp!N240)*DRFR!$C240+(drdp!H240+drdp!Q240)*DRFR!$D240)</f>
        <v>0</v>
      </c>
      <c r="F240" s="20">
        <f>Model!$W$4*((drdp!C240+drdp!L240)*DRFR!$B240+(drdp!F240+drdp!O240)*DRFR!$C240+(drdp!I240+drdp!R240)*DRFR!$D240)</f>
        <v>0</v>
      </c>
      <c r="G240" s="20">
        <f>Model!$W$4*((drdp!D240+drdp!M240)*DRFR!$B240+(drdp!G240+drdp!P240)*DRFR!$C240+(drdp!J240+drdp!S240)*DRFR!$D240)</f>
        <v>0</v>
      </c>
      <c r="H240" s="18">
        <f>Model!$W$4*((drdp!B240)*DRFR!$B240+(drdp!E240)*DRFR!$C240+(drdp!H240)*DRFR!$D240)</f>
        <v>9.0586665785882259E-2</v>
      </c>
      <c r="I240" s="18">
        <f>Model!$W$4*((drdp!C240)*DRFR!$B240+(drdp!F240)*DRFR!$C240+(drdp!I240)*DRFR!$D240)</f>
        <v>0.3380740392011739</v>
      </c>
      <c r="J240" s="18">
        <f>Model!$W$4*((drdp!D240)*DRFR!$B240+(drdp!G240)*DRFR!$C240+(drdp!J240)*DRFR!$D240)</f>
        <v>2.144009796090085E-17</v>
      </c>
      <c r="K240" s="21">
        <f t="shared" si="50"/>
        <v>2.2680296879649148E-4</v>
      </c>
      <c r="L240" s="21">
        <f t="shared" si="51"/>
        <v>3.1589578426273681E-3</v>
      </c>
      <c r="M240" s="21">
        <f t="shared" si="52"/>
        <v>4.2034057755281152E-3</v>
      </c>
      <c r="N240" s="21">
        <f t="shared" si="53"/>
        <v>8.4644020285596516E-4</v>
      </c>
      <c r="O240" s="21">
        <f t="shared" si="54"/>
        <v>-6.0876463680626584E-4</v>
      </c>
      <c r="P240" s="21">
        <f t="shared" si="55"/>
        <v>-2.2719405544122002E-3</v>
      </c>
      <c r="Q240" s="19">
        <f t="shared" si="56"/>
        <v>8.4327469869996223E-3</v>
      </c>
      <c r="R240" s="19">
        <f t="shared" si="57"/>
        <v>0.11745301382442425</v>
      </c>
      <c r="S240" s="19">
        <f t="shared" si="58"/>
        <v>4.2034057755281152E-3</v>
      </c>
      <c r="T240" s="19">
        <f t="shared" si="59"/>
        <v>3.1471440202855964E-2</v>
      </c>
      <c r="U240" s="19">
        <f t="shared" si="60"/>
        <v>-6.0876463680626389E-4</v>
      </c>
      <c r="V240" s="19">
        <f t="shared" si="61"/>
        <v>-2.2719405544121929E-3</v>
      </c>
    </row>
    <row r="241" spans="1:22" x14ac:dyDescent="0.25">
      <c r="A241" s="26">
        <f>Wellpath!E241</f>
        <v>7140</v>
      </c>
      <c r="B241" s="73">
        <v>1</v>
      </c>
      <c r="C241" s="22">
        <v>0</v>
      </c>
      <c r="D241" s="22">
        <v>0</v>
      </c>
      <c r="E241" s="20">
        <f>Model!$W$4*((drdp!B241+drdp!K241)*DRFR!$B241+(drdp!E241+drdp!N241)*DRFR!$C241+(drdp!H241+drdp!Q241)*DRFR!$D241)</f>
        <v>0</v>
      </c>
      <c r="F241" s="20">
        <f>Model!$W$4*((drdp!C241+drdp!L241)*DRFR!$B241+(drdp!F241+drdp!O241)*DRFR!$C241+(drdp!I241+drdp!R241)*DRFR!$D241)</f>
        <v>0</v>
      </c>
      <c r="G241" s="20">
        <f>Model!$W$4*((drdp!D241+drdp!M241)*DRFR!$B241+(drdp!G241+drdp!P241)*DRFR!$C241+(drdp!J241+drdp!S241)*DRFR!$D241)</f>
        <v>0</v>
      </c>
      <c r="H241" s="18">
        <f>Model!$W$4*((drdp!B241)*DRFR!$B241+(drdp!E241)*DRFR!$C241+(drdp!H241)*DRFR!$D241)</f>
        <v>9.0586665785882259E-2</v>
      </c>
      <c r="I241" s="18">
        <f>Model!$W$4*((drdp!C241)*DRFR!$B241+(drdp!F241)*DRFR!$C241+(drdp!I241)*DRFR!$D241)</f>
        <v>0.3380740392011739</v>
      </c>
      <c r="J241" s="18">
        <f>Model!$W$4*((drdp!D241)*DRFR!$B241+(drdp!G241)*DRFR!$C241+(drdp!J241)*DRFR!$D241)</f>
        <v>2.144009796090085E-17</v>
      </c>
      <c r="K241" s="21">
        <f t="shared" si="50"/>
        <v>2.2680296879649148E-4</v>
      </c>
      <c r="L241" s="21">
        <f t="shared" si="51"/>
        <v>3.1589578426273681E-3</v>
      </c>
      <c r="M241" s="21">
        <f t="shared" si="52"/>
        <v>4.2034057755281152E-3</v>
      </c>
      <c r="N241" s="21">
        <f t="shared" si="53"/>
        <v>8.4644020285596516E-4</v>
      </c>
      <c r="O241" s="21">
        <f t="shared" si="54"/>
        <v>-6.0876463680626584E-4</v>
      </c>
      <c r="P241" s="21">
        <f t="shared" si="55"/>
        <v>-2.2719405544122002E-3</v>
      </c>
      <c r="Q241" s="19">
        <f t="shared" si="56"/>
        <v>8.4327469869996223E-3</v>
      </c>
      <c r="R241" s="19">
        <f t="shared" si="57"/>
        <v>0.11745301382442425</v>
      </c>
      <c r="S241" s="19">
        <f t="shared" si="58"/>
        <v>4.2034057755281152E-3</v>
      </c>
      <c r="T241" s="19">
        <f t="shared" si="59"/>
        <v>3.1471440202855964E-2</v>
      </c>
      <c r="U241" s="19">
        <f t="shared" si="60"/>
        <v>-6.0876463680626389E-4</v>
      </c>
      <c r="V241" s="19">
        <f t="shared" si="61"/>
        <v>-2.2719405544121929E-3</v>
      </c>
    </row>
    <row r="242" spans="1:22" x14ac:dyDescent="0.25">
      <c r="A242" s="26">
        <f>Wellpath!E242</f>
        <v>7170</v>
      </c>
      <c r="B242" s="73">
        <v>1</v>
      </c>
      <c r="C242" s="22">
        <v>0</v>
      </c>
      <c r="D242" s="22">
        <v>0</v>
      </c>
      <c r="E242" s="20">
        <f>Model!$W$4*((drdp!B242+drdp!K242)*DRFR!$B242+(drdp!E242+drdp!N242)*DRFR!$C242+(drdp!H242+drdp!Q242)*DRFR!$D242)</f>
        <v>0</v>
      </c>
      <c r="F242" s="20">
        <f>Model!$W$4*((drdp!C242+drdp!L242)*DRFR!$B242+(drdp!F242+drdp!O242)*DRFR!$C242+(drdp!I242+drdp!R242)*DRFR!$D242)</f>
        <v>0</v>
      </c>
      <c r="G242" s="20">
        <f>Model!$W$4*((drdp!D242+drdp!M242)*DRFR!$B242+(drdp!G242+drdp!P242)*DRFR!$C242+(drdp!J242+drdp!S242)*DRFR!$D242)</f>
        <v>0</v>
      </c>
      <c r="H242" s="18">
        <f>Model!$W$4*((drdp!B242)*DRFR!$B242+(drdp!E242)*DRFR!$C242+(drdp!H242)*DRFR!$D242)</f>
        <v>9.0586665785882259E-2</v>
      </c>
      <c r="I242" s="18">
        <f>Model!$W$4*((drdp!C242)*DRFR!$B242+(drdp!F242)*DRFR!$C242+(drdp!I242)*DRFR!$D242)</f>
        <v>0.3380740392011739</v>
      </c>
      <c r="J242" s="18">
        <f>Model!$W$4*((drdp!D242)*DRFR!$B242+(drdp!G242)*DRFR!$C242+(drdp!J242)*DRFR!$D242)</f>
        <v>2.144009796090085E-17</v>
      </c>
      <c r="K242" s="21">
        <f t="shared" si="50"/>
        <v>2.2680296879649148E-4</v>
      </c>
      <c r="L242" s="21">
        <f t="shared" si="51"/>
        <v>3.1589578426273681E-3</v>
      </c>
      <c r="M242" s="21">
        <f t="shared" si="52"/>
        <v>4.2034057755281152E-3</v>
      </c>
      <c r="N242" s="21">
        <f t="shared" si="53"/>
        <v>8.4644020285596516E-4</v>
      </c>
      <c r="O242" s="21">
        <f t="shared" si="54"/>
        <v>-6.0876463680626584E-4</v>
      </c>
      <c r="P242" s="21">
        <f t="shared" si="55"/>
        <v>-2.2719405544122002E-3</v>
      </c>
      <c r="Q242" s="19">
        <f t="shared" si="56"/>
        <v>8.4327469869996223E-3</v>
      </c>
      <c r="R242" s="19">
        <f t="shared" si="57"/>
        <v>0.11745301382442425</v>
      </c>
      <c r="S242" s="19">
        <f t="shared" si="58"/>
        <v>4.2034057755281152E-3</v>
      </c>
      <c r="T242" s="19">
        <f t="shared" si="59"/>
        <v>3.1471440202855964E-2</v>
      </c>
      <c r="U242" s="19">
        <f t="shared" si="60"/>
        <v>-6.0876463680626389E-4</v>
      </c>
      <c r="V242" s="19">
        <f t="shared" si="61"/>
        <v>-2.2719405544121929E-3</v>
      </c>
    </row>
    <row r="243" spans="1:22" x14ac:dyDescent="0.25">
      <c r="A243" s="26">
        <f>Wellpath!E243</f>
        <v>7200</v>
      </c>
      <c r="B243" s="73">
        <v>1</v>
      </c>
      <c r="C243" s="22">
        <v>0</v>
      </c>
      <c r="D243" s="22">
        <v>0</v>
      </c>
      <c r="E243" s="20">
        <f>Model!$W$4*((drdp!B243+drdp!K243)*DRFR!$B243+(drdp!E243+drdp!N243)*DRFR!$C243+(drdp!H243+drdp!Q243)*DRFR!$D243)</f>
        <v>0</v>
      </c>
      <c r="F243" s="20">
        <f>Model!$W$4*((drdp!C243+drdp!L243)*DRFR!$B243+(drdp!F243+drdp!O243)*DRFR!$C243+(drdp!I243+drdp!R243)*DRFR!$D243)</f>
        <v>0</v>
      </c>
      <c r="G243" s="20">
        <f>Model!$W$4*((drdp!D243+drdp!M243)*DRFR!$B243+(drdp!G243+drdp!P243)*DRFR!$C243+(drdp!J243+drdp!S243)*DRFR!$D243)</f>
        <v>0</v>
      </c>
      <c r="H243" s="18">
        <f>Model!$W$4*((drdp!B243)*DRFR!$B243+(drdp!E243)*DRFR!$C243+(drdp!H243)*DRFR!$D243)</f>
        <v>9.0586665785882259E-2</v>
      </c>
      <c r="I243" s="18">
        <f>Model!$W$4*((drdp!C243)*DRFR!$B243+(drdp!F243)*DRFR!$C243+(drdp!I243)*DRFR!$D243)</f>
        <v>0.3380740392011739</v>
      </c>
      <c r="J243" s="18">
        <f>Model!$W$4*((drdp!D243)*DRFR!$B243+(drdp!G243)*DRFR!$C243+(drdp!J243)*DRFR!$D243)</f>
        <v>2.144009796090085E-17</v>
      </c>
      <c r="K243" s="21">
        <f t="shared" si="50"/>
        <v>2.2680296879649148E-4</v>
      </c>
      <c r="L243" s="21">
        <f t="shared" si="51"/>
        <v>3.1589578426273681E-3</v>
      </c>
      <c r="M243" s="21">
        <f t="shared" si="52"/>
        <v>4.2034057755281152E-3</v>
      </c>
      <c r="N243" s="21">
        <f t="shared" si="53"/>
        <v>8.4644020285596516E-4</v>
      </c>
      <c r="O243" s="21">
        <f t="shared" si="54"/>
        <v>-6.0876463680626584E-4</v>
      </c>
      <c r="P243" s="21">
        <f t="shared" si="55"/>
        <v>-2.2719405544122002E-3</v>
      </c>
      <c r="Q243" s="19">
        <f t="shared" si="56"/>
        <v>8.4327469869996223E-3</v>
      </c>
      <c r="R243" s="19">
        <f t="shared" si="57"/>
        <v>0.11745301382442425</v>
      </c>
      <c r="S243" s="19">
        <f t="shared" si="58"/>
        <v>4.2034057755281152E-3</v>
      </c>
      <c r="T243" s="19">
        <f t="shared" si="59"/>
        <v>3.1471440202855964E-2</v>
      </c>
      <c r="U243" s="19">
        <f t="shared" si="60"/>
        <v>-6.0876463680626389E-4</v>
      </c>
      <c r="V243" s="19">
        <f t="shared" si="61"/>
        <v>-2.2719405544121929E-3</v>
      </c>
    </row>
    <row r="244" spans="1:22" x14ac:dyDescent="0.25">
      <c r="A244" s="26">
        <f>Wellpath!E244</f>
        <v>7230</v>
      </c>
      <c r="B244" s="73">
        <v>1</v>
      </c>
      <c r="C244" s="22">
        <v>0</v>
      </c>
      <c r="D244" s="22">
        <v>0</v>
      </c>
      <c r="E244" s="20">
        <f>Model!$W$4*((drdp!B244+drdp!K244)*DRFR!$B244+(drdp!E244+drdp!N244)*DRFR!$C244+(drdp!H244+drdp!Q244)*DRFR!$D244)</f>
        <v>0</v>
      </c>
      <c r="F244" s="20">
        <f>Model!$W$4*((drdp!C244+drdp!L244)*DRFR!$B244+(drdp!F244+drdp!O244)*DRFR!$C244+(drdp!I244+drdp!R244)*DRFR!$D244)</f>
        <v>0</v>
      </c>
      <c r="G244" s="20">
        <f>Model!$W$4*((drdp!D244+drdp!M244)*DRFR!$B244+(drdp!G244+drdp!P244)*DRFR!$C244+(drdp!J244+drdp!S244)*DRFR!$D244)</f>
        <v>0</v>
      </c>
      <c r="H244" s="18">
        <f>Model!$W$4*((drdp!B244)*DRFR!$B244+(drdp!E244)*DRFR!$C244+(drdp!H244)*DRFR!$D244)</f>
        <v>9.0586665785882259E-2</v>
      </c>
      <c r="I244" s="18">
        <f>Model!$W$4*((drdp!C244)*DRFR!$B244+(drdp!F244)*DRFR!$C244+(drdp!I244)*DRFR!$D244)</f>
        <v>0.3380740392011739</v>
      </c>
      <c r="J244" s="18">
        <f>Model!$W$4*((drdp!D244)*DRFR!$B244+(drdp!G244)*DRFR!$C244+(drdp!J244)*DRFR!$D244)</f>
        <v>2.144009796090085E-17</v>
      </c>
      <c r="K244" s="21">
        <f t="shared" si="50"/>
        <v>2.2680296879649148E-4</v>
      </c>
      <c r="L244" s="21">
        <f t="shared" si="51"/>
        <v>3.1589578426273681E-3</v>
      </c>
      <c r="M244" s="21">
        <f t="shared" si="52"/>
        <v>4.2034057755281152E-3</v>
      </c>
      <c r="N244" s="21">
        <f t="shared" si="53"/>
        <v>8.4644020285596516E-4</v>
      </c>
      <c r="O244" s="21">
        <f t="shared" si="54"/>
        <v>-6.0876463680626584E-4</v>
      </c>
      <c r="P244" s="21">
        <f t="shared" si="55"/>
        <v>-2.2719405544122002E-3</v>
      </c>
      <c r="Q244" s="19">
        <f t="shared" si="56"/>
        <v>8.4327469869996223E-3</v>
      </c>
      <c r="R244" s="19">
        <f t="shared" si="57"/>
        <v>0.11745301382442425</v>
      </c>
      <c r="S244" s="19">
        <f t="shared" si="58"/>
        <v>4.2034057755281152E-3</v>
      </c>
      <c r="T244" s="19">
        <f t="shared" si="59"/>
        <v>3.1471440202855964E-2</v>
      </c>
      <c r="U244" s="19">
        <f t="shared" si="60"/>
        <v>-6.0876463680626389E-4</v>
      </c>
      <c r="V244" s="19">
        <f t="shared" si="61"/>
        <v>-2.2719405544121929E-3</v>
      </c>
    </row>
    <row r="245" spans="1:22" x14ac:dyDescent="0.25">
      <c r="A245" s="26">
        <f>Wellpath!E245</f>
        <v>7260</v>
      </c>
      <c r="B245" s="73">
        <v>1</v>
      </c>
      <c r="C245" s="22">
        <v>0</v>
      </c>
      <c r="D245" s="22">
        <v>0</v>
      </c>
      <c r="E245" s="20">
        <f>Model!$W$4*((drdp!B245+drdp!K245)*DRFR!$B245+(drdp!E245+drdp!N245)*DRFR!$C245+(drdp!H245+drdp!Q245)*DRFR!$D245)</f>
        <v>0</v>
      </c>
      <c r="F245" s="20">
        <f>Model!$W$4*((drdp!C245+drdp!L245)*DRFR!$B245+(drdp!F245+drdp!O245)*DRFR!$C245+(drdp!I245+drdp!R245)*DRFR!$D245)</f>
        <v>0</v>
      </c>
      <c r="G245" s="20">
        <f>Model!$W$4*((drdp!D245+drdp!M245)*DRFR!$B245+(drdp!G245+drdp!P245)*DRFR!$C245+(drdp!J245+drdp!S245)*DRFR!$D245)</f>
        <v>0</v>
      </c>
      <c r="H245" s="18">
        <f>Model!$W$4*((drdp!B245)*DRFR!$B245+(drdp!E245)*DRFR!$C245+(drdp!H245)*DRFR!$D245)</f>
        <v>9.0586665785882259E-2</v>
      </c>
      <c r="I245" s="18">
        <f>Model!$W$4*((drdp!C245)*DRFR!$B245+(drdp!F245)*DRFR!$C245+(drdp!I245)*DRFR!$D245)</f>
        <v>0.3380740392011739</v>
      </c>
      <c r="J245" s="18">
        <f>Model!$W$4*((drdp!D245)*DRFR!$B245+(drdp!G245)*DRFR!$C245+(drdp!J245)*DRFR!$D245)</f>
        <v>2.144009796090085E-17</v>
      </c>
      <c r="K245" s="21">
        <f t="shared" si="50"/>
        <v>2.2680296879649148E-4</v>
      </c>
      <c r="L245" s="21">
        <f t="shared" si="51"/>
        <v>3.1589578426273681E-3</v>
      </c>
      <c r="M245" s="21">
        <f t="shared" si="52"/>
        <v>4.2034057755281152E-3</v>
      </c>
      <c r="N245" s="21">
        <f t="shared" si="53"/>
        <v>8.4644020285596516E-4</v>
      </c>
      <c r="O245" s="21">
        <f t="shared" si="54"/>
        <v>-6.0876463680626584E-4</v>
      </c>
      <c r="P245" s="21">
        <f t="shared" si="55"/>
        <v>-2.2719405544122002E-3</v>
      </c>
      <c r="Q245" s="19">
        <f t="shared" si="56"/>
        <v>8.4327469869996223E-3</v>
      </c>
      <c r="R245" s="19">
        <f t="shared" si="57"/>
        <v>0.11745301382442425</v>
      </c>
      <c r="S245" s="19">
        <f t="shared" si="58"/>
        <v>4.2034057755281152E-3</v>
      </c>
      <c r="T245" s="19">
        <f t="shared" si="59"/>
        <v>3.1471440202855964E-2</v>
      </c>
      <c r="U245" s="19">
        <f t="shared" si="60"/>
        <v>-6.0876463680626389E-4</v>
      </c>
      <c r="V245" s="19">
        <f t="shared" si="61"/>
        <v>-2.2719405544121929E-3</v>
      </c>
    </row>
    <row r="246" spans="1:22" x14ac:dyDescent="0.25">
      <c r="A246" s="26">
        <f>Wellpath!E246</f>
        <v>7290</v>
      </c>
      <c r="B246" s="73">
        <v>1</v>
      </c>
      <c r="C246" s="22">
        <v>0</v>
      </c>
      <c r="D246" s="22">
        <v>0</v>
      </c>
      <c r="E246" s="20">
        <f>Model!$W$4*((drdp!B246+drdp!K246)*DRFR!$B246+(drdp!E246+drdp!N246)*DRFR!$C246+(drdp!H246+drdp!Q246)*DRFR!$D246)</f>
        <v>0</v>
      </c>
      <c r="F246" s="20">
        <f>Model!$W$4*((drdp!C246+drdp!L246)*DRFR!$B246+(drdp!F246+drdp!O246)*DRFR!$C246+(drdp!I246+drdp!R246)*DRFR!$D246)</f>
        <v>0</v>
      </c>
      <c r="G246" s="20">
        <f>Model!$W$4*((drdp!D246+drdp!M246)*DRFR!$B246+(drdp!G246+drdp!P246)*DRFR!$C246+(drdp!J246+drdp!S246)*DRFR!$D246)</f>
        <v>0</v>
      </c>
      <c r="H246" s="18">
        <f>Model!$W$4*((drdp!B246)*DRFR!$B246+(drdp!E246)*DRFR!$C246+(drdp!H246)*DRFR!$D246)</f>
        <v>9.0586665785882259E-2</v>
      </c>
      <c r="I246" s="18">
        <f>Model!$W$4*((drdp!C246)*DRFR!$B246+(drdp!F246)*DRFR!$C246+(drdp!I246)*DRFR!$D246)</f>
        <v>0.3380740392011739</v>
      </c>
      <c r="J246" s="18">
        <f>Model!$W$4*((drdp!D246)*DRFR!$B246+(drdp!G246)*DRFR!$C246+(drdp!J246)*DRFR!$D246)</f>
        <v>2.144009796090085E-17</v>
      </c>
      <c r="K246" s="21">
        <f t="shared" si="50"/>
        <v>2.2680296879649148E-4</v>
      </c>
      <c r="L246" s="21">
        <f t="shared" si="51"/>
        <v>3.1589578426273681E-3</v>
      </c>
      <c r="M246" s="21">
        <f t="shared" si="52"/>
        <v>4.2034057755281152E-3</v>
      </c>
      <c r="N246" s="21">
        <f t="shared" si="53"/>
        <v>8.4644020285596516E-4</v>
      </c>
      <c r="O246" s="21">
        <f t="shared" si="54"/>
        <v>-6.0876463680626584E-4</v>
      </c>
      <c r="P246" s="21">
        <f t="shared" si="55"/>
        <v>-2.2719405544122002E-3</v>
      </c>
      <c r="Q246" s="19">
        <f t="shared" si="56"/>
        <v>8.4327469869996223E-3</v>
      </c>
      <c r="R246" s="19">
        <f t="shared" si="57"/>
        <v>0.11745301382442425</v>
      </c>
      <c r="S246" s="19">
        <f t="shared" si="58"/>
        <v>4.2034057755281152E-3</v>
      </c>
      <c r="T246" s="19">
        <f t="shared" si="59"/>
        <v>3.1471440202855964E-2</v>
      </c>
      <c r="U246" s="19">
        <f t="shared" si="60"/>
        <v>-6.0876463680626389E-4</v>
      </c>
      <c r="V246" s="19">
        <f t="shared" si="61"/>
        <v>-2.2719405544121929E-3</v>
      </c>
    </row>
    <row r="247" spans="1:22" x14ac:dyDescent="0.25">
      <c r="A247" s="26">
        <f>Wellpath!E247</f>
        <v>7320</v>
      </c>
      <c r="B247" s="73">
        <v>1</v>
      </c>
      <c r="C247" s="22">
        <v>0</v>
      </c>
      <c r="D247" s="22">
        <v>0</v>
      </c>
      <c r="E247" s="20">
        <f>Model!$W$4*((drdp!B247+drdp!K247)*DRFR!$B247+(drdp!E247+drdp!N247)*DRFR!$C247+(drdp!H247+drdp!Q247)*DRFR!$D247)</f>
        <v>0</v>
      </c>
      <c r="F247" s="20">
        <f>Model!$W$4*((drdp!C247+drdp!L247)*DRFR!$B247+(drdp!F247+drdp!O247)*DRFR!$C247+(drdp!I247+drdp!R247)*DRFR!$D247)</f>
        <v>0</v>
      </c>
      <c r="G247" s="20">
        <f>Model!$W$4*((drdp!D247+drdp!M247)*DRFR!$B247+(drdp!G247+drdp!P247)*DRFR!$C247+(drdp!J247+drdp!S247)*DRFR!$D247)</f>
        <v>0</v>
      </c>
      <c r="H247" s="18">
        <f>Model!$W$4*((drdp!B247)*DRFR!$B247+(drdp!E247)*DRFR!$C247+(drdp!H247)*DRFR!$D247)</f>
        <v>9.0586665785882259E-2</v>
      </c>
      <c r="I247" s="18">
        <f>Model!$W$4*((drdp!C247)*DRFR!$B247+(drdp!F247)*DRFR!$C247+(drdp!I247)*DRFR!$D247)</f>
        <v>0.3380740392011739</v>
      </c>
      <c r="J247" s="18">
        <f>Model!$W$4*((drdp!D247)*DRFR!$B247+(drdp!G247)*DRFR!$C247+(drdp!J247)*DRFR!$D247)</f>
        <v>2.144009796090085E-17</v>
      </c>
      <c r="K247" s="21">
        <f t="shared" si="50"/>
        <v>2.2680296879649148E-4</v>
      </c>
      <c r="L247" s="21">
        <f t="shared" si="51"/>
        <v>3.1589578426273681E-3</v>
      </c>
      <c r="M247" s="21">
        <f t="shared" si="52"/>
        <v>4.2034057755281152E-3</v>
      </c>
      <c r="N247" s="21">
        <f t="shared" si="53"/>
        <v>8.4644020285596516E-4</v>
      </c>
      <c r="O247" s="21">
        <f t="shared" si="54"/>
        <v>-6.0876463680626584E-4</v>
      </c>
      <c r="P247" s="21">
        <f t="shared" si="55"/>
        <v>-2.2719405544122002E-3</v>
      </c>
      <c r="Q247" s="19">
        <f t="shared" si="56"/>
        <v>8.4327469869996223E-3</v>
      </c>
      <c r="R247" s="19">
        <f t="shared" si="57"/>
        <v>0.11745301382442425</v>
      </c>
      <c r="S247" s="19">
        <f t="shared" si="58"/>
        <v>4.2034057755281152E-3</v>
      </c>
      <c r="T247" s="19">
        <f t="shared" si="59"/>
        <v>3.1471440202855964E-2</v>
      </c>
      <c r="U247" s="19">
        <f t="shared" si="60"/>
        <v>-6.0876463680626389E-4</v>
      </c>
      <c r="V247" s="19">
        <f t="shared" si="61"/>
        <v>-2.2719405544121929E-3</v>
      </c>
    </row>
    <row r="248" spans="1:22" x14ac:dyDescent="0.25">
      <c r="A248" s="26">
        <f>Wellpath!E248</f>
        <v>7350</v>
      </c>
      <c r="B248" s="73">
        <v>1</v>
      </c>
      <c r="C248" s="22">
        <v>0</v>
      </c>
      <c r="D248" s="22">
        <v>0</v>
      </c>
      <c r="E248" s="20">
        <f>Model!$W$4*((drdp!B248+drdp!K248)*DRFR!$B248+(drdp!E248+drdp!N248)*DRFR!$C248+(drdp!H248+drdp!Q248)*DRFR!$D248)</f>
        <v>0</v>
      </c>
      <c r="F248" s="20">
        <f>Model!$W$4*((drdp!C248+drdp!L248)*DRFR!$B248+(drdp!F248+drdp!O248)*DRFR!$C248+(drdp!I248+drdp!R248)*DRFR!$D248)</f>
        <v>0</v>
      </c>
      <c r="G248" s="20">
        <f>Model!$W$4*((drdp!D248+drdp!M248)*DRFR!$B248+(drdp!G248+drdp!P248)*DRFR!$C248+(drdp!J248+drdp!S248)*DRFR!$D248)</f>
        <v>0</v>
      </c>
      <c r="H248" s="18">
        <f>Model!$W$4*((drdp!B248)*DRFR!$B248+(drdp!E248)*DRFR!$C248+(drdp!H248)*DRFR!$D248)</f>
        <v>9.0586665785882259E-2</v>
      </c>
      <c r="I248" s="18">
        <f>Model!$W$4*((drdp!C248)*DRFR!$B248+(drdp!F248)*DRFR!$C248+(drdp!I248)*DRFR!$D248)</f>
        <v>0.3380740392011739</v>
      </c>
      <c r="J248" s="18">
        <f>Model!$W$4*((drdp!D248)*DRFR!$B248+(drdp!G248)*DRFR!$C248+(drdp!J248)*DRFR!$D248)</f>
        <v>2.144009796090085E-17</v>
      </c>
      <c r="K248" s="21">
        <f t="shared" si="50"/>
        <v>2.2680296879649148E-4</v>
      </c>
      <c r="L248" s="21">
        <f t="shared" si="51"/>
        <v>3.1589578426273681E-3</v>
      </c>
      <c r="M248" s="21">
        <f t="shared" si="52"/>
        <v>4.2034057755281152E-3</v>
      </c>
      <c r="N248" s="21">
        <f t="shared" si="53"/>
        <v>8.4644020285596516E-4</v>
      </c>
      <c r="O248" s="21">
        <f t="shared" si="54"/>
        <v>-6.0876463680626584E-4</v>
      </c>
      <c r="P248" s="21">
        <f t="shared" si="55"/>
        <v>-2.2719405544122002E-3</v>
      </c>
      <c r="Q248" s="19">
        <f t="shared" si="56"/>
        <v>8.4327469869996223E-3</v>
      </c>
      <c r="R248" s="19">
        <f t="shared" si="57"/>
        <v>0.11745301382442425</v>
      </c>
      <c r="S248" s="19">
        <f t="shared" si="58"/>
        <v>4.2034057755281152E-3</v>
      </c>
      <c r="T248" s="19">
        <f t="shared" si="59"/>
        <v>3.1471440202855964E-2</v>
      </c>
      <c r="U248" s="19">
        <f t="shared" si="60"/>
        <v>-6.0876463680626389E-4</v>
      </c>
      <c r="V248" s="19">
        <f t="shared" si="61"/>
        <v>-2.2719405544121929E-3</v>
      </c>
    </row>
    <row r="249" spans="1:22" x14ac:dyDescent="0.25">
      <c r="A249" s="26">
        <f>Wellpath!E249</f>
        <v>7380</v>
      </c>
      <c r="B249" s="73">
        <v>1</v>
      </c>
      <c r="C249" s="22">
        <v>0</v>
      </c>
      <c r="D249" s="22">
        <v>0</v>
      </c>
      <c r="E249" s="20">
        <f>Model!$W$4*((drdp!B249+drdp!K249)*DRFR!$B249+(drdp!E249+drdp!N249)*DRFR!$C249+(drdp!H249+drdp!Q249)*DRFR!$D249)</f>
        <v>0</v>
      </c>
      <c r="F249" s="20">
        <f>Model!$W$4*((drdp!C249+drdp!L249)*DRFR!$B249+(drdp!F249+drdp!O249)*DRFR!$C249+(drdp!I249+drdp!R249)*DRFR!$D249)</f>
        <v>0</v>
      </c>
      <c r="G249" s="20">
        <f>Model!$W$4*((drdp!D249+drdp!M249)*DRFR!$B249+(drdp!G249+drdp!P249)*DRFR!$C249+(drdp!J249+drdp!S249)*DRFR!$D249)</f>
        <v>0</v>
      </c>
      <c r="H249" s="18">
        <f>Model!$W$4*((drdp!B249)*DRFR!$B249+(drdp!E249)*DRFR!$C249+(drdp!H249)*DRFR!$D249)</f>
        <v>9.0586665785882259E-2</v>
      </c>
      <c r="I249" s="18">
        <f>Model!$W$4*((drdp!C249)*DRFR!$B249+(drdp!F249)*DRFR!$C249+(drdp!I249)*DRFR!$D249)</f>
        <v>0.3380740392011739</v>
      </c>
      <c r="J249" s="18">
        <f>Model!$W$4*((drdp!D249)*DRFR!$B249+(drdp!G249)*DRFR!$C249+(drdp!J249)*DRFR!$D249)</f>
        <v>2.144009796090085E-17</v>
      </c>
      <c r="K249" s="21">
        <f t="shared" si="50"/>
        <v>2.2680296879649148E-4</v>
      </c>
      <c r="L249" s="21">
        <f t="shared" si="51"/>
        <v>3.1589578426273681E-3</v>
      </c>
      <c r="M249" s="21">
        <f t="shared" si="52"/>
        <v>4.2034057755281152E-3</v>
      </c>
      <c r="N249" s="21">
        <f t="shared" si="53"/>
        <v>8.4644020285596516E-4</v>
      </c>
      <c r="O249" s="21">
        <f t="shared" si="54"/>
        <v>-6.0876463680626584E-4</v>
      </c>
      <c r="P249" s="21">
        <f t="shared" si="55"/>
        <v>-2.2719405544122002E-3</v>
      </c>
      <c r="Q249" s="19">
        <f t="shared" si="56"/>
        <v>8.4327469869996223E-3</v>
      </c>
      <c r="R249" s="19">
        <f t="shared" si="57"/>
        <v>0.11745301382442425</v>
      </c>
      <c r="S249" s="19">
        <f t="shared" si="58"/>
        <v>4.2034057755281152E-3</v>
      </c>
      <c r="T249" s="19">
        <f t="shared" si="59"/>
        <v>3.1471440202855964E-2</v>
      </c>
      <c r="U249" s="19">
        <f t="shared" si="60"/>
        <v>-6.0876463680626389E-4</v>
      </c>
      <c r="V249" s="19">
        <f t="shared" si="61"/>
        <v>-2.2719405544121929E-3</v>
      </c>
    </row>
    <row r="250" spans="1:22" x14ac:dyDescent="0.25">
      <c r="A250" s="26">
        <f>Wellpath!E250</f>
        <v>7410</v>
      </c>
      <c r="B250" s="73">
        <v>1</v>
      </c>
      <c r="C250" s="22">
        <v>0</v>
      </c>
      <c r="D250" s="22">
        <v>0</v>
      </c>
      <c r="E250" s="20">
        <f>Model!$W$4*((drdp!B250+drdp!K250)*DRFR!$B250+(drdp!E250+drdp!N250)*DRFR!$C250+(drdp!H250+drdp!Q250)*DRFR!$D250)</f>
        <v>0</v>
      </c>
      <c r="F250" s="20">
        <f>Model!$W$4*((drdp!C250+drdp!L250)*DRFR!$B250+(drdp!F250+drdp!O250)*DRFR!$C250+(drdp!I250+drdp!R250)*DRFR!$D250)</f>
        <v>0</v>
      </c>
      <c r="G250" s="20">
        <f>Model!$W$4*((drdp!D250+drdp!M250)*DRFR!$B250+(drdp!G250+drdp!P250)*DRFR!$C250+(drdp!J250+drdp!S250)*DRFR!$D250)</f>
        <v>0</v>
      </c>
      <c r="H250" s="18">
        <f>Model!$W$4*((drdp!B250)*DRFR!$B250+(drdp!E250)*DRFR!$C250+(drdp!H250)*DRFR!$D250)</f>
        <v>9.0586665785882259E-2</v>
      </c>
      <c r="I250" s="18">
        <f>Model!$W$4*((drdp!C250)*DRFR!$B250+(drdp!F250)*DRFR!$C250+(drdp!I250)*DRFR!$D250)</f>
        <v>0.3380740392011739</v>
      </c>
      <c r="J250" s="18">
        <f>Model!$W$4*((drdp!D250)*DRFR!$B250+(drdp!G250)*DRFR!$C250+(drdp!J250)*DRFR!$D250)</f>
        <v>2.144009796090085E-17</v>
      </c>
      <c r="K250" s="21">
        <f t="shared" si="50"/>
        <v>2.2680296879649148E-4</v>
      </c>
      <c r="L250" s="21">
        <f t="shared" si="51"/>
        <v>3.1589578426273681E-3</v>
      </c>
      <c r="M250" s="21">
        <f t="shared" si="52"/>
        <v>4.2034057755281152E-3</v>
      </c>
      <c r="N250" s="21">
        <f t="shared" si="53"/>
        <v>8.4644020285596516E-4</v>
      </c>
      <c r="O250" s="21">
        <f t="shared" si="54"/>
        <v>-6.0876463680626584E-4</v>
      </c>
      <c r="P250" s="21">
        <f t="shared" si="55"/>
        <v>-2.2719405544122002E-3</v>
      </c>
      <c r="Q250" s="19">
        <f t="shared" si="56"/>
        <v>8.4327469869996223E-3</v>
      </c>
      <c r="R250" s="19">
        <f t="shared" si="57"/>
        <v>0.11745301382442425</v>
      </c>
      <c r="S250" s="19">
        <f t="shared" si="58"/>
        <v>4.2034057755281152E-3</v>
      </c>
      <c r="T250" s="19">
        <f t="shared" si="59"/>
        <v>3.1471440202855964E-2</v>
      </c>
      <c r="U250" s="19">
        <f t="shared" si="60"/>
        <v>-6.0876463680626389E-4</v>
      </c>
      <c r="V250" s="19">
        <f t="shared" si="61"/>
        <v>-2.2719405544121929E-3</v>
      </c>
    </row>
    <row r="251" spans="1:22" x14ac:dyDescent="0.25">
      <c r="A251" s="26">
        <f>Wellpath!E251</f>
        <v>7440</v>
      </c>
      <c r="B251" s="73">
        <v>1</v>
      </c>
      <c r="C251" s="22">
        <v>0</v>
      </c>
      <c r="D251" s="22">
        <v>0</v>
      </c>
      <c r="E251" s="20">
        <f>Model!$W$4*((drdp!B251+drdp!K251)*DRFR!$B251+(drdp!E251+drdp!N251)*DRFR!$C251+(drdp!H251+drdp!Q251)*DRFR!$D251)</f>
        <v>0</v>
      </c>
      <c r="F251" s="20">
        <f>Model!$W$4*((drdp!C251+drdp!L251)*DRFR!$B251+(drdp!F251+drdp!O251)*DRFR!$C251+(drdp!I251+drdp!R251)*DRFR!$D251)</f>
        <v>0</v>
      </c>
      <c r="G251" s="20">
        <f>Model!$W$4*((drdp!D251+drdp!M251)*DRFR!$B251+(drdp!G251+drdp!P251)*DRFR!$C251+(drdp!J251+drdp!S251)*DRFR!$D251)</f>
        <v>0</v>
      </c>
      <c r="H251" s="18">
        <f>Model!$W$4*((drdp!B251)*DRFR!$B251+(drdp!E251)*DRFR!$C251+(drdp!H251)*DRFR!$D251)</f>
        <v>9.0586665785882259E-2</v>
      </c>
      <c r="I251" s="18">
        <f>Model!$W$4*((drdp!C251)*DRFR!$B251+(drdp!F251)*DRFR!$C251+(drdp!I251)*DRFR!$D251)</f>
        <v>0.3380740392011739</v>
      </c>
      <c r="J251" s="18">
        <f>Model!$W$4*((drdp!D251)*DRFR!$B251+(drdp!G251)*DRFR!$C251+(drdp!J251)*DRFR!$D251)</f>
        <v>2.144009796090085E-17</v>
      </c>
      <c r="K251" s="21">
        <f t="shared" si="50"/>
        <v>2.2680296879649148E-4</v>
      </c>
      <c r="L251" s="21">
        <f t="shared" si="51"/>
        <v>3.1589578426273681E-3</v>
      </c>
      <c r="M251" s="21">
        <f t="shared" si="52"/>
        <v>4.2034057755281152E-3</v>
      </c>
      <c r="N251" s="21">
        <f t="shared" si="53"/>
        <v>8.4644020285596516E-4</v>
      </c>
      <c r="O251" s="21">
        <f t="shared" si="54"/>
        <v>-6.0876463680626584E-4</v>
      </c>
      <c r="P251" s="21">
        <f t="shared" si="55"/>
        <v>-2.2719405544122002E-3</v>
      </c>
      <c r="Q251" s="19">
        <f t="shared" si="56"/>
        <v>8.4327469869996223E-3</v>
      </c>
      <c r="R251" s="19">
        <f t="shared" si="57"/>
        <v>0.11745301382442425</v>
      </c>
      <c r="S251" s="19">
        <f t="shared" si="58"/>
        <v>4.2034057755281152E-3</v>
      </c>
      <c r="T251" s="19">
        <f t="shared" si="59"/>
        <v>3.1471440202855964E-2</v>
      </c>
      <c r="U251" s="19">
        <f t="shared" si="60"/>
        <v>-6.0876463680626389E-4</v>
      </c>
      <c r="V251" s="19">
        <f t="shared" si="61"/>
        <v>-2.2719405544121929E-3</v>
      </c>
    </row>
    <row r="252" spans="1:22" x14ac:dyDescent="0.25">
      <c r="A252" s="26">
        <f>Wellpath!E252</f>
        <v>7470</v>
      </c>
      <c r="B252" s="73">
        <v>1</v>
      </c>
      <c r="C252" s="22">
        <v>0</v>
      </c>
      <c r="D252" s="22">
        <v>0</v>
      </c>
      <c r="E252" s="20">
        <f>Model!$W$4*((drdp!B252+drdp!K252)*DRFR!$B252+(drdp!E252+drdp!N252)*DRFR!$C252+(drdp!H252+drdp!Q252)*DRFR!$D252)</f>
        <v>0</v>
      </c>
      <c r="F252" s="20">
        <f>Model!$W$4*((drdp!C252+drdp!L252)*DRFR!$B252+(drdp!F252+drdp!O252)*DRFR!$C252+(drdp!I252+drdp!R252)*DRFR!$D252)</f>
        <v>0</v>
      </c>
      <c r="G252" s="20">
        <f>Model!$W$4*((drdp!D252+drdp!M252)*DRFR!$B252+(drdp!G252+drdp!P252)*DRFR!$C252+(drdp!J252+drdp!S252)*DRFR!$D252)</f>
        <v>0</v>
      </c>
      <c r="H252" s="18">
        <f>Model!$W$4*((drdp!B252)*DRFR!$B252+(drdp!E252)*DRFR!$C252+(drdp!H252)*DRFR!$D252)</f>
        <v>9.0586665785882259E-2</v>
      </c>
      <c r="I252" s="18">
        <f>Model!$W$4*((drdp!C252)*DRFR!$B252+(drdp!F252)*DRFR!$C252+(drdp!I252)*DRFR!$D252)</f>
        <v>0.3380740392011739</v>
      </c>
      <c r="J252" s="18">
        <f>Model!$W$4*((drdp!D252)*DRFR!$B252+(drdp!G252)*DRFR!$C252+(drdp!J252)*DRFR!$D252)</f>
        <v>2.144009796090085E-17</v>
      </c>
      <c r="K252" s="21">
        <f t="shared" si="50"/>
        <v>2.2680296879649148E-4</v>
      </c>
      <c r="L252" s="21">
        <f t="shared" si="51"/>
        <v>3.1589578426273681E-3</v>
      </c>
      <c r="M252" s="21">
        <f t="shared" si="52"/>
        <v>4.2034057755281152E-3</v>
      </c>
      <c r="N252" s="21">
        <f t="shared" si="53"/>
        <v>8.4644020285596516E-4</v>
      </c>
      <c r="O252" s="21">
        <f t="shared" si="54"/>
        <v>-6.0876463680626584E-4</v>
      </c>
      <c r="P252" s="21">
        <f t="shared" si="55"/>
        <v>-2.2719405544122002E-3</v>
      </c>
      <c r="Q252" s="19">
        <f t="shared" si="56"/>
        <v>8.4327469869996223E-3</v>
      </c>
      <c r="R252" s="19">
        <f t="shared" si="57"/>
        <v>0.11745301382442425</v>
      </c>
      <c r="S252" s="19">
        <f t="shared" si="58"/>
        <v>4.2034057755281152E-3</v>
      </c>
      <c r="T252" s="19">
        <f t="shared" si="59"/>
        <v>3.1471440202855964E-2</v>
      </c>
      <c r="U252" s="19">
        <f t="shared" si="60"/>
        <v>-6.0876463680626389E-4</v>
      </c>
      <c r="V252" s="19">
        <f t="shared" si="61"/>
        <v>-2.2719405544121929E-3</v>
      </c>
    </row>
    <row r="253" spans="1:22" x14ac:dyDescent="0.25">
      <c r="A253" s="26">
        <f>Wellpath!E253</f>
        <v>7500</v>
      </c>
      <c r="B253" s="73">
        <v>1</v>
      </c>
      <c r="C253" s="22">
        <v>0</v>
      </c>
      <c r="D253" s="22">
        <v>0</v>
      </c>
      <c r="E253" s="20">
        <f>Model!$W$4*((drdp!B253+drdp!K253)*DRFR!$B253+(drdp!E253+drdp!N253)*DRFR!$C253+(drdp!H253+drdp!Q253)*DRFR!$D253)</f>
        <v>0</v>
      </c>
      <c r="F253" s="20">
        <f>Model!$W$4*((drdp!C253+drdp!L253)*DRFR!$B253+(drdp!F253+drdp!O253)*DRFR!$C253+(drdp!I253+drdp!R253)*DRFR!$D253)</f>
        <v>0</v>
      </c>
      <c r="G253" s="20">
        <f>Model!$W$4*((drdp!D253+drdp!M253)*DRFR!$B253+(drdp!G253+drdp!P253)*DRFR!$C253+(drdp!J253+drdp!S253)*DRFR!$D253)</f>
        <v>0</v>
      </c>
      <c r="H253" s="18">
        <f>Model!$W$4*((drdp!B253)*DRFR!$B253+(drdp!E253)*DRFR!$C253+(drdp!H253)*DRFR!$D253)</f>
        <v>9.0586665785882259E-2</v>
      </c>
      <c r="I253" s="18">
        <f>Model!$W$4*((drdp!C253)*DRFR!$B253+(drdp!F253)*DRFR!$C253+(drdp!I253)*DRFR!$D253)</f>
        <v>0.3380740392011739</v>
      </c>
      <c r="J253" s="18">
        <f>Model!$W$4*((drdp!D253)*DRFR!$B253+(drdp!G253)*DRFR!$C253+(drdp!J253)*DRFR!$D253)</f>
        <v>2.144009796090085E-17</v>
      </c>
      <c r="K253" s="21">
        <f t="shared" si="50"/>
        <v>2.2680296879649148E-4</v>
      </c>
      <c r="L253" s="21">
        <f t="shared" si="51"/>
        <v>3.1589578426273681E-3</v>
      </c>
      <c r="M253" s="21">
        <f t="shared" si="52"/>
        <v>4.2034057755281152E-3</v>
      </c>
      <c r="N253" s="21">
        <f t="shared" si="53"/>
        <v>8.4644020285596516E-4</v>
      </c>
      <c r="O253" s="21">
        <f t="shared" si="54"/>
        <v>-6.0876463680626584E-4</v>
      </c>
      <c r="P253" s="21">
        <f t="shared" si="55"/>
        <v>-2.2719405544122002E-3</v>
      </c>
      <c r="Q253" s="19">
        <f t="shared" si="56"/>
        <v>8.4327469869996223E-3</v>
      </c>
      <c r="R253" s="19">
        <f t="shared" si="57"/>
        <v>0.11745301382442425</v>
      </c>
      <c r="S253" s="19">
        <f t="shared" si="58"/>
        <v>4.2034057755281152E-3</v>
      </c>
      <c r="T253" s="19">
        <f t="shared" si="59"/>
        <v>3.1471440202855964E-2</v>
      </c>
      <c r="U253" s="19">
        <f t="shared" si="60"/>
        <v>-6.0876463680626389E-4</v>
      </c>
      <c r="V253" s="19">
        <f t="shared" si="61"/>
        <v>-2.2719405544121929E-3</v>
      </c>
    </row>
    <row r="254" spans="1:22" x14ac:dyDescent="0.25">
      <c r="A254" s="26">
        <f>Wellpath!E254</f>
        <v>7530</v>
      </c>
      <c r="B254" s="73">
        <v>1</v>
      </c>
      <c r="C254" s="22">
        <v>0</v>
      </c>
      <c r="D254" s="22">
        <v>0</v>
      </c>
      <c r="E254" s="20">
        <f>Model!$W$4*((drdp!B254+drdp!K254)*DRFR!$B254+(drdp!E254+drdp!N254)*DRFR!$C254+(drdp!H254+drdp!Q254)*DRFR!$D254)</f>
        <v>0</v>
      </c>
      <c r="F254" s="20">
        <f>Model!$W$4*((drdp!C254+drdp!L254)*DRFR!$B254+(drdp!F254+drdp!O254)*DRFR!$C254+(drdp!I254+drdp!R254)*DRFR!$D254)</f>
        <v>0</v>
      </c>
      <c r="G254" s="20">
        <f>Model!$W$4*((drdp!D254+drdp!M254)*DRFR!$B254+(drdp!G254+drdp!P254)*DRFR!$C254+(drdp!J254+drdp!S254)*DRFR!$D254)</f>
        <v>0</v>
      </c>
      <c r="H254" s="18">
        <f>Model!$W$4*((drdp!B254)*DRFR!$B254+(drdp!E254)*DRFR!$C254+(drdp!H254)*DRFR!$D254)</f>
        <v>9.0586665785882259E-2</v>
      </c>
      <c r="I254" s="18">
        <f>Model!$W$4*((drdp!C254)*DRFR!$B254+(drdp!F254)*DRFR!$C254+(drdp!I254)*DRFR!$D254)</f>
        <v>0.3380740392011739</v>
      </c>
      <c r="J254" s="18">
        <f>Model!$W$4*((drdp!D254)*DRFR!$B254+(drdp!G254)*DRFR!$C254+(drdp!J254)*DRFR!$D254)</f>
        <v>2.144009796090085E-17</v>
      </c>
      <c r="K254" s="21">
        <f t="shared" si="50"/>
        <v>2.2680296879649148E-4</v>
      </c>
      <c r="L254" s="21">
        <f t="shared" si="51"/>
        <v>3.1589578426273681E-3</v>
      </c>
      <c r="M254" s="21">
        <f t="shared" si="52"/>
        <v>4.2034057755281152E-3</v>
      </c>
      <c r="N254" s="21">
        <f t="shared" si="53"/>
        <v>8.4644020285596516E-4</v>
      </c>
      <c r="O254" s="21">
        <f t="shared" si="54"/>
        <v>-6.0876463680626584E-4</v>
      </c>
      <c r="P254" s="21">
        <f t="shared" si="55"/>
        <v>-2.2719405544122002E-3</v>
      </c>
      <c r="Q254" s="19">
        <f t="shared" si="56"/>
        <v>8.4327469869996223E-3</v>
      </c>
      <c r="R254" s="19">
        <f t="shared" si="57"/>
        <v>0.11745301382442425</v>
      </c>
      <c r="S254" s="19">
        <f t="shared" si="58"/>
        <v>4.2034057755281152E-3</v>
      </c>
      <c r="T254" s="19">
        <f t="shared" si="59"/>
        <v>3.1471440202855964E-2</v>
      </c>
      <c r="U254" s="19">
        <f t="shared" si="60"/>
        <v>-6.0876463680626389E-4</v>
      </c>
      <c r="V254" s="19">
        <f t="shared" si="61"/>
        <v>-2.2719405544121929E-3</v>
      </c>
    </row>
    <row r="255" spans="1:22" x14ac:dyDescent="0.25">
      <c r="A255" s="26">
        <f>Wellpath!E255</f>
        <v>7560</v>
      </c>
      <c r="B255" s="73">
        <v>1</v>
      </c>
      <c r="C255" s="22">
        <v>0</v>
      </c>
      <c r="D255" s="22">
        <v>0</v>
      </c>
      <c r="E255" s="20">
        <f>Model!$W$4*((drdp!B255+drdp!K255)*DRFR!$B255+(drdp!E255+drdp!N255)*DRFR!$C255+(drdp!H255+drdp!Q255)*DRFR!$D255)</f>
        <v>0</v>
      </c>
      <c r="F255" s="20">
        <f>Model!$W$4*((drdp!C255+drdp!L255)*DRFR!$B255+(drdp!F255+drdp!O255)*DRFR!$C255+(drdp!I255+drdp!R255)*DRFR!$D255)</f>
        <v>0</v>
      </c>
      <c r="G255" s="20">
        <f>Model!$W$4*((drdp!D255+drdp!M255)*DRFR!$B255+(drdp!G255+drdp!P255)*DRFR!$C255+(drdp!J255+drdp!S255)*DRFR!$D255)</f>
        <v>0</v>
      </c>
      <c r="H255" s="18">
        <f>Model!$W$4*((drdp!B255)*DRFR!$B255+(drdp!E255)*DRFR!$C255+(drdp!H255)*DRFR!$D255)</f>
        <v>9.0586665785882259E-2</v>
      </c>
      <c r="I255" s="18">
        <f>Model!$W$4*((drdp!C255)*DRFR!$B255+(drdp!F255)*DRFR!$C255+(drdp!I255)*DRFR!$D255)</f>
        <v>0.3380740392011739</v>
      </c>
      <c r="J255" s="18">
        <f>Model!$W$4*((drdp!D255)*DRFR!$B255+(drdp!G255)*DRFR!$C255+(drdp!J255)*DRFR!$D255)</f>
        <v>2.144009796090085E-17</v>
      </c>
      <c r="K255" s="21">
        <f t="shared" si="50"/>
        <v>2.2680296879649148E-4</v>
      </c>
      <c r="L255" s="21">
        <f t="shared" si="51"/>
        <v>3.1589578426273681E-3</v>
      </c>
      <c r="M255" s="21">
        <f t="shared" si="52"/>
        <v>4.2034057755281152E-3</v>
      </c>
      <c r="N255" s="21">
        <f t="shared" si="53"/>
        <v>8.4644020285596516E-4</v>
      </c>
      <c r="O255" s="21">
        <f t="shared" si="54"/>
        <v>-6.0876463680626584E-4</v>
      </c>
      <c r="P255" s="21">
        <f t="shared" si="55"/>
        <v>-2.2719405544122002E-3</v>
      </c>
      <c r="Q255" s="19">
        <f t="shared" si="56"/>
        <v>8.4327469869996223E-3</v>
      </c>
      <c r="R255" s="19">
        <f t="shared" si="57"/>
        <v>0.11745301382442425</v>
      </c>
      <c r="S255" s="19">
        <f t="shared" si="58"/>
        <v>4.2034057755281152E-3</v>
      </c>
      <c r="T255" s="19">
        <f t="shared" si="59"/>
        <v>3.1471440202855964E-2</v>
      </c>
      <c r="U255" s="19">
        <f t="shared" si="60"/>
        <v>-6.0876463680626389E-4</v>
      </c>
      <c r="V255" s="19">
        <f t="shared" si="61"/>
        <v>-2.2719405544121929E-3</v>
      </c>
    </row>
    <row r="256" spans="1:22" x14ac:dyDescent="0.25">
      <c r="A256" s="26">
        <f>Wellpath!E256</f>
        <v>7590</v>
      </c>
      <c r="B256" s="73">
        <v>1</v>
      </c>
      <c r="C256" s="22">
        <v>0</v>
      </c>
      <c r="D256" s="22">
        <v>0</v>
      </c>
      <c r="E256" s="20">
        <f>Model!$W$4*((drdp!B256+drdp!K256)*DRFR!$B256+(drdp!E256+drdp!N256)*DRFR!$C256+(drdp!H256+drdp!Q256)*DRFR!$D256)</f>
        <v>0</v>
      </c>
      <c r="F256" s="20">
        <f>Model!$W$4*((drdp!C256+drdp!L256)*DRFR!$B256+(drdp!F256+drdp!O256)*DRFR!$C256+(drdp!I256+drdp!R256)*DRFR!$D256)</f>
        <v>0</v>
      </c>
      <c r="G256" s="20">
        <f>Model!$W$4*((drdp!D256+drdp!M256)*DRFR!$B256+(drdp!G256+drdp!P256)*DRFR!$C256+(drdp!J256+drdp!S256)*DRFR!$D256)</f>
        <v>0</v>
      </c>
      <c r="H256" s="18">
        <f>Model!$W$4*((drdp!B256)*DRFR!$B256+(drdp!E256)*DRFR!$C256+(drdp!H256)*DRFR!$D256)</f>
        <v>9.0586665785882259E-2</v>
      </c>
      <c r="I256" s="18">
        <f>Model!$W$4*((drdp!C256)*DRFR!$B256+(drdp!F256)*DRFR!$C256+(drdp!I256)*DRFR!$D256)</f>
        <v>0.3380740392011739</v>
      </c>
      <c r="J256" s="18">
        <f>Model!$W$4*((drdp!D256)*DRFR!$B256+(drdp!G256)*DRFR!$C256+(drdp!J256)*DRFR!$D256)</f>
        <v>2.144009796090085E-17</v>
      </c>
      <c r="K256" s="21">
        <f t="shared" si="50"/>
        <v>2.2680296879649148E-4</v>
      </c>
      <c r="L256" s="21">
        <f t="shared" si="51"/>
        <v>3.1589578426273681E-3</v>
      </c>
      <c r="M256" s="21">
        <f t="shared" si="52"/>
        <v>4.2034057755281152E-3</v>
      </c>
      <c r="N256" s="21">
        <f t="shared" si="53"/>
        <v>8.4644020285596516E-4</v>
      </c>
      <c r="O256" s="21">
        <f t="shared" si="54"/>
        <v>-6.0876463680626584E-4</v>
      </c>
      <c r="P256" s="21">
        <f t="shared" si="55"/>
        <v>-2.2719405544122002E-3</v>
      </c>
      <c r="Q256" s="19">
        <f t="shared" si="56"/>
        <v>8.4327469869996223E-3</v>
      </c>
      <c r="R256" s="19">
        <f t="shared" si="57"/>
        <v>0.11745301382442425</v>
      </c>
      <c r="S256" s="19">
        <f t="shared" si="58"/>
        <v>4.2034057755281152E-3</v>
      </c>
      <c r="T256" s="19">
        <f t="shared" si="59"/>
        <v>3.1471440202855964E-2</v>
      </c>
      <c r="U256" s="19">
        <f t="shared" si="60"/>
        <v>-6.0876463680626389E-4</v>
      </c>
      <c r="V256" s="19">
        <f t="shared" si="61"/>
        <v>-2.2719405544121929E-3</v>
      </c>
    </row>
    <row r="257" spans="1:22" x14ac:dyDescent="0.25">
      <c r="A257" s="26">
        <f>Wellpath!E257</f>
        <v>7620</v>
      </c>
      <c r="B257" s="73">
        <v>1</v>
      </c>
      <c r="C257" s="22">
        <v>0</v>
      </c>
      <c r="D257" s="22">
        <v>0</v>
      </c>
      <c r="E257" s="20">
        <f>Model!$W$4*((drdp!B257+drdp!K257)*DRFR!$B257+(drdp!E257+drdp!N257)*DRFR!$C257+(drdp!H257+drdp!Q257)*DRFR!$D257)</f>
        <v>0</v>
      </c>
      <c r="F257" s="20">
        <f>Model!$W$4*((drdp!C257+drdp!L257)*DRFR!$B257+(drdp!F257+drdp!O257)*DRFR!$C257+(drdp!I257+drdp!R257)*DRFR!$D257)</f>
        <v>0</v>
      </c>
      <c r="G257" s="20">
        <f>Model!$W$4*((drdp!D257+drdp!M257)*DRFR!$B257+(drdp!G257+drdp!P257)*DRFR!$C257+(drdp!J257+drdp!S257)*DRFR!$D257)</f>
        <v>0</v>
      </c>
      <c r="H257" s="18">
        <f>Model!$W$4*((drdp!B257)*DRFR!$B257+(drdp!E257)*DRFR!$C257+(drdp!H257)*DRFR!$D257)</f>
        <v>9.0586665785882259E-2</v>
      </c>
      <c r="I257" s="18">
        <f>Model!$W$4*((drdp!C257)*DRFR!$B257+(drdp!F257)*DRFR!$C257+(drdp!I257)*DRFR!$D257)</f>
        <v>0.3380740392011739</v>
      </c>
      <c r="J257" s="18">
        <f>Model!$W$4*((drdp!D257)*DRFR!$B257+(drdp!G257)*DRFR!$C257+(drdp!J257)*DRFR!$D257)</f>
        <v>2.144009796090085E-17</v>
      </c>
      <c r="K257" s="21">
        <f t="shared" si="50"/>
        <v>2.2680296879649148E-4</v>
      </c>
      <c r="L257" s="21">
        <f t="shared" si="51"/>
        <v>3.1589578426273681E-3</v>
      </c>
      <c r="M257" s="21">
        <f t="shared" si="52"/>
        <v>4.2034057755281152E-3</v>
      </c>
      <c r="N257" s="21">
        <f t="shared" si="53"/>
        <v>8.4644020285596516E-4</v>
      </c>
      <c r="O257" s="21">
        <f t="shared" si="54"/>
        <v>-6.0876463680626584E-4</v>
      </c>
      <c r="P257" s="21">
        <f t="shared" si="55"/>
        <v>-2.2719405544122002E-3</v>
      </c>
      <c r="Q257" s="19">
        <f t="shared" si="56"/>
        <v>8.4327469869996223E-3</v>
      </c>
      <c r="R257" s="19">
        <f t="shared" si="57"/>
        <v>0.11745301382442425</v>
      </c>
      <c r="S257" s="19">
        <f t="shared" si="58"/>
        <v>4.2034057755281152E-3</v>
      </c>
      <c r="T257" s="19">
        <f t="shared" si="59"/>
        <v>3.1471440202855964E-2</v>
      </c>
      <c r="U257" s="19">
        <f t="shared" si="60"/>
        <v>-6.0876463680626389E-4</v>
      </c>
      <c r="V257" s="19">
        <f t="shared" si="61"/>
        <v>-2.2719405544121929E-3</v>
      </c>
    </row>
    <row r="258" spans="1:22" x14ac:dyDescent="0.25">
      <c r="A258" s="26">
        <f>Wellpath!E258</f>
        <v>7650</v>
      </c>
      <c r="B258" s="73">
        <v>1</v>
      </c>
      <c r="C258" s="22">
        <v>0</v>
      </c>
      <c r="D258" s="22">
        <v>0</v>
      </c>
      <c r="E258" s="20">
        <f>Model!$W$4*((drdp!B258+drdp!K258)*DRFR!$B258+(drdp!E258+drdp!N258)*DRFR!$C258+(drdp!H258+drdp!Q258)*DRFR!$D258)</f>
        <v>0</v>
      </c>
      <c r="F258" s="20">
        <f>Model!$W$4*((drdp!C258+drdp!L258)*DRFR!$B258+(drdp!F258+drdp!O258)*DRFR!$C258+(drdp!I258+drdp!R258)*DRFR!$D258)</f>
        <v>0</v>
      </c>
      <c r="G258" s="20">
        <f>Model!$W$4*((drdp!D258+drdp!M258)*DRFR!$B258+(drdp!G258+drdp!P258)*DRFR!$C258+(drdp!J258+drdp!S258)*DRFR!$D258)</f>
        <v>0</v>
      </c>
      <c r="H258" s="18">
        <f>Model!$W$4*((drdp!B258)*DRFR!$B258+(drdp!E258)*DRFR!$C258+(drdp!H258)*DRFR!$D258)</f>
        <v>9.0586665785882259E-2</v>
      </c>
      <c r="I258" s="18">
        <f>Model!$W$4*((drdp!C258)*DRFR!$B258+(drdp!F258)*DRFR!$C258+(drdp!I258)*DRFR!$D258)</f>
        <v>0.3380740392011739</v>
      </c>
      <c r="J258" s="18">
        <f>Model!$W$4*((drdp!D258)*DRFR!$B258+(drdp!G258)*DRFR!$C258+(drdp!J258)*DRFR!$D258)</f>
        <v>2.144009796090085E-17</v>
      </c>
      <c r="K258" s="21">
        <f t="shared" si="50"/>
        <v>2.2680296879649148E-4</v>
      </c>
      <c r="L258" s="21">
        <f t="shared" si="51"/>
        <v>3.1589578426273681E-3</v>
      </c>
      <c r="M258" s="21">
        <f t="shared" si="52"/>
        <v>4.2034057755281152E-3</v>
      </c>
      <c r="N258" s="21">
        <f t="shared" si="53"/>
        <v>8.4644020285596516E-4</v>
      </c>
      <c r="O258" s="21">
        <f t="shared" si="54"/>
        <v>-6.0876463680626584E-4</v>
      </c>
      <c r="P258" s="21">
        <f t="shared" si="55"/>
        <v>-2.2719405544122002E-3</v>
      </c>
      <c r="Q258" s="19">
        <f t="shared" si="56"/>
        <v>8.4327469869996223E-3</v>
      </c>
      <c r="R258" s="19">
        <f t="shared" si="57"/>
        <v>0.11745301382442425</v>
      </c>
      <c r="S258" s="19">
        <f t="shared" si="58"/>
        <v>4.2034057755281152E-3</v>
      </c>
      <c r="T258" s="19">
        <f t="shared" si="59"/>
        <v>3.1471440202855964E-2</v>
      </c>
      <c r="U258" s="19">
        <f t="shared" si="60"/>
        <v>-6.0876463680626389E-4</v>
      </c>
      <c r="V258" s="19">
        <f t="shared" si="61"/>
        <v>-2.2719405544121929E-3</v>
      </c>
    </row>
    <row r="259" spans="1:22" x14ac:dyDescent="0.25">
      <c r="A259" s="26">
        <f>Wellpath!E259</f>
        <v>7680</v>
      </c>
      <c r="B259" s="73">
        <v>1</v>
      </c>
      <c r="C259" s="22">
        <v>0</v>
      </c>
      <c r="D259" s="22">
        <v>0</v>
      </c>
      <c r="E259" s="20">
        <f>Model!$W$4*((drdp!B259+drdp!K259)*DRFR!$B259+(drdp!E259+drdp!N259)*DRFR!$C259+(drdp!H259+drdp!Q259)*DRFR!$D259)</f>
        <v>0</v>
      </c>
      <c r="F259" s="20">
        <f>Model!$W$4*((drdp!C259+drdp!L259)*DRFR!$B259+(drdp!F259+drdp!O259)*DRFR!$C259+(drdp!I259+drdp!R259)*DRFR!$D259)</f>
        <v>0</v>
      </c>
      <c r="G259" s="20">
        <f>Model!$W$4*((drdp!D259+drdp!M259)*DRFR!$B259+(drdp!G259+drdp!P259)*DRFR!$C259+(drdp!J259+drdp!S259)*DRFR!$D259)</f>
        <v>0</v>
      </c>
      <c r="H259" s="18">
        <f>Model!$W$4*((drdp!B259)*DRFR!$B259+(drdp!E259)*DRFR!$C259+(drdp!H259)*DRFR!$D259)</f>
        <v>9.0586665785882259E-2</v>
      </c>
      <c r="I259" s="18">
        <f>Model!$W$4*((drdp!C259)*DRFR!$B259+(drdp!F259)*DRFR!$C259+(drdp!I259)*DRFR!$D259)</f>
        <v>0.3380740392011739</v>
      </c>
      <c r="J259" s="18">
        <f>Model!$W$4*((drdp!D259)*DRFR!$B259+(drdp!G259)*DRFR!$C259+(drdp!J259)*DRFR!$D259)</f>
        <v>2.144009796090085E-17</v>
      </c>
      <c r="K259" s="21">
        <f t="shared" si="50"/>
        <v>2.2680296879649148E-4</v>
      </c>
      <c r="L259" s="21">
        <f t="shared" si="51"/>
        <v>3.1589578426273681E-3</v>
      </c>
      <c r="M259" s="21">
        <f t="shared" si="52"/>
        <v>4.2034057755281152E-3</v>
      </c>
      <c r="N259" s="21">
        <f t="shared" si="53"/>
        <v>8.4644020285596516E-4</v>
      </c>
      <c r="O259" s="21">
        <f t="shared" si="54"/>
        <v>-6.0876463680626584E-4</v>
      </c>
      <c r="P259" s="21">
        <f t="shared" si="55"/>
        <v>-2.2719405544122002E-3</v>
      </c>
      <c r="Q259" s="19">
        <f t="shared" si="56"/>
        <v>8.4327469869996223E-3</v>
      </c>
      <c r="R259" s="19">
        <f t="shared" si="57"/>
        <v>0.11745301382442425</v>
      </c>
      <c r="S259" s="19">
        <f t="shared" si="58"/>
        <v>4.2034057755281152E-3</v>
      </c>
      <c r="T259" s="19">
        <f t="shared" si="59"/>
        <v>3.1471440202855964E-2</v>
      </c>
      <c r="U259" s="19">
        <f t="shared" si="60"/>
        <v>-6.0876463680626389E-4</v>
      </c>
      <c r="V259" s="19">
        <f t="shared" si="61"/>
        <v>-2.2719405544121929E-3</v>
      </c>
    </row>
    <row r="260" spans="1:22" x14ac:dyDescent="0.25">
      <c r="A260" s="26">
        <f>Wellpath!E260</f>
        <v>7710</v>
      </c>
      <c r="B260" s="73">
        <v>1</v>
      </c>
      <c r="C260" s="22">
        <v>0</v>
      </c>
      <c r="D260" s="22">
        <v>0</v>
      </c>
      <c r="E260" s="20">
        <f>Model!$W$4*((drdp!B260+drdp!K260)*DRFR!$B260+(drdp!E260+drdp!N260)*DRFR!$C260+(drdp!H260+drdp!Q260)*DRFR!$D260)</f>
        <v>0</v>
      </c>
      <c r="F260" s="20">
        <f>Model!$W$4*((drdp!C260+drdp!L260)*DRFR!$B260+(drdp!F260+drdp!O260)*DRFR!$C260+(drdp!I260+drdp!R260)*DRFR!$D260)</f>
        <v>0</v>
      </c>
      <c r="G260" s="20">
        <f>Model!$W$4*((drdp!D260+drdp!M260)*DRFR!$B260+(drdp!G260+drdp!P260)*DRFR!$C260+(drdp!J260+drdp!S260)*DRFR!$D260)</f>
        <v>0</v>
      </c>
      <c r="H260" s="18">
        <f>Model!$W$4*((drdp!B260)*DRFR!$B260+(drdp!E260)*DRFR!$C260+(drdp!H260)*DRFR!$D260)</f>
        <v>9.0586665785882259E-2</v>
      </c>
      <c r="I260" s="18">
        <f>Model!$W$4*((drdp!C260)*DRFR!$B260+(drdp!F260)*DRFR!$C260+(drdp!I260)*DRFR!$D260)</f>
        <v>0.3380740392011739</v>
      </c>
      <c r="J260" s="18">
        <f>Model!$W$4*((drdp!D260)*DRFR!$B260+(drdp!G260)*DRFR!$C260+(drdp!J260)*DRFR!$D260)</f>
        <v>2.144009796090085E-17</v>
      </c>
      <c r="K260" s="21">
        <f t="shared" si="50"/>
        <v>2.2680296879649148E-4</v>
      </c>
      <c r="L260" s="21">
        <f t="shared" si="51"/>
        <v>3.1589578426273681E-3</v>
      </c>
      <c r="M260" s="21">
        <f t="shared" si="52"/>
        <v>4.2034057755281152E-3</v>
      </c>
      <c r="N260" s="21">
        <f t="shared" si="53"/>
        <v>8.4644020285596516E-4</v>
      </c>
      <c r="O260" s="21">
        <f t="shared" si="54"/>
        <v>-6.0876463680626584E-4</v>
      </c>
      <c r="P260" s="21">
        <f t="shared" si="55"/>
        <v>-2.2719405544122002E-3</v>
      </c>
      <c r="Q260" s="19">
        <f t="shared" si="56"/>
        <v>8.4327469869996223E-3</v>
      </c>
      <c r="R260" s="19">
        <f t="shared" si="57"/>
        <v>0.11745301382442425</v>
      </c>
      <c r="S260" s="19">
        <f t="shared" si="58"/>
        <v>4.2034057755281152E-3</v>
      </c>
      <c r="T260" s="19">
        <f t="shared" si="59"/>
        <v>3.1471440202855964E-2</v>
      </c>
      <c r="U260" s="19">
        <f t="shared" si="60"/>
        <v>-6.0876463680626389E-4</v>
      </c>
      <c r="V260" s="19">
        <f t="shared" si="61"/>
        <v>-2.2719405544121929E-3</v>
      </c>
    </row>
    <row r="261" spans="1:22" x14ac:dyDescent="0.25">
      <c r="A261" s="26">
        <f>Wellpath!E261</f>
        <v>7740</v>
      </c>
      <c r="B261" s="73">
        <v>1</v>
      </c>
      <c r="C261" s="22">
        <v>0</v>
      </c>
      <c r="D261" s="22">
        <v>0</v>
      </c>
      <c r="E261" s="20">
        <f>Model!$W$4*((drdp!B261+drdp!K261)*DRFR!$B261+(drdp!E261+drdp!N261)*DRFR!$C261+(drdp!H261+drdp!Q261)*DRFR!$D261)</f>
        <v>0</v>
      </c>
      <c r="F261" s="20">
        <f>Model!$W$4*((drdp!C261+drdp!L261)*DRFR!$B261+(drdp!F261+drdp!O261)*DRFR!$C261+(drdp!I261+drdp!R261)*DRFR!$D261)</f>
        <v>0</v>
      </c>
      <c r="G261" s="20">
        <f>Model!$W$4*((drdp!D261+drdp!M261)*DRFR!$B261+(drdp!G261+drdp!P261)*DRFR!$C261+(drdp!J261+drdp!S261)*DRFR!$D261)</f>
        <v>0</v>
      </c>
      <c r="H261" s="18">
        <f>Model!$W$4*((drdp!B261)*DRFR!$B261+(drdp!E261)*DRFR!$C261+(drdp!H261)*DRFR!$D261)</f>
        <v>9.0586665785882259E-2</v>
      </c>
      <c r="I261" s="18">
        <f>Model!$W$4*((drdp!C261)*DRFR!$B261+(drdp!F261)*DRFR!$C261+(drdp!I261)*DRFR!$D261)</f>
        <v>0.3380740392011739</v>
      </c>
      <c r="J261" s="18">
        <f>Model!$W$4*((drdp!D261)*DRFR!$B261+(drdp!G261)*DRFR!$C261+(drdp!J261)*DRFR!$D261)</f>
        <v>2.144009796090085E-17</v>
      </c>
      <c r="K261" s="21">
        <f t="shared" si="50"/>
        <v>2.2680296879649148E-4</v>
      </c>
      <c r="L261" s="21">
        <f t="shared" si="51"/>
        <v>3.1589578426273681E-3</v>
      </c>
      <c r="M261" s="21">
        <f t="shared" si="52"/>
        <v>4.2034057755281152E-3</v>
      </c>
      <c r="N261" s="21">
        <f t="shared" si="53"/>
        <v>8.4644020285596516E-4</v>
      </c>
      <c r="O261" s="21">
        <f t="shared" si="54"/>
        <v>-6.0876463680626584E-4</v>
      </c>
      <c r="P261" s="21">
        <f t="shared" si="55"/>
        <v>-2.2719405544122002E-3</v>
      </c>
      <c r="Q261" s="19">
        <f t="shared" si="56"/>
        <v>8.4327469869996223E-3</v>
      </c>
      <c r="R261" s="19">
        <f t="shared" si="57"/>
        <v>0.11745301382442425</v>
      </c>
      <c r="S261" s="19">
        <f t="shared" si="58"/>
        <v>4.2034057755281152E-3</v>
      </c>
      <c r="T261" s="19">
        <f t="shared" si="59"/>
        <v>3.1471440202855964E-2</v>
      </c>
      <c r="U261" s="19">
        <f t="shared" si="60"/>
        <v>-6.0876463680626389E-4</v>
      </c>
      <c r="V261" s="19">
        <f t="shared" si="61"/>
        <v>-2.2719405544121929E-3</v>
      </c>
    </row>
    <row r="262" spans="1:22" x14ac:dyDescent="0.25">
      <c r="A262" s="26">
        <f>Wellpath!E262</f>
        <v>7770</v>
      </c>
      <c r="B262" s="73">
        <v>1</v>
      </c>
      <c r="C262" s="22">
        <v>0</v>
      </c>
      <c r="D262" s="22">
        <v>0</v>
      </c>
      <c r="E262" s="20">
        <f>Model!$W$4*((drdp!B262+drdp!K262)*DRFR!$B262+(drdp!E262+drdp!N262)*DRFR!$C262+(drdp!H262+drdp!Q262)*DRFR!$D262)</f>
        <v>0</v>
      </c>
      <c r="F262" s="20">
        <f>Model!$W$4*((drdp!C262+drdp!L262)*DRFR!$B262+(drdp!F262+drdp!O262)*DRFR!$C262+(drdp!I262+drdp!R262)*DRFR!$D262)</f>
        <v>0</v>
      </c>
      <c r="G262" s="20">
        <f>Model!$W$4*((drdp!D262+drdp!M262)*DRFR!$B262+(drdp!G262+drdp!P262)*DRFR!$C262+(drdp!J262+drdp!S262)*DRFR!$D262)</f>
        <v>0</v>
      </c>
      <c r="H262" s="18">
        <f>Model!$W$4*((drdp!B262)*DRFR!$B262+(drdp!E262)*DRFR!$C262+(drdp!H262)*DRFR!$D262)</f>
        <v>9.0586665785882259E-2</v>
      </c>
      <c r="I262" s="18">
        <f>Model!$W$4*((drdp!C262)*DRFR!$B262+(drdp!F262)*DRFR!$C262+(drdp!I262)*DRFR!$D262)</f>
        <v>0.3380740392011739</v>
      </c>
      <c r="J262" s="18">
        <f>Model!$W$4*((drdp!D262)*DRFR!$B262+(drdp!G262)*DRFR!$C262+(drdp!J262)*DRFR!$D262)</f>
        <v>2.144009796090085E-17</v>
      </c>
      <c r="K262" s="21">
        <f t="shared" ref="K262:K270" si="62">K261+E262^2</f>
        <v>2.2680296879649148E-4</v>
      </c>
      <c r="L262" s="21">
        <f t="shared" ref="L262:L270" si="63">L261+F262^2</f>
        <v>3.1589578426273681E-3</v>
      </c>
      <c r="M262" s="21">
        <f t="shared" ref="M262:M270" si="64">M261+G262^2</f>
        <v>4.2034057755281152E-3</v>
      </c>
      <c r="N262" s="21">
        <f t="shared" ref="N262:N270" si="65">N261+E262*F262</f>
        <v>8.4644020285596516E-4</v>
      </c>
      <c r="O262" s="21">
        <f t="shared" ref="O262:O270" si="66">O261+E262*G262</f>
        <v>-6.0876463680626584E-4</v>
      </c>
      <c r="P262" s="21">
        <f t="shared" ref="P262:P270" si="67">P261+F262*G262</f>
        <v>-2.2719405544122002E-3</v>
      </c>
      <c r="Q262" s="19">
        <f t="shared" ref="Q262:Q270" si="68">K261+H262^2</f>
        <v>8.4327469869996223E-3</v>
      </c>
      <c r="R262" s="19">
        <f t="shared" ref="R262:R270" si="69">L261+I262^2</f>
        <v>0.11745301382442425</v>
      </c>
      <c r="S262" s="19">
        <f t="shared" ref="S262:S270" si="70">M261+J262^2</f>
        <v>4.2034057755281152E-3</v>
      </c>
      <c r="T262" s="19">
        <f t="shared" ref="T262:T270" si="71">N261+H262*I262</f>
        <v>3.1471440202855964E-2</v>
      </c>
      <c r="U262" s="19">
        <f t="shared" ref="U262:U270" si="72">O261+H262*J262</f>
        <v>-6.0876463680626389E-4</v>
      </c>
      <c r="V262" s="19">
        <f t="shared" ref="V262:V270" si="73">P261+I262*J262</f>
        <v>-2.2719405544121929E-3</v>
      </c>
    </row>
    <row r="263" spans="1:22" x14ac:dyDescent="0.25">
      <c r="A263" s="26">
        <f>Wellpath!E263</f>
        <v>7800</v>
      </c>
      <c r="B263" s="73">
        <v>1</v>
      </c>
      <c r="C263" s="22">
        <v>0</v>
      </c>
      <c r="D263" s="22">
        <v>0</v>
      </c>
      <c r="E263" s="20">
        <f>Model!$W$4*((drdp!B263+drdp!K263)*DRFR!$B263+(drdp!E263+drdp!N263)*DRFR!$C263+(drdp!H263+drdp!Q263)*DRFR!$D263)</f>
        <v>0</v>
      </c>
      <c r="F263" s="20">
        <f>Model!$W$4*((drdp!C263+drdp!L263)*DRFR!$B263+(drdp!F263+drdp!O263)*DRFR!$C263+(drdp!I263+drdp!R263)*DRFR!$D263)</f>
        <v>0</v>
      </c>
      <c r="G263" s="20">
        <f>Model!$W$4*((drdp!D263+drdp!M263)*DRFR!$B263+(drdp!G263+drdp!P263)*DRFR!$C263+(drdp!J263+drdp!S263)*DRFR!$D263)</f>
        <v>0</v>
      </c>
      <c r="H263" s="18">
        <f>Model!$W$4*((drdp!B263)*DRFR!$B263+(drdp!E263)*DRFR!$C263+(drdp!H263)*DRFR!$D263)</f>
        <v>9.0586665785882259E-2</v>
      </c>
      <c r="I263" s="18">
        <f>Model!$W$4*((drdp!C263)*DRFR!$B263+(drdp!F263)*DRFR!$C263+(drdp!I263)*DRFR!$D263)</f>
        <v>0.3380740392011739</v>
      </c>
      <c r="J263" s="18">
        <f>Model!$W$4*((drdp!D263)*DRFR!$B263+(drdp!G263)*DRFR!$C263+(drdp!J263)*DRFR!$D263)</f>
        <v>2.144009796090085E-17</v>
      </c>
      <c r="K263" s="21">
        <f t="shared" si="62"/>
        <v>2.2680296879649148E-4</v>
      </c>
      <c r="L263" s="21">
        <f t="shared" si="63"/>
        <v>3.1589578426273681E-3</v>
      </c>
      <c r="M263" s="21">
        <f t="shared" si="64"/>
        <v>4.2034057755281152E-3</v>
      </c>
      <c r="N263" s="21">
        <f t="shared" si="65"/>
        <v>8.4644020285596516E-4</v>
      </c>
      <c r="O263" s="21">
        <f t="shared" si="66"/>
        <v>-6.0876463680626584E-4</v>
      </c>
      <c r="P263" s="21">
        <f t="shared" si="67"/>
        <v>-2.2719405544122002E-3</v>
      </c>
      <c r="Q263" s="19">
        <f t="shared" si="68"/>
        <v>8.4327469869996223E-3</v>
      </c>
      <c r="R263" s="19">
        <f t="shared" si="69"/>
        <v>0.11745301382442425</v>
      </c>
      <c r="S263" s="19">
        <f t="shared" si="70"/>
        <v>4.2034057755281152E-3</v>
      </c>
      <c r="T263" s="19">
        <f t="shared" si="71"/>
        <v>3.1471440202855964E-2</v>
      </c>
      <c r="U263" s="19">
        <f t="shared" si="72"/>
        <v>-6.0876463680626389E-4</v>
      </c>
      <c r="V263" s="19">
        <f t="shared" si="73"/>
        <v>-2.2719405544121929E-3</v>
      </c>
    </row>
    <row r="264" spans="1:22" x14ac:dyDescent="0.25">
      <c r="A264" s="26">
        <f>Wellpath!E264</f>
        <v>7830</v>
      </c>
      <c r="B264" s="73">
        <v>1</v>
      </c>
      <c r="C264" s="22">
        <v>0</v>
      </c>
      <c r="D264" s="22">
        <v>0</v>
      </c>
      <c r="E264" s="20">
        <f>Model!$W$4*((drdp!B264+drdp!K264)*DRFR!$B264+(drdp!E264+drdp!N264)*DRFR!$C264+(drdp!H264+drdp!Q264)*DRFR!$D264)</f>
        <v>0</v>
      </c>
      <c r="F264" s="20">
        <f>Model!$W$4*((drdp!C264+drdp!L264)*DRFR!$B264+(drdp!F264+drdp!O264)*DRFR!$C264+(drdp!I264+drdp!R264)*DRFR!$D264)</f>
        <v>0</v>
      </c>
      <c r="G264" s="20">
        <f>Model!$W$4*((drdp!D264+drdp!M264)*DRFR!$B264+(drdp!G264+drdp!P264)*DRFR!$C264+(drdp!J264+drdp!S264)*DRFR!$D264)</f>
        <v>0</v>
      </c>
      <c r="H264" s="18">
        <f>Model!$W$4*((drdp!B264)*DRFR!$B264+(drdp!E264)*DRFR!$C264+(drdp!H264)*DRFR!$D264)</f>
        <v>9.0586665785882259E-2</v>
      </c>
      <c r="I264" s="18">
        <f>Model!$W$4*((drdp!C264)*DRFR!$B264+(drdp!F264)*DRFR!$C264+(drdp!I264)*DRFR!$D264)</f>
        <v>0.3380740392011739</v>
      </c>
      <c r="J264" s="18">
        <f>Model!$W$4*((drdp!D264)*DRFR!$B264+(drdp!G264)*DRFR!$C264+(drdp!J264)*DRFR!$D264)</f>
        <v>2.144009796090085E-17</v>
      </c>
      <c r="K264" s="21">
        <f t="shared" si="62"/>
        <v>2.2680296879649148E-4</v>
      </c>
      <c r="L264" s="21">
        <f t="shared" si="63"/>
        <v>3.1589578426273681E-3</v>
      </c>
      <c r="M264" s="21">
        <f t="shared" si="64"/>
        <v>4.2034057755281152E-3</v>
      </c>
      <c r="N264" s="21">
        <f t="shared" si="65"/>
        <v>8.4644020285596516E-4</v>
      </c>
      <c r="O264" s="21">
        <f t="shared" si="66"/>
        <v>-6.0876463680626584E-4</v>
      </c>
      <c r="P264" s="21">
        <f t="shared" si="67"/>
        <v>-2.2719405544122002E-3</v>
      </c>
      <c r="Q264" s="19">
        <f t="shared" si="68"/>
        <v>8.4327469869996223E-3</v>
      </c>
      <c r="R264" s="19">
        <f t="shared" si="69"/>
        <v>0.11745301382442425</v>
      </c>
      <c r="S264" s="19">
        <f t="shared" si="70"/>
        <v>4.2034057755281152E-3</v>
      </c>
      <c r="T264" s="19">
        <f t="shared" si="71"/>
        <v>3.1471440202855964E-2</v>
      </c>
      <c r="U264" s="19">
        <f t="shared" si="72"/>
        <v>-6.0876463680626389E-4</v>
      </c>
      <c r="V264" s="19">
        <f t="shared" si="73"/>
        <v>-2.2719405544121929E-3</v>
      </c>
    </row>
    <row r="265" spans="1:22" x14ac:dyDescent="0.25">
      <c r="A265" s="26">
        <f>Wellpath!E265</f>
        <v>7860</v>
      </c>
      <c r="B265" s="73">
        <v>1</v>
      </c>
      <c r="C265" s="22">
        <v>0</v>
      </c>
      <c r="D265" s="22">
        <v>0</v>
      </c>
      <c r="E265" s="20">
        <f>Model!$W$4*((drdp!B265+drdp!K265)*DRFR!$B265+(drdp!E265+drdp!N265)*DRFR!$C265+(drdp!H265+drdp!Q265)*DRFR!$D265)</f>
        <v>0</v>
      </c>
      <c r="F265" s="20">
        <f>Model!$W$4*((drdp!C265+drdp!L265)*DRFR!$B265+(drdp!F265+drdp!O265)*DRFR!$C265+(drdp!I265+drdp!R265)*DRFR!$D265)</f>
        <v>0</v>
      </c>
      <c r="G265" s="20">
        <f>Model!$W$4*((drdp!D265+drdp!M265)*DRFR!$B265+(drdp!G265+drdp!P265)*DRFR!$C265+(drdp!J265+drdp!S265)*DRFR!$D265)</f>
        <v>0</v>
      </c>
      <c r="H265" s="18">
        <f>Model!$W$4*((drdp!B265)*DRFR!$B265+(drdp!E265)*DRFR!$C265+(drdp!H265)*DRFR!$D265)</f>
        <v>9.0586665785882259E-2</v>
      </c>
      <c r="I265" s="18">
        <f>Model!$W$4*((drdp!C265)*DRFR!$B265+(drdp!F265)*DRFR!$C265+(drdp!I265)*DRFR!$D265)</f>
        <v>0.3380740392011739</v>
      </c>
      <c r="J265" s="18">
        <f>Model!$W$4*((drdp!D265)*DRFR!$B265+(drdp!G265)*DRFR!$C265+(drdp!J265)*DRFR!$D265)</f>
        <v>2.144009796090085E-17</v>
      </c>
      <c r="K265" s="21">
        <f t="shared" si="62"/>
        <v>2.2680296879649148E-4</v>
      </c>
      <c r="L265" s="21">
        <f t="shared" si="63"/>
        <v>3.1589578426273681E-3</v>
      </c>
      <c r="M265" s="21">
        <f t="shared" si="64"/>
        <v>4.2034057755281152E-3</v>
      </c>
      <c r="N265" s="21">
        <f t="shared" si="65"/>
        <v>8.4644020285596516E-4</v>
      </c>
      <c r="O265" s="21">
        <f t="shared" si="66"/>
        <v>-6.0876463680626584E-4</v>
      </c>
      <c r="P265" s="21">
        <f t="shared" si="67"/>
        <v>-2.2719405544122002E-3</v>
      </c>
      <c r="Q265" s="19">
        <f t="shared" si="68"/>
        <v>8.4327469869996223E-3</v>
      </c>
      <c r="R265" s="19">
        <f t="shared" si="69"/>
        <v>0.11745301382442425</v>
      </c>
      <c r="S265" s="19">
        <f t="shared" si="70"/>
        <v>4.2034057755281152E-3</v>
      </c>
      <c r="T265" s="19">
        <f t="shared" si="71"/>
        <v>3.1471440202855964E-2</v>
      </c>
      <c r="U265" s="19">
        <f t="shared" si="72"/>
        <v>-6.0876463680626389E-4</v>
      </c>
      <c r="V265" s="19">
        <f t="shared" si="73"/>
        <v>-2.2719405544121929E-3</v>
      </c>
    </row>
    <row r="266" spans="1:22" x14ac:dyDescent="0.25">
      <c r="A266" s="26">
        <f>Wellpath!E266</f>
        <v>7890</v>
      </c>
      <c r="B266" s="73">
        <v>1</v>
      </c>
      <c r="C266" s="22">
        <v>0</v>
      </c>
      <c r="D266" s="22">
        <v>0</v>
      </c>
      <c r="E266" s="20">
        <f>Model!$W$4*((drdp!B266+drdp!K266)*DRFR!$B266+(drdp!E266+drdp!N266)*DRFR!$C266+(drdp!H266+drdp!Q266)*DRFR!$D266)</f>
        <v>0</v>
      </c>
      <c r="F266" s="20">
        <f>Model!$W$4*((drdp!C266+drdp!L266)*DRFR!$B266+(drdp!F266+drdp!O266)*DRFR!$C266+(drdp!I266+drdp!R266)*DRFR!$D266)</f>
        <v>0</v>
      </c>
      <c r="G266" s="20">
        <f>Model!$W$4*((drdp!D266+drdp!M266)*DRFR!$B266+(drdp!G266+drdp!P266)*DRFR!$C266+(drdp!J266+drdp!S266)*DRFR!$D266)</f>
        <v>0</v>
      </c>
      <c r="H266" s="18">
        <f>Model!$W$4*((drdp!B266)*DRFR!$B266+(drdp!E266)*DRFR!$C266+(drdp!H266)*DRFR!$D266)</f>
        <v>9.0586665785882259E-2</v>
      </c>
      <c r="I266" s="18">
        <f>Model!$W$4*((drdp!C266)*DRFR!$B266+(drdp!F266)*DRFR!$C266+(drdp!I266)*DRFR!$D266)</f>
        <v>0.3380740392011739</v>
      </c>
      <c r="J266" s="18">
        <f>Model!$W$4*((drdp!D266)*DRFR!$B266+(drdp!G266)*DRFR!$C266+(drdp!J266)*DRFR!$D266)</f>
        <v>2.144009796090085E-17</v>
      </c>
      <c r="K266" s="21">
        <f t="shared" si="62"/>
        <v>2.2680296879649148E-4</v>
      </c>
      <c r="L266" s="21">
        <f t="shared" si="63"/>
        <v>3.1589578426273681E-3</v>
      </c>
      <c r="M266" s="21">
        <f t="shared" si="64"/>
        <v>4.2034057755281152E-3</v>
      </c>
      <c r="N266" s="21">
        <f t="shared" si="65"/>
        <v>8.4644020285596516E-4</v>
      </c>
      <c r="O266" s="21">
        <f t="shared" si="66"/>
        <v>-6.0876463680626584E-4</v>
      </c>
      <c r="P266" s="21">
        <f t="shared" si="67"/>
        <v>-2.2719405544122002E-3</v>
      </c>
      <c r="Q266" s="19">
        <f t="shared" si="68"/>
        <v>8.4327469869996223E-3</v>
      </c>
      <c r="R266" s="19">
        <f t="shared" si="69"/>
        <v>0.11745301382442425</v>
      </c>
      <c r="S266" s="19">
        <f t="shared" si="70"/>
        <v>4.2034057755281152E-3</v>
      </c>
      <c r="T266" s="19">
        <f t="shared" si="71"/>
        <v>3.1471440202855964E-2</v>
      </c>
      <c r="U266" s="19">
        <f t="shared" si="72"/>
        <v>-6.0876463680626389E-4</v>
      </c>
      <c r="V266" s="19">
        <f t="shared" si="73"/>
        <v>-2.2719405544121929E-3</v>
      </c>
    </row>
    <row r="267" spans="1:22" x14ac:dyDescent="0.25">
      <c r="A267" s="26">
        <f>Wellpath!E267</f>
        <v>7920</v>
      </c>
      <c r="B267" s="73">
        <v>1</v>
      </c>
      <c r="C267" s="22">
        <v>0</v>
      </c>
      <c r="D267" s="22">
        <v>0</v>
      </c>
      <c r="E267" s="20">
        <f>Model!$W$4*((drdp!B267+drdp!K267)*DRFR!$B267+(drdp!E267+drdp!N267)*DRFR!$C267+(drdp!H267+drdp!Q267)*DRFR!$D267)</f>
        <v>0</v>
      </c>
      <c r="F267" s="20">
        <f>Model!$W$4*((drdp!C267+drdp!L267)*DRFR!$B267+(drdp!F267+drdp!O267)*DRFR!$C267+(drdp!I267+drdp!R267)*DRFR!$D267)</f>
        <v>0</v>
      </c>
      <c r="G267" s="20">
        <f>Model!$W$4*((drdp!D267+drdp!M267)*DRFR!$B267+(drdp!G267+drdp!P267)*DRFR!$C267+(drdp!J267+drdp!S267)*DRFR!$D267)</f>
        <v>0</v>
      </c>
      <c r="H267" s="18">
        <f>Model!$W$4*((drdp!B267)*DRFR!$B267+(drdp!E267)*DRFR!$C267+(drdp!H267)*DRFR!$D267)</f>
        <v>9.0586665785882259E-2</v>
      </c>
      <c r="I267" s="18">
        <f>Model!$W$4*((drdp!C267)*DRFR!$B267+(drdp!F267)*DRFR!$C267+(drdp!I267)*DRFR!$D267)</f>
        <v>0.3380740392011739</v>
      </c>
      <c r="J267" s="18">
        <f>Model!$W$4*((drdp!D267)*DRFR!$B267+(drdp!G267)*DRFR!$C267+(drdp!J267)*DRFR!$D267)</f>
        <v>2.144009796090085E-17</v>
      </c>
      <c r="K267" s="21">
        <f t="shared" si="62"/>
        <v>2.2680296879649148E-4</v>
      </c>
      <c r="L267" s="21">
        <f t="shared" si="63"/>
        <v>3.1589578426273681E-3</v>
      </c>
      <c r="M267" s="21">
        <f t="shared" si="64"/>
        <v>4.2034057755281152E-3</v>
      </c>
      <c r="N267" s="21">
        <f t="shared" si="65"/>
        <v>8.4644020285596516E-4</v>
      </c>
      <c r="O267" s="21">
        <f t="shared" si="66"/>
        <v>-6.0876463680626584E-4</v>
      </c>
      <c r="P267" s="21">
        <f t="shared" si="67"/>
        <v>-2.2719405544122002E-3</v>
      </c>
      <c r="Q267" s="19">
        <f t="shared" si="68"/>
        <v>8.4327469869996223E-3</v>
      </c>
      <c r="R267" s="19">
        <f t="shared" si="69"/>
        <v>0.11745301382442425</v>
      </c>
      <c r="S267" s="19">
        <f t="shared" si="70"/>
        <v>4.2034057755281152E-3</v>
      </c>
      <c r="T267" s="19">
        <f t="shared" si="71"/>
        <v>3.1471440202855964E-2</v>
      </c>
      <c r="U267" s="19">
        <f t="shared" si="72"/>
        <v>-6.0876463680626389E-4</v>
      </c>
      <c r="V267" s="19">
        <f t="shared" si="73"/>
        <v>-2.2719405544121929E-3</v>
      </c>
    </row>
    <row r="268" spans="1:22" x14ac:dyDescent="0.25">
      <c r="A268" s="26">
        <f>Wellpath!E268</f>
        <v>7950</v>
      </c>
      <c r="B268" s="73">
        <v>1</v>
      </c>
      <c r="C268" s="22">
        <v>0</v>
      </c>
      <c r="D268" s="22">
        <v>0</v>
      </c>
      <c r="E268" s="20">
        <f>Model!$W$4*((drdp!B268+drdp!K268)*DRFR!$B268+(drdp!E268+drdp!N268)*DRFR!$C268+(drdp!H268+drdp!Q268)*DRFR!$D268)</f>
        <v>0</v>
      </c>
      <c r="F268" s="20">
        <f>Model!$W$4*((drdp!C268+drdp!L268)*DRFR!$B268+(drdp!F268+drdp!O268)*DRFR!$C268+(drdp!I268+drdp!R268)*DRFR!$D268)</f>
        <v>0</v>
      </c>
      <c r="G268" s="20">
        <f>Model!$W$4*((drdp!D268+drdp!M268)*DRFR!$B268+(drdp!G268+drdp!P268)*DRFR!$C268+(drdp!J268+drdp!S268)*DRFR!$D268)</f>
        <v>0</v>
      </c>
      <c r="H268" s="18">
        <f>Model!$W$4*((drdp!B268)*DRFR!$B268+(drdp!E268)*DRFR!$C268+(drdp!H268)*DRFR!$D268)</f>
        <v>9.0586665785882259E-2</v>
      </c>
      <c r="I268" s="18">
        <f>Model!$W$4*((drdp!C268)*DRFR!$B268+(drdp!F268)*DRFR!$C268+(drdp!I268)*DRFR!$D268)</f>
        <v>0.3380740392011739</v>
      </c>
      <c r="J268" s="18">
        <f>Model!$W$4*((drdp!D268)*DRFR!$B268+(drdp!G268)*DRFR!$C268+(drdp!J268)*DRFR!$D268)</f>
        <v>2.144009796090085E-17</v>
      </c>
      <c r="K268" s="21">
        <f t="shared" si="62"/>
        <v>2.2680296879649148E-4</v>
      </c>
      <c r="L268" s="21">
        <f t="shared" si="63"/>
        <v>3.1589578426273681E-3</v>
      </c>
      <c r="M268" s="21">
        <f t="shared" si="64"/>
        <v>4.2034057755281152E-3</v>
      </c>
      <c r="N268" s="21">
        <f t="shared" si="65"/>
        <v>8.4644020285596516E-4</v>
      </c>
      <c r="O268" s="21">
        <f t="shared" si="66"/>
        <v>-6.0876463680626584E-4</v>
      </c>
      <c r="P268" s="21">
        <f t="shared" si="67"/>
        <v>-2.2719405544122002E-3</v>
      </c>
      <c r="Q268" s="19">
        <f t="shared" si="68"/>
        <v>8.4327469869996223E-3</v>
      </c>
      <c r="R268" s="19">
        <f t="shared" si="69"/>
        <v>0.11745301382442425</v>
      </c>
      <c r="S268" s="19">
        <f t="shared" si="70"/>
        <v>4.2034057755281152E-3</v>
      </c>
      <c r="T268" s="19">
        <f t="shared" si="71"/>
        <v>3.1471440202855964E-2</v>
      </c>
      <c r="U268" s="19">
        <f t="shared" si="72"/>
        <v>-6.0876463680626389E-4</v>
      </c>
      <c r="V268" s="19">
        <f t="shared" si="73"/>
        <v>-2.2719405544121929E-3</v>
      </c>
    </row>
    <row r="269" spans="1:22" x14ac:dyDescent="0.25">
      <c r="A269" s="26">
        <f>Wellpath!E269</f>
        <v>7980</v>
      </c>
      <c r="B269" s="73">
        <v>1</v>
      </c>
      <c r="C269" s="22">
        <v>0</v>
      </c>
      <c r="D269" s="22">
        <v>0</v>
      </c>
      <c r="E269" s="20">
        <f>Model!$W$4*((drdp!B269+drdp!K269)*DRFR!$B269+(drdp!E269+drdp!N269)*DRFR!$C269+(drdp!H269+drdp!Q269)*DRFR!$D269)</f>
        <v>0</v>
      </c>
      <c r="F269" s="20">
        <f>Model!$W$4*((drdp!C269+drdp!L269)*DRFR!$B269+(drdp!F269+drdp!O269)*DRFR!$C269+(drdp!I269+drdp!R269)*DRFR!$D269)</f>
        <v>0</v>
      </c>
      <c r="G269" s="20">
        <f>Model!$W$4*((drdp!D269+drdp!M269)*DRFR!$B269+(drdp!G269+drdp!P269)*DRFR!$C269+(drdp!J269+drdp!S269)*DRFR!$D269)</f>
        <v>0</v>
      </c>
      <c r="H269" s="18">
        <f>Model!$W$4*((drdp!B269)*DRFR!$B269+(drdp!E269)*DRFR!$C269+(drdp!H269)*DRFR!$D269)</f>
        <v>9.0586665785882259E-2</v>
      </c>
      <c r="I269" s="18">
        <f>Model!$W$4*((drdp!C269)*DRFR!$B269+(drdp!F269)*DRFR!$C269+(drdp!I269)*DRFR!$D269)</f>
        <v>0.3380740392011739</v>
      </c>
      <c r="J269" s="18">
        <f>Model!$W$4*((drdp!D269)*DRFR!$B269+(drdp!G269)*DRFR!$C269+(drdp!J269)*DRFR!$D269)</f>
        <v>2.144009796090085E-17</v>
      </c>
      <c r="K269" s="21">
        <f t="shared" si="62"/>
        <v>2.2680296879649148E-4</v>
      </c>
      <c r="L269" s="21">
        <f t="shared" si="63"/>
        <v>3.1589578426273681E-3</v>
      </c>
      <c r="M269" s="21">
        <f t="shared" si="64"/>
        <v>4.2034057755281152E-3</v>
      </c>
      <c r="N269" s="21">
        <f t="shared" si="65"/>
        <v>8.4644020285596516E-4</v>
      </c>
      <c r="O269" s="21">
        <f t="shared" si="66"/>
        <v>-6.0876463680626584E-4</v>
      </c>
      <c r="P269" s="21">
        <f t="shared" si="67"/>
        <v>-2.2719405544122002E-3</v>
      </c>
      <c r="Q269" s="19">
        <f t="shared" si="68"/>
        <v>8.4327469869996223E-3</v>
      </c>
      <c r="R269" s="19">
        <f t="shared" si="69"/>
        <v>0.11745301382442425</v>
      </c>
      <c r="S269" s="19">
        <f t="shared" si="70"/>
        <v>4.2034057755281152E-3</v>
      </c>
      <c r="T269" s="19">
        <f t="shared" si="71"/>
        <v>3.1471440202855964E-2</v>
      </c>
      <c r="U269" s="19">
        <f t="shared" si="72"/>
        <v>-6.0876463680626389E-4</v>
      </c>
      <c r="V269" s="19">
        <f t="shared" si="73"/>
        <v>-2.2719405544121929E-3</v>
      </c>
    </row>
    <row r="270" spans="1:22" x14ac:dyDescent="0.25">
      <c r="A270" s="26">
        <f>Wellpath!E270</f>
        <v>8000</v>
      </c>
      <c r="B270" s="73">
        <v>1</v>
      </c>
      <c r="C270" s="22">
        <v>0</v>
      </c>
      <c r="D270" s="22">
        <v>0</v>
      </c>
      <c r="E270" s="20">
        <f>Model!$W$4*((drdp!B270+drdp!K270)*DRFR!$B270+(drdp!E270+drdp!N270)*DRFR!$C270+(drdp!H270+drdp!Q270)*DRFR!$D270)</f>
        <v>9.0586665785882259E-2</v>
      </c>
      <c r="F270" s="20">
        <f>Model!$W$4*((drdp!C270+drdp!L270)*DRFR!$B270+(drdp!F270+drdp!O270)*DRFR!$C270+(drdp!I270+drdp!R270)*DRFR!$D270)</f>
        <v>0.3380740392011739</v>
      </c>
      <c r="G270" s="20">
        <f>Model!$W$4*((drdp!D270+drdp!M270)*DRFR!$B270+(drdp!G270+drdp!P270)*DRFR!$C270+(drdp!J270+drdp!S270)*DRFR!$D270)</f>
        <v>2.144009796090085E-17</v>
      </c>
      <c r="H270" s="18">
        <f>Model!$W$4*((drdp!B270)*DRFR!$B270+(drdp!E270)*DRFR!$C270+(drdp!H270)*DRFR!$D270)</f>
        <v>9.0586665785882259E-2</v>
      </c>
      <c r="I270" s="18">
        <f>Model!$W$4*((drdp!C270)*DRFR!$B270+(drdp!F270)*DRFR!$C270+(drdp!I270)*DRFR!$D270)</f>
        <v>0.3380740392011739</v>
      </c>
      <c r="J270" s="18">
        <f>Model!$W$4*((drdp!D270)*DRFR!$B270+(drdp!G270)*DRFR!$C270+(drdp!J270)*DRFR!$D270)</f>
        <v>2.144009796090085E-17</v>
      </c>
      <c r="K270" s="21">
        <f t="shared" si="62"/>
        <v>8.4327469869996223E-3</v>
      </c>
      <c r="L270" s="21">
        <f t="shared" si="63"/>
        <v>0.11745301382442425</v>
      </c>
      <c r="M270" s="21">
        <f t="shared" si="64"/>
        <v>4.2034057755281152E-3</v>
      </c>
      <c r="N270" s="21">
        <f t="shared" si="65"/>
        <v>3.1471440202855964E-2</v>
      </c>
      <c r="O270" s="21">
        <f t="shared" si="66"/>
        <v>-6.0876463680626389E-4</v>
      </c>
      <c r="P270" s="21">
        <f t="shared" si="67"/>
        <v>-2.2719405544121929E-3</v>
      </c>
      <c r="Q270" s="19">
        <f t="shared" si="68"/>
        <v>8.4327469869996223E-3</v>
      </c>
      <c r="R270" s="19">
        <f t="shared" si="69"/>
        <v>0.11745301382442425</v>
      </c>
      <c r="S270" s="19">
        <f t="shared" si="70"/>
        <v>4.2034057755281152E-3</v>
      </c>
      <c r="T270" s="19">
        <f t="shared" si="71"/>
        <v>3.1471440202855964E-2</v>
      </c>
      <c r="U270" s="19">
        <f t="shared" si="72"/>
        <v>-6.0876463680626389E-4</v>
      </c>
      <c r="V270" s="19">
        <f t="shared" si="73"/>
        <v>-2.2719405544121929E-3</v>
      </c>
    </row>
  </sheetData>
  <mergeCells count="5">
    <mergeCell ref="B1:D1"/>
    <mergeCell ref="E1:G1"/>
    <mergeCell ref="H1:J1"/>
    <mergeCell ref="Q1:V1"/>
    <mergeCell ref="K1:P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D3" sqref="D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f>Wellpath!K3</f>
        <v>0</v>
      </c>
      <c r="C3" s="22">
        <v>0</v>
      </c>
      <c r="D3" s="22">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f>Wellpath!K4</f>
        <v>30</v>
      </c>
      <c r="C4" s="22">
        <v>0</v>
      </c>
      <c r="D4" s="22">
        <v>0</v>
      </c>
      <c r="E4" s="20">
        <f>Model!$W$5*((drdp!B4+drdp!K4)*DSFS!$B4+(drdp!E4+drdp!N4)*DSFS!$C4+(drdp!H4+drdp!Q4)*DSFS!$D4)</f>
        <v>0</v>
      </c>
      <c r="F4" s="20">
        <f>Model!$W$5*((drdp!C4+drdp!L4)*DSFS!$B4+(drdp!F4+drdp!O4)*DSFS!$C4+(drdp!I4+drdp!R4)*DSFS!$D4)</f>
        <v>0</v>
      </c>
      <c r="G4" s="20">
        <f>Model!$W$5*((drdp!D4+drdp!M4)*DSFS!$B4+(drdp!G4+drdp!P4)*DSFS!$C4+(drdp!J4+drdp!S4)*DSFS!$D4)</f>
        <v>0</v>
      </c>
      <c r="H4" s="18">
        <f>Model!$W$5*((drdp!B4)*DSFS!$B4+(drdp!E4)*DSFS!$C4+(drdp!H4)*DSFS!$D4)</f>
        <v>0</v>
      </c>
      <c r="I4" s="18">
        <f>Model!$W$5*((drdp!C4)*DSFS!$B4+(drdp!F4)*DSFS!$C4+(drdp!I4)*DSFS!$D4)</f>
        <v>0</v>
      </c>
      <c r="J4" s="18">
        <f>Model!$W$5*((drdp!D4)*DSFS!$B4+(drdp!G4)*DSFS!$C4+(drdp!J4)*DSFS!$D4)</f>
        <v>1.6799999999999999E-2</v>
      </c>
      <c r="K4" s="21">
        <f>SUM(E$3:E3)+H4</f>
        <v>0</v>
      </c>
      <c r="L4" s="21">
        <f>SUM(F$3:F3)+I4</f>
        <v>0</v>
      </c>
      <c r="M4" s="21">
        <f>SUM(G$3:G3)+J4</f>
        <v>1.6799999999999999E-2</v>
      </c>
      <c r="N4" s="19">
        <f t="shared" ref="N4:P67" si="1">K4^2</f>
        <v>0</v>
      </c>
      <c r="O4" s="19">
        <f t="shared" si="0"/>
        <v>0</v>
      </c>
      <c r="P4" s="19">
        <f t="shared" si="0"/>
        <v>2.8223999999999995E-4</v>
      </c>
      <c r="Q4" s="19">
        <f t="shared" ref="Q4:Q67" si="2">K4*L4</f>
        <v>0</v>
      </c>
      <c r="R4" s="19">
        <f t="shared" ref="R4:R67" si="3">K4*M4</f>
        <v>0</v>
      </c>
      <c r="S4" s="19">
        <f t="shared" ref="S4:S67" si="4">L4*M4</f>
        <v>0</v>
      </c>
    </row>
    <row r="5" spans="1:19" x14ac:dyDescent="0.25">
      <c r="A5" s="26">
        <f>Wellpath!E5</f>
        <v>60</v>
      </c>
      <c r="B5" s="22">
        <f>Wellpath!K5</f>
        <v>60</v>
      </c>
      <c r="C5" s="22">
        <v>0</v>
      </c>
      <c r="D5" s="22">
        <v>0</v>
      </c>
      <c r="E5" s="20">
        <f>Model!$W$5*((drdp!B5+drdp!K5)*DSFS!$B5+(drdp!E5+drdp!N5)*DSFS!$C5+(drdp!H5+drdp!Q5)*DSFS!$D5)</f>
        <v>0</v>
      </c>
      <c r="F5" s="20">
        <f>Model!$W$5*((drdp!C5+drdp!L5)*DSFS!$B5+(drdp!F5+drdp!O5)*DSFS!$C5+(drdp!I5+drdp!R5)*DSFS!$D5)</f>
        <v>0</v>
      </c>
      <c r="G5" s="20">
        <f>Model!$W$5*((drdp!D5+drdp!M5)*DSFS!$B5+(drdp!G5+drdp!P5)*DSFS!$C5+(drdp!J5+drdp!S5)*DSFS!$D5)</f>
        <v>0</v>
      </c>
      <c r="H5" s="18">
        <f>Model!$W$5*((drdp!B5)*DSFS!$B5+(drdp!E5)*DSFS!$C5+(drdp!H5)*DSFS!$D5)</f>
        <v>0</v>
      </c>
      <c r="I5" s="18">
        <f>Model!$W$5*((drdp!C5)*DSFS!$B5+(drdp!F5)*DSFS!$C5+(drdp!I5)*DSFS!$D5)</f>
        <v>0</v>
      </c>
      <c r="J5" s="18">
        <f>Model!$W$5*((drdp!D5)*DSFS!$B5+(drdp!G5)*DSFS!$C5+(drdp!J5)*DSFS!$D5)</f>
        <v>3.3599999999999998E-2</v>
      </c>
      <c r="K5" s="21">
        <f>SUM(E$3:E4)+H5</f>
        <v>0</v>
      </c>
      <c r="L5" s="21">
        <f>SUM(F$3:F4)+I5</f>
        <v>0</v>
      </c>
      <c r="M5" s="21">
        <f>SUM(G$3:G4)+J5</f>
        <v>3.3599999999999998E-2</v>
      </c>
      <c r="N5" s="19">
        <f t="shared" si="1"/>
        <v>0</v>
      </c>
      <c r="O5" s="19">
        <f t="shared" si="0"/>
        <v>0</v>
      </c>
      <c r="P5" s="19">
        <f t="shared" si="0"/>
        <v>1.1289599999999998E-3</v>
      </c>
      <c r="Q5" s="19">
        <f t="shared" si="2"/>
        <v>0</v>
      </c>
      <c r="R5" s="19">
        <f t="shared" si="3"/>
        <v>0</v>
      </c>
      <c r="S5" s="19">
        <f t="shared" si="4"/>
        <v>0</v>
      </c>
    </row>
    <row r="6" spans="1:19" x14ac:dyDescent="0.25">
      <c r="A6" s="26">
        <f>Wellpath!E6</f>
        <v>90</v>
      </c>
      <c r="B6" s="22">
        <f>Wellpath!K6</f>
        <v>90</v>
      </c>
      <c r="C6" s="22">
        <v>0</v>
      </c>
      <c r="D6" s="22">
        <v>0</v>
      </c>
      <c r="E6" s="20">
        <f>Model!$W$5*((drdp!B6+drdp!K6)*DSFS!$B6+(drdp!E6+drdp!N6)*DSFS!$C6+(drdp!H6+drdp!Q6)*DSFS!$D6)</f>
        <v>0</v>
      </c>
      <c r="F6" s="20">
        <f>Model!$W$5*((drdp!C6+drdp!L6)*DSFS!$B6+(drdp!F6+drdp!O6)*DSFS!$C6+(drdp!I6+drdp!R6)*DSFS!$D6)</f>
        <v>0</v>
      </c>
      <c r="G6" s="20">
        <f>Model!$W$5*((drdp!D6+drdp!M6)*DSFS!$B6+(drdp!G6+drdp!P6)*DSFS!$C6+(drdp!J6+drdp!S6)*DSFS!$D6)</f>
        <v>0</v>
      </c>
      <c r="H6" s="18">
        <f>Model!$W$5*((drdp!B6)*DSFS!$B6+(drdp!E6)*DSFS!$C6+(drdp!H6)*DSFS!$D6)</f>
        <v>0</v>
      </c>
      <c r="I6" s="18">
        <f>Model!$W$5*((drdp!C6)*DSFS!$B6+(drdp!F6)*DSFS!$C6+(drdp!I6)*DSFS!$D6)</f>
        <v>0</v>
      </c>
      <c r="J6" s="18">
        <f>Model!$W$5*((drdp!D6)*DSFS!$B6+(drdp!G6)*DSFS!$C6+(drdp!J6)*DSFS!$D6)</f>
        <v>5.0399999999999993E-2</v>
      </c>
      <c r="K6" s="21">
        <f>SUM(E$3:E5)+H6</f>
        <v>0</v>
      </c>
      <c r="L6" s="21">
        <f>SUM(F$3:F5)+I6</f>
        <v>0</v>
      </c>
      <c r="M6" s="21">
        <f>SUM(G$3:G5)+J6</f>
        <v>5.0399999999999993E-2</v>
      </c>
      <c r="N6" s="19">
        <f t="shared" si="1"/>
        <v>0</v>
      </c>
      <c r="O6" s="19">
        <f t="shared" si="0"/>
        <v>0</v>
      </c>
      <c r="P6" s="19">
        <f t="shared" si="0"/>
        <v>2.5401599999999992E-3</v>
      </c>
      <c r="Q6" s="19">
        <f t="shared" si="2"/>
        <v>0</v>
      </c>
      <c r="R6" s="19">
        <f t="shared" si="3"/>
        <v>0</v>
      </c>
      <c r="S6" s="19">
        <f t="shared" si="4"/>
        <v>0</v>
      </c>
    </row>
    <row r="7" spans="1:19" x14ac:dyDescent="0.25">
      <c r="A7" s="26">
        <f>Wellpath!E7</f>
        <v>120</v>
      </c>
      <c r="B7" s="22">
        <f>Wellpath!K7</f>
        <v>120</v>
      </c>
      <c r="C7" s="22">
        <v>0</v>
      </c>
      <c r="D7" s="22">
        <v>0</v>
      </c>
      <c r="E7" s="20">
        <f>Model!$W$5*((drdp!B7+drdp!K7)*DSFS!$B7+(drdp!E7+drdp!N7)*DSFS!$C7+(drdp!H7+drdp!Q7)*DSFS!$D7)</f>
        <v>0</v>
      </c>
      <c r="F7" s="20">
        <f>Model!$W$5*((drdp!C7+drdp!L7)*DSFS!$B7+(drdp!F7+drdp!O7)*DSFS!$C7+(drdp!I7+drdp!R7)*DSFS!$D7)</f>
        <v>0</v>
      </c>
      <c r="G7" s="20">
        <f>Model!$W$5*((drdp!D7+drdp!M7)*DSFS!$B7+(drdp!G7+drdp!P7)*DSFS!$C7+(drdp!J7+drdp!S7)*DSFS!$D7)</f>
        <v>0</v>
      </c>
      <c r="H7" s="18">
        <f>Model!$W$5*((drdp!B7)*DSFS!$B7+(drdp!E7)*DSFS!$C7+(drdp!H7)*DSFS!$D7)</f>
        <v>0</v>
      </c>
      <c r="I7" s="18">
        <f>Model!$W$5*((drdp!C7)*DSFS!$B7+(drdp!F7)*DSFS!$C7+(drdp!I7)*DSFS!$D7)</f>
        <v>0</v>
      </c>
      <c r="J7" s="18">
        <f>Model!$W$5*((drdp!D7)*DSFS!$B7+(drdp!G7)*DSFS!$C7+(drdp!J7)*DSFS!$D7)</f>
        <v>6.7199999999999996E-2</v>
      </c>
      <c r="K7" s="21">
        <f>SUM(E$3:E6)+H7</f>
        <v>0</v>
      </c>
      <c r="L7" s="21">
        <f>SUM(F$3:F6)+I7</f>
        <v>0</v>
      </c>
      <c r="M7" s="21">
        <f>SUM(G$3:G6)+J7</f>
        <v>6.7199999999999996E-2</v>
      </c>
      <c r="N7" s="19">
        <f t="shared" si="1"/>
        <v>0</v>
      </c>
      <c r="O7" s="19">
        <f t="shared" si="0"/>
        <v>0</v>
      </c>
      <c r="P7" s="19">
        <f t="shared" si="0"/>
        <v>4.5158399999999993E-3</v>
      </c>
      <c r="Q7" s="19">
        <f t="shared" si="2"/>
        <v>0</v>
      </c>
      <c r="R7" s="19">
        <f t="shared" si="3"/>
        <v>0</v>
      </c>
      <c r="S7" s="19">
        <f t="shared" si="4"/>
        <v>0</v>
      </c>
    </row>
    <row r="8" spans="1:19" x14ac:dyDescent="0.25">
      <c r="A8" s="26">
        <f>Wellpath!E8</f>
        <v>150</v>
      </c>
      <c r="B8" s="22">
        <f>Wellpath!K8</f>
        <v>150</v>
      </c>
      <c r="C8" s="22">
        <v>0</v>
      </c>
      <c r="D8" s="22">
        <v>0</v>
      </c>
      <c r="E8" s="20">
        <f>Model!$W$5*((drdp!B8+drdp!K8)*DSFS!$B8+(drdp!E8+drdp!N8)*DSFS!$C8+(drdp!H8+drdp!Q8)*DSFS!$D8)</f>
        <v>0</v>
      </c>
      <c r="F8" s="20">
        <f>Model!$W$5*((drdp!C8+drdp!L8)*DSFS!$B8+(drdp!F8+drdp!O8)*DSFS!$C8+(drdp!I8+drdp!R8)*DSFS!$D8)</f>
        <v>0</v>
      </c>
      <c r="G8" s="20">
        <f>Model!$W$5*((drdp!D8+drdp!M8)*DSFS!$B8+(drdp!G8+drdp!P8)*DSFS!$C8+(drdp!J8+drdp!S8)*DSFS!$D8)</f>
        <v>0</v>
      </c>
      <c r="H8" s="18">
        <f>Model!$W$5*((drdp!B8)*DSFS!$B8+(drdp!E8)*DSFS!$C8+(drdp!H8)*DSFS!$D8)</f>
        <v>0</v>
      </c>
      <c r="I8" s="18">
        <f>Model!$W$5*((drdp!C8)*DSFS!$B8+(drdp!F8)*DSFS!$C8+(drdp!I8)*DSFS!$D8)</f>
        <v>0</v>
      </c>
      <c r="J8" s="18">
        <f>Model!$W$5*((drdp!D8)*DSFS!$B8+(drdp!G8)*DSFS!$C8+(drdp!J8)*DSFS!$D8)</f>
        <v>8.3999999999999991E-2</v>
      </c>
      <c r="K8" s="21">
        <f>SUM(E$3:E7)+H8</f>
        <v>0</v>
      </c>
      <c r="L8" s="21">
        <f>SUM(F$3:F7)+I8</f>
        <v>0</v>
      </c>
      <c r="M8" s="21">
        <f>SUM(G$3:G7)+J8</f>
        <v>8.3999999999999991E-2</v>
      </c>
      <c r="N8" s="19">
        <f t="shared" si="1"/>
        <v>0</v>
      </c>
      <c r="O8" s="19">
        <f t="shared" si="0"/>
        <v>0</v>
      </c>
      <c r="P8" s="19">
        <f t="shared" si="0"/>
        <v>7.0559999999999989E-3</v>
      </c>
      <c r="Q8" s="19">
        <f t="shared" si="2"/>
        <v>0</v>
      </c>
      <c r="R8" s="19">
        <f t="shared" si="3"/>
        <v>0</v>
      </c>
      <c r="S8" s="19">
        <f t="shared" si="4"/>
        <v>0</v>
      </c>
    </row>
    <row r="9" spans="1:19" x14ac:dyDescent="0.25">
      <c r="A9" s="26">
        <f>Wellpath!E9</f>
        <v>180</v>
      </c>
      <c r="B9" s="22">
        <f>Wellpath!K9</f>
        <v>180</v>
      </c>
      <c r="C9" s="22">
        <v>0</v>
      </c>
      <c r="D9" s="22">
        <v>0</v>
      </c>
      <c r="E9" s="20">
        <f>Model!$W$5*((drdp!B9+drdp!K9)*DSFS!$B9+(drdp!E9+drdp!N9)*DSFS!$C9+(drdp!H9+drdp!Q9)*DSFS!$D9)</f>
        <v>0</v>
      </c>
      <c r="F9" s="20">
        <f>Model!$W$5*((drdp!C9+drdp!L9)*DSFS!$B9+(drdp!F9+drdp!O9)*DSFS!$C9+(drdp!I9+drdp!R9)*DSFS!$D9)</f>
        <v>0</v>
      </c>
      <c r="G9" s="20">
        <f>Model!$W$5*((drdp!D9+drdp!M9)*DSFS!$B9+(drdp!G9+drdp!P9)*DSFS!$C9+(drdp!J9+drdp!S9)*DSFS!$D9)</f>
        <v>0</v>
      </c>
      <c r="H9" s="18">
        <f>Model!$W$5*((drdp!B9)*DSFS!$B9+(drdp!E9)*DSFS!$C9+(drdp!H9)*DSFS!$D9)</f>
        <v>0</v>
      </c>
      <c r="I9" s="18">
        <f>Model!$W$5*((drdp!C9)*DSFS!$B9+(drdp!F9)*DSFS!$C9+(drdp!I9)*DSFS!$D9)</f>
        <v>0</v>
      </c>
      <c r="J9" s="18">
        <f>Model!$W$5*((drdp!D9)*DSFS!$B9+(drdp!G9)*DSFS!$C9+(drdp!J9)*DSFS!$D9)</f>
        <v>0.10079999999999999</v>
      </c>
      <c r="K9" s="21">
        <f>SUM(E$3:E8)+H9</f>
        <v>0</v>
      </c>
      <c r="L9" s="21">
        <f>SUM(F$3:F8)+I9</f>
        <v>0</v>
      </c>
      <c r="M9" s="21">
        <f>SUM(G$3:G8)+J9</f>
        <v>0.10079999999999999</v>
      </c>
      <c r="N9" s="19">
        <f t="shared" si="1"/>
        <v>0</v>
      </c>
      <c r="O9" s="19">
        <f t="shared" si="0"/>
        <v>0</v>
      </c>
      <c r="P9" s="19">
        <f t="shared" si="0"/>
        <v>1.0160639999999997E-2</v>
      </c>
      <c r="Q9" s="19">
        <f t="shared" si="2"/>
        <v>0</v>
      </c>
      <c r="R9" s="19">
        <f t="shared" si="3"/>
        <v>0</v>
      </c>
      <c r="S9" s="19">
        <f t="shared" si="4"/>
        <v>0</v>
      </c>
    </row>
    <row r="10" spans="1:19" x14ac:dyDescent="0.25">
      <c r="A10" s="26">
        <f>Wellpath!E10</f>
        <v>210</v>
      </c>
      <c r="B10" s="22">
        <f>Wellpath!K10</f>
        <v>210</v>
      </c>
      <c r="C10" s="22">
        <v>0</v>
      </c>
      <c r="D10" s="22">
        <v>0</v>
      </c>
      <c r="E10" s="20">
        <f>Model!$W$5*((drdp!B10+drdp!K10)*DSFS!$B10+(drdp!E10+drdp!N10)*DSFS!$C10+(drdp!H10+drdp!Q10)*DSFS!$D10)</f>
        <v>0</v>
      </c>
      <c r="F10" s="20">
        <f>Model!$W$5*((drdp!C10+drdp!L10)*DSFS!$B10+(drdp!F10+drdp!O10)*DSFS!$C10+(drdp!I10+drdp!R10)*DSFS!$D10)</f>
        <v>0</v>
      </c>
      <c r="G10" s="20">
        <f>Model!$W$5*((drdp!D10+drdp!M10)*DSFS!$B10+(drdp!G10+drdp!P10)*DSFS!$C10+(drdp!J10+drdp!S10)*DSFS!$D10)</f>
        <v>0</v>
      </c>
      <c r="H10" s="18">
        <f>Model!$W$5*((drdp!B10)*DSFS!$B10+(drdp!E10)*DSFS!$C10+(drdp!H10)*DSFS!$D10)</f>
        <v>0</v>
      </c>
      <c r="I10" s="18">
        <f>Model!$W$5*((drdp!C10)*DSFS!$B10+(drdp!F10)*DSFS!$C10+(drdp!I10)*DSFS!$D10)</f>
        <v>0</v>
      </c>
      <c r="J10" s="18">
        <f>Model!$W$5*((drdp!D10)*DSFS!$B10+(drdp!G10)*DSFS!$C10+(drdp!J10)*DSFS!$D10)</f>
        <v>0.1176</v>
      </c>
      <c r="K10" s="21">
        <f>SUM(E$3:E9)+H10</f>
        <v>0</v>
      </c>
      <c r="L10" s="21">
        <f>SUM(F$3:F9)+I10</f>
        <v>0</v>
      </c>
      <c r="M10" s="21">
        <f>SUM(G$3:G9)+J10</f>
        <v>0.1176</v>
      </c>
      <c r="N10" s="19">
        <f t="shared" si="1"/>
        <v>0</v>
      </c>
      <c r="O10" s="19">
        <f t="shared" si="0"/>
        <v>0</v>
      </c>
      <c r="P10" s="19">
        <f t="shared" si="0"/>
        <v>1.382976E-2</v>
      </c>
      <c r="Q10" s="19">
        <f t="shared" si="2"/>
        <v>0</v>
      </c>
      <c r="R10" s="19">
        <f t="shared" si="3"/>
        <v>0</v>
      </c>
      <c r="S10" s="19">
        <f t="shared" si="4"/>
        <v>0</v>
      </c>
    </row>
    <row r="11" spans="1:19" x14ac:dyDescent="0.25">
      <c r="A11" s="26">
        <f>Wellpath!E11</f>
        <v>240</v>
      </c>
      <c r="B11" s="22">
        <f>Wellpath!K11</f>
        <v>240</v>
      </c>
      <c r="C11" s="22">
        <v>0</v>
      </c>
      <c r="D11" s="22">
        <v>0</v>
      </c>
      <c r="E11" s="20">
        <f>Model!$W$5*((drdp!B11+drdp!K11)*DSFS!$B11+(drdp!E11+drdp!N11)*DSFS!$C11+(drdp!H11+drdp!Q11)*DSFS!$D11)</f>
        <v>0</v>
      </c>
      <c r="F11" s="20">
        <f>Model!$W$5*((drdp!C11+drdp!L11)*DSFS!$B11+(drdp!F11+drdp!O11)*DSFS!$C11+(drdp!I11+drdp!R11)*DSFS!$D11)</f>
        <v>0</v>
      </c>
      <c r="G11" s="20">
        <f>Model!$W$5*((drdp!D11+drdp!M11)*DSFS!$B11+(drdp!G11+drdp!P11)*DSFS!$C11+(drdp!J11+drdp!S11)*DSFS!$D11)</f>
        <v>0</v>
      </c>
      <c r="H11" s="18">
        <f>Model!$W$5*((drdp!B11)*DSFS!$B11+(drdp!E11)*DSFS!$C11+(drdp!H11)*DSFS!$D11)</f>
        <v>0</v>
      </c>
      <c r="I11" s="18">
        <f>Model!$W$5*((drdp!C11)*DSFS!$B11+(drdp!F11)*DSFS!$C11+(drdp!I11)*DSFS!$D11)</f>
        <v>0</v>
      </c>
      <c r="J11" s="18">
        <f>Model!$W$5*((drdp!D11)*DSFS!$B11+(drdp!G11)*DSFS!$C11+(drdp!J11)*DSFS!$D11)</f>
        <v>0.13439999999999999</v>
      </c>
      <c r="K11" s="21">
        <f>SUM(E$3:E10)+H11</f>
        <v>0</v>
      </c>
      <c r="L11" s="21">
        <f>SUM(F$3:F10)+I11</f>
        <v>0</v>
      </c>
      <c r="M11" s="21">
        <f>SUM(G$3:G10)+J11</f>
        <v>0.13439999999999999</v>
      </c>
      <c r="N11" s="19">
        <f t="shared" si="1"/>
        <v>0</v>
      </c>
      <c r="O11" s="19">
        <f t="shared" si="0"/>
        <v>0</v>
      </c>
      <c r="P11" s="19">
        <f t="shared" si="0"/>
        <v>1.8063359999999997E-2</v>
      </c>
      <c r="Q11" s="19">
        <f t="shared" si="2"/>
        <v>0</v>
      </c>
      <c r="R11" s="19">
        <f t="shared" si="3"/>
        <v>0</v>
      </c>
      <c r="S11" s="19">
        <f t="shared" si="4"/>
        <v>0</v>
      </c>
    </row>
    <row r="12" spans="1:19" x14ac:dyDescent="0.25">
      <c r="A12" s="26">
        <f>Wellpath!E12</f>
        <v>270</v>
      </c>
      <c r="B12" s="22">
        <f>Wellpath!K12</f>
        <v>270</v>
      </c>
      <c r="C12" s="22">
        <v>0</v>
      </c>
      <c r="D12" s="22">
        <v>0</v>
      </c>
      <c r="E12" s="20">
        <f>Model!$W$5*((drdp!B12+drdp!K12)*DSFS!$B12+(drdp!E12+drdp!N12)*DSFS!$C12+(drdp!H12+drdp!Q12)*DSFS!$D12)</f>
        <v>0</v>
      </c>
      <c r="F12" s="20">
        <f>Model!$W$5*((drdp!C12+drdp!L12)*DSFS!$B12+(drdp!F12+drdp!O12)*DSFS!$C12+(drdp!I12+drdp!R12)*DSFS!$D12)</f>
        <v>0</v>
      </c>
      <c r="G12" s="20">
        <f>Model!$W$5*((drdp!D12+drdp!M12)*DSFS!$B12+(drdp!G12+drdp!P12)*DSFS!$C12+(drdp!J12+drdp!S12)*DSFS!$D12)</f>
        <v>0</v>
      </c>
      <c r="H12" s="18">
        <f>Model!$W$5*((drdp!B12)*DSFS!$B12+(drdp!E12)*DSFS!$C12+(drdp!H12)*DSFS!$D12)</f>
        <v>0</v>
      </c>
      <c r="I12" s="18">
        <f>Model!$W$5*((drdp!C12)*DSFS!$B12+(drdp!F12)*DSFS!$C12+(drdp!I12)*DSFS!$D12)</f>
        <v>0</v>
      </c>
      <c r="J12" s="18">
        <f>Model!$W$5*((drdp!D12)*DSFS!$B12+(drdp!G12)*DSFS!$C12+(drdp!J12)*DSFS!$D12)</f>
        <v>0.15119999999999997</v>
      </c>
      <c r="K12" s="21">
        <f>SUM(E$3:E11)+H12</f>
        <v>0</v>
      </c>
      <c r="L12" s="21">
        <f>SUM(F$3:F11)+I12</f>
        <v>0</v>
      </c>
      <c r="M12" s="21">
        <f>SUM(G$3:G11)+J12</f>
        <v>0.15119999999999997</v>
      </c>
      <c r="N12" s="19">
        <f t="shared" si="1"/>
        <v>0</v>
      </c>
      <c r="O12" s="19">
        <f t="shared" si="0"/>
        <v>0</v>
      </c>
      <c r="P12" s="19">
        <f t="shared" si="0"/>
        <v>2.2861439999999993E-2</v>
      </c>
      <c r="Q12" s="19">
        <f t="shared" si="2"/>
        <v>0</v>
      </c>
      <c r="R12" s="19">
        <f t="shared" si="3"/>
        <v>0</v>
      </c>
      <c r="S12" s="19">
        <f t="shared" si="4"/>
        <v>0</v>
      </c>
    </row>
    <row r="13" spans="1:19" x14ac:dyDescent="0.25">
      <c r="A13" s="26">
        <f>Wellpath!E13</f>
        <v>300</v>
      </c>
      <c r="B13" s="22">
        <f>Wellpath!K13</f>
        <v>300</v>
      </c>
      <c r="C13" s="22">
        <v>0</v>
      </c>
      <c r="D13" s="22">
        <v>0</v>
      </c>
      <c r="E13" s="20">
        <f>Model!$W$5*((drdp!B13+drdp!K13)*DSFS!$B13+(drdp!E13+drdp!N13)*DSFS!$C13+(drdp!H13+drdp!Q13)*DSFS!$D13)</f>
        <v>0</v>
      </c>
      <c r="F13" s="20">
        <f>Model!$W$5*((drdp!C13+drdp!L13)*DSFS!$B13+(drdp!F13+drdp!O13)*DSFS!$C13+(drdp!I13+drdp!R13)*DSFS!$D13)</f>
        <v>0</v>
      </c>
      <c r="G13" s="20">
        <f>Model!$W$5*((drdp!D13+drdp!M13)*DSFS!$B13+(drdp!G13+drdp!P13)*DSFS!$C13+(drdp!J13+drdp!S13)*DSFS!$D13)</f>
        <v>0</v>
      </c>
      <c r="H13" s="18">
        <f>Model!$W$5*((drdp!B13)*DSFS!$B13+(drdp!E13)*DSFS!$C13+(drdp!H13)*DSFS!$D13)</f>
        <v>0</v>
      </c>
      <c r="I13" s="18">
        <f>Model!$W$5*((drdp!C13)*DSFS!$B13+(drdp!F13)*DSFS!$C13+(drdp!I13)*DSFS!$D13)</f>
        <v>0</v>
      </c>
      <c r="J13" s="18">
        <f>Model!$W$5*((drdp!D13)*DSFS!$B13+(drdp!G13)*DSFS!$C13+(drdp!J13)*DSFS!$D13)</f>
        <v>0.16799999999999998</v>
      </c>
      <c r="K13" s="21">
        <f>SUM(E$3:E12)+H13</f>
        <v>0</v>
      </c>
      <c r="L13" s="21">
        <f>SUM(F$3:F12)+I13</f>
        <v>0</v>
      </c>
      <c r="M13" s="21">
        <f>SUM(G$3:G12)+J13</f>
        <v>0.16799999999999998</v>
      </c>
      <c r="N13" s="19">
        <f t="shared" si="1"/>
        <v>0</v>
      </c>
      <c r="O13" s="19">
        <f t="shared" si="0"/>
        <v>0</v>
      </c>
      <c r="P13" s="19">
        <f t="shared" si="0"/>
        <v>2.8223999999999996E-2</v>
      </c>
      <c r="Q13" s="19">
        <f t="shared" si="2"/>
        <v>0</v>
      </c>
      <c r="R13" s="19">
        <f t="shared" si="3"/>
        <v>0</v>
      </c>
      <c r="S13" s="19">
        <f t="shared" si="4"/>
        <v>0</v>
      </c>
    </row>
    <row r="14" spans="1:19" x14ac:dyDescent="0.25">
      <c r="A14" s="26">
        <f>Wellpath!E14</f>
        <v>330</v>
      </c>
      <c r="B14" s="22">
        <f>Wellpath!K14</f>
        <v>330</v>
      </c>
      <c r="C14" s="22">
        <v>0</v>
      </c>
      <c r="D14" s="22">
        <v>0</v>
      </c>
      <c r="E14" s="20">
        <f>Model!$W$5*((drdp!B14+drdp!K14)*DSFS!$B14+(drdp!E14+drdp!N14)*DSFS!$C14+(drdp!H14+drdp!Q14)*DSFS!$D14)</f>
        <v>0</v>
      </c>
      <c r="F14" s="20">
        <f>Model!$W$5*((drdp!C14+drdp!L14)*DSFS!$B14+(drdp!F14+drdp!O14)*DSFS!$C14+(drdp!I14+drdp!R14)*DSFS!$D14)</f>
        <v>0</v>
      </c>
      <c r="G14" s="20">
        <f>Model!$W$5*((drdp!D14+drdp!M14)*DSFS!$B14+(drdp!G14+drdp!P14)*DSFS!$C14+(drdp!J14+drdp!S14)*DSFS!$D14)</f>
        <v>0</v>
      </c>
      <c r="H14" s="18">
        <f>Model!$W$5*((drdp!B14)*DSFS!$B14+(drdp!E14)*DSFS!$C14+(drdp!H14)*DSFS!$D14)</f>
        <v>0</v>
      </c>
      <c r="I14" s="18">
        <f>Model!$W$5*((drdp!C14)*DSFS!$B14+(drdp!F14)*DSFS!$C14+(drdp!I14)*DSFS!$D14)</f>
        <v>0</v>
      </c>
      <c r="J14" s="18">
        <f>Model!$W$5*((drdp!D14)*DSFS!$B14+(drdp!G14)*DSFS!$C14+(drdp!J14)*DSFS!$D14)</f>
        <v>0.18479999999999999</v>
      </c>
      <c r="K14" s="21">
        <f>SUM(E$3:E13)+H14</f>
        <v>0</v>
      </c>
      <c r="L14" s="21">
        <f>SUM(F$3:F13)+I14</f>
        <v>0</v>
      </c>
      <c r="M14" s="21">
        <f>SUM(G$3:G13)+J14</f>
        <v>0.18479999999999999</v>
      </c>
      <c r="N14" s="19">
        <f t="shared" si="1"/>
        <v>0</v>
      </c>
      <c r="O14" s="19">
        <f t="shared" si="0"/>
        <v>0</v>
      </c>
      <c r="P14" s="19">
        <f t="shared" si="0"/>
        <v>3.4151039999999994E-2</v>
      </c>
      <c r="Q14" s="19">
        <f t="shared" si="2"/>
        <v>0</v>
      </c>
      <c r="R14" s="19">
        <f t="shared" si="3"/>
        <v>0</v>
      </c>
      <c r="S14" s="19">
        <f t="shared" si="4"/>
        <v>0</v>
      </c>
    </row>
    <row r="15" spans="1:19" x14ac:dyDescent="0.25">
      <c r="A15" s="26">
        <f>Wellpath!E15</f>
        <v>360</v>
      </c>
      <c r="B15" s="22">
        <f>Wellpath!K15</f>
        <v>360</v>
      </c>
      <c r="C15" s="22">
        <v>0</v>
      </c>
      <c r="D15" s="22">
        <v>0</v>
      </c>
      <c r="E15" s="20">
        <f>Model!$W$5*((drdp!B15+drdp!K15)*DSFS!$B15+(drdp!E15+drdp!N15)*DSFS!$C15+(drdp!H15+drdp!Q15)*DSFS!$D15)</f>
        <v>0</v>
      </c>
      <c r="F15" s="20">
        <f>Model!$W$5*((drdp!C15+drdp!L15)*DSFS!$B15+(drdp!F15+drdp!O15)*DSFS!$C15+(drdp!I15+drdp!R15)*DSFS!$D15)</f>
        <v>0</v>
      </c>
      <c r="G15" s="20">
        <f>Model!$W$5*((drdp!D15+drdp!M15)*DSFS!$B15+(drdp!G15+drdp!P15)*DSFS!$C15+(drdp!J15+drdp!S15)*DSFS!$D15)</f>
        <v>0</v>
      </c>
      <c r="H15" s="18">
        <f>Model!$W$5*((drdp!B15)*DSFS!$B15+(drdp!E15)*DSFS!$C15+(drdp!H15)*DSFS!$D15)</f>
        <v>0</v>
      </c>
      <c r="I15" s="18">
        <f>Model!$W$5*((drdp!C15)*DSFS!$B15+(drdp!F15)*DSFS!$C15+(drdp!I15)*DSFS!$D15)</f>
        <v>0</v>
      </c>
      <c r="J15" s="18">
        <f>Model!$W$5*((drdp!D15)*DSFS!$B15+(drdp!G15)*DSFS!$C15+(drdp!J15)*DSFS!$D15)</f>
        <v>0.20159999999999997</v>
      </c>
      <c r="K15" s="21">
        <f>SUM(E$3:E14)+H15</f>
        <v>0</v>
      </c>
      <c r="L15" s="21">
        <f>SUM(F$3:F14)+I15</f>
        <v>0</v>
      </c>
      <c r="M15" s="21">
        <f>SUM(G$3:G14)+J15</f>
        <v>0.20159999999999997</v>
      </c>
      <c r="N15" s="19">
        <f t="shared" si="1"/>
        <v>0</v>
      </c>
      <c r="O15" s="19">
        <f t="shared" si="0"/>
        <v>0</v>
      </c>
      <c r="P15" s="19">
        <f t="shared" si="0"/>
        <v>4.0642559999999987E-2</v>
      </c>
      <c r="Q15" s="19">
        <f t="shared" si="2"/>
        <v>0</v>
      </c>
      <c r="R15" s="19">
        <f t="shared" si="3"/>
        <v>0</v>
      </c>
      <c r="S15" s="19">
        <f t="shared" si="4"/>
        <v>0</v>
      </c>
    </row>
    <row r="16" spans="1:19" x14ac:dyDescent="0.25">
      <c r="A16" s="26">
        <f>Wellpath!E16</f>
        <v>390</v>
      </c>
      <c r="B16" s="22">
        <f>Wellpath!K16</f>
        <v>390</v>
      </c>
      <c r="C16" s="22">
        <v>0</v>
      </c>
      <c r="D16" s="22">
        <v>0</v>
      </c>
      <c r="E16" s="20">
        <f>Model!$W$5*((drdp!B16+drdp!K16)*DSFS!$B16+(drdp!E16+drdp!N16)*DSFS!$C16+(drdp!H16+drdp!Q16)*DSFS!$D16)</f>
        <v>0</v>
      </c>
      <c r="F16" s="20">
        <f>Model!$W$5*((drdp!C16+drdp!L16)*DSFS!$B16+(drdp!F16+drdp!O16)*DSFS!$C16+(drdp!I16+drdp!R16)*DSFS!$D16)</f>
        <v>0</v>
      </c>
      <c r="G16" s="20">
        <f>Model!$W$5*((drdp!D16+drdp!M16)*DSFS!$B16+(drdp!G16+drdp!P16)*DSFS!$C16+(drdp!J16+drdp!S16)*DSFS!$D16)</f>
        <v>0</v>
      </c>
      <c r="H16" s="18">
        <f>Model!$W$5*((drdp!B16)*DSFS!$B16+(drdp!E16)*DSFS!$C16+(drdp!H16)*DSFS!$D16)</f>
        <v>0</v>
      </c>
      <c r="I16" s="18">
        <f>Model!$W$5*((drdp!C16)*DSFS!$B16+(drdp!F16)*DSFS!$C16+(drdp!I16)*DSFS!$D16)</f>
        <v>0</v>
      </c>
      <c r="J16" s="18">
        <f>Model!$W$5*((drdp!D16)*DSFS!$B16+(drdp!G16)*DSFS!$C16+(drdp!J16)*DSFS!$D16)</f>
        <v>0.21839999999999998</v>
      </c>
      <c r="K16" s="21">
        <f>SUM(E$3:E15)+H16</f>
        <v>0</v>
      </c>
      <c r="L16" s="21">
        <f>SUM(F$3:F15)+I16</f>
        <v>0</v>
      </c>
      <c r="M16" s="21">
        <f>SUM(G$3:G15)+J16</f>
        <v>0.21839999999999998</v>
      </c>
      <c r="N16" s="19">
        <f t="shared" si="1"/>
        <v>0</v>
      </c>
      <c r="O16" s="19">
        <f t="shared" si="0"/>
        <v>0</v>
      </c>
      <c r="P16" s="19">
        <f t="shared" si="0"/>
        <v>4.7698559999999994E-2</v>
      </c>
      <c r="Q16" s="19">
        <f t="shared" si="2"/>
        <v>0</v>
      </c>
      <c r="R16" s="19">
        <f t="shared" si="3"/>
        <v>0</v>
      </c>
      <c r="S16" s="19">
        <f t="shared" si="4"/>
        <v>0</v>
      </c>
    </row>
    <row r="17" spans="1:19" x14ac:dyDescent="0.25">
      <c r="A17" s="26">
        <f>Wellpath!E17</f>
        <v>420</v>
      </c>
      <c r="B17" s="22">
        <f>Wellpath!K17</f>
        <v>420</v>
      </c>
      <c r="C17" s="22">
        <v>0</v>
      </c>
      <c r="D17" s="22">
        <v>0</v>
      </c>
      <c r="E17" s="20">
        <f>Model!$W$5*((drdp!B17+drdp!K17)*DSFS!$B17+(drdp!E17+drdp!N17)*DSFS!$C17+(drdp!H17+drdp!Q17)*DSFS!$D17)</f>
        <v>0</v>
      </c>
      <c r="F17" s="20">
        <f>Model!$W$5*((drdp!C17+drdp!L17)*DSFS!$B17+(drdp!F17+drdp!O17)*DSFS!$C17+(drdp!I17+drdp!R17)*DSFS!$D17)</f>
        <v>0</v>
      </c>
      <c r="G17" s="20">
        <f>Model!$W$5*((drdp!D17+drdp!M17)*DSFS!$B17+(drdp!G17+drdp!P17)*DSFS!$C17+(drdp!J17+drdp!S17)*DSFS!$D17)</f>
        <v>0</v>
      </c>
      <c r="H17" s="18">
        <f>Model!$W$5*((drdp!B17)*DSFS!$B17+(drdp!E17)*DSFS!$C17+(drdp!H17)*DSFS!$D17)</f>
        <v>0</v>
      </c>
      <c r="I17" s="18">
        <f>Model!$W$5*((drdp!C17)*DSFS!$B17+(drdp!F17)*DSFS!$C17+(drdp!I17)*DSFS!$D17)</f>
        <v>0</v>
      </c>
      <c r="J17" s="18">
        <f>Model!$W$5*((drdp!D17)*DSFS!$B17+(drdp!G17)*DSFS!$C17+(drdp!J17)*DSFS!$D17)</f>
        <v>0.23519999999999999</v>
      </c>
      <c r="K17" s="21">
        <f>SUM(E$3:E16)+H17</f>
        <v>0</v>
      </c>
      <c r="L17" s="21">
        <f>SUM(F$3:F16)+I17</f>
        <v>0</v>
      </c>
      <c r="M17" s="21">
        <f>SUM(G$3:G16)+J17</f>
        <v>0.23519999999999999</v>
      </c>
      <c r="N17" s="19">
        <f t="shared" si="1"/>
        <v>0</v>
      </c>
      <c r="O17" s="19">
        <f t="shared" si="0"/>
        <v>0</v>
      </c>
      <c r="P17" s="19">
        <f t="shared" si="0"/>
        <v>5.531904E-2</v>
      </c>
      <c r="Q17" s="19">
        <f t="shared" si="2"/>
        <v>0</v>
      </c>
      <c r="R17" s="19">
        <f t="shared" si="3"/>
        <v>0</v>
      </c>
      <c r="S17" s="19">
        <f t="shared" si="4"/>
        <v>0</v>
      </c>
    </row>
    <row r="18" spans="1:19" x14ac:dyDescent="0.25">
      <c r="A18" s="26">
        <f>Wellpath!E18</f>
        <v>450</v>
      </c>
      <c r="B18" s="22">
        <f>Wellpath!K18</f>
        <v>450</v>
      </c>
      <c r="C18" s="22">
        <v>0</v>
      </c>
      <c r="D18" s="22">
        <v>0</v>
      </c>
      <c r="E18" s="20">
        <f>Model!$W$5*((drdp!B18+drdp!K18)*DSFS!$B18+(drdp!E18+drdp!N18)*DSFS!$C18+(drdp!H18+drdp!Q18)*DSFS!$D18)</f>
        <v>0</v>
      </c>
      <c r="F18" s="20">
        <f>Model!$W$5*((drdp!C18+drdp!L18)*DSFS!$B18+(drdp!F18+drdp!O18)*DSFS!$C18+(drdp!I18+drdp!R18)*DSFS!$D18)</f>
        <v>0</v>
      </c>
      <c r="G18" s="20">
        <f>Model!$W$5*((drdp!D18+drdp!M18)*DSFS!$B18+(drdp!G18+drdp!P18)*DSFS!$C18+(drdp!J18+drdp!S18)*DSFS!$D18)</f>
        <v>0</v>
      </c>
      <c r="H18" s="18">
        <f>Model!$W$5*((drdp!B18)*DSFS!$B18+(drdp!E18)*DSFS!$C18+(drdp!H18)*DSFS!$D18)</f>
        <v>0</v>
      </c>
      <c r="I18" s="18">
        <f>Model!$W$5*((drdp!C18)*DSFS!$B18+(drdp!F18)*DSFS!$C18+(drdp!I18)*DSFS!$D18)</f>
        <v>0</v>
      </c>
      <c r="J18" s="18">
        <f>Model!$W$5*((drdp!D18)*DSFS!$B18+(drdp!G18)*DSFS!$C18+(drdp!J18)*DSFS!$D18)</f>
        <v>0.252</v>
      </c>
      <c r="K18" s="21">
        <f>SUM(E$3:E17)+H18</f>
        <v>0</v>
      </c>
      <c r="L18" s="21">
        <f>SUM(F$3:F17)+I18</f>
        <v>0</v>
      </c>
      <c r="M18" s="21">
        <f>SUM(G$3:G17)+J18</f>
        <v>0.252</v>
      </c>
      <c r="N18" s="19">
        <f t="shared" si="1"/>
        <v>0</v>
      </c>
      <c r="O18" s="19">
        <f t="shared" si="0"/>
        <v>0</v>
      </c>
      <c r="P18" s="19">
        <f t="shared" si="0"/>
        <v>6.3504000000000005E-2</v>
      </c>
      <c r="Q18" s="19">
        <f t="shared" si="2"/>
        <v>0</v>
      </c>
      <c r="R18" s="19">
        <f t="shared" si="3"/>
        <v>0</v>
      </c>
      <c r="S18" s="19">
        <f t="shared" si="4"/>
        <v>0</v>
      </c>
    </row>
    <row r="19" spans="1:19" x14ac:dyDescent="0.25">
      <c r="A19" s="26">
        <f>Wellpath!E19</f>
        <v>480</v>
      </c>
      <c r="B19" s="22">
        <f>Wellpath!K19</f>
        <v>480</v>
      </c>
      <c r="C19" s="22">
        <v>0</v>
      </c>
      <c r="D19" s="22">
        <v>0</v>
      </c>
      <c r="E19" s="20">
        <f>Model!$W$5*((drdp!B19+drdp!K19)*DSFS!$B19+(drdp!E19+drdp!N19)*DSFS!$C19+(drdp!H19+drdp!Q19)*DSFS!$D19)</f>
        <v>0</v>
      </c>
      <c r="F19" s="20">
        <f>Model!$W$5*((drdp!C19+drdp!L19)*DSFS!$B19+(drdp!F19+drdp!O19)*DSFS!$C19+(drdp!I19+drdp!R19)*DSFS!$D19)</f>
        <v>0</v>
      </c>
      <c r="G19" s="20">
        <f>Model!$W$5*((drdp!D19+drdp!M19)*DSFS!$B19+(drdp!G19+drdp!P19)*DSFS!$C19+(drdp!J19+drdp!S19)*DSFS!$D19)</f>
        <v>0</v>
      </c>
      <c r="H19" s="18">
        <f>Model!$W$5*((drdp!B19)*DSFS!$B19+(drdp!E19)*DSFS!$C19+(drdp!H19)*DSFS!$D19)</f>
        <v>0</v>
      </c>
      <c r="I19" s="18">
        <f>Model!$W$5*((drdp!C19)*DSFS!$B19+(drdp!F19)*DSFS!$C19+(drdp!I19)*DSFS!$D19)</f>
        <v>0</v>
      </c>
      <c r="J19" s="18">
        <f>Model!$W$5*((drdp!D19)*DSFS!$B19+(drdp!G19)*DSFS!$C19+(drdp!J19)*DSFS!$D19)</f>
        <v>0.26879999999999998</v>
      </c>
      <c r="K19" s="21">
        <f>SUM(E$3:E18)+H19</f>
        <v>0</v>
      </c>
      <c r="L19" s="21">
        <f>SUM(F$3:F18)+I19</f>
        <v>0</v>
      </c>
      <c r="M19" s="21">
        <f>SUM(G$3:G18)+J19</f>
        <v>0.26879999999999998</v>
      </c>
      <c r="N19" s="19">
        <f t="shared" si="1"/>
        <v>0</v>
      </c>
      <c r="O19" s="19">
        <f t="shared" si="1"/>
        <v>0</v>
      </c>
      <c r="P19" s="19">
        <f t="shared" si="1"/>
        <v>7.2253439999999988E-2</v>
      </c>
      <c r="Q19" s="19">
        <f t="shared" si="2"/>
        <v>0</v>
      </c>
      <c r="R19" s="19">
        <f t="shared" si="3"/>
        <v>0</v>
      </c>
      <c r="S19" s="19">
        <f t="shared" si="4"/>
        <v>0</v>
      </c>
    </row>
    <row r="20" spans="1:19" x14ac:dyDescent="0.25">
      <c r="A20" s="26">
        <f>Wellpath!E20</f>
        <v>510</v>
      </c>
      <c r="B20" s="22">
        <f>Wellpath!K20</f>
        <v>510</v>
      </c>
      <c r="C20" s="22">
        <v>0</v>
      </c>
      <c r="D20" s="22">
        <v>0</v>
      </c>
      <c r="E20" s="20">
        <f>Model!$W$5*((drdp!B20+drdp!K20)*DSFS!$B20+(drdp!E20+drdp!N20)*DSFS!$C20+(drdp!H20+drdp!Q20)*DSFS!$D20)</f>
        <v>0</v>
      </c>
      <c r="F20" s="20">
        <f>Model!$W$5*((drdp!C20+drdp!L20)*DSFS!$B20+(drdp!F20+drdp!O20)*DSFS!$C20+(drdp!I20+drdp!R20)*DSFS!$D20)</f>
        <v>0</v>
      </c>
      <c r="G20" s="20">
        <f>Model!$W$5*((drdp!D20+drdp!M20)*DSFS!$B20+(drdp!G20+drdp!P20)*DSFS!$C20+(drdp!J20+drdp!S20)*DSFS!$D20)</f>
        <v>0</v>
      </c>
      <c r="H20" s="18">
        <f>Model!$W$5*((drdp!B20)*DSFS!$B20+(drdp!E20)*DSFS!$C20+(drdp!H20)*DSFS!$D20)</f>
        <v>0</v>
      </c>
      <c r="I20" s="18">
        <f>Model!$W$5*((drdp!C20)*DSFS!$B20+(drdp!F20)*DSFS!$C20+(drdp!I20)*DSFS!$D20)</f>
        <v>0</v>
      </c>
      <c r="J20" s="18">
        <f>Model!$W$5*((drdp!D20)*DSFS!$B20+(drdp!G20)*DSFS!$C20+(drdp!J20)*DSFS!$D20)</f>
        <v>0.28559999999999997</v>
      </c>
      <c r="K20" s="21">
        <f>SUM(E$3:E19)+H20</f>
        <v>0</v>
      </c>
      <c r="L20" s="21">
        <f>SUM(F$3:F19)+I20</f>
        <v>0</v>
      </c>
      <c r="M20" s="21">
        <f>SUM(G$3:G19)+J20</f>
        <v>0.28559999999999997</v>
      </c>
      <c r="N20" s="19">
        <f t="shared" si="1"/>
        <v>0</v>
      </c>
      <c r="O20" s="19">
        <f t="shared" si="1"/>
        <v>0</v>
      </c>
      <c r="P20" s="19">
        <f t="shared" si="1"/>
        <v>8.1567359999999978E-2</v>
      </c>
      <c r="Q20" s="19">
        <f t="shared" si="2"/>
        <v>0</v>
      </c>
      <c r="R20" s="19">
        <f t="shared" si="3"/>
        <v>0</v>
      </c>
      <c r="S20" s="19">
        <f t="shared" si="4"/>
        <v>0</v>
      </c>
    </row>
    <row r="21" spans="1:19" x14ac:dyDescent="0.25">
      <c r="A21" s="26">
        <f>Wellpath!E21</f>
        <v>540</v>
      </c>
      <c r="B21" s="22">
        <f>Wellpath!K21</f>
        <v>540</v>
      </c>
      <c r="C21" s="22">
        <v>0</v>
      </c>
      <c r="D21" s="22">
        <v>0</v>
      </c>
      <c r="E21" s="20">
        <f>Model!$W$5*((drdp!B21+drdp!K21)*DSFS!$B21+(drdp!E21+drdp!N21)*DSFS!$C21+(drdp!H21+drdp!Q21)*DSFS!$D21)</f>
        <v>0</v>
      </c>
      <c r="F21" s="20">
        <f>Model!$W$5*((drdp!C21+drdp!L21)*DSFS!$B21+(drdp!F21+drdp!O21)*DSFS!$C21+(drdp!I21+drdp!R21)*DSFS!$D21)</f>
        <v>0</v>
      </c>
      <c r="G21" s="20">
        <f>Model!$W$5*((drdp!D21+drdp!M21)*DSFS!$B21+(drdp!G21+drdp!P21)*DSFS!$C21+(drdp!J21+drdp!S21)*DSFS!$D21)</f>
        <v>0</v>
      </c>
      <c r="H21" s="18">
        <f>Model!$W$5*((drdp!B21)*DSFS!$B21+(drdp!E21)*DSFS!$C21+(drdp!H21)*DSFS!$D21)</f>
        <v>0</v>
      </c>
      <c r="I21" s="18">
        <f>Model!$W$5*((drdp!C21)*DSFS!$B21+(drdp!F21)*DSFS!$C21+(drdp!I21)*DSFS!$D21)</f>
        <v>0</v>
      </c>
      <c r="J21" s="18">
        <f>Model!$W$5*((drdp!D21)*DSFS!$B21+(drdp!G21)*DSFS!$C21+(drdp!J21)*DSFS!$D21)</f>
        <v>0.30239999999999995</v>
      </c>
      <c r="K21" s="21">
        <f>SUM(E$3:E20)+H21</f>
        <v>0</v>
      </c>
      <c r="L21" s="21">
        <f>SUM(F$3:F20)+I21</f>
        <v>0</v>
      </c>
      <c r="M21" s="21">
        <f>SUM(G$3:G20)+J21</f>
        <v>0.30239999999999995</v>
      </c>
      <c r="N21" s="19">
        <f t="shared" si="1"/>
        <v>0</v>
      </c>
      <c r="O21" s="19">
        <f t="shared" si="1"/>
        <v>0</v>
      </c>
      <c r="P21" s="19">
        <f t="shared" si="1"/>
        <v>9.1445759999999973E-2</v>
      </c>
      <c r="Q21" s="19">
        <f t="shared" si="2"/>
        <v>0</v>
      </c>
      <c r="R21" s="19">
        <f t="shared" si="3"/>
        <v>0</v>
      </c>
      <c r="S21" s="19">
        <f t="shared" si="4"/>
        <v>0</v>
      </c>
    </row>
    <row r="22" spans="1:19" x14ac:dyDescent="0.25">
      <c r="A22" s="26">
        <f>Wellpath!E22</f>
        <v>570</v>
      </c>
      <c r="B22" s="22">
        <f>Wellpath!K22</f>
        <v>570</v>
      </c>
      <c r="C22" s="22">
        <v>0</v>
      </c>
      <c r="D22" s="22">
        <v>0</v>
      </c>
      <c r="E22" s="20">
        <f>Model!$W$5*((drdp!B22+drdp!K22)*DSFS!$B22+(drdp!E22+drdp!N22)*DSFS!$C22+(drdp!H22+drdp!Q22)*DSFS!$D22)</f>
        <v>0</v>
      </c>
      <c r="F22" s="20">
        <f>Model!$W$5*((drdp!C22+drdp!L22)*DSFS!$B22+(drdp!F22+drdp!O22)*DSFS!$C22+(drdp!I22+drdp!R22)*DSFS!$D22)</f>
        <v>0</v>
      </c>
      <c r="G22" s="20">
        <f>Model!$W$5*((drdp!D22+drdp!M22)*DSFS!$B22+(drdp!G22+drdp!P22)*DSFS!$C22+(drdp!J22+drdp!S22)*DSFS!$D22)</f>
        <v>0</v>
      </c>
      <c r="H22" s="18">
        <f>Model!$W$5*((drdp!B22)*DSFS!$B22+(drdp!E22)*DSFS!$C22+(drdp!H22)*DSFS!$D22)</f>
        <v>0</v>
      </c>
      <c r="I22" s="18">
        <f>Model!$W$5*((drdp!C22)*DSFS!$B22+(drdp!F22)*DSFS!$C22+(drdp!I22)*DSFS!$D22)</f>
        <v>0</v>
      </c>
      <c r="J22" s="18">
        <f>Model!$W$5*((drdp!D22)*DSFS!$B22+(drdp!G22)*DSFS!$C22+(drdp!J22)*DSFS!$D22)</f>
        <v>0.31919999999999998</v>
      </c>
      <c r="K22" s="21">
        <f>SUM(E$3:E21)+H22</f>
        <v>0</v>
      </c>
      <c r="L22" s="21">
        <f>SUM(F$3:F21)+I22</f>
        <v>0</v>
      </c>
      <c r="M22" s="21">
        <f>SUM(G$3:G21)+J22</f>
        <v>0.31919999999999998</v>
      </c>
      <c r="N22" s="19">
        <f t="shared" si="1"/>
        <v>0</v>
      </c>
      <c r="O22" s="19">
        <f t="shared" si="1"/>
        <v>0</v>
      </c>
      <c r="P22" s="19">
        <f t="shared" si="1"/>
        <v>0.10188863999999999</v>
      </c>
      <c r="Q22" s="19">
        <f t="shared" si="2"/>
        <v>0</v>
      </c>
      <c r="R22" s="19">
        <f t="shared" si="3"/>
        <v>0</v>
      </c>
      <c r="S22" s="19">
        <f t="shared" si="4"/>
        <v>0</v>
      </c>
    </row>
    <row r="23" spans="1:19" x14ac:dyDescent="0.25">
      <c r="A23" s="26">
        <f>Wellpath!E23</f>
        <v>600</v>
      </c>
      <c r="B23" s="22">
        <f>Wellpath!K23</f>
        <v>600</v>
      </c>
      <c r="C23" s="22">
        <v>0</v>
      </c>
      <c r="D23" s="22">
        <v>0</v>
      </c>
      <c r="E23" s="20">
        <f>Model!$W$5*((drdp!B23+drdp!K23)*DSFS!$B23+(drdp!E23+drdp!N23)*DSFS!$C23+(drdp!H23+drdp!Q23)*DSFS!$D23)</f>
        <v>0</v>
      </c>
      <c r="F23" s="20">
        <f>Model!$W$5*((drdp!C23+drdp!L23)*DSFS!$B23+(drdp!F23+drdp!O23)*DSFS!$C23+(drdp!I23+drdp!R23)*DSFS!$D23)</f>
        <v>0</v>
      </c>
      <c r="G23" s="20">
        <f>Model!$W$5*((drdp!D23+drdp!M23)*DSFS!$B23+(drdp!G23+drdp!P23)*DSFS!$C23+(drdp!J23+drdp!S23)*DSFS!$D23)</f>
        <v>0</v>
      </c>
      <c r="H23" s="18">
        <f>Model!$W$5*((drdp!B23)*DSFS!$B23+(drdp!E23)*DSFS!$C23+(drdp!H23)*DSFS!$D23)</f>
        <v>0</v>
      </c>
      <c r="I23" s="18">
        <f>Model!$W$5*((drdp!C23)*DSFS!$B23+(drdp!F23)*DSFS!$C23+(drdp!I23)*DSFS!$D23)</f>
        <v>0</v>
      </c>
      <c r="J23" s="18">
        <f>Model!$W$5*((drdp!D23)*DSFS!$B23+(drdp!G23)*DSFS!$C23+(drdp!J23)*DSFS!$D23)</f>
        <v>0.33599999999999997</v>
      </c>
      <c r="K23" s="21">
        <f>SUM(E$3:E22)+H23</f>
        <v>0</v>
      </c>
      <c r="L23" s="21">
        <f>SUM(F$3:F22)+I23</f>
        <v>0</v>
      </c>
      <c r="M23" s="21">
        <f>SUM(G$3:G22)+J23</f>
        <v>0.33599999999999997</v>
      </c>
      <c r="N23" s="19">
        <f t="shared" si="1"/>
        <v>0</v>
      </c>
      <c r="O23" s="19">
        <f t="shared" si="1"/>
        <v>0</v>
      </c>
      <c r="P23" s="19">
        <f t="shared" si="1"/>
        <v>0.11289599999999998</v>
      </c>
      <c r="Q23" s="19">
        <f t="shared" si="2"/>
        <v>0</v>
      </c>
      <c r="R23" s="19">
        <f t="shared" si="3"/>
        <v>0</v>
      </c>
      <c r="S23" s="19">
        <f t="shared" si="4"/>
        <v>0</v>
      </c>
    </row>
    <row r="24" spans="1:19" x14ac:dyDescent="0.25">
      <c r="A24" s="26">
        <f>Wellpath!E24</f>
        <v>630</v>
      </c>
      <c r="B24" s="22">
        <f>Wellpath!K24</f>
        <v>630</v>
      </c>
      <c r="C24" s="22">
        <v>0</v>
      </c>
      <c r="D24" s="22">
        <v>0</v>
      </c>
      <c r="E24" s="20">
        <f>Model!$W$5*((drdp!B24+drdp!K24)*DSFS!$B24+(drdp!E24+drdp!N24)*DSFS!$C24+(drdp!H24+drdp!Q24)*DSFS!$D24)</f>
        <v>0</v>
      </c>
      <c r="F24" s="20">
        <f>Model!$W$5*((drdp!C24+drdp!L24)*DSFS!$B24+(drdp!F24+drdp!O24)*DSFS!$C24+(drdp!I24+drdp!R24)*DSFS!$D24)</f>
        <v>0</v>
      </c>
      <c r="G24" s="20">
        <f>Model!$W$5*((drdp!D24+drdp!M24)*DSFS!$B24+(drdp!G24+drdp!P24)*DSFS!$C24+(drdp!J24+drdp!S24)*DSFS!$D24)</f>
        <v>0</v>
      </c>
      <c r="H24" s="18">
        <f>Model!$W$5*((drdp!B24)*DSFS!$B24+(drdp!E24)*DSFS!$C24+(drdp!H24)*DSFS!$D24)</f>
        <v>0</v>
      </c>
      <c r="I24" s="18">
        <f>Model!$W$5*((drdp!C24)*DSFS!$B24+(drdp!F24)*DSFS!$C24+(drdp!I24)*DSFS!$D24)</f>
        <v>0</v>
      </c>
      <c r="J24" s="18">
        <f>Model!$W$5*((drdp!D24)*DSFS!$B24+(drdp!G24)*DSFS!$C24+(drdp!J24)*DSFS!$D24)</f>
        <v>0.35279999999999995</v>
      </c>
      <c r="K24" s="21">
        <f>SUM(E$3:E23)+H24</f>
        <v>0</v>
      </c>
      <c r="L24" s="21">
        <f>SUM(F$3:F23)+I24</f>
        <v>0</v>
      </c>
      <c r="M24" s="21">
        <f>SUM(G$3:G23)+J24</f>
        <v>0.35279999999999995</v>
      </c>
      <c r="N24" s="19">
        <f t="shared" si="1"/>
        <v>0</v>
      </c>
      <c r="O24" s="19">
        <f t="shared" si="1"/>
        <v>0</v>
      </c>
      <c r="P24" s="19">
        <f t="shared" si="1"/>
        <v>0.12446783999999997</v>
      </c>
      <c r="Q24" s="19">
        <f t="shared" si="2"/>
        <v>0</v>
      </c>
      <c r="R24" s="19">
        <f t="shared" si="3"/>
        <v>0</v>
      </c>
      <c r="S24" s="19">
        <f t="shared" si="4"/>
        <v>0</v>
      </c>
    </row>
    <row r="25" spans="1:19" x14ac:dyDescent="0.25">
      <c r="A25" s="26">
        <f>Wellpath!E25</f>
        <v>660</v>
      </c>
      <c r="B25" s="22">
        <f>Wellpath!K25</f>
        <v>660</v>
      </c>
      <c r="C25" s="22">
        <v>0</v>
      </c>
      <c r="D25" s="22">
        <v>0</v>
      </c>
      <c r="E25" s="20">
        <f>Model!$W$5*((drdp!B25+drdp!K25)*DSFS!$B25+(drdp!E25+drdp!N25)*DSFS!$C25+(drdp!H25+drdp!Q25)*DSFS!$D25)</f>
        <v>0</v>
      </c>
      <c r="F25" s="20">
        <f>Model!$W$5*((drdp!C25+drdp!L25)*DSFS!$B25+(drdp!F25+drdp!O25)*DSFS!$C25+(drdp!I25+drdp!R25)*DSFS!$D25)</f>
        <v>0</v>
      </c>
      <c r="G25" s="20">
        <f>Model!$W$5*((drdp!D25+drdp!M25)*DSFS!$B25+(drdp!G25+drdp!P25)*DSFS!$C25+(drdp!J25+drdp!S25)*DSFS!$D25)</f>
        <v>0</v>
      </c>
      <c r="H25" s="18">
        <f>Model!$W$5*((drdp!B25)*DSFS!$B25+(drdp!E25)*DSFS!$C25+(drdp!H25)*DSFS!$D25)</f>
        <v>0</v>
      </c>
      <c r="I25" s="18">
        <f>Model!$W$5*((drdp!C25)*DSFS!$B25+(drdp!F25)*DSFS!$C25+(drdp!I25)*DSFS!$D25)</f>
        <v>0</v>
      </c>
      <c r="J25" s="18">
        <f>Model!$W$5*((drdp!D25)*DSFS!$B25+(drdp!G25)*DSFS!$C25+(drdp!J25)*DSFS!$D25)</f>
        <v>0.36959999999999998</v>
      </c>
      <c r="K25" s="21">
        <f>SUM(E$3:E24)+H25</f>
        <v>0</v>
      </c>
      <c r="L25" s="21">
        <f>SUM(F$3:F24)+I25</f>
        <v>0</v>
      </c>
      <c r="M25" s="21">
        <f>SUM(G$3:G24)+J25</f>
        <v>0.36959999999999998</v>
      </c>
      <c r="N25" s="19">
        <f t="shared" si="1"/>
        <v>0</v>
      </c>
      <c r="O25" s="19">
        <f t="shared" si="1"/>
        <v>0</v>
      </c>
      <c r="P25" s="19">
        <f t="shared" si="1"/>
        <v>0.13660415999999997</v>
      </c>
      <c r="Q25" s="19">
        <f t="shared" si="2"/>
        <v>0</v>
      </c>
      <c r="R25" s="19">
        <f t="shared" si="3"/>
        <v>0</v>
      </c>
      <c r="S25" s="19">
        <f t="shared" si="4"/>
        <v>0</v>
      </c>
    </row>
    <row r="26" spans="1:19" x14ac:dyDescent="0.25">
      <c r="A26" s="26">
        <f>Wellpath!E26</f>
        <v>690</v>
      </c>
      <c r="B26" s="22">
        <f>Wellpath!K26</f>
        <v>690</v>
      </c>
      <c r="C26" s="22">
        <v>0</v>
      </c>
      <c r="D26" s="22">
        <v>0</v>
      </c>
      <c r="E26" s="20">
        <f>Model!$W$5*((drdp!B26+drdp!K26)*DSFS!$B26+(drdp!E26+drdp!N26)*DSFS!$C26+(drdp!H26+drdp!Q26)*DSFS!$D26)</f>
        <v>0</v>
      </c>
      <c r="F26" s="20">
        <f>Model!$W$5*((drdp!C26+drdp!L26)*DSFS!$B26+(drdp!F26+drdp!O26)*DSFS!$C26+(drdp!I26+drdp!R26)*DSFS!$D26)</f>
        <v>0</v>
      </c>
      <c r="G26" s="20">
        <f>Model!$W$5*((drdp!D26+drdp!M26)*DSFS!$B26+(drdp!G26+drdp!P26)*DSFS!$C26+(drdp!J26+drdp!S26)*DSFS!$D26)</f>
        <v>0</v>
      </c>
      <c r="H26" s="18">
        <f>Model!$W$5*((drdp!B26)*DSFS!$B26+(drdp!E26)*DSFS!$C26+(drdp!H26)*DSFS!$D26)</f>
        <v>0</v>
      </c>
      <c r="I26" s="18">
        <f>Model!$W$5*((drdp!C26)*DSFS!$B26+(drdp!F26)*DSFS!$C26+(drdp!I26)*DSFS!$D26)</f>
        <v>0</v>
      </c>
      <c r="J26" s="18">
        <f>Model!$W$5*((drdp!D26)*DSFS!$B26+(drdp!G26)*DSFS!$C26+(drdp!J26)*DSFS!$D26)</f>
        <v>0.38639999999999997</v>
      </c>
      <c r="K26" s="21">
        <f>SUM(E$3:E25)+H26</f>
        <v>0</v>
      </c>
      <c r="L26" s="21">
        <f>SUM(F$3:F25)+I26</f>
        <v>0</v>
      </c>
      <c r="M26" s="21">
        <f>SUM(G$3:G25)+J26</f>
        <v>0.38639999999999997</v>
      </c>
      <c r="N26" s="19">
        <f t="shared" si="1"/>
        <v>0</v>
      </c>
      <c r="O26" s="19">
        <f t="shared" si="1"/>
        <v>0</v>
      </c>
      <c r="P26" s="19">
        <f t="shared" si="1"/>
        <v>0.14930495999999999</v>
      </c>
      <c r="Q26" s="19">
        <f t="shared" si="2"/>
        <v>0</v>
      </c>
      <c r="R26" s="19">
        <f t="shared" si="3"/>
        <v>0</v>
      </c>
      <c r="S26" s="19">
        <f t="shared" si="4"/>
        <v>0</v>
      </c>
    </row>
    <row r="27" spans="1:19" x14ac:dyDescent="0.25">
      <c r="A27" s="26">
        <f>Wellpath!E27</f>
        <v>720</v>
      </c>
      <c r="B27" s="22">
        <f>Wellpath!K27</f>
        <v>720</v>
      </c>
      <c r="C27" s="22">
        <v>0</v>
      </c>
      <c r="D27" s="22">
        <v>0</v>
      </c>
      <c r="E27" s="20">
        <f>Model!$W$5*((drdp!B27+drdp!K27)*DSFS!$B27+(drdp!E27+drdp!N27)*DSFS!$C27+(drdp!H27+drdp!Q27)*DSFS!$D27)</f>
        <v>0</v>
      </c>
      <c r="F27" s="20">
        <f>Model!$W$5*((drdp!C27+drdp!L27)*DSFS!$B27+(drdp!F27+drdp!O27)*DSFS!$C27+(drdp!I27+drdp!R27)*DSFS!$D27)</f>
        <v>0</v>
      </c>
      <c r="G27" s="20">
        <f>Model!$W$5*((drdp!D27+drdp!M27)*DSFS!$B27+(drdp!G27+drdp!P27)*DSFS!$C27+(drdp!J27+drdp!S27)*DSFS!$D27)</f>
        <v>0</v>
      </c>
      <c r="H27" s="18">
        <f>Model!$W$5*((drdp!B27)*DSFS!$B27+(drdp!E27)*DSFS!$C27+(drdp!H27)*DSFS!$D27)</f>
        <v>0</v>
      </c>
      <c r="I27" s="18">
        <f>Model!$W$5*((drdp!C27)*DSFS!$B27+(drdp!F27)*DSFS!$C27+(drdp!I27)*DSFS!$D27)</f>
        <v>0</v>
      </c>
      <c r="J27" s="18">
        <f>Model!$W$5*((drdp!D27)*DSFS!$B27+(drdp!G27)*DSFS!$C27+(drdp!J27)*DSFS!$D27)</f>
        <v>0.40319999999999995</v>
      </c>
      <c r="K27" s="21">
        <f>SUM(E$3:E26)+H27</f>
        <v>0</v>
      </c>
      <c r="L27" s="21">
        <f>SUM(F$3:F26)+I27</f>
        <v>0</v>
      </c>
      <c r="M27" s="21">
        <f>SUM(G$3:G26)+J27</f>
        <v>0.40319999999999995</v>
      </c>
      <c r="N27" s="19">
        <f t="shared" si="1"/>
        <v>0</v>
      </c>
      <c r="O27" s="19">
        <f t="shared" si="1"/>
        <v>0</v>
      </c>
      <c r="P27" s="19">
        <f t="shared" si="1"/>
        <v>0.16257023999999995</v>
      </c>
      <c r="Q27" s="19">
        <f t="shared" si="2"/>
        <v>0</v>
      </c>
      <c r="R27" s="19">
        <f t="shared" si="3"/>
        <v>0</v>
      </c>
      <c r="S27" s="19">
        <f t="shared" si="4"/>
        <v>0</v>
      </c>
    </row>
    <row r="28" spans="1:19" x14ac:dyDescent="0.25">
      <c r="A28" s="26">
        <f>Wellpath!E28</f>
        <v>750</v>
      </c>
      <c r="B28" s="22">
        <f>Wellpath!K28</f>
        <v>750</v>
      </c>
      <c r="C28" s="22">
        <v>0</v>
      </c>
      <c r="D28" s="22">
        <v>0</v>
      </c>
      <c r="E28" s="20">
        <f>Model!$W$5*((drdp!B28+drdp!K28)*DSFS!$B28+(drdp!E28+drdp!N28)*DSFS!$C28+(drdp!H28+drdp!Q28)*DSFS!$D28)</f>
        <v>0</v>
      </c>
      <c r="F28" s="20">
        <f>Model!$W$5*((drdp!C28+drdp!L28)*DSFS!$B28+(drdp!F28+drdp!O28)*DSFS!$C28+(drdp!I28+drdp!R28)*DSFS!$D28)</f>
        <v>0</v>
      </c>
      <c r="G28" s="20">
        <f>Model!$W$5*((drdp!D28+drdp!M28)*DSFS!$B28+(drdp!G28+drdp!P28)*DSFS!$C28+(drdp!J28+drdp!S28)*DSFS!$D28)</f>
        <v>0</v>
      </c>
      <c r="H28" s="18">
        <f>Model!$W$5*((drdp!B28)*DSFS!$B28+(drdp!E28)*DSFS!$C28+(drdp!H28)*DSFS!$D28)</f>
        <v>0</v>
      </c>
      <c r="I28" s="18">
        <f>Model!$W$5*((drdp!C28)*DSFS!$B28+(drdp!F28)*DSFS!$C28+(drdp!I28)*DSFS!$D28)</f>
        <v>0</v>
      </c>
      <c r="J28" s="18">
        <f>Model!$W$5*((drdp!D28)*DSFS!$B28+(drdp!G28)*DSFS!$C28+(drdp!J28)*DSFS!$D28)</f>
        <v>0.42</v>
      </c>
      <c r="K28" s="21">
        <f>SUM(E$3:E27)+H28</f>
        <v>0</v>
      </c>
      <c r="L28" s="21">
        <f>SUM(F$3:F27)+I28</f>
        <v>0</v>
      </c>
      <c r="M28" s="21">
        <f>SUM(G$3:G27)+J28</f>
        <v>0.42</v>
      </c>
      <c r="N28" s="19">
        <f t="shared" si="1"/>
        <v>0</v>
      </c>
      <c r="O28" s="19">
        <f t="shared" si="1"/>
        <v>0</v>
      </c>
      <c r="P28" s="19">
        <f t="shared" si="1"/>
        <v>0.17639999999999997</v>
      </c>
      <c r="Q28" s="19">
        <f t="shared" si="2"/>
        <v>0</v>
      </c>
      <c r="R28" s="19">
        <f t="shared" si="3"/>
        <v>0</v>
      </c>
      <c r="S28" s="19">
        <f t="shared" si="4"/>
        <v>0</v>
      </c>
    </row>
    <row r="29" spans="1:19" x14ac:dyDescent="0.25">
      <c r="A29" s="26">
        <f>Wellpath!E29</f>
        <v>780</v>
      </c>
      <c r="B29" s="22">
        <f>Wellpath!K29</f>
        <v>780</v>
      </c>
      <c r="C29" s="22">
        <v>0</v>
      </c>
      <c r="D29" s="22">
        <v>0</v>
      </c>
      <c r="E29" s="20">
        <f>Model!$W$5*((drdp!B29+drdp!K29)*DSFS!$B29+(drdp!E29+drdp!N29)*DSFS!$C29+(drdp!H29+drdp!Q29)*DSFS!$D29)</f>
        <v>0</v>
      </c>
      <c r="F29" s="20">
        <f>Model!$W$5*((drdp!C29+drdp!L29)*DSFS!$B29+(drdp!F29+drdp!O29)*DSFS!$C29+(drdp!I29+drdp!R29)*DSFS!$D29)</f>
        <v>0</v>
      </c>
      <c r="G29" s="20">
        <f>Model!$W$5*((drdp!D29+drdp!M29)*DSFS!$B29+(drdp!G29+drdp!P29)*DSFS!$C29+(drdp!J29+drdp!S29)*DSFS!$D29)</f>
        <v>0</v>
      </c>
      <c r="H29" s="18">
        <f>Model!$W$5*((drdp!B29)*DSFS!$B29+(drdp!E29)*DSFS!$C29+(drdp!H29)*DSFS!$D29)</f>
        <v>0</v>
      </c>
      <c r="I29" s="18">
        <f>Model!$W$5*((drdp!C29)*DSFS!$B29+(drdp!F29)*DSFS!$C29+(drdp!I29)*DSFS!$D29)</f>
        <v>0</v>
      </c>
      <c r="J29" s="18">
        <f>Model!$W$5*((drdp!D29)*DSFS!$B29+(drdp!G29)*DSFS!$C29+(drdp!J29)*DSFS!$D29)</f>
        <v>0.43679999999999997</v>
      </c>
      <c r="K29" s="21">
        <f>SUM(E$3:E28)+H29</f>
        <v>0</v>
      </c>
      <c r="L29" s="21">
        <f>SUM(F$3:F28)+I29</f>
        <v>0</v>
      </c>
      <c r="M29" s="21">
        <f>SUM(G$3:G28)+J29</f>
        <v>0.43679999999999997</v>
      </c>
      <c r="N29" s="19">
        <f t="shared" si="1"/>
        <v>0</v>
      </c>
      <c r="O29" s="19">
        <f t="shared" si="1"/>
        <v>0</v>
      </c>
      <c r="P29" s="19">
        <f t="shared" si="1"/>
        <v>0.19079423999999998</v>
      </c>
      <c r="Q29" s="19">
        <f t="shared" si="2"/>
        <v>0</v>
      </c>
      <c r="R29" s="19">
        <f t="shared" si="3"/>
        <v>0</v>
      </c>
      <c r="S29" s="19">
        <f t="shared" si="4"/>
        <v>0</v>
      </c>
    </row>
    <row r="30" spans="1:19" x14ac:dyDescent="0.25">
      <c r="A30" s="26">
        <f>Wellpath!E30</f>
        <v>810</v>
      </c>
      <c r="B30" s="22">
        <f>Wellpath!K30</f>
        <v>810</v>
      </c>
      <c r="C30" s="22">
        <v>0</v>
      </c>
      <c r="D30" s="22">
        <v>0</v>
      </c>
      <c r="E30" s="20">
        <f>Model!$W$5*((drdp!B30+drdp!K30)*DSFS!$B30+(drdp!E30+drdp!N30)*DSFS!$C30+(drdp!H30+drdp!Q30)*DSFS!$D30)</f>
        <v>0</v>
      </c>
      <c r="F30" s="20">
        <f>Model!$W$5*((drdp!C30+drdp!L30)*DSFS!$B30+(drdp!F30+drdp!O30)*DSFS!$C30+(drdp!I30+drdp!R30)*DSFS!$D30)</f>
        <v>0</v>
      </c>
      <c r="G30" s="20">
        <f>Model!$W$5*((drdp!D30+drdp!M30)*DSFS!$B30+(drdp!G30+drdp!P30)*DSFS!$C30+(drdp!J30+drdp!S30)*DSFS!$D30)</f>
        <v>0</v>
      </c>
      <c r="H30" s="18">
        <f>Model!$W$5*((drdp!B30)*DSFS!$B30+(drdp!E30)*DSFS!$C30+(drdp!H30)*DSFS!$D30)</f>
        <v>0</v>
      </c>
      <c r="I30" s="18">
        <f>Model!$W$5*((drdp!C30)*DSFS!$B30+(drdp!F30)*DSFS!$C30+(drdp!I30)*DSFS!$D30)</f>
        <v>0</v>
      </c>
      <c r="J30" s="18">
        <f>Model!$W$5*((drdp!D30)*DSFS!$B30+(drdp!G30)*DSFS!$C30+(drdp!J30)*DSFS!$D30)</f>
        <v>0.45359999999999995</v>
      </c>
      <c r="K30" s="21">
        <f>SUM(E$3:E29)+H30</f>
        <v>0</v>
      </c>
      <c r="L30" s="21">
        <f>SUM(F$3:F29)+I30</f>
        <v>0</v>
      </c>
      <c r="M30" s="21">
        <f>SUM(G$3:G29)+J30</f>
        <v>0.45359999999999995</v>
      </c>
      <c r="N30" s="19">
        <f t="shared" si="1"/>
        <v>0</v>
      </c>
      <c r="O30" s="19">
        <f t="shared" si="1"/>
        <v>0</v>
      </c>
      <c r="P30" s="19">
        <f t="shared" si="1"/>
        <v>0.20575295999999996</v>
      </c>
      <c r="Q30" s="19">
        <f t="shared" si="2"/>
        <v>0</v>
      </c>
      <c r="R30" s="19">
        <f t="shared" si="3"/>
        <v>0</v>
      </c>
      <c r="S30" s="19">
        <f t="shared" si="4"/>
        <v>0</v>
      </c>
    </row>
    <row r="31" spans="1:19" x14ac:dyDescent="0.25">
      <c r="A31" s="26">
        <f>Wellpath!E31</f>
        <v>840</v>
      </c>
      <c r="B31" s="22">
        <f>Wellpath!K31</f>
        <v>840</v>
      </c>
      <c r="C31" s="22">
        <v>0</v>
      </c>
      <c r="D31" s="22">
        <v>0</v>
      </c>
      <c r="E31" s="20">
        <f>Model!$W$5*((drdp!B31+drdp!K31)*DSFS!$B31+(drdp!E31+drdp!N31)*DSFS!$C31+(drdp!H31+drdp!Q31)*DSFS!$D31)</f>
        <v>0</v>
      </c>
      <c r="F31" s="20">
        <f>Model!$W$5*((drdp!C31+drdp!L31)*DSFS!$B31+(drdp!F31+drdp!O31)*DSFS!$C31+(drdp!I31+drdp!R31)*DSFS!$D31)</f>
        <v>0</v>
      </c>
      <c r="G31" s="20">
        <f>Model!$W$5*((drdp!D31+drdp!M31)*DSFS!$B31+(drdp!G31+drdp!P31)*DSFS!$C31+(drdp!J31+drdp!S31)*DSFS!$D31)</f>
        <v>0</v>
      </c>
      <c r="H31" s="18">
        <f>Model!$W$5*((drdp!B31)*DSFS!$B31+(drdp!E31)*DSFS!$C31+(drdp!H31)*DSFS!$D31)</f>
        <v>0</v>
      </c>
      <c r="I31" s="18">
        <f>Model!$W$5*((drdp!C31)*DSFS!$B31+(drdp!F31)*DSFS!$C31+(drdp!I31)*DSFS!$D31)</f>
        <v>0</v>
      </c>
      <c r="J31" s="18">
        <f>Model!$W$5*((drdp!D31)*DSFS!$B31+(drdp!G31)*DSFS!$C31+(drdp!J31)*DSFS!$D31)</f>
        <v>0.47039999999999998</v>
      </c>
      <c r="K31" s="21">
        <f>SUM(E$3:E30)+H31</f>
        <v>0</v>
      </c>
      <c r="L31" s="21">
        <f>SUM(F$3:F30)+I31</f>
        <v>0</v>
      </c>
      <c r="M31" s="21">
        <f>SUM(G$3:G30)+J31</f>
        <v>0.47039999999999998</v>
      </c>
      <c r="N31" s="19">
        <f t="shared" si="1"/>
        <v>0</v>
      </c>
      <c r="O31" s="19">
        <f t="shared" si="1"/>
        <v>0</v>
      </c>
      <c r="P31" s="19">
        <f t="shared" si="1"/>
        <v>0.22127616</v>
      </c>
      <c r="Q31" s="19">
        <f t="shared" si="2"/>
        <v>0</v>
      </c>
      <c r="R31" s="19">
        <f t="shared" si="3"/>
        <v>0</v>
      </c>
      <c r="S31" s="19">
        <f t="shared" si="4"/>
        <v>0</v>
      </c>
    </row>
    <row r="32" spans="1:19" x14ac:dyDescent="0.25">
      <c r="A32" s="26">
        <f>Wellpath!E32</f>
        <v>870</v>
      </c>
      <c r="B32" s="22">
        <f>Wellpath!K32</f>
        <v>870</v>
      </c>
      <c r="C32" s="22">
        <v>0</v>
      </c>
      <c r="D32" s="22">
        <v>0</v>
      </c>
      <c r="E32" s="20">
        <f>Model!$W$5*((drdp!B32+drdp!K32)*DSFS!$B32+(drdp!E32+drdp!N32)*DSFS!$C32+(drdp!H32+drdp!Q32)*DSFS!$D32)</f>
        <v>0</v>
      </c>
      <c r="F32" s="20">
        <f>Model!$W$5*((drdp!C32+drdp!L32)*DSFS!$B32+(drdp!F32+drdp!O32)*DSFS!$C32+(drdp!I32+drdp!R32)*DSFS!$D32)</f>
        <v>0</v>
      </c>
      <c r="G32" s="20">
        <f>Model!$W$5*((drdp!D32+drdp!M32)*DSFS!$B32+(drdp!G32+drdp!P32)*DSFS!$C32+(drdp!J32+drdp!S32)*DSFS!$D32)</f>
        <v>0</v>
      </c>
      <c r="H32" s="18">
        <f>Model!$W$5*((drdp!B32)*DSFS!$B32+(drdp!E32)*DSFS!$C32+(drdp!H32)*DSFS!$D32)</f>
        <v>0</v>
      </c>
      <c r="I32" s="18">
        <f>Model!$W$5*((drdp!C32)*DSFS!$B32+(drdp!F32)*DSFS!$C32+(drdp!I32)*DSFS!$D32)</f>
        <v>0</v>
      </c>
      <c r="J32" s="18">
        <f>Model!$W$5*((drdp!D32)*DSFS!$B32+(drdp!G32)*DSFS!$C32+(drdp!J32)*DSFS!$D32)</f>
        <v>0.48719999999999997</v>
      </c>
      <c r="K32" s="21">
        <f>SUM(E$3:E31)+H32</f>
        <v>0</v>
      </c>
      <c r="L32" s="21">
        <f>SUM(F$3:F31)+I32</f>
        <v>0</v>
      </c>
      <c r="M32" s="21">
        <f>SUM(G$3:G31)+J32</f>
        <v>0.48719999999999997</v>
      </c>
      <c r="N32" s="19">
        <f t="shared" si="1"/>
        <v>0</v>
      </c>
      <c r="O32" s="19">
        <f t="shared" si="1"/>
        <v>0</v>
      </c>
      <c r="P32" s="19">
        <f t="shared" si="1"/>
        <v>0.23736383999999996</v>
      </c>
      <c r="Q32" s="19">
        <f t="shared" si="2"/>
        <v>0</v>
      </c>
      <c r="R32" s="19">
        <f t="shared" si="3"/>
        <v>0</v>
      </c>
      <c r="S32" s="19">
        <f t="shared" si="4"/>
        <v>0</v>
      </c>
    </row>
    <row r="33" spans="1:19" x14ac:dyDescent="0.25">
      <c r="A33" s="26">
        <f>Wellpath!E33</f>
        <v>900</v>
      </c>
      <c r="B33" s="22">
        <f>Wellpath!K33</f>
        <v>900</v>
      </c>
      <c r="C33" s="22">
        <v>0</v>
      </c>
      <c r="D33" s="22">
        <v>0</v>
      </c>
      <c r="E33" s="20">
        <f>Model!$W$5*((drdp!B33+drdp!K33)*DSFS!$B33+(drdp!E33+drdp!N33)*DSFS!$C33+(drdp!H33+drdp!Q33)*DSFS!$D33)</f>
        <v>0</v>
      </c>
      <c r="F33" s="20">
        <f>Model!$W$5*((drdp!C33+drdp!L33)*DSFS!$B33+(drdp!F33+drdp!O33)*DSFS!$C33+(drdp!I33+drdp!R33)*DSFS!$D33)</f>
        <v>0</v>
      </c>
      <c r="G33" s="20">
        <f>Model!$W$5*((drdp!D33+drdp!M33)*DSFS!$B33+(drdp!G33+drdp!P33)*DSFS!$C33+(drdp!J33+drdp!S33)*DSFS!$D33)</f>
        <v>0</v>
      </c>
      <c r="H33" s="18">
        <f>Model!$W$5*((drdp!B33)*DSFS!$B33+(drdp!E33)*DSFS!$C33+(drdp!H33)*DSFS!$D33)</f>
        <v>0</v>
      </c>
      <c r="I33" s="18">
        <f>Model!$W$5*((drdp!C33)*DSFS!$B33+(drdp!F33)*DSFS!$C33+(drdp!I33)*DSFS!$D33)</f>
        <v>0</v>
      </c>
      <c r="J33" s="18">
        <f>Model!$W$5*((drdp!D33)*DSFS!$B33+(drdp!G33)*DSFS!$C33+(drdp!J33)*DSFS!$D33)</f>
        <v>0.504</v>
      </c>
      <c r="K33" s="21">
        <f>SUM(E$3:E32)+H33</f>
        <v>0</v>
      </c>
      <c r="L33" s="21">
        <f>SUM(F$3:F32)+I33</f>
        <v>0</v>
      </c>
      <c r="M33" s="21">
        <f>SUM(G$3:G32)+J33</f>
        <v>0.504</v>
      </c>
      <c r="N33" s="19">
        <f t="shared" si="1"/>
        <v>0</v>
      </c>
      <c r="O33" s="19">
        <f t="shared" si="1"/>
        <v>0</v>
      </c>
      <c r="P33" s="19">
        <f t="shared" si="1"/>
        <v>0.25401600000000002</v>
      </c>
      <c r="Q33" s="19">
        <f t="shared" si="2"/>
        <v>0</v>
      </c>
      <c r="R33" s="19">
        <f t="shared" si="3"/>
        <v>0</v>
      </c>
      <c r="S33" s="19">
        <f t="shared" si="4"/>
        <v>0</v>
      </c>
    </row>
    <row r="34" spans="1:19" x14ac:dyDescent="0.25">
      <c r="A34" s="26">
        <f>Wellpath!E34</f>
        <v>930</v>
      </c>
      <c r="B34" s="22">
        <f>Wellpath!K34</f>
        <v>930</v>
      </c>
      <c r="C34" s="22">
        <v>0</v>
      </c>
      <c r="D34" s="22">
        <v>0</v>
      </c>
      <c r="E34" s="20">
        <f>Model!$W$5*((drdp!B34+drdp!K34)*DSFS!$B34+(drdp!E34+drdp!N34)*DSFS!$C34+(drdp!H34+drdp!Q34)*DSFS!$D34)</f>
        <v>0</v>
      </c>
      <c r="F34" s="20">
        <f>Model!$W$5*((drdp!C34+drdp!L34)*DSFS!$B34+(drdp!F34+drdp!O34)*DSFS!$C34+(drdp!I34+drdp!R34)*DSFS!$D34)</f>
        <v>0</v>
      </c>
      <c r="G34" s="20">
        <f>Model!$W$5*((drdp!D34+drdp!M34)*DSFS!$B34+(drdp!G34+drdp!P34)*DSFS!$C34+(drdp!J34+drdp!S34)*DSFS!$D34)</f>
        <v>0</v>
      </c>
      <c r="H34" s="18">
        <f>Model!$W$5*((drdp!B34)*DSFS!$B34+(drdp!E34)*DSFS!$C34+(drdp!H34)*DSFS!$D34)</f>
        <v>0</v>
      </c>
      <c r="I34" s="18">
        <f>Model!$W$5*((drdp!C34)*DSFS!$B34+(drdp!F34)*DSFS!$C34+(drdp!I34)*DSFS!$D34)</f>
        <v>0</v>
      </c>
      <c r="J34" s="18">
        <f>Model!$W$5*((drdp!D34)*DSFS!$B34+(drdp!G34)*DSFS!$C34+(drdp!J34)*DSFS!$D34)</f>
        <v>0.52079999999999993</v>
      </c>
      <c r="K34" s="21">
        <f>SUM(E$3:E33)+H34</f>
        <v>0</v>
      </c>
      <c r="L34" s="21">
        <f>SUM(F$3:F33)+I34</f>
        <v>0</v>
      </c>
      <c r="M34" s="21">
        <f>SUM(G$3:G33)+J34</f>
        <v>0.52079999999999993</v>
      </c>
      <c r="N34" s="19">
        <f t="shared" si="1"/>
        <v>0</v>
      </c>
      <c r="O34" s="19">
        <f t="shared" si="1"/>
        <v>0</v>
      </c>
      <c r="P34" s="19">
        <f t="shared" si="1"/>
        <v>0.27123263999999991</v>
      </c>
      <c r="Q34" s="19">
        <f t="shared" si="2"/>
        <v>0</v>
      </c>
      <c r="R34" s="19">
        <f t="shared" si="3"/>
        <v>0</v>
      </c>
      <c r="S34" s="19">
        <f t="shared" si="4"/>
        <v>0</v>
      </c>
    </row>
    <row r="35" spans="1:19" x14ac:dyDescent="0.25">
      <c r="A35" s="26">
        <f>Wellpath!E35</f>
        <v>960</v>
      </c>
      <c r="B35" s="22">
        <f>Wellpath!K35</f>
        <v>960</v>
      </c>
      <c r="C35" s="22">
        <v>0</v>
      </c>
      <c r="D35" s="22">
        <v>0</v>
      </c>
      <c r="E35" s="20">
        <f>Model!$W$5*((drdp!B35+drdp!K35)*DSFS!$B35+(drdp!E35+drdp!N35)*DSFS!$C35+(drdp!H35+drdp!Q35)*DSFS!$D35)</f>
        <v>0</v>
      </c>
      <c r="F35" s="20">
        <f>Model!$W$5*((drdp!C35+drdp!L35)*DSFS!$B35+(drdp!F35+drdp!O35)*DSFS!$C35+(drdp!I35+drdp!R35)*DSFS!$D35)</f>
        <v>0</v>
      </c>
      <c r="G35" s="20">
        <f>Model!$W$5*((drdp!D35+drdp!M35)*DSFS!$B35+(drdp!G35+drdp!P35)*DSFS!$C35+(drdp!J35+drdp!S35)*DSFS!$D35)</f>
        <v>0</v>
      </c>
      <c r="H35" s="18">
        <f>Model!$W$5*((drdp!B35)*DSFS!$B35+(drdp!E35)*DSFS!$C35+(drdp!H35)*DSFS!$D35)</f>
        <v>0</v>
      </c>
      <c r="I35" s="18">
        <f>Model!$W$5*((drdp!C35)*DSFS!$B35+(drdp!F35)*DSFS!$C35+(drdp!I35)*DSFS!$D35)</f>
        <v>0</v>
      </c>
      <c r="J35" s="18">
        <f>Model!$W$5*((drdp!D35)*DSFS!$B35+(drdp!G35)*DSFS!$C35+(drdp!J35)*DSFS!$D35)</f>
        <v>0.53759999999999997</v>
      </c>
      <c r="K35" s="21">
        <f>SUM(E$3:E34)+H35</f>
        <v>0</v>
      </c>
      <c r="L35" s="21">
        <f>SUM(F$3:F34)+I35</f>
        <v>0</v>
      </c>
      <c r="M35" s="21">
        <f>SUM(G$3:G34)+J35</f>
        <v>0.53759999999999997</v>
      </c>
      <c r="N35" s="19">
        <f t="shared" si="1"/>
        <v>0</v>
      </c>
      <c r="O35" s="19">
        <f t="shared" si="1"/>
        <v>0</v>
      </c>
      <c r="P35" s="19">
        <f t="shared" si="1"/>
        <v>0.28901375999999995</v>
      </c>
      <c r="Q35" s="19">
        <f t="shared" si="2"/>
        <v>0</v>
      </c>
      <c r="R35" s="19">
        <f t="shared" si="3"/>
        <v>0</v>
      </c>
      <c r="S35" s="19">
        <f t="shared" si="4"/>
        <v>0</v>
      </c>
    </row>
    <row r="36" spans="1:19" x14ac:dyDescent="0.25">
      <c r="A36" s="26">
        <f>Wellpath!E36</f>
        <v>990</v>
      </c>
      <c r="B36" s="22">
        <f>Wellpath!K36</f>
        <v>990</v>
      </c>
      <c r="C36" s="22">
        <v>0</v>
      </c>
      <c r="D36" s="22">
        <v>0</v>
      </c>
      <c r="E36" s="20">
        <f>Model!$W$5*((drdp!B36+drdp!K36)*DSFS!$B36+(drdp!E36+drdp!N36)*DSFS!$C36+(drdp!H36+drdp!Q36)*DSFS!$D36)</f>
        <v>0</v>
      </c>
      <c r="F36" s="20">
        <f>Model!$W$5*((drdp!C36+drdp!L36)*DSFS!$B36+(drdp!F36+drdp!O36)*DSFS!$C36+(drdp!I36+drdp!R36)*DSFS!$D36)</f>
        <v>0</v>
      </c>
      <c r="G36" s="20">
        <f>Model!$W$5*((drdp!D36+drdp!M36)*DSFS!$B36+(drdp!G36+drdp!P36)*DSFS!$C36+(drdp!J36+drdp!S36)*DSFS!$D36)</f>
        <v>0</v>
      </c>
      <c r="H36" s="18">
        <f>Model!$W$5*((drdp!B36)*DSFS!$B36+(drdp!E36)*DSFS!$C36+(drdp!H36)*DSFS!$D36)</f>
        <v>0</v>
      </c>
      <c r="I36" s="18">
        <f>Model!$W$5*((drdp!C36)*DSFS!$B36+(drdp!F36)*DSFS!$C36+(drdp!I36)*DSFS!$D36)</f>
        <v>0</v>
      </c>
      <c r="J36" s="18">
        <f>Model!$W$5*((drdp!D36)*DSFS!$B36+(drdp!G36)*DSFS!$C36+(drdp!J36)*DSFS!$D36)</f>
        <v>0.5544</v>
      </c>
      <c r="K36" s="21">
        <f>SUM(E$3:E35)+H36</f>
        <v>0</v>
      </c>
      <c r="L36" s="21">
        <f>SUM(F$3:F35)+I36</f>
        <v>0</v>
      </c>
      <c r="M36" s="21">
        <f>SUM(G$3:G35)+J36</f>
        <v>0.5544</v>
      </c>
      <c r="N36" s="19">
        <f t="shared" si="1"/>
        <v>0</v>
      </c>
      <c r="O36" s="19">
        <f t="shared" si="1"/>
        <v>0</v>
      </c>
      <c r="P36" s="19">
        <f t="shared" si="1"/>
        <v>0.30735936000000003</v>
      </c>
      <c r="Q36" s="19">
        <f t="shared" si="2"/>
        <v>0</v>
      </c>
      <c r="R36" s="19">
        <f t="shared" si="3"/>
        <v>0</v>
      </c>
      <c r="S36" s="19">
        <f t="shared" si="4"/>
        <v>0</v>
      </c>
    </row>
    <row r="37" spans="1:19" x14ac:dyDescent="0.25">
      <c r="A37" s="26">
        <f>Wellpath!E37</f>
        <v>1020</v>
      </c>
      <c r="B37" s="22">
        <f>Wellpath!K37</f>
        <v>1020</v>
      </c>
      <c r="C37" s="22">
        <v>0</v>
      </c>
      <c r="D37" s="22">
        <v>0</v>
      </c>
      <c r="E37" s="20">
        <f>Model!$W$5*((drdp!B37+drdp!K37)*DSFS!$B37+(drdp!E37+drdp!N37)*DSFS!$C37+(drdp!H37+drdp!Q37)*DSFS!$D37)</f>
        <v>0</v>
      </c>
      <c r="F37" s="20">
        <f>Model!$W$5*((drdp!C37+drdp!L37)*DSFS!$B37+(drdp!F37+drdp!O37)*DSFS!$C37+(drdp!I37+drdp!R37)*DSFS!$D37)</f>
        <v>0</v>
      </c>
      <c r="G37" s="20">
        <f>Model!$W$5*((drdp!D37+drdp!M37)*DSFS!$B37+(drdp!G37+drdp!P37)*DSFS!$C37+(drdp!J37+drdp!S37)*DSFS!$D37)</f>
        <v>0</v>
      </c>
      <c r="H37" s="18">
        <f>Model!$W$5*((drdp!B37)*DSFS!$B37+(drdp!E37)*DSFS!$C37+(drdp!H37)*DSFS!$D37)</f>
        <v>0</v>
      </c>
      <c r="I37" s="18">
        <f>Model!$W$5*((drdp!C37)*DSFS!$B37+(drdp!F37)*DSFS!$C37+(drdp!I37)*DSFS!$D37)</f>
        <v>0</v>
      </c>
      <c r="J37" s="18">
        <f>Model!$W$5*((drdp!D37)*DSFS!$B37+(drdp!G37)*DSFS!$C37+(drdp!J37)*DSFS!$D37)</f>
        <v>0.57119999999999993</v>
      </c>
      <c r="K37" s="21">
        <f>SUM(E$3:E36)+H37</f>
        <v>0</v>
      </c>
      <c r="L37" s="21">
        <f>SUM(F$3:F36)+I37</f>
        <v>0</v>
      </c>
      <c r="M37" s="21">
        <f>SUM(G$3:G36)+J37</f>
        <v>0.57119999999999993</v>
      </c>
      <c r="N37" s="19">
        <f t="shared" si="1"/>
        <v>0</v>
      </c>
      <c r="O37" s="19">
        <f t="shared" si="1"/>
        <v>0</v>
      </c>
      <c r="P37" s="19">
        <f t="shared" si="1"/>
        <v>0.32626943999999991</v>
      </c>
      <c r="Q37" s="19">
        <f t="shared" si="2"/>
        <v>0</v>
      </c>
      <c r="R37" s="19">
        <f t="shared" si="3"/>
        <v>0</v>
      </c>
      <c r="S37" s="19">
        <f t="shared" si="4"/>
        <v>0</v>
      </c>
    </row>
    <row r="38" spans="1:19" x14ac:dyDescent="0.25">
      <c r="A38" s="26">
        <f>Wellpath!E38</f>
        <v>1050</v>
      </c>
      <c r="B38" s="22">
        <f>Wellpath!K38</f>
        <v>1050</v>
      </c>
      <c r="C38" s="22">
        <v>0</v>
      </c>
      <c r="D38" s="22">
        <v>0</v>
      </c>
      <c r="E38" s="20">
        <f>Model!$W$5*((drdp!B38+drdp!K38)*DSFS!$B38+(drdp!E38+drdp!N38)*DSFS!$C38+(drdp!H38+drdp!Q38)*DSFS!$D38)</f>
        <v>0</v>
      </c>
      <c r="F38" s="20">
        <f>Model!$W$5*((drdp!C38+drdp!L38)*DSFS!$B38+(drdp!F38+drdp!O38)*DSFS!$C38+(drdp!I38+drdp!R38)*DSFS!$D38)</f>
        <v>0</v>
      </c>
      <c r="G38" s="20">
        <f>Model!$W$5*((drdp!D38+drdp!M38)*DSFS!$B38+(drdp!G38+drdp!P38)*DSFS!$C38+(drdp!J38+drdp!S38)*DSFS!$D38)</f>
        <v>0</v>
      </c>
      <c r="H38" s="18">
        <f>Model!$W$5*((drdp!B38)*DSFS!$B38+(drdp!E38)*DSFS!$C38+(drdp!H38)*DSFS!$D38)</f>
        <v>0</v>
      </c>
      <c r="I38" s="18">
        <f>Model!$W$5*((drdp!C38)*DSFS!$B38+(drdp!F38)*DSFS!$C38+(drdp!I38)*DSFS!$D38)</f>
        <v>0</v>
      </c>
      <c r="J38" s="18">
        <f>Model!$W$5*((drdp!D38)*DSFS!$B38+(drdp!G38)*DSFS!$C38+(drdp!J38)*DSFS!$D38)</f>
        <v>0.58799999999999997</v>
      </c>
      <c r="K38" s="21">
        <f>SUM(E$3:E37)+H38</f>
        <v>0</v>
      </c>
      <c r="L38" s="21">
        <f>SUM(F$3:F37)+I38</f>
        <v>0</v>
      </c>
      <c r="M38" s="21">
        <f>SUM(G$3:G37)+J38</f>
        <v>0.58799999999999997</v>
      </c>
      <c r="N38" s="19">
        <f t="shared" si="1"/>
        <v>0</v>
      </c>
      <c r="O38" s="19">
        <f t="shared" si="1"/>
        <v>0</v>
      </c>
      <c r="P38" s="19">
        <f t="shared" si="1"/>
        <v>0.34574399999999994</v>
      </c>
      <c r="Q38" s="19">
        <f t="shared" si="2"/>
        <v>0</v>
      </c>
      <c r="R38" s="19">
        <f t="shared" si="3"/>
        <v>0</v>
      </c>
      <c r="S38" s="19">
        <f t="shared" si="4"/>
        <v>0</v>
      </c>
    </row>
    <row r="39" spans="1:19" x14ac:dyDescent="0.25">
      <c r="A39" s="26">
        <f>Wellpath!E39</f>
        <v>1080</v>
      </c>
      <c r="B39" s="22">
        <f>Wellpath!K39</f>
        <v>1080</v>
      </c>
      <c r="C39" s="22">
        <v>0</v>
      </c>
      <c r="D39" s="22">
        <v>0</v>
      </c>
      <c r="E39" s="20">
        <f>Model!$W$5*((drdp!B39+drdp!K39)*DSFS!$B39+(drdp!E39+drdp!N39)*DSFS!$C39+(drdp!H39+drdp!Q39)*DSFS!$D39)</f>
        <v>0</v>
      </c>
      <c r="F39" s="20">
        <f>Model!$W$5*((drdp!C39+drdp!L39)*DSFS!$B39+(drdp!F39+drdp!O39)*DSFS!$C39+(drdp!I39+drdp!R39)*DSFS!$D39)</f>
        <v>0</v>
      </c>
      <c r="G39" s="20">
        <f>Model!$W$5*((drdp!D39+drdp!M39)*DSFS!$B39+(drdp!G39+drdp!P39)*DSFS!$C39+(drdp!J39+drdp!S39)*DSFS!$D39)</f>
        <v>0</v>
      </c>
      <c r="H39" s="18">
        <f>Model!$W$5*((drdp!B39)*DSFS!$B39+(drdp!E39)*DSFS!$C39+(drdp!H39)*DSFS!$D39)</f>
        <v>0</v>
      </c>
      <c r="I39" s="18">
        <f>Model!$W$5*((drdp!C39)*DSFS!$B39+(drdp!F39)*DSFS!$C39+(drdp!I39)*DSFS!$D39)</f>
        <v>0</v>
      </c>
      <c r="J39" s="18">
        <f>Model!$W$5*((drdp!D39)*DSFS!$B39+(drdp!G39)*DSFS!$C39+(drdp!J39)*DSFS!$D39)</f>
        <v>0.60479999999999989</v>
      </c>
      <c r="K39" s="21">
        <f>SUM(E$3:E38)+H39</f>
        <v>0</v>
      </c>
      <c r="L39" s="21">
        <f>SUM(F$3:F38)+I39</f>
        <v>0</v>
      </c>
      <c r="M39" s="21">
        <f>SUM(G$3:G38)+J39</f>
        <v>0.60479999999999989</v>
      </c>
      <c r="N39" s="19">
        <f t="shared" si="1"/>
        <v>0</v>
      </c>
      <c r="O39" s="19">
        <f t="shared" si="1"/>
        <v>0</v>
      </c>
      <c r="P39" s="19">
        <f t="shared" si="1"/>
        <v>0.36578303999999989</v>
      </c>
      <c r="Q39" s="19">
        <f t="shared" si="2"/>
        <v>0</v>
      </c>
      <c r="R39" s="19">
        <f t="shared" si="3"/>
        <v>0</v>
      </c>
      <c r="S39" s="19">
        <f t="shared" si="4"/>
        <v>0</v>
      </c>
    </row>
    <row r="40" spans="1:19" x14ac:dyDescent="0.25">
      <c r="A40" s="26">
        <f>Wellpath!E40</f>
        <v>1110</v>
      </c>
      <c r="B40" s="22">
        <f>Wellpath!K40</f>
        <v>1110</v>
      </c>
      <c r="C40" s="22">
        <v>0</v>
      </c>
      <c r="D40" s="22">
        <v>0</v>
      </c>
      <c r="E40" s="20">
        <f>Model!$W$5*((drdp!B40+drdp!K40)*DSFS!$B40+(drdp!E40+drdp!N40)*DSFS!$C40+(drdp!H40+drdp!Q40)*DSFS!$D40)</f>
        <v>0</v>
      </c>
      <c r="F40" s="20">
        <f>Model!$W$5*((drdp!C40+drdp!L40)*DSFS!$B40+(drdp!F40+drdp!O40)*DSFS!$C40+(drdp!I40+drdp!R40)*DSFS!$D40)</f>
        <v>0</v>
      </c>
      <c r="G40" s="20">
        <f>Model!$W$5*((drdp!D40+drdp!M40)*DSFS!$B40+(drdp!G40+drdp!P40)*DSFS!$C40+(drdp!J40+drdp!S40)*DSFS!$D40)</f>
        <v>0</v>
      </c>
      <c r="H40" s="18">
        <f>Model!$W$5*((drdp!B40)*DSFS!$B40+(drdp!E40)*DSFS!$C40+(drdp!H40)*DSFS!$D40)</f>
        <v>0</v>
      </c>
      <c r="I40" s="18">
        <f>Model!$W$5*((drdp!C40)*DSFS!$B40+(drdp!F40)*DSFS!$C40+(drdp!I40)*DSFS!$D40)</f>
        <v>0</v>
      </c>
      <c r="J40" s="18">
        <f>Model!$W$5*((drdp!D40)*DSFS!$B40+(drdp!G40)*DSFS!$C40+(drdp!J40)*DSFS!$D40)</f>
        <v>0.62159999999999993</v>
      </c>
      <c r="K40" s="21">
        <f>SUM(E$3:E39)+H40</f>
        <v>0</v>
      </c>
      <c r="L40" s="21">
        <f>SUM(F$3:F39)+I40</f>
        <v>0</v>
      </c>
      <c r="M40" s="21">
        <f>SUM(G$3:G39)+J40</f>
        <v>0.62159999999999993</v>
      </c>
      <c r="N40" s="19">
        <f t="shared" si="1"/>
        <v>0</v>
      </c>
      <c r="O40" s="19">
        <f t="shared" si="1"/>
        <v>0</v>
      </c>
      <c r="P40" s="19">
        <f t="shared" si="1"/>
        <v>0.38638655999999993</v>
      </c>
      <c r="Q40" s="19">
        <f t="shared" si="2"/>
        <v>0</v>
      </c>
      <c r="R40" s="19">
        <f t="shared" si="3"/>
        <v>0</v>
      </c>
      <c r="S40" s="19">
        <f t="shared" si="4"/>
        <v>0</v>
      </c>
    </row>
    <row r="41" spans="1:19" x14ac:dyDescent="0.25">
      <c r="A41" s="26">
        <f>Wellpath!E41</f>
        <v>1140</v>
      </c>
      <c r="B41" s="22">
        <f>Wellpath!K41</f>
        <v>1140</v>
      </c>
      <c r="C41" s="22">
        <v>0</v>
      </c>
      <c r="D41" s="22">
        <v>0</v>
      </c>
      <c r="E41" s="20">
        <f>Model!$W$5*((drdp!B41+drdp!K41)*DSFS!$B41+(drdp!E41+drdp!N41)*DSFS!$C41+(drdp!H41+drdp!Q41)*DSFS!$D41)</f>
        <v>0</v>
      </c>
      <c r="F41" s="20">
        <f>Model!$W$5*((drdp!C41+drdp!L41)*DSFS!$B41+(drdp!F41+drdp!O41)*DSFS!$C41+(drdp!I41+drdp!R41)*DSFS!$D41)</f>
        <v>0</v>
      </c>
      <c r="G41" s="20">
        <f>Model!$W$5*((drdp!D41+drdp!M41)*DSFS!$B41+(drdp!G41+drdp!P41)*DSFS!$C41+(drdp!J41+drdp!S41)*DSFS!$D41)</f>
        <v>0</v>
      </c>
      <c r="H41" s="18">
        <f>Model!$W$5*((drdp!B41)*DSFS!$B41+(drdp!E41)*DSFS!$C41+(drdp!H41)*DSFS!$D41)</f>
        <v>0</v>
      </c>
      <c r="I41" s="18">
        <f>Model!$W$5*((drdp!C41)*DSFS!$B41+(drdp!F41)*DSFS!$C41+(drdp!I41)*DSFS!$D41)</f>
        <v>0</v>
      </c>
      <c r="J41" s="18">
        <f>Model!$W$5*((drdp!D41)*DSFS!$B41+(drdp!G41)*DSFS!$C41+(drdp!J41)*DSFS!$D41)</f>
        <v>0.63839999999999997</v>
      </c>
      <c r="K41" s="21">
        <f>SUM(E$3:E40)+H41</f>
        <v>0</v>
      </c>
      <c r="L41" s="21">
        <f>SUM(F$3:F40)+I41</f>
        <v>0</v>
      </c>
      <c r="M41" s="21">
        <f>SUM(G$3:G40)+J41</f>
        <v>0.63839999999999997</v>
      </c>
      <c r="N41" s="19">
        <f t="shared" si="1"/>
        <v>0</v>
      </c>
      <c r="O41" s="19">
        <f t="shared" si="1"/>
        <v>0</v>
      </c>
      <c r="P41" s="19">
        <f t="shared" si="1"/>
        <v>0.40755455999999995</v>
      </c>
      <c r="Q41" s="19">
        <f t="shared" si="2"/>
        <v>0</v>
      </c>
      <c r="R41" s="19">
        <f t="shared" si="3"/>
        <v>0</v>
      </c>
      <c r="S41" s="19">
        <f t="shared" si="4"/>
        <v>0</v>
      </c>
    </row>
    <row r="42" spans="1:19" x14ac:dyDescent="0.25">
      <c r="A42" s="26">
        <f>Wellpath!E42</f>
        <v>1170</v>
      </c>
      <c r="B42" s="22">
        <f>Wellpath!K42</f>
        <v>1170</v>
      </c>
      <c r="C42" s="22">
        <v>0</v>
      </c>
      <c r="D42" s="22">
        <v>0</v>
      </c>
      <c r="E42" s="20">
        <f>Model!$W$5*((drdp!B42+drdp!K42)*DSFS!$B42+(drdp!E42+drdp!N42)*DSFS!$C42+(drdp!H42+drdp!Q42)*DSFS!$D42)</f>
        <v>0</v>
      </c>
      <c r="F42" s="20">
        <f>Model!$W$5*((drdp!C42+drdp!L42)*DSFS!$B42+(drdp!F42+drdp!O42)*DSFS!$C42+(drdp!I42+drdp!R42)*DSFS!$D42)</f>
        <v>0</v>
      </c>
      <c r="G42" s="20">
        <f>Model!$W$5*((drdp!D42+drdp!M42)*DSFS!$B42+(drdp!G42+drdp!P42)*DSFS!$C42+(drdp!J42+drdp!S42)*DSFS!$D42)</f>
        <v>0</v>
      </c>
      <c r="H42" s="18">
        <f>Model!$W$5*((drdp!B42)*DSFS!$B42+(drdp!E42)*DSFS!$C42+(drdp!H42)*DSFS!$D42)</f>
        <v>0</v>
      </c>
      <c r="I42" s="18">
        <f>Model!$W$5*((drdp!C42)*DSFS!$B42+(drdp!F42)*DSFS!$C42+(drdp!I42)*DSFS!$D42)</f>
        <v>0</v>
      </c>
      <c r="J42" s="18">
        <f>Model!$W$5*((drdp!D42)*DSFS!$B42+(drdp!G42)*DSFS!$C42+(drdp!J42)*DSFS!$D42)</f>
        <v>0.65519999999999989</v>
      </c>
      <c r="K42" s="21">
        <f>SUM(E$3:E41)+H42</f>
        <v>0</v>
      </c>
      <c r="L42" s="21">
        <f>SUM(F$3:F41)+I42</f>
        <v>0</v>
      </c>
      <c r="M42" s="21">
        <f>SUM(G$3:G41)+J42</f>
        <v>0.65519999999999989</v>
      </c>
      <c r="N42" s="19">
        <f t="shared" si="1"/>
        <v>0</v>
      </c>
      <c r="O42" s="19">
        <f t="shared" si="1"/>
        <v>0</v>
      </c>
      <c r="P42" s="19">
        <f t="shared" si="1"/>
        <v>0.42928703999999984</v>
      </c>
      <c r="Q42" s="19">
        <f t="shared" si="2"/>
        <v>0</v>
      </c>
      <c r="R42" s="19">
        <f t="shared" si="3"/>
        <v>0</v>
      </c>
      <c r="S42" s="19">
        <f t="shared" si="4"/>
        <v>0</v>
      </c>
    </row>
    <row r="43" spans="1:19" x14ac:dyDescent="0.25">
      <c r="A43" s="26">
        <f>Wellpath!E43</f>
        <v>1200</v>
      </c>
      <c r="B43" s="22">
        <f>Wellpath!K43</f>
        <v>1200</v>
      </c>
      <c r="C43" s="22">
        <v>0</v>
      </c>
      <c r="D43" s="22">
        <v>0</v>
      </c>
      <c r="E43" s="20">
        <f>Model!$W$5*((drdp!B43+drdp!K43)*DSFS!$B43+(drdp!E43+drdp!N43)*DSFS!$C43+(drdp!H43+drdp!Q43)*DSFS!$D43)</f>
        <v>-3.0349718821295569E-3</v>
      </c>
      <c r="F43" s="20">
        <f>Model!$W$5*((drdp!C43+drdp!L43)*DSFS!$B43+(drdp!F43+drdp!O43)*DSFS!$C43+(drdp!I43+drdp!R43)*DSFS!$D43)</f>
        <v>-1.132666926365045E-2</v>
      </c>
      <c r="G43" s="20">
        <f>Model!$W$5*((drdp!D43+drdp!M43)*DSFS!$B43+(drdp!G43+drdp!P43)*DSFS!$C43+(drdp!J43+drdp!S43)*DSFS!$D43)</f>
        <v>2.0468212158378661E-4</v>
      </c>
      <c r="H43" s="18">
        <f>Model!$W$5*((drdp!B43)*DSFS!$B43+(drdp!E43)*DSFS!$C43+(drdp!H43)*DSFS!$D43)</f>
        <v>0</v>
      </c>
      <c r="I43" s="18">
        <f>Model!$W$5*((drdp!C43)*DSFS!$B43+(drdp!F43)*DSFS!$C43+(drdp!I43)*DSFS!$D43)</f>
        <v>0</v>
      </c>
      <c r="J43" s="18">
        <f>Model!$W$5*((drdp!D43)*DSFS!$B43+(drdp!G43)*DSFS!$C43+(drdp!J43)*DSFS!$D43)</f>
        <v>0.67199999999999993</v>
      </c>
      <c r="K43" s="21">
        <f>SUM(E$3:E42)+H43</f>
        <v>0</v>
      </c>
      <c r="L43" s="21">
        <f>SUM(F$3:F42)+I43</f>
        <v>0</v>
      </c>
      <c r="M43" s="21">
        <f>SUM(G$3:G42)+J43</f>
        <v>0.67199999999999993</v>
      </c>
      <c r="N43" s="19">
        <f t="shared" si="1"/>
        <v>0</v>
      </c>
      <c r="O43" s="19">
        <f t="shared" si="1"/>
        <v>0</v>
      </c>
      <c r="P43" s="19">
        <f t="shared" si="1"/>
        <v>0.45158399999999993</v>
      </c>
      <c r="Q43" s="19">
        <f t="shared" si="2"/>
        <v>0</v>
      </c>
      <c r="R43" s="19">
        <f t="shared" si="3"/>
        <v>0</v>
      </c>
      <c r="S43" s="19">
        <f t="shared" si="4"/>
        <v>0</v>
      </c>
    </row>
    <row r="44" spans="1:19" s="36" customFormat="1" x14ac:dyDescent="0.25">
      <c r="A44" s="26">
        <f>Wellpath!E44</f>
        <v>1230</v>
      </c>
      <c r="B44" s="22">
        <f>Wellpath!K44</f>
        <v>1230</v>
      </c>
      <c r="C44" s="22">
        <v>0</v>
      </c>
      <c r="D44" s="22">
        <v>0</v>
      </c>
      <c r="E44" s="20">
        <f>Model!$W$5*((drdp!B44+drdp!K44)*DSFS!$B44+(drdp!E44+drdp!N44)*DSFS!$C44+(drdp!H44+drdp!Q44)*DSFS!$D44)</f>
        <v>-6.2179022714853767E-3</v>
      </c>
      <c r="F44" s="20">
        <f>Model!$W$5*((drdp!C44+drdp!L44)*DSFS!$B44+(drdp!F44+drdp!O44)*DSFS!$C44+(drdp!I44+drdp!R44)*DSFS!$D44)</f>
        <v>-2.3205527193681359E-2</v>
      </c>
      <c r="G44" s="20">
        <f>Model!$W$5*((drdp!D44+drdp!M44)*DSFS!$B44+(drdp!G44+drdp!P44)*DSFS!$C44+(drdp!J44+drdp!S44)*DSFS!$D44)</f>
        <v>8.3894109051662268E-4</v>
      </c>
      <c r="H44" s="32">
        <f>Model!$W$5*((drdp!B44)*DSFS!$B44+(drdp!E44)*DSFS!$C44+(drdp!H44)*DSFS!$D44)</f>
        <v>3.1108461791827958E-3</v>
      </c>
      <c r="I44" s="32">
        <f>Model!$W$5*((drdp!C44)*DSFS!$B44+(drdp!F44)*DSFS!$C44+(drdp!I44)*DSFS!$D44)</f>
        <v>1.1609835995241709E-2</v>
      </c>
      <c r="J44" s="32">
        <f>Model!$W$5*((drdp!D44)*DSFS!$B44+(drdp!G44)*DSFS!$C44+(drdp!J44)*DSFS!$D44)</f>
        <v>0.68859020082537659</v>
      </c>
      <c r="K44" s="34">
        <f>SUM(E$3:E43)+H44</f>
        <v>7.5874297053238858E-5</v>
      </c>
      <c r="L44" s="34">
        <f>SUM(F$3:F43)+I44</f>
        <v>2.8316673159125942E-4</v>
      </c>
      <c r="M44" s="34">
        <f>SUM(G$3:G43)+J44</f>
        <v>0.68879488294696034</v>
      </c>
      <c r="N44" s="35">
        <f t="shared" si="1"/>
        <v>5.7569089533231309E-9</v>
      </c>
      <c r="O44" s="35">
        <f t="shared" si="1"/>
        <v>8.0183397880076359E-8</v>
      </c>
      <c r="P44" s="35">
        <f t="shared" si="1"/>
        <v>0.47443839077391681</v>
      </c>
      <c r="Q44" s="35">
        <f t="shared" si="2"/>
        <v>2.1485076708349974E-8</v>
      </c>
      <c r="R44" s="35">
        <f t="shared" si="3"/>
        <v>5.2261827557468556E-5</v>
      </c>
      <c r="S44" s="35">
        <f t="shared" si="4"/>
        <v>1.9504379574087488E-4</v>
      </c>
    </row>
    <row r="45" spans="1:19" x14ac:dyDescent="0.25">
      <c r="A45" s="26">
        <f>Wellpath!E45</f>
        <v>1260</v>
      </c>
      <c r="B45" s="22">
        <f>Wellpath!K45</f>
        <v>1260</v>
      </c>
      <c r="C45" s="22">
        <v>0</v>
      </c>
      <c r="D45" s="22">
        <v>0</v>
      </c>
      <c r="E45" s="20">
        <f>Model!$W$5*((drdp!B45+drdp!K45)*DSFS!$B45+(drdp!E45+drdp!N45)*DSFS!$C45+(drdp!H45+drdp!Q45)*DSFS!$D45)</f>
        <v>-6.35791557063987E-3</v>
      </c>
      <c r="F45" s="20">
        <f>Model!$W$5*((drdp!C45+drdp!L45)*DSFS!$B45+(drdp!F45+drdp!O45)*DSFS!$C45+(drdp!I45+drdp!R45)*DSFS!$D45)</f>
        <v>-2.3728063939861269E-2</v>
      </c>
      <c r="G45" s="20">
        <f>Model!$W$5*((drdp!D45+drdp!M45)*DSFS!$B45+(drdp!G45+drdp!P45)*DSFS!$C45+(drdp!J45+drdp!S45)*DSFS!$D45)</f>
        <v>1.717759086410129E-3</v>
      </c>
      <c r="H45" s="18">
        <f>Model!$W$5*((drdp!B45)*DSFS!$B45+(drdp!E45)*DSFS!$C45+(drdp!H45)*DSFS!$D45)</f>
        <v>9.5562789006844694E-3</v>
      </c>
      <c r="I45" s="18">
        <f>Model!$W$5*((drdp!C45)*DSFS!$B45+(drdp!F45)*DSFS!$C45+(drdp!I45)*DSFS!$D45)</f>
        <v>3.5664518388652908E-2</v>
      </c>
      <c r="J45" s="18">
        <f>Model!$W$5*((drdp!D45)*DSFS!$B45+(drdp!G45)*DSFS!$C45+(drdp!J45)*DSFS!$D45)</f>
        <v>0.7045256807040029</v>
      </c>
      <c r="K45" s="21">
        <f>SUM(E$3:E44)+H45</f>
        <v>3.0340474706953488E-4</v>
      </c>
      <c r="L45" s="21">
        <f>SUM(F$3:F44)+I45</f>
        <v>1.1323219313210953E-3</v>
      </c>
      <c r="M45" s="21">
        <f>SUM(G$3:G44)+J45</f>
        <v>0.70556930391610329</v>
      </c>
      <c r="N45" s="19">
        <f t="shared" si="1"/>
        <v>9.2054440544328432E-8</v>
      </c>
      <c r="O45" s="19">
        <f t="shared" si="1"/>
        <v>1.2821529561507352E-6</v>
      </c>
      <c r="P45" s="19">
        <f t="shared" si="1"/>
        <v>0.49782804262865454</v>
      </c>
      <c r="Q45" s="19">
        <f t="shared" si="2"/>
        <v>3.4355184917376416E-7</v>
      </c>
      <c r="R45" s="19">
        <f t="shared" si="3"/>
        <v>2.1407307619469311E-4</v>
      </c>
      <c r="S45" s="19">
        <f t="shared" si="4"/>
        <v>7.9893159689116292E-4</v>
      </c>
    </row>
    <row r="46" spans="1:19" x14ac:dyDescent="0.25">
      <c r="A46" s="26">
        <f>Wellpath!E46</f>
        <v>1290</v>
      </c>
      <c r="B46" s="22">
        <f>Wellpath!K46</f>
        <v>1290</v>
      </c>
      <c r="C46" s="22">
        <v>0</v>
      </c>
      <c r="D46" s="22">
        <v>0</v>
      </c>
      <c r="E46" s="20">
        <f>Model!$W$5*((drdp!B46+drdp!K46)*DSFS!$B46+(drdp!E46+drdp!N46)*DSFS!$C46+(drdp!H46+drdp!Q46)*DSFS!$D46)</f>
        <v>-6.4894438755005385E-3</v>
      </c>
      <c r="F46" s="20">
        <f>Model!$W$5*((drdp!C46+drdp!L46)*DSFS!$B46+(drdp!F46+drdp!O46)*DSFS!$C46+(drdp!I46+drdp!R46)*DSFS!$D46)</f>
        <v>-2.4218934256234701E-2</v>
      </c>
      <c r="G46" s="20">
        <f>Model!$W$5*((drdp!D46+drdp!M46)*DSFS!$B46+(drdp!G46+drdp!P46)*DSFS!$C46+(drdp!J46+drdp!S46)*DSFS!$D46)</f>
        <v>2.6353085243932856E-3</v>
      </c>
      <c r="H46" s="18">
        <f>Model!$W$5*((drdp!B46)*DSFS!$B46+(drdp!E46)*DSFS!$C46+(drdp!H46)*DSFS!$D46)</f>
        <v>1.6293103863498727E-2</v>
      </c>
      <c r="I46" s="18">
        <f>Model!$W$5*((drdp!C46)*DSFS!$B46+(drdp!F46)*DSFS!$C46+(drdp!I46)*DSFS!$D46)</f>
        <v>6.0806691431574036E-2</v>
      </c>
      <c r="J46" s="18">
        <f>Model!$W$5*((drdp!D46)*DSFS!$B46+(drdp!G46)*DSFS!$C46+(drdp!J46)*DSFS!$D46)</f>
        <v>0.7195414435608688</v>
      </c>
      <c r="K46" s="21">
        <f>SUM(E$3:E45)+H46</f>
        <v>6.8231413924392179E-4</v>
      </c>
      <c r="L46" s="21">
        <f>SUM(F$3:F45)+I46</f>
        <v>2.5464310343809582E-3</v>
      </c>
      <c r="M46" s="21">
        <f>SUM(G$3:G45)+J46</f>
        <v>0.72230282585937933</v>
      </c>
      <c r="N46" s="19">
        <f t="shared" si="1"/>
        <v>4.6555258461217388E-7</v>
      </c>
      <c r="O46" s="19">
        <f t="shared" si="1"/>
        <v>6.4843110128584768E-6</v>
      </c>
      <c r="P46" s="19">
        <f t="shared" si="1"/>
        <v>0.52172137224444481</v>
      </c>
      <c r="Q46" s="19">
        <f t="shared" si="2"/>
        <v>1.7374658993676529E-6</v>
      </c>
      <c r="R46" s="19">
        <f t="shared" si="3"/>
        <v>4.9283743089969471E-4</v>
      </c>
      <c r="S46" s="19">
        <f t="shared" si="4"/>
        <v>1.8392943319893885E-3</v>
      </c>
    </row>
    <row r="47" spans="1:19" x14ac:dyDescent="0.25">
      <c r="A47" s="26">
        <f>Wellpath!E47</f>
        <v>1320</v>
      </c>
      <c r="B47" s="22">
        <f>Wellpath!K47</f>
        <v>1320</v>
      </c>
      <c r="C47" s="22">
        <v>0</v>
      </c>
      <c r="D47" s="22">
        <v>0</v>
      </c>
      <c r="E47" s="20">
        <f>Model!$W$5*((drdp!B47+drdp!K47)*DSFS!$B47+(drdp!E47+drdp!N47)*DSFS!$C47+(drdp!H47+drdp!Q47)*DSFS!$D47)</f>
        <v>-6.6119586376830897E-3</v>
      </c>
      <c r="F47" s="20">
        <f>Model!$W$5*((drdp!C47+drdp!L47)*DSFS!$B47+(drdp!F47+drdp!O47)*DSFS!$C47+(drdp!I47+drdp!R47)*DSFS!$D47)</f>
        <v>-2.4676165573377189E-2</v>
      </c>
      <c r="G47" s="20">
        <f>Model!$W$5*((drdp!D47+drdp!M47)*DSFS!$B47+(drdp!G47+drdp!P47)*DSFS!$C47+(drdp!J47+drdp!S47)*DSFS!$D47)</f>
        <v>3.5903470148017642E-3</v>
      </c>
      <c r="H47" s="18">
        <f>Model!$W$5*((drdp!B47)*DSFS!$B47+(drdp!E47)*DSFS!$C47+(drdp!H47)*DSFS!$D47)</f>
        <v>2.33123744306039E-2</v>
      </c>
      <c r="I47" s="18">
        <f>Model!$W$5*((drdp!C47)*DSFS!$B47+(drdp!F47)*DSFS!$C47+(drdp!I47)*DSFS!$D47)</f>
        <v>8.700296582008335E-2</v>
      </c>
      <c r="J47" s="18">
        <f>Model!$W$5*((drdp!D47)*DSFS!$B47+(drdp!G47)*DSFS!$C47+(drdp!J47)*DSFS!$D47)</f>
        <v>0.73357837073499821</v>
      </c>
      <c r="K47" s="21">
        <f>SUM(E$3:E46)+H47</f>
        <v>1.2121408308485571E-3</v>
      </c>
      <c r="L47" s="21">
        <f>SUM(F$3:F46)+I47</f>
        <v>4.5237711666555741E-3</v>
      </c>
      <c r="M47" s="21">
        <f>SUM(G$3:G46)+J47</f>
        <v>0.73897506155790205</v>
      </c>
      <c r="N47" s="19">
        <f t="shared" si="1"/>
        <v>1.4692853938102301E-6</v>
      </c>
      <c r="O47" s="19">
        <f t="shared" si="1"/>
        <v>2.0464505568264335E-5</v>
      </c>
      <c r="P47" s="19">
        <f t="shared" si="1"/>
        <v>0.54608414160450514</v>
      </c>
      <c r="Q47" s="19">
        <f t="shared" si="2"/>
        <v>5.4834477405186339E-6</v>
      </c>
      <c r="R47" s="19">
        <f t="shared" si="3"/>
        <v>8.95741845093159E-4</v>
      </c>
      <c r="S47" s="19">
        <f t="shared" si="4"/>
        <v>3.3429540763531651E-3</v>
      </c>
    </row>
    <row r="48" spans="1:19" x14ac:dyDescent="0.25">
      <c r="A48" s="26">
        <f>Wellpath!E48</f>
        <v>1350</v>
      </c>
      <c r="B48" s="22">
        <f>Wellpath!K48</f>
        <v>1350</v>
      </c>
      <c r="C48" s="22">
        <v>0</v>
      </c>
      <c r="D48" s="22">
        <v>0</v>
      </c>
      <c r="E48" s="20">
        <f>Model!$W$5*((drdp!B48+drdp!K48)*DSFS!$B48+(drdp!E48+drdp!N48)*DSFS!$C48+(drdp!H48+drdp!Q48)*DSFS!$D48)</f>
        <v>-6.7249436393142922E-3</v>
      </c>
      <c r="F48" s="20">
        <f>Model!$W$5*((drdp!C48+drdp!L48)*DSFS!$B48+(drdp!F48+drdp!O48)*DSFS!$C48+(drdp!I48+drdp!R48)*DSFS!$D48)</f>
        <v>-2.509783133995808E-2</v>
      </c>
      <c r="G48" s="20">
        <f>Model!$W$5*((drdp!D48+drdp!M48)*DSFS!$B48+(drdp!G48+drdp!P48)*DSFS!$C48+(drdp!J48+drdp!S48)*DSFS!$D48)</f>
        <v>4.5815369069349618E-3</v>
      </c>
      <c r="H48" s="18">
        <f>Model!$W$5*((drdp!B48)*DSFS!$B48+(drdp!E48)*DSFS!$C48+(drdp!H48)*DSFS!$D48)</f>
        <v>3.0604431547111698E-2</v>
      </c>
      <c r="I48" s="18">
        <f>Model!$W$5*((drdp!C48)*DSFS!$B48+(drdp!F48)*DSFS!$C48+(drdp!I48)*DSFS!$D48)</f>
        <v>0.11421729347058467</v>
      </c>
      <c r="J48" s="18">
        <f>Model!$W$5*((drdp!D48)*DSFS!$B48+(drdp!G48)*DSFS!$C48+(drdp!J48)*DSFS!$D48)</f>
        <v>0.7465786606229281</v>
      </c>
      <c r="K48" s="21">
        <f>SUM(E$3:E47)+H48</f>
        <v>1.8922393096732631E-3</v>
      </c>
      <c r="L48" s="21">
        <f>SUM(F$3:F47)+I48</f>
        <v>7.0619332437796972E-3</v>
      </c>
      <c r="M48" s="21">
        <f>SUM(G$3:G47)+J48</f>
        <v>0.75556569846063371</v>
      </c>
      <c r="N48" s="19">
        <f t="shared" si="1"/>
        <v>3.5805696050727477E-6</v>
      </c>
      <c r="O48" s="19">
        <f t="shared" si="1"/>
        <v>4.9870901139600835E-5</v>
      </c>
      <c r="P48" s="19">
        <f t="shared" si="1"/>
        <v>0.57087952469030523</v>
      </c>
      <c r="Q48" s="19">
        <f t="shared" si="2"/>
        <v>1.3362867686168362E-5</v>
      </c>
      <c r="R48" s="19">
        <f t="shared" si="3"/>
        <v>1.4297111156679465E-3</v>
      </c>
      <c r="S48" s="19">
        <f t="shared" si="4"/>
        <v>5.3357545238187755E-3</v>
      </c>
    </row>
    <row r="49" spans="1:19" x14ac:dyDescent="0.25">
      <c r="A49" s="26">
        <f>Wellpath!E49</f>
        <v>1380</v>
      </c>
      <c r="B49" s="22">
        <f>Wellpath!K49</f>
        <v>1380</v>
      </c>
      <c r="C49" s="22">
        <v>0</v>
      </c>
      <c r="D49" s="22">
        <v>0</v>
      </c>
      <c r="E49" s="20">
        <f>Model!$W$5*((drdp!B49+drdp!K49)*DSFS!$B49+(drdp!E49+drdp!N49)*DSFS!$C49+(drdp!H49+drdp!Q49)*DSFS!$D49)</f>
        <v>-6.8278960690390635E-3</v>
      </c>
      <c r="F49" s="20">
        <f>Model!$W$5*((drdp!C49+drdp!L49)*DSFS!$B49+(drdp!F49+drdp!O49)*DSFS!$C49+(drdp!I49+drdp!R49)*DSFS!$D49)</f>
        <v>-2.5482055038453584E-2</v>
      </c>
      <c r="G49" s="20">
        <f>Model!$W$5*((drdp!D49+drdp!M49)*DSFS!$B49+(drdp!G49+drdp!P49)*DSFS!$C49+(drdp!J49+drdp!S49)*DSFS!$D49)</f>
        <v>5.6074471308722269E-3</v>
      </c>
      <c r="H49" s="18">
        <f>Model!$W$5*((drdp!B49)*DSFS!$B49+(drdp!E49)*DSFS!$C49+(drdp!H49)*DSFS!$D49)</f>
        <v>3.815891685723545E-2</v>
      </c>
      <c r="I49" s="18">
        <f>Model!$W$5*((drdp!C49)*DSFS!$B49+(drdp!F49)*DSFS!$C49+(drdp!I49)*DSFS!$D49)</f>
        <v>0.14241101647299925</v>
      </c>
      <c r="J49" s="18">
        <f>Model!$W$5*((drdp!D49)*DSFS!$B49+(drdp!G49)*DSFS!$C49+(drdp!J49)*DSFS!$D49)</f>
        <v>0.75848594868745967</v>
      </c>
      <c r="K49" s="21">
        <f>SUM(E$3:E48)+H49</f>
        <v>2.7217809804827228E-3</v>
      </c>
      <c r="L49" s="21">
        <f>SUM(F$3:F48)+I49</f>
        <v>1.0157824906236207E-2</v>
      </c>
      <c r="M49" s="21">
        <f>SUM(G$3:G48)+J49</f>
        <v>0.77205452343210024</v>
      </c>
      <c r="N49" s="19">
        <f t="shared" si="1"/>
        <v>7.4080917057174921E-6</v>
      </c>
      <c r="O49" s="19">
        <f t="shared" si="1"/>
        <v>1.0318140682575261E-4</v>
      </c>
      <c r="P49" s="19">
        <f t="shared" si="1"/>
        <v>0.59606818715196741</v>
      </c>
      <c r="Q49" s="19">
        <f t="shared" si="2"/>
        <v>2.7647374632867407E-5</v>
      </c>
      <c r="R49" s="19">
        <f t="shared" si="3"/>
        <v>2.1013633177731431E-3</v>
      </c>
      <c r="S49" s="19">
        <f t="shared" si="4"/>
        <v>7.8423946670909128E-3</v>
      </c>
    </row>
    <row r="50" spans="1:19" x14ac:dyDescent="0.25">
      <c r="A50" s="26">
        <f>Wellpath!E50</f>
        <v>1410</v>
      </c>
      <c r="B50" s="22">
        <f>Wellpath!K50</f>
        <v>1410</v>
      </c>
      <c r="C50" s="22">
        <v>0</v>
      </c>
      <c r="D50" s="22">
        <v>0</v>
      </c>
      <c r="E50" s="20">
        <f>Model!$W$5*((drdp!B50+drdp!K50)*DSFS!$B50+(drdp!E50+drdp!N50)*DSFS!$C50+(drdp!H50+drdp!Q50)*DSFS!$D50)</f>
        <v>-6.920327579505588E-3</v>
      </c>
      <c r="F50" s="20">
        <f>Model!$W$5*((drdp!C50+drdp!L50)*DSFS!$B50+(drdp!F50+drdp!O50)*DSFS!$C50+(drdp!I50+drdp!R50)*DSFS!$D50)</f>
        <v>-2.5827014131735045E-2</v>
      </c>
      <c r="G50" s="20">
        <f>Model!$W$5*((drdp!D50+drdp!M50)*DSFS!$B50+(drdp!G50+drdp!P50)*DSFS!$C50+(drdp!J50+drdp!S50)*DSFS!$D50)</f>
        <v>6.6665552132581856E-3</v>
      </c>
      <c r="H50" s="18">
        <f>Model!$W$5*((drdp!B50)*DSFS!$B50+(drdp!E50)*DSFS!$C50+(drdp!H50)*DSFS!$D50)</f>
        <v>4.5964787120323959E-2</v>
      </c>
      <c r="I50" s="18">
        <f>Model!$W$5*((drdp!C50)*DSFS!$B50+(drdp!F50)*DSFS!$C50+(drdp!I50)*DSFS!$D50)</f>
        <v>0.17154292089213657</v>
      </c>
      <c r="J50" s="18">
        <f>Model!$W$5*((drdp!D50)*DSFS!$B50+(drdp!G50)*DSFS!$C50+(drdp!J50)*DSFS!$D50)</f>
        <v>0.76924542550346986</v>
      </c>
      <c r="K50" s="21">
        <f>SUM(E$3:E49)+H50</f>
        <v>3.6997551745321655E-3</v>
      </c>
      <c r="L50" s="21">
        <f>SUM(F$3:F49)+I50</f>
        <v>1.3807674286919952E-2</v>
      </c>
      <c r="M50" s="21">
        <f>SUM(G$3:G49)+J50</f>
        <v>0.78842144737898268</v>
      </c>
      <c r="N50" s="19">
        <f t="shared" si="1"/>
        <v>1.3688188351477534E-5</v>
      </c>
      <c r="O50" s="19">
        <f t="shared" si="1"/>
        <v>1.906518692136704E-4</v>
      </c>
      <c r="P50" s="19">
        <f t="shared" si="1"/>
        <v>0.62160837868716989</v>
      </c>
      <c r="Q50" s="19">
        <f t="shared" si="2"/>
        <v>5.1085014391286824E-5</v>
      </c>
      <c r="R50" s="19">
        <f t="shared" si="3"/>
        <v>2.9169663296525305E-3</v>
      </c>
      <c r="S50" s="19">
        <f t="shared" si="4"/>
        <v>1.0886266546230991E-2</v>
      </c>
    </row>
    <row r="51" spans="1:19" x14ac:dyDescent="0.25">
      <c r="A51" s="26">
        <f>Wellpath!E51</f>
        <v>1440</v>
      </c>
      <c r="B51" s="22">
        <f>Wellpath!K51</f>
        <v>1440</v>
      </c>
      <c r="C51" s="22">
        <v>0</v>
      </c>
      <c r="D51" s="22">
        <v>0</v>
      </c>
      <c r="E51" s="20">
        <f>Model!$W$5*((drdp!B51+drdp!K51)*DSFS!$B51+(drdp!E51+drdp!N51)*DSFS!$C51+(drdp!H51+drdp!Q51)*DSFS!$D51)</f>
        <v>-7.0017653244983198E-3</v>
      </c>
      <c r="F51" s="20">
        <f>Model!$W$5*((drdp!C51+drdp!L51)*DSFS!$B51+(drdp!F51+drdp!O51)*DSFS!$C51+(drdp!I51+drdp!R51)*DSFS!$D51)</f>
        <v>-2.6130943933701689E-2</v>
      </c>
      <c r="G51" s="20">
        <f>Model!$W$5*((drdp!D51+drdp!M51)*DSFS!$B51+(drdp!G51+drdp!P51)*DSFS!$C51+(drdp!J51+drdp!S51)*DSFS!$D51)</f>
        <v>7.7572494642757835E-3</v>
      </c>
      <c r="H51" s="18">
        <f>Model!$W$5*((drdp!B51)*DSFS!$B51+(drdp!E51)*DSFS!$C51+(drdp!H51)*DSFS!$D51)</f>
        <v>5.4010329906208902E-2</v>
      </c>
      <c r="I51" s="18">
        <f>Model!$W$5*((drdp!C51)*DSFS!$B51+(drdp!F51)*DSFS!$C51+(drdp!I51)*DSFS!$D51)</f>
        <v>0.20156929534352847</v>
      </c>
      <c r="J51" s="18">
        <f>Model!$W$5*((drdp!D51)*DSFS!$B51+(drdp!G51)*DSFS!$C51+(drdp!J51)*DSFS!$D51)</f>
        <v>0.7788039526368119</v>
      </c>
      <c r="K51" s="21">
        <f>SUM(E$3:E50)+H51</f>
        <v>4.8249703809115224E-3</v>
      </c>
      <c r="L51" s="21">
        <f>SUM(F$3:F50)+I51</f>
        <v>1.8007034606576794E-2</v>
      </c>
      <c r="M51" s="21">
        <f>SUM(G$3:G50)+J51</f>
        <v>0.80464652972558282</v>
      </c>
      <c r="N51" s="19">
        <f t="shared" si="1"/>
        <v>2.3280339176673483E-5</v>
      </c>
      <c r="O51" s="19">
        <f t="shared" si="1"/>
        <v>3.2425329532245425E-4</v>
      </c>
      <c r="P51" s="19">
        <f t="shared" si="1"/>
        <v>0.64745603779942318</v>
      </c>
      <c r="Q51" s="19">
        <f t="shared" si="2"/>
        <v>8.6883408624781799E-5</v>
      </c>
      <c r="R51" s="19">
        <f t="shared" si="3"/>
        <v>3.88239567302918E-3</v>
      </c>
      <c r="S51" s="19">
        <f t="shared" si="4"/>
        <v>1.4489297906830493E-2</v>
      </c>
    </row>
    <row r="52" spans="1:19" x14ac:dyDescent="0.25">
      <c r="A52" s="26">
        <f>Wellpath!E52</f>
        <v>1470</v>
      </c>
      <c r="B52" s="22">
        <f>Wellpath!K52</f>
        <v>1470</v>
      </c>
      <c r="C52" s="22">
        <v>0</v>
      </c>
      <c r="D52" s="22">
        <v>0</v>
      </c>
      <c r="E52" s="20">
        <f>Model!$W$5*((drdp!B52+drdp!K52)*DSFS!$B52+(drdp!E52+drdp!N52)*DSFS!$C52+(drdp!H52+drdp!Q52)*DSFS!$D52)</f>
        <v>-7.0717529739161159E-3</v>
      </c>
      <c r="F52" s="20">
        <f>Model!$W$5*((drdp!C52+drdp!L52)*DSFS!$B52+(drdp!F52+drdp!O52)*DSFS!$C52+(drdp!I52+drdp!R52)*DSFS!$D52)</f>
        <v>-2.639214139723127E-2</v>
      </c>
      <c r="G52" s="20">
        <f>Model!$W$5*((drdp!D52+drdp!M52)*DSFS!$B52+(drdp!G52+drdp!P52)*DSFS!$C52+(drdp!J52+drdp!S52)*DSFS!$D52)</f>
        <v>8.8778313327321466E-3</v>
      </c>
      <c r="H52" s="18">
        <f>Model!$W$5*((drdp!B52)*DSFS!$B52+(drdp!E52)*DSFS!$C52+(drdp!H52)*DSFS!$D52)</f>
        <v>6.2283180548013621E-2</v>
      </c>
      <c r="I52" s="18">
        <f>Model!$W$5*((drdp!C52)*DSFS!$B52+(drdp!F52)*DSFS!$C52+(drdp!I52)*DSFS!$D52)</f>
        <v>0.23244399426217244</v>
      </c>
      <c r="J52" s="18">
        <f>Model!$W$5*((drdp!D52)*DSFS!$B52+(drdp!G52)*DSFS!$C52+(drdp!J52)*DSFS!$D52)</f>
        <v>0.78711017615529721</v>
      </c>
      <c r="K52" s="21">
        <f>SUM(E$3:E51)+H52</f>
        <v>6.096055698217924E-3</v>
      </c>
      <c r="L52" s="21">
        <f>SUM(F$3:F51)+I52</f>
        <v>2.2750789591519077E-2</v>
      </c>
      <c r="M52" s="21">
        <f>SUM(G$3:G51)+J52</f>
        <v>0.82071000270834393</v>
      </c>
      <c r="N52" s="19">
        <f t="shared" si="1"/>
        <v>3.7161895075775222E-5</v>
      </c>
      <c r="O52" s="19">
        <f t="shared" si="1"/>
        <v>5.1759842703757281E-4</v>
      </c>
      <c r="P52" s="19">
        <f t="shared" si="1"/>
        <v>0.67356490854552986</v>
      </c>
      <c r="Q52" s="19">
        <f t="shared" si="2"/>
        <v>1.3869008052833692E-4</v>
      </c>
      <c r="R52" s="19">
        <f t="shared" si="3"/>
        <v>5.0030938885946476E-3</v>
      </c>
      <c r="S52" s="19">
        <f t="shared" si="4"/>
        <v>1.8671800587272584E-2</v>
      </c>
    </row>
    <row r="53" spans="1:19" x14ac:dyDescent="0.25">
      <c r="A53" s="26">
        <f>Wellpath!E53</f>
        <v>1500</v>
      </c>
      <c r="B53" s="22">
        <f>Wellpath!K53</f>
        <v>1500</v>
      </c>
      <c r="C53" s="22">
        <v>0</v>
      </c>
      <c r="D53" s="22">
        <v>0</v>
      </c>
      <c r="E53" s="20">
        <f>Model!$W$5*((drdp!B53+drdp!K53)*DSFS!$B53+(drdp!E53+drdp!N53)*DSFS!$C53+(drdp!H53+drdp!Q53)*DSFS!$D53)</f>
        <v>-7.1298517048246678E-3</v>
      </c>
      <c r="F53" s="20">
        <f>Model!$W$5*((drdp!C53+drdp!L53)*DSFS!$B53+(drdp!F53+drdp!O53)*DSFS!$C53+(drdp!I53+drdp!R53)*DSFS!$D53)</f>
        <v>-2.6608968812837197E-2</v>
      </c>
      <c r="G53" s="20">
        <f>Model!$W$5*((drdp!D53+drdp!M53)*DSFS!$B53+(drdp!G53+drdp!P53)*DSFS!$C53+(drdp!J53+drdp!S53)*DSFS!$D53)</f>
        <v>1.0026517925913811E-2</v>
      </c>
      <c r="H53" s="18">
        <f>Model!$W$5*((drdp!B53)*DSFS!$B53+(drdp!E53)*DSFS!$C53+(drdp!H53)*DSFS!$D53)</f>
        <v>7.0770340328499728E-2</v>
      </c>
      <c r="I53" s="18">
        <f>Model!$W$5*((drdp!C53)*DSFS!$B53+(drdp!F53)*DSFS!$C53+(drdp!I53)*DSFS!$D53)</f>
        <v>0.26411850577490176</v>
      </c>
      <c r="J53" s="18">
        <f>Model!$W$5*((drdp!D53)*DSFS!$B53+(drdp!G53)*DSFS!$C53+(drdp!J53)*DSFS!$D53)</f>
        <v>0.79411463757404599</v>
      </c>
      <c r="K53" s="21">
        <f>SUM(E$3:E52)+H53</f>
        <v>7.5114625047879163E-3</v>
      </c>
      <c r="L53" s="21">
        <f>SUM(F$3:F52)+I53</f>
        <v>2.8033159707017141E-2</v>
      </c>
      <c r="M53" s="21">
        <f>SUM(G$3:G52)+J53</f>
        <v>0.83659229545982483</v>
      </c>
      <c r="N53" s="19">
        <f t="shared" si="1"/>
        <v>5.642206896083476E-5</v>
      </c>
      <c r="O53" s="19">
        <f t="shared" si="1"/>
        <v>7.8585804315912933E-4</v>
      </c>
      <c r="P53" s="19">
        <f t="shared" si="1"/>
        <v>0.69988666882273887</v>
      </c>
      <c r="Q53" s="19">
        <f t="shared" si="2"/>
        <v>2.1057002802999067E-4</v>
      </c>
      <c r="R53" s="19">
        <f t="shared" si="3"/>
        <v>6.2840316591409283E-3</v>
      </c>
      <c r="S53" s="19">
        <f t="shared" si="4"/>
        <v>2.3452325428285341E-2</v>
      </c>
    </row>
    <row r="54" spans="1:19" x14ac:dyDescent="0.25">
      <c r="A54" s="26">
        <f>Wellpath!E54</f>
        <v>1530</v>
      </c>
      <c r="B54" s="22">
        <f>Wellpath!K54</f>
        <v>1530</v>
      </c>
      <c r="C54" s="22">
        <v>0</v>
      </c>
      <c r="D54" s="22">
        <v>0</v>
      </c>
      <c r="E54" s="20">
        <f>Model!$W$5*((drdp!B54+drdp!K54)*DSFS!$B54+(drdp!E54+drdp!N54)*DSFS!$C54+(drdp!H54+drdp!Q54)*DSFS!$D54)</f>
        <v>-7.1756411668454905E-3</v>
      </c>
      <c r="F54" s="20">
        <f>Model!$W$5*((drdp!C54+drdp!L54)*DSFS!$B54+(drdp!F54+drdp!O54)*DSFS!$C54+(drdp!I54+drdp!R54)*DSFS!$D54)</f>
        <v>-2.6779857411550225E-2</v>
      </c>
      <c r="G54" s="20">
        <f>Model!$W$5*((drdp!D54+drdp!M54)*DSFS!$B54+(drdp!G54+drdp!P54)*DSFS!$C54+(drdp!J54+drdp!S54)*DSFS!$D54)</f>
        <v>1.1201444690593006E-2</v>
      </c>
      <c r="H54" s="18">
        <f>Model!$W$5*((drdp!B54)*DSFS!$B54+(drdp!E54)*DSFS!$C54+(drdp!H54)*DSFS!$D54)</f>
        <v>7.9458195873990889E-2</v>
      </c>
      <c r="I54" s="18">
        <f>Model!$W$5*((drdp!C54)*DSFS!$B54+(drdp!F54)*DSFS!$C54+(drdp!I54)*DSFS!$D54)</f>
        <v>0.2965420240794937</v>
      </c>
      <c r="J54" s="18">
        <f>Model!$W$5*((drdp!D54)*DSFS!$B54+(drdp!G54)*DSFS!$C54+(drdp!J54)*DSFS!$D54)</f>
        <v>0.79976988204109478</v>
      </c>
      <c r="K54" s="21">
        <f>SUM(E$3:E53)+H54</f>
        <v>9.0694663454544133E-3</v>
      </c>
      <c r="L54" s="21">
        <f>SUM(F$3:F53)+I54</f>
        <v>3.3847709198771891E-2</v>
      </c>
      <c r="M54" s="21">
        <f>SUM(G$3:G53)+J54</f>
        <v>0.85227405785278754</v>
      </c>
      <c r="N54" s="19">
        <f t="shared" si="1"/>
        <v>8.2255219791330228E-5</v>
      </c>
      <c r="O54" s="19">
        <f t="shared" si="1"/>
        <v>1.1456674180046274E-3</v>
      </c>
      <c r="P54" s="19">
        <f t="shared" si="1"/>
        <v>0.72637106968885667</v>
      </c>
      <c r="Q54" s="19">
        <f t="shared" si="2"/>
        <v>3.0698065944898944E-4</v>
      </c>
      <c r="R54" s="19">
        <f t="shared" si="3"/>
        <v>7.7296708847997241E-3</v>
      </c>
      <c r="S54" s="19">
        <f t="shared" si="4"/>
        <v>2.8847524467858442E-2</v>
      </c>
    </row>
    <row r="55" spans="1:19" x14ac:dyDescent="0.25">
      <c r="A55" s="26">
        <f>Wellpath!E55</f>
        <v>1560</v>
      </c>
      <c r="B55" s="22">
        <f>Wellpath!K55</f>
        <v>1560</v>
      </c>
      <c r="C55" s="22">
        <v>0</v>
      </c>
      <c r="D55" s="22">
        <v>0</v>
      </c>
      <c r="E55" s="20">
        <f>Model!$W$5*((drdp!B55+drdp!K55)*DSFS!$B55+(drdp!E55+drdp!N55)*DSFS!$C55+(drdp!H55+drdp!Q55)*DSFS!$D55)</f>
        <v>-7.2087204201804244E-3</v>
      </c>
      <c r="F55" s="20">
        <f>Model!$W$5*((drdp!C55+drdp!L55)*DSFS!$B55+(drdp!F55+drdp!O55)*DSFS!$C55+(drdp!I55+drdp!R55)*DSFS!$D55)</f>
        <v>-2.6903310865672637E-2</v>
      </c>
      <c r="G55" s="20">
        <f>Model!$W$5*((drdp!D55+drdp!M55)*DSFS!$B55+(drdp!G55+drdp!P55)*DSFS!$C55+(drdp!J55+drdp!S55)*DSFS!$D55)</f>
        <v>1.2400668251296485E-2</v>
      </c>
      <c r="H55" s="18">
        <f>Model!$W$5*((drdp!B55)*DSFS!$B55+(drdp!E55)*DSFS!$C55+(drdp!H55)*DSFS!$D55)</f>
        <v>8.8332539727911608E-2</v>
      </c>
      <c r="I55" s="18">
        <f>Model!$W$5*((drdp!C55)*DSFS!$B55+(drdp!F55)*DSFS!$C55+(drdp!I55)*DSFS!$D55)</f>
        <v>0.32966152622616252</v>
      </c>
      <c r="J55" s="18">
        <f>Model!$W$5*((drdp!D55)*DSFS!$B55+(drdp!G55)*DSFS!$C55+(drdp!J55)*DSFS!$D55)</f>
        <v>0.80403056357306069</v>
      </c>
      <c r="K55" s="21">
        <f>SUM(E$3:E54)+H55</f>
        <v>1.076816903252964E-2</v>
      </c>
      <c r="L55" s="21">
        <f>SUM(F$3:F54)+I55</f>
        <v>4.0187353933890502E-2</v>
      </c>
      <c r="M55" s="21">
        <f>SUM(G$3:G54)+J55</f>
        <v>0.86773618407534636</v>
      </c>
      <c r="N55" s="19">
        <f t="shared" si="1"/>
        <v>1.1595346431313032E-4</v>
      </c>
      <c r="O55" s="19">
        <f t="shared" si="1"/>
        <v>1.6150234162077843E-3</v>
      </c>
      <c r="P55" s="19">
        <f t="shared" si="1"/>
        <v>0.75296608515364338</v>
      </c>
      <c r="Q55" s="19">
        <f t="shared" si="2"/>
        <v>4.3274422013022789E-4</v>
      </c>
      <c r="R55" s="19">
        <f t="shared" si="3"/>
        <v>9.3439299057655831E-3</v>
      </c>
      <c r="S55" s="19">
        <f t="shared" si="4"/>
        <v>3.48720211506795E-2</v>
      </c>
    </row>
    <row r="56" spans="1:19" x14ac:dyDescent="0.25">
      <c r="A56" s="26">
        <f>Wellpath!E56</f>
        <v>1590</v>
      </c>
      <c r="B56" s="22">
        <f>Wellpath!K56</f>
        <v>1590</v>
      </c>
      <c r="C56" s="22">
        <v>0</v>
      </c>
      <c r="D56" s="22">
        <v>0</v>
      </c>
      <c r="E56" s="20">
        <f>Model!$W$5*((drdp!B56+drdp!K56)*DSFS!$B56+(drdp!E56+drdp!N56)*DSFS!$C56+(drdp!H56+drdp!Q56)*DSFS!$D56)</f>
        <v>-7.2287088446100637E-3</v>
      </c>
      <c r="F56" s="20">
        <f>Model!$W$5*((drdp!C56+drdp!L56)*DSFS!$B56+(drdp!F56+drdp!O56)*DSFS!$C56+(drdp!I56+drdp!R56)*DSFS!$D56)</f>
        <v>-2.6977908681207263E-2</v>
      </c>
      <c r="G56" s="20">
        <f>Model!$W$5*((drdp!D56+drdp!M56)*DSFS!$B56+(drdp!G56+drdp!P56)*DSFS!$C56+(drdp!J56+drdp!S56)*DSFS!$D56)</f>
        <v>1.3622169401691659E-2</v>
      </c>
      <c r="H56" s="18">
        <f>Model!$W$5*((drdp!B56)*DSFS!$B56+(drdp!E56)*DSFS!$C56+(drdp!H56)*DSFS!$D56)</f>
        <v>9.7378592074016876E-2</v>
      </c>
      <c r="I56" s="18">
        <f>Model!$W$5*((drdp!C56)*DSFS!$B56+(drdp!F56)*DSFS!$C56+(drdp!I56)*DSFS!$D56)</f>
        <v>0.36342185318975501</v>
      </c>
      <c r="J56" s="18">
        <f>Model!$W$5*((drdp!D56)*DSFS!$B56+(drdp!G56)*DSFS!$C56+(drdp!J56)*DSFS!$D56)</f>
        <v>0.80685354715487501</v>
      </c>
      <c r="K56" s="21">
        <f>SUM(E$3:E55)+H56</f>
        <v>1.2605500958454488E-2</v>
      </c>
      <c r="L56" s="21">
        <f>SUM(F$3:F55)+I56</f>
        <v>4.7044370031810334E-2</v>
      </c>
      <c r="M56" s="21">
        <f>SUM(G$3:G55)+J56</f>
        <v>0.88295983590845717</v>
      </c>
      <c r="N56" s="19">
        <f t="shared" si="1"/>
        <v>1.5889865441359702E-4</v>
      </c>
      <c r="O56" s="19">
        <f t="shared" si="1"/>
        <v>2.2131727516898942E-3</v>
      </c>
      <c r="P56" s="19">
        <f t="shared" si="1"/>
        <v>0.77961807182748966</v>
      </c>
      <c r="Q56" s="19">
        <f t="shared" si="2"/>
        <v>5.9301785152587275E-4</v>
      </c>
      <c r="R56" s="19">
        <f t="shared" si="3"/>
        <v>1.1130151057820874E-2</v>
      </c>
      <c r="S56" s="19">
        <f t="shared" si="4"/>
        <v>4.1538289243703994E-2</v>
      </c>
    </row>
    <row r="57" spans="1:19" x14ac:dyDescent="0.25">
      <c r="A57" s="26">
        <f>Wellpath!E57</f>
        <v>1620</v>
      </c>
      <c r="B57" s="22">
        <f>Wellpath!K57</f>
        <v>1620</v>
      </c>
      <c r="C57" s="22">
        <v>0</v>
      </c>
      <c r="D57" s="22">
        <v>0</v>
      </c>
      <c r="E57" s="20">
        <f>Model!$W$5*((drdp!B57+drdp!K57)*DSFS!$B57+(drdp!E57+drdp!N57)*DSFS!$C57+(drdp!H57+drdp!Q57)*DSFS!$D57)</f>
        <v>-7.2352470178462065E-3</v>
      </c>
      <c r="F57" s="20">
        <f>Model!$W$5*((drdp!C57+drdp!L57)*DSFS!$B57+(drdp!F57+drdp!O57)*DSFS!$C57+(drdp!I57+drdp!R57)*DSFS!$D57)</f>
        <v>-2.7002309475913245E-2</v>
      </c>
      <c r="G57" s="20">
        <f>Model!$W$5*((drdp!D57+drdp!M57)*DSFS!$B57+(drdp!G57+drdp!P57)*DSFS!$C57+(drdp!J57+drdp!S57)*DSFS!$D57)</f>
        <v>1.4863856244680718E-2</v>
      </c>
      <c r="H57" s="18">
        <f>Model!$W$5*((drdp!B57)*DSFS!$B57+(drdp!E57)*DSFS!$C57+(drdp!H57)*DSFS!$D57)</f>
        <v>0.10658102357746894</v>
      </c>
      <c r="I57" s="18">
        <f>Model!$W$5*((drdp!C57)*DSFS!$B57+(drdp!F57)*DSFS!$C57+(drdp!I57)*DSFS!$D57)</f>
        <v>0.39776579511381061</v>
      </c>
      <c r="J57" s="18">
        <f>Model!$W$5*((drdp!D57)*DSFS!$B57+(drdp!G57)*DSFS!$C57+(drdp!J57)*DSFS!$D57)</f>
        <v>0.80819800752211135</v>
      </c>
      <c r="K57" s="21">
        <f>SUM(E$3:E56)+H57</f>
        <v>1.4579223617296494E-2</v>
      </c>
      <c r="L57" s="21">
        <f>SUM(F$3:F56)+I57</f>
        <v>5.4410403274658681E-2</v>
      </c>
      <c r="M57" s="21">
        <f>SUM(G$3:G56)+J57</f>
        <v>0.89792646567738521</v>
      </c>
      <c r="N57" s="19">
        <f t="shared" si="1"/>
        <v>2.1255376128313588E-4</v>
      </c>
      <c r="O57" s="19">
        <f t="shared" si="1"/>
        <v>2.9604919845109879E-3</v>
      </c>
      <c r="P57" s="19">
        <f t="shared" si="1"/>
        <v>0.8062719377638804</v>
      </c>
      <c r="Q57" s="19">
        <f t="shared" si="2"/>
        <v>7.9326143644853039E-4</v>
      </c>
      <c r="R57" s="19">
        <f t="shared" si="3"/>
        <v>1.3091070734999304E-2</v>
      </c>
      <c r="S57" s="19">
        <f t="shared" si="4"/>
        <v>4.8856541108495494E-2</v>
      </c>
    </row>
    <row r="58" spans="1:19" x14ac:dyDescent="0.25">
      <c r="A58" s="26">
        <f>Wellpath!E58</f>
        <v>1650</v>
      </c>
      <c r="B58" s="22">
        <f>Wellpath!K58</f>
        <v>1650</v>
      </c>
      <c r="C58" s="22">
        <v>0</v>
      </c>
      <c r="D58" s="22">
        <v>0</v>
      </c>
      <c r="E58" s="20">
        <f>Model!$W$5*((drdp!B58+drdp!K58)*DSFS!$B58+(drdp!E58+drdp!N58)*DSFS!$C58+(drdp!H58+drdp!Q58)*DSFS!$D58)</f>
        <v>-7.227997561663071E-3</v>
      </c>
      <c r="F58" s="20">
        <f>Model!$W$5*((drdp!C58+drdp!L58)*DSFS!$B58+(drdp!F58+drdp!O58)*DSFS!$C58+(drdp!I58+drdp!R58)*DSFS!$D58)</f>
        <v>-2.6975254137110608E-2</v>
      </c>
      <c r="G58" s="20">
        <f>Model!$W$5*((drdp!D58+drdp!M58)*DSFS!$B58+(drdp!G58+drdp!P58)*DSFS!$C58+(drdp!J58+drdp!S58)*DSFS!$D58)</f>
        <v>1.6123567476555526E-2</v>
      </c>
      <c r="H58" s="18">
        <f>Model!$W$5*((drdp!B58)*DSFS!$B58+(drdp!E58)*DSFS!$C58+(drdp!H58)*DSFS!$D58)</f>
        <v>0.11592397931004322</v>
      </c>
      <c r="I58" s="18">
        <f>Model!$W$5*((drdp!C58)*DSFS!$B58+(drdp!F58)*DSFS!$C58+(drdp!I58)*DSFS!$D58)</f>
        <v>0.43263418060064468</v>
      </c>
      <c r="J58" s="18">
        <f>Model!$W$5*((drdp!D58)*DSFS!$B58+(drdp!G58)*DSFS!$C58+(drdp!J58)*DSFS!$D58)</f>
        <v>0.80802552444923492</v>
      </c>
      <c r="K58" s="21">
        <f>SUM(E$3:E57)+H58</f>
        <v>1.6686932332024562E-2</v>
      </c>
      <c r="L58" s="21">
        <f>SUM(F$3:F57)+I58</f>
        <v>6.22764792855795E-2</v>
      </c>
      <c r="M58" s="21">
        <f>SUM(G$3:G57)+J58</f>
        <v>0.91261783884918946</v>
      </c>
      <c r="N58" s="19">
        <f t="shared" si="1"/>
        <v>2.7845371065356671E-4</v>
      </c>
      <c r="O58" s="19">
        <f t="shared" si="1"/>
        <v>3.8783598722072128E-3</v>
      </c>
      <c r="P58" s="19">
        <f t="shared" si="1"/>
        <v>0.83287131978576512</v>
      </c>
      <c r="Q58" s="19">
        <f t="shared" si="2"/>
        <v>1.0392033957151944E-3</v>
      </c>
      <c r="R58" s="19">
        <f t="shared" si="3"/>
        <v>1.5228792121874921E-2</v>
      </c>
      <c r="S58" s="19">
        <f t="shared" si="4"/>
        <v>5.6834625936741878E-2</v>
      </c>
    </row>
    <row r="59" spans="1:19" x14ac:dyDescent="0.25">
      <c r="A59" s="26">
        <f>Wellpath!E59</f>
        <v>1680</v>
      </c>
      <c r="B59" s="22">
        <f>Wellpath!K59</f>
        <v>1680</v>
      </c>
      <c r="C59" s="22">
        <v>0</v>
      </c>
      <c r="D59" s="22">
        <v>0</v>
      </c>
      <c r="E59" s="20">
        <f>Model!$W$5*((drdp!B59+drdp!K59)*DSFS!$B59+(drdp!E59+drdp!N59)*DSFS!$C59+(drdp!H59+drdp!Q59)*DSFS!$D59)</f>
        <v>-7.2066459542791325E-3</v>
      </c>
      <c r="F59" s="20">
        <f>Model!$W$5*((drdp!C59+drdp!L59)*DSFS!$B59+(drdp!F59+drdp!O59)*DSFS!$C59+(drdp!I59+drdp!R59)*DSFS!$D59)</f>
        <v>-2.6895568853530415E-2</v>
      </c>
      <c r="G59" s="20">
        <f>Model!$W$5*((drdp!D59+drdp!M59)*DSFS!$B59+(drdp!G59+drdp!P59)*DSFS!$C59+(drdp!J59+drdp!S59)*DSFS!$D59)</f>
        <v>1.7399075810308438E-2</v>
      </c>
      <c r="H59" s="18">
        <f>Model!$W$5*((drdp!B59)*DSFS!$B59+(drdp!E59)*DSFS!$C59+(drdp!H59)*DSFS!$D59)</f>
        <v>0.12539110372391915</v>
      </c>
      <c r="I59" s="18">
        <f>Model!$W$5*((drdp!C59)*DSFS!$B59+(drdp!F59)*DSFS!$C59+(drdp!I59)*DSFS!$D59)</f>
        <v>0.46796596991480538</v>
      </c>
      <c r="J59" s="18">
        <f>Model!$W$5*((drdp!D59)*DSFS!$B59+(drdp!G59)*DSFS!$C59+(drdp!J59)*DSFS!$D59)</f>
        <v>0.8063001743721826</v>
      </c>
      <c r="K59" s="21">
        <f>SUM(E$3:E58)+H59</f>
        <v>1.8926059184237412E-2</v>
      </c>
      <c r="L59" s="21">
        <f>SUM(F$3:F58)+I59</f>
        <v>7.0633014462629595E-2</v>
      </c>
      <c r="M59" s="21">
        <f>SUM(G$3:G58)+J59</f>
        <v>0.92701605624869265</v>
      </c>
      <c r="N59" s="19">
        <f t="shared" si="1"/>
        <v>3.5819571624525729E-4</v>
      </c>
      <c r="O59" s="19">
        <f t="shared" si="1"/>
        <v>4.9890227320780415E-3</v>
      </c>
      <c r="P59" s="19">
        <f t="shared" si="1"/>
        <v>0.85935876854287929</v>
      </c>
      <c r="Q59" s="19">
        <f t="shared" si="2"/>
        <v>1.3368046120808249E-3</v>
      </c>
      <c r="R59" s="19">
        <f t="shared" si="3"/>
        <v>1.7544760745301115E-2</v>
      </c>
      <c r="S59" s="19">
        <f t="shared" si="4"/>
        <v>6.5477938508103753E-2</v>
      </c>
    </row>
    <row r="60" spans="1:19" x14ac:dyDescent="0.25">
      <c r="A60" s="26">
        <f>Wellpath!E60</f>
        <v>1710</v>
      </c>
      <c r="B60" s="22">
        <f>Wellpath!K60</f>
        <v>1710</v>
      </c>
      <c r="C60" s="22">
        <v>0</v>
      </c>
      <c r="D60" s="22">
        <v>0</v>
      </c>
      <c r="E60" s="20">
        <f>Model!$W$5*((drdp!B60+drdp!K60)*DSFS!$B60+(drdp!E60+drdp!N60)*DSFS!$C60+(drdp!H60+drdp!Q60)*DSFS!$D60)</f>
        <v>-7.1709013075104766E-3</v>
      </c>
      <c r="F60" s="20">
        <f>Model!$W$5*((drdp!C60+drdp!L60)*DSFS!$B60+(drdp!F60+drdp!O60)*DSFS!$C60+(drdp!I60+drdp!R60)*DSFS!$D60)</f>
        <v>-2.6762168015691125E-2</v>
      </c>
      <c r="G60" s="20">
        <f>Model!$W$5*((drdp!D60+drdp!M60)*DSFS!$B60+(drdp!G60+drdp!P60)*DSFS!$C60+(drdp!J60+drdp!S60)*DSFS!$D60)</f>
        <v>1.8688091532971855E-2</v>
      </c>
      <c r="H60" s="18">
        <f>Model!$W$5*((drdp!B60)*DSFS!$B60+(drdp!E60)*DSFS!$C60+(drdp!H60)*DSFS!$D60)</f>
        <v>0.13496556663673751</v>
      </c>
      <c r="I60" s="18">
        <f>Model!$W$5*((drdp!C60)*DSFS!$B60+(drdp!F60)*DSFS!$C60+(drdp!I60)*DSFS!$D60)</f>
        <v>0.50369835196062751</v>
      </c>
      <c r="J60" s="18">
        <f>Model!$W$5*((drdp!D60)*DSFS!$B60+(drdp!G60)*DSFS!$C60+(drdp!J60)*DSFS!$D60)</f>
        <v>0.80298861817905054</v>
      </c>
      <c r="K60" s="21">
        <f>SUM(E$3:E59)+H60</f>
        <v>2.1293876142776641E-2</v>
      </c>
      <c r="L60" s="21">
        <f>SUM(F$3:F59)+I60</f>
        <v>7.9469827654921332E-2</v>
      </c>
      <c r="M60" s="21">
        <f>SUM(G$3:G59)+J60</f>
        <v>0.94110357586586901</v>
      </c>
      <c r="N60" s="19">
        <f t="shared" si="1"/>
        <v>4.5342916118391218E-4</v>
      </c>
      <c r="O60" s="19">
        <f t="shared" si="1"/>
        <v>6.3154535075028995E-3</v>
      </c>
      <c r="P60" s="19">
        <f t="shared" si="1"/>
        <v>0.88567594050752552</v>
      </c>
      <c r="Q60" s="19">
        <f t="shared" si="2"/>
        <v>1.6922206671717006E-3</v>
      </c>
      <c r="R60" s="19">
        <f t="shared" si="3"/>
        <v>2.0039742982012016E-2</v>
      </c>
      <c r="S60" s="19">
        <f t="shared" si="4"/>
        <v>7.4789338979490791E-2</v>
      </c>
    </row>
    <row r="61" spans="1:19" x14ac:dyDescent="0.25">
      <c r="A61" s="26">
        <f>Wellpath!E61</f>
        <v>1740</v>
      </c>
      <c r="B61" s="22">
        <f>Wellpath!K61</f>
        <v>1740</v>
      </c>
      <c r="C61" s="22">
        <v>0</v>
      </c>
      <c r="D61" s="22">
        <v>0</v>
      </c>
      <c r="E61" s="20">
        <f>Model!$W$5*((drdp!B61+drdp!K61)*DSFS!$B61+(drdp!E61+drdp!N61)*DSFS!$C61+(drdp!H61+drdp!Q61)*DSFS!$D61)</f>
        <v>-7.1204971072695048E-3</v>
      </c>
      <c r="F61" s="20">
        <f>Model!$W$5*((drdp!C61+drdp!L61)*DSFS!$B61+(drdp!F61+drdp!O61)*DSFS!$C61+(drdp!I61+drdp!R61)*DSFS!$D61)</f>
        <v>-2.6574056979476974E-2</v>
      </c>
      <c r="G61" s="20">
        <f>Model!$W$5*((drdp!D61+drdp!M61)*DSFS!$B61+(drdp!G61+drdp!P61)*DSFS!$C61+(drdp!J61+drdp!S61)*DSFS!$D61)</f>
        <v>1.9988266191621421E-2</v>
      </c>
      <c r="H61" s="18">
        <f>Model!$W$5*((drdp!B61)*DSFS!$B61+(drdp!E61)*DSFS!$C61+(drdp!H61)*DSFS!$D61)</f>
        <v>0.14463009018888393</v>
      </c>
      <c r="I61" s="18">
        <f>Model!$W$5*((drdp!C61)*DSFS!$B61+(drdp!F61)*DSFS!$C61+(drdp!I61)*DSFS!$D61)</f>
        <v>0.53976684488818394</v>
      </c>
      <c r="J61" s="18">
        <f>Model!$W$5*((drdp!D61)*DSFS!$B61+(drdp!G61)*DSFS!$C61+(drdp!J61)*DSFS!$D61)</f>
        <v>0.79806018500829068</v>
      </c>
      <c r="K61" s="21">
        <f>SUM(E$3:E60)+H61</f>
        <v>2.3787498387412578E-2</v>
      </c>
      <c r="L61" s="21">
        <f>SUM(F$3:F60)+I61</f>
        <v>8.8776152566786615E-2</v>
      </c>
      <c r="M61" s="21">
        <f>SUM(G$3:G60)+J61</f>
        <v>0.95486323422808106</v>
      </c>
      <c r="N61" s="19">
        <f t="shared" si="1"/>
        <v>5.6584507953115601E-4</v>
      </c>
      <c r="O61" s="19">
        <f t="shared" si="1"/>
        <v>7.8812052645613733E-3</v>
      </c>
      <c r="P61" s="19">
        <f t="shared" si="1"/>
        <v>0.91176379608051117</v>
      </c>
      <c r="Q61" s="19">
        <f t="shared" si="2"/>
        <v>2.1117625860231294E-3</v>
      </c>
      <c r="R61" s="19">
        <f t="shared" si="3"/>
        <v>2.2713807644400036E-2</v>
      </c>
      <c r="S61" s="19">
        <f t="shared" si="4"/>
        <v>8.4769084162247432E-2</v>
      </c>
    </row>
    <row r="62" spans="1:19" x14ac:dyDescent="0.25">
      <c r="A62" s="26">
        <f>Wellpath!E62</f>
        <v>1770</v>
      </c>
      <c r="B62" s="22">
        <f>Wellpath!K62</f>
        <v>1770</v>
      </c>
      <c r="C62" s="22">
        <v>0</v>
      </c>
      <c r="D62" s="22">
        <v>0</v>
      </c>
      <c r="E62" s="20">
        <f>Model!$W$5*((drdp!B62+drdp!K62)*DSFS!$B62+(drdp!E62+drdp!N62)*DSFS!$C62+(drdp!H62+drdp!Q62)*DSFS!$D62)</f>
        <v>-7.0551919160357288E-3</v>
      </c>
      <c r="F62" s="20">
        <f>Model!$W$5*((drdp!C62+drdp!L62)*DSFS!$B62+(drdp!F62+drdp!O62)*DSFS!$C62+(drdp!I62+drdp!R62)*DSFS!$D62)</f>
        <v>-2.6330334687794624E-2</v>
      </c>
      <c r="G62" s="20">
        <f>Model!$W$5*((drdp!D62+drdp!M62)*DSFS!$B62+(drdp!G62+drdp!P62)*DSFS!$C62+(drdp!J62+drdp!S62)*DSFS!$D62)</f>
        <v>2.1297196402458397E-2</v>
      </c>
      <c r="H62" s="18">
        <f>Model!$W$5*((drdp!B62)*DSFS!$B62+(drdp!E62)*DSFS!$C62+(drdp!H62)*DSFS!$D62)</f>
        <v>0.15436697673229399</v>
      </c>
      <c r="I62" s="18">
        <f>Model!$W$5*((drdp!C62)*DSFS!$B62+(drdp!F62)*DSFS!$C62+(drdp!I62)*DSFS!$D62)</f>
        <v>0.57610540017572398</v>
      </c>
      <c r="J62" s="18">
        <f>Model!$W$5*((drdp!D62)*DSFS!$B62+(drdp!G62)*DSFS!$C62+(drdp!J62)*DSFS!$D62)</f>
        <v>0.79148695189971519</v>
      </c>
      <c r="K62" s="21">
        <f>SUM(E$3:E61)+H62</f>
        <v>2.6403887823553129E-2</v>
      </c>
      <c r="L62" s="21">
        <f>SUM(F$3:F61)+I62</f>
        <v>9.85406508748497E-2</v>
      </c>
      <c r="M62" s="21">
        <f>SUM(G$3:G61)+J62</f>
        <v>0.96827826731112698</v>
      </c>
      <c r="N62" s="19">
        <f t="shared" si="1"/>
        <v>6.9716529219877724E-4</v>
      </c>
      <c r="O62" s="19">
        <f t="shared" si="1"/>
        <v>9.7102598748390178E-3</v>
      </c>
      <c r="P62" s="19">
        <f t="shared" si="1"/>
        <v>0.93756280294703831</v>
      </c>
      <c r="Q62" s="19">
        <f t="shared" si="2"/>
        <v>2.6018562917594439E-3</v>
      </c>
      <c r="R62" s="19">
        <f t="shared" si="3"/>
        <v>2.5566310752067389E-2</v>
      </c>
      <c r="S62" s="19">
        <f t="shared" si="4"/>
        <v>9.5414770688810158E-2</v>
      </c>
    </row>
    <row r="63" spans="1:19" x14ac:dyDescent="0.25">
      <c r="A63" s="26">
        <f>Wellpath!E63</f>
        <v>1800</v>
      </c>
      <c r="B63" s="22">
        <f>Wellpath!K63</f>
        <v>1800</v>
      </c>
      <c r="C63" s="22">
        <v>0</v>
      </c>
      <c r="D63" s="22">
        <v>0</v>
      </c>
      <c r="E63" s="20">
        <f>Model!$W$5*((drdp!B63+drdp!K63)*DSFS!$B63+(drdp!E63+drdp!N63)*DSFS!$C63+(drdp!H63+drdp!Q63)*DSFS!$D63)</f>
        <v>-6.9747700359831018E-3</v>
      </c>
      <c r="F63" s="20">
        <f>Model!$W$5*((drdp!C63+drdp!L63)*DSFS!$B63+(drdp!F63+drdp!O63)*DSFS!$C63+(drdp!I63+drdp!R63)*DSFS!$D63)</f>
        <v>-2.6030196145397901E-2</v>
      </c>
      <c r="G63" s="20">
        <f>Model!$W$5*((drdp!D63+drdp!M63)*DSFS!$B63+(drdp!G63+drdp!P63)*DSFS!$C63+(drdp!J63+drdp!S63)*DSFS!$D63)</f>
        <v>2.2612427777181084E-2</v>
      </c>
      <c r="H63" s="18">
        <f>Model!$W$5*((drdp!B63)*DSFS!$B63+(drdp!E63)*DSFS!$C63+(drdp!H63)*DSFS!$D63)</f>
        <v>0.16415813760847092</v>
      </c>
      <c r="I63" s="18">
        <f>Model!$W$5*((drdp!C63)*DSFS!$B63+(drdp!F63)*DSFS!$C63+(drdp!I63)*DSFS!$D63)</f>
        <v>0.61264651003069692</v>
      </c>
      <c r="J63" s="18">
        <f>Model!$W$5*((drdp!D63)*DSFS!$B63+(drdp!G63)*DSFS!$C63+(drdp!J63)*DSFS!$D63)</f>
        <v>0.78324381914975261</v>
      </c>
      <c r="K63" s="21">
        <f>SUM(E$3:E62)+H63</f>
        <v>2.9139856783694323E-2</v>
      </c>
      <c r="L63" s="21">
        <f>SUM(F$3:F62)+I63</f>
        <v>0.10875142604202803</v>
      </c>
      <c r="M63" s="21">
        <f>SUM(G$3:G62)+J63</f>
        <v>0.98133233096362282</v>
      </c>
      <c r="N63" s="19">
        <f t="shared" si="1"/>
        <v>8.4913125337421607E-4</v>
      </c>
      <c r="O63" s="19">
        <f t="shared" si="1"/>
        <v>1.1826872666174692E-2</v>
      </c>
      <c r="P63" s="19">
        <f t="shared" si="1"/>
        <v>0.96301314379449732</v>
      </c>
      <c r="Q63" s="19">
        <f t="shared" si="2"/>
        <v>3.1690009798872221E-3</v>
      </c>
      <c r="R63" s="19">
        <f t="shared" si="3"/>
        <v>2.8595883581488887E-2</v>
      </c>
      <c r="S63" s="19">
        <f t="shared" si="4"/>
        <v>0.1067212904134414</v>
      </c>
    </row>
    <row r="64" spans="1:19" x14ac:dyDescent="0.25">
      <c r="A64" s="26">
        <f>Wellpath!E64</f>
        <v>1830</v>
      </c>
      <c r="B64" s="22">
        <f>Wellpath!K64</f>
        <v>1830</v>
      </c>
      <c r="C64" s="22">
        <v>0</v>
      </c>
      <c r="D64" s="22">
        <v>0</v>
      </c>
      <c r="E64" s="20">
        <f>Model!$W$5*((drdp!B64+drdp!K64)*DSFS!$B64+(drdp!E64+drdp!N64)*DSFS!$C64+(drdp!H64+drdp!Q64)*DSFS!$D64)</f>
        <v>-6.8790421315055974E-3</v>
      </c>
      <c r="F64" s="20">
        <f>Model!$W$5*((drdp!C64+drdp!L64)*DSFS!$B64+(drdp!F64+drdp!O64)*DSFS!$C64+(drdp!I64+drdp!R64)*DSFS!$D64)</f>
        <v>-2.5672934742185839E-2</v>
      </c>
      <c r="G64" s="20">
        <f>Model!$W$5*((drdp!D64+drdp!M64)*DSFS!$B64+(drdp!G64+drdp!P64)*DSFS!$C64+(drdp!J64+drdp!S64)*DSFS!$D64)</f>
        <v>2.3931458960639463E-2</v>
      </c>
      <c r="H64" s="18">
        <f>Model!$W$5*((drdp!B64)*DSFS!$B64+(drdp!E64)*DSFS!$C64+(drdp!H64)*DSFS!$D64)</f>
        <v>0.17398512277186159</v>
      </c>
      <c r="I64" s="18">
        <f>Model!$W$5*((drdp!C64)*DSFS!$B64+(drdp!F64)*DSFS!$C64+(drdp!I64)*DSFS!$D64)</f>
        <v>0.64932131794569625</v>
      </c>
      <c r="J64" s="18">
        <f>Model!$W$5*((drdp!D64)*DSFS!$B64+(drdp!G64)*DSFS!$C64+(drdp!J64)*DSFS!$D64)</f>
        <v>0.7733085812287811</v>
      </c>
      <c r="K64" s="21">
        <f>SUM(E$3:E63)+H64</f>
        <v>3.1992071911101899E-2</v>
      </c>
      <c r="L64" s="21">
        <f>SUM(F$3:F63)+I64</f>
        <v>0.11939603781162944</v>
      </c>
      <c r="M64" s="21">
        <f>SUM(G$3:G63)+J64</f>
        <v>0.9940095208198324</v>
      </c>
      <c r="N64" s="19">
        <f t="shared" si="1"/>
        <v>1.023492665165115E-3</v>
      </c>
      <c r="O64" s="19">
        <f t="shared" si="1"/>
        <v>1.4255413845116046E-2</v>
      </c>
      <c r="P64" s="19">
        <f t="shared" si="1"/>
        <v>0.98805492748047286</v>
      </c>
      <c r="Q64" s="19">
        <f t="shared" si="2"/>
        <v>3.8197266275702903E-3</v>
      </c>
      <c r="R64" s="19">
        <f t="shared" si="3"/>
        <v>3.1800424070388016E-2</v>
      </c>
      <c r="S64" s="19">
        <f t="shared" si="4"/>
        <v>0.11868079833292437</v>
      </c>
    </row>
    <row r="65" spans="1:19" x14ac:dyDescent="0.25">
      <c r="A65" s="26">
        <f>Wellpath!E65</f>
        <v>1860</v>
      </c>
      <c r="B65" s="22">
        <f>Wellpath!K65</f>
        <v>1860</v>
      </c>
      <c r="C65" s="22">
        <v>0</v>
      </c>
      <c r="D65" s="22">
        <v>0</v>
      </c>
      <c r="E65" s="20">
        <f>Model!$W$5*((drdp!B65+drdp!K65)*DSFS!$B65+(drdp!E65+drdp!N65)*DSFS!$C65+(drdp!H65+drdp!Q65)*DSFS!$D65)</f>
        <v>-6.7678458099459477E-3</v>
      </c>
      <c r="F65" s="20">
        <f>Model!$W$5*((drdp!C65+drdp!L65)*DSFS!$B65+(drdp!F65+drdp!O65)*DSFS!$C65+(drdp!I65+drdp!R65)*DSFS!$D65)</f>
        <v>-2.525794442051044E-2</v>
      </c>
      <c r="G65" s="20">
        <f>Model!$W$5*((drdp!D65+drdp!M65)*DSFS!$B65+(drdp!G65+drdp!P65)*DSFS!$C65+(drdp!J65+drdp!S65)*DSFS!$D65)</f>
        <v>2.5251745773581268E-2</v>
      </c>
      <c r="H65" s="18">
        <f>Model!$W$5*((drdp!B65)*DSFS!$B65+(drdp!E65)*DSFS!$C65+(drdp!H65)*DSFS!$D65)</f>
        <v>0.18382915121325846</v>
      </c>
      <c r="I65" s="18">
        <f>Model!$W$5*((drdp!C65)*DSFS!$B65+(drdp!F65)*DSFS!$C65+(drdp!I65)*DSFS!$D65)</f>
        <v>0.68605973224014249</v>
      </c>
      <c r="J65" s="18">
        <f>Model!$W$5*((drdp!D65)*DSFS!$B65+(drdp!G65)*DSFS!$C65+(drdp!J65)*DSFS!$D65)</f>
        <v>0.76166199312499638</v>
      </c>
      <c r="K65" s="21">
        <f>SUM(E$3:E64)+H65</f>
        <v>3.4957058220993181E-2</v>
      </c>
      <c r="L65" s="21">
        <f>SUM(F$3:F64)+I65</f>
        <v>0.13046151736388989</v>
      </c>
      <c r="M65" s="21">
        <f>SUM(G$3:G64)+J65</f>
        <v>1.0062943916766871</v>
      </c>
      <c r="N65" s="19">
        <f t="shared" si="1"/>
        <v>1.2219959194659069E-3</v>
      </c>
      <c r="O65" s="19">
        <f t="shared" si="1"/>
        <v>1.7020207512888543E-2</v>
      </c>
      <c r="P65" s="19">
        <f t="shared" si="1"/>
        <v>1.0126284027199537</v>
      </c>
      <c r="Q65" s="19">
        <f t="shared" si="2"/>
        <v>4.5605508580886115E-3</v>
      </c>
      <c r="R65" s="19">
        <f t="shared" si="3"/>
        <v>3.5177091637300865E-2</v>
      </c>
      <c r="S65" s="19">
        <f t="shared" si="4"/>
        <v>0.13128269325291314</v>
      </c>
    </row>
    <row r="66" spans="1:19" x14ac:dyDescent="0.25">
      <c r="A66" s="26">
        <f>Wellpath!E66</f>
        <v>1890</v>
      </c>
      <c r="B66" s="22">
        <f>Wellpath!K66</f>
        <v>1890</v>
      </c>
      <c r="C66" s="22">
        <v>0</v>
      </c>
      <c r="D66" s="22">
        <v>0</v>
      </c>
      <c r="E66" s="20">
        <f>Model!$W$5*((drdp!B66+drdp!K66)*DSFS!$B66+(drdp!E66+drdp!N66)*DSFS!$C66+(drdp!H66+drdp!Q66)*DSFS!$D66)</f>
        <v>-6.6410461593913199E-3</v>
      </c>
      <c r="F66" s="20">
        <f>Model!$W$5*((drdp!C66+drdp!L66)*DSFS!$B66+(drdp!F66+drdp!O66)*DSFS!$C66+(drdp!I66+drdp!R66)*DSFS!$D66)</f>
        <v>-2.4784721682258558E-2</v>
      </c>
      <c r="G66" s="20">
        <f>Model!$W$5*((drdp!D66+drdp!M66)*DSFS!$B66+(drdp!G66+drdp!P66)*DSFS!$C66+(drdp!J66+drdp!S66)*DSFS!$D66)</f>
        <v>2.6570705454106374E-2</v>
      </c>
      <c r="H66" s="18">
        <f>Model!$W$5*((drdp!B66)*DSFS!$B66+(drdp!E66)*DSFS!$C66+(drdp!H66)*DSFS!$D66)</f>
        <v>0.19367114213648187</v>
      </c>
      <c r="I66" s="18">
        <f>Model!$W$5*((drdp!C66)*DSFS!$B66+(drdp!F66)*DSFS!$C66+(drdp!I66)*DSFS!$D66)</f>
        <v>0.72279054241324414</v>
      </c>
      <c r="J66" s="18">
        <f>Model!$W$5*((drdp!D66)*DSFS!$B66+(drdp!G66)*DSFS!$C66+(drdp!J66)*DSFS!$D66)</f>
        <v>0.74828783198611537</v>
      </c>
      <c r="K66" s="21">
        <f>SUM(E$3:E65)+H66</f>
        <v>3.8031203334270652E-2</v>
      </c>
      <c r="L66" s="21">
        <f>SUM(F$3:F65)+I66</f>
        <v>0.1419343831164811</v>
      </c>
      <c r="M66" s="21">
        <f>SUM(G$3:G65)+J66</f>
        <v>1.0181719763113874</v>
      </c>
      <c r="N66" s="19">
        <f t="shared" si="1"/>
        <v>1.4463724270526392E-3</v>
      </c>
      <c r="O66" s="19">
        <f t="shared" si="1"/>
        <v>2.0145369110656036E-2</v>
      </c>
      <c r="P66" s="19">
        <f t="shared" si="1"/>
        <v>1.0366741733458364</v>
      </c>
      <c r="Q66" s="19">
        <f t="shared" si="2"/>
        <v>5.3979353844271641E-3</v>
      </c>
      <c r="R66" s="19">
        <f t="shared" si="3"/>
        <v>3.8722305460354579E-2</v>
      </c>
      <c r="S66" s="19">
        <f t="shared" si="4"/>
        <v>0.14451361136424518</v>
      </c>
    </row>
    <row r="67" spans="1:19" x14ac:dyDescent="0.25">
      <c r="A67" s="26">
        <f>Wellpath!E67</f>
        <v>1920</v>
      </c>
      <c r="B67" s="22">
        <f>Wellpath!K67</f>
        <v>1920</v>
      </c>
      <c r="C67" s="22">
        <v>0</v>
      </c>
      <c r="D67" s="22">
        <v>0</v>
      </c>
      <c r="E67" s="20">
        <f>Model!$W$5*((drdp!B67+drdp!K67)*DSFS!$B67+(drdp!E67+drdp!N67)*DSFS!$C67+(drdp!H67+drdp!Q67)*DSFS!$D67)</f>
        <v>-6.4985362424685913E-3</v>
      </c>
      <c r="F67" s="20">
        <f>Model!$W$5*((drdp!C67+drdp!L67)*DSFS!$B67+(drdp!F67+drdp!O67)*DSFS!$C67+(drdp!I67+drdp!R67)*DSFS!$D67)</f>
        <v>-2.4252867431720487E-2</v>
      </c>
      <c r="G67" s="20">
        <f>Model!$W$5*((drdp!D67+drdp!M67)*DSFS!$B67+(drdp!G67+drdp!P67)*DSFS!$C67+(drdp!J67+drdp!S67)*DSFS!$D67)</f>
        <v>2.788572099127342E-2</v>
      </c>
      <c r="H67" s="18">
        <f>Model!$W$5*((drdp!B67)*DSFS!$B67+(drdp!E67)*DSFS!$C67+(drdp!H67)*DSFS!$D67)</f>
        <v>0.20349174684025215</v>
      </c>
      <c r="I67" s="18">
        <f>Model!$W$5*((drdp!C67)*DSFS!$B67+(drdp!F67)*DSFS!$C67+(drdp!I67)*DSFS!$D67)</f>
        <v>0.75944153812876458</v>
      </c>
      <c r="J67" s="18">
        <f>Model!$W$5*((drdp!D67)*DSFS!$B67+(drdp!G67)*DSFS!$C67+(drdp!J67)*DSFS!$D67)</f>
        <v>0.7331729539372791</v>
      </c>
      <c r="K67" s="21">
        <f>SUM(E$3:E66)+H67</f>
        <v>4.121076187864961E-2</v>
      </c>
      <c r="L67" s="21">
        <f>SUM(F$3:F66)+I67</f>
        <v>0.153800657149743</v>
      </c>
      <c r="M67" s="21">
        <f>SUM(G$3:G66)+J67</f>
        <v>1.0296278037166575</v>
      </c>
      <c r="N67" s="19">
        <f t="shared" si="1"/>
        <v>1.6983268946187599E-3</v>
      </c>
      <c r="O67" s="19">
        <f t="shared" si="1"/>
        <v>2.3654642139692792E-2</v>
      </c>
      <c r="P67" s="19">
        <f t="shared" si="1"/>
        <v>1.0601334141863878</v>
      </c>
      <c r="Q67" s="19">
        <f t="shared" si="2"/>
        <v>6.3382422585778874E-3</v>
      </c>
      <c r="R67" s="19">
        <f t="shared" si="3"/>
        <v>4.2431746242604151E-2</v>
      </c>
      <c r="S67" s="19">
        <f t="shared" si="4"/>
        <v>0.15835743283126852</v>
      </c>
    </row>
    <row r="68" spans="1:19" x14ac:dyDescent="0.25">
      <c r="A68" s="26">
        <f>Wellpath!E68</f>
        <v>1950</v>
      </c>
      <c r="B68" s="22">
        <f>Wellpath!K68</f>
        <v>1950</v>
      </c>
      <c r="C68" s="22">
        <v>0</v>
      </c>
      <c r="D68" s="22">
        <v>0</v>
      </c>
      <c r="E68" s="20">
        <f>Model!$W$5*((drdp!B68+drdp!K68)*DSFS!$B68+(drdp!E68+drdp!N68)*DSFS!$C68+(drdp!H68+drdp!Q68)*DSFS!$D68)</f>
        <v>-6.3402375451347449E-3</v>
      </c>
      <c r="F68" s="20">
        <f>Model!$W$5*((drdp!C68+drdp!L68)*DSFS!$B68+(drdp!F68+drdp!O68)*DSFS!$C68+(drdp!I68+drdp!R68)*DSFS!$D68)</f>
        <v>-2.3662088650498719E-2</v>
      </c>
      <c r="G68" s="20">
        <f>Model!$W$5*((drdp!D68+drdp!M68)*DSFS!$B68+(drdp!G68+drdp!P68)*DSFS!$C68+(drdp!J68+drdp!S68)*DSFS!$D68)</f>
        <v>2.9194145544127106E-2</v>
      </c>
      <c r="H68" s="18">
        <f>Model!$W$5*((drdp!B68)*DSFS!$B68+(drdp!E68)*DSFS!$C68+(drdp!H68)*DSFS!$D68)</f>
        <v>0.21327138125588824</v>
      </c>
      <c r="I68" s="18">
        <f>Model!$W$5*((drdp!C68)*DSFS!$B68+(drdp!F68)*DSFS!$C68+(drdp!I68)*DSFS!$D68)</f>
        <v>0.79593963064736784</v>
      </c>
      <c r="J68" s="18">
        <f>Model!$W$5*((drdp!D68)*DSFS!$B68+(drdp!G68)*DSFS!$C68+(drdp!J68)*DSFS!$D68)</f>
        <v>0.71630734596078693</v>
      </c>
      <c r="K68" s="21">
        <f>SUM(E$3:E67)+H68</f>
        <v>4.44918600518171E-2</v>
      </c>
      <c r="L68" s="21">
        <f>SUM(F$3:F67)+I68</f>
        <v>0.16604588223662575</v>
      </c>
      <c r="M68" s="21">
        <f>SUM(G$3:G67)+J68</f>
        <v>1.0406479167314386</v>
      </c>
      <c r="N68" s="19">
        <f t="shared" ref="N68:P131" si="5">K68^2</f>
        <v>1.9795256108704785E-3</v>
      </c>
      <c r="O68" s="19">
        <f t="shared" si="5"/>
        <v>2.7571235007739388E-2</v>
      </c>
      <c r="P68" s="19">
        <f t="shared" si="5"/>
        <v>1.0829480865974832</v>
      </c>
      <c r="Q68" s="19">
        <f t="shared" ref="Q68:Q131" si="6">K68*L68</f>
        <v>7.3876901546524563E-3</v>
      </c>
      <c r="R68" s="19">
        <f t="shared" ref="R68:R131" si="7">K68*M68</f>
        <v>4.6300361474430181E-2</v>
      </c>
      <c r="S68" s="19">
        <f t="shared" ref="S68:S131" si="8">L68*M68</f>
        <v>0.17279530143137839</v>
      </c>
    </row>
    <row r="69" spans="1:19" x14ac:dyDescent="0.25">
      <c r="A69" s="26">
        <f>Wellpath!E69</f>
        <v>1980</v>
      </c>
      <c r="B69" s="22">
        <f>Wellpath!K69</f>
        <v>1980</v>
      </c>
      <c r="C69" s="22">
        <v>0</v>
      </c>
      <c r="D69" s="22">
        <v>0</v>
      </c>
      <c r="E69" s="20">
        <f>Model!$W$5*((drdp!B69+drdp!K69)*DSFS!$B69+(drdp!E69+drdp!N69)*DSFS!$C69+(drdp!H69+drdp!Q69)*DSFS!$D69)</f>
        <v>-6.1661003795284424E-3</v>
      </c>
      <c r="F69" s="20">
        <f>Model!$W$5*((drdp!C69+drdp!L69)*DSFS!$B69+(drdp!F69+drdp!O69)*DSFS!$C69+(drdp!I69+drdp!R69)*DSFS!$D69)</f>
        <v>-2.3012199900969824E-2</v>
      </c>
      <c r="G69" s="20">
        <f>Model!$W$5*((drdp!D69+drdp!M69)*DSFS!$B69+(drdp!G69+drdp!P69)*DSFS!$C69+(drdp!J69+drdp!S69)*DSFS!$D69)</f>
        <v>3.049330693927025E-2</v>
      </c>
      <c r="H69" s="18">
        <f>Model!$W$5*((drdp!B69)*DSFS!$B69+(drdp!E69)*DSFS!$C69+(drdp!H69)*DSFS!$D69)</f>
        <v>0.22299025909026948</v>
      </c>
      <c r="I69" s="18">
        <f>Model!$W$5*((drdp!C69)*DSFS!$B69+(drdp!F69)*DSFS!$C69+(drdp!I69)*DSFS!$D69)</f>
        <v>0.8322109765178336</v>
      </c>
      <c r="J69" s="18">
        <f>Model!$W$5*((drdp!D69)*DSFS!$B69+(drdp!G69)*DSFS!$C69+(drdp!J69)*DSFS!$D69)</f>
        <v>0.69768417273076233</v>
      </c>
      <c r="K69" s="21">
        <f>SUM(E$3:E68)+H69</f>
        <v>4.7870500341063604E-2</v>
      </c>
      <c r="L69" s="21">
        <f>SUM(F$3:F68)+I69</f>
        <v>0.17865513945659284</v>
      </c>
      <c r="M69" s="21">
        <f>SUM(G$3:G68)+J69</f>
        <v>1.0512188890455412</v>
      </c>
      <c r="N69" s="19">
        <f t="shared" si="5"/>
        <v>2.2915848029037705E-3</v>
      </c>
      <c r="O69" s="19">
        <f t="shared" si="5"/>
        <v>3.1917658854254634E-2</v>
      </c>
      <c r="P69" s="19">
        <f t="shared" si="5"/>
        <v>1.1050611526861418</v>
      </c>
      <c r="Q69" s="19">
        <f t="shared" si="6"/>
        <v>8.5523109142895924E-3</v>
      </c>
      <c r="R69" s="19">
        <f t="shared" si="7"/>
        <v>5.0322374186587082E-2</v>
      </c>
      <c r="S69" s="19">
        <f t="shared" si="8"/>
        <v>0.18780565722183576</v>
      </c>
    </row>
    <row r="70" spans="1:19" x14ac:dyDescent="0.25">
      <c r="A70" s="26">
        <f>Wellpath!E70</f>
        <v>2010</v>
      </c>
      <c r="B70" s="22">
        <f>Wellpath!K70</f>
        <v>2010</v>
      </c>
      <c r="C70" s="22">
        <v>0</v>
      </c>
      <c r="D70" s="22">
        <v>0</v>
      </c>
      <c r="E70" s="20">
        <f>Model!$W$5*((drdp!B70+drdp!K70)*DSFS!$B70+(drdp!E70+drdp!N70)*DSFS!$C70+(drdp!H70+drdp!Q70)*DSFS!$D70)</f>
        <v>-5.9761042400175704E-3</v>
      </c>
      <c r="F70" s="20">
        <f>Model!$W$5*((drdp!C70+drdp!L70)*DSFS!$B70+(drdp!F70+drdp!O70)*DSFS!$C70+(drdp!I70+drdp!R70)*DSFS!$D70)</f>
        <v>-2.2303124655073465E-2</v>
      </c>
      <c r="G70" s="20">
        <f>Model!$W$5*((drdp!D70+drdp!M70)*DSFS!$B70+(drdp!G70+drdp!P70)*DSFS!$C70+(drdp!J70+drdp!S70)*DSFS!$D70)</f>
        <v>3.1780512239944249E-2</v>
      </c>
      <c r="H70" s="18">
        <f>Model!$W$5*((drdp!B70)*DSFS!$B70+(drdp!E70)*DSFS!$C70+(drdp!H70)*DSFS!$D70)</f>
        <v>0.23262842552237065</v>
      </c>
      <c r="I70" s="18">
        <f>Model!$W$5*((drdp!C70)*DSFS!$B70+(drdp!F70)*DSFS!$C70+(drdp!I70)*DSFS!$D70)</f>
        <v>0.86818110333423992</v>
      </c>
      <c r="J70" s="18">
        <f>Model!$W$5*((drdp!D70)*DSFS!$B70+(drdp!G70)*DSFS!$C70+(drdp!J70)*DSFS!$D70)</f>
        <v>0.67729981830348429</v>
      </c>
      <c r="K70" s="21">
        <f>SUM(E$3:E69)+H70</f>
        <v>5.1342566393636324E-2</v>
      </c>
      <c r="L70" s="21">
        <f>SUM(F$3:F69)+I70</f>
        <v>0.19161306637202935</v>
      </c>
      <c r="M70" s="21">
        <f>SUM(G$3:G69)+J70</f>
        <v>1.0613278415575333</v>
      </c>
      <c r="N70" s="19">
        <f t="shared" si="5"/>
        <v>2.636059123884954E-3</v>
      </c>
      <c r="O70" s="19">
        <f t="shared" si="5"/>
        <v>3.6715567204491727E-2</v>
      </c>
      <c r="P70" s="19">
        <f t="shared" si="5"/>
        <v>1.1264167872651727</v>
      </c>
      <c r="Q70" s="19">
        <f t="shared" si="6"/>
        <v>9.8379065820941598E-3</v>
      </c>
      <c r="R70" s="19">
        <f t="shared" si="7"/>
        <v>5.4491295170582391E-2</v>
      </c>
      <c r="S70" s="19">
        <f t="shared" si="8"/>
        <v>0.20336428214684629</v>
      </c>
    </row>
    <row r="71" spans="1:19" x14ac:dyDescent="0.25">
      <c r="A71" s="26">
        <f>Wellpath!E71</f>
        <v>2040</v>
      </c>
      <c r="B71" s="22">
        <f>Wellpath!K71</f>
        <v>2040</v>
      </c>
      <c r="C71" s="22">
        <v>0</v>
      </c>
      <c r="D71" s="22">
        <v>0</v>
      </c>
      <c r="E71" s="20">
        <f>Model!$W$5*((drdp!B71+drdp!K71)*DSFS!$B71+(drdp!E71+drdp!N71)*DSFS!$C71+(drdp!H71+drdp!Q71)*DSFS!$D71)</f>
        <v>-5.7702581116483602E-3</v>
      </c>
      <c r="F71" s="20">
        <f>Model!$W$5*((drdp!C71+drdp!L71)*DSFS!$B71+(drdp!F71+drdp!O71)*DSFS!$C71+(drdp!I71+drdp!R71)*DSFS!$D71)</f>
        <v>-2.1534896445457981E-2</v>
      </c>
      <c r="G71" s="20">
        <f>Model!$W$5*((drdp!D71+drdp!M71)*DSFS!$B71+(drdp!G71+drdp!P71)*DSFS!$C71+(drdp!J71+drdp!S71)*DSFS!$D71)</f>
        <v>3.3053052379454016E-2</v>
      </c>
      <c r="H71" s="18">
        <f>Model!$W$5*((drdp!B71)*DSFS!$B71+(drdp!E71)*DSFS!$C71+(drdp!H71)*DSFS!$D71)</f>
        <v>0.2421657914006328</v>
      </c>
      <c r="I71" s="18">
        <f>Model!$W$5*((drdp!C71)*DSFS!$B71+(drdp!F71)*DSFS!$C71+(drdp!I71)*DSFS!$D71)</f>
        <v>0.90377503736228815</v>
      </c>
      <c r="J71" s="18">
        <f>Model!$W$5*((drdp!D71)*DSFS!$B71+(drdp!G71)*DSFS!$C71+(drdp!J71)*DSFS!$D71)</f>
        <v>0.65515392257195115</v>
      </c>
      <c r="K71" s="21">
        <f>SUM(E$3:E70)+H71</f>
        <v>5.4903828031880902E-2</v>
      </c>
      <c r="L71" s="21">
        <f>SUM(F$3:F70)+I71</f>
        <v>0.20490387574500413</v>
      </c>
      <c r="M71" s="21">
        <f>SUM(G$3:G70)+J71</f>
        <v>1.0709624580659445</v>
      </c>
      <c r="N71" s="19">
        <f t="shared" si="5"/>
        <v>3.014430332554351E-3</v>
      </c>
      <c r="O71" s="19">
        <f t="shared" si="5"/>
        <v>4.1985598295324091E-2</v>
      </c>
      <c r="P71" s="19">
        <f t="shared" si="5"/>
        <v>1.1469605865866499</v>
      </c>
      <c r="Q71" s="19">
        <f t="shared" si="6"/>
        <v>1.1250007156969598E-2</v>
      </c>
      <c r="R71" s="19">
        <f t="shared" si="7"/>
        <v>5.879993862625308E-2</v>
      </c>
      <c r="S71" s="19">
        <f t="shared" si="8"/>
        <v>0.21944435843510848</v>
      </c>
    </row>
    <row r="72" spans="1:19" x14ac:dyDescent="0.25">
      <c r="A72" s="26">
        <f>Wellpath!E72</f>
        <v>2070</v>
      </c>
      <c r="B72" s="22">
        <f>Wellpath!K72</f>
        <v>2070</v>
      </c>
      <c r="C72" s="22">
        <v>0</v>
      </c>
      <c r="D72" s="22">
        <v>0</v>
      </c>
      <c r="E72" s="20">
        <f>Model!$W$5*((drdp!B72+drdp!K72)*DSFS!$B72+(drdp!E72+drdp!N72)*DSFS!$C72+(drdp!H72+drdp!Q72)*DSFS!$D72)</f>
        <v>-5.5486007302756254E-3</v>
      </c>
      <c r="F72" s="20">
        <f>Model!$W$5*((drdp!C72+drdp!L72)*DSFS!$B72+(drdp!F72+drdp!O72)*DSFS!$C72+(drdp!I72+drdp!R72)*DSFS!$D72)</f>
        <v>-2.0707659836302357E-2</v>
      </c>
      <c r="G72" s="20">
        <f>Model!$W$5*((drdp!D72+drdp!M72)*DSFS!$B72+(drdp!G72+drdp!P72)*DSFS!$C72+(drdp!J72+drdp!S72)*DSFS!$D72)</f>
        <v>3.4308206851644714E-2</v>
      </c>
      <c r="H72" s="18">
        <f>Model!$W$5*((drdp!B72)*DSFS!$B72+(drdp!E72)*DSFS!$C72+(drdp!H72)*DSFS!$D72)</f>
        <v>0.25158216788746179</v>
      </c>
      <c r="I72" s="18">
        <f>Model!$W$5*((drdp!C72)*DSFS!$B72+(drdp!F72)*DSFS!$C72+(drdp!I72)*DSFS!$D72)</f>
        <v>0.9389174328343306</v>
      </c>
      <c r="J72" s="18">
        <f>Model!$W$5*((drdp!D72)*DSFS!$B72+(drdp!G72)*DSFS!$C72+(drdp!J72)*DSFS!$D72)</f>
        <v>0.63124941240121035</v>
      </c>
      <c r="K72" s="21">
        <f>SUM(E$3:E71)+H72</f>
        <v>5.8549946407061543E-2</v>
      </c>
      <c r="L72" s="21">
        <f>SUM(F$3:F71)+I72</f>
        <v>0.21851137477158855</v>
      </c>
      <c r="M72" s="21">
        <f>SUM(G$3:G71)+J72</f>
        <v>1.0801110002746577</v>
      </c>
      <c r="N72" s="19">
        <f t="shared" si="5"/>
        <v>3.4280962242697788E-3</v>
      </c>
      <c r="O72" s="19">
        <f t="shared" si="5"/>
        <v>4.7747220904569627E-2</v>
      </c>
      <c r="P72" s="19">
        <f t="shared" si="5"/>
        <v>1.1666397729143216</v>
      </c>
      <c r="Q72" s="19">
        <f t="shared" si="6"/>
        <v>1.2793829282209849E-2</v>
      </c>
      <c r="R72" s="19">
        <f t="shared" si="7"/>
        <v>6.3240441179758841E-2</v>
      </c>
      <c r="S72" s="19">
        <f t="shared" si="8"/>
        <v>0.23601653957593111</v>
      </c>
    </row>
    <row r="73" spans="1:19" x14ac:dyDescent="0.25">
      <c r="A73" s="26">
        <f>Wellpath!E73</f>
        <v>2100</v>
      </c>
      <c r="B73" s="22">
        <f>Wellpath!K73</f>
        <v>2100</v>
      </c>
      <c r="C73" s="22">
        <v>0</v>
      </c>
      <c r="D73" s="22">
        <v>0</v>
      </c>
      <c r="E73" s="20">
        <f>Model!$W$5*((drdp!B73+drdp!K73)*DSFS!$B73+(drdp!E73+drdp!N73)*DSFS!$C73+(drdp!H73+drdp!Q73)*DSFS!$D73)</f>
        <v>-2.735887321152351E-3</v>
      </c>
      <c r="F73" s="20">
        <f>Model!$W$5*((drdp!C73+drdp!L73)*DSFS!$B73+(drdp!F73+drdp!O73)*DSFS!$C73+(drdp!I73+drdp!R73)*DSFS!$D73)</f>
        <v>-1.02104704863241E-2</v>
      </c>
      <c r="G73" s="20">
        <f>Model!$W$5*((drdp!D73+drdp!M73)*DSFS!$B73+(drdp!G73+drdp!P73)*DSFS!$C73+(drdp!J73+drdp!S73)*DSFS!$D73)</f>
        <v>1.7592527369124481E-2</v>
      </c>
      <c r="H73" s="18">
        <f>Model!$W$5*((drdp!B73)*DSFS!$B73+(drdp!E73)*DSFS!$C73+(drdp!H73)*DSFS!$D73)</f>
        <v>0.2608573014962553</v>
      </c>
      <c r="I73" s="18">
        <f>Model!$W$5*((drdp!C73)*DSFS!$B73+(drdp!F73)*DSFS!$C73+(drdp!I73)*DSFS!$D73)</f>
        <v>0.97353270270933789</v>
      </c>
      <c r="J73" s="18">
        <f>Model!$W$5*((drdp!D73)*DSFS!$B73+(drdp!G73)*DSFS!$C73+(drdp!J73)*DSFS!$D73)</f>
        <v>0.60559252736912461</v>
      </c>
      <c r="K73" s="21">
        <f>SUM(E$3:E72)+H73</f>
        <v>6.2276479285579417E-2</v>
      </c>
      <c r="L73" s="21">
        <f>SUM(F$3:F72)+I73</f>
        <v>0.23241898481029344</v>
      </c>
      <c r="M73" s="21">
        <f>SUM(G$3:G72)+J73</f>
        <v>1.0887623220942166</v>
      </c>
      <c r="N73" s="19">
        <f t="shared" si="5"/>
        <v>3.8783598722072024E-3</v>
      </c>
      <c r="O73" s="19">
        <f t="shared" si="5"/>
        <v>5.4018584500247414E-2</v>
      </c>
      <c r="P73" s="19">
        <f t="shared" si="5"/>
        <v>1.1854033940119908</v>
      </c>
      <c r="Q73" s="19">
        <f t="shared" si="6"/>
        <v>1.4474236093113636E-2</v>
      </c>
      <c r="R73" s="19">
        <f t="shared" si="7"/>
        <v>6.7804284198819828E-2</v>
      </c>
      <c r="S73" s="19">
        <f t="shared" si="8"/>
        <v>0.25304903360083553</v>
      </c>
    </row>
    <row r="74" spans="1:19" x14ac:dyDescent="0.25">
      <c r="A74" s="26">
        <f>Wellpath!E74</f>
        <v>2130</v>
      </c>
      <c r="B74" s="22">
        <f>Wellpath!K74</f>
        <v>2130</v>
      </c>
      <c r="C74" s="22">
        <v>0</v>
      </c>
      <c r="D74" s="22">
        <v>0</v>
      </c>
      <c r="E74" s="20">
        <f>Model!$W$5*((drdp!B74+drdp!K74)*DSFS!$B74+(drdp!E74+drdp!N74)*DSFS!$C74+(drdp!H74+drdp!Q74)*DSFS!$D74)</f>
        <v>0</v>
      </c>
      <c r="F74" s="20">
        <f>Model!$W$5*((drdp!C74+drdp!L74)*DSFS!$B74+(drdp!F74+drdp!O74)*DSFS!$C74+(drdp!I74+drdp!R74)*DSFS!$D74)</f>
        <v>0</v>
      </c>
      <c r="G74" s="20">
        <f>Model!$W$5*((drdp!D74+drdp!M74)*DSFS!$B74+(drdp!G74+drdp!P74)*DSFS!$C74+(drdp!J74+drdp!S74)*DSFS!$D74)</f>
        <v>0</v>
      </c>
      <c r="H74" s="18">
        <f>Model!$W$5*((drdp!B74)*DSFS!$B74+(drdp!E74)*DSFS!$C74+(drdp!H74)*DSFS!$D74)</f>
        <v>0.26735880580051352</v>
      </c>
      <c r="I74" s="18">
        <f>Model!$W$5*((drdp!C74)*DSFS!$B74+(drdp!F74)*DSFS!$C74+(drdp!I74)*DSFS!$D74)</f>
        <v>0.99779664709845717</v>
      </c>
      <c r="J74" s="18">
        <f>Model!$W$5*((drdp!D74)*DSFS!$B74+(drdp!G74)*DSFS!$C74+(drdp!J74)*DSFS!$D74)</f>
        <v>0.59640000000000004</v>
      </c>
      <c r="K74" s="21">
        <f>SUM(E$3:E73)+H74</f>
        <v>6.6042096268685291E-2</v>
      </c>
      <c r="L74" s="21">
        <f>SUM(F$3:F73)+I74</f>
        <v>0.24647245871308865</v>
      </c>
      <c r="M74" s="21">
        <f>SUM(G$3:G73)+J74</f>
        <v>1.0971623220942166</v>
      </c>
      <c r="N74" s="19">
        <f t="shared" si="5"/>
        <v>4.3615584795622959E-3</v>
      </c>
      <c r="O74" s="19">
        <f t="shared" si="5"/>
        <v>6.0748672904075186E-2</v>
      </c>
      <c r="P74" s="19">
        <f t="shared" si="5"/>
        <v>1.2037651610231734</v>
      </c>
      <c r="Q74" s="19">
        <f t="shared" si="6"/>
        <v>1.6277557845909361E-2</v>
      </c>
      <c r="R74" s="19">
        <f t="shared" si="7"/>
        <v>7.2458899698120555E-2</v>
      </c>
      <c r="S74" s="19">
        <f t="shared" si="8"/>
        <v>0.27042029513392329</v>
      </c>
    </row>
    <row r="75" spans="1:19" x14ac:dyDescent="0.25">
      <c r="A75" s="26">
        <f>Wellpath!E75</f>
        <v>2160</v>
      </c>
      <c r="B75" s="22">
        <f>Wellpath!K75</f>
        <v>2160</v>
      </c>
      <c r="C75" s="22">
        <v>0</v>
      </c>
      <c r="D75" s="22">
        <v>0</v>
      </c>
      <c r="E75" s="20">
        <f>Model!$W$5*((drdp!B75+drdp!K75)*DSFS!$B75+(drdp!E75+drdp!N75)*DSFS!$C75+(drdp!H75+drdp!Q75)*DSFS!$D75)</f>
        <v>0</v>
      </c>
      <c r="F75" s="20">
        <f>Model!$W$5*((drdp!C75+drdp!L75)*DSFS!$B75+(drdp!F75+drdp!O75)*DSFS!$C75+(drdp!I75+drdp!R75)*DSFS!$D75)</f>
        <v>0</v>
      </c>
      <c r="G75" s="20">
        <f>Model!$W$5*((drdp!D75+drdp!M75)*DSFS!$B75+(drdp!G75+drdp!P75)*DSFS!$C75+(drdp!J75+drdp!S75)*DSFS!$D75)</f>
        <v>0</v>
      </c>
      <c r="H75" s="18">
        <f>Model!$W$5*((drdp!B75)*DSFS!$B75+(drdp!E75)*DSFS!$C75+(drdp!H75)*DSFS!$D75)</f>
        <v>0.27112442278361931</v>
      </c>
      <c r="I75" s="18">
        <f>Model!$W$5*((drdp!C75)*DSFS!$B75+(drdp!F75)*DSFS!$C75+(drdp!I75)*DSFS!$D75)</f>
        <v>1.0118501210012523</v>
      </c>
      <c r="J75" s="18">
        <f>Model!$W$5*((drdp!D75)*DSFS!$B75+(drdp!G75)*DSFS!$C75+(drdp!J75)*DSFS!$D75)</f>
        <v>0.60480000000000012</v>
      </c>
      <c r="K75" s="21">
        <f>SUM(E$3:E74)+H75</f>
        <v>6.9807713251791081E-2</v>
      </c>
      <c r="L75" s="21">
        <f>SUM(F$3:F74)+I75</f>
        <v>0.26052593261588375</v>
      </c>
      <c r="M75" s="21">
        <f>SUM(G$3:G74)+J75</f>
        <v>1.1055623220942168</v>
      </c>
      <c r="N75" s="19">
        <f t="shared" si="5"/>
        <v>4.8731168294442878E-3</v>
      </c>
      <c r="O75" s="19">
        <f t="shared" si="5"/>
        <v>6.7873761565376001E-2</v>
      </c>
      <c r="P75" s="19">
        <f t="shared" si="5"/>
        <v>1.2222680480343568</v>
      </c>
      <c r="Q75" s="19">
        <f t="shared" si="6"/>
        <v>1.8186719598705058E-2</v>
      </c>
      <c r="R75" s="19">
        <f t="shared" si="7"/>
        <v>7.7176777562737373E-2</v>
      </c>
      <c r="S75" s="19">
        <f t="shared" si="8"/>
        <v>0.28802765502857791</v>
      </c>
    </row>
    <row r="76" spans="1:19" x14ac:dyDescent="0.25">
      <c r="A76" s="26">
        <f>Wellpath!E76</f>
        <v>2190</v>
      </c>
      <c r="B76" s="22">
        <f>Wellpath!K76</f>
        <v>2190</v>
      </c>
      <c r="C76" s="22">
        <v>0</v>
      </c>
      <c r="D76" s="22">
        <v>0</v>
      </c>
      <c r="E76" s="20">
        <f>Model!$W$5*((drdp!B76+drdp!K76)*DSFS!$B76+(drdp!E76+drdp!N76)*DSFS!$C76+(drdp!H76+drdp!Q76)*DSFS!$D76)</f>
        <v>0</v>
      </c>
      <c r="F76" s="20">
        <f>Model!$W$5*((drdp!C76+drdp!L76)*DSFS!$B76+(drdp!F76+drdp!O76)*DSFS!$C76+(drdp!I76+drdp!R76)*DSFS!$D76)</f>
        <v>0</v>
      </c>
      <c r="G76" s="20">
        <f>Model!$W$5*((drdp!D76+drdp!M76)*DSFS!$B76+(drdp!G76+drdp!P76)*DSFS!$C76+(drdp!J76+drdp!S76)*DSFS!$D76)</f>
        <v>0</v>
      </c>
      <c r="H76" s="18">
        <f>Model!$W$5*((drdp!B76)*DSFS!$B76+(drdp!E76)*DSFS!$C76+(drdp!H76)*DSFS!$D76)</f>
        <v>0.27489003976672516</v>
      </c>
      <c r="I76" s="18">
        <f>Model!$W$5*((drdp!C76)*DSFS!$B76+(drdp!F76)*DSFS!$C76+(drdp!I76)*DSFS!$D76)</f>
        <v>1.0259035949040476</v>
      </c>
      <c r="J76" s="18">
        <f>Model!$W$5*((drdp!D76)*DSFS!$B76+(drdp!G76)*DSFS!$C76+(drdp!J76)*DSFS!$D76)</f>
        <v>0.61320000000000008</v>
      </c>
      <c r="K76" s="21">
        <f>SUM(E$3:E75)+H76</f>
        <v>7.3573330234896928E-2</v>
      </c>
      <c r="L76" s="21">
        <f>SUM(F$3:F75)+I76</f>
        <v>0.27457940651867907</v>
      </c>
      <c r="M76" s="21">
        <f>SUM(G$3:G75)+J76</f>
        <v>1.1139623220942168</v>
      </c>
      <c r="N76" s="19">
        <f t="shared" si="5"/>
        <v>5.4130349218531985E-3</v>
      </c>
      <c r="O76" s="19">
        <f t="shared" si="5"/>
        <v>7.5393850484150024E-2</v>
      </c>
      <c r="P76" s="19">
        <f t="shared" si="5"/>
        <v>1.2409120550455395</v>
      </c>
      <c r="Q76" s="19">
        <f t="shared" si="6"/>
        <v>2.0201721351500786E-2</v>
      </c>
      <c r="R76" s="19">
        <f t="shared" si="7"/>
        <v>8.1957917792670421E-2</v>
      </c>
      <c r="S76" s="19">
        <f t="shared" si="8"/>
        <v>0.30587111328479966</v>
      </c>
    </row>
    <row r="77" spans="1:19" x14ac:dyDescent="0.25">
      <c r="A77" s="26">
        <f>Wellpath!E77</f>
        <v>2220</v>
      </c>
      <c r="B77" s="22">
        <f>Wellpath!K77</f>
        <v>2220</v>
      </c>
      <c r="C77" s="22">
        <v>0</v>
      </c>
      <c r="D77" s="22">
        <v>0</v>
      </c>
      <c r="E77" s="20">
        <f>Model!$W$5*((drdp!B77+drdp!K77)*DSFS!$B77+(drdp!E77+drdp!N77)*DSFS!$C77+(drdp!H77+drdp!Q77)*DSFS!$D77)</f>
        <v>0</v>
      </c>
      <c r="F77" s="20">
        <f>Model!$W$5*((drdp!C77+drdp!L77)*DSFS!$B77+(drdp!F77+drdp!O77)*DSFS!$C77+(drdp!I77+drdp!R77)*DSFS!$D77)</f>
        <v>0</v>
      </c>
      <c r="G77" s="20">
        <f>Model!$W$5*((drdp!D77+drdp!M77)*DSFS!$B77+(drdp!G77+drdp!P77)*DSFS!$C77+(drdp!J77+drdp!S77)*DSFS!$D77)</f>
        <v>0</v>
      </c>
      <c r="H77" s="18">
        <f>Model!$W$5*((drdp!B77)*DSFS!$B77+(drdp!E77)*DSFS!$C77+(drdp!H77)*DSFS!$D77)</f>
        <v>0.278655656749831</v>
      </c>
      <c r="I77" s="18">
        <f>Model!$W$5*((drdp!C77)*DSFS!$B77+(drdp!F77)*DSFS!$C77+(drdp!I77)*DSFS!$D77)</f>
        <v>1.0399570688068427</v>
      </c>
      <c r="J77" s="18">
        <f>Model!$W$5*((drdp!D77)*DSFS!$B77+(drdp!G77)*DSFS!$C77+(drdp!J77)*DSFS!$D77)</f>
        <v>0.62160000000000004</v>
      </c>
      <c r="K77" s="21">
        <f>SUM(E$3:E76)+H77</f>
        <v>7.7338947218002774E-2</v>
      </c>
      <c r="L77" s="21">
        <f>SUM(F$3:F76)+I77</f>
        <v>0.28863288042147417</v>
      </c>
      <c r="M77" s="21">
        <f>SUM(G$3:G76)+J77</f>
        <v>1.1223623220942167</v>
      </c>
      <c r="N77" s="19">
        <f t="shared" si="5"/>
        <v>5.9813127567890194E-3</v>
      </c>
      <c r="O77" s="19">
        <f t="shared" si="5"/>
        <v>8.3308939660397013E-2</v>
      </c>
      <c r="P77" s="19">
        <f t="shared" si="5"/>
        <v>1.2596971820567222</v>
      </c>
      <c r="Q77" s="19">
        <f t="shared" si="6"/>
        <v>2.2322563104296499E-2</v>
      </c>
      <c r="R77" s="19">
        <f t="shared" si="7"/>
        <v>8.6802320387919657E-2</v>
      </c>
      <c r="S77" s="19">
        <f t="shared" si="8"/>
        <v>0.32395066990258814</v>
      </c>
    </row>
    <row r="78" spans="1:19" x14ac:dyDescent="0.25">
      <c r="A78" s="26">
        <f>Wellpath!E78</f>
        <v>2250</v>
      </c>
      <c r="B78" s="22">
        <f>Wellpath!K78</f>
        <v>2250</v>
      </c>
      <c r="C78" s="22">
        <v>0</v>
      </c>
      <c r="D78" s="22">
        <v>0</v>
      </c>
      <c r="E78" s="20">
        <f>Model!$W$5*((drdp!B78+drdp!K78)*DSFS!$B78+(drdp!E78+drdp!N78)*DSFS!$C78+(drdp!H78+drdp!Q78)*DSFS!$D78)</f>
        <v>0</v>
      </c>
      <c r="F78" s="20">
        <f>Model!$W$5*((drdp!C78+drdp!L78)*DSFS!$B78+(drdp!F78+drdp!O78)*DSFS!$C78+(drdp!I78+drdp!R78)*DSFS!$D78)</f>
        <v>0</v>
      </c>
      <c r="G78" s="20">
        <f>Model!$W$5*((drdp!D78+drdp!M78)*DSFS!$B78+(drdp!G78+drdp!P78)*DSFS!$C78+(drdp!J78+drdp!S78)*DSFS!$D78)</f>
        <v>0</v>
      </c>
      <c r="H78" s="18">
        <f>Model!$W$5*((drdp!B78)*DSFS!$B78+(drdp!E78)*DSFS!$C78+(drdp!H78)*DSFS!$D78)</f>
        <v>0.2824212737329368</v>
      </c>
      <c r="I78" s="18">
        <f>Model!$W$5*((drdp!C78)*DSFS!$B78+(drdp!F78)*DSFS!$C78+(drdp!I78)*DSFS!$D78)</f>
        <v>1.0540105427096378</v>
      </c>
      <c r="J78" s="18">
        <f>Model!$W$5*((drdp!D78)*DSFS!$B78+(drdp!G78)*DSFS!$C78+(drdp!J78)*DSFS!$D78)</f>
        <v>0.63000000000000012</v>
      </c>
      <c r="K78" s="21">
        <f>SUM(E$3:E77)+H78</f>
        <v>8.1104564201108564E-2</v>
      </c>
      <c r="L78" s="21">
        <f>SUM(F$3:F77)+I78</f>
        <v>0.30268635432426927</v>
      </c>
      <c r="M78" s="21">
        <f>SUM(G$3:G77)+J78</f>
        <v>1.1307623220942169</v>
      </c>
      <c r="N78" s="19">
        <f t="shared" si="5"/>
        <v>6.5779503342517408E-3</v>
      </c>
      <c r="O78" s="19">
        <f t="shared" si="5"/>
        <v>9.161902909411708E-2</v>
      </c>
      <c r="P78" s="19">
        <f t="shared" si="5"/>
        <v>1.2786234290679055</v>
      </c>
      <c r="Q78" s="19">
        <f t="shared" si="6"/>
        <v>2.454924485709219E-2</v>
      </c>
      <c r="R78" s="19">
        <f t="shared" si="7"/>
        <v>9.1709985348485012E-2</v>
      </c>
      <c r="S78" s="19">
        <f t="shared" si="8"/>
        <v>0.34226632488194364</v>
      </c>
    </row>
    <row r="79" spans="1:19" x14ac:dyDescent="0.25">
      <c r="A79" s="26">
        <f>Wellpath!E79</f>
        <v>2280</v>
      </c>
      <c r="B79" s="22">
        <f>Wellpath!K79</f>
        <v>2280</v>
      </c>
      <c r="C79" s="22">
        <v>0</v>
      </c>
      <c r="D79" s="22">
        <v>0</v>
      </c>
      <c r="E79" s="20">
        <f>Model!$W$5*((drdp!B79+drdp!K79)*DSFS!$B79+(drdp!E79+drdp!N79)*DSFS!$C79+(drdp!H79+drdp!Q79)*DSFS!$D79)</f>
        <v>0</v>
      </c>
      <c r="F79" s="20">
        <f>Model!$W$5*((drdp!C79+drdp!L79)*DSFS!$B79+(drdp!F79+drdp!O79)*DSFS!$C79+(drdp!I79+drdp!R79)*DSFS!$D79)</f>
        <v>0</v>
      </c>
      <c r="G79" s="20">
        <f>Model!$W$5*((drdp!D79+drdp!M79)*DSFS!$B79+(drdp!G79+drdp!P79)*DSFS!$C79+(drdp!J79+drdp!S79)*DSFS!$D79)</f>
        <v>0</v>
      </c>
      <c r="H79" s="18">
        <f>Model!$W$5*((drdp!B79)*DSFS!$B79+(drdp!E79)*DSFS!$C79+(drdp!H79)*DSFS!$D79)</f>
        <v>0.28618689071604264</v>
      </c>
      <c r="I79" s="18">
        <f>Model!$W$5*((drdp!C79)*DSFS!$B79+(drdp!F79)*DSFS!$C79+(drdp!I79)*DSFS!$D79)</f>
        <v>1.0680640166124329</v>
      </c>
      <c r="J79" s="18">
        <f>Model!$W$5*((drdp!D79)*DSFS!$B79+(drdp!G79)*DSFS!$C79+(drdp!J79)*DSFS!$D79)</f>
        <v>0.63840000000000008</v>
      </c>
      <c r="K79" s="21">
        <f>SUM(E$3:E78)+H79</f>
        <v>8.487018118421441E-2</v>
      </c>
      <c r="L79" s="21">
        <f>SUM(F$3:F78)+I79</f>
        <v>0.31673982822706437</v>
      </c>
      <c r="M79" s="21">
        <f>SUM(G$3:G78)+J79</f>
        <v>1.1391623220942169</v>
      </c>
      <c r="N79" s="19">
        <f t="shared" si="5"/>
        <v>7.2029476542413819E-3</v>
      </c>
      <c r="O79" s="19">
        <f t="shared" si="5"/>
        <v>0.10032411878531024</v>
      </c>
      <c r="P79" s="19">
        <f t="shared" si="5"/>
        <v>1.2976907960790882</v>
      </c>
      <c r="Q79" s="19">
        <f t="shared" si="6"/>
        <v>2.6881766609887902E-2</v>
      </c>
      <c r="R79" s="19">
        <f t="shared" si="7"/>
        <v>9.6680912674366598E-2</v>
      </c>
      <c r="S79" s="19">
        <f t="shared" si="8"/>
        <v>0.36081807822286605</v>
      </c>
    </row>
    <row r="80" spans="1:19" x14ac:dyDescent="0.25">
      <c r="A80" s="26">
        <f>Wellpath!E80</f>
        <v>2310</v>
      </c>
      <c r="B80" s="22">
        <f>Wellpath!K80</f>
        <v>2310</v>
      </c>
      <c r="C80" s="22">
        <v>0</v>
      </c>
      <c r="D80" s="22">
        <v>0</v>
      </c>
      <c r="E80" s="20">
        <f>Model!$W$5*((drdp!B80+drdp!K80)*DSFS!$B80+(drdp!E80+drdp!N80)*DSFS!$C80+(drdp!H80+drdp!Q80)*DSFS!$D80)</f>
        <v>0</v>
      </c>
      <c r="F80" s="20">
        <f>Model!$W$5*((drdp!C80+drdp!L80)*DSFS!$B80+(drdp!F80+drdp!O80)*DSFS!$C80+(drdp!I80+drdp!R80)*DSFS!$D80)</f>
        <v>0</v>
      </c>
      <c r="G80" s="20">
        <f>Model!$W$5*((drdp!D80+drdp!M80)*DSFS!$B80+(drdp!G80+drdp!P80)*DSFS!$C80+(drdp!J80+drdp!S80)*DSFS!$D80)</f>
        <v>0</v>
      </c>
      <c r="H80" s="18">
        <f>Model!$W$5*((drdp!B80)*DSFS!$B80+(drdp!E80)*DSFS!$C80+(drdp!H80)*DSFS!$D80)</f>
        <v>0.28995250769914849</v>
      </c>
      <c r="I80" s="18">
        <f>Model!$W$5*((drdp!C80)*DSFS!$B80+(drdp!F80)*DSFS!$C80+(drdp!I80)*DSFS!$D80)</f>
        <v>1.0821174905152282</v>
      </c>
      <c r="J80" s="18">
        <f>Model!$W$5*((drdp!D80)*DSFS!$B80+(drdp!G80)*DSFS!$C80+(drdp!J80)*DSFS!$D80)</f>
        <v>0.64680000000000004</v>
      </c>
      <c r="K80" s="21">
        <f>SUM(E$3:E79)+H80</f>
        <v>8.8635798167320257E-2</v>
      </c>
      <c r="L80" s="21">
        <f>SUM(F$3:F79)+I80</f>
        <v>0.33079330212985969</v>
      </c>
      <c r="M80" s="21">
        <f>SUM(G$3:G79)+J80</f>
        <v>1.1475623220942168</v>
      </c>
      <c r="N80" s="19">
        <f t="shared" si="5"/>
        <v>7.8563047167579322E-3</v>
      </c>
      <c r="O80" s="19">
        <f t="shared" si="5"/>
        <v>0.10942420873397664</v>
      </c>
      <c r="P80" s="19">
        <f t="shared" si="5"/>
        <v>1.316899283090271</v>
      </c>
      <c r="Q80" s="19">
        <f t="shared" si="6"/>
        <v>2.9320128362683634E-2</v>
      </c>
      <c r="R80" s="19">
        <f t="shared" si="7"/>
        <v>0.10171510236556436</v>
      </c>
      <c r="S80" s="19">
        <f t="shared" si="8"/>
        <v>0.37960592992535563</v>
      </c>
    </row>
    <row r="81" spans="1:19" x14ac:dyDescent="0.25">
      <c r="A81" s="26">
        <f>Wellpath!E81</f>
        <v>2340</v>
      </c>
      <c r="B81" s="22">
        <f>Wellpath!K81</f>
        <v>2340</v>
      </c>
      <c r="C81" s="22">
        <v>0</v>
      </c>
      <c r="D81" s="22">
        <v>0</v>
      </c>
      <c r="E81" s="20">
        <f>Model!$W$5*((drdp!B81+drdp!K81)*DSFS!$B81+(drdp!E81+drdp!N81)*DSFS!$C81+(drdp!H81+drdp!Q81)*DSFS!$D81)</f>
        <v>0</v>
      </c>
      <c r="F81" s="20">
        <f>Model!$W$5*((drdp!C81+drdp!L81)*DSFS!$B81+(drdp!F81+drdp!O81)*DSFS!$C81+(drdp!I81+drdp!R81)*DSFS!$D81)</f>
        <v>0</v>
      </c>
      <c r="G81" s="20">
        <f>Model!$W$5*((drdp!D81+drdp!M81)*DSFS!$B81+(drdp!G81+drdp!P81)*DSFS!$C81+(drdp!J81+drdp!S81)*DSFS!$D81)</f>
        <v>0</v>
      </c>
      <c r="H81" s="18">
        <f>Model!$W$5*((drdp!B81)*DSFS!$B81+(drdp!E81)*DSFS!$C81+(drdp!H81)*DSFS!$D81)</f>
        <v>0.29371812468225428</v>
      </c>
      <c r="I81" s="18">
        <f>Model!$W$5*((drdp!C81)*DSFS!$B81+(drdp!F81)*DSFS!$C81+(drdp!I81)*DSFS!$D81)</f>
        <v>1.0961709644180233</v>
      </c>
      <c r="J81" s="18">
        <f>Model!$W$5*((drdp!D81)*DSFS!$B81+(drdp!G81)*DSFS!$C81+(drdp!J81)*DSFS!$D81)</f>
        <v>0.65520000000000012</v>
      </c>
      <c r="K81" s="21">
        <f>SUM(E$3:E80)+H81</f>
        <v>9.2401415150426047E-2</v>
      </c>
      <c r="L81" s="21">
        <f>SUM(F$3:F80)+I81</f>
        <v>0.34484677603265479</v>
      </c>
      <c r="M81" s="21">
        <f>SUM(G$3:G80)+J81</f>
        <v>1.1559623220942168</v>
      </c>
      <c r="N81" s="19">
        <f t="shared" si="5"/>
        <v>8.5380215218013849E-3</v>
      </c>
      <c r="O81" s="19">
        <f t="shared" si="5"/>
        <v>0.11891929894011598</v>
      </c>
      <c r="P81" s="19">
        <f t="shared" si="5"/>
        <v>1.3362488901014538</v>
      </c>
      <c r="Q81" s="19">
        <f t="shared" si="6"/>
        <v>3.1864330115479324E-2</v>
      </c>
      <c r="R81" s="19">
        <f t="shared" si="7"/>
        <v>0.10681255442207824</v>
      </c>
      <c r="S81" s="19">
        <f t="shared" si="8"/>
        <v>0.39862987998941191</v>
      </c>
    </row>
    <row r="82" spans="1:19" x14ac:dyDescent="0.25">
      <c r="A82" s="26">
        <f>Wellpath!E82</f>
        <v>2370</v>
      </c>
      <c r="B82" s="22">
        <f>Wellpath!K82</f>
        <v>2370</v>
      </c>
      <c r="C82" s="22">
        <v>0</v>
      </c>
      <c r="D82" s="22">
        <v>0</v>
      </c>
      <c r="E82" s="20">
        <f>Model!$W$5*((drdp!B82+drdp!K82)*DSFS!$B82+(drdp!E82+drdp!N82)*DSFS!$C82+(drdp!H82+drdp!Q82)*DSFS!$D82)</f>
        <v>0</v>
      </c>
      <c r="F82" s="20">
        <f>Model!$W$5*((drdp!C82+drdp!L82)*DSFS!$B82+(drdp!F82+drdp!O82)*DSFS!$C82+(drdp!I82+drdp!R82)*DSFS!$D82)</f>
        <v>0</v>
      </c>
      <c r="G82" s="20">
        <f>Model!$W$5*((drdp!D82+drdp!M82)*DSFS!$B82+(drdp!G82+drdp!P82)*DSFS!$C82+(drdp!J82+drdp!S82)*DSFS!$D82)</f>
        <v>0</v>
      </c>
      <c r="H82" s="18">
        <f>Model!$W$5*((drdp!B82)*DSFS!$B82+(drdp!E82)*DSFS!$C82+(drdp!H82)*DSFS!$D82)</f>
        <v>0.29748374166536012</v>
      </c>
      <c r="I82" s="18">
        <f>Model!$W$5*((drdp!C82)*DSFS!$B82+(drdp!F82)*DSFS!$C82+(drdp!I82)*DSFS!$D82)</f>
        <v>1.1102244383208184</v>
      </c>
      <c r="J82" s="18">
        <f>Model!$W$5*((drdp!D82)*DSFS!$B82+(drdp!G82)*DSFS!$C82+(drdp!J82)*DSFS!$D82)</f>
        <v>0.66360000000000008</v>
      </c>
      <c r="K82" s="21">
        <f>SUM(E$3:E81)+H82</f>
        <v>9.6167032133531893E-2</v>
      </c>
      <c r="L82" s="21">
        <f>SUM(F$3:F81)+I82</f>
        <v>0.35890024993544989</v>
      </c>
      <c r="M82" s="21">
        <f>SUM(G$3:G81)+J82</f>
        <v>1.1643623220942168</v>
      </c>
      <c r="N82" s="19">
        <f t="shared" si="5"/>
        <v>9.2480980693717563E-3</v>
      </c>
      <c r="O82" s="19">
        <f t="shared" si="5"/>
        <v>0.12880938940372841</v>
      </c>
      <c r="P82" s="19">
        <f t="shared" si="5"/>
        <v>1.3557396171126366</v>
      </c>
      <c r="Q82" s="19">
        <f t="shared" si="6"/>
        <v>3.4514371868275037E-2</v>
      </c>
      <c r="R82" s="19">
        <f t="shared" si="7"/>
        <v>0.11197326884390836</v>
      </c>
      <c r="S82" s="19">
        <f t="shared" si="8"/>
        <v>0.41788992841503519</v>
      </c>
    </row>
    <row r="83" spans="1:19" x14ac:dyDescent="0.25">
      <c r="A83" s="26">
        <f>Wellpath!E83</f>
        <v>2400</v>
      </c>
      <c r="B83" s="22">
        <f>Wellpath!K83</f>
        <v>2400</v>
      </c>
      <c r="C83" s="22">
        <v>0</v>
      </c>
      <c r="D83" s="22">
        <v>0</v>
      </c>
      <c r="E83" s="20">
        <f>Model!$W$5*((drdp!B83+drdp!K83)*DSFS!$B83+(drdp!E83+drdp!N83)*DSFS!$C83+(drdp!H83+drdp!Q83)*DSFS!$D83)</f>
        <v>0</v>
      </c>
      <c r="F83" s="20">
        <f>Model!$W$5*((drdp!C83+drdp!L83)*DSFS!$B83+(drdp!F83+drdp!O83)*DSFS!$C83+(drdp!I83+drdp!R83)*DSFS!$D83)</f>
        <v>0</v>
      </c>
      <c r="G83" s="20">
        <f>Model!$W$5*((drdp!D83+drdp!M83)*DSFS!$B83+(drdp!G83+drdp!P83)*DSFS!$C83+(drdp!J83+drdp!S83)*DSFS!$D83)</f>
        <v>0</v>
      </c>
      <c r="H83" s="18">
        <f>Model!$W$5*((drdp!B83)*DSFS!$B83+(drdp!E83)*DSFS!$C83+(drdp!H83)*DSFS!$D83)</f>
        <v>0.30124935864846597</v>
      </c>
      <c r="I83" s="18">
        <f>Model!$W$5*((drdp!C83)*DSFS!$B83+(drdp!F83)*DSFS!$C83+(drdp!I83)*DSFS!$D83)</f>
        <v>1.1242779122236135</v>
      </c>
      <c r="J83" s="18">
        <f>Model!$W$5*((drdp!D83)*DSFS!$B83+(drdp!G83)*DSFS!$C83+(drdp!J83)*DSFS!$D83)</f>
        <v>0.67200000000000004</v>
      </c>
      <c r="K83" s="21">
        <f>SUM(E$3:E82)+H83</f>
        <v>9.993264911663774E-2</v>
      </c>
      <c r="L83" s="21">
        <f>SUM(F$3:F82)+I83</f>
        <v>0.37295372383824499</v>
      </c>
      <c r="M83" s="21">
        <f>SUM(G$3:G82)+J83</f>
        <v>1.1727623220942167</v>
      </c>
      <c r="N83" s="19">
        <f t="shared" si="5"/>
        <v>9.9865343594690379E-3</v>
      </c>
      <c r="O83" s="19">
        <f t="shared" si="5"/>
        <v>0.1390944801248139</v>
      </c>
      <c r="P83" s="19">
        <f t="shared" si="5"/>
        <v>1.3753714641238193</v>
      </c>
      <c r="Q83" s="19">
        <f t="shared" si="6"/>
        <v>3.7270253621070747E-2</v>
      </c>
      <c r="R83" s="19">
        <f t="shared" si="7"/>
        <v>0.11719724563105464</v>
      </c>
      <c r="S83" s="19">
        <f t="shared" si="8"/>
        <v>0.43738607520222544</v>
      </c>
    </row>
    <row r="84" spans="1:19" x14ac:dyDescent="0.25">
      <c r="A84" s="26">
        <f>Wellpath!E84</f>
        <v>2430</v>
      </c>
      <c r="B84" s="22">
        <f>Wellpath!K84</f>
        <v>2430</v>
      </c>
      <c r="C84" s="22">
        <v>0</v>
      </c>
      <c r="D84" s="22">
        <v>0</v>
      </c>
      <c r="E84" s="20">
        <f>Model!$W$5*((drdp!B84+drdp!K84)*DSFS!$B84+(drdp!E84+drdp!N84)*DSFS!$C84+(drdp!H84+drdp!Q84)*DSFS!$D84)</f>
        <v>0</v>
      </c>
      <c r="F84" s="20">
        <f>Model!$W$5*((drdp!C84+drdp!L84)*DSFS!$B84+(drdp!F84+drdp!O84)*DSFS!$C84+(drdp!I84+drdp!R84)*DSFS!$D84)</f>
        <v>0</v>
      </c>
      <c r="G84" s="20">
        <f>Model!$W$5*((drdp!D84+drdp!M84)*DSFS!$B84+(drdp!G84+drdp!P84)*DSFS!$C84+(drdp!J84+drdp!S84)*DSFS!$D84)</f>
        <v>0</v>
      </c>
      <c r="H84" s="18">
        <f>Model!$W$5*((drdp!B84)*DSFS!$B84+(drdp!E84)*DSFS!$C84+(drdp!H84)*DSFS!$D84)</f>
        <v>0.30501497563157176</v>
      </c>
      <c r="I84" s="18">
        <f>Model!$W$5*((drdp!C84)*DSFS!$B84+(drdp!F84)*DSFS!$C84+(drdp!I84)*DSFS!$D84)</f>
        <v>1.1383313861264088</v>
      </c>
      <c r="J84" s="18">
        <f>Model!$W$5*((drdp!D84)*DSFS!$B84+(drdp!G84)*DSFS!$C84+(drdp!J84)*DSFS!$D84)</f>
        <v>0.68040000000000012</v>
      </c>
      <c r="K84" s="21">
        <f>SUM(E$3:E83)+H84</f>
        <v>0.10369826609974353</v>
      </c>
      <c r="L84" s="21">
        <f>SUM(F$3:F83)+I84</f>
        <v>0.38700719774104031</v>
      </c>
      <c r="M84" s="21">
        <f>SUM(G$3:G83)+J84</f>
        <v>1.1811623220942167</v>
      </c>
      <c r="N84" s="19">
        <f t="shared" si="5"/>
        <v>1.0753330392093217E-2</v>
      </c>
      <c r="O84" s="19">
        <f t="shared" si="5"/>
        <v>0.14977457110337267</v>
      </c>
      <c r="P84" s="19">
        <f t="shared" si="5"/>
        <v>1.3951444311350021</v>
      </c>
      <c r="Q84" s="19">
        <f t="shared" si="6"/>
        <v>4.0131975373866459E-2</v>
      </c>
      <c r="R84" s="19">
        <f t="shared" si="7"/>
        <v>0.12248448478351706</v>
      </c>
      <c r="S84" s="19">
        <f t="shared" si="8"/>
        <v>0.45711832035098288</v>
      </c>
    </row>
    <row r="85" spans="1:19" x14ac:dyDescent="0.25">
      <c r="A85" s="26">
        <f>Wellpath!E85</f>
        <v>2460</v>
      </c>
      <c r="B85" s="22">
        <f>Wellpath!K85</f>
        <v>2460</v>
      </c>
      <c r="C85" s="22">
        <v>0</v>
      </c>
      <c r="D85" s="22">
        <v>0</v>
      </c>
      <c r="E85" s="20">
        <f>Model!$W$5*((drdp!B85+drdp!K85)*DSFS!$B85+(drdp!E85+drdp!N85)*DSFS!$C85+(drdp!H85+drdp!Q85)*DSFS!$D85)</f>
        <v>0</v>
      </c>
      <c r="F85" s="20">
        <f>Model!$W$5*((drdp!C85+drdp!L85)*DSFS!$B85+(drdp!F85+drdp!O85)*DSFS!$C85+(drdp!I85+drdp!R85)*DSFS!$D85)</f>
        <v>0</v>
      </c>
      <c r="G85" s="20">
        <f>Model!$W$5*((drdp!D85+drdp!M85)*DSFS!$B85+(drdp!G85+drdp!P85)*DSFS!$C85+(drdp!J85+drdp!S85)*DSFS!$D85)</f>
        <v>0</v>
      </c>
      <c r="H85" s="18">
        <f>Model!$W$5*((drdp!B85)*DSFS!$B85+(drdp!E85)*DSFS!$C85+(drdp!H85)*DSFS!$D85)</f>
        <v>0.30878059261467761</v>
      </c>
      <c r="I85" s="18">
        <f>Model!$W$5*((drdp!C85)*DSFS!$B85+(drdp!F85)*DSFS!$C85+(drdp!I85)*DSFS!$D85)</f>
        <v>1.1523848600292039</v>
      </c>
      <c r="J85" s="18">
        <f>Model!$W$5*((drdp!D85)*DSFS!$B85+(drdp!G85)*DSFS!$C85+(drdp!J85)*DSFS!$D85)</f>
        <v>0.68880000000000008</v>
      </c>
      <c r="K85" s="21">
        <f>SUM(E$3:E84)+H85</f>
        <v>0.10746388308284938</v>
      </c>
      <c r="L85" s="21">
        <f>SUM(F$3:F84)+I85</f>
        <v>0.40106067164383541</v>
      </c>
      <c r="M85" s="21">
        <f>SUM(G$3:G84)+J85</f>
        <v>1.1895623220942166</v>
      </c>
      <c r="N85" s="19">
        <f t="shared" si="5"/>
        <v>1.1548486167244321E-2</v>
      </c>
      <c r="O85" s="19">
        <f t="shared" si="5"/>
        <v>0.16084966233940437</v>
      </c>
      <c r="P85" s="19">
        <f t="shared" si="5"/>
        <v>1.4150585181461848</v>
      </c>
      <c r="Q85" s="19">
        <f t="shared" si="6"/>
        <v>4.3099537126662174E-2</v>
      </c>
      <c r="R85" s="19">
        <f t="shared" si="7"/>
        <v>0.12783498630129572</v>
      </c>
      <c r="S85" s="19">
        <f t="shared" si="8"/>
        <v>0.47708666386130699</v>
      </c>
    </row>
    <row r="86" spans="1:19" x14ac:dyDescent="0.25">
      <c r="A86" s="26">
        <f>Wellpath!E86</f>
        <v>2490</v>
      </c>
      <c r="B86" s="22">
        <f>Wellpath!K86</f>
        <v>2490</v>
      </c>
      <c r="C86" s="22">
        <v>0</v>
      </c>
      <c r="D86" s="22">
        <v>0</v>
      </c>
      <c r="E86" s="20">
        <f>Model!$W$5*((drdp!B86+drdp!K86)*DSFS!$B86+(drdp!E86+drdp!N86)*DSFS!$C86+(drdp!H86+drdp!Q86)*DSFS!$D86)</f>
        <v>0</v>
      </c>
      <c r="F86" s="20">
        <f>Model!$W$5*((drdp!C86+drdp!L86)*DSFS!$B86+(drdp!F86+drdp!O86)*DSFS!$C86+(drdp!I86+drdp!R86)*DSFS!$D86)</f>
        <v>0</v>
      </c>
      <c r="G86" s="20">
        <f>Model!$W$5*((drdp!D86+drdp!M86)*DSFS!$B86+(drdp!G86+drdp!P86)*DSFS!$C86+(drdp!J86+drdp!S86)*DSFS!$D86)</f>
        <v>0</v>
      </c>
      <c r="H86" s="18">
        <f>Model!$W$5*((drdp!B86)*DSFS!$B86+(drdp!E86)*DSFS!$C86+(drdp!H86)*DSFS!$D86)</f>
        <v>0.3125462095977834</v>
      </c>
      <c r="I86" s="18">
        <f>Model!$W$5*((drdp!C86)*DSFS!$B86+(drdp!F86)*DSFS!$C86+(drdp!I86)*DSFS!$D86)</f>
        <v>1.166438333931999</v>
      </c>
      <c r="J86" s="18">
        <f>Model!$W$5*((drdp!D86)*DSFS!$B86+(drdp!G86)*DSFS!$C86+(drdp!J86)*DSFS!$D86)</f>
        <v>0.69720000000000004</v>
      </c>
      <c r="K86" s="21">
        <f>SUM(E$3:E85)+H86</f>
        <v>0.11122950006595517</v>
      </c>
      <c r="L86" s="21">
        <f>SUM(F$3:F85)+I86</f>
        <v>0.41511414554663051</v>
      </c>
      <c r="M86" s="21">
        <f>SUM(G$3:G85)+J86</f>
        <v>1.1979623220942166</v>
      </c>
      <c r="N86" s="19">
        <f t="shared" si="5"/>
        <v>1.2372001684922321E-2</v>
      </c>
      <c r="O86" s="19">
        <f t="shared" si="5"/>
        <v>0.17231975383290915</v>
      </c>
      <c r="P86" s="19">
        <f t="shared" si="5"/>
        <v>1.4351137251573676</v>
      </c>
      <c r="Q86" s="19">
        <f t="shared" si="6"/>
        <v>4.6172938879457864E-2</v>
      </c>
      <c r="R86" s="19">
        <f t="shared" si="7"/>
        <v>0.13324875018439047</v>
      </c>
      <c r="S86" s="19">
        <f t="shared" si="8"/>
        <v>0.49729110573319807</v>
      </c>
    </row>
    <row r="87" spans="1:19" x14ac:dyDescent="0.25">
      <c r="A87" s="26">
        <f>Wellpath!E87</f>
        <v>2520</v>
      </c>
      <c r="B87" s="22">
        <f>Wellpath!K87</f>
        <v>2520</v>
      </c>
      <c r="C87" s="22">
        <v>0</v>
      </c>
      <c r="D87" s="22">
        <v>0</v>
      </c>
      <c r="E87" s="20">
        <f>Model!$W$5*((drdp!B87+drdp!K87)*DSFS!$B87+(drdp!E87+drdp!N87)*DSFS!$C87+(drdp!H87+drdp!Q87)*DSFS!$D87)</f>
        <v>0</v>
      </c>
      <c r="F87" s="20">
        <f>Model!$W$5*((drdp!C87+drdp!L87)*DSFS!$B87+(drdp!F87+drdp!O87)*DSFS!$C87+(drdp!I87+drdp!R87)*DSFS!$D87)</f>
        <v>0</v>
      </c>
      <c r="G87" s="20">
        <f>Model!$W$5*((drdp!D87+drdp!M87)*DSFS!$B87+(drdp!G87+drdp!P87)*DSFS!$C87+(drdp!J87+drdp!S87)*DSFS!$D87)</f>
        <v>0</v>
      </c>
      <c r="H87" s="18">
        <f>Model!$W$5*((drdp!B87)*DSFS!$B87+(drdp!E87)*DSFS!$C87+(drdp!H87)*DSFS!$D87)</f>
        <v>0.31631182658088919</v>
      </c>
      <c r="I87" s="18">
        <f>Model!$W$5*((drdp!C87)*DSFS!$B87+(drdp!F87)*DSFS!$C87+(drdp!I87)*DSFS!$D87)</f>
        <v>1.1804918078347941</v>
      </c>
      <c r="J87" s="18">
        <f>Model!$W$5*((drdp!D87)*DSFS!$B87+(drdp!G87)*DSFS!$C87+(drdp!J87)*DSFS!$D87)</f>
        <v>0.70560000000000012</v>
      </c>
      <c r="K87" s="21">
        <f>SUM(E$3:E86)+H87</f>
        <v>0.11499511704906096</v>
      </c>
      <c r="L87" s="21">
        <f>SUM(F$3:F86)+I87</f>
        <v>0.42916761944942561</v>
      </c>
      <c r="M87" s="21">
        <f>SUM(G$3:G86)+J87</f>
        <v>1.2063623220942168</v>
      </c>
      <c r="N87" s="19">
        <f t="shared" si="5"/>
        <v>1.3223876945127231E-2</v>
      </c>
      <c r="O87" s="19">
        <f t="shared" si="5"/>
        <v>0.18418484558388701</v>
      </c>
      <c r="P87" s="19">
        <f t="shared" si="5"/>
        <v>1.4553100521685509</v>
      </c>
      <c r="Q87" s="19">
        <f t="shared" si="6"/>
        <v>4.9352180632253551E-2</v>
      </c>
      <c r="R87" s="19">
        <f t="shared" si="7"/>
        <v>0.13872577643280143</v>
      </c>
      <c r="S87" s="19">
        <f t="shared" si="8"/>
        <v>0.51773164596665622</v>
      </c>
    </row>
    <row r="88" spans="1:19" x14ac:dyDescent="0.25">
      <c r="A88" s="26">
        <f>Wellpath!E88</f>
        <v>2550</v>
      </c>
      <c r="B88" s="22">
        <f>Wellpath!K88</f>
        <v>2550</v>
      </c>
      <c r="C88" s="22">
        <v>0</v>
      </c>
      <c r="D88" s="22">
        <v>0</v>
      </c>
      <c r="E88" s="20">
        <f>Model!$W$5*((drdp!B88+drdp!K88)*DSFS!$B88+(drdp!E88+drdp!N88)*DSFS!$C88+(drdp!H88+drdp!Q88)*DSFS!$D88)</f>
        <v>0</v>
      </c>
      <c r="F88" s="20">
        <f>Model!$W$5*((drdp!C88+drdp!L88)*DSFS!$B88+(drdp!F88+drdp!O88)*DSFS!$C88+(drdp!I88+drdp!R88)*DSFS!$D88)</f>
        <v>0</v>
      </c>
      <c r="G88" s="20">
        <f>Model!$W$5*((drdp!D88+drdp!M88)*DSFS!$B88+(drdp!G88+drdp!P88)*DSFS!$C88+(drdp!J88+drdp!S88)*DSFS!$D88)</f>
        <v>0</v>
      </c>
      <c r="H88" s="18">
        <f>Model!$W$5*((drdp!B88)*DSFS!$B88+(drdp!E88)*DSFS!$C88+(drdp!H88)*DSFS!$D88)</f>
        <v>0.32007744356399503</v>
      </c>
      <c r="I88" s="18">
        <f>Model!$W$5*((drdp!C88)*DSFS!$B88+(drdp!F88)*DSFS!$C88+(drdp!I88)*DSFS!$D88)</f>
        <v>1.1945452817375897</v>
      </c>
      <c r="J88" s="18">
        <f>Model!$W$5*((drdp!D88)*DSFS!$B88+(drdp!G88)*DSFS!$C88+(drdp!J88)*DSFS!$D88)</f>
        <v>0.71400000000000008</v>
      </c>
      <c r="K88" s="21">
        <f>SUM(E$3:E87)+H88</f>
        <v>0.1187607340321668</v>
      </c>
      <c r="L88" s="21">
        <f>SUM(F$3:F87)+I88</f>
        <v>0.44322109335222115</v>
      </c>
      <c r="M88" s="21">
        <f>SUM(G$3:G87)+J88</f>
        <v>1.2147623220942168</v>
      </c>
      <c r="N88" s="19">
        <f t="shared" si="5"/>
        <v>1.4104111947859063E-2</v>
      </c>
      <c r="O88" s="19">
        <f t="shared" si="5"/>
        <v>0.19644493759233833</v>
      </c>
      <c r="P88" s="19">
        <f t="shared" si="5"/>
        <v>1.4756474991797337</v>
      </c>
      <c r="Q88" s="19">
        <f t="shared" si="6"/>
        <v>5.2637262385049309E-2</v>
      </c>
      <c r="R88" s="19">
        <f t="shared" si="7"/>
        <v>0.14426606504652861</v>
      </c>
      <c r="S88" s="19">
        <f t="shared" si="8"/>
        <v>0.53840828456168177</v>
      </c>
    </row>
    <row r="89" spans="1:19" x14ac:dyDescent="0.25">
      <c r="A89" s="26">
        <f>Wellpath!E89</f>
        <v>2580</v>
      </c>
      <c r="B89" s="22">
        <f>Wellpath!K89</f>
        <v>2580</v>
      </c>
      <c r="C89" s="22">
        <v>0</v>
      </c>
      <c r="D89" s="22">
        <v>0</v>
      </c>
      <c r="E89" s="20">
        <f>Model!$W$5*((drdp!B89+drdp!K89)*DSFS!$B89+(drdp!E89+drdp!N89)*DSFS!$C89+(drdp!H89+drdp!Q89)*DSFS!$D89)</f>
        <v>0</v>
      </c>
      <c r="F89" s="20">
        <f>Model!$W$5*((drdp!C89+drdp!L89)*DSFS!$B89+(drdp!F89+drdp!O89)*DSFS!$C89+(drdp!I89+drdp!R89)*DSFS!$D89)</f>
        <v>0</v>
      </c>
      <c r="G89" s="20">
        <f>Model!$W$5*((drdp!D89+drdp!M89)*DSFS!$B89+(drdp!G89+drdp!P89)*DSFS!$C89+(drdp!J89+drdp!S89)*DSFS!$D89)</f>
        <v>0</v>
      </c>
      <c r="H89" s="18">
        <f>Model!$W$5*((drdp!B89)*DSFS!$B89+(drdp!E89)*DSFS!$C89+(drdp!H89)*DSFS!$D89)</f>
        <v>0.32384306054710088</v>
      </c>
      <c r="I89" s="18">
        <f>Model!$W$5*((drdp!C89)*DSFS!$B89+(drdp!F89)*DSFS!$C89+(drdp!I89)*DSFS!$D89)</f>
        <v>1.2085987556403848</v>
      </c>
      <c r="J89" s="18">
        <f>Model!$W$5*((drdp!D89)*DSFS!$B89+(drdp!G89)*DSFS!$C89+(drdp!J89)*DSFS!$D89)</f>
        <v>0.72240000000000004</v>
      </c>
      <c r="K89" s="21">
        <f>SUM(E$3:E88)+H89</f>
        <v>0.12252635101527265</v>
      </c>
      <c r="L89" s="21">
        <f>SUM(F$3:F88)+I89</f>
        <v>0.45727456725501625</v>
      </c>
      <c r="M89" s="21">
        <f>SUM(G$3:G88)+J89</f>
        <v>1.2231623220942167</v>
      </c>
      <c r="N89" s="19">
        <f t="shared" si="5"/>
        <v>1.5012706693117805E-2</v>
      </c>
      <c r="O89" s="19">
        <f t="shared" si="5"/>
        <v>0.20910002985826237</v>
      </c>
      <c r="P89" s="19">
        <f t="shared" si="5"/>
        <v>1.4961260661909164</v>
      </c>
      <c r="Q89" s="19">
        <f t="shared" si="6"/>
        <v>5.6028184137845022E-2</v>
      </c>
      <c r="R89" s="19">
        <f t="shared" si="7"/>
        <v>0.14986961602557197</v>
      </c>
      <c r="S89" s="19">
        <f t="shared" si="8"/>
        <v>0.55932102151827379</v>
      </c>
    </row>
    <row r="90" spans="1:19" x14ac:dyDescent="0.25">
      <c r="A90" s="26">
        <f>Wellpath!E90</f>
        <v>2610</v>
      </c>
      <c r="B90" s="22">
        <f>Wellpath!K90</f>
        <v>2610</v>
      </c>
      <c r="C90" s="22">
        <v>0</v>
      </c>
      <c r="D90" s="22">
        <v>0</v>
      </c>
      <c r="E90" s="20">
        <f>Model!$W$5*((drdp!B90+drdp!K90)*DSFS!$B90+(drdp!E90+drdp!N90)*DSFS!$C90+(drdp!H90+drdp!Q90)*DSFS!$D90)</f>
        <v>0</v>
      </c>
      <c r="F90" s="20">
        <f>Model!$W$5*((drdp!C90+drdp!L90)*DSFS!$B90+(drdp!F90+drdp!O90)*DSFS!$C90+(drdp!I90+drdp!R90)*DSFS!$D90)</f>
        <v>0</v>
      </c>
      <c r="G90" s="20">
        <f>Model!$W$5*((drdp!D90+drdp!M90)*DSFS!$B90+(drdp!G90+drdp!P90)*DSFS!$C90+(drdp!J90+drdp!S90)*DSFS!$D90)</f>
        <v>0</v>
      </c>
      <c r="H90" s="18">
        <f>Model!$W$5*((drdp!B90)*DSFS!$B90+(drdp!E90)*DSFS!$C90+(drdp!H90)*DSFS!$D90)</f>
        <v>0.32760867753020667</v>
      </c>
      <c r="I90" s="18">
        <f>Model!$W$5*((drdp!C90)*DSFS!$B90+(drdp!F90)*DSFS!$C90+(drdp!I90)*DSFS!$D90)</f>
        <v>1.2226522295431799</v>
      </c>
      <c r="J90" s="18">
        <f>Model!$W$5*((drdp!D90)*DSFS!$B90+(drdp!G90)*DSFS!$C90+(drdp!J90)*DSFS!$D90)</f>
        <v>0.73080000000000012</v>
      </c>
      <c r="K90" s="21">
        <f>SUM(E$3:E89)+H90</f>
        <v>0.12629196799837844</v>
      </c>
      <c r="L90" s="21">
        <f>SUM(F$3:F89)+I90</f>
        <v>0.47132804115781135</v>
      </c>
      <c r="M90" s="21">
        <f>SUM(G$3:G89)+J90</f>
        <v>1.2315623220942169</v>
      </c>
      <c r="N90" s="19">
        <f t="shared" si="5"/>
        <v>1.5949661180903445E-2</v>
      </c>
      <c r="O90" s="19">
        <f t="shared" si="5"/>
        <v>0.22215012238165951</v>
      </c>
      <c r="P90" s="19">
        <f t="shared" si="5"/>
        <v>1.5167457532020996</v>
      </c>
      <c r="Q90" s="19">
        <f t="shared" si="6"/>
        <v>5.952494589064071E-2</v>
      </c>
      <c r="R90" s="19">
        <f t="shared" si="7"/>
        <v>0.15553642936993148</v>
      </c>
      <c r="S90" s="19">
        <f t="shared" si="8"/>
        <v>0.58046985683643282</v>
      </c>
    </row>
    <row r="91" spans="1:19" x14ac:dyDescent="0.25">
      <c r="A91" s="26">
        <f>Wellpath!E91</f>
        <v>2640</v>
      </c>
      <c r="B91" s="22">
        <f>Wellpath!K91</f>
        <v>2640</v>
      </c>
      <c r="C91" s="22">
        <v>0</v>
      </c>
      <c r="D91" s="22">
        <v>0</v>
      </c>
      <c r="E91" s="20">
        <f>Model!$W$5*((drdp!B91+drdp!K91)*DSFS!$B91+(drdp!E91+drdp!N91)*DSFS!$C91+(drdp!H91+drdp!Q91)*DSFS!$D91)</f>
        <v>0</v>
      </c>
      <c r="F91" s="20">
        <f>Model!$W$5*((drdp!C91+drdp!L91)*DSFS!$B91+(drdp!F91+drdp!O91)*DSFS!$C91+(drdp!I91+drdp!R91)*DSFS!$D91)</f>
        <v>0</v>
      </c>
      <c r="G91" s="20">
        <f>Model!$W$5*((drdp!D91+drdp!M91)*DSFS!$B91+(drdp!G91+drdp!P91)*DSFS!$C91+(drdp!J91+drdp!S91)*DSFS!$D91)</f>
        <v>0</v>
      </c>
      <c r="H91" s="18">
        <f>Model!$W$5*((drdp!B91)*DSFS!$B91+(drdp!E91)*DSFS!$C91+(drdp!H91)*DSFS!$D91)</f>
        <v>0.33137429451331252</v>
      </c>
      <c r="I91" s="18">
        <f>Model!$W$5*((drdp!C91)*DSFS!$B91+(drdp!F91)*DSFS!$C91+(drdp!I91)*DSFS!$D91)</f>
        <v>1.236705703445975</v>
      </c>
      <c r="J91" s="18">
        <f>Model!$W$5*((drdp!D91)*DSFS!$B91+(drdp!G91)*DSFS!$C91+(drdp!J91)*DSFS!$D91)</f>
        <v>0.73920000000000008</v>
      </c>
      <c r="K91" s="21">
        <f>SUM(E$3:E90)+H91</f>
        <v>0.13005758498148429</v>
      </c>
      <c r="L91" s="21">
        <f>SUM(F$3:F90)+I91</f>
        <v>0.48538151506060645</v>
      </c>
      <c r="M91" s="21">
        <f>SUM(G$3:G90)+J91</f>
        <v>1.2399623220942169</v>
      </c>
      <c r="N91" s="19">
        <f t="shared" si="5"/>
        <v>1.6914975411216008E-2</v>
      </c>
      <c r="O91" s="19">
        <f t="shared" si="5"/>
        <v>0.23559521516252974</v>
      </c>
      <c r="P91" s="19">
        <f t="shared" si="5"/>
        <v>1.5375065602132825</v>
      </c>
      <c r="Q91" s="19">
        <f t="shared" si="6"/>
        <v>6.3127547643436421E-2</v>
      </c>
      <c r="R91" s="19">
        <f t="shared" si="7"/>
        <v>0.16126650507960721</v>
      </c>
      <c r="S91" s="19">
        <f t="shared" si="8"/>
        <v>0.60185479051615864</v>
      </c>
    </row>
    <row r="92" spans="1:19" x14ac:dyDescent="0.25">
      <c r="A92" s="26">
        <f>Wellpath!E92</f>
        <v>2670</v>
      </c>
      <c r="B92" s="22">
        <f>Wellpath!K92</f>
        <v>2670</v>
      </c>
      <c r="C92" s="22">
        <v>0</v>
      </c>
      <c r="D92" s="22">
        <v>0</v>
      </c>
      <c r="E92" s="20">
        <f>Model!$W$5*((drdp!B92+drdp!K92)*DSFS!$B92+(drdp!E92+drdp!N92)*DSFS!$C92+(drdp!H92+drdp!Q92)*DSFS!$D92)</f>
        <v>0</v>
      </c>
      <c r="F92" s="20">
        <f>Model!$W$5*((drdp!C92+drdp!L92)*DSFS!$B92+(drdp!F92+drdp!O92)*DSFS!$C92+(drdp!I92+drdp!R92)*DSFS!$D92)</f>
        <v>0</v>
      </c>
      <c r="G92" s="20">
        <f>Model!$W$5*((drdp!D92+drdp!M92)*DSFS!$B92+(drdp!G92+drdp!P92)*DSFS!$C92+(drdp!J92+drdp!S92)*DSFS!$D92)</f>
        <v>0</v>
      </c>
      <c r="H92" s="18">
        <f>Model!$W$5*((drdp!B92)*DSFS!$B92+(drdp!E92)*DSFS!$C92+(drdp!H92)*DSFS!$D92)</f>
        <v>0.33513991149641836</v>
      </c>
      <c r="I92" s="18">
        <f>Model!$W$5*((drdp!C92)*DSFS!$B92+(drdp!F92)*DSFS!$C92+(drdp!I92)*DSFS!$D92)</f>
        <v>1.2507591773487701</v>
      </c>
      <c r="J92" s="18">
        <f>Model!$W$5*((drdp!D92)*DSFS!$B92+(drdp!G92)*DSFS!$C92+(drdp!J92)*DSFS!$D92)</f>
        <v>0.74760000000000004</v>
      </c>
      <c r="K92" s="21">
        <f>SUM(E$3:E91)+H92</f>
        <v>0.13382320196459013</v>
      </c>
      <c r="L92" s="21">
        <f>SUM(F$3:F91)+I92</f>
        <v>0.49943498896340155</v>
      </c>
      <c r="M92" s="21">
        <f>SUM(G$3:G91)+J92</f>
        <v>1.2483623220942168</v>
      </c>
      <c r="N92" s="19">
        <f t="shared" si="5"/>
        <v>1.7908649384055481E-2</v>
      </c>
      <c r="O92" s="19">
        <f t="shared" si="5"/>
        <v>0.24943530820087303</v>
      </c>
      <c r="P92" s="19">
        <f t="shared" si="5"/>
        <v>1.5584084872244652</v>
      </c>
      <c r="Q92" s="19">
        <f t="shared" si="6"/>
        <v>6.6835989396232129E-2</v>
      </c>
      <c r="R92" s="19">
        <f t="shared" si="7"/>
        <v>0.1670598431545991</v>
      </c>
      <c r="S92" s="19">
        <f t="shared" si="8"/>
        <v>0.62347582255745149</v>
      </c>
    </row>
    <row r="93" spans="1:19" x14ac:dyDescent="0.25">
      <c r="A93" s="26">
        <f>Wellpath!E93</f>
        <v>2700</v>
      </c>
      <c r="B93" s="22">
        <f>Wellpath!K93</f>
        <v>2700</v>
      </c>
      <c r="C93" s="22">
        <v>0</v>
      </c>
      <c r="D93" s="22">
        <v>0</v>
      </c>
      <c r="E93" s="20">
        <f>Model!$W$5*((drdp!B93+drdp!K93)*DSFS!$B93+(drdp!E93+drdp!N93)*DSFS!$C93+(drdp!H93+drdp!Q93)*DSFS!$D93)</f>
        <v>0</v>
      </c>
      <c r="F93" s="20">
        <f>Model!$W$5*((drdp!C93+drdp!L93)*DSFS!$B93+(drdp!F93+drdp!O93)*DSFS!$C93+(drdp!I93+drdp!R93)*DSFS!$D93)</f>
        <v>0</v>
      </c>
      <c r="G93" s="20">
        <f>Model!$W$5*((drdp!D93+drdp!M93)*DSFS!$B93+(drdp!G93+drdp!P93)*DSFS!$C93+(drdp!J93+drdp!S93)*DSFS!$D93)</f>
        <v>0</v>
      </c>
      <c r="H93" s="18">
        <f>Model!$W$5*((drdp!B93)*DSFS!$B93+(drdp!E93)*DSFS!$C93+(drdp!H93)*DSFS!$D93)</f>
        <v>0.33890552847952415</v>
      </c>
      <c r="I93" s="18">
        <f>Model!$W$5*((drdp!C93)*DSFS!$B93+(drdp!F93)*DSFS!$C93+(drdp!I93)*DSFS!$D93)</f>
        <v>1.2648126512515654</v>
      </c>
      <c r="J93" s="18">
        <f>Model!$W$5*((drdp!D93)*DSFS!$B93+(drdp!G93)*DSFS!$C93+(drdp!J93)*DSFS!$D93)</f>
        <v>0.75600000000000012</v>
      </c>
      <c r="K93" s="21">
        <f>SUM(E$3:E92)+H93</f>
        <v>0.13758881894769592</v>
      </c>
      <c r="L93" s="21">
        <f>SUM(F$3:F92)+I93</f>
        <v>0.51348846286619687</v>
      </c>
      <c r="M93" s="21">
        <f>SUM(G$3:G92)+J93</f>
        <v>1.2567623220942168</v>
      </c>
      <c r="N93" s="19">
        <f t="shared" si="5"/>
        <v>1.8930683099421849E-2</v>
      </c>
      <c r="O93" s="19">
        <f t="shared" si="5"/>
        <v>0.26367040149668963</v>
      </c>
      <c r="P93" s="19">
        <f t="shared" si="5"/>
        <v>1.5794515342356479</v>
      </c>
      <c r="Q93" s="19">
        <f t="shared" si="6"/>
        <v>7.0650271149027846E-2</v>
      </c>
      <c r="R93" s="19">
        <f t="shared" si="7"/>
        <v>0.1729164435949071</v>
      </c>
      <c r="S93" s="19">
        <f t="shared" si="8"/>
        <v>0.64533295296031157</v>
      </c>
    </row>
    <row r="94" spans="1:19" x14ac:dyDescent="0.25">
      <c r="A94" s="26">
        <f>Wellpath!E94</f>
        <v>2730</v>
      </c>
      <c r="B94" s="22">
        <f>Wellpath!K94</f>
        <v>2730</v>
      </c>
      <c r="C94" s="22">
        <v>0</v>
      </c>
      <c r="D94" s="22">
        <v>0</v>
      </c>
      <c r="E94" s="20">
        <f>Model!$W$5*((drdp!B94+drdp!K94)*DSFS!$B94+(drdp!E94+drdp!N94)*DSFS!$C94+(drdp!H94+drdp!Q94)*DSFS!$D94)</f>
        <v>0</v>
      </c>
      <c r="F94" s="20">
        <f>Model!$W$5*((drdp!C94+drdp!L94)*DSFS!$B94+(drdp!F94+drdp!O94)*DSFS!$C94+(drdp!I94+drdp!R94)*DSFS!$D94)</f>
        <v>0</v>
      </c>
      <c r="G94" s="20">
        <f>Model!$W$5*((drdp!D94+drdp!M94)*DSFS!$B94+(drdp!G94+drdp!P94)*DSFS!$C94+(drdp!J94+drdp!S94)*DSFS!$D94)</f>
        <v>0</v>
      </c>
      <c r="H94" s="18">
        <f>Model!$W$5*((drdp!B94)*DSFS!$B94+(drdp!E94)*DSFS!$C94+(drdp!H94)*DSFS!$D94)</f>
        <v>0.34267114546263</v>
      </c>
      <c r="I94" s="18">
        <f>Model!$W$5*((drdp!C94)*DSFS!$B94+(drdp!F94)*DSFS!$C94+(drdp!I94)*DSFS!$D94)</f>
        <v>1.2788661251543605</v>
      </c>
      <c r="J94" s="18">
        <f>Model!$W$5*((drdp!D94)*DSFS!$B94+(drdp!G94)*DSFS!$C94+(drdp!J94)*DSFS!$D94)</f>
        <v>0.76440000000000008</v>
      </c>
      <c r="K94" s="21">
        <f>SUM(E$3:E93)+H94</f>
        <v>0.14135443593080177</v>
      </c>
      <c r="L94" s="21">
        <f>SUM(F$3:F93)+I94</f>
        <v>0.52754193676899197</v>
      </c>
      <c r="M94" s="21">
        <f>SUM(G$3:G93)+J94</f>
        <v>1.2651623220942168</v>
      </c>
      <c r="N94" s="19">
        <f t="shared" si="5"/>
        <v>1.9981076557315142E-2</v>
      </c>
      <c r="O94" s="19">
        <f t="shared" si="5"/>
        <v>0.27830049504997911</v>
      </c>
      <c r="P94" s="19">
        <f t="shared" si="5"/>
        <v>1.6006357012468306</v>
      </c>
      <c r="Q94" s="19">
        <f t="shared" si="6"/>
        <v>7.457039290182356E-2</v>
      </c>
      <c r="R94" s="19">
        <f t="shared" si="7"/>
        <v>0.17883630640053136</v>
      </c>
      <c r="S94" s="19">
        <f t="shared" si="8"/>
        <v>0.66742618172473833</v>
      </c>
    </row>
    <row r="95" spans="1:19" x14ac:dyDescent="0.25">
      <c r="A95" s="26">
        <f>Wellpath!E95</f>
        <v>2760</v>
      </c>
      <c r="B95" s="22">
        <f>Wellpath!K95</f>
        <v>2760</v>
      </c>
      <c r="C95" s="22">
        <v>0</v>
      </c>
      <c r="D95" s="22">
        <v>0</v>
      </c>
      <c r="E95" s="20">
        <f>Model!$W$5*((drdp!B95+drdp!K95)*DSFS!$B95+(drdp!E95+drdp!N95)*DSFS!$C95+(drdp!H95+drdp!Q95)*DSFS!$D95)</f>
        <v>0</v>
      </c>
      <c r="F95" s="20">
        <f>Model!$W$5*((drdp!C95+drdp!L95)*DSFS!$B95+(drdp!F95+drdp!O95)*DSFS!$C95+(drdp!I95+drdp!R95)*DSFS!$D95)</f>
        <v>0</v>
      </c>
      <c r="G95" s="20">
        <f>Model!$W$5*((drdp!D95+drdp!M95)*DSFS!$B95+(drdp!G95+drdp!P95)*DSFS!$C95+(drdp!J95+drdp!S95)*DSFS!$D95)</f>
        <v>0</v>
      </c>
      <c r="H95" s="18">
        <f>Model!$W$5*((drdp!B95)*DSFS!$B95+(drdp!E95)*DSFS!$C95+(drdp!H95)*DSFS!$D95)</f>
        <v>0.34643676244573585</v>
      </c>
      <c r="I95" s="18">
        <f>Model!$W$5*((drdp!C95)*DSFS!$B95+(drdp!F95)*DSFS!$C95+(drdp!I95)*DSFS!$D95)</f>
        <v>1.2929195990571556</v>
      </c>
      <c r="J95" s="18">
        <f>Model!$W$5*((drdp!D95)*DSFS!$B95+(drdp!G95)*DSFS!$C95+(drdp!J95)*DSFS!$D95)</f>
        <v>0.77280000000000004</v>
      </c>
      <c r="K95" s="21">
        <f>SUM(E$3:E94)+H95</f>
        <v>0.14512005291390762</v>
      </c>
      <c r="L95" s="21">
        <f>SUM(F$3:F94)+I95</f>
        <v>0.54159541067178707</v>
      </c>
      <c r="M95" s="21">
        <f>SUM(G$3:G94)+J95</f>
        <v>1.2735623220942167</v>
      </c>
      <c r="N95" s="19">
        <f t="shared" si="5"/>
        <v>2.1059829757735345E-2</v>
      </c>
      <c r="O95" s="19">
        <f t="shared" si="5"/>
        <v>0.29332558886074167</v>
      </c>
      <c r="P95" s="19">
        <f t="shared" si="5"/>
        <v>1.6219609882580135</v>
      </c>
      <c r="Q95" s="19">
        <f t="shared" si="6"/>
        <v>7.8596354654619269E-2</v>
      </c>
      <c r="R95" s="19">
        <f t="shared" si="7"/>
        <v>0.18481943157147179</v>
      </c>
      <c r="S95" s="19">
        <f t="shared" si="8"/>
        <v>0.68975550885073211</v>
      </c>
    </row>
    <row r="96" spans="1:19" x14ac:dyDescent="0.25">
      <c r="A96" s="26">
        <f>Wellpath!E96</f>
        <v>2790</v>
      </c>
      <c r="B96" s="22">
        <f>Wellpath!K96</f>
        <v>2790</v>
      </c>
      <c r="C96" s="22">
        <v>0</v>
      </c>
      <c r="D96" s="22">
        <v>0</v>
      </c>
      <c r="E96" s="20">
        <f>Model!$W$5*((drdp!B96+drdp!K96)*DSFS!$B96+(drdp!E96+drdp!N96)*DSFS!$C96+(drdp!H96+drdp!Q96)*DSFS!$D96)</f>
        <v>0</v>
      </c>
      <c r="F96" s="20">
        <f>Model!$W$5*((drdp!C96+drdp!L96)*DSFS!$B96+(drdp!F96+drdp!O96)*DSFS!$C96+(drdp!I96+drdp!R96)*DSFS!$D96)</f>
        <v>0</v>
      </c>
      <c r="G96" s="20">
        <f>Model!$W$5*((drdp!D96+drdp!M96)*DSFS!$B96+(drdp!G96+drdp!P96)*DSFS!$C96+(drdp!J96+drdp!S96)*DSFS!$D96)</f>
        <v>0</v>
      </c>
      <c r="H96" s="18">
        <f>Model!$W$5*((drdp!B96)*DSFS!$B96+(drdp!E96)*DSFS!$C96+(drdp!H96)*DSFS!$D96)</f>
        <v>0.35020237942884164</v>
      </c>
      <c r="I96" s="18">
        <f>Model!$W$5*((drdp!C96)*DSFS!$B96+(drdp!F96)*DSFS!$C96+(drdp!I96)*DSFS!$D96)</f>
        <v>1.3069730729599509</v>
      </c>
      <c r="J96" s="18">
        <f>Model!$W$5*((drdp!D96)*DSFS!$B96+(drdp!G96)*DSFS!$C96+(drdp!J96)*DSFS!$D96)</f>
        <v>0.78120000000000001</v>
      </c>
      <c r="K96" s="21">
        <f>SUM(E$3:E95)+H96</f>
        <v>0.14888566989701341</v>
      </c>
      <c r="L96" s="21">
        <f>SUM(F$3:F95)+I96</f>
        <v>0.55564888457458239</v>
      </c>
      <c r="M96" s="21">
        <f>SUM(G$3:G95)+J96</f>
        <v>1.2819623220942167</v>
      </c>
      <c r="N96" s="19">
        <f t="shared" si="5"/>
        <v>2.2166942700682445E-2</v>
      </c>
      <c r="O96" s="19">
        <f t="shared" si="5"/>
        <v>0.30874568292897758</v>
      </c>
      <c r="P96" s="19">
        <f t="shared" si="5"/>
        <v>1.6434273952691962</v>
      </c>
      <c r="Q96" s="19">
        <f t="shared" si="6"/>
        <v>8.2728156407414974E-2</v>
      </c>
      <c r="R96" s="19">
        <f t="shared" si="7"/>
        <v>0.19086581910772832</v>
      </c>
      <c r="S96" s="19">
        <f t="shared" si="8"/>
        <v>0.71232093433829302</v>
      </c>
    </row>
    <row r="97" spans="1:19" x14ac:dyDescent="0.25">
      <c r="A97" s="26">
        <f>Wellpath!E97</f>
        <v>2820</v>
      </c>
      <c r="B97" s="22">
        <f>Wellpath!K97</f>
        <v>2820</v>
      </c>
      <c r="C97" s="22">
        <v>0</v>
      </c>
      <c r="D97" s="22">
        <v>0</v>
      </c>
      <c r="E97" s="20">
        <f>Model!$W$5*((drdp!B97+drdp!K97)*DSFS!$B97+(drdp!E97+drdp!N97)*DSFS!$C97+(drdp!H97+drdp!Q97)*DSFS!$D97)</f>
        <v>0</v>
      </c>
      <c r="F97" s="20">
        <f>Model!$W$5*((drdp!C97+drdp!L97)*DSFS!$B97+(drdp!F97+drdp!O97)*DSFS!$C97+(drdp!I97+drdp!R97)*DSFS!$D97)</f>
        <v>0</v>
      </c>
      <c r="G97" s="20">
        <f>Model!$W$5*((drdp!D97+drdp!M97)*DSFS!$B97+(drdp!G97+drdp!P97)*DSFS!$C97+(drdp!J97+drdp!S97)*DSFS!$D97)</f>
        <v>0</v>
      </c>
      <c r="H97" s="18">
        <f>Model!$W$5*((drdp!B97)*DSFS!$B97+(drdp!E97)*DSFS!$C97+(drdp!H97)*DSFS!$D97)</f>
        <v>0.35396799641194748</v>
      </c>
      <c r="I97" s="18">
        <f>Model!$W$5*((drdp!C97)*DSFS!$B97+(drdp!F97)*DSFS!$C97+(drdp!I97)*DSFS!$D97)</f>
        <v>1.321026546862746</v>
      </c>
      <c r="J97" s="18">
        <f>Model!$W$5*((drdp!D97)*DSFS!$B97+(drdp!G97)*DSFS!$C97+(drdp!J97)*DSFS!$D97)</f>
        <v>0.78960000000000008</v>
      </c>
      <c r="K97" s="21">
        <f>SUM(E$3:E96)+H97</f>
        <v>0.15265128688011925</v>
      </c>
      <c r="L97" s="21">
        <f>SUM(F$3:F96)+I97</f>
        <v>0.56970235847737749</v>
      </c>
      <c r="M97" s="21">
        <f>SUM(G$3:G96)+J97</f>
        <v>1.2903623220942166</v>
      </c>
      <c r="N97" s="19">
        <f t="shared" si="5"/>
        <v>2.3302415386156468E-2</v>
      </c>
      <c r="O97" s="19">
        <f t="shared" si="5"/>
        <v>0.32456077725468635</v>
      </c>
      <c r="P97" s="19">
        <f t="shared" si="5"/>
        <v>1.6650349222803789</v>
      </c>
      <c r="Q97" s="19">
        <f t="shared" si="6"/>
        <v>8.6965798160210689E-2</v>
      </c>
      <c r="R97" s="19">
        <f t="shared" si="7"/>
        <v>0.1969754690093011</v>
      </c>
      <c r="S97" s="19">
        <f t="shared" si="8"/>
        <v>0.73512245818742061</v>
      </c>
    </row>
    <row r="98" spans="1:19" x14ac:dyDescent="0.25">
      <c r="A98" s="26">
        <f>Wellpath!E98</f>
        <v>2850</v>
      </c>
      <c r="B98" s="22">
        <f>Wellpath!K98</f>
        <v>2850</v>
      </c>
      <c r="C98" s="22">
        <v>0</v>
      </c>
      <c r="D98" s="22">
        <v>0</v>
      </c>
      <c r="E98" s="20">
        <f>Model!$W$5*((drdp!B98+drdp!K98)*DSFS!$B98+(drdp!E98+drdp!N98)*DSFS!$C98+(drdp!H98+drdp!Q98)*DSFS!$D98)</f>
        <v>0</v>
      </c>
      <c r="F98" s="20">
        <f>Model!$W$5*((drdp!C98+drdp!L98)*DSFS!$B98+(drdp!F98+drdp!O98)*DSFS!$C98+(drdp!I98+drdp!R98)*DSFS!$D98)</f>
        <v>0</v>
      </c>
      <c r="G98" s="20">
        <f>Model!$W$5*((drdp!D98+drdp!M98)*DSFS!$B98+(drdp!G98+drdp!P98)*DSFS!$C98+(drdp!J98+drdp!S98)*DSFS!$D98)</f>
        <v>0</v>
      </c>
      <c r="H98" s="18">
        <f>Model!$W$5*((drdp!B98)*DSFS!$B98+(drdp!E98)*DSFS!$C98+(drdp!H98)*DSFS!$D98)</f>
        <v>0.35773361339505333</v>
      </c>
      <c r="I98" s="18">
        <f>Model!$W$5*((drdp!C98)*DSFS!$B98+(drdp!F98)*DSFS!$C98+(drdp!I98)*DSFS!$D98)</f>
        <v>1.3350800207655413</v>
      </c>
      <c r="J98" s="18">
        <f>Model!$W$5*((drdp!D98)*DSFS!$B98+(drdp!G98)*DSFS!$C98+(drdp!J98)*DSFS!$D98)</f>
        <v>0.79800000000000004</v>
      </c>
      <c r="K98" s="21">
        <f>SUM(E$3:E97)+H98</f>
        <v>0.1564169038632251</v>
      </c>
      <c r="L98" s="21">
        <f>SUM(F$3:F97)+I98</f>
        <v>0.58375583238017281</v>
      </c>
      <c r="M98" s="21">
        <f>SUM(G$3:G97)+J98</f>
        <v>1.2987623220942166</v>
      </c>
      <c r="N98" s="19">
        <f t="shared" si="5"/>
        <v>2.4466247814157401E-2</v>
      </c>
      <c r="O98" s="19">
        <f t="shared" si="5"/>
        <v>0.34077087183786842</v>
      </c>
      <c r="P98" s="19">
        <f t="shared" si="5"/>
        <v>1.6867835692915616</v>
      </c>
      <c r="Q98" s="19">
        <f t="shared" si="6"/>
        <v>9.1309279913006441E-2</v>
      </c>
      <c r="R98" s="19">
        <f t="shared" si="7"/>
        <v>0.20314838127619006</v>
      </c>
      <c r="S98" s="19">
        <f t="shared" si="8"/>
        <v>0.75816008039811555</v>
      </c>
    </row>
    <row r="99" spans="1:19" x14ac:dyDescent="0.25">
      <c r="A99" s="26">
        <f>Wellpath!E99</f>
        <v>2880</v>
      </c>
      <c r="B99" s="22">
        <f>Wellpath!K99</f>
        <v>2880</v>
      </c>
      <c r="C99" s="22">
        <v>0</v>
      </c>
      <c r="D99" s="22">
        <v>0</v>
      </c>
      <c r="E99" s="20">
        <f>Model!$W$5*((drdp!B99+drdp!K99)*DSFS!$B99+(drdp!E99+drdp!N99)*DSFS!$C99+(drdp!H99+drdp!Q99)*DSFS!$D99)</f>
        <v>0</v>
      </c>
      <c r="F99" s="20">
        <f>Model!$W$5*((drdp!C99+drdp!L99)*DSFS!$B99+(drdp!F99+drdp!O99)*DSFS!$C99+(drdp!I99+drdp!R99)*DSFS!$D99)</f>
        <v>0</v>
      </c>
      <c r="G99" s="20">
        <f>Model!$W$5*((drdp!D99+drdp!M99)*DSFS!$B99+(drdp!G99+drdp!P99)*DSFS!$C99+(drdp!J99+drdp!S99)*DSFS!$D99)</f>
        <v>0</v>
      </c>
      <c r="H99" s="18">
        <f>Model!$W$5*((drdp!B99)*DSFS!$B99+(drdp!E99)*DSFS!$C99+(drdp!H99)*DSFS!$D99)</f>
        <v>0.36149923037815912</v>
      </c>
      <c r="I99" s="18">
        <f>Model!$W$5*((drdp!C99)*DSFS!$B99+(drdp!F99)*DSFS!$C99+(drdp!I99)*DSFS!$D99)</f>
        <v>1.3491334946683364</v>
      </c>
      <c r="J99" s="18">
        <f>Model!$W$5*((drdp!D99)*DSFS!$B99+(drdp!G99)*DSFS!$C99+(drdp!J99)*DSFS!$D99)</f>
        <v>0.80640000000000001</v>
      </c>
      <c r="K99" s="21">
        <f>SUM(E$3:E98)+H99</f>
        <v>0.16018252084633089</v>
      </c>
      <c r="L99" s="21">
        <f>SUM(F$3:F98)+I99</f>
        <v>0.59780930628296791</v>
      </c>
      <c r="M99" s="21">
        <f>SUM(G$3:G98)+J99</f>
        <v>1.3071623220942166</v>
      </c>
      <c r="N99" s="19">
        <f t="shared" si="5"/>
        <v>2.5658439984685231E-2</v>
      </c>
      <c r="O99" s="19">
        <f t="shared" si="5"/>
        <v>0.35737596667852334</v>
      </c>
      <c r="P99" s="19">
        <f t="shared" si="5"/>
        <v>1.7086733363027444</v>
      </c>
      <c r="Q99" s="19">
        <f t="shared" si="6"/>
        <v>9.5758601665802121E-2</v>
      </c>
      <c r="R99" s="19">
        <f t="shared" si="7"/>
        <v>0.20938455590839514</v>
      </c>
      <c r="S99" s="19">
        <f t="shared" si="8"/>
        <v>0.78143380097037707</v>
      </c>
    </row>
    <row r="100" spans="1:19" x14ac:dyDescent="0.25">
      <c r="A100" s="26">
        <f>Wellpath!E100</f>
        <v>2910</v>
      </c>
      <c r="B100" s="22">
        <f>Wellpath!K100</f>
        <v>2910</v>
      </c>
      <c r="C100" s="22">
        <v>0</v>
      </c>
      <c r="D100" s="22">
        <v>0</v>
      </c>
      <c r="E100" s="20">
        <f>Model!$W$5*((drdp!B100+drdp!K100)*DSFS!$B100+(drdp!E100+drdp!N100)*DSFS!$C100+(drdp!H100+drdp!Q100)*DSFS!$D100)</f>
        <v>0</v>
      </c>
      <c r="F100" s="20">
        <f>Model!$W$5*((drdp!C100+drdp!L100)*DSFS!$B100+(drdp!F100+drdp!O100)*DSFS!$C100+(drdp!I100+drdp!R100)*DSFS!$D100)</f>
        <v>0</v>
      </c>
      <c r="G100" s="20">
        <f>Model!$W$5*((drdp!D100+drdp!M100)*DSFS!$B100+(drdp!G100+drdp!P100)*DSFS!$C100+(drdp!J100+drdp!S100)*DSFS!$D100)</f>
        <v>0</v>
      </c>
      <c r="H100" s="18">
        <f>Model!$W$5*((drdp!B100)*DSFS!$B100+(drdp!E100)*DSFS!$C100+(drdp!H100)*DSFS!$D100)</f>
        <v>0.36526484736126497</v>
      </c>
      <c r="I100" s="18">
        <f>Model!$W$5*((drdp!C100)*DSFS!$B100+(drdp!F100)*DSFS!$C100+(drdp!I100)*DSFS!$D100)</f>
        <v>1.3631869685711315</v>
      </c>
      <c r="J100" s="18">
        <f>Model!$W$5*((drdp!D100)*DSFS!$B100+(drdp!G100)*DSFS!$C100+(drdp!J100)*DSFS!$D100)</f>
        <v>0.81480000000000008</v>
      </c>
      <c r="K100" s="21">
        <f>SUM(E$3:E99)+H100</f>
        <v>0.16394813782943674</v>
      </c>
      <c r="L100" s="21">
        <f>SUM(F$3:F99)+I100</f>
        <v>0.61186278018576301</v>
      </c>
      <c r="M100" s="21">
        <f>SUM(G$3:G99)+J100</f>
        <v>1.3155623220942168</v>
      </c>
      <c r="N100" s="19">
        <f t="shared" si="5"/>
        <v>2.6878991897739984E-2</v>
      </c>
      <c r="O100" s="19">
        <f t="shared" si="5"/>
        <v>0.37437606177665134</v>
      </c>
      <c r="P100" s="19">
        <f t="shared" si="5"/>
        <v>1.7307042233139276</v>
      </c>
      <c r="Q100" s="19">
        <f t="shared" si="6"/>
        <v>0.10031376341859782</v>
      </c>
      <c r="R100" s="19">
        <f t="shared" si="7"/>
        <v>0.2156839929059165</v>
      </c>
      <c r="S100" s="19">
        <f t="shared" si="8"/>
        <v>0.80494361990420571</v>
      </c>
    </row>
    <row r="101" spans="1:19" x14ac:dyDescent="0.25">
      <c r="A101" s="26">
        <f>Wellpath!E101</f>
        <v>2940</v>
      </c>
      <c r="B101" s="22">
        <f>Wellpath!K101</f>
        <v>2940</v>
      </c>
      <c r="C101" s="22">
        <v>0</v>
      </c>
      <c r="D101" s="22">
        <v>0</v>
      </c>
      <c r="E101" s="20">
        <f>Model!$W$5*((drdp!B101+drdp!K101)*DSFS!$B101+(drdp!E101+drdp!N101)*DSFS!$C101+(drdp!H101+drdp!Q101)*DSFS!$D101)</f>
        <v>0</v>
      </c>
      <c r="F101" s="20">
        <f>Model!$W$5*((drdp!C101+drdp!L101)*DSFS!$B101+(drdp!F101+drdp!O101)*DSFS!$C101+(drdp!I101+drdp!R101)*DSFS!$D101)</f>
        <v>0</v>
      </c>
      <c r="G101" s="20">
        <f>Model!$W$5*((drdp!D101+drdp!M101)*DSFS!$B101+(drdp!G101+drdp!P101)*DSFS!$C101+(drdp!J101+drdp!S101)*DSFS!$D101)</f>
        <v>0</v>
      </c>
      <c r="H101" s="18">
        <f>Model!$W$5*((drdp!B101)*DSFS!$B101+(drdp!E101)*DSFS!$C101+(drdp!H101)*DSFS!$D101)</f>
        <v>0.36903046434437076</v>
      </c>
      <c r="I101" s="18">
        <f>Model!$W$5*((drdp!C101)*DSFS!$B101+(drdp!F101)*DSFS!$C101+(drdp!I101)*DSFS!$D101)</f>
        <v>1.3772404424739266</v>
      </c>
      <c r="J101" s="18">
        <f>Model!$W$5*((drdp!D101)*DSFS!$B101+(drdp!G101)*DSFS!$C101+(drdp!J101)*DSFS!$D101)</f>
        <v>0.82320000000000004</v>
      </c>
      <c r="K101" s="21">
        <f>SUM(E$3:E100)+H101</f>
        <v>0.16771375481254253</v>
      </c>
      <c r="L101" s="21">
        <f>SUM(F$3:F100)+I101</f>
        <v>0.62591625408855811</v>
      </c>
      <c r="M101" s="21">
        <f>SUM(G$3:G100)+J101</f>
        <v>1.3239623220942167</v>
      </c>
      <c r="N101" s="19">
        <f t="shared" si="5"/>
        <v>2.8127903553321631E-2</v>
      </c>
      <c r="O101" s="19">
        <f t="shared" si="5"/>
        <v>0.39177115713225241</v>
      </c>
      <c r="P101" s="19">
        <f t="shared" si="5"/>
        <v>1.7528762303251104</v>
      </c>
      <c r="Q101" s="19">
        <f t="shared" si="6"/>
        <v>0.10497476517139351</v>
      </c>
      <c r="R101" s="19">
        <f t="shared" si="7"/>
        <v>0.22204669226875393</v>
      </c>
      <c r="S101" s="19">
        <f t="shared" si="8"/>
        <v>0.82868953719960115</v>
      </c>
    </row>
    <row r="102" spans="1:19" x14ac:dyDescent="0.25">
      <c r="A102" s="26">
        <f>Wellpath!E102</f>
        <v>2970</v>
      </c>
      <c r="B102" s="22">
        <f>Wellpath!K102</f>
        <v>2970</v>
      </c>
      <c r="C102" s="22">
        <v>0</v>
      </c>
      <c r="D102" s="22">
        <v>0</v>
      </c>
      <c r="E102" s="20">
        <f>Model!$W$5*((drdp!B102+drdp!K102)*DSFS!$B102+(drdp!E102+drdp!N102)*DSFS!$C102+(drdp!H102+drdp!Q102)*DSFS!$D102)</f>
        <v>0</v>
      </c>
      <c r="F102" s="20">
        <f>Model!$W$5*((drdp!C102+drdp!L102)*DSFS!$B102+(drdp!F102+drdp!O102)*DSFS!$C102+(drdp!I102+drdp!R102)*DSFS!$D102)</f>
        <v>0</v>
      </c>
      <c r="G102" s="20">
        <f>Model!$W$5*((drdp!D102+drdp!M102)*DSFS!$B102+(drdp!G102+drdp!P102)*DSFS!$C102+(drdp!J102+drdp!S102)*DSFS!$D102)</f>
        <v>0</v>
      </c>
      <c r="H102" s="18">
        <f>Model!$W$5*((drdp!B102)*DSFS!$B102+(drdp!E102)*DSFS!$C102+(drdp!H102)*DSFS!$D102)</f>
        <v>0.37279608132747655</v>
      </c>
      <c r="I102" s="18">
        <f>Model!$W$5*((drdp!C102)*DSFS!$B102+(drdp!F102)*DSFS!$C102+(drdp!I102)*DSFS!$D102)</f>
        <v>1.3912939163767217</v>
      </c>
      <c r="J102" s="18">
        <f>Model!$W$5*((drdp!D102)*DSFS!$B102+(drdp!G102)*DSFS!$C102+(drdp!J102)*DSFS!$D102)</f>
        <v>0.83160000000000001</v>
      </c>
      <c r="K102" s="21">
        <f>SUM(E$3:E101)+H102</f>
        <v>0.17147937179564832</v>
      </c>
      <c r="L102" s="21">
        <f>SUM(F$3:F101)+I102</f>
        <v>0.63996972799135321</v>
      </c>
      <c r="M102" s="21">
        <f>SUM(G$3:G101)+J102</f>
        <v>1.3323623220942167</v>
      </c>
      <c r="N102" s="19">
        <f t="shared" si="5"/>
        <v>2.9405174951430187E-2</v>
      </c>
      <c r="O102" s="19">
        <f t="shared" si="5"/>
        <v>0.40956125274532662</v>
      </c>
      <c r="P102" s="19">
        <f t="shared" si="5"/>
        <v>1.7751893573362931</v>
      </c>
      <c r="Q102" s="19">
        <f t="shared" si="6"/>
        <v>0.10974160692418918</v>
      </c>
      <c r="R102" s="19">
        <f t="shared" si="7"/>
        <v>0.22847265399690753</v>
      </c>
      <c r="S102" s="19">
        <f t="shared" si="8"/>
        <v>0.8526715528565636</v>
      </c>
    </row>
    <row r="103" spans="1:19" x14ac:dyDescent="0.25">
      <c r="A103" s="26">
        <f>Wellpath!E103</f>
        <v>3000</v>
      </c>
      <c r="B103" s="22">
        <f>Wellpath!K103</f>
        <v>3000</v>
      </c>
      <c r="C103" s="22">
        <v>0</v>
      </c>
      <c r="D103" s="22">
        <v>0</v>
      </c>
      <c r="E103" s="20">
        <f>Model!$W$5*((drdp!B103+drdp!K103)*DSFS!$B103+(drdp!E103+drdp!N103)*DSFS!$C103+(drdp!H103+drdp!Q103)*DSFS!$D103)</f>
        <v>0</v>
      </c>
      <c r="F103" s="20">
        <f>Model!$W$5*((drdp!C103+drdp!L103)*DSFS!$B103+(drdp!F103+drdp!O103)*DSFS!$C103+(drdp!I103+drdp!R103)*DSFS!$D103)</f>
        <v>0</v>
      </c>
      <c r="G103" s="20">
        <f>Model!$W$5*((drdp!D103+drdp!M103)*DSFS!$B103+(drdp!G103+drdp!P103)*DSFS!$C103+(drdp!J103+drdp!S103)*DSFS!$D103)</f>
        <v>0</v>
      </c>
      <c r="H103" s="18">
        <f>Model!$W$5*((drdp!B103)*DSFS!$B103+(drdp!E103)*DSFS!$C103+(drdp!H103)*DSFS!$D103)</f>
        <v>0.37656169831058239</v>
      </c>
      <c r="I103" s="18">
        <f>Model!$W$5*((drdp!C103)*DSFS!$B103+(drdp!F103)*DSFS!$C103+(drdp!I103)*DSFS!$D103)</f>
        <v>1.4053473902795171</v>
      </c>
      <c r="J103" s="18">
        <f>Model!$W$5*((drdp!D103)*DSFS!$B103+(drdp!G103)*DSFS!$C103+(drdp!J103)*DSFS!$D103)</f>
        <v>0.84000000000000008</v>
      </c>
      <c r="K103" s="21">
        <f>SUM(E$3:E102)+H103</f>
        <v>0.17524498877875416</v>
      </c>
      <c r="L103" s="21">
        <f>SUM(F$3:F102)+I103</f>
        <v>0.65402320189414853</v>
      </c>
      <c r="M103" s="21">
        <f>SUM(G$3:G102)+J103</f>
        <v>1.3407623220942169</v>
      </c>
      <c r="N103" s="19">
        <f t="shared" si="5"/>
        <v>3.0710806092065671E-2</v>
      </c>
      <c r="O103" s="19">
        <f t="shared" si="5"/>
        <v>0.42774634861587418</v>
      </c>
      <c r="P103" s="19">
        <f t="shared" si="5"/>
        <v>1.7976436043474766</v>
      </c>
      <c r="Q103" s="19">
        <f t="shared" si="6"/>
        <v>0.11461428867698492</v>
      </c>
      <c r="R103" s="19">
        <f t="shared" si="7"/>
        <v>0.23496187809037741</v>
      </c>
      <c r="S103" s="19">
        <f t="shared" si="8"/>
        <v>0.8768896668750934</v>
      </c>
    </row>
    <row r="104" spans="1:19" x14ac:dyDescent="0.25">
      <c r="A104" s="26">
        <f>Wellpath!E104</f>
        <v>3030</v>
      </c>
      <c r="B104" s="22">
        <f>Wellpath!K104</f>
        <v>3030</v>
      </c>
      <c r="C104" s="22">
        <v>0</v>
      </c>
      <c r="D104" s="22">
        <v>0</v>
      </c>
      <c r="E104" s="20">
        <f>Model!$W$5*((drdp!B104+drdp!K104)*DSFS!$B104+(drdp!E104+drdp!N104)*DSFS!$C104+(drdp!H104+drdp!Q104)*DSFS!$D104)</f>
        <v>0</v>
      </c>
      <c r="F104" s="20">
        <f>Model!$W$5*((drdp!C104+drdp!L104)*DSFS!$B104+(drdp!F104+drdp!O104)*DSFS!$C104+(drdp!I104+drdp!R104)*DSFS!$D104)</f>
        <v>0</v>
      </c>
      <c r="G104" s="20">
        <f>Model!$W$5*((drdp!D104+drdp!M104)*DSFS!$B104+(drdp!G104+drdp!P104)*DSFS!$C104+(drdp!J104+drdp!S104)*DSFS!$D104)</f>
        <v>0</v>
      </c>
      <c r="H104" s="18">
        <f>Model!$W$5*((drdp!B104)*DSFS!$B104+(drdp!E104)*DSFS!$C104+(drdp!H104)*DSFS!$D104)</f>
        <v>0.38032731529368824</v>
      </c>
      <c r="I104" s="18">
        <f>Model!$W$5*((drdp!C104)*DSFS!$B104+(drdp!F104)*DSFS!$C104+(drdp!I104)*DSFS!$D104)</f>
        <v>1.4194008641823124</v>
      </c>
      <c r="J104" s="18">
        <f>Model!$W$5*((drdp!D104)*DSFS!$B104+(drdp!G104)*DSFS!$C104+(drdp!J104)*DSFS!$D104)</f>
        <v>0.84840000000000004</v>
      </c>
      <c r="K104" s="21">
        <f>SUM(E$3:E103)+H104</f>
        <v>0.17901060576186001</v>
      </c>
      <c r="L104" s="21">
        <f>SUM(F$3:F103)+I104</f>
        <v>0.66807667579694385</v>
      </c>
      <c r="M104" s="21">
        <f>SUM(G$3:G103)+J104</f>
        <v>1.3491623220942168</v>
      </c>
      <c r="N104" s="19">
        <f t="shared" si="5"/>
        <v>3.2044796975228065E-2</v>
      </c>
      <c r="O104" s="19">
        <f t="shared" si="5"/>
        <v>0.44632644474389482</v>
      </c>
      <c r="P104" s="19">
        <f t="shared" si="5"/>
        <v>1.8202389713586593</v>
      </c>
      <c r="Q104" s="19">
        <f t="shared" si="6"/>
        <v>0.11959281042978068</v>
      </c>
      <c r="R104" s="19">
        <f t="shared" si="7"/>
        <v>0.24151436454916345</v>
      </c>
      <c r="S104" s="19">
        <f t="shared" si="8"/>
        <v>0.90134387925518999</v>
      </c>
    </row>
    <row r="105" spans="1:19" x14ac:dyDescent="0.25">
      <c r="A105" s="26">
        <f>Wellpath!E105</f>
        <v>3060</v>
      </c>
      <c r="B105" s="22">
        <f>Wellpath!K105</f>
        <v>3060</v>
      </c>
      <c r="C105" s="22">
        <v>0</v>
      </c>
      <c r="D105" s="22">
        <v>0</v>
      </c>
      <c r="E105" s="20">
        <f>Model!$W$5*((drdp!B105+drdp!K105)*DSFS!$B105+(drdp!E105+drdp!N105)*DSFS!$C105+(drdp!H105+drdp!Q105)*DSFS!$D105)</f>
        <v>0</v>
      </c>
      <c r="F105" s="20">
        <f>Model!$W$5*((drdp!C105+drdp!L105)*DSFS!$B105+(drdp!F105+drdp!O105)*DSFS!$C105+(drdp!I105+drdp!R105)*DSFS!$D105)</f>
        <v>0</v>
      </c>
      <c r="G105" s="20">
        <f>Model!$W$5*((drdp!D105+drdp!M105)*DSFS!$B105+(drdp!G105+drdp!P105)*DSFS!$C105+(drdp!J105+drdp!S105)*DSFS!$D105)</f>
        <v>0</v>
      </c>
      <c r="H105" s="18">
        <f>Model!$W$5*((drdp!B105)*DSFS!$B105+(drdp!E105)*DSFS!$C105+(drdp!H105)*DSFS!$D105)</f>
        <v>0.38409293227679403</v>
      </c>
      <c r="I105" s="18">
        <f>Model!$W$5*((drdp!C105)*DSFS!$B105+(drdp!F105)*DSFS!$C105+(drdp!I105)*DSFS!$D105)</f>
        <v>1.4334543380851075</v>
      </c>
      <c r="J105" s="18">
        <f>Model!$W$5*((drdp!D105)*DSFS!$B105+(drdp!G105)*DSFS!$C105+(drdp!J105)*DSFS!$D105)</f>
        <v>0.85680000000000001</v>
      </c>
      <c r="K105" s="21">
        <f>SUM(E$3:E104)+H105</f>
        <v>0.1827762227449658</v>
      </c>
      <c r="L105" s="21">
        <f>SUM(F$3:F104)+I105</f>
        <v>0.68213014969973895</v>
      </c>
      <c r="M105" s="21">
        <f>SUM(G$3:G104)+J105</f>
        <v>1.3575623220942168</v>
      </c>
      <c r="N105" s="19">
        <f t="shared" si="5"/>
        <v>3.3407147600917356E-2</v>
      </c>
      <c r="O105" s="19">
        <f t="shared" si="5"/>
        <v>0.46530154112938826</v>
      </c>
      <c r="P105" s="19">
        <f t="shared" si="5"/>
        <v>1.8429754583698421</v>
      </c>
      <c r="Q105" s="19">
        <f t="shared" si="6"/>
        <v>0.12467717218257635</v>
      </c>
      <c r="R105" s="19">
        <f t="shared" si="7"/>
        <v>0.24813011337326557</v>
      </c>
      <c r="S105" s="19">
        <f t="shared" si="8"/>
        <v>0.92603418999685327</v>
      </c>
    </row>
    <row r="106" spans="1:19" x14ac:dyDescent="0.25">
      <c r="A106" s="26">
        <f>Wellpath!E106</f>
        <v>3090</v>
      </c>
      <c r="B106" s="22">
        <f>Wellpath!K106</f>
        <v>3090</v>
      </c>
      <c r="C106" s="22">
        <v>0</v>
      </c>
      <c r="D106" s="22">
        <v>0</v>
      </c>
      <c r="E106" s="20">
        <f>Model!$W$5*((drdp!B106+drdp!K106)*DSFS!$B106+(drdp!E106+drdp!N106)*DSFS!$C106+(drdp!H106+drdp!Q106)*DSFS!$D106)</f>
        <v>0</v>
      </c>
      <c r="F106" s="20">
        <f>Model!$W$5*((drdp!C106+drdp!L106)*DSFS!$B106+(drdp!F106+drdp!O106)*DSFS!$C106+(drdp!I106+drdp!R106)*DSFS!$D106)</f>
        <v>0</v>
      </c>
      <c r="G106" s="20">
        <f>Model!$W$5*((drdp!D106+drdp!M106)*DSFS!$B106+(drdp!G106+drdp!P106)*DSFS!$C106+(drdp!J106+drdp!S106)*DSFS!$D106)</f>
        <v>0</v>
      </c>
      <c r="H106" s="18">
        <f>Model!$W$5*((drdp!B106)*DSFS!$B106+(drdp!E106)*DSFS!$C106+(drdp!H106)*DSFS!$D106)</f>
        <v>0.38785854925989988</v>
      </c>
      <c r="I106" s="18">
        <f>Model!$W$5*((drdp!C106)*DSFS!$B106+(drdp!F106)*DSFS!$C106+(drdp!I106)*DSFS!$D106)</f>
        <v>1.4475078119879026</v>
      </c>
      <c r="J106" s="18">
        <f>Model!$W$5*((drdp!D106)*DSFS!$B106+(drdp!G106)*DSFS!$C106+(drdp!J106)*DSFS!$D106)</f>
        <v>0.86520000000000019</v>
      </c>
      <c r="K106" s="21">
        <f>SUM(E$3:E105)+H106</f>
        <v>0.18654183972807165</v>
      </c>
      <c r="L106" s="21">
        <f>SUM(F$3:F105)+I106</f>
        <v>0.69618362360253405</v>
      </c>
      <c r="M106" s="21">
        <f>SUM(G$3:G105)+J106</f>
        <v>1.3659623220942168</v>
      </c>
      <c r="N106" s="19">
        <f t="shared" si="5"/>
        <v>3.4797857969133567E-2</v>
      </c>
      <c r="O106" s="19">
        <f t="shared" si="5"/>
        <v>0.48467163777235484</v>
      </c>
      <c r="P106" s="19">
        <f t="shared" si="5"/>
        <v>1.8658530653810248</v>
      </c>
      <c r="Q106" s="19">
        <f t="shared" si="6"/>
        <v>0.12986737393537207</v>
      </c>
      <c r="R106" s="19">
        <f t="shared" si="7"/>
        <v>0.25480912456268395</v>
      </c>
      <c r="S106" s="19">
        <f t="shared" si="8"/>
        <v>0.95096059910008357</v>
      </c>
    </row>
    <row r="107" spans="1:19" x14ac:dyDescent="0.25">
      <c r="A107" s="26">
        <f>Wellpath!E107</f>
        <v>3120</v>
      </c>
      <c r="B107" s="22">
        <f>Wellpath!K107</f>
        <v>3120</v>
      </c>
      <c r="C107" s="22">
        <v>0</v>
      </c>
      <c r="D107" s="22">
        <v>0</v>
      </c>
      <c r="E107" s="20">
        <f>Model!$W$5*((drdp!B107+drdp!K107)*DSFS!$B107+(drdp!E107+drdp!N107)*DSFS!$C107+(drdp!H107+drdp!Q107)*DSFS!$D107)</f>
        <v>0</v>
      </c>
      <c r="F107" s="20">
        <f>Model!$W$5*((drdp!C107+drdp!L107)*DSFS!$B107+(drdp!F107+drdp!O107)*DSFS!$C107+(drdp!I107+drdp!R107)*DSFS!$D107)</f>
        <v>0</v>
      </c>
      <c r="G107" s="20">
        <f>Model!$W$5*((drdp!D107+drdp!M107)*DSFS!$B107+(drdp!G107+drdp!P107)*DSFS!$C107+(drdp!J107+drdp!S107)*DSFS!$D107)</f>
        <v>0</v>
      </c>
      <c r="H107" s="18">
        <f>Model!$W$5*((drdp!B107)*DSFS!$B107+(drdp!E107)*DSFS!$C107+(drdp!H107)*DSFS!$D107)</f>
        <v>0.39162416624300572</v>
      </c>
      <c r="I107" s="18">
        <f>Model!$W$5*((drdp!C107)*DSFS!$B107+(drdp!F107)*DSFS!$C107+(drdp!I107)*DSFS!$D107)</f>
        <v>1.4615612858906977</v>
      </c>
      <c r="J107" s="18">
        <f>Model!$W$5*((drdp!D107)*DSFS!$B107+(drdp!G107)*DSFS!$C107+(drdp!J107)*DSFS!$D107)</f>
        <v>0.87360000000000015</v>
      </c>
      <c r="K107" s="21">
        <f>SUM(E$3:E106)+H107</f>
        <v>0.19030745671117749</v>
      </c>
      <c r="L107" s="21">
        <f>SUM(F$3:F106)+I107</f>
        <v>0.71023709750532915</v>
      </c>
      <c r="M107" s="21">
        <f>SUM(G$3:G106)+J107</f>
        <v>1.3743623220942167</v>
      </c>
      <c r="N107" s="19">
        <f t="shared" si="5"/>
        <v>3.6216928079876698E-2</v>
      </c>
      <c r="O107" s="19">
        <f t="shared" si="5"/>
        <v>0.50443673467279437</v>
      </c>
      <c r="P107" s="19">
        <f t="shared" si="5"/>
        <v>1.8888717923922076</v>
      </c>
      <c r="Q107" s="19">
        <f t="shared" si="6"/>
        <v>0.13516341568816778</v>
      </c>
      <c r="R107" s="19">
        <f t="shared" si="7"/>
        <v>0.26155139811741851</v>
      </c>
      <c r="S107" s="19">
        <f t="shared" si="8"/>
        <v>0.97612310656488077</v>
      </c>
    </row>
    <row r="108" spans="1:19" x14ac:dyDescent="0.25">
      <c r="A108" s="26">
        <f>Wellpath!E108</f>
        <v>3150</v>
      </c>
      <c r="B108" s="22">
        <f>Wellpath!K108</f>
        <v>3150</v>
      </c>
      <c r="C108" s="22">
        <v>0</v>
      </c>
      <c r="D108" s="22">
        <v>0</v>
      </c>
      <c r="E108" s="20">
        <f>Model!$W$5*((drdp!B108+drdp!K108)*DSFS!$B108+(drdp!E108+drdp!N108)*DSFS!$C108+(drdp!H108+drdp!Q108)*DSFS!$D108)</f>
        <v>0</v>
      </c>
      <c r="F108" s="20">
        <f>Model!$W$5*((drdp!C108+drdp!L108)*DSFS!$B108+(drdp!F108+drdp!O108)*DSFS!$C108+(drdp!I108+drdp!R108)*DSFS!$D108)</f>
        <v>0</v>
      </c>
      <c r="G108" s="20">
        <f>Model!$W$5*((drdp!D108+drdp!M108)*DSFS!$B108+(drdp!G108+drdp!P108)*DSFS!$C108+(drdp!J108+drdp!S108)*DSFS!$D108)</f>
        <v>0</v>
      </c>
      <c r="H108" s="18">
        <f>Model!$W$5*((drdp!B108)*DSFS!$B108+(drdp!E108)*DSFS!$C108+(drdp!H108)*DSFS!$D108)</f>
        <v>0.39538978322611151</v>
      </c>
      <c r="I108" s="18">
        <f>Model!$W$5*((drdp!C108)*DSFS!$B108+(drdp!F108)*DSFS!$C108+(drdp!I108)*DSFS!$D108)</f>
        <v>1.475614759793493</v>
      </c>
      <c r="J108" s="18">
        <f>Model!$W$5*((drdp!D108)*DSFS!$B108+(drdp!G108)*DSFS!$C108+(drdp!J108)*DSFS!$D108)</f>
        <v>0.88200000000000023</v>
      </c>
      <c r="K108" s="21">
        <f>SUM(E$3:E107)+H108</f>
        <v>0.19407307369428328</v>
      </c>
      <c r="L108" s="21">
        <f>SUM(F$3:F107)+I108</f>
        <v>0.72429057140812447</v>
      </c>
      <c r="M108" s="21">
        <f>SUM(G$3:G107)+J108</f>
        <v>1.3827623220942169</v>
      </c>
      <c r="N108" s="19">
        <f t="shared" si="5"/>
        <v>3.7664357933146708E-2</v>
      </c>
      <c r="O108" s="19">
        <f t="shared" si="5"/>
        <v>0.52459683183070749</v>
      </c>
      <c r="P108" s="19">
        <f t="shared" si="5"/>
        <v>1.9120316394033909</v>
      </c>
      <c r="Q108" s="19">
        <f t="shared" si="6"/>
        <v>0.14056529744096349</v>
      </c>
      <c r="R108" s="19">
        <f t="shared" si="7"/>
        <v>0.26835693403746924</v>
      </c>
      <c r="S108" s="19">
        <f t="shared" si="8"/>
        <v>1.0015217123912454</v>
      </c>
    </row>
    <row r="109" spans="1:19" x14ac:dyDescent="0.25">
      <c r="A109" s="26">
        <f>Wellpath!E109</f>
        <v>3180</v>
      </c>
      <c r="B109" s="22">
        <f>Wellpath!K109</f>
        <v>3180</v>
      </c>
      <c r="C109" s="22">
        <v>0</v>
      </c>
      <c r="D109" s="22">
        <v>0</v>
      </c>
      <c r="E109" s="20">
        <f>Model!$W$5*((drdp!B109+drdp!K109)*DSFS!$B109+(drdp!E109+drdp!N109)*DSFS!$C109+(drdp!H109+drdp!Q109)*DSFS!$D109)</f>
        <v>0</v>
      </c>
      <c r="F109" s="20">
        <f>Model!$W$5*((drdp!C109+drdp!L109)*DSFS!$B109+(drdp!F109+drdp!O109)*DSFS!$C109+(drdp!I109+drdp!R109)*DSFS!$D109)</f>
        <v>0</v>
      </c>
      <c r="G109" s="20">
        <f>Model!$W$5*((drdp!D109+drdp!M109)*DSFS!$B109+(drdp!G109+drdp!P109)*DSFS!$C109+(drdp!J109+drdp!S109)*DSFS!$D109)</f>
        <v>0</v>
      </c>
      <c r="H109" s="18">
        <f>Model!$W$5*((drdp!B109)*DSFS!$B109+(drdp!E109)*DSFS!$C109+(drdp!H109)*DSFS!$D109)</f>
        <v>0.39915540020921736</v>
      </c>
      <c r="I109" s="18">
        <f>Model!$W$5*((drdp!C109)*DSFS!$B109+(drdp!F109)*DSFS!$C109+(drdp!I109)*DSFS!$D109)</f>
        <v>1.4896682336962881</v>
      </c>
      <c r="J109" s="18">
        <f>Model!$W$5*((drdp!D109)*DSFS!$B109+(drdp!G109)*DSFS!$C109+(drdp!J109)*DSFS!$D109)</f>
        <v>0.89040000000000019</v>
      </c>
      <c r="K109" s="21">
        <f>SUM(E$3:E108)+H109</f>
        <v>0.19783869067738913</v>
      </c>
      <c r="L109" s="21">
        <f>SUM(F$3:F108)+I109</f>
        <v>0.73834404531091957</v>
      </c>
      <c r="M109" s="21">
        <f>SUM(G$3:G108)+J109</f>
        <v>1.3911623220942169</v>
      </c>
      <c r="N109" s="19">
        <f t="shared" si="5"/>
        <v>3.9140147528943653E-2</v>
      </c>
      <c r="O109" s="19">
        <f t="shared" si="5"/>
        <v>0.54515192924609324</v>
      </c>
      <c r="P109" s="19">
        <f t="shared" si="5"/>
        <v>1.9353326064145735</v>
      </c>
      <c r="Q109" s="19">
        <f t="shared" si="6"/>
        <v>0.1460730191937592</v>
      </c>
      <c r="R109" s="19">
        <f t="shared" si="7"/>
        <v>0.27522573232283615</v>
      </c>
      <c r="S109" s="19">
        <f t="shared" si="8"/>
        <v>1.0271564165791764</v>
      </c>
    </row>
    <row r="110" spans="1:19" x14ac:dyDescent="0.25">
      <c r="A110" s="26">
        <f>Wellpath!E110</f>
        <v>3210</v>
      </c>
      <c r="B110" s="22">
        <f>Wellpath!K110</f>
        <v>3210</v>
      </c>
      <c r="C110" s="22">
        <v>0</v>
      </c>
      <c r="D110" s="22">
        <v>0</v>
      </c>
      <c r="E110" s="20">
        <f>Model!$W$5*((drdp!B110+drdp!K110)*DSFS!$B110+(drdp!E110+drdp!N110)*DSFS!$C110+(drdp!H110+drdp!Q110)*DSFS!$D110)</f>
        <v>0</v>
      </c>
      <c r="F110" s="20">
        <f>Model!$W$5*((drdp!C110+drdp!L110)*DSFS!$B110+(drdp!F110+drdp!O110)*DSFS!$C110+(drdp!I110+drdp!R110)*DSFS!$D110)</f>
        <v>0</v>
      </c>
      <c r="G110" s="20">
        <f>Model!$W$5*((drdp!D110+drdp!M110)*DSFS!$B110+(drdp!G110+drdp!P110)*DSFS!$C110+(drdp!J110+drdp!S110)*DSFS!$D110)</f>
        <v>0</v>
      </c>
      <c r="H110" s="18">
        <f>Model!$W$5*((drdp!B110)*DSFS!$B110+(drdp!E110)*DSFS!$C110+(drdp!H110)*DSFS!$D110)</f>
        <v>0.40292101719232321</v>
      </c>
      <c r="I110" s="18">
        <f>Model!$W$5*((drdp!C110)*DSFS!$B110+(drdp!F110)*DSFS!$C110+(drdp!I110)*DSFS!$D110)</f>
        <v>1.5037217075990832</v>
      </c>
      <c r="J110" s="18">
        <f>Model!$W$5*((drdp!D110)*DSFS!$B110+(drdp!G110)*DSFS!$C110+(drdp!J110)*DSFS!$D110)</f>
        <v>0.89880000000000015</v>
      </c>
      <c r="K110" s="21">
        <f>SUM(E$3:E109)+H110</f>
        <v>0.20160430766049497</v>
      </c>
      <c r="L110" s="21">
        <f>SUM(F$3:F109)+I110</f>
        <v>0.75239751921371467</v>
      </c>
      <c r="M110" s="21">
        <f>SUM(G$3:G109)+J110</f>
        <v>1.3995623220942168</v>
      </c>
      <c r="N110" s="19">
        <f t="shared" si="5"/>
        <v>4.0644296867267511E-2</v>
      </c>
      <c r="O110" s="19">
        <f t="shared" si="5"/>
        <v>0.56610202691895217</v>
      </c>
      <c r="P110" s="19">
        <f t="shared" si="5"/>
        <v>1.9587746934257564</v>
      </c>
      <c r="Q110" s="19">
        <f t="shared" si="6"/>
        <v>0.15168658094655491</v>
      </c>
      <c r="R110" s="19">
        <f t="shared" si="7"/>
        <v>0.28215779297351923</v>
      </c>
      <c r="S110" s="19">
        <f t="shared" si="8"/>
        <v>1.0530272191286747</v>
      </c>
    </row>
    <row r="111" spans="1:19" x14ac:dyDescent="0.25">
      <c r="A111" s="26">
        <f>Wellpath!E111</f>
        <v>3240</v>
      </c>
      <c r="B111" s="22">
        <f>Wellpath!K111</f>
        <v>3240</v>
      </c>
      <c r="C111" s="22">
        <v>0</v>
      </c>
      <c r="D111" s="22">
        <v>0</v>
      </c>
      <c r="E111" s="20">
        <f>Model!$W$5*((drdp!B111+drdp!K111)*DSFS!$B111+(drdp!E111+drdp!N111)*DSFS!$C111+(drdp!H111+drdp!Q111)*DSFS!$D111)</f>
        <v>0</v>
      </c>
      <c r="F111" s="20">
        <f>Model!$W$5*((drdp!C111+drdp!L111)*DSFS!$B111+(drdp!F111+drdp!O111)*DSFS!$C111+(drdp!I111+drdp!R111)*DSFS!$D111)</f>
        <v>0</v>
      </c>
      <c r="G111" s="20">
        <f>Model!$W$5*((drdp!D111+drdp!M111)*DSFS!$B111+(drdp!G111+drdp!P111)*DSFS!$C111+(drdp!J111+drdp!S111)*DSFS!$D111)</f>
        <v>0</v>
      </c>
      <c r="H111" s="18">
        <f>Model!$W$5*((drdp!B111)*DSFS!$B111+(drdp!E111)*DSFS!$C111+(drdp!H111)*DSFS!$D111)</f>
        <v>0.406686634175429</v>
      </c>
      <c r="I111" s="18">
        <f>Model!$W$5*((drdp!C111)*DSFS!$B111+(drdp!F111)*DSFS!$C111+(drdp!I111)*DSFS!$D111)</f>
        <v>1.5177751815018783</v>
      </c>
      <c r="J111" s="18">
        <f>Model!$W$5*((drdp!D111)*DSFS!$B111+(drdp!G111)*DSFS!$C111+(drdp!J111)*DSFS!$D111)</f>
        <v>0.90720000000000023</v>
      </c>
      <c r="K111" s="21">
        <f>SUM(E$3:E110)+H111</f>
        <v>0.20536992464360077</v>
      </c>
      <c r="L111" s="21">
        <f>SUM(F$3:F110)+I111</f>
        <v>0.76645099311650977</v>
      </c>
      <c r="M111" s="21">
        <f>SUM(G$3:G110)+J111</f>
        <v>1.407962322094217</v>
      </c>
      <c r="N111" s="19">
        <f t="shared" si="5"/>
        <v>4.2176805948118255E-2</v>
      </c>
      <c r="O111" s="19">
        <f t="shared" si="5"/>
        <v>0.58744712484928407</v>
      </c>
      <c r="P111" s="19">
        <f t="shared" si="5"/>
        <v>1.9823579004369396</v>
      </c>
      <c r="Q111" s="19">
        <f t="shared" si="6"/>
        <v>0.15740598269935058</v>
      </c>
      <c r="R111" s="19">
        <f t="shared" si="7"/>
        <v>0.28915311598951848</v>
      </c>
      <c r="S111" s="19">
        <f t="shared" si="8"/>
        <v>1.0791341200397397</v>
      </c>
    </row>
    <row r="112" spans="1:19" x14ac:dyDescent="0.25">
      <c r="A112" s="26">
        <f>Wellpath!E112</f>
        <v>3270</v>
      </c>
      <c r="B112" s="22">
        <f>Wellpath!K112</f>
        <v>3270</v>
      </c>
      <c r="C112" s="22">
        <v>0</v>
      </c>
      <c r="D112" s="22">
        <v>0</v>
      </c>
      <c r="E112" s="20">
        <f>Model!$W$5*((drdp!B112+drdp!K112)*DSFS!$B112+(drdp!E112+drdp!N112)*DSFS!$C112+(drdp!H112+drdp!Q112)*DSFS!$D112)</f>
        <v>0</v>
      </c>
      <c r="F112" s="20">
        <f>Model!$W$5*((drdp!C112+drdp!L112)*DSFS!$B112+(drdp!F112+drdp!O112)*DSFS!$C112+(drdp!I112+drdp!R112)*DSFS!$D112)</f>
        <v>0</v>
      </c>
      <c r="G112" s="20">
        <f>Model!$W$5*((drdp!D112+drdp!M112)*DSFS!$B112+(drdp!G112+drdp!P112)*DSFS!$C112+(drdp!J112+drdp!S112)*DSFS!$D112)</f>
        <v>0</v>
      </c>
      <c r="H112" s="18">
        <f>Model!$W$5*((drdp!B112)*DSFS!$B112+(drdp!E112)*DSFS!$C112+(drdp!H112)*DSFS!$D112)</f>
        <v>0.41045225115853484</v>
      </c>
      <c r="I112" s="18">
        <f>Model!$W$5*((drdp!C112)*DSFS!$B112+(drdp!F112)*DSFS!$C112+(drdp!I112)*DSFS!$D112)</f>
        <v>1.5318286554046734</v>
      </c>
      <c r="J112" s="18">
        <f>Model!$W$5*((drdp!D112)*DSFS!$B112+(drdp!G112)*DSFS!$C112+(drdp!J112)*DSFS!$D112)</f>
        <v>0.91560000000000019</v>
      </c>
      <c r="K112" s="21">
        <f>SUM(E$3:E111)+H112</f>
        <v>0.20913554162670661</v>
      </c>
      <c r="L112" s="21">
        <f>SUM(F$3:F111)+I112</f>
        <v>0.78050446701930487</v>
      </c>
      <c r="M112" s="21">
        <f>SUM(G$3:G111)+J112</f>
        <v>1.416362322094217</v>
      </c>
      <c r="N112" s="19">
        <f t="shared" si="5"/>
        <v>4.3737674771495934E-2</v>
      </c>
      <c r="O112" s="19">
        <f t="shared" si="5"/>
        <v>0.60918722303708916</v>
      </c>
      <c r="P112" s="19">
        <f t="shared" si="5"/>
        <v>2.0060822274481223</v>
      </c>
      <c r="Q112" s="19">
        <f t="shared" si="6"/>
        <v>0.1632312244521463</v>
      </c>
      <c r="R112" s="19">
        <f t="shared" si="7"/>
        <v>0.29621170137083397</v>
      </c>
      <c r="S112" s="19">
        <f t="shared" si="8"/>
        <v>1.1054771193123718</v>
      </c>
    </row>
    <row r="113" spans="1:19" x14ac:dyDescent="0.25">
      <c r="A113" s="26">
        <f>Wellpath!E113</f>
        <v>3300</v>
      </c>
      <c r="B113" s="22">
        <f>Wellpath!K113</f>
        <v>3300</v>
      </c>
      <c r="C113" s="22">
        <v>0</v>
      </c>
      <c r="D113" s="22">
        <v>0</v>
      </c>
      <c r="E113" s="20">
        <f>Model!$W$5*((drdp!B113+drdp!K113)*DSFS!$B113+(drdp!E113+drdp!N113)*DSFS!$C113+(drdp!H113+drdp!Q113)*DSFS!$D113)</f>
        <v>0</v>
      </c>
      <c r="F113" s="20">
        <f>Model!$W$5*((drdp!C113+drdp!L113)*DSFS!$B113+(drdp!F113+drdp!O113)*DSFS!$C113+(drdp!I113+drdp!R113)*DSFS!$D113)</f>
        <v>0</v>
      </c>
      <c r="G113" s="20">
        <f>Model!$W$5*((drdp!D113+drdp!M113)*DSFS!$B113+(drdp!G113+drdp!P113)*DSFS!$C113+(drdp!J113+drdp!S113)*DSFS!$D113)</f>
        <v>0</v>
      </c>
      <c r="H113" s="18">
        <f>Model!$W$5*((drdp!B113)*DSFS!$B113+(drdp!E113)*DSFS!$C113+(drdp!H113)*DSFS!$D113)</f>
        <v>0.41421786814164069</v>
      </c>
      <c r="I113" s="18">
        <f>Model!$W$5*((drdp!C113)*DSFS!$B113+(drdp!F113)*DSFS!$C113+(drdp!I113)*DSFS!$D113)</f>
        <v>1.5458821293074687</v>
      </c>
      <c r="J113" s="18">
        <f>Model!$W$5*((drdp!D113)*DSFS!$B113+(drdp!G113)*DSFS!$C113+(drdp!J113)*DSFS!$D113)</f>
        <v>0.92400000000000015</v>
      </c>
      <c r="K113" s="21">
        <f>SUM(E$3:E112)+H113</f>
        <v>0.21290115860981246</v>
      </c>
      <c r="L113" s="21">
        <f>SUM(F$3:F112)+I113</f>
        <v>0.79455794092210019</v>
      </c>
      <c r="M113" s="21">
        <f>SUM(G$3:G112)+J113</f>
        <v>1.4247623220942169</v>
      </c>
      <c r="N113" s="19">
        <f t="shared" si="5"/>
        <v>4.5326903337400519E-2</v>
      </c>
      <c r="O113" s="19">
        <f t="shared" si="5"/>
        <v>0.63132232148236767</v>
      </c>
      <c r="P113" s="19">
        <f t="shared" si="5"/>
        <v>2.0299476744593052</v>
      </c>
      <c r="Q113" s="19">
        <f t="shared" si="6"/>
        <v>0.16916230620494205</v>
      </c>
      <c r="R113" s="19">
        <f t="shared" si="7"/>
        <v>0.30333354911746557</v>
      </c>
      <c r="S113" s="19">
        <f t="shared" si="8"/>
        <v>1.1320562169465711</v>
      </c>
    </row>
    <row r="114" spans="1:19" x14ac:dyDescent="0.25">
      <c r="A114" s="26">
        <f>Wellpath!E114</f>
        <v>3330</v>
      </c>
      <c r="B114" s="22">
        <f>Wellpath!K114</f>
        <v>3330</v>
      </c>
      <c r="C114" s="22">
        <v>0</v>
      </c>
      <c r="D114" s="22">
        <v>0</v>
      </c>
      <c r="E114" s="20">
        <f>Model!$W$5*((drdp!B114+drdp!K114)*DSFS!$B114+(drdp!E114+drdp!N114)*DSFS!$C114+(drdp!H114+drdp!Q114)*DSFS!$D114)</f>
        <v>0</v>
      </c>
      <c r="F114" s="20">
        <f>Model!$W$5*((drdp!C114+drdp!L114)*DSFS!$B114+(drdp!F114+drdp!O114)*DSFS!$C114+(drdp!I114+drdp!R114)*DSFS!$D114)</f>
        <v>0</v>
      </c>
      <c r="G114" s="20">
        <f>Model!$W$5*((drdp!D114+drdp!M114)*DSFS!$B114+(drdp!G114+drdp!P114)*DSFS!$C114+(drdp!J114+drdp!S114)*DSFS!$D114)</f>
        <v>0</v>
      </c>
      <c r="H114" s="18">
        <f>Model!$W$5*((drdp!B114)*DSFS!$B114+(drdp!E114)*DSFS!$C114+(drdp!H114)*DSFS!$D114)</f>
        <v>0.41798348512474648</v>
      </c>
      <c r="I114" s="18">
        <f>Model!$W$5*((drdp!C114)*DSFS!$B114+(drdp!F114)*DSFS!$C114+(drdp!I114)*DSFS!$D114)</f>
        <v>1.559935603210264</v>
      </c>
      <c r="J114" s="18">
        <f>Model!$W$5*((drdp!D114)*DSFS!$B114+(drdp!G114)*DSFS!$C114+(drdp!J114)*DSFS!$D114)</f>
        <v>0.93240000000000012</v>
      </c>
      <c r="K114" s="21">
        <f>SUM(E$3:E113)+H114</f>
        <v>0.21666677559291825</v>
      </c>
      <c r="L114" s="21">
        <f>SUM(F$3:F113)+I114</f>
        <v>0.80861141482489551</v>
      </c>
      <c r="M114" s="21">
        <f>SUM(G$3:G113)+J114</f>
        <v>1.4331623220942169</v>
      </c>
      <c r="N114" s="19">
        <f t="shared" si="5"/>
        <v>4.6944491645831997E-2</v>
      </c>
      <c r="O114" s="19">
        <f t="shared" si="5"/>
        <v>0.65385242018511924</v>
      </c>
      <c r="P114" s="19">
        <f t="shared" si="5"/>
        <v>2.0539542414704881</v>
      </c>
      <c r="Q114" s="19">
        <f t="shared" si="6"/>
        <v>0.17519922795773776</v>
      </c>
      <c r="R114" s="19">
        <f t="shared" si="7"/>
        <v>0.3105186592294133</v>
      </c>
      <c r="S114" s="19">
        <f t="shared" si="8"/>
        <v>1.1588714129423374</v>
      </c>
    </row>
    <row r="115" spans="1:19" x14ac:dyDescent="0.25">
      <c r="A115" s="26">
        <f>Wellpath!E115</f>
        <v>3360</v>
      </c>
      <c r="B115" s="22">
        <f>Wellpath!K115</f>
        <v>3360</v>
      </c>
      <c r="C115" s="22">
        <v>0</v>
      </c>
      <c r="D115" s="22">
        <v>0</v>
      </c>
      <c r="E115" s="20">
        <f>Model!$W$5*((drdp!B115+drdp!K115)*DSFS!$B115+(drdp!E115+drdp!N115)*DSFS!$C115+(drdp!H115+drdp!Q115)*DSFS!$D115)</f>
        <v>0</v>
      </c>
      <c r="F115" s="20">
        <f>Model!$W$5*((drdp!C115+drdp!L115)*DSFS!$B115+(drdp!F115+drdp!O115)*DSFS!$C115+(drdp!I115+drdp!R115)*DSFS!$D115)</f>
        <v>0</v>
      </c>
      <c r="G115" s="20">
        <f>Model!$W$5*((drdp!D115+drdp!M115)*DSFS!$B115+(drdp!G115+drdp!P115)*DSFS!$C115+(drdp!J115+drdp!S115)*DSFS!$D115)</f>
        <v>0</v>
      </c>
      <c r="H115" s="18">
        <f>Model!$W$5*((drdp!B115)*DSFS!$B115+(drdp!E115)*DSFS!$C115+(drdp!H115)*DSFS!$D115)</f>
        <v>0.42174910210785233</v>
      </c>
      <c r="I115" s="18">
        <f>Model!$W$5*((drdp!C115)*DSFS!$B115+(drdp!F115)*DSFS!$C115+(drdp!I115)*DSFS!$D115)</f>
        <v>1.5739890771130591</v>
      </c>
      <c r="J115" s="18">
        <f>Model!$W$5*((drdp!D115)*DSFS!$B115+(drdp!G115)*DSFS!$C115+(drdp!J115)*DSFS!$D115)</f>
        <v>0.94080000000000019</v>
      </c>
      <c r="K115" s="21">
        <f>SUM(E$3:E114)+H115</f>
        <v>0.22043239257602409</v>
      </c>
      <c r="L115" s="21">
        <f>SUM(F$3:F114)+I115</f>
        <v>0.82266488872769061</v>
      </c>
      <c r="M115" s="21">
        <f>SUM(G$3:G114)+J115</f>
        <v>1.4415623220942169</v>
      </c>
      <c r="N115" s="19">
        <f t="shared" si="5"/>
        <v>4.8590439696790402E-2</v>
      </c>
      <c r="O115" s="19">
        <f t="shared" si="5"/>
        <v>0.67677751914534356</v>
      </c>
      <c r="P115" s="19">
        <f t="shared" si="5"/>
        <v>2.0781019284816709</v>
      </c>
      <c r="Q115" s="19">
        <f t="shared" si="6"/>
        <v>0.18134198971053347</v>
      </c>
      <c r="R115" s="19">
        <f t="shared" si="7"/>
        <v>0.31776703170667731</v>
      </c>
      <c r="S115" s="19">
        <f t="shared" si="8"/>
        <v>1.1859227072996703</v>
      </c>
    </row>
    <row r="116" spans="1:19" x14ac:dyDescent="0.25">
      <c r="A116" s="26">
        <f>Wellpath!E116</f>
        <v>3390</v>
      </c>
      <c r="B116" s="22">
        <f>Wellpath!K116</f>
        <v>3390</v>
      </c>
      <c r="C116" s="22">
        <v>0</v>
      </c>
      <c r="D116" s="22">
        <v>0</v>
      </c>
      <c r="E116" s="20">
        <f>Model!$W$5*((drdp!B116+drdp!K116)*DSFS!$B116+(drdp!E116+drdp!N116)*DSFS!$C116+(drdp!H116+drdp!Q116)*DSFS!$D116)</f>
        <v>0</v>
      </c>
      <c r="F116" s="20">
        <f>Model!$W$5*((drdp!C116+drdp!L116)*DSFS!$B116+(drdp!F116+drdp!O116)*DSFS!$C116+(drdp!I116+drdp!R116)*DSFS!$D116)</f>
        <v>0</v>
      </c>
      <c r="G116" s="20">
        <f>Model!$W$5*((drdp!D116+drdp!M116)*DSFS!$B116+(drdp!G116+drdp!P116)*DSFS!$C116+(drdp!J116+drdp!S116)*DSFS!$D116)</f>
        <v>0</v>
      </c>
      <c r="H116" s="18">
        <f>Model!$W$5*((drdp!B116)*DSFS!$B116+(drdp!E116)*DSFS!$C116+(drdp!H116)*DSFS!$D116)</f>
        <v>0.42551471909095812</v>
      </c>
      <c r="I116" s="18">
        <f>Model!$W$5*((drdp!C116)*DSFS!$B116+(drdp!F116)*DSFS!$C116+(drdp!I116)*DSFS!$D116)</f>
        <v>1.5880425510158542</v>
      </c>
      <c r="J116" s="18">
        <f>Model!$W$5*((drdp!D116)*DSFS!$B116+(drdp!G116)*DSFS!$C116+(drdp!J116)*DSFS!$D116)</f>
        <v>0.94920000000000015</v>
      </c>
      <c r="K116" s="21">
        <f>SUM(E$3:E115)+H116</f>
        <v>0.22419800955912988</v>
      </c>
      <c r="L116" s="21">
        <f>SUM(F$3:F115)+I116</f>
        <v>0.83671836263048571</v>
      </c>
      <c r="M116" s="21">
        <f>SUM(G$3:G115)+J116</f>
        <v>1.4499623220942168</v>
      </c>
      <c r="N116" s="19">
        <f t="shared" si="5"/>
        <v>5.0264747490275694E-2</v>
      </c>
      <c r="O116" s="19">
        <f t="shared" si="5"/>
        <v>0.70009761836304096</v>
      </c>
      <c r="P116" s="19">
        <f t="shared" si="5"/>
        <v>2.1023907354928535</v>
      </c>
      <c r="Q116" s="19">
        <f t="shared" si="6"/>
        <v>0.18759059146332915</v>
      </c>
      <c r="R116" s="19">
        <f t="shared" si="7"/>
        <v>0.32507866654925738</v>
      </c>
      <c r="S116" s="19">
        <f t="shared" si="8"/>
        <v>1.21321010001857</v>
      </c>
    </row>
    <row r="117" spans="1:19" x14ac:dyDescent="0.25">
      <c r="A117" s="26">
        <f>Wellpath!E117</f>
        <v>3420</v>
      </c>
      <c r="B117" s="22">
        <f>Wellpath!K117</f>
        <v>3420</v>
      </c>
      <c r="C117" s="22">
        <v>0</v>
      </c>
      <c r="D117" s="22">
        <v>0</v>
      </c>
      <c r="E117" s="20">
        <f>Model!$W$5*((drdp!B117+drdp!K117)*DSFS!$B117+(drdp!E117+drdp!N117)*DSFS!$C117+(drdp!H117+drdp!Q117)*DSFS!$D117)</f>
        <v>0</v>
      </c>
      <c r="F117" s="20">
        <f>Model!$W$5*((drdp!C117+drdp!L117)*DSFS!$B117+(drdp!F117+drdp!O117)*DSFS!$C117+(drdp!I117+drdp!R117)*DSFS!$D117)</f>
        <v>0</v>
      </c>
      <c r="G117" s="20">
        <f>Model!$W$5*((drdp!D117+drdp!M117)*DSFS!$B117+(drdp!G117+drdp!P117)*DSFS!$C117+(drdp!J117+drdp!S117)*DSFS!$D117)</f>
        <v>0</v>
      </c>
      <c r="H117" s="18">
        <f>Model!$W$5*((drdp!B117)*DSFS!$B117+(drdp!E117)*DSFS!$C117+(drdp!H117)*DSFS!$D117)</f>
        <v>0.42928033607406391</v>
      </c>
      <c r="I117" s="18">
        <f>Model!$W$5*((drdp!C117)*DSFS!$B117+(drdp!F117)*DSFS!$C117+(drdp!I117)*DSFS!$D117)</f>
        <v>1.6020960249186493</v>
      </c>
      <c r="J117" s="18">
        <f>Model!$W$5*((drdp!D117)*DSFS!$B117+(drdp!G117)*DSFS!$C117+(drdp!J117)*DSFS!$D117)</f>
        <v>0.95760000000000012</v>
      </c>
      <c r="K117" s="21">
        <f>SUM(E$3:E116)+H117</f>
        <v>0.22796362654223568</v>
      </c>
      <c r="L117" s="21">
        <f>SUM(F$3:F116)+I117</f>
        <v>0.85077183653328081</v>
      </c>
      <c r="M117" s="21">
        <f>SUM(G$3:G116)+J117</f>
        <v>1.4583623220942168</v>
      </c>
      <c r="N117" s="19">
        <f t="shared" si="5"/>
        <v>5.1967415026287898E-2</v>
      </c>
      <c r="O117" s="19">
        <f t="shared" si="5"/>
        <v>0.72381271783821144</v>
      </c>
      <c r="P117" s="19">
        <f t="shared" si="5"/>
        <v>2.126820662504036</v>
      </c>
      <c r="Q117" s="19">
        <f t="shared" si="6"/>
        <v>0.1939450332161248</v>
      </c>
      <c r="R117" s="19">
        <f t="shared" si="7"/>
        <v>0.33245356375715363</v>
      </c>
      <c r="S117" s="19">
        <f t="shared" si="8"/>
        <v>1.2407335910990369</v>
      </c>
    </row>
    <row r="118" spans="1:19" x14ac:dyDescent="0.25">
      <c r="A118" s="26">
        <f>Wellpath!E118</f>
        <v>3450</v>
      </c>
      <c r="B118" s="22">
        <f>Wellpath!K118</f>
        <v>3450</v>
      </c>
      <c r="C118" s="22">
        <v>0</v>
      </c>
      <c r="D118" s="22">
        <v>0</v>
      </c>
      <c r="E118" s="20">
        <f>Model!$W$5*((drdp!B118+drdp!K118)*DSFS!$B118+(drdp!E118+drdp!N118)*DSFS!$C118+(drdp!H118+drdp!Q118)*DSFS!$D118)</f>
        <v>0</v>
      </c>
      <c r="F118" s="20">
        <f>Model!$W$5*((drdp!C118+drdp!L118)*DSFS!$B118+(drdp!F118+drdp!O118)*DSFS!$C118+(drdp!I118+drdp!R118)*DSFS!$D118)</f>
        <v>0</v>
      </c>
      <c r="G118" s="20">
        <f>Model!$W$5*((drdp!D118+drdp!M118)*DSFS!$B118+(drdp!G118+drdp!P118)*DSFS!$C118+(drdp!J118+drdp!S118)*DSFS!$D118)</f>
        <v>0</v>
      </c>
      <c r="H118" s="18">
        <f>Model!$W$5*((drdp!B118)*DSFS!$B118+(drdp!E118)*DSFS!$C118+(drdp!H118)*DSFS!$D118)</f>
        <v>0.43304595305716975</v>
      </c>
      <c r="I118" s="18">
        <f>Model!$W$5*((drdp!C118)*DSFS!$B118+(drdp!F118)*DSFS!$C118+(drdp!I118)*DSFS!$D118)</f>
        <v>1.6161494988214444</v>
      </c>
      <c r="J118" s="18">
        <f>Model!$W$5*((drdp!D118)*DSFS!$B118+(drdp!G118)*DSFS!$C118+(drdp!J118)*DSFS!$D118)</f>
        <v>0.96600000000000019</v>
      </c>
      <c r="K118" s="21">
        <f>SUM(E$3:E117)+H118</f>
        <v>0.23172924352534152</v>
      </c>
      <c r="L118" s="21">
        <f>SUM(F$3:F117)+I118</f>
        <v>0.86482531043607591</v>
      </c>
      <c r="M118" s="21">
        <f>SUM(G$3:G117)+J118</f>
        <v>1.4667623220942168</v>
      </c>
      <c r="N118" s="19">
        <f t="shared" si="5"/>
        <v>5.3698442304827038E-2</v>
      </c>
      <c r="O118" s="19">
        <f t="shared" si="5"/>
        <v>0.7479228175708551</v>
      </c>
      <c r="P118" s="19">
        <f t="shared" si="5"/>
        <v>2.1513917095152189</v>
      </c>
      <c r="Q118" s="19">
        <f t="shared" si="6"/>
        <v>0.20040531496892053</v>
      </c>
      <c r="R118" s="19">
        <f t="shared" si="7"/>
        <v>0.33989172333036616</v>
      </c>
      <c r="S118" s="19">
        <f t="shared" si="8"/>
        <v>1.2684931805410706</v>
      </c>
    </row>
    <row r="119" spans="1:19" x14ac:dyDescent="0.25">
      <c r="A119" s="26">
        <f>Wellpath!E119</f>
        <v>3480</v>
      </c>
      <c r="B119" s="22">
        <f>Wellpath!K119</f>
        <v>3480</v>
      </c>
      <c r="C119" s="22">
        <v>0</v>
      </c>
      <c r="D119" s="22">
        <v>0</v>
      </c>
      <c r="E119" s="20">
        <f>Model!$W$5*((drdp!B119+drdp!K119)*DSFS!$B119+(drdp!E119+drdp!N119)*DSFS!$C119+(drdp!H119+drdp!Q119)*DSFS!$D119)</f>
        <v>0</v>
      </c>
      <c r="F119" s="20">
        <f>Model!$W$5*((drdp!C119+drdp!L119)*DSFS!$B119+(drdp!F119+drdp!O119)*DSFS!$C119+(drdp!I119+drdp!R119)*DSFS!$D119)</f>
        <v>0</v>
      </c>
      <c r="G119" s="20">
        <f>Model!$W$5*((drdp!D119+drdp!M119)*DSFS!$B119+(drdp!G119+drdp!P119)*DSFS!$C119+(drdp!J119+drdp!S119)*DSFS!$D119)</f>
        <v>0</v>
      </c>
      <c r="H119" s="18">
        <f>Model!$W$5*((drdp!B119)*DSFS!$B119+(drdp!E119)*DSFS!$C119+(drdp!H119)*DSFS!$D119)</f>
        <v>0.4368115700402756</v>
      </c>
      <c r="I119" s="18">
        <f>Model!$W$5*((drdp!C119)*DSFS!$B119+(drdp!F119)*DSFS!$C119+(drdp!I119)*DSFS!$D119)</f>
        <v>1.6302029727242398</v>
      </c>
      <c r="J119" s="18">
        <f>Model!$W$5*((drdp!D119)*DSFS!$B119+(drdp!G119)*DSFS!$C119+(drdp!J119)*DSFS!$D119)</f>
        <v>0.97440000000000015</v>
      </c>
      <c r="K119" s="21">
        <f>SUM(E$3:E118)+H119</f>
        <v>0.23549486050844737</v>
      </c>
      <c r="L119" s="21">
        <f>SUM(F$3:F118)+I119</f>
        <v>0.87887878433887123</v>
      </c>
      <c r="M119" s="21">
        <f>SUM(G$3:G118)+J119</f>
        <v>1.4751623220942167</v>
      </c>
      <c r="N119" s="19">
        <f t="shared" si="5"/>
        <v>5.5457829325893084E-2</v>
      </c>
      <c r="O119" s="19">
        <f t="shared" si="5"/>
        <v>0.77242791756097218</v>
      </c>
      <c r="P119" s="19">
        <f t="shared" si="5"/>
        <v>2.1761038765264016</v>
      </c>
      <c r="Q119" s="19">
        <f t="shared" si="6"/>
        <v>0.20697143672171628</v>
      </c>
      <c r="R119" s="19">
        <f t="shared" si="7"/>
        <v>0.34739314526889487</v>
      </c>
      <c r="S119" s="19">
        <f t="shared" si="8"/>
        <v>1.2964888683446716</v>
      </c>
    </row>
    <row r="120" spans="1:19" x14ac:dyDescent="0.25">
      <c r="A120" s="26">
        <f>Wellpath!E120</f>
        <v>3510</v>
      </c>
      <c r="B120" s="22">
        <f>Wellpath!K120</f>
        <v>3510</v>
      </c>
      <c r="C120" s="22">
        <v>0</v>
      </c>
      <c r="D120" s="22">
        <v>0</v>
      </c>
      <c r="E120" s="20">
        <f>Model!$W$5*((drdp!B120+drdp!K120)*DSFS!$B120+(drdp!E120+drdp!N120)*DSFS!$C120+(drdp!H120+drdp!Q120)*DSFS!$D120)</f>
        <v>0</v>
      </c>
      <c r="F120" s="20">
        <f>Model!$W$5*((drdp!C120+drdp!L120)*DSFS!$B120+(drdp!F120+drdp!O120)*DSFS!$C120+(drdp!I120+drdp!R120)*DSFS!$D120)</f>
        <v>0</v>
      </c>
      <c r="G120" s="20">
        <f>Model!$W$5*((drdp!D120+drdp!M120)*DSFS!$B120+(drdp!G120+drdp!P120)*DSFS!$C120+(drdp!J120+drdp!S120)*DSFS!$D120)</f>
        <v>0</v>
      </c>
      <c r="H120" s="18">
        <f>Model!$W$5*((drdp!B120)*DSFS!$B120+(drdp!E120)*DSFS!$C120+(drdp!H120)*DSFS!$D120)</f>
        <v>0.44057718702338139</v>
      </c>
      <c r="I120" s="18">
        <f>Model!$W$5*((drdp!C120)*DSFS!$B120+(drdp!F120)*DSFS!$C120+(drdp!I120)*DSFS!$D120)</f>
        <v>1.6442564466270351</v>
      </c>
      <c r="J120" s="18">
        <f>Model!$W$5*((drdp!D120)*DSFS!$B120+(drdp!G120)*DSFS!$C120+(drdp!J120)*DSFS!$D120)</f>
        <v>0.98280000000000012</v>
      </c>
      <c r="K120" s="21">
        <f>SUM(E$3:E119)+H120</f>
        <v>0.23926047749155316</v>
      </c>
      <c r="L120" s="21">
        <f>SUM(F$3:F119)+I120</f>
        <v>0.89293225824166655</v>
      </c>
      <c r="M120" s="21">
        <f>SUM(G$3:G119)+J120</f>
        <v>1.4835623220942167</v>
      </c>
      <c r="N120" s="19">
        <f t="shared" si="5"/>
        <v>5.7245576089486015E-2</v>
      </c>
      <c r="O120" s="19">
        <f t="shared" si="5"/>
        <v>0.79732801780856233</v>
      </c>
      <c r="P120" s="19">
        <f t="shared" si="5"/>
        <v>2.2009571635375842</v>
      </c>
      <c r="Q120" s="19">
        <f t="shared" si="6"/>
        <v>0.213643398474512</v>
      </c>
      <c r="R120" s="19">
        <f t="shared" si="7"/>
        <v>0.35495782957273969</v>
      </c>
      <c r="S120" s="19">
        <f t="shared" si="8"/>
        <v>1.3247206545098396</v>
      </c>
    </row>
    <row r="121" spans="1:19" x14ac:dyDescent="0.25">
      <c r="A121" s="26">
        <f>Wellpath!E121</f>
        <v>3540</v>
      </c>
      <c r="B121" s="22">
        <f>Wellpath!K121</f>
        <v>3540</v>
      </c>
      <c r="C121" s="22">
        <v>0</v>
      </c>
      <c r="D121" s="22">
        <v>0</v>
      </c>
      <c r="E121" s="20">
        <f>Model!$W$5*((drdp!B121+drdp!K121)*DSFS!$B121+(drdp!E121+drdp!N121)*DSFS!$C121+(drdp!H121+drdp!Q121)*DSFS!$D121)</f>
        <v>0</v>
      </c>
      <c r="F121" s="20">
        <f>Model!$W$5*((drdp!C121+drdp!L121)*DSFS!$B121+(drdp!F121+drdp!O121)*DSFS!$C121+(drdp!I121+drdp!R121)*DSFS!$D121)</f>
        <v>0</v>
      </c>
      <c r="G121" s="20">
        <f>Model!$W$5*((drdp!D121+drdp!M121)*DSFS!$B121+(drdp!G121+drdp!P121)*DSFS!$C121+(drdp!J121+drdp!S121)*DSFS!$D121)</f>
        <v>0</v>
      </c>
      <c r="H121" s="18">
        <f>Model!$W$5*((drdp!B121)*DSFS!$B121+(drdp!E121)*DSFS!$C121+(drdp!H121)*DSFS!$D121)</f>
        <v>0.44434280400648724</v>
      </c>
      <c r="I121" s="18">
        <f>Model!$W$5*((drdp!C121)*DSFS!$B121+(drdp!F121)*DSFS!$C121+(drdp!I121)*DSFS!$D121)</f>
        <v>1.6583099205298302</v>
      </c>
      <c r="J121" s="18">
        <f>Model!$W$5*((drdp!D121)*DSFS!$B121+(drdp!G121)*DSFS!$C121+(drdp!J121)*DSFS!$D121)</f>
        <v>0.99120000000000019</v>
      </c>
      <c r="K121" s="21">
        <f>SUM(E$3:E120)+H121</f>
        <v>0.243026094474659</v>
      </c>
      <c r="L121" s="21">
        <f>SUM(F$3:F120)+I121</f>
        <v>0.90698573214446165</v>
      </c>
      <c r="M121" s="21">
        <f>SUM(G$3:G120)+J121</f>
        <v>1.4919623220942169</v>
      </c>
      <c r="N121" s="19">
        <f t="shared" si="5"/>
        <v>5.9061682595605881E-2</v>
      </c>
      <c r="O121" s="19">
        <f t="shared" si="5"/>
        <v>0.82262311831362511</v>
      </c>
      <c r="P121" s="19">
        <f t="shared" si="5"/>
        <v>2.2259515705487676</v>
      </c>
      <c r="Q121" s="19">
        <f t="shared" si="6"/>
        <v>0.22042120022730771</v>
      </c>
      <c r="R121" s="19">
        <f t="shared" si="7"/>
        <v>0.36258577624190075</v>
      </c>
      <c r="S121" s="19">
        <f t="shared" si="8"/>
        <v>1.3531885390365743</v>
      </c>
    </row>
    <row r="122" spans="1:19" x14ac:dyDescent="0.25">
      <c r="A122" s="26">
        <f>Wellpath!E122</f>
        <v>3570</v>
      </c>
      <c r="B122" s="22">
        <f>Wellpath!K122</f>
        <v>3570</v>
      </c>
      <c r="C122" s="22">
        <v>0</v>
      </c>
      <c r="D122" s="22">
        <v>0</v>
      </c>
      <c r="E122" s="20">
        <f>Model!$W$5*((drdp!B122+drdp!K122)*DSFS!$B122+(drdp!E122+drdp!N122)*DSFS!$C122+(drdp!H122+drdp!Q122)*DSFS!$D122)</f>
        <v>0</v>
      </c>
      <c r="F122" s="20">
        <f>Model!$W$5*((drdp!C122+drdp!L122)*DSFS!$B122+(drdp!F122+drdp!O122)*DSFS!$C122+(drdp!I122+drdp!R122)*DSFS!$D122)</f>
        <v>0</v>
      </c>
      <c r="G122" s="20">
        <f>Model!$W$5*((drdp!D122+drdp!M122)*DSFS!$B122+(drdp!G122+drdp!P122)*DSFS!$C122+(drdp!J122+drdp!S122)*DSFS!$D122)</f>
        <v>0</v>
      </c>
      <c r="H122" s="18">
        <f>Model!$W$5*((drdp!B122)*DSFS!$B122+(drdp!E122)*DSFS!$C122+(drdp!H122)*DSFS!$D122)</f>
        <v>0.44810842098959308</v>
      </c>
      <c r="I122" s="18">
        <f>Model!$W$5*((drdp!C122)*DSFS!$B122+(drdp!F122)*DSFS!$C122+(drdp!I122)*DSFS!$D122)</f>
        <v>1.6723633944326253</v>
      </c>
      <c r="J122" s="18">
        <f>Model!$W$5*((drdp!D122)*DSFS!$B122+(drdp!G122)*DSFS!$C122+(drdp!J122)*DSFS!$D122)</f>
        <v>0.99960000000000016</v>
      </c>
      <c r="K122" s="21">
        <f>SUM(E$3:E121)+H122</f>
        <v>0.24679171145776485</v>
      </c>
      <c r="L122" s="21">
        <f>SUM(F$3:F121)+I122</f>
        <v>0.92103920604725675</v>
      </c>
      <c r="M122" s="21">
        <f>SUM(G$3:G121)+J122</f>
        <v>1.5003623220942168</v>
      </c>
      <c r="N122" s="19">
        <f t="shared" si="5"/>
        <v>6.0906148844252661E-2</v>
      </c>
      <c r="O122" s="19">
        <f t="shared" si="5"/>
        <v>0.84831321907616108</v>
      </c>
      <c r="P122" s="19">
        <f t="shared" si="5"/>
        <v>2.2510870975599504</v>
      </c>
      <c r="Q122" s="19">
        <f t="shared" si="6"/>
        <v>0.22730484198010342</v>
      </c>
      <c r="R122" s="19">
        <f t="shared" si="7"/>
        <v>0.37027698527637803</v>
      </c>
      <c r="S122" s="19">
        <f t="shared" si="8"/>
        <v>1.3818925219248759</v>
      </c>
    </row>
    <row r="123" spans="1:19" x14ac:dyDescent="0.25">
      <c r="A123" s="26">
        <f>Wellpath!E123</f>
        <v>3600</v>
      </c>
      <c r="B123" s="22">
        <f>Wellpath!K123</f>
        <v>3600</v>
      </c>
      <c r="C123" s="22">
        <v>0</v>
      </c>
      <c r="D123" s="22">
        <v>0</v>
      </c>
      <c r="E123" s="20">
        <f>Model!$W$5*((drdp!B123+drdp!K123)*DSFS!$B123+(drdp!E123+drdp!N123)*DSFS!$C123+(drdp!H123+drdp!Q123)*DSFS!$D123)</f>
        <v>0</v>
      </c>
      <c r="F123" s="20">
        <f>Model!$W$5*((drdp!C123+drdp!L123)*DSFS!$B123+(drdp!F123+drdp!O123)*DSFS!$C123+(drdp!I123+drdp!R123)*DSFS!$D123)</f>
        <v>0</v>
      </c>
      <c r="G123" s="20">
        <f>Model!$W$5*((drdp!D123+drdp!M123)*DSFS!$B123+(drdp!G123+drdp!P123)*DSFS!$C123+(drdp!J123+drdp!S123)*DSFS!$D123)</f>
        <v>0</v>
      </c>
      <c r="H123" s="18">
        <f>Model!$W$5*((drdp!B123)*DSFS!$B123+(drdp!E123)*DSFS!$C123+(drdp!H123)*DSFS!$D123)</f>
        <v>0.45187403797269887</v>
      </c>
      <c r="I123" s="18">
        <f>Model!$W$5*((drdp!C123)*DSFS!$B123+(drdp!F123)*DSFS!$C123+(drdp!I123)*DSFS!$D123)</f>
        <v>1.6864168683354204</v>
      </c>
      <c r="J123" s="18">
        <f>Model!$W$5*((drdp!D123)*DSFS!$B123+(drdp!G123)*DSFS!$C123+(drdp!J123)*DSFS!$D123)</f>
        <v>1.0080000000000002</v>
      </c>
      <c r="K123" s="21">
        <f>SUM(E$3:E122)+H123</f>
        <v>0.25055732844087064</v>
      </c>
      <c r="L123" s="21">
        <f>SUM(F$3:F122)+I123</f>
        <v>0.93509267995005185</v>
      </c>
      <c r="M123" s="21">
        <f>SUM(G$3:G122)+J123</f>
        <v>1.508762322094217</v>
      </c>
      <c r="N123" s="19">
        <f t="shared" si="5"/>
        <v>6.2778974835426327E-2</v>
      </c>
      <c r="O123" s="19">
        <f t="shared" si="5"/>
        <v>0.87439832009617013</v>
      </c>
      <c r="P123" s="19">
        <f t="shared" si="5"/>
        <v>2.276363744571134</v>
      </c>
      <c r="Q123" s="19">
        <f t="shared" si="6"/>
        <v>0.23429432373289907</v>
      </c>
      <c r="R123" s="19">
        <f t="shared" si="7"/>
        <v>0.37803145667617138</v>
      </c>
      <c r="S123" s="19">
        <f t="shared" si="8"/>
        <v>1.4108326031747447</v>
      </c>
    </row>
    <row r="124" spans="1:19" x14ac:dyDescent="0.25">
      <c r="A124" s="26">
        <f>Wellpath!E124</f>
        <v>3630</v>
      </c>
      <c r="B124" s="22">
        <f>Wellpath!K124</f>
        <v>3630</v>
      </c>
      <c r="C124" s="22">
        <v>0</v>
      </c>
      <c r="D124" s="22">
        <v>0</v>
      </c>
      <c r="E124" s="20">
        <f>Model!$W$5*((drdp!B124+drdp!K124)*DSFS!$B124+(drdp!E124+drdp!N124)*DSFS!$C124+(drdp!H124+drdp!Q124)*DSFS!$D124)</f>
        <v>0</v>
      </c>
      <c r="F124" s="20">
        <f>Model!$W$5*((drdp!C124+drdp!L124)*DSFS!$B124+(drdp!F124+drdp!O124)*DSFS!$C124+(drdp!I124+drdp!R124)*DSFS!$D124)</f>
        <v>0</v>
      </c>
      <c r="G124" s="20">
        <f>Model!$W$5*((drdp!D124+drdp!M124)*DSFS!$B124+(drdp!G124+drdp!P124)*DSFS!$C124+(drdp!J124+drdp!S124)*DSFS!$D124)</f>
        <v>0</v>
      </c>
      <c r="H124" s="18">
        <f>Model!$W$5*((drdp!B124)*DSFS!$B124+(drdp!E124)*DSFS!$C124+(drdp!H124)*DSFS!$D124)</f>
        <v>0.45563965495580472</v>
      </c>
      <c r="I124" s="18">
        <f>Model!$W$5*((drdp!C124)*DSFS!$B124+(drdp!F124)*DSFS!$C124+(drdp!I124)*DSFS!$D124)</f>
        <v>1.7004703422382157</v>
      </c>
      <c r="J124" s="18">
        <f>Model!$W$5*((drdp!D124)*DSFS!$B124+(drdp!G124)*DSFS!$C124+(drdp!J124)*DSFS!$D124)</f>
        <v>1.0164000000000002</v>
      </c>
      <c r="K124" s="21">
        <f>SUM(E$3:E123)+H124</f>
        <v>0.25432294542397649</v>
      </c>
      <c r="L124" s="21">
        <f>SUM(F$3:F123)+I124</f>
        <v>0.94914615385284717</v>
      </c>
      <c r="M124" s="21">
        <f>SUM(G$3:G123)+J124</f>
        <v>1.517162322094217</v>
      </c>
      <c r="N124" s="19">
        <f t="shared" si="5"/>
        <v>6.4680160569126927E-2</v>
      </c>
      <c r="O124" s="19">
        <f t="shared" si="5"/>
        <v>0.90087842137365259</v>
      </c>
      <c r="P124" s="19">
        <f t="shared" si="5"/>
        <v>2.3017815115823166</v>
      </c>
      <c r="Q124" s="19">
        <f t="shared" si="6"/>
        <v>0.24138964548569483</v>
      </c>
      <c r="R124" s="19">
        <f t="shared" si="7"/>
        <v>0.38584919044128096</v>
      </c>
      <c r="S124" s="19">
        <f t="shared" si="8"/>
        <v>1.4400087827861805</v>
      </c>
    </row>
    <row r="125" spans="1:19" x14ac:dyDescent="0.25">
      <c r="A125" s="26">
        <f>Wellpath!E125</f>
        <v>3660</v>
      </c>
      <c r="B125" s="22">
        <f>Wellpath!K125</f>
        <v>3660</v>
      </c>
      <c r="C125" s="22">
        <v>0</v>
      </c>
      <c r="D125" s="22">
        <v>0</v>
      </c>
      <c r="E125" s="20">
        <f>Model!$W$5*((drdp!B125+drdp!K125)*DSFS!$B125+(drdp!E125+drdp!N125)*DSFS!$C125+(drdp!H125+drdp!Q125)*DSFS!$D125)</f>
        <v>0</v>
      </c>
      <c r="F125" s="20">
        <f>Model!$W$5*((drdp!C125+drdp!L125)*DSFS!$B125+(drdp!F125+drdp!O125)*DSFS!$C125+(drdp!I125+drdp!R125)*DSFS!$D125)</f>
        <v>0</v>
      </c>
      <c r="G125" s="20">
        <f>Model!$W$5*((drdp!D125+drdp!M125)*DSFS!$B125+(drdp!G125+drdp!P125)*DSFS!$C125+(drdp!J125+drdp!S125)*DSFS!$D125)</f>
        <v>0</v>
      </c>
      <c r="H125" s="18">
        <f>Model!$W$5*((drdp!B125)*DSFS!$B125+(drdp!E125)*DSFS!$C125+(drdp!H125)*DSFS!$D125)</f>
        <v>0.45940527193891056</v>
      </c>
      <c r="I125" s="18">
        <f>Model!$W$5*((drdp!C125)*DSFS!$B125+(drdp!F125)*DSFS!$C125+(drdp!I125)*DSFS!$D125)</f>
        <v>1.7145238161410108</v>
      </c>
      <c r="J125" s="18">
        <f>Model!$W$5*((drdp!D125)*DSFS!$B125+(drdp!G125)*DSFS!$C125+(drdp!J125)*DSFS!$D125)</f>
        <v>1.0248000000000002</v>
      </c>
      <c r="K125" s="21">
        <f>SUM(E$3:E124)+H125</f>
        <v>0.25808856240708233</v>
      </c>
      <c r="L125" s="21">
        <f>SUM(F$3:F124)+I125</f>
        <v>0.96319962775564227</v>
      </c>
      <c r="M125" s="21">
        <f>SUM(G$3:G124)+J125</f>
        <v>1.5255623220942169</v>
      </c>
      <c r="N125" s="19">
        <f t="shared" si="5"/>
        <v>6.6609706045354433E-2</v>
      </c>
      <c r="O125" s="19">
        <f t="shared" si="5"/>
        <v>0.9277535229086078</v>
      </c>
      <c r="P125" s="19">
        <f t="shared" si="5"/>
        <v>2.3273403985934995</v>
      </c>
      <c r="Q125" s="19">
        <f t="shared" si="6"/>
        <v>0.24859080723849056</v>
      </c>
      <c r="R125" s="19">
        <f t="shared" si="7"/>
        <v>0.39373018657170678</v>
      </c>
      <c r="S125" s="19">
        <f t="shared" si="8"/>
        <v>1.4694210607591831</v>
      </c>
    </row>
    <row r="126" spans="1:19" x14ac:dyDescent="0.25">
      <c r="A126" s="26">
        <f>Wellpath!E126</f>
        <v>3690</v>
      </c>
      <c r="B126" s="22">
        <f>Wellpath!K126</f>
        <v>3690</v>
      </c>
      <c r="C126" s="22">
        <v>0</v>
      </c>
      <c r="D126" s="22">
        <v>0</v>
      </c>
      <c r="E126" s="20">
        <f>Model!$W$5*((drdp!B126+drdp!K126)*DSFS!$B126+(drdp!E126+drdp!N126)*DSFS!$C126+(drdp!H126+drdp!Q126)*DSFS!$D126)</f>
        <v>0</v>
      </c>
      <c r="F126" s="20">
        <f>Model!$W$5*((drdp!C126+drdp!L126)*DSFS!$B126+(drdp!F126+drdp!O126)*DSFS!$C126+(drdp!I126+drdp!R126)*DSFS!$D126)</f>
        <v>0</v>
      </c>
      <c r="G126" s="20">
        <f>Model!$W$5*((drdp!D126+drdp!M126)*DSFS!$B126+(drdp!G126+drdp!P126)*DSFS!$C126+(drdp!J126+drdp!S126)*DSFS!$D126)</f>
        <v>0</v>
      </c>
      <c r="H126" s="18">
        <f>Model!$W$5*((drdp!B126)*DSFS!$B126+(drdp!E126)*DSFS!$C126+(drdp!H126)*DSFS!$D126)</f>
        <v>0.46317088892201635</v>
      </c>
      <c r="I126" s="18">
        <f>Model!$W$5*((drdp!C126)*DSFS!$B126+(drdp!F126)*DSFS!$C126+(drdp!I126)*DSFS!$D126)</f>
        <v>1.7285772900438059</v>
      </c>
      <c r="J126" s="18">
        <f>Model!$W$5*((drdp!D126)*DSFS!$B126+(drdp!G126)*DSFS!$C126+(drdp!J126)*DSFS!$D126)</f>
        <v>1.0332000000000001</v>
      </c>
      <c r="K126" s="21">
        <f>SUM(E$3:E125)+H126</f>
        <v>0.26185417939018812</v>
      </c>
      <c r="L126" s="21">
        <f>SUM(F$3:F125)+I126</f>
        <v>0.97725310165843737</v>
      </c>
      <c r="M126" s="21">
        <f>SUM(G$3:G125)+J126</f>
        <v>1.5339623220942169</v>
      </c>
      <c r="N126" s="19">
        <f t="shared" si="5"/>
        <v>6.8567611264108819E-2</v>
      </c>
      <c r="O126" s="19">
        <f t="shared" si="5"/>
        <v>0.95502362470103608</v>
      </c>
      <c r="P126" s="19">
        <f t="shared" si="5"/>
        <v>2.3530404056046819</v>
      </c>
      <c r="Q126" s="19">
        <f t="shared" si="6"/>
        <v>0.25589780899128622</v>
      </c>
      <c r="R126" s="19">
        <f t="shared" si="7"/>
        <v>0.40167444506744859</v>
      </c>
      <c r="S126" s="19">
        <f t="shared" si="8"/>
        <v>1.4990694370937525</v>
      </c>
    </row>
    <row r="127" spans="1:19" x14ac:dyDescent="0.25">
      <c r="A127" s="26">
        <f>Wellpath!E127</f>
        <v>3720</v>
      </c>
      <c r="B127" s="22">
        <f>Wellpath!K127</f>
        <v>3720</v>
      </c>
      <c r="C127" s="22">
        <v>0</v>
      </c>
      <c r="D127" s="22">
        <v>0</v>
      </c>
      <c r="E127" s="20">
        <f>Model!$W$5*((drdp!B127+drdp!K127)*DSFS!$B127+(drdp!E127+drdp!N127)*DSFS!$C127+(drdp!H127+drdp!Q127)*DSFS!$D127)</f>
        <v>0</v>
      </c>
      <c r="F127" s="20">
        <f>Model!$W$5*((drdp!C127+drdp!L127)*DSFS!$B127+(drdp!F127+drdp!O127)*DSFS!$C127+(drdp!I127+drdp!R127)*DSFS!$D127)</f>
        <v>0</v>
      </c>
      <c r="G127" s="20">
        <f>Model!$W$5*((drdp!D127+drdp!M127)*DSFS!$B127+(drdp!G127+drdp!P127)*DSFS!$C127+(drdp!J127+drdp!S127)*DSFS!$D127)</f>
        <v>0</v>
      </c>
      <c r="H127" s="18">
        <f>Model!$W$5*((drdp!B127)*DSFS!$B127+(drdp!E127)*DSFS!$C127+(drdp!H127)*DSFS!$D127)</f>
        <v>0.4669365059051222</v>
      </c>
      <c r="I127" s="18">
        <f>Model!$W$5*((drdp!C127)*DSFS!$B127+(drdp!F127)*DSFS!$C127+(drdp!I127)*DSFS!$D127)</f>
        <v>1.742630763946601</v>
      </c>
      <c r="J127" s="18">
        <f>Model!$W$5*((drdp!D127)*DSFS!$B127+(drdp!G127)*DSFS!$C127+(drdp!J127)*DSFS!$D127)</f>
        <v>1.0416000000000001</v>
      </c>
      <c r="K127" s="21">
        <f>SUM(E$3:E126)+H127</f>
        <v>0.26561979637329397</v>
      </c>
      <c r="L127" s="21">
        <f>SUM(F$3:F126)+I127</f>
        <v>0.99130657556123247</v>
      </c>
      <c r="M127" s="21">
        <f>SUM(G$3:G126)+J127</f>
        <v>1.5423623220942169</v>
      </c>
      <c r="N127" s="19">
        <f t="shared" si="5"/>
        <v>7.0553876225390152E-2</v>
      </c>
      <c r="O127" s="19">
        <f t="shared" si="5"/>
        <v>0.98268872675093755</v>
      </c>
      <c r="P127" s="19">
        <f t="shared" si="5"/>
        <v>2.3788815326158645</v>
      </c>
      <c r="Q127" s="19">
        <f t="shared" si="6"/>
        <v>0.26331065074408194</v>
      </c>
      <c r="R127" s="19">
        <f t="shared" si="7"/>
        <v>0.40968196592850675</v>
      </c>
      <c r="S127" s="19">
        <f t="shared" si="8"/>
        <v>1.5289539117898887</v>
      </c>
    </row>
    <row r="128" spans="1:19" x14ac:dyDescent="0.25">
      <c r="A128" s="26">
        <f>Wellpath!E128</f>
        <v>3750</v>
      </c>
      <c r="B128" s="22">
        <f>Wellpath!K128</f>
        <v>3750</v>
      </c>
      <c r="C128" s="22">
        <v>0</v>
      </c>
      <c r="D128" s="22">
        <v>0</v>
      </c>
      <c r="E128" s="20">
        <f>Model!$W$5*((drdp!B128+drdp!K128)*DSFS!$B128+(drdp!E128+drdp!N128)*DSFS!$C128+(drdp!H128+drdp!Q128)*DSFS!$D128)</f>
        <v>0</v>
      </c>
      <c r="F128" s="20">
        <f>Model!$W$5*((drdp!C128+drdp!L128)*DSFS!$B128+(drdp!F128+drdp!O128)*DSFS!$C128+(drdp!I128+drdp!R128)*DSFS!$D128)</f>
        <v>0</v>
      </c>
      <c r="G128" s="20">
        <f>Model!$W$5*((drdp!D128+drdp!M128)*DSFS!$B128+(drdp!G128+drdp!P128)*DSFS!$C128+(drdp!J128+drdp!S128)*DSFS!$D128)</f>
        <v>0</v>
      </c>
      <c r="H128" s="18">
        <f>Model!$W$5*((drdp!B128)*DSFS!$B128+(drdp!E128)*DSFS!$C128+(drdp!H128)*DSFS!$D128)</f>
        <v>0.47070212288822805</v>
      </c>
      <c r="I128" s="18">
        <f>Model!$W$5*((drdp!C128)*DSFS!$B128+(drdp!F128)*DSFS!$C128+(drdp!I128)*DSFS!$D128)</f>
        <v>1.7566842378493961</v>
      </c>
      <c r="J128" s="18">
        <f>Model!$W$5*((drdp!D128)*DSFS!$B128+(drdp!G128)*DSFS!$C128+(drdp!J128)*DSFS!$D128)</f>
        <v>1.0500000000000003</v>
      </c>
      <c r="K128" s="21">
        <f>SUM(E$3:E127)+H128</f>
        <v>0.26938541335639982</v>
      </c>
      <c r="L128" s="21">
        <f>SUM(F$3:F127)+I128</f>
        <v>1.0053600494640276</v>
      </c>
      <c r="M128" s="21">
        <f>SUM(G$3:G127)+J128</f>
        <v>1.5507623220942168</v>
      </c>
      <c r="N128" s="19">
        <f t="shared" si="5"/>
        <v>7.2568500929198393E-2</v>
      </c>
      <c r="O128" s="19">
        <f t="shared" si="5"/>
        <v>1.010748829058312</v>
      </c>
      <c r="P128" s="19">
        <f t="shared" si="5"/>
        <v>2.4048637796270476</v>
      </c>
      <c r="Q128" s="19">
        <f t="shared" si="6"/>
        <v>0.27082933249687763</v>
      </c>
      <c r="R128" s="19">
        <f t="shared" si="7"/>
        <v>0.41775274915488103</v>
      </c>
      <c r="S128" s="19">
        <f t="shared" si="8"/>
        <v>1.5590744848475921</v>
      </c>
    </row>
    <row r="129" spans="1:19" x14ac:dyDescent="0.25">
      <c r="A129" s="26">
        <f>Wellpath!E129</f>
        <v>3780</v>
      </c>
      <c r="B129" s="22">
        <f>Wellpath!K129</f>
        <v>3780</v>
      </c>
      <c r="C129" s="22">
        <v>0</v>
      </c>
      <c r="D129" s="22">
        <v>0</v>
      </c>
      <c r="E129" s="20">
        <f>Model!$W$5*((drdp!B129+drdp!K129)*DSFS!$B129+(drdp!E129+drdp!N129)*DSFS!$C129+(drdp!H129+drdp!Q129)*DSFS!$D129)</f>
        <v>0</v>
      </c>
      <c r="F129" s="20">
        <f>Model!$W$5*((drdp!C129+drdp!L129)*DSFS!$B129+(drdp!F129+drdp!O129)*DSFS!$C129+(drdp!I129+drdp!R129)*DSFS!$D129)</f>
        <v>0</v>
      </c>
      <c r="G129" s="20">
        <f>Model!$W$5*((drdp!D129+drdp!M129)*DSFS!$B129+(drdp!G129+drdp!P129)*DSFS!$C129+(drdp!J129+drdp!S129)*DSFS!$D129)</f>
        <v>0</v>
      </c>
      <c r="H129" s="18">
        <f>Model!$W$5*((drdp!B129)*DSFS!$B129+(drdp!E129)*DSFS!$C129+(drdp!H129)*DSFS!$D129)</f>
        <v>0.47446773987133384</v>
      </c>
      <c r="I129" s="18">
        <f>Model!$W$5*((drdp!C129)*DSFS!$B129+(drdp!F129)*DSFS!$C129+(drdp!I129)*DSFS!$D129)</f>
        <v>1.7707377117521916</v>
      </c>
      <c r="J129" s="18">
        <f>Model!$W$5*((drdp!D129)*DSFS!$B129+(drdp!G129)*DSFS!$C129+(drdp!J129)*DSFS!$D129)</f>
        <v>1.0584000000000002</v>
      </c>
      <c r="K129" s="21">
        <f>SUM(E$3:E128)+H129</f>
        <v>0.27315103033950561</v>
      </c>
      <c r="L129" s="21">
        <f>SUM(F$3:F128)+I129</f>
        <v>1.0194135233668231</v>
      </c>
      <c r="M129" s="21">
        <f>SUM(G$3:G128)+J129</f>
        <v>1.5591623220942168</v>
      </c>
      <c r="N129" s="19">
        <f t="shared" si="5"/>
        <v>7.4611485375533512E-2</v>
      </c>
      <c r="O129" s="19">
        <f t="shared" si="5"/>
        <v>1.0392039316231605</v>
      </c>
      <c r="P129" s="19">
        <f t="shared" si="5"/>
        <v>2.43098714663823</v>
      </c>
      <c r="Q129" s="19">
        <f t="shared" si="6"/>
        <v>0.27845385424967339</v>
      </c>
      <c r="R129" s="19">
        <f t="shared" si="7"/>
        <v>0.42588679474657143</v>
      </c>
      <c r="S129" s="19">
        <f t="shared" si="8"/>
        <v>1.589431156266863</v>
      </c>
    </row>
    <row r="130" spans="1:19" x14ac:dyDescent="0.25">
      <c r="A130" s="26">
        <f>Wellpath!E130</f>
        <v>3810</v>
      </c>
      <c r="B130" s="22">
        <f>Wellpath!K130</f>
        <v>3810</v>
      </c>
      <c r="C130" s="22">
        <v>0</v>
      </c>
      <c r="D130" s="22">
        <v>0</v>
      </c>
      <c r="E130" s="20">
        <f>Model!$W$5*((drdp!B130+drdp!K130)*DSFS!$B130+(drdp!E130+drdp!N130)*DSFS!$C130+(drdp!H130+drdp!Q130)*DSFS!$D130)</f>
        <v>0</v>
      </c>
      <c r="F130" s="20">
        <f>Model!$W$5*((drdp!C130+drdp!L130)*DSFS!$B130+(drdp!F130+drdp!O130)*DSFS!$C130+(drdp!I130+drdp!R130)*DSFS!$D130)</f>
        <v>0</v>
      </c>
      <c r="G130" s="20">
        <f>Model!$W$5*((drdp!D130+drdp!M130)*DSFS!$B130+(drdp!G130+drdp!P130)*DSFS!$C130+(drdp!J130+drdp!S130)*DSFS!$D130)</f>
        <v>0</v>
      </c>
      <c r="H130" s="18">
        <f>Model!$W$5*((drdp!B130)*DSFS!$B130+(drdp!E130)*DSFS!$C130+(drdp!H130)*DSFS!$D130)</f>
        <v>0.47823335685443968</v>
      </c>
      <c r="I130" s="18">
        <f>Model!$W$5*((drdp!C130)*DSFS!$B130+(drdp!F130)*DSFS!$C130+(drdp!I130)*DSFS!$D130)</f>
        <v>1.7847911856549867</v>
      </c>
      <c r="J130" s="18">
        <f>Model!$W$5*((drdp!D130)*DSFS!$B130+(drdp!G130)*DSFS!$C130+(drdp!J130)*DSFS!$D130)</f>
        <v>1.0668000000000002</v>
      </c>
      <c r="K130" s="21">
        <f>SUM(E$3:E129)+H130</f>
        <v>0.27691664732261145</v>
      </c>
      <c r="L130" s="21">
        <f>SUM(F$3:F129)+I130</f>
        <v>1.0334669972696182</v>
      </c>
      <c r="M130" s="21">
        <f>SUM(G$3:G129)+J130</f>
        <v>1.5675623220942168</v>
      </c>
      <c r="N130" s="19">
        <f t="shared" si="5"/>
        <v>7.668282956439558E-2</v>
      </c>
      <c r="O130" s="19">
        <f t="shared" si="5"/>
        <v>1.068054034445481</v>
      </c>
      <c r="P130" s="19">
        <f t="shared" si="5"/>
        <v>2.4572516336494128</v>
      </c>
      <c r="Q130" s="19">
        <f t="shared" si="6"/>
        <v>0.28618421600246913</v>
      </c>
      <c r="R130" s="19">
        <f t="shared" si="7"/>
        <v>0.43408410270357806</v>
      </c>
      <c r="S130" s="19">
        <f t="shared" si="8"/>
        <v>1.6200239260477003</v>
      </c>
    </row>
    <row r="131" spans="1:19" x14ac:dyDescent="0.25">
      <c r="A131" s="26">
        <f>Wellpath!E131</f>
        <v>3840</v>
      </c>
      <c r="B131" s="22">
        <f>Wellpath!K131</f>
        <v>3840</v>
      </c>
      <c r="C131" s="22">
        <v>0</v>
      </c>
      <c r="D131" s="22">
        <v>0</v>
      </c>
      <c r="E131" s="20">
        <f>Model!$W$5*((drdp!B131+drdp!K131)*DSFS!$B131+(drdp!E131+drdp!N131)*DSFS!$C131+(drdp!H131+drdp!Q131)*DSFS!$D131)</f>
        <v>0</v>
      </c>
      <c r="F131" s="20">
        <f>Model!$W$5*((drdp!C131+drdp!L131)*DSFS!$B131+(drdp!F131+drdp!O131)*DSFS!$C131+(drdp!I131+drdp!R131)*DSFS!$D131)</f>
        <v>0</v>
      </c>
      <c r="G131" s="20">
        <f>Model!$W$5*((drdp!D131+drdp!M131)*DSFS!$B131+(drdp!G131+drdp!P131)*DSFS!$C131+(drdp!J131+drdp!S131)*DSFS!$D131)</f>
        <v>0</v>
      </c>
      <c r="H131" s="18">
        <f>Model!$W$5*((drdp!B131)*DSFS!$B131+(drdp!E131)*DSFS!$C131+(drdp!H131)*DSFS!$D131)</f>
        <v>0.48199897383754553</v>
      </c>
      <c r="I131" s="18">
        <f>Model!$W$5*((drdp!C131)*DSFS!$B131+(drdp!F131)*DSFS!$C131+(drdp!I131)*DSFS!$D131)</f>
        <v>1.7988446595577818</v>
      </c>
      <c r="J131" s="18">
        <f>Model!$W$5*((drdp!D131)*DSFS!$B131+(drdp!G131)*DSFS!$C131+(drdp!J131)*DSFS!$D131)</f>
        <v>1.0752000000000002</v>
      </c>
      <c r="K131" s="21">
        <f>SUM(E$3:E130)+H131</f>
        <v>0.2806822643057173</v>
      </c>
      <c r="L131" s="21">
        <f>SUM(F$3:F130)+I131</f>
        <v>1.0475204711724133</v>
      </c>
      <c r="M131" s="21">
        <f>SUM(G$3:G130)+J131</f>
        <v>1.5759623220942167</v>
      </c>
      <c r="N131" s="19">
        <f t="shared" si="5"/>
        <v>7.878253349578454E-2</v>
      </c>
      <c r="O131" s="19">
        <f t="shared" si="5"/>
        <v>1.0972991375252747</v>
      </c>
      <c r="P131" s="19">
        <f t="shared" si="5"/>
        <v>2.4836572406605955</v>
      </c>
      <c r="Q131" s="19">
        <f t="shared" si="6"/>
        <v>0.29402041775526483</v>
      </c>
      <c r="R131" s="19">
        <f t="shared" si="7"/>
        <v>0.44234467302590091</v>
      </c>
      <c r="S131" s="19">
        <f t="shared" si="8"/>
        <v>1.6508527941901046</v>
      </c>
    </row>
    <row r="132" spans="1:19" x14ac:dyDescent="0.25">
      <c r="A132" s="26">
        <f>Wellpath!E132</f>
        <v>3870</v>
      </c>
      <c r="B132" s="22">
        <f>Wellpath!K132</f>
        <v>3870</v>
      </c>
      <c r="C132" s="22">
        <v>0</v>
      </c>
      <c r="D132" s="22">
        <v>0</v>
      </c>
      <c r="E132" s="20">
        <f>Model!$W$5*((drdp!B132+drdp!K132)*DSFS!$B132+(drdp!E132+drdp!N132)*DSFS!$C132+(drdp!H132+drdp!Q132)*DSFS!$D132)</f>
        <v>0</v>
      </c>
      <c r="F132" s="20">
        <f>Model!$W$5*((drdp!C132+drdp!L132)*DSFS!$B132+(drdp!F132+drdp!O132)*DSFS!$C132+(drdp!I132+drdp!R132)*DSFS!$D132)</f>
        <v>0</v>
      </c>
      <c r="G132" s="20">
        <f>Model!$W$5*((drdp!D132+drdp!M132)*DSFS!$B132+(drdp!G132+drdp!P132)*DSFS!$C132+(drdp!J132+drdp!S132)*DSFS!$D132)</f>
        <v>0</v>
      </c>
      <c r="H132" s="18">
        <f>Model!$W$5*((drdp!B132)*DSFS!$B132+(drdp!E132)*DSFS!$C132+(drdp!H132)*DSFS!$D132)</f>
        <v>0.48576459082065127</v>
      </c>
      <c r="I132" s="18">
        <f>Model!$W$5*((drdp!C132)*DSFS!$B132+(drdp!F132)*DSFS!$C132+(drdp!I132)*DSFS!$D132)</f>
        <v>1.8128981334605769</v>
      </c>
      <c r="J132" s="18">
        <f>Model!$W$5*((drdp!D132)*DSFS!$B132+(drdp!G132)*DSFS!$C132+(drdp!J132)*DSFS!$D132)</f>
        <v>1.0836000000000001</v>
      </c>
      <c r="K132" s="21">
        <f>SUM(E$3:E131)+H132</f>
        <v>0.28444788128882303</v>
      </c>
      <c r="L132" s="21">
        <f>SUM(F$3:F131)+I132</f>
        <v>1.0615739450752084</v>
      </c>
      <c r="M132" s="21">
        <f>SUM(G$3:G131)+J132</f>
        <v>1.5843623220942167</v>
      </c>
      <c r="N132" s="19">
        <f t="shared" ref="N132:P133" si="9">K132^2</f>
        <v>8.0910597169700366E-2</v>
      </c>
      <c r="O132" s="19">
        <f t="shared" si="9"/>
        <v>1.1269392408625416</v>
      </c>
      <c r="P132" s="19">
        <f t="shared" si="9"/>
        <v>2.5102039676717784</v>
      </c>
      <c r="Q132" s="19">
        <f t="shared" ref="Q132:Q133" si="10">K132*L132</f>
        <v>0.30196245950806044</v>
      </c>
      <c r="R132" s="19">
        <f t="shared" ref="R132:R133" si="11">K132*M132</f>
        <v>0.45066850571353972</v>
      </c>
      <c r="S132" s="19">
        <f t="shared" ref="S132:S133" si="12">L132*M132</f>
        <v>1.6819177606940756</v>
      </c>
    </row>
    <row r="133" spans="1:19" x14ac:dyDescent="0.25">
      <c r="A133" s="26">
        <f>Wellpath!E133</f>
        <v>3900</v>
      </c>
      <c r="B133" s="22">
        <f>Wellpath!K133</f>
        <v>3900</v>
      </c>
      <c r="C133" s="22">
        <v>0</v>
      </c>
      <c r="D133" s="22">
        <v>0</v>
      </c>
      <c r="E133" s="20">
        <f>Model!$W$5*((drdp!B133+drdp!K133)*DSFS!$B133+(drdp!E133+drdp!N133)*DSFS!$C133+(drdp!H133+drdp!Q133)*DSFS!$D133)</f>
        <v>0</v>
      </c>
      <c r="F133" s="20">
        <f>Model!$W$5*((drdp!C133+drdp!L133)*DSFS!$B133+(drdp!F133+drdp!O133)*DSFS!$C133+(drdp!I133+drdp!R133)*DSFS!$D133)</f>
        <v>0</v>
      </c>
      <c r="G133" s="20">
        <f>Model!$W$5*((drdp!D133+drdp!M133)*DSFS!$B133+(drdp!G133+drdp!P133)*DSFS!$C133+(drdp!J133+drdp!S133)*DSFS!$D133)</f>
        <v>0</v>
      </c>
      <c r="H133" s="18">
        <f>Model!$W$5*((drdp!B133)*DSFS!$B133+(drdp!E133)*DSFS!$C133+(drdp!H133)*DSFS!$D133)</f>
        <v>0.48953020780375711</v>
      </c>
      <c r="I133" s="18">
        <f>Model!$W$5*((drdp!C133)*DSFS!$B133+(drdp!F133)*DSFS!$C133+(drdp!I133)*DSFS!$D133)</f>
        <v>1.826951607363372</v>
      </c>
      <c r="J133" s="18">
        <f>Model!$W$5*((drdp!D133)*DSFS!$B133+(drdp!G133)*DSFS!$C133+(drdp!J133)*DSFS!$D133)</f>
        <v>1.0920000000000001</v>
      </c>
      <c r="K133" s="21">
        <f>SUM(E$3:E132)+H133</f>
        <v>0.28821349827192888</v>
      </c>
      <c r="L133" s="21">
        <f>SUM(F$3:F132)+I133</f>
        <v>1.0756274189780035</v>
      </c>
      <c r="M133" s="21">
        <f>SUM(G$3:G132)+J133</f>
        <v>1.5927623220942166</v>
      </c>
      <c r="N133" s="19">
        <f t="shared" si="9"/>
        <v>8.3067020586143153E-2</v>
      </c>
      <c r="O133" s="19">
        <f t="shared" si="9"/>
        <v>1.1569743444572815</v>
      </c>
      <c r="P133" s="19">
        <f t="shared" si="9"/>
        <v>2.5368918146829613</v>
      </c>
      <c r="Q133" s="19">
        <f t="shared" si="10"/>
        <v>0.31001034126085614</v>
      </c>
      <c r="R133" s="19">
        <f t="shared" si="11"/>
        <v>0.45905560076649493</v>
      </c>
      <c r="S133" s="19">
        <f t="shared" si="12"/>
        <v>1.7132188255596137</v>
      </c>
    </row>
    <row r="134" spans="1:19" x14ac:dyDescent="0.25">
      <c r="A134" s="26">
        <f>Wellpath!E134</f>
        <v>3930</v>
      </c>
      <c r="B134" s="22">
        <f>Wellpath!K134</f>
        <v>3930</v>
      </c>
      <c r="C134" s="22">
        <v>0</v>
      </c>
      <c r="D134" s="22">
        <v>0</v>
      </c>
      <c r="E134" s="20">
        <f>Model!$W$5*((drdp!B134+drdp!K134)*DSFS!$B134+(drdp!E134+drdp!N134)*DSFS!$C134+(drdp!H134+drdp!Q134)*DSFS!$D134)</f>
        <v>0</v>
      </c>
      <c r="F134" s="20">
        <f>Model!$W$5*((drdp!C134+drdp!L134)*DSFS!$B134+(drdp!F134+drdp!O134)*DSFS!$C134+(drdp!I134+drdp!R134)*DSFS!$D134)</f>
        <v>0</v>
      </c>
      <c r="G134" s="20">
        <f>Model!$W$5*((drdp!D134+drdp!M134)*DSFS!$B134+(drdp!G134+drdp!P134)*DSFS!$C134+(drdp!J134+drdp!S134)*DSFS!$D134)</f>
        <v>0</v>
      </c>
      <c r="H134" s="18">
        <f>Model!$W$5*((drdp!B134)*DSFS!$B134+(drdp!E134)*DSFS!$C134+(drdp!H134)*DSFS!$D134)</f>
        <v>0.49329582478686296</v>
      </c>
      <c r="I134" s="18">
        <f>Model!$W$5*((drdp!C134)*DSFS!$B134+(drdp!F134)*DSFS!$C134+(drdp!I134)*DSFS!$D134)</f>
        <v>1.8410050812661674</v>
      </c>
      <c r="J134" s="18">
        <f>Model!$W$5*((drdp!D134)*DSFS!$B134+(drdp!G134)*DSFS!$C134+(drdp!J134)*DSFS!$D134)</f>
        <v>1.1004000000000003</v>
      </c>
      <c r="K134" s="21">
        <f>SUM(E$3:E133)+H134</f>
        <v>0.29197911525503473</v>
      </c>
      <c r="L134" s="21">
        <f>SUM(F$3:F133)+I134</f>
        <v>1.0896808928807988</v>
      </c>
      <c r="M134" s="21">
        <f>SUM(G$3:G133)+J134</f>
        <v>1.601162322094217</v>
      </c>
      <c r="N134" s="19">
        <f t="shared" ref="N134:N197" si="13">K134^2</f>
        <v>8.5251803745112847E-2</v>
      </c>
      <c r="O134" s="19">
        <f t="shared" ref="O134:O197" si="14">L134^2</f>
        <v>1.187404448309495</v>
      </c>
      <c r="P134" s="19">
        <f t="shared" ref="P134:P197" si="15">M134^2</f>
        <v>2.5637207816941454</v>
      </c>
      <c r="Q134" s="19">
        <f t="shared" ref="Q134:Q197" si="16">K134*L134</f>
        <v>0.31816406301365191</v>
      </c>
      <c r="R134" s="19">
        <f t="shared" ref="R134:R197" si="17">K134*M134</f>
        <v>0.46750595818476642</v>
      </c>
      <c r="S134" s="19">
        <f t="shared" ref="S134:S197" si="18">L134*M134</f>
        <v>1.7447559887867197</v>
      </c>
    </row>
    <row r="135" spans="1:19" x14ac:dyDescent="0.25">
      <c r="A135" s="26">
        <f>Wellpath!E135</f>
        <v>3960</v>
      </c>
      <c r="B135" s="22">
        <f>Wellpath!K135</f>
        <v>3960</v>
      </c>
      <c r="C135" s="22">
        <v>0</v>
      </c>
      <c r="D135" s="22">
        <v>0</v>
      </c>
      <c r="E135" s="20">
        <f>Model!$W$5*((drdp!B135+drdp!K135)*DSFS!$B135+(drdp!E135+drdp!N135)*DSFS!$C135+(drdp!H135+drdp!Q135)*DSFS!$D135)</f>
        <v>0</v>
      </c>
      <c r="F135" s="20">
        <f>Model!$W$5*((drdp!C135+drdp!L135)*DSFS!$B135+(drdp!F135+drdp!O135)*DSFS!$C135+(drdp!I135+drdp!R135)*DSFS!$D135)</f>
        <v>0</v>
      </c>
      <c r="G135" s="20">
        <f>Model!$W$5*((drdp!D135+drdp!M135)*DSFS!$B135+(drdp!G135+drdp!P135)*DSFS!$C135+(drdp!J135+drdp!S135)*DSFS!$D135)</f>
        <v>0</v>
      </c>
      <c r="H135" s="18">
        <f>Model!$W$5*((drdp!B135)*DSFS!$B135+(drdp!E135)*DSFS!$C135+(drdp!H135)*DSFS!$D135)</f>
        <v>0.49706144176996875</v>
      </c>
      <c r="I135" s="18">
        <f>Model!$W$5*((drdp!C135)*DSFS!$B135+(drdp!F135)*DSFS!$C135+(drdp!I135)*DSFS!$D135)</f>
        <v>1.8550585551689625</v>
      </c>
      <c r="J135" s="18">
        <f>Model!$W$5*((drdp!D135)*DSFS!$B135+(drdp!G135)*DSFS!$C135+(drdp!J135)*DSFS!$D135)</f>
        <v>1.1088000000000002</v>
      </c>
      <c r="K135" s="21">
        <f>SUM(E$3:E134)+H135</f>
        <v>0.29574473223814052</v>
      </c>
      <c r="L135" s="21">
        <f>SUM(F$3:F134)+I135</f>
        <v>1.1037343667835939</v>
      </c>
      <c r="M135" s="21">
        <f>SUM(G$3:G134)+J135</f>
        <v>1.609562322094217</v>
      </c>
      <c r="N135" s="19">
        <f t="shared" si="13"/>
        <v>8.7464946646609434E-2</v>
      </c>
      <c r="O135" s="19">
        <f t="shared" si="14"/>
        <v>1.2182295524191811</v>
      </c>
      <c r="P135" s="19">
        <f t="shared" si="15"/>
        <v>2.5906908687053281</v>
      </c>
      <c r="Q135" s="19">
        <f t="shared" si="16"/>
        <v>0.32642362476644754</v>
      </c>
      <c r="R135" s="19">
        <f t="shared" si="17"/>
        <v>0.47601957796835387</v>
      </c>
      <c r="S135" s="19">
        <f t="shared" si="18"/>
        <v>1.7765292503753918</v>
      </c>
    </row>
    <row r="136" spans="1:19" x14ac:dyDescent="0.25">
      <c r="A136" s="26">
        <f>Wellpath!E136</f>
        <v>3990</v>
      </c>
      <c r="B136" s="22">
        <f>Wellpath!K136</f>
        <v>3990</v>
      </c>
      <c r="C136" s="22">
        <v>0</v>
      </c>
      <c r="D136" s="22">
        <v>0</v>
      </c>
      <c r="E136" s="20">
        <f>Model!$W$5*((drdp!B136+drdp!K136)*DSFS!$B136+(drdp!E136+drdp!N136)*DSFS!$C136+(drdp!H136+drdp!Q136)*DSFS!$D136)</f>
        <v>0</v>
      </c>
      <c r="F136" s="20">
        <f>Model!$W$5*((drdp!C136+drdp!L136)*DSFS!$B136+(drdp!F136+drdp!O136)*DSFS!$C136+(drdp!I136+drdp!R136)*DSFS!$D136)</f>
        <v>0</v>
      </c>
      <c r="G136" s="20">
        <f>Model!$W$5*((drdp!D136+drdp!M136)*DSFS!$B136+(drdp!G136+drdp!P136)*DSFS!$C136+(drdp!J136+drdp!S136)*DSFS!$D136)</f>
        <v>0</v>
      </c>
      <c r="H136" s="18">
        <f>Model!$W$5*((drdp!B136)*DSFS!$B136+(drdp!E136)*DSFS!$C136+(drdp!H136)*DSFS!$D136)</f>
        <v>0.50082705875307465</v>
      </c>
      <c r="I136" s="18">
        <f>Model!$W$5*((drdp!C136)*DSFS!$B136+(drdp!F136)*DSFS!$C136+(drdp!I136)*DSFS!$D136)</f>
        <v>1.8691120290717576</v>
      </c>
      <c r="J136" s="18">
        <f>Model!$W$5*((drdp!D136)*DSFS!$B136+(drdp!G136)*DSFS!$C136+(drdp!J136)*DSFS!$D136)</f>
        <v>1.1172000000000002</v>
      </c>
      <c r="K136" s="21">
        <f>SUM(E$3:E135)+H136</f>
        <v>0.29951034922124642</v>
      </c>
      <c r="L136" s="21">
        <f>SUM(F$3:F135)+I136</f>
        <v>1.117787840686389</v>
      </c>
      <c r="M136" s="21">
        <f>SUM(G$3:G135)+J136</f>
        <v>1.617962322094217</v>
      </c>
      <c r="N136" s="19">
        <f t="shared" si="13"/>
        <v>8.9706449290632984E-2</v>
      </c>
      <c r="O136" s="19">
        <f t="shared" si="14"/>
        <v>1.2494496567863402</v>
      </c>
      <c r="P136" s="19">
        <f t="shared" si="15"/>
        <v>2.6178020757165106</v>
      </c>
      <c r="Q136" s="19">
        <f t="shared" si="16"/>
        <v>0.33478902651924336</v>
      </c>
      <c r="R136" s="19">
        <f t="shared" si="17"/>
        <v>0.48459646011725771</v>
      </c>
      <c r="S136" s="19">
        <f t="shared" si="18"/>
        <v>1.8085386103256307</v>
      </c>
    </row>
    <row r="137" spans="1:19" x14ac:dyDescent="0.25">
      <c r="A137" s="26">
        <f>Wellpath!E137</f>
        <v>4020</v>
      </c>
      <c r="B137" s="22">
        <f>Wellpath!K137</f>
        <v>4020</v>
      </c>
      <c r="C137" s="22">
        <v>0</v>
      </c>
      <c r="D137" s="22">
        <v>0</v>
      </c>
      <c r="E137" s="20">
        <f>Model!$W$5*((drdp!B137+drdp!K137)*DSFS!$B137+(drdp!E137+drdp!N137)*DSFS!$C137+(drdp!H137+drdp!Q137)*DSFS!$D137)</f>
        <v>0</v>
      </c>
      <c r="F137" s="20">
        <f>Model!$W$5*((drdp!C137+drdp!L137)*DSFS!$B137+(drdp!F137+drdp!O137)*DSFS!$C137+(drdp!I137+drdp!R137)*DSFS!$D137)</f>
        <v>0</v>
      </c>
      <c r="G137" s="20">
        <f>Model!$W$5*((drdp!D137+drdp!M137)*DSFS!$B137+(drdp!G137+drdp!P137)*DSFS!$C137+(drdp!J137+drdp!S137)*DSFS!$D137)</f>
        <v>0</v>
      </c>
      <c r="H137" s="18">
        <f>Model!$W$5*((drdp!B137)*DSFS!$B137+(drdp!E137)*DSFS!$C137+(drdp!H137)*DSFS!$D137)</f>
        <v>0.50459267573618038</v>
      </c>
      <c r="I137" s="18">
        <f>Model!$W$5*((drdp!C137)*DSFS!$B137+(drdp!F137)*DSFS!$C137+(drdp!I137)*DSFS!$D137)</f>
        <v>1.8831655029745529</v>
      </c>
      <c r="J137" s="18">
        <f>Model!$W$5*((drdp!D137)*DSFS!$B137+(drdp!G137)*DSFS!$C137+(drdp!J137)*DSFS!$D137)</f>
        <v>1.1256000000000002</v>
      </c>
      <c r="K137" s="21">
        <f>SUM(E$3:E136)+H137</f>
        <v>0.30327596620435215</v>
      </c>
      <c r="L137" s="21">
        <f>SUM(F$3:F136)+I137</f>
        <v>1.1318413145891844</v>
      </c>
      <c r="M137" s="21">
        <f>SUM(G$3:G136)+J137</f>
        <v>1.6263623220942169</v>
      </c>
      <c r="N137" s="19">
        <f t="shared" si="13"/>
        <v>9.1976311677183356E-2</v>
      </c>
      <c r="O137" s="19">
        <f t="shared" si="14"/>
        <v>1.2810647614109729</v>
      </c>
      <c r="P137" s="19">
        <f t="shared" si="15"/>
        <v>2.6450544027276934</v>
      </c>
      <c r="Q137" s="19">
        <f t="shared" si="16"/>
        <v>0.34326026827203898</v>
      </c>
      <c r="R137" s="19">
        <f t="shared" si="17"/>
        <v>0.49323660463147745</v>
      </c>
      <c r="S137" s="19">
        <f t="shared" si="18"/>
        <v>1.840784068637437</v>
      </c>
    </row>
    <row r="138" spans="1:19" x14ac:dyDescent="0.25">
      <c r="A138" s="26">
        <f>Wellpath!E138</f>
        <v>4050</v>
      </c>
      <c r="B138" s="22">
        <f>Wellpath!K138</f>
        <v>4050</v>
      </c>
      <c r="C138" s="22">
        <v>0</v>
      </c>
      <c r="D138" s="22">
        <v>0</v>
      </c>
      <c r="E138" s="20">
        <f>Model!$W$5*((drdp!B138+drdp!K138)*DSFS!$B138+(drdp!E138+drdp!N138)*DSFS!$C138+(drdp!H138+drdp!Q138)*DSFS!$D138)</f>
        <v>0</v>
      </c>
      <c r="F138" s="20">
        <f>Model!$W$5*((drdp!C138+drdp!L138)*DSFS!$B138+(drdp!F138+drdp!O138)*DSFS!$C138+(drdp!I138+drdp!R138)*DSFS!$D138)</f>
        <v>0</v>
      </c>
      <c r="G138" s="20">
        <f>Model!$W$5*((drdp!D138+drdp!M138)*DSFS!$B138+(drdp!G138+drdp!P138)*DSFS!$C138+(drdp!J138+drdp!S138)*DSFS!$D138)</f>
        <v>0</v>
      </c>
      <c r="H138" s="18">
        <f>Model!$W$5*((drdp!B138)*DSFS!$B138+(drdp!E138)*DSFS!$C138+(drdp!H138)*DSFS!$D138)</f>
        <v>0.50835829271928623</v>
      </c>
      <c r="I138" s="18">
        <f>Model!$W$5*((drdp!C138)*DSFS!$B138+(drdp!F138)*DSFS!$C138+(drdp!I138)*DSFS!$D138)</f>
        <v>1.897218976877348</v>
      </c>
      <c r="J138" s="18">
        <f>Model!$W$5*((drdp!D138)*DSFS!$B138+(drdp!G138)*DSFS!$C138+(drdp!J138)*DSFS!$D138)</f>
        <v>1.1340000000000001</v>
      </c>
      <c r="K138" s="21">
        <f>SUM(E$3:E137)+H138</f>
        <v>0.307041583187458</v>
      </c>
      <c r="L138" s="21">
        <f>SUM(F$3:F137)+I138</f>
        <v>1.1458947884919795</v>
      </c>
      <c r="M138" s="21">
        <f>SUM(G$3:G137)+J138</f>
        <v>1.6347623220942169</v>
      </c>
      <c r="N138" s="19">
        <f t="shared" si="13"/>
        <v>9.4274533806260691E-2</v>
      </c>
      <c r="O138" s="19">
        <f t="shared" si="14"/>
        <v>1.3130748662930782</v>
      </c>
      <c r="P138" s="19">
        <f t="shared" si="15"/>
        <v>2.6724478497388762</v>
      </c>
      <c r="Q138" s="19">
        <f t="shared" si="16"/>
        <v>0.35183735002483468</v>
      </c>
      <c r="R138" s="19">
        <f t="shared" si="17"/>
        <v>0.50194001151101353</v>
      </c>
      <c r="S138" s="19">
        <f t="shared" si="18"/>
        <v>1.87326562531081</v>
      </c>
    </row>
    <row r="139" spans="1:19" x14ac:dyDescent="0.25">
      <c r="A139" s="26">
        <f>Wellpath!E139</f>
        <v>4080</v>
      </c>
      <c r="B139" s="22">
        <f>Wellpath!K139</f>
        <v>4080</v>
      </c>
      <c r="C139" s="22">
        <v>0</v>
      </c>
      <c r="D139" s="22">
        <v>0</v>
      </c>
      <c r="E139" s="20">
        <f>Model!$W$5*((drdp!B139+drdp!K139)*DSFS!$B139+(drdp!E139+drdp!N139)*DSFS!$C139+(drdp!H139+drdp!Q139)*DSFS!$D139)</f>
        <v>0</v>
      </c>
      <c r="F139" s="20">
        <f>Model!$W$5*((drdp!C139+drdp!L139)*DSFS!$B139+(drdp!F139+drdp!O139)*DSFS!$C139+(drdp!I139+drdp!R139)*DSFS!$D139)</f>
        <v>0</v>
      </c>
      <c r="G139" s="20">
        <f>Model!$W$5*((drdp!D139+drdp!M139)*DSFS!$B139+(drdp!G139+drdp!P139)*DSFS!$C139+(drdp!J139+drdp!S139)*DSFS!$D139)</f>
        <v>0</v>
      </c>
      <c r="H139" s="18">
        <f>Model!$W$5*((drdp!B139)*DSFS!$B139+(drdp!E139)*DSFS!$C139+(drdp!H139)*DSFS!$D139)</f>
        <v>0.51212390970239208</v>
      </c>
      <c r="I139" s="18">
        <f>Model!$W$5*((drdp!C139)*DSFS!$B139+(drdp!F139)*DSFS!$C139+(drdp!I139)*DSFS!$D139)</f>
        <v>1.9112724507801433</v>
      </c>
      <c r="J139" s="18">
        <f>Model!$W$5*((drdp!D139)*DSFS!$B139+(drdp!G139)*DSFS!$C139+(drdp!J139)*DSFS!$D139)</f>
        <v>1.1424000000000001</v>
      </c>
      <c r="K139" s="21">
        <f>SUM(E$3:E138)+H139</f>
        <v>0.31080720017056385</v>
      </c>
      <c r="L139" s="21">
        <f>SUM(F$3:F138)+I139</f>
        <v>1.1599482623947748</v>
      </c>
      <c r="M139" s="21">
        <f>SUM(G$3:G138)+J139</f>
        <v>1.6431623220942169</v>
      </c>
      <c r="N139" s="19">
        <f t="shared" si="13"/>
        <v>9.6601115677864946E-2</v>
      </c>
      <c r="O139" s="19">
        <f t="shared" si="14"/>
        <v>1.3454799714326573</v>
      </c>
      <c r="P139" s="19">
        <f t="shared" si="15"/>
        <v>2.6999824167500588</v>
      </c>
      <c r="Q139" s="19">
        <f t="shared" si="16"/>
        <v>0.36052027177763046</v>
      </c>
      <c r="R139" s="19">
        <f t="shared" si="17"/>
        <v>0.51070668075586578</v>
      </c>
      <c r="S139" s="19">
        <f t="shared" si="18"/>
        <v>1.9059832803457502</v>
      </c>
    </row>
    <row r="140" spans="1:19" x14ac:dyDescent="0.25">
      <c r="A140" s="26">
        <f>Wellpath!E140</f>
        <v>4110</v>
      </c>
      <c r="B140" s="22">
        <f>Wellpath!K140</f>
        <v>4110</v>
      </c>
      <c r="C140" s="22">
        <v>0</v>
      </c>
      <c r="D140" s="22">
        <v>0</v>
      </c>
      <c r="E140" s="20">
        <f>Model!$W$5*((drdp!B140+drdp!K140)*DSFS!$B140+(drdp!E140+drdp!N140)*DSFS!$C140+(drdp!H140+drdp!Q140)*DSFS!$D140)</f>
        <v>0</v>
      </c>
      <c r="F140" s="20">
        <f>Model!$W$5*((drdp!C140+drdp!L140)*DSFS!$B140+(drdp!F140+drdp!O140)*DSFS!$C140+(drdp!I140+drdp!R140)*DSFS!$D140)</f>
        <v>0</v>
      </c>
      <c r="G140" s="20">
        <f>Model!$W$5*((drdp!D140+drdp!M140)*DSFS!$B140+(drdp!G140+drdp!P140)*DSFS!$C140+(drdp!J140+drdp!S140)*DSFS!$D140)</f>
        <v>0</v>
      </c>
      <c r="H140" s="18">
        <f>Model!$W$5*((drdp!B140)*DSFS!$B140+(drdp!E140)*DSFS!$C140+(drdp!H140)*DSFS!$D140)</f>
        <v>0.51588952668549792</v>
      </c>
      <c r="I140" s="18">
        <f>Model!$W$5*((drdp!C140)*DSFS!$B140+(drdp!F140)*DSFS!$C140+(drdp!I140)*DSFS!$D140)</f>
        <v>1.9253259246829384</v>
      </c>
      <c r="J140" s="18">
        <f>Model!$W$5*((drdp!D140)*DSFS!$B140+(drdp!G140)*DSFS!$C140+(drdp!J140)*DSFS!$D140)</f>
        <v>1.1508</v>
      </c>
      <c r="K140" s="21">
        <f>SUM(E$3:E139)+H140</f>
        <v>0.31457281715366969</v>
      </c>
      <c r="L140" s="21">
        <f>SUM(F$3:F139)+I140</f>
        <v>1.1740017362975699</v>
      </c>
      <c r="M140" s="21">
        <f>SUM(G$3:G139)+J140</f>
        <v>1.6515623220942168</v>
      </c>
      <c r="N140" s="19">
        <f t="shared" si="13"/>
        <v>9.8956057291996108E-2</v>
      </c>
      <c r="O140" s="19">
        <f t="shared" si="14"/>
        <v>1.3782800768297088</v>
      </c>
      <c r="P140" s="19">
        <f t="shared" si="15"/>
        <v>2.7276581037612417</v>
      </c>
      <c r="Q140" s="19">
        <f t="shared" si="16"/>
        <v>0.36930903353042621</v>
      </c>
      <c r="R140" s="19">
        <f t="shared" si="17"/>
        <v>0.51953661236603421</v>
      </c>
      <c r="S140" s="19">
        <f t="shared" si="18"/>
        <v>1.9389370337422569</v>
      </c>
    </row>
    <row r="141" spans="1:19" x14ac:dyDescent="0.25">
      <c r="A141" s="26">
        <f>Wellpath!E141</f>
        <v>4140</v>
      </c>
      <c r="B141" s="22">
        <f>Wellpath!K141</f>
        <v>4140</v>
      </c>
      <c r="C141" s="22">
        <v>0</v>
      </c>
      <c r="D141" s="22">
        <v>0</v>
      </c>
      <c r="E141" s="20">
        <f>Model!$W$5*((drdp!B141+drdp!K141)*DSFS!$B141+(drdp!E141+drdp!N141)*DSFS!$C141+(drdp!H141+drdp!Q141)*DSFS!$D141)</f>
        <v>0</v>
      </c>
      <c r="F141" s="20">
        <f>Model!$W$5*((drdp!C141+drdp!L141)*DSFS!$B141+(drdp!F141+drdp!O141)*DSFS!$C141+(drdp!I141+drdp!R141)*DSFS!$D141)</f>
        <v>0</v>
      </c>
      <c r="G141" s="20">
        <f>Model!$W$5*((drdp!D141+drdp!M141)*DSFS!$B141+(drdp!G141+drdp!P141)*DSFS!$C141+(drdp!J141+drdp!S141)*DSFS!$D141)</f>
        <v>0</v>
      </c>
      <c r="H141" s="18">
        <f>Model!$W$5*((drdp!B141)*DSFS!$B141+(drdp!E141)*DSFS!$C141+(drdp!H141)*DSFS!$D141)</f>
        <v>0.51965514366860377</v>
      </c>
      <c r="I141" s="18">
        <f>Model!$W$5*((drdp!C141)*DSFS!$B141+(drdp!F141)*DSFS!$C141+(drdp!I141)*DSFS!$D141)</f>
        <v>1.9393793985857335</v>
      </c>
      <c r="J141" s="18">
        <f>Model!$W$5*((drdp!D141)*DSFS!$B141+(drdp!G141)*DSFS!$C141+(drdp!J141)*DSFS!$D141)</f>
        <v>1.1592000000000002</v>
      </c>
      <c r="K141" s="21">
        <f>SUM(E$3:E140)+H141</f>
        <v>0.31833843413677554</v>
      </c>
      <c r="L141" s="21">
        <f>SUM(F$3:F140)+I141</f>
        <v>1.188055210200365</v>
      </c>
      <c r="M141" s="21">
        <f>SUM(G$3:G140)+J141</f>
        <v>1.6599623220942168</v>
      </c>
      <c r="N141" s="19">
        <f t="shared" si="13"/>
        <v>0.10133935864865418</v>
      </c>
      <c r="O141" s="19">
        <f t="shared" si="14"/>
        <v>1.4114751824842333</v>
      </c>
      <c r="P141" s="19">
        <f t="shared" si="15"/>
        <v>2.7554749107724241</v>
      </c>
      <c r="Q141" s="19">
        <f t="shared" si="16"/>
        <v>0.37820363528322193</v>
      </c>
      <c r="R141" s="19">
        <f t="shared" si="17"/>
        <v>0.52842980634151882</v>
      </c>
      <c r="S141" s="19">
        <f t="shared" si="18"/>
        <v>1.9721268855003307</v>
      </c>
    </row>
    <row r="142" spans="1:19" x14ac:dyDescent="0.25">
      <c r="A142" s="26">
        <f>Wellpath!E142</f>
        <v>4170</v>
      </c>
      <c r="B142" s="22">
        <f>Wellpath!K142</f>
        <v>4170</v>
      </c>
      <c r="C142" s="22">
        <v>0</v>
      </c>
      <c r="D142" s="22">
        <v>0</v>
      </c>
      <c r="E142" s="20">
        <f>Model!$W$5*((drdp!B142+drdp!K142)*DSFS!$B142+(drdp!E142+drdp!N142)*DSFS!$C142+(drdp!H142+drdp!Q142)*DSFS!$D142)</f>
        <v>0</v>
      </c>
      <c r="F142" s="20">
        <f>Model!$W$5*((drdp!C142+drdp!L142)*DSFS!$B142+(drdp!F142+drdp!O142)*DSFS!$C142+(drdp!I142+drdp!R142)*DSFS!$D142)</f>
        <v>0</v>
      </c>
      <c r="G142" s="20">
        <f>Model!$W$5*((drdp!D142+drdp!M142)*DSFS!$B142+(drdp!G142+drdp!P142)*DSFS!$C142+(drdp!J142+drdp!S142)*DSFS!$D142)</f>
        <v>0</v>
      </c>
      <c r="H142" s="18">
        <f>Model!$W$5*((drdp!B142)*DSFS!$B142+(drdp!E142)*DSFS!$C142+(drdp!H142)*DSFS!$D142)</f>
        <v>0.52342076065170962</v>
      </c>
      <c r="I142" s="18">
        <f>Model!$W$5*((drdp!C142)*DSFS!$B142+(drdp!F142)*DSFS!$C142+(drdp!I142)*DSFS!$D142)</f>
        <v>1.9534328724885286</v>
      </c>
      <c r="J142" s="18">
        <f>Model!$W$5*((drdp!D142)*DSFS!$B142+(drdp!G142)*DSFS!$C142+(drdp!J142)*DSFS!$D142)</f>
        <v>1.1676000000000002</v>
      </c>
      <c r="K142" s="21">
        <f>SUM(E$3:E141)+H142</f>
        <v>0.32210405111988138</v>
      </c>
      <c r="L142" s="21">
        <f>SUM(F$3:F141)+I142</f>
        <v>1.2021086841031601</v>
      </c>
      <c r="M142" s="21">
        <f>SUM(G$3:G141)+J142</f>
        <v>1.6683623220942168</v>
      </c>
      <c r="N142" s="19">
        <f t="shared" si="13"/>
        <v>0.10375101974783917</v>
      </c>
      <c r="O142" s="19">
        <f t="shared" si="14"/>
        <v>1.4450652883962312</v>
      </c>
      <c r="P142" s="19">
        <f t="shared" si="15"/>
        <v>2.7834328377836068</v>
      </c>
      <c r="Q142" s="19">
        <f t="shared" si="16"/>
        <v>0.38720407703601761</v>
      </c>
      <c r="R142" s="19">
        <f t="shared" si="17"/>
        <v>0.53738626268231959</v>
      </c>
      <c r="S142" s="19">
        <f t="shared" si="18"/>
        <v>2.0055528356199712</v>
      </c>
    </row>
    <row r="143" spans="1:19" x14ac:dyDescent="0.25">
      <c r="A143" s="26">
        <f>Wellpath!E143</f>
        <v>4200</v>
      </c>
      <c r="B143" s="22">
        <f>Wellpath!K143</f>
        <v>4200</v>
      </c>
      <c r="C143" s="22">
        <v>0</v>
      </c>
      <c r="D143" s="22">
        <v>0</v>
      </c>
      <c r="E143" s="20">
        <f>Model!$W$5*((drdp!B143+drdp!K143)*DSFS!$B143+(drdp!E143+drdp!N143)*DSFS!$C143+(drdp!H143+drdp!Q143)*DSFS!$D143)</f>
        <v>0</v>
      </c>
      <c r="F143" s="20">
        <f>Model!$W$5*((drdp!C143+drdp!L143)*DSFS!$B143+(drdp!F143+drdp!O143)*DSFS!$C143+(drdp!I143+drdp!R143)*DSFS!$D143)</f>
        <v>0</v>
      </c>
      <c r="G143" s="20">
        <f>Model!$W$5*((drdp!D143+drdp!M143)*DSFS!$B143+(drdp!G143+drdp!P143)*DSFS!$C143+(drdp!J143+drdp!S143)*DSFS!$D143)</f>
        <v>0</v>
      </c>
      <c r="H143" s="18">
        <f>Model!$W$5*((drdp!B143)*DSFS!$B143+(drdp!E143)*DSFS!$C143+(drdp!H143)*DSFS!$D143)</f>
        <v>0.52718637763481535</v>
      </c>
      <c r="I143" s="18">
        <f>Model!$W$5*((drdp!C143)*DSFS!$B143+(drdp!F143)*DSFS!$C143+(drdp!I143)*DSFS!$D143)</f>
        <v>1.9674863463913237</v>
      </c>
      <c r="J143" s="18">
        <f>Model!$W$5*((drdp!D143)*DSFS!$B143+(drdp!G143)*DSFS!$C143+(drdp!J143)*DSFS!$D143)</f>
        <v>1.1760000000000002</v>
      </c>
      <c r="K143" s="21">
        <f>SUM(E$3:E142)+H143</f>
        <v>0.32586966810298712</v>
      </c>
      <c r="L143" s="21">
        <f>SUM(F$3:F142)+I143</f>
        <v>1.2161621580059552</v>
      </c>
      <c r="M143" s="21">
        <f>SUM(G$3:G142)+J143</f>
        <v>1.6767623220942167</v>
      </c>
      <c r="N143" s="19">
        <f t="shared" si="13"/>
        <v>0.10619104058955098</v>
      </c>
      <c r="O143" s="19">
        <f t="shared" si="14"/>
        <v>1.4790503945657019</v>
      </c>
      <c r="P143" s="19">
        <f t="shared" si="15"/>
        <v>2.8115318847947899</v>
      </c>
      <c r="Q143" s="19">
        <f t="shared" si="16"/>
        <v>0.39631035878881321</v>
      </c>
      <c r="R143" s="19">
        <f t="shared" si="17"/>
        <v>0.54640598138843643</v>
      </c>
      <c r="S143" s="19">
        <f t="shared" si="18"/>
        <v>2.0392148841011792</v>
      </c>
    </row>
    <row r="144" spans="1:19" x14ac:dyDescent="0.25">
      <c r="A144" s="26">
        <f>Wellpath!E144</f>
        <v>4230</v>
      </c>
      <c r="B144" s="22">
        <f>Wellpath!K144</f>
        <v>4230</v>
      </c>
      <c r="C144" s="22">
        <v>0</v>
      </c>
      <c r="D144" s="22">
        <v>0</v>
      </c>
      <c r="E144" s="20">
        <f>Model!$W$5*((drdp!B144+drdp!K144)*DSFS!$B144+(drdp!E144+drdp!N144)*DSFS!$C144+(drdp!H144+drdp!Q144)*DSFS!$D144)</f>
        <v>0</v>
      </c>
      <c r="F144" s="20">
        <f>Model!$W$5*((drdp!C144+drdp!L144)*DSFS!$B144+(drdp!F144+drdp!O144)*DSFS!$C144+(drdp!I144+drdp!R144)*DSFS!$D144)</f>
        <v>0</v>
      </c>
      <c r="G144" s="20">
        <f>Model!$W$5*((drdp!D144+drdp!M144)*DSFS!$B144+(drdp!G144+drdp!P144)*DSFS!$C144+(drdp!J144+drdp!S144)*DSFS!$D144)</f>
        <v>0</v>
      </c>
      <c r="H144" s="18">
        <f>Model!$W$5*((drdp!B144)*DSFS!$B144+(drdp!E144)*DSFS!$C144+(drdp!H144)*DSFS!$D144)</f>
        <v>0.5309519946179212</v>
      </c>
      <c r="I144" s="18">
        <f>Model!$W$5*((drdp!C144)*DSFS!$B144+(drdp!F144)*DSFS!$C144+(drdp!I144)*DSFS!$D144)</f>
        <v>1.9815398202941192</v>
      </c>
      <c r="J144" s="18">
        <f>Model!$W$5*((drdp!D144)*DSFS!$B144+(drdp!G144)*DSFS!$C144+(drdp!J144)*DSFS!$D144)</f>
        <v>1.1844000000000001</v>
      </c>
      <c r="K144" s="21">
        <f>SUM(E$3:E143)+H144</f>
        <v>0.32963528508609297</v>
      </c>
      <c r="L144" s="21">
        <f>SUM(F$3:F143)+I144</f>
        <v>1.2302156319087507</v>
      </c>
      <c r="M144" s="21">
        <f>SUM(G$3:G143)+J144</f>
        <v>1.6851623220942167</v>
      </c>
      <c r="N144" s="19">
        <f t="shared" si="13"/>
        <v>0.10865942117378978</v>
      </c>
      <c r="O144" s="19">
        <f t="shared" si="14"/>
        <v>1.5134305009926468</v>
      </c>
      <c r="P144" s="19">
        <f t="shared" si="15"/>
        <v>2.8397720518059724</v>
      </c>
      <c r="Q144" s="19">
        <f t="shared" si="16"/>
        <v>0.40552248054160905</v>
      </c>
      <c r="R144" s="19">
        <f t="shared" si="17"/>
        <v>0.55548896245986956</v>
      </c>
      <c r="S144" s="19">
        <f t="shared" si="18"/>
        <v>2.0731130309439543</v>
      </c>
    </row>
    <row r="145" spans="1:19" x14ac:dyDescent="0.25">
      <c r="A145" s="26">
        <f>Wellpath!E145</f>
        <v>4260</v>
      </c>
      <c r="B145" s="22">
        <f>Wellpath!K145</f>
        <v>4260</v>
      </c>
      <c r="C145" s="22">
        <v>0</v>
      </c>
      <c r="D145" s="22">
        <v>0</v>
      </c>
      <c r="E145" s="20">
        <f>Model!$W$5*((drdp!B145+drdp!K145)*DSFS!$B145+(drdp!E145+drdp!N145)*DSFS!$C145+(drdp!H145+drdp!Q145)*DSFS!$D145)</f>
        <v>0</v>
      </c>
      <c r="F145" s="20">
        <f>Model!$W$5*((drdp!C145+drdp!L145)*DSFS!$B145+(drdp!F145+drdp!O145)*DSFS!$C145+(drdp!I145+drdp!R145)*DSFS!$D145)</f>
        <v>0</v>
      </c>
      <c r="G145" s="20">
        <f>Model!$W$5*((drdp!D145+drdp!M145)*DSFS!$B145+(drdp!G145+drdp!P145)*DSFS!$C145+(drdp!J145+drdp!S145)*DSFS!$D145)</f>
        <v>0</v>
      </c>
      <c r="H145" s="18">
        <f>Model!$W$5*((drdp!B145)*DSFS!$B145+(drdp!E145)*DSFS!$C145+(drdp!H145)*DSFS!$D145)</f>
        <v>0.53471761160102704</v>
      </c>
      <c r="I145" s="18">
        <f>Model!$W$5*((drdp!C145)*DSFS!$B145+(drdp!F145)*DSFS!$C145+(drdp!I145)*DSFS!$D145)</f>
        <v>1.9955932941969143</v>
      </c>
      <c r="J145" s="18">
        <f>Model!$W$5*((drdp!D145)*DSFS!$B145+(drdp!G145)*DSFS!$C145+(drdp!J145)*DSFS!$D145)</f>
        <v>1.1928000000000001</v>
      </c>
      <c r="K145" s="21">
        <f>SUM(E$3:E144)+H145</f>
        <v>0.33340090206919881</v>
      </c>
      <c r="L145" s="21">
        <f>SUM(F$3:F144)+I145</f>
        <v>1.2442691058115458</v>
      </c>
      <c r="M145" s="21">
        <f>SUM(G$3:G144)+J145</f>
        <v>1.6935623220942166</v>
      </c>
      <c r="N145" s="19">
        <f t="shared" si="13"/>
        <v>0.1111561615005555</v>
      </c>
      <c r="O145" s="19">
        <f t="shared" si="14"/>
        <v>1.5482056076770638</v>
      </c>
      <c r="P145" s="19">
        <f t="shared" si="15"/>
        <v>2.8681533388171552</v>
      </c>
      <c r="Q145" s="19">
        <f t="shared" si="16"/>
        <v>0.41484044229440475</v>
      </c>
      <c r="R145" s="19">
        <f t="shared" si="17"/>
        <v>0.56463520589661886</v>
      </c>
      <c r="S145" s="19">
        <f t="shared" si="18"/>
        <v>2.1072472761482959</v>
      </c>
    </row>
    <row r="146" spans="1:19" x14ac:dyDescent="0.25">
      <c r="A146" s="26">
        <f>Wellpath!E146</f>
        <v>4290</v>
      </c>
      <c r="B146" s="22">
        <f>Wellpath!K146</f>
        <v>4290</v>
      </c>
      <c r="C146" s="22">
        <v>0</v>
      </c>
      <c r="D146" s="22">
        <v>0</v>
      </c>
      <c r="E146" s="20">
        <f>Model!$W$5*((drdp!B146+drdp!K146)*DSFS!$B146+(drdp!E146+drdp!N146)*DSFS!$C146+(drdp!H146+drdp!Q146)*DSFS!$D146)</f>
        <v>0</v>
      </c>
      <c r="F146" s="20">
        <f>Model!$W$5*((drdp!C146+drdp!L146)*DSFS!$B146+(drdp!F146+drdp!O146)*DSFS!$C146+(drdp!I146+drdp!R146)*DSFS!$D146)</f>
        <v>0</v>
      </c>
      <c r="G146" s="20">
        <f>Model!$W$5*((drdp!D146+drdp!M146)*DSFS!$B146+(drdp!G146+drdp!P146)*DSFS!$C146+(drdp!J146+drdp!S146)*DSFS!$D146)</f>
        <v>0</v>
      </c>
      <c r="H146" s="18">
        <f>Model!$W$5*((drdp!B146)*DSFS!$B146+(drdp!E146)*DSFS!$C146+(drdp!H146)*DSFS!$D146)</f>
        <v>0.53848322858413289</v>
      </c>
      <c r="I146" s="18">
        <f>Model!$W$5*((drdp!C146)*DSFS!$B146+(drdp!F146)*DSFS!$C146+(drdp!I146)*DSFS!$D146)</f>
        <v>2.0096467680997092</v>
      </c>
      <c r="J146" s="18">
        <f>Model!$W$5*((drdp!D146)*DSFS!$B146+(drdp!G146)*DSFS!$C146+(drdp!J146)*DSFS!$D146)</f>
        <v>1.2012</v>
      </c>
      <c r="K146" s="21">
        <f>SUM(E$3:E145)+H146</f>
        <v>0.33716651905230466</v>
      </c>
      <c r="L146" s="21">
        <f>SUM(F$3:F145)+I146</f>
        <v>1.2583225797143407</v>
      </c>
      <c r="M146" s="21">
        <f>SUM(G$3:G145)+J146</f>
        <v>1.7019623220942166</v>
      </c>
      <c r="N146" s="19">
        <f t="shared" si="13"/>
        <v>0.11368126156984812</v>
      </c>
      <c r="O146" s="19">
        <f t="shared" si="14"/>
        <v>1.5833757146189533</v>
      </c>
      <c r="P146" s="19">
        <f t="shared" si="15"/>
        <v>2.8966757458283379</v>
      </c>
      <c r="Q146" s="19">
        <f t="shared" si="16"/>
        <v>0.42426424404720042</v>
      </c>
      <c r="R146" s="19">
        <f t="shared" si="17"/>
        <v>0.57384471169868434</v>
      </c>
      <c r="S146" s="19">
        <f t="shared" si="18"/>
        <v>2.1416176197142041</v>
      </c>
    </row>
    <row r="147" spans="1:19" x14ac:dyDescent="0.25">
      <c r="A147" s="26">
        <f>Wellpath!E147</f>
        <v>4320</v>
      </c>
      <c r="B147" s="22">
        <f>Wellpath!K147</f>
        <v>4320</v>
      </c>
      <c r="C147" s="22">
        <v>0</v>
      </c>
      <c r="D147" s="22">
        <v>0</v>
      </c>
      <c r="E147" s="20">
        <f>Model!$W$5*((drdp!B147+drdp!K147)*DSFS!$B147+(drdp!E147+drdp!N147)*DSFS!$C147+(drdp!H147+drdp!Q147)*DSFS!$D147)</f>
        <v>0</v>
      </c>
      <c r="F147" s="20">
        <f>Model!$W$5*((drdp!C147+drdp!L147)*DSFS!$B147+(drdp!F147+drdp!O147)*DSFS!$C147+(drdp!I147+drdp!R147)*DSFS!$D147)</f>
        <v>0</v>
      </c>
      <c r="G147" s="20">
        <f>Model!$W$5*((drdp!D147+drdp!M147)*DSFS!$B147+(drdp!G147+drdp!P147)*DSFS!$C147+(drdp!J147+drdp!S147)*DSFS!$D147)</f>
        <v>0</v>
      </c>
      <c r="H147" s="18">
        <f>Model!$W$5*((drdp!B147)*DSFS!$B147+(drdp!E147)*DSFS!$C147+(drdp!H147)*DSFS!$D147)</f>
        <v>0.54224884556723862</v>
      </c>
      <c r="I147" s="18">
        <f>Model!$W$5*((drdp!C147)*DSFS!$B147+(drdp!F147)*DSFS!$C147+(drdp!I147)*DSFS!$D147)</f>
        <v>2.0237002420025045</v>
      </c>
      <c r="J147" s="18">
        <f>Model!$W$5*((drdp!D147)*DSFS!$B147+(drdp!G147)*DSFS!$C147+(drdp!J147)*DSFS!$D147)</f>
        <v>1.2096000000000002</v>
      </c>
      <c r="K147" s="21">
        <f>SUM(E$3:E146)+H147</f>
        <v>0.34093213603541039</v>
      </c>
      <c r="L147" s="21">
        <f>SUM(F$3:F146)+I147</f>
        <v>1.272376053617136</v>
      </c>
      <c r="M147" s="21">
        <f>SUM(G$3:G146)+J147</f>
        <v>1.710362322094217</v>
      </c>
      <c r="N147" s="19">
        <f t="shared" si="13"/>
        <v>0.11623472138166757</v>
      </c>
      <c r="O147" s="19">
        <f t="shared" si="14"/>
        <v>1.618940821818317</v>
      </c>
      <c r="P147" s="19">
        <f t="shared" si="15"/>
        <v>2.9253392728395222</v>
      </c>
      <c r="Q147" s="19">
        <f t="shared" si="16"/>
        <v>0.43379388579999606</v>
      </c>
      <c r="R147" s="19">
        <f t="shared" si="17"/>
        <v>0.58311747986606599</v>
      </c>
      <c r="S147" s="19">
        <f t="shared" si="18"/>
        <v>2.1762240616416806</v>
      </c>
    </row>
    <row r="148" spans="1:19" x14ac:dyDescent="0.25">
      <c r="A148" s="26">
        <f>Wellpath!E148</f>
        <v>4350</v>
      </c>
      <c r="B148" s="22">
        <f>Wellpath!K148</f>
        <v>4350</v>
      </c>
      <c r="C148" s="22">
        <v>0</v>
      </c>
      <c r="D148" s="22">
        <v>0</v>
      </c>
      <c r="E148" s="20">
        <f>Model!$W$5*((drdp!B148+drdp!K148)*DSFS!$B148+(drdp!E148+drdp!N148)*DSFS!$C148+(drdp!H148+drdp!Q148)*DSFS!$D148)</f>
        <v>0</v>
      </c>
      <c r="F148" s="20">
        <f>Model!$W$5*((drdp!C148+drdp!L148)*DSFS!$B148+(drdp!F148+drdp!O148)*DSFS!$C148+(drdp!I148+drdp!R148)*DSFS!$D148)</f>
        <v>0</v>
      </c>
      <c r="G148" s="20">
        <f>Model!$W$5*((drdp!D148+drdp!M148)*DSFS!$B148+(drdp!G148+drdp!P148)*DSFS!$C148+(drdp!J148+drdp!S148)*DSFS!$D148)</f>
        <v>0</v>
      </c>
      <c r="H148" s="18">
        <f>Model!$W$5*((drdp!B148)*DSFS!$B148+(drdp!E148)*DSFS!$C148+(drdp!H148)*DSFS!$D148)</f>
        <v>0.54601446255034447</v>
      </c>
      <c r="I148" s="18">
        <f>Model!$W$5*((drdp!C148)*DSFS!$B148+(drdp!F148)*DSFS!$C148+(drdp!I148)*DSFS!$D148)</f>
        <v>2.0377537159052994</v>
      </c>
      <c r="J148" s="18">
        <f>Model!$W$5*((drdp!D148)*DSFS!$B148+(drdp!G148)*DSFS!$C148+(drdp!J148)*DSFS!$D148)</f>
        <v>1.2180000000000002</v>
      </c>
      <c r="K148" s="21">
        <f>SUM(E$3:E147)+H148</f>
        <v>0.34469775301851624</v>
      </c>
      <c r="L148" s="21">
        <f>SUM(F$3:F147)+I148</f>
        <v>1.2864295275199309</v>
      </c>
      <c r="M148" s="21">
        <f>SUM(G$3:G147)+J148</f>
        <v>1.718762322094217</v>
      </c>
      <c r="N148" s="19">
        <f t="shared" si="13"/>
        <v>0.11881654093601401</v>
      </c>
      <c r="O148" s="19">
        <f t="shared" si="14"/>
        <v>1.6549009292751526</v>
      </c>
      <c r="P148" s="19">
        <f t="shared" si="15"/>
        <v>2.9541439198507047</v>
      </c>
      <c r="Q148" s="19">
        <f t="shared" si="16"/>
        <v>0.44342936755279166</v>
      </c>
      <c r="R148" s="19">
        <f t="shared" si="17"/>
        <v>0.59245351039876382</v>
      </c>
      <c r="S148" s="19">
        <f t="shared" si="18"/>
        <v>2.2110666019307228</v>
      </c>
    </row>
    <row r="149" spans="1:19" x14ac:dyDescent="0.25">
      <c r="A149" s="26">
        <f>Wellpath!E149</f>
        <v>4380</v>
      </c>
      <c r="B149" s="22">
        <f>Wellpath!K149</f>
        <v>4380</v>
      </c>
      <c r="C149" s="22">
        <v>0</v>
      </c>
      <c r="D149" s="22">
        <v>0</v>
      </c>
      <c r="E149" s="20">
        <f>Model!$W$5*((drdp!B149+drdp!K149)*DSFS!$B149+(drdp!E149+drdp!N149)*DSFS!$C149+(drdp!H149+drdp!Q149)*DSFS!$D149)</f>
        <v>0</v>
      </c>
      <c r="F149" s="20">
        <f>Model!$W$5*((drdp!C149+drdp!L149)*DSFS!$B149+(drdp!F149+drdp!O149)*DSFS!$C149+(drdp!I149+drdp!R149)*DSFS!$D149)</f>
        <v>0</v>
      </c>
      <c r="G149" s="20">
        <f>Model!$W$5*((drdp!D149+drdp!M149)*DSFS!$B149+(drdp!G149+drdp!P149)*DSFS!$C149+(drdp!J149+drdp!S149)*DSFS!$D149)</f>
        <v>0</v>
      </c>
      <c r="H149" s="18">
        <f>Model!$W$5*((drdp!B149)*DSFS!$B149+(drdp!E149)*DSFS!$C149+(drdp!H149)*DSFS!$D149)</f>
        <v>0.54978007953345032</v>
      </c>
      <c r="I149" s="18">
        <f>Model!$W$5*((drdp!C149)*DSFS!$B149+(drdp!F149)*DSFS!$C149+(drdp!I149)*DSFS!$D149)</f>
        <v>2.0518071898080952</v>
      </c>
      <c r="J149" s="18">
        <f>Model!$W$5*((drdp!D149)*DSFS!$B149+(drdp!G149)*DSFS!$C149+(drdp!J149)*DSFS!$D149)</f>
        <v>1.2264000000000002</v>
      </c>
      <c r="K149" s="21">
        <f>SUM(E$3:E148)+H149</f>
        <v>0.34846337000162209</v>
      </c>
      <c r="L149" s="21">
        <f>SUM(F$3:F148)+I149</f>
        <v>1.3004830014227267</v>
      </c>
      <c r="M149" s="21">
        <f>SUM(G$3:G148)+J149</f>
        <v>1.7271623220942169</v>
      </c>
      <c r="N149" s="19">
        <f t="shared" si="13"/>
        <v>0.12142672023288738</v>
      </c>
      <c r="O149" s="19">
        <f t="shared" si="14"/>
        <v>1.6912560369894636</v>
      </c>
      <c r="P149" s="19">
        <f t="shared" si="15"/>
        <v>2.9830896868618875</v>
      </c>
      <c r="Q149" s="19">
        <f t="shared" si="16"/>
        <v>0.45317068930558763</v>
      </c>
      <c r="R149" s="19">
        <f t="shared" si="17"/>
        <v>0.60185280329677793</v>
      </c>
      <c r="S149" s="19">
        <f t="shared" si="18"/>
        <v>2.2461452405813334</v>
      </c>
    </row>
    <row r="150" spans="1:19" x14ac:dyDescent="0.25">
      <c r="A150" s="26">
        <f>Wellpath!E150</f>
        <v>4410</v>
      </c>
      <c r="B150" s="22">
        <f>Wellpath!K150</f>
        <v>4410</v>
      </c>
      <c r="C150" s="22">
        <v>0</v>
      </c>
      <c r="D150" s="22">
        <v>0</v>
      </c>
      <c r="E150" s="20">
        <f>Model!$W$5*((drdp!B150+drdp!K150)*DSFS!$B150+(drdp!E150+drdp!N150)*DSFS!$C150+(drdp!H150+drdp!Q150)*DSFS!$D150)</f>
        <v>0</v>
      </c>
      <c r="F150" s="20">
        <f>Model!$W$5*((drdp!C150+drdp!L150)*DSFS!$B150+(drdp!F150+drdp!O150)*DSFS!$C150+(drdp!I150+drdp!R150)*DSFS!$D150)</f>
        <v>0</v>
      </c>
      <c r="G150" s="20">
        <f>Model!$W$5*((drdp!D150+drdp!M150)*DSFS!$B150+(drdp!G150+drdp!P150)*DSFS!$C150+(drdp!J150+drdp!S150)*DSFS!$D150)</f>
        <v>0</v>
      </c>
      <c r="H150" s="18">
        <f>Model!$W$5*((drdp!B150)*DSFS!$B150+(drdp!E150)*DSFS!$C150+(drdp!H150)*DSFS!$D150)</f>
        <v>0.55354569651655616</v>
      </c>
      <c r="I150" s="18">
        <f>Model!$W$5*((drdp!C150)*DSFS!$B150+(drdp!F150)*DSFS!$C150+(drdp!I150)*DSFS!$D150)</f>
        <v>2.0658606637108901</v>
      </c>
      <c r="J150" s="18">
        <f>Model!$W$5*((drdp!D150)*DSFS!$B150+(drdp!G150)*DSFS!$C150+(drdp!J150)*DSFS!$D150)</f>
        <v>1.2348000000000001</v>
      </c>
      <c r="K150" s="21">
        <f>SUM(E$3:E149)+H150</f>
        <v>0.35222898698472793</v>
      </c>
      <c r="L150" s="21">
        <f>SUM(F$3:F149)+I150</f>
        <v>1.3145364753255215</v>
      </c>
      <c r="M150" s="21">
        <f>SUM(G$3:G149)+J150</f>
        <v>1.7355623220942169</v>
      </c>
      <c r="N150" s="19">
        <f t="shared" si="13"/>
        <v>0.12406525927228763</v>
      </c>
      <c r="O150" s="19">
        <f t="shared" si="14"/>
        <v>1.7280061449612454</v>
      </c>
      <c r="P150" s="19">
        <f t="shared" si="15"/>
        <v>3.0121765738730701</v>
      </c>
      <c r="Q150" s="19">
        <f t="shared" si="16"/>
        <v>0.46301785105838328</v>
      </c>
      <c r="R150" s="19">
        <f t="shared" si="17"/>
        <v>0.6113153585601081</v>
      </c>
      <c r="S150" s="19">
        <f t="shared" si="18"/>
        <v>2.2814599775935096</v>
      </c>
    </row>
    <row r="151" spans="1:19" x14ac:dyDescent="0.25">
      <c r="A151" s="26">
        <f>Wellpath!E151</f>
        <v>4440</v>
      </c>
      <c r="B151" s="22">
        <f>Wellpath!K151</f>
        <v>4440</v>
      </c>
      <c r="C151" s="22">
        <v>0</v>
      </c>
      <c r="D151" s="22">
        <v>0</v>
      </c>
      <c r="E151" s="20">
        <f>Model!$W$5*((drdp!B151+drdp!K151)*DSFS!$B151+(drdp!E151+drdp!N151)*DSFS!$C151+(drdp!H151+drdp!Q151)*DSFS!$D151)</f>
        <v>0</v>
      </c>
      <c r="F151" s="20">
        <f>Model!$W$5*((drdp!C151+drdp!L151)*DSFS!$B151+(drdp!F151+drdp!O151)*DSFS!$C151+(drdp!I151+drdp!R151)*DSFS!$D151)</f>
        <v>0</v>
      </c>
      <c r="G151" s="20">
        <f>Model!$W$5*((drdp!D151+drdp!M151)*DSFS!$B151+(drdp!G151+drdp!P151)*DSFS!$C151+(drdp!J151+drdp!S151)*DSFS!$D151)</f>
        <v>0</v>
      </c>
      <c r="H151" s="18">
        <f>Model!$W$5*((drdp!B151)*DSFS!$B151+(drdp!E151)*DSFS!$C151+(drdp!H151)*DSFS!$D151)</f>
        <v>0.55731131349966201</v>
      </c>
      <c r="I151" s="18">
        <f>Model!$W$5*((drdp!C151)*DSFS!$B151+(drdp!F151)*DSFS!$C151+(drdp!I151)*DSFS!$D151)</f>
        <v>2.0799141376136854</v>
      </c>
      <c r="J151" s="18">
        <f>Model!$W$5*((drdp!D151)*DSFS!$B151+(drdp!G151)*DSFS!$C151+(drdp!J151)*DSFS!$D151)</f>
        <v>1.2432000000000001</v>
      </c>
      <c r="K151" s="21">
        <f>SUM(E$3:E150)+H151</f>
        <v>0.35599460396783378</v>
      </c>
      <c r="L151" s="21">
        <f>SUM(F$3:F150)+I151</f>
        <v>1.3285899492283169</v>
      </c>
      <c r="M151" s="21">
        <f>SUM(G$3:G150)+J151</f>
        <v>1.7439623220942169</v>
      </c>
      <c r="N151" s="19">
        <f t="shared" si="13"/>
        <v>0.12673215805421481</v>
      </c>
      <c r="O151" s="19">
        <f t="shared" si="14"/>
        <v>1.7651512531905016</v>
      </c>
      <c r="P151" s="19">
        <f t="shared" si="15"/>
        <v>3.0414045808842531</v>
      </c>
      <c r="Q151" s="19">
        <f t="shared" si="16"/>
        <v>0.47297085281117907</v>
      </c>
      <c r="R151" s="19">
        <f t="shared" si="17"/>
        <v>0.62084117618875445</v>
      </c>
      <c r="S151" s="19">
        <f t="shared" si="18"/>
        <v>2.3170108129672533</v>
      </c>
    </row>
    <row r="152" spans="1:19" x14ac:dyDescent="0.25">
      <c r="A152" s="26">
        <f>Wellpath!E152</f>
        <v>4470</v>
      </c>
      <c r="B152" s="22">
        <f>Wellpath!K152</f>
        <v>4470</v>
      </c>
      <c r="C152" s="22">
        <v>0</v>
      </c>
      <c r="D152" s="22">
        <v>0</v>
      </c>
      <c r="E152" s="20">
        <f>Model!$W$5*((drdp!B152+drdp!K152)*DSFS!$B152+(drdp!E152+drdp!N152)*DSFS!$C152+(drdp!H152+drdp!Q152)*DSFS!$D152)</f>
        <v>0</v>
      </c>
      <c r="F152" s="20">
        <f>Model!$W$5*((drdp!C152+drdp!L152)*DSFS!$B152+(drdp!F152+drdp!O152)*DSFS!$C152+(drdp!I152+drdp!R152)*DSFS!$D152)</f>
        <v>0</v>
      </c>
      <c r="G152" s="20">
        <f>Model!$W$5*((drdp!D152+drdp!M152)*DSFS!$B152+(drdp!G152+drdp!P152)*DSFS!$C152+(drdp!J152+drdp!S152)*DSFS!$D152)</f>
        <v>0</v>
      </c>
      <c r="H152" s="18">
        <f>Model!$W$5*((drdp!B152)*DSFS!$B152+(drdp!E152)*DSFS!$C152+(drdp!H152)*DSFS!$D152)</f>
        <v>0.56107693048276774</v>
      </c>
      <c r="I152" s="18">
        <f>Model!$W$5*((drdp!C152)*DSFS!$B152+(drdp!F152)*DSFS!$C152+(drdp!I152)*DSFS!$D152)</f>
        <v>2.0939676115164803</v>
      </c>
      <c r="J152" s="18">
        <f>Model!$W$5*((drdp!D152)*DSFS!$B152+(drdp!G152)*DSFS!$C152+(drdp!J152)*DSFS!$D152)</f>
        <v>1.2516</v>
      </c>
      <c r="K152" s="21">
        <f>SUM(E$3:E151)+H152</f>
        <v>0.35976022095093951</v>
      </c>
      <c r="L152" s="21">
        <f>SUM(F$3:F151)+I152</f>
        <v>1.3426434231311117</v>
      </c>
      <c r="M152" s="21">
        <f>SUM(G$3:G151)+J152</f>
        <v>1.7523623220942168</v>
      </c>
      <c r="N152" s="19">
        <f t="shared" si="13"/>
        <v>0.12942741657866882</v>
      </c>
      <c r="O152" s="19">
        <f t="shared" si="14"/>
        <v>1.8026913616772295</v>
      </c>
      <c r="P152" s="19">
        <f t="shared" si="15"/>
        <v>3.0707737078954356</v>
      </c>
      <c r="Q152" s="19">
        <f t="shared" si="16"/>
        <v>0.48302969456397454</v>
      </c>
      <c r="R152" s="19">
        <f t="shared" si="17"/>
        <v>0.63043025618271686</v>
      </c>
      <c r="S152" s="19">
        <f t="shared" si="18"/>
        <v>2.3527977467025631</v>
      </c>
    </row>
    <row r="153" spans="1:19" x14ac:dyDescent="0.25">
      <c r="A153" s="26">
        <f>Wellpath!E153</f>
        <v>4500</v>
      </c>
      <c r="B153" s="22">
        <f>Wellpath!K153</f>
        <v>4500</v>
      </c>
      <c r="C153" s="22">
        <v>0</v>
      </c>
      <c r="D153" s="22">
        <v>0</v>
      </c>
      <c r="E153" s="20">
        <f>Model!$W$5*((drdp!B153+drdp!K153)*DSFS!$B153+(drdp!E153+drdp!N153)*DSFS!$C153+(drdp!H153+drdp!Q153)*DSFS!$D153)</f>
        <v>0</v>
      </c>
      <c r="F153" s="20">
        <f>Model!$W$5*((drdp!C153+drdp!L153)*DSFS!$B153+(drdp!F153+drdp!O153)*DSFS!$C153+(drdp!I153+drdp!R153)*DSFS!$D153)</f>
        <v>0</v>
      </c>
      <c r="G153" s="20">
        <f>Model!$W$5*((drdp!D153+drdp!M153)*DSFS!$B153+(drdp!G153+drdp!P153)*DSFS!$C153+(drdp!J153+drdp!S153)*DSFS!$D153)</f>
        <v>0</v>
      </c>
      <c r="H153" s="18">
        <f>Model!$W$5*((drdp!B153)*DSFS!$B153+(drdp!E153)*DSFS!$C153+(drdp!H153)*DSFS!$D153)</f>
        <v>0.56484254746587359</v>
      </c>
      <c r="I153" s="18">
        <f>Model!$W$5*((drdp!C153)*DSFS!$B153+(drdp!F153)*DSFS!$C153+(drdp!I153)*DSFS!$D153)</f>
        <v>2.1080210854192756</v>
      </c>
      <c r="J153" s="18">
        <f>Model!$W$5*((drdp!D153)*DSFS!$B153+(drdp!G153)*DSFS!$C153+(drdp!J153)*DSFS!$D153)</f>
        <v>1.2600000000000002</v>
      </c>
      <c r="K153" s="21">
        <f>SUM(E$3:E152)+H153</f>
        <v>0.36352583793404536</v>
      </c>
      <c r="L153" s="21">
        <f>SUM(F$3:F152)+I153</f>
        <v>1.3566968970339071</v>
      </c>
      <c r="M153" s="21">
        <f>SUM(G$3:G152)+J153</f>
        <v>1.7607623220942168</v>
      </c>
      <c r="N153" s="19">
        <f t="shared" si="13"/>
        <v>0.1321510348456498</v>
      </c>
      <c r="O153" s="19">
        <f t="shared" si="14"/>
        <v>1.8406264704214319</v>
      </c>
      <c r="P153" s="19">
        <f t="shared" si="15"/>
        <v>3.1002839549066183</v>
      </c>
      <c r="Q153" s="19">
        <f t="shared" si="16"/>
        <v>0.49319437631677032</v>
      </c>
      <c r="R153" s="19">
        <f t="shared" si="17"/>
        <v>0.64008259854199567</v>
      </c>
      <c r="S153" s="19">
        <f t="shared" si="18"/>
        <v>2.3888207787994409</v>
      </c>
    </row>
    <row r="154" spans="1:19" x14ac:dyDescent="0.25">
      <c r="A154" s="26">
        <f>Wellpath!E154</f>
        <v>4530</v>
      </c>
      <c r="B154" s="22">
        <f>Wellpath!K154</f>
        <v>4530</v>
      </c>
      <c r="C154" s="22">
        <v>0</v>
      </c>
      <c r="D154" s="22">
        <v>0</v>
      </c>
      <c r="E154" s="20">
        <f>Model!$W$5*((drdp!B154+drdp!K154)*DSFS!$B154+(drdp!E154+drdp!N154)*DSFS!$C154+(drdp!H154+drdp!Q154)*DSFS!$D154)</f>
        <v>0</v>
      </c>
      <c r="F154" s="20">
        <f>Model!$W$5*((drdp!C154+drdp!L154)*DSFS!$B154+(drdp!F154+drdp!O154)*DSFS!$C154+(drdp!I154+drdp!R154)*DSFS!$D154)</f>
        <v>0</v>
      </c>
      <c r="G154" s="20">
        <f>Model!$W$5*((drdp!D154+drdp!M154)*DSFS!$B154+(drdp!G154+drdp!P154)*DSFS!$C154+(drdp!J154+drdp!S154)*DSFS!$D154)</f>
        <v>0</v>
      </c>
      <c r="H154" s="18">
        <f>Model!$W$5*((drdp!B154)*DSFS!$B154+(drdp!E154)*DSFS!$C154+(drdp!H154)*DSFS!$D154)</f>
        <v>0.56860816444897944</v>
      </c>
      <c r="I154" s="18">
        <f>Model!$W$5*((drdp!C154)*DSFS!$B154+(drdp!F154)*DSFS!$C154+(drdp!I154)*DSFS!$D154)</f>
        <v>2.1220745593220705</v>
      </c>
      <c r="J154" s="18">
        <f>Model!$W$5*((drdp!D154)*DSFS!$B154+(drdp!G154)*DSFS!$C154+(drdp!J154)*DSFS!$D154)</f>
        <v>1.2684000000000002</v>
      </c>
      <c r="K154" s="21">
        <f>SUM(E$3:E153)+H154</f>
        <v>0.36729145491715121</v>
      </c>
      <c r="L154" s="21">
        <f>SUM(F$3:F153)+I154</f>
        <v>1.3707503709367019</v>
      </c>
      <c r="M154" s="21">
        <f>SUM(G$3:G153)+J154</f>
        <v>1.7691623220942168</v>
      </c>
      <c r="N154" s="19">
        <f t="shared" si="13"/>
        <v>0.13490301285515771</v>
      </c>
      <c r="O154" s="19">
        <f t="shared" si="14"/>
        <v>1.878956579423106</v>
      </c>
      <c r="P154" s="19">
        <f t="shared" si="15"/>
        <v>3.129935321917801</v>
      </c>
      <c r="Q154" s="19">
        <f t="shared" si="16"/>
        <v>0.50346489806956596</v>
      </c>
      <c r="R154" s="19">
        <f t="shared" si="17"/>
        <v>0.64979820326659055</v>
      </c>
      <c r="S154" s="19">
        <f t="shared" si="18"/>
        <v>2.4250799092578847</v>
      </c>
    </row>
    <row r="155" spans="1:19" x14ac:dyDescent="0.25">
      <c r="A155" s="26">
        <f>Wellpath!E155</f>
        <v>4560</v>
      </c>
      <c r="B155" s="22">
        <f>Wellpath!K155</f>
        <v>4560</v>
      </c>
      <c r="C155" s="22">
        <v>0</v>
      </c>
      <c r="D155" s="22">
        <v>0</v>
      </c>
      <c r="E155" s="20">
        <f>Model!$W$5*((drdp!B155+drdp!K155)*DSFS!$B155+(drdp!E155+drdp!N155)*DSFS!$C155+(drdp!H155+drdp!Q155)*DSFS!$D155)</f>
        <v>0</v>
      </c>
      <c r="F155" s="20">
        <f>Model!$W$5*((drdp!C155+drdp!L155)*DSFS!$B155+(drdp!F155+drdp!O155)*DSFS!$C155+(drdp!I155+drdp!R155)*DSFS!$D155)</f>
        <v>0</v>
      </c>
      <c r="G155" s="20">
        <f>Model!$W$5*((drdp!D155+drdp!M155)*DSFS!$B155+(drdp!G155+drdp!P155)*DSFS!$C155+(drdp!J155+drdp!S155)*DSFS!$D155)</f>
        <v>0</v>
      </c>
      <c r="H155" s="18">
        <f>Model!$W$5*((drdp!B155)*DSFS!$B155+(drdp!E155)*DSFS!$C155+(drdp!H155)*DSFS!$D155)</f>
        <v>0.57237378143208528</v>
      </c>
      <c r="I155" s="18">
        <f>Model!$W$5*((drdp!C155)*DSFS!$B155+(drdp!F155)*DSFS!$C155+(drdp!I155)*DSFS!$D155)</f>
        <v>2.1361280332248658</v>
      </c>
      <c r="J155" s="18">
        <f>Model!$W$5*((drdp!D155)*DSFS!$B155+(drdp!G155)*DSFS!$C155+(drdp!J155)*DSFS!$D155)</f>
        <v>1.2768000000000002</v>
      </c>
      <c r="K155" s="21">
        <f>SUM(E$3:E154)+H155</f>
        <v>0.37105707190025705</v>
      </c>
      <c r="L155" s="21">
        <f>SUM(F$3:F154)+I155</f>
        <v>1.3848038448394973</v>
      </c>
      <c r="M155" s="21">
        <f>SUM(G$3:G154)+J155</f>
        <v>1.7775623220942167</v>
      </c>
      <c r="N155" s="19">
        <f t="shared" si="13"/>
        <v>0.13768335060719253</v>
      </c>
      <c r="O155" s="19">
        <f t="shared" si="14"/>
        <v>1.9176816886822543</v>
      </c>
      <c r="P155" s="19">
        <f t="shared" si="15"/>
        <v>3.159727808928984</v>
      </c>
      <c r="Q155" s="19">
        <f t="shared" si="16"/>
        <v>0.51384125982236173</v>
      </c>
      <c r="R155" s="19">
        <f t="shared" si="17"/>
        <v>0.6595770703565017</v>
      </c>
      <c r="S155" s="19">
        <f t="shared" si="18"/>
        <v>2.4615751380778961</v>
      </c>
    </row>
    <row r="156" spans="1:19" x14ac:dyDescent="0.25">
      <c r="A156" s="26">
        <f>Wellpath!E156</f>
        <v>4590</v>
      </c>
      <c r="B156" s="22">
        <f>Wellpath!K156</f>
        <v>4590</v>
      </c>
      <c r="C156" s="22">
        <v>0</v>
      </c>
      <c r="D156" s="22">
        <v>0</v>
      </c>
      <c r="E156" s="20">
        <f>Model!$W$5*((drdp!B156+drdp!K156)*DSFS!$B156+(drdp!E156+drdp!N156)*DSFS!$C156+(drdp!H156+drdp!Q156)*DSFS!$D156)</f>
        <v>0</v>
      </c>
      <c r="F156" s="20">
        <f>Model!$W$5*((drdp!C156+drdp!L156)*DSFS!$B156+(drdp!F156+drdp!O156)*DSFS!$C156+(drdp!I156+drdp!R156)*DSFS!$D156)</f>
        <v>0</v>
      </c>
      <c r="G156" s="20">
        <f>Model!$W$5*((drdp!D156+drdp!M156)*DSFS!$B156+(drdp!G156+drdp!P156)*DSFS!$C156+(drdp!J156+drdp!S156)*DSFS!$D156)</f>
        <v>0</v>
      </c>
      <c r="H156" s="18">
        <f>Model!$W$5*((drdp!B156)*DSFS!$B156+(drdp!E156)*DSFS!$C156+(drdp!H156)*DSFS!$D156)</f>
        <v>0.57613939841519113</v>
      </c>
      <c r="I156" s="18">
        <f>Model!$W$5*((drdp!C156)*DSFS!$B156+(drdp!F156)*DSFS!$C156+(drdp!I156)*DSFS!$D156)</f>
        <v>2.1501815071276611</v>
      </c>
      <c r="J156" s="18">
        <f>Model!$W$5*((drdp!D156)*DSFS!$B156+(drdp!G156)*DSFS!$C156+(drdp!J156)*DSFS!$D156)</f>
        <v>1.2852000000000001</v>
      </c>
      <c r="K156" s="21">
        <f>SUM(E$3:E155)+H156</f>
        <v>0.3748226888833629</v>
      </c>
      <c r="L156" s="21">
        <f>SUM(F$3:F155)+I156</f>
        <v>1.3988573187422926</v>
      </c>
      <c r="M156" s="21">
        <f>SUM(G$3:G155)+J156</f>
        <v>1.7859623220942167</v>
      </c>
      <c r="N156" s="19">
        <f t="shared" si="13"/>
        <v>0.14049204810175425</v>
      </c>
      <c r="O156" s="19">
        <f t="shared" si="14"/>
        <v>1.9568017981988759</v>
      </c>
      <c r="P156" s="19">
        <f t="shared" si="15"/>
        <v>3.1896614159401664</v>
      </c>
      <c r="Q156" s="19">
        <f t="shared" si="16"/>
        <v>0.52432346157515752</v>
      </c>
      <c r="R156" s="19">
        <f t="shared" si="17"/>
        <v>0.66941919981172893</v>
      </c>
      <c r="S156" s="19">
        <f t="shared" si="18"/>
        <v>2.4983064652594749</v>
      </c>
    </row>
    <row r="157" spans="1:19" x14ac:dyDescent="0.25">
      <c r="A157" s="26">
        <f>Wellpath!E157</f>
        <v>4620</v>
      </c>
      <c r="B157" s="22">
        <f>Wellpath!K157</f>
        <v>4620</v>
      </c>
      <c r="C157" s="22">
        <v>0</v>
      </c>
      <c r="D157" s="22">
        <v>0</v>
      </c>
      <c r="E157" s="20">
        <f>Model!$W$5*((drdp!B157+drdp!K157)*DSFS!$B157+(drdp!E157+drdp!N157)*DSFS!$C157+(drdp!H157+drdp!Q157)*DSFS!$D157)</f>
        <v>0</v>
      </c>
      <c r="F157" s="20">
        <f>Model!$W$5*((drdp!C157+drdp!L157)*DSFS!$B157+(drdp!F157+drdp!O157)*DSFS!$C157+(drdp!I157+drdp!R157)*DSFS!$D157)</f>
        <v>0</v>
      </c>
      <c r="G157" s="20">
        <f>Model!$W$5*((drdp!D157+drdp!M157)*DSFS!$B157+(drdp!G157+drdp!P157)*DSFS!$C157+(drdp!J157+drdp!S157)*DSFS!$D157)</f>
        <v>0</v>
      </c>
      <c r="H157" s="18">
        <f>Model!$W$5*((drdp!B157)*DSFS!$B157+(drdp!E157)*DSFS!$C157+(drdp!H157)*DSFS!$D157)</f>
        <v>0.57990501539829697</v>
      </c>
      <c r="I157" s="18">
        <f>Model!$W$5*((drdp!C157)*DSFS!$B157+(drdp!F157)*DSFS!$C157+(drdp!I157)*DSFS!$D157)</f>
        <v>2.1642349810304564</v>
      </c>
      <c r="J157" s="18">
        <f>Model!$W$5*((drdp!D157)*DSFS!$B157+(drdp!G157)*DSFS!$C157+(drdp!J157)*DSFS!$D157)</f>
        <v>1.2936000000000001</v>
      </c>
      <c r="K157" s="21">
        <f>SUM(E$3:E156)+H157</f>
        <v>0.37858830586646874</v>
      </c>
      <c r="L157" s="21">
        <f>SUM(F$3:F156)+I157</f>
        <v>1.4129107926450879</v>
      </c>
      <c r="M157" s="21">
        <f>SUM(G$3:G156)+J157</f>
        <v>1.7943623220942166</v>
      </c>
      <c r="N157" s="19">
        <f t="shared" si="13"/>
        <v>0.14332910533884288</v>
      </c>
      <c r="O157" s="19">
        <f t="shared" si="14"/>
        <v>1.9963169079729706</v>
      </c>
      <c r="P157" s="19">
        <f t="shared" si="15"/>
        <v>3.2197361429513491</v>
      </c>
      <c r="Q157" s="19">
        <f t="shared" si="16"/>
        <v>0.53491150332795334</v>
      </c>
      <c r="R157" s="19">
        <f t="shared" si="17"/>
        <v>0.67932459163227243</v>
      </c>
      <c r="S157" s="19">
        <f t="shared" si="18"/>
        <v>2.5352738908026202</v>
      </c>
    </row>
    <row r="158" spans="1:19" x14ac:dyDescent="0.25">
      <c r="A158" s="26">
        <f>Wellpath!E158</f>
        <v>4650</v>
      </c>
      <c r="B158" s="22">
        <f>Wellpath!K158</f>
        <v>4650</v>
      </c>
      <c r="C158" s="22">
        <v>0</v>
      </c>
      <c r="D158" s="22">
        <v>0</v>
      </c>
      <c r="E158" s="20">
        <f>Model!$W$5*((drdp!B158+drdp!K158)*DSFS!$B158+(drdp!E158+drdp!N158)*DSFS!$C158+(drdp!H158+drdp!Q158)*DSFS!$D158)</f>
        <v>0</v>
      </c>
      <c r="F158" s="20">
        <f>Model!$W$5*((drdp!C158+drdp!L158)*DSFS!$B158+(drdp!F158+drdp!O158)*DSFS!$C158+(drdp!I158+drdp!R158)*DSFS!$D158)</f>
        <v>0</v>
      </c>
      <c r="G158" s="20">
        <f>Model!$W$5*((drdp!D158+drdp!M158)*DSFS!$B158+(drdp!G158+drdp!P158)*DSFS!$C158+(drdp!J158+drdp!S158)*DSFS!$D158)</f>
        <v>0</v>
      </c>
      <c r="H158" s="18">
        <f>Model!$W$5*((drdp!B158)*DSFS!$B158+(drdp!E158)*DSFS!$C158+(drdp!H158)*DSFS!$D158)</f>
        <v>0.58367063238140271</v>
      </c>
      <c r="I158" s="18">
        <f>Model!$W$5*((drdp!C158)*DSFS!$B158+(drdp!F158)*DSFS!$C158+(drdp!I158)*DSFS!$D158)</f>
        <v>2.1782884549332513</v>
      </c>
      <c r="J158" s="18">
        <f>Model!$W$5*((drdp!D158)*DSFS!$B158+(drdp!G158)*DSFS!$C158+(drdp!J158)*DSFS!$D158)</f>
        <v>1.302</v>
      </c>
      <c r="K158" s="21">
        <f>SUM(E$3:E157)+H158</f>
        <v>0.38235392284957448</v>
      </c>
      <c r="L158" s="21">
        <f>SUM(F$3:F157)+I158</f>
        <v>1.4269642665478828</v>
      </c>
      <c r="M158" s="21">
        <f>SUM(G$3:G157)+J158</f>
        <v>1.8027623220942166</v>
      </c>
      <c r="N158" s="19">
        <f t="shared" si="13"/>
        <v>0.14619452231845836</v>
      </c>
      <c r="O158" s="19">
        <f t="shared" si="14"/>
        <v>2.0362270180045372</v>
      </c>
      <c r="P158" s="19">
        <f t="shared" si="15"/>
        <v>3.2499519899625318</v>
      </c>
      <c r="Q158" s="19">
        <f t="shared" si="16"/>
        <v>0.54560538508074885</v>
      </c>
      <c r="R158" s="19">
        <f t="shared" si="17"/>
        <v>0.68929324581813178</v>
      </c>
      <c r="S158" s="19">
        <f t="shared" si="18"/>
        <v>2.5724774147073317</v>
      </c>
    </row>
    <row r="159" spans="1:19" x14ac:dyDescent="0.25">
      <c r="A159" s="26">
        <f>Wellpath!E159</f>
        <v>4680</v>
      </c>
      <c r="B159" s="22">
        <f>Wellpath!K159</f>
        <v>4680</v>
      </c>
      <c r="C159" s="22">
        <v>0</v>
      </c>
      <c r="D159" s="22">
        <v>0</v>
      </c>
      <c r="E159" s="20">
        <f>Model!$W$5*((drdp!B159+drdp!K159)*DSFS!$B159+(drdp!E159+drdp!N159)*DSFS!$C159+(drdp!H159+drdp!Q159)*DSFS!$D159)</f>
        <v>0</v>
      </c>
      <c r="F159" s="20">
        <f>Model!$W$5*((drdp!C159+drdp!L159)*DSFS!$B159+(drdp!F159+drdp!O159)*DSFS!$C159+(drdp!I159+drdp!R159)*DSFS!$D159)</f>
        <v>0</v>
      </c>
      <c r="G159" s="20">
        <f>Model!$W$5*((drdp!D159+drdp!M159)*DSFS!$B159+(drdp!G159+drdp!P159)*DSFS!$C159+(drdp!J159+drdp!S159)*DSFS!$D159)</f>
        <v>0</v>
      </c>
      <c r="H159" s="18">
        <f>Model!$W$5*((drdp!B159)*DSFS!$B159+(drdp!E159)*DSFS!$C159+(drdp!H159)*DSFS!$D159)</f>
        <v>0.58743624936450856</v>
      </c>
      <c r="I159" s="18">
        <f>Model!$W$5*((drdp!C159)*DSFS!$B159+(drdp!F159)*DSFS!$C159+(drdp!I159)*DSFS!$D159)</f>
        <v>2.1923419288360466</v>
      </c>
      <c r="J159" s="18">
        <f>Model!$W$5*((drdp!D159)*DSFS!$B159+(drdp!G159)*DSFS!$C159+(drdp!J159)*DSFS!$D159)</f>
        <v>1.3104000000000002</v>
      </c>
      <c r="K159" s="21">
        <f>SUM(E$3:E158)+H159</f>
        <v>0.38611953983268033</v>
      </c>
      <c r="L159" s="21">
        <f>SUM(F$3:F158)+I159</f>
        <v>1.4410177404506781</v>
      </c>
      <c r="M159" s="21">
        <f>SUM(G$3:G158)+J159</f>
        <v>1.811162322094217</v>
      </c>
      <c r="N159" s="19">
        <f t="shared" si="13"/>
        <v>0.14908829904060081</v>
      </c>
      <c r="O159" s="19">
        <f t="shared" si="14"/>
        <v>2.0765321282935778</v>
      </c>
      <c r="P159" s="19">
        <f t="shared" si="15"/>
        <v>3.2803089569737165</v>
      </c>
      <c r="Q159" s="19">
        <f t="shared" si="16"/>
        <v>0.5564051068335446</v>
      </c>
      <c r="R159" s="19">
        <f t="shared" si="17"/>
        <v>0.69932516236930786</v>
      </c>
      <c r="S159" s="19">
        <f t="shared" si="18"/>
        <v>2.609917036973612</v>
      </c>
    </row>
    <row r="160" spans="1:19" x14ac:dyDescent="0.25">
      <c r="A160" s="26">
        <f>Wellpath!E160</f>
        <v>4710</v>
      </c>
      <c r="B160" s="22">
        <f>Wellpath!K160</f>
        <v>4710</v>
      </c>
      <c r="C160" s="22">
        <v>0</v>
      </c>
      <c r="D160" s="22">
        <v>0</v>
      </c>
      <c r="E160" s="20">
        <f>Model!$W$5*((drdp!B160+drdp!K160)*DSFS!$B160+(drdp!E160+drdp!N160)*DSFS!$C160+(drdp!H160+drdp!Q160)*DSFS!$D160)</f>
        <v>0</v>
      </c>
      <c r="F160" s="20">
        <f>Model!$W$5*((drdp!C160+drdp!L160)*DSFS!$B160+(drdp!F160+drdp!O160)*DSFS!$C160+(drdp!I160+drdp!R160)*DSFS!$D160)</f>
        <v>0</v>
      </c>
      <c r="G160" s="20">
        <f>Model!$W$5*((drdp!D160+drdp!M160)*DSFS!$B160+(drdp!G160+drdp!P160)*DSFS!$C160+(drdp!J160+drdp!S160)*DSFS!$D160)</f>
        <v>0</v>
      </c>
      <c r="H160" s="18">
        <f>Model!$W$5*((drdp!B160)*DSFS!$B160+(drdp!E160)*DSFS!$C160+(drdp!H160)*DSFS!$D160)</f>
        <v>0.5912018663476144</v>
      </c>
      <c r="I160" s="18">
        <f>Model!$W$5*((drdp!C160)*DSFS!$B160+(drdp!F160)*DSFS!$C160+(drdp!I160)*DSFS!$D160)</f>
        <v>2.2063954027388419</v>
      </c>
      <c r="J160" s="18">
        <f>Model!$W$5*((drdp!D160)*DSFS!$B160+(drdp!G160)*DSFS!$C160+(drdp!J160)*DSFS!$D160)</f>
        <v>1.3188000000000002</v>
      </c>
      <c r="K160" s="21">
        <f>SUM(E$3:E159)+H160</f>
        <v>0.38988515681578617</v>
      </c>
      <c r="L160" s="21">
        <f>SUM(F$3:F159)+I160</f>
        <v>1.4550712143534734</v>
      </c>
      <c r="M160" s="21">
        <f>SUM(G$3:G159)+J160</f>
        <v>1.819562322094217</v>
      </c>
      <c r="N160" s="19">
        <f t="shared" si="13"/>
        <v>0.15201043550527019</v>
      </c>
      <c r="O160" s="19">
        <f t="shared" si="14"/>
        <v>2.1172322388400917</v>
      </c>
      <c r="P160" s="19">
        <f t="shared" si="15"/>
        <v>3.3108070439848989</v>
      </c>
      <c r="Q160" s="19">
        <f t="shared" si="16"/>
        <v>0.56731066858634038</v>
      </c>
      <c r="R160" s="19">
        <f t="shared" si="17"/>
        <v>0.70942034128579978</v>
      </c>
      <c r="S160" s="19">
        <f t="shared" si="18"/>
        <v>2.6475927576014584</v>
      </c>
    </row>
    <row r="161" spans="1:19" x14ac:dyDescent="0.25">
      <c r="A161" s="26">
        <f>Wellpath!E161</f>
        <v>4740</v>
      </c>
      <c r="B161" s="22">
        <f>Wellpath!K161</f>
        <v>4740</v>
      </c>
      <c r="C161" s="22">
        <v>0</v>
      </c>
      <c r="D161" s="22">
        <v>0</v>
      </c>
      <c r="E161" s="20">
        <f>Model!$W$5*((drdp!B161+drdp!K161)*DSFS!$B161+(drdp!E161+drdp!N161)*DSFS!$C161+(drdp!H161+drdp!Q161)*DSFS!$D161)</f>
        <v>0</v>
      </c>
      <c r="F161" s="20">
        <f>Model!$W$5*((drdp!C161+drdp!L161)*DSFS!$B161+(drdp!F161+drdp!O161)*DSFS!$C161+(drdp!I161+drdp!R161)*DSFS!$D161)</f>
        <v>0</v>
      </c>
      <c r="G161" s="20">
        <f>Model!$W$5*((drdp!D161+drdp!M161)*DSFS!$B161+(drdp!G161+drdp!P161)*DSFS!$C161+(drdp!J161+drdp!S161)*DSFS!$D161)</f>
        <v>0</v>
      </c>
      <c r="H161" s="18">
        <f>Model!$W$5*((drdp!B161)*DSFS!$B161+(drdp!E161)*DSFS!$C161+(drdp!H161)*DSFS!$D161)</f>
        <v>0.59496748333072025</v>
      </c>
      <c r="I161" s="18">
        <f>Model!$W$5*((drdp!C161)*DSFS!$B161+(drdp!F161)*DSFS!$C161+(drdp!I161)*DSFS!$D161)</f>
        <v>2.2204488766416368</v>
      </c>
      <c r="J161" s="18">
        <f>Model!$W$5*((drdp!D161)*DSFS!$B161+(drdp!G161)*DSFS!$C161+(drdp!J161)*DSFS!$D161)</f>
        <v>1.3272000000000002</v>
      </c>
      <c r="K161" s="21">
        <f>SUM(E$3:E160)+H161</f>
        <v>0.39365077379889202</v>
      </c>
      <c r="L161" s="21">
        <f>SUM(F$3:F160)+I161</f>
        <v>1.4691246882562683</v>
      </c>
      <c r="M161" s="21">
        <f>SUM(G$3:G160)+J161</f>
        <v>1.8279623220942169</v>
      </c>
      <c r="N161" s="19">
        <f t="shared" si="13"/>
        <v>0.15496093171246644</v>
      </c>
      <c r="O161" s="19">
        <f t="shared" si="14"/>
        <v>2.1583273496440776</v>
      </c>
      <c r="P161" s="19">
        <f t="shared" si="15"/>
        <v>3.3414462509960816</v>
      </c>
      <c r="Q161" s="19">
        <f t="shared" si="16"/>
        <v>0.57832207033913607</v>
      </c>
      <c r="R161" s="19">
        <f t="shared" si="17"/>
        <v>0.71957878256760799</v>
      </c>
      <c r="S161" s="19">
        <f t="shared" si="18"/>
        <v>2.6855045765908709</v>
      </c>
    </row>
    <row r="162" spans="1:19" x14ac:dyDescent="0.25">
      <c r="A162" s="26">
        <f>Wellpath!E162</f>
        <v>4770</v>
      </c>
      <c r="B162" s="22">
        <f>Wellpath!K162</f>
        <v>4770</v>
      </c>
      <c r="C162" s="22">
        <v>0</v>
      </c>
      <c r="D162" s="22">
        <v>0</v>
      </c>
      <c r="E162" s="20">
        <f>Model!$W$5*((drdp!B162+drdp!K162)*DSFS!$B162+(drdp!E162+drdp!N162)*DSFS!$C162+(drdp!H162+drdp!Q162)*DSFS!$D162)</f>
        <v>0</v>
      </c>
      <c r="F162" s="20">
        <f>Model!$W$5*((drdp!C162+drdp!L162)*DSFS!$B162+(drdp!F162+drdp!O162)*DSFS!$C162+(drdp!I162+drdp!R162)*DSFS!$D162)</f>
        <v>0</v>
      </c>
      <c r="G162" s="20">
        <f>Model!$W$5*((drdp!D162+drdp!M162)*DSFS!$B162+(drdp!G162+drdp!P162)*DSFS!$C162+(drdp!J162+drdp!S162)*DSFS!$D162)</f>
        <v>0</v>
      </c>
      <c r="H162" s="18">
        <f>Model!$W$5*((drdp!B162)*DSFS!$B162+(drdp!E162)*DSFS!$C162+(drdp!H162)*DSFS!$D162)</f>
        <v>0.59873310031382609</v>
      </c>
      <c r="I162" s="18">
        <f>Model!$W$5*((drdp!C162)*DSFS!$B162+(drdp!F162)*DSFS!$C162+(drdp!I162)*DSFS!$D162)</f>
        <v>2.2345023505444321</v>
      </c>
      <c r="J162" s="18">
        <f>Model!$W$5*((drdp!D162)*DSFS!$B162+(drdp!G162)*DSFS!$C162+(drdp!J162)*DSFS!$D162)</f>
        <v>1.3356000000000001</v>
      </c>
      <c r="K162" s="21">
        <f>SUM(E$3:E161)+H162</f>
        <v>0.39741639078199786</v>
      </c>
      <c r="L162" s="21">
        <f>SUM(F$3:F161)+I162</f>
        <v>1.4831781621590636</v>
      </c>
      <c r="M162" s="21">
        <f>SUM(G$3:G161)+J162</f>
        <v>1.8363623220942169</v>
      </c>
      <c r="N162" s="19">
        <f t="shared" si="13"/>
        <v>0.15793978766218963</v>
      </c>
      <c r="O162" s="19">
        <f t="shared" si="14"/>
        <v>2.1998174607055376</v>
      </c>
      <c r="P162" s="19">
        <f t="shared" si="15"/>
        <v>3.3722265780072642</v>
      </c>
      <c r="Q162" s="19">
        <f t="shared" si="16"/>
        <v>0.58943931209193179</v>
      </c>
      <c r="R162" s="19">
        <f t="shared" si="17"/>
        <v>0.72980048621473237</v>
      </c>
      <c r="S162" s="19">
        <f t="shared" si="18"/>
        <v>2.7236524939418509</v>
      </c>
    </row>
    <row r="163" spans="1:19" x14ac:dyDescent="0.25">
      <c r="A163" s="26">
        <f>Wellpath!E163</f>
        <v>4800</v>
      </c>
      <c r="B163" s="22">
        <f>Wellpath!K163</f>
        <v>4800</v>
      </c>
      <c r="C163" s="22">
        <v>0</v>
      </c>
      <c r="D163" s="22">
        <v>0</v>
      </c>
      <c r="E163" s="20">
        <f>Model!$W$5*((drdp!B163+drdp!K163)*DSFS!$B163+(drdp!E163+drdp!N163)*DSFS!$C163+(drdp!H163+drdp!Q163)*DSFS!$D163)</f>
        <v>0</v>
      </c>
      <c r="F163" s="20">
        <f>Model!$W$5*((drdp!C163+drdp!L163)*DSFS!$B163+(drdp!F163+drdp!O163)*DSFS!$C163+(drdp!I163+drdp!R163)*DSFS!$D163)</f>
        <v>0</v>
      </c>
      <c r="G163" s="20">
        <f>Model!$W$5*((drdp!D163+drdp!M163)*DSFS!$B163+(drdp!G163+drdp!P163)*DSFS!$C163+(drdp!J163+drdp!S163)*DSFS!$D163)</f>
        <v>0</v>
      </c>
      <c r="H163" s="18">
        <f>Model!$W$5*((drdp!B163)*DSFS!$B163+(drdp!E163)*DSFS!$C163+(drdp!H163)*DSFS!$D163)</f>
        <v>0.60249871729693194</v>
      </c>
      <c r="I163" s="18">
        <f>Model!$W$5*((drdp!C163)*DSFS!$B163+(drdp!F163)*DSFS!$C163+(drdp!I163)*DSFS!$D163)</f>
        <v>2.248555824447227</v>
      </c>
      <c r="J163" s="18">
        <f>Model!$W$5*((drdp!D163)*DSFS!$B163+(drdp!G163)*DSFS!$C163+(drdp!J163)*DSFS!$D163)</f>
        <v>1.3440000000000001</v>
      </c>
      <c r="K163" s="21">
        <f>SUM(E$3:E162)+H163</f>
        <v>0.40118200776510371</v>
      </c>
      <c r="L163" s="21">
        <f>SUM(F$3:F162)+I163</f>
        <v>1.4972316360618585</v>
      </c>
      <c r="M163" s="21">
        <f>SUM(G$3:G162)+J163</f>
        <v>1.8447623220942169</v>
      </c>
      <c r="N163" s="19">
        <f t="shared" si="13"/>
        <v>0.16094700335443973</v>
      </c>
      <c r="O163" s="19">
        <f t="shared" si="14"/>
        <v>2.2417025720244697</v>
      </c>
      <c r="P163" s="19">
        <f t="shared" si="15"/>
        <v>3.4031480250184472</v>
      </c>
      <c r="Q163" s="19">
        <f t="shared" si="16"/>
        <v>0.60066239384472742</v>
      </c>
      <c r="R163" s="19">
        <f t="shared" si="17"/>
        <v>0.74008545222717281</v>
      </c>
      <c r="S163" s="19">
        <f t="shared" si="18"/>
        <v>2.7620365096543975</v>
      </c>
    </row>
    <row r="164" spans="1:19" x14ac:dyDescent="0.25">
      <c r="A164" s="26">
        <f>Wellpath!E164</f>
        <v>4830</v>
      </c>
      <c r="B164" s="22">
        <f>Wellpath!K164</f>
        <v>4830</v>
      </c>
      <c r="C164" s="22">
        <v>0</v>
      </c>
      <c r="D164" s="22">
        <v>0</v>
      </c>
      <c r="E164" s="20">
        <f>Model!$W$5*((drdp!B164+drdp!K164)*DSFS!$B164+(drdp!E164+drdp!N164)*DSFS!$C164+(drdp!H164+drdp!Q164)*DSFS!$D164)</f>
        <v>0</v>
      </c>
      <c r="F164" s="20">
        <f>Model!$W$5*((drdp!C164+drdp!L164)*DSFS!$B164+(drdp!F164+drdp!O164)*DSFS!$C164+(drdp!I164+drdp!R164)*DSFS!$D164)</f>
        <v>0</v>
      </c>
      <c r="G164" s="20">
        <f>Model!$W$5*((drdp!D164+drdp!M164)*DSFS!$B164+(drdp!G164+drdp!P164)*DSFS!$C164+(drdp!J164+drdp!S164)*DSFS!$D164)</f>
        <v>0</v>
      </c>
      <c r="H164" s="18">
        <f>Model!$W$5*((drdp!B164)*DSFS!$B164+(drdp!E164)*DSFS!$C164+(drdp!H164)*DSFS!$D164)</f>
        <v>0.60626433428003768</v>
      </c>
      <c r="I164" s="18">
        <f>Model!$W$5*((drdp!C164)*DSFS!$B164+(drdp!F164)*DSFS!$C164+(drdp!I164)*DSFS!$D164)</f>
        <v>2.2626092983500223</v>
      </c>
      <c r="J164" s="18">
        <f>Model!$W$5*((drdp!D164)*DSFS!$B164+(drdp!G164)*DSFS!$C164+(drdp!J164)*DSFS!$D164)</f>
        <v>1.3524</v>
      </c>
      <c r="K164" s="21">
        <f>SUM(E$3:E163)+H164</f>
        <v>0.40494762474820944</v>
      </c>
      <c r="L164" s="21">
        <f>SUM(F$3:F163)+I164</f>
        <v>1.5112851099646538</v>
      </c>
      <c r="M164" s="21">
        <f>SUM(G$3:G163)+J164</f>
        <v>1.8531623220942168</v>
      </c>
      <c r="N164" s="19">
        <f t="shared" si="13"/>
        <v>0.16398257878921665</v>
      </c>
      <c r="O164" s="19">
        <f t="shared" si="14"/>
        <v>2.2839826836008759</v>
      </c>
      <c r="P164" s="19">
        <f t="shared" si="15"/>
        <v>3.43421059202963</v>
      </c>
      <c r="Q164" s="19">
        <f t="shared" si="16"/>
        <v>0.61199131559752307</v>
      </c>
      <c r="R164" s="19">
        <f t="shared" si="17"/>
        <v>0.75043368060492932</v>
      </c>
      <c r="S164" s="19">
        <f t="shared" si="18"/>
        <v>2.8006566237285115</v>
      </c>
    </row>
    <row r="165" spans="1:19" x14ac:dyDescent="0.25">
      <c r="A165" s="26">
        <f>Wellpath!E165</f>
        <v>4860</v>
      </c>
      <c r="B165" s="22">
        <f>Wellpath!K165</f>
        <v>4860</v>
      </c>
      <c r="C165" s="22">
        <v>0</v>
      </c>
      <c r="D165" s="22">
        <v>0</v>
      </c>
      <c r="E165" s="20">
        <f>Model!$W$5*((drdp!B165+drdp!K165)*DSFS!$B165+(drdp!E165+drdp!N165)*DSFS!$C165+(drdp!H165+drdp!Q165)*DSFS!$D165)</f>
        <v>0</v>
      </c>
      <c r="F165" s="20">
        <f>Model!$W$5*((drdp!C165+drdp!L165)*DSFS!$B165+(drdp!F165+drdp!O165)*DSFS!$C165+(drdp!I165+drdp!R165)*DSFS!$D165)</f>
        <v>0</v>
      </c>
      <c r="G165" s="20">
        <f>Model!$W$5*((drdp!D165+drdp!M165)*DSFS!$B165+(drdp!G165+drdp!P165)*DSFS!$C165+(drdp!J165+drdp!S165)*DSFS!$D165)</f>
        <v>0</v>
      </c>
      <c r="H165" s="18">
        <f>Model!$W$5*((drdp!B165)*DSFS!$B165+(drdp!E165)*DSFS!$C165+(drdp!H165)*DSFS!$D165)</f>
        <v>0.61002995126314352</v>
      </c>
      <c r="I165" s="18">
        <f>Model!$W$5*((drdp!C165)*DSFS!$B165+(drdp!F165)*DSFS!$C165+(drdp!I165)*DSFS!$D165)</f>
        <v>2.2766627722528177</v>
      </c>
      <c r="J165" s="18">
        <f>Model!$W$5*((drdp!D165)*DSFS!$B165+(drdp!G165)*DSFS!$C165+(drdp!J165)*DSFS!$D165)</f>
        <v>1.3608000000000002</v>
      </c>
      <c r="K165" s="21">
        <f>SUM(E$3:E164)+H165</f>
        <v>0.40871324173131529</v>
      </c>
      <c r="L165" s="21">
        <f>SUM(F$3:F164)+I165</f>
        <v>1.5253385838674491</v>
      </c>
      <c r="M165" s="21">
        <f>SUM(G$3:G164)+J165</f>
        <v>1.8615623220942168</v>
      </c>
      <c r="N165" s="19">
        <f t="shared" si="13"/>
        <v>0.16704651396652057</v>
      </c>
      <c r="O165" s="19">
        <f t="shared" si="14"/>
        <v>2.3266577954347554</v>
      </c>
      <c r="P165" s="19">
        <f t="shared" si="15"/>
        <v>3.4654142790408127</v>
      </c>
      <c r="Q165" s="19">
        <f t="shared" si="16"/>
        <v>0.62342607735031885</v>
      </c>
      <c r="R165" s="19">
        <f t="shared" si="17"/>
        <v>0.76084517134800222</v>
      </c>
      <c r="S165" s="19">
        <f t="shared" si="18"/>
        <v>2.839512836164193</v>
      </c>
    </row>
    <row r="166" spans="1:19" x14ac:dyDescent="0.25">
      <c r="A166" s="26">
        <f>Wellpath!E166</f>
        <v>4890</v>
      </c>
      <c r="B166" s="22">
        <f>Wellpath!K166</f>
        <v>4890</v>
      </c>
      <c r="C166" s="22">
        <v>0</v>
      </c>
      <c r="D166" s="22">
        <v>0</v>
      </c>
      <c r="E166" s="20">
        <f>Model!$W$5*((drdp!B166+drdp!K166)*DSFS!$B166+(drdp!E166+drdp!N166)*DSFS!$C166+(drdp!H166+drdp!Q166)*DSFS!$D166)</f>
        <v>0</v>
      </c>
      <c r="F166" s="20">
        <f>Model!$W$5*((drdp!C166+drdp!L166)*DSFS!$B166+(drdp!F166+drdp!O166)*DSFS!$C166+(drdp!I166+drdp!R166)*DSFS!$D166)</f>
        <v>0</v>
      </c>
      <c r="G166" s="20">
        <f>Model!$W$5*((drdp!D166+drdp!M166)*DSFS!$B166+(drdp!G166+drdp!P166)*DSFS!$C166+(drdp!J166+drdp!S166)*DSFS!$D166)</f>
        <v>0</v>
      </c>
      <c r="H166" s="18">
        <f>Model!$W$5*((drdp!B166)*DSFS!$B166+(drdp!E166)*DSFS!$C166+(drdp!H166)*DSFS!$D166)</f>
        <v>0.61379556824624937</v>
      </c>
      <c r="I166" s="18">
        <f>Model!$W$5*((drdp!C166)*DSFS!$B166+(drdp!F166)*DSFS!$C166+(drdp!I166)*DSFS!$D166)</f>
        <v>2.290716246155613</v>
      </c>
      <c r="J166" s="18">
        <f>Model!$W$5*((drdp!D166)*DSFS!$B166+(drdp!G166)*DSFS!$C166+(drdp!J166)*DSFS!$D166)</f>
        <v>1.3692000000000002</v>
      </c>
      <c r="K166" s="21">
        <f>SUM(E$3:E165)+H166</f>
        <v>0.41247885871442114</v>
      </c>
      <c r="L166" s="21">
        <f>SUM(F$3:F165)+I166</f>
        <v>1.5393920577702445</v>
      </c>
      <c r="M166" s="21">
        <f>SUM(G$3:G165)+J166</f>
        <v>1.8699623220942168</v>
      </c>
      <c r="N166" s="19">
        <f t="shared" si="13"/>
        <v>0.17013880888635138</v>
      </c>
      <c r="O166" s="19">
        <f t="shared" si="14"/>
        <v>2.3697279075261077</v>
      </c>
      <c r="P166" s="19">
        <f t="shared" si="15"/>
        <v>3.4967590860519953</v>
      </c>
      <c r="Q166" s="19">
        <f t="shared" si="16"/>
        <v>0.63496667910311466</v>
      </c>
      <c r="R166" s="19">
        <f t="shared" si="17"/>
        <v>0.7713199244563913</v>
      </c>
      <c r="S166" s="19">
        <f t="shared" si="18"/>
        <v>2.8786051469614411</v>
      </c>
    </row>
    <row r="167" spans="1:19" x14ac:dyDescent="0.25">
      <c r="A167" s="26">
        <f>Wellpath!E167</f>
        <v>4920</v>
      </c>
      <c r="B167" s="22">
        <f>Wellpath!K167</f>
        <v>4920</v>
      </c>
      <c r="C167" s="22">
        <v>0</v>
      </c>
      <c r="D167" s="22">
        <v>0</v>
      </c>
      <c r="E167" s="20">
        <f>Model!$W$5*((drdp!B167+drdp!K167)*DSFS!$B167+(drdp!E167+drdp!N167)*DSFS!$C167+(drdp!H167+drdp!Q167)*DSFS!$D167)</f>
        <v>0</v>
      </c>
      <c r="F167" s="20">
        <f>Model!$W$5*((drdp!C167+drdp!L167)*DSFS!$B167+(drdp!F167+drdp!O167)*DSFS!$C167+(drdp!I167+drdp!R167)*DSFS!$D167)</f>
        <v>0</v>
      </c>
      <c r="G167" s="20">
        <f>Model!$W$5*((drdp!D167+drdp!M167)*DSFS!$B167+(drdp!G167+drdp!P167)*DSFS!$C167+(drdp!J167+drdp!S167)*DSFS!$D167)</f>
        <v>0</v>
      </c>
      <c r="H167" s="18">
        <f>Model!$W$5*((drdp!B167)*DSFS!$B167+(drdp!E167)*DSFS!$C167+(drdp!H167)*DSFS!$D167)</f>
        <v>0.61756118522935521</v>
      </c>
      <c r="I167" s="18">
        <f>Model!$W$5*((drdp!C167)*DSFS!$B167+(drdp!F167)*DSFS!$C167+(drdp!I167)*DSFS!$D167)</f>
        <v>2.3047697200584079</v>
      </c>
      <c r="J167" s="18">
        <f>Model!$W$5*((drdp!D167)*DSFS!$B167+(drdp!G167)*DSFS!$C167+(drdp!J167)*DSFS!$D167)</f>
        <v>1.3776000000000002</v>
      </c>
      <c r="K167" s="21">
        <f>SUM(E$3:E166)+H167</f>
        <v>0.41624447569752698</v>
      </c>
      <c r="L167" s="21">
        <f>SUM(F$3:F166)+I167</f>
        <v>1.5534455316730393</v>
      </c>
      <c r="M167" s="21">
        <f>SUM(G$3:G166)+J167</f>
        <v>1.8783623220942167</v>
      </c>
      <c r="N167" s="19">
        <f t="shared" si="13"/>
        <v>0.17325946354870914</v>
      </c>
      <c r="O167" s="19">
        <f t="shared" si="14"/>
        <v>2.4131930198749321</v>
      </c>
      <c r="P167" s="19">
        <f t="shared" si="15"/>
        <v>3.5282450130631782</v>
      </c>
      <c r="Q167" s="19">
        <f t="shared" si="16"/>
        <v>0.64661312085591027</v>
      </c>
      <c r="R167" s="19">
        <f t="shared" si="17"/>
        <v>0.78185793993009656</v>
      </c>
      <c r="S167" s="19">
        <f t="shared" si="18"/>
        <v>2.9179335561202553</v>
      </c>
    </row>
    <row r="168" spans="1:19" x14ac:dyDescent="0.25">
      <c r="A168" s="26">
        <f>Wellpath!E168</f>
        <v>4950</v>
      </c>
      <c r="B168" s="22">
        <f>Wellpath!K168</f>
        <v>4950</v>
      </c>
      <c r="C168" s="22">
        <v>0</v>
      </c>
      <c r="D168" s="22">
        <v>0</v>
      </c>
      <c r="E168" s="20">
        <f>Model!$W$5*((drdp!B168+drdp!K168)*DSFS!$B168+(drdp!E168+drdp!N168)*DSFS!$C168+(drdp!H168+drdp!Q168)*DSFS!$D168)</f>
        <v>0</v>
      </c>
      <c r="F168" s="20">
        <f>Model!$W$5*((drdp!C168+drdp!L168)*DSFS!$B168+(drdp!F168+drdp!O168)*DSFS!$C168+(drdp!I168+drdp!R168)*DSFS!$D168)</f>
        <v>0</v>
      </c>
      <c r="G168" s="20">
        <f>Model!$W$5*((drdp!D168+drdp!M168)*DSFS!$B168+(drdp!G168+drdp!P168)*DSFS!$C168+(drdp!J168+drdp!S168)*DSFS!$D168)</f>
        <v>0</v>
      </c>
      <c r="H168" s="18">
        <f>Model!$W$5*((drdp!B168)*DSFS!$B168+(drdp!E168)*DSFS!$C168+(drdp!H168)*DSFS!$D168)</f>
        <v>0.62132680221246106</v>
      </c>
      <c r="I168" s="18">
        <f>Model!$W$5*((drdp!C168)*DSFS!$B168+(drdp!F168)*DSFS!$C168+(drdp!I168)*DSFS!$D168)</f>
        <v>2.3188231939612032</v>
      </c>
      <c r="J168" s="18">
        <f>Model!$W$5*((drdp!D168)*DSFS!$B168+(drdp!G168)*DSFS!$C168+(drdp!J168)*DSFS!$D168)</f>
        <v>1.3860000000000001</v>
      </c>
      <c r="K168" s="21">
        <f>SUM(E$3:E167)+H168</f>
        <v>0.42001009268063283</v>
      </c>
      <c r="L168" s="21">
        <f>SUM(F$3:F167)+I168</f>
        <v>1.5674990055758347</v>
      </c>
      <c r="M168" s="21">
        <f>SUM(G$3:G167)+J168</f>
        <v>1.8867623220942167</v>
      </c>
      <c r="N168" s="19">
        <f t="shared" si="13"/>
        <v>0.17640847795359377</v>
      </c>
      <c r="O168" s="19">
        <f t="shared" si="14"/>
        <v>2.4570531324812306</v>
      </c>
      <c r="P168" s="19">
        <f t="shared" si="15"/>
        <v>3.5598720600743605</v>
      </c>
      <c r="Q168" s="19">
        <f t="shared" si="16"/>
        <v>0.65836540260870613</v>
      </c>
      <c r="R168" s="19">
        <f t="shared" si="17"/>
        <v>0.79245921776911799</v>
      </c>
      <c r="S168" s="19">
        <f t="shared" si="18"/>
        <v>2.9574980636406374</v>
      </c>
    </row>
    <row r="169" spans="1:19" x14ac:dyDescent="0.25">
      <c r="A169" s="26">
        <f>Wellpath!E169</f>
        <v>4980</v>
      </c>
      <c r="B169" s="22">
        <f>Wellpath!K169</f>
        <v>4980</v>
      </c>
      <c r="C169" s="22">
        <v>0</v>
      </c>
      <c r="D169" s="22">
        <v>0</v>
      </c>
      <c r="E169" s="20">
        <f>Model!$W$5*((drdp!B169+drdp!K169)*DSFS!$B169+(drdp!E169+drdp!N169)*DSFS!$C169+(drdp!H169+drdp!Q169)*DSFS!$D169)</f>
        <v>0</v>
      </c>
      <c r="F169" s="20">
        <f>Model!$W$5*((drdp!C169+drdp!L169)*DSFS!$B169+(drdp!F169+drdp!O169)*DSFS!$C169+(drdp!I169+drdp!R169)*DSFS!$D169)</f>
        <v>0</v>
      </c>
      <c r="G169" s="20">
        <f>Model!$W$5*((drdp!D169+drdp!M169)*DSFS!$B169+(drdp!G169+drdp!P169)*DSFS!$C169+(drdp!J169+drdp!S169)*DSFS!$D169)</f>
        <v>0</v>
      </c>
      <c r="H169" s="18">
        <f>Model!$W$5*((drdp!B169)*DSFS!$B169+(drdp!E169)*DSFS!$C169+(drdp!H169)*DSFS!$D169)</f>
        <v>0.6250924191955668</v>
      </c>
      <c r="I169" s="18">
        <f>Model!$W$5*((drdp!C169)*DSFS!$B169+(drdp!F169)*DSFS!$C169+(drdp!I169)*DSFS!$D169)</f>
        <v>2.3328766678639981</v>
      </c>
      <c r="J169" s="18">
        <f>Model!$W$5*((drdp!D169)*DSFS!$B169+(drdp!G169)*DSFS!$C169+(drdp!J169)*DSFS!$D169)</f>
        <v>1.3944000000000001</v>
      </c>
      <c r="K169" s="21">
        <f>SUM(E$3:E168)+H169</f>
        <v>0.42377570966373856</v>
      </c>
      <c r="L169" s="21">
        <f>SUM(F$3:F168)+I169</f>
        <v>1.5815524794786295</v>
      </c>
      <c r="M169" s="21">
        <f>SUM(G$3:G168)+J169</f>
        <v>1.8951623220942166</v>
      </c>
      <c r="N169" s="19">
        <f t="shared" si="13"/>
        <v>0.17958585210100525</v>
      </c>
      <c r="O169" s="19">
        <f t="shared" si="14"/>
        <v>2.5013082453450011</v>
      </c>
      <c r="P169" s="19">
        <f t="shared" si="15"/>
        <v>3.5916402270855432</v>
      </c>
      <c r="Q169" s="19">
        <f t="shared" si="16"/>
        <v>0.67022352436150157</v>
      </c>
      <c r="R169" s="19">
        <f t="shared" si="17"/>
        <v>0.80312375797345537</v>
      </c>
      <c r="S169" s="19">
        <f t="shared" si="18"/>
        <v>2.9972986695225856</v>
      </c>
    </row>
    <row r="170" spans="1:19" x14ac:dyDescent="0.25">
      <c r="A170" s="26">
        <f>Wellpath!E170</f>
        <v>5010</v>
      </c>
      <c r="B170" s="22">
        <f>Wellpath!K170</f>
        <v>5010</v>
      </c>
      <c r="C170" s="22">
        <v>0</v>
      </c>
      <c r="D170" s="22">
        <v>0</v>
      </c>
      <c r="E170" s="20">
        <f>Model!$W$5*((drdp!B170+drdp!K170)*DSFS!$B170+(drdp!E170+drdp!N170)*DSFS!$C170+(drdp!H170+drdp!Q170)*DSFS!$D170)</f>
        <v>0</v>
      </c>
      <c r="F170" s="20">
        <f>Model!$W$5*((drdp!C170+drdp!L170)*DSFS!$B170+(drdp!F170+drdp!O170)*DSFS!$C170+(drdp!I170+drdp!R170)*DSFS!$D170)</f>
        <v>0</v>
      </c>
      <c r="G170" s="20">
        <f>Model!$W$5*((drdp!D170+drdp!M170)*DSFS!$B170+(drdp!G170+drdp!P170)*DSFS!$C170+(drdp!J170+drdp!S170)*DSFS!$D170)</f>
        <v>0</v>
      </c>
      <c r="H170" s="18">
        <f>Model!$W$5*((drdp!B170)*DSFS!$B170+(drdp!E170)*DSFS!$C170+(drdp!H170)*DSFS!$D170)</f>
        <v>0.62885803617867253</v>
      </c>
      <c r="I170" s="18">
        <f>Model!$W$5*((drdp!C170)*DSFS!$B170+(drdp!F170)*DSFS!$C170+(drdp!I170)*DSFS!$D170)</f>
        <v>2.3469301417667934</v>
      </c>
      <c r="J170" s="18">
        <f>Model!$W$5*((drdp!D170)*DSFS!$B170+(drdp!G170)*DSFS!$C170+(drdp!J170)*DSFS!$D170)</f>
        <v>1.4028</v>
      </c>
      <c r="K170" s="21">
        <f>SUM(E$3:E169)+H170</f>
        <v>0.4275413266468443</v>
      </c>
      <c r="L170" s="21">
        <f>SUM(F$3:F169)+I170</f>
        <v>1.5956059533814249</v>
      </c>
      <c r="M170" s="21">
        <f>SUM(G$3:G169)+J170</f>
        <v>1.9035623220942166</v>
      </c>
      <c r="N170" s="19">
        <f t="shared" si="13"/>
        <v>0.18279158599094361</v>
      </c>
      <c r="O170" s="19">
        <f t="shared" si="14"/>
        <v>2.5459583584662457</v>
      </c>
      <c r="P170" s="19">
        <f t="shared" si="15"/>
        <v>3.6235495140967262</v>
      </c>
      <c r="Q170" s="19">
        <f t="shared" si="16"/>
        <v>0.68218748611429714</v>
      </c>
      <c r="R170" s="19">
        <f t="shared" si="17"/>
        <v>0.81385156054310892</v>
      </c>
      <c r="S170" s="19">
        <f t="shared" si="18"/>
        <v>3.0373353737661013</v>
      </c>
    </row>
    <row r="171" spans="1:19" x14ac:dyDescent="0.25">
      <c r="A171" s="26">
        <f>Wellpath!E171</f>
        <v>5040</v>
      </c>
      <c r="B171" s="22">
        <f>Wellpath!K171</f>
        <v>5040</v>
      </c>
      <c r="C171" s="22">
        <v>0</v>
      </c>
      <c r="D171" s="22">
        <v>0</v>
      </c>
      <c r="E171" s="20">
        <f>Model!$W$5*((drdp!B171+drdp!K171)*DSFS!$B171+(drdp!E171+drdp!N171)*DSFS!$C171+(drdp!H171+drdp!Q171)*DSFS!$D171)</f>
        <v>0</v>
      </c>
      <c r="F171" s="20">
        <f>Model!$W$5*((drdp!C171+drdp!L171)*DSFS!$B171+(drdp!F171+drdp!O171)*DSFS!$C171+(drdp!I171+drdp!R171)*DSFS!$D171)</f>
        <v>0</v>
      </c>
      <c r="G171" s="20">
        <f>Model!$W$5*((drdp!D171+drdp!M171)*DSFS!$B171+(drdp!G171+drdp!P171)*DSFS!$C171+(drdp!J171+drdp!S171)*DSFS!$D171)</f>
        <v>0</v>
      </c>
      <c r="H171" s="18">
        <f>Model!$W$5*((drdp!B171)*DSFS!$B171+(drdp!E171)*DSFS!$C171+(drdp!H171)*DSFS!$D171)</f>
        <v>0.63262365316177838</v>
      </c>
      <c r="I171" s="18">
        <f>Model!$W$5*((drdp!C171)*DSFS!$B171+(drdp!F171)*DSFS!$C171+(drdp!I171)*DSFS!$D171)</f>
        <v>2.3609836156695883</v>
      </c>
      <c r="J171" s="18">
        <f>Model!$W$5*((drdp!D171)*DSFS!$B171+(drdp!G171)*DSFS!$C171+(drdp!J171)*DSFS!$D171)</f>
        <v>1.4112000000000002</v>
      </c>
      <c r="K171" s="21">
        <f>SUM(E$3:E170)+H171</f>
        <v>0.43130694362995015</v>
      </c>
      <c r="L171" s="21">
        <f>SUM(F$3:F170)+I171</f>
        <v>1.6096594272842197</v>
      </c>
      <c r="M171" s="21">
        <f>SUM(G$3:G170)+J171</f>
        <v>1.911962322094217</v>
      </c>
      <c r="N171" s="19">
        <f t="shared" si="13"/>
        <v>0.18602567962340899</v>
      </c>
      <c r="O171" s="19">
        <f t="shared" si="14"/>
        <v>2.5910034718449624</v>
      </c>
      <c r="P171" s="19">
        <f t="shared" si="15"/>
        <v>3.6555999211079104</v>
      </c>
      <c r="Q171" s="19">
        <f t="shared" si="16"/>
        <v>0.69425728786709284</v>
      </c>
      <c r="R171" s="19">
        <f t="shared" si="17"/>
        <v>0.82464262547807909</v>
      </c>
      <c r="S171" s="19">
        <f t="shared" si="18"/>
        <v>3.0776081763711844</v>
      </c>
    </row>
    <row r="172" spans="1:19" x14ac:dyDescent="0.25">
      <c r="A172" s="26">
        <f>Wellpath!E172</f>
        <v>5070</v>
      </c>
      <c r="B172" s="22">
        <f>Wellpath!K172</f>
        <v>5070</v>
      </c>
      <c r="C172" s="22">
        <v>0</v>
      </c>
      <c r="D172" s="22">
        <v>0</v>
      </c>
      <c r="E172" s="20">
        <f>Model!$W$5*((drdp!B172+drdp!K172)*DSFS!$B172+(drdp!E172+drdp!N172)*DSFS!$C172+(drdp!H172+drdp!Q172)*DSFS!$D172)</f>
        <v>0</v>
      </c>
      <c r="F172" s="20">
        <f>Model!$W$5*((drdp!C172+drdp!L172)*DSFS!$B172+(drdp!F172+drdp!O172)*DSFS!$C172+(drdp!I172+drdp!R172)*DSFS!$D172)</f>
        <v>0</v>
      </c>
      <c r="G172" s="20">
        <f>Model!$W$5*((drdp!D172+drdp!M172)*DSFS!$B172+(drdp!G172+drdp!P172)*DSFS!$C172+(drdp!J172+drdp!S172)*DSFS!$D172)</f>
        <v>0</v>
      </c>
      <c r="H172" s="18">
        <f>Model!$W$5*((drdp!B172)*DSFS!$B172+(drdp!E172)*DSFS!$C172+(drdp!H172)*DSFS!$D172)</f>
        <v>0.63638927014488422</v>
      </c>
      <c r="I172" s="18">
        <f>Model!$W$5*((drdp!C172)*DSFS!$B172+(drdp!F172)*DSFS!$C172+(drdp!I172)*DSFS!$D172)</f>
        <v>2.3750370895723836</v>
      </c>
      <c r="J172" s="18">
        <f>Model!$W$5*((drdp!D172)*DSFS!$B172+(drdp!G172)*DSFS!$C172+(drdp!J172)*DSFS!$D172)</f>
        <v>1.4196000000000002</v>
      </c>
      <c r="K172" s="21">
        <f>SUM(E$3:E171)+H172</f>
        <v>0.43507256061305599</v>
      </c>
      <c r="L172" s="21">
        <f>SUM(F$3:F171)+I172</f>
        <v>1.6237129011870151</v>
      </c>
      <c r="M172" s="21">
        <f>SUM(G$3:G171)+J172</f>
        <v>1.920362322094217</v>
      </c>
      <c r="N172" s="19">
        <f t="shared" si="13"/>
        <v>0.18928813299840128</v>
      </c>
      <c r="O172" s="19">
        <f t="shared" si="14"/>
        <v>2.6364435854811532</v>
      </c>
      <c r="P172" s="19">
        <f t="shared" si="15"/>
        <v>3.6877914481190932</v>
      </c>
      <c r="Q172" s="19">
        <f t="shared" si="16"/>
        <v>0.70643292961988857</v>
      </c>
      <c r="R172" s="19">
        <f t="shared" si="17"/>
        <v>0.83549695277836522</v>
      </c>
      <c r="S172" s="19">
        <f t="shared" si="18"/>
        <v>3.1181170773378342</v>
      </c>
    </row>
    <row r="173" spans="1:19" x14ac:dyDescent="0.25">
      <c r="A173" s="26">
        <f>Wellpath!E173</f>
        <v>5100</v>
      </c>
      <c r="B173" s="22">
        <f>Wellpath!K173</f>
        <v>5100</v>
      </c>
      <c r="C173" s="22">
        <v>0</v>
      </c>
      <c r="D173" s="22">
        <v>0</v>
      </c>
      <c r="E173" s="20">
        <f>Model!$W$5*((drdp!B173+drdp!K173)*DSFS!$B173+(drdp!E173+drdp!N173)*DSFS!$C173+(drdp!H173+drdp!Q173)*DSFS!$D173)</f>
        <v>-9.2328621323494921E-3</v>
      </c>
      <c r="F173" s="20">
        <f>Model!$W$5*((drdp!C173+drdp!L173)*DSFS!$B173+(drdp!F173+drdp!O173)*DSFS!$C173+(drdp!I173+drdp!R173)*DSFS!$D173)</f>
        <v>-3.4457510577207008E-2</v>
      </c>
      <c r="G173" s="20">
        <f>Model!$W$5*((drdp!D173+drdp!M173)*DSFS!$B173+(drdp!G173+drdp!P173)*DSFS!$C173+(drdp!J173+drdp!S173)*DSFS!$D173)</f>
        <v>6.5701566371927242E-2</v>
      </c>
      <c r="H173" s="18">
        <f>Model!$W$5*((drdp!B173)*DSFS!$B173+(drdp!E173)*DSFS!$C173+(drdp!H173)*DSFS!$D173)</f>
        <v>0.64015488712799007</v>
      </c>
      <c r="I173" s="18">
        <f>Model!$W$5*((drdp!C173)*DSFS!$B173+(drdp!F173)*DSFS!$C173+(drdp!I173)*DSFS!$D173)</f>
        <v>2.3890905634751793</v>
      </c>
      <c r="J173" s="18">
        <f>Model!$W$5*((drdp!D173)*DSFS!$B173+(drdp!G173)*DSFS!$C173+(drdp!J173)*DSFS!$D173)</f>
        <v>1.4280000000000002</v>
      </c>
      <c r="K173" s="21">
        <f>SUM(E$3:E172)+H173</f>
        <v>0.43883817759616184</v>
      </c>
      <c r="L173" s="21">
        <f>SUM(F$3:F172)+I173</f>
        <v>1.6377663750898108</v>
      </c>
      <c r="M173" s="21">
        <f>SUM(G$3:G172)+J173</f>
        <v>1.9287623220942169</v>
      </c>
      <c r="N173" s="19">
        <f t="shared" si="13"/>
        <v>0.19257894611592047</v>
      </c>
      <c r="O173" s="19">
        <f t="shared" si="14"/>
        <v>2.6822786993748191</v>
      </c>
      <c r="P173" s="19">
        <f t="shared" si="15"/>
        <v>3.7201240951302759</v>
      </c>
      <c r="Q173" s="19">
        <f t="shared" si="16"/>
        <v>0.71871441137268466</v>
      </c>
      <c r="R173" s="19">
        <f t="shared" si="17"/>
        <v>0.84641454244396752</v>
      </c>
      <c r="S173" s="19">
        <f t="shared" si="18"/>
        <v>3.1588620766660518</v>
      </c>
    </row>
    <row r="174" spans="1:19" x14ac:dyDescent="0.25">
      <c r="A174" s="26">
        <f>Wellpath!E174</f>
        <v>5130</v>
      </c>
      <c r="B174" s="22">
        <f>Wellpath!K174</f>
        <v>5130</v>
      </c>
      <c r="C174" s="22">
        <v>0</v>
      </c>
      <c r="D174" s="22">
        <v>0</v>
      </c>
      <c r="E174" s="20">
        <f>Model!$W$5*((drdp!B174+drdp!K174)*DSFS!$B174+(drdp!E174+drdp!N174)*DSFS!$C174+(drdp!H174+drdp!Q174)*DSFS!$D174)</f>
        <v>-1.7666420004551431E-2</v>
      </c>
      <c r="F174" s="20">
        <f>Model!$W$5*((drdp!C174+drdp!L174)*DSFS!$B174+(drdp!F174+drdp!O174)*DSFS!$C174+(drdp!I174+drdp!R174)*DSFS!$D174)</f>
        <v>-6.5931977044837276E-2</v>
      </c>
      <c r="G174" s="20">
        <f>Model!$W$5*((drdp!D174+drdp!M174)*DSFS!$B174+(drdp!G174+drdp!P174)*DSFS!$C174+(drdp!J174+drdp!S174)*DSFS!$D174)</f>
        <v>0.1339634858859208</v>
      </c>
      <c r="H174" s="18">
        <f>Model!$W$5*((drdp!B174)*DSFS!$B174+(drdp!E174)*DSFS!$C174+(drdp!H174)*DSFS!$D174)</f>
        <v>0.6532076771971651</v>
      </c>
      <c r="I174" s="18">
        <f>Model!$W$5*((drdp!C174)*DSFS!$B174+(drdp!F174)*DSFS!$C174+(drdp!I174)*DSFS!$D174)</f>
        <v>2.4378042391938708</v>
      </c>
      <c r="J174" s="18">
        <f>Model!$W$5*((drdp!D174)*DSFS!$B174+(drdp!G174)*DSFS!$C174+(drdp!J174)*DSFS!$D174)</f>
        <v>1.3703119538258852</v>
      </c>
      <c r="K174" s="21">
        <f>SUM(E$3:E173)+H174</f>
        <v>0.44265810553298734</v>
      </c>
      <c r="L174" s="21">
        <f>SUM(F$3:F173)+I174</f>
        <v>1.6520225402312954</v>
      </c>
      <c r="M174" s="21">
        <f>SUM(G$3:G173)+J174</f>
        <v>1.9367758422920291</v>
      </c>
      <c r="N174" s="19">
        <f t="shared" si="13"/>
        <v>0.19594619839405336</v>
      </c>
      <c r="O174" s="19">
        <f t="shared" si="14"/>
        <v>2.7291784734322619</v>
      </c>
      <c r="P174" s="19">
        <f t="shared" si="15"/>
        <v>3.7511006632859991</v>
      </c>
      <c r="Q174" s="19">
        <f t="shared" si="16"/>
        <v>0.7312811679565786</v>
      </c>
      <c r="R174" s="19">
        <f t="shared" si="17"/>
        <v>0.85732952519104544</v>
      </c>
      <c r="S174" s="19">
        <f t="shared" si="18"/>
        <v>3.1995973468418848</v>
      </c>
    </row>
    <row r="175" spans="1:19" x14ac:dyDescent="0.25">
      <c r="A175" s="26">
        <f>Wellpath!E175</f>
        <v>5160</v>
      </c>
      <c r="B175" s="22">
        <f>Wellpath!K175</f>
        <v>5160</v>
      </c>
      <c r="C175" s="22">
        <v>0</v>
      </c>
      <c r="D175" s="22">
        <v>0</v>
      </c>
      <c r="E175" s="20">
        <f>Model!$W$5*((drdp!B175+drdp!K175)*DSFS!$B175+(drdp!E175+drdp!N175)*DSFS!$C175+(drdp!H175+drdp!Q175)*DSFS!$D175)</f>
        <v>-1.5920159804639886E-2</v>
      </c>
      <c r="F175" s="20">
        <f>Model!$W$5*((drdp!C175+drdp!L175)*DSFS!$B175+(drdp!F175+drdp!O175)*DSFS!$C175+(drdp!I175+drdp!R175)*DSFS!$D175)</f>
        <v>-5.9414845255531826E-2</v>
      </c>
      <c r="G175" s="20">
        <f>Model!$W$5*((drdp!D175+drdp!M175)*DSFS!$B175+(drdp!G175+drdp!P175)*DSFS!$C175+(drdp!J175+drdp!S175)*DSFS!$D175)</f>
        <v>0.13815546052064714</v>
      </c>
      <c r="H175" s="18">
        <f>Model!$W$5*((drdp!B175)*DSFS!$B175+(drdp!E175)*DSFS!$C175+(drdp!H175)*DSFS!$D175)</f>
        <v>0.67479733753622961</v>
      </c>
      <c r="I175" s="18">
        <f>Model!$W$5*((drdp!C175)*DSFS!$B175+(drdp!F175)*DSFS!$C175+(drdp!I175)*DSFS!$D175)</f>
        <v>2.518377948497414</v>
      </c>
      <c r="J175" s="18">
        <f>Model!$W$5*((drdp!D175)*DSFS!$B175+(drdp!G175)*DSFS!$C175+(drdp!J175)*DSFS!$D175)</f>
        <v>1.2435785759396132</v>
      </c>
      <c r="K175" s="21">
        <f>SUM(E$3:E174)+H175</f>
        <v>0.44658134586750042</v>
      </c>
      <c r="L175" s="21">
        <f>SUM(F$3:F174)+I175</f>
        <v>1.6666642724900012</v>
      </c>
      <c r="M175" s="21">
        <f>SUM(G$3:G174)+J175</f>
        <v>1.944005950291678</v>
      </c>
      <c r="N175" s="19">
        <f t="shared" si="13"/>
        <v>0.19943489847682805</v>
      </c>
      <c r="O175" s="19">
        <f t="shared" si="14"/>
        <v>2.7777697971946247</v>
      </c>
      <c r="P175" s="19">
        <f t="shared" si="15"/>
        <v>3.7791591347694502</v>
      </c>
      <c r="Q175" s="19">
        <f t="shared" si="16"/>
        <v>0.74430117391786321</v>
      </c>
      <c r="R175" s="19">
        <f t="shared" si="17"/>
        <v>0.86815679365568665</v>
      </c>
      <c r="S175" s="19">
        <f t="shared" si="18"/>
        <v>3.2400052628591127</v>
      </c>
    </row>
    <row r="176" spans="1:19" x14ac:dyDescent="0.25">
      <c r="A176" s="26">
        <f>Wellpath!E176</f>
        <v>5190</v>
      </c>
      <c r="B176" s="22">
        <f>Wellpath!K176</f>
        <v>5190</v>
      </c>
      <c r="C176" s="22">
        <v>0</v>
      </c>
      <c r="D176" s="22">
        <v>0</v>
      </c>
      <c r="E176" s="20">
        <f>Model!$W$5*((drdp!B176+drdp!K176)*DSFS!$B176+(drdp!E176+drdp!N176)*DSFS!$C176+(drdp!H176+drdp!Q176)*DSFS!$D176)</f>
        <v>-1.410850319721556E-2</v>
      </c>
      <c r="F176" s="20">
        <f>Model!$W$5*((drdp!C176+drdp!L176)*DSFS!$B176+(drdp!F176+drdp!O176)*DSFS!$C176+(drdp!I176+drdp!R176)*DSFS!$D176)</f>
        <v>-5.2653650750756537E-2</v>
      </c>
      <c r="G176" s="20">
        <f>Model!$W$5*((drdp!D176+drdp!M176)*DSFS!$B176+(drdp!G176+drdp!P176)*DSFS!$C176+(drdp!J176+drdp!S176)*DSFS!$D176)</f>
        <v>0.1420061934920793</v>
      </c>
      <c r="H176" s="18">
        <f>Model!$W$5*((drdp!B176)*DSFS!$B176+(drdp!E176)*DSFS!$C176+(drdp!H176)*DSFS!$D176)</f>
        <v>0.69473329674401407</v>
      </c>
      <c r="I176" s="18">
        <f>Model!$W$5*((drdp!C176)*DSFS!$B176+(drdp!F176)*DSFS!$C176+(drdp!I176)*DSFS!$D176)</f>
        <v>2.5927799611584859</v>
      </c>
      <c r="J176" s="18">
        <f>Model!$W$5*((drdp!D176)*DSFS!$B176+(drdp!G176)*DSFS!$C176+(drdp!J176)*DSFS!$D176)</f>
        <v>1.1118499939969835</v>
      </c>
      <c r="K176" s="21">
        <f>SUM(E$3:E175)+H176</f>
        <v>0.45059714527064504</v>
      </c>
      <c r="L176" s="21">
        <f>SUM(F$3:F175)+I176</f>
        <v>1.6816514398955411</v>
      </c>
      <c r="M176" s="21">
        <f>SUM(G$3:G175)+J176</f>
        <v>1.9504328288696953</v>
      </c>
      <c r="N176" s="19">
        <f t="shared" si="13"/>
        <v>0.20303778732605479</v>
      </c>
      <c r="O176" s="19">
        <f t="shared" si="14"/>
        <v>2.8279515653027469</v>
      </c>
      <c r="P176" s="19">
        <f t="shared" si="15"/>
        <v>3.8041882199326418</v>
      </c>
      <c r="Q176" s="19">
        <f t="shared" si="16"/>
        <v>0.75774733815720052</v>
      </c>
      <c r="R176" s="19">
        <f t="shared" si="17"/>
        <v>0.87885946473083321</v>
      </c>
      <c r="S176" s="19">
        <f t="shared" si="18"/>
        <v>3.2799481750882564</v>
      </c>
    </row>
    <row r="177" spans="1:19" x14ac:dyDescent="0.25">
      <c r="A177" s="26">
        <f>Wellpath!E177</f>
        <v>5220</v>
      </c>
      <c r="B177" s="22">
        <f>Wellpath!K177</f>
        <v>5220</v>
      </c>
      <c r="C177" s="22">
        <v>0</v>
      </c>
      <c r="D177" s="22">
        <v>0</v>
      </c>
      <c r="E177" s="20">
        <f>Model!$W$5*((drdp!B177+drdp!K177)*DSFS!$B177+(drdp!E177+drdp!N177)*DSFS!$C177+(drdp!H177+drdp!Q177)*DSFS!$D177)</f>
        <v>-1.2235938580661746E-2</v>
      </c>
      <c r="F177" s="20">
        <f>Model!$W$5*((drdp!C177+drdp!L177)*DSFS!$B177+(drdp!F177+drdp!O177)*DSFS!$C177+(drdp!I177+drdp!R177)*DSFS!$D177)</f>
        <v>-4.5665144461322006E-2</v>
      </c>
      <c r="G177" s="20">
        <f>Model!$W$5*((drdp!D177+drdp!M177)*DSFS!$B177+(drdp!G177+drdp!P177)*DSFS!$C177+(drdp!J177+drdp!S177)*DSFS!$D177)</f>
        <v>0.1455006787335667</v>
      </c>
      <c r="H177" s="18">
        <f>Model!$W$5*((drdp!B177)*DSFS!$B177+(drdp!E177)*DSFS!$C177+(drdp!H177)*DSFS!$D177)</f>
        <v>0.71293915138597652</v>
      </c>
      <c r="I177" s="18">
        <f>Model!$W$5*((drdp!C177)*DSFS!$B177+(drdp!F177)*DSFS!$C177+(drdp!I177)*DSFS!$D177)</f>
        <v>2.6607251356775041</v>
      </c>
      <c r="J177" s="18">
        <f>Model!$W$5*((drdp!D177)*DSFS!$B177+(drdp!G177)*DSFS!$C177+(drdp!J177)*DSFS!$D177)</f>
        <v>0.97544983403383412</v>
      </c>
      <c r="K177" s="21">
        <f>SUM(E$3:E176)+H177</f>
        <v>0.45469449671539192</v>
      </c>
      <c r="L177" s="21">
        <f>SUM(F$3:F176)+I177</f>
        <v>1.6969429636638029</v>
      </c>
      <c r="M177" s="21">
        <f>SUM(G$3:G176)+J177</f>
        <v>1.9560388623986253</v>
      </c>
      <c r="N177" s="19">
        <f t="shared" si="13"/>
        <v>0.20674708534326355</v>
      </c>
      <c r="O177" s="19">
        <f t="shared" si="14"/>
        <v>2.8796154219280909</v>
      </c>
      <c r="P177" s="19">
        <f t="shared" si="15"/>
        <v>3.8260880312137084</v>
      </c>
      <c r="Q177" s="19">
        <f t="shared" si="16"/>
        <v>0.77159062681783841</v>
      </c>
      <c r="R177" s="19">
        <f t="shared" si="17"/>
        <v>0.8894001060940907</v>
      </c>
      <c r="S177" s="19">
        <f t="shared" si="18"/>
        <v>3.3192863842002969</v>
      </c>
    </row>
    <row r="178" spans="1:19" x14ac:dyDescent="0.25">
      <c r="A178" s="26">
        <f>Wellpath!E178</f>
        <v>5250</v>
      </c>
      <c r="B178" s="22">
        <f>Wellpath!K178</f>
        <v>5250</v>
      </c>
      <c r="C178" s="22">
        <v>0</v>
      </c>
      <c r="D178" s="22">
        <v>0</v>
      </c>
      <c r="E178" s="20">
        <f>Model!$W$5*((drdp!B178+drdp!K178)*DSFS!$B178+(drdp!E178+drdp!N178)*DSFS!$C178+(drdp!H178+drdp!Q178)*DSFS!$D178)</f>
        <v>-1.030718224964941E-2</v>
      </c>
      <c r="F178" s="20">
        <f>Model!$W$5*((drdp!C178+drdp!L178)*DSFS!$B178+(drdp!F178+drdp!O178)*DSFS!$C178+(drdp!I178+drdp!R178)*DSFS!$D178)</f>
        <v>-3.8466927838563973E-2</v>
      </c>
      <c r="G178" s="20">
        <f>Model!$W$5*((drdp!D178+drdp!M178)*DSFS!$B178+(drdp!G178+drdp!P178)*DSFS!$C178+(drdp!J178+drdp!S178)*DSFS!$D178)</f>
        <v>0.14862479622906635</v>
      </c>
      <c r="H178" s="18">
        <f>Model!$W$5*((drdp!B178)*DSFS!$B178+(drdp!E178)*DSFS!$C178+(drdp!H178)*DSFS!$D178)</f>
        <v>0.72934276289748112</v>
      </c>
      <c r="I178" s="18">
        <f>Model!$W$5*((drdp!C178)*DSFS!$B178+(drdp!F178)*DSFS!$C178+(drdp!I178)*DSFS!$D178)</f>
        <v>2.7219442472660607</v>
      </c>
      <c r="J178" s="18">
        <f>Model!$W$5*((drdp!D178)*DSFS!$B178+(drdp!G178)*DSFS!$C178+(drdp!J178)*DSFS!$D178)</f>
        <v>0.83471897803187811</v>
      </c>
      <c r="K178" s="21">
        <f>SUM(E$3:E177)+H178</f>
        <v>0.45886216964623477</v>
      </c>
      <c r="L178" s="21">
        <f>SUM(F$3:F177)+I178</f>
        <v>1.7124969307910374</v>
      </c>
      <c r="M178" s="21">
        <f>SUM(G$3:G177)+J178</f>
        <v>1.9608086851302358</v>
      </c>
      <c r="N178" s="19">
        <f t="shared" si="13"/>
        <v>0.21055449073244994</v>
      </c>
      <c r="O178" s="19">
        <f t="shared" si="14"/>
        <v>2.932645737968723</v>
      </c>
      <c r="P178" s="19">
        <f t="shared" si="15"/>
        <v>3.8447706996821642</v>
      </c>
      <c r="Q178" s="19">
        <f t="shared" si="16"/>
        <v>0.78580005717529333</v>
      </c>
      <c r="R178" s="19">
        <f t="shared" si="17"/>
        <v>0.89974092752004076</v>
      </c>
      <c r="S178" s="19">
        <f t="shared" si="18"/>
        <v>3.3578788551539382</v>
      </c>
    </row>
    <row r="179" spans="1:19" x14ac:dyDescent="0.25">
      <c r="A179" s="26">
        <f>Wellpath!E179</f>
        <v>5280</v>
      </c>
      <c r="B179" s="22">
        <f>Wellpath!K179</f>
        <v>5280</v>
      </c>
      <c r="C179" s="22">
        <v>0</v>
      </c>
      <c r="D179" s="22">
        <v>0</v>
      </c>
      <c r="E179" s="20">
        <f>Model!$W$5*((drdp!B179+drdp!K179)*DSFS!$B179+(drdp!E179+drdp!N179)*DSFS!$C179+(drdp!H179+drdp!Q179)*DSFS!$D179)</f>
        <v>-8.3271666090811228E-3</v>
      </c>
      <c r="F179" s="20">
        <f>Model!$W$5*((drdp!C179+drdp!L179)*DSFS!$B179+(drdp!F179+drdp!O179)*DSFS!$C179+(drdp!I179+drdp!R179)*DSFS!$D179)</f>
        <v>-3.107740886818108E-2</v>
      </c>
      <c r="G179" s="20">
        <f>Model!$W$5*((drdp!D179+drdp!M179)*DSFS!$B179+(drdp!G179+drdp!P179)*DSFS!$C179+(drdp!J179+drdp!S179)*DSFS!$D179)</f>
        <v>0.15136536316408927</v>
      </c>
      <c r="H179" s="18">
        <f>Model!$W$5*((drdp!B179)*DSFS!$B179+(drdp!E179)*DSFS!$C179+(drdp!H179)*DSFS!$D179)</f>
        <v>0.74387651626225693</v>
      </c>
      <c r="I179" s="18">
        <f>Model!$W$5*((drdp!C179)*DSFS!$B179+(drdp!F179)*DSFS!$C179+(drdp!I179)*DSFS!$D179)</f>
        <v>2.7761849532480798</v>
      </c>
      <c r="J179" s="18">
        <f>Model!$W$5*((drdp!D179)*DSFS!$B179+(drdp!G179)*DSFS!$C179+(drdp!J179)*DSFS!$D179)</f>
        <v>0.69001471998454211</v>
      </c>
      <c r="K179" s="21">
        <f>SUM(E$3:E178)+H179</f>
        <v>0.4630887407613612</v>
      </c>
      <c r="L179" s="21">
        <f>SUM(F$3:F178)+I179</f>
        <v>1.7282707089344926</v>
      </c>
      <c r="M179" s="21">
        <f>SUM(G$3:G178)+J179</f>
        <v>1.9647292233119662</v>
      </c>
      <c r="N179" s="19">
        <f t="shared" si="13"/>
        <v>0.21445118181994319</v>
      </c>
      <c r="O179" s="19">
        <f t="shared" si="14"/>
        <v>2.9869196433609337</v>
      </c>
      <c r="P179" s="19">
        <f t="shared" si="15"/>
        <v>3.8601609209360421</v>
      </c>
      <c r="Q179" s="19">
        <f t="shared" si="16"/>
        <v>0.8003427062952192</v>
      </c>
      <c r="R179" s="19">
        <f t="shared" si="17"/>
        <v>0.90984398196058569</v>
      </c>
      <c r="S179" s="19">
        <f t="shared" si="18"/>
        <v>3.3955839676376871</v>
      </c>
    </row>
    <row r="180" spans="1:19" x14ac:dyDescent="0.25">
      <c r="A180" s="26">
        <f>Wellpath!E180</f>
        <v>5310</v>
      </c>
      <c r="B180" s="22">
        <f>Wellpath!K180</f>
        <v>5310</v>
      </c>
      <c r="C180" s="22">
        <v>0</v>
      </c>
      <c r="D180" s="22">
        <v>0</v>
      </c>
      <c r="E180" s="20">
        <f>Model!$W$5*((drdp!B180+drdp!K180)*DSFS!$B180+(drdp!E180+drdp!N180)*DSFS!$C180+(drdp!H180+drdp!Q180)*DSFS!$D180)</f>
        <v>-6.3010276255001515E-3</v>
      </c>
      <c r="F180" s="20">
        <f>Model!$W$5*((drdp!C180+drdp!L180)*DSFS!$B180+(drdp!F180+drdp!O180)*DSFS!$C180+(drdp!I180+drdp!R180)*DSFS!$D180)</f>
        <v>-2.3515755238262059E-2</v>
      </c>
      <c r="G180" s="20">
        <f>Model!$W$5*((drdp!D180+drdp!M180)*DSFS!$B180+(drdp!G180+drdp!P180)*DSFS!$C180+(drdp!J180+drdp!S180)*DSFS!$D180)</f>
        <v>0.15371018272149758</v>
      </c>
      <c r="H180" s="18">
        <f>Model!$W$5*((drdp!B180)*DSFS!$B180+(drdp!E180)*DSFS!$C180+(drdp!H180)*DSFS!$D180)</f>
        <v>0.75647756743310701</v>
      </c>
      <c r="I180" s="18">
        <f>Model!$W$5*((drdp!C180)*DSFS!$B180+(drdp!F180)*DSFS!$C180+(drdp!I180)*DSFS!$D180)</f>
        <v>2.8232127164464664</v>
      </c>
      <c r="J180" s="18">
        <f>Model!$W$5*((drdp!D180)*DSFS!$B180+(drdp!G180)*DSFS!$C180+(drdp!J180)*DSFS!$D180)</f>
        <v>0.54170986452965997</v>
      </c>
      <c r="K180" s="21">
        <f>SUM(E$3:E179)+H180</f>
        <v>0.46736262532313017</v>
      </c>
      <c r="L180" s="21">
        <f>SUM(F$3:F179)+I180</f>
        <v>1.7442210632646982</v>
      </c>
      <c r="M180" s="21">
        <f>SUM(G$3:G179)+J180</f>
        <v>1.9677897310211732</v>
      </c>
      <c r="N180" s="19">
        <f t="shared" si="13"/>
        <v>0.21842782354892856</v>
      </c>
      <c r="O180" s="19">
        <f t="shared" si="14"/>
        <v>3.0423071175362342</v>
      </c>
      <c r="P180" s="19">
        <f t="shared" si="15"/>
        <v>3.8721964255123811</v>
      </c>
      <c r="Q180" s="19">
        <f t="shared" si="16"/>
        <v>0.81518373527129084</v>
      </c>
      <c r="R180" s="19">
        <f t="shared" si="17"/>
        <v>0.91967137477395167</v>
      </c>
      <c r="S180" s="19">
        <f t="shared" si="18"/>
        <v>3.4322602969231051</v>
      </c>
    </row>
    <row r="181" spans="1:19" x14ac:dyDescent="0.25">
      <c r="A181" s="26">
        <f>Wellpath!E181</f>
        <v>5340</v>
      </c>
      <c r="B181" s="22">
        <f>Wellpath!K181</f>
        <v>5340</v>
      </c>
      <c r="C181" s="22">
        <v>0</v>
      </c>
      <c r="D181" s="22">
        <v>0</v>
      </c>
      <c r="E181" s="20">
        <f>Model!$W$5*((drdp!B181+drdp!K181)*DSFS!$B181+(drdp!E181+drdp!N181)*DSFS!$C181+(drdp!H181+drdp!Q181)*DSFS!$D181)</f>
        <v>-4.2340915477016693E-3</v>
      </c>
      <c r="F181" s="20">
        <f>Model!$W$5*((drdp!C181+drdp!L181)*DSFS!$B181+(drdp!F181+drdp!O181)*DSFS!$C181+(drdp!I181+drdp!R181)*DSFS!$D181)</f>
        <v>-1.5801844779920391E-2</v>
      </c>
      <c r="G181" s="20">
        <f>Model!$W$5*((drdp!D181+drdp!M181)*DSFS!$B181+(drdp!G181+drdp!P181)*DSFS!$C181+(drdp!J181+drdp!S181)*DSFS!$D181)</f>
        <v>0.15564809035370342</v>
      </c>
      <c r="H181" s="18">
        <f>Model!$W$5*((drdp!B181)*DSFS!$B181+(drdp!E181)*DSFS!$C181+(drdp!H181)*DSFS!$D181)</f>
        <v>0.76708807864650885</v>
      </c>
      <c r="I181" s="18">
        <f>Model!$W$5*((drdp!C181)*DSFS!$B181+(drdp!F181)*DSFS!$C181+(drdp!I181)*DSFS!$D181)</f>
        <v>2.8628116833891624</v>
      </c>
      <c r="J181" s="18">
        <f>Model!$W$5*((drdp!D181)*DSFS!$B181+(drdp!G181)*DSFS!$C181+(drdp!J181)*DSFS!$D181)</f>
        <v>0.39019177040594866</v>
      </c>
      <c r="K181" s="21">
        <f>SUM(E$3:E180)+H181</f>
        <v>0.47167210891103184</v>
      </c>
      <c r="L181" s="21">
        <f>SUM(F$3:F180)+I181</f>
        <v>1.760304274969132</v>
      </c>
      <c r="M181" s="21">
        <f>SUM(G$3:G180)+J181</f>
        <v>1.9699818196189596</v>
      </c>
      <c r="N181" s="19">
        <f t="shared" si="13"/>
        <v>0.22247457832458029</v>
      </c>
      <c r="O181" s="19">
        <f t="shared" si="14"/>
        <v>3.0986711404746017</v>
      </c>
      <c r="P181" s="19">
        <f t="shared" si="15"/>
        <v>3.8808283696292269</v>
      </c>
      <c r="Q181" s="19">
        <f t="shared" si="16"/>
        <v>0.83028642969979538</v>
      </c>
      <c r="R181" s="19">
        <f t="shared" si="17"/>
        <v>0.92918547937606655</v>
      </c>
      <c r="S181" s="19">
        <f t="shared" si="18"/>
        <v>3.4677674186867242</v>
      </c>
    </row>
    <row r="182" spans="1:19" x14ac:dyDescent="0.25">
      <c r="A182" s="26">
        <f>Wellpath!E182</f>
        <v>5370</v>
      </c>
      <c r="B182" s="22">
        <f>Wellpath!K182</f>
        <v>5370</v>
      </c>
      <c r="C182" s="22">
        <v>0</v>
      </c>
      <c r="D182" s="22">
        <v>0</v>
      </c>
      <c r="E182" s="20">
        <f>Model!$W$5*((drdp!B182+drdp!K182)*DSFS!$B182+(drdp!E182+drdp!N182)*DSFS!$C182+(drdp!H182+drdp!Q182)*DSFS!$D182)</f>
        <v>-2.1318609307478119E-3</v>
      </c>
      <c r="F182" s="20">
        <f>Model!$W$5*((drdp!C182+drdp!L182)*DSFS!$B182+(drdp!F182+drdp!O182)*DSFS!$C182+(drdp!I182+drdp!R182)*DSFS!$D182)</f>
        <v>-7.9562133082221841E-3</v>
      </c>
      <c r="G182" s="20">
        <f>Model!$W$5*((drdp!D182+drdp!M182)*DSFS!$B182+(drdp!G182+drdp!P182)*DSFS!$C182+(drdp!J182+drdp!S182)*DSFS!$D182)</f>
        <v>0.15716899736924364</v>
      </c>
      <c r="H182" s="18">
        <f>Model!$W$5*((drdp!B182)*DSFS!$B182+(drdp!E182)*DSFS!$C182+(drdp!H182)*DSFS!$D182)</f>
        <v>0.77565544081327908</v>
      </c>
      <c r="I182" s="18">
        <f>Model!$W$5*((drdp!C182)*DSFS!$B182+(drdp!F182)*DSFS!$C182+(drdp!I182)*DSFS!$D182)</f>
        <v>2.8947855142823919</v>
      </c>
      <c r="J182" s="18">
        <f>Model!$W$5*((drdp!D182)*DSFS!$B182+(drdp!G182)*DSFS!$C182+(drdp!J182)*DSFS!$D182)</f>
        <v>0.23586134117613428</v>
      </c>
      <c r="K182" s="21">
        <f>SUM(E$3:E181)+H182</f>
        <v>0.47600537953010041</v>
      </c>
      <c r="L182" s="21">
        <f>SUM(F$3:F181)+I182</f>
        <v>1.7764762610824412</v>
      </c>
      <c r="M182" s="21">
        <f>SUM(G$3:G181)+J182</f>
        <v>1.9712994807428486</v>
      </c>
      <c r="N182" s="19">
        <f t="shared" si="13"/>
        <v>0.22658112134159494</v>
      </c>
      <c r="O182" s="19">
        <f t="shared" si="14"/>
        <v>3.1558679061894495</v>
      </c>
      <c r="P182" s="19">
        <f t="shared" si="15"/>
        <v>3.8860216427770244</v>
      </c>
      <c r="Q182" s="19">
        <f t="shared" si="16"/>
        <v>0.8456122568827612</v>
      </c>
      <c r="R182" s="19">
        <f t="shared" si="17"/>
        <v>0.93834915749848946</v>
      </c>
      <c r="S182" s="19">
        <f t="shared" si="18"/>
        <v>3.5019667310238134</v>
      </c>
    </row>
    <row r="183" spans="1:19" x14ac:dyDescent="0.25">
      <c r="A183" s="26">
        <f>Wellpath!E183</f>
        <v>5400</v>
      </c>
      <c r="B183" s="22">
        <f>Wellpath!K183</f>
        <v>5400</v>
      </c>
      <c r="C183" s="22">
        <v>0</v>
      </c>
      <c r="D183" s="22">
        <v>0</v>
      </c>
      <c r="E183" s="20">
        <f>Model!$W$5*((drdp!B183+drdp!K183)*DSFS!$B183+(drdp!E183+drdp!N183)*DSFS!$C183+(drdp!H183+drdp!Q183)*DSFS!$D183)</f>
        <v>-5.3631018932514781E-4</v>
      </c>
      <c r="F183" s="20">
        <f>Model!$W$5*((drdp!C183+drdp!L183)*DSFS!$B183+(drdp!F183+drdp!O183)*DSFS!$C183+(drdp!I183+drdp!R183)*DSFS!$D183)</f>
        <v>-2.0015368751782016E-3</v>
      </c>
      <c r="G183" s="20">
        <f>Model!$W$5*((drdp!D183+drdp!M183)*DSFS!$B183+(drdp!G183+drdp!P183)*DSFS!$C183+(drdp!J183+drdp!S183)*DSFS!$D183)</f>
        <v>7.9131965839331186E-2</v>
      </c>
      <c r="H183" s="18">
        <f>Model!$W$5*((drdp!B183)*DSFS!$B183+(drdp!E183)*DSFS!$C183+(drdp!H183)*DSFS!$D183)</f>
        <v>0.78213248220069742</v>
      </c>
      <c r="I183" s="18">
        <f>Model!$W$5*((drdp!C183)*DSFS!$B183+(drdp!F183)*DSFS!$C183+(drdp!I183)*DSFS!$D183)</f>
        <v>2.9189581618229639</v>
      </c>
      <c r="J183" s="18">
        <f>Model!$W$5*((drdp!D183)*DSFS!$B183+(drdp!G183)*DSFS!$C183+(drdp!J183)*DSFS!$D183)</f>
        <v>7.9131965839331353E-2</v>
      </c>
      <c r="K183" s="21">
        <f>SUM(E$3:E182)+H183</f>
        <v>0.48035055998677095</v>
      </c>
      <c r="L183" s="21">
        <f>SUM(F$3:F182)+I183</f>
        <v>1.7926926953147908</v>
      </c>
      <c r="M183" s="21">
        <f>SUM(G$3:G182)+J183</f>
        <v>1.9717391027752891</v>
      </c>
      <c r="N183" s="19">
        <f t="shared" si="13"/>
        <v>0.23073666047960445</v>
      </c>
      <c r="O183" s="19">
        <f t="shared" si="14"/>
        <v>3.2137470998350093</v>
      </c>
      <c r="P183" s="19">
        <f t="shared" si="15"/>
        <v>3.8877550894131021</v>
      </c>
      <c r="Q183" s="19">
        <f t="shared" si="16"/>
        <v>0.86112094007865347</v>
      </c>
      <c r="R183" s="19">
        <f t="shared" si="17"/>
        <v>0.94712598216592347</v>
      </c>
      <c r="S183" s="19">
        <f t="shared" si="18"/>
        <v>3.5347222866118004</v>
      </c>
    </row>
    <row r="184" spans="1:19" x14ac:dyDescent="0.25">
      <c r="A184" s="26">
        <f>Wellpath!E184</f>
        <v>5430</v>
      </c>
      <c r="B184" s="22">
        <f>Wellpath!K184</f>
        <v>5430</v>
      </c>
      <c r="C184" s="22">
        <v>0</v>
      </c>
      <c r="D184" s="22">
        <v>0</v>
      </c>
      <c r="E184" s="20">
        <f>Model!$W$5*((drdp!B184+drdp!K184)*DSFS!$B184+(drdp!E184+drdp!N184)*DSFS!$C184+(drdp!H184+drdp!Q184)*DSFS!$D184)</f>
        <v>0</v>
      </c>
      <c r="F184" s="20">
        <f>Model!$W$5*((drdp!C184+drdp!L184)*DSFS!$B184+(drdp!F184+drdp!O184)*DSFS!$C184+(drdp!I184+drdp!R184)*DSFS!$D184)</f>
        <v>0</v>
      </c>
      <c r="G184" s="20">
        <f>Model!$W$5*((drdp!D184+drdp!M184)*DSFS!$B184+(drdp!G184+drdp!P184)*DSFS!$C184+(drdp!J184+drdp!S184)*DSFS!$D184)</f>
        <v>0</v>
      </c>
      <c r="H184" s="18">
        <f>Model!$W$5*((drdp!B184)*DSFS!$B184+(drdp!E184)*DSFS!$C184+(drdp!H184)*DSFS!$D184)</f>
        <v>0.78701695234774494</v>
      </c>
      <c r="I184" s="18">
        <f>Model!$W$5*((drdp!C184)*DSFS!$B184+(drdp!F184)*DSFS!$C184+(drdp!I184)*DSFS!$D184)</f>
        <v>2.9371872525797986</v>
      </c>
      <c r="J184" s="18">
        <f>Model!$W$5*((drdp!D184)*DSFS!$B184+(drdp!G184)*DSFS!$C184+(drdp!J184)*DSFS!$D184)</f>
        <v>1.8627157108430658E-16</v>
      </c>
      <c r="K184" s="21">
        <f>SUM(E$3:E183)+H184</f>
        <v>0.48469871994449332</v>
      </c>
      <c r="L184" s="21">
        <f>SUM(F$3:F183)+I184</f>
        <v>1.8089202491964473</v>
      </c>
      <c r="M184" s="21">
        <f>SUM(G$3:G183)+J184</f>
        <v>1.9717391027752893</v>
      </c>
      <c r="N184" s="19">
        <f t="shared" si="13"/>
        <v>0.23493284911583037</v>
      </c>
      <c r="O184" s="19">
        <f t="shared" si="14"/>
        <v>3.2721924679529373</v>
      </c>
      <c r="P184" s="19">
        <f t="shared" si="15"/>
        <v>3.887755089413103</v>
      </c>
      <c r="Q184" s="19">
        <f t="shared" si="16"/>
        <v>0.87678132926719188</v>
      </c>
      <c r="R184" s="19">
        <f t="shared" si="17"/>
        <v>0.95569941917968648</v>
      </c>
      <c r="S184" s="19">
        <f t="shared" si="18"/>
        <v>3.5667187891426559</v>
      </c>
    </row>
    <row r="185" spans="1:19" x14ac:dyDescent="0.25">
      <c r="A185" s="26">
        <f>Wellpath!E185</f>
        <v>5460</v>
      </c>
      <c r="B185" s="22">
        <f>Wellpath!K185</f>
        <v>5460</v>
      </c>
      <c r="C185" s="22">
        <v>0</v>
      </c>
      <c r="D185" s="22">
        <v>0</v>
      </c>
      <c r="E185" s="20">
        <f>Model!$W$5*((drdp!B185+drdp!K185)*DSFS!$B185+(drdp!E185+drdp!N185)*DSFS!$C185+(drdp!H185+drdp!Q185)*DSFS!$D185)</f>
        <v>0</v>
      </c>
      <c r="F185" s="20">
        <f>Model!$W$5*((drdp!C185+drdp!L185)*DSFS!$B185+(drdp!F185+drdp!O185)*DSFS!$C185+(drdp!I185+drdp!R185)*DSFS!$D185)</f>
        <v>0</v>
      </c>
      <c r="G185" s="20">
        <f>Model!$W$5*((drdp!D185+drdp!M185)*DSFS!$B185+(drdp!G185+drdp!P185)*DSFS!$C185+(drdp!J185+drdp!S185)*DSFS!$D185)</f>
        <v>0</v>
      </c>
      <c r="H185" s="18">
        <f>Model!$W$5*((drdp!B185)*DSFS!$B185+(drdp!E185)*DSFS!$C185+(drdp!H185)*DSFS!$D185)</f>
        <v>0.79136511230546724</v>
      </c>
      <c r="I185" s="18">
        <f>Model!$W$5*((drdp!C185)*DSFS!$B185+(drdp!F185)*DSFS!$C185+(drdp!I185)*DSFS!$D185)</f>
        <v>2.9534148064614549</v>
      </c>
      <c r="J185" s="18">
        <f>Model!$W$5*((drdp!D185)*DSFS!$B185+(drdp!G185)*DSFS!$C185+(drdp!J185)*DSFS!$D185)</f>
        <v>1.8730069578642981E-16</v>
      </c>
      <c r="K185" s="21">
        <f>SUM(E$3:E184)+H185</f>
        <v>0.48904687990221563</v>
      </c>
      <c r="L185" s="21">
        <f>SUM(F$3:F184)+I185</f>
        <v>1.8251478030781036</v>
      </c>
      <c r="M185" s="21">
        <f>SUM(G$3:G184)+J185</f>
        <v>1.9717391027752893</v>
      </c>
      <c r="N185" s="19">
        <f t="shared" si="13"/>
        <v>0.23916685074209212</v>
      </c>
      <c r="O185" s="19">
        <f t="shared" si="14"/>
        <v>3.3311645030808283</v>
      </c>
      <c r="P185" s="19">
        <f t="shared" si="15"/>
        <v>3.887755089413103</v>
      </c>
      <c r="Q185" s="19">
        <f t="shared" si="16"/>
        <v>0.89258283845573005</v>
      </c>
      <c r="R185" s="19">
        <f t="shared" si="17"/>
        <v>0.96427285619344927</v>
      </c>
      <c r="S185" s="19">
        <f t="shared" si="18"/>
        <v>3.5987152916735106</v>
      </c>
    </row>
    <row r="186" spans="1:19" x14ac:dyDescent="0.25">
      <c r="A186" s="26">
        <f>Wellpath!E186</f>
        <v>5490</v>
      </c>
      <c r="B186" s="22">
        <f>Wellpath!K186</f>
        <v>5490</v>
      </c>
      <c r="C186" s="22">
        <v>0</v>
      </c>
      <c r="D186" s="22">
        <v>0</v>
      </c>
      <c r="E186" s="20">
        <f>Model!$W$5*((drdp!B186+drdp!K186)*DSFS!$B186+(drdp!E186+drdp!N186)*DSFS!$C186+(drdp!H186+drdp!Q186)*DSFS!$D186)</f>
        <v>0</v>
      </c>
      <c r="F186" s="20">
        <f>Model!$W$5*((drdp!C186+drdp!L186)*DSFS!$B186+(drdp!F186+drdp!O186)*DSFS!$C186+(drdp!I186+drdp!R186)*DSFS!$D186)</f>
        <v>0</v>
      </c>
      <c r="G186" s="20">
        <f>Model!$W$5*((drdp!D186+drdp!M186)*DSFS!$B186+(drdp!G186+drdp!P186)*DSFS!$C186+(drdp!J186+drdp!S186)*DSFS!$D186)</f>
        <v>0</v>
      </c>
      <c r="H186" s="18">
        <f>Model!$W$5*((drdp!B186)*DSFS!$B186+(drdp!E186)*DSFS!$C186+(drdp!H186)*DSFS!$D186)</f>
        <v>0.79571327226318977</v>
      </c>
      <c r="I186" s="18">
        <f>Model!$W$5*((drdp!C186)*DSFS!$B186+(drdp!F186)*DSFS!$C186+(drdp!I186)*DSFS!$D186)</f>
        <v>2.9696423603431117</v>
      </c>
      <c r="J186" s="18">
        <f>Model!$W$5*((drdp!D186)*DSFS!$B186+(drdp!G186)*DSFS!$C186+(drdp!J186)*DSFS!$D186)</f>
        <v>1.8832982048855305E-16</v>
      </c>
      <c r="K186" s="21">
        <f>SUM(E$3:E185)+H186</f>
        <v>0.49339503985993816</v>
      </c>
      <c r="L186" s="21">
        <f>SUM(F$3:F185)+I186</f>
        <v>1.8413753569597604</v>
      </c>
      <c r="M186" s="21">
        <f>SUM(G$3:G185)+J186</f>
        <v>1.9717391027752893</v>
      </c>
      <c r="N186" s="19">
        <f t="shared" si="13"/>
        <v>0.24343866535838996</v>
      </c>
      <c r="O186" s="19">
        <f t="shared" si="14"/>
        <v>3.3906632052186851</v>
      </c>
      <c r="P186" s="19">
        <f t="shared" si="15"/>
        <v>3.887755089413103</v>
      </c>
      <c r="Q186" s="19">
        <f t="shared" si="16"/>
        <v>0.90852546764426878</v>
      </c>
      <c r="R186" s="19">
        <f t="shared" si="17"/>
        <v>0.97284629320721261</v>
      </c>
      <c r="S186" s="19">
        <f t="shared" si="18"/>
        <v>3.6307117942043661</v>
      </c>
    </row>
    <row r="187" spans="1:19" x14ac:dyDescent="0.25">
      <c r="A187" s="26">
        <f>Wellpath!E187</f>
        <v>5520</v>
      </c>
      <c r="B187" s="22">
        <f>Wellpath!K187</f>
        <v>5520</v>
      </c>
      <c r="C187" s="22">
        <v>0</v>
      </c>
      <c r="D187" s="22">
        <v>0</v>
      </c>
      <c r="E187" s="20">
        <f>Model!$W$5*((drdp!B187+drdp!K187)*DSFS!$B187+(drdp!E187+drdp!N187)*DSFS!$C187+(drdp!H187+drdp!Q187)*DSFS!$D187)</f>
        <v>0</v>
      </c>
      <c r="F187" s="20">
        <f>Model!$W$5*((drdp!C187+drdp!L187)*DSFS!$B187+(drdp!F187+drdp!O187)*DSFS!$C187+(drdp!I187+drdp!R187)*DSFS!$D187)</f>
        <v>0</v>
      </c>
      <c r="G187" s="20">
        <f>Model!$W$5*((drdp!D187+drdp!M187)*DSFS!$B187+(drdp!G187+drdp!P187)*DSFS!$C187+(drdp!J187+drdp!S187)*DSFS!$D187)</f>
        <v>0</v>
      </c>
      <c r="H187" s="18">
        <f>Model!$W$5*((drdp!B187)*DSFS!$B187+(drdp!E187)*DSFS!$C187+(drdp!H187)*DSFS!$D187)</f>
        <v>0.80006143222091208</v>
      </c>
      <c r="I187" s="18">
        <f>Model!$W$5*((drdp!C187)*DSFS!$B187+(drdp!F187)*DSFS!$C187+(drdp!I187)*DSFS!$D187)</f>
        <v>2.985869914224768</v>
      </c>
      <c r="J187" s="18">
        <f>Model!$W$5*((drdp!D187)*DSFS!$B187+(drdp!G187)*DSFS!$C187+(drdp!J187)*DSFS!$D187)</f>
        <v>1.8935894519067629E-16</v>
      </c>
      <c r="K187" s="21">
        <f>SUM(E$3:E186)+H187</f>
        <v>0.49774319981766046</v>
      </c>
      <c r="L187" s="21">
        <f>SUM(F$3:F186)+I187</f>
        <v>1.8576029108414167</v>
      </c>
      <c r="M187" s="21">
        <f>SUM(G$3:G186)+J187</f>
        <v>1.9717391027752893</v>
      </c>
      <c r="N187" s="19">
        <f t="shared" si="13"/>
        <v>0.24774829296472348</v>
      </c>
      <c r="O187" s="19">
        <f t="shared" si="14"/>
        <v>3.4506885743665046</v>
      </c>
      <c r="P187" s="19">
        <f t="shared" si="15"/>
        <v>3.887755089413103</v>
      </c>
      <c r="Q187" s="19">
        <f t="shared" si="16"/>
        <v>0.92460921683280695</v>
      </c>
      <c r="R187" s="19">
        <f t="shared" si="17"/>
        <v>0.98141973022097539</v>
      </c>
      <c r="S187" s="19">
        <f t="shared" si="18"/>
        <v>3.6627082967352207</v>
      </c>
    </row>
    <row r="188" spans="1:19" x14ac:dyDescent="0.25">
      <c r="A188" s="26">
        <f>Wellpath!E188</f>
        <v>5550</v>
      </c>
      <c r="B188" s="22">
        <f>Wellpath!K188</f>
        <v>5550</v>
      </c>
      <c r="C188" s="22">
        <v>0</v>
      </c>
      <c r="D188" s="22">
        <v>0</v>
      </c>
      <c r="E188" s="20">
        <f>Model!$W$5*((drdp!B188+drdp!K188)*DSFS!$B188+(drdp!E188+drdp!N188)*DSFS!$C188+(drdp!H188+drdp!Q188)*DSFS!$D188)</f>
        <v>0</v>
      </c>
      <c r="F188" s="20">
        <f>Model!$W$5*((drdp!C188+drdp!L188)*DSFS!$B188+(drdp!F188+drdp!O188)*DSFS!$C188+(drdp!I188+drdp!R188)*DSFS!$D188)</f>
        <v>0</v>
      </c>
      <c r="G188" s="20">
        <f>Model!$W$5*((drdp!D188+drdp!M188)*DSFS!$B188+(drdp!G188+drdp!P188)*DSFS!$C188+(drdp!J188+drdp!S188)*DSFS!$D188)</f>
        <v>0</v>
      </c>
      <c r="H188" s="18">
        <f>Model!$W$5*((drdp!B188)*DSFS!$B188+(drdp!E188)*DSFS!$C188+(drdp!H188)*DSFS!$D188)</f>
        <v>0.80440959217863439</v>
      </c>
      <c r="I188" s="18">
        <f>Model!$W$5*((drdp!C188)*DSFS!$B188+(drdp!F188)*DSFS!$C188+(drdp!I188)*DSFS!$D188)</f>
        <v>3.0020974681064243</v>
      </c>
      <c r="J188" s="18">
        <f>Model!$W$5*((drdp!D188)*DSFS!$B188+(drdp!G188)*DSFS!$C188+(drdp!J188)*DSFS!$D188)</f>
        <v>1.9038806989279952E-16</v>
      </c>
      <c r="K188" s="21">
        <f>SUM(E$3:E187)+H188</f>
        <v>0.50209135977538277</v>
      </c>
      <c r="L188" s="21">
        <f>SUM(F$3:F187)+I188</f>
        <v>1.873830464723073</v>
      </c>
      <c r="M188" s="21">
        <f>SUM(G$3:G187)+J188</f>
        <v>1.9717391027752893</v>
      </c>
      <c r="N188" s="19">
        <f t="shared" si="13"/>
        <v>0.25209573356109288</v>
      </c>
      <c r="O188" s="19">
        <f t="shared" si="14"/>
        <v>3.5112406105242879</v>
      </c>
      <c r="P188" s="19">
        <f t="shared" si="15"/>
        <v>3.887755089413103</v>
      </c>
      <c r="Q188" s="19">
        <f t="shared" si="16"/>
        <v>0.94083408602134511</v>
      </c>
      <c r="R188" s="19">
        <f t="shared" si="17"/>
        <v>0.98999316723473818</v>
      </c>
      <c r="S188" s="19">
        <f t="shared" si="18"/>
        <v>3.6947047992660753</v>
      </c>
    </row>
    <row r="189" spans="1:19" x14ac:dyDescent="0.25">
      <c r="A189" s="26">
        <f>Wellpath!E189</f>
        <v>5580</v>
      </c>
      <c r="B189" s="22">
        <f>Wellpath!K189</f>
        <v>5580</v>
      </c>
      <c r="C189" s="22">
        <v>0</v>
      </c>
      <c r="D189" s="22">
        <v>0</v>
      </c>
      <c r="E189" s="20">
        <f>Model!$W$5*((drdp!B189+drdp!K189)*DSFS!$B189+(drdp!E189+drdp!N189)*DSFS!$C189+(drdp!H189+drdp!Q189)*DSFS!$D189)</f>
        <v>0</v>
      </c>
      <c r="F189" s="20">
        <f>Model!$W$5*((drdp!C189+drdp!L189)*DSFS!$B189+(drdp!F189+drdp!O189)*DSFS!$C189+(drdp!I189+drdp!R189)*DSFS!$D189)</f>
        <v>0</v>
      </c>
      <c r="G189" s="20">
        <f>Model!$W$5*((drdp!D189+drdp!M189)*DSFS!$B189+(drdp!G189+drdp!P189)*DSFS!$C189+(drdp!J189+drdp!S189)*DSFS!$D189)</f>
        <v>0</v>
      </c>
      <c r="H189" s="18">
        <f>Model!$W$5*((drdp!B189)*DSFS!$B189+(drdp!E189)*DSFS!$C189+(drdp!H189)*DSFS!$D189)</f>
        <v>0.80875775213635681</v>
      </c>
      <c r="I189" s="18">
        <f>Model!$W$5*((drdp!C189)*DSFS!$B189+(drdp!F189)*DSFS!$C189+(drdp!I189)*DSFS!$D189)</f>
        <v>3.0183250219880806</v>
      </c>
      <c r="J189" s="18">
        <f>Model!$W$5*((drdp!D189)*DSFS!$B189+(drdp!G189)*DSFS!$C189+(drdp!J189)*DSFS!$D189)</f>
        <v>1.9141719459492278E-16</v>
      </c>
      <c r="K189" s="21">
        <f>SUM(E$3:E188)+H189</f>
        <v>0.50643951973310519</v>
      </c>
      <c r="L189" s="21">
        <f>SUM(F$3:F188)+I189</f>
        <v>1.8900580186047293</v>
      </c>
      <c r="M189" s="21">
        <f>SUM(G$3:G188)+J189</f>
        <v>1.9717391027752893</v>
      </c>
      <c r="N189" s="19">
        <f t="shared" si="13"/>
        <v>0.25648098714749823</v>
      </c>
      <c r="O189" s="19">
        <f t="shared" si="14"/>
        <v>3.5723193136920353</v>
      </c>
      <c r="P189" s="19">
        <f t="shared" si="15"/>
        <v>3.887755089413103</v>
      </c>
      <c r="Q189" s="19">
        <f t="shared" si="16"/>
        <v>0.95720007520988348</v>
      </c>
      <c r="R189" s="19">
        <f t="shared" si="17"/>
        <v>0.9985666042485013</v>
      </c>
      <c r="S189" s="19">
        <f t="shared" si="18"/>
        <v>3.7267013017969299</v>
      </c>
    </row>
    <row r="190" spans="1:19" x14ac:dyDescent="0.25">
      <c r="A190" s="26">
        <f>Wellpath!E190</f>
        <v>5610</v>
      </c>
      <c r="B190" s="22">
        <f>Wellpath!K190</f>
        <v>5610</v>
      </c>
      <c r="C190" s="22">
        <v>0</v>
      </c>
      <c r="D190" s="22">
        <v>0</v>
      </c>
      <c r="E190" s="20">
        <f>Model!$W$5*((drdp!B190+drdp!K190)*DSFS!$B190+(drdp!E190+drdp!N190)*DSFS!$C190+(drdp!H190+drdp!Q190)*DSFS!$D190)</f>
        <v>0</v>
      </c>
      <c r="F190" s="20">
        <f>Model!$W$5*((drdp!C190+drdp!L190)*DSFS!$B190+(drdp!F190+drdp!O190)*DSFS!$C190+(drdp!I190+drdp!R190)*DSFS!$D190)</f>
        <v>0</v>
      </c>
      <c r="G190" s="20">
        <f>Model!$W$5*((drdp!D190+drdp!M190)*DSFS!$B190+(drdp!G190+drdp!P190)*DSFS!$C190+(drdp!J190+drdp!S190)*DSFS!$D190)</f>
        <v>0</v>
      </c>
      <c r="H190" s="18">
        <f>Model!$W$5*((drdp!B190)*DSFS!$B190+(drdp!E190)*DSFS!$C190+(drdp!H190)*DSFS!$D190)</f>
        <v>0.81310591209407912</v>
      </c>
      <c r="I190" s="18">
        <f>Model!$W$5*((drdp!C190)*DSFS!$B190+(drdp!F190)*DSFS!$C190+(drdp!I190)*DSFS!$D190)</f>
        <v>3.0345525758697369</v>
      </c>
      <c r="J190" s="18">
        <f>Model!$W$5*((drdp!D190)*DSFS!$B190+(drdp!G190)*DSFS!$C190+(drdp!J190)*DSFS!$D190)</f>
        <v>1.9244631929704602E-16</v>
      </c>
      <c r="K190" s="21">
        <f>SUM(E$3:E189)+H190</f>
        <v>0.5107876796908275</v>
      </c>
      <c r="L190" s="21">
        <f>SUM(F$3:F189)+I190</f>
        <v>1.9062855724863856</v>
      </c>
      <c r="M190" s="21">
        <f>SUM(G$3:G189)+J190</f>
        <v>1.9717391027752893</v>
      </c>
      <c r="N190" s="19">
        <f t="shared" si="13"/>
        <v>0.26090405372393938</v>
      </c>
      <c r="O190" s="19">
        <f t="shared" si="14"/>
        <v>3.633924683869747</v>
      </c>
      <c r="P190" s="19">
        <f t="shared" si="15"/>
        <v>3.887755089413103</v>
      </c>
      <c r="Q190" s="19">
        <f t="shared" si="16"/>
        <v>0.97370718439842163</v>
      </c>
      <c r="R190" s="19">
        <f t="shared" si="17"/>
        <v>1.007140041262264</v>
      </c>
      <c r="S190" s="19">
        <f t="shared" si="18"/>
        <v>3.7586978043277846</v>
      </c>
    </row>
    <row r="191" spans="1:19" x14ac:dyDescent="0.25">
      <c r="A191" s="26">
        <f>Wellpath!E191</f>
        <v>5640</v>
      </c>
      <c r="B191" s="22">
        <f>Wellpath!K191</f>
        <v>5640</v>
      </c>
      <c r="C191" s="22">
        <v>0</v>
      </c>
      <c r="D191" s="22">
        <v>0</v>
      </c>
      <c r="E191" s="20">
        <f>Model!$W$5*((drdp!B191+drdp!K191)*DSFS!$B191+(drdp!E191+drdp!N191)*DSFS!$C191+(drdp!H191+drdp!Q191)*DSFS!$D191)</f>
        <v>0</v>
      </c>
      <c r="F191" s="20">
        <f>Model!$W$5*((drdp!C191+drdp!L191)*DSFS!$B191+(drdp!F191+drdp!O191)*DSFS!$C191+(drdp!I191+drdp!R191)*DSFS!$D191)</f>
        <v>0</v>
      </c>
      <c r="G191" s="20">
        <f>Model!$W$5*((drdp!D191+drdp!M191)*DSFS!$B191+(drdp!G191+drdp!P191)*DSFS!$C191+(drdp!J191+drdp!S191)*DSFS!$D191)</f>
        <v>0</v>
      </c>
      <c r="H191" s="18">
        <f>Model!$W$5*((drdp!B191)*DSFS!$B191+(drdp!E191)*DSFS!$C191+(drdp!H191)*DSFS!$D191)</f>
        <v>0.81745407205180143</v>
      </c>
      <c r="I191" s="18">
        <f>Model!$W$5*((drdp!C191)*DSFS!$B191+(drdp!F191)*DSFS!$C191+(drdp!I191)*DSFS!$D191)</f>
        <v>3.0507801297513928</v>
      </c>
      <c r="J191" s="18">
        <f>Model!$W$5*((drdp!D191)*DSFS!$B191+(drdp!G191)*DSFS!$C191+(drdp!J191)*DSFS!$D191)</f>
        <v>1.9347544399916926E-16</v>
      </c>
      <c r="K191" s="21">
        <f>SUM(E$3:E190)+H191</f>
        <v>0.51513583964854981</v>
      </c>
      <c r="L191" s="21">
        <f>SUM(F$3:F190)+I191</f>
        <v>1.9225131263680415</v>
      </c>
      <c r="M191" s="21">
        <f>SUM(G$3:G190)+J191</f>
        <v>1.9717391027752893</v>
      </c>
      <c r="N191" s="19">
        <f t="shared" si="13"/>
        <v>0.26536493329041644</v>
      </c>
      <c r="O191" s="19">
        <f t="shared" si="14"/>
        <v>3.6960567210574213</v>
      </c>
      <c r="P191" s="19">
        <f t="shared" si="15"/>
        <v>3.887755089413103</v>
      </c>
      <c r="Q191" s="19">
        <f t="shared" si="16"/>
        <v>0.99035541358695955</v>
      </c>
      <c r="R191" s="19">
        <f t="shared" si="17"/>
        <v>1.0157134782760269</v>
      </c>
      <c r="S191" s="19">
        <f t="shared" si="18"/>
        <v>3.7906943068586387</v>
      </c>
    </row>
    <row r="192" spans="1:19" x14ac:dyDescent="0.25">
      <c r="A192" s="26">
        <f>Wellpath!E192</f>
        <v>5670</v>
      </c>
      <c r="B192" s="22">
        <f>Wellpath!K192</f>
        <v>5670</v>
      </c>
      <c r="C192" s="22">
        <v>0</v>
      </c>
      <c r="D192" s="22">
        <v>0</v>
      </c>
      <c r="E192" s="20">
        <f>Model!$W$5*((drdp!B192+drdp!K192)*DSFS!$B192+(drdp!E192+drdp!N192)*DSFS!$C192+(drdp!H192+drdp!Q192)*DSFS!$D192)</f>
        <v>0</v>
      </c>
      <c r="F192" s="20">
        <f>Model!$W$5*((drdp!C192+drdp!L192)*DSFS!$B192+(drdp!F192+drdp!O192)*DSFS!$C192+(drdp!I192+drdp!R192)*DSFS!$D192)</f>
        <v>0</v>
      </c>
      <c r="G192" s="20">
        <f>Model!$W$5*((drdp!D192+drdp!M192)*DSFS!$B192+(drdp!G192+drdp!P192)*DSFS!$C192+(drdp!J192+drdp!S192)*DSFS!$D192)</f>
        <v>0</v>
      </c>
      <c r="H192" s="18">
        <f>Model!$W$5*((drdp!B192)*DSFS!$B192+(drdp!E192)*DSFS!$C192+(drdp!H192)*DSFS!$D192)</f>
        <v>0.82180223200952385</v>
      </c>
      <c r="I192" s="18">
        <f>Model!$W$5*((drdp!C192)*DSFS!$B192+(drdp!F192)*DSFS!$C192+(drdp!I192)*DSFS!$D192)</f>
        <v>3.0670076836330491</v>
      </c>
      <c r="J192" s="18">
        <f>Model!$W$5*((drdp!D192)*DSFS!$B192+(drdp!G192)*DSFS!$C192+(drdp!J192)*DSFS!$D192)</f>
        <v>1.9450456870129249E-16</v>
      </c>
      <c r="K192" s="21">
        <f>SUM(E$3:E191)+H192</f>
        <v>0.51948399960627223</v>
      </c>
      <c r="L192" s="21">
        <f>SUM(F$3:F191)+I192</f>
        <v>1.9387406802496978</v>
      </c>
      <c r="M192" s="21">
        <f>SUM(G$3:G191)+J192</f>
        <v>1.9717391027752893</v>
      </c>
      <c r="N192" s="19">
        <f t="shared" si="13"/>
        <v>0.26986362584692947</v>
      </c>
      <c r="O192" s="19">
        <f t="shared" si="14"/>
        <v>3.758715425255061</v>
      </c>
      <c r="P192" s="19">
        <f t="shared" si="15"/>
        <v>3.887755089413103</v>
      </c>
      <c r="Q192" s="19">
        <f t="shared" si="16"/>
        <v>1.0071447627754979</v>
      </c>
      <c r="R192" s="19">
        <f t="shared" si="17"/>
        <v>1.02428691528979</v>
      </c>
      <c r="S192" s="19">
        <f t="shared" si="18"/>
        <v>3.8226908093894933</v>
      </c>
    </row>
    <row r="193" spans="1:19" x14ac:dyDescent="0.25">
      <c r="A193" s="26">
        <f>Wellpath!E193</f>
        <v>5700</v>
      </c>
      <c r="B193" s="22">
        <f>Wellpath!K193</f>
        <v>5700</v>
      </c>
      <c r="C193" s="22">
        <v>0</v>
      </c>
      <c r="D193" s="22">
        <v>0</v>
      </c>
      <c r="E193" s="20">
        <f>Model!$W$5*((drdp!B193+drdp!K193)*DSFS!$B193+(drdp!E193+drdp!N193)*DSFS!$C193+(drdp!H193+drdp!Q193)*DSFS!$D193)</f>
        <v>0</v>
      </c>
      <c r="F193" s="20">
        <f>Model!$W$5*((drdp!C193+drdp!L193)*DSFS!$B193+(drdp!F193+drdp!O193)*DSFS!$C193+(drdp!I193+drdp!R193)*DSFS!$D193)</f>
        <v>0</v>
      </c>
      <c r="G193" s="20">
        <f>Model!$W$5*((drdp!D193+drdp!M193)*DSFS!$B193+(drdp!G193+drdp!P193)*DSFS!$C193+(drdp!J193+drdp!S193)*DSFS!$D193)</f>
        <v>0</v>
      </c>
      <c r="H193" s="18">
        <f>Model!$W$5*((drdp!B193)*DSFS!$B193+(drdp!E193)*DSFS!$C193+(drdp!H193)*DSFS!$D193)</f>
        <v>0.82615039196724616</v>
      </c>
      <c r="I193" s="18">
        <f>Model!$W$5*((drdp!C193)*DSFS!$B193+(drdp!F193)*DSFS!$C193+(drdp!I193)*DSFS!$D193)</f>
        <v>3.0832352375147054</v>
      </c>
      <c r="J193" s="18">
        <f>Model!$W$5*((drdp!D193)*DSFS!$B193+(drdp!G193)*DSFS!$C193+(drdp!J193)*DSFS!$D193)</f>
        <v>1.9553369340341573E-16</v>
      </c>
      <c r="K193" s="21">
        <f>SUM(E$3:E192)+H193</f>
        <v>0.52383215956399454</v>
      </c>
      <c r="L193" s="21">
        <f>SUM(F$3:F192)+I193</f>
        <v>1.9549682341313541</v>
      </c>
      <c r="M193" s="21">
        <f>SUM(G$3:G192)+J193</f>
        <v>1.9717391027752893</v>
      </c>
      <c r="N193" s="19">
        <f t="shared" si="13"/>
        <v>0.27440013139347824</v>
      </c>
      <c r="O193" s="19">
        <f t="shared" si="14"/>
        <v>3.821900796462665</v>
      </c>
      <c r="P193" s="19">
        <f t="shared" si="15"/>
        <v>3.887755089413103</v>
      </c>
      <c r="Q193" s="19">
        <f t="shared" si="16"/>
        <v>1.024075231964036</v>
      </c>
      <c r="R193" s="19">
        <f t="shared" si="17"/>
        <v>1.0328603523035527</v>
      </c>
      <c r="S193" s="19">
        <f t="shared" si="18"/>
        <v>3.854687311920348</v>
      </c>
    </row>
    <row r="194" spans="1:19" x14ac:dyDescent="0.25">
      <c r="A194" s="26">
        <f>Wellpath!E194</f>
        <v>5730</v>
      </c>
      <c r="B194" s="22">
        <f>Wellpath!K194</f>
        <v>5730</v>
      </c>
      <c r="C194" s="22">
        <v>0</v>
      </c>
      <c r="D194" s="22">
        <v>0</v>
      </c>
      <c r="E194" s="20">
        <f>Model!$W$5*((drdp!B194+drdp!K194)*DSFS!$B194+(drdp!E194+drdp!N194)*DSFS!$C194+(drdp!H194+drdp!Q194)*DSFS!$D194)</f>
        <v>0</v>
      </c>
      <c r="F194" s="20">
        <f>Model!$W$5*((drdp!C194+drdp!L194)*DSFS!$B194+(drdp!F194+drdp!O194)*DSFS!$C194+(drdp!I194+drdp!R194)*DSFS!$D194)</f>
        <v>0</v>
      </c>
      <c r="G194" s="20">
        <f>Model!$W$5*((drdp!D194+drdp!M194)*DSFS!$B194+(drdp!G194+drdp!P194)*DSFS!$C194+(drdp!J194+drdp!S194)*DSFS!$D194)</f>
        <v>0</v>
      </c>
      <c r="H194" s="18">
        <f>Model!$W$5*((drdp!B194)*DSFS!$B194+(drdp!E194)*DSFS!$C194+(drdp!H194)*DSFS!$D194)</f>
        <v>0.83049855192496846</v>
      </c>
      <c r="I194" s="18">
        <f>Model!$W$5*((drdp!C194)*DSFS!$B194+(drdp!F194)*DSFS!$C194+(drdp!I194)*DSFS!$D194)</f>
        <v>3.0994627913963622</v>
      </c>
      <c r="J194" s="18">
        <f>Model!$W$5*((drdp!D194)*DSFS!$B194+(drdp!G194)*DSFS!$C194+(drdp!J194)*DSFS!$D194)</f>
        <v>1.9656281810553897E-16</v>
      </c>
      <c r="K194" s="21">
        <f>SUM(E$3:E193)+H194</f>
        <v>0.52818031952171685</v>
      </c>
      <c r="L194" s="21">
        <f>SUM(F$3:F193)+I194</f>
        <v>1.9711957880130109</v>
      </c>
      <c r="M194" s="21">
        <f>SUM(G$3:G193)+J194</f>
        <v>1.9717391027752893</v>
      </c>
      <c r="N194" s="19">
        <f t="shared" si="13"/>
        <v>0.27897444993006293</v>
      </c>
      <c r="O194" s="19">
        <f t="shared" si="14"/>
        <v>3.8856128346802348</v>
      </c>
      <c r="P194" s="19">
        <f t="shared" si="15"/>
        <v>3.887755089413103</v>
      </c>
      <c r="Q194" s="19">
        <f t="shared" si="16"/>
        <v>1.0411468211525745</v>
      </c>
      <c r="R194" s="19">
        <f t="shared" si="17"/>
        <v>1.0414337893173156</v>
      </c>
      <c r="S194" s="19">
        <f t="shared" si="18"/>
        <v>3.8866838144512035</v>
      </c>
    </row>
    <row r="195" spans="1:19" x14ac:dyDescent="0.25">
      <c r="A195" s="26">
        <f>Wellpath!E195</f>
        <v>5760</v>
      </c>
      <c r="B195" s="22">
        <f>Wellpath!K195</f>
        <v>5760</v>
      </c>
      <c r="C195" s="22">
        <v>0</v>
      </c>
      <c r="D195" s="22">
        <v>0</v>
      </c>
      <c r="E195" s="20">
        <f>Model!$W$5*((drdp!B195+drdp!K195)*DSFS!$B195+(drdp!E195+drdp!N195)*DSFS!$C195+(drdp!H195+drdp!Q195)*DSFS!$D195)</f>
        <v>0</v>
      </c>
      <c r="F195" s="20">
        <f>Model!$W$5*((drdp!C195+drdp!L195)*DSFS!$B195+(drdp!F195+drdp!O195)*DSFS!$C195+(drdp!I195+drdp!R195)*DSFS!$D195)</f>
        <v>0</v>
      </c>
      <c r="G195" s="20">
        <f>Model!$W$5*((drdp!D195+drdp!M195)*DSFS!$B195+(drdp!G195+drdp!P195)*DSFS!$C195+(drdp!J195+drdp!S195)*DSFS!$D195)</f>
        <v>0</v>
      </c>
      <c r="H195" s="18">
        <f>Model!$W$5*((drdp!B195)*DSFS!$B195+(drdp!E195)*DSFS!$C195+(drdp!H195)*DSFS!$D195)</f>
        <v>0.83484671188269077</v>
      </c>
      <c r="I195" s="18">
        <f>Model!$W$5*((drdp!C195)*DSFS!$B195+(drdp!F195)*DSFS!$C195+(drdp!I195)*DSFS!$D195)</f>
        <v>3.1156903452780185</v>
      </c>
      <c r="J195" s="18">
        <f>Model!$W$5*((drdp!D195)*DSFS!$B195+(drdp!G195)*DSFS!$C195+(drdp!J195)*DSFS!$D195)</f>
        <v>1.9759194280766223E-16</v>
      </c>
      <c r="K195" s="21">
        <f>SUM(E$3:E194)+H195</f>
        <v>0.53252847947943915</v>
      </c>
      <c r="L195" s="21">
        <f>SUM(F$3:F194)+I195</f>
        <v>1.9874233418946672</v>
      </c>
      <c r="M195" s="21">
        <f>SUM(G$3:G194)+J195</f>
        <v>1.9717391027752893</v>
      </c>
      <c r="N195" s="19">
        <f t="shared" si="13"/>
        <v>0.28358658145668347</v>
      </c>
      <c r="O195" s="19">
        <f t="shared" si="14"/>
        <v>3.9498515399077672</v>
      </c>
      <c r="P195" s="19">
        <f t="shared" si="15"/>
        <v>3.887755089413103</v>
      </c>
      <c r="Q195" s="19">
        <f t="shared" si="16"/>
        <v>1.0583595303411126</v>
      </c>
      <c r="R195" s="19">
        <f t="shared" si="17"/>
        <v>1.0500072263310785</v>
      </c>
      <c r="S195" s="19">
        <f t="shared" si="18"/>
        <v>3.9186803169820581</v>
      </c>
    </row>
    <row r="196" spans="1:19" x14ac:dyDescent="0.25">
      <c r="A196" s="26">
        <f>Wellpath!E196</f>
        <v>5790</v>
      </c>
      <c r="B196" s="22">
        <f>Wellpath!K196</f>
        <v>5790</v>
      </c>
      <c r="C196" s="22">
        <v>0</v>
      </c>
      <c r="D196" s="22">
        <v>0</v>
      </c>
      <c r="E196" s="20">
        <f>Model!$W$5*((drdp!B196+drdp!K196)*DSFS!$B196+(drdp!E196+drdp!N196)*DSFS!$C196+(drdp!H196+drdp!Q196)*DSFS!$D196)</f>
        <v>0</v>
      </c>
      <c r="F196" s="20">
        <f>Model!$W$5*((drdp!C196+drdp!L196)*DSFS!$B196+(drdp!F196+drdp!O196)*DSFS!$C196+(drdp!I196+drdp!R196)*DSFS!$D196)</f>
        <v>0</v>
      </c>
      <c r="G196" s="20">
        <f>Model!$W$5*((drdp!D196+drdp!M196)*DSFS!$B196+(drdp!G196+drdp!P196)*DSFS!$C196+(drdp!J196+drdp!S196)*DSFS!$D196)</f>
        <v>0</v>
      </c>
      <c r="H196" s="18">
        <f>Model!$W$5*((drdp!B196)*DSFS!$B196+(drdp!E196)*DSFS!$C196+(drdp!H196)*DSFS!$D196)</f>
        <v>0.83919487184041319</v>
      </c>
      <c r="I196" s="18">
        <f>Model!$W$5*((drdp!C196)*DSFS!$B196+(drdp!F196)*DSFS!$C196+(drdp!I196)*DSFS!$D196)</f>
        <v>3.1319178991596748</v>
      </c>
      <c r="J196" s="18">
        <f>Model!$W$5*((drdp!D196)*DSFS!$B196+(drdp!G196)*DSFS!$C196+(drdp!J196)*DSFS!$D196)</f>
        <v>1.9862106750978547E-16</v>
      </c>
      <c r="K196" s="21">
        <f>SUM(E$3:E195)+H196</f>
        <v>0.53687663943716157</v>
      </c>
      <c r="L196" s="21">
        <f>SUM(F$3:F195)+I196</f>
        <v>2.0036508957763237</v>
      </c>
      <c r="M196" s="21">
        <f>SUM(G$3:G195)+J196</f>
        <v>1.9717391027752893</v>
      </c>
      <c r="N196" s="19">
        <f t="shared" si="13"/>
        <v>0.28823652597333999</v>
      </c>
      <c r="O196" s="19">
        <f t="shared" si="14"/>
        <v>4.0146169121452644</v>
      </c>
      <c r="P196" s="19">
        <f t="shared" si="15"/>
        <v>3.887755089413103</v>
      </c>
      <c r="Q196" s="19">
        <f t="shared" si="16"/>
        <v>1.0757133595296511</v>
      </c>
      <c r="R196" s="19">
        <f t="shared" si="17"/>
        <v>1.0585806633448414</v>
      </c>
      <c r="S196" s="19">
        <f t="shared" si="18"/>
        <v>3.9506768195129132</v>
      </c>
    </row>
    <row r="197" spans="1:19" x14ac:dyDescent="0.25">
      <c r="A197" s="26">
        <f>Wellpath!E197</f>
        <v>5820</v>
      </c>
      <c r="B197" s="22">
        <f>Wellpath!K197</f>
        <v>5820</v>
      </c>
      <c r="C197" s="22">
        <v>0</v>
      </c>
      <c r="D197" s="22">
        <v>0</v>
      </c>
      <c r="E197" s="20">
        <f>Model!$W$5*((drdp!B197+drdp!K197)*DSFS!$B197+(drdp!E197+drdp!N197)*DSFS!$C197+(drdp!H197+drdp!Q197)*DSFS!$D197)</f>
        <v>0</v>
      </c>
      <c r="F197" s="20">
        <f>Model!$W$5*((drdp!C197+drdp!L197)*DSFS!$B197+(drdp!F197+drdp!O197)*DSFS!$C197+(drdp!I197+drdp!R197)*DSFS!$D197)</f>
        <v>0</v>
      </c>
      <c r="G197" s="20">
        <f>Model!$W$5*((drdp!D197+drdp!M197)*DSFS!$B197+(drdp!G197+drdp!P197)*DSFS!$C197+(drdp!J197+drdp!S197)*DSFS!$D197)</f>
        <v>0</v>
      </c>
      <c r="H197" s="18">
        <f>Model!$W$5*((drdp!B197)*DSFS!$B197+(drdp!E197)*DSFS!$C197+(drdp!H197)*DSFS!$D197)</f>
        <v>0.8435430317981355</v>
      </c>
      <c r="I197" s="18">
        <f>Model!$W$5*((drdp!C197)*DSFS!$B197+(drdp!F197)*DSFS!$C197+(drdp!I197)*DSFS!$D197)</f>
        <v>3.1481454530413311</v>
      </c>
      <c r="J197" s="18">
        <f>Model!$W$5*((drdp!D197)*DSFS!$B197+(drdp!G197)*DSFS!$C197+(drdp!J197)*DSFS!$D197)</f>
        <v>1.996501922119087E-16</v>
      </c>
      <c r="K197" s="21">
        <f>SUM(E$3:E196)+H197</f>
        <v>0.54122479939488388</v>
      </c>
      <c r="L197" s="21">
        <f>SUM(F$3:F196)+I197</f>
        <v>2.0198784496579796</v>
      </c>
      <c r="M197" s="21">
        <f>SUM(G$3:G196)+J197</f>
        <v>1.9717391027752893</v>
      </c>
      <c r="N197" s="19">
        <f t="shared" si="13"/>
        <v>0.2929242834800323</v>
      </c>
      <c r="O197" s="19">
        <f t="shared" si="14"/>
        <v>4.0799089513927234</v>
      </c>
      <c r="P197" s="19">
        <f t="shared" si="15"/>
        <v>3.887755089413103</v>
      </c>
      <c r="Q197" s="19">
        <f t="shared" si="16"/>
        <v>1.093208308718189</v>
      </c>
      <c r="R197" s="19">
        <f t="shared" si="17"/>
        <v>1.0671541003586043</v>
      </c>
      <c r="S197" s="19">
        <f t="shared" si="18"/>
        <v>3.9826733220437669</v>
      </c>
    </row>
    <row r="198" spans="1:19" x14ac:dyDescent="0.25">
      <c r="A198" s="26">
        <f>Wellpath!E198</f>
        <v>5850</v>
      </c>
      <c r="B198" s="22">
        <f>Wellpath!K198</f>
        <v>5850</v>
      </c>
      <c r="C198" s="22">
        <v>0</v>
      </c>
      <c r="D198" s="22">
        <v>0</v>
      </c>
      <c r="E198" s="20">
        <f>Model!$W$5*((drdp!B198+drdp!K198)*DSFS!$B198+(drdp!E198+drdp!N198)*DSFS!$C198+(drdp!H198+drdp!Q198)*DSFS!$D198)</f>
        <v>0</v>
      </c>
      <c r="F198" s="20">
        <f>Model!$W$5*((drdp!C198+drdp!L198)*DSFS!$B198+(drdp!F198+drdp!O198)*DSFS!$C198+(drdp!I198+drdp!R198)*DSFS!$D198)</f>
        <v>0</v>
      </c>
      <c r="G198" s="20">
        <f>Model!$W$5*((drdp!D198+drdp!M198)*DSFS!$B198+(drdp!G198+drdp!P198)*DSFS!$C198+(drdp!J198+drdp!S198)*DSFS!$D198)</f>
        <v>0</v>
      </c>
      <c r="H198" s="18">
        <f>Model!$W$5*((drdp!B198)*DSFS!$B198+(drdp!E198)*DSFS!$C198+(drdp!H198)*DSFS!$D198)</f>
        <v>0.84789119175585781</v>
      </c>
      <c r="I198" s="18">
        <f>Model!$W$5*((drdp!C198)*DSFS!$B198+(drdp!F198)*DSFS!$C198+(drdp!I198)*DSFS!$D198)</f>
        <v>3.1643730069229874</v>
      </c>
      <c r="J198" s="18">
        <f>Model!$W$5*((drdp!D198)*DSFS!$B198+(drdp!G198)*DSFS!$C198+(drdp!J198)*DSFS!$D198)</f>
        <v>2.0067931691403194E-16</v>
      </c>
      <c r="K198" s="21">
        <f>SUM(E$3:E197)+H198</f>
        <v>0.54557295935260619</v>
      </c>
      <c r="L198" s="21">
        <f>SUM(F$3:F197)+I198</f>
        <v>2.0361060035396363</v>
      </c>
      <c r="M198" s="21">
        <f>SUM(G$3:G197)+J198</f>
        <v>1.9717391027752893</v>
      </c>
      <c r="N198" s="19">
        <f t="shared" ref="N198:N261" si="19">K198^2</f>
        <v>0.29764985397676047</v>
      </c>
      <c r="O198" s="19">
        <f t="shared" ref="O198:O261" si="20">L198^2</f>
        <v>4.1457276576501494</v>
      </c>
      <c r="P198" s="19">
        <f t="shared" ref="P198:P261" si="21">M198^2</f>
        <v>3.887755089413103</v>
      </c>
      <c r="Q198" s="19">
        <f t="shared" ref="Q198:Q261" si="22">K198*L198</f>
        <v>1.1108443779067274</v>
      </c>
      <c r="R198" s="19">
        <f t="shared" ref="R198:R261" si="23">K198*M198</f>
        <v>1.0757275373723671</v>
      </c>
      <c r="S198" s="19">
        <f t="shared" ref="S198:S261" si="24">L198*M198</f>
        <v>4.0146698245746224</v>
      </c>
    </row>
    <row r="199" spans="1:19" x14ac:dyDescent="0.25">
      <c r="A199" s="26">
        <f>Wellpath!E199</f>
        <v>5880</v>
      </c>
      <c r="B199" s="22">
        <f>Wellpath!K199</f>
        <v>5880</v>
      </c>
      <c r="C199" s="22">
        <v>0</v>
      </c>
      <c r="D199" s="22">
        <v>0</v>
      </c>
      <c r="E199" s="20">
        <f>Model!$W$5*((drdp!B199+drdp!K199)*DSFS!$B199+(drdp!E199+drdp!N199)*DSFS!$C199+(drdp!H199+drdp!Q199)*DSFS!$D199)</f>
        <v>0</v>
      </c>
      <c r="F199" s="20">
        <f>Model!$W$5*((drdp!C199+drdp!L199)*DSFS!$B199+(drdp!F199+drdp!O199)*DSFS!$C199+(drdp!I199+drdp!R199)*DSFS!$D199)</f>
        <v>0</v>
      </c>
      <c r="G199" s="20">
        <f>Model!$W$5*((drdp!D199+drdp!M199)*DSFS!$B199+(drdp!G199+drdp!P199)*DSFS!$C199+(drdp!J199+drdp!S199)*DSFS!$D199)</f>
        <v>0</v>
      </c>
      <c r="H199" s="18">
        <f>Model!$W$5*((drdp!B199)*DSFS!$B199+(drdp!E199)*DSFS!$C199+(drdp!H199)*DSFS!$D199)</f>
        <v>0.85223935171358023</v>
      </c>
      <c r="I199" s="18">
        <f>Model!$W$5*((drdp!C199)*DSFS!$B199+(drdp!F199)*DSFS!$C199+(drdp!I199)*DSFS!$D199)</f>
        <v>3.1806005608046437</v>
      </c>
      <c r="J199" s="18">
        <f>Model!$W$5*((drdp!D199)*DSFS!$B199+(drdp!G199)*DSFS!$C199+(drdp!J199)*DSFS!$D199)</f>
        <v>2.0170844161615518E-16</v>
      </c>
      <c r="K199" s="21">
        <f>SUM(E$3:E198)+H199</f>
        <v>0.54992111931032861</v>
      </c>
      <c r="L199" s="21">
        <f>SUM(F$3:F198)+I199</f>
        <v>2.0523335574212922</v>
      </c>
      <c r="M199" s="21">
        <f>SUM(G$3:G198)+J199</f>
        <v>1.9717391027752893</v>
      </c>
      <c r="N199" s="19">
        <f t="shared" si="19"/>
        <v>0.30241323746352466</v>
      </c>
      <c r="O199" s="19">
        <f t="shared" si="20"/>
        <v>4.2120730309175363</v>
      </c>
      <c r="P199" s="19">
        <f t="shared" si="21"/>
        <v>3.887755089413103</v>
      </c>
      <c r="Q199" s="19">
        <f t="shared" si="22"/>
        <v>1.1286215670952655</v>
      </c>
      <c r="R199" s="19">
        <f t="shared" si="23"/>
        <v>1.08430097438613</v>
      </c>
      <c r="S199" s="19">
        <f t="shared" si="24"/>
        <v>4.0466663271054761</v>
      </c>
    </row>
    <row r="200" spans="1:19" x14ac:dyDescent="0.25">
      <c r="A200" s="26">
        <f>Wellpath!E200</f>
        <v>5910</v>
      </c>
      <c r="B200" s="22">
        <f>Wellpath!K200</f>
        <v>5910</v>
      </c>
      <c r="C200" s="22">
        <v>0</v>
      </c>
      <c r="D200" s="22">
        <v>0</v>
      </c>
      <c r="E200" s="20">
        <f>Model!$W$5*((drdp!B200+drdp!K200)*DSFS!$B200+(drdp!E200+drdp!N200)*DSFS!$C200+(drdp!H200+drdp!Q200)*DSFS!$D200)</f>
        <v>0</v>
      </c>
      <c r="F200" s="20">
        <f>Model!$W$5*((drdp!C200+drdp!L200)*DSFS!$B200+(drdp!F200+drdp!O200)*DSFS!$C200+(drdp!I200+drdp!R200)*DSFS!$D200)</f>
        <v>0</v>
      </c>
      <c r="G200" s="20">
        <f>Model!$W$5*((drdp!D200+drdp!M200)*DSFS!$B200+(drdp!G200+drdp!P200)*DSFS!$C200+(drdp!J200+drdp!S200)*DSFS!$D200)</f>
        <v>0</v>
      </c>
      <c r="H200" s="18">
        <f>Model!$W$5*((drdp!B200)*DSFS!$B200+(drdp!E200)*DSFS!$C200+(drdp!H200)*DSFS!$D200)</f>
        <v>0.85658751167130254</v>
      </c>
      <c r="I200" s="18">
        <f>Model!$W$5*((drdp!C200)*DSFS!$B200+(drdp!F200)*DSFS!$C200+(drdp!I200)*DSFS!$D200)</f>
        <v>3.1968281146863</v>
      </c>
      <c r="J200" s="18">
        <f>Model!$W$5*((drdp!D200)*DSFS!$B200+(drdp!G200)*DSFS!$C200+(drdp!J200)*DSFS!$D200)</f>
        <v>2.0273756631827841E-16</v>
      </c>
      <c r="K200" s="21">
        <f>SUM(E$3:E199)+H200</f>
        <v>0.55426927926805092</v>
      </c>
      <c r="L200" s="21">
        <f>SUM(F$3:F199)+I200</f>
        <v>2.068561111302949</v>
      </c>
      <c r="M200" s="21">
        <f>SUM(G$3:G199)+J200</f>
        <v>1.9717391027752893</v>
      </c>
      <c r="N200" s="19">
        <f t="shared" si="19"/>
        <v>0.3072144339403246</v>
      </c>
      <c r="O200" s="19">
        <f t="shared" si="20"/>
        <v>4.2789450711948911</v>
      </c>
      <c r="P200" s="19">
        <f t="shared" si="21"/>
        <v>3.887755089413103</v>
      </c>
      <c r="Q200" s="19">
        <f t="shared" si="22"/>
        <v>1.1465398762838039</v>
      </c>
      <c r="R200" s="19">
        <f t="shared" si="23"/>
        <v>1.0928744113998929</v>
      </c>
      <c r="S200" s="19">
        <f t="shared" si="24"/>
        <v>4.0786628296363316</v>
      </c>
    </row>
    <row r="201" spans="1:19" x14ac:dyDescent="0.25">
      <c r="A201" s="26">
        <f>Wellpath!E201</f>
        <v>5940</v>
      </c>
      <c r="B201" s="22">
        <f>Wellpath!K201</f>
        <v>5940</v>
      </c>
      <c r="C201" s="22">
        <v>0</v>
      </c>
      <c r="D201" s="22">
        <v>0</v>
      </c>
      <c r="E201" s="20">
        <f>Model!$W$5*((drdp!B201+drdp!K201)*DSFS!$B201+(drdp!E201+drdp!N201)*DSFS!$C201+(drdp!H201+drdp!Q201)*DSFS!$D201)</f>
        <v>0</v>
      </c>
      <c r="F201" s="20">
        <f>Model!$W$5*((drdp!C201+drdp!L201)*DSFS!$B201+(drdp!F201+drdp!O201)*DSFS!$C201+(drdp!I201+drdp!R201)*DSFS!$D201)</f>
        <v>0</v>
      </c>
      <c r="G201" s="20">
        <f>Model!$W$5*((drdp!D201+drdp!M201)*DSFS!$B201+(drdp!G201+drdp!P201)*DSFS!$C201+(drdp!J201+drdp!S201)*DSFS!$D201)</f>
        <v>0</v>
      </c>
      <c r="H201" s="18">
        <f>Model!$W$5*((drdp!B201)*DSFS!$B201+(drdp!E201)*DSFS!$C201+(drdp!H201)*DSFS!$D201)</f>
        <v>0.86093567162902485</v>
      </c>
      <c r="I201" s="18">
        <f>Model!$W$5*((drdp!C201)*DSFS!$B201+(drdp!F201)*DSFS!$C201+(drdp!I201)*DSFS!$D201)</f>
        <v>3.2130556685679568</v>
      </c>
      <c r="J201" s="18">
        <f>Model!$W$5*((drdp!D201)*DSFS!$B201+(drdp!G201)*DSFS!$C201+(drdp!J201)*DSFS!$D201)</f>
        <v>2.0376669102040167E-16</v>
      </c>
      <c r="K201" s="21">
        <f>SUM(E$3:E200)+H201</f>
        <v>0.55861743922577323</v>
      </c>
      <c r="L201" s="21">
        <f>SUM(F$3:F200)+I201</f>
        <v>2.0847886651846057</v>
      </c>
      <c r="M201" s="21">
        <f>SUM(G$3:G200)+J201</f>
        <v>1.9717391027752893</v>
      </c>
      <c r="N201" s="19">
        <f t="shared" si="19"/>
        <v>0.31205344340716046</v>
      </c>
      <c r="O201" s="19">
        <f t="shared" si="20"/>
        <v>4.3463437784822103</v>
      </c>
      <c r="P201" s="19">
        <f t="shared" si="21"/>
        <v>3.887755089413103</v>
      </c>
      <c r="Q201" s="19">
        <f t="shared" si="22"/>
        <v>1.1645993054723425</v>
      </c>
      <c r="R201" s="19">
        <f t="shared" si="23"/>
        <v>1.1014478484136558</v>
      </c>
      <c r="S201" s="19">
        <f t="shared" si="24"/>
        <v>4.1106593321671872</v>
      </c>
    </row>
    <row r="202" spans="1:19" x14ac:dyDescent="0.25">
      <c r="A202" s="26">
        <f>Wellpath!E202</f>
        <v>5970</v>
      </c>
      <c r="B202" s="22">
        <f>Wellpath!K202</f>
        <v>5970</v>
      </c>
      <c r="C202" s="22">
        <v>0</v>
      </c>
      <c r="D202" s="22">
        <v>0</v>
      </c>
      <c r="E202" s="20">
        <f>Model!$W$5*((drdp!B202+drdp!K202)*DSFS!$B202+(drdp!E202+drdp!N202)*DSFS!$C202+(drdp!H202+drdp!Q202)*DSFS!$D202)</f>
        <v>0</v>
      </c>
      <c r="F202" s="20">
        <f>Model!$W$5*((drdp!C202+drdp!L202)*DSFS!$B202+(drdp!F202+drdp!O202)*DSFS!$C202+(drdp!I202+drdp!R202)*DSFS!$D202)</f>
        <v>0</v>
      </c>
      <c r="G202" s="20">
        <f>Model!$W$5*((drdp!D202+drdp!M202)*DSFS!$B202+(drdp!G202+drdp!P202)*DSFS!$C202+(drdp!J202+drdp!S202)*DSFS!$D202)</f>
        <v>0</v>
      </c>
      <c r="H202" s="18">
        <f>Model!$W$5*((drdp!B202)*DSFS!$B202+(drdp!E202)*DSFS!$C202+(drdp!H202)*DSFS!$D202)</f>
        <v>0.86528383158674727</v>
      </c>
      <c r="I202" s="18">
        <f>Model!$W$5*((drdp!C202)*DSFS!$B202+(drdp!F202)*DSFS!$C202+(drdp!I202)*DSFS!$D202)</f>
        <v>3.2292832224496131</v>
      </c>
      <c r="J202" s="18">
        <f>Model!$W$5*((drdp!D202)*DSFS!$B202+(drdp!G202)*DSFS!$C202+(drdp!J202)*DSFS!$D202)</f>
        <v>2.0479581572252491E-16</v>
      </c>
      <c r="K202" s="21">
        <f>SUM(E$3:E201)+H202</f>
        <v>0.56296559918349565</v>
      </c>
      <c r="L202" s="21">
        <f>SUM(F$3:F201)+I202</f>
        <v>2.1010162190662616</v>
      </c>
      <c r="M202" s="21">
        <f>SUM(G$3:G201)+J202</f>
        <v>1.9717391027752893</v>
      </c>
      <c r="N202" s="19">
        <f t="shared" si="19"/>
        <v>0.31693026586403228</v>
      </c>
      <c r="O202" s="19">
        <f t="shared" si="20"/>
        <v>4.4142691527794895</v>
      </c>
      <c r="P202" s="19">
        <f t="shared" si="21"/>
        <v>3.887755089413103</v>
      </c>
      <c r="Q202" s="19">
        <f t="shared" si="22"/>
        <v>1.1827998546608804</v>
      </c>
      <c r="R202" s="19">
        <f t="shared" si="23"/>
        <v>1.1100212854274187</v>
      </c>
      <c r="S202" s="19">
        <f t="shared" si="24"/>
        <v>4.1426558346980409</v>
      </c>
    </row>
    <row r="203" spans="1:19" x14ac:dyDescent="0.25">
      <c r="A203" s="26">
        <f>Wellpath!E203</f>
        <v>6000</v>
      </c>
      <c r="B203" s="22">
        <f>Wellpath!K203</f>
        <v>6000</v>
      </c>
      <c r="C203" s="22">
        <v>0</v>
      </c>
      <c r="D203" s="22">
        <v>0</v>
      </c>
      <c r="E203" s="20">
        <f>Model!$W$5*((drdp!B203+drdp!K203)*DSFS!$B203+(drdp!E203+drdp!N203)*DSFS!$C203+(drdp!H203+drdp!Q203)*DSFS!$D203)</f>
        <v>0</v>
      </c>
      <c r="F203" s="20">
        <f>Model!$W$5*((drdp!C203+drdp!L203)*DSFS!$B203+(drdp!F203+drdp!O203)*DSFS!$C203+(drdp!I203+drdp!R203)*DSFS!$D203)</f>
        <v>0</v>
      </c>
      <c r="G203" s="20">
        <f>Model!$W$5*((drdp!D203+drdp!M203)*DSFS!$B203+(drdp!G203+drdp!P203)*DSFS!$C203+(drdp!J203+drdp!S203)*DSFS!$D203)</f>
        <v>0</v>
      </c>
      <c r="H203" s="18">
        <f>Model!$W$5*((drdp!B203)*DSFS!$B203+(drdp!E203)*DSFS!$C203+(drdp!H203)*DSFS!$D203)</f>
        <v>0.86963199154446957</v>
      </c>
      <c r="I203" s="18">
        <f>Model!$W$5*((drdp!C203)*DSFS!$B203+(drdp!F203)*DSFS!$C203+(drdp!I203)*DSFS!$D203)</f>
        <v>3.2455107763312694</v>
      </c>
      <c r="J203" s="18">
        <f>Model!$W$5*((drdp!D203)*DSFS!$B203+(drdp!G203)*DSFS!$C203+(drdp!J203)*DSFS!$D203)</f>
        <v>2.0582494042464815E-16</v>
      </c>
      <c r="K203" s="21">
        <f>SUM(E$3:E202)+H203</f>
        <v>0.56731375914121795</v>
      </c>
      <c r="L203" s="21">
        <f>SUM(F$3:F202)+I203</f>
        <v>2.1172437729479183</v>
      </c>
      <c r="M203" s="21">
        <f>SUM(G$3:G202)+J203</f>
        <v>1.9717391027752893</v>
      </c>
      <c r="N203" s="19">
        <f t="shared" si="19"/>
        <v>0.32184490131093985</v>
      </c>
      <c r="O203" s="19">
        <f t="shared" si="20"/>
        <v>4.4827211940867366</v>
      </c>
      <c r="P203" s="19">
        <f t="shared" si="21"/>
        <v>3.887755089413103</v>
      </c>
      <c r="Q203" s="19">
        <f t="shared" si="22"/>
        <v>1.201141523849419</v>
      </c>
      <c r="R203" s="19">
        <f t="shared" si="23"/>
        <v>1.1185947224411816</v>
      </c>
      <c r="S203" s="19">
        <f t="shared" si="24"/>
        <v>4.1746523372288964</v>
      </c>
    </row>
    <row r="204" spans="1:19" x14ac:dyDescent="0.25">
      <c r="A204" s="26">
        <f>Wellpath!E204</f>
        <v>6030</v>
      </c>
      <c r="B204" s="22">
        <f>Wellpath!K204</f>
        <v>6030</v>
      </c>
      <c r="C204" s="22">
        <v>0</v>
      </c>
      <c r="D204" s="22">
        <v>0</v>
      </c>
      <c r="E204" s="20">
        <f>Model!$W$5*((drdp!B204+drdp!K204)*DSFS!$B204+(drdp!E204+drdp!N204)*DSFS!$C204+(drdp!H204+drdp!Q204)*DSFS!$D204)</f>
        <v>0</v>
      </c>
      <c r="F204" s="20">
        <f>Model!$W$5*((drdp!C204+drdp!L204)*DSFS!$B204+(drdp!F204+drdp!O204)*DSFS!$C204+(drdp!I204+drdp!R204)*DSFS!$D204)</f>
        <v>0</v>
      </c>
      <c r="G204" s="20">
        <f>Model!$W$5*((drdp!D204+drdp!M204)*DSFS!$B204+(drdp!G204+drdp!P204)*DSFS!$C204+(drdp!J204+drdp!S204)*DSFS!$D204)</f>
        <v>0</v>
      </c>
      <c r="H204" s="18">
        <f>Model!$W$5*((drdp!B204)*DSFS!$B204+(drdp!E204)*DSFS!$C204+(drdp!H204)*DSFS!$D204)</f>
        <v>0.87398015150219188</v>
      </c>
      <c r="I204" s="18">
        <f>Model!$W$5*((drdp!C204)*DSFS!$B204+(drdp!F204)*DSFS!$C204+(drdp!I204)*DSFS!$D204)</f>
        <v>3.2617383302129257</v>
      </c>
      <c r="J204" s="18">
        <f>Model!$W$5*((drdp!D204)*DSFS!$B204+(drdp!G204)*DSFS!$C204+(drdp!J204)*DSFS!$D204)</f>
        <v>2.0685406512677138E-16</v>
      </c>
      <c r="K204" s="21">
        <f>SUM(E$3:E203)+H204</f>
        <v>0.57166191909894026</v>
      </c>
      <c r="L204" s="21">
        <f>SUM(F$3:F203)+I204</f>
        <v>2.1334713268295742</v>
      </c>
      <c r="M204" s="21">
        <f>SUM(G$3:G203)+J204</f>
        <v>1.9717391027752893</v>
      </c>
      <c r="N204" s="19">
        <f t="shared" si="19"/>
        <v>0.32679734974788333</v>
      </c>
      <c r="O204" s="19">
        <f t="shared" si="20"/>
        <v>4.5516999024039437</v>
      </c>
      <c r="P204" s="19">
        <f t="shared" si="21"/>
        <v>3.887755089413103</v>
      </c>
      <c r="Q204" s="19">
        <f t="shared" si="22"/>
        <v>1.2196243130379567</v>
      </c>
      <c r="R204" s="19">
        <f t="shared" si="23"/>
        <v>1.1271681594549445</v>
      </c>
      <c r="S204" s="19">
        <f t="shared" si="24"/>
        <v>4.206648839759751</v>
      </c>
    </row>
    <row r="205" spans="1:19" x14ac:dyDescent="0.25">
      <c r="A205" s="26">
        <f>Wellpath!E205</f>
        <v>6060</v>
      </c>
      <c r="B205" s="22">
        <f>Wellpath!K205</f>
        <v>6060</v>
      </c>
      <c r="C205" s="22">
        <v>0</v>
      </c>
      <c r="D205" s="22">
        <v>0</v>
      </c>
      <c r="E205" s="20">
        <f>Model!$W$5*((drdp!B205+drdp!K205)*DSFS!$B205+(drdp!E205+drdp!N205)*DSFS!$C205+(drdp!H205+drdp!Q205)*DSFS!$D205)</f>
        <v>0</v>
      </c>
      <c r="F205" s="20">
        <f>Model!$W$5*((drdp!C205+drdp!L205)*DSFS!$B205+(drdp!F205+drdp!O205)*DSFS!$C205+(drdp!I205+drdp!R205)*DSFS!$D205)</f>
        <v>0</v>
      </c>
      <c r="G205" s="20">
        <f>Model!$W$5*((drdp!D205+drdp!M205)*DSFS!$B205+(drdp!G205+drdp!P205)*DSFS!$C205+(drdp!J205+drdp!S205)*DSFS!$D205)</f>
        <v>0</v>
      </c>
      <c r="H205" s="18">
        <f>Model!$W$5*((drdp!B205)*DSFS!$B205+(drdp!E205)*DSFS!$C205+(drdp!H205)*DSFS!$D205)</f>
        <v>0.87832831145991441</v>
      </c>
      <c r="I205" s="18">
        <f>Model!$W$5*((drdp!C205)*DSFS!$B205+(drdp!F205)*DSFS!$C205+(drdp!I205)*DSFS!$D205)</f>
        <v>3.277965884094582</v>
      </c>
      <c r="J205" s="18">
        <f>Model!$W$5*((drdp!D205)*DSFS!$B205+(drdp!G205)*DSFS!$C205+(drdp!J205)*DSFS!$D205)</f>
        <v>2.0788318982889462E-16</v>
      </c>
      <c r="K205" s="21">
        <f>SUM(E$3:E204)+H205</f>
        <v>0.57601007905666279</v>
      </c>
      <c r="L205" s="21">
        <f>SUM(F$3:F204)+I205</f>
        <v>2.1496988807112309</v>
      </c>
      <c r="M205" s="21">
        <f>SUM(G$3:G204)+J205</f>
        <v>1.9717391027752893</v>
      </c>
      <c r="N205" s="19">
        <f t="shared" si="19"/>
        <v>0.33178761117486294</v>
      </c>
      <c r="O205" s="19">
        <f t="shared" si="20"/>
        <v>4.6212052777311188</v>
      </c>
      <c r="P205" s="19">
        <f t="shared" si="21"/>
        <v>3.887755089413103</v>
      </c>
      <c r="Q205" s="19">
        <f t="shared" si="22"/>
        <v>1.2382482222264957</v>
      </c>
      <c r="R205" s="19">
        <f t="shared" si="23"/>
        <v>1.1357415964687076</v>
      </c>
      <c r="S205" s="19">
        <f t="shared" si="24"/>
        <v>4.2386453422906065</v>
      </c>
    </row>
    <row r="206" spans="1:19" x14ac:dyDescent="0.25">
      <c r="A206" s="26">
        <f>Wellpath!E206</f>
        <v>6090</v>
      </c>
      <c r="B206" s="22">
        <f>Wellpath!K206</f>
        <v>6090</v>
      </c>
      <c r="C206" s="22">
        <v>0</v>
      </c>
      <c r="D206" s="22">
        <v>0</v>
      </c>
      <c r="E206" s="20">
        <f>Model!$W$5*((drdp!B206+drdp!K206)*DSFS!$B206+(drdp!E206+drdp!N206)*DSFS!$C206+(drdp!H206+drdp!Q206)*DSFS!$D206)</f>
        <v>0</v>
      </c>
      <c r="F206" s="20">
        <f>Model!$W$5*((drdp!C206+drdp!L206)*DSFS!$B206+(drdp!F206+drdp!O206)*DSFS!$C206+(drdp!I206+drdp!R206)*DSFS!$D206)</f>
        <v>0</v>
      </c>
      <c r="G206" s="20">
        <f>Model!$W$5*((drdp!D206+drdp!M206)*DSFS!$B206+(drdp!G206+drdp!P206)*DSFS!$C206+(drdp!J206+drdp!S206)*DSFS!$D206)</f>
        <v>0</v>
      </c>
      <c r="H206" s="18">
        <f>Model!$W$5*((drdp!B206)*DSFS!$B206+(drdp!E206)*DSFS!$C206+(drdp!H206)*DSFS!$D206)</f>
        <v>0.88267647141763672</v>
      </c>
      <c r="I206" s="18">
        <f>Model!$W$5*((drdp!C206)*DSFS!$B206+(drdp!F206)*DSFS!$C206+(drdp!I206)*DSFS!$D206)</f>
        <v>3.2941934379762383</v>
      </c>
      <c r="J206" s="18">
        <f>Model!$W$5*((drdp!D206)*DSFS!$B206+(drdp!G206)*DSFS!$C206+(drdp!J206)*DSFS!$D206)</f>
        <v>2.0891231453101786E-16</v>
      </c>
      <c r="K206" s="21">
        <f>SUM(E$3:E205)+H206</f>
        <v>0.5803582390143851</v>
      </c>
      <c r="L206" s="21">
        <f>SUM(F$3:F205)+I206</f>
        <v>2.1659264345928868</v>
      </c>
      <c r="M206" s="21">
        <f>SUM(G$3:G205)+J206</f>
        <v>1.9717391027752893</v>
      </c>
      <c r="N206" s="19">
        <f t="shared" si="19"/>
        <v>0.33681568559187813</v>
      </c>
      <c r="O206" s="19">
        <f t="shared" si="20"/>
        <v>4.6912373200682547</v>
      </c>
      <c r="P206" s="19">
        <f t="shared" si="21"/>
        <v>3.887755089413103</v>
      </c>
      <c r="Q206" s="19">
        <f t="shared" si="22"/>
        <v>1.2570132514150336</v>
      </c>
      <c r="R206" s="19">
        <f t="shared" si="23"/>
        <v>1.1443150334824705</v>
      </c>
      <c r="S206" s="19">
        <f t="shared" si="24"/>
        <v>4.2706418448214603</v>
      </c>
    </row>
    <row r="207" spans="1:19" x14ac:dyDescent="0.25">
      <c r="A207" s="26">
        <f>Wellpath!E207</f>
        <v>6120</v>
      </c>
      <c r="B207" s="22">
        <f>Wellpath!K207</f>
        <v>6120</v>
      </c>
      <c r="C207" s="22">
        <v>0</v>
      </c>
      <c r="D207" s="22">
        <v>0</v>
      </c>
      <c r="E207" s="20">
        <f>Model!$W$5*((drdp!B207+drdp!K207)*DSFS!$B207+(drdp!E207+drdp!N207)*DSFS!$C207+(drdp!H207+drdp!Q207)*DSFS!$D207)</f>
        <v>0</v>
      </c>
      <c r="F207" s="20">
        <f>Model!$W$5*((drdp!C207+drdp!L207)*DSFS!$B207+(drdp!F207+drdp!O207)*DSFS!$C207+(drdp!I207+drdp!R207)*DSFS!$D207)</f>
        <v>0</v>
      </c>
      <c r="G207" s="20">
        <f>Model!$W$5*((drdp!D207+drdp!M207)*DSFS!$B207+(drdp!G207+drdp!P207)*DSFS!$C207+(drdp!J207+drdp!S207)*DSFS!$D207)</f>
        <v>0</v>
      </c>
      <c r="H207" s="18">
        <f>Model!$W$5*((drdp!B207)*DSFS!$B207+(drdp!E207)*DSFS!$C207+(drdp!H207)*DSFS!$D207)</f>
        <v>0.88702463137535903</v>
      </c>
      <c r="I207" s="18">
        <f>Model!$W$5*((drdp!C207)*DSFS!$B207+(drdp!F207)*DSFS!$C207+(drdp!I207)*DSFS!$D207)</f>
        <v>3.3104209918578946</v>
      </c>
      <c r="J207" s="18">
        <f>Model!$W$5*((drdp!D207)*DSFS!$B207+(drdp!G207)*DSFS!$C207+(drdp!J207)*DSFS!$D207)</f>
        <v>2.0994143923314112E-16</v>
      </c>
      <c r="K207" s="21">
        <f>SUM(E$3:E206)+H207</f>
        <v>0.58470639897210741</v>
      </c>
      <c r="L207" s="21">
        <f>SUM(F$3:F206)+I207</f>
        <v>2.1821539884745436</v>
      </c>
      <c r="M207" s="21">
        <f>SUM(G$3:G206)+J207</f>
        <v>1.9717391027752893</v>
      </c>
      <c r="N207" s="19">
        <f t="shared" si="19"/>
        <v>0.34188157299892924</v>
      </c>
      <c r="O207" s="19">
        <f t="shared" si="20"/>
        <v>4.7617960294153585</v>
      </c>
      <c r="P207" s="19">
        <f t="shared" si="21"/>
        <v>3.887755089413103</v>
      </c>
      <c r="Q207" s="19">
        <f t="shared" si="22"/>
        <v>1.2759194006035719</v>
      </c>
      <c r="R207" s="19">
        <f t="shared" si="23"/>
        <v>1.1528884704962334</v>
      </c>
      <c r="S207" s="19">
        <f t="shared" si="24"/>
        <v>4.3026383473523158</v>
      </c>
    </row>
    <row r="208" spans="1:19" x14ac:dyDescent="0.25">
      <c r="A208" s="26">
        <f>Wellpath!E208</f>
        <v>6150</v>
      </c>
      <c r="B208" s="22">
        <f>Wellpath!K208</f>
        <v>6150</v>
      </c>
      <c r="C208" s="22">
        <v>0</v>
      </c>
      <c r="D208" s="22">
        <v>0</v>
      </c>
      <c r="E208" s="20">
        <f>Model!$W$5*((drdp!B208+drdp!K208)*DSFS!$B208+(drdp!E208+drdp!N208)*DSFS!$C208+(drdp!H208+drdp!Q208)*DSFS!$D208)</f>
        <v>0</v>
      </c>
      <c r="F208" s="20">
        <f>Model!$W$5*((drdp!C208+drdp!L208)*DSFS!$B208+(drdp!F208+drdp!O208)*DSFS!$C208+(drdp!I208+drdp!R208)*DSFS!$D208)</f>
        <v>0</v>
      </c>
      <c r="G208" s="20">
        <f>Model!$W$5*((drdp!D208+drdp!M208)*DSFS!$B208+(drdp!G208+drdp!P208)*DSFS!$C208+(drdp!J208+drdp!S208)*DSFS!$D208)</f>
        <v>0</v>
      </c>
      <c r="H208" s="18">
        <f>Model!$W$5*((drdp!B208)*DSFS!$B208+(drdp!E208)*DSFS!$C208+(drdp!H208)*DSFS!$D208)</f>
        <v>0.89137279133308134</v>
      </c>
      <c r="I208" s="18">
        <f>Model!$W$5*((drdp!C208)*DSFS!$B208+(drdp!F208)*DSFS!$C208+(drdp!I208)*DSFS!$D208)</f>
        <v>3.3266485457395514</v>
      </c>
      <c r="J208" s="18">
        <f>Model!$W$5*((drdp!D208)*DSFS!$B208+(drdp!G208)*DSFS!$C208+(drdp!J208)*DSFS!$D208)</f>
        <v>2.1097056393526435E-16</v>
      </c>
      <c r="K208" s="21">
        <f>SUM(E$3:E207)+H208</f>
        <v>0.58905455892982972</v>
      </c>
      <c r="L208" s="21">
        <f>SUM(F$3:F207)+I208</f>
        <v>2.1983815423562003</v>
      </c>
      <c r="M208" s="21">
        <f>SUM(G$3:G207)+J208</f>
        <v>1.9717391027752893</v>
      </c>
      <c r="N208" s="19">
        <f t="shared" si="19"/>
        <v>0.34698527339601626</v>
      </c>
      <c r="O208" s="19">
        <f t="shared" si="20"/>
        <v>4.8328814057724259</v>
      </c>
      <c r="P208" s="19">
        <f t="shared" si="21"/>
        <v>3.887755089413103</v>
      </c>
      <c r="Q208" s="19">
        <f t="shared" si="22"/>
        <v>1.2949666697921103</v>
      </c>
      <c r="R208" s="19">
        <f t="shared" si="23"/>
        <v>1.1614619075099961</v>
      </c>
      <c r="S208" s="19">
        <f t="shared" si="24"/>
        <v>4.3346348498831713</v>
      </c>
    </row>
    <row r="209" spans="1:19" x14ac:dyDescent="0.25">
      <c r="A209" s="26">
        <f>Wellpath!E209</f>
        <v>6180</v>
      </c>
      <c r="B209" s="22">
        <f>Wellpath!K209</f>
        <v>6180</v>
      </c>
      <c r="C209" s="22">
        <v>0</v>
      </c>
      <c r="D209" s="22">
        <v>0</v>
      </c>
      <c r="E209" s="20">
        <f>Model!$W$5*((drdp!B209+drdp!K209)*DSFS!$B209+(drdp!E209+drdp!N209)*DSFS!$C209+(drdp!H209+drdp!Q209)*DSFS!$D209)</f>
        <v>0</v>
      </c>
      <c r="F209" s="20">
        <f>Model!$W$5*((drdp!C209+drdp!L209)*DSFS!$B209+(drdp!F209+drdp!O209)*DSFS!$C209+(drdp!I209+drdp!R209)*DSFS!$D209)</f>
        <v>0</v>
      </c>
      <c r="G209" s="20">
        <f>Model!$W$5*((drdp!D209+drdp!M209)*DSFS!$B209+(drdp!G209+drdp!P209)*DSFS!$C209+(drdp!J209+drdp!S209)*DSFS!$D209)</f>
        <v>0</v>
      </c>
      <c r="H209" s="18">
        <f>Model!$W$5*((drdp!B209)*DSFS!$B209+(drdp!E209)*DSFS!$C209+(drdp!H209)*DSFS!$D209)</f>
        <v>0.89572095129080376</v>
      </c>
      <c r="I209" s="18">
        <f>Model!$W$5*((drdp!C209)*DSFS!$B209+(drdp!F209)*DSFS!$C209+(drdp!I209)*DSFS!$D209)</f>
        <v>3.3428760996212077</v>
      </c>
      <c r="J209" s="18">
        <f>Model!$W$5*((drdp!D209)*DSFS!$B209+(drdp!G209)*DSFS!$C209+(drdp!J209)*DSFS!$D209)</f>
        <v>2.1199968863738759E-16</v>
      </c>
      <c r="K209" s="21">
        <f>SUM(E$3:E208)+H209</f>
        <v>0.59340271888755214</v>
      </c>
      <c r="L209" s="21">
        <f>SUM(F$3:F208)+I209</f>
        <v>2.2146090962378562</v>
      </c>
      <c r="M209" s="21">
        <f>SUM(G$3:G208)+J209</f>
        <v>1.9717391027752893</v>
      </c>
      <c r="N209" s="19">
        <f t="shared" si="19"/>
        <v>0.35212678678313925</v>
      </c>
      <c r="O209" s="19">
        <f t="shared" si="20"/>
        <v>4.9044934491394541</v>
      </c>
      <c r="P209" s="19">
        <f t="shared" si="21"/>
        <v>3.887755089413103</v>
      </c>
      <c r="Q209" s="19">
        <f t="shared" si="22"/>
        <v>1.3141550589806485</v>
      </c>
      <c r="R209" s="19">
        <f t="shared" si="23"/>
        <v>1.1700353445237592</v>
      </c>
      <c r="S209" s="19">
        <f t="shared" si="24"/>
        <v>4.366631352414025</v>
      </c>
    </row>
    <row r="210" spans="1:19" x14ac:dyDescent="0.25">
      <c r="A210" s="26">
        <f>Wellpath!E210</f>
        <v>6210</v>
      </c>
      <c r="B210" s="22">
        <f>Wellpath!K210</f>
        <v>6210</v>
      </c>
      <c r="C210" s="22">
        <v>0</v>
      </c>
      <c r="D210" s="22">
        <v>0</v>
      </c>
      <c r="E210" s="20">
        <f>Model!$W$5*((drdp!B210+drdp!K210)*DSFS!$B210+(drdp!E210+drdp!N210)*DSFS!$C210+(drdp!H210+drdp!Q210)*DSFS!$D210)</f>
        <v>0</v>
      </c>
      <c r="F210" s="20">
        <f>Model!$W$5*((drdp!C210+drdp!L210)*DSFS!$B210+(drdp!F210+drdp!O210)*DSFS!$C210+(drdp!I210+drdp!R210)*DSFS!$D210)</f>
        <v>0</v>
      </c>
      <c r="G210" s="20">
        <f>Model!$W$5*((drdp!D210+drdp!M210)*DSFS!$B210+(drdp!G210+drdp!P210)*DSFS!$C210+(drdp!J210+drdp!S210)*DSFS!$D210)</f>
        <v>0</v>
      </c>
      <c r="H210" s="18">
        <f>Model!$W$5*((drdp!B210)*DSFS!$B210+(drdp!E210)*DSFS!$C210+(drdp!H210)*DSFS!$D210)</f>
        <v>0.90006911124852607</v>
      </c>
      <c r="I210" s="18">
        <f>Model!$W$5*((drdp!C210)*DSFS!$B210+(drdp!F210)*DSFS!$C210+(drdp!I210)*DSFS!$D210)</f>
        <v>3.3591036535028636</v>
      </c>
      <c r="J210" s="18">
        <f>Model!$W$5*((drdp!D210)*DSFS!$B210+(drdp!G210)*DSFS!$C210+(drdp!J210)*DSFS!$D210)</f>
        <v>2.1302881333951083E-16</v>
      </c>
      <c r="K210" s="21">
        <f>SUM(E$3:E209)+H210</f>
        <v>0.59775087884527445</v>
      </c>
      <c r="L210" s="21">
        <f>SUM(F$3:F209)+I210</f>
        <v>2.230836650119512</v>
      </c>
      <c r="M210" s="21">
        <f>SUM(G$3:G209)+J210</f>
        <v>1.9717391027752893</v>
      </c>
      <c r="N210" s="19">
        <f t="shared" si="19"/>
        <v>0.35730611316029798</v>
      </c>
      <c r="O210" s="19">
        <f t="shared" si="20"/>
        <v>4.9766321595164458</v>
      </c>
      <c r="P210" s="19">
        <f t="shared" si="21"/>
        <v>3.887755089413103</v>
      </c>
      <c r="Q210" s="19">
        <f t="shared" si="22"/>
        <v>1.3334845681691863</v>
      </c>
      <c r="R210" s="19">
        <f t="shared" si="23"/>
        <v>1.1786087815375221</v>
      </c>
      <c r="S210" s="19">
        <f t="shared" si="24"/>
        <v>4.3986278549448787</v>
      </c>
    </row>
    <row r="211" spans="1:19" x14ac:dyDescent="0.25">
      <c r="A211" s="26">
        <f>Wellpath!E211</f>
        <v>6240</v>
      </c>
      <c r="B211" s="22">
        <f>Wellpath!K211</f>
        <v>6240</v>
      </c>
      <c r="C211" s="22">
        <v>0</v>
      </c>
      <c r="D211" s="22">
        <v>0</v>
      </c>
      <c r="E211" s="20">
        <f>Model!$W$5*((drdp!B211+drdp!K211)*DSFS!$B211+(drdp!E211+drdp!N211)*DSFS!$C211+(drdp!H211+drdp!Q211)*DSFS!$D211)</f>
        <v>0</v>
      </c>
      <c r="F211" s="20">
        <f>Model!$W$5*((drdp!C211+drdp!L211)*DSFS!$B211+(drdp!F211+drdp!O211)*DSFS!$C211+(drdp!I211+drdp!R211)*DSFS!$D211)</f>
        <v>0</v>
      </c>
      <c r="G211" s="20">
        <f>Model!$W$5*((drdp!D211+drdp!M211)*DSFS!$B211+(drdp!G211+drdp!P211)*DSFS!$C211+(drdp!J211+drdp!S211)*DSFS!$D211)</f>
        <v>0</v>
      </c>
      <c r="H211" s="18">
        <f>Model!$W$5*((drdp!B211)*DSFS!$B211+(drdp!E211)*DSFS!$C211+(drdp!H211)*DSFS!$D211)</f>
        <v>0.90441727120624837</v>
      </c>
      <c r="I211" s="18">
        <f>Model!$W$5*((drdp!C211)*DSFS!$B211+(drdp!F211)*DSFS!$C211+(drdp!I211)*DSFS!$D211)</f>
        <v>3.3753312073845199</v>
      </c>
      <c r="J211" s="18">
        <f>Model!$W$5*((drdp!D211)*DSFS!$B211+(drdp!G211)*DSFS!$C211+(drdp!J211)*DSFS!$D211)</f>
        <v>2.1405793804163406E-16</v>
      </c>
      <c r="K211" s="21">
        <f>SUM(E$3:E210)+H211</f>
        <v>0.60209903880299676</v>
      </c>
      <c r="L211" s="21">
        <f>SUM(F$3:F210)+I211</f>
        <v>2.2470642040011688</v>
      </c>
      <c r="M211" s="21">
        <f>SUM(G$3:G210)+J211</f>
        <v>1.9717391027752893</v>
      </c>
      <c r="N211" s="19">
        <f t="shared" si="19"/>
        <v>0.36252325252749257</v>
      </c>
      <c r="O211" s="19">
        <f t="shared" si="20"/>
        <v>5.0492975369034063</v>
      </c>
      <c r="P211" s="19">
        <f t="shared" si="21"/>
        <v>3.887755089413103</v>
      </c>
      <c r="Q211" s="19">
        <f t="shared" si="22"/>
        <v>1.3529551973577247</v>
      </c>
      <c r="R211" s="19">
        <f t="shared" si="23"/>
        <v>1.187182218551285</v>
      </c>
      <c r="S211" s="19">
        <f t="shared" si="24"/>
        <v>4.4306243574757342</v>
      </c>
    </row>
    <row r="212" spans="1:19" x14ac:dyDescent="0.25">
      <c r="A212" s="26">
        <f>Wellpath!E212</f>
        <v>6270</v>
      </c>
      <c r="B212" s="22">
        <f>Wellpath!K212</f>
        <v>6270</v>
      </c>
      <c r="C212" s="22">
        <v>0</v>
      </c>
      <c r="D212" s="22">
        <v>0</v>
      </c>
      <c r="E212" s="20">
        <f>Model!$W$5*((drdp!B212+drdp!K212)*DSFS!$B212+(drdp!E212+drdp!N212)*DSFS!$C212+(drdp!H212+drdp!Q212)*DSFS!$D212)</f>
        <v>0</v>
      </c>
      <c r="F212" s="20">
        <f>Model!$W$5*((drdp!C212+drdp!L212)*DSFS!$B212+(drdp!F212+drdp!O212)*DSFS!$C212+(drdp!I212+drdp!R212)*DSFS!$D212)</f>
        <v>0</v>
      </c>
      <c r="G212" s="20">
        <f>Model!$W$5*((drdp!D212+drdp!M212)*DSFS!$B212+(drdp!G212+drdp!P212)*DSFS!$C212+(drdp!J212+drdp!S212)*DSFS!$D212)</f>
        <v>0</v>
      </c>
      <c r="H212" s="18">
        <f>Model!$W$5*((drdp!B212)*DSFS!$B212+(drdp!E212)*DSFS!$C212+(drdp!H212)*DSFS!$D212)</f>
        <v>0.90876543116397079</v>
      </c>
      <c r="I212" s="18">
        <f>Model!$W$5*((drdp!C212)*DSFS!$B212+(drdp!F212)*DSFS!$C212+(drdp!I212)*DSFS!$D212)</f>
        <v>3.3915587612661762</v>
      </c>
      <c r="J212" s="18">
        <f>Model!$W$5*((drdp!D212)*DSFS!$B212+(drdp!G212)*DSFS!$C212+(drdp!J212)*DSFS!$D212)</f>
        <v>2.150870627437573E-16</v>
      </c>
      <c r="K212" s="21">
        <f>SUM(E$3:E211)+H212</f>
        <v>0.60644719876071917</v>
      </c>
      <c r="L212" s="21">
        <f>SUM(F$3:F211)+I212</f>
        <v>2.2632917578828247</v>
      </c>
      <c r="M212" s="21">
        <f>SUM(G$3:G211)+J212</f>
        <v>1.9717391027752893</v>
      </c>
      <c r="N212" s="19">
        <f t="shared" si="19"/>
        <v>0.36777820488472324</v>
      </c>
      <c r="O212" s="19">
        <f t="shared" si="20"/>
        <v>5.1224895813003268</v>
      </c>
      <c r="P212" s="19">
        <f t="shared" si="21"/>
        <v>3.887755089413103</v>
      </c>
      <c r="Q212" s="19">
        <f t="shared" si="22"/>
        <v>1.3725669465462629</v>
      </c>
      <c r="R212" s="19">
        <f t="shared" si="23"/>
        <v>1.1957556555650479</v>
      </c>
      <c r="S212" s="19">
        <f t="shared" si="24"/>
        <v>4.462620860006588</v>
      </c>
    </row>
    <row r="213" spans="1:19" x14ac:dyDescent="0.25">
      <c r="A213" s="26">
        <f>Wellpath!E213</f>
        <v>6300</v>
      </c>
      <c r="B213" s="22">
        <f>Wellpath!K213</f>
        <v>6300</v>
      </c>
      <c r="C213" s="22">
        <v>0</v>
      </c>
      <c r="D213" s="22">
        <v>0</v>
      </c>
      <c r="E213" s="20">
        <f>Model!$W$5*((drdp!B213+drdp!K213)*DSFS!$B213+(drdp!E213+drdp!N213)*DSFS!$C213+(drdp!H213+drdp!Q213)*DSFS!$D213)</f>
        <v>0</v>
      </c>
      <c r="F213" s="20">
        <f>Model!$W$5*((drdp!C213+drdp!L213)*DSFS!$B213+(drdp!F213+drdp!O213)*DSFS!$C213+(drdp!I213+drdp!R213)*DSFS!$D213)</f>
        <v>0</v>
      </c>
      <c r="G213" s="20">
        <f>Model!$W$5*((drdp!D213+drdp!M213)*DSFS!$B213+(drdp!G213+drdp!P213)*DSFS!$C213+(drdp!J213+drdp!S213)*DSFS!$D213)</f>
        <v>0</v>
      </c>
      <c r="H213" s="18">
        <f>Model!$W$5*((drdp!B213)*DSFS!$B213+(drdp!E213)*DSFS!$C213+(drdp!H213)*DSFS!$D213)</f>
        <v>0.9131135911216931</v>
      </c>
      <c r="I213" s="18">
        <f>Model!$W$5*((drdp!C213)*DSFS!$B213+(drdp!F213)*DSFS!$C213+(drdp!I213)*DSFS!$D213)</f>
        <v>3.4077863151478325</v>
      </c>
      <c r="J213" s="18">
        <f>Model!$W$5*((drdp!D213)*DSFS!$B213+(drdp!G213)*DSFS!$C213+(drdp!J213)*DSFS!$D213)</f>
        <v>2.1611618744588056E-16</v>
      </c>
      <c r="K213" s="21">
        <f>SUM(E$3:E212)+H213</f>
        <v>0.61079535871844148</v>
      </c>
      <c r="L213" s="21">
        <f>SUM(F$3:F212)+I213</f>
        <v>2.2795193117644814</v>
      </c>
      <c r="M213" s="21">
        <f>SUM(G$3:G212)+J213</f>
        <v>1.9717391027752893</v>
      </c>
      <c r="N213" s="19">
        <f t="shared" si="19"/>
        <v>0.3730709702319896</v>
      </c>
      <c r="O213" s="19">
        <f t="shared" si="20"/>
        <v>5.1962082927072153</v>
      </c>
      <c r="P213" s="19">
        <f t="shared" si="21"/>
        <v>3.887755089413103</v>
      </c>
      <c r="Q213" s="19">
        <f t="shared" si="22"/>
        <v>1.3923198157348013</v>
      </c>
      <c r="R213" s="19">
        <f t="shared" si="23"/>
        <v>1.2043290925788108</v>
      </c>
      <c r="S213" s="19">
        <f t="shared" si="24"/>
        <v>4.4946173625374435</v>
      </c>
    </row>
    <row r="214" spans="1:19" x14ac:dyDescent="0.25">
      <c r="A214" s="26">
        <f>Wellpath!E214</f>
        <v>6330</v>
      </c>
      <c r="B214" s="22">
        <f>Wellpath!K214</f>
        <v>6330</v>
      </c>
      <c r="C214" s="22">
        <v>0</v>
      </c>
      <c r="D214" s="22">
        <v>0</v>
      </c>
      <c r="E214" s="20">
        <f>Model!$W$5*((drdp!B214+drdp!K214)*DSFS!$B214+(drdp!E214+drdp!N214)*DSFS!$C214+(drdp!H214+drdp!Q214)*DSFS!$D214)</f>
        <v>0</v>
      </c>
      <c r="F214" s="20">
        <f>Model!$W$5*((drdp!C214+drdp!L214)*DSFS!$B214+(drdp!F214+drdp!O214)*DSFS!$C214+(drdp!I214+drdp!R214)*DSFS!$D214)</f>
        <v>0</v>
      </c>
      <c r="G214" s="20">
        <f>Model!$W$5*((drdp!D214+drdp!M214)*DSFS!$B214+(drdp!G214+drdp!P214)*DSFS!$C214+(drdp!J214+drdp!S214)*DSFS!$D214)</f>
        <v>0</v>
      </c>
      <c r="H214" s="18">
        <f>Model!$W$5*((drdp!B214)*DSFS!$B214+(drdp!E214)*DSFS!$C214+(drdp!H214)*DSFS!$D214)</f>
        <v>0.91746175107941541</v>
      </c>
      <c r="I214" s="18">
        <f>Model!$W$5*((drdp!C214)*DSFS!$B214+(drdp!F214)*DSFS!$C214+(drdp!I214)*DSFS!$D214)</f>
        <v>3.4240138690294888</v>
      </c>
      <c r="J214" s="18">
        <f>Model!$W$5*((drdp!D214)*DSFS!$B214+(drdp!G214)*DSFS!$C214+(drdp!J214)*DSFS!$D214)</f>
        <v>2.171453121480038E-16</v>
      </c>
      <c r="K214" s="21">
        <f>SUM(E$3:E213)+H214</f>
        <v>0.61514351867616379</v>
      </c>
      <c r="L214" s="21">
        <f>SUM(F$3:F213)+I214</f>
        <v>2.2957468656461373</v>
      </c>
      <c r="M214" s="21">
        <f>SUM(G$3:G213)+J214</f>
        <v>1.9717391027752893</v>
      </c>
      <c r="N214" s="19">
        <f t="shared" si="19"/>
        <v>0.37840154856929187</v>
      </c>
      <c r="O214" s="19">
        <f t="shared" si="20"/>
        <v>5.2704536711240637</v>
      </c>
      <c r="P214" s="19">
        <f t="shared" si="21"/>
        <v>3.887755089413103</v>
      </c>
      <c r="Q214" s="19">
        <f t="shared" si="22"/>
        <v>1.412213804923339</v>
      </c>
      <c r="R214" s="19">
        <f t="shared" si="23"/>
        <v>1.2129025295925737</v>
      </c>
      <c r="S214" s="19">
        <f t="shared" si="24"/>
        <v>4.5266138650682972</v>
      </c>
    </row>
    <row r="215" spans="1:19" x14ac:dyDescent="0.25">
      <c r="A215" s="26">
        <f>Wellpath!E215</f>
        <v>6360</v>
      </c>
      <c r="B215" s="22">
        <f>Wellpath!K215</f>
        <v>6360</v>
      </c>
      <c r="C215" s="22">
        <v>0</v>
      </c>
      <c r="D215" s="22">
        <v>0</v>
      </c>
      <c r="E215" s="20">
        <f>Model!$W$5*((drdp!B215+drdp!K215)*DSFS!$B215+(drdp!E215+drdp!N215)*DSFS!$C215+(drdp!H215+drdp!Q215)*DSFS!$D215)</f>
        <v>0</v>
      </c>
      <c r="F215" s="20">
        <f>Model!$W$5*((drdp!C215+drdp!L215)*DSFS!$B215+(drdp!F215+drdp!O215)*DSFS!$C215+(drdp!I215+drdp!R215)*DSFS!$D215)</f>
        <v>0</v>
      </c>
      <c r="G215" s="20">
        <f>Model!$W$5*((drdp!D215+drdp!M215)*DSFS!$B215+(drdp!G215+drdp!P215)*DSFS!$C215+(drdp!J215+drdp!S215)*DSFS!$D215)</f>
        <v>0</v>
      </c>
      <c r="H215" s="18">
        <f>Model!$W$5*((drdp!B215)*DSFS!$B215+(drdp!E215)*DSFS!$C215+(drdp!H215)*DSFS!$D215)</f>
        <v>0.92180991103713783</v>
      </c>
      <c r="I215" s="18">
        <f>Model!$W$5*((drdp!C215)*DSFS!$B215+(drdp!F215)*DSFS!$C215+(drdp!I215)*DSFS!$D215)</f>
        <v>3.4402414229111455</v>
      </c>
      <c r="J215" s="18">
        <f>Model!$W$5*((drdp!D215)*DSFS!$B215+(drdp!G215)*DSFS!$C215+(drdp!J215)*DSFS!$D215)</f>
        <v>2.1817443685012704E-16</v>
      </c>
      <c r="K215" s="21">
        <f>SUM(E$3:E214)+H215</f>
        <v>0.61949167863388621</v>
      </c>
      <c r="L215" s="21">
        <f>SUM(F$3:F214)+I215</f>
        <v>2.311974419527794</v>
      </c>
      <c r="M215" s="21">
        <f>SUM(G$3:G214)+J215</f>
        <v>1.9717391027752893</v>
      </c>
      <c r="N215" s="19">
        <f t="shared" si="19"/>
        <v>0.38376993989663016</v>
      </c>
      <c r="O215" s="19">
        <f t="shared" si="20"/>
        <v>5.3452257165508801</v>
      </c>
      <c r="P215" s="19">
        <f t="shared" si="21"/>
        <v>3.887755089413103</v>
      </c>
      <c r="Q215" s="19">
        <f t="shared" si="22"/>
        <v>1.4322489141118777</v>
      </c>
      <c r="R215" s="19">
        <f t="shared" si="23"/>
        <v>1.2214759666063366</v>
      </c>
      <c r="S215" s="19">
        <f t="shared" si="24"/>
        <v>4.5586103675991527</v>
      </c>
    </row>
    <row r="216" spans="1:19" x14ac:dyDescent="0.25">
      <c r="A216" s="26">
        <f>Wellpath!E216</f>
        <v>6390</v>
      </c>
      <c r="B216" s="22">
        <f>Wellpath!K216</f>
        <v>6390</v>
      </c>
      <c r="C216" s="22">
        <v>0</v>
      </c>
      <c r="D216" s="22">
        <v>0</v>
      </c>
      <c r="E216" s="20">
        <f>Model!$W$5*((drdp!B216+drdp!K216)*DSFS!$B216+(drdp!E216+drdp!N216)*DSFS!$C216+(drdp!H216+drdp!Q216)*DSFS!$D216)</f>
        <v>0</v>
      </c>
      <c r="F216" s="20">
        <f>Model!$W$5*((drdp!C216+drdp!L216)*DSFS!$B216+(drdp!F216+drdp!O216)*DSFS!$C216+(drdp!I216+drdp!R216)*DSFS!$D216)</f>
        <v>0</v>
      </c>
      <c r="G216" s="20">
        <f>Model!$W$5*((drdp!D216+drdp!M216)*DSFS!$B216+(drdp!G216+drdp!P216)*DSFS!$C216+(drdp!J216+drdp!S216)*DSFS!$D216)</f>
        <v>0</v>
      </c>
      <c r="H216" s="18">
        <f>Model!$W$5*((drdp!B216)*DSFS!$B216+(drdp!E216)*DSFS!$C216+(drdp!H216)*DSFS!$D216)</f>
        <v>0.92615807099486014</v>
      </c>
      <c r="I216" s="18">
        <f>Model!$W$5*((drdp!C216)*DSFS!$B216+(drdp!F216)*DSFS!$C216+(drdp!I216)*DSFS!$D216)</f>
        <v>3.4564689767928019</v>
      </c>
      <c r="J216" s="18">
        <f>Model!$W$5*((drdp!D216)*DSFS!$B216+(drdp!G216)*DSFS!$C216+(drdp!J216)*DSFS!$D216)</f>
        <v>2.1920356155225027E-16</v>
      </c>
      <c r="K216" s="21">
        <f>SUM(E$3:E215)+H216</f>
        <v>0.62383983859160852</v>
      </c>
      <c r="L216" s="21">
        <f>SUM(F$3:F215)+I216</f>
        <v>2.3282019734094508</v>
      </c>
      <c r="M216" s="21">
        <f>SUM(G$3:G215)+J216</f>
        <v>1.9717391027752893</v>
      </c>
      <c r="N216" s="19">
        <f t="shared" si="19"/>
        <v>0.38917614421400415</v>
      </c>
      <c r="O216" s="19">
        <f t="shared" si="20"/>
        <v>5.4205244289876608</v>
      </c>
      <c r="P216" s="19">
        <f t="shared" si="21"/>
        <v>3.887755089413103</v>
      </c>
      <c r="Q216" s="19">
        <f t="shared" si="22"/>
        <v>1.4524251433004163</v>
      </c>
      <c r="R216" s="19">
        <f t="shared" si="23"/>
        <v>1.2300494036200995</v>
      </c>
      <c r="S216" s="19">
        <f t="shared" si="24"/>
        <v>4.5906068701300082</v>
      </c>
    </row>
    <row r="217" spans="1:19" x14ac:dyDescent="0.25">
      <c r="A217" s="26">
        <f>Wellpath!E217</f>
        <v>6420</v>
      </c>
      <c r="B217" s="22">
        <f>Wellpath!K217</f>
        <v>6420</v>
      </c>
      <c r="C217" s="22">
        <v>0</v>
      </c>
      <c r="D217" s="22">
        <v>0</v>
      </c>
      <c r="E217" s="20">
        <f>Model!$W$5*((drdp!B217+drdp!K217)*DSFS!$B217+(drdp!E217+drdp!N217)*DSFS!$C217+(drdp!H217+drdp!Q217)*DSFS!$D217)</f>
        <v>0</v>
      </c>
      <c r="F217" s="20">
        <f>Model!$W$5*((drdp!C217+drdp!L217)*DSFS!$B217+(drdp!F217+drdp!O217)*DSFS!$C217+(drdp!I217+drdp!R217)*DSFS!$D217)</f>
        <v>0</v>
      </c>
      <c r="G217" s="20">
        <f>Model!$W$5*((drdp!D217+drdp!M217)*DSFS!$B217+(drdp!G217+drdp!P217)*DSFS!$C217+(drdp!J217+drdp!S217)*DSFS!$D217)</f>
        <v>0</v>
      </c>
      <c r="H217" s="18">
        <f>Model!$W$5*((drdp!B217)*DSFS!$B217+(drdp!E217)*DSFS!$C217+(drdp!H217)*DSFS!$D217)</f>
        <v>0.93050623095258245</v>
      </c>
      <c r="I217" s="18">
        <f>Model!$W$5*((drdp!C217)*DSFS!$B217+(drdp!F217)*DSFS!$C217+(drdp!I217)*DSFS!$D217)</f>
        <v>3.4726965306744582</v>
      </c>
      <c r="J217" s="18">
        <f>Model!$W$5*((drdp!D217)*DSFS!$B217+(drdp!G217)*DSFS!$C217+(drdp!J217)*DSFS!$D217)</f>
        <v>2.2023268625437351E-16</v>
      </c>
      <c r="K217" s="21">
        <f>SUM(E$3:E216)+H217</f>
        <v>0.62818799854933083</v>
      </c>
      <c r="L217" s="21">
        <f>SUM(F$3:F216)+I217</f>
        <v>2.3444295272911067</v>
      </c>
      <c r="M217" s="21">
        <f>SUM(G$3:G216)+J217</f>
        <v>1.9717391027752893</v>
      </c>
      <c r="N217" s="19">
        <f t="shared" si="19"/>
        <v>0.39462016152141405</v>
      </c>
      <c r="O217" s="19">
        <f t="shared" si="20"/>
        <v>5.4963498084344016</v>
      </c>
      <c r="P217" s="19">
        <f t="shared" si="21"/>
        <v>3.887755089413103</v>
      </c>
      <c r="Q217" s="19">
        <f t="shared" si="22"/>
        <v>1.4727424924889541</v>
      </c>
      <c r="R217" s="19">
        <f t="shared" si="23"/>
        <v>1.2386228406338624</v>
      </c>
      <c r="S217" s="19">
        <f t="shared" si="24"/>
        <v>4.622603372660862</v>
      </c>
    </row>
    <row r="218" spans="1:19" x14ac:dyDescent="0.25">
      <c r="A218" s="26">
        <f>Wellpath!E218</f>
        <v>6450</v>
      </c>
      <c r="B218" s="22">
        <f>Wellpath!K218</f>
        <v>6450</v>
      </c>
      <c r="C218" s="22">
        <v>0</v>
      </c>
      <c r="D218" s="22">
        <v>0</v>
      </c>
      <c r="E218" s="20">
        <f>Model!$W$5*((drdp!B218+drdp!K218)*DSFS!$B218+(drdp!E218+drdp!N218)*DSFS!$C218+(drdp!H218+drdp!Q218)*DSFS!$D218)</f>
        <v>0</v>
      </c>
      <c r="F218" s="20">
        <f>Model!$W$5*((drdp!C218+drdp!L218)*DSFS!$B218+(drdp!F218+drdp!O218)*DSFS!$C218+(drdp!I218+drdp!R218)*DSFS!$D218)</f>
        <v>0</v>
      </c>
      <c r="G218" s="20">
        <f>Model!$W$5*((drdp!D218+drdp!M218)*DSFS!$B218+(drdp!G218+drdp!P218)*DSFS!$C218+(drdp!J218+drdp!S218)*DSFS!$D218)</f>
        <v>0</v>
      </c>
      <c r="H218" s="18">
        <f>Model!$W$5*((drdp!B218)*DSFS!$B218+(drdp!E218)*DSFS!$C218+(drdp!H218)*DSFS!$D218)</f>
        <v>0.93485439091030487</v>
      </c>
      <c r="I218" s="18">
        <f>Model!$W$5*((drdp!C218)*DSFS!$B218+(drdp!F218)*DSFS!$C218+(drdp!I218)*DSFS!$D218)</f>
        <v>3.4889240845561145</v>
      </c>
      <c r="J218" s="18">
        <f>Model!$W$5*((drdp!D218)*DSFS!$B218+(drdp!G218)*DSFS!$C218+(drdp!J218)*DSFS!$D218)</f>
        <v>2.2126181095649675E-16</v>
      </c>
      <c r="K218" s="21">
        <f>SUM(E$3:E217)+H218</f>
        <v>0.63253615850705325</v>
      </c>
      <c r="L218" s="21">
        <f>SUM(F$3:F217)+I218</f>
        <v>2.3606570811727634</v>
      </c>
      <c r="M218" s="21">
        <f>SUM(G$3:G217)+J218</f>
        <v>1.9717391027752893</v>
      </c>
      <c r="N218" s="19">
        <f t="shared" si="19"/>
        <v>0.40010199181885997</v>
      </c>
      <c r="O218" s="19">
        <f t="shared" si="20"/>
        <v>5.5727018548911111</v>
      </c>
      <c r="P218" s="19">
        <f t="shared" si="21"/>
        <v>3.887755089413103</v>
      </c>
      <c r="Q218" s="19">
        <f t="shared" si="22"/>
        <v>1.4932009616774928</v>
      </c>
      <c r="R218" s="19">
        <f t="shared" si="23"/>
        <v>1.2471962776476253</v>
      </c>
      <c r="S218" s="19">
        <f t="shared" si="24"/>
        <v>4.6545998751917175</v>
      </c>
    </row>
    <row r="219" spans="1:19" x14ac:dyDescent="0.25">
      <c r="A219" s="26">
        <f>Wellpath!E219</f>
        <v>6480</v>
      </c>
      <c r="B219" s="22">
        <f>Wellpath!K219</f>
        <v>6480</v>
      </c>
      <c r="C219" s="22">
        <v>0</v>
      </c>
      <c r="D219" s="22">
        <v>0</v>
      </c>
      <c r="E219" s="20">
        <f>Model!$W$5*((drdp!B219+drdp!K219)*DSFS!$B219+(drdp!E219+drdp!N219)*DSFS!$C219+(drdp!H219+drdp!Q219)*DSFS!$D219)</f>
        <v>0</v>
      </c>
      <c r="F219" s="20">
        <f>Model!$W$5*((drdp!C219+drdp!L219)*DSFS!$B219+(drdp!F219+drdp!O219)*DSFS!$C219+(drdp!I219+drdp!R219)*DSFS!$D219)</f>
        <v>0</v>
      </c>
      <c r="G219" s="20">
        <f>Model!$W$5*((drdp!D219+drdp!M219)*DSFS!$B219+(drdp!G219+drdp!P219)*DSFS!$C219+(drdp!J219+drdp!S219)*DSFS!$D219)</f>
        <v>0</v>
      </c>
      <c r="H219" s="18">
        <f>Model!$W$5*((drdp!B219)*DSFS!$B219+(drdp!E219)*DSFS!$C219+(drdp!H219)*DSFS!$D219)</f>
        <v>0.93920255086802718</v>
      </c>
      <c r="I219" s="18">
        <f>Model!$W$5*((drdp!C219)*DSFS!$B219+(drdp!F219)*DSFS!$C219+(drdp!I219)*DSFS!$D219)</f>
        <v>3.5051516384377708</v>
      </c>
      <c r="J219" s="18">
        <f>Model!$W$5*((drdp!D219)*DSFS!$B219+(drdp!G219)*DSFS!$C219+(drdp!J219)*DSFS!$D219)</f>
        <v>2.2229093565862001E-16</v>
      </c>
      <c r="K219" s="21">
        <f>SUM(E$3:E218)+H219</f>
        <v>0.63688431846477556</v>
      </c>
      <c r="L219" s="21">
        <f>SUM(F$3:F218)+I219</f>
        <v>2.3768846350544193</v>
      </c>
      <c r="M219" s="21">
        <f>SUM(G$3:G218)+J219</f>
        <v>1.9717391027752893</v>
      </c>
      <c r="N219" s="19">
        <f t="shared" si="19"/>
        <v>0.40562163510634164</v>
      </c>
      <c r="O219" s="19">
        <f t="shared" si="20"/>
        <v>5.6495805683577798</v>
      </c>
      <c r="P219" s="19">
        <f t="shared" si="21"/>
        <v>3.887755089413103</v>
      </c>
      <c r="Q219" s="19">
        <f t="shared" si="22"/>
        <v>1.5138005508660306</v>
      </c>
      <c r="R219" s="19">
        <f t="shared" si="23"/>
        <v>1.2557697146613882</v>
      </c>
      <c r="S219" s="19">
        <f t="shared" si="24"/>
        <v>4.6865963777225712</v>
      </c>
    </row>
    <row r="220" spans="1:19" x14ac:dyDescent="0.25">
      <c r="A220" s="26">
        <f>Wellpath!E220</f>
        <v>6510</v>
      </c>
      <c r="B220" s="22">
        <f>Wellpath!K220</f>
        <v>6510</v>
      </c>
      <c r="C220" s="22">
        <v>0</v>
      </c>
      <c r="D220" s="22">
        <v>0</v>
      </c>
      <c r="E220" s="20">
        <f>Model!$W$5*((drdp!B220+drdp!K220)*DSFS!$B220+(drdp!E220+drdp!N220)*DSFS!$C220+(drdp!H220+drdp!Q220)*DSFS!$D220)</f>
        <v>0</v>
      </c>
      <c r="F220" s="20">
        <f>Model!$W$5*((drdp!C220+drdp!L220)*DSFS!$B220+(drdp!F220+drdp!O220)*DSFS!$C220+(drdp!I220+drdp!R220)*DSFS!$D220)</f>
        <v>0</v>
      </c>
      <c r="G220" s="20">
        <f>Model!$W$5*((drdp!D220+drdp!M220)*DSFS!$B220+(drdp!G220+drdp!P220)*DSFS!$C220+(drdp!J220+drdp!S220)*DSFS!$D220)</f>
        <v>0</v>
      </c>
      <c r="H220" s="18">
        <f>Model!$W$5*((drdp!B220)*DSFS!$B220+(drdp!E220)*DSFS!$C220+(drdp!H220)*DSFS!$D220)</f>
        <v>0.94355071082574948</v>
      </c>
      <c r="I220" s="18">
        <f>Model!$W$5*((drdp!C220)*DSFS!$B220+(drdp!F220)*DSFS!$C220+(drdp!I220)*DSFS!$D220)</f>
        <v>3.5213791923194271</v>
      </c>
      <c r="J220" s="18">
        <f>Model!$W$5*((drdp!D220)*DSFS!$B220+(drdp!G220)*DSFS!$C220+(drdp!J220)*DSFS!$D220)</f>
        <v>2.2332006036074322E-16</v>
      </c>
      <c r="K220" s="21">
        <f>SUM(E$3:E219)+H220</f>
        <v>0.64123247842249786</v>
      </c>
      <c r="L220" s="21">
        <f>SUM(F$3:F219)+I220</f>
        <v>2.393112188936076</v>
      </c>
      <c r="M220" s="21">
        <f>SUM(G$3:G219)+J220</f>
        <v>1.9717391027752893</v>
      </c>
      <c r="N220" s="19">
        <f t="shared" si="19"/>
        <v>0.41117909138385916</v>
      </c>
      <c r="O220" s="19">
        <f t="shared" si="20"/>
        <v>5.7269859488344173</v>
      </c>
      <c r="P220" s="19">
        <f t="shared" si="21"/>
        <v>3.887755089413103</v>
      </c>
      <c r="Q220" s="19">
        <f t="shared" si="22"/>
        <v>1.5345412600545689</v>
      </c>
      <c r="R220" s="19">
        <f t="shared" si="23"/>
        <v>1.2643431516751511</v>
      </c>
      <c r="S220" s="19">
        <f t="shared" si="24"/>
        <v>4.7185928802534267</v>
      </c>
    </row>
    <row r="221" spans="1:19" x14ac:dyDescent="0.25">
      <c r="A221" s="26">
        <f>Wellpath!E221</f>
        <v>6540</v>
      </c>
      <c r="B221" s="22">
        <f>Wellpath!K221</f>
        <v>6540</v>
      </c>
      <c r="C221" s="22">
        <v>0</v>
      </c>
      <c r="D221" s="22">
        <v>0</v>
      </c>
      <c r="E221" s="20">
        <f>Model!$W$5*((drdp!B221+drdp!K221)*DSFS!$B221+(drdp!E221+drdp!N221)*DSFS!$C221+(drdp!H221+drdp!Q221)*DSFS!$D221)</f>
        <v>0</v>
      </c>
      <c r="F221" s="20">
        <f>Model!$W$5*((drdp!C221+drdp!L221)*DSFS!$B221+(drdp!F221+drdp!O221)*DSFS!$C221+(drdp!I221+drdp!R221)*DSFS!$D221)</f>
        <v>0</v>
      </c>
      <c r="G221" s="20">
        <f>Model!$W$5*((drdp!D221+drdp!M221)*DSFS!$B221+(drdp!G221+drdp!P221)*DSFS!$C221+(drdp!J221+drdp!S221)*DSFS!$D221)</f>
        <v>0</v>
      </c>
      <c r="H221" s="18">
        <f>Model!$W$5*((drdp!B221)*DSFS!$B221+(drdp!E221)*DSFS!$C221+(drdp!H221)*DSFS!$D221)</f>
        <v>0.94789887078347179</v>
      </c>
      <c r="I221" s="18">
        <f>Model!$W$5*((drdp!C221)*DSFS!$B221+(drdp!F221)*DSFS!$C221+(drdp!I221)*DSFS!$D221)</f>
        <v>3.5376067462010834</v>
      </c>
      <c r="J221" s="18">
        <f>Model!$W$5*((drdp!D221)*DSFS!$B221+(drdp!G221)*DSFS!$C221+(drdp!J221)*DSFS!$D221)</f>
        <v>2.2434918506286648E-16</v>
      </c>
      <c r="K221" s="21">
        <f>SUM(E$3:E220)+H221</f>
        <v>0.64558063838022017</v>
      </c>
      <c r="L221" s="21">
        <f>SUM(F$3:F220)+I221</f>
        <v>2.4093397428177319</v>
      </c>
      <c r="M221" s="21">
        <f>SUM(G$3:G220)+J221</f>
        <v>1.9717391027752893</v>
      </c>
      <c r="N221" s="19">
        <f t="shared" si="19"/>
        <v>0.4167743606514126</v>
      </c>
      <c r="O221" s="19">
        <f t="shared" si="20"/>
        <v>5.8049179963210147</v>
      </c>
      <c r="P221" s="19">
        <f t="shared" si="21"/>
        <v>3.887755089413103</v>
      </c>
      <c r="Q221" s="19">
        <f t="shared" si="22"/>
        <v>1.5554230892431069</v>
      </c>
      <c r="R221" s="19">
        <f t="shared" si="23"/>
        <v>1.2729165886889138</v>
      </c>
      <c r="S221" s="19">
        <f t="shared" si="24"/>
        <v>4.7505893827842813</v>
      </c>
    </row>
    <row r="222" spans="1:19" x14ac:dyDescent="0.25">
      <c r="A222" s="26">
        <f>Wellpath!E222</f>
        <v>6570</v>
      </c>
      <c r="B222" s="22">
        <f>Wellpath!K222</f>
        <v>6570</v>
      </c>
      <c r="C222" s="22">
        <v>0</v>
      </c>
      <c r="D222" s="22">
        <v>0</v>
      </c>
      <c r="E222" s="20">
        <f>Model!$W$5*((drdp!B222+drdp!K222)*DSFS!$B222+(drdp!E222+drdp!N222)*DSFS!$C222+(drdp!H222+drdp!Q222)*DSFS!$D222)</f>
        <v>0</v>
      </c>
      <c r="F222" s="20">
        <f>Model!$W$5*((drdp!C222+drdp!L222)*DSFS!$B222+(drdp!F222+drdp!O222)*DSFS!$C222+(drdp!I222+drdp!R222)*DSFS!$D222)</f>
        <v>0</v>
      </c>
      <c r="G222" s="20">
        <f>Model!$W$5*((drdp!D222+drdp!M222)*DSFS!$B222+(drdp!G222+drdp!P222)*DSFS!$C222+(drdp!J222+drdp!S222)*DSFS!$D222)</f>
        <v>0</v>
      </c>
      <c r="H222" s="18">
        <f>Model!$W$5*((drdp!B222)*DSFS!$B222+(drdp!E222)*DSFS!$C222+(drdp!H222)*DSFS!$D222)</f>
        <v>0.95224703074119421</v>
      </c>
      <c r="I222" s="18">
        <f>Model!$W$5*((drdp!C222)*DSFS!$B222+(drdp!F222)*DSFS!$C222+(drdp!I222)*DSFS!$D222)</f>
        <v>3.5538343000827401</v>
      </c>
      <c r="J222" s="18">
        <f>Model!$W$5*((drdp!D222)*DSFS!$B222+(drdp!G222)*DSFS!$C222+(drdp!J222)*DSFS!$D222)</f>
        <v>2.2537830976498969E-16</v>
      </c>
      <c r="K222" s="21">
        <f>SUM(E$3:E221)+H222</f>
        <v>0.64992879833794259</v>
      </c>
      <c r="L222" s="21">
        <f>SUM(F$3:F221)+I222</f>
        <v>2.4255672966993886</v>
      </c>
      <c r="M222" s="21">
        <f>SUM(G$3:G221)+J222</f>
        <v>1.9717391027752893</v>
      </c>
      <c r="N222" s="19">
        <f t="shared" si="19"/>
        <v>0.42240744290900206</v>
      </c>
      <c r="O222" s="19">
        <f t="shared" si="20"/>
        <v>5.8833767108175801</v>
      </c>
      <c r="P222" s="19">
        <f t="shared" si="21"/>
        <v>3.887755089413103</v>
      </c>
      <c r="Q222" s="19">
        <f t="shared" si="22"/>
        <v>1.5764460384316454</v>
      </c>
      <c r="R222" s="19">
        <f t="shared" si="23"/>
        <v>1.2814900257026769</v>
      </c>
      <c r="S222" s="19">
        <f t="shared" si="24"/>
        <v>4.7825858853151368</v>
      </c>
    </row>
    <row r="223" spans="1:19" x14ac:dyDescent="0.25">
      <c r="A223" s="26">
        <f>Wellpath!E223</f>
        <v>6600</v>
      </c>
      <c r="B223" s="22">
        <f>Wellpath!K223</f>
        <v>6600</v>
      </c>
      <c r="C223" s="22">
        <v>0</v>
      </c>
      <c r="D223" s="22">
        <v>0</v>
      </c>
      <c r="E223" s="20">
        <f>Model!$W$5*((drdp!B223+drdp!K223)*DSFS!$B223+(drdp!E223+drdp!N223)*DSFS!$C223+(drdp!H223+drdp!Q223)*DSFS!$D223)</f>
        <v>0</v>
      </c>
      <c r="F223" s="20">
        <f>Model!$W$5*((drdp!C223+drdp!L223)*DSFS!$B223+(drdp!F223+drdp!O223)*DSFS!$C223+(drdp!I223+drdp!R223)*DSFS!$D223)</f>
        <v>0</v>
      </c>
      <c r="G223" s="20">
        <f>Model!$W$5*((drdp!D223+drdp!M223)*DSFS!$B223+(drdp!G223+drdp!P223)*DSFS!$C223+(drdp!J223+drdp!S223)*DSFS!$D223)</f>
        <v>0</v>
      </c>
      <c r="H223" s="18">
        <f>Model!$W$5*((drdp!B223)*DSFS!$B223+(drdp!E223)*DSFS!$C223+(drdp!H223)*DSFS!$D223)</f>
        <v>0.95659519069891652</v>
      </c>
      <c r="I223" s="18">
        <f>Model!$W$5*((drdp!C223)*DSFS!$B223+(drdp!F223)*DSFS!$C223+(drdp!I223)*DSFS!$D223)</f>
        <v>3.5700618539643965</v>
      </c>
      <c r="J223" s="18">
        <f>Model!$W$5*((drdp!D223)*DSFS!$B223+(drdp!G223)*DSFS!$C223+(drdp!J223)*DSFS!$D223)</f>
        <v>2.2640743446711295E-16</v>
      </c>
      <c r="K223" s="21">
        <f>SUM(E$3:E222)+H223</f>
        <v>0.6542769582956649</v>
      </c>
      <c r="L223" s="21">
        <f>SUM(F$3:F222)+I223</f>
        <v>2.4417948505810454</v>
      </c>
      <c r="M223" s="21">
        <f>SUM(G$3:G222)+J223</f>
        <v>1.9717391027752893</v>
      </c>
      <c r="N223" s="19">
        <f t="shared" si="19"/>
        <v>0.42807833815662721</v>
      </c>
      <c r="O223" s="19">
        <f t="shared" si="20"/>
        <v>5.9623620923241099</v>
      </c>
      <c r="P223" s="19">
        <f t="shared" si="21"/>
        <v>3.887755089413103</v>
      </c>
      <c r="Q223" s="19">
        <f t="shared" si="22"/>
        <v>1.5976101076201839</v>
      </c>
      <c r="R223" s="19">
        <f t="shared" si="23"/>
        <v>1.2900634627164398</v>
      </c>
      <c r="S223" s="19">
        <f t="shared" si="24"/>
        <v>4.8145823878459924</v>
      </c>
    </row>
    <row r="224" spans="1:19" x14ac:dyDescent="0.25">
      <c r="A224" s="26">
        <f>Wellpath!E224</f>
        <v>6630</v>
      </c>
      <c r="B224" s="22">
        <f>Wellpath!K224</f>
        <v>6630</v>
      </c>
      <c r="C224" s="22">
        <v>0</v>
      </c>
      <c r="D224" s="22">
        <v>0</v>
      </c>
      <c r="E224" s="20">
        <f>Model!$W$5*((drdp!B224+drdp!K224)*DSFS!$B224+(drdp!E224+drdp!N224)*DSFS!$C224+(drdp!H224+drdp!Q224)*DSFS!$D224)</f>
        <v>0</v>
      </c>
      <c r="F224" s="20">
        <f>Model!$W$5*((drdp!C224+drdp!L224)*DSFS!$B224+(drdp!F224+drdp!O224)*DSFS!$C224+(drdp!I224+drdp!R224)*DSFS!$D224)</f>
        <v>0</v>
      </c>
      <c r="G224" s="20">
        <f>Model!$W$5*((drdp!D224+drdp!M224)*DSFS!$B224+(drdp!G224+drdp!P224)*DSFS!$C224+(drdp!J224+drdp!S224)*DSFS!$D224)</f>
        <v>0</v>
      </c>
      <c r="H224" s="18">
        <f>Model!$W$5*((drdp!B224)*DSFS!$B224+(drdp!E224)*DSFS!$C224+(drdp!H224)*DSFS!$D224)</f>
        <v>0.96094335065663883</v>
      </c>
      <c r="I224" s="18">
        <f>Model!$W$5*((drdp!C224)*DSFS!$B224+(drdp!F224)*DSFS!$C224+(drdp!I224)*DSFS!$D224)</f>
        <v>3.5862894078460528</v>
      </c>
      <c r="J224" s="18">
        <f>Model!$W$5*((drdp!D224)*DSFS!$B224+(drdp!G224)*DSFS!$C224+(drdp!J224)*DSFS!$D224)</f>
        <v>2.2743655916923622E-16</v>
      </c>
      <c r="K224" s="21">
        <f>SUM(E$3:E223)+H224</f>
        <v>0.65862511825338721</v>
      </c>
      <c r="L224" s="21">
        <f>SUM(F$3:F223)+I224</f>
        <v>2.4580224044627013</v>
      </c>
      <c r="M224" s="21">
        <f>SUM(G$3:G223)+J224</f>
        <v>1.9717391027752893</v>
      </c>
      <c r="N224" s="19">
        <f t="shared" si="19"/>
        <v>0.43378704639428828</v>
      </c>
      <c r="O224" s="19">
        <f t="shared" si="20"/>
        <v>6.0418741408405996</v>
      </c>
      <c r="P224" s="19">
        <f t="shared" si="21"/>
        <v>3.887755089413103</v>
      </c>
      <c r="Q224" s="19">
        <f t="shared" si="22"/>
        <v>1.6189152968087217</v>
      </c>
      <c r="R224" s="19">
        <f t="shared" si="23"/>
        <v>1.2986368997302025</v>
      </c>
      <c r="S224" s="19">
        <f t="shared" si="24"/>
        <v>4.8465788903768461</v>
      </c>
    </row>
    <row r="225" spans="1:19" x14ac:dyDescent="0.25">
      <c r="A225" s="26">
        <f>Wellpath!E225</f>
        <v>6660</v>
      </c>
      <c r="B225" s="22">
        <f>Wellpath!K225</f>
        <v>6660</v>
      </c>
      <c r="C225" s="22">
        <v>0</v>
      </c>
      <c r="D225" s="22">
        <v>0</v>
      </c>
      <c r="E225" s="20">
        <f>Model!$W$5*((drdp!B225+drdp!K225)*DSFS!$B225+(drdp!E225+drdp!N225)*DSFS!$C225+(drdp!H225+drdp!Q225)*DSFS!$D225)</f>
        <v>0</v>
      </c>
      <c r="F225" s="20">
        <f>Model!$W$5*((drdp!C225+drdp!L225)*DSFS!$B225+(drdp!F225+drdp!O225)*DSFS!$C225+(drdp!I225+drdp!R225)*DSFS!$D225)</f>
        <v>0</v>
      </c>
      <c r="G225" s="20">
        <f>Model!$W$5*((drdp!D225+drdp!M225)*DSFS!$B225+(drdp!G225+drdp!P225)*DSFS!$C225+(drdp!J225+drdp!S225)*DSFS!$D225)</f>
        <v>0</v>
      </c>
      <c r="H225" s="18">
        <f>Model!$W$5*((drdp!B225)*DSFS!$B225+(drdp!E225)*DSFS!$C225+(drdp!H225)*DSFS!$D225)</f>
        <v>0.96529151061436136</v>
      </c>
      <c r="I225" s="18">
        <f>Model!$W$5*((drdp!C225)*DSFS!$B225+(drdp!F225)*DSFS!$C225+(drdp!I225)*DSFS!$D225)</f>
        <v>3.6025169617277091</v>
      </c>
      <c r="J225" s="18">
        <f>Model!$W$5*((drdp!D225)*DSFS!$B225+(drdp!G225)*DSFS!$C225+(drdp!J225)*DSFS!$D225)</f>
        <v>2.2846568387135943E-16</v>
      </c>
      <c r="K225" s="21">
        <f>SUM(E$3:E224)+H225</f>
        <v>0.66297327821110974</v>
      </c>
      <c r="L225" s="21">
        <f>SUM(F$3:F224)+I225</f>
        <v>2.474249958344358</v>
      </c>
      <c r="M225" s="21">
        <f>SUM(G$3:G224)+J225</f>
        <v>1.9717391027752893</v>
      </c>
      <c r="N225" s="19">
        <f t="shared" si="19"/>
        <v>0.43953356762198553</v>
      </c>
      <c r="O225" s="19">
        <f t="shared" si="20"/>
        <v>6.1219128563670573</v>
      </c>
      <c r="P225" s="19">
        <f t="shared" si="21"/>
        <v>3.887755089413103</v>
      </c>
      <c r="Q225" s="19">
        <f t="shared" si="22"/>
        <v>1.6403616059972608</v>
      </c>
      <c r="R225" s="19">
        <f t="shared" si="23"/>
        <v>1.3072103367439658</v>
      </c>
      <c r="S225" s="19">
        <f t="shared" si="24"/>
        <v>4.8785753929077016</v>
      </c>
    </row>
    <row r="226" spans="1:19" x14ac:dyDescent="0.25">
      <c r="A226" s="26">
        <f>Wellpath!E226</f>
        <v>6690</v>
      </c>
      <c r="B226" s="22">
        <f>Wellpath!K226</f>
        <v>6690</v>
      </c>
      <c r="C226" s="22">
        <v>0</v>
      </c>
      <c r="D226" s="22">
        <v>0</v>
      </c>
      <c r="E226" s="20">
        <f>Model!$W$5*((drdp!B226+drdp!K226)*DSFS!$B226+(drdp!E226+drdp!N226)*DSFS!$C226+(drdp!H226+drdp!Q226)*DSFS!$D226)</f>
        <v>0</v>
      </c>
      <c r="F226" s="20">
        <f>Model!$W$5*((drdp!C226+drdp!L226)*DSFS!$B226+(drdp!F226+drdp!O226)*DSFS!$C226+(drdp!I226+drdp!R226)*DSFS!$D226)</f>
        <v>0</v>
      </c>
      <c r="G226" s="20">
        <f>Model!$W$5*((drdp!D226+drdp!M226)*DSFS!$B226+(drdp!G226+drdp!P226)*DSFS!$C226+(drdp!J226+drdp!S226)*DSFS!$D226)</f>
        <v>0</v>
      </c>
      <c r="H226" s="18">
        <f>Model!$W$5*((drdp!B226)*DSFS!$B226+(drdp!E226)*DSFS!$C226+(drdp!H226)*DSFS!$D226)</f>
        <v>0.96963967057208367</v>
      </c>
      <c r="I226" s="18">
        <f>Model!$W$5*((drdp!C226)*DSFS!$B226+(drdp!F226)*DSFS!$C226+(drdp!I226)*DSFS!$D226)</f>
        <v>3.6187445156093649</v>
      </c>
      <c r="J226" s="18">
        <f>Model!$W$5*((drdp!D226)*DSFS!$B226+(drdp!G226)*DSFS!$C226+(drdp!J226)*DSFS!$D226)</f>
        <v>2.2949480857348269E-16</v>
      </c>
      <c r="K226" s="21">
        <f>SUM(E$3:E225)+H226</f>
        <v>0.66732143816883205</v>
      </c>
      <c r="L226" s="21">
        <f>SUM(F$3:F225)+I226</f>
        <v>2.4904775122260139</v>
      </c>
      <c r="M226" s="21">
        <f>SUM(G$3:G225)+J226</f>
        <v>1.9717391027752893</v>
      </c>
      <c r="N226" s="19">
        <f t="shared" si="19"/>
        <v>0.44531790183971831</v>
      </c>
      <c r="O226" s="19">
        <f t="shared" si="20"/>
        <v>6.2024782389034749</v>
      </c>
      <c r="P226" s="19">
        <f t="shared" si="21"/>
        <v>3.887755089413103</v>
      </c>
      <c r="Q226" s="19">
        <f t="shared" si="22"/>
        <v>1.6619490351857986</v>
      </c>
      <c r="R226" s="19">
        <f t="shared" si="23"/>
        <v>1.3157837737577287</v>
      </c>
      <c r="S226" s="19">
        <f t="shared" si="24"/>
        <v>4.9105718954385553</v>
      </c>
    </row>
    <row r="227" spans="1:19" x14ac:dyDescent="0.25">
      <c r="A227" s="26">
        <f>Wellpath!E227</f>
        <v>6720</v>
      </c>
      <c r="B227" s="22">
        <f>Wellpath!K227</f>
        <v>6720</v>
      </c>
      <c r="C227" s="22">
        <v>0</v>
      </c>
      <c r="D227" s="22">
        <v>0</v>
      </c>
      <c r="E227" s="20">
        <f>Model!$W$5*((drdp!B227+drdp!K227)*DSFS!$B227+(drdp!E227+drdp!N227)*DSFS!$C227+(drdp!H227+drdp!Q227)*DSFS!$D227)</f>
        <v>0</v>
      </c>
      <c r="F227" s="20">
        <f>Model!$W$5*((drdp!C227+drdp!L227)*DSFS!$B227+(drdp!F227+drdp!O227)*DSFS!$C227+(drdp!I227+drdp!R227)*DSFS!$D227)</f>
        <v>0</v>
      </c>
      <c r="G227" s="20">
        <f>Model!$W$5*((drdp!D227+drdp!M227)*DSFS!$B227+(drdp!G227+drdp!P227)*DSFS!$C227+(drdp!J227+drdp!S227)*DSFS!$D227)</f>
        <v>0</v>
      </c>
      <c r="H227" s="18">
        <f>Model!$W$5*((drdp!B227)*DSFS!$B227+(drdp!E227)*DSFS!$C227+(drdp!H227)*DSFS!$D227)</f>
        <v>0.97398783052980598</v>
      </c>
      <c r="I227" s="18">
        <f>Model!$W$5*((drdp!C227)*DSFS!$B227+(drdp!F227)*DSFS!$C227+(drdp!I227)*DSFS!$D227)</f>
        <v>3.6349720694910213</v>
      </c>
      <c r="J227" s="18">
        <f>Model!$W$5*((drdp!D227)*DSFS!$B227+(drdp!G227)*DSFS!$C227+(drdp!J227)*DSFS!$D227)</f>
        <v>2.305239332756059E-16</v>
      </c>
      <c r="K227" s="21">
        <f>SUM(E$3:E226)+H227</f>
        <v>0.67166959812655436</v>
      </c>
      <c r="L227" s="21">
        <f>SUM(F$3:F226)+I227</f>
        <v>2.5067050661076697</v>
      </c>
      <c r="M227" s="21">
        <f>SUM(G$3:G226)+J227</f>
        <v>1.9717391027752893</v>
      </c>
      <c r="N227" s="19">
        <f t="shared" si="19"/>
        <v>0.45114004904748706</v>
      </c>
      <c r="O227" s="19">
        <f t="shared" si="20"/>
        <v>6.283570288449857</v>
      </c>
      <c r="P227" s="19">
        <f t="shared" si="21"/>
        <v>3.887755089413103</v>
      </c>
      <c r="Q227" s="19">
        <f t="shared" si="22"/>
        <v>1.6836775843743363</v>
      </c>
      <c r="R227" s="19">
        <f t="shared" si="23"/>
        <v>1.3243572107714914</v>
      </c>
      <c r="S227" s="19">
        <f t="shared" si="24"/>
        <v>4.9425683979694091</v>
      </c>
    </row>
    <row r="228" spans="1:19" x14ac:dyDescent="0.25">
      <c r="A228" s="26">
        <f>Wellpath!E228</f>
        <v>6750</v>
      </c>
      <c r="B228" s="22">
        <f>Wellpath!K228</f>
        <v>6750</v>
      </c>
      <c r="C228" s="22">
        <v>0</v>
      </c>
      <c r="D228" s="22">
        <v>0</v>
      </c>
      <c r="E228" s="20">
        <f>Model!$W$5*((drdp!B228+drdp!K228)*DSFS!$B228+(drdp!E228+drdp!N228)*DSFS!$C228+(drdp!H228+drdp!Q228)*DSFS!$D228)</f>
        <v>0</v>
      </c>
      <c r="F228" s="20">
        <f>Model!$W$5*((drdp!C228+drdp!L228)*DSFS!$B228+(drdp!F228+drdp!O228)*DSFS!$C228+(drdp!I228+drdp!R228)*DSFS!$D228)</f>
        <v>0</v>
      </c>
      <c r="G228" s="20">
        <f>Model!$W$5*((drdp!D228+drdp!M228)*DSFS!$B228+(drdp!G228+drdp!P228)*DSFS!$C228+(drdp!J228+drdp!S228)*DSFS!$D228)</f>
        <v>0</v>
      </c>
      <c r="H228" s="18">
        <f>Model!$W$5*((drdp!B228)*DSFS!$B228+(drdp!E228)*DSFS!$C228+(drdp!H228)*DSFS!$D228)</f>
        <v>0.9783359904875284</v>
      </c>
      <c r="I228" s="18">
        <f>Model!$W$5*((drdp!C228)*DSFS!$B228+(drdp!F228)*DSFS!$C228+(drdp!I228)*DSFS!$D228)</f>
        <v>3.6511996233726776</v>
      </c>
      <c r="J228" s="18">
        <f>Model!$W$5*((drdp!D228)*DSFS!$B228+(drdp!G228)*DSFS!$C228+(drdp!J228)*DSFS!$D228)</f>
        <v>2.3155305797772916E-16</v>
      </c>
      <c r="K228" s="21">
        <f>SUM(E$3:E227)+H228</f>
        <v>0.67601775808427678</v>
      </c>
      <c r="L228" s="21">
        <f>SUM(F$3:F227)+I228</f>
        <v>2.5229326199893265</v>
      </c>
      <c r="M228" s="21">
        <f>SUM(G$3:G227)+J228</f>
        <v>1.9717391027752893</v>
      </c>
      <c r="N228" s="19">
        <f t="shared" si="19"/>
        <v>0.45700000924529177</v>
      </c>
      <c r="O228" s="19">
        <f t="shared" si="20"/>
        <v>6.365189005006207</v>
      </c>
      <c r="P228" s="19">
        <f t="shared" si="21"/>
        <v>3.887755089413103</v>
      </c>
      <c r="Q228" s="19">
        <f t="shared" si="22"/>
        <v>1.7055472535628751</v>
      </c>
      <c r="R228" s="19">
        <f t="shared" si="23"/>
        <v>1.3329306477852545</v>
      </c>
      <c r="S228" s="19">
        <f t="shared" si="24"/>
        <v>4.9745649005002646</v>
      </c>
    </row>
    <row r="229" spans="1:19" x14ac:dyDescent="0.25">
      <c r="A229" s="26">
        <f>Wellpath!E229</f>
        <v>6780</v>
      </c>
      <c r="B229" s="22">
        <f>Wellpath!K229</f>
        <v>6780</v>
      </c>
      <c r="C229" s="22">
        <v>0</v>
      </c>
      <c r="D229" s="22">
        <v>0</v>
      </c>
      <c r="E229" s="20">
        <f>Model!$W$5*((drdp!B229+drdp!K229)*DSFS!$B229+(drdp!E229+drdp!N229)*DSFS!$C229+(drdp!H229+drdp!Q229)*DSFS!$D229)</f>
        <v>0</v>
      </c>
      <c r="F229" s="20">
        <f>Model!$W$5*((drdp!C229+drdp!L229)*DSFS!$B229+(drdp!F229+drdp!O229)*DSFS!$C229+(drdp!I229+drdp!R229)*DSFS!$D229)</f>
        <v>0</v>
      </c>
      <c r="G229" s="20">
        <f>Model!$W$5*((drdp!D229+drdp!M229)*DSFS!$B229+(drdp!G229+drdp!P229)*DSFS!$C229+(drdp!J229+drdp!S229)*DSFS!$D229)</f>
        <v>0</v>
      </c>
      <c r="H229" s="18">
        <f>Model!$W$5*((drdp!B229)*DSFS!$B229+(drdp!E229)*DSFS!$C229+(drdp!H229)*DSFS!$D229)</f>
        <v>0.9826841504452507</v>
      </c>
      <c r="I229" s="18">
        <f>Model!$W$5*((drdp!C229)*DSFS!$B229+(drdp!F229)*DSFS!$C229+(drdp!I229)*DSFS!$D229)</f>
        <v>3.6674271772543343</v>
      </c>
      <c r="J229" s="18">
        <f>Model!$W$5*((drdp!D229)*DSFS!$B229+(drdp!G229)*DSFS!$C229+(drdp!J229)*DSFS!$D229)</f>
        <v>2.3258218267985242E-16</v>
      </c>
      <c r="K229" s="21">
        <f>SUM(E$3:E228)+H229</f>
        <v>0.68036591804199908</v>
      </c>
      <c r="L229" s="21">
        <f>SUM(F$3:F228)+I229</f>
        <v>2.5391601738709833</v>
      </c>
      <c r="M229" s="21">
        <f>SUM(G$3:G228)+J229</f>
        <v>1.9717391027752893</v>
      </c>
      <c r="N229" s="19">
        <f t="shared" si="19"/>
        <v>0.46289778243313223</v>
      </c>
      <c r="O229" s="19">
        <f t="shared" si="20"/>
        <v>6.4473343885725223</v>
      </c>
      <c r="P229" s="19">
        <f t="shared" si="21"/>
        <v>3.887755089413103</v>
      </c>
      <c r="Q229" s="19">
        <f t="shared" si="22"/>
        <v>1.7275580427514134</v>
      </c>
      <c r="R229" s="19">
        <f t="shared" si="23"/>
        <v>1.3415040847990174</v>
      </c>
      <c r="S229" s="19">
        <f t="shared" si="24"/>
        <v>5.0065614030311201</v>
      </c>
    </row>
    <row r="230" spans="1:19" x14ac:dyDescent="0.25">
      <c r="A230" s="26">
        <f>Wellpath!E230</f>
        <v>6810</v>
      </c>
      <c r="B230" s="22">
        <f>Wellpath!K230</f>
        <v>6810</v>
      </c>
      <c r="C230" s="22">
        <v>0</v>
      </c>
      <c r="D230" s="22">
        <v>0</v>
      </c>
      <c r="E230" s="20">
        <f>Model!$W$5*((drdp!B230+drdp!K230)*DSFS!$B230+(drdp!E230+drdp!N230)*DSFS!$C230+(drdp!H230+drdp!Q230)*DSFS!$D230)</f>
        <v>0</v>
      </c>
      <c r="F230" s="20">
        <f>Model!$W$5*((drdp!C230+drdp!L230)*DSFS!$B230+(drdp!F230+drdp!O230)*DSFS!$C230+(drdp!I230+drdp!R230)*DSFS!$D230)</f>
        <v>0</v>
      </c>
      <c r="G230" s="20">
        <f>Model!$W$5*((drdp!D230+drdp!M230)*DSFS!$B230+(drdp!G230+drdp!P230)*DSFS!$C230+(drdp!J230+drdp!S230)*DSFS!$D230)</f>
        <v>0</v>
      </c>
      <c r="H230" s="18">
        <f>Model!$W$5*((drdp!B230)*DSFS!$B230+(drdp!E230)*DSFS!$C230+(drdp!H230)*DSFS!$D230)</f>
        <v>0.98703231040297301</v>
      </c>
      <c r="I230" s="18">
        <f>Model!$W$5*((drdp!C230)*DSFS!$B230+(drdp!F230)*DSFS!$C230+(drdp!I230)*DSFS!$D230)</f>
        <v>3.6836547311359906</v>
      </c>
      <c r="J230" s="18">
        <f>Model!$W$5*((drdp!D230)*DSFS!$B230+(drdp!G230)*DSFS!$C230+(drdp!J230)*DSFS!$D230)</f>
        <v>2.3361130738197564E-16</v>
      </c>
      <c r="K230" s="21">
        <f>SUM(E$3:E229)+H230</f>
        <v>0.68471407799972139</v>
      </c>
      <c r="L230" s="21">
        <f>SUM(F$3:F229)+I230</f>
        <v>2.5553877277526391</v>
      </c>
      <c r="M230" s="21">
        <f>SUM(G$3:G229)+J230</f>
        <v>1.9717391027752893</v>
      </c>
      <c r="N230" s="19">
        <f t="shared" si="19"/>
        <v>0.46883336861100855</v>
      </c>
      <c r="O230" s="19">
        <f t="shared" si="20"/>
        <v>6.5300064391487957</v>
      </c>
      <c r="P230" s="19">
        <f t="shared" si="21"/>
        <v>3.887755089413103</v>
      </c>
      <c r="Q230" s="19">
        <f t="shared" si="22"/>
        <v>1.7497099519399513</v>
      </c>
      <c r="R230" s="19">
        <f t="shared" si="23"/>
        <v>1.3500775218127801</v>
      </c>
      <c r="S230" s="19">
        <f t="shared" si="24"/>
        <v>5.0385579055619738</v>
      </c>
    </row>
    <row r="231" spans="1:19" x14ac:dyDescent="0.25">
      <c r="A231" s="26">
        <f>Wellpath!E231</f>
        <v>6840</v>
      </c>
      <c r="B231" s="22">
        <f>Wellpath!K231</f>
        <v>6840</v>
      </c>
      <c r="C231" s="22">
        <v>0</v>
      </c>
      <c r="D231" s="22">
        <v>0</v>
      </c>
      <c r="E231" s="20">
        <f>Model!$W$5*((drdp!B231+drdp!K231)*DSFS!$B231+(drdp!E231+drdp!N231)*DSFS!$C231+(drdp!H231+drdp!Q231)*DSFS!$D231)</f>
        <v>0</v>
      </c>
      <c r="F231" s="20">
        <f>Model!$W$5*((drdp!C231+drdp!L231)*DSFS!$B231+(drdp!F231+drdp!O231)*DSFS!$C231+(drdp!I231+drdp!R231)*DSFS!$D231)</f>
        <v>0</v>
      </c>
      <c r="G231" s="20">
        <f>Model!$W$5*((drdp!D231+drdp!M231)*DSFS!$B231+(drdp!G231+drdp!P231)*DSFS!$C231+(drdp!J231+drdp!S231)*DSFS!$D231)</f>
        <v>0</v>
      </c>
      <c r="H231" s="18">
        <f>Model!$W$5*((drdp!B231)*DSFS!$B231+(drdp!E231)*DSFS!$C231+(drdp!H231)*DSFS!$D231)</f>
        <v>0.99138047036069532</v>
      </c>
      <c r="I231" s="18">
        <f>Model!$W$5*((drdp!C231)*DSFS!$B231+(drdp!F231)*DSFS!$C231+(drdp!I231)*DSFS!$D231)</f>
        <v>3.6998822850176469</v>
      </c>
      <c r="J231" s="18">
        <f>Model!$W$5*((drdp!D231)*DSFS!$B231+(drdp!G231)*DSFS!$C231+(drdp!J231)*DSFS!$D231)</f>
        <v>2.346404320840989E-16</v>
      </c>
      <c r="K231" s="21">
        <f>SUM(E$3:E230)+H231</f>
        <v>0.6890622379574437</v>
      </c>
      <c r="L231" s="21">
        <f>SUM(F$3:F230)+I231</f>
        <v>2.5716152816342959</v>
      </c>
      <c r="M231" s="21">
        <f>SUM(G$3:G230)+J231</f>
        <v>1.9717391027752893</v>
      </c>
      <c r="N231" s="19">
        <f t="shared" si="19"/>
        <v>0.47480676777892078</v>
      </c>
      <c r="O231" s="19">
        <f t="shared" si="20"/>
        <v>6.6132051567350389</v>
      </c>
      <c r="P231" s="19">
        <f t="shared" si="21"/>
        <v>3.887755089413103</v>
      </c>
      <c r="Q231" s="19">
        <f t="shared" si="22"/>
        <v>1.7720029811284899</v>
      </c>
      <c r="R231" s="19">
        <f t="shared" si="23"/>
        <v>1.358650958826543</v>
      </c>
      <c r="S231" s="19">
        <f t="shared" si="24"/>
        <v>5.0705544080928293</v>
      </c>
    </row>
    <row r="232" spans="1:19" x14ac:dyDescent="0.25">
      <c r="A232" s="26">
        <f>Wellpath!E232</f>
        <v>6870</v>
      </c>
      <c r="B232" s="22">
        <f>Wellpath!K232</f>
        <v>6870</v>
      </c>
      <c r="C232" s="22">
        <v>0</v>
      </c>
      <c r="D232" s="22">
        <v>0</v>
      </c>
      <c r="E232" s="20">
        <f>Model!$W$5*((drdp!B232+drdp!K232)*DSFS!$B232+(drdp!E232+drdp!N232)*DSFS!$C232+(drdp!H232+drdp!Q232)*DSFS!$D232)</f>
        <v>0</v>
      </c>
      <c r="F232" s="20">
        <f>Model!$W$5*((drdp!C232+drdp!L232)*DSFS!$B232+(drdp!F232+drdp!O232)*DSFS!$C232+(drdp!I232+drdp!R232)*DSFS!$D232)</f>
        <v>0</v>
      </c>
      <c r="G232" s="20">
        <f>Model!$W$5*((drdp!D232+drdp!M232)*DSFS!$B232+(drdp!G232+drdp!P232)*DSFS!$C232+(drdp!J232+drdp!S232)*DSFS!$D232)</f>
        <v>0</v>
      </c>
      <c r="H232" s="18">
        <f>Model!$W$5*((drdp!B232)*DSFS!$B232+(drdp!E232)*DSFS!$C232+(drdp!H232)*DSFS!$D232)</f>
        <v>0.99572863031841774</v>
      </c>
      <c r="I232" s="18">
        <f>Model!$W$5*((drdp!C232)*DSFS!$B232+(drdp!F232)*DSFS!$C232+(drdp!I232)*DSFS!$D232)</f>
        <v>3.7161098388993032</v>
      </c>
      <c r="J232" s="18">
        <f>Model!$W$5*((drdp!D232)*DSFS!$B232+(drdp!G232)*DSFS!$C232+(drdp!J232)*DSFS!$D232)</f>
        <v>2.3566955678622211E-16</v>
      </c>
      <c r="K232" s="21">
        <f>SUM(E$3:E231)+H232</f>
        <v>0.69341039791516612</v>
      </c>
      <c r="L232" s="21">
        <f>SUM(F$3:F231)+I232</f>
        <v>2.5878428355159517</v>
      </c>
      <c r="M232" s="21">
        <f>SUM(G$3:G231)+J232</f>
        <v>1.9717391027752893</v>
      </c>
      <c r="N232" s="19">
        <f t="shared" si="19"/>
        <v>0.48081797993686903</v>
      </c>
      <c r="O232" s="19">
        <f t="shared" si="20"/>
        <v>6.6969305413312412</v>
      </c>
      <c r="P232" s="19">
        <f t="shared" si="21"/>
        <v>3.887755089413103</v>
      </c>
      <c r="Q232" s="19">
        <f t="shared" si="22"/>
        <v>1.7944371303170279</v>
      </c>
      <c r="R232" s="19">
        <f t="shared" si="23"/>
        <v>1.3672243958403061</v>
      </c>
      <c r="S232" s="19">
        <f t="shared" si="24"/>
        <v>5.102550910623683</v>
      </c>
    </row>
    <row r="233" spans="1:19" x14ac:dyDescent="0.25">
      <c r="A233" s="26">
        <f>Wellpath!E233</f>
        <v>6900</v>
      </c>
      <c r="B233" s="22">
        <f>Wellpath!K233</f>
        <v>6900</v>
      </c>
      <c r="C233" s="22">
        <v>0</v>
      </c>
      <c r="D233" s="22">
        <v>0</v>
      </c>
      <c r="E233" s="20">
        <f>Model!$W$5*((drdp!B233+drdp!K233)*DSFS!$B233+(drdp!E233+drdp!N233)*DSFS!$C233+(drdp!H233+drdp!Q233)*DSFS!$D233)</f>
        <v>0</v>
      </c>
      <c r="F233" s="20">
        <f>Model!$W$5*((drdp!C233+drdp!L233)*DSFS!$B233+(drdp!F233+drdp!O233)*DSFS!$C233+(drdp!I233+drdp!R233)*DSFS!$D233)</f>
        <v>0</v>
      </c>
      <c r="G233" s="20">
        <f>Model!$W$5*((drdp!D233+drdp!M233)*DSFS!$B233+(drdp!G233+drdp!P233)*DSFS!$C233+(drdp!J233+drdp!S233)*DSFS!$D233)</f>
        <v>0</v>
      </c>
      <c r="H233" s="18">
        <f>Model!$W$5*((drdp!B233)*DSFS!$B233+(drdp!E233)*DSFS!$C233+(drdp!H233)*DSFS!$D233)</f>
        <v>1.00007679027614</v>
      </c>
      <c r="I233" s="18">
        <f>Model!$W$5*((drdp!C233)*DSFS!$B233+(drdp!F233)*DSFS!$C233+(drdp!I233)*DSFS!$D233)</f>
        <v>3.7323373927809596</v>
      </c>
      <c r="J233" s="18">
        <f>Model!$W$5*((drdp!D233)*DSFS!$B233+(drdp!G233)*DSFS!$C233+(drdp!J233)*DSFS!$D233)</f>
        <v>2.3669868148834537E-16</v>
      </c>
      <c r="K233" s="21">
        <f>SUM(E$3:E232)+H233</f>
        <v>0.69775855787288843</v>
      </c>
      <c r="L233" s="21">
        <f>SUM(F$3:F232)+I233</f>
        <v>2.6040703893976085</v>
      </c>
      <c r="M233" s="21">
        <f>SUM(G$3:G232)+J233</f>
        <v>1.9717391027752893</v>
      </c>
      <c r="N233" s="19">
        <f t="shared" si="19"/>
        <v>0.48686700508485298</v>
      </c>
      <c r="O233" s="19">
        <f t="shared" si="20"/>
        <v>6.7811825929374123</v>
      </c>
      <c r="P233" s="19">
        <f t="shared" si="21"/>
        <v>3.887755089413103</v>
      </c>
      <c r="Q233" s="19">
        <f t="shared" si="22"/>
        <v>1.8170123995055663</v>
      </c>
      <c r="R233" s="19">
        <f t="shared" si="23"/>
        <v>1.3757978328540688</v>
      </c>
      <c r="S233" s="19">
        <f t="shared" si="24"/>
        <v>5.1345474131545386</v>
      </c>
    </row>
    <row r="234" spans="1:19" x14ac:dyDescent="0.25">
      <c r="A234" s="26">
        <f>Wellpath!E234</f>
        <v>6930</v>
      </c>
      <c r="B234" s="22">
        <f>Wellpath!K234</f>
        <v>6930</v>
      </c>
      <c r="C234" s="22">
        <v>0</v>
      </c>
      <c r="D234" s="22">
        <v>0</v>
      </c>
      <c r="E234" s="20">
        <f>Model!$W$5*((drdp!B234+drdp!K234)*DSFS!$B234+(drdp!E234+drdp!N234)*DSFS!$C234+(drdp!H234+drdp!Q234)*DSFS!$D234)</f>
        <v>0</v>
      </c>
      <c r="F234" s="20">
        <f>Model!$W$5*((drdp!C234+drdp!L234)*DSFS!$B234+(drdp!F234+drdp!O234)*DSFS!$C234+(drdp!I234+drdp!R234)*DSFS!$D234)</f>
        <v>0</v>
      </c>
      <c r="G234" s="20">
        <f>Model!$W$5*((drdp!D234+drdp!M234)*DSFS!$B234+(drdp!G234+drdp!P234)*DSFS!$C234+(drdp!J234+drdp!S234)*DSFS!$D234)</f>
        <v>0</v>
      </c>
      <c r="H234" s="18">
        <f>Model!$W$5*((drdp!B234)*DSFS!$B234+(drdp!E234)*DSFS!$C234+(drdp!H234)*DSFS!$D234)</f>
        <v>1.0044249502338622</v>
      </c>
      <c r="I234" s="18">
        <f>Model!$W$5*((drdp!C234)*DSFS!$B234+(drdp!F234)*DSFS!$C234+(drdp!I234)*DSFS!$D234)</f>
        <v>3.7485649466626159</v>
      </c>
      <c r="J234" s="18">
        <f>Model!$W$5*((drdp!D234)*DSFS!$B234+(drdp!G234)*DSFS!$C234+(drdp!J234)*DSFS!$D234)</f>
        <v>2.3772780619046858E-16</v>
      </c>
      <c r="K234" s="21">
        <f>SUM(E$3:E233)+H234</f>
        <v>0.70210671783061063</v>
      </c>
      <c r="L234" s="21">
        <f>SUM(F$3:F233)+I234</f>
        <v>2.6202979432792644</v>
      </c>
      <c r="M234" s="21">
        <f>SUM(G$3:G233)+J234</f>
        <v>1.9717391027752893</v>
      </c>
      <c r="N234" s="19">
        <f t="shared" si="19"/>
        <v>0.49295384322287267</v>
      </c>
      <c r="O234" s="19">
        <f t="shared" si="20"/>
        <v>6.8659613115535425</v>
      </c>
      <c r="P234" s="19">
        <f t="shared" si="21"/>
        <v>3.887755089413103</v>
      </c>
      <c r="Q234" s="19">
        <f t="shared" si="22"/>
        <v>1.8397287886941038</v>
      </c>
      <c r="R234" s="19">
        <f t="shared" si="23"/>
        <v>1.3843712698678314</v>
      </c>
      <c r="S234" s="19">
        <f t="shared" si="24"/>
        <v>5.1665439156853923</v>
      </c>
    </row>
    <row r="235" spans="1:19" x14ac:dyDescent="0.25">
      <c r="A235" s="26">
        <f>Wellpath!E235</f>
        <v>6960</v>
      </c>
      <c r="B235" s="22">
        <f>Wellpath!K235</f>
        <v>6960</v>
      </c>
      <c r="C235" s="22">
        <v>0</v>
      </c>
      <c r="D235" s="22">
        <v>0</v>
      </c>
      <c r="E235" s="20">
        <f>Model!$W$5*((drdp!B235+drdp!K235)*DSFS!$B235+(drdp!E235+drdp!N235)*DSFS!$C235+(drdp!H235+drdp!Q235)*DSFS!$D235)</f>
        <v>0</v>
      </c>
      <c r="F235" s="20">
        <f>Model!$W$5*((drdp!C235+drdp!L235)*DSFS!$B235+(drdp!F235+drdp!O235)*DSFS!$C235+(drdp!I235+drdp!R235)*DSFS!$D235)</f>
        <v>0</v>
      </c>
      <c r="G235" s="20">
        <f>Model!$W$5*((drdp!D235+drdp!M235)*DSFS!$B235+(drdp!G235+drdp!P235)*DSFS!$C235+(drdp!J235+drdp!S235)*DSFS!$D235)</f>
        <v>0</v>
      </c>
      <c r="H235" s="18">
        <f>Model!$W$5*((drdp!B235)*DSFS!$B235+(drdp!E235)*DSFS!$C235+(drdp!H235)*DSFS!$D235)</f>
        <v>1.0087731101915849</v>
      </c>
      <c r="I235" s="18">
        <f>Model!$W$5*((drdp!C235)*DSFS!$B235+(drdp!F235)*DSFS!$C235+(drdp!I235)*DSFS!$D235)</f>
        <v>3.7647925005442722</v>
      </c>
      <c r="J235" s="18">
        <f>Model!$W$5*((drdp!D235)*DSFS!$B235+(drdp!G235)*DSFS!$C235+(drdp!J235)*DSFS!$D235)</f>
        <v>2.3875693089259184E-16</v>
      </c>
      <c r="K235" s="21">
        <f>SUM(E$3:E234)+H235</f>
        <v>0.70645487778833327</v>
      </c>
      <c r="L235" s="21">
        <f>SUM(F$3:F234)+I235</f>
        <v>2.6365254971609211</v>
      </c>
      <c r="M235" s="21">
        <f>SUM(G$3:G234)+J235</f>
        <v>1.9717391027752893</v>
      </c>
      <c r="N235" s="19">
        <f t="shared" si="19"/>
        <v>0.49907849435092888</v>
      </c>
      <c r="O235" s="19">
        <f t="shared" si="20"/>
        <v>6.9512666971796424</v>
      </c>
      <c r="P235" s="19">
        <f t="shared" si="21"/>
        <v>3.887755089413103</v>
      </c>
      <c r="Q235" s="19">
        <f t="shared" si="22"/>
        <v>1.8625862978826431</v>
      </c>
      <c r="R235" s="19">
        <f t="shared" si="23"/>
        <v>1.392944706881595</v>
      </c>
      <c r="S235" s="19">
        <f t="shared" si="24"/>
        <v>5.1985404182162478</v>
      </c>
    </row>
    <row r="236" spans="1:19" x14ac:dyDescent="0.25">
      <c r="A236" s="26">
        <f>Wellpath!E236</f>
        <v>6990</v>
      </c>
      <c r="B236" s="22">
        <f>Wellpath!K236</f>
        <v>6990</v>
      </c>
      <c r="C236" s="22">
        <v>0</v>
      </c>
      <c r="D236" s="22">
        <v>0</v>
      </c>
      <c r="E236" s="20">
        <f>Model!$W$5*((drdp!B236+drdp!K236)*DSFS!$B236+(drdp!E236+drdp!N236)*DSFS!$C236+(drdp!H236+drdp!Q236)*DSFS!$D236)</f>
        <v>0</v>
      </c>
      <c r="F236" s="20">
        <f>Model!$W$5*((drdp!C236+drdp!L236)*DSFS!$B236+(drdp!F236+drdp!O236)*DSFS!$C236+(drdp!I236+drdp!R236)*DSFS!$D236)</f>
        <v>0</v>
      </c>
      <c r="G236" s="20">
        <f>Model!$W$5*((drdp!D236+drdp!M236)*DSFS!$B236+(drdp!G236+drdp!P236)*DSFS!$C236+(drdp!J236+drdp!S236)*DSFS!$D236)</f>
        <v>0</v>
      </c>
      <c r="H236" s="18">
        <f>Model!$W$5*((drdp!B236)*DSFS!$B236+(drdp!E236)*DSFS!$C236+(drdp!H236)*DSFS!$D236)</f>
        <v>1.0131212701493071</v>
      </c>
      <c r="I236" s="18">
        <f>Model!$W$5*((drdp!C236)*DSFS!$B236+(drdp!F236)*DSFS!$C236+(drdp!I236)*DSFS!$D236)</f>
        <v>3.7810200544259285</v>
      </c>
      <c r="J236" s="18">
        <f>Model!$W$5*((drdp!D236)*DSFS!$B236+(drdp!G236)*DSFS!$C236+(drdp!J236)*DSFS!$D236)</f>
        <v>2.397860555947151E-16</v>
      </c>
      <c r="K236" s="21">
        <f>SUM(E$3:E235)+H236</f>
        <v>0.71080303774605547</v>
      </c>
      <c r="L236" s="21">
        <f>SUM(F$3:F235)+I236</f>
        <v>2.652753051042577</v>
      </c>
      <c r="M236" s="21">
        <f>SUM(G$3:G235)+J236</f>
        <v>1.9717391027752893</v>
      </c>
      <c r="N236" s="19">
        <f t="shared" si="19"/>
        <v>0.5052409584690204</v>
      </c>
      <c r="O236" s="19">
        <f t="shared" si="20"/>
        <v>7.0370987498157014</v>
      </c>
      <c r="P236" s="19">
        <f t="shared" si="21"/>
        <v>3.887755089413103</v>
      </c>
      <c r="Q236" s="19">
        <f t="shared" si="22"/>
        <v>1.8855849270711806</v>
      </c>
      <c r="R236" s="19">
        <f t="shared" si="23"/>
        <v>1.4015181438953574</v>
      </c>
      <c r="S236" s="19">
        <f t="shared" si="24"/>
        <v>5.2305369207471015</v>
      </c>
    </row>
    <row r="237" spans="1:19" x14ac:dyDescent="0.25">
      <c r="A237" s="26">
        <f>Wellpath!E237</f>
        <v>7020</v>
      </c>
      <c r="B237" s="22">
        <f>Wellpath!K237</f>
        <v>7020</v>
      </c>
      <c r="C237" s="22">
        <v>0</v>
      </c>
      <c r="D237" s="22">
        <v>0</v>
      </c>
      <c r="E237" s="20">
        <f>Model!$W$5*((drdp!B237+drdp!K237)*DSFS!$B237+(drdp!E237+drdp!N237)*DSFS!$C237+(drdp!H237+drdp!Q237)*DSFS!$D237)</f>
        <v>0</v>
      </c>
      <c r="F237" s="20">
        <f>Model!$W$5*((drdp!C237+drdp!L237)*DSFS!$B237+(drdp!F237+drdp!O237)*DSFS!$C237+(drdp!I237+drdp!R237)*DSFS!$D237)</f>
        <v>0</v>
      </c>
      <c r="G237" s="20">
        <f>Model!$W$5*((drdp!D237+drdp!M237)*DSFS!$B237+(drdp!G237+drdp!P237)*DSFS!$C237+(drdp!J237+drdp!S237)*DSFS!$D237)</f>
        <v>0</v>
      </c>
      <c r="H237" s="18">
        <f>Model!$W$5*((drdp!B237)*DSFS!$B237+(drdp!E237)*DSFS!$C237+(drdp!H237)*DSFS!$D237)</f>
        <v>1.0174694301070295</v>
      </c>
      <c r="I237" s="18">
        <f>Model!$W$5*((drdp!C237)*DSFS!$B237+(drdp!F237)*DSFS!$C237+(drdp!I237)*DSFS!$D237)</f>
        <v>3.7972476083075852</v>
      </c>
      <c r="J237" s="18">
        <f>Model!$W$5*((drdp!D237)*DSFS!$B237+(drdp!G237)*DSFS!$C237+(drdp!J237)*DSFS!$D237)</f>
        <v>2.4081518029683832E-16</v>
      </c>
      <c r="K237" s="21">
        <f>SUM(E$3:E236)+H237</f>
        <v>0.71515119770377789</v>
      </c>
      <c r="L237" s="21">
        <f>SUM(F$3:F236)+I237</f>
        <v>2.6689806049242337</v>
      </c>
      <c r="M237" s="21">
        <f>SUM(G$3:G236)+J237</f>
        <v>1.9717391027752893</v>
      </c>
      <c r="N237" s="19">
        <f t="shared" si="19"/>
        <v>0.51144123557714805</v>
      </c>
      <c r="O237" s="19">
        <f t="shared" si="20"/>
        <v>7.1234574694617283</v>
      </c>
      <c r="P237" s="19">
        <f t="shared" si="21"/>
        <v>3.887755089413103</v>
      </c>
      <c r="Q237" s="19">
        <f t="shared" si="22"/>
        <v>1.9087246762597194</v>
      </c>
      <c r="R237" s="19">
        <f t="shared" si="23"/>
        <v>1.4100915809091206</v>
      </c>
      <c r="S237" s="19">
        <f t="shared" si="24"/>
        <v>5.2625334232779579</v>
      </c>
    </row>
    <row r="238" spans="1:19" x14ac:dyDescent="0.25">
      <c r="A238" s="26">
        <f>Wellpath!E238</f>
        <v>7050</v>
      </c>
      <c r="B238" s="22">
        <f>Wellpath!K238</f>
        <v>7050</v>
      </c>
      <c r="C238" s="22">
        <v>0</v>
      </c>
      <c r="D238" s="22">
        <v>0</v>
      </c>
      <c r="E238" s="20">
        <f>Model!$W$5*((drdp!B238+drdp!K238)*DSFS!$B238+(drdp!E238+drdp!N238)*DSFS!$C238+(drdp!H238+drdp!Q238)*DSFS!$D238)</f>
        <v>0</v>
      </c>
      <c r="F238" s="20">
        <f>Model!$W$5*((drdp!C238+drdp!L238)*DSFS!$B238+(drdp!F238+drdp!O238)*DSFS!$C238+(drdp!I238+drdp!R238)*DSFS!$D238)</f>
        <v>0</v>
      </c>
      <c r="G238" s="20">
        <f>Model!$W$5*((drdp!D238+drdp!M238)*DSFS!$B238+(drdp!G238+drdp!P238)*DSFS!$C238+(drdp!J238+drdp!S238)*DSFS!$D238)</f>
        <v>0</v>
      </c>
      <c r="H238" s="18">
        <f>Model!$W$5*((drdp!B238)*DSFS!$B238+(drdp!E238)*DSFS!$C238+(drdp!H238)*DSFS!$D238)</f>
        <v>1.0218175900647519</v>
      </c>
      <c r="I238" s="18">
        <f>Model!$W$5*((drdp!C238)*DSFS!$B238+(drdp!F238)*DSFS!$C238+(drdp!I238)*DSFS!$D238)</f>
        <v>3.8134751621892415</v>
      </c>
      <c r="J238" s="18">
        <f>Model!$W$5*((drdp!D238)*DSFS!$B238+(drdp!G238)*DSFS!$C238+(drdp!J238)*DSFS!$D238)</f>
        <v>2.4184430499896158E-16</v>
      </c>
      <c r="K238" s="21">
        <f>SUM(E$3:E237)+H238</f>
        <v>0.71949935766150031</v>
      </c>
      <c r="L238" s="21">
        <f>SUM(F$3:F237)+I238</f>
        <v>2.6852081588058905</v>
      </c>
      <c r="M238" s="21">
        <f>SUM(G$3:G237)+J238</f>
        <v>1.9717391027752893</v>
      </c>
      <c r="N238" s="19">
        <f t="shared" si="19"/>
        <v>0.5176793256753115</v>
      </c>
      <c r="O238" s="19">
        <f t="shared" si="20"/>
        <v>7.2103428561177205</v>
      </c>
      <c r="P238" s="19">
        <f t="shared" si="21"/>
        <v>3.887755089413103</v>
      </c>
      <c r="Q238" s="19">
        <f t="shared" si="22"/>
        <v>1.9320055454482581</v>
      </c>
      <c r="R238" s="19">
        <f t="shared" si="23"/>
        <v>1.4186650179228837</v>
      </c>
      <c r="S238" s="19">
        <f t="shared" si="24"/>
        <v>5.2945299258088134</v>
      </c>
    </row>
    <row r="239" spans="1:19" x14ac:dyDescent="0.25">
      <c r="A239" s="26">
        <f>Wellpath!E239</f>
        <v>7080</v>
      </c>
      <c r="B239" s="22">
        <f>Wellpath!K239</f>
        <v>7080</v>
      </c>
      <c r="C239" s="22">
        <v>0</v>
      </c>
      <c r="D239" s="22">
        <v>0</v>
      </c>
      <c r="E239" s="20">
        <f>Model!$W$5*((drdp!B239+drdp!K239)*DSFS!$B239+(drdp!E239+drdp!N239)*DSFS!$C239+(drdp!H239+drdp!Q239)*DSFS!$D239)</f>
        <v>0</v>
      </c>
      <c r="F239" s="20">
        <f>Model!$W$5*((drdp!C239+drdp!L239)*DSFS!$B239+(drdp!F239+drdp!O239)*DSFS!$C239+(drdp!I239+drdp!R239)*DSFS!$D239)</f>
        <v>0</v>
      </c>
      <c r="G239" s="20">
        <f>Model!$W$5*((drdp!D239+drdp!M239)*DSFS!$B239+(drdp!G239+drdp!P239)*DSFS!$C239+(drdp!J239+drdp!S239)*DSFS!$D239)</f>
        <v>0</v>
      </c>
      <c r="H239" s="18">
        <f>Model!$W$5*((drdp!B239)*DSFS!$B239+(drdp!E239)*DSFS!$C239+(drdp!H239)*DSFS!$D239)</f>
        <v>1.0261657500224741</v>
      </c>
      <c r="I239" s="18">
        <f>Model!$W$5*((drdp!C239)*DSFS!$B239+(drdp!F239)*DSFS!$C239+(drdp!I239)*DSFS!$D239)</f>
        <v>3.8297027160708978</v>
      </c>
      <c r="J239" s="18">
        <f>Model!$W$5*((drdp!D239)*DSFS!$B239+(drdp!G239)*DSFS!$C239+(drdp!J239)*DSFS!$D239)</f>
        <v>2.4287342970108479E-16</v>
      </c>
      <c r="K239" s="21">
        <f>SUM(E$3:E238)+H239</f>
        <v>0.7238475176192225</v>
      </c>
      <c r="L239" s="21">
        <f>SUM(F$3:F238)+I239</f>
        <v>2.7014357126875463</v>
      </c>
      <c r="M239" s="21">
        <f>SUM(G$3:G238)+J239</f>
        <v>1.9717391027752893</v>
      </c>
      <c r="N239" s="19">
        <f t="shared" si="19"/>
        <v>0.52395522876351064</v>
      </c>
      <c r="O239" s="19">
        <f t="shared" si="20"/>
        <v>7.2977549097836718</v>
      </c>
      <c r="P239" s="19">
        <f t="shared" si="21"/>
        <v>3.887755089413103</v>
      </c>
      <c r="Q239" s="19">
        <f t="shared" si="22"/>
        <v>1.9554275346367955</v>
      </c>
      <c r="R239" s="19">
        <f t="shared" si="23"/>
        <v>1.4272384549366461</v>
      </c>
      <c r="S239" s="19">
        <f t="shared" si="24"/>
        <v>5.3265264283396672</v>
      </c>
    </row>
    <row r="240" spans="1:19" x14ac:dyDescent="0.25">
      <c r="A240" s="26">
        <f>Wellpath!E240</f>
        <v>7110</v>
      </c>
      <c r="B240" s="22">
        <f>Wellpath!K240</f>
        <v>7110</v>
      </c>
      <c r="C240" s="22">
        <v>0</v>
      </c>
      <c r="D240" s="22">
        <v>0</v>
      </c>
      <c r="E240" s="20">
        <f>Model!$W$5*((drdp!B240+drdp!K240)*DSFS!$B240+(drdp!E240+drdp!N240)*DSFS!$C240+(drdp!H240+drdp!Q240)*DSFS!$D240)</f>
        <v>0</v>
      </c>
      <c r="F240" s="20">
        <f>Model!$W$5*((drdp!C240+drdp!L240)*DSFS!$B240+(drdp!F240+drdp!O240)*DSFS!$C240+(drdp!I240+drdp!R240)*DSFS!$D240)</f>
        <v>0</v>
      </c>
      <c r="G240" s="20">
        <f>Model!$W$5*((drdp!D240+drdp!M240)*DSFS!$B240+(drdp!G240+drdp!P240)*DSFS!$C240+(drdp!J240+drdp!S240)*DSFS!$D240)</f>
        <v>0</v>
      </c>
      <c r="H240" s="18">
        <f>Model!$W$5*((drdp!B240)*DSFS!$B240+(drdp!E240)*DSFS!$C240+(drdp!H240)*DSFS!$D240)</f>
        <v>1.0305139099801965</v>
      </c>
      <c r="I240" s="18">
        <f>Model!$W$5*((drdp!C240)*DSFS!$B240+(drdp!F240)*DSFS!$C240+(drdp!I240)*DSFS!$D240)</f>
        <v>3.8459302699525542</v>
      </c>
      <c r="J240" s="18">
        <f>Model!$W$5*((drdp!D240)*DSFS!$B240+(drdp!G240)*DSFS!$C240+(drdp!J240)*DSFS!$D240)</f>
        <v>2.4390255440320805E-16</v>
      </c>
      <c r="K240" s="21">
        <f>SUM(E$3:E239)+H240</f>
        <v>0.72819567757694492</v>
      </c>
      <c r="L240" s="21">
        <f>SUM(F$3:F239)+I240</f>
        <v>2.7176632665692031</v>
      </c>
      <c r="M240" s="21">
        <f>SUM(G$3:G239)+J240</f>
        <v>1.9717391027752893</v>
      </c>
      <c r="N240" s="19">
        <f t="shared" si="19"/>
        <v>0.53026894484174592</v>
      </c>
      <c r="O240" s="19">
        <f t="shared" si="20"/>
        <v>7.385693630459591</v>
      </c>
      <c r="P240" s="19">
        <f t="shared" si="21"/>
        <v>3.887755089413103</v>
      </c>
      <c r="Q240" s="19">
        <f t="shared" si="22"/>
        <v>1.9789906438253344</v>
      </c>
      <c r="R240" s="19">
        <f t="shared" si="23"/>
        <v>1.4358118919504093</v>
      </c>
      <c r="S240" s="19">
        <f t="shared" si="24"/>
        <v>5.3585229308705227</v>
      </c>
    </row>
    <row r="241" spans="1:19" x14ac:dyDescent="0.25">
      <c r="A241" s="26">
        <f>Wellpath!E241</f>
        <v>7140</v>
      </c>
      <c r="B241" s="22">
        <f>Wellpath!K241</f>
        <v>7140</v>
      </c>
      <c r="C241" s="22">
        <v>0</v>
      </c>
      <c r="D241" s="22">
        <v>0</v>
      </c>
      <c r="E241" s="20">
        <f>Model!$W$5*((drdp!B241+drdp!K241)*DSFS!$B241+(drdp!E241+drdp!N241)*DSFS!$C241+(drdp!H241+drdp!Q241)*DSFS!$D241)</f>
        <v>0</v>
      </c>
      <c r="F241" s="20">
        <f>Model!$W$5*((drdp!C241+drdp!L241)*DSFS!$B241+(drdp!F241+drdp!O241)*DSFS!$C241+(drdp!I241+drdp!R241)*DSFS!$D241)</f>
        <v>0</v>
      </c>
      <c r="G241" s="20">
        <f>Model!$W$5*((drdp!D241+drdp!M241)*DSFS!$B241+(drdp!G241+drdp!P241)*DSFS!$C241+(drdp!J241+drdp!S241)*DSFS!$D241)</f>
        <v>0</v>
      </c>
      <c r="H241" s="18">
        <f>Model!$W$5*((drdp!B241)*DSFS!$B241+(drdp!E241)*DSFS!$C241+(drdp!H241)*DSFS!$D241)</f>
        <v>1.034862069937919</v>
      </c>
      <c r="I241" s="18">
        <f>Model!$W$5*((drdp!C241)*DSFS!$B241+(drdp!F241)*DSFS!$C241+(drdp!I241)*DSFS!$D241)</f>
        <v>3.8621578238342105</v>
      </c>
      <c r="J241" s="18">
        <f>Model!$W$5*((drdp!D241)*DSFS!$B241+(drdp!G241)*DSFS!$C241+(drdp!J241)*DSFS!$D241)</f>
        <v>2.4493167910533131E-16</v>
      </c>
      <c r="K241" s="21">
        <f>SUM(E$3:E240)+H241</f>
        <v>0.73254383753466734</v>
      </c>
      <c r="L241" s="21">
        <f>SUM(F$3:F240)+I241</f>
        <v>2.733890820450859</v>
      </c>
      <c r="M241" s="21">
        <f>SUM(G$3:G240)+J241</f>
        <v>1.9717391027752893</v>
      </c>
      <c r="N241" s="19">
        <f t="shared" si="19"/>
        <v>0.5366204739100171</v>
      </c>
      <c r="O241" s="19">
        <f t="shared" si="20"/>
        <v>7.4741590181454711</v>
      </c>
      <c r="P241" s="19">
        <f t="shared" si="21"/>
        <v>3.887755089413103</v>
      </c>
      <c r="Q241" s="19">
        <f t="shared" si="22"/>
        <v>2.0026948730138723</v>
      </c>
      <c r="R241" s="19">
        <f t="shared" si="23"/>
        <v>1.4443853289641724</v>
      </c>
      <c r="S241" s="19">
        <f t="shared" si="24"/>
        <v>5.3905194334013764</v>
      </c>
    </row>
    <row r="242" spans="1:19" x14ac:dyDescent="0.25">
      <c r="A242" s="26">
        <f>Wellpath!E242</f>
        <v>7170</v>
      </c>
      <c r="B242" s="22">
        <f>Wellpath!K242</f>
        <v>7170</v>
      </c>
      <c r="C242" s="22">
        <v>0</v>
      </c>
      <c r="D242" s="22">
        <v>0</v>
      </c>
      <c r="E242" s="20">
        <f>Model!$W$5*((drdp!B242+drdp!K242)*DSFS!$B242+(drdp!E242+drdp!N242)*DSFS!$C242+(drdp!H242+drdp!Q242)*DSFS!$D242)</f>
        <v>0</v>
      </c>
      <c r="F242" s="20">
        <f>Model!$W$5*((drdp!C242+drdp!L242)*DSFS!$B242+(drdp!F242+drdp!O242)*DSFS!$C242+(drdp!I242+drdp!R242)*DSFS!$D242)</f>
        <v>0</v>
      </c>
      <c r="G242" s="20">
        <f>Model!$W$5*((drdp!D242+drdp!M242)*DSFS!$B242+(drdp!G242+drdp!P242)*DSFS!$C242+(drdp!J242+drdp!S242)*DSFS!$D242)</f>
        <v>0</v>
      </c>
      <c r="H242" s="18">
        <f>Model!$W$5*((drdp!B242)*DSFS!$B242+(drdp!E242)*DSFS!$C242+(drdp!H242)*DSFS!$D242)</f>
        <v>1.0392102298956412</v>
      </c>
      <c r="I242" s="18">
        <f>Model!$W$5*((drdp!C242)*DSFS!$B242+(drdp!F242)*DSFS!$C242+(drdp!I242)*DSFS!$D242)</f>
        <v>3.8783853777158668</v>
      </c>
      <c r="J242" s="18">
        <f>Model!$W$5*((drdp!D242)*DSFS!$B242+(drdp!G242)*DSFS!$C242+(drdp!J242)*DSFS!$D242)</f>
        <v>2.4596080380745452E-16</v>
      </c>
      <c r="K242" s="21">
        <f>SUM(E$3:E241)+H242</f>
        <v>0.73689199749238954</v>
      </c>
      <c r="L242" s="21">
        <f>SUM(F$3:F241)+I242</f>
        <v>2.7501183743325157</v>
      </c>
      <c r="M242" s="21">
        <f>SUM(G$3:G241)+J242</f>
        <v>1.9717391027752893</v>
      </c>
      <c r="N242" s="19">
        <f t="shared" si="19"/>
        <v>0.54300981596832387</v>
      </c>
      <c r="O242" s="19">
        <f t="shared" si="20"/>
        <v>7.5631510728413192</v>
      </c>
      <c r="P242" s="19">
        <f t="shared" si="21"/>
        <v>3.887755089413103</v>
      </c>
      <c r="Q242" s="19">
        <f t="shared" si="22"/>
        <v>2.0265402222024105</v>
      </c>
      <c r="R242" s="19">
        <f t="shared" si="23"/>
        <v>1.4529587659779348</v>
      </c>
      <c r="S242" s="19">
        <f t="shared" si="24"/>
        <v>5.4225159359322319</v>
      </c>
    </row>
    <row r="243" spans="1:19" x14ac:dyDescent="0.25">
      <c r="A243" s="26">
        <f>Wellpath!E243</f>
        <v>7200</v>
      </c>
      <c r="B243" s="22">
        <f>Wellpath!K243</f>
        <v>7200</v>
      </c>
      <c r="C243" s="22">
        <v>0</v>
      </c>
      <c r="D243" s="22">
        <v>0</v>
      </c>
      <c r="E243" s="20">
        <f>Model!$W$5*((drdp!B243+drdp!K243)*DSFS!$B243+(drdp!E243+drdp!N243)*DSFS!$C243+(drdp!H243+drdp!Q243)*DSFS!$D243)</f>
        <v>0</v>
      </c>
      <c r="F243" s="20">
        <f>Model!$W$5*((drdp!C243+drdp!L243)*DSFS!$B243+(drdp!F243+drdp!O243)*DSFS!$C243+(drdp!I243+drdp!R243)*DSFS!$D243)</f>
        <v>0</v>
      </c>
      <c r="G243" s="20">
        <f>Model!$W$5*((drdp!D243+drdp!M243)*DSFS!$B243+(drdp!G243+drdp!P243)*DSFS!$C243+(drdp!J243+drdp!S243)*DSFS!$D243)</f>
        <v>0</v>
      </c>
      <c r="H243" s="18">
        <f>Model!$W$5*((drdp!B243)*DSFS!$B243+(drdp!E243)*DSFS!$C243+(drdp!H243)*DSFS!$D243)</f>
        <v>1.0435583898533636</v>
      </c>
      <c r="I243" s="18">
        <f>Model!$W$5*((drdp!C243)*DSFS!$B243+(drdp!F243)*DSFS!$C243+(drdp!I243)*DSFS!$D243)</f>
        <v>3.8946129315975226</v>
      </c>
      <c r="J243" s="18">
        <f>Model!$W$5*((drdp!D243)*DSFS!$B243+(drdp!G243)*DSFS!$C243+(drdp!J243)*DSFS!$D243)</f>
        <v>2.4698992850957779E-16</v>
      </c>
      <c r="K243" s="21">
        <f>SUM(E$3:E242)+H243</f>
        <v>0.74124015745011196</v>
      </c>
      <c r="L243" s="21">
        <f>SUM(F$3:F242)+I243</f>
        <v>2.7663459282141716</v>
      </c>
      <c r="M243" s="21">
        <f>SUM(G$3:G242)+J243</f>
        <v>1.9717391027752893</v>
      </c>
      <c r="N243" s="19">
        <f t="shared" si="19"/>
        <v>0.54943697101666678</v>
      </c>
      <c r="O243" s="19">
        <f t="shared" si="20"/>
        <v>7.6526697945471263</v>
      </c>
      <c r="P243" s="19">
        <f t="shared" si="21"/>
        <v>3.887755089413103</v>
      </c>
      <c r="Q243" s="19">
        <f t="shared" si="22"/>
        <v>2.0505266913909486</v>
      </c>
      <c r="R243" s="19">
        <f t="shared" si="23"/>
        <v>1.4615322029916979</v>
      </c>
      <c r="S243" s="19">
        <f t="shared" si="24"/>
        <v>5.4545124384630856</v>
      </c>
    </row>
    <row r="244" spans="1:19" x14ac:dyDescent="0.25">
      <c r="A244" s="26">
        <f>Wellpath!E244</f>
        <v>7230</v>
      </c>
      <c r="B244" s="22">
        <f>Wellpath!K244</f>
        <v>7230</v>
      </c>
      <c r="C244" s="22">
        <v>0</v>
      </c>
      <c r="D244" s="22">
        <v>0</v>
      </c>
      <c r="E244" s="20">
        <f>Model!$W$5*((drdp!B244+drdp!K244)*DSFS!$B244+(drdp!E244+drdp!N244)*DSFS!$C244+(drdp!H244+drdp!Q244)*DSFS!$D244)</f>
        <v>0</v>
      </c>
      <c r="F244" s="20">
        <f>Model!$W$5*((drdp!C244+drdp!L244)*DSFS!$B244+(drdp!F244+drdp!O244)*DSFS!$C244+(drdp!I244+drdp!R244)*DSFS!$D244)</f>
        <v>0</v>
      </c>
      <c r="G244" s="20">
        <f>Model!$W$5*((drdp!D244+drdp!M244)*DSFS!$B244+(drdp!G244+drdp!P244)*DSFS!$C244+(drdp!J244+drdp!S244)*DSFS!$D244)</f>
        <v>0</v>
      </c>
      <c r="H244" s="18">
        <f>Model!$W$5*((drdp!B244)*DSFS!$B244+(drdp!E244)*DSFS!$C244+(drdp!H244)*DSFS!$D244)</f>
        <v>1.0479065498110858</v>
      </c>
      <c r="I244" s="18">
        <f>Model!$W$5*((drdp!C244)*DSFS!$B244+(drdp!F244)*DSFS!$C244+(drdp!I244)*DSFS!$D244)</f>
        <v>3.9108404854791798</v>
      </c>
      <c r="J244" s="18">
        <f>Model!$W$5*((drdp!D244)*DSFS!$B244+(drdp!G244)*DSFS!$C244+(drdp!J244)*DSFS!$D244)</f>
        <v>2.48019053211701E-16</v>
      </c>
      <c r="K244" s="21">
        <f>SUM(E$3:E243)+H244</f>
        <v>0.74558831740783416</v>
      </c>
      <c r="L244" s="21">
        <f>SUM(F$3:F243)+I244</f>
        <v>2.7825734820958283</v>
      </c>
      <c r="M244" s="21">
        <f>SUM(G$3:G243)+J244</f>
        <v>1.9717391027752893</v>
      </c>
      <c r="N244" s="19">
        <f t="shared" si="19"/>
        <v>0.55590193905504526</v>
      </c>
      <c r="O244" s="19">
        <f t="shared" si="20"/>
        <v>7.7427151832629031</v>
      </c>
      <c r="P244" s="19">
        <f t="shared" si="21"/>
        <v>3.887755089413103</v>
      </c>
      <c r="Q244" s="19">
        <f t="shared" si="22"/>
        <v>2.074654280579487</v>
      </c>
      <c r="R244" s="19">
        <f t="shared" si="23"/>
        <v>1.4701056400054606</v>
      </c>
      <c r="S244" s="19">
        <f t="shared" si="24"/>
        <v>5.4865089409939412</v>
      </c>
    </row>
    <row r="245" spans="1:19" x14ac:dyDescent="0.25">
      <c r="A245" s="26">
        <f>Wellpath!E245</f>
        <v>7260</v>
      </c>
      <c r="B245" s="22">
        <f>Wellpath!K245</f>
        <v>7260</v>
      </c>
      <c r="C245" s="22">
        <v>0</v>
      </c>
      <c r="D245" s="22">
        <v>0</v>
      </c>
      <c r="E245" s="20">
        <f>Model!$W$5*((drdp!B245+drdp!K245)*DSFS!$B245+(drdp!E245+drdp!N245)*DSFS!$C245+(drdp!H245+drdp!Q245)*DSFS!$D245)</f>
        <v>0</v>
      </c>
      <c r="F245" s="20">
        <f>Model!$W$5*((drdp!C245+drdp!L245)*DSFS!$B245+(drdp!F245+drdp!O245)*DSFS!$C245+(drdp!I245+drdp!R245)*DSFS!$D245)</f>
        <v>0</v>
      </c>
      <c r="G245" s="20">
        <f>Model!$W$5*((drdp!D245+drdp!M245)*DSFS!$B245+(drdp!G245+drdp!P245)*DSFS!$C245+(drdp!J245+drdp!S245)*DSFS!$D245)</f>
        <v>0</v>
      </c>
      <c r="H245" s="18">
        <f>Model!$W$5*((drdp!B245)*DSFS!$B245+(drdp!E245)*DSFS!$C245+(drdp!H245)*DSFS!$D245)</f>
        <v>1.0522547097688082</v>
      </c>
      <c r="I245" s="18">
        <f>Model!$W$5*((drdp!C245)*DSFS!$B245+(drdp!F245)*DSFS!$C245+(drdp!I245)*DSFS!$D245)</f>
        <v>3.9270680393608357</v>
      </c>
      <c r="J245" s="18">
        <f>Model!$W$5*((drdp!D245)*DSFS!$B245+(drdp!G245)*DSFS!$C245+(drdp!J245)*DSFS!$D245)</f>
        <v>2.4904817791382426E-16</v>
      </c>
      <c r="K245" s="21">
        <f>SUM(E$3:E244)+H245</f>
        <v>0.74993647736555658</v>
      </c>
      <c r="L245" s="21">
        <f>SUM(F$3:F244)+I245</f>
        <v>2.7988010359774842</v>
      </c>
      <c r="M245" s="21">
        <f>SUM(G$3:G244)+J245</f>
        <v>1.9717391027752893</v>
      </c>
      <c r="N245" s="19">
        <f t="shared" si="19"/>
        <v>0.56240472008345999</v>
      </c>
      <c r="O245" s="19">
        <f t="shared" si="20"/>
        <v>7.833287238988639</v>
      </c>
      <c r="P245" s="19">
        <f t="shared" si="21"/>
        <v>3.887755089413103</v>
      </c>
      <c r="Q245" s="19">
        <f t="shared" si="22"/>
        <v>2.0989229897680248</v>
      </c>
      <c r="R245" s="19">
        <f t="shared" si="23"/>
        <v>1.4786790770192235</v>
      </c>
      <c r="S245" s="19">
        <f t="shared" si="24"/>
        <v>5.5185054435247949</v>
      </c>
    </row>
    <row r="246" spans="1:19" x14ac:dyDescent="0.25">
      <c r="A246" s="26">
        <f>Wellpath!E246</f>
        <v>7290</v>
      </c>
      <c r="B246" s="22">
        <f>Wellpath!K246</f>
        <v>7290</v>
      </c>
      <c r="C246" s="22">
        <v>0</v>
      </c>
      <c r="D246" s="22">
        <v>0</v>
      </c>
      <c r="E246" s="20">
        <f>Model!$W$5*((drdp!B246+drdp!K246)*DSFS!$B246+(drdp!E246+drdp!N246)*DSFS!$C246+(drdp!H246+drdp!Q246)*DSFS!$D246)</f>
        <v>0</v>
      </c>
      <c r="F246" s="20">
        <f>Model!$W$5*((drdp!C246+drdp!L246)*DSFS!$B246+(drdp!F246+drdp!O246)*DSFS!$C246+(drdp!I246+drdp!R246)*DSFS!$D246)</f>
        <v>0</v>
      </c>
      <c r="G246" s="20">
        <f>Model!$W$5*((drdp!D246+drdp!M246)*DSFS!$B246+(drdp!G246+drdp!P246)*DSFS!$C246+(drdp!J246+drdp!S246)*DSFS!$D246)</f>
        <v>0</v>
      </c>
      <c r="H246" s="18">
        <f>Model!$W$5*((drdp!B246)*DSFS!$B246+(drdp!E246)*DSFS!$C246+(drdp!H246)*DSFS!$D246)</f>
        <v>1.0566028697265306</v>
      </c>
      <c r="I246" s="18">
        <f>Model!$W$5*((drdp!C246)*DSFS!$B246+(drdp!F246)*DSFS!$C246+(drdp!I246)*DSFS!$D246)</f>
        <v>3.943295593242492</v>
      </c>
      <c r="J246" s="18">
        <f>Model!$W$5*((drdp!D246)*DSFS!$B246+(drdp!G246)*DSFS!$C246+(drdp!J246)*DSFS!$D246)</f>
        <v>2.5007730261594747E-16</v>
      </c>
      <c r="K246" s="21">
        <f>SUM(E$3:E245)+H246</f>
        <v>0.75428463732327899</v>
      </c>
      <c r="L246" s="21">
        <f>SUM(F$3:F245)+I246</f>
        <v>2.815028589859141</v>
      </c>
      <c r="M246" s="21">
        <f>SUM(G$3:G245)+J246</f>
        <v>1.9717391027752893</v>
      </c>
      <c r="N246" s="19">
        <f t="shared" si="19"/>
        <v>0.56894531410191052</v>
      </c>
      <c r="O246" s="19">
        <f t="shared" si="20"/>
        <v>7.9243859617243437</v>
      </c>
      <c r="P246" s="19">
        <f t="shared" si="21"/>
        <v>3.887755089413103</v>
      </c>
      <c r="Q246" s="19">
        <f t="shared" si="22"/>
        <v>2.1233328189565635</v>
      </c>
      <c r="R246" s="19">
        <f t="shared" si="23"/>
        <v>1.4872525140329866</v>
      </c>
      <c r="S246" s="19">
        <f t="shared" si="24"/>
        <v>5.5505019460556504</v>
      </c>
    </row>
    <row r="247" spans="1:19" x14ac:dyDescent="0.25">
      <c r="A247" s="26">
        <f>Wellpath!E247</f>
        <v>7320</v>
      </c>
      <c r="B247" s="22">
        <f>Wellpath!K247</f>
        <v>7320</v>
      </c>
      <c r="C247" s="22">
        <v>0</v>
      </c>
      <c r="D247" s="22">
        <v>0</v>
      </c>
      <c r="E247" s="20">
        <f>Model!$W$5*((drdp!B247+drdp!K247)*DSFS!$B247+(drdp!E247+drdp!N247)*DSFS!$C247+(drdp!H247+drdp!Q247)*DSFS!$D247)</f>
        <v>0</v>
      </c>
      <c r="F247" s="20">
        <f>Model!$W$5*((drdp!C247+drdp!L247)*DSFS!$B247+(drdp!F247+drdp!O247)*DSFS!$C247+(drdp!I247+drdp!R247)*DSFS!$D247)</f>
        <v>0</v>
      </c>
      <c r="G247" s="20">
        <f>Model!$W$5*((drdp!D247+drdp!M247)*DSFS!$B247+(drdp!G247+drdp!P247)*DSFS!$C247+(drdp!J247+drdp!S247)*DSFS!$D247)</f>
        <v>0</v>
      </c>
      <c r="H247" s="18">
        <f>Model!$W$5*((drdp!B247)*DSFS!$B247+(drdp!E247)*DSFS!$C247+(drdp!H247)*DSFS!$D247)</f>
        <v>1.0609510296842528</v>
      </c>
      <c r="I247" s="18">
        <f>Model!$W$5*((drdp!C247)*DSFS!$B247+(drdp!F247)*DSFS!$C247+(drdp!I247)*DSFS!$D247)</f>
        <v>3.9595231471241483</v>
      </c>
      <c r="J247" s="18">
        <f>Model!$W$5*((drdp!D247)*DSFS!$B247+(drdp!G247)*DSFS!$C247+(drdp!J247)*DSFS!$D247)</f>
        <v>2.5110642731807073E-16</v>
      </c>
      <c r="K247" s="21">
        <f>SUM(E$3:E246)+H247</f>
        <v>0.75863279728100119</v>
      </c>
      <c r="L247" s="21">
        <f>SUM(F$3:F246)+I247</f>
        <v>2.8312561437407968</v>
      </c>
      <c r="M247" s="21">
        <f>SUM(G$3:G246)+J247</f>
        <v>1.9717391027752893</v>
      </c>
      <c r="N247" s="19">
        <f t="shared" si="19"/>
        <v>0.57552372111039662</v>
      </c>
      <c r="O247" s="19">
        <f t="shared" si="20"/>
        <v>8.0160113514700075</v>
      </c>
      <c r="P247" s="19">
        <f t="shared" si="21"/>
        <v>3.887755089413103</v>
      </c>
      <c r="Q247" s="19">
        <f t="shared" si="22"/>
        <v>2.1478837681451011</v>
      </c>
      <c r="R247" s="19">
        <f t="shared" si="23"/>
        <v>1.4958259510467493</v>
      </c>
      <c r="S247" s="19">
        <f t="shared" si="24"/>
        <v>5.5824984485865041</v>
      </c>
    </row>
    <row r="248" spans="1:19" x14ac:dyDescent="0.25">
      <c r="A248" s="26">
        <f>Wellpath!E248</f>
        <v>7350</v>
      </c>
      <c r="B248" s="22">
        <f>Wellpath!K248</f>
        <v>7350</v>
      </c>
      <c r="C248" s="22">
        <v>0</v>
      </c>
      <c r="D248" s="22">
        <v>0</v>
      </c>
      <c r="E248" s="20">
        <f>Model!$W$5*((drdp!B248+drdp!K248)*DSFS!$B248+(drdp!E248+drdp!N248)*DSFS!$C248+(drdp!H248+drdp!Q248)*DSFS!$D248)</f>
        <v>0</v>
      </c>
      <c r="F248" s="20">
        <f>Model!$W$5*((drdp!C248+drdp!L248)*DSFS!$B248+(drdp!F248+drdp!O248)*DSFS!$C248+(drdp!I248+drdp!R248)*DSFS!$D248)</f>
        <v>0</v>
      </c>
      <c r="G248" s="20">
        <f>Model!$W$5*((drdp!D248+drdp!M248)*DSFS!$B248+(drdp!G248+drdp!P248)*DSFS!$C248+(drdp!J248+drdp!S248)*DSFS!$D248)</f>
        <v>0</v>
      </c>
      <c r="H248" s="18">
        <f>Model!$W$5*((drdp!B248)*DSFS!$B248+(drdp!E248)*DSFS!$C248+(drdp!H248)*DSFS!$D248)</f>
        <v>1.0652991896419752</v>
      </c>
      <c r="I248" s="18">
        <f>Model!$W$5*((drdp!C248)*DSFS!$B248+(drdp!F248)*DSFS!$C248+(drdp!I248)*DSFS!$D248)</f>
        <v>3.9757507010058046</v>
      </c>
      <c r="J248" s="18">
        <f>Model!$W$5*((drdp!D248)*DSFS!$B248+(drdp!G248)*DSFS!$C248+(drdp!J248)*DSFS!$D248)</f>
        <v>2.5213555202019399E-16</v>
      </c>
      <c r="K248" s="21">
        <f>SUM(E$3:E247)+H248</f>
        <v>0.76298095723872361</v>
      </c>
      <c r="L248" s="21">
        <f>SUM(F$3:F247)+I248</f>
        <v>2.8474836976224536</v>
      </c>
      <c r="M248" s="21">
        <f>SUM(G$3:G247)+J248</f>
        <v>1.9717391027752893</v>
      </c>
      <c r="N248" s="19">
        <f t="shared" si="19"/>
        <v>0.58213994110891898</v>
      </c>
      <c r="O248" s="19">
        <f t="shared" si="20"/>
        <v>8.1081634082256411</v>
      </c>
      <c r="P248" s="19">
        <f t="shared" si="21"/>
        <v>3.887755089413103</v>
      </c>
      <c r="Q248" s="19">
        <f t="shared" si="22"/>
        <v>2.1725758373336399</v>
      </c>
      <c r="R248" s="19">
        <f t="shared" si="23"/>
        <v>1.5043993880605122</v>
      </c>
      <c r="S248" s="19">
        <f t="shared" si="24"/>
        <v>5.6144949511173596</v>
      </c>
    </row>
    <row r="249" spans="1:19" x14ac:dyDescent="0.25">
      <c r="A249" s="26">
        <f>Wellpath!E249</f>
        <v>7380</v>
      </c>
      <c r="B249" s="22">
        <f>Wellpath!K249</f>
        <v>7380</v>
      </c>
      <c r="C249" s="22">
        <v>0</v>
      </c>
      <c r="D249" s="22">
        <v>0</v>
      </c>
      <c r="E249" s="20">
        <f>Model!$W$5*((drdp!B249+drdp!K249)*DSFS!$B249+(drdp!E249+drdp!N249)*DSFS!$C249+(drdp!H249+drdp!Q249)*DSFS!$D249)</f>
        <v>0</v>
      </c>
      <c r="F249" s="20">
        <f>Model!$W$5*((drdp!C249+drdp!L249)*DSFS!$B249+(drdp!F249+drdp!O249)*DSFS!$C249+(drdp!I249+drdp!R249)*DSFS!$D249)</f>
        <v>0</v>
      </c>
      <c r="G249" s="20">
        <f>Model!$W$5*((drdp!D249+drdp!M249)*DSFS!$B249+(drdp!G249+drdp!P249)*DSFS!$C249+(drdp!J249+drdp!S249)*DSFS!$D249)</f>
        <v>0</v>
      </c>
      <c r="H249" s="18">
        <f>Model!$W$5*((drdp!B249)*DSFS!$B249+(drdp!E249)*DSFS!$C249+(drdp!H249)*DSFS!$D249)</f>
        <v>1.0696473495996976</v>
      </c>
      <c r="I249" s="18">
        <f>Model!$W$5*((drdp!C249)*DSFS!$B249+(drdp!F249)*DSFS!$C249+(drdp!I249)*DSFS!$D249)</f>
        <v>3.9919782548874609</v>
      </c>
      <c r="J249" s="18">
        <f>Model!$W$5*((drdp!D249)*DSFS!$B249+(drdp!G249)*DSFS!$C249+(drdp!J249)*DSFS!$D249)</f>
        <v>2.5316467672231721E-16</v>
      </c>
      <c r="K249" s="21">
        <f>SUM(E$3:E248)+H249</f>
        <v>0.76732911719644603</v>
      </c>
      <c r="L249" s="21">
        <f>SUM(F$3:F248)+I249</f>
        <v>2.8637112515041094</v>
      </c>
      <c r="M249" s="21">
        <f>SUM(G$3:G248)+J249</f>
        <v>1.9717391027752893</v>
      </c>
      <c r="N249" s="19">
        <f t="shared" si="19"/>
        <v>0.58879397409747725</v>
      </c>
      <c r="O249" s="19">
        <f t="shared" si="20"/>
        <v>8.2008421319912319</v>
      </c>
      <c r="P249" s="19">
        <f t="shared" si="21"/>
        <v>3.887755089413103</v>
      </c>
      <c r="Q249" s="19">
        <f t="shared" si="22"/>
        <v>2.1974090265221777</v>
      </c>
      <c r="R249" s="19">
        <f t="shared" si="23"/>
        <v>1.5129728250742753</v>
      </c>
      <c r="S249" s="19">
        <f t="shared" si="24"/>
        <v>5.6464914536482134</v>
      </c>
    </row>
    <row r="250" spans="1:19" x14ac:dyDescent="0.25">
      <c r="A250" s="26">
        <f>Wellpath!E250</f>
        <v>7410</v>
      </c>
      <c r="B250" s="22">
        <f>Wellpath!K250</f>
        <v>7410</v>
      </c>
      <c r="C250" s="22">
        <v>0</v>
      </c>
      <c r="D250" s="22">
        <v>0</v>
      </c>
      <c r="E250" s="20">
        <f>Model!$W$5*((drdp!B250+drdp!K250)*DSFS!$B250+(drdp!E250+drdp!N250)*DSFS!$C250+(drdp!H250+drdp!Q250)*DSFS!$D250)</f>
        <v>0</v>
      </c>
      <c r="F250" s="20">
        <f>Model!$W$5*((drdp!C250+drdp!L250)*DSFS!$B250+(drdp!F250+drdp!O250)*DSFS!$C250+(drdp!I250+drdp!R250)*DSFS!$D250)</f>
        <v>0</v>
      </c>
      <c r="G250" s="20">
        <f>Model!$W$5*((drdp!D250+drdp!M250)*DSFS!$B250+(drdp!G250+drdp!P250)*DSFS!$C250+(drdp!J250+drdp!S250)*DSFS!$D250)</f>
        <v>0</v>
      </c>
      <c r="H250" s="18">
        <f>Model!$W$5*((drdp!B250)*DSFS!$B250+(drdp!E250)*DSFS!$C250+(drdp!H250)*DSFS!$D250)</f>
        <v>1.0739955095574198</v>
      </c>
      <c r="I250" s="18">
        <f>Model!$W$5*((drdp!C250)*DSFS!$B250+(drdp!F250)*DSFS!$C250+(drdp!I250)*DSFS!$D250)</f>
        <v>4.0082058087691177</v>
      </c>
      <c r="J250" s="18">
        <f>Model!$W$5*((drdp!D250)*DSFS!$B250+(drdp!G250)*DSFS!$C250+(drdp!J250)*DSFS!$D250)</f>
        <v>2.5419380142444047E-16</v>
      </c>
      <c r="K250" s="21">
        <f>SUM(E$3:E249)+H250</f>
        <v>0.77167727715416823</v>
      </c>
      <c r="L250" s="21">
        <f>SUM(F$3:F249)+I250</f>
        <v>2.8799388053857662</v>
      </c>
      <c r="M250" s="21">
        <f>SUM(G$3:G249)+J250</f>
        <v>1.9717391027752893</v>
      </c>
      <c r="N250" s="19">
        <f t="shared" si="19"/>
        <v>0.59548582007607098</v>
      </c>
      <c r="O250" s="19">
        <f t="shared" si="20"/>
        <v>8.2940475227667942</v>
      </c>
      <c r="P250" s="19">
        <f t="shared" si="21"/>
        <v>3.887755089413103</v>
      </c>
      <c r="Q250" s="19">
        <f t="shared" si="22"/>
        <v>2.2223833357107159</v>
      </c>
      <c r="R250" s="19">
        <f t="shared" si="23"/>
        <v>1.521546262088038</v>
      </c>
      <c r="S250" s="19">
        <f t="shared" si="24"/>
        <v>5.6784879561790689</v>
      </c>
    </row>
    <row r="251" spans="1:19" x14ac:dyDescent="0.25">
      <c r="A251" s="26">
        <f>Wellpath!E251</f>
        <v>7440</v>
      </c>
      <c r="B251" s="22">
        <f>Wellpath!K251</f>
        <v>7440</v>
      </c>
      <c r="C251" s="22">
        <v>0</v>
      </c>
      <c r="D251" s="22">
        <v>0</v>
      </c>
      <c r="E251" s="20">
        <f>Model!$W$5*((drdp!B251+drdp!K251)*DSFS!$B251+(drdp!E251+drdp!N251)*DSFS!$C251+(drdp!H251+drdp!Q251)*DSFS!$D251)</f>
        <v>0</v>
      </c>
      <c r="F251" s="20">
        <f>Model!$W$5*((drdp!C251+drdp!L251)*DSFS!$B251+(drdp!F251+drdp!O251)*DSFS!$C251+(drdp!I251+drdp!R251)*DSFS!$D251)</f>
        <v>0</v>
      </c>
      <c r="G251" s="20">
        <f>Model!$W$5*((drdp!D251+drdp!M251)*DSFS!$B251+(drdp!G251+drdp!P251)*DSFS!$C251+(drdp!J251+drdp!S251)*DSFS!$D251)</f>
        <v>0</v>
      </c>
      <c r="H251" s="18">
        <f>Model!$W$5*((drdp!B251)*DSFS!$B251+(drdp!E251)*DSFS!$C251+(drdp!H251)*DSFS!$D251)</f>
        <v>1.0783436695151423</v>
      </c>
      <c r="I251" s="18">
        <f>Model!$W$5*((drdp!C251)*DSFS!$B251+(drdp!F251)*DSFS!$C251+(drdp!I251)*DSFS!$D251)</f>
        <v>4.0244333626507744</v>
      </c>
      <c r="J251" s="18">
        <f>Model!$W$5*((drdp!D251)*DSFS!$B251+(drdp!G251)*DSFS!$C251+(drdp!J251)*DSFS!$D251)</f>
        <v>2.5522292612656368E-16</v>
      </c>
      <c r="K251" s="21">
        <f>SUM(E$3:E250)+H251</f>
        <v>0.77602543711189065</v>
      </c>
      <c r="L251" s="21">
        <f>SUM(F$3:F250)+I251</f>
        <v>2.8961663592674229</v>
      </c>
      <c r="M251" s="21">
        <f>SUM(G$3:G250)+J251</f>
        <v>1.9717391027752893</v>
      </c>
      <c r="N251" s="19">
        <f t="shared" si="19"/>
        <v>0.60221547904470096</v>
      </c>
      <c r="O251" s="19">
        <f t="shared" si="20"/>
        <v>8.3877795805523192</v>
      </c>
      <c r="P251" s="19">
        <f t="shared" si="21"/>
        <v>3.887755089413103</v>
      </c>
      <c r="Q251" s="19">
        <f t="shared" si="22"/>
        <v>2.2474987648992548</v>
      </c>
      <c r="R251" s="19">
        <f t="shared" si="23"/>
        <v>1.5301196991018009</v>
      </c>
      <c r="S251" s="19">
        <f t="shared" si="24"/>
        <v>5.7104844587099244</v>
      </c>
    </row>
    <row r="252" spans="1:19" x14ac:dyDescent="0.25">
      <c r="A252" s="26">
        <f>Wellpath!E252</f>
        <v>7470</v>
      </c>
      <c r="B252" s="22">
        <f>Wellpath!K252</f>
        <v>7470</v>
      </c>
      <c r="C252" s="22">
        <v>0</v>
      </c>
      <c r="D252" s="22">
        <v>0</v>
      </c>
      <c r="E252" s="20">
        <f>Model!$W$5*((drdp!B252+drdp!K252)*DSFS!$B252+(drdp!E252+drdp!N252)*DSFS!$C252+(drdp!H252+drdp!Q252)*DSFS!$D252)</f>
        <v>0</v>
      </c>
      <c r="F252" s="20">
        <f>Model!$W$5*((drdp!C252+drdp!L252)*DSFS!$B252+(drdp!F252+drdp!O252)*DSFS!$C252+(drdp!I252+drdp!R252)*DSFS!$D252)</f>
        <v>0</v>
      </c>
      <c r="G252" s="20">
        <f>Model!$W$5*((drdp!D252+drdp!M252)*DSFS!$B252+(drdp!G252+drdp!P252)*DSFS!$C252+(drdp!J252+drdp!S252)*DSFS!$D252)</f>
        <v>0</v>
      </c>
      <c r="H252" s="18">
        <f>Model!$W$5*((drdp!B252)*DSFS!$B252+(drdp!E252)*DSFS!$C252+(drdp!H252)*DSFS!$D252)</f>
        <v>1.0826918294728647</v>
      </c>
      <c r="I252" s="18">
        <f>Model!$W$5*((drdp!C252)*DSFS!$B252+(drdp!F252)*DSFS!$C252+(drdp!I252)*DSFS!$D252)</f>
        <v>4.0406609165324303</v>
      </c>
      <c r="J252" s="18">
        <f>Model!$W$5*((drdp!D252)*DSFS!$B252+(drdp!G252)*DSFS!$C252+(drdp!J252)*DSFS!$D252)</f>
        <v>2.5625205082868694E-16</v>
      </c>
      <c r="K252" s="21">
        <f>SUM(E$3:E251)+H252</f>
        <v>0.78037359706961307</v>
      </c>
      <c r="L252" s="21">
        <f>SUM(F$3:F251)+I252</f>
        <v>2.9123939131490788</v>
      </c>
      <c r="M252" s="21">
        <f>SUM(G$3:G251)+J252</f>
        <v>1.9717391027752893</v>
      </c>
      <c r="N252" s="19">
        <f t="shared" si="19"/>
        <v>0.60898295100336686</v>
      </c>
      <c r="O252" s="19">
        <f t="shared" si="20"/>
        <v>8.4820383053478032</v>
      </c>
      <c r="P252" s="19">
        <f t="shared" si="21"/>
        <v>3.887755089413103</v>
      </c>
      <c r="Q252" s="19">
        <f t="shared" si="22"/>
        <v>2.2727553140877927</v>
      </c>
      <c r="R252" s="19">
        <f t="shared" si="23"/>
        <v>1.538693136115564</v>
      </c>
      <c r="S252" s="19">
        <f t="shared" si="24"/>
        <v>5.7424809612407781</v>
      </c>
    </row>
    <row r="253" spans="1:19" x14ac:dyDescent="0.25">
      <c r="A253" s="26">
        <f>Wellpath!E253</f>
        <v>7500</v>
      </c>
      <c r="B253" s="22">
        <f>Wellpath!K253</f>
        <v>7500</v>
      </c>
      <c r="C253" s="22">
        <v>0</v>
      </c>
      <c r="D253" s="22">
        <v>0</v>
      </c>
      <c r="E253" s="20">
        <f>Model!$W$5*((drdp!B253+drdp!K253)*DSFS!$B253+(drdp!E253+drdp!N253)*DSFS!$C253+(drdp!H253+drdp!Q253)*DSFS!$D253)</f>
        <v>0</v>
      </c>
      <c r="F253" s="20">
        <f>Model!$W$5*((drdp!C253+drdp!L253)*DSFS!$B253+(drdp!F253+drdp!O253)*DSFS!$C253+(drdp!I253+drdp!R253)*DSFS!$D253)</f>
        <v>0</v>
      </c>
      <c r="G253" s="20">
        <f>Model!$W$5*((drdp!D253+drdp!M253)*DSFS!$B253+(drdp!G253+drdp!P253)*DSFS!$C253+(drdp!J253+drdp!S253)*DSFS!$D253)</f>
        <v>0</v>
      </c>
      <c r="H253" s="18">
        <f>Model!$W$5*((drdp!B253)*DSFS!$B253+(drdp!E253)*DSFS!$C253+(drdp!H253)*DSFS!$D253)</f>
        <v>1.0870399894305869</v>
      </c>
      <c r="I253" s="18">
        <f>Model!$W$5*((drdp!C253)*DSFS!$B253+(drdp!F253)*DSFS!$C253+(drdp!I253)*DSFS!$D253)</f>
        <v>4.0568884704140871</v>
      </c>
      <c r="J253" s="18">
        <f>Model!$W$5*((drdp!D253)*DSFS!$B253+(drdp!G253)*DSFS!$C253+(drdp!J253)*DSFS!$D253)</f>
        <v>2.572811755308102E-16</v>
      </c>
      <c r="K253" s="21">
        <f>SUM(E$3:E252)+H253</f>
        <v>0.78472175702733526</v>
      </c>
      <c r="L253" s="21">
        <f>SUM(F$3:F252)+I253</f>
        <v>2.9286214670307356</v>
      </c>
      <c r="M253" s="21">
        <f>SUM(G$3:G252)+J253</f>
        <v>1.9717391027752893</v>
      </c>
      <c r="N253" s="19">
        <f t="shared" si="19"/>
        <v>0.61578823595206822</v>
      </c>
      <c r="O253" s="19">
        <f t="shared" si="20"/>
        <v>8.576823697153257</v>
      </c>
      <c r="P253" s="19">
        <f t="shared" si="21"/>
        <v>3.887755089413103</v>
      </c>
      <c r="Q253" s="19">
        <f t="shared" si="22"/>
        <v>2.298152983276331</v>
      </c>
      <c r="R253" s="19">
        <f t="shared" si="23"/>
        <v>1.5472665731293267</v>
      </c>
      <c r="S253" s="19">
        <f t="shared" si="24"/>
        <v>5.7744774637716336</v>
      </c>
    </row>
    <row r="254" spans="1:19" x14ac:dyDescent="0.25">
      <c r="A254" s="26">
        <f>Wellpath!E254</f>
        <v>7530</v>
      </c>
      <c r="B254" s="22">
        <f>Wellpath!K254</f>
        <v>7530</v>
      </c>
      <c r="C254" s="22">
        <v>0</v>
      </c>
      <c r="D254" s="22">
        <v>0</v>
      </c>
      <c r="E254" s="20">
        <f>Model!$W$5*((drdp!B254+drdp!K254)*DSFS!$B254+(drdp!E254+drdp!N254)*DSFS!$C254+(drdp!H254+drdp!Q254)*DSFS!$D254)</f>
        <v>0</v>
      </c>
      <c r="F254" s="20">
        <f>Model!$W$5*((drdp!C254+drdp!L254)*DSFS!$B254+(drdp!F254+drdp!O254)*DSFS!$C254+(drdp!I254+drdp!R254)*DSFS!$D254)</f>
        <v>0</v>
      </c>
      <c r="G254" s="20">
        <f>Model!$W$5*((drdp!D254+drdp!M254)*DSFS!$B254+(drdp!G254+drdp!P254)*DSFS!$C254+(drdp!J254+drdp!S254)*DSFS!$D254)</f>
        <v>0</v>
      </c>
      <c r="H254" s="18">
        <f>Model!$W$5*((drdp!B254)*DSFS!$B254+(drdp!E254)*DSFS!$C254+(drdp!H254)*DSFS!$D254)</f>
        <v>1.0913881493883093</v>
      </c>
      <c r="I254" s="18">
        <f>Model!$W$5*((drdp!C254)*DSFS!$B254+(drdp!F254)*DSFS!$C254+(drdp!I254)*DSFS!$D254)</f>
        <v>4.0731160242957429</v>
      </c>
      <c r="J254" s="18">
        <f>Model!$W$5*((drdp!D254)*DSFS!$B254+(drdp!G254)*DSFS!$C254+(drdp!J254)*DSFS!$D254)</f>
        <v>2.5831030023293341E-16</v>
      </c>
      <c r="K254" s="21">
        <f>SUM(E$3:E253)+H254</f>
        <v>0.78906991698505768</v>
      </c>
      <c r="L254" s="21">
        <f>SUM(F$3:F253)+I254</f>
        <v>2.9448490209123914</v>
      </c>
      <c r="M254" s="21">
        <f>SUM(G$3:G253)+J254</f>
        <v>1.9717391027752893</v>
      </c>
      <c r="N254" s="19">
        <f t="shared" si="19"/>
        <v>0.62263133389080583</v>
      </c>
      <c r="O254" s="19">
        <f t="shared" si="20"/>
        <v>8.6721357559686698</v>
      </c>
      <c r="P254" s="19">
        <f t="shared" si="21"/>
        <v>3.887755089413103</v>
      </c>
      <c r="Q254" s="19">
        <f t="shared" si="22"/>
        <v>2.3236917724648691</v>
      </c>
      <c r="R254" s="19">
        <f t="shared" si="23"/>
        <v>1.5558400101430896</v>
      </c>
      <c r="S254" s="19">
        <f t="shared" si="24"/>
        <v>5.8064739663024882</v>
      </c>
    </row>
    <row r="255" spans="1:19" x14ac:dyDescent="0.25">
      <c r="A255" s="26">
        <f>Wellpath!E255</f>
        <v>7560</v>
      </c>
      <c r="B255" s="22">
        <f>Wellpath!K255</f>
        <v>7560</v>
      </c>
      <c r="C255" s="22">
        <v>0</v>
      </c>
      <c r="D255" s="22">
        <v>0</v>
      </c>
      <c r="E255" s="20">
        <f>Model!$W$5*((drdp!B255+drdp!K255)*DSFS!$B255+(drdp!E255+drdp!N255)*DSFS!$C255+(drdp!H255+drdp!Q255)*DSFS!$D255)</f>
        <v>0</v>
      </c>
      <c r="F255" s="20">
        <f>Model!$W$5*((drdp!C255+drdp!L255)*DSFS!$B255+(drdp!F255+drdp!O255)*DSFS!$C255+(drdp!I255+drdp!R255)*DSFS!$D255)</f>
        <v>0</v>
      </c>
      <c r="G255" s="20">
        <f>Model!$W$5*((drdp!D255+drdp!M255)*DSFS!$B255+(drdp!G255+drdp!P255)*DSFS!$C255+(drdp!J255+drdp!S255)*DSFS!$D255)</f>
        <v>0</v>
      </c>
      <c r="H255" s="18">
        <f>Model!$W$5*((drdp!B255)*DSFS!$B255+(drdp!E255)*DSFS!$C255+(drdp!H255)*DSFS!$D255)</f>
        <v>1.0957363093460317</v>
      </c>
      <c r="I255" s="18">
        <f>Model!$W$5*((drdp!C255)*DSFS!$B255+(drdp!F255)*DSFS!$C255+(drdp!I255)*DSFS!$D255)</f>
        <v>4.0893435781773988</v>
      </c>
      <c r="J255" s="18">
        <f>Model!$W$5*((drdp!D255)*DSFS!$B255+(drdp!G255)*DSFS!$C255+(drdp!J255)*DSFS!$D255)</f>
        <v>2.5933942493505668E-16</v>
      </c>
      <c r="K255" s="21">
        <f>SUM(E$3:E254)+H255</f>
        <v>0.7934180769427801</v>
      </c>
      <c r="L255" s="21">
        <f>SUM(F$3:F254)+I255</f>
        <v>2.9610765747940473</v>
      </c>
      <c r="M255" s="21">
        <f>SUM(G$3:G254)+J255</f>
        <v>1.9717391027752893</v>
      </c>
      <c r="N255" s="19">
        <f t="shared" si="19"/>
        <v>0.62951224481957935</v>
      </c>
      <c r="O255" s="19">
        <f t="shared" si="20"/>
        <v>8.767974481794047</v>
      </c>
      <c r="P255" s="19">
        <f t="shared" si="21"/>
        <v>3.887755089413103</v>
      </c>
      <c r="Q255" s="19">
        <f t="shared" si="22"/>
        <v>2.3493716816534072</v>
      </c>
      <c r="R255" s="19">
        <f t="shared" si="23"/>
        <v>1.5644134471568527</v>
      </c>
      <c r="S255" s="19">
        <f t="shared" si="24"/>
        <v>5.838470468833342</v>
      </c>
    </row>
    <row r="256" spans="1:19" x14ac:dyDescent="0.25">
      <c r="A256" s="26">
        <f>Wellpath!E256</f>
        <v>7590</v>
      </c>
      <c r="B256" s="22">
        <f>Wellpath!K256</f>
        <v>7590</v>
      </c>
      <c r="C256" s="22">
        <v>0</v>
      </c>
      <c r="D256" s="22">
        <v>0</v>
      </c>
      <c r="E256" s="20">
        <f>Model!$W$5*((drdp!B256+drdp!K256)*DSFS!$B256+(drdp!E256+drdp!N256)*DSFS!$C256+(drdp!H256+drdp!Q256)*DSFS!$D256)</f>
        <v>0</v>
      </c>
      <c r="F256" s="20">
        <f>Model!$W$5*((drdp!C256+drdp!L256)*DSFS!$B256+(drdp!F256+drdp!O256)*DSFS!$C256+(drdp!I256+drdp!R256)*DSFS!$D256)</f>
        <v>0</v>
      </c>
      <c r="G256" s="20">
        <f>Model!$W$5*((drdp!D256+drdp!M256)*DSFS!$B256+(drdp!G256+drdp!P256)*DSFS!$C256+(drdp!J256+drdp!S256)*DSFS!$D256)</f>
        <v>0</v>
      </c>
      <c r="H256" s="18">
        <f>Model!$W$5*((drdp!B256)*DSFS!$B256+(drdp!E256)*DSFS!$C256+(drdp!H256)*DSFS!$D256)</f>
        <v>1.1000844693037541</v>
      </c>
      <c r="I256" s="18">
        <f>Model!$W$5*((drdp!C256)*DSFS!$B256+(drdp!F256)*DSFS!$C256+(drdp!I256)*DSFS!$D256)</f>
        <v>4.1055711320590556</v>
      </c>
      <c r="J256" s="18">
        <f>Model!$W$5*((drdp!D256)*DSFS!$B256+(drdp!G256)*DSFS!$C256+(drdp!J256)*DSFS!$D256)</f>
        <v>2.6036854963717989E-16</v>
      </c>
      <c r="K256" s="21">
        <f>SUM(E$3:E255)+H256</f>
        <v>0.79776623690050252</v>
      </c>
      <c r="L256" s="21">
        <f>SUM(F$3:F255)+I256</f>
        <v>2.977304128675704</v>
      </c>
      <c r="M256" s="21">
        <f>SUM(G$3:G255)+J256</f>
        <v>1.9717391027752893</v>
      </c>
      <c r="N256" s="19">
        <f t="shared" si="19"/>
        <v>0.63643096873838867</v>
      </c>
      <c r="O256" s="19">
        <f t="shared" si="20"/>
        <v>8.864339874629394</v>
      </c>
      <c r="P256" s="19">
        <f t="shared" si="21"/>
        <v>3.887755089413103</v>
      </c>
      <c r="Q256" s="19">
        <f t="shared" si="22"/>
        <v>2.3751927108419459</v>
      </c>
      <c r="R256" s="19">
        <f t="shared" si="23"/>
        <v>1.5729868841706158</v>
      </c>
      <c r="S256" s="19">
        <f t="shared" si="24"/>
        <v>5.8704669713641975</v>
      </c>
    </row>
    <row r="257" spans="1:19" x14ac:dyDescent="0.25">
      <c r="A257" s="26">
        <f>Wellpath!E257</f>
        <v>7620</v>
      </c>
      <c r="B257" s="22">
        <f>Wellpath!K257</f>
        <v>7620</v>
      </c>
      <c r="C257" s="22">
        <v>0</v>
      </c>
      <c r="D257" s="22">
        <v>0</v>
      </c>
      <c r="E257" s="20">
        <f>Model!$W$5*((drdp!B257+drdp!K257)*DSFS!$B257+(drdp!E257+drdp!N257)*DSFS!$C257+(drdp!H257+drdp!Q257)*DSFS!$D257)</f>
        <v>0</v>
      </c>
      <c r="F257" s="20">
        <f>Model!$W$5*((drdp!C257+drdp!L257)*DSFS!$B257+(drdp!F257+drdp!O257)*DSFS!$C257+(drdp!I257+drdp!R257)*DSFS!$D257)</f>
        <v>0</v>
      </c>
      <c r="G257" s="20">
        <f>Model!$W$5*((drdp!D257+drdp!M257)*DSFS!$B257+(drdp!G257+drdp!P257)*DSFS!$C257+(drdp!J257+drdp!S257)*DSFS!$D257)</f>
        <v>0</v>
      </c>
      <c r="H257" s="18">
        <f>Model!$W$5*((drdp!B257)*DSFS!$B257+(drdp!E257)*DSFS!$C257+(drdp!H257)*DSFS!$D257)</f>
        <v>1.1044326292614763</v>
      </c>
      <c r="I257" s="18">
        <f>Model!$W$5*((drdp!C257)*DSFS!$B257+(drdp!F257)*DSFS!$C257+(drdp!I257)*DSFS!$D257)</f>
        <v>4.1217986859407114</v>
      </c>
      <c r="J257" s="18">
        <f>Model!$W$5*((drdp!D257)*DSFS!$B257+(drdp!G257)*DSFS!$C257+(drdp!J257)*DSFS!$D257)</f>
        <v>2.6139767433930315E-16</v>
      </c>
      <c r="K257" s="21">
        <f>SUM(E$3:E256)+H257</f>
        <v>0.80211439685822472</v>
      </c>
      <c r="L257" s="21">
        <f>SUM(F$3:F256)+I257</f>
        <v>2.9935316825573599</v>
      </c>
      <c r="M257" s="21">
        <f>SUM(G$3:G256)+J257</f>
        <v>1.9717391027752893</v>
      </c>
      <c r="N257" s="19">
        <f t="shared" si="19"/>
        <v>0.64338750564723357</v>
      </c>
      <c r="O257" s="19">
        <f t="shared" si="20"/>
        <v>8.9612319344746982</v>
      </c>
      <c r="P257" s="19">
        <f t="shared" si="21"/>
        <v>3.887755089413103</v>
      </c>
      <c r="Q257" s="19">
        <f t="shared" si="22"/>
        <v>2.4011548600304833</v>
      </c>
      <c r="R257" s="19">
        <f t="shared" si="23"/>
        <v>1.5815603211843783</v>
      </c>
      <c r="S257" s="19">
        <f t="shared" si="24"/>
        <v>5.9024634738950512</v>
      </c>
    </row>
    <row r="258" spans="1:19" x14ac:dyDescent="0.25">
      <c r="A258" s="26">
        <f>Wellpath!E258</f>
        <v>7650</v>
      </c>
      <c r="B258" s="22">
        <f>Wellpath!K258</f>
        <v>7650</v>
      </c>
      <c r="C258" s="22">
        <v>0</v>
      </c>
      <c r="D258" s="22">
        <v>0</v>
      </c>
      <c r="E258" s="20">
        <f>Model!$W$5*((drdp!B258+drdp!K258)*DSFS!$B258+(drdp!E258+drdp!N258)*DSFS!$C258+(drdp!H258+drdp!Q258)*DSFS!$D258)</f>
        <v>0</v>
      </c>
      <c r="F258" s="20">
        <f>Model!$W$5*((drdp!C258+drdp!L258)*DSFS!$B258+(drdp!F258+drdp!O258)*DSFS!$C258+(drdp!I258+drdp!R258)*DSFS!$D258)</f>
        <v>0</v>
      </c>
      <c r="G258" s="20">
        <f>Model!$W$5*((drdp!D258+drdp!M258)*DSFS!$B258+(drdp!G258+drdp!P258)*DSFS!$C258+(drdp!J258+drdp!S258)*DSFS!$D258)</f>
        <v>0</v>
      </c>
      <c r="H258" s="18">
        <f>Model!$W$5*((drdp!B258)*DSFS!$B258+(drdp!E258)*DSFS!$C258+(drdp!H258)*DSFS!$D258)</f>
        <v>1.1087807892191988</v>
      </c>
      <c r="I258" s="18">
        <f>Model!$W$5*((drdp!C258)*DSFS!$B258+(drdp!F258)*DSFS!$C258+(drdp!I258)*DSFS!$D258)</f>
        <v>4.1380262398223682</v>
      </c>
      <c r="J258" s="18">
        <f>Model!$W$5*((drdp!D258)*DSFS!$B258+(drdp!G258)*DSFS!$C258+(drdp!J258)*DSFS!$D258)</f>
        <v>2.6242679904142636E-16</v>
      </c>
      <c r="K258" s="21">
        <f>SUM(E$3:E257)+H258</f>
        <v>0.80646255681594714</v>
      </c>
      <c r="L258" s="21">
        <f>SUM(F$3:F257)+I258</f>
        <v>3.0097592364390167</v>
      </c>
      <c r="M258" s="21">
        <f>SUM(G$3:G257)+J258</f>
        <v>1.9717391027752893</v>
      </c>
      <c r="N258" s="19">
        <f t="shared" si="19"/>
        <v>0.65038185554611472</v>
      </c>
      <c r="O258" s="19">
        <f t="shared" si="20"/>
        <v>9.0586506613299722</v>
      </c>
      <c r="P258" s="19">
        <f t="shared" si="21"/>
        <v>3.887755089413103</v>
      </c>
      <c r="Q258" s="19">
        <f t="shared" si="22"/>
        <v>2.4272581292190223</v>
      </c>
      <c r="R258" s="19">
        <f t="shared" si="23"/>
        <v>1.5901337581981414</v>
      </c>
      <c r="S258" s="19">
        <f t="shared" si="24"/>
        <v>5.9344599764259067</v>
      </c>
    </row>
    <row r="259" spans="1:19" x14ac:dyDescent="0.25">
      <c r="A259" s="26">
        <f>Wellpath!E259</f>
        <v>7680</v>
      </c>
      <c r="B259" s="22">
        <f>Wellpath!K259</f>
        <v>7680</v>
      </c>
      <c r="C259" s="22">
        <v>0</v>
      </c>
      <c r="D259" s="22">
        <v>0</v>
      </c>
      <c r="E259" s="20">
        <f>Model!$W$5*((drdp!B259+drdp!K259)*DSFS!$B259+(drdp!E259+drdp!N259)*DSFS!$C259+(drdp!H259+drdp!Q259)*DSFS!$D259)</f>
        <v>0</v>
      </c>
      <c r="F259" s="20">
        <f>Model!$W$5*((drdp!C259+drdp!L259)*DSFS!$B259+(drdp!F259+drdp!O259)*DSFS!$C259+(drdp!I259+drdp!R259)*DSFS!$D259)</f>
        <v>0</v>
      </c>
      <c r="G259" s="20">
        <f>Model!$W$5*((drdp!D259+drdp!M259)*DSFS!$B259+(drdp!G259+drdp!P259)*DSFS!$C259+(drdp!J259+drdp!S259)*DSFS!$D259)</f>
        <v>0</v>
      </c>
      <c r="H259" s="18">
        <f>Model!$W$5*((drdp!B259)*DSFS!$B259+(drdp!E259)*DSFS!$C259+(drdp!H259)*DSFS!$D259)</f>
        <v>1.1131289491769212</v>
      </c>
      <c r="I259" s="18">
        <f>Model!$W$5*((drdp!C259)*DSFS!$B259+(drdp!F259)*DSFS!$C259+(drdp!I259)*DSFS!$D259)</f>
        <v>4.1542537937040249</v>
      </c>
      <c r="J259" s="18">
        <f>Model!$W$5*((drdp!D259)*DSFS!$B259+(drdp!G259)*DSFS!$C259+(drdp!J259)*DSFS!$D259)</f>
        <v>2.6345592374354962E-16</v>
      </c>
      <c r="K259" s="21">
        <f>SUM(E$3:E258)+H259</f>
        <v>0.81081071677366956</v>
      </c>
      <c r="L259" s="21">
        <f>SUM(F$3:F258)+I259</f>
        <v>3.0259867903206734</v>
      </c>
      <c r="M259" s="21">
        <f>SUM(G$3:G258)+J259</f>
        <v>1.9717391027752893</v>
      </c>
      <c r="N259" s="19">
        <f t="shared" si="19"/>
        <v>0.65741401843503178</v>
      </c>
      <c r="O259" s="19">
        <f t="shared" si="20"/>
        <v>9.1565960551952106</v>
      </c>
      <c r="P259" s="19">
        <f t="shared" si="21"/>
        <v>3.887755089413103</v>
      </c>
      <c r="Q259" s="19">
        <f t="shared" si="22"/>
        <v>2.4535025184075607</v>
      </c>
      <c r="R259" s="19">
        <f t="shared" si="23"/>
        <v>1.5987071952119045</v>
      </c>
      <c r="S259" s="19">
        <f t="shared" si="24"/>
        <v>5.9664564789567622</v>
      </c>
    </row>
    <row r="260" spans="1:19" x14ac:dyDescent="0.25">
      <c r="A260" s="26">
        <f>Wellpath!E260</f>
        <v>7710</v>
      </c>
      <c r="B260" s="22">
        <f>Wellpath!K260</f>
        <v>7710</v>
      </c>
      <c r="C260" s="22">
        <v>0</v>
      </c>
      <c r="D260" s="22">
        <v>0</v>
      </c>
      <c r="E260" s="20">
        <f>Model!$W$5*((drdp!B260+drdp!K260)*DSFS!$B260+(drdp!E260+drdp!N260)*DSFS!$C260+(drdp!H260+drdp!Q260)*DSFS!$D260)</f>
        <v>0</v>
      </c>
      <c r="F260" s="20">
        <f>Model!$W$5*((drdp!C260+drdp!L260)*DSFS!$B260+(drdp!F260+drdp!O260)*DSFS!$C260+(drdp!I260+drdp!R260)*DSFS!$D260)</f>
        <v>0</v>
      </c>
      <c r="G260" s="20">
        <f>Model!$W$5*((drdp!D260+drdp!M260)*DSFS!$B260+(drdp!G260+drdp!P260)*DSFS!$C260+(drdp!J260+drdp!S260)*DSFS!$D260)</f>
        <v>0</v>
      </c>
      <c r="H260" s="18">
        <f>Model!$W$5*((drdp!B260)*DSFS!$B260+(drdp!E260)*DSFS!$C260+(drdp!H260)*DSFS!$D260)</f>
        <v>1.1174771091346434</v>
      </c>
      <c r="I260" s="18">
        <f>Model!$W$5*((drdp!C260)*DSFS!$B260+(drdp!F260)*DSFS!$C260+(drdp!I260)*DSFS!$D260)</f>
        <v>4.1704813475856808</v>
      </c>
      <c r="J260" s="18">
        <f>Model!$W$5*((drdp!D260)*DSFS!$B260+(drdp!G260)*DSFS!$C260+(drdp!J260)*DSFS!$D260)</f>
        <v>2.6448504844567288E-16</v>
      </c>
      <c r="K260" s="21">
        <f>SUM(E$3:E259)+H260</f>
        <v>0.81515887673139176</v>
      </c>
      <c r="L260" s="21">
        <f>SUM(F$3:F259)+I260</f>
        <v>3.0422143442023293</v>
      </c>
      <c r="M260" s="21">
        <f>SUM(G$3:G259)+J260</f>
        <v>1.9717391027752893</v>
      </c>
      <c r="N260" s="19">
        <f t="shared" si="19"/>
        <v>0.66448399431398431</v>
      </c>
      <c r="O260" s="19">
        <f t="shared" si="20"/>
        <v>9.255068116070408</v>
      </c>
      <c r="P260" s="19">
        <f t="shared" si="21"/>
        <v>3.887755089413103</v>
      </c>
      <c r="Q260" s="19">
        <f t="shared" si="22"/>
        <v>2.4798880275960982</v>
      </c>
      <c r="R260" s="19">
        <f t="shared" si="23"/>
        <v>1.607280632225667</v>
      </c>
      <c r="S260" s="19">
        <f t="shared" si="24"/>
        <v>5.998452981487616</v>
      </c>
    </row>
    <row r="261" spans="1:19" x14ac:dyDescent="0.25">
      <c r="A261" s="26">
        <f>Wellpath!E261</f>
        <v>7740</v>
      </c>
      <c r="B261" s="22">
        <f>Wellpath!K261</f>
        <v>7740</v>
      </c>
      <c r="C261" s="22">
        <v>0</v>
      </c>
      <c r="D261" s="22">
        <v>0</v>
      </c>
      <c r="E261" s="20">
        <f>Model!$W$5*((drdp!B261+drdp!K261)*DSFS!$B261+(drdp!E261+drdp!N261)*DSFS!$C261+(drdp!H261+drdp!Q261)*DSFS!$D261)</f>
        <v>0</v>
      </c>
      <c r="F261" s="20">
        <f>Model!$W$5*((drdp!C261+drdp!L261)*DSFS!$B261+(drdp!F261+drdp!O261)*DSFS!$C261+(drdp!I261+drdp!R261)*DSFS!$D261)</f>
        <v>0</v>
      </c>
      <c r="G261" s="20">
        <f>Model!$W$5*((drdp!D261+drdp!M261)*DSFS!$B261+(drdp!G261+drdp!P261)*DSFS!$C261+(drdp!J261+drdp!S261)*DSFS!$D261)</f>
        <v>0</v>
      </c>
      <c r="H261" s="18">
        <f>Model!$W$5*((drdp!B261)*DSFS!$B261+(drdp!E261)*DSFS!$C261+(drdp!H261)*DSFS!$D261)</f>
        <v>1.1218252690923658</v>
      </c>
      <c r="I261" s="18">
        <f>Model!$W$5*((drdp!C261)*DSFS!$B261+(drdp!F261)*DSFS!$C261+(drdp!I261)*DSFS!$D261)</f>
        <v>4.1867089014673375</v>
      </c>
      <c r="J261" s="18">
        <f>Model!$W$5*((drdp!D261)*DSFS!$B261+(drdp!G261)*DSFS!$C261+(drdp!J261)*DSFS!$D261)</f>
        <v>2.655141731477961E-16</v>
      </c>
      <c r="K261" s="21">
        <f>SUM(E$3:E260)+H261</f>
        <v>0.81950703668911418</v>
      </c>
      <c r="L261" s="21">
        <f>SUM(F$3:F260)+I261</f>
        <v>3.058441898083986</v>
      </c>
      <c r="M261" s="21">
        <f>SUM(G$3:G260)+J261</f>
        <v>1.9717391027752893</v>
      </c>
      <c r="N261" s="19">
        <f t="shared" si="19"/>
        <v>0.67159178318297308</v>
      </c>
      <c r="O261" s="19">
        <f t="shared" si="20"/>
        <v>9.3540668439555752</v>
      </c>
      <c r="P261" s="19">
        <f t="shared" si="21"/>
        <v>3.887755089413103</v>
      </c>
      <c r="Q261" s="19">
        <f t="shared" si="22"/>
        <v>2.5064146567846373</v>
      </c>
      <c r="R261" s="19">
        <f t="shared" si="23"/>
        <v>1.6158540692394301</v>
      </c>
      <c r="S261" s="19">
        <f t="shared" si="24"/>
        <v>6.0304494840184715</v>
      </c>
    </row>
    <row r="262" spans="1:19" x14ac:dyDescent="0.25">
      <c r="A262" s="26">
        <f>Wellpath!E262</f>
        <v>7770</v>
      </c>
      <c r="B262" s="22">
        <f>Wellpath!K262</f>
        <v>7770</v>
      </c>
      <c r="C262" s="22">
        <v>0</v>
      </c>
      <c r="D262" s="22">
        <v>0</v>
      </c>
      <c r="E262" s="20">
        <f>Model!$W$5*((drdp!B262+drdp!K262)*DSFS!$B262+(drdp!E262+drdp!N262)*DSFS!$C262+(drdp!H262+drdp!Q262)*DSFS!$D262)</f>
        <v>0</v>
      </c>
      <c r="F262" s="20">
        <f>Model!$W$5*((drdp!C262+drdp!L262)*DSFS!$B262+(drdp!F262+drdp!O262)*DSFS!$C262+(drdp!I262+drdp!R262)*DSFS!$D262)</f>
        <v>0</v>
      </c>
      <c r="G262" s="20">
        <f>Model!$W$5*((drdp!D262+drdp!M262)*DSFS!$B262+(drdp!G262+drdp!P262)*DSFS!$C262+(drdp!J262+drdp!S262)*DSFS!$D262)</f>
        <v>0</v>
      </c>
      <c r="H262" s="18">
        <f>Model!$W$5*((drdp!B262)*DSFS!$B262+(drdp!E262)*DSFS!$C262+(drdp!H262)*DSFS!$D262)</f>
        <v>1.1261734290500882</v>
      </c>
      <c r="I262" s="18">
        <f>Model!$W$5*((drdp!C262)*DSFS!$B262+(drdp!F262)*DSFS!$C262+(drdp!I262)*DSFS!$D262)</f>
        <v>4.2029364553489934</v>
      </c>
      <c r="J262" s="18">
        <f>Model!$W$5*((drdp!D262)*DSFS!$B262+(drdp!G262)*DSFS!$C262+(drdp!J262)*DSFS!$D262)</f>
        <v>2.6654329784991936E-16</v>
      </c>
      <c r="K262" s="21">
        <f>SUM(E$3:E261)+H262</f>
        <v>0.8238551966468366</v>
      </c>
      <c r="L262" s="21">
        <f>SUM(F$3:F261)+I262</f>
        <v>3.0746694519656419</v>
      </c>
      <c r="M262" s="21">
        <f>SUM(G$3:G261)+J262</f>
        <v>1.9717391027752893</v>
      </c>
      <c r="N262" s="19">
        <f t="shared" ref="N262:N270" si="25">K262^2</f>
        <v>0.67873738504199777</v>
      </c>
      <c r="O262" s="19">
        <f t="shared" ref="O262:O270" si="26">L262^2</f>
        <v>9.4535922388507014</v>
      </c>
      <c r="P262" s="19">
        <f t="shared" ref="P262:P270" si="27">M262^2</f>
        <v>3.887755089413103</v>
      </c>
      <c r="Q262" s="19">
        <f t="shared" ref="Q262:Q270" si="28">K262*L262</f>
        <v>2.5330824059731754</v>
      </c>
      <c r="R262" s="19">
        <f t="shared" ref="R262:R270" si="29">K262*M262</f>
        <v>1.6244275062531932</v>
      </c>
      <c r="S262" s="19">
        <f t="shared" ref="S262:S270" si="30">L262*M262</f>
        <v>6.0624459865493252</v>
      </c>
    </row>
    <row r="263" spans="1:19" x14ac:dyDescent="0.25">
      <c r="A263" s="26">
        <f>Wellpath!E263</f>
        <v>7800</v>
      </c>
      <c r="B263" s="22">
        <f>Wellpath!K263</f>
        <v>7800</v>
      </c>
      <c r="C263" s="22">
        <v>0</v>
      </c>
      <c r="D263" s="22">
        <v>0</v>
      </c>
      <c r="E263" s="20">
        <f>Model!$W$5*((drdp!B263+drdp!K263)*DSFS!$B263+(drdp!E263+drdp!N263)*DSFS!$C263+(drdp!H263+drdp!Q263)*DSFS!$D263)</f>
        <v>0</v>
      </c>
      <c r="F263" s="20">
        <f>Model!$W$5*((drdp!C263+drdp!L263)*DSFS!$B263+(drdp!F263+drdp!O263)*DSFS!$C263+(drdp!I263+drdp!R263)*DSFS!$D263)</f>
        <v>0</v>
      </c>
      <c r="G263" s="20">
        <f>Model!$W$5*((drdp!D263+drdp!M263)*DSFS!$B263+(drdp!G263+drdp!P263)*DSFS!$C263+(drdp!J263+drdp!S263)*DSFS!$D263)</f>
        <v>0</v>
      </c>
      <c r="H263" s="18">
        <f>Model!$W$5*((drdp!B263)*DSFS!$B263+(drdp!E263)*DSFS!$C263+(drdp!H263)*DSFS!$D263)</f>
        <v>1.1305215890078104</v>
      </c>
      <c r="I263" s="18">
        <f>Model!$W$5*((drdp!C263)*DSFS!$B263+(drdp!F263)*DSFS!$C263+(drdp!I263)*DSFS!$D263)</f>
        <v>4.2191640092306502</v>
      </c>
      <c r="J263" s="18">
        <f>Model!$W$5*((drdp!D263)*DSFS!$B263+(drdp!G263)*DSFS!$C263+(drdp!J263)*DSFS!$D263)</f>
        <v>2.6757242255204257E-16</v>
      </c>
      <c r="K263" s="21">
        <f>SUM(E$3:E262)+H263</f>
        <v>0.82820335660455879</v>
      </c>
      <c r="L263" s="21">
        <f>SUM(F$3:F262)+I263</f>
        <v>3.0908970058472987</v>
      </c>
      <c r="M263" s="21">
        <f>SUM(G$3:G262)+J263</f>
        <v>1.9717391027752893</v>
      </c>
      <c r="N263" s="19">
        <f t="shared" si="25"/>
        <v>0.68592079989105803</v>
      </c>
      <c r="O263" s="19">
        <f t="shared" si="26"/>
        <v>9.5536443007557956</v>
      </c>
      <c r="P263" s="19">
        <f t="shared" si="27"/>
        <v>3.887755089413103</v>
      </c>
      <c r="Q263" s="19">
        <f t="shared" si="28"/>
        <v>2.5598912751617133</v>
      </c>
      <c r="R263" s="19">
        <f t="shared" si="29"/>
        <v>1.6330009432669557</v>
      </c>
      <c r="S263" s="19">
        <f t="shared" si="30"/>
        <v>6.0944424890801807</v>
      </c>
    </row>
    <row r="264" spans="1:19" x14ac:dyDescent="0.25">
      <c r="A264" s="26">
        <f>Wellpath!E264</f>
        <v>7830</v>
      </c>
      <c r="B264" s="22">
        <f>Wellpath!K264</f>
        <v>7830</v>
      </c>
      <c r="C264" s="22">
        <v>0</v>
      </c>
      <c r="D264" s="22">
        <v>0</v>
      </c>
      <c r="E264" s="20">
        <f>Model!$W$5*((drdp!B264+drdp!K264)*DSFS!$B264+(drdp!E264+drdp!N264)*DSFS!$C264+(drdp!H264+drdp!Q264)*DSFS!$D264)</f>
        <v>0</v>
      </c>
      <c r="F264" s="20">
        <f>Model!$W$5*((drdp!C264+drdp!L264)*DSFS!$B264+(drdp!F264+drdp!O264)*DSFS!$C264+(drdp!I264+drdp!R264)*DSFS!$D264)</f>
        <v>0</v>
      </c>
      <c r="G264" s="20">
        <f>Model!$W$5*((drdp!D264+drdp!M264)*DSFS!$B264+(drdp!G264+drdp!P264)*DSFS!$C264+(drdp!J264+drdp!S264)*DSFS!$D264)</f>
        <v>0</v>
      </c>
      <c r="H264" s="18">
        <f>Model!$W$5*((drdp!B264)*DSFS!$B264+(drdp!E264)*DSFS!$C264+(drdp!H264)*DSFS!$D264)</f>
        <v>1.1348697489655328</v>
      </c>
      <c r="I264" s="18">
        <f>Model!$W$5*((drdp!C264)*DSFS!$B264+(drdp!F264)*DSFS!$C264+(drdp!I264)*DSFS!$D264)</f>
        <v>4.235391563112306</v>
      </c>
      <c r="J264" s="18">
        <f>Model!$W$5*((drdp!D264)*DSFS!$B264+(drdp!G264)*DSFS!$C264+(drdp!J264)*DSFS!$D264)</f>
        <v>2.6860154725416583E-16</v>
      </c>
      <c r="K264" s="21">
        <f>SUM(E$3:E263)+H264</f>
        <v>0.83255151656228121</v>
      </c>
      <c r="L264" s="21">
        <f>SUM(F$3:F263)+I264</f>
        <v>3.1071245597289545</v>
      </c>
      <c r="M264" s="21">
        <f>SUM(G$3:G263)+J264</f>
        <v>1.9717391027752893</v>
      </c>
      <c r="N264" s="19">
        <f t="shared" si="25"/>
        <v>0.69314202773015443</v>
      </c>
      <c r="O264" s="19">
        <f t="shared" si="26"/>
        <v>9.6542230296708489</v>
      </c>
      <c r="P264" s="19">
        <f t="shared" si="27"/>
        <v>3.887755089413103</v>
      </c>
      <c r="Q264" s="19">
        <f t="shared" si="28"/>
        <v>2.5868412643502512</v>
      </c>
      <c r="R264" s="19">
        <f t="shared" si="29"/>
        <v>1.6415743802807188</v>
      </c>
      <c r="S264" s="19">
        <f t="shared" si="30"/>
        <v>6.1264389916110344</v>
      </c>
    </row>
    <row r="265" spans="1:19" x14ac:dyDescent="0.25">
      <c r="A265" s="26">
        <f>Wellpath!E265</f>
        <v>7860</v>
      </c>
      <c r="B265" s="22">
        <f>Wellpath!K265</f>
        <v>7860</v>
      </c>
      <c r="C265" s="22">
        <v>0</v>
      </c>
      <c r="D265" s="22">
        <v>0</v>
      </c>
      <c r="E265" s="20">
        <f>Model!$W$5*((drdp!B265+drdp!K265)*DSFS!$B265+(drdp!E265+drdp!N265)*DSFS!$C265+(drdp!H265+drdp!Q265)*DSFS!$D265)</f>
        <v>0</v>
      </c>
      <c r="F265" s="20">
        <f>Model!$W$5*((drdp!C265+drdp!L265)*DSFS!$B265+(drdp!F265+drdp!O265)*DSFS!$C265+(drdp!I265+drdp!R265)*DSFS!$D265)</f>
        <v>0</v>
      </c>
      <c r="G265" s="20">
        <f>Model!$W$5*((drdp!D265+drdp!M265)*DSFS!$B265+(drdp!G265+drdp!P265)*DSFS!$C265+(drdp!J265+drdp!S265)*DSFS!$D265)</f>
        <v>0</v>
      </c>
      <c r="H265" s="18">
        <f>Model!$W$5*((drdp!B265)*DSFS!$B265+(drdp!E265)*DSFS!$C265+(drdp!H265)*DSFS!$D265)</f>
        <v>1.1392179089232553</v>
      </c>
      <c r="I265" s="18">
        <f>Model!$W$5*((drdp!C265)*DSFS!$B265+(drdp!F265)*DSFS!$C265+(drdp!I265)*DSFS!$D265)</f>
        <v>4.2516191169939628</v>
      </c>
      <c r="J265" s="18">
        <f>Model!$W$5*((drdp!D265)*DSFS!$B265+(drdp!G265)*DSFS!$C265+(drdp!J265)*DSFS!$D265)</f>
        <v>2.6963067195628909E-16</v>
      </c>
      <c r="K265" s="21">
        <f>SUM(E$3:E264)+H265</f>
        <v>0.83689967652000363</v>
      </c>
      <c r="L265" s="21">
        <f>SUM(F$3:F264)+I265</f>
        <v>3.1233521136106113</v>
      </c>
      <c r="M265" s="21">
        <f>SUM(G$3:G264)+J265</f>
        <v>1.9717391027752893</v>
      </c>
      <c r="N265" s="19">
        <f t="shared" si="25"/>
        <v>0.70040106855928674</v>
      </c>
      <c r="O265" s="19">
        <f t="shared" si="26"/>
        <v>9.7553284255958737</v>
      </c>
      <c r="P265" s="19">
        <f t="shared" si="27"/>
        <v>3.887755089413103</v>
      </c>
      <c r="Q265" s="19">
        <f t="shared" si="28"/>
        <v>2.6139323735387903</v>
      </c>
      <c r="R265" s="19">
        <f t="shared" si="29"/>
        <v>1.6501478172944819</v>
      </c>
      <c r="S265" s="19">
        <f t="shared" si="30"/>
        <v>6.15843549414189</v>
      </c>
    </row>
    <row r="266" spans="1:19" x14ac:dyDescent="0.25">
      <c r="A266" s="26">
        <f>Wellpath!E266</f>
        <v>7890</v>
      </c>
      <c r="B266" s="22">
        <f>Wellpath!K266</f>
        <v>7890</v>
      </c>
      <c r="C266" s="22">
        <v>0</v>
      </c>
      <c r="D266" s="22">
        <v>0</v>
      </c>
      <c r="E266" s="20">
        <f>Model!$W$5*((drdp!B266+drdp!K266)*DSFS!$B266+(drdp!E266+drdp!N266)*DSFS!$C266+(drdp!H266+drdp!Q266)*DSFS!$D266)</f>
        <v>0</v>
      </c>
      <c r="F266" s="20">
        <f>Model!$W$5*((drdp!C266+drdp!L266)*DSFS!$B266+(drdp!F266+drdp!O266)*DSFS!$C266+(drdp!I266+drdp!R266)*DSFS!$D266)</f>
        <v>0</v>
      </c>
      <c r="G266" s="20">
        <f>Model!$W$5*((drdp!D266+drdp!M266)*DSFS!$B266+(drdp!G266+drdp!P266)*DSFS!$C266+(drdp!J266+drdp!S266)*DSFS!$D266)</f>
        <v>0</v>
      </c>
      <c r="H266" s="18">
        <f>Model!$W$5*((drdp!B266)*DSFS!$B266+(drdp!E266)*DSFS!$C266+(drdp!H266)*DSFS!$D266)</f>
        <v>1.1435660688809774</v>
      </c>
      <c r="I266" s="18">
        <f>Model!$W$5*((drdp!C266)*DSFS!$B266+(drdp!F266)*DSFS!$C266+(drdp!I266)*DSFS!$D266)</f>
        <v>4.2678466708756195</v>
      </c>
      <c r="J266" s="18">
        <f>Model!$W$5*((drdp!D266)*DSFS!$B266+(drdp!G266)*DSFS!$C266+(drdp!J266)*DSFS!$D266)</f>
        <v>2.706597966584123E-16</v>
      </c>
      <c r="K266" s="21">
        <f>SUM(E$3:E265)+H266</f>
        <v>0.84124783647772583</v>
      </c>
      <c r="L266" s="21">
        <f>SUM(F$3:F265)+I266</f>
        <v>3.139579667492268</v>
      </c>
      <c r="M266" s="21">
        <f>SUM(G$3:G265)+J266</f>
        <v>1.9717391027752893</v>
      </c>
      <c r="N266" s="19">
        <f t="shared" si="25"/>
        <v>0.70769792237845452</v>
      </c>
      <c r="O266" s="19">
        <f t="shared" si="26"/>
        <v>9.856960488530861</v>
      </c>
      <c r="P266" s="19">
        <f t="shared" si="27"/>
        <v>3.887755089413103</v>
      </c>
      <c r="Q266" s="19">
        <f t="shared" si="28"/>
        <v>2.6411646027273283</v>
      </c>
      <c r="R266" s="19">
        <f t="shared" si="29"/>
        <v>1.6587212543082444</v>
      </c>
      <c r="S266" s="19">
        <f t="shared" si="30"/>
        <v>6.1904319966727455</v>
      </c>
    </row>
    <row r="267" spans="1:19" x14ac:dyDescent="0.25">
      <c r="A267" s="26">
        <f>Wellpath!E267</f>
        <v>7920</v>
      </c>
      <c r="B267" s="22">
        <f>Wellpath!K267</f>
        <v>7920</v>
      </c>
      <c r="C267" s="22">
        <v>0</v>
      </c>
      <c r="D267" s="22">
        <v>0</v>
      </c>
      <c r="E267" s="20">
        <f>Model!$W$5*((drdp!B267+drdp!K267)*DSFS!$B267+(drdp!E267+drdp!N267)*DSFS!$C267+(drdp!H267+drdp!Q267)*DSFS!$D267)</f>
        <v>0</v>
      </c>
      <c r="F267" s="20">
        <f>Model!$W$5*((drdp!C267+drdp!L267)*DSFS!$B267+(drdp!F267+drdp!O267)*DSFS!$C267+(drdp!I267+drdp!R267)*DSFS!$D267)</f>
        <v>0</v>
      </c>
      <c r="G267" s="20">
        <f>Model!$W$5*((drdp!D267+drdp!M267)*DSFS!$B267+(drdp!G267+drdp!P267)*DSFS!$C267+(drdp!J267+drdp!S267)*DSFS!$D267)</f>
        <v>0</v>
      </c>
      <c r="H267" s="18">
        <f>Model!$W$5*((drdp!B267)*DSFS!$B267+(drdp!E267)*DSFS!$C267+(drdp!H267)*DSFS!$D267)</f>
        <v>1.1479142288386999</v>
      </c>
      <c r="I267" s="18">
        <f>Model!$W$5*((drdp!C267)*DSFS!$B267+(drdp!F267)*DSFS!$C267+(drdp!I267)*DSFS!$D267)</f>
        <v>4.2840742247572754</v>
      </c>
      <c r="J267" s="18">
        <f>Model!$W$5*((drdp!D267)*DSFS!$B267+(drdp!G267)*DSFS!$C267+(drdp!J267)*DSFS!$D267)</f>
        <v>2.7168892136053556E-16</v>
      </c>
      <c r="K267" s="21">
        <f>SUM(E$3:E266)+H267</f>
        <v>0.84559599643544825</v>
      </c>
      <c r="L267" s="21">
        <f>SUM(F$3:F266)+I267</f>
        <v>3.1558072213739239</v>
      </c>
      <c r="M267" s="21">
        <f>SUM(G$3:G266)+J267</f>
        <v>1.9717391027752893</v>
      </c>
      <c r="N267" s="19">
        <f t="shared" si="25"/>
        <v>0.71503258918765866</v>
      </c>
      <c r="O267" s="19">
        <f t="shared" si="26"/>
        <v>9.9591192184758057</v>
      </c>
      <c r="P267" s="19">
        <f t="shared" si="27"/>
        <v>3.887755089413103</v>
      </c>
      <c r="Q267" s="19">
        <f t="shared" si="28"/>
        <v>2.6685379519158663</v>
      </c>
      <c r="R267" s="19">
        <f t="shared" si="29"/>
        <v>1.6672946913220075</v>
      </c>
      <c r="S267" s="19">
        <f t="shared" si="30"/>
        <v>6.2224284992035992</v>
      </c>
    </row>
    <row r="268" spans="1:19" x14ac:dyDescent="0.25">
      <c r="A268" s="26">
        <f>Wellpath!E268</f>
        <v>7950</v>
      </c>
      <c r="B268" s="22">
        <f>Wellpath!K268</f>
        <v>7950</v>
      </c>
      <c r="C268" s="22">
        <v>0</v>
      </c>
      <c r="D268" s="22">
        <v>0</v>
      </c>
      <c r="E268" s="20">
        <f>Model!$W$5*((drdp!B268+drdp!K268)*DSFS!$B268+(drdp!E268+drdp!N268)*DSFS!$C268+(drdp!H268+drdp!Q268)*DSFS!$D268)</f>
        <v>0</v>
      </c>
      <c r="F268" s="20">
        <f>Model!$W$5*((drdp!C268+drdp!L268)*DSFS!$B268+(drdp!F268+drdp!O268)*DSFS!$C268+(drdp!I268+drdp!R268)*DSFS!$D268)</f>
        <v>0</v>
      </c>
      <c r="G268" s="20">
        <f>Model!$W$5*((drdp!D268+drdp!M268)*DSFS!$B268+(drdp!G268+drdp!P268)*DSFS!$C268+(drdp!J268+drdp!S268)*DSFS!$D268)</f>
        <v>0</v>
      </c>
      <c r="H268" s="18">
        <f>Model!$W$5*((drdp!B268)*DSFS!$B268+(drdp!E268)*DSFS!$C268+(drdp!H268)*DSFS!$D268)</f>
        <v>1.1522623887964221</v>
      </c>
      <c r="I268" s="18">
        <f>Model!$W$5*((drdp!C268)*DSFS!$B268+(drdp!F268)*DSFS!$C268+(drdp!I268)*DSFS!$D268)</f>
        <v>4.3003017786389321</v>
      </c>
      <c r="J268" s="18">
        <f>Model!$W$5*((drdp!D268)*DSFS!$B268+(drdp!G268)*DSFS!$C268+(drdp!J268)*DSFS!$D268)</f>
        <v>2.7271804606265878E-16</v>
      </c>
      <c r="K268" s="21">
        <f>SUM(E$3:E267)+H268</f>
        <v>0.84994415639317045</v>
      </c>
      <c r="L268" s="21">
        <f>SUM(F$3:F267)+I268</f>
        <v>3.1720347752555806</v>
      </c>
      <c r="M268" s="21">
        <f>SUM(G$3:G267)+J268</f>
        <v>1.9717391027752893</v>
      </c>
      <c r="N268" s="19">
        <f t="shared" si="25"/>
        <v>0.72240506898689816</v>
      </c>
      <c r="O268" s="19">
        <f t="shared" si="26"/>
        <v>10.061804615430722</v>
      </c>
      <c r="P268" s="19">
        <f t="shared" si="27"/>
        <v>3.887755089413103</v>
      </c>
      <c r="Q268" s="19">
        <f t="shared" si="28"/>
        <v>2.6960524211044046</v>
      </c>
      <c r="R268" s="19">
        <f t="shared" si="29"/>
        <v>1.6758681283357701</v>
      </c>
      <c r="S268" s="19">
        <f t="shared" si="30"/>
        <v>6.2544250017344547</v>
      </c>
    </row>
    <row r="269" spans="1:19" x14ac:dyDescent="0.25">
      <c r="A269" s="26">
        <f>Wellpath!E269</f>
        <v>7980</v>
      </c>
      <c r="B269" s="22">
        <f>Wellpath!K269</f>
        <v>7980</v>
      </c>
      <c r="C269" s="22">
        <v>0</v>
      </c>
      <c r="D269" s="22">
        <v>0</v>
      </c>
      <c r="E269" s="20">
        <f>Model!$W$5*((drdp!B269+drdp!K269)*DSFS!$B269+(drdp!E269+drdp!N269)*DSFS!$C269+(drdp!H269+drdp!Q269)*DSFS!$D269)</f>
        <v>0</v>
      </c>
      <c r="F269" s="20">
        <f>Model!$W$5*((drdp!C269+drdp!L269)*DSFS!$B269+(drdp!F269+drdp!O269)*DSFS!$C269+(drdp!I269+drdp!R269)*DSFS!$D269)</f>
        <v>0</v>
      </c>
      <c r="G269" s="20">
        <f>Model!$W$5*((drdp!D269+drdp!M269)*DSFS!$B269+(drdp!G269+drdp!P269)*DSFS!$C269+(drdp!J269+drdp!S269)*DSFS!$D269)</f>
        <v>0</v>
      </c>
      <c r="H269" s="18">
        <f>Model!$W$5*((drdp!B269)*DSFS!$B269+(drdp!E269)*DSFS!$C269+(drdp!H269)*DSFS!$D269)</f>
        <v>1.1566105487541447</v>
      </c>
      <c r="I269" s="18">
        <f>Model!$W$5*((drdp!C269)*DSFS!$B269+(drdp!F269)*DSFS!$C269+(drdp!I269)*DSFS!$D269)</f>
        <v>4.316529332520588</v>
      </c>
      <c r="J269" s="18">
        <f>Model!$W$5*((drdp!D269)*DSFS!$B269+(drdp!G269)*DSFS!$C269+(drdp!J269)*DSFS!$D269)</f>
        <v>2.7374717076478204E-16</v>
      </c>
      <c r="K269" s="21">
        <f>SUM(E$3:E268)+H269</f>
        <v>0.85429231635089309</v>
      </c>
      <c r="L269" s="21">
        <f>SUM(F$3:F268)+I269</f>
        <v>3.1882623291372365</v>
      </c>
      <c r="M269" s="21">
        <f>SUM(G$3:G268)+J269</f>
        <v>1.9717391027752893</v>
      </c>
      <c r="N269" s="19">
        <f t="shared" si="25"/>
        <v>0.72981536177617434</v>
      </c>
      <c r="O269" s="19">
        <f t="shared" si="26"/>
        <v>10.165016679395595</v>
      </c>
      <c r="P269" s="19">
        <f t="shared" si="27"/>
        <v>3.887755089413103</v>
      </c>
      <c r="Q269" s="19">
        <f t="shared" si="28"/>
        <v>2.7237080102929432</v>
      </c>
      <c r="R269" s="19">
        <f t="shared" si="29"/>
        <v>1.6844415653495335</v>
      </c>
      <c r="S269" s="19">
        <f t="shared" si="30"/>
        <v>6.2864215042653084</v>
      </c>
    </row>
    <row r="270" spans="1:19" x14ac:dyDescent="0.25">
      <c r="A270" s="26">
        <f>Wellpath!E270</f>
        <v>8000</v>
      </c>
      <c r="B270" s="22">
        <f>Wellpath!K270</f>
        <v>8000</v>
      </c>
      <c r="C270" s="22">
        <v>0</v>
      </c>
      <c r="D270" s="22">
        <v>0</v>
      </c>
      <c r="E270" s="20">
        <f>Model!$W$5*((drdp!B270+drdp!K270)*DSFS!$B270+(drdp!E270+drdp!N270)*DSFS!$C270+(drdp!H270+drdp!Q270)*DSFS!$D270)</f>
        <v>1.1595093220592929</v>
      </c>
      <c r="F270" s="20">
        <f>Model!$W$5*((drdp!C270+drdp!L270)*DSFS!$B270+(drdp!F270+drdp!O270)*DSFS!$C270+(drdp!I270+drdp!R270)*DSFS!$D270)</f>
        <v>4.3273477017750261</v>
      </c>
      <c r="G270" s="20">
        <f>Model!$W$5*((drdp!D270+drdp!M270)*DSFS!$B270+(drdp!G270+drdp!P270)*DSFS!$C270+(drdp!J270+drdp!S270)*DSFS!$D270)</f>
        <v>2.7443325389953086E-16</v>
      </c>
      <c r="H270" s="18">
        <f>Model!$W$5*((drdp!B270)*DSFS!$B270+(drdp!E270)*DSFS!$C270+(drdp!H270)*DSFS!$D270)</f>
        <v>1.1595093220592929</v>
      </c>
      <c r="I270" s="18">
        <f>Model!$W$5*((drdp!C270)*DSFS!$B270+(drdp!F270)*DSFS!$C270+(drdp!I270)*DSFS!$D270)</f>
        <v>4.3273477017750261</v>
      </c>
      <c r="J270" s="18">
        <f>Model!$W$5*((drdp!D270)*DSFS!$B270+(drdp!G270)*DSFS!$C270+(drdp!J270)*DSFS!$D270)</f>
        <v>2.7443325389953086E-16</v>
      </c>
      <c r="K270" s="21">
        <f>SUM(E$3:E269)+H270</f>
        <v>0.85719108965604129</v>
      </c>
      <c r="L270" s="21">
        <f>SUM(F$3:F269)+I270</f>
        <v>3.1990806983916746</v>
      </c>
      <c r="M270" s="21">
        <f>SUM(G$3:G269)+J270</f>
        <v>1.9717391027752893</v>
      </c>
      <c r="N270" s="19">
        <f t="shared" si="25"/>
        <v>0.73477656418571147</v>
      </c>
      <c r="O270" s="19">
        <f t="shared" si="26"/>
        <v>10.234117314822164</v>
      </c>
      <c r="P270" s="19">
        <f t="shared" si="27"/>
        <v>3.887755089413103</v>
      </c>
      <c r="Q270" s="19">
        <f t="shared" si="28"/>
        <v>2.742223469751969</v>
      </c>
      <c r="R270" s="19">
        <f t="shared" si="29"/>
        <v>1.6901571900253753</v>
      </c>
      <c r="S270" s="19">
        <f t="shared" si="30"/>
        <v>6.3077525059525463</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D3" sqref="D3"/>
    </sheetView>
  </sheetViews>
  <sheetFormatPr defaultRowHeight="15" x14ac:dyDescent="0.25"/>
  <cols>
    <col min="1" max="1" width="9.140625" style="1"/>
    <col min="2" max="2" width="12.140625" style="73" customWidth="1"/>
    <col min="3"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72"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73">
        <f>Wellpath!K3*Wellpath!P3</f>
        <v>0</v>
      </c>
      <c r="C3" s="22">
        <v>0</v>
      </c>
      <c r="D3" s="22">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73">
        <f>Wellpath!K4*Wellpath!P4</f>
        <v>900</v>
      </c>
      <c r="C4" s="22">
        <v>0</v>
      </c>
      <c r="D4" s="22">
        <v>0</v>
      </c>
      <c r="E4" s="20">
        <f>Model!$W$6*((drdp!B4+drdp!K4)*DSTG!$B4+(drdp!E4+drdp!N4)*DSTG!$C4+(drdp!H4+drdp!Q4)*DSTG!$D4)</f>
        <v>0</v>
      </c>
      <c r="F4" s="20">
        <f>Model!$W$6*((drdp!C4+drdp!L4)*DSTG!$B4+(drdp!F4+drdp!O4)*DSTG!$C4+(drdp!I4+drdp!R4)*DSTG!$D4)</f>
        <v>0</v>
      </c>
      <c r="G4" s="20">
        <f>Model!$W$6*((drdp!D4+drdp!M4)*DSTG!$B4+(drdp!G4+drdp!P4)*DSTG!$C4+(drdp!J4+drdp!S4)*DSTG!$D4)</f>
        <v>0</v>
      </c>
      <c r="H4" s="18">
        <f>Model!$W$6*((drdp!B4)*DSTG!$B4+(drdp!E4)*DSTG!$C4+(drdp!H4)*DSTG!$D4)</f>
        <v>0</v>
      </c>
      <c r="I4" s="18">
        <f>Model!$W$6*((drdp!C4)*DSTG!$B4+(drdp!F4)*DSTG!$C4+(drdp!I4)*DSTG!$D4)</f>
        <v>0</v>
      </c>
      <c r="J4" s="18">
        <f>Model!$W$6*((drdp!D4)*DSTG!$B4+(drdp!G4)*DSTG!$C4+(drdp!J4)*DSTG!$D4)</f>
        <v>2.2499999999999999E-4</v>
      </c>
      <c r="K4" s="21">
        <f>SUM(E$3:E3)+H4</f>
        <v>0</v>
      </c>
      <c r="L4" s="21">
        <f>SUM(F$3:F3)+I4</f>
        <v>0</v>
      </c>
      <c r="M4" s="21">
        <f>SUM(G$3:G3)+J4</f>
        <v>2.2499999999999999E-4</v>
      </c>
      <c r="N4" s="19">
        <f t="shared" ref="N4:P67" si="1">K4^2</f>
        <v>0</v>
      </c>
      <c r="O4" s="19">
        <f t="shared" si="0"/>
        <v>0</v>
      </c>
      <c r="P4" s="19">
        <f t="shared" si="0"/>
        <v>5.0624999999999998E-8</v>
      </c>
      <c r="Q4" s="19">
        <f t="shared" ref="Q4:Q67" si="2">K4*L4</f>
        <v>0</v>
      </c>
      <c r="R4" s="19">
        <f t="shared" ref="R4:R67" si="3">K4*M4</f>
        <v>0</v>
      </c>
      <c r="S4" s="19">
        <f t="shared" ref="S4:S67" si="4">L4*M4</f>
        <v>0</v>
      </c>
    </row>
    <row r="5" spans="1:19" x14ac:dyDescent="0.25">
      <c r="A5" s="26">
        <f>Wellpath!E5</f>
        <v>60</v>
      </c>
      <c r="B5" s="73">
        <f>Wellpath!K5*Wellpath!P5</f>
        <v>3600</v>
      </c>
      <c r="C5" s="22">
        <v>0</v>
      </c>
      <c r="D5" s="22">
        <v>0</v>
      </c>
      <c r="E5" s="20">
        <f>Model!$W$6*((drdp!B5+drdp!K5)*DSTG!$B5+(drdp!E5+drdp!N5)*DSTG!$C5+(drdp!H5+drdp!Q5)*DSTG!$D5)</f>
        <v>0</v>
      </c>
      <c r="F5" s="20">
        <f>Model!$W$6*((drdp!C5+drdp!L5)*DSTG!$B5+(drdp!F5+drdp!O5)*DSTG!$C5+(drdp!I5+drdp!R5)*DSTG!$D5)</f>
        <v>0</v>
      </c>
      <c r="G5" s="20">
        <f>Model!$W$6*((drdp!D5+drdp!M5)*DSTG!$B5+(drdp!G5+drdp!P5)*DSTG!$C5+(drdp!J5+drdp!S5)*DSTG!$D5)</f>
        <v>0</v>
      </c>
      <c r="H5" s="18">
        <f>Model!$W$6*((drdp!B5)*DSTG!$B5+(drdp!E5)*DSTG!$C5+(drdp!H5)*DSTG!$D5)</f>
        <v>0</v>
      </c>
      <c r="I5" s="18">
        <f>Model!$W$6*((drdp!C5)*DSTG!$B5+(drdp!F5)*DSTG!$C5+(drdp!I5)*DSTG!$D5)</f>
        <v>0</v>
      </c>
      <c r="J5" s="18">
        <f>Model!$W$6*((drdp!D5)*DSTG!$B5+(drdp!G5)*DSTG!$C5+(drdp!J5)*DSTG!$D5)</f>
        <v>8.9999999999999998E-4</v>
      </c>
      <c r="K5" s="21">
        <f>SUM(E$3:E4)+H5</f>
        <v>0</v>
      </c>
      <c r="L5" s="21">
        <f>SUM(F$3:F4)+I5</f>
        <v>0</v>
      </c>
      <c r="M5" s="21">
        <f>SUM(G$3:G4)+J5</f>
        <v>8.9999999999999998E-4</v>
      </c>
      <c r="N5" s="19">
        <f t="shared" si="1"/>
        <v>0</v>
      </c>
      <c r="O5" s="19">
        <f t="shared" si="0"/>
        <v>0</v>
      </c>
      <c r="P5" s="19">
        <f t="shared" si="0"/>
        <v>8.0999999999999997E-7</v>
      </c>
      <c r="Q5" s="19">
        <f t="shared" si="2"/>
        <v>0</v>
      </c>
      <c r="R5" s="19">
        <f t="shared" si="3"/>
        <v>0</v>
      </c>
      <c r="S5" s="19">
        <f t="shared" si="4"/>
        <v>0</v>
      </c>
    </row>
    <row r="6" spans="1:19" x14ac:dyDescent="0.25">
      <c r="A6" s="26">
        <f>Wellpath!E6</f>
        <v>90</v>
      </c>
      <c r="B6" s="73">
        <f>Wellpath!K6*Wellpath!P6</f>
        <v>8100</v>
      </c>
      <c r="C6" s="22">
        <v>0</v>
      </c>
      <c r="D6" s="22">
        <v>0</v>
      </c>
      <c r="E6" s="20">
        <f>Model!$W$6*((drdp!B6+drdp!K6)*DSTG!$B6+(drdp!E6+drdp!N6)*DSTG!$C6+(drdp!H6+drdp!Q6)*DSTG!$D6)</f>
        <v>0</v>
      </c>
      <c r="F6" s="20">
        <f>Model!$W$6*((drdp!C6+drdp!L6)*DSTG!$B6+(drdp!F6+drdp!O6)*DSTG!$C6+(drdp!I6+drdp!R6)*DSTG!$D6)</f>
        <v>0</v>
      </c>
      <c r="G6" s="20">
        <f>Model!$W$6*((drdp!D6+drdp!M6)*DSTG!$B6+(drdp!G6+drdp!P6)*DSTG!$C6+(drdp!J6+drdp!S6)*DSTG!$D6)</f>
        <v>0</v>
      </c>
      <c r="H6" s="18">
        <f>Model!$W$6*((drdp!B6)*DSTG!$B6+(drdp!E6)*DSTG!$C6+(drdp!H6)*DSTG!$D6)</f>
        <v>0</v>
      </c>
      <c r="I6" s="18">
        <f>Model!$W$6*((drdp!C6)*DSTG!$B6+(drdp!F6)*DSTG!$C6+(drdp!I6)*DSTG!$D6)</f>
        <v>0</v>
      </c>
      <c r="J6" s="18">
        <f>Model!$W$6*((drdp!D6)*DSTG!$B6+(drdp!G6)*DSTG!$C6+(drdp!J6)*DSTG!$D6)</f>
        <v>2.0249999999999999E-3</v>
      </c>
      <c r="K6" s="21">
        <f>SUM(E$3:E5)+H6</f>
        <v>0</v>
      </c>
      <c r="L6" s="21">
        <f>SUM(F$3:F5)+I6</f>
        <v>0</v>
      </c>
      <c r="M6" s="21">
        <f>SUM(G$3:G5)+J6</f>
        <v>2.0249999999999999E-3</v>
      </c>
      <c r="N6" s="19">
        <f t="shared" si="1"/>
        <v>0</v>
      </c>
      <c r="O6" s="19">
        <f t="shared" si="0"/>
        <v>0</v>
      </c>
      <c r="P6" s="19">
        <f t="shared" si="0"/>
        <v>4.1006249999999994E-6</v>
      </c>
      <c r="Q6" s="19">
        <f t="shared" si="2"/>
        <v>0</v>
      </c>
      <c r="R6" s="19">
        <f t="shared" si="3"/>
        <v>0</v>
      </c>
      <c r="S6" s="19">
        <f t="shared" si="4"/>
        <v>0</v>
      </c>
    </row>
    <row r="7" spans="1:19" x14ac:dyDescent="0.25">
      <c r="A7" s="26">
        <f>Wellpath!E7</f>
        <v>120</v>
      </c>
      <c r="B7" s="73">
        <f>Wellpath!K7*Wellpath!P7</f>
        <v>14400</v>
      </c>
      <c r="C7" s="22">
        <v>0</v>
      </c>
      <c r="D7" s="22">
        <v>0</v>
      </c>
      <c r="E7" s="20">
        <f>Model!$W$6*((drdp!B7+drdp!K7)*DSTG!$B7+(drdp!E7+drdp!N7)*DSTG!$C7+(drdp!H7+drdp!Q7)*DSTG!$D7)</f>
        <v>0</v>
      </c>
      <c r="F7" s="20">
        <f>Model!$W$6*((drdp!C7+drdp!L7)*DSTG!$B7+(drdp!F7+drdp!O7)*DSTG!$C7+(drdp!I7+drdp!R7)*DSTG!$D7)</f>
        <v>0</v>
      </c>
      <c r="G7" s="20">
        <f>Model!$W$6*((drdp!D7+drdp!M7)*DSTG!$B7+(drdp!G7+drdp!P7)*DSTG!$C7+(drdp!J7+drdp!S7)*DSTG!$D7)</f>
        <v>0</v>
      </c>
      <c r="H7" s="18">
        <f>Model!$W$6*((drdp!B7)*DSTG!$B7+(drdp!E7)*DSTG!$C7+(drdp!H7)*DSTG!$D7)</f>
        <v>0</v>
      </c>
      <c r="I7" s="18">
        <f>Model!$W$6*((drdp!C7)*DSTG!$B7+(drdp!F7)*DSTG!$C7+(drdp!I7)*DSTG!$D7)</f>
        <v>0</v>
      </c>
      <c r="J7" s="18">
        <f>Model!$W$6*((drdp!D7)*DSTG!$B7+(drdp!G7)*DSTG!$C7+(drdp!J7)*DSTG!$D7)</f>
        <v>3.5999999999999999E-3</v>
      </c>
      <c r="K7" s="21">
        <f>SUM(E$3:E6)+H7</f>
        <v>0</v>
      </c>
      <c r="L7" s="21">
        <f>SUM(F$3:F6)+I7</f>
        <v>0</v>
      </c>
      <c r="M7" s="21">
        <f>SUM(G$3:G6)+J7</f>
        <v>3.5999999999999999E-3</v>
      </c>
      <c r="N7" s="19">
        <f t="shared" si="1"/>
        <v>0</v>
      </c>
      <c r="O7" s="19">
        <f t="shared" si="0"/>
        <v>0</v>
      </c>
      <c r="P7" s="19">
        <f t="shared" si="0"/>
        <v>1.296E-5</v>
      </c>
      <c r="Q7" s="19">
        <f t="shared" si="2"/>
        <v>0</v>
      </c>
      <c r="R7" s="19">
        <f t="shared" si="3"/>
        <v>0</v>
      </c>
      <c r="S7" s="19">
        <f t="shared" si="4"/>
        <v>0</v>
      </c>
    </row>
    <row r="8" spans="1:19" x14ac:dyDescent="0.25">
      <c r="A8" s="26">
        <f>Wellpath!E8</f>
        <v>150</v>
      </c>
      <c r="B8" s="73">
        <f>Wellpath!K8*Wellpath!P8</f>
        <v>22500</v>
      </c>
      <c r="C8" s="22">
        <v>0</v>
      </c>
      <c r="D8" s="22">
        <v>0</v>
      </c>
      <c r="E8" s="20">
        <f>Model!$W$6*((drdp!B8+drdp!K8)*DSTG!$B8+(drdp!E8+drdp!N8)*DSTG!$C8+(drdp!H8+drdp!Q8)*DSTG!$D8)</f>
        <v>0</v>
      </c>
      <c r="F8" s="20">
        <f>Model!$W$6*((drdp!C8+drdp!L8)*DSTG!$B8+(drdp!F8+drdp!O8)*DSTG!$C8+(drdp!I8+drdp!R8)*DSTG!$D8)</f>
        <v>0</v>
      </c>
      <c r="G8" s="20">
        <f>Model!$W$6*((drdp!D8+drdp!M8)*DSTG!$B8+(drdp!G8+drdp!P8)*DSTG!$C8+(drdp!J8+drdp!S8)*DSTG!$D8)</f>
        <v>0</v>
      </c>
      <c r="H8" s="18">
        <f>Model!$W$6*((drdp!B8)*DSTG!$B8+(drdp!E8)*DSTG!$C8+(drdp!H8)*DSTG!$D8)</f>
        <v>0</v>
      </c>
      <c r="I8" s="18">
        <f>Model!$W$6*((drdp!C8)*DSTG!$B8+(drdp!F8)*DSTG!$C8+(drdp!I8)*DSTG!$D8)</f>
        <v>0</v>
      </c>
      <c r="J8" s="18">
        <f>Model!$W$6*((drdp!D8)*DSTG!$B8+(drdp!G8)*DSTG!$C8+(drdp!J8)*DSTG!$D8)</f>
        <v>5.6249999999999998E-3</v>
      </c>
      <c r="K8" s="21">
        <f>SUM(E$3:E7)+H8</f>
        <v>0</v>
      </c>
      <c r="L8" s="21">
        <f>SUM(F$3:F7)+I8</f>
        <v>0</v>
      </c>
      <c r="M8" s="21">
        <f>SUM(G$3:G7)+J8</f>
        <v>5.6249999999999998E-3</v>
      </c>
      <c r="N8" s="19">
        <f t="shared" si="1"/>
        <v>0</v>
      </c>
      <c r="O8" s="19">
        <f t="shared" si="0"/>
        <v>0</v>
      </c>
      <c r="P8" s="19">
        <f t="shared" si="0"/>
        <v>3.1640624999999998E-5</v>
      </c>
      <c r="Q8" s="19">
        <f t="shared" si="2"/>
        <v>0</v>
      </c>
      <c r="R8" s="19">
        <f t="shared" si="3"/>
        <v>0</v>
      </c>
      <c r="S8" s="19">
        <f t="shared" si="4"/>
        <v>0</v>
      </c>
    </row>
    <row r="9" spans="1:19" x14ac:dyDescent="0.25">
      <c r="A9" s="26">
        <f>Wellpath!E9</f>
        <v>180</v>
      </c>
      <c r="B9" s="73">
        <f>Wellpath!K9*Wellpath!P9</f>
        <v>32400</v>
      </c>
      <c r="C9" s="22">
        <v>0</v>
      </c>
      <c r="D9" s="22">
        <v>0</v>
      </c>
      <c r="E9" s="20">
        <f>Model!$W$6*((drdp!B9+drdp!K9)*DSTG!$B9+(drdp!E9+drdp!N9)*DSTG!$C9+(drdp!H9+drdp!Q9)*DSTG!$D9)</f>
        <v>0</v>
      </c>
      <c r="F9" s="20">
        <f>Model!$W$6*((drdp!C9+drdp!L9)*DSTG!$B9+(drdp!F9+drdp!O9)*DSTG!$C9+(drdp!I9+drdp!R9)*DSTG!$D9)</f>
        <v>0</v>
      </c>
      <c r="G9" s="20">
        <f>Model!$W$6*((drdp!D9+drdp!M9)*DSTG!$B9+(drdp!G9+drdp!P9)*DSTG!$C9+(drdp!J9+drdp!S9)*DSTG!$D9)</f>
        <v>0</v>
      </c>
      <c r="H9" s="18">
        <f>Model!$W$6*((drdp!B9)*DSTG!$B9+(drdp!E9)*DSTG!$C9+(drdp!H9)*DSTG!$D9)</f>
        <v>0</v>
      </c>
      <c r="I9" s="18">
        <f>Model!$W$6*((drdp!C9)*DSTG!$B9+(drdp!F9)*DSTG!$C9+(drdp!I9)*DSTG!$D9)</f>
        <v>0</v>
      </c>
      <c r="J9" s="18">
        <f>Model!$W$6*((drdp!D9)*DSTG!$B9+(drdp!G9)*DSTG!$C9+(drdp!J9)*DSTG!$D9)</f>
        <v>8.0999999999999996E-3</v>
      </c>
      <c r="K9" s="21">
        <f>SUM(E$3:E8)+H9</f>
        <v>0</v>
      </c>
      <c r="L9" s="21">
        <f>SUM(F$3:F8)+I9</f>
        <v>0</v>
      </c>
      <c r="M9" s="21">
        <f>SUM(G$3:G8)+J9</f>
        <v>8.0999999999999996E-3</v>
      </c>
      <c r="N9" s="19">
        <f t="shared" si="1"/>
        <v>0</v>
      </c>
      <c r="O9" s="19">
        <f t="shared" si="0"/>
        <v>0</v>
      </c>
      <c r="P9" s="19">
        <f t="shared" si="0"/>
        <v>6.560999999999999E-5</v>
      </c>
      <c r="Q9" s="19">
        <f t="shared" si="2"/>
        <v>0</v>
      </c>
      <c r="R9" s="19">
        <f t="shared" si="3"/>
        <v>0</v>
      </c>
      <c r="S9" s="19">
        <f t="shared" si="4"/>
        <v>0</v>
      </c>
    </row>
    <row r="10" spans="1:19" x14ac:dyDescent="0.25">
      <c r="A10" s="26">
        <f>Wellpath!E10</f>
        <v>210</v>
      </c>
      <c r="B10" s="73">
        <f>Wellpath!K10*Wellpath!P10</f>
        <v>44100</v>
      </c>
      <c r="C10" s="22">
        <v>0</v>
      </c>
      <c r="D10" s="22">
        <v>0</v>
      </c>
      <c r="E10" s="20">
        <f>Model!$W$6*((drdp!B10+drdp!K10)*DSTG!$B10+(drdp!E10+drdp!N10)*DSTG!$C10+(drdp!H10+drdp!Q10)*DSTG!$D10)</f>
        <v>0</v>
      </c>
      <c r="F10" s="20">
        <f>Model!$W$6*((drdp!C10+drdp!L10)*DSTG!$B10+(drdp!F10+drdp!O10)*DSTG!$C10+(drdp!I10+drdp!R10)*DSTG!$D10)</f>
        <v>0</v>
      </c>
      <c r="G10" s="20">
        <f>Model!$W$6*((drdp!D10+drdp!M10)*DSTG!$B10+(drdp!G10+drdp!P10)*DSTG!$C10+(drdp!J10+drdp!S10)*DSTG!$D10)</f>
        <v>0</v>
      </c>
      <c r="H10" s="18">
        <f>Model!$W$6*((drdp!B10)*DSTG!$B10+(drdp!E10)*DSTG!$C10+(drdp!H10)*DSTG!$D10)</f>
        <v>0</v>
      </c>
      <c r="I10" s="18">
        <f>Model!$W$6*((drdp!C10)*DSTG!$B10+(drdp!F10)*DSTG!$C10+(drdp!I10)*DSTG!$D10)</f>
        <v>0</v>
      </c>
      <c r="J10" s="18">
        <f>Model!$W$6*((drdp!D10)*DSTG!$B10+(drdp!G10)*DSTG!$C10+(drdp!J10)*DSTG!$D10)</f>
        <v>1.1025E-2</v>
      </c>
      <c r="K10" s="21">
        <f>SUM(E$3:E9)+H10</f>
        <v>0</v>
      </c>
      <c r="L10" s="21">
        <f>SUM(F$3:F9)+I10</f>
        <v>0</v>
      </c>
      <c r="M10" s="21">
        <f>SUM(G$3:G9)+J10</f>
        <v>1.1025E-2</v>
      </c>
      <c r="N10" s="19">
        <f t="shared" si="1"/>
        <v>0</v>
      </c>
      <c r="O10" s="19">
        <f t="shared" si="0"/>
        <v>0</v>
      </c>
      <c r="P10" s="19">
        <f t="shared" si="0"/>
        <v>1.21550625E-4</v>
      </c>
      <c r="Q10" s="19">
        <f t="shared" si="2"/>
        <v>0</v>
      </c>
      <c r="R10" s="19">
        <f t="shared" si="3"/>
        <v>0</v>
      </c>
      <c r="S10" s="19">
        <f t="shared" si="4"/>
        <v>0</v>
      </c>
    </row>
    <row r="11" spans="1:19" x14ac:dyDescent="0.25">
      <c r="A11" s="26">
        <f>Wellpath!E11</f>
        <v>240</v>
      </c>
      <c r="B11" s="73">
        <f>Wellpath!K11*Wellpath!P11</f>
        <v>57600</v>
      </c>
      <c r="C11" s="22">
        <v>0</v>
      </c>
      <c r="D11" s="22">
        <v>0</v>
      </c>
      <c r="E11" s="20">
        <f>Model!$W$6*((drdp!B11+drdp!K11)*DSTG!$B11+(drdp!E11+drdp!N11)*DSTG!$C11+(drdp!H11+drdp!Q11)*DSTG!$D11)</f>
        <v>0</v>
      </c>
      <c r="F11" s="20">
        <f>Model!$W$6*((drdp!C11+drdp!L11)*DSTG!$B11+(drdp!F11+drdp!O11)*DSTG!$C11+(drdp!I11+drdp!R11)*DSTG!$D11)</f>
        <v>0</v>
      </c>
      <c r="G11" s="20">
        <f>Model!$W$6*((drdp!D11+drdp!M11)*DSTG!$B11+(drdp!G11+drdp!P11)*DSTG!$C11+(drdp!J11+drdp!S11)*DSTG!$D11)</f>
        <v>0</v>
      </c>
      <c r="H11" s="18">
        <f>Model!$W$6*((drdp!B11)*DSTG!$B11+(drdp!E11)*DSTG!$C11+(drdp!H11)*DSTG!$D11)</f>
        <v>0</v>
      </c>
      <c r="I11" s="18">
        <f>Model!$W$6*((drdp!C11)*DSTG!$B11+(drdp!F11)*DSTG!$C11+(drdp!I11)*DSTG!$D11)</f>
        <v>0</v>
      </c>
      <c r="J11" s="18">
        <f>Model!$W$6*((drdp!D11)*DSTG!$B11+(drdp!G11)*DSTG!$C11+(drdp!J11)*DSTG!$D11)</f>
        <v>1.44E-2</v>
      </c>
      <c r="K11" s="21">
        <f>SUM(E$3:E10)+H11</f>
        <v>0</v>
      </c>
      <c r="L11" s="21">
        <f>SUM(F$3:F10)+I11</f>
        <v>0</v>
      </c>
      <c r="M11" s="21">
        <f>SUM(G$3:G10)+J11</f>
        <v>1.44E-2</v>
      </c>
      <c r="N11" s="19">
        <f t="shared" si="1"/>
        <v>0</v>
      </c>
      <c r="O11" s="19">
        <f t="shared" si="0"/>
        <v>0</v>
      </c>
      <c r="P11" s="19">
        <f t="shared" si="0"/>
        <v>2.0735999999999999E-4</v>
      </c>
      <c r="Q11" s="19">
        <f t="shared" si="2"/>
        <v>0</v>
      </c>
      <c r="R11" s="19">
        <f t="shared" si="3"/>
        <v>0</v>
      </c>
      <c r="S11" s="19">
        <f t="shared" si="4"/>
        <v>0</v>
      </c>
    </row>
    <row r="12" spans="1:19" x14ac:dyDescent="0.25">
      <c r="A12" s="26">
        <f>Wellpath!E12</f>
        <v>270</v>
      </c>
      <c r="B12" s="73">
        <f>Wellpath!K12*Wellpath!P12</f>
        <v>72900</v>
      </c>
      <c r="C12" s="22">
        <v>0</v>
      </c>
      <c r="D12" s="22">
        <v>0</v>
      </c>
      <c r="E12" s="20">
        <f>Model!$W$6*((drdp!B12+drdp!K12)*DSTG!$B12+(drdp!E12+drdp!N12)*DSTG!$C12+(drdp!H12+drdp!Q12)*DSTG!$D12)</f>
        <v>0</v>
      </c>
      <c r="F12" s="20">
        <f>Model!$W$6*((drdp!C12+drdp!L12)*DSTG!$B12+(drdp!F12+drdp!O12)*DSTG!$C12+(drdp!I12+drdp!R12)*DSTG!$D12)</f>
        <v>0</v>
      </c>
      <c r="G12" s="20">
        <f>Model!$W$6*((drdp!D12+drdp!M12)*DSTG!$B12+(drdp!G12+drdp!P12)*DSTG!$C12+(drdp!J12+drdp!S12)*DSTG!$D12)</f>
        <v>0</v>
      </c>
      <c r="H12" s="18">
        <f>Model!$W$6*((drdp!B12)*DSTG!$B12+(drdp!E12)*DSTG!$C12+(drdp!H12)*DSTG!$D12)</f>
        <v>0</v>
      </c>
      <c r="I12" s="18">
        <f>Model!$W$6*((drdp!C12)*DSTG!$B12+(drdp!F12)*DSTG!$C12+(drdp!I12)*DSTG!$D12)</f>
        <v>0</v>
      </c>
      <c r="J12" s="18">
        <f>Model!$W$6*((drdp!D12)*DSTG!$B12+(drdp!G12)*DSTG!$C12+(drdp!J12)*DSTG!$D12)</f>
        <v>1.8224999999999998E-2</v>
      </c>
      <c r="K12" s="21">
        <f>SUM(E$3:E11)+H12</f>
        <v>0</v>
      </c>
      <c r="L12" s="21">
        <f>SUM(F$3:F11)+I12</f>
        <v>0</v>
      </c>
      <c r="M12" s="21">
        <f>SUM(G$3:G11)+J12</f>
        <v>1.8224999999999998E-2</v>
      </c>
      <c r="N12" s="19">
        <f t="shared" si="1"/>
        <v>0</v>
      </c>
      <c r="O12" s="19">
        <f t="shared" si="0"/>
        <v>0</v>
      </c>
      <c r="P12" s="19">
        <f t="shared" si="0"/>
        <v>3.3215062499999991E-4</v>
      </c>
      <c r="Q12" s="19">
        <f t="shared" si="2"/>
        <v>0</v>
      </c>
      <c r="R12" s="19">
        <f t="shared" si="3"/>
        <v>0</v>
      </c>
      <c r="S12" s="19">
        <f t="shared" si="4"/>
        <v>0</v>
      </c>
    </row>
    <row r="13" spans="1:19" x14ac:dyDescent="0.25">
      <c r="A13" s="26">
        <f>Wellpath!E13</f>
        <v>300</v>
      </c>
      <c r="B13" s="73">
        <f>Wellpath!K13*Wellpath!P13</f>
        <v>90000</v>
      </c>
      <c r="C13" s="22">
        <v>0</v>
      </c>
      <c r="D13" s="22">
        <v>0</v>
      </c>
      <c r="E13" s="20">
        <f>Model!$W$6*((drdp!B13+drdp!K13)*DSTG!$B13+(drdp!E13+drdp!N13)*DSTG!$C13+(drdp!H13+drdp!Q13)*DSTG!$D13)</f>
        <v>0</v>
      </c>
      <c r="F13" s="20">
        <f>Model!$W$6*((drdp!C13+drdp!L13)*DSTG!$B13+(drdp!F13+drdp!O13)*DSTG!$C13+(drdp!I13+drdp!R13)*DSTG!$D13)</f>
        <v>0</v>
      </c>
      <c r="G13" s="20">
        <f>Model!$W$6*((drdp!D13+drdp!M13)*DSTG!$B13+(drdp!G13+drdp!P13)*DSTG!$C13+(drdp!J13+drdp!S13)*DSTG!$D13)</f>
        <v>0</v>
      </c>
      <c r="H13" s="18">
        <f>Model!$W$6*((drdp!B13)*DSTG!$B13+(drdp!E13)*DSTG!$C13+(drdp!H13)*DSTG!$D13)</f>
        <v>0</v>
      </c>
      <c r="I13" s="18">
        <f>Model!$W$6*((drdp!C13)*DSTG!$B13+(drdp!F13)*DSTG!$C13+(drdp!I13)*DSTG!$D13)</f>
        <v>0</v>
      </c>
      <c r="J13" s="18">
        <f>Model!$W$6*((drdp!D13)*DSTG!$B13+(drdp!G13)*DSTG!$C13+(drdp!J13)*DSTG!$D13)</f>
        <v>2.2499999999999999E-2</v>
      </c>
      <c r="K13" s="21">
        <f>SUM(E$3:E12)+H13</f>
        <v>0</v>
      </c>
      <c r="L13" s="21">
        <f>SUM(F$3:F12)+I13</f>
        <v>0</v>
      </c>
      <c r="M13" s="21">
        <f>SUM(G$3:G12)+J13</f>
        <v>2.2499999999999999E-2</v>
      </c>
      <c r="N13" s="19">
        <f t="shared" si="1"/>
        <v>0</v>
      </c>
      <c r="O13" s="19">
        <f t="shared" si="0"/>
        <v>0</v>
      </c>
      <c r="P13" s="19">
        <f t="shared" si="0"/>
        <v>5.0624999999999997E-4</v>
      </c>
      <c r="Q13" s="19">
        <f t="shared" si="2"/>
        <v>0</v>
      </c>
      <c r="R13" s="19">
        <f t="shared" si="3"/>
        <v>0</v>
      </c>
      <c r="S13" s="19">
        <f t="shared" si="4"/>
        <v>0</v>
      </c>
    </row>
    <row r="14" spans="1:19" x14ac:dyDescent="0.25">
      <c r="A14" s="26">
        <f>Wellpath!E14</f>
        <v>330</v>
      </c>
      <c r="B14" s="73">
        <f>Wellpath!K14*Wellpath!P14</f>
        <v>108900</v>
      </c>
      <c r="C14" s="22">
        <v>0</v>
      </c>
      <c r="D14" s="22">
        <v>0</v>
      </c>
      <c r="E14" s="20">
        <f>Model!$W$6*((drdp!B14+drdp!K14)*DSTG!$B14+(drdp!E14+drdp!N14)*DSTG!$C14+(drdp!H14+drdp!Q14)*DSTG!$D14)</f>
        <v>0</v>
      </c>
      <c r="F14" s="20">
        <f>Model!$W$6*((drdp!C14+drdp!L14)*DSTG!$B14+(drdp!F14+drdp!O14)*DSTG!$C14+(drdp!I14+drdp!R14)*DSTG!$D14)</f>
        <v>0</v>
      </c>
      <c r="G14" s="20">
        <f>Model!$W$6*((drdp!D14+drdp!M14)*DSTG!$B14+(drdp!G14+drdp!P14)*DSTG!$C14+(drdp!J14+drdp!S14)*DSTG!$D14)</f>
        <v>0</v>
      </c>
      <c r="H14" s="18">
        <f>Model!$W$6*((drdp!B14)*DSTG!$B14+(drdp!E14)*DSTG!$C14+(drdp!H14)*DSTG!$D14)</f>
        <v>0</v>
      </c>
      <c r="I14" s="18">
        <f>Model!$W$6*((drdp!C14)*DSTG!$B14+(drdp!F14)*DSTG!$C14+(drdp!I14)*DSTG!$D14)</f>
        <v>0</v>
      </c>
      <c r="J14" s="18">
        <f>Model!$W$6*((drdp!D14)*DSTG!$B14+(drdp!G14)*DSTG!$C14+(drdp!J14)*DSTG!$D14)</f>
        <v>2.7224999999999999E-2</v>
      </c>
      <c r="K14" s="21">
        <f>SUM(E$3:E13)+H14</f>
        <v>0</v>
      </c>
      <c r="L14" s="21">
        <f>SUM(F$3:F13)+I14</f>
        <v>0</v>
      </c>
      <c r="M14" s="21">
        <f>SUM(G$3:G13)+J14</f>
        <v>2.7224999999999999E-2</v>
      </c>
      <c r="N14" s="19">
        <f t="shared" si="1"/>
        <v>0</v>
      </c>
      <c r="O14" s="19">
        <f t="shared" si="0"/>
        <v>0</v>
      </c>
      <c r="P14" s="19">
        <f t="shared" si="0"/>
        <v>7.4120062499999991E-4</v>
      </c>
      <c r="Q14" s="19">
        <f t="shared" si="2"/>
        <v>0</v>
      </c>
      <c r="R14" s="19">
        <f t="shared" si="3"/>
        <v>0</v>
      </c>
      <c r="S14" s="19">
        <f t="shared" si="4"/>
        <v>0</v>
      </c>
    </row>
    <row r="15" spans="1:19" x14ac:dyDescent="0.25">
      <c r="A15" s="26">
        <f>Wellpath!E15</f>
        <v>360</v>
      </c>
      <c r="B15" s="73">
        <f>Wellpath!K15*Wellpath!P15</f>
        <v>129600</v>
      </c>
      <c r="C15" s="22">
        <v>0</v>
      </c>
      <c r="D15" s="22">
        <v>0</v>
      </c>
      <c r="E15" s="20">
        <f>Model!$W$6*((drdp!B15+drdp!K15)*DSTG!$B15+(drdp!E15+drdp!N15)*DSTG!$C15+(drdp!H15+drdp!Q15)*DSTG!$D15)</f>
        <v>0</v>
      </c>
      <c r="F15" s="20">
        <f>Model!$W$6*((drdp!C15+drdp!L15)*DSTG!$B15+(drdp!F15+drdp!O15)*DSTG!$C15+(drdp!I15+drdp!R15)*DSTG!$D15)</f>
        <v>0</v>
      </c>
      <c r="G15" s="20">
        <f>Model!$W$6*((drdp!D15+drdp!M15)*DSTG!$B15+(drdp!G15+drdp!P15)*DSTG!$C15+(drdp!J15+drdp!S15)*DSTG!$D15)</f>
        <v>0</v>
      </c>
      <c r="H15" s="18">
        <f>Model!$W$6*((drdp!B15)*DSTG!$B15+(drdp!E15)*DSTG!$C15+(drdp!H15)*DSTG!$D15)</f>
        <v>0</v>
      </c>
      <c r="I15" s="18">
        <f>Model!$W$6*((drdp!C15)*DSTG!$B15+(drdp!F15)*DSTG!$C15+(drdp!I15)*DSTG!$D15)</f>
        <v>0</v>
      </c>
      <c r="J15" s="18">
        <f>Model!$W$6*((drdp!D15)*DSTG!$B15+(drdp!G15)*DSTG!$C15+(drdp!J15)*DSTG!$D15)</f>
        <v>3.2399999999999998E-2</v>
      </c>
      <c r="K15" s="21">
        <f>SUM(E$3:E14)+H15</f>
        <v>0</v>
      </c>
      <c r="L15" s="21">
        <f>SUM(F$3:F14)+I15</f>
        <v>0</v>
      </c>
      <c r="M15" s="21">
        <f>SUM(G$3:G14)+J15</f>
        <v>3.2399999999999998E-2</v>
      </c>
      <c r="N15" s="19">
        <f t="shared" si="1"/>
        <v>0</v>
      </c>
      <c r="O15" s="19">
        <f t="shared" si="0"/>
        <v>0</v>
      </c>
      <c r="P15" s="19">
        <f t="shared" si="0"/>
        <v>1.0497599999999998E-3</v>
      </c>
      <c r="Q15" s="19">
        <f t="shared" si="2"/>
        <v>0</v>
      </c>
      <c r="R15" s="19">
        <f t="shared" si="3"/>
        <v>0</v>
      </c>
      <c r="S15" s="19">
        <f t="shared" si="4"/>
        <v>0</v>
      </c>
    </row>
    <row r="16" spans="1:19" x14ac:dyDescent="0.25">
      <c r="A16" s="26">
        <f>Wellpath!E16</f>
        <v>390</v>
      </c>
      <c r="B16" s="73">
        <f>Wellpath!K16*Wellpath!P16</f>
        <v>152100</v>
      </c>
      <c r="C16" s="22">
        <v>0</v>
      </c>
      <c r="D16" s="22">
        <v>0</v>
      </c>
      <c r="E16" s="20">
        <f>Model!$W$6*((drdp!B16+drdp!K16)*DSTG!$B16+(drdp!E16+drdp!N16)*DSTG!$C16+(drdp!H16+drdp!Q16)*DSTG!$D16)</f>
        <v>0</v>
      </c>
      <c r="F16" s="20">
        <f>Model!$W$6*((drdp!C16+drdp!L16)*DSTG!$B16+(drdp!F16+drdp!O16)*DSTG!$C16+(drdp!I16+drdp!R16)*DSTG!$D16)</f>
        <v>0</v>
      </c>
      <c r="G16" s="20">
        <f>Model!$W$6*((drdp!D16+drdp!M16)*DSTG!$B16+(drdp!G16+drdp!P16)*DSTG!$C16+(drdp!J16+drdp!S16)*DSTG!$D16)</f>
        <v>0</v>
      </c>
      <c r="H16" s="18">
        <f>Model!$W$6*((drdp!B16)*DSTG!$B16+(drdp!E16)*DSTG!$C16+(drdp!H16)*DSTG!$D16)</f>
        <v>0</v>
      </c>
      <c r="I16" s="18">
        <f>Model!$W$6*((drdp!C16)*DSTG!$B16+(drdp!F16)*DSTG!$C16+(drdp!I16)*DSTG!$D16)</f>
        <v>0</v>
      </c>
      <c r="J16" s="18">
        <f>Model!$W$6*((drdp!D16)*DSTG!$B16+(drdp!G16)*DSTG!$C16+(drdp!J16)*DSTG!$D16)</f>
        <v>3.8024999999999996E-2</v>
      </c>
      <c r="K16" s="21">
        <f>SUM(E$3:E15)+H16</f>
        <v>0</v>
      </c>
      <c r="L16" s="21">
        <f>SUM(F$3:F15)+I16</f>
        <v>0</v>
      </c>
      <c r="M16" s="21">
        <f>SUM(G$3:G15)+J16</f>
        <v>3.8024999999999996E-2</v>
      </c>
      <c r="N16" s="19">
        <f t="shared" si="1"/>
        <v>0</v>
      </c>
      <c r="O16" s="19">
        <f t="shared" si="0"/>
        <v>0</v>
      </c>
      <c r="P16" s="19">
        <f t="shared" si="0"/>
        <v>1.4459006249999996E-3</v>
      </c>
      <c r="Q16" s="19">
        <f t="shared" si="2"/>
        <v>0</v>
      </c>
      <c r="R16" s="19">
        <f t="shared" si="3"/>
        <v>0</v>
      </c>
      <c r="S16" s="19">
        <f t="shared" si="4"/>
        <v>0</v>
      </c>
    </row>
    <row r="17" spans="1:19" x14ac:dyDescent="0.25">
      <c r="A17" s="26">
        <f>Wellpath!E17</f>
        <v>420</v>
      </c>
      <c r="B17" s="73">
        <f>Wellpath!K17*Wellpath!P17</f>
        <v>176400</v>
      </c>
      <c r="C17" s="22">
        <v>0</v>
      </c>
      <c r="D17" s="22">
        <v>0</v>
      </c>
      <c r="E17" s="20">
        <f>Model!$W$6*((drdp!B17+drdp!K17)*DSTG!$B17+(drdp!E17+drdp!N17)*DSTG!$C17+(drdp!H17+drdp!Q17)*DSTG!$D17)</f>
        <v>0</v>
      </c>
      <c r="F17" s="20">
        <f>Model!$W$6*((drdp!C17+drdp!L17)*DSTG!$B17+(drdp!F17+drdp!O17)*DSTG!$C17+(drdp!I17+drdp!R17)*DSTG!$D17)</f>
        <v>0</v>
      </c>
      <c r="G17" s="20">
        <f>Model!$W$6*((drdp!D17+drdp!M17)*DSTG!$B17+(drdp!G17+drdp!P17)*DSTG!$C17+(drdp!J17+drdp!S17)*DSTG!$D17)</f>
        <v>0</v>
      </c>
      <c r="H17" s="18">
        <f>Model!$W$6*((drdp!B17)*DSTG!$B17+(drdp!E17)*DSTG!$C17+(drdp!H17)*DSTG!$D17)</f>
        <v>0</v>
      </c>
      <c r="I17" s="18">
        <f>Model!$W$6*((drdp!C17)*DSTG!$B17+(drdp!F17)*DSTG!$C17+(drdp!I17)*DSTG!$D17)</f>
        <v>0</v>
      </c>
      <c r="J17" s="18">
        <f>Model!$W$6*((drdp!D17)*DSTG!$B17+(drdp!G17)*DSTG!$C17+(drdp!J17)*DSTG!$D17)</f>
        <v>4.41E-2</v>
      </c>
      <c r="K17" s="21">
        <f>SUM(E$3:E16)+H17</f>
        <v>0</v>
      </c>
      <c r="L17" s="21">
        <f>SUM(F$3:F16)+I17</f>
        <v>0</v>
      </c>
      <c r="M17" s="21">
        <f>SUM(G$3:G16)+J17</f>
        <v>4.41E-2</v>
      </c>
      <c r="N17" s="19">
        <f t="shared" si="1"/>
        <v>0</v>
      </c>
      <c r="O17" s="19">
        <f t="shared" si="0"/>
        <v>0</v>
      </c>
      <c r="P17" s="19">
        <f t="shared" si="0"/>
        <v>1.9448099999999999E-3</v>
      </c>
      <c r="Q17" s="19">
        <f t="shared" si="2"/>
        <v>0</v>
      </c>
      <c r="R17" s="19">
        <f t="shared" si="3"/>
        <v>0</v>
      </c>
      <c r="S17" s="19">
        <f t="shared" si="4"/>
        <v>0</v>
      </c>
    </row>
    <row r="18" spans="1:19" x14ac:dyDescent="0.25">
      <c r="A18" s="26">
        <f>Wellpath!E18</f>
        <v>450</v>
      </c>
      <c r="B18" s="73">
        <f>Wellpath!K18*Wellpath!P18</f>
        <v>202500</v>
      </c>
      <c r="C18" s="22">
        <v>0</v>
      </c>
      <c r="D18" s="22">
        <v>0</v>
      </c>
      <c r="E18" s="20">
        <f>Model!$W$6*((drdp!B18+drdp!K18)*DSTG!$B18+(drdp!E18+drdp!N18)*DSTG!$C18+(drdp!H18+drdp!Q18)*DSTG!$D18)</f>
        <v>0</v>
      </c>
      <c r="F18" s="20">
        <f>Model!$W$6*((drdp!C18+drdp!L18)*DSTG!$B18+(drdp!F18+drdp!O18)*DSTG!$C18+(drdp!I18+drdp!R18)*DSTG!$D18)</f>
        <v>0</v>
      </c>
      <c r="G18" s="20">
        <f>Model!$W$6*((drdp!D18+drdp!M18)*DSTG!$B18+(drdp!G18+drdp!P18)*DSTG!$C18+(drdp!J18+drdp!S18)*DSTG!$D18)</f>
        <v>0</v>
      </c>
      <c r="H18" s="18">
        <f>Model!$W$6*((drdp!B18)*DSTG!$B18+(drdp!E18)*DSTG!$C18+(drdp!H18)*DSTG!$D18)</f>
        <v>0</v>
      </c>
      <c r="I18" s="18">
        <f>Model!$W$6*((drdp!C18)*DSTG!$B18+(drdp!F18)*DSTG!$C18+(drdp!I18)*DSTG!$D18)</f>
        <v>0</v>
      </c>
      <c r="J18" s="18">
        <f>Model!$W$6*((drdp!D18)*DSTG!$B18+(drdp!G18)*DSTG!$C18+(drdp!J18)*DSTG!$D18)</f>
        <v>5.0624999999999996E-2</v>
      </c>
      <c r="K18" s="21">
        <f>SUM(E$3:E17)+H18</f>
        <v>0</v>
      </c>
      <c r="L18" s="21">
        <f>SUM(F$3:F17)+I18</f>
        <v>0</v>
      </c>
      <c r="M18" s="21">
        <f>SUM(G$3:G17)+J18</f>
        <v>5.0624999999999996E-2</v>
      </c>
      <c r="N18" s="19">
        <f t="shared" si="1"/>
        <v>0</v>
      </c>
      <c r="O18" s="19">
        <f t="shared" si="0"/>
        <v>0</v>
      </c>
      <c r="P18" s="19">
        <f t="shared" si="0"/>
        <v>2.5628906249999996E-3</v>
      </c>
      <c r="Q18" s="19">
        <f t="shared" si="2"/>
        <v>0</v>
      </c>
      <c r="R18" s="19">
        <f t="shared" si="3"/>
        <v>0</v>
      </c>
      <c r="S18" s="19">
        <f t="shared" si="4"/>
        <v>0</v>
      </c>
    </row>
    <row r="19" spans="1:19" x14ac:dyDescent="0.25">
      <c r="A19" s="26">
        <f>Wellpath!E19</f>
        <v>480</v>
      </c>
      <c r="B19" s="73">
        <f>Wellpath!K19*Wellpath!P19</f>
        <v>230400</v>
      </c>
      <c r="C19" s="22">
        <v>0</v>
      </c>
      <c r="D19" s="22">
        <v>0</v>
      </c>
      <c r="E19" s="20">
        <f>Model!$W$6*((drdp!B19+drdp!K19)*DSTG!$B19+(drdp!E19+drdp!N19)*DSTG!$C19+(drdp!H19+drdp!Q19)*DSTG!$D19)</f>
        <v>0</v>
      </c>
      <c r="F19" s="20">
        <f>Model!$W$6*((drdp!C19+drdp!L19)*DSTG!$B19+(drdp!F19+drdp!O19)*DSTG!$C19+(drdp!I19+drdp!R19)*DSTG!$D19)</f>
        <v>0</v>
      </c>
      <c r="G19" s="20">
        <f>Model!$W$6*((drdp!D19+drdp!M19)*DSTG!$B19+(drdp!G19+drdp!P19)*DSTG!$C19+(drdp!J19+drdp!S19)*DSTG!$D19)</f>
        <v>0</v>
      </c>
      <c r="H19" s="18">
        <f>Model!$W$6*((drdp!B19)*DSTG!$B19+(drdp!E19)*DSTG!$C19+(drdp!H19)*DSTG!$D19)</f>
        <v>0</v>
      </c>
      <c r="I19" s="18">
        <f>Model!$W$6*((drdp!C19)*DSTG!$B19+(drdp!F19)*DSTG!$C19+(drdp!I19)*DSTG!$D19)</f>
        <v>0</v>
      </c>
      <c r="J19" s="18">
        <f>Model!$W$6*((drdp!D19)*DSTG!$B19+(drdp!G19)*DSTG!$C19+(drdp!J19)*DSTG!$D19)</f>
        <v>5.7599999999999998E-2</v>
      </c>
      <c r="K19" s="21">
        <f>SUM(E$3:E18)+H19</f>
        <v>0</v>
      </c>
      <c r="L19" s="21">
        <f>SUM(F$3:F18)+I19</f>
        <v>0</v>
      </c>
      <c r="M19" s="21">
        <f>SUM(G$3:G18)+J19</f>
        <v>5.7599999999999998E-2</v>
      </c>
      <c r="N19" s="19">
        <f t="shared" si="1"/>
        <v>0</v>
      </c>
      <c r="O19" s="19">
        <f t="shared" si="1"/>
        <v>0</v>
      </c>
      <c r="P19" s="19">
        <f t="shared" si="1"/>
        <v>3.3177599999999999E-3</v>
      </c>
      <c r="Q19" s="19">
        <f t="shared" si="2"/>
        <v>0</v>
      </c>
      <c r="R19" s="19">
        <f t="shared" si="3"/>
        <v>0</v>
      </c>
      <c r="S19" s="19">
        <f t="shared" si="4"/>
        <v>0</v>
      </c>
    </row>
    <row r="20" spans="1:19" x14ac:dyDescent="0.25">
      <c r="A20" s="26">
        <f>Wellpath!E20</f>
        <v>510</v>
      </c>
      <c r="B20" s="73">
        <f>Wellpath!K20*Wellpath!P20</f>
        <v>260100</v>
      </c>
      <c r="C20" s="22">
        <v>0</v>
      </c>
      <c r="D20" s="22">
        <v>0</v>
      </c>
      <c r="E20" s="20">
        <f>Model!$W$6*((drdp!B20+drdp!K20)*DSTG!$B20+(drdp!E20+drdp!N20)*DSTG!$C20+(drdp!H20+drdp!Q20)*DSTG!$D20)</f>
        <v>0</v>
      </c>
      <c r="F20" s="20">
        <f>Model!$W$6*((drdp!C20+drdp!L20)*DSTG!$B20+(drdp!F20+drdp!O20)*DSTG!$C20+(drdp!I20+drdp!R20)*DSTG!$D20)</f>
        <v>0</v>
      </c>
      <c r="G20" s="20">
        <f>Model!$W$6*((drdp!D20+drdp!M20)*DSTG!$B20+(drdp!G20+drdp!P20)*DSTG!$C20+(drdp!J20+drdp!S20)*DSTG!$D20)</f>
        <v>0</v>
      </c>
      <c r="H20" s="18">
        <f>Model!$W$6*((drdp!B20)*DSTG!$B20+(drdp!E20)*DSTG!$C20+(drdp!H20)*DSTG!$D20)</f>
        <v>0</v>
      </c>
      <c r="I20" s="18">
        <f>Model!$W$6*((drdp!C20)*DSTG!$B20+(drdp!F20)*DSTG!$C20+(drdp!I20)*DSTG!$D20)</f>
        <v>0</v>
      </c>
      <c r="J20" s="18">
        <f>Model!$W$6*((drdp!D20)*DSTG!$B20+(drdp!G20)*DSTG!$C20+(drdp!J20)*DSTG!$D20)</f>
        <v>6.5024999999999999E-2</v>
      </c>
      <c r="K20" s="21">
        <f>SUM(E$3:E19)+H20</f>
        <v>0</v>
      </c>
      <c r="L20" s="21">
        <f>SUM(F$3:F19)+I20</f>
        <v>0</v>
      </c>
      <c r="M20" s="21">
        <f>SUM(G$3:G19)+J20</f>
        <v>6.5024999999999999E-2</v>
      </c>
      <c r="N20" s="19">
        <f t="shared" si="1"/>
        <v>0</v>
      </c>
      <c r="O20" s="19">
        <f t="shared" si="1"/>
        <v>0</v>
      </c>
      <c r="P20" s="19">
        <f t="shared" si="1"/>
        <v>4.2282506249999999E-3</v>
      </c>
      <c r="Q20" s="19">
        <f t="shared" si="2"/>
        <v>0</v>
      </c>
      <c r="R20" s="19">
        <f t="shared" si="3"/>
        <v>0</v>
      </c>
      <c r="S20" s="19">
        <f t="shared" si="4"/>
        <v>0</v>
      </c>
    </row>
    <row r="21" spans="1:19" x14ac:dyDescent="0.25">
      <c r="A21" s="26">
        <f>Wellpath!E21</f>
        <v>540</v>
      </c>
      <c r="B21" s="73">
        <f>Wellpath!K21*Wellpath!P21</f>
        <v>291600</v>
      </c>
      <c r="C21" s="22">
        <v>0</v>
      </c>
      <c r="D21" s="22">
        <v>0</v>
      </c>
      <c r="E21" s="20">
        <f>Model!$W$6*((drdp!B21+drdp!K21)*DSTG!$B21+(drdp!E21+drdp!N21)*DSTG!$C21+(drdp!H21+drdp!Q21)*DSTG!$D21)</f>
        <v>0</v>
      </c>
      <c r="F21" s="20">
        <f>Model!$W$6*((drdp!C21+drdp!L21)*DSTG!$B21+(drdp!F21+drdp!O21)*DSTG!$C21+(drdp!I21+drdp!R21)*DSTG!$D21)</f>
        <v>0</v>
      </c>
      <c r="G21" s="20">
        <f>Model!$W$6*((drdp!D21+drdp!M21)*DSTG!$B21+(drdp!G21+drdp!P21)*DSTG!$C21+(drdp!J21+drdp!S21)*DSTG!$D21)</f>
        <v>0</v>
      </c>
      <c r="H21" s="18">
        <f>Model!$W$6*((drdp!B21)*DSTG!$B21+(drdp!E21)*DSTG!$C21+(drdp!H21)*DSTG!$D21)</f>
        <v>0</v>
      </c>
      <c r="I21" s="18">
        <f>Model!$W$6*((drdp!C21)*DSTG!$B21+(drdp!F21)*DSTG!$C21+(drdp!I21)*DSTG!$D21)</f>
        <v>0</v>
      </c>
      <c r="J21" s="18">
        <f>Model!$W$6*((drdp!D21)*DSTG!$B21+(drdp!G21)*DSTG!$C21+(drdp!J21)*DSTG!$D21)</f>
        <v>7.2899999999999993E-2</v>
      </c>
      <c r="K21" s="21">
        <f>SUM(E$3:E20)+H21</f>
        <v>0</v>
      </c>
      <c r="L21" s="21">
        <f>SUM(F$3:F20)+I21</f>
        <v>0</v>
      </c>
      <c r="M21" s="21">
        <f>SUM(G$3:G20)+J21</f>
        <v>7.2899999999999993E-2</v>
      </c>
      <c r="N21" s="19">
        <f t="shared" si="1"/>
        <v>0</v>
      </c>
      <c r="O21" s="19">
        <f t="shared" si="1"/>
        <v>0</v>
      </c>
      <c r="P21" s="19">
        <f t="shared" si="1"/>
        <v>5.3144099999999986E-3</v>
      </c>
      <c r="Q21" s="19">
        <f t="shared" si="2"/>
        <v>0</v>
      </c>
      <c r="R21" s="19">
        <f t="shared" si="3"/>
        <v>0</v>
      </c>
      <c r="S21" s="19">
        <f t="shared" si="4"/>
        <v>0</v>
      </c>
    </row>
    <row r="22" spans="1:19" x14ac:dyDescent="0.25">
      <c r="A22" s="26">
        <f>Wellpath!E22</f>
        <v>570</v>
      </c>
      <c r="B22" s="73">
        <f>Wellpath!K22*Wellpath!P22</f>
        <v>324900</v>
      </c>
      <c r="C22" s="22">
        <v>0</v>
      </c>
      <c r="D22" s="22">
        <v>0</v>
      </c>
      <c r="E22" s="20">
        <f>Model!$W$6*((drdp!B22+drdp!K22)*DSTG!$B22+(drdp!E22+drdp!N22)*DSTG!$C22+(drdp!H22+drdp!Q22)*DSTG!$D22)</f>
        <v>0</v>
      </c>
      <c r="F22" s="20">
        <f>Model!$W$6*((drdp!C22+drdp!L22)*DSTG!$B22+(drdp!F22+drdp!O22)*DSTG!$C22+(drdp!I22+drdp!R22)*DSTG!$D22)</f>
        <v>0</v>
      </c>
      <c r="G22" s="20">
        <f>Model!$W$6*((drdp!D22+drdp!M22)*DSTG!$B22+(drdp!G22+drdp!P22)*DSTG!$C22+(drdp!J22+drdp!S22)*DSTG!$D22)</f>
        <v>0</v>
      </c>
      <c r="H22" s="18">
        <f>Model!$W$6*((drdp!B22)*DSTG!$B22+(drdp!E22)*DSTG!$C22+(drdp!H22)*DSTG!$D22)</f>
        <v>0</v>
      </c>
      <c r="I22" s="18">
        <f>Model!$W$6*((drdp!C22)*DSTG!$B22+(drdp!F22)*DSTG!$C22+(drdp!I22)*DSTG!$D22)</f>
        <v>0</v>
      </c>
      <c r="J22" s="18">
        <f>Model!$W$6*((drdp!D22)*DSTG!$B22+(drdp!G22)*DSTG!$C22+(drdp!J22)*DSTG!$D22)</f>
        <v>8.1224999999999992E-2</v>
      </c>
      <c r="K22" s="21">
        <f>SUM(E$3:E21)+H22</f>
        <v>0</v>
      </c>
      <c r="L22" s="21">
        <f>SUM(F$3:F21)+I22</f>
        <v>0</v>
      </c>
      <c r="M22" s="21">
        <f>SUM(G$3:G21)+J22</f>
        <v>8.1224999999999992E-2</v>
      </c>
      <c r="N22" s="19">
        <f t="shared" si="1"/>
        <v>0</v>
      </c>
      <c r="O22" s="19">
        <f t="shared" si="1"/>
        <v>0</v>
      </c>
      <c r="P22" s="19">
        <f t="shared" si="1"/>
        <v>6.5975006249999989E-3</v>
      </c>
      <c r="Q22" s="19">
        <f t="shared" si="2"/>
        <v>0</v>
      </c>
      <c r="R22" s="19">
        <f t="shared" si="3"/>
        <v>0</v>
      </c>
      <c r="S22" s="19">
        <f t="shared" si="4"/>
        <v>0</v>
      </c>
    </row>
    <row r="23" spans="1:19" x14ac:dyDescent="0.25">
      <c r="A23" s="26">
        <f>Wellpath!E23</f>
        <v>600</v>
      </c>
      <c r="B23" s="73">
        <f>Wellpath!K23*Wellpath!P23</f>
        <v>360000</v>
      </c>
      <c r="C23" s="22">
        <v>0</v>
      </c>
      <c r="D23" s="22">
        <v>0</v>
      </c>
      <c r="E23" s="20">
        <f>Model!$W$6*((drdp!B23+drdp!K23)*DSTG!$B23+(drdp!E23+drdp!N23)*DSTG!$C23+(drdp!H23+drdp!Q23)*DSTG!$D23)</f>
        <v>0</v>
      </c>
      <c r="F23" s="20">
        <f>Model!$W$6*((drdp!C23+drdp!L23)*DSTG!$B23+(drdp!F23+drdp!O23)*DSTG!$C23+(drdp!I23+drdp!R23)*DSTG!$D23)</f>
        <v>0</v>
      </c>
      <c r="G23" s="20">
        <f>Model!$W$6*((drdp!D23+drdp!M23)*DSTG!$B23+(drdp!G23+drdp!P23)*DSTG!$C23+(drdp!J23+drdp!S23)*DSTG!$D23)</f>
        <v>0</v>
      </c>
      <c r="H23" s="18">
        <f>Model!$W$6*((drdp!B23)*DSTG!$B23+(drdp!E23)*DSTG!$C23+(drdp!H23)*DSTG!$D23)</f>
        <v>0</v>
      </c>
      <c r="I23" s="18">
        <f>Model!$W$6*((drdp!C23)*DSTG!$B23+(drdp!F23)*DSTG!$C23+(drdp!I23)*DSTG!$D23)</f>
        <v>0</v>
      </c>
      <c r="J23" s="18">
        <f>Model!$W$6*((drdp!D23)*DSTG!$B23+(drdp!G23)*DSTG!$C23+(drdp!J23)*DSTG!$D23)</f>
        <v>0.09</v>
      </c>
      <c r="K23" s="21">
        <f>SUM(E$3:E22)+H23</f>
        <v>0</v>
      </c>
      <c r="L23" s="21">
        <f>SUM(F$3:F22)+I23</f>
        <v>0</v>
      </c>
      <c r="M23" s="21">
        <f>SUM(G$3:G22)+J23</f>
        <v>0.09</v>
      </c>
      <c r="N23" s="19">
        <f t="shared" si="1"/>
        <v>0</v>
      </c>
      <c r="O23" s="19">
        <f t="shared" si="1"/>
        <v>0</v>
      </c>
      <c r="P23" s="19">
        <f t="shared" si="1"/>
        <v>8.0999999999999996E-3</v>
      </c>
      <c r="Q23" s="19">
        <f t="shared" si="2"/>
        <v>0</v>
      </c>
      <c r="R23" s="19">
        <f t="shared" si="3"/>
        <v>0</v>
      </c>
      <c r="S23" s="19">
        <f t="shared" si="4"/>
        <v>0</v>
      </c>
    </row>
    <row r="24" spans="1:19" x14ac:dyDescent="0.25">
      <c r="A24" s="26">
        <f>Wellpath!E24</f>
        <v>630</v>
      </c>
      <c r="B24" s="73">
        <f>Wellpath!K24*Wellpath!P24</f>
        <v>396900</v>
      </c>
      <c r="C24" s="22">
        <v>0</v>
      </c>
      <c r="D24" s="22">
        <v>0</v>
      </c>
      <c r="E24" s="20">
        <f>Model!$W$6*((drdp!B24+drdp!K24)*DSTG!$B24+(drdp!E24+drdp!N24)*DSTG!$C24+(drdp!H24+drdp!Q24)*DSTG!$D24)</f>
        <v>0</v>
      </c>
      <c r="F24" s="20">
        <f>Model!$W$6*((drdp!C24+drdp!L24)*DSTG!$B24+(drdp!F24+drdp!O24)*DSTG!$C24+(drdp!I24+drdp!R24)*DSTG!$D24)</f>
        <v>0</v>
      </c>
      <c r="G24" s="20">
        <f>Model!$W$6*((drdp!D24+drdp!M24)*DSTG!$B24+(drdp!G24+drdp!P24)*DSTG!$C24+(drdp!J24+drdp!S24)*DSTG!$D24)</f>
        <v>0</v>
      </c>
      <c r="H24" s="18">
        <f>Model!$W$6*((drdp!B24)*DSTG!$B24+(drdp!E24)*DSTG!$C24+(drdp!H24)*DSTG!$D24)</f>
        <v>0</v>
      </c>
      <c r="I24" s="18">
        <f>Model!$W$6*((drdp!C24)*DSTG!$B24+(drdp!F24)*DSTG!$C24+(drdp!I24)*DSTG!$D24)</f>
        <v>0</v>
      </c>
      <c r="J24" s="18">
        <f>Model!$W$6*((drdp!D24)*DSTG!$B24+(drdp!G24)*DSTG!$C24+(drdp!J24)*DSTG!$D24)</f>
        <v>9.9224999999999994E-2</v>
      </c>
      <c r="K24" s="21">
        <f>SUM(E$3:E23)+H24</f>
        <v>0</v>
      </c>
      <c r="L24" s="21">
        <f>SUM(F$3:F23)+I24</f>
        <v>0</v>
      </c>
      <c r="M24" s="21">
        <f>SUM(G$3:G23)+J24</f>
        <v>9.9224999999999994E-2</v>
      </c>
      <c r="N24" s="19">
        <f t="shared" si="1"/>
        <v>0</v>
      </c>
      <c r="O24" s="19">
        <f t="shared" si="1"/>
        <v>0</v>
      </c>
      <c r="P24" s="19">
        <f t="shared" si="1"/>
        <v>9.8456006249999992E-3</v>
      </c>
      <c r="Q24" s="19">
        <f t="shared" si="2"/>
        <v>0</v>
      </c>
      <c r="R24" s="19">
        <f t="shared" si="3"/>
        <v>0</v>
      </c>
      <c r="S24" s="19">
        <f t="shared" si="4"/>
        <v>0</v>
      </c>
    </row>
    <row r="25" spans="1:19" x14ac:dyDescent="0.25">
      <c r="A25" s="26">
        <f>Wellpath!E25</f>
        <v>660</v>
      </c>
      <c r="B25" s="73">
        <f>Wellpath!K25*Wellpath!P25</f>
        <v>435600</v>
      </c>
      <c r="C25" s="22">
        <v>0</v>
      </c>
      <c r="D25" s="22">
        <v>0</v>
      </c>
      <c r="E25" s="20">
        <f>Model!$W$6*((drdp!B25+drdp!K25)*DSTG!$B25+(drdp!E25+drdp!N25)*DSTG!$C25+(drdp!H25+drdp!Q25)*DSTG!$D25)</f>
        <v>0</v>
      </c>
      <c r="F25" s="20">
        <f>Model!$W$6*((drdp!C25+drdp!L25)*DSTG!$B25+(drdp!F25+drdp!O25)*DSTG!$C25+(drdp!I25+drdp!R25)*DSTG!$D25)</f>
        <v>0</v>
      </c>
      <c r="G25" s="20">
        <f>Model!$W$6*((drdp!D25+drdp!M25)*DSTG!$B25+(drdp!G25+drdp!P25)*DSTG!$C25+(drdp!J25+drdp!S25)*DSTG!$D25)</f>
        <v>0</v>
      </c>
      <c r="H25" s="18">
        <f>Model!$W$6*((drdp!B25)*DSTG!$B25+(drdp!E25)*DSTG!$C25+(drdp!H25)*DSTG!$D25)</f>
        <v>0</v>
      </c>
      <c r="I25" s="18">
        <f>Model!$W$6*((drdp!C25)*DSTG!$B25+(drdp!F25)*DSTG!$C25+(drdp!I25)*DSTG!$D25)</f>
        <v>0</v>
      </c>
      <c r="J25" s="18">
        <f>Model!$W$6*((drdp!D25)*DSTG!$B25+(drdp!G25)*DSTG!$C25+(drdp!J25)*DSTG!$D25)</f>
        <v>0.1089</v>
      </c>
      <c r="K25" s="21">
        <f>SUM(E$3:E24)+H25</f>
        <v>0</v>
      </c>
      <c r="L25" s="21">
        <f>SUM(F$3:F24)+I25</f>
        <v>0</v>
      </c>
      <c r="M25" s="21">
        <f>SUM(G$3:G24)+J25</f>
        <v>0.1089</v>
      </c>
      <c r="N25" s="19">
        <f t="shared" si="1"/>
        <v>0</v>
      </c>
      <c r="O25" s="19">
        <f t="shared" si="1"/>
        <v>0</v>
      </c>
      <c r="P25" s="19">
        <f t="shared" si="1"/>
        <v>1.1859209999999999E-2</v>
      </c>
      <c r="Q25" s="19">
        <f t="shared" si="2"/>
        <v>0</v>
      </c>
      <c r="R25" s="19">
        <f t="shared" si="3"/>
        <v>0</v>
      </c>
      <c r="S25" s="19">
        <f t="shared" si="4"/>
        <v>0</v>
      </c>
    </row>
    <row r="26" spans="1:19" x14ac:dyDescent="0.25">
      <c r="A26" s="26">
        <f>Wellpath!E26</f>
        <v>690</v>
      </c>
      <c r="B26" s="73">
        <f>Wellpath!K26*Wellpath!P26</f>
        <v>476100</v>
      </c>
      <c r="C26" s="22">
        <v>0</v>
      </c>
      <c r="D26" s="22">
        <v>0</v>
      </c>
      <c r="E26" s="20">
        <f>Model!$W$6*((drdp!B26+drdp!K26)*DSTG!$B26+(drdp!E26+drdp!N26)*DSTG!$C26+(drdp!H26+drdp!Q26)*DSTG!$D26)</f>
        <v>0</v>
      </c>
      <c r="F26" s="20">
        <f>Model!$W$6*((drdp!C26+drdp!L26)*DSTG!$B26+(drdp!F26+drdp!O26)*DSTG!$C26+(drdp!I26+drdp!R26)*DSTG!$D26)</f>
        <v>0</v>
      </c>
      <c r="G26" s="20">
        <f>Model!$W$6*((drdp!D26+drdp!M26)*DSTG!$B26+(drdp!G26+drdp!P26)*DSTG!$C26+(drdp!J26+drdp!S26)*DSTG!$D26)</f>
        <v>0</v>
      </c>
      <c r="H26" s="18">
        <f>Model!$W$6*((drdp!B26)*DSTG!$B26+(drdp!E26)*DSTG!$C26+(drdp!H26)*DSTG!$D26)</f>
        <v>0</v>
      </c>
      <c r="I26" s="18">
        <f>Model!$W$6*((drdp!C26)*DSTG!$B26+(drdp!F26)*DSTG!$C26+(drdp!I26)*DSTG!$D26)</f>
        <v>0</v>
      </c>
      <c r="J26" s="18">
        <f>Model!$W$6*((drdp!D26)*DSTG!$B26+(drdp!G26)*DSTG!$C26+(drdp!J26)*DSTG!$D26)</f>
        <v>0.11902499999999999</v>
      </c>
      <c r="K26" s="21">
        <f>SUM(E$3:E25)+H26</f>
        <v>0</v>
      </c>
      <c r="L26" s="21">
        <f>SUM(F$3:F25)+I26</f>
        <v>0</v>
      </c>
      <c r="M26" s="21">
        <f>SUM(G$3:G25)+J26</f>
        <v>0.11902499999999999</v>
      </c>
      <c r="N26" s="19">
        <f t="shared" si="1"/>
        <v>0</v>
      </c>
      <c r="O26" s="19">
        <f t="shared" si="1"/>
        <v>0</v>
      </c>
      <c r="P26" s="19">
        <f t="shared" si="1"/>
        <v>1.4166950624999997E-2</v>
      </c>
      <c r="Q26" s="19">
        <f t="shared" si="2"/>
        <v>0</v>
      </c>
      <c r="R26" s="19">
        <f t="shared" si="3"/>
        <v>0</v>
      </c>
      <c r="S26" s="19">
        <f t="shared" si="4"/>
        <v>0</v>
      </c>
    </row>
    <row r="27" spans="1:19" x14ac:dyDescent="0.25">
      <c r="A27" s="26">
        <f>Wellpath!E27</f>
        <v>720</v>
      </c>
      <c r="B27" s="73">
        <f>Wellpath!K27*Wellpath!P27</f>
        <v>518400</v>
      </c>
      <c r="C27" s="22">
        <v>0</v>
      </c>
      <c r="D27" s="22">
        <v>0</v>
      </c>
      <c r="E27" s="20">
        <f>Model!$W$6*((drdp!B27+drdp!K27)*DSTG!$B27+(drdp!E27+drdp!N27)*DSTG!$C27+(drdp!H27+drdp!Q27)*DSTG!$D27)</f>
        <v>0</v>
      </c>
      <c r="F27" s="20">
        <f>Model!$W$6*((drdp!C27+drdp!L27)*DSTG!$B27+(drdp!F27+drdp!O27)*DSTG!$C27+(drdp!I27+drdp!R27)*DSTG!$D27)</f>
        <v>0</v>
      </c>
      <c r="G27" s="20">
        <f>Model!$W$6*((drdp!D27+drdp!M27)*DSTG!$B27+(drdp!G27+drdp!P27)*DSTG!$C27+(drdp!J27+drdp!S27)*DSTG!$D27)</f>
        <v>0</v>
      </c>
      <c r="H27" s="18">
        <f>Model!$W$6*((drdp!B27)*DSTG!$B27+(drdp!E27)*DSTG!$C27+(drdp!H27)*DSTG!$D27)</f>
        <v>0</v>
      </c>
      <c r="I27" s="18">
        <f>Model!$W$6*((drdp!C27)*DSTG!$B27+(drdp!F27)*DSTG!$C27+(drdp!I27)*DSTG!$D27)</f>
        <v>0</v>
      </c>
      <c r="J27" s="18">
        <f>Model!$W$6*((drdp!D27)*DSTG!$B27+(drdp!G27)*DSTG!$C27+(drdp!J27)*DSTG!$D27)</f>
        <v>0.12959999999999999</v>
      </c>
      <c r="K27" s="21">
        <f>SUM(E$3:E26)+H27</f>
        <v>0</v>
      </c>
      <c r="L27" s="21">
        <f>SUM(F$3:F26)+I27</f>
        <v>0</v>
      </c>
      <c r="M27" s="21">
        <f>SUM(G$3:G26)+J27</f>
        <v>0.12959999999999999</v>
      </c>
      <c r="N27" s="19">
        <f t="shared" si="1"/>
        <v>0</v>
      </c>
      <c r="O27" s="19">
        <f t="shared" si="1"/>
        <v>0</v>
      </c>
      <c r="P27" s="19">
        <f t="shared" si="1"/>
        <v>1.6796159999999997E-2</v>
      </c>
      <c r="Q27" s="19">
        <f t="shared" si="2"/>
        <v>0</v>
      </c>
      <c r="R27" s="19">
        <f t="shared" si="3"/>
        <v>0</v>
      </c>
      <c r="S27" s="19">
        <f t="shared" si="4"/>
        <v>0</v>
      </c>
    </row>
    <row r="28" spans="1:19" x14ac:dyDescent="0.25">
      <c r="A28" s="26">
        <f>Wellpath!E28</f>
        <v>750</v>
      </c>
      <c r="B28" s="73">
        <f>Wellpath!K28*Wellpath!P28</f>
        <v>562500</v>
      </c>
      <c r="C28" s="22">
        <v>0</v>
      </c>
      <c r="D28" s="22">
        <v>0</v>
      </c>
      <c r="E28" s="20">
        <f>Model!$W$6*((drdp!B28+drdp!K28)*DSTG!$B28+(drdp!E28+drdp!N28)*DSTG!$C28+(drdp!H28+drdp!Q28)*DSTG!$D28)</f>
        <v>0</v>
      </c>
      <c r="F28" s="20">
        <f>Model!$W$6*((drdp!C28+drdp!L28)*DSTG!$B28+(drdp!F28+drdp!O28)*DSTG!$C28+(drdp!I28+drdp!R28)*DSTG!$D28)</f>
        <v>0</v>
      </c>
      <c r="G28" s="20">
        <f>Model!$W$6*((drdp!D28+drdp!M28)*DSTG!$B28+(drdp!G28+drdp!P28)*DSTG!$C28+(drdp!J28+drdp!S28)*DSTG!$D28)</f>
        <v>0</v>
      </c>
      <c r="H28" s="18">
        <f>Model!$W$6*((drdp!B28)*DSTG!$B28+(drdp!E28)*DSTG!$C28+(drdp!H28)*DSTG!$D28)</f>
        <v>0</v>
      </c>
      <c r="I28" s="18">
        <f>Model!$W$6*((drdp!C28)*DSTG!$B28+(drdp!F28)*DSTG!$C28+(drdp!I28)*DSTG!$D28)</f>
        <v>0</v>
      </c>
      <c r="J28" s="18">
        <f>Model!$W$6*((drdp!D28)*DSTG!$B28+(drdp!G28)*DSTG!$C28+(drdp!J28)*DSTG!$D28)</f>
        <v>0.140625</v>
      </c>
      <c r="K28" s="21">
        <f>SUM(E$3:E27)+H28</f>
        <v>0</v>
      </c>
      <c r="L28" s="21">
        <f>SUM(F$3:F27)+I28</f>
        <v>0</v>
      </c>
      <c r="M28" s="21">
        <f>SUM(G$3:G27)+J28</f>
        <v>0.140625</v>
      </c>
      <c r="N28" s="19">
        <f t="shared" si="1"/>
        <v>0</v>
      </c>
      <c r="O28" s="19">
        <f t="shared" si="1"/>
        <v>0</v>
      </c>
      <c r="P28" s="19">
        <f t="shared" si="1"/>
        <v>1.9775390625E-2</v>
      </c>
      <c r="Q28" s="19">
        <f t="shared" si="2"/>
        <v>0</v>
      </c>
      <c r="R28" s="19">
        <f t="shared" si="3"/>
        <v>0</v>
      </c>
      <c r="S28" s="19">
        <f t="shared" si="4"/>
        <v>0</v>
      </c>
    </row>
    <row r="29" spans="1:19" x14ac:dyDescent="0.25">
      <c r="A29" s="26">
        <f>Wellpath!E29</f>
        <v>780</v>
      </c>
      <c r="B29" s="73">
        <f>Wellpath!K29*Wellpath!P29</f>
        <v>608400</v>
      </c>
      <c r="C29" s="22">
        <v>0</v>
      </c>
      <c r="D29" s="22">
        <v>0</v>
      </c>
      <c r="E29" s="20">
        <f>Model!$W$6*((drdp!B29+drdp!K29)*DSTG!$B29+(drdp!E29+drdp!N29)*DSTG!$C29+(drdp!H29+drdp!Q29)*DSTG!$D29)</f>
        <v>0</v>
      </c>
      <c r="F29" s="20">
        <f>Model!$W$6*((drdp!C29+drdp!L29)*DSTG!$B29+(drdp!F29+drdp!O29)*DSTG!$C29+(drdp!I29+drdp!R29)*DSTG!$D29)</f>
        <v>0</v>
      </c>
      <c r="G29" s="20">
        <f>Model!$W$6*((drdp!D29+drdp!M29)*DSTG!$B29+(drdp!G29+drdp!P29)*DSTG!$C29+(drdp!J29+drdp!S29)*DSTG!$D29)</f>
        <v>0</v>
      </c>
      <c r="H29" s="18">
        <f>Model!$W$6*((drdp!B29)*DSTG!$B29+(drdp!E29)*DSTG!$C29+(drdp!H29)*DSTG!$D29)</f>
        <v>0</v>
      </c>
      <c r="I29" s="18">
        <f>Model!$W$6*((drdp!C29)*DSTG!$B29+(drdp!F29)*DSTG!$C29+(drdp!I29)*DSTG!$D29)</f>
        <v>0</v>
      </c>
      <c r="J29" s="18">
        <f>Model!$W$6*((drdp!D29)*DSTG!$B29+(drdp!G29)*DSTG!$C29+(drdp!J29)*DSTG!$D29)</f>
        <v>0.15209999999999999</v>
      </c>
      <c r="K29" s="21">
        <f>SUM(E$3:E28)+H29</f>
        <v>0</v>
      </c>
      <c r="L29" s="21">
        <f>SUM(F$3:F28)+I29</f>
        <v>0</v>
      </c>
      <c r="M29" s="21">
        <f>SUM(G$3:G28)+J29</f>
        <v>0.15209999999999999</v>
      </c>
      <c r="N29" s="19">
        <f t="shared" si="1"/>
        <v>0</v>
      </c>
      <c r="O29" s="19">
        <f t="shared" si="1"/>
        <v>0</v>
      </c>
      <c r="P29" s="19">
        <f t="shared" si="1"/>
        <v>2.3134409999999994E-2</v>
      </c>
      <c r="Q29" s="19">
        <f t="shared" si="2"/>
        <v>0</v>
      </c>
      <c r="R29" s="19">
        <f t="shared" si="3"/>
        <v>0</v>
      </c>
      <c r="S29" s="19">
        <f t="shared" si="4"/>
        <v>0</v>
      </c>
    </row>
    <row r="30" spans="1:19" x14ac:dyDescent="0.25">
      <c r="A30" s="26">
        <f>Wellpath!E30</f>
        <v>810</v>
      </c>
      <c r="B30" s="73">
        <f>Wellpath!K30*Wellpath!P30</f>
        <v>656100</v>
      </c>
      <c r="C30" s="22">
        <v>0</v>
      </c>
      <c r="D30" s="22">
        <v>0</v>
      </c>
      <c r="E30" s="20">
        <f>Model!$W$6*((drdp!B30+drdp!K30)*DSTG!$B30+(drdp!E30+drdp!N30)*DSTG!$C30+(drdp!H30+drdp!Q30)*DSTG!$D30)</f>
        <v>0</v>
      </c>
      <c r="F30" s="20">
        <f>Model!$W$6*((drdp!C30+drdp!L30)*DSTG!$B30+(drdp!F30+drdp!O30)*DSTG!$C30+(drdp!I30+drdp!R30)*DSTG!$D30)</f>
        <v>0</v>
      </c>
      <c r="G30" s="20">
        <f>Model!$W$6*((drdp!D30+drdp!M30)*DSTG!$B30+(drdp!G30+drdp!P30)*DSTG!$C30+(drdp!J30+drdp!S30)*DSTG!$D30)</f>
        <v>0</v>
      </c>
      <c r="H30" s="18">
        <f>Model!$W$6*((drdp!B30)*DSTG!$B30+(drdp!E30)*DSTG!$C30+(drdp!H30)*DSTG!$D30)</f>
        <v>0</v>
      </c>
      <c r="I30" s="18">
        <f>Model!$W$6*((drdp!C30)*DSTG!$B30+(drdp!F30)*DSTG!$C30+(drdp!I30)*DSTG!$D30)</f>
        <v>0</v>
      </c>
      <c r="J30" s="18">
        <f>Model!$W$6*((drdp!D30)*DSTG!$B30+(drdp!G30)*DSTG!$C30+(drdp!J30)*DSTG!$D30)</f>
        <v>0.164025</v>
      </c>
      <c r="K30" s="21">
        <f>SUM(E$3:E29)+H30</f>
        <v>0</v>
      </c>
      <c r="L30" s="21">
        <f>SUM(F$3:F29)+I30</f>
        <v>0</v>
      </c>
      <c r="M30" s="21">
        <f>SUM(G$3:G29)+J30</f>
        <v>0.164025</v>
      </c>
      <c r="N30" s="19">
        <f t="shared" si="1"/>
        <v>0</v>
      </c>
      <c r="O30" s="19">
        <f t="shared" si="1"/>
        <v>0</v>
      </c>
      <c r="P30" s="19">
        <f t="shared" si="1"/>
        <v>2.6904200625000003E-2</v>
      </c>
      <c r="Q30" s="19">
        <f t="shared" si="2"/>
        <v>0</v>
      </c>
      <c r="R30" s="19">
        <f t="shared" si="3"/>
        <v>0</v>
      </c>
      <c r="S30" s="19">
        <f t="shared" si="4"/>
        <v>0</v>
      </c>
    </row>
    <row r="31" spans="1:19" x14ac:dyDescent="0.25">
      <c r="A31" s="26">
        <f>Wellpath!E31</f>
        <v>840</v>
      </c>
      <c r="B31" s="73">
        <f>Wellpath!K31*Wellpath!P31</f>
        <v>705600</v>
      </c>
      <c r="C31" s="22">
        <v>0</v>
      </c>
      <c r="D31" s="22">
        <v>0</v>
      </c>
      <c r="E31" s="20">
        <f>Model!$W$6*((drdp!B31+drdp!K31)*DSTG!$B31+(drdp!E31+drdp!N31)*DSTG!$C31+(drdp!H31+drdp!Q31)*DSTG!$D31)</f>
        <v>0</v>
      </c>
      <c r="F31" s="20">
        <f>Model!$W$6*((drdp!C31+drdp!L31)*DSTG!$B31+(drdp!F31+drdp!O31)*DSTG!$C31+(drdp!I31+drdp!R31)*DSTG!$D31)</f>
        <v>0</v>
      </c>
      <c r="G31" s="20">
        <f>Model!$W$6*((drdp!D31+drdp!M31)*DSTG!$B31+(drdp!G31+drdp!P31)*DSTG!$C31+(drdp!J31+drdp!S31)*DSTG!$D31)</f>
        <v>0</v>
      </c>
      <c r="H31" s="18">
        <f>Model!$W$6*((drdp!B31)*DSTG!$B31+(drdp!E31)*DSTG!$C31+(drdp!H31)*DSTG!$D31)</f>
        <v>0</v>
      </c>
      <c r="I31" s="18">
        <f>Model!$W$6*((drdp!C31)*DSTG!$B31+(drdp!F31)*DSTG!$C31+(drdp!I31)*DSTG!$D31)</f>
        <v>0</v>
      </c>
      <c r="J31" s="18">
        <f>Model!$W$6*((drdp!D31)*DSTG!$B31+(drdp!G31)*DSTG!$C31+(drdp!J31)*DSTG!$D31)</f>
        <v>0.1764</v>
      </c>
      <c r="K31" s="21">
        <f>SUM(E$3:E30)+H31</f>
        <v>0</v>
      </c>
      <c r="L31" s="21">
        <f>SUM(F$3:F30)+I31</f>
        <v>0</v>
      </c>
      <c r="M31" s="21">
        <f>SUM(G$3:G30)+J31</f>
        <v>0.1764</v>
      </c>
      <c r="N31" s="19">
        <f t="shared" si="1"/>
        <v>0</v>
      </c>
      <c r="O31" s="19">
        <f t="shared" si="1"/>
        <v>0</v>
      </c>
      <c r="P31" s="19">
        <f t="shared" si="1"/>
        <v>3.1116959999999999E-2</v>
      </c>
      <c r="Q31" s="19">
        <f t="shared" si="2"/>
        <v>0</v>
      </c>
      <c r="R31" s="19">
        <f t="shared" si="3"/>
        <v>0</v>
      </c>
      <c r="S31" s="19">
        <f t="shared" si="4"/>
        <v>0</v>
      </c>
    </row>
    <row r="32" spans="1:19" x14ac:dyDescent="0.25">
      <c r="A32" s="26">
        <f>Wellpath!E32</f>
        <v>870</v>
      </c>
      <c r="B32" s="73">
        <f>Wellpath!K32*Wellpath!P32</f>
        <v>756900</v>
      </c>
      <c r="C32" s="22">
        <v>0</v>
      </c>
      <c r="D32" s="22">
        <v>0</v>
      </c>
      <c r="E32" s="20">
        <f>Model!$W$6*((drdp!B32+drdp!K32)*DSTG!$B32+(drdp!E32+drdp!N32)*DSTG!$C32+(drdp!H32+drdp!Q32)*DSTG!$D32)</f>
        <v>0</v>
      </c>
      <c r="F32" s="20">
        <f>Model!$W$6*((drdp!C32+drdp!L32)*DSTG!$B32+(drdp!F32+drdp!O32)*DSTG!$C32+(drdp!I32+drdp!R32)*DSTG!$D32)</f>
        <v>0</v>
      </c>
      <c r="G32" s="20">
        <f>Model!$W$6*((drdp!D32+drdp!M32)*DSTG!$B32+(drdp!G32+drdp!P32)*DSTG!$C32+(drdp!J32+drdp!S32)*DSTG!$D32)</f>
        <v>0</v>
      </c>
      <c r="H32" s="18">
        <f>Model!$W$6*((drdp!B32)*DSTG!$B32+(drdp!E32)*DSTG!$C32+(drdp!H32)*DSTG!$D32)</f>
        <v>0</v>
      </c>
      <c r="I32" s="18">
        <f>Model!$W$6*((drdp!C32)*DSTG!$B32+(drdp!F32)*DSTG!$C32+(drdp!I32)*DSTG!$D32)</f>
        <v>0</v>
      </c>
      <c r="J32" s="18">
        <f>Model!$W$6*((drdp!D32)*DSTG!$B32+(drdp!G32)*DSTG!$C32+(drdp!J32)*DSTG!$D32)</f>
        <v>0.189225</v>
      </c>
      <c r="K32" s="21">
        <f>SUM(E$3:E31)+H32</f>
        <v>0</v>
      </c>
      <c r="L32" s="21">
        <f>SUM(F$3:F31)+I32</f>
        <v>0</v>
      </c>
      <c r="M32" s="21">
        <f>SUM(G$3:G31)+J32</f>
        <v>0.189225</v>
      </c>
      <c r="N32" s="19">
        <f t="shared" si="1"/>
        <v>0</v>
      </c>
      <c r="O32" s="19">
        <f t="shared" si="1"/>
        <v>0</v>
      </c>
      <c r="P32" s="19">
        <f t="shared" si="1"/>
        <v>3.5806100625000004E-2</v>
      </c>
      <c r="Q32" s="19">
        <f t="shared" si="2"/>
        <v>0</v>
      </c>
      <c r="R32" s="19">
        <f t="shared" si="3"/>
        <v>0</v>
      </c>
      <c r="S32" s="19">
        <f t="shared" si="4"/>
        <v>0</v>
      </c>
    </row>
    <row r="33" spans="1:19" x14ac:dyDescent="0.25">
      <c r="A33" s="26">
        <f>Wellpath!E33</f>
        <v>900</v>
      </c>
      <c r="B33" s="73">
        <f>Wellpath!K33*Wellpath!P33</f>
        <v>810000</v>
      </c>
      <c r="C33" s="22">
        <v>0</v>
      </c>
      <c r="D33" s="22">
        <v>0</v>
      </c>
      <c r="E33" s="20">
        <f>Model!$W$6*((drdp!B33+drdp!K33)*DSTG!$B33+(drdp!E33+drdp!N33)*DSTG!$C33+(drdp!H33+drdp!Q33)*DSTG!$D33)</f>
        <v>0</v>
      </c>
      <c r="F33" s="20">
        <f>Model!$W$6*((drdp!C33+drdp!L33)*DSTG!$B33+(drdp!F33+drdp!O33)*DSTG!$C33+(drdp!I33+drdp!R33)*DSTG!$D33)</f>
        <v>0</v>
      </c>
      <c r="G33" s="20">
        <f>Model!$W$6*((drdp!D33+drdp!M33)*DSTG!$B33+(drdp!G33+drdp!P33)*DSTG!$C33+(drdp!J33+drdp!S33)*DSTG!$D33)</f>
        <v>0</v>
      </c>
      <c r="H33" s="18">
        <f>Model!$W$6*((drdp!B33)*DSTG!$B33+(drdp!E33)*DSTG!$C33+(drdp!H33)*DSTG!$D33)</f>
        <v>0</v>
      </c>
      <c r="I33" s="18">
        <f>Model!$W$6*((drdp!C33)*DSTG!$B33+(drdp!F33)*DSTG!$C33+(drdp!I33)*DSTG!$D33)</f>
        <v>0</v>
      </c>
      <c r="J33" s="18">
        <f>Model!$W$6*((drdp!D33)*DSTG!$B33+(drdp!G33)*DSTG!$C33+(drdp!J33)*DSTG!$D33)</f>
        <v>0.20249999999999999</v>
      </c>
      <c r="K33" s="21">
        <f>SUM(E$3:E32)+H33</f>
        <v>0</v>
      </c>
      <c r="L33" s="21">
        <f>SUM(F$3:F32)+I33</f>
        <v>0</v>
      </c>
      <c r="M33" s="21">
        <f>SUM(G$3:G32)+J33</f>
        <v>0.20249999999999999</v>
      </c>
      <c r="N33" s="19">
        <f t="shared" si="1"/>
        <v>0</v>
      </c>
      <c r="O33" s="19">
        <f t="shared" si="1"/>
        <v>0</v>
      </c>
      <c r="P33" s="19">
        <f t="shared" si="1"/>
        <v>4.1006249999999994E-2</v>
      </c>
      <c r="Q33" s="19">
        <f t="shared" si="2"/>
        <v>0</v>
      </c>
      <c r="R33" s="19">
        <f t="shared" si="3"/>
        <v>0</v>
      </c>
      <c r="S33" s="19">
        <f t="shared" si="4"/>
        <v>0</v>
      </c>
    </row>
    <row r="34" spans="1:19" x14ac:dyDescent="0.25">
      <c r="A34" s="26">
        <f>Wellpath!E34</f>
        <v>930</v>
      </c>
      <c r="B34" s="73">
        <f>Wellpath!K34*Wellpath!P34</f>
        <v>864900</v>
      </c>
      <c r="C34" s="22">
        <v>0</v>
      </c>
      <c r="D34" s="22">
        <v>0</v>
      </c>
      <c r="E34" s="20">
        <f>Model!$W$6*((drdp!B34+drdp!K34)*DSTG!$B34+(drdp!E34+drdp!N34)*DSTG!$C34+(drdp!H34+drdp!Q34)*DSTG!$D34)</f>
        <v>0</v>
      </c>
      <c r="F34" s="20">
        <f>Model!$W$6*((drdp!C34+drdp!L34)*DSTG!$B34+(drdp!F34+drdp!O34)*DSTG!$C34+(drdp!I34+drdp!R34)*DSTG!$D34)</f>
        <v>0</v>
      </c>
      <c r="G34" s="20">
        <f>Model!$W$6*((drdp!D34+drdp!M34)*DSTG!$B34+(drdp!G34+drdp!P34)*DSTG!$C34+(drdp!J34+drdp!S34)*DSTG!$D34)</f>
        <v>0</v>
      </c>
      <c r="H34" s="18">
        <f>Model!$W$6*((drdp!B34)*DSTG!$B34+(drdp!E34)*DSTG!$C34+(drdp!H34)*DSTG!$D34)</f>
        <v>0</v>
      </c>
      <c r="I34" s="18">
        <f>Model!$W$6*((drdp!C34)*DSTG!$B34+(drdp!F34)*DSTG!$C34+(drdp!I34)*DSTG!$D34)</f>
        <v>0</v>
      </c>
      <c r="J34" s="18">
        <f>Model!$W$6*((drdp!D34)*DSTG!$B34+(drdp!G34)*DSTG!$C34+(drdp!J34)*DSTG!$D34)</f>
        <v>0.216225</v>
      </c>
      <c r="K34" s="21">
        <f>SUM(E$3:E33)+H34</f>
        <v>0</v>
      </c>
      <c r="L34" s="21">
        <f>SUM(F$3:F33)+I34</f>
        <v>0</v>
      </c>
      <c r="M34" s="21">
        <f>SUM(G$3:G33)+J34</f>
        <v>0.216225</v>
      </c>
      <c r="N34" s="19">
        <f t="shared" si="1"/>
        <v>0</v>
      </c>
      <c r="O34" s="19">
        <f t="shared" si="1"/>
        <v>0</v>
      </c>
      <c r="P34" s="19">
        <f t="shared" si="1"/>
        <v>4.6753250624999999E-2</v>
      </c>
      <c r="Q34" s="19">
        <f t="shared" si="2"/>
        <v>0</v>
      </c>
      <c r="R34" s="19">
        <f t="shared" si="3"/>
        <v>0</v>
      </c>
      <c r="S34" s="19">
        <f t="shared" si="4"/>
        <v>0</v>
      </c>
    </row>
    <row r="35" spans="1:19" x14ac:dyDescent="0.25">
      <c r="A35" s="26">
        <f>Wellpath!E35</f>
        <v>960</v>
      </c>
      <c r="B35" s="73">
        <f>Wellpath!K35*Wellpath!P35</f>
        <v>921600</v>
      </c>
      <c r="C35" s="22">
        <v>0</v>
      </c>
      <c r="D35" s="22">
        <v>0</v>
      </c>
      <c r="E35" s="20">
        <f>Model!$W$6*((drdp!B35+drdp!K35)*DSTG!$B35+(drdp!E35+drdp!N35)*DSTG!$C35+(drdp!H35+drdp!Q35)*DSTG!$D35)</f>
        <v>0</v>
      </c>
      <c r="F35" s="20">
        <f>Model!$W$6*((drdp!C35+drdp!L35)*DSTG!$B35+(drdp!F35+drdp!O35)*DSTG!$C35+(drdp!I35+drdp!R35)*DSTG!$D35)</f>
        <v>0</v>
      </c>
      <c r="G35" s="20">
        <f>Model!$W$6*((drdp!D35+drdp!M35)*DSTG!$B35+(drdp!G35+drdp!P35)*DSTG!$C35+(drdp!J35+drdp!S35)*DSTG!$D35)</f>
        <v>0</v>
      </c>
      <c r="H35" s="18">
        <f>Model!$W$6*((drdp!B35)*DSTG!$B35+(drdp!E35)*DSTG!$C35+(drdp!H35)*DSTG!$D35)</f>
        <v>0</v>
      </c>
      <c r="I35" s="18">
        <f>Model!$W$6*((drdp!C35)*DSTG!$B35+(drdp!F35)*DSTG!$C35+(drdp!I35)*DSTG!$D35)</f>
        <v>0</v>
      </c>
      <c r="J35" s="18">
        <f>Model!$W$6*((drdp!D35)*DSTG!$B35+(drdp!G35)*DSTG!$C35+(drdp!J35)*DSTG!$D35)</f>
        <v>0.23039999999999999</v>
      </c>
      <c r="K35" s="21">
        <f>SUM(E$3:E34)+H35</f>
        <v>0</v>
      </c>
      <c r="L35" s="21">
        <f>SUM(F$3:F34)+I35</f>
        <v>0</v>
      </c>
      <c r="M35" s="21">
        <f>SUM(G$3:G34)+J35</f>
        <v>0.23039999999999999</v>
      </c>
      <c r="N35" s="19">
        <f t="shared" si="1"/>
        <v>0</v>
      </c>
      <c r="O35" s="19">
        <f t="shared" si="1"/>
        <v>0</v>
      </c>
      <c r="P35" s="19">
        <f t="shared" si="1"/>
        <v>5.3084159999999998E-2</v>
      </c>
      <c r="Q35" s="19">
        <f t="shared" si="2"/>
        <v>0</v>
      </c>
      <c r="R35" s="19">
        <f t="shared" si="3"/>
        <v>0</v>
      </c>
      <c r="S35" s="19">
        <f t="shared" si="4"/>
        <v>0</v>
      </c>
    </row>
    <row r="36" spans="1:19" x14ac:dyDescent="0.25">
      <c r="A36" s="26">
        <f>Wellpath!E36</f>
        <v>990</v>
      </c>
      <c r="B36" s="73">
        <f>Wellpath!K36*Wellpath!P36</f>
        <v>980100</v>
      </c>
      <c r="C36" s="22">
        <v>0</v>
      </c>
      <c r="D36" s="22">
        <v>0</v>
      </c>
      <c r="E36" s="20">
        <f>Model!$W$6*((drdp!B36+drdp!K36)*DSTG!$B36+(drdp!E36+drdp!N36)*DSTG!$C36+(drdp!H36+drdp!Q36)*DSTG!$D36)</f>
        <v>0</v>
      </c>
      <c r="F36" s="20">
        <f>Model!$W$6*((drdp!C36+drdp!L36)*DSTG!$B36+(drdp!F36+drdp!O36)*DSTG!$C36+(drdp!I36+drdp!R36)*DSTG!$D36)</f>
        <v>0</v>
      </c>
      <c r="G36" s="20">
        <f>Model!$W$6*((drdp!D36+drdp!M36)*DSTG!$B36+(drdp!G36+drdp!P36)*DSTG!$C36+(drdp!J36+drdp!S36)*DSTG!$D36)</f>
        <v>0</v>
      </c>
      <c r="H36" s="18">
        <f>Model!$W$6*((drdp!B36)*DSTG!$B36+(drdp!E36)*DSTG!$C36+(drdp!H36)*DSTG!$D36)</f>
        <v>0</v>
      </c>
      <c r="I36" s="18">
        <f>Model!$W$6*((drdp!C36)*DSTG!$B36+(drdp!F36)*DSTG!$C36+(drdp!I36)*DSTG!$D36)</f>
        <v>0</v>
      </c>
      <c r="J36" s="18">
        <f>Model!$W$6*((drdp!D36)*DSTG!$B36+(drdp!G36)*DSTG!$C36+(drdp!J36)*DSTG!$D36)</f>
        <v>0.24502499999999999</v>
      </c>
      <c r="K36" s="21">
        <f>SUM(E$3:E35)+H36</f>
        <v>0</v>
      </c>
      <c r="L36" s="21">
        <f>SUM(F$3:F35)+I36</f>
        <v>0</v>
      </c>
      <c r="M36" s="21">
        <f>SUM(G$3:G35)+J36</f>
        <v>0.24502499999999999</v>
      </c>
      <c r="N36" s="19">
        <f t="shared" si="1"/>
        <v>0</v>
      </c>
      <c r="O36" s="19">
        <f t="shared" si="1"/>
        <v>0</v>
      </c>
      <c r="P36" s="19">
        <f t="shared" si="1"/>
        <v>6.0037250624999997E-2</v>
      </c>
      <c r="Q36" s="19">
        <f t="shared" si="2"/>
        <v>0</v>
      </c>
      <c r="R36" s="19">
        <f t="shared" si="3"/>
        <v>0</v>
      </c>
      <c r="S36" s="19">
        <f t="shared" si="4"/>
        <v>0</v>
      </c>
    </row>
    <row r="37" spans="1:19" x14ac:dyDescent="0.25">
      <c r="A37" s="26">
        <f>Wellpath!E37</f>
        <v>1020</v>
      </c>
      <c r="B37" s="73">
        <f>Wellpath!K37*Wellpath!P37</f>
        <v>1040400</v>
      </c>
      <c r="C37" s="22">
        <v>0</v>
      </c>
      <c r="D37" s="22">
        <v>0</v>
      </c>
      <c r="E37" s="20">
        <f>Model!$W$6*((drdp!B37+drdp!K37)*DSTG!$B37+(drdp!E37+drdp!N37)*DSTG!$C37+(drdp!H37+drdp!Q37)*DSTG!$D37)</f>
        <v>0</v>
      </c>
      <c r="F37" s="20">
        <f>Model!$W$6*((drdp!C37+drdp!L37)*DSTG!$B37+(drdp!F37+drdp!O37)*DSTG!$C37+(drdp!I37+drdp!R37)*DSTG!$D37)</f>
        <v>0</v>
      </c>
      <c r="G37" s="20">
        <f>Model!$W$6*((drdp!D37+drdp!M37)*DSTG!$B37+(drdp!G37+drdp!P37)*DSTG!$C37+(drdp!J37+drdp!S37)*DSTG!$D37)</f>
        <v>0</v>
      </c>
      <c r="H37" s="18">
        <f>Model!$W$6*((drdp!B37)*DSTG!$B37+(drdp!E37)*DSTG!$C37+(drdp!H37)*DSTG!$D37)</f>
        <v>0</v>
      </c>
      <c r="I37" s="18">
        <f>Model!$W$6*((drdp!C37)*DSTG!$B37+(drdp!F37)*DSTG!$C37+(drdp!I37)*DSTG!$D37)</f>
        <v>0</v>
      </c>
      <c r="J37" s="18">
        <f>Model!$W$6*((drdp!D37)*DSTG!$B37+(drdp!G37)*DSTG!$C37+(drdp!J37)*DSTG!$D37)</f>
        <v>0.2601</v>
      </c>
      <c r="K37" s="21">
        <f>SUM(E$3:E36)+H37</f>
        <v>0</v>
      </c>
      <c r="L37" s="21">
        <f>SUM(F$3:F36)+I37</f>
        <v>0</v>
      </c>
      <c r="M37" s="21">
        <f>SUM(G$3:G36)+J37</f>
        <v>0.2601</v>
      </c>
      <c r="N37" s="19">
        <f t="shared" si="1"/>
        <v>0</v>
      </c>
      <c r="O37" s="19">
        <f t="shared" si="1"/>
        <v>0</v>
      </c>
      <c r="P37" s="19">
        <f t="shared" si="1"/>
        <v>6.7652009999999999E-2</v>
      </c>
      <c r="Q37" s="19">
        <f t="shared" si="2"/>
        <v>0</v>
      </c>
      <c r="R37" s="19">
        <f t="shared" si="3"/>
        <v>0</v>
      </c>
      <c r="S37" s="19">
        <f t="shared" si="4"/>
        <v>0</v>
      </c>
    </row>
    <row r="38" spans="1:19" x14ac:dyDescent="0.25">
      <c r="A38" s="26">
        <f>Wellpath!E38</f>
        <v>1050</v>
      </c>
      <c r="B38" s="73">
        <f>Wellpath!K38*Wellpath!P38</f>
        <v>1102500</v>
      </c>
      <c r="C38" s="22">
        <v>0</v>
      </c>
      <c r="D38" s="22">
        <v>0</v>
      </c>
      <c r="E38" s="20">
        <f>Model!$W$6*((drdp!B38+drdp!K38)*DSTG!$B38+(drdp!E38+drdp!N38)*DSTG!$C38+(drdp!H38+drdp!Q38)*DSTG!$D38)</f>
        <v>0</v>
      </c>
      <c r="F38" s="20">
        <f>Model!$W$6*((drdp!C38+drdp!L38)*DSTG!$B38+(drdp!F38+drdp!O38)*DSTG!$C38+(drdp!I38+drdp!R38)*DSTG!$D38)</f>
        <v>0</v>
      </c>
      <c r="G38" s="20">
        <f>Model!$W$6*((drdp!D38+drdp!M38)*DSTG!$B38+(drdp!G38+drdp!P38)*DSTG!$C38+(drdp!J38+drdp!S38)*DSTG!$D38)</f>
        <v>0</v>
      </c>
      <c r="H38" s="18">
        <f>Model!$W$6*((drdp!B38)*DSTG!$B38+(drdp!E38)*DSTG!$C38+(drdp!H38)*DSTG!$D38)</f>
        <v>0</v>
      </c>
      <c r="I38" s="18">
        <f>Model!$W$6*((drdp!C38)*DSTG!$B38+(drdp!F38)*DSTG!$C38+(drdp!I38)*DSTG!$D38)</f>
        <v>0</v>
      </c>
      <c r="J38" s="18">
        <f>Model!$W$6*((drdp!D38)*DSTG!$B38+(drdp!G38)*DSTG!$C38+(drdp!J38)*DSTG!$D38)</f>
        <v>0.27562500000000001</v>
      </c>
      <c r="K38" s="21">
        <f>SUM(E$3:E37)+H38</f>
        <v>0</v>
      </c>
      <c r="L38" s="21">
        <f>SUM(F$3:F37)+I38</f>
        <v>0</v>
      </c>
      <c r="M38" s="21">
        <f>SUM(G$3:G37)+J38</f>
        <v>0.27562500000000001</v>
      </c>
      <c r="N38" s="19">
        <f t="shared" si="1"/>
        <v>0</v>
      </c>
      <c r="O38" s="19">
        <f t="shared" si="1"/>
        <v>0</v>
      </c>
      <c r="P38" s="19">
        <f t="shared" si="1"/>
        <v>7.5969140625000001E-2</v>
      </c>
      <c r="Q38" s="19">
        <f t="shared" si="2"/>
        <v>0</v>
      </c>
      <c r="R38" s="19">
        <f t="shared" si="3"/>
        <v>0</v>
      </c>
      <c r="S38" s="19">
        <f t="shared" si="4"/>
        <v>0</v>
      </c>
    </row>
    <row r="39" spans="1:19" x14ac:dyDescent="0.25">
      <c r="A39" s="26">
        <f>Wellpath!E39</f>
        <v>1080</v>
      </c>
      <c r="B39" s="73">
        <f>Wellpath!K39*Wellpath!P39</f>
        <v>1166400</v>
      </c>
      <c r="C39" s="22">
        <v>0</v>
      </c>
      <c r="D39" s="22">
        <v>0</v>
      </c>
      <c r="E39" s="20">
        <f>Model!$W$6*((drdp!B39+drdp!K39)*DSTG!$B39+(drdp!E39+drdp!N39)*DSTG!$C39+(drdp!H39+drdp!Q39)*DSTG!$D39)</f>
        <v>0</v>
      </c>
      <c r="F39" s="20">
        <f>Model!$W$6*((drdp!C39+drdp!L39)*DSTG!$B39+(drdp!F39+drdp!O39)*DSTG!$C39+(drdp!I39+drdp!R39)*DSTG!$D39)</f>
        <v>0</v>
      </c>
      <c r="G39" s="20">
        <f>Model!$W$6*((drdp!D39+drdp!M39)*DSTG!$B39+(drdp!G39+drdp!P39)*DSTG!$C39+(drdp!J39+drdp!S39)*DSTG!$D39)</f>
        <v>0</v>
      </c>
      <c r="H39" s="18">
        <f>Model!$W$6*((drdp!B39)*DSTG!$B39+(drdp!E39)*DSTG!$C39+(drdp!H39)*DSTG!$D39)</f>
        <v>0</v>
      </c>
      <c r="I39" s="18">
        <f>Model!$W$6*((drdp!C39)*DSTG!$B39+(drdp!F39)*DSTG!$C39+(drdp!I39)*DSTG!$D39)</f>
        <v>0</v>
      </c>
      <c r="J39" s="18">
        <f>Model!$W$6*((drdp!D39)*DSTG!$B39+(drdp!G39)*DSTG!$C39+(drdp!J39)*DSTG!$D39)</f>
        <v>0.29159999999999997</v>
      </c>
      <c r="K39" s="21">
        <f>SUM(E$3:E38)+H39</f>
        <v>0</v>
      </c>
      <c r="L39" s="21">
        <f>SUM(F$3:F38)+I39</f>
        <v>0</v>
      </c>
      <c r="M39" s="21">
        <f>SUM(G$3:G38)+J39</f>
        <v>0.29159999999999997</v>
      </c>
      <c r="N39" s="19">
        <f t="shared" si="1"/>
        <v>0</v>
      </c>
      <c r="O39" s="19">
        <f t="shared" si="1"/>
        <v>0</v>
      </c>
      <c r="P39" s="19">
        <f t="shared" si="1"/>
        <v>8.5030559999999977E-2</v>
      </c>
      <c r="Q39" s="19">
        <f t="shared" si="2"/>
        <v>0</v>
      </c>
      <c r="R39" s="19">
        <f t="shared" si="3"/>
        <v>0</v>
      </c>
      <c r="S39" s="19">
        <f t="shared" si="4"/>
        <v>0</v>
      </c>
    </row>
    <row r="40" spans="1:19" x14ac:dyDescent="0.25">
      <c r="A40" s="26">
        <f>Wellpath!E40</f>
        <v>1110</v>
      </c>
      <c r="B40" s="73">
        <f>Wellpath!K40*Wellpath!P40</f>
        <v>1232100</v>
      </c>
      <c r="C40" s="22">
        <v>0</v>
      </c>
      <c r="D40" s="22">
        <v>0</v>
      </c>
      <c r="E40" s="20">
        <f>Model!$W$6*((drdp!B40+drdp!K40)*DSTG!$B40+(drdp!E40+drdp!N40)*DSTG!$C40+(drdp!H40+drdp!Q40)*DSTG!$D40)</f>
        <v>0</v>
      </c>
      <c r="F40" s="20">
        <f>Model!$W$6*((drdp!C40+drdp!L40)*DSTG!$B40+(drdp!F40+drdp!O40)*DSTG!$C40+(drdp!I40+drdp!R40)*DSTG!$D40)</f>
        <v>0</v>
      </c>
      <c r="G40" s="20">
        <f>Model!$W$6*((drdp!D40+drdp!M40)*DSTG!$B40+(drdp!G40+drdp!P40)*DSTG!$C40+(drdp!J40+drdp!S40)*DSTG!$D40)</f>
        <v>0</v>
      </c>
      <c r="H40" s="18">
        <f>Model!$W$6*((drdp!B40)*DSTG!$B40+(drdp!E40)*DSTG!$C40+(drdp!H40)*DSTG!$D40)</f>
        <v>0</v>
      </c>
      <c r="I40" s="18">
        <f>Model!$W$6*((drdp!C40)*DSTG!$B40+(drdp!F40)*DSTG!$C40+(drdp!I40)*DSTG!$D40)</f>
        <v>0</v>
      </c>
      <c r="J40" s="18">
        <f>Model!$W$6*((drdp!D40)*DSTG!$B40+(drdp!G40)*DSTG!$C40+(drdp!J40)*DSTG!$D40)</f>
        <v>0.30802499999999999</v>
      </c>
      <c r="K40" s="21">
        <f>SUM(E$3:E39)+H40</f>
        <v>0</v>
      </c>
      <c r="L40" s="21">
        <f>SUM(F$3:F39)+I40</f>
        <v>0</v>
      </c>
      <c r="M40" s="21">
        <f>SUM(G$3:G39)+J40</f>
        <v>0.30802499999999999</v>
      </c>
      <c r="N40" s="19">
        <f t="shared" si="1"/>
        <v>0</v>
      </c>
      <c r="O40" s="19">
        <f t="shared" si="1"/>
        <v>0</v>
      </c>
      <c r="P40" s="19">
        <f t="shared" si="1"/>
        <v>9.4879400624999999E-2</v>
      </c>
      <c r="Q40" s="19">
        <f t="shared" si="2"/>
        <v>0</v>
      </c>
      <c r="R40" s="19">
        <f t="shared" si="3"/>
        <v>0</v>
      </c>
      <c r="S40" s="19">
        <f t="shared" si="4"/>
        <v>0</v>
      </c>
    </row>
    <row r="41" spans="1:19" x14ac:dyDescent="0.25">
      <c r="A41" s="26">
        <f>Wellpath!E41</f>
        <v>1140</v>
      </c>
      <c r="B41" s="73">
        <f>Wellpath!K41*Wellpath!P41</f>
        <v>1299600</v>
      </c>
      <c r="C41" s="22">
        <v>0</v>
      </c>
      <c r="D41" s="22">
        <v>0</v>
      </c>
      <c r="E41" s="20">
        <f>Model!$W$6*((drdp!B41+drdp!K41)*DSTG!$B41+(drdp!E41+drdp!N41)*DSTG!$C41+(drdp!H41+drdp!Q41)*DSTG!$D41)</f>
        <v>0</v>
      </c>
      <c r="F41" s="20">
        <f>Model!$W$6*((drdp!C41+drdp!L41)*DSTG!$B41+(drdp!F41+drdp!O41)*DSTG!$C41+(drdp!I41+drdp!R41)*DSTG!$D41)</f>
        <v>0</v>
      </c>
      <c r="G41" s="20">
        <f>Model!$W$6*((drdp!D41+drdp!M41)*DSTG!$B41+(drdp!G41+drdp!P41)*DSTG!$C41+(drdp!J41+drdp!S41)*DSTG!$D41)</f>
        <v>0</v>
      </c>
      <c r="H41" s="18">
        <f>Model!$W$6*((drdp!B41)*DSTG!$B41+(drdp!E41)*DSTG!$C41+(drdp!H41)*DSTG!$D41)</f>
        <v>0</v>
      </c>
      <c r="I41" s="18">
        <f>Model!$W$6*((drdp!C41)*DSTG!$B41+(drdp!F41)*DSTG!$C41+(drdp!I41)*DSTG!$D41)</f>
        <v>0</v>
      </c>
      <c r="J41" s="18">
        <f>Model!$W$6*((drdp!D41)*DSTG!$B41+(drdp!G41)*DSTG!$C41+(drdp!J41)*DSTG!$D41)</f>
        <v>0.32489999999999997</v>
      </c>
      <c r="K41" s="21">
        <f>SUM(E$3:E40)+H41</f>
        <v>0</v>
      </c>
      <c r="L41" s="21">
        <f>SUM(F$3:F40)+I41</f>
        <v>0</v>
      </c>
      <c r="M41" s="21">
        <f>SUM(G$3:G40)+J41</f>
        <v>0.32489999999999997</v>
      </c>
      <c r="N41" s="19">
        <f t="shared" si="1"/>
        <v>0</v>
      </c>
      <c r="O41" s="19">
        <f t="shared" si="1"/>
        <v>0</v>
      </c>
      <c r="P41" s="19">
        <f t="shared" si="1"/>
        <v>0.10556000999999998</v>
      </c>
      <c r="Q41" s="19">
        <f t="shared" si="2"/>
        <v>0</v>
      </c>
      <c r="R41" s="19">
        <f t="shared" si="3"/>
        <v>0</v>
      </c>
      <c r="S41" s="19">
        <f t="shared" si="4"/>
        <v>0</v>
      </c>
    </row>
    <row r="42" spans="1:19" x14ac:dyDescent="0.25">
      <c r="A42" s="26">
        <f>Wellpath!E42</f>
        <v>1170</v>
      </c>
      <c r="B42" s="73">
        <f>Wellpath!K42*Wellpath!P42</f>
        <v>1368900</v>
      </c>
      <c r="C42" s="22">
        <v>0</v>
      </c>
      <c r="D42" s="22">
        <v>0</v>
      </c>
      <c r="E42" s="20">
        <f>Model!$W$6*((drdp!B42+drdp!K42)*DSTG!$B42+(drdp!E42+drdp!N42)*DSTG!$C42+(drdp!H42+drdp!Q42)*DSTG!$D42)</f>
        <v>0</v>
      </c>
      <c r="F42" s="20">
        <f>Model!$W$6*((drdp!C42+drdp!L42)*DSTG!$B42+(drdp!F42+drdp!O42)*DSTG!$C42+(drdp!I42+drdp!R42)*DSTG!$D42)</f>
        <v>0</v>
      </c>
      <c r="G42" s="20">
        <f>Model!$W$6*((drdp!D42+drdp!M42)*DSTG!$B42+(drdp!G42+drdp!P42)*DSTG!$C42+(drdp!J42+drdp!S42)*DSTG!$D42)</f>
        <v>0</v>
      </c>
      <c r="H42" s="18">
        <f>Model!$W$6*((drdp!B42)*DSTG!$B42+(drdp!E42)*DSTG!$C42+(drdp!H42)*DSTG!$D42)</f>
        <v>0</v>
      </c>
      <c r="I42" s="18">
        <f>Model!$W$6*((drdp!C42)*DSTG!$B42+(drdp!F42)*DSTG!$C42+(drdp!I42)*DSTG!$D42)</f>
        <v>0</v>
      </c>
      <c r="J42" s="18">
        <f>Model!$W$6*((drdp!D42)*DSTG!$B42+(drdp!G42)*DSTG!$C42+(drdp!J42)*DSTG!$D42)</f>
        <v>0.342225</v>
      </c>
      <c r="K42" s="21">
        <f>SUM(E$3:E41)+H42</f>
        <v>0</v>
      </c>
      <c r="L42" s="21">
        <f>SUM(F$3:F41)+I42</f>
        <v>0</v>
      </c>
      <c r="M42" s="21">
        <f>SUM(G$3:G41)+J42</f>
        <v>0.342225</v>
      </c>
      <c r="N42" s="19">
        <f t="shared" si="1"/>
        <v>0</v>
      </c>
      <c r="O42" s="19">
        <f t="shared" si="1"/>
        <v>0</v>
      </c>
      <c r="P42" s="19">
        <f t="shared" si="1"/>
        <v>0.11711795062499999</v>
      </c>
      <c r="Q42" s="19">
        <f t="shared" si="2"/>
        <v>0</v>
      </c>
      <c r="R42" s="19">
        <f t="shared" si="3"/>
        <v>0</v>
      </c>
      <c r="S42" s="19">
        <f t="shared" si="4"/>
        <v>0</v>
      </c>
    </row>
    <row r="43" spans="1:19" x14ac:dyDescent="0.25">
      <c r="A43" s="26">
        <f>Wellpath!E43</f>
        <v>1200</v>
      </c>
      <c r="B43" s="73">
        <f>Wellpath!K43*Wellpath!P43</f>
        <v>1440000</v>
      </c>
      <c r="C43" s="22">
        <v>0</v>
      </c>
      <c r="D43" s="22">
        <v>0</v>
      </c>
      <c r="E43" s="20">
        <f>Model!$W$6*((drdp!B43+drdp!K43)*DSTG!$B43+(drdp!E43+drdp!N43)*DSTG!$C43+(drdp!H43+drdp!Q43)*DSTG!$D43)</f>
        <v>-1.6258777939979769E-3</v>
      </c>
      <c r="F43" s="20">
        <f>Model!$W$6*((drdp!C43+drdp!L43)*DSTG!$B43+(drdp!F43+drdp!O43)*DSTG!$C43+(drdp!I43+drdp!R43)*DSTG!$D43)</f>
        <v>-6.0678585340984553E-3</v>
      </c>
      <c r="G43" s="20">
        <f>Model!$W$6*((drdp!D43+drdp!M43)*DSTG!$B43+(drdp!G43+drdp!P43)*DSTG!$C43+(drdp!J43+drdp!S43)*DSTG!$D43)</f>
        <v>1.0965113656274283E-4</v>
      </c>
      <c r="H43" s="18">
        <f>Model!$W$6*((drdp!B43)*DSTG!$B43+(drdp!E43)*DSTG!$C43+(drdp!H43)*DSTG!$D43)</f>
        <v>0</v>
      </c>
      <c r="I43" s="18">
        <f>Model!$W$6*((drdp!C43)*DSTG!$B43+(drdp!F43)*DSTG!$C43+(drdp!I43)*DSTG!$D43)</f>
        <v>0</v>
      </c>
      <c r="J43" s="18">
        <f>Model!$W$6*((drdp!D43)*DSTG!$B43+(drdp!G43)*DSTG!$C43+(drdp!J43)*DSTG!$D43)</f>
        <v>0.36</v>
      </c>
      <c r="K43" s="21">
        <f>SUM(E$3:E42)+H43</f>
        <v>0</v>
      </c>
      <c r="L43" s="21">
        <f>SUM(F$3:F42)+I43</f>
        <v>0</v>
      </c>
      <c r="M43" s="21">
        <f>SUM(G$3:G42)+J43</f>
        <v>0.36</v>
      </c>
      <c r="N43" s="19">
        <f t="shared" si="1"/>
        <v>0</v>
      </c>
      <c r="O43" s="19">
        <f t="shared" si="1"/>
        <v>0</v>
      </c>
      <c r="P43" s="19">
        <f t="shared" si="1"/>
        <v>0.12959999999999999</v>
      </c>
      <c r="Q43" s="19">
        <f t="shared" si="2"/>
        <v>0</v>
      </c>
      <c r="R43" s="19">
        <f t="shared" si="3"/>
        <v>0</v>
      </c>
      <c r="S43" s="19">
        <f t="shared" si="4"/>
        <v>0</v>
      </c>
    </row>
    <row r="44" spans="1:19" s="36" customFormat="1" x14ac:dyDescent="0.25">
      <c r="A44" s="26">
        <f>Wellpath!E44</f>
        <v>1230</v>
      </c>
      <c r="B44" s="73">
        <f>Wellpath!K44*Wellpath!P44</f>
        <v>1512887.7</v>
      </c>
      <c r="C44" s="22">
        <v>0</v>
      </c>
      <c r="D44" s="22">
        <v>0</v>
      </c>
      <c r="E44" s="20">
        <f>Model!$W$6*((drdp!B44+drdp!K44)*DSTG!$B44+(drdp!E44+drdp!N44)*DSTG!$C44+(drdp!H44+drdp!Q44)*DSTG!$D44)</f>
        <v>-3.4142667923679907E-3</v>
      </c>
      <c r="F44" s="20">
        <f>Model!$W$6*((drdp!C44+drdp!L44)*DSTG!$B44+(drdp!F44+drdp!O44)*DSTG!$C44+(drdp!I44+drdp!R44)*DSTG!$D44)</f>
        <v>-1.2742217139712561E-2</v>
      </c>
      <c r="G44" s="20">
        <f>Model!$W$6*((drdp!D44+drdp!M44)*DSTG!$B44+(drdp!G44+drdp!P44)*DSTG!$C44+(drdp!J44+drdp!S44)*DSTG!$D44)</f>
        <v>4.6066479996631287E-4</v>
      </c>
      <c r="H44" s="32">
        <f>Model!$W$6*((drdp!B44)*DSTG!$B44+(drdp!E44)*DSTG!$C44+(drdp!H44)*DSTG!$D44)</f>
        <v>1.7081739696129675E-3</v>
      </c>
      <c r="I44" s="32">
        <f>Model!$W$6*((drdp!C44)*DSTG!$B44+(drdp!F44)*DSTG!$C44+(drdp!I44)*DSTG!$D44)</f>
        <v>6.3749920427622099E-3</v>
      </c>
      <c r="J44" s="32">
        <f>Model!$W$6*((drdp!D44)*DSTG!$B44+(drdp!G44)*DSTG!$C44+(drdp!J44)*DSTG!$D44)</f>
        <v>0.3781067237112522</v>
      </c>
      <c r="K44" s="34">
        <f>SUM(E$3:E43)+H44</f>
        <v>8.229617561499058E-5</v>
      </c>
      <c r="L44" s="34">
        <f>SUM(F$3:F43)+I44</f>
        <v>3.0713350866375458E-4</v>
      </c>
      <c r="M44" s="34">
        <f>SUM(G$3:G43)+J44</f>
        <v>0.37821637484781495</v>
      </c>
      <c r="N44" s="35">
        <f t="shared" si="1"/>
        <v>6.7726605208533703E-9</v>
      </c>
      <c r="O44" s="35">
        <f t="shared" si="1"/>
        <v>9.4330992144108611E-8</v>
      </c>
      <c r="P44" s="35">
        <f t="shared" si="1"/>
        <v>0.14304762620302286</v>
      </c>
      <c r="Q44" s="35">
        <f t="shared" si="2"/>
        <v>2.5275913166240578E-8</v>
      </c>
      <c r="R44" s="35">
        <f t="shared" si="3"/>
        <v>3.1125761204940888E-5</v>
      </c>
      <c r="S44" s="35">
        <f t="shared" si="4"/>
        <v>1.1616292224109522E-4</v>
      </c>
    </row>
    <row r="45" spans="1:19" x14ac:dyDescent="0.25">
      <c r="A45" s="26">
        <f>Wellpath!E45</f>
        <v>1260</v>
      </c>
      <c r="B45" s="73">
        <f>Wellpath!K45*Wellpath!P45</f>
        <v>1587537</v>
      </c>
      <c r="C45" s="22">
        <v>0</v>
      </c>
      <c r="D45" s="22">
        <v>0</v>
      </c>
      <c r="E45" s="20">
        <f>Model!$W$6*((drdp!B45+drdp!K45)*DSTG!$B45+(drdp!E45+drdp!N45)*DSTG!$C45+(drdp!H45+drdp!Q45)*DSTG!$D45)</f>
        <v>-3.5761855907266542E-3</v>
      </c>
      <c r="F45" s="20">
        <f>Model!$W$6*((drdp!C45+drdp!L45)*DSTG!$B45+(drdp!F45+drdp!O45)*DSTG!$C45+(drdp!I45+drdp!R45)*DSTG!$D45)</f>
        <v>-1.3346506321887592E-2</v>
      </c>
      <c r="G45" s="20">
        <f>Model!$W$6*((drdp!D45+drdp!M45)*DSTG!$B45+(drdp!G45+drdp!P45)*DSTG!$C45+(drdp!J45+drdp!S45)*DSTG!$D45)</f>
        <v>9.6620114326894735E-4</v>
      </c>
      <c r="H45" s="18">
        <f>Model!$W$6*((drdp!B45)*DSTG!$B45+(drdp!E45)*DSTG!$C45+(drdp!H45)*DSTG!$D45)</f>
        <v>5.3751935718381241E-3</v>
      </c>
      <c r="I45" s="18">
        <f>Model!$W$6*((drdp!C45)*DSTG!$B45+(drdp!F45)*DSTG!$C45+(drdp!I45)*DSTG!$D45)</f>
        <v>2.0060495510617515E-2</v>
      </c>
      <c r="J45" s="18">
        <f>Model!$W$6*((drdp!D45)*DSTG!$B45+(drdp!G45)*DSTG!$C45+(drdp!J45)*DSTG!$D45)</f>
        <v>0.39627996937634308</v>
      </c>
      <c r="K45" s="21">
        <f>SUM(E$3:E44)+H45</f>
        <v>3.3504898547215625E-4</v>
      </c>
      <c r="L45" s="21">
        <f>SUM(F$3:F44)+I45</f>
        <v>1.2504198368064982E-3</v>
      </c>
      <c r="M45" s="21">
        <f>SUM(G$3:G44)+J45</f>
        <v>0.39685028531287214</v>
      </c>
      <c r="N45" s="19">
        <f t="shared" si="1"/>
        <v>1.1225782266592117E-7</v>
      </c>
      <c r="O45" s="19">
        <f t="shared" si="1"/>
        <v>1.5635497682791897E-6</v>
      </c>
      <c r="P45" s="19">
        <f t="shared" si="1"/>
        <v>0.15749014895290803</v>
      </c>
      <c r="Q45" s="19">
        <f t="shared" si="2"/>
        <v>4.1895189773627643E-7</v>
      </c>
      <c r="R45" s="19">
        <f t="shared" si="3"/>
        <v>1.3296428547841357E-4</v>
      </c>
      <c r="S45" s="19">
        <f t="shared" si="4"/>
        <v>4.9622946899753389E-4</v>
      </c>
    </row>
    <row r="46" spans="1:19" x14ac:dyDescent="0.25">
      <c r="A46" s="26">
        <f>Wellpath!E46</f>
        <v>1290</v>
      </c>
      <c r="B46" s="73">
        <f>Wellpath!K46*Wellpath!P46</f>
        <v>1663893.5999999999</v>
      </c>
      <c r="C46" s="22">
        <v>0</v>
      </c>
      <c r="D46" s="22">
        <v>0</v>
      </c>
      <c r="E46" s="20">
        <f>Model!$W$6*((drdp!B46+drdp!K46)*DSTG!$B46+(drdp!E46+drdp!N46)*DSTG!$C46+(drdp!H46+drdp!Q46)*DSTG!$D46)</f>
        <v>-3.7367608430248283E-3</v>
      </c>
      <c r="F46" s="20">
        <f>Model!$W$6*((drdp!C46+drdp!L46)*DSTG!$B46+(drdp!F46+drdp!O46)*DSTG!$C46+(drdp!I46+drdp!R46)*DSTG!$D46)</f>
        <v>-1.3945781321902573E-2</v>
      </c>
      <c r="G46" s="20">
        <f>Model!$W$6*((drdp!D46+drdp!M46)*DSTG!$B46+(drdp!G46+drdp!P46)*DSTG!$C46+(drdp!J46+drdp!S46)*DSTG!$D46)</f>
        <v>1.5174671192426049E-3</v>
      </c>
      <c r="H46" s="18">
        <f>Model!$W$6*((drdp!B46)*DSTG!$B46+(drdp!E46)*DSTG!$C46+(drdp!H46)*DSTG!$D46)</f>
        <v>9.3819183425424991E-3</v>
      </c>
      <c r="I46" s="18">
        <f>Model!$W$6*((drdp!C46)*DSTG!$B46+(drdp!F46)*DSTG!$C46+(drdp!I46)*DSTG!$D46)</f>
        <v>3.5013795926831008E-2</v>
      </c>
      <c r="J46" s="18">
        <f>Model!$W$6*((drdp!D46)*DSTG!$B46+(drdp!G46)*DSTG!$C46+(drdp!J46)*DSTG!$D46)</f>
        <v>0.41432738194756735</v>
      </c>
      <c r="K46" s="21">
        <f>SUM(E$3:E45)+H46</f>
        <v>7.6558816544987709E-4</v>
      </c>
      <c r="L46" s="21">
        <f>SUM(F$3:F45)+I46</f>
        <v>2.8572139311323977E-3</v>
      </c>
      <c r="M46" s="21">
        <f>SUM(G$3:G45)+J46</f>
        <v>0.41586389902736537</v>
      </c>
      <c r="N46" s="19">
        <f t="shared" si="1"/>
        <v>5.8612523907690843E-7</v>
      </c>
      <c r="O46" s="19">
        <f t="shared" si="1"/>
        <v>8.1636714482570491E-6</v>
      </c>
      <c r="P46" s="19">
        <f t="shared" si="1"/>
        <v>0.17294278251424275</v>
      </c>
      <c r="Q46" s="19">
        <f t="shared" si="2"/>
        <v>2.187449171833484E-6</v>
      </c>
      <c r="R46" s="19">
        <f t="shared" si="3"/>
        <v>3.1838047953319359E-4</v>
      </c>
      <c r="S46" s="19">
        <f t="shared" si="4"/>
        <v>1.1882121257560251E-3</v>
      </c>
    </row>
    <row r="47" spans="1:19" x14ac:dyDescent="0.25">
      <c r="A47" s="26">
        <f>Wellpath!E47</f>
        <v>1320</v>
      </c>
      <c r="B47" s="73">
        <f>Wellpath!K47*Wellpath!P47</f>
        <v>1741885.2</v>
      </c>
      <c r="C47" s="22">
        <v>0</v>
      </c>
      <c r="D47" s="22">
        <v>0</v>
      </c>
      <c r="E47" s="20">
        <f>Model!$W$6*((drdp!B47+drdp!K47)*DSTG!$B47+(drdp!E47+drdp!N47)*DSTG!$C47+(drdp!H47+drdp!Q47)*DSTG!$D47)</f>
        <v>-3.8951815794075811E-3</v>
      </c>
      <c r="F47" s="20">
        <f>Model!$W$6*((drdp!C47+drdp!L47)*DSTG!$B47+(drdp!F47+drdp!O47)*DSTG!$C47+(drdp!I47+drdp!R47)*DSTG!$D47)</f>
        <v>-1.4537015559055479E-2</v>
      </c>
      <c r="G47" s="20">
        <f>Model!$W$6*((drdp!D47+drdp!M47)*DSTG!$B47+(drdp!G47+drdp!P47)*DSTG!$C47+(drdp!J47+drdp!S47)*DSTG!$D47)</f>
        <v>2.1151151000904267E-3</v>
      </c>
      <c r="H47" s="18">
        <f>Model!$W$6*((drdp!B47)*DSTG!$B47+(drdp!E47)*DSTG!$C47+(drdp!H47)*DSTG!$D47)</f>
        <v>1.3733590367129114E-2</v>
      </c>
      <c r="I47" s="18">
        <f>Model!$W$6*((drdp!C47)*DSTG!$B47+(drdp!F47)*DSTG!$C47+(drdp!I47)*DSTG!$D47)</f>
        <v>5.1254457020464383E-2</v>
      </c>
      <c r="J47" s="18">
        <f>Model!$W$6*((drdp!D47)*DSTG!$B47+(drdp!G47)*DSTG!$C47+(drdp!J47)*DSTG!$D47)</f>
        <v>0.43215953294893344</v>
      </c>
      <c r="K47" s="21">
        <f>SUM(E$3:E46)+H47</f>
        <v>1.3804993470116645E-3</v>
      </c>
      <c r="L47" s="21">
        <f>SUM(F$3:F46)+I47</f>
        <v>5.1520937028632016E-3</v>
      </c>
      <c r="M47" s="21">
        <f>SUM(G$3:G46)+J47</f>
        <v>0.43521351714797407</v>
      </c>
      <c r="N47" s="19">
        <f t="shared" si="1"/>
        <v>1.9057784470996321E-6</v>
      </c>
      <c r="O47" s="19">
        <f t="shared" si="1"/>
        <v>2.6544069523082656E-5</v>
      </c>
      <c r="P47" s="19">
        <f t="shared" si="1"/>
        <v>0.18941080550830991</v>
      </c>
      <c r="Q47" s="19">
        <f t="shared" si="2"/>
        <v>7.1124619925455581E-6</v>
      </c>
      <c r="R47" s="19">
        <f t="shared" si="3"/>
        <v>6.0081197623342811E-4</v>
      </c>
      <c r="S47" s="19">
        <f t="shared" si="4"/>
        <v>2.2422608210990232E-3</v>
      </c>
    </row>
    <row r="48" spans="1:19" x14ac:dyDescent="0.25">
      <c r="A48" s="26">
        <f>Wellpath!E48</f>
        <v>1350</v>
      </c>
      <c r="B48" s="73">
        <f>Wellpath!K48*Wellpath!P48</f>
        <v>1821474</v>
      </c>
      <c r="C48" s="22">
        <v>0</v>
      </c>
      <c r="D48" s="22">
        <v>0</v>
      </c>
      <c r="E48" s="20">
        <f>Model!$W$6*((drdp!B48+drdp!K48)*DSTG!$B48+(drdp!E48+drdp!N48)*DSTG!$C48+(drdp!H48+drdp!Q48)*DSTG!$D48)</f>
        <v>-4.0506977481733998E-3</v>
      </c>
      <c r="F48" s="20">
        <f>Model!$W$6*((drdp!C48+drdp!L48)*DSTG!$B48+(drdp!F48+drdp!O48)*DSTG!$C48+(drdp!I48+drdp!R48)*DSTG!$D48)</f>
        <v>-1.5117409802287964E-2</v>
      </c>
      <c r="G48" s="20">
        <f>Model!$W$6*((drdp!D48+drdp!M48)*DSTG!$B48+(drdp!G48+drdp!P48)*DSTG!$C48+(drdp!J48+drdp!S48)*DSTG!$D48)</f>
        <v>2.7596396679968431E-3</v>
      </c>
      <c r="H48" s="18">
        <f>Model!$W$6*((drdp!B48)*DSTG!$B48+(drdp!E48)*DSTG!$C48+(drdp!H48)*DSTG!$D48)</f>
        <v>1.8434251437779013E-2</v>
      </c>
      <c r="I48" s="18">
        <f>Model!$W$6*((drdp!C48)*DSTG!$B48+(drdp!F48)*DSTG!$C48+(drdp!I48)*DSTG!$D48)</f>
        <v>6.8797562965290909E-2</v>
      </c>
      <c r="J48" s="18">
        <f>Model!$W$6*((drdp!D48)*DSTG!$B48+(drdp!G48)*DSTG!$C48+(drdp!J48)*DSTG!$D48)</f>
        <v>0.44969365716914267</v>
      </c>
      <c r="K48" s="21">
        <f>SUM(E$3:E47)+H48</f>
        <v>2.1859788382539817E-3</v>
      </c>
      <c r="L48" s="21">
        <f>SUM(F$3:F47)+I48</f>
        <v>8.1581840886342516E-3</v>
      </c>
      <c r="M48" s="21">
        <f>SUM(G$3:G47)+J48</f>
        <v>0.45486275646827368</v>
      </c>
      <c r="N48" s="19">
        <f t="shared" si="1"/>
        <v>4.7785034812942274E-6</v>
      </c>
      <c r="O48" s="19">
        <f t="shared" si="1"/>
        <v>6.6555967624045074E-5</v>
      </c>
      <c r="P48" s="19">
        <f t="shared" si="1"/>
        <v>0.20690012722191606</v>
      </c>
      <c r="Q48" s="19">
        <f t="shared" si="2"/>
        <v>1.7833617776334818E-5</v>
      </c>
      <c r="R48" s="19">
        <f t="shared" si="3"/>
        <v>9.9432035994952064E-4</v>
      </c>
      <c r="S48" s="19">
        <f t="shared" si="4"/>
        <v>3.7108541023317867E-3</v>
      </c>
    </row>
    <row r="49" spans="1:19" x14ac:dyDescent="0.25">
      <c r="A49" s="26">
        <f>Wellpath!E49</f>
        <v>1380</v>
      </c>
      <c r="B49" s="73">
        <f>Wellpath!K49*Wellpath!P49</f>
        <v>1902592.2000000002</v>
      </c>
      <c r="C49" s="22">
        <v>0</v>
      </c>
      <c r="D49" s="22">
        <v>0</v>
      </c>
      <c r="E49" s="20">
        <f>Model!$W$6*((drdp!B49+drdp!K49)*DSTG!$B49+(drdp!E49+drdp!N49)*DSTG!$C49+(drdp!H49+drdp!Q49)*DSTG!$D49)</f>
        <v>-4.2024785854569051E-3</v>
      </c>
      <c r="F49" s="20">
        <f>Model!$W$6*((drdp!C49+drdp!L49)*DSTG!$B49+(drdp!F49+drdp!O49)*DSTG!$C49+(drdp!I49+drdp!R49)*DSTG!$D49)</f>
        <v>-1.5683863598645344E-2</v>
      </c>
      <c r="G49" s="20">
        <f>Model!$W$6*((drdp!D49+drdp!M49)*DSTG!$B49+(drdp!G49+drdp!P49)*DSTG!$C49+(drdp!J49+drdp!S49)*DSTG!$D49)</f>
        <v>3.4513086093134965E-3</v>
      </c>
      <c r="H49" s="18">
        <f>Model!$W$6*((drdp!B49)*DSTG!$B49+(drdp!E49)*DSTG!$C49+(drdp!H49)*DSTG!$D49)</f>
        <v>2.3486302268706231E-2</v>
      </c>
      <c r="I49" s="18">
        <f>Model!$W$6*((drdp!C49)*DSTG!$B49+(drdp!F49)*DSTG!$C49+(drdp!I49)*DSTG!$D49)</f>
        <v>8.7652073348731846E-2</v>
      </c>
      <c r="J49" s="18">
        <f>Model!$W$6*((drdp!D49)*DSTG!$B49+(drdp!G49)*DSTG!$C49+(drdp!J49)*DSTG!$D49)</f>
        <v>0.46683794312317584</v>
      </c>
      <c r="K49" s="21">
        <f>SUM(E$3:E48)+H49</f>
        <v>3.1873319210077994E-3</v>
      </c>
      <c r="L49" s="21">
        <f>SUM(F$3:F48)+I49</f>
        <v>1.1895284669787232E-2</v>
      </c>
      <c r="M49" s="21">
        <f>SUM(G$3:G48)+J49</f>
        <v>0.4747666820903037</v>
      </c>
      <c r="N49" s="19">
        <f t="shared" si="1"/>
        <v>1.0159084774675268E-5</v>
      </c>
      <c r="O49" s="19">
        <f t="shared" si="1"/>
        <v>1.4149779737527513E-4</v>
      </c>
      <c r="P49" s="19">
        <f t="shared" si="1"/>
        <v>0.2254034024230355</v>
      </c>
      <c r="Q49" s="19">
        <f t="shared" si="2"/>
        <v>3.791422053748756E-5</v>
      </c>
      <c r="R49" s="19">
        <f t="shared" si="3"/>
        <v>1.5132390008573869E-3</v>
      </c>
      <c r="S49" s="19">
        <f t="shared" si="4"/>
        <v>5.647484835194538E-3</v>
      </c>
    </row>
    <row r="50" spans="1:19" x14ac:dyDescent="0.25">
      <c r="A50" s="26">
        <f>Wellpath!E50</f>
        <v>1410</v>
      </c>
      <c r="B50" s="73">
        <f>Wellpath!K50*Wellpath!P50</f>
        <v>1985167.2000000002</v>
      </c>
      <c r="C50" s="22">
        <v>0</v>
      </c>
      <c r="D50" s="22">
        <v>0</v>
      </c>
      <c r="E50" s="20">
        <f>Model!$W$6*((drdp!B50+drdp!K50)*DSTG!$B50+(drdp!E50+drdp!N50)*DSTG!$C50+(drdp!H50+drdp!Q50)*DSTG!$D50)</f>
        <v>-4.3496730382756735E-3</v>
      </c>
      <c r="F50" s="20">
        <f>Model!$W$6*((drdp!C50+drdp!L50)*DSTG!$B50+(drdp!F50+drdp!O50)*DSTG!$C50+(drdp!I50+drdp!R50)*DSTG!$D50)</f>
        <v>-1.6233200775157323E-2</v>
      </c>
      <c r="G50" s="20">
        <f>Model!$W$6*((drdp!D50+drdp!M50)*DSTG!$B50+(drdp!G50+drdp!P50)*DSTG!$C50+(drdp!J50+drdp!S50)*DSTG!$D50)</f>
        <v>4.190168042790386E-3</v>
      </c>
      <c r="H50" s="18">
        <f>Model!$W$6*((drdp!B50)*DSTG!$B50+(drdp!E50)*DSTG!$C50+(drdp!H50)*DSTG!$D50)</f>
        <v>2.8890510304663629E-2</v>
      </c>
      <c r="I50" s="18">
        <f>Model!$W$6*((drdp!C50)*DSTG!$B50+(drdp!F50)*DSTG!$C50+(drdp!I50)*DSTG!$D50)</f>
        <v>0.10782085231359685</v>
      </c>
      <c r="J50" s="18">
        <f>Model!$W$6*((drdp!D50)*DSTG!$B50+(drdp!G50)*DSTG!$C50+(drdp!J50)*DSTG!$D50)</f>
        <v>0.48349822297984169</v>
      </c>
      <c r="K50" s="21">
        <f>SUM(E$3:E49)+H50</f>
        <v>4.3890613715082925E-3</v>
      </c>
      <c r="L50" s="21">
        <f>SUM(F$3:F49)+I50</f>
        <v>1.6380200036006889E-2</v>
      </c>
      <c r="M50" s="21">
        <f>SUM(G$3:G49)+J50</f>
        <v>0.49487827055628308</v>
      </c>
      <c r="N50" s="19">
        <f t="shared" si="1"/>
        <v>1.9263859722866254E-5</v>
      </c>
      <c r="O50" s="19">
        <f t="shared" si="1"/>
        <v>2.6831095321960011E-4</v>
      </c>
      <c r="P50" s="19">
        <f t="shared" si="1"/>
        <v>0.24490450266877772</v>
      </c>
      <c r="Q50" s="19">
        <f t="shared" si="2"/>
        <v>7.1893703235616587E-5</v>
      </c>
      <c r="R50" s="19">
        <f t="shared" si="3"/>
        <v>2.1720511008974119E-3</v>
      </c>
      <c r="S50" s="19">
        <f t="shared" si="4"/>
        <v>8.1062050651850553E-3</v>
      </c>
    </row>
    <row r="51" spans="1:19" x14ac:dyDescent="0.25">
      <c r="A51" s="26">
        <f>Wellpath!E51</f>
        <v>1440</v>
      </c>
      <c r="B51" s="73">
        <f>Wellpath!K51*Wellpath!P51</f>
        <v>2069121.6</v>
      </c>
      <c r="C51" s="22">
        <v>0</v>
      </c>
      <c r="D51" s="22">
        <v>0</v>
      </c>
      <c r="E51" s="20">
        <f>Model!$W$6*((drdp!B51+drdp!K51)*DSTG!$B51+(drdp!E51+drdp!N51)*DSTG!$C51+(drdp!H51+drdp!Q51)*DSTG!$D51)</f>
        <v>-4.4914136504992817E-3</v>
      </c>
      <c r="F51" s="20">
        <f>Model!$W$6*((drdp!C51+drdp!L51)*DSTG!$B51+(drdp!F51+drdp!O51)*DSTG!$C51+(drdp!I51+drdp!R51)*DSTG!$D51)</f>
        <v>-1.6762183941471706E-2</v>
      </c>
      <c r="G51" s="20">
        <f>Model!$W$6*((drdp!D51+drdp!M51)*DSTG!$B51+(drdp!G51+drdp!P51)*DSTG!$C51+(drdp!J51+drdp!S51)*DSTG!$D51)</f>
        <v>4.9760331172871569E-3</v>
      </c>
      <c r="H51" s="18">
        <f>Model!$W$6*((drdp!B51)*DSTG!$B51+(drdp!E51)*DSTG!$C51+(drdp!H51)*DSTG!$D51)</f>
        <v>3.464593881202345E-2</v>
      </c>
      <c r="I51" s="18">
        <f>Model!$W$6*((drdp!C51)*DSTG!$B51+(drdp!F51)*DSTG!$C51+(drdp!I51)*DSTG!$D51)</f>
        <v>0.12930040392239403</v>
      </c>
      <c r="J51" s="18">
        <f>Model!$W$6*((drdp!D51)*DSTG!$B51+(drdp!G51)*DSTG!$C51+(drdp!J51)*DSTG!$D51)</f>
        <v>0.49957839799299497</v>
      </c>
      <c r="K51" s="21">
        <f>SUM(E$3:E50)+H51</f>
        <v>5.7948168405924406E-3</v>
      </c>
      <c r="L51" s="21">
        <f>SUM(F$3:F50)+I51</f>
        <v>2.1626550869646738E-2</v>
      </c>
      <c r="M51" s="21">
        <f>SUM(G$3:G50)+J51</f>
        <v>0.51514861361222675</v>
      </c>
      <c r="N51" s="19">
        <f t="shared" si="1"/>
        <v>3.3579902216013756E-5</v>
      </c>
      <c r="O51" s="19">
        <f t="shared" si="1"/>
        <v>4.6770770251741809E-4</v>
      </c>
      <c r="P51" s="19">
        <f t="shared" si="1"/>
        <v>0.26537809410659929</v>
      </c>
      <c r="Q51" s="19">
        <f t="shared" si="2"/>
        <v>1.2532190118335801E-4</v>
      </c>
      <c r="R51" s="19">
        <f t="shared" si="3"/>
        <v>2.9851918615679796E-3</v>
      </c>
      <c r="S51" s="19">
        <f t="shared" si="4"/>
        <v>1.1140887697712813E-2</v>
      </c>
    </row>
    <row r="52" spans="1:19" x14ac:dyDescent="0.25">
      <c r="A52" s="26">
        <f>Wellpath!E52</f>
        <v>1470</v>
      </c>
      <c r="B52" s="73">
        <f>Wellpath!K52*Wellpath!P52</f>
        <v>2154402.6</v>
      </c>
      <c r="C52" s="22">
        <v>0</v>
      </c>
      <c r="D52" s="22">
        <v>0</v>
      </c>
      <c r="E52" s="20">
        <f>Model!$W$6*((drdp!B52+drdp!K52)*DSTG!$B52+(drdp!E52+drdp!N52)*DSTG!$C52+(drdp!H52+drdp!Q52)*DSTG!$D52)</f>
        <v>-4.6268838051392773E-3</v>
      </c>
      <c r="F52" s="20">
        <f>Model!$W$6*((drdp!C52+drdp!L52)*DSTG!$B52+(drdp!F52+drdp!O52)*DSTG!$C52+(drdp!I52+drdp!R52)*DSTG!$D52)</f>
        <v>-1.7267765441497416E-2</v>
      </c>
      <c r="G52" s="20">
        <f>Model!$W$6*((drdp!D52+drdp!M52)*DSTG!$B52+(drdp!G52+drdp!P52)*DSTG!$C52+(drdp!J52+drdp!S52)*DSTG!$D52)</f>
        <v>5.8085589484935633E-3</v>
      </c>
      <c r="H52" s="18">
        <f>Model!$W$6*((drdp!B52)*DSTG!$B52+(drdp!E52)*DSTG!$C52+(drdp!H52)*DSTG!$D52)</f>
        <v>4.0750439173016885E-2</v>
      </c>
      <c r="I52" s="18">
        <f>Model!$W$6*((drdp!C52)*DSTG!$B52+(drdp!F52)*DSTG!$C52+(drdp!I52)*DSTG!$D52)</f>
        <v>0.15208270942444407</v>
      </c>
      <c r="J52" s="18">
        <f>Model!$W$6*((drdp!D52)*DSTG!$B52+(drdp!G52)*DSTG!$C52+(drdp!J52)*DSTG!$D52)</f>
        <v>0.51498791605789307</v>
      </c>
      <c r="K52" s="21">
        <f>SUM(E$3:E51)+H52</f>
        <v>7.4079035510865934E-3</v>
      </c>
      <c r="L52" s="21">
        <f>SUM(F$3:F51)+I52</f>
        <v>2.7646672430225075E-2</v>
      </c>
      <c r="M52" s="21">
        <f>SUM(G$3:G51)+J52</f>
        <v>0.53553416479441196</v>
      </c>
      <c r="N52" s="19">
        <f t="shared" si="1"/>
        <v>5.4877035022201363E-5</v>
      </c>
      <c r="O52" s="19">
        <f t="shared" si="1"/>
        <v>7.6433849646416723E-4</v>
      </c>
      <c r="P52" s="19">
        <f t="shared" si="1"/>
        <v>0.28679684166204839</v>
      </c>
      <c r="Q52" s="19">
        <f t="shared" si="2"/>
        <v>2.0480388287159214E-4</v>
      </c>
      <c r="R52" s="19">
        <f t="shared" si="3"/>
        <v>3.9671854411087171E-3</v>
      </c>
      <c r="S52" s="19">
        <f t="shared" si="4"/>
        <v>1.4805737629265282E-2</v>
      </c>
    </row>
    <row r="53" spans="1:19" x14ac:dyDescent="0.25">
      <c r="A53" s="26">
        <f>Wellpath!E53</f>
        <v>1500</v>
      </c>
      <c r="B53" s="73">
        <f>Wellpath!K53*Wellpath!P53</f>
        <v>2240910</v>
      </c>
      <c r="C53" s="22">
        <v>0</v>
      </c>
      <c r="D53" s="22">
        <v>0</v>
      </c>
      <c r="E53" s="20">
        <f>Model!$W$6*((drdp!B53+drdp!K53)*DSTG!$B53+(drdp!E53+drdp!N53)*DSTG!$C53+(drdp!H53+drdp!Q53)*DSTG!$D53)</f>
        <v>-4.7551654713865014E-3</v>
      </c>
      <c r="F53" s="20">
        <f>Model!$W$6*((drdp!C53+drdp!L53)*DSTG!$B53+(drdp!F53+drdp!O53)*DSTG!$C53+(drdp!I53+drdp!R53)*DSTG!$D53)</f>
        <v>-1.7746519137611612E-2</v>
      </c>
      <c r="G53" s="20">
        <f>Model!$W$6*((drdp!D53+drdp!M53)*DSTG!$B53+(drdp!G53+drdp!P53)*DSTG!$C53+(drdp!J53+drdp!S53)*DSTG!$D53)</f>
        <v>6.6870607992141427E-3</v>
      </c>
      <c r="H53" s="18">
        <f>Model!$W$6*((drdp!B53)*DSTG!$B53+(drdp!E53)*DSTG!$C53+(drdp!H53)*DSTG!$D53)</f>
        <v>4.7199393852838792E-2</v>
      </c>
      <c r="I53" s="18">
        <f>Model!$W$6*((drdp!C53)*DSTG!$B53+(drdp!F53)*DSTG!$C53+(drdp!I53)*DSTG!$D53)</f>
        <v>0.17615053594524854</v>
      </c>
      <c r="J53" s="18">
        <f>Model!$W$6*((drdp!D53)*DSTG!$B53+(drdp!G53)*DSTG!$C53+(drdp!J53)*DSTG!$D53)</f>
        <v>0.52962483109704028</v>
      </c>
      <c r="K53" s="21">
        <f>SUM(E$3:E52)+H53</f>
        <v>9.2299744257692204E-3</v>
      </c>
      <c r="L53" s="21">
        <f>SUM(F$3:F52)+I53</f>
        <v>3.4446733509532118E-2</v>
      </c>
      <c r="M53" s="21">
        <f>SUM(G$3:G52)+J53</f>
        <v>0.55597963878205281</v>
      </c>
      <c r="N53" s="19">
        <f t="shared" si="1"/>
        <v>8.5192427900353856E-5</v>
      </c>
      <c r="O53" s="19">
        <f t="shared" si="1"/>
        <v>1.1865774494767228E-3</v>
      </c>
      <c r="P53" s="19">
        <f t="shared" si="1"/>
        <v>0.30911335874022194</v>
      </c>
      <c r="Q53" s="19">
        <f t="shared" si="2"/>
        <v>3.1794246934426906E-4</v>
      </c>
      <c r="R53" s="19">
        <f t="shared" si="3"/>
        <v>5.1316778472067564E-3</v>
      </c>
      <c r="S53" s="19">
        <f t="shared" si="4"/>
        <v>1.91516824538513E-2</v>
      </c>
    </row>
    <row r="54" spans="1:19" x14ac:dyDescent="0.25">
      <c r="A54" s="26">
        <f>Wellpath!E54</f>
        <v>1530</v>
      </c>
      <c r="B54" s="73">
        <f>Wellpath!K54*Wellpath!P54</f>
        <v>2328583.5</v>
      </c>
      <c r="C54" s="22">
        <v>0</v>
      </c>
      <c r="D54" s="22">
        <v>0</v>
      </c>
      <c r="E54" s="20">
        <f>Model!$W$6*((drdp!B54+drdp!K54)*DSTG!$B54+(drdp!E54+drdp!N54)*DSTG!$C54+(drdp!H54+drdp!Q54)*DSTG!$D54)</f>
        <v>-4.8754317294109348E-3</v>
      </c>
      <c r="F54" s="20">
        <f>Model!$W$6*((drdp!C54+drdp!L54)*DSTG!$B54+(drdp!F54+drdp!O54)*DSTG!$C54+(drdp!I54+drdp!R54)*DSTG!$D54)</f>
        <v>-1.8195358922995029E-2</v>
      </c>
      <c r="G54" s="20">
        <f>Model!$W$6*((drdp!D54+drdp!M54)*DSTG!$B54+(drdp!G54+drdp!P54)*DSTG!$C54+(drdp!J54+drdp!S54)*DSTG!$D54)</f>
        <v>7.6107315834142968E-3</v>
      </c>
      <c r="H54" s="18">
        <f>Model!$W$6*((drdp!B54)*DSTG!$B54+(drdp!E54)*DSTG!$C54+(drdp!H54)*DSTG!$D54)</f>
        <v>5.3987232683223405E-2</v>
      </c>
      <c r="I54" s="18">
        <f>Model!$W$6*((drdp!C54)*DSTG!$B54+(drdp!F54)*DSTG!$C54+(drdp!I54)*DSTG!$D54)</f>
        <v>0.2014830953338328</v>
      </c>
      <c r="J54" s="18">
        <f>Model!$W$6*((drdp!D54)*DSTG!$B54+(drdp!G54)*DSTG!$C54+(drdp!J54)*DSTG!$D54)</f>
        <v>0.54339721963055543</v>
      </c>
      <c r="K54" s="21">
        <f>SUM(E$3:E53)+H54</f>
        <v>1.1262647784767335E-2</v>
      </c>
      <c r="L54" s="21">
        <f>SUM(F$3:F53)+I54</f>
        <v>4.2032773760504766E-2</v>
      </c>
      <c r="M54" s="21">
        <f>SUM(G$3:G53)+J54</f>
        <v>0.57643908811478206</v>
      </c>
      <c r="N54" s="19">
        <f t="shared" si="1"/>
        <v>1.2684723512372455E-4</v>
      </c>
      <c r="O54" s="19">
        <f t="shared" si="1"/>
        <v>1.766754070001778E-3</v>
      </c>
      <c r="P54" s="19">
        <f t="shared" si="1"/>
        <v>0.33228202230660148</v>
      </c>
      <c r="Q54" s="19">
        <f t="shared" si="2"/>
        <v>4.7340032628137558E-4</v>
      </c>
      <c r="R54" s="19">
        <f t="shared" si="3"/>
        <v>6.4922304188092528E-3</v>
      </c>
      <c r="S54" s="19">
        <f t="shared" si="4"/>
        <v>2.4229333777440305E-2</v>
      </c>
    </row>
    <row r="55" spans="1:19" x14ac:dyDescent="0.25">
      <c r="A55" s="26">
        <f>Wellpath!E55</f>
        <v>1560</v>
      </c>
      <c r="B55" s="73">
        <f>Wellpath!K55*Wellpath!P55</f>
        <v>2417313.6</v>
      </c>
      <c r="C55" s="22">
        <v>0</v>
      </c>
      <c r="D55" s="22">
        <v>0</v>
      </c>
      <c r="E55" s="20">
        <f>Model!$W$6*((drdp!B55+drdp!K55)*DSTG!$B55+(drdp!E55+drdp!N55)*DSTG!$C55+(drdp!H55+drdp!Q55)*DSTG!$D55)</f>
        <v>-4.9867610778101699E-3</v>
      </c>
      <c r="F55" s="20">
        <f>Model!$W$6*((drdp!C55+drdp!L55)*DSTG!$B55+(drdp!F55+drdp!O55)*DSTG!$C55+(drdp!I55+drdp!R55)*DSTG!$D55)</f>
        <v>-1.8610845707594508E-2</v>
      </c>
      <c r="G55" s="20">
        <f>Model!$W$6*((drdp!D55+drdp!M55)*DSTG!$B55+(drdp!G55+drdp!P55)*DSTG!$C55+(drdp!J55+drdp!S55)*DSTG!$D55)</f>
        <v>8.5783837033388335E-3</v>
      </c>
      <c r="H55" s="18">
        <f>Model!$W$6*((drdp!B55)*DSTG!$B55+(drdp!E55)*DSTG!$C55+(drdp!H55)*DSTG!$D55)</f>
        <v>6.1105611723563713E-2</v>
      </c>
      <c r="I55" s="18">
        <f>Model!$W$6*((drdp!C55)*DSTG!$B55+(drdp!F55)*DSTG!$C55+(drdp!I55)*DSTG!$D55)</f>
        <v>0.22804924757991624</v>
      </c>
      <c r="J55" s="18">
        <f>Model!$W$6*((drdp!D55)*DSTG!$B55+(drdp!G55)*DSTG!$C55+(drdp!J55)*DSTG!$D55)</f>
        <v>0.55620250004030003</v>
      </c>
      <c r="K55" s="21">
        <f>SUM(E$3:E54)+H55</f>
        <v>1.350559509569671E-2</v>
      </c>
      <c r="L55" s="21">
        <f>SUM(F$3:F54)+I55</f>
        <v>5.040356708359317E-2</v>
      </c>
      <c r="M55" s="21">
        <f>SUM(G$3:G54)+J55</f>
        <v>0.59685510010794096</v>
      </c>
      <c r="N55" s="19">
        <f t="shared" si="1"/>
        <v>1.8240109888890702E-4</v>
      </c>
      <c r="O55" s="19">
        <f t="shared" si="1"/>
        <v>2.5405195747502771E-3</v>
      </c>
      <c r="P55" s="19">
        <f t="shared" si="1"/>
        <v>0.3562360105248602</v>
      </c>
      <c r="Q55" s="19">
        <f t="shared" si="2"/>
        <v>6.8073016840979603E-4</v>
      </c>
      <c r="R55" s="19">
        <f t="shared" si="3"/>
        <v>8.0608833128593769E-3</v>
      </c>
      <c r="S55" s="19">
        <f t="shared" si="4"/>
        <v>3.008362607747532E-2</v>
      </c>
    </row>
    <row r="56" spans="1:19" x14ac:dyDescent="0.25">
      <c r="A56" s="26">
        <f>Wellpath!E56</f>
        <v>1590</v>
      </c>
      <c r="B56" s="73">
        <f>Wellpath!K56*Wellpath!P56</f>
        <v>2507032.5</v>
      </c>
      <c r="C56" s="22">
        <v>0</v>
      </c>
      <c r="D56" s="22">
        <v>0</v>
      </c>
      <c r="E56" s="20">
        <f>Model!$W$6*((drdp!B56+drdp!K56)*DSTG!$B56+(drdp!E56+drdp!N56)*DSTG!$C56+(drdp!H56+drdp!Q56)*DSTG!$D56)</f>
        <v>-5.088333335151303E-3</v>
      </c>
      <c r="F56" s="20">
        <f>Model!$W$6*((drdp!C56+drdp!L56)*DSTG!$B56+(drdp!F56+drdp!O56)*DSTG!$C56+(drdp!I56+drdp!R56)*DSTG!$D56)</f>
        <v>-1.8989918532631048E-2</v>
      </c>
      <c r="G56" s="20">
        <f>Model!$W$6*((drdp!D56+drdp!M56)*DSTG!$B56+(drdp!G56+drdp!P56)*DSTG!$C56+(drdp!J56+drdp!S56)*DSTG!$D56)</f>
        <v>9.5887301804095208E-3</v>
      </c>
      <c r="H56" s="18">
        <f>Model!$W$6*((drdp!B56)*DSTG!$B56+(drdp!E56)*DSTG!$C56+(drdp!H56)*DSTG!$D56)</f>
        <v>6.8545399577100943E-2</v>
      </c>
      <c r="I56" s="18">
        <f>Model!$W$6*((drdp!C56)*DSTG!$B56+(drdp!F56)*DSTG!$C56+(drdp!I56)*DSTG!$D56)</f>
        <v>0.25581491384685101</v>
      </c>
      <c r="J56" s="18">
        <f>Model!$W$6*((drdp!D56)*DSTG!$B56+(drdp!G56)*DSTG!$C56+(drdp!J56)*DSTG!$D56)</f>
        <v>0.56794925467698631</v>
      </c>
      <c r="K56" s="21">
        <f>SUM(E$3:E55)+H56</f>
        <v>1.5958621871423773E-2</v>
      </c>
      <c r="L56" s="21">
        <f>SUM(F$3:F55)+I56</f>
        <v>5.9558387642933447E-2</v>
      </c>
      <c r="M56" s="21">
        <f>SUM(G$3:G55)+J56</f>
        <v>0.6171802384479661</v>
      </c>
      <c r="N56" s="19">
        <f t="shared" si="1"/>
        <v>2.5467761203508518E-4</v>
      </c>
      <c r="O56" s="19">
        <f t="shared" si="1"/>
        <v>3.5472015386259275E-3</v>
      </c>
      <c r="P56" s="19">
        <f t="shared" si="1"/>
        <v>0.38091144673068827</v>
      </c>
      <c r="Q56" s="19">
        <f t="shared" si="2"/>
        <v>9.5046978766525302E-4</v>
      </c>
      <c r="R56" s="19">
        <f t="shared" si="3"/>
        <v>9.8493460519062503E-3</v>
      </c>
      <c r="S56" s="19">
        <f t="shared" si="4"/>
        <v>3.6758259887042059E-2</v>
      </c>
    </row>
    <row r="57" spans="1:19" x14ac:dyDescent="0.25">
      <c r="A57" s="26">
        <f>Wellpath!E57</f>
        <v>1620</v>
      </c>
      <c r="B57" s="73">
        <f>Wellpath!K57*Wellpath!P57</f>
        <v>2597637.6</v>
      </c>
      <c r="C57" s="22">
        <v>0</v>
      </c>
      <c r="D57" s="22">
        <v>0</v>
      </c>
      <c r="E57" s="20">
        <f>Model!$W$6*((drdp!B57+drdp!K57)*DSTG!$B57+(drdp!E57+drdp!N57)*DSTG!$C57+(drdp!H57+drdp!Q57)*DSTG!$D57)</f>
        <v>-5.1792740572214439E-3</v>
      </c>
      <c r="F57" s="20">
        <f>Model!$W$6*((drdp!C57+drdp!L57)*DSTG!$B57+(drdp!F57+drdp!O57)*DSTG!$C57+(drdp!I57+drdp!R57)*DSTG!$D57)</f>
        <v>-1.9329313927873831E-2</v>
      </c>
      <c r="G57" s="20">
        <f>Model!$W$6*((drdp!D57+drdp!M57)*DSTG!$B57+(drdp!G57+drdp!P57)*DSTG!$C57+(drdp!J57+drdp!S57)*DSTG!$D57)</f>
        <v>1.0640132237152072E-2</v>
      </c>
      <c r="H57" s="18">
        <f>Model!$W$6*((drdp!B57)*DSTG!$B57+(drdp!E57)*DSTG!$C57+(drdp!H57)*DSTG!$D57)</f>
        <v>7.6294883788392831E-2</v>
      </c>
      <c r="I57" s="18">
        <f>Model!$W$6*((drdp!C57)*DSTG!$B57+(drdp!F57)*DSTG!$C57+(drdp!I57)*DSTG!$D57)</f>
        <v>0.28473638265584511</v>
      </c>
      <c r="J57" s="18">
        <f>Model!$W$6*((drdp!D57)*DSTG!$B57+(drdp!G57)*DSTG!$C57+(drdp!J57)*DSTG!$D57)</f>
        <v>0.5785398844203371</v>
      </c>
      <c r="K57" s="21">
        <f>SUM(E$3:E56)+H57</f>
        <v>1.8619772747564357E-2</v>
      </c>
      <c r="L57" s="21">
        <f>SUM(F$3:F56)+I57</f>
        <v>6.9489937919296502E-2</v>
      </c>
      <c r="M57" s="21">
        <f>SUM(G$3:G56)+J57</f>
        <v>0.6373595983717264</v>
      </c>
      <c r="N57" s="19">
        <f t="shared" si="1"/>
        <v>3.4669593717094035E-4</v>
      </c>
      <c r="O57" s="19">
        <f t="shared" si="1"/>
        <v>4.828851472027682E-3</v>
      </c>
      <c r="P57" s="19">
        <f t="shared" si="1"/>
        <v>0.40622725763656836</v>
      </c>
      <c r="Q57" s="19">
        <f t="shared" si="2"/>
        <v>1.2938868522996561E-3</v>
      </c>
      <c r="R57" s="19">
        <f t="shared" si="3"/>
        <v>1.1867490880160435E-2</v>
      </c>
      <c r="S57" s="19">
        <f t="shared" si="4"/>
        <v>4.4290078923119022E-2</v>
      </c>
    </row>
    <row r="58" spans="1:19" x14ac:dyDescent="0.25">
      <c r="A58" s="26">
        <f>Wellpath!E58</f>
        <v>1650</v>
      </c>
      <c r="B58" s="73">
        <f>Wellpath!K58*Wellpath!P58</f>
        <v>2689038</v>
      </c>
      <c r="C58" s="22">
        <v>0</v>
      </c>
      <c r="D58" s="22">
        <v>0</v>
      </c>
      <c r="E58" s="20">
        <f>Model!$W$6*((drdp!B58+drdp!K58)*DSTG!$B58+(drdp!E58+drdp!N58)*DSTG!$C58+(drdp!H58+drdp!Q58)*DSTG!$D58)</f>
        <v>-5.2587554402649733E-3</v>
      </c>
      <c r="F58" s="20">
        <f>Model!$W$6*((drdp!C58+drdp!L58)*DSTG!$B58+(drdp!F58+drdp!O58)*DSTG!$C58+(drdp!I58+drdp!R58)*DSTG!$D58)</f>
        <v>-1.9625942487648172E-2</v>
      </c>
      <c r="G58" s="20">
        <f>Model!$W$6*((drdp!D58+drdp!M58)*DSTG!$B58+(drdp!G58+drdp!P58)*DSTG!$C58+(drdp!J58+drdp!S58)*DSTG!$D58)</f>
        <v>1.1730759101737534E-2</v>
      </c>
      <c r="H58" s="18">
        <f>Model!$W$6*((drdp!B58)*DSTG!$B58+(drdp!E58)*DSTG!$C58+(drdp!H58)*DSTG!$D58)</f>
        <v>8.434090516123377E-2</v>
      </c>
      <c r="I58" s="18">
        <f>Model!$W$6*((drdp!C58)*DSTG!$B58+(drdp!F58)*DSTG!$C58+(drdp!I58)*DSTG!$D58)</f>
        <v>0.31476454321807262</v>
      </c>
      <c r="J58" s="18">
        <f>Model!$W$6*((drdp!D58)*DSTG!$B58+(drdp!G58)*DSTG!$C58+(drdp!J58)*DSTG!$D58)</f>
        <v>0.58788185611848531</v>
      </c>
      <c r="K58" s="21">
        <f>SUM(E$3:E57)+H58</f>
        <v>2.1486520063183856E-2</v>
      </c>
      <c r="L58" s="21">
        <f>SUM(F$3:F57)+I58</f>
        <v>8.0188784553650194E-2</v>
      </c>
      <c r="M58" s="21">
        <f>SUM(G$3:G57)+J58</f>
        <v>0.65734170230702671</v>
      </c>
      <c r="N58" s="19">
        <f t="shared" si="1"/>
        <v>4.6167054442560238E-4</v>
      </c>
      <c r="O58" s="19">
        <f t="shared" si="1"/>
        <v>6.4302411681917276E-3</v>
      </c>
      <c r="P58" s="19">
        <f t="shared" si="1"/>
        <v>0.4320981135918997</v>
      </c>
      <c r="Q58" s="19">
        <f t="shared" si="2"/>
        <v>1.7229779281543326E-3</v>
      </c>
      <c r="R58" s="19">
        <f t="shared" si="3"/>
        <v>1.412398567498736E-2</v>
      </c>
      <c r="S58" s="19">
        <f t="shared" si="4"/>
        <v>5.2711432144427826E-2</v>
      </c>
    </row>
    <row r="59" spans="1:19" x14ac:dyDescent="0.25">
      <c r="A59" s="26">
        <f>Wellpath!E59</f>
        <v>1680</v>
      </c>
      <c r="B59" s="73">
        <f>Wellpath!K59*Wellpath!P59</f>
        <v>2781122.4</v>
      </c>
      <c r="C59" s="22">
        <v>0</v>
      </c>
      <c r="D59" s="22">
        <v>0</v>
      </c>
      <c r="E59" s="20">
        <f>Model!$W$6*((drdp!B59+drdp!K59)*DSTG!$B59+(drdp!E59+drdp!N59)*DSTG!$C59+(drdp!H59+drdp!Q59)*DSTG!$D59)</f>
        <v>-5.3259365678983497E-3</v>
      </c>
      <c r="F59" s="20">
        <f>Model!$W$6*((drdp!C59+drdp!L59)*DSTG!$B59+(drdp!F59+drdp!O59)*DSTG!$C59+(drdp!I59+drdp!R59)*DSTG!$D59)</f>
        <v>-1.9876665869285649E-2</v>
      </c>
      <c r="G59" s="20">
        <f>Model!$W$6*((drdp!D59+drdp!M59)*DSTG!$B59+(drdp!G59+drdp!P59)*DSTG!$C59+(drdp!J59+drdp!S59)*DSTG!$D59)</f>
        <v>1.2858460744937008E-2</v>
      </c>
      <c r="H59" s="18">
        <f>Model!$W$6*((drdp!B59)*DSTG!$B59+(drdp!E59)*DSTG!$C59+(drdp!H59)*DSTG!$D59)</f>
        <v>9.2667944123967616E-2</v>
      </c>
      <c r="I59" s="18">
        <f>Model!$W$6*((drdp!C59)*DSTG!$B59+(drdp!F59)*DSTG!$C59+(drdp!I59)*DSTG!$D59)</f>
        <v>0.34584147570360102</v>
      </c>
      <c r="J59" s="18">
        <f>Model!$W$6*((drdp!D59)*DSTG!$B59+(drdp!G59)*DSTG!$C59+(drdp!J59)*DSTG!$D59)</f>
        <v>0.59588102574149215</v>
      </c>
      <c r="K59" s="21">
        <f>SUM(E$3:E58)+H59</f>
        <v>2.4554803585652735E-2</v>
      </c>
      <c r="L59" s="21">
        <f>SUM(F$3:F58)+I59</f>
        <v>9.163977455153044E-2</v>
      </c>
      <c r="M59" s="21">
        <f>SUM(G$3:G58)+J59</f>
        <v>0.67707163103177104</v>
      </c>
      <c r="N59" s="19">
        <f t="shared" si="1"/>
        <v>6.0293837912998437E-4</v>
      </c>
      <c r="O59" s="19">
        <f t="shared" si="1"/>
        <v>8.3978482798553258E-3</v>
      </c>
      <c r="P59" s="19">
        <f t="shared" si="1"/>
        <v>0.45842599354802271</v>
      </c>
      <c r="Q59" s="19">
        <f t="shared" si="2"/>
        <v>2.2501966647463277E-3</v>
      </c>
      <c r="R59" s="19">
        <f t="shared" si="3"/>
        <v>1.6625360913402675E-2</v>
      </c>
      <c r="S59" s="19">
        <f t="shared" si="4"/>
        <v>6.2046691622988502E-2</v>
      </c>
    </row>
    <row r="60" spans="1:19" x14ac:dyDescent="0.25">
      <c r="A60" s="26">
        <f>Wellpath!E60</f>
        <v>1710</v>
      </c>
      <c r="B60" s="73">
        <f>Wellpath!K60*Wellpath!P60</f>
        <v>2873808.9</v>
      </c>
      <c r="C60" s="22">
        <v>0</v>
      </c>
      <c r="D60" s="22">
        <v>0</v>
      </c>
      <c r="E60" s="20">
        <f>Model!$W$6*((drdp!B60+drdp!K60)*DSTG!$B60+(drdp!E60+drdp!N60)*DSTG!$C60+(drdp!H60+drdp!Q60)*DSTG!$D60)</f>
        <v>-5.3800647448165326E-3</v>
      </c>
      <c r="F60" s="20">
        <f>Model!$W$6*((drdp!C60+drdp!L60)*DSTG!$B60+(drdp!F60+drdp!O60)*DSTG!$C60+(drdp!I60+drdp!R60)*DSTG!$D60)</f>
        <v>-2.0078674975665331E-2</v>
      </c>
      <c r="G60" s="20">
        <f>Model!$W$6*((drdp!D60+drdp!M60)*DSTG!$B60+(drdp!G60+drdp!P60)*DSTG!$C60+(drdp!J60+drdp!S60)*DSTG!$D60)</f>
        <v>1.4020990959552306E-2</v>
      </c>
      <c r="H60" s="18">
        <f>Model!$W$6*((drdp!B60)*DSTG!$B60+(drdp!E60)*DSTG!$C60+(drdp!H60)*DSTG!$D60)</f>
        <v>0.10125972394376551</v>
      </c>
      <c r="I60" s="18">
        <f>Model!$W$6*((drdp!C60)*DSTG!$B60+(drdp!F60)*DSTG!$C60+(drdp!I60)*DSTG!$D60)</f>
        <v>0.37790643451853173</v>
      </c>
      <c r="J60" s="18">
        <f>Model!$W$6*((drdp!D60)*DSTG!$B60+(drdp!G60)*DSTG!$C60+(drdp!J60)*DSTG!$D60)</f>
        <v>0.60245296510068325</v>
      </c>
      <c r="K60" s="21">
        <f>SUM(E$3:E59)+H60</f>
        <v>2.7820646837552282E-2</v>
      </c>
      <c r="L60" s="21">
        <f>SUM(F$3:F59)+I60</f>
        <v>0.10382806749717549</v>
      </c>
      <c r="M60" s="21">
        <f>SUM(G$3:G59)+J60</f>
        <v>0.69650203113589915</v>
      </c>
      <c r="N60" s="19">
        <f t="shared" si="1"/>
        <v>7.739883904598078E-4</v>
      </c>
      <c r="O60" s="19">
        <f t="shared" si="1"/>
        <v>1.078026760019803E-2</v>
      </c>
      <c r="P60" s="19">
        <f t="shared" si="1"/>
        <v>0.485115079376433</v>
      </c>
      <c r="Q60" s="19">
        <f t="shared" si="2"/>
        <v>2.8885639976644604E-3</v>
      </c>
      <c r="R60" s="19">
        <f t="shared" si="3"/>
        <v>1.9377137029869693E-2</v>
      </c>
      <c r="S60" s="19">
        <f t="shared" si="4"/>
        <v>7.231645990069796E-2</v>
      </c>
    </row>
    <row r="61" spans="1:19" x14ac:dyDescent="0.25">
      <c r="A61" s="26">
        <f>Wellpath!E61</f>
        <v>1740</v>
      </c>
      <c r="B61" s="73">
        <f>Wellpath!K61*Wellpath!P61</f>
        <v>2966978.4000000004</v>
      </c>
      <c r="C61" s="22">
        <v>0</v>
      </c>
      <c r="D61" s="22">
        <v>0</v>
      </c>
      <c r="E61" s="20">
        <f>Model!$W$6*((drdp!B61+drdp!K61)*DSTG!$B61+(drdp!E61+drdp!N61)*DSTG!$C61+(drdp!H61+drdp!Q61)*DSTG!$D61)</f>
        <v>-5.4203512711748529E-3</v>
      </c>
      <c r="F61" s="20">
        <f>Model!$W$6*((drdp!C61+drdp!L61)*DSTG!$B61+(drdp!F61+drdp!O61)*DSTG!$C61+(drdp!I61+drdp!R61)*DSTG!$D61)</f>
        <v>-2.0229026338895072E-2</v>
      </c>
      <c r="G61" s="20">
        <f>Model!$W$6*((drdp!D61+drdp!M61)*DSTG!$B61+(drdp!G61+drdp!P61)*DSTG!$C61+(drdp!J61+drdp!S61)*DSTG!$D61)</f>
        <v>1.5215710705046959E-2</v>
      </c>
      <c r="H61" s="18">
        <f>Model!$W$6*((drdp!B61)*DSTG!$B61+(drdp!E61)*DSTG!$C61+(drdp!H61)*DSTG!$D61)</f>
        <v>0.11009707347610596</v>
      </c>
      <c r="I61" s="18">
        <f>Model!$W$6*((drdp!C61)*DSTG!$B61+(drdp!F61)*DSTG!$C61+(drdp!I61)*DSTG!$D61)</f>
        <v>0.41088787197747134</v>
      </c>
      <c r="J61" s="18">
        <f>Model!$W$6*((drdp!D61)*DSTG!$B61+(drdp!G61)*DSTG!$C61+(drdp!J61)*DSTG!$D61)</f>
        <v>0.60750906476282907</v>
      </c>
      <c r="K61" s="21">
        <f>SUM(E$3:E60)+H61</f>
        <v>3.1277931625076208E-2</v>
      </c>
      <c r="L61" s="21">
        <f>SUM(F$3:F60)+I61</f>
        <v>0.11673082998044976</v>
      </c>
      <c r="M61" s="21">
        <f>SUM(G$3:G60)+J61</f>
        <v>0.7155791217575973</v>
      </c>
      <c r="N61" s="19">
        <f t="shared" si="1"/>
        <v>9.7830900674294248E-4</v>
      </c>
      <c r="O61" s="19">
        <f t="shared" si="1"/>
        <v>1.3626086667924668E-2</v>
      </c>
      <c r="P61" s="19">
        <f t="shared" si="1"/>
        <v>0.51205347949537428</v>
      </c>
      <c r="Q61" s="19">
        <f t="shared" si="2"/>
        <v>3.6510989186669036E-3</v>
      </c>
      <c r="R61" s="19">
        <f t="shared" si="3"/>
        <v>2.2381834842666211E-2</v>
      </c>
      <c r="S61" s="19">
        <f t="shared" si="4"/>
        <v>8.3530144799445649E-2</v>
      </c>
    </row>
    <row r="62" spans="1:19" x14ac:dyDescent="0.25">
      <c r="A62" s="26">
        <f>Wellpath!E62</f>
        <v>1770</v>
      </c>
      <c r="B62" s="73">
        <f>Wellpath!K62*Wellpath!P62</f>
        <v>3060542.4</v>
      </c>
      <c r="C62" s="22">
        <v>0</v>
      </c>
      <c r="D62" s="22">
        <v>0</v>
      </c>
      <c r="E62" s="20">
        <f>Model!$W$6*((drdp!B62+drdp!K62)*DSTG!$B62+(drdp!E62+drdp!N62)*DSTG!$C62+(drdp!H62+drdp!Q62)*DSTG!$D62)</f>
        <v>-5.4461042168998663E-3</v>
      </c>
      <c r="F62" s="20">
        <f>Model!$W$6*((drdp!C62+drdp!L62)*DSTG!$B62+(drdp!F62+drdp!O62)*DSTG!$C62+(drdp!I62+drdp!R62)*DSTG!$D62)</f>
        <v>-2.0325137640785466E-2</v>
      </c>
      <c r="G62" s="20">
        <f>Model!$W$6*((drdp!D62+drdp!M62)*DSTG!$B62+(drdp!G62+drdp!P62)*DSTG!$C62+(drdp!J62+drdp!S62)*DSTG!$D62)</f>
        <v>1.6439914394383418E-2</v>
      </c>
      <c r="H62" s="18">
        <f>Model!$W$6*((drdp!B62)*DSTG!$B62+(drdp!E62)*DSTG!$C62+(drdp!H62)*DSTG!$D62)</f>
        <v>0.11916027982470724</v>
      </c>
      <c r="I62" s="18">
        <f>Model!$W$6*((drdp!C62)*DSTG!$B62+(drdp!F62)*DSTG!$C62+(drdp!I62)*DSTG!$D62)</f>
        <v>0.44471221854993204</v>
      </c>
      <c r="J62" s="18">
        <f>Model!$W$6*((drdp!D62)*DSTG!$B62+(drdp!G62)*DSTG!$C62+(drdp!J62)*DSTG!$D62)</f>
        <v>0.61097139208430162</v>
      </c>
      <c r="K62" s="21">
        <f>SUM(E$3:E61)+H62</f>
        <v>3.4920786702502635E-2</v>
      </c>
      <c r="L62" s="21">
        <f>SUM(F$3:F61)+I62</f>
        <v>0.13032615021401539</v>
      </c>
      <c r="M62" s="21">
        <f>SUM(G$3:G61)+J62</f>
        <v>0.73425715978411676</v>
      </c>
      <c r="N62" s="19">
        <f t="shared" si="1"/>
        <v>1.2194613439216848E-3</v>
      </c>
      <c r="O62" s="19">
        <f t="shared" si="1"/>
        <v>1.6984905429606102E-2</v>
      </c>
      <c r="P62" s="19">
        <f t="shared" si="1"/>
        <v>0.539133576694238</v>
      </c>
      <c r="Q62" s="19">
        <f t="shared" si="2"/>
        <v>4.5510916933819492E-3</v>
      </c>
      <c r="R62" s="19">
        <f t="shared" si="3"/>
        <v>2.5640837661606537E-2</v>
      </c>
      <c r="S62" s="19">
        <f t="shared" si="4"/>
        <v>9.5692908901741106E-2</v>
      </c>
    </row>
    <row r="63" spans="1:19" x14ac:dyDescent="0.25">
      <c r="A63" s="26">
        <f>Wellpath!E63</f>
        <v>1800</v>
      </c>
      <c r="B63" s="73">
        <f>Wellpath!K63*Wellpath!P63</f>
        <v>3154392</v>
      </c>
      <c r="C63" s="22">
        <v>0</v>
      </c>
      <c r="D63" s="22">
        <v>0</v>
      </c>
      <c r="E63" s="20">
        <f>Model!$W$6*((drdp!B63+drdp!K63)*DSTG!$B63+(drdp!E63+drdp!N63)*DSTG!$C63+(drdp!H63+drdp!Q63)*DSTG!$D63)</f>
        <v>-5.4566366079724224E-3</v>
      </c>
      <c r="F63" s="20">
        <f>Model!$W$6*((drdp!C63+drdp!L63)*DSTG!$B63+(drdp!F63+drdp!O63)*DSTG!$C63+(drdp!I63+drdp!R63)*DSTG!$D63)</f>
        <v>-2.0364445059393346E-2</v>
      </c>
      <c r="G63" s="20">
        <f>Model!$W$6*((drdp!D63+drdp!M63)*DSTG!$B63+(drdp!G63+drdp!P63)*DSTG!$C63+(drdp!J63+drdp!S63)*DSTG!$D63)</f>
        <v>1.7690590595465724E-2</v>
      </c>
      <c r="H63" s="18">
        <f>Model!$W$6*((drdp!B63)*DSTG!$B63+(drdp!E63)*DSTG!$C63+(drdp!H63)*DSTG!$D63)</f>
        <v>0.12842736012079858</v>
      </c>
      <c r="I63" s="18">
        <f>Model!$W$6*((drdp!C63)*DSTG!$B63+(drdp!F63)*DSTG!$C63+(drdp!I63)*DSTG!$D63)</f>
        <v>0.47929743305276534</v>
      </c>
      <c r="J63" s="18">
        <f>Model!$W$6*((drdp!D63)*DSTG!$B63+(drdp!G63)*DSTG!$C63+(drdp!J63)*DSTG!$D63)</f>
        <v>0.61276241001374665</v>
      </c>
      <c r="K63" s="21">
        <f>SUM(E$3:E62)+H63</f>
        <v>3.8741762781694111E-2</v>
      </c>
      <c r="L63" s="21">
        <f>SUM(F$3:F62)+I63</f>
        <v>0.14458622707606322</v>
      </c>
      <c r="M63" s="21">
        <f>SUM(G$3:G62)+J63</f>
        <v>0.75248809210794521</v>
      </c>
      <c r="N63" s="19">
        <f t="shared" si="1"/>
        <v>1.5009241834330589E-3</v>
      </c>
      <c r="O63" s="19">
        <f t="shared" si="1"/>
        <v>2.0905177060090919E-2</v>
      </c>
      <c r="P63" s="19">
        <f t="shared" si="1"/>
        <v>0.56623832876425539</v>
      </c>
      <c r="Q63" s="19">
        <f t="shared" si="2"/>
        <v>5.6015253108809993E-3</v>
      </c>
      <c r="R63" s="19">
        <f t="shared" si="3"/>
        <v>2.9152715160495602E-2</v>
      </c>
      <c r="S63" s="19">
        <f t="shared" si="4"/>
        <v>0.10879941415755294</v>
      </c>
    </row>
    <row r="64" spans="1:19" x14ac:dyDescent="0.25">
      <c r="A64" s="26">
        <f>Wellpath!E64</f>
        <v>1830</v>
      </c>
      <c r="B64" s="73">
        <f>Wellpath!K64*Wellpath!P64</f>
        <v>3248396.4</v>
      </c>
      <c r="C64" s="22">
        <v>0</v>
      </c>
      <c r="D64" s="22">
        <v>0</v>
      </c>
      <c r="E64" s="20">
        <f>Model!$W$6*((drdp!B64+drdp!K64)*DSTG!$B64+(drdp!E64+drdp!N64)*DSTG!$C64+(drdp!H64+drdp!Q64)*DSTG!$D64)</f>
        <v>-5.4512723691039983E-3</v>
      </c>
      <c r="F64" s="20">
        <f>Model!$W$6*((drdp!C64+drdp!L64)*DSTG!$B64+(drdp!F64+drdp!O64)*DSTG!$C64+(drdp!I64+drdp!R64)*DSTG!$D64)</f>
        <v>-2.0344425447392518E-2</v>
      </c>
      <c r="G64" s="20">
        <f>Model!$W$6*((drdp!D64+drdp!M64)*DSTG!$B64+(drdp!G64+drdp!P64)*DSTG!$C64+(drdp!J64+drdp!S64)*DSTG!$D64)</f>
        <v>1.8964399183862453E-2</v>
      </c>
      <c r="H64" s="18">
        <f>Model!$W$6*((drdp!B64)*DSTG!$B64+(drdp!E64)*DSTG!$C64+(drdp!H64)*DSTG!$D64)</f>
        <v>0.13787388916512325</v>
      </c>
      <c r="I64" s="18">
        <f>Model!$W$6*((drdp!C64)*DSTG!$B64+(drdp!F64)*DSTG!$C64+(drdp!I64)*DSTG!$D64)</f>
        <v>0.51455235940136013</v>
      </c>
      <c r="J64" s="18">
        <f>Model!$W$6*((drdp!D64)*DSTG!$B64+(drdp!G64)*DSTG!$C64+(drdp!J64)*DSTG!$D64)</f>
        <v>0.61280562337838607</v>
      </c>
      <c r="K64" s="21">
        <f>SUM(E$3:E63)+H64</f>
        <v>4.2731655218046352E-2</v>
      </c>
      <c r="L64" s="21">
        <f>SUM(F$3:F63)+I64</f>
        <v>0.15947670836526467</v>
      </c>
      <c r="M64" s="21">
        <f>SUM(G$3:G63)+J64</f>
        <v>0.77022189606805036</v>
      </c>
      <c r="N64" s="19">
        <f t="shared" si="1"/>
        <v>1.8259943576739881E-3</v>
      </c>
      <c r="O64" s="19">
        <f t="shared" si="1"/>
        <v>2.543282051101968E-2</v>
      </c>
      <c r="P64" s="19">
        <f t="shared" si="1"/>
        <v>0.59324176918266258</v>
      </c>
      <c r="Q64" s="19">
        <f t="shared" si="2"/>
        <v>6.8147037171734188E-3</v>
      </c>
      <c r="R64" s="19">
        <f t="shared" si="3"/>
        <v>3.2912856504169856E-2</v>
      </c>
      <c r="S64" s="19">
        <f t="shared" si="4"/>
        <v>0.12283245269578566</v>
      </c>
    </row>
    <row r="65" spans="1:19" x14ac:dyDescent="0.25">
      <c r="A65" s="26">
        <f>Wellpath!E65</f>
        <v>1860</v>
      </c>
      <c r="B65" s="73">
        <f>Wellpath!K65*Wellpath!P65</f>
        <v>3342438.6</v>
      </c>
      <c r="C65" s="22">
        <v>0</v>
      </c>
      <c r="D65" s="22">
        <v>0</v>
      </c>
      <c r="E65" s="20">
        <f>Model!$W$6*((drdp!B65+drdp!K65)*DSTG!$B65+(drdp!E65+drdp!N65)*DSTG!$C65+(drdp!H65+drdp!Q65)*DSTG!$D65)</f>
        <v>-5.4294136602370388E-3</v>
      </c>
      <c r="F65" s="20">
        <f>Model!$W$6*((drdp!C65+drdp!L65)*DSTG!$B65+(drdp!F65+drdp!O65)*DSTG!$C65+(drdp!I65+drdp!R65)*DSTG!$D65)</f>
        <v>-2.0262847635313157E-2</v>
      </c>
      <c r="G65" s="20">
        <f>Model!$W$6*((drdp!D65+drdp!M65)*DSTG!$B65+(drdp!G65+drdp!P65)*DSTG!$C65+(drdp!J65+drdp!S65)*DSTG!$D65)</f>
        <v>2.0257874853831816E-2</v>
      </c>
      <c r="H65" s="18">
        <f>Model!$W$6*((drdp!B65)*DSTG!$B65+(drdp!E65)*DSTG!$C65+(drdp!H65)*DSTG!$D65)</f>
        <v>0.14747447456327573</v>
      </c>
      <c r="I65" s="18">
        <f>Model!$W$6*((drdp!C65)*DSTG!$B65+(drdp!F65)*DSTG!$C65+(drdp!I65)*DSTG!$D65)</f>
        <v>0.55038223188966906</v>
      </c>
      <c r="J65" s="18">
        <f>Model!$W$6*((drdp!D65)*DSTG!$B65+(drdp!G65)*DSTG!$C65+(drdp!J65)*DSTG!$D65)</f>
        <v>0.61103313315426333</v>
      </c>
      <c r="K65" s="21">
        <f>SUM(E$3:E64)+H65</f>
        <v>4.6880968247094826E-2</v>
      </c>
      <c r="L65" s="21">
        <f>SUM(F$3:F64)+I65</f>
        <v>0.1749621554061811</v>
      </c>
      <c r="M65" s="21">
        <f>SUM(G$3:G64)+J65</f>
        <v>0.78741380502779013</v>
      </c>
      <c r="N65" s="19">
        <f t="shared" si="1"/>
        <v>2.1978251837851135E-3</v>
      </c>
      <c r="O65" s="19">
        <f t="shared" si="1"/>
        <v>3.0611755824376665E-2</v>
      </c>
      <c r="P65" s="19">
        <f t="shared" si="1"/>
        <v>0.62002050034834266</v>
      </c>
      <c r="Q65" s="19">
        <f t="shared" si="2"/>
        <v>8.202395252040447E-3</v>
      </c>
      <c r="R65" s="19">
        <f t="shared" si="3"/>
        <v>3.6914721590831943E-2</v>
      </c>
      <c r="S65" s="19">
        <f t="shared" si="4"/>
        <v>0.1377676165242446</v>
      </c>
    </row>
    <row r="66" spans="1:19" x14ac:dyDescent="0.25">
      <c r="A66" s="26">
        <f>Wellpath!E66</f>
        <v>1890</v>
      </c>
      <c r="B66" s="73">
        <f>Wellpath!K66*Wellpath!P66</f>
        <v>3436454.7</v>
      </c>
      <c r="C66" s="22">
        <v>0</v>
      </c>
      <c r="D66" s="22">
        <v>0</v>
      </c>
      <c r="E66" s="20">
        <f>Model!$W$6*((drdp!B66+drdp!K66)*DSTG!$B66+(drdp!E66+drdp!N66)*DSTG!$C66+(drdp!H66+drdp!Q66)*DSTG!$D66)</f>
        <v>-5.3906023921384289E-3</v>
      </c>
      <c r="F66" s="20">
        <f>Model!$W$6*((drdp!C66+drdp!L66)*DSTG!$B66+(drdp!F66+drdp!O66)*DSTG!$C66+(drdp!I66+drdp!R66)*DSTG!$D66)</f>
        <v>-2.0118002010862938E-2</v>
      </c>
      <c r="G66" s="20">
        <f>Model!$W$6*((drdp!D66+drdp!M66)*DSTG!$B66+(drdp!G66+drdp!P66)*DSTG!$C66+(drdp!J66+drdp!S66)*DSTG!$D66)</f>
        <v>2.1567702579383854E-2</v>
      </c>
      <c r="H66" s="18">
        <f>Model!$W$6*((drdp!B66)*DSTG!$B66+(drdp!E66)*DSTG!$C66+(drdp!H66)*DSTG!$D66)</f>
        <v>0.15720476819947118</v>
      </c>
      <c r="I66" s="18">
        <f>Model!$W$6*((drdp!C66)*DSTG!$B66+(drdp!F66)*DSTG!$C66+(drdp!I66)*DSTG!$D66)</f>
        <v>0.58669618211251473</v>
      </c>
      <c r="J66" s="18">
        <f>Model!$W$6*((drdp!D66)*DSTG!$B66+(drdp!G66)*DSTG!$C66+(drdp!J66)*DSTG!$D66)</f>
        <v>0.6073925824786226</v>
      </c>
      <c r="K66" s="21">
        <f>SUM(E$3:E65)+H66</f>
        <v>5.1181848223053245E-2</v>
      </c>
      <c r="L66" s="21">
        <f>SUM(F$3:F65)+I66</f>
        <v>0.1910132579937136</v>
      </c>
      <c r="M66" s="21">
        <f>SUM(G$3:G65)+J66</f>
        <v>0.80403112920598119</v>
      </c>
      <c r="N66" s="19">
        <f t="shared" si="1"/>
        <v>2.6195815875276586E-3</v>
      </c>
      <c r="O66" s="19">
        <f t="shared" si="1"/>
        <v>3.6486064729372991E-2</v>
      </c>
      <c r="P66" s="19">
        <f t="shared" si="1"/>
        <v>0.64646605673224522</v>
      </c>
      <c r="Q66" s="19">
        <f t="shared" si="2"/>
        <v>9.7764115792251614E-3</v>
      </c>
      <c r="R66" s="19">
        <f t="shared" si="3"/>
        <v>4.115179922163064E-2</v>
      </c>
      <c r="S66" s="19">
        <f t="shared" si="4"/>
        <v>0.15358060551799896</v>
      </c>
    </row>
    <row r="67" spans="1:19" x14ac:dyDescent="0.25">
      <c r="A67" s="26">
        <f>Wellpath!E67</f>
        <v>1920</v>
      </c>
      <c r="B67" s="73">
        <f>Wellpath!K67*Wellpath!P67</f>
        <v>3530284.8000000003</v>
      </c>
      <c r="C67" s="22">
        <v>0</v>
      </c>
      <c r="D67" s="22">
        <v>0</v>
      </c>
      <c r="E67" s="20">
        <f>Model!$W$6*((drdp!B67+drdp!K67)*DSTG!$B67+(drdp!E67+drdp!N67)*DSTG!$C67+(drdp!H67+drdp!Q67)*DSTG!$D67)</f>
        <v>-5.3342828587788277E-3</v>
      </c>
      <c r="F67" s="20">
        <f>Model!$W$6*((drdp!C67+drdp!L67)*DSTG!$B67+(drdp!F67+drdp!O67)*DSTG!$C67+(drdp!I67+drdp!R67)*DSTG!$D67)</f>
        <v>-1.9907814650906314E-2</v>
      </c>
      <c r="G67" s="20">
        <f>Model!$W$6*((drdp!D67+drdp!M67)*DSTG!$B67+(drdp!G67+drdp!P67)*DSTG!$C67+(drdp!J67+drdp!S67)*DSTG!$D67)</f>
        <v>2.2889819789930595E-2</v>
      </c>
      <c r="H67" s="18">
        <f>Model!$W$6*((drdp!B67)*DSTG!$B67+(drdp!E67)*DSTG!$C67+(drdp!H67)*DSTG!$D67)</f>
        <v>0.16703492857040325</v>
      </c>
      <c r="I67" s="18">
        <f>Model!$W$6*((drdp!C67)*DSTG!$B67+(drdp!F67)*DSTG!$C67+(drdp!I67)*DSTG!$D67)</f>
        <v>0.62338284006338318</v>
      </c>
      <c r="J67" s="18">
        <f>Model!$W$6*((drdp!D67)*DSTG!$B67+(drdp!G67)*DSTG!$C67+(drdp!J67)*DSTG!$D67)</f>
        <v>0.60182043690845344</v>
      </c>
      <c r="K67" s="21">
        <f>SUM(E$3:E66)+H67</f>
        <v>5.5621406201846885E-2</v>
      </c>
      <c r="L67" s="21">
        <f>SUM(F$3:F66)+I67</f>
        <v>0.20758191393371911</v>
      </c>
      <c r="M67" s="21">
        <f>SUM(G$3:G66)+J67</f>
        <v>0.82002668621519592</v>
      </c>
      <c r="N67" s="19">
        <f t="shared" si="1"/>
        <v>3.0937408278708511E-3</v>
      </c>
      <c r="O67" s="19">
        <f t="shared" si="1"/>
        <v>4.3090250992385969E-2</v>
      </c>
      <c r="P67" s="19">
        <f t="shared" si="1"/>
        <v>0.67244376610507539</v>
      </c>
      <c r="Q67" s="19">
        <f t="shared" si="2"/>
        <v>1.1545997955064211E-2</v>
      </c>
      <c r="R67" s="19">
        <f t="shared" si="3"/>
        <v>4.5611037410329847E-2</v>
      </c>
      <c r="S67" s="19">
        <f t="shared" si="4"/>
        <v>0.17022270900127567</v>
      </c>
    </row>
    <row r="68" spans="1:19" x14ac:dyDescent="0.25">
      <c r="A68" s="26">
        <f>Wellpath!E68</f>
        <v>1950</v>
      </c>
      <c r="B68" s="73">
        <f>Wellpath!K68*Wellpath!P68</f>
        <v>3623821.5</v>
      </c>
      <c r="C68" s="22">
        <v>0</v>
      </c>
      <c r="D68" s="22">
        <v>0</v>
      </c>
      <c r="E68" s="20">
        <f>Model!$W$6*((drdp!B68+drdp!K68)*DSTG!$B68+(drdp!E68+drdp!N68)*DSTG!$C68+(drdp!H68+drdp!Q68)*DSTG!$D68)</f>
        <v>-5.2600478780143109E-3</v>
      </c>
      <c r="F68" s="20">
        <f>Model!$W$6*((drdp!C68+drdp!L68)*DSTG!$B68+(drdp!F68+drdp!O68)*DSTG!$C68+(drdp!I68+drdp!R68)*DSTG!$D68)</f>
        <v>-1.9630765930994332E-2</v>
      </c>
      <c r="G68" s="20">
        <f>Model!$W$6*((drdp!D68+drdp!M68)*DSTG!$B68+(drdp!G68+drdp!P68)*DSTG!$C68+(drdp!J68+drdp!S68)*DSTG!$D68)</f>
        <v>2.4220323328053343E-2</v>
      </c>
      <c r="H68" s="18">
        <f>Model!$W$6*((drdp!B68)*DSTG!$B68+(drdp!E68)*DSTG!$C68+(drdp!H68)*DSTG!$D68)</f>
        <v>0.17693622177879692</v>
      </c>
      <c r="I68" s="18">
        <f>Model!$W$6*((drdp!C68)*DSTG!$B68+(drdp!F68)*DSTG!$C68+(drdp!I68)*DSTG!$D68)</f>
        <v>0.66033496937774505</v>
      </c>
      <c r="J68" s="18">
        <f>Model!$W$6*((drdp!D68)*DSTG!$B68+(drdp!G68)*DSTG!$C68+(drdp!J68)*DSTG!$D68)</f>
        <v>0.59426967969336952</v>
      </c>
      <c r="K68" s="21">
        <f>SUM(E$3:E67)+H68</f>
        <v>6.0188416551461732E-2</v>
      </c>
      <c r="L68" s="21">
        <f>SUM(F$3:F67)+I68</f>
        <v>0.22462622859717468</v>
      </c>
      <c r="M68" s="21">
        <f>SUM(G$3:G67)+J68</f>
        <v>0.83536574879004255</v>
      </c>
      <c r="N68" s="19">
        <f t="shared" ref="N68:P131" si="5">K68^2</f>
        <v>3.6226454869722727E-3</v>
      </c>
      <c r="O68" s="19">
        <f t="shared" si="5"/>
        <v>5.045694257379018E-2</v>
      </c>
      <c r="P68" s="19">
        <f t="shared" si="5"/>
        <v>0.69783593425154844</v>
      </c>
      <c r="Q68" s="19">
        <f t="shared" ref="Q68:Q131" si="6">K68*L68</f>
        <v>1.3519897015190616E-2</v>
      </c>
      <c r="R68" s="19">
        <f t="shared" ref="R68:R131" si="7">K68*M68</f>
        <v>5.0279341660998823E-2</v>
      </c>
      <c r="S68" s="19">
        <f t="shared" ref="S68:S131" si="8">L68*M68</f>
        <v>0.18764505764996209</v>
      </c>
    </row>
    <row r="69" spans="1:19" x14ac:dyDescent="0.25">
      <c r="A69" s="26">
        <f>Wellpath!E69</f>
        <v>1980</v>
      </c>
      <c r="B69" s="73">
        <f>Wellpath!K69*Wellpath!P69</f>
        <v>3716955</v>
      </c>
      <c r="C69" s="22">
        <v>0</v>
      </c>
      <c r="D69" s="22">
        <v>0</v>
      </c>
      <c r="E69" s="20">
        <f>Model!$W$6*((drdp!B69+drdp!K69)*DSTG!$B69+(drdp!E69+drdp!N69)*DSTG!$C69+(drdp!H69+drdp!Q69)*DSTG!$D69)</f>
        <v>-5.1675499720847179E-3</v>
      </c>
      <c r="F69" s="20">
        <f>Model!$W$6*((drdp!C69+drdp!L69)*DSTG!$B69+(drdp!F69+drdp!O69)*DSTG!$C69+(drdp!I69+drdp!R69)*DSTG!$D69)</f>
        <v>-1.9285559046471255E-2</v>
      </c>
      <c r="G69" s="20">
        <f>Model!$W$6*((drdp!D69+drdp!M69)*DSTG!$B69+(drdp!G69+drdp!P69)*DSTG!$C69+(drdp!J69+drdp!S69)*DSTG!$D69)</f>
        <v>2.5555160915957626E-2</v>
      </c>
      <c r="H69" s="18">
        <f>Model!$W$6*((drdp!B69)*DSTG!$B69+(drdp!E69)*DSTG!$C69+(drdp!H69)*DSTG!$D69)</f>
        <v>0.18687877851661089</v>
      </c>
      <c r="I69" s="18">
        <f>Model!$W$6*((drdp!C69)*DSTG!$B69+(drdp!F69)*DSTG!$C69+(drdp!I69)*DSTG!$D69)</f>
        <v>0.69744109628040329</v>
      </c>
      <c r="J69" s="18">
        <f>Model!$W$6*((drdp!D69)*DSTG!$B69+(drdp!G69)*DSTG!$C69+(drdp!J69)*DSTG!$D69)</f>
        <v>0.58469982734768922</v>
      </c>
      <c r="K69" s="21">
        <f>SUM(E$3:E68)+H69</f>
        <v>6.4870925411261382E-2</v>
      </c>
      <c r="L69" s="21">
        <f>SUM(F$3:F68)+I69</f>
        <v>0.24210158956883859</v>
      </c>
      <c r="M69" s="21">
        <f>SUM(G$3:G68)+J69</f>
        <v>0.85001621977241559</v>
      </c>
      <c r="N69" s="19">
        <f t="shared" si="5"/>
        <v>4.2082369637134378E-3</v>
      </c>
      <c r="O69" s="19">
        <f t="shared" si="5"/>
        <v>5.8613179671758373E-2</v>
      </c>
      <c r="P69" s="19">
        <f t="shared" si="5"/>
        <v>0.72252757387618749</v>
      </c>
      <c r="Q69" s="19">
        <f t="shared" si="6"/>
        <v>1.5705354158867944E-2</v>
      </c>
      <c r="R69" s="19">
        <f t="shared" si="7"/>
        <v>5.5141338791218734E-2</v>
      </c>
      <c r="S69" s="19">
        <f t="shared" si="8"/>
        <v>0.20579027796619706</v>
      </c>
    </row>
    <row r="70" spans="1:19" x14ac:dyDescent="0.25">
      <c r="A70" s="26">
        <f>Wellpath!E70</f>
        <v>2010</v>
      </c>
      <c r="B70" s="73">
        <f>Wellpath!K70*Wellpath!P70</f>
        <v>3809553</v>
      </c>
      <c r="C70" s="22">
        <v>0</v>
      </c>
      <c r="D70" s="22">
        <v>0</v>
      </c>
      <c r="E70" s="20">
        <f>Model!$W$6*((drdp!B70+drdp!K70)*DSTG!$B70+(drdp!E70+drdp!N70)*DSTG!$C70+(drdp!H70+drdp!Q70)*DSTG!$D70)</f>
        <v>-5.0564778420112951E-3</v>
      </c>
      <c r="F70" s="20">
        <f>Model!$W$6*((drdp!C70+drdp!L70)*DSTG!$B70+(drdp!F70+drdp!O70)*DSTG!$C70+(drdp!I70+drdp!R70)*DSTG!$D70)</f>
        <v>-1.8871032213732472E-2</v>
      </c>
      <c r="G70" s="20">
        <f>Model!$W$6*((drdp!D70+drdp!M70)*DSTG!$B70+(drdp!G70+drdp!P70)*DSTG!$C70+(drdp!J70+drdp!S70)*DSTG!$D70)</f>
        <v>2.6890002164449259E-2</v>
      </c>
      <c r="H70" s="18">
        <f>Model!$W$6*((drdp!B70)*DSTG!$B70+(drdp!E70)*DSTG!$C70+(drdp!H70)*DSTG!$D70)</f>
        <v>0.19683064950560228</v>
      </c>
      <c r="I70" s="18">
        <f>Model!$W$6*((drdp!C70)*DSTG!$B70+(drdp!F70)*DSTG!$C70+(drdp!I70)*DSTG!$D70)</f>
        <v>0.73458198444168965</v>
      </c>
      <c r="J70" s="18">
        <f>Model!$W$6*((drdp!D70)*DSTG!$B70+(drdp!G70)*DSTG!$C70+(drdp!J70)*DSTG!$D70)</f>
        <v>0.5730742614422295</v>
      </c>
      <c r="K70" s="21">
        <f>SUM(E$3:E69)+H70</f>
        <v>6.9655246428168061E-2</v>
      </c>
      <c r="L70" s="21">
        <f>SUM(F$3:F69)+I70</f>
        <v>0.25995691868365367</v>
      </c>
      <c r="M70" s="21">
        <f>SUM(G$3:G69)+J70</f>
        <v>0.86394581478291355</v>
      </c>
      <c r="N70" s="19">
        <f t="shared" si="5"/>
        <v>4.8518533549688197E-3</v>
      </c>
      <c r="O70" s="19">
        <f t="shared" si="5"/>
        <v>6.7577599571499725E-2</v>
      </c>
      <c r="P70" s="19">
        <f t="shared" si="5"/>
        <v>0.74640237088091232</v>
      </c>
      <c r="Q70" s="19">
        <f t="shared" si="6"/>
        <v>1.8107363231617143E-2</v>
      </c>
      <c r="R70" s="19">
        <f t="shared" si="7"/>
        <v>6.0178358629288282E-2</v>
      </c>
      <c r="S70" s="19">
        <f t="shared" si="8"/>
        <v>0.22458869192060477</v>
      </c>
    </row>
    <row r="71" spans="1:19" x14ac:dyDescent="0.25">
      <c r="A71" s="26">
        <f>Wellpath!E71</f>
        <v>2040</v>
      </c>
      <c r="B71" s="73">
        <f>Wellpath!K71*Wellpath!P71</f>
        <v>3901520.4</v>
      </c>
      <c r="C71" s="22">
        <v>0</v>
      </c>
      <c r="D71" s="22">
        <v>0</v>
      </c>
      <c r="E71" s="20">
        <f>Model!$W$6*((drdp!B71+drdp!K71)*DSTG!$B71+(drdp!E71+drdp!N71)*DSTG!$C71+(drdp!H71+drdp!Q71)*DSTG!$D71)</f>
        <v>-4.9266412237091986E-3</v>
      </c>
      <c r="F71" s="20">
        <f>Model!$W$6*((drdp!C71+drdp!L71)*DSTG!$B71+(drdp!F71+drdp!O71)*DSTG!$C71+(drdp!I71+drdp!R71)*DSTG!$D71)</f>
        <v>-1.8386475357545909E-2</v>
      </c>
      <c r="G71" s="20">
        <f>Model!$W$6*((drdp!D71+drdp!M71)*DSTG!$B71+(drdp!G71+drdp!P71)*DSTG!$C71+(drdp!J71+drdp!S71)*DSTG!$D71)</f>
        <v>2.8220666609923929E-2</v>
      </c>
      <c r="H71" s="18">
        <f>Model!$W$6*((drdp!B71)*DSTG!$B71+(drdp!E71)*DSTG!$C71+(drdp!H71)*DSTG!$D71)</f>
        <v>0.20676093647840368</v>
      </c>
      <c r="I71" s="18">
        <f>Model!$W$6*((drdp!C71)*DSTG!$B71+(drdp!F71)*DSTG!$C71+(drdp!I71)*DSTG!$D71)</f>
        <v>0.77164231995792409</v>
      </c>
      <c r="J71" s="18">
        <f>Model!$W$6*((drdp!D71)*DSTG!$B71+(drdp!G71)*DSTG!$C71+(drdp!J71)*DSTG!$D71)</f>
        <v>0.55936983413307251</v>
      </c>
      <c r="K71" s="21">
        <f>SUM(E$3:E70)+H71</f>
        <v>7.4529055558958168E-2</v>
      </c>
      <c r="L71" s="21">
        <f>SUM(F$3:F70)+I71</f>
        <v>0.27814622198615563</v>
      </c>
      <c r="M71" s="21">
        <f>SUM(G$3:G70)+J71</f>
        <v>0.87713138963820581</v>
      </c>
      <c r="N71" s="19">
        <f t="shared" si="5"/>
        <v>5.5545801225102736E-3</v>
      </c>
      <c r="O71" s="19">
        <f t="shared" si="5"/>
        <v>7.7365320805171764E-2</v>
      </c>
      <c r="P71" s="19">
        <f t="shared" si="5"/>
        <v>0.76935947468864996</v>
      </c>
      <c r="Q71" s="19">
        <f t="shared" si="6"/>
        <v>2.0729975231920505E-2</v>
      </c>
      <c r="R71" s="19">
        <f t="shared" si="7"/>
        <v>6.5371774070852026E-2</v>
      </c>
      <c r="S71" s="19">
        <f t="shared" si="8"/>
        <v>0.24397078221333357</v>
      </c>
    </row>
    <row r="72" spans="1:19" x14ac:dyDescent="0.25">
      <c r="A72" s="26">
        <f>Wellpath!E72</f>
        <v>2070</v>
      </c>
      <c r="B72" s="73">
        <f>Wellpath!K72*Wellpath!P72</f>
        <v>3992698.8</v>
      </c>
      <c r="C72" s="22">
        <v>0</v>
      </c>
      <c r="D72" s="22">
        <v>0</v>
      </c>
      <c r="E72" s="20">
        <f>Model!$W$6*((drdp!B72+drdp!K72)*DSTG!$B72+(drdp!E72+drdp!N72)*DSTG!$C72+(drdp!H72+drdp!Q72)*DSTG!$D72)</f>
        <v>-4.7778406395468029E-3</v>
      </c>
      <c r="F72" s="20">
        <f>Model!$W$6*((drdp!C72+drdp!L72)*DSTG!$B72+(drdp!F72+drdp!O72)*DSTG!$C72+(drdp!I72+drdp!R72)*DSTG!$D72)</f>
        <v>-1.7831144017255999E-2</v>
      </c>
      <c r="G72" s="20">
        <f>Model!$W$6*((drdp!D72+drdp!M72)*DSTG!$B72+(drdp!G72+drdp!P72)*DSTG!$C72+(drdp!J72+drdp!S72)*DSTG!$D72)</f>
        <v>2.9542429332020705E-2</v>
      </c>
      <c r="H72" s="18">
        <f>Model!$W$6*((drdp!B72)*DSTG!$B72+(drdp!E72)*DSTG!$C72+(drdp!H72)*DSTG!$D72)</f>
        <v>0.21663470924466596</v>
      </c>
      <c r="I72" s="18">
        <f>Model!$W$6*((drdp!C72)*DSTG!$B72+(drdp!F72)*DSTG!$C72+(drdp!I72)*DSTG!$D72)</f>
        <v>0.80849174158400461</v>
      </c>
      <c r="J72" s="18">
        <f>Model!$W$6*((drdp!D72)*DSTG!$B72+(drdp!G72)*DSTG!$C72+(drdp!J72)*DSTG!$D72)</f>
        <v>0.54356210563212082</v>
      </c>
      <c r="K72" s="21">
        <f>SUM(E$3:E71)+H72</f>
        <v>7.9476187101511248E-2</v>
      </c>
      <c r="L72" s="21">
        <f>SUM(F$3:F71)+I72</f>
        <v>0.29660916825469019</v>
      </c>
      <c r="M72" s="21">
        <f>SUM(G$3:G71)+J72</f>
        <v>0.88954432774717795</v>
      </c>
      <c r="N72" s="19">
        <f t="shared" si="5"/>
        <v>6.316464316194423E-3</v>
      </c>
      <c r="O72" s="19">
        <f t="shared" si="5"/>
        <v>8.7976998692739117E-2</v>
      </c>
      <c r="P72" s="19">
        <f t="shared" si="5"/>
        <v>0.7912891110271788</v>
      </c>
      <c r="Q72" s="19">
        <f t="shared" si="6"/>
        <v>2.3573365752233389E-2</v>
      </c>
      <c r="R72" s="19">
        <f t="shared" si="7"/>
        <v>7.0697591427122758E-2</v>
      </c>
      <c r="S72" s="19">
        <f t="shared" si="8"/>
        <v>0.26384700317876797</v>
      </c>
    </row>
    <row r="73" spans="1:19" x14ac:dyDescent="0.25">
      <c r="A73" s="26">
        <f>Wellpath!E73</f>
        <v>2100</v>
      </c>
      <c r="B73" s="73">
        <f>Wellpath!K73*Wellpath!P73</f>
        <v>4083009</v>
      </c>
      <c r="C73" s="22">
        <v>0</v>
      </c>
      <c r="D73" s="22">
        <v>0</v>
      </c>
      <c r="E73" s="20">
        <f>Model!$W$6*((drdp!B73+drdp!K73)*DSTG!$B73+(drdp!E73+drdp!N73)*DSTG!$C73+(drdp!H73+drdp!Q73)*DSTG!$D73)</f>
        <v>-2.3747135534121899E-3</v>
      </c>
      <c r="F73" s="20">
        <f>Model!$W$6*((drdp!C73+drdp!L73)*DSTG!$B73+(drdp!F73+drdp!O73)*DSTG!$C73+(drdp!I73+drdp!R73)*DSTG!$D73)</f>
        <v>-8.862551634756733E-3</v>
      </c>
      <c r="G73" s="20">
        <f>Model!$W$6*((drdp!D73+drdp!M73)*DSTG!$B73+(drdp!G73+drdp!P73)*DSTG!$C73+(drdp!J73+drdp!S73)*DSTG!$D73)</f>
        <v>1.5270078142194212E-2</v>
      </c>
      <c r="H73" s="18">
        <f>Model!$W$6*((drdp!B73)*DSTG!$B73+(drdp!E73)*DSTG!$C73+(drdp!H73)*DSTG!$D73)</f>
        <v>0.22642064407417603</v>
      </c>
      <c r="I73" s="18">
        <f>Model!$W$6*((drdp!C73)*DSTG!$B73+(drdp!F73)*DSTG!$C73+(drdp!I73)*DSTG!$D73)</f>
        <v>0.84501334756729396</v>
      </c>
      <c r="J73" s="18">
        <f>Model!$W$6*((drdp!D73)*DSTG!$B73+(drdp!G73)*DSTG!$C73+(drdp!J73)*DSTG!$D73)</f>
        <v>0.52564620314219423</v>
      </c>
      <c r="K73" s="21">
        <f>SUM(E$3:E72)+H73</f>
        <v>8.4484281291474506E-2</v>
      </c>
      <c r="L73" s="21">
        <f>SUM(F$3:F72)+I73</f>
        <v>0.31529963022072349</v>
      </c>
      <c r="M73" s="21">
        <f>SUM(G$3:G72)+J73</f>
        <v>0.90117085458927215</v>
      </c>
      <c r="N73" s="19">
        <f t="shared" si="5"/>
        <v>7.1375937853369893E-3</v>
      </c>
      <c r="O73" s="19">
        <f t="shared" si="5"/>
        <v>9.9413856817324966E-2</v>
      </c>
      <c r="P73" s="19">
        <f t="shared" si="5"/>
        <v>0.81210890916115908</v>
      </c>
      <c r="Q73" s="19">
        <f t="shared" si="6"/>
        <v>2.6637862650665499E-2</v>
      </c>
      <c r="R73" s="19">
        <f t="shared" si="7"/>
        <v>7.6134771970798543E-2</v>
      </c>
      <c r="S73" s="19">
        <f t="shared" si="8"/>
        <v>0.2841388372176909</v>
      </c>
    </row>
    <row r="74" spans="1:19" x14ac:dyDescent="0.25">
      <c r="A74" s="26">
        <f>Wellpath!E74</f>
        <v>2130</v>
      </c>
      <c r="B74" s="73">
        <f>Wellpath!K74*Wellpath!P74</f>
        <v>4173287.6999999997</v>
      </c>
      <c r="C74" s="22">
        <v>0</v>
      </c>
      <c r="D74" s="22">
        <v>0</v>
      </c>
      <c r="E74" s="20">
        <f>Model!$W$6*((drdp!B74+drdp!K74)*DSTG!$B74+(drdp!E74+drdp!N74)*DSTG!$C74+(drdp!H74+drdp!Q74)*DSTG!$D74)</f>
        <v>0</v>
      </c>
      <c r="F74" s="20">
        <f>Model!$W$6*((drdp!C74+drdp!L74)*DSTG!$B74+(drdp!F74+drdp!O74)*DSTG!$C74+(drdp!I74+drdp!R74)*DSTG!$D74)</f>
        <v>0</v>
      </c>
      <c r="G74" s="20">
        <f>Model!$W$6*((drdp!D74+drdp!M74)*DSTG!$B74+(drdp!G74+drdp!P74)*DSTG!$C74+(drdp!J74+drdp!S74)*DSTG!$D74)</f>
        <v>0</v>
      </c>
      <c r="H74" s="18">
        <f>Model!$W$6*((drdp!B74)*DSTG!$B74+(drdp!E74)*DSTG!$C74+(drdp!H74)*DSTG!$D74)</f>
        <v>0.23385421188253935</v>
      </c>
      <c r="I74" s="18">
        <f>Model!$W$6*((drdp!C74)*DSTG!$B74+(drdp!F74)*DSTG!$C74+(drdp!I74)*DSTG!$D74)</f>
        <v>0.87275580030961419</v>
      </c>
      <c r="J74" s="18">
        <f>Model!$W$6*((drdp!D74)*DSTG!$B74+(drdp!G74)*DSTG!$C74+(drdp!J74)*DSTG!$D74)</f>
        <v>0.52166096250000005</v>
      </c>
      <c r="K74" s="21">
        <f>SUM(E$3:E73)+H74</f>
        <v>8.9543135546425651E-2</v>
      </c>
      <c r="L74" s="21">
        <f>SUM(F$3:F73)+I74</f>
        <v>0.33417953132828704</v>
      </c>
      <c r="M74" s="21">
        <f>SUM(G$3:G73)+J74</f>
        <v>0.91245569208927213</v>
      </c>
      <c r="N74" s="19">
        <f t="shared" si="5"/>
        <v>8.0179731234855563E-3</v>
      </c>
      <c r="O74" s="19">
        <f t="shared" si="5"/>
        <v>0.11167595915879358</v>
      </c>
      <c r="P74" s="19">
        <f t="shared" si="5"/>
        <v>0.83257539002611258</v>
      </c>
      <c r="Q74" s="19">
        <f t="shared" si="6"/>
        <v>2.9923483070569804E-2</v>
      </c>
      <c r="R74" s="19">
        <f t="shared" si="7"/>
        <v>8.1704143716857316E-2</v>
      </c>
      <c r="S74" s="19">
        <f t="shared" si="8"/>
        <v>0.30492401554022075</v>
      </c>
    </row>
    <row r="75" spans="1:19" x14ac:dyDescent="0.25">
      <c r="A75" s="26">
        <f>Wellpath!E75</f>
        <v>2160</v>
      </c>
      <c r="B75" s="73">
        <f>Wellpath!K75*Wellpath!P75</f>
        <v>4264466.4000000004</v>
      </c>
      <c r="C75" s="22">
        <v>0</v>
      </c>
      <c r="D75" s="22">
        <v>0</v>
      </c>
      <c r="E75" s="20">
        <f>Model!$W$6*((drdp!B75+drdp!K75)*DSTG!$B75+(drdp!E75+drdp!N75)*DSTG!$C75+(drdp!H75+drdp!Q75)*DSTG!$D75)</f>
        <v>0</v>
      </c>
      <c r="F75" s="20">
        <f>Model!$W$6*((drdp!C75+drdp!L75)*DSTG!$B75+(drdp!F75+drdp!O75)*DSTG!$C75+(drdp!I75+drdp!R75)*DSTG!$D75)</f>
        <v>0</v>
      </c>
      <c r="G75" s="20">
        <f>Model!$W$6*((drdp!D75+drdp!M75)*DSTG!$B75+(drdp!G75+drdp!P75)*DSTG!$C75+(drdp!J75+drdp!S75)*DSTG!$D75)</f>
        <v>0</v>
      </c>
      <c r="H75" s="18">
        <f>Model!$W$6*((drdp!B75)*DSTG!$B75+(drdp!E75)*DSTG!$C75+(drdp!H75)*DSTG!$D75)</f>
        <v>0.23896349850779994</v>
      </c>
      <c r="I75" s="18">
        <f>Model!$W$6*((drdp!C75)*DSTG!$B75+(drdp!F75)*DSTG!$C75+(drdp!I75)*DSTG!$D75)</f>
        <v>0.89182391758551893</v>
      </c>
      <c r="J75" s="18">
        <f>Model!$W$6*((drdp!D75)*DSTG!$B75+(drdp!G75)*DSTG!$C75+(drdp!J75)*DSTG!$D75)</f>
        <v>0.5330583000000001</v>
      </c>
      <c r="K75" s="21">
        <f>SUM(E$3:E74)+H75</f>
        <v>9.4652422171686235E-2</v>
      </c>
      <c r="L75" s="21">
        <f>SUM(F$3:F74)+I75</f>
        <v>0.35324764860419178</v>
      </c>
      <c r="M75" s="21">
        <f>SUM(G$3:G74)+J75</f>
        <v>0.92385302958927218</v>
      </c>
      <c r="N75" s="19">
        <f t="shared" si="5"/>
        <v>8.9590810229671202E-3</v>
      </c>
      <c r="O75" s="19">
        <f t="shared" si="5"/>
        <v>0.12478390124439055</v>
      </c>
      <c r="P75" s="19">
        <f t="shared" si="5"/>
        <v>0.8535044202812766</v>
      </c>
      <c r="Q75" s="19">
        <f t="shared" si="6"/>
        <v>3.3435745566839432E-2</v>
      </c>
      <c r="R75" s="19">
        <f t="shared" si="7"/>
        <v>8.7444926981275123E-2</v>
      </c>
      <c r="S75" s="19">
        <f t="shared" si="8"/>
        <v>0.32634891035826918</v>
      </c>
    </row>
    <row r="76" spans="1:19" x14ac:dyDescent="0.25">
      <c r="A76" s="26">
        <f>Wellpath!E76</f>
        <v>2190</v>
      </c>
      <c r="B76" s="73">
        <f>Wellpath!K76*Wellpath!P76</f>
        <v>4356545.0999999996</v>
      </c>
      <c r="C76" s="22">
        <v>0</v>
      </c>
      <c r="D76" s="22">
        <v>0</v>
      </c>
      <c r="E76" s="20">
        <f>Model!$W$6*((drdp!B76+drdp!K76)*DSTG!$B76+(drdp!E76+drdp!N76)*DSTG!$C76+(drdp!H76+drdp!Q76)*DSTG!$D76)</f>
        <v>0</v>
      </c>
      <c r="F76" s="20">
        <f>Model!$W$6*((drdp!C76+drdp!L76)*DSTG!$B76+(drdp!F76+drdp!O76)*DSTG!$C76+(drdp!I76+drdp!R76)*DSTG!$D76)</f>
        <v>0</v>
      </c>
      <c r="G76" s="20">
        <f>Model!$W$6*((drdp!D76+drdp!M76)*DSTG!$B76+(drdp!G76+drdp!P76)*DSTG!$C76+(drdp!J76+drdp!S76)*DSTG!$D76)</f>
        <v>0</v>
      </c>
      <c r="H76" s="18">
        <f>Model!$W$6*((drdp!B76)*DSTG!$B76+(drdp!E76)*DSTG!$C76+(drdp!H76)*DSTG!$D76)</f>
        <v>0.24412321750336996</v>
      </c>
      <c r="I76" s="18">
        <f>Model!$W$6*((drdp!C76)*DSTG!$B76+(drdp!F76)*DSTG!$C76+(drdp!I76)*DSTG!$D76)</f>
        <v>0.91108025102976453</v>
      </c>
      <c r="J76" s="18">
        <f>Model!$W$6*((drdp!D76)*DSTG!$B76+(drdp!G76)*DSTG!$C76+(drdp!J76)*DSTG!$D76)</f>
        <v>0.54456813749999999</v>
      </c>
      <c r="K76" s="21">
        <f>SUM(E$3:E75)+H76</f>
        <v>9.9812141167256258E-2</v>
      </c>
      <c r="L76" s="21">
        <f>SUM(F$3:F75)+I76</f>
        <v>0.37250398204843738</v>
      </c>
      <c r="M76" s="21">
        <f>SUM(G$3:G75)+J76</f>
        <v>0.93536286708927219</v>
      </c>
      <c r="N76" s="19">
        <f t="shared" si="5"/>
        <v>9.9624635243922913E-3</v>
      </c>
      <c r="O76" s="19">
        <f t="shared" si="5"/>
        <v>0.13875921664194255</v>
      </c>
      <c r="P76" s="19">
        <f t="shared" si="5"/>
        <v>0.87490369312946348</v>
      </c>
      <c r="Q76" s="19">
        <f t="shared" si="6"/>
        <v>3.7180420041583721E-2</v>
      </c>
      <c r="R76" s="19">
        <f t="shared" si="7"/>
        <v>9.3360570532523987E-2</v>
      </c>
      <c r="S76" s="19">
        <f t="shared" si="8"/>
        <v>0.34842639265099717</v>
      </c>
    </row>
    <row r="77" spans="1:19" x14ac:dyDescent="0.25">
      <c r="A77" s="26">
        <f>Wellpath!E77</f>
        <v>2220</v>
      </c>
      <c r="B77" s="73">
        <f>Wellpath!K77*Wellpath!P77</f>
        <v>4449523.8</v>
      </c>
      <c r="C77" s="22">
        <v>0</v>
      </c>
      <c r="D77" s="22">
        <v>0</v>
      </c>
      <c r="E77" s="20">
        <f>Model!$W$6*((drdp!B77+drdp!K77)*DSTG!$B77+(drdp!E77+drdp!N77)*DSTG!$C77+(drdp!H77+drdp!Q77)*DSTG!$D77)</f>
        <v>0</v>
      </c>
      <c r="F77" s="20">
        <f>Model!$W$6*((drdp!C77+drdp!L77)*DSTG!$B77+(drdp!F77+drdp!O77)*DSTG!$C77+(drdp!I77+drdp!R77)*DSTG!$D77)</f>
        <v>0</v>
      </c>
      <c r="G77" s="20">
        <f>Model!$W$6*((drdp!D77+drdp!M77)*DSTG!$B77+(drdp!G77+drdp!P77)*DSTG!$C77+(drdp!J77+drdp!S77)*DSTG!$D77)</f>
        <v>0</v>
      </c>
      <c r="H77" s="18">
        <f>Model!$W$6*((drdp!B77)*DSTG!$B77+(drdp!E77)*DSTG!$C77+(drdp!H77)*DSTG!$D77)</f>
        <v>0.24933336886924942</v>
      </c>
      <c r="I77" s="18">
        <f>Model!$W$6*((drdp!C77)*DSTG!$B77+(drdp!F77)*DSTG!$C77+(drdp!I77)*DSTG!$D77)</f>
        <v>0.9305248006423511</v>
      </c>
      <c r="J77" s="18">
        <f>Model!$W$6*((drdp!D77)*DSTG!$B77+(drdp!G77)*DSTG!$C77+(drdp!J77)*DSTG!$D77)</f>
        <v>0.55619047500000007</v>
      </c>
      <c r="K77" s="21">
        <f>SUM(E$3:E76)+H77</f>
        <v>0.10502229253313572</v>
      </c>
      <c r="L77" s="21">
        <f>SUM(F$3:F76)+I77</f>
        <v>0.39194853166102395</v>
      </c>
      <c r="M77" s="21">
        <f>SUM(G$3:G76)+J77</f>
        <v>0.94698520458927216</v>
      </c>
      <c r="N77" s="19">
        <f t="shared" si="5"/>
        <v>1.1029681928915534E-2</v>
      </c>
      <c r="O77" s="19">
        <f t="shared" si="5"/>
        <v>0.15362365147123269</v>
      </c>
      <c r="P77" s="19">
        <f t="shared" si="5"/>
        <v>0.89678097771098564</v>
      </c>
      <c r="Q77" s="19">
        <f t="shared" si="6"/>
        <v>4.1163333350037065E-2</v>
      </c>
      <c r="R77" s="19">
        <f t="shared" si="7"/>
        <v>9.9454557180925912E-2</v>
      </c>
      <c r="S77" s="19">
        <f t="shared" si="8"/>
        <v>0.37116946044347959</v>
      </c>
    </row>
    <row r="78" spans="1:19" x14ac:dyDescent="0.25">
      <c r="A78" s="26">
        <f>Wellpath!E78</f>
        <v>2250</v>
      </c>
      <c r="B78" s="73">
        <f>Wellpath!K78*Wellpath!P78</f>
        <v>4543402.5</v>
      </c>
      <c r="C78" s="22">
        <v>0</v>
      </c>
      <c r="D78" s="22">
        <v>0</v>
      </c>
      <c r="E78" s="20">
        <f>Model!$W$6*((drdp!B78+drdp!K78)*DSTG!$B78+(drdp!E78+drdp!N78)*DSTG!$C78+(drdp!H78+drdp!Q78)*DSTG!$D78)</f>
        <v>0</v>
      </c>
      <c r="F78" s="20">
        <f>Model!$W$6*((drdp!C78+drdp!L78)*DSTG!$B78+(drdp!F78+drdp!O78)*DSTG!$C78+(drdp!I78+drdp!R78)*DSTG!$D78)</f>
        <v>0</v>
      </c>
      <c r="G78" s="20">
        <f>Model!$W$6*((drdp!D78+drdp!M78)*DSTG!$B78+(drdp!G78+drdp!P78)*DSTG!$C78+(drdp!J78+drdp!S78)*DSTG!$D78)</f>
        <v>0</v>
      </c>
      <c r="H78" s="18">
        <f>Model!$W$6*((drdp!B78)*DSTG!$B78+(drdp!E78)*DSTG!$C78+(drdp!H78)*DSTG!$D78)</f>
        <v>0.25459395260543838</v>
      </c>
      <c r="I78" s="18">
        <f>Model!$W$6*((drdp!C78)*DSTG!$B78+(drdp!F78)*DSTG!$C78+(drdp!I78)*DSTG!$D78)</f>
        <v>0.95015756642327887</v>
      </c>
      <c r="J78" s="18">
        <f>Model!$W$6*((drdp!D78)*DSTG!$B78+(drdp!G78)*DSTG!$C78+(drdp!J78)*DSTG!$D78)</f>
        <v>0.56792531250000011</v>
      </c>
      <c r="K78" s="21">
        <f>SUM(E$3:E77)+H78</f>
        <v>0.11028287626932468</v>
      </c>
      <c r="L78" s="21">
        <f>SUM(F$3:F77)+I78</f>
        <v>0.41158129744195171</v>
      </c>
      <c r="M78" s="21">
        <f>SUM(G$3:G77)+J78</f>
        <v>0.95872004208927231</v>
      </c>
      <c r="N78" s="19">
        <f t="shared" si="5"/>
        <v>1.2162312798235176E-2</v>
      </c>
      <c r="O78" s="19">
        <f t="shared" si="5"/>
        <v>0.16939916440400032</v>
      </c>
      <c r="P78" s="19">
        <f t="shared" si="5"/>
        <v>0.91914411910365601</v>
      </c>
      <c r="Q78" s="19">
        <f t="shared" si="6"/>
        <v>4.5390369300558876E-2</v>
      </c>
      <c r="R78" s="19">
        <f t="shared" si="7"/>
        <v>0.10573040377865296</v>
      </c>
      <c r="S78" s="19">
        <f t="shared" si="8"/>
        <v>0.39459123880670527</v>
      </c>
    </row>
    <row r="79" spans="1:19" x14ac:dyDescent="0.25">
      <c r="A79" s="26">
        <f>Wellpath!E79</f>
        <v>2280</v>
      </c>
      <c r="B79" s="73">
        <f>Wellpath!K79*Wellpath!P79</f>
        <v>4638181.2</v>
      </c>
      <c r="C79" s="22">
        <v>0</v>
      </c>
      <c r="D79" s="22">
        <v>0</v>
      </c>
      <c r="E79" s="20">
        <f>Model!$W$6*((drdp!B79+drdp!K79)*DSTG!$B79+(drdp!E79+drdp!N79)*DSTG!$C79+(drdp!H79+drdp!Q79)*DSTG!$D79)</f>
        <v>0</v>
      </c>
      <c r="F79" s="20">
        <f>Model!$W$6*((drdp!C79+drdp!L79)*DSTG!$B79+(drdp!F79+drdp!O79)*DSTG!$C79+(drdp!I79+drdp!R79)*DSTG!$D79)</f>
        <v>0</v>
      </c>
      <c r="G79" s="20">
        <f>Model!$W$6*((drdp!D79+drdp!M79)*DSTG!$B79+(drdp!G79+drdp!P79)*DSTG!$C79+(drdp!J79+drdp!S79)*DSTG!$D79)</f>
        <v>0</v>
      </c>
      <c r="H79" s="18">
        <f>Model!$W$6*((drdp!B79)*DSTG!$B79+(drdp!E79)*DSTG!$C79+(drdp!H79)*DSTG!$D79)</f>
        <v>0.2599049687119368</v>
      </c>
      <c r="I79" s="18">
        <f>Model!$W$6*((drdp!C79)*DSTG!$B79+(drdp!F79)*DSTG!$C79+(drdp!I79)*DSTG!$D79)</f>
        <v>0.96997854837254749</v>
      </c>
      <c r="J79" s="18">
        <f>Model!$W$6*((drdp!D79)*DSTG!$B79+(drdp!G79)*DSTG!$C79+(drdp!J79)*DSTG!$D79)</f>
        <v>0.57977265000000011</v>
      </c>
      <c r="K79" s="21">
        <f>SUM(E$3:E78)+H79</f>
        <v>0.1155938923758231</v>
      </c>
      <c r="L79" s="21">
        <f>SUM(F$3:F78)+I79</f>
        <v>0.43140227939122033</v>
      </c>
      <c r="M79" s="21">
        <f>SUM(G$3:G78)+J79</f>
        <v>0.97056737958927219</v>
      </c>
      <c r="N79" s="19">
        <f t="shared" si="5"/>
        <v>1.3361947954593374E-2</v>
      </c>
      <c r="O79" s="19">
        <f t="shared" si="5"/>
        <v>0.18610792666394052</v>
      </c>
      <c r="P79" s="19">
        <f t="shared" si="5"/>
        <v>0.94200103832278637</v>
      </c>
      <c r="Q79" s="19">
        <f t="shared" si="6"/>
        <v>4.9867468654633491E-2</v>
      </c>
      <c r="R79" s="19">
        <f t="shared" si="7"/>
        <v>0.11219166121972697</v>
      </c>
      <c r="S79" s="19">
        <f t="shared" si="8"/>
        <v>0.41870497985757582</v>
      </c>
    </row>
    <row r="80" spans="1:19" x14ac:dyDescent="0.25">
      <c r="A80" s="26">
        <f>Wellpath!E80</f>
        <v>2310</v>
      </c>
      <c r="B80" s="73">
        <f>Wellpath!K80*Wellpath!P80</f>
        <v>4733859.9000000004</v>
      </c>
      <c r="C80" s="22">
        <v>0</v>
      </c>
      <c r="D80" s="22">
        <v>0</v>
      </c>
      <c r="E80" s="20">
        <f>Model!$W$6*((drdp!B80+drdp!K80)*DSTG!$B80+(drdp!E80+drdp!N80)*DSTG!$C80+(drdp!H80+drdp!Q80)*DSTG!$D80)</f>
        <v>0</v>
      </c>
      <c r="F80" s="20">
        <f>Model!$W$6*((drdp!C80+drdp!L80)*DSTG!$B80+(drdp!F80+drdp!O80)*DSTG!$C80+(drdp!I80+drdp!R80)*DSTG!$D80)</f>
        <v>0</v>
      </c>
      <c r="G80" s="20">
        <f>Model!$W$6*((drdp!D80+drdp!M80)*DSTG!$B80+(drdp!G80+drdp!P80)*DSTG!$C80+(drdp!J80+drdp!S80)*DSTG!$D80)</f>
        <v>0</v>
      </c>
      <c r="H80" s="18">
        <f>Model!$W$6*((drdp!B80)*DSTG!$B80+(drdp!E80)*DSTG!$C80+(drdp!H80)*DSTG!$D80)</f>
        <v>0.26526641718874461</v>
      </c>
      <c r="I80" s="18">
        <f>Model!$W$6*((drdp!C80)*DSTG!$B80+(drdp!F80)*DSTG!$C80+(drdp!I80)*DSTG!$D80)</f>
        <v>0.98998774649015719</v>
      </c>
      <c r="J80" s="18">
        <f>Model!$W$6*((drdp!D80)*DSTG!$B80+(drdp!G80)*DSTG!$C80+(drdp!J80)*DSTG!$D80)</f>
        <v>0.59173248750000018</v>
      </c>
      <c r="K80" s="21">
        <f>SUM(E$3:E79)+H80</f>
        <v>0.1209553408526309</v>
      </c>
      <c r="L80" s="21">
        <f>SUM(F$3:F79)+I80</f>
        <v>0.45141147750883004</v>
      </c>
      <c r="M80" s="21">
        <f>SUM(G$3:G79)+J80</f>
        <v>0.98252721708927226</v>
      </c>
      <c r="N80" s="19">
        <f t="shared" si="5"/>
        <v>1.4630194480776123E-2</v>
      </c>
      <c r="O80" s="19">
        <f t="shared" si="5"/>
        <v>0.20377232202670498</v>
      </c>
      <c r="P80" s="19">
        <f t="shared" si="5"/>
        <v>0.96535973232118999</v>
      </c>
      <c r="Q80" s="19">
        <f t="shared" si="6"/>
        <v>5.4600629126870269E-2</v>
      </c>
      <c r="R80" s="19">
        <f t="shared" si="7"/>
        <v>0.11884191444001981</v>
      </c>
      <c r="S80" s="19">
        <f t="shared" si="8"/>
        <v>0.44352406275890738</v>
      </c>
    </row>
    <row r="81" spans="1:19" x14ac:dyDescent="0.25">
      <c r="A81" s="26">
        <f>Wellpath!E81</f>
        <v>2340</v>
      </c>
      <c r="B81" s="73">
        <f>Wellpath!K81*Wellpath!P81</f>
        <v>4830438.5999999996</v>
      </c>
      <c r="C81" s="22">
        <v>0</v>
      </c>
      <c r="D81" s="22">
        <v>0</v>
      </c>
      <c r="E81" s="20">
        <f>Model!$W$6*((drdp!B81+drdp!K81)*DSTG!$B81+(drdp!E81+drdp!N81)*DSTG!$C81+(drdp!H81+drdp!Q81)*DSTG!$D81)</f>
        <v>0</v>
      </c>
      <c r="F81" s="20">
        <f>Model!$W$6*((drdp!C81+drdp!L81)*DSTG!$B81+(drdp!F81+drdp!O81)*DSTG!$C81+(drdp!I81+drdp!R81)*DSTG!$D81)</f>
        <v>0</v>
      </c>
      <c r="G81" s="20">
        <f>Model!$W$6*((drdp!D81+drdp!M81)*DSTG!$B81+(drdp!G81+drdp!P81)*DSTG!$C81+(drdp!J81+drdp!S81)*DSTG!$D81)</f>
        <v>0</v>
      </c>
      <c r="H81" s="18">
        <f>Model!$W$6*((drdp!B81)*DSTG!$B81+(drdp!E81)*DSTG!$C81+(drdp!H81)*DSTG!$D81)</f>
        <v>0.27067829803586191</v>
      </c>
      <c r="I81" s="18">
        <f>Model!$W$6*((drdp!C81)*DSTG!$B81+(drdp!F81)*DSTG!$C81+(drdp!I81)*DSTG!$D81)</f>
        <v>1.0101851607761076</v>
      </c>
      <c r="J81" s="18">
        <f>Model!$W$6*((drdp!D81)*DSTG!$B81+(drdp!G81)*DSTG!$C81+(drdp!J81)*DSTG!$D81)</f>
        <v>0.60380482499999999</v>
      </c>
      <c r="K81" s="21">
        <f>SUM(E$3:E80)+H81</f>
        <v>0.12636722169974821</v>
      </c>
      <c r="L81" s="21">
        <f>SUM(F$3:F80)+I81</f>
        <v>0.47160889179478049</v>
      </c>
      <c r="M81" s="21">
        <f>SUM(G$3:G80)+J81</f>
        <v>0.99459955458927207</v>
      </c>
      <c r="N81" s="19">
        <f t="shared" si="5"/>
        <v>1.5968674720113315E-2</v>
      </c>
      <c r="O81" s="19">
        <f t="shared" si="5"/>
        <v>0.22241494681990098</v>
      </c>
      <c r="P81" s="19">
        <f t="shared" si="5"/>
        <v>0.98922827398917845</v>
      </c>
      <c r="Q81" s="19">
        <f t="shared" si="6"/>
        <v>5.9595905385003589E-2</v>
      </c>
      <c r="R81" s="19">
        <f t="shared" si="7"/>
        <v>0.12568478241725337</v>
      </c>
      <c r="S81" s="19">
        <f t="shared" si="8"/>
        <v>0.46906199371942886</v>
      </c>
    </row>
    <row r="82" spans="1:19" x14ac:dyDescent="0.25">
      <c r="A82" s="26">
        <f>Wellpath!E82</f>
        <v>2370</v>
      </c>
      <c r="B82" s="73">
        <f>Wellpath!K82*Wellpath!P82</f>
        <v>4927917.3</v>
      </c>
      <c r="C82" s="22">
        <v>0</v>
      </c>
      <c r="D82" s="22">
        <v>0</v>
      </c>
      <c r="E82" s="20">
        <f>Model!$W$6*((drdp!B82+drdp!K82)*DSTG!$B82+(drdp!E82+drdp!N82)*DSTG!$C82+(drdp!H82+drdp!Q82)*DSTG!$D82)</f>
        <v>0</v>
      </c>
      <c r="F82" s="20">
        <f>Model!$W$6*((drdp!C82+drdp!L82)*DSTG!$B82+(drdp!F82+drdp!O82)*DSTG!$C82+(drdp!I82+drdp!R82)*DSTG!$D82)</f>
        <v>0</v>
      </c>
      <c r="G82" s="20">
        <f>Model!$W$6*((drdp!D82+drdp!M82)*DSTG!$B82+(drdp!G82+drdp!P82)*DSTG!$C82+(drdp!J82+drdp!S82)*DSTG!$D82)</f>
        <v>0</v>
      </c>
      <c r="H82" s="18">
        <f>Model!$W$6*((drdp!B82)*DSTG!$B82+(drdp!E82)*DSTG!$C82+(drdp!H82)*DSTG!$D82)</f>
        <v>0.2761406112532887</v>
      </c>
      <c r="I82" s="18">
        <f>Model!$W$6*((drdp!C82)*DSTG!$B82+(drdp!F82)*DSTG!$C82+(drdp!I82)*DSTG!$D82)</f>
        <v>1.0305707912303994</v>
      </c>
      <c r="J82" s="18">
        <f>Model!$W$6*((drdp!D82)*DSTG!$B82+(drdp!G82)*DSTG!$C82+(drdp!J82)*DSTG!$D82)</f>
        <v>0.61598966250000009</v>
      </c>
      <c r="K82" s="21">
        <f>SUM(E$3:E81)+H82</f>
        <v>0.131829534917175</v>
      </c>
      <c r="L82" s="21">
        <f>SUM(F$3:F81)+I82</f>
        <v>0.49199452224907225</v>
      </c>
      <c r="M82" s="21">
        <f>SUM(G$3:G81)+J82</f>
        <v>1.0067843920892723</v>
      </c>
      <c r="N82" s="19">
        <f t="shared" si="5"/>
        <v>1.7379026276478662E-2</v>
      </c>
      <c r="O82" s="19">
        <f t="shared" si="5"/>
        <v>0.24205860992309286</v>
      </c>
      <c r="P82" s="19">
        <f t="shared" si="5"/>
        <v>1.0136148121545656</v>
      </c>
      <c r="Q82" s="19">
        <f t="shared" si="6"/>
        <v>6.4859409049892902E-2</v>
      </c>
      <c r="R82" s="19">
        <f t="shared" si="7"/>
        <v>0.13272391817099952</v>
      </c>
      <c r="S82" s="19">
        <f t="shared" si="8"/>
        <v>0.49533240599378414</v>
      </c>
    </row>
    <row r="83" spans="1:19" x14ac:dyDescent="0.25">
      <c r="A83" s="26">
        <f>Wellpath!E83</f>
        <v>2400</v>
      </c>
      <c r="B83" s="73">
        <f>Wellpath!K83*Wellpath!P83</f>
        <v>5026296</v>
      </c>
      <c r="C83" s="22">
        <v>0</v>
      </c>
      <c r="D83" s="22">
        <v>0</v>
      </c>
      <c r="E83" s="20">
        <f>Model!$W$6*((drdp!B83+drdp!K83)*DSTG!$B83+(drdp!E83+drdp!N83)*DSTG!$C83+(drdp!H83+drdp!Q83)*DSTG!$D83)</f>
        <v>0</v>
      </c>
      <c r="F83" s="20">
        <f>Model!$W$6*((drdp!C83+drdp!L83)*DSTG!$B83+(drdp!F83+drdp!O83)*DSTG!$C83+(drdp!I83+drdp!R83)*DSTG!$D83)</f>
        <v>0</v>
      </c>
      <c r="G83" s="20">
        <f>Model!$W$6*((drdp!D83+drdp!M83)*DSTG!$B83+(drdp!G83+drdp!P83)*DSTG!$C83+(drdp!J83+drdp!S83)*DSTG!$D83)</f>
        <v>0</v>
      </c>
      <c r="H83" s="18">
        <f>Model!$W$6*((drdp!B83)*DSTG!$B83+(drdp!E83)*DSTG!$C83+(drdp!H83)*DSTG!$D83)</f>
        <v>0.28165335684102488</v>
      </c>
      <c r="I83" s="18">
        <f>Model!$W$6*((drdp!C83)*DSTG!$B83+(drdp!F83)*DSTG!$C83+(drdp!I83)*DSTG!$D83)</f>
        <v>1.0511446378530322</v>
      </c>
      <c r="J83" s="18">
        <f>Model!$W$6*((drdp!D83)*DSTG!$B83+(drdp!G83)*DSTG!$C83+(drdp!J83)*DSTG!$D83)</f>
        <v>0.62828700000000004</v>
      </c>
      <c r="K83" s="21">
        <f>SUM(E$3:E82)+H83</f>
        <v>0.13734228050491118</v>
      </c>
      <c r="L83" s="21">
        <f>SUM(F$3:F82)+I83</f>
        <v>0.51256836887170509</v>
      </c>
      <c r="M83" s="21">
        <f>SUM(G$3:G82)+J83</f>
        <v>1.0190817295892722</v>
      </c>
      <c r="N83" s="19">
        <f t="shared" si="5"/>
        <v>1.8862902014289706E-2</v>
      </c>
      <c r="O83" s="19">
        <f t="shared" si="5"/>
        <v>0.26272633276780033</v>
      </c>
      <c r="P83" s="19">
        <f t="shared" si="5"/>
        <v>1.0385275715826625</v>
      </c>
      <c r="Q83" s="19">
        <f t="shared" si="6"/>
        <v>7.0397308695522506E-2</v>
      </c>
      <c r="R83" s="19">
        <f t="shared" si="7"/>
        <v>0.13996300876267986</v>
      </c>
      <c r="S83" s="19">
        <f t="shared" si="8"/>
        <v>0.52234905988252933</v>
      </c>
    </row>
    <row r="84" spans="1:19" x14ac:dyDescent="0.25">
      <c r="A84" s="26">
        <f>Wellpath!E84</f>
        <v>2430</v>
      </c>
      <c r="B84" s="73">
        <f>Wellpath!K84*Wellpath!P84</f>
        <v>5125574.7</v>
      </c>
      <c r="C84" s="22">
        <v>0</v>
      </c>
      <c r="D84" s="22">
        <v>0</v>
      </c>
      <c r="E84" s="20">
        <f>Model!$W$6*((drdp!B84+drdp!K84)*DSTG!$B84+(drdp!E84+drdp!N84)*DSTG!$C84+(drdp!H84+drdp!Q84)*DSTG!$D84)</f>
        <v>0</v>
      </c>
      <c r="F84" s="20">
        <f>Model!$W$6*((drdp!C84+drdp!L84)*DSTG!$B84+(drdp!F84+drdp!O84)*DSTG!$C84+(drdp!I84+drdp!R84)*DSTG!$D84)</f>
        <v>0</v>
      </c>
      <c r="G84" s="20">
        <f>Model!$W$6*((drdp!D84+drdp!M84)*DSTG!$B84+(drdp!G84+drdp!P84)*DSTG!$C84+(drdp!J84+drdp!S84)*DSTG!$D84)</f>
        <v>0</v>
      </c>
      <c r="H84" s="18">
        <f>Model!$W$6*((drdp!B84)*DSTG!$B84+(drdp!E84)*DSTG!$C84+(drdp!H84)*DSTG!$D84)</f>
        <v>0.28721653479907056</v>
      </c>
      <c r="I84" s="18">
        <f>Model!$W$6*((drdp!C84)*DSTG!$B84+(drdp!F84)*DSTG!$C84+(drdp!I84)*DSTG!$D84)</f>
        <v>1.0719067006440057</v>
      </c>
      <c r="J84" s="18">
        <f>Model!$W$6*((drdp!D84)*DSTG!$B84+(drdp!G84)*DSTG!$C84+(drdp!J84)*DSTG!$D84)</f>
        <v>0.64069683750000006</v>
      </c>
      <c r="K84" s="21">
        <f>SUM(E$3:E83)+H84</f>
        <v>0.14290545846295685</v>
      </c>
      <c r="L84" s="21">
        <f>SUM(F$3:F83)+I84</f>
        <v>0.53333043166267857</v>
      </c>
      <c r="M84" s="21">
        <f>SUM(G$3:G83)+J84</f>
        <v>1.0314915670892721</v>
      </c>
      <c r="N84" s="19">
        <f t="shared" si="5"/>
        <v>2.0421970058507887E-2</v>
      </c>
      <c r="O84" s="19">
        <f t="shared" si="5"/>
        <v>0.28444134933749904</v>
      </c>
      <c r="P84" s="19">
        <f t="shared" si="5"/>
        <v>1.0639748529762825</v>
      </c>
      <c r="Q84" s="19">
        <f t="shared" si="6"/>
        <v>7.6215829849001757E-2</v>
      </c>
      <c r="R84" s="19">
        <f t="shared" si="7"/>
        <v>0.14740577529556625</v>
      </c>
      <c r="S84" s="19">
        <f t="shared" si="8"/>
        <v>0.55012584273213427</v>
      </c>
    </row>
    <row r="85" spans="1:19" x14ac:dyDescent="0.25">
      <c r="A85" s="26">
        <f>Wellpath!E85</f>
        <v>2460</v>
      </c>
      <c r="B85" s="73">
        <f>Wellpath!K85*Wellpath!P85</f>
        <v>5225753.4000000004</v>
      </c>
      <c r="C85" s="22">
        <v>0</v>
      </c>
      <c r="D85" s="22">
        <v>0</v>
      </c>
      <c r="E85" s="20">
        <f>Model!$W$6*((drdp!B85+drdp!K85)*DSTG!$B85+(drdp!E85+drdp!N85)*DSTG!$C85+(drdp!H85+drdp!Q85)*DSTG!$D85)</f>
        <v>0</v>
      </c>
      <c r="F85" s="20">
        <f>Model!$W$6*((drdp!C85+drdp!L85)*DSTG!$B85+(drdp!F85+drdp!O85)*DSTG!$C85+(drdp!I85+drdp!R85)*DSTG!$D85)</f>
        <v>0</v>
      </c>
      <c r="G85" s="20">
        <f>Model!$W$6*((drdp!D85+drdp!M85)*DSTG!$B85+(drdp!G85+drdp!P85)*DSTG!$C85+(drdp!J85+drdp!S85)*DSTG!$D85)</f>
        <v>0</v>
      </c>
      <c r="H85" s="18">
        <f>Model!$W$6*((drdp!B85)*DSTG!$B85+(drdp!E85)*DSTG!$C85+(drdp!H85)*DSTG!$D85)</f>
        <v>0.29283014512742567</v>
      </c>
      <c r="I85" s="18">
        <f>Model!$W$6*((drdp!C85)*DSTG!$B85+(drdp!F85)*DSTG!$C85+(drdp!I85)*DSTG!$D85)</f>
        <v>1.0928569796033205</v>
      </c>
      <c r="J85" s="18">
        <f>Model!$W$6*((drdp!D85)*DSTG!$B85+(drdp!G85)*DSTG!$C85+(drdp!J85)*DSTG!$D85)</f>
        <v>0.65321917500000015</v>
      </c>
      <c r="K85" s="21">
        <f>SUM(E$3:E84)+H85</f>
        <v>0.14851906879131196</v>
      </c>
      <c r="L85" s="21">
        <f>SUM(F$3:F84)+I85</f>
        <v>0.55428071062199336</v>
      </c>
      <c r="M85" s="21">
        <f>SUM(G$3:G84)+J85</f>
        <v>1.0440139045892722</v>
      </c>
      <c r="N85" s="19">
        <f t="shared" si="5"/>
        <v>2.2057913794638454E-2</v>
      </c>
      <c r="O85" s="19">
        <f t="shared" si="5"/>
        <v>0.30722710616762194</v>
      </c>
      <c r="P85" s="19">
        <f t="shared" si="5"/>
        <v>1.089965032975738</v>
      </c>
      <c r="Q85" s="19">
        <f t="shared" si="6"/>
        <v>8.2321254990565113E-2</v>
      </c>
      <c r="R85" s="19">
        <f t="shared" si="7"/>
        <v>0.15505597291478032</v>
      </c>
      <c r="S85" s="19">
        <f t="shared" si="8"/>
        <v>0.57867676893498377</v>
      </c>
    </row>
    <row r="86" spans="1:19" x14ac:dyDescent="0.25">
      <c r="A86" s="26">
        <f>Wellpath!E86</f>
        <v>2490</v>
      </c>
      <c r="B86" s="73">
        <f>Wellpath!K86*Wellpath!P86</f>
        <v>5326832.0999999996</v>
      </c>
      <c r="C86" s="22">
        <v>0</v>
      </c>
      <c r="D86" s="22">
        <v>0</v>
      </c>
      <c r="E86" s="20">
        <f>Model!$W$6*((drdp!B86+drdp!K86)*DSTG!$B86+(drdp!E86+drdp!N86)*DSTG!$C86+(drdp!H86+drdp!Q86)*DSTG!$D86)</f>
        <v>0</v>
      </c>
      <c r="F86" s="20">
        <f>Model!$W$6*((drdp!C86+drdp!L86)*DSTG!$B86+(drdp!F86+drdp!O86)*DSTG!$C86+(drdp!I86+drdp!R86)*DSTG!$D86)</f>
        <v>0</v>
      </c>
      <c r="G86" s="20">
        <f>Model!$W$6*((drdp!D86+drdp!M86)*DSTG!$B86+(drdp!G86+drdp!P86)*DSTG!$C86+(drdp!J86+drdp!S86)*DSTG!$D86)</f>
        <v>0</v>
      </c>
      <c r="H86" s="18">
        <f>Model!$W$6*((drdp!B86)*DSTG!$B86+(drdp!E86)*DSTG!$C86+(drdp!H86)*DSTG!$D86)</f>
        <v>0.29849418782609016</v>
      </c>
      <c r="I86" s="18">
        <f>Model!$W$6*((drdp!C86)*DSTG!$B86+(drdp!F86)*DSTG!$C86+(drdp!I86)*DSTG!$D86)</f>
        <v>1.1139954747309762</v>
      </c>
      <c r="J86" s="18">
        <f>Model!$W$6*((drdp!D86)*DSTG!$B86+(drdp!G86)*DSTG!$C86+(drdp!J86)*DSTG!$D86)</f>
        <v>0.66585401250000009</v>
      </c>
      <c r="K86" s="21">
        <f>SUM(E$3:E85)+H86</f>
        <v>0.15418311148997646</v>
      </c>
      <c r="L86" s="21">
        <f>SUM(F$3:F85)+I86</f>
        <v>0.575419205749649</v>
      </c>
      <c r="M86" s="21">
        <f>SUM(G$3:G85)+J86</f>
        <v>1.0566487420892723</v>
      </c>
      <c r="N86" s="19">
        <f t="shared" si="5"/>
        <v>2.3772431868730511E-2</v>
      </c>
      <c r="O86" s="19">
        <f t="shared" si="5"/>
        <v>0.33110726234555687</v>
      </c>
      <c r="P86" s="19">
        <f t="shared" si="5"/>
        <v>1.1165065641588414</v>
      </c>
      <c r="Q86" s="19">
        <f t="shared" si="6"/>
        <v>8.8719923553571833E-2</v>
      </c>
      <c r="R86" s="19">
        <f t="shared" si="7"/>
        <v>0.16291739080729364</v>
      </c>
      <c r="S86" s="19">
        <f t="shared" si="8"/>
        <v>0.60801597992937473</v>
      </c>
    </row>
    <row r="87" spans="1:19" x14ac:dyDescent="0.25">
      <c r="A87" s="26">
        <f>Wellpath!E87</f>
        <v>2520</v>
      </c>
      <c r="B87" s="73">
        <f>Wellpath!K87*Wellpath!P87</f>
        <v>5428810.7999999998</v>
      </c>
      <c r="C87" s="22">
        <v>0</v>
      </c>
      <c r="D87" s="22">
        <v>0</v>
      </c>
      <c r="E87" s="20">
        <f>Model!$W$6*((drdp!B87+drdp!K87)*DSTG!$B87+(drdp!E87+drdp!N87)*DSTG!$C87+(drdp!H87+drdp!Q87)*DSTG!$D87)</f>
        <v>0</v>
      </c>
      <c r="F87" s="20">
        <f>Model!$W$6*((drdp!C87+drdp!L87)*DSTG!$B87+(drdp!F87+drdp!O87)*DSTG!$C87+(drdp!I87+drdp!R87)*DSTG!$D87)</f>
        <v>0</v>
      </c>
      <c r="G87" s="20">
        <f>Model!$W$6*((drdp!D87+drdp!M87)*DSTG!$B87+(drdp!G87+drdp!P87)*DSTG!$C87+(drdp!J87+drdp!S87)*DSTG!$D87)</f>
        <v>0</v>
      </c>
      <c r="H87" s="18">
        <f>Model!$W$6*((drdp!B87)*DSTG!$B87+(drdp!E87)*DSTG!$C87+(drdp!H87)*DSTG!$D87)</f>
        <v>0.30420866289506421</v>
      </c>
      <c r="I87" s="18">
        <f>Model!$W$6*((drdp!C87)*DSTG!$B87+(drdp!F87)*DSTG!$C87+(drdp!I87)*DSTG!$D87)</f>
        <v>1.1353221860269729</v>
      </c>
      <c r="J87" s="18">
        <f>Model!$W$6*((drdp!D87)*DSTG!$B87+(drdp!G87)*DSTG!$C87+(drdp!J87)*DSTG!$D87)</f>
        <v>0.6786013500000001</v>
      </c>
      <c r="K87" s="21">
        <f>SUM(E$3:E86)+H87</f>
        <v>0.15989758655895051</v>
      </c>
      <c r="L87" s="21">
        <f>SUM(F$3:F86)+I87</f>
        <v>0.59674591704564572</v>
      </c>
      <c r="M87" s="21">
        <f>SUM(G$3:G86)+J87</f>
        <v>1.0693960795892723</v>
      </c>
      <c r="N87" s="19">
        <f t="shared" si="5"/>
        <v>2.5567238187377068E-2</v>
      </c>
      <c r="O87" s="19">
        <f t="shared" si="5"/>
        <v>0.35610568951064869</v>
      </c>
      <c r="P87" s="19">
        <f t="shared" si="5"/>
        <v>1.1436079750409052</v>
      </c>
      <c r="Q87" s="19">
        <f t="shared" si="6"/>
        <v>9.5418231924506436E-2</v>
      </c>
      <c r="R87" s="19">
        <f t="shared" si="7"/>
        <v>0.170993852201928</v>
      </c>
      <c r="S87" s="19">
        <f t="shared" si="8"/>
        <v>0.63815774419951865</v>
      </c>
    </row>
    <row r="88" spans="1:19" x14ac:dyDescent="0.25">
      <c r="A88" s="26">
        <f>Wellpath!E88</f>
        <v>2550</v>
      </c>
      <c r="B88" s="73">
        <f>Wellpath!K88*Wellpath!P88</f>
        <v>5531689.5</v>
      </c>
      <c r="C88" s="22">
        <v>0</v>
      </c>
      <c r="D88" s="22">
        <v>0</v>
      </c>
      <c r="E88" s="20">
        <f>Model!$W$6*((drdp!B88+drdp!K88)*DSTG!$B88+(drdp!E88+drdp!N88)*DSTG!$C88+(drdp!H88+drdp!Q88)*DSTG!$D88)</f>
        <v>0</v>
      </c>
      <c r="F88" s="20">
        <f>Model!$W$6*((drdp!C88+drdp!L88)*DSTG!$B88+(drdp!F88+drdp!O88)*DSTG!$C88+(drdp!I88+drdp!R88)*DSTG!$D88)</f>
        <v>0</v>
      </c>
      <c r="G88" s="20">
        <f>Model!$W$6*((drdp!D88+drdp!M88)*DSTG!$B88+(drdp!G88+drdp!P88)*DSTG!$C88+(drdp!J88+drdp!S88)*DSTG!$D88)</f>
        <v>0</v>
      </c>
      <c r="H88" s="18">
        <f>Model!$W$6*((drdp!B88)*DSTG!$B88+(drdp!E88)*DSTG!$C88+(drdp!H88)*DSTG!$D88)</f>
        <v>0.30997357033434769</v>
      </c>
      <c r="I88" s="18">
        <f>Model!$W$6*((drdp!C88)*DSTG!$B88+(drdp!F88)*DSTG!$C88+(drdp!I88)*DSTG!$D88)</f>
        <v>1.1568371134913105</v>
      </c>
      <c r="J88" s="18">
        <f>Model!$W$6*((drdp!D88)*DSTG!$B88+(drdp!G88)*DSTG!$C88+(drdp!J88)*DSTG!$D88)</f>
        <v>0.69146118750000007</v>
      </c>
      <c r="K88" s="21">
        <f>SUM(E$3:E87)+H88</f>
        <v>0.16566249399823399</v>
      </c>
      <c r="L88" s="21">
        <f>SUM(F$3:F87)+I88</f>
        <v>0.61826084450998331</v>
      </c>
      <c r="M88" s="21">
        <f>SUM(G$3:G87)+J88</f>
        <v>1.0822559170892723</v>
      </c>
      <c r="N88" s="19">
        <f t="shared" si="5"/>
        <v>2.7444061917714913E-2</v>
      </c>
      <c r="O88" s="19">
        <f t="shared" si="5"/>
        <v>0.38224647185419774</v>
      </c>
      <c r="P88" s="19">
        <f t="shared" si="5"/>
        <v>1.1712778700747417</v>
      </c>
      <c r="Q88" s="19">
        <f t="shared" si="6"/>
        <v>0.10242263344297818</v>
      </c>
      <c r="R88" s="19">
        <f t="shared" si="7"/>
        <v>0.1792892143693548</v>
      </c>
      <c r="S88" s="19">
        <f t="shared" si="8"/>
        <v>0.66911645727553992</v>
      </c>
    </row>
    <row r="89" spans="1:19" x14ac:dyDescent="0.25">
      <c r="A89" s="26">
        <f>Wellpath!E89</f>
        <v>2580</v>
      </c>
      <c r="B89" s="73">
        <f>Wellpath!K89*Wellpath!P89</f>
        <v>5635468.2000000002</v>
      </c>
      <c r="C89" s="22">
        <v>0</v>
      </c>
      <c r="D89" s="22">
        <v>0</v>
      </c>
      <c r="E89" s="20">
        <f>Model!$W$6*((drdp!B89+drdp!K89)*DSTG!$B89+(drdp!E89+drdp!N89)*DSTG!$C89+(drdp!H89+drdp!Q89)*DSTG!$D89)</f>
        <v>0</v>
      </c>
      <c r="F89" s="20">
        <f>Model!$W$6*((drdp!C89+drdp!L89)*DSTG!$B89+(drdp!F89+drdp!O89)*DSTG!$C89+(drdp!I89+drdp!R89)*DSTG!$D89)</f>
        <v>0</v>
      </c>
      <c r="G89" s="20">
        <f>Model!$W$6*((drdp!D89+drdp!M89)*DSTG!$B89+(drdp!G89+drdp!P89)*DSTG!$C89+(drdp!J89+drdp!S89)*DSTG!$D89)</f>
        <v>0</v>
      </c>
      <c r="H89" s="18">
        <f>Model!$W$6*((drdp!B89)*DSTG!$B89+(drdp!E89)*DSTG!$C89+(drdp!H89)*DSTG!$D89)</f>
        <v>0.31578891014394062</v>
      </c>
      <c r="I89" s="18">
        <f>Model!$W$6*((drdp!C89)*DSTG!$B89+(drdp!F89)*DSTG!$C89+(drdp!I89)*DSTG!$D89)</f>
        <v>1.1785402571239891</v>
      </c>
      <c r="J89" s="18">
        <f>Model!$W$6*((drdp!D89)*DSTG!$B89+(drdp!G89)*DSTG!$C89+(drdp!J89)*DSTG!$D89)</f>
        <v>0.70443352500000012</v>
      </c>
      <c r="K89" s="21">
        <f>SUM(E$3:E88)+H89</f>
        <v>0.17147783380782691</v>
      </c>
      <c r="L89" s="21">
        <f>SUM(F$3:F88)+I89</f>
        <v>0.63996398814266198</v>
      </c>
      <c r="M89" s="21">
        <f>SUM(G$3:G88)+J89</f>
        <v>1.0952282545892722</v>
      </c>
      <c r="N89" s="19">
        <f t="shared" si="5"/>
        <v>2.9404647487424707E-2</v>
      </c>
      <c r="O89" s="19">
        <f t="shared" si="5"/>
        <v>0.40955390611946119</v>
      </c>
      <c r="P89" s="19">
        <f t="shared" si="5"/>
        <v>1.1995249296506636</v>
      </c>
      <c r="Q89" s="19">
        <f t="shared" si="6"/>
        <v>0.1097396384017215</v>
      </c>
      <c r="R89" s="19">
        <f t="shared" si="7"/>
        <v>0.18780736862209557</v>
      </c>
      <c r="S89" s="19">
        <f t="shared" si="8"/>
        <v>0.70090664173347739</v>
      </c>
    </row>
    <row r="90" spans="1:19" x14ac:dyDescent="0.25">
      <c r="A90" s="26">
        <f>Wellpath!E90</f>
        <v>2610</v>
      </c>
      <c r="B90" s="73">
        <f>Wellpath!K90*Wellpath!P90</f>
        <v>5740146.8999999994</v>
      </c>
      <c r="C90" s="22">
        <v>0</v>
      </c>
      <c r="D90" s="22">
        <v>0</v>
      </c>
      <c r="E90" s="20">
        <f>Model!$W$6*((drdp!B90+drdp!K90)*DSTG!$B90+(drdp!E90+drdp!N90)*DSTG!$C90+(drdp!H90+drdp!Q90)*DSTG!$D90)</f>
        <v>0</v>
      </c>
      <c r="F90" s="20">
        <f>Model!$W$6*((drdp!C90+drdp!L90)*DSTG!$B90+(drdp!F90+drdp!O90)*DSTG!$C90+(drdp!I90+drdp!R90)*DSTG!$D90)</f>
        <v>0</v>
      </c>
      <c r="G90" s="20">
        <f>Model!$W$6*((drdp!D90+drdp!M90)*DSTG!$B90+(drdp!G90+drdp!P90)*DSTG!$C90+(drdp!J90+drdp!S90)*DSTG!$D90)</f>
        <v>0</v>
      </c>
      <c r="H90" s="18">
        <f>Model!$W$6*((drdp!B90)*DSTG!$B90+(drdp!E90)*DSTG!$C90+(drdp!H90)*DSTG!$D90)</f>
        <v>0.32165468232384298</v>
      </c>
      <c r="I90" s="18">
        <f>Model!$W$6*((drdp!C90)*DSTG!$B90+(drdp!F90)*DSTG!$C90+(drdp!I90)*DSTG!$D90)</f>
        <v>1.2004316169250089</v>
      </c>
      <c r="J90" s="18">
        <f>Model!$W$6*((drdp!D90)*DSTG!$B90+(drdp!G90)*DSTG!$C90+(drdp!J90)*DSTG!$D90)</f>
        <v>0.71751836250000001</v>
      </c>
      <c r="K90" s="21">
        <f>SUM(E$3:E89)+H90</f>
        <v>0.17734360598772927</v>
      </c>
      <c r="L90" s="21">
        <f>SUM(F$3:F89)+I90</f>
        <v>0.66185534794368173</v>
      </c>
      <c r="M90" s="21">
        <f>SUM(G$3:G89)+J90</f>
        <v>1.1083130920892721</v>
      </c>
      <c r="N90" s="19">
        <f t="shared" si="5"/>
        <v>3.1450754584730969E-2</v>
      </c>
      <c r="O90" s="19">
        <f t="shared" si="5"/>
        <v>0.43805250160165199</v>
      </c>
      <c r="P90" s="19">
        <f t="shared" si="5"/>
        <v>1.2283579100964832</v>
      </c>
      <c r="Q90" s="19">
        <f t="shared" si="6"/>
        <v>0.11737581404659576</v>
      </c>
      <c r="R90" s="19">
        <f t="shared" si="7"/>
        <v>0.19655224031452179</v>
      </c>
      <c r="S90" s="19">
        <f t="shared" si="8"/>
        <v>0.7335429471952829</v>
      </c>
    </row>
    <row r="91" spans="1:19" x14ac:dyDescent="0.25">
      <c r="A91" s="26">
        <f>Wellpath!E91</f>
        <v>2640</v>
      </c>
      <c r="B91" s="73">
        <f>Wellpath!K91*Wellpath!P91</f>
        <v>5845725.5999999996</v>
      </c>
      <c r="C91" s="22">
        <v>0</v>
      </c>
      <c r="D91" s="22">
        <v>0</v>
      </c>
      <c r="E91" s="20">
        <f>Model!$W$6*((drdp!B91+drdp!K91)*DSTG!$B91+(drdp!E91+drdp!N91)*DSTG!$C91+(drdp!H91+drdp!Q91)*DSTG!$D91)</f>
        <v>0</v>
      </c>
      <c r="F91" s="20">
        <f>Model!$W$6*((drdp!C91+drdp!L91)*DSTG!$B91+(drdp!F91+drdp!O91)*DSTG!$C91+(drdp!I91+drdp!R91)*DSTG!$D91)</f>
        <v>0</v>
      </c>
      <c r="G91" s="20">
        <f>Model!$W$6*((drdp!D91+drdp!M91)*DSTG!$B91+(drdp!G91+drdp!P91)*DSTG!$C91+(drdp!J91+drdp!S91)*DSTG!$D91)</f>
        <v>0</v>
      </c>
      <c r="H91" s="18">
        <f>Model!$W$6*((drdp!B91)*DSTG!$B91+(drdp!E91)*DSTG!$C91+(drdp!H91)*DSTG!$D91)</f>
        <v>0.32757088687405483</v>
      </c>
      <c r="I91" s="18">
        <f>Model!$W$6*((drdp!C91)*DSTG!$B91+(drdp!F91)*DSTG!$C91+(drdp!I91)*DSTG!$D91)</f>
        <v>1.2225111928943695</v>
      </c>
      <c r="J91" s="18">
        <f>Model!$W$6*((drdp!D91)*DSTG!$B91+(drdp!G91)*DSTG!$C91+(drdp!J91)*DSTG!$D91)</f>
        <v>0.73071570000000008</v>
      </c>
      <c r="K91" s="21">
        <f>SUM(E$3:E90)+H91</f>
        <v>0.18325981053794113</v>
      </c>
      <c r="L91" s="21">
        <f>SUM(F$3:F90)+I91</f>
        <v>0.68393492391304234</v>
      </c>
      <c r="M91" s="21">
        <f>SUM(G$3:G90)+J91</f>
        <v>1.1215104295892722</v>
      </c>
      <c r="N91" s="19">
        <f t="shared" si="5"/>
        <v>3.3584158158402079E-2</v>
      </c>
      <c r="O91" s="19">
        <f t="shared" si="5"/>
        <v>0.46776698014793899</v>
      </c>
      <c r="P91" s="19">
        <f t="shared" si="5"/>
        <v>1.2577856436775139</v>
      </c>
      <c r="Q91" s="19">
        <f t="shared" si="6"/>
        <v>0.12533778457658531</v>
      </c>
      <c r="R91" s="19">
        <f t="shared" si="7"/>
        <v>0.205527788842855</v>
      </c>
      <c r="S91" s="19">
        <f t="shared" si="8"/>
        <v>0.76704015032882233</v>
      </c>
    </row>
    <row r="92" spans="1:19" x14ac:dyDescent="0.25">
      <c r="A92" s="26">
        <f>Wellpath!E92</f>
        <v>2670</v>
      </c>
      <c r="B92" s="73">
        <f>Wellpath!K92*Wellpath!P92</f>
        <v>5952204.2999999998</v>
      </c>
      <c r="C92" s="22">
        <v>0</v>
      </c>
      <c r="D92" s="22">
        <v>0</v>
      </c>
      <c r="E92" s="20">
        <f>Model!$W$6*((drdp!B92+drdp!K92)*DSTG!$B92+(drdp!E92+drdp!N92)*DSTG!$C92+(drdp!H92+drdp!Q92)*DSTG!$D92)</f>
        <v>0</v>
      </c>
      <c r="F92" s="20">
        <f>Model!$W$6*((drdp!C92+drdp!L92)*DSTG!$B92+(drdp!F92+drdp!O92)*DSTG!$C92+(drdp!I92+drdp!R92)*DSTG!$D92)</f>
        <v>0</v>
      </c>
      <c r="G92" s="20">
        <f>Model!$W$6*((drdp!D92+drdp!M92)*DSTG!$B92+(drdp!G92+drdp!P92)*DSTG!$C92+(drdp!J92+drdp!S92)*DSTG!$D92)</f>
        <v>0</v>
      </c>
      <c r="H92" s="18">
        <f>Model!$W$6*((drdp!B92)*DSTG!$B92+(drdp!E92)*DSTG!$C92+(drdp!H92)*DSTG!$D92)</f>
        <v>0.33353752379457613</v>
      </c>
      <c r="I92" s="18">
        <f>Model!$W$6*((drdp!C92)*DSTG!$B92+(drdp!F92)*DSTG!$C92+(drdp!I92)*DSTG!$D92)</f>
        <v>1.2447789850320714</v>
      </c>
      <c r="J92" s="18">
        <f>Model!$W$6*((drdp!D92)*DSTG!$B92+(drdp!G92)*DSTG!$C92+(drdp!J92)*DSTG!$D92)</f>
        <v>0.74402553750000011</v>
      </c>
      <c r="K92" s="21">
        <f>SUM(E$3:E91)+H92</f>
        <v>0.18922644745846243</v>
      </c>
      <c r="L92" s="21">
        <f>SUM(F$3:F91)+I92</f>
        <v>0.70620271605074425</v>
      </c>
      <c r="M92" s="21">
        <f>SUM(G$3:G91)+J92</f>
        <v>1.1348202670892722</v>
      </c>
      <c r="N92" s="19">
        <f t="shared" si="5"/>
        <v>3.5806648417750241E-2</v>
      </c>
      <c r="O92" s="19">
        <f t="shared" si="5"/>
        <v>0.49872227615744813</v>
      </c>
      <c r="P92" s="19">
        <f t="shared" si="5"/>
        <v>1.287817038596567</v>
      </c>
      <c r="Q92" s="19">
        <f t="shared" si="6"/>
        <v>0.13363223114379963</v>
      </c>
      <c r="R92" s="19">
        <f t="shared" si="7"/>
        <v>0.21473800764516646</v>
      </c>
      <c r="S92" s="19">
        <f t="shared" si="8"/>
        <v>0.80141315484787501</v>
      </c>
    </row>
    <row r="93" spans="1:19" x14ac:dyDescent="0.25">
      <c r="A93" s="26">
        <f>Wellpath!E93</f>
        <v>2700</v>
      </c>
      <c r="B93" s="73">
        <f>Wellpath!K93*Wellpath!P93</f>
        <v>6059583</v>
      </c>
      <c r="C93" s="22">
        <v>0</v>
      </c>
      <c r="D93" s="22">
        <v>0</v>
      </c>
      <c r="E93" s="20">
        <f>Model!$W$6*((drdp!B93+drdp!K93)*DSTG!$B93+(drdp!E93+drdp!N93)*DSTG!$C93+(drdp!H93+drdp!Q93)*DSTG!$D93)</f>
        <v>0</v>
      </c>
      <c r="F93" s="20">
        <f>Model!$W$6*((drdp!C93+drdp!L93)*DSTG!$B93+(drdp!F93+drdp!O93)*DSTG!$C93+(drdp!I93+drdp!R93)*DSTG!$D93)</f>
        <v>0</v>
      </c>
      <c r="G93" s="20">
        <f>Model!$W$6*((drdp!D93+drdp!M93)*DSTG!$B93+(drdp!G93+drdp!P93)*DSTG!$C93+(drdp!J93+drdp!S93)*DSTG!$D93)</f>
        <v>0</v>
      </c>
      <c r="H93" s="18">
        <f>Model!$W$6*((drdp!B93)*DSTG!$B93+(drdp!E93)*DSTG!$C93+(drdp!H93)*DSTG!$D93)</f>
        <v>0.33955459308540686</v>
      </c>
      <c r="I93" s="18">
        <f>Model!$W$6*((drdp!C93)*DSTG!$B93+(drdp!F93)*DSTG!$C93+(drdp!I93)*DSTG!$D93)</f>
        <v>1.267234993338114</v>
      </c>
      <c r="J93" s="18">
        <f>Model!$W$6*((drdp!D93)*DSTG!$B93+(drdp!G93)*DSTG!$C93+(drdp!J93)*DSTG!$D93)</f>
        <v>0.7574478750000001</v>
      </c>
      <c r="K93" s="21">
        <f>SUM(E$3:E92)+H93</f>
        <v>0.19524351674929316</v>
      </c>
      <c r="L93" s="21">
        <f>SUM(F$3:F92)+I93</f>
        <v>0.7286587243567868</v>
      </c>
      <c r="M93" s="21">
        <f>SUM(G$3:G92)+J93</f>
        <v>1.1482426045892722</v>
      </c>
      <c r="N93" s="19">
        <f t="shared" si="5"/>
        <v>3.8120030832631518E-2</v>
      </c>
      <c r="O93" s="19">
        <f t="shared" si="5"/>
        <v>0.53094353658125981</v>
      </c>
      <c r="P93" s="19">
        <f t="shared" si="5"/>
        <v>1.3184610789939557</v>
      </c>
      <c r="Q93" s="19">
        <f t="shared" si="6"/>
        <v>0.14226589185347288</v>
      </c>
      <c r="R93" s="19">
        <f t="shared" si="7"/>
        <v>0.22418692420137756</v>
      </c>
      <c r="S93" s="19">
        <f t="shared" si="8"/>
        <v>0.83667699151213337</v>
      </c>
    </row>
    <row r="94" spans="1:19" x14ac:dyDescent="0.25">
      <c r="A94" s="26">
        <f>Wellpath!E94</f>
        <v>2730</v>
      </c>
      <c r="B94" s="73">
        <f>Wellpath!K94*Wellpath!P94</f>
        <v>6167861.7000000002</v>
      </c>
      <c r="C94" s="22">
        <v>0</v>
      </c>
      <c r="D94" s="22">
        <v>0</v>
      </c>
      <c r="E94" s="20">
        <f>Model!$W$6*((drdp!B94+drdp!K94)*DSTG!$B94+(drdp!E94+drdp!N94)*DSTG!$C94+(drdp!H94+drdp!Q94)*DSTG!$D94)</f>
        <v>0</v>
      </c>
      <c r="F94" s="20">
        <f>Model!$W$6*((drdp!C94+drdp!L94)*DSTG!$B94+(drdp!F94+drdp!O94)*DSTG!$C94+(drdp!I94+drdp!R94)*DSTG!$D94)</f>
        <v>0</v>
      </c>
      <c r="G94" s="20">
        <f>Model!$W$6*((drdp!D94+drdp!M94)*DSTG!$B94+(drdp!G94+drdp!P94)*DSTG!$C94+(drdp!J94+drdp!S94)*DSTG!$D94)</f>
        <v>0</v>
      </c>
      <c r="H94" s="18">
        <f>Model!$W$6*((drdp!B94)*DSTG!$B94+(drdp!E94)*DSTG!$C94+(drdp!H94)*DSTG!$D94)</f>
        <v>0.34562209474654704</v>
      </c>
      <c r="I94" s="18">
        <f>Model!$W$6*((drdp!C94)*DSTG!$B94+(drdp!F94)*DSTG!$C94+(drdp!I94)*DSTG!$D94)</f>
        <v>1.2898792178124978</v>
      </c>
      <c r="J94" s="18">
        <f>Model!$W$6*((drdp!D94)*DSTG!$B94+(drdp!G94)*DSTG!$C94+(drdp!J94)*DSTG!$D94)</f>
        <v>0.77098271250000006</v>
      </c>
      <c r="K94" s="21">
        <f>SUM(E$3:E93)+H94</f>
        <v>0.20131101841043333</v>
      </c>
      <c r="L94" s="21">
        <f>SUM(F$3:F93)+I94</f>
        <v>0.75130294883117066</v>
      </c>
      <c r="M94" s="21">
        <f>SUM(G$3:G93)+J94</f>
        <v>1.1617774420892721</v>
      </c>
      <c r="N94" s="19">
        <f t="shared" si="5"/>
        <v>4.0526126133445826E-2</v>
      </c>
      <c r="O94" s="19">
        <f t="shared" si="5"/>
        <v>0.5644561209224126</v>
      </c>
      <c r="P94" s="19">
        <f t="shared" si="5"/>
        <v>1.3497268249474921</v>
      </c>
      <c r="Q94" s="19">
        <f t="shared" si="6"/>
        <v>0.15124556176396464</v>
      </c>
      <c r="R94" s="19">
        <f t="shared" si="7"/>
        <v>0.23387860003325961</v>
      </c>
      <c r="S94" s="19">
        <f t="shared" si="8"/>
        <v>0.87284681812720477</v>
      </c>
    </row>
    <row r="95" spans="1:19" x14ac:dyDescent="0.25">
      <c r="A95" s="26">
        <f>Wellpath!E95</f>
        <v>2760</v>
      </c>
      <c r="B95" s="73">
        <f>Wellpath!K95*Wellpath!P95</f>
        <v>6277040.3999999994</v>
      </c>
      <c r="C95" s="22">
        <v>0</v>
      </c>
      <c r="D95" s="22">
        <v>0</v>
      </c>
      <c r="E95" s="20">
        <f>Model!$W$6*((drdp!B95+drdp!K95)*DSTG!$B95+(drdp!E95+drdp!N95)*DSTG!$C95+(drdp!H95+drdp!Q95)*DSTG!$D95)</f>
        <v>0</v>
      </c>
      <c r="F95" s="20">
        <f>Model!$W$6*((drdp!C95+drdp!L95)*DSTG!$B95+(drdp!F95+drdp!O95)*DSTG!$C95+(drdp!I95+drdp!R95)*DSTG!$D95)</f>
        <v>0</v>
      </c>
      <c r="G95" s="20">
        <f>Model!$W$6*((drdp!D95+drdp!M95)*DSTG!$B95+(drdp!G95+drdp!P95)*DSTG!$C95+(drdp!J95+drdp!S95)*DSTG!$D95)</f>
        <v>0</v>
      </c>
      <c r="H95" s="18">
        <f>Model!$W$6*((drdp!B95)*DSTG!$B95+(drdp!E95)*DSTG!$C95+(drdp!H95)*DSTG!$D95)</f>
        <v>0.35174002877799665</v>
      </c>
      <c r="I95" s="18">
        <f>Model!$W$6*((drdp!C95)*DSTG!$B95+(drdp!F95)*DSTG!$C95+(drdp!I95)*DSTG!$D95)</f>
        <v>1.3127116584552225</v>
      </c>
      <c r="J95" s="18">
        <f>Model!$W$6*((drdp!D95)*DSTG!$B95+(drdp!G95)*DSTG!$C95+(drdp!J95)*DSTG!$D95)</f>
        <v>0.78463004999999997</v>
      </c>
      <c r="K95" s="21">
        <f>SUM(E$3:E94)+H95</f>
        <v>0.20742895244188295</v>
      </c>
      <c r="L95" s="21">
        <f>SUM(F$3:F94)+I95</f>
        <v>0.77413538947389537</v>
      </c>
      <c r="M95" s="21">
        <f>SUM(G$3:G94)+J95</f>
        <v>1.1754247795892721</v>
      </c>
      <c r="N95" s="19">
        <f t="shared" si="5"/>
        <v>4.3026770311136935E-2</v>
      </c>
      <c r="O95" s="19">
        <f t="shared" si="5"/>
        <v>0.59928560123589969</v>
      </c>
      <c r="P95" s="19">
        <f t="shared" si="5"/>
        <v>1.3816234124724889</v>
      </c>
      <c r="Q95" s="19">
        <f t="shared" si="6"/>
        <v>0.16057809288675917</v>
      </c>
      <c r="R95" s="19">
        <f t="shared" si="7"/>
        <v>0.24381713070443387</v>
      </c>
      <c r="S95" s="19">
        <f t="shared" si="8"/>
        <v>0.90993791954460879</v>
      </c>
    </row>
    <row r="96" spans="1:19" x14ac:dyDescent="0.25">
      <c r="A96" s="26">
        <f>Wellpath!E96</f>
        <v>2790</v>
      </c>
      <c r="B96" s="73">
        <f>Wellpath!K96*Wellpath!P96</f>
        <v>6387119.0999999996</v>
      </c>
      <c r="C96" s="22">
        <v>0</v>
      </c>
      <c r="D96" s="22">
        <v>0</v>
      </c>
      <c r="E96" s="20">
        <f>Model!$W$6*((drdp!B96+drdp!K96)*DSTG!$B96+(drdp!E96+drdp!N96)*DSTG!$C96+(drdp!H96+drdp!Q96)*DSTG!$D96)</f>
        <v>0</v>
      </c>
      <c r="F96" s="20">
        <f>Model!$W$6*((drdp!C96+drdp!L96)*DSTG!$B96+(drdp!F96+drdp!O96)*DSTG!$C96+(drdp!I96+drdp!R96)*DSTG!$D96)</f>
        <v>0</v>
      </c>
      <c r="G96" s="20">
        <f>Model!$W$6*((drdp!D96+drdp!M96)*DSTG!$B96+(drdp!G96+drdp!P96)*DSTG!$C96+(drdp!J96+drdp!S96)*DSTG!$D96)</f>
        <v>0</v>
      </c>
      <c r="H96" s="18">
        <f>Model!$W$6*((drdp!B96)*DSTG!$B96+(drdp!E96)*DSTG!$C96+(drdp!H96)*DSTG!$D96)</f>
        <v>0.35790839517975576</v>
      </c>
      <c r="I96" s="18">
        <f>Model!$W$6*((drdp!C96)*DSTG!$B96+(drdp!F96)*DSTG!$C96+(drdp!I96)*DSTG!$D96)</f>
        <v>1.3357323152662883</v>
      </c>
      <c r="J96" s="18">
        <f>Model!$W$6*((drdp!D96)*DSTG!$B96+(drdp!G96)*DSTG!$C96+(drdp!J96)*DSTG!$D96)</f>
        <v>0.79838988750000017</v>
      </c>
      <c r="K96" s="21">
        <f>SUM(E$3:E95)+H96</f>
        <v>0.21359731884364205</v>
      </c>
      <c r="L96" s="21">
        <f>SUM(F$3:F95)+I96</f>
        <v>0.79715604628496117</v>
      </c>
      <c r="M96" s="21">
        <f>SUM(G$3:G95)+J96</f>
        <v>1.1891846170892724</v>
      </c>
      <c r="N96" s="19">
        <f t="shared" si="5"/>
        <v>4.5623814617192483E-2</v>
      </c>
      <c r="O96" s="19">
        <f t="shared" si="5"/>
        <v>0.63545776212867111</v>
      </c>
      <c r="P96" s="19">
        <f t="shared" si="5"/>
        <v>1.4141600535217593</v>
      </c>
      <c r="Q96" s="19">
        <f t="shared" si="6"/>
        <v>0.17027039418646595</v>
      </c>
      <c r="R96" s="19">
        <f t="shared" si="7"/>
        <v>0.25400664582037169</v>
      </c>
      <c r="S96" s="19">
        <f t="shared" si="8"/>
        <v>0.94796570766177979</v>
      </c>
    </row>
    <row r="97" spans="1:19" x14ac:dyDescent="0.25">
      <c r="A97" s="26">
        <f>Wellpath!E97</f>
        <v>2820</v>
      </c>
      <c r="B97" s="73">
        <f>Wellpath!K97*Wellpath!P97</f>
        <v>6498097.7999999998</v>
      </c>
      <c r="C97" s="22">
        <v>0</v>
      </c>
      <c r="D97" s="22">
        <v>0</v>
      </c>
      <c r="E97" s="20">
        <f>Model!$W$6*((drdp!B97+drdp!K97)*DSTG!$B97+(drdp!E97+drdp!N97)*DSTG!$C97+(drdp!H97+drdp!Q97)*DSTG!$D97)</f>
        <v>0</v>
      </c>
      <c r="F97" s="20">
        <f>Model!$W$6*((drdp!C97+drdp!L97)*DSTG!$B97+(drdp!F97+drdp!O97)*DSTG!$C97+(drdp!I97+drdp!R97)*DSTG!$D97)</f>
        <v>0</v>
      </c>
      <c r="G97" s="20">
        <f>Model!$W$6*((drdp!D97+drdp!M97)*DSTG!$B97+(drdp!G97+drdp!P97)*DSTG!$C97+(drdp!J97+drdp!S97)*DSTG!$D97)</f>
        <v>0</v>
      </c>
      <c r="H97" s="18">
        <f>Model!$W$6*((drdp!B97)*DSTG!$B97+(drdp!E97)*DSTG!$C97+(drdp!H97)*DSTG!$D97)</f>
        <v>0.3641271939518243</v>
      </c>
      <c r="I97" s="18">
        <f>Model!$W$6*((drdp!C97)*DSTG!$B97+(drdp!F97)*DSTG!$C97+(drdp!I97)*DSTG!$D97)</f>
        <v>1.358941188245695</v>
      </c>
      <c r="J97" s="18">
        <f>Model!$W$6*((drdp!D97)*DSTG!$B97+(drdp!G97)*DSTG!$C97+(drdp!J97)*DSTG!$D97)</f>
        <v>0.81226222500000023</v>
      </c>
      <c r="K97" s="21">
        <f>SUM(E$3:E96)+H97</f>
        <v>0.2198161176157106</v>
      </c>
      <c r="L97" s="21">
        <f>SUM(F$3:F96)+I97</f>
        <v>0.82036491926436783</v>
      </c>
      <c r="M97" s="21">
        <f>SUM(G$3:G96)+J97</f>
        <v>1.2030569545892724</v>
      </c>
      <c r="N97" s="19">
        <f t="shared" si="5"/>
        <v>4.8319125563643914E-2</v>
      </c>
      <c r="O97" s="19">
        <f t="shared" si="5"/>
        <v>0.6729986007596328</v>
      </c>
      <c r="P97" s="19">
        <f t="shared" si="5"/>
        <v>1.4473460359856147</v>
      </c>
      <c r="Q97" s="19">
        <f t="shared" si="6"/>
        <v>0.18032943158081921</v>
      </c>
      <c r="R97" s="19">
        <f t="shared" si="7"/>
        <v>0.26445130902839409</v>
      </c>
      <c r="S97" s="19">
        <f t="shared" si="8"/>
        <v>0.98694572142206471</v>
      </c>
    </row>
    <row r="98" spans="1:19" x14ac:dyDescent="0.25">
      <c r="A98" s="26">
        <f>Wellpath!E98</f>
        <v>2850</v>
      </c>
      <c r="B98" s="73">
        <f>Wellpath!K98*Wellpath!P98</f>
        <v>6609976.5</v>
      </c>
      <c r="C98" s="22">
        <v>0</v>
      </c>
      <c r="D98" s="22">
        <v>0</v>
      </c>
      <c r="E98" s="20">
        <f>Model!$W$6*((drdp!B98+drdp!K98)*DSTG!$B98+(drdp!E98+drdp!N98)*DSTG!$C98+(drdp!H98+drdp!Q98)*DSTG!$D98)</f>
        <v>0</v>
      </c>
      <c r="F98" s="20">
        <f>Model!$W$6*((drdp!C98+drdp!L98)*DSTG!$B98+(drdp!F98+drdp!O98)*DSTG!$C98+(drdp!I98+drdp!R98)*DSTG!$D98)</f>
        <v>0</v>
      </c>
      <c r="G98" s="20">
        <f>Model!$W$6*((drdp!D98+drdp!M98)*DSTG!$B98+(drdp!G98+drdp!P98)*DSTG!$C98+(drdp!J98+drdp!S98)*DSTG!$D98)</f>
        <v>0</v>
      </c>
      <c r="H98" s="18">
        <f>Model!$W$6*((drdp!B98)*DSTG!$B98+(drdp!E98)*DSTG!$C98+(drdp!H98)*DSTG!$D98)</f>
        <v>0.37039642509420234</v>
      </c>
      <c r="I98" s="18">
        <f>Model!$W$6*((drdp!C98)*DSTG!$B98+(drdp!F98)*DSTG!$C98+(drdp!I98)*DSTG!$D98)</f>
        <v>1.3823382773934429</v>
      </c>
      <c r="J98" s="18">
        <f>Model!$W$6*((drdp!D98)*DSTG!$B98+(drdp!G98)*DSTG!$C98+(drdp!J98)*DSTG!$D98)</f>
        <v>0.82624706250000024</v>
      </c>
      <c r="K98" s="21">
        <f>SUM(E$3:E97)+H98</f>
        <v>0.22608534875808864</v>
      </c>
      <c r="L98" s="21">
        <f>SUM(F$3:F97)+I98</f>
        <v>0.84376200841211579</v>
      </c>
      <c r="M98" s="21">
        <f>SUM(G$3:G97)+J98</f>
        <v>1.2170417920892724</v>
      </c>
      <c r="N98" s="19">
        <f t="shared" si="5"/>
        <v>5.1114584923066572E-2</v>
      </c>
      <c r="O98" s="19">
        <f t="shared" si="5"/>
        <v>0.71193432683964741</v>
      </c>
      <c r="P98" s="19">
        <f t="shared" si="5"/>
        <v>1.4811907236918678</v>
      </c>
      <c r="Q98" s="19">
        <f t="shared" si="6"/>
        <v>0.19076222794067851</v>
      </c>
      <c r="R98" s="19">
        <f t="shared" si="7"/>
        <v>0.27515531801767235</v>
      </c>
      <c r="S98" s="19">
        <f t="shared" si="8"/>
        <v>1.0268936268147251</v>
      </c>
    </row>
    <row r="99" spans="1:19" x14ac:dyDescent="0.25">
      <c r="A99" s="26">
        <f>Wellpath!E99</f>
        <v>2880</v>
      </c>
      <c r="B99" s="73">
        <f>Wellpath!K99*Wellpath!P99</f>
        <v>6722755.2000000002</v>
      </c>
      <c r="C99" s="22">
        <v>0</v>
      </c>
      <c r="D99" s="22">
        <v>0</v>
      </c>
      <c r="E99" s="20">
        <f>Model!$W$6*((drdp!B99+drdp!K99)*DSTG!$B99+(drdp!E99+drdp!N99)*DSTG!$C99+(drdp!H99+drdp!Q99)*DSTG!$D99)</f>
        <v>0</v>
      </c>
      <c r="F99" s="20">
        <f>Model!$W$6*((drdp!C99+drdp!L99)*DSTG!$B99+(drdp!F99+drdp!O99)*DSTG!$C99+(drdp!I99+drdp!R99)*DSTG!$D99)</f>
        <v>0</v>
      </c>
      <c r="G99" s="20">
        <f>Model!$W$6*((drdp!D99+drdp!M99)*DSTG!$B99+(drdp!G99+drdp!P99)*DSTG!$C99+(drdp!J99+drdp!S99)*DSTG!$D99)</f>
        <v>0</v>
      </c>
      <c r="H99" s="18">
        <f>Model!$W$6*((drdp!B99)*DSTG!$B99+(drdp!E99)*DSTG!$C99+(drdp!H99)*DSTG!$D99)</f>
        <v>0.37671608860688977</v>
      </c>
      <c r="I99" s="18">
        <f>Model!$W$6*((drdp!C99)*DSTG!$B99+(drdp!F99)*DSTG!$C99+(drdp!I99)*DSTG!$D99)</f>
        <v>1.4059235827095318</v>
      </c>
      <c r="J99" s="18">
        <f>Model!$W$6*((drdp!D99)*DSTG!$B99+(drdp!G99)*DSTG!$C99+(drdp!J99)*DSTG!$D99)</f>
        <v>0.84034440000000021</v>
      </c>
      <c r="K99" s="21">
        <f>SUM(E$3:E98)+H99</f>
        <v>0.23240501227077606</v>
      </c>
      <c r="L99" s="21">
        <f>SUM(F$3:F98)+I99</f>
        <v>0.86734731372820462</v>
      </c>
      <c r="M99" s="21">
        <f>SUM(G$3:G98)+J99</f>
        <v>1.2311391295892724</v>
      </c>
      <c r="N99" s="19">
        <f t="shared" si="5"/>
        <v>5.4012089728579571E-2</v>
      </c>
      <c r="O99" s="19">
        <f t="shared" si="5"/>
        <v>0.75229136263153262</v>
      </c>
      <c r="P99" s="19">
        <f t="shared" si="5"/>
        <v>1.5157035564058312</v>
      </c>
      <c r="Q99" s="19">
        <f t="shared" si="6"/>
        <v>0.20157586309002806</v>
      </c>
      <c r="R99" s="19">
        <f t="shared" si="7"/>
        <v>0.28612290451922739</v>
      </c>
      <c r="S99" s="19">
        <f t="shared" si="8"/>
        <v>1.0678252168749354</v>
      </c>
    </row>
    <row r="100" spans="1:19" x14ac:dyDescent="0.25">
      <c r="A100" s="26">
        <f>Wellpath!E100</f>
        <v>2910</v>
      </c>
      <c r="B100" s="73">
        <f>Wellpath!K100*Wellpath!P100</f>
        <v>6836433.8999999994</v>
      </c>
      <c r="C100" s="22">
        <v>0</v>
      </c>
      <c r="D100" s="22">
        <v>0</v>
      </c>
      <c r="E100" s="20">
        <f>Model!$W$6*((drdp!B100+drdp!K100)*DSTG!$B100+(drdp!E100+drdp!N100)*DSTG!$C100+(drdp!H100+drdp!Q100)*DSTG!$D100)</f>
        <v>0</v>
      </c>
      <c r="F100" s="20">
        <f>Model!$W$6*((drdp!C100+drdp!L100)*DSTG!$B100+(drdp!F100+drdp!O100)*DSTG!$C100+(drdp!I100+drdp!R100)*DSTG!$D100)</f>
        <v>0</v>
      </c>
      <c r="G100" s="20">
        <f>Model!$W$6*((drdp!D100+drdp!M100)*DSTG!$B100+(drdp!G100+drdp!P100)*DSTG!$C100+(drdp!J100+drdp!S100)*DSTG!$D100)</f>
        <v>0</v>
      </c>
      <c r="H100" s="18">
        <f>Model!$W$6*((drdp!B100)*DSTG!$B100+(drdp!E100)*DSTG!$C100+(drdp!H100)*DSTG!$D100)</f>
        <v>0.38308618448988668</v>
      </c>
      <c r="I100" s="18">
        <f>Model!$W$6*((drdp!C100)*DSTG!$B100+(drdp!F100)*DSTG!$C100+(drdp!I100)*DSTG!$D100)</f>
        <v>1.4296971041939615</v>
      </c>
      <c r="J100" s="18">
        <f>Model!$W$6*((drdp!D100)*DSTG!$B100+(drdp!G100)*DSTG!$C100+(drdp!J100)*DSTG!$D100)</f>
        <v>0.85455423750000015</v>
      </c>
      <c r="K100" s="21">
        <f>SUM(E$3:E99)+H100</f>
        <v>0.23877510815377298</v>
      </c>
      <c r="L100" s="21">
        <f>SUM(F$3:F99)+I100</f>
        <v>0.8911208352126343</v>
      </c>
      <c r="M100" s="21">
        <f>SUM(G$3:G99)+J100</f>
        <v>1.2453489670892723</v>
      </c>
      <c r="N100" s="19">
        <f t="shared" si="5"/>
        <v>5.7013552273845983E-2</v>
      </c>
      <c r="O100" s="19">
        <f t="shared" si="5"/>
        <v>0.79409634295006293</v>
      </c>
      <c r="P100" s="19">
        <f t="shared" si="5"/>
        <v>1.5508940498303174</v>
      </c>
      <c r="Q100" s="19">
        <f t="shared" si="6"/>
        <v>0.21277747380597725</v>
      </c>
      <c r="R100" s="19">
        <f t="shared" si="7"/>
        <v>0.29735833430593045</v>
      </c>
      <c r="S100" s="19">
        <f t="shared" si="8"/>
        <v>1.1097564116837837</v>
      </c>
    </row>
    <row r="101" spans="1:19" x14ac:dyDescent="0.25">
      <c r="A101" s="26">
        <f>Wellpath!E101</f>
        <v>2940</v>
      </c>
      <c r="B101" s="73">
        <f>Wellpath!K101*Wellpath!P101</f>
        <v>6951012.5999999996</v>
      </c>
      <c r="C101" s="22">
        <v>0</v>
      </c>
      <c r="D101" s="22">
        <v>0</v>
      </c>
      <c r="E101" s="20">
        <f>Model!$W$6*((drdp!B101+drdp!K101)*DSTG!$B101+(drdp!E101+drdp!N101)*DSTG!$C101+(drdp!H101+drdp!Q101)*DSTG!$D101)</f>
        <v>0</v>
      </c>
      <c r="F101" s="20">
        <f>Model!$W$6*((drdp!C101+drdp!L101)*DSTG!$B101+(drdp!F101+drdp!O101)*DSTG!$C101+(drdp!I101+drdp!R101)*DSTG!$D101)</f>
        <v>0</v>
      </c>
      <c r="G101" s="20">
        <f>Model!$W$6*((drdp!D101+drdp!M101)*DSTG!$B101+(drdp!G101+drdp!P101)*DSTG!$C101+(drdp!J101+drdp!S101)*DSTG!$D101)</f>
        <v>0</v>
      </c>
      <c r="H101" s="18">
        <f>Model!$W$6*((drdp!B101)*DSTG!$B101+(drdp!E101)*DSTG!$C101+(drdp!H101)*DSTG!$D101)</f>
        <v>0.38950671274319298</v>
      </c>
      <c r="I101" s="18">
        <f>Model!$W$6*((drdp!C101)*DSTG!$B101+(drdp!F101)*DSTG!$C101+(drdp!I101)*DSTG!$D101)</f>
        <v>1.4536588418467322</v>
      </c>
      <c r="J101" s="18">
        <f>Model!$W$6*((drdp!D101)*DSTG!$B101+(drdp!G101)*DSTG!$C101+(drdp!J101)*DSTG!$D101)</f>
        <v>0.86887657500000015</v>
      </c>
      <c r="K101" s="21">
        <f>SUM(E$3:E100)+H101</f>
        <v>0.24519563640707928</v>
      </c>
      <c r="L101" s="21">
        <f>SUM(F$3:F100)+I101</f>
        <v>0.91508257286540506</v>
      </c>
      <c r="M101" s="21">
        <f>SUM(G$3:G100)+J101</f>
        <v>1.2596713045892722</v>
      </c>
      <c r="N101" s="19">
        <f t="shared" si="5"/>
        <v>6.0120900113072626E-2</v>
      </c>
      <c r="O101" s="19">
        <f t="shared" si="5"/>
        <v>0.83737611516196941</v>
      </c>
      <c r="P101" s="19">
        <f t="shared" si="5"/>
        <v>1.5867717956056391</v>
      </c>
      <c r="Q101" s="19">
        <f t="shared" si="6"/>
        <v>0.2243742538187605</v>
      </c>
      <c r="R101" s="19">
        <f t="shared" si="7"/>
        <v>0.3088659071925024</v>
      </c>
      <c r="S101" s="19">
        <f t="shared" si="8"/>
        <v>1.1527032583682726</v>
      </c>
    </row>
    <row r="102" spans="1:19" x14ac:dyDescent="0.25">
      <c r="A102" s="26">
        <f>Wellpath!E102</f>
        <v>2970</v>
      </c>
      <c r="B102" s="73">
        <f>Wellpath!K102*Wellpath!P102</f>
        <v>7066491.2999999998</v>
      </c>
      <c r="C102" s="22">
        <v>0</v>
      </c>
      <c r="D102" s="22">
        <v>0</v>
      </c>
      <c r="E102" s="20">
        <f>Model!$W$6*((drdp!B102+drdp!K102)*DSTG!$B102+(drdp!E102+drdp!N102)*DSTG!$C102+(drdp!H102+drdp!Q102)*DSTG!$D102)</f>
        <v>0</v>
      </c>
      <c r="F102" s="20">
        <f>Model!$W$6*((drdp!C102+drdp!L102)*DSTG!$B102+(drdp!F102+drdp!O102)*DSTG!$C102+(drdp!I102+drdp!R102)*DSTG!$D102)</f>
        <v>0</v>
      </c>
      <c r="G102" s="20">
        <f>Model!$W$6*((drdp!D102+drdp!M102)*DSTG!$B102+(drdp!G102+drdp!P102)*DSTG!$C102+(drdp!J102+drdp!S102)*DSTG!$D102)</f>
        <v>0</v>
      </c>
      <c r="H102" s="18">
        <f>Model!$W$6*((drdp!B102)*DSTG!$B102+(drdp!E102)*DSTG!$C102+(drdp!H102)*DSTG!$D102)</f>
        <v>0.39597767336680884</v>
      </c>
      <c r="I102" s="18">
        <f>Model!$W$6*((drdp!C102)*DSTG!$B102+(drdp!F102)*DSTG!$C102+(drdp!I102)*DSTG!$D102)</f>
        <v>1.4778087956678441</v>
      </c>
      <c r="J102" s="18">
        <f>Model!$W$6*((drdp!D102)*DSTG!$B102+(drdp!G102)*DSTG!$C102+(drdp!J102)*DSTG!$D102)</f>
        <v>0.88331141250000011</v>
      </c>
      <c r="K102" s="21">
        <f>SUM(E$3:E101)+H102</f>
        <v>0.25166659703069516</v>
      </c>
      <c r="L102" s="21">
        <f>SUM(F$3:F101)+I102</f>
        <v>0.93923252668651691</v>
      </c>
      <c r="M102" s="21">
        <f>SUM(G$3:G101)+J102</f>
        <v>1.2741061420892723</v>
      </c>
      <c r="N102" s="19">
        <f t="shared" si="5"/>
        <v>6.3336076061010299E-2</v>
      </c>
      <c r="O102" s="19">
        <f t="shared" si="5"/>
        <v>0.88215773918593865</v>
      </c>
      <c r="P102" s="19">
        <f t="shared" si="5"/>
        <v>1.6233464613096089</v>
      </c>
      <c r="Q102" s="19">
        <f t="shared" si="6"/>
        <v>0.2363734538117373</v>
      </c>
      <c r="R102" s="19">
        <f t="shared" si="7"/>
        <v>0.32064995703551452</v>
      </c>
      <c r="S102" s="19">
        <f t="shared" si="8"/>
        <v>1.1966819311013175</v>
      </c>
    </row>
    <row r="103" spans="1:19" x14ac:dyDescent="0.25">
      <c r="A103" s="26">
        <f>Wellpath!E103</f>
        <v>3000</v>
      </c>
      <c r="B103" s="73">
        <f>Wellpath!K103*Wellpath!P103</f>
        <v>7182870</v>
      </c>
      <c r="C103" s="22">
        <v>0</v>
      </c>
      <c r="D103" s="22">
        <v>0</v>
      </c>
      <c r="E103" s="20">
        <f>Model!$W$6*((drdp!B103+drdp!K103)*DSTG!$B103+(drdp!E103+drdp!N103)*DSTG!$C103+(drdp!H103+drdp!Q103)*DSTG!$D103)</f>
        <v>0</v>
      </c>
      <c r="F103" s="20">
        <f>Model!$W$6*((drdp!C103+drdp!L103)*DSTG!$B103+(drdp!F103+drdp!O103)*DSTG!$C103+(drdp!I103+drdp!R103)*DSTG!$D103)</f>
        <v>0</v>
      </c>
      <c r="G103" s="20">
        <f>Model!$W$6*((drdp!D103+drdp!M103)*DSTG!$B103+(drdp!G103+drdp!P103)*DSTG!$C103+(drdp!J103+drdp!S103)*DSTG!$D103)</f>
        <v>0</v>
      </c>
      <c r="H103" s="18">
        <f>Model!$W$6*((drdp!B103)*DSTG!$B103+(drdp!E103)*DSTG!$C103+(drdp!H103)*DSTG!$D103)</f>
        <v>0.40249906636073407</v>
      </c>
      <c r="I103" s="18">
        <f>Model!$W$6*((drdp!C103)*DSTG!$B103+(drdp!F103)*DSTG!$C103+(drdp!I103)*DSTG!$D103)</f>
        <v>1.5021469656572968</v>
      </c>
      <c r="J103" s="18">
        <f>Model!$W$6*((drdp!D103)*DSTG!$B103+(drdp!G103)*DSTG!$C103+(drdp!J103)*DSTG!$D103)</f>
        <v>0.89785875000000015</v>
      </c>
      <c r="K103" s="21">
        <f>SUM(E$3:E102)+H103</f>
        <v>0.25818799002462034</v>
      </c>
      <c r="L103" s="21">
        <f>SUM(F$3:F102)+I103</f>
        <v>0.96357069667596962</v>
      </c>
      <c r="M103" s="21">
        <f>SUM(G$3:G102)+J103</f>
        <v>1.2886534795892723</v>
      </c>
      <c r="N103" s="19">
        <f t="shared" si="5"/>
        <v>6.6661038192953451E-2</v>
      </c>
      <c r="O103" s="19">
        <f t="shared" si="5"/>
        <v>0.92846848749261346</v>
      </c>
      <c r="P103" s="19">
        <f t="shared" si="5"/>
        <v>1.6606277904575391</v>
      </c>
      <c r="Q103" s="19">
        <f t="shared" si="6"/>
        <v>0.24878238142139172</v>
      </c>
      <c r="R103" s="19">
        <f t="shared" si="7"/>
        <v>0.33271485173338733</v>
      </c>
      <c r="S103" s="19">
        <f t="shared" si="8"/>
        <v>1.2417087311017476</v>
      </c>
    </row>
    <row r="104" spans="1:19" x14ac:dyDescent="0.25">
      <c r="A104" s="26">
        <f>Wellpath!E104</f>
        <v>3030</v>
      </c>
      <c r="B104" s="73">
        <f>Wellpath!K104*Wellpath!P104</f>
        <v>7300148.7000000002</v>
      </c>
      <c r="C104" s="22">
        <v>0</v>
      </c>
      <c r="D104" s="22">
        <v>0</v>
      </c>
      <c r="E104" s="20">
        <f>Model!$W$6*((drdp!B104+drdp!K104)*DSTG!$B104+(drdp!E104+drdp!N104)*DSTG!$C104+(drdp!H104+drdp!Q104)*DSTG!$D104)</f>
        <v>0</v>
      </c>
      <c r="F104" s="20">
        <f>Model!$W$6*((drdp!C104+drdp!L104)*DSTG!$B104+(drdp!F104+drdp!O104)*DSTG!$C104+(drdp!I104+drdp!R104)*DSTG!$D104)</f>
        <v>0</v>
      </c>
      <c r="G104" s="20">
        <f>Model!$W$6*((drdp!D104+drdp!M104)*DSTG!$B104+(drdp!G104+drdp!P104)*DSTG!$C104+(drdp!J104+drdp!S104)*DSTG!$D104)</f>
        <v>0</v>
      </c>
      <c r="H104" s="18">
        <f>Model!$W$6*((drdp!B104)*DSTG!$B104+(drdp!E104)*DSTG!$C104+(drdp!H104)*DSTG!$D104)</f>
        <v>0.40907089172496885</v>
      </c>
      <c r="I104" s="18">
        <f>Model!$W$6*((drdp!C104)*DSTG!$B104+(drdp!F104)*DSTG!$C104+(drdp!I104)*DSTG!$D104)</f>
        <v>1.5266733518150908</v>
      </c>
      <c r="J104" s="18">
        <f>Model!$W$6*((drdp!D104)*DSTG!$B104+(drdp!G104)*DSTG!$C104+(drdp!J104)*DSTG!$D104)</f>
        <v>0.91251858750000026</v>
      </c>
      <c r="K104" s="21">
        <f>SUM(E$3:E103)+H104</f>
        <v>0.26475981538885518</v>
      </c>
      <c r="L104" s="21">
        <f>SUM(F$3:F103)+I104</f>
        <v>0.98809708283376363</v>
      </c>
      <c r="M104" s="21">
        <f>SUM(G$3:G103)+J104</f>
        <v>1.3033133170892723</v>
      </c>
      <c r="N104" s="19">
        <f t="shared" si="5"/>
        <v>7.0097759844740676E-2</v>
      </c>
      <c r="O104" s="19">
        <f t="shared" si="5"/>
        <v>0.97633584510459359</v>
      </c>
      <c r="P104" s="19">
        <f t="shared" si="5"/>
        <v>1.6986256025022421</v>
      </c>
      <c r="Q104" s="19">
        <f t="shared" si="6"/>
        <v>0.26160840123733359</v>
      </c>
      <c r="R104" s="19">
        <f t="shared" si="7"/>
        <v>0.34506499322639222</v>
      </c>
      <c r="S104" s="19">
        <f t="shared" si="8"/>
        <v>1.287800086634306</v>
      </c>
    </row>
    <row r="105" spans="1:19" x14ac:dyDescent="0.25">
      <c r="A105" s="26">
        <f>Wellpath!E105</f>
        <v>3060</v>
      </c>
      <c r="B105" s="73">
        <f>Wellpath!K105*Wellpath!P105</f>
        <v>7418327.3999999994</v>
      </c>
      <c r="C105" s="22">
        <v>0</v>
      </c>
      <c r="D105" s="22">
        <v>0</v>
      </c>
      <c r="E105" s="20">
        <f>Model!$W$6*((drdp!B105+drdp!K105)*DSTG!$B105+(drdp!E105+drdp!N105)*DSTG!$C105+(drdp!H105+drdp!Q105)*DSTG!$D105)</f>
        <v>0</v>
      </c>
      <c r="F105" s="20">
        <f>Model!$W$6*((drdp!C105+drdp!L105)*DSTG!$B105+(drdp!F105+drdp!O105)*DSTG!$C105+(drdp!I105+drdp!R105)*DSTG!$D105)</f>
        <v>0</v>
      </c>
      <c r="G105" s="20">
        <f>Model!$W$6*((drdp!D105+drdp!M105)*DSTG!$B105+(drdp!G105+drdp!P105)*DSTG!$C105+(drdp!J105+drdp!S105)*DSTG!$D105)</f>
        <v>0</v>
      </c>
      <c r="H105" s="18">
        <f>Model!$W$6*((drdp!B105)*DSTG!$B105+(drdp!E105)*DSTG!$C105+(drdp!H105)*DSTG!$D105)</f>
        <v>0.41569314945951297</v>
      </c>
      <c r="I105" s="18">
        <f>Model!$W$6*((drdp!C105)*DSTG!$B105+(drdp!F105)*DSTG!$C105+(drdp!I105)*DSTG!$D105)</f>
        <v>1.5513879541412254</v>
      </c>
      <c r="J105" s="18">
        <f>Model!$W$6*((drdp!D105)*DSTG!$B105+(drdp!G105)*DSTG!$C105+(drdp!J105)*DSTG!$D105)</f>
        <v>0.9272909250000001</v>
      </c>
      <c r="K105" s="21">
        <f>SUM(E$3:E104)+H105</f>
        <v>0.27138207312339924</v>
      </c>
      <c r="L105" s="21">
        <f>SUM(F$3:F104)+I105</f>
        <v>1.0128116851598983</v>
      </c>
      <c r="M105" s="21">
        <f>SUM(G$3:G104)+J105</f>
        <v>1.3180856545892723</v>
      </c>
      <c r="N105" s="19">
        <f t="shared" si="5"/>
        <v>7.364822961275401E-2</v>
      </c>
      <c r="O105" s="19">
        <f t="shared" si="5"/>
        <v>1.0257875095964328</v>
      </c>
      <c r="P105" s="19">
        <f t="shared" si="5"/>
        <v>1.7373497928340305</v>
      </c>
      <c r="Q105" s="19">
        <f t="shared" si="6"/>
        <v>0.27485893480229673</v>
      </c>
      <c r="R105" s="19">
        <f t="shared" si="7"/>
        <v>0.35770481749664945</v>
      </c>
      <c r="S105" s="19">
        <f t="shared" si="8"/>
        <v>1.3349725530096486</v>
      </c>
    </row>
    <row r="106" spans="1:19" x14ac:dyDescent="0.25">
      <c r="A106" s="26">
        <f>Wellpath!E106</f>
        <v>3090</v>
      </c>
      <c r="B106" s="73">
        <f>Wellpath!K106*Wellpath!P106</f>
        <v>7537406.0999999996</v>
      </c>
      <c r="C106" s="22">
        <v>0</v>
      </c>
      <c r="D106" s="22">
        <v>0</v>
      </c>
      <c r="E106" s="20">
        <f>Model!$W$6*((drdp!B106+drdp!K106)*DSTG!$B106+(drdp!E106+drdp!N106)*DSTG!$C106+(drdp!H106+drdp!Q106)*DSTG!$D106)</f>
        <v>0</v>
      </c>
      <c r="F106" s="20">
        <f>Model!$W$6*((drdp!C106+drdp!L106)*DSTG!$B106+(drdp!F106+drdp!O106)*DSTG!$C106+(drdp!I106+drdp!R106)*DSTG!$D106)</f>
        <v>0</v>
      </c>
      <c r="G106" s="20">
        <f>Model!$W$6*((drdp!D106+drdp!M106)*DSTG!$B106+(drdp!G106+drdp!P106)*DSTG!$C106+(drdp!J106+drdp!S106)*DSTG!$D106)</f>
        <v>0</v>
      </c>
      <c r="H106" s="18">
        <f>Model!$W$6*((drdp!B106)*DSTG!$B106+(drdp!E106)*DSTG!$C106+(drdp!H106)*DSTG!$D106)</f>
        <v>0.42236583956436657</v>
      </c>
      <c r="I106" s="18">
        <f>Model!$W$6*((drdp!C106)*DSTG!$B106+(drdp!F106)*DSTG!$C106+(drdp!I106)*DSTG!$D106)</f>
        <v>1.5762907726357012</v>
      </c>
      <c r="J106" s="18">
        <f>Model!$W$6*((drdp!D106)*DSTG!$B106+(drdp!G106)*DSTG!$C106+(drdp!J106)*DSTG!$D106)</f>
        <v>0.94217576250000012</v>
      </c>
      <c r="K106" s="21">
        <f>SUM(E$3:E105)+H106</f>
        <v>0.27805476322825284</v>
      </c>
      <c r="L106" s="21">
        <f>SUM(F$3:F105)+I106</f>
        <v>1.037714503654374</v>
      </c>
      <c r="M106" s="21">
        <f>SUM(G$3:G105)+J106</f>
        <v>1.3329704920892722</v>
      </c>
      <c r="N106" s="19">
        <f t="shared" si="5"/>
        <v>7.7314451353919747E-2</v>
      </c>
      <c r="O106" s="19">
        <f t="shared" si="5"/>
        <v>1.0768513910946438</v>
      </c>
      <c r="P106" s="19">
        <f t="shared" si="5"/>
        <v>1.7768103327807165</v>
      </c>
      <c r="Q106" s="19">
        <f t="shared" si="6"/>
        <v>0.28854146061214087</v>
      </c>
      <c r="R106" s="19">
        <f t="shared" si="7"/>
        <v>0.37063879456813026</v>
      </c>
      <c r="S106" s="19">
        <f t="shared" si="8"/>
        <v>1.3832428125843459</v>
      </c>
    </row>
    <row r="107" spans="1:19" x14ac:dyDescent="0.25">
      <c r="A107" s="26">
        <f>Wellpath!E107</f>
        <v>3120</v>
      </c>
      <c r="B107" s="73">
        <f>Wellpath!K107*Wellpath!P107</f>
        <v>7657384.7999999998</v>
      </c>
      <c r="C107" s="22">
        <v>0</v>
      </c>
      <c r="D107" s="22">
        <v>0</v>
      </c>
      <c r="E107" s="20">
        <f>Model!$W$6*((drdp!B107+drdp!K107)*DSTG!$B107+(drdp!E107+drdp!N107)*DSTG!$C107+(drdp!H107+drdp!Q107)*DSTG!$D107)</f>
        <v>0</v>
      </c>
      <c r="F107" s="20">
        <f>Model!$W$6*((drdp!C107+drdp!L107)*DSTG!$B107+(drdp!F107+drdp!O107)*DSTG!$C107+(drdp!I107+drdp!R107)*DSTG!$D107)</f>
        <v>0</v>
      </c>
      <c r="G107" s="20">
        <f>Model!$W$6*((drdp!D107+drdp!M107)*DSTG!$B107+(drdp!G107+drdp!P107)*DSTG!$C107+(drdp!J107+drdp!S107)*DSTG!$D107)</f>
        <v>0</v>
      </c>
      <c r="H107" s="18">
        <f>Model!$W$6*((drdp!B107)*DSTG!$B107+(drdp!E107)*DSTG!$C107+(drdp!H107)*DSTG!$D107)</f>
        <v>0.42908896203952968</v>
      </c>
      <c r="I107" s="18">
        <f>Model!$W$6*((drdp!C107)*DSTG!$B107+(drdp!F107)*DSTG!$C107+(drdp!I107)*DSTG!$D107)</f>
        <v>1.6013818072985182</v>
      </c>
      <c r="J107" s="18">
        <f>Model!$W$6*((drdp!D107)*DSTG!$B107+(drdp!G107)*DSTG!$C107+(drdp!J107)*DSTG!$D107)</f>
        <v>0.95717310000000022</v>
      </c>
      <c r="K107" s="21">
        <f>SUM(E$3:E106)+H107</f>
        <v>0.284777885703416</v>
      </c>
      <c r="L107" s="21">
        <f>SUM(F$3:F106)+I107</f>
        <v>1.062805538317191</v>
      </c>
      <c r="M107" s="21">
        <f>SUM(G$3:G106)+J107</f>
        <v>1.3479678295892723</v>
      </c>
      <c r="N107" s="19">
        <f t="shared" si="5"/>
        <v>8.1098444185707871E-2</v>
      </c>
      <c r="O107" s="19">
        <f t="shared" si="5"/>
        <v>1.1295556122776942</v>
      </c>
      <c r="P107" s="19">
        <f t="shared" si="5"/>
        <v>1.8170172696076134</v>
      </c>
      <c r="Q107" s="19">
        <f t="shared" si="6"/>
        <v>0.30266351411585057</v>
      </c>
      <c r="R107" s="19">
        <f t="shared" si="7"/>
        <v>0.38387142850665551</v>
      </c>
      <c r="S107" s="19">
        <f t="shared" si="8"/>
        <v>1.4326276747608822</v>
      </c>
    </row>
    <row r="108" spans="1:19" x14ac:dyDescent="0.25">
      <c r="A108" s="26">
        <f>Wellpath!E108</f>
        <v>3150</v>
      </c>
      <c r="B108" s="73">
        <f>Wellpath!K108*Wellpath!P108</f>
        <v>7778263.5</v>
      </c>
      <c r="C108" s="22">
        <v>0</v>
      </c>
      <c r="D108" s="22">
        <v>0</v>
      </c>
      <c r="E108" s="20">
        <f>Model!$W$6*((drdp!B108+drdp!K108)*DSTG!$B108+(drdp!E108+drdp!N108)*DSTG!$C108+(drdp!H108+drdp!Q108)*DSTG!$D108)</f>
        <v>0</v>
      </c>
      <c r="F108" s="20">
        <f>Model!$W$6*((drdp!C108+drdp!L108)*DSTG!$B108+(drdp!F108+drdp!O108)*DSTG!$C108+(drdp!I108+drdp!R108)*DSTG!$D108)</f>
        <v>0</v>
      </c>
      <c r="G108" s="20">
        <f>Model!$W$6*((drdp!D108+drdp!M108)*DSTG!$B108+(drdp!G108+drdp!P108)*DSTG!$C108+(drdp!J108+drdp!S108)*DSTG!$D108)</f>
        <v>0</v>
      </c>
      <c r="H108" s="18">
        <f>Model!$W$6*((drdp!B108)*DSTG!$B108+(drdp!E108)*DSTG!$C108+(drdp!H108)*DSTG!$D108)</f>
        <v>0.43586251688500222</v>
      </c>
      <c r="I108" s="18">
        <f>Model!$W$6*((drdp!C108)*DSTG!$B108+(drdp!F108)*DSTG!$C108+(drdp!I108)*DSTG!$D108)</f>
        <v>1.6266610581296761</v>
      </c>
      <c r="J108" s="18">
        <f>Model!$W$6*((drdp!D108)*DSTG!$B108+(drdp!G108)*DSTG!$C108+(drdp!J108)*DSTG!$D108)</f>
        <v>0.97228293750000017</v>
      </c>
      <c r="K108" s="21">
        <f>SUM(E$3:E107)+H108</f>
        <v>0.29155144054888849</v>
      </c>
      <c r="L108" s="21">
        <f>SUM(F$3:F107)+I108</f>
        <v>1.0880847891483489</v>
      </c>
      <c r="M108" s="21">
        <f>SUM(G$3:G107)+J108</f>
        <v>1.3630776670892724</v>
      </c>
      <c r="N108" s="19">
        <f t="shared" si="5"/>
        <v>8.5002242486132057E-2</v>
      </c>
      <c r="O108" s="19">
        <f t="shared" si="5"/>
        <v>1.1839285083760069</v>
      </c>
      <c r="P108" s="19">
        <f t="shared" si="5"/>
        <v>1.8579807265175332</v>
      </c>
      <c r="Q108" s="19">
        <f t="shared" si="6"/>
        <v>0.3172326877155347</v>
      </c>
      <c r="R108" s="19">
        <f t="shared" si="7"/>
        <v>0.39740725741989558</v>
      </c>
      <c r="S108" s="19">
        <f t="shared" si="8"/>
        <v>1.4831440759876542</v>
      </c>
    </row>
    <row r="109" spans="1:19" x14ac:dyDescent="0.25">
      <c r="A109" s="26">
        <f>Wellpath!E109</f>
        <v>3180</v>
      </c>
      <c r="B109" s="73">
        <f>Wellpath!K109*Wellpath!P109</f>
        <v>7900042.2000000002</v>
      </c>
      <c r="C109" s="22">
        <v>0</v>
      </c>
      <c r="D109" s="22">
        <v>0</v>
      </c>
      <c r="E109" s="20">
        <f>Model!$W$6*((drdp!B109+drdp!K109)*DSTG!$B109+(drdp!E109+drdp!N109)*DSTG!$C109+(drdp!H109+drdp!Q109)*DSTG!$D109)</f>
        <v>0</v>
      </c>
      <c r="F109" s="20">
        <f>Model!$W$6*((drdp!C109+drdp!L109)*DSTG!$B109+(drdp!F109+drdp!O109)*DSTG!$C109+(drdp!I109+drdp!R109)*DSTG!$D109)</f>
        <v>0</v>
      </c>
      <c r="G109" s="20">
        <f>Model!$W$6*((drdp!D109+drdp!M109)*DSTG!$B109+(drdp!G109+drdp!P109)*DSTG!$C109+(drdp!J109+drdp!S109)*DSTG!$D109)</f>
        <v>0</v>
      </c>
      <c r="H109" s="18">
        <f>Model!$W$6*((drdp!B109)*DSTG!$B109+(drdp!E109)*DSTG!$C109+(drdp!H109)*DSTG!$D109)</f>
        <v>0.44268650410078425</v>
      </c>
      <c r="I109" s="18">
        <f>Model!$W$6*((drdp!C109)*DSTG!$B109+(drdp!F109)*DSTG!$C109+(drdp!I109)*DSTG!$D109)</f>
        <v>1.6521285251291751</v>
      </c>
      <c r="J109" s="18">
        <f>Model!$W$6*((drdp!D109)*DSTG!$B109+(drdp!G109)*DSTG!$C109+(drdp!J109)*DSTG!$D109)</f>
        <v>0.98750527500000018</v>
      </c>
      <c r="K109" s="21">
        <f>SUM(E$3:E108)+H109</f>
        <v>0.29837542776467052</v>
      </c>
      <c r="L109" s="21">
        <f>SUM(F$3:F108)+I109</f>
        <v>1.1135522561478479</v>
      </c>
      <c r="M109" s="21">
        <f>SUM(G$3:G108)+J109</f>
        <v>1.3783000045892724</v>
      </c>
      <c r="N109" s="19">
        <f t="shared" si="5"/>
        <v>8.9027895893750111E-2</v>
      </c>
      <c r="O109" s="19">
        <f t="shared" si="5"/>
        <v>1.2399986271719623</v>
      </c>
      <c r="P109" s="19">
        <f t="shared" si="5"/>
        <v>1.8997109026507883</v>
      </c>
      <c r="Q109" s="19">
        <f t="shared" si="6"/>
        <v>0.33225663076642808</v>
      </c>
      <c r="R109" s="19">
        <f t="shared" si="7"/>
        <v>0.4112508534573715</v>
      </c>
      <c r="S109" s="19">
        <f t="shared" si="8"/>
        <v>1.5348090797589733</v>
      </c>
    </row>
    <row r="110" spans="1:19" x14ac:dyDescent="0.25">
      <c r="A110" s="26">
        <f>Wellpath!E110</f>
        <v>3210</v>
      </c>
      <c r="B110" s="73">
        <f>Wellpath!K110*Wellpath!P110</f>
        <v>8022720.8999999994</v>
      </c>
      <c r="C110" s="22">
        <v>0</v>
      </c>
      <c r="D110" s="22">
        <v>0</v>
      </c>
      <c r="E110" s="20">
        <f>Model!$W$6*((drdp!B110+drdp!K110)*DSTG!$B110+(drdp!E110+drdp!N110)*DSTG!$C110+(drdp!H110+drdp!Q110)*DSTG!$D110)</f>
        <v>0</v>
      </c>
      <c r="F110" s="20">
        <f>Model!$W$6*((drdp!C110+drdp!L110)*DSTG!$B110+(drdp!F110+drdp!O110)*DSTG!$C110+(drdp!I110+drdp!R110)*DSTG!$D110)</f>
        <v>0</v>
      </c>
      <c r="G110" s="20">
        <f>Model!$W$6*((drdp!D110+drdp!M110)*DSTG!$B110+(drdp!G110+drdp!P110)*DSTG!$C110+(drdp!J110+drdp!S110)*DSTG!$D110)</f>
        <v>0</v>
      </c>
      <c r="H110" s="18">
        <f>Model!$W$6*((drdp!B110)*DSTG!$B110+(drdp!E110)*DSTG!$C110+(drdp!H110)*DSTG!$D110)</f>
        <v>0.44956092368687561</v>
      </c>
      <c r="I110" s="18">
        <f>Model!$W$6*((drdp!C110)*DSTG!$B110+(drdp!F110)*DSTG!$C110+(drdp!I110)*DSTG!$D110)</f>
        <v>1.6777842082970147</v>
      </c>
      <c r="J110" s="18">
        <f>Model!$W$6*((drdp!D110)*DSTG!$B110+(drdp!G110)*DSTG!$C110+(drdp!J110)*DSTG!$D110)</f>
        <v>1.0028401125000002</v>
      </c>
      <c r="K110" s="21">
        <f>SUM(E$3:E109)+H110</f>
        <v>0.30524984735076188</v>
      </c>
      <c r="L110" s="21">
        <f>SUM(F$3:F109)+I110</f>
        <v>1.1392079393156875</v>
      </c>
      <c r="M110" s="21">
        <f>SUM(G$3:G109)+J110</f>
        <v>1.3936348420892724</v>
      </c>
      <c r="N110" s="19">
        <f t="shared" si="5"/>
        <v>9.3177469307663435E-2</v>
      </c>
      <c r="O110" s="19">
        <f t="shared" si="5"/>
        <v>1.2977947289998952</v>
      </c>
      <c r="P110" s="19">
        <f t="shared" si="5"/>
        <v>1.942218073085191</v>
      </c>
      <c r="Q110" s="19">
        <f t="shared" si="6"/>
        <v>0.34774304957688962</v>
      </c>
      <c r="R110" s="19">
        <f t="shared" si="7"/>
        <v>0.4254068228104535</v>
      </c>
      <c r="S110" s="19">
        <f t="shared" si="8"/>
        <v>1.5876398766150635</v>
      </c>
    </row>
    <row r="111" spans="1:19" x14ac:dyDescent="0.25">
      <c r="A111" s="26">
        <f>Wellpath!E111</f>
        <v>3240</v>
      </c>
      <c r="B111" s="73">
        <f>Wellpath!K111*Wellpath!P111</f>
        <v>8146299.5999999996</v>
      </c>
      <c r="C111" s="22">
        <v>0</v>
      </c>
      <c r="D111" s="22">
        <v>0</v>
      </c>
      <c r="E111" s="20">
        <f>Model!$W$6*((drdp!B111+drdp!K111)*DSTG!$B111+(drdp!E111+drdp!N111)*DSTG!$C111+(drdp!H111+drdp!Q111)*DSTG!$D111)</f>
        <v>0</v>
      </c>
      <c r="F111" s="20">
        <f>Model!$W$6*((drdp!C111+drdp!L111)*DSTG!$B111+(drdp!F111+drdp!O111)*DSTG!$C111+(drdp!I111+drdp!R111)*DSTG!$D111)</f>
        <v>0</v>
      </c>
      <c r="G111" s="20">
        <f>Model!$W$6*((drdp!D111+drdp!M111)*DSTG!$B111+(drdp!G111+drdp!P111)*DSTG!$C111+(drdp!J111+drdp!S111)*DSTG!$D111)</f>
        <v>0</v>
      </c>
      <c r="H111" s="18">
        <f>Model!$W$6*((drdp!B111)*DSTG!$B111+(drdp!E111)*DSTG!$C111+(drdp!H111)*DSTG!$D111)</f>
        <v>0.45648577564327647</v>
      </c>
      <c r="I111" s="18">
        <f>Model!$W$6*((drdp!C111)*DSTG!$B111+(drdp!F111)*DSTG!$C111+(drdp!I111)*DSTG!$D111)</f>
        <v>1.7036281076331956</v>
      </c>
      <c r="J111" s="18">
        <f>Model!$W$6*((drdp!D111)*DSTG!$B111+(drdp!G111)*DSTG!$C111+(drdp!J111)*DSTG!$D111)</f>
        <v>1.0182874500000001</v>
      </c>
      <c r="K111" s="21">
        <f>SUM(E$3:E110)+H111</f>
        <v>0.3121746993071628</v>
      </c>
      <c r="L111" s="21">
        <f>SUM(F$3:F110)+I111</f>
        <v>1.1650518386518685</v>
      </c>
      <c r="M111" s="21">
        <f>SUM(G$3:G110)+J111</f>
        <v>1.4090821795892723</v>
      </c>
      <c r="N111" s="19">
        <f t="shared" si="5"/>
        <v>9.7453042887517508E-2</v>
      </c>
      <c r="O111" s="19">
        <f t="shared" si="5"/>
        <v>1.3573457867460994</v>
      </c>
      <c r="P111" s="19">
        <f t="shared" si="5"/>
        <v>1.9855125888360543</v>
      </c>
      <c r="Q111" s="19">
        <f t="shared" si="6"/>
        <v>0.36369970740840418</v>
      </c>
      <c r="R111" s="19">
        <f t="shared" si="7"/>
        <v>0.43987980571236263</v>
      </c>
      <c r="S111" s="19">
        <f t="shared" si="8"/>
        <v>1.641653784142064</v>
      </c>
    </row>
    <row r="112" spans="1:19" x14ac:dyDescent="0.25">
      <c r="A112" s="26">
        <f>Wellpath!E112</f>
        <v>3270</v>
      </c>
      <c r="B112" s="73">
        <f>Wellpath!K112*Wellpath!P112</f>
        <v>8270778.2999999998</v>
      </c>
      <c r="C112" s="22">
        <v>0</v>
      </c>
      <c r="D112" s="22">
        <v>0</v>
      </c>
      <c r="E112" s="20">
        <f>Model!$W$6*((drdp!B112+drdp!K112)*DSTG!$B112+(drdp!E112+drdp!N112)*DSTG!$C112+(drdp!H112+drdp!Q112)*DSTG!$D112)</f>
        <v>0</v>
      </c>
      <c r="F112" s="20">
        <f>Model!$W$6*((drdp!C112+drdp!L112)*DSTG!$B112+(drdp!F112+drdp!O112)*DSTG!$C112+(drdp!I112+drdp!R112)*DSTG!$D112)</f>
        <v>0</v>
      </c>
      <c r="G112" s="20">
        <f>Model!$W$6*((drdp!D112+drdp!M112)*DSTG!$B112+(drdp!G112+drdp!P112)*DSTG!$C112+(drdp!J112+drdp!S112)*DSTG!$D112)</f>
        <v>0</v>
      </c>
      <c r="H112" s="18">
        <f>Model!$W$6*((drdp!B112)*DSTG!$B112+(drdp!E112)*DSTG!$C112+(drdp!H112)*DSTG!$D112)</f>
        <v>0.46346105996998688</v>
      </c>
      <c r="I112" s="18">
        <f>Model!$W$6*((drdp!C112)*DSTG!$B112+(drdp!F112)*DSTG!$C112+(drdp!I112)*DSTG!$D112)</f>
        <v>1.7296602231377174</v>
      </c>
      <c r="J112" s="18">
        <f>Model!$W$6*((drdp!D112)*DSTG!$B112+(drdp!G112)*DSTG!$C112+(drdp!J112)*DSTG!$D112)</f>
        <v>1.0338472875000002</v>
      </c>
      <c r="K112" s="21">
        <f>SUM(E$3:E111)+H112</f>
        <v>0.31914998363387315</v>
      </c>
      <c r="L112" s="21">
        <f>SUM(F$3:F111)+I112</f>
        <v>1.1910839541563902</v>
      </c>
      <c r="M112" s="21">
        <f>SUM(G$3:G111)+J112</f>
        <v>1.4246420170892724</v>
      </c>
      <c r="N112" s="19">
        <f t="shared" si="5"/>
        <v>0.1018567120535015</v>
      </c>
      <c r="O112" s="19">
        <f t="shared" si="5"/>
        <v>1.4186809858488219</v>
      </c>
      <c r="P112" s="19">
        <f t="shared" si="5"/>
        <v>2.0296048768561907</v>
      </c>
      <c r="Q112" s="19">
        <f t="shared" si="6"/>
        <v>0.38013442447558088</v>
      </c>
      <c r="R112" s="19">
        <f t="shared" si="7"/>
        <v>0.45467447643816933</v>
      </c>
      <c r="S112" s="19">
        <f t="shared" si="8"/>
        <v>1.6968682469720262</v>
      </c>
    </row>
    <row r="113" spans="1:19" x14ac:dyDescent="0.25">
      <c r="A113" s="26">
        <f>Wellpath!E113</f>
        <v>3300</v>
      </c>
      <c r="B113" s="73">
        <f>Wellpath!K113*Wellpath!P113</f>
        <v>8396157</v>
      </c>
      <c r="C113" s="22">
        <v>0</v>
      </c>
      <c r="D113" s="22">
        <v>0</v>
      </c>
      <c r="E113" s="20">
        <f>Model!$W$6*((drdp!B113+drdp!K113)*DSTG!$B113+(drdp!E113+drdp!N113)*DSTG!$C113+(drdp!H113+drdp!Q113)*DSTG!$D113)</f>
        <v>0</v>
      </c>
      <c r="F113" s="20">
        <f>Model!$W$6*((drdp!C113+drdp!L113)*DSTG!$B113+(drdp!F113+drdp!O113)*DSTG!$C113+(drdp!I113+drdp!R113)*DSTG!$D113)</f>
        <v>0</v>
      </c>
      <c r="G113" s="20">
        <f>Model!$W$6*((drdp!D113+drdp!M113)*DSTG!$B113+(drdp!G113+drdp!P113)*DSTG!$C113+(drdp!J113+drdp!S113)*DSTG!$D113)</f>
        <v>0</v>
      </c>
      <c r="H113" s="18">
        <f>Model!$W$6*((drdp!B113)*DSTG!$B113+(drdp!E113)*DSTG!$C113+(drdp!H113)*DSTG!$D113)</f>
        <v>0.47048677666700672</v>
      </c>
      <c r="I113" s="18">
        <f>Model!$W$6*((drdp!C113)*DSTG!$B113+(drdp!F113)*DSTG!$C113+(drdp!I113)*DSTG!$D113)</f>
        <v>1.7558805548105803</v>
      </c>
      <c r="J113" s="18">
        <f>Model!$W$6*((drdp!D113)*DSTG!$B113+(drdp!G113)*DSTG!$C113+(drdp!J113)*DSTG!$D113)</f>
        <v>1.0495196250000003</v>
      </c>
      <c r="K113" s="21">
        <f>SUM(E$3:E112)+H113</f>
        <v>0.32617570033089305</v>
      </c>
      <c r="L113" s="21">
        <f>SUM(F$3:F112)+I113</f>
        <v>1.2173042858292531</v>
      </c>
      <c r="M113" s="21">
        <f>SUM(G$3:G112)+J113</f>
        <v>1.4403143545892725</v>
      </c>
      <c r="N113" s="19">
        <f t="shared" si="5"/>
        <v>0.10639058748634854</v>
      </c>
      <c r="O113" s="19">
        <f t="shared" si="5"/>
        <v>1.4818297242982679</v>
      </c>
      <c r="P113" s="19">
        <f t="shared" si="5"/>
        <v>2.0745054400359124</v>
      </c>
      <c r="Q113" s="19">
        <f t="shared" si="6"/>
        <v>0.39705507794615424</v>
      </c>
      <c r="R113" s="19">
        <f t="shared" si="7"/>
        <v>0.46979554330479417</v>
      </c>
      <c r="S113" s="19">
        <f t="shared" si="8"/>
        <v>1.7533008367829159</v>
      </c>
    </row>
    <row r="114" spans="1:19" x14ac:dyDescent="0.25">
      <c r="A114" s="26">
        <f>Wellpath!E114</f>
        <v>3330</v>
      </c>
      <c r="B114" s="73">
        <f>Wellpath!K114*Wellpath!P114</f>
        <v>8522435.6999999993</v>
      </c>
      <c r="C114" s="22">
        <v>0</v>
      </c>
      <c r="D114" s="22">
        <v>0</v>
      </c>
      <c r="E114" s="20">
        <f>Model!$W$6*((drdp!B114+drdp!K114)*DSTG!$B114+(drdp!E114+drdp!N114)*DSTG!$C114+(drdp!H114+drdp!Q114)*DSTG!$D114)</f>
        <v>0</v>
      </c>
      <c r="F114" s="20">
        <f>Model!$W$6*((drdp!C114+drdp!L114)*DSTG!$B114+(drdp!F114+drdp!O114)*DSTG!$C114+(drdp!I114+drdp!R114)*DSTG!$D114)</f>
        <v>0</v>
      </c>
      <c r="G114" s="20">
        <f>Model!$W$6*((drdp!D114+drdp!M114)*DSTG!$B114+(drdp!G114+drdp!P114)*DSTG!$C114+(drdp!J114+drdp!S114)*DSTG!$D114)</f>
        <v>0</v>
      </c>
      <c r="H114" s="18">
        <f>Model!$W$6*((drdp!B114)*DSTG!$B114+(drdp!E114)*DSTG!$C114+(drdp!H114)*DSTG!$D114)</f>
        <v>0.4775629257343359</v>
      </c>
      <c r="I114" s="18">
        <f>Model!$W$6*((drdp!C114)*DSTG!$B114+(drdp!F114)*DSTG!$C114+(drdp!I114)*DSTG!$D114)</f>
        <v>1.782289102651784</v>
      </c>
      <c r="J114" s="18">
        <f>Model!$W$6*((drdp!D114)*DSTG!$B114+(drdp!G114)*DSTG!$C114+(drdp!J114)*DSTG!$D114)</f>
        <v>1.0653044625000001</v>
      </c>
      <c r="K114" s="21">
        <f>SUM(E$3:E113)+H114</f>
        <v>0.33325184939822217</v>
      </c>
      <c r="L114" s="21">
        <f>SUM(F$3:F113)+I114</f>
        <v>1.2437128336704568</v>
      </c>
      <c r="M114" s="21">
        <f>SUM(G$3:G113)+J114</f>
        <v>1.4560991920892723</v>
      </c>
      <c r="N114" s="19">
        <f t="shared" si="5"/>
        <v>0.11105679512733535</v>
      </c>
      <c r="O114" s="19">
        <f t="shared" si="5"/>
        <v>1.5468216126365975</v>
      </c>
      <c r="P114" s="19">
        <f t="shared" si="5"/>
        <v>2.1202248572030316</v>
      </c>
      <c r="Q114" s="19">
        <f t="shared" si="6"/>
        <v>0.4144696019409832</v>
      </c>
      <c r="R114" s="19">
        <f t="shared" si="7"/>
        <v>0.48524774867100712</v>
      </c>
      <c r="S114" s="19">
        <f t="shared" si="8"/>
        <v>1.8109692522986116</v>
      </c>
    </row>
    <row r="115" spans="1:19" x14ac:dyDescent="0.25">
      <c r="A115" s="26">
        <f>Wellpath!E115</f>
        <v>3360</v>
      </c>
      <c r="B115" s="73">
        <f>Wellpath!K115*Wellpath!P115</f>
        <v>8649614.4000000004</v>
      </c>
      <c r="C115" s="22">
        <v>0</v>
      </c>
      <c r="D115" s="22">
        <v>0</v>
      </c>
      <c r="E115" s="20">
        <f>Model!$W$6*((drdp!B115+drdp!K115)*DSTG!$B115+(drdp!E115+drdp!N115)*DSTG!$C115+(drdp!H115+drdp!Q115)*DSTG!$D115)</f>
        <v>0</v>
      </c>
      <c r="F115" s="20">
        <f>Model!$W$6*((drdp!C115+drdp!L115)*DSTG!$B115+(drdp!F115+drdp!O115)*DSTG!$C115+(drdp!I115+drdp!R115)*DSTG!$D115)</f>
        <v>0</v>
      </c>
      <c r="G115" s="20">
        <f>Model!$W$6*((drdp!D115+drdp!M115)*DSTG!$B115+(drdp!G115+drdp!P115)*DSTG!$C115+(drdp!J115+drdp!S115)*DSTG!$D115)</f>
        <v>0</v>
      </c>
      <c r="H115" s="18">
        <f>Model!$W$6*((drdp!B115)*DSTG!$B115+(drdp!E115)*DSTG!$C115+(drdp!H115)*DSTG!$D115)</f>
        <v>0.48468950717197468</v>
      </c>
      <c r="I115" s="18">
        <f>Model!$W$6*((drdp!C115)*DSTG!$B115+(drdp!F115)*DSTG!$C115+(drdp!I115)*DSTG!$D115)</f>
        <v>1.8088858666613292</v>
      </c>
      <c r="J115" s="18">
        <f>Model!$W$6*((drdp!D115)*DSTG!$B115+(drdp!G115)*DSTG!$C115+(drdp!J115)*DSTG!$D115)</f>
        <v>1.0812018000000003</v>
      </c>
      <c r="K115" s="21">
        <f>SUM(E$3:E114)+H115</f>
        <v>0.34037843083586095</v>
      </c>
      <c r="L115" s="21">
        <f>SUM(F$3:F114)+I115</f>
        <v>1.2703095976800021</v>
      </c>
      <c r="M115" s="21">
        <f>SUM(G$3:G114)+J115</f>
        <v>1.4719965295892725</v>
      </c>
      <c r="N115" s="19">
        <f t="shared" si="5"/>
        <v>0.11585747617828297</v>
      </c>
      <c r="O115" s="19">
        <f t="shared" si="5"/>
        <v>1.6136864739579286</v>
      </c>
      <c r="P115" s="19">
        <f t="shared" si="5"/>
        <v>2.1667737831228622</v>
      </c>
      <c r="Q115" s="19">
        <f t="shared" si="6"/>
        <v>0.43238598753405294</v>
      </c>
      <c r="R115" s="19">
        <f t="shared" si="7"/>
        <v>0.50103586893742957</v>
      </c>
      <c r="S115" s="19">
        <f t="shared" si="8"/>
        <v>1.8698913192889079</v>
      </c>
    </row>
    <row r="116" spans="1:19" x14ac:dyDescent="0.25">
      <c r="A116" s="26">
        <f>Wellpath!E116</f>
        <v>3390</v>
      </c>
      <c r="B116" s="73">
        <f>Wellpath!K116*Wellpath!P116</f>
        <v>8777693.0999999996</v>
      </c>
      <c r="C116" s="22">
        <v>0</v>
      </c>
      <c r="D116" s="22">
        <v>0</v>
      </c>
      <c r="E116" s="20">
        <f>Model!$W$6*((drdp!B116+drdp!K116)*DSTG!$B116+(drdp!E116+drdp!N116)*DSTG!$C116+(drdp!H116+drdp!Q116)*DSTG!$D116)</f>
        <v>0</v>
      </c>
      <c r="F116" s="20">
        <f>Model!$W$6*((drdp!C116+drdp!L116)*DSTG!$B116+(drdp!F116+drdp!O116)*DSTG!$C116+(drdp!I116+drdp!R116)*DSTG!$D116)</f>
        <v>0</v>
      </c>
      <c r="G116" s="20">
        <f>Model!$W$6*((drdp!D116+drdp!M116)*DSTG!$B116+(drdp!G116+drdp!P116)*DSTG!$C116+(drdp!J116+drdp!S116)*DSTG!$D116)</f>
        <v>0</v>
      </c>
      <c r="H116" s="18">
        <f>Model!$W$6*((drdp!B116)*DSTG!$B116+(drdp!E116)*DSTG!$C116+(drdp!H116)*DSTG!$D116)</f>
        <v>0.49186652097992278</v>
      </c>
      <c r="I116" s="18">
        <f>Model!$W$6*((drdp!C116)*DSTG!$B116+(drdp!F116)*DSTG!$C116+(drdp!I116)*DSTG!$D116)</f>
        <v>1.8356708468392149</v>
      </c>
      <c r="J116" s="18">
        <f>Model!$W$6*((drdp!D116)*DSTG!$B116+(drdp!G116)*DSTG!$C116+(drdp!J116)*DSTG!$D116)</f>
        <v>1.0972116375000001</v>
      </c>
      <c r="K116" s="21">
        <f>SUM(E$3:E115)+H116</f>
        <v>0.34755544464380905</v>
      </c>
      <c r="L116" s="21">
        <f>SUM(F$3:F115)+I116</f>
        <v>1.2970945778578877</v>
      </c>
      <c r="M116" s="21">
        <f>SUM(G$3:G115)+J116</f>
        <v>1.4880063670892723</v>
      </c>
      <c r="N116" s="19">
        <f t="shared" si="5"/>
        <v>0.12079478710155582</v>
      </c>
      <c r="O116" s="19">
        <f t="shared" si="5"/>
        <v>1.6824543439083319</v>
      </c>
      <c r="P116" s="19">
        <f t="shared" si="5"/>
        <v>2.2141629484982142</v>
      </c>
      <c r="Q116" s="19">
        <f t="shared" si="6"/>
        <v>0.45081228275247198</v>
      </c>
      <c r="R116" s="19">
        <f t="shared" si="7"/>
        <v>0.51716471454653101</v>
      </c>
      <c r="S116" s="19">
        <f t="shared" si="8"/>
        <v>1.9300849905695088</v>
      </c>
    </row>
    <row r="117" spans="1:19" x14ac:dyDescent="0.25">
      <c r="A117" s="26">
        <f>Wellpath!E117</f>
        <v>3420</v>
      </c>
      <c r="B117" s="73">
        <f>Wellpath!K117*Wellpath!P117</f>
        <v>8906671.8000000007</v>
      </c>
      <c r="C117" s="22">
        <v>0</v>
      </c>
      <c r="D117" s="22">
        <v>0</v>
      </c>
      <c r="E117" s="20">
        <f>Model!$W$6*((drdp!B117+drdp!K117)*DSTG!$B117+(drdp!E117+drdp!N117)*DSTG!$C117+(drdp!H117+drdp!Q117)*DSTG!$D117)</f>
        <v>0</v>
      </c>
      <c r="F117" s="20">
        <f>Model!$W$6*((drdp!C117+drdp!L117)*DSTG!$B117+(drdp!F117+drdp!O117)*DSTG!$C117+(drdp!I117+drdp!R117)*DSTG!$D117)</f>
        <v>0</v>
      </c>
      <c r="G117" s="20">
        <f>Model!$W$6*((drdp!D117+drdp!M117)*DSTG!$B117+(drdp!G117+drdp!P117)*DSTG!$C117+(drdp!J117+drdp!S117)*DSTG!$D117)</f>
        <v>0</v>
      </c>
      <c r="H117" s="18">
        <f>Model!$W$6*((drdp!B117)*DSTG!$B117+(drdp!E117)*DSTG!$C117+(drdp!H117)*DSTG!$D117)</f>
        <v>0.49909396715818038</v>
      </c>
      <c r="I117" s="18">
        <f>Model!$W$6*((drdp!C117)*DSTG!$B117+(drdp!F117)*DSTG!$C117+(drdp!I117)*DSTG!$D117)</f>
        <v>1.8626440431854419</v>
      </c>
      <c r="J117" s="18">
        <f>Model!$W$6*((drdp!D117)*DSTG!$B117+(drdp!G117)*DSTG!$C117+(drdp!J117)*DSTG!$D117)</f>
        <v>1.1133339750000002</v>
      </c>
      <c r="K117" s="21">
        <f>SUM(E$3:E116)+H117</f>
        <v>0.35478289082206671</v>
      </c>
      <c r="L117" s="21">
        <f>SUM(F$3:F116)+I117</f>
        <v>1.3240677742041147</v>
      </c>
      <c r="M117" s="21">
        <f>SUM(G$3:G116)+J117</f>
        <v>1.5041287045892724</v>
      </c>
      <c r="N117" s="19">
        <f t="shared" si="5"/>
        <v>0.12587089962006251</v>
      </c>
      <c r="O117" s="19">
        <f t="shared" si="5"/>
        <v>1.7531554706858385</v>
      </c>
      <c r="P117" s="19">
        <f t="shared" si="5"/>
        <v>2.2624031599694026</v>
      </c>
      <c r="Q117" s="19">
        <f t="shared" si="6"/>
        <v>0.46975659257647528</v>
      </c>
      <c r="R117" s="19">
        <f t="shared" si="7"/>
        <v>0.53363912998263241</v>
      </c>
      <c r="S117" s="19">
        <f t="shared" si="8"/>
        <v>1.9915683460020364</v>
      </c>
    </row>
    <row r="118" spans="1:19" x14ac:dyDescent="0.25">
      <c r="A118" s="26">
        <f>Wellpath!E118</f>
        <v>3450</v>
      </c>
      <c r="B118" s="73">
        <f>Wellpath!K118*Wellpath!P118</f>
        <v>9036550.5</v>
      </c>
      <c r="C118" s="22">
        <v>0</v>
      </c>
      <c r="D118" s="22">
        <v>0</v>
      </c>
      <c r="E118" s="20">
        <f>Model!$W$6*((drdp!B118+drdp!K118)*DSTG!$B118+(drdp!E118+drdp!N118)*DSTG!$C118+(drdp!H118+drdp!Q118)*DSTG!$D118)</f>
        <v>0</v>
      </c>
      <c r="F118" s="20">
        <f>Model!$W$6*((drdp!C118+drdp!L118)*DSTG!$B118+(drdp!F118+drdp!O118)*DSTG!$C118+(drdp!I118+drdp!R118)*DSTG!$D118)</f>
        <v>0</v>
      </c>
      <c r="G118" s="20">
        <f>Model!$W$6*((drdp!D118+drdp!M118)*DSTG!$B118+(drdp!G118+drdp!P118)*DSTG!$C118+(drdp!J118+drdp!S118)*DSTG!$D118)</f>
        <v>0</v>
      </c>
      <c r="H118" s="18">
        <f>Model!$W$6*((drdp!B118)*DSTG!$B118+(drdp!E118)*DSTG!$C118+(drdp!H118)*DSTG!$D118)</f>
        <v>0.50637184570674743</v>
      </c>
      <c r="I118" s="18">
        <f>Model!$W$6*((drdp!C118)*DSTG!$B118+(drdp!F118)*DSTG!$C118+(drdp!I118)*DSTG!$D118)</f>
        <v>1.8898054557000097</v>
      </c>
      <c r="J118" s="18">
        <f>Model!$W$6*((drdp!D118)*DSTG!$B118+(drdp!G118)*DSTG!$C118+(drdp!J118)*DSTG!$D118)</f>
        <v>1.1295688125000001</v>
      </c>
      <c r="K118" s="21">
        <f>SUM(E$3:E117)+H118</f>
        <v>0.36206076937063369</v>
      </c>
      <c r="L118" s="21">
        <f>SUM(F$3:F117)+I118</f>
        <v>1.3512291867186825</v>
      </c>
      <c r="M118" s="21">
        <f>SUM(G$3:G117)+J118</f>
        <v>1.5203635420892723</v>
      </c>
      <c r="N118" s="19">
        <f t="shared" si="5"/>
        <v>0.13108800071725521</v>
      </c>
      <c r="O118" s="19">
        <f t="shared" si="5"/>
        <v>1.8258203150404322</v>
      </c>
      <c r="P118" s="19">
        <f t="shared" si="5"/>
        <v>2.3115053001142383</v>
      </c>
      <c r="Q118" s="19">
        <f t="shared" si="6"/>
        <v>0.48922707893942186</v>
      </c>
      <c r="R118" s="19">
        <f t="shared" si="7"/>
        <v>0.55046399377190369</v>
      </c>
      <c r="S118" s="19">
        <f t="shared" si="8"/>
        <v>2.054359592494023</v>
      </c>
    </row>
    <row r="119" spans="1:19" x14ac:dyDescent="0.25">
      <c r="A119" s="26">
        <f>Wellpath!E119</f>
        <v>3480</v>
      </c>
      <c r="B119" s="73">
        <f>Wellpath!K119*Wellpath!P119</f>
        <v>9167329.1999999993</v>
      </c>
      <c r="C119" s="22">
        <v>0</v>
      </c>
      <c r="D119" s="22">
        <v>0</v>
      </c>
      <c r="E119" s="20">
        <f>Model!$W$6*((drdp!B119+drdp!K119)*DSTG!$B119+(drdp!E119+drdp!N119)*DSTG!$C119+(drdp!H119+drdp!Q119)*DSTG!$D119)</f>
        <v>0</v>
      </c>
      <c r="F119" s="20">
        <f>Model!$W$6*((drdp!C119+drdp!L119)*DSTG!$B119+(drdp!F119+drdp!O119)*DSTG!$C119+(drdp!I119+drdp!R119)*DSTG!$D119)</f>
        <v>0</v>
      </c>
      <c r="G119" s="20">
        <f>Model!$W$6*((drdp!D119+drdp!M119)*DSTG!$B119+(drdp!G119+drdp!P119)*DSTG!$C119+(drdp!J119+drdp!S119)*DSTG!$D119)</f>
        <v>0</v>
      </c>
      <c r="H119" s="18">
        <f>Model!$W$6*((drdp!B119)*DSTG!$B119+(drdp!E119)*DSTG!$C119+(drdp!H119)*DSTG!$D119)</f>
        <v>0.51370015662562396</v>
      </c>
      <c r="I119" s="18">
        <f>Model!$W$6*((drdp!C119)*DSTG!$B119+(drdp!F119)*DSTG!$C119+(drdp!I119)*DSTG!$D119)</f>
        <v>1.9171550843829186</v>
      </c>
      <c r="J119" s="18">
        <f>Model!$W$6*((drdp!D119)*DSTG!$B119+(drdp!G119)*DSTG!$C119+(drdp!J119)*DSTG!$D119)</f>
        <v>1.1459161500000001</v>
      </c>
      <c r="K119" s="21">
        <f>SUM(E$3:E118)+H119</f>
        <v>0.36938908028951023</v>
      </c>
      <c r="L119" s="21">
        <f>SUM(F$3:F118)+I119</f>
        <v>1.3785788154015914</v>
      </c>
      <c r="M119" s="21">
        <f>SUM(G$3:G118)+J119</f>
        <v>1.5367108795892723</v>
      </c>
      <c r="N119" s="19">
        <f t="shared" si="5"/>
        <v>0.13644829263713024</v>
      </c>
      <c r="O119" s="19">
        <f t="shared" si="5"/>
        <v>1.900479550274055</v>
      </c>
      <c r="P119" s="19">
        <f t="shared" si="5"/>
        <v>2.3614803274480352</v>
      </c>
      <c r="Q119" s="19">
        <f t="shared" si="6"/>
        <v>0.50923196072779642</v>
      </c>
      <c r="R119" s="19">
        <f t="shared" si="7"/>
        <v>0.56764421848236557</v>
      </c>
      <c r="S119" s="19">
        <f t="shared" si="8"/>
        <v>2.1184770639989168</v>
      </c>
    </row>
    <row r="120" spans="1:19" x14ac:dyDescent="0.25">
      <c r="A120" s="26">
        <f>Wellpath!E120</f>
        <v>3510</v>
      </c>
      <c r="B120" s="73">
        <f>Wellpath!K120*Wellpath!P120</f>
        <v>9299007.9000000004</v>
      </c>
      <c r="C120" s="22">
        <v>0</v>
      </c>
      <c r="D120" s="22">
        <v>0</v>
      </c>
      <c r="E120" s="20">
        <f>Model!$W$6*((drdp!B120+drdp!K120)*DSTG!$B120+(drdp!E120+drdp!N120)*DSTG!$C120+(drdp!H120+drdp!Q120)*DSTG!$D120)</f>
        <v>0</v>
      </c>
      <c r="F120" s="20">
        <f>Model!$W$6*((drdp!C120+drdp!L120)*DSTG!$B120+(drdp!F120+drdp!O120)*DSTG!$C120+(drdp!I120+drdp!R120)*DSTG!$D120)</f>
        <v>0</v>
      </c>
      <c r="G120" s="20">
        <f>Model!$W$6*((drdp!D120+drdp!M120)*DSTG!$B120+(drdp!G120+drdp!P120)*DSTG!$C120+(drdp!J120+drdp!S120)*DSTG!$D120)</f>
        <v>0</v>
      </c>
      <c r="H120" s="18">
        <f>Model!$W$6*((drdp!B120)*DSTG!$B120+(drdp!E120)*DSTG!$C120+(drdp!H120)*DSTG!$D120)</f>
        <v>0.52107889991480993</v>
      </c>
      <c r="I120" s="18">
        <f>Model!$W$6*((drdp!C120)*DSTG!$B120+(drdp!F120)*DSTG!$C120+(drdp!I120)*DSTG!$D120)</f>
        <v>1.9446929292341686</v>
      </c>
      <c r="J120" s="18">
        <f>Model!$W$6*((drdp!D120)*DSTG!$B120+(drdp!G120)*DSTG!$C120+(drdp!J120)*DSTG!$D120)</f>
        <v>1.1623759875000002</v>
      </c>
      <c r="K120" s="21">
        <f>SUM(E$3:E119)+H120</f>
        <v>0.3767678235786962</v>
      </c>
      <c r="L120" s="21">
        <f>SUM(F$3:F119)+I120</f>
        <v>1.4061166602528414</v>
      </c>
      <c r="M120" s="21">
        <f>SUM(G$3:G119)+J120</f>
        <v>1.5531707170892723</v>
      </c>
      <c r="N120" s="19">
        <f t="shared" si="5"/>
        <v>0.14195399288422755</v>
      </c>
      <c r="O120" s="19">
        <f t="shared" si="5"/>
        <v>1.9771640622406046</v>
      </c>
      <c r="P120" s="19">
        <f t="shared" si="5"/>
        <v>2.4123392764236047</v>
      </c>
      <c r="Q120" s="19">
        <f t="shared" si="6"/>
        <v>0.52977951378120802</v>
      </c>
      <c r="R120" s="19">
        <f t="shared" si="7"/>
        <v>0.58518475072388798</v>
      </c>
      <c r="S120" s="19">
        <f t="shared" si="8"/>
        <v>2.1839392215160784</v>
      </c>
    </row>
    <row r="121" spans="1:19" x14ac:dyDescent="0.25">
      <c r="A121" s="26">
        <f>Wellpath!E121</f>
        <v>3540</v>
      </c>
      <c r="B121" s="73">
        <f>Wellpath!K121*Wellpath!P121</f>
        <v>9431586.5999999996</v>
      </c>
      <c r="C121" s="22">
        <v>0</v>
      </c>
      <c r="D121" s="22">
        <v>0</v>
      </c>
      <c r="E121" s="20">
        <f>Model!$W$6*((drdp!B121+drdp!K121)*DSTG!$B121+(drdp!E121+drdp!N121)*DSTG!$C121+(drdp!H121+drdp!Q121)*DSTG!$D121)</f>
        <v>0</v>
      </c>
      <c r="F121" s="20">
        <f>Model!$W$6*((drdp!C121+drdp!L121)*DSTG!$B121+(drdp!F121+drdp!O121)*DSTG!$C121+(drdp!I121+drdp!R121)*DSTG!$D121)</f>
        <v>0</v>
      </c>
      <c r="G121" s="20">
        <f>Model!$W$6*((drdp!D121+drdp!M121)*DSTG!$B121+(drdp!G121+drdp!P121)*DSTG!$C121+(drdp!J121+drdp!S121)*DSTG!$D121)</f>
        <v>0</v>
      </c>
      <c r="H121" s="18">
        <f>Model!$W$6*((drdp!B121)*DSTG!$B121+(drdp!E121)*DSTG!$C121+(drdp!H121)*DSTG!$D121)</f>
        <v>0.52850807557430535</v>
      </c>
      <c r="I121" s="18">
        <f>Model!$W$6*((drdp!C121)*DSTG!$B121+(drdp!F121)*DSTG!$C121+(drdp!I121)*DSTG!$D121)</f>
        <v>1.9724189902537594</v>
      </c>
      <c r="J121" s="18">
        <f>Model!$W$6*((drdp!D121)*DSTG!$B121+(drdp!G121)*DSTG!$C121+(drdp!J121)*DSTG!$D121)</f>
        <v>1.1789483250000001</v>
      </c>
      <c r="K121" s="21">
        <f>SUM(E$3:E120)+H121</f>
        <v>0.38419699923819162</v>
      </c>
      <c r="L121" s="21">
        <f>SUM(F$3:F120)+I121</f>
        <v>1.4338427212724323</v>
      </c>
      <c r="M121" s="21">
        <f>SUM(G$3:G120)+J121</f>
        <v>1.5697430545892723</v>
      </c>
      <c r="N121" s="19">
        <f t="shared" si="5"/>
        <v>0.14760733422363101</v>
      </c>
      <c r="O121" s="19">
        <f t="shared" si="5"/>
        <v>2.0559049493459338</v>
      </c>
      <c r="P121" s="19">
        <f t="shared" si="5"/>
        <v>2.4640932574312591</v>
      </c>
      <c r="Q121" s="19">
        <f t="shared" si="6"/>
        <v>0.55087807089239127</v>
      </c>
      <c r="R121" s="19">
        <f t="shared" si="7"/>
        <v>0.6030905711481912</v>
      </c>
      <c r="S121" s="19">
        <f t="shared" si="8"/>
        <v>2.2507646530907826</v>
      </c>
    </row>
    <row r="122" spans="1:19" x14ac:dyDescent="0.25">
      <c r="A122" s="26">
        <f>Wellpath!E122</f>
        <v>3570</v>
      </c>
      <c r="B122" s="73">
        <f>Wellpath!K122*Wellpath!P122</f>
        <v>9565065.3000000007</v>
      </c>
      <c r="C122" s="22">
        <v>0</v>
      </c>
      <c r="D122" s="22">
        <v>0</v>
      </c>
      <c r="E122" s="20">
        <f>Model!$W$6*((drdp!B122+drdp!K122)*DSTG!$B122+(drdp!E122+drdp!N122)*DSTG!$C122+(drdp!H122+drdp!Q122)*DSTG!$D122)</f>
        <v>0</v>
      </c>
      <c r="F122" s="20">
        <f>Model!$W$6*((drdp!C122+drdp!L122)*DSTG!$B122+(drdp!F122+drdp!O122)*DSTG!$C122+(drdp!I122+drdp!R122)*DSTG!$D122)</f>
        <v>0</v>
      </c>
      <c r="G122" s="20">
        <f>Model!$W$6*((drdp!D122+drdp!M122)*DSTG!$B122+(drdp!G122+drdp!P122)*DSTG!$C122+(drdp!J122+drdp!S122)*DSTG!$D122)</f>
        <v>0</v>
      </c>
      <c r="H122" s="18">
        <f>Model!$W$6*((drdp!B122)*DSTG!$B122+(drdp!E122)*DSTG!$C122+(drdp!H122)*DSTG!$D122)</f>
        <v>0.5359876836041102</v>
      </c>
      <c r="I122" s="18">
        <f>Model!$W$6*((drdp!C122)*DSTG!$B122+(drdp!F122)*DSTG!$C122+(drdp!I122)*DSTG!$D122)</f>
        <v>2.0003332674416914</v>
      </c>
      <c r="J122" s="18">
        <f>Model!$W$6*((drdp!D122)*DSTG!$B122+(drdp!G122)*DSTG!$C122+(drdp!J122)*DSTG!$D122)</f>
        <v>1.1956331625000003</v>
      </c>
      <c r="K122" s="21">
        <f>SUM(E$3:E121)+H122</f>
        <v>0.39167660726799647</v>
      </c>
      <c r="L122" s="21">
        <f>SUM(F$3:F121)+I122</f>
        <v>1.4617569984603642</v>
      </c>
      <c r="M122" s="21">
        <f>SUM(G$3:G121)+J122</f>
        <v>1.5864278920892725</v>
      </c>
      <c r="N122" s="19">
        <f t="shared" si="5"/>
        <v>0.15341056468096834</v>
      </c>
      <c r="O122" s="19">
        <f t="shared" si="5"/>
        <v>2.1367335225478534</v>
      </c>
      <c r="P122" s="19">
        <f t="shared" si="5"/>
        <v>2.5167534567988126</v>
      </c>
      <c r="Q122" s="19">
        <f t="shared" si="6"/>
        <v>0.57253602180720542</v>
      </c>
      <c r="R122" s="19">
        <f t="shared" si="7"/>
        <v>0.62136669444884551</v>
      </c>
      <c r="S122" s="19">
        <f t="shared" si="8"/>
        <v>2.3189720738142174</v>
      </c>
    </row>
    <row r="123" spans="1:19" x14ac:dyDescent="0.25">
      <c r="A123" s="26">
        <f>Wellpath!E123</f>
        <v>3600</v>
      </c>
      <c r="B123" s="73">
        <f>Wellpath!K123*Wellpath!P123</f>
        <v>9699444</v>
      </c>
      <c r="C123" s="22">
        <v>0</v>
      </c>
      <c r="D123" s="22">
        <v>0</v>
      </c>
      <c r="E123" s="20">
        <f>Model!$W$6*((drdp!B123+drdp!K123)*DSTG!$B123+(drdp!E123+drdp!N123)*DSTG!$C123+(drdp!H123+drdp!Q123)*DSTG!$D123)</f>
        <v>0</v>
      </c>
      <c r="F123" s="20">
        <f>Model!$W$6*((drdp!C123+drdp!L123)*DSTG!$B123+(drdp!F123+drdp!O123)*DSTG!$C123+(drdp!I123+drdp!R123)*DSTG!$D123)</f>
        <v>0</v>
      </c>
      <c r="G123" s="20">
        <f>Model!$W$6*((drdp!D123+drdp!M123)*DSTG!$B123+(drdp!G123+drdp!P123)*DSTG!$C123+(drdp!J123+drdp!S123)*DSTG!$D123)</f>
        <v>0</v>
      </c>
      <c r="H123" s="18">
        <f>Model!$W$6*((drdp!B123)*DSTG!$B123+(drdp!E123)*DSTG!$C123+(drdp!H123)*DSTG!$D123)</f>
        <v>0.54351772400422449</v>
      </c>
      <c r="I123" s="18">
        <f>Model!$W$6*((drdp!C123)*DSTG!$B123+(drdp!F123)*DSTG!$C123+(drdp!I123)*DSTG!$D123)</f>
        <v>2.0284357607979642</v>
      </c>
      <c r="J123" s="18">
        <f>Model!$W$6*((drdp!D123)*DSTG!$B123+(drdp!G123)*DSTG!$C123+(drdp!J123)*DSTG!$D123)</f>
        <v>1.2124305000000002</v>
      </c>
      <c r="K123" s="21">
        <f>SUM(E$3:E122)+H123</f>
        <v>0.39920664766811076</v>
      </c>
      <c r="L123" s="21">
        <f>SUM(F$3:F122)+I123</f>
        <v>1.489859491816637</v>
      </c>
      <c r="M123" s="21">
        <f>SUM(G$3:G122)+J123</f>
        <v>1.6032252295892724</v>
      </c>
      <c r="N123" s="19">
        <f t="shared" si="5"/>
        <v>0.15936594754241112</v>
      </c>
      <c r="O123" s="19">
        <f t="shared" si="5"/>
        <v>2.219681305356128</v>
      </c>
      <c r="P123" s="19">
        <f t="shared" si="5"/>
        <v>2.5703311367915753</v>
      </c>
      <c r="Q123" s="19">
        <f t="shared" si="6"/>
        <v>0.59476181322463473</v>
      </c>
      <c r="R123" s="19">
        <f t="shared" si="7"/>
        <v>0.64001816936127065</v>
      </c>
      <c r="S123" s="19">
        <f t="shared" si="8"/>
        <v>2.3885803258234843</v>
      </c>
    </row>
    <row r="124" spans="1:19" x14ac:dyDescent="0.25">
      <c r="A124" s="26">
        <f>Wellpath!E124</f>
        <v>3630</v>
      </c>
      <c r="B124" s="73">
        <f>Wellpath!K124*Wellpath!P124</f>
        <v>9834722.6999999993</v>
      </c>
      <c r="C124" s="22">
        <v>0</v>
      </c>
      <c r="D124" s="22">
        <v>0</v>
      </c>
      <c r="E124" s="20">
        <f>Model!$W$6*((drdp!B124+drdp!K124)*DSTG!$B124+(drdp!E124+drdp!N124)*DSTG!$C124+(drdp!H124+drdp!Q124)*DSTG!$D124)</f>
        <v>0</v>
      </c>
      <c r="F124" s="20">
        <f>Model!$W$6*((drdp!C124+drdp!L124)*DSTG!$B124+(drdp!F124+drdp!O124)*DSTG!$C124+(drdp!I124+drdp!R124)*DSTG!$D124)</f>
        <v>0</v>
      </c>
      <c r="G124" s="20">
        <f>Model!$W$6*((drdp!D124+drdp!M124)*DSTG!$B124+(drdp!G124+drdp!P124)*DSTG!$C124+(drdp!J124+drdp!S124)*DSTG!$D124)</f>
        <v>0</v>
      </c>
      <c r="H124" s="18">
        <f>Model!$W$6*((drdp!B124)*DSTG!$B124+(drdp!E124)*DSTG!$C124+(drdp!H124)*DSTG!$D124)</f>
        <v>0.55109819677464822</v>
      </c>
      <c r="I124" s="18">
        <f>Model!$W$6*((drdp!C124)*DSTG!$B124+(drdp!F124)*DSTG!$C124+(drdp!I124)*DSTG!$D124)</f>
        <v>2.056726470322578</v>
      </c>
      <c r="J124" s="18">
        <f>Model!$W$6*((drdp!D124)*DSTG!$B124+(drdp!G124)*DSTG!$C124+(drdp!J124)*DSTG!$D124)</f>
        <v>1.2293403375</v>
      </c>
      <c r="K124" s="21">
        <f>SUM(E$3:E123)+H124</f>
        <v>0.40678712043853449</v>
      </c>
      <c r="L124" s="21">
        <f>SUM(F$3:F123)+I124</f>
        <v>1.5181502013412509</v>
      </c>
      <c r="M124" s="21">
        <f>SUM(G$3:G123)+J124</f>
        <v>1.6201350670892722</v>
      </c>
      <c r="N124" s="19">
        <f t="shared" si="5"/>
        <v>0.16547576135467476</v>
      </c>
      <c r="O124" s="19">
        <f t="shared" si="5"/>
        <v>2.3047800338324804</v>
      </c>
      <c r="P124" s="19">
        <f t="shared" si="5"/>
        <v>2.6248376356123608</v>
      </c>
      <c r="Q124" s="19">
        <f t="shared" si="6"/>
        <v>0.61756394879678878</v>
      </c>
      <c r="R124" s="19">
        <f t="shared" si="7"/>
        <v>0.6590500786627369</v>
      </c>
      <c r="S124" s="19">
        <f t="shared" si="8"/>
        <v>2.4596083783015996</v>
      </c>
    </row>
    <row r="125" spans="1:19" x14ac:dyDescent="0.25">
      <c r="A125" s="26">
        <f>Wellpath!E125</f>
        <v>3660</v>
      </c>
      <c r="B125" s="73">
        <f>Wellpath!K125*Wellpath!P125</f>
        <v>9970901.4000000004</v>
      </c>
      <c r="C125" s="22">
        <v>0</v>
      </c>
      <c r="D125" s="22">
        <v>0</v>
      </c>
      <c r="E125" s="20">
        <f>Model!$W$6*((drdp!B125+drdp!K125)*DSTG!$B125+(drdp!E125+drdp!N125)*DSTG!$C125+(drdp!H125+drdp!Q125)*DSTG!$D125)</f>
        <v>0</v>
      </c>
      <c r="F125" s="20">
        <f>Model!$W$6*((drdp!C125+drdp!L125)*DSTG!$B125+(drdp!F125+drdp!O125)*DSTG!$C125+(drdp!I125+drdp!R125)*DSTG!$D125)</f>
        <v>0</v>
      </c>
      <c r="G125" s="20">
        <f>Model!$W$6*((drdp!D125+drdp!M125)*DSTG!$B125+(drdp!G125+drdp!P125)*DSTG!$C125+(drdp!J125+drdp!S125)*DSTG!$D125)</f>
        <v>0</v>
      </c>
      <c r="H125" s="18">
        <f>Model!$W$6*((drdp!B125)*DSTG!$B125+(drdp!E125)*DSTG!$C125+(drdp!H125)*DSTG!$D125)</f>
        <v>0.55872910191538161</v>
      </c>
      <c r="I125" s="18">
        <f>Model!$W$6*((drdp!C125)*DSTG!$B125+(drdp!F125)*DSTG!$C125+(drdp!I125)*DSTG!$D125)</f>
        <v>2.0852053960155335</v>
      </c>
      <c r="J125" s="18">
        <f>Model!$W$6*((drdp!D125)*DSTG!$B125+(drdp!G125)*DSTG!$C125+(drdp!J125)*DSTG!$D125)</f>
        <v>1.2463626750000003</v>
      </c>
      <c r="K125" s="21">
        <f>SUM(E$3:E124)+H125</f>
        <v>0.41441802557926788</v>
      </c>
      <c r="L125" s="21">
        <f>SUM(F$3:F124)+I125</f>
        <v>1.5466291270342063</v>
      </c>
      <c r="M125" s="21">
        <f>SUM(G$3:G124)+J125</f>
        <v>1.6371574045892725</v>
      </c>
      <c r="N125" s="19">
        <f t="shared" si="5"/>
        <v>0.17174229992501872</v>
      </c>
      <c r="O125" s="19">
        <f t="shared" si="5"/>
        <v>2.3920616565905912</v>
      </c>
      <c r="P125" s="19">
        <f t="shared" si="5"/>
        <v>2.6802843674014829</v>
      </c>
      <c r="Q125" s="19">
        <f t="shared" si="6"/>
        <v>0.64095098912890247</v>
      </c>
      <c r="R125" s="19">
        <f t="shared" si="7"/>
        <v>0.67846753917236491</v>
      </c>
      <c r="S125" s="19">
        <f t="shared" si="8"/>
        <v>2.5320753274774934</v>
      </c>
    </row>
    <row r="126" spans="1:19" x14ac:dyDescent="0.25">
      <c r="A126" s="26">
        <f>Wellpath!E126</f>
        <v>3690</v>
      </c>
      <c r="B126" s="73">
        <f>Wellpath!K126*Wellpath!P126</f>
        <v>10107980.1</v>
      </c>
      <c r="C126" s="22">
        <v>0</v>
      </c>
      <c r="D126" s="22">
        <v>0</v>
      </c>
      <c r="E126" s="20">
        <f>Model!$W$6*((drdp!B126+drdp!K126)*DSTG!$B126+(drdp!E126+drdp!N126)*DSTG!$C126+(drdp!H126+drdp!Q126)*DSTG!$D126)</f>
        <v>0</v>
      </c>
      <c r="F126" s="20">
        <f>Model!$W$6*((drdp!C126+drdp!L126)*DSTG!$B126+(drdp!F126+drdp!O126)*DSTG!$C126+(drdp!I126+drdp!R126)*DSTG!$D126)</f>
        <v>0</v>
      </c>
      <c r="G126" s="20">
        <f>Model!$W$6*((drdp!D126+drdp!M126)*DSTG!$B126+(drdp!G126+drdp!P126)*DSTG!$C126+(drdp!J126+drdp!S126)*DSTG!$D126)</f>
        <v>0</v>
      </c>
      <c r="H126" s="18">
        <f>Model!$W$6*((drdp!B126)*DSTG!$B126+(drdp!E126)*DSTG!$C126+(drdp!H126)*DSTG!$D126)</f>
        <v>0.56641043942642422</v>
      </c>
      <c r="I126" s="18">
        <f>Model!$W$6*((drdp!C126)*DSTG!$B126+(drdp!F126)*DSTG!$C126+(drdp!I126)*DSTG!$D126)</f>
        <v>2.113872537876829</v>
      </c>
      <c r="J126" s="18">
        <f>Model!$W$6*((drdp!D126)*DSTG!$B126+(drdp!G126)*DSTG!$C126+(drdp!J126)*DSTG!$D126)</f>
        <v>1.2634975125000001</v>
      </c>
      <c r="K126" s="21">
        <f>SUM(E$3:E125)+H126</f>
        <v>0.42209936309031049</v>
      </c>
      <c r="L126" s="21">
        <f>SUM(F$3:F125)+I126</f>
        <v>1.5752962688955019</v>
      </c>
      <c r="M126" s="21">
        <f>SUM(G$3:G125)+J126</f>
        <v>1.6542922420892723</v>
      </c>
      <c r="N126" s="19">
        <f t="shared" si="5"/>
        <v>0.17816787232124576</v>
      </c>
      <c r="O126" s="19">
        <f t="shared" si="5"/>
        <v>2.4815583347960892</v>
      </c>
      <c r="P126" s="19">
        <f t="shared" si="5"/>
        <v>2.7366828222367516</v>
      </c>
      <c r="Q126" s="19">
        <f t="shared" si="6"/>
        <v>0.66493155177933383</v>
      </c>
      <c r="R126" s="19">
        <f t="shared" si="7"/>
        <v>0.69827570175112352</v>
      </c>
      <c r="S126" s="19">
        <f t="shared" si="8"/>
        <v>2.6060003966260048</v>
      </c>
    </row>
    <row r="127" spans="1:19" x14ac:dyDescent="0.25">
      <c r="A127" s="26">
        <f>Wellpath!E127</f>
        <v>3720</v>
      </c>
      <c r="B127" s="73">
        <f>Wellpath!K127*Wellpath!P127</f>
        <v>10245958.800000001</v>
      </c>
      <c r="C127" s="22">
        <v>0</v>
      </c>
      <c r="D127" s="22">
        <v>0</v>
      </c>
      <c r="E127" s="20">
        <f>Model!$W$6*((drdp!B127+drdp!K127)*DSTG!$B127+(drdp!E127+drdp!N127)*DSTG!$C127+(drdp!H127+drdp!Q127)*DSTG!$D127)</f>
        <v>0</v>
      </c>
      <c r="F127" s="20">
        <f>Model!$W$6*((drdp!C127+drdp!L127)*DSTG!$B127+(drdp!F127+drdp!O127)*DSTG!$C127+(drdp!I127+drdp!R127)*DSTG!$D127)</f>
        <v>0</v>
      </c>
      <c r="G127" s="20">
        <f>Model!$W$6*((drdp!D127+drdp!M127)*DSTG!$B127+(drdp!G127+drdp!P127)*DSTG!$C127+(drdp!J127+drdp!S127)*DSTG!$D127)</f>
        <v>0</v>
      </c>
      <c r="H127" s="18">
        <f>Model!$W$6*((drdp!B127)*DSTG!$B127+(drdp!E127)*DSTG!$C127+(drdp!H127)*DSTG!$D127)</f>
        <v>0.57414220930777637</v>
      </c>
      <c r="I127" s="18">
        <f>Model!$W$6*((drdp!C127)*DSTG!$B127+(drdp!F127)*DSTG!$C127+(drdp!I127)*DSTG!$D127)</f>
        <v>2.1427278959064666</v>
      </c>
      <c r="J127" s="18">
        <f>Model!$W$6*((drdp!D127)*DSTG!$B127+(drdp!G127)*DSTG!$C127+(drdp!J127)*DSTG!$D127)</f>
        <v>1.2807448500000003</v>
      </c>
      <c r="K127" s="21">
        <f>SUM(E$3:E126)+H127</f>
        <v>0.42983113297166264</v>
      </c>
      <c r="L127" s="21">
        <f>SUM(F$3:F126)+I127</f>
        <v>1.6041516269251395</v>
      </c>
      <c r="M127" s="21">
        <f>SUM(G$3:G126)+J127</f>
        <v>1.6715395795892725</v>
      </c>
      <c r="N127" s="19">
        <f t="shared" si="5"/>
        <v>0.18475480287170312</v>
      </c>
      <c r="O127" s="19">
        <f t="shared" si="5"/>
        <v>2.5733024421665718</v>
      </c>
      <c r="P127" s="19">
        <f t="shared" si="5"/>
        <v>2.7940445661334818</v>
      </c>
      <c r="Q127" s="19">
        <f t="shared" si="6"/>
        <v>0.68951431125956864</v>
      </c>
      <c r="R127" s="19">
        <f t="shared" si="7"/>
        <v>0.71847975130183361</v>
      </c>
      <c r="S127" s="19">
        <f t="shared" si="8"/>
        <v>2.681402936067895</v>
      </c>
    </row>
    <row r="128" spans="1:19" x14ac:dyDescent="0.25">
      <c r="A128" s="26">
        <f>Wellpath!E128</f>
        <v>3750</v>
      </c>
      <c r="B128" s="73">
        <f>Wellpath!K128*Wellpath!P128</f>
        <v>10384837.5</v>
      </c>
      <c r="C128" s="22">
        <v>0</v>
      </c>
      <c r="D128" s="22">
        <v>0</v>
      </c>
      <c r="E128" s="20">
        <f>Model!$W$6*((drdp!B128+drdp!K128)*DSTG!$B128+(drdp!E128+drdp!N128)*DSTG!$C128+(drdp!H128+drdp!Q128)*DSTG!$D128)</f>
        <v>0</v>
      </c>
      <c r="F128" s="20">
        <f>Model!$W$6*((drdp!C128+drdp!L128)*DSTG!$B128+(drdp!F128+drdp!O128)*DSTG!$C128+(drdp!I128+drdp!R128)*DSTG!$D128)</f>
        <v>0</v>
      </c>
      <c r="G128" s="20">
        <f>Model!$W$6*((drdp!D128+drdp!M128)*DSTG!$B128+(drdp!G128+drdp!P128)*DSTG!$C128+(drdp!J128+drdp!S128)*DSTG!$D128)</f>
        <v>0</v>
      </c>
      <c r="H128" s="18">
        <f>Model!$W$6*((drdp!B128)*DSTG!$B128+(drdp!E128)*DSTG!$C128+(drdp!H128)*DSTG!$D128)</f>
        <v>0.58192441155943797</v>
      </c>
      <c r="I128" s="18">
        <f>Model!$W$6*((drdp!C128)*DSTG!$B128+(drdp!F128)*DSTG!$C128+(drdp!I128)*DSTG!$D128)</f>
        <v>2.1717714701044444</v>
      </c>
      <c r="J128" s="18">
        <f>Model!$W$6*((drdp!D128)*DSTG!$B128+(drdp!G128)*DSTG!$C128+(drdp!J128)*DSTG!$D128)</f>
        <v>1.2981046875000002</v>
      </c>
      <c r="K128" s="21">
        <f>SUM(E$3:E127)+H128</f>
        <v>0.43761333522332424</v>
      </c>
      <c r="L128" s="21">
        <f>SUM(F$3:F127)+I128</f>
        <v>1.6331952011231172</v>
      </c>
      <c r="M128" s="21">
        <f>SUM(G$3:G127)+J128</f>
        <v>1.6888994170892724</v>
      </c>
      <c r="N128" s="19">
        <f t="shared" si="5"/>
        <v>0.19150543116528157</v>
      </c>
      <c r="O128" s="19">
        <f t="shared" si="5"/>
        <v>2.6673265649715794</v>
      </c>
      <c r="P128" s="19">
        <f t="shared" si="5"/>
        <v>2.8523812410444842</v>
      </c>
      <c r="Q128" s="19">
        <f t="shared" si="6"/>
        <v>0.71470799903421511</v>
      </c>
      <c r="R128" s="19">
        <f t="shared" si="7"/>
        <v>0.73908490676916461</v>
      </c>
      <c r="S128" s="19">
        <f t="shared" si="8"/>
        <v>2.7583024231698294</v>
      </c>
    </row>
    <row r="129" spans="1:19" x14ac:dyDescent="0.25">
      <c r="A129" s="26">
        <f>Wellpath!E129</f>
        <v>3780</v>
      </c>
      <c r="B129" s="73">
        <f>Wellpath!K129*Wellpath!P129</f>
        <v>10524616.199999999</v>
      </c>
      <c r="C129" s="22">
        <v>0</v>
      </c>
      <c r="D129" s="22">
        <v>0</v>
      </c>
      <c r="E129" s="20">
        <f>Model!$W$6*((drdp!B129+drdp!K129)*DSTG!$B129+(drdp!E129+drdp!N129)*DSTG!$C129+(drdp!H129+drdp!Q129)*DSTG!$D129)</f>
        <v>0</v>
      </c>
      <c r="F129" s="20">
        <f>Model!$W$6*((drdp!C129+drdp!L129)*DSTG!$B129+(drdp!F129+drdp!O129)*DSTG!$C129+(drdp!I129+drdp!R129)*DSTG!$D129)</f>
        <v>0</v>
      </c>
      <c r="G129" s="20">
        <f>Model!$W$6*((drdp!D129+drdp!M129)*DSTG!$B129+(drdp!G129+drdp!P129)*DSTG!$C129+(drdp!J129+drdp!S129)*DSTG!$D129)</f>
        <v>0</v>
      </c>
      <c r="H129" s="18">
        <f>Model!$W$6*((drdp!B129)*DSTG!$B129+(drdp!E129)*DSTG!$C129+(drdp!H129)*DSTG!$D129)</f>
        <v>0.58975704618140901</v>
      </c>
      <c r="I129" s="18">
        <f>Model!$W$6*((drdp!C129)*DSTG!$B129+(drdp!F129)*DSTG!$C129+(drdp!I129)*DSTG!$D129)</f>
        <v>2.2010032604707628</v>
      </c>
      <c r="J129" s="18">
        <f>Model!$W$6*((drdp!D129)*DSTG!$B129+(drdp!G129)*DSTG!$C129+(drdp!J129)*DSTG!$D129)</f>
        <v>1.3155770250000001</v>
      </c>
      <c r="K129" s="21">
        <f>SUM(E$3:E128)+H129</f>
        <v>0.44544596984529528</v>
      </c>
      <c r="L129" s="21">
        <f>SUM(F$3:F128)+I129</f>
        <v>1.6624269914894356</v>
      </c>
      <c r="M129" s="21">
        <f>SUM(G$3:G128)+J129</f>
        <v>1.7063717545892723</v>
      </c>
      <c r="N129" s="19">
        <f t="shared" si="5"/>
        <v>0.19842211205141572</v>
      </c>
      <c r="O129" s="19">
        <f t="shared" si="5"/>
        <v>2.7636635020326161</v>
      </c>
      <c r="P129" s="19">
        <f t="shared" si="5"/>
        <v>2.9117045648600715</v>
      </c>
      <c r="Q129" s="19">
        <f t="shared" si="6"/>
        <v>0.74052140352100804</v>
      </c>
      <c r="R129" s="19">
        <f t="shared" si="7"/>
        <v>0.7600964211396366</v>
      </c>
      <c r="S129" s="19">
        <f t="shared" si="8"/>
        <v>2.8367184623443933</v>
      </c>
    </row>
    <row r="130" spans="1:19" x14ac:dyDescent="0.25">
      <c r="A130" s="26">
        <f>Wellpath!E130</f>
        <v>3810</v>
      </c>
      <c r="B130" s="73">
        <f>Wellpath!K130*Wellpath!P130</f>
        <v>10665294.9</v>
      </c>
      <c r="C130" s="22">
        <v>0</v>
      </c>
      <c r="D130" s="22">
        <v>0</v>
      </c>
      <c r="E130" s="20">
        <f>Model!$W$6*((drdp!B130+drdp!K130)*DSTG!$B130+(drdp!E130+drdp!N130)*DSTG!$C130+(drdp!H130+drdp!Q130)*DSTG!$D130)</f>
        <v>0</v>
      </c>
      <c r="F130" s="20">
        <f>Model!$W$6*((drdp!C130+drdp!L130)*DSTG!$B130+(drdp!F130+drdp!O130)*DSTG!$C130+(drdp!I130+drdp!R130)*DSTG!$D130)</f>
        <v>0</v>
      </c>
      <c r="G130" s="20">
        <f>Model!$W$6*((drdp!D130+drdp!M130)*DSTG!$B130+(drdp!G130+drdp!P130)*DSTG!$C130+(drdp!J130+drdp!S130)*DSTG!$D130)</f>
        <v>0</v>
      </c>
      <c r="H130" s="18">
        <f>Model!$W$6*((drdp!B130)*DSTG!$B130+(drdp!E130)*DSTG!$C130+(drdp!H130)*DSTG!$D130)</f>
        <v>0.59764011317368959</v>
      </c>
      <c r="I130" s="18">
        <f>Model!$W$6*((drdp!C130)*DSTG!$B130+(drdp!F130)*DSTG!$C130+(drdp!I130)*DSTG!$D130)</f>
        <v>2.2304232670054231</v>
      </c>
      <c r="J130" s="18">
        <f>Model!$W$6*((drdp!D130)*DSTG!$B130+(drdp!G130)*DSTG!$C130+(drdp!J130)*DSTG!$D130)</f>
        <v>1.3331618625000001</v>
      </c>
      <c r="K130" s="21">
        <f>SUM(E$3:E129)+H130</f>
        <v>0.45332903683757586</v>
      </c>
      <c r="L130" s="21">
        <f>SUM(F$3:F129)+I130</f>
        <v>1.691846998024096</v>
      </c>
      <c r="M130" s="21">
        <f>SUM(G$3:G129)+J130</f>
        <v>1.7239565920892723</v>
      </c>
      <c r="N130" s="19">
        <f t="shared" si="5"/>
        <v>0.2055072156400842</v>
      </c>
      <c r="O130" s="19">
        <f t="shared" si="5"/>
        <v>2.8623462647231457</v>
      </c>
      <c r="P130" s="19">
        <f t="shared" si="5"/>
        <v>2.9720263314080575</v>
      </c>
      <c r="Q130" s="19">
        <f t="shared" si="6"/>
        <v>0.76696337009080751</v>
      </c>
      <c r="R130" s="19">
        <f t="shared" si="7"/>
        <v>0.78151958144161948</v>
      </c>
      <c r="S130" s="19">
        <f t="shared" si="8"/>
        <v>2.9166707850500866</v>
      </c>
    </row>
    <row r="131" spans="1:19" x14ac:dyDescent="0.25">
      <c r="A131" s="26">
        <f>Wellpath!E131</f>
        <v>3840</v>
      </c>
      <c r="B131" s="73">
        <f>Wellpath!K131*Wellpath!P131</f>
        <v>10806873.6</v>
      </c>
      <c r="C131" s="22">
        <v>0</v>
      </c>
      <c r="D131" s="22">
        <v>0</v>
      </c>
      <c r="E131" s="20">
        <f>Model!$W$6*((drdp!B131+drdp!K131)*DSTG!$B131+(drdp!E131+drdp!N131)*DSTG!$C131+(drdp!H131+drdp!Q131)*DSTG!$D131)</f>
        <v>0</v>
      </c>
      <c r="F131" s="20">
        <f>Model!$W$6*((drdp!C131+drdp!L131)*DSTG!$B131+(drdp!F131+drdp!O131)*DSTG!$C131+(drdp!I131+drdp!R131)*DSTG!$D131)</f>
        <v>0</v>
      </c>
      <c r="G131" s="20">
        <f>Model!$W$6*((drdp!D131+drdp!M131)*DSTG!$B131+(drdp!G131+drdp!P131)*DSTG!$C131+(drdp!J131+drdp!S131)*DSTG!$D131)</f>
        <v>0</v>
      </c>
      <c r="H131" s="18">
        <f>Model!$W$6*((drdp!B131)*DSTG!$B131+(drdp!E131)*DSTG!$C131+(drdp!H131)*DSTG!$D131)</f>
        <v>0.6055736125362795</v>
      </c>
      <c r="I131" s="18">
        <f>Model!$W$6*((drdp!C131)*DSTG!$B131+(drdp!F131)*DSTG!$C131+(drdp!I131)*DSTG!$D131)</f>
        <v>2.2600314897084242</v>
      </c>
      <c r="J131" s="18">
        <f>Model!$W$6*((drdp!D131)*DSTG!$B131+(drdp!G131)*DSTG!$C131+(drdp!J131)*DSTG!$D131)</f>
        <v>1.3508592000000001</v>
      </c>
      <c r="K131" s="21">
        <f>SUM(E$3:E130)+H131</f>
        <v>0.46126253620016577</v>
      </c>
      <c r="L131" s="21">
        <f>SUM(F$3:F130)+I131</f>
        <v>1.721455220727097</v>
      </c>
      <c r="M131" s="21">
        <f>SUM(G$3:G130)+J131</f>
        <v>1.7416539295892723</v>
      </c>
      <c r="N131" s="19">
        <f t="shared" si="5"/>
        <v>0.21276312730180924</v>
      </c>
      <c r="O131" s="19">
        <f t="shared" si="5"/>
        <v>2.9634080769685784</v>
      </c>
      <c r="P131" s="19">
        <f t="shared" si="5"/>
        <v>3.0333584104537539</v>
      </c>
      <c r="Q131" s="19">
        <f t="shared" si="6"/>
        <v>0.79404280106759695</v>
      </c>
      <c r="R131" s="19">
        <f t="shared" si="7"/>
        <v>0.80335970874533269</v>
      </c>
      <c r="S131" s="19">
        <f t="shared" si="8"/>
        <v>2.9981792497913169</v>
      </c>
    </row>
    <row r="132" spans="1:19" x14ac:dyDescent="0.25">
      <c r="A132" s="26">
        <f>Wellpath!E132</f>
        <v>3870</v>
      </c>
      <c r="B132" s="73">
        <f>Wellpath!K132*Wellpath!P132</f>
        <v>10949352.300000001</v>
      </c>
      <c r="C132" s="22">
        <v>0</v>
      </c>
      <c r="D132" s="22">
        <v>0</v>
      </c>
      <c r="E132" s="20">
        <f>Model!$W$6*((drdp!B132+drdp!K132)*DSTG!$B132+(drdp!E132+drdp!N132)*DSTG!$C132+(drdp!H132+drdp!Q132)*DSTG!$D132)</f>
        <v>0</v>
      </c>
      <c r="F132" s="20">
        <f>Model!$W$6*((drdp!C132+drdp!L132)*DSTG!$B132+(drdp!F132+drdp!O132)*DSTG!$C132+(drdp!I132+drdp!R132)*DSTG!$D132)</f>
        <v>0</v>
      </c>
      <c r="G132" s="20">
        <f>Model!$W$6*((drdp!D132+drdp!M132)*DSTG!$B132+(drdp!G132+drdp!P132)*DSTG!$C132+(drdp!J132+drdp!S132)*DSTG!$D132)</f>
        <v>0</v>
      </c>
      <c r="H132" s="18">
        <f>Model!$W$6*((drdp!B132)*DSTG!$B132+(drdp!E132)*DSTG!$C132+(drdp!H132)*DSTG!$D132)</f>
        <v>0.61355754426917886</v>
      </c>
      <c r="I132" s="18">
        <f>Model!$W$6*((drdp!C132)*DSTG!$B132+(drdp!F132)*DSTG!$C132+(drdp!I132)*DSTG!$D132)</f>
        <v>2.2898279285797662</v>
      </c>
      <c r="J132" s="18">
        <f>Model!$W$6*((drdp!D132)*DSTG!$B132+(drdp!G132)*DSTG!$C132+(drdp!J132)*DSTG!$D132)</f>
        <v>1.3686690375000004</v>
      </c>
      <c r="K132" s="21">
        <f>SUM(E$3:E131)+H132</f>
        <v>0.46924646793306513</v>
      </c>
      <c r="L132" s="21">
        <f>SUM(F$3:F131)+I132</f>
        <v>1.7512516595984391</v>
      </c>
      <c r="M132" s="21">
        <f>SUM(G$3:G131)+J132</f>
        <v>1.7594637670892725</v>
      </c>
      <c r="N132" s="19">
        <f t="shared" ref="N132:P133" si="9">K132^2</f>
        <v>0.2201922476676571</v>
      </c>
      <c r="O132" s="19">
        <f t="shared" si="9"/>
        <v>3.066882375246287</v>
      </c>
      <c r="P132" s="19">
        <f t="shared" si="9"/>
        <v>3.0957127476999737</v>
      </c>
      <c r="Q132" s="19">
        <f t="shared" ref="Q132:Q133" si="10">K132*L132</f>
        <v>0.82176865572848601</v>
      </c>
      <c r="R132" s="19">
        <f t="shared" ref="R132:R133" si="11">K132*M132</f>
        <v>0.82562215816284634</v>
      </c>
      <c r="S132" s="19">
        <f t="shared" ref="S132:S133" si="12">L132*M132</f>
        <v>3.08126384211841</v>
      </c>
    </row>
    <row r="133" spans="1:19" x14ac:dyDescent="0.25">
      <c r="A133" s="26">
        <f>Wellpath!E133</f>
        <v>3900</v>
      </c>
      <c r="B133" s="73">
        <f>Wellpath!K133*Wellpath!P133</f>
        <v>11092731</v>
      </c>
      <c r="C133" s="22">
        <v>0</v>
      </c>
      <c r="D133" s="22">
        <v>0</v>
      </c>
      <c r="E133" s="20">
        <f>Model!$W$6*((drdp!B133+drdp!K133)*DSTG!$B133+(drdp!E133+drdp!N133)*DSTG!$C133+(drdp!H133+drdp!Q133)*DSTG!$D133)</f>
        <v>0</v>
      </c>
      <c r="F133" s="20">
        <f>Model!$W$6*((drdp!C133+drdp!L133)*DSTG!$B133+(drdp!F133+drdp!O133)*DSTG!$C133+(drdp!I133+drdp!R133)*DSTG!$D133)</f>
        <v>0</v>
      </c>
      <c r="G133" s="20">
        <f>Model!$W$6*((drdp!D133+drdp!M133)*DSTG!$B133+(drdp!G133+drdp!P133)*DSTG!$C133+(drdp!J133+drdp!S133)*DSTG!$D133)</f>
        <v>0</v>
      </c>
      <c r="H133" s="18">
        <f>Model!$W$6*((drdp!B133)*DSTG!$B133+(drdp!E133)*DSTG!$C133+(drdp!H133)*DSTG!$D133)</f>
        <v>0.62159190837238776</v>
      </c>
      <c r="I133" s="18">
        <f>Model!$W$6*((drdp!C133)*DSTG!$B133+(drdp!F133)*DSTG!$C133+(drdp!I133)*DSTG!$D133)</f>
        <v>2.319812583619449</v>
      </c>
      <c r="J133" s="18">
        <f>Model!$W$6*((drdp!D133)*DSTG!$B133+(drdp!G133)*DSTG!$C133+(drdp!J133)*DSTG!$D133)</f>
        <v>1.3865913750000001</v>
      </c>
      <c r="K133" s="21">
        <f>SUM(E$3:E132)+H133</f>
        <v>0.47728083203627403</v>
      </c>
      <c r="L133" s="21">
        <f>SUM(F$3:F132)+I133</f>
        <v>1.7812363146381218</v>
      </c>
      <c r="M133" s="21">
        <f>SUM(G$3:G132)+J133</f>
        <v>1.7773861045892723</v>
      </c>
      <c r="N133" s="19">
        <f t="shared" si="9"/>
        <v>0.22779699262923803</v>
      </c>
      <c r="O133" s="19">
        <f t="shared" si="9"/>
        <v>3.1728028085855979</v>
      </c>
      <c r="P133" s="19">
        <f t="shared" si="9"/>
        <v>3.1591013647870274</v>
      </c>
      <c r="Q133" s="19">
        <f t="shared" si="10"/>
        <v>0.85014995030370921</v>
      </c>
      <c r="R133" s="19">
        <f t="shared" si="11"/>
        <v>0.84831231884807978</v>
      </c>
      <c r="S133" s="19">
        <f t="shared" si="12"/>
        <v>3.1659446746276028</v>
      </c>
    </row>
    <row r="134" spans="1:19" x14ac:dyDescent="0.25">
      <c r="A134" s="26">
        <f>Wellpath!E134</f>
        <v>3930</v>
      </c>
      <c r="B134" s="73">
        <f>Wellpath!K134*Wellpath!P134</f>
        <v>11237009.699999999</v>
      </c>
      <c r="C134" s="22">
        <v>0</v>
      </c>
      <c r="D134" s="22">
        <v>0</v>
      </c>
      <c r="E134" s="20">
        <f>Model!$W$6*((drdp!B134+drdp!K134)*DSTG!$B134+(drdp!E134+drdp!N134)*DSTG!$C134+(drdp!H134+drdp!Q134)*DSTG!$D134)</f>
        <v>0</v>
      </c>
      <c r="F134" s="20">
        <f>Model!$W$6*((drdp!C134+drdp!L134)*DSTG!$B134+(drdp!F134+drdp!O134)*DSTG!$C134+(drdp!I134+drdp!R134)*DSTG!$D134)</f>
        <v>0</v>
      </c>
      <c r="G134" s="20">
        <f>Model!$W$6*((drdp!D134+drdp!M134)*DSTG!$B134+(drdp!G134+drdp!P134)*DSTG!$C134+(drdp!J134+drdp!S134)*DSTG!$D134)</f>
        <v>0</v>
      </c>
      <c r="H134" s="18">
        <f>Model!$W$6*((drdp!B134)*DSTG!$B134+(drdp!E134)*DSTG!$C134+(drdp!H134)*DSTG!$D134)</f>
        <v>0.62967670484590599</v>
      </c>
      <c r="I134" s="18">
        <f>Model!$W$6*((drdp!C134)*DSTG!$B134+(drdp!F134)*DSTG!$C134+(drdp!I134)*DSTG!$D134)</f>
        <v>2.3499854548274728</v>
      </c>
      <c r="J134" s="18">
        <f>Model!$W$6*((drdp!D134)*DSTG!$B134+(drdp!G134)*DSTG!$C134+(drdp!J134)*DSTG!$D134)</f>
        <v>1.4046262125</v>
      </c>
      <c r="K134" s="21">
        <f>SUM(E$3:E133)+H134</f>
        <v>0.48536562850979226</v>
      </c>
      <c r="L134" s="21">
        <f>SUM(F$3:F133)+I134</f>
        <v>1.8114091858461456</v>
      </c>
      <c r="M134" s="21">
        <f>SUM(G$3:G133)+J134</f>
        <v>1.7954209420892722</v>
      </c>
      <c r="N134" s="19">
        <f t="shared" ref="N134:N197" si="13">K134^2</f>
        <v>0.23557979333870566</v>
      </c>
      <c r="O134" s="19">
        <f t="shared" ref="O134:O197" si="14">L134^2</f>
        <v>3.2812032385677963</v>
      </c>
      <c r="P134" s="19">
        <f t="shared" ref="P134:P197" si="15">M134^2</f>
        <v>3.2235363592927295</v>
      </c>
      <c r="Q134" s="19">
        <f t="shared" ref="Q134:Q197" si="16">K134*L134</f>
        <v>0.87919575797662552</v>
      </c>
      <c r="R134" s="19">
        <f t="shared" ref="R134:R197" si="17">K134*M134</f>
        <v>0.87143561399680292</v>
      </c>
      <c r="S134" s="19">
        <f t="shared" ref="S134:S197" si="18">L134*M134</f>
        <v>3.2522419869610482</v>
      </c>
    </row>
    <row r="135" spans="1:19" x14ac:dyDescent="0.25">
      <c r="A135" s="26">
        <f>Wellpath!E135</f>
        <v>3960</v>
      </c>
      <c r="B135" s="73">
        <f>Wellpath!K135*Wellpath!P135</f>
        <v>11382188.4</v>
      </c>
      <c r="C135" s="22">
        <v>0</v>
      </c>
      <c r="D135" s="22">
        <v>0</v>
      </c>
      <c r="E135" s="20">
        <f>Model!$W$6*((drdp!B135+drdp!K135)*DSTG!$B135+(drdp!E135+drdp!N135)*DSTG!$C135+(drdp!H135+drdp!Q135)*DSTG!$D135)</f>
        <v>0</v>
      </c>
      <c r="F135" s="20">
        <f>Model!$W$6*((drdp!C135+drdp!L135)*DSTG!$B135+(drdp!F135+drdp!O135)*DSTG!$C135+(drdp!I135+drdp!R135)*DSTG!$D135)</f>
        <v>0</v>
      </c>
      <c r="G135" s="20">
        <f>Model!$W$6*((drdp!D135+drdp!M135)*DSTG!$B135+(drdp!G135+drdp!P135)*DSTG!$C135+(drdp!J135+drdp!S135)*DSTG!$D135)</f>
        <v>0</v>
      </c>
      <c r="H135" s="18">
        <f>Model!$W$6*((drdp!B135)*DSTG!$B135+(drdp!E135)*DSTG!$C135+(drdp!H135)*DSTG!$D135)</f>
        <v>0.63781193368973377</v>
      </c>
      <c r="I135" s="18">
        <f>Model!$W$6*((drdp!C135)*DSTG!$B135+(drdp!F135)*DSTG!$C135+(drdp!I135)*DSTG!$D135)</f>
        <v>2.3803465422038386</v>
      </c>
      <c r="J135" s="18">
        <f>Model!$W$6*((drdp!D135)*DSTG!$B135+(drdp!G135)*DSTG!$C135+(drdp!J135)*DSTG!$D135)</f>
        <v>1.4227735500000003</v>
      </c>
      <c r="K135" s="21">
        <f>SUM(E$3:E134)+H135</f>
        <v>0.49350085735362004</v>
      </c>
      <c r="L135" s="21">
        <f>SUM(F$3:F134)+I135</f>
        <v>1.8417702732225114</v>
      </c>
      <c r="M135" s="21">
        <f>SUM(G$3:G134)+J135</f>
        <v>1.8135682795892725</v>
      </c>
      <c r="N135" s="19">
        <f t="shared" si="13"/>
        <v>0.24354309620875803</v>
      </c>
      <c r="O135" s="19">
        <f t="shared" si="14"/>
        <v>3.3921177393261241</v>
      </c>
      <c r="P135" s="19">
        <f t="shared" si="15"/>
        <v>3.2890299047323936</v>
      </c>
      <c r="Q135" s="19">
        <f t="shared" si="16"/>
        <v>0.90891520888372046</v>
      </c>
      <c r="R135" s="19">
        <f t="shared" si="17"/>
        <v>0.89499750084663565</v>
      </c>
      <c r="S135" s="19">
        <f t="shared" si="18"/>
        <v>3.3401761458068142</v>
      </c>
    </row>
    <row r="136" spans="1:19" x14ac:dyDescent="0.25">
      <c r="A136" s="26">
        <f>Wellpath!E136</f>
        <v>3990</v>
      </c>
      <c r="B136" s="73">
        <f>Wellpath!K136*Wellpath!P136</f>
        <v>11528267.1</v>
      </c>
      <c r="C136" s="22">
        <v>0</v>
      </c>
      <c r="D136" s="22">
        <v>0</v>
      </c>
      <c r="E136" s="20">
        <f>Model!$W$6*((drdp!B136+drdp!K136)*DSTG!$B136+(drdp!E136+drdp!N136)*DSTG!$C136+(drdp!H136+drdp!Q136)*DSTG!$D136)</f>
        <v>0</v>
      </c>
      <c r="F136" s="20">
        <f>Model!$W$6*((drdp!C136+drdp!L136)*DSTG!$B136+(drdp!F136+drdp!O136)*DSTG!$C136+(drdp!I136+drdp!R136)*DSTG!$D136)</f>
        <v>0</v>
      </c>
      <c r="G136" s="20">
        <f>Model!$W$6*((drdp!D136+drdp!M136)*DSTG!$B136+(drdp!G136+drdp!P136)*DSTG!$C136+(drdp!J136+drdp!S136)*DSTG!$D136)</f>
        <v>0</v>
      </c>
      <c r="H136" s="18">
        <f>Model!$W$6*((drdp!B136)*DSTG!$B136+(drdp!E136)*DSTG!$C136+(drdp!H136)*DSTG!$D136)</f>
        <v>0.64599759490387088</v>
      </c>
      <c r="I136" s="18">
        <f>Model!$W$6*((drdp!C136)*DSTG!$B136+(drdp!F136)*DSTG!$C136+(drdp!I136)*DSTG!$D136)</f>
        <v>2.4108958457485441</v>
      </c>
      <c r="J136" s="18">
        <f>Model!$W$6*((drdp!D136)*DSTG!$B136+(drdp!G136)*DSTG!$C136+(drdp!J136)*DSTG!$D136)</f>
        <v>1.4410333875000001</v>
      </c>
      <c r="K136" s="21">
        <f>SUM(E$3:E135)+H136</f>
        <v>0.50168651856775714</v>
      </c>
      <c r="L136" s="21">
        <f>SUM(F$3:F135)+I136</f>
        <v>1.8723195767672169</v>
      </c>
      <c r="M136" s="21">
        <f>SUM(G$3:G135)+J136</f>
        <v>1.8318281170892723</v>
      </c>
      <c r="N136" s="19">
        <f t="shared" si="13"/>
        <v>0.25168936291263655</v>
      </c>
      <c r="O136" s="19">
        <f t="shared" si="14"/>
        <v>3.5055805975457703</v>
      </c>
      <c r="P136" s="19">
        <f t="shared" si="15"/>
        <v>3.3555942505588288</v>
      </c>
      <c r="Q136" s="19">
        <f t="shared" si="16"/>
        <v>0.93931749011460153</v>
      </c>
      <c r="R136" s="19">
        <f t="shared" si="17"/>
        <v>0.9190034706770468</v>
      </c>
      <c r="S136" s="19">
        <f t="shared" si="18"/>
        <v>3.4297676448988743</v>
      </c>
    </row>
    <row r="137" spans="1:19" x14ac:dyDescent="0.25">
      <c r="A137" s="26">
        <f>Wellpath!E137</f>
        <v>4020</v>
      </c>
      <c r="B137" s="73">
        <f>Wellpath!K137*Wellpath!P137</f>
        <v>11675245.800000001</v>
      </c>
      <c r="C137" s="22">
        <v>0</v>
      </c>
      <c r="D137" s="22">
        <v>0</v>
      </c>
      <c r="E137" s="20">
        <f>Model!$W$6*((drdp!B137+drdp!K137)*DSTG!$B137+(drdp!E137+drdp!N137)*DSTG!$C137+(drdp!H137+drdp!Q137)*DSTG!$D137)</f>
        <v>0</v>
      </c>
      <c r="F137" s="20">
        <f>Model!$W$6*((drdp!C137+drdp!L137)*DSTG!$B137+(drdp!F137+drdp!O137)*DSTG!$C137+(drdp!I137+drdp!R137)*DSTG!$D137)</f>
        <v>0</v>
      </c>
      <c r="G137" s="20">
        <f>Model!$W$6*((drdp!D137+drdp!M137)*DSTG!$B137+(drdp!G137+drdp!P137)*DSTG!$C137+(drdp!J137+drdp!S137)*DSTG!$D137)</f>
        <v>0</v>
      </c>
      <c r="H137" s="18">
        <f>Model!$W$6*((drdp!B137)*DSTG!$B137+(drdp!E137)*DSTG!$C137+(drdp!H137)*DSTG!$D137)</f>
        <v>0.65423368848831776</v>
      </c>
      <c r="I137" s="18">
        <f>Model!$W$6*((drdp!C137)*DSTG!$B137+(drdp!F137)*DSTG!$C137+(drdp!I137)*DSTG!$D137)</f>
        <v>2.4416333654615916</v>
      </c>
      <c r="J137" s="18">
        <f>Model!$W$6*((drdp!D137)*DSTG!$B137+(drdp!G137)*DSTG!$C137+(drdp!J137)*DSTG!$D137)</f>
        <v>1.4594057250000003</v>
      </c>
      <c r="K137" s="21">
        <f>SUM(E$3:E136)+H137</f>
        <v>0.50992261215220402</v>
      </c>
      <c r="L137" s="21">
        <f>SUM(F$3:F136)+I137</f>
        <v>1.9030570964802644</v>
      </c>
      <c r="M137" s="21">
        <f>SUM(G$3:G136)+J137</f>
        <v>1.8502004545892725</v>
      </c>
      <c r="N137" s="19">
        <f t="shared" si="13"/>
        <v>0.26002107038412708</v>
      </c>
      <c r="O137" s="19">
        <f t="shared" si="14"/>
        <v>3.6216263124638943</v>
      </c>
      <c r="P137" s="19">
        <f t="shared" si="15"/>
        <v>3.4232417221623508</v>
      </c>
      <c r="Q137" s="19">
        <f t="shared" si="16"/>
        <v>0.97041184571200545</v>
      </c>
      <c r="R137" s="19">
        <f t="shared" si="17"/>
        <v>0.94345904880935716</v>
      </c>
      <c r="S137" s="19">
        <f t="shared" si="18"/>
        <v>3.5210371050171263</v>
      </c>
    </row>
    <row r="138" spans="1:19" x14ac:dyDescent="0.25">
      <c r="A138" s="26">
        <f>Wellpath!E138</f>
        <v>4050</v>
      </c>
      <c r="B138" s="73">
        <f>Wellpath!K138*Wellpath!P138</f>
        <v>11823124.5</v>
      </c>
      <c r="C138" s="22">
        <v>0</v>
      </c>
      <c r="D138" s="22">
        <v>0</v>
      </c>
      <c r="E138" s="20">
        <f>Model!$W$6*((drdp!B138+drdp!K138)*DSTG!$B138+(drdp!E138+drdp!N138)*DSTG!$C138+(drdp!H138+drdp!Q138)*DSTG!$D138)</f>
        <v>0</v>
      </c>
      <c r="F138" s="20">
        <f>Model!$W$6*((drdp!C138+drdp!L138)*DSTG!$B138+(drdp!F138+drdp!O138)*DSTG!$C138+(drdp!I138+drdp!R138)*DSTG!$D138)</f>
        <v>0</v>
      </c>
      <c r="G138" s="20">
        <f>Model!$W$6*((drdp!D138+drdp!M138)*DSTG!$B138+(drdp!G138+drdp!P138)*DSTG!$C138+(drdp!J138+drdp!S138)*DSTG!$D138)</f>
        <v>0</v>
      </c>
      <c r="H138" s="18">
        <f>Model!$W$6*((drdp!B138)*DSTG!$B138+(drdp!E138)*DSTG!$C138+(drdp!H138)*DSTG!$D138)</f>
        <v>0.66252021444307385</v>
      </c>
      <c r="I138" s="18">
        <f>Model!$W$6*((drdp!C138)*DSTG!$B138+(drdp!F138)*DSTG!$C138+(drdp!I138)*DSTG!$D138)</f>
        <v>2.4725591013429793</v>
      </c>
      <c r="J138" s="18">
        <f>Model!$W$6*((drdp!D138)*DSTG!$B138+(drdp!G138)*DSTG!$C138+(drdp!J138)*DSTG!$D138)</f>
        <v>1.4778905625000001</v>
      </c>
      <c r="K138" s="21">
        <f>SUM(E$3:E137)+H138</f>
        <v>0.51820913810696012</v>
      </c>
      <c r="L138" s="21">
        <f>SUM(F$3:F137)+I138</f>
        <v>1.9339828323616521</v>
      </c>
      <c r="M138" s="21">
        <f>SUM(G$3:G137)+J138</f>
        <v>1.8686852920892723</v>
      </c>
      <c r="N138" s="19">
        <f t="shared" si="13"/>
        <v>0.26854071081755848</v>
      </c>
      <c r="O138" s="19">
        <f t="shared" si="14"/>
        <v>3.7402895958695983</v>
      </c>
      <c r="P138" s="19">
        <f t="shared" si="15"/>
        <v>3.4919847208707688</v>
      </c>
      <c r="Q138" s="19">
        <f t="shared" si="16"/>
        <v>1.0022075766717893</v>
      </c>
      <c r="R138" s="19">
        <f t="shared" si="17"/>
        <v>0.96836979460673478</v>
      </c>
      <c r="S138" s="19">
        <f t="shared" si="18"/>
        <v>3.614005273987372</v>
      </c>
    </row>
    <row r="139" spans="1:19" x14ac:dyDescent="0.25">
      <c r="A139" s="26">
        <f>Wellpath!E139</f>
        <v>4080</v>
      </c>
      <c r="B139" s="73">
        <f>Wellpath!K139*Wellpath!P139</f>
        <v>11971903.199999999</v>
      </c>
      <c r="C139" s="22">
        <v>0</v>
      </c>
      <c r="D139" s="22">
        <v>0</v>
      </c>
      <c r="E139" s="20">
        <f>Model!$W$6*((drdp!B139+drdp!K139)*DSTG!$B139+(drdp!E139+drdp!N139)*DSTG!$C139+(drdp!H139+drdp!Q139)*DSTG!$D139)</f>
        <v>0</v>
      </c>
      <c r="F139" s="20">
        <f>Model!$W$6*((drdp!C139+drdp!L139)*DSTG!$B139+(drdp!F139+drdp!O139)*DSTG!$C139+(drdp!I139+drdp!R139)*DSTG!$D139)</f>
        <v>0</v>
      </c>
      <c r="G139" s="20">
        <f>Model!$W$6*((drdp!D139+drdp!M139)*DSTG!$B139+(drdp!G139+drdp!P139)*DSTG!$C139+(drdp!J139+drdp!S139)*DSTG!$D139)</f>
        <v>0</v>
      </c>
      <c r="H139" s="18">
        <f>Model!$W$6*((drdp!B139)*DSTG!$B139+(drdp!E139)*DSTG!$C139+(drdp!H139)*DSTG!$D139)</f>
        <v>0.67085717276813928</v>
      </c>
      <c r="I139" s="18">
        <f>Model!$W$6*((drdp!C139)*DSTG!$B139+(drdp!F139)*DSTG!$C139+(drdp!I139)*DSTG!$D139)</f>
        <v>2.5036730533927081</v>
      </c>
      <c r="J139" s="18">
        <f>Model!$W$6*((drdp!D139)*DSTG!$B139+(drdp!G139)*DSTG!$C139+(drdp!J139)*DSTG!$D139)</f>
        <v>1.4964879</v>
      </c>
      <c r="K139" s="21">
        <f>SUM(E$3:E138)+H139</f>
        <v>0.52654609643202555</v>
      </c>
      <c r="L139" s="21">
        <f>SUM(F$3:F138)+I139</f>
        <v>1.9650967844113809</v>
      </c>
      <c r="M139" s="21">
        <f>SUM(G$3:G138)+J139</f>
        <v>1.8872826295892722</v>
      </c>
      <c r="N139" s="19">
        <f t="shared" si="13"/>
        <v>0.27725079166780392</v>
      </c>
      <c r="O139" s="19">
        <f t="shared" si="14"/>
        <v>3.8616053721039494</v>
      </c>
      <c r="P139" s="19">
        <f t="shared" si="15"/>
        <v>3.5618357239493981</v>
      </c>
      <c r="Q139" s="19">
        <f t="shared" si="16"/>
        <v>1.0347140409429383</v>
      </c>
      <c r="R139" s="19">
        <f t="shared" si="17"/>
        <v>0.9937413014741997</v>
      </c>
      <c r="S139" s="19">
        <f t="shared" si="18"/>
        <v>3.7086930266813338</v>
      </c>
    </row>
    <row r="140" spans="1:19" x14ac:dyDescent="0.25">
      <c r="A140" s="26">
        <f>Wellpath!E140</f>
        <v>4110</v>
      </c>
      <c r="B140" s="73">
        <f>Wellpath!K140*Wellpath!P140</f>
        <v>12121581.9</v>
      </c>
      <c r="C140" s="22">
        <v>0</v>
      </c>
      <c r="D140" s="22">
        <v>0</v>
      </c>
      <c r="E140" s="20">
        <f>Model!$W$6*((drdp!B140+drdp!K140)*DSTG!$B140+(drdp!E140+drdp!N140)*DSTG!$C140+(drdp!H140+drdp!Q140)*DSTG!$D140)</f>
        <v>0</v>
      </c>
      <c r="F140" s="20">
        <f>Model!$W$6*((drdp!C140+drdp!L140)*DSTG!$B140+(drdp!F140+drdp!O140)*DSTG!$C140+(drdp!I140+drdp!R140)*DSTG!$D140)</f>
        <v>0</v>
      </c>
      <c r="G140" s="20">
        <f>Model!$W$6*((drdp!D140+drdp!M140)*DSTG!$B140+(drdp!G140+drdp!P140)*DSTG!$C140+(drdp!J140+drdp!S140)*DSTG!$D140)</f>
        <v>0</v>
      </c>
      <c r="H140" s="18">
        <f>Model!$W$6*((drdp!B140)*DSTG!$B140+(drdp!E140)*DSTG!$C140+(drdp!H140)*DSTG!$D140)</f>
        <v>0.67924456346351436</v>
      </c>
      <c r="I140" s="18">
        <f>Model!$W$6*((drdp!C140)*DSTG!$B140+(drdp!F140)*DSTG!$C140+(drdp!I140)*DSTG!$D140)</f>
        <v>2.5349752216107784</v>
      </c>
      <c r="J140" s="18">
        <f>Model!$W$6*((drdp!D140)*DSTG!$B140+(drdp!G140)*DSTG!$C140+(drdp!J140)*DSTG!$D140)</f>
        <v>1.5151977375000003</v>
      </c>
      <c r="K140" s="21">
        <f>SUM(E$3:E139)+H140</f>
        <v>0.53493348712740063</v>
      </c>
      <c r="L140" s="21">
        <f>SUM(F$3:F139)+I140</f>
        <v>1.9963989526294512</v>
      </c>
      <c r="M140" s="21">
        <f>SUM(G$3:G139)+J140</f>
        <v>1.9059924670892725</v>
      </c>
      <c r="N140" s="19">
        <f t="shared" si="13"/>
        <v>0.28615383565028091</v>
      </c>
      <c r="O140" s="19">
        <f t="shared" si="14"/>
        <v>3.9856087780599698</v>
      </c>
      <c r="P140" s="19">
        <f t="shared" si="15"/>
        <v>3.6328072846010517</v>
      </c>
      <c r="Q140" s="19">
        <f t="shared" si="16"/>
        <v>1.0679406534275626</v>
      </c>
      <c r="R140" s="19">
        <f t="shared" si="17"/>
        <v>1.0195791968586219</v>
      </c>
      <c r="S140" s="19">
        <f t="shared" si="18"/>
        <v>3.8051213650166473</v>
      </c>
    </row>
    <row r="141" spans="1:19" x14ac:dyDescent="0.25">
      <c r="A141" s="26">
        <f>Wellpath!E141</f>
        <v>4140</v>
      </c>
      <c r="B141" s="73">
        <f>Wellpath!K141*Wellpath!P141</f>
        <v>12272160.6</v>
      </c>
      <c r="C141" s="22">
        <v>0</v>
      </c>
      <c r="D141" s="22">
        <v>0</v>
      </c>
      <c r="E141" s="20">
        <f>Model!$W$6*((drdp!B141+drdp!K141)*DSTG!$B141+(drdp!E141+drdp!N141)*DSTG!$C141+(drdp!H141+drdp!Q141)*DSTG!$D141)</f>
        <v>0</v>
      </c>
      <c r="F141" s="20">
        <f>Model!$W$6*((drdp!C141+drdp!L141)*DSTG!$B141+(drdp!F141+drdp!O141)*DSTG!$C141+(drdp!I141+drdp!R141)*DSTG!$D141)</f>
        <v>0</v>
      </c>
      <c r="G141" s="20">
        <f>Model!$W$6*((drdp!D141+drdp!M141)*DSTG!$B141+(drdp!G141+drdp!P141)*DSTG!$C141+(drdp!J141+drdp!S141)*DSTG!$D141)</f>
        <v>0</v>
      </c>
      <c r="H141" s="18">
        <f>Model!$W$6*((drdp!B141)*DSTG!$B141+(drdp!E141)*DSTG!$C141+(drdp!H141)*DSTG!$D141)</f>
        <v>0.68768238652919877</v>
      </c>
      <c r="I141" s="18">
        <f>Model!$W$6*((drdp!C141)*DSTG!$B141+(drdp!F141)*DSTG!$C141+(drdp!I141)*DSTG!$D141)</f>
        <v>2.5664656059971893</v>
      </c>
      <c r="J141" s="18">
        <f>Model!$W$6*((drdp!D141)*DSTG!$B141+(drdp!G141)*DSTG!$C141+(drdp!J141)*DSTG!$D141)</f>
        <v>1.5340200750000001</v>
      </c>
      <c r="K141" s="21">
        <f>SUM(E$3:E140)+H141</f>
        <v>0.54337131019308504</v>
      </c>
      <c r="L141" s="21">
        <f>SUM(F$3:F140)+I141</f>
        <v>2.0278893370158624</v>
      </c>
      <c r="M141" s="21">
        <f>SUM(G$3:G140)+J141</f>
        <v>1.9248148045892723</v>
      </c>
      <c r="N141" s="19">
        <f t="shared" si="13"/>
        <v>0.29525238074094984</v>
      </c>
      <c r="O141" s="19">
        <f t="shared" si="14"/>
        <v>4.1123351631826335</v>
      </c>
      <c r="P141" s="19">
        <f t="shared" si="15"/>
        <v>3.7049120319660385</v>
      </c>
      <c r="Q141" s="19">
        <f t="shared" si="16"/>
        <v>1.1018968859808957</v>
      </c>
      <c r="R141" s="19">
        <f t="shared" si="17"/>
        <v>1.04588914224872</v>
      </c>
      <c r="S141" s="19">
        <f t="shared" si="18"/>
        <v>3.9033114179568562</v>
      </c>
    </row>
    <row r="142" spans="1:19" x14ac:dyDescent="0.25">
      <c r="A142" s="26">
        <f>Wellpath!E142</f>
        <v>4170</v>
      </c>
      <c r="B142" s="73">
        <f>Wellpath!K142*Wellpath!P142</f>
        <v>12423639.300000001</v>
      </c>
      <c r="C142" s="22">
        <v>0</v>
      </c>
      <c r="D142" s="22">
        <v>0</v>
      </c>
      <c r="E142" s="20">
        <f>Model!$W$6*((drdp!B142+drdp!K142)*DSTG!$B142+(drdp!E142+drdp!N142)*DSTG!$C142+(drdp!H142+drdp!Q142)*DSTG!$D142)</f>
        <v>0</v>
      </c>
      <c r="F142" s="20">
        <f>Model!$W$6*((drdp!C142+drdp!L142)*DSTG!$B142+(drdp!F142+drdp!O142)*DSTG!$C142+(drdp!I142+drdp!R142)*DSTG!$D142)</f>
        <v>0</v>
      </c>
      <c r="G142" s="20">
        <f>Model!$W$6*((drdp!D142+drdp!M142)*DSTG!$B142+(drdp!G142+drdp!P142)*DSTG!$C142+(drdp!J142+drdp!S142)*DSTG!$D142)</f>
        <v>0</v>
      </c>
      <c r="H142" s="18">
        <f>Model!$W$6*((drdp!B142)*DSTG!$B142+(drdp!E142)*DSTG!$C142+(drdp!H142)*DSTG!$D142)</f>
        <v>0.69617064196519285</v>
      </c>
      <c r="I142" s="18">
        <f>Model!$W$6*((drdp!C142)*DSTG!$B142+(drdp!F142)*DSTG!$C142+(drdp!I142)*DSTG!$D142)</f>
        <v>2.5981442065519413</v>
      </c>
      <c r="J142" s="18">
        <f>Model!$W$6*((drdp!D142)*DSTG!$B142+(drdp!G142)*DSTG!$C142+(drdp!J142)*DSTG!$D142)</f>
        <v>1.5529549125000002</v>
      </c>
      <c r="K142" s="21">
        <f>SUM(E$3:E141)+H142</f>
        <v>0.55185956562907912</v>
      </c>
      <c r="L142" s="21">
        <f>SUM(F$3:F141)+I142</f>
        <v>2.0595679375706144</v>
      </c>
      <c r="M142" s="21">
        <f>SUM(G$3:G141)+J142</f>
        <v>1.9437496420892724</v>
      </c>
      <c r="N142" s="19">
        <f t="shared" si="13"/>
        <v>0.30454898017631588</v>
      </c>
      <c r="O142" s="19">
        <f t="shared" si="14"/>
        <v>4.2418200894688738</v>
      </c>
      <c r="P142" s="19">
        <f t="shared" si="15"/>
        <v>3.7781626711221743</v>
      </c>
      <c r="Q142" s="19">
        <f t="shared" si="16"/>
        <v>1.1365922674112976</v>
      </c>
      <c r="R142" s="19">
        <f t="shared" si="17"/>
        <v>1.0726768331750638</v>
      </c>
      <c r="S142" s="19">
        <f t="shared" si="18"/>
        <v>4.0032844415114228</v>
      </c>
    </row>
    <row r="143" spans="1:19" x14ac:dyDescent="0.25">
      <c r="A143" s="26">
        <f>Wellpath!E143</f>
        <v>4200</v>
      </c>
      <c r="B143" s="73">
        <f>Wellpath!K143*Wellpath!P143</f>
        <v>12576018</v>
      </c>
      <c r="C143" s="22">
        <v>0</v>
      </c>
      <c r="D143" s="22">
        <v>0</v>
      </c>
      <c r="E143" s="20">
        <f>Model!$W$6*((drdp!B143+drdp!K143)*DSTG!$B143+(drdp!E143+drdp!N143)*DSTG!$C143+(drdp!H143+drdp!Q143)*DSTG!$D143)</f>
        <v>0</v>
      </c>
      <c r="F143" s="20">
        <f>Model!$W$6*((drdp!C143+drdp!L143)*DSTG!$B143+(drdp!F143+drdp!O143)*DSTG!$C143+(drdp!I143+drdp!R143)*DSTG!$D143)</f>
        <v>0</v>
      </c>
      <c r="G143" s="20">
        <f>Model!$W$6*((drdp!D143+drdp!M143)*DSTG!$B143+(drdp!G143+drdp!P143)*DSTG!$C143+(drdp!J143+drdp!S143)*DSTG!$D143)</f>
        <v>0</v>
      </c>
      <c r="H143" s="18">
        <f>Model!$W$6*((drdp!B143)*DSTG!$B143+(drdp!E143)*DSTG!$C143+(drdp!H143)*DSTG!$D143)</f>
        <v>0.70470932977149625</v>
      </c>
      <c r="I143" s="18">
        <f>Model!$W$6*((drdp!C143)*DSTG!$B143+(drdp!F143)*DSTG!$C143+(drdp!I143)*DSTG!$D143)</f>
        <v>2.6300110232750344</v>
      </c>
      <c r="J143" s="18">
        <f>Model!$W$6*((drdp!D143)*DSTG!$B143+(drdp!G143)*DSTG!$C143+(drdp!J143)*DSTG!$D143)</f>
        <v>1.5720022500000002</v>
      </c>
      <c r="K143" s="21">
        <f>SUM(E$3:E142)+H143</f>
        <v>0.56039825343538252</v>
      </c>
      <c r="L143" s="21">
        <f>SUM(F$3:F142)+I143</f>
        <v>2.0914347542937071</v>
      </c>
      <c r="M143" s="21">
        <f>SUM(G$3:G142)+J143</f>
        <v>1.9627969795892724</v>
      </c>
      <c r="N143" s="19">
        <f t="shared" si="13"/>
        <v>0.31404620245342724</v>
      </c>
      <c r="O143" s="19">
        <f t="shared" si="14"/>
        <v>4.3740993314675789</v>
      </c>
      <c r="P143" s="19">
        <f t="shared" si="15"/>
        <v>3.8525719830847702</v>
      </c>
      <c r="Q143" s="19">
        <f t="shared" si="16"/>
        <v>1.1720363834802519</v>
      </c>
      <c r="R143" s="19">
        <f t="shared" si="17"/>
        <v>1.0999479992100725</v>
      </c>
      <c r="S143" s="19">
        <f t="shared" si="18"/>
        <v>4.1050618187357202</v>
      </c>
    </row>
    <row r="144" spans="1:19" x14ac:dyDescent="0.25">
      <c r="A144" s="26">
        <f>Wellpath!E144</f>
        <v>4230</v>
      </c>
      <c r="B144" s="73">
        <f>Wellpath!K144*Wellpath!P144</f>
        <v>12729296.699999999</v>
      </c>
      <c r="C144" s="22">
        <v>0</v>
      </c>
      <c r="D144" s="22">
        <v>0</v>
      </c>
      <c r="E144" s="20">
        <f>Model!$W$6*((drdp!B144+drdp!K144)*DSTG!$B144+(drdp!E144+drdp!N144)*DSTG!$C144+(drdp!H144+drdp!Q144)*DSTG!$D144)</f>
        <v>0</v>
      </c>
      <c r="F144" s="20">
        <f>Model!$W$6*((drdp!C144+drdp!L144)*DSTG!$B144+(drdp!F144+drdp!O144)*DSTG!$C144+(drdp!I144+drdp!R144)*DSTG!$D144)</f>
        <v>0</v>
      </c>
      <c r="G144" s="20">
        <f>Model!$W$6*((drdp!D144+drdp!M144)*DSTG!$B144+(drdp!G144+drdp!P144)*DSTG!$C144+(drdp!J144+drdp!S144)*DSTG!$D144)</f>
        <v>0</v>
      </c>
      <c r="H144" s="18">
        <f>Model!$W$6*((drdp!B144)*DSTG!$B144+(drdp!E144)*DSTG!$C144+(drdp!H144)*DSTG!$D144)</f>
        <v>0.71329844994810898</v>
      </c>
      <c r="I144" s="18">
        <f>Model!$W$6*((drdp!C144)*DSTG!$B144+(drdp!F144)*DSTG!$C144+(drdp!I144)*DSTG!$D144)</f>
        <v>2.6620660561664686</v>
      </c>
      <c r="J144" s="18">
        <f>Model!$W$6*((drdp!D144)*DSTG!$B144+(drdp!G144)*DSTG!$C144+(drdp!J144)*DSTG!$D144)</f>
        <v>1.5911620875000003</v>
      </c>
      <c r="K144" s="21">
        <f>SUM(E$3:E143)+H144</f>
        <v>0.56898737361199525</v>
      </c>
      <c r="L144" s="21">
        <f>SUM(F$3:F143)+I144</f>
        <v>2.1234897871851413</v>
      </c>
      <c r="M144" s="21">
        <f>SUM(G$3:G143)+J144</f>
        <v>1.9819568170892725</v>
      </c>
      <c r="N144" s="19">
        <f t="shared" si="13"/>
        <v>0.32374663132987624</v>
      </c>
      <c r="O144" s="19">
        <f t="shared" si="14"/>
        <v>4.5092088762795965</v>
      </c>
      <c r="P144" s="19">
        <f t="shared" si="15"/>
        <v>3.9281528248066402</v>
      </c>
      <c r="Q144" s="19">
        <f t="shared" si="16"/>
        <v>1.2082388769023682</v>
      </c>
      <c r="R144" s="19">
        <f t="shared" si="17"/>
        <v>1.1277084039680147</v>
      </c>
      <c r="S144" s="19">
        <f t="shared" si="18"/>
        <v>4.2086650597310395</v>
      </c>
    </row>
    <row r="145" spans="1:19" x14ac:dyDescent="0.25">
      <c r="A145" s="26">
        <f>Wellpath!E145</f>
        <v>4260</v>
      </c>
      <c r="B145" s="73">
        <f>Wellpath!K145*Wellpath!P145</f>
        <v>12883475.4</v>
      </c>
      <c r="C145" s="22">
        <v>0</v>
      </c>
      <c r="D145" s="22">
        <v>0</v>
      </c>
      <c r="E145" s="20">
        <f>Model!$W$6*((drdp!B145+drdp!K145)*DSTG!$B145+(drdp!E145+drdp!N145)*DSTG!$C145+(drdp!H145+drdp!Q145)*DSTG!$D145)</f>
        <v>0</v>
      </c>
      <c r="F145" s="20">
        <f>Model!$W$6*((drdp!C145+drdp!L145)*DSTG!$B145+(drdp!F145+drdp!O145)*DSTG!$C145+(drdp!I145+drdp!R145)*DSTG!$D145)</f>
        <v>0</v>
      </c>
      <c r="G145" s="20">
        <f>Model!$W$6*((drdp!D145+drdp!M145)*DSTG!$B145+(drdp!G145+drdp!P145)*DSTG!$C145+(drdp!J145+drdp!S145)*DSTG!$D145)</f>
        <v>0</v>
      </c>
      <c r="H145" s="18">
        <f>Model!$W$6*((drdp!B145)*DSTG!$B145+(drdp!E145)*DSTG!$C145+(drdp!H145)*DSTG!$D145)</f>
        <v>0.72193800249503126</v>
      </c>
      <c r="I145" s="18">
        <f>Model!$W$6*((drdp!C145)*DSTG!$B145+(drdp!F145)*DSTG!$C145+(drdp!I145)*DSTG!$D145)</f>
        <v>2.6943093052262439</v>
      </c>
      <c r="J145" s="18">
        <f>Model!$W$6*((drdp!D145)*DSTG!$B145+(drdp!G145)*DSTG!$C145+(drdp!J145)*DSTG!$D145)</f>
        <v>1.6104344250000004</v>
      </c>
      <c r="K145" s="21">
        <f>SUM(E$3:E144)+H145</f>
        <v>0.57762692615891753</v>
      </c>
      <c r="L145" s="21">
        <f>SUM(F$3:F144)+I145</f>
        <v>2.155733036244917</v>
      </c>
      <c r="M145" s="21">
        <f>SUM(G$3:G144)+J145</f>
        <v>2.0012291545892724</v>
      </c>
      <c r="N145" s="19">
        <f t="shared" si="13"/>
        <v>0.33365286582379955</v>
      </c>
      <c r="O145" s="19">
        <f t="shared" si="14"/>
        <v>4.6471849235577283</v>
      </c>
      <c r="P145" s="19">
        <f t="shared" si="15"/>
        <v>4.004918129178094</v>
      </c>
      <c r="Q145" s="19">
        <f t="shared" si="16"/>
        <v>1.2452094473453816</v>
      </c>
      <c r="R145" s="19">
        <f t="shared" si="17"/>
        <v>1.1559638451050107</v>
      </c>
      <c r="S145" s="19">
        <f t="shared" si="18"/>
        <v>4.3141158016445802</v>
      </c>
    </row>
    <row r="146" spans="1:19" x14ac:dyDescent="0.25">
      <c r="A146" s="26">
        <f>Wellpath!E146</f>
        <v>4290</v>
      </c>
      <c r="B146" s="73">
        <f>Wellpath!K146*Wellpath!P146</f>
        <v>13038554.1</v>
      </c>
      <c r="C146" s="22">
        <v>0</v>
      </c>
      <c r="D146" s="22">
        <v>0</v>
      </c>
      <c r="E146" s="20">
        <f>Model!$W$6*((drdp!B146+drdp!K146)*DSTG!$B146+(drdp!E146+drdp!N146)*DSTG!$C146+(drdp!H146+drdp!Q146)*DSTG!$D146)</f>
        <v>0</v>
      </c>
      <c r="F146" s="20">
        <f>Model!$W$6*((drdp!C146+drdp!L146)*DSTG!$B146+(drdp!F146+drdp!O146)*DSTG!$C146+(drdp!I146+drdp!R146)*DSTG!$D146)</f>
        <v>0</v>
      </c>
      <c r="G146" s="20">
        <f>Model!$W$6*((drdp!D146+drdp!M146)*DSTG!$B146+(drdp!G146+drdp!P146)*DSTG!$C146+(drdp!J146+drdp!S146)*DSTG!$D146)</f>
        <v>0</v>
      </c>
      <c r="H146" s="18">
        <f>Model!$W$6*((drdp!B146)*DSTG!$B146+(drdp!E146)*DSTG!$C146+(drdp!H146)*DSTG!$D146)</f>
        <v>0.73062798741226298</v>
      </c>
      <c r="I146" s="18">
        <f>Model!$W$6*((drdp!C146)*DSTG!$B146+(drdp!F146)*DSTG!$C146+(drdp!I146)*DSTG!$D146)</f>
        <v>2.7267407704543594</v>
      </c>
      <c r="J146" s="18">
        <f>Model!$W$6*((drdp!D146)*DSTG!$B146+(drdp!G146)*DSTG!$C146+(drdp!J146)*DSTG!$D146)</f>
        <v>1.6298192625000003</v>
      </c>
      <c r="K146" s="21">
        <f>SUM(E$3:E145)+H146</f>
        <v>0.58631691107614925</v>
      </c>
      <c r="L146" s="21">
        <f>SUM(F$3:F145)+I146</f>
        <v>2.1881645014730324</v>
      </c>
      <c r="M146" s="21">
        <f>SUM(G$3:G145)+J146</f>
        <v>2.0206139920892725</v>
      </c>
      <c r="N146" s="19">
        <f t="shared" si="13"/>
        <v>0.34376752021387713</v>
      </c>
      <c r="O146" s="19">
        <f t="shared" si="14"/>
        <v>4.7880638855067241</v>
      </c>
      <c r="P146" s="19">
        <f t="shared" si="15"/>
        <v>4.082880905026947</v>
      </c>
      <c r="Q146" s="19">
        <f t="shared" si="16"/>
        <v>1.2829578514301505</v>
      </c>
      <c r="R146" s="19">
        <f t="shared" si="17"/>
        <v>1.1847201543190289</v>
      </c>
      <c r="S146" s="19">
        <f t="shared" si="18"/>
        <v>4.4214358086694565</v>
      </c>
    </row>
    <row r="147" spans="1:19" x14ac:dyDescent="0.25">
      <c r="A147" s="26">
        <f>Wellpath!E147</f>
        <v>4320</v>
      </c>
      <c r="B147" s="73">
        <f>Wellpath!K147*Wellpath!P147</f>
        <v>13194532.800000001</v>
      </c>
      <c r="C147" s="22">
        <v>0</v>
      </c>
      <c r="D147" s="22">
        <v>0</v>
      </c>
      <c r="E147" s="20">
        <f>Model!$W$6*((drdp!B147+drdp!K147)*DSTG!$B147+(drdp!E147+drdp!N147)*DSTG!$C147+(drdp!H147+drdp!Q147)*DSTG!$D147)</f>
        <v>0</v>
      </c>
      <c r="F147" s="20">
        <f>Model!$W$6*((drdp!C147+drdp!L147)*DSTG!$B147+(drdp!F147+drdp!O147)*DSTG!$C147+(drdp!I147+drdp!R147)*DSTG!$D147)</f>
        <v>0</v>
      </c>
      <c r="G147" s="20">
        <f>Model!$W$6*((drdp!D147+drdp!M147)*DSTG!$B147+(drdp!G147+drdp!P147)*DSTG!$C147+(drdp!J147+drdp!S147)*DSTG!$D147)</f>
        <v>0</v>
      </c>
      <c r="H147" s="18">
        <f>Model!$W$6*((drdp!B147)*DSTG!$B147+(drdp!E147)*DSTG!$C147+(drdp!H147)*DSTG!$D147)</f>
        <v>0.73936840469980425</v>
      </c>
      <c r="I147" s="18">
        <f>Model!$W$6*((drdp!C147)*DSTG!$B147+(drdp!F147)*DSTG!$C147+(drdp!I147)*DSTG!$D147)</f>
        <v>2.7593604518508168</v>
      </c>
      <c r="J147" s="18">
        <f>Model!$W$6*((drdp!D147)*DSTG!$B147+(drdp!G147)*DSTG!$C147+(drdp!J147)*DSTG!$D147)</f>
        <v>1.6493166000000006</v>
      </c>
      <c r="K147" s="21">
        <f>SUM(E$3:E146)+H147</f>
        <v>0.59505732836369052</v>
      </c>
      <c r="L147" s="21">
        <f>SUM(F$3:F146)+I147</f>
        <v>2.2207841828694894</v>
      </c>
      <c r="M147" s="21">
        <f>SUM(G$3:G146)+J147</f>
        <v>2.0401113295892728</v>
      </c>
      <c r="N147" s="19">
        <f t="shared" si="13"/>
        <v>0.35409322403933302</v>
      </c>
      <c r="O147" s="19">
        <f t="shared" si="14"/>
        <v>4.9318823868833057</v>
      </c>
      <c r="P147" s="19">
        <f t="shared" si="15"/>
        <v>4.1620542371185101</v>
      </c>
      <c r="Q147" s="19">
        <f t="shared" si="16"/>
        <v>1.3214939027306598</v>
      </c>
      <c r="R147" s="19">
        <f t="shared" si="17"/>
        <v>1.2139831973498891</v>
      </c>
      <c r="S147" s="19">
        <f t="shared" si="18"/>
        <v>4.5306469720447007</v>
      </c>
    </row>
    <row r="148" spans="1:19" x14ac:dyDescent="0.25">
      <c r="A148" s="26">
        <f>Wellpath!E148</f>
        <v>4350</v>
      </c>
      <c r="B148" s="73">
        <f>Wellpath!K148*Wellpath!P148</f>
        <v>13351411.5</v>
      </c>
      <c r="C148" s="22">
        <v>0</v>
      </c>
      <c r="D148" s="22">
        <v>0</v>
      </c>
      <c r="E148" s="20">
        <f>Model!$W$6*((drdp!B148+drdp!K148)*DSTG!$B148+(drdp!E148+drdp!N148)*DSTG!$C148+(drdp!H148+drdp!Q148)*DSTG!$D148)</f>
        <v>0</v>
      </c>
      <c r="F148" s="20">
        <f>Model!$W$6*((drdp!C148+drdp!L148)*DSTG!$B148+(drdp!F148+drdp!O148)*DSTG!$C148+(drdp!I148+drdp!R148)*DSTG!$D148)</f>
        <v>0</v>
      </c>
      <c r="G148" s="20">
        <f>Model!$W$6*((drdp!D148+drdp!M148)*DSTG!$B148+(drdp!G148+drdp!P148)*DSTG!$C148+(drdp!J148+drdp!S148)*DSTG!$D148)</f>
        <v>0</v>
      </c>
      <c r="H148" s="18">
        <f>Model!$W$6*((drdp!B148)*DSTG!$B148+(drdp!E148)*DSTG!$C148+(drdp!H148)*DSTG!$D148)</f>
        <v>0.74815925435765496</v>
      </c>
      <c r="I148" s="18">
        <f>Model!$W$6*((drdp!C148)*DSTG!$B148+(drdp!F148)*DSTG!$C148+(drdp!I148)*DSTG!$D148)</f>
        <v>2.7921683494156149</v>
      </c>
      <c r="J148" s="18">
        <f>Model!$W$6*((drdp!D148)*DSTG!$B148+(drdp!G148)*DSTG!$C148+(drdp!J148)*DSTG!$D148)</f>
        <v>1.6689264375000004</v>
      </c>
      <c r="K148" s="21">
        <f>SUM(E$3:E147)+H148</f>
        <v>0.60384817802154123</v>
      </c>
      <c r="L148" s="21">
        <f>SUM(F$3:F147)+I148</f>
        <v>2.2535920804342879</v>
      </c>
      <c r="M148" s="21">
        <f>SUM(G$3:G147)+J148</f>
        <v>2.0597211670892723</v>
      </c>
      <c r="N148" s="19">
        <f t="shared" si="13"/>
        <v>0.36463262209993497</v>
      </c>
      <c r="O148" s="19">
        <f t="shared" si="14"/>
        <v>5.0786772649961422</v>
      </c>
      <c r="P148" s="19">
        <f t="shared" si="15"/>
        <v>4.2424512861555943</v>
      </c>
      <c r="Q148" s="19">
        <f t="shared" si="16"/>
        <v>1.3608274717740194</v>
      </c>
      <c r="R148" s="19">
        <f t="shared" si="17"/>
        <v>1.2437588739792595</v>
      </c>
      <c r="S148" s="19">
        <f t="shared" si="18"/>
        <v>4.6417713100552529</v>
      </c>
    </row>
    <row r="149" spans="1:19" x14ac:dyDescent="0.25">
      <c r="A149" s="26">
        <f>Wellpath!E149</f>
        <v>4380</v>
      </c>
      <c r="B149" s="73">
        <f>Wellpath!K149*Wellpath!P149</f>
        <v>13509190.199999999</v>
      </c>
      <c r="C149" s="22">
        <v>0</v>
      </c>
      <c r="D149" s="22">
        <v>0</v>
      </c>
      <c r="E149" s="20">
        <f>Model!$W$6*((drdp!B149+drdp!K149)*DSTG!$B149+(drdp!E149+drdp!N149)*DSTG!$C149+(drdp!H149+drdp!Q149)*DSTG!$D149)</f>
        <v>0</v>
      </c>
      <c r="F149" s="20">
        <f>Model!$W$6*((drdp!C149+drdp!L149)*DSTG!$B149+(drdp!F149+drdp!O149)*DSTG!$C149+(drdp!I149+drdp!R149)*DSTG!$D149)</f>
        <v>0</v>
      </c>
      <c r="G149" s="20">
        <f>Model!$W$6*((drdp!D149+drdp!M149)*DSTG!$B149+(drdp!G149+drdp!P149)*DSTG!$C149+(drdp!J149+drdp!S149)*DSTG!$D149)</f>
        <v>0</v>
      </c>
      <c r="H149" s="18">
        <f>Model!$W$6*((drdp!B149)*DSTG!$B149+(drdp!E149)*DSTG!$C149+(drdp!H149)*DSTG!$D149)</f>
        <v>0.75700053638581499</v>
      </c>
      <c r="I149" s="18">
        <f>Model!$W$6*((drdp!C149)*DSTG!$B149+(drdp!F149)*DSTG!$C149+(drdp!I149)*DSTG!$D149)</f>
        <v>2.825164463148754</v>
      </c>
      <c r="J149" s="18">
        <f>Model!$W$6*((drdp!D149)*DSTG!$B149+(drdp!G149)*DSTG!$C149+(drdp!J149)*DSTG!$D149)</f>
        <v>1.6886487750000003</v>
      </c>
      <c r="K149" s="21">
        <f>SUM(E$3:E148)+H149</f>
        <v>0.61268946004970126</v>
      </c>
      <c r="L149" s="21">
        <f>SUM(F$3:F148)+I149</f>
        <v>2.2865881941674271</v>
      </c>
      <c r="M149" s="21">
        <f>SUM(G$3:G148)+J149</f>
        <v>2.0794435045892725</v>
      </c>
      <c r="N149" s="19">
        <f t="shared" si="13"/>
        <v>0.37538837445599449</v>
      </c>
      <c r="O149" s="19">
        <f t="shared" si="14"/>
        <v>5.228485569705855</v>
      </c>
      <c r="P149" s="19">
        <f t="shared" si="15"/>
        <v>4.3240852887785159</v>
      </c>
      <c r="Q149" s="19">
        <f t="shared" si="16"/>
        <v>1.4009684860404623</v>
      </c>
      <c r="R149" s="19">
        <f t="shared" si="17"/>
        <v>1.2740531180306598</v>
      </c>
      <c r="S149" s="19">
        <f t="shared" si="18"/>
        <v>4.7548309680319703</v>
      </c>
    </row>
    <row r="150" spans="1:19" x14ac:dyDescent="0.25">
      <c r="A150" s="26">
        <f>Wellpath!E150</f>
        <v>4410</v>
      </c>
      <c r="B150" s="73">
        <f>Wellpath!K150*Wellpath!P150</f>
        <v>13667868.9</v>
      </c>
      <c r="C150" s="22">
        <v>0</v>
      </c>
      <c r="D150" s="22">
        <v>0</v>
      </c>
      <c r="E150" s="20">
        <f>Model!$W$6*((drdp!B150+drdp!K150)*DSTG!$B150+(drdp!E150+drdp!N150)*DSTG!$C150+(drdp!H150+drdp!Q150)*DSTG!$D150)</f>
        <v>0</v>
      </c>
      <c r="F150" s="20">
        <f>Model!$W$6*((drdp!C150+drdp!L150)*DSTG!$B150+(drdp!F150+drdp!O150)*DSTG!$C150+(drdp!I150+drdp!R150)*DSTG!$D150)</f>
        <v>0</v>
      </c>
      <c r="G150" s="20">
        <f>Model!$W$6*((drdp!D150+drdp!M150)*DSTG!$B150+(drdp!G150+drdp!P150)*DSTG!$C150+(drdp!J150+drdp!S150)*DSTG!$D150)</f>
        <v>0</v>
      </c>
      <c r="H150" s="18">
        <f>Model!$W$6*((drdp!B150)*DSTG!$B150+(drdp!E150)*DSTG!$C150+(drdp!H150)*DSTG!$D150)</f>
        <v>0.76589225078428447</v>
      </c>
      <c r="I150" s="18">
        <f>Model!$W$6*((drdp!C150)*DSTG!$B150+(drdp!F150)*DSTG!$C150+(drdp!I150)*DSTG!$D150)</f>
        <v>2.8583487930502343</v>
      </c>
      <c r="J150" s="18">
        <f>Model!$W$6*((drdp!D150)*DSTG!$B150+(drdp!G150)*DSTG!$C150+(drdp!J150)*DSTG!$D150)</f>
        <v>1.7084836125000005</v>
      </c>
      <c r="K150" s="21">
        <f>SUM(E$3:E149)+H150</f>
        <v>0.62158117444817074</v>
      </c>
      <c r="L150" s="21">
        <f>SUM(F$3:F149)+I150</f>
        <v>2.3197725240689069</v>
      </c>
      <c r="M150" s="21">
        <f>SUM(G$3:G149)+J150</f>
        <v>2.0992783420892724</v>
      </c>
      <c r="N150" s="19">
        <f t="shared" si="13"/>
        <v>0.38636315642836727</v>
      </c>
      <c r="O150" s="19">
        <f t="shared" si="14"/>
        <v>5.381344563425027</v>
      </c>
      <c r="P150" s="19">
        <f t="shared" si="15"/>
        <v>4.406969557565084</v>
      </c>
      <c r="Q150" s="19">
        <f t="shared" si="16"/>
        <v>1.4419269299633486</v>
      </c>
      <c r="R150" s="19">
        <f t="shared" si="17"/>
        <v>1.3048718973694586</v>
      </c>
      <c r="S150" s="19">
        <f t="shared" si="18"/>
        <v>4.8698482183516214</v>
      </c>
    </row>
    <row r="151" spans="1:19" x14ac:dyDescent="0.25">
      <c r="A151" s="26">
        <f>Wellpath!E151</f>
        <v>4440</v>
      </c>
      <c r="B151" s="73">
        <f>Wellpath!K151*Wellpath!P151</f>
        <v>13827447.6</v>
      </c>
      <c r="C151" s="22">
        <v>0</v>
      </c>
      <c r="D151" s="22">
        <v>0</v>
      </c>
      <c r="E151" s="20">
        <f>Model!$W$6*((drdp!B151+drdp!K151)*DSTG!$B151+(drdp!E151+drdp!N151)*DSTG!$C151+(drdp!H151+drdp!Q151)*DSTG!$D151)</f>
        <v>0</v>
      </c>
      <c r="F151" s="20">
        <f>Model!$W$6*((drdp!C151+drdp!L151)*DSTG!$B151+(drdp!F151+drdp!O151)*DSTG!$C151+(drdp!I151+drdp!R151)*DSTG!$D151)</f>
        <v>0</v>
      </c>
      <c r="G151" s="20">
        <f>Model!$W$6*((drdp!D151+drdp!M151)*DSTG!$B151+(drdp!G151+drdp!P151)*DSTG!$C151+(drdp!J151+drdp!S151)*DSTG!$D151)</f>
        <v>0</v>
      </c>
      <c r="H151" s="18">
        <f>Model!$W$6*((drdp!B151)*DSTG!$B151+(drdp!E151)*DSTG!$C151+(drdp!H151)*DSTG!$D151)</f>
        <v>0.77483439755306349</v>
      </c>
      <c r="I151" s="18">
        <f>Model!$W$6*((drdp!C151)*DSTG!$B151+(drdp!F151)*DSTG!$C151+(drdp!I151)*DSTG!$D151)</f>
        <v>2.8917213391200556</v>
      </c>
      <c r="J151" s="18">
        <f>Model!$W$6*((drdp!D151)*DSTG!$B151+(drdp!G151)*DSTG!$C151+(drdp!J151)*DSTG!$D151)</f>
        <v>1.7284309500000004</v>
      </c>
      <c r="K151" s="21">
        <f>SUM(E$3:E150)+H151</f>
        <v>0.63052332121694976</v>
      </c>
      <c r="L151" s="21">
        <f>SUM(F$3:F150)+I151</f>
        <v>2.3531450701387282</v>
      </c>
      <c r="M151" s="21">
        <f>SUM(G$3:G150)+J151</f>
        <v>2.1192256795892725</v>
      </c>
      <c r="N151" s="19">
        <f t="shared" si="13"/>
        <v>0.39755965859845283</v>
      </c>
      <c r="O151" s="19">
        <f t="shared" si="14"/>
        <v>5.5372917211182004</v>
      </c>
      <c r="P151" s="19">
        <f t="shared" si="15"/>
        <v>4.4911174810306145</v>
      </c>
      <c r="Q151" s="19">
        <f t="shared" si="16"/>
        <v>1.483712844929163</v>
      </c>
      <c r="R151" s="19">
        <f t="shared" si="17"/>
        <v>1.3362212139028755</v>
      </c>
      <c r="S151" s="19">
        <f t="shared" si="18"/>
        <v>4.9868454604368928</v>
      </c>
    </row>
    <row r="152" spans="1:19" x14ac:dyDescent="0.25">
      <c r="A152" s="26">
        <f>Wellpath!E152</f>
        <v>4470</v>
      </c>
      <c r="B152" s="73">
        <f>Wellpath!K152*Wellpath!P152</f>
        <v>13987926.300000001</v>
      </c>
      <c r="C152" s="22">
        <v>0</v>
      </c>
      <c r="D152" s="22">
        <v>0</v>
      </c>
      <c r="E152" s="20">
        <f>Model!$W$6*((drdp!B152+drdp!K152)*DSTG!$B152+(drdp!E152+drdp!N152)*DSTG!$C152+(drdp!H152+drdp!Q152)*DSTG!$D152)</f>
        <v>0</v>
      </c>
      <c r="F152" s="20">
        <f>Model!$W$6*((drdp!C152+drdp!L152)*DSTG!$B152+(drdp!F152+drdp!O152)*DSTG!$C152+(drdp!I152+drdp!R152)*DSTG!$D152)</f>
        <v>0</v>
      </c>
      <c r="G152" s="20">
        <f>Model!$W$6*((drdp!D152+drdp!M152)*DSTG!$B152+(drdp!G152+drdp!P152)*DSTG!$C152+(drdp!J152+drdp!S152)*DSTG!$D152)</f>
        <v>0</v>
      </c>
      <c r="H152" s="18">
        <f>Model!$W$6*((drdp!B152)*DSTG!$B152+(drdp!E152)*DSTG!$C152+(drdp!H152)*DSTG!$D152)</f>
        <v>0.78382697669215207</v>
      </c>
      <c r="I152" s="18">
        <f>Model!$W$6*((drdp!C152)*DSTG!$B152+(drdp!F152)*DSTG!$C152+(drdp!I152)*DSTG!$D152)</f>
        <v>2.9252821013582175</v>
      </c>
      <c r="J152" s="18">
        <f>Model!$W$6*((drdp!D152)*DSTG!$B152+(drdp!G152)*DSTG!$C152+(drdp!J152)*DSTG!$D152)</f>
        <v>1.7484907875000004</v>
      </c>
      <c r="K152" s="21">
        <f>SUM(E$3:E151)+H152</f>
        <v>0.63951590035603834</v>
      </c>
      <c r="L152" s="21">
        <f>SUM(F$3:F151)+I152</f>
        <v>2.3867058323768902</v>
      </c>
      <c r="M152" s="21">
        <f>SUM(G$3:G151)+J152</f>
        <v>2.1392855170892724</v>
      </c>
      <c r="N152" s="19">
        <f t="shared" si="13"/>
        <v>0.40898058680819438</v>
      </c>
      <c r="O152" s="19">
        <f t="shared" si="14"/>
        <v>5.6963647303018643</v>
      </c>
      <c r="P152" s="19">
        <f t="shared" si="15"/>
        <v>4.5765425236279151</v>
      </c>
      <c r="Q152" s="19">
        <f t="shared" si="16"/>
        <v>1.5263363292775147</v>
      </c>
      <c r="R152" s="19">
        <f t="shared" si="17"/>
        <v>1.368107103579979</v>
      </c>
      <c r="S152" s="19">
        <f t="shared" si="18"/>
        <v>5.105845220756378</v>
      </c>
    </row>
    <row r="153" spans="1:19" x14ac:dyDescent="0.25">
      <c r="A153" s="26">
        <f>Wellpath!E153</f>
        <v>4500</v>
      </c>
      <c r="B153" s="73">
        <f>Wellpath!K153*Wellpath!P153</f>
        <v>14149305</v>
      </c>
      <c r="C153" s="22">
        <v>0</v>
      </c>
      <c r="D153" s="22">
        <v>0</v>
      </c>
      <c r="E153" s="20">
        <f>Model!$W$6*((drdp!B153+drdp!K153)*DSTG!$B153+(drdp!E153+drdp!N153)*DSTG!$C153+(drdp!H153+drdp!Q153)*DSTG!$D153)</f>
        <v>0</v>
      </c>
      <c r="F153" s="20">
        <f>Model!$W$6*((drdp!C153+drdp!L153)*DSTG!$B153+(drdp!F153+drdp!O153)*DSTG!$C153+(drdp!I153+drdp!R153)*DSTG!$D153)</f>
        <v>0</v>
      </c>
      <c r="G153" s="20">
        <f>Model!$W$6*((drdp!D153+drdp!M153)*DSTG!$B153+(drdp!G153+drdp!P153)*DSTG!$C153+(drdp!J153+drdp!S153)*DSTG!$D153)</f>
        <v>0</v>
      </c>
      <c r="H153" s="18">
        <f>Model!$W$6*((drdp!B153)*DSTG!$B153+(drdp!E153)*DSTG!$C153+(drdp!H153)*DSTG!$D153)</f>
        <v>0.79286998820154997</v>
      </c>
      <c r="I153" s="18">
        <f>Model!$W$6*((drdp!C153)*DSTG!$B153+(drdp!F153)*DSTG!$C153+(drdp!I153)*DSTG!$D153)</f>
        <v>2.959031079764721</v>
      </c>
      <c r="J153" s="18">
        <f>Model!$W$6*((drdp!D153)*DSTG!$B153+(drdp!G153)*DSTG!$C153+(drdp!J153)*DSTG!$D153)</f>
        <v>1.7686631250000004</v>
      </c>
      <c r="K153" s="21">
        <f>SUM(E$3:E152)+H153</f>
        <v>0.64855891186543624</v>
      </c>
      <c r="L153" s="21">
        <f>SUM(F$3:F152)+I153</f>
        <v>2.4204548107833936</v>
      </c>
      <c r="M153" s="21">
        <f>SUM(G$3:G152)+J153</f>
        <v>2.1594578545892724</v>
      </c>
      <c r="N153" s="19">
        <f t="shared" si="13"/>
        <v>0.42062866216007871</v>
      </c>
      <c r="O153" s="19">
        <f t="shared" si="14"/>
        <v>5.8586014910444737</v>
      </c>
      <c r="P153" s="19">
        <f t="shared" si="15"/>
        <v>4.6632582257473034</v>
      </c>
      <c r="Q153" s="19">
        <f t="shared" si="16"/>
        <v>1.5698075383011381</v>
      </c>
      <c r="R153" s="19">
        <f t="shared" si="17"/>
        <v>1.4005356363916879</v>
      </c>
      <c r="S153" s="19">
        <f t="shared" si="18"/>
        <v>5.2268701528245902</v>
      </c>
    </row>
    <row r="154" spans="1:19" x14ac:dyDescent="0.25">
      <c r="A154" s="26">
        <f>Wellpath!E154</f>
        <v>4530</v>
      </c>
      <c r="B154" s="73">
        <f>Wellpath!K154*Wellpath!P154</f>
        <v>14311583.699999999</v>
      </c>
      <c r="C154" s="22">
        <v>0</v>
      </c>
      <c r="D154" s="22">
        <v>0</v>
      </c>
      <c r="E154" s="20">
        <f>Model!$W$6*((drdp!B154+drdp!K154)*DSTG!$B154+(drdp!E154+drdp!N154)*DSTG!$C154+(drdp!H154+drdp!Q154)*DSTG!$D154)</f>
        <v>0</v>
      </c>
      <c r="F154" s="20">
        <f>Model!$W$6*((drdp!C154+drdp!L154)*DSTG!$B154+(drdp!F154+drdp!O154)*DSTG!$C154+(drdp!I154+drdp!R154)*DSTG!$D154)</f>
        <v>0</v>
      </c>
      <c r="G154" s="20">
        <f>Model!$W$6*((drdp!D154+drdp!M154)*DSTG!$B154+(drdp!G154+drdp!P154)*DSTG!$C154+(drdp!J154+drdp!S154)*DSTG!$D154)</f>
        <v>0</v>
      </c>
      <c r="H154" s="18">
        <f>Model!$W$6*((drdp!B154)*DSTG!$B154+(drdp!E154)*DSTG!$C154+(drdp!H154)*DSTG!$D154)</f>
        <v>0.80196343208125731</v>
      </c>
      <c r="I154" s="18">
        <f>Model!$W$6*((drdp!C154)*DSTG!$B154+(drdp!F154)*DSTG!$C154+(drdp!I154)*DSTG!$D154)</f>
        <v>2.9929682743395647</v>
      </c>
      <c r="J154" s="18">
        <f>Model!$W$6*((drdp!D154)*DSTG!$B154+(drdp!G154)*DSTG!$C154+(drdp!J154)*DSTG!$D154)</f>
        <v>1.7889479625000002</v>
      </c>
      <c r="K154" s="21">
        <f>SUM(E$3:E153)+H154</f>
        <v>0.65765235574514358</v>
      </c>
      <c r="L154" s="21">
        <f>SUM(F$3:F153)+I154</f>
        <v>2.4543920053582378</v>
      </c>
      <c r="M154" s="21">
        <f>SUM(G$3:G153)+J154</f>
        <v>2.1797426920892722</v>
      </c>
      <c r="N154" s="19">
        <f t="shared" si="13"/>
        <v>0.43250662101713688</v>
      </c>
      <c r="O154" s="19">
        <f t="shared" si="14"/>
        <v>6.0240401159664314</v>
      </c>
      <c r="P154" s="19">
        <f t="shared" si="15"/>
        <v>4.7512782037165877</v>
      </c>
      <c r="Q154" s="19">
        <f t="shared" si="16"/>
        <v>1.6141366842458922</v>
      </c>
      <c r="R154" s="19">
        <f t="shared" si="17"/>
        <v>1.4335129163707709</v>
      </c>
      <c r="S154" s="19">
        <f t="shared" si="18"/>
        <v>5.3499430372019523</v>
      </c>
    </row>
    <row r="155" spans="1:19" x14ac:dyDescent="0.25">
      <c r="A155" s="26">
        <f>Wellpath!E155</f>
        <v>4560</v>
      </c>
      <c r="B155" s="73">
        <f>Wellpath!K155*Wellpath!P155</f>
        <v>14474762.4</v>
      </c>
      <c r="C155" s="22">
        <v>0</v>
      </c>
      <c r="D155" s="22">
        <v>0</v>
      </c>
      <c r="E155" s="20">
        <f>Model!$W$6*((drdp!B155+drdp!K155)*DSTG!$B155+(drdp!E155+drdp!N155)*DSTG!$C155+(drdp!H155+drdp!Q155)*DSTG!$D155)</f>
        <v>0</v>
      </c>
      <c r="F155" s="20">
        <f>Model!$W$6*((drdp!C155+drdp!L155)*DSTG!$B155+(drdp!F155+drdp!O155)*DSTG!$C155+(drdp!I155+drdp!R155)*DSTG!$D155)</f>
        <v>0</v>
      </c>
      <c r="G155" s="20">
        <f>Model!$W$6*((drdp!D155+drdp!M155)*DSTG!$B155+(drdp!G155+drdp!P155)*DSTG!$C155+(drdp!J155+drdp!S155)*DSTG!$D155)</f>
        <v>0</v>
      </c>
      <c r="H155" s="18">
        <f>Model!$W$6*((drdp!B155)*DSTG!$B155+(drdp!E155)*DSTG!$C155+(drdp!H155)*DSTG!$D155)</f>
        <v>0.8111073083312742</v>
      </c>
      <c r="I155" s="18">
        <f>Model!$W$6*((drdp!C155)*DSTG!$B155+(drdp!F155)*DSTG!$C155+(drdp!I155)*DSTG!$D155)</f>
        <v>3.0270936850827499</v>
      </c>
      <c r="J155" s="18">
        <f>Model!$W$6*((drdp!D155)*DSTG!$B155+(drdp!G155)*DSTG!$C155+(drdp!J155)*DSTG!$D155)</f>
        <v>1.8093453000000004</v>
      </c>
      <c r="K155" s="21">
        <f>SUM(E$3:E154)+H155</f>
        <v>0.66679623199516047</v>
      </c>
      <c r="L155" s="21">
        <f>SUM(F$3:F154)+I155</f>
        <v>2.4885174161014225</v>
      </c>
      <c r="M155" s="21">
        <f>SUM(G$3:G154)+J155</f>
        <v>2.2001400295892726</v>
      </c>
      <c r="N155" s="19">
        <f t="shared" si="13"/>
        <v>0.44461721500294388</v>
      </c>
      <c r="O155" s="19">
        <f t="shared" si="14"/>
        <v>6.1927189302401002</v>
      </c>
      <c r="P155" s="19">
        <f t="shared" si="15"/>
        <v>4.8406161498010851</v>
      </c>
      <c r="Q155" s="19">
        <f t="shared" si="16"/>
        <v>1.6593340363107614</v>
      </c>
      <c r="R155" s="19">
        <f t="shared" si="17"/>
        <v>1.4670450815918479</v>
      </c>
      <c r="S155" s="19">
        <f t="shared" si="18"/>
        <v>5.4750867814948041</v>
      </c>
    </row>
    <row r="156" spans="1:19" x14ac:dyDescent="0.25">
      <c r="A156" s="26">
        <f>Wellpath!E156</f>
        <v>4590</v>
      </c>
      <c r="B156" s="73">
        <f>Wellpath!K156*Wellpath!P156</f>
        <v>14638841.1</v>
      </c>
      <c r="C156" s="22">
        <v>0</v>
      </c>
      <c r="D156" s="22">
        <v>0</v>
      </c>
      <c r="E156" s="20">
        <f>Model!$W$6*((drdp!B156+drdp!K156)*DSTG!$B156+(drdp!E156+drdp!N156)*DSTG!$C156+(drdp!H156+drdp!Q156)*DSTG!$D156)</f>
        <v>0</v>
      </c>
      <c r="F156" s="20">
        <f>Model!$W$6*((drdp!C156+drdp!L156)*DSTG!$B156+(drdp!F156+drdp!O156)*DSTG!$C156+(drdp!I156+drdp!R156)*DSTG!$D156)</f>
        <v>0</v>
      </c>
      <c r="G156" s="20">
        <f>Model!$W$6*((drdp!D156+drdp!M156)*DSTG!$B156+(drdp!G156+drdp!P156)*DSTG!$C156+(drdp!J156+drdp!S156)*DSTG!$D156)</f>
        <v>0</v>
      </c>
      <c r="H156" s="18">
        <f>Model!$W$6*((drdp!B156)*DSTG!$B156+(drdp!E156)*DSTG!$C156+(drdp!H156)*DSTG!$D156)</f>
        <v>0.82030161695160042</v>
      </c>
      <c r="I156" s="18">
        <f>Model!$W$6*((drdp!C156)*DSTG!$B156+(drdp!F156)*DSTG!$C156+(drdp!I156)*DSTG!$D156)</f>
        <v>3.0614073119942757</v>
      </c>
      <c r="J156" s="18">
        <f>Model!$W$6*((drdp!D156)*DSTG!$B156+(drdp!G156)*DSTG!$C156+(drdp!J156)*DSTG!$D156)</f>
        <v>1.8298551375000003</v>
      </c>
      <c r="K156" s="21">
        <f>SUM(E$3:E155)+H156</f>
        <v>0.67599054061548669</v>
      </c>
      <c r="L156" s="21">
        <f>SUM(F$3:F155)+I156</f>
        <v>2.5228310430129488</v>
      </c>
      <c r="M156" s="21">
        <f>SUM(G$3:G155)+J156</f>
        <v>2.2206498670892723</v>
      </c>
      <c r="N156" s="19">
        <f t="shared" si="13"/>
        <v>0.45696321100161796</v>
      </c>
      <c r="O156" s="19">
        <f t="shared" si="14"/>
        <v>6.364676471589803</v>
      </c>
      <c r="P156" s="19">
        <f t="shared" si="15"/>
        <v>4.9312858322036028</v>
      </c>
      <c r="Q156" s="19">
        <f t="shared" si="16"/>
        <v>1.7054099206478555</v>
      </c>
      <c r="R156" s="19">
        <f t="shared" si="17"/>
        <v>1.5011383041713857</v>
      </c>
      <c r="S156" s="19">
        <f t="shared" si="18"/>
        <v>5.6023244203553952</v>
      </c>
    </row>
    <row r="157" spans="1:19" x14ac:dyDescent="0.25">
      <c r="A157" s="26">
        <f>Wellpath!E157</f>
        <v>4620</v>
      </c>
      <c r="B157" s="73">
        <f>Wellpath!K157*Wellpath!P157</f>
        <v>14803819.800000001</v>
      </c>
      <c r="C157" s="22">
        <v>0</v>
      </c>
      <c r="D157" s="22">
        <v>0</v>
      </c>
      <c r="E157" s="20">
        <f>Model!$W$6*((drdp!B157+drdp!K157)*DSTG!$B157+(drdp!E157+drdp!N157)*DSTG!$C157+(drdp!H157+drdp!Q157)*DSTG!$D157)</f>
        <v>0</v>
      </c>
      <c r="F157" s="20">
        <f>Model!$W$6*((drdp!C157+drdp!L157)*DSTG!$B157+(drdp!F157+drdp!O157)*DSTG!$C157+(drdp!I157+drdp!R157)*DSTG!$D157)</f>
        <v>0</v>
      </c>
      <c r="G157" s="20">
        <f>Model!$W$6*((drdp!D157+drdp!M157)*DSTG!$B157+(drdp!G157+drdp!P157)*DSTG!$C157+(drdp!J157+drdp!S157)*DSTG!$D157)</f>
        <v>0</v>
      </c>
      <c r="H157" s="18">
        <f>Model!$W$6*((drdp!B157)*DSTG!$B157+(drdp!E157)*DSTG!$C157+(drdp!H157)*DSTG!$D157)</f>
        <v>0.82954635794223619</v>
      </c>
      <c r="I157" s="18">
        <f>Model!$W$6*((drdp!C157)*DSTG!$B157+(drdp!F157)*DSTG!$C157+(drdp!I157)*DSTG!$D157)</f>
        <v>3.0959091550741435</v>
      </c>
      <c r="J157" s="18">
        <f>Model!$W$6*((drdp!D157)*DSTG!$B157+(drdp!G157)*DSTG!$C157+(drdp!J157)*DSTG!$D157)</f>
        <v>1.8504774750000004</v>
      </c>
      <c r="K157" s="21">
        <f>SUM(E$3:E156)+H157</f>
        <v>0.68523528160612246</v>
      </c>
      <c r="L157" s="21">
        <f>SUM(F$3:F156)+I157</f>
        <v>2.5573328860928166</v>
      </c>
      <c r="M157" s="21">
        <f>SUM(G$3:G156)+J157</f>
        <v>2.2412722045892726</v>
      </c>
      <c r="N157" s="19">
        <f t="shared" si="13"/>
        <v>0.46954739115782196</v>
      </c>
      <c r="O157" s="19">
        <f t="shared" si="14"/>
        <v>6.5399514902918146</v>
      </c>
      <c r="P157" s="19">
        <f t="shared" si="15"/>
        <v>5.0233010950644577</v>
      </c>
      <c r="Q157" s="19">
        <f t="shared" si="16"/>
        <v>1.7523747203624092</v>
      </c>
      <c r="R157" s="19">
        <f t="shared" si="17"/>
        <v>1.535798790267705</v>
      </c>
      <c r="S157" s="19">
        <f t="shared" si="18"/>
        <v>5.731679115481894</v>
      </c>
    </row>
    <row r="158" spans="1:19" x14ac:dyDescent="0.25">
      <c r="A158" s="26">
        <f>Wellpath!E158</f>
        <v>4650</v>
      </c>
      <c r="B158" s="73">
        <f>Wellpath!K158*Wellpath!P158</f>
        <v>14969698.5</v>
      </c>
      <c r="C158" s="22">
        <v>0</v>
      </c>
      <c r="D158" s="22">
        <v>0</v>
      </c>
      <c r="E158" s="20">
        <f>Model!$W$6*((drdp!B158+drdp!K158)*DSTG!$B158+(drdp!E158+drdp!N158)*DSTG!$C158+(drdp!H158+drdp!Q158)*DSTG!$D158)</f>
        <v>0</v>
      </c>
      <c r="F158" s="20">
        <f>Model!$W$6*((drdp!C158+drdp!L158)*DSTG!$B158+(drdp!F158+drdp!O158)*DSTG!$C158+(drdp!I158+drdp!R158)*DSTG!$D158)</f>
        <v>0</v>
      </c>
      <c r="G158" s="20">
        <f>Model!$W$6*((drdp!D158+drdp!M158)*DSTG!$B158+(drdp!G158+drdp!P158)*DSTG!$C158+(drdp!J158+drdp!S158)*DSTG!$D158)</f>
        <v>0</v>
      </c>
      <c r="H158" s="18">
        <f>Model!$W$6*((drdp!B158)*DSTG!$B158+(drdp!E158)*DSTG!$C158+(drdp!H158)*DSTG!$D158)</f>
        <v>0.83884153130318129</v>
      </c>
      <c r="I158" s="18">
        <f>Model!$W$6*((drdp!C158)*DSTG!$B158+(drdp!F158)*DSTG!$C158+(drdp!I158)*DSTG!$D158)</f>
        <v>3.1305992143223511</v>
      </c>
      <c r="J158" s="18">
        <f>Model!$W$6*((drdp!D158)*DSTG!$B158+(drdp!G158)*DSTG!$C158+(drdp!J158)*DSTG!$D158)</f>
        <v>1.8712123125000004</v>
      </c>
      <c r="K158" s="21">
        <f>SUM(E$3:E157)+H158</f>
        <v>0.69453045496706756</v>
      </c>
      <c r="L158" s="21">
        <f>SUM(F$3:F157)+I158</f>
        <v>2.5920229453410242</v>
      </c>
      <c r="M158" s="21">
        <f>SUM(G$3:G157)+J158</f>
        <v>2.2620070420892726</v>
      </c>
      <c r="N158" s="19">
        <f t="shared" si="13"/>
        <v>0.48237255287676184</v>
      </c>
      <c r="O158" s="19">
        <f t="shared" si="14"/>
        <v>6.7185829491743583</v>
      </c>
      <c r="P158" s="19">
        <f t="shared" si="15"/>
        <v>5.11667585846146</v>
      </c>
      <c r="Q158" s="19">
        <f t="shared" si="16"/>
        <v>1.8002388755127801</v>
      </c>
      <c r="R158" s="19">
        <f t="shared" si="17"/>
        <v>1.5710327800809731</v>
      </c>
      <c r="S158" s="19">
        <f t="shared" si="18"/>
        <v>5.8631741556183741</v>
      </c>
    </row>
    <row r="159" spans="1:19" x14ac:dyDescent="0.25">
      <c r="A159" s="26">
        <f>Wellpath!E159</f>
        <v>4680</v>
      </c>
      <c r="B159" s="73">
        <f>Wellpath!K159*Wellpath!P159</f>
        <v>15136477.199999999</v>
      </c>
      <c r="C159" s="22">
        <v>0</v>
      </c>
      <c r="D159" s="22">
        <v>0</v>
      </c>
      <c r="E159" s="20">
        <f>Model!$W$6*((drdp!B159+drdp!K159)*DSTG!$B159+(drdp!E159+drdp!N159)*DSTG!$C159+(drdp!H159+drdp!Q159)*DSTG!$D159)</f>
        <v>0</v>
      </c>
      <c r="F159" s="20">
        <f>Model!$W$6*((drdp!C159+drdp!L159)*DSTG!$B159+(drdp!F159+drdp!O159)*DSTG!$C159+(drdp!I159+drdp!R159)*DSTG!$D159)</f>
        <v>0</v>
      </c>
      <c r="G159" s="20">
        <f>Model!$W$6*((drdp!D159+drdp!M159)*DSTG!$B159+(drdp!G159+drdp!P159)*DSTG!$C159+(drdp!J159+drdp!S159)*DSTG!$D159)</f>
        <v>0</v>
      </c>
      <c r="H159" s="18">
        <f>Model!$W$6*((drdp!B159)*DSTG!$B159+(drdp!E159)*DSTG!$C159+(drdp!H159)*DSTG!$D159)</f>
        <v>0.84818713703443582</v>
      </c>
      <c r="I159" s="18">
        <f>Model!$W$6*((drdp!C159)*DSTG!$B159+(drdp!F159)*DSTG!$C159+(drdp!I159)*DSTG!$D159)</f>
        <v>3.1654774897389006</v>
      </c>
      <c r="J159" s="18">
        <f>Model!$W$6*((drdp!D159)*DSTG!$B159+(drdp!G159)*DSTG!$C159+(drdp!J159)*DSTG!$D159)</f>
        <v>1.8920596500000002</v>
      </c>
      <c r="K159" s="21">
        <f>SUM(E$3:E158)+H159</f>
        <v>0.70387606069832209</v>
      </c>
      <c r="L159" s="21">
        <f>SUM(F$3:F158)+I159</f>
        <v>2.6269012207575733</v>
      </c>
      <c r="M159" s="21">
        <f>SUM(G$3:G158)+J159</f>
        <v>2.2828543795892724</v>
      </c>
      <c r="N159" s="19">
        <f t="shared" si="13"/>
        <v>0.49544150882418803</v>
      </c>
      <c r="O159" s="19">
        <f t="shared" si="14"/>
        <v>6.9006100236176291</v>
      </c>
      <c r="P159" s="19">
        <f t="shared" si="15"/>
        <v>5.2114241184099219</v>
      </c>
      <c r="Q159" s="19">
        <f t="shared" si="16"/>
        <v>1.849012883110454</v>
      </c>
      <c r="R159" s="19">
        <f t="shared" si="17"/>
        <v>1.606846547853209</v>
      </c>
      <c r="S159" s="19">
        <f t="shared" si="18"/>
        <v>5.9968329565548322</v>
      </c>
    </row>
    <row r="160" spans="1:19" x14ac:dyDescent="0.25">
      <c r="A160" s="26">
        <f>Wellpath!E160</f>
        <v>4710</v>
      </c>
      <c r="B160" s="73">
        <f>Wellpath!K160*Wellpath!P160</f>
        <v>15304155.9</v>
      </c>
      <c r="C160" s="22">
        <v>0</v>
      </c>
      <c r="D160" s="22">
        <v>0</v>
      </c>
      <c r="E160" s="20">
        <f>Model!$W$6*((drdp!B160+drdp!K160)*DSTG!$B160+(drdp!E160+drdp!N160)*DSTG!$C160+(drdp!H160+drdp!Q160)*DSTG!$D160)</f>
        <v>0</v>
      </c>
      <c r="F160" s="20">
        <f>Model!$W$6*((drdp!C160+drdp!L160)*DSTG!$B160+(drdp!F160+drdp!O160)*DSTG!$C160+(drdp!I160+drdp!R160)*DSTG!$D160)</f>
        <v>0</v>
      </c>
      <c r="G160" s="20">
        <f>Model!$W$6*((drdp!D160+drdp!M160)*DSTG!$B160+(drdp!G160+drdp!P160)*DSTG!$C160+(drdp!J160+drdp!S160)*DSTG!$D160)</f>
        <v>0</v>
      </c>
      <c r="H160" s="18">
        <f>Model!$W$6*((drdp!B160)*DSTG!$B160+(drdp!E160)*DSTG!$C160+(drdp!H160)*DSTG!$D160)</f>
        <v>0.85758317513600002</v>
      </c>
      <c r="I160" s="18">
        <f>Model!$W$6*((drdp!C160)*DSTG!$B160+(drdp!F160)*DSTG!$C160+(drdp!I160)*DSTG!$D160)</f>
        <v>3.2005439813237913</v>
      </c>
      <c r="J160" s="18">
        <f>Model!$W$6*((drdp!D160)*DSTG!$B160+(drdp!G160)*DSTG!$C160+(drdp!J160)*DSTG!$D160)</f>
        <v>1.9130194875000004</v>
      </c>
      <c r="K160" s="21">
        <f>SUM(E$3:E159)+H160</f>
        <v>0.71327209879988629</v>
      </c>
      <c r="L160" s="21">
        <f>SUM(F$3:F159)+I160</f>
        <v>2.6619677123424639</v>
      </c>
      <c r="M160" s="21">
        <f>SUM(G$3:G159)+J160</f>
        <v>2.3038142170892724</v>
      </c>
      <c r="N160" s="19">
        <f t="shared" si="13"/>
        <v>0.50875708692639476</v>
      </c>
      <c r="O160" s="19">
        <f t="shared" si="14"/>
        <v>7.0860721015537704</v>
      </c>
      <c r="P160" s="19">
        <f t="shared" si="15"/>
        <v>5.3075599468626571</v>
      </c>
      <c r="Q160" s="19">
        <f t="shared" si="16"/>
        <v>1.8987072971200412</v>
      </c>
      <c r="R160" s="19">
        <f t="shared" si="17"/>
        <v>1.6432464018682822</v>
      </c>
      <c r="S160" s="19">
        <f t="shared" si="18"/>
        <v>6.1326790611271749</v>
      </c>
    </row>
    <row r="161" spans="1:19" x14ac:dyDescent="0.25">
      <c r="A161" s="26">
        <f>Wellpath!E161</f>
        <v>4740</v>
      </c>
      <c r="B161" s="73">
        <f>Wellpath!K161*Wellpath!P161</f>
        <v>15472734.6</v>
      </c>
      <c r="C161" s="22">
        <v>0</v>
      </c>
      <c r="D161" s="22">
        <v>0</v>
      </c>
      <c r="E161" s="20">
        <f>Model!$W$6*((drdp!B161+drdp!K161)*DSTG!$B161+(drdp!E161+drdp!N161)*DSTG!$C161+(drdp!H161+drdp!Q161)*DSTG!$D161)</f>
        <v>0</v>
      </c>
      <c r="F161" s="20">
        <f>Model!$W$6*((drdp!C161+drdp!L161)*DSTG!$B161+(drdp!F161+drdp!O161)*DSTG!$C161+(drdp!I161+drdp!R161)*DSTG!$D161)</f>
        <v>0</v>
      </c>
      <c r="G161" s="20">
        <f>Model!$W$6*((drdp!D161+drdp!M161)*DSTG!$B161+(drdp!G161+drdp!P161)*DSTG!$C161+(drdp!J161+drdp!S161)*DSTG!$D161)</f>
        <v>0</v>
      </c>
      <c r="H161" s="18">
        <f>Model!$W$6*((drdp!B161)*DSTG!$B161+(drdp!E161)*DSTG!$C161+(drdp!H161)*DSTG!$D161)</f>
        <v>0.86702964560787354</v>
      </c>
      <c r="I161" s="18">
        <f>Model!$W$6*((drdp!C161)*DSTG!$B161+(drdp!F161)*DSTG!$C161+(drdp!I161)*DSTG!$D161)</f>
        <v>3.2357986890770221</v>
      </c>
      <c r="J161" s="18">
        <f>Model!$W$6*((drdp!D161)*DSTG!$B161+(drdp!G161)*DSTG!$C161+(drdp!J161)*DSTG!$D161)</f>
        <v>1.9340918250000003</v>
      </c>
      <c r="K161" s="21">
        <f>SUM(E$3:E160)+H161</f>
        <v>0.72271856927175981</v>
      </c>
      <c r="L161" s="21">
        <f>SUM(F$3:F160)+I161</f>
        <v>2.6972224200956951</v>
      </c>
      <c r="M161" s="21">
        <f>SUM(G$3:G160)+J161</f>
        <v>2.3248865545892725</v>
      </c>
      <c r="N161" s="19">
        <f t="shared" si="13"/>
        <v>0.52232213037021946</v>
      </c>
      <c r="O161" s="19">
        <f t="shared" si="14"/>
        <v>7.2750087834668786</v>
      </c>
      <c r="P161" s="19">
        <f t="shared" si="15"/>
        <v>5.4050974917099781</v>
      </c>
      <c r="Q161" s="19">
        <f t="shared" si="16"/>
        <v>1.9493327284592743</v>
      </c>
      <c r="R161" s="19">
        <f t="shared" si="17"/>
        <v>1.6802386844519102</v>
      </c>
      <c r="S161" s="19">
        <f t="shared" si="18"/>
        <v>6.2707361392172203</v>
      </c>
    </row>
    <row r="162" spans="1:19" x14ac:dyDescent="0.25">
      <c r="A162" s="26">
        <f>Wellpath!E162</f>
        <v>4770</v>
      </c>
      <c r="B162" s="73">
        <f>Wellpath!K162*Wellpath!P162</f>
        <v>15642213.300000001</v>
      </c>
      <c r="C162" s="22">
        <v>0</v>
      </c>
      <c r="D162" s="22">
        <v>0</v>
      </c>
      <c r="E162" s="20">
        <f>Model!$W$6*((drdp!B162+drdp!K162)*DSTG!$B162+(drdp!E162+drdp!N162)*DSTG!$C162+(drdp!H162+drdp!Q162)*DSTG!$D162)</f>
        <v>0</v>
      </c>
      <c r="F162" s="20">
        <f>Model!$W$6*((drdp!C162+drdp!L162)*DSTG!$B162+(drdp!F162+drdp!O162)*DSTG!$C162+(drdp!I162+drdp!R162)*DSTG!$D162)</f>
        <v>0</v>
      </c>
      <c r="G162" s="20">
        <f>Model!$W$6*((drdp!D162+drdp!M162)*DSTG!$B162+(drdp!G162+drdp!P162)*DSTG!$C162+(drdp!J162+drdp!S162)*DSTG!$D162)</f>
        <v>0</v>
      </c>
      <c r="H162" s="18">
        <f>Model!$W$6*((drdp!B162)*DSTG!$B162+(drdp!E162)*DSTG!$C162+(drdp!H162)*DSTG!$D162)</f>
        <v>0.87652654845005651</v>
      </c>
      <c r="I162" s="18">
        <f>Model!$W$6*((drdp!C162)*DSTG!$B162+(drdp!F162)*DSTG!$C162+(drdp!I162)*DSTG!$D162)</f>
        <v>3.2712416129985944</v>
      </c>
      <c r="J162" s="18">
        <f>Model!$W$6*((drdp!D162)*DSTG!$B162+(drdp!G162)*DSTG!$C162+(drdp!J162)*DSTG!$D162)</f>
        <v>1.9552766625000004</v>
      </c>
      <c r="K162" s="21">
        <f>SUM(E$3:E161)+H162</f>
        <v>0.73221547211394278</v>
      </c>
      <c r="L162" s="21">
        <f>SUM(F$3:F161)+I162</f>
        <v>2.732665344017267</v>
      </c>
      <c r="M162" s="21">
        <f>SUM(G$3:G161)+J162</f>
        <v>2.3460713920892724</v>
      </c>
      <c r="N162" s="19">
        <f t="shared" si="13"/>
        <v>0.53613949760304414</v>
      </c>
      <c r="O162" s="19">
        <f t="shared" si="14"/>
        <v>7.4674598823930083</v>
      </c>
      <c r="P162" s="19">
        <f t="shared" si="15"/>
        <v>5.5040509767796966</v>
      </c>
      <c r="Q162" s="19">
        <f t="shared" si="16"/>
        <v>2.000899844999013</v>
      </c>
      <c r="R162" s="19">
        <f t="shared" si="17"/>
        <v>1.7178297719716615</v>
      </c>
      <c r="S162" s="19">
        <f t="shared" si="18"/>
        <v>6.4110279877526999</v>
      </c>
    </row>
    <row r="163" spans="1:19" x14ac:dyDescent="0.25">
      <c r="A163" s="26">
        <f>Wellpath!E163</f>
        <v>4800</v>
      </c>
      <c r="B163" s="73">
        <f>Wellpath!K163*Wellpath!P163</f>
        <v>15812592</v>
      </c>
      <c r="C163" s="22">
        <v>0</v>
      </c>
      <c r="D163" s="22">
        <v>0</v>
      </c>
      <c r="E163" s="20">
        <f>Model!$W$6*((drdp!B163+drdp!K163)*DSTG!$B163+(drdp!E163+drdp!N163)*DSTG!$C163+(drdp!H163+drdp!Q163)*DSTG!$D163)</f>
        <v>0</v>
      </c>
      <c r="F163" s="20">
        <f>Model!$W$6*((drdp!C163+drdp!L163)*DSTG!$B163+(drdp!F163+drdp!O163)*DSTG!$C163+(drdp!I163+drdp!R163)*DSTG!$D163)</f>
        <v>0</v>
      </c>
      <c r="G163" s="20">
        <f>Model!$W$6*((drdp!D163+drdp!M163)*DSTG!$B163+(drdp!G163+drdp!P163)*DSTG!$C163+(drdp!J163+drdp!S163)*DSTG!$D163)</f>
        <v>0</v>
      </c>
      <c r="H163" s="18">
        <f>Model!$W$6*((drdp!B163)*DSTG!$B163+(drdp!E163)*DSTG!$C163+(drdp!H163)*DSTG!$D163)</f>
        <v>0.88607388366254902</v>
      </c>
      <c r="I163" s="18">
        <f>Model!$W$6*((drdp!C163)*DSTG!$B163+(drdp!F163)*DSTG!$C163+(drdp!I163)*DSTG!$D163)</f>
        <v>3.3068727530885074</v>
      </c>
      <c r="J163" s="18">
        <f>Model!$W$6*((drdp!D163)*DSTG!$B163+(drdp!G163)*DSTG!$C163+(drdp!J163)*DSTG!$D163)</f>
        <v>1.9765740000000003</v>
      </c>
      <c r="K163" s="21">
        <f>SUM(E$3:E162)+H163</f>
        <v>0.74176280732643529</v>
      </c>
      <c r="L163" s="21">
        <f>SUM(F$3:F162)+I163</f>
        <v>2.7682964841071804</v>
      </c>
      <c r="M163" s="21">
        <f>SUM(G$3:G162)+J163</f>
        <v>2.3673687295892725</v>
      </c>
      <c r="N163" s="19">
        <f t="shared" si="13"/>
        <v>0.5502120623327944</v>
      </c>
      <c r="O163" s="19">
        <f t="shared" si="14"/>
        <v>7.6634654239201767</v>
      </c>
      <c r="P163" s="19">
        <f t="shared" si="15"/>
        <v>5.6044347018371257</v>
      </c>
      <c r="Q163" s="19">
        <f t="shared" si="16"/>
        <v>2.0534193715632427</v>
      </c>
      <c r="R163" s="19">
        <f t="shared" si="17"/>
        <v>1.7560260748369554</v>
      </c>
      <c r="S163" s="19">
        <f t="shared" si="18"/>
        <v>6.5535785307072656</v>
      </c>
    </row>
    <row r="164" spans="1:19" x14ac:dyDescent="0.25">
      <c r="A164" s="26">
        <f>Wellpath!E164</f>
        <v>4830</v>
      </c>
      <c r="B164" s="73">
        <f>Wellpath!K164*Wellpath!P164</f>
        <v>15983870.699999999</v>
      </c>
      <c r="C164" s="22">
        <v>0</v>
      </c>
      <c r="D164" s="22">
        <v>0</v>
      </c>
      <c r="E164" s="20">
        <f>Model!$W$6*((drdp!B164+drdp!K164)*DSTG!$B164+(drdp!E164+drdp!N164)*DSTG!$C164+(drdp!H164+drdp!Q164)*DSTG!$D164)</f>
        <v>0</v>
      </c>
      <c r="F164" s="20">
        <f>Model!$W$6*((drdp!C164+drdp!L164)*DSTG!$B164+(drdp!F164+drdp!O164)*DSTG!$C164+(drdp!I164+drdp!R164)*DSTG!$D164)</f>
        <v>0</v>
      </c>
      <c r="G164" s="20">
        <f>Model!$W$6*((drdp!D164+drdp!M164)*DSTG!$B164+(drdp!G164+drdp!P164)*DSTG!$C164+(drdp!J164+drdp!S164)*DSTG!$D164)</f>
        <v>0</v>
      </c>
      <c r="H164" s="18">
        <f>Model!$W$6*((drdp!B164)*DSTG!$B164+(drdp!E164)*DSTG!$C164+(drdp!H164)*DSTG!$D164)</f>
        <v>0.89567165124535075</v>
      </c>
      <c r="I164" s="18">
        <f>Model!$W$6*((drdp!C164)*DSTG!$B164+(drdp!F164)*DSTG!$C164+(drdp!I164)*DSTG!$D164)</f>
        <v>3.3426921093467619</v>
      </c>
      <c r="J164" s="18">
        <f>Model!$W$6*((drdp!D164)*DSTG!$B164+(drdp!G164)*DSTG!$C164+(drdp!J164)*DSTG!$D164)</f>
        <v>1.9979838375000003</v>
      </c>
      <c r="K164" s="21">
        <f>SUM(E$3:E163)+H164</f>
        <v>0.75136057490923702</v>
      </c>
      <c r="L164" s="21">
        <f>SUM(F$3:F163)+I164</f>
        <v>2.8041158403654345</v>
      </c>
      <c r="M164" s="21">
        <f>SUM(G$3:G163)+J164</f>
        <v>2.3887785670892723</v>
      </c>
      <c r="N164" s="19">
        <f t="shared" si="13"/>
        <v>0.56454271352793917</v>
      </c>
      <c r="O164" s="19">
        <f t="shared" si="14"/>
        <v>7.863065646188347</v>
      </c>
      <c r="P164" s="19">
        <f t="shared" si="15"/>
        <v>5.7062630425850767</v>
      </c>
      <c r="Q164" s="19">
        <f t="shared" si="16"/>
        <v>2.1069020899290711</v>
      </c>
      <c r="R164" s="19">
        <f t="shared" si="17"/>
        <v>1.794834037499059</v>
      </c>
      <c r="S164" s="19">
        <f t="shared" si="18"/>
        <v>6.6984118191004729</v>
      </c>
    </row>
    <row r="165" spans="1:19" x14ac:dyDescent="0.25">
      <c r="A165" s="26">
        <f>Wellpath!E165</f>
        <v>4860</v>
      </c>
      <c r="B165" s="73">
        <f>Wellpath!K165*Wellpath!P165</f>
        <v>16156049.4</v>
      </c>
      <c r="C165" s="22">
        <v>0</v>
      </c>
      <c r="D165" s="22">
        <v>0</v>
      </c>
      <c r="E165" s="20">
        <f>Model!$W$6*((drdp!B165+drdp!K165)*DSTG!$B165+(drdp!E165+drdp!N165)*DSTG!$C165+(drdp!H165+drdp!Q165)*DSTG!$D165)</f>
        <v>0</v>
      </c>
      <c r="F165" s="20">
        <f>Model!$W$6*((drdp!C165+drdp!L165)*DSTG!$B165+(drdp!F165+drdp!O165)*DSTG!$C165+(drdp!I165+drdp!R165)*DSTG!$D165)</f>
        <v>0</v>
      </c>
      <c r="G165" s="20">
        <f>Model!$W$6*((drdp!D165+drdp!M165)*DSTG!$B165+(drdp!G165+drdp!P165)*DSTG!$C165+(drdp!J165+drdp!S165)*DSTG!$D165)</f>
        <v>0</v>
      </c>
      <c r="H165" s="18">
        <f>Model!$W$6*((drdp!B165)*DSTG!$B165+(drdp!E165)*DSTG!$C165+(drdp!H165)*DSTG!$D165)</f>
        <v>0.90531985119846226</v>
      </c>
      <c r="I165" s="18">
        <f>Model!$W$6*((drdp!C165)*DSTG!$B165+(drdp!F165)*DSTG!$C165+(drdp!I165)*DSTG!$D165)</f>
        <v>3.378699681773357</v>
      </c>
      <c r="J165" s="18">
        <f>Model!$W$6*((drdp!D165)*DSTG!$B165+(drdp!G165)*DSTG!$C165+(drdp!J165)*DSTG!$D165)</f>
        <v>2.0195061750000005</v>
      </c>
      <c r="K165" s="21">
        <f>SUM(E$3:E164)+H165</f>
        <v>0.76100877486234852</v>
      </c>
      <c r="L165" s="21">
        <f>SUM(F$3:F164)+I165</f>
        <v>2.8401234127920301</v>
      </c>
      <c r="M165" s="21">
        <f>SUM(G$3:G164)+J165</f>
        <v>2.4103009045892727</v>
      </c>
      <c r="N165" s="19">
        <f t="shared" si="13"/>
        <v>0.5791343554174927</v>
      </c>
      <c r="O165" s="19">
        <f t="shared" si="14"/>
        <v>8.0663009998894477</v>
      </c>
      <c r="P165" s="19">
        <f t="shared" si="15"/>
        <v>5.809550450663866</v>
      </c>
      <c r="Q165" s="19">
        <f t="shared" si="16"/>
        <v>2.1613588388267351</v>
      </c>
      <c r="R165" s="19">
        <f t="shared" si="17"/>
        <v>1.8342601384510928</v>
      </c>
      <c r="S165" s="19">
        <f t="shared" si="18"/>
        <v>6.8455520309978022</v>
      </c>
    </row>
    <row r="166" spans="1:19" x14ac:dyDescent="0.25">
      <c r="A166" s="26">
        <f>Wellpath!E166</f>
        <v>4890</v>
      </c>
      <c r="B166" s="73">
        <f>Wellpath!K166*Wellpath!P166</f>
        <v>16329128.1</v>
      </c>
      <c r="C166" s="22">
        <v>0</v>
      </c>
      <c r="D166" s="22">
        <v>0</v>
      </c>
      <c r="E166" s="20">
        <f>Model!$W$6*((drdp!B166+drdp!K166)*DSTG!$B166+(drdp!E166+drdp!N166)*DSTG!$C166+(drdp!H166+drdp!Q166)*DSTG!$D166)</f>
        <v>0</v>
      </c>
      <c r="F166" s="20">
        <f>Model!$W$6*((drdp!C166+drdp!L166)*DSTG!$B166+(drdp!F166+drdp!O166)*DSTG!$C166+(drdp!I166+drdp!R166)*DSTG!$D166)</f>
        <v>0</v>
      </c>
      <c r="G166" s="20">
        <f>Model!$W$6*((drdp!D166+drdp!M166)*DSTG!$B166+(drdp!G166+drdp!P166)*DSTG!$C166+(drdp!J166+drdp!S166)*DSTG!$D166)</f>
        <v>0</v>
      </c>
      <c r="H166" s="18">
        <f>Model!$W$6*((drdp!B166)*DSTG!$B166+(drdp!E166)*DSTG!$C166+(drdp!H166)*DSTG!$D166)</f>
        <v>0.91501848352188297</v>
      </c>
      <c r="I166" s="18">
        <f>Model!$W$6*((drdp!C166)*DSTG!$B166+(drdp!F166)*DSTG!$C166+(drdp!I166)*DSTG!$D166)</f>
        <v>3.4148954703682928</v>
      </c>
      <c r="J166" s="18">
        <f>Model!$W$6*((drdp!D166)*DSTG!$B166+(drdp!G166)*DSTG!$C166+(drdp!J166)*DSTG!$D166)</f>
        <v>2.0411410125000002</v>
      </c>
      <c r="K166" s="21">
        <f>SUM(E$3:E165)+H166</f>
        <v>0.77070740718576924</v>
      </c>
      <c r="L166" s="21">
        <f>SUM(F$3:F165)+I166</f>
        <v>2.8763192013869654</v>
      </c>
      <c r="M166" s="21">
        <f>SUM(G$3:G165)+J166</f>
        <v>2.4319357420892724</v>
      </c>
      <c r="N166" s="19">
        <f t="shared" si="13"/>
        <v>0.5939899074910111</v>
      </c>
      <c r="O166" s="19">
        <f t="shared" si="14"/>
        <v>8.2732121482673495</v>
      </c>
      <c r="P166" s="19">
        <f t="shared" si="15"/>
        <v>5.9143114536513002</v>
      </c>
      <c r="Q166" s="19">
        <f t="shared" si="16"/>
        <v>2.2168005139395905</v>
      </c>
      <c r="R166" s="19">
        <f t="shared" si="17"/>
        <v>1.8743108902280228</v>
      </c>
      <c r="S166" s="19">
        <f t="shared" si="18"/>
        <v>6.995023471510633</v>
      </c>
    </row>
    <row r="167" spans="1:19" x14ac:dyDescent="0.25">
      <c r="A167" s="26">
        <f>Wellpath!E167</f>
        <v>4920</v>
      </c>
      <c r="B167" s="73">
        <f>Wellpath!K167*Wellpath!P167</f>
        <v>16503106.800000001</v>
      </c>
      <c r="C167" s="22">
        <v>0</v>
      </c>
      <c r="D167" s="22">
        <v>0</v>
      </c>
      <c r="E167" s="20">
        <f>Model!$W$6*((drdp!B167+drdp!K167)*DSTG!$B167+(drdp!E167+drdp!N167)*DSTG!$C167+(drdp!H167+drdp!Q167)*DSTG!$D167)</f>
        <v>0</v>
      </c>
      <c r="F167" s="20">
        <f>Model!$W$6*((drdp!C167+drdp!L167)*DSTG!$B167+(drdp!F167+drdp!O167)*DSTG!$C167+(drdp!I167+drdp!R167)*DSTG!$D167)</f>
        <v>0</v>
      </c>
      <c r="G167" s="20">
        <f>Model!$W$6*((drdp!D167+drdp!M167)*DSTG!$B167+(drdp!G167+drdp!P167)*DSTG!$C167+(drdp!J167+drdp!S167)*DSTG!$D167)</f>
        <v>0</v>
      </c>
      <c r="H167" s="18">
        <f>Model!$W$6*((drdp!B167)*DSTG!$B167+(drdp!E167)*DSTG!$C167+(drdp!H167)*DSTG!$D167)</f>
        <v>0.92476754821561336</v>
      </c>
      <c r="I167" s="18">
        <f>Model!$W$6*((drdp!C167)*DSTG!$B167+(drdp!F167)*DSTG!$C167+(drdp!I167)*DSTG!$D167)</f>
        <v>3.4512794751315705</v>
      </c>
      <c r="J167" s="18">
        <f>Model!$W$6*((drdp!D167)*DSTG!$B167+(drdp!G167)*DSTG!$C167+(drdp!J167)*DSTG!$D167)</f>
        <v>2.0628883500000006</v>
      </c>
      <c r="K167" s="21">
        <f>SUM(E$3:E166)+H167</f>
        <v>0.78045647187949962</v>
      </c>
      <c r="L167" s="21">
        <f>SUM(F$3:F166)+I167</f>
        <v>2.9127032061502431</v>
      </c>
      <c r="M167" s="21">
        <f>SUM(G$3:G166)+J167</f>
        <v>2.4536830795892728</v>
      </c>
      <c r="N167" s="19">
        <f t="shared" si="13"/>
        <v>0.60911230449859621</v>
      </c>
      <c r="O167" s="19">
        <f t="shared" si="14"/>
        <v>8.4838399671179054</v>
      </c>
      <c r="P167" s="19">
        <f t="shared" si="15"/>
        <v>6.020560655062698</v>
      </c>
      <c r="Q167" s="19">
        <f t="shared" si="16"/>
        <v>2.2732380679041255</v>
      </c>
      <c r="R167" s="19">
        <f t="shared" si="17"/>
        <v>1.9149928394066693</v>
      </c>
      <c r="S167" s="19">
        <f t="shared" si="18"/>
        <v>7.1468505727962768</v>
      </c>
    </row>
    <row r="168" spans="1:19" x14ac:dyDescent="0.25">
      <c r="A168" s="26">
        <f>Wellpath!E168</f>
        <v>4950</v>
      </c>
      <c r="B168" s="73">
        <f>Wellpath!K168*Wellpath!P168</f>
        <v>16677985.5</v>
      </c>
      <c r="C168" s="22">
        <v>0</v>
      </c>
      <c r="D168" s="22">
        <v>0</v>
      </c>
      <c r="E168" s="20">
        <f>Model!$W$6*((drdp!B168+drdp!K168)*DSTG!$B168+(drdp!E168+drdp!N168)*DSTG!$C168+(drdp!H168+drdp!Q168)*DSTG!$D168)</f>
        <v>0</v>
      </c>
      <c r="F168" s="20">
        <f>Model!$W$6*((drdp!C168+drdp!L168)*DSTG!$B168+(drdp!F168+drdp!O168)*DSTG!$C168+(drdp!I168+drdp!R168)*DSTG!$D168)</f>
        <v>0</v>
      </c>
      <c r="G168" s="20">
        <f>Model!$W$6*((drdp!D168+drdp!M168)*DSTG!$B168+(drdp!G168+drdp!P168)*DSTG!$C168+(drdp!J168+drdp!S168)*DSTG!$D168)</f>
        <v>0</v>
      </c>
      <c r="H168" s="18">
        <f>Model!$W$6*((drdp!B168)*DSTG!$B168+(drdp!E168)*DSTG!$C168+(drdp!H168)*DSTG!$D168)</f>
        <v>0.93456704527965295</v>
      </c>
      <c r="I168" s="18">
        <f>Model!$W$6*((drdp!C168)*DSTG!$B168+(drdp!F168)*DSTG!$C168+(drdp!I168)*DSTG!$D168)</f>
        <v>3.4878516960631889</v>
      </c>
      <c r="J168" s="18">
        <f>Model!$W$6*((drdp!D168)*DSTG!$B168+(drdp!G168)*DSTG!$C168+(drdp!J168)*DSTG!$D168)</f>
        <v>2.0847481875000002</v>
      </c>
      <c r="K168" s="21">
        <f>SUM(E$3:E167)+H168</f>
        <v>0.79025596894353922</v>
      </c>
      <c r="L168" s="21">
        <f>SUM(F$3:F167)+I168</f>
        <v>2.9492754270818615</v>
      </c>
      <c r="M168" s="21">
        <f>SUM(G$3:G167)+J168</f>
        <v>2.4755429170892724</v>
      </c>
      <c r="N168" s="19">
        <f t="shared" si="13"/>
        <v>0.62450449645089201</v>
      </c>
      <c r="O168" s="19">
        <f t="shared" si="14"/>
        <v>8.6982255447888974</v>
      </c>
      <c r="P168" s="19">
        <f t="shared" si="15"/>
        <v>6.1283127343508648</v>
      </c>
      <c r="Q168" s="19">
        <f t="shared" si="16"/>
        <v>2.3306825103099471</v>
      </c>
      <c r="R168" s="19">
        <f t="shared" si="17"/>
        <v>1.9563125666056986</v>
      </c>
      <c r="S168" s="19">
        <f t="shared" si="18"/>
        <v>7.3010578940579416</v>
      </c>
    </row>
    <row r="169" spans="1:19" x14ac:dyDescent="0.25">
      <c r="A169" s="26">
        <f>Wellpath!E169</f>
        <v>4980</v>
      </c>
      <c r="B169" s="73">
        <f>Wellpath!K169*Wellpath!P169</f>
        <v>16853764.199999999</v>
      </c>
      <c r="C169" s="22">
        <v>0</v>
      </c>
      <c r="D169" s="22">
        <v>0</v>
      </c>
      <c r="E169" s="20">
        <f>Model!$W$6*((drdp!B169+drdp!K169)*DSTG!$B169+(drdp!E169+drdp!N169)*DSTG!$C169+(drdp!H169+drdp!Q169)*DSTG!$D169)</f>
        <v>0</v>
      </c>
      <c r="F169" s="20">
        <f>Model!$W$6*((drdp!C169+drdp!L169)*DSTG!$B169+(drdp!F169+drdp!O169)*DSTG!$C169+(drdp!I169+drdp!R169)*DSTG!$D169)</f>
        <v>0</v>
      </c>
      <c r="G169" s="20">
        <f>Model!$W$6*((drdp!D169+drdp!M169)*DSTG!$B169+(drdp!G169+drdp!P169)*DSTG!$C169+(drdp!J169+drdp!S169)*DSTG!$D169)</f>
        <v>0</v>
      </c>
      <c r="H169" s="18">
        <f>Model!$W$6*((drdp!B169)*DSTG!$B169+(drdp!E169)*DSTG!$C169+(drdp!H169)*DSTG!$D169)</f>
        <v>0.94441697471400221</v>
      </c>
      <c r="I169" s="18">
        <f>Model!$W$6*((drdp!C169)*DSTG!$B169+(drdp!F169)*DSTG!$C169+(drdp!I169)*DSTG!$D169)</f>
        <v>3.5246121331631475</v>
      </c>
      <c r="J169" s="18">
        <f>Model!$W$6*((drdp!D169)*DSTG!$B169+(drdp!G169)*DSTG!$C169+(drdp!J169)*DSTG!$D169)</f>
        <v>2.1067205250000001</v>
      </c>
      <c r="K169" s="21">
        <f>SUM(E$3:E168)+H169</f>
        <v>0.80010589837788848</v>
      </c>
      <c r="L169" s="21">
        <f>SUM(F$3:F168)+I169</f>
        <v>2.9860358641818205</v>
      </c>
      <c r="M169" s="21">
        <f>SUM(G$3:G168)+J169</f>
        <v>2.4975152545892723</v>
      </c>
      <c r="N169" s="19">
        <f t="shared" si="13"/>
        <v>0.64016944861908798</v>
      </c>
      <c r="O169" s="19">
        <f t="shared" si="14"/>
        <v>8.916410182180071</v>
      </c>
      <c r="P169" s="19">
        <f t="shared" si="15"/>
        <v>6.2375824469061172</v>
      </c>
      <c r="Q169" s="19">
        <f t="shared" si="16"/>
        <v>2.3891449076997899</v>
      </c>
      <c r="R169" s="19">
        <f t="shared" si="17"/>
        <v>1.9982766864856305</v>
      </c>
      <c r="S169" s="19">
        <f t="shared" si="18"/>
        <v>7.4576701215447567</v>
      </c>
    </row>
    <row r="170" spans="1:19" x14ac:dyDescent="0.25">
      <c r="A170" s="26">
        <f>Wellpath!E170</f>
        <v>5010</v>
      </c>
      <c r="B170" s="73">
        <f>Wellpath!K170*Wellpath!P170</f>
        <v>17030442.899999999</v>
      </c>
      <c r="C170" s="22">
        <v>0</v>
      </c>
      <c r="D170" s="22">
        <v>0</v>
      </c>
      <c r="E170" s="20">
        <f>Model!$W$6*((drdp!B170+drdp!K170)*DSTG!$B170+(drdp!E170+drdp!N170)*DSTG!$C170+(drdp!H170+drdp!Q170)*DSTG!$D170)</f>
        <v>0</v>
      </c>
      <c r="F170" s="20">
        <f>Model!$W$6*((drdp!C170+drdp!L170)*DSTG!$B170+(drdp!F170+drdp!O170)*DSTG!$C170+(drdp!I170+drdp!R170)*DSTG!$D170)</f>
        <v>0</v>
      </c>
      <c r="G170" s="20">
        <f>Model!$W$6*((drdp!D170+drdp!M170)*DSTG!$B170+(drdp!G170+drdp!P170)*DSTG!$C170+(drdp!J170+drdp!S170)*DSTG!$D170)</f>
        <v>0</v>
      </c>
      <c r="H170" s="18">
        <f>Model!$W$6*((drdp!B170)*DSTG!$B170+(drdp!E170)*DSTG!$C170+(drdp!H170)*DSTG!$D170)</f>
        <v>0.95431733651866069</v>
      </c>
      <c r="I170" s="18">
        <f>Model!$W$6*((drdp!C170)*DSTG!$B170+(drdp!F170)*DSTG!$C170+(drdp!I170)*DSTG!$D170)</f>
        <v>3.561560786431448</v>
      </c>
      <c r="J170" s="18">
        <f>Model!$W$6*((drdp!D170)*DSTG!$B170+(drdp!G170)*DSTG!$C170+(drdp!J170)*DSTG!$D170)</f>
        <v>2.1288053625000001</v>
      </c>
      <c r="K170" s="21">
        <f>SUM(E$3:E169)+H170</f>
        <v>0.81000626018254696</v>
      </c>
      <c r="L170" s="21">
        <f>SUM(F$3:F169)+I170</f>
        <v>3.0229845174501211</v>
      </c>
      <c r="M170" s="21">
        <f>SUM(G$3:G169)+J170</f>
        <v>2.5196000920892723</v>
      </c>
      <c r="N170" s="19">
        <f t="shared" si="13"/>
        <v>0.65611014153491598</v>
      </c>
      <c r="O170" s="19">
        <f t="shared" si="14"/>
        <v>9.1384353927431423</v>
      </c>
      <c r="P170" s="19">
        <f t="shared" si="15"/>
        <v>6.3483846240562691</v>
      </c>
      <c r="Q170" s="19">
        <f t="shared" si="16"/>
        <v>2.448636383569514</v>
      </c>
      <c r="R170" s="19">
        <f t="shared" si="17"/>
        <v>2.0408918477488323</v>
      </c>
      <c r="S170" s="19">
        <f t="shared" si="18"/>
        <v>7.6167120685517693</v>
      </c>
    </row>
    <row r="171" spans="1:19" x14ac:dyDescent="0.25">
      <c r="A171" s="26">
        <f>Wellpath!E171</f>
        <v>5040</v>
      </c>
      <c r="B171" s="73">
        <f>Wellpath!K171*Wellpath!P171</f>
        <v>17208021.600000001</v>
      </c>
      <c r="C171" s="22">
        <v>0</v>
      </c>
      <c r="D171" s="22">
        <v>0</v>
      </c>
      <c r="E171" s="20">
        <f>Model!$W$6*((drdp!B171+drdp!K171)*DSTG!$B171+(drdp!E171+drdp!N171)*DSTG!$C171+(drdp!H171+drdp!Q171)*DSTG!$D171)</f>
        <v>0</v>
      </c>
      <c r="F171" s="20">
        <f>Model!$W$6*((drdp!C171+drdp!L171)*DSTG!$B171+(drdp!F171+drdp!O171)*DSTG!$C171+(drdp!I171+drdp!R171)*DSTG!$D171)</f>
        <v>0</v>
      </c>
      <c r="G171" s="20">
        <f>Model!$W$6*((drdp!D171+drdp!M171)*DSTG!$B171+(drdp!G171+drdp!P171)*DSTG!$C171+(drdp!J171+drdp!S171)*DSTG!$D171)</f>
        <v>0</v>
      </c>
      <c r="H171" s="18">
        <f>Model!$W$6*((drdp!B171)*DSTG!$B171+(drdp!E171)*DSTG!$C171+(drdp!H171)*DSTG!$D171)</f>
        <v>0.96426813069362904</v>
      </c>
      <c r="I171" s="18">
        <f>Model!$W$6*((drdp!C171)*DSTG!$B171+(drdp!F171)*DSTG!$C171+(drdp!I171)*DSTG!$D171)</f>
        <v>3.5986976558680897</v>
      </c>
      <c r="J171" s="18">
        <f>Model!$W$6*((drdp!D171)*DSTG!$B171+(drdp!G171)*DSTG!$C171+(drdp!J171)*DSTG!$D171)</f>
        <v>2.1510027000000007</v>
      </c>
      <c r="K171" s="21">
        <f>SUM(E$3:E170)+H171</f>
        <v>0.81995705435751531</v>
      </c>
      <c r="L171" s="21">
        <f>SUM(F$3:F170)+I171</f>
        <v>3.0601213868867623</v>
      </c>
      <c r="M171" s="21">
        <f>SUM(G$3:G170)+J171</f>
        <v>2.5417974295892729</v>
      </c>
      <c r="N171" s="19">
        <f t="shared" si="13"/>
        <v>0.67232957099065327</v>
      </c>
      <c r="O171" s="19">
        <f t="shared" si="14"/>
        <v>9.364342902481761</v>
      </c>
      <c r="P171" s="19">
        <f t="shared" si="15"/>
        <v>6.4607341730666343</v>
      </c>
      <c r="Q171" s="19">
        <f t="shared" si="16"/>
        <v>2.5091681183681041</v>
      </c>
      <c r="R171" s="19">
        <f t="shared" si="17"/>
        <v>2.0841647331395241</v>
      </c>
      <c r="S171" s="19">
        <f t="shared" si="18"/>
        <v>7.7782086754199335</v>
      </c>
    </row>
    <row r="172" spans="1:19" x14ac:dyDescent="0.25">
      <c r="A172" s="26">
        <f>Wellpath!E172</f>
        <v>5070</v>
      </c>
      <c r="B172" s="73">
        <f>Wellpath!K172*Wellpath!P172</f>
        <v>17386500.300000001</v>
      </c>
      <c r="C172" s="22">
        <v>0</v>
      </c>
      <c r="D172" s="22">
        <v>0</v>
      </c>
      <c r="E172" s="20">
        <f>Model!$W$6*((drdp!B172+drdp!K172)*DSTG!$B172+(drdp!E172+drdp!N172)*DSTG!$C172+(drdp!H172+drdp!Q172)*DSTG!$D172)</f>
        <v>0</v>
      </c>
      <c r="F172" s="20">
        <f>Model!$W$6*((drdp!C172+drdp!L172)*DSTG!$B172+(drdp!F172+drdp!O172)*DSTG!$C172+(drdp!I172+drdp!R172)*DSTG!$D172)</f>
        <v>0</v>
      </c>
      <c r="G172" s="20">
        <f>Model!$W$6*((drdp!D172+drdp!M172)*DSTG!$B172+(drdp!G172+drdp!P172)*DSTG!$C172+(drdp!J172+drdp!S172)*DSTG!$D172)</f>
        <v>0</v>
      </c>
      <c r="H172" s="18">
        <f>Model!$W$6*((drdp!B172)*DSTG!$B172+(drdp!E172)*DSTG!$C172+(drdp!H172)*DSTG!$D172)</f>
        <v>0.9742693572389064</v>
      </c>
      <c r="I172" s="18">
        <f>Model!$W$6*((drdp!C172)*DSTG!$B172+(drdp!F172)*DSTG!$C172+(drdp!I172)*DSTG!$D172)</f>
        <v>3.6360227414730715</v>
      </c>
      <c r="J172" s="18">
        <f>Model!$W$6*((drdp!D172)*DSTG!$B172+(drdp!G172)*DSTG!$C172+(drdp!J172)*DSTG!$D172)</f>
        <v>2.1733125375000006</v>
      </c>
      <c r="K172" s="21">
        <f>SUM(E$3:E171)+H172</f>
        <v>0.82995828090279267</v>
      </c>
      <c r="L172" s="21">
        <f>SUM(F$3:F171)+I172</f>
        <v>3.0974464724917441</v>
      </c>
      <c r="M172" s="21">
        <f>SUM(G$3:G171)+J172</f>
        <v>2.5641072670892728</v>
      </c>
      <c r="N172" s="19">
        <f t="shared" si="13"/>
        <v>0.68883074803911892</v>
      </c>
      <c r="O172" s="19">
        <f t="shared" si="14"/>
        <v>9.5941746499515492</v>
      </c>
      <c r="P172" s="19">
        <f t="shared" si="15"/>
        <v>6.5746460771400193</v>
      </c>
      <c r="Q172" s="19">
        <f t="shared" si="16"/>
        <v>2.5707513494976673</v>
      </c>
      <c r="R172" s="19">
        <f t="shared" si="17"/>
        <v>2.1281020594437705</v>
      </c>
      <c r="S172" s="19">
        <f t="shared" si="18"/>
        <v>7.9421850095361144</v>
      </c>
    </row>
    <row r="173" spans="1:19" x14ac:dyDescent="0.25">
      <c r="A173" s="26">
        <f>Wellpath!E173</f>
        <v>5100</v>
      </c>
      <c r="B173" s="73">
        <f>Wellpath!K173*Wellpath!P173</f>
        <v>17565879</v>
      </c>
      <c r="C173" s="22">
        <v>0</v>
      </c>
      <c r="D173" s="22">
        <v>0</v>
      </c>
      <c r="E173" s="20">
        <f>Model!$W$6*((drdp!B173+drdp!K173)*DSTG!$B173+(drdp!E173+drdp!N173)*DSTG!$C173+(drdp!H173+drdp!Q173)*DSTG!$D173)</f>
        <v>-1.4196720854388405E-2</v>
      </c>
      <c r="F173" s="20">
        <f>Model!$W$6*((drdp!C173+drdp!L173)*DSTG!$B173+(drdp!F173+drdp!O173)*DSTG!$C173+(drdp!I173+drdp!R173)*DSTG!$D173)</f>
        <v>-5.2982883529450145E-2</v>
      </c>
      <c r="G173" s="20">
        <f>Model!$W$6*((drdp!D173+drdp!M173)*DSTG!$B173+(drdp!G173+drdp!P173)*DSTG!$C173+(drdp!J173+drdp!S173)*DSTG!$D173)</f>
        <v>0.10102466430319879</v>
      </c>
      <c r="H173" s="18">
        <f>Model!$W$6*((drdp!B173)*DSTG!$B173+(drdp!E173)*DSTG!$C173+(drdp!H173)*DSTG!$D173)</f>
        <v>0.98432101615449341</v>
      </c>
      <c r="I173" s="18">
        <f>Model!$W$6*((drdp!C173)*DSTG!$B173+(drdp!F173)*DSTG!$C173+(drdp!I173)*DSTG!$D173)</f>
        <v>3.6735360432463948</v>
      </c>
      <c r="J173" s="18">
        <f>Model!$W$6*((drdp!D173)*DSTG!$B173+(drdp!G173)*DSTG!$C173+(drdp!J173)*DSTG!$D173)</f>
        <v>2.1957348750000003</v>
      </c>
      <c r="K173" s="21">
        <f>SUM(E$3:E172)+H173</f>
        <v>0.84000993981837968</v>
      </c>
      <c r="L173" s="21">
        <f>SUM(F$3:F172)+I173</f>
        <v>3.1349597742650674</v>
      </c>
      <c r="M173" s="21">
        <f>SUM(G$3:G172)+J173</f>
        <v>2.5865296045892725</v>
      </c>
      <c r="N173" s="19">
        <f t="shared" si="13"/>
        <v>0.70561669899367785</v>
      </c>
      <c r="O173" s="19">
        <f t="shared" si="14"/>
        <v>9.8279727862600819</v>
      </c>
      <c r="P173" s="19">
        <f t="shared" si="15"/>
        <v>6.6901353954167382</v>
      </c>
      <c r="Q173" s="19">
        <f t="shared" si="16"/>
        <v>2.6333973713134404</v>
      </c>
      <c r="R173" s="19">
        <f t="shared" si="17"/>
        <v>2.1727105774894921</v>
      </c>
      <c r="S173" s="19">
        <f t="shared" si="18"/>
        <v>8.1086662653331008</v>
      </c>
    </row>
    <row r="174" spans="1:19" x14ac:dyDescent="0.25">
      <c r="A174" s="26">
        <f>Wellpath!E174</f>
        <v>5130</v>
      </c>
      <c r="B174" s="73">
        <f>Wellpath!K174*Wellpath!P174</f>
        <v>17742669.300000001</v>
      </c>
      <c r="C174" s="22">
        <v>0</v>
      </c>
      <c r="D174" s="22">
        <v>0</v>
      </c>
      <c r="E174" s="20">
        <f>Model!$W$6*((drdp!B174+drdp!K174)*DSTG!$B174+(drdp!E174+drdp!N174)*DSTG!$C174+(drdp!H174+drdp!Q174)*DSTG!$D174)</f>
        <v>-2.7277346826759658E-2</v>
      </c>
      <c r="F174" s="20">
        <f>Model!$W$6*((drdp!C174+drdp!L174)*DSTG!$B174+(drdp!F174+drdp!O174)*DSTG!$C174+(drdp!I174+drdp!R174)*DSTG!$D174)</f>
        <v>-0.10180044425314494</v>
      </c>
      <c r="G174" s="20">
        <f>Model!$W$6*((drdp!D174+drdp!M174)*DSTG!$B174+(drdp!G174+drdp!P174)*DSTG!$C174+(drdp!J174+drdp!S174)*DSTG!$D174)</f>
        <v>0.20684261246424313</v>
      </c>
      <c r="H174" s="18">
        <f>Model!$W$6*((drdp!B174)*DSTG!$B174+(drdp!E174)*DSTG!$C174+(drdp!H174)*DSTG!$D174)</f>
        <v>1.008567234120932</v>
      </c>
      <c r="I174" s="18">
        <f>Model!$W$6*((drdp!C174)*DSTG!$B174+(drdp!F174)*DSTG!$C174+(drdp!I174)*DSTG!$D174)</f>
        <v>3.7640241605885332</v>
      </c>
      <c r="J174" s="18">
        <f>Model!$W$6*((drdp!D174)*DSTG!$B174+(drdp!G174)*DSTG!$C174+(drdp!J174)*DSTG!$D174)</f>
        <v>2.1157922440275647</v>
      </c>
      <c r="K174" s="21">
        <f>SUM(E$3:E173)+H174</f>
        <v>0.85005943693042985</v>
      </c>
      <c r="L174" s="21">
        <f>SUM(F$3:F173)+I174</f>
        <v>3.1724650080777561</v>
      </c>
      <c r="M174" s="21">
        <f>SUM(G$3:G173)+J174</f>
        <v>2.6076116379200358</v>
      </c>
      <c r="N174" s="19">
        <f t="shared" si="13"/>
        <v>0.72260104631447941</v>
      </c>
      <c r="O174" s="19">
        <f t="shared" si="14"/>
        <v>10.064534227477797</v>
      </c>
      <c r="P174" s="19">
        <f t="shared" si="15"/>
        <v>6.7996384542160122</v>
      </c>
      <c r="Q174" s="19">
        <f t="shared" si="16"/>
        <v>2.6967838184480688</v>
      </c>
      <c r="R174" s="19">
        <f t="shared" si="17"/>
        <v>2.2166248806635416</v>
      </c>
      <c r="S174" s="19">
        <f t="shared" si="18"/>
        <v>8.2725566759576381</v>
      </c>
    </row>
    <row r="175" spans="1:19" x14ac:dyDescent="0.25">
      <c r="A175" s="26">
        <f>Wellpath!E175</f>
        <v>5160</v>
      </c>
      <c r="B175" s="73">
        <f>Wellpath!K175*Wellpath!P175</f>
        <v>17913043.199999999</v>
      </c>
      <c r="C175" s="22">
        <v>0</v>
      </c>
      <c r="D175" s="22">
        <v>0</v>
      </c>
      <c r="E175" s="20">
        <f>Model!$W$6*((drdp!B175+drdp!K175)*DSTG!$B175+(drdp!E175+drdp!N175)*DSTG!$C175+(drdp!H175+drdp!Q175)*DSTG!$D175)</f>
        <v>-2.4672836234376539E-2</v>
      </c>
      <c r="F175" s="20">
        <f>Model!$W$6*((drdp!C175+drdp!L175)*DSTG!$B175+(drdp!F175+drdp!O175)*DSTG!$C175+(drdp!I175+drdp!R175)*DSTG!$D175)</f>
        <v>-9.2080278393519566E-2</v>
      </c>
      <c r="G175" s="20">
        <f>Model!$W$6*((drdp!D175+drdp!M175)*DSTG!$B175+(drdp!G175+drdp!P175)*DSTG!$C175+(drdp!J175+drdp!S175)*DSTG!$D175)</f>
        <v>0.21411135906546294</v>
      </c>
      <c r="H175" s="18">
        <f>Model!$W$6*((drdp!B175)*DSTG!$B175+(drdp!E175)*DSTG!$C175+(drdp!H175)*DSTG!$D175)</f>
        <v>1.0457912737516837</v>
      </c>
      <c r="I175" s="18">
        <f>Model!$W$6*((drdp!C175)*DSTG!$B175+(drdp!F175)*DSTG!$C175+(drdp!I175)*DSTG!$D175)</f>
        <v>3.902946167753456</v>
      </c>
      <c r="J175" s="18">
        <f>Model!$W$6*((drdp!D175)*DSTG!$B175+(drdp!G175)*DSTG!$C175+(drdp!J175)*DSTG!$D175)</f>
        <v>1.9272803115829851</v>
      </c>
      <c r="K175" s="21">
        <f>SUM(E$3:E174)+H175</f>
        <v>0.86000612973442192</v>
      </c>
      <c r="L175" s="21">
        <f>SUM(F$3:F174)+I175</f>
        <v>3.2095865709895337</v>
      </c>
      <c r="M175" s="21">
        <f>SUM(G$3:G174)+J175</f>
        <v>2.6259423179396992</v>
      </c>
      <c r="N175" s="19">
        <f t="shared" si="13"/>
        <v>0.73961054318077935</v>
      </c>
      <c r="O175" s="19">
        <f t="shared" si="14"/>
        <v>10.301445956676353</v>
      </c>
      <c r="P175" s="19">
        <f t="shared" si="15"/>
        <v>6.8955730571465201</v>
      </c>
      <c r="Q175" s="19">
        <f t="shared" si="16"/>
        <v>2.7602641249642832</v>
      </c>
      <c r="R175" s="19">
        <f t="shared" si="17"/>
        <v>2.2583264897571578</v>
      </c>
      <c r="S175" s="19">
        <f t="shared" si="18"/>
        <v>8.4281891998523868</v>
      </c>
    </row>
    <row r="176" spans="1:19" x14ac:dyDescent="0.25">
      <c r="A176" s="26">
        <f>Wellpath!E176</f>
        <v>5190</v>
      </c>
      <c r="B176" s="73">
        <f>Wellpath!K176*Wellpath!P176</f>
        <v>18076770</v>
      </c>
      <c r="C176" s="22">
        <v>0</v>
      </c>
      <c r="D176" s="22">
        <v>0</v>
      </c>
      <c r="E176" s="20">
        <f>Model!$W$6*((drdp!B176+drdp!K176)*DSTG!$B176+(drdp!E176+drdp!N176)*DSTG!$C176+(drdp!H176+drdp!Q176)*DSTG!$D176)</f>
        <v>-2.1937462783884729E-2</v>
      </c>
      <c r="F176" s="20">
        <f>Model!$W$6*((drdp!C176+drdp!L176)*DSTG!$B176+(drdp!F176+drdp!O176)*DSTG!$C176+(drdp!I176+drdp!R176)*DSTG!$D176)</f>
        <v>-8.1871725698609385E-2</v>
      </c>
      <c r="G176" s="20">
        <f>Model!$W$6*((drdp!D176+drdp!M176)*DSTG!$B176+(drdp!G176+drdp!P176)*DSTG!$C176+(drdp!J176+drdp!S176)*DSTG!$D176)</f>
        <v>0.2208069517557644</v>
      </c>
      <c r="H176" s="18">
        <f>Model!$W$6*((drdp!B176)*DSTG!$B176+(drdp!E176)*DSTG!$C176+(drdp!H176)*DSTG!$D176)</f>
        <v>1.0802482466783039</v>
      </c>
      <c r="I176" s="18">
        <f>Model!$W$6*((drdp!C176)*DSTG!$B176+(drdp!F176)*DSTG!$C176+(drdp!I176)*DSTG!$D176)</f>
        <v>4.0315413413906285</v>
      </c>
      <c r="J176" s="18">
        <f>Model!$W$6*((drdp!D176)*DSTG!$B176+(drdp!G176)*DSTG!$C176+(drdp!J176)*DSTG!$D176)</f>
        <v>1.7288274683444167</v>
      </c>
      <c r="K176" s="21">
        <f>SUM(E$3:E175)+H176</f>
        <v>0.86979026642666557</v>
      </c>
      <c r="L176" s="21">
        <f>SUM(F$3:F175)+I176</f>
        <v>3.2461014662331866</v>
      </c>
      <c r="M176" s="21">
        <f>SUM(G$3:G175)+J176</f>
        <v>2.6416008337665939</v>
      </c>
      <c r="N176" s="19">
        <f t="shared" si="13"/>
        <v>0.75653510757056985</v>
      </c>
      <c r="O176" s="19">
        <f t="shared" si="14"/>
        <v>10.537174729081244</v>
      </c>
      <c r="P176" s="19">
        <f t="shared" si="15"/>
        <v>6.9780549649563639</v>
      </c>
      <c r="Q176" s="19">
        <f t="shared" si="16"/>
        <v>2.8234274591629531</v>
      </c>
      <c r="R176" s="19">
        <f t="shared" si="17"/>
        <v>2.2976386929947474</v>
      </c>
      <c r="S176" s="19">
        <f t="shared" si="18"/>
        <v>8.5749043396925497</v>
      </c>
    </row>
    <row r="177" spans="1:19" x14ac:dyDescent="0.25">
      <c r="A177" s="26">
        <f>Wellpath!E177</f>
        <v>5220</v>
      </c>
      <c r="B177" s="73">
        <f>Wellpath!K177*Wellpath!P177</f>
        <v>18233512.200000003</v>
      </c>
      <c r="C177" s="22">
        <v>0</v>
      </c>
      <c r="D177" s="22">
        <v>0</v>
      </c>
      <c r="E177" s="20">
        <f>Model!$W$6*((drdp!B177+drdp!K177)*DSTG!$B177+(drdp!E177+drdp!N177)*DSTG!$C177+(drdp!H177+drdp!Q177)*DSTG!$D177)</f>
        <v>-1.9080471348945222E-2</v>
      </c>
      <c r="F177" s="20">
        <f>Model!$W$6*((drdp!C177+drdp!L177)*DSTG!$B177+(drdp!F177+drdp!O177)*DSTG!$C177+(drdp!I177+drdp!R177)*DSTG!$D177)</f>
        <v>-7.120928850662607E-2</v>
      </c>
      <c r="G177" s="20">
        <f>Model!$W$6*((drdp!D177+drdp!M177)*DSTG!$B177+(drdp!G177+drdp!P177)*DSTG!$C177+(drdp!J177+drdp!S177)*DSTG!$D177)</f>
        <v>0.22689077045675712</v>
      </c>
      <c r="H177" s="18">
        <f>Model!$W$6*((drdp!B177)*DSTG!$B177+(drdp!E177)*DSTG!$C177+(drdp!H177)*DSTG!$D177)</f>
        <v>1.1117426719565762</v>
      </c>
      <c r="I177" s="18">
        <f>Model!$W$6*((drdp!C177)*DSTG!$B177+(drdp!F177)*DSTG!$C177+(drdp!I177)*DSTG!$D177)</f>
        <v>4.1490801366843213</v>
      </c>
      <c r="J177" s="18">
        <f>Model!$W$6*((drdp!D177)*DSTG!$B177+(drdp!G177)*DSTG!$C177+(drdp!J177)*DSTG!$D177)</f>
        <v>1.5210964396332696</v>
      </c>
      <c r="K177" s="21">
        <f>SUM(E$3:E176)+H177</f>
        <v>0.8793472289210531</v>
      </c>
      <c r="L177" s="21">
        <f>SUM(F$3:F176)+I177</f>
        <v>3.2817685358282702</v>
      </c>
      <c r="M177" s="21">
        <f>SUM(G$3:G176)+J177</f>
        <v>2.6546767568112113</v>
      </c>
      <c r="N177" s="19">
        <f t="shared" si="13"/>
        <v>0.77325154901113502</v>
      </c>
      <c r="O177" s="19">
        <f t="shared" si="14"/>
        <v>10.770004722752429</v>
      </c>
      <c r="P177" s="19">
        <f t="shared" si="15"/>
        <v>7.0473086831536911</v>
      </c>
      <c r="Q177" s="19">
        <f t="shared" si="16"/>
        <v>2.885814067940891</v>
      </c>
      <c r="R177" s="19">
        <f t="shared" si="17"/>
        <v>2.3343826497830671</v>
      </c>
      <c r="S177" s="19">
        <f t="shared" si="18"/>
        <v>8.7120346532976694</v>
      </c>
    </row>
    <row r="178" spans="1:19" x14ac:dyDescent="0.25">
      <c r="A178" s="26">
        <f>Wellpath!E178</f>
        <v>5250</v>
      </c>
      <c r="B178" s="73">
        <f>Wellpath!K178*Wellpath!P178</f>
        <v>18383032.5</v>
      </c>
      <c r="C178" s="22">
        <v>0</v>
      </c>
      <c r="D178" s="22">
        <v>0</v>
      </c>
      <c r="E178" s="20">
        <f>Model!$W$6*((drdp!B178+drdp!K178)*DSTG!$B178+(drdp!E178+drdp!N178)*DSTG!$C178+(drdp!H178+drdp!Q178)*DSTG!$D178)</f>
        <v>-1.6112012438667365E-2</v>
      </c>
      <c r="F178" s="20">
        <f>Model!$W$6*((drdp!C178+drdp!L178)*DSTG!$B178+(drdp!F178+drdp!O178)*DSTG!$C178+(drdp!I178+drdp!R178)*DSTG!$D178)</f>
        <v>-6.0130849033288795E-2</v>
      </c>
      <c r="G178" s="20">
        <f>Model!$W$6*((drdp!D178+drdp!M178)*DSTG!$B178+(drdp!G178+drdp!P178)*DSTG!$C178+(drdp!J178+drdp!S178)*DSTG!$D178)</f>
        <v>0.23232776015176906</v>
      </c>
      <c r="H178" s="18">
        <f>Model!$W$6*((drdp!B178)*DSTG!$B178+(drdp!E178)*DSTG!$C178+(drdp!H178)*DSTG!$D178)</f>
        <v>1.1400962341823289</v>
      </c>
      <c r="I178" s="18">
        <f>Model!$W$6*((drdp!C178)*DSTG!$B178+(drdp!F178)*DSTG!$C178+(drdp!I178)*DSTG!$D178)</f>
        <v>4.2548970714863978</v>
      </c>
      <c r="J178" s="18">
        <f>Model!$W$6*((drdp!D178)*DSTG!$B178+(drdp!G178)*DSTG!$C178+(drdp!J178)*DSTG!$D178)</f>
        <v>1.3048185460481976</v>
      </c>
      <c r="K178" s="21">
        <f>SUM(E$3:E177)+H178</f>
        <v>0.8886203197978606</v>
      </c>
      <c r="L178" s="21">
        <f>SUM(F$3:F177)+I178</f>
        <v>3.3163761821237205</v>
      </c>
      <c r="M178" s="21">
        <f>SUM(G$3:G177)+J178</f>
        <v>2.665289633682896</v>
      </c>
      <c r="N178" s="19">
        <f t="shared" si="13"/>
        <v>0.78964607275765208</v>
      </c>
      <c r="O178" s="19">
        <f t="shared" si="14"/>
        <v>10.998350981357504</v>
      </c>
      <c r="P178" s="19">
        <f t="shared" si="15"/>
        <v>7.103768831417506</v>
      </c>
      <c r="Q178" s="19">
        <f t="shared" si="16"/>
        <v>2.9469992635287885</v>
      </c>
      <c r="R178" s="19">
        <f t="shared" si="17"/>
        <v>2.3684305266372179</v>
      </c>
      <c r="S178" s="19">
        <f t="shared" si="18"/>
        <v>8.8391030596072113</v>
      </c>
    </row>
    <row r="179" spans="1:19" x14ac:dyDescent="0.25">
      <c r="A179" s="26">
        <f>Wellpath!E179</f>
        <v>5280</v>
      </c>
      <c r="B179" s="73">
        <f>Wellpath!K179*Wellpath!P179</f>
        <v>18525091.199999999</v>
      </c>
      <c r="C179" s="22">
        <v>0</v>
      </c>
      <c r="D179" s="22">
        <v>0</v>
      </c>
      <c r="E179" s="20">
        <f>Model!$W$6*((drdp!B179+drdp!K179)*DSTG!$B179+(drdp!E179+drdp!N179)*DSTG!$C179+(drdp!H179+drdp!Q179)*DSTG!$D179)</f>
        <v>-1.3042945149386375E-2</v>
      </c>
      <c r="F179" s="20">
        <f>Model!$W$6*((drdp!C179+drdp!L179)*DSTG!$B179+(drdp!F179+drdp!O179)*DSTG!$C179+(drdp!I179+drdp!R179)*DSTG!$D179)</f>
        <v>-4.8676933977842882E-2</v>
      </c>
      <c r="G179" s="20">
        <f>Model!$W$6*((drdp!D179+drdp!M179)*DSTG!$B179+(drdp!G179+drdp!P179)*DSTG!$C179+(drdp!J179+drdp!S179)*DSTG!$D179)</f>
        <v>0.2370854603909526</v>
      </c>
      <c r="H179" s="18">
        <f>Model!$W$6*((drdp!B179)*DSTG!$B179+(drdp!E179)*DSTG!$C179+(drdp!H179)*DSTG!$D179)</f>
        <v>1.1651430858780261</v>
      </c>
      <c r="I179" s="18">
        <f>Model!$W$6*((drdp!C179)*DSTG!$B179+(drdp!F179)*DSTG!$C179+(drdp!I179)*DSTG!$D179)</f>
        <v>4.3483731945843829</v>
      </c>
      <c r="J179" s="18">
        <f>Model!$W$6*((drdp!D179)*DSTG!$B179+(drdp!G179)*DSTG!$C179+(drdp!J179)*DSTG!$D179)</f>
        <v>1.0807786810957882</v>
      </c>
      <c r="K179" s="21">
        <f>SUM(E$3:E178)+H179</f>
        <v>0.89755515905489047</v>
      </c>
      <c r="L179" s="21">
        <f>SUM(F$3:F178)+I179</f>
        <v>3.3497214561884165</v>
      </c>
      <c r="M179" s="21">
        <f>SUM(G$3:G178)+J179</f>
        <v>2.6735775288822561</v>
      </c>
      <c r="N179" s="19">
        <f t="shared" si="13"/>
        <v>0.80560526354604978</v>
      </c>
      <c r="O179" s="19">
        <f t="shared" si="14"/>
        <v>11.220633834049046</v>
      </c>
      <c r="P179" s="19">
        <f t="shared" si="15"/>
        <v>7.1480168029441504</v>
      </c>
      <c r="Q179" s="19">
        <f t="shared" si="16"/>
        <v>3.0065597743987738</v>
      </c>
      <c r="R179" s="19">
        <f t="shared" si="17"/>
        <v>2.3996833041814942</v>
      </c>
      <c r="S179" s="19">
        <f t="shared" si="18"/>
        <v>8.9557400132800993</v>
      </c>
    </row>
    <row r="180" spans="1:19" x14ac:dyDescent="0.25">
      <c r="A180" s="26">
        <f>Wellpath!E180</f>
        <v>5310</v>
      </c>
      <c r="B180" s="73">
        <f>Wellpath!K180*Wellpath!P180</f>
        <v>18659340</v>
      </c>
      <c r="C180" s="22">
        <v>0</v>
      </c>
      <c r="D180" s="22">
        <v>0</v>
      </c>
      <c r="E180" s="20">
        <f>Model!$W$6*((drdp!B180+drdp!K180)*DSTG!$B180+(drdp!E180+drdp!N180)*DSTG!$C180+(drdp!H180+drdp!Q180)*DSTG!$D180)</f>
        <v>-9.8847370875033633E-3</v>
      </c>
      <c r="F180" s="20">
        <f>Model!$W$6*((drdp!C180+drdp!L180)*DSTG!$B180+(drdp!F180+drdp!O180)*DSTG!$C180+(drdp!I180+drdp!R180)*DSTG!$D180)</f>
        <v>-3.6890341030023609E-2</v>
      </c>
      <c r="G180" s="20">
        <f>Model!$W$6*((drdp!D180+drdp!M180)*DSTG!$B180+(drdp!G180+drdp!P180)*DSTG!$C180+(drdp!J180+drdp!S180)*DSTG!$D180)</f>
        <v>0.24113284914434929</v>
      </c>
      <c r="H180" s="18">
        <f>Model!$W$6*((drdp!B180)*DSTG!$B180+(drdp!E180)*DSTG!$C180+(drdp!H180)*DSTG!$D180)</f>
        <v>1.1867241839106868</v>
      </c>
      <c r="I180" s="18">
        <f>Model!$W$6*((drdp!C180)*DSTG!$B180+(drdp!F180)*DSTG!$C180+(drdp!I180)*DSTG!$D180)</f>
        <v>4.4289149489253949</v>
      </c>
      <c r="J180" s="18">
        <f>Model!$W$6*((drdp!D180)*DSTG!$B180+(drdp!G180)*DSTG!$C180+(drdp!J180)*DSTG!$D180)</f>
        <v>0.84980734998090424</v>
      </c>
      <c r="K180" s="21">
        <f>SUM(E$3:E179)+H180</f>
        <v>0.90609331193816478</v>
      </c>
      <c r="L180" s="21">
        <f>SUM(F$3:F179)+I180</f>
        <v>3.3815862765515861</v>
      </c>
      <c r="M180" s="21">
        <f>SUM(G$3:G179)+J180</f>
        <v>2.6796916581583243</v>
      </c>
      <c r="N180" s="19">
        <f t="shared" si="13"/>
        <v>0.8210050899390724</v>
      </c>
      <c r="O180" s="19">
        <f t="shared" si="14"/>
        <v>11.43512574576202</v>
      </c>
      <c r="P180" s="19">
        <f t="shared" si="15"/>
        <v>7.1807473828033102</v>
      </c>
      <c r="Q180" s="19">
        <f t="shared" si="16"/>
        <v>3.0640327089252732</v>
      </c>
      <c r="R180" s="19">
        <f t="shared" si="17"/>
        <v>2.4280506895137486</v>
      </c>
      <c r="S180" s="19">
        <f t="shared" si="18"/>
        <v>9.0616085366179533</v>
      </c>
    </row>
    <row r="181" spans="1:19" x14ac:dyDescent="0.25">
      <c r="A181" s="26">
        <f>Wellpath!E181</f>
        <v>5340</v>
      </c>
      <c r="B181" s="73">
        <f>Wellpath!K181*Wellpath!P181</f>
        <v>18785692.800000001</v>
      </c>
      <c r="C181" s="22">
        <v>0</v>
      </c>
      <c r="D181" s="22">
        <v>0</v>
      </c>
      <c r="E181" s="20">
        <f>Model!$W$6*((drdp!B181+drdp!K181)*DSTG!$B181+(drdp!E181+drdp!N181)*DSTG!$C181+(drdp!H181+drdp!Q181)*DSTG!$D181)</f>
        <v>-6.6496407756654729E-3</v>
      </c>
      <c r="F181" s="20">
        <f>Model!$W$6*((drdp!C181+drdp!L181)*DSTG!$B181+(drdp!F181+drdp!O181)*DSTG!$C181+(drdp!I181+drdp!R181)*DSTG!$D181)</f>
        <v>-2.481679722686498E-2</v>
      </c>
      <c r="G181" s="20">
        <f>Model!$W$6*((drdp!D181+drdp!M181)*DSTG!$B181+(drdp!G181+drdp!P181)*DSTG!$C181+(drdp!J181+drdp!S181)*DSTG!$D181)</f>
        <v>0.24444532590049123</v>
      </c>
      <c r="H181" s="18">
        <f>Model!$W$6*((drdp!B181)*DSTG!$B181+(drdp!E181)*DSTG!$C181+(drdp!H181)*DSTG!$D181)</f>
        <v>1.2047118275143422</v>
      </c>
      <c r="I181" s="18">
        <f>Model!$W$6*((drdp!C181)*DSTG!$B181+(drdp!F181)*DSTG!$C181+(drdp!I181)*DSTG!$D181)</f>
        <v>4.4960457487626799</v>
      </c>
      <c r="J181" s="18">
        <f>Model!$W$6*((drdp!D181)*DSTG!$B181+(drdp!G181)*DSTG!$C181+(drdp!J181)*DSTG!$D181)</f>
        <v>0.6127961754225425</v>
      </c>
      <c r="K181" s="21">
        <f>SUM(E$3:E180)+H181</f>
        <v>0.91419621845431687</v>
      </c>
      <c r="L181" s="21">
        <f>SUM(F$3:F180)+I181</f>
        <v>3.4118267353588472</v>
      </c>
      <c r="M181" s="21">
        <f>SUM(G$3:G180)+J181</f>
        <v>2.6838133327443123</v>
      </c>
      <c r="N181" s="19">
        <f t="shared" si="13"/>
        <v>0.83575472583617305</v>
      </c>
      <c r="O181" s="19">
        <f t="shared" si="14"/>
        <v>11.64056167210941</v>
      </c>
      <c r="P181" s="19">
        <f t="shared" si="15"/>
        <v>7.2028540050161327</v>
      </c>
      <c r="Q181" s="19">
        <f t="shared" si="16"/>
        <v>3.1190790994863953</v>
      </c>
      <c r="R181" s="19">
        <f t="shared" si="17"/>
        <v>2.4535319998321277</v>
      </c>
      <c r="S181" s="19">
        <f t="shared" si="18"/>
        <v>9.156706081369574</v>
      </c>
    </row>
    <row r="182" spans="1:19" x14ac:dyDescent="0.25">
      <c r="A182" s="26">
        <f>Wellpath!E182</f>
        <v>5370</v>
      </c>
      <c r="B182" s="73">
        <f>Wellpath!K182*Wellpath!P182</f>
        <v>18903849.899999999</v>
      </c>
      <c r="C182" s="22">
        <v>0</v>
      </c>
      <c r="D182" s="22">
        <v>0</v>
      </c>
      <c r="E182" s="20">
        <f>Model!$W$6*((drdp!B182+drdp!K182)*DSTG!$B182+(drdp!E182+drdp!N182)*DSTG!$C182+(drdp!H182+drdp!Q182)*DSTG!$D182)</f>
        <v>-3.3503241422694644E-3</v>
      </c>
      <c r="F182" s="20">
        <f>Model!$W$6*((drdp!C182+drdp!L182)*DSTG!$B182+(drdp!F182+drdp!O182)*DSTG!$C182+(drdp!I182+drdp!R182)*DSTG!$D182)</f>
        <v>-1.2503579920774692E-2</v>
      </c>
      <c r="G182" s="20">
        <f>Model!$W$6*((drdp!D182+drdp!M182)*DSTG!$B182+(drdp!G182+drdp!P182)*DSTG!$C182+(drdp!J182+drdp!S182)*DSTG!$D182)</f>
        <v>0.2469987974861729</v>
      </c>
      <c r="H182" s="18">
        <f>Model!$W$6*((drdp!B182)*DSTG!$B182+(drdp!E182)*DSTG!$C182+(drdp!H182)*DSTG!$D182)</f>
        <v>1.2189806154606082</v>
      </c>
      <c r="I182" s="18">
        <f>Model!$W$6*((drdp!C182)*DSTG!$B182+(drdp!F182)*DSTG!$C182+(drdp!I182)*DSTG!$D182)</f>
        <v>4.5492975903405695</v>
      </c>
      <c r="J182" s="18">
        <f>Model!$W$6*((drdp!D182)*DSTG!$B182+(drdp!G182)*DSTG!$C182+(drdp!J182)*DSTG!$D182)</f>
        <v>0.37066768013487061</v>
      </c>
      <c r="K182" s="21">
        <f>SUM(E$3:E181)+H182</f>
        <v>0.92181536562491728</v>
      </c>
      <c r="L182" s="21">
        <f>SUM(F$3:F181)+I182</f>
        <v>3.4402617797098722</v>
      </c>
      <c r="M182" s="21">
        <f>SUM(G$3:G181)+J182</f>
        <v>2.6861301633571317</v>
      </c>
      <c r="N182" s="19">
        <f t="shared" si="13"/>
        <v>0.84974356830219988</v>
      </c>
      <c r="O182" s="19">
        <f t="shared" si="14"/>
        <v>11.835401112932537</v>
      </c>
      <c r="P182" s="19">
        <f t="shared" si="15"/>
        <v>7.2152952544970113</v>
      </c>
      <c r="Q182" s="19">
        <f t="shared" si="16"/>
        <v>3.1712861703086843</v>
      </c>
      <c r="R182" s="19">
        <f t="shared" si="17"/>
        <v>2.476116058651173</v>
      </c>
      <c r="S182" s="19">
        <f t="shared" si="18"/>
        <v>9.2409909363233762</v>
      </c>
    </row>
    <row r="183" spans="1:19" x14ac:dyDescent="0.25">
      <c r="A183" s="26">
        <f>Wellpath!E183</f>
        <v>5400</v>
      </c>
      <c r="B183" s="73">
        <f>Wellpath!K183*Wellpath!P183</f>
        <v>19013724</v>
      </c>
      <c r="C183" s="22">
        <v>0</v>
      </c>
      <c r="D183" s="22">
        <v>0</v>
      </c>
      <c r="E183" s="20">
        <f>Model!$W$6*((drdp!B183+drdp!K183)*DSTG!$B183+(drdp!E183+drdp!N183)*DSTG!$C183+(drdp!H183+drdp!Q183)*DSTG!$D183)</f>
        <v>-8.4302694429696655E-4</v>
      </c>
      <c r="F183" s="20">
        <f>Model!$W$6*((drdp!C183+drdp!L183)*DSTG!$B183+(drdp!F183+drdp!O183)*DSTG!$C183+(drdp!I183+drdp!R183)*DSTG!$D183)</f>
        <v>-3.1462193882656063E-3</v>
      </c>
      <c r="G183" s="20">
        <f>Model!$W$6*((drdp!D183+drdp!M183)*DSTG!$B183+(drdp!G183+drdp!P183)*DSTG!$C183+(drdp!J183+drdp!S183)*DSTG!$D183)</f>
        <v>0.12438767840992652</v>
      </c>
      <c r="H183" s="18">
        <f>Model!$W$6*((drdp!B183)*DSTG!$B183+(drdp!E183)*DSTG!$C183+(drdp!H183)*DSTG!$D183)</f>
        <v>1.2294354454364231</v>
      </c>
      <c r="I183" s="18">
        <f>Model!$W$6*((drdp!C183)*DSTG!$B183+(drdp!F183)*DSTG!$C183+(drdp!I183)*DSTG!$D183)</f>
        <v>4.5883155469948065</v>
      </c>
      <c r="J183" s="18">
        <f>Model!$W$6*((drdp!D183)*DSTG!$B183+(drdp!G183)*DSTG!$C183+(drdp!J183)*DSTG!$D183)</f>
        <v>0.12438767840992683</v>
      </c>
      <c r="K183" s="21">
        <f>SUM(E$3:E182)+H183</f>
        <v>0.92891987145846278</v>
      </c>
      <c r="L183" s="21">
        <f>SUM(F$3:F182)+I183</f>
        <v>3.4667761564433341</v>
      </c>
      <c r="M183" s="21">
        <f>SUM(G$3:G182)+J183</f>
        <v>2.6868489591183606</v>
      </c>
      <c r="N183" s="19">
        <f t="shared" si="13"/>
        <v>0.86289212759040701</v>
      </c>
      <c r="O183" s="19">
        <f t="shared" si="14"/>
        <v>12.018536918884017</v>
      </c>
      <c r="P183" s="19">
        <f t="shared" si="15"/>
        <v>7.2191573291154176</v>
      </c>
      <c r="Q183" s="19">
        <f t="shared" si="16"/>
        <v>3.2203572616186058</v>
      </c>
      <c r="R183" s="19">
        <f t="shared" si="17"/>
        <v>2.4958673897325321</v>
      </c>
      <c r="S183" s="19">
        <f t="shared" si="18"/>
        <v>9.3147039074361242</v>
      </c>
    </row>
    <row r="184" spans="1:19" x14ac:dyDescent="0.25">
      <c r="A184" s="26">
        <f>Wellpath!E184</f>
        <v>5430</v>
      </c>
      <c r="B184" s="73">
        <f>Wellpath!K184*Wellpath!P184</f>
        <v>19119355.800000001</v>
      </c>
      <c r="C184" s="22">
        <v>0</v>
      </c>
      <c r="D184" s="22">
        <v>0</v>
      </c>
      <c r="E184" s="20">
        <f>Model!$W$6*((drdp!B184+drdp!K184)*DSTG!$B184+(drdp!E184+drdp!N184)*DSTG!$C184+(drdp!H184+drdp!Q184)*DSTG!$D184)</f>
        <v>0</v>
      </c>
      <c r="F184" s="20">
        <f>Model!$W$6*((drdp!C184+drdp!L184)*DSTG!$B184+(drdp!F184+drdp!O184)*DSTG!$C184+(drdp!I184+drdp!R184)*DSTG!$D184)</f>
        <v>0</v>
      </c>
      <c r="G184" s="20">
        <f>Model!$W$6*((drdp!D184+drdp!M184)*DSTG!$B184+(drdp!G184+drdp!P184)*DSTG!$C184+(drdp!J184+drdp!S184)*DSTG!$D184)</f>
        <v>0</v>
      </c>
      <c r="H184" s="18">
        <f>Model!$W$6*((drdp!B184)*DSTG!$B184+(drdp!E184)*DSTG!$C184+(drdp!H184)*DSTG!$D184)</f>
        <v>1.2371133527828355</v>
      </c>
      <c r="I184" s="18">
        <f>Model!$W$6*((drdp!C184)*DSTG!$B184+(drdp!F184)*DSTG!$C184+(drdp!I184)*DSTG!$D184)</f>
        <v>4.6169698873074232</v>
      </c>
      <c r="J184" s="18">
        <f>Model!$W$6*((drdp!D184)*DSTG!$B184+(drdp!G184)*DSTG!$C184+(drdp!J184)*DSTG!$D184)</f>
        <v>2.9280061521522702E-16</v>
      </c>
      <c r="K184" s="21">
        <f>SUM(E$3:E183)+H184</f>
        <v>0.93575475186057822</v>
      </c>
      <c r="L184" s="21">
        <f>SUM(F$3:F183)+I184</f>
        <v>3.4922842773676854</v>
      </c>
      <c r="M184" s="21">
        <f>SUM(G$3:G183)+J184</f>
        <v>2.6868489591183606</v>
      </c>
      <c r="N184" s="19">
        <f t="shared" si="13"/>
        <v>0.87563695562965227</v>
      </c>
      <c r="O184" s="19">
        <f t="shared" si="14"/>
        <v>12.196049473949536</v>
      </c>
      <c r="P184" s="19">
        <f t="shared" si="15"/>
        <v>7.2191573291154176</v>
      </c>
      <c r="Q184" s="19">
        <f t="shared" si="16"/>
        <v>3.267921607394797</v>
      </c>
      <c r="R184" s="19">
        <f t="shared" si="17"/>
        <v>2.5142316810266543</v>
      </c>
      <c r="S184" s="19">
        <f t="shared" si="18"/>
        <v>9.3832403755907823</v>
      </c>
    </row>
    <row r="185" spans="1:19" x14ac:dyDescent="0.25">
      <c r="A185" s="26">
        <f>Wellpath!E185</f>
        <v>5460</v>
      </c>
      <c r="B185" s="73">
        <f>Wellpath!K185*Wellpath!P185</f>
        <v>19224987.600000001</v>
      </c>
      <c r="C185" s="22">
        <v>0</v>
      </c>
      <c r="D185" s="22">
        <v>0</v>
      </c>
      <c r="E185" s="20">
        <f>Model!$W$6*((drdp!B185+drdp!K185)*DSTG!$B185+(drdp!E185+drdp!N185)*DSTG!$C185+(drdp!H185+drdp!Q185)*DSTG!$D185)</f>
        <v>0</v>
      </c>
      <c r="F185" s="20">
        <f>Model!$W$6*((drdp!C185+drdp!L185)*DSTG!$B185+(drdp!F185+drdp!O185)*DSTG!$C185+(drdp!I185+drdp!R185)*DSTG!$D185)</f>
        <v>0</v>
      </c>
      <c r="G185" s="20">
        <f>Model!$W$6*((drdp!D185+drdp!M185)*DSTG!$B185+(drdp!G185+drdp!P185)*DSTG!$C185+(drdp!J185+drdp!S185)*DSTG!$D185)</f>
        <v>0</v>
      </c>
      <c r="H185" s="18">
        <f>Model!$W$6*((drdp!B185)*DSTG!$B185+(drdp!E185)*DSTG!$C185+(drdp!H185)*DSTG!$D185)</f>
        <v>1.2439482331849505</v>
      </c>
      <c r="I185" s="18">
        <f>Model!$W$6*((drdp!C185)*DSTG!$B185+(drdp!F185)*DSTG!$C185+(drdp!I185)*DSTG!$D185)</f>
        <v>4.6424780082317731</v>
      </c>
      <c r="J185" s="18">
        <f>Model!$W$6*((drdp!D185)*DSTG!$B185+(drdp!G185)*DSTG!$C185+(drdp!J185)*DSTG!$D185)</f>
        <v>2.9441829817221724E-16</v>
      </c>
      <c r="K185" s="21">
        <f>SUM(E$3:E184)+H185</f>
        <v>0.94258963226269321</v>
      </c>
      <c r="L185" s="21">
        <f>SUM(F$3:F184)+I185</f>
        <v>3.5177923982920354</v>
      </c>
      <c r="M185" s="21">
        <f>SUM(G$3:G184)+J185</f>
        <v>2.6868489591183606</v>
      </c>
      <c r="N185" s="19">
        <f t="shared" si="13"/>
        <v>0.88847521484911918</v>
      </c>
      <c r="O185" s="19">
        <f t="shared" si="14"/>
        <v>12.37486335748123</v>
      </c>
      <c r="P185" s="19">
        <f t="shared" si="15"/>
        <v>7.2191573291154176</v>
      </c>
      <c r="Q185" s="19">
        <f t="shared" si="16"/>
        <v>3.3158346430825874</v>
      </c>
      <c r="R185" s="19">
        <f t="shared" si="17"/>
        <v>2.5325959723207756</v>
      </c>
      <c r="S185" s="19">
        <f t="shared" si="18"/>
        <v>9.4517768437454368</v>
      </c>
    </row>
    <row r="186" spans="1:19" x14ac:dyDescent="0.25">
      <c r="A186" s="26">
        <f>Wellpath!E186</f>
        <v>5490</v>
      </c>
      <c r="B186" s="73">
        <f>Wellpath!K186*Wellpath!P186</f>
        <v>19330619.399999999</v>
      </c>
      <c r="C186" s="22">
        <v>0</v>
      </c>
      <c r="D186" s="22">
        <v>0</v>
      </c>
      <c r="E186" s="20">
        <f>Model!$W$6*((drdp!B186+drdp!K186)*DSTG!$B186+(drdp!E186+drdp!N186)*DSTG!$C186+(drdp!H186+drdp!Q186)*DSTG!$D186)</f>
        <v>0</v>
      </c>
      <c r="F186" s="20">
        <f>Model!$W$6*((drdp!C186+drdp!L186)*DSTG!$B186+(drdp!F186+drdp!O186)*DSTG!$C186+(drdp!I186+drdp!R186)*DSTG!$D186)</f>
        <v>0</v>
      </c>
      <c r="G186" s="20">
        <f>Model!$W$6*((drdp!D186+drdp!M186)*DSTG!$B186+(drdp!G186+drdp!P186)*DSTG!$C186+(drdp!J186+drdp!S186)*DSTG!$D186)</f>
        <v>0</v>
      </c>
      <c r="H186" s="18">
        <f>Model!$W$6*((drdp!B186)*DSTG!$B186+(drdp!E186)*DSTG!$C186+(drdp!H186)*DSTG!$D186)</f>
        <v>1.2507831135870655</v>
      </c>
      <c r="I186" s="18">
        <f>Model!$W$6*((drdp!C186)*DSTG!$B186+(drdp!F186)*DSTG!$C186+(drdp!I186)*DSTG!$D186)</f>
        <v>4.6679861291561231</v>
      </c>
      <c r="J186" s="18">
        <f>Model!$W$6*((drdp!D186)*DSTG!$B186+(drdp!G186)*DSTG!$C186+(drdp!J186)*DSTG!$D186)</f>
        <v>2.9603598112920741E-16</v>
      </c>
      <c r="K186" s="21">
        <f>SUM(E$3:E185)+H186</f>
        <v>0.94942451266480821</v>
      </c>
      <c r="L186" s="21">
        <f>SUM(F$3:F185)+I186</f>
        <v>3.5433005192163853</v>
      </c>
      <c r="M186" s="21">
        <f>SUM(G$3:G185)+J186</f>
        <v>2.6868489591183606</v>
      </c>
      <c r="N186" s="19">
        <f t="shared" si="13"/>
        <v>0.90140690524880851</v>
      </c>
      <c r="O186" s="19">
        <f t="shared" si="14"/>
        <v>12.554978569479106</v>
      </c>
      <c r="P186" s="19">
        <f t="shared" si="15"/>
        <v>7.2191573291154176</v>
      </c>
      <c r="Q186" s="19">
        <f t="shared" si="16"/>
        <v>3.3640963686819787</v>
      </c>
      <c r="R186" s="19">
        <f t="shared" si="17"/>
        <v>2.5509602636148969</v>
      </c>
      <c r="S186" s="19">
        <f t="shared" si="18"/>
        <v>9.5203133119000913</v>
      </c>
    </row>
    <row r="187" spans="1:19" x14ac:dyDescent="0.25">
      <c r="A187" s="26">
        <f>Wellpath!E187</f>
        <v>5520</v>
      </c>
      <c r="B187" s="73">
        <f>Wellpath!K187*Wellpath!P187</f>
        <v>19436251.199999999</v>
      </c>
      <c r="C187" s="22">
        <v>0</v>
      </c>
      <c r="D187" s="22">
        <v>0</v>
      </c>
      <c r="E187" s="20">
        <f>Model!$W$6*((drdp!B187+drdp!K187)*DSTG!$B187+(drdp!E187+drdp!N187)*DSTG!$C187+(drdp!H187+drdp!Q187)*DSTG!$D187)</f>
        <v>0</v>
      </c>
      <c r="F187" s="20">
        <f>Model!$W$6*((drdp!C187+drdp!L187)*DSTG!$B187+(drdp!F187+drdp!O187)*DSTG!$C187+(drdp!I187+drdp!R187)*DSTG!$D187)</f>
        <v>0</v>
      </c>
      <c r="G187" s="20">
        <f>Model!$W$6*((drdp!D187+drdp!M187)*DSTG!$B187+(drdp!G187+drdp!P187)*DSTG!$C187+(drdp!J187+drdp!S187)*DSTG!$D187)</f>
        <v>0</v>
      </c>
      <c r="H187" s="18">
        <f>Model!$W$6*((drdp!B187)*DSTG!$B187+(drdp!E187)*DSTG!$C187+(drdp!H187)*DSTG!$D187)</f>
        <v>1.2576179939891807</v>
      </c>
      <c r="I187" s="18">
        <f>Model!$W$6*((drdp!C187)*DSTG!$B187+(drdp!F187)*DSTG!$C187+(drdp!I187)*DSTG!$D187)</f>
        <v>4.6934942500804739</v>
      </c>
      <c r="J187" s="18">
        <f>Model!$W$6*((drdp!D187)*DSTG!$B187+(drdp!G187)*DSTG!$C187+(drdp!J187)*DSTG!$D187)</f>
        <v>2.9765366408619762E-16</v>
      </c>
      <c r="K187" s="21">
        <f>SUM(E$3:E186)+H187</f>
        <v>0.95625939306692342</v>
      </c>
      <c r="L187" s="21">
        <f>SUM(F$3:F186)+I187</f>
        <v>3.5688086401407362</v>
      </c>
      <c r="M187" s="21">
        <f>SUM(G$3:G186)+J187</f>
        <v>2.6868489591183606</v>
      </c>
      <c r="N187" s="19">
        <f t="shared" si="13"/>
        <v>0.91443202682872071</v>
      </c>
      <c r="O187" s="19">
        <f t="shared" si="14"/>
        <v>12.736395109943171</v>
      </c>
      <c r="P187" s="19">
        <f t="shared" si="15"/>
        <v>7.2191573291154176</v>
      </c>
      <c r="Q187" s="19">
        <f t="shared" si="16"/>
        <v>3.4127067841929728</v>
      </c>
      <c r="R187" s="19">
        <f t="shared" si="17"/>
        <v>2.5693245549090187</v>
      </c>
      <c r="S187" s="19">
        <f t="shared" si="18"/>
        <v>9.5888497800547494</v>
      </c>
    </row>
    <row r="188" spans="1:19" x14ac:dyDescent="0.25">
      <c r="A188" s="26">
        <f>Wellpath!E188</f>
        <v>5550</v>
      </c>
      <c r="B188" s="73">
        <f>Wellpath!K188*Wellpath!P188</f>
        <v>19541883</v>
      </c>
      <c r="C188" s="22">
        <v>0</v>
      </c>
      <c r="D188" s="22">
        <v>0</v>
      </c>
      <c r="E188" s="20">
        <f>Model!$W$6*((drdp!B188+drdp!K188)*DSTG!$B188+(drdp!E188+drdp!N188)*DSTG!$C188+(drdp!H188+drdp!Q188)*DSTG!$D188)</f>
        <v>0</v>
      </c>
      <c r="F188" s="20">
        <f>Model!$W$6*((drdp!C188+drdp!L188)*DSTG!$B188+(drdp!F188+drdp!O188)*DSTG!$C188+(drdp!I188+drdp!R188)*DSTG!$D188)</f>
        <v>0</v>
      </c>
      <c r="G188" s="20">
        <f>Model!$W$6*((drdp!D188+drdp!M188)*DSTG!$B188+(drdp!G188+drdp!P188)*DSTG!$C188+(drdp!J188+drdp!S188)*DSTG!$D188)</f>
        <v>0</v>
      </c>
      <c r="H188" s="18">
        <f>Model!$W$6*((drdp!B188)*DSTG!$B188+(drdp!E188)*DSTG!$C188+(drdp!H188)*DSTG!$D188)</f>
        <v>1.2644528743912957</v>
      </c>
      <c r="I188" s="18">
        <f>Model!$W$6*((drdp!C188)*DSTG!$B188+(drdp!F188)*DSTG!$C188+(drdp!I188)*DSTG!$D188)</f>
        <v>4.7190023710048239</v>
      </c>
      <c r="J188" s="18">
        <f>Model!$W$6*((drdp!D188)*DSTG!$B188+(drdp!G188)*DSTG!$C188+(drdp!J188)*DSTG!$D188)</f>
        <v>2.9927134704318784E-16</v>
      </c>
      <c r="K188" s="21">
        <f>SUM(E$3:E187)+H188</f>
        <v>0.96309427346903842</v>
      </c>
      <c r="L188" s="21">
        <f>SUM(F$3:F187)+I188</f>
        <v>3.5943167610650861</v>
      </c>
      <c r="M188" s="21">
        <f>SUM(G$3:G187)+J188</f>
        <v>2.6868489591183606</v>
      </c>
      <c r="N188" s="19">
        <f t="shared" si="13"/>
        <v>0.92755057958885501</v>
      </c>
      <c r="O188" s="19">
        <f t="shared" si="14"/>
        <v>12.919112978873411</v>
      </c>
      <c r="P188" s="19">
        <f t="shared" si="15"/>
        <v>7.2191573291154176</v>
      </c>
      <c r="Q188" s="19">
        <f t="shared" si="16"/>
        <v>3.4616658896155665</v>
      </c>
      <c r="R188" s="19">
        <f t="shared" si="17"/>
        <v>2.5876888462031395</v>
      </c>
      <c r="S188" s="19">
        <f t="shared" si="18"/>
        <v>9.6573862482094039</v>
      </c>
    </row>
    <row r="189" spans="1:19" x14ac:dyDescent="0.25">
      <c r="A189" s="26">
        <f>Wellpath!E189</f>
        <v>5580</v>
      </c>
      <c r="B189" s="73">
        <f>Wellpath!K189*Wellpath!P189</f>
        <v>19647514.800000001</v>
      </c>
      <c r="C189" s="22">
        <v>0</v>
      </c>
      <c r="D189" s="22">
        <v>0</v>
      </c>
      <c r="E189" s="20">
        <f>Model!$W$6*((drdp!B189+drdp!K189)*DSTG!$B189+(drdp!E189+drdp!N189)*DSTG!$C189+(drdp!H189+drdp!Q189)*DSTG!$D189)</f>
        <v>0</v>
      </c>
      <c r="F189" s="20">
        <f>Model!$W$6*((drdp!C189+drdp!L189)*DSTG!$B189+(drdp!F189+drdp!O189)*DSTG!$C189+(drdp!I189+drdp!R189)*DSTG!$D189)</f>
        <v>0</v>
      </c>
      <c r="G189" s="20">
        <f>Model!$W$6*((drdp!D189+drdp!M189)*DSTG!$B189+(drdp!G189+drdp!P189)*DSTG!$C189+(drdp!J189+drdp!S189)*DSTG!$D189)</f>
        <v>0</v>
      </c>
      <c r="H189" s="18">
        <f>Model!$W$6*((drdp!B189)*DSTG!$B189+(drdp!E189)*DSTG!$C189+(drdp!H189)*DSTG!$D189)</f>
        <v>1.2712877547934109</v>
      </c>
      <c r="I189" s="18">
        <f>Model!$W$6*((drdp!C189)*DSTG!$B189+(drdp!F189)*DSTG!$C189+(drdp!I189)*DSTG!$D189)</f>
        <v>4.7445104919291738</v>
      </c>
      <c r="J189" s="18">
        <f>Model!$W$6*((drdp!D189)*DSTG!$B189+(drdp!G189)*DSTG!$C189+(drdp!J189)*DSTG!$D189)</f>
        <v>3.0088903000017806E-16</v>
      </c>
      <c r="K189" s="21">
        <f>SUM(E$3:E188)+H189</f>
        <v>0.96992915387115364</v>
      </c>
      <c r="L189" s="21">
        <f>SUM(F$3:F188)+I189</f>
        <v>3.6198248819894361</v>
      </c>
      <c r="M189" s="21">
        <f>SUM(G$3:G188)+J189</f>
        <v>2.6868489591183606</v>
      </c>
      <c r="N189" s="19">
        <f t="shared" si="13"/>
        <v>0.94076256352921206</v>
      </c>
      <c r="O189" s="19">
        <f t="shared" si="14"/>
        <v>13.103132176269835</v>
      </c>
      <c r="P189" s="19">
        <f t="shared" si="15"/>
        <v>7.2191573291154176</v>
      </c>
      <c r="Q189" s="19">
        <f t="shared" si="16"/>
        <v>3.5109736849497621</v>
      </c>
      <c r="R189" s="19">
        <f t="shared" si="17"/>
        <v>2.6060531374972613</v>
      </c>
      <c r="S189" s="19">
        <f t="shared" si="18"/>
        <v>9.7259227163640585</v>
      </c>
    </row>
    <row r="190" spans="1:19" x14ac:dyDescent="0.25">
      <c r="A190" s="26">
        <f>Wellpath!E190</f>
        <v>5610</v>
      </c>
      <c r="B190" s="73">
        <f>Wellpath!K190*Wellpath!P190</f>
        <v>19753146.600000001</v>
      </c>
      <c r="C190" s="22">
        <v>0</v>
      </c>
      <c r="D190" s="22">
        <v>0</v>
      </c>
      <c r="E190" s="20">
        <f>Model!$W$6*((drdp!B190+drdp!K190)*DSTG!$B190+(drdp!E190+drdp!N190)*DSTG!$C190+(drdp!H190+drdp!Q190)*DSTG!$D190)</f>
        <v>0</v>
      </c>
      <c r="F190" s="20">
        <f>Model!$W$6*((drdp!C190+drdp!L190)*DSTG!$B190+(drdp!F190+drdp!O190)*DSTG!$C190+(drdp!I190+drdp!R190)*DSTG!$D190)</f>
        <v>0</v>
      </c>
      <c r="G190" s="20">
        <f>Model!$W$6*((drdp!D190+drdp!M190)*DSTG!$B190+(drdp!G190+drdp!P190)*DSTG!$C190+(drdp!J190+drdp!S190)*DSTG!$D190)</f>
        <v>0</v>
      </c>
      <c r="H190" s="18">
        <f>Model!$W$6*((drdp!B190)*DSTG!$B190+(drdp!E190)*DSTG!$C190+(drdp!H190)*DSTG!$D190)</f>
        <v>1.2781226351955259</v>
      </c>
      <c r="I190" s="18">
        <f>Model!$W$6*((drdp!C190)*DSTG!$B190+(drdp!F190)*DSTG!$C190+(drdp!I190)*DSTG!$D190)</f>
        <v>4.7700186128535247</v>
      </c>
      <c r="J190" s="18">
        <f>Model!$W$6*((drdp!D190)*DSTG!$B190+(drdp!G190)*DSTG!$C190+(drdp!J190)*DSTG!$D190)</f>
        <v>3.0250671295716822E-16</v>
      </c>
      <c r="K190" s="21">
        <f>SUM(E$3:E189)+H190</f>
        <v>0.97676403427326863</v>
      </c>
      <c r="L190" s="21">
        <f>SUM(F$3:F189)+I190</f>
        <v>3.6453330029137869</v>
      </c>
      <c r="M190" s="21">
        <f>SUM(G$3:G189)+J190</f>
        <v>2.6868489591183606</v>
      </c>
      <c r="N190" s="19">
        <f t="shared" si="13"/>
        <v>0.95406797864979109</v>
      </c>
      <c r="O190" s="19">
        <f t="shared" si="14"/>
        <v>13.288452702132448</v>
      </c>
      <c r="P190" s="19">
        <f t="shared" si="15"/>
        <v>7.2191573291154176</v>
      </c>
      <c r="Q190" s="19">
        <f t="shared" si="16"/>
        <v>3.5606301701955596</v>
      </c>
      <c r="R190" s="19">
        <f t="shared" si="17"/>
        <v>2.6244174287913826</v>
      </c>
      <c r="S190" s="19">
        <f t="shared" si="18"/>
        <v>9.7944591845187166</v>
      </c>
    </row>
    <row r="191" spans="1:19" x14ac:dyDescent="0.25">
      <c r="A191" s="26">
        <f>Wellpath!E191</f>
        <v>5640</v>
      </c>
      <c r="B191" s="73">
        <f>Wellpath!K191*Wellpath!P191</f>
        <v>19858778.399999999</v>
      </c>
      <c r="C191" s="22">
        <v>0</v>
      </c>
      <c r="D191" s="22">
        <v>0</v>
      </c>
      <c r="E191" s="20">
        <f>Model!$W$6*((drdp!B191+drdp!K191)*DSTG!$B191+(drdp!E191+drdp!N191)*DSTG!$C191+(drdp!H191+drdp!Q191)*DSTG!$D191)</f>
        <v>0</v>
      </c>
      <c r="F191" s="20">
        <f>Model!$W$6*((drdp!C191+drdp!L191)*DSTG!$B191+(drdp!F191+drdp!O191)*DSTG!$C191+(drdp!I191+drdp!R191)*DSTG!$D191)</f>
        <v>0</v>
      </c>
      <c r="G191" s="20">
        <f>Model!$W$6*((drdp!D191+drdp!M191)*DSTG!$B191+(drdp!G191+drdp!P191)*DSTG!$C191+(drdp!J191+drdp!S191)*DSTG!$D191)</f>
        <v>0</v>
      </c>
      <c r="H191" s="18">
        <f>Model!$W$6*((drdp!B191)*DSTG!$B191+(drdp!E191)*DSTG!$C191+(drdp!H191)*DSTG!$D191)</f>
        <v>1.2849575155976409</v>
      </c>
      <c r="I191" s="18">
        <f>Model!$W$6*((drdp!C191)*DSTG!$B191+(drdp!F191)*DSTG!$C191+(drdp!I191)*DSTG!$D191)</f>
        <v>4.7955267337778746</v>
      </c>
      <c r="J191" s="18">
        <f>Model!$W$6*((drdp!D191)*DSTG!$B191+(drdp!G191)*DSTG!$C191+(drdp!J191)*DSTG!$D191)</f>
        <v>3.0412439591415844E-16</v>
      </c>
      <c r="K191" s="21">
        <f>SUM(E$3:E190)+H191</f>
        <v>0.98359891467538363</v>
      </c>
      <c r="L191" s="21">
        <f>SUM(F$3:F190)+I191</f>
        <v>3.6708411238381369</v>
      </c>
      <c r="M191" s="21">
        <f>SUM(G$3:G190)+J191</f>
        <v>2.6868489591183606</v>
      </c>
      <c r="N191" s="19">
        <f t="shared" si="13"/>
        <v>0.96746682495059255</v>
      </c>
      <c r="O191" s="19">
        <f t="shared" si="14"/>
        <v>13.475074556461236</v>
      </c>
      <c r="P191" s="19">
        <f t="shared" si="15"/>
        <v>7.2191573291154176</v>
      </c>
      <c r="Q191" s="19">
        <f t="shared" si="16"/>
        <v>3.6106353453529572</v>
      </c>
      <c r="R191" s="19">
        <f t="shared" si="17"/>
        <v>2.6427817200855039</v>
      </c>
      <c r="S191" s="19">
        <f t="shared" si="18"/>
        <v>9.8629956526733711</v>
      </c>
    </row>
    <row r="192" spans="1:19" x14ac:dyDescent="0.25">
      <c r="A192" s="26">
        <f>Wellpath!E192</f>
        <v>5670</v>
      </c>
      <c r="B192" s="73">
        <f>Wellpath!K192*Wellpath!P192</f>
        <v>19964410.199999999</v>
      </c>
      <c r="C192" s="22">
        <v>0</v>
      </c>
      <c r="D192" s="22">
        <v>0</v>
      </c>
      <c r="E192" s="20">
        <f>Model!$W$6*((drdp!B192+drdp!K192)*DSTG!$B192+(drdp!E192+drdp!N192)*DSTG!$C192+(drdp!H192+drdp!Q192)*DSTG!$D192)</f>
        <v>0</v>
      </c>
      <c r="F192" s="20">
        <f>Model!$W$6*((drdp!C192+drdp!L192)*DSTG!$B192+(drdp!F192+drdp!O192)*DSTG!$C192+(drdp!I192+drdp!R192)*DSTG!$D192)</f>
        <v>0</v>
      </c>
      <c r="G192" s="20">
        <f>Model!$W$6*((drdp!D192+drdp!M192)*DSTG!$B192+(drdp!G192+drdp!P192)*DSTG!$C192+(drdp!J192+drdp!S192)*DSTG!$D192)</f>
        <v>0</v>
      </c>
      <c r="H192" s="18">
        <f>Model!$W$6*((drdp!B192)*DSTG!$B192+(drdp!E192)*DSTG!$C192+(drdp!H192)*DSTG!$D192)</f>
        <v>1.2917923959997561</v>
      </c>
      <c r="I192" s="18">
        <f>Model!$W$6*((drdp!C192)*DSTG!$B192+(drdp!F192)*DSTG!$C192+(drdp!I192)*DSTG!$D192)</f>
        <v>4.8210348547022255</v>
      </c>
      <c r="J192" s="18">
        <f>Model!$W$6*((drdp!D192)*DSTG!$B192+(drdp!G192)*DSTG!$C192+(drdp!J192)*DSTG!$D192)</f>
        <v>3.0574207887114866E-16</v>
      </c>
      <c r="K192" s="21">
        <f>SUM(E$3:E191)+H192</f>
        <v>0.99043379507749885</v>
      </c>
      <c r="L192" s="21">
        <f>SUM(F$3:F191)+I192</f>
        <v>3.6963492447624877</v>
      </c>
      <c r="M192" s="21">
        <f>SUM(G$3:G191)+J192</f>
        <v>2.6868489591183606</v>
      </c>
      <c r="N192" s="19">
        <f t="shared" si="13"/>
        <v>0.98095910243161699</v>
      </c>
      <c r="O192" s="19">
        <f t="shared" si="14"/>
        <v>13.662997739256213</v>
      </c>
      <c r="P192" s="19">
        <f t="shared" si="15"/>
        <v>7.2191573291154176</v>
      </c>
      <c r="Q192" s="19">
        <f t="shared" si="16"/>
        <v>3.6609892104219575</v>
      </c>
      <c r="R192" s="19">
        <f t="shared" si="17"/>
        <v>2.6611460113796253</v>
      </c>
      <c r="S192" s="19">
        <f t="shared" si="18"/>
        <v>9.9315321208280292</v>
      </c>
    </row>
    <row r="193" spans="1:19" x14ac:dyDescent="0.25">
      <c r="A193" s="26">
        <f>Wellpath!E193</f>
        <v>5700</v>
      </c>
      <c r="B193" s="73">
        <f>Wellpath!K193*Wellpath!P193</f>
        <v>20070042</v>
      </c>
      <c r="C193" s="22">
        <v>0</v>
      </c>
      <c r="D193" s="22">
        <v>0</v>
      </c>
      <c r="E193" s="20">
        <f>Model!$W$6*((drdp!B193+drdp!K193)*DSTG!$B193+(drdp!E193+drdp!N193)*DSTG!$C193+(drdp!H193+drdp!Q193)*DSTG!$D193)</f>
        <v>0</v>
      </c>
      <c r="F193" s="20">
        <f>Model!$W$6*((drdp!C193+drdp!L193)*DSTG!$B193+(drdp!F193+drdp!O193)*DSTG!$C193+(drdp!I193+drdp!R193)*DSTG!$D193)</f>
        <v>0</v>
      </c>
      <c r="G193" s="20">
        <f>Model!$W$6*((drdp!D193+drdp!M193)*DSTG!$B193+(drdp!G193+drdp!P193)*DSTG!$C193+(drdp!J193+drdp!S193)*DSTG!$D193)</f>
        <v>0</v>
      </c>
      <c r="H193" s="18">
        <f>Model!$W$6*((drdp!B193)*DSTG!$B193+(drdp!E193)*DSTG!$C193+(drdp!H193)*DSTG!$D193)</f>
        <v>1.2986272764018714</v>
      </c>
      <c r="I193" s="18">
        <f>Model!$W$6*((drdp!C193)*DSTG!$B193+(drdp!F193)*DSTG!$C193+(drdp!I193)*DSTG!$D193)</f>
        <v>4.8465429756265763</v>
      </c>
      <c r="J193" s="18">
        <f>Model!$W$6*((drdp!D193)*DSTG!$B193+(drdp!G193)*DSTG!$C193+(drdp!J193)*DSTG!$D193)</f>
        <v>3.0735976182813887E-16</v>
      </c>
      <c r="K193" s="21">
        <f>SUM(E$3:E192)+H193</f>
        <v>0.99726867547961406</v>
      </c>
      <c r="L193" s="21">
        <f>SUM(F$3:F192)+I193</f>
        <v>3.7218573656868386</v>
      </c>
      <c r="M193" s="21">
        <f>SUM(G$3:G192)+J193</f>
        <v>2.6868489591183606</v>
      </c>
      <c r="N193" s="19">
        <f t="shared" si="13"/>
        <v>0.99454481109286375</v>
      </c>
      <c r="O193" s="19">
        <f t="shared" si="14"/>
        <v>13.852222250517373</v>
      </c>
      <c r="P193" s="19">
        <f t="shared" si="15"/>
        <v>7.2191573291154176</v>
      </c>
      <c r="Q193" s="19">
        <f t="shared" si="16"/>
        <v>3.7116917654025592</v>
      </c>
      <c r="R193" s="19">
        <f t="shared" si="17"/>
        <v>2.679510302673747</v>
      </c>
      <c r="S193" s="19">
        <f t="shared" si="18"/>
        <v>10.000068588982685</v>
      </c>
    </row>
    <row r="194" spans="1:19" x14ac:dyDescent="0.25">
      <c r="A194" s="26">
        <f>Wellpath!E194</f>
        <v>5730</v>
      </c>
      <c r="B194" s="73">
        <f>Wellpath!K194*Wellpath!P194</f>
        <v>20175673.800000001</v>
      </c>
      <c r="C194" s="22">
        <v>0</v>
      </c>
      <c r="D194" s="22">
        <v>0</v>
      </c>
      <c r="E194" s="20">
        <f>Model!$W$6*((drdp!B194+drdp!K194)*DSTG!$B194+(drdp!E194+drdp!N194)*DSTG!$C194+(drdp!H194+drdp!Q194)*DSTG!$D194)</f>
        <v>0</v>
      </c>
      <c r="F194" s="20">
        <f>Model!$W$6*((drdp!C194+drdp!L194)*DSTG!$B194+(drdp!F194+drdp!O194)*DSTG!$C194+(drdp!I194+drdp!R194)*DSTG!$D194)</f>
        <v>0</v>
      </c>
      <c r="G194" s="20">
        <f>Model!$W$6*((drdp!D194+drdp!M194)*DSTG!$B194+(drdp!G194+drdp!P194)*DSTG!$C194+(drdp!J194+drdp!S194)*DSTG!$D194)</f>
        <v>0</v>
      </c>
      <c r="H194" s="18">
        <f>Model!$W$6*((drdp!B194)*DSTG!$B194+(drdp!E194)*DSTG!$C194+(drdp!H194)*DSTG!$D194)</f>
        <v>1.3054621568039864</v>
      </c>
      <c r="I194" s="18">
        <f>Model!$W$6*((drdp!C194)*DSTG!$B194+(drdp!F194)*DSTG!$C194+(drdp!I194)*DSTG!$D194)</f>
        <v>4.8720510965509263</v>
      </c>
      <c r="J194" s="18">
        <f>Model!$W$6*((drdp!D194)*DSTG!$B194+(drdp!G194)*DSTG!$C194+(drdp!J194)*DSTG!$D194)</f>
        <v>3.0897744478512904E-16</v>
      </c>
      <c r="K194" s="21">
        <f>SUM(E$3:E193)+H194</f>
        <v>1.0041035558817291</v>
      </c>
      <c r="L194" s="21">
        <f>SUM(F$3:F193)+I194</f>
        <v>3.7473654866111885</v>
      </c>
      <c r="M194" s="21">
        <f>SUM(G$3:G193)+J194</f>
        <v>2.6868489591183606</v>
      </c>
      <c r="N194" s="19">
        <f t="shared" si="13"/>
        <v>1.0082239509343327</v>
      </c>
      <c r="O194" s="19">
        <f t="shared" si="14"/>
        <v>14.042748090244709</v>
      </c>
      <c r="P194" s="19">
        <f t="shared" si="15"/>
        <v>7.2191573291154176</v>
      </c>
      <c r="Q194" s="19">
        <f t="shared" si="16"/>
        <v>3.7627430102947605</v>
      </c>
      <c r="R194" s="19">
        <f t="shared" si="17"/>
        <v>2.6978745939678683</v>
      </c>
      <c r="S194" s="19">
        <f t="shared" si="18"/>
        <v>10.06860505713734</v>
      </c>
    </row>
    <row r="195" spans="1:19" x14ac:dyDescent="0.25">
      <c r="A195" s="26">
        <f>Wellpath!E195</f>
        <v>5760</v>
      </c>
      <c r="B195" s="73">
        <f>Wellpath!K195*Wellpath!P195</f>
        <v>20281305.600000001</v>
      </c>
      <c r="C195" s="22">
        <v>0</v>
      </c>
      <c r="D195" s="22">
        <v>0</v>
      </c>
      <c r="E195" s="20">
        <f>Model!$W$6*((drdp!B195+drdp!K195)*DSTG!$B195+(drdp!E195+drdp!N195)*DSTG!$C195+(drdp!H195+drdp!Q195)*DSTG!$D195)</f>
        <v>0</v>
      </c>
      <c r="F195" s="20">
        <f>Model!$W$6*((drdp!C195+drdp!L195)*DSTG!$B195+(drdp!F195+drdp!O195)*DSTG!$C195+(drdp!I195+drdp!R195)*DSTG!$D195)</f>
        <v>0</v>
      </c>
      <c r="G195" s="20">
        <f>Model!$W$6*((drdp!D195+drdp!M195)*DSTG!$B195+(drdp!G195+drdp!P195)*DSTG!$C195+(drdp!J195+drdp!S195)*DSTG!$D195)</f>
        <v>0</v>
      </c>
      <c r="H195" s="18">
        <f>Model!$W$6*((drdp!B195)*DSTG!$B195+(drdp!E195)*DSTG!$C195+(drdp!H195)*DSTG!$D195)</f>
        <v>1.3122970372061016</v>
      </c>
      <c r="I195" s="18">
        <f>Model!$W$6*((drdp!C195)*DSTG!$B195+(drdp!F195)*DSTG!$C195+(drdp!I195)*DSTG!$D195)</f>
        <v>4.8975592174752771</v>
      </c>
      <c r="J195" s="18">
        <f>Model!$W$6*((drdp!D195)*DSTG!$B195+(drdp!G195)*DSTG!$C195+(drdp!J195)*DSTG!$D195)</f>
        <v>3.1059512774211926E-16</v>
      </c>
      <c r="K195" s="21">
        <f>SUM(E$3:E194)+H195</f>
        <v>1.0109384362838443</v>
      </c>
      <c r="L195" s="21">
        <f>SUM(F$3:F194)+I195</f>
        <v>3.7728736075355394</v>
      </c>
      <c r="M195" s="21">
        <f>SUM(G$3:G194)+J195</f>
        <v>2.6868489591183606</v>
      </c>
      <c r="N195" s="19">
        <f t="shared" si="13"/>
        <v>1.0219965219560243</v>
      </c>
      <c r="O195" s="19">
        <f t="shared" si="14"/>
        <v>14.234575258438236</v>
      </c>
      <c r="P195" s="19">
        <f t="shared" si="15"/>
        <v>7.2191573291154176</v>
      </c>
      <c r="Q195" s="19">
        <f t="shared" si="16"/>
        <v>3.8141429450985647</v>
      </c>
      <c r="R195" s="19">
        <f t="shared" si="17"/>
        <v>2.7162388852619901</v>
      </c>
      <c r="S195" s="19">
        <f t="shared" si="18"/>
        <v>10.137141525291998</v>
      </c>
    </row>
    <row r="196" spans="1:19" x14ac:dyDescent="0.25">
      <c r="A196" s="26">
        <f>Wellpath!E196</f>
        <v>5790</v>
      </c>
      <c r="B196" s="73">
        <f>Wellpath!K196*Wellpath!P196</f>
        <v>20386937.399999999</v>
      </c>
      <c r="C196" s="22">
        <v>0</v>
      </c>
      <c r="D196" s="22">
        <v>0</v>
      </c>
      <c r="E196" s="20">
        <f>Model!$W$6*((drdp!B196+drdp!K196)*DSTG!$B196+(drdp!E196+drdp!N196)*DSTG!$C196+(drdp!H196+drdp!Q196)*DSTG!$D196)</f>
        <v>0</v>
      </c>
      <c r="F196" s="20">
        <f>Model!$W$6*((drdp!C196+drdp!L196)*DSTG!$B196+(drdp!F196+drdp!O196)*DSTG!$C196+(drdp!I196+drdp!R196)*DSTG!$D196)</f>
        <v>0</v>
      </c>
      <c r="G196" s="20">
        <f>Model!$W$6*((drdp!D196+drdp!M196)*DSTG!$B196+(drdp!G196+drdp!P196)*DSTG!$C196+(drdp!J196+drdp!S196)*DSTG!$D196)</f>
        <v>0</v>
      </c>
      <c r="H196" s="18">
        <f>Model!$W$6*((drdp!B196)*DSTG!$B196+(drdp!E196)*DSTG!$C196+(drdp!H196)*DSTG!$D196)</f>
        <v>1.3191319176082166</v>
      </c>
      <c r="I196" s="18">
        <f>Model!$W$6*((drdp!C196)*DSTG!$B196+(drdp!F196)*DSTG!$C196+(drdp!I196)*DSTG!$D196)</f>
        <v>4.9230673383996271</v>
      </c>
      <c r="J196" s="18">
        <f>Model!$W$6*((drdp!D196)*DSTG!$B196+(drdp!G196)*DSTG!$C196+(drdp!J196)*DSTG!$D196)</f>
        <v>3.1221281069910947E-16</v>
      </c>
      <c r="K196" s="21">
        <f>SUM(E$3:E195)+H196</f>
        <v>1.0177733166859593</v>
      </c>
      <c r="L196" s="21">
        <f>SUM(F$3:F195)+I196</f>
        <v>3.7983817284598893</v>
      </c>
      <c r="M196" s="21">
        <f>SUM(G$3:G195)+J196</f>
        <v>2.6868489591183606</v>
      </c>
      <c r="N196" s="19">
        <f t="shared" si="13"/>
        <v>1.035862524157938</v>
      </c>
      <c r="O196" s="19">
        <f t="shared" si="14"/>
        <v>14.427703755097935</v>
      </c>
      <c r="P196" s="19">
        <f t="shared" si="15"/>
        <v>7.2191573291154176</v>
      </c>
      <c r="Q196" s="19">
        <f t="shared" si="16"/>
        <v>3.8658915698139684</v>
      </c>
      <c r="R196" s="19">
        <f t="shared" si="17"/>
        <v>2.7346031765561114</v>
      </c>
      <c r="S196" s="19">
        <f t="shared" si="18"/>
        <v>10.205677993446653</v>
      </c>
    </row>
    <row r="197" spans="1:19" x14ac:dyDescent="0.25">
      <c r="A197" s="26">
        <f>Wellpath!E197</f>
        <v>5820</v>
      </c>
      <c r="B197" s="73">
        <f>Wellpath!K197*Wellpath!P197</f>
        <v>20492569.199999999</v>
      </c>
      <c r="C197" s="22">
        <v>0</v>
      </c>
      <c r="D197" s="22">
        <v>0</v>
      </c>
      <c r="E197" s="20">
        <f>Model!$W$6*((drdp!B197+drdp!K197)*DSTG!$B197+(drdp!E197+drdp!N197)*DSTG!$C197+(drdp!H197+drdp!Q197)*DSTG!$D197)</f>
        <v>0</v>
      </c>
      <c r="F197" s="20">
        <f>Model!$W$6*((drdp!C197+drdp!L197)*DSTG!$B197+(drdp!F197+drdp!O197)*DSTG!$C197+(drdp!I197+drdp!R197)*DSTG!$D197)</f>
        <v>0</v>
      </c>
      <c r="G197" s="20">
        <f>Model!$W$6*((drdp!D197+drdp!M197)*DSTG!$B197+(drdp!G197+drdp!P197)*DSTG!$C197+(drdp!J197+drdp!S197)*DSTG!$D197)</f>
        <v>0</v>
      </c>
      <c r="H197" s="18">
        <f>Model!$W$6*((drdp!B197)*DSTG!$B197+(drdp!E197)*DSTG!$C197+(drdp!H197)*DSTG!$D197)</f>
        <v>1.3259667980103318</v>
      </c>
      <c r="I197" s="18">
        <f>Model!$W$6*((drdp!C197)*DSTG!$B197+(drdp!F197)*DSTG!$C197+(drdp!I197)*DSTG!$D197)</f>
        <v>4.9485754593239779</v>
      </c>
      <c r="J197" s="18">
        <f>Model!$W$6*((drdp!D197)*DSTG!$B197+(drdp!G197)*DSTG!$C197+(drdp!J197)*DSTG!$D197)</f>
        <v>3.1383049365609969E-16</v>
      </c>
      <c r="K197" s="21">
        <f>SUM(E$3:E196)+H197</f>
        <v>1.0246081970880745</v>
      </c>
      <c r="L197" s="21">
        <f>SUM(F$3:F196)+I197</f>
        <v>3.8238898493842401</v>
      </c>
      <c r="M197" s="21">
        <f>SUM(G$3:G196)+J197</f>
        <v>2.6868489591183606</v>
      </c>
      <c r="N197" s="19">
        <f t="shared" si="13"/>
        <v>1.0498219575400745</v>
      </c>
      <c r="O197" s="19">
        <f t="shared" si="14"/>
        <v>14.622133580223826</v>
      </c>
      <c r="P197" s="19">
        <f t="shared" si="15"/>
        <v>7.2191573291154176</v>
      </c>
      <c r="Q197" s="19">
        <f t="shared" si="16"/>
        <v>3.9179888844409749</v>
      </c>
      <c r="R197" s="19">
        <f t="shared" si="17"/>
        <v>2.7529674678502332</v>
      </c>
      <c r="S197" s="19">
        <f t="shared" si="18"/>
        <v>10.274214461601311</v>
      </c>
    </row>
    <row r="198" spans="1:19" x14ac:dyDescent="0.25">
      <c r="A198" s="26">
        <f>Wellpath!E198</f>
        <v>5850</v>
      </c>
      <c r="B198" s="73">
        <f>Wellpath!K198*Wellpath!P198</f>
        <v>20598201</v>
      </c>
      <c r="C198" s="22">
        <v>0</v>
      </c>
      <c r="D198" s="22">
        <v>0</v>
      </c>
      <c r="E198" s="20">
        <f>Model!$W$6*((drdp!B198+drdp!K198)*DSTG!$B198+(drdp!E198+drdp!N198)*DSTG!$C198+(drdp!H198+drdp!Q198)*DSTG!$D198)</f>
        <v>0</v>
      </c>
      <c r="F198" s="20">
        <f>Model!$W$6*((drdp!C198+drdp!L198)*DSTG!$B198+(drdp!F198+drdp!O198)*DSTG!$C198+(drdp!I198+drdp!R198)*DSTG!$D198)</f>
        <v>0</v>
      </c>
      <c r="G198" s="20">
        <f>Model!$W$6*((drdp!D198+drdp!M198)*DSTG!$B198+(drdp!G198+drdp!P198)*DSTG!$C198+(drdp!J198+drdp!S198)*DSTG!$D198)</f>
        <v>0</v>
      </c>
      <c r="H198" s="18">
        <f>Model!$W$6*((drdp!B198)*DSTG!$B198+(drdp!E198)*DSTG!$C198+(drdp!H198)*DSTG!$D198)</f>
        <v>1.332801678412447</v>
      </c>
      <c r="I198" s="18">
        <f>Model!$W$6*((drdp!C198)*DSTG!$B198+(drdp!F198)*DSTG!$C198+(drdp!I198)*DSTG!$D198)</f>
        <v>4.9740835802483279</v>
      </c>
      <c r="J198" s="18">
        <f>Model!$W$6*((drdp!D198)*DSTG!$B198+(drdp!G198)*DSTG!$C198+(drdp!J198)*DSTG!$D198)</f>
        <v>3.1544817661308986E-16</v>
      </c>
      <c r="K198" s="21">
        <f>SUM(E$3:E197)+H198</f>
        <v>1.0314430774901897</v>
      </c>
      <c r="L198" s="21">
        <f>SUM(F$3:F197)+I198</f>
        <v>3.8493979703085901</v>
      </c>
      <c r="M198" s="21">
        <f>SUM(G$3:G197)+J198</f>
        <v>2.6868489591183606</v>
      </c>
      <c r="N198" s="19">
        <f t="shared" ref="N198:N261" si="19">K198^2</f>
        <v>1.0638748221024334</v>
      </c>
      <c r="O198" s="19">
        <f t="shared" ref="O198:O261" si="20">L198^2</f>
        <v>14.817864733815894</v>
      </c>
      <c r="P198" s="19">
        <f t="shared" ref="P198:P261" si="21">M198^2</f>
        <v>7.2191573291154176</v>
      </c>
      <c r="Q198" s="19">
        <f t="shared" ref="Q198:Q261" si="22">K198*L198</f>
        <v>3.970434888979582</v>
      </c>
      <c r="R198" s="19">
        <f t="shared" ref="R198:R261" si="23">K198*M198</f>
        <v>2.7713317591443549</v>
      </c>
      <c r="S198" s="19">
        <f t="shared" ref="S198:S261" si="24">L198*M198</f>
        <v>10.342750929755965</v>
      </c>
    </row>
    <row r="199" spans="1:19" x14ac:dyDescent="0.25">
      <c r="A199" s="26">
        <f>Wellpath!E199</f>
        <v>5880</v>
      </c>
      <c r="B199" s="73">
        <f>Wellpath!K199*Wellpath!P199</f>
        <v>20703832.800000001</v>
      </c>
      <c r="C199" s="22">
        <v>0</v>
      </c>
      <c r="D199" s="22">
        <v>0</v>
      </c>
      <c r="E199" s="20">
        <f>Model!$W$6*((drdp!B199+drdp!K199)*DSTG!$B199+(drdp!E199+drdp!N199)*DSTG!$C199+(drdp!H199+drdp!Q199)*DSTG!$D199)</f>
        <v>0</v>
      </c>
      <c r="F199" s="20">
        <f>Model!$W$6*((drdp!C199+drdp!L199)*DSTG!$B199+(drdp!F199+drdp!O199)*DSTG!$C199+(drdp!I199+drdp!R199)*DSTG!$D199)</f>
        <v>0</v>
      </c>
      <c r="G199" s="20">
        <f>Model!$W$6*((drdp!D199+drdp!M199)*DSTG!$B199+(drdp!G199+drdp!P199)*DSTG!$C199+(drdp!J199+drdp!S199)*DSTG!$D199)</f>
        <v>0</v>
      </c>
      <c r="H199" s="18">
        <f>Model!$W$6*((drdp!B199)*DSTG!$B199+(drdp!E199)*DSTG!$C199+(drdp!H199)*DSTG!$D199)</f>
        <v>1.339636558814562</v>
      </c>
      <c r="I199" s="18">
        <f>Model!$W$6*((drdp!C199)*DSTG!$B199+(drdp!F199)*DSTG!$C199+(drdp!I199)*DSTG!$D199)</f>
        <v>4.9995917011726787</v>
      </c>
      <c r="J199" s="18">
        <f>Model!$W$6*((drdp!D199)*DSTG!$B199+(drdp!G199)*DSTG!$C199+(drdp!J199)*DSTG!$D199)</f>
        <v>3.1706585957008007E-16</v>
      </c>
      <c r="K199" s="21">
        <f>SUM(E$3:E198)+H199</f>
        <v>1.0382779578923047</v>
      </c>
      <c r="L199" s="21">
        <f>SUM(F$3:F198)+I199</f>
        <v>3.8749060912329409</v>
      </c>
      <c r="M199" s="21">
        <f>SUM(G$3:G198)+J199</f>
        <v>2.6868489591183606</v>
      </c>
      <c r="N199" s="19">
        <f t="shared" si="19"/>
        <v>1.0780211178450145</v>
      </c>
      <c r="O199" s="19">
        <f t="shared" si="20"/>
        <v>15.014897215874148</v>
      </c>
      <c r="P199" s="19">
        <f t="shared" si="21"/>
        <v>7.2191573291154176</v>
      </c>
      <c r="Q199" s="19">
        <f t="shared" si="22"/>
        <v>4.0232295834297904</v>
      </c>
      <c r="R199" s="19">
        <f t="shared" si="23"/>
        <v>2.7896960504384758</v>
      </c>
      <c r="S199" s="19">
        <f t="shared" si="24"/>
        <v>10.411287397910623</v>
      </c>
    </row>
    <row r="200" spans="1:19" x14ac:dyDescent="0.25">
      <c r="A200" s="26">
        <f>Wellpath!E200</f>
        <v>5910</v>
      </c>
      <c r="B200" s="73">
        <f>Wellpath!K200*Wellpath!P200</f>
        <v>20809464.600000001</v>
      </c>
      <c r="C200" s="22">
        <v>0</v>
      </c>
      <c r="D200" s="22">
        <v>0</v>
      </c>
      <c r="E200" s="20">
        <f>Model!$W$6*((drdp!B200+drdp!K200)*DSTG!$B200+(drdp!E200+drdp!N200)*DSTG!$C200+(drdp!H200+drdp!Q200)*DSTG!$D200)</f>
        <v>0</v>
      </c>
      <c r="F200" s="20">
        <f>Model!$W$6*((drdp!C200+drdp!L200)*DSTG!$B200+(drdp!F200+drdp!O200)*DSTG!$C200+(drdp!I200+drdp!R200)*DSTG!$D200)</f>
        <v>0</v>
      </c>
      <c r="G200" s="20">
        <f>Model!$W$6*((drdp!D200+drdp!M200)*DSTG!$B200+(drdp!G200+drdp!P200)*DSTG!$C200+(drdp!J200+drdp!S200)*DSTG!$D200)</f>
        <v>0</v>
      </c>
      <c r="H200" s="18">
        <f>Model!$W$6*((drdp!B200)*DSTG!$B200+(drdp!E200)*DSTG!$C200+(drdp!H200)*DSTG!$D200)</f>
        <v>1.3464714392166772</v>
      </c>
      <c r="I200" s="18">
        <f>Model!$W$6*((drdp!C200)*DSTG!$B200+(drdp!F200)*DSTG!$C200+(drdp!I200)*DSTG!$D200)</f>
        <v>5.0250998220970295</v>
      </c>
      <c r="J200" s="18">
        <f>Model!$W$6*((drdp!D200)*DSTG!$B200+(drdp!G200)*DSTG!$C200+(drdp!J200)*DSTG!$D200)</f>
        <v>3.1868354252707029E-16</v>
      </c>
      <c r="K200" s="21">
        <f>SUM(E$3:E199)+H200</f>
        <v>1.0451128382944199</v>
      </c>
      <c r="L200" s="21">
        <f>SUM(F$3:F199)+I200</f>
        <v>3.9004142121572918</v>
      </c>
      <c r="M200" s="21">
        <f>SUM(G$3:G199)+J200</f>
        <v>2.6868489591183606</v>
      </c>
      <c r="N200" s="19">
        <f t="shared" si="19"/>
        <v>1.0922608447678184</v>
      </c>
      <c r="O200" s="19">
        <f t="shared" si="20"/>
        <v>15.213231026398587</v>
      </c>
      <c r="P200" s="19">
        <f t="shared" si="21"/>
        <v>7.2191573291154176</v>
      </c>
      <c r="Q200" s="19">
        <f t="shared" si="22"/>
        <v>4.0763729677916007</v>
      </c>
      <c r="R200" s="19">
        <f t="shared" si="23"/>
        <v>2.8080603417325976</v>
      </c>
      <c r="S200" s="19">
        <f t="shared" si="24"/>
        <v>10.47982386606528</v>
      </c>
    </row>
    <row r="201" spans="1:19" x14ac:dyDescent="0.25">
      <c r="A201" s="26">
        <f>Wellpath!E201</f>
        <v>5940</v>
      </c>
      <c r="B201" s="73">
        <f>Wellpath!K201*Wellpath!P201</f>
        <v>20915096.399999999</v>
      </c>
      <c r="C201" s="22">
        <v>0</v>
      </c>
      <c r="D201" s="22">
        <v>0</v>
      </c>
      <c r="E201" s="20">
        <f>Model!$W$6*((drdp!B201+drdp!K201)*DSTG!$B201+(drdp!E201+drdp!N201)*DSTG!$C201+(drdp!H201+drdp!Q201)*DSTG!$D201)</f>
        <v>0</v>
      </c>
      <c r="F201" s="20">
        <f>Model!$W$6*((drdp!C201+drdp!L201)*DSTG!$B201+(drdp!F201+drdp!O201)*DSTG!$C201+(drdp!I201+drdp!R201)*DSTG!$D201)</f>
        <v>0</v>
      </c>
      <c r="G201" s="20">
        <f>Model!$W$6*((drdp!D201+drdp!M201)*DSTG!$B201+(drdp!G201+drdp!P201)*DSTG!$C201+(drdp!J201+drdp!S201)*DSTG!$D201)</f>
        <v>0</v>
      </c>
      <c r="H201" s="18">
        <f>Model!$W$6*((drdp!B201)*DSTG!$B201+(drdp!E201)*DSTG!$C201+(drdp!H201)*DSTG!$D201)</f>
        <v>1.3533063196187922</v>
      </c>
      <c r="I201" s="18">
        <f>Model!$W$6*((drdp!C201)*DSTG!$B201+(drdp!F201)*DSTG!$C201+(drdp!I201)*DSTG!$D201)</f>
        <v>5.0506079430213795</v>
      </c>
      <c r="J201" s="18">
        <f>Model!$W$6*((drdp!D201)*DSTG!$B201+(drdp!G201)*DSTG!$C201+(drdp!J201)*DSTG!$D201)</f>
        <v>3.2030122548406051E-16</v>
      </c>
      <c r="K201" s="21">
        <f>SUM(E$3:E200)+H201</f>
        <v>1.0519477186965349</v>
      </c>
      <c r="L201" s="21">
        <f>SUM(F$3:F200)+I201</f>
        <v>3.9259223330816417</v>
      </c>
      <c r="M201" s="21">
        <f>SUM(G$3:G200)+J201</f>
        <v>2.6868489591183606</v>
      </c>
      <c r="N201" s="19">
        <f t="shared" si="19"/>
        <v>1.1065940028708441</v>
      </c>
      <c r="O201" s="19">
        <f t="shared" si="20"/>
        <v>15.4128661653892</v>
      </c>
      <c r="P201" s="19">
        <f t="shared" si="21"/>
        <v>7.2191573291154176</v>
      </c>
      <c r="Q201" s="19">
        <f t="shared" si="22"/>
        <v>4.1298650420650107</v>
      </c>
      <c r="R201" s="19">
        <f t="shared" si="23"/>
        <v>2.8264246330267189</v>
      </c>
      <c r="S201" s="19">
        <f t="shared" si="24"/>
        <v>10.548360334219936</v>
      </c>
    </row>
    <row r="202" spans="1:19" x14ac:dyDescent="0.25">
      <c r="A202" s="26">
        <f>Wellpath!E202</f>
        <v>5970</v>
      </c>
      <c r="B202" s="73">
        <f>Wellpath!K202*Wellpath!P202</f>
        <v>21020728.199999999</v>
      </c>
      <c r="C202" s="22">
        <v>0</v>
      </c>
      <c r="D202" s="22">
        <v>0</v>
      </c>
      <c r="E202" s="20">
        <f>Model!$W$6*((drdp!B202+drdp!K202)*DSTG!$B202+(drdp!E202+drdp!N202)*DSTG!$C202+(drdp!H202+drdp!Q202)*DSTG!$D202)</f>
        <v>0</v>
      </c>
      <c r="F202" s="20">
        <f>Model!$W$6*((drdp!C202+drdp!L202)*DSTG!$B202+(drdp!F202+drdp!O202)*DSTG!$C202+(drdp!I202+drdp!R202)*DSTG!$D202)</f>
        <v>0</v>
      </c>
      <c r="G202" s="20">
        <f>Model!$W$6*((drdp!D202+drdp!M202)*DSTG!$B202+(drdp!G202+drdp!P202)*DSTG!$C202+(drdp!J202+drdp!S202)*DSTG!$D202)</f>
        <v>0</v>
      </c>
      <c r="H202" s="18">
        <f>Model!$W$6*((drdp!B202)*DSTG!$B202+(drdp!E202)*DSTG!$C202+(drdp!H202)*DSTG!$D202)</f>
        <v>1.3601412000209074</v>
      </c>
      <c r="I202" s="18">
        <f>Model!$W$6*((drdp!C202)*DSTG!$B202+(drdp!F202)*DSTG!$C202+(drdp!I202)*DSTG!$D202)</f>
        <v>5.0761160639457295</v>
      </c>
      <c r="J202" s="18">
        <f>Model!$W$6*((drdp!D202)*DSTG!$B202+(drdp!G202)*DSTG!$C202+(drdp!J202)*DSTG!$D202)</f>
        <v>3.2191890844105067E-16</v>
      </c>
      <c r="K202" s="21">
        <f>SUM(E$3:E201)+H202</f>
        <v>1.0587825990986501</v>
      </c>
      <c r="L202" s="21">
        <f>SUM(F$3:F201)+I202</f>
        <v>3.9514304540059917</v>
      </c>
      <c r="M202" s="21">
        <f>SUM(G$3:G201)+J202</f>
        <v>2.6868489591183606</v>
      </c>
      <c r="N202" s="19">
        <f t="shared" si="19"/>
        <v>1.121020592154093</v>
      </c>
      <c r="O202" s="19">
        <f t="shared" si="20"/>
        <v>15.613802632845998</v>
      </c>
      <c r="P202" s="19">
        <f t="shared" si="21"/>
        <v>7.2191573291154176</v>
      </c>
      <c r="Q202" s="19">
        <f t="shared" si="22"/>
        <v>4.183705806250023</v>
      </c>
      <c r="R202" s="19">
        <f t="shared" si="23"/>
        <v>2.8447889243208406</v>
      </c>
      <c r="S202" s="19">
        <f t="shared" si="24"/>
        <v>10.61689680237459</v>
      </c>
    </row>
    <row r="203" spans="1:19" x14ac:dyDescent="0.25">
      <c r="A203" s="26">
        <f>Wellpath!E203</f>
        <v>6000</v>
      </c>
      <c r="B203" s="73">
        <f>Wellpath!K203*Wellpath!P203</f>
        <v>21126360</v>
      </c>
      <c r="C203" s="22">
        <v>0</v>
      </c>
      <c r="D203" s="22">
        <v>0</v>
      </c>
      <c r="E203" s="20">
        <f>Model!$W$6*((drdp!B203+drdp!K203)*DSTG!$B203+(drdp!E203+drdp!N203)*DSTG!$C203+(drdp!H203+drdp!Q203)*DSTG!$D203)</f>
        <v>0</v>
      </c>
      <c r="F203" s="20">
        <f>Model!$W$6*((drdp!C203+drdp!L203)*DSTG!$B203+(drdp!F203+drdp!O203)*DSTG!$C203+(drdp!I203+drdp!R203)*DSTG!$D203)</f>
        <v>0</v>
      </c>
      <c r="G203" s="20">
        <f>Model!$W$6*((drdp!D203+drdp!M203)*DSTG!$B203+(drdp!G203+drdp!P203)*DSTG!$C203+(drdp!J203+drdp!S203)*DSTG!$D203)</f>
        <v>0</v>
      </c>
      <c r="H203" s="18">
        <f>Model!$W$6*((drdp!B203)*DSTG!$B203+(drdp!E203)*DSTG!$C203+(drdp!H203)*DSTG!$D203)</f>
        <v>1.3669760804230227</v>
      </c>
      <c r="I203" s="18">
        <f>Model!$W$6*((drdp!C203)*DSTG!$B203+(drdp!F203)*DSTG!$C203+(drdp!I203)*DSTG!$D203)</f>
        <v>5.1016241848700803</v>
      </c>
      <c r="J203" s="18">
        <f>Model!$W$6*((drdp!D203)*DSTG!$B203+(drdp!G203)*DSTG!$C203+(drdp!J203)*DSTG!$D203)</f>
        <v>3.2353659139804089E-16</v>
      </c>
      <c r="K203" s="21">
        <f>SUM(E$3:E202)+H203</f>
        <v>1.0656174795007654</v>
      </c>
      <c r="L203" s="21">
        <f>SUM(F$3:F202)+I203</f>
        <v>3.9769385749303425</v>
      </c>
      <c r="M203" s="21">
        <f>SUM(G$3:G202)+J203</f>
        <v>2.6868489591183606</v>
      </c>
      <c r="N203" s="19">
        <f t="shared" si="19"/>
        <v>1.135540612617564</v>
      </c>
      <c r="O203" s="19">
        <f t="shared" si="20"/>
        <v>15.816040428768984</v>
      </c>
      <c r="P203" s="19">
        <f t="shared" si="21"/>
        <v>7.2191573291154176</v>
      </c>
      <c r="Q203" s="19">
        <f t="shared" si="22"/>
        <v>4.2378952603466375</v>
      </c>
      <c r="R203" s="19">
        <f t="shared" si="23"/>
        <v>2.8631532156149624</v>
      </c>
      <c r="S203" s="19">
        <f t="shared" si="24"/>
        <v>10.685433270529247</v>
      </c>
    </row>
    <row r="204" spans="1:19" x14ac:dyDescent="0.25">
      <c r="A204" s="26">
        <f>Wellpath!E204</f>
        <v>6030</v>
      </c>
      <c r="B204" s="73">
        <f>Wellpath!K204*Wellpath!P204</f>
        <v>21231991.800000001</v>
      </c>
      <c r="C204" s="22">
        <v>0</v>
      </c>
      <c r="D204" s="22">
        <v>0</v>
      </c>
      <c r="E204" s="20">
        <f>Model!$W$6*((drdp!B204+drdp!K204)*DSTG!$B204+(drdp!E204+drdp!N204)*DSTG!$C204+(drdp!H204+drdp!Q204)*DSTG!$D204)</f>
        <v>0</v>
      </c>
      <c r="F204" s="20">
        <f>Model!$W$6*((drdp!C204+drdp!L204)*DSTG!$B204+(drdp!F204+drdp!O204)*DSTG!$C204+(drdp!I204+drdp!R204)*DSTG!$D204)</f>
        <v>0</v>
      </c>
      <c r="G204" s="20">
        <f>Model!$W$6*((drdp!D204+drdp!M204)*DSTG!$B204+(drdp!G204+drdp!P204)*DSTG!$C204+(drdp!J204+drdp!S204)*DSTG!$D204)</f>
        <v>0</v>
      </c>
      <c r="H204" s="18">
        <f>Model!$W$6*((drdp!B204)*DSTG!$B204+(drdp!E204)*DSTG!$C204+(drdp!H204)*DSTG!$D204)</f>
        <v>1.3738109608251374</v>
      </c>
      <c r="I204" s="18">
        <f>Model!$W$6*((drdp!C204)*DSTG!$B204+(drdp!F204)*DSTG!$C204+(drdp!I204)*DSTG!$D204)</f>
        <v>5.1271323057944302</v>
      </c>
      <c r="J204" s="18">
        <f>Model!$W$6*((drdp!D204)*DSTG!$B204+(drdp!G204)*DSTG!$C204+(drdp!J204)*DSTG!$D204)</f>
        <v>3.2515427435503111E-16</v>
      </c>
      <c r="K204" s="21">
        <f>SUM(E$3:E203)+H204</f>
        <v>1.0724523599028801</v>
      </c>
      <c r="L204" s="21">
        <f>SUM(F$3:F203)+I204</f>
        <v>4.002446695854692</v>
      </c>
      <c r="M204" s="21">
        <f>SUM(G$3:G203)+J204</f>
        <v>2.6868489591183606</v>
      </c>
      <c r="N204" s="19">
        <f t="shared" si="19"/>
        <v>1.1501540642612567</v>
      </c>
      <c r="O204" s="19">
        <f t="shared" si="20"/>
        <v>16.019579553158142</v>
      </c>
      <c r="P204" s="19">
        <f t="shared" si="21"/>
        <v>7.2191573291154176</v>
      </c>
      <c r="Q204" s="19">
        <f t="shared" si="22"/>
        <v>4.29243340435485</v>
      </c>
      <c r="R204" s="19">
        <f t="shared" si="23"/>
        <v>2.8815175069090828</v>
      </c>
      <c r="S204" s="19">
        <f t="shared" si="24"/>
        <v>10.753969738683901</v>
      </c>
    </row>
    <row r="205" spans="1:19" x14ac:dyDescent="0.25">
      <c r="A205" s="26">
        <f>Wellpath!E205</f>
        <v>6060</v>
      </c>
      <c r="B205" s="73">
        <f>Wellpath!K205*Wellpath!P205</f>
        <v>21337623.600000001</v>
      </c>
      <c r="C205" s="22">
        <v>0</v>
      </c>
      <c r="D205" s="22">
        <v>0</v>
      </c>
      <c r="E205" s="20">
        <f>Model!$W$6*((drdp!B205+drdp!K205)*DSTG!$B205+(drdp!E205+drdp!N205)*DSTG!$C205+(drdp!H205+drdp!Q205)*DSTG!$D205)</f>
        <v>0</v>
      </c>
      <c r="F205" s="20">
        <f>Model!$W$6*((drdp!C205+drdp!L205)*DSTG!$B205+(drdp!F205+drdp!O205)*DSTG!$C205+(drdp!I205+drdp!R205)*DSTG!$D205)</f>
        <v>0</v>
      </c>
      <c r="G205" s="20">
        <f>Model!$W$6*((drdp!D205+drdp!M205)*DSTG!$B205+(drdp!G205+drdp!P205)*DSTG!$C205+(drdp!J205+drdp!S205)*DSTG!$D205)</f>
        <v>0</v>
      </c>
      <c r="H205" s="18">
        <f>Model!$W$6*((drdp!B205)*DSTG!$B205+(drdp!E205)*DSTG!$C205+(drdp!H205)*DSTG!$D205)</f>
        <v>1.3806458412272526</v>
      </c>
      <c r="I205" s="18">
        <f>Model!$W$6*((drdp!C205)*DSTG!$B205+(drdp!F205)*DSTG!$C205+(drdp!I205)*DSTG!$D205)</f>
        <v>5.1526404267187811</v>
      </c>
      <c r="J205" s="18">
        <f>Model!$W$6*((drdp!D205)*DSTG!$B205+(drdp!G205)*DSTG!$C205+(drdp!J205)*DSTG!$D205)</f>
        <v>3.2677195731202132E-16</v>
      </c>
      <c r="K205" s="21">
        <f>SUM(E$3:E204)+H205</f>
        <v>1.0792872403049953</v>
      </c>
      <c r="L205" s="21">
        <f>SUM(F$3:F204)+I205</f>
        <v>4.0279548167790438</v>
      </c>
      <c r="M205" s="21">
        <f>SUM(G$3:G204)+J205</f>
        <v>2.6868489591183606</v>
      </c>
      <c r="N205" s="19">
        <f t="shared" si="19"/>
        <v>1.1648609470851727</v>
      </c>
      <c r="O205" s="19">
        <f t="shared" si="20"/>
        <v>16.224420006013499</v>
      </c>
      <c r="P205" s="19">
        <f t="shared" si="21"/>
        <v>7.2191573291154176</v>
      </c>
      <c r="Q205" s="19">
        <f t="shared" si="22"/>
        <v>4.3473202382746674</v>
      </c>
      <c r="R205" s="19">
        <f t="shared" si="23"/>
        <v>2.8998817982032046</v>
      </c>
      <c r="S205" s="19">
        <f t="shared" si="24"/>
        <v>10.822506206838561</v>
      </c>
    </row>
    <row r="206" spans="1:19" x14ac:dyDescent="0.25">
      <c r="A206" s="26">
        <f>Wellpath!E206</f>
        <v>6090</v>
      </c>
      <c r="B206" s="73">
        <f>Wellpath!K206*Wellpath!P206</f>
        <v>21443255.399999999</v>
      </c>
      <c r="C206" s="22">
        <v>0</v>
      </c>
      <c r="D206" s="22">
        <v>0</v>
      </c>
      <c r="E206" s="20">
        <f>Model!$W$6*((drdp!B206+drdp!K206)*DSTG!$B206+(drdp!E206+drdp!N206)*DSTG!$C206+(drdp!H206+drdp!Q206)*DSTG!$D206)</f>
        <v>0</v>
      </c>
      <c r="F206" s="20">
        <f>Model!$W$6*((drdp!C206+drdp!L206)*DSTG!$B206+(drdp!F206+drdp!O206)*DSTG!$C206+(drdp!I206+drdp!R206)*DSTG!$D206)</f>
        <v>0</v>
      </c>
      <c r="G206" s="20">
        <f>Model!$W$6*((drdp!D206+drdp!M206)*DSTG!$B206+(drdp!G206+drdp!P206)*DSTG!$C206+(drdp!J206+drdp!S206)*DSTG!$D206)</f>
        <v>0</v>
      </c>
      <c r="H206" s="18">
        <f>Model!$W$6*((drdp!B206)*DSTG!$B206+(drdp!E206)*DSTG!$C206+(drdp!H206)*DSTG!$D206)</f>
        <v>1.3874807216293676</v>
      </c>
      <c r="I206" s="18">
        <f>Model!$W$6*((drdp!C206)*DSTG!$B206+(drdp!F206)*DSTG!$C206+(drdp!I206)*DSTG!$D206)</f>
        <v>5.178148547643131</v>
      </c>
      <c r="J206" s="18">
        <f>Model!$W$6*((drdp!D206)*DSTG!$B206+(drdp!G206)*DSTG!$C206+(drdp!J206)*DSTG!$D206)</f>
        <v>3.2838964026901154E-16</v>
      </c>
      <c r="K206" s="21">
        <f>SUM(E$3:E205)+H206</f>
        <v>1.0861221207071103</v>
      </c>
      <c r="L206" s="21">
        <f>SUM(F$3:F205)+I206</f>
        <v>4.0534629377033937</v>
      </c>
      <c r="M206" s="21">
        <f>SUM(G$3:G205)+J206</f>
        <v>2.6868489591183606</v>
      </c>
      <c r="N206" s="19">
        <f t="shared" si="19"/>
        <v>1.1796612610893107</v>
      </c>
      <c r="O206" s="19">
        <f t="shared" si="20"/>
        <v>16.430561787335026</v>
      </c>
      <c r="P206" s="19">
        <f t="shared" si="21"/>
        <v>7.2191573291154176</v>
      </c>
      <c r="Q206" s="19">
        <f t="shared" si="22"/>
        <v>4.4025557621060836</v>
      </c>
      <c r="R206" s="19">
        <f t="shared" si="23"/>
        <v>2.9182460894973259</v>
      </c>
      <c r="S206" s="19">
        <f t="shared" si="24"/>
        <v>10.891042674993216</v>
      </c>
    </row>
    <row r="207" spans="1:19" x14ac:dyDescent="0.25">
      <c r="A207" s="26">
        <f>Wellpath!E207</f>
        <v>6120</v>
      </c>
      <c r="B207" s="73">
        <f>Wellpath!K207*Wellpath!P207</f>
        <v>21548887.199999999</v>
      </c>
      <c r="C207" s="22">
        <v>0</v>
      </c>
      <c r="D207" s="22">
        <v>0</v>
      </c>
      <c r="E207" s="20">
        <f>Model!$W$6*((drdp!B207+drdp!K207)*DSTG!$B207+(drdp!E207+drdp!N207)*DSTG!$C207+(drdp!H207+drdp!Q207)*DSTG!$D207)</f>
        <v>0</v>
      </c>
      <c r="F207" s="20">
        <f>Model!$W$6*((drdp!C207+drdp!L207)*DSTG!$B207+(drdp!F207+drdp!O207)*DSTG!$C207+(drdp!I207+drdp!R207)*DSTG!$D207)</f>
        <v>0</v>
      </c>
      <c r="G207" s="20">
        <f>Model!$W$6*((drdp!D207+drdp!M207)*DSTG!$B207+(drdp!G207+drdp!P207)*DSTG!$C207+(drdp!J207+drdp!S207)*DSTG!$D207)</f>
        <v>0</v>
      </c>
      <c r="H207" s="18">
        <f>Model!$W$6*((drdp!B207)*DSTG!$B207+(drdp!E207)*DSTG!$C207+(drdp!H207)*DSTG!$D207)</f>
        <v>1.3943156020314829</v>
      </c>
      <c r="I207" s="18">
        <f>Model!$W$6*((drdp!C207)*DSTG!$B207+(drdp!F207)*DSTG!$C207+(drdp!I207)*DSTG!$D207)</f>
        <v>5.203656668567481</v>
      </c>
      <c r="J207" s="18">
        <f>Model!$W$6*((drdp!D207)*DSTG!$B207+(drdp!G207)*DSTG!$C207+(drdp!J207)*DSTG!$D207)</f>
        <v>3.3000732322600171E-16</v>
      </c>
      <c r="K207" s="21">
        <f>SUM(E$3:E206)+H207</f>
        <v>1.0929570011092256</v>
      </c>
      <c r="L207" s="21">
        <f>SUM(F$3:F206)+I207</f>
        <v>4.0789710586277437</v>
      </c>
      <c r="M207" s="21">
        <f>SUM(G$3:G206)+J207</f>
        <v>2.6868489591183606</v>
      </c>
      <c r="N207" s="19">
        <f t="shared" si="19"/>
        <v>1.1945550062736716</v>
      </c>
      <c r="O207" s="19">
        <f t="shared" si="20"/>
        <v>16.638004897122737</v>
      </c>
      <c r="P207" s="19">
        <f t="shared" si="21"/>
        <v>7.2191573291154176</v>
      </c>
      <c r="Q207" s="19">
        <f t="shared" si="22"/>
        <v>4.458139975849102</v>
      </c>
      <c r="R207" s="19">
        <f t="shared" si="23"/>
        <v>2.9366103807914476</v>
      </c>
      <c r="S207" s="19">
        <f t="shared" si="24"/>
        <v>10.95957914314787</v>
      </c>
    </row>
    <row r="208" spans="1:19" x14ac:dyDescent="0.25">
      <c r="A208" s="26">
        <f>Wellpath!E208</f>
        <v>6150</v>
      </c>
      <c r="B208" s="73">
        <f>Wellpath!K208*Wellpath!P208</f>
        <v>21654519</v>
      </c>
      <c r="C208" s="22">
        <v>0</v>
      </c>
      <c r="D208" s="22">
        <v>0</v>
      </c>
      <c r="E208" s="20">
        <f>Model!$W$6*((drdp!B208+drdp!K208)*DSTG!$B208+(drdp!E208+drdp!N208)*DSTG!$C208+(drdp!H208+drdp!Q208)*DSTG!$D208)</f>
        <v>0</v>
      </c>
      <c r="F208" s="20">
        <f>Model!$W$6*((drdp!C208+drdp!L208)*DSTG!$B208+(drdp!F208+drdp!O208)*DSTG!$C208+(drdp!I208+drdp!R208)*DSTG!$D208)</f>
        <v>0</v>
      </c>
      <c r="G208" s="20">
        <f>Model!$W$6*((drdp!D208+drdp!M208)*DSTG!$B208+(drdp!G208+drdp!P208)*DSTG!$C208+(drdp!J208+drdp!S208)*DSTG!$D208)</f>
        <v>0</v>
      </c>
      <c r="H208" s="18">
        <f>Model!$W$6*((drdp!B208)*DSTG!$B208+(drdp!E208)*DSTG!$C208+(drdp!H208)*DSTG!$D208)</f>
        <v>1.4011504824335979</v>
      </c>
      <c r="I208" s="18">
        <f>Model!$W$6*((drdp!C208)*DSTG!$B208+(drdp!F208)*DSTG!$C208+(drdp!I208)*DSTG!$D208)</f>
        <v>5.2291647894918318</v>
      </c>
      <c r="J208" s="18">
        <f>Model!$W$6*((drdp!D208)*DSTG!$B208+(drdp!G208)*DSTG!$C208+(drdp!J208)*DSTG!$D208)</f>
        <v>3.3162500618299192E-16</v>
      </c>
      <c r="K208" s="21">
        <f>SUM(E$3:E207)+H208</f>
        <v>1.0997918815113406</v>
      </c>
      <c r="L208" s="21">
        <f>SUM(F$3:F207)+I208</f>
        <v>4.1044791795520936</v>
      </c>
      <c r="M208" s="21">
        <f>SUM(G$3:G207)+J208</f>
        <v>2.6868489591183606</v>
      </c>
      <c r="N208" s="19">
        <f t="shared" si="19"/>
        <v>1.2095421826382546</v>
      </c>
      <c r="O208" s="19">
        <f t="shared" si="20"/>
        <v>16.846749335376629</v>
      </c>
      <c r="P208" s="19">
        <f t="shared" si="21"/>
        <v>7.2191573291154176</v>
      </c>
      <c r="Q208" s="19">
        <f t="shared" si="22"/>
        <v>4.5140728795037202</v>
      </c>
      <c r="R208" s="19">
        <f t="shared" si="23"/>
        <v>2.954974672085569</v>
      </c>
      <c r="S208" s="19">
        <f t="shared" si="24"/>
        <v>11.028115611302526</v>
      </c>
    </row>
    <row r="209" spans="1:19" x14ac:dyDescent="0.25">
      <c r="A209" s="26">
        <f>Wellpath!E209</f>
        <v>6180</v>
      </c>
      <c r="B209" s="73">
        <f>Wellpath!K209*Wellpath!P209</f>
        <v>21760150.800000001</v>
      </c>
      <c r="C209" s="22">
        <v>0</v>
      </c>
      <c r="D209" s="22">
        <v>0</v>
      </c>
      <c r="E209" s="20">
        <f>Model!$W$6*((drdp!B209+drdp!K209)*DSTG!$B209+(drdp!E209+drdp!N209)*DSTG!$C209+(drdp!H209+drdp!Q209)*DSTG!$D209)</f>
        <v>0</v>
      </c>
      <c r="F209" s="20">
        <f>Model!$W$6*((drdp!C209+drdp!L209)*DSTG!$B209+(drdp!F209+drdp!O209)*DSTG!$C209+(drdp!I209+drdp!R209)*DSTG!$D209)</f>
        <v>0</v>
      </c>
      <c r="G209" s="20">
        <f>Model!$W$6*((drdp!D209+drdp!M209)*DSTG!$B209+(drdp!G209+drdp!P209)*DSTG!$C209+(drdp!J209+drdp!S209)*DSTG!$D209)</f>
        <v>0</v>
      </c>
      <c r="H209" s="18">
        <f>Model!$W$6*((drdp!B209)*DSTG!$B209+(drdp!E209)*DSTG!$C209+(drdp!H209)*DSTG!$D209)</f>
        <v>1.4079853628357131</v>
      </c>
      <c r="I209" s="18">
        <f>Model!$W$6*((drdp!C209)*DSTG!$B209+(drdp!F209)*DSTG!$C209+(drdp!I209)*DSTG!$D209)</f>
        <v>5.2546729104161827</v>
      </c>
      <c r="J209" s="18">
        <f>Model!$W$6*((drdp!D209)*DSTG!$B209+(drdp!G209)*DSTG!$C209+(drdp!J209)*DSTG!$D209)</f>
        <v>3.3324268913998214E-16</v>
      </c>
      <c r="K209" s="21">
        <f>SUM(E$3:E208)+H209</f>
        <v>1.1066267619134558</v>
      </c>
      <c r="L209" s="21">
        <f>SUM(F$3:F208)+I209</f>
        <v>4.1299873004764454</v>
      </c>
      <c r="M209" s="21">
        <f>SUM(G$3:G208)+J209</f>
        <v>2.6868489591183606</v>
      </c>
      <c r="N209" s="19">
        <f t="shared" si="19"/>
        <v>1.2246227901830604</v>
      </c>
      <c r="O209" s="19">
        <f t="shared" si="20"/>
        <v>17.056795102096718</v>
      </c>
      <c r="P209" s="19">
        <f t="shared" si="21"/>
        <v>7.2191573291154176</v>
      </c>
      <c r="Q209" s="19">
        <f t="shared" si="22"/>
        <v>4.5703544730699432</v>
      </c>
      <c r="R209" s="19">
        <f t="shared" si="23"/>
        <v>2.9733389633796907</v>
      </c>
      <c r="S209" s="19">
        <f t="shared" si="24"/>
        <v>11.096652079457185</v>
      </c>
    </row>
    <row r="210" spans="1:19" x14ac:dyDescent="0.25">
      <c r="A210" s="26">
        <f>Wellpath!E210</f>
        <v>6210</v>
      </c>
      <c r="B210" s="73">
        <f>Wellpath!K210*Wellpath!P210</f>
        <v>21865782.600000001</v>
      </c>
      <c r="C210" s="22">
        <v>0</v>
      </c>
      <c r="D210" s="22">
        <v>0</v>
      </c>
      <c r="E210" s="20">
        <f>Model!$W$6*((drdp!B210+drdp!K210)*DSTG!$B210+(drdp!E210+drdp!N210)*DSTG!$C210+(drdp!H210+drdp!Q210)*DSTG!$D210)</f>
        <v>0</v>
      </c>
      <c r="F210" s="20">
        <f>Model!$W$6*((drdp!C210+drdp!L210)*DSTG!$B210+(drdp!F210+drdp!O210)*DSTG!$C210+(drdp!I210+drdp!R210)*DSTG!$D210)</f>
        <v>0</v>
      </c>
      <c r="G210" s="20">
        <f>Model!$W$6*((drdp!D210+drdp!M210)*DSTG!$B210+(drdp!G210+drdp!P210)*DSTG!$C210+(drdp!J210+drdp!S210)*DSTG!$D210)</f>
        <v>0</v>
      </c>
      <c r="H210" s="18">
        <f>Model!$W$6*((drdp!B210)*DSTG!$B210+(drdp!E210)*DSTG!$C210+(drdp!H210)*DSTG!$D210)</f>
        <v>1.4148202432378283</v>
      </c>
      <c r="I210" s="18">
        <f>Model!$W$6*((drdp!C210)*DSTG!$B210+(drdp!F210)*DSTG!$C210+(drdp!I210)*DSTG!$D210)</f>
        <v>5.2801810313405335</v>
      </c>
      <c r="J210" s="18">
        <f>Model!$W$6*((drdp!D210)*DSTG!$B210+(drdp!G210)*DSTG!$C210+(drdp!J210)*DSTG!$D210)</f>
        <v>3.3486037209697236E-16</v>
      </c>
      <c r="K210" s="21">
        <f>SUM(E$3:E209)+H210</f>
        <v>1.113461642315571</v>
      </c>
      <c r="L210" s="21">
        <f>SUM(F$3:F209)+I210</f>
        <v>4.1554954214007953</v>
      </c>
      <c r="M210" s="21">
        <f>SUM(G$3:G209)+J210</f>
        <v>2.6868489591183606</v>
      </c>
      <c r="N210" s="19">
        <f t="shared" si="19"/>
        <v>1.2397968289080885</v>
      </c>
      <c r="O210" s="19">
        <f t="shared" si="20"/>
        <v>17.268142197282973</v>
      </c>
      <c r="P210" s="19">
        <f t="shared" si="21"/>
        <v>7.2191573291154176</v>
      </c>
      <c r="Q210" s="19">
        <f t="shared" si="22"/>
        <v>4.6269847565477651</v>
      </c>
      <c r="R210" s="19">
        <f t="shared" si="23"/>
        <v>2.9917032546738125</v>
      </c>
      <c r="S210" s="19">
        <f t="shared" si="24"/>
        <v>11.165188547611841</v>
      </c>
    </row>
    <row r="211" spans="1:19" x14ac:dyDescent="0.25">
      <c r="A211" s="26">
        <f>Wellpath!E211</f>
        <v>6240</v>
      </c>
      <c r="B211" s="73">
        <f>Wellpath!K211*Wellpath!P211</f>
        <v>21971414.399999999</v>
      </c>
      <c r="C211" s="22">
        <v>0</v>
      </c>
      <c r="D211" s="22">
        <v>0</v>
      </c>
      <c r="E211" s="20">
        <f>Model!$W$6*((drdp!B211+drdp!K211)*DSTG!$B211+(drdp!E211+drdp!N211)*DSTG!$C211+(drdp!H211+drdp!Q211)*DSTG!$D211)</f>
        <v>0</v>
      </c>
      <c r="F211" s="20">
        <f>Model!$W$6*((drdp!C211+drdp!L211)*DSTG!$B211+(drdp!F211+drdp!O211)*DSTG!$C211+(drdp!I211+drdp!R211)*DSTG!$D211)</f>
        <v>0</v>
      </c>
      <c r="G211" s="20">
        <f>Model!$W$6*((drdp!D211+drdp!M211)*DSTG!$B211+(drdp!G211+drdp!P211)*DSTG!$C211+(drdp!J211+drdp!S211)*DSTG!$D211)</f>
        <v>0</v>
      </c>
      <c r="H211" s="18">
        <f>Model!$W$6*((drdp!B211)*DSTG!$B211+(drdp!E211)*DSTG!$C211+(drdp!H211)*DSTG!$D211)</f>
        <v>1.4216551236399433</v>
      </c>
      <c r="I211" s="18">
        <f>Model!$W$6*((drdp!C211)*DSTG!$B211+(drdp!F211)*DSTG!$C211+(drdp!I211)*DSTG!$D211)</f>
        <v>5.3056891522648826</v>
      </c>
      <c r="J211" s="18">
        <f>Model!$W$6*((drdp!D211)*DSTG!$B211+(drdp!G211)*DSTG!$C211+(drdp!J211)*DSTG!$D211)</f>
        <v>3.3647805505396253E-16</v>
      </c>
      <c r="K211" s="21">
        <f>SUM(E$3:E210)+H211</f>
        <v>1.120296522717686</v>
      </c>
      <c r="L211" s="21">
        <f>SUM(F$3:F210)+I211</f>
        <v>4.1810035423251453</v>
      </c>
      <c r="M211" s="21">
        <f>SUM(G$3:G210)+J211</f>
        <v>2.6868489591183606</v>
      </c>
      <c r="N211" s="19">
        <f t="shared" si="19"/>
        <v>1.2550642988133387</v>
      </c>
      <c r="O211" s="19">
        <f t="shared" si="20"/>
        <v>17.480790620935412</v>
      </c>
      <c r="P211" s="19">
        <f t="shared" si="21"/>
        <v>7.2191573291154176</v>
      </c>
      <c r="Q211" s="19">
        <f t="shared" si="22"/>
        <v>4.6839637299371875</v>
      </c>
      <c r="R211" s="19">
        <f t="shared" si="23"/>
        <v>3.0100675459679334</v>
      </c>
      <c r="S211" s="19">
        <f t="shared" si="24"/>
        <v>11.233725015766495</v>
      </c>
    </row>
    <row r="212" spans="1:19" x14ac:dyDescent="0.25">
      <c r="A212" s="26">
        <f>Wellpath!E212</f>
        <v>6270</v>
      </c>
      <c r="B212" s="73">
        <f>Wellpath!K212*Wellpath!P212</f>
        <v>22077046.199999999</v>
      </c>
      <c r="C212" s="22">
        <v>0</v>
      </c>
      <c r="D212" s="22">
        <v>0</v>
      </c>
      <c r="E212" s="20">
        <f>Model!$W$6*((drdp!B212+drdp!K212)*DSTG!$B212+(drdp!E212+drdp!N212)*DSTG!$C212+(drdp!H212+drdp!Q212)*DSTG!$D212)</f>
        <v>0</v>
      </c>
      <c r="F212" s="20">
        <f>Model!$W$6*((drdp!C212+drdp!L212)*DSTG!$B212+(drdp!F212+drdp!O212)*DSTG!$C212+(drdp!I212+drdp!R212)*DSTG!$D212)</f>
        <v>0</v>
      </c>
      <c r="G212" s="20">
        <f>Model!$W$6*((drdp!D212+drdp!M212)*DSTG!$B212+(drdp!G212+drdp!P212)*DSTG!$C212+(drdp!J212+drdp!S212)*DSTG!$D212)</f>
        <v>0</v>
      </c>
      <c r="H212" s="18">
        <f>Model!$W$6*((drdp!B212)*DSTG!$B212+(drdp!E212)*DSTG!$C212+(drdp!H212)*DSTG!$D212)</f>
        <v>1.4284900040420585</v>
      </c>
      <c r="I212" s="18">
        <f>Model!$W$6*((drdp!C212)*DSTG!$B212+(drdp!F212)*DSTG!$C212+(drdp!I212)*DSTG!$D212)</f>
        <v>5.3311972731892334</v>
      </c>
      <c r="J212" s="18">
        <f>Model!$W$6*((drdp!D212)*DSTG!$B212+(drdp!G212)*DSTG!$C212+(drdp!J212)*DSTG!$D212)</f>
        <v>3.3809573801095274E-16</v>
      </c>
      <c r="K212" s="21">
        <f>SUM(E$3:E211)+H212</f>
        <v>1.1271314031198012</v>
      </c>
      <c r="L212" s="21">
        <f>SUM(F$3:F211)+I212</f>
        <v>4.2065116632494952</v>
      </c>
      <c r="M212" s="21">
        <f>SUM(G$3:G211)+J212</f>
        <v>2.6868489591183606</v>
      </c>
      <c r="N212" s="19">
        <f t="shared" si="19"/>
        <v>1.2704251998988119</v>
      </c>
      <c r="O212" s="19">
        <f t="shared" si="20"/>
        <v>17.694740373054035</v>
      </c>
      <c r="P212" s="19">
        <f t="shared" si="21"/>
        <v>7.2191573291154176</v>
      </c>
      <c r="Q212" s="19">
        <f t="shared" si="22"/>
        <v>4.7412913932382121</v>
      </c>
      <c r="R212" s="19">
        <f t="shared" si="23"/>
        <v>3.0284318372620551</v>
      </c>
      <c r="S212" s="19">
        <f t="shared" si="24"/>
        <v>11.30226148392115</v>
      </c>
    </row>
    <row r="213" spans="1:19" x14ac:dyDescent="0.25">
      <c r="A213" s="26">
        <f>Wellpath!E213</f>
        <v>6300</v>
      </c>
      <c r="B213" s="73">
        <f>Wellpath!K213*Wellpath!P213</f>
        <v>22182678</v>
      </c>
      <c r="C213" s="22">
        <v>0</v>
      </c>
      <c r="D213" s="22">
        <v>0</v>
      </c>
      <c r="E213" s="20">
        <f>Model!$W$6*((drdp!B213+drdp!K213)*DSTG!$B213+(drdp!E213+drdp!N213)*DSTG!$C213+(drdp!H213+drdp!Q213)*DSTG!$D213)</f>
        <v>0</v>
      </c>
      <c r="F213" s="20">
        <f>Model!$W$6*((drdp!C213+drdp!L213)*DSTG!$B213+(drdp!F213+drdp!O213)*DSTG!$C213+(drdp!I213+drdp!R213)*DSTG!$D213)</f>
        <v>0</v>
      </c>
      <c r="G213" s="20">
        <f>Model!$W$6*((drdp!D213+drdp!M213)*DSTG!$B213+(drdp!G213+drdp!P213)*DSTG!$C213+(drdp!J213+drdp!S213)*DSTG!$D213)</f>
        <v>0</v>
      </c>
      <c r="H213" s="18">
        <f>Model!$W$6*((drdp!B213)*DSTG!$B213+(drdp!E213)*DSTG!$C213+(drdp!H213)*DSTG!$D213)</f>
        <v>1.4353248844441735</v>
      </c>
      <c r="I213" s="18">
        <f>Model!$W$6*((drdp!C213)*DSTG!$B213+(drdp!F213)*DSTG!$C213+(drdp!I213)*DSTG!$D213)</f>
        <v>5.3567053941135843</v>
      </c>
      <c r="J213" s="18">
        <f>Model!$W$6*((drdp!D213)*DSTG!$B213+(drdp!G213)*DSTG!$C213+(drdp!J213)*DSTG!$D213)</f>
        <v>3.3971342096794296E-16</v>
      </c>
      <c r="K213" s="21">
        <f>SUM(E$3:E212)+H213</f>
        <v>1.1339662835219162</v>
      </c>
      <c r="L213" s="21">
        <f>SUM(F$3:F212)+I213</f>
        <v>4.2320197841738469</v>
      </c>
      <c r="M213" s="21">
        <f>SUM(G$3:G212)+J213</f>
        <v>2.6868489591183606</v>
      </c>
      <c r="N213" s="19">
        <f t="shared" si="19"/>
        <v>1.2858795321645069</v>
      </c>
      <c r="O213" s="19">
        <f t="shared" si="20"/>
        <v>17.909991453638852</v>
      </c>
      <c r="P213" s="19">
        <f t="shared" si="21"/>
        <v>7.2191573291154176</v>
      </c>
      <c r="Q213" s="19">
        <f t="shared" si="22"/>
        <v>4.7989677464508391</v>
      </c>
      <c r="R213" s="19">
        <f t="shared" si="23"/>
        <v>3.0467961285561764</v>
      </c>
      <c r="S213" s="19">
        <f t="shared" si="24"/>
        <v>11.37079795207581</v>
      </c>
    </row>
    <row r="214" spans="1:19" x14ac:dyDescent="0.25">
      <c r="A214" s="26">
        <f>Wellpath!E214</f>
        <v>6330</v>
      </c>
      <c r="B214" s="73">
        <f>Wellpath!K214*Wellpath!P214</f>
        <v>22288309.800000001</v>
      </c>
      <c r="C214" s="22">
        <v>0</v>
      </c>
      <c r="D214" s="22">
        <v>0</v>
      </c>
      <c r="E214" s="20">
        <f>Model!$W$6*((drdp!B214+drdp!K214)*DSTG!$B214+(drdp!E214+drdp!N214)*DSTG!$C214+(drdp!H214+drdp!Q214)*DSTG!$D214)</f>
        <v>0</v>
      </c>
      <c r="F214" s="20">
        <f>Model!$W$6*((drdp!C214+drdp!L214)*DSTG!$B214+(drdp!F214+drdp!O214)*DSTG!$C214+(drdp!I214+drdp!R214)*DSTG!$D214)</f>
        <v>0</v>
      </c>
      <c r="G214" s="20">
        <f>Model!$W$6*((drdp!D214+drdp!M214)*DSTG!$B214+(drdp!G214+drdp!P214)*DSTG!$C214+(drdp!J214+drdp!S214)*DSTG!$D214)</f>
        <v>0</v>
      </c>
      <c r="H214" s="18">
        <f>Model!$W$6*((drdp!B214)*DSTG!$B214+(drdp!E214)*DSTG!$C214+(drdp!H214)*DSTG!$D214)</f>
        <v>1.4421597648462887</v>
      </c>
      <c r="I214" s="18">
        <f>Model!$W$6*((drdp!C214)*DSTG!$B214+(drdp!F214)*DSTG!$C214+(drdp!I214)*DSTG!$D214)</f>
        <v>5.3822135150379351</v>
      </c>
      <c r="J214" s="18">
        <f>Model!$W$6*((drdp!D214)*DSTG!$B214+(drdp!G214)*DSTG!$C214+(drdp!J214)*DSTG!$D214)</f>
        <v>3.4133110392493317E-16</v>
      </c>
      <c r="K214" s="21">
        <f>SUM(E$3:E213)+H214</f>
        <v>1.1408011639240314</v>
      </c>
      <c r="L214" s="21">
        <f>SUM(F$3:F213)+I214</f>
        <v>4.2575279050981969</v>
      </c>
      <c r="M214" s="21">
        <f>SUM(G$3:G213)+J214</f>
        <v>2.6868489591183606</v>
      </c>
      <c r="N214" s="19">
        <f t="shared" si="19"/>
        <v>1.3014272956104247</v>
      </c>
      <c r="O214" s="19">
        <f t="shared" si="20"/>
        <v>18.126543862689839</v>
      </c>
      <c r="P214" s="19">
        <f t="shared" si="21"/>
        <v>7.2191573291154176</v>
      </c>
      <c r="Q214" s="19">
        <f t="shared" si="22"/>
        <v>4.8569927895750657</v>
      </c>
      <c r="R214" s="19">
        <f t="shared" si="23"/>
        <v>3.0651604198502982</v>
      </c>
      <c r="S214" s="19">
        <f t="shared" si="24"/>
        <v>11.439334420230464</v>
      </c>
    </row>
    <row r="215" spans="1:19" x14ac:dyDescent="0.25">
      <c r="A215" s="26">
        <f>Wellpath!E215</f>
        <v>6360</v>
      </c>
      <c r="B215" s="73">
        <f>Wellpath!K215*Wellpath!P215</f>
        <v>22393941.600000001</v>
      </c>
      <c r="C215" s="22">
        <v>0</v>
      </c>
      <c r="D215" s="22">
        <v>0</v>
      </c>
      <c r="E215" s="20">
        <f>Model!$W$6*((drdp!B215+drdp!K215)*DSTG!$B215+(drdp!E215+drdp!N215)*DSTG!$C215+(drdp!H215+drdp!Q215)*DSTG!$D215)</f>
        <v>0</v>
      </c>
      <c r="F215" s="20">
        <f>Model!$W$6*((drdp!C215+drdp!L215)*DSTG!$B215+(drdp!F215+drdp!O215)*DSTG!$C215+(drdp!I215+drdp!R215)*DSTG!$D215)</f>
        <v>0</v>
      </c>
      <c r="G215" s="20">
        <f>Model!$W$6*((drdp!D215+drdp!M215)*DSTG!$B215+(drdp!G215+drdp!P215)*DSTG!$C215+(drdp!J215+drdp!S215)*DSTG!$D215)</f>
        <v>0</v>
      </c>
      <c r="H215" s="18">
        <f>Model!$W$6*((drdp!B215)*DSTG!$B215+(drdp!E215)*DSTG!$C215+(drdp!H215)*DSTG!$D215)</f>
        <v>1.4489946452484039</v>
      </c>
      <c r="I215" s="18">
        <f>Model!$W$6*((drdp!C215)*DSTG!$B215+(drdp!F215)*DSTG!$C215+(drdp!I215)*DSTG!$D215)</f>
        <v>5.4077216359622851</v>
      </c>
      <c r="J215" s="18">
        <f>Model!$W$6*((drdp!D215)*DSTG!$B215+(drdp!G215)*DSTG!$C215+(drdp!J215)*DSTG!$D215)</f>
        <v>3.4294878688192334E-16</v>
      </c>
      <c r="K215" s="21">
        <f>SUM(E$3:E214)+H215</f>
        <v>1.1476360443261466</v>
      </c>
      <c r="L215" s="21">
        <f>SUM(F$3:F214)+I215</f>
        <v>4.2830360260225468</v>
      </c>
      <c r="M215" s="21">
        <f>SUM(G$3:G214)+J215</f>
        <v>2.6868489591183606</v>
      </c>
      <c r="N215" s="19">
        <f t="shared" si="19"/>
        <v>1.3170684902365652</v>
      </c>
      <c r="O215" s="19">
        <f t="shared" si="20"/>
        <v>18.34439760020701</v>
      </c>
      <c r="P215" s="19">
        <f t="shared" si="21"/>
        <v>7.2191573291154176</v>
      </c>
      <c r="Q215" s="19">
        <f t="shared" si="22"/>
        <v>4.9153665226108947</v>
      </c>
      <c r="R215" s="19">
        <f t="shared" si="23"/>
        <v>3.0835247111444199</v>
      </c>
      <c r="S215" s="19">
        <f t="shared" si="24"/>
        <v>11.507870888385121</v>
      </c>
    </row>
    <row r="216" spans="1:19" x14ac:dyDescent="0.25">
      <c r="A216" s="26">
        <f>Wellpath!E216</f>
        <v>6390</v>
      </c>
      <c r="B216" s="73">
        <f>Wellpath!K216*Wellpath!P216</f>
        <v>22499573.399999999</v>
      </c>
      <c r="C216" s="22">
        <v>0</v>
      </c>
      <c r="D216" s="22">
        <v>0</v>
      </c>
      <c r="E216" s="20">
        <f>Model!$W$6*((drdp!B216+drdp!K216)*DSTG!$B216+(drdp!E216+drdp!N216)*DSTG!$C216+(drdp!H216+drdp!Q216)*DSTG!$D216)</f>
        <v>0</v>
      </c>
      <c r="F216" s="20">
        <f>Model!$W$6*((drdp!C216+drdp!L216)*DSTG!$B216+(drdp!F216+drdp!O216)*DSTG!$C216+(drdp!I216+drdp!R216)*DSTG!$D216)</f>
        <v>0</v>
      </c>
      <c r="G216" s="20">
        <f>Model!$W$6*((drdp!D216+drdp!M216)*DSTG!$B216+(drdp!G216+drdp!P216)*DSTG!$C216+(drdp!J216+drdp!S216)*DSTG!$D216)</f>
        <v>0</v>
      </c>
      <c r="H216" s="18">
        <f>Model!$W$6*((drdp!B216)*DSTG!$B216+(drdp!E216)*DSTG!$C216+(drdp!H216)*DSTG!$D216)</f>
        <v>1.4558295256505189</v>
      </c>
      <c r="I216" s="18">
        <f>Model!$W$6*((drdp!C216)*DSTG!$B216+(drdp!F216)*DSTG!$C216+(drdp!I216)*DSTG!$D216)</f>
        <v>5.433229756886635</v>
      </c>
      <c r="J216" s="18">
        <f>Model!$W$6*((drdp!D216)*DSTG!$B216+(drdp!G216)*DSTG!$C216+(drdp!J216)*DSTG!$D216)</f>
        <v>3.4456646983891356E-16</v>
      </c>
      <c r="K216" s="21">
        <f>SUM(E$3:E215)+H216</f>
        <v>1.1544709247282616</v>
      </c>
      <c r="L216" s="21">
        <f>SUM(F$3:F215)+I216</f>
        <v>4.3085441469468968</v>
      </c>
      <c r="M216" s="21">
        <f>SUM(G$3:G215)+J216</f>
        <v>2.6868489591183606</v>
      </c>
      <c r="N216" s="19">
        <f t="shared" si="19"/>
        <v>1.3328031160429274</v>
      </c>
      <c r="O216" s="19">
        <f t="shared" si="20"/>
        <v>18.563552666190361</v>
      </c>
      <c r="P216" s="19">
        <f t="shared" si="21"/>
        <v>7.2191573291154176</v>
      </c>
      <c r="Q216" s="19">
        <f t="shared" si="22"/>
        <v>4.9740889455583233</v>
      </c>
      <c r="R216" s="19">
        <f t="shared" si="23"/>
        <v>3.1018890024385408</v>
      </c>
      <c r="S216" s="19">
        <f t="shared" si="24"/>
        <v>11.576407356539775</v>
      </c>
    </row>
    <row r="217" spans="1:19" x14ac:dyDescent="0.25">
      <c r="A217" s="26">
        <f>Wellpath!E217</f>
        <v>6420</v>
      </c>
      <c r="B217" s="73">
        <f>Wellpath!K217*Wellpath!P217</f>
        <v>22605205.199999999</v>
      </c>
      <c r="C217" s="22">
        <v>0</v>
      </c>
      <c r="D217" s="22">
        <v>0</v>
      </c>
      <c r="E217" s="20">
        <f>Model!$W$6*((drdp!B217+drdp!K217)*DSTG!$B217+(drdp!E217+drdp!N217)*DSTG!$C217+(drdp!H217+drdp!Q217)*DSTG!$D217)</f>
        <v>0</v>
      </c>
      <c r="F217" s="20">
        <f>Model!$W$6*((drdp!C217+drdp!L217)*DSTG!$B217+(drdp!F217+drdp!O217)*DSTG!$C217+(drdp!I217+drdp!R217)*DSTG!$D217)</f>
        <v>0</v>
      </c>
      <c r="G217" s="20">
        <f>Model!$W$6*((drdp!D217+drdp!M217)*DSTG!$B217+(drdp!G217+drdp!P217)*DSTG!$C217+(drdp!J217+drdp!S217)*DSTG!$D217)</f>
        <v>0</v>
      </c>
      <c r="H217" s="18">
        <f>Model!$W$6*((drdp!B217)*DSTG!$B217+(drdp!E217)*DSTG!$C217+(drdp!H217)*DSTG!$D217)</f>
        <v>1.4626644060526341</v>
      </c>
      <c r="I217" s="18">
        <f>Model!$W$6*((drdp!C217)*DSTG!$B217+(drdp!F217)*DSTG!$C217+(drdp!I217)*DSTG!$D217)</f>
        <v>5.4587378778109859</v>
      </c>
      <c r="J217" s="18">
        <f>Model!$W$6*((drdp!D217)*DSTG!$B217+(drdp!G217)*DSTG!$C217+(drdp!J217)*DSTG!$D217)</f>
        <v>3.4618415279590378E-16</v>
      </c>
      <c r="K217" s="21">
        <f>SUM(E$3:E216)+H217</f>
        <v>1.1613058051303768</v>
      </c>
      <c r="L217" s="21">
        <f>SUM(F$3:F216)+I217</f>
        <v>4.3340522678712485</v>
      </c>
      <c r="M217" s="21">
        <f>SUM(G$3:G216)+J217</f>
        <v>2.6868489591183606</v>
      </c>
      <c r="N217" s="19">
        <f t="shared" si="19"/>
        <v>1.3486311730295129</v>
      </c>
      <c r="O217" s="19">
        <f t="shared" si="20"/>
        <v>18.784009060639914</v>
      </c>
      <c r="P217" s="19">
        <f t="shared" si="21"/>
        <v>7.2191573291154176</v>
      </c>
      <c r="Q217" s="19">
        <f t="shared" si="22"/>
        <v>5.0331600584173559</v>
      </c>
      <c r="R217" s="19">
        <f t="shared" si="23"/>
        <v>3.1202532937326626</v>
      </c>
      <c r="S217" s="19">
        <f t="shared" si="24"/>
        <v>11.644943824694435</v>
      </c>
    </row>
    <row r="218" spans="1:19" x14ac:dyDescent="0.25">
      <c r="A218" s="26">
        <f>Wellpath!E218</f>
        <v>6450</v>
      </c>
      <c r="B218" s="73">
        <f>Wellpath!K218*Wellpath!P218</f>
        <v>22710837</v>
      </c>
      <c r="C218" s="22">
        <v>0</v>
      </c>
      <c r="D218" s="22">
        <v>0</v>
      </c>
      <c r="E218" s="20">
        <f>Model!$W$6*((drdp!B218+drdp!K218)*DSTG!$B218+(drdp!E218+drdp!N218)*DSTG!$C218+(drdp!H218+drdp!Q218)*DSTG!$D218)</f>
        <v>0</v>
      </c>
      <c r="F218" s="20">
        <f>Model!$W$6*((drdp!C218+drdp!L218)*DSTG!$B218+(drdp!F218+drdp!O218)*DSTG!$C218+(drdp!I218+drdp!R218)*DSTG!$D218)</f>
        <v>0</v>
      </c>
      <c r="G218" s="20">
        <f>Model!$W$6*((drdp!D218+drdp!M218)*DSTG!$B218+(drdp!G218+drdp!P218)*DSTG!$C218+(drdp!J218+drdp!S218)*DSTG!$D218)</f>
        <v>0</v>
      </c>
      <c r="H218" s="18">
        <f>Model!$W$6*((drdp!B218)*DSTG!$B218+(drdp!E218)*DSTG!$C218+(drdp!H218)*DSTG!$D218)</f>
        <v>1.4694992864547491</v>
      </c>
      <c r="I218" s="18">
        <f>Model!$W$6*((drdp!C218)*DSTG!$B218+(drdp!F218)*DSTG!$C218+(drdp!I218)*DSTG!$D218)</f>
        <v>5.4842459987353367</v>
      </c>
      <c r="J218" s="18">
        <f>Model!$W$6*((drdp!D218)*DSTG!$B218+(drdp!G218)*DSTG!$C218+(drdp!J218)*DSTG!$D218)</f>
        <v>3.4780183575289399E-16</v>
      </c>
      <c r="K218" s="21">
        <f>SUM(E$3:E217)+H218</f>
        <v>1.1681406855324918</v>
      </c>
      <c r="L218" s="21">
        <f>SUM(F$3:F217)+I218</f>
        <v>4.3595603887955985</v>
      </c>
      <c r="M218" s="21">
        <f>SUM(G$3:G217)+J218</f>
        <v>2.6868489591183606</v>
      </c>
      <c r="N218" s="19">
        <f t="shared" si="19"/>
        <v>1.3645526611963199</v>
      </c>
      <c r="O218" s="19">
        <f t="shared" si="20"/>
        <v>19.005766783555629</v>
      </c>
      <c r="P218" s="19">
        <f t="shared" si="21"/>
        <v>7.2191573291154176</v>
      </c>
      <c r="Q218" s="19">
        <f t="shared" si="22"/>
        <v>5.0925798611879873</v>
      </c>
      <c r="R218" s="19">
        <f t="shared" si="23"/>
        <v>3.1386175850267839</v>
      </c>
      <c r="S218" s="19">
        <f t="shared" si="24"/>
        <v>11.71348029284909</v>
      </c>
    </row>
    <row r="219" spans="1:19" x14ac:dyDescent="0.25">
      <c r="A219" s="26">
        <f>Wellpath!E219</f>
        <v>6480</v>
      </c>
      <c r="B219" s="73">
        <f>Wellpath!K219*Wellpath!P219</f>
        <v>22816468.800000001</v>
      </c>
      <c r="C219" s="22">
        <v>0</v>
      </c>
      <c r="D219" s="22">
        <v>0</v>
      </c>
      <c r="E219" s="20">
        <f>Model!$W$6*((drdp!B219+drdp!K219)*DSTG!$B219+(drdp!E219+drdp!N219)*DSTG!$C219+(drdp!H219+drdp!Q219)*DSTG!$D219)</f>
        <v>0</v>
      </c>
      <c r="F219" s="20">
        <f>Model!$W$6*((drdp!C219+drdp!L219)*DSTG!$B219+(drdp!F219+drdp!O219)*DSTG!$C219+(drdp!I219+drdp!R219)*DSTG!$D219)</f>
        <v>0</v>
      </c>
      <c r="G219" s="20">
        <f>Model!$W$6*((drdp!D219+drdp!M219)*DSTG!$B219+(drdp!G219+drdp!P219)*DSTG!$C219+(drdp!J219+drdp!S219)*DSTG!$D219)</f>
        <v>0</v>
      </c>
      <c r="H219" s="18">
        <f>Model!$W$6*((drdp!B219)*DSTG!$B219+(drdp!E219)*DSTG!$C219+(drdp!H219)*DSTG!$D219)</f>
        <v>1.4763341668568644</v>
      </c>
      <c r="I219" s="18">
        <f>Model!$W$6*((drdp!C219)*DSTG!$B219+(drdp!F219)*DSTG!$C219+(drdp!I219)*DSTG!$D219)</f>
        <v>5.5097541196596866</v>
      </c>
      <c r="J219" s="18">
        <f>Model!$W$6*((drdp!D219)*DSTG!$B219+(drdp!G219)*DSTG!$C219+(drdp!J219)*DSTG!$D219)</f>
        <v>3.4941951870988416E-16</v>
      </c>
      <c r="K219" s="21">
        <f>SUM(E$3:E218)+H219</f>
        <v>1.1749755659346071</v>
      </c>
      <c r="L219" s="21">
        <f>SUM(F$3:F218)+I219</f>
        <v>4.3850685097199484</v>
      </c>
      <c r="M219" s="21">
        <f>SUM(G$3:G218)+J219</f>
        <v>2.6868489591183606</v>
      </c>
      <c r="N219" s="19">
        <f t="shared" si="19"/>
        <v>1.3805675805433502</v>
      </c>
      <c r="O219" s="19">
        <f t="shared" si="20"/>
        <v>19.228825834937531</v>
      </c>
      <c r="P219" s="19">
        <f t="shared" si="21"/>
        <v>7.2191573291154176</v>
      </c>
      <c r="Q219" s="19">
        <f t="shared" si="22"/>
        <v>5.1523483538702202</v>
      </c>
      <c r="R219" s="19">
        <f t="shared" si="23"/>
        <v>3.1569818763209057</v>
      </c>
      <c r="S219" s="19">
        <f t="shared" si="24"/>
        <v>11.782016761003744</v>
      </c>
    </row>
    <row r="220" spans="1:19" x14ac:dyDescent="0.25">
      <c r="A220" s="26">
        <f>Wellpath!E220</f>
        <v>6510</v>
      </c>
      <c r="B220" s="73">
        <f>Wellpath!K220*Wellpath!P220</f>
        <v>22922100.600000001</v>
      </c>
      <c r="C220" s="22">
        <v>0</v>
      </c>
      <c r="D220" s="22">
        <v>0</v>
      </c>
      <c r="E220" s="20">
        <f>Model!$W$6*((drdp!B220+drdp!K220)*DSTG!$B220+(drdp!E220+drdp!N220)*DSTG!$C220+(drdp!H220+drdp!Q220)*DSTG!$D220)</f>
        <v>0</v>
      </c>
      <c r="F220" s="20">
        <f>Model!$W$6*((drdp!C220+drdp!L220)*DSTG!$B220+(drdp!F220+drdp!O220)*DSTG!$C220+(drdp!I220+drdp!R220)*DSTG!$D220)</f>
        <v>0</v>
      </c>
      <c r="G220" s="20">
        <f>Model!$W$6*((drdp!D220+drdp!M220)*DSTG!$B220+(drdp!G220+drdp!P220)*DSTG!$C220+(drdp!J220+drdp!S220)*DSTG!$D220)</f>
        <v>0</v>
      </c>
      <c r="H220" s="18">
        <f>Model!$W$6*((drdp!B220)*DSTG!$B220+(drdp!E220)*DSTG!$C220+(drdp!H220)*DSTG!$D220)</f>
        <v>1.4831690472589794</v>
      </c>
      <c r="I220" s="18">
        <f>Model!$W$6*((drdp!C220)*DSTG!$B220+(drdp!F220)*DSTG!$C220+(drdp!I220)*DSTG!$D220)</f>
        <v>5.5352622405840366</v>
      </c>
      <c r="J220" s="18">
        <f>Model!$W$6*((drdp!D220)*DSTG!$B220+(drdp!G220)*DSTG!$C220+(drdp!J220)*DSTG!$D220)</f>
        <v>3.5103720166687438E-16</v>
      </c>
      <c r="K220" s="21">
        <f>SUM(E$3:E219)+H220</f>
        <v>1.1818104463367221</v>
      </c>
      <c r="L220" s="21">
        <f>SUM(F$3:F219)+I220</f>
        <v>4.4105766306442984</v>
      </c>
      <c r="M220" s="21">
        <f>SUM(G$3:G219)+J220</f>
        <v>2.6868489591183606</v>
      </c>
      <c r="N220" s="19">
        <f t="shared" si="19"/>
        <v>1.3966759310706023</v>
      </c>
      <c r="O220" s="19">
        <f t="shared" si="20"/>
        <v>19.45318621478561</v>
      </c>
      <c r="P220" s="19">
        <f t="shared" si="21"/>
        <v>7.2191573291154176</v>
      </c>
      <c r="Q220" s="19">
        <f t="shared" si="22"/>
        <v>5.2124655364640535</v>
      </c>
      <c r="R220" s="19">
        <f t="shared" si="23"/>
        <v>3.175346167615027</v>
      </c>
      <c r="S220" s="19">
        <f t="shared" si="24"/>
        <v>11.850553229158399</v>
      </c>
    </row>
    <row r="221" spans="1:19" x14ac:dyDescent="0.25">
      <c r="A221" s="26">
        <f>Wellpath!E221</f>
        <v>6540</v>
      </c>
      <c r="B221" s="73">
        <f>Wellpath!K221*Wellpath!P221</f>
        <v>23027732.399999999</v>
      </c>
      <c r="C221" s="22">
        <v>0</v>
      </c>
      <c r="D221" s="22">
        <v>0</v>
      </c>
      <c r="E221" s="20">
        <f>Model!$W$6*((drdp!B221+drdp!K221)*DSTG!$B221+(drdp!E221+drdp!N221)*DSTG!$C221+(drdp!H221+drdp!Q221)*DSTG!$D221)</f>
        <v>0</v>
      </c>
      <c r="F221" s="20">
        <f>Model!$W$6*((drdp!C221+drdp!L221)*DSTG!$B221+(drdp!F221+drdp!O221)*DSTG!$C221+(drdp!I221+drdp!R221)*DSTG!$D221)</f>
        <v>0</v>
      </c>
      <c r="G221" s="20">
        <f>Model!$W$6*((drdp!D221+drdp!M221)*DSTG!$B221+(drdp!G221+drdp!P221)*DSTG!$C221+(drdp!J221+drdp!S221)*DSTG!$D221)</f>
        <v>0</v>
      </c>
      <c r="H221" s="18">
        <f>Model!$W$6*((drdp!B221)*DSTG!$B221+(drdp!E221)*DSTG!$C221+(drdp!H221)*DSTG!$D221)</f>
        <v>1.4900039276610944</v>
      </c>
      <c r="I221" s="18">
        <f>Model!$W$6*((drdp!C221)*DSTG!$B221+(drdp!F221)*DSTG!$C221+(drdp!I221)*DSTG!$D221)</f>
        <v>5.5607703615083866</v>
      </c>
      <c r="J221" s="18">
        <f>Model!$W$6*((drdp!D221)*DSTG!$B221+(drdp!G221)*DSTG!$C221+(drdp!J221)*DSTG!$D221)</f>
        <v>3.5265488462386459E-16</v>
      </c>
      <c r="K221" s="21">
        <f>SUM(E$3:E220)+H221</f>
        <v>1.188645326738837</v>
      </c>
      <c r="L221" s="21">
        <f>SUM(F$3:F220)+I221</f>
        <v>4.4360847515686483</v>
      </c>
      <c r="M221" s="21">
        <f>SUM(G$3:G220)+J221</f>
        <v>2.6868489591183606</v>
      </c>
      <c r="N221" s="19">
        <f t="shared" si="19"/>
        <v>1.4128777127780767</v>
      </c>
      <c r="O221" s="19">
        <f t="shared" si="20"/>
        <v>19.678847923099877</v>
      </c>
      <c r="P221" s="19">
        <f t="shared" si="21"/>
        <v>7.2191573291154176</v>
      </c>
      <c r="Q221" s="19">
        <f t="shared" si="22"/>
        <v>5.2729314089694892</v>
      </c>
      <c r="R221" s="19">
        <f t="shared" si="23"/>
        <v>3.1937104589091478</v>
      </c>
      <c r="S221" s="19">
        <f t="shared" si="24"/>
        <v>11.919089697313055</v>
      </c>
    </row>
    <row r="222" spans="1:19" x14ac:dyDescent="0.25">
      <c r="A222" s="26">
        <f>Wellpath!E222</f>
        <v>6570</v>
      </c>
      <c r="B222" s="73">
        <f>Wellpath!K222*Wellpath!P222</f>
        <v>23133364.199999999</v>
      </c>
      <c r="C222" s="22">
        <v>0</v>
      </c>
      <c r="D222" s="22">
        <v>0</v>
      </c>
      <c r="E222" s="20">
        <f>Model!$W$6*((drdp!B222+drdp!K222)*DSTG!$B222+(drdp!E222+drdp!N222)*DSTG!$C222+(drdp!H222+drdp!Q222)*DSTG!$D222)</f>
        <v>0</v>
      </c>
      <c r="F222" s="20">
        <f>Model!$W$6*((drdp!C222+drdp!L222)*DSTG!$B222+(drdp!F222+drdp!O222)*DSTG!$C222+(drdp!I222+drdp!R222)*DSTG!$D222)</f>
        <v>0</v>
      </c>
      <c r="G222" s="20">
        <f>Model!$W$6*((drdp!D222+drdp!M222)*DSTG!$B222+(drdp!G222+drdp!P222)*DSTG!$C222+(drdp!J222+drdp!S222)*DSTG!$D222)</f>
        <v>0</v>
      </c>
      <c r="H222" s="18">
        <f>Model!$W$6*((drdp!B222)*DSTG!$B222+(drdp!E222)*DSTG!$C222+(drdp!H222)*DSTG!$D222)</f>
        <v>1.4968388080632093</v>
      </c>
      <c r="I222" s="18">
        <f>Model!$W$6*((drdp!C222)*DSTG!$B222+(drdp!F222)*DSTG!$C222+(drdp!I222)*DSTG!$D222)</f>
        <v>5.5862784824327374</v>
      </c>
      <c r="J222" s="18">
        <f>Model!$W$6*((drdp!D222)*DSTG!$B222+(drdp!G222)*DSTG!$C222+(drdp!J222)*DSTG!$D222)</f>
        <v>3.5427256758085481E-16</v>
      </c>
      <c r="K222" s="21">
        <f>SUM(E$3:E221)+H222</f>
        <v>1.195480207140952</v>
      </c>
      <c r="L222" s="21">
        <f>SUM(F$3:F221)+I222</f>
        <v>4.4615928724930001</v>
      </c>
      <c r="M222" s="21">
        <f>SUM(G$3:G221)+J222</f>
        <v>2.6868489591183606</v>
      </c>
      <c r="N222" s="19">
        <f t="shared" si="19"/>
        <v>1.4291729256657737</v>
      </c>
      <c r="O222" s="19">
        <f t="shared" si="20"/>
        <v>19.905810959880341</v>
      </c>
      <c r="P222" s="19">
        <f t="shared" si="21"/>
        <v>7.2191573291154176</v>
      </c>
      <c r="Q222" s="19">
        <f t="shared" si="22"/>
        <v>5.3337459713865272</v>
      </c>
      <c r="R222" s="19">
        <f t="shared" si="23"/>
        <v>3.2120747502032692</v>
      </c>
      <c r="S222" s="19">
        <f t="shared" si="24"/>
        <v>11.987626165467715</v>
      </c>
    </row>
    <row r="223" spans="1:19" x14ac:dyDescent="0.25">
      <c r="A223" s="26">
        <f>Wellpath!E223</f>
        <v>6600</v>
      </c>
      <c r="B223" s="73">
        <f>Wellpath!K223*Wellpath!P223</f>
        <v>23238996</v>
      </c>
      <c r="C223" s="22">
        <v>0</v>
      </c>
      <c r="D223" s="22">
        <v>0</v>
      </c>
      <c r="E223" s="20">
        <f>Model!$W$6*((drdp!B223+drdp!K223)*DSTG!$B223+(drdp!E223+drdp!N223)*DSTG!$C223+(drdp!H223+drdp!Q223)*DSTG!$D223)</f>
        <v>0</v>
      </c>
      <c r="F223" s="20">
        <f>Model!$W$6*((drdp!C223+drdp!L223)*DSTG!$B223+(drdp!F223+drdp!O223)*DSTG!$C223+(drdp!I223+drdp!R223)*DSTG!$D223)</f>
        <v>0</v>
      </c>
      <c r="G223" s="20">
        <f>Model!$W$6*((drdp!D223+drdp!M223)*DSTG!$B223+(drdp!G223+drdp!P223)*DSTG!$C223+(drdp!J223+drdp!S223)*DSTG!$D223)</f>
        <v>0</v>
      </c>
      <c r="H223" s="18">
        <f>Model!$W$6*((drdp!B223)*DSTG!$B223+(drdp!E223)*DSTG!$C223+(drdp!H223)*DSTG!$D223)</f>
        <v>1.5036736884653246</v>
      </c>
      <c r="I223" s="18">
        <f>Model!$W$6*((drdp!C223)*DSTG!$B223+(drdp!F223)*DSTG!$C223+(drdp!I223)*DSTG!$D223)</f>
        <v>5.6117866033570882</v>
      </c>
      <c r="J223" s="18">
        <f>Model!$W$6*((drdp!D223)*DSTG!$B223+(drdp!G223)*DSTG!$C223+(drdp!J223)*DSTG!$D223)</f>
        <v>3.5589025053784498E-16</v>
      </c>
      <c r="K223" s="21">
        <f>SUM(E$3:E222)+H223</f>
        <v>1.2023150875430673</v>
      </c>
      <c r="L223" s="21">
        <f>SUM(F$3:F222)+I223</f>
        <v>4.48710099341735</v>
      </c>
      <c r="M223" s="21">
        <f>SUM(G$3:G222)+J223</f>
        <v>2.6868489591183606</v>
      </c>
      <c r="N223" s="19">
        <f t="shared" si="19"/>
        <v>1.4455615697336934</v>
      </c>
      <c r="O223" s="19">
        <f t="shared" si="20"/>
        <v>20.134075325126968</v>
      </c>
      <c r="P223" s="19">
        <f t="shared" si="21"/>
        <v>7.2191573291154176</v>
      </c>
      <c r="Q223" s="19">
        <f t="shared" si="22"/>
        <v>5.3949092237151657</v>
      </c>
      <c r="R223" s="19">
        <f t="shared" si="23"/>
        <v>3.2304390414973909</v>
      </c>
      <c r="S223" s="19">
        <f t="shared" si="24"/>
        <v>12.056162633622369</v>
      </c>
    </row>
    <row r="224" spans="1:19" x14ac:dyDescent="0.25">
      <c r="A224" s="26">
        <f>Wellpath!E224</f>
        <v>6630</v>
      </c>
      <c r="B224" s="73">
        <f>Wellpath!K224*Wellpath!P224</f>
        <v>23344627.800000001</v>
      </c>
      <c r="C224" s="22">
        <v>0</v>
      </c>
      <c r="D224" s="22">
        <v>0</v>
      </c>
      <c r="E224" s="20">
        <f>Model!$W$6*((drdp!B224+drdp!K224)*DSTG!$B224+(drdp!E224+drdp!N224)*DSTG!$C224+(drdp!H224+drdp!Q224)*DSTG!$D224)</f>
        <v>0</v>
      </c>
      <c r="F224" s="20">
        <f>Model!$W$6*((drdp!C224+drdp!L224)*DSTG!$B224+(drdp!F224+drdp!O224)*DSTG!$C224+(drdp!I224+drdp!R224)*DSTG!$D224)</f>
        <v>0</v>
      </c>
      <c r="G224" s="20">
        <f>Model!$W$6*((drdp!D224+drdp!M224)*DSTG!$B224+(drdp!G224+drdp!P224)*DSTG!$C224+(drdp!J224+drdp!S224)*DSTG!$D224)</f>
        <v>0</v>
      </c>
      <c r="H224" s="18">
        <f>Model!$W$6*((drdp!B224)*DSTG!$B224+(drdp!E224)*DSTG!$C224+(drdp!H224)*DSTG!$D224)</f>
        <v>1.5105085688674398</v>
      </c>
      <c r="I224" s="18">
        <f>Model!$W$6*((drdp!C224)*DSTG!$B224+(drdp!F224)*DSTG!$C224+(drdp!I224)*DSTG!$D224)</f>
        <v>5.6372947242814382</v>
      </c>
      <c r="J224" s="18">
        <f>Model!$W$6*((drdp!D224)*DSTG!$B224+(drdp!G224)*DSTG!$C224+(drdp!J224)*DSTG!$D224)</f>
        <v>3.5750793349483519E-16</v>
      </c>
      <c r="K224" s="21">
        <f>SUM(E$3:E223)+H224</f>
        <v>1.2091499679451825</v>
      </c>
      <c r="L224" s="21">
        <f>SUM(F$3:F223)+I224</f>
        <v>4.5126091143417</v>
      </c>
      <c r="M224" s="21">
        <f>SUM(G$3:G223)+J224</f>
        <v>2.6868489591183606</v>
      </c>
      <c r="N224" s="19">
        <f t="shared" si="19"/>
        <v>1.4620436449818359</v>
      </c>
      <c r="O224" s="19">
        <f t="shared" si="20"/>
        <v>20.363641018839783</v>
      </c>
      <c r="P224" s="19">
        <f t="shared" si="21"/>
        <v>7.2191573291154176</v>
      </c>
      <c r="Q224" s="19">
        <f t="shared" si="22"/>
        <v>5.4564211659554047</v>
      </c>
      <c r="R224" s="19">
        <f t="shared" si="23"/>
        <v>3.2488033327915127</v>
      </c>
      <c r="S224" s="19">
        <f t="shared" si="24"/>
        <v>12.124699101777024</v>
      </c>
    </row>
    <row r="225" spans="1:19" x14ac:dyDescent="0.25">
      <c r="A225" s="26">
        <f>Wellpath!E225</f>
        <v>6660</v>
      </c>
      <c r="B225" s="73">
        <f>Wellpath!K225*Wellpath!P225</f>
        <v>23450259.600000001</v>
      </c>
      <c r="C225" s="22">
        <v>0</v>
      </c>
      <c r="D225" s="22">
        <v>0</v>
      </c>
      <c r="E225" s="20">
        <f>Model!$W$6*((drdp!B225+drdp!K225)*DSTG!$B225+(drdp!E225+drdp!N225)*DSTG!$C225+(drdp!H225+drdp!Q225)*DSTG!$D225)</f>
        <v>0</v>
      </c>
      <c r="F225" s="20">
        <f>Model!$W$6*((drdp!C225+drdp!L225)*DSTG!$B225+(drdp!F225+drdp!O225)*DSTG!$C225+(drdp!I225+drdp!R225)*DSTG!$D225)</f>
        <v>0</v>
      </c>
      <c r="G225" s="20">
        <f>Model!$W$6*((drdp!D225+drdp!M225)*DSTG!$B225+(drdp!G225+drdp!P225)*DSTG!$C225+(drdp!J225+drdp!S225)*DSTG!$D225)</f>
        <v>0</v>
      </c>
      <c r="H225" s="18">
        <f>Model!$W$6*((drdp!B225)*DSTG!$B225+(drdp!E225)*DSTG!$C225+(drdp!H225)*DSTG!$D225)</f>
        <v>1.517343449269555</v>
      </c>
      <c r="I225" s="18">
        <f>Model!$W$6*((drdp!C225)*DSTG!$B225+(drdp!F225)*DSTG!$C225+(drdp!I225)*DSTG!$D225)</f>
        <v>5.662802845205789</v>
      </c>
      <c r="J225" s="18">
        <f>Model!$W$6*((drdp!D225)*DSTG!$B225+(drdp!G225)*DSTG!$C225+(drdp!J225)*DSTG!$D225)</f>
        <v>3.5912561645182541E-16</v>
      </c>
      <c r="K225" s="21">
        <f>SUM(E$3:E224)+H225</f>
        <v>1.2159848483472977</v>
      </c>
      <c r="L225" s="21">
        <f>SUM(F$3:F224)+I225</f>
        <v>4.5381172352660517</v>
      </c>
      <c r="M225" s="21">
        <f>SUM(G$3:G224)+J225</f>
        <v>2.6868489591183606</v>
      </c>
      <c r="N225" s="19">
        <f t="shared" si="19"/>
        <v>1.4786191514102005</v>
      </c>
      <c r="O225" s="19">
        <f t="shared" si="20"/>
        <v>20.594508041018791</v>
      </c>
      <c r="P225" s="19">
        <f t="shared" si="21"/>
        <v>7.2191573291154176</v>
      </c>
      <c r="Q225" s="19">
        <f t="shared" si="22"/>
        <v>5.5182817981072478</v>
      </c>
      <c r="R225" s="19">
        <f t="shared" si="23"/>
        <v>3.2671676240856344</v>
      </c>
      <c r="S225" s="19">
        <f t="shared" si="24"/>
        <v>12.193235569931684</v>
      </c>
    </row>
    <row r="226" spans="1:19" x14ac:dyDescent="0.25">
      <c r="A226" s="26">
        <f>Wellpath!E226</f>
        <v>6690</v>
      </c>
      <c r="B226" s="73">
        <f>Wellpath!K226*Wellpath!P226</f>
        <v>23555891.399999999</v>
      </c>
      <c r="C226" s="22">
        <v>0</v>
      </c>
      <c r="D226" s="22">
        <v>0</v>
      </c>
      <c r="E226" s="20">
        <f>Model!$W$6*((drdp!B226+drdp!K226)*DSTG!$B226+(drdp!E226+drdp!N226)*DSTG!$C226+(drdp!H226+drdp!Q226)*DSTG!$D226)</f>
        <v>0</v>
      </c>
      <c r="F226" s="20">
        <f>Model!$W$6*((drdp!C226+drdp!L226)*DSTG!$B226+(drdp!F226+drdp!O226)*DSTG!$C226+(drdp!I226+drdp!R226)*DSTG!$D226)</f>
        <v>0</v>
      </c>
      <c r="G226" s="20">
        <f>Model!$W$6*((drdp!D226+drdp!M226)*DSTG!$B226+(drdp!G226+drdp!P226)*DSTG!$C226+(drdp!J226+drdp!S226)*DSTG!$D226)</f>
        <v>0</v>
      </c>
      <c r="H226" s="18">
        <f>Model!$W$6*((drdp!B226)*DSTG!$B226+(drdp!E226)*DSTG!$C226+(drdp!H226)*DSTG!$D226)</f>
        <v>1.52417832967167</v>
      </c>
      <c r="I226" s="18">
        <f>Model!$W$6*((drdp!C226)*DSTG!$B226+(drdp!F226)*DSTG!$C226+(drdp!I226)*DSTG!$D226)</f>
        <v>5.688310966130139</v>
      </c>
      <c r="J226" s="18">
        <f>Model!$W$6*((drdp!D226)*DSTG!$B226+(drdp!G226)*DSTG!$C226+(drdp!J226)*DSTG!$D226)</f>
        <v>3.6074329940881563E-16</v>
      </c>
      <c r="K226" s="21">
        <f>SUM(E$3:E225)+H226</f>
        <v>1.2228197287494127</v>
      </c>
      <c r="L226" s="21">
        <f>SUM(F$3:F225)+I226</f>
        <v>4.5636253561904017</v>
      </c>
      <c r="M226" s="21">
        <f>SUM(G$3:G225)+J226</f>
        <v>2.6868489591183606</v>
      </c>
      <c r="N226" s="19">
        <f t="shared" si="19"/>
        <v>1.4952880890187872</v>
      </c>
      <c r="O226" s="19">
        <f t="shared" si="20"/>
        <v>20.82667639166397</v>
      </c>
      <c r="P226" s="19">
        <f t="shared" si="21"/>
        <v>7.2191573291154176</v>
      </c>
      <c r="Q226" s="19">
        <f t="shared" si="22"/>
        <v>5.5804911201706888</v>
      </c>
      <c r="R226" s="19">
        <f t="shared" si="23"/>
        <v>3.2855319153797558</v>
      </c>
      <c r="S226" s="19">
        <f t="shared" si="24"/>
        <v>12.261772038086338</v>
      </c>
    </row>
    <row r="227" spans="1:19" x14ac:dyDescent="0.25">
      <c r="A227" s="26">
        <f>Wellpath!E227</f>
        <v>6720</v>
      </c>
      <c r="B227" s="73">
        <f>Wellpath!K227*Wellpath!P227</f>
        <v>23661523.199999999</v>
      </c>
      <c r="C227" s="22">
        <v>0</v>
      </c>
      <c r="D227" s="22">
        <v>0</v>
      </c>
      <c r="E227" s="20">
        <f>Model!$W$6*((drdp!B227+drdp!K227)*DSTG!$B227+(drdp!E227+drdp!N227)*DSTG!$C227+(drdp!H227+drdp!Q227)*DSTG!$D227)</f>
        <v>0</v>
      </c>
      <c r="F227" s="20">
        <f>Model!$W$6*((drdp!C227+drdp!L227)*DSTG!$B227+(drdp!F227+drdp!O227)*DSTG!$C227+(drdp!I227+drdp!R227)*DSTG!$D227)</f>
        <v>0</v>
      </c>
      <c r="G227" s="20">
        <f>Model!$W$6*((drdp!D227+drdp!M227)*DSTG!$B227+(drdp!G227+drdp!P227)*DSTG!$C227+(drdp!J227+drdp!S227)*DSTG!$D227)</f>
        <v>0</v>
      </c>
      <c r="H227" s="18">
        <f>Model!$W$6*((drdp!B227)*DSTG!$B227+(drdp!E227)*DSTG!$C227+(drdp!H227)*DSTG!$D227)</f>
        <v>1.531013210073785</v>
      </c>
      <c r="I227" s="18">
        <f>Model!$W$6*((drdp!C227)*DSTG!$B227+(drdp!F227)*DSTG!$C227+(drdp!I227)*DSTG!$D227)</f>
        <v>5.7138190870544898</v>
      </c>
      <c r="J227" s="18">
        <f>Model!$W$6*((drdp!D227)*DSTG!$B227+(drdp!G227)*DSTG!$C227+(drdp!J227)*DSTG!$D227)</f>
        <v>3.6236098236580579E-16</v>
      </c>
      <c r="K227" s="21">
        <f>SUM(E$3:E226)+H227</f>
        <v>1.2296546091515277</v>
      </c>
      <c r="L227" s="21">
        <f>SUM(F$3:F226)+I227</f>
        <v>4.5891334771147516</v>
      </c>
      <c r="M227" s="21">
        <f>SUM(G$3:G226)+J227</f>
        <v>2.6868489591183606</v>
      </c>
      <c r="N227" s="19">
        <f t="shared" si="19"/>
        <v>1.5120504578075964</v>
      </c>
      <c r="O227" s="19">
        <f t="shared" si="20"/>
        <v>21.060146070775332</v>
      </c>
      <c r="P227" s="19">
        <f t="shared" si="21"/>
        <v>7.2191573291154176</v>
      </c>
      <c r="Q227" s="19">
        <f t="shared" si="22"/>
        <v>5.6430491321457312</v>
      </c>
      <c r="R227" s="19">
        <f t="shared" si="23"/>
        <v>3.3038962066738766</v>
      </c>
      <c r="S227" s="19">
        <f t="shared" si="24"/>
        <v>12.330308506240993</v>
      </c>
    </row>
    <row r="228" spans="1:19" x14ac:dyDescent="0.25">
      <c r="A228" s="26">
        <f>Wellpath!E228</f>
        <v>6750</v>
      </c>
      <c r="B228" s="73">
        <f>Wellpath!K228*Wellpath!P228</f>
        <v>23767155</v>
      </c>
      <c r="C228" s="22">
        <v>0</v>
      </c>
      <c r="D228" s="22">
        <v>0</v>
      </c>
      <c r="E228" s="20">
        <f>Model!$W$6*((drdp!B228+drdp!K228)*DSTG!$B228+(drdp!E228+drdp!N228)*DSTG!$C228+(drdp!H228+drdp!Q228)*DSTG!$D228)</f>
        <v>0</v>
      </c>
      <c r="F228" s="20">
        <f>Model!$W$6*((drdp!C228+drdp!L228)*DSTG!$B228+(drdp!F228+drdp!O228)*DSTG!$C228+(drdp!I228+drdp!R228)*DSTG!$D228)</f>
        <v>0</v>
      </c>
      <c r="G228" s="20">
        <f>Model!$W$6*((drdp!D228+drdp!M228)*DSTG!$B228+(drdp!G228+drdp!P228)*DSTG!$C228+(drdp!J228+drdp!S228)*DSTG!$D228)</f>
        <v>0</v>
      </c>
      <c r="H228" s="18">
        <f>Model!$W$6*((drdp!B228)*DSTG!$B228+(drdp!E228)*DSTG!$C228+(drdp!H228)*DSTG!$D228)</f>
        <v>1.5378480904759002</v>
      </c>
      <c r="I228" s="18">
        <f>Model!$W$6*((drdp!C228)*DSTG!$B228+(drdp!F228)*DSTG!$C228+(drdp!I228)*DSTG!$D228)</f>
        <v>5.7393272079788398</v>
      </c>
      <c r="J228" s="18">
        <f>Model!$W$6*((drdp!D228)*DSTG!$B228+(drdp!G228)*DSTG!$C228+(drdp!J228)*DSTG!$D228)</f>
        <v>3.6397866532279601E-16</v>
      </c>
      <c r="K228" s="21">
        <f>SUM(E$3:E227)+H228</f>
        <v>1.2364894895536429</v>
      </c>
      <c r="L228" s="21">
        <f>SUM(F$3:F227)+I228</f>
        <v>4.6146415980391016</v>
      </c>
      <c r="M228" s="21">
        <f>SUM(G$3:G227)+J228</f>
        <v>2.6868489591183606</v>
      </c>
      <c r="N228" s="19">
        <f t="shared" si="19"/>
        <v>1.5289062577766284</v>
      </c>
      <c r="O228" s="19">
        <f t="shared" si="20"/>
        <v>21.294917078352874</v>
      </c>
      <c r="P228" s="19">
        <f t="shared" si="21"/>
        <v>7.2191573291154176</v>
      </c>
      <c r="Q228" s="19">
        <f t="shared" si="22"/>
        <v>5.7059558340323759</v>
      </c>
      <c r="R228" s="19">
        <f t="shared" si="23"/>
        <v>3.3222604979679984</v>
      </c>
      <c r="S228" s="19">
        <f t="shared" si="24"/>
        <v>12.398844974395649</v>
      </c>
    </row>
    <row r="229" spans="1:19" x14ac:dyDescent="0.25">
      <c r="A229" s="26">
        <f>Wellpath!E229</f>
        <v>6780</v>
      </c>
      <c r="B229" s="73">
        <f>Wellpath!K229*Wellpath!P229</f>
        <v>23872786.800000001</v>
      </c>
      <c r="C229" s="22">
        <v>0</v>
      </c>
      <c r="D229" s="22">
        <v>0</v>
      </c>
      <c r="E229" s="20">
        <f>Model!$W$6*((drdp!B229+drdp!K229)*DSTG!$B229+(drdp!E229+drdp!N229)*DSTG!$C229+(drdp!H229+drdp!Q229)*DSTG!$D229)</f>
        <v>0</v>
      </c>
      <c r="F229" s="20">
        <f>Model!$W$6*((drdp!C229+drdp!L229)*DSTG!$B229+(drdp!F229+drdp!O229)*DSTG!$C229+(drdp!I229+drdp!R229)*DSTG!$D229)</f>
        <v>0</v>
      </c>
      <c r="G229" s="20">
        <f>Model!$W$6*((drdp!D229+drdp!M229)*DSTG!$B229+(drdp!G229+drdp!P229)*DSTG!$C229+(drdp!J229+drdp!S229)*DSTG!$D229)</f>
        <v>0</v>
      </c>
      <c r="H229" s="18">
        <f>Model!$W$6*((drdp!B229)*DSTG!$B229+(drdp!E229)*DSTG!$C229+(drdp!H229)*DSTG!$D229)</f>
        <v>1.5446829708780154</v>
      </c>
      <c r="I229" s="18">
        <f>Model!$W$6*((drdp!C229)*DSTG!$B229+(drdp!F229)*DSTG!$C229+(drdp!I229)*DSTG!$D229)</f>
        <v>5.7648353289031906</v>
      </c>
      <c r="J229" s="18">
        <f>Model!$W$6*((drdp!D229)*DSTG!$B229+(drdp!G229)*DSTG!$C229+(drdp!J229)*DSTG!$D229)</f>
        <v>3.6559634827978623E-16</v>
      </c>
      <c r="K229" s="21">
        <f>SUM(E$3:E228)+H229</f>
        <v>1.2433243699557581</v>
      </c>
      <c r="L229" s="21">
        <f>SUM(F$3:F228)+I229</f>
        <v>4.6401497189634533</v>
      </c>
      <c r="M229" s="21">
        <f>SUM(G$3:G228)+J229</f>
        <v>2.6868489591183606</v>
      </c>
      <c r="N229" s="19">
        <f t="shared" si="19"/>
        <v>1.5458554889258829</v>
      </c>
      <c r="O229" s="19">
        <f t="shared" si="20"/>
        <v>21.530989414396615</v>
      </c>
      <c r="P229" s="19">
        <f t="shared" si="21"/>
        <v>7.2191573291154176</v>
      </c>
      <c r="Q229" s="19">
        <f t="shared" si="22"/>
        <v>5.7692112258306238</v>
      </c>
      <c r="R229" s="19">
        <f t="shared" si="23"/>
        <v>3.3406247892621201</v>
      </c>
      <c r="S229" s="19">
        <f t="shared" si="24"/>
        <v>12.467381442550309</v>
      </c>
    </row>
    <row r="230" spans="1:19" x14ac:dyDescent="0.25">
      <c r="A230" s="26">
        <f>Wellpath!E230</f>
        <v>6810</v>
      </c>
      <c r="B230" s="73">
        <f>Wellpath!K230*Wellpath!P230</f>
        <v>23978418.600000001</v>
      </c>
      <c r="C230" s="22">
        <v>0</v>
      </c>
      <c r="D230" s="22">
        <v>0</v>
      </c>
      <c r="E230" s="20">
        <f>Model!$W$6*((drdp!B230+drdp!K230)*DSTG!$B230+(drdp!E230+drdp!N230)*DSTG!$C230+(drdp!H230+drdp!Q230)*DSTG!$D230)</f>
        <v>0</v>
      </c>
      <c r="F230" s="20">
        <f>Model!$W$6*((drdp!C230+drdp!L230)*DSTG!$B230+(drdp!F230+drdp!O230)*DSTG!$C230+(drdp!I230+drdp!R230)*DSTG!$D230)</f>
        <v>0</v>
      </c>
      <c r="G230" s="20">
        <f>Model!$W$6*((drdp!D230+drdp!M230)*DSTG!$B230+(drdp!G230+drdp!P230)*DSTG!$C230+(drdp!J230+drdp!S230)*DSTG!$D230)</f>
        <v>0</v>
      </c>
      <c r="H230" s="18">
        <f>Model!$W$6*((drdp!B230)*DSTG!$B230+(drdp!E230)*DSTG!$C230+(drdp!H230)*DSTG!$D230)</f>
        <v>1.5515178512801306</v>
      </c>
      <c r="I230" s="18">
        <f>Model!$W$6*((drdp!C230)*DSTG!$B230+(drdp!F230)*DSTG!$C230+(drdp!I230)*DSTG!$D230)</f>
        <v>5.7903434498275415</v>
      </c>
      <c r="J230" s="18">
        <f>Model!$W$6*((drdp!D230)*DSTG!$B230+(drdp!G230)*DSTG!$C230+(drdp!J230)*DSTG!$D230)</f>
        <v>3.6721403123677644E-16</v>
      </c>
      <c r="K230" s="21">
        <f>SUM(E$3:E229)+H230</f>
        <v>1.2501592503578733</v>
      </c>
      <c r="L230" s="21">
        <f>SUM(F$3:F229)+I230</f>
        <v>4.6656578398878032</v>
      </c>
      <c r="M230" s="21">
        <f>SUM(G$3:G229)+J230</f>
        <v>2.6868489591183606</v>
      </c>
      <c r="N230" s="19">
        <f t="shared" si="19"/>
        <v>1.5628981512553599</v>
      </c>
      <c r="O230" s="19">
        <f t="shared" si="20"/>
        <v>21.768363078906521</v>
      </c>
      <c r="P230" s="19">
        <f t="shared" si="21"/>
        <v>7.2191573291154176</v>
      </c>
      <c r="Q230" s="19">
        <f t="shared" si="22"/>
        <v>5.8328153075404705</v>
      </c>
      <c r="R230" s="19">
        <f t="shared" si="23"/>
        <v>3.3589890805562419</v>
      </c>
      <c r="S230" s="19">
        <f t="shared" si="24"/>
        <v>12.535917910704963</v>
      </c>
    </row>
    <row r="231" spans="1:19" x14ac:dyDescent="0.25">
      <c r="A231" s="26">
        <f>Wellpath!E231</f>
        <v>6840</v>
      </c>
      <c r="B231" s="73">
        <f>Wellpath!K231*Wellpath!P231</f>
        <v>24084050.399999999</v>
      </c>
      <c r="C231" s="22">
        <v>0</v>
      </c>
      <c r="D231" s="22">
        <v>0</v>
      </c>
      <c r="E231" s="20">
        <f>Model!$W$6*((drdp!B231+drdp!K231)*DSTG!$B231+(drdp!E231+drdp!N231)*DSTG!$C231+(drdp!H231+drdp!Q231)*DSTG!$D231)</f>
        <v>0</v>
      </c>
      <c r="F231" s="20">
        <f>Model!$W$6*((drdp!C231+drdp!L231)*DSTG!$B231+(drdp!F231+drdp!O231)*DSTG!$C231+(drdp!I231+drdp!R231)*DSTG!$D231)</f>
        <v>0</v>
      </c>
      <c r="G231" s="20">
        <f>Model!$W$6*((drdp!D231+drdp!M231)*DSTG!$B231+(drdp!G231+drdp!P231)*DSTG!$C231+(drdp!J231+drdp!S231)*DSTG!$D231)</f>
        <v>0</v>
      </c>
      <c r="H231" s="18">
        <f>Model!$W$6*((drdp!B231)*DSTG!$B231+(drdp!E231)*DSTG!$C231+(drdp!H231)*DSTG!$D231)</f>
        <v>1.5583527316822456</v>
      </c>
      <c r="I231" s="18">
        <f>Model!$W$6*((drdp!C231)*DSTG!$B231+(drdp!F231)*DSTG!$C231+(drdp!I231)*DSTG!$D231)</f>
        <v>5.8158515707518914</v>
      </c>
      <c r="J231" s="18">
        <f>Model!$W$6*((drdp!D231)*DSTG!$B231+(drdp!G231)*DSTG!$C231+(drdp!J231)*DSTG!$D231)</f>
        <v>3.6883171419376661E-16</v>
      </c>
      <c r="K231" s="21">
        <f>SUM(E$3:E230)+H231</f>
        <v>1.2569941307599883</v>
      </c>
      <c r="L231" s="21">
        <f>SUM(F$3:F230)+I231</f>
        <v>4.6911659608121532</v>
      </c>
      <c r="M231" s="21">
        <f>SUM(G$3:G230)+J231</f>
        <v>2.6868489591183606</v>
      </c>
      <c r="N231" s="19">
        <f t="shared" si="19"/>
        <v>1.5800342447650586</v>
      </c>
      <c r="O231" s="19">
        <f t="shared" si="20"/>
        <v>22.007038071882612</v>
      </c>
      <c r="P231" s="19">
        <f t="shared" si="21"/>
        <v>7.2191573291154176</v>
      </c>
      <c r="Q231" s="19">
        <f t="shared" si="22"/>
        <v>5.8967680791619177</v>
      </c>
      <c r="R231" s="19">
        <f t="shared" si="23"/>
        <v>3.3773533718503632</v>
      </c>
      <c r="S231" s="19">
        <f t="shared" si="24"/>
        <v>12.604454378859618</v>
      </c>
    </row>
    <row r="232" spans="1:19" x14ac:dyDescent="0.25">
      <c r="A232" s="26">
        <f>Wellpath!E232</f>
        <v>6870</v>
      </c>
      <c r="B232" s="73">
        <f>Wellpath!K232*Wellpath!P232</f>
        <v>24189682.199999999</v>
      </c>
      <c r="C232" s="22">
        <v>0</v>
      </c>
      <c r="D232" s="22">
        <v>0</v>
      </c>
      <c r="E232" s="20">
        <f>Model!$W$6*((drdp!B232+drdp!K232)*DSTG!$B232+(drdp!E232+drdp!N232)*DSTG!$C232+(drdp!H232+drdp!Q232)*DSTG!$D232)</f>
        <v>0</v>
      </c>
      <c r="F232" s="20">
        <f>Model!$W$6*((drdp!C232+drdp!L232)*DSTG!$B232+(drdp!F232+drdp!O232)*DSTG!$C232+(drdp!I232+drdp!R232)*DSTG!$D232)</f>
        <v>0</v>
      </c>
      <c r="G232" s="20">
        <f>Model!$W$6*((drdp!D232+drdp!M232)*DSTG!$B232+(drdp!G232+drdp!P232)*DSTG!$C232+(drdp!J232+drdp!S232)*DSTG!$D232)</f>
        <v>0</v>
      </c>
      <c r="H232" s="18">
        <f>Model!$W$6*((drdp!B232)*DSTG!$B232+(drdp!E232)*DSTG!$C232+(drdp!H232)*DSTG!$D232)</f>
        <v>1.5651876120843606</v>
      </c>
      <c r="I232" s="18">
        <f>Model!$W$6*((drdp!C232)*DSTG!$B232+(drdp!F232)*DSTG!$C232+(drdp!I232)*DSTG!$D232)</f>
        <v>5.8413596916762414</v>
      </c>
      <c r="J232" s="18">
        <f>Model!$W$6*((drdp!D232)*DSTG!$B232+(drdp!G232)*DSTG!$C232+(drdp!J232)*DSTG!$D232)</f>
        <v>3.7044939715075683E-16</v>
      </c>
      <c r="K232" s="21">
        <f>SUM(E$3:E231)+H232</f>
        <v>1.2638290111621033</v>
      </c>
      <c r="L232" s="21">
        <f>SUM(F$3:F231)+I232</f>
        <v>4.7166740817365032</v>
      </c>
      <c r="M232" s="21">
        <f>SUM(G$3:G231)+J232</f>
        <v>2.6868489591183606</v>
      </c>
      <c r="N232" s="19">
        <f t="shared" si="19"/>
        <v>1.5972637694549798</v>
      </c>
      <c r="O232" s="19">
        <f t="shared" si="20"/>
        <v>22.247014393324886</v>
      </c>
      <c r="P232" s="19">
        <f t="shared" si="21"/>
        <v>7.2191573291154176</v>
      </c>
      <c r="Q232" s="19">
        <f t="shared" si="22"/>
        <v>5.9610695406949663</v>
      </c>
      <c r="R232" s="19">
        <f t="shared" si="23"/>
        <v>3.3957176631444845</v>
      </c>
      <c r="S232" s="19">
        <f t="shared" si="24"/>
        <v>12.672990847014272</v>
      </c>
    </row>
    <row r="233" spans="1:19" x14ac:dyDescent="0.25">
      <c r="A233" s="26">
        <f>Wellpath!E233</f>
        <v>6900</v>
      </c>
      <c r="B233" s="73">
        <f>Wellpath!K233*Wellpath!P233</f>
        <v>24295314</v>
      </c>
      <c r="C233" s="22">
        <v>0</v>
      </c>
      <c r="D233" s="22">
        <v>0</v>
      </c>
      <c r="E233" s="20">
        <f>Model!$W$6*((drdp!B233+drdp!K233)*DSTG!$B233+(drdp!E233+drdp!N233)*DSTG!$C233+(drdp!H233+drdp!Q233)*DSTG!$D233)</f>
        <v>0</v>
      </c>
      <c r="F233" s="20">
        <f>Model!$W$6*((drdp!C233+drdp!L233)*DSTG!$B233+(drdp!F233+drdp!O233)*DSTG!$C233+(drdp!I233+drdp!R233)*DSTG!$D233)</f>
        <v>0</v>
      </c>
      <c r="G233" s="20">
        <f>Model!$W$6*((drdp!D233+drdp!M233)*DSTG!$B233+(drdp!G233+drdp!P233)*DSTG!$C233+(drdp!J233+drdp!S233)*DSTG!$D233)</f>
        <v>0</v>
      </c>
      <c r="H233" s="18">
        <f>Model!$W$6*((drdp!B233)*DSTG!$B233+(drdp!E233)*DSTG!$C233+(drdp!H233)*DSTG!$D233)</f>
        <v>1.5720224924864759</v>
      </c>
      <c r="I233" s="18">
        <f>Model!$W$6*((drdp!C233)*DSTG!$B233+(drdp!F233)*DSTG!$C233+(drdp!I233)*DSTG!$D233)</f>
        <v>5.8668678126005922</v>
      </c>
      <c r="J233" s="18">
        <f>Model!$W$6*((drdp!D233)*DSTG!$B233+(drdp!G233)*DSTG!$C233+(drdp!J233)*DSTG!$D233)</f>
        <v>3.7206708010774704E-16</v>
      </c>
      <c r="K233" s="21">
        <f>SUM(E$3:E232)+H233</f>
        <v>1.2706638915642186</v>
      </c>
      <c r="L233" s="21">
        <f>SUM(F$3:F232)+I233</f>
        <v>4.7421822026608549</v>
      </c>
      <c r="M233" s="21">
        <f>SUM(G$3:G232)+J233</f>
        <v>2.6868489591183606</v>
      </c>
      <c r="N233" s="19">
        <f t="shared" si="19"/>
        <v>1.6145867253251243</v>
      </c>
      <c r="O233" s="19">
        <f t="shared" si="20"/>
        <v>22.488292043233358</v>
      </c>
      <c r="P233" s="19">
        <f t="shared" si="21"/>
        <v>7.2191573291154176</v>
      </c>
      <c r="Q233" s="19">
        <f t="shared" si="22"/>
        <v>6.0257196921396199</v>
      </c>
      <c r="R233" s="19">
        <f t="shared" si="23"/>
        <v>3.4140819544386063</v>
      </c>
      <c r="S233" s="19">
        <f t="shared" si="24"/>
        <v>12.741527315168932</v>
      </c>
    </row>
    <row r="234" spans="1:19" x14ac:dyDescent="0.25">
      <c r="A234" s="26">
        <f>Wellpath!E234</f>
        <v>6930</v>
      </c>
      <c r="B234" s="73">
        <f>Wellpath!K234*Wellpath!P234</f>
        <v>24400945.800000001</v>
      </c>
      <c r="C234" s="22">
        <v>0</v>
      </c>
      <c r="D234" s="22">
        <v>0</v>
      </c>
      <c r="E234" s="20">
        <f>Model!$W$6*((drdp!B234+drdp!K234)*DSTG!$B234+(drdp!E234+drdp!N234)*DSTG!$C234+(drdp!H234+drdp!Q234)*DSTG!$D234)</f>
        <v>0</v>
      </c>
      <c r="F234" s="20">
        <f>Model!$W$6*((drdp!C234+drdp!L234)*DSTG!$B234+(drdp!F234+drdp!O234)*DSTG!$C234+(drdp!I234+drdp!R234)*DSTG!$D234)</f>
        <v>0</v>
      </c>
      <c r="G234" s="20">
        <f>Model!$W$6*((drdp!D234+drdp!M234)*DSTG!$B234+(drdp!G234+drdp!P234)*DSTG!$C234+(drdp!J234+drdp!S234)*DSTG!$D234)</f>
        <v>0</v>
      </c>
      <c r="H234" s="18">
        <f>Model!$W$6*((drdp!B234)*DSTG!$B234+(drdp!E234)*DSTG!$C234+(drdp!H234)*DSTG!$D234)</f>
        <v>1.5788573728885911</v>
      </c>
      <c r="I234" s="18">
        <f>Model!$W$6*((drdp!C234)*DSTG!$B234+(drdp!F234)*DSTG!$C234+(drdp!I234)*DSTG!$D234)</f>
        <v>5.892375933524943</v>
      </c>
      <c r="J234" s="18">
        <f>Model!$W$6*((drdp!D234)*DSTG!$B234+(drdp!G234)*DSTG!$C234+(drdp!J234)*DSTG!$D234)</f>
        <v>3.7368476306473726E-16</v>
      </c>
      <c r="K234" s="21">
        <f>SUM(E$3:E233)+H234</f>
        <v>1.2774987719663338</v>
      </c>
      <c r="L234" s="21">
        <f>SUM(F$3:F233)+I234</f>
        <v>4.7676903235852048</v>
      </c>
      <c r="M234" s="21">
        <f>SUM(G$3:G233)+J234</f>
        <v>2.6868489591183606</v>
      </c>
      <c r="N234" s="19">
        <f t="shared" si="19"/>
        <v>1.6320031123754908</v>
      </c>
      <c r="O234" s="19">
        <f t="shared" si="20"/>
        <v>22.730871021607996</v>
      </c>
      <c r="P234" s="19">
        <f t="shared" si="21"/>
        <v>7.2191573291154176</v>
      </c>
      <c r="Q234" s="19">
        <f t="shared" si="22"/>
        <v>6.0907185334958713</v>
      </c>
      <c r="R234" s="19">
        <f t="shared" si="23"/>
        <v>3.4324462457327281</v>
      </c>
      <c r="S234" s="19">
        <f t="shared" si="24"/>
        <v>12.810063783323587</v>
      </c>
    </row>
    <row r="235" spans="1:19" x14ac:dyDescent="0.25">
      <c r="A235" s="26">
        <f>Wellpath!E235</f>
        <v>6960</v>
      </c>
      <c r="B235" s="73">
        <f>Wellpath!K235*Wellpath!P235</f>
        <v>24506577.599999998</v>
      </c>
      <c r="C235" s="22">
        <v>0</v>
      </c>
      <c r="D235" s="22">
        <v>0</v>
      </c>
      <c r="E235" s="20">
        <f>Model!$W$6*((drdp!B235+drdp!K235)*DSTG!$B235+(drdp!E235+drdp!N235)*DSTG!$C235+(drdp!H235+drdp!Q235)*DSTG!$D235)</f>
        <v>0</v>
      </c>
      <c r="F235" s="20">
        <f>Model!$W$6*((drdp!C235+drdp!L235)*DSTG!$B235+(drdp!F235+drdp!O235)*DSTG!$C235+(drdp!I235+drdp!R235)*DSTG!$D235)</f>
        <v>0</v>
      </c>
      <c r="G235" s="20">
        <f>Model!$W$6*((drdp!D235+drdp!M235)*DSTG!$B235+(drdp!G235+drdp!P235)*DSTG!$C235+(drdp!J235+drdp!S235)*DSTG!$D235)</f>
        <v>0</v>
      </c>
      <c r="H235" s="18">
        <f>Model!$W$6*((drdp!B235)*DSTG!$B235+(drdp!E235)*DSTG!$C235+(drdp!H235)*DSTG!$D235)</f>
        <v>1.5856922532907061</v>
      </c>
      <c r="I235" s="18">
        <f>Model!$W$6*((drdp!C235)*DSTG!$B235+(drdp!F235)*DSTG!$C235+(drdp!I235)*DSTG!$D235)</f>
        <v>5.917884054449293</v>
      </c>
      <c r="J235" s="18">
        <f>Model!$W$6*((drdp!D235)*DSTG!$B235+(drdp!G235)*DSTG!$C235+(drdp!J235)*DSTG!$D235)</f>
        <v>3.7530244602172738E-16</v>
      </c>
      <c r="K235" s="21">
        <f>SUM(E$3:E234)+H235</f>
        <v>1.2843336523684488</v>
      </c>
      <c r="L235" s="21">
        <f>SUM(F$3:F234)+I235</f>
        <v>4.7931984445095548</v>
      </c>
      <c r="M235" s="21">
        <f>SUM(G$3:G234)+J235</f>
        <v>2.6868489591183606</v>
      </c>
      <c r="N235" s="19">
        <f t="shared" si="19"/>
        <v>1.6495129306060794</v>
      </c>
      <c r="O235" s="19">
        <f t="shared" si="20"/>
        <v>22.974751328448814</v>
      </c>
      <c r="P235" s="19">
        <f t="shared" si="21"/>
        <v>7.2191573291154176</v>
      </c>
      <c r="Q235" s="19">
        <f t="shared" si="22"/>
        <v>6.1560660647637242</v>
      </c>
      <c r="R235" s="19">
        <f t="shared" si="23"/>
        <v>3.4508105370268489</v>
      </c>
      <c r="S235" s="19">
        <f t="shared" si="24"/>
        <v>12.878600251478243</v>
      </c>
    </row>
    <row r="236" spans="1:19" x14ac:dyDescent="0.25">
      <c r="A236" s="26">
        <f>Wellpath!E236</f>
        <v>6990</v>
      </c>
      <c r="B236" s="73">
        <f>Wellpath!K236*Wellpath!P236</f>
        <v>24612209.399999999</v>
      </c>
      <c r="C236" s="22">
        <v>0</v>
      </c>
      <c r="D236" s="22">
        <v>0</v>
      </c>
      <c r="E236" s="20">
        <f>Model!$W$6*((drdp!B236+drdp!K236)*DSTG!$B236+(drdp!E236+drdp!N236)*DSTG!$C236+(drdp!H236+drdp!Q236)*DSTG!$D236)</f>
        <v>0</v>
      </c>
      <c r="F236" s="20">
        <f>Model!$W$6*((drdp!C236+drdp!L236)*DSTG!$B236+(drdp!F236+drdp!O236)*DSTG!$C236+(drdp!I236+drdp!R236)*DSTG!$D236)</f>
        <v>0</v>
      </c>
      <c r="G236" s="20">
        <f>Model!$W$6*((drdp!D236+drdp!M236)*DSTG!$B236+(drdp!G236+drdp!P236)*DSTG!$C236+(drdp!J236+drdp!S236)*DSTG!$D236)</f>
        <v>0</v>
      </c>
      <c r="H236" s="18">
        <f>Model!$W$6*((drdp!B236)*DSTG!$B236+(drdp!E236)*DSTG!$C236+(drdp!H236)*DSTG!$D236)</f>
        <v>1.5925271336928208</v>
      </c>
      <c r="I236" s="18">
        <f>Model!$W$6*((drdp!C236)*DSTG!$B236+(drdp!F236)*DSTG!$C236+(drdp!I236)*DSTG!$D236)</f>
        <v>5.9433921753736429</v>
      </c>
      <c r="J236" s="18">
        <f>Model!$W$6*((drdp!D236)*DSTG!$B236+(drdp!G236)*DSTG!$C236+(drdp!J236)*DSTG!$D236)</f>
        <v>3.7692012897871764E-16</v>
      </c>
      <c r="K236" s="21">
        <f>SUM(E$3:E235)+H236</f>
        <v>1.2911685327705635</v>
      </c>
      <c r="L236" s="21">
        <f>SUM(F$3:F235)+I236</f>
        <v>4.8187065654339047</v>
      </c>
      <c r="M236" s="21">
        <f>SUM(G$3:G235)+J236</f>
        <v>2.6868489591183606</v>
      </c>
      <c r="N236" s="19">
        <f t="shared" si="19"/>
        <v>1.6671161800168899</v>
      </c>
      <c r="O236" s="19">
        <f t="shared" si="20"/>
        <v>23.21993296375582</v>
      </c>
      <c r="P236" s="19">
        <f t="shared" si="21"/>
        <v>7.2191573291154176</v>
      </c>
      <c r="Q236" s="19">
        <f t="shared" si="22"/>
        <v>6.2217622859431767</v>
      </c>
      <c r="R236" s="19">
        <f t="shared" si="23"/>
        <v>3.4691748283209694</v>
      </c>
      <c r="S236" s="19">
        <f t="shared" si="24"/>
        <v>12.947136719632898</v>
      </c>
    </row>
    <row r="237" spans="1:19" x14ac:dyDescent="0.25">
      <c r="A237" s="26">
        <f>Wellpath!E237</f>
        <v>7020</v>
      </c>
      <c r="B237" s="73">
        <f>Wellpath!K237*Wellpath!P237</f>
        <v>24717841.199999999</v>
      </c>
      <c r="C237" s="22">
        <v>0</v>
      </c>
      <c r="D237" s="22">
        <v>0</v>
      </c>
      <c r="E237" s="20">
        <f>Model!$W$6*((drdp!B237+drdp!K237)*DSTG!$B237+(drdp!E237+drdp!N237)*DSTG!$C237+(drdp!H237+drdp!Q237)*DSTG!$D237)</f>
        <v>0</v>
      </c>
      <c r="F237" s="20">
        <f>Model!$W$6*((drdp!C237+drdp!L237)*DSTG!$B237+(drdp!F237+drdp!O237)*DSTG!$C237+(drdp!I237+drdp!R237)*DSTG!$D237)</f>
        <v>0</v>
      </c>
      <c r="G237" s="20">
        <f>Model!$W$6*((drdp!D237+drdp!M237)*DSTG!$B237+(drdp!G237+drdp!P237)*DSTG!$C237+(drdp!J237+drdp!S237)*DSTG!$D237)</f>
        <v>0</v>
      </c>
      <c r="H237" s="18">
        <f>Model!$W$6*((drdp!B237)*DSTG!$B237+(drdp!E237)*DSTG!$C237+(drdp!H237)*DSTG!$D237)</f>
        <v>1.5993620140949361</v>
      </c>
      <c r="I237" s="18">
        <f>Model!$W$6*((drdp!C237)*DSTG!$B237+(drdp!F237)*DSTG!$C237+(drdp!I237)*DSTG!$D237)</f>
        <v>5.9689002962979929</v>
      </c>
      <c r="J237" s="18">
        <f>Model!$W$6*((drdp!D237)*DSTG!$B237+(drdp!G237)*DSTG!$C237+(drdp!J237)*DSTG!$D237)</f>
        <v>3.7853781193570786E-16</v>
      </c>
      <c r="K237" s="21">
        <f>SUM(E$3:E236)+H237</f>
        <v>1.2980034131726788</v>
      </c>
      <c r="L237" s="21">
        <f>SUM(F$3:F236)+I237</f>
        <v>4.8442146863582547</v>
      </c>
      <c r="M237" s="21">
        <f>SUM(G$3:G236)+J237</f>
        <v>2.6868489591183606</v>
      </c>
      <c r="N237" s="19">
        <f t="shared" si="19"/>
        <v>1.6848128606079238</v>
      </c>
      <c r="O237" s="19">
        <f t="shared" si="20"/>
        <v>23.466415927529003</v>
      </c>
      <c r="P237" s="19">
        <f t="shared" si="21"/>
        <v>7.2191573291154176</v>
      </c>
      <c r="Q237" s="19">
        <f t="shared" si="22"/>
        <v>6.2878071970342324</v>
      </c>
      <c r="R237" s="19">
        <f t="shared" si="23"/>
        <v>3.4875391196150911</v>
      </c>
      <c r="S237" s="19">
        <f t="shared" si="24"/>
        <v>13.015673187787552</v>
      </c>
    </row>
    <row r="238" spans="1:19" x14ac:dyDescent="0.25">
      <c r="A238" s="26">
        <f>Wellpath!E238</f>
        <v>7050</v>
      </c>
      <c r="B238" s="73">
        <f>Wellpath!K238*Wellpath!P238</f>
        <v>24823473</v>
      </c>
      <c r="C238" s="22">
        <v>0</v>
      </c>
      <c r="D238" s="22">
        <v>0</v>
      </c>
      <c r="E238" s="20">
        <f>Model!$W$6*((drdp!B238+drdp!K238)*DSTG!$B238+(drdp!E238+drdp!N238)*DSTG!$C238+(drdp!H238+drdp!Q238)*DSTG!$D238)</f>
        <v>0</v>
      </c>
      <c r="F238" s="20">
        <f>Model!$W$6*((drdp!C238+drdp!L238)*DSTG!$B238+(drdp!F238+drdp!O238)*DSTG!$C238+(drdp!I238+drdp!R238)*DSTG!$D238)</f>
        <v>0</v>
      </c>
      <c r="G238" s="20">
        <f>Model!$W$6*((drdp!D238+drdp!M238)*DSTG!$B238+(drdp!G238+drdp!P238)*DSTG!$C238+(drdp!J238+drdp!S238)*DSTG!$D238)</f>
        <v>0</v>
      </c>
      <c r="H238" s="18">
        <f>Model!$W$6*((drdp!B238)*DSTG!$B238+(drdp!E238)*DSTG!$C238+(drdp!H238)*DSTG!$D238)</f>
        <v>1.6061968944970513</v>
      </c>
      <c r="I238" s="18">
        <f>Model!$W$6*((drdp!C238)*DSTG!$B238+(drdp!F238)*DSTG!$C238+(drdp!I238)*DSTG!$D238)</f>
        <v>5.9944084172223437</v>
      </c>
      <c r="J238" s="18">
        <f>Model!$W$6*((drdp!D238)*DSTG!$B238+(drdp!G238)*DSTG!$C238+(drdp!J238)*DSTG!$D238)</f>
        <v>3.8015549489269808E-16</v>
      </c>
      <c r="K238" s="21">
        <f>SUM(E$3:E237)+H238</f>
        <v>1.304838293574794</v>
      </c>
      <c r="L238" s="21">
        <f>SUM(F$3:F237)+I238</f>
        <v>4.8697228072826064</v>
      </c>
      <c r="M238" s="21">
        <f>SUM(G$3:G237)+J238</f>
        <v>2.6868489591183606</v>
      </c>
      <c r="N238" s="19">
        <f t="shared" si="19"/>
        <v>1.7026029723791802</v>
      </c>
      <c r="O238" s="19">
        <f t="shared" si="20"/>
        <v>23.71420021976839</v>
      </c>
      <c r="P238" s="19">
        <f t="shared" si="21"/>
        <v>7.2191573291154176</v>
      </c>
      <c r="Q238" s="19">
        <f t="shared" si="22"/>
        <v>6.3542007980368913</v>
      </c>
      <c r="R238" s="19">
        <f t="shared" si="23"/>
        <v>3.5059034109092129</v>
      </c>
      <c r="S238" s="19">
        <f t="shared" si="24"/>
        <v>13.084209655942212</v>
      </c>
    </row>
    <row r="239" spans="1:19" x14ac:dyDescent="0.25">
      <c r="A239" s="26">
        <f>Wellpath!E239</f>
        <v>7080</v>
      </c>
      <c r="B239" s="73">
        <f>Wellpath!K239*Wellpath!P239</f>
        <v>24929104.800000001</v>
      </c>
      <c r="C239" s="22">
        <v>0</v>
      </c>
      <c r="D239" s="22">
        <v>0</v>
      </c>
      <c r="E239" s="20">
        <f>Model!$W$6*((drdp!B239+drdp!K239)*DSTG!$B239+(drdp!E239+drdp!N239)*DSTG!$C239+(drdp!H239+drdp!Q239)*DSTG!$D239)</f>
        <v>0</v>
      </c>
      <c r="F239" s="20">
        <f>Model!$W$6*((drdp!C239+drdp!L239)*DSTG!$B239+(drdp!F239+drdp!O239)*DSTG!$C239+(drdp!I239+drdp!R239)*DSTG!$D239)</f>
        <v>0</v>
      </c>
      <c r="G239" s="20">
        <f>Model!$W$6*((drdp!D239+drdp!M239)*DSTG!$B239+(drdp!G239+drdp!P239)*DSTG!$C239+(drdp!J239+drdp!S239)*DSTG!$D239)</f>
        <v>0</v>
      </c>
      <c r="H239" s="18">
        <f>Model!$W$6*((drdp!B239)*DSTG!$B239+(drdp!E239)*DSTG!$C239+(drdp!H239)*DSTG!$D239)</f>
        <v>1.6130317748991665</v>
      </c>
      <c r="I239" s="18">
        <f>Model!$W$6*((drdp!C239)*DSTG!$B239+(drdp!F239)*DSTG!$C239+(drdp!I239)*DSTG!$D239)</f>
        <v>6.0199165381466946</v>
      </c>
      <c r="J239" s="18">
        <f>Model!$W$6*((drdp!D239)*DSTG!$B239+(drdp!G239)*DSTG!$C239+(drdp!J239)*DSTG!$D239)</f>
        <v>3.8177317784968824E-16</v>
      </c>
      <c r="K239" s="21">
        <f>SUM(E$3:E238)+H239</f>
        <v>1.3116731739769092</v>
      </c>
      <c r="L239" s="21">
        <f>SUM(F$3:F238)+I239</f>
        <v>4.8952309282069564</v>
      </c>
      <c r="M239" s="21">
        <f>SUM(G$3:G238)+J239</f>
        <v>2.6868489591183606</v>
      </c>
      <c r="N239" s="19">
        <f t="shared" si="19"/>
        <v>1.720486515330659</v>
      </c>
      <c r="O239" s="19">
        <f t="shared" si="20"/>
        <v>23.96328584047394</v>
      </c>
      <c r="P239" s="19">
        <f t="shared" si="21"/>
        <v>7.2191573291154176</v>
      </c>
      <c r="Q239" s="19">
        <f t="shared" si="22"/>
        <v>6.4209430889511498</v>
      </c>
      <c r="R239" s="19">
        <f t="shared" si="23"/>
        <v>3.5242677022033346</v>
      </c>
      <c r="S239" s="19">
        <f t="shared" si="24"/>
        <v>13.152746124096867</v>
      </c>
    </row>
    <row r="240" spans="1:19" x14ac:dyDescent="0.25">
      <c r="A240" s="26">
        <f>Wellpath!E240</f>
        <v>7110</v>
      </c>
      <c r="B240" s="73">
        <f>Wellpath!K240*Wellpath!P240</f>
        <v>25034736.599999998</v>
      </c>
      <c r="C240" s="22">
        <v>0</v>
      </c>
      <c r="D240" s="22">
        <v>0</v>
      </c>
      <c r="E240" s="20">
        <f>Model!$W$6*((drdp!B240+drdp!K240)*DSTG!$B240+(drdp!E240+drdp!N240)*DSTG!$C240+(drdp!H240+drdp!Q240)*DSTG!$D240)</f>
        <v>0</v>
      </c>
      <c r="F240" s="20">
        <f>Model!$W$6*((drdp!C240+drdp!L240)*DSTG!$B240+(drdp!F240+drdp!O240)*DSTG!$C240+(drdp!I240+drdp!R240)*DSTG!$D240)</f>
        <v>0</v>
      </c>
      <c r="G240" s="20">
        <f>Model!$W$6*((drdp!D240+drdp!M240)*DSTG!$B240+(drdp!G240+drdp!P240)*DSTG!$C240+(drdp!J240+drdp!S240)*DSTG!$D240)</f>
        <v>0</v>
      </c>
      <c r="H240" s="18">
        <f>Model!$W$6*((drdp!B240)*DSTG!$B240+(drdp!E240)*DSTG!$C240+(drdp!H240)*DSTG!$D240)</f>
        <v>1.6198666553012815</v>
      </c>
      <c r="I240" s="18">
        <f>Model!$W$6*((drdp!C240)*DSTG!$B240+(drdp!F240)*DSTG!$C240+(drdp!I240)*DSTG!$D240)</f>
        <v>6.0454246590710445</v>
      </c>
      <c r="J240" s="18">
        <f>Model!$W$6*((drdp!D240)*DSTG!$B240+(drdp!G240)*DSTG!$C240+(drdp!J240)*DSTG!$D240)</f>
        <v>3.8339086080667841E-16</v>
      </c>
      <c r="K240" s="21">
        <f>SUM(E$3:E239)+H240</f>
        <v>1.3185080543790242</v>
      </c>
      <c r="L240" s="21">
        <f>SUM(F$3:F239)+I240</f>
        <v>4.9207390491313063</v>
      </c>
      <c r="M240" s="21">
        <f>SUM(G$3:G239)+J240</f>
        <v>2.6868489591183606</v>
      </c>
      <c r="N240" s="19">
        <f t="shared" si="19"/>
        <v>1.7384634894623598</v>
      </c>
      <c r="O240" s="19">
        <f t="shared" si="20"/>
        <v>24.213672789645674</v>
      </c>
      <c r="P240" s="19">
        <f t="shared" si="21"/>
        <v>7.2191573291154176</v>
      </c>
      <c r="Q240" s="19">
        <f t="shared" si="22"/>
        <v>6.488034069777008</v>
      </c>
      <c r="R240" s="19">
        <f t="shared" si="23"/>
        <v>3.5426319934974559</v>
      </c>
      <c r="S240" s="19">
        <f t="shared" si="24"/>
        <v>13.221282592251523</v>
      </c>
    </row>
    <row r="241" spans="1:19" x14ac:dyDescent="0.25">
      <c r="A241" s="26">
        <f>Wellpath!E241</f>
        <v>7140</v>
      </c>
      <c r="B241" s="73">
        <f>Wellpath!K241*Wellpath!P241</f>
        <v>25140368.399999999</v>
      </c>
      <c r="C241" s="22">
        <v>0</v>
      </c>
      <c r="D241" s="22">
        <v>0</v>
      </c>
      <c r="E241" s="20">
        <f>Model!$W$6*((drdp!B241+drdp!K241)*DSTG!$B241+(drdp!E241+drdp!N241)*DSTG!$C241+(drdp!H241+drdp!Q241)*DSTG!$D241)</f>
        <v>0</v>
      </c>
      <c r="F241" s="20">
        <f>Model!$W$6*((drdp!C241+drdp!L241)*DSTG!$B241+(drdp!F241+drdp!O241)*DSTG!$C241+(drdp!I241+drdp!R241)*DSTG!$D241)</f>
        <v>0</v>
      </c>
      <c r="G241" s="20">
        <f>Model!$W$6*((drdp!D241+drdp!M241)*DSTG!$B241+(drdp!G241+drdp!P241)*DSTG!$C241+(drdp!J241+drdp!S241)*DSTG!$D241)</f>
        <v>0</v>
      </c>
      <c r="H241" s="18">
        <f>Model!$W$6*((drdp!B241)*DSTG!$B241+(drdp!E241)*DSTG!$C241+(drdp!H241)*DSTG!$D241)</f>
        <v>1.6267015357033965</v>
      </c>
      <c r="I241" s="18">
        <f>Model!$W$6*((drdp!C241)*DSTG!$B241+(drdp!F241)*DSTG!$C241+(drdp!I241)*DSTG!$D241)</f>
        <v>6.0709327799953945</v>
      </c>
      <c r="J241" s="18">
        <f>Model!$W$6*((drdp!D241)*DSTG!$B241+(drdp!G241)*DSTG!$C241+(drdp!J241)*DSTG!$D241)</f>
        <v>3.8500854376366868E-16</v>
      </c>
      <c r="K241" s="21">
        <f>SUM(E$3:E240)+H241</f>
        <v>1.3253429347811392</v>
      </c>
      <c r="L241" s="21">
        <f>SUM(F$3:F240)+I241</f>
        <v>4.9462471700556563</v>
      </c>
      <c r="M241" s="21">
        <f>SUM(G$3:G240)+J241</f>
        <v>2.6868489591183606</v>
      </c>
      <c r="N241" s="19">
        <f t="shared" si="19"/>
        <v>1.756533894774283</v>
      </c>
      <c r="O241" s="19">
        <f t="shared" si="20"/>
        <v>24.465361067283588</v>
      </c>
      <c r="P241" s="19">
        <f t="shared" si="21"/>
        <v>7.2191573291154176</v>
      </c>
      <c r="Q241" s="19">
        <f t="shared" si="22"/>
        <v>6.5554737405144676</v>
      </c>
      <c r="R241" s="19">
        <f t="shared" si="23"/>
        <v>3.5609962847915773</v>
      </c>
      <c r="S241" s="19">
        <f t="shared" si="24"/>
        <v>13.289819060406177</v>
      </c>
    </row>
    <row r="242" spans="1:19" x14ac:dyDescent="0.25">
      <c r="A242" s="26">
        <f>Wellpath!E242</f>
        <v>7170</v>
      </c>
      <c r="B242" s="73">
        <f>Wellpath!K242*Wellpath!P242</f>
        <v>25246000.199999999</v>
      </c>
      <c r="C242" s="22">
        <v>0</v>
      </c>
      <c r="D242" s="22">
        <v>0</v>
      </c>
      <c r="E242" s="20">
        <f>Model!$W$6*((drdp!B242+drdp!K242)*DSTG!$B242+(drdp!E242+drdp!N242)*DSTG!$C242+(drdp!H242+drdp!Q242)*DSTG!$D242)</f>
        <v>0</v>
      </c>
      <c r="F242" s="20">
        <f>Model!$W$6*((drdp!C242+drdp!L242)*DSTG!$B242+(drdp!F242+drdp!O242)*DSTG!$C242+(drdp!I242+drdp!R242)*DSTG!$D242)</f>
        <v>0</v>
      </c>
      <c r="G242" s="20">
        <f>Model!$W$6*((drdp!D242+drdp!M242)*DSTG!$B242+(drdp!G242+drdp!P242)*DSTG!$C242+(drdp!J242+drdp!S242)*DSTG!$D242)</f>
        <v>0</v>
      </c>
      <c r="H242" s="18">
        <f>Model!$W$6*((drdp!B242)*DSTG!$B242+(drdp!E242)*DSTG!$C242+(drdp!H242)*DSTG!$D242)</f>
        <v>1.6335364161055117</v>
      </c>
      <c r="I242" s="18">
        <f>Model!$W$6*((drdp!C242)*DSTG!$B242+(drdp!F242)*DSTG!$C242+(drdp!I242)*DSTG!$D242)</f>
        <v>6.0964409009197453</v>
      </c>
      <c r="J242" s="18">
        <f>Model!$W$6*((drdp!D242)*DSTG!$B242+(drdp!G242)*DSTG!$C242+(drdp!J242)*DSTG!$D242)</f>
        <v>3.8662622672065889E-16</v>
      </c>
      <c r="K242" s="21">
        <f>SUM(E$3:E241)+H242</f>
        <v>1.3321778151832544</v>
      </c>
      <c r="L242" s="21">
        <f>SUM(F$3:F241)+I242</f>
        <v>4.971755290980008</v>
      </c>
      <c r="M242" s="21">
        <f>SUM(G$3:G241)+J242</f>
        <v>2.6868489591183606</v>
      </c>
      <c r="N242" s="19">
        <f t="shared" si="19"/>
        <v>1.7746977312664292</v>
      </c>
      <c r="O242" s="19">
        <f t="shared" si="20"/>
        <v>24.718350673387704</v>
      </c>
      <c r="P242" s="19">
        <f t="shared" si="21"/>
        <v>7.2191573291154176</v>
      </c>
      <c r="Q242" s="19">
        <f t="shared" si="22"/>
        <v>6.6232621011635322</v>
      </c>
      <c r="R242" s="19">
        <f t="shared" si="23"/>
        <v>3.579360576085699</v>
      </c>
      <c r="S242" s="19">
        <f t="shared" si="24"/>
        <v>13.358355528560837</v>
      </c>
    </row>
    <row r="243" spans="1:19" x14ac:dyDescent="0.25">
      <c r="A243" s="26">
        <f>Wellpath!E243</f>
        <v>7200</v>
      </c>
      <c r="B243" s="73">
        <f>Wellpath!K243*Wellpath!P243</f>
        <v>25351632</v>
      </c>
      <c r="C243" s="22">
        <v>0</v>
      </c>
      <c r="D243" s="22">
        <v>0</v>
      </c>
      <c r="E243" s="20">
        <f>Model!$W$6*((drdp!B243+drdp!K243)*DSTG!$B243+(drdp!E243+drdp!N243)*DSTG!$C243+(drdp!H243+drdp!Q243)*DSTG!$D243)</f>
        <v>0</v>
      </c>
      <c r="F243" s="20">
        <f>Model!$W$6*((drdp!C243+drdp!L243)*DSTG!$B243+(drdp!F243+drdp!O243)*DSTG!$C243+(drdp!I243+drdp!R243)*DSTG!$D243)</f>
        <v>0</v>
      </c>
      <c r="G243" s="20">
        <f>Model!$W$6*((drdp!D243+drdp!M243)*DSTG!$B243+(drdp!G243+drdp!P243)*DSTG!$C243+(drdp!J243+drdp!S243)*DSTG!$D243)</f>
        <v>0</v>
      </c>
      <c r="H243" s="18">
        <f>Model!$W$6*((drdp!B243)*DSTG!$B243+(drdp!E243)*DSTG!$C243+(drdp!H243)*DSTG!$D243)</f>
        <v>1.6403712965076269</v>
      </c>
      <c r="I243" s="18">
        <f>Model!$W$6*((drdp!C243)*DSTG!$B243+(drdp!F243)*DSTG!$C243+(drdp!I243)*DSTG!$D243)</f>
        <v>6.1219490218440962</v>
      </c>
      <c r="J243" s="18">
        <f>Model!$W$6*((drdp!D243)*DSTG!$B243+(drdp!G243)*DSTG!$C243+(drdp!J243)*DSTG!$D243)</f>
        <v>3.8824390967764906E-16</v>
      </c>
      <c r="K243" s="21">
        <f>SUM(E$3:E242)+H243</f>
        <v>1.3390126955853696</v>
      </c>
      <c r="L243" s="21">
        <f>SUM(F$3:F242)+I243</f>
        <v>4.997263411904358</v>
      </c>
      <c r="M243" s="21">
        <f>SUM(G$3:G242)+J243</f>
        <v>2.6868489591183606</v>
      </c>
      <c r="N243" s="19">
        <f t="shared" si="19"/>
        <v>1.7929549989387976</v>
      </c>
      <c r="O243" s="19">
        <f t="shared" si="20"/>
        <v>24.972641607957986</v>
      </c>
      <c r="P243" s="19">
        <f t="shared" si="21"/>
        <v>7.2191573291154176</v>
      </c>
      <c r="Q243" s="19">
        <f t="shared" si="22"/>
        <v>6.6913991517241955</v>
      </c>
      <c r="R243" s="19">
        <f t="shared" si="23"/>
        <v>3.5977248673798208</v>
      </c>
      <c r="S243" s="19">
        <f t="shared" si="24"/>
        <v>13.426891996715492</v>
      </c>
    </row>
    <row r="244" spans="1:19" x14ac:dyDescent="0.25">
      <c r="A244" s="26">
        <f>Wellpath!E244</f>
        <v>7230</v>
      </c>
      <c r="B244" s="73">
        <f>Wellpath!K244*Wellpath!P244</f>
        <v>25457263.800000001</v>
      </c>
      <c r="C244" s="22">
        <v>0</v>
      </c>
      <c r="D244" s="22">
        <v>0</v>
      </c>
      <c r="E244" s="20">
        <f>Model!$W$6*((drdp!B244+drdp!K244)*DSTG!$B244+(drdp!E244+drdp!N244)*DSTG!$C244+(drdp!H244+drdp!Q244)*DSTG!$D244)</f>
        <v>0</v>
      </c>
      <c r="F244" s="20">
        <f>Model!$W$6*((drdp!C244+drdp!L244)*DSTG!$B244+(drdp!F244+drdp!O244)*DSTG!$C244+(drdp!I244+drdp!R244)*DSTG!$D244)</f>
        <v>0</v>
      </c>
      <c r="G244" s="20">
        <f>Model!$W$6*((drdp!D244+drdp!M244)*DSTG!$B244+(drdp!G244+drdp!P244)*DSTG!$C244+(drdp!J244+drdp!S244)*DSTG!$D244)</f>
        <v>0</v>
      </c>
      <c r="H244" s="18">
        <f>Model!$W$6*((drdp!B244)*DSTG!$B244+(drdp!E244)*DSTG!$C244+(drdp!H244)*DSTG!$D244)</f>
        <v>1.6472061769097421</v>
      </c>
      <c r="I244" s="18">
        <f>Model!$W$6*((drdp!C244)*DSTG!$B244+(drdp!F244)*DSTG!$C244+(drdp!I244)*DSTG!$D244)</f>
        <v>6.147457142768447</v>
      </c>
      <c r="J244" s="18">
        <f>Model!$W$6*((drdp!D244)*DSTG!$B244+(drdp!G244)*DSTG!$C244+(drdp!J244)*DSTG!$D244)</f>
        <v>3.8986159263463928E-16</v>
      </c>
      <c r="K244" s="21">
        <f>SUM(E$3:E243)+H244</f>
        <v>1.3458475759874848</v>
      </c>
      <c r="L244" s="21">
        <f>SUM(F$3:F243)+I244</f>
        <v>5.0227715328287097</v>
      </c>
      <c r="M244" s="21">
        <f>SUM(G$3:G243)+J244</f>
        <v>2.6868489591183606</v>
      </c>
      <c r="N244" s="19">
        <f t="shared" si="19"/>
        <v>1.8113056977913888</v>
      </c>
      <c r="O244" s="19">
        <f t="shared" si="20"/>
        <v>25.228233870994465</v>
      </c>
      <c r="P244" s="19">
        <f t="shared" si="21"/>
        <v>7.2191573291154176</v>
      </c>
      <c r="Q244" s="19">
        <f t="shared" si="22"/>
        <v>6.7598848921964629</v>
      </c>
      <c r="R244" s="19">
        <f t="shared" si="23"/>
        <v>3.6160891586739425</v>
      </c>
      <c r="S244" s="19">
        <f t="shared" si="24"/>
        <v>13.495428464870152</v>
      </c>
    </row>
    <row r="245" spans="1:19" x14ac:dyDescent="0.25">
      <c r="A245" s="26">
        <f>Wellpath!E245</f>
        <v>7260</v>
      </c>
      <c r="B245" s="73">
        <f>Wellpath!K245*Wellpath!P245</f>
        <v>25562895.599999998</v>
      </c>
      <c r="C245" s="22">
        <v>0</v>
      </c>
      <c r="D245" s="22">
        <v>0</v>
      </c>
      <c r="E245" s="20">
        <f>Model!$W$6*((drdp!B245+drdp!K245)*DSTG!$B245+(drdp!E245+drdp!N245)*DSTG!$C245+(drdp!H245+drdp!Q245)*DSTG!$D245)</f>
        <v>0</v>
      </c>
      <c r="F245" s="20">
        <f>Model!$W$6*((drdp!C245+drdp!L245)*DSTG!$B245+(drdp!F245+drdp!O245)*DSTG!$C245+(drdp!I245+drdp!R245)*DSTG!$D245)</f>
        <v>0</v>
      </c>
      <c r="G245" s="20">
        <f>Model!$W$6*((drdp!D245+drdp!M245)*DSTG!$B245+(drdp!G245+drdp!P245)*DSTG!$C245+(drdp!J245+drdp!S245)*DSTG!$D245)</f>
        <v>0</v>
      </c>
      <c r="H245" s="18">
        <f>Model!$W$6*((drdp!B245)*DSTG!$B245+(drdp!E245)*DSTG!$C245+(drdp!H245)*DSTG!$D245)</f>
        <v>1.6540410573118571</v>
      </c>
      <c r="I245" s="18">
        <f>Model!$W$6*((drdp!C245)*DSTG!$B245+(drdp!F245)*DSTG!$C245+(drdp!I245)*DSTG!$D245)</f>
        <v>6.1729652636927961</v>
      </c>
      <c r="J245" s="18">
        <f>Model!$W$6*((drdp!D245)*DSTG!$B245+(drdp!G245)*DSTG!$C245+(drdp!J245)*DSTG!$D245)</f>
        <v>3.9147927559162944E-16</v>
      </c>
      <c r="K245" s="21">
        <f>SUM(E$3:E244)+H245</f>
        <v>1.3526824563895998</v>
      </c>
      <c r="L245" s="21">
        <f>SUM(F$3:F244)+I245</f>
        <v>5.0482796537530579</v>
      </c>
      <c r="M245" s="21">
        <f>SUM(G$3:G244)+J245</f>
        <v>2.6868489591183606</v>
      </c>
      <c r="N245" s="19">
        <f t="shared" si="19"/>
        <v>1.8297498278242017</v>
      </c>
      <c r="O245" s="19">
        <f t="shared" si="20"/>
        <v>25.485127462497093</v>
      </c>
      <c r="P245" s="19">
        <f t="shared" si="21"/>
        <v>7.2191573291154176</v>
      </c>
      <c r="Q245" s="19">
        <f t="shared" si="22"/>
        <v>6.8287193225803247</v>
      </c>
      <c r="R245" s="19">
        <f t="shared" si="23"/>
        <v>3.6344534499680634</v>
      </c>
      <c r="S245" s="19">
        <f t="shared" si="24"/>
        <v>13.563964933024801</v>
      </c>
    </row>
    <row r="246" spans="1:19" x14ac:dyDescent="0.25">
      <c r="A246" s="26">
        <f>Wellpath!E246</f>
        <v>7290</v>
      </c>
      <c r="B246" s="73">
        <f>Wellpath!K246*Wellpath!P246</f>
        <v>25668527.399999999</v>
      </c>
      <c r="C246" s="22">
        <v>0</v>
      </c>
      <c r="D246" s="22">
        <v>0</v>
      </c>
      <c r="E246" s="20">
        <f>Model!$W$6*((drdp!B246+drdp!K246)*DSTG!$B246+(drdp!E246+drdp!N246)*DSTG!$C246+(drdp!H246+drdp!Q246)*DSTG!$D246)</f>
        <v>0</v>
      </c>
      <c r="F246" s="20">
        <f>Model!$W$6*((drdp!C246+drdp!L246)*DSTG!$B246+(drdp!F246+drdp!O246)*DSTG!$C246+(drdp!I246+drdp!R246)*DSTG!$D246)</f>
        <v>0</v>
      </c>
      <c r="G246" s="20">
        <f>Model!$W$6*((drdp!D246+drdp!M246)*DSTG!$B246+(drdp!G246+drdp!P246)*DSTG!$C246+(drdp!J246+drdp!S246)*DSTG!$D246)</f>
        <v>0</v>
      </c>
      <c r="H246" s="18">
        <f>Model!$W$6*((drdp!B246)*DSTG!$B246+(drdp!E246)*DSTG!$C246+(drdp!H246)*DSTG!$D246)</f>
        <v>1.6608759377139721</v>
      </c>
      <c r="I246" s="18">
        <f>Model!$W$6*((drdp!C246)*DSTG!$B246+(drdp!F246)*DSTG!$C246+(drdp!I246)*DSTG!$D246)</f>
        <v>6.1984733846171469</v>
      </c>
      <c r="J246" s="18">
        <f>Model!$W$6*((drdp!D246)*DSTG!$B246+(drdp!G246)*DSTG!$C246+(drdp!J246)*DSTG!$D246)</f>
        <v>3.9309695854861971E-16</v>
      </c>
      <c r="K246" s="21">
        <f>SUM(E$3:E245)+H246</f>
        <v>1.3595173367917148</v>
      </c>
      <c r="L246" s="21">
        <f>SUM(F$3:F245)+I246</f>
        <v>5.0737877746774096</v>
      </c>
      <c r="M246" s="21">
        <f>SUM(G$3:G245)+J246</f>
        <v>2.6868489591183606</v>
      </c>
      <c r="N246" s="19">
        <f t="shared" si="19"/>
        <v>1.8482873890372369</v>
      </c>
      <c r="O246" s="19">
        <f t="shared" si="20"/>
        <v>25.743322382465941</v>
      </c>
      <c r="P246" s="19">
        <f t="shared" si="21"/>
        <v>7.2191573291154176</v>
      </c>
      <c r="Q246" s="19">
        <f t="shared" si="22"/>
        <v>6.8979024428757931</v>
      </c>
      <c r="R246" s="19">
        <f t="shared" si="23"/>
        <v>3.6528177412621847</v>
      </c>
      <c r="S246" s="19">
        <f t="shared" si="24"/>
        <v>13.632501401179461</v>
      </c>
    </row>
    <row r="247" spans="1:19" x14ac:dyDescent="0.25">
      <c r="A247" s="26">
        <f>Wellpath!E247</f>
        <v>7320</v>
      </c>
      <c r="B247" s="73">
        <f>Wellpath!K247*Wellpath!P247</f>
        <v>25774159.199999999</v>
      </c>
      <c r="C247" s="22">
        <v>0</v>
      </c>
      <c r="D247" s="22">
        <v>0</v>
      </c>
      <c r="E247" s="20">
        <f>Model!$W$6*((drdp!B247+drdp!K247)*DSTG!$B247+(drdp!E247+drdp!N247)*DSTG!$C247+(drdp!H247+drdp!Q247)*DSTG!$D247)</f>
        <v>0</v>
      </c>
      <c r="F247" s="20">
        <f>Model!$W$6*((drdp!C247+drdp!L247)*DSTG!$B247+(drdp!F247+drdp!O247)*DSTG!$C247+(drdp!I247+drdp!R247)*DSTG!$D247)</f>
        <v>0</v>
      </c>
      <c r="G247" s="20">
        <f>Model!$W$6*((drdp!D247+drdp!M247)*DSTG!$B247+(drdp!G247+drdp!P247)*DSTG!$C247+(drdp!J247+drdp!S247)*DSTG!$D247)</f>
        <v>0</v>
      </c>
      <c r="H247" s="18">
        <f>Model!$W$6*((drdp!B247)*DSTG!$B247+(drdp!E247)*DSTG!$C247+(drdp!H247)*DSTG!$D247)</f>
        <v>1.6677108181160873</v>
      </c>
      <c r="I247" s="18">
        <f>Model!$W$6*((drdp!C247)*DSTG!$B247+(drdp!F247)*DSTG!$C247+(drdp!I247)*DSTG!$D247)</f>
        <v>6.2239815055414978</v>
      </c>
      <c r="J247" s="18">
        <f>Model!$W$6*((drdp!D247)*DSTG!$B247+(drdp!G247)*DSTG!$C247+(drdp!J247)*DSTG!$D247)</f>
        <v>3.9471464150560993E-16</v>
      </c>
      <c r="K247" s="21">
        <f>SUM(E$3:E246)+H247</f>
        <v>1.36635221719383</v>
      </c>
      <c r="L247" s="21">
        <f>SUM(F$3:F246)+I247</f>
        <v>5.0992958956017596</v>
      </c>
      <c r="M247" s="21">
        <f>SUM(G$3:G246)+J247</f>
        <v>2.6868489591183606</v>
      </c>
      <c r="N247" s="19">
        <f t="shared" si="19"/>
        <v>1.8669183814304953</v>
      </c>
      <c r="O247" s="19">
        <f t="shared" si="20"/>
        <v>26.002818630900951</v>
      </c>
      <c r="P247" s="19">
        <f t="shared" si="21"/>
        <v>7.2191573291154176</v>
      </c>
      <c r="Q247" s="19">
        <f t="shared" si="22"/>
        <v>6.9674342530828612</v>
      </c>
      <c r="R247" s="19">
        <f t="shared" si="23"/>
        <v>3.6711820325563065</v>
      </c>
      <c r="S247" s="19">
        <f t="shared" si="24"/>
        <v>13.701037869334117</v>
      </c>
    </row>
    <row r="248" spans="1:19" x14ac:dyDescent="0.25">
      <c r="A248" s="26">
        <f>Wellpath!E248</f>
        <v>7350</v>
      </c>
      <c r="B248" s="73">
        <f>Wellpath!K248*Wellpath!P248</f>
        <v>25879791</v>
      </c>
      <c r="C248" s="22">
        <v>0</v>
      </c>
      <c r="D248" s="22">
        <v>0</v>
      </c>
      <c r="E248" s="20">
        <f>Model!$W$6*((drdp!B248+drdp!K248)*DSTG!$B248+(drdp!E248+drdp!N248)*DSTG!$C248+(drdp!H248+drdp!Q248)*DSTG!$D248)</f>
        <v>0</v>
      </c>
      <c r="F248" s="20">
        <f>Model!$W$6*((drdp!C248+drdp!L248)*DSTG!$B248+(drdp!F248+drdp!O248)*DSTG!$C248+(drdp!I248+drdp!R248)*DSTG!$D248)</f>
        <v>0</v>
      </c>
      <c r="G248" s="20">
        <f>Model!$W$6*((drdp!D248+drdp!M248)*DSTG!$B248+(drdp!G248+drdp!P248)*DSTG!$C248+(drdp!J248+drdp!S248)*DSTG!$D248)</f>
        <v>0</v>
      </c>
      <c r="H248" s="18">
        <f>Model!$W$6*((drdp!B248)*DSTG!$B248+(drdp!E248)*DSTG!$C248+(drdp!H248)*DSTG!$D248)</f>
        <v>1.6745456985182026</v>
      </c>
      <c r="I248" s="18">
        <f>Model!$W$6*((drdp!C248)*DSTG!$B248+(drdp!F248)*DSTG!$C248+(drdp!I248)*DSTG!$D248)</f>
        <v>6.2494896264658486</v>
      </c>
      <c r="J248" s="18">
        <f>Model!$W$6*((drdp!D248)*DSTG!$B248+(drdp!G248)*DSTG!$C248+(drdp!J248)*DSTG!$D248)</f>
        <v>3.9633232446260009E-16</v>
      </c>
      <c r="K248" s="21">
        <f>SUM(E$3:E247)+H248</f>
        <v>1.3731870975959453</v>
      </c>
      <c r="L248" s="21">
        <f>SUM(F$3:F247)+I248</f>
        <v>5.1248040165261113</v>
      </c>
      <c r="M248" s="21">
        <f>SUM(G$3:G247)+J248</f>
        <v>2.6868489591183606</v>
      </c>
      <c r="N248" s="19">
        <f t="shared" si="19"/>
        <v>1.8856428050039762</v>
      </c>
      <c r="O248" s="19">
        <f t="shared" si="20"/>
        <v>26.263616207802162</v>
      </c>
      <c r="P248" s="19">
        <f t="shared" si="21"/>
        <v>7.2191573291154176</v>
      </c>
      <c r="Q248" s="19">
        <f t="shared" si="22"/>
        <v>7.0373147532015334</v>
      </c>
      <c r="R248" s="19">
        <f t="shared" si="23"/>
        <v>3.6895463238504282</v>
      </c>
      <c r="S248" s="19">
        <f t="shared" si="24"/>
        <v>13.769574337488775</v>
      </c>
    </row>
    <row r="249" spans="1:19" x14ac:dyDescent="0.25">
      <c r="A249" s="26">
        <f>Wellpath!E249</f>
        <v>7380</v>
      </c>
      <c r="B249" s="73">
        <f>Wellpath!K249*Wellpath!P249</f>
        <v>25985422.800000001</v>
      </c>
      <c r="C249" s="22">
        <v>0</v>
      </c>
      <c r="D249" s="22">
        <v>0</v>
      </c>
      <c r="E249" s="20">
        <f>Model!$W$6*((drdp!B249+drdp!K249)*DSTG!$B249+(drdp!E249+drdp!N249)*DSTG!$C249+(drdp!H249+drdp!Q249)*DSTG!$D249)</f>
        <v>0</v>
      </c>
      <c r="F249" s="20">
        <f>Model!$W$6*((drdp!C249+drdp!L249)*DSTG!$B249+(drdp!F249+drdp!O249)*DSTG!$C249+(drdp!I249+drdp!R249)*DSTG!$D249)</f>
        <v>0</v>
      </c>
      <c r="G249" s="20">
        <f>Model!$W$6*((drdp!D249+drdp!M249)*DSTG!$B249+(drdp!G249+drdp!P249)*DSTG!$C249+(drdp!J249+drdp!S249)*DSTG!$D249)</f>
        <v>0</v>
      </c>
      <c r="H249" s="18">
        <f>Model!$W$6*((drdp!B249)*DSTG!$B249+(drdp!E249)*DSTG!$C249+(drdp!H249)*DSTG!$D249)</f>
        <v>1.6813805789203178</v>
      </c>
      <c r="I249" s="18">
        <f>Model!$W$6*((drdp!C249)*DSTG!$B249+(drdp!F249)*DSTG!$C249+(drdp!I249)*DSTG!$D249)</f>
        <v>6.2749977473901986</v>
      </c>
      <c r="J249" s="18">
        <f>Model!$W$6*((drdp!D249)*DSTG!$B249+(drdp!G249)*DSTG!$C249+(drdp!J249)*DSTG!$D249)</f>
        <v>3.9795000741959031E-16</v>
      </c>
      <c r="K249" s="21">
        <f>SUM(E$3:E248)+H249</f>
        <v>1.3800219779980605</v>
      </c>
      <c r="L249" s="21">
        <f>SUM(F$3:F248)+I249</f>
        <v>5.1503121374504612</v>
      </c>
      <c r="M249" s="21">
        <f>SUM(G$3:G248)+J249</f>
        <v>2.6868489591183606</v>
      </c>
      <c r="N249" s="19">
        <f t="shared" si="19"/>
        <v>1.9044606597576794</v>
      </c>
      <c r="O249" s="19">
        <f t="shared" si="20"/>
        <v>26.525715113169539</v>
      </c>
      <c r="P249" s="19">
        <f t="shared" si="21"/>
        <v>7.2191573291154176</v>
      </c>
      <c r="Q249" s="19">
        <f t="shared" si="22"/>
        <v>7.1075439432318044</v>
      </c>
      <c r="R249" s="19">
        <f t="shared" si="23"/>
        <v>3.70791061514455</v>
      </c>
      <c r="S249" s="19">
        <f t="shared" si="24"/>
        <v>13.838110805643431</v>
      </c>
    </row>
    <row r="250" spans="1:19" x14ac:dyDescent="0.25">
      <c r="A250" s="26">
        <f>Wellpath!E250</f>
        <v>7410</v>
      </c>
      <c r="B250" s="73">
        <f>Wellpath!K250*Wellpath!P250</f>
        <v>26091054.599999998</v>
      </c>
      <c r="C250" s="22">
        <v>0</v>
      </c>
      <c r="D250" s="22">
        <v>0</v>
      </c>
      <c r="E250" s="20">
        <f>Model!$W$6*((drdp!B250+drdp!K250)*DSTG!$B250+(drdp!E250+drdp!N250)*DSTG!$C250+(drdp!H250+drdp!Q250)*DSTG!$D250)</f>
        <v>0</v>
      </c>
      <c r="F250" s="20">
        <f>Model!$W$6*((drdp!C250+drdp!L250)*DSTG!$B250+(drdp!F250+drdp!O250)*DSTG!$C250+(drdp!I250+drdp!R250)*DSTG!$D250)</f>
        <v>0</v>
      </c>
      <c r="G250" s="20">
        <f>Model!$W$6*((drdp!D250+drdp!M250)*DSTG!$B250+(drdp!G250+drdp!P250)*DSTG!$C250+(drdp!J250+drdp!S250)*DSTG!$D250)</f>
        <v>0</v>
      </c>
      <c r="H250" s="18">
        <f>Model!$W$6*((drdp!B250)*DSTG!$B250+(drdp!E250)*DSTG!$C250+(drdp!H250)*DSTG!$D250)</f>
        <v>1.6882154593224328</v>
      </c>
      <c r="I250" s="18">
        <f>Model!$W$6*((drdp!C250)*DSTG!$B250+(drdp!F250)*DSTG!$C250+(drdp!I250)*DSTG!$D250)</f>
        <v>6.3005058683145485</v>
      </c>
      <c r="J250" s="18">
        <f>Model!$W$6*((drdp!D250)*DSTG!$B250+(drdp!G250)*DSTG!$C250+(drdp!J250)*DSTG!$D250)</f>
        <v>3.9956769037658048E-16</v>
      </c>
      <c r="K250" s="21">
        <f>SUM(E$3:E249)+H250</f>
        <v>1.3868568584001755</v>
      </c>
      <c r="L250" s="21">
        <f>SUM(F$3:F249)+I250</f>
        <v>5.1758202583748112</v>
      </c>
      <c r="M250" s="21">
        <f>SUM(G$3:G249)+J250</f>
        <v>2.6868489591183606</v>
      </c>
      <c r="N250" s="19">
        <f t="shared" si="19"/>
        <v>1.9233719456916043</v>
      </c>
      <c r="O250" s="19">
        <f t="shared" si="20"/>
        <v>26.789115347003097</v>
      </c>
      <c r="P250" s="19">
        <f t="shared" si="21"/>
        <v>7.2191573291154176</v>
      </c>
      <c r="Q250" s="19">
        <f t="shared" si="22"/>
        <v>7.178121823173675</v>
      </c>
      <c r="R250" s="19">
        <f t="shared" si="23"/>
        <v>3.7262749064386713</v>
      </c>
      <c r="S250" s="19">
        <f t="shared" si="24"/>
        <v>13.906647273798086</v>
      </c>
    </row>
    <row r="251" spans="1:19" x14ac:dyDescent="0.25">
      <c r="A251" s="26">
        <f>Wellpath!E251</f>
        <v>7440</v>
      </c>
      <c r="B251" s="73">
        <f>Wellpath!K251*Wellpath!P251</f>
        <v>26196686.399999999</v>
      </c>
      <c r="C251" s="22">
        <v>0</v>
      </c>
      <c r="D251" s="22">
        <v>0</v>
      </c>
      <c r="E251" s="20">
        <f>Model!$W$6*((drdp!B251+drdp!K251)*DSTG!$B251+(drdp!E251+drdp!N251)*DSTG!$C251+(drdp!H251+drdp!Q251)*DSTG!$D251)</f>
        <v>0</v>
      </c>
      <c r="F251" s="20">
        <f>Model!$W$6*((drdp!C251+drdp!L251)*DSTG!$B251+(drdp!F251+drdp!O251)*DSTG!$C251+(drdp!I251+drdp!R251)*DSTG!$D251)</f>
        <v>0</v>
      </c>
      <c r="G251" s="20">
        <f>Model!$W$6*((drdp!D251+drdp!M251)*DSTG!$B251+(drdp!G251+drdp!P251)*DSTG!$C251+(drdp!J251+drdp!S251)*DSTG!$D251)</f>
        <v>0</v>
      </c>
      <c r="H251" s="18">
        <f>Model!$W$6*((drdp!B251)*DSTG!$B251+(drdp!E251)*DSTG!$C251+(drdp!H251)*DSTG!$D251)</f>
        <v>1.6950503397245478</v>
      </c>
      <c r="I251" s="18">
        <f>Model!$W$6*((drdp!C251)*DSTG!$B251+(drdp!F251)*DSTG!$C251+(drdp!I251)*DSTG!$D251)</f>
        <v>6.3260139892388993</v>
      </c>
      <c r="J251" s="18">
        <f>Model!$W$6*((drdp!D251)*DSTG!$B251+(drdp!G251)*DSTG!$C251+(drdp!J251)*DSTG!$D251)</f>
        <v>4.0118537333357074E-16</v>
      </c>
      <c r="K251" s="21">
        <f>SUM(E$3:E250)+H251</f>
        <v>1.3936917388022905</v>
      </c>
      <c r="L251" s="21">
        <f>SUM(F$3:F250)+I251</f>
        <v>5.2013283792991611</v>
      </c>
      <c r="M251" s="21">
        <f>SUM(G$3:G250)+J251</f>
        <v>2.6868489591183606</v>
      </c>
      <c r="N251" s="19">
        <f t="shared" si="19"/>
        <v>1.9423766628057519</v>
      </c>
      <c r="O251" s="19">
        <f t="shared" si="20"/>
        <v>27.053816909302839</v>
      </c>
      <c r="P251" s="19">
        <f t="shared" si="21"/>
        <v>7.2191573291154176</v>
      </c>
      <c r="Q251" s="19">
        <f t="shared" si="22"/>
        <v>7.249048393027147</v>
      </c>
      <c r="R251" s="19">
        <f t="shared" si="23"/>
        <v>3.7446391977327922</v>
      </c>
      <c r="S251" s="19">
        <f t="shared" si="24"/>
        <v>13.97518374195274</v>
      </c>
    </row>
    <row r="252" spans="1:19" x14ac:dyDescent="0.25">
      <c r="A252" s="26">
        <f>Wellpath!E252</f>
        <v>7470</v>
      </c>
      <c r="B252" s="73">
        <f>Wellpath!K252*Wellpath!P252</f>
        <v>26302318.199999999</v>
      </c>
      <c r="C252" s="22">
        <v>0</v>
      </c>
      <c r="D252" s="22">
        <v>0</v>
      </c>
      <c r="E252" s="20">
        <f>Model!$W$6*((drdp!B252+drdp!K252)*DSTG!$B252+(drdp!E252+drdp!N252)*DSTG!$C252+(drdp!H252+drdp!Q252)*DSTG!$D252)</f>
        <v>0</v>
      </c>
      <c r="F252" s="20">
        <f>Model!$W$6*((drdp!C252+drdp!L252)*DSTG!$B252+(drdp!F252+drdp!O252)*DSTG!$C252+(drdp!I252+drdp!R252)*DSTG!$D252)</f>
        <v>0</v>
      </c>
      <c r="G252" s="20">
        <f>Model!$W$6*((drdp!D252+drdp!M252)*DSTG!$B252+(drdp!G252+drdp!P252)*DSTG!$C252+(drdp!J252+drdp!S252)*DSTG!$D252)</f>
        <v>0</v>
      </c>
      <c r="H252" s="18">
        <f>Model!$W$6*((drdp!B252)*DSTG!$B252+(drdp!E252)*DSTG!$C252+(drdp!H252)*DSTG!$D252)</f>
        <v>1.7018852201266628</v>
      </c>
      <c r="I252" s="18">
        <f>Model!$W$6*((drdp!C252)*DSTG!$B252+(drdp!F252)*DSTG!$C252+(drdp!I252)*DSTG!$D252)</f>
        <v>6.3515221101632493</v>
      </c>
      <c r="J252" s="18">
        <f>Model!$W$6*((drdp!D252)*DSTG!$B252+(drdp!G252)*DSTG!$C252+(drdp!J252)*DSTG!$D252)</f>
        <v>4.0280305629056091E-16</v>
      </c>
      <c r="K252" s="21">
        <f>SUM(E$3:E251)+H252</f>
        <v>1.4005266192044055</v>
      </c>
      <c r="L252" s="21">
        <f>SUM(F$3:F251)+I252</f>
        <v>5.2268365002235111</v>
      </c>
      <c r="M252" s="21">
        <f>SUM(G$3:G251)+J252</f>
        <v>2.6868489591183606</v>
      </c>
      <c r="N252" s="19">
        <f t="shared" si="19"/>
        <v>1.9614748111001217</v>
      </c>
      <c r="O252" s="19">
        <f t="shared" si="20"/>
        <v>27.31981980006876</v>
      </c>
      <c r="P252" s="19">
        <f t="shared" si="21"/>
        <v>7.2191573291154176</v>
      </c>
      <c r="Q252" s="19">
        <f t="shared" si="22"/>
        <v>7.3203236527922204</v>
      </c>
      <c r="R252" s="19">
        <f t="shared" si="23"/>
        <v>3.7630034890269135</v>
      </c>
      <c r="S252" s="19">
        <f t="shared" si="24"/>
        <v>14.043720210107395</v>
      </c>
    </row>
    <row r="253" spans="1:19" x14ac:dyDescent="0.25">
      <c r="A253" s="26">
        <f>Wellpath!E253</f>
        <v>7500</v>
      </c>
      <c r="B253" s="73">
        <f>Wellpath!K253*Wellpath!P253</f>
        <v>26407950</v>
      </c>
      <c r="C253" s="22">
        <v>0</v>
      </c>
      <c r="D253" s="22">
        <v>0</v>
      </c>
      <c r="E253" s="20">
        <f>Model!$W$6*((drdp!B253+drdp!K253)*DSTG!$B253+(drdp!E253+drdp!N253)*DSTG!$C253+(drdp!H253+drdp!Q253)*DSTG!$D253)</f>
        <v>0</v>
      </c>
      <c r="F253" s="20">
        <f>Model!$W$6*((drdp!C253+drdp!L253)*DSTG!$B253+(drdp!F253+drdp!O253)*DSTG!$C253+(drdp!I253+drdp!R253)*DSTG!$D253)</f>
        <v>0</v>
      </c>
      <c r="G253" s="20">
        <f>Model!$W$6*((drdp!D253+drdp!M253)*DSTG!$B253+(drdp!G253+drdp!P253)*DSTG!$C253+(drdp!J253+drdp!S253)*DSTG!$D253)</f>
        <v>0</v>
      </c>
      <c r="H253" s="18">
        <f>Model!$W$6*((drdp!B253)*DSTG!$B253+(drdp!E253)*DSTG!$C253+(drdp!H253)*DSTG!$D253)</f>
        <v>1.708720100528778</v>
      </c>
      <c r="I253" s="18">
        <f>Model!$W$6*((drdp!C253)*DSTG!$B253+(drdp!F253)*DSTG!$C253+(drdp!I253)*DSTG!$D253)</f>
        <v>6.3770302310876001</v>
      </c>
      <c r="J253" s="18">
        <f>Model!$W$6*((drdp!D253)*DSTG!$B253+(drdp!G253)*DSTG!$C253+(drdp!J253)*DSTG!$D253)</f>
        <v>4.0442073924755113E-16</v>
      </c>
      <c r="K253" s="21">
        <f>SUM(E$3:E252)+H253</f>
        <v>1.4073614996065207</v>
      </c>
      <c r="L253" s="21">
        <f>SUM(F$3:F252)+I253</f>
        <v>5.2523446211478628</v>
      </c>
      <c r="M253" s="21">
        <f>SUM(G$3:G252)+J253</f>
        <v>2.6868489591183606</v>
      </c>
      <c r="N253" s="19">
        <f t="shared" si="19"/>
        <v>1.9806663905747146</v>
      </c>
      <c r="O253" s="19">
        <f t="shared" si="20"/>
        <v>27.587124019300887</v>
      </c>
      <c r="P253" s="19">
        <f t="shared" si="21"/>
        <v>7.2191573291154176</v>
      </c>
      <c r="Q253" s="19">
        <f t="shared" si="22"/>
        <v>7.3919476024688988</v>
      </c>
      <c r="R253" s="19">
        <f t="shared" si="23"/>
        <v>3.7813677803210353</v>
      </c>
      <c r="S253" s="19">
        <f t="shared" si="24"/>
        <v>14.112256678262055</v>
      </c>
    </row>
    <row r="254" spans="1:19" x14ac:dyDescent="0.25">
      <c r="A254" s="26">
        <f>Wellpath!E254</f>
        <v>7530</v>
      </c>
      <c r="B254" s="73">
        <f>Wellpath!K254*Wellpath!P254</f>
        <v>26513581.800000001</v>
      </c>
      <c r="C254" s="22">
        <v>0</v>
      </c>
      <c r="D254" s="22">
        <v>0</v>
      </c>
      <c r="E254" s="20">
        <f>Model!$W$6*((drdp!B254+drdp!K254)*DSTG!$B254+(drdp!E254+drdp!N254)*DSTG!$C254+(drdp!H254+drdp!Q254)*DSTG!$D254)</f>
        <v>0</v>
      </c>
      <c r="F254" s="20">
        <f>Model!$W$6*((drdp!C254+drdp!L254)*DSTG!$B254+(drdp!F254+drdp!O254)*DSTG!$C254+(drdp!I254+drdp!R254)*DSTG!$D254)</f>
        <v>0</v>
      </c>
      <c r="G254" s="20">
        <f>Model!$W$6*((drdp!D254+drdp!M254)*DSTG!$B254+(drdp!G254+drdp!P254)*DSTG!$C254+(drdp!J254+drdp!S254)*DSTG!$D254)</f>
        <v>0</v>
      </c>
      <c r="H254" s="18">
        <f>Model!$W$6*((drdp!B254)*DSTG!$B254+(drdp!E254)*DSTG!$C254+(drdp!H254)*DSTG!$D254)</f>
        <v>1.7155549809308932</v>
      </c>
      <c r="I254" s="18">
        <f>Model!$W$6*((drdp!C254)*DSTG!$B254+(drdp!F254)*DSTG!$C254+(drdp!I254)*DSTG!$D254)</f>
        <v>6.4025383520119501</v>
      </c>
      <c r="J254" s="18">
        <f>Model!$W$6*((drdp!D254)*DSTG!$B254+(drdp!G254)*DSTG!$C254+(drdp!J254)*DSTG!$D254)</f>
        <v>4.0603842220454134E-16</v>
      </c>
      <c r="K254" s="21">
        <f>SUM(E$3:E253)+H254</f>
        <v>1.4141963800086359</v>
      </c>
      <c r="L254" s="21">
        <f>SUM(F$3:F253)+I254</f>
        <v>5.2778527420722128</v>
      </c>
      <c r="M254" s="21">
        <f>SUM(G$3:G253)+J254</f>
        <v>2.6868489591183606</v>
      </c>
      <c r="N254" s="19">
        <f t="shared" si="19"/>
        <v>1.9999514012295301</v>
      </c>
      <c r="O254" s="19">
        <f t="shared" si="20"/>
        <v>27.855729566999177</v>
      </c>
      <c r="P254" s="19">
        <f t="shared" si="21"/>
        <v>7.2191573291154176</v>
      </c>
      <c r="Q254" s="19">
        <f t="shared" si="22"/>
        <v>7.463920242057176</v>
      </c>
      <c r="R254" s="19">
        <f t="shared" si="23"/>
        <v>3.799732071615157</v>
      </c>
      <c r="S254" s="19">
        <f t="shared" si="24"/>
        <v>14.180793146416711</v>
      </c>
    </row>
    <row r="255" spans="1:19" x14ac:dyDescent="0.25">
      <c r="A255" s="26">
        <f>Wellpath!E255</f>
        <v>7560</v>
      </c>
      <c r="B255" s="73">
        <f>Wellpath!K255*Wellpath!P255</f>
        <v>26619213.599999998</v>
      </c>
      <c r="C255" s="22">
        <v>0</v>
      </c>
      <c r="D255" s="22">
        <v>0</v>
      </c>
      <c r="E255" s="20">
        <f>Model!$W$6*((drdp!B255+drdp!K255)*DSTG!$B255+(drdp!E255+drdp!N255)*DSTG!$C255+(drdp!H255+drdp!Q255)*DSTG!$D255)</f>
        <v>0</v>
      </c>
      <c r="F255" s="20">
        <f>Model!$W$6*((drdp!C255+drdp!L255)*DSTG!$B255+(drdp!F255+drdp!O255)*DSTG!$C255+(drdp!I255+drdp!R255)*DSTG!$D255)</f>
        <v>0</v>
      </c>
      <c r="G255" s="20">
        <f>Model!$W$6*((drdp!D255+drdp!M255)*DSTG!$B255+(drdp!G255+drdp!P255)*DSTG!$C255+(drdp!J255+drdp!S255)*DSTG!$D255)</f>
        <v>0</v>
      </c>
      <c r="H255" s="18">
        <f>Model!$W$6*((drdp!B255)*DSTG!$B255+(drdp!E255)*DSTG!$C255+(drdp!H255)*DSTG!$D255)</f>
        <v>1.722389861333008</v>
      </c>
      <c r="I255" s="18">
        <f>Model!$W$6*((drdp!C255)*DSTG!$B255+(drdp!F255)*DSTG!$C255+(drdp!I255)*DSTG!$D255)</f>
        <v>6.4280464729363</v>
      </c>
      <c r="J255" s="18">
        <f>Model!$W$6*((drdp!D255)*DSTG!$B255+(drdp!G255)*DSTG!$C255+(drdp!J255)*DSTG!$D255)</f>
        <v>4.0765610516153151E-16</v>
      </c>
      <c r="K255" s="21">
        <f>SUM(E$3:E254)+H255</f>
        <v>1.4210312604107507</v>
      </c>
      <c r="L255" s="21">
        <f>SUM(F$3:F254)+I255</f>
        <v>5.3033608629965627</v>
      </c>
      <c r="M255" s="21">
        <f>SUM(G$3:G254)+J255</f>
        <v>2.6868489591183606</v>
      </c>
      <c r="N255" s="19">
        <f t="shared" si="19"/>
        <v>2.0193298430645665</v>
      </c>
      <c r="O255" s="19">
        <f t="shared" si="20"/>
        <v>28.125636443163646</v>
      </c>
      <c r="P255" s="19">
        <f t="shared" si="21"/>
        <v>7.2191573291154176</v>
      </c>
      <c r="Q255" s="19">
        <f t="shared" si="22"/>
        <v>7.5362415715570519</v>
      </c>
      <c r="R255" s="19">
        <f t="shared" si="23"/>
        <v>3.8180963629092775</v>
      </c>
      <c r="S255" s="19">
        <f t="shared" si="24"/>
        <v>14.249329614571366</v>
      </c>
    </row>
    <row r="256" spans="1:19" x14ac:dyDescent="0.25">
      <c r="A256" s="26">
        <f>Wellpath!E256</f>
        <v>7590</v>
      </c>
      <c r="B256" s="73">
        <f>Wellpath!K256*Wellpath!P256</f>
        <v>26724845.399999999</v>
      </c>
      <c r="C256" s="22">
        <v>0</v>
      </c>
      <c r="D256" s="22">
        <v>0</v>
      </c>
      <c r="E256" s="20">
        <f>Model!$W$6*((drdp!B256+drdp!K256)*DSTG!$B256+(drdp!E256+drdp!N256)*DSTG!$C256+(drdp!H256+drdp!Q256)*DSTG!$D256)</f>
        <v>0</v>
      </c>
      <c r="F256" s="20">
        <f>Model!$W$6*((drdp!C256+drdp!L256)*DSTG!$B256+(drdp!F256+drdp!O256)*DSTG!$C256+(drdp!I256+drdp!R256)*DSTG!$D256)</f>
        <v>0</v>
      </c>
      <c r="G256" s="20">
        <f>Model!$W$6*((drdp!D256+drdp!M256)*DSTG!$B256+(drdp!G256+drdp!P256)*DSTG!$C256+(drdp!J256+drdp!S256)*DSTG!$D256)</f>
        <v>0</v>
      </c>
      <c r="H256" s="18">
        <f>Model!$W$6*((drdp!B256)*DSTG!$B256+(drdp!E256)*DSTG!$C256+(drdp!H256)*DSTG!$D256)</f>
        <v>1.7292247417351232</v>
      </c>
      <c r="I256" s="18">
        <f>Model!$W$6*((drdp!C256)*DSTG!$B256+(drdp!F256)*DSTG!$C256+(drdp!I256)*DSTG!$D256)</f>
        <v>6.4535545938606509</v>
      </c>
      <c r="J256" s="18">
        <f>Model!$W$6*((drdp!D256)*DSTG!$B256+(drdp!G256)*DSTG!$C256+(drdp!J256)*DSTG!$D256)</f>
        <v>4.0927378811852173E-16</v>
      </c>
      <c r="K256" s="21">
        <f>SUM(E$3:E255)+H256</f>
        <v>1.4278661408128659</v>
      </c>
      <c r="L256" s="21">
        <f>SUM(F$3:F255)+I256</f>
        <v>5.3288689839209127</v>
      </c>
      <c r="M256" s="21">
        <f>SUM(G$3:G255)+J256</f>
        <v>2.6868489591183606</v>
      </c>
      <c r="N256" s="19">
        <f t="shared" si="19"/>
        <v>2.0388017160798269</v>
      </c>
      <c r="O256" s="19">
        <f t="shared" si="20"/>
        <v>28.3968446477943</v>
      </c>
      <c r="P256" s="19">
        <f t="shared" si="21"/>
        <v>7.2191573291154176</v>
      </c>
      <c r="Q256" s="19">
        <f t="shared" si="22"/>
        <v>7.6089115909685319</v>
      </c>
      <c r="R256" s="19">
        <f t="shared" si="23"/>
        <v>3.8364606542033992</v>
      </c>
      <c r="S256" s="19">
        <f t="shared" si="24"/>
        <v>14.31786608272602</v>
      </c>
    </row>
    <row r="257" spans="1:19" x14ac:dyDescent="0.25">
      <c r="A257" s="26">
        <f>Wellpath!E257</f>
        <v>7620</v>
      </c>
      <c r="B257" s="73">
        <f>Wellpath!K257*Wellpath!P257</f>
        <v>26830477.199999999</v>
      </c>
      <c r="C257" s="22">
        <v>0</v>
      </c>
      <c r="D257" s="22">
        <v>0</v>
      </c>
      <c r="E257" s="20">
        <f>Model!$W$6*((drdp!B257+drdp!K257)*DSTG!$B257+(drdp!E257+drdp!N257)*DSTG!$C257+(drdp!H257+drdp!Q257)*DSTG!$D257)</f>
        <v>0</v>
      </c>
      <c r="F257" s="20">
        <f>Model!$W$6*((drdp!C257+drdp!L257)*DSTG!$B257+(drdp!F257+drdp!O257)*DSTG!$C257+(drdp!I257+drdp!R257)*DSTG!$D257)</f>
        <v>0</v>
      </c>
      <c r="G257" s="20">
        <f>Model!$W$6*((drdp!D257+drdp!M257)*DSTG!$B257+(drdp!G257+drdp!P257)*DSTG!$C257+(drdp!J257+drdp!S257)*DSTG!$D257)</f>
        <v>0</v>
      </c>
      <c r="H257" s="18">
        <f>Model!$W$6*((drdp!B257)*DSTG!$B257+(drdp!E257)*DSTG!$C257+(drdp!H257)*DSTG!$D257)</f>
        <v>1.7360596221372384</v>
      </c>
      <c r="I257" s="18">
        <f>Model!$W$6*((drdp!C257)*DSTG!$B257+(drdp!F257)*DSTG!$C257+(drdp!I257)*DSTG!$D257)</f>
        <v>6.4790627147850017</v>
      </c>
      <c r="J257" s="18">
        <f>Model!$W$6*((drdp!D257)*DSTG!$B257+(drdp!G257)*DSTG!$C257+(drdp!J257)*DSTG!$D257)</f>
        <v>4.1089147107551194E-16</v>
      </c>
      <c r="K257" s="21">
        <f>SUM(E$3:E256)+H257</f>
        <v>1.4347010212149811</v>
      </c>
      <c r="L257" s="21">
        <f>SUM(F$3:F256)+I257</f>
        <v>5.3543771048452644</v>
      </c>
      <c r="M257" s="21">
        <f>SUM(G$3:G256)+J257</f>
        <v>2.6868489591183606</v>
      </c>
      <c r="N257" s="19">
        <f t="shared" si="19"/>
        <v>2.0583670202753095</v>
      </c>
      <c r="O257" s="19">
        <f t="shared" si="20"/>
        <v>28.669354180891155</v>
      </c>
      <c r="P257" s="19">
        <f t="shared" si="21"/>
        <v>7.2191573291154176</v>
      </c>
      <c r="Q257" s="19">
        <f t="shared" si="22"/>
        <v>7.6819303002916151</v>
      </c>
      <c r="R257" s="19">
        <f t="shared" si="23"/>
        <v>3.854824945497521</v>
      </c>
      <c r="S257" s="19">
        <f t="shared" si="24"/>
        <v>14.38640255088068</v>
      </c>
    </row>
    <row r="258" spans="1:19" x14ac:dyDescent="0.25">
      <c r="A258" s="26">
        <f>Wellpath!E258</f>
        <v>7650</v>
      </c>
      <c r="B258" s="73">
        <f>Wellpath!K258*Wellpath!P258</f>
        <v>26936109</v>
      </c>
      <c r="C258" s="22">
        <v>0</v>
      </c>
      <c r="D258" s="22">
        <v>0</v>
      </c>
      <c r="E258" s="20">
        <f>Model!$W$6*((drdp!B258+drdp!K258)*DSTG!$B258+(drdp!E258+drdp!N258)*DSTG!$C258+(drdp!H258+drdp!Q258)*DSTG!$D258)</f>
        <v>0</v>
      </c>
      <c r="F258" s="20">
        <f>Model!$W$6*((drdp!C258+drdp!L258)*DSTG!$B258+(drdp!F258+drdp!O258)*DSTG!$C258+(drdp!I258+drdp!R258)*DSTG!$D258)</f>
        <v>0</v>
      </c>
      <c r="G258" s="20">
        <f>Model!$W$6*((drdp!D258+drdp!M258)*DSTG!$B258+(drdp!G258+drdp!P258)*DSTG!$C258+(drdp!J258+drdp!S258)*DSTG!$D258)</f>
        <v>0</v>
      </c>
      <c r="H258" s="18">
        <f>Model!$W$6*((drdp!B258)*DSTG!$B258+(drdp!E258)*DSTG!$C258+(drdp!H258)*DSTG!$D258)</f>
        <v>1.7428945025393536</v>
      </c>
      <c r="I258" s="18">
        <f>Model!$W$6*((drdp!C258)*DSTG!$B258+(drdp!F258)*DSTG!$C258+(drdp!I258)*DSTG!$D258)</f>
        <v>6.5045708357093517</v>
      </c>
      <c r="J258" s="18">
        <f>Model!$W$6*((drdp!D258)*DSTG!$B258+(drdp!G258)*DSTG!$C258+(drdp!J258)*DSTG!$D258)</f>
        <v>4.1250915403250216E-16</v>
      </c>
      <c r="K258" s="21">
        <f>SUM(E$3:E257)+H258</f>
        <v>1.4415359016170963</v>
      </c>
      <c r="L258" s="21">
        <f>SUM(F$3:F257)+I258</f>
        <v>5.3798852257696144</v>
      </c>
      <c r="M258" s="21">
        <f>SUM(G$3:G257)+J258</f>
        <v>2.6868489591183606</v>
      </c>
      <c r="N258" s="19">
        <f t="shared" si="19"/>
        <v>2.0780257556510149</v>
      </c>
      <c r="O258" s="19">
        <f t="shared" si="20"/>
        <v>28.943165042454176</v>
      </c>
      <c r="P258" s="19">
        <f t="shared" si="21"/>
        <v>7.2191573291154176</v>
      </c>
      <c r="Q258" s="19">
        <f t="shared" si="22"/>
        <v>7.755297699526297</v>
      </c>
      <c r="R258" s="19">
        <f t="shared" si="23"/>
        <v>3.8731892367916427</v>
      </c>
      <c r="S258" s="19">
        <f t="shared" si="24"/>
        <v>14.454939019035335</v>
      </c>
    </row>
    <row r="259" spans="1:19" x14ac:dyDescent="0.25">
      <c r="A259" s="26">
        <f>Wellpath!E259</f>
        <v>7680</v>
      </c>
      <c r="B259" s="73">
        <f>Wellpath!K259*Wellpath!P259</f>
        <v>27041740.800000001</v>
      </c>
      <c r="C259" s="22">
        <v>0</v>
      </c>
      <c r="D259" s="22">
        <v>0</v>
      </c>
      <c r="E259" s="20">
        <f>Model!$W$6*((drdp!B259+drdp!K259)*DSTG!$B259+(drdp!E259+drdp!N259)*DSTG!$C259+(drdp!H259+drdp!Q259)*DSTG!$D259)</f>
        <v>0</v>
      </c>
      <c r="F259" s="20">
        <f>Model!$W$6*((drdp!C259+drdp!L259)*DSTG!$B259+(drdp!F259+drdp!O259)*DSTG!$C259+(drdp!I259+drdp!R259)*DSTG!$D259)</f>
        <v>0</v>
      </c>
      <c r="G259" s="20">
        <f>Model!$W$6*((drdp!D259+drdp!M259)*DSTG!$B259+(drdp!G259+drdp!P259)*DSTG!$C259+(drdp!J259+drdp!S259)*DSTG!$D259)</f>
        <v>0</v>
      </c>
      <c r="H259" s="18">
        <f>Model!$W$6*((drdp!B259)*DSTG!$B259+(drdp!E259)*DSTG!$C259+(drdp!H259)*DSTG!$D259)</f>
        <v>1.7497293829414688</v>
      </c>
      <c r="I259" s="18">
        <f>Model!$W$6*((drdp!C259)*DSTG!$B259+(drdp!F259)*DSTG!$C259+(drdp!I259)*DSTG!$D259)</f>
        <v>6.5300789566337025</v>
      </c>
      <c r="J259" s="18">
        <f>Model!$W$6*((drdp!D259)*DSTG!$B259+(drdp!G259)*DSTG!$C259+(drdp!J259)*DSTG!$D259)</f>
        <v>4.1412683698949238E-16</v>
      </c>
      <c r="K259" s="21">
        <f>SUM(E$3:E258)+H259</f>
        <v>1.4483707820192115</v>
      </c>
      <c r="L259" s="21">
        <f>SUM(F$3:F258)+I259</f>
        <v>5.4053933466939643</v>
      </c>
      <c r="M259" s="21">
        <f>SUM(G$3:G258)+J259</f>
        <v>2.6868489591183606</v>
      </c>
      <c r="N259" s="19">
        <f t="shared" si="19"/>
        <v>2.0977779222069426</v>
      </c>
      <c r="O259" s="19">
        <f t="shared" si="20"/>
        <v>29.218277232483377</v>
      </c>
      <c r="P259" s="19">
        <f t="shared" si="21"/>
        <v>7.2191573291154176</v>
      </c>
      <c r="Q259" s="19">
        <f t="shared" si="22"/>
        <v>7.8290137886725804</v>
      </c>
      <c r="R259" s="19">
        <f t="shared" si="23"/>
        <v>3.8915535280857645</v>
      </c>
      <c r="S259" s="19">
        <f t="shared" si="24"/>
        <v>14.523475487189989</v>
      </c>
    </row>
    <row r="260" spans="1:19" x14ac:dyDescent="0.25">
      <c r="A260" s="26">
        <f>Wellpath!E260</f>
        <v>7710</v>
      </c>
      <c r="B260" s="73">
        <f>Wellpath!K260*Wellpath!P260</f>
        <v>27147372.599999998</v>
      </c>
      <c r="C260" s="22">
        <v>0</v>
      </c>
      <c r="D260" s="22">
        <v>0</v>
      </c>
      <c r="E260" s="20">
        <f>Model!$W$6*((drdp!B260+drdp!K260)*DSTG!$B260+(drdp!E260+drdp!N260)*DSTG!$C260+(drdp!H260+drdp!Q260)*DSTG!$D260)</f>
        <v>0</v>
      </c>
      <c r="F260" s="20">
        <f>Model!$W$6*((drdp!C260+drdp!L260)*DSTG!$B260+(drdp!F260+drdp!O260)*DSTG!$C260+(drdp!I260+drdp!R260)*DSTG!$D260)</f>
        <v>0</v>
      </c>
      <c r="G260" s="20">
        <f>Model!$W$6*((drdp!D260+drdp!M260)*DSTG!$B260+(drdp!G260+drdp!P260)*DSTG!$C260+(drdp!J260+drdp!S260)*DSTG!$D260)</f>
        <v>0</v>
      </c>
      <c r="H260" s="18">
        <f>Model!$W$6*((drdp!B260)*DSTG!$B260+(drdp!E260)*DSTG!$C260+(drdp!H260)*DSTG!$D260)</f>
        <v>1.7565642633435836</v>
      </c>
      <c r="I260" s="18">
        <f>Model!$W$6*((drdp!C260)*DSTG!$B260+(drdp!F260)*DSTG!$C260+(drdp!I260)*DSTG!$D260)</f>
        <v>6.5555870775580525</v>
      </c>
      <c r="J260" s="18">
        <f>Model!$W$6*((drdp!D260)*DSTG!$B260+(drdp!G260)*DSTG!$C260+(drdp!J260)*DSTG!$D260)</f>
        <v>4.1574451994648249E-16</v>
      </c>
      <c r="K260" s="21">
        <f>SUM(E$3:E259)+H260</f>
        <v>1.4552056624213263</v>
      </c>
      <c r="L260" s="21">
        <f>SUM(F$3:F259)+I260</f>
        <v>5.4309014676183143</v>
      </c>
      <c r="M260" s="21">
        <f>SUM(G$3:G259)+J260</f>
        <v>2.6868489591183606</v>
      </c>
      <c r="N260" s="19">
        <f t="shared" si="19"/>
        <v>2.1176235199430913</v>
      </c>
      <c r="O260" s="19">
        <f t="shared" si="20"/>
        <v>29.494690750978759</v>
      </c>
      <c r="P260" s="19">
        <f t="shared" si="21"/>
        <v>7.2191573291154176</v>
      </c>
      <c r="Q260" s="19">
        <f t="shared" si="22"/>
        <v>7.9030785677304625</v>
      </c>
      <c r="R260" s="19">
        <f t="shared" si="23"/>
        <v>3.9099178193798849</v>
      </c>
      <c r="S260" s="19">
        <f t="shared" si="24"/>
        <v>14.592011955344645</v>
      </c>
    </row>
    <row r="261" spans="1:19" x14ac:dyDescent="0.25">
      <c r="A261" s="26">
        <f>Wellpath!E261</f>
        <v>7740</v>
      </c>
      <c r="B261" s="73">
        <f>Wellpath!K261*Wellpath!P261</f>
        <v>27253004.399999999</v>
      </c>
      <c r="C261" s="22">
        <v>0</v>
      </c>
      <c r="D261" s="22">
        <v>0</v>
      </c>
      <c r="E261" s="20">
        <f>Model!$W$6*((drdp!B261+drdp!K261)*DSTG!$B261+(drdp!E261+drdp!N261)*DSTG!$C261+(drdp!H261+drdp!Q261)*DSTG!$D261)</f>
        <v>0</v>
      </c>
      <c r="F261" s="20">
        <f>Model!$W$6*((drdp!C261+drdp!L261)*DSTG!$B261+(drdp!F261+drdp!O261)*DSTG!$C261+(drdp!I261+drdp!R261)*DSTG!$D261)</f>
        <v>0</v>
      </c>
      <c r="G261" s="20">
        <f>Model!$W$6*((drdp!D261+drdp!M261)*DSTG!$B261+(drdp!G261+drdp!P261)*DSTG!$C261+(drdp!J261+drdp!S261)*DSTG!$D261)</f>
        <v>0</v>
      </c>
      <c r="H261" s="18">
        <f>Model!$W$6*((drdp!B261)*DSTG!$B261+(drdp!E261)*DSTG!$C261+(drdp!H261)*DSTG!$D261)</f>
        <v>1.7633991437456988</v>
      </c>
      <c r="I261" s="18">
        <f>Model!$W$6*((drdp!C261)*DSTG!$B261+(drdp!F261)*DSTG!$C261+(drdp!I261)*DSTG!$D261)</f>
        <v>6.5810951984824033</v>
      </c>
      <c r="J261" s="18">
        <f>Model!$W$6*((drdp!D261)*DSTG!$B261+(drdp!G261)*DSTG!$C261+(drdp!J261)*DSTG!$D261)</f>
        <v>4.1736220290347276E-16</v>
      </c>
      <c r="K261" s="21">
        <f>SUM(E$3:E260)+H261</f>
        <v>1.4620405428234415</v>
      </c>
      <c r="L261" s="21">
        <f>SUM(F$3:F260)+I261</f>
        <v>5.456409588542666</v>
      </c>
      <c r="M261" s="21">
        <f>SUM(G$3:G260)+J261</f>
        <v>2.6868489591183606</v>
      </c>
      <c r="N261" s="19">
        <f t="shared" si="19"/>
        <v>2.1375625488594636</v>
      </c>
      <c r="O261" s="19">
        <f t="shared" si="20"/>
        <v>29.772405597940345</v>
      </c>
      <c r="P261" s="19">
        <f t="shared" si="21"/>
        <v>7.2191573291154176</v>
      </c>
      <c r="Q261" s="19">
        <f t="shared" si="22"/>
        <v>7.9774920366999504</v>
      </c>
      <c r="R261" s="19">
        <f t="shared" si="23"/>
        <v>3.9282821106740067</v>
      </c>
      <c r="S261" s="19">
        <f t="shared" si="24"/>
        <v>14.660548423499305</v>
      </c>
    </row>
    <row r="262" spans="1:19" x14ac:dyDescent="0.25">
      <c r="A262" s="26">
        <f>Wellpath!E262</f>
        <v>7770</v>
      </c>
      <c r="B262" s="73">
        <f>Wellpath!K262*Wellpath!P262</f>
        <v>27358636.199999999</v>
      </c>
      <c r="C262" s="22">
        <v>0</v>
      </c>
      <c r="D262" s="22">
        <v>0</v>
      </c>
      <c r="E262" s="20">
        <f>Model!$W$6*((drdp!B262+drdp!K262)*DSTG!$B262+(drdp!E262+drdp!N262)*DSTG!$C262+(drdp!H262+drdp!Q262)*DSTG!$D262)</f>
        <v>0</v>
      </c>
      <c r="F262" s="20">
        <f>Model!$W$6*((drdp!C262+drdp!L262)*DSTG!$B262+(drdp!F262+drdp!O262)*DSTG!$C262+(drdp!I262+drdp!R262)*DSTG!$D262)</f>
        <v>0</v>
      </c>
      <c r="G262" s="20">
        <f>Model!$W$6*((drdp!D262+drdp!M262)*DSTG!$B262+(drdp!G262+drdp!P262)*DSTG!$C262+(drdp!J262+drdp!S262)*DSTG!$D262)</f>
        <v>0</v>
      </c>
      <c r="H262" s="18">
        <f>Model!$W$6*((drdp!B262)*DSTG!$B262+(drdp!E262)*DSTG!$C262+(drdp!H262)*DSTG!$D262)</f>
        <v>1.7702340241478141</v>
      </c>
      <c r="I262" s="18">
        <f>Model!$W$6*((drdp!C262)*DSTG!$B262+(drdp!F262)*DSTG!$C262+(drdp!I262)*DSTG!$D262)</f>
        <v>6.6066033194067533</v>
      </c>
      <c r="J262" s="18">
        <f>Model!$W$6*((drdp!D262)*DSTG!$B262+(drdp!G262)*DSTG!$C262+(drdp!J262)*DSTG!$D262)</f>
        <v>4.1897988586046298E-16</v>
      </c>
      <c r="K262" s="21">
        <f>SUM(E$3:E261)+H262</f>
        <v>1.4688754232255568</v>
      </c>
      <c r="L262" s="21">
        <f>SUM(F$3:F261)+I262</f>
        <v>5.481917709467016</v>
      </c>
      <c r="M262" s="21">
        <f>SUM(G$3:G261)+J262</f>
        <v>2.6868489591183606</v>
      </c>
      <c r="N262" s="19">
        <f t="shared" ref="N262:N270" si="25">K262^2</f>
        <v>2.1575950089560583</v>
      </c>
      <c r="O262" s="19">
        <f t="shared" ref="O262:O270" si="26">L262^2</f>
        <v>30.051421773368094</v>
      </c>
      <c r="P262" s="19">
        <f t="shared" ref="P262:P270" si="27">M262^2</f>
        <v>7.2191573291154176</v>
      </c>
      <c r="Q262" s="19">
        <f t="shared" ref="Q262:Q270" si="28">K262*L262</f>
        <v>8.0522541955810372</v>
      </c>
      <c r="R262" s="19">
        <f t="shared" ref="R262:R270" si="29">K262*M262</f>
        <v>3.9466464019681284</v>
      </c>
      <c r="S262" s="19">
        <f t="shared" ref="S262:S270" si="30">L262*M262</f>
        <v>14.72908489165396</v>
      </c>
    </row>
    <row r="263" spans="1:19" x14ac:dyDescent="0.25">
      <c r="A263" s="26">
        <f>Wellpath!E263</f>
        <v>7800</v>
      </c>
      <c r="B263" s="73">
        <f>Wellpath!K263*Wellpath!P263</f>
        <v>27464268</v>
      </c>
      <c r="C263" s="22">
        <v>0</v>
      </c>
      <c r="D263" s="22">
        <v>0</v>
      </c>
      <c r="E263" s="20">
        <f>Model!$W$6*((drdp!B263+drdp!K263)*DSTG!$B263+(drdp!E263+drdp!N263)*DSTG!$C263+(drdp!H263+drdp!Q263)*DSTG!$D263)</f>
        <v>0</v>
      </c>
      <c r="F263" s="20">
        <f>Model!$W$6*((drdp!C263+drdp!L263)*DSTG!$B263+(drdp!F263+drdp!O263)*DSTG!$C263+(drdp!I263+drdp!R263)*DSTG!$D263)</f>
        <v>0</v>
      </c>
      <c r="G263" s="20">
        <f>Model!$W$6*((drdp!D263+drdp!M263)*DSTG!$B263+(drdp!G263+drdp!P263)*DSTG!$C263+(drdp!J263+drdp!S263)*DSTG!$D263)</f>
        <v>0</v>
      </c>
      <c r="H263" s="18">
        <f>Model!$W$6*((drdp!B263)*DSTG!$B263+(drdp!E263)*DSTG!$C263+(drdp!H263)*DSTG!$D263)</f>
        <v>1.7770689045499293</v>
      </c>
      <c r="I263" s="18">
        <f>Model!$W$6*((drdp!C263)*DSTG!$B263+(drdp!F263)*DSTG!$C263+(drdp!I263)*DSTG!$D263)</f>
        <v>6.6321114403311041</v>
      </c>
      <c r="J263" s="18">
        <f>Model!$W$6*((drdp!D263)*DSTG!$B263+(drdp!G263)*DSTG!$C263+(drdp!J263)*DSTG!$D263)</f>
        <v>4.2059756881745319E-16</v>
      </c>
      <c r="K263" s="21">
        <f>SUM(E$3:E262)+H263</f>
        <v>1.475710303627672</v>
      </c>
      <c r="L263" s="21">
        <f>SUM(F$3:F262)+I263</f>
        <v>5.5074258303913659</v>
      </c>
      <c r="M263" s="21">
        <f>SUM(G$3:G262)+J263</f>
        <v>2.6868489591183606</v>
      </c>
      <c r="N263" s="19">
        <f t="shared" si="25"/>
        <v>2.1777209002328757</v>
      </c>
      <c r="O263" s="19">
        <f t="shared" si="26"/>
        <v>30.331739277262027</v>
      </c>
      <c r="P263" s="19">
        <f t="shared" si="27"/>
        <v>7.2191573291154176</v>
      </c>
      <c r="Q263" s="19">
        <f t="shared" si="28"/>
        <v>8.1273650443737253</v>
      </c>
      <c r="R263" s="19">
        <f t="shared" si="29"/>
        <v>3.9650106932622502</v>
      </c>
      <c r="S263" s="19">
        <f t="shared" si="30"/>
        <v>14.797621359808614</v>
      </c>
    </row>
    <row r="264" spans="1:19" x14ac:dyDescent="0.25">
      <c r="A264" s="26">
        <f>Wellpath!E264</f>
        <v>7830</v>
      </c>
      <c r="B264" s="73">
        <f>Wellpath!K264*Wellpath!P264</f>
        <v>27569899.800000001</v>
      </c>
      <c r="C264" s="22">
        <v>0</v>
      </c>
      <c r="D264" s="22">
        <v>0</v>
      </c>
      <c r="E264" s="20">
        <f>Model!$W$6*((drdp!B264+drdp!K264)*DSTG!$B264+(drdp!E264+drdp!N264)*DSTG!$C264+(drdp!H264+drdp!Q264)*DSTG!$D264)</f>
        <v>0</v>
      </c>
      <c r="F264" s="20">
        <f>Model!$W$6*((drdp!C264+drdp!L264)*DSTG!$B264+(drdp!F264+drdp!O264)*DSTG!$C264+(drdp!I264+drdp!R264)*DSTG!$D264)</f>
        <v>0</v>
      </c>
      <c r="G264" s="20">
        <f>Model!$W$6*((drdp!D264+drdp!M264)*DSTG!$B264+(drdp!G264+drdp!P264)*DSTG!$C264+(drdp!J264+drdp!S264)*DSTG!$D264)</f>
        <v>0</v>
      </c>
      <c r="H264" s="18">
        <f>Model!$W$6*((drdp!B264)*DSTG!$B264+(drdp!E264)*DSTG!$C264+(drdp!H264)*DSTG!$D264)</f>
        <v>1.7839037849520445</v>
      </c>
      <c r="I264" s="18">
        <f>Model!$W$6*((drdp!C264)*DSTG!$B264+(drdp!F264)*DSTG!$C264+(drdp!I264)*DSTG!$D264)</f>
        <v>6.657619561255455</v>
      </c>
      <c r="J264" s="18">
        <f>Model!$W$6*((drdp!D264)*DSTG!$B264+(drdp!G264)*DSTG!$C264+(drdp!J264)*DSTG!$D264)</f>
        <v>4.2221525177444336E-16</v>
      </c>
      <c r="K264" s="21">
        <f>SUM(E$3:E263)+H264</f>
        <v>1.4825451840297872</v>
      </c>
      <c r="L264" s="21">
        <f>SUM(F$3:F263)+I264</f>
        <v>5.5329339513157176</v>
      </c>
      <c r="M264" s="21">
        <f>SUM(G$3:G263)+J264</f>
        <v>2.6868489591183606</v>
      </c>
      <c r="N264" s="19">
        <f t="shared" si="25"/>
        <v>2.1979402226899154</v>
      </c>
      <c r="O264" s="19">
        <f t="shared" si="26"/>
        <v>30.613358109622158</v>
      </c>
      <c r="P264" s="19">
        <f t="shared" si="27"/>
        <v>7.2191573291154176</v>
      </c>
      <c r="Q264" s="19">
        <f t="shared" si="28"/>
        <v>8.2028245830780175</v>
      </c>
      <c r="R264" s="19">
        <f t="shared" si="29"/>
        <v>3.983374984556372</v>
      </c>
      <c r="S264" s="19">
        <f t="shared" si="30"/>
        <v>14.866157827963274</v>
      </c>
    </row>
    <row r="265" spans="1:19" x14ac:dyDescent="0.25">
      <c r="A265" s="26">
        <f>Wellpath!E265</f>
        <v>7860</v>
      </c>
      <c r="B265" s="73">
        <f>Wellpath!K265*Wellpath!P265</f>
        <v>27675531.599999998</v>
      </c>
      <c r="C265" s="22">
        <v>0</v>
      </c>
      <c r="D265" s="22">
        <v>0</v>
      </c>
      <c r="E265" s="20">
        <f>Model!$W$6*((drdp!B265+drdp!K265)*DSTG!$B265+(drdp!E265+drdp!N265)*DSTG!$C265+(drdp!H265+drdp!Q265)*DSTG!$D265)</f>
        <v>0</v>
      </c>
      <c r="F265" s="20">
        <f>Model!$W$6*((drdp!C265+drdp!L265)*DSTG!$B265+(drdp!F265+drdp!O265)*DSTG!$C265+(drdp!I265+drdp!R265)*DSTG!$D265)</f>
        <v>0</v>
      </c>
      <c r="G265" s="20">
        <f>Model!$W$6*((drdp!D265+drdp!M265)*DSTG!$B265+(drdp!G265+drdp!P265)*DSTG!$C265+(drdp!J265+drdp!S265)*DSTG!$D265)</f>
        <v>0</v>
      </c>
      <c r="H265" s="18">
        <f>Model!$W$6*((drdp!B265)*DSTG!$B265+(drdp!E265)*DSTG!$C265+(drdp!H265)*DSTG!$D265)</f>
        <v>1.7907386653541593</v>
      </c>
      <c r="I265" s="18">
        <f>Model!$W$6*((drdp!C265)*DSTG!$B265+(drdp!F265)*DSTG!$C265+(drdp!I265)*DSTG!$D265)</f>
        <v>6.6831276821798049</v>
      </c>
      <c r="J265" s="18">
        <f>Model!$W$6*((drdp!D265)*DSTG!$B265+(drdp!G265)*DSTG!$C265+(drdp!J265)*DSTG!$D265)</f>
        <v>4.2383293473143353E-16</v>
      </c>
      <c r="K265" s="21">
        <f>SUM(E$3:E264)+H265</f>
        <v>1.489380064431902</v>
      </c>
      <c r="L265" s="21">
        <f>SUM(F$3:F264)+I265</f>
        <v>5.5584420722400676</v>
      </c>
      <c r="M265" s="21">
        <f>SUM(G$3:G264)+J265</f>
        <v>2.6868489591183606</v>
      </c>
      <c r="N265" s="19">
        <f t="shared" si="25"/>
        <v>2.2182529763271766</v>
      </c>
      <c r="O265" s="19">
        <f t="shared" si="26"/>
        <v>30.896278270448455</v>
      </c>
      <c r="P265" s="19">
        <f t="shared" si="27"/>
        <v>7.2191573291154176</v>
      </c>
      <c r="Q265" s="19">
        <f t="shared" si="28"/>
        <v>8.2786328116939067</v>
      </c>
      <c r="R265" s="19">
        <f t="shared" si="29"/>
        <v>4.0017392758504924</v>
      </c>
      <c r="S265" s="19">
        <f t="shared" si="30"/>
        <v>14.934694296117929</v>
      </c>
    </row>
    <row r="266" spans="1:19" x14ac:dyDescent="0.25">
      <c r="A266" s="26">
        <f>Wellpath!E266</f>
        <v>7890</v>
      </c>
      <c r="B266" s="73">
        <f>Wellpath!K266*Wellpath!P266</f>
        <v>27781163.399999999</v>
      </c>
      <c r="C266" s="22">
        <v>0</v>
      </c>
      <c r="D266" s="22">
        <v>0</v>
      </c>
      <c r="E266" s="20">
        <f>Model!$W$6*((drdp!B266+drdp!K266)*DSTG!$B266+(drdp!E266+drdp!N266)*DSTG!$C266+(drdp!H266+drdp!Q266)*DSTG!$D266)</f>
        <v>0</v>
      </c>
      <c r="F266" s="20">
        <f>Model!$W$6*((drdp!C266+drdp!L266)*DSTG!$B266+(drdp!F266+drdp!O266)*DSTG!$C266+(drdp!I266+drdp!R266)*DSTG!$D266)</f>
        <v>0</v>
      </c>
      <c r="G266" s="20">
        <f>Model!$W$6*((drdp!D266+drdp!M266)*DSTG!$B266+(drdp!G266+drdp!P266)*DSTG!$C266+(drdp!J266+drdp!S266)*DSTG!$D266)</f>
        <v>0</v>
      </c>
      <c r="H266" s="18">
        <f>Model!$W$6*((drdp!B266)*DSTG!$B266+(drdp!E266)*DSTG!$C266+(drdp!H266)*DSTG!$D266)</f>
        <v>1.7975735457562745</v>
      </c>
      <c r="I266" s="18">
        <f>Model!$W$6*((drdp!C266)*DSTG!$B266+(drdp!F266)*DSTG!$C266+(drdp!I266)*DSTG!$D266)</f>
        <v>6.7086358031041557</v>
      </c>
      <c r="J266" s="18">
        <f>Model!$W$6*((drdp!D266)*DSTG!$B266+(drdp!G266)*DSTG!$C266+(drdp!J266)*DSTG!$D266)</f>
        <v>4.2545061768842379E-16</v>
      </c>
      <c r="K266" s="21">
        <f>SUM(E$3:E265)+H266</f>
        <v>1.4962149448340172</v>
      </c>
      <c r="L266" s="21">
        <f>SUM(F$3:F265)+I266</f>
        <v>5.5839501931644175</v>
      </c>
      <c r="M266" s="21">
        <f>SUM(G$3:G265)+J266</f>
        <v>2.6868489591183606</v>
      </c>
      <c r="N266" s="19">
        <f t="shared" si="25"/>
        <v>2.2386591611446609</v>
      </c>
      <c r="O266" s="19">
        <f t="shared" si="26"/>
        <v>31.180499759740936</v>
      </c>
      <c r="P266" s="19">
        <f t="shared" si="27"/>
        <v>7.2191573291154176</v>
      </c>
      <c r="Q266" s="19">
        <f t="shared" si="28"/>
        <v>8.3547897302213983</v>
      </c>
      <c r="R266" s="19">
        <f t="shared" si="29"/>
        <v>4.0201035671446146</v>
      </c>
      <c r="S266" s="19">
        <f t="shared" si="30"/>
        <v>15.003230764272583</v>
      </c>
    </row>
    <row r="267" spans="1:19" x14ac:dyDescent="0.25">
      <c r="A267" s="26">
        <f>Wellpath!E267</f>
        <v>7920</v>
      </c>
      <c r="B267" s="73">
        <f>Wellpath!K267*Wellpath!P267</f>
        <v>27886795.199999999</v>
      </c>
      <c r="C267" s="22">
        <v>0</v>
      </c>
      <c r="D267" s="22">
        <v>0</v>
      </c>
      <c r="E267" s="20">
        <f>Model!$W$6*((drdp!B267+drdp!K267)*DSTG!$B267+(drdp!E267+drdp!N267)*DSTG!$C267+(drdp!H267+drdp!Q267)*DSTG!$D267)</f>
        <v>0</v>
      </c>
      <c r="F267" s="20">
        <f>Model!$W$6*((drdp!C267+drdp!L267)*DSTG!$B267+(drdp!F267+drdp!O267)*DSTG!$C267+(drdp!I267+drdp!R267)*DSTG!$D267)</f>
        <v>0</v>
      </c>
      <c r="G267" s="20">
        <f>Model!$W$6*((drdp!D267+drdp!M267)*DSTG!$B267+(drdp!G267+drdp!P267)*DSTG!$C267+(drdp!J267+drdp!S267)*DSTG!$D267)</f>
        <v>0</v>
      </c>
      <c r="H267" s="18">
        <f>Model!$W$6*((drdp!B267)*DSTG!$B267+(drdp!E267)*DSTG!$C267+(drdp!H267)*DSTG!$D267)</f>
        <v>1.8044084261583897</v>
      </c>
      <c r="I267" s="18">
        <f>Model!$W$6*((drdp!C267)*DSTG!$B267+(drdp!F267)*DSTG!$C267+(drdp!I267)*DSTG!$D267)</f>
        <v>6.7341439240285057</v>
      </c>
      <c r="J267" s="18">
        <f>Model!$W$6*((drdp!D267)*DSTG!$B267+(drdp!G267)*DSTG!$C267+(drdp!J267)*DSTG!$D267)</f>
        <v>4.2706830064541401E-16</v>
      </c>
      <c r="K267" s="21">
        <f>SUM(E$3:E266)+H267</f>
        <v>1.5030498252361324</v>
      </c>
      <c r="L267" s="21">
        <f>SUM(F$3:F266)+I267</f>
        <v>5.6094583140887675</v>
      </c>
      <c r="M267" s="21">
        <f>SUM(G$3:G266)+J267</f>
        <v>2.6868489591183606</v>
      </c>
      <c r="N267" s="19">
        <f t="shared" si="25"/>
        <v>2.259158777142368</v>
      </c>
      <c r="O267" s="19">
        <f t="shared" si="26"/>
        <v>31.466022577499597</v>
      </c>
      <c r="P267" s="19">
        <f t="shared" si="27"/>
        <v>7.2191573291154176</v>
      </c>
      <c r="Q267" s="19">
        <f t="shared" si="28"/>
        <v>8.4312953386604921</v>
      </c>
      <c r="R267" s="19">
        <f t="shared" si="29"/>
        <v>4.0384678584387359</v>
      </c>
      <c r="S267" s="19">
        <f t="shared" si="30"/>
        <v>15.07176723242724</v>
      </c>
    </row>
    <row r="268" spans="1:19" x14ac:dyDescent="0.25">
      <c r="A268" s="26">
        <f>Wellpath!E268</f>
        <v>7950</v>
      </c>
      <c r="B268" s="73">
        <f>Wellpath!K268*Wellpath!P268</f>
        <v>27992427</v>
      </c>
      <c r="C268" s="22">
        <v>0</v>
      </c>
      <c r="D268" s="22">
        <v>0</v>
      </c>
      <c r="E268" s="20">
        <f>Model!$W$6*((drdp!B268+drdp!K268)*DSTG!$B268+(drdp!E268+drdp!N268)*DSTG!$C268+(drdp!H268+drdp!Q268)*DSTG!$D268)</f>
        <v>0</v>
      </c>
      <c r="F268" s="20">
        <f>Model!$W$6*((drdp!C268+drdp!L268)*DSTG!$B268+(drdp!F268+drdp!O268)*DSTG!$C268+(drdp!I268+drdp!R268)*DSTG!$D268)</f>
        <v>0</v>
      </c>
      <c r="G268" s="20">
        <f>Model!$W$6*((drdp!D268+drdp!M268)*DSTG!$B268+(drdp!G268+drdp!P268)*DSTG!$C268+(drdp!J268+drdp!S268)*DSTG!$D268)</f>
        <v>0</v>
      </c>
      <c r="H268" s="18">
        <f>Model!$W$6*((drdp!B268)*DSTG!$B268+(drdp!E268)*DSTG!$C268+(drdp!H268)*DSTG!$D268)</f>
        <v>1.8112433065605047</v>
      </c>
      <c r="I268" s="18">
        <f>Model!$W$6*((drdp!C268)*DSTG!$B268+(drdp!F268)*DSTG!$C268+(drdp!I268)*DSTG!$D268)</f>
        <v>6.7596520449528557</v>
      </c>
      <c r="J268" s="18">
        <f>Model!$W$6*((drdp!D268)*DSTG!$B268+(drdp!G268)*DSTG!$C268+(drdp!J268)*DSTG!$D268)</f>
        <v>4.2868598360240418E-16</v>
      </c>
      <c r="K268" s="21">
        <f>SUM(E$3:E267)+H268</f>
        <v>1.5098847056382474</v>
      </c>
      <c r="L268" s="21">
        <f>SUM(F$3:F267)+I268</f>
        <v>5.6349664350131174</v>
      </c>
      <c r="M268" s="21">
        <f>SUM(G$3:G267)+J268</f>
        <v>2.6868489591183606</v>
      </c>
      <c r="N268" s="19">
        <f t="shared" si="25"/>
        <v>2.279751824320297</v>
      </c>
      <c r="O268" s="19">
        <f t="shared" si="26"/>
        <v>31.752846723724442</v>
      </c>
      <c r="P268" s="19">
        <f t="shared" si="27"/>
        <v>7.2191573291154176</v>
      </c>
      <c r="Q268" s="19">
        <f t="shared" si="28"/>
        <v>8.5081496370111847</v>
      </c>
      <c r="R268" s="19">
        <f t="shared" si="29"/>
        <v>4.0568321497328572</v>
      </c>
      <c r="S268" s="19">
        <f t="shared" si="30"/>
        <v>15.140303700581894</v>
      </c>
    </row>
    <row r="269" spans="1:19" x14ac:dyDescent="0.25">
      <c r="A269" s="26">
        <f>Wellpath!E269</f>
        <v>7980</v>
      </c>
      <c r="B269" s="73">
        <f>Wellpath!K269*Wellpath!P269</f>
        <v>28098058.800000001</v>
      </c>
      <c r="C269" s="22">
        <v>0</v>
      </c>
      <c r="D269" s="22">
        <v>0</v>
      </c>
      <c r="E269" s="20">
        <f>Model!$W$6*((drdp!B269+drdp!K269)*DSTG!$B269+(drdp!E269+drdp!N269)*DSTG!$C269+(drdp!H269+drdp!Q269)*DSTG!$D269)</f>
        <v>0</v>
      </c>
      <c r="F269" s="20">
        <f>Model!$W$6*((drdp!C269+drdp!L269)*DSTG!$B269+(drdp!F269+drdp!O269)*DSTG!$C269+(drdp!I269+drdp!R269)*DSTG!$D269)</f>
        <v>0</v>
      </c>
      <c r="G269" s="20">
        <f>Model!$W$6*((drdp!D269+drdp!M269)*DSTG!$B269+(drdp!G269+drdp!P269)*DSTG!$C269+(drdp!J269+drdp!S269)*DSTG!$D269)</f>
        <v>0</v>
      </c>
      <c r="H269" s="18">
        <f>Model!$W$6*((drdp!B269)*DSTG!$B269+(drdp!E269)*DSTG!$C269+(drdp!H269)*DSTG!$D269)</f>
        <v>1.8180781869626199</v>
      </c>
      <c r="I269" s="18">
        <f>Model!$W$6*((drdp!C269)*DSTG!$B269+(drdp!F269)*DSTG!$C269+(drdp!I269)*DSTG!$D269)</f>
        <v>6.7851601658772065</v>
      </c>
      <c r="J269" s="18">
        <f>Model!$W$6*((drdp!D269)*DSTG!$B269+(drdp!G269)*DSTG!$C269+(drdp!J269)*DSTG!$D269)</f>
        <v>4.3030366655939439E-16</v>
      </c>
      <c r="K269" s="21">
        <f>SUM(E$3:E268)+H269</f>
        <v>1.5167195860403626</v>
      </c>
      <c r="L269" s="21">
        <f>SUM(F$3:F268)+I269</f>
        <v>5.6604745559374692</v>
      </c>
      <c r="M269" s="21">
        <f>SUM(G$3:G268)+J269</f>
        <v>2.6868489591183606</v>
      </c>
      <c r="N269" s="19">
        <f t="shared" si="25"/>
        <v>2.3004383026784487</v>
      </c>
      <c r="O269" s="19">
        <f t="shared" si="26"/>
        <v>32.040972198415488</v>
      </c>
      <c r="P269" s="19">
        <f t="shared" si="27"/>
        <v>7.2191573291154176</v>
      </c>
      <c r="Q269" s="19">
        <f t="shared" si="28"/>
        <v>8.5853526252734831</v>
      </c>
      <c r="R269" s="19">
        <f t="shared" si="29"/>
        <v>4.0751964410269794</v>
      </c>
      <c r="S269" s="19">
        <f t="shared" si="30"/>
        <v>15.208840168736554</v>
      </c>
    </row>
    <row r="270" spans="1:19" x14ac:dyDescent="0.25">
      <c r="A270" s="26">
        <f>Wellpath!E270</f>
        <v>8000</v>
      </c>
      <c r="B270" s="73">
        <f>Wellpath!K270*Wellpath!P270</f>
        <v>28168480</v>
      </c>
      <c r="C270" s="22">
        <v>0</v>
      </c>
      <c r="D270" s="22">
        <v>0</v>
      </c>
      <c r="E270" s="20">
        <f>Model!$W$6*((drdp!B270+drdp!K270)*DSTG!$B270+(drdp!E270+drdp!N270)*DSTG!$C270+(drdp!H270+drdp!Q270)*DSTG!$D270)</f>
        <v>1.8226347738973632</v>
      </c>
      <c r="F270" s="20">
        <f>Model!$W$6*((drdp!C270+drdp!L270)*DSTG!$B270+(drdp!F270+drdp!O270)*DSTG!$C270+(drdp!I270+drdp!R270)*DSTG!$D270)</f>
        <v>6.8021655798267737</v>
      </c>
      <c r="G270" s="20">
        <f>Model!$W$6*((drdp!D270+drdp!M270)*DSTG!$B270+(drdp!G270+drdp!P270)*DSTG!$C270+(drdp!J270+drdp!S270)*DSTG!$D270)</f>
        <v>4.3138212186405454E-16</v>
      </c>
      <c r="H270" s="18">
        <f>Model!$W$6*((drdp!B270)*DSTG!$B270+(drdp!E270)*DSTG!$C270+(drdp!H270)*DSTG!$D270)</f>
        <v>1.8226347738973632</v>
      </c>
      <c r="I270" s="18">
        <f>Model!$W$6*((drdp!C270)*DSTG!$B270+(drdp!F270)*DSTG!$C270+(drdp!I270)*DSTG!$D270)</f>
        <v>6.8021655798267737</v>
      </c>
      <c r="J270" s="18">
        <f>Model!$W$6*((drdp!D270)*DSTG!$B270+(drdp!G270)*DSTG!$C270+(drdp!J270)*DSTG!$D270)</f>
        <v>4.3138212186405454E-16</v>
      </c>
      <c r="K270" s="21">
        <f>SUM(E$3:E269)+H270</f>
        <v>1.5212761729751059</v>
      </c>
      <c r="L270" s="21">
        <f>SUM(F$3:F269)+I270</f>
        <v>5.6774799698870364</v>
      </c>
      <c r="M270" s="21">
        <f>SUM(G$3:G269)+J270</f>
        <v>2.6868489591183606</v>
      </c>
      <c r="N270" s="19">
        <f t="shared" si="25"/>
        <v>2.3142811944617843</v>
      </c>
      <c r="O270" s="19">
        <f t="shared" si="26"/>
        <v>32.233778808468507</v>
      </c>
      <c r="P270" s="19">
        <f t="shared" si="27"/>
        <v>7.2191573291154176</v>
      </c>
      <c r="Q270" s="19">
        <f t="shared" si="28"/>
        <v>8.6370150007325694</v>
      </c>
      <c r="R270" s="19">
        <f t="shared" si="29"/>
        <v>4.0874393018897264</v>
      </c>
      <c r="S270" s="19">
        <f t="shared" si="30"/>
        <v>15.254531147506325</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U3" sqref="U3:W14"/>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f>-COS(Wellpath!L3) / GField</f>
        <v>-0.10197162129779283</v>
      </c>
      <c r="D3" s="22">
        <f>(TAN(Dip) * COS(Wellpath!L3) * SIN(Wellpath!O3)) / GField</f>
        <v>2.1892119210300379E-2</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f>-COS(Wellpath!L4) / GField</f>
        <v>-0.10197162129779283</v>
      </c>
      <c r="D4" s="22">
        <f>(TAN(Dip) * COS(Wellpath!L4) * SIN(Wellpath!O4)) / GField</f>
        <v>2.1892119210300379E-2</v>
      </c>
      <c r="E4" s="20">
        <f>IF(D4="SING",(A5-A3)/2*Model!$W$7*(-SIN(Wellpath!$M4+Wellpath!$Q4) / GField),Model!$W$7*((drdp!B4+drdp!K4)*'ABXY-TI1S'!$B4+(drdp!E4+drdp!N4)*'ABXY-TI1S'!$C4+(drdp!H4+drdp!Q4)*'ABXY-TI1S'!$D4))</f>
        <v>-1.223659455573514E-2</v>
      </c>
      <c r="F4" s="20">
        <f>IF(D4="SING",(A5-A3)/2*Model!$W$7*(COS(Wellpath!$M4+Wellpath!$Q4) / GField),Model!$W$7*((drdp!C4+drdp!L4)*'ABXY-TI1S'!$B4+(drdp!F4+drdp!O4)*'ABXY-TI1S'!$C4+(drdp!I4+drdp!R4)*'ABXY-TI1S'!$D4))</f>
        <v>0</v>
      </c>
      <c r="G4" s="20">
        <f>IF(D4="SING",0,Model!$W$7*((drdp!D4+drdp!M4)*'ABXY-TI1S'!$B4+(drdp!G4+drdp!P4)*'ABXY-TI1S'!$C4+(drdp!J4+drdp!S4)*'ABXY-TI1S'!$D4))</f>
        <v>0</v>
      </c>
      <c r="H4" s="18">
        <f>IF(D4="SING",(A4-A3)/2*Model!$W$7*(-SIN(Wellpath!$M4+Wellpath!$Q4) / GField),Model!$W$7*((drdp!B4)*'ABXY-TI1S'!$B4+(drdp!E4)*'ABXY-TI1S'!$C4+(drdp!H4)*'ABXY-TI1S'!$D4))</f>
        <v>-6.1182972778675701E-3</v>
      </c>
      <c r="I4" s="18">
        <f>IF(D4="SING",(A4-A3)/2*Model!$W$7*(COS(Wellpath!$M4+Wellpath!$Q4) / GField),Model!$W$7*((drdp!C4)*'ABXY-TI1S'!$B4+(drdp!F4)*'ABXY-TI1S'!$C4+(drdp!I4)*'ABXY-TI1S'!$D4))</f>
        <v>0</v>
      </c>
      <c r="J4" s="18">
        <f>IF(D4="SING",0,Model!$W$7*((drdp!D4)*'ABXY-TI1S'!$B4+(drdp!G4)*'ABXY-TI1S'!$C4+(drdp!J4)*'ABXY-TI1S'!$D4))</f>
        <v>0</v>
      </c>
      <c r="K4" s="21">
        <f>SUM(E$3:E3)+H4</f>
        <v>-6.1182972778675701E-3</v>
      </c>
      <c r="L4" s="21">
        <f>SUM(F$3:F3)+I4</f>
        <v>0</v>
      </c>
      <c r="M4" s="21">
        <f>SUM(G$3:G3)+J4</f>
        <v>0</v>
      </c>
      <c r="N4" s="19">
        <f t="shared" ref="N4:P67" si="1">K4^2</f>
        <v>3.7433561580361721E-5</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f>-COS(Wellpath!L5) / GField</f>
        <v>-0.10197162129779283</v>
      </c>
      <c r="D5" s="22">
        <f>(TAN(Dip) * COS(Wellpath!L5) * SIN(Wellpath!O5)) / GField</f>
        <v>2.1892119210300379E-2</v>
      </c>
      <c r="E5" s="20">
        <f>IF(D5="SING",(A6-A4)/2*Model!$W$7*(-SIN(Wellpath!$M5+Wellpath!$Q5) / GField),Model!$W$7*((drdp!B5+drdp!K5)*'ABXY-TI1S'!$B5+(drdp!E5+drdp!N5)*'ABXY-TI1S'!$C5+(drdp!H5+drdp!Q5)*'ABXY-TI1S'!$D5))</f>
        <v>-1.223659455573514E-2</v>
      </c>
      <c r="F5" s="20">
        <f>IF(D5="SING",(A6-A4)/2*Model!$W$7*(COS(Wellpath!$M5+Wellpath!$Q5) / GField),Model!$W$7*((drdp!C5+drdp!L5)*'ABXY-TI1S'!$B5+(drdp!F5+drdp!O5)*'ABXY-TI1S'!$C5+(drdp!I5+drdp!R5)*'ABXY-TI1S'!$D5))</f>
        <v>0</v>
      </c>
      <c r="G5" s="20">
        <f>IF(D5="SING",0,Model!$W$7*((drdp!D5+drdp!M5)*'ABXY-TI1S'!$B5+(drdp!G5+drdp!P5)*'ABXY-TI1S'!$C5+(drdp!J5+drdp!S5)*'ABXY-TI1S'!$D5))</f>
        <v>0</v>
      </c>
      <c r="H5" s="18">
        <f>IF(D5="SING",(A5-A4)/2*Model!$W$7*(-SIN(Wellpath!$M5+Wellpath!$Q5) / GField),Model!$W$7*((drdp!B5)*'ABXY-TI1S'!$B5+(drdp!E5)*'ABXY-TI1S'!$C5+(drdp!H5)*'ABXY-TI1S'!$D5))</f>
        <v>-6.1182972778675701E-3</v>
      </c>
      <c r="I5" s="18">
        <f>IF(D5="SING",(A5-A4)/2*Model!$W$7*(COS(Wellpath!$M5+Wellpath!$Q5) / GField),Model!$W$7*((drdp!C5)*'ABXY-TI1S'!$B5+(drdp!F5)*'ABXY-TI1S'!$C5+(drdp!I5)*'ABXY-TI1S'!$D5))</f>
        <v>0</v>
      </c>
      <c r="J5" s="18">
        <f>IF(D5="SING",0,Model!$W$7*((drdp!D5)*'ABXY-TI1S'!$B5+(drdp!G5)*'ABXY-TI1S'!$C5+(drdp!J5)*'ABXY-TI1S'!$D5))</f>
        <v>0</v>
      </c>
      <c r="K5" s="21">
        <f>SUM(E$3:E4)+H5</f>
        <v>-1.8354891833602709E-2</v>
      </c>
      <c r="L5" s="21">
        <f>SUM(F$3:F4)+I5</f>
        <v>0</v>
      </c>
      <c r="M5" s="21">
        <f>SUM(G$3:G4)+J5</f>
        <v>0</v>
      </c>
      <c r="N5" s="19">
        <f t="shared" si="1"/>
        <v>3.3690205422325542E-4</v>
      </c>
      <c r="O5" s="19">
        <f t="shared" si="0"/>
        <v>0</v>
      </c>
      <c r="P5" s="19">
        <f t="shared" si="0"/>
        <v>0</v>
      </c>
      <c r="Q5" s="19">
        <f t="shared" si="2"/>
        <v>0</v>
      </c>
      <c r="R5" s="19">
        <f t="shared" si="3"/>
        <v>0</v>
      </c>
      <c r="S5" s="19">
        <f t="shared" si="4"/>
        <v>0</v>
      </c>
    </row>
    <row r="6" spans="1:19" x14ac:dyDescent="0.25">
      <c r="A6" s="26">
        <f>Wellpath!E6</f>
        <v>90</v>
      </c>
      <c r="B6" s="22">
        <v>0</v>
      </c>
      <c r="C6" s="22">
        <f>-COS(Wellpath!L6) / GField</f>
        <v>-0.10197162129779283</v>
      </c>
      <c r="D6" s="22">
        <f>(TAN(Dip) * COS(Wellpath!L6) * SIN(Wellpath!O6)) / GField</f>
        <v>2.1892119210300379E-2</v>
      </c>
      <c r="E6" s="20">
        <f>IF(D6="SING",(A7-A5)/2*Model!$W$7*(-SIN(Wellpath!$M6+Wellpath!$Q6) / GField),Model!$W$7*((drdp!B6+drdp!K6)*'ABXY-TI1S'!$B6+(drdp!E6+drdp!N6)*'ABXY-TI1S'!$C6+(drdp!H6+drdp!Q6)*'ABXY-TI1S'!$D6))</f>
        <v>-1.223659455573514E-2</v>
      </c>
      <c r="F6" s="20">
        <f>IF(D6="SING",(A7-A5)/2*Model!$W$7*(COS(Wellpath!$M6+Wellpath!$Q6) / GField),Model!$W$7*((drdp!C6+drdp!L6)*'ABXY-TI1S'!$B6+(drdp!F6+drdp!O6)*'ABXY-TI1S'!$C6+(drdp!I6+drdp!R6)*'ABXY-TI1S'!$D6))</f>
        <v>0</v>
      </c>
      <c r="G6" s="20">
        <f>IF(D6="SING",0,Model!$W$7*((drdp!D6+drdp!M6)*'ABXY-TI1S'!$B6+(drdp!G6+drdp!P6)*'ABXY-TI1S'!$C6+(drdp!J6+drdp!S6)*'ABXY-TI1S'!$D6))</f>
        <v>0</v>
      </c>
      <c r="H6" s="18">
        <f>IF(D6="SING",(A6-A5)/2*Model!$W$7*(-SIN(Wellpath!$M6+Wellpath!$Q6) / GField),Model!$W$7*((drdp!B6)*'ABXY-TI1S'!$B6+(drdp!E6)*'ABXY-TI1S'!$C6+(drdp!H6)*'ABXY-TI1S'!$D6))</f>
        <v>-6.1182972778675701E-3</v>
      </c>
      <c r="I6" s="18">
        <f>IF(D6="SING",(A6-A5)/2*Model!$W$7*(COS(Wellpath!$M6+Wellpath!$Q6) / GField),Model!$W$7*((drdp!C6)*'ABXY-TI1S'!$B6+(drdp!F6)*'ABXY-TI1S'!$C6+(drdp!I6)*'ABXY-TI1S'!$D6))</f>
        <v>0</v>
      </c>
      <c r="J6" s="18">
        <f>IF(D6="SING",0,Model!$W$7*((drdp!D6)*'ABXY-TI1S'!$B6+(drdp!G6)*'ABXY-TI1S'!$C6+(drdp!J6)*'ABXY-TI1S'!$D6))</f>
        <v>0</v>
      </c>
      <c r="K6" s="21">
        <f>SUM(E$3:E5)+H6</f>
        <v>-3.0591486389337851E-2</v>
      </c>
      <c r="L6" s="21">
        <f>SUM(F$3:F5)+I6</f>
        <v>0</v>
      </c>
      <c r="M6" s="21">
        <f>SUM(G$3:G5)+J6</f>
        <v>0</v>
      </c>
      <c r="N6" s="19">
        <f t="shared" si="1"/>
        <v>9.3583903950904301E-4</v>
      </c>
      <c r="O6" s="19">
        <f t="shared" si="0"/>
        <v>0</v>
      </c>
      <c r="P6" s="19">
        <f t="shared" si="0"/>
        <v>0</v>
      </c>
      <c r="Q6" s="19">
        <f t="shared" si="2"/>
        <v>0</v>
      </c>
      <c r="R6" s="19">
        <f t="shared" si="3"/>
        <v>0</v>
      </c>
      <c r="S6" s="19">
        <f t="shared" si="4"/>
        <v>0</v>
      </c>
    </row>
    <row r="7" spans="1:19" x14ac:dyDescent="0.25">
      <c r="A7" s="26">
        <f>Wellpath!E7</f>
        <v>120</v>
      </c>
      <c r="B7" s="22">
        <v>0</v>
      </c>
      <c r="C7" s="22">
        <f>-COS(Wellpath!L7) / GField</f>
        <v>-0.10197162129779283</v>
      </c>
      <c r="D7" s="22">
        <f>(TAN(Dip) * COS(Wellpath!L7) * SIN(Wellpath!O7)) / GField</f>
        <v>2.1892119210300379E-2</v>
      </c>
      <c r="E7" s="20">
        <f>IF(D7="SING",(A8-A6)/2*Model!$W$7*(-SIN(Wellpath!$M7+Wellpath!$Q7) / GField),Model!$W$7*((drdp!B7+drdp!K7)*'ABXY-TI1S'!$B7+(drdp!E7+drdp!N7)*'ABXY-TI1S'!$C7+(drdp!H7+drdp!Q7)*'ABXY-TI1S'!$D7))</f>
        <v>-1.223659455573514E-2</v>
      </c>
      <c r="F7" s="20">
        <f>IF(D7="SING",(A8-A6)/2*Model!$W$7*(COS(Wellpath!$M7+Wellpath!$Q7) / GField),Model!$W$7*((drdp!C7+drdp!L7)*'ABXY-TI1S'!$B7+(drdp!F7+drdp!O7)*'ABXY-TI1S'!$C7+(drdp!I7+drdp!R7)*'ABXY-TI1S'!$D7))</f>
        <v>0</v>
      </c>
      <c r="G7" s="20">
        <f>IF(D7="SING",0,Model!$W$7*((drdp!D7+drdp!M7)*'ABXY-TI1S'!$B7+(drdp!G7+drdp!P7)*'ABXY-TI1S'!$C7+(drdp!J7+drdp!S7)*'ABXY-TI1S'!$D7))</f>
        <v>0</v>
      </c>
      <c r="H7" s="18">
        <f>IF(D7="SING",(A7-A6)/2*Model!$W$7*(-SIN(Wellpath!$M7+Wellpath!$Q7) / GField),Model!$W$7*((drdp!B7)*'ABXY-TI1S'!$B7+(drdp!E7)*'ABXY-TI1S'!$C7+(drdp!H7)*'ABXY-TI1S'!$D7))</f>
        <v>-6.1182972778675701E-3</v>
      </c>
      <c r="I7" s="18">
        <f>IF(D7="SING",(A7-A6)/2*Model!$W$7*(COS(Wellpath!$M7+Wellpath!$Q7) / GField),Model!$W$7*((drdp!C7)*'ABXY-TI1S'!$B7+(drdp!F7)*'ABXY-TI1S'!$C7+(drdp!I7)*'ABXY-TI1S'!$D7))</f>
        <v>0</v>
      </c>
      <c r="J7" s="18">
        <f>IF(D7="SING",0,Model!$W$7*((drdp!D7)*'ABXY-TI1S'!$B7+(drdp!G7)*'ABXY-TI1S'!$C7+(drdp!J7)*'ABXY-TI1S'!$D7))</f>
        <v>0</v>
      </c>
      <c r="K7" s="21">
        <f>SUM(E$3:E6)+H7</f>
        <v>-4.282808094507299E-2</v>
      </c>
      <c r="L7" s="21">
        <f>SUM(F$3:F6)+I7</f>
        <v>0</v>
      </c>
      <c r="M7" s="21">
        <f>SUM(G$3:G6)+J7</f>
        <v>0</v>
      </c>
      <c r="N7" s="19">
        <f t="shared" si="1"/>
        <v>1.834244517437724E-3</v>
      </c>
      <c r="O7" s="19">
        <f t="shared" si="0"/>
        <v>0</v>
      </c>
      <c r="P7" s="19">
        <f t="shared" si="0"/>
        <v>0</v>
      </c>
      <c r="Q7" s="19">
        <f t="shared" si="2"/>
        <v>0</v>
      </c>
      <c r="R7" s="19">
        <f t="shared" si="3"/>
        <v>0</v>
      </c>
      <c r="S7" s="19">
        <f t="shared" si="4"/>
        <v>0</v>
      </c>
    </row>
    <row r="8" spans="1:19" x14ac:dyDescent="0.25">
      <c r="A8" s="26">
        <f>Wellpath!E8</f>
        <v>150</v>
      </c>
      <c r="B8" s="22">
        <v>0</v>
      </c>
      <c r="C8" s="22">
        <f>-COS(Wellpath!L8) / GField</f>
        <v>-0.10197162129779283</v>
      </c>
      <c r="D8" s="22">
        <f>(TAN(Dip) * COS(Wellpath!L8) * SIN(Wellpath!O8)) / GField</f>
        <v>2.1892119210300379E-2</v>
      </c>
      <c r="E8" s="20">
        <f>IF(D8="SING",(A9-A7)/2*Model!$W$7*(-SIN(Wellpath!$M8+Wellpath!$Q8) / GField),Model!$W$7*((drdp!B8+drdp!K8)*'ABXY-TI1S'!$B8+(drdp!E8+drdp!N8)*'ABXY-TI1S'!$C8+(drdp!H8+drdp!Q8)*'ABXY-TI1S'!$D8))</f>
        <v>-1.223659455573514E-2</v>
      </c>
      <c r="F8" s="20">
        <f>IF(D8="SING",(A9-A7)/2*Model!$W$7*(COS(Wellpath!$M8+Wellpath!$Q8) / GField),Model!$W$7*((drdp!C8+drdp!L8)*'ABXY-TI1S'!$B8+(drdp!F8+drdp!O8)*'ABXY-TI1S'!$C8+(drdp!I8+drdp!R8)*'ABXY-TI1S'!$D8))</f>
        <v>0</v>
      </c>
      <c r="G8" s="20">
        <f>IF(D8="SING",0,Model!$W$7*((drdp!D8+drdp!M8)*'ABXY-TI1S'!$B8+(drdp!G8+drdp!P8)*'ABXY-TI1S'!$C8+(drdp!J8+drdp!S8)*'ABXY-TI1S'!$D8))</f>
        <v>0</v>
      </c>
      <c r="H8" s="18">
        <f>IF(D8="SING",(A8-A7)/2*Model!$W$7*(-SIN(Wellpath!$M8+Wellpath!$Q8) / GField),Model!$W$7*((drdp!B8)*'ABXY-TI1S'!$B8+(drdp!E8)*'ABXY-TI1S'!$C8+(drdp!H8)*'ABXY-TI1S'!$D8))</f>
        <v>-6.1182972778675701E-3</v>
      </c>
      <c r="I8" s="18">
        <f>IF(D8="SING",(A8-A7)/2*Model!$W$7*(COS(Wellpath!$M8+Wellpath!$Q8) / GField),Model!$W$7*((drdp!C8)*'ABXY-TI1S'!$B8+(drdp!F8)*'ABXY-TI1S'!$C8+(drdp!I8)*'ABXY-TI1S'!$D8))</f>
        <v>0</v>
      </c>
      <c r="J8" s="18">
        <f>IF(D8="SING",0,Model!$W$7*((drdp!D8)*'ABXY-TI1S'!$B8+(drdp!G8)*'ABXY-TI1S'!$C8+(drdp!J8)*'ABXY-TI1S'!$D8))</f>
        <v>0</v>
      </c>
      <c r="K8" s="21">
        <f>SUM(E$3:E7)+H8</f>
        <v>-5.5064675500808132E-2</v>
      </c>
      <c r="L8" s="21">
        <f>SUM(F$3:F7)+I8</f>
        <v>0</v>
      </c>
      <c r="M8" s="21">
        <f>SUM(G$3:G7)+J8</f>
        <v>0</v>
      </c>
      <c r="N8" s="19">
        <f t="shared" si="1"/>
        <v>3.0321184880092991E-3</v>
      </c>
      <c r="O8" s="19">
        <f t="shared" si="0"/>
        <v>0</v>
      </c>
      <c r="P8" s="19">
        <f t="shared" si="0"/>
        <v>0</v>
      </c>
      <c r="Q8" s="19">
        <f t="shared" si="2"/>
        <v>0</v>
      </c>
      <c r="R8" s="19">
        <f t="shared" si="3"/>
        <v>0</v>
      </c>
      <c r="S8" s="19">
        <f t="shared" si="4"/>
        <v>0</v>
      </c>
    </row>
    <row r="9" spans="1:19" x14ac:dyDescent="0.25">
      <c r="A9" s="26">
        <f>Wellpath!E9</f>
        <v>180</v>
      </c>
      <c r="B9" s="22">
        <v>0</v>
      </c>
      <c r="C9" s="22">
        <f>-COS(Wellpath!L9) / GField</f>
        <v>-0.10197162129779283</v>
      </c>
      <c r="D9" s="22">
        <f>(TAN(Dip) * COS(Wellpath!L9) * SIN(Wellpath!O9)) / GField</f>
        <v>2.1892119210300379E-2</v>
      </c>
      <c r="E9" s="20">
        <f>IF(D9="SING",(A10-A8)/2*Model!$W$7*(-SIN(Wellpath!$M9+Wellpath!$Q9) / GField),Model!$W$7*((drdp!B9+drdp!K9)*'ABXY-TI1S'!$B9+(drdp!E9+drdp!N9)*'ABXY-TI1S'!$C9+(drdp!H9+drdp!Q9)*'ABXY-TI1S'!$D9))</f>
        <v>-1.223659455573514E-2</v>
      </c>
      <c r="F9" s="20">
        <f>IF(D9="SING",(A10-A8)/2*Model!$W$7*(COS(Wellpath!$M9+Wellpath!$Q9) / GField),Model!$W$7*((drdp!C9+drdp!L9)*'ABXY-TI1S'!$B9+(drdp!F9+drdp!O9)*'ABXY-TI1S'!$C9+(drdp!I9+drdp!R9)*'ABXY-TI1S'!$D9))</f>
        <v>0</v>
      </c>
      <c r="G9" s="20">
        <f>IF(D9="SING",0,Model!$W$7*((drdp!D9+drdp!M9)*'ABXY-TI1S'!$B9+(drdp!G9+drdp!P9)*'ABXY-TI1S'!$C9+(drdp!J9+drdp!S9)*'ABXY-TI1S'!$D9))</f>
        <v>0</v>
      </c>
      <c r="H9" s="18">
        <f>IF(D9="SING",(A9-A8)/2*Model!$W$7*(-SIN(Wellpath!$M9+Wellpath!$Q9) / GField),Model!$W$7*((drdp!B9)*'ABXY-TI1S'!$B9+(drdp!E9)*'ABXY-TI1S'!$C9+(drdp!H9)*'ABXY-TI1S'!$D9))</f>
        <v>-6.1182972778675701E-3</v>
      </c>
      <c r="I9" s="18">
        <f>IF(D9="SING",(A9-A8)/2*Model!$W$7*(COS(Wellpath!$M9+Wellpath!$Q9) / GField),Model!$W$7*((drdp!C9)*'ABXY-TI1S'!$B9+(drdp!F9)*'ABXY-TI1S'!$C9+(drdp!I9)*'ABXY-TI1S'!$D9))</f>
        <v>0</v>
      </c>
      <c r="J9" s="18">
        <f>IF(D9="SING",0,Model!$W$7*((drdp!D9)*'ABXY-TI1S'!$B9+(drdp!G9)*'ABXY-TI1S'!$C9+(drdp!J9)*'ABXY-TI1S'!$D9))</f>
        <v>0</v>
      </c>
      <c r="K9" s="21">
        <f>SUM(E$3:E8)+H9</f>
        <v>-6.7301270056543266E-2</v>
      </c>
      <c r="L9" s="21">
        <f>SUM(F$3:F8)+I9</f>
        <v>0</v>
      </c>
      <c r="M9" s="21">
        <f>SUM(G$3:G8)+J9</f>
        <v>0</v>
      </c>
      <c r="N9" s="19">
        <f t="shared" si="1"/>
        <v>4.5294609512237672E-3</v>
      </c>
      <c r="O9" s="19">
        <f t="shared" si="0"/>
        <v>0</v>
      </c>
      <c r="P9" s="19">
        <f t="shared" si="0"/>
        <v>0</v>
      </c>
      <c r="Q9" s="19">
        <f t="shared" si="2"/>
        <v>0</v>
      </c>
      <c r="R9" s="19">
        <f t="shared" si="3"/>
        <v>0</v>
      </c>
      <c r="S9" s="19">
        <f t="shared" si="4"/>
        <v>0</v>
      </c>
    </row>
    <row r="10" spans="1:19" x14ac:dyDescent="0.25">
      <c r="A10" s="26">
        <f>Wellpath!E10</f>
        <v>210</v>
      </c>
      <c r="B10" s="22">
        <v>0</v>
      </c>
      <c r="C10" s="22">
        <f>-COS(Wellpath!L10) / GField</f>
        <v>-0.10197162129779283</v>
      </c>
      <c r="D10" s="22">
        <f>(TAN(Dip) * COS(Wellpath!L10) * SIN(Wellpath!O10)) / GField</f>
        <v>2.1892119210300379E-2</v>
      </c>
      <c r="E10" s="20">
        <f>IF(D10="SING",(A11-A9)/2*Model!$W$7*(-SIN(Wellpath!$M10+Wellpath!$Q10) / GField),Model!$W$7*((drdp!B10+drdp!K10)*'ABXY-TI1S'!$B10+(drdp!E10+drdp!N10)*'ABXY-TI1S'!$C10+(drdp!H10+drdp!Q10)*'ABXY-TI1S'!$D10))</f>
        <v>-1.223659455573514E-2</v>
      </c>
      <c r="F10" s="20">
        <f>IF(D10="SING",(A11-A9)/2*Model!$W$7*(COS(Wellpath!$M10+Wellpath!$Q10) / GField),Model!$W$7*((drdp!C10+drdp!L10)*'ABXY-TI1S'!$B10+(drdp!F10+drdp!O10)*'ABXY-TI1S'!$C10+(drdp!I10+drdp!R10)*'ABXY-TI1S'!$D10))</f>
        <v>0</v>
      </c>
      <c r="G10" s="20">
        <f>IF(D10="SING",0,Model!$W$7*((drdp!D10+drdp!M10)*'ABXY-TI1S'!$B10+(drdp!G10+drdp!P10)*'ABXY-TI1S'!$C10+(drdp!J10+drdp!S10)*'ABXY-TI1S'!$D10))</f>
        <v>0</v>
      </c>
      <c r="H10" s="18">
        <f>IF(D10="SING",(A10-A9)/2*Model!$W$7*(-SIN(Wellpath!$M10+Wellpath!$Q10) / GField),Model!$W$7*((drdp!B10)*'ABXY-TI1S'!$B10+(drdp!E10)*'ABXY-TI1S'!$C10+(drdp!H10)*'ABXY-TI1S'!$D10))</f>
        <v>-6.1182972778675701E-3</v>
      </c>
      <c r="I10" s="18">
        <f>IF(D10="SING",(A10-A9)/2*Model!$W$7*(COS(Wellpath!$M10+Wellpath!$Q10) / GField),Model!$W$7*((drdp!C10)*'ABXY-TI1S'!$B10+(drdp!F10)*'ABXY-TI1S'!$C10+(drdp!I10)*'ABXY-TI1S'!$D10))</f>
        <v>0</v>
      </c>
      <c r="J10" s="18">
        <f>IF(D10="SING",0,Model!$W$7*((drdp!D10)*'ABXY-TI1S'!$B10+(drdp!G10)*'ABXY-TI1S'!$C10+(drdp!J10)*'ABXY-TI1S'!$D10))</f>
        <v>0</v>
      </c>
      <c r="K10" s="21">
        <f>SUM(E$3:E9)+H10</f>
        <v>-7.9537864612278408E-2</v>
      </c>
      <c r="L10" s="21">
        <f>SUM(F$3:F9)+I10</f>
        <v>0</v>
      </c>
      <c r="M10" s="21">
        <f>SUM(G$3:G9)+J10</f>
        <v>0</v>
      </c>
      <c r="N10" s="19">
        <f t="shared" si="1"/>
        <v>6.3262719070811303E-3</v>
      </c>
      <c r="O10" s="19">
        <f t="shared" si="0"/>
        <v>0</v>
      </c>
      <c r="P10" s="19">
        <f t="shared" si="0"/>
        <v>0</v>
      </c>
      <c r="Q10" s="19">
        <f t="shared" si="2"/>
        <v>0</v>
      </c>
      <c r="R10" s="19">
        <f t="shared" si="3"/>
        <v>0</v>
      </c>
      <c r="S10" s="19">
        <f t="shared" si="4"/>
        <v>0</v>
      </c>
    </row>
    <row r="11" spans="1:19" x14ac:dyDescent="0.25">
      <c r="A11" s="26">
        <f>Wellpath!E11</f>
        <v>240</v>
      </c>
      <c r="B11" s="22">
        <v>0</v>
      </c>
      <c r="C11" s="22">
        <f>-COS(Wellpath!L11) / GField</f>
        <v>-0.10197162129779283</v>
      </c>
      <c r="D11" s="22">
        <f>(TAN(Dip) * COS(Wellpath!L11) * SIN(Wellpath!O11)) / GField</f>
        <v>2.1892119210300379E-2</v>
      </c>
      <c r="E11" s="20">
        <f>IF(D11="SING",(A12-A10)/2*Model!$W$7*(-SIN(Wellpath!$M11+Wellpath!$Q11) / GField),Model!$W$7*((drdp!B11+drdp!K11)*'ABXY-TI1S'!$B11+(drdp!E11+drdp!N11)*'ABXY-TI1S'!$C11+(drdp!H11+drdp!Q11)*'ABXY-TI1S'!$D11))</f>
        <v>-1.223659455573514E-2</v>
      </c>
      <c r="F11" s="20">
        <f>IF(D11="SING",(A12-A10)/2*Model!$W$7*(COS(Wellpath!$M11+Wellpath!$Q11) / GField),Model!$W$7*((drdp!C11+drdp!L11)*'ABXY-TI1S'!$B11+(drdp!F11+drdp!O11)*'ABXY-TI1S'!$C11+(drdp!I11+drdp!R11)*'ABXY-TI1S'!$D11))</f>
        <v>0</v>
      </c>
      <c r="G11" s="20">
        <f>IF(D11="SING",0,Model!$W$7*((drdp!D11+drdp!M11)*'ABXY-TI1S'!$B11+(drdp!G11+drdp!P11)*'ABXY-TI1S'!$C11+(drdp!J11+drdp!S11)*'ABXY-TI1S'!$D11))</f>
        <v>0</v>
      </c>
      <c r="H11" s="18">
        <f>IF(D11="SING",(A11-A10)/2*Model!$W$7*(-SIN(Wellpath!$M11+Wellpath!$Q11) / GField),Model!$W$7*((drdp!B11)*'ABXY-TI1S'!$B11+(drdp!E11)*'ABXY-TI1S'!$C11+(drdp!H11)*'ABXY-TI1S'!$D11))</f>
        <v>-6.1182972778675701E-3</v>
      </c>
      <c r="I11" s="18">
        <f>IF(D11="SING",(A11-A10)/2*Model!$W$7*(COS(Wellpath!$M11+Wellpath!$Q11) / GField),Model!$W$7*((drdp!C11)*'ABXY-TI1S'!$B11+(drdp!F11)*'ABXY-TI1S'!$C11+(drdp!I11)*'ABXY-TI1S'!$D11))</f>
        <v>0</v>
      </c>
      <c r="J11" s="18">
        <f>IF(D11="SING",0,Model!$W$7*((drdp!D11)*'ABXY-TI1S'!$B11+(drdp!G11)*'ABXY-TI1S'!$C11+(drdp!J11)*'ABXY-TI1S'!$D11))</f>
        <v>0</v>
      </c>
      <c r="K11" s="21">
        <f>SUM(E$3:E10)+H11</f>
        <v>-9.177445916801355E-2</v>
      </c>
      <c r="L11" s="21">
        <f>SUM(F$3:F10)+I11</f>
        <v>0</v>
      </c>
      <c r="M11" s="21">
        <f>SUM(G$3:G10)+J11</f>
        <v>0</v>
      </c>
      <c r="N11" s="19">
        <f t="shared" si="1"/>
        <v>8.4225513555813859E-3</v>
      </c>
      <c r="O11" s="19">
        <f t="shared" si="0"/>
        <v>0</v>
      </c>
      <c r="P11" s="19">
        <f t="shared" si="0"/>
        <v>0</v>
      </c>
      <c r="Q11" s="19">
        <f t="shared" si="2"/>
        <v>0</v>
      </c>
      <c r="R11" s="19">
        <f t="shared" si="3"/>
        <v>0</v>
      </c>
      <c r="S11" s="19">
        <f t="shared" si="4"/>
        <v>0</v>
      </c>
    </row>
    <row r="12" spans="1:19" x14ac:dyDescent="0.25">
      <c r="A12" s="26">
        <f>Wellpath!E12</f>
        <v>270</v>
      </c>
      <c r="B12" s="22">
        <v>0</v>
      </c>
      <c r="C12" s="22">
        <f>-COS(Wellpath!L12) / GField</f>
        <v>-0.10197162129779283</v>
      </c>
      <c r="D12" s="22">
        <f>(TAN(Dip) * COS(Wellpath!L12) * SIN(Wellpath!O12)) / GField</f>
        <v>2.1892119210300379E-2</v>
      </c>
      <c r="E12" s="20">
        <f>IF(D12="SING",(A13-A11)/2*Model!$W$7*(-SIN(Wellpath!$M12+Wellpath!$Q12) / GField),Model!$W$7*((drdp!B12+drdp!K12)*'ABXY-TI1S'!$B12+(drdp!E12+drdp!N12)*'ABXY-TI1S'!$C12+(drdp!H12+drdp!Q12)*'ABXY-TI1S'!$D12))</f>
        <v>-1.223659455573514E-2</v>
      </c>
      <c r="F12" s="20">
        <f>IF(D12="SING",(A13-A11)/2*Model!$W$7*(COS(Wellpath!$M12+Wellpath!$Q12) / GField),Model!$W$7*((drdp!C12+drdp!L12)*'ABXY-TI1S'!$B12+(drdp!F12+drdp!O12)*'ABXY-TI1S'!$C12+(drdp!I12+drdp!R12)*'ABXY-TI1S'!$D12))</f>
        <v>0</v>
      </c>
      <c r="G12" s="20">
        <f>IF(D12="SING",0,Model!$W$7*((drdp!D12+drdp!M12)*'ABXY-TI1S'!$B12+(drdp!G12+drdp!P12)*'ABXY-TI1S'!$C12+(drdp!J12+drdp!S12)*'ABXY-TI1S'!$D12))</f>
        <v>0</v>
      </c>
      <c r="H12" s="18">
        <f>IF(D12="SING",(A12-A11)/2*Model!$W$7*(-SIN(Wellpath!$M12+Wellpath!$Q12) / GField),Model!$W$7*((drdp!B12)*'ABXY-TI1S'!$B12+(drdp!E12)*'ABXY-TI1S'!$C12+(drdp!H12)*'ABXY-TI1S'!$D12))</f>
        <v>-6.1182972778675701E-3</v>
      </c>
      <c r="I12" s="18">
        <f>IF(D12="SING",(A12-A11)/2*Model!$W$7*(COS(Wellpath!$M12+Wellpath!$Q12) / GField),Model!$W$7*((drdp!C12)*'ABXY-TI1S'!$B12+(drdp!F12)*'ABXY-TI1S'!$C12+(drdp!I12)*'ABXY-TI1S'!$D12))</f>
        <v>0</v>
      </c>
      <c r="J12" s="18">
        <f>IF(D12="SING",0,Model!$W$7*((drdp!D12)*'ABXY-TI1S'!$B12+(drdp!G12)*'ABXY-TI1S'!$C12+(drdp!J12)*'ABXY-TI1S'!$D12))</f>
        <v>0</v>
      </c>
      <c r="K12" s="21">
        <f>SUM(E$3:E11)+H12</f>
        <v>-0.10401105372374869</v>
      </c>
      <c r="L12" s="21">
        <f>SUM(F$3:F11)+I12</f>
        <v>0</v>
      </c>
      <c r="M12" s="21">
        <f>SUM(G$3:G11)+J12</f>
        <v>0</v>
      </c>
      <c r="N12" s="19">
        <f t="shared" si="1"/>
        <v>1.0818299296724537E-2</v>
      </c>
      <c r="O12" s="19">
        <f t="shared" si="0"/>
        <v>0</v>
      </c>
      <c r="P12" s="19">
        <f t="shared" si="0"/>
        <v>0</v>
      </c>
      <c r="Q12" s="19">
        <f t="shared" si="2"/>
        <v>0</v>
      </c>
      <c r="R12" s="19">
        <f t="shared" si="3"/>
        <v>0</v>
      </c>
      <c r="S12" s="19">
        <f t="shared" si="4"/>
        <v>0</v>
      </c>
    </row>
    <row r="13" spans="1:19" x14ac:dyDescent="0.25">
      <c r="A13" s="26">
        <f>Wellpath!E13</f>
        <v>300</v>
      </c>
      <c r="B13" s="22">
        <v>0</v>
      </c>
      <c r="C13" s="22">
        <f>-COS(Wellpath!L13) / GField</f>
        <v>-0.10197162129779283</v>
      </c>
      <c r="D13" s="22">
        <f>(TAN(Dip) * COS(Wellpath!L13) * SIN(Wellpath!O13)) / GField</f>
        <v>2.1892119210300379E-2</v>
      </c>
      <c r="E13" s="20">
        <f>IF(D13="SING",(A14-A12)/2*Model!$W$7*(-SIN(Wellpath!$M13+Wellpath!$Q13) / GField),Model!$W$7*((drdp!B13+drdp!K13)*'ABXY-TI1S'!$B13+(drdp!E13+drdp!N13)*'ABXY-TI1S'!$C13+(drdp!H13+drdp!Q13)*'ABXY-TI1S'!$D13))</f>
        <v>-1.223659455573514E-2</v>
      </c>
      <c r="F13" s="20">
        <f>IF(D13="SING",(A14-A12)/2*Model!$W$7*(COS(Wellpath!$M13+Wellpath!$Q13) / GField),Model!$W$7*((drdp!C13+drdp!L13)*'ABXY-TI1S'!$B13+(drdp!F13+drdp!O13)*'ABXY-TI1S'!$C13+(drdp!I13+drdp!R13)*'ABXY-TI1S'!$D13))</f>
        <v>0</v>
      </c>
      <c r="G13" s="20">
        <f>IF(D13="SING",0,Model!$W$7*((drdp!D13+drdp!M13)*'ABXY-TI1S'!$B13+(drdp!G13+drdp!P13)*'ABXY-TI1S'!$C13+(drdp!J13+drdp!S13)*'ABXY-TI1S'!$D13))</f>
        <v>0</v>
      </c>
      <c r="H13" s="18">
        <f>IF(D13="SING",(A13-A12)/2*Model!$W$7*(-SIN(Wellpath!$M13+Wellpath!$Q13) / GField),Model!$W$7*((drdp!B13)*'ABXY-TI1S'!$B13+(drdp!E13)*'ABXY-TI1S'!$C13+(drdp!H13)*'ABXY-TI1S'!$D13))</f>
        <v>-6.1182972778675701E-3</v>
      </c>
      <c r="I13" s="18">
        <f>IF(D13="SING",(A13-A12)/2*Model!$W$7*(COS(Wellpath!$M13+Wellpath!$Q13) / GField),Model!$W$7*((drdp!C13)*'ABXY-TI1S'!$B13+(drdp!F13)*'ABXY-TI1S'!$C13+(drdp!I13)*'ABXY-TI1S'!$D13))</f>
        <v>0</v>
      </c>
      <c r="J13" s="18">
        <f>IF(D13="SING",0,Model!$W$7*((drdp!D13)*'ABXY-TI1S'!$B13+(drdp!G13)*'ABXY-TI1S'!$C13+(drdp!J13)*'ABXY-TI1S'!$D13))</f>
        <v>0</v>
      </c>
      <c r="K13" s="21">
        <f>SUM(E$3:E12)+H13</f>
        <v>-0.11624764827948383</v>
      </c>
      <c r="L13" s="21">
        <f>SUM(F$3:F12)+I13</f>
        <v>0</v>
      </c>
      <c r="M13" s="21">
        <f>SUM(G$3:G12)+J13</f>
        <v>0</v>
      </c>
      <c r="N13" s="19">
        <f t="shared" si="1"/>
        <v>1.3513515730510581E-2</v>
      </c>
      <c r="O13" s="19">
        <f t="shared" si="0"/>
        <v>0</v>
      </c>
      <c r="P13" s="19">
        <f t="shared" si="0"/>
        <v>0</v>
      </c>
      <c r="Q13" s="19">
        <f t="shared" si="2"/>
        <v>0</v>
      </c>
      <c r="R13" s="19">
        <f t="shared" si="3"/>
        <v>0</v>
      </c>
      <c r="S13" s="19">
        <f t="shared" si="4"/>
        <v>0</v>
      </c>
    </row>
    <row r="14" spans="1:19" x14ac:dyDescent="0.25">
      <c r="A14" s="26">
        <f>Wellpath!E14</f>
        <v>330</v>
      </c>
      <c r="B14" s="22">
        <v>0</v>
      </c>
      <c r="C14" s="22">
        <f>-COS(Wellpath!L14) / GField</f>
        <v>-0.10197162129779283</v>
      </c>
      <c r="D14" s="22">
        <f>(TAN(Dip) * COS(Wellpath!L14) * SIN(Wellpath!O14)) / GField</f>
        <v>2.1892119210300379E-2</v>
      </c>
      <c r="E14" s="20">
        <f>IF(D14="SING",(A15-A13)/2*Model!$W$7*(-SIN(Wellpath!$M14+Wellpath!$Q14) / GField),Model!$W$7*((drdp!B14+drdp!K14)*'ABXY-TI1S'!$B14+(drdp!E14+drdp!N14)*'ABXY-TI1S'!$C14+(drdp!H14+drdp!Q14)*'ABXY-TI1S'!$D14))</f>
        <v>-1.223659455573514E-2</v>
      </c>
      <c r="F14" s="20">
        <f>IF(D14="SING",(A15-A13)/2*Model!$W$7*(COS(Wellpath!$M14+Wellpath!$Q14) / GField),Model!$W$7*((drdp!C14+drdp!L14)*'ABXY-TI1S'!$B14+(drdp!F14+drdp!O14)*'ABXY-TI1S'!$C14+(drdp!I14+drdp!R14)*'ABXY-TI1S'!$D14))</f>
        <v>0</v>
      </c>
      <c r="G14" s="20">
        <f>IF(D14="SING",0,Model!$W$7*((drdp!D14+drdp!M14)*'ABXY-TI1S'!$B14+(drdp!G14+drdp!P14)*'ABXY-TI1S'!$C14+(drdp!J14+drdp!S14)*'ABXY-TI1S'!$D14))</f>
        <v>0</v>
      </c>
      <c r="H14" s="18">
        <f>IF(D14="SING",(A14-A13)/2*Model!$W$7*(-SIN(Wellpath!$M14+Wellpath!$Q14) / GField),Model!$W$7*((drdp!B14)*'ABXY-TI1S'!$B14+(drdp!E14)*'ABXY-TI1S'!$C14+(drdp!H14)*'ABXY-TI1S'!$D14))</f>
        <v>-6.1182972778675701E-3</v>
      </c>
      <c r="I14" s="18">
        <f>IF(D14="SING",(A14-A13)/2*Model!$W$7*(COS(Wellpath!$M14+Wellpath!$Q14) / GField),Model!$W$7*((drdp!C14)*'ABXY-TI1S'!$B14+(drdp!F14)*'ABXY-TI1S'!$C14+(drdp!I14)*'ABXY-TI1S'!$D14))</f>
        <v>0</v>
      </c>
      <c r="J14" s="18">
        <f>IF(D14="SING",0,Model!$W$7*((drdp!D14)*'ABXY-TI1S'!$B14+(drdp!G14)*'ABXY-TI1S'!$C14+(drdp!J14)*'ABXY-TI1S'!$D14))</f>
        <v>0</v>
      </c>
      <c r="K14" s="21">
        <f>SUM(E$3:E13)+H14</f>
        <v>-0.12848424283521898</v>
      </c>
      <c r="L14" s="21">
        <f>SUM(F$3:F13)+I14</f>
        <v>0</v>
      </c>
      <c r="M14" s="21">
        <f>SUM(G$3:G13)+J14</f>
        <v>0</v>
      </c>
      <c r="N14" s="19">
        <f t="shared" si="1"/>
        <v>1.6508200656939517E-2</v>
      </c>
      <c r="O14" s="19">
        <f t="shared" si="0"/>
        <v>0</v>
      </c>
      <c r="P14" s="19">
        <f t="shared" si="0"/>
        <v>0</v>
      </c>
      <c r="Q14" s="19">
        <f t="shared" si="2"/>
        <v>0</v>
      </c>
      <c r="R14" s="19">
        <f t="shared" si="3"/>
        <v>0</v>
      </c>
      <c r="S14" s="19">
        <f t="shared" si="4"/>
        <v>0</v>
      </c>
    </row>
    <row r="15" spans="1:19" x14ac:dyDescent="0.25">
      <c r="A15" s="26">
        <f>Wellpath!E15</f>
        <v>360</v>
      </c>
      <c r="B15" s="22">
        <v>0</v>
      </c>
      <c r="C15" s="22">
        <f>-COS(Wellpath!L15) / GField</f>
        <v>-0.10197162129779283</v>
      </c>
      <c r="D15" s="22">
        <f>(TAN(Dip) * COS(Wellpath!L15) * SIN(Wellpath!O15)) / GField</f>
        <v>2.1892119210300379E-2</v>
      </c>
      <c r="E15" s="20">
        <f>IF(D15="SING",(A16-A14)/2*Model!$W$7*(-SIN(Wellpath!$M15+Wellpath!$Q15) / GField),Model!$W$7*((drdp!B15+drdp!K15)*'ABXY-TI1S'!$B15+(drdp!E15+drdp!N15)*'ABXY-TI1S'!$C15+(drdp!H15+drdp!Q15)*'ABXY-TI1S'!$D15))</f>
        <v>-1.223659455573514E-2</v>
      </c>
      <c r="F15" s="20">
        <f>IF(D15="SING",(A16-A14)/2*Model!$W$7*(COS(Wellpath!$M15+Wellpath!$Q15) / GField),Model!$W$7*((drdp!C15+drdp!L15)*'ABXY-TI1S'!$B15+(drdp!F15+drdp!O15)*'ABXY-TI1S'!$C15+(drdp!I15+drdp!R15)*'ABXY-TI1S'!$D15))</f>
        <v>0</v>
      </c>
      <c r="G15" s="20">
        <f>IF(D15="SING",0,Model!$W$7*((drdp!D15+drdp!M15)*'ABXY-TI1S'!$B15+(drdp!G15+drdp!P15)*'ABXY-TI1S'!$C15+(drdp!J15+drdp!S15)*'ABXY-TI1S'!$D15))</f>
        <v>0</v>
      </c>
      <c r="H15" s="18">
        <f>IF(D15="SING",(A15-A14)/2*Model!$W$7*(-SIN(Wellpath!$M15+Wellpath!$Q15) / GField),Model!$W$7*((drdp!B15)*'ABXY-TI1S'!$B15+(drdp!E15)*'ABXY-TI1S'!$C15+(drdp!H15)*'ABXY-TI1S'!$D15))</f>
        <v>-6.1182972778675701E-3</v>
      </c>
      <c r="I15" s="18">
        <f>IF(D15="SING",(A15-A14)/2*Model!$W$7*(COS(Wellpath!$M15+Wellpath!$Q15) / GField),Model!$W$7*((drdp!C15)*'ABXY-TI1S'!$B15+(drdp!F15)*'ABXY-TI1S'!$C15+(drdp!I15)*'ABXY-TI1S'!$D15))</f>
        <v>0</v>
      </c>
      <c r="J15" s="18">
        <f>IF(D15="SING",0,Model!$W$7*((drdp!D15)*'ABXY-TI1S'!$B15+(drdp!G15)*'ABXY-TI1S'!$C15+(drdp!J15)*'ABXY-TI1S'!$D15))</f>
        <v>0</v>
      </c>
      <c r="K15" s="21">
        <f>SUM(E$3:E14)+H15</f>
        <v>-0.14072083739095409</v>
      </c>
      <c r="L15" s="21">
        <f>SUM(F$3:F14)+I15</f>
        <v>0</v>
      </c>
      <c r="M15" s="21">
        <f>SUM(G$3:G14)+J15</f>
        <v>0</v>
      </c>
      <c r="N15" s="19">
        <f t="shared" si="1"/>
        <v>1.9802354076011344E-2</v>
      </c>
      <c r="O15" s="19">
        <f t="shared" si="0"/>
        <v>0</v>
      </c>
      <c r="P15" s="19">
        <f t="shared" si="0"/>
        <v>0</v>
      </c>
      <c r="Q15" s="19">
        <f t="shared" si="2"/>
        <v>0</v>
      </c>
      <c r="R15" s="19">
        <f t="shared" si="3"/>
        <v>0</v>
      </c>
      <c r="S15" s="19">
        <f t="shared" si="4"/>
        <v>0</v>
      </c>
    </row>
    <row r="16" spans="1:19" x14ac:dyDescent="0.25">
      <c r="A16" s="26">
        <f>Wellpath!E16</f>
        <v>390</v>
      </c>
      <c r="B16" s="22">
        <v>0</v>
      </c>
      <c r="C16" s="22">
        <f>-COS(Wellpath!L16) / GField</f>
        <v>-0.10197162129779283</v>
      </c>
      <c r="D16" s="22">
        <f>(TAN(Dip) * COS(Wellpath!L16) * SIN(Wellpath!O16)) / GField</f>
        <v>2.1892119210300379E-2</v>
      </c>
      <c r="E16" s="20">
        <f>IF(D16="SING",(A17-A15)/2*Model!$W$7*(-SIN(Wellpath!$M16+Wellpath!$Q16) / GField),Model!$W$7*((drdp!B16+drdp!K16)*'ABXY-TI1S'!$B16+(drdp!E16+drdp!N16)*'ABXY-TI1S'!$C16+(drdp!H16+drdp!Q16)*'ABXY-TI1S'!$D16))</f>
        <v>-1.223659455573514E-2</v>
      </c>
      <c r="F16" s="20">
        <f>IF(D16="SING",(A17-A15)/2*Model!$W$7*(COS(Wellpath!$M16+Wellpath!$Q16) / GField),Model!$W$7*((drdp!C16+drdp!L16)*'ABXY-TI1S'!$B16+(drdp!F16+drdp!O16)*'ABXY-TI1S'!$C16+(drdp!I16+drdp!R16)*'ABXY-TI1S'!$D16))</f>
        <v>0</v>
      </c>
      <c r="G16" s="20">
        <f>IF(D16="SING",0,Model!$W$7*((drdp!D16+drdp!M16)*'ABXY-TI1S'!$B16+(drdp!G16+drdp!P16)*'ABXY-TI1S'!$C16+(drdp!J16+drdp!S16)*'ABXY-TI1S'!$D16))</f>
        <v>0</v>
      </c>
      <c r="H16" s="18">
        <f>IF(D16="SING",(A16-A15)/2*Model!$W$7*(-SIN(Wellpath!$M16+Wellpath!$Q16) / GField),Model!$W$7*((drdp!B16)*'ABXY-TI1S'!$B16+(drdp!E16)*'ABXY-TI1S'!$C16+(drdp!H16)*'ABXY-TI1S'!$D16))</f>
        <v>-6.1182972778675701E-3</v>
      </c>
      <c r="I16" s="18">
        <f>IF(D16="SING",(A16-A15)/2*Model!$W$7*(COS(Wellpath!$M16+Wellpath!$Q16) / GField),Model!$W$7*((drdp!C16)*'ABXY-TI1S'!$B16+(drdp!F16)*'ABXY-TI1S'!$C16+(drdp!I16)*'ABXY-TI1S'!$D16))</f>
        <v>0</v>
      </c>
      <c r="J16" s="18">
        <f>IF(D16="SING",0,Model!$W$7*((drdp!D16)*'ABXY-TI1S'!$B16+(drdp!G16)*'ABXY-TI1S'!$C16+(drdp!J16)*'ABXY-TI1S'!$D16))</f>
        <v>0</v>
      </c>
      <c r="K16" s="21">
        <f>SUM(E$3:E15)+H16</f>
        <v>-0.15295743194668923</v>
      </c>
      <c r="L16" s="21">
        <f>SUM(F$3:F15)+I16</f>
        <v>0</v>
      </c>
      <c r="M16" s="21">
        <f>SUM(G$3:G15)+J16</f>
        <v>0</v>
      </c>
      <c r="N16" s="19">
        <f t="shared" si="1"/>
        <v>2.3395975987726067E-2</v>
      </c>
      <c r="O16" s="19">
        <f t="shared" si="0"/>
        <v>0</v>
      </c>
      <c r="P16" s="19">
        <f t="shared" si="0"/>
        <v>0</v>
      </c>
      <c r="Q16" s="19">
        <f t="shared" si="2"/>
        <v>0</v>
      </c>
      <c r="R16" s="19">
        <f t="shared" si="3"/>
        <v>0</v>
      </c>
      <c r="S16" s="19">
        <f t="shared" si="4"/>
        <v>0</v>
      </c>
    </row>
    <row r="17" spans="1:19" x14ac:dyDescent="0.25">
      <c r="A17" s="26">
        <f>Wellpath!E17</f>
        <v>420</v>
      </c>
      <c r="B17" s="22">
        <v>0</v>
      </c>
      <c r="C17" s="22">
        <f>-COS(Wellpath!L17) / GField</f>
        <v>-0.10197162129779283</v>
      </c>
      <c r="D17" s="22">
        <f>(TAN(Dip) * COS(Wellpath!L17) * SIN(Wellpath!O17)) / GField</f>
        <v>2.1892119210300379E-2</v>
      </c>
      <c r="E17" s="20">
        <f>IF(D17="SING",(A18-A16)/2*Model!$W$7*(-SIN(Wellpath!$M17+Wellpath!$Q17) / GField),Model!$W$7*((drdp!B17+drdp!K17)*'ABXY-TI1S'!$B17+(drdp!E17+drdp!N17)*'ABXY-TI1S'!$C17+(drdp!H17+drdp!Q17)*'ABXY-TI1S'!$D17))</f>
        <v>-1.223659455573514E-2</v>
      </c>
      <c r="F17" s="20">
        <f>IF(D17="SING",(A18-A16)/2*Model!$W$7*(COS(Wellpath!$M17+Wellpath!$Q17) / GField),Model!$W$7*((drdp!C17+drdp!L17)*'ABXY-TI1S'!$B17+(drdp!F17+drdp!O17)*'ABXY-TI1S'!$C17+(drdp!I17+drdp!R17)*'ABXY-TI1S'!$D17))</f>
        <v>0</v>
      </c>
      <c r="G17" s="20">
        <f>IF(D17="SING",0,Model!$W$7*((drdp!D17+drdp!M17)*'ABXY-TI1S'!$B17+(drdp!G17+drdp!P17)*'ABXY-TI1S'!$C17+(drdp!J17+drdp!S17)*'ABXY-TI1S'!$D17))</f>
        <v>0</v>
      </c>
      <c r="H17" s="18">
        <f>IF(D17="SING",(A17-A16)/2*Model!$W$7*(-SIN(Wellpath!$M17+Wellpath!$Q17) / GField),Model!$W$7*((drdp!B17)*'ABXY-TI1S'!$B17+(drdp!E17)*'ABXY-TI1S'!$C17+(drdp!H17)*'ABXY-TI1S'!$D17))</f>
        <v>-6.1182972778675701E-3</v>
      </c>
      <c r="I17" s="18">
        <f>IF(D17="SING",(A17-A16)/2*Model!$W$7*(COS(Wellpath!$M17+Wellpath!$Q17) / GField),Model!$W$7*((drdp!C17)*'ABXY-TI1S'!$B17+(drdp!F17)*'ABXY-TI1S'!$C17+(drdp!I17)*'ABXY-TI1S'!$D17))</f>
        <v>0</v>
      </c>
      <c r="J17" s="18">
        <f>IF(D17="SING",0,Model!$W$7*((drdp!D17)*'ABXY-TI1S'!$B17+(drdp!G17)*'ABXY-TI1S'!$C17+(drdp!J17)*'ABXY-TI1S'!$D17))</f>
        <v>0</v>
      </c>
      <c r="K17" s="21">
        <f>SUM(E$3:E16)+H17</f>
        <v>-0.16519402650242437</v>
      </c>
      <c r="L17" s="21">
        <f>SUM(F$3:F16)+I17</f>
        <v>0</v>
      </c>
      <c r="M17" s="21">
        <f>SUM(G$3:G16)+J17</f>
        <v>0</v>
      </c>
      <c r="N17" s="19">
        <f t="shared" si="1"/>
        <v>2.7289066392083686E-2</v>
      </c>
      <c r="O17" s="19">
        <f t="shared" si="0"/>
        <v>0</v>
      </c>
      <c r="P17" s="19">
        <f t="shared" si="0"/>
        <v>0</v>
      </c>
      <c r="Q17" s="19">
        <f t="shared" si="2"/>
        <v>0</v>
      </c>
      <c r="R17" s="19">
        <f t="shared" si="3"/>
        <v>0</v>
      </c>
      <c r="S17" s="19">
        <f t="shared" si="4"/>
        <v>0</v>
      </c>
    </row>
    <row r="18" spans="1:19" x14ac:dyDescent="0.25">
      <c r="A18" s="26">
        <f>Wellpath!E18</f>
        <v>450</v>
      </c>
      <c r="B18" s="22">
        <v>0</v>
      </c>
      <c r="C18" s="22">
        <f>-COS(Wellpath!L18) / GField</f>
        <v>-0.10197162129779283</v>
      </c>
      <c r="D18" s="22">
        <f>(TAN(Dip) * COS(Wellpath!L18) * SIN(Wellpath!O18)) / GField</f>
        <v>2.1892119210300379E-2</v>
      </c>
      <c r="E18" s="20">
        <f>IF(D18="SING",(A19-A17)/2*Model!$W$7*(-SIN(Wellpath!$M18+Wellpath!$Q18) / GField),Model!$W$7*((drdp!B18+drdp!K18)*'ABXY-TI1S'!$B18+(drdp!E18+drdp!N18)*'ABXY-TI1S'!$C18+(drdp!H18+drdp!Q18)*'ABXY-TI1S'!$D18))</f>
        <v>-1.223659455573514E-2</v>
      </c>
      <c r="F18" s="20">
        <f>IF(D18="SING",(A19-A17)/2*Model!$W$7*(COS(Wellpath!$M18+Wellpath!$Q18) / GField),Model!$W$7*((drdp!C18+drdp!L18)*'ABXY-TI1S'!$B18+(drdp!F18+drdp!O18)*'ABXY-TI1S'!$C18+(drdp!I18+drdp!R18)*'ABXY-TI1S'!$D18))</f>
        <v>0</v>
      </c>
      <c r="G18" s="20">
        <f>IF(D18="SING",0,Model!$W$7*((drdp!D18+drdp!M18)*'ABXY-TI1S'!$B18+(drdp!G18+drdp!P18)*'ABXY-TI1S'!$C18+(drdp!J18+drdp!S18)*'ABXY-TI1S'!$D18))</f>
        <v>0</v>
      </c>
      <c r="H18" s="18">
        <f>IF(D18="SING",(A18-A17)/2*Model!$W$7*(-SIN(Wellpath!$M18+Wellpath!$Q18) / GField),Model!$W$7*((drdp!B18)*'ABXY-TI1S'!$B18+(drdp!E18)*'ABXY-TI1S'!$C18+(drdp!H18)*'ABXY-TI1S'!$D18))</f>
        <v>-6.1182972778675701E-3</v>
      </c>
      <c r="I18" s="18">
        <f>IF(D18="SING",(A18-A17)/2*Model!$W$7*(COS(Wellpath!$M18+Wellpath!$Q18) / GField),Model!$W$7*((drdp!C18)*'ABXY-TI1S'!$B18+(drdp!F18)*'ABXY-TI1S'!$C18+(drdp!I18)*'ABXY-TI1S'!$D18))</f>
        <v>0</v>
      </c>
      <c r="J18" s="18">
        <f>IF(D18="SING",0,Model!$W$7*((drdp!D18)*'ABXY-TI1S'!$B18+(drdp!G18)*'ABXY-TI1S'!$C18+(drdp!J18)*'ABXY-TI1S'!$D18))</f>
        <v>0</v>
      </c>
      <c r="K18" s="21">
        <f>SUM(E$3:E17)+H18</f>
        <v>-0.17743062105815952</v>
      </c>
      <c r="L18" s="21">
        <f>SUM(F$3:F17)+I18</f>
        <v>0</v>
      </c>
      <c r="M18" s="21">
        <f>SUM(G$3:G17)+J18</f>
        <v>0</v>
      </c>
      <c r="N18" s="19">
        <f t="shared" si="1"/>
        <v>3.14816252890842E-2</v>
      </c>
      <c r="O18" s="19">
        <f t="shared" si="0"/>
        <v>0</v>
      </c>
      <c r="P18" s="19">
        <f t="shared" si="0"/>
        <v>0</v>
      </c>
      <c r="Q18" s="19">
        <f t="shared" si="2"/>
        <v>0</v>
      </c>
      <c r="R18" s="19">
        <f t="shared" si="3"/>
        <v>0</v>
      </c>
      <c r="S18" s="19">
        <f t="shared" si="4"/>
        <v>0</v>
      </c>
    </row>
    <row r="19" spans="1:19" x14ac:dyDescent="0.25">
      <c r="A19" s="26">
        <f>Wellpath!E19</f>
        <v>480</v>
      </c>
      <c r="B19" s="22">
        <v>0</v>
      </c>
      <c r="C19" s="22">
        <f>-COS(Wellpath!L19) / GField</f>
        <v>-0.10197162129779283</v>
      </c>
      <c r="D19" s="22">
        <f>(TAN(Dip) * COS(Wellpath!L19) * SIN(Wellpath!O19)) / GField</f>
        <v>2.1892119210300379E-2</v>
      </c>
      <c r="E19" s="20">
        <f>IF(D19="SING",(A20-A18)/2*Model!$W$7*(-SIN(Wellpath!$M19+Wellpath!$Q19) / GField),Model!$W$7*((drdp!B19+drdp!K19)*'ABXY-TI1S'!$B19+(drdp!E19+drdp!N19)*'ABXY-TI1S'!$C19+(drdp!H19+drdp!Q19)*'ABXY-TI1S'!$D19))</f>
        <v>-1.223659455573514E-2</v>
      </c>
      <c r="F19" s="20">
        <f>IF(D19="SING",(A20-A18)/2*Model!$W$7*(COS(Wellpath!$M19+Wellpath!$Q19) / GField),Model!$W$7*((drdp!C19+drdp!L19)*'ABXY-TI1S'!$B19+(drdp!F19+drdp!O19)*'ABXY-TI1S'!$C19+(drdp!I19+drdp!R19)*'ABXY-TI1S'!$D19))</f>
        <v>0</v>
      </c>
      <c r="G19" s="20">
        <f>IF(D19="SING",0,Model!$W$7*((drdp!D19+drdp!M19)*'ABXY-TI1S'!$B19+(drdp!G19+drdp!P19)*'ABXY-TI1S'!$C19+(drdp!J19+drdp!S19)*'ABXY-TI1S'!$D19))</f>
        <v>0</v>
      </c>
      <c r="H19" s="18">
        <f>IF(D19="SING",(A19-A18)/2*Model!$W$7*(-SIN(Wellpath!$M19+Wellpath!$Q19) / GField),Model!$W$7*((drdp!B19)*'ABXY-TI1S'!$B19+(drdp!E19)*'ABXY-TI1S'!$C19+(drdp!H19)*'ABXY-TI1S'!$D19))</f>
        <v>-6.1182972778675701E-3</v>
      </c>
      <c r="I19" s="18">
        <f>IF(D19="SING",(A19-A18)/2*Model!$W$7*(COS(Wellpath!$M19+Wellpath!$Q19) / GField),Model!$W$7*((drdp!C19)*'ABXY-TI1S'!$B19+(drdp!F19)*'ABXY-TI1S'!$C19+(drdp!I19)*'ABXY-TI1S'!$D19))</f>
        <v>0</v>
      </c>
      <c r="J19" s="18">
        <f>IF(D19="SING",0,Model!$W$7*((drdp!D19)*'ABXY-TI1S'!$B19+(drdp!G19)*'ABXY-TI1S'!$C19+(drdp!J19)*'ABXY-TI1S'!$D19))</f>
        <v>0</v>
      </c>
      <c r="K19" s="21">
        <f>SUM(E$3:E18)+H19</f>
        <v>-0.18966721561389466</v>
      </c>
      <c r="L19" s="21">
        <f>SUM(F$3:F18)+I19</f>
        <v>0</v>
      </c>
      <c r="M19" s="21">
        <f>SUM(G$3:G18)+J19</f>
        <v>0</v>
      </c>
      <c r="N19" s="19">
        <f t="shared" si="1"/>
        <v>3.5973652678727604E-2</v>
      </c>
      <c r="O19" s="19">
        <f t="shared" si="1"/>
        <v>0</v>
      </c>
      <c r="P19" s="19">
        <f t="shared" si="1"/>
        <v>0</v>
      </c>
      <c r="Q19" s="19">
        <f t="shared" si="2"/>
        <v>0</v>
      </c>
      <c r="R19" s="19">
        <f t="shared" si="3"/>
        <v>0</v>
      </c>
      <c r="S19" s="19">
        <f t="shared" si="4"/>
        <v>0</v>
      </c>
    </row>
    <row r="20" spans="1:19" x14ac:dyDescent="0.25">
      <c r="A20" s="26">
        <f>Wellpath!E20</f>
        <v>510</v>
      </c>
      <c r="B20" s="22">
        <v>0</v>
      </c>
      <c r="C20" s="22">
        <f>-COS(Wellpath!L20) / GField</f>
        <v>-0.10197162129779283</v>
      </c>
      <c r="D20" s="22">
        <f>(TAN(Dip) * COS(Wellpath!L20) * SIN(Wellpath!O20)) / GField</f>
        <v>2.1892119210300379E-2</v>
      </c>
      <c r="E20" s="20">
        <f>IF(D20="SING",(A21-A19)/2*Model!$W$7*(-SIN(Wellpath!$M20+Wellpath!$Q20) / GField),Model!$W$7*((drdp!B20+drdp!K20)*'ABXY-TI1S'!$B20+(drdp!E20+drdp!N20)*'ABXY-TI1S'!$C20+(drdp!H20+drdp!Q20)*'ABXY-TI1S'!$D20))</f>
        <v>-1.223659455573514E-2</v>
      </c>
      <c r="F20" s="20">
        <f>IF(D20="SING",(A21-A19)/2*Model!$W$7*(COS(Wellpath!$M20+Wellpath!$Q20) / GField),Model!$W$7*((drdp!C20+drdp!L20)*'ABXY-TI1S'!$B20+(drdp!F20+drdp!O20)*'ABXY-TI1S'!$C20+(drdp!I20+drdp!R20)*'ABXY-TI1S'!$D20))</f>
        <v>0</v>
      </c>
      <c r="G20" s="20">
        <f>IF(D20="SING",0,Model!$W$7*((drdp!D20+drdp!M20)*'ABXY-TI1S'!$B20+(drdp!G20+drdp!P20)*'ABXY-TI1S'!$C20+(drdp!J20+drdp!S20)*'ABXY-TI1S'!$D20))</f>
        <v>0</v>
      </c>
      <c r="H20" s="18">
        <f>IF(D20="SING",(A20-A19)/2*Model!$W$7*(-SIN(Wellpath!$M20+Wellpath!$Q20) / GField),Model!$W$7*((drdp!B20)*'ABXY-TI1S'!$B20+(drdp!E20)*'ABXY-TI1S'!$C20+(drdp!H20)*'ABXY-TI1S'!$D20))</f>
        <v>-6.1182972778675701E-3</v>
      </c>
      <c r="I20" s="18">
        <f>IF(D20="SING",(A20-A19)/2*Model!$W$7*(COS(Wellpath!$M20+Wellpath!$Q20) / GField),Model!$W$7*((drdp!C20)*'ABXY-TI1S'!$B20+(drdp!F20)*'ABXY-TI1S'!$C20+(drdp!I20)*'ABXY-TI1S'!$D20))</f>
        <v>0</v>
      </c>
      <c r="J20" s="18">
        <f>IF(D20="SING",0,Model!$W$7*((drdp!D20)*'ABXY-TI1S'!$B20+(drdp!G20)*'ABXY-TI1S'!$C20+(drdp!J20)*'ABXY-TI1S'!$D20))</f>
        <v>0</v>
      </c>
      <c r="K20" s="21">
        <f>SUM(E$3:E19)+H20</f>
        <v>-0.2019038101696298</v>
      </c>
      <c r="L20" s="21">
        <f>SUM(F$3:F19)+I20</f>
        <v>0</v>
      </c>
      <c r="M20" s="21">
        <f>SUM(G$3:G19)+J20</f>
        <v>0</v>
      </c>
      <c r="N20" s="19">
        <f t="shared" si="1"/>
        <v>4.0765148561013903E-2</v>
      </c>
      <c r="O20" s="19">
        <f t="shared" si="1"/>
        <v>0</v>
      </c>
      <c r="P20" s="19">
        <f t="shared" si="1"/>
        <v>0</v>
      </c>
      <c r="Q20" s="19">
        <f t="shared" si="2"/>
        <v>0</v>
      </c>
      <c r="R20" s="19">
        <f t="shared" si="3"/>
        <v>0</v>
      </c>
      <c r="S20" s="19">
        <f t="shared" si="4"/>
        <v>0</v>
      </c>
    </row>
    <row r="21" spans="1:19" x14ac:dyDescent="0.25">
      <c r="A21" s="26">
        <f>Wellpath!E21</f>
        <v>540</v>
      </c>
      <c r="B21" s="22">
        <v>0</v>
      </c>
      <c r="C21" s="22">
        <f>-COS(Wellpath!L21) / GField</f>
        <v>-0.10197162129779283</v>
      </c>
      <c r="D21" s="22">
        <f>(TAN(Dip) * COS(Wellpath!L21) * SIN(Wellpath!O21)) / GField</f>
        <v>2.1892119210300379E-2</v>
      </c>
      <c r="E21" s="20">
        <f>IF(D21="SING",(A22-A20)/2*Model!$W$7*(-SIN(Wellpath!$M21+Wellpath!$Q21) / GField),Model!$W$7*((drdp!B21+drdp!K21)*'ABXY-TI1S'!$B21+(drdp!E21+drdp!N21)*'ABXY-TI1S'!$C21+(drdp!H21+drdp!Q21)*'ABXY-TI1S'!$D21))</f>
        <v>-1.223659455573514E-2</v>
      </c>
      <c r="F21" s="20">
        <f>IF(D21="SING",(A22-A20)/2*Model!$W$7*(COS(Wellpath!$M21+Wellpath!$Q21) / GField),Model!$W$7*((drdp!C21+drdp!L21)*'ABXY-TI1S'!$B21+(drdp!F21+drdp!O21)*'ABXY-TI1S'!$C21+(drdp!I21+drdp!R21)*'ABXY-TI1S'!$D21))</f>
        <v>0</v>
      </c>
      <c r="G21" s="20">
        <f>IF(D21="SING",0,Model!$W$7*((drdp!D21+drdp!M21)*'ABXY-TI1S'!$B21+(drdp!G21+drdp!P21)*'ABXY-TI1S'!$C21+(drdp!J21+drdp!S21)*'ABXY-TI1S'!$D21))</f>
        <v>0</v>
      </c>
      <c r="H21" s="18">
        <f>IF(D21="SING",(A21-A20)/2*Model!$W$7*(-SIN(Wellpath!$M21+Wellpath!$Q21) / GField),Model!$W$7*((drdp!B21)*'ABXY-TI1S'!$B21+(drdp!E21)*'ABXY-TI1S'!$C21+(drdp!H21)*'ABXY-TI1S'!$D21))</f>
        <v>-6.1182972778675701E-3</v>
      </c>
      <c r="I21" s="18">
        <f>IF(D21="SING",(A21-A20)/2*Model!$W$7*(COS(Wellpath!$M21+Wellpath!$Q21) / GField),Model!$W$7*((drdp!C21)*'ABXY-TI1S'!$B21+(drdp!F21)*'ABXY-TI1S'!$C21+(drdp!I21)*'ABXY-TI1S'!$D21))</f>
        <v>0</v>
      </c>
      <c r="J21" s="18">
        <f>IF(D21="SING",0,Model!$W$7*((drdp!D21)*'ABXY-TI1S'!$B21+(drdp!G21)*'ABXY-TI1S'!$C21+(drdp!J21)*'ABXY-TI1S'!$D21))</f>
        <v>0</v>
      </c>
      <c r="K21" s="21">
        <f>SUM(E$3:E20)+H21</f>
        <v>-0.21414040472536494</v>
      </c>
      <c r="L21" s="21">
        <f>SUM(F$3:F20)+I21</f>
        <v>0</v>
      </c>
      <c r="M21" s="21">
        <f>SUM(G$3:G20)+J21</f>
        <v>0</v>
      </c>
      <c r="N21" s="19">
        <f t="shared" si="1"/>
        <v>4.5856112935943098E-2</v>
      </c>
      <c r="O21" s="19">
        <f t="shared" si="1"/>
        <v>0</v>
      </c>
      <c r="P21" s="19">
        <f t="shared" si="1"/>
        <v>0</v>
      </c>
      <c r="Q21" s="19">
        <f t="shared" si="2"/>
        <v>0</v>
      </c>
      <c r="R21" s="19">
        <f t="shared" si="3"/>
        <v>0</v>
      </c>
      <c r="S21" s="19">
        <f t="shared" si="4"/>
        <v>0</v>
      </c>
    </row>
    <row r="22" spans="1:19" x14ac:dyDescent="0.25">
      <c r="A22" s="26">
        <f>Wellpath!E22</f>
        <v>570</v>
      </c>
      <c r="B22" s="22">
        <v>0</v>
      </c>
      <c r="C22" s="22">
        <f>-COS(Wellpath!L22) / GField</f>
        <v>-0.10197162129779283</v>
      </c>
      <c r="D22" s="22">
        <f>(TAN(Dip) * COS(Wellpath!L22) * SIN(Wellpath!O22)) / GField</f>
        <v>2.1892119210300379E-2</v>
      </c>
      <c r="E22" s="20">
        <f>IF(D22="SING",(A23-A21)/2*Model!$W$7*(-SIN(Wellpath!$M22+Wellpath!$Q22) / GField),Model!$W$7*((drdp!B22+drdp!K22)*'ABXY-TI1S'!$B22+(drdp!E22+drdp!N22)*'ABXY-TI1S'!$C22+(drdp!H22+drdp!Q22)*'ABXY-TI1S'!$D22))</f>
        <v>-1.223659455573514E-2</v>
      </c>
      <c r="F22" s="20">
        <f>IF(D22="SING",(A23-A21)/2*Model!$W$7*(COS(Wellpath!$M22+Wellpath!$Q22) / GField),Model!$W$7*((drdp!C22+drdp!L22)*'ABXY-TI1S'!$B22+(drdp!F22+drdp!O22)*'ABXY-TI1S'!$C22+(drdp!I22+drdp!R22)*'ABXY-TI1S'!$D22))</f>
        <v>0</v>
      </c>
      <c r="G22" s="20">
        <f>IF(D22="SING",0,Model!$W$7*((drdp!D22+drdp!M22)*'ABXY-TI1S'!$B22+(drdp!G22+drdp!P22)*'ABXY-TI1S'!$C22+(drdp!J22+drdp!S22)*'ABXY-TI1S'!$D22))</f>
        <v>0</v>
      </c>
      <c r="H22" s="18">
        <f>IF(D22="SING",(A22-A21)/2*Model!$W$7*(-SIN(Wellpath!$M22+Wellpath!$Q22) / GField),Model!$W$7*((drdp!B22)*'ABXY-TI1S'!$B22+(drdp!E22)*'ABXY-TI1S'!$C22+(drdp!H22)*'ABXY-TI1S'!$D22))</f>
        <v>-6.1182972778675701E-3</v>
      </c>
      <c r="I22" s="18">
        <f>IF(D22="SING",(A22-A21)/2*Model!$W$7*(COS(Wellpath!$M22+Wellpath!$Q22) / GField),Model!$W$7*((drdp!C22)*'ABXY-TI1S'!$B22+(drdp!F22)*'ABXY-TI1S'!$C22+(drdp!I22)*'ABXY-TI1S'!$D22))</f>
        <v>0</v>
      </c>
      <c r="J22" s="18">
        <f>IF(D22="SING",0,Model!$W$7*((drdp!D22)*'ABXY-TI1S'!$B22+(drdp!G22)*'ABXY-TI1S'!$C22+(drdp!J22)*'ABXY-TI1S'!$D22))</f>
        <v>0</v>
      </c>
      <c r="K22" s="21">
        <f>SUM(E$3:E21)+H22</f>
        <v>-0.22637699928110008</v>
      </c>
      <c r="L22" s="21">
        <f>SUM(F$3:F21)+I22</f>
        <v>0</v>
      </c>
      <c r="M22" s="21">
        <f>SUM(G$3:G21)+J22</f>
        <v>0</v>
      </c>
      <c r="N22" s="19">
        <f t="shared" si="1"/>
        <v>5.1246545803515189E-2</v>
      </c>
      <c r="O22" s="19">
        <f t="shared" si="1"/>
        <v>0</v>
      </c>
      <c r="P22" s="19">
        <f t="shared" si="1"/>
        <v>0</v>
      </c>
      <c r="Q22" s="19">
        <f t="shared" si="2"/>
        <v>0</v>
      </c>
      <c r="R22" s="19">
        <f t="shared" si="3"/>
        <v>0</v>
      </c>
      <c r="S22" s="19">
        <f t="shared" si="4"/>
        <v>0</v>
      </c>
    </row>
    <row r="23" spans="1:19" x14ac:dyDescent="0.25">
      <c r="A23" s="26">
        <f>Wellpath!E23</f>
        <v>600</v>
      </c>
      <c r="B23" s="22">
        <v>0</v>
      </c>
      <c r="C23" s="22">
        <f>-COS(Wellpath!L23) / GField</f>
        <v>-0.10197162129779283</v>
      </c>
      <c r="D23" s="22">
        <f>(TAN(Dip) * COS(Wellpath!L23) * SIN(Wellpath!O23)) / GField</f>
        <v>2.1892119210300379E-2</v>
      </c>
      <c r="E23" s="20">
        <f>IF(D23="SING",(A24-A22)/2*Model!$W$7*(-SIN(Wellpath!$M23+Wellpath!$Q23) / GField),Model!$W$7*((drdp!B23+drdp!K23)*'ABXY-TI1S'!$B23+(drdp!E23+drdp!N23)*'ABXY-TI1S'!$C23+(drdp!H23+drdp!Q23)*'ABXY-TI1S'!$D23))</f>
        <v>-1.223659455573514E-2</v>
      </c>
      <c r="F23" s="20">
        <f>IF(D23="SING",(A24-A22)/2*Model!$W$7*(COS(Wellpath!$M23+Wellpath!$Q23) / GField),Model!$W$7*((drdp!C23+drdp!L23)*'ABXY-TI1S'!$B23+(drdp!F23+drdp!O23)*'ABXY-TI1S'!$C23+(drdp!I23+drdp!R23)*'ABXY-TI1S'!$D23))</f>
        <v>0</v>
      </c>
      <c r="G23" s="20">
        <f>IF(D23="SING",0,Model!$W$7*((drdp!D23+drdp!M23)*'ABXY-TI1S'!$B23+(drdp!G23+drdp!P23)*'ABXY-TI1S'!$C23+(drdp!J23+drdp!S23)*'ABXY-TI1S'!$D23))</f>
        <v>0</v>
      </c>
      <c r="H23" s="18">
        <f>IF(D23="SING",(A23-A22)/2*Model!$W$7*(-SIN(Wellpath!$M23+Wellpath!$Q23) / GField),Model!$W$7*((drdp!B23)*'ABXY-TI1S'!$B23+(drdp!E23)*'ABXY-TI1S'!$C23+(drdp!H23)*'ABXY-TI1S'!$D23))</f>
        <v>-6.1182972778675701E-3</v>
      </c>
      <c r="I23" s="18">
        <f>IF(D23="SING",(A23-A22)/2*Model!$W$7*(COS(Wellpath!$M23+Wellpath!$Q23) / GField),Model!$W$7*((drdp!C23)*'ABXY-TI1S'!$B23+(drdp!F23)*'ABXY-TI1S'!$C23+(drdp!I23)*'ABXY-TI1S'!$D23))</f>
        <v>0</v>
      </c>
      <c r="J23" s="18">
        <f>IF(D23="SING",0,Model!$W$7*((drdp!D23)*'ABXY-TI1S'!$B23+(drdp!G23)*'ABXY-TI1S'!$C23+(drdp!J23)*'ABXY-TI1S'!$D23))</f>
        <v>0</v>
      </c>
      <c r="K23" s="21">
        <f>SUM(E$3:E22)+H23</f>
        <v>-0.23861359383683522</v>
      </c>
      <c r="L23" s="21">
        <f>SUM(F$3:F22)+I23</f>
        <v>0</v>
      </c>
      <c r="M23" s="21">
        <f>SUM(G$3:G22)+J23</f>
        <v>0</v>
      </c>
      <c r="N23" s="19">
        <f t="shared" si="1"/>
        <v>5.6936447163730169E-2</v>
      </c>
      <c r="O23" s="19">
        <f t="shared" si="1"/>
        <v>0</v>
      </c>
      <c r="P23" s="19">
        <f t="shared" si="1"/>
        <v>0</v>
      </c>
      <c r="Q23" s="19">
        <f t="shared" si="2"/>
        <v>0</v>
      </c>
      <c r="R23" s="19">
        <f t="shared" si="3"/>
        <v>0</v>
      </c>
      <c r="S23" s="19">
        <f t="shared" si="4"/>
        <v>0</v>
      </c>
    </row>
    <row r="24" spans="1:19" x14ac:dyDescent="0.25">
      <c r="A24" s="26">
        <f>Wellpath!E24</f>
        <v>630</v>
      </c>
      <c r="B24" s="22">
        <v>0</v>
      </c>
      <c r="C24" s="22">
        <f>-COS(Wellpath!L24) / GField</f>
        <v>-0.10197162129779283</v>
      </c>
      <c r="D24" s="22">
        <f>(TAN(Dip) * COS(Wellpath!L24) * SIN(Wellpath!O24)) / GField</f>
        <v>2.1892119210300379E-2</v>
      </c>
      <c r="E24" s="20">
        <f>IF(D24="SING",(A25-A23)/2*Model!$W$7*(-SIN(Wellpath!$M24+Wellpath!$Q24) / GField),Model!$W$7*((drdp!B24+drdp!K24)*'ABXY-TI1S'!$B24+(drdp!E24+drdp!N24)*'ABXY-TI1S'!$C24+(drdp!H24+drdp!Q24)*'ABXY-TI1S'!$D24))</f>
        <v>-1.223659455573514E-2</v>
      </c>
      <c r="F24" s="20">
        <f>IF(D24="SING",(A25-A23)/2*Model!$W$7*(COS(Wellpath!$M24+Wellpath!$Q24) / GField),Model!$W$7*((drdp!C24+drdp!L24)*'ABXY-TI1S'!$B24+(drdp!F24+drdp!O24)*'ABXY-TI1S'!$C24+(drdp!I24+drdp!R24)*'ABXY-TI1S'!$D24))</f>
        <v>0</v>
      </c>
      <c r="G24" s="20">
        <f>IF(D24="SING",0,Model!$W$7*((drdp!D24+drdp!M24)*'ABXY-TI1S'!$B24+(drdp!G24+drdp!P24)*'ABXY-TI1S'!$C24+(drdp!J24+drdp!S24)*'ABXY-TI1S'!$D24))</f>
        <v>0</v>
      </c>
      <c r="H24" s="18">
        <f>IF(D24="SING",(A24-A23)/2*Model!$W$7*(-SIN(Wellpath!$M24+Wellpath!$Q24) / GField),Model!$W$7*((drdp!B24)*'ABXY-TI1S'!$B24+(drdp!E24)*'ABXY-TI1S'!$C24+(drdp!H24)*'ABXY-TI1S'!$D24))</f>
        <v>-6.1182972778675701E-3</v>
      </c>
      <c r="I24" s="18">
        <f>IF(D24="SING",(A24-A23)/2*Model!$W$7*(COS(Wellpath!$M24+Wellpath!$Q24) / GField),Model!$W$7*((drdp!C24)*'ABXY-TI1S'!$B24+(drdp!F24)*'ABXY-TI1S'!$C24+(drdp!I24)*'ABXY-TI1S'!$D24))</f>
        <v>0</v>
      </c>
      <c r="J24" s="18">
        <f>IF(D24="SING",0,Model!$W$7*((drdp!D24)*'ABXY-TI1S'!$B24+(drdp!G24)*'ABXY-TI1S'!$C24+(drdp!J24)*'ABXY-TI1S'!$D24))</f>
        <v>0</v>
      </c>
      <c r="K24" s="21">
        <f>SUM(E$3:E23)+H24</f>
        <v>-0.25085018839257039</v>
      </c>
      <c r="L24" s="21">
        <f>SUM(F$3:F23)+I24</f>
        <v>0</v>
      </c>
      <c r="M24" s="21">
        <f>SUM(G$3:G23)+J24</f>
        <v>0</v>
      </c>
      <c r="N24" s="19">
        <f t="shared" si="1"/>
        <v>6.2925817016588059E-2</v>
      </c>
      <c r="O24" s="19">
        <f t="shared" si="1"/>
        <v>0</v>
      </c>
      <c r="P24" s="19">
        <f t="shared" si="1"/>
        <v>0</v>
      </c>
      <c r="Q24" s="19">
        <f t="shared" si="2"/>
        <v>0</v>
      </c>
      <c r="R24" s="19">
        <f t="shared" si="3"/>
        <v>0</v>
      </c>
      <c r="S24" s="19">
        <f t="shared" si="4"/>
        <v>0</v>
      </c>
    </row>
    <row r="25" spans="1:19" x14ac:dyDescent="0.25">
      <c r="A25" s="26">
        <f>Wellpath!E25</f>
        <v>660</v>
      </c>
      <c r="B25" s="22">
        <v>0</v>
      </c>
      <c r="C25" s="22">
        <f>-COS(Wellpath!L25) / GField</f>
        <v>-0.10197162129779283</v>
      </c>
      <c r="D25" s="22">
        <f>(TAN(Dip) * COS(Wellpath!L25) * SIN(Wellpath!O25)) / GField</f>
        <v>2.1892119210300379E-2</v>
      </c>
      <c r="E25" s="20">
        <f>IF(D25="SING",(A26-A24)/2*Model!$W$7*(-SIN(Wellpath!$M25+Wellpath!$Q25) / GField),Model!$W$7*((drdp!B25+drdp!K25)*'ABXY-TI1S'!$B25+(drdp!E25+drdp!N25)*'ABXY-TI1S'!$C25+(drdp!H25+drdp!Q25)*'ABXY-TI1S'!$D25))</f>
        <v>-1.223659455573514E-2</v>
      </c>
      <c r="F25" s="20">
        <f>IF(D25="SING",(A26-A24)/2*Model!$W$7*(COS(Wellpath!$M25+Wellpath!$Q25) / GField),Model!$W$7*((drdp!C25+drdp!L25)*'ABXY-TI1S'!$B25+(drdp!F25+drdp!O25)*'ABXY-TI1S'!$C25+(drdp!I25+drdp!R25)*'ABXY-TI1S'!$D25))</f>
        <v>0</v>
      </c>
      <c r="G25" s="20">
        <f>IF(D25="SING",0,Model!$W$7*((drdp!D25+drdp!M25)*'ABXY-TI1S'!$B25+(drdp!G25+drdp!P25)*'ABXY-TI1S'!$C25+(drdp!J25+drdp!S25)*'ABXY-TI1S'!$D25))</f>
        <v>0</v>
      </c>
      <c r="H25" s="18">
        <f>IF(D25="SING",(A25-A24)/2*Model!$W$7*(-SIN(Wellpath!$M25+Wellpath!$Q25) / GField),Model!$W$7*((drdp!B25)*'ABXY-TI1S'!$B25+(drdp!E25)*'ABXY-TI1S'!$C25+(drdp!H25)*'ABXY-TI1S'!$D25))</f>
        <v>-6.1182972778675701E-3</v>
      </c>
      <c r="I25" s="18">
        <f>IF(D25="SING",(A25-A24)/2*Model!$W$7*(COS(Wellpath!$M25+Wellpath!$Q25) / GField),Model!$W$7*((drdp!C25)*'ABXY-TI1S'!$B25+(drdp!F25)*'ABXY-TI1S'!$C25+(drdp!I25)*'ABXY-TI1S'!$D25))</f>
        <v>0</v>
      </c>
      <c r="J25" s="18">
        <f>IF(D25="SING",0,Model!$W$7*((drdp!D25)*'ABXY-TI1S'!$B25+(drdp!G25)*'ABXY-TI1S'!$C25+(drdp!J25)*'ABXY-TI1S'!$D25))</f>
        <v>0</v>
      </c>
      <c r="K25" s="21">
        <f>SUM(E$3:E24)+H25</f>
        <v>-0.26308678294830551</v>
      </c>
      <c r="L25" s="21">
        <f>SUM(F$3:F24)+I25</f>
        <v>0</v>
      </c>
      <c r="M25" s="21">
        <f>SUM(G$3:G24)+J25</f>
        <v>0</v>
      </c>
      <c r="N25" s="19">
        <f t="shared" si="1"/>
        <v>6.9214655362088817E-2</v>
      </c>
      <c r="O25" s="19">
        <f t="shared" si="1"/>
        <v>0</v>
      </c>
      <c r="P25" s="19">
        <f t="shared" si="1"/>
        <v>0</v>
      </c>
      <c r="Q25" s="19">
        <f t="shared" si="2"/>
        <v>0</v>
      </c>
      <c r="R25" s="19">
        <f t="shared" si="3"/>
        <v>0</v>
      </c>
      <c r="S25" s="19">
        <f t="shared" si="4"/>
        <v>0</v>
      </c>
    </row>
    <row r="26" spans="1:19" x14ac:dyDescent="0.25">
      <c r="A26" s="26">
        <f>Wellpath!E26</f>
        <v>690</v>
      </c>
      <c r="B26" s="22">
        <v>0</v>
      </c>
      <c r="C26" s="22">
        <f>-COS(Wellpath!L26) / GField</f>
        <v>-0.10197162129779283</v>
      </c>
      <c r="D26" s="22">
        <f>(TAN(Dip) * COS(Wellpath!L26) * SIN(Wellpath!O26)) / GField</f>
        <v>2.1892119210300379E-2</v>
      </c>
      <c r="E26" s="20">
        <f>IF(D26="SING",(A27-A25)/2*Model!$W$7*(-SIN(Wellpath!$M26+Wellpath!$Q26) / GField),Model!$W$7*((drdp!B26+drdp!K26)*'ABXY-TI1S'!$B26+(drdp!E26+drdp!N26)*'ABXY-TI1S'!$C26+(drdp!H26+drdp!Q26)*'ABXY-TI1S'!$D26))</f>
        <v>-1.223659455573514E-2</v>
      </c>
      <c r="F26" s="20">
        <f>IF(D26="SING",(A27-A25)/2*Model!$W$7*(COS(Wellpath!$M26+Wellpath!$Q26) / GField),Model!$W$7*((drdp!C26+drdp!L26)*'ABXY-TI1S'!$B26+(drdp!F26+drdp!O26)*'ABXY-TI1S'!$C26+(drdp!I26+drdp!R26)*'ABXY-TI1S'!$D26))</f>
        <v>0</v>
      </c>
      <c r="G26" s="20">
        <f>IF(D26="SING",0,Model!$W$7*((drdp!D26+drdp!M26)*'ABXY-TI1S'!$B26+(drdp!G26+drdp!P26)*'ABXY-TI1S'!$C26+(drdp!J26+drdp!S26)*'ABXY-TI1S'!$D26))</f>
        <v>0</v>
      </c>
      <c r="H26" s="18">
        <f>IF(D26="SING",(A26-A25)/2*Model!$W$7*(-SIN(Wellpath!$M26+Wellpath!$Q26) / GField),Model!$W$7*((drdp!B26)*'ABXY-TI1S'!$B26+(drdp!E26)*'ABXY-TI1S'!$C26+(drdp!H26)*'ABXY-TI1S'!$D26))</f>
        <v>-6.1182972778675701E-3</v>
      </c>
      <c r="I26" s="18">
        <f>IF(D26="SING",(A26-A25)/2*Model!$W$7*(COS(Wellpath!$M26+Wellpath!$Q26) / GField),Model!$W$7*((drdp!C26)*'ABXY-TI1S'!$B26+(drdp!F26)*'ABXY-TI1S'!$C26+(drdp!I26)*'ABXY-TI1S'!$D26))</f>
        <v>0</v>
      </c>
      <c r="J26" s="18">
        <f>IF(D26="SING",0,Model!$W$7*((drdp!D26)*'ABXY-TI1S'!$B26+(drdp!G26)*'ABXY-TI1S'!$C26+(drdp!J26)*'ABXY-TI1S'!$D26))</f>
        <v>0</v>
      </c>
      <c r="K26" s="21">
        <f>SUM(E$3:E25)+H26</f>
        <v>-0.27532337750404062</v>
      </c>
      <c r="L26" s="21">
        <f>SUM(F$3:F25)+I26</f>
        <v>0</v>
      </c>
      <c r="M26" s="21">
        <f>SUM(G$3:G25)+J26</f>
        <v>0</v>
      </c>
      <c r="N26" s="19">
        <f t="shared" si="1"/>
        <v>7.5802962200232457E-2</v>
      </c>
      <c r="O26" s="19">
        <f t="shared" si="1"/>
        <v>0</v>
      </c>
      <c r="P26" s="19">
        <f t="shared" si="1"/>
        <v>0</v>
      </c>
      <c r="Q26" s="19">
        <f t="shared" si="2"/>
        <v>0</v>
      </c>
      <c r="R26" s="19">
        <f t="shared" si="3"/>
        <v>0</v>
      </c>
      <c r="S26" s="19">
        <f t="shared" si="4"/>
        <v>0</v>
      </c>
    </row>
    <row r="27" spans="1:19" x14ac:dyDescent="0.25">
      <c r="A27" s="26">
        <f>Wellpath!E27</f>
        <v>720</v>
      </c>
      <c r="B27" s="22">
        <v>0</v>
      </c>
      <c r="C27" s="22">
        <f>-COS(Wellpath!L27) / GField</f>
        <v>-0.10197162129779283</v>
      </c>
      <c r="D27" s="22">
        <f>(TAN(Dip) * COS(Wellpath!L27) * SIN(Wellpath!O27)) / GField</f>
        <v>2.1892119210300379E-2</v>
      </c>
      <c r="E27" s="20">
        <f>IF(D27="SING",(A28-A26)/2*Model!$W$7*(-SIN(Wellpath!$M27+Wellpath!$Q27) / GField),Model!$W$7*((drdp!B27+drdp!K27)*'ABXY-TI1S'!$B27+(drdp!E27+drdp!N27)*'ABXY-TI1S'!$C27+(drdp!H27+drdp!Q27)*'ABXY-TI1S'!$D27))</f>
        <v>-1.223659455573514E-2</v>
      </c>
      <c r="F27" s="20">
        <f>IF(D27="SING",(A28-A26)/2*Model!$W$7*(COS(Wellpath!$M27+Wellpath!$Q27) / GField),Model!$W$7*((drdp!C27+drdp!L27)*'ABXY-TI1S'!$B27+(drdp!F27+drdp!O27)*'ABXY-TI1S'!$C27+(drdp!I27+drdp!R27)*'ABXY-TI1S'!$D27))</f>
        <v>0</v>
      </c>
      <c r="G27" s="20">
        <f>IF(D27="SING",0,Model!$W$7*((drdp!D27+drdp!M27)*'ABXY-TI1S'!$B27+(drdp!G27+drdp!P27)*'ABXY-TI1S'!$C27+(drdp!J27+drdp!S27)*'ABXY-TI1S'!$D27))</f>
        <v>0</v>
      </c>
      <c r="H27" s="18">
        <f>IF(D27="SING",(A27-A26)/2*Model!$W$7*(-SIN(Wellpath!$M27+Wellpath!$Q27) / GField),Model!$W$7*((drdp!B27)*'ABXY-TI1S'!$B27+(drdp!E27)*'ABXY-TI1S'!$C27+(drdp!H27)*'ABXY-TI1S'!$D27))</f>
        <v>-6.1182972778675701E-3</v>
      </c>
      <c r="I27" s="18">
        <f>IF(D27="SING",(A27-A26)/2*Model!$W$7*(COS(Wellpath!$M27+Wellpath!$Q27) / GField),Model!$W$7*((drdp!C27)*'ABXY-TI1S'!$B27+(drdp!F27)*'ABXY-TI1S'!$C27+(drdp!I27)*'ABXY-TI1S'!$D27))</f>
        <v>0</v>
      </c>
      <c r="J27" s="18">
        <f>IF(D27="SING",0,Model!$W$7*((drdp!D27)*'ABXY-TI1S'!$B27+(drdp!G27)*'ABXY-TI1S'!$C27+(drdp!J27)*'ABXY-TI1S'!$D27))</f>
        <v>0</v>
      </c>
      <c r="K27" s="21">
        <f>SUM(E$3:E26)+H27</f>
        <v>-0.28755997205977574</v>
      </c>
      <c r="L27" s="21">
        <f>SUM(F$3:F26)+I27</f>
        <v>0</v>
      </c>
      <c r="M27" s="21">
        <f>SUM(G$3:G26)+J27</f>
        <v>0</v>
      </c>
      <c r="N27" s="19">
        <f t="shared" si="1"/>
        <v>8.2690737531019007E-2</v>
      </c>
      <c r="O27" s="19">
        <f t="shared" si="1"/>
        <v>0</v>
      </c>
      <c r="P27" s="19">
        <f t="shared" si="1"/>
        <v>0</v>
      </c>
      <c r="Q27" s="19">
        <f t="shared" si="2"/>
        <v>0</v>
      </c>
      <c r="R27" s="19">
        <f t="shared" si="3"/>
        <v>0</v>
      </c>
      <c r="S27" s="19">
        <f t="shared" si="4"/>
        <v>0</v>
      </c>
    </row>
    <row r="28" spans="1:19" x14ac:dyDescent="0.25">
      <c r="A28" s="26">
        <f>Wellpath!E28</f>
        <v>750</v>
      </c>
      <c r="B28" s="22">
        <v>0</v>
      </c>
      <c r="C28" s="22">
        <f>-COS(Wellpath!L28) / GField</f>
        <v>-0.10197162129779283</v>
      </c>
      <c r="D28" s="22">
        <f>(TAN(Dip) * COS(Wellpath!L28) * SIN(Wellpath!O28)) / GField</f>
        <v>2.1892119210300379E-2</v>
      </c>
      <c r="E28" s="20">
        <f>IF(D28="SING",(A29-A27)/2*Model!$W$7*(-SIN(Wellpath!$M28+Wellpath!$Q28) / GField),Model!$W$7*((drdp!B28+drdp!K28)*'ABXY-TI1S'!$B28+(drdp!E28+drdp!N28)*'ABXY-TI1S'!$C28+(drdp!H28+drdp!Q28)*'ABXY-TI1S'!$D28))</f>
        <v>-1.223659455573514E-2</v>
      </c>
      <c r="F28" s="20">
        <f>IF(D28="SING",(A29-A27)/2*Model!$W$7*(COS(Wellpath!$M28+Wellpath!$Q28) / GField),Model!$W$7*((drdp!C28+drdp!L28)*'ABXY-TI1S'!$B28+(drdp!F28+drdp!O28)*'ABXY-TI1S'!$C28+(drdp!I28+drdp!R28)*'ABXY-TI1S'!$D28))</f>
        <v>0</v>
      </c>
      <c r="G28" s="20">
        <f>IF(D28="SING",0,Model!$W$7*((drdp!D28+drdp!M28)*'ABXY-TI1S'!$B28+(drdp!G28+drdp!P28)*'ABXY-TI1S'!$C28+(drdp!J28+drdp!S28)*'ABXY-TI1S'!$D28))</f>
        <v>0</v>
      </c>
      <c r="H28" s="18">
        <f>IF(D28="SING",(A28-A27)/2*Model!$W$7*(-SIN(Wellpath!$M28+Wellpath!$Q28) / GField),Model!$W$7*((drdp!B28)*'ABXY-TI1S'!$B28+(drdp!E28)*'ABXY-TI1S'!$C28+(drdp!H28)*'ABXY-TI1S'!$D28))</f>
        <v>-6.1182972778675701E-3</v>
      </c>
      <c r="I28" s="18">
        <f>IF(D28="SING",(A28-A27)/2*Model!$W$7*(COS(Wellpath!$M28+Wellpath!$Q28) / GField),Model!$W$7*((drdp!C28)*'ABXY-TI1S'!$B28+(drdp!F28)*'ABXY-TI1S'!$C28+(drdp!I28)*'ABXY-TI1S'!$D28))</f>
        <v>0</v>
      </c>
      <c r="J28" s="18">
        <f>IF(D28="SING",0,Model!$W$7*((drdp!D28)*'ABXY-TI1S'!$B28+(drdp!G28)*'ABXY-TI1S'!$C28+(drdp!J28)*'ABXY-TI1S'!$D28))</f>
        <v>0</v>
      </c>
      <c r="K28" s="21">
        <f>SUM(E$3:E27)+H28</f>
        <v>-0.29979656661551085</v>
      </c>
      <c r="L28" s="21">
        <f>SUM(F$3:F27)+I28</f>
        <v>0</v>
      </c>
      <c r="M28" s="21">
        <f>SUM(G$3:G27)+J28</f>
        <v>0</v>
      </c>
      <c r="N28" s="19">
        <f t="shared" si="1"/>
        <v>8.9877981354448439E-2</v>
      </c>
      <c r="O28" s="19">
        <f t="shared" si="1"/>
        <v>0</v>
      </c>
      <c r="P28" s="19">
        <f t="shared" si="1"/>
        <v>0</v>
      </c>
      <c r="Q28" s="19">
        <f t="shared" si="2"/>
        <v>0</v>
      </c>
      <c r="R28" s="19">
        <f t="shared" si="3"/>
        <v>0</v>
      </c>
      <c r="S28" s="19">
        <f t="shared" si="4"/>
        <v>0</v>
      </c>
    </row>
    <row r="29" spans="1:19" x14ac:dyDescent="0.25">
      <c r="A29" s="26">
        <f>Wellpath!E29</f>
        <v>780</v>
      </c>
      <c r="B29" s="22">
        <v>0</v>
      </c>
      <c r="C29" s="22">
        <f>-COS(Wellpath!L29) / GField</f>
        <v>-0.10197162129779283</v>
      </c>
      <c r="D29" s="22">
        <f>(TAN(Dip) * COS(Wellpath!L29) * SIN(Wellpath!O29)) / GField</f>
        <v>2.1892119210300379E-2</v>
      </c>
      <c r="E29" s="20">
        <f>IF(D29="SING",(A30-A28)/2*Model!$W$7*(-SIN(Wellpath!$M29+Wellpath!$Q29) / GField),Model!$W$7*((drdp!B29+drdp!K29)*'ABXY-TI1S'!$B29+(drdp!E29+drdp!N29)*'ABXY-TI1S'!$C29+(drdp!H29+drdp!Q29)*'ABXY-TI1S'!$D29))</f>
        <v>-1.223659455573514E-2</v>
      </c>
      <c r="F29" s="20">
        <f>IF(D29="SING",(A30-A28)/2*Model!$W$7*(COS(Wellpath!$M29+Wellpath!$Q29) / GField),Model!$W$7*((drdp!C29+drdp!L29)*'ABXY-TI1S'!$B29+(drdp!F29+drdp!O29)*'ABXY-TI1S'!$C29+(drdp!I29+drdp!R29)*'ABXY-TI1S'!$D29))</f>
        <v>0</v>
      </c>
      <c r="G29" s="20">
        <f>IF(D29="SING",0,Model!$W$7*((drdp!D29+drdp!M29)*'ABXY-TI1S'!$B29+(drdp!G29+drdp!P29)*'ABXY-TI1S'!$C29+(drdp!J29+drdp!S29)*'ABXY-TI1S'!$D29))</f>
        <v>0</v>
      </c>
      <c r="H29" s="18">
        <f>IF(D29="SING",(A29-A28)/2*Model!$W$7*(-SIN(Wellpath!$M29+Wellpath!$Q29) / GField),Model!$W$7*((drdp!B29)*'ABXY-TI1S'!$B29+(drdp!E29)*'ABXY-TI1S'!$C29+(drdp!H29)*'ABXY-TI1S'!$D29))</f>
        <v>-6.1182972778675701E-3</v>
      </c>
      <c r="I29" s="18">
        <f>IF(D29="SING",(A29-A28)/2*Model!$W$7*(COS(Wellpath!$M29+Wellpath!$Q29) / GField),Model!$W$7*((drdp!C29)*'ABXY-TI1S'!$B29+(drdp!F29)*'ABXY-TI1S'!$C29+(drdp!I29)*'ABXY-TI1S'!$D29))</f>
        <v>0</v>
      </c>
      <c r="J29" s="18">
        <f>IF(D29="SING",0,Model!$W$7*((drdp!D29)*'ABXY-TI1S'!$B29+(drdp!G29)*'ABXY-TI1S'!$C29+(drdp!J29)*'ABXY-TI1S'!$D29))</f>
        <v>0</v>
      </c>
      <c r="K29" s="21">
        <f>SUM(E$3:E28)+H29</f>
        <v>-0.31203316117124597</v>
      </c>
      <c r="L29" s="21">
        <f>SUM(F$3:F28)+I29</f>
        <v>0</v>
      </c>
      <c r="M29" s="21">
        <f>SUM(G$3:G28)+J29</f>
        <v>0</v>
      </c>
      <c r="N29" s="19">
        <f t="shared" si="1"/>
        <v>9.7364693670520766E-2</v>
      </c>
      <c r="O29" s="19">
        <f t="shared" si="1"/>
        <v>0</v>
      </c>
      <c r="P29" s="19">
        <f t="shared" si="1"/>
        <v>0</v>
      </c>
      <c r="Q29" s="19">
        <f t="shared" si="2"/>
        <v>0</v>
      </c>
      <c r="R29" s="19">
        <f t="shared" si="3"/>
        <v>0</v>
      </c>
      <c r="S29" s="19">
        <f t="shared" si="4"/>
        <v>0</v>
      </c>
    </row>
    <row r="30" spans="1:19" x14ac:dyDescent="0.25">
      <c r="A30" s="26">
        <f>Wellpath!E30</f>
        <v>810</v>
      </c>
      <c r="B30" s="22">
        <v>0</v>
      </c>
      <c r="C30" s="22">
        <f>-COS(Wellpath!L30) / GField</f>
        <v>-0.10197162129779283</v>
      </c>
      <c r="D30" s="22">
        <f>(TAN(Dip) * COS(Wellpath!L30) * SIN(Wellpath!O30)) / GField</f>
        <v>2.1892119210300379E-2</v>
      </c>
      <c r="E30" s="20">
        <f>IF(D30="SING",(A31-A29)/2*Model!$W$7*(-SIN(Wellpath!$M30+Wellpath!$Q30) / GField),Model!$W$7*((drdp!B30+drdp!K30)*'ABXY-TI1S'!$B30+(drdp!E30+drdp!N30)*'ABXY-TI1S'!$C30+(drdp!H30+drdp!Q30)*'ABXY-TI1S'!$D30))</f>
        <v>-1.223659455573514E-2</v>
      </c>
      <c r="F30" s="20">
        <f>IF(D30="SING",(A31-A29)/2*Model!$W$7*(COS(Wellpath!$M30+Wellpath!$Q30) / GField),Model!$W$7*((drdp!C30+drdp!L30)*'ABXY-TI1S'!$B30+(drdp!F30+drdp!O30)*'ABXY-TI1S'!$C30+(drdp!I30+drdp!R30)*'ABXY-TI1S'!$D30))</f>
        <v>0</v>
      </c>
      <c r="G30" s="20">
        <f>IF(D30="SING",0,Model!$W$7*((drdp!D30+drdp!M30)*'ABXY-TI1S'!$B30+(drdp!G30+drdp!P30)*'ABXY-TI1S'!$C30+(drdp!J30+drdp!S30)*'ABXY-TI1S'!$D30))</f>
        <v>0</v>
      </c>
      <c r="H30" s="18">
        <f>IF(D30="SING",(A30-A29)/2*Model!$W$7*(-SIN(Wellpath!$M30+Wellpath!$Q30) / GField),Model!$W$7*((drdp!B30)*'ABXY-TI1S'!$B30+(drdp!E30)*'ABXY-TI1S'!$C30+(drdp!H30)*'ABXY-TI1S'!$D30))</f>
        <v>-6.1182972778675701E-3</v>
      </c>
      <c r="I30" s="18">
        <f>IF(D30="SING",(A30-A29)/2*Model!$W$7*(COS(Wellpath!$M30+Wellpath!$Q30) / GField),Model!$W$7*((drdp!C30)*'ABXY-TI1S'!$B30+(drdp!F30)*'ABXY-TI1S'!$C30+(drdp!I30)*'ABXY-TI1S'!$D30))</f>
        <v>0</v>
      </c>
      <c r="J30" s="18">
        <f>IF(D30="SING",0,Model!$W$7*((drdp!D30)*'ABXY-TI1S'!$B30+(drdp!G30)*'ABXY-TI1S'!$C30+(drdp!J30)*'ABXY-TI1S'!$D30))</f>
        <v>0</v>
      </c>
      <c r="K30" s="21">
        <f>SUM(E$3:E29)+H30</f>
        <v>-0.32426975572698108</v>
      </c>
      <c r="L30" s="21">
        <f>SUM(F$3:F29)+I30</f>
        <v>0</v>
      </c>
      <c r="M30" s="21">
        <f>SUM(G$3:G29)+J30</f>
        <v>0</v>
      </c>
      <c r="N30" s="19">
        <f t="shared" si="1"/>
        <v>0.10515087447923598</v>
      </c>
      <c r="O30" s="19">
        <f t="shared" si="1"/>
        <v>0</v>
      </c>
      <c r="P30" s="19">
        <f t="shared" si="1"/>
        <v>0</v>
      </c>
      <c r="Q30" s="19">
        <f t="shared" si="2"/>
        <v>0</v>
      </c>
      <c r="R30" s="19">
        <f t="shared" si="3"/>
        <v>0</v>
      </c>
      <c r="S30" s="19">
        <f t="shared" si="4"/>
        <v>0</v>
      </c>
    </row>
    <row r="31" spans="1:19" x14ac:dyDescent="0.25">
      <c r="A31" s="26">
        <f>Wellpath!E31</f>
        <v>840</v>
      </c>
      <c r="B31" s="22">
        <v>0</v>
      </c>
      <c r="C31" s="22">
        <f>-COS(Wellpath!L31) / GField</f>
        <v>-0.10197162129779283</v>
      </c>
      <c r="D31" s="22">
        <f>(TAN(Dip) * COS(Wellpath!L31) * SIN(Wellpath!O31)) / GField</f>
        <v>2.1892119210300379E-2</v>
      </c>
      <c r="E31" s="20">
        <f>IF(D31="SING",(A32-A30)/2*Model!$W$7*(-SIN(Wellpath!$M31+Wellpath!$Q31) / GField),Model!$W$7*((drdp!B31+drdp!K31)*'ABXY-TI1S'!$B31+(drdp!E31+drdp!N31)*'ABXY-TI1S'!$C31+(drdp!H31+drdp!Q31)*'ABXY-TI1S'!$D31))</f>
        <v>-1.223659455573514E-2</v>
      </c>
      <c r="F31" s="20">
        <f>IF(D31="SING",(A32-A30)/2*Model!$W$7*(COS(Wellpath!$M31+Wellpath!$Q31) / GField),Model!$W$7*((drdp!C31+drdp!L31)*'ABXY-TI1S'!$B31+(drdp!F31+drdp!O31)*'ABXY-TI1S'!$C31+(drdp!I31+drdp!R31)*'ABXY-TI1S'!$D31))</f>
        <v>0</v>
      </c>
      <c r="G31" s="20">
        <f>IF(D31="SING",0,Model!$W$7*((drdp!D31+drdp!M31)*'ABXY-TI1S'!$B31+(drdp!G31+drdp!P31)*'ABXY-TI1S'!$C31+(drdp!J31+drdp!S31)*'ABXY-TI1S'!$D31))</f>
        <v>0</v>
      </c>
      <c r="H31" s="18">
        <f>IF(D31="SING",(A31-A30)/2*Model!$W$7*(-SIN(Wellpath!$M31+Wellpath!$Q31) / GField),Model!$W$7*((drdp!B31)*'ABXY-TI1S'!$B31+(drdp!E31)*'ABXY-TI1S'!$C31+(drdp!H31)*'ABXY-TI1S'!$D31))</f>
        <v>-6.1182972778675701E-3</v>
      </c>
      <c r="I31" s="18">
        <f>IF(D31="SING",(A31-A30)/2*Model!$W$7*(COS(Wellpath!$M31+Wellpath!$Q31) / GField),Model!$W$7*((drdp!C31)*'ABXY-TI1S'!$B31+(drdp!F31)*'ABXY-TI1S'!$C31+(drdp!I31)*'ABXY-TI1S'!$D31))</f>
        <v>0</v>
      </c>
      <c r="J31" s="18">
        <f>IF(D31="SING",0,Model!$W$7*((drdp!D31)*'ABXY-TI1S'!$B31+(drdp!G31)*'ABXY-TI1S'!$C31+(drdp!J31)*'ABXY-TI1S'!$D31))</f>
        <v>0</v>
      </c>
      <c r="K31" s="21">
        <f>SUM(E$3:E30)+H31</f>
        <v>-0.33650635028271619</v>
      </c>
      <c r="L31" s="21">
        <f>SUM(F$3:F30)+I31</f>
        <v>0</v>
      </c>
      <c r="M31" s="21">
        <f>SUM(G$3:G30)+J31</f>
        <v>0</v>
      </c>
      <c r="N31" s="19">
        <f t="shared" si="1"/>
        <v>0.11323652378059409</v>
      </c>
      <c r="O31" s="19">
        <f t="shared" si="1"/>
        <v>0</v>
      </c>
      <c r="P31" s="19">
        <f t="shared" si="1"/>
        <v>0</v>
      </c>
      <c r="Q31" s="19">
        <f t="shared" si="2"/>
        <v>0</v>
      </c>
      <c r="R31" s="19">
        <f t="shared" si="3"/>
        <v>0</v>
      </c>
      <c r="S31" s="19">
        <f t="shared" si="4"/>
        <v>0</v>
      </c>
    </row>
    <row r="32" spans="1:19" x14ac:dyDescent="0.25">
      <c r="A32" s="26">
        <f>Wellpath!E32</f>
        <v>870</v>
      </c>
      <c r="B32" s="22">
        <v>0</v>
      </c>
      <c r="C32" s="22">
        <f>-COS(Wellpath!L32) / GField</f>
        <v>-0.10197162129779283</v>
      </c>
      <c r="D32" s="22">
        <f>(TAN(Dip) * COS(Wellpath!L32) * SIN(Wellpath!O32)) / GField</f>
        <v>2.1892119210300379E-2</v>
      </c>
      <c r="E32" s="20">
        <f>IF(D32="SING",(A33-A31)/2*Model!$W$7*(-SIN(Wellpath!$M32+Wellpath!$Q32) / GField),Model!$W$7*((drdp!B32+drdp!K32)*'ABXY-TI1S'!$B32+(drdp!E32+drdp!N32)*'ABXY-TI1S'!$C32+(drdp!H32+drdp!Q32)*'ABXY-TI1S'!$D32))</f>
        <v>-1.223659455573514E-2</v>
      </c>
      <c r="F32" s="20">
        <f>IF(D32="SING",(A33-A31)/2*Model!$W$7*(COS(Wellpath!$M32+Wellpath!$Q32) / GField),Model!$W$7*((drdp!C32+drdp!L32)*'ABXY-TI1S'!$B32+(drdp!F32+drdp!O32)*'ABXY-TI1S'!$C32+(drdp!I32+drdp!R32)*'ABXY-TI1S'!$D32))</f>
        <v>0</v>
      </c>
      <c r="G32" s="20">
        <f>IF(D32="SING",0,Model!$W$7*((drdp!D32+drdp!M32)*'ABXY-TI1S'!$B32+(drdp!G32+drdp!P32)*'ABXY-TI1S'!$C32+(drdp!J32+drdp!S32)*'ABXY-TI1S'!$D32))</f>
        <v>0</v>
      </c>
      <c r="H32" s="18">
        <f>IF(D32="SING",(A32-A31)/2*Model!$W$7*(-SIN(Wellpath!$M32+Wellpath!$Q32) / GField),Model!$W$7*((drdp!B32)*'ABXY-TI1S'!$B32+(drdp!E32)*'ABXY-TI1S'!$C32+(drdp!H32)*'ABXY-TI1S'!$D32))</f>
        <v>-6.1182972778675701E-3</v>
      </c>
      <c r="I32" s="18">
        <f>IF(D32="SING",(A32-A31)/2*Model!$W$7*(COS(Wellpath!$M32+Wellpath!$Q32) / GField),Model!$W$7*((drdp!C32)*'ABXY-TI1S'!$B32+(drdp!F32)*'ABXY-TI1S'!$C32+(drdp!I32)*'ABXY-TI1S'!$D32))</f>
        <v>0</v>
      </c>
      <c r="J32" s="18">
        <f>IF(D32="SING",0,Model!$W$7*((drdp!D32)*'ABXY-TI1S'!$B32+(drdp!G32)*'ABXY-TI1S'!$C32+(drdp!J32)*'ABXY-TI1S'!$D32))</f>
        <v>0</v>
      </c>
      <c r="K32" s="21">
        <f>SUM(E$3:E31)+H32</f>
        <v>-0.34874294483845131</v>
      </c>
      <c r="L32" s="21">
        <f>SUM(F$3:F31)+I32</f>
        <v>0</v>
      </c>
      <c r="M32" s="21">
        <f>SUM(G$3:G31)+J32</f>
        <v>0</v>
      </c>
      <c r="N32" s="19">
        <f t="shared" si="1"/>
        <v>0.1216216415745951</v>
      </c>
      <c r="O32" s="19">
        <f t="shared" si="1"/>
        <v>0</v>
      </c>
      <c r="P32" s="19">
        <f t="shared" si="1"/>
        <v>0</v>
      </c>
      <c r="Q32" s="19">
        <f t="shared" si="2"/>
        <v>0</v>
      </c>
      <c r="R32" s="19">
        <f t="shared" si="3"/>
        <v>0</v>
      </c>
      <c r="S32" s="19">
        <f t="shared" si="4"/>
        <v>0</v>
      </c>
    </row>
    <row r="33" spans="1:19" x14ac:dyDescent="0.25">
      <c r="A33" s="26">
        <f>Wellpath!E33</f>
        <v>900</v>
      </c>
      <c r="B33" s="22">
        <v>0</v>
      </c>
      <c r="C33" s="22">
        <f>-COS(Wellpath!L33) / GField</f>
        <v>-0.10197162129779283</v>
      </c>
      <c r="D33" s="22">
        <f>(TAN(Dip) * COS(Wellpath!L33) * SIN(Wellpath!O33)) / GField</f>
        <v>2.1892119210300379E-2</v>
      </c>
      <c r="E33" s="20">
        <f>IF(D33="SING",(A34-A32)/2*Model!$W$7*(-SIN(Wellpath!$M33+Wellpath!$Q33) / GField),Model!$W$7*((drdp!B33+drdp!K33)*'ABXY-TI1S'!$B33+(drdp!E33+drdp!N33)*'ABXY-TI1S'!$C33+(drdp!H33+drdp!Q33)*'ABXY-TI1S'!$D33))</f>
        <v>-1.223659455573514E-2</v>
      </c>
      <c r="F33" s="20">
        <f>IF(D33="SING",(A34-A32)/2*Model!$W$7*(COS(Wellpath!$M33+Wellpath!$Q33) / GField),Model!$W$7*((drdp!C33+drdp!L33)*'ABXY-TI1S'!$B33+(drdp!F33+drdp!O33)*'ABXY-TI1S'!$C33+(drdp!I33+drdp!R33)*'ABXY-TI1S'!$D33))</f>
        <v>0</v>
      </c>
      <c r="G33" s="20">
        <f>IF(D33="SING",0,Model!$W$7*((drdp!D33+drdp!M33)*'ABXY-TI1S'!$B33+(drdp!G33+drdp!P33)*'ABXY-TI1S'!$C33+(drdp!J33+drdp!S33)*'ABXY-TI1S'!$D33))</f>
        <v>0</v>
      </c>
      <c r="H33" s="18">
        <f>IF(D33="SING",(A33-A32)/2*Model!$W$7*(-SIN(Wellpath!$M33+Wellpath!$Q33) / GField),Model!$W$7*((drdp!B33)*'ABXY-TI1S'!$B33+(drdp!E33)*'ABXY-TI1S'!$C33+(drdp!H33)*'ABXY-TI1S'!$D33))</f>
        <v>-6.1182972778675701E-3</v>
      </c>
      <c r="I33" s="18">
        <f>IF(D33="SING",(A33-A32)/2*Model!$W$7*(COS(Wellpath!$M33+Wellpath!$Q33) / GField),Model!$W$7*((drdp!C33)*'ABXY-TI1S'!$B33+(drdp!F33)*'ABXY-TI1S'!$C33+(drdp!I33)*'ABXY-TI1S'!$D33))</f>
        <v>0</v>
      </c>
      <c r="J33" s="18">
        <f>IF(D33="SING",0,Model!$W$7*((drdp!D33)*'ABXY-TI1S'!$B33+(drdp!G33)*'ABXY-TI1S'!$C33+(drdp!J33)*'ABXY-TI1S'!$D33))</f>
        <v>0</v>
      </c>
      <c r="K33" s="21">
        <f>SUM(E$3:E32)+H33</f>
        <v>-0.36097953939418642</v>
      </c>
      <c r="L33" s="21">
        <f>SUM(F$3:F32)+I33</f>
        <v>0</v>
      </c>
      <c r="M33" s="21">
        <f>SUM(G$3:G32)+J33</f>
        <v>0</v>
      </c>
      <c r="N33" s="19">
        <f t="shared" si="1"/>
        <v>0.13030622786123899</v>
      </c>
      <c r="O33" s="19">
        <f t="shared" si="1"/>
        <v>0</v>
      </c>
      <c r="P33" s="19">
        <f t="shared" si="1"/>
        <v>0</v>
      </c>
      <c r="Q33" s="19">
        <f t="shared" si="2"/>
        <v>0</v>
      </c>
      <c r="R33" s="19">
        <f t="shared" si="3"/>
        <v>0</v>
      </c>
      <c r="S33" s="19">
        <f t="shared" si="4"/>
        <v>0</v>
      </c>
    </row>
    <row r="34" spans="1:19" x14ac:dyDescent="0.25">
      <c r="A34" s="26">
        <f>Wellpath!E34</f>
        <v>930</v>
      </c>
      <c r="B34" s="22">
        <v>0</v>
      </c>
      <c r="C34" s="22">
        <f>-COS(Wellpath!L34) / GField</f>
        <v>-0.10197162129779283</v>
      </c>
      <c r="D34" s="22">
        <f>(TAN(Dip) * COS(Wellpath!L34) * SIN(Wellpath!O34)) / GField</f>
        <v>2.1892119210300379E-2</v>
      </c>
      <c r="E34" s="20">
        <f>IF(D34="SING",(A35-A33)/2*Model!$W$7*(-SIN(Wellpath!$M34+Wellpath!$Q34) / GField),Model!$W$7*((drdp!B34+drdp!K34)*'ABXY-TI1S'!$B34+(drdp!E34+drdp!N34)*'ABXY-TI1S'!$C34+(drdp!H34+drdp!Q34)*'ABXY-TI1S'!$D34))</f>
        <v>-1.223659455573514E-2</v>
      </c>
      <c r="F34" s="20">
        <f>IF(D34="SING",(A35-A33)/2*Model!$W$7*(COS(Wellpath!$M34+Wellpath!$Q34) / GField),Model!$W$7*((drdp!C34+drdp!L34)*'ABXY-TI1S'!$B34+(drdp!F34+drdp!O34)*'ABXY-TI1S'!$C34+(drdp!I34+drdp!R34)*'ABXY-TI1S'!$D34))</f>
        <v>0</v>
      </c>
      <c r="G34" s="20">
        <f>IF(D34="SING",0,Model!$W$7*((drdp!D34+drdp!M34)*'ABXY-TI1S'!$B34+(drdp!G34+drdp!P34)*'ABXY-TI1S'!$C34+(drdp!J34+drdp!S34)*'ABXY-TI1S'!$D34))</f>
        <v>0</v>
      </c>
      <c r="H34" s="18">
        <f>IF(D34="SING",(A34-A33)/2*Model!$W$7*(-SIN(Wellpath!$M34+Wellpath!$Q34) / GField),Model!$W$7*((drdp!B34)*'ABXY-TI1S'!$B34+(drdp!E34)*'ABXY-TI1S'!$C34+(drdp!H34)*'ABXY-TI1S'!$D34))</f>
        <v>-6.1182972778675701E-3</v>
      </c>
      <c r="I34" s="18">
        <f>IF(D34="SING",(A34-A33)/2*Model!$W$7*(COS(Wellpath!$M34+Wellpath!$Q34) / GField),Model!$W$7*((drdp!C34)*'ABXY-TI1S'!$B34+(drdp!F34)*'ABXY-TI1S'!$C34+(drdp!I34)*'ABXY-TI1S'!$D34))</f>
        <v>0</v>
      </c>
      <c r="J34" s="18">
        <f>IF(D34="SING",0,Model!$W$7*((drdp!D34)*'ABXY-TI1S'!$B34+(drdp!G34)*'ABXY-TI1S'!$C34+(drdp!J34)*'ABXY-TI1S'!$D34))</f>
        <v>0</v>
      </c>
      <c r="K34" s="21">
        <f>SUM(E$3:E33)+H34</f>
        <v>-0.37321613394992154</v>
      </c>
      <c r="L34" s="21">
        <f>SUM(F$3:F33)+I34</f>
        <v>0</v>
      </c>
      <c r="M34" s="21">
        <f>SUM(G$3:G33)+J34</f>
        <v>0</v>
      </c>
      <c r="N34" s="19">
        <f t="shared" si="1"/>
        <v>0.13929028264052579</v>
      </c>
      <c r="O34" s="19">
        <f t="shared" si="1"/>
        <v>0</v>
      </c>
      <c r="P34" s="19">
        <f t="shared" si="1"/>
        <v>0</v>
      </c>
      <c r="Q34" s="19">
        <f t="shared" si="2"/>
        <v>0</v>
      </c>
      <c r="R34" s="19">
        <f t="shared" si="3"/>
        <v>0</v>
      </c>
      <c r="S34" s="19">
        <f t="shared" si="4"/>
        <v>0</v>
      </c>
    </row>
    <row r="35" spans="1:19" x14ac:dyDescent="0.25">
      <c r="A35" s="26">
        <f>Wellpath!E35</f>
        <v>960</v>
      </c>
      <c r="B35" s="22">
        <v>0</v>
      </c>
      <c r="C35" s="22">
        <f>-COS(Wellpath!L35) / GField</f>
        <v>-0.10197162129779283</v>
      </c>
      <c r="D35" s="22">
        <f>(TAN(Dip) * COS(Wellpath!L35) * SIN(Wellpath!O35)) / GField</f>
        <v>2.1892119210300379E-2</v>
      </c>
      <c r="E35" s="20">
        <f>IF(D35="SING",(A36-A34)/2*Model!$W$7*(-SIN(Wellpath!$M35+Wellpath!$Q35) / GField),Model!$W$7*((drdp!B35+drdp!K35)*'ABXY-TI1S'!$B35+(drdp!E35+drdp!N35)*'ABXY-TI1S'!$C35+(drdp!H35+drdp!Q35)*'ABXY-TI1S'!$D35))</f>
        <v>-1.223659455573514E-2</v>
      </c>
      <c r="F35" s="20">
        <f>IF(D35="SING",(A36-A34)/2*Model!$W$7*(COS(Wellpath!$M35+Wellpath!$Q35) / GField),Model!$W$7*((drdp!C35+drdp!L35)*'ABXY-TI1S'!$B35+(drdp!F35+drdp!O35)*'ABXY-TI1S'!$C35+(drdp!I35+drdp!R35)*'ABXY-TI1S'!$D35))</f>
        <v>0</v>
      </c>
      <c r="G35" s="20">
        <f>IF(D35="SING",0,Model!$W$7*((drdp!D35+drdp!M35)*'ABXY-TI1S'!$B35+(drdp!G35+drdp!P35)*'ABXY-TI1S'!$C35+(drdp!J35+drdp!S35)*'ABXY-TI1S'!$D35))</f>
        <v>0</v>
      </c>
      <c r="H35" s="18">
        <f>IF(D35="SING",(A35-A34)/2*Model!$W$7*(-SIN(Wellpath!$M35+Wellpath!$Q35) / GField),Model!$W$7*((drdp!B35)*'ABXY-TI1S'!$B35+(drdp!E35)*'ABXY-TI1S'!$C35+(drdp!H35)*'ABXY-TI1S'!$D35))</f>
        <v>-6.1182972778675701E-3</v>
      </c>
      <c r="I35" s="18">
        <f>IF(D35="SING",(A35-A34)/2*Model!$W$7*(COS(Wellpath!$M35+Wellpath!$Q35) / GField),Model!$W$7*((drdp!C35)*'ABXY-TI1S'!$B35+(drdp!F35)*'ABXY-TI1S'!$C35+(drdp!I35)*'ABXY-TI1S'!$D35))</f>
        <v>0</v>
      </c>
      <c r="J35" s="18">
        <f>IF(D35="SING",0,Model!$W$7*((drdp!D35)*'ABXY-TI1S'!$B35+(drdp!G35)*'ABXY-TI1S'!$C35+(drdp!J35)*'ABXY-TI1S'!$D35))</f>
        <v>0</v>
      </c>
      <c r="K35" s="21">
        <f>SUM(E$3:E34)+H35</f>
        <v>-0.38545272850565665</v>
      </c>
      <c r="L35" s="21">
        <f>SUM(F$3:F34)+I35</f>
        <v>0</v>
      </c>
      <c r="M35" s="21">
        <f>SUM(G$3:G34)+J35</f>
        <v>0</v>
      </c>
      <c r="N35" s="19">
        <f t="shared" si="1"/>
        <v>0.14857380591245545</v>
      </c>
      <c r="O35" s="19">
        <f t="shared" si="1"/>
        <v>0</v>
      </c>
      <c r="P35" s="19">
        <f t="shared" si="1"/>
        <v>0</v>
      </c>
      <c r="Q35" s="19">
        <f t="shared" si="2"/>
        <v>0</v>
      </c>
      <c r="R35" s="19">
        <f t="shared" si="3"/>
        <v>0</v>
      </c>
      <c r="S35" s="19">
        <f t="shared" si="4"/>
        <v>0</v>
      </c>
    </row>
    <row r="36" spans="1:19" x14ac:dyDescent="0.25">
      <c r="A36" s="26">
        <f>Wellpath!E36</f>
        <v>990</v>
      </c>
      <c r="B36" s="22">
        <v>0</v>
      </c>
      <c r="C36" s="22">
        <f>-COS(Wellpath!L36) / GField</f>
        <v>-0.10197162129779283</v>
      </c>
      <c r="D36" s="22">
        <f>(TAN(Dip) * COS(Wellpath!L36) * SIN(Wellpath!O36)) / GField</f>
        <v>2.1892119210300379E-2</v>
      </c>
      <c r="E36" s="20">
        <f>IF(D36="SING",(A37-A35)/2*Model!$W$7*(-SIN(Wellpath!$M36+Wellpath!$Q36) / GField),Model!$W$7*((drdp!B36+drdp!K36)*'ABXY-TI1S'!$B36+(drdp!E36+drdp!N36)*'ABXY-TI1S'!$C36+(drdp!H36+drdp!Q36)*'ABXY-TI1S'!$D36))</f>
        <v>-1.223659455573514E-2</v>
      </c>
      <c r="F36" s="20">
        <f>IF(D36="SING",(A37-A35)/2*Model!$W$7*(COS(Wellpath!$M36+Wellpath!$Q36) / GField),Model!$W$7*((drdp!C36+drdp!L36)*'ABXY-TI1S'!$B36+(drdp!F36+drdp!O36)*'ABXY-TI1S'!$C36+(drdp!I36+drdp!R36)*'ABXY-TI1S'!$D36))</f>
        <v>0</v>
      </c>
      <c r="G36" s="20">
        <f>IF(D36="SING",0,Model!$W$7*((drdp!D36+drdp!M36)*'ABXY-TI1S'!$B36+(drdp!G36+drdp!P36)*'ABXY-TI1S'!$C36+(drdp!J36+drdp!S36)*'ABXY-TI1S'!$D36))</f>
        <v>0</v>
      </c>
      <c r="H36" s="18">
        <f>IF(D36="SING",(A36-A35)/2*Model!$W$7*(-SIN(Wellpath!$M36+Wellpath!$Q36) / GField),Model!$W$7*((drdp!B36)*'ABXY-TI1S'!$B36+(drdp!E36)*'ABXY-TI1S'!$C36+(drdp!H36)*'ABXY-TI1S'!$D36))</f>
        <v>-6.1182972778675701E-3</v>
      </c>
      <c r="I36" s="18">
        <f>IF(D36="SING",(A36-A35)/2*Model!$W$7*(COS(Wellpath!$M36+Wellpath!$Q36) / GField),Model!$W$7*((drdp!C36)*'ABXY-TI1S'!$B36+(drdp!F36)*'ABXY-TI1S'!$C36+(drdp!I36)*'ABXY-TI1S'!$D36))</f>
        <v>0</v>
      </c>
      <c r="J36" s="18">
        <f>IF(D36="SING",0,Model!$W$7*((drdp!D36)*'ABXY-TI1S'!$B36+(drdp!G36)*'ABXY-TI1S'!$C36+(drdp!J36)*'ABXY-TI1S'!$D36))</f>
        <v>0</v>
      </c>
      <c r="K36" s="21">
        <f>SUM(E$3:E35)+H36</f>
        <v>-0.39768932306139176</v>
      </c>
      <c r="L36" s="21">
        <f>SUM(F$3:F35)+I36</f>
        <v>0</v>
      </c>
      <c r="M36" s="21">
        <f>SUM(G$3:G35)+J36</f>
        <v>0</v>
      </c>
      <c r="N36" s="19">
        <f t="shared" si="1"/>
        <v>0.15815679767702803</v>
      </c>
      <c r="O36" s="19">
        <f t="shared" si="1"/>
        <v>0</v>
      </c>
      <c r="P36" s="19">
        <f t="shared" si="1"/>
        <v>0</v>
      </c>
      <c r="Q36" s="19">
        <f t="shared" si="2"/>
        <v>0</v>
      </c>
      <c r="R36" s="19">
        <f t="shared" si="3"/>
        <v>0</v>
      </c>
      <c r="S36" s="19">
        <f t="shared" si="4"/>
        <v>0</v>
      </c>
    </row>
    <row r="37" spans="1:19" x14ac:dyDescent="0.25">
      <c r="A37" s="26">
        <f>Wellpath!E37</f>
        <v>1020</v>
      </c>
      <c r="B37" s="22">
        <v>0</v>
      </c>
      <c r="C37" s="22">
        <f>-COS(Wellpath!L37) / GField</f>
        <v>-0.10197162129779283</v>
      </c>
      <c r="D37" s="22">
        <f>(TAN(Dip) * COS(Wellpath!L37) * SIN(Wellpath!O37)) / GField</f>
        <v>2.1892119210300379E-2</v>
      </c>
      <c r="E37" s="20">
        <f>IF(D37="SING",(A38-A36)/2*Model!$W$7*(-SIN(Wellpath!$M37+Wellpath!$Q37) / GField),Model!$W$7*((drdp!B37+drdp!K37)*'ABXY-TI1S'!$B37+(drdp!E37+drdp!N37)*'ABXY-TI1S'!$C37+(drdp!H37+drdp!Q37)*'ABXY-TI1S'!$D37))</f>
        <v>-1.223659455573514E-2</v>
      </c>
      <c r="F37" s="20">
        <f>IF(D37="SING",(A38-A36)/2*Model!$W$7*(COS(Wellpath!$M37+Wellpath!$Q37) / GField),Model!$W$7*((drdp!C37+drdp!L37)*'ABXY-TI1S'!$B37+(drdp!F37+drdp!O37)*'ABXY-TI1S'!$C37+(drdp!I37+drdp!R37)*'ABXY-TI1S'!$D37))</f>
        <v>0</v>
      </c>
      <c r="G37" s="20">
        <f>IF(D37="SING",0,Model!$W$7*((drdp!D37+drdp!M37)*'ABXY-TI1S'!$B37+(drdp!G37+drdp!P37)*'ABXY-TI1S'!$C37+(drdp!J37+drdp!S37)*'ABXY-TI1S'!$D37))</f>
        <v>0</v>
      </c>
      <c r="H37" s="18">
        <f>IF(D37="SING",(A37-A36)/2*Model!$W$7*(-SIN(Wellpath!$M37+Wellpath!$Q37) / GField),Model!$W$7*((drdp!B37)*'ABXY-TI1S'!$B37+(drdp!E37)*'ABXY-TI1S'!$C37+(drdp!H37)*'ABXY-TI1S'!$D37))</f>
        <v>-6.1182972778675701E-3</v>
      </c>
      <c r="I37" s="18">
        <f>IF(D37="SING",(A37-A36)/2*Model!$W$7*(COS(Wellpath!$M37+Wellpath!$Q37) / GField),Model!$W$7*((drdp!C37)*'ABXY-TI1S'!$B37+(drdp!F37)*'ABXY-TI1S'!$C37+(drdp!I37)*'ABXY-TI1S'!$D37))</f>
        <v>0</v>
      </c>
      <c r="J37" s="18">
        <f>IF(D37="SING",0,Model!$W$7*((drdp!D37)*'ABXY-TI1S'!$B37+(drdp!G37)*'ABXY-TI1S'!$C37+(drdp!J37)*'ABXY-TI1S'!$D37))</f>
        <v>0</v>
      </c>
      <c r="K37" s="21">
        <f>SUM(E$3:E36)+H37</f>
        <v>-0.40992591761712688</v>
      </c>
      <c r="L37" s="21">
        <f>SUM(F$3:F36)+I37</f>
        <v>0</v>
      </c>
      <c r="M37" s="21">
        <f>SUM(G$3:G36)+J37</f>
        <v>0</v>
      </c>
      <c r="N37" s="19">
        <f t="shared" si="1"/>
        <v>0.16803925793424349</v>
      </c>
      <c r="O37" s="19">
        <f t="shared" si="1"/>
        <v>0</v>
      </c>
      <c r="P37" s="19">
        <f t="shared" si="1"/>
        <v>0</v>
      </c>
      <c r="Q37" s="19">
        <f t="shared" si="2"/>
        <v>0</v>
      </c>
      <c r="R37" s="19">
        <f t="shared" si="3"/>
        <v>0</v>
      </c>
      <c r="S37" s="19">
        <f t="shared" si="4"/>
        <v>0</v>
      </c>
    </row>
    <row r="38" spans="1:19" x14ac:dyDescent="0.25">
      <c r="A38" s="26">
        <f>Wellpath!E38</f>
        <v>1050</v>
      </c>
      <c r="B38" s="22">
        <v>0</v>
      </c>
      <c r="C38" s="22">
        <f>-COS(Wellpath!L38) / GField</f>
        <v>-0.10197162129779283</v>
      </c>
      <c r="D38" s="22">
        <f>(TAN(Dip) * COS(Wellpath!L38) * SIN(Wellpath!O38)) / GField</f>
        <v>2.1892119210300379E-2</v>
      </c>
      <c r="E38" s="20">
        <f>IF(D38="SING",(A39-A37)/2*Model!$W$7*(-SIN(Wellpath!$M38+Wellpath!$Q38) / GField),Model!$W$7*((drdp!B38+drdp!K38)*'ABXY-TI1S'!$B38+(drdp!E38+drdp!N38)*'ABXY-TI1S'!$C38+(drdp!H38+drdp!Q38)*'ABXY-TI1S'!$D38))</f>
        <v>-1.223659455573514E-2</v>
      </c>
      <c r="F38" s="20">
        <f>IF(D38="SING",(A39-A37)/2*Model!$W$7*(COS(Wellpath!$M38+Wellpath!$Q38) / GField),Model!$W$7*((drdp!C38+drdp!L38)*'ABXY-TI1S'!$B38+(drdp!F38+drdp!O38)*'ABXY-TI1S'!$C38+(drdp!I38+drdp!R38)*'ABXY-TI1S'!$D38))</f>
        <v>0</v>
      </c>
      <c r="G38" s="20">
        <f>IF(D38="SING",0,Model!$W$7*((drdp!D38+drdp!M38)*'ABXY-TI1S'!$B38+(drdp!G38+drdp!P38)*'ABXY-TI1S'!$C38+(drdp!J38+drdp!S38)*'ABXY-TI1S'!$D38))</f>
        <v>0</v>
      </c>
      <c r="H38" s="18">
        <f>IF(D38="SING",(A38-A37)/2*Model!$W$7*(-SIN(Wellpath!$M38+Wellpath!$Q38) / GField),Model!$W$7*((drdp!B38)*'ABXY-TI1S'!$B38+(drdp!E38)*'ABXY-TI1S'!$C38+(drdp!H38)*'ABXY-TI1S'!$D38))</f>
        <v>-6.1182972778675701E-3</v>
      </c>
      <c r="I38" s="18">
        <f>IF(D38="SING",(A38-A37)/2*Model!$W$7*(COS(Wellpath!$M38+Wellpath!$Q38) / GField),Model!$W$7*((drdp!C38)*'ABXY-TI1S'!$B38+(drdp!F38)*'ABXY-TI1S'!$C38+(drdp!I38)*'ABXY-TI1S'!$D38))</f>
        <v>0</v>
      </c>
      <c r="J38" s="18">
        <f>IF(D38="SING",0,Model!$W$7*((drdp!D38)*'ABXY-TI1S'!$B38+(drdp!G38)*'ABXY-TI1S'!$C38+(drdp!J38)*'ABXY-TI1S'!$D38))</f>
        <v>0</v>
      </c>
      <c r="K38" s="21">
        <f>SUM(E$3:E37)+H38</f>
        <v>-0.42216251217286199</v>
      </c>
      <c r="L38" s="21">
        <f>SUM(F$3:F37)+I38</f>
        <v>0</v>
      </c>
      <c r="M38" s="21">
        <f>SUM(G$3:G37)+J38</f>
        <v>0</v>
      </c>
      <c r="N38" s="19">
        <f t="shared" si="1"/>
        <v>0.17822118668410186</v>
      </c>
      <c r="O38" s="19">
        <f t="shared" si="1"/>
        <v>0</v>
      </c>
      <c r="P38" s="19">
        <f t="shared" si="1"/>
        <v>0</v>
      </c>
      <c r="Q38" s="19">
        <f t="shared" si="2"/>
        <v>0</v>
      </c>
      <c r="R38" s="19">
        <f t="shared" si="3"/>
        <v>0</v>
      </c>
      <c r="S38" s="19">
        <f t="shared" si="4"/>
        <v>0</v>
      </c>
    </row>
    <row r="39" spans="1:19" x14ac:dyDescent="0.25">
      <c r="A39" s="26">
        <f>Wellpath!E39</f>
        <v>1080</v>
      </c>
      <c r="B39" s="22">
        <v>0</v>
      </c>
      <c r="C39" s="22">
        <f>-COS(Wellpath!L39) / GField</f>
        <v>-0.10197162129779283</v>
      </c>
      <c r="D39" s="22">
        <f>(TAN(Dip) * COS(Wellpath!L39) * SIN(Wellpath!O39)) / GField</f>
        <v>2.1892119210300379E-2</v>
      </c>
      <c r="E39" s="20">
        <f>IF(D39="SING",(A40-A38)/2*Model!$W$7*(-SIN(Wellpath!$M39+Wellpath!$Q39) / GField),Model!$W$7*((drdp!B39+drdp!K39)*'ABXY-TI1S'!$B39+(drdp!E39+drdp!N39)*'ABXY-TI1S'!$C39+(drdp!H39+drdp!Q39)*'ABXY-TI1S'!$D39))</f>
        <v>-1.223659455573514E-2</v>
      </c>
      <c r="F39" s="20">
        <f>IF(D39="SING",(A40-A38)/2*Model!$W$7*(COS(Wellpath!$M39+Wellpath!$Q39) / GField),Model!$W$7*((drdp!C39+drdp!L39)*'ABXY-TI1S'!$B39+(drdp!F39+drdp!O39)*'ABXY-TI1S'!$C39+(drdp!I39+drdp!R39)*'ABXY-TI1S'!$D39))</f>
        <v>0</v>
      </c>
      <c r="G39" s="20">
        <f>IF(D39="SING",0,Model!$W$7*((drdp!D39+drdp!M39)*'ABXY-TI1S'!$B39+(drdp!G39+drdp!P39)*'ABXY-TI1S'!$C39+(drdp!J39+drdp!S39)*'ABXY-TI1S'!$D39))</f>
        <v>0</v>
      </c>
      <c r="H39" s="18">
        <f>IF(D39="SING",(A39-A38)/2*Model!$W$7*(-SIN(Wellpath!$M39+Wellpath!$Q39) / GField),Model!$W$7*((drdp!B39)*'ABXY-TI1S'!$B39+(drdp!E39)*'ABXY-TI1S'!$C39+(drdp!H39)*'ABXY-TI1S'!$D39))</f>
        <v>-6.1182972778675701E-3</v>
      </c>
      <c r="I39" s="18">
        <f>IF(D39="SING",(A39-A38)/2*Model!$W$7*(COS(Wellpath!$M39+Wellpath!$Q39) / GField),Model!$W$7*((drdp!C39)*'ABXY-TI1S'!$B39+(drdp!F39)*'ABXY-TI1S'!$C39+(drdp!I39)*'ABXY-TI1S'!$D39))</f>
        <v>0</v>
      </c>
      <c r="J39" s="18">
        <f>IF(D39="SING",0,Model!$W$7*((drdp!D39)*'ABXY-TI1S'!$B39+(drdp!G39)*'ABXY-TI1S'!$C39+(drdp!J39)*'ABXY-TI1S'!$D39))</f>
        <v>0</v>
      </c>
      <c r="K39" s="21">
        <f>SUM(E$3:E38)+H39</f>
        <v>-0.43439910672859711</v>
      </c>
      <c r="L39" s="21">
        <f>SUM(F$3:F38)+I39</f>
        <v>0</v>
      </c>
      <c r="M39" s="21">
        <f>SUM(G$3:G38)+J39</f>
        <v>0</v>
      </c>
      <c r="N39" s="19">
        <f t="shared" si="1"/>
        <v>0.18870258392660311</v>
      </c>
      <c r="O39" s="19">
        <f t="shared" si="1"/>
        <v>0</v>
      </c>
      <c r="P39" s="19">
        <f t="shared" si="1"/>
        <v>0</v>
      </c>
      <c r="Q39" s="19">
        <f t="shared" si="2"/>
        <v>0</v>
      </c>
      <c r="R39" s="19">
        <f t="shared" si="3"/>
        <v>0</v>
      </c>
      <c r="S39" s="19">
        <f t="shared" si="4"/>
        <v>0</v>
      </c>
    </row>
    <row r="40" spans="1:19" x14ac:dyDescent="0.25">
      <c r="A40" s="26">
        <f>Wellpath!E40</f>
        <v>1110</v>
      </c>
      <c r="B40" s="22">
        <v>0</v>
      </c>
      <c r="C40" s="22">
        <f>-COS(Wellpath!L40) / GField</f>
        <v>-0.10197162129779283</v>
      </c>
      <c r="D40" s="22">
        <f>(TAN(Dip) * COS(Wellpath!L40) * SIN(Wellpath!O40)) / GField</f>
        <v>2.1892119210300379E-2</v>
      </c>
      <c r="E40" s="20">
        <f>IF(D40="SING",(A41-A39)/2*Model!$W$7*(-SIN(Wellpath!$M40+Wellpath!$Q40) / GField),Model!$W$7*((drdp!B40+drdp!K40)*'ABXY-TI1S'!$B40+(drdp!E40+drdp!N40)*'ABXY-TI1S'!$C40+(drdp!H40+drdp!Q40)*'ABXY-TI1S'!$D40))</f>
        <v>-1.223659455573514E-2</v>
      </c>
      <c r="F40" s="20">
        <f>IF(D40="SING",(A41-A39)/2*Model!$W$7*(COS(Wellpath!$M40+Wellpath!$Q40) / GField),Model!$W$7*((drdp!C40+drdp!L40)*'ABXY-TI1S'!$B40+(drdp!F40+drdp!O40)*'ABXY-TI1S'!$C40+(drdp!I40+drdp!R40)*'ABXY-TI1S'!$D40))</f>
        <v>0</v>
      </c>
      <c r="G40" s="20">
        <f>IF(D40="SING",0,Model!$W$7*((drdp!D40+drdp!M40)*'ABXY-TI1S'!$B40+(drdp!G40+drdp!P40)*'ABXY-TI1S'!$C40+(drdp!J40+drdp!S40)*'ABXY-TI1S'!$D40))</f>
        <v>0</v>
      </c>
      <c r="H40" s="18">
        <f>IF(D40="SING",(A40-A39)/2*Model!$W$7*(-SIN(Wellpath!$M40+Wellpath!$Q40) / GField),Model!$W$7*((drdp!B40)*'ABXY-TI1S'!$B40+(drdp!E40)*'ABXY-TI1S'!$C40+(drdp!H40)*'ABXY-TI1S'!$D40))</f>
        <v>-6.1182972778675701E-3</v>
      </c>
      <c r="I40" s="18">
        <f>IF(D40="SING",(A40-A39)/2*Model!$W$7*(COS(Wellpath!$M40+Wellpath!$Q40) / GField),Model!$W$7*((drdp!C40)*'ABXY-TI1S'!$B40+(drdp!F40)*'ABXY-TI1S'!$C40+(drdp!I40)*'ABXY-TI1S'!$D40))</f>
        <v>0</v>
      </c>
      <c r="J40" s="18">
        <f>IF(D40="SING",0,Model!$W$7*((drdp!D40)*'ABXY-TI1S'!$B40+(drdp!G40)*'ABXY-TI1S'!$C40+(drdp!J40)*'ABXY-TI1S'!$D40))</f>
        <v>0</v>
      </c>
      <c r="K40" s="21">
        <f>SUM(E$3:E39)+H40</f>
        <v>-0.44663570128433222</v>
      </c>
      <c r="L40" s="21">
        <f>SUM(F$3:F39)+I40</f>
        <v>0</v>
      </c>
      <c r="M40" s="21">
        <f>SUM(G$3:G39)+J40</f>
        <v>0</v>
      </c>
      <c r="N40" s="19">
        <f t="shared" si="1"/>
        <v>0.19948344966174725</v>
      </c>
      <c r="O40" s="19">
        <f t="shared" si="1"/>
        <v>0</v>
      </c>
      <c r="P40" s="19">
        <f t="shared" si="1"/>
        <v>0</v>
      </c>
      <c r="Q40" s="19">
        <f t="shared" si="2"/>
        <v>0</v>
      </c>
      <c r="R40" s="19">
        <f t="shared" si="3"/>
        <v>0</v>
      </c>
      <c r="S40" s="19">
        <f t="shared" si="4"/>
        <v>0</v>
      </c>
    </row>
    <row r="41" spans="1:19" x14ac:dyDescent="0.25">
      <c r="A41" s="26">
        <f>Wellpath!E41</f>
        <v>1140</v>
      </c>
      <c r="B41" s="22">
        <v>0</v>
      </c>
      <c r="C41" s="22">
        <f>-COS(Wellpath!L41) / GField</f>
        <v>-0.10197162129779283</v>
      </c>
      <c r="D41" s="22">
        <f>(TAN(Dip) * COS(Wellpath!L41) * SIN(Wellpath!O41)) / GField</f>
        <v>2.1892119210300379E-2</v>
      </c>
      <c r="E41" s="20">
        <f>IF(D41="SING",(A42-A40)/2*Model!$W$7*(-SIN(Wellpath!$M41+Wellpath!$Q41) / GField),Model!$W$7*((drdp!B41+drdp!K41)*'ABXY-TI1S'!$B41+(drdp!E41+drdp!N41)*'ABXY-TI1S'!$C41+(drdp!H41+drdp!Q41)*'ABXY-TI1S'!$D41))</f>
        <v>-1.223659455573514E-2</v>
      </c>
      <c r="F41" s="20">
        <f>IF(D41="SING",(A42-A40)/2*Model!$W$7*(COS(Wellpath!$M41+Wellpath!$Q41) / GField),Model!$W$7*((drdp!C41+drdp!L41)*'ABXY-TI1S'!$B41+(drdp!F41+drdp!O41)*'ABXY-TI1S'!$C41+(drdp!I41+drdp!R41)*'ABXY-TI1S'!$D41))</f>
        <v>0</v>
      </c>
      <c r="G41" s="20">
        <f>IF(D41="SING",0,Model!$W$7*((drdp!D41+drdp!M41)*'ABXY-TI1S'!$B41+(drdp!G41+drdp!P41)*'ABXY-TI1S'!$C41+(drdp!J41+drdp!S41)*'ABXY-TI1S'!$D41))</f>
        <v>0</v>
      </c>
      <c r="H41" s="18">
        <f>IF(D41="SING",(A41-A40)/2*Model!$W$7*(-SIN(Wellpath!$M41+Wellpath!$Q41) / GField),Model!$W$7*((drdp!B41)*'ABXY-TI1S'!$B41+(drdp!E41)*'ABXY-TI1S'!$C41+(drdp!H41)*'ABXY-TI1S'!$D41))</f>
        <v>-6.1182972778675701E-3</v>
      </c>
      <c r="I41" s="18">
        <f>IF(D41="SING",(A41-A40)/2*Model!$W$7*(COS(Wellpath!$M41+Wellpath!$Q41) / GField),Model!$W$7*((drdp!C41)*'ABXY-TI1S'!$B41+(drdp!F41)*'ABXY-TI1S'!$C41+(drdp!I41)*'ABXY-TI1S'!$D41))</f>
        <v>0</v>
      </c>
      <c r="J41" s="18">
        <f>IF(D41="SING",0,Model!$W$7*((drdp!D41)*'ABXY-TI1S'!$B41+(drdp!G41)*'ABXY-TI1S'!$C41+(drdp!J41)*'ABXY-TI1S'!$D41))</f>
        <v>0</v>
      </c>
      <c r="K41" s="21">
        <f>SUM(E$3:E40)+H41</f>
        <v>-0.45887229584006733</v>
      </c>
      <c r="L41" s="21">
        <f>SUM(F$3:F40)+I41</f>
        <v>0</v>
      </c>
      <c r="M41" s="21">
        <f>SUM(G$3:G40)+J41</f>
        <v>0</v>
      </c>
      <c r="N41" s="19">
        <f t="shared" si="1"/>
        <v>0.21056378388953428</v>
      </c>
      <c r="O41" s="19">
        <f t="shared" si="1"/>
        <v>0</v>
      </c>
      <c r="P41" s="19">
        <f t="shared" si="1"/>
        <v>0</v>
      </c>
      <c r="Q41" s="19">
        <f t="shared" si="2"/>
        <v>0</v>
      </c>
      <c r="R41" s="19">
        <f t="shared" si="3"/>
        <v>0</v>
      </c>
      <c r="S41" s="19">
        <f t="shared" si="4"/>
        <v>0</v>
      </c>
    </row>
    <row r="42" spans="1:19" x14ac:dyDescent="0.25">
      <c r="A42" s="26">
        <f>Wellpath!E42</f>
        <v>1170</v>
      </c>
      <c r="B42" s="22">
        <v>0</v>
      </c>
      <c r="C42" s="22">
        <f>-COS(Wellpath!L42) / GField</f>
        <v>-0.10197162129779283</v>
      </c>
      <c r="D42" s="22">
        <f>(TAN(Dip) * COS(Wellpath!L42) * SIN(Wellpath!O42)) / GField</f>
        <v>2.1892119210300379E-2</v>
      </c>
      <c r="E42" s="20">
        <f>IF(D42="SING",(A43-A41)/2*Model!$W$7*(-SIN(Wellpath!$M42+Wellpath!$Q42) / GField),Model!$W$7*((drdp!B42+drdp!K42)*'ABXY-TI1S'!$B42+(drdp!E42+drdp!N42)*'ABXY-TI1S'!$C42+(drdp!H42+drdp!Q42)*'ABXY-TI1S'!$D42))</f>
        <v>-1.223659455573514E-2</v>
      </c>
      <c r="F42" s="20">
        <f>IF(D42="SING",(A43-A41)/2*Model!$W$7*(COS(Wellpath!$M42+Wellpath!$Q42) / GField),Model!$W$7*((drdp!C42+drdp!L42)*'ABXY-TI1S'!$B42+(drdp!F42+drdp!O42)*'ABXY-TI1S'!$C42+(drdp!I42+drdp!R42)*'ABXY-TI1S'!$D42))</f>
        <v>0</v>
      </c>
      <c r="G42" s="20">
        <f>IF(D42="SING",0,Model!$W$7*((drdp!D42+drdp!M42)*'ABXY-TI1S'!$B42+(drdp!G42+drdp!P42)*'ABXY-TI1S'!$C42+(drdp!J42+drdp!S42)*'ABXY-TI1S'!$D42))</f>
        <v>0</v>
      </c>
      <c r="H42" s="18">
        <f>IF(D42="SING",(A42-A41)/2*Model!$W$7*(-SIN(Wellpath!$M42+Wellpath!$Q42) / GField),Model!$W$7*((drdp!B42)*'ABXY-TI1S'!$B42+(drdp!E42)*'ABXY-TI1S'!$C42+(drdp!H42)*'ABXY-TI1S'!$D42))</f>
        <v>-6.1182972778675701E-3</v>
      </c>
      <c r="I42" s="18">
        <f>IF(D42="SING",(A42-A41)/2*Model!$W$7*(COS(Wellpath!$M42+Wellpath!$Q42) / GField),Model!$W$7*((drdp!C42)*'ABXY-TI1S'!$B42+(drdp!F42)*'ABXY-TI1S'!$C42+(drdp!I42)*'ABXY-TI1S'!$D42))</f>
        <v>0</v>
      </c>
      <c r="J42" s="18">
        <f>IF(D42="SING",0,Model!$W$7*((drdp!D42)*'ABXY-TI1S'!$B42+(drdp!G42)*'ABXY-TI1S'!$C42+(drdp!J42)*'ABXY-TI1S'!$D42))</f>
        <v>0</v>
      </c>
      <c r="K42" s="21">
        <f>SUM(E$3:E41)+H42</f>
        <v>-0.47110889039580245</v>
      </c>
      <c r="L42" s="21">
        <f>SUM(F$3:F41)+I42</f>
        <v>0</v>
      </c>
      <c r="M42" s="21">
        <f>SUM(G$3:G41)+J42</f>
        <v>0</v>
      </c>
      <c r="N42" s="19">
        <f t="shared" si="1"/>
        <v>0.22194358660996422</v>
      </c>
      <c r="O42" s="19">
        <f t="shared" si="1"/>
        <v>0</v>
      </c>
      <c r="P42" s="19">
        <f t="shared" si="1"/>
        <v>0</v>
      </c>
      <c r="Q42" s="19">
        <f t="shared" si="2"/>
        <v>0</v>
      </c>
      <c r="R42" s="19">
        <f t="shared" si="3"/>
        <v>0</v>
      </c>
      <c r="S42" s="19">
        <f t="shared" si="4"/>
        <v>0</v>
      </c>
    </row>
    <row r="43" spans="1:19" x14ac:dyDescent="0.25">
      <c r="A43" s="26">
        <f>Wellpath!E43</f>
        <v>1200</v>
      </c>
      <c r="B43" s="22">
        <v>0</v>
      </c>
      <c r="C43" s="22">
        <f>-COS(Wellpath!L43) / GField</f>
        <v>-0.10197162129779283</v>
      </c>
      <c r="D43" s="22">
        <f>(TAN(Dip) * COS(Wellpath!L43) * SIN(Wellpath!O43)) / GField</f>
        <v>2.1892119210300379E-2</v>
      </c>
      <c r="E43" s="20">
        <f>IF(D43="SING",(A44-A42)/2*Model!$W$7*(-SIN(Wellpath!$M43+Wellpath!$Q43) / GField),Model!$W$7*((drdp!B43+drdp!K43)*'ABXY-TI1S'!$B43+(drdp!E43+drdp!N43)*'ABXY-TI1S'!$C43+(drdp!H43+drdp!Q43)*'ABXY-TI1S'!$D43))</f>
        <v>-1.223659455573514E-2</v>
      </c>
      <c r="F43" s="20">
        <f>IF(D43="SING",(A44-A42)/2*Model!$W$7*(COS(Wellpath!$M43+Wellpath!$Q43) / GField),Model!$W$7*((drdp!C43+drdp!L43)*'ABXY-TI1S'!$B43+(drdp!F43+drdp!O43)*'ABXY-TI1S'!$C43+(drdp!I43+drdp!R43)*'ABXY-TI1S'!$D43))</f>
        <v>0</v>
      </c>
      <c r="G43" s="20">
        <f>IF(D43="SING",0,Model!$W$7*((drdp!D43+drdp!M43)*'ABXY-TI1S'!$B43+(drdp!G43+drdp!P43)*'ABXY-TI1S'!$C43+(drdp!J43+drdp!S43)*'ABXY-TI1S'!$D43))</f>
        <v>0</v>
      </c>
      <c r="H43" s="18">
        <f>IF(D43="SING",(A43-A42)/2*Model!$W$7*(-SIN(Wellpath!$M43+Wellpath!$Q43) / GField),Model!$W$7*((drdp!B43)*'ABXY-TI1S'!$B43+(drdp!E43)*'ABXY-TI1S'!$C43+(drdp!H43)*'ABXY-TI1S'!$D43))</f>
        <v>-6.1182972778675701E-3</v>
      </c>
      <c r="I43" s="18">
        <f>IF(D43="SING",(A43-A42)/2*Model!$W$7*(COS(Wellpath!$M43+Wellpath!$Q43) / GField),Model!$W$7*((drdp!C43)*'ABXY-TI1S'!$B43+(drdp!F43)*'ABXY-TI1S'!$C43+(drdp!I43)*'ABXY-TI1S'!$D43))</f>
        <v>0</v>
      </c>
      <c r="J43" s="18">
        <f>IF(D43="SING",0,Model!$W$7*((drdp!D43)*'ABXY-TI1S'!$B43+(drdp!G43)*'ABXY-TI1S'!$C43+(drdp!J43)*'ABXY-TI1S'!$D43))</f>
        <v>0</v>
      </c>
      <c r="K43" s="21">
        <f>SUM(E$3:E42)+H43</f>
        <v>-0.48334548495153756</v>
      </c>
      <c r="L43" s="21">
        <f>SUM(F$3:F42)+I43</f>
        <v>0</v>
      </c>
      <c r="M43" s="21">
        <f>SUM(G$3:G42)+J43</f>
        <v>0</v>
      </c>
      <c r="N43" s="19">
        <f t="shared" si="1"/>
        <v>0.23362285782303702</v>
      </c>
      <c r="O43" s="19">
        <f t="shared" si="1"/>
        <v>0</v>
      </c>
      <c r="P43" s="19">
        <f t="shared" si="1"/>
        <v>0</v>
      </c>
      <c r="Q43" s="19">
        <f t="shared" si="2"/>
        <v>0</v>
      </c>
      <c r="R43" s="19">
        <f t="shared" si="3"/>
        <v>0</v>
      </c>
      <c r="S43" s="19">
        <f t="shared" si="4"/>
        <v>0</v>
      </c>
    </row>
    <row r="44" spans="1:19" s="36" customFormat="1" x14ac:dyDescent="0.25">
      <c r="A44" s="26">
        <f>Wellpath!E44</f>
        <v>1230</v>
      </c>
      <c r="B44" s="33">
        <v>0</v>
      </c>
      <c r="C44" s="22">
        <f>-COS(Wellpath!L44) / GField</f>
        <v>-0.10190950294127922</v>
      </c>
      <c r="D44" s="22">
        <f>(TAN(Dip) * COS(Wellpath!L44) * SIN(Wellpath!O44)) / GField</f>
        <v>0.30788265377144602</v>
      </c>
      <c r="E44" s="20">
        <f>IF(D44="SING",(A45-A43)/2*Model!$W$7*(-SIN(Wellpath!$M44+Wellpath!$Q44) / GField),Model!$W$7*((drdp!B44+drdp!K44)*'ABXY-TI1S'!$B44+(drdp!E44+drdp!N44)*'ABXY-TI1S'!$C44+(drdp!H44+drdp!Q44)*'ABXY-TI1S'!$D44))</f>
        <v>-4.4086652396599446E-3</v>
      </c>
      <c r="F44" s="20">
        <f>IF(D44="SING",(A45-A43)/2*Model!$W$7*(COS(Wellpath!$M44+Wellpath!$Q44) / GField),Model!$W$7*((drdp!C44+drdp!L44)*'ABXY-TI1S'!$B44+(drdp!F44+drdp!O44)*'ABXY-TI1S'!$C44+(drdp!I44+drdp!R44)*'ABXY-TI1S'!$D44))</f>
        <v>-1.1471526966139204E-2</v>
      </c>
      <c r="G44" s="20">
        <f>IF(D44="SING",0,Model!$W$7*((drdp!D44+drdp!M44)*'ABXY-TI1S'!$B44+(drdp!G44+drdp!P44)*'ABXY-TI1S'!$C44+(drdp!J44+drdp!S44)*'ABXY-TI1S'!$D44))</f>
        <v>4.2679084342232251E-4</v>
      </c>
      <c r="H44" s="18">
        <f>IF(D44="SING",(A44-A43)/2*Model!$W$7*(-SIN(Wellpath!$M44+Wellpath!$Q44) / GField),Model!$W$7*((drdp!B44)*'ABXY-TI1S'!$B44+(drdp!E44)*'ABXY-TI1S'!$C44+(drdp!H44)*'ABXY-TI1S'!$D44))</f>
        <v>-2.2043326198299723E-3</v>
      </c>
      <c r="I44" s="18">
        <f>IF(D44="SING",(A44-A43)/2*Model!$W$7*(COS(Wellpath!$M44+Wellpath!$Q44) / GField),Model!$W$7*((drdp!C44)*'ABXY-TI1S'!$B44+(drdp!F44)*'ABXY-TI1S'!$C44+(drdp!I44)*'ABXY-TI1S'!$D44))</f>
        <v>-5.7357634830696022E-3</v>
      </c>
      <c r="J44" s="18">
        <f>IF(D44="SING",0,Model!$W$7*((drdp!D44)*'ABXY-TI1S'!$B44+(drdp!G44)*'ABXY-TI1S'!$C44+(drdp!J44)*'ABXY-TI1S'!$D44))</f>
        <v>2.1339542171116126E-4</v>
      </c>
      <c r="K44" s="34">
        <f>SUM(E$3:E43)+H44</f>
        <v>-0.49166811484923512</v>
      </c>
      <c r="L44" s="34">
        <f>SUM(F$3:F43)+I44</f>
        <v>-5.7357634830696022E-3</v>
      </c>
      <c r="M44" s="34">
        <f>SUM(G$3:G43)+J44</f>
        <v>2.1339542171116126E-4</v>
      </c>
      <c r="N44" s="35">
        <f t="shared" si="1"/>
        <v>0.24173753515940066</v>
      </c>
      <c r="O44" s="35">
        <f t="shared" si="1"/>
        <v>3.2898982733714734E-5</v>
      </c>
      <c r="P44" s="35">
        <f t="shared" si="1"/>
        <v>4.5537606007284352E-8</v>
      </c>
      <c r="Q44" s="35">
        <f t="shared" si="2"/>
        <v>2.8200920189419142E-3</v>
      </c>
      <c r="R44" s="35">
        <f t="shared" si="3"/>
        <v>-1.049197247101842E-4</v>
      </c>
      <c r="S44" s="35">
        <f t="shared" si="4"/>
        <v>-1.223985667305117E-6</v>
      </c>
    </row>
    <row r="45" spans="1:19" x14ac:dyDescent="0.25">
      <c r="A45" s="26">
        <f>Wellpath!E45</f>
        <v>1260</v>
      </c>
      <c r="B45" s="22">
        <v>0</v>
      </c>
      <c r="C45" s="22">
        <f>-COS(Wellpath!L45) / GField</f>
        <v>-0.10172322355338717</v>
      </c>
      <c r="D45" s="22">
        <f>(TAN(Dip) * COS(Wellpath!L45) * SIN(Wellpath!O45)) / GField</f>
        <v>0.30731987806720018</v>
      </c>
      <c r="E45" s="20">
        <f>IF(D45="SING",(A46-A44)/2*Model!$W$7*(-SIN(Wellpath!$M45+Wellpath!$Q45) / GField),Model!$W$7*((drdp!B45+drdp!K45)*'ABXY-TI1S'!$B45+(drdp!E45+drdp!N45)*'ABXY-TI1S'!$C45+(drdp!H45+drdp!Q45)*'ABXY-TI1S'!$D45))</f>
        <v>-5.6365029952491954E-3</v>
      </c>
      <c r="F45" s="20">
        <f>IF(D45="SING",(A46-A44)/2*Model!$W$7*(COS(Wellpath!$M45+Wellpath!$Q45) / GField),Model!$W$7*((drdp!C45+drdp!L45)*'ABXY-TI1S'!$B45+(drdp!F45+drdp!O45)*'ABXY-TI1S'!$C45+(drdp!I45+drdp!R45)*'ABXY-TI1S'!$D45))</f>
        <v>-1.109631515438206E-2</v>
      </c>
      <c r="G45" s="20">
        <f>IF(D45="SING",0,Model!$W$7*((drdp!D45+drdp!M45)*'ABXY-TI1S'!$B45+(drdp!G45+drdp!P45)*'ABXY-TI1S'!$C45+(drdp!J45+drdp!S45)*'ABXY-TI1S'!$D45))</f>
        <v>8.5150240475635698E-4</v>
      </c>
      <c r="H45" s="18">
        <f>IF(D45="SING",(A45-A44)/2*Model!$W$7*(-SIN(Wellpath!$M45+Wellpath!$Q45) / GField),Model!$W$7*((drdp!B45)*'ABXY-TI1S'!$B45+(drdp!E45)*'ABXY-TI1S'!$C45+(drdp!H45)*'ABXY-TI1S'!$D45))</f>
        <v>-2.8182514976245977E-3</v>
      </c>
      <c r="I45" s="18">
        <f>IF(D45="SING",(A45-A44)/2*Model!$W$7*(COS(Wellpath!$M45+Wellpath!$Q45) / GField),Model!$W$7*((drdp!C45)*'ABXY-TI1S'!$B45+(drdp!F45)*'ABXY-TI1S'!$C45+(drdp!I45)*'ABXY-TI1S'!$D45))</f>
        <v>-5.54815757719103E-3</v>
      </c>
      <c r="J45" s="18">
        <f>IF(D45="SING",0,Model!$W$7*((drdp!D45)*'ABXY-TI1S'!$B45+(drdp!G45)*'ABXY-TI1S'!$C45+(drdp!J45)*'ABXY-TI1S'!$D45))</f>
        <v>4.2575120237817849E-4</v>
      </c>
      <c r="K45" s="21">
        <f>SUM(E$3:E44)+H45</f>
        <v>-0.49669069896668966</v>
      </c>
      <c r="L45" s="21">
        <f>SUM(F$3:F44)+I45</f>
        <v>-1.7019684543330235E-2</v>
      </c>
      <c r="M45" s="21">
        <f>SUM(G$3:G44)+J45</f>
        <v>8.5254204580050095E-4</v>
      </c>
      <c r="N45" s="19">
        <f t="shared" si="1"/>
        <v>0.24670165044001874</v>
      </c>
      <c r="O45" s="19">
        <f t="shared" si="1"/>
        <v>2.8966966195447414E-4</v>
      </c>
      <c r="P45" s="19">
        <f t="shared" si="1"/>
        <v>7.2682793985770344E-7</v>
      </c>
      <c r="Q45" s="19">
        <f t="shared" si="2"/>
        <v>8.4535190120192585E-3</v>
      </c>
      <c r="R45" s="19">
        <f t="shared" si="3"/>
        <v>-4.2344970462714239E-4</v>
      </c>
      <c r="S45" s="19">
        <f t="shared" si="4"/>
        <v>-1.4509996679449924E-5</v>
      </c>
    </row>
    <row r="46" spans="1:19" x14ac:dyDescent="0.25">
      <c r="A46" s="26">
        <f>Wellpath!E46</f>
        <v>1290</v>
      </c>
      <c r="B46" s="22">
        <v>0</v>
      </c>
      <c r="C46" s="22">
        <f>-COS(Wellpath!L46) / GField</f>
        <v>-0.10141301008685671</v>
      </c>
      <c r="D46" s="22">
        <f>(TAN(Dip) * COS(Wellpath!L46) * SIN(Wellpath!O46)) / GField</f>
        <v>0.30638268043052769</v>
      </c>
      <c r="E46" s="20">
        <f>IF(D46="SING",(A47-A45)/2*Model!$W$7*(-SIN(Wellpath!$M46+Wellpath!$Q46) / GField),Model!$W$7*((drdp!B46+drdp!K46)*'ABXY-TI1S'!$B46+(drdp!E46+drdp!N46)*'ABXY-TI1S'!$C46+(drdp!H46+drdp!Q46)*'ABXY-TI1S'!$D46))</f>
        <v>-6.8445950828664153E-3</v>
      </c>
      <c r="F46" s="20">
        <f>IF(D46="SING",(A47-A45)/2*Model!$W$7*(COS(Wellpath!$M46+Wellpath!$Q46) / GField),Model!$W$7*((drdp!C46+drdp!L46)*'ABXY-TI1S'!$B46+(drdp!F46+drdp!O46)*'ABXY-TI1S'!$C46+(drdp!I46+drdp!R46)*'ABXY-TI1S'!$D46))</f>
        <v>-1.0695835266172071E-2</v>
      </c>
      <c r="G46" s="20">
        <f>IF(D46="SING",0,Model!$W$7*((drdp!D46+drdp!M46)*'ABXY-TI1S'!$B46+(drdp!G46+drdp!P46)*'ABXY-TI1S'!$C46+(drdp!J46+drdp!S46)*'ABXY-TI1S'!$D46))</f>
        <v>1.2720655319671409E-3</v>
      </c>
      <c r="H46" s="18">
        <f>IF(D46="SING",(A46-A45)/2*Model!$W$7*(-SIN(Wellpath!$M46+Wellpath!$Q46) / GField),Model!$W$7*((drdp!B46)*'ABXY-TI1S'!$B46+(drdp!E46)*'ABXY-TI1S'!$C46+(drdp!H46)*'ABXY-TI1S'!$D46))</f>
        <v>-3.4222975414332077E-3</v>
      </c>
      <c r="I46" s="18">
        <f>IF(D46="SING",(A46-A45)/2*Model!$W$7*(COS(Wellpath!$M46+Wellpath!$Q46) / GField),Model!$W$7*((drdp!C46)*'ABXY-TI1S'!$B46+(drdp!F46)*'ABXY-TI1S'!$C46+(drdp!I46)*'ABXY-TI1S'!$D46))</f>
        <v>-5.3479176330860356E-3</v>
      </c>
      <c r="J46" s="18">
        <f>IF(D46="SING",0,Model!$W$7*((drdp!D46)*'ABXY-TI1S'!$B46+(drdp!G46)*'ABXY-TI1S'!$C46+(drdp!J46)*'ABXY-TI1S'!$D46))</f>
        <v>6.3603276598357043E-4</v>
      </c>
      <c r="K46" s="21">
        <f>SUM(E$3:E45)+H46</f>
        <v>-0.50293124800574751</v>
      </c>
      <c r="L46" s="21">
        <f>SUM(F$3:F45)+I46</f>
        <v>-2.79157597536073E-2</v>
      </c>
      <c r="M46" s="21">
        <f>SUM(G$3:G45)+J46</f>
        <v>1.91432601416225E-3</v>
      </c>
      <c r="N46" s="19">
        <f t="shared" si="1"/>
        <v>0.25293984022061872</v>
      </c>
      <c r="O46" s="19">
        <f t="shared" si="1"/>
        <v>7.792896426211211E-4</v>
      </c>
      <c r="P46" s="19">
        <f t="shared" si="1"/>
        <v>3.6646440884983267E-6</v>
      </c>
      <c r="Q46" s="19">
        <f t="shared" si="2"/>
        <v>1.4039707891910337E-2</v>
      </c>
      <c r="R46" s="19">
        <f t="shared" si="3"/>
        <v>-9.6277437139248871E-4</v>
      </c>
      <c r="S46" s="19">
        <f t="shared" si="4"/>
        <v>-5.3439865101434019E-5</v>
      </c>
    </row>
    <row r="47" spans="1:19" x14ac:dyDescent="0.25">
      <c r="A47" s="26">
        <f>Wellpath!E47</f>
        <v>1320</v>
      </c>
      <c r="B47" s="22">
        <v>0</v>
      </c>
      <c r="C47" s="22">
        <f>-COS(Wellpath!L47) / GField</f>
        <v>-0.10097924048901209</v>
      </c>
      <c r="D47" s="22">
        <f>(TAN(Dip) * COS(Wellpath!L47) * SIN(Wellpath!O47)) / GField</f>
        <v>0.30507220269238455</v>
      </c>
      <c r="E47" s="20">
        <f>IF(D47="SING",(A48-A46)/2*Model!$W$7*(-SIN(Wellpath!$M47+Wellpath!$Q47) / GField),Model!$W$7*((drdp!B47+drdp!K47)*'ABXY-TI1S'!$B47+(drdp!E47+drdp!N47)*'ABXY-TI1S'!$C47+(drdp!H47+drdp!Q47)*'ABXY-TI1S'!$D47))</f>
        <v>-8.0270557992977234E-3</v>
      </c>
      <c r="F47" s="20">
        <f>IF(D47="SING",(A48-A46)/2*Model!$W$7*(COS(Wellpath!$M47+Wellpath!$Q47) / GField),Model!$W$7*((drdp!C47+drdp!L47)*'ABXY-TI1S'!$B47+(drdp!F47+drdp!O47)*'ABXY-TI1S'!$C47+(drdp!I47+drdp!R47)*'ABXY-TI1S'!$D47))</f>
        <v>-1.0272038399268496E-2</v>
      </c>
      <c r="G47" s="20">
        <f>IF(D47="SING",0,Model!$W$7*((drdp!D47+drdp!M47)*'ABXY-TI1S'!$B47+(drdp!G47+drdp!P47)*'ABXY-TI1S'!$C47+(drdp!J47+drdp!S47)*'ABXY-TI1S'!$D47))</f>
        <v>1.6864312837737607E-3</v>
      </c>
      <c r="H47" s="18">
        <f>IF(D47="SING",(A47-A46)/2*Model!$W$7*(-SIN(Wellpath!$M47+Wellpath!$Q47) / GField),Model!$W$7*((drdp!B47)*'ABXY-TI1S'!$B47+(drdp!E47)*'ABXY-TI1S'!$C47+(drdp!H47)*'ABXY-TI1S'!$D47))</f>
        <v>-4.0135278996488617E-3</v>
      </c>
      <c r="I47" s="18">
        <f>IF(D47="SING",(A47-A46)/2*Model!$W$7*(COS(Wellpath!$M47+Wellpath!$Q47) / GField),Model!$W$7*((drdp!C47)*'ABXY-TI1S'!$B47+(drdp!F47)*'ABXY-TI1S'!$C47+(drdp!I47)*'ABXY-TI1S'!$D47))</f>
        <v>-5.1360191996342478E-3</v>
      </c>
      <c r="J47" s="18">
        <f>IF(D47="SING",0,Model!$W$7*((drdp!D47)*'ABXY-TI1S'!$B47+(drdp!G47)*'ABXY-TI1S'!$C47+(drdp!J47)*'ABXY-TI1S'!$D47))</f>
        <v>8.4321564188688037E-4</v>
      </c>
      <c r="K47" s="21">
        <f>SUM(E$3:E46)+H47</f>
        <v>-0.51036707344682952</v>
      </c>
      <c r="L47" s="21">
        <f>SUM(F$3:F46)+I47</f>
        <v>-3.8399696586327581E-2</v>
      </c>
      <c r="M47" s="21">
        <f>SUM(G$3:G46)+J47</f>
        <v>3.3935744220327008E-3</v>
      </c>
      <c r="N47" s="19">
        <f t="shared" si="1"/>
        <v>0.2604745496586815</v>
      </c>
      <c r="O47" s="19">
        <f t="shared" si="1"/>
        <v>1.474536697922018E-3</v>
      </c>
      <c r="P47" s="19">
        <f t="shared" si="1"/>
        <v>1.1516347357874578E-5</v>
      </c>
      <c r="Q47" s="19">
        <f t="shared" si="2"/>
        <v>1.9597940768010216E-2</v>
      </c>
      <c r="R47" s="19">
        <f t="shared" si="3"/>
        <v>-1.7319686462968454E-3</v>
      </c>
      <c r="S47" s="19">
        <f t="shared" si="4"/>
        <v>-1.3031222814917769E-4</v>
      </c>
    </row>
    <row r="48" spans="1:19" x14ac:dyDescent="0.25">
      <c r="A48" s="26">
        <f>Wellpath!E48</f>
        <v>1350</v>
      </c>
      <c r="B48" s="22">
        <v>0</v>
      </c>
      <c r="C48" s="22">
        <f>-COS(Wellpath!L48) / GField</f>
        <v>-0.10042244324129117</v>
      </c>
      <c r="D48" s="22">
        <f>(TAN(Dip) * COS(Wellpath!L48) * SIN(Wellpath!O48)) / GField</f>
        <v>0.30339004146803117</v>
      </c>
      <c r="E48" s="20">
        <f>IF(D48="SING",(A49-A47)/2*Model!$W$7*(-SIN(Wellpath!$M48+Wellpath!$Q48) / GField),Model!$W$7*((drdp!B48+drdp!K48)*'ABXY-TI1S'!$B48+(drdp!E48+drdp!N48)*'ABXY-TI1S'!$C48+(drdp!H48+drdp!Q48)*'ABXY-TI1S'!$D48))</f>
        <v>-9.1781243147932047E-3</v>
      </c>
      <c r="F48" s="20">
        <f>IF(D48="SING",(A49-A47)/2*Model!$W$7*(COS(Wellpath!$M48+Wellpath!$Q48) / GField),Model!$W$7*((drdp!C48+drdp!L48)*'ABXY-TI1S'!$B48+(drdp!F48+drdp!O48)*'ABXY-TI1S'!$C48+(drdp!I48+drdp!R48)*'ABXY-TI1S'!$D48))</f>
        <v>-9.8269892494069842E-3</v>
      </c>
      <c r="G48" s="20">
        <f>IF(D48="SING",0,Model!$W$7*((drdp!D48+drdp!M48)*'ABXY-TI1S'!$B48+(drdp!G48+drdp!P48)*'ABXY-TI1S'!$C48+(drdp!J48+drdp!S48)*'ABXY-TI1S'!$D48))</f>
        <v>2.0925809118853148E-3</v>
      </c>
      <c r="H48" s="18">
        <f>IF(D48="SING",(A48-A47)/2*Model!$W$7*(-SIN(Wellpath!$M48+Wellpath!$Q48) / GField),Model!$W$7*((drdp!B48)*'ABXY-TI1S'!$B48+(drdp!E48)*'ABXY-TI1S'!$C48+(drdp!H48)*'ABXY-TI1S'!$D48))</f>
        <v>-4.5890621573966024E-3</v>
      </c>
      <c r="I48" s="18">
        <f>IF(D48="SING",(A48-A47)/2*Model!$W$7*(COS(Wellpath!$M48+Wellpath!$Q48) / GField),Model!$W$7*((drdp!C48)*'ABXY-TI1S'!$B48+(drdp!F48)*'ABXY-TI1S'!$C48+(drdp!I48)*'ABXY-TI1S'!$D48))</f>
        <v>-4.9134946247034921E-3</v>
      </c>
      <c r="J48" s="18">
        <f>IF(D48="SING",0,Model!$W$7*((drdp!D48)*'ABXY-TI1S'!$B48+(drdp!G48)*'ABXY-TI1S'!$C48+(drdp!J48)*'ABXY-TI1S'!$D48))</f>
        <v>1.0462904559426574E-3</v>
      </c>
      <c r="K48" s="21">
        <f>SUM(E$3:E47)+H48</f>
        <v>-0.51896966350387508</v>
      </c>
      <c r="L48" s="21">
        <f>SUM(F$3:F47)+I48</f>
        <v>-4.8449210410665328E-2</v>
      </c>
      <c r="M48" s="21">
        <f>SUM(G$3:G47)+J48</f>
        <v>5.2830805198622391E-3</v>
      </c>
      <c r="N48" s="19">
        <f t="shared" si="1"/>
        <v>0.26932951163732533</v>
      </c>
      <c r="O48" s="19">
        <f t="shared" si="1"/>
        <v>2.3473259894169216E-3</v>
      </c>
      <c r="P48" s="19">
        <f t="shared" si="1"/>
        <v>2.7910939779347867E-5</v>
      </c>
      <c r="Q48" s="19">
        <f t="shared" si="2"/>
        <v>2.5143670423851426E-2</v>
      </c>
      <c r="R48" s="19">
        <f t="shared" si="3"/>
        <v>-2.7417585196567837E-3</v>
      </c>
      <c r="S48" s="19">
        <f t="shared" si="4"/>
        <v>-2.5596107972329277E-4</v>
      </c>
    </row>
    <row r="49" spans="1:19" x14ac:dyDescent="0.25">
      <c r="A49" s="26">
        <f>Wellpath!E49</f>
        <v>1380</v>
      </c>
      <c r="B49" s="22">
        <v>0</v>
      </c>
      <c r="C49" s="22">
        <f>-COS(Wellpath!L49) / GField</f>
        <v>-9.9743296715372298E-2</v>
      </c>
      <c r="D49" s="22">
        <f>(TAN(Dip) * COS(Wellpath!L49) * SIN(Wellpath!O49)) / GField</f>
        <v>0.30133824621180227</v>
      </c>
      <c r="E49" s="20">
        <f>IF(D49="SING",(A50-A48)/2*Model!$W$7*(-SIN(Wellpath!$M49+Wellpath!$Q49) / GField),Model!$W$7*((drdp!B49+drdp!K49)*'ABXY-TI1S'!$B49+(drdp!E49+drdp!N49)*'ABXY-TI1S'!$C49+(drdp!H49+drdp!Q49)*'ABXY-TI1S'!$D49))</f>
        <v>-1.0292192739250371E-2</v>
      </c>
      <c r="F49" s="20">
        <f>IF(D49="SING",(A50-A48)/2*Model!$W$7*(COS(Wellpath!$M49+Wellpath!$Q49) / GField),Model!$W$7*((drdp!C49+drdp!L49)*'ABXY-TI1S'!$B49+(drdp!F49+drdp!O49)*'ABXY-TI1S'!$C49+(drdp!I49+drdp!R49)*'ABXY-TI1S'!$D49))</f>
        <v>-9.3628560513094681E-3</v>
      </c>
      <c r="G49" s="20">
        <f>IF(D49="SING",0,Model!$W$7*((drdp!D49+drdp!M49)*'ABXY-TI1S'!$B49+(drdp!G49+drdp!P49)*'ABXY-TI1S'!$C49+(drdp!J49+drdp!S49)*'ABXY-TI1S'!$D49))</f>
        <v>2.488535696139662E-3</v>
      </c>
      <c r="H49" s="18">
        <f>IF(D49="SING",(A49-A48)/2*Model!$W$7*(-SIN(Wellpath!$M49+Wellpath!$Q49) / GField),Model!$W$7*((drdp!B49)*'ABXY-TI1S'!$B49+(drdp!E49)*'ABXY-TI1S'!$C49+(drdp!H49)*'ABXY-TI1S'!$D49))</f>
        <v>-5.1460963696251857E-3</v>
      </c>
      <c r="I49" s="18">
        <f>IF(D49="SING",(A49-A48)/2*Model!$W$7*(COS(Wellpath!$M49+Wellpath!$Q49) / GField),Model!$W$7*((drdp!C49)*'ABXY-TI1S'!$B49+(drdp!F49)*'ABXY-TI1S'!$C49+(drdp!I49)*'ABXY-TI1S'!$D49))</f>
        <v>-4.681428025654734E-3</v>
      </c>
      <c r="J49" s="18">
        <f>IF(D49="SING",0,Model!$W$7*((drdp!D49)*'ABXY-TI1S'!$B49+(drdp!G49)*'ABXY-TI1S'!$C49+(drdp!J49)*'ABXY-TI1S'!$D49))</f>
        <v>1.244267848069831E-3</v>
      </c>
      <c r="K49" s="21">
        <f>SUM(E$3:E48)+H49</f>
        <v>-0.52870482203089686</v>
      </c>
      <c r="L49" s="21">
        <f>SUM(F$3:F48)+I49</f>
        <v>-5.8044133061023552E-2</v>
      </c>
      <c r="M49" s="21">
        <f>SUM(G$3:G48)+J49</f>
        <v>7.5736388238747268E-3</v>
      </c>
      <c r="N49" s="19">
        <f t="shared" si="1"/>
        <v>0.27952878883872234</v>
      </c>
      <c r="O49" s="19">
        <f t="shared" si="1"/>
        <v>3.3691213828058075E-3</v>
      </c>
      <c r="P49" s="19">
        <f t="shared" si="1"/>
        <v>5.7360005034502559E-5</v>
      </c>
      <c r="Q49" s="19">
        <f t="shared" si="2"/>
        <v>3.0688213039966154E-2</v>
      </c>
      <c r="R49" s="19">
        <f t="shared" si="3"/>
        <v>-4.0042193665029788E-3</v>
      </c>
      <c r="S49" s="19">
        <f t="shared" si="4"/>
        <v>-4.3960529964911854E-4</v>
      </c>
    </row>
    <row r="50" spans="1:19" x14ac:dyDescent="0.25">
      <c r="A50" s="26">
        <f>Wellpath!E50</f>
        <v>1410</v>
      </c>
      <c r="B50" s="22">
        <v>0</v>
      </c>
      <c r="C50" s="22">
        <f>-COS(Wellpath!L50) / GField</f>
        <v>-9.8942628346682771E-2</v>
      </c>
      <c r="D50" s="22">
        <f>(TAN(Dip) * COS(Wellpath!L50) * SIN(Wellpath!O50)) / GField</f>
        <v>0.2989193167201627</v>
      </c>
      <c r="E50" s="20">
        <f>IF(D50="SING",(A51-A49)/2*Model!$W$7*(-SIN(Wellpath!$M50+Wellpath!$Q50) / GField),Model!$W$7*((drdp!B50+drdp!K50)*'ABXY-TI1S'!$B50+(drdp!E50+drdp!N50)*'ABXY-TI1S'!$C50+(drdp!H50+drdp!Q50)*'ABXY-TI1S'!$D50))</f>
        <v>-1.1363833443291026E-2</v>
      </c>
      <c r="F50" s="20">
        <f>IF(D50="SING",(A51-A49)/2*Model!$W$7*(COS(Wellpath!$M50+Wellpath!$Q50) / GField),Model!$W$7*((drdp!C50+drdp!L50)*'ABXY-TI1S'!$B50+(drdp!F50+drdp!O50)*'ABXY-TI1S'!$C50+(drdp!I50+drdp!R50)*'ABXY-TI1S'!$D50))</f>
        <v>-8.8819000152625793E-3</v>
      </c>
      <c r="G50" s="20">
        <f>IF(D50="SING",0,Model!$W$7*((drdp!D50+drdp!M50)*'ABXY-TI1S'!$B50+(drdp!G50+drdp!P50)*'ABXY-TI1S'!$C50+(drdp!J50+drdp!S50)*'ABXY-TI1S'!$D50))</f>
        <v>2.8723665846291497E-3</v>
      </c>
      <c r="H50" s="18">
        <f>IF(D50="SING",(A50-A49)/2*Model!$W$7*(-SIN(Wellpath!$M50+Wellpath!$Q50) / GField),Model!$W$7*((drdp!B50)*'ABXY-TI1S'!$B50+(drdp!E50)*'ABXY-TI1S'!$C50+(drdp!H50)*'ABXY-TI1S'!$D50))</f>
        <v>-5.6819167216455128E-3</v>
      </c>
      <c r="I50" s="18">
        <f>IF(D50="SING",(A50-A49)/2*Model!$W$7*(COS(Wellpath!$M50+Wellpath!$Q50) / GField),Model!$W$7*((drdp!C50)*'ABXY-TI1S'!$B50+(drdp!F50)*'ABXY-TI1S'!$C50+(drdp!I50)*'ABXY-TI1S'!$D50))</f>
        <v>-4.4409500076312896E-3</v>
      </c>
      <c r="J50" s="18">
        <f>IF(D50="SING",0,Model!$W$7*((drdp!D50)*'ABXY-TI1S'!$B50+(drdp!G50)*'ABXY-TI1S'!$C50+(drdp!J50)*'ABXY-TI1S'!$D50))</f>
        <v>1.4361832923145748E-3</v>
      </c>
      <c r="K50" s="21">
        <f>SUM(E$3:E49)+H50</f>
        <v>-0.53953283512216765</v>
      </c>
      <c r="L50" s="21">
        <f>SUM(F$3:F49)+I50</f>
        <v>-6.7166511094309572E-2</v>
      </c>
      <c r="M50" s="21">
        <f>SUM(G$3:G49)+J50</f>
        <v>1.0254089964259132E-2</v>
      </c>
      <c r="N50" s="19">
        <f t="shared" si="1"/>
        <v>0.29109568017496412</v>
      </c>
      <c r="O50" s="19">
        <f t="shared" si="1"/>
        <v>4.511340212582011E-3</v>
      </c>
      <c r="P50" s="19">
        <f t="shared" si="1"/>
        <v>1.0514636099511984E-4</v>
      </c>
      <c r="Q50" s="19">
        <f t="shared" si="2"/>
        <v>3.6238538155977371E-2</v>
      </c>
      <c r="R50" s="19">
        <f t="shared" si="3"/>
        <v>-5.532418230014496E-3</v>
      </c>
      <c r="S50" s="19">
        <f t="shared" si="4"/>
        <v>-6.887314473464594E-4</v>
      </c>
    </row>
    <row r="51" spans="1:19" x14ac:dyDescent="0.25">
      <c r="A51" s="26">
        <f>Wellpath!E51</f>
        <v>1440</v>
      </c>
      <c r="B51" s="22">
        <v>0</v>
      </c>
      <c r="C51" s="22">
        <f>-COS(Wellpath!L51) / GField</f>
        <v>-9.8021413626296336E-2</v>
      </c>
      <c r="D51" s="22">
        <f>(TAN(Dip) * COS(Wellpath!L51) * SIN(Wellpath!O51)) / GField</f>
        <v>0.2961362000860906</v>
      </c>
      <c r="E51" s="20">
        <f>IF(D51="SING",(A52-A50)/2*Model!$W$7*(-SIN(Wellpath!$M51+Wellpath!$Q51) / GField),Model!$W$7*((drdp!B51+drdp!K51)*'ABXY-TI1S'!$B51+(drdp!E51+drdp!N51)*'ABXY-TI1S'!$C51+(drdp!H51+drdp!Q51)*'ABXY-TI1S'!$D51))</f>
        <v>-1.2387825501126029E-2</v>
      </c>
      <c r="F51" s="20">
        <f>IF(D51="SING",(A52-A50)/2*Model!$W$7*(COS(Wellpath!$M51+Wellpath!$Q51) / GField),Model!$W$7*((drdp!C51+drdp!L51)*'ABXY-TI1S'!$B51+(drdp!F51+drdp!O51)*'ABXY-TI1S'!$C51+(drdp!I51+drdp!R51)*'ABXY-TI1S'!$D51))</f>
        <v>-8.3864643107284011E-3</v>
      </c>
      <c r="G51" s="20">
        <f>IF(D51="SING",0,Model!$W$7*((drdp!D51+drdp!M51)*'ABXY-TI1S'!$B51+(drdp!G51+drdp!P51)*'ABXY-TI1S'!$C51+(drdp!J51+drdp!S51)*'ABXY-TI1S'!$D51))</f>
        <v>3.242203591847603E-3</v>
      </c>
      <c r="H51" s="18">
        <f>IF(D51="SING",(A51-A50)/2*Model!$W$7*(-SIN(Wellpath!$M51+Wellpath!$Q51) / GField),Model!$W$7*((drdp!B51)*'ABXY-TI1S'!$B51+(drdp!E51)*'ABXY-TI1S'!$C51+(drdp!H51)*'ABXY-TI1S'!$D51))</f>
        <v>-6.1939127505630147E-3</v>
      </c>
      <c r="I51" s="18">
        <f>IF(D51="SING",(A51-A50)/2*Model!$W$7*(COS(Wellpath!$M51+Wellpath!$Q51) / GField),Model!$W$7*((drdp!C51)*'ABXY-TI1S'!$B51+(drdp!F51)*'ABXY-TI1S'!$C51+(drdp!I51)*'ABXY-TI1S'!$D51))</f>
        <v>-4.1932321553642005E-3</v>
      </c>
      <c r="J51" s="18">
        <f>IF(D51="SING",0,Model!$W$7*((drdp!D51)*'ABXY-TI1S'!$B51+(drdp!G51)*'ABXY-TI1S'!$C51+(drdp!J51)*'ABXY-TI1S'!$D51))</f>
        <v>1.6211017959238015E-3</v>
      </c>
      <c r="K51" s="21">
        <f>SUM(E$3:E50)+H51</f>
        <v>-0.55140866459437621</v>
      </c>
      <c r="L51" s="21">
        <f>SUM(F$3:F50)+I51</f>
        <v>-7.5800693257305068E-2</v>
      </c>
      <c r="M51" s="21">
        <f>SUM(G$3:G50)+J51</f>
        <v>1.331137505249751E-2</v>
      </c>
      <c r="N51" s="19">
        <f t="shared" si="1"/>
        <v>0.30405151538975328</v>
      </c>
      <c r="O51" s="19">
        <f t="shared" si="1"/>
        <v>5.7457450982880539E-3</v>
      </c>
      <c r="P51" s="19">
        <f t="shared" si="1"/>
        <v>1.771927057882531E-4</v>
      </c>
      <c r="Q51" s="19">
        <f t="shared" si="2"/>
        <v>4.1797159044338526E-2</v>
      </c>
      <c r="R51" s="19">
        <f t="shared" si="3"/>
        <v>-7.3400075416125464E-3</v>
      </c>
      <c r="S51" s="19">
        <f t="shared" si="4"/>
        <v>-1.0090114571873069E-3</v>
      </c>
    </row>
    <row r="52" spans="1:19" x14ac:dyDescent="0.25">
      <c r="A52" s="26">
        <f>Wellpath!E52</f>
        <v>1470</v>
      </c>
      <c r="B52" s="22">
        <v>0</v>
      </c>
      <c r="C52" s="22">
        <f>-COS(Wellpath!L52) / GField</f>
        <v>-9.6980774912447526E-2</v>
      </c>
      <c r="D52" s="22">
        <f>(TAN(Dip) * COS(Wellpath!L52) * SIN(Wellpath!O52)) / GField</f>
        <v>0.29299228710849823</v>
      </c>
      <c r="E52" s="20">
        <f>IF(D52="SING",(A53-A51)/2*Model!$W$7*(-SIN(Wellpath!$M52+Wellpath!$Q52) / GField),Model!$W$7*((drdp!B52+drdp!K52)*'ABXY-TI1S'!$B52+(drdp!E52+drdp!N52)*'ABXY-TI1S'!$C52+(drdp!H52+drdp!Q52)*'ABXY-TI1S'!$D52))</f>
        <v>-1.3359180126380939E-2</v>
      </c>
      <c r="F52" s="20">
        <f>IF(D52="SING",(A53-A51)/2*Model!$W$7*(COS(Wellpath!$M52+Wellpath!$Q52) / GField),Model!$W$7*((drdp!C52+drdp!L52)*'ABXY-TI1S'!$B52+(drdp!F52+drdp!O52)*'ABXY-TI1S'!$C52+(drdp!I52+drdp!R52)*'ABXY-TI1S'!$D52))</f>
        <v>-7.8789626506584037E-3</v>
      </c>
      <c r="G52" s="20">
        <f>IF(D52="SING",0,Model!$W$7*((drdp!D52+drdp!M52)*'ABXY-TI1S'!$B52+(drdp!G52+drdp!P52)*'ABXY-TI1S'!$C52+(drdp!J52+drdp!S52)*'ABXY-TI1S'!$D52))</f>
        <v>3.5962449090717408E-3</v>
      </c>
      <c r="H52" s="18">
        <f>IF(D52="SING",(A52-A51)/2*Model!$W$7*(-SIN(Wellpath!$M52+Wellpath!$Q52) / GField),Model!$W$7*((drdp!B52)*'ABXY-TI1S'!$B52+(drdp!E52)*'ABXY-TI1S'!$C52+(drdp!H52)*'ABXY-TI1S'!$D52))</f>
        <v>-6.6795900631904694E-3</v>
      </c>
      <c r="I52" s="18">
        <f>IF(D52="SING",(A52-A51)/2*Model!$W$7*(COS(Wellpath!$M52+Wellpath!$Q52) / GField),Model!$W$7*((drdp!C52)*'ABXY-TI1S'!$B52+(drdp!F52)*'ABXY-TI1S'!$C52+(drdp!I52)*'ABXY-TI1S'!$D52))</f>
        <v>-3.9394813253292018E-3</v>
      </c>
      <c r="J52" s="18">
        <f>IF(D52="SING",0,Model!$W$7*((drdp!D52)*'ABXY-TI1S'!$B52+(drdp!G52)*'ABXY-TI1S'!$C52+(drdp!J52)*'ABXY-TI1S'!$D52))</f>
        <v>1.7981224545358704E-3</v>
      </c>
      <c r="K52" s="21">
        <f>SUM(E$3:E51)+H52</f>
        <v>-0.56428216740812975</v>
      </c>
      <c r="L52" s="21">
        <f>SUM(F$3:F51)+I52</f>
        <v>-8.393340673799847E-2</v>
      </c>
      <c r="M52" s="21">
        <f>SUM(G$3:G51)+J52</f>
        <v>1.6730599302957182E-2</v>
      </c>
      <c r="N52" s="19">
        <f t="shared" si="1"/>
        <v>0.31841436445481658</v>
      </c>
      <c r="O52" s="19">
        <f t="shared" si="1"/>
        <v>7.044816766646287E-3</v>
      </c>
      <c r="P52" s="19">
        <f t="shared" si="1"/>
        <v>2.7991295303611135E-4</v>
      </c>
      <c r="Q52" s="19">
        <f t="shared" si="2"/>
        <v>4.7362124672065901E-2</v>
      </c>
      <c r="R52" s="19">
        <f t="shared" si="3"/>
        <v>-9.4407788367096238E-3</v>
      </c>
      <c r="S52" s="19">
        <f t="shared" si="4"/>
        <v>-1.4042561962655789E-3</v>
      </c>
    </row>
    <row r="53" spans="1:19" x14ac:dyDescent="0.25">
      <c r="A53" s="26">
        <f>Wellpath!E53</f>
        <v>1500</v>
      </c>
      <c r="B53" s="22">
        <v>0</v>
      </c>
      <c r="C53" s="22">
        <f>-COS(Wellpath!L53) / GField</f>
        <v>-9.5821980063111101E-2</v>
      </c>
      <c r="D53" s="22">
        <f>(TAN(Dip) * COS(Wellpath!L53) * SIN(Wellpath!O53)) / GField</f>
        <v>0.28949140816106622</v>
      </c>
      <c r="E53" s="20">
        <f>IF(D53="SING",(A54-A52)/2*Model!$W$7*(-SIN(Wellpath!$M53+Wellpath!$Q53) / GField),Model!$W$7*((drdp!B53+drdp!K53)*'ABXY-TI1S'!$B53+(drdp!E53+drdp!N53)*'ABXY-TI1S'!$C53+(drdp!H53+drdp!Q53)*'ABXY-TI1S'!$D53))</f>
        <v>-1.4273164976961733E-2</v>
      </c>
      <c r="F53" s="20">
        <f>IF(D53="SING",(A54-A52)/2*Model!$W$7*(COS(Wellpath!$M53+Wellpath!$Q53) / GField),Model!$W$7*((drdp!C53+drdp!L53)*'ABXY-TI1S'!$B53+(drdp!F53+drdp!O53)*'ABXY-TI1S'!$C53+(drdp!I53+drdp!R53)*'ABXY-TI1S'!$D53))</f>
        <v>-7.3618675321265618E-3</v>
      </c>
      <c r="G53" s="20">
        <f>IF(D53="SING",0,Model!$W$7*((drdp!D53+drdp!M53)*'ABXY-TI1S'!$B53+(drdp!G53+drdp!P53)*'ABXY-TI1S'!$C53+(drdp!J53+drdp!S53)*'ABXY-TI1S'!$D53))</f>
        <v>3.9327656825921559E-3</v>
      </c>
      <c r="H53" s="18">
        <f>IF(D53="SING",(A53-A52)/2*Model!$W$7*(-SIN(Wellpath!$M53+Wellpath!$Q53) / GField),Model!$W$7*((drdp!B53)*'ABXY-TI1S'!$B53+(drdp!E53)*'ABXY-TI1S'!$C53+(drdp!H53)*'ABXY-TI1S'!$D53))</f>
        <v>-7.1365824884808667E-3</v>
      </c>
      <c r="I53" s="18">
        <f>IF(D53="SING",(A53-A52)/2*Model!$W$7*(COS(Wellpath!$M53+Wellpath!$Q53) / GField),Model!$W$7*((drdp!C53)*'ABXY-TI1S'!$B53+(drdp!F53)*'ABXY-TI1S'!$C53+(drdp!I53)*'ABXY-TI1S'!$D53))</f>
        <v>-3.6809337660632809E-3</v>
      </c>
      <c r="J53" s="18">
        <f>IF(D53="SING",0,Model!$W$7*((drdp!D53)*'ABXY-TI1S'!$B53+(drdp!G53)*'ABXY-TI1S'!$C53+(drdp!J53)*'ABXY-TI1S'!$D53))</f>
        <v>1.966382841296078E-3</v>
      </c>
      <c r="K53" s="21">
        <f>SUM(E$3:E52)+H53</f>
        <v>-0.57809833995980098</v>
      </c>
      <c r="L53" s="21">
        <f>SUM(F$3:F52)+I53</f>
        <v>-9.1553821829390952E-2</v>
      </c>
      <c r="M53" s="21">
        <f>SUM(G$3:G52)+J53</f>
        <v>2.0495104598789129E-2</v>
      </c>
      <c r="N53" s="19">
        <f t="shared" si="1"/>
        <v>0.33419769066427762</v>
      </c>
      <c r="O53" s="19">
        <f t="shared" si="1"/>
        <v>8.3821022915678625E-3</v>
      </c>
      <c r="P53" s="19">
        <f t="shared" si="1"/>
        <v>4.2004931251530734E-4</v>
      </c>
      <c r="Q53" s="19">
        <f t="shared" si="2"/>
        <v>5.2927112416546296E-2</v>
      </c>
      <c r="R53" s="19">
        <f t="shared" si="3"/>
        <v>-1.1848185945862479E-2</v>
      </c>
      <c r="S53" s="19">
        <f t="shared" si="4"/>
        <v>-1.8764051548122711E-3</v>
      </c>
    </row>
    <row r="54" spans="1:19" x14ac:dyDescent="0.25">
      <c r="A54" s="26">
        <f>Wellpath!E54</f>
        <v>1530</v>
      </c>
      <c r="B54" s="22">
        <v>0</v>
      </c>
      <c r="C54" s="22">
        <f>-COS(Wellpath!L54) / GField</f>
        <v>-9.4546440891312269E-2</v>
      </c>
      <c r="D54" s="22">
        <f>(TAN(Dip) * COS(Wellpath!L54) * SIN(Wellpath!O54)) / GField</f>
        <v>0.28563782852552294</v>
      </c>
      <c r="E54" s="20">
        <f>IF(D54="SING",(A55-A53)/2*Model!$W$7*(-SIN(Wellpath!$M54+Wellpath!$Q54) / GField),Model!$W$7*((drdp!B54+drdp!K54)*'ABXY-TI1S'!$B54+(drdp!E54+drdp!N54)*'ABXY-TI1S'!$C54+(drdp!H54+drdp!Q54)*'ABXY-TI1S'!$D54))</f>
        <v>-1.512532721054982E-2</v>
      </c>
      <c r="F54" s="20">
        <f>IF(D54="SING",(A55-A53)/2*Model!$W$7*(COS(Wellpath!$M54+Wellpath!$Q54) / GField),Model!$W$7*((drdp!C54+drdp!L54)*'ABXY-TI1S'!$B54+(drdp!F54+drdp!O54)*'ABXY-TI1S'!$C54+(drdp!I54+drdp!R54)*'ABXY-TI1S'!$D54))</f>
        <v>-6.8376981905721411E-3</v>
      </c>
      <c r="G54" s="20">
        <f>IF(D54="SING",0,Model!$W$7*((drdp!D54+drdp!M54)*'ABXY-TI1S'!$B54+(drdp!G54+drdp!P54)*'ABXY-TI1S'!$C54+(drdp!J54+drdp!S54)*'ABXY-TI1S'!$D54))</f>
        <v>4.2501264170272043E-3</v>
      </c>
      <c r="H54" s="18">
        <f>IF(D54="SING",(A54-A53)/2*Model!$W$7*(-SIN(Wellpath!$M54+Wellpath!$Q54) / GField),Model!$W$7*((drdp!B54)*'ABXY-TI1S'!$B54+(drdp!E54)*'ABXY-TI1S'!$C54+(drdp!H54)*'ABXY-TI1S'!$D54))</f>
        <v>-7.5626636052749099E-3</v>
      </c>
      <c r="I54" s="18">
        <f>IF(D54="SING",(A54-A53)/2*Model!$W$7*(COS(Wellpath!$M54+Wellpath!$Q54) / GField),Model!$W$7*((drdp!C54)*'ABXY-TI1S'!$B54+(drdp!F54)*'ABXY-TI1S'!$C54+(drdp!I54)*'ABXY-TI1S'!$D54))</f>
        <v>-3.4188490952860705E-3</v>
      </c>
      <c r="J54" s="18">
        <f>IF(D54="SING",0,Model!$W$7*((drdp!D54)*'ABXY-TI1S'!$B54+(drdp!G54)*'ABXY-TI1S'!$C54+(drdp!J54)*'ABXY-TI1S'!$D54))</f>
        <v>2.1250632085136022E-3</v>
      </c>
      <c r="K54" s="21">
        <f>SUM(E$3:E53)+H54</f>
        <v>-0.59279758605355681</v>
      </c>
      <c r="L54" s="21">
        <f>SUM(F$3:F53)+I54</f>
        <v>-9.8653604690740304E-2</v>
      </c>
      <c r="M54" s="21">
        <f>SUM(G$3:G53)+J54</f>
        <v>2.4586550648598809E-2</v>
      </c>
      <c r="N54" s="19">
        <f t="shared" si="1"/>
        <v>0.35140897803092408</v>
      </c>
      <c r="O54" s="19">
        <f t="shared" si="1"/>
        <v>9.7325337184768577E-3</v>
      </c>
      <c r="P54" s="19">
        <f t="shared" si="1"/>
        <v>6.0449847279611451E-4</v>
      </c>
      <c r="Q54" s="19">
        <f t="shared" si="2"/>
        <v>5.8481618716152699E-2</v>
      </c>
      <c r="R54" s="19">
        <f t="shared" si="3"/>
        <v>-1.4574847873872886E-2</v>
      </c>
      <c r="S54" s="19">
        <f t="shared" si="4"/>
        <v>-2.4255518483957315E-3</v>
      </c>
    </row>
    <row r="55" spans="1:19" x14ac:dyDescent="0.25">
      <c r="A55" s="26">
        <f>Wellpath!E55</f>
        <v>1560</v>
      </c>
      <c r="B55" s="22">
        <v>0</v>
      </c>
      <c r="C55" s="22">
        <f>-COS(Wellpath!L55) / GField</f>
        <v>-9.3155711445050138E-2</v>
      </c>
      <c r="D55" s="22">
        <f>(TAN(Dip) * COS(Wellpath!L55) * SIN(Wellpath!O55)) / GField</f>
        <v>0.28143624319505572</v>
      </c>
      <c r="E55" s="20">
        <f>IF(D55="SING",(A56-A54)/2*Model!$W$7*(-SIN(Wellpath!$M55+Wellpath!$Q55) / GField),Model!$W$7*((drdp!B55+drdp!K55)*'ABXY-TI1S'!$B55+(drdp!E55+drdp!N55)*'ABXY-TI1S'!$C55+(drdp!H55+drdp!Q55)*'ABXY-TI1S'!$D55))</f>
        <v>-1.5911515178402204E-2</v>
      </c>
      <c r="F55" s="20">
        <f>IF(D55="SING",(A56-A54)/2*Model!$W$7*(COS(Wellpath!$M55+Wellpath!$Q55) / GField),Model!$W$7*((drdp!C55+drdp!L55)*'ABXY-TI1S'!$B55+(drdp!F55+drdp!O55)*'ABXY-TI1S'!$C55+(drdp!I55+drdp!R55)*'ABXY-TI1S'!$D55))</f>
        <v>-6.3090083263378765E-3</v>
      </c>
      <c r="G55" s="20">
        <f>IF(D55="SING",0,Model!$W$7*((drdp!D55+drdp!M55)*'ABXY-TI1S'!$B55+(drdp!G55+drdp!P55)*'ABXY-TI1S'!$C55+(drdp!J55+drdp!S55)*'ABXY-TI1S'!$D55))</f>
        <v>4.5467809627797113E-3</v>
      </c>
      <c r="H55" s="18">
        <f>IF(D55="SING",(A55-A54)/2*Model!$W$7*(-SIN(Wellpath!$M55+Wellpath!$Q55) / GField),Model!$W$7*((drdp!B55)*'ABXY-TI1S'!$B55+(drdp!E55)*'ABXY-TI1S'!$C55+(drdp!H55)*'ABXY-TI1S'!$D55))</f>
        <v>-7.9557575892011019E-3</v>
      </c>
      <c r="I55" s="18">
        <f>IF(D55="SING",(A55-A54)/2*Model!$W$7*(COS(Wellpath!$M55+Wellpath!$Q55) / GField),Model!$W$7*((drdp!C55)*'ABXY-TI1S'!$B55+(drdp!F55)*'ABXY-TI1S'!$C55+(drdp!I55)*'ABXY-TI1S'!$D55))</f>
        <v>-3.1545041631689382E-3</v>
      </c>
      <c r="J55" s="18">
        <f>IF(D55="SING",0,Model!$W$7*((drdp!D55)*'ABXY-TI1S'!$B55+(drdp!G55)*'ABXY-TI1S'!$C55+(drdp!J55)*'ABXY-TI1S'!$D55))</f>
        <v>2.2733904813898556E-3</v>
      </c>
      <c r="K55" s="21">
        <f>SUM(E$3:E54)+H55</f>
        <v>-0.60831600724803281</v>
      </c>
      <c r="L55" s="21">
        <f>SUM(F$3:F54)+I55</f>
        <v>-0.10522695794919532</v>
      </c>
      <c r="M55" s="21">
        <f>SUM(G$3:G54)+J55</f>
        <v>2.8985004338502266E-2</v>
      </c>
      <c r="N55" s="19">
        <f t="shared" si="1"/>
        <v>0.37004836467418872</v>
      </c>
      <c r="O55" s="19">
        <f t="shared" si="1"/>
        <v>1.1072712679241719E-2</v>
      </c>
      <c r="P55" s="19">
        <f t="shared" si="1"/>
        <v>8.4013047650299518E-4</v>
      </c>
      <c r="Q55" s="19">
        <f t="shared" si="2"/>
        <v>6.4011242914511143E-2</v>
      </c>
      <c r="R55" s="19">
        <f t="shared" si="3"/>
        <v>-1.7632042109264608E-2</v>
      </c>
      <c r="S55" s="19">
        <f t="shared" si="4"/>
        <v>-3.0500038326848216E-3</v>
      </c>
    </row>
    <row r="56" spans="1:19" x14ac:dyDescent="0.25">
      <c r="A56" s="26">
        <f>Wellpath!E56</f>
        <v>1590</v>
      </c>
      <c r="B56" s="22">
        <v>0</v>
      </c>
      <c r="C56" s="22">
        <f>-COS(Wellpath!L56) / GField</f>
        <v>-9.1651486113929537E-2</v>
      </c>
      <c r="D56" s="22">
        <f>(TAN(Dip) * COS(Wellpath!L56) * SIN(Wellpath!O56)) / GField</f>
        <v>0.27689177115418534</v>
      </c>
      <c r="E56" s="20">
        <f>IF(D56="SING",(A57-A55)/2*Model!$W$7*(-SIN(Wellpath!$M56+Wellpath!$Q56) / GField),Model!$W$7*((drdp!B56+drdp!K56)*'ABXY-TI1S'!$B56+(drdp!E56+drdp!N56)*'ABXY-TI1S'!$C56+(drdp!H56+drdp!Q56)*'ABXY-TI1S'!$D56))</f>
        <v>-1.6627898651766851E-2</v>
      </c>
      <c r="F56" s="20">
        <f>IF(D56="SING",(A57-A55)/2*Model!$W$7*(COS(Wellpath!$M56+Wellpath!$Q56) / GField),Model!$W$7*((drdp!C56+drdp!L56)*'ABXY-TI1S'!$B56+(drdp!F56+drdp!O56)*'ABXY-TI1S'!$C56+(drdp!I56+drdp!R56)*'ABXY-TI1S'!$D56))</f>
        <v>-5.778373663298599E-3</v>
      </c>
      <c r="G56" s="20">
        <f>IF(D56="SING",0,Model!$W$7*((drdp!D56+drdp!M56)*'ABXY-TI1S'!$B56+(drdp!G56+drdp!P56)*'ABXY-TI1S'!$C56+(drdp!J56+drdp!S56)*'ABXY-TI1S'!$D56))</f>
        <v>4.8212840487223798E-3</v>
      </c>
      <c r="H56" s="18">
        <f>IF(D56="SING",(A56-A55)/2*Model!$W$7*(-SIN(Wellpath!$M56+Wellpath!$Q56) / GField),Model!$W$7*((drdp!B56)*'ABXY-TI1S'!$B56+(drdp!E56)*'ABXY-TI1S'!$C56+(drdp!H56)*'ABXY-TI1S'!$D56))</f>
        <v>-8.3139493258834254E-3</v>
      </c>
      <c r="I56" s="18">
        <f>IF(D56="SING",(A56-A55)/2*Model!$W$7*(COS(Wellpath!$M56+Wellpath!$Q56) / GField),Model!$W$7*((drdp!C56)*'ABXY-TI1S'!$B56+(drdp!F56)*'ABXY-TI1S'!$C56+(drdp!I56)*'ABXY-TI1S'!$D56))</f>
        <v>-2.8891868316492995E-3</v>
      </c>
      <c r="J56" s="18">
        <f>IF(D56="SING",0,Model!$W$7*((drdp!D56)*'ABXY-TI1S'!$B56+(drdp!G56)*'ABXY-TI1S'!$C56+(drdp!J56)*'ABXY-TI1S'!$D56))</f>
        <v>2.4106420243611899E-3</v>
      </c>
      <c r="K56" s="21">
        <f>SUM(E$3:E55)+H56</f>
        <v>-0.62458571416311737</v>
      </c>
      <c r="L56" s="21">
        <f>SUM(F$3:F55)+I56</f>
        <v>-0.11127064894401355</v>
      </c>
      <c r="M56" s="21">
        <f>SUM(G$3:G55)+J56</f>
        <v>3.3669036844253313E-2</v>
      </c>
      <c r="N56" s="19">
        <f t="shared" si="1"/>
        <v>0.39010731433665136</v>
      </c>
      <c r="O56" s="19">
        <f t="shared" si="1"/>
        <v>1.2381157316421903E-2</v>
      </c>
      <c r="P56" s="19">
        <f t="shared" si="1"/>
        <v>1.1336040420196871E-3</v>
      </c>
      <c r="Q56" s="19">
        <f t="shared" si="2"/>
        <v>6.9498057736090219E-2</v>
      </c>
      <c r="R56" s="19">
        <f t="shared" si="3"/>
        <v>-2.1029199422552266E-2</v>
      </c>
      <c r="S56" s="19">
        <f t="shared" si="4"/>
        <v>-3.7463755789799683E-3</v>
      </c>
    </row>
    <row r="57" spans="1:19" x14ac:dyDescent="0.25">
      <c r="A57" s="26">
        <f>Wellpath!E57</f>
        <v>1620</v>
      </c>
      <c r="B57" s="22">
        <v>0</v>
      </c>
      <c r="C57" s="22">
        <f>-COS(Wellpath!L57) / GField</f>
        <v>-9.0035597564808278E-2</v>
      </c>
      <c r="D57" s="22">
        <f>(TAN(Dip) * COS(Wellpath!L57) * SIN(Wellpath!O57)) / GField</f>
        <v>0.27200994914207122</v>
      </c>
      <c r="E57" s="20">
        <f>IF(D57="SING",(A58-A56)/2*Model!$W$7*(-SIN(Wellpath!$M57+Wellpath!$Q57) / GField),Model!$W$7*((drdp!B57+drdp!K57)*'ABXY-TI1S'!$B57+(drdp!E57+drdp!N57)*'ABXY-TI1S'!$C57+(drdp!H57+drdp!Q57)*'ABXY-TI1S'!$D57))</f>
        <v>-1.727098748237214E-2</v>
      </c>
      <c r="F57" s="20">
        <f>IF(D57="SING",(A58-A56)/2*Model!$W$7*(COS(Wellpath!$M57+Wellpath!$Q57) / GField),Model!$W$7*((drdp!C57+drdp!L57)*'ABXY-TI1S'!$B57+(drdp!F57+drdp!O57)*'ABXY-TI1S'!$C57+(drdp!I57+drdp!R57)*'ABXY-TI1S'!$D57))</f>
        <v>-5.2483794001934262E-3</v>
      </c>
      <c r="G57" s="20">
        <f>IF(D57="SING",0,Model!$W$7*((drdp!D57+drdp!M57)*'ABXY-TI1S'!$B57+(drdp!G57+drdp!P57)*'ABXY-TI1S'!$C57+(drdp!J57+drdp!S57)*'ABXY-TI1S'!$D57))</f>
        <v>5.0722983234134499E-3</v>
      </c>
      <c r="H57" s="18">
        <f>IF(D57="SING",(A57-A56)/2*Model!$W$7*(-SIN(Wellpath!$M57+Wellpath!$Q57) / GField),Model!$W$7*((drdp!B57)*'ABXY-TI1S'!$B57+(drdp!E57)*'ABXY-TI1S'!$C57+(drdp!H57)*'ABXY-TI1S'!$D57))</f>
        <v>-8.6354937411860701E-3</v>
      </c>
      <c r="I57" s="18">
        <f>IF(D57="SING",(A57-A56)/2*Model!$W$7*(COS(Wellpath!$M57+Wellpath!$Q57) / GField),Model!$W$7*((drdp!C57)*'ABXY-TI1S'!$B57+(drdp!F57)*'ABXY-TI1S'!$C57+(drdp!I57)*'ABXY-TI1S'!$D57))</f>
        <v>-2.6241897000967131E-3</v>
      </c>
      <c r="J57" s="18">
        <f>IF(D57="SING",0,Model!$W$7*((drdp!D57)*'ABXY-TI1S'!$B57+(drdp!G57)*'ABXY-TI1S'!$C57+(drdp!J57)*'ABXY-TI1S'!$D57))</f>
        <v>2.536149161706725E-3</v>
      </c>
      <c r="K57" s="21">
        <f>SUM(E$3:E56)+H57</f>
        <v>-0.64153515723018684</v>
      </c>
      <c r="L57" s="21">
        <f>SUM(F$3:F56)+I57</f>
        <v>-0.11678402547575957</v>
      </c>
      <c r="M57" s="21">
        <f>SUM(G$3:G56)+J57</f>
        <v>3.861582803032123E-2</v>
      </c>
      <c r="N57" s="19">
        <f t="shared" si="1"/>
        <v>0.41156735796236055</v>
      </c>
      <c r="O57" s="19">
        <f t="shared" si="1"/>
        <v>1.3638508606322861E-2</v>
      </c>
      <c r="P57" s="19">
        <f t="shared" si="1"/>
        <v>1.4911821744673427E-3</v>
      </c>
      <c r="Q57" s="19">
        <f t="shared" si="2"/>
        <v>7.4921058145565558E-2</v>
      </c>
      <c r="R57" s="19">
        <f t="shared" si="3"/>
        <v>-2.4773411307005985E-2</v>
      </c>
      <c r="S57" s="19">
        <f t="shared" si="4"/>
        <v>-4.5097118444605852E-3</v>
      </c>
    </row>
    <row r="58" spans="1:19" x14ac:dyDescent="0.25">
      <c r="A58" s="26">
        <f>Wellpath!E58</f>
        <v>1650</v>
      </c>
      <c r="B58" s="22">
        <v>0</v>
      </c>
      <c r="C58" s="22">
        <f>-COS(Wellpath!L58) / GField</f>
        <v>-8.831001450897491E-2</v>
      </c>
      <c r="D58" s="22">
        <f>(TAN(Dip) * COS(Wellpath!L58) * SIN(Wellpath!O58)) / GField</f>
        <v>0.26679672490684814</v>
      </c>
      <c r="E58" s="20">
        <f>IF(D58="SING",(A59-A57)/2*Model!$W$7*(-SIN(Wellpath!$M58+Wellpath!$Q58) / GField),Model!$W$7*((drdp!B58+drdp!K58)*'ABXY-TI1S'!$B58+(drdp!E58+drdp!N58)*'ABXY-TI1S'!$C58+(drdp!H58+drdp!Q58)*'ABXY-TI1S'!$D58))</f>
        <v>-1.7837648606078425E-2</v>
      </c>
      <c r="F58" s="20">
        <f>IF(D58="SING",(A59-A57)/2*Model!$W$7*(COS(Wellpath!$M58+Wellpath!$Q58) / GField),Model!$W$7*((drdp!C58+drdp!L58)*'ABXY-TI1S'!$B58+(drdp!F58+drdp!O58)*'ABXY-TI1S'!$C58+(drdp!I58+drdp!R58)*'ABXY-TI1S'!$D58))</f>
        <v>-4.7216076157973654E-3</v>
      </c>
      <c r="G58" s="20">
        <f>IF(D58="SING",0,Model!$W$7*((drdp!D58+drdp!M58)*'ABXY-TI1S'!$B58+(drdp!G58+drdp!P58)*'ABXY-TI1S'!$C58+(drdp!J58+drdp!S58)*'ABXY-TI1S'!$D58))</f>
        <v>5.2986008705384943E-3</v>
      </c>
      <c r="H58" s="18">
        <f>IF(D58="SING",(A58-A57)/2*Model!$W$7*(-SIN(Wellpath!$M58+Wellpath!$Q58) / GField),Model!$W$7*((drdp!B58)*'ABXY-TI1S'!$B58+(drdp!E58)*'ABXY-TI1S'!$C58+(drdp!H58)*'ABXY-TI1S'!$D58))</f>
        <v>-8.9188243030392123E-3</v>
      </c>
      <c r="I58" s="18">
        <f>IF(D58="SING",(A58-A57)/2*Model!$W$7*(COS(Wellpath!$M58+Wellpath!$Q58) / GField),Model!$W$7*((drdp!C58)*'ABXY-TI1S'!$B58+(drdp!F58)*'ABXY-TI1S'!$C58+(drdp!I58)*'ABXY-TI1S'!$D58))</f>
        <v>-2.3608038078986827E-3</v>
      </c>
      <c r="J58" s="18">
        <f>IF(D58="SING",0,Model!$W$7*((drdp!D58)*'ABXY-TI1S'!$B58+(drdp!G58)*'ABXY-TI1S'!$C58+(drdp!J58)*'ABXY-TI1S'!$D58))</f>
        <v>2.6493004352692471E-3</v>
      </c>
      <c r="K58" s="21">
        <f>SUM(E$3:E57)+H58</f>
        <v>-0.65908947527441208</v>
      </c>
      <c r="L58" s="21">
        <f>SUM(F$3:F57)+I58</f>
        <v>-0.12176901898375497</v>
      </c>
      <c r="M58" s="21">
        <f>SUM(G$3:G57)+J58</f>
        <v>4.38012776272972E-2</v>
      </c>
      <c r="N58" s="19">
        <f t="shared" si="1"/>
        <v>0.43439893641749988</v>
      </c>
      <c r="O58" s="19">
        <f t="shared" si="1"/>
        <v>1.482769398426608E-2</v>
      </c>
      <c r="P58" s="19">
        <f t="shared" si="1"/>
        <v>1.9185519217835663E-3</v>
      </c>
      <c r="Q58" s="19">
        <f t="shared" si="2"/>
        <v>8.0256678826682984E-2</v>
      </c>
      <c r="R58" s="19">
        <f t="shared" si="3"/>
        <v>-2.8868961087724156E-2</v>
      </c>
      <c r="S58" s="19">
        <f t="shared" si="4"/>
        <v>-5.3336386069110751E-3</v>
      </c>
    </row>
    <row r="59" spans="1:19" x14ac:dyDescent="0.25">
      <c r="A59" s="26">
        <f>Wellpath!E59</f>
        <v>1680</v>
      </c>
      <c r="B59" s="22">
        <v>0</v>
      </c>
      <c r="C59" s="22">
        <f>-COS(Wellpath!L59) / GField</f>
        <v>-8.647683930357726E-2</v>
      </c>
      <c r="D59" s="22">
        <f>(TAN(Dip) * COS(Wellpath!L59) * SIN(Wellpath!O59)) / GField</f>
        <v>0.26125844995921094</v>
      </c>
      <c r="E59" s="20">
        <f>IF(D59="SING",(A60-A58)/2*Model!$W$7*(-SIN(Wellpath!$M59+Wellpath!$Q59) / GField),Model!$W$7*((drdp!B59+drdp!K59)*'ABXY-TI1S'!$B59+(drdp!E59+drdp!N59)*'ABXY-TI1S'!$C59+(drdp!H59+drdp!Q59)*'ABXY-TI1S'!$D59))</f>
        <v>-1.8325121306851582E-2</v>
      </c>
      <c r="F59" s="20">
        <f>IF(D59="SING",(A60-A58)/2*Model!$W$7*(COS(Wellpath!$M59+Wellpath!$Q59) / GField),Model!$W$7*((drdp!C59+drdp!L59)*'ABXY-TI1S'!$B59+(drdp!F59+drdp!O59)*'ABXY-TI1S'!$C59+(drdp!I59+drdp!R59)*'ABXY-TI1S'!$D59))</f>
        <v>-4.2006246892930836E-3</v>
      </c>
      <c r="G59" s="20">
        <f>IF(D59="SING",0,Model!$W$7*((drdp!D59+drdp!M59)*'ABXY-TI1S'!$B59+(drdp!G59+drdp!P59)*'ABXY-TI1S'!$C59+(drdp!J59+drdp!S59)*'ABXY-TI1S'!$D59))</f>
        <v>5.4990891668357704E-3</v>
      </c>
      <c r="H59" s="18">
        <f>IF(D59="SING",(A59-A58)/2*Model!$W$7*(-SIN(Wellpath!$M59+Wellpath!$Q59) / GField),Model!$W$7*((drdp!B59)*'ABXY-TI1S'!$B59+(drdp!E59)*'ABXY-TI1S'!$C59+(drdp!H59)*'ABXY-TI1S'!$D59))</f>
        <v>-9.1625606534257911E-3</v>
      </c>
      <c r="I59" s="18">
        <f>IF(D59="SING",(A59-A58)/2*Model!$W$7*(COS(Wellpath!$M59+Wellpath!$Q59) / GField),Model!$W$7*((drdp!C59)*'ABXY-TI1S'!$B59+(drdp!F59)*'ABXY-TI1S'!$C59+(drdp!I59)*'ABXY-TI1S'!$D59))</f>
        <v>-2.1003123446465418E-3</v>
      </c>
      <c r="J59" s="18">
        <f>IF(D59="SING",0,Model!$W$7*((drdp!D59)*'ABXY-TI1S'!$B59+(drdp!G59)*'ABXY-TI1S'!$C59+(drdp!J59)*'ABXY-TI1S'!$D59))</f>
        <v>2.7495445834178852E-3</v>
      </c>
      <c r="K59" s="21">
        <f>SUM(E$3:E58)+H59</f>
        <v>-0.67717086023087703</v>
      </c>
      <c r="L59" s="21">
        <f>SUM(F$3:F58)+I59</f>
        <v>-0.12623013513630019</v>
      </c>
      <c r="M59" s="21">
        <f>SUM(G$3:G58)+J59</f>
        <v>4.9200122645984334E-2</v>
      </c>
      <c r="N59" s="19">
        <f t="shared" si="1"/>
        <v>0.45856037394582599</v>
      </c>
      <c r="O59" s="19">
        <f t="shared" si="1"/>
        <v>1.5934047016528608E-2</v>
      </c>
      <c r="P59" s="19">
        <f t="shared" si="1"/>
        <v>2.4206520683799004E-3</v>
      </c>
      <c r="Q59" s="19">
        <f t="shared" si="2"/>
        <v>8.5479369197308253E-2</v>
      </c>
      <c r="R59" s="19">
        <f t="shared" si="3"/>
        <v>-3.3316889375645864E-2</v>
      </c>
      <c r="S59" s="19">
        <f t="shared" si="4"/>
        <v>-6.2105381303251455E-3</v>
      </c>
    </row>
    <row r="60" spans="1:19" x14ac:dyDescent="0.25">
      <c r="A60" s="26">
        <f>Wellpath!E60</f>
        <v>1710</v>
      </c>
      <c r="B60" s="22">
        <v>0</v>
      </c>
      <c r="C60" s="22">
        <f>-COS(Wellpath!L60) / GField</f>
        <v>-8.4538305390224153E-2</v>
      </c>
      <c r="D60" s="22">
        <f>(TAN(Dip) * COS(Wellpath!L60) * SIN(Wellpath!O60)) / GField</f>
        <v>0.25540187183407764</v>
      </c>
      <c r="E60" s="20">
        <f>IF(D60="SING",(A61-A59)/2*Model!$W$7*(-SIN(Wellpath!$M60+Wellpath!$Q60) / GField),Model!$W$7*((drdp!B60+drdp!K60)*'ABXY-TI1S'!$B60+(drdp!E60+drdp!N60)*'ABXY-TI1S'!$C60+(drdp!H60+drdp!Q60)*'ABXY-TI1S'!$D60))</f>
        <v>-1.8731030666694043E-2</v>
      </c>
      <c r="F60" s="20">
        <f>IF(D60="SING",(A61-A59)/2*Model!$W$7*(COS(Wellpath!$M60+Wellpath!$Q60) / GField),Model!$W$7*((drdp!C60+drdp!L60)*'ABXY-TI1S'!$B60+(drdp!F60+drdp!O60)*'ABXY-TI1S'!$C60+(drdp!I60+drdp!R60)*'ABXY-TI1S'!$D60))</f>
        <v>-3.6879687971294877E-3</v>
      </c>
      <c r="G60" s="20">
        <f>IF(D60="SING",0,Model!$W$7*((drdp!D60+drdp!M60)*'ABXY-TI1S'!$B60+(drdp!G60+drdp!P60)*'ABXY-TI1S'!$C60+(drdp!J60+drdp!S60)*'ABXY-TI1S'!$D60))</f>
        <v>5.6727864534787372E-3</v>
      </c>
      <c r="H60" s="18">
        <f>IF(D60="SING",(A60-A59)/2*Model!$W$7*(-SIN(Wellpath!$M60+Wellpath!$Q60) / GField),Model!$W$7*((drdp!B60)*'ABXY-TI1S'!$B60+(drdp!E60)*'ABXY-TI1S'!$C60+(drdp!H60)*'ABXY-TI1S'!$D60))</f>
        <v>-9.3655153333470215E-3</v>
      </c>
      <c r="I60" s="18">
        <f>IF(D60="SING",(A60-A59)/2*Model!$W$7*(COS(Wellpath!$M60+Wellpath!$Q60) / GField),Model!$W$7*((drdp!C60)*'ABXY-TI1S'!$B60+(drdp!F60)*'ABXY-TI1S'!$C60+(drdp!I60)*'ABXY-TI1S'!$D60))</f>
        <v>-1.8439843985647438E-3</v>
      </c>
      <c r="J60" s="18">
        <f>IF(D60="SING",0,Model!$W$7*((drdp!D60)*'ABXY-TI1S'!$B60+(drdp!G60)*'ABXY-TI1S'!$C60+(drdp!J60)*'ABXY-TI1S'!$D60))</f>
        <v>2.8363932267393686E-3</v>
      </c>
      <c r="K60" s="21">
        <f>SUM(E$3:E59)+H60</f>
        <v>-0.69569893621764989</v>
      </c>
      <c r="L60" s="21">
        <f>SUM(F$3:F59)+I60</f>
        <v>-0.1301744318795115</v>
      </c>
      <c r="M60" s="21">
        <f>SUM(G$3:G59)+J60</f>
        <v>5.4786060456141594E-2</v>
      </c>
      <c r="N60" s="19">
        <f t="shared" si="1"/>
        <v>0.48399700985436966</v>
      </c>
      <c r="O60" s="19">
        <f t="shared" si="1"/>
        <v>1.6945382715153581E-2</v>
      </c>
      <c r="P60" s="19">
        <f t="shared" si="1"/>
        <v>3.0015124203040017E-3</v>
      </c>
      <c r="Q60" s="19">
        <f t="shared" si="2"/>
        <v>9.0562213781313086E-2</v>
      </c>
      <c r="R60" s="19">
        <f t="shared" si="3"/>
        <v>-3.811460397889356E-2</v>
      </c>
      <c r="S60" s="19">
        <f t="shared" si="4"/>
        <v>-7.1317442947948029E-3</v>
      </c>
    </row>
    <row r="61" spans="1:19" x14ac:dyDescent="0.25">
      <c r="A61" s="26">
        <f>Wellpath!E61</f>
        <v>1740</v>
      </c>
      <c r="B61" s="22">
        <v>0</v>
      </c>
      <c r="C61" s="22">
        <f>-COS(Wellpath!L61) / GField</f>
        <v>-8.249677457388073E-2</v>
      </c>
      <c r="D61" s="22">
        <f>(TAN(Dip) * COS(Wellpath!L61) * SIN(Wellpath!O61)) / GField</f>
        <v>0.24923412586975699</v>
      </c>
      <c r="E61" s="20">
        <f>IF(D61="SING",(A62-A60)/2*Model!$W$7*(-SIN(Wellpath!$M61+Wellpath!$Q61) / GField),Model!$W$7*((drdp!B61+drdp!K61)*'ABXY-TI1S'!$B61+(drdp!E61+drdp!N61)*'ABXY-TI1S'!$C61+(drdp!H61+drdp!Q61)*'ABXY-TI1S'!$D61))</f>
        <v>-1.9053399136006507E-2</v>
      </c>
      <c r="F61" s="20">
        <f>IF(D61="SING",(A62-A60)/2*Model!$W$7*(COS(Wellpath!$M61+Wellpath!$Q61) / GField),Model!$W$7*((drdp!C61+drdp!L61)*'ABXY-TI1S'!$B61+(drdp!F61+drdp!O61)*'ABXY-TI1S'!$C61+(drdp!I61+drdp!R61)*'ABXY-TI1S'!$D61))</f>
        <v>-3.1861375472812137E-3</v>
      </c>
      <c r="G61" s="20">
        <f>IF(D61="SING",0,Model!$W$7*((drdp!D61+drdp!M61)*'ABXY-TI1S'!$B61+(drdp!G61+drdp!P61)*'ABXY-TI1S'!$C61+(drdp!J61+drdp!S61)*'ABXY-TI1S'!$D61))</f>
        <v>5.8188464947468519E-3</v>
      </c>
      <c r="H61" s="18">
        <f>IF(D61="SING",(A61-A60)/2*Model!$W$7*(-SIN(Wellpath!$M61+Wellpath!$Q61) / GField),Model!$W$7*((drdp!B61)*'ABXY-TI1S'!$B61+(drdp!E61)*'ABXY-TI1S'!$C61+(drdp!H61)*'ABXY-TI1S'!$D61))</f>
        <v>-9.5266995680032534E-3</v>
      </c>
      <c r="I61" s="18">
        <f>IF(D61="SING",(A61-A60)/2*Model!$W$7*(COS(Wellpath!$M61+Wellpath!$Q61) / GField),Model!$W$7*((drdp!C61)*'ABXY-TI1S'!$B61+(drdp!F61)*'ABXY-TI1S'!$C61+(drdp!I61)*'ABXY-TI1S'!$D61))</f>
        <v>-1.5930687736406069E-3</v>
      </c>
      <c r="J61" s="18">
        <f>IF(D61="SING",0,Model!$W$7*((drdp!D61)*'ABXY-TI1S'!$B61+(drdp!G61)*'ABXY-TI1S'!$C61+(drdp!J61)*'ABXY-TI1S'!$D61))</f>
        <v>2.909423247373426E-3</v>
      </c>
      <c r="K61" s="21">
        <f>SUM(E$3:E60)+H61</f>
        <v>-0.71459115111900007</v>
      </c>
      <c r="L61" s="21">
        <f>SUM(F$3:F60)+I61</f>
        <v>-0.13361148505171683</v>
      </c>
      <c r="M61" s="21">
        <f>SUM(G$3:G60)+J61</f>
        <v>6.0531876930254393E-2</v>
      </c>
      <c r="N61" s="19">
        <f t="shared" si="1"/>
        <v>0.51064051325757764</v>
      </c>
      <c r="O61" s="19">
        <f t="shared" si="1"/>
        <v>1.785202893772515E-2</v>
      </c>
      <c r="P61" s="19">
        <f t="shared" si="1"/>
        <v>3.664108124699464E-3</v>
      </c>
      <c r="Q61" s="19">
        <f t="shared" si="2"/>
        <v>9.5477584905825391E-2</v>
      </c>
      <c r="R61" s="19">
        <f t="shared" si="3"/>
        <v>-4.3255543614984134E-2</v>
      </c>
      <c r="S61" s="19">
        <f t="shared" si="4"/>
        <v>-8.0877539696190479E-3</v>
      </c>
    </row>
    <row r="62" spans="1:19" x14ac:dyDescent="0.25">
      <c r="A62" s="26">
        <f>Wellpath!E62</f>
        <v>1770</v>
      </c>
      <c r="B62" s="22">
        <v>0</v>
      </c>
      <c r="C62" s="22">
        <f>-COS(Wellpath!L62) / GField</f>
        <v>-8.0354734145372975E-2</v>
      </c>
      <c r="D62" s="22">
        <f>(TAN(Dip) * COS(Wellpath!L62) * SIN(Wellpath!O62)) / GField</f>
        <v>0.24276272651463801</v>
      </c>
      <c r="E62" s="20">
        <f>IF(D62="SING",(A63-A61)/2*Model!$W$7*(-SIN(Wellpath!$M62+Wellpath!$Q62) / GField),Model!$W$7*((drdp!B62+drdp!K62)*'ABXY-TI1S'!$B62+(drdp!E62+drdp!N62)*'ABXY-TI1S'!$C62+(drdp!H62+drdp!Q62)*'ABXY-TI1S'!$D62))</f>
        <v>-1.9290656168010855E-2</v>
      </c>
      <c r="F62" s="20">
        <f>IF(D62="SING",(A63-A61)/2*Model!$W$7*(COS(Wellpath!$M62+Wellpath!$Q62) / GField),Model!$W$7*((drdp!C62+drdp!L62)*'ABXY-TI1S'!$B62+(drdp!F62+drdp!O62)*'ABXY-TI1S'!$C62+(drdp!I62+drdp!R62)*'ABXY-TI1S'!$D62))</f>
        <v>-2.6975758111536124E-3</v>
      </c>
      <c r="G62" s="20">
        <f>IF(D62="SING",0,Model!$W$7*((drdp!D62+drdp!M62)*'ABXY-TI1S'!$B62+(drdp!G62+drdp!P62)*'ABXY-TI1S'!$C62+(drdp!J62+drdp!S62)*'ABXY-TI1S'!$D62))</f>
        <v>5.9365577008009644E-3</v>
      </c>
      <c r="H62" s="18">
        <f>IF(D62="SING",(A62-A61)/2*Model!$W$7*(-SIN(Wellpath!$M62+Wellpath!$Q62) / GField),Model!$W$7*((drdp!B62)*'ABXY-TI1S'!$B62+(drdp!E62)*'ABXY-TI1S'!$C62+(drdp!H62)*'ABXY-TI1S'!$D62))</f>
        <v>-9.6453280840054275E-3</v>
      </c>
      <c r="I62" s="18">
        <f>IF(D62="SING",(A62-A61)/2*Model!$W$7*(COS(Wellpath!$M62+Wellpath!$Q62) / GField),Model!$W$7*((drdp!C62)*'ABXY-TI1S'!$B62+(drdp!F62)*'ABXY-TI1S'!$C62+(drdp!I62)*'ABXY-TI1S'!$D62))</f>
        <v>-1.3487879055768062E-3</v>
      </c>
      <c r="J62" s="18">
        <f>IF(D62="SING",0,Model!$W$7*((drdp!D62)*'ABXY-TI1S'!$B62+(drdp!G62)*'ABXY-TI1S'!$C62+(drdp!J62)*'ABXY-TI1S'!$D62))</f>
        <v>2.9682788504004822E-3</v>
      </c>
      <c r="K62" s="21">
        <f>SUM(E$3:E61)+H62</f>
        <v>-0.73376317877100872</v>
      </c>
      <c r="L62" s="21">
        <f>SUM(F$3:F61)+I62</f>
        <v>-0.13655334173093425</v>
      </c>
      <c r="M62" s="21">
        <f>SUM(G$3:G61)+J62</f>
        <v>6.6409579028028298E-2</v>
      </c>
      <c r="N62" s="19">
        <f t="shared" si="1"/>
        <v>0.53840840252013533</v>
      </c>
      <c r="O62" s="19">
        <f t="shared" si="1"/>
        <v>1.8646815137885311E-2</v>
      </c>
      <c r="P62" s="19">
        <f t="shared" si="1"/>
        <v>4.4102321866799363E-3</v>
      </c>
      <c r="Q62" s="19">
        <f t="shared" si="2"/>
        <v>0.10019781410029416</v>
      </c>
      <c r="R62" s="19">
        <f t="shared" si="3"/>
        <v>-4.872890380845056E-2</v>
      </c>
      <c r="S62" s="19">
        <f t="shared" si="4"/>
        <v>-9.0684499392218332E-3</v>
      </c>
    </row>
    <row r="63" spans="1:19" x14ac:dyDescent="0.25">
      <c r="A63" s="26">
        <f>Wellpath!E63</f>
        <v>1800</v>
      </c>
      <c r="B63" s="22">
        <v>0</v>
      </c>
      <c r="C63" s="22">
        <f>-COS(Wellpath!L63) / GField</f>
        <v>-7.8114793851007031E-2</v>
      </c>
      <c r="D63" s="22">
        <f>(TAN(Dip) * COS(Wellpath!L63) * SIN(Wellpath!O63)) / GField</f>
        <v>0.23599555817199228</v>
      </c>
      <c r="E63" s="20">
        <f>IF(D63="SING",(A64-A62)/2*Model!$W$7*(-SIN(Wellpath!$M63+Wellpath!$Q63) / GField),Model!$W$7*((drdp!B63+drdp!K63)*'ABXY-TI1S'!$B63+(drdp!E63+drdp!N63)*'ABXY-TI1S'!$C63+(drdp!H63+drdp!Q63)*'ABXY-TI1S'!$D63))</f>
        <v>-1.9441645870296148E-2</v>
      </c>
      <c r="F63" s="20">
        <f>IF(D63="SING",(A64-A62)/2*Model!$W$7*(COS(Wellpath!$M63+Wellpath!$Q63) / GField),Model!$W$7*((drdp!C63+drdp!L63)*'ABXY-TI1S'!$B63+(drdp!F63+drdp!O63)*'ABXY-TI1S'!$C63+(drdp!I63+drdp!R63)*'ABXY-TI1S'!$D63))</f>
        <v>-2.2246638124150523E-3</v>
      </c>
      <c r="G63" s="20">
        <f>IF(D63="SING",0,Model!$W$7*((drdp!D63+drdp!M63)*'ABXY-TI1S'!$B63+(drdp!G63+drdp!P63)*'ABXY-TI1S'!$C63+(drdp!J63+drdp!S63)*'ABXY-TI1S'!$D63))</f>
        <v>6.0253465944774699E-3</v>
      </c>
      <c r="H63" s="18">
        <f>IF(D63="SING",(A63-A62)/2*Model!$W$7*(-SIN(Wellpath!$M63+Wellpath!$Q63) / GField),Model!$W$7*((drdp!B63)*'ABXY-TI1S'!$B63+(drdp!E63)*'ABXY-TI1S'!$C63+(drdp!H63)*'ABXY-TI1S'!$D63))</f>
        <v>-9.7208229351480741E-3</v>
      </c>
      <c r="I63" s="18">
        <f>IF(D63="SING",(A63-A62)/2*Model!$W$7*(COS(Wellpath!$M63+Wellpath!$Q63) / GField),Model!$W$7*((drdp!C63)*'ABXY-TI1S'!$B63+(drdp!F63)*'ABXY-TI1S'!$C63+(drdp!I63)*'ABXY-TI1S'!$D63))</f>
        <v>-1.1123319062075262E-3</v>
      </c>
      <c r="J63" s="18">
        <f>IF(D63="SING",0,Model!$W$7*((drdp!D63)*'ABXY-TI1S'!$B63+(drdp!G63)*'ABXY-TI1S'!$C63+(drdp!J63)*'ABXY-TI1S'!$D63))</f>
        <v>3.0126732972387349E-3</v>
      </c>
      <c r="K63" s="21">
        <f>SUM(E$3:E62)+H63</f>
        <v>-0.75312932979016223</v>
      </c>
      <c r="L63" s="21">
        <f>SUM(F$3:F62)+I63</f>
        <v>-0.1390144615427186</v>
      </c>
      <c r="M63" s="21">
        <f>SUM(G$3:G62)+J63</f>
        <v>7.239053117566753E-2</v>
      </c>
      <c r="N63" s="19">
        <f t="shared" si="1"/>
        <v>0.56720378739017896</v>
      </c>
      <c r="O63" s="19">
        <f t="shared" si="1"/>
        <v>1.9325020518011989E-2</v>
      </c>
      <c r="P63" s="19">
        <f t="shared" si="1"/>
        <v>5.2403890038952928E-3</v>
      </c>
      <c r="Q63" s="19">
        <f t="shared" si="2"/>
        <v>0.10469586825280794</v>
      </c>
      <c r="R63" s="19">
        <f t="shared" si="3"/>
        <v>-5.451943222748433E-2</v>
      </c>
      <c r="S63" s="19">
        <f t="shared" si="4"/>
        <v>-1.0063330712176806E-2</v>
      </c>
    </row>
    <row r="64" spans="1:19" x14ac:dyDescent="0.25">
      <c r="A64" s="26">
        <f>Wellpath!E64</f>
        <v>1830</v>
      </c>
      <c r="B64" s="22">
        <v>0</v>
      </c>
      <c r="C64" s="22">
        <f>-COS(Wellpath!L64) / GField</f>
        <v>-7.5779682712995192E-2</v>
      </c>
      <c r="D64" s="22">
        <f>(TAN(Dip) * COS(Wellpath!L64) * SIN(Wellpath!O64)) / GField</f>
        <v>0.228940865594043</v>
      </c>
      <c r="E64" s="20">
        <f>IF(D64="SING",(A65-A63)/2*Model!$W$7*(-SIN(Wellpath!$M64+Wellpath!$Q64) / GField),Model!$W$7*((drdp!B64+drdp!K64)*'ABXY-TI1S'!$B64+(drdp!E64+drdp!N64)*'ABXY-TI1S'!$C64+(drdp!H64+drdp!Q64)*'ABXY-TI1S'!$D64))</f>
        <v>-1.9505632636210305E-2</v>
      </c>
      <c r="F64" s="20">
        <f>IF(D64="SING",(A65-A63)/2*Model!$W$7*(COS(Wellpath!$M64+Wellpath!$Q64) / GField),Model!$W$7*((drdp!C64+drdp!L64)*'ABXY-TI1S'!$B64+(drdp!F64+drdp!O64)*'ABXY-TI1S'!$C64+(drdp!I64+drdp!R64)*'ABXY-TI1S'!$D64))</f>
        <v>-1.7697055307864336E-3</v>
      </c>
      <c r="G64" s="20">
        <f>IF(D64="SING",0,Model!$W$7*((drdp!D64+drdp!M64)*'ABXY-TI1S'!$B64+(drdp!G64+drdp!P64)*'ABXY-TI1S'!$C64+(drdp!J64+drdp!S64)*'ABXY-TI1S'!$D64))</f>
        <v>6.0847806052114033E-3</v>
      </c>
      <c r="H64" s="18">
        <f>IF(D64="SING",(A64-A63)/2*Model!$W$7*(-SIN(Wellpath!$M64+Wellpath!$Q64) / GField),Model!$W$7*((drdp!B64)*'ABXY-TI1S'!$B64+(drdp!E64)*'ABXY-TI1S'!$C64+(drdp!H64)*'ABXY-TI1S'!$D64))</f>
        <v>-9.7528163181051526E-3</v>
      </c>
      <c r="I64" s="18">
        <f>IF(D64="SING",(A64-A63)/2*Model!$W$7*(COS(Wellpath!$M64+Wellpath!$Q64) / GField),Model!$W$7*((drdp!C64)*'ABXY-TI1S'!$B64+(drdp!F64)*'ABXY-TI1S'!$C64+(drdp!I64)*'ABXY-TI1S'!$D64))</f>
        <v>-8.8485276539321679E-4</v>
      </c>
      <c r="J64" s="18">
        <f>IF(D64="SING",0,Model!$W$7*((drdp!D64)*'ABXY-TI1S'!$B64+(drdp!G64)*'ABXY-TI1S'!$C64+(drdp!J64)*'ABXY-TI1S'!$D64))</f>
        <v>3.0423903026057016E-3</v>
      </c>
      <c r="K64" s="21">
        <f>SUM(E$3:E63)+H64</f>
        <v>-0.77260296904341552</v>
      </c>
      <c r="L64" s="21">
        <f>SUM(F$3:F63)+I64</f>
        <v>-0.14101164621431933</v>
      </c>
      <c r="M64" s="21">
        <f>SUM(G$3:G63)+J64</f>
        <v>7.8445594775511954E-2</v>
      </c>
      <c r="N64" s="19">
        <f t="shared" si="1"/>
        <v>0.5969153477747009</v>
      </c>
      <c r="O64" s="19">
        <f t="shared" si="1"/>
        <v>1.9884284368072359E-2</v>
      </c>
      <c r="P64" s="19">
        <f t="shared" si="1"/>
        <v>6.153711339683828E-3</v>
      </c>
      <c r="Q64" s="19">
        <f t="shared" si="2"/>
        <v>0.10894601653488283</v>
      </c>
      <c r="R64" s="19">
        <f t="shared" si="3"/>
        <v>-6.0607299431937177E-2</v>
      </c>
      <c r="S64" s="19">
        <f t="shared" si="4"/>
        <v>-1.1061742457556348E-2</v>
      </c>
    </row>
    <row r="65" spans="1:19" x14ac:dyDescent="0.25">
      <c r="A65" s="26">
        <f>Wellpath!E65</f>
        <v>1860</v>
      </c>
      <c r="B65" s="22">
        <v>0</v>
      </c>
      <c r="C65" s="22">
        <f>-COS(Wellpath!L65) / GField</f>
        <v>-7.3352245704562849E-2</v>
      </c>
      <c r="D65" s="22">
        <f>(TAN(Dip) * COS(Wellpath!L65) * SIN(Wellpath!O65)) / GField</f>
        <v>0.22160724383700425</v>
      </c>
      <c r="E65" s="20">
        <f>IF(D65="SING",(A66-A64)/2*Model!$W$7*(-SIN(Wellpath!$M65+Wellpath!$Q65) / GField),Model!$W$7*((drdp!B65+drdp!K65)*'ABXY-TI1S'!$B65+(drdp!E65+drdp!N65)*'ABXY-TI1S'!$C65+(drdp!H65+drdp!Q65)*'ABXY-TI1S'!$D65))</f>
        <v>-1.9482304728661699E-2</v>
      </c>
      <c r="F65" s="20">
        <f>IF(D65="SING",(A66-A64)/2*Model!$W$7*(COS(Wellpath!$M65+Wellpath!$Q65) / GField),Model!$W$7*((drdp!C65+drdp!L65)*'ABXY-TI1S'!$B65+(drdp!F65+drdp!O65)*'ABXY-TI1S'!$C65+(drdp!I65+drdp!R65)*'ABXY-TI1S'!$D65))</f>
        <v>-1.3349174772836056E-3</v>
      </c>
      <c r="G65" s="20">
        <f>IF(D65="SING",0,Model!$W$7*((drdp!D65+drdp!M65)*'ABXY-TI1S'!$B65+(drdp!G65+drdp!P65)*'ABXY-TI1S'!$C65+(drdp!J65+drdp!S65)*'ABXY-TI1S'!$D65))</f>
        <v>6.1145701764767531E-3</v>
      </c>
      <c r="H65" s="18">
        <f>IF(D65="SING",(A65-A64)/2*Model!$W$7*(-SIN(Wellpath!$M65+Wellpath!$Q65) / GField),Model!$W$7*((drdp!B65)*'ABXY-TI1S'!$B65+(drdp!E65)*'ABXY-TI1S'!$C65+(drdp!H65)*'ABXY-TI1S'!$D65))</f>
        <v>-9.7411523643308497E-3</v>
      </c>
      <c r="I65" s="18">
        <f>IF(D65="SING",(A65-A64)/2*Model!$W$7*(COS(Wellpath!$M65+Wellpath!$Q65) / GField),Model!$W$7*((drdp!C65)*'ABXY-TI1S'!$B65+(drdp!F65)*'ABXY-TI1S'!$C65+(drdp!I65)*'ABXY-TI1S'!$D65))</f>
        <v>-6.6745873864180278E-4</v>
      </c>
      <c r="J65" s="18">
        <f>IF(D65="SING",0,Model!$W$7*((drdp!D65)*'ABXY-TI1S'!$B65+(drdp!G65)*'ABXY-TI1S'!$C65+(drdp!J65)*'ABXY-TI1S'!$D65))</f>
        <v>3.0572850882383765E-3</v>
      </c>
      <c r="K65" s="21">
        <f>SUM(E$3:E64)+H65</f>
        <v>-0.79209693772585144</v>
      </c>
      <c r="L65" s="21">
        <f>SUM(F$3:F64)+I65</f>
        <v>-0.14256395771835434</v>
      </c>
      <c r="M65" s="21">
        <f>SUM(G$3:G64)+J65</f>
        <v>8.4545270166356046E-2</v>
      </c>
      <c r="N65" s="19">
        <f t="shared" si="1"/>
        <v>0.62741755875467131</v>
      </c>
      <c r="O65" s="19">
        <f t="shared" si="1"/>
        <v>2.0324482040320724E-2</v>
      </c>
      <c r="P65" s="19">
        <f t="shared" si="1"/>
        <v>7.1479027075021335E-3</v>
      </c>
      <c r="Q65" s="19">
        <f t="shared" si="2"/>
        <v>0.11292447433878623</v>
      </c>
      <c r="R65" s="19">
        <f t="shared" si="3"/>
        <v>-6.6968049597975407E-2</v>
      </c>
      <c r="S65" s="19">
        <f t="shared" si="4"/>
        <v>-1.2053108321283227E-2</v>
      </c>
    </row>
    <row r="66" spans="1:19" x14ac:dyDescent="0.25">
      <c r="A66" s="26">
        <f>Wellpath!E66</f>
        <v>1890</v>
      </c>
      <c r="B66" s="22">
        <v>0</v>
      </c>
      <c r="C66" s="22">
        <f>-COS(Wellpath!L66) / GField</f>
        <v>-7.0835440283786744E-2</v>
      </c>
      <c r="D66" s="22">
        <f>(TAN(Dip) * COS(Wellpath!L66) * SIN(Wellpath!O66)) / GField</f>
        <v>0.21400362778932908</v>
      </c>
      <c r="E66" s="20">
        <f>IF(D66="SING",(A67-A65)/2*Model!$W$7*(-SIN(Wellpath!$M66+Wellpath!$Q66) / GField),Model!$W$7*((drdp!B66+drdp!K66)*'ABXY-TI1S'!$B66+(drdp!E66+drdp!N66)*'ABXY-TI1S'!$C66+(drdp!H66+drdp!Q66)*'ABXY-TI1S'!$D66))</f>
        <v>-1.9371775798870988E-2</v>
      </c>
      <c r="F66" s="20">
        <f>IF(D66="SING",(A67-A65)/2*Model!$W$7*(COS(Wellpath!$M66+Wellpath!$Q66) / GField),Model!$W$7*((drdp!C66+drdp!L66)*'ABXY-TI1S'!$B66+(drdp!F66+drdp!O66)*'ABXY-TI1S'!$C66+(drdp!I66+drdp!R66)*'ABXY-TI1S'!$D66))</f>
        <v>-9.2241789559849427E-4</v>
      </c>
      <c r="G66" s="20">
        <f>IF(D66="SING",0,Model!$W$7*((drdp!D66+drdp!M66)*'ABXY-TI1S'!$B66+(drdp!G66+drdp!P66)*'ABXY-TI1S'!$C66+(drdp!J66+drdp!S66)*'ABXY-TI1S'!$D66))</f>
        <v>6.1145701764767513E-3</v>
      </c>
      <c r="H66" s="18">
        <f>IF(D66="SING",(A66-A65)/2*Model!$W$7*(-SIN(Wellpath!$M66+Wellpath!$Q66) / GField),Model!$W$7*((drdp!B66)*'ABXY-TI1S'!$B66+(drdp!E66)*'ABXY-TI1S'!$C66+(drdp!H66)*'ABXY-TI1S'!$D66))</f>
        <v>-9.6858878994354938E-3</v>
      </c>
      <c r="I66" s="18">
        <f>IF(D66="SING",(A66-A65)/2*Model!$W$7*(COS(Wellpath!$M66+Wellpath!$Q66) / GField),Model!$W$7*((drdp!C66)*'ABXY-TI1S'!$B66+(drdp!F66)*'ABXY-TI1S'!$C66+(drdp!I66)*'ABXY-TI1S'!$D66))</f>
        <v>-4.6120894779924713E-4</v>
      </c>
      <c r="J66" s="18">
        <f>IF(D66="SING",0,Model!$W$7*((drdp!D66)*'ABXY-TI1S'!$B66+(drdp!G66)*'ABXY-TI1S'!$C66+(drdp!J66)*'ABXY-TI1S'!$D66))</f>
        <v>3.0572850882383757E-3</v>
      </c>
      <c r="K66" s="21">
        <f>SUM(E$3:E65)+H66</f>
        <v>-0.81152397798961784</v>
      </c>
      <c r="L66" s="21">
        <f>SUM(F$3:F65)+I66</f>
        <v>-0.14369262540479538</v>
      </c>
      <c r="M66" s="21">
        <f>SUM(G$3:G65)+J66</f>
        <v>9.0659840342832795E-2</v>
      </c>
      <c r="N66" s="19">
        <f t="shared" si="1"/>
        <v>0.65857116685209371</v>
      </c>
      <c r="O66" s="19">
        <f t="shared" si="1"/>
        <v>2.0647570595722847E-2</v>
      </c>
      <c r="P66" s="19">
        <f t="shared" si="1"/>
        <v>8.2192066509879334E-3</v>
      </c>
      <c r="Q66" s="19">
        <f t="shared" si="2"/>
        <v>0.11661001097627156</v>
      </c>
      <c r="R66" s="19">
        <f t="shared" si="3"/>
        <v>-7.3572634278919302E-2</v>
      </c>
      <c r="S66" s="19">
        <f t="shared" si="4"/>
        <v>-1.302715047764123E-2</v>
      </c>
    </row>
    <row r="67" spans="1:19" x14ac:dyDescent="0.25">
      <c r="A67" s="26">
        <f>Wellpath!E67</f>
        <v>1920</v>
      </c>
      <c r="B67" s="22">
        <v>0</v>
      </c>
      <c r="C67" s="22">
        <f>-COS(Wellpath!L67) / GField</f>
        <v>-6.8232332790387984E-2</v>
      </c>
      <c r="D67" s="22">
        <f>(TAN(Dip) * COS(Wellpath!L67) * SIN(Wellpath!O67)) / GField</f>
        <v>0.20613928128592449</v>
      </c>
      <c r="E67" s="20">
        <f>IF(D67="SING",(A68-A66)/2*Model!$W$7*(-SIN(Wellpath!$M67+Wellpath!$Q67) / GField),Model!$W$7*((drdp!B67+drdp!K67)*'ABXY-TI1S'!$B67+(drdp!E67+drdp!N67)*'ABXY-TI1S'!$C67+(drdp!H67+drdp!Q67)*'ABXY-TI1S'!$D67))</f>
        <v>-1.917458433267381E-2</v>
      </c>
      <c r="F67" s="20">
        <f>IF(D67="SING",(A68-A66)/2*Model!$W$7*(COS(Wellpath!$M67+Wellpath!$Q67) / GField),Model!$W$7*((drdp!C67+drdp!L67)*'ABXY-TI1S'!$B67+(drdp!F67+drdp!O67)*'ABXY-TI1S'!$C67+(drdp!I67+drdp!R67)*'ABXY-TI1S'!$D67))</f>
        <v>-5.3421644222875384E-4</v>
      </c>
      <c r="G67" s="20">
        <f>IF(D67="SING",0,Model!$W$7*((drdp!D67+drdp!M67)*'ABXY-TI1S'!$B67+(drdp!G67+drdp!P67)*'ABXY-TI1S'!$C67+(drdp!J67+drdp!S67)*'ABXY-TI1S'!$D67))</f>
        <v>6.0847806052114041E-3</v>
      </c>
      <c r="H67" s="18">
        <f>IF(D67="SING",(A67-A66)/2*Model!$W$7*(-SIN(Wellpath!$M67+Wellpath!$Q67) / GField),Model!$W$7*((drdp!B67)*'ABXY-TI1S'!$B67+(drdp!E67)*'ABXY-TI1S'!$C67+(drdp!H67)*'ABXY-TI1S'!$D67))</f>
        <v>-9.587292166336905E-3</v>
      </c>
      <c r="I67" s="18">
        <f>IF(D67="SING",(A67-A66)/2*Model!$W$7*(COS(Wellpath!$M67+Wellpath!$Q67) / GField),Model!$W$7*((drdp!C67)*'ABXY-TI1S'!$B67+(drdp!F67)*'ABXY-TI1S'!$C67+(drdp!I67)*'ABXY-TI1S'!$D67))</f>
        <v>-2.6710822111437692E-4</v>
      </c>
      <c r="J67" s="18">
        <f>IF(D67="SING",0,Model!$W$7*((drdp!D67)*'ABXY-TI1S'!$B67+(drdp!G67)*'ABXY-TI1S'!$C67+(drdp!J67)*'ABXY-TI1S'!$D67))</f>
        <v>3.0423903026057021E-3</v>
      </c>
      <c r="K67" s="21">
        <f>SUM(E$3:E66)+H67</f>
        <v>-0.83079715805539023</v>
      </c>
      <c r="L67" s="21">
        <f>SUM(F$3:F66)+I67</f>
        <v>-0.14442094257370899</v>
      </c>
      <c r="M67" s="21">
        <f>SUM(G$3:G66)+J67</f>
        <v>9.675951573367686E-2</v>
      </c>
      <c r="N67" s="19">
        <f t="shared" si="1"/>
        <v>0.69022391783291304</v>
      </c>
      <c r="O67" s="19">
        <f t="shared" si="1"/>
        <v>2.0857408653878549E-2</v>
      </c>
      <c r="P67" s="19">
        <f t="shared" si="1"/>
        <v>9.3624038850156598E-3</v>
      </c>
      <c r="Q67" s="19">
        <f t="shared" si="2"/>
        <v>0.11998450865391815</v>
      </c>
      <c r="R67" s="19">
        <f t="shared" si="3"/>
        <v>-8.0387530686354555E-2</v>
      </c>
      <c r="S67" s="19">
        <f t="shared" si="4"/>
        <v>-1.3974100465233237E-2</v>
      </c>
    </row>
    <row r="68" spans="1:19" x14ac:dyDescent="0.25">
      <c r="A68" s="26">
        <f>Wellpath!E68</f>
        <v>1950</v>
      </c>
      <c r="B68" s="22">
        <v>0</v>
      </c>
      <c r="C68" s="22">
        <f>-COS(Wellpath!L68) / GField</f>
        <v>-6.554609470986926E-2</v>
      </c>
      <c r="D68" s="22">
        <f>(TAN(Dip) * COS(Wellpath!L68) * SIN(Wellpath!O68)) / GField</f>
        <v>0.19802378582159508</v>
      </c>
      <c r="E68" s="20">
        <f>IF(D68="SING",(A69-A67)/2*Model!$W$7*(-SIN(Wellpath!$M68+Wellpath!$Q68) / GField),Model!$W$7*((drdp!B68+drdp!K68)*'ABXY-TI1S'!$B68+(drdp!E68+drdp!N68)*'ABXY-TI1S'!$C68+(drdp!H68+drdp!Q68)*'ABXY-TI1S'!$D68))</f>
        <v>-1.8891691027071836E-2</v>
      </c>
      <c r="F68" s="20">
        <f>IF(D68="SING",(A69-A67)/2*Model!$W$7*(COS(Wellpath!$M68+Wellpath!$Q68) / GField),Model!$W$7*((drdp!C68+drdp!L68)*'ABXY-TI1S'!$B68+(drdp!F68+drdp!O68)*'ABXY-TI1S'!$C68+(drdp!I68+drdp!R68)*'ABXY-TI1S'!$D68))</f>
        <v>-1.7220439563332945E-4</v>
      </c>
      <c r="G68" s="20">
        <f>IF(D68="SING",0,Model!$W$7*((drdp!D68+drdp!M68)*'ABXY-TI1S'!$B68+(drdp!G68+drdp!P68)*'ABXY-TI1S'!$C68+(drdp!J68+drdp!S68)*'ABXY-TI1S'!$D68))</f>
        <v>6.0253465944774699E-3</v>
      </c>
      <c r="H68" s="18">
        <f>IF(D68="SING",(A68-A67)/2*Model!$W$7*(-SIN(Wellpath!$M68+Wellpath!$Q68) / GField),Model!$W$7*((drdp!B68)*'ABXY-TI1S'!$B68+(drdp!E68)*'ABXY-TI1S'!$C68+(drdp!H68)*'ABXY-TI1S'!$D68))</f>
        <v>-9.4458455135359182E-3</v>
      </c>
      <c r="I68" s="18">
        <f>IF(D68="SING",(A68-A67)/2*Model!$W$7*(COS(Wellpath!$M68+Wellpath!$Q68) / GField),Model!$W$7*((drdp!C68)*'ABXY-TI1S'!$B68+(drdp!F68)*'ABXY-TI1S'!$C68+(drdp!I68)*'ABXY-TI1S'!$D68))</f>
        <v>-8.6102197816664724E-5</v>
      </c>
      <c r="J68" s="18">
        <f>IF(D68="SING",0,Model!$W$7*((drdp!D68)*'ABXY-TI1S'!$B68+(drdp!G68)*'ABXY-TI1S'!$C68+(drdp!J68)*'ABXY-TI1S'!$D68))</f>
        <v>3.0126732972387349E-3</v>
      </c>
      <c r="K68" s="21">
        <f>SUM(E$3:E67)+H68</f>
        <v>-0.84983029573526303</v>
      </c>
      <c r="L68" s="21">
        <f>SUM(F$3:F67)+I68</f>
        <v>-0.14477415299264004</v>
      </c>
      <c r="M68" s="21">
        <f>SUM(G$3:G67)+J68</f>
        <v>0.10281457933352131</v>
      </c>
      <c r="N68" s="19">
        <f t="shared" ref="N68:P131" si="5">K68^2</f>
        <v>0.72221153154948459</v>
      </c>
      <c r="O68" s="19">
        <f t="shared" si="5"/>
        <v>2.0959555374736347E-2</v>
      </c>
      <c r="P68" s="19">
        <f t="shared" si="5"/>
        <v>1.0570837723528948E-2</v>
      </c>
      <c r="Q68" s="19">
        <f t="shared" ref="Q68:Q131" si="6">K68*L68</f>
        <v>0.1230334612525575</v>
      </c>
      <c r="R68" s="19">
        <f t="shared" ref="R68:R131" si="7">K68*M68</f>
        <v>-8.7374944360903081E-2</v>
      </c>
      <c r="S68" s="19">
        <f t="shared" ref="S68:S131" si="8">L68*M68</f>
        <v>-1.4884893638305141E-2</v>
      </c>
    </row>
    <row r="69" spans="1:19" x14ac:dyDescent="0.25">
      <c r="A69" s="26">
        <f>Wellpath!E69</f>
        <v>1980</v>
      </c>
      <c r="B69" s="22">
        <v>0</v>
      </c>
      <c r="C69" s="22">
        <f>-COS(Wellpath!L69) / GField</f>
        <v>-6.2779998809548446E-2</v>
      </c>
      <c r="D69" s="22">
        <f>(TAN(Dip) * COS(Wellpath!L69) * SIN(Wellpath!O69)) / GField</f>
        <v>0.18966702887746786</v>
      </c>
      <c r="E69" s="20">
        <f>IF(D69="SING",(A70-A68)/2*Model!$W$7*(-SIN(Wellpath!$M69+Wellpath!$Q69) / GField),Model!$W$7*((drdp!B69+drdp!K69)*'ABXY-TI1S'!$B69+(drdp!E69+drdp!N69)*'ABXY-TI1S'!$C69+(drdp!H69+drdp!Q69)*'ABXY-TI1S'!$D69))</f>
        <v>-1.8524474109813643E-2</v>
      </c>
      <c r="F69" s="20">
        <f>IF(D69="SING",(A70-A68)/2*Model!$W$7*(COS(Wellpath!$M69+Wellpath!$Q69) / GField),Model!$W$7*((drdp!C69+drdp!L69)*'ABXY-TI1S'!$B69+(drdp!F69+drdp!O69)*'ABXY-TI1S'!$C69+(drdp!I69+drdp!R69)*'ABXY-TI1S'!$D69))</f>
        <v>1.6185455788609194E-4</v>
      </c>
      <c r="G69" s="20">
        <f>IF(D69="SING",0,Model!$W$7*((drdp!D69+drdp!M69)*'ABXY-TI1S'!$B69+(drdp!G69+drdp!P69)*'ABXY-TI1S'!$C69+(drdp!J69+drdp!S69)*'ABXY-TI1S'!$D69))</f>
        <v>5.9365577008009662E-3</v>
      </c>
      <c r="H69" s="18">
        <f>IF(D69="SING",(A69-A68)/2*Model!$W$7*(-SIN(Wellpath!$M69+Wellpath!$Q69) / GField),Model!$W$7*((drdp!B69)*'ABXY-TI1S'!$B69+(drdp!E69)*'ABXY-TI1S'!$C69+(drdp!H69)*'ABXY-TI1S'!$D69))</f>
        <v>-9.2622370549068217E-3</v>
      </c>
      <c r="I69" s="18">
        <f>IF(D69="SING",(A69-A68)/2*Model!$W$7*(COS(Wellpath!$M69+Wellpath!$Q69) / GField),Model!$W$7*((drdp!C69)*'ABXY-TI1S'!$B69+(drdp!F69)*'ABXY-TI1S'!$C69+(drdp!I69)*'ABXY-TI1S'!$D69))</f>
        <v>8.0927278943045968E-5</v>
      </c>
      <c r="J69" s="18">
        <f>IF(D69="SING",0,Model!$W$7*((drdp!D69)*'ABXY-TI1S'!$B69+(drdp!G69)*'ABXY-TI1S'!$C69+(drdp!J69)*'ABXY-TI1S'!$D69))</f>
        <v>2.9682788504004831E-3</v>
      </c>
      <c r="K69" s="21">
        <f>SUM(E$3:E68)+H69</f>
        <v>-0.86853837830370584</v>
      </c>
      <c r="L69" s="21">
        <f>SUM(F$3:F68)+I69</f>
        <v>-0.14477932791151368</v>
      </c>
      <c r="M69" s="21">
        <f>SUM(G$3:G68)+J69</f>
        <v>0.10879553148116052</v>
      </c>
      <c r="N69" s="19">
        <f t="shared" si="5"/>
        <v>0.75435891458643123</v>
      </c>
      <c r="O69" s="19">
        <f t="shared" si="5"/>
        <v>2.0961053790509606E-2</v>
      </c>
      <c r="P69" s="19">
        <f t="shared" si="5"/>
        <v>1.1836467670268188E-2</v>
      </c>
      <c r="Q69" s="19">
        <f t="shared" si="6"/>
        <v>0.12574640267616655</v>
      </c>
      <c r="R69" s="19">
        <f t="shared" si="7"/>
        <v>-9.4493094479336931E-2</v>
      </c>
      <c r="S69" s="19">
        <f t="shared" si="8"/>
        <v>-1.5751343927618348E-2</v>
      </c>
    </row>
    <row r="70" spans="1:19" x14ac:dyDescent="0.25">
      <c r="A70" s="26">
        <f>Wellpath!E70</f>
        <v>2010</v>
      </c>
      <c r="B70" s="22">
        <v>0</v>
      </c>
      <c r="C70" s="22">
        <f>-COS(Wellpath!L70) / GField</f>
        <v>-5.9937415151195689E-2</v>
      </c>
      <c r="D70" s="22">
        <f>(TAN(Dip) * COS(Wellpath!L70) * SIN(Wellpath!O70)) / GField</f>
        <v>0.18107919187461957</v>
      </c>
      <c r="E70" s="20">
        <f>IF(D70="SING",(A71-A69)/2*Model!$W$7*(-SIN(Wellpath!$M70+Wellpath!$Q70) / GField),Model!$W$7*((drdp!B70+drdp!K70)*'ABXY-TI1S'!$B70+(drdp!E70+drdp!N70)*'ABXY-TI1S'!$C70+(drdp!H70+drdp!Q70)*'ABXY-TI1S'!$D70))</f>
        <v>-1.8074722624807579E-2</v>
      </c>
      <c r="F70" s="20">
        <f>IF(D70="SING",(A71-A69)/2*Model!$W$7*(COS(Wellpath!$M70+Wellpath!$Q70) / GField),Model!$W$7*((drdp!C70+drdp!L70)*'ABXY-TI1S'!$B70+(drdp!F70+drdp!O70)*'ABXY-TI1S'!$C70+(drdp!I70+drdp!R70)*'ABXY-TI1S'!$D70))</f>
        <v>4.6633291668744635E-4</v>
      </c>
      <c r="G70" s="20">
        <f>IF(D70="SING",0,Model!$W$7*((drdp!D70+drdp!M70)*'ABXY-TI1S'!$B70+(drdp!G70+drdp!P70)*'ABXY-TI1S'!$C70+(drdp!J70+drdp!S70)*'ABXY-TI1S'!$D70))</f>
        <v>5.8188464947468528E-3</v>
      </c>
      <c r="H70" s="18">
        <f>IF(D70="SING",(A70-A69)/2*Model!$W$7*(-SIN(Wellpath!$M70+Wellpath!$Q70) / GField),Model!$W$7*((drdp!B70)*'ABXY-TI1S'!$B70+(drdp!E70)*'ABXY-TI1S'!$C70+(drdp!H70)*'ABXY-TI1S'!$D70))</f>
        <v>-9.0373613124037893E-3</v>
      </c>
      <c r="I70" s="18">
        <f>IF(D70="SING",(A70-A69)/2*Model!$W$7*(COS(Wellpath!$M70+Wellpath!$Q70) / GField),Model!$W$7*((drdp!C70)*'ABXY-TI1S'!$B70+(drdp!F70)*'ABXY-TI1S'!$C70+(drdp!I70)*'ABXY-TI1S'!$D70))</f>
        <v>2.3316645834372317E-4</v>
      </c>
      <c r="J70" s="18">
        <f>IF(D70="SING",0,Model!$W$7*((drdp!D70)*'ABXY-TI1S'!$B70+(drdp!G70)*'ABXY-TI1S'!$C70+(drdp!J70)*'ABXY-TI1S'!$D70))</f>
        <v>2.9094232473734264E-3</v>
      </c>
      <c r="K70" s="21">
        <f>SUM(E$3:E69)+H70</f>
        <v>-0.88683797667101638</v>
      </c>
      <c r="L70" s="21">
        <f>SUM(F$3:F69)+I70</f>
        <v>-0.14446523417422691</v>
      </c>
      <c r="M70" s="21">
        <f>SUM(G$3:G69)+J70</f>
        <v>0.11467323357893443</v>
      </c>
      <c r="N70" s="19">
        <f t="shared" si="5"/>
        <v>0.78648159686594221</v>
      </c>
      <c r="O70" s="19">
        <f t="shared" si="5"/>
        <v>2.0870203885014219E-2</v>
      </c>
      <c r="P70" s="19">
        <f t="shared" si="5"/>
        <v>1.3149950499448854E-2</v>
      </c>
      <c r="Q70" s="19">
        <f t="shared" si="6"/>
        <v>0.12811725597437595</v>
      </c>
      <c r="R70" s="19">
        <f t="shared" si="7"/>
        <v>-0.10169657844546506</v>
      </c>
      <c r="S70" s="19">
        <f t="shared" si="8"/>
        <v>-1.6566295542496584E-2</v>
      </c>
    </row>
    <row r="71" spans="1:19" x14ac:dyDescent="0.25">
      <c r="A71" s="26">
        <f>Wellpath!E71</f>
        <v>2040</v>
      </c>
      <c r="B71" s="22">
        <v>0</v>
      </c>
      <c r="C71" s="22">
        <f>-COS(Wellpath!L71) / GField</f>
        <v>-5.7021806985132213E-2</v>
      </c>
      <c r="D71" s="22">
        <f>(TAN(Dip) * COS(Wellpath!L71) * SIN(Wellpath!O71)) / GField</f>
        <v>0.17227073776958327</v>
      </c>
      <c r="E71" s="20">
        <f>IF(D71="SING",(A72-A70)/2*Model!$W$7*(-SIN(Wellpath!$M71+Wellpath!$Q71) / GField),Model!$W$7*((drdp!B71+drdp!K71)*'ABXY-TI1S'!$B71+(drdp!E71+drdp!N71)*'ABXY-TI1S'!$C71+(drdp!H71+drdp!Q71)*'ABXY-TI1S'!$D71))</f>
        <v>-1.7544627716079741E-2</v>
      </c>
      <c r="F71" s="20">
        <f>IF(D71="SING",(A72-A70)/2*Model!$W$7*(COS(Wellpath!$M71+Wellpath!$Q71) / GField),Model!$W$7*((drdp!C71+drdp!L71)*'ABXY-TI1S'!$B71+(drdp!F71+drdp!O71)*'ABXY-TI1S'!$C71+(drdp!I71+drdp!R71)*'ABXY-TI1S'!$D71))</f>
        <v>7.3974729281271799E-4</v>
      </c>
      <c r="G71" s="20">
        <f>IF(D71="SING",0,Model!$W$7*((drdp!D71+drdp!M71)*'ABXY-TI1S'!$B71+(drdp!G71+drdp!P71)*'ABXY-TI1S'!$C71+(drdp!J71+drdp!S71)*'ABXY-TI1S'!$D71))</f>
        <v>5.6727864534787363E-3</v>
      </c>
      <c r="H71" s="18">
        <f>IF(D71="SING",(A71-A70)/2*Model!$W$7*(-SIN(Wellpath!$M71+Wellpath!$Q71) / GField),Model!$W$7*((drdp!B71)*'ABXY-TI1S'!$B71+(drdp!E71)*'ABXY-TI1S'!$C71+(drdp!H71)*'ABXY-TI1S'!$D71))</f>
        <v>-8.7723138580398704E-3</v>
      </c>
      <c r="I71" s="18">
        <f>IF(D71="SING",(A71-A70)/2*Model!$W$7*(COS(Wellpath!$M71+Wellpath!$Q71) / GField),Model!$W$7*((drdp!C71)*'ABXY-TI1S'!$B71+(drdp!F71)*'ABXY-TI1S'!$C71+(drdp!I71)*'ABXY-TI1S'!$D71))</f>
        <v>3.69873646406359E-4</v>
      </c>
      <c r="J71" s="18">
        <f>IF(D71="SING",0,Model!$W$7*((drdp!D71)*'ABXY-TI1S'!$B71+(drdp!G71)*'ABXY-TI1S'!$C71+(drdp!J71)*'ABXY-TI1S'!$D71))</f>
        <v>2.8363932267393682E-3</v>
      </c>
      <c r="K71" s="21">
        <f>SUM(E$3:E70)+H71</f>
        <v>-0.90464765184146012</v>
      </c>
      <c r="L71" s="21">
        <f>SUM(F$3:F70)+I71</f>
        <v>-0.14386219406947684</v>
      </c>
      <c r="M71" s="21">
        <f>SUM(G$3:G70)+J71</f>
        <v>0.12041905005304723</v>
      </c>
      <c r="N71" s="19">
        <f t="shared" si="5"/>
        <v>0.81838737398226769</v>
      </c>
      <c r="O71" s="19">
        <f t="shared" si="5"/>
        <v>2.0696330882483818E-2</v>
      </c>
      <c r="P71" s="19">
        <f t="shared" si="5"/>
        <v>1.4500747615678294E-2</v>
      </c>
      <c r="Q71" s="19">
        <f t="shared" si="6"/>
        <v>0.13014459605371265</v>
      </c>
      <c r="R71" s="19">
        <f t="shared" si="7"/>
        <v>-0.10893681086746844</v>
      </c>
      <c r="S71" s="19">
        <f t="shared" si="8"/>
        <v>-1.7323748748393528E-2</v>
      </c>
    </row>
    <row r="72" spans="1:19" x14ac:dyDescent="0.25">
      <c r="A72" s="26">
        <f>Wellpath!E72</f>
        <v>2070</v>
      </c>
      <c r="B72" s="22">
        <v>0</v>
      </c>
      <c r="C72" s="22">
        <f>-COS(Wellpath!L72) / GField</f>
        <v>-5.4036726530793382E-2</v>
      </c>
      <c r="D72" s="22">
        <f>(TAN(Dip) * COS(Wellpath!L72) * SIN(Wellpath!O72)) / GField</f>
        <v>0.16325239830684762</v>
      </c>
      <c r="E72" s="20">
        <f>IF(D72="SING",(A73-A71)/2*Model!$W$7*(-SIN(Wellpath!$M72+Wellpath!$Q72) / GField),Model!$W$7*((drdp!B72+drdp!K72)*'ABXY-TI1S'!$B72+(drdp!E72+drdp!N72)*'ABXY-TI1S'!$C72+(drdp!H72+drdp!Q72)*'ABXY-TI1S'!$D72))</f>
        <v>-1.6936771952740497E-2</v>
      </c>
      <c r="F72" s="20">
        <f>IF(D72="SING",(A73-A71)/2*Model!$W$7*(COS(Wellpath!$M72+Wellpath!$Q72) / GField),Model!$W$7*((drdp!C72+drdp!L72)*'ABXY-TI1S'!$B72+(drdp!F72+drdp!O72)*'ABXY-TI1S'!$C72+(drdp!I72+drdp!R72)*'ABXY-TI1S'!$D72))</f>
        <v>9.8076563890493913E-4</v>
      </c>
      <c r="G72" s="20">
        <f>IF(D72="SING",0,Model!$W$7*((drdp!D72+drdp!M72)*'ABXY-TI1S'!$B72+(drdp!G72+drdp!P72)*'ABXY-TI1S'!$C72+(drdp!J72+drdp!S72)*'ABXY-TI1S'!$D72))</f>
        <v>5.4990891668357713E-3</v>
      </c>
      <c r="H72" s="18">
        <f>IF(D72="SING",(A72-A71)/2*Model!$W$7*(-SIN(Wellpath!$M72+Wellpath!$Q72) / GField),Model!$W$7*((drdp!B72)*'ABXY-TI1S'!$B72+(drdp!E72)*'ABXY-TI1S'!$C72+(drdp!H72)*'ABXY-TI1S'!$D72))</f>
        <v>-8.4683859763702487E-3</v>
      </c>
      <c r="I72" s="18">
        <f>IF(D72="SING",(A72-A71)/2*Model!$W$7*(COS(Wellpath!$M72+Wellpath!$Q72) / GField),Model!$W$7*((drdp!C72)*'ABXY-TI1S'!$B72+(drdp!F72)*'ABXY-TI1S'!$C72+(drdp!I72)*'ABXY-TI1S'!$D72))</f>
        <v>4.9038281945246957E-4</v>
      </c>
      <c r="J72" s="18">
        <f>IF(D72="SING",0,Model!$W$7*((drdp!D72)*'ABXY-TI1S'!$B72+(drdp!G72)*'ABXY-TI1S'!$C72+(drdp!J72)*'ABXY-TI1S'!$D72))</f>
        <v>2.7495445834178857E-3</v>
      </c>
      <c r="K72" s="21">
        <f>SUM(E$3:E71)+H72</f>
        <v>-0.92188835167587024</v>
      </c>
      <c r="L72" s="21">
        <f>SUM(F$3:F71)+I72</f>
        <v>-0.14300193760361801</v>
      </c>
      <c r="M72" s="21">
        <f>SUM(G$3:G71)+J72</f>
        <v>0.12600498786320449</v>
      </c>
      <c r="N72" s="19">
        <f t="shared" si="5"/>
        <v>0.84987813295565307</v>
      </c>
      <c r="O72" s="19">
        <f t="shared" si="5"/>
        <v>2.0449554158389061E-2</v>
      </c>
      <c r="P72" s="19">
        <f t="shared" si="5"/>
        <v>1.5877256966406312E-2</v>
      </c>
      <c r="Q72" s="19">
        <f t="shared" si="6"/>
        <v>0.13183182054385506</v>
      </c>
      <c r="R72" s="19">
        <f t="shared" si="7"/>
        <v>-0.11616253056414763</v>
      </c>
      <c r="S72" s="19">
        <f t="shared" si="8"/>
        <v>-1.8018957412158615E-2</v>
      </c>
    </row>
    <row r="73" spans="1:19" x14ac:dyDescent="0.25">
      <c r="A73" s="26">
        <f>Wellpath!E73</f>
        <v>2100</v>
      </c>
      <c r="B73" s="22">
        <v>0</v>
      </c>
      <c r="C73" s="22">
        <f>-COS(Wellpath!L73) / GField</f>
        <v>-5.0985810648896429E-2</v>
      </c>
      <c r="D73" s="22">
        <f>(TAN(Dip) * COS(Wellpath!L73) * SIN(Wellpath!O73)) / GField</f>
        <v>0.15403516094387931</v>
      </c>
      <c r="E73" s="20">
        <f>IF(D73="SING",(A74-A72)/2*Model!$W$7*(-SIN(Wellpath!$M73+Wellpath!$Q73) / GField),Model!$W$7*((drdp!B73+drdp!K73)*'ABXY-TI1S'!$B73+(drdp!E73+drdp!N73)*'ABXY-TI1S'!$C73+(drdp!H73+drdp!Q73)*'ABXY-TI1S'!$D73))</f>
        <v>-1.625411674696739E-2</v>
      </c>
      <c r="F73" s="20">
        <f>IF(D73="SING",(A74-A72)/2*Model!$W$7*(COS(Wellpath!$M73+Wellpath!$Q73) / GField),Model!$W$7*((drdp!C73+drdp!L73)*'ABXY-TI1S'!$B73+(drdp!F73+drdp!O73)*'ABXY-TI1S'!$C73+(drdp!I73+drdp!R73)*'ABXY-TI1S'!$D73))</f>
        <v>1.1882137378090238E-3</v>
      </c>
      <c r="G73" s="20">
        <f>IF(D73="SING",0,Model!$W$7*((drdp!D73+drdp!M73)*'ABXY-TI1S'!$B73+(drdp!G73+drdp!P73)*'ABXY-TI1S'!$C73+(drdp!J73+drdp!S73)*'ABXY-TI1S'!$D73))</f>
        <v>5.2986008705384951E-3</v>
      </c>
      <c r="H73" s="18">
        <f>IF(D73="SING",(A73-A72)/2*Model!$W$7*(-SIN(Wellpath!$M73+Wellpath!$Q73) / GField),Model!$W$7*((drdp!B73)*'ABXY-TI1S'!$B73+(drdp!E73)*'ABXY-TI1S'!$C73+(drdp!H73)*'ABXY-TI1S'!$D73))</f>
        <v>-8.1270583734836949E-3</v>
      </c>
      <c r="I73" s="18">
        <f>IF(D73="SING",(A73-A72)/2*Model!$W$7*(COS(Wellpath!$M73+Wellpath!$Q73) / GField),Model!$W$7*((drdp!C73)*'ABXY-TI1S'!$B73+(drdp!F73)*'ABXY-TI1S'!$C73+(drdp!I73)*'ABXY-TI1S'!$D73))</f>
        <v>5.9410686890451188E-4</v>
      </c>
      <c r="J73" s="18">
        <f>IF(D73="SING",0,Model!$W$7*((drdp!D73)*'ABXY-TI1S'!$B73+(drdp!G73)*'ABXY-TI1S'!$C73+(drdp!J73)*'ABXY-TI1S'!$D73))</f>
        <v>2.6493004352692476E-3</v>
      </c>
      <c r="K73" s="21">
        <f>SUM(E$3:E72)+H73</f>
        <v>-0.93848379602572418</v>
      </c>
      <c r="L73" s="21">
        <f>SUM(F$3:F72)+I73</f>
        <v>-0.14191744791526101</v>
      </c>
      <c r="M73" s="21">
        <f>SUM(G$3:G72)+J73</f>
        <v>0.13140383288189164</v>
      </c>
      <c r="N73" s="19">
        <f t="shared" si="5"/>
        <v>0.88075183540285307</v>
      </c>
      <c r="O73" s="19">
        <f t="shared" si="5"/>
        <v>2.014056202278082E-2</v>
      </c>
      <c r="P73" s="19">
        <f t="shared" si="5"/>
        <v>1.7266967296052108E-2</v>
      </c>
      <c r="Q73" s="19">
        <f t="shared" si="6"/>
        <v>0.13318722524179716</v>
      </c>
      <c r="R73" s="19">
        <f t="shared" si="7"/>
        <v>-0.12332036789532755</v>
      </c>
      <c r="S73" s="19">
        <f t="shared" si="8"/>
        <v>-1.8648496608881519E-2</v>
      </c>
    </row>
    <row r="74" spans="1:19" x14ac:dyDescent="0.25">
      <c r="A74" s="26">
        <f>Wellpath!E74</f>
        <v>2130</v>
      </c>
      <c r="B74" s="22">
        <v>0</v>
      </c>
      <c r="C74" s="22">
        <f>-COS(Wellpath!L74) / GField</f>
        <v>-5.0985810648896429E-2</v>
      </c>
      <c r="D74" s="22">
        <f>(TAN(Dip) * COS(Wellpath!L74) * SIN(Wellpath!O74)) / GField</f>
        <v>0.15403516094387931</v>
      </c>
      <c r="E74" s="20">
        <f>IF(D74="SING",(A75-A73)/2*Model!$W$7*(-SIN(Wellpath!$M74+Wellpath!$Q74) / GField),Model!$W$7*((drdp!B74+drdp!K74)*'ABXY-TI1S'!$B74+(drdp!E74+drdp!N74)*'ABXY-TI1S'!$C74+(drdp!H74+drdp!Q74)*'ABXY-TI1S'!$D74))</f>
        <v>-1.625411674696739E-2</v>
      </c>
      <c r="F74" s="20">
        <f>IF(D74="SING",(A75-A73)/2*Model!$W$7*(COS(Wellpath!$M74+Wellpath!$Q74) / GField),Model!$W$7*((drdp!C74+drdp!L74)*'ABXY-TI1S'!$B74+(drdp!F74+drdp!O74)*'ABXY-TI1S'!$C74+(drdp!I74+drdp!R74)*'ABXY-TI1S'!$D74))</f>
        <v>1.1882137378090238E-3</v>
      </c>
      <c r="G74" s="20">
        <f>IF(D74="SING",0,Model!$W$7*((drdp!D74+drdp!M74)*'ABXY-TI1S'!$B74+(drdp!G74+drdp!P74)*'ABXY-TI1S'!$C74+(drdp!J74+drdp!S74)*'ABXY-TI1S'!$D74))</f>
        <v>5.2986008705384951E-3</v>
      </c>
      <c r="H74" s="18">
        <f>IF(D74="SING",(A74-A73)/2*Model!$W$7*(-SIN(Wellpath!$M74+Wellpath!$Q74) / GField),Model!$W$7*((drdp!B74)*'ABXY-TI1S'!$B74+(drdp!E74)*'ABXY-TI1S'!$C74+(drdp!H74)*'ABXY-TI1S'!$D74))</f>
        <v>-8.1270583734836949E-3</v>
      </c>
      <c r="I74" s="18">
        <f>IF(D74="SING",(A74-A73)/2*Model!$W$7*(COS(Wellpath!$M74+Wellpath!$Q74) / GField),Model!$W$7*((drdp!C74)*'ABXY-TI1S'!$B74+(drdp!F74)*'ABXY-TI1S'!$C74+(drdp!I74)*'ABXY-TI1S'!$D74))</f>
        <v>5.9410686890451188E-4</v>
      </c>
      <c r="J74" s="18">
        <f>IF(D74="SING",0,Model!$W$7*((drdp!D74)*'ABXY-TI1S'!$B74+(drdp!G74)*'ABXY-TI1S'!$C74+(drdp!J74)*'ABXY-TI1S'!$D74))</f>
        <v>2.6493004352692476E-3</v>
      </c>
      <c r="K74" s="21">
        <f>SUM(E$3:E73)+H74</f>
        <v>-0.9547379127726916</v>
      </c>
      <c r="L74" s="21">
        <f>SUM(F$3:F73)+I74</f>
        <v>-0.14072923417745198</v>
      </c>
      <c r="M74" s="21">
        <f>SUM(G$3:G73)+J74</f>
        <v>0.13670243375243013</v>
      </c>
      <c r="N74" s="19">
        <f t="shared" si="5"/>
        <v>0.9115244820855557</v>
      </c>
      <c r="O74" s="19">
        <f t="shared" si="5"/>
        <v>1.9804717352172117E-2</v>
      </c>
      <c r="P74" s="19">
        <f t="shared" si="5"/>
        <v>1.8687555393837547E-2</v>
      </c>
      <c r="Q74" s="19">
        <f t="shared" si="6"/>
        <v>0.13435953530467984</v>
      </c>
      <c r="R74" s="19">
        <f t="shared" si="7"/>
        <v>-0.13051499627174229</v>
      </c>
      <c r="S74" s="19">
        <f t="shared" si="8"/>
        <v>-1.9238028812173354E-2</v>
      </c>
    </row>
    <row r="75" spans="1:19" x14ac:dyDescent="0.25">
      <c r="A75" s="26">
        <f>Wellpath!E75</f>
        <v>2160</v>
      </c>
      <c r="B75" s="22">
        <v>0</v>
      </c>
      <c r="C75" s="22">
        <f>-COS(Wellpath!L75) / GField</f>
        <v>-5.0985810648896429E-2</v>
      </c>
      <c r="D75" s="22">
        <f>(TAN(Dip) * COS(Wellpath!L75) * SIN(Wellpath!O75)) / GField</f>
        <v>0.15403516094387931</v>
      </c>
      <c r="E75" s="20">
        <f>IF(D75="SING",(A76-A74)/2*Model!$W$7*(-SIN(Wellpath!$M75+Wellpath!$Q75) / GField),Model!$W$7*((drdp!B75+drdp!K75)*'ABXY-TI1S'!$B75+(drdp!E75+drdp!N75)*'ABXY-TI1S'!$C75+(drdp!H75+drdp!Q75)*'ABXY-TI1S'!$D75))</f>
        <v>-1.625411674696739E-2</v>
      </c>
      <c r="F75" s="20">
        <f>IF(D75="SING",(A76-A74)/2*Model!$W$7*(COS(Wellpath!$M75+Wellpath!$Q75) / GField),Model!$W$7*((drdp!C75+drdp!L75)*'ABXY-TI1S'!$B75+(drdp!F75+drdp!O75)*'ABXY-TI1S'!$C75+(drdp!I75+drdp!R75)*'ABXY-TI1S'!$D75))</f>
        <v>1.1882137378090238E-3</v>
      </c>
      <c r="G75" s="20">
        <f>IF(D75="SING",0,Model!$W$7*((drdp!D75+drdp!M75)*'ABXY-TI1S'!$B75+(drdp!G75+drdp!P75)*'ABXY-TI1S'!$C75+(drdp!J75+drdp!S75)*'ABXY-TI1S'!$D75))</f>
        <v>5.2986008705384951E-3</v>
      </c>
      <c r="H75" s="18">
        <f>IF(D75="SING",(A75-A74)/2*Model!$W$7*(-SIN(Wellpath!$M75+Wellpath!$Q75) / GField),Model!$W$7*((drdp!B75)*'ABXY-TI1S'!$B75+(drdp!E75)*'ABXY-TI1S'!$C75+(drdp!H75)*'ABXY-TI1S'!$D75))</f>
        <v>-8.1270583734836949E-3</v>
      </c>
      <c r="I75" s="18">
        <f>IF(D75="SING",(A75-A74)/2*Model!$W$7*(COS(Wellpath!$M75+Wellpath!$Q75) / GField),Model!$W$7*((drdp!C75)*'ABXY-TI1S'!$B75+(drdp!F75)*'ABXY-TI1S'!$C75+(drdp!I75)*'ABXY-TI1S'!$D75))</f>
        <v>5.9410686890451188E-4</v>
      </c>
      <c r="J75" s="18">
        <f>IF(D75="SING",0,Model!$W$7*((drdp!D75)*'ABXY-TI1S'!$B75+(drdp!G75)*'ABXY-TI1S'!$C75+(drdp!J75)*'ABXY-TI1S'!$D75))</f>
        <v>2.6493004352692476E-3</v>
      </c>
      <c r="K75" s="21">
        <f>SUM(E$3:E74)+H75</f>
        <v>-0.97099202951965902</v>
      </c>
      <c r="L75" s="21">
        <f>SUM(F$3:F74)+I75</f>
        <v>-0.13954102043964295</v>
      </c>
      <c r="M75" s="21">
        <f>SUM(G$3:G74)+J75</f>
        <v>0.14200103462296862</v>
      </c>
      <c r="N75" s="19">
        <f t="shared" si="5"/>
        <v>0.94282552139070641</v>
      </c>
      <c r="O75" s="19">
        <f t="shared" si="5"/>
        <v>1.9471696385336853E-2</v>
      </c>
      <c r="P75" s="19">
        <f t="shared" si="5"/>
        <v>2.0164293833993534E-2</v>
      </c>
      <c r="Q75" s="19">
        <f t="shared" si="6"/>
        <v>0.13549321863793312</v>
      </c>
      <c r="R75" s="19">
        <f t="shared" si="7"/>
        <v>-0.13788187280244768</v>
      </c>
      <c r="S75" s="19">
        <f t="shared" si="8"/>
        <v>-1.9814969274774111E-2</v>
      </c>
    </row>
    <row r="76" spans="1:19" x14ac:dyDescent="0.25">
      <c r="A76" s="26">
        <f>Wellpath!E76</f>
        <v>2190</v>
      </c>
      <c r="B76" s="22">
        <v>0</v>
      </c>
      <c r="C76" s="22">
        <f>-COS(Wellpath!L76) / GField</f>
        <v>-5.0985810648896429E-2</v>
      </c>
      <c r="D76" s="22">
        <f>(TAN(Dip) * COS(Wellpath!L76) * SIN(Wellpath!O76)) / GField</f>
        <v>0.15403516094387931</v>
      </c>
      <c r="E76" s="20">
        <f>IF(D76="SING",(A77-A75)/2*Model!$W$7*(-SIN(Wellpath!$M76+Wellpath!$Q76) / GField),Model!$W$7*((drdp!B76+drdp!K76)*'ABXY-TI1S'!$B76+(drdp!E76+drdp!N76)*'ABXY-TI1S'!$C76+(drdp!H76+drdp!Q76)*'ABXY-TI1S'!$D76))</f>
        <v>-1.625411674696739E-2</v>
      </c>
      <c r="F76" s="20">
        <f>IF(D76="SING",(A77-A75)/2*Model!$W$7*(COS(Wellpath!$M76+Wellpath!$Q76) / GField),Model!$W$7*((drdp!C76+drdp!L76)*'ABXY-TI1S'!$B76+(drdp!F76+drdp!O76)*'ABXY-TI1S'!$C76+(drdp!I76+drdp!R76)*'ABXY-TI1S'!$D76))</f>
        <v>1.1882137378090238E-3</v>
      </c>
      <c r="G76" s="20">
        <f>IF(D76="SING",0,Model!$W$7*((drdp!D76+drdp!M76)*'ABXY-TI1S'!$B76+(drdp!G76+drdp!P76)*'ABXY-TI1S'!$C76+(drdp!J76+drdp!S76)*'ABXY-TI1S'!$D76))</f>
        <v>5.2986008705384951E-3</v>
      </c>
      <c r="H76" s="18">
        <f>IF(D76="SING",(A76-A75)/2*Model!$W$7*(-SIN(Wellpath!$M76+Wellpath!$Q76) / GField),Model!$W$7*((drdp!B76)*'ABXY-TI1S'!$B76+(drdp!E76)*'ABXY-TI1S'!$C76+(drdp!H76)*'ABXY-TI1S'!$D76))</f>
        <v>-8.1270583734836949E-3</v>
      </c>
      <c r="I76" s="18">
        <f>IF(D76="SING",(A76-A75)/2*Model!$W$7*(COS(Wellpath!$M76+Wellpath!$Q76) / GField),Model!$W$7*((drdp!C76)*'ABXY-TI1S'!$B76+(drdp!F76)*'ABXY-TI1S'!$C76+(drdp!I76)*'ABXY-TI1S'!$D76))</f>
        <v>5.9410686890451188E-4</v>
      </c>
      <c r="J76" s="18">
        <f>IF(D76="SING",0,Model!$W$7*((drdp!D76)*'ABXY-TI1S'!$B76+(drdp!G76)*'ABXY-TI1S'!$C76+(drdp!J76)*'ABXY-TI1S'!$D76))</f>
        <v>2.6493004352692476E-3</v>
      </c>
      <c r="K76" s="21">
        <f>SUM(E$3:E75)+H76</f>
        <v>-0.98724614626662643</v>
      </c>
      <c r="L76" s="21">
        <f>SUM(F$3:F75)+I76</f>
        <v>-0.13835280670183392</v>
      </c>
      <c r="M76" s="21">
        <f>SUM(G$3:G75)+J76</f>
        <v>0.14729963549350711</v>
      </c>
      <c r="N76" s="19">
        <f t="shared" si="5"/>
        <v>0.97465495331830521</v>
      </c>
      <c r="O76" s="19">
        <f t="shared" si="5"/>
        <v>1.9141499122275019E-2</v>
      </c>
      <c r="P76" s="19">
        <f t="shared" si="5"/>
        <v>2.169718261652006E-2</v>
      </c>
      <c r="Q76" s="19">
        <f t="shared" si="6"/>
        <v>0.13658827524155703</v>
      </c>
      <c r="R76" s="19">
        <f t="shared" si="7"/>
        <v>-0.14542099748744367</v>
      </c>
      <c r="S76" s="19">
        <f t="shared" si="8"/>
        <v>-2.0379317996683785E-2</v>
      </c>
    </row>
    <row r="77" spans="1:19" x14ac:dyDescent="0.25">
      <c r="A77" s="26">
        <f>Wellpath!E77</f>
        <v>2220</v>
      </c>
      <c r="B77" s="22">
        <v>0</v>
      </c>
      <c r="C77" s="22">
        <f>-COS(Wellpath!L77) / GField</f>
        <v>-5.0985810648896429E-2</v>
      </c>
      <c r="D77" s="22">
        <f>(TAN(Dip) * COS(Wellpath!L77) * SIN(Wellpath!O77)) / GField</f>
        <v>0.15403516094387931</v>
      </c>
      <c r="E77" s="20">
        <f>IF(D77="SING",(A78-A76)/2*Model!$W$7*(-SIN(Wellpath!$M77+Wellpath!$Q77) / GField),Model!$W$7*((drdp!B77+drdp!K77)*'ABXY-TI1S'!$B77+(drdp!E77+drdp!N77)*'ABXY-TI1S'!$C77+(drdp!H77+drdp!Q77)*'ABXY-TI1S'!$D77))</f>
        <v>-1.625411674696739E-2</v>
      </c>
      <c r="F77" s="20">
        <f>IF(D77="SING",(A78-A76)/2*Model!$W$7*(COS(Wellpath!$M77+Wellpath!$Q77) / GField),Model!$W$7*((drdp!C77+drdp!L77)*'ABXY-TI1S'!$B77+(drdp!F77+drdp!O77)*'ABXY-TI1S'!$C77+(drdp!I77+drdp!R77)*'ABXY-TI1S'!$D77))</f>
        <v>1.1882137378090238E-3</v>
      </c>
      <c r="G77" s="20">
        <f>IF(D77="SING",0,Model!$W$7*((drdp!D77+drdp!M77)*'ABXY-TI1S'!$B77+(drdp!G77+drdp!P77)*'ABXY-TI1S'!$C77+(drdp!J77+drdp!S77)*'ABXY-TI1S'!$D77))</f>
        <v>5.2986008705384951E-3</v>
      </c>
      <c r="H77" s="18">
        <f>IF(D77="SING",(A77-A76)/2*Model!$W$7*(-SIN(Wellpath!$M77+Wellpath!$Q77) / GField),Model!$W$7*((drdp!B77)*'ABXY-TI1S'!$B77+(drdp!E77)*'ABXY-TI1S'!$C77+(drdp!H77)*'ABXY-TI1S'!$D77))</f>
        <v>-8.1270583734836949E-3</v>
      </c>
      <c r="I77" s="18">
        <f>IF(D77="SING",(A77-A76)/2*Model!$W$7*(COS(Wellpath!$M77+Wellpath!$Q77) / GField),Model!$W$7*((drdp!C77)*'ABXY-TI1S'!$B77+(drdp!F77)*'ABXY-TI1S'!$C77+(drdp!I77)*'ABXY-TI1S'!$D77))</f>
        <v>5.9410686890451188E-4</v>
      </c>
      <c r="J77" s="18">
        <f>IF(D77="SING",0,Model!$W$7*((drdp!D77)*'ABXY-TI1S'!$B77+(drdp!G77)*'ABXY-TI1S'!$C77+(drdp!J77)*'ABXY-TI1S'!$D77))</f>
        <v>2.6493004352692476E-3</v>
      </c>
      <c r="K77" s="21">
        <f>SUM(E$3:E76)+H77</f>
        <v>-1.0035002630135939</v>
      </c>
      <c r="L77" s="21">
        <f>SUM(F$3:F76)+I77</f>
        <v>-0.13716459296402489</v>
      </c>
      <c r="M77" s="21">
        <f>SUM(G$3:G76)+J77</f>
        <v>0.1525982363640456</v>
      </c>
      <c r="N77" s="19">
        <f t="shared" si="5"/>
        <v>1.007012777868352</v>
      </c>
      <c r="O77" s="19">
        <f t="shared" si="5"/>
        <v>1.8814125562986627E-2</v>
      </c>
      <c r="P77" s="19">
        <f t="shared" si="5"/>
        <v>2.3286221741417128E-2</v>
      </c>
      <c r="Q77" s="19">
        <f t="shared" si="6"/>
        <v>0.13764470511555152</v>
      </c>
      <c r="R77" s="19">
        <f t="shared" si="7"/>
        <v>-0.15313237032673033</v>
      </c>
      <c r="S77" s="19">
        <f t="shared" si="8"/>
        <v>-2.0931074977902375E-2</v>
      </c>
    </row>
    <row r="78" spans="1:19" x14ac:dyDescent="0.25">
      <c r="A78" s="26">
        <f>Wellpath!E78</f>
        <v>2250</v>
      </c>
      <c r="B78" s="22">
        <v>0</v>
      </c>
      <c r="C78" s="22">
        <f>-COS(Wellpath!L78) / GField</f>
        <v>-5.0985810648896429E-2</v>
      </c>
      <c r="D78" s="22">
        <f>(TAN(Dip) * COS(Wellpath!L78) * SIN(Wellpath!O78)) / GField</f>
        <v>0.15403516094387931</v>
      </c>
      <c r="E78" s="20">
        <f>IF(D78="SING",(A79-A77)/2*Model!$W$7*(-SIN(Wellpath!$M78+Wellpath!$Q78) / GField),Model!$W$7*((drdp!B78+drdp!K78)*'ABXY-TI1S'!$B78+(drdp!E78+drdp!N78)*'ABXY-TI1S'!$C78+(drdp!H78+drdp!Q78)*'ABXY-TI1S'!$D78))</f>
        <v>-1.625411674696739E-2</v>
      </c>
      <c r="F78" s="20">
        <f>IF(D78="SING",(A79-A77)/2*Model!$W$7*(COS(Wellpath!$M78+Wellpath!$Q78) / GField),Model!$W$7*((drdp!C78+drdp!L78)*'ABXY-TI1S'!$B78+(drdp!F78+drdp!O78)*'ABXY-TI1S'!$C78+(drdp!I78+drdp!R78)*'ABXY-TI1S'!$D78))</f>
        <v>1.1882137378090238E-3</v>
      </c>
      <c r="G78" s="20">
        <f>IF(D78="SING",0,Model!$W$7*((drdp!D78+drdp!M78)*'ABXY-TI1S'!$B78+(drdp!G78+drdp!P78)*'ABXY-TI1S'!$C78+(drdp!J78+drdp!S78)*'ABXY-TI1S'!$D78))</f>
        <v>5.2986008705384951E-3</v>
      </c>
      <c r="H78" s="18">
        <f>IF(D78="SING",(A78-A77)/2*Model!$W$7*(-SIN(Wellpath!$M78+Wellpath!$Q78) / GField),Model!$W$7*((drdp!B78)*'ABXY-TI1S'!$B78+(drdp!E78)*'ABXY-TI1S'!$C78+(drdp!H78)*'ABXY-TI1S'!$D78))</f>
        <v>-8.1270583734836949E-3</v>
      </c>
      <c r="I78" s="18">
        <f>IF(D78="SING",(A78-A77)/2*Model!$W$7*(COS(Wellpath!$M78+Wellpath!$Q78) / GField),Model!$W$7*((drdp!C78)*'ABXY-TI1S'!$B78+(drdp!F78)*'ABXY-TI1S'!$C78+(drdp!I78)*'ABXY-TI1S'!$D78))</f>
        <v>5.9410686890451188E-4</v>
      </c>
      <c r="J78" s="18">
        <f>IF(D78="SING",0,Model!$W$7*((drdp!D78)*'ABXY-TI1S'!$B78+(drdp!G78)*'ABXY-TI1S'!$C78+(drdp!J78)*'ABXY-TI1S'!$D78))</f>
        <v>2.6493004352692476E-3</v>
      </c>
      <c r="K78" s="21">
        <f>SUM(E$3:E77)+H78</f>
        <v>-1.019754379760561</v>
      </c>
      <c r="L78" s="21">
        <f>SUM(F$3:F77)+I78</f>
        <v>-0.13597637922621586</v>
      </c>
      <c r="M78" s="21">
        <f>SUM(G$3:G77)+J78</f>
        <v>0.15789683723458409</v>
      </c>
      <c r="N78" s="19">
        <f t="shared" si="5"/>
        <v>1.0398989950408466</v>
      </c>
      <c r="O78" s="19">
        <f t="shared" si="5"/>
        <v>1.8489575707471669E-2</v>
      </c>
      <c r="P78" s="19">
        <f t="shared" si="5"/>
        <v>2.493141120868474E-2</v>
      </c>
      <c r="Q78" s="19">
        <f t="shared" si="6"/>
        <v>0.13866250825991661</v>
      </c>
      <c r="R78" s="19">
        <f t="shared" si="7"/>
        <v>-0.16101599132030756</v>
      </c>
      <c r="S78" s="19">
        <f t="shared" si="8"/>
        <v>-2.1470240218429887E-2</v>
      </c>
    </row>
    <row r="79" spans="1:19" x14ac:dyDescent="0.25">
      <c r="A79" s="26">
        <f>Wellpath!E79</f>
        <v>2280</v>
      </c>
      <c r="B79" s="22">
        <v>0</v>
      </c>
      <c r="C79" s="22">
        <f>-COS(Wellpath!L79) / GField</f>
        <v>-5.0985810648896429E-2</v>
      </c>
      <c r="D79" s="22">
        <f>(TAN(Dip) * COS(Wellpath!L79) * SIN(Wellpath!O79)) / GField</f>
        <v>0.15403516094387931</v>
      </c>
      <c r="E79" s="20">
        <f>IF(D79="SING",(A80-A78)/2*Model!$W$7*(-SIN(Wellpath!$M79+Wellpath!$Q79) / GField),Model!$W$7*((drdp!B79+drdp!K79)*'ABXY-TI1S'!$B79+(drdp!E79+drdp!N79)*'ABXY-TI1S'!$C79+(drdp!H79+drdp!Q79)*'ABXY-TI1S'!$D79))</f>
        <v>-1.625411674696739E-2</v>
      </c>
      <c r="F79" s="20">
        <f>IF(D79="SING",(A80-A78)/2*Model!$W$7*(COS(Wellpath!$M79+Wellpath!$Q79) / GField),Model!$W$7*((drdp!C79+drdp!L79)*'ABXY-TI1S'!$B79+(drdp!F79+drdp!O79)*'ABXY-TI1S'!$C79+(drdp!I79+drdp!R79)*'ABXY-TI1S'!$D79))</f>
        <v>1.1882137378090238E-3</v>
      </c>
      <c r="G79" s="20">
        <f>IF(D79="SING",0,Model!$W$7*((drdp!D79+drdp!M79)*'ABXY-TI1S'!$B79+(drdp!G79+drdp!P79)*'ABXY-TI1S'!$C79+(drdp!J79+drdp!S79)*'ABXY-TI1S'!$D79))</f>
        <v>5.2986008705384951E-3</v>
      </c>
      <c r="H79" s="18">
        <f>IF(D79="SING",(A79-A78)/2*Model!$W$7*(-SIN(Wellpath!$M79+Wellpath!$Q79) / GField),Model!$W$7*((drdp!B79)*'ABXY-TI1S'!$B79+(drdp!E79)*'ABXY-TI1S'!$C79+(drdp!H79)*'ABXY-TI1S'!$D79))</f>
        <v>-8.1270583734836949E-3</v>
      </c>
      <c r="I79" s="18">
        <f>IF(D79="SING",(A79-A78)/2*Model!$W$7*(COS(Wellpath!$M79+Wellpath!$Q79) / GField),Model!$W$7*((drdp!C79)*'ABXY-TI1S'!$B79+(drdp!F79)*'ABXY-TI1S'!$C79+(drdp!I79)*'ABXY-TI1S'!$D79))</f>
        <v>5.9410686890451188E-4</v>
      </c>
      <c r="J79" s="18">
        <f>IF(D79="SING",0,Model!$W$7*((drdp!D79)*'ABXY-TI1S'!$B79+(drdp!G79)*'ABXY-TI1S'!$C79+(drdp!J79)*'ABXY-TI1S'!$D79))</f>
        <v>2.6493004352692476E-3</v>
      </c>
      <c r="K79" s="21">
        <f>SUM(E$3:E78)+H79</f>
        <v>-1.0360084965075285</v>
      </c>
      <c r="L79" s="21">
        <f>SUM(F$3:F78)+I79</f>
        <v>-0.13478816548840683</v>
      </c>
      <c r="M79" s="21">
        <f>SUM(G$3:G78)+J79</f>
        <v>0.16319543810512258</v>
      </c>
      <c r="N79" s="19">
        <f t="shared" si="5"/>
        <v>1.0733136048357896</v>
      </c>
      <c r="O79" s="19">
        <f t="shared" si="5"/>
        <v>1.8167849555730146E-2</v>
      </c>
      <c r="P79" s="19">
        <f t="shared" si="5"/>
        <v>2.6632751018322895E-2</v>
      </c>
      <c r="Q79" s="19">
        <f t="shared" si="6"/>
        <v>0.13964168467465229</v>
      </c>
      <c r="R79" s="19">
        <f t="shared" si="7"/>
        <v>-0.16907186046817546</v>
      </c>
      <c r="S79" s="19">
        <f t="shared" si="8"/>
        <v>-2.1996813718266315E-2</v>
      </c>
    </row>
    <row r="80" spans="1:19" x14ac:dyDescent="0.25">
      <c r="A80" s="26">
        <f>Wellpath!E80</f>
        <v>2310</v>
      </c>
      <c r="B80" s="22">
        <v>0</v>
      </c>
      <c r="C80" s="22">
        <f>-COS(Wellpath!L80) / GField</f>
        <v>-5.0985810648896429E-2</v>
      </c>
      <c r="D80" s="22">
        <f>(TAN(Dip) * COS(Wellpath!L80) * SIN(Wellpath!O80)) / GField</f>
        <v>0.15403516094387931</v>
      </c>
      <c r="E80" s="20">
        <f>IF(D80="SING",(A81-A79)/2*Model!$W$7*(-SIN(Wellpath!$M80+Wellpath!$Q80) / GField),Model!$W$7*((drdp!B80+drdp!K80)*'ABXY-TI1S'!$B80+(drdp!E80+drdp!N80)*'ABXY-TI1S'!$C80+(drdp!H80+drdp!Q80)*'ABXY-TI1S'!$D80))</f>
        <v>-1.625411674696739E-2</v>
      </c>
      <c r="F80" s="20">
        <f>IF(D80="SING",(A81-A79)/2*Model!$W$7*(COS(Wellpath!$M80+Wellpath!$Q80) / GField),Model!$W$7*((drdp!C80+drdp!L80)*'ABXY-TI1S'!$B80+(drdp!F80+drdp!O80)*'ABXY-TI1S'!$C80+(drdp!I80+drdp!R80)*'ABXY-TI1S'!$D80))</f>
        <v>1.1882137378090238E-3</v>
      </c>
      <c r="G80" s="20">
        <f>IF(D80="SING",0,Model!$W$7*((drdp!D80+drdp!M80)*'ABXY-TI1S'!$B80+(drdp!G80+drdp!P80)*'ABXY-TI1S'!$C80+(drdp!J80+drdp!S80)*'ABXY-TI1S'!$D80))</f>
        <v>5.2986008705384951E-3</v>
      </c>
      <c r="H80" s="18">
        <f>IF(D80="SING",(A80-A79)/2*Model!$W$7*(-SIN(Wellpath!$M80+Wellpath!$Q80) / GField),Model!$W$7*((drdp!B80)*'ABXY-TI1S'!$B80+(drdp!E80)*'ABXY-TI1S'!$C80+(drdp!H80)*'ABXY-TI1S'!$D80))</f>
        <v>-8.1270583734836949E-3</v>
      </c>
      <c r="I80" s="18">
        <f>IF(D80="SING",(A80-A79)/2*Model!$W$7*(COS(Wellpath!$M80+Wellpath!$Q80) / GField),Model!$W$7*((drdp!C80)*'ABXY-TI1S'!$B80+(drdp!F80)*'ABXY-TI1S'!$C80+(drdp!I80)*'ABXY-TI1S'!$D80))</f>
        <v>5.9410686890451188E-4</v>
      </c>
      <c r="J80" s="18">
        <f>IF(D80="SING",0,Model!$W$7*((drdp!D80)*'ABXY-TI1S'!$B80+(drdp!G80)*'ABXY-TI1S'!$C80+(drdp!J80)*'ABXY-TI1S'!$D80))</f>
        <v>2.6493004352692476E-3</v>
      </c>
      <c r="K80" s="21">
        <f>SUM(E$3:E79)+H80</f>
        <v>-1.0522626132544959</v>
      </c>
      <c r="L80" s="21">
        <f>SUM(F$3:F79)+I80</f>
        <v>-0.1335999517505978</v>
      </c>
      <c r="M80" s="21">
        <f>SUM(G$3:G79)+J80</f>
        <v>0.16849403897566106</v>
      </c>
      <c r="N80" s="19">
        <f t="shared" si="5"/>
        <v>1.1072566072531809</v>
      </c>
      <c r="O80" s="19">
        <f t="shared" si="5"/>
        <v>1.784894710776206E-2</v>
      </c>
      <c r="P80" s="19">
        <f t="shared" si="5"/>
        <v>2.8390241170331589E-2</v>
      </c>
      <c r="Q80" s="19">
        <f t="shared" si="6"/>
        <v>0.14058223435975861</v>
      </c>
      <c r="R80" s="19">
        <f t="shared" si="7"/>
        <v>-0.17729997777033399</v>
      </c>
      <c r="S80" s="19">
        <f t="shared" si="8"/>
        <v>-2.2510795477411662E-2</v>
      </c>
    </row>
    <row r="81" spans="1:19" x14ac:dyDescent="0.25">
      <c r="A81" s="26">
        <f>Wellpath!E81</f>
        <v>2340</v>
      </c>
      <c r="B81" s="22">
        <v>0</v>
      </c>
      <c r="C81" s="22">
        <f>-COS(Wellpath!L81) / GField</f>
        <v>-5.0985810648896429E-2</v>
      </c>
      <c r="D81" s="22">
        <f>(TAN(Dip) * COS(Wellpath!L81) * SIN(Wellpath!O81)) / GField</f>
        <v>0.15403516094387931</v>
      </c>
      <c r="E81" s="20">
        <f>IF(D81="SING",(A82-A80)/2*Model!$W$7*(-SIN(Wellpath!$M81+Wellpath!$Q81) / GField),Model!$W$7*((drdp!B81+drdp!K81)*'ABXY-TI1S'!$B81+(drdp!E81+drdp!N81)*'ABXY-TI1S'!$C81+(drdp!H81+drdp!Q81)*'ABXY-TI1S'!$D81))</f>
        <v>-1.625411674696739E-2</v>
      </c>
      <c r="F81" s="20">
        <f>IF(D81="SING",(A82-A80)/2*Model!$W$7*(COS(Wellpath!$M81+Wellpath!$Q81) / GField),Model!$W$7*((drdp!C81+drdp!L81)*'ABXY-TI1S'!$B81+(drdp!F81+drdp!O81)*'ABXY-TI1S'!$C81+(drdp!I81+drdp!R81)*'ABXY-TI1S'!$D81))</f>
        <v>1.1882137378090238E-3</v>
      </c>
      <c r="G81" s="20">
        <f>IF(D81="SING",0,Model!$W$7*((drdp!D81+drdp!M81)*'ABXY-TI1S'!$B81+(drdp!G81+drdp!P81)*'ABXY-TI1S'!$C81+(drdp!J81+drdp!S81)*'ABXY-TI1S'!$D81))</f>
        <v>5.2986008705384951E-3</v>
      </c>
      <c r="H81" s="18">
        <f>IF(D81="SING",(A81-A80)/2*Model!$W$7*(-SIN(Wellpath!$M81+Wellpath!$Q81) / GField),Model!$W$7*((drdp!B81)*'ABXY-TI1S'!$B81+(drdp!E81)*'ABXY-TI1S'!$C81+(drdp!H81)*'ABXY-TI1S'!$D81))</f>
        <v>-8.1270583734836949E-3</v>
      </c>
      <c r="I81" s="18">
        <f>IF(D81="SING",(A81-A80)/2*Model!$W$7*(COS(Wellpath!$M81+Wellpath!$Q81) / GField),Model!$W$7*((drdp!C81)*'ABXY-TI1S'!$B81+(drdp!F81)*'ABXY-TI1S'!$C81+(drdp!I81)*'ABXY-TI1S'!$D81))</f>
        <v>5.9410686890451188E-4</v>
      </c>
      <c r="J81" s="18">
        <f>IF(D81="SING",0,Model!$W$7*((drdp!D81)*'ABXY-TI1S'!$B81+(drdp!G81)*'ABXY-TI1S'!$C81+(drdp!J81)*'ABXY-TI1S'!$D81))</f>
        <v>2.6493004352692476E-3</v>
      </c>
      <c r="K81" s="21">
        <f>SUM(E$3:E80)+H81</f>
        <v>-1.0685167300014633</v>
      </c>
      <c r="L81" s="21">
        <f>SUM(F$3:F80)+I81</f>
        <v>-0.13241173801278877</v>
      </c>
      <c r="M81" s="21">
        <f>SUM(G$3:G80)+J81</f>
        <v>0.17379263984619955</v>
      </c>
      <c r="N81" s="19">
        <f t="shared" si="5"/>
        <v>1.1417280022930201</v>
      </c>
      <c r="O81" s="19">
        <f t="shared" si="5"/>
        <v>1.7532868363567412E-2</v>
      </c>
      <c r="P81" s="19">
        <f t="shared" si="5"/>
        <v>3.020388166471083E-2</v>
      </c>
      <c r="Q81" s="19">
        <f t="shared" si="6"/>
        <v>0.1414841573152355</v>
      </c>
      <c r="R81" s="19">
        <f t="shared" si="7"/>
        <v>-0.18570034322678317</v>
      </c>
      <c r="S81" s="19">
        <f t="shared" si="8"/>
        <v>-2.3012185495865929E-2</v>
      </c>
    </row>
    <row r="82" spans="1:19" x14ac:dyDescent="0.25">
      <c r="A82" s="26">
        <f>Wellpath!E82</f>
        <v>2370</v>
      </c>
      <c r="B82" s="22">
        <v>0</v>
      </c>
      <c r="C82" s="22">
        <f>-COS(Wellpath!L82) / GField</f>
        <v>-5.0985810648896429E-2</v>
      </c>
      <c r="D82" s="22">
        <f>(TAN(Dip) * COS(Wellpath!L82) * SIN(Wellpath!O82)) / GField</f>
        <v>0.15403516094387931</v>
      </c>
      <c r="E82" s="20">
        <f>IF(D82="SING",(A83-A81)/2*Model!$W$7*(-SIN(Wellpath!$M82+Wellpath!$Q82) / GField),Model!$W$7*((drdp!B82+drdp!K82)*'ABXY-TI1S'!$B82+(drdp!E82+drdp!N82)*'ABXY-TI1S'!$C82+(drdp!H82+drdp!Q82)*'ABXY-TI1S'!$D82))</f>
        <v>-1.625411674696739E-2</v>
      </c>
      <c r="F82" s="20">
        <f>IF(D82="SING",(A83-A81)/2*Model!$W$7*(COS(Wellpath!$M82+Wellpath!$Q82) / GField),Model!$W$7*((drdp!C82+drdp!L82)*'ABXY-TI1S'!$B82+(drdp!F82+drdp!O82)*'ABXY-TI1S'!$C82+(drdp!I82+drdp!R82)*'ABXY-TI1S'!$D82))</f>
        <v>1.1882137378090238E-3</v>
      </c>
      <c r="G82" s="20">
        <f>IF(D82="SING",0,Model!$W$7*((drdp!D82+drdp!M82)*'ABXY-TI1S'!$B82+(drdp!G82+drdp!P82)*'ABXY-TI1S'!$C82+(drdp!J82+drdp!S82)*'ABXY-TI1S'!$D82))</f>
        <v>5.2986008705384951E-3</v>
      </c>
      <c r="H82" s="18">
        <f>IF(D82="SING",(A82-A81)/2*Model!$W$7*(-SIN(Wellpath!$M82+Wellpath!$Q82) / GField),Model!$W$7*((drdp!B82)*'ABXY-TI1S'!$B82+(drdp!E82)*'ABXY-TI1S'!$C82+(drdp!H82)*'ABXY-TI1S'!$D82))</f>
        <v>-8.1270583734836949E-3</v>
      </c>
      <c r="I82" s="18">
        <f>IF(D82="SING",(A82-A81)/2*Model!$W$7*(COS(Wellpath!$M82+Wellpath!$Q82) / GField),Model!$W$7*((drdp!C82)*'ABXY-TI1S'!$B82+(drdp!F82)*'ABXY-TI1S'!$C82+(drdp!I82)*'ABXY-TI1S'!$D82))</f>
        <v>5.9410686890451188E-4</v>
      </c>
      <c r="J82" s="18">
        <f>IF(D82="SING",0,Model!$W$7*((drdp!D82)*'ABXY-TI1S'!$B82+(drdp!G82)*'ABXY-TI1S'!$C82+(drdp!J82)*'ABXY-TI1S'!$D82))</f>
        <v>2.6493004352692476E-3</v>
      </c>
      <c r="K82" s="21">
        <f>SUM(E$3:E81)+H82</f>
        <v>-1.0847708467484307</v>
      </c>
      <c r="L82" s="21">
        <f>SUM(F$3:F81)+I82</f>
        <v>-0.13122352427497974</v>
      </c>
      <c r="M82" s="21">
        <f>SUM(G$3:G81)+J82</f>
        <v>0.17909124071673804</v>
      </c>
      <c r="N82" s="19">
        <f t="shared" si="5"/>
        <v>1.1767277899553075</v>
      </c>
      <c r="O82" s="19">
        <f t="shared" si="5"/>
        <v>1.7219613323146199E-2</v>
      </c>
      <c r="P82" s="19">
        <f t="shared" si="5"/>
        <v>3.2073672501460614E-2</v>
      </c>
      <c r="Q82" s="19">
        <f t="shared" si="6"/>
        <v>0.14234745354108302</v>
      </c>
      <c r="R82" s="19">
        <f t="shared" si="7"/>
        <v>-0.19427295683752296</v>
      </c>
      <c r="S82" s="19">
        <f t="shared" si="8"/>
        <v>-2.3500983773629115E-2</v>
      </c>
    </row>
    <row r="83" spans="1:19" x14ac:dyDescent="0.25">
      <c r="A83" s="26">
        <f>Wellpath!E83</f>
        <v>2400</v>
      </c>
      <c r="B83" s="22">
        <v>0</v>
      </c>
      <c r="C83" s="22">
        <f>-COS(Wellpath!L83) / GField</f>
        <v>-5.0985810648896429E-2</v>
      </c>
      <c r="D83" s="22">
        <f>(TAN(Dip) * COS(Wellpath!L83) * SIN(Wellpath!O83)) / GField</f>
        <v>0.15403516094387931</v>
      </c>
      <c r="E83" s="20">
        <f>IF(D83="SING",(A84-A82)/2*Model!$W$7*(-SIN(Wellpath!$M83+Wellpath!$Q83) / GField),Model!$W$7*((drdp!B83+drdp!K83)*'ABXY-TI1S'!$B83+(drdp!E83+drdp!N83)*'ABXY-TI1S'!$C83+(drdp!H83+drdp!Q83)*'ABXY-TI1S'!$D83))</f>
        <v>-1.625411674696739E-2</v>
      </c>
      <c r="F83" s="20">
        <f>IF(D83="SING",(A84-A82)/2*Model!$W$7*(COS(Wellpath!$M83+Wellpath!$Q83) / GField),Model!$W$7*((drdp!C83+drdp!L83)*'ABXY-TI1S'!$B83+(drdp!F83+drdp!O83)*'ABXY-TI1S'!$C83+(drdp!I83+drdp!R83)*'ABXY-TI1S'!$D83))</f>
        <v>1.1882137378090238E-3</v>
      </c>
      <c r="G83" s="20">
        <f>IF(D83="SING",0,Model!$W$7*((drdp!D83+drdp!M83)*'ABXY-TI1S'!$B83+(drdp!G83+drdp!P83)*'ABXY-TI1S'!$C83+(drdp!J83+drdp!S83)*'ABXY-TI1S'!$D83))</f>
        <v>5.2986008705384951E-3</v>
      </c>
      <c r="H83" s="18">
        <f>IF(D83="SING",(A83-A82)/2*Model!$W$7*(-SIN(Wellpath!$M83+Wellpath!$Q83) / GField),Model!$W$7*((drdp!B83)*'ABXY-TI1S'!$B83+(drdp!E83)*'ABXY-TI1S'!$C83+(drdp!H83)*'ABXY-TI1S'!$D83))</f>
        <v>-8.1270583734836949E-3</v>
      </c>
      <c r="I83" s="18">
        <f>IF(D83="SING",(A83-A82)/2*Model!$W$7*(COS(Wellpath!$M83+Wellpath!$Q83) / GField),Model!$W$7*((drdp!C83)*'ABXY-TI1S'!$B83+(drdp!F83)*'ABXY-TI1S'!$C83+(drdp!I83)*'ABXY-TI1S'!$D83))</f>
        <v>5.9410686890451188E-4</v>
      </c>
      <c r="J83" s="18">
        <f>IF(D83="SING",0,Model!$W$7*((drdp!D83)*'ABXY-TI1S'!$B83+(drdp!G83)*'ABXY-TI1S'!$C83+(drdp!J83)*'ABXY-TI1S'!$D83))</f>
        <v>2.6493004352692476E-3</v>
      </c>
      <c r="K83" s="21">
        <f>SUM(E$3:E82)+H83</f>
        <v>-1.1010249634953981</v>
      </c>
      <c r="L83" s="21">
        <f>SUM(F$3:F82)+I83</f>
        <v>-0.13003531053717071</v>
      </c>
      <c r="M83" s="21">
        <f>SUM(G$3:G82)+J83</f>
        <v>0.18438984158727653</v>
      </c>
      <c r="N83" s="19">
        <f t="shared" si="5"/>
        <v>1.2122559702400428</v>
      </c>
      <c r="O83" s="19">
        <f t="shared" si="5"/>
        <v>1.690918198649842E-2</v>
      </c>
      <c r="P83" s="19">
        <f t="shared" si="5"/>
        <v>3.3999613680580937E-2</v>
      </c>
      <c r="Q83" s="19">
        <f t="shared" si="6"/>
        <v>0.14317212303730115</v>
      </c>
      <c r="R83" s="19">
        <f t="shared" si="7"/>
        <v>-0.20301781860255338</v>
      </c>
      <c r="S83" s="19">
        <f t="shared" si="8"/>
        <v>-2.3977190310701217E-2</v>
      </c>
    </row>
    <row r="84" spans="1:19" x14ac:dyDescent="0.25">
      <c r="A84" s="26">
        <f>Wellpath!E84</f>
        <v>2430</v>
      </c>
      <c r="B84" s="22">
        <v>0</v>
      </c>
      <c r="C84" s="22">
        <f>-COS(Wellpath!L84) / GField</f>
        <v>-5.0985810648896429E-2</v>
      </c>
      <c r="D84" s="22">
        <f>(TAN(Dip) * COS(Wellpath!L84) * SIN(Wellpath!O84)) / GField</f>
        <v>0.15403516094387931</v>
      </c>
      <c r="E84" s="20">
        <f>IF(D84="SING",(A85-A83)/2*Model!$W$7*(-SIN(Wellpath!$M84+Wellpath!$Q84) / GField),Model!$W$7*((drdp!B84+drdp!K84)*'ABXY-TI1S'!$B84+(drdp!E84+drdp!N84)*'ABXY-TI1S'!$C84+(drdp!H84+drdp!Q84)*'ABXY-TI1S'!$D84))</f>
        <v>-1.625411674696739E-2</v>
      </c>
      <c r="F84" s="20">
        <f>IF(D84="SING",(A85-A83)/2*Model!$W$7*(COS(Wellpath!$M84+Wellpath!$Q84) / GField),Model!$W$7*((drdp!C84+drdp!L84)*'ABXY-TI1S'!$B84+(drdp!F84+drdp!O84)*'ABXY-TI1S'!$C84+(drdp!I84+drdp!R84)*'ABXY-TI1S'!$D84))</f>
        <v>1.1882137378090238E-3</v>
      </c>
      <c r="G84" s="20">
        <f>IF(D84="SING",0,Model!$W$7*((drdp!D84+drdp!M84)*'ABXY-TI1S'!$B84+(drdp!G84+drdp!P84)*'ABXY-TI1S'!$C84+(drdp!J84+drdp!S84)*'ABXY-TI1S'!$D84))</f>
        <v>5.2986008705384951E-3</v>
      </c>
      <c r="H84" s="18">
        <f>IF(D84="SING",(A84-A83)/2*Model!$W$7*(-SIN(Wellpath!$M84+Wellpath!$Q84) / GField),Model!$W$7*((drdp!B84)*'ABXY-TI1S'!$B84+(drdp!E84)*'ABXY-TI1S'!$C84+(drdp!H84)*'ABXY-TI1S'!$D84))</f>
        <v>-8.1270583734836949E-3</v>
      </c>
      <c r="I84" s="18">
        <f>IF(D84="SING",(A84-A83)/2*Model!$W$7*(COS(Wellpath!$M84+Wellpath!$Q84) / GField),Model!$W$7*((drdp!C84)*'ABXY-TI1S'!$B84+(drdp!F84)*'ABXY-TI1S'!$C84+(drdp!I84)*'ABXY-TI1S'!$D84))</f>
        <v>5.9410686890451188E-4</v>
      </c>
      <c r="J84" s="18">
        <f>IF(D84="SING",0,Model!$W$7*((drdp!D84)*'ABXY-TI1S'!$B84+(drdp!G84)*'ABXY-TI1S'!$C84+(drdp!J84)*'ABXY-TI1S'!$D84))</f>
        <v>2.6493004352692476E-3</v>
      </c>
      <c r="K84" s="21">
        <f>SUM(E$3:E83)+H84</f>
        <v>-1.1172790802423656</v>
      </c>
      <c r="L84" s="21">
        <f>SUM(F$3:F83)+I84</f>
        <v>-0.12884709679936168</v>
      </c>
      <c r="M84" s="21">
        <f>SUM(G$3:G83)+J84</f>
        <v>0.18968844245781502</v>
      </c>
      <c r="N84" s="19">
        <f t="shared" si="5"/>
        <v>1.2483125431472264</v>
      </c>
      <c r="O84" s="19">
        <f t="shared" si="5"/>
        <v>1.6601574353624079E-2</v>
      </c>
      <c r="P84" s="19">
        <f t="shared" si="5"/>
        <v>3.59817052020718E-2</v>
      </c>
      <c r="Q84" s="19">
        <f t="shared" si="6"/>
        <v>0.14395816580388987</v>
      </c>
      <c r="R84" s="19">
        <f t="shared" si="7"/>
        <v>-0.21193492852187445</v>
      </c>
      <c r="S84" s="19">
        <f t="shared" si="8"/>
        <v>-2.4440805107082242E-2</v>
      </c>
    </row>
    <row r="85" spans="1:19" x14ac:dyDescent="0.25">
      <c r="A85" s="26">
        <f>Wellpath!E85</f>
        <v>2460</v>
      </c>
      <c r="B85" s="22">
        <v>0</v>
      </c>
      <c r="C85" s="22">
        <f>-COS(Wellpath!L85) / GField</f>
        <v>-5.0985810648896429E-2</v>
      </c>
      <c r="D85" s="22">
        <f>(TAN(Dip) * COS(Wellpath!L85) * SIN(Wellpath!O85)) / GField</f>
        <v>0.15403516094387931</v>
      </c>
      <c r="E85" s="20">
        <f>IF(D85="SING",(A86-A84)/2*Model!$W$7*(-SIN(Wellpath!$M85+Wellpath!$Q85) / GField),Model!$W$7*((drdp!B85+drdp!K85)*'ABXY-TI1S'!$B85+(drdp!E85+drdp!N85)*'ABXY-TI1S'!$C85+(drdp!H85+drdp!Q85)*'ABXY-TI1S'!$D85))</f>
        <v>-1.625411674696739E-2</v>
      </c>
      <c r="F85" s="20">
        <f>IF(D85="SING",(A86-A84)/2*Model!$W$7*(COS(Wellpath!$M85+Wellpath!$Q85) / GField),Model!$W$7*((drdp!C85+drdp!L85)*'ABXY-TI1S'!$B85+(drdp!F85+drdp!O85)*'ABXY-TI1S'!$C85+(drdp!I85+drdp!R85)*'ABXY-TI1S'!$D85))</f>
        <v>1.1882137378090238E-3</v>
      </c>
      <c r="G85" s="20">
        <f>IF(D85="SING",0,Model!$W$7*((drdp!D85+drdp!M85)*'ABXY-TI1S'!$B85+(drdp!G85+drdp!P85)*'ABXY-TI1S'!$C85+(drdp!J85+drdp!S85)*'ABXY-TI1S'!$D85))</f>
        <v>5.2986008705384951E-3</v>
      </c>
      <c r="H85" s="18">
        <f>IF(D85="SING",(A85-A84)/2*Model!$W$7*(-SIN(Wellpath!$M85+Wellpath!$Q85) / GField),Model!$W$7*((drdp!B85)*'ABXY-TI1S'!$B85+(drdp!E85)*'ABXY-TI1S'!$C85+(drdp!H85)*'ABXY-TI1S'!$D85))</f>
        <v>-8.1270583734836949E-3</v>
      </c>
      <c r="I85" s="18">
        <f>IF(D85="SING",(A85-A84)/2*Model!$W$7*(COS(Wellpath!$M85+Wellpath!$Q85) / GField),Model!$W$7*((drdp!C85)*'ABXY-TI1S'!$B85+(drdp!F85)*'ABXY-TI1S'!$C85+(drdp!I85)*'ABXY-TI1S'!$D85))</f>
        <v>5.9410686890451188E-4</v>
      </c>
      <c r="J85" s="18">
        <f>IF(D85="SING",0,Model!$W$7*((drdp!D85)*'ABXY-TI1S'!$B85+(drdp!G85)*'ABXY-TI1S'!$C85+(drdp!J85)*'ABXY-TI1S'!$D85))</f>
        <v>2.6493004352692476E-3</v>
      </c>
      <c r="K85" s="21">
        <f>SUM(E$3:E84)+H85</f>
        <v>-1.133533196989333</v>
      </c>
      <c r="L85" s="21">
        <f>SUM(F$3:F84)+I85</f>
        <v>-0.12765888306155265</v>
      </c>
      <c r="M85" s="21">
        <f>SUM(G$3:G84)+J85</f>
        <v>0.19498704332835351</v>
      </c>
      <c r="N85" s="19">
        <f t="shared" si="5"/>
        <v>1.2848975086768579</v>
      </c>
      <c r="O85" s="19">
        <f t="shared" si="5"/>
        <v>1.6296790424523176E-2</v>
      </c>
      <c r="P85" s="19">
        <f t="shared" si="5"/>
        <v>3.8019947065933209E-2</v>
      </c>
      <c r="Q85" s="19">
        <f t="shared" si="6"/>
        <v>0.1447055818408492</v>
      </c>
      <c r="R85" s="19">
        <f t="shared" si="7"/>
        <v>-0.22102428659548615</v>
      </c>
      <c r="S85" s="19">
        <f t="shared" si="8"/>
        <v>-2.4891828162772182E-2</v>
      </c>
    </row>
    <row r="86" spans="1:19" x14ac:dyDescent="0.25">
      <c r="A86" s="26">
        <f>Wellpath!E86</f>
        <v>2490</v>
      </c>
      <c r="B86" s="22">
        <v>0</v>
      </c>
      <c r="C86" s="22">
        <f>-COS(Wellpath!L86) / GField</f>
        <v>-5.0985810648896429E-2</v>
      </c>
      <c r="D86" s="22">
        <f>(TAN(Dip) * COS(Wellpath!L86) * SIN(Wellpath!O86)) / GField</f>
        <v>0.15403516094387931</v>
      </c>
      <c r="E86" s="20">
        <f>IF(D86="SING",(A87-A85)/2*Model!$W$7*(-SIN(Wellpath!$M86+Wellpath!$Q86) / GField),Model!$W$7*((drdp!B86+drdp!K86)*'ABXY-TI1S'!$B86+(drdp!E86+drdp!N86)*'ABXY-TI1S'!$C86+(drdp!H86+drdp!Q86)*'ABXY-TI1S'!$D86))</f>
        <v>-1.625411674696739E-2</v>
      </c>
      <c r="F86" s="20">
        <f>IF(D86="SING",(A87-A85)/2*Model!$W$7*(COS(Wellpath!$M86+Wellpath!$Q86) / GField),Model!$W$7*((drdp!C86+drdp!L86)*'ABXY-TI1S'!$B86+(drdp!F86+drdp!O86)*'ABXY-TI1S'!$C86+(drdp!I86+drdp!R86)*'ABXY-TI1S'!$D86))</f>
        <v>1.1882137378090238E-3</v>
      </c>
      <c r="G86" s="20">
        <f>IF(D86="SING",0,Model!$W$7*((drdp!D86+drdp!M86)*'ABXY-TI1S'!$B86+(drdp!G86+drdp!P86)*'ABXY-TI1S'!$C86+(drdp!J86+drdp!S86)*'ABXY-TI1S'!$D86))</f>
        <v>5.2986008705384951E-3</v>
      </c>
      <c r="H86" s="18">
        <f>IF(D86="SING",(A86-A85)/2*Model!$W$7*(-SIN(Wellpath!$M86+Wellpath!$Q86) / GField),Model!$W$7*((drdp!B86)*'ABXY-TI1S'!$B86+(drdp!E86)*'ABXY-TI1S'!$C86+(drdp!H86)*'ABXY-TI1S'!$D86))</f>
        <v>-8.1270583734836949E-3</v>
      </c>
      <c r="I86" s="18">
        <f>IF(D86="SING",(A86-A85)/2*Model!$W$7*(COS(Wellpath!$M86+Wellpath!$Q86) / GField),Model!$W$7*((drdp!C86)*'ABXY-TI1S'!$B86+(drdp!F86)*'ABXY-TI1S'!$C86+(drdp!I86)*'ABXY-TI1S'!$D86))</f>
        <v>5.9410686890451188E-4</v>
      </c>
      <c r="J86" s="18">
        <f>IF(D86="SING",0,Model!$W$7*((drdp!D86)*'ABXY-TI1S'!$B86+(drdp!G86)*'ABXY-TI1S'!$C86+(drdp!J86)*'ABXY-TI1S'!$D86))</f>
        <v>2.6493004352692476E-3</v>
      </c>
      <c r="K86" s="21">
        <f>SUM(E$3:E85)+H86</f>
        <v>-1.1497873137363004</v>
      </c>
      <c r="L86" s="21">
        <f>SUM(F$3:F85)+I86</f>
        <v>-0.12647066932374362</v>
      </c>
      <c r="M86" s="21">
        <f>SUM(G$3:G85)+J86</f>
        <v>0.200285644198892</v>
      </c>
      <c r="N86" s="19">
        <f t="shared" si="5"/>
        <v>1.3220108668289376</v>
      </c>
      <c r="O86" s="19">
        <f t="shared" si="5"/>
        <v>1.5994830199195707E-2</v>
      </c>
      <c r="P86" s="19">
        <f t="shared" si="5"/>
        <v>4.0114339272165157E-2</v>
      </c>
      <c r="Q86" s="19">
        <f t="shared" si="6"/>
        <v>0.14541437114817912</v>
      </c>
      <c r="R86" s="19">
        <f t="shared" si="7"/>
        <v>-0.23028589282338846</v>
      </c>
      <c r="S86" s="19">
        <f t="shared" si="8"/>
        <v>-2.5330259477771039E-2</v>
      </c>
    </row>
    <row r="87" spans="1:19" x14ac:dyDescent="0.25">
      <c r="A87" s="26">
        <f>Wellpath!E87</f>
        <v>2520</v>
      </c>
      <c r="B87" s="22">
        <v>0</v>
      </c>
      <c r="C87" s="22">
        <f>-COS(Wellpath!L87) / GField</f>
        <v>-5.0985810648896429E-2</v>
      </c>
      <c r="D87" s="22">
        <f>(TAN(Dip) * COS(Wellpath!L87) * SIN(Wellpath!O87)) / GField</f>
        <v>0.15403516094387931</v>
      </c>
      <c r="E87" s="20">
        <f>IF(D87="SING",(A88-A86)/2*Model!$W$7*(-SIN(Wellpath!$M87+Wellpath!$Q87) / GField),Model!$W$7*((drdp!B87+drdp!K87)*'ABXY-TI1S'!$B87+(drdp!E87+drdp!N87)*'ABXY-TI1S'!$C87+(drdp!H87+drdp!Q87)*'ABXY-TI1S'!$D87))</f>
        <v>-1.625411674696739E-2</v>
      </c>
      <c r="F87" s="20">
        <f>IF(D87="SING",(A88-A86)/2*Model!$W$7*(COS(Wellpath!$M87+Wellpath!$Q87) / GField),Model!$W$7*((drdp!C87+drdp!L87)*'ABXY-TI1S'!$B87+(drdp!F87+drdp!O87)*'ABXY-TI1S'!$C87+(drdp!I87+drdp!R87)*'ABXY-TI1S'!$D87))</f>
        <v>1.1882137378090238E-3</v>
      </c>
      <c r="G87" s="20">
        <f>IF(D87="SING",0,Model!$W$7*((drdp!D87+drdp!M87)*'ABXY-TI1S'!$B87+(drdp!G87+drdp!P87)*'ABXY-TI1S'!$C87+(drdp!J87+drdp!S87)*'ABXY-TI1S'!$D87))</f>
        <v>5.2986008705384951E-3</v>
      </c>
      <c r="H87" s="18">
        <f>IF(D87="SING",(A87-A86)/2*Model!$W$7*(-SIN(Wellpath!$M87+Wellpath!$Q87) / GField),Model!$W$7*((drdp!B87)*'ABXY-TI1S'!$B87+(drdp!E87)*'ABXY-TI1S'!$C87+(drdp!H87)*'ABXY-TI1S'!$D87))</f>
        <v>-8.1270583734836949E-3</v>
      </c>
      <c r="I87" s="18">
        <f>IF(D87="SING",(A87-A86)/2*Model!$W$7*(COS(Wellpath!$M87+Wellpath!$Q87) / GField),Model!$W$7*((drdp!C87)*'ABXY-TI1S'!$B87+(drdp!F87)*'ABXY-TI1S'!$C87+(drdp!I87)*'ABXY-TI1S'!$D87))</f>
        <v>5.9410686890451188E-4</v>
      </c>
      <c r="J87" s="18">
        <f>IF(D87="SING",0,Model!$W$7*((drdp!D87)*'ABXY-TI1S'!$B87+(drdp!G87)*'ABXY-TI1S'!$C87+(drdp!J87)*'ABXY-TI1S'!$D87))</f>
        <v>2.6493004352692476E-3</v>
      </c>
      <c r="K87" s="21">
        <f>SUM(E$3:E86)+H87</f>
        <v>-1.1660414304832678</v>
      </c>
      <c r="L87" s="21">
        <f>SUM(F$3:F86)+I87</f>
        <v>-0.12528245558593459</v>
      </c>
      <c r="M87" s="21">
        <f>SUM(G$3:G86)+J87</f>
        <v>0.20558424506943049</v>
      </c>
      <c r="N87" s="19">
        <f t="shared" si="5"/>
        <v>1.3596526176034656</v>
      </c>
      <c r="O87" s="19">
        <f t="shared" si="5"/>
        <v>1.5695693677641676E-2</v>
      </c>
      <c r="P87" s="19">
        <f t="shared" si="5"/>
        <v>4.2264881820767652E-2</v>
      </c>
      <c r="Q87" s="19">
        <f t="shared" si="6"/>
        <v>0.14608453372587965</v>
      </c>
      <c r="R87" s="19">
        <f t="shared" si="7"/>
        <v>-0.23971974720558142</v>
      </c>
      <c r="S87" s="19">
        <f t="shared" si="8"/>
        <v>-2.5756099052078818E-2</v>
      </c>
    </row>
    <row r="88" spans="1:19" x14ac:dyDescent="0.25">
      <c r="A88" s="26">
        <f>Wellpath!E88</f>
        <v>2550</v>
      </c>
      <c r="B88" s="22">
        <v>0</v>
      </c>
      <c r="C88" s="22">
        <f>-COS(Wellpath!L88) / GField</f>
        <v>-5.0985810648896429E-2</v>
      </c>
      <c r="D88" s="22">
        <f>(TAN(Dip) * COS(Wellpath!L88) * SIN(Wellpath!O88)) / GField</f>
        <v>0.15403516094387931</v>
      </c>
      <c r="E88" s="20">
        <f>IF(D88="SING",(A89-A87)/2*Model!$W$7*(-SIN(Wellpath!$M88+Wellpath!$Q88) / GField),Model!$W$7*((drdp!B88+drdp!K88)*'ABXY-TI1S'!$B88+(drdp!E88+drdp!N88)*'ABXY-TI1S'!$C88+(drdp!H88+drdp!Q88)*'ABXY-TI1S'!$D88))</f>
        <v>-1.625411674696739E-2</v>
      </c>
      <c r="F88" s="20">
        <f>IF(D88="SING",(A89-A87)/2*Model!$W$7*(COS(Wellpath!$M88+Wellpath!$Q88) / GField),Model!$W$7*((drdp!C88+drdp!L88)*'ABXY-TI1S'!$B88+(drdp!F88+drdp!O88)*'ABXY-TI1S'!$C88+(drdp!I88+drdp!R88)*'ABXY-TI1S'!$D88))</f>
        <v>1.1882137378090238E-3</v>
      </c>
      <c r="G88" s="20">
        <f>IF(D88="SING",0,Model!$W$7*((drdp!D88+drdp!M88)*'ABXY-TI1S'!$B88+(drdp!G88+drdp!P88)*'ABXY-TI1S'!$C88+(drdp!J88+drdp!S88)*'ABXY-TI1S'!$D88))</f>
        <v>5.2986008705384951E-3</v>
      </c>
      <c r="H88" s="18">
        <f>IF(D88="SING",(A88-A87)/2*Model!$W$7*(-SIN(Wellpath!$M88+Wellpath!$Q88) / GField),Model!$W$7*((drdp!B88)*'ABXY-TI1S'!$B88+(drdp!E88)*'ABXY-TI1S'!$C88+(drdp!H88)*'ABXY-TI1S'!$D88))</f>
        <v>-8.1270583734836949E-3</v>
      </c>
      <c r="I88" s="18">
        <f>IF(D88="SING",(A88-A87)/2*Model!$W$7*(COS(Wellpath!$M88+Wellpath!$Q88) / GField),Model!$W$7*((drdp!C88)*'ABXY-TI1S'!$B88+(drdp!F88)*'ABXY-TI1S'!$C88+(drdp!I88)*'ABXY-TI1S'!$D88))</f>
        <v>5.9410686890451188E-4</v>
      </c>
      <c r="J88" s="18">
        <f>IF(D88="SING",0,Model!$W$7*((drdp!D88)*'ABXY-TI1S'!$B88+(drdp!G88)*'ABXY-TI1S'!$C88+(drdp!J88)*'ABXY-TI1S'!$D88))</f>
        <v>2.6493004352692476E-3</v>
      </c>
      <c r="K88" s="21">
        <f>SUM(E$3:E87)+H88</f>
        <v>-1.1822955472302352</v>
      </c>
      <c r="L88" s="21">
        <f>SUM(F$3:F87)+I88</f>
        <v>-0.12409424184812556</v>
      </c>
      <c r="M88" s="21">
        <f>SUM(G$3:G87)+J88</f>
        <v>0.21088284593996898</v>
      </c>
      <c r="N88" s="19">
        <f t="shared" si="5"/>
        <v>1.3978227610004414</v>
      </c>
      <c r="O88" s="19">
        <f t="shared" si="5"/>
        <v>1.5399380859861077E-2</v>
      </c>
      <c r="P88" s="19">
        <f t="shared" si="5"/>
        <v>4.4471574711740687E-2</v>
      </c>
      <c r="Q88" s="19">
        <f t="shared" si="6"/>
        <v>0.14671606957395078</v>
      </c>
      <c r="R88" s="19">
        <f t="shared" si="7"/>
        <v>-0.24932584974206501</v>
      </c>
      <c r="S88" s="19">
        <f t="shared" si="8"/>
        <v>-2.6169346885695513E-2</v>
      </c>
    </row>
    <row r="89" spans="1:19" x14ac:dyDescent="0.25">
      <c r="A89" s="26">
        <f>Wellpath!E89</f>
        <v>2580</v>
      </c>
      <c r="B89" s="22">
        <v>0</v>
      </c>
      <c r="C89" s="22">
        <f>-COS(Wellpath!L89) / GField</f>
        <v>-5.0985810648896429E-2</v>
      </c>
      <c r="D89" s="22">
        <f>(TAN(Dip) * COS(Wellpath!L89) * SIN(Wellpath!O89)) / GField</f>
        <v>0.15403516094387931</v>
      </c>
      <c r="E89" s="20">
        <f>IF(D89="SING",(A90-A88)/2*Model!$W$7*(-SIN(Wellpath!$M89+Wellpath!$Q89) / GField),Model!$W$7*((drdp!B89+drdp!K89)*'ABXY-TI1S'!$B89+(drdp!E89+drdp!N89)*'ABXY-TI1S'!$C89+(drdp!H89+drdp!Q89)*'ABXY-TI1S'!$D89))</f>
        <v>-1.625411674696739E-2</v>
      </c>
      <c r="F89" s="20">
        <f>IF(D89="SING",(A90-A88)/2*Model!$W$7*(COS(Wellpath!$M89+Wellpath!$Q89) / GField),Model!$W$7*((drdp!C89+drdp!L89)*'ABXY-TI1S'!$B89+(drdp!F89+drdp!O89)*'ABXY-TI1S'!$C89+(drdp!I89+drdp!R89)*'ABXY-TI1S'!$D89))</f>
        <v>1.1882137378090238E-3</v>
      </c>
      <c r="G89" s="20">
        <f>IF(D89="SING",0,Model!$W$7*((drdp!D89+drdp!M89)*'ABXY-TI1S'!$B89+(drdp!G89+drdp!P89)*'ABXY-TI1S'!$C89+(drdp!J89+drdp!S89)*'ABXY-TI1S'!$D89))</f>
        <v>5.2986008705384951E-3</v>
      </c>
      <c r="H89" s="18">
        <f>IF(D89="SING",(A89-A88)/2*Model!$W$7*(-SIN(Wellpath!$M89+Wellpath!$Q89) / GField),Model!$W$7*((drdp!B89)*'ABXY-TI1S'!$B89+(drdp!E89)*'ABXY-TI1S'!$C89+(drdp!H89)*'ABXY-TI1S'!$D89))</f>
        <v>-8.1270583734836949E-3</v>
      </c>
      <c r="I89" s="18">
        <f>IF(D89="SING",(A89-A88)/2*Model!$W$7*(COS(Wellpath!$M89+Wellpath!$Q89) / GField),Model!$W$7*((drdp!C89)*'ABXY-TI1S'!$B89+(drdp!F89)*'ABXY-TI1S'!$C89+(drdp!I89)*'ABXY-TI1S'!$D89))</f>
        <v>5.9410686890451188E-4</v>
      </c>
      <c r="J89" s="18">
        <f>IF(D89="SING",0,Model!$W$7*((drdp!D89)*'ABXY-TI1S'!$B89+(drdp!G89)*'ABXY-TI1S'!$C89+(drdp!J89)*'ABXY-TI1S'!$D89))</f>
        <v>2.6493004352692476E-3</v>
      </c>
      <c r="K89" s="21">
        <f>SUM(E$3:E88)+H89</f>
        <v>-1.1985496639772026</v>
      </c>
      <c r="L89" s="21">
        <f>SUM(F$3:F88)+I89</f>
        <v>-0.12290602811031653</v>
      </c>
      <c r="M89" s="21">
        <f>SUM(G$3:G88)+J89</f>
        <v>0.21618144681050747</v>
      </c>
      <c r="N89" s="19">
        <f t="shared" si="5"/>
        <v>1.4365212970198653</v>
      </c>
      <c r="O89" s="19">
        <f t="shared" si="5"/>
        <v>1.5105891745853918E-2</v>
      </c>
      <c r="P89" s="19">
        <f t="shared" si="5"/>
        <v>4.6734417945084268E-2</v>
      </c>
      <c r="Q89" s="19">
        <f t="shared" si="6"/>
        <v>0.14730897869239251</v>
      </c>
      <c r="R89" s="19">
        <f t="shared" si="7"/>
        <v>-0.25910420043283922</v>
      </c>
      <c r="S89" s="19">
        <f t="shared" si="8"/>
        <v>-2.6570002978621131E-2</v>
      </c>
    </row>
    <row r="90" spans="1:19" x14ac:dyDescent="0.25">
      <c r="A90" s="26">
        <f>Wellpath!E90</f>
        <v>2610</v>
      </c>
      <c r="B90" s="22">
        <v>0</v>
      </c>
      <c r="C90" s="22">
        <f>-COS(Wellpath!L90) / GField</f>
        <v>-5.0985810648896429E-2</v>
      </c>
      <c r="D90" s="22">
        <f>(TAN(Dip) * COS(Wellpath!L90) * SIN(Wellpath!O90)) / GField</f>
        <v>0.15403516094387931</v>
      </c>
      <c r="E90" s="20">
        <f>IF(D90="SING",(A91-A89)/2*Model!$W$7*(-SIN(Wellpath!$M90+Wellpath!$Q90) / GField),Model!$W$7*((drdp!B90+drdp!K90)*'ABXY-TI1S'!$B90+(drdp!E90+drdp!N90)*'ABXY-TI1S'!$C90+(drdp!H90+drdp!Q90)*'ABXY-TI1S'!$D90))</f>
        <v>-1.625411674696739E-2</v>
      </c>
      <c r="F90" s="20">
        <f>IF(D90="SING",(A91-A89)/2*Model!$W$7*(COS(Wellpath!$M90+Wellpath!$Q90) / GField),Model!$W$7*((drdp!C90+drdp!L90)*'ABXY-TI1S'!$B90+(drdp!F90+drdp!O90)*'ABXY-TI1S'!$C90+(drdp!I90+drdp!R90)*'ABXY-TI1S'!$D90))</f>
        <v>1.1882137378090238E-3</v>
      </c>
      <c r="G90" s="20">
        <f>IF(D90="SING",0,Model!$W$7*((drdp!D90+drdp!M90)*'ABXY-TI1S'!$B90+(drdp!G90+drdp!P90)*'ABXY-TI1S'!$C90+(drdp!J90+drdp!S90)*'ABXY-TI1S'!$D90))</f>
        <v>5.2986008705384951E-3</v>
      </c>
      <c r="H90" s="18">
        <f>IF(D90="SING",(A90-A89)/2*Model!$W$7*(-SIN(Wellpath!$M90+Wellpath!$Q90) / GField),Model!$W$7*((drdp!B90)*'ABXY-TI1S'!$B90+(drdp!E90)*'ABXY-TI1S'!$C90+(drdp!H90)*'ABXY-TI1S'!$D90))</f>
        <v>-8.1270583734836949E-3</v>
      </c>
      <c r="I90" s="18">
        <f>IF(D90="SING",(A90-A89)/2*Model!$W$7*(COS(Wellpath!$M90+Wellpath!$Q90) / GField),Model!$W$7*((drdp!C90)*'ABXY-TI1S'!$B90+(drdp!F90)*'ABXY-TI1S'!$C90+(drdp!I90)*'ABXY-TI1S'!$D90))</f>
        <v>5.9410686890451188E-4</v>
      </c>
      <c r="J90" s="18">
        <f>IF(D90="SING",0,Model!$W$7*((drdp!D90)*'ABXY-TI1S'!$B90+(drdp!G90)*'ABXY-TI1S'!$C90+(drdp!J90)*'ABXY-TI1S'!$D90))</f>
        <v>2.6493004352692476E-3</v>
      </c>
      <c r="K90" s="21">
        <f>SUM(E$3:E89)+H90</f>
        <v>-1.2148037807241701</v>
      </c>
      <c r="L90" s="21">
        <f>SUM(F$3:F89)+I90</f>
        <v>-0.1217178143725075</v>
      </c>
      <c r="M90" s="21">
        <f>SUM(G$3:G89)+J90</f>
        <v>0.22148004768104596</v>
      </c>
      <c r="N90" s="19">
        <f t="shared" si="5"/>
        <v>1.4757482256617374</v>
      </c>
      <c r="O90" s="19">
        <f t="shared" si="5"/>
        <v>1.4815226335620194E-2</v>
      </c>
      <c r="P90" s="19">
        <f t="shared" si="5"/>
        <v>4.9053411520798389E-2</v>
      </c>
      <c r="Q90" s="19">
        <f t="shared" si="6"/>
        <v>0.14786326108120484</v>
      </c>
      <c r="R90" s="19">
        <f t="shared" si="7"/>
        <v>-0.2690547992779041</v>
      </c>
      <c r="S90" s="19">
        <f t="shared" si="8"/>
        <v>-2.6958067330855661E-2</v>
      </c>
    </row>
    <row r="91" spans="1:19" x14ac:dyDescent="0.25">
      <c r="A91" s="26">
        <f>Wellpath!E91</f>
        <v>2640</v>
      </c>
      <c r="B91" s="22">
        <v>0</v>
      </c>
      <c r="C91" s="22">
        <f>-COS(Wellpath!L91) / GField</f>
        <v>-5.0985810648896429E-2</v>
      </c>
      <c r="D91" s="22">
        <f>(TAN(Dip) * COS(Wellpath!L91) * SIN(Wellpath!O91)) / GField</f>
        <v>0.15403516094387931</v>
      </c>
      <c r="E91" s="20">
        <f>IF(D91="SING",(A92-A90)/2*Model!$W$7*(-SIN(Wellpath!$M91+Wellpath!$Q91) / GField),Model!$W$7*((drdp!B91+drdp!K91)*'ABXY-TI1S'!$B91+(drdp!E91+drdp!N91)*'ABXY-TI1S'!$C91+(drdp!H91+drdp!Q91)*'ABXY-TI1S'!$D91))</f>
        <v>-1.625411674696739E-2</v>
      </c>
      <c r="F91" s="20">
        <f>IF(D91="SING",(A92-A90)/2*Model!$W$7*(COS(Wellpath!$M91+Wellpath!$Q91) / GField),Model!$W$7*((drdp!C91+drdp!L91)*'ABXY-TI1S'!$B91+(drdp!F91+drdp!O91)*'ABXY-TI1S'!$C91+(drdp!I91+drdp!R91)*'ABXY-TI1S'!$D91))</f>
        <v>1.1882137378090238E-3</v>
      </c>
      <c r="G91" s="20">
        <f>IF(D91="SING",0,Model!$W$7*((drdp!D91+drdp!M91)*'ABXY-TI1S'!$B91+(drdp!G91+drdp!P91)*'ABXY-TI1S'!$C91+(drdp!J91+drdp!S91)*'ABXY-TI1S'!$D91))</f>
        <v>5.2986008705384951E-3</v>
      </c>
      <c r="H91" s="18">
        <f>IF(D91="SING",(A91-A90)/2*Model!$W$7*(-SIN(Wellpath!$M91+Wellpath!$Q91) / GField),Model!$W$7*((drdp!B91)*'ABXY-TI1S'!$B91+(drdp!E91)*'ABXY-TI1S'!$C91+(drdp!H91)*'ABXY-TI1S'!$D91))</f>
        <v>-8.1270583734836949E-3</v>
      </c>
      <c r="I91" s="18">
        <f>IF(D91="SING",(A91-A90)/2*Model!$W$7*(COS(Wellpath!$M91+Wellpath!$Q91) / GField),Model!$W$7*((drdp!C91)*'ABXY-TI1S'!$B91+(drdp!F91)*'ABXY-TI1S'!$C91+(drdp!I91)*'ABXY-TI1S'!$D91))</f>
        <v>5.9410686890451188E-4</v>
      </c>
      <c r="J91" s="18">
        <f>IF(D91="SING",0,Model!$W$7*((drdp!D91)*'ABXY-TI1S'!$B91+(drdp!G91)*'ABXY-TI1S'!$C91+(drdp!J91)*'ABXY-TI1S'!$D91))</f>
        <v>2.6493004352692476E-3</v>
      </c>
      <c r="K91" s="21">
        <f>SUM(E$3:E90)+H91</f>
        <v>-1.2310578974711375</v>
      </c>
      <c r="L91" s="21">
        <f>SUM(F$3:F90)+I91</f>
        <v>-0.12052960063469847</v>
      </c>
      <c r="M91" s="21">
        <f>SUM(G$3:G90)+J91</f>
        <v>0.22677864855158444</v>
      </c>
      <c r="N91" s="19">
        <f t="shared" si="5"/>
        <v>1.5155035469260576</v>
      </c>
      <c r="O91" s="19">
        <f t="shared" si="5"/>
        <v>1.4527384629159907E-2</v>
      </c>
      <c r="P91" s="19">
        <f t="shared" si="5"/>
        <v>5.1428555438883056E-2</v>
      </c>
      <c r="Q91" s="19">
        <f t="shared" si="6"/>
        <v>0.14837891674038778</v>
      </c>
      <c r="R91" s="19">
        <f t="shared" si="7"/>
        <v>-0.27917764627725955</v>
      </c>
      <c r="S91" s="19">
        <f t="shared" si="8"/>
        <v>-2.7333539942399114E-2</v>
      </c>
    </row>
    <row r="92" spans="1:19" x14ac:dyDescent="0.25">
      <c r="A92" s="26">
        <f>Wellpath!E92</f>
        <v>2670</v>
      </c>
      <c r="B92" s="22">
        <v>0</v>
      </c>
      <c r="C92" s="22">
        <f>-COS(Wellpath!L92) / GField</f>
        <v>-5.0985810648896429E-2</v>
      </c>
      <c r="D92" s="22">
        <f>(TAN(Dip) * COS(Wellpath!L92) * SIN(Wellpath!O92)) / GField</f>
        <v>0.15403516094387931</v>
      </c>
      <c r="E92" s="20">
        <f>IF(D92="SING",(A93-A91)/2*Model!$W$7*(-SIN(Wellpath!$M92+Wellpath!$Q92) / GField),Model!$W$7*((drdp!B92+drdp!K92)*'ABXY-TI1S'!$B92+(drdp!E92+drdp!N92)*'ABXY-TI1S'!$C92+(drdp!H92+drdp!Q92)*'ABXY-TI1S'!$D92))</f>
        <v>-1.625411674696739E-2</v>
      </c>
      <c r="F92" s="20">
        <f>IF(D92="SING",(A93-A91)/2*Model!$W$7*(COS(Wellpath!$M92+Wellpath!$Q92) / GField),Model!$W$7*((drdp!C92+drdp!L92)*'ABXY-TI1S'!$B92+(drdp!F92+drdp!O92)*'ABXY-TI1S'!$C92+(drdp!I92+drdp!R92)*'ABXY-TI1S'!$D92))</f>
        <v>1.1882137378090238E-3</v>
      </c>
      <c r="G92" s="20">
        <f>IF(D92="SING",0,Model!$W$7*((drdp!D92+drdp!M92)*'ABXY-TI1S'!$B92+(drdp!G92+drdp!P92)*'ABXY-TI1S'!$C92+(drdp!J92+drdp!S92)*'ABXY-TI1S'!$D92))</f>
        <v>5.2986008705384951E-3</v>
      </c>
      <c r="H92" s="18">
        <f>IF(D92="SING",(A92-A91)/2*Model!$W$7*(-SIN(Wellpath!$M92+Wellpath!$Q92) / GField),Model!$W$7*((drdp!B92)*'ABXY-TI1S'!$B92+(drdp!E92)*'ABXY-TI1S'!$C92+(drdp!H92)*'ABXY-TI1S'!$D92))</f>
        <v>-8.1270583734836949E-3</v>
      </c>
      <c r="I92" s="18">
        <f>IF(D92="SING",(A92-A91)/2*Model!$W$7*(COS(Wellpath!$M92+Wellpath!$Q92) / GField),Model!$W$7*((drdp!C92)*'ABXY-TI1S'!$B92+(drdp!F92)*'ABXY-TI1S'!$C92+(drdp!I92)*'ABXY-TI1S'!$D92))</f>
        <v>5.9410686890451188E-4</v>
      </c>
      <c r="J92" s="18">
        <f>IF(D92="SING",0,Model!$W$7*((drdp!D92)*'ABXY-TI1S'!$B92+(drdp!G92)*'ABXY-TI1S'!$C92+(drdp!J92)*'ABXY-TI1S'!$D92))</f>
        <v>2.6493004352692476E-3</v>
      </c>
      <c r="K92" s="21">
        <f>SUM(E$3:E91)+H92</f>
        <v>-1.2473120142181049</v>
      </c>
      <c r="L92" s="21">
        <f>SUM(F$3:F91)+I92</f>
        <v>-0.11934138689688945</v>
      </c>
      <c r="M92" s="21">
        <f>SUM(G$3:G91)+J92</f>
        <v>0.23207724942212293</v>
      </c>
      <c r="N92" s="19">
        <f t="shared" si="5"/>
        <v>1.5557872608128258</v>
      </c>
      <c r="O92" s="19">
        <f t="shared" si="5"/>
        <v>1.4242366626473055E-2</v>
      </c>
      <c r="P92" s="19">
        <f t="shared" si="5"/>
        <v>5.3859849699338262E-2</v>
      </c>
      <c r="Q92" s="19">
        <f t="shared" si="6"/>
        <v>0.14885594566994131</v>
      </c>
      <c r="R92" s="19">
        <f t="shared" si="7"/>
        <v>-0.28947274143090568</v>
      </c>
      <c r="S92" s="19">
        <f t="shared" si="8"/>
        <v>-2.7696420813251486E-2</v>
      </c>
    </row>
    <row r="93" spans="1:19" x14ac:dyDescent="0.25">
      <c r="A93" s="26">
        <f>Wellpath!E93</f>
        <v>2700</v>
      </c>
      <c r="B93" s="22">
        <v>0</v>
      </c>
      <c r="C93" s="22">
        <f>-COS(Wellpath!L93) / GField</f>
        <v>-5.0985810648896429E-2</v>
      </c>
      <c r="D93" s="22">
        <f>(TAN(Dip) * COS(Wellpath!L93) * SIN(Wellpath!O93)) / GField</f>
        <v>0.15403516094387931</v>
      </c>
      <c r="E93" s="20">
        <f>IF(D93="SING",(A94-A92)/2*Model!$W$7*(-SIN(Wellpath!$M93+Wellpath!$Q93) / GField),Model!$W$7*((drdp!B93+drdp!K93)*'ABXY-TI1S'!$B93+(drdp!E93+drdp!N93)*'ABXY-TI1S'!$C93+(drdp!H93+drdp!Q93)*'ABXY-TI1S'!$D93))</f>
        <v>-1.625411674696739E-2</v>
      </c>
      <c r="F93" s="20">
        <f>IF(D93="SING",(A94-A92)/2*Model!$W$7*(COS(Wellpath!$M93+Wellpath!$Q93) / GField),Model!$W$7*((drdp!C93+drdp!L93)*'ABXY-TI1S'!$B93+(drdp!F93+drdp!O93)*'ABXY-TI1S'!$C93+(drdp!I93+drdp!R93)*'ABXY-TI1S'!$D93))</f>
        <v>1.1882137378090238E-3</v>
      </c>
      <c r="G93" s="20">
        <f>IF(D93="SING",0,Model!$W$7*((drdp!D93+drdp!M93)*'ABXY-TI1S'!$B93+(drdp!G93+drdp!P93)*'ABXY-TI1S'!$C93+(drdp!J93+drdp!S93)*'ABXY-TI1S'!$D93))</f>
        <v>5.2986008705384951E-3</v>
      </c>
      <c r="H93" s="18">
        <f>IF(D93="SING",(A93-A92)/2*Model!$W$7*(-SIN(Wellpath!$M93+Wellpath!$Q93) / GField),Model!$W$7*((drdp!B93)*'ABXY-TI1S'!$B93+(drdp!E93)*'ABXY-TI1S'!$C93+(drdp!H93)*'ABXY-TI1S'!$D93))</f>
        <v>-8.1270583734836949E-3</v>
      </c>
      <c r="I93" s="18">
        <f>IF(D93="SING",(A93-A92)/2*Model!$W$7*(COS(Wellpath!$M93+Wellpath!$Q93) / GField),Model!$W$7*((drdp!C93)*'ABXY-TI1S'!$B93+(drdp!F93)*'ABXY-TI1S'!$C93+(drdp!I93)*'ABXY-TI1S'!$D93))</f>
        <v>5.9410686890451188E-4</v>
      </c>
      <c r="J93" s="18">
        <f>IF(D93="SING",0,Model!$W$7*((drdp!D93)*'ABXY-TI1S'!$B93+(drdp!G93)*'ABXY-TI1S'!$C93+(drdp!J93)*'ABXY-TI1S'!$D93))</f>
        <v>2.6493004352692476E-3</v>
      </c>
      <c r="K93" s="21">
        <f>SUM(E$3:E92)+H93</f>
        <v>-1.2635661309650723</v>
      </c>
      <c r="L93" s="21">
        <f>SUM(F$3:F92)+I93</f>
        <v>-0.11815317315908042</v>
      </c>
      <c r="M93" s="21">
        <f>SUM(G$3:G92)+J93</f>
        <v>0.23737585029266142</v>
      </c>
      <c r="N93" s="19">
        <f t="shared" si="5"/>
        <v>1.5965993673220422</v>
      </c>
      <c r="O93" s="19">
        <f t="shared" si="5"/>
        <v>1.3960172327559641E-2</v>
      </c>
      <c r="P93" s="19">
        <f t="shared" si="5"/>
        <v>5.6347294302164008E-2</v>
      </c>
      <c r="Q93" s="19">
        <f t="shared" si="6"/>
        <v>0.14929434786986548</v>
      </c>
      <c r="R93" s="19">
        <f t="shared" si="7"/>
        <v>-0.29994008473884243</v>
      </c>
      <c r="S93" s="19">
        <f t="shared" si="8"/>
        <v>-2.8046709943412775E-2</v>
      </c>
    </row>
    <row r="94" spans="1:19" x14ac:dyDescent="0.25">
      <c r="A94" s="26">
        <f>Wellpath!E94</f>
        <v>2730</v>
      </c>
      <c r="B94" s="22">
        <v>0</v>
      </c>
      <c r="C94" s="22">
        <f>-COS(Wellpath!L94) / GField</f>
        <v>-5.0985810648896429E-2</v>
      </c>
      <c r="D94" s="22">
        <f>(TAN(Dip) * COS(Wellpath!L94) * SIN(Wellpath!O94)) / GField</f>
        <v>0.15403516094387931</v>
      </c>
      <c r="E94" s="20">
        <f>IF(D94="SING",(A95-A93)/2*Model!$W$7*(-SIN(Wellpath!$M94+Wellpath!$Q94) / GField),Model!$W$7*((drdp!B94+drdp!K94)*'ABXY-TI1S'!$B94+(drdp!E94+drdp!N94)*'ABXY-TI1S'!$C94+(drdp!H94+drdp!Q94)*'ABXY-TI1S'!$D94))</f>
        <v>-1.625411674696739E-2</v>
      </c>
      <c r="F94" s="20">
        <f>IF(D94="SING",(A95-A93)/2*Model!$W$7*(COS(Wellpath!$M94+Wellpath!$Q94) / GField),Model!$W$7*((drdp!C94+drdp!L94)*'ABXY-TI1S'!$B94+(drdp!F94+drdp!O94)*'ABXY-TI1S'!$C94+(drdp!I94+drdp!R94)*'ABXY-TI1S'!$D94))</f>
        <v>1.1882137378090238E-3</v>
      </c>
      <c r="G94" s="20">
        <f>IF(D94="SING",0,Model!$W$7*((drdp!D94+drdp!M94)*'ABXY-TI1S'!$B94+(drdp!G94+drdp!P94)*'ABXY-TI1S'!$C94+(drdp!J94+drdp!S94)*'ABXY-TI1S'!$D94))</f>
        <v>5.2986008705384951E-3</v>
      </c>
      <c r="H94" s="18">
        <f>IF(D94="SING",(A94-A93)/2*Model!$W$7*(-SIN(Wellpath!$M94+Wellpath!$Q94) / GField),Model!$W$7*((drdp!B94)*'ABXY-TI1S'!$B94+(drdp!E94)*'ABXY-TI1S'!$C94+(drdp!H94)*'ABXY-TI1S'!$D94))</f>
        <v>-8.1270583734836949E-3</v>
      </c>
      <c r="I94" s="18">
        <f>IF(D94="SING",(A94-A93)/2*Model!$W$7*(COS(Wellpath!$M94+Wellpath!$Q94) / GField),Model!$W$7*((drdp!C94)*'ABXY-TI1S'!$B94+(drdp!F94)*'ABXY-TI1S'!$C94+(drdp!I94)*'ABXY-TI1S'!$D94))</f>
        <v>5.9410686890451188E-4</v>
      </c>
      <c r="J94" s="18">
        <f>IF(D94="SING",0,Model!$W$7*((drdp!D94)*'ABXY-TI1S'!$B94+(drdp!G94)*'ABXY-TI1S'!$C94+(drdp!J94)*'ABXY-TI1S'!$D94))</f>
        <v>2.6493004352692476E-3</v>
      </c>
      <c r="K94" s="21">
        <f>SUM(E$3:E93)+H94</f>
        <v>-1.2798202477120397</v>
      </c>
      <c r="L94" s="21">
        <f>SUM(F$3:F93)+I94</f>
        <v>-0.11696495942127139</v>
      </c>
      <c r="M94" s="21">
        <f>SUM(G$3:G93)+J94</f>
        <v>0.24267445116319991</v>
      </c>
      <c r="N94" s="19">
        <f t="shared" si="5"/>
        <v>1.6379398664537068</v>
      </c>
      <c r="O94" s="19">
        <f t="shared" si="5"/>
        <v>1.3680801732419662E-2</v>
      </c>
      <c r="P94" s="19">
        <f t="shared" si="5"/>
        <v>5.8890889247360301E-2</v>
      </c>
      <c r="Q94" s="19">
        <f t="shared" si="6"/>
        <v>0.14969412334016022</v>
      </c>
      <c r="R94" s="19">
        <f t="shared" si="7"/>
        <v>-0.3105796762010698</v>
      </c>
      <c r="S94" s="19">
        <f t="shared" si="8"/>
        <v>-2.8384407332882982E-2</v>
      </c>
    </row>
    <row r="95" spans="1:19" x14ac:dyDescent="0.25">
      <c r="A95" s="26">
        <f>Wellpath!E95</f>
        <v>2760</v>
      </c>
      <c r="B95" s="22">
        <v>0</v>
      </c>
      <c r="C95" s="22">
        <f>-COS(Wellpath!L95) / GField</f>
        <v>-5.0985810648896429E-2</v>
      </c>
      <c r="D95" s="22">
        <f>(TAN(Dip) * COS(Wellpath!L95) * SIN(Wellpath!O95)) / GField</f>
        <v>0.15403516094387931</v>
      </c>
      <c r="E95" s="20">
        <f>IF(D95="SING",(A96-A94)/2*Model!$W$7*(-SIN(Wellpath!$M95+Wellpath!$Q95) / GField),Model!$W$7*((drdp!B95+drdp!K95)*'ABXY-TI1S'!$B95+(drdp!E95+drdp!N95)*'ABXY-TI1S'!$C95+(drdp!H95+drdp!Q95)*'ABXY-TI1S'!$D95))</f>
        <v>-1.625411674696739E-2</v>
      </c>
      <c r="F95" s="20">
        <f>IF(D95="SING",(A96-A94)/2*Model!$W$7*(COS(Wellpath!$M95+Wellpath!$Q95) / GField),Model!$W$7*((drdp!C95+drdp!L95)*'ABXY-TI1S'!$B95+(drdp!F95+drdp!O95)*'ABXY-TI1S'!$C95+(drdp!I95+drdp!R95)*'ABXY-TI1S'!$D95))</f>
        <v>1.1882137378090238E-3</v>
      </c>
      <c r="G95" s="20">
        <f>IF(D95="SING",0,Model!$W$7*((drdp!D95+drdp!M95)*'ABXY-TI1S'!$B95+(drdp!G95+drdp!P95)*'ABXY-TI1S'!$C95+(drdp!J95+drdp!S95)*'ABXY-TI1S'!$D95))</f>
        <v>5.2986008705384951E-3</v>
      </c>
      <c r="H95" s="18">
        <f>IF(D95="SING",(A95-A94)/2*Model!$W$7*(-SIN(Wellpath!$M95+Wellpath!$Q95) / GField),Model!$W$7*((drdp!B95)*'ABXY-TI1S'!$B95+(drdp!E95)*'ABXY-TI1S'!$C95+(drdp!H95)*'ABXY-TI1S'!$D95))</f>
        <v>-8.1270583734836949E-3</v>
      </c>
      <c r="I95" s="18">
        <f>IF(D95="SING",(A95-A94)/2*Model!$W$7*(COS(Wellpath!$M95+Wellpath!$Q95) / GField),Model!$W$7*((drdp!C95)*'ABXY-TI1S'!$B95+(drdp!F95)*'ABXY-TI1S'!$C95+(drdp!I95)*'ABXY-TI1S'!$D95))</f>
        <v>5.9410686890451188E-4</v>
      </c>
      <c r="J95" s="18">
        <f>IF(D95="SING",0,Model!$W$7*((drdp!D95)*'ABXY-TI1S'!$B95+(drdp!G95)*'ABXY-TI1S'!$C95+(drdp!J95)*'ABXY-TI1S'!$D95))</f>
        <v>2.6493004352692476E-3</v>
      </c>
      <c r="K95" s="21">
        <f>SUM(E$3:E94)+H95</f>
        <v>-1.2960743644590071</v>
      </c>
      <c r="L95" s="21">
        <f>SUM(F$3:F94)+I95</f>
        <v>-0.11577674568346236</v>
      </c>
      <c r="M95" s="21">
        <f>SUM(G$3:G94)+J95</f>
        <v>0.2479730520337384</v>
      </c>
      <c r="N95" s="19">
        <f t="shared" si="5"/>
        <v>1.6798087582078194</v>
      </c>
      <c r="O95" s="19">
        <f t="shared" si="5"/>
        <v>1.3404254841053119E-2</v>
      </c>
      <c r="P95" s="19">
        <f t="shared" si="5"/>
        <v>6.1490634534927133E-2</v>
      </c>
      <c r="Q95" s="19">
        <f t="shared" si="6"/>
        <v>0.15005527208082559</v>
      </c>
      <c r="R95" s="19">
        <f t="shared" si="7"/>
        <v>-0.32139151581758779</v>
      </c>
      <c r="S95" s="19">
        <f t="shared" si="8"/>
        <v>-2.8709512981662109E-2</v>
      </c>
    </row>
    <row r="96" spans="1:19" x14ac:dyDescent="0.25">
      <c r="A96" s="26">
        <f>Wellpath!E96</f>
        <v>2790</v>
      </c>
      <c r="B96" s="22">
        <v>0</v>
      </c>
      <c r="C96" s="22">
        <f>-COS(Wellpath!L96) / GField</f>
        <v>-5.0985810648896429E-2</v>
      </c>
      <c r="D96" s="22">
        <f>(TAN(Dip) * COS(Wellpath!L96) * SIN(Wellpath!O96)) / GField</f>
        <v>0.15403516094387931</v>
      </c>
      <c r="E96" s="20">
        <f>IF(D96="SING",(A97-A95)/2*Model!$W$7*(-SIN(Wellpath!$M96+Wellpath!$Q96) / GField),Model!$W$7*((drdp!B96+drdp!K96)*'ABXY-TI1S'!$B96+(drdp!E96+drdp!N96)*'ABXY-TI1S'!$C96+(drdp!H96+drdp!Q96)*'ABXY-TI1S'!$D96))</f>
        <v>-1.625411674696739E-2</v>
      </c>
      <c r="F96" s="20">
        <f>IF(D96="SING",(A97-A95)/2*Model!$W$7*(COS(Wellpath!$M96+Wellpath!$Q96) / GField),Model!$W$7*((drdp!C96+drdp!L96)*'ABXY-TI1S'!$B96+(drdp!F96+drdp!O96)*'ABXY-TI1S'!$C96+(drdp!I96+drdp!R96)*'ABXY-TI1S'!$D96))</f>
        <v>1.1882137378090238E-3</v>
      </c>
      <c r="G96" s="20">
        <f>IF(D96="SING",0,Model!$W$7*((drdp!D96+drdp!M96)*'ABXY-TI1S'!$B96+(drdp!G96+drdp!P96)*'ABXY-TI1S'!$C96+(drdp!J96+drdp!S96)*'ABXY-TI1S'!$D96))</f>
        <v>5.2986008705384951E-3</v>
      </c>
      <c r="H96" s="18">
        <f>IF(D96="SING",(A96-A95)/2*Model!$W$7*(-SIN(Wellpath!$M96+Wellpath!$Q96) / GField),Model!$W$7*((drdp!B96)*'ABXY-TI1S'!$B96+(drdp!E96)*'ABXY-TI1S'!$C96+(drdp!H96)*'ABXY-TI1S'!$D96))</f>
        <v>-8.1270583734836949E-3</v>
      </c>
      <c r="I96" s="18">
        <f>IF(D96="SING",(A96-A95)/2*Model!$W$7*(COS(Wellpath!$M96+Wellpath!$Q96) / GField),Model!$W$7*((drdp!C96)*'ABXY-TI1S'!$B96+(drdp!F96)*'ABXY-TI1S'!$C96+(drdp!I96)*'ABXY-TI1S'!$D96))</f>
        <v>5.9410686890451188E-4</v>
      </c>
      <c r="J96" s="18">
        <f>IF(D96="SING",0,Model!$W$7*((drdp!D96)*'ABXY-TI1S'!$B96+(drdp!G96)*'ABXY-TI1S'!$C96+(drdp!J96)*'ABXY-TI1S'!$D96))</f>
        <v>2.6493004352692476E-3</v>
      </c>
      <c r="K96" s="21">
        <f>SUM(E$3:E95)+H96</f>
        <v>-1.3123284812059746</v>
      </c>
      <c r="L96" s="21">
        <f>SUM(F$3:F95)+I96</f>
        <v>-0.11458853194565333</v>
      </c>
      <c r="M96" s="21">
        <f>SUM(G$3:G95)+J96</f>
        <v>0.25327165290427689</v>
      </c>
      <c r="N96" s="19">
        <f t="shared" si="5"/>
        <v>1.7222060425843799</v>
      </c>
      <c r="O96" s="19">
        <f t="shared" si="5"/>
        <v>1.3130531653460013E-2</v>
      </c>
      <c r="P96" s="19">
        <f t="shared" si="5"/>
        <v>6.4146530164864504E-2</v>
      </c>
      <c r="Q96" s="19">
        <f t="shared" si="6"/>
        <v>0.15037779409186153</v>
      </c>
      <c r="R96" s="19">
        <f t="shared" si="7"/>
        <v>-0.33237560358839646</v>
      </c>
      <c r="S96" s="19">
        <f t="shared" si="8"/>
        <v>-2.9022026889750155E-2</v>
      </c>
    </row>
    <row r="97" spans="1:19" x14ac:dyDescent="0.25">
      <c r="A97" s="26">
        <f>Wellpath!E97</f>
        <v>2820</v>
      </c>
      <c r="B97" s="22">
        <v>0</v>
      </c>
      <c r="C97" s="22">
        <f>-COS(Wellpath!L97) / GField</f>
        <v>-5.0985810648896429E-2</v>
      </c>
      <c r="D97" s="22">
        <f>(TAN(Dip) * COS(Wellpath!L97) * SIN(Wellpath!O97)) / GField</f>
        <v>0.15403516094387931</v>
      </c>
      <c r="E97" s="20">
        <f>IF(D97="SING",(A98-A96)/2*Model!$W$7*(-SIN(Wellpath!$M97+Wellpath!$Q97) / GField),Model!$W$7*((drdp!B97+drdp!K97)*'ABXY-TI1S'!$B97+(drdp!E97+drdp!N97)*'ABXY-TI1S'!$C97+(drdp!H97+drdp!Q97)*'ABXY-TI1S'!$D97))</f>
        <v>-1.625411674696739E-2</v>
      </c>
      <c r="F97" s="20">
        <f>IF(D97="SING",(A98-A96)/2*Model!$W$7*(COS(Wellpath!$M97+Wellpath!$Q97) / GField),Model!$W$7*((drdp!C97+drdp!L97)*'ABXY-TI1S'!$B97+(drdp!F97+drdp!O97)*'ABXY-TI1S'!$C97+(drdp!I97+drdp!R97)*'ABXY-TI1S'!$D97))</f>
        <v>1.1882137378090238E-3</v>
      </c>
      <c r="G97" s="20">
        <f>IF(D97="SING",0,Model!$W$7*((drdp!D97+drdp!M97)*'ABXY-TI1S'!$B97+(drdp!G97+drdp!P97)*'ABXY-TI1S'!$C97+(drdp!J97+drdp!S97)*'ABXY-TI1S'!$D97))</f>
        <v>5.2986008705384951E-3</v>
      </c>
      <c r="H97" s="18">
        <f>IF(D97="SING",(A97-A96)/2*Model!$W$7*(-SIN(Wellpath!$M97+Wellpath!$Q97) / GField),Model!$W$7*((drdp!B97)*'ABXY-TI1S'!$B97+(drdp!E97)*'ABXY-TI1S'!$C97+(drdp!H97)*'ABXY-TI1S'!$D97))</f>
        <v>-8.1270583734836949E-3</v>
      </c>
      <c r="I97" s="18">
        <f>IF(D97="SING",(A97-A96)/2*Model!$W$7*(COS(Wellpath!$M97+Wellpath!$Q97) / GField),Model!$W$7*((drdp!C97)*'ABXY-TI1S'!$B97+(drdp!F97)*'ABXY-TI1S'!$C97+(drdp!I97)*'ABXY-TI1S'!$D97))</f>
        <v>5.9410686890451188E-4</v>
      </c>
      <c r="J97" s="18">
        <f>IF(D97="SING",0,Model!$W$7*((drdp!D97)*'ABXY-TI1S'!$B97+(drdp!G97)*'ABXY-TI1S'!$C97+(drdp!J97)*'ABXY-TI1S'!$D97))</f>
        <v>2.6493004352692476E-3</v>
      </c>
      <c r="K97" s="21">
        <f>SUM(E$3:E96)+H97</f>
        <v>-1.328582597952942</v>
      </c>
      <c r="L97" s="21">
        <f>SUM(F$3:F96)+I97</f>
        <v>-0.1134003182078443</v>
      </c>
      <c r="M97" s="21">
        <f>SUM(G$3:G96)+J97</f>
        <v>0.25857025377481541</v>
      </c>
      <c r="N97" s="19">
        <f t="shared" si="5"/>
        <v>1.7651317195833887</v>
      </c>
      <c r="O97" s="19">
        <f t="shared" si="5"/>
        <v>1.2859632169640343E-2</v>
      </c>
      <c r="P97" s="19">
        <f t="shared" si="5"/>
        <v>6.6858576137172443E-2</v>
      </c>
      <c r="Q97" s="19">
        <f t="shared" si="6"/>
        <v>0.1506616893732681</v>
      </c>
      <c r="R97" s="19">
        <f t="shared" si="7"/>
        <v>-0.34353193951349575</v>
      </c>
      <c r="S97" s="19">
        <f t="shared" si="8"/>
        <v>-2.932194905714712E-2</v>
      </c>
    </row>
    <row r="98" spans="1:19" x14ac:dyDescent="0.25">
      <c r="A98" s="26">
        <f>Wellpath!E98</f>
        <v>2850</v>
      </c>
      <c r="B98" s="22">
        <v>0</v>
      </c>
      <c r="C98" s="22">
        <f>-COS(Wellpath!L98) / GField</f>
        <v>-5.0985810648896429E-2</v>
      </c>
      <c r="D98" s="22">
        <f>(TAN(Dip) * COS(Wellpath!L98) * SIN(Wellpath!O98)) / GField</f>
        <v>0.15403516094387931</v>
      </c>
      <c r="E98" s="20">
        <f>IF(D98="SING",(A99-A97)/2*Model!$W$7*(-SIN(Wellpath!$M98+Wellpath!$Q98) / GField),Model!$W$7*((drdp!B98+drdp!K98)*'ABXY-TI1S'!$B98+(drdp!E98+drdp!N98)*'ABXY-TI1S'!$C98+(drdp!H98+drdp!Q98)*'ABXY-TI1S'!$D98))</f>
        <v>-1.625411674696739E-2</v>
      </c>
      <c r="F98" s="20">
        <f>IF(D98="SING",(A99-A97)/2*Model!$W$7*(COS(Wellpath!$M98+Wellpath!$Q98) / GField),Model!$W$7*((drdp!C98+drdp!L98)*'ABXY-TI1S'!$B98+(drdp!F98+drdp!O98)*'ABXY-TI1S'!$C98+(drdp!I98+drdp!R98)*'ABXY-TI1S'!$D98))</f>
        <v>1.1882137378090238E-3</v>
      </c>
      <c r="G98" s="20">
        <f>IF(D98="SING",0,Model!$W$7*((drdp!D98+drdp!M98)*'ABXY-TI1S'!$B98+(drdp!G98+drdp!P98)*'ABXY-TI1S'!$C98+(drdp!J98+drdp!S98)*'ABXY-TI1S'!$D98))</f>
        <v>5.2986008705384951E-3</v>
      </c>
      <c r="H98" s="18">
        <f>IF(D98="SING",(A98-A97)/2*Model!$W$7*(-SIN(Wellpath!$M98+Wellpath!$Q98) / GField),Model!$W$7*((drdp!B98)*'ABXY-TI1S'!$B98+(drdp!E98)*'ABXY-TI1S'!$C98+(drdp!H98)*'ABXY-TI1S'!$D98))</f>
        <v>-8.1270583734836949E-3</v>
      </c>
      <c r="I98" s="18">
        <f>IF(D98="SING",(A98-A97)/2*Model!$W$7*(COS(Wellpath!$M98+Wellpath!$Q98) / GField),Model!$W$7*((drdp!C98)*'ABXY-TI1S'!$B98+(drdp!F98)*'ABXY-TI1S'!$C98+(drdp!I98)*'ABXY-TI1S'!$D98))</f>
        <v>5.9410686890451188E-4</v>
      </c>
      <c r="J98" s="18">
        <f>IF(D98="SING",0,Model!$W$7*((drdp!D98)*'ABXY-TI1S'!$B98+(drdp!G98)*'ABXY-TI1S'!$C98+(drdp!J98)*'ABXY-TI1S'!$D98))</f>
        <v>2.6493004352692476E-3</v>
      </c>
      <c r="K98" s="21">
        <f>SUM(E$3:E97)+H98</f>
        <v>-1.3448367146999094</v>
      </c>
      <c r="L98" s="21">
        <f>SUM(F$3:F97)+I98</f>
        <v>-0.11221210447003527</v>
      </c>
      <c r="M98" s="21">
        <f>SUM(G$3:G97)+J98</f>
        <v>0.26386885464535392</v>
      </c>
      <c r="N98" s="19">
        <f t="shared" si="5"/>
        <v>1.8085857892048456</v>
      </c>
      <c r="O98" s="19">
        <f t="shared" si="5"/>
        <v>1.2591556389594109E-2</v>
      </c>
      <c r="P98" s="19">
        <f t="shared" si="5"/>
        <v>6.9626772451850921E-2</v>
      </c>
      <c r="Q98" s="19">
        <f t="shared" si="6"/>
        <v>0.15090695792504524</v>
      </c>
      <c r="R98" s="19">
        <f t="shared" si="7"/>
        <v>-0.35486052359288572</v>
      </c>
      <c r="S98" s="19">
        <f t="shared" si="8"/>
        <v>-2.9609279483853005E-2</v>
      </c>
    </row>
    <row r="99" spans="1:19" x14ac:dyDescent="0.25">
      <c r="A99" s="26">
        <f>Wellpath!E99</f>
        <v>2880</v>
      </c>
      <c r="B99" s="22">
        <v>0</v>
      </c>
      <c r="C99" s="22">
        <f>-COS(Wellpath!L99) / GField</f>
        <v>-5.0985810648896429E-2</v>
      </c>
      <c r="D99" s="22">
        <f>(TAN(Dip) * COS(Wellpath!L99) * SIN(Wellpath!O99)) / GField</f>
        <v>0.15403516094387931</v>
      </c>
      <c r="E99" s="20">
        <f>IF(D99="SING",(A100-A98)/2*Model!$W$7*(-SIN(Wellpath!$M99+Wellpath!$Q99) / GField),Model!$W$7*((drdp!B99+drdp!K99)*'ABXY-TI1S'!$B99+(drdp!E99+drdp!N99)*'ABXY-TI1S'!$C99+(drdp!H99+drdp!Q99)*'ABXY-TI1S'!$D99))</f>
        <v>-1.625411674696739E-2</v>
      </c>
      <c r="F99" s="20">
        <f>IF(D99="SING",(A100-A98)/2*Model!$W$7*(COS(Wellpath!$M99+Wellpath!$Q99) / GField),Model!$W$7*((drdp!C99+drdp!L99)*'ABXY-TI1S'!$B99+(drdp!F99+drdp!O99)*'ABXY-TI1S'!$C99+(drdp!I99+drdp!R99)*'ABXY-TI1S'!$D99))</f>
        <v>1.1882137378090238E-3</v>
      </c>
      <c r="G99" s="20">
        <f>IF(D99="SING",0,Model!$W$7*((drdp!D99+drdp!M99)*'ABXY-TI1S'!$B99+(drdp!G99+drdp!P99)*'ABXY-TI1S'!$C99+(drdp!J99+drdp!S99)*'ABXY-TI1S'!$D99))</f>
        <v>5.2986008705384951E-3</v>
      </c>
      <c r="H99" s="18">
        <f>IF(D99="SING",(A99-A98)/2*Model!$W$7*(-SIN(Wellpath!$M99+Wellpath!$Q99) / GField),Model!$W$7*((drdp!B99)*'ABXY-TI1S'!$B99+(drdp!E99)*'ABXY-TI1S'!$C99+(drdp!H99)*'ABXY-TI1S'!$D99))</f>
        <v>-8.1270583734836949E-3</v>
      </c>
      <c r="I99" s="18">
        <f>IF(D99="SING",(A99-A98)/2*Model!$W$7*(COS(Wellpath!$M99+Wellpath!$Q99) / GField),Model!$W$7*((drdp!C99)*'ABXY-TI1S'!$B99+(drdp!F99)*'ABXY-TI1S'!$C99+(drdp!I99)*'ABXY-TI1S'!$D99))</f>
        <v>5.9410686890451188E-4</v>
      </c>
      <c r="J99" s="18">
        <f>IF(D99="SING",0,Model!$W$7*((drdp!D99)*'ABXY-TI1S'!$B99+(drdp!G99)*'ABXY-TI1S'!$C99+(drdp!J99)*'ABXY-TI1S'!$D99))</f>
        <v>2.6493004352692476E-3</v>
      </c>
      <c r="K99" s="21">
        <f>SUM(E$3:E98)+H99</f>
        <v>-1.3610908314468768</v>
      </c>
      <c r="L99" s="21">
        <f>SUM(F$3:F98)+I99</f>
        <v>-0.11102389073222624</v>
      </c>
      <c r="M99" s="21">
        <f>SUM(G$3:G98)+J99</f>
        <v>0.26916745551589244</v>
      </c>
      <c r="N99" s="19">
        <f t="shared" si="5"/>
        <v>1.8525682514487505</v>
      </c>
      <c r="O99" s="19">
        <f t="shared" si="5"/>
        <v>1.2326304313321311E-2</v>
      </c>
      <c r="P99" s="19">
        <f t="shared" si="5"/>
        <v>7.2451119108899939E-2</v>
      </c>
      <c r="Q99" s="19">
        <f t="shared" si="6"/>
        <v>0.15111359974719302</v>
      </c>
      <c r="R99" s="19">
        <f t="shared" si="7"/>
        <v>-0.36636135582656626</v>
      </c>
      <c r="S99" s="19">
        <f t="shared" si="8"/>
        <v>-2.9884018169867809E-2</v>
      </c>
    </row>
    <row r="100" spans="1:19" x14ac:dyDescent="0.25">
      <c r="A100" s="26">
        <f>Wellpath!E100</f>
        <v>2910</v>
      </c>
      <c r="B100" s="22">
        <v>0</v>
      </c>
      <c r="C100" s="22">
        <f>-COS(Wellpath!L100) / GField</f>
        <v>-5.0985810648896429E-2</v>
      </c>
      <c r="D100" s="22">
        <f>(TAN(Dip) * COS(Wellpath!L100) * SIN(Wellpath!O100)) / GField</f>
        <v>0.15403516094387931</v>
      </c>
      <c r="E100" s="20">
        <f>IF(D100="SING",(A101-A99)/2*Model!$W$7*(-SIN(Wellpath!$M100+Wellpath!$Q100) / GField),Model!$W$7*((drdp!B100+drdp!K100)*'ABXY-TI1S'!$B100+(drdp!E100+drdp!N100)*'ABXY-TI1S'!$C100+(drdp!H100+drdp!Q100)*'ABXY-TI1S'!$D100))</f>
        <v>-1.625411674696739E-2</v>
      </c>
      <c r="F100" s="20">
        <f>IF(D100="SING",(A101-A99)/2*Model!$W$7*(COS(Wellpath!$M100+Wellpath!$Q100) / GField),Model!$W$7*((drdp!C100+drdp!L100)*'ABXY-TI1S'!$B100+(drdp!F100+drdp!O100)*'ABXY-TI1S'!$C100+(drdp!I100+drdp!R100)*'ABXY-TI1S'!$D100))</f>
        <v>1.1882137378090238E-3</v>
      </c>
      <c r="G100" s="20">
        <f>IF(D100="SING",0,Model!$W$7*((drdp!D100+drdp!M100)*'ABXY-TI1S'!$B100+(drdp!G100+drdp!P100)*'ABXY-TI1S'!$C100+(drdp!J100+drdp!S100)*'ABXY-TI1S'!$D100))</f>
        <v>5.2986008705384951E-3</v>
      </c>
      <c r="H100" s="18">
        <f>IF(D100="SING",(A100-A99)/2*Model!$W$7*(-SIN(Wellpath!$M100+Wellpath!$Q100) / GField),Model!$W$7*((drdp!B100)*'ABXY-TI1S'!$B100+(drdp!E100)*'ABXY-TI1S'!$C100+(drdp!H100)*'ABXY-TI1S'!$D100))</f>
        <v>-8.1270583734836949E-3</v>
      </c>
      <c r="I100" s="18">
        <f>IF(D100="SING",(A100-A99)/2*Model!$W$7*(COS(Wellpath!$M100+Wellpath!$Q100) / GField),Model!$W$7*((drdp!C100)*'ABXY-TI1S'!$B100+(drdp!F100)*'ABXY-TI1S'!$C100+(drdp!I100)*'ABXY-TI1S'!$D100))</f>
        <v>5.9410686890451188E-4</v>
      </c>
      <c r="J100" s="18">
        <f>IF(D100="SING",0,Model!$W$7*((drdp!D100)*'ABXY-TI1S'!$B100+(drdp!G100)*'ABXY-TI1S'!$C100+(drdp!J100)*'ABXY-TI1S'!$D100))</f>
        <v>2.6493004352692476E-3</v>
      </c>
      <c r="K100" s="21">
        <f>SUM(E$3:E99)+H100</f>
        <v>-1.3773449481938442</v>
      </c>
      <c r="L100" s="21">
        <f>SUM(F$3:F99)+I100</f>
        <v>-0.10983567699441721</v>
      </c>
      <c r="M100" s="21">
        <f>SUM(G$3:G99)+J100</f>
        <v>0.27446605638643096</v>
      </c>
      <c r="N100" s="19">
        <f t="shared" si="5"/>
        <v>1.8970791063151033</v>
      </c>
      <c r="O100" s="19">
        <f t="shared" si="5"/>
        <v>1.206387594082195E-2</v>
      </c>
      <c r="P100" s="19">
        <f t="shared" si="5"/>
        <v>7.5331616108319496E-2</v>
      </c>
      <c r="Q100" s="19">
        <f t="shared" si="6"/>
        <v>0.15128161483971139</v>
      </c>
      <c r="R100" s="19">
        <f t="shared" si="7"/>
        <v>-0.37803443621453747</v>
      </c>
      <c r="S100" s="19">
        <f t="shared" si="8"/>
        <v>-3.0146165115191532E-2</v>
      </c>
    </row>
    <row r="101" spans="1:19" x14ac:dyDescent="0.25">
      <c r="A101" s="26">
        <f>Wellpath!E101</f>
        <v>2940</v>
      </c>
      <c r="B101" s="22">
        <v>0</v>
      </c>
      <c r="C101" s="22">
        <f>-COS(Wellpath!L101) / GField</f>
        <v>-5.0985810648896429E-2</v>
      </c>
      <c r="D101" s="22">
        <f>(TAN(Dip) * COS(Wellpath!L101) * SIN(Wellpath!O101)) / GField</f>
        <v>0.15403516094387931</v>
      </c>
      <c r="E101" s="20">
        <f>IF(D101="SING",(A102-A100)/2*Model!$W$7*(-SIN(Wellpath!$M101+Wellpath!$Q101) / GField),Model!$W$7*((drdp!B101+drdp!K101)*'ABXY-TI1S'!$B101+(drdp!E101+drdp!N101)*'ABXY-TI1S'!$C101+(drdp!H101+drdp!Q101)*'ABXY-TI1S'!$D101))</f>
        <v>-1.625411674696739E-2</v>
      </c>
      <c r="F101" s="20">
        <f>IF(D101="SING",(A102-A100)/2*Model!$W$7*(COS(Wellpath!$M101+Wellpath!$Q101) / GField),Model!$W$7*((drdp!C101+drdp!L101)*'ABXY-TI1S'!$B101+(drdp!F101+drdp!O101)*'ABXY-TI1S'!$C101+(drdp!I101+drdp!R101)*'ABXY-TI1S'!$D101))</f>
        <v>1.1882137378090238E-3</v>
      </c>
      <c r="G101" s="20">
        <f>IF(D101="SING",0,Model!$W$7*((drdp!D101+drdp!M101)*'ABXY-TI1S'!$B101+(drdp!G101+drdp!P101)*'ABXY-TI1S'!$C101+(drdp!J101+drdp!S101)*'ABXY-TI1S'!$D101))</f>
        <v>5.2986008705384951E-3</v>
      </c>
      <c r="H101" s="18">
        <f>IF(D101="SING",(A101-A100)/2*Model!$W$7*(-SIN(Wellpath!$M101+Wellpath!$Q101) / GField),Model!$W$7*((drdp!B101)*'ABXY-TI1S'!$B101+(drdp!E101)*'ABXY-TI1S'!$C101+(drdp!H101)*'ABXY-TI1S'!$D101))</f>
        <v>-8.1270583734836949E-3</v>
      </c>
      <c r="I101" s="18">
        <f>IF(D101="SING",(A101-A100)/2*Model!$W$7*(COS(Wellpath!$M101+Wellpath!$Q101) / GField),Model!$W$7*((drdp!C101)*'ABXY-TI1S'!$B101+(drdp!F101)*'ABXY-TI1S'!$C101+(drdp!I101)*'ABXY-TI1S'!$D101))</f>
        <v>5.9410686890451188E-4</v>
      </c>
      <c r="J101" s="18">
        <f>IF(D101="SING",0,Model!$W$7*((drdp!D101)*'ABXY-TI1S'!$B101+(drdp!G101)*'ABXY-TI1S'!$C101+(drdp!J101)*'ABXY-TI1S'!$D101))</f>
        <v>2.6493004352692476E-3</v>
      </c>
      <c r="K101" s="21">
        <f>SUM(E$3:E100)+H101</f>
        <v>-1.3935990649408116</v>
      </c>
      <c r="L101" s="21">
        <f>SUM(F$3:F100)+I101</f>
        <v>-0.10864746325660818</v>
      </c>
      <c r="M101" s="21">
        <f>SUM(G$3:G100)+J101</f>
        <v>0.27976465725696947</v>
      </c>
      <c r="N101" s="19">
        <f t="shared" si="5"/>
        <v>1.9421183538039046</v>
      </c>
      <c r="O101" s="19">
        <f t="shared" si="5"/>
        <v>1.1804271272096024E-2</v>
      </c>
      <c r="P101" s="19">
        <f t="shared" si="5"/>
        <v>7.8268263450109607E-2</v>
      </c>
      <c r="Q101" s="19">
        <f t="shared" si="6"/>
        <v>0.15141100320260034</v>
      </c>
      <c r="R101" s="19">
        <f t="shared" si="7"/>
        <v>-0.38987976475679931</v>
      </c>
      <c r="S101" s="19">
        <f t="shared" si="8"/>
        <v>-3.0395720319824172E-2</v>
      </c>
    </row>
    <row r="102" spans="1:19" x14ac:dyDescent="0.25">
      <c r="A102" s="26">
        <f>Wellpath!E102</f>
        <v>2970</v>
      </c>
      <c r="B102" s="22">
        <v>0</v>
      </c>
      <c r="C102" s="22">
        <f>-COS(Wellpath!L102) / GField</f>
        <v>-5.0985810648896429E-2</v>
      </c>
      <c r="D102" s="22">
        <f>(TAN(Dip) * COS(Wellpath!L102) * SIN(Wellpath!O102)) / GField</f>
        <v>0.15403516094387931</v>
      </c>
      <c r="E102" s="20">
        <f>IF(D102="SING",(A103-A101)/2*Model!$W$7*(-SIN(Wellpath!$M102+Wellpath!$Q102) / GField),Model!$W$7*((drdp!B102+drdp!K102)*'ABXY-TI1S'!$B102+(drdp!E102+drdp!N102)*'ABXY-TI1S'!$C102+(drdp!H102+drdp!Q102)*'ABXY-TI1S'!$D102))</f>
        <v>-1.625411674696739E-2</v>
      </c>
      <c r="F102" s="20">
        <f>IF(D102="SING",(A103-A101)/2*Model!$W$7*(COS(Wellpath!$M102+Wellpath!$Q102) / GField),Model!$W$7*((drdp!C102+drdp!L102)*'ABXY-TI1S'!$B102+(drdp!F102+drdp!O102)*'ABXY-TI1S'!$C102+(drdp!I102+drdp!R102)*'ABXY-TI1S'!$D102))</f>
        <v>1.1882137378090238E-3</v>
      </c>
      <c r="G102" s="20">
        <f>IF(D102="SING",0,Model!$W$7*((drdp!D102+drdp!M102)*'ABXY-TI1S'!$B102+(drdp!G102+drdp!P102)*'ABXY-TI1S'!$C102+(drdp!J102+drdp!S102)*'ABXY-TI1S'!$D102))</f>
        <v>5.2986008705384951E-3</v>
      </c>
      <c r="H102" s="18">
        <f>IF(D102="SING",(A102-A101)/2*Model!$W$7*(-SIN(Wellpath!$M102+Wellpath!$Q102) / GField),Model!$W$7*((drdp!B102)*'ABXY-TI1S'!$B102+(drdp!E102)*'ABXY-TI1S'!$C102+(drdp!H102)*'ABXY-TI1S'!$D102))</f>
        <v>-8.1270583734836949E-3</v>
      </c>
      <c r="I102" s="18">
        <f>IF(D102="SING",(A102-A101)/2*Model!$W$7*(COS(Wellpath!$M102+Wellpath!$Q102) / GField),Model!$W$7*((drdp!C102)*'ABXY-TI1S'!$B102+(drdp!F102)*'ABXY-TI1S'!$C102+(drdp!I102)*'ABXY-TI1S'!$D102))</f>
        <v>5.9410686890451188E-4</v>
      </c>
      <c r="J102" s="18">
        <f>IF(D102="SING",0,Model!$W$7*((drdp!D102)*'ABXY-TI1S'!$B102+(drdp!G102)*'ABXY-TI1S'!$C102+(drdp!J102)*'ABXY-TI1S'!$D102))</f>
        <v>2.6493004352692476E-3</v>
      </c>
      <c r="K102" s="21">
        <f>SUM(E$3:E101)+H102</f>
        <v>-1.4098531816877791</v>
      </c>
      <c r="L102" s="21">
        <f>SUM(F$3:F101)+I102</f>
        <v>-0.10745924951879915</v>
      </c>
      <c r="M102" s="21">
        <f>SUM(G$3:G101)+J102</f>
        <v>0.28506325812750799</v>
      </c>
      <c r="N102" s="19">
        <f t="shared" si="5"/>
        <v>1.9876859939151539</v>
      </c>
      <c r="O102" s="19">
        <f t="shared" si="5"/>
        <v>1.1547490307143535E-2</v>
      </c>
      <c r="P102" s="19">
        <f t="shared" si="5"/>
        <v>8.1261061134270257E-2</v>
      </c>
      <c r="Q102" s="19">
        <f t="shared" si="6"/>
        <v>0.15150176483585992</v>
      </c>
      <c r="R102" s="19">
        <f t="shared" si="7"/>
        <v>-0.40189734145335176</v>
      </c>
      <c r="S102" s="19">
        <f t="shared" si="8"/>
        <v>-3.063268378376573E-2</v>
      </c>
    </row>
    <row r="103" spans="1:19" x14ac:dyDescent="0.25">
      <c r="A103" s="26">
        <f>Wellpath!E103</f>
        <v>3000</v>
      </c>
      <c r="B103" s="22">
        <v>0</v>
      </c>
      <c r="C103" s="22">
        <f>-COS(Wellpath!L103) / GField</f>
        <v>-5.0985810648896429E-2</v>
      </c>
      <c r="D103" s="22">
        <f>(TAN(Dip) * COS(Wellpath!L103) * SIN(Wellpath!O103)) / GField</f>
        <v>0.15403516094387931</v>
      </c>
      <c r="E103" s="20">
        <f>IF(D103="SING",(A104-A102)/2*Model!$W$7*(-SIN(Wellpath!$M103+Wellpath!$Q103) / GField),Model!$W$7*((drdp!B103+drdp!K103)*'ABXY-TI1S'!$B103+(drdp!E103+drdp!N103)*'ABXY-TI1S'!$C103+(drdp!H103+drdp!Q103)*'ABXY-TI1S'!$D103))</f>
        <v>-1.625411674696739E-2</v>
      </c>
      <c r="F103" s="20">
        <f>IF(D103="SING",(A104-A102)/2*Model!$W$7*(COS(Wellpath!$M103+Wellpath!$Q103) / GField),Model!$W$7*((drdp!C103+drdp!L103)*'ABXY-TI1S'!$B103+(drdp!F103+drdp!O103)*'ABXY-TI1S'!$C103+(drdp!I103+drdp!R103)*'ABXY-TI1S'!$D103))</f>
        <v>1.1882137378090238E-3</v>
      </c>
      <c r="G103" s="20">
        <f>IF(D103="SING",0,Model!$W$7*((drdp!D103+drdp!M103)*'ABXY-TI1S'!$B103+(drdp!G103+drdp!P103)*'ABXY-TI1S'!$C103+(drdp!J103+drdp!S103)*'ABXY-TI1S'!$D103))</f>
        <v>5.2986008705384951E-3</v>
      </c>
      <c r="H103" s="18">
        <f>IF(D103="SING",(A103-A102)/2*Model!$W$7*(-SIN(Wellpath!$M103+Wellpath!$Q103) / GField),Model!$W$7*((drdp!B103)*'ABXY-TI1S'!$B103+(drdp!E103)*'ABXY-TI1S'!$C103+(drdp!H103)*'ABXY-TI1S'!$D103))</f>
        <v>-8.1270583734836949E-3</v>
      </c>
      <c r="I103" s="18">
        <f>IF(D103="SING",(A103-A102)/2*Model!$W$7*(COS(Wellpath!$M103+Wellpath!$Q103) / GField),Model!$W$7*((drdp!C103)*'ABXY-TI1S'!$B103+(drdp!F103)*'ABXY-TI1S'!$C103+(drdp!I103)*'ABXY-TI1S'!$D103))</f>
        <v>5.9410686890451188E-4</v>
      </c>
      <c r="J103" s="18">
        <f>IF(D103="SING",0,Model!$W$7*((drdp!D103)*'ABXY-TI1S'!$B103+(drdp!G103)*'ABXY-TI1S'!$C103+(drdp!J103)*'ABXY-TI1S'!$D103))</f>
        <v>2.6493004352692476E-3</v>
      </c>
      <c r="K103" s="21">
        <f>SUM(E$3:E102)+H103</f>
        <v>-1.4261072984347465</v>
      </c>
      <c r="L103" s="21">
        <f>SUM(F$3:F102)+I103</f>
        <v>-0.10627103578099012</v>
      </c>
      <c r="M103" s="21">
        <f>SUM(G$3:G102)+J103</f>
        <v>0.29036185899804651</v>
      </c>
      <c r="N103" s="19">
        <f t="shared" si="5"/>
        <v>2.0337820266488511</v>
      </c>
      <c r="O103" s="19">
        <f t="shared" si="5"/>
        <v>1.1293533045964482E-2</v>
      </c>
      <c r="P103" s="19">
        <f t="shared" si="5"/>
        <v>8.4310009160801447E-2</v>
      </c>
      <c r="Q103" s="19">
        <f t="shared" si="6"/>
        <v>0.1515538997394901</v>
      </c>
      <c r="R103" s="19">
        <f t="shared" si="7"/>
        <v>-0.4140871663041949</v>
      </c>
      <c r="S103" s="19">
        <f t="shared" si="8"/>
        <v>-3.0857055507016208E-2</v>
      </c>
    </row>
    <row r="104" spans="1:19" x14ac:dyDescent="0.25">
      <c r="A104" s="26">
        <f>Wellpath!E104</f>
        <v>3030</v>
      </c>
      <c r="B104" s="22">
        <v>0</v>
      </c>
      <c r="C104" s="22">
        <f>-COS(Wellpath!L104) / GField</f>
        <v>-5.0985810648896429E-2</v>
      </c>
      <c r="D104" s="22">
        <f>(TAN(Dip) * COS(Wellpath!L104) * SIN(Wellpath!O104)) / GField</f>
        <v>0.15403516094387931</v>
      </c>
      <c r="E104" s="20">
        <f>IF(D104="SING",(A105-A103)/2*Model!$W$7*(-SIN(Wellpath!$M104+Wellpath!$Q104) / GField),Model!$W$7*((drdp!B104+drdp!K104)*'ABXY-TI1S'!$B104+(drdp!E104+drdp!N104)*'ABXY-TI1S'!$C104+(drdp!H104+drdp!Q104)*'ABXY-TI1S'!$D104))</f>
        <v>-1.625411674696739E-2</v>
      </c>
      <c r="F104" s="20">
        <f>IF(D104="SING",(A105-A103)/2*Model!$W$7*(COS(Wellpath!$M104+Wellpath!$Q104) / GField),Model!$W$7*((drdp!C104+drdp!L104)*'ABXY-TI1S'!$B104+(drdp!F104+drdp!O104)*'ABXY-TI1S'!$C104+(drdp!I104+drdp!R104)*'ABXY-TI1S'!$D104))</f>
        <v>1.1882137378090238E-3</v>
      </c>
      <c r="G104" s="20">
        <f>IF(D104="SING",0,Model!$W$7*((drdp!D104+drdp!M104)*'ABXY-TI1S'!$B104+(drdp!G104+drdp!P104)*'ABXY-TI1S'!$C104+(drdp!J104+drdp!S104)*'ABXY-TI1S'!$D104))</f>
        <v>5.2986008705384951E-3</v>
      </c>
      <c r="H104" s="18">
        <f>IF(D104="SING",(A104-A103)/2*Model!$W$7*(-SIN(Wellpath!$M104+Wellpath!$Q104) / GField),Model!$W$7*((drdp!B104)*'ABXY-TI1S'!$B104+(drdp!E104)*'ABXY-TI1S'!$C104+(drdp!H104)*'ABXY-TI1S'!$D104))</f>
        <v>-8.1270583734836949E-3</v>
      </c>
      <c r="I104" s="18">
        <f>IF(D104="SING",(A104-A103)/2*Model!$W$7*(COS(Wellpath!$M104+Wellpath!$Q104) / GField),Model!$W$7*((drdp!C104)*'ABXY-TI1S'!$B104+(drdp!F104)*'ABXY-TI1S'!$C104+(drdp!I104)*'ABXY-TI1S'!$D104))</f>
        <v>5.9410686890451188E-4</v>
      </c>
      <c r="J104" s="18">
        <f>IF(D104="SING",0,Model!$W$7*((drdp!D104)*'ABXY-TI1S'!$B104+(drdp!G104)*'ABXY-TI1S'!$C104+(drdp!J104)*'ABXY-TI1S'!$D104))</f>
        <v>2.6493004352692476E-3</v>
      </c>
      <c r="K104" s="21">
        <f>SUM(E$3:E103)+H104</f>
        <v>-1.4423614151817139</v>
      </c>
      <c r="L104" s="21">
        <f>SUM(F$3:F103)+I104</f>
        <v>-0.10508282204318109</v>
      </c>
      <c r="M104" s="21">
        <f>SUM(G$3:G103)+J104</f>
        <v>0.29566045986858502</v>
      </c>
      <c r="N104" s="19">
        <f t="shared" si="5"/>
        <v>2.0804064520049965</v>
      </c>
      <c r="O104" s="19">
        <f t="shared" si="5"/>
        <v>1.1042399488558865E-2</v>
      </c>
      <c r="P104" s="19">
        <f t="shared" si="5"/>
        <v>8.7415107529703176E-2</v>
      </c>
      <c r="Q104" s="19">
        <f t="shared" si="6"/>
        <v>0.15156740791349088</v>
      </c>
      <c r="R104" s="19">
        <f t="shared" si="7"/>
        <v>-0.4264492393093286</v>
      </c>
      <c r="S104" s="19">
        <f t="shared" si="8"/>
        <v>-3.1068835489575605E-2</v>
      </c>
    </row>
    <row r="105" spans="1:19" x14ac:dyDescent="0.25">
      <c r="A105" s="26">
        <f>Wellpath!E105</f>
        <v>3060</v>
      </c>
      <c r="B105" s="22">
        <v>0</v>
      </c>
      <c r="C105" s="22">
        <f>-COS(Wellpath!L105) / GField</f>
        <v>-5.0985810648896429E-2</v>
      </c>
      <c r="D105" s="22">
        <f>(TAN(Dip) * COS(Wellpath!L105) * SIN(Wellpath!O105)) / GField</f>
        <v>0.15403516094387931</v>
      </c>
      <c r="E105" s="20">
        <f>IF(D105="SING",(A106-A104)/2*Model!$W$7*(-SIN(Wellpath!$M105+Wellpath!$Q105) / GField),Model!$W$7*((drdp!B105+drdp!K105)*'ABXY-TI1S'!$B105+(drdp!E105+drdp!N105)*'ABXY-TI1S'!$C105+(drdp!H105+drdp!Q105)*'ABXY-TI1S'!$D105))</f>
        <v>-1.625411674696739E-2</v>
      </c>
      <c r="F105" s="20">
        <f>IF(D105="SING",(A106-A104)/2*Model!$W$7*(COS(Wellpath!$M105+Wellpath!$Q105) / GField),Model!$W$7*((drdp!C105+drdp!L105)*'ABXY-TI1S'!$B105+(drdp!F105+drdp!O105)*'ABXY-TI1S'!$C105+(drdp!I105+drdp!R105)*'ABXY-TI1S'!$D105))</f>
        <v>1.1882137378090238E-3</v>
      </c>
      <c r="G105" s="20">
        <f>IF(D105="SING",0,Model!$W$7*((drdp!D105+drdp!M105)*'ABXY-TI1S'!$B105+(drdp!G105+drdp!P105)*'ABXY-TI1S'!$C105+(drdp!J105+drdp!S105)*'ABXY-TI1S'!$D105))</f>
        <v>5.2986008705384951E-3</v>
      </c>
      <c r="H105" s="18">
        <f>IF(D105="SING",(A105-A104)/2*Model!$W$7*(-SIN(Wellpath!$M105+Wellpath!$Q105) / GField),Model!$W$7*((drdp!B105)*'ABXY-TI1S'!$B105+(drdp!E105)*'ABXY-TI1S'!$C105+(drdp!H105)*'ABXY-TI1S'!$D105))</f>
        <v>-8.1270583734836949E-3</v>
      </c>
      <c r="I105" s="18">
        <f>IF(D105="SING",(A105-A104)/2*Model!$W$7*(COS(Wellpath!$M105+Wellpath!$Q105) / GField),Model!$W$7*((drdp!C105)*'ABXY-TI1S'!$B105+(drdp!F105)*'ABXY-TI1S'!$C105+(drdp!I105)*'ABXY-TI1S'!$D105))</f>
        <v>5.9410686890451188E-4</v>
      </c>
      <c r="J105" s="18">
        <f>IF(D105="SING",0,Model!$W$7*((drdp!D105)*'ABXY-TI1S'!$B105+(drdp!G105)*'ABXY-TI1S'!$C105+(drdp!J105)*'ABXY-TI1S'!$D105))</f>
        <v>2.6493004352692476E-3</v>
      </c>
      <c r="K105" s="21">
        <f>SUM(E$3:E104)+H105</f>
        <v>-1.4586155319286813</v>
      </c>
      <c r="L105" s="21">
        <f>SUM(F$3:F104)+I105</f>
        <v>-0.10389460830537206</v>
      </c>
      <c r="M105" s="21">
        <f>SUM(G$3:G104)+J105</f>
        <v>0.30095906073912354</v>
      </c>
      <c r="N105" s="19">
        <f t="shared" si="5"/>
        <v>2.1275592699835899</v>
      </c>
      <c r="O105" s="19">
        <f t="shared" si="5"/>
        <v>1.0794089634926686E-2</v>
      </c>
      <c r="P105" s="19">
        <f t="shared" si="5"/>
        <v>9.0576356240975459E-2</v>
      </c>
      <c r="Q105" s="19">
        <f t="shared" si="6"/>
        <v>0.15154228935786226</v>
      </c>
      <c r="R105" s="19">
        <f t="shared" si="7"/>
        <v>-0.43898356046875298</v>
      </c>
      <c r="S105" s="19">
        <f t="shared" si="8"/>
        <v>-3.1268023731443918E-2</v>
      </c>
    </row>
    <row r="106" spans="1:19" x14ac:dyDescent="0.25">
      <c r="A106" s="26">
        <f>Wellpath!E106</f>
        <v>3090</v>
      </c>
      <c r="B106" s="22">
        <v>0</v>
      </c>
      <c r="C106" s="22">
        <f>-COS(Wellpath!L106) / GField</f>
        <v>-5.0985810648896429E-2</v>
      </c>
      <c r="D106" s="22">
        <f>(TAN(Dip) * COS(Wellpath!L106) * SIN(Wellpath!O106)) / GField</f>
        <v>0.15403516094387931</v>
      </c>
      <c r="E106" s="20">
        <f>IF(D106="SING",(A107-A105)/2*Model!$W$7*(-SIN(Wellpath!$M106+Wellpath!$Q106) / GField),Model!$W$7*((drdp!B106+drdp!K106)*'ABXY-TI1S'!$B106+(drdp!E106+drdp!N106)*'ABXY-TI1S'!$C106+(drdp!H106+drdp!Q106)*'ABXY-TI1S'!$D106))</f>
        <v>-1.625411674696739E-2</v>
      </c>
      <c r="F106" s="20">
        <f>IF(D106="SING",(A107-A105)/2*Model!$W$7*(COS(Wellpath!$M106+Wellpath!$Q106) / GField),Model!$W$7*((drdp!C106+drdp!L106)*'ABXY-TI1S'!$B106+(drdp!F106+drdp!O106)*'ABXY-TI1S'!$C106+(drdp!I106+drdp!R106)*'ABXY-TI1S'!$D106))</f>
        <v>1.1882137378090238E-3</v>
      </c>
      <c r="G106" s="20">
        <f>IF(D106="SING",0,Model!$W$7*((drdp!D106+drdp!M106)*'ABXY-TI1S'!$B106+(drdp!G106+drdp!P106)*'ABXY-TI1S'!$C106+(drdp!J106+drdp!S106)*'ABXY-TI1S'!$D106))</f>
        <v>5.2986008705384951E-3</v>
      </c>
      <c r="H106" s="18">
        <f>IF(D106="SING",(A106-A105)/2*Model!$W$7*(-SIN(Wellpath!$M106+Wellpath!$Q106) / GField),Model!$W$7*((drdp!B106)*'ABXY-TI1S'!$B106+(drdp!E106)*'ABXY-TI1S'!$C106+(drdp!H106)*'ABXY-TI1S'!$D106))</f>
        <v>-8.1270583734836949E-3</v>
      </c>
      <c r="I106" s="18">
        <f>IF(D106="SING",(A106-A105)/2*Model!$W$7*(COS(Wellpath!$M106+Wellpath!$Q106) / GField),Model!$W$7*((drdp!C106)*'ABXY-TI1S'!$B106+(drdp!F106)*'ABXY-TI1S'!$C106+(drdp!I106)*'ABXY-TI1S'!$D106))</f>
        <v>5.9410686890451188E-4</v>
      </c>
      <c r="J106" s="18">
        <f>IF(D106="SING",0,Model!$W$7*((drdp!D106)*'ABXY-TI1S'!$B106+(drdp!G106)*'ABXY-TI1S'!$C106+(drdp!J106)*'ABXY-TI1S'!$D106))</f>
        <v>2.6493004352692476E-3</v>
      </c>
      <c r="K106" s="21">
        <f>SUM(E$3:E105)+H106</f>
        <v>-1.4748696486756487</v>
      </c>
      <c r="L106" s="21">
        <f>SUM(F$3:F105)+I106</f>
        <v>-0.10270639456756303</v>
      </c>
      <c r="M106" s="21">
        <f>SUM(G$3:G105)+J106</f>
        <v>0.30625766160966206</v>
      </c>
      <c r="N106" s="19">
        <f t="shared" si="5"/>
        <v>2.1752404805846317</v>
      </c>
      <c r="O106" s="19">
        <f t="shared" si="5"/>
        <v>1.0548603485067941E-2</v>
      </c>
      <c r="P106" s="19">
        <f t="shared" si="5"/>
        <v>9.3793755294618267E-2</v>
      </c>
      <c r="Q106" s="19">
        <f t="shared" si="6"/>
        <v>0.15147854407260425</v>
      </c>
      <c r="R106" s="19">
        <f t="shared" si="7"/>
        <v>-0.45169012978246798</v>
      </c>
      <c r="S106" s="19">
        <f t="shared" si="8"/>
        <v>-3.1454620232621154E-2</v>
      </c>
    </row>
    <row r="107" spans="1:19" x14ac:dyDescent="0.25">
      <c r="A107" s="26">
        <f>Wellpath!E107</f>
        <v>3120</v>
      </c>
      <c r="B107" s="22">
        <v>0</v>
      </c>
      <c r="C107" s="22">
        <f>-COS(Wellpath!L107) / GField</f>
        <v>-5.0985810648896429E-2</v>
      </c>
      <c r="D107" s="22">
        <f>(TAN(Dip) * COS(Wellpath!L107) * SIN(Wellpath!O107)) / GField</f>
        <v>0.15403516094387931</v>
      </c>
      <c r="E107" s="20">
        <f>IF(D107="SING",(A108-A106)/2*Model!$W$7*(-SIN(Wellpath!$M107+Wellpath!$Q107) / GField),Model!$W$7*((drdp!B107+drdp!K107)*'ABXY-TI1S'!$B107+(drdp!E107+drdp!N107)*'ABXY-TI1S'!$C107+(drdp!H107+drdp!Q107)*'ABXY-TI1S'!$D107))</f>
        <v>-1.625411674696739E-2</v>
      </c>
      <c r="F107" s="20">
        <f>IF(D107="SING",(A108-A106)/2*Model!$W$7*(COS(Wellpath!$M107+Wellpath!$Q107) / GField),Model!$W$7*((drdp!C107+drdp!L107)*'ABXY-TI1S'!$B107+(drdp!F107+drdp!O107)*'ABXY-TI1S'!$C107+(drdp!I107+drdp!R107)*'ABXY-TI1S'!$D107))</f>
        <v>1.1882137378090238E-3</v>
      </c>
      <c r="G107" s="20">
        <f>IF(D107="SING",0,Model!$W$7*((drdp!D107+drdp!M107)*'ABXY-TI1S'!$B107+(drdp!G107+drdp!P107)*'ABXY-TI1S'!$C107+(drdp!J107+drdp!S107)*'ABXY-TI1S'!$D107))</f>
        <v>5.2986008705384951E-3</v>
      </c>
      <c r="H107" s="18">
        <f>IF(D107="SING",(A107-A106)/2*Model!$W$7*(-SIN(Wellpath!$M107+Wellpath!$Q107) / GField),Model!$W$7*((drdp!B107)*'ABXY-TI1S'!$B107+(drdp!E107)*'ABXY-TI1S'!$C107+(drdp!H107)*'ABXY-TI1S'!$D107))</f>
        <v>-8.1270583734836949E-3</v>
      </c>
      <c r="I107" s="18">
        <f>IF(D107="SING",(A107-A106)/2*Model!$W$7*(COS(Wellpath!$M107+Wellpath!$Q107) / GField),Model!$W$7*((drdp!C107)*'ABXY-TI1S'!$B107+(drdp!F107)*'ABXY-TI1S'!$C107+(drdp!I107)*'ABXY-TI1S'!$D107))</f>
        <v>5.9410686890451188E-4</v>
      </c>
      <c r="J107" s="18">
        <f>IF(D107="SING",0,Model!$W$7*((drdp!D107)*'ABXY-TI1S'!$B107+(drdp!G107)*'ABXY-TI1S'!$C107+(drdp!J107)*'ABXY-TI1S'!$D107))</f>
        <v>2.6493004352692476E-3</v>
      </c>
      <c r="K107" s="21">
        <f>SUM(E$3:E106)+H107</f>
        <v>-1.4911237654226162</v>
      </c>
      <c r="L107" s="21">
        <f>SUM(F$3:F106)+I107</f>
        <v>-0.101518180829754</v>
      </c>
      <c r="M107" s="21">
        <f>SUM(G$3:G106)+J107</f>
        <v>0.31155626248020057</v>
      </c>
      <c r="N107" s="19">
        <f t="shared" si="5"/>
        <v>2.223450083808121</v>
      </c>
      <c r="O107" s="19">
        <f t="shared" si="5"/>
        <v>1.0305941038982632E-2</v>
      </c>
      <c r="P107" s="19">
        <f t="shared" si="5"/>
        <v>9.7067304690631642E-2</v>
      </c>
      <c r="Q107" s="19">
        <f t="shared" si="6"/>
        <v>0.15137617205771683</v>
      </c>
      <c r="R107" s="19">
        <f t="shared" si="7"/>
        <v>-0.46456894725047365</v>
      </c>
      <c r="S107" s="19">
        <f t="shared" si="8"/>
        <v>-3.1628624993107306E-2</v>
      </c>
    </row>
    <row r="108" spans="1:19" x14ac:dyDescent="0.25">
      <c r="A108" s="26">
        <f>Wellpath!E108</f>
        <v>3150</v>
      </c>
      <c r="B108" s="22">
        <v>0</v>
      </c>
      <c r="C108" s="22">
        <f>-COS(Wellpath!L108) / GField</f>
        <v>-5.0985810648896429E-2</v>
      </c>
      <c r="D108" s="22">
        <f>(TAN(Dip) * COS(Wellpath!L108) * SIN(Wellpath!O108)) / GField</f>
        <v>0.15403516094387931</v>
      </c>
      <c r="E108" s="20">
        <f>IF(D108="SING",(A109-A107)/2*Model!$W$7*(-SIN(Wellpath!$M108+Wellpath!$Q108) / GField),Model!$W$7*((drdp!B108+drdp!K108)*'ABXY-TI1S'!$B108+(drdp!E108+drdp!N108)*'ABXY-TI1S'!$C108+(drdp!H108+drdp!Q108)*'ABXY-TI1S'!$D108))</f>
        <v>-1.625411674696739E-2</v>
      </c>
      <c r="F108" s="20">
        <f>IF(D108="SING",(A109-A107)/2*Model!$W$7*(COS(Wellpath!$M108+Wellpath!$Q108) / GField),Model!$W$7*((drdp!C108+drdp!L108)*'ABXY-TI1S'!$B108+(drdp!F108+drdp!O108)*'ABXY-TI1S'!$C108+(drdp!I108+drdp!R108)*'ABXY-TI1S'!$D108))</f>
        <v>1.1882137378090238E-3</v>
      </c>
      <c r="G108" s="20">
        <f>IF(D108="SING",0,Model!$W$7*((drdp!D108+drdp!M108)*'ABXY-TI1S'!$B108+(drdp!G108+drdp!P108)*'ABXY-TI1S'!$C108+(drdp!J108+drdp!S108)*'ABXY-TI1S'!$D108))</f>
        <v>5.2986008705384951E-3</v>
      </c>
      <c r="H108" s="18">
        <f>IF(D108="SING",(A108-A107)/2*Model!$W$7*(-SIN(Wellpath!$M108+Wellpath!$Q108) / GField),Model!$W$7*((drdp!B108)*'ABXY-TI1S'!$B108+(drdp!E108)*'ABXY-TI1S'!$C108+(drdp!H108)*'ABXY-TI1S'!$D108))</f>
        <v>-8.1270583734836949E-3</v>
      </c>
      <c r="I108" s="18">
        <f>IF(D108="SING",(A108-A107)/2*Model!$W$7*(COS(Wellpath!$M108+Wellpath!$Q108) / GField),Model!$W$7*((drdp!C108)*'ABXY-TI1S'!$B108+(drdp!F108)*'ABXY-TI1S'!$C108+(drdp!I108)*'ABXY-TI1S'!$D108))</f>
        <v>5.9410686890451188E-4</v>
      </c>
      <c r="J108" s="18">
        <f>IF(D108="SING",0,Model!$W$7*((drdp!D108)*'ABXY-TI1S'!$B108+(drdp!G108)*'ABXY-TI1S'!$C108+(drdp!J108)*'ABXY-TI1S'!$D108))</f>
        <v>2.6493004352692476E-3</v>
      </c>
      <c r="K108" s="21">
        <f>SUM(E$3:E107)+H108</f>
        <v>-1.5073778821695836</v>
      </c>
      <c r="L108" s="21">
        <f>SUM(F$3:F107)+I108</f>
        <v>-0.10032996709194497</v>
      </c>
      <c r="M108" s="21">
        <f>SUM(G$3:G107)+J108</f>
        <v>0.31685486335073909</v>
      </c>
      <c r="N108" s="19">
        <f t="shared" si="5"/>
        <v>2.2721880796540588</v>
      </c>
      <c r="O108" s="19">
        <f t="shared" si="5"/>
        <v>1.0066102296670761E-2</v>
      </c>
      <c r="P108" s="19">
        <f t="shared" si="5"/>
        <v>0.10039700442901554</v>
      </c>
      <c r="Q108" s="19">
        <f t="shared" si="6"/>
        <v>0.15123517331320002</v>
      </c>
      <c r="R108" s="19">
        <f t="shared" si="7"/>
        <v>-0.47762001287276989</v>
      </c>
      <c r="S108" s="19">
        <f t="shared" si="8"/>
        <v>-3.1790038012902373E-2</v>
      </c>
    </row>
    <row r="109" spans="1:19" x14ac:dyDescent="0.25">
      <c r="A109" s="26">
        <f>Wellpath!E109</f>
        <v>3180</v>
      </c>
      <c r="B109" s="22">
        <v>0</v>
      </c>
      <c r="C109" s="22">
        <f>-COS(Wellpath!L109) / GField</f>
        <v>-5.0985810648896429E-2</v>
      </c>
      <c r="D109" s="22">
        <f>(TAN(Dip) * COS(Wellpath!L109) * SIN(Wellpath!O109)) / GField</f>
        <v>0.15403516094387931</v>
      </c>
      <c r="E109" s="20">
        <f>IF(D109="SING",(A110-A108)/2*Model!$W$7*(-SIN(Wellpath!$M109+Wellpath!$Q109) / GField),Model!$W$7*((drdp!B109+drdp!K109)*'ABXY-TI1S'!$B109+(drdp!E109+drdp!N109)*'ABXY-TI1S'!$C109+(drdp!H109+drdp!Q109)*'ABXY-TI1S'!$D109))</f>
        <v>-1.625411674696739E-2</v>
      </c>
      <c r="F109" s="20">
        <f>IF(D109="SING",(A110-A108)/2*Model!$W$7*(COS(Wellpath!$M109+Wellpath!$Q109) / GField),Model!$W$7*((drdp!C109+drdp!L109)*'ABXY-TI1S'!$B109+(drdp!F109+drdp!O109)*'ABXY-TI1S'!$C109+(drdp!I109+drdp!R109)*'ABXY-TI1S'!$D109))</f>
        <v>1.1882137378090238E-3</v>
      </c>
      <c r="G109" s="20">
        <f>IF(D109="SING",0,Model!$W$7*((drdp!D109+drdp!M109)*'ABXY-TI1S'!$B109+(drdp!G109+drdp!P109)*'ABXY-TI1S'!$C109+(drdp!J109+drdp!S109)*'ABXY-TI1S'!$D109))</f>
        <v>5.2986008705384951E-3</v>
      </c>
      <c r="H109" s="18">
        <f>IF(D109="SING",(A109-A108)/2*Model!$W$7*(-SIN(Wellpath!$M109+Wellpath!$Q109) / GField),Model!$W$7*((drdp!B109)*'ABXY-TI1S'!$B109+(drdp!E109)*'ABXY-TI1S'!$C109+(drdp!H109)*'ABXY-TI1S'!$D109))</f>
        <v>-8.1270583734836949E-3</v>
      </c>
      <c r="I109" s="18">
        <f>IF(D109="SING",(A109-A108)/2*Model!$W$7*(COS(Wellpath!$M109+Wellpath!$Q109) / GField),Model!$W$7*((drdp!C109)*'ABXY-TI1S'!$B109+(drdp!F109)*'ABXY-TI1S'!$C109+(drdp!I109)*'ABXY-TI1S'!$D109))</f>
        <v>5.9410686890451188E-4</v>
      </c>
      <c r="J109" s="18">
        <f>IF(D109="SING",0,Model!$W$7*((drdp!D109)*'ABXY-TI1S'!$B109+(drdp!G109)*'ABXY-TI1S'!$C109+(drdp!J109)*'ABXY-TI1S'!$D109))</f>
        <v>2.6493004352692476E-3</v>
      </c>
      <c r="K109" s="21">
        <f>SUM(E$3:E108)+H109</f>
        <v>-1.523631998916551</v>
      </c>
      <c r="L109" s="21">
        <f>SUM(F$3:F108)+I109</f>
        <v>-9.9141753354135942E-2</v>
      </c>
      <c r="M109" s="21">
        <f>SUM(G$3:G108)+J109</f>
        <v>0.32215346422127761</v>
      </c>
      <c r="N109" s="19">
        <f t="shared" si="5"/>
        <v>2.3214544681224449</v>
      </c>
      <c r="O109" s="19">
        <f t="shared" si="5"/>
        <v>9.8290872581323248E-3</v>
      </c>
      <c r="P109" s="19">
        <f t="shared" si="5"/>
        <v>0.10378285450977</v>
      </c>
      <c r="Q109" s="19">
        <f t="shared" si="6"/>
        <v>0.15105554783905381</v>
      </c>
      <c r="R109" s="19">
        <f t="shared" si="7"/>
        <v>-0.49084332664935681</v>
      </c>
      <c r="S109" s="19">
        <f t="shared" si="8"/>
        <v>-3.1938859292006364E-2</v>
      </c>
    </row>
    <row r="110" spans="1:19" x14ac:dyDescent="0.25">
      <c r="A110" s="26">
        <f>Wellpath!E110</f>
        <v>3210</v>
      </c>
      <c r="B110" s="22">
        <v>0</v>
      </c>
      <c r="C110" s="22">
        <f>-COS(Wellpath!L110) / GField</f>
        <v>-5.0985810648896429E-2</v>
      </c>
      <c r="D110" s="22">
        <f>(TAN(Dip) * COS(Wellpath!L110) * SIN(Wellpath!O110)) / GField</f>
        <v>0.15403516094387931</v>
      </c>
      <c r="E110" s="20">
        <f>IF(D110="SING",(A111-A109)/2*Model!$W$7*(-SIN(Wellpath!$M110+Wellpath!$Q110) / GField),Model!$W$7*((drdp!B110+drdp!K110)*'ABXY-TI1S'!$B110+(drdp!E110+drdp!N110)*'ABXY-TI1S'!$C110+(drdp!H110+drdp!Q110)*'ABXY-TI1S'!$D110))</f>
        <v>-1.625411674696739E-2</v>
      </c>
      <c r="F110" s="20">
        <f>IF(D110="SING",(A111-A109)/2*Model!$W$7*(COS(Wellpath!$M110+Wellpath!$Q110) / GField),Model!$W$7*((drdp!C110+drdp!L110)*'ABXY-TI1S'!$B110+(drdp!F110+drdp!O110)*'ABXY-TI1S'!$C110+(drdp!I110+drdp!R110)*'ABXY-TI1S'!$D110))</f>
        <v>1.1882137378090238E-3</v>
      </c>
      <c r="G110" s="20">
        <f>IF(D110="SING",0,Model!$W$7*((drdp!D110+drdp!M110)*'ABXY-TI1S'!$B110+(drdp!G110+drdp!P110)*'ABXY-TI1S'!$C110+(drdp!J110+drdp!S110)*'ABXY-TI1S'!$D110))</f>
        <v>5.2986008705384951E-3</v>
      </c>
      <c r="H110" s="18">
        <f>IF(D110="SING",(A110-A109)/2*Model!$W$7*(-SIN(Wellpath!$M110+Wellpath!$Q110) / GField),Model!$W$7*((drdp!B110)*'ABXY-TI1S'!$B110+(drdp!E110)*'ABXY-TI1S'!$C110+(drdp!H110)*'ABXY-TI1S'!$D110))</f>
        <v>-8.1270583734836949E-3</v>
      </c>
      <c r="I110" s="18">
        <f>IF(D110="SING",(A110-A109)/2*Model!$W$7*(COS(Wellpath!$M110+Wellpath!$Q110) / GField),Model!$W$7*((drdp!C110)*'ABXY-TI1S'!$B110+(drdp!F110)*'ABXY-TI1S'!$C110+(drdp!I110)*'ABXY-TI1S'!$D110))</f>
        <v>5.9410686890451188E-4</v>
      </c>
      <c r="J110" s="18">
        <f>IF(D110="SING",0,Model!$W$7*((drdp!D110)*'ABXY-TI1S'!$B110+(drdp!G110)*'ABXY-TI1S'!$C110+(drdp!J110)*'ABXY-TI1S'!$D110))</f>
        <v>2.6493004352692476E-3</v>
      </c>
      <c r="K110" s="21">
        <f>SUM(E$3:E109)+H110</f>
        <v>-1.5398861156635184</v>
      </c>
      <c r="L110" s="21">
        <f>SUM(F$3:F109)+I110</f>
        <v>-9.7953539616326912E-2</v>
      </c>
      <c r="M110" s="21">
        <f>SUM(G$3:G109)+J110</f>
        <v>0.32745206509181612</v>
      </c>
      <c r="N110" s="19">
        <f t="shared" si="5"/>
        <v>2.3712492492132786</v>
      </c>
      <c r="O110" s="19">
        <f t="shared" si="5"/>
        <v>9.5948959233673262E-3</v>
      </c>
      <c r="P110" s="19">
        <f t="shared" si="5"/>
        <v>0.10722485493289498</v>
      </c>
      <c r="Q110" s="19">
        <f t="shared" si="6"/>
        <v>0.15083729563527823</v>
      </c>
      <c r="R110" s="19">
        <f t="shared" si="7"/>
        <v>-0.50423888858023436</v>
      </c>
      <c r="S110" s="19">
        <f t="shared" si="8"/>
        <v>-3.207508883041927E-2</v>
      </c>
    </row>
    <row r="111" spans="1:19" x14ac:dyDescent="0.25">
      <c r="A111" s="26">
        <f>Wellpath!E111</f>
        <v>3240</v>
      </c>
      <c r="B111" s="22">
        <v>0</v>
      </c>
      <c r="C111" s="22">
        <f>-COS(Wellpath!L111) / GField</f>
        <v>-5.0985810648896429E-2</v>
      </c>
      <c r="D111" s="22">
        <f>(TAN(Dip) * COS(Wellpath!L111) * SIN(Wellpath!O111)) / GField</f>
        <v>0.15403516094387931</v>
      </c>
      <c r="E111" s="20">
        <f>IF(D111="SING",(A112-A110)/2*Model!$W$7*(-SIN(Wellpath!$M111+Wellpath!$Q111) / GField),Model!$W$7*((drdp!B111+drdp!K111)*'ABXY-TI1S'!$B111+(drdp!E111+drdp!N111)*'ABXY-TI1S'!$C111+(drdp!H111+drdp!Q111)*'ABXY-TI1S'!$D111))</f>
        <v>-1.625411674696739E-2</v>
      </c>
      <c r="F111" s="20">
        <f>IF(D111="SING",(A112-A110)/2*Model!$W$7*(COS(Wellpath!$M111+Wellpath!$Q111) / GField),Model!$W$7*((drdp!C111+drdp!L111)*'ABXY-TI1S'!$B111+(drdp!F111+drdp!O111)*'ABXY-TI1S'!$C111+(drdp!I111+drdp!R111)*'ABXY-TI1S'!$D111))</f>
        <v>1.1882137378090238E-3</v>
      </c>
      <c r="G111" s="20">
        <f>IF(D111="SING",0,Model!$W$7*((drdp!D111+drdp!M111)*'ABXY-TI1S'!$B111+(drdp!G111+drdp!P111)*'ABXY-TI1S'!$C111+(drdp!J111+drdp!S111)*'ABXY-TI1S'!$D111))</f>
        <v>5.2986008705384951E-3</v>
      </c>
      <c r="H111" s="18">
        <f>IF(D111="SING",(A111-A110)/2*Model!$W$7*(-SIN(Wellpath!$M111+Wellpath!$Q111) / GField),Model!$W$7*((drdp!B111)*'ABXY-TI1S'!$B111+(drdp!E111)*'ABXY-TI1S'!$C111+(drdp!H111)*'ABXY-TI1S'!$D111))</f>
        <v>-8.1270583734836949E-3</v>
      </c>
      <c r="I111" s="18">
        <f>IF(D111="SING",(A111-A110)/2*Model!$W$7*(COS(Wellpath!$M111+Wellpath!$Q111) / GField),Model!$W$7*((drdp!C111)*'ABXY-TI1S'!$B111+(drdp!F111)*'ABXY-TI1S'!$C111+(drdp!I111)*'ABXY-TI1S'!$D111))</f>
        <v>5.9410686890451188E-4</v>
      </c>
      <c r="J111" s="18">
        <f>IF(D111="SING",0,Model!$W$7*((drdp!D111)*'ABXY-TI1S'!$B111+(drdp!G111)*'ABXY-TI1S'!$C111+(drdp!J111)*'ABXY-TI1S'!$D111))</f>
        <v>2.6493004352692476E-3</v>
      </c>
      <c r="K111" s="21">
        <f>SUM(E$3:E110)+H111</f>
        <v>-1.5561402324104858</v>
      </c>
      <c r="L111" s="21">
        <f>SUM(F$3:F110)+I111</f>
        <v>-9.6765325878517883E-2</v>
      </c>
      <c r="M111" s="21">
        <f>SUM(G$3:G110)+J111</f>
        <v>0.33275066596235464</v>
      </c>
      <c r="N111" s="19">
        <f t="shared" si="5"/>
        <v>2.4215724229265607</v>
      </c>
      <c r="O111" s="19">
        <f t="shared" si="5"/>
        <v>9.3635282923757619E-3</v>
      </c>
      <c r="P111" s="19">
        <f t="shared" si="5"/>
        <v>0.11072300569839053</v>
      </c>
      <c r="Q111" s="19">
        <f t="shared" si="6"/>
        <v>0.15058041670187322</v>
      </c>
      <c r="R111" s="19">
        <f t="shared" si="7"/>
        <v>-0.51780669866540252</v>
      </c>
      <c r="S111" s="19">
        <f t="shared" si="8"/>
        <v>-3.2198726628141099E-2</v>
      </c>
    </row>
    <row r="112" spans="1:19" x14ac:dyDescent="0.25">
      <c r="A112" s="26">
        <f>Wellpath!E112</f>
        <v>3270</v>
      </c>
      <c r="B112" s="22">
        <v>0</v>
      </c>
      <c r="C112" s="22">
        <f>-COS(Wellpath!L112) / GField</f>
        <v>-5.0985810648896429E-2</v>
      </c>
      <c r="D112" s="22">
        <f>(TAN(Dip) * COS(Wellpath!L112) * SIN(Wellpath!O112)) / GField</f>
        <v>0.15403516094387931</v>
      </c>
      <c r="E112" s="20">
        <f>IF(D112="SING",(A113-A111)/2*Model!$W$7*(-SIN(Wellpath!$M112+Wellpath!$Q112) / GField),Model!$W$7*((drdp!B112+drdp!K112)*'ABXY-TI1S'!$B112+(drdp!E112+drdp!N112)*'ABXY-TI1S'!$C112+(drdp!H112+drdp!Q112)*'ABXY-TI1S'!$D112))</f>
        <v>-1.625411674696739E-2</v>
      </c>
      <c r="F112" s="20">
        <f>IF(D112="SING",(A113-A111)/2*Model!$W$7*(COS(Wellpath!$M112+Wellpath!$Q112) / GField),Model!$W$7*((drdp!C112+drdp!L112)*'ABXY-TI1S'!$B112+(drdp!F112+drdp!O112)*'ABXY-TI1S'!$C112+(drdp!I112+drdp!R112)*'ABXY-TI1S'!$D112))</f>
        <v>1.1882137378090238E-3</v>
      </c>
      <c r="G112" s="20">
        <f>IF(D112="SING",0,Model!$W$7*((drdp!D112+drdp!M112)*'ABXY-TI1S'!$B112+(drdp!G112+drdp!P112)*'ABXY-TI1S'!$C112+(drdp!J112+drdp!S112)*'ABXY-TI1S'!$D112))</f>
        <v>5.2986008705384951E-3</v>
      </c>
      <c r="H112" s="18">
        <f>IF(D112="SING",(A112-A111)/2*Model!$W$7*(-SIN(Wellpath!$M112+Wellpath!$Q112) / GField),Model!$W$7*((drdp!B112)*'ABXY-TI1S'!$B112+(drdp!E112)*'ABXY-TI1S'!$C112+(drdp!H112)*'ABXY-TI1S'!$D112))</f>
        <v>-8.1270583734836949E-3</v>
      </c>
      <c r="I112" s="18">
        <f>IF(D112="SING",(A112-A111)/2*Model!$W$7*(COS(Wellpath!$M112+Wellpath!$Q112) / GField),Model!$W$7*((drdp!C112)*'ABXY-TI1S'!$B112+(drdp!F112)*'ABXY-TI1S'!$C112+(drdp!I112)*'ABXY-TI1S'!$D112))</f>
        <v>5.9410686890451188E-4</v>
      </c>
      <c r="J112" s="18">
        <f>IF(D112="SING",0,Model!$W$7*((drdp!D112)*'ABXY-TI1S'!$B112+(drdp!G112)*'ABXY-TI1S'!$C112+(drdp!J112)*'ABXY-TI1S'!$D112))</f>
        <v>2.6493004352692476E-3</v>
      </c>
      <c r="K112" s="21">
        <f>SUM(E$3:E111)+H112</f>
        <v>-1.5723943491574532</v>
      </c>
      <c r="L112" s="21">
        <f>SUM(F$3:F111)+I112</f>
        <v>-9.5577112140708853E-2</v>
      </c>
      <c r="M112" s="21">
        <f>SUM(G$3:G111)+J112</f>
        <v>0.33804926683289316</v>
      </c>
      <c r="N112" s="19">
        <f t="shared" si="5"/>
        <v>2.4724239892622908</v>
      </c>
      <c r="O112" s="19">
        <f t="shared" si="5"/>
        <v>9.1349843651576355E-3</v>
      </c>
      <c r="P112" s="19">
        <f t="shared" si="5"/>
        <v>0.1142773068062566</v>
      </c>
      <c r="Q112" s="19">
        <f t="shared" si="6"/>
        <v>0.15028491103883881</v>
      </c>
      <c r="R112" s="19">
        <f t="shared" si="7"/>
        <v>-0.53154675690486131</v>
      </c>
      <c r="S112" s="19">
        <f t="shared" si="8"/>
        <v>-3.2309772685171836E-2</v>
      </c>
    </row>
    <row r="113" spans="1:19" x14ac:dyDescent="0.25">
      <c r="A113" s="26">
        <f>Wellpath!E113</f>
        <v>3300</v>
      </c>
      <c r="B113" s="22">
        <v>0</v>
      </c>
      <c r="C113" s="22">
        <f>-COS(Wellpath!L113) / GField</f>
        <v>-5.0985810648896429E-2</v>
      </c>
      <c r="D113" s="22">
        <f>(TAN(Dip) * COS(Wellpath!L113) * SIN(Wellpath!O113)) / GField</f>
        <v>0.15403516094387931</v>
      </c>
      <c r="E113" s="20">
        <f>IF(D113="SING",(A114-A112)/2*Model!$W$7*(-SIN(Wellpath!$M113+Wellpath!$Q113) / GField),Model!$W$7*((drdp!B113+drdp!K113)*'ABXY-TI1S'!$B113+(drdp!E113+drdp!N113)*'ABXY-TI1S'!$C113+(drdp!H113+drdp!Q113)*'ABXY-TI1S'!$D113))</f>
        <v>-1.625411674696739E-2</v>
      </c>
      <c r="F113" s="20">
        <f>IF(D113="SING",(A114-A112)/2*Model!$W$7*(COS(Wellpath!$M113+Wellpath!$Q113) / GField),Model!$W$7*((drdp!C113+drdp!L113)*'ABXY-TI1S'!$B113+(drdp!F113+drdp!O113)*'ABXY-TI1S'!$C113+(drdp!I113+drdp!R113)*'ABXY-TI1S'!$D113))</f>
        <v>1.1882137378090238E-3</v>
      </c>
      <c r="G113" s="20">
        <f>IF(D113="SING",0,Model!$W$7*((drdp!D113+drdp!M113)*'ABXY-TI1S'!$B113+(drdp!G113+drdp!P113)*'ABXY-TI1S'!$C113+(drdp!J113+drdp!S113)*'ABXY-TI1S'!$D113))</f>
        <v>5.2986008705384951E-3</v>
      </c>
      <c r="H113" s="18">
        <f>IF(D113="SING",(A113-A112)/2*Model!$W$7*(-SIN(Wellpath!$M113+Wellpath!$Q113) / GField),Model!$W$7*((drdp!B113)*'ABXY-TI1S'!$B113+(drdp!E113)*'ABXY-TI1S'!$C113+(drdp!H113)*'ABXY-TI1S'!$D113))</f>
        <v>-8.1270583734836949E-3</v>
      </c>
      <c r="I113" s="18">
        <f>IF(D113="SING",(A113-A112)/2*Model!$W$7*(COS(Wellpath!$M113+Wellpath!$Q113) / GField),Model!$W$7*((drdp!C113)*'ABXY-TI1S'!$B113+(drdp!F113)*'ABXY-TI1S'!$C113+(drdp!I113)*'ABXY-TI1S'!$D113))</f>
        <v>5.9410686890451188E-4</v>
      </c>
      <c r="J113" s="18">
        <f>IF(D113="SING",0,Model!$W$7*((drdp!D113)*'ABXY-TI1S'!$B113+(drdp!G113)*'ABXY-TI1S'!$C113+(drdp!J113)*'ABXY-TI1S'!$D113))</f>
        <v>2.6493004352692476E-3</v>
      </c>
      <c r="K113" s="21">
        <f>SUM(E$3:E112)+H113</f>
        <v>-1.5886484659044207</v>
      </c>
      <c r="L113" s="21">
        <f>SUM(F$3:F112)+I113</f>
        <v>-9.4388898402899823E-2</v>
      </c>
      <c r="M113" s="21">
        <f>SUM(G$3:G112)+J113</f>
        <v>0.34334786770343168</v>
      </c>
      <c r="N113" s="19">
        <f t="shared" si="5"/>
        <v>2.5238039482204693</v>
      </c>
      <c r="O113" s="19">
        <f t="shared" si="5"/>
        <v>8.9092641417129453E-3</v>
      </c>
      <c r="P113" s="19">
        <f t="shared" si="5"/>
        <v>0.11788775825649322</v>
      </c>
      <c r="Q113" s="19">
        <f t="shared" si="6"/>
        <v>0.14995077864617504</v>
      </c>
      <c r="R113" s="19">
        <f t="shared" si="7"/>
        <v>-0.54545906329861071</v>
      </c>
      <c r="S113" s="19">
        <f t="shared" si="8"/>
        <v>-3.2408227001511504E-2</v>
      </c>
    </row>
    <row r="114" spans="1:19" x14ac:dyDescent="0.25">
      <c r="A114" s="26">
        <f>Wellpath!E114</f>
        <v>3330</v>
      </c>
      <c r="B114" s="22">
        <v>0</v>
      </c>
      <c r="C114" s="22">
        <f>-COS(Wellpath!L114) / GField</f>
        <v>-5.0985810648896429E-2</v>
      </c>
      <c r="D114" s="22">
        <f>(TAN(Dip) * COS(Wellpath!L114) * SIN(Wellpath!O114)) / GField</f>
        <v>0.15403516094387931</v>
      </c>
      <c r="E114" s="20">
        <f>IF(D114="SING",(A115-A113)/2*Model!$W$7*(-SIN(Wellpath!$M114+Wellpath!$Q114) / GField),Model!$W$7*((drdp!B114+drdp!K114)*'ABXY-TI1S'!$B114+(drdp!E114+drdp!N114)*'ABXY-TI1S'!$C114+(drdp!H114+drdp!Q114)*'ABXY-TI1S'!$D114))</f>
        <v>-1.625411674696739E-2</v>
      </c>
      <c r="F114" s="20">
        <f>IF(D114="SING",(A115-A113)/2*Model!$W$7*(COS(Wellpath!$M114+Wellpath!$Q114) / GField),Model!$W$7*((drdp!C114+drdp!L114)*'ABXY-TI1S'!$B114+(drdp!F114+drdp!O114)*'ABXY-TI1S'!$C114+(drdp!I114+drdp!R114)*'ABXY-TI1S'!$D114))</f>
        <v>1.1882137378090238E-3</v>
      </c>
      <c r="G114" s="20">
        <f>IF(D114="SING",0,Model!$W$7*((drdp!D114+drdp!M114)*'ABXY-TI1S'!$B114+(drdp!G114+drdp!P114)*'ABXY-TI1S'!$C114+(drdp!J114+drdp!S114)*'ABXY-TI1S'!$D114))</f>
        <v>5.2986008705384951E-3</v>
      </c>
      <c r="H114" s="18">
        <f>IF(D114="SING",(A114-A113)/2*Model!$W$7*(-SIN(Wellpath!$M114+Wellpath!$Q114) / GField),Model!$W$7*((drdp!B114)*'ABXY-TI1S'!$B114+(drdp!E114)*'ABXY-TI1S'!$C114+(drdp!H114)*'ABXY-TI1S'!$D114))</f>
        <v>-8.1270583734836949E-3</v>
      </c>
      <c r="I114" s="18">
        <f>IF(D114="SING",(A114-A113)/2*Model!$W$7*(COS(Wellpath!$M114+Wellpath!$Q114) / GField),Model!$W$7*((drdp!C114)*'ABXY-TI1S'!$B114+(drdp!F114)*'ABXY-TI1S'!$C114+(drdp!I114)*'ABXY-TI1S'!$D114))</f>
        <v>5.9410686890451188E-4</v>
      </c>
      <c r="J114" s="18">
        <f>IF(D114="SING",0,Model!$W$7*((drdp!D114)*'ABXY-TI1S'!$B114+(drdp!G114)*'ABXY-TI1S'!$C114+(drdp!J114)*'ABXY-TI1S'!$D114))</f>
        <v>2.6493004352692476E-3</v>
      </c>
      <c r="K114" s="21">
        <f>SUM(E$3:E113)+H114</f>
        <v>-1.6049025826513881</v>
      </c>
      <c r="L114" s="21">
        <f>SUM(F$3:F113)+I114</f>
        <v>-9.3200684665090794E-2</v>
      </c>
      <c r="M114" s="21">
        <f>SUM(G$3:G113)+J114</f>
        <v>0.34864646857397019</v>
      </c>
      <c r="N114" s="19">
        <f t="shared" si="5"/>
        <v>2.5757122998010957</v>
      </c>
      <c r="O114" s="19">
        <f t="shared" si="5"/>
        <v>8.6863676220416911E-3</v>
      </c>
      <c r="P114" s="19">
        <f t="shared" si="5"/>
        <v>0.12155436004910039</v>
      </c>
      <c r="Q114" s="19">
        <f t="shared" si="6"/>
        <v>0.14957801952388183</v>
      </c>
      <c r="R114" s="19">
        <f t="shared" si="7"/>
        <v>-0.55954361784665074</v>
      </c>
      <c r="S114" s="19">
        <f t="shared" si="8"/>
        <v>-3.249408957716008E-2</v>
      </c>
    </row>
    <row r="115" spans="1:19" x14ac:dyDescent="0.25">
      <c r="A115" s="26">
        <f>Wellpath!E115</f>
        <v>3360</v>
      </c>
      <c r="B115" s="22">
        <v>0</v>
      </c>
      <c r="C115" s="22">
        <f>-COS(Wellpath!L115) / GField</f>
        <v>-5.0985810648896429E-2</v>
      </c>
      <c r="D115" s="22">
        <f>(TAN(Dip) * COS(Wellpath!L115) * SIN(Wellpath!O115)) / GField</f>
        <v>0.15403516094387931</v>
      </c>
      <c r="E115" s="20">
        <f>IF(D115="SING",(A116-A114)/2*Model!$W$7*(-SIN(Wellpath!$M115+Wellpath!$Q115) / GField),Model!$W$7*((drdp!B115+drdp!K115)*'ABXY-TI1S'!$B115+(drdp!E115+drdp!N115)*'ABXY-TI1S'!$C115+(drdp!H115+drdp!Q115)*'ABXY-TI1S'!$D115))</f>
        <v>-1.625411674696739E-2</v>
      </c>
      <c r="F115" s="20">
        <f>IF(D115="SING",(A116-A114)/2*Model!$W$7*(COS(Wellpath!$M115+Wellpath!$Q115) / GField),Model!$W$7*((drdp!C115+drdp!L115)*'ABXY-TI1S'!$B115+(drdp!F115+drdp!O115)*'ABXY-TI1S'!$C115+(drdp!I115+drdp!R115)*'ABXY-TI1S'!$D115))</f>
        <v>1.1882137378090238E-3</v>
      </c>
      <c r="G115" s="20">
        <f>IF(D115="SING",0,Model!$W$7*((drdp!D115+drdp!M115)*'ABXY-TI1S'!$B115+(drdp!G115+drdp!P115)*'ABXY-TI1S'!$C115+(drdp!J115+drdp!S115)*'ABXY-TI1S'!$D115))</f>
        <v>5.2986008705384951E-3</v>
      </c>
      <c r="H115" s="18">
        <f>IF(D115="SING",(A115-A114)/2*Model!$W$7*(-SIN(Wellpath!$M115+Wellpath!$Q115) / GField),Model!$W$7*((drdp!B115)*'ABXY-TI1S'!$B115+(drdp!E115)*'ABXY-TI1S'!$C115+(drdp!H115)*'ABXY-TI1S'!$D115))</f>
        <v>-8.1270583734836949E-3</v>
      </c>
      <c r="I115" s="18">
        <f>IF(D115="SING",(A115-A114)/2*Model!$W$7*(COS(Wellpath!$M115+Wellpath!$Q115) / GField),Model!$W$7*((drdp!C115)*'ABXY-TI1S'!$B115+(drdp!F115)*'ABXY-TI1S'!$C115+(drdp!I115)*'ABXY-TI1S'!$D115))</f>
        <v>5.9410686890451188E-4</v>
      </c>
      <c r="J115" s="18">
        <f>IF(D115="SING",0,Model!$W$7*((drdp!D115)*'ABXY-TI1S'!$B115+(drdp!G115)*'ABXY-TI1S'!$C115+(drdp!J115)*'ABXY-TI1S'!$D115))</f>
        <v>2.6493004352692476E-3</v>
      </c>
      <c r="K115" s="21">
        <f>SUM(E$3:E114)+H115</f>
        <v>-1.6211566993983555</v>
      </c>
      <c r="L115" s="21">
        <f>SUM(F$3:F114)+I115</f>
        <v>-9.2012470927281764E-2</v>
      </c>
      <c r="M115" s="21">
        <f>SUM(G$3:G114)+J115</f>
        <v>0.35394506944450871</v>
      </c>
      <c r="N115" s="19">
        <f t="shared" si="5"/>
        <v>2.6281490440041702</v>
      </c>
      <c r="O115" s="19">
        <f t="shared" si="5"/>
        <v>8.4662948061438714E-3</v>
      </c>
      <c r="P115" s="19">
        <f t="shared" si="5"/>
        <v>0.12527711218407808</v>
      </c>
      <c r="Q115" s="19">
        <f t="shared" si="6"/>
        <v>0.14916663367195926</v>
      </c>
      <c r="R115" s="19">
        <f t="shared" si="7"/>
        <v>-0.5738004205489815</v>
      </c>
      <c r="S115" s="19">
        <f t="shared" si="8"/>
        <v>-3.256736041211758E-2</v>
      </c>
    </row>
    <row r="116" spans="1:19" x14ac:dyDescent="0.25">
      <c r="A116" s="26">
        <f>Wellpath!E116</f>
        <v>3390</v>
      </c>
      <c r="B116" s="22">
        <v>0</v>
      </c>
      <c r="C116" s="22">
        <f>-COS(Wellpath!L116) / GField</f>
        <v>-5.0985810648896429E-2</v>
      </c>
      <c r="D116" s="22">
        <f>(TAN(Dip) * COS(Wellpath!L116) * SIN(Wellpath!O116)) / GField</f>
        <v>0.15403516094387931</v>
      </c>
      <c r="E116" s="20">
        <f>IF(D116="SING",(A117-A115)/2*Model!$W$7*(-SIN(Wellpath!$M116+Wellpath!$Q116) / GField),Model!$W$7*((drdp!B116+drdp!K116)*'ABXY-TI1S'!$B116+(drdp!E116+drdp!N116)*'ABXY-TI1S'!$C116+(drdp!H116+drdp!Q116)*'ABXY-TI1S'!$D116))</f>
        <v>-1.625411674696739E-2</v>
      </c>
      <c r="F116" s="20">
        <f>IF(D116="SING",(A117-A115)/2*Model!$W$7*(COS(Wellpath!$M116+Wellpath!$Q116) / GField),Model!$W$7*((drdp!C116+drdp!L116)*'ABXY-TI1S'!$B116+(drdp!F116+drdp!O116)*'ABXY-TI1S'!$C116+(drdp!I116+drdp!R116)*'ABXY-TI1S'!$D116))</f>
        <v>1.1882137378090238E-3</v>
      </c>
      <c r="G116" s="20">
        <f>IF(D116="SING",0,Model!$W$7*((drdp!D116+drdp!M116)*'ABXY-TI1S'!$B116+(drdp!G116+drdp!P116)*'ABXY-TI1S'!$C116+(drdp!J116+drdp!S116)*'ABXY-TI1S'!$D116))</f>
        <v>5.2986008705384951E-3</v>
      </c>
      <c r="H116" s="18">
        <f>IF(D116="SING",(A116-A115)/2*Model!$W$7*(-SIN(Wellpath!$M116+Wellpath!$Q116) / GField),Model!$W$7*((drdp!B116)*'ABXY-TI1S'!$B116+(drdp!E116)*'ABXY-TI1S'!$C116+(drdp!H116)*'ABXY-TI1S'!$D116))</f>
        <v>-8.1270583734836949E-3</v>
      </c>
      <c r="I116" s="18">
        <f>IF(D116="SING",(A116-A115)/2*Model!$W$7*(COS(Wellpath!$M116+Wellpath!$Q116) / GField),Model!$W$7*((drdp!C116)*'ABXY-TI1S'!$B116+(drdp!F116)*'ABXY-TI1S'!$C116+(drdp!I116)*'ABXY-TI1S'!$D116))</f>
        <v>5.9410686890451188E-4</v>
      </c>
      <c r="J116" s="18">
        <f>IF(D116="SING",0,Model!$W$7*((drdp!D116)*'ABXY-TI1S'!$B116+(drdp!G116)*'ABXY-TI1S'!$C116+(drdp!J116)*'ABXY-TI1S'!$D116))</f>
        <v>2.6493004352692476E-3</v>
      </c>
      <c r="K116" s="21">
        <f>SUM(E$3:E115)+H116</f>
        <v>-1.6374108161453229</v>
      </c>
      <c r="L116" s="21">
        <f>SUM(F$3:F115)+I116</f>
        <v>-9.0824257189472735E-2</v>
      </c>
      <c r="M116" s="21">
        <f>SUM(G$3:G115)+J116</f>
        <v>0.35924367031504723</v>
      </c>
      <c r="N116" s="19">
        <f t="shared" si="5"/>
        <v>2.6811141808296926</v>
      </c>
      <c r="O116" s="19">
        <f t="shared" si="5"/>
        <v>8.2490456940194894E-3</v>
      </c>
      <c r="P116" s="19">
        <f t="shared" si="5"/>
        <v>0.12905601466142635</v>
      </c>
      <c r="Q116" s="19">
        <f t="shared" si="6"/>
        <v>0.14871662109040726</v>
      </c>
      <c r="R116" s="19">
        <f t="shared" si="7"/>
        <v>-0.58822947140560278</v>
      </c>
      <c r="S116" s="19">
        <f t="shared" si="8"/>
        <v>-3.2628039506384002E-2</v>
      </c>
    </row>
    <row r="117" spans="1:19" x14ac:dyDescent="0.25">
      <c r="A117" s="26">
        <f>Wellpath!E117</f>
        <v>3420</v>
      </c>
      <c r="B117" s="22">
        <v>0</v>
      </c>
      <c r="C117" s="22">
        <f>-COS(Wellpath!L117) / GField</f>
        <v>-5.0985810648896429E-2</v>
      </c>
      <c r="D117" s="22">
        <f>(TAN(Dip) * COS(Wellpath!L117) * SIN(Wellpath!O117)) / GField</f>
        <v>0.15403516094387931</v>
      </c>
      <c r="E117" s="20">
        <f>IF(D117="SING",(A118-A116)/2*Model!$W$7*(-SIN(Wellpath!$M117+Wellpath!$Q117) / GField),Model!$W$7*((drdp!B117+drdp!K117)*'ABXY-TI1S'!$B117+(drdp!E117+drdp!N117)*'ABXY-TI1S'!$C117+(drdp!H117+drdp!Q117)*'ABXY-TI1S'!$D117))</f>
        <v>-1.625411674696739E-2</v>
      </c>
      <c r="F117" s="20">
        <f>IF(D117="SING",(A118-A116)/2*Model!$W$7*(COS(Wellpath!$M117+Wellpath!$Q117) / GField),Model!$W$7*((drdp!C117+drdp!L117)*'ABXY-TI1S'!$B117+(drdp!F117+drdp!O117)*'ABXY-TI1S'!$C117+(drdp!I117+drdp!R117)*'ABXY-TI1S'!$D117))</f>
        <v>1.1882137378090238E-3</v>
      </c>
      <c r="G117" s="20">
        <f>IF(D117="SING",0,Model!$W$7*((drdp!D117+drdp!M117)*'ABXY-TI1S'!$B117+(drdp!G117+drdp!P117)*'ABXY-TI1S'!$C117+(drdp!J117+drdp!S117)*'ABXY-TI1S'!$D117))</f>
        <v>5.2986008705384951E-3</v>
      </c>
      <c r="H117" s="18">
        <f>IF(D117="SING",(A117-A116)/2*Model!$W$7*(-SIN(Wellpath!$M117+Wellpath!$Q117) / GField),Model!$W$7*((drdp!B117)*'ABXY-TI1S'!$B117+(drdp!E117)*'ABXY-TI1S'!$C117+(drdp!H117)*'ABXY-TI1S'!$D117))</f>
        <v>-8.1270583734836949E-3</v>
      </c>
      <c r="I117" s="18">
        <f>IF(D117="SING",(A117-A116)/2*Model!$W$7*(COS(Wellpath!$M117+Wellpath!$Q117) / GField),Model!$W$7*((drdp!C117)*'ABXY-TI1S'!$B117+(drdp!F117)*'ABXY-TI1S'!$C117+(drdp!I117)*'ABXY-TI1S'!$D117))</f>
        <v>5.9410686890451188E-4</v>
      </c>
      <c r="J117" s="18">
        <f>IF(D117="SING",0,Model!$W$7*((drdp!D117)*'ABXY-TI1S'!$B117+(drdp!G117)*'ABXY-TI1S'!$C117+(drdp!J117)*'ABXY-TI1S'!$D117))</f>
        <v>2.6493004352692476E-3</v>
      </c>
      <c r="K117" s="21">
        <f>SUM(E$3:E116)+H117</f>
        <v>-1.6536649328922903</v>
      </c>
      <c r="L117" s="21">
        <f>SUM(F$3:F116)+I117</f>
        <v>-8.9636043451663705E-2</v>
      </c>
      <c r="M117" s="21">
        <f>SUM(G$3:G116)+J117</f>
        <v>0.36454227118558574</v>
      </c>
      <c r="N117" s="19">
        <f t="shared" si="5"/>
        <v>2.7346077102776629</v>
      </c>
      <c r="O117" s="19">
        <f t="shared" si="5"/>
        <v>8.0346202856685436E-3</v>
      </c>
      <c r="P117" s="19">
        <f t="shared" si="5"/>
        <v>0.13289106748114513</v>
      </c>
      <c r="Q117" s="19">
        <f t="shared" si="6"/>
        <v>0.14822798177922589</v>
      </c>
      <c r="R117" s="19">
        <f t="shared" si="7"/>
        <v>-0.60283077041651478</v>
      </c>
      <c r="S117" s="19">
        <f t="shared" si="8"/>
        <v>-3.267612685995934E-2</v>
      </c>
    </row>
    <row r="118" spans="1:19" x14ac:dyDescent="0.25">
      <c r="A118" s="26">
        <f>Wellpath!E118</f>
        <v>3450</v>
      </c>
      <c r="B118" s="22">
        <v>0</v>
      </c>
      <c r="C118" s="22">
        <f>-COS(Wellpath!L118) / GField</f>
        <v>-5.0985810648896429E-2</v>
      </c>
      <c r="D118" s="22">
        <f>(TAN(Dip) * COS(Wellpath!L118) * SIN(Wellpath!O118)) / GField</f>
        <v>0.15403516094387931</v>
      </c>
      <c r="E118" s="20">
        <f>IF(D118="SING",(A119-A117)/2*Model!$W$7*(-SIN(Wellpath!$M118+Wellpath!$Q118) / GField),Model!$W$7*((drdp!B118+drdp!K118)*'ABXY-TI1S'!$B118+(drdp!E118+drdp!N118)*'ABXY-TI1S'!$C118+(drdp!H118+drdp!Q118)*'ABXY-TI1S'!$D118))</f>
        <v>-1.625411674696739E-2</v>
      </c>
      <c r="F118" s="20">
        <f>IF(D118="SING",(A119-A117)/2*Model!$W$7*(COS(Wellpath!$M118+Wellpath!$Q118) / GField),Model!$W$7*((drdp!C118+drdp!L118)*'ABXY-TI1S'!$B118+(drdp!F118+drdp!O118)*'ABXY-TI1S'!$C118+(drdp!I118+drdp!R118)*'ABXY-TI1S'!$D118))</f>
        <v>1.1882137378090238E-3</v>
      </c>
      <c r="G118" s="20">
        <f>IF(D118="SING",0,Model!$W$7*((drdp!D118+drdp!M118)*'ABXY-TI1S'!$B118+(drdp!G118+drdp!P118)*'ABXY-TI1S'!$C118+(drdp!J118+drdp!S118)*'ABXY-TI1S'!$D118))</f>
        <v>5.2986008705384951E-3</v>
      </c>
      <c r="H118" s="18">
        <f>IF(D118="SING",(A118-A117)/2*Model!$W$7*(-SIN(Wellpath!$M118+Wellpath!$Q118) / GField),Model!$W$7*((drdp!B118)*'ABXY-TI1S'!$B118+(drdp!E118)*'ABXY-TI1S'!$C118+(drdp!H118)*'ABXY-TI1S'!$D118))</f>
        <v>-8.1270583734836949E-3</v>
      </c>
      <c r="I118" s="18">
        <f>IF(D118="SING",(A118-A117)/2*Model!$W$7*(COS(Wellpath!$M118+Wellpath!$Q118) / GField),Model!$W$7*((drdp!C118)*'ABXY-TI1S'!$B118+(drdp!F118)*'ABXY-TI1S'!$C118+(drdp!I118)*'ABXY-TI1S'!$D118))</f>
        <v>5.9410686890451188E-4</v>
      </c>
      <c r="J118" s="18">
        <f>IF(D118="SING",0,Model!$W$7*((drdp!D118)*'ABXY-TI1S'!$B118+(drdp!G118)*'ABXY-TI1S'!$C118+(drdp!J118)*'ABXY-TI1S'!$D118))</f>
        <v>2.6493004352692476E-3</v>
      </c>
      <c r="K118" s="21">
        <f>SUM(E$3:E117)+H118</f>
        <v>-1.6699190496392577</v>
      </c>
      <c r="L118" s="21">
        <f>SUM(F$3:F117)+I118</f>
        <v>-8.8447829713854675E-2</v>
      </c>
      <c r="M118" s="21">
        <f>SUM(G$3:G117)+J118</f>
        <v>0.36984087205612426</v>
      </c>
      <c r="N118" s="19">
        <f t="shared" si="5"/>
        <v>2.7886296323480817</v>
      </c>
      <c r="O118" s="19">
        <f t="shared" si="5"/>
        <v>7.823018581091034E-3</v>
      </c>
      <c r="P118" s="19">
        <f t="shared" si="5"/>
        <v>0.13678227064323448</v>
      </c>
      <c r="Q118" s="19">
        <f t="shared" si="6"/>
        <v>0.14770071573841509</v>
      </c>
      <c r="R118" s="19">
        <f t="shared" si="7"/>
        <v>-0.6176043175817173</v>
      </c>
      <c r="S118" s="19">
        <f t="shared" si="8"/>
        <v>-3.2711622472843593E-2</v>
      </c>
    </row>
    <row r="119" spans="1:19" x14ac:dyDescent="0.25">
      <c r="A119" s="26">
        <f>Wellpath!E119</f>
        <v>3480</v>
      </c>
      <c r="B119" s="22">
        <v>0</v>
      </c>
      <c r="C119" s="22">
        <f>-COS(Wellpath!L119) / GField</f>
        <v>-5.0985810648896429E-2</v>
      </c>
      <c r="D119" s="22">
        <f>(TAN(Dip) * COS(Wellpath!L119) * SIN(Wellpath!O119)) / GField</f>
        <v>0.15403516094387931</v>
      </c>
      <c r="E119" s="20">
        <f>IF(D119="SING",(A120-A118)/2*Model!$W$7*(-SIN(Wellpath!$M119+Wellpath!$Q119) / GField),Model!$W$7*((drdp!B119+drdp!K119)*'ABXY-TI1S'!$B119+(drdp!E119+drdp!N119)*'ABXY-TI1S'!$C119+(drdp!H119+drdp!Q119)*'ABXY-TI1S'!$D119))</f>
        <v>-1.625411674696739E-2</v>
      </c>
      <c r="F119" s="20">
        <f>IF(D119="SING",(A120-A118)/2*Model!$W$7*(COS(Wellpath!$M119+Wellpath!$Q119) / GField),Model!$W$7*((drdp!C119+drdp!L119)*'ABXY-TI1S'!$B119+(drdp!F119+drdp!O119)*'ABXY-TI1S'!$C119+(drdp!I119+drdp!R119)*'ABXY-TI1S'!$D119))</f>
        <v>1.1882137378090238E-3</v>
      </c>
      <c r="G119" s="20">
        <f>IF(D119="SING",0,Model!$W$7*((drdp!D119+drdp!M119)*'ABXY-TI1S'!$B119+(drdp!G119+drdp!P119)*'ABXY-TI1S'!$C119+(drdp!J119+drdp!S119)*'ABXY-TI1S'!$D119))</f>
        <v>5.2986008705384951E-3</v>
      </c>
      <c r="H119" s="18">
        <f>IF(D119="SING",(A119-A118)/2*Model!$W$7*(-SIN(Wellpath!$M119+Wellpath!$Q119) / GField),Model!$W$7*((drdp!B119)*'ABXY-TI1S'!$B119+(drdp!E119)*'ABXY-TI1S'!$C119+(drdp!H119)*'ABXY-TI1S'!$D119))</f>
        <v>-8.1270583734836949E-3</v>
      </c>
      <c r="I119" s="18">
        <f>IF(D119="SING",(A119-A118)/2*Model!$W$7*(COS(Wellpath!$M119+Wellpath!$Q119) / GField),Model!$W$7*((drdp!C119)*'ABXY-TI1S'!$B119+(drdp!F119)*'ABXY-TI1S'!$C119+(drdp!I119)*'ABXY-TI1S'!$D119))</f>
        <v>5.9410686890451188E-4</v>
      </c>
      <c r="J119" s="18">
        <f>IF(D119="SING",0,Model!$W$7*((drdp!D119)*'ABXY-TI1S'!$B119+(drdp!G119)*'ABXY-TI1S'!$C119+(drdp!J119)*'ABXY-TI1S'!$D119))</f>
        <v>2.6493004352692476E-3</v>
      </c>
      <c r="K119" s="21">
        <f>SUM(E$3:E118)+H119</f>
        <v>-1.6861731663862252</v>
      </c>
      <c r="L119" s="21">
        <f>SUM(F$3:F118)+I119</f>
        <v>-8.7259615976045646E-2</v>
      </c>
      <c r="M119" s="21">
        <f>SUM(G$3:G118)+J119</f>
        <v>0.37513947292666278</v>
      </c>
      <c r="N119" s="19">
        <f t="shared" si="5"/>
        <v>2.8431799470409485</v>
      </c>
      <c r="O119" s="19">
        <f t="shared" si="5"/>
        <v>7.6142405802869604E-3</v>
      </c>
      <c r="P119" s="19">
        <f t="shared" si="5"/>
        <v>0.14072962414769435</v>
      </c>
      <c r="Q119" s="19">
        <f t="shared" si="6"/>
        <v>0.14713482296797492</v>
      </c>
      <c r="R119" s="19">
        <f t="shared" si="7"/>
        <v>-0.63255011290121055</v>
      </c>
      <c r="S119" s="19">
        <f t="shared" si="8"/>
        <v>-3.2734526345036763E-2</v>
      </c>
    </row>
    <row r="120" spans="1:19" x14ac:dyDescent="0.25">
      <c r="A120" s="26">
        <f>Wellpath!E120</f>
        <v>3510</v>
      </c>
      <c r="B120" s="22">
        <v>0</v>
      </c>
      <c r="C120" s="22">
        <f>-COS(Wellpath!L120) / GField</f>
        <v>-5.0985810648896429E-2</v>
      </c>
      <c r="D120" s="22">
        <f>(TAN(Dip) * COS(Wellpath!L120) * SIN(Wellpath!O120)) / GField</f>
        <v>0.15403516094387931</v>
      </c>
      <c r="E120" s="20">
        <f>IF(D120="SING",(A121-A119)/2*Model!$W$7*(-SIN(Wellpath!$M120+Wellpath!$Q120) / GField),Model!$W$7*((drdp!B120+drdp!K120)*'ABXY-TI1S'!$B120+(drdp!E120+drdp!N120)*'ABXY-TI1S'!$C120+(drdp!H120+drdp!Q120)*'ABXY-TI1S'!$D120))</f>
        <v>-1.625411674696739E-2</v>
      </c>
      <c r="F120" s="20">
        <f>IF(D120="SING",(A121-A119)/2*Model!$W$7*(COS(Wellpath!$M120+Wellpath!$Q120) / GField),Model!$W$7*((drdp!C120+drdp!L120)*'ABXY-TI1S'!$B120+(drdp!F120+drdp!O120)*'ABXY-TI1S'!$C120+(drdp!I120+drdp!R120)*'ABXY-TI1S'!$D120))</f>
        <v>1.1882137378090238E-3</v>
      </c>
      <c r="G120" s="20">
        <f>IF(D120="SING",0,Model!$W$7*((drdp!D120+drdp!M120)*'ABXY-TI1S'!$B120+(drdp!G120+drdp!P120)*'ABXY-TI1S'!$C120+(drdp!J120+drdp!S120)*'ABXY-TI1S'!$D120))</f>
        <v>5.2986008705384951E-3</v>
      </c>
      <c r="H120" s="18">
        <f>IF(D120="SING",(A120-A119)/2*Model!$W$7*(-SIN(Wellpath!$M120+Wellpath!$Q120) / GField),Model!$W$7*((drdp!B120)*'ABXY-TI1S'!$B120+(drdp!E120)*'ABXY-TI1S'!$C120+(drdp!H120)*'ABXY-TI1S'!$D120))</f>
        <v>-8.1270583734836949E-3</v>
      </c>
      <c r="I120" s="18">
        <f>IF(D120="SING",(A120-A119)/2*Model!$W$7*(COS(Wellpath!$M120+Wellpath!$Q120) / GField),Model!$W$7*((drdp!C120)*'ABXY-TI1S'!$B120+(drdp!F120)*'ABXY-TI1S'!$C120+(drdp!I120)*'ABXY-TI1S'!$D120))</f>
        <v>5.9410686890451188E-4</v>
      </c>
      <c r="J120" s="18">
        <f>IF(D120="SING",0,Model!$W$7*((drdp!D120)*'ABXY-TI1S'!$B120+(drdp!G120)*'ABXY-TI1S'!$C120+(drdp!J120)*'ABXY-TI1S'!$D120))</f>
        <v>2.6493004352692476E-3</v>
      </c>
      <c r="K120" s="21">
        <f>SUM(E$3:E119)+H120</f>
        <v>-1.7024272831331926</v>
      </c>
      <c r="L120" s="21">
        <f>SUM(F$3:F119)+I120</f>
        <v>-8.6071402238236616E-2</v>
      </c>
      <c r="M120" s="21">
        <f>SUM(G$3:G119)+J120</f>
        <v>0.38043807379720129</v>
      </c>
      <c r="N120" s="19">
        <f t="shared" si="5"/>
        <v>2.8982586543562636</v>
      </c>
      <c r="O120" s="19">
        <f t="shared" si="5"/>
        <v>7.4082862832563229E-3</v>
      </c>
      <c r="P120" s="19">
        <f t="shared" si="5"/>
        <v>0.14473312799452479</v>
      </c>
      <c r="Q120" s="19">
        <f t="shared" si="6"/>
        <v>0.14653030346790535</v>
      </c>
      <c r="R120" s="19">
        <f t="shared" si="7"/>
        <v>-0.64766815637499442</v>
      </c>
      <c r="S120" s="19">
        <f t="shared" si="8"/>
        <v>-3.2744838476538855E-2</v>
      </c>
    </row>
    <row r="121" spans="1:19" x14ac:dyDescent="0.25">
      <c r="A121" s="26">
        <f>Wellpath!E121</f>
        <v>3540</v>
      </c>
      <c r="B121" s="22">
        <v>0</v>
      </c>
      <c r="C121" s="22">
        <f>-COS(Wellpath!L121) / GField</f>
        <v>-5.0985810648896429E-2</v>
      </c>
      <c r="D121" s="22">
        <f>(TAN(Dip) * COS(Wellpath!L121) * SIN(Wellpath!O121)) / GField</f>
        <v>0.15403516094387931</v>
      </c>
      <c r="E121" s="20">
        <f>IF(D121="SING",(A122-A120)/2*Model!$W$7*(-SIN(Wellpath!$M121+Wellpath!$Q121) / GField),Model!$W$7*((drdp!B121+drdp!K121)*'ABXY-TI1S'!$B121+(drdp!E121+drdp!N121)*'ABXY-TI1S'!$C121+(drdp!H121+drdp!Q121)*'ABXY-TI1S'!$D121))</f>
        <v>-1.625411674696739E-2</v>
      </c>
      <c r="F121" s="20">
        <f>IF(D121="SING",(A122-A120)/2*Model!$W$7*(COS(Wellpath!$M121+Wellpath!$Q121) / GField),Model!$W$7*((drdp!C121+drdp!L121)*'ABXY-TI1S'!$B121+(drdp!F121+drdp!O121)*'ABXY-TI1S'!$C121+(drdp!I121+drdp!R121)*'ABXY-TI1S'!$D121))</f>
        <v>1.1882137378090238E-3</v>
      </c>
      <c r="G121" s="20">
        <f>IF(D121="SING",0,Model!$W$7*((drdp!D121+drdp!M121)*'ABXY-TI1S'!$B121+(drdp!G121+drdp!P121)*'ABXY-TI1S'!$C121+(drdp!J121+drdp!S121)*'ABXY-TI1S'!$D121))</f>
        <v>5.2986008705384951E-3</v>
      </c>
      <c r="H121" s="18">
        <f>IF(D121="SING",(A121-A120)/2*Model!$W$7*(-SIN(Wellpath!$M121+Wellpath!$Q121) / GField),Model!$W$7*((drdp!B121)*'ABXY-TI1S'!$B121+(drdp!E121)*'ABXY-TI1S'!$C121+(drdp!H121)*'ABXY-TI1S'!$D121))</f>
        <v>-8.1270583734836949E-3</v>
      </c>
      <c r="I121" s="18">
        <f>IF(D121="SING",(A121-A120)/2*Model!$W$7*(COS(Wellpath!$M121+Wellpath!$Q121) / GField),Model!$W$7*((drdp!C121)*'ABXY-TI1S'!$B121+(drdp!F121)*'ABXY-TI1S'!$C121+(drdp!I121)*'ABXY-TI1S'!$D121))</f>
        <v>5.9410686890451188E-4</v>
      </c>
      <c r="J121" s="18">
        <f>IF(D121="SING",0,Model!$W$7*((drdp!D121)*'ABXY-TI1S'!$B121+(drdp!G121)*'ABXY-TI1S'!$C121+(drdp!J121)*'ABXY-TI1S'!$D121))</f>
        <v>2.6493004352692476E-3</v>
      </c>
      <c r="K121" s="21">
        <f>SUM(E$3:E120)+H121</f>
        <v>-1.71868139988016</v>
      </c>
      <c r="L121" s="21">
        <f>SUM(F$3:F120)+I121</f>
        <v>-8.4883188500427587E-2</v>
      </c>
      <c r="M121" s="21">
        <f>SUM(G$3:G120)+J121</f>
        <v>0.38573667466773981</v>
      </c>
      <c r="N121" s="19">
        <f t="shared" si="5"/>
        <v>2.9538657542940263</v>
      </c>
      <c r="O121" s="19">
        <f t="shared" si="5"/>
        <v>7.2051556899991225E-3</v>
      </c>
      <c r="P121" s="19">
        <f t="shared" si="5"/>
        <v>0.14879278218372574</v>
      </c>
      <c r="Q121" s="19">
        <f t="shared" si="6"/>
        <v>0.14588715723820639</v>
      </c>
      <c r="R121" s="19">
        <f t="shared" si="7"/>
        <v>-0.66295844800306891</v>
      </c>
      <c r="S121" s="19">
        <f t="shared" si="8"/>
        <v>-3.274255886734987E-2</v>
      </c>
    </row>
    <row r="122" spans="1:19" x14ac:dyDescent="0.25">
      <c r="A122" s="26">
        <f>Wellpath!E122</f>
        <v>3570</v>
      </c>
      <c r="B122" s="22">
        <v>0</v>
      </c>
      <c r="C122" s="22">
        <f>-COS(Wellpath!L122) / GField</f>
        <v>-5.0985810648896429E-2</v>
      </c>
      <c r="D122" s="22">
        <f>(TAN(Dip) * COS(Wellpath!L122) * SIN(Wellpath!O122)) / GField</f>
        <v>0.15403516094387931</v>
      </c>
      <c r="E122" s="20">
        <f>IF(D122="SING",(A123-A121)/2*Model!$W$7*(-SIN(Wellpath!$M122+Wellpath!$Q122) / GField),Model!$W$7*((drdp!B122+drdp!K122)*'ABXY-TI1S'!$B122+(drdp!E122+drdp!N122)*'ABXY-TI1S'!$C122+(drdp!H122+drdp!Q122)*'ABXY-TI1S'!$D122))</f>
        <v>-1.625411674696739E-2</v>
      </c>
      <c r="F122" s="20">
        <f>IF(D122="SING",(A123-A121)/2*Model!$W$7*(COS(Wellpath!$M122+Wellpath!$Q122) / GField),Model!$W$7*((drdp!C122+drdp!L122)*'ABXY-TI1S'!$B122+(drdp!F122+drdp!O122)*'ABXY-TI1S'!$C122+(drdp!I122+drdp!R122)*'ABXY-TI1S'!$D122))</f>
        <v>1.1882137378090238E-3</v>
      </c>
      <c r="G122" s="20">
        <f>IF(D122="SING",0,Model!$W$7*((drdp!D122+drdp!M122)*'ABXY-TI1S'!$B122+(drdp!G122+drdp!P122)*'ABXY-TI1S'!$C122+(drdp!J122+drdp!S122)*'ABXY-TI1S'!$D122))</f>
        <v>5.2986008705384951E-3</v>
      </c>
      <c r="H122" s="18">
        <f>IF(D122="SING",(A122-A121)/2*Model!$W$7*(-SIN(Wellpath!$M122+Wellpath!$Q122) / GField),Model!$W$7*((drdp!B122)*'ABXY-TI1S'!$B122+(drdp!E122)*'ABXY-TI1S'!$C122+(drdp!H122)*'ABXY-TI1S'!$D122))</f>
        <v>-8.1270583734836949E-3</v>
      </c>
      <c r="I122" s="18">
        <f>IF(D122="SING",(A122-A121)/2*Model!$W$7*(COS(Wellpath!$M122+Wellpath!$Q122) / GField),Model!$W$7*((drdp!C122)*'ABXY-TI1S'!$B122+(drdp!F122)*'ABXY-TI1S'!$C122+(drdp!I122)*'ABXY-TI1S'!$D122))</f>
        <v>5.9410686890451188E-4</v>
      </c>
      <c r="J122" s="18">
        <f>IF(D122="SING",0,Model!$W$7*((drdp!D122)*'ABXY-TI1S'!$B122+(drdp!G122)*'ABXY-TI1S'!$C122+(drdp!J122)*'ABXY-TI1S'!$D122))</f>
        <v>2.6493004352692476E-3</v>
      </c>
      <c r="K122" s="21">
        <f>SUM(E$3:E121)+H122</f>
        <v>-1.7349355166271274</v>
      </c>
      <c r="L122" s="21">
        <f>SUM(F$3:F121)+I122</f>
        <v>-8.3694974762618557E-2</v>
      </c>
      <c r="M122" s="21">
        <f>SUM(G$3:G121)+J122</f>
        <v>0.39103527553827833</v>
      </c>
      <c r="N122" s="19">
        <f t="shared" si="5"/>
        <v>3.0100012468542374</v>
      </c>
      <c r="O122" s="19">
        <f t="shared" si="5"/>
        <v>7.0048488005153573E-3</v>
      </c>
      <c r="P122" s="19">
        <f t="shared" si="5"/>
        <v>0.15290858671529725</v>
      </c>
      <c r="Q122" s="19">
        <f t="shared" si="6"/>
        <v>0.14520538427887802</v>
      </c>
      <c r="R122" s="19">
        <f t="shared" si="7"/>
        <v>-0.67842098778543403</v>
      </c>
      <c r="S122" s="19">
        <f t="shared" si="8"/>
        <v>-3.2727687517469801E-2</v>
      </c>
    </row>
    <row r="123" spans="1:19" x14ac:dyDescent="0.25">
      <c r="A123" s="26">
        <f>Wellpath!E123</f>
        <v>3600</v>
      </c>
      <c r="B123" s="22">
        <v>0</v>
      </c>
      <c r="C123" s="22">
        <f>-COS(Wellpath!L123) / GField</f>
        <v>-5.0985810648896429E-2</v>
      </c>
      <c r="D123" s="22">
        <f>(TAN(Dip) * COS(Wellpath!L123) * SIN(Wellpath!O123)) / GField</f>
        <v>0.15403516094387931</v>
      </c>
      <c r="E123" s="20">
        <f>IF(D123="SING",(A124-A122)/2*Model!$W$7*(-SIN(Wellpath!$M123+Wellpath!$Q123) / GField),Model!$W$7*((drdp!B123+drdp!K123)*'ABXY-TI1S'!$B123+(drdp!E123+drdp!N123)*'ABXY-TI1S'!$C123+(drdp!H123+drdp!Q123)*'ABXY-TI1S'!$D123))</f>
        <v>-1.625411674696739E-2</v>
      </c>
      <c r="F123" s="20">
        <f>IF(D123="SING",(A124-A122)/2*Model!$W$7*(COS(Wellpath!$M123+Wellpath!$Q123) / GField),Model!$W$7*((drdp!C123+drdp!L123)*'ABXY-TI1S'!$B123+(drdp!F123+drdp!O123)*'ABXY-TI1S'!$C123+(drdp!I123+drdp!R123)*'ABXY-TI1S'!$D123))</f>
        <v>1.1882137378090238E-3</v>
      </c>
      <c r="G123" s="20">
        <f>IF(D123="SING",0,Model!$W$7*((drdp!D123+drdp!M123)*'ABXY-TI1S'!$B123+(drdp!G123+drdp!P123)*'ABXY-TI1S'!$C123+(drdp!J123+drdp!S123)*'ABXY-TI1S'!$D123))</f>
        <v>5.2986008705384951E-3</v>
      </c>
      <c r="H123" s="18">
        <f>IF(D123="SING",(A123-A122)/2*Model!$W$7*(-SIN(Wellpath!$M123+Wellpath!$Q123) / GField),Model!$W$7*((drdp!B123)*'ABXY-TI1S'!$B123+(drdp!E123)*'ABXY-TI1S'!$C123+(drdp!H123)*'ABXY-TI1S'!$D123))</f>
        <v>-8.1270583734836949E-3</v>
      </c>
      <c r="I123" s="18">
        <f>IF(D123="SING",(A123-A122)/2*Model!$W$7*(COS(Wellpath!$M123+Wellpath!$Q123) / GField),Model!$W$7*((drdp!C123)*'ABXY-TI1S'!$B123+(drdp!F123)*'ABXY-TI1S'!$C123+(drdp!I123)*'ABXY-TI1S'!$D123))</f>
        <v>5.9410686890451188E-4</v>
      </c>
      <c r="J123" s="18">
        <f>IF(D123="SING",0,Model!$W$7*((drdp!D123)*'ABXY-TI1S'!$B123+(drdp!G123)*'ABXY-TI1S'!$C123+(drdp!J123)*'ABXY-TI1S'!$D123))</f>
        <v>2.6493004352692476E-3</v>
      </c>
      <c r="K123" s="21">
        <f>SUM(E$3:E122)+H123</f>
        <v>-1.7511896333740948</v>
      </c>
      <c r="L123" s="21">
        <f>SUM(F$3:F122)+I123</f>
        <v>-8.2506761024809527E-2</v>
      </c>
      <c r="M123" s="21">
        <f>SUM(G$3:G122)+J123</f>
        <v>0.39633387640881684</v>
      </c>
      <c r="N123" s="19">
        <f t="shared" si="5"/>
        <v>3.0666651320368965</v>
      </c>
      <c r="O123" s="19">
        <f t="shared" si="5"/>
        <v>6.8073656148050282E-3</v>
      </c>
      <c r="P123" s="19">
        <f t="shared" si="5"/>
        <v>0.15708054158923931</v>
      </c>
      <c r="Q123" s="19">
        <f t="shared" si="6"/>
        <v>0.14448498458992026</v>
      </c>
      <c r="R123" s="19">
        <f t="shared" si="7"/>
        <v>-0.69405577572208976</v>
      </c>
      <c r="S123" s="19">
        <f t="shared" si="8"/>
        <v>-3.2700224426898648E-2</v>
      </c>
    </row>
    <row r="124" spans="1:19" x14ac:dyDescent="0.25">
      <c r="A124" s="26">
        <f>Wellpath!E124</f>
        <v>3630</v>
      </c>
      <c r="B124" s="22">
        <v>0</v>
      </c>
      <c r="C124" s="22">
        <f>-COS(Wellpath!L124) / GField</f>
        <v>-5.0985810648896429E-2</v>
      </c>
      <c r="D124" s="22">
        <f>(TAN(Dip) * COS(Wellpath!L124) * SIN(Wellpath!O124)) / GField</f>
        <v>0.15403516094387931</v>
      </c>
      <c r="E124" s="20">
        <f>IF(D124="SING",(A125-A123)/2*Model!$W$7*(-SIN(Wellpath!$M124+Wellpath!$Q124) / GField),Model!$W$7*((drdp!B124+drdp!K124)*'ABXY-TI1S'!$B124+(drdp!E124+drdp!N124)*'ABXY-TI1S'!$C124+(drdp!H124+drdp!Q124)*'ABXY-TI1S'!$D124))</f>
        <v>-1.625411674696739E-2</v>
      </c>
      <c r="F124" s="20">
        <f>IF(D124="SING",(A125-A123)/2*Model!$W$7*(COS(Wellpath!$M124+Wellpath!$Q124) / GField),Model!$W$7*((drdp!C124+drdp!L124)*'ABXY-TI1S'!$B124+(drdp!F124+drdp!O124)*'ABXY-TI1S'!$C124+(drdp!I124+drdp!R124)*'ABXY-TI1S'!$D124))</f>
        <v>1.1882137378090238E-3</v>
      </c>
      <c r="G124" s="20">
        <f>IF(D124="SING",0,Model!$W$7*((drdp!D124+drdp!M124)*'ABXY-TI1S'!$B124+(drdp!G124+drdp!P124)*'ABXY-TI1S'!$C124+(drdp!J124+drdp!S124)*'ABXY-TI1S'!$D124))</f>
        <v>5.2986008705384951E-3</v>
      </c>
      <c r="H124" s="18">
        <f>IF(D124="SING",(A124-A123)/2*Model!$W$7*(-SIN(Wellpath!$M124+Wellpath!$Q124) / GField),Model!$W$7*((drdp!B124)*'ABXY-TI1S'!$B124+(drdp!E124)*'ABXY-TI1S'!$C124+(drdp!H124)*'ABXY-TI1S'!$D124))</f>
        <v>-8.1270583734836949E-3</v>
      </c>
      <c r="I124" s="18">
        <f>IF(D124="SING",(A124-A123)/2*Model!$W$7*(COS(Wellpath!$M124+Wellpath!$Q124) / GField),Model!$W$7*((drdp!C124)*'ABXY-TI1S'!$B124+(drdp!F124)*'ABXY-TI1S'!$C124+(drdp!I124)*'ABXY-TI1S'!$D124))</f>
        <v>5.9410686890451188E-4</v>
      </c>
      <c r="J124" s="18">
        <f>IF(D124="SING",0,Model!$W$7*((drdp!D124)*'ABXY-TI1S'!$B124+(drdp!G124)*'ABXY-TI1S'!$C124+(drdp!J124)*'ABXY-TI1S'!$D124))</f>
        <v>2.6493004352692476E-3</v>
      </c>
      <c r="K124" s="21">
        <f>SUM(E$3:E123)+H124</f>
        <v>-1.7674437501210623</v>
      </c>
      <c r="L124" s="21">
        <f>SUM(F$3:F123)+I124</f>
        <v>-8.1318547287000498E-2</v>
      </c>
      <c r="M124" s="21">
        <f>SUM(G$3:G123)+J124</f>
        <v>0.40163247727935536</v>
      </c>
      <c r="N124" s="19">
        <f t="shared" si="5"/>
        <v>3.123857409842004</v>
      </c>
      <c r="O124" s="19">
        <f t="shared" si="5"/>
        <v>6.6127061328681361E-3</v>
      </c>
      <c r="P124" s="19">
        <f t="shared" si="5"/>
        <v>0.1613086468055519</v>
      </c>
      <c r="Q124" s="19">
        <f t="shared" si="6"/>
        <v>0.1437259581713331</v>
      </c>
      <c r="R124" s="19">
        <f t="shared" si="7"/>
        <v>-0.70986281181303612</v>
      </c>
      <c r="S124" s="19">
        <f t="shared" si="8"/>
        <v>-3.2660169595636411E-2</v>
      </c>
    </row>
    <row r="125" spans="1:19" x14ac:dyDescent="0.25">
      <c r="A125" s="26">
        <f>Wellpath!E125</f>
        <v>3660</v>
      </c>
      <c r="B125" s="22">
        <v>0</v>
      </c>
      <c r="C125" s="22">
        <f>-COS(Wellpath!L125) / GField</f>
        <v>-5.0985810648896429E-2</v>
      </c>
      <c r="D125" s="22">
        <f>(TAN(Dip) * COS(Wellpath!L125) * SIN(Wellpath!O125)) / GField</f>
        <v>0.15403516094387931</v>
      </c>
      <c r="E125" s="20">
        <f>IF(D125="SING",(A126-A124)/2*Model!$W$7*(-SIN(Wellpath!$M125+Wellpath!$Q125) / GField),Model!$W$7*((drdp!B125+drdp!K125)*'ABXY-TI1S'!$B125+(drdp!E125+drdp!N125)*'ABXY-TI1S'!$C125+(drdp!H125+drdp!Q125)*'ABXY-TI1S'!$D125))</f>
        <v>-1.625411674696739E-2</v>
      </c>
      <c r="F125" s="20">
        <f>IF(D125="SING",(A126-A124)/2*Model!$W$7*(COS(Wellpath!$M125+Wellpath!$Q125) / GField),Model!$W$7*((drdp!C125+drdp!L125)*'ABXY-TI1S'!$B125+(drdp!F125+drdp!O125)*'ABXY-TI1S'!$C125+(drdp!I125+drdp!R125)*'ABXY-TI1S'!$D125))</f>
        <v>1.1882137378090238E-3</v>
      </c>
      <c r="G125" s="20">
        <f>IF(D125="SING",0,Model!$W$7*((drdp!D125+drdp!M125)*'ABXY-TI1S'!$B125+(drdp!G125+drdp!P125)*'ABXY-TI1S'!$C125+(drdp!J125+drdp!S125)*'ABXY-TI1S'!$D125))</f>
        <v>5.2986008705384951E-3</v>
      </c>
      <c r="H125" s="18">
        <f>IF(D125="SING",(A125-A124)/2*Model!$W$7*(-SIN(Wellpath!$M125+Wellpath!$Q125) / GField),Model!$W$7*((drdp!B125)*'ABXY-TI1S'!$B125+(drdp!E125)*'ABXY-TI1S'!$C125+(drdp!H125)*'ABXY-TI1S'!$D125))</f>
        <v>-8.1270583734836949E-3</v>
      </c>
      <c r="I125" s="18">
        <f>IF(D125="SING",(A125-A124)/2*Model!$W$7*(COS(Wellpath!$M125+Wellpath!$Q125) / GField),Model!$W$7*((drdp!C125)*'ABXY-TI1S'!$B125+(drdp!F125)*'ABXY-TI1S'!$C125+(drdp!I125)*'ABXY-TI1S'!$D125))</f>
        <v>5.9410686890451188E-4</v>
      </c>
      <c r="J125" s="18">
        <f>IF(D125="SING",0,Model!$W$7*((drdp!D125)*'ABXY-TI1S'!$B125+(drdp!G125)*'ABXY-TI1S'!$C125+(drdp!J125)*'ABXY-TI1S'!$D125))</f>
        <v>2.6493004352692476E-3</v>
      </c>
      <c r="K125" s="21">
        <f>SUM(E$3:E124)+H125</f>
        <v>-1.7836978668680297</v>
      </c>
      <c r="L125" s="21">
        <f>SUM(F$3:F124)+I125</f>
        <v>-8.0130333549191468E-2</v>
      </c>
      <c r="M125" s="21">
        <f>SUM(G$3:G124)+J125</f>
        <v>0.40693107814989388</v>
      </c>
      <c r="N125" s="19">
        <f t="shared" si="5"/>
        <v>3.1815780802695595</v>
      </c>
      <c r="O125" s="19">
        <f t="shared" si="5"/>
        <v>6.4208703547046801E-3</v>
      </c>
      <c r="P125" s="19">
        <f t="shared" si="5"/>
        <v>0.16559290236423505</v>
      </c>
      <c r="Q125" s="19">
        <f t="shared" si="6"/>
        <v>0.14292830502311654</v>
      </c>
      <c r="R125" s="19">
        <f t="shared" si="7"/>
        <v>-0.72584209605827321</v>
      </c>
      <c r="S125" s="19">
        <f t="shared" si="8"/>
        <v>-3.2607523023683097E-2</v>
      </c>
    </row>
    <row r="126" spans="1:19" x14ac:dyDescent="0.25">
      <c r="A126" s="26">
        <f>Wellpath!E126</f>
        <v>3690</v>
      </c>
      <c r="B126" s="22">
        <v>0</v>
      </c>
      <c r="C126" s="22">
        <f>-COS(Wellpath!L126) / GField</f>
        <v>-5.0985810648896429E-2</v>
      </c>
      <c r="D126" s="22">
        <f>(TAN(Dip) * COS(Wellpath!L126) * SIN(Wellpath!O126)) / GField</f>
        <v>0.15403516094387931</v>
      </c>
      <c r="E126" s="20">
        <f>IF(D126="SING",(A127-A125)/2*Model!$W$7*(-SIN(Wellpath!$M126+Wellpath!$Q126) / GField),Model!$W$7*((drdp!B126+drdp!K126)*'ABXY-TI1S'!$B126+(drdp!E126+drdp!N126)*'ABXY-TI1S'!$C126+(drdp!H126+drdp!Q126)*'ABXY-TI1S'!$D126))</f>
        <v>-1.625411674696739E-2</v>
      </c>
      <c r="F126" s="20">
        <f>IF(D126="SING",(A127-A125)/2*Model!$W$7*(COS(Wellpath!$M126+Wellpath!$Q126) / GField),Model!$W$7*((drdp!C126+drdp!L126)*'ABXY-TI1S'!$B126+(drdp!F126+drdp!O126)*'ABXY-TI1S'!$C126+(drdp!I126+drdp!R126)*'ABXY-TI1S'!$D126))</f>
        <v>1.1882137378090238E-3</v>
      </c>
      <c r="G126" s="20">
        <f>IF(D126="SING",0,Model!$W$7*((drdp!D126+drdp!M126)*'ABXY-TI1S'!$B126+(drdp!G126+drdp!P126)*'ABXY-TI1S'!$C126+(drdp!J126+drdp!S126)*'ABXY-TI1S'!$D126))</f>
        <v>5.2986008705384951E-3</v>
      </c>
      <c r="H126" s="18">
        <f>IF(D126="SING",(A126-A125)/2*Model!$W$7*(-SIN(Wellpath!$M126+Wellpath!$Q126) / GField),Model!$W$7*((drdp!B126)*'ABXY-TI1S'!$B126+(drdp!E126)*'ABXY-TI1S'!$C126+(drdp!H126)*'ABXY-TI1S'!$D126))</f>
        <v>-8.1270583734836949E-3</v>
      </c>
      <c r="I126" s="18">
        <f>IF(D126="SING",(A126-A125)/2*Model!$W$7*(COS(Wellpath!$M126+Wellpath!$Q126) / GField),Model!$W$7*((drdp!C126)*'ABXY-TI1S'!$B126+(drdp!F126)*'ABXY-TI1S'!$C126+(drdp!I126)*'ABXY-TI1S'!$D126))</f>
        <v>5.9410686890451188E-4</v>
      </c>
      <c r="J126" s="18">
        <f>IF(D126="SING",0,Model!$W$7*((drdp!D126)*'ABXY-TI1S'!$B126+(drdp!G126)*'ABXY-TI1S'!$C126+(drdp!J126)*'ABXY-TI1S'!$D126))</f>
        <v>2.6493004352692476E-3</v>
      </c>
      <c r="K126" s="21">
        <f>SUM(E$3:E125)+H126</f>
        <v>-1.7999519836149971</v>
      </c>
      <c r="L126" s="21">
        <f>SUM(F$3:F125)+I126</f>
        <v>-7.8942119811382438E-2</v>
      </c>
      <c r="M126" s="21">
        <f>SUM(G$3:G125)+J126</f>
        <v>0.41222967902043239</v>
      </c>
      <c r="N126" s="19">
        <f t="shared" si="5"/>
        <v>3.2398271433195629</v>
      </c>
      <c r="O126" s="19">
        <f t="shared" si="5"/>
        <v>6.2318582803146593E-3</v>
      </c>
      <c r="P126" s="19">
        <f t="shared" si="5"/>
        <v>0.16993330826528871</v>
      </c>
      <c r="Q126" s="19">
        <f t="shared" si="6"/>
        <v>0.14209202514527058</v>
      </c>
      <c r="R126" s="19">
        <f t="shared" si="7"/>
        <v>-0.74199362845780081</v>
      </c>
      <c r="S126" s="19">
        <f t="shared" si="8"/>
        <v>-3.2542284711038698E-2</v>
      </c>
    </row>
    <row r="127" spans="1:19" x14ac:dyDescent="0.25">
      <c r="A127" s="26">
        <f>Wellpath!E127</f>
        <v>3720</v>
      </c>
      <c r="B127" s="22">
        <v>0</v>
      </c>
      <c r="C127" s="22">
        <f>-COS(Wellpath!L127) / GField</f>
        <v>-5.0985810648896429E-2</v>
      </c>
      <c r="D127" s="22">
        <f>(TAN(Dip) * COS(Wellpath!L127) * SIN(Wellpath!O127)) / GField</f>
        <v>0.15403516094387931</v>
      </c>
      <c r="E127" s="20">
        <f>IF(D127="SING",(A128-A126)/2*Model!$W$7*(-SIN(Wellpath!$M127+Wellpath!$Q127) / GField),Model!$W$7*((drdp!B127+drdp!K127)*'ABXY-TI1S'!$B127+(drdp!E127+drdp!N127)*'ABXY-TI1S'!$C127+(drdp!H127+drdp!Q127)*'ABXY-TI1S'!$D127))</f>
        <v>-1.625411674696739E-2</v>
      </c>
      <c r="F127" s="20">
        <f>IF(D127="SING",(A128-A126)/2*Model!$W$7*(COS(Wellpath!$M127+Wellpath!$Q127) / GField),Model!$W$7*((drdp!C127+drdp!L127)*'ABXY-TI1S'!$B127+(drdp!F127+drdp!O127)*'ABXY-TI1S'!$C127+(drdp!I127+drdp!R127)*'ABXY-TI1S'!$D127))</f>
        <v>1.1882137378090238E-3</v>
      </c>
      <c r="G127" s="20">
        <f>IF(D127="SING",0,Model!$W$7*((drdp!D127+drdp!M127)*'ABXY-TI1S'!$B127+(drdp!G127+drdp!P127)*'ABXY-TI1S'!$C127+(drdp!J127+drdp!S127)*'ABXY-TI1S'!$D127))</f>
        <v>5.2986008705384951E-3</v>
      </c>
      <c r="H127" s="18">
        <f>IF(D127="SING",(A127-A126)/2*Model!$W$7*(-SIN(Wellpath!$M127+Wellpath!$Q127) / GField),Model!$W$7*((drdp!B127)*'ABXY-TI1S'!$B127+(drdp!E127)*'ABXY-TI1S'!$C127+(drdp!H127)*'ABXY-TI1S'!$D127))</f>
        <v>-8.1270583734836949E-3</v>
      </c>
      <c r="I127" s="18">
        <f>IF(D127="SING",(A127-A126)/2*Model!$W$7*(COS(Wellpath!$M127+Wellpath!$Q127) / GField),Model!$W$7*((drdp!C127)*'ABXY-TI1S'!$B127+(drdp!F127)*'ABXY-TI1S'!$C127+(drdp!I127)*'ABXY-TI1S'!$D127))</f>
        <v>5.9410686890451188E-4</v>
      </c>
      <c r="J127" s="18">
        <f>IF(D127="SING",0,Model!$W$7*((drdp!D127)*'ABXY-TI1S'!$B127+(drdp!G127)*'ABXY-TI1S'!$C127+(drdp!J127)*'ABXY-TI1S'!$D127))</f>
        <v>2.6493004352692476E-3</v>
      </c>
      <c r="K127" s="21">
        <f>SUM(E$3:E126)+H127</f>
        <v>-1.8162061003619645</v>
      </c>
      <c r="L127" s="21">
        <f>SUM(F$3:F126)+I127</f>
        <v>-7.7753906073573409E-2</v>
      </c>
      <c r="M127" s="21">
        <f>SUM(G$3:G126)+J127</f>
        <v>0.41752827989097091</v>
      </c>
      <c r="N127" s="19">
        <f t="shared" si="5"/>
        <v>3.2986045989920143</v>
      </c>
      <c r="O127" s="19">
        <f t="shared" si="5"/>
        <v>6.0456699096980756E-3</v>
      </c>
      <c r="P127" s="19">
        <f t="shared" si="5"/>
        <v>0.17432986450871293</v>
      </c>
      <c r="Q127" s="19">
        <f t="shared" si="6"/>
        <v>0.14121711853779523</v>
      </c>
      <c r="R127" s="19">
        <f t="shared" si="7"/>
        <v>-0.75831740901161915</v>
      </c>
      <c r="S127" s="19">
        <f t="shared" si="8"/>
        <v>-3.2464454657703222E-2</v>
      </c>
    </row>
    <row r="128" spans="1:19" x14ac:dyDescent="0.25">
      <c r="A128" s="26">
        <f>Wellpath!E128</f>
        <v>3750</v>
      </c>
      <c r="B128" s="22">
        <v>0</v>
      </c>
      <c r="C128" s="22">
        <f>-COS(Wellpath!L128) / GField</f>
        <v>-5.0985810648896429E-2</v>
      </c>
      <c r="D128" s="22">
        <f>(TAN(Dip) * COS(Wellpath!L128) * SIN(Wellpath!O128)) / GField</f>
        <v>0.15403516094387931</v>
      </c>
      <c r="E128" s="20">
        <f>IF(D128="SING",(A129-A127)/2*Model!$W$7*(-SIN(Wellpath!$M128+Wellpath!$Q128) / GField),Model!$W$7*((drdp!B128+drdp!K128)*'ABXY-TI1S'!$B128+(drdp!E128+drdp!N128)*'ABXY-TI1S'!$C128+(drdp!H128+drdp!Q128)*'ABXY-TI1S'!$D128))</f>
        <v>-1.625411674696739E-2</v>
      </c>
      <c r="F128" s="20">
        <f>IF(D128="SING",(A129-A127)/2*Model!$W$7*(COS(Wellpath!$M128+Wellpath!$Q128) / GField),Model!$W$7*((drdp!C128+drdp!L128)*'ABXY-TI1S'!$B128+(drdp!F128+drdp!O128)*'ABXY-TI1S'!$C128+(drdp!I128+drdp!R128)*'ABXY-TI1S'!$D128))</f>
        <v>1.1882137378090238E-3</v>
      </c>
      <c r="G128" s="20">
        <f>IF(D128="SING",0,Model!$W$7*((drdp!D128+drdp!M128)*'ABXY-TI1S'!$B128+(drdp!G128+drdp!P128)*'ABXY-TI1S'!$C128+(drdp!J128+drdp!S128)*'ABXY-TI1S'!$D128))</f>
        <v>5.2986008705384951E-3</v>
      </c>
      <c r="H128" s="18">
        <f>IF(D128="SING",(A128-A127)/2*Model!$W$7*(-SIN(Wellpath!$M128+Wellpath!$Q128) / GField),Model!$W$7*((drdp!B128)*'ABXY-TI1S'!$B128+(drdp!E128)*'ABXY-TI1S'!$C128+(drdp!H128)*'ABXY-TI1S'!$D128))</f>
        <v>-8.1270583734836949E-3</v>
      </c>
      <c r="I128" s="18">
        <f>IF(D128="SING",(A128-A127)/2*Model!$W$7*(COS(Wellpath!$M128+Wellpath!$Q128) / GField),Model!$W$7*((drdp!C128)*'ABXY-TI1S'!$B128+(drdp!F128)*'ABXY-TI1S'!$C128+(drdp!I128)*'ABXY-TI1S'!$D128))</f>
        <v>5.9410686890451188E-4</v>
      </c>
      <c r="J128" s="18">
        <f>IF(D128="SING",0,Model!$W$7*((drdp!D128)*'ABXY-TI1S'!$B128+(drdp!G128)*'ABXY-TI1S'!$C128+(drdp!J128)*'ABXY-TI1S'!$D128))</f>
        <v>2.6493004352692476E-3</v>
      </c>
      <c r="K128" s="21">
        <f>SUM(E$3:E127)+H128</f>
        <v>-1.8324602171089319</v>
      </c>
      <c r="L128" s="21">
        <f>SUM(F$3:F127)+I128</f>
        <v>-7.6565692335764379E-2</v>
      </c>
      <c r="M128" s="21">
        <f>SUM(G$3:G127)+J128</f>
        <v>0.42282688076150943</v>
      </c>
      <c r="N128" s="19">
        <f t="shared" si="5"/>
        <v>3.3579104472869141</v>
      </c>
      <c r="O128" s="19">
        <f t="shared" si="5"/>
        <v>5.862305242854928E-3</v>
      </c>
      <c r="P128" s="19">
        <f t="shared" si="5"/>
        <v>0.17878257109450771</v>
      </c>
      <c r="Q128" s="19">
        <f t="shared" si="6"/>
        <v>0.14030358520069047</v>
      </c>
      <c r="R128" s="19">
        <f t="shared" si="7"/>
        <v>-0.77481343771972799</v>
      </c>
      <c r="S128" s="19">
        <f t="shared" si="8"/>
        <v>-3.2374032863676662E-2</v>
      </c>
    </row>
    <row r="129" spans="1:19" x14ac:dyDescent="0.25">
      <c r="A129" s="26">
        <f>Wellpath!E129</f>
        <v>3780</v>
      </c>
      <c r="B129" s="22">
        <v>0</v>
      </c>
      <c r="C129" s="22">
        <f>-COS(Wellpath!L129) / GField</f>
        <v>-5.0985810648896429E-2</v>
      </c>
      <c r="D129" s="22">
        <f>(TAN(Dip) * COS(Wellpath!L129) * SIN(Wellpath!O129)) / GField</f>
        <v>0.15403516094387931</v>
      </c>
      <c r="E129" s="20">
        <f>IF(D129="SING",(A130-A128)/2*Model!$W$7*(-SIN(Wellpath!$M129+Wellpath!$Q129) / GField),Model!$W$7*((drdp!B129+drdp!K129)*'ABXY-TI1S'!$B129+(drdp!E129+drdp!N129)*'ABXY-TI1S'!$C129+(drdp!H129+drdp!Q129)*'ABXY-TI1S'!$D129))</f>
        <v>-1.625411674696739E-2</v>
      </c>
      <c r="F129" s="20">
        <f>IF(D129="SING",(A130-A128)/2*Model!$W$7*(COS(Wellpath!$M129+Wellpath!$Q129) / GField),Model!$W$7*((drdp!C129+drdp!L129)*'ABXY-TI1S'!$B129+(drdp!F129+drdp!O129)*'ABXY-TI1S'!$C129+(drdp!I129+drdp!R129)*'ABXY-TI1S'!$D129))</f>
        <v>1.1882137378090238E-3</v>
      </c>
      <c r="G129" s="20">
        <f>IF(D129="SING",0,Model!$W$7*((drdp!D129+drdp!M129)*'ABXY-TI1S'!$B129+(drdp!G129+drdp!P129)*'ABXY-TI1S'!$C129+(drdp!J129+drdp!S129)*'ABXY-TI1S'!$D129))</f>
        <v>5.2986008705384951E-3</v>
      </c>
      <c r="H129" s="18">
        <f>IF(D129="SING",(A129-A128)/2*Model!$W$7*(-SIN(Wellpath!$M129+Wellpath!$Q129) / GField),Model!$W$7*((drdp!B129)*'ABXY-TI1S'!$B129+(drdp!E129)*'ABXY-TI1S'!$C129+(drdp!H129)*'ABXY-TI1S'!$D129))</f>
        <v>-8.1270583734836949E-3</v>
      </c>
      <c r="I129" s="18">
        <f>IF(D129="SING",(A129-A128)/2*Model!$W$7*(COS(Wellpath!$M129+Wellpath!$Q129) / GField),Model!$W$7*((drdp!C129)*'ABXY-TI1S'!$B129+(drdp!F129)*'ABXY-TI1S'!$C129+(drdp!I129)*'ABXY-TI1S'!$D129))</f>
        <v>5.9410686890451188E-4</v>
      </c>
      <c r="J129" s="18">
        <f>IF(D129="SING",0,Model!$W$7*((drdp!D129)*'ABXY-TI1S'!$B129+(drdp!G129)*'ABXY-TI1S'!$C129+(drdp!J129)*'ABXY-TI1S'!$D129))</f>
        <v>2.6493004352692476E-3</v>
      </c>
      <c r="K129" s="21">
        <f>SUM(E$3:E128)+H129</f>
        <v>-1.8487143338558993</v>
      </c>
      <c r="L129" s="21">
        <f>SUM(F$3:F128)+I129</f>
        <v>-7.537747859795535E-2</v>
      </c>
      <c r="M129" s="21">
        <f>SUM(G$3:G128)+J129</f>
        <v>0.42812548163204794</v>
      </c>
      <c r="N129" s="19">
        <f t="shared" si="5"/>
        <v>3.4177446882042615</v>
      </c>
      <c r="O129" s="19">
        <f t="shared" si="5"/>
        <v>5.6817642797852164E-3</v>
      </c>
      <c r="P129" s="19">
        <f t="shared" si="5"/>
        <v>0.18329142802267301</v>
      </c>
      <c r="Q129" s="19">
        <f t="shared" si="6"/>
        <v>0.13935142513395635</v>
      </c>
      <c r="R129" s="19">
        <f t="shared" si="7"/>
        <v>-0.79148171458212757</v>
      </c>
      <c r="S129" s="19">
        <f t="shared" si="8"/>
        <v>-3.2271019328959018E-2</v>
      </c>
    </row>
    <row r="130" spans="1:19" x14ac:dyDescent="0.25">
      <c r="A130" s="26">
        <f>Wellpath!E130</f>
        <v>3810</v>
      </c>
      <c r="B130" s="22">
        <v>0</v>
      </c>
      <c r="C130" s="22">
        <f>-COS(Wellpath!L130) / GField</f>
        <v>-5.0985810648896429E-2</v>
      </c>
      <c r="D130" s="22">
        <f>(TAN(Dip) * COS(Wellpath!L130) * SIN(Wellpath!O130)) / GField</f>
        <v>0.15403516094387931</v>
      </c>
      <c r="E130" s="20">
        <f>IF(D130="SING",(A131-A129)/2*Model!$W$7*(-SIN(Wellpath!$M130+Wellpath!$Q130) / GField),Model!$W$7*((drdp!B130+drdp!K130)*'ABXY-TI1S'!$B130+(drdp!E130+drdp!N130)*'ABXY-TI1S'!$C130+(drdp!H130+drdp!Q130)*'ABXY-TI1S'!$D130))</f>
        <v>-1.625411674696739E-2</v>
      </c>
      <c r="F130" s="20">
        <f>IF(D130="SING",(A131-A129)/2*Model!$W$7*(COS(Wellpath!$M130+Wellpath!$Q130) / GField),Model!$W$7*((drdp!C130+drdp!L130)*'ABXY-TI1S'!$B130+(drdp!F130+drdp!O130)*'ABXY-TI1S'!$C130+(drdp!I130+drdp!R130)*'ABXY-TI1S'!$D130))</f>
        <v>1.1882137378090238E-3</v>
      </c>
      <c r="G130" s="20">
        <f>IF(D130="SING",0,Model!$W$7*((drdp!D130+drdp!M130)*'ABXY-TI1S'!$B130+(drdp!G130+drdp!P130)*'ABXY-TI1S'!$C130+(drdp!J130+drdp!S130)*'ABXY-TI1S'!$D130))</f>
        <v>5.2986008705384951E-3</v>
      </c>
      <c r="H130" s="18">
        <f>IF(D130="SING",(A130-A129)/2*Model!$W$7*(-SIN(Wellpath!$M130+Wellpath!$Q130) / GField),Model!$W$7*((drdp!B130)*'ABXY-TI1S'!$B130+(drdp!E130)*'ABXY-TI1S'!$C130+(drdp!H130)*'ABXY-TI1S'!$D130))</f>
        <v>-8.1270583734836949E-3</v>
      </c>
      <c r="I130" s="18">
        <f>IF(D130="SING",(A130-A129)/2*Model!$W$7*(COS(Wellpath!$M130+Wellpath!$Q130) / GField),Model!$W$7*((drdp!C130)*'ABXY-TI1S'!$B130+(drdp!F130)*'ABXY-TI1S'!$C130+(drdp!I130)*'ABXY-TI1S'!$D130))</f>
        <v>5.9410686890451188E-4</v>
      </c>
      <c r="J130" s="18">
        <f>IF(D130="SING",0,Model!$W$7*((drdp!D130)*'ABXY-TI1S'!$B130+(drdp!G130)*'ABXY-TI1S'!$C130+(drdp!J130)*'ABXY-TI1S'!$D130))</f>
        <v>2.6493004352692476E-3</v>
      </c>
      <c r="K130" s="21">
        <f>SUM(E$3:E129)+H130</f>
        <v>-1.8649684506028668</v>
      </c>
      <c r="L130" s="21">
        <f>SUM(F$3:F129)+I130</f>
        <v>-7.418926486014632E-2</v>
      </c>
      <c r="M130" s="21">
        <f>SUM(G$3:G129)+J130</f>
        <v>0.43342408250258646</v>
      </c>
      <c r="N130" s="19">
        <f t="shared" si="5"/>
        <v>3.4781073217440577</v>
      </c>
      <c r="O130" s="19">
        <f t="shared" si="5"/>
        <v>5.5040470204889419E-3</v>
      </c>
      <c r="P130" s="19">
        <f t="shared" si="5"/>
        <v>0.18785643529320886</v>
      </c>
      <c r="Q130" s="19">
        <f t="shared" si="6"/>
        <v>0.1383606383375928</v>
      </c>
      <c r="R130" s="19">
        <f t="shared" si="7"/>
        <v>-0.80832223959881777</v>
      </c>
      <c r="S130" s="19">
        <f t="shared" si="8"/>
        <v>-3.2155414053550296E-2</v>
      </c>
    </row>
    <row r="131" spans="1:19" x14ac:dyDescent="0.25">
      <c r="A131" s="26">
        <f>Wellpath!E131</f>
        <v>3840</v>
      </c>
      <c r="B131" s="22">
        <v>0</v>
      </c>
      <c r="C131" s="22">
        <f>-COS(Wellpath!L131) / GField</f>
        <v>-5.0985810648896429E-2</v>
      </c>
      <c r="D131" s="22">
        <f>(TAN(Dip) * COS(Wellpath!L131) * SIN(Wellpath!O131)) / GField</f>
        <v>0.15403516094387931</v>
      </c>
      <c r="E131" s="20">
        <f>IF(D131="SING",(A132-A130)/2*Model!$W$7*(-SIN(Wellpath!$M131+Wellpath!$Q131) / GField),Model!$W$7*((drdp!B131+drdp!K131)*'ABXY-TI1S'!$B131+(drdp!E131+drdp!N131)*'ABXY-TI1S'!$C131+(drdp!H131+drdp!Q131)*'ABXY-TI1S'!$D131))</f>
        <v>-1.625411674696739E-2</v>
      </c>
      <c r="F131" s="20">
        <f>IF(D131="SING",(A132-A130)/2*Model!$W$7*(COS(Wellpath!$M131+Wellpath!$Q131) / GField),Model!$W$7*((drdp!C131+drdp!L131)*'ABXY-TI1S'!$B131+(drdp!F131+drdp!O131)*'ABXY-TI1S'!$C131+(drdp!I131+drdp!R131)*'ABXY-TI1S'!$D131))</f>
        <v>1.1882137378090238E-3</v>
      </c>
      <c r="G131" s="20">
        <f>IF(D131="SING",0,Model!$W$7*((drdp!D131+drdp!M131)*'ABXY-TI1S'!$B131+(drdp!G131+drdp!P131)*'ABXY-TI1S'!$C131+(drdp!J131+drdp!S131)*'ABXY-TI1S'!$D131))</f>
        <v>5.2986008705384951E-3</v>
      </c>
      <c r="H131" s="18">
        <f>IF(D131="SING",(A131-A130)/2*Model!$W$7*(-SIN(Wellpath!$M131+Wellpath!$Q131) / GField),Model!$W$7*((drdp!B131)*'ABXY-TI1S'!$B131+(drdp!E131)*'ABXY-TI1S'!$C131+(drdp!H131)*'ABXY-TI1S'!$D131))</f>
        <v>-8.1270583734836949E-3</v>
      </c>
      <c r="I131" s="18">
        <f>IF(D131="SING",(A131-A130)/2*Model!$W$7*(COS(Wellpath!$M131+Wellpath!$Q131) / GField),Model!$W$7*((drdp!C131)*'ABXY-TI1S'!$B131+(drdp!F131)*'ABXY-TI1S'!$C131+(drdp!I131)*'ABXY-TI1S'!$D131))</f>
        <v>5.9410686890451188E-4</v>
      </c>
      <c r="J131" s="18">
        <f>IF(D131="SING",0,Model!$W$7*((drdp!D131)*'ABXY-TI1S'!$B131+(drdp!G131)*'ABXY-TI1S'!$C131+(drdp!J131)*'ABXY-TI1S'!$D131))</f>
        <v>2.6493004352692476E-3</v>
      </c>
      <c r="K131" s="21">
        <f>SUM(E$3:E130)+H131</f>
        <v>-1.8812225673498342</v>
      </c>
      <c r="L131" s="21">
        <f>SUM(F$3:F130)+I131</f>
        <v>-7.300105112233729E-2</v>
      </c>
      <c r="M131" s="21">
        <f>SUM(G$3:G130)+J131</f>
        <v>0.43872268337312498</v>
      </c>
      <c r="N131" s="19">
        <f t="shared" si="5"/>
        <v>3.5389983479063014</v>
      </c>
      <c r="O131" s="19">
        <f t="shared" si="5"/>
        <v>5.3291534649661026E-3</v>
      </c>
      <c r="P131" s="19">
        <f t="shared" si="5"/>
        <v>0.19247759290611527</v>
      </c>
      <c r="Q131" s="19">
        <f t="shared" si="6"/>
        <v>0.13733122481159984</v>
      </c>
      <c r="R131" s="19">
        <f t="shared" si="7"/>
        <v>-0.82533501276979859</v>
      </c>
      <c r="S131" s="19">
        <f t="shared" si="8"/>
        <v>-3.2027217037450491E-2</v>
      </c>
    </row>
    <row r="132" spans="1:19" x14ac:dyDescent="0.25">
      <c r="A132" s="26">
        <f>Wellpath!E132</f>
        <v>3870</v>
      </c>
      <c r="B132" s="22">
        <v>0</v>
      </c>
      <c r="C132" s="22">
        <f>-COS(Wellpath!L132) / GField</f>
        <v>-5.0985810648896429E-2</v>
      </c>
      <c r="D132" s="22">
        <f>(TAN(Dip) * COS(Wellpath!L132) * SIN(Wellpath!O132)) / GField</f>
        <v>0.15403516094387931</v>
      </c>
      <c r="E132" s="20">
        <f>IF(D132="SING",(A133-A131)/2*Model!$W$7*(-SIN(Wellpath!$M132+Wellpath!$Q132) / GField),Model!$W$7*((drdp!B132+drdp!K132)*'ABXY-TI1S'!$B132+(drdp!E132+drdp!N132)*'ABXY-TI1S'!$C132+(drdp!H132+drdp!Q132)*'ABXY-TI1S'!$D132))</f>
        <v>-1.625411674696739E-2</v>
      </c>
      <c r="F132" s="20">
        <f>IF(D132="SING",(A133-A131)/2*Model!$W$7*(COS(Wellpath!$M132+Wellpath!$Q132) / GField),Model!$W$7*((drdp!C132+drdp!L132)*'ABXY-TI1S'!$B132+(drdp!F132+drdp!O132)*'ABXY-TI1S'!$C132+(drdp!I132+drdp!R132)*'ABXY-TI1S'!$D132))</f>
        <v>1.1882137378090238E-3</v>
      </c>
      <c r="G132" s="20">
        <f>IF(D132="SING",0,Model!$W$7*((drdp!D132+drdp!M132)*'ABXY-TI1S'!$B132+(drdp!G132+drdp!P132)*'ABXY-TI1S'!$C132+(drdp!J132+drdp!S132)*'ABXY-TI1S'!$D132))</f>
        <v>5.2986008705384951E-3</v>
      </c>
      <c r="H132" s="18">
        <f>IF(D132="SING",(A132-A131)/2*Model!$W$7*(-SIN(Wellpath!$M132+Wellpath!$Q132) / GField),Model!$W$7*((drdp!B132)*'ABXY-TI1S'!$B132+(drdp!E132)*'ABXY-TI1S'!$C132+(drdp!H132)*'ABXY-TI1S'!$D132))</f>
        <v>-8.1270583734836949E-3</v>
      </c>
      <c r="I132" s="18">
        <f>IF(D132="SING",(A132-A131)/2*Model!$W$7*(COS(Wellpath!$M132+Wellpath!$Q132) / GField),Model!$W$7*((drdp!C132)*'ABXY-TI1S'!$B132+(drdp!F132)*'ABXY-TI1S'!$C132+(drdp!I132)*'ABXY-TI1S'!$D132))</f>
        <v>5.9410686890451188E-4</v>
      </c>
      <c r="J132" s="18">
        <f>IF(D132="SING",0,Model!$W$7*((drdp!D132)*'ABXY-TI1S'!$B132+(drdp!G132)*'ABXY-TI1S'!$C132+(drdp!J132)*'ABXY-TI1S'!$D132))</f>
        <v>2.6493004352692476E-3</v>
      </c>
      <c r="K132" s="21">
        <f>SUM(E$3:E131)+H132</f>
        <v>-1.8974766840968016</v>
      </c>
      <c r="L132" s="21">
        <f>SUM(F$3:F131)+I132</f>
        <v>-7.1812837384528261E-2</v>
      </c>
      <c r="M132" s="21">
        <f>SUM(G$3:G131)+J132</f>
        <v>0.44402128424366349</v>
      </c>
      <c r="N132" s="19">
        <f t="shared" ref="N132:P133" si="9">K132^2</f>
        <v>3.6004177666909936</v>
      </c>
      <c r="O132" s="19">
        <f t="shared" si="9"/>
        <v>5.1570836132166994E-3</v>
      </c>
      <c r="P132" s="19">
        <f t="shared" si="9"/>
        <v>0.1971549008613922</v>
      </c>
      <c r="Q132" s="19">
        <f t="shared" ref="Q132:Q133" si="10">K132*L132</f>
        <v>0.13626318455597752</v>
      </c>
      <c r="R132" s="19">
        <f t="shared" ref="R132:R133" si="11">K132*M132</f>
        <v>-0.84252003409507004</v>
      </c>
      <c r="S132" s="19">
        <f t="shared" ref="S132:S133" si="12">L132*M132</f>
        <v>-3.1886428280659608E-2</v>
      </c>
    </row>
    <row r="133" spans="1:19" x14ac:dyDescent="0.25">
      <c r="A133" s="26">
        <f>Wellpath!E133</f>
        <v>3900</v>
      </c>
      <c r="B133" s="22">
        <v>0</v>
      </c>
      <c r="C133" s="22">
        <f>-COS(Wellpath!L133) / GField</f>
        <v>-5.0985810648896429E-2</v>
      </c>
      <c r="D133" s="22">
        <f>(TAN(Dip) * COS(Wellpath!L133) * SIN(Wellpath!O133)) / GField</f>
        <v>0.15403516094387931</v>
      </c>
      <c r="E133" s="20">
        <f>IF(D133="SING",(A134-A132)/2*Model!$W$7*(-SIN(Wellpath!$M133+Wellpath!$Q133) / GField),Model!$W$7*((drdp!B133+drdp!K133)*'ABXY-TI1S'!$B133+(drdp!E133+drdp!N133)*'ABXY-TI1S'!$C133+(drdp!H133+drdp!Q133)*'ABXY-TI1S'!$D133))</f>
        <v>-1.625411674696739E-2</v>
      </c>
      <c r="F133" s="20">
        <f>IF(D133="SING",(A134-A132)/2*Model!$W$7*(COS(Wellpath!$M133+Wellpath!$Q133) / GField),Model!$W$7*((drdp!C133+drdp!L133)*'ABXY-TI1S'!$B133+(drdp!F133+drdp!O133)*'ABXY-TI1S'!$C133+(drdp!I133+drdp!R133)*'ABXY-TI1S'!$D133))</f>
        <v>1.1882137378090238E-3</v>
      </c>
      <c r="G133" s="20">
        <f>IF(D133="SING",0,Model!$W$7*((drdp!D133+drdp!M133)*'ABXY-TI1S'!$B133+(drdp!G133+drdp!P133)*'ABXY-TI1S'!$C133+(drdp!J133+drdp!S133)*'ABXY-TI1S'!$D133))</f>
        <v>5.2986008705384951E-3</v>
      </c>
      <c r="H133" s="18">
        <f>IF(D133="SING",(A133-A132)/2*Model!$W$7*(-SIN(Wellpath!$M133+Wellpath!$Q133) / GField),Model!$W$7*((drdp!B133)*'ABXY-TI1S'!$B133+(drdp!E133)*'ABXY-TI1S'!$C133+(drdp!H133)*'ABXY-TI1S'!$D133))</f>
        <v>-8.1270583734836949E-3</v>
      </c>
      <c r="I133" s="18">
        <f>IF(D133="SING",(A133-A132)/2*Model!$W$7*(COS(Wellpath!$M133+Wellpath!$Q133) / GField),Model!$W$7*((drdp!C133)*'ABXY-TI1S'!$B133+(drdp!F133)*'ABXY-TI1S'!$C133+(drdp!I133)*'ABXY-TI1S'!$D133))</f>
        <v>5.9410686890451188E-4</v>
      </c>
      <c r="J133" s="18">
        <f>IF(D133="SING",0,Model!$W$7*((drdp!D133)*'ABXY-TI1S'!$B133+(drdp!G133)*'ABXY-TI1S'!$C133+(drdp!J133)*'ABXY-TI1S'!$D133))</f>
        <v>2.6493004352692476E-3</v>
      </c>
      <c r="K133" s="21">
        <f>SUM(E$3:E132)+H133</f>
        <v>-1.913730800843769</v>
      </c>
      <c r="L133" s="21">
        <f>SUM(F$3:F132)+I133</f>
        <v>-7.0624623646719231E-2</v>
      </c>
      <c r="M133" s="21">
        <f>SUM(G$3:G132)+J133</f>
        <v>0.44931988511420201</v>
      </c>
      <c r="N133" s="19">
        <f t="shared" si="9"/>
        <v>3.6623655780981337</v>
      </c>
      <c r="O133" s="19">
        <f t="shared" si="9"/>
        <v>4.9878374652407333E-3</v>
      </c>
      <c r="P133" s="19">
        <f t="shared" si="9"/>
        <v>0.20188835915903969</v>
      </c>
      <c r="Q133" s="19">
        <f t="shared" si="10"/>
        <v>0.13515651757072578</v>
      </c>
      <c r="R133" s="19">
        <f t="shared" si="11"/>
        <v>-0.8598773035746321</v>
      </c>
      <c r="S133" s="19">
        <f t="shared" si="12"/>
        <v>-3.1733047783177641E-2</v>
      </c>
    </row>
    <row r="134" spans="1:19" x14ac:dyDescent="0.25">
      <c r="A134" s="26">
        <f>Wellpath!E134</f>
        <v>3930</v>
      </c>
      <c r="B134" s="22">
        <v>0</v>
      </c>
      <c r="C134" s="22">
        <f>-COS(Wellpath!L134) / GField</f>
        <v>-5.0985810648896429E-2</v>
      </c>
      <c r="D134" s="22">
        <f>(TAN(Dip) * COS(Wellpath!L134) * SIN(Wellpath!O134)) / GField</f>
        <v>0.15403516094387931</v>
      </c>
      <c r="E134" s="20">
        <f>IF(D134="SING",(A135-A133)/2*Model!$W$7*(-SIN(Wellpath!$M134+Wellpath!$Q134) / GField),Model!$W$7*((drdp!B134+drdp!K134)*'ABXY-TI1S'!$B134+(drdp!E134+drdp!N134)*'ABXY-TI1S'!$C134+(drdp!H134+drdp!Q134)*'ABXY-TI1S'!$D134))</f>
        <v>-1.625411674696739E-2</v>
      </c>
      <c r="F134" s="20">
        <f>IF(D134="SING",(A135-A133)/2*Model!$W$7*(COS(Wellpath!$M134+Wellpath!$Q134) / GField),Model!$W$7*((drdp!C134+drdp!L134)*'ABXY-TI1S'!$B134+(drdp!F134+drdp!O134)*'ABXY-TI1S'!$C134+(drdp!I134+drdp!R134)*'ABXY-TI1S'!$D134))</f>
        <v>1.1882137378090238E-3</v>
      </c>
      <c r="G134" s="20">
        <f>IF(D134="SING",0,Model!$W$7*((drdp!D134+drdp!M134)*'ABXY-TI1S'!$B134+(drdp!G134+drdp!P134)*'ABXY-TI1S'!$C134+(drdp!J134+drdp!S134)*'ABXY-TI1S'!$D134))</f>
        <v>5.2986008705384951E-3</v>
      </c>
      <c r="H134" s="18">
        <f>IF(D134="SING",(A134-A133)/2*Model!$W$7*(-SIN(Wellpath!$M134+Wellpath!$Q134) / GField),Model!$W$7*((drdp!B134)*'ABXY-TI1S'!$B134+(drdp!E134)*'ABXY-TI1S'!$C134+(drdp!H134)*'ABXY-TI1S'!$D134))</f>
        <v>-8.1270583734836949E-3</v>
      </c>
      <c r="I134" s="18">
        <f>IF(D134="SING",(A134-A133)/2*Model!$W$7*(COS(Wellpath!$M134+Wellpath!$Q134) / GField),Model!$W$7*((drdp!C134)*'ABXY-TI1S'!$B134+(drdp!F134)*'ABXY-TI1S'!$C134+(drdp!I134)*'ABXY-TI1S'!$D134))</f>
        <v>5.9410686890451188E-4</v>
      </c>
      <c r="J134" s="18">
        <f>IF(D134="SING",0,Model!$W$7*((drdp!D134)*'ABXY-TI1S'!$B134+(drdp!G134)*'ABXY-TI1S'!$C134+(drdp!J134)*'ABXY-TI1S'!$D134))</f>
        <v>2.6493004352692476E-3</v>
      </c>
      <c r="K134" s="21">
        <f>SUM(E$3:E133)+H134</f>
        <v>-1.9299849175907364</v>
      </c>
      <c r="L134" s="21">
        <f>SUM(F$3:F133)+I134</f>
        <v>-6.9436409908910202E-2</v>
      </c>
      <c r="M134" s="21">
        <f>SUM(G$3:G133)+J134</f>
        <v>0.45461848598474053</v>
      </c>
      <c r="N134" s="19">
        <f t="shared" ref="N134:N197" si="13">K134^2</f>
        <v>3.7248417821277218</v>
      </c>
      <c r="O134" s="19">
        <f t="shared" ref="O134:O197" si="14">L134^2</f>
        <v>4.8214150210382032E-3</v>
      </c>
      <c r="P134" s="19">
        <f t="shared" ref="P134:P197" si="15">M134^2</f>
        <v>0.20667796779905773</v>
      </c>
      <c r="Q134" s="19">
        <f t="shared" ref="Q134:Q197" si="16">K134*L134</f>
        <v>0.13401122385584466</v>
      </c>
      <c r="R134" s="19">
        <f t="shared" ref="R134:R197" si="17">K134*M134</f>
        <v>-0.87740682120848479</v>
      </c>
      <c r="S134" s="19">
        <f t="shared" ref="S134:S197" si="18">L134*M134</f>
        <v>-3.156707554500459E-2</v>
      </c>
    </row>
    <row r="135" spans="1:19" x14ac:dyDescent="0.25">
      <c r="A135" s="26">
        <f>Wellpath!E135</f>
        <v>3960</v>
      </c>
      <c r="B135" s="22">
        <v>0</v>
      </c>
      <c r="C135" s="22">
        <f>-COS(Wellpath!L135) / GField</f>
        <v>-5.0985810648896429E-2</v>
      </c>
      <c r="D135" s="22">
        <f>(TAN(Dip) * COS(Wellpath!L135) * SIN(Wellpath!O135)) / GField</f>
        <v>0.15403516094387931</v>
      </c>
      <c r="E135" s="20">
        <f>IF(D135="SING",(A136-A134)/2*Model!$W$7*(-SIN(Wellpath!$M135+Wellpath!$Q135) / GField),Model!$W$7*((drdp!B135+drdp!K135)*'ABXY-TI1S'!$B135+(drdp!E135+drdp!N135)*'ABXY-TI1S'!$C135+(drdp!H135+drdp!Q135)*'ABXY-TI1S'!$D135))</f>
        <v>-1.625411674696739E-2</v>
      </c>
      <c r="F135" s="20">
        <f>IF(D135="SING",(A136-A134)/2*Model!$W$7*(COS(Wellpath!$M135+Wellpath!$Q135) / GField),Model!$W$7*((drdp!C135+drdp!L135)*'ABXY-TI1S'!$B135+(drdp!F135+drdp!O135)*'ABXY-TI1S'!$C135+(drdp!I135+drdp!R135)*'ABXY-TI1S'!$D135))</f>
        <v>1.1882137378090238E-3</v>
      </c>
      <c r="G135" s="20">
        <f>IF(D135="SING",0,Model!$W$7*((drdp!D135+drdp!M135)*'ABXY-TI1S'!$B135+(drdp!G135+drdp!P135)*'ABXY-TI1S'!$C135+(drdp!J135+drdp!S135)*'ABXY-TI1S'!$D135))</f>
        <v>5.2986008705384951E-3</v>
      </c>
      <c r="H135" s="18">
        <f>IF(D135="SING",(A135-A134)/2*Model!$W$7*(-SIN(Wellpath!$M135+Wellpath!$Q135) / GField),Model!$W$7*((drdp!B135)*'ABXY-TI1S'!$B135+(drdp!E135)*'ABXY-TI1S'!$C135+(drdp!H135)*'ABXY-TI1S'!$D135))</f>
        <v>-8.1270583734836949E-3</v>
      </c>
      <c r="I135" s="18">
        <f>IF(D135="SING",(A135-A134)/2*Model!$W$7*(COS(Wellpath!$M135+Wellpath!$Q135) / GField),Model!$W$7*((drdp!C135)*'ABXY-TI1S'!$B135+(drdp!F135)*'ABXY-TI1S'!$C135+(drdp!I135)*'ABXY-TI1S'!$D135))</f>
        <v>5.9410686890451188E-4</v>
      </c>
      <c r="J135" s="18">
        <f>IF(D135="SING",0,Model!$W$7*((drdp!D135)*'ABXY-TI1S'!$B135+(drdp!G135)*'ABXY-TI1S'!$C135+(drdp!J135)*'ABXY-TI1S'!$D135))</f>
        <v>2.6493004352692476E-3</v>
      </c>
      <c r="K135" s="21">
        <f>SUM(E$3:E134)+H135</f>
        <v>-1.9462390343377038</v>
      </c>
      <c r="L135" s="21">
        <f>SUM(F$3:F134)+I135</f>
        <v>-6.8248196171101172E-2</v>
      </c>
      <c r="M135" s="21">
        <f>SUM(G$3:G134)+J135</f>
        <v>0.45991708685527904</v>
      </c>
      <c r="N135" s="19">
        <f t="shared" si="13"/>
        <v>3.7878463787797578</v>
      </c>
      <c r="O135" s="19">
        <f t="shared" si="14"/>
        <v>4.6578162806091084E-3</v>
      </c>
      <c r="P135" s="19">
        <f t="shared" si="15"/>
        <v>0.21152372678144629</v>
      </c>
      <c r="Q135" s="19">
        <f t="shared" si="16"/>
        <v>0.13282730341133411</v>
      </c>
      <c r="R135" s="19">
        <f t="shared" si="17"/>
        <v>-0.89510858699662821</v>
      </c>
      <c r="S135" s="19">
        <f t="shared" si="18"/>
        <v>-3.1388511566140462E-2</v>
      </c>
    </row>
    <row r="136" spans="1:19" x14ac:dyDescent="0.25">
      <c r="A136" s="26">
        <f>Wellpath!E136</f>
        <v>3990</v>
      </c>
      <c r="B136" s="22">
        <v>0</v>
      </c>
      <c r="C136" s="22">
        <f>-COS(Wellpath!L136) / GField</f>
        <v>-5.0985810648896429E-2</v>
      </c>
      <c r="D136" s="22">
        <f>(TAN(Dip) * COS(Wellpath!L136) * SIN(Wellpath!O136)) / GField</f>
        <v>0.15403516094387931</v>
      </c>
      <c r="E136" s="20">
        <f>IF(D136="SING",(A137-A135)/2*Model!$W$7*(-SIN(Wellpath!$M136+Wellpath!$Q136) / GField),Model!$W$7*((drdp!B136+drdp!K136)*'ABXY-TI1S'!$B136+(drdp!E136+drdp!N136)*'ABXY-TI1S'!$C136+(drdp!H136+drdp!Q136)*'ABXY-TI1S'!$D136))</f>
        <v>-1.625411674696739E-2</v>
      </c>
      <c r="F136" s="20">
        <f>IF(D136="SING",(A137-A135)/2*Model!$W$7*(COS(Wellpath!$M136+Wellpath!$Q136) / GField),Model!$W$7*((drdp!C136+drdp!L136)*'ABXY-TI1S'!$B136+(drdp!F136+drdp!O136)*'ABXY-TI1S'!$C136+(drdp!I136+drdp!R136)*'ABXY-TI1S'!$D136))</f>
        <v>1.1882137378090238E-3</v>
      </c>
      <c r="G136" s="20">
        <f>IF(D136="SING",0,Model!$W$7*((drdp!D136+drdp!M136)*'ABXY-TI1S'!$B136+(drdp!G136+drdp!P136)*'ABXY-TI1S'!$C136+(drdp!J136+drdp!S136)*'ABXY-TI1S'!$D136))</f>
        <v>5.2986008705384951E-3</v>
      </c>
      <c r="H136" s="18">
        <f>IF(D136="SING",(A136-A135)/2*Model!$W$7*(-SIN(Wellpath!$M136+Wellpath!$Q136) / GField),Model!$W$7*((drdp!B136)*'ABXY-TI1S'!$B136+(drdp!E136)*'ABXY-TI1S'!$C136+(drdp!H136)*'ABXY-TI1S'!$D136))</f>
        <v>-8.1270583734836949E-3</v>
      </c>
      <c r="I136" s="18">
        <f>IF(D136="SING",(A136-A135)/2*Model!$W$7*(COS(Wellpath!$M136+Wellpath!$Q136) / GField),Model!$W$7*((drdp!C136)*'ABXY-TI1S'!$B136+(drdp!F136)*'ABXY-TI1S'!$C136+(drdp!I136)*'ABXY-TI1S'!$D136))</f>
        <v>5.9410686890451188E-4</v>
      </c>
      <c r="J136" s="18">
        <f>IF(D136="SING",0,Model!$W$7*((drdp!D136)*'ABXY-TI1S'!$B136+(drdp!G136)*'ABXY-TI1S'!$C136+(drdp!J136)*'ABXY-TI1S'!$D136))</f>
        <v>2.6493004352692476E-3</v>
      </c>
      <c r="K136" s="21">
        <f>SUM(E$3:E135)+H136</f>
        <v>-1.9624931510846713</v>
      </c>
      <c r="L136" s="21">
        <f>SUM(F$3:F135)+I136</f>
        <v>-6.7059982433292142E-2</v>
      </c>
      <c r="M136" s="21">
        <f>SUM(G$3:G135)+J136</f>
        <v>0.46521568772581756</v>
      </c>
      <c r="N136" s="19">
        <f t="shared" si="13"/>
        <v>3.8513793680542423</v>
      </c>
      <c r="O136" s="19">
        <f t="shared" si="14"/>
        <v>4.4970412439534506E-3</v>
      </c>
      <c r="P136" s="19">
        <f t="shared" si="15"/>
        <v>0.21642563610620541</v>
      </c>
      <c r="Q136" s="19">
        <f t="shared" si="16"/>
        <v>0.1316047562371942</v>
      </c>
      <c r="R136" s="19">
        <f t="shared" si="17"/>
        <v>-0.91298260093906214</v>
      </c>
      <c r="S136" s="19">
        <f t="shared" si="18"/>
        <v>-3.1197355846585249E-2</v>
      </c>
    </row>
    <row r="137" spans="1:19" x14ac:dyDescent="0.25">
      <c r="A137" s="26">
        <f>Wellpath!E137</f>
        <v>4020</v>
      </c>
      <c r="B137" s="22">
        <v>0</v>
      </c>
      <c r="C137" s="22">
        <f>-COS(Wellpath!L137) / GField</f>
        <v>-5.0985810648896429E-2</v>
      </c>
      <c r="D137" s="22">
        <f>(TAN(Dip) * COS(Wellpath!L137) * SIN(Wellpath!O137)) / GField</f>
        <v>0.15403516094387931</v>
      </c>
      <c r="E137" s="20">
        <f>IF(D137="SING",(A138-A136)/2*Model!$W$7*(-SIN(Wellpath!$M137+Wellpath!$Q137) / GField),Model!$W$7*((drdp!B137+drdp!K137)*'ABXY-TI1S'!$B137+(drdp!E137+drdp!N137)*'ABXY-TI1S'!$C137+(drdp!H137+drdp!Q137)*'ABXY-TI1S'!$D137))</f>
        <v>-1.625411674696739E-2</v>
      </c>
      <c r="F137" s="20">
        <f>IF(D137="SING",(A138-A136)/2*Model!$W$7*(COS(Wellpath!$M137+Wellpath!$Q137) / GField),Model!$W$7*((drdp!C137+drdp!L137)*'ABXY-TI1S'!$B137+(drdp!F137+drdp!O137)*'ABXY-TI1S'!$C137+(drdp!I137+drdp!R137)*'ABXY-TI1S'!$D137))</f>
        <v>1.1882137378090238E-3</v>
      </c>
      <c r="G137" s="20">
        <f>IF(D137="SING",0,Model!$W$7*((drdp!D137+drdp!M137)*'ABXY-TI1S'!$B137+(drdp!G137+drdp!P137)*'ABXY-TI1S'!$C137+(drdp!J137+drdp!S137)*'ABXY-TI1S'!$D137))</f>
        <v>5.2986008705384951E-3</v>
      </c>
      <c r="H137" s="18">
        <f>IF(D137="SING",(A137-A136)/2*Model!$W$7*(-SIN(Wellpath!$M137+Wellpath!$Q137) / GField),Model!$W$7*((drdp!B137)*'ABXY-TI1S'!$B137+(drdp!E137)*'ABXY-TI1S'!$C137+(drdp!H137)*'ABXY-TI1S'!$D137))</f>
        <v>-8.1270583734836949E-3</v>
      </c>
      <c r="I137" s="18">
        <f>IF(D137="SING",(A137-A136)/2*Model!$W$7*(COS(Wellpath!$M137+Wellpath!$Q137) / GField),Model!$W$7*((drdp!C137)*'ABXY-TI1S'!$B137+(drdp!F137)*'ABXY-TI1S'!$C137+(drdp!I137)*'ABXY-TI1S'!$D137))</f>
        <v>5.9410686890451188E-4</v>
      </c>
      <c r="J137" s="18">
        <f>IF(D137="SING",0,Model!$W$7*((drdp!D137)*'ABXY-TI1S'!$B137+(drdp!G137)*'ABXY-TI1S'!$C137+(drdp!J137)*'ABXY-TI1S'!$D137))</f>
        <v>2.6493004352692476E-3</v>
      </c>
      <c r="K137" s="21">
        <f>SUM(E$3:E136)+H137</f>
        <v>-1.9787472678316387</v>
      </c>
      <c r="L137" s="21">
        <f>SUM(F$3:F136)+I137</f>
        <v>-6.5871768695483113E-2</v>
      </c>
      <c r="M137" s="21">
        <f>SUM(G$3:G136)+J137</f>
        <v>0.47051428859635608</v>
      </c>
      <c r="N137" s="19">
        <f t="shared" si="13"/>
        <v>3.9154407499511747</v>
      </c>
      <c r="O137" s="19">
        <f t="shared" si="14"/>
        <v>4.3390899110712288E-3</v>
      </c>
      <c r="P137" s="19">
        <f t="shared" si="15"/>
        <v>0.22138369577333505</v>
      </c>
      <c r="Q137" s="19">
        <f t="shared" si="16"/>
        <v>0.13034358233342488</v>
      </c>
      <c r="R137" s="19">
        <f t="shared" si="17"/>
        <v>-0.93102886303578669</v>
      </c>
      <c r="S137" s="19">
        <f t="shared" si="18"/>
        <v>-3.0993608386338956E-2</v>
      </c>
    </row>
    <row r="138" spans="1:19" x14ac:dyDescent="0.25">
      <c r="A138" s="26">
        <f>Wellpath!E138</f>
        <v>4050</v>
      </c>
      <c r="B138" s="22">
        <v>0</v>
      </c>
      <c r="C138" s="22">
        <f>-COS(Wellpath!L138) / GField</f>
        <v>-5.0985810648896429E-2</v>
      </c>
      <c r="D138" s="22">
        <f>(TAN(Dip) * COS(Wellpath!L138) * SIN(Wellpath!O138)) / GField</f>
        <v>0.15403516094387931</v>
      </c>
      <c r="E138" s="20">
        <f>IF(D138="SING",(A139-A137)/2*Model!$W$7*(-SIN(Wellpath!$M138+Wellpath!$Q138) / GField),Model!$W$7*((drdp!B138+drdp!K138)*'ABXY-TI1S'!$B138+(drdp!E138+drdp!N138)*'ABXY-TI1S'!$C138+(drdp!H138+drdp!Q138)*'ABXY-TI1S'!$D138))</f>
        <v>-1.625411674696739E-2</v>
      </c>
      <c r="F138" s="20">
        <f>IF(D138="SING",(A139-A137)/2*Model!$W$7*(COS(Wellpath!$M138+Wellpath!$Q138) / GField),Model!$W$7*((drdp!C138+drdp!L138)*'ABXY-TI1S'!$B138+(drdp!F138+drdp!O138)*'ABXY-TI1S'!$C138+(drdp!I138+drdp!R138)*'ABXY-TI1S'!$D138))</f>
        <v>1.1882137378090238E-3</v>
      </c>
      <c r="G138" s="20">
        <f>IF(D138="SING",0,Model!$W$7*((drdp!D138+drdp!M138)*'ABXY-TI1S'!$B138+(drdp!G138+drdp!P138)*'ABXY-TI1S'!$C138+(drdp!J138+drdp!S138)*'ABXY-TI1S'!$D138))</f>
        <v>5.2986008705384951E-3</v>
      </c>
      <c r="H138" s="18">
        <f>IF(D138="SING",(A138-A137)/2*Model!$W$7*(-SIN(Wellpath!$M138+Wellpath!$Q138) / GField),Model!$W$7*((drdp!B138)*'ABXY-TI1S'!$B138+(drdp!E138)*'ABXY-TI1S'!$C138+(drdp!H138)*'ABXY-TI1S'!$D138))</f>
        <v>-8.1270583734836949E-3</v>
      </c>
      <c r="I138" s="18">
        <f>IF(D138="SING",(A138-A137)/2*Model!$W$7*(COS(Wellpath!$M138+Wellpath!$Q138) / GField),Model!$W$7*((drdp!C138)*'ABXY-TI1S'!$B138+(drdp!F138)*'ABXY-TI1S'!$C138+(drdp!I138)*'ABXY-TI1S'!$D138))</f>
        <v>5.9410686890451188E-4</v>
      </c>
      <c r="J138" s="18">
        <f>IF(D138="SING",0,Model!$W$7*((drdp!D138)*'ABXY-TI1S'!$B138+(drdp!G138)*'ABXY-TI1S'!$C138+(drdp!J138)*'ABXY-TI1S'!$D138))</f>
        <v>2.6493004352692476E-3</v>
      </c>
      <c r="K138" s="21">
        <f>SUM(E$3:E137)+H138</f>
        <v>-1.9950013845786061</v>
      </c>
      <c r="L138" s="21">
        <f>SUM(F$3:F137)+I138</f>
        <v>-6.4683554957674083E-2</v>
      </c>
      <c r="M138" s="21">
        <f>SUM(G$3:G137)+J138</f>
        <v>0.4758128894668946</v>
      </c>
      <c r="N138" s="19">
        <f t="shared" si="13"/>
        <v>3.9800305244705552</v>
      </c>
      <c r="O138" s="19">
        <f t="shared" si="14"/>
        <v>4.1839622819624432E-3</v>
      </c>
      <c r="P138" s="19">
        <f t="shared" si="15"/>
        <v>0.22639790578283525</v>
      </c>
      <c r="Q138" s="19">
        <f t="shared" si="16"/>
        <v>0.12904378170002614</v>
      </c>
      <c r="R138" s="19">
        <f t="shared" si="17"/>
        <v>-0.94924737328680198</v>
      </c>
      <c r="S138" s="19">
        <f t="shared" si="18"/>
        <v>-3.0777269185401579E-2</v>
      </c>
    </row>
    <row r="139" spans="1:19" x14ac:dyDescent="0.25">
      <c r="A139" s="26">
        <f>Wellpath!E139</f>
        <v>4080</v>
      </c>
      <c r="B139" s="22">
        <v>0</v>
      </c>
      <c r="C139" s="22">
        <f>-COS(Wellpath!L139) / GField</f>
        <v>-5.0985810648896429E-2</v>
      </c>
      <c r="D139" s="22">
        <f>(TAN(Dip) * COS(Wellpath!L139) * SIN(Wellpath!O139)) / GField</f>
        <v>0.15403516094387931</v>
      </c>
      <c r="E139" s="20">
        <f>IF(D139="SING",(A140-A138)/2*Model!$W$7*(-SIN(Wellpath!$M139+Wellpath!$Q139) / GField),Model!$W$7*((drdp!B139+drdp!K139)*'ABXY-TI1S'!$B139+(drdp!E139+drdp!N139)*'ABXY-TI1S'!$C139+(drdp!H139+drdp!Q139)*'ABXY-TI1S'!$D139))</f>
        <v>-1.625411674696739E-2</v>
      </c>
      <c r="F139" s="20">
        <f>IF(D139="SING",(A140-A138)/2*Model!$W$7*(COS(Wellpath!$M139+Wellpath!$Q139) / GField),Model!$W$7*((drdp!C139+drdp!L139)*'ABXY-TI1S'!$B139+(drdp!F139+drdp!O139)*'ABXY-TI1S'!$C139+(drdp!I139+drdp!R139)*'ABXY-TI1S'!$D139))</f>
        <v>1.1882137378090238E-3</v>
      </c>
      <c r="G139" s="20">
        <f>IF(D139="SING",0,Model!$W$7*((drdp!D139+drdp!M139)*'ABXY-TI1S'!$B139+(drdp!G139+drdp!P139)*'ABXY-TI1S'!$C139+(drdp!J139+drdp!S139)*'ABXY-TI1S'!$D139))</f>
        <v>5.2986008705384951E-3</v>
      </c>
      <c r="H139" s="18">
        <f>IF(D139="SING",(A139-A138)/2*Model!$W$7*(-SIN(Wellpath!$M139+Wellpath!$Q139) / GField),Model!$W$7*((drdp!B139)*'ABXY-TI1S'!$B139+(drdp!E139)*'ABXY-TI1S'!$C139+(drdp!H139)*'ABXY-TI1S'!$D139))</f>
        <v>-8.1270583734836949E-3</v>
      </c>
      <c r="I139" s="18">
        <f>IF(D139="SING",(A139-A138)/2*Model!$W$7*(COS(Wellpath!$M139+Wellpath!$Q139) / GField),Model!$W$7*((drdp!C139)*'ABXY-TI1S'!$B139+(drdp!F139)*'ABXY-TI1S'!$C139+(drdp!I139)*'ABXY-TI1S'!$D139))</f>
        <v>5.9410686890451188E-4</v>
      </c>
      <c r="J139" s="18">
        <f>IF(D139="SING",0,Model!$W$7*((drdp!D139)*'ABXY-TI1S'!$B139+(drdp!G139)*'ABXY-TI1S'!$C139+(drdp!J139)*'ABXY-TI1S'!$D139))</f>
        <v>2.6493004352692476E-3</v>
      </c>
      <c r="K139" s="21">
        <f>SUM(E$3:E138)+H139</f>
        <v>-2.0112555013255737</v>
      </c>
      <c r="L139" s="21">
        <f>SUM(F$3:F138)+I139</f>
        <v>-6.3495341219865054E-2</v>
      </c>
      <c r="M139" s="21">
        <f>SUM(G$3:G138)+J139</f>
        <v>0.48111149033743311</v>
      </c>
      <c r="N139" s="19">
        <f t="shared" si="13"/>
        <v>4.0451486916123853</v>
      </c>
      <c r="O139" s="19">
        <f t="shared" si="14"/>
        <v>4.0316583566270938E-3</v>
      </c>
      <c r="P139" s="19">
        <f t="shared" si="15"/>
        <v>0.231468266134706</v>
      </c>
      <c r="Q139" s="19">
        <f t="shared" si="16"/>
        <v>0.12770535433699806</v>
      </c>
      <c r="R139" s="19">
        <f t="shared" si="17"/>
        <v>-0.96763813169210799</v>
      </c>
      <c r="S139" s="19">
        <f t="shared" si="18"/>
        <v>-3.0548338243773124E-2</v>
      </c>
    </row>
    <row r="140" spans="1:19" x14ac:dyDescent="0.25">
      <c r="A140" s="26">
        <f>Wellpath!E140</f>
        <v>4110</v>
      </c>
      <c r="B140" s="22">
        <v>0</v>
      </c>
      <c r="C140" s="22">
        <f>-COS(Wellpath!L140) / GField</f>
        <v>-5.0985810648896429E-2</v>
      </c>
      <c r="D140" s="22">
        <f>(TAN(Dip) * COS(Wellpath!L140) * SIN(Wellpath!O140)) / GField</f>
        <v>0.15403516094387931</v>
      </c>
      <c r="E140" s="20">
        <f>IF(D140="SING",(A141-A139)/2*Model!$W$7*(-SIN(Wellpath!$M140+Wellpath!$Q140) / GField),Model!$W$7*((drdp!B140+drdp!K140)*'ABXY-TI1S'!$B140+(drdp!E140+drdp!N140)*'ABXY-TI1S'!$C140+(drdp!H140+drdp!Q140)*'ABXY-TI1S'!$D140))</f>
        <v>-1.625411674696739E-2</v>
      </c>
      <c r="F140" s="20">
        <f>IF(D140="SING",(A141-A139)/2*Model!$W$7*(COS(Wellpath!$M140+Wellpath!$Q140) / GField),Model!$W$7*((drdp!C140+drdp!L140)*'ABXY-TI1S'!$B140+(drdp!F140+drdp!O140)*'ABXY-TI1S'!$C140+(drdp!I140+drdp!R140)*'ABXY-TI1S'!$D140))</f>
        <v>1.1882137378090238E-3</v>
      </c>
      <c r="G140" s="20">
        <f>IF(D140="SING",0,Model!$W$7*((drdp!D140+drdp!M140)*'ABXY-TI1S'!$B140+(drdp!G140+drdp!P140)*'ABXY-TI1S'!$C140+(drdp!J140+drdp!S140)*'ABXY-TI1S'!$D140))</f>
        <v>5.2986008705384951E-3</v>
      </c>
      <c r="H140" s="18">
        <f>IF(D140="SING",(A140-A139)/2*Model!$W$7*(-SIN(Wellpath!$M140+Wellpath!$Q140) / GField),Model!$W$7*((drdp!B140)*'ABXY-TI1S'!$B140+(drdp!E140)*'ABXY-TI1S'!$C140+(drdp!H140)*'ABXY-TI1S'!$D140))</f>
        <v>-8.1270583734836949E-3</v>
      </c>
      <c r="I140" s="18">
        <f>IF(D140="SING",(A140-A139)/2*Model!$W$7*(COS(Wellpath!$M140+Wellpath!$Q140) / GField),Model!$W$7*((drdp!C140)*'ABXY-TI1S'!$B140+(drdp!F140)*'ABXY-TI1S'!$C140+(drdp!I140)*'ABXY-TI1S'!$D140))</f>
        <v>5.9410686890451188E-4</v>
      </c>
      <c r="J140" s="18">
        <f>IF(D140="SING",0,Model!$W$7*((drdp!D140)*'ABXY-TI1S'!$B140+(drdp!G140)*'ABXY-TI1S'!$C140+(drdp!J140)*'ABXY-TI1S'!$D140))</f>
        <v>2.6493004352692476E-3</v>
      </c>
      <c r="K140" s="21">
        <f>SUM(E$3:E139)+H140</f>
        <v>-2.0275096180725409</v>
      </c>
      <c r="L140" s="21">
        <f>SUM(F$3:F139)+I140</f>
        <v>-6.2307127482056024E-2</v>
      </c>
      <c r="M140" s="21">
        <f>SUM(G$3:G139)+J140</f>
        <v>0.48641009120797163</v>
      </c>
      <c r="N140" s="19">
        <f t="shared" si="13"/>
        <v>4.1107952513766604</v>
      </c>
      <c r="O140" s="19">
        <f t="shared" si="14"/>
        <v>3.8821781350651808E-3</v>
      </c>
      <c r="P140" s="19">
        <f t="shared" si="15"/>
        <v>0.23659477682894728</v>
      </c>
      <c r="Q140" s="19">
        <f t="shared" si="16"/>
        <v>0.12632830024434052</v>
      </c>
      <c r="R140" s="19">
        <f t="shared" si="17"/>
        <v>-0.9862011382517043</v>
      </c>
      <c r="S140" s="19">
        <f t="shared" si="18"/>
        <v>-3.0306815561453586E-2</v>
      </c>
    </row>
    <row r="141" spans="1:19" x14ac:dyDescent="0.25">
      <c r="A141" s="26">
        <f>Wellpath!E141</f>
        <v>4140</v>
      </c>
      <c r="B141" s="22">
        <v>0</v>
      </c>
      <c r="C141" s="22">
        <f>-COS(Wellpath!L141) / GField</f>
        <v>-5.0985810648896429E-2</v>
      </c>
      <c r="D141" s="22">
        <f>(TAN(Dip) * COS(Wellpath!L141) * SIN(Wellpath!O141)) / GField</f>
        <v>0.15403516094387931</v>
      </c>
      <c r="E141" s="20">
        <f>IF(D141="SING",(A142-A140)/2*Model!$W$7*(-SIN(Wellpath!$M141+Wellpath!$Q141) / GField),Model!$W$7*((drdp!B141+drdp!K141)*'ABXY-TI1S'!$B141+(drdp!E141+drdp!N141)*'ABXY-TI1S'!$C141+(drdp!H141+drdp!Q141)*'ABXY-TI1S'!$D141))</f>
        <v>-1.625411674696739E-2</v>
      </c>
      <c r="F141" s="20">
        <f>IF(D141="SING",(A142-A140)/2*Model!$W$7*(COS(Wellpath!$M141+Wellpath!$Q141) / GField),Model!$W$7*((drdp!C141+drdp!L141)*'ABXY-TI1S'!$B141+(drdp!F141+drdp!O141)*'ABXY-TI1S'!$C141+(drdp!I141+drdp!R141)*'ABXY-TI1S'!$D141))</f>
        <v>1.1882137378090238E-3</v>
      </c>
      <c r="G141" s="20">
        <f>IF(D141="SING",0,Model!$W$7*((drdp!D141+drdp!M141)*'ABXY-TI1S'!$B141+(drdp!G141+drdp!P141)*'ABXY-TI1S'!$C141+(drdp!J141+drdp!S141)*'ABXY-TI1S'!$D141))</f>
        <v>5.2986008705384951E-3</v>
      </c>
      <c r="H141" s="18">
        <f>IF(D141="SING",(A141-A140)/2*Model!$W$7*(-SIN(Wellpath!$M141+Wellpath!$Q141) / GField),Model!$W$7*((drdp!B141)*'ABXY-TI1S'!$B141+(drdp!E141)*'ABXY-TI1S'!$C141+(drdp!H141)*'ABXY-TI1S'!$D141))</f>
        <v>-8.1270583734836949E-3</v>
      </c>
      <c r="I141" s="18">
        <f>IF(D141="SING",(A141-A140)/2*Model!$W$7*(COS(Wellpath!$M141+Wellpath!$Q141) / GField),Model!$W$7*((drdp!C141)*'ABXY-TI1S'!$B141+(drdp!F141)*'ABXY-TI1S'!$C141+(drdp!I141)*'ABXY-TI1S'!$D141))</f>
        <v>5.9410686890451188E-4</v>
      </c>
      <c r="J141" s="18">
        <f>IF(D141="SING",0,Model!$W$7*((drdp!D141)*'ABXY-TI1S'!$B141+(drdp!G141)*'ABXY-TI1S'!$C141+(drdp!J141)*'ABXY-TI1S'!$D141))</f>
        <v>2.6493004352692476E-3</v>
      </c>
      <c r="K141" s="21">
        <f>SUM(E$3:E140)+H141</f>
        <v>-2.0437637348195081</v>
      </c>
      <c r="L141" s="21">
        <f>SUM(F$3:F140)+I141</f>
        <v>-6.1118913744247001E-2</v>
      </c>
      <c r="M141" s="21">
        <f>SUM(G$3:G140)+J141</f>
        <v>0.49170869207851015</v>
      </c>
      <c r="N141" s="19">
        <f t="shared" si="13"/>
        <v>4.1769702037633847</v>
      </c>
      <c r="O141" s="19">
        <f t="shared" si="14"/>
        <v>3.7355216172767049E-3</v>
      </c>
      <c r="P141" s="19">
        <f t="shared" si="15"/>
        <v>0.24177743786555911</v>
      </c>
      <c r="Q141" s="19">
        <f t="shared" si="16"/>
        <v>0.12491261942205362</v>
      </c>
      <c r="R141" s="19">
        <f t="shared" si="17"/>
        <v>-1.0049363929655915</v>
      </c>
      <c r="S141" s="19">
        <f t="shared" si="18"/>
        <v>-3.005270113844297E-2</v>
      </c>
    </row>
    <row r="142" spans="1:19" x14ac:dyDescent="0.25">
      <c r="A142" s="26">
        <f>Wellpath!E142</f>
        <v>4170</v>
      </c>
      <c r="B142" s="22">
        <v>0</v>
      </c>
      <c r="C142" s="22">
        <f>-COS(Wellpath!L142) / GField</f>
        <v>-5.0985810648896429E-2</v>
      </c>
      <c r="D142" s="22">
        <f>(TAN(Dip) * COS(Wellpath!L142) * SIN(Wellpath!O142)) / GField</f>
        <v>0.15403516094387931</v>
      </c>
      <c r="E142" s="20">
        <f>IF(D142="SING",(A143-A141)/2*Model!$W$7*(-SIN(Wellpath!$M142+Wellpath!$Q142) / GField),Model!$W$7*((drdp!B142+drdp!K142)*'ABXY-TI1S'!$B142+(drdp!E142+drdp!N142)*'ABXY-TI1S'!$C142+(drdp!H142+drdp!Q142)*'ABXY-TI1S'!$D142))</f>
        <v>-1.625411674696739E-2</v>
      </c>
      <c r="F142" s="20">
        <f>IF(D142="SING",(A143-A141)/2*Model!$W$7*(COS(Wellpath!$M142+Wellpath!$Q142) / GField),Model!$W$7*((drdp!C142+drdp!L142)*'ABXY-TI1S'!$B142+(drdp!F142+drdp!O142)*'ABXY-TI1S'!$C142+(drdp!I142+drdp!R142)*'ABXY-TI1S'!$D142))</f>
        <v>1.1882137378090238E-3</v>
      </c>
      <c r="G142" s="20">
        <f>IF(D142="SING",0,Model!$W$7*((drdp!D142+drdp!M142)*'ABXY-TI1S'!$B142+(drdp!G142+drdp!P142)*'ABXY-TI1S'!$C142+(drdp!J142+drdp!S142)*'ABXY-TI1S'!$D142))</f>
        <v>5.2986008705384951E-3</v>
      </c>
      <c r="H142" s="18">
        <f>IF(D142="SING",(A142-A141)/2*Model!$W$7*(-SIN(Wellpath!$M142+Wellpath!$Q142) / GField),Model!$W$7*((drdp!B142)*'ABXY-TI1S'!$B142+(drdp!E142)*'ABXY-TI1S'!$C142+(drdp!H142)*'ABXY-TI1S'!$D142))</f>
        <v>-8.1270583734836949E-3</v>
      </c>
      <c r="I142" s="18">
        <f>IF(D142="SING",(A142-A141)/2*Model!$W$7*(COS(Wellpath!$M142+Wellpath!$Q142) / GField),Model!$W$7*((drdp!C142)*'ABXY-TI1S'!$B142+(drdp!F142)*'ABXY-TI1S'!$C142+(drdp!I142)*'ABXY-TI1S'!$D142))</f>
        <v>5.9410686890451188E-4</v>
      </c>
      <c r="J142" s="18">
        <f>IF(D142="SING",0,Model!$W$7*((drdp!D142)*'ABXY-TI1S'!$B142+(drdp!G142)*'ABXY-TI1S'!$C142+(drdp!J142)*'ABXY-TI1S'!$D142))</f>
        <v>2.6493004352692476E-3</v>
      </c>
      <c r="K142" s="21">
        <f>SUM(E$3:E141)+H142</f>
        <v>-2.0600178515664753</v>
      </c>
      <c r="L142" s="21">
        <f>SUM(F$3:F141)+I142</f>
        <v>-5.9930700006437979E-2</v>
      </c>
      <c r="M142" s="21">
        <f>SUM(G$3:G141)+J142</f>
        <v>0.49700729294904866</v>
      </c>
      <c r="N142" s="19">
        <f t="shared" si="13"/>
        <v>4.2436735487725565</v>
      </c>
      <c r="O142" s="19">
        <f t="shared" si="14"/>
        <v>3.5916888032616651E-3</v>
      </c>
      <c r="P142" s="19">
        <f t="shared" si="15"/>
        <v>0.24701624924454146</v>
      </c>
      <c r="Q142" s="19">
        <f t="shared" si="16"/>
        <v>0.12345831187013731</v>
      </c>
      <c r="R142" s="19">
        <f t="shared" si="17"/>
        <v>-1.023843895833769</v>
      </c>
      <c r="S142" s="19">
        <f t="shared" si="18"/>
        <v>-2.9785994974741273E-2</v>
      </c>
    </row>
    <row r="143" spans="1:19" x14ac:dyDescent="0.25">
      <c r="A143" s="26">
        <f>Wellpath!E143</f>
        <v>4200</v>
      </c>
      <c r="B143" s="22">
        <v>0</v>
      </c>
      <c r="C143" s="22">
        <f>-COS(Wellpath!L143) / GField</f>
        <v>-5.0985810648896429E-2</v>
      </c>
      <c r="D143" s="22">
        <f>(TAN(Dip) * COS(Wellpath!L143) * SIN(Wellpath!O143)) / GField</f>
        <v>0.15403516094387931</v>
      </c>
      <c r="E143" s="20">
        <f>IF(D143="SING",(A144-A142)/2*Model!$W$7*(-SIN(Wellpath!$M143+Wellpath!$Q143) / GField),Model!$W$7*((drdp!B143+drdp!K143)*'ABXY-TI1S'!$B143+(drdp!E143+drdp!N143)*'ABXY-TI1S'!$C143+(drdp!H143+drdp!Q143)*'ABXY-TI1S'!$D143))</f>
        <v>-1.625411674696739E-2</v>
      </c>
      <c r="F143" s="20">
        <f>IF(D143="SING",(A144-A142)/2*Model!$W$7*(COS(Wellpath!$M143+Wellpath!$Q143) / GField),Model!$W$7*((drdp!C143+drdp!L143)*'ABXY-TI1S'!$B143+(drdp!F143+drdp!O143)*'ABXY-TI1S'!$C143+(drdp!I143+drdp!R143)*'ABXY-TI1S'!$D143))</f>
        <v>1.1882137378090238E-3</v>
      </c>
      <c r="G143" s="20">
        <f>IF(D143="SING",0,Model!$W$7*((drdp!D143+drdp!M143)*'ABXY-TI1S'!$B143+(drdp!G143+drdp!P143)*'ABXY-TI1S'!$C143+(drdp!J143+drdp!S143)*'ABXY-TI1S'!$D143))</f>
        <v>5.2986008705384951E-3</v>
      </c>
      <c r="H143" s="18">
        <f>IF(D143="SING",(A143-A142)/2*Model!$W$7*(-SIN(Wellpath!$M143+Wellpath!$Q143) / GField),Model!$W$7*((drdp!B143)*'ABXY-TI1S'!$B143+(drdp!E143)*'ABXY-TI1S'!$C143+(drdp!H143)*'ABXY-TI1S'!$D143))</f>
        <v>-8.1270583734836949E-3</v>
      </c>
      <c r="I143" s="18">
        <f>IF(D143="SING",(A143-A142)/2*Model!$W$7*(COS(Wellpath!$M143+Wellpath!$Q143) / GField),Model!$W$7*((drdp!C143)*'ABXY-TI1S'!$B143+(drdp!F143)*'ABXY-TI1S'!$C143+(drdp!I143)*'ABXY-TI1S'!$D143))</f>
        <v>5.9410686890451188E-4</v>
      </c>
      <c r="J143" s="18">
        <f>IF(D143="SING",0,Model!$W$7*((drdp!D143)*'ABXY-TI1S'!$B143+(drdp!G143)*'ABXY-TI1S'!$C143+(drdp!J143)*'ABXY-TI1S'!$D143))</f>
        <v>2.6493004352692476E-3</v>
      </c>
      <c r="K143" s="21">
        <f>SUM(E$3:E142)+H143</f>
        <v>-2.0762719683134425</v>
      </c>
      <c r="L143" s="21">
        <f>SUM(F$3:F142)+I143</f>
        <v>-5.8742486268628956E-2</v>
      </c>
      <c r="M143" s="21">
        <f>SUM(G$3:G142)+J143</f>
        <v>0.50230589381958723</v>
      </c>
      <c r="N143" s="19">
        <f t="shared" si="13"/>
        <v>4.3109052864041768</v>
      </c>
      <c r="O143" s="19">
        <f t="shared" si="14"/>
        <v>3.4506796930200614E-3</v>
      </c>
      <c r="P143" s="19">
        <f t="shared" si="15"/>
        <v>0.25231121096589443</v>
      </c>
      <c r="Q143" s="19">
        <f t="shared" si="16"/>
        <v>0.12196537758859161</v>
      </c>
      <c r="R143" s="19">
        <f t="shared" si="17"/>
        <v>-1.0429236468562375</v>
      </c>
      <c r="S143" s="19">
        <f t="shared" si="18"/>
        <v>-2.9506697070348496E-2</v>
      </c>
    </row>
    <row r="144" spans="1:19" x14ac:dyDescent="0.25">
      <c r="A144" s="26">
        <f>Wellpath!E144</f>
        <v>4230</v>
      </c>
      <c r="B144" s="22">
        <v>0</v>
      </c>
      <c r="C144" s="22">
        <f>-COS(Wellpath!L144) / GField</f>
        <v>-5.0985810648896429E-2</v>
      </c>
      <c r="D144" s="22">
        <f>(TAN(Dip) * COS(Wellpath!L144) * SIN(Wellpath!O144)) / GField</f>
        <v>0.15403516094387931</v>
      </c>
      <c r="E144" s="20">
        <f>IF(D144="SING",(A145-A143)/2*Model!$W$7*(-SIN(Wellpath!$M144+Wellpath!$Q144) / GField),Model!$W$7*((drdp!B144+drdp!K144)*'ABXY-TI1S'!$B144+(drdp!E144+drdp!N144)*'ABXY-TI1S'!$C144+(drdp!H144+drdp!Q144)*'ABXY-TI1S'!$D144))</f>
        <v>-1.625411674696739E-2</v>
      </c>
      <c r="F144" s="20">
        <f>IF(D144="SING",(A145-A143)/2*Model!$W$7*(COS(Wellpath!$M144+Wellpath!$Q144) / GField),Model!$W$7*((drdp!C144+drdp!L144)*'ABXY-TI1S'!$B144+(drdp!F144+drdp!O144)*'ABXY-TI1S'!$C144+(drdp!I144+drdp!R144)*'ABXY-TI1S'!$D144))</f>
        <v>1.1882137378090238E-3</v>
      </c>
      <c r="G144" s="20">
        <f>IF(D144="SING",0,Model!$W$7*((drdp!D144+drdp!M144)*'ABXY-TI1S'!$B144+(drdp!G144+drdp!P144)*'ABXY-TI1S'!$C144+(drdp!J144+drdp!S144)*'ABXY-TI1S'!$D144))</f>
        <v>5.2986008705384951E-3</v>
      </c>
      <c r="H144" s="18">
        <f>IF(D144="SING",(A144-A143)/2*Model!$W$7*(-SIN(Wellpath!$M144+Wellpath!$Q144) / GField),Model!$W$7*((drdp!B144)*'ABXY-TI1S'!$B144+(drdp!E144)*'ABXY-TI1S'!$C144+(drdp!H144)*'ABXY-TI1S'!$D144))</f>
        <v>-8.1270583734836949E-3</v>
      </c>
      <c r="I144" s="18">
        <f>IF(D144="SING",(A144-A143)/2*Model!$W$7*(COS(Wellpath!$M144+Wellpath!$Q144) / GField),Model!$W$7*((drdp!C144)*'ABXY-TI1S'!$B144+(drdp!F144)*'ABXY-TI1S'!$C144+(drdp!I144)*'ABXY-TI1S'!$D144))</f>
        <v>5.9410686890451188E-4</v>
      </c>
      <c r="J144" s="18">
        <f>IF(D144="SING",0,Model!$W$7*((drdp!D144)*'ABXY-TI1S'!$B144+(drdp!G144)*'ABXY-TI1S'!$C144+(drdp!J144)*'ABXY-TI1S'!$D144))</f>
        <v>2.6493004352692476E-3</v>
      </c>
      <c r="K144" s="21">
        <f>SUM(E$3:E143)+H144</f>
        <v>-2.0925260850604097</v>
      </c>
      <c r="L144" s="21">
        <f>SUM(F$3:F143)+I144</f>
        <v>-5.7554272530819933E-2</v>
      </c>
      <c r="M144" s="21">
        <f>SUM(G$3:G143)+J144</f>
        <v>0.5076044946901257</v>
      </c>
      <c r="N144" s="19">
        <f t="shared" si="13"/>
        <v>4.3786654166582446</v>
      </c>
      <c r="O144" s="19">
        <f t="shared" si="14"/>
        <v>3.3124942865518938E-3</v>
      </c>
      <c r="P144" s="19">
        <f t="shared" si="15"/>
        <v>0.25766232302961783</v>
      </c>
      <c r="Q144" s="19">
        <f t="shared" si="16"/>
        <v>0.12043381657741652</v>
      </c>
      <c r="R144" s="19">
        <f t="shared" si="17"/>
        <v>-1.0621756460329963</v>
      </c>
      <c r="S144" s="19">
        <f t="shared" si="18"/>
        <v>-2.9214807425264635E-2</v>
      </c>
    </row>
    <row r="145" spans="1:19" x14ac:dyDescent="0.25">
      <c r="A145" s="26">
        <f>Wellpath!E145</f>
        <v>4260</v>
      </c>
      <c r="B145" s="22">
        <v>0</v>
      </c>
      <c r="C145" s="22">
        <f>-COS(Wellpath!L145) / GField</f>
        <v>-5.0985810648896429E-2</v>
      </c>
      <c r="D145" s="22">
        <f>(TAN(Dip) * COS(Wellpath!L145) * SIN(Wellpath!O145)) / GField</f>
        <v>0.15403516094387931</v>
      </c>
      <c r="E145" s="20">
        <f>IF(D145="SING",(A146-A144)/2*Model!$W$7*(-SIN(Wellpath!$M145+Wellpath!$Q145) / GField),Model!$W$7*((drdp!B145+drdp!K145)*'ABXY-TI1S'!$B145+(drdp!E145+drdp!N145)*'ABXY-TI1S'!$C145+(drdp!H145+drdp!Q145)*'ABXY-TI1S'!$D145))</f>
        <v>-1.625411674696739E-2</v>
      </c>
      <c r="F145" s="20">
        <f>IF(D145="SING",(A146-A144)/2*Model!$W$7*(COS(Wellpath!$M145+Wellpath!$Q145) / GField),Model!$W$7*((drdp!C145+drdp!L145)*'ABXY-TI1S'!$B145+(drdp!F145+drdp!O145)*'ABXY-TI1S'!$C145+(drdp!I145+drdp!R145)*'ABXY-TI1S'!$D145))</f>
        <v>1.1882137378090238E-3</v>
      </c>
      <c r="G145" s="20">
        <f>IF(D145="SING",0,Model!$W$7*((drdp!D145+drdp!M145)*'ABXY-TI1S'!$B145+(drdp!G145+drdp!P145)*'ABXY-TI1S'!$C145+(drdp!J145+drdp!S145)*'ABXY-TI1S'!$D145))</f>
        <v>5.2986008705384951E-3</v>
      </c>
      <c r="H145" s="18">
        <f>IF(D145="SING",(A145-A144)/2*Model!$W$7*(-SIN(Wellpath!$M145+Wellpath!$Q145) / GField),Model!$W$7*((drdp!B145)*'ABXY-TI1S'!$B145+(drdp!E145)*'ABXY-TI1S'!$C145+(drdp!H145)*'ABXY-TI1S'!$D145))</f>
        <v>-8.1270583734836949E-3</v>
      </c>
      <c r="I145" s="18">
        <f>IF(D145="SING",(A145-A144)/2*Model!$W$7*(COS(Wellpath!$M145+Wellpath!$Q145) / GField),Model!$W$7*((drdp!C145)*'ABXY-TI1S'!$B145+(drdp!F145)*'ABXY-TI1S'!$C145+(drdp!I145)*'ABXY-TI1S'!$D145))</f>
        <v>5.9410686890451188E-4</v>
      </c>
      <c r="J145" s="18">
        <f>IF(D145="SING",0,Model!$W$7*((drdp!D145)*'ABXY-TI1S'!$B145+(drdp!G145)*'ABXY-TI1S'!$C145+(drdp!J145)*'ABXY-TI1S'!$D145))</f>
        <v>2.6493004352692476E-3</v>
      </c>
      <c r="K145" s="21">
        <f>SUM(E$3:E144)+H145</f>
        <v>-2.1087802018073769</v>
      </c>
      <c r="L145" s="21">
        <f>SUM(F$3:F144)+I145</f>
        <v>-5.6366058793010911E-2</v>
      </c>
      <c r="M145" s="21">
        <f>SUM(G$3:G144)+J145</f>
        <v>0.51290309556066416</v>
      </c>
      <c r="N145" s="19">
        <f t="shared" si="13"/>
        <v>4.4469539395347617</v>
      </c>
      <c r="O145" s="19">
        <f t="shared" si="14"/>
        <v>3.1771325838571628E-3</v>
      </c>
      <c r="P145" s="19">
        <f t="shared" si="15"/>
        <v>0.26306958543571179</v>
      </c>
      <c r="Q145" s="19">
        <f t="shared" si="16"/>
        <v>0.11886362883661201</v>
      </c>
      <c r="R145" s="19">
        <f t="shared" si="17"/>
        <v>-1.0815998933640456</v>
      </c>
      <c r="S145" s="19">
        <f t="shared" si="18"/>
        <v>-2.8910326039489689E-2</v>
      </c>
    </row>
    <row r="146" spans="1:19" x14ac:dyDescent="0.25">
      <c r="A146" s="26">
        <f>Wellpath!E146</f>
        <v>4290</v>
      </c>
      <c r="B146" s="22">
        <v>0</v>
      </c>
      <c r="C146" s="22">
        <f>-COS(Wellpath!L146) / GField</f>
        <v>-5.0985810648896429E-2</v>
      </c>
      <c r="D146" s="22">
        <f>(TAN(Dip) * COS(Wellpath!L146) * SIN(Wellpath!O146)) / GField</f>
        <v>0.15403516094387931</v>
      </c>
      <c r="E146" s="20">
        <f>IF(D146="SING",(A147-A145)/2*Model!$W$7*(-SIN(Wellpath!$M146+Wellpath!$Q146) / GField),Model!$W$7*((drdp!B146+drdp!K146)*'ABXY-TI1S'!$B146+(drdp!E146+drdp!N146)*'ABXY-TI1S'!$C146+(drdp!H146+drdp!Q146)*'ABXY-TI1S'!$D146))</f>
        <v>-1.625411674696739E-2</v>
      </c>
      <c r="F146" s="20">
        <f>IF(D146="SING",(A147-A145)/2*Model!$W$7*(COS(Wellpath!$M146+Wellpath!$Q146) / GField),Model!$W$7*((drdp!C146+drdp!L146)*'ABXY-TI1S'!$B146+(drdp!F146+drdp!O146)*'ABXY-TI1S'!$C146+(drdp!I146+drdp!R146)*'ABXY-TI1S'!$D146))</f>
        <v>1.1882137378090238E-3</v>
      </c>
      <c r="G146" s="20">
        <f>IF(D146="SING",0,Model!$W$7*((drdp!D146+drdp!M146)*'ABXY-TI1S'!$B146+(drdp!G146+drdp!P146)*'ABXY-TI1S'!$C146+(drdp!J146+drdp!S146)*'ABXY-TI1S'!$D146))</f>
        <v>5.2986008705384951E-3</v>
      </c>
      <c r="H146" s="18">
        <f>IF(D146="SING",(A146-A145)/2*Model!$W$7*(-SIN(Wellpath!$M146+Wellpath!$Q146) / GField),Model!$W$7*((drdp!B146)*'ABXY-TI1S'!$B146+(drdp!E146)*'ABXY-TI1S'!$C146+(drdp!H146)*'ABXY-TI1S'!$D146))</f>
        <v>-8.1270583734836949E-3</v>
      </c>
      <c r="I146" s="18">
        <f>IF(D146="SING",(A146-A145)/2*Model!$W$7*(COS(Wellpath!$M146+Wellpath!$Q146) / GField),Model!$W$7*((drdp!C146)*'ABXY-TI1S'!$B146+(drdp!F146)*'ABXY-TI1S'!$C146+(drdp!I146)*'ABXY-TI1S'!$D146))</f>
        <v>5.9410686890451188E-4</v>
      </c>
      <c r="J146" s="18">
        <f>IF(D146="SING",0,Model!$W$7*((drdp!D146)*'ABXY-TI1S'!$B146+(drdp!G146)*'ABXY-TI1S'!$C146+(drdp!J146)*'ABXY-TI1S'!$D146))</f>
        <v>2.6493004352692476E-3</v>
      </c>
      <c r="K146" s="21">
        <f>SUM(E$3:E145)+H146</f>
        <v>-2.1250343185543441</v>
      </c>
      <c r="L146" s="21">
        <f>SUM(F$3:F145)+I146</f>
        <v>-5.5177845055201888E-2</v>
      </c>
      <c r="M146" s="21">
        <f>SUM(G$3:G145)+J146</f>
        <v>0.51820169643120262</v>
      </c>
      <c r="N146" s="19">
        <f t="shared" si="13"/>
        <v>4.5157708550337254</v>
      </c>
      <c r="O146" s="19">
        <f t="shared" si="14"/>
        <v>3.0445945849358674E-3</v>
      </c>
      <c r="P146" s="19">
        <f t="shared" si="15"/>
        <v>0.26853299818417625</v>
      </c>
      <c r="Q146" s="19">
        <f t="shared" si="16"/>
        <v>0.11725481436617813</v>
      </c>
      <c r="R146" s="19">
        <f t="shared" si="17"/>
        <v>-1.1011963888493856</v>
      </c>
      <c r="S146" s="19">
        <f t="shared" si="18"/>
        <v>-2.8593252913023663E-2</v>
      </c>
    </row>
    <row r="147" spans="1:19" x14ac:dyDescent="0.25">
      <c r="A147" s="26">
        <f>Wellpath!E147</f>
        <v>4320</v>
      </c>
      <c r="B147" s="22">
        <v>0</v>
      </c>
      <c r="C147" s="22">
        <f>-COS(Wellpath!L147) / GField</f>
        <v>-5.0985810648896429E-2</v>
      </c>
      <c r="D147" s="22">
        <f>(TAN(Dip) * COS(Wellpath!L147) * SIN(Wellpath!O147)) / GField</f>
        <v>0.15403516094387931</v>
      </c>
      <c r="E147" s="20">
        <f>IF(D147="SING",(A148-A146)/2*Model!$W$7*(-SIN(Wellpath!$M147+Wellpath!$Q147) / GField),Model!$W$7*((drdp!B147+drdp!K147)*'ABXY-TI1S'!$B147+(drdp!E147+drdp!N147)*'ABXY-TI1S'!$C147+(drdp!H147+drdp!Q147)*'ABXY-TI1S'!$D147))</f>
        <v>-1.625411674696739E-2</v>
      </c>
      <c r="F147" s="20">
        <f>IF(D147="SING",(A148-A146)/2*Model!$W$7*(COS(Wellpath!$M147+Wellpath!$Q147) / GField),Model!$W$7*((drdp!C147+drdp!L147)*'ABXY-TI1S'!$B147+(drdp!F147+drdp!O147)*'ABXY-TI1S'!$C147+(drdp!I147+drdp!R147)*'ABXY-TI1S'!$D147))</f>
        <v>1.1882137378090238E-3</v>
      </c>
      <c r="G147" s="20">
        <f>IF(D147="SING",0,Model!$W$7*((drdp!D147+drdp!M147)*'ABXY-TI1S'!$B147+(drdp!G147+drdp!P147)*'ABXY-TI1S'!$C147+(drdp!J147+drdp!S147)*'ABXY-TI1S'!$D147))</f>
        <v>5.2986008705384951E-3</v>
      </c>
      <c r="H147" s="18">
        <f>IF(D147="SING",(A147-A146)/2*Model!$W$7*(-SIN(Wellpath!$M147+Wellpath!$Q147) / GField),Model!$W$7*((drdp!B147)*'ABXY-TI1S'!$B147+(drdp!E147)*'ABXY-TI1S'!$C147+(drdp!H147)*'ABXY-TI1S'!$D147))</f>
        <v>-8.1270583734836949E-3</v>
      </c>
      <c r="I147" s="18">
        <f>IF(D147="SING",(A147-A146)/2*Model!$W$7*(COS(Wellpath!$M147+Wellpath!$Q147) / GField),Model!$W$7*((drdp!C147)*'ABXY-TI1S'!$B147+(drdp!F147)*'ABXY-TI1S'!$C147+(drdp!I147)*'ABXY-TI1S'!$D147))</f>
        <v>5.9410686890451188E-4</v>
      </c>
      <c r="J147" s="18">
        <f>IF(D147="SING",0,Model!$W$7*((drdp!D147)*'ABXY-TI1S'!$B147+(drdp!G147)*'ABXY-TI1S'!$C147+(drdp!J147)*'ABXY-TI1S'!$D147))</f>
        <v>2.6493004352692476E-3</v>
      </c>
      <c r="K147" s="21">
        <f>SUM(E$3:E146)+H147</f>
        <v>-2.1412884353013113</v>
      </c>
      <c r="L147" s="21">
        <f>SUM(F$3:F146)+I147</f>
        <v>-5.3989631317392865E-2</v>
      </c>
      <c r="M147" s="21">
        <f>SUM(G$3:G146)+J147</f>
        <v>0.52350029730174108</v>
      </c>
      <c r="N147" s="19">
        <f t="shared" si="13"/>
        <v>4.5851161631551376</v>
      </c>
      <c r="O147" s="19">
        <f t="shared" si="14"/>
        <v>2.9148802897880086E-3</v>
      </c>
      <c r="P147" s="19">
        <f t="shared" si="15"/>
        <v>0.27405256127501132</v>
      </c>
      <c r="Q147" s="19">
        <f t="shared" si="16"/>
        <v>0.11560737316611484</v>
      </c>
      <c r="R147" s="19">
        <f t="shared" si="17"/>
        <v>-1.1209651324890164</v>
      </c>
      <c r="S147" s="19">
        <f t="shared" si="18"/>
        <v>-2.8263588045866556E-2</v>
      </c>
    </row>
    <row r="148" spans="1:19" x14ac:dyDescent="0.25">
      <c r="A148" s="26">
        <f>Wellpath!E148</f>
        <v>4350</v>
      </c>
      <c r="B148" s="22">
        <v>0</v>
      </c>
      <c r="C148" s="22">
        <f>-COS(Wellpath!L148) / GField</f>
        <v>-5.0985810648896429E-2</v>
      </c>
      <c r="D148" s="22">
        <f>(TAN(Dip) * COS(Wellpath!L148) * SIN(Wellpath!O148)) / GField</f>
        <v>0.15403516094387931</v>
      </c>
      <c r="E148" s="20">
        <f>IF(D148="SING",(A149-A147)/2*Model!$W$7*(-SIN(Wellpath!$M148+Wellpath!$Q148) / GField),Model!$W$7*((drdp!B148+drdp!K148)*'ABXY-TI1S'!$B148+(drdp!E148+drdp!N148)*'ABXY-TI1S'!$C148+(drdp!H148+drdp!Q148)*'ABXY-TI1S'!$D148))</f>
        <v>-1.625411674696739E-2</v>
      </c>
      <c r="F148" s="20">
        <f>IF(D148="SING",(A149-A147)/2*Model!$W$7*(COS(Wellpath!$M148+Wellpath!$Q148) / GField),Model!$W$7*((drdp!C148+drdp!L148)*'ABXY-TI1S'!$B148+(drdp!F148+drdp!O148)*'ABXY-TI1S'!$C148+(drdp!I148+drdp!R148)*'ABXY-TI1S'!$D148))</f>
        <v>1.1882137378090238E-3</v>
      </c>
      <c r="G148" s="20">
        <f>IF(D148="SING",0,Model!$W$7*((drdp!D148+drdp!M148)*'ABXY-TI1S'!$B148+(drdp!G148+drdp!P148)*'ABXY-TI1S'!$C148+(drdp!J148+drdp!S148)*'ABXY-TI1S'!$D148))</f>
        <v>5.2986008705384951E-3</v>
      </c>
      <c r="H148" s="18">
        <f>IF(D148="SING",(A148-A147)/2*Model!$W$7*(-SIN(Wellpath!$M148+Wellpath!$Q148) / GField),Model!$W$7*((drdp!B148)*'ABXY-TI1S'!$B148+(drdp!E148)*'ABXY-TI1S'!$C148+(drdp!H148)*'ABXY-TI1S'!$D148))</f>
        <v>-8.1270583734836949E-3</v>
      </c>
      <c r="I148" s="18">
        <f>IF(D148="SING",(A148-A147)/2*Model!$W$7*(COS(Wellpath!$M148+Wellpath!$Q148) / GField),Model!$W$7*((drdp!C148)*'ABXY-TI1S'!$B148+(drdp!F148)*'ABXY-TI1S'!$C148+(drdp!I148)*'ABXY-TI1S'!$D148))</f>
        <v>5.9410686890451188E-4</v>
      </c>
      <c r="J148" s="18">
        <f>IF(D148="SING",0,Model!$W$7*((drdp!D148)*'ABXY-TI1S'!$B148+(drdp!G148)*'ABXY-TI1S'!$C148+(drdp!J148)*'ABXY-TI1S'!$D148))</f>
        <v>2.6493004352692476E-3</v>
      </c>
      <c r="K148" s="21">
        <f>SUM(E$3:E147)+H148</f>
        <v>-2.1575425520482785</v>
      </c>
      <c r="L148" s="21">
        <f>SUM(F$3:F147)+I148</f>
        <v>-5.2801417579583843E-2</v>
      </c>
      <c r="M148" s="21">
        <f>SUM(G$3:G147)+J148</f>
        <v>0.52879889817227954</v>
      </c>
      <c r="N148" s="19">
        <f t="shared" si="13"/>
        <v>4.6549898638989982</v>
      </c>
      <c r="O148" s="19">
        <f t="shared" si="14"/>
        <v>2.7879896984135855E-3</v>
      </c>
      <c r="P148" s="19">
        <f t="shared" si="15"/>
        <v>0.27962827470821688</v>
      </c>
      <c r="Q148" s="19">
        <f t="shared" si="16"/>
        <v>0.11392130523642216</v>
      </c>
      <c r="R148" s="19">
        <f t="shared" si="17"/>
        <v>-1.1409061242829377</v>
      </c>
      <c r="S148" s="19">
        <f t="shared" si="18"/>
        <v>-2.7921331438018369E-2</v>
      </c>
    </row>
    <row r="149" spans="1:19" x14ac:dyDescent="0.25">
      <c r="A149" s="26">
        <f>Wellpath!E149</f>
        <v>4380</v>
      </c>
      <c r="B149" s="22">
        <v>0</v>
      </c>
      <c r="C149" s="22">
        <f>-COS(Wellpath!L149) / GField</f>
        <v>-5.0985810648896429E-2</v>
      </c>
      <c r="D149" s="22">
        <f>(TAN(Dip) * COS(Wellpath!L149) * SIN(Wellpath!O149)) / GField</f>
        <v>0.15403516094387931</v>
      </c>
      <c r="E149" s="20">
        <f>IF(D149="SING",(A150-A148)/2*Model!$W$7*(-SIN(Wellpath!$M149+Wellpath!$Q149) / GField),Model!$W$7*((drdp!B149+drdp!K149)*'ABXY-TI1S'!$B149+(drdp!E149+drdp!N149)*'ABXY-TI1S'!$C149+(drdp!H149+drdp!Q149)*'ABXY-TI1S'!$D149))</f>
        <v>-1.625411674696739E-2</v>
      </c>
      <c r="F149" s="20">
        <f>IF(D149="SING",(A150-A148)/2*Model!$W$7*(COS(Wellpath!$M149+Wellpath!$Q149) / GField),Model!$W$7*((drdp!C149+drdp!L149)*'ABXY-TI1S'!$B149+(drdp!F149+drdp!O149)*'ABXY-TI1S'!$C149+(drdp!I149+drdp!R149)*'ABXY-TI1S'!$D149))</f>
        <v>1.1882137378090238E-3</v>
      </c>
      <c r="G149" s="20">
        <f>IF(D149="SING",0,Model!$W$7*((drdp!D149+drdp!M149)*'ABXY-TI1S'!$B149+(drdp!G149+drdp!P149)*'ABXY-TI1S'!$C149+(drdp!J149+drdp!S149)*'ABXY-TI1S'!$D149))</f>
        <v>5.2986008705384951E-3</v>
      </c>
      <c r="H149" s="18">
        <f>IF(D149="SING",(A149-A148)/2*Model!$W$7*(-SIN(Wellpath!$M149+Wellpath!$Q149) / GField),Model!$W$7*((drdp!B149)*'ABXY-TI1S'!$B149+(drdp!E149)*'ABXY-TI1S'!$C149+(drdp!H149)*'ABXY-TI1S'!$D149))</f>
        <v>-8.1270583734836949E-3</v>
      </c>
      <c r="I149" s="18">
        <f>IF(D149="SING",(A149-A148)/2*Model!$W$7*(COS(Wellpath!$M149+Wellpath!$Q149) / GField),Model!$W$7*((drdp!C149)*'ABXY-TI1S'!$B149+(drdp!F149)*'ABXY-TI1S'!$C149+(drdp!I149)*'ABXY-TI1S'!$D149))</f>
        <v>5.9410686890451188E-4</v>
      </c>
      <c r="J149" s="18">
        <f>IF(D149="SING",0,Model!$W$7*((drdp!D149)*'ABXY-TI1S'!$B149+(drdp!G149)*'ABXY-TI1S'!$C149+(drdp!J149)*'ABXY-TI1S'!$D149))</f>
        <v>2.6493004352692476E-3</v>
      </c>
      <c r="K149" s="21">
        <f>SUM(E$3:E148)+H149</f>
        <v>-2.1737966687952457</v>
      </c>
      <c r="L149" s="21">
        <f>SUM(F$3:F148)+I149</f>
        <v>-5.161320384177482E-2</v>
      </c>
      <c r="M149" s="21">
        <f>SUM(G$3:G148)+J149</f>
        <v>0.534097499042818</v>
      </c>
      <c r="N149" s="19">
        <f t="shared" si="13"/>
        <v>4.7253919572653071</v>
      </c>
      <c r="O149" s="19">
        <f t="shared" si="14"/>
        <v>2.6639228108125989E-3</v>
      </c>
      <c r="P149" s="19">
        <f t="shared" si="15"/>
        <v>0.285260138483793</v>
      </c>
      <c r="Q149" s="19">
        <f t="shared" si="16"/>
        <v>0.11219661057710008</v>
      </c>
      <c r="R149" s="19">
        <f t="shared" si="17"/>
        <v>-1.1610193642311497</v>
      </c>
      <c r="S149" s="19">
        <f t="shared" si="18"/>
        <v>-2.7566483089479097E-2</v>
      </c>
    </row>
    <row r="150" spans="1:19" x14ac:dyDescent="0.25">
      <c r="A150" s="26">
        <f>Wellpath!E150</f>
        <v>4410</v>
      </c>
      <c r="B150" s="22">
        <v>0</v>
      </c>
      <c r="C150" s="22">
        <f>-COS(Wellpath!L150) / GField</f>
        <v>-5.0985810648896429E-2</v>
      </c>
      <c r="D150" s="22">
        <f>(TAN(Dip) * COS(Wellpath!L150) * SIN(Wellpath!O150)) / GField</f>
        <v>0.15403516094387931</v>
      </c>
      <c r="E150" s="20">
        <f>IF(D150="SING",(A151-A149)/2*Model!$W$7*(-SIN(Wellpath!$M150+Wellpath!$Q150) / GField),Model!$W$7*((drdp!B150+drdp!K150)*'ABXY-TI1S'!$B150+(drdp!E150+drdp!N150)*'ABXY-TI1S'!$C150+(drdp!H150+drdp!Q150)*'ABXY-TI1S'!$D150))</f>
        <v>-1.625411674696739E-2</v>
      </c>
      <c r="F150" s="20">
        <f>IF(D150="SING",(A151-A149)/2*Model!$W$7*(COS(Wellpath!$M150+Wellpath!$Q150) / GField),Model!$W$7*((drdp!C150+drdp!L150)*'ABXY-TI1S'!$B150+(drdp!F150+drdp!O150)*'ABXY-TI1S'!$C150+(drdp!I150+drdp!R150)*'ABXY-TI1S'!$D150))</f>
        <v>1.1882137378090238E-3</v>
      </c>
      <c r="G150" s="20">
        <f>IF(D150="SING",0,Model!$W$7*((drdp!D150+drdp!M150)*'ABXY-TI1S'!$B150+(drdp!G150+drdp!P150)*'ABXY-TI1S'!$C150+(drdp!J150+drdp!S150)*'ABXY-TI1S'!$D150))</f>
        <v>5.2986008705384951E-3</v>
      </c>
      <c r="H150" s="18">
        <f>IF(D150="SING",(A150-A149)/2*Model!$W$7*(-SIN(Wellpath!$M150+Wellpath!$Q150) / GField),Model!$W$7*((drdp!B150)*'ABXY-TI1S'!$B150+(drdp!E150)*'ABXY-TI1S'!$C150+(drdp!H150)*'ABXY-TI1S'!$D150))</f>
        <v>-8.1270583734836949E-3</v>
      </c>
      <c r="I150" s="18">
        <f>IF(D150="SING",(A150-A149)/2*Model!$W$7*(COS(Wellpath!$M150+Wellpath!$Q150) / GField),Model!$W$7*((drdp!C150)*'ABXY-TI1S'!$B150+(drdp!F150)*'ABXY-TI1S'!$C150+(drdp!I150)*'ABXY-TI1S'!$D150))</f>
        <v>5.9410686890451188E-4</v>
      </c>
      <c r="J150" s="18">
        <f>IF(D150="SING",0,Model!$W$7*((drdp!D150)*'ABXY-TI1S'!$B150+(drdp!G150)*'ABXY-TI1S'!$C150+(drdp!J150)*'ABXY-TI1S'!$D150))</f>
        <v>2.6493004352692476E-3</v>
      </c>
      <c r="K150" s="21">
        <f>SUM(E$3:E149)+H150</f>
        <v>-2.1900507855422129</v>
      </c>
      <c r="L150" s="21">
        <f>SUM(F$3:F149)+I150</f>
        <v>-5.0424990103965797E-2</v>
      </c>
      <c r="M150" s="21">
        <f>SUM(G$3:G149)+J150</f>
        <v>0.53939609991335646</v>
      </c>
      <c r="N150" s="19">
        <f t="shared" si="13"/>
        <v>4.7963224432540636</v>
      </c>
      <c r="O150" s="19">
        <f t="shared" si="14"/>
        <v>2.5426796269850485E-3</v>
      </c>
      <c r="P150" s="19">
        <f t="shared" si="15"/>
        <v>0.29094815260173962</v>
      </c>
      <c r="Q150" s="19">
        <f t="shared" si="16"/>
        <v>0.11043328918814861</v>
      </c>
      <c r="R150" s="19">
        <f t="shared" si="17"/>
        <v>-1.1813048523336522</v>
      </c>
      <c r="S150" s="19">
        <f t="shared" si="18"/>
        <v>-2.7199043000248745E-2</v>
      </c>
    </row>
    <row r="151" spans="1:19" x14ac:dyDescent="0.25">
      <c r="A151" s="26">
        <f>Wellpath!E151</f>
        <v>4440</v>
      </c>
      <c r="B151" s="22">
        <v>0</v>
      </c>
      <c r="C151" s="22">
        <f>-COS(Wellpath!L151) / GField</f>
        <v>-5.0985810648896429E-2</v>
      </c>
      <c r="D151" s="22">
        <f>(TAN(Dip) * COS(Wellpath!L151) * SIN(Wellpath!O151)) / GField</f>
        <v>0.15403516094387931</v>
      </c>
      <c r="E151" s="20">
        <f>IF(D151="SING",(A152-A150)/2*Model!$W$7*(-SIN(Wellpath!$M151+Wellpath!$Q151) / GField),Model!$W$7*((drdp!B151+drdp!K151)*'ABXY-TI1S'!$B151+(drdp!E151+drdp!N151)*'ABXY-TI1S'!$C151+(drdp!H151+drdp!Q151)*'ABXY-TI1S'!$D151))</f>
        <v>-1.625411674696739E-2</v>
      </c>
      <c r="F151" s="20">
        <f>IF(D151="SING",(A152-A150)/2*Model!$W$7*(COS(Wellpath!$M151+Wellpath!$Q151) / GField),Model!$W$7*((drdp!C151+drdp!L151)*'ABXY-TI1S'!$B151+(drdp!F151+drdp!O151)*'ABXY-TI1S'!$C151+(drdp!I151+drdp!R151)*'ABXY-TI1S'!$D151))</f>
        <v>1.1882137378090238E-3</v>
      </c>
      <c r="G151" s="20">
        <f>IF(D151="SING",0,Model!$W$7*((drdp!D151+drdp!M151)*'ABXY-TI1S'!$B151+(drdp!G151+drdp!P151)*'ABXY-TI1S'!$C151+(drdp!J151+drdp!S151)*'ABXY-TI1S'!$D151))</f>
        <v>5.2986008705384951E-3</v>
      </c>
      <c r="H151" s="18">
        <f>IF(D151="SING",(A151-A150)/2*Model!$W$7*(-SIN(Wellpath!$M151+Wellpath!$Q151) / GField),Model!$W$7*((drdp!B151)*'ABXY-TI1S'!$B151+(drdp!E151)*'ABXY-TI1S'!$C151+(drdp!H151)*'ABXY-TI1S'!$D151))</f>
        <v>-8.1270583734836949E-3</v>
      </c>
      <c r="I151" s="18">
        <f>IF(D151="SING",(A151-A150)/2*Model!$W$7*(COS(Wellpath!$M151+Wellpath!$Q151) / GField),Model!$W$7*((drdp!C151)*'ABXY-TI1S'!$B151+(drdp!F151)*'ABXY-TI1S'!$C151+(drdp!I151)*'ABXY-TI1S'!$D151))</f>
        <v>5.9410686890451188E-4</v>
      </c>
      <c r="J151" s="18">
        <f>IF(D151="SING",0,Model!$W$7*((drdp!D151)*'ABXY-TI1S'!$B151+(drdp!G151)*'ABXY-TI1S'!$C151+(drdp!J151)*'ABXY-TI1S'!$D151))</f>
        <v>2.6493004352692476E-3</v>
      </c>
      <c r="K151" s="21">
        <f>SUM(E$3:E150)+H151</f>
        <v>-2.2063049022891801</v>
      </c>
      <c r="L151" s="21">
        <f>SUM(F$3:F150)+I151</f>
        <v>-4.9236776366156774E-2</v>
      </c>
      <c r="M151" s="21">
        <f>SUM(G$3:G150)+J151</f>
        <v>0.54469470078389493</v>
      </c>
      <c r="N151" s="19">
        <f t="shared" si="13"/>
        <v>4.8677813218652686</v>
      </c>
      <c r="O151" s="19">
        <f t="shared" si="14"/>
        <v>2.4242601469309341E-3</v>
      </c>
      <c r="P151" s="19">
        <f t="shared" si="15"/>
        <v>0.29669231706205684</v>
      </c>
      <c r="Q151" s="19">
        <f t="shared" si="16"/>
        <v>0.10863134106956773</v>
      </c>
      <c r="R151" s="19">
        <f t="shared" si="17"/>
        <v>-1.2017625885904455</v>
      </c>
      <c r="S151" s="19">
        <f t="shared" si="18"/>
        <v>-2.6819011170327315E-2</v>
      </c>
    </row>
    <row r="152" spans="1:19" x14ac:dyDescent="0.25">
      <c r="A152" s="26">
        <f>Wellpath!E152</f>
        <v>4470</v>
      </c>
      <c r="B152" s="22">
        <v>0</v>
      </c>
      <c r="C152" s="22">
        <f>-COS(Wellpath!L152) / GField</f>
        <v>-5.0985810648896429E-2</v>
      </c>
      <c r="D152" s="22">
        <f>(TAN(Dip) * COS(Wellpath!L152) * SIN(Wellpath!O152)) / GField</f>
        <v>0.15403516094387931</v>
      </c>
      <c r="E152" s="20">
        <f>IF(D152="SING",(A153-A151)/2*Model!$W$7*(-SIN(Wellpath!$M152+Wellpath!$Q152) / GField),Model!$W$7*((drdp!B152+drdp!K152)*'ABXY-TI1S'!$B152+(drdp!E152+drdp!N152)*'ABXY-TI1S'!$C152+(drdp!H152+drdp!Q152)*'ABXY-TI1S'!$D152))</f>
        <v>-1.625411674696739E-2</v>
      </c>
      <c r="F152" s="20">
        <f>IF(D152="SING",(A153-A151)/2*Model!$W$7*(COS(Wellpath!$M152+Wellpath!$Q152) / GField),Model!$W$7*((drdp!C152+drdp!L152)*'ABXY-TI1S'!$B152+(drdp!F152+drdp!O152)*'ABXY-TI1S'!$C152+(drdp!I152+drdp!R152)*'ABXY-TI1S'!$D152))</f>
        <v>1.1882137378090238E-3</v>
      </c>
      <c r="G152" s="20">
        <f>IF(D152="SING",0,Model!$W$7*((drdp!D152+drdp!M152)*'ABXY-TI1S'!$B152+(drdp!G152+drdp!P152)*'ABXY-TI1S'!$C152+(drdp!J152+drdp!S152)*'ABXY-TI1S'!$D152))</f>
        <v>5.2986008705384951E-3</v>
      </c>
      <c r="H152" s="18">
        <f>IF(D152="SING",(A152-A151)/2*Model!$W$7*(-SIN(Wellpath!$M152+Wellpath!$Q152) / GField),Model!$W$7*((drdp!B152)*'ABXY-TI1S'!$B152+(drdp!E152)*'ABXY-TI1S'!$C152+(drdp!H152)*'ABXY-TI1S'!$D152))</f>
        <v>-8.1270583734836949E-3</v>
      </c>
      <c r="I152" s="18">
        <f>IF(D152="SING",(A152-A151)/2*Model!$W$7*(COS(Wellpath!$M152+Wellpath!$Q152) / GField),Model!$W$7*((drdp!C152)*'ABXY-TI1S'!$B152+(drdp!F152)*'ABXY-TI1S'!$C152+(drdp!I152)*'ABXY-TI1S'!$D152))</f>
        <v>5.9410686890451188E-4</v>
      </c>
      <c r="J152" s="18">
        <f>IF(D152="SING",0,Model!$W$7*((drdp!D152)*'ABXY-TI1S'!$B152+(drdp!G152)*'ABXY-TI1S'!$C152+(drdp!J152)*'ABXY-TI1S'!$D152))</f>
        <v>2.6493004352692476E-3</v>
      </c>
      <c r="K152" s="21">
        <f>SUM(E$3:E151)+H152</f>
        <v>-2.2225590190361473</v>
      </c>
      <c r="L152" s="21">
        <f>SUM(F$3:F151)+I152</f>
        <v>-4.8048562628347752E-2</v>
      </c>
      <c r="M152" s="21">
        <f>SUM(G$3:G151)+J152</f>
        <v>0.54999330165443339</v>
      </c>
      <c r="N152" s="19">
        <f t="shared" si="13"/>
        <v>4.939768593098921</v>
      </c>
      <c r="O152" s="19">
        <f t="shared" si="14"/>
        <v>2.3086643706502563E-3</v>
      </c>
      <c r="P152" s="19">
        <f t="shared" si="15"/>
        <v>0.30249263186474457</v>
      </c>
      <c r="Q152" s="19">
        <f t="shared" si="16"/>
        <v>0.10679076622135747</v>
      </c>
      <c r="R152" s="19">
        <f t="shared" si="17"/>
        <v>-1.2223925730015293</v>
      </c>
      <c r="S152" s="19">
        <f t="shared" si="18"/>
        <v>-2.6426387599714801E-2</v>
      </c>
    </row>
    <row r="153" spans="1:19" x14ac:dyDescent="0.25">
      <c r="A153" s="26">
        <f>Wellpath!E153</f>
        <v>4500</v>
      </c>
      <c r="B153" s="22">
        <v>0</v>
      </c>
      <c r="C153" s="22">
        <f>-COS(Wellpath!L153) / GField</f>
        <v>-5.0985810648896429E-2</v>
      </c>
      <c r="D153" s="22">
        <f>(TAN(Dip) * COS(Wellpath!L153) * SIN(Wellpath!O153)) / GField</f>
        <v>0.15403516094387931</v>
      </c>
      <c r="E153" s="20">
        <f>IF(D153="SING",(A154-A152)/2*Model!$W$7*(-SIN(Wellpath!$M153+Wellpath!$Q153) / GField),Model!$W$7*((drdp!B153+drdp!K153)*'ABXY-TI1S'!$B153+(drdp!E153+drdp!N153)*'ABXY-TI1S'!$C153+(drdp!H153+drdp!Q153)*'ABXY-TI1S'!$D153))</f>
        <v>-1.625411674696739E-2</v>
      </c>
      <c r="F153" s="20">
        <f>IF(D153="SING",(A154-A152)/2*Model!$W$7*(COS(Wellpath!$M153+Wellpath!$Q153) / GField),Model!$W$7*((drdp!C153+drdp!L153)*'ABXY-TI1S'!$B153+(drdp!F153+drdp!O153)*'ABXY-TI1S'!$C153+(drdp!I153+drdp!R153)*'ABXY-TI1S'!$D153))</f>
        <v>1.1882137378090238E-3</v>
      </c>
      <c r="G153" s="20">
        <f>IF(D153="SING",0,Model!$W$7*((drdp!D153+drdp!M153)*'ABXY-TI1S'!$B153+(drdp!G153+drdp!P153)*'ABXY-TI1S'!$C153+(drdp!J153+drdp!S153)*'ABXY-TI1S'!$D153))</f>
        <v>5.2986008705384951E-3</v>
      </c>
      <c r="H153" s="18">
        <f>IF(D153="SING",(A153-A152)/2*Model!$W$7*(-SIN(Wellpath!$M153+Wellpath!$Q153) / GField),Model!$W$7*((drdp!B153)*'ABXY-TI1S'!$B153+(drdp!E153)*'ABXY-TI1S'!$C153+(drdp!H153)*'ABXY-TI1S'!$D153))</f>
        <v>-8.1270583734836949E-3</v>
      </c>
      <c r="I153" s="18">
        <f>IF(D153="SING",(A153-A152)/2*Model!$W$7*(COS(Wellpath!$M153+Wellpath!$Q153) / GField),Model!$W$7*((drdp!C153)*'ABXY-TI1S'!$B153+(drdp!F153)*'ABXY-TI1S'!$C153+(drdp!I153)*'ABXY-TI1S'!$D153))</f>
        <v>5.9410686890451188E-4</v>
      </c>
      <c r="J153" s="18">
        <f>IF(D153="SING",0,Model!$W$7*((drdp!D153)*'ABXY-TI1S'!$B153+(drdp!G153)*'ABXY-TI1S'!$C153+(drdp!J153)*'ABXY-TI1S'!$D153))</f>
        <v>2.6493004352692476E-3</v>
      </c>
      <c r="K153" s="21">
        <f>SUM(E$3:E152)+H153</f>
        <v>-2.2388131357831145</v>
      </c>
      <c r="L153" s="21">
        <f>SUM(F$3:F152)+I153</f>
        <v>-4.6860348890538729E-2</v>
      </c>
      <c r="M153" s="21">
        <f>SUM(G$3:G152)+J153</f>
        <v>0.55529190252497185</v>
      </c>
      <c r="N153" s="19">
        <f t="shared" si="13"/>
        <v>5.0122842569550219</v>
      </c>
      <c r="O153" s="19">
        <f t="shared" si="14"/>
        <v>2.1958922981430143E-3</v>
      </c>
      <c r="P153" s="19">
        <f t="shared" si="15"/>
        <v>0.30834909700980284</v>
      </c>
      <c r="Q153" s="19">
        <f t="shared" si="16"/>
        <v>0.10491156464351781</v>
      </c>
      <c r="R153" s="19">
        <f t="shared" si="17"/>
        <v>-1.2431948055669038</v>
      </c>
      <c r="S153" s="19">
        <f t="shared" si="18"/>
        <v>-2.6021172288411203E-2</v>
      </c>
    </row>
    <row r="154" spans="1:19" x14ac:dyDescent="0.25">
      <c r="A154" s="26">
        <f>Wellpath!E154</f>
        <v>4530</v>
      </c>
      <c r="B154" s="22">
        <v>0</v>
      </c>
      <c r="C154" s="22">
        <f>-COS(Wellpath!L154) / GField</f>
        <v>-5.0985810648896429E-2</v>
      </c>
      <c r="D154" s="22">
        <f>(TAN(Dip) * COS(Wellpath!L154) * SIN(Wellpath!O154)) / GField</f>
        <v>0.15403516094387931</v>
      </c>
      <c r="E154" s="20">
        <f>IF(D154="SING",(A155-A153)/2*Model!$W$7*(-SIN(Wellpath!$M154+Wellpath!$Q154) / GField),Model!$W$7*((drdp!B154+drdp!K154)*'ABXY-TI1S'!$B154+(drdp!E154+drdp!N154)*'ABXY-TI1S'!$C154+(drdp!H154+drdp!Q154)*'ABXY-TI1S'!$D154))</f>
        <v>-1.625411674696739E-2</v>
      </c>
      <c r="F154" s="20">
        <f>IF(D154="SING",(A155-A153)/2*Model!$W$7*(COS(Wellpath!$M154+Wellpath!$Q154) / GField),Model!$W$7*((drdp!C154+drdp!L154)*'ABXY-TI1S'!$B154+(drdp!F154+drdp!O154)*'ABXY-TI1S'!$C154+(drdp!I154+drdp!R154)*'ABXY-TI1S'!$D154))</f>
        <v>1.1882137378090238E-3</v>
      </c>
      <c r="G154" s="20">
        <f>IF(D154="SING",0,Model!$W$7*((drdp!D154+drdp!M154)*'ABXY-TI1S'!$B154+(drdp!G154+drdp!P154)*'ABXY-TI1S'!$C154+(drdp!J154+drdp!S154)*'ABXY-TI1S'!$D154))</f>
        <v>5.2986008705384951E-3</v>
      </c>
      <c r="H154" s="18">
        <f>IF(D154="SING",(A154-A153)/2*Model!$W$7*(-SIN(Wellpath!$M154+Wellpath!$Q154) / GField),Model!$W$7*((drdp!B154)*'ABXY-TI1S'!$B154+(drdp!E154)*'ABXY-TI1S'!$C154+(drdp!H154)*'ABXY-TI1S'!$D154))</f>
        <v>-8.1270583734836949E-3</v>
      </c>
      <c r="I154" s="18">
        <f>IF(D154="SING",(A154-A153)/2*Model!$W$7*(COS(Wellpath!$M154+Wellpath!$Q154) / GField),Model!$W$7*((drdp!C154)*'ABXY-TI1S'!$B154+(drdp!F154)*'ABXY-TI1S'!$C154+(drdp!I154)*'ABXY-TI1S'!$D154))</f>
        <v>5.9410686890451188E-4</v>
      </c>
      <c r="J154" s="18">
        <f>IF(D154="SING",0,Model!$W$7*((drdp!D154)*'ABXY-TI1S'!$B154+(drdp!G154)*'ABXY-TI1S'!$C154+(drdp!J154)*'ABXY-TI1S'!$D154))</f>
        <v>2.6493004352692476E-3</v>
      </c>
      <c r="K154" s="21">
        <f>SUM(E$3:E153)+H154</f>
        <v>-2.2550672525300817</v>
      </c>
      <c r="L154" s="21">
        <f>SUM(F$3:F153)+I154</f>
        <v>-4.5672135152729706E-2</v>
      </c>
      <c r="M154" s="21">
        <f>SUM(G$3:G153)+J154</f>
        <v>0.56059050339551031</v>
      </c>
      <c r="N154" s="19">
        <f t="shared" si="13"/>
        <v>5.0853283134335712</v>
      </c>
      <c r="O154" s="19">
        <f t="shared" si="14"/>
        <v>2.0859439294092087E-3</v>
      </c>
      <c r="P154" s="19">
        <f t="shared" si="15"/>
        <v>0.31426171249723167</v>
      </c>
      <c r="Q154" s="19">
        <f t="shared" si="16"/>
        <v>0.10299373633604875</v>
      </c>
      <c r="R154" s="19">
        <f t="shared" si="17"/>
        <v>-1.2641692862865688</v>
      </c>
      <c r="S154" s="19">
        <f t="shared" si="18"/>
        <v>-2.5603365236416528E-2</v>
      </c>
    </row>
    <row r="155" spans="1:19" x14ac:dyDescent="0.25">
      <c r="A155" s="26">
        <f>Wellpath!E155</f>
        <v>4560</v>
      </c>
      <c r="B155" s="22">
        <v>0</v>
      </c>
      <c r="C155" s="22">
        <f>-COS(Wellpath!L155) / GField</f>
        <v>-5.0985810648896429E-2</v>
      </c>
      <c r="D155" s="22">
        <f>(TAN(Dip) * COS(Wellpath!L155) * SIN(Wellpath!O155)) / GField</f>
        <v>0.15403516094387931</v>
      </c>
      <c r="E155" s="20">
        <f>IF(D155="SING",(A156-A154)/2*Model!$W$7*(-SIN(Wellpath!$M155+Wellpath!$Q155) / GField),Model!$W$7*((drdp!B155+drdp!K155)*'ABXY-TI1S'!$B155+(drdp!E155+drdp!N155)*'ABXY-TI1S'!$C155+(drdp!H155+drdp!Q155)*'ABXY-TI1S'!$D155))</f>
        <v>-1.625411674696739E-2</v>
      </c>
      <c r="F155" s="20">
        <f>IF(D155="SING",(A156-A154)/2*Model!$W$7*(COS(Wellpath!$M155+Wellpath!$Q155) / GField),Model!$W$7*((drdp!C155+drdp!L155)*'ABXY-TI1S'!$B155+(drdp!F155+drdp!O155)*'ABXY-TI1S'!$C155+(drdp!I155+drdp!R155)*'ABXY-TI1S'!$D155))</f>
        <v>1.1882137378090238E-3</v>
      </c>
      <c r="G155" s="20">
        <f>IF(D155="SING",0,Model!$W$7*((drdp!D155+drdp!M155)*'ABXY-TI1S'!$B155+(drdp!G155+drdp!P155)*'ABXY-TI1S'!$C155+(drdp!J155+drdp!S155)*'ABXY-TI1S'!$D155))</f>
        <v>5.2986008705384951E-3</v>
      </c>
      <c r="H155" s="18">
        <f>IF(D155="SING",(A155-A154)/2*Model!$W$7*(-SIN(Wellpath!$M155+Wellpath!$Q155) / GField),Model!$W$7*((drdp!B155)*'ABXY-TI1S'!$B155+(drdp!E155)*'ABXY-TI1S'!$C155+(drdp!H155)*'ABXY-TI1S'!$D155))</f>
        <v>-8.1270583734836949E-3</v>
      </c>
      <c r="I155" s="18">
        <f>IF(D155="SING",(A155-A154)/2*Model!$W$7*(COS(Wellpath!$M155+Wellpath!$Q155) / GField),Model!$W$7*((drdp!C155)*'ABXY-TI1S'!$B155+(drdp!F155)*'ABXY-TI1S'!$C155+(drdp!I155)*'ABXY-TI1S'!$D155))</f>
        <v>5.9410686890451188E-4</v>
      </c>
      <c r="J155" s="18">
        <f>IF(D155="SING",0,Model!$W$7*((drdp!D155)*'ABXY-TI1S'!$B155+(drdp!G155)*'ABXY-TI1S'!$C155+(drdp!J155)*'ABXY-TI1S'!$D155))</f>
        <v>2.6493004352692476E-3</v>
      </c>
      <c r="K155" s="21">
        <f>SUM(E$3:E154)+H155</f>
        <v>-2.2713213692770489</v>
      </c>
      <c r="L155" s="21">
        <f>SUM(F$3:F154)+I155</f>
        <v>-4.4483921414920684E-2</v>
      </c>
      <c r="M155" s="21">
        <f>SUM(G$3:G154)+J155</f>
        <v>0.56588910426604877</v>
      </c>
      <c r="N155" s="19">
        <f t="shared" si="13"/>
        <v>5.158900762534568</v>
      </c>
      <c r="O155" s="19">
        <f t="shared" si="14"/>
        <v>1.9788192644488388E-3</v>
      </c>
      <c r="P155" s="19">
        <f t="shared" si="15"/>
        <v>0.320230478327031</v>
      </c>
      <c r="Q155" s="19">
        <f t="shared" si="16"/>
        <v>0.10103728129895029</v>
      </c>
      <c r="R155" s="19">
        <f t="shared" si="17"/>
        <v>-1.2853160151605245</v>
      </c>
      <c r="S155" s="19">
        <f t="shared" si="18"/>
        <v>-2.5172966443730769E-2</v>
      </c>
    </row>
    <row r="156" spans="1:19" x14ac:dyDescent="0.25">
      <c r="A156" s="26">
        <f>Wellpath!E156</f>
        <v>4590</v>
      </c>
      <c r="B156" s="22">
        <v>0</v>
      </c>
      <c r="C156" s="22">
        <f>-COS(Wellpath!L156) / GField</f>
        <v>-5.0985810648896429E-2</v>
      </c>
      <c r="D156" s="22">
        <f>(TAN(Dip) * COS(Wellpath!L156) * SIN(Wellpath!O156)) / GField</f>
        <v>0.15403516094387931</v>
      </c>
      <c r="E156" s="20">
        <f>IF(D156="SING",(A157-A155)/2*Model!$W$7*(-SIN(Wellpath!$M156+Wellpath!$Q156) / GField),Model!$W$7*((drdp!B156+drdp!K156)*'ABXY-TI1S'!$B156+(drdp!E156+drdp!N156)*'ABXY-TI1S'!$C156+(drdp!H156+drdp!Q156)*'ABXY-TI1S'!$D156))</f>
        <v>-1.625411674696739E-2</v>
      </c>
      <c r="F156" s="20">
        <f>IF(D156="SING",(A157-A155)/2*Model!$W$7*(COS(Wellpath!$M156+Wellpath!$Q156) / GField),Model!$W$7*((drdp!C156+drdp!L156)*'ABXY-TI1S'!$B156+(drdp!F156+drdp!O156)*'ABXY-TI1S'!$C156+(drdp!I156+drdp!R156)*'ABXY-TI1S'!$D156))</f>
        <v>1.1882137378090238E-3</v>
      </c>
      <c r="G156" s="20">
        <f>IF(D156="SING",0,Model!$W$7*((drdp!D156+drdp!M156)*'ABXY-TI1S'!$B156+(drdp!G156+drdp!P156)*'ABXY-TI1S'!$C156+(drdp!J156+drdp!S156)*'ABXY-TI1S'!$D156))</f>
        <v>5.2986008705384951E-3</v>
      </c>
      <c r="H156" s="18">
        <f>IF(D156="SING",(A156-A155)/2*Model!$W$7*(-SIN(Wellpath!$M156+Wellpath!$Q156) / GField),Model!$W$7*((drdp!B156)*'ABXY-TI1S'!$B156+(drdp!E156)*'ABXY-TI1S'!$C156+(drdp!H156)*'ABXY-TI1S'!$D156))</f>
        <v>-8.1270583734836949E-3</v>
      </c>
      <c r="I156" s="18">
        <f>IF(D156="SING",(A156-A155)/2*Model!$W$7*(COS(Wellpath!$M156+Wellpath!$Q156) / GField),Model!$W$7*((drdp!C156)*'ABXY-TI1S'!$B156+(drdp!F156)*'ABXY-TI1S'!$C156+(drdp!I156)*'ABXY-TI1S'!$D156))</f>
        <v>5.9410686890451188E-4</v>
      </c>
      <c r="J156" s="18">
        <f>IF(D156="SING",0,Model!$W$7*((drdp!D156)*'ABXY-TI1S'!$B156+(drdp!G156)*'ABXY-TI1S'!$C156+(drdp!J156)*'ABXY-TI1S'!$D156))</f>
        <v>2.6493004352692476E-3</v>
      </c>
      <c r="K156" s="21">
        <f>SUM(E$3:E155)+H156</f>
        <v>-2.2875754860240161</v>
      </c>
      <c r="L156" s="21">
        <f>SUM(F$3:F155)+I156</f>
        <v>-4.3295707677111661E-2</v>
      </c>
      <c r="M156" s="21">
        <f>SUM(G$3:G155)+J156</f>
        <v>0.57118770513658723</v>
      </c>
      <c r="N156" s="19">
        <f t="shared" si="13"/>
        <v>5.2330016042580132</v>
      </c>
      <c r="O156" s="19">
        <f t="shared" si="14"/>
        <v>1.8745183032619055E-3</v>
      </c>
      <c r="P156" s="19">
        <f t="shared" si="15"/>
        <v>0.32625539449920093</v>
      </c>
      <c r="Q156" s="19">
        <f t="shared" si="16"/>
        <v>9.904219953222243E-2</v>
      </c>
      <c r="R156" s="19">
        <f t="shared" si="17"/>
        <v>-1.306634992188771</v>
      </c>
      <c r="S156" s="19">
        <f t="shared" si="18"/>
        <v>-2.4729975910353932E-2</v>
      </c>
    </row>
    <row r="157" spans="1:19" x14ac:dyDescent="0.25">
      <c r="A157" s="26">
        <f>Wellpath!E157</f>
        <v>4620</v>
      </c>
      <c r="B157" s="22">
        <v>0</v>
      </c>
      <c r="C157" s="22">
        <f>-COS(Wellpath!L157) / GField</f>
        <v>-5.0985810648896429E-2</v>
      </c>
      <c r="D157" s="22">
        <f>(TAN(Dip) * COS(Wellpath!L157) * SIN(Wellpath!O157)) / GField</f>
        <v>0.15403516094387931</v>
      </c>
      <c r="E157" s="20">
        <f>IF(D157="SING",(A158-A156)/2*Model!$W$7*(-SIN(Wellpath!$M157+Wellpath!$Q157) / GField),Model!$W$7*((drdp!B157+drdp!K157)*'ABXY-TI1S'!$B157+(drdp!E157+drdp!N157)*'ABXY-TI1S'!$C157+(drdp!H157+drdp!Q157)*'ABXY-TI1S'!$D157))</f>
        <v>-1.625411674696739E-2</v>
      </c>
      <c r="F157" s="20">
        <f>IF(D157="SING",(A158-A156)/2*Model!$W$7*(COS(Wellpath!$M157+Wellpath!$Q157) / GField),Model!$W$7*((drdp!C157+drdp!L157)*'ABXY-TI1S'!$B157+(drdp!F157+drdp!O157)*'ABXY-TI1S'!$C157+(drdp!I157+drdp!R157)*'ABXY-TI1S'!$D157))</f>
        <v>1.1882137378090238E-3</v>
      </c>
      <c r="G157" s="20">
        <f>IF(D157="SING",0,Model!$W$7*((drdp!D157+drdp!M157)*'ABXY-TI1S'!$B157+(drdp!G157+drdp!P157)*'ABXY-TI1S'!$C157+(drdp!J157+drdp!S157)*'ABXY-TI1S'!$D157))</f>
        <v>5.2986008705384951E-3</v>
      </c>
      <c r="H157" s="18">
        <f>IF(D157="SING",(A157-A156)/2*Model!$W$7*(-SIN(Wellpath!$M157+Wellpath!$Q157) / GField),Model!$W$7*((drdp!B157)*'ABXY-TI1S'!$B157+(drdp!E157)*'ABXY-TI1S'!$C157+(drdp!H157)*'ABXY-TI1S'!$D157))</f>
        <v>-8.1270583734836949E-3</v>
      </c>
      <c r="I157" s="18">
        <f>IF(D157="SING",(A157-A156)/2*Model!$W$7*(COS(Wellpath!$M157+Wellpath!$Q157) / GField),Model!$W$7*((drdp!C157)*'ABXY-TI1S'!$B157+(drdp!F157)*'ABXY-TI1S'!$C157+(drdp!I157)*'ABXY-TI1S'!$D157))</f>
        <v>5.9410686890451188E-4</v>
      </c>
      <c r="J157" s="18">
        <f>IF(D157="SING",0,Model!$W$7*((drdp!D157)*'ABXY-TI1S'!$B157+(drdp!G157)*'ABXY-TI1S'!$C157+(drdp!J157)*'ABXY-TI1S'!$D157))</f>
        <v>2.6493004352692476E-3</v>
      </c>
      <c r="K157" s="21">
        <f>SUM(E$3:E156)+H157</f>
        <v>-2.3038296027709833</v>
      </c>
      <c r="L157" s="21">
        <f>SUM(F$3:F156)+I157</f>
        <v>-4.2107493939302638E-2</v>
      </c>
      <c r="M157" s="21">
        <f>SUM(G$3:G156)+J157</f>
        <v>0.57648630600712569</v>
      </c>
      <c r="N157" s="19">
        <f t="shared" si="13"/>
        <v>5.3076308386039068</v>
      </c>
      <c r="O157" s="19">
        <f t="shared" si="14"/>
        <v>1.7730410458484083E-3</v>
      </c>
      <c r="P157" s="19">
        <f t="shared" si="15"/>
        <v>0.33233646101374137</v>
      </c>
      <c r="Q157" s="19">
        <f t="shared" si="16"/>
        <v>9.7008491035865188E-2</v>
      </c>
      <c r="R157" s="19">
        <f t="shared" si="17"/>
        <v>-1.328126217371308</v>
      </c>
      <c r="S157" s="19">
        <f t="shared" si="18"/>
        <v>-2.4274393636286012E-2</v>
      </c>
    </row>
    <row r="158" spans="1:19" x14ac:dyDescent="0.25">
      <c r="A158" s="26">
        <f>Wellpath!E158</f>
        <v>4650</v>
      </c>
      <c r="B158" s="22">
        <v>0</v>
      </c>
      <c r="C158" s="22">
        <f>-COS(Wellpath!L158) / GField</f>
        <v>-5.0985810648896429E-2</v>
      </c>
      <c r="D158" s="22">
        <f>(TAN(Dip) * COS(Wellpath!L158) * SIN(Wellpath!O158)) / GField</f>
        <v>0.15403516094387931</v>
      </c>
      <c r="E158" s="20">
        <f>IF(D158="SING",(A159-A157)/2*Model!$W$7*(-SIN(Wellpath!$M158+Wellpath!$Q158) / GField),Model!$W$7*((drdp!B158+drdp!K158)*'ABXY-TI1S'!$B158+(drdp!E158+drdp!N158)*'ABXY-TI1S'!$C158+(drdp!H158+drdp!Q158)*'ABXY-TI1S'!$D158))</f>
        <v>-1.625411674696739E-2</v>
      </c>
      <c r="F158" s="20">
        <f>IF(D158="SING",(A159-A157)/2*Model!$W$7*(COS(Wellpath!$M158+Wellpath!$Q158) / GField),Model!$W$7*((drdp!C158+drdp!L158)*'ABXY-TI1S'!$B158+(drdp!F158+drdp!O158)*'ABXY-TI1S'!$C158+(drdp!I158+drdp!R158)*'ABXY-TI1S'!$D158))</f>
        <v>1.1882137378090238E-3</v>
      </c>
      <c r="G158" s="20">
        <f>IF(D158="SING",0,Model!$W$7*((drdp!D158+drdp!M158)*'ABXY-TI1S'!$B158+(drdp!G158+drdp!P158)*'ABXY-TI1S'!$C158+(drdp!J158+drdp!S158)*'ABXY-TI1S'!$D158))</f>
        <v>5.2986008705384951E-3</v>
      </c>
      <c r="H158" s="18">
        <f>IF(D158="SING",(A158-A157)/2*Model!$W$7*(-SIN(Wellpath!$M158+Wellpath!$Q158) / GField),Model!$W$7*((drdp!B158)*'ABXY-TI1S'!$B158+(drdp!E158)*'ABXY-TI1S'!$C158+(drdp!H158)*'ABXY-TI1S'!$D158))</f>
        <v>-8.1270583734836949E-3</v>
      </c>
      <c r="I158" s="18">
        <f>IF(D158="SING",(A158-A157)/2*Model!$W$7*(COS(Wellpath!$M158+Wellpath!$Q158) / GField),Model!$W$7*((drdp!C158)*'ABXY-TI1S'!$B158+(drdp!F158)*'ABXY-TI1S'!$C158+(drdp!I158)*'ABXY-TI1S'!$D158))</f>
        <v>5.9410686890451188E-4</v>
      </c>
      <c r="J158" s="18">
        <f>IF(D158="SING",0,Model!$W$7*((drdp!D158)*'ABXY-TI1S'!$B158+(drdp!G158)*'ABXY-TI1S'!$C158+(drdp!J158)*'ABXY-TI1S'!$D158))</f>
        <v>2.6493004352692476E-3</v>
      </c>
      <c r="K158" s="21">
        <f>SUM(E$3:E157)+H158</f>
        <v>-2.3200837195179504</v>
      </c>
      <c r="L158" s="21">
        <f>SUM(F$3:F157)+I158</f>
        <v>-4.0919280201493616E-2</v>
      </c>
      <c r="M158" s="21">
        <f>SUM(G$3:G157)+J158</f>
        <v>0.58178490687766415</v>
      </c>
      <c r="N158" s="19">
        <f t="shared" si="13"/>
        <v>5.382788465572248</v>
      </c>
      <c r="O158" s="19">
        <f t="shared" si="14"/>
        <v>1.6743874922083475E-3</v>
      </c>
      <c r="P158" s="19">
        <f t="shared" si="15"/>
        <v>0.33847367787065236</v>
      </c>
      <c r="Q158" s="19">
        <f t="shared" si="16"/>
        <v>9.4936155809878534E-2</v>
      </c>
      <c r="R158" s="19">
        <f t="shared" si="17"/>
        <v>-1.3497896907081355</v>
      </c>
      <c r="S158" s="19">
        <f t="shared" si="18"/>
        <v>-2.380621962152701E-2</v>
      </c>
    </row>
    <row r="159" spans="1:19" x14ac:dyDescent="0.25">
      <c r="A159" s="26">
        <f>Wellpath!E159</f>
        <v>4680</v>
      </c>
      <c r="B159" s="22">
        <v>0</v>
      </c>
      <c r="C159" s="22">
        <f>-COS(Wellpath!L159) / GField</f>
        <v>-5.0985810648896429E-2</v>
      </c>
      <c r="D159" s="22">
        <f>(TAN(Dip) * COS(Wellpath!L159) * SIN(Wellpath!O159)) / GField</f>
        <v>0.15403516094387931</v>
      </c>
      <c r="E159" s="20">
        <f>IF(D159="SING",(A160-A158)/2*Model!$W$7*(-SIN(Wellpath!$M159+Wellpath!$Q159) / GField),Model!$W$7*((drdp!B159+drdp!K159)*'ABXY-TI1S'!$B159+(drdp!E159+drdp!N159)*'ABXY-TI1S'!$C159+(drdp!H159+drdp!Q159)*'ABXY-TI1S'!$D159))</f>
        <v>-1.625411674696739E-2</v>
      </c>
      <c r="F159" s="20">
        <f>IF(D159="SING",(A160-A158)/2*Model!$W$7*(COS(Wellpath!$M159+Wellpath!$Q159) / GField),Model!$W$7*((drdp!C159+drdp!L159)*'ABXY-TI1S'!$B159+(drdp!F159+drdp!O159)*'ABXY-TI1S'!$C159+(drdp!I159+drdp!R159)*'ABXY-TI1S'!$D159))</f>
        <v>1.1882137378090238E-3</v>
      </c>
      <c r="G159" s="20">
        <f>IF(D159="SING",0,Model!$W$7*((drdp!D159+drdp!M159)*'ABXY-TI1S'!$B159+(drdp!G159+drdp!P159)*'ABXY-TI1S'!$C159+(drdp!J159+drdp!S159)*'ABXY-TI1S'!$D159))</f>
        <v>5.2986008705384951E-3</v>
      </c>
      <c r="H159" s="18">
        <f>IF(D159="SING",(A159-A158)/2*Model!$W$7*(-SIN(Wellpath!$M159+Wellpath!$Q159) / GField),Model!$W$7*((drdp!B159)*'ABXY-TI1S'!$B159+(drdp!E159)*'ABXY-TI1S'!$C159+(drdp!H159)*'ABXY-TI1S'!$D159))</f>
        <v>-8.1270583734836949E-3</v>
      </c>
      <c r="I159" s="18">
        <f>IF(D159="SING",(A159-A158)/2*Model!$W$7*(COS(Wellpath!$M159+Wellpath!$Q159) / GField),Model!$W$7*((drdp!C159)*'ABXY-TI1S'!$B159+(drdp!F159)*'ABXY-TI1S'!$C159+(drdp!I159)*'ABXY-TI1S'!$D159))</f>
        <v>5.9410686890451188E-4</v>
      </c>
      <c r="J159" s="18">
        <f>IF(D159="SING",0,Model!$W$7*((drdp!D159)*'ABXY-TI1S'!$B159+(drdp!G159)*'ABXY-TI1S'!$C159+(drdp!J159)*'ABXY-TI1S'!$D159))</f>
        <v>2.6493004352692476E-3</v>
      </c>
      <c r="K159" s="21">
        <f>SUM(E$3:E158)+H159</f>
        <v>-2.3363378362649176</v>
      </c>
      <c r="L159" s="21">
        <f>SUM(F$3:F158)+I159</f>
        <v>-3.9731066463684593E-2</v>
      </c>
      <c r="M159" s="21">
        <f>SUM(G$3:G158)+J159</f>
        <v>0.58708350774820262</v>
      </c>
      <c r="N159" s="19">
        <f t="shared" si="13"/>
        <v>5.4584744851630376</v>
      </c>
      <c r="O159" s="19">
        <f t="shared" si="14"/>
        <v>1.5785576423417225E-3</v>
      </c>
      <c r="P159" s="19">
        <f t="shared" si="15"/>
        <v>0.3446670450699339</v>
      </c>
      <c r="Q159" s="19">
        <f t="shared" si="16"/>
        <v>9.2825193854262494E-2</v>
      </c>
      <c r="R159" s="19">
        <f t="shared" si="17"/>
        <v>-1.3716254121992537</v>
      </c>
      <c r="S159" s="19">
        <f t="shared" si="18"/>
        <v>-2.3325453866076928E-2</v>
      </c>
    </row>
    <row r="160" spans="1:19" x14ac:dyDescent="0.25">
      <c r="A160" s="26">
        <f>Wellpath!E160</f>
        <v>4710</v>
      </c>
      <c r="B160" s="22">
        <v>0</v>
      </c>
      <c r="C160" s="22">
        <f>-COS(Wellpath!L160) / GField</f>
        <v>-5.0985810648896429E-2</v>
      </c>
      <c r="D160" s="22">
        <f>(TAN(Dip) * COS(Wellpath!L160) * SIN(Wellpath!O160)) / GField</f>
        <v>0.15403516094387931</v>
      </c>
      <c r="E160" s="20">
        <f>IF(D160="SING",(A161-A159)/2*Model!$W$7*(-SIN(Wellpath!$M160+Wellpath!$Q160) / GField),Model!$W$7*((drdp!B160+drdp!K160)*'ABXY-TI1S'!$B160+(drdp!E160+drdp!N160)*'ABXY-TI1S'!$C160+(drdp!H160+drdp!Q160)*'ABXY-TI1S'!$D160))</f>
        <v>-1.625411674696739E-2</v>
      </c>
      <c r="F160" s="20">
        <f>IF(D160="SING",(A161-A159)/2*Model!$W$7*(COS(Wellpath!$M160+Wellpath!$Q160) / GField),Model!$W$7*((drdp!C160+drdp!L160)*'ABXY-TI1S'!$B160+(drdp!F160+drdp!O160)*'ABXY-TI1S'!$C160+(drdp!I160+drdp!R160)*'ABXY-TI1S'!$D160))</f>
        <v>1.1882137378090238E-3</v>
      </c>
      <c r="G160" s="20">
        <f>IF(D160="SING",0,Model!$W$7*((drdp!D160+drdp!M160)*'ABXY-TI1S'!$B160+(drdp!G160+drdp!P160)*'ABXY-TI1S'!$C160+(drdp!J160+drdp!S160)*'ABXY-TI1S'!$D160))</f>
        <v>5.2986008705384951E-3</v>
      </c>
      <c r="H160" s="18">
        <f>IF(D160="SING",(A160-A159)/2*Model!$W$7*(-SIN(Wellpath!$M160+Wellpath!$Q160) / GField),Model!$W$7*((drdp!B160)*'ABXY-TI1S'!$B160+(drdp!E160)*'ABXY-TI1S'!$C160+(drdp!H160)*'ABXY-TI1S'!$D160))</f>
        <v>-8.1270583734836949E-3</v>
      </c>
      <c r="I160" s="18">
        <f>IF(D160="SING",(A160-A159)/2*Model!$W$7*(COS(Wellpath!$M160+Wellpath!$Q160) / GField),Model!$W$7*((drdp!C160)*'ABXY-TI1S'!$B160+(drdp!F160)*'ABXY-TI1S'!$C160+(drdp!I160)*'ABXY-TI1S'!$D160))</f>
        <v>5.9410686890451188E-4</v>
      </c>
      <c r="J160" s="18">
        <f>IF(D160="SING",0,Model!$W$7*((drdp!D160)*'ABXY-TI1S'!$B160+(drdp!G160)*'ABXY-TI1S'!$C160+(drdp!J160)*'ABXY-TI1S'!$D160))</f>
        <v>2.6493004352692476E-3</v>
      </c>
      <c r="K160" s="21">
        <f>SUM(E$3:E159)+H160</f>
        <v>-2.3525919530118848</v>
      </c>
      <c r="L160" s="21">
        <f>SUM(F$3:F159)+I160</f>
        <v>-3.854285272587557E-2</v>
      </c>
      <c r="M160" s="21">
        <f>SUM(G$3:G159)+J160</f>
        <v>0.59238210861874108</v>
      </c>
      <c r="N160" s="19">
        <f t="shared" si="13"/>
        <v>5.5346888973762747</v>
      </c>
      <c r="O160" s="19">
        <f t="shared" si="14"/>
        <v>1.4855514962485339E-3</v>
      </c>
      <c r="P160" s="19">
        <f t="shared" si="15"/>
        <v>0.35091656261158594</v>
      </c>
      <c r="Q160" s="19">
        <f t="shared" si="16"/>
        <v>9.0675605169017057E-2</v>
      </c>
      <c r="R160" s="19">
        <f t="shared" si="17"/>
        <v>-1.3936333818446627</v>
      </c>
      <c r="S160" s="19">
        <f t="shared" si="18"/>
        <v>-2.2832096369935762E-2</v>
      </c>
    </row>
    <row r="161" spans="1:19" x14ac:dyDescent="0.25">
      <c r="A161" s="26">
        <f>Wellpath!E161</f>
        <v>4740</v>
      </c>
      <c r="B161" s="22">
        <v>0</v>
      </c>
      <c r="C161" s="22">
        <f>-COS(Wellpath!L161) / GField</f>
        <v>-5.0985810648896429E-2</v>
      </c>
      <c r="D161" s="22">
        <f>(TAN(Dip) * COS(Wellpath!L161) * SIN(Wellpath!O161)) / GField</f>
        <v>0.15403516094387931</v>
      </c>
      <c r="E161" s="20">
        <f>IF(D161="SING",(A162-A160)/2*Model!$W$7*(-SIN(Wellpath!$M161+Wellpath!$Q161) / GField),Model!$W$7*((drdp!B161+drdp!K161)*'ABXY-TI1S'!$B161+(drdp!E161+drdp!N161)*'ABXY-TI1S'!$C161+(drdp!H161+drdp!Q161)*'ABXY-TI1S'!$D161))</f>
        <v>-1.625411674696739E-2</v>
      </c>
      <c r="F161" s="20">
        <f>IF(D161="SING",(A162-A160)/2*Model!$W$7*(COS(Wellpath!$M161+Wellpath!$Q161) / GField),Model!$W$7*((drdp!C161+drdp!L161)*'ABXY-TI1S'!$B161+(drdp!F161+drdp!O161)*'ABXY-TI1S'!$C161+(drdp!I161+drdp!R161)*'ABXY-TI1S'!$D161))</f>
        <v>1.1882137378090238E-3</v>
      </c>
      <c r="G161" s="20">
        <f>IF(D161="SING",0,Model!$W$7*((drdp!D161+drdp!M161)*'ABXY-TI1S'!$B161+(drdp!G161+drdp!P161)*'ABXY-TI1S'!$C161+(drdp!J161+drdp!S161)*'ABXY-TI1S'!$D161))</f>
        <v>5.2986008705384951E-3</v>
      </c>
      <c r="H161" s="18">
        <f>IF(D161="SING",(A161-A160)/2*Model!$W$7*(-SIN(Wellpath!$M161+Wellpath!$Q161) / GField),Model!$W$7*((drdp!B161)*'ABXY-TI1S'!$B161+(drdp!E161)*'ABXY-TI1S'!$C161+(drdp!H161)*'ABXY-TI1S'!$D161))</f>
        <v>-8.1270583734836949E-3</v>
      </c>
      <c r="I161" s="18">
        <f>IF(D161="SING",(A161-A160)/2*Model!$W$7*(COS(Wellpath!$M161+Wellpath!$Q161) / GField),Model!$W$7*((drdp!C161)*'ABXY-TI1S'!$B161+(drdp!F161)*'ABXY-TI1S'!$C161+(drdp!I161)*'ABXY-TI1S'!$D161))</f>
        <v>5.9410686890451188E-4</v>
      </c>
      <c r="J161" s="18">
        <f>IF(D161="SING",0,Model!$W$7*((drdp!D161)*'ABXY-TI1S'!$B161+(drdp!G161)*'ABXY-TI1S'!$C161+(drdp!J161)*'ABXY-TI1S'!$D161))</f>
        <v>2.6493004352692476E-3</v>
      </c>
      <c r="K161" s="21">
        <f>SUM(E$3:E160)+H161</f>
        <v>-2.368846069758852</v>
      </c>
      <c r="L161" s="21">
        <f>SUM(F$3:F160)+I161</f>
        <v>-3.7354638988066548E-2</v>
      </c>
      <c r="M161" s="21">
        <f>SUM(G$3:G160)+J161</f>
        <v>0.59768070948927954</v>
      </c>
      <c r="N161" s="19">
        <f t="shared" si="13"/>
        <v>5.6114317022119602</v>
      </c>
      <c r="O161" s="19">
        <f t="shared" si="14"/>
        <v>1.3953690539287814E-3</v>
      </c>
      <c r="P161" s="19">
        <f t="shared" si="15"/>
        <v>0.35722223049560858</v>
      </c>
      <c r="Q161" s="19">
        <f t="shared" si="16"/>
        <v>8.8487389754142221E-2</v>
      </c>
      <c r="R161" s="19">
        <f t="shared" si="17"/>
        <v>-1.4158135996443622</v>
      </c>
      <c r="S161" s="19">
        <f t="shared" si="18"/>
        <v>-2.2326147133103519E-2</v>
      </c>
    </row>
    <row r="162" spans="1:19" x14ac:dyDescent="0.25">
      <c r="A162" s="26">
        <f>Wellpath!E162</f>
        <v>4770</v>
      </c>
      <c r="B162" s="22">
        <v>0</v>
      </c>
      <c r="C162" s="22">
        <f>-COS(Wellpath!L162) / GField</f>
        <v>-5.0985810648896429E-2</v>
      </c>
      <c r="D162" s="22">
        <f>(TAN(Dip) * COS(Wellpath!L162) * SIN(Wellpath!O162)) / GField</f>
        <v>0.15403516094387931</v>
      </c>
      <c r="E162" s="20">
        <f>IF(D162="SING",(A163-A161)/2*Model!$W$7*(-SIN(Wellpath!$M162+Wellpath!$Q162) / GField),Model!$W$7*((drdp!B162+drdp!K162)*'ABXY-TI1S'!$B162+(drdp!E162+drdp!N162)*'ABXY-TI1S'!$C162+(drdp!H162+drdp!Q162)*'ABXY-TI1S'!$D162))</f>
        <v>-1.625411674696739E-2</v>
      </c>
      <c r="F162" s="20">
        <f>IF(D162="SING",(A163-A161)/2*Model!$W$7*(COS(Wellpath!$M162+Wellpath!$Q162) / GField),Model!$W$7*((drdp!C162+drdp!L162)*'ABXY-TI1S'!$B162+(drdp!F162+drdp!O162)*'ABXY-TI1S'!$C162+(drdp!I162+drdp!R162)*'ABXY-TI1S'!$D162))</f>
        <v>1.1882137378090238E-3</v>
      </c>
      <c r="G162" s="20">
        <f>IF(D162="SING",0,Model!$W$7*((drdp!D162+drdp!M162)*'ABXY-TI1S'!$B162+(drdp!G162+drdp!P162)*'ABXY-TI1S'!$C162+(drdp!J162+drdp!S162)*'ABXY-TI1S'!$D162))</f>
        <v>5.2986008705384951E-3</v>
      </c>
      <c r="H162" s="18">
        <f>IF(D162="SING",(A162-A161)/2*Model!$W$7*(-SIN(Wellpath!$M162+Wellpath!$Q162) / GField),Model!$W$7*((drdp!B162)*'ABXY-TI1S'!$B162+(drdp!E162)*'ABXY-TI1S'!$C162+(drdp!H162)*'ABXY-TI1S'!$D162))</f>
        <v>-8.1270583734836949E-3</v>
      </c>
      <c r="I162" s="18">
        <f>IF(D162="SING",(A162-A161)/2*Model!$W$7*(COS(Wellpath!$M162+Wellpath!$Q162) / GField),Model!$W$7*((drdp!C162)*'ABXY-TI1S'!$B162+(drdp!F162)*'ABXY-TI1S'!$C162+(drdp!I162)*'ABXY-TI1S'!$D162))</f>
        <v>5.9410686890451188E-4</v>
      </c>
      <c r="J162" s="18">
        <f>IF(D162="SING",0,Model!$W$7*((drdp!D162)*'ABXY-TI1S'!$B162+(drdp!G162)*'ABXY-TI1S'!$C162+(drdp!J162)*'ABXY-TI1S'!$D162))</f>
        <v>2.6493004352692476E-3</v>
      </c>
      <c r="K162" s="21">
        <f>SUM(E$3:E161)+H162</f>
        <v>-2.3851001865058192</v>
      </c>
      <c r="L162" s="21">
        <f>SUM(F$3:F161)+I162</f>
        <v>-3.6166425250257525E-2</v>
      </c>
      <c r="M162" s="21">
        <f>SUM(G$3:G161)+J162</f>
        <v>0.602979310359818</v>
      </c>
      <c r="N162" s="19">
        <f t="shared" si="13"/>
        <v>5.6887028996700932</v>
      </c>
      <c r="O162" s="19">
        <f t="shared" si="14"/>
        <v>1.308010315382465E-3</v>
      </c>
      <c r="P162" s="19">
        <f t="shared" si="15"/>
        <v>0.36358404872200173</v>
      </c>
      <c r="Q162" s="19">
        <f t="shared" si="16"/>
        <v>8.6260547609638E-2</v>
      </c>
      <c r="R162" s="19">
        <f t="shared" si="17"/>
        <v>-1.4381660655983521</v>
      </c>
      <c r="S162" s="19">
        <f t="shared" si="18"/>
        <v>-2.1807606155580191E-2</v>
      </c>
    </row>
    <row r="163" spans="1:19" x14ac:dyDescent="0.25">
      <c r="A163" s="26">
        <f>Wellpath!E163</f>
        <v>4800</v>
      </c>
      <c r="B163" s="22">
        <v>0</v>
      </c>
      <c r="C163" s="22">
        <f>-COS(Wellpath!L163) / GField</f>
        <v>-5.0985810648896429E-2</v>
      </c>
      <c r="D163" s="22">
        <f>(TAN(Dip) * COS(Wellpath!L163) * SIN(Wellpath!O163)) / GField</f>
        <v>0.15403516094387931</v>
      </c>
      <c r="E163" s="20">
        <f>IF(D163="SING",(A164-A162)/2*Model!$W$7*(-SIN(Wellpath!$M163+Wellpath!$Q163) / GField),Model!$W$7*((drdp!B163+drdp!K163)*'ABXY-TI1S'!$B163+(drdp!E163+drdp!N163)*'ABXY-TI1S'!$C163+(drdp!H163+drdp!Q163)*'ABXY-TI1S'!$D163))</f>
        <v>-1.625411674696739E-2</v>
      </c>
      <c r="F163" s="20">
        <f>IF(D163="SING",(A164-A162)/2*Model!$W$7*(COS(Wellpath!$M163+Wellpath!$Q163) / GField),Model!$W$7*((drdp!C163+drdp!L163)*'ABXY-TI1S'!$B163+(drdp!F163+drdp!O163)*'ABXY-TI1S'!$C163+(drdp!I163+drdp!R163)*'ABXY-TI1S'!$D163))</f>
        <v>1.1882137378090238E-3</v>
      </c>
      <c r="G163" s="20">
        <f>IF(D163="SING",0,Model!$W$7*((drdp!D163+drdp!M163)*'ABXY-TI1S'!$B163+(drdp!G163+drdp!P163)*'ABXY-TI1S'!$C163+(drdp!J163+drdp!S163)*'ABXY-TI1S'!$D163))</f>
        <v>5.2986008705384951E-3</v>
      </c>
      <c r="H163" s="18">
        <f>IF(D163="SING",(A163-A162)/2*Model!$W$7*(-SIN(Wellpath!$M163+Wellpath!$Q163) / GField),Model!$W$7*((drdp!B163)*'ABXY-TI1S'!$B163+(drdp!E163)*'ABXY-TI1S'!$C163+(drdp!H163)*'ABXY-TI1S'!$D163))</f>
        <v>-8.1270583734836949E-3</v>
      </c>
      <c r="I163" s="18">
        <f>IF(D163="SING",(A163-A162)/2*Model!$W$7*(COS(Wellpath!$M163+Wellpath!$Q163) / GField),Model!$W$7*((drdp!C163)*'ABXY-TI1S'!$B163+(drdp!F163)*'ABXY-TI1S'!$C163+(drdp!I163)*'ABXY-TI1S'!$D163))</f>
        <v>5.9410686890451188E-4</v>
      </c>
      <c r="J163" s="18">
        <f>IF(D163="SING",0,Model!$W$7*((drdp!D163)*'ABXY-TI1S'!$B163+(drdp!G163)*'ABXY-TI1S'!$C163+(drdp!J163)*'ABXY-TI1S'!$D163))</f>
        <v>2.6493004352692476E-3</v>
      </c>
      <c r="K163" s="21">
        <f>SUM(E$3:E162)+H163</f>
        <v>-2.4013543032527864</v>
      </c>
      <c r="L163" s="21">
        <f>SUM(F$3:F162)+I163</f>
        <v>-3.4978211512448502E-2</v>
      </c>
      <c r="M163" s="21">
        <f>SUM(G$3:G162)+J163</f>
        <v>0.60827791123035646</v>
      </c>
      <c r="N163" s="19">
        <f t="shared" si="13"/>
        <v>5.7665024897506756</v>
      </c>
      <c r="O163" s="19">
        <f t="shared" si="14"/>
        <v>1.223475280609585E-3</v>
      </c>
      <c r="P163" s="19">
        <f t="shared" si="15"/>
        <v>0.37000201729076543</v>
      </c>
      <c r="Q163" s="19">
        <f t="shared" si="16"/>
        <v>8.3995078735504367E-2</v>
      </c>
      <c r="R163" s="19">
        <f t="shared" si="17"/>
        <v>-1.4606907797066329</v>
      </c>
      <c r="S163" s="19">
        <f t="shared" si="18"/>
        <v>-2.1276473437365783E-2</v>
      </c>
    </row>
    <row r="164" spans="1:19" x14ac:dyDescent="0.25">
      <c r="A164" s="26">
        <f>Wellpath!E164</f>
        <v>4830</v>
      </c>
      <c r="B164" s="22">
        <v>0</v>
      </c>
      <c r="C164" s="22">
        <f>-COS(Wellpath!L164) / GField</f>
        <v>-5.0985810648896429E-2</v>
      </c>
      <c r="D164" s="22">
        <f>(TAN(Dip) * COS(Wellpath!L164) * SIN(Wellpath!O164)) / GField</f>
        <v>0.15403516094387931</v>
      </c>
      <c r="E164" s="20">
        <f>IF(D164="SING",(A165-A163)/2*Model!$W$7*(-SIN(Wellpath!$M164+Wellpath!$Q164) / GField),Model!$W$7*((drdp!B164+drdp!K164)*'ABXY-TI1S'!$B164+(drdp!E164+drdp!N164)*'ABXY-TI1S'!$C164+(drdp!H164+drdp!Q164)*'ABXY-TI1S'!$D164))</f>
        <v>-1.625411674696739E-2</v>
      </c>
      <c r="F164" s="20">
        <f>IF(D164="SING",(A165-A163)/2*Model!$W$7*(COS(Wellpath!$M164+Wellpath!$Q164) / GField),Model!$W$7*((drdp!C164+drdp!L164)*'ABXY-TI1S'!$B164+(drdp!F164+drdp!O164)*'ABXY-TI1S'!$C164+(drdp!I164+drdp!R164)*'ABXY-TI1S'!$D164))</f>
        <v>1.1882137378090238E-3</v>
      </c>
      <c r="G164" s="20">
        <f>IF(D164="SING",0,Model!$W$7*((drdp!D164+drdp!M164)*'ABXY-TI1S'!$B164+(drdp!G164+drdp!P164)*'ABXY-TI1S'!$C164+(drdp!J164+drdp!S164)*'ABXY-TI1S'!$D164))</f>
        <v>5.2986008705384951E-3</v>
      </c>
      <c r="H164" s="18">
        <f>IF(D164="SING",(A164-A163)/2*Model!$W$7*(-SIN(Wellpath!$M164+Wellpath!$Q164) / GField),Model!$W$7*((drdp!B164)*'ABXY-TI1S'!$B164+(drdp!E164)*'ABXY-TI1S'!$C164+(drdp!H164)*'ABXY-TI1S'!$D164))</f>
        <v>-8.1270583734836949E-3</v>
      </c>
      <c r="I164" s="18">
        <f>IF(D164="SING",(A164-A163)/2*Model!$W$7*(COS(Wellpath!$M164+Wellpath!$Q164) / GField),Model!$W$7*((drdp!C164)*'ABXY-TI1S'!$B164+(drdp!F164)*'ABXY-TI1S'!$C164+(drdp!I164)*'ABXY-TI1S'!$D164))</f>
        <v>5.9410686890451188E-4</v>
      </c>
      <c r="J164" s="18">
        <f>IF(D164="SING",0,Model!$W$7*((drdp!D164)*'ABXY-TI1S'!$B164+(drdp!G164)*'ABXY-TI1S'!$C164+(drdp!J164)*'ABXY-TI1S'!$D164))</f>
        <v>2.6493004352692476E-3</v>
      </c>
      <c r="K164" s="21">
        <f>SUM(E$3:E163)+H164</f>
        <v>-2.4176084199997536</v>
      </c>
      <c r="L164" s="21">
        <f>SUM(F$3:F163)+I164</f>
        <v>-3.378999777463948E-2</v>
      </c>
      <c r="M164" s="21">
        <f>SUM(G$3:G163)+J164</f>
        <v>0.61357651210089492</v>
      </c>
      <c r="N164" s="19">
        <f t="shared" si="13"/>
        <v>5.8448304724537055</v>
      </c>
      <c r="O164" s="19">
        <f t="shared" si="14"/>
        <v>1.141763949610141E-3</v>
      </c>
      <c r="P164" s="19">
        <f t="shared" si="15"/>
        <v>0.37647613620189962</v>
      </c>
      <c r="Q164" s="19">
        <f t="shared" si="16"/>
        <v>8.1690983131741349E-2</v>
      </c>
      <c r="R164" s="19">
        <f t="shared" si="17"/>
        <v>-1.4833877419692043</v>
      </c>
      <c r="S164" s="19">
        <f t="shared" si="18"/>
        <v>-2.0732748978460294E-2</v>
      </c>
    </row>
    <row r="165" spans="1:19" x14ac:dyDescent="0.25">
      <c r="A165" s="26">
        <f>Wellpath!E165</f>
        <v>4860</v>
      </c>
      <c r="B165" s="22">
        <v>0</v>
      </c>
      <c r="C165" s="22">
        <f>-COS(Wellpath!L165) / GField</f>
        <v>-5.0985810648896429E-2</v>
      </c>
      <c r="D165" s="22">
        <f>(TAN(Dip) * COS(Wellpath!L165) * SIN(Wellpath!O165)) / GField</f>
        <v>0.15403516094387931</v>
      </c>
      <c r="E165" s="20">
        <f>IF(D165="SING",(A166-A164)/2*Model!$W$7*(-SIN(Wellpath!$M165+Wellpath!$Q165) / GField),Model!$W$7*((drdp!B165+drdp!K165)*'ABXY-TI1S'!$B165+(drdp!E165+drdp!N165)*'ABXY-TI1S'!$C165+(drdp!H165+drdp!Q165)*'ABXY-TI1S'!$D165))</f>
        <v>-1.625411674696739E-2</v>
      </c>
      <c r="F165" s="20">
        <f>IF(D165="SING",(A166-A164)/2*Model!$W$7*(COS(Wellpath!$M165+Wellpath!$Q165) / GField),Model!$W$7*((drdp!C165+drdp!L165)*'ABXY-TI1S'!$B165+(drdp!F165+drdp!O165)*'ABXY-TI1S'!$C165+(drdp!I165+drdp!R165)*'ABXY-TI1S'!$D165))</f>
        <v>1.1882137378090238E-3</v>
      </c>
      <c r="G165" s="20">
        <f>IF(D165="SING",0,Model!$W$7*((drdp!D165+drdp!M165)*'ABXY-TI1S'!$B165+(drdp!G165+drdp!P165)*'ABXY-TI1S'!$C165+(drdp!J165+drdp!S165)*'ABXY-TI1S'!$D165))</f>
        <v>5.2986008705384951E-3</v>
      </c>
      <c r="H165" s="18">
        <f>IF(D165="SING",(A165-A164)/2*Model!$W$7*(-SIN(Wellpath!$M165+Wellpath!$Q165) / GField),Model!$W$7*((drdp!B165)*'ABXY-TI1S'!$B165+(drdp!E165)*'ABXY-TI1S'!$C165+(drdp!H165)*'ABXY-TI1S'!$D165))</f>
        <v>-8.1270583734836949E-3</v>
      </c>
      <c r="I165" s="18">
        <f>IF(D165="SING",(A165-A164)/2*Model!$W$7*(COS(Wellpath!$M165+Wellpath!$Q165) / GField),Model!$W$7*((drdp!C165)*'ABXY-TI1S'!$B165+(drdp!F165)*'ABXY-TI1S'!$C165+(drdp!I165)*'ABXY-TI1S'!$D165))</f>
        <v>5.9410686890451188E-4</v>
      </c>
      <c r="J165" s="18">
        <f>IF(D165="SING",0,Model!$W$7*((drdp!D165)*'ABXY-TI1S'!$B165+(drdp!G165)*'ABXY-TI1S'!$C165+(drdp!J165)*'ABXY-TI1S'!$D165))</f>
        <v>2.6493004352692476E-3</v>
      </c>
      <c r="K165" s="21">
        <f>SUM(E$3:E164)+H165</f>
        <v>-2.4338625367467208</v>
      </c>
      <c r="L165" s="21">
        <f>SUM(F$3:F164)+I165</f>
        <v>-3.2601784036830457E-2</v>
      </c>
      <c r="M165" s="21">
        <f>SUM(G$3:G164)+J165</f>
        <v>0.61887511297143338</v>
      </c>
      <c r="N165" s="19">
        <f t="shared" si="13"/>
        <v>5.9236868477791829</v>
      </c>
      <c r="O165" s="19">
        <f t="shared" si="14"/>
        <v>1.0628763223841332E-3</v>
      </c>
      <c r="P165" s="19">
        <f t="shared" si="15"/>
        <v>0.38300640545540443</v>
      </c>
      <c r="Q165" s="19">
        <f t="shared" si="16"/>
        <v>7.9348260798348919E-2</v>
      </c>
      <c r="R165" s="19">
        <f t="shared" si="17"/>
        <v>-1.5062569523860663</v>
      </c>
      <c r="S165" s="19">
        <f t="shared" si="18"/>
        <v>-2.0176432778863721E-2</v>
      </c>
    </row>
    <row r="166" spans="1:19" x14ac:dyDescent="0.25">
      <c r="A166" s="26">
        <f>Wellpath!E166</f>
        <v>4890</v>
      </c>
      <c r="B166" s="22">
        <v>0</v>
      </c>
      <c r="C166" s="22">
        <f>-COS(Wellpath!L166) / GField</f>
        <v>-5.0985810648896429E-2</v>
      </c>
      <c r="D166" s="22">
        <f>(TAN(Dip) * COS(Wellpath!L166) * SIN(Wellpath!O166)) / GField</f>
        <v>0.15403516094387931</v>
      </c>
      <c r="E166" s="20">
        <f>IF(D166="SING",(A167-A165)/2*Model!$W$7*(-SIN(Wellpath!$M166+Wellpath!$Q166) / GField),Model!$W$7*((drdp!B166+drdp!K166)*'ABXY-TI1S'!$B166+(drdp!E166+drdp!N166)*'ABXY-TI1S'!$C166+(drdp!H166+drdp!Q166)*'ABXY-TI1S'!$D166))</f>
        <v>-1.625411674696739E-2</v>
      </c>
      <c r="F166" s="20">
        <f>IF(D166="SING",(A167-A165)/2*Model!$W$7*(COS(Wellpath!$M166+Wellpath!$Q166) / GField),Model!$W$7*((drdp!C166+drdp!L166)*'ABXY-TI1S'!$B166+(drdp!F166+drdp!O166)*'ABXY-TI1S'!$C166+(drdp!I166+drdp!R166)*'ABXY-TI1S'!$D166))</f>
        <v>1.1882137378090238E-3</v>
      </c>
      <c r="G166" s="20">
        <f>IF(D166="SING",0,Model!$W$7*((drdp!D166+drdp!M166)*'ABXY-TI1S'!$B166+(drdp!G166+drdp!P166)*'ABXY-TI1S'!$C166+(drdp!J166+drdp!S166)*'ABXY-TI1S'!$D166))</f>
        <v>5.2986008705384951E-3</v>
      </c>
      <c r="H166" s="18">
        <f>IF(D166="SING",(A166-A165)/2*Model!$W$7*(-SIN(Wellpath!$M166+Wellpath!$Q166) / GField),Model!$W$7*((drdp!B166)*'ABXY-TI1S'!$B166+(drdp!E166)*'ABXY-TI1S'!$C166+(drdp!H166)*'ABXY-TI1S'!$D166))</f>
        <v>-8.1270583734836949E-3</v>
      </c>
      <c r="I166" s="18">
        <f>IF(D166="SING",(A166-A165)/2*Model!$W$7*(COS(Wellpath!$M166+Wellpath!$Q166) / GField),Model!$W$7*((drdp!C166)*'ABXY-TI1S'!$B166+(drdp!F166)*'ABXY-TI1S'!$C166+(drdp!I166)*'ABXY-TI1S'!$D166))</f>
        <v>5.9410686890451188E-4</v>
      </c>
      <c r="J166" s="18">
        <f>IF(D166="SING",0,Model!$W$7*((drdp!D166)*'ABXY-TI1S'!$B166+(drdp!G166)*'ABXY-TI1S'!$C166+(drdp!J166)*'ABXY-TI1S'!$D166))</f>
        <v>2.6493004352692476E-3</v>
      </c>
      <c r="K166" s="21">
        <f>SUM(E$3:E165)+H166</f>
        <v>-2.450116653493688</v>
      </c>
      <c r="L166" s="21">
        <f>SUM(F$3:F165)+I166</f>
        <v>-3.1413570299021434E-2</v>
      </c>
      <c r="M166" s="21">
        <f>SUM(G$3:G165)+J166</f>
        <v>0.62417371384197184</v>
      </c>
      <c r="N166" s="19">
        <f t="shared" si="13"/>
        <v>6.0030716157271087</v>
      </c>
      <c r="O166" s="19">
        <f t="shared" si="14"/>
        <v>9.8681239893156172E-4</v>
      </c>
      <c r="P166" s="19">
        <f t="shared" si="15"/>
        <v>0.38959282505127973</v>
      </c>
      <c r="Q166" s="19">
        <f t="shared" si="16"/>
        <v>7.6966911735327104E-2</v>
      </c>
      <c r="R166" s="19">
        <f t="shared" si="17"/>
        <v>-1.529298410957219</v>
      </c>
      <c r="S166" s="19">
        <f t="shared" si="18"/>
        <v>-1.9607524838576071E-2</v>
      </c>
    </row>
    <row r="167" spans="1:19" x14ac:dyDescent="0.25">
      <c r="A167" s="26">
        <f>Wellpath!E167</f>
        <v>4920</v>
      </c>
      <c r="B167" s="22">
        <v>0</v>
      </c>
      <c r="C167" s="22">
        <f>-COS(Wellpath!L167) / GField</f>
        <v>-5.0985810648896429E-2</v>
      </c>
      <c r="D167" s="22">
        <f>(TAN(Dip) * COS(Wellpath!L167) * SIN(Wellpath!O167)) / GField</f>
        <v>0.15403516094387931</v>
      </c>
      <c r="E167" s="20">
        <f>IF(D167="SING",(A168-A166)/2*Model!$W$7*(-SIN(Wellpath!$M167+Wellpath!$Q167) / GField),Model!$W$7*((drdp!B167+drdp!K167)*'ABXY-TI1S'!$B167+(drdp!E167+drdp!N167)*'ABXY-TI1S'!$C167+(drdp!H167+drdp!Q167)*'ABXY-TI1S'!$D167))</f>
        <v>-1.625411674696739E-2</v>
      </c>
      <c r="F167" s="20">
        <f>IF(D167="SING",(A168-A166)/2*Model!$W$7*(COS(Wellpath!$M167+Wellpath!$Q167) / GField),Model!$W$7*((drdp!C167+drdp!L167)*'ABXY-TI1S'!$B167+(drdp!F167+drdp!O167)*'ABXY-TI1S'!$C167+(drdp!I167+drdp!R167)*'ABXY-TI1S'!$D167))</f>
        <v>1.1882137378090238E-3</v>
      </c>
      <c r="G167" s="20">
        <f>IF(D167="SING",0,Model!$W$7*((drdp!D167+drdp!M167)*'ABXY-TI1S'!$B167+(drdp!G167+drdp!P167)*'ABXY-TI1S'!$C167+(drdp!J167+drdp!S167)*'ABXY-TI1S'!$D167))</f>
        <v>5.2986008705384951E-3</v>
      </c>
      <c r="H167" s="18">
        <f>IF(D167="SING",(A167-A166)/2*Model!$W$7*(-SIN(Wellpath!$M167+Wellpath!$Q167) / GField),Model!$W$7*((drdp!B167)*'ABXY-TI1S'!$B167+(drdp!E167)*'ABXY-TI1S'!$C167+(drdp!H167)*'ABXY-TI1S'!$D167))</f>
        <v>-8.1270583734836949E-3</v>
      </c>
      <c r="I167" s="18">
        <f>IF(D167="SING",(A167-A166)/2*Model!$W$7*(COS(Wellpath!$M167+Wellpath!$Q167) / GField),Model!$W$7*((drdp!C167)*'ABXY-TI1S'!$B167+(drdp!F167)*'ABXY-TI1S'!$C167+(drdp!I167)*'ABXY-TI1S'!$D167))</f>
        <v>5.9410686890451188E-4</v>
      </c>
      <c r="J167" s="18">
        <f>IF(D167="SING",0,Model!$W$7*((drdp!D167)*'ABXY-TI1S'!$B167+(drdp!G167)*'ABXY-TI1S'!$C167+(drdp!J167)*'ABXY-TI1S'!$D167))</f>
        <v>2.6493004352692476E-3</v>
      </c>
      <c r="K167" s="21">
        <f>SUM(E$3:E166)+H167</f>
        <v>-2.4663707702406552</v>
      </c>
      <c r="L167" s="21">
        <f>SUM(F$3:F166)+I167</f>
        <v>-3.0225356561212415E-2</v>
      </c>
      <c r="M167" s="21">
        <f>SUM(G$3:G166)+J167</f>
        <v>0.62947231471251031</v>
      </c>
      <c r="N167" s="19">
        <f t="shared" si="13"/>
        <v>6.0829847762974829</v>
      </c>
      <c r="O167" s="19">
        <f t="shared" si="14"/>
        <v>9.1357217925242635E-4</v>
      </c>
      <c r="P167" s="19">
        <f t="shared" si="15"/>
        <v>0.39623539498952559</v>
      </c>
      <c r="Q167" s="19">
        <f t="shared" si="16"/>
        <v>7.4546935942675904E-2</v>
      </c>
      <c r="R167" s="19">
        <f t="shared" si="17"/>
        <v>-1.5525121176826622</v>
      </c>
      <c r="S167" s="19">
        <f t="shared" si="18"/>
        <v>-1.902602515759734E-2</v>
      </c>
    </row>
    <row r="168" spans="1:19" x14ac:dyDescent="0.25">
      <c r="A168" s="26">
        <f>Wellpath!E168</f>
        <v>4950</v>
      </c>
      <c r="B168" s="22">
        <v>0</v>
      </c>
      <c r="C168" s="22">
        <f>-COS(Wellpath!L168) / GField</f>
        <v>-5.0985810648896429E-2</v>
      </c>
      <c r="D168" s="22">
        <f>(TAN(Dip) * COS(Wellpath!L168) * SIN(Wellpath!O168)) / GField</f>
        <v>0.15403516094387931</v>
      </c>
      <c r="E168" s="20">
        <f>IF(D168="SING",(A169-A167)/2*Model!$W$7*(-SIN(Wellpath!$M168+Wellpath!$Q168) / GField),Model!$W$7*((drdp!B168+drdp!K168)*'ABXY-TI1S'!$B168+(drdp!E168+drdp!N168)*'ABXY-TI1S'!$C168+(drdp!H168+drdp!Q168)*'ABXY-TI1S'!$D168))</f>
        <v>-1.625411674696739E-2</v>
      </c>
      <c r="F168" s="20">
        <f>IF(D168="SING",(A169-A167)/2*Model!$W$7*(COS(Wellpath!$M168+Wellpath!$Q168) / GField),Model!$W$7*((drdp!C168+drdp!L168)*'ABXY-TI1S'!$B168+(drdp!F168+drdp!O168)*'ABXY-TI1S'!$C168+(drdp!I168+drdp!R168)*'ABXY-TI1S'!$D168))</f>
        <v>1.1882137378090238E-3</v>
      </c>
      <c r="G168" s="20">
        <f>IF(D168="SING",0,Model!$W$7*((drdp!D168+drdp!M168)*'ABXY-TI1S'!$B168+(drdp!G168+drdp!P168)*'ABXY-TI1S'!$C168+(drdp!J168+drdp!S168)*'ABXY-TI1S'!$D168))</f>
        <v>5.2986008705384951E-3</v>
      </c>
      <c r="H168" s="18">
        <f>IF(D168="SING",(A168-A167)/2*Model!$W$7*(-SIN(Wellpath!$M168+Wellpath!$Q168) / GField),Model!$W$7*((drdp!B168)*'ABXY-TI1S'!$B168+(drdp!E168)*'ABXY-TI1S'!$C168+(drdp!H168)*'ABXY-TI1S'!$D168))</f>
        <v>-8.1270583734836949E-3</v>
      </c>
      <c r="I168" s="18">
        <f>IF(D168="SING",(A168-A167)/2*Model!$W$7*(COS(Wellpath!$M168+Wellpath!$Q168) / GField),Model!$W$7*((drdp!C168)*'ABXY-TI1S'!$B168+(drdp!F168)*'ABXY-TI1S'!$C168+(drdp!I168)*'ABXY-TI1S'!$D168))</f>
        <v>5.9410686890451188E-4</v>
      </c>
      <c r="J168" s="18">
        <f>IF(D168="SING",0,Model!$W$7*((drdp!D168)*'ABXY-TI1S'!$B168+(drdp!G168)*'ABXY-TI1S'!$C168+(drdp!J168)*'ABXY-TI1S'!$D168))</f>
        <v>2.6493004352692476E-3</v>
      </c>
      <c r="K168" s="21">
        <f>SUM(E$3:E167)+H168</f>
        <v>-2.4826248869876224</v>
      </c>
      <c r="L168" s="21">
        <f>SUM(F$3:F167)+I168</f>
        <v>-2.9037142823403393E-2</v>
      </c>
      <c r="M168" s="21">
        <f>SUM(G$3:G167)+J168</f>
        <v>0.63477091558304877</v>
      </c>
      <c r="N168" s="19">
        <f t="shared" si="13"/>
        <v>6.1634263294903047</v>
      </c>
      <c r="O168" s="19">
        <f t="shared" si="14"/>
        <v>8.431556633467271E-4</v>
      </c>
      <c r="P168" s="19">
        <f t="shared" si="15"/>
        <v>0.402934115270142</v>
      </c>
      <c r="Q168" s="19">
        <f t="shared" si="16"/>
        <v>7.2088333420395292E-2</v>
      </c>
      <c r="R168" s="19">
        <f t="shared" si="17"/>
        <v>-1.5758980725623961</v>
      </c>
      <c r="S168" s="19">
        <f t="shared" si="18"/>
        <v>-1.8431933735927525E-2</v>
      </c>
    </row>
    <row r="169" spans="1:19" x14ac:dyDescent="0.25">
      <c r="A169" s="26">
        <f>Wellpath!E169</f>
        <v>4980</v>
      </c>
      <c r="B169" s="22">
        <v>0</v>
      </c>
      <c r="C169" s="22">
        <f>-COS(Wellpath!L169) / GField</f>
        <v>-5.0985810648896429E-2</v>
      </c>
      <c r="D169" s="22">
        <f>(TAN(Dip) * COS(Wellpath!L169) * SIN(Wellpath!O169)) / GField</f>
        <v>0.15403516094387931</v>
      </c>
      <c r="E169" s="20">
        <f>IF(D169="SING",(A170-A168)/2*Model!$W$7*(-SIN(Wellpath!$M169+Wellpath!$Q169) / GField),Model!$W$7*((drdp!B169+drdp!K169)*'ABXY-TI1S'!$B169+(drdp!E169+drdp!N169)*'ABXY-TI1S'!$C169+(drdp!H169+drdp!Q169)*'ABXY-TI1S'!$D169))</f>
        <v>-1.625411674696739E-2</v>
      </c>
      <c r="F169" s="20">
        <f>IF(D169="SING",(A170-A168)/2*Model!$W$7*(COS(Wellpath!$M169+Wellpath!$Q169) / GField),Model!$W$7*((drdp!C169+drdp!L169)*'ABXY-TI1S'!$B169+(drdp!F169+drdp!O169)*'ABXY-TI1S'!$C169+(drdp!I169+drdp!R169)*'ABXY-TI1S'!$D169))</f>
        <v>1.1882137378090238E-3</v>
      </c>
      <c r="G169" s="20">
        <f>IF(D169="SING",0,Model!$W$7*((drdp!D169+drdp!M169)*'ABXY-TI1S'!$B169+(drdp!G169+drdp!P169)*'ABXY-TI1S'!$C169+(drdp!J169+drdp!S169)*'ABXY-TI1S'!$D169))</f>
        <v>5.2986008705384951E-3</v>
      </c>
      <c r="H169" s="18">
        <f>IF(D169="SING",(A169-A168)/2*Model!$W$7*(-SIN(Wellpath!$M169+Wellpath!$Q169) / GField),Model!$W$7*((drdp!B169)*'ABXY-TI1S'!$B169+(drdp!E169)*'ABXY-TI1S'!$C169+(drdp!H169)*'ABXY-TI1S'!$D169))</f>
        <v>-8.1270583734836949E-3</v>
      </c>
      <c r="I169" s="18">
        <f>IF(D169="SING",(A169-A168)/2*Model!$W$7*(COS(Wellpath!$M169+Wellpath!$Q169) / GField),Model!$W$7*((drdp!C169)*'ABXY-TI1S'!$B169+(drdp!F169)*'ABXY-TI1S'!$C169+(drdp!I169)*'ABXY-TI1S'!$D169))</f>
        <v>5.9410686890451188E-4</v>
      </c>
      <c r="J169" s="18">
        <f>IF(D169="SING",0,Model!$W$7*((drdp!D169)*'ABXY-TI1S'!$B169+(drdp!G169)*'ABXY-TI1S'!$C169+(drdp!J169)*'ABXY-TI1S'!$D169))</f>
        <v>2.6493004352692476E-3</v>
      </c>
      <c r="K169" s="21">
        <f>SUM(E$3:E168)+H169</f>
        <v>-2.4988790037345896</v>
      </c>
      <c r="L169" s="21">
        <f>SUM(F$3:F168)+I169</f>
        <v>-2.784892908559437E-2</v>
      </c>
      <c r="M169" s="21">
        <f>SUM(G$3:G168)+J169</f>
        <v>0.64006951645358723</v>
      </c>
      <c r="N169" s="19">
        <f t="shared" si="13"/>
        <v>6.2443962753055748</v>
      </c>
      <c r="O169" s="19">
        <f t="shared" si="14"/>
        <v>7.7556285121446408E-4</v>
      </c>
      <c r="P169" s="19">
        <f t="shared" si="15"/>
        <v>0.40968898589312897</v>
      </c>
      <c r="Q169" s="19">
        <f t="shared" si="16"/>
        <v>6.9591104168485296E-2</v>
      </c>
      <c r="R169" s="19">
        <f t="shared" si="17"/>
        <v>-1.5994562755964206</v>
      </c>
      <c r="S169" s="19">
        <f t="shared" si="18"/>
        <v>-1.7825250573566629E-2</v>
      </c>
    </row>
    <row r="170" spans="1:19" x14ac:dyDescent="0.25">
      <c r="A170" s="26">
        <f>Wellpath!E170</f>
        <v>5010</v>
      </c>
      <c r="B170" s="22">
        <v>0</v>
      </c>
      <c r="C170" s="22">
        <f>-COS(Wellpath!L170) / GField</f>
        <v>-5.0985810648896429E-2</v>
      </c>
      <c r="D170" s="22">
        <f>(TAN(Dip) * COS(Wellpath!L170) * SIN(Wellpath!O170)) / GField</f>
        <v>0.15403516094387931</v>
      </c>
      <c r="E170" s="20">
        <f>IF(D170="SING",(A171-A169)/2*Model!$W$7*(-SIN(Wellpath!$M170+Wellpath!$Q170) / GField),Model!$W$7*((drdp!B170+drdp!K170)*'ABXY-TI1S'!$B170+(drdp!E170+drdp!N170)*'ABXY-TI1S'!$C170+(drdp!H170+drdp!Q170)*'ABXY-TI1S'!$D170))</f>
        <v>-1.625411674696739E-2</v>
      </c>
      <c r="F170" s="20">
        <f>IF(D170="SING",(A171-A169)/2*Model!$W$7*(COS(Wellpath!$M170+Wellpath!$Q170) / GField),Model!$W$7*((drdp!C170+drdp!L170)*'ABXY-TI1S'!$B170+(drdp!F170+drdp!O170)*'ABXY-TI1S'!$C170+(drdp!I170+drdp!R170)*'ABXY-TI1S'!$D170))</f>
        <v>1.1882137378090238E-3</v>
      </c>
      <c r="G170" s="20">
        <f>IF(D170="SING",0,Model!$W$7*((drdp!D170+drdp!M170)*'ABXY-TI1S'!$B170+(drdp!G170+drdp!P170)*'ABXY-TI1S'!$C170+(drdp!J170+drdp!S170)*'ABXY-TI1S'!$D170))</f>
        <v>5.2986008705384951E-3</v>
      </c>
      <c r="H170" s="18">
        <f>IF(D170="SING",(A170-A169)/2*Model!$W$7*(-SIN(Wellpath!$M170+Wellpath!$Q170) / GField),Model!$W$7*((drdp!B170)*'ABXY-TI1S'!$B170+(drdp!E170)*'ABXY-TI1S'!$C170+(drdp!H170)*'ABXY-TI1S'!$D170))</f>
        <v>-8.1270583734836949E-3</v>
      </c>
      <c r="I170" s="18">
        <f>IF(D170="SING",(A170-A169)/2*Model!$W$7*(COS(Wellpath!$M170+Wellpath!$Q170) / GField),Model!$W$7*((drdp!C170)*'ABXY-TI1S'!$B170+(drdp!F170)*'ABXY-TI1S'!$C170+(drdp!I170)*'ABXY-TI1S'!$D170))</f>
        <v>5.9410686890451188E-4</v>
      </c>
      <c r="J170" s="18">
        <f>IF(D170="SING",0,Model!$W$7*((drdp!D170)*'ABXY-TI1S'!$B170+(drdp!G170)*'ABXY-TI1S'!$C170+(drdp!J170)*'ABXY-TI1S'!$D170))</f>
        <v>2.6493004352692476E-3</v>
      </c>
      <c r="K170" s="21">
        <f>SUM(E$3:E169)+H170</f>
        <v>-2.5151331204815568</v>
      </c>
      <c r="L170" s="21">
        <f>SUM(F$3:F169)+I170</f>
        <v>-2.6660715347785347E-2</v>
      </c>
      <c r="M170" s="21">
        <f>SUM(G$3:G169)+J170</f>
        <v>0.64536811732412569</v>
      </c>
      <c r="N170" s="19">
        <f t="shared" si="13"/>
        <v>6.3258946137432934</v>
      </c>
      <c r="O170" s="19">
        <f t="shared" si="14"/>
        <v>7.1079374285563717E-4</v>
      </c>
      <c r="P170" s="19">
        <f t="shared" si="15"/>
        <v>0.41650000685848648</v>
      </c>
      <c r="Q170" s="19">
        <f t="shared" si="16"/>
        <v>6.7055248186945887E-2</v>
      </c>
      <c r="R170" s="19">
        <f t="shared" si="17"/>
        <v>-1.6231867267847357</v>
      </c>
      <c r="S170" s="19">
        <f t="shared" si="18"/>
        <v>-1.7205975670514653E-2</v>
      </c>
    </row>
    <row r="171" spans="1:19" x14ac:dyDescent="0.25">
      <c r="A171" s="26">
        <f>Wellpath!E171</f>
        <v>5040</v>
      </c>
      <c r="B171" s="22">
        <v>0</v>
      </c>
      <c r="C171" s="22">
        <f>-COS(Wellpath!L171) / GField</f>
        <v>-5.0985810648896429E-2</v>
      </c>
      <c r="D171" s="22">
        <f>(TAN(Dip) * COS(Wellpath!L171) * SIN(Wellpath!O171)) / GField</f>
        <v>0.15403516094387931</v>
      </c>
      <c r="E171" s="20">
        <f>IF(D171="SING",(A172-A170)/2*Model!$W$7*(-SIN(Wellpath!$M171+Wellpath!$Q171) / GField),Model!$W$7*((drdp!B171+drdp!K171)*'ABXY-TI1S'!$B171+(drdp!E171+drdp!N171)*'ABXY-TI1S'!$C171+(drdp!H171+drdp!Q171)*'ABXY-TI1S'!$D171))</f>
        <v>-1.625411674696739E-2</v>
      </c>
      <c r="F171" s="20">
        <f>IF(D171="SING",(A172-A170)/2*Model!$W$7*(COS(Wellpath!$M171+Wellpath!$Q171) / GField),Model!$W$7*((drdp!C171+drdp!L171)*'ABXY-TI1S'!$B171+(drdp!F171+drdp!O171)*'ABXY-TI1S'!$C171+(drdp!I171+drdp!R171)*'ABXY-TI1S'!$D171))</f>
        <v>1.1882137378090238E-3</v>
      </c>
      <c r="G171" s="20">
        <f>IF(D171="SING",0,Model!$W$7*((drdp!D171+drdp!M171)*'ABXY-TI1S'!$B171+(drdp!G171+drdp!P171)*'ABXY-TI1S'!$C171+(drdp!J171+drdp!S171)*'ABXY-TI1S'!$D171))</f>
        <v>5.2986008705384951E-3</v>
      </c>
      <c r="H171" s="18">
        <f>IF(D171="SING",(A171-A170)/2*Model!$W$7*(-SIN(Wellpath!$M171+Wellpath!$Q171) / GField),Model!$W$7*((drdp!B171)*'ABXY-TI1S'!$B171+(drdp!E171)*'ABXY-TI1S'!$C171+(drdp!H171)*'ABXY-TI1S'!$D171))</f>
        <v>-8.1270583734836949E-3</v>
      </c>
      <c r="I171" s="18">
        <f>IF(D171="SING",(A171-A170)/2*Model!$W$7*(COS(Wellpath!$M171+Wellpath!$Q171) / GField),Model!$W$7*((drdp!C171)*'ABXY-TI1S'!$B171+(drdp!F171)*'ABXY-TI1S'!$C171+(drdp!I171)*'ABXY-TI1S'!$D171))</f>
        <v>5.9410686890451188E-4</v>
      </c>
      <c r="J171" s="18">
        <f>IF(D171="SING",0,Model!$W$7*((drdp!D171)*'ABXY-TI1S'!$B171+(drdp!G171)*'ABXY-TI1S'!$C171+(drdp!J171)*'ABXY-TI1S'!$D171))</f>
        <v>2.6493004352692476E-3</v>
      </c>
      <c r="K171" s="21">
        <f>SUM(E$3:E170)+H171</f>
        <v>-2.531387237228524</v>
      </c>
      <c r="L171" s="21">
        <f>SUM(F$3:F170)+I171</f>
        <v>-2.5472501609976324E-2</v>
      </c>
      <c r="M171" s="21">
        <f>SUM(G$3:G170)+J171</f>
        <v>0.65066671819466415</v>
      </c>
      <c r="N171" s="19">
        <f t="shared" si="13"/>
        <v>6.4079213448034595</v>
      </c>
      <c r="O171" s="19">
        <f t="shared" si="14"/>
        <v>6.488483382702465E-4</v>
      </c>
      <c r="P171" s="19">
        <f t="shared" si="15"/>
        <v>0.4233671781662145</v>
      </c>
      <c r="Q171" s="19">
        <f t="shared" si="16"/>
        <v>6.4480765475777094E-2</v>
      </c>
      <c r="R171" s="19">
        <f t="shared" si="17"/>
        <v>-1.6470894261273414</v>
      </c>
      <c r="S171" s="19">
        <f t="shared" si="18"/>
        <v>-1.6574109026771595E-2</v>
      </c>
    </row>
    <row r="172" spans="1:19" x14ac:dyDescent="0.25">
      <c r="A172" s="26">
        <f>Wellpath!E172</f>
        <v>5070</v>
      </c>
      <c r="B172" s="22">
        <v>0</v>
      </c>
      <c r="C172" s="22">
        <f>-COS(Wellpath!L172) / GField</f>
        <v>-5.0985810648896429E-2</v>
      </c>
      <c r="D172" s="22">
        <f>(TAN(Dip) * COS(Wellpath!L172) * SIN(Wellpath!O172)) / GField</f>
        <v>0.15403516094387931</v>
      </c>
      <c r="E172" s="20">
        <f>IF(D172="SING",(A173-A171)/2*Model!$W$7*(-SIN(Wellpath!$M172+Wellpath!$Q172) / GField),Model!$W$7*((drdp!B172+drdp!K172)*'ABXY-TI1S'!$B172+(drdp!E172+drdp!N172)*'ABXY-TI1S'!$C172+(drdp!H172+drdp!Q172)*'ABXY-TI1S'!$D172))</f>
        <v>-1.625411674696739E-2</v>
      </c>
      <c r="F172" s="20">
        <f>IF(D172="SING",(A173-A171)/2*Model!$W$7*(COS(Wellpath!$M172+Wellpath!$Q172) / GField),Model!$W$7*((drdp!C172+drdp!L172)*'ABXY-TI1S'!$B172+(drdp!F172+drdp!O172)*'ABXY-TI1S'!$C172+(drdp!I172+drdp!R172)*'ABXY-TI1S'!$D172))</f>
        <v>1.1882137378090238E-3</v>
      </c>
      <c r="G172" s="20">
        <f>IF(D172="SING",0,Model!$W$7*((drdp!D172+drdp!M172)*'ABXY-TI1S'!$B172+(drdp!G172+drdp!P172)*'ABXY-TI1S'!$C172+(drdp!J172+drdp!S172)*'ABXY-TI1S'!$D172))</f>
        <v>5.2986008705384951E-3</v>
      </c>
      <c r="H172" s="18">
        <f>IF(D172="SING",(A172-A171)/2*Model!$W$7*(-SIN(Wellpath!$M172+Wellpath!$Q172) / GField),Model!$W$7*((drdp!B172)*'ABXY-TI1S'!$B172+(drdp!E172)*'ABXY-TI1S'!$C172+(drdp!H172)*'ABXY-TI1S'!$D172))</f>
        <v>-8.1270583734836949E-3</v>
      </c>
      <c r="I172" s="18">
        <f>IF(D172="SING",(A172-A171)/2*Model!$W$7*(COS(Wellpath!$M172+Wellpath!$Q172) / GField),Model!$W$7*((drdp!C172)*'ABXY-TI1S'!$B172+(drdp!F172)*'ABXY-TI1S'!$C172+(drdp!I172)*'ABXY-TI1S'!$D172))</f>
        <v>5.9410686890451188E-4</v>
      </c>
      <c r="J172" s="18">
        <f>IF(D172="SING",0,Model!$W$7*((drdp!D172)*'ABXY-TI1S'!$B172+(drdp!G172)*'ABXY-TI1S'!$C172+(drdp!J172)*'ABXY-TI1S'!$D172))</f>
        <v>2.6493004352692476E-3</v>
      </c>
      <c r="K172" s="21">
        <f>SUM(E$3:E171)+H172</f>
        <v>-2.5476413539754912</v>
      </c>
      <c r="L172" s="21">
        <f>SUM(F$3:F171)+I172</f>
        <v>-2.4284287872167302E-2</v>
      </c>
      <c r="M172" s="21">
        <f>SUM(G$3:G171)+J172</f>
        <v>0.65596531906520261</v>
      </c>
      <c r="N172" s="19">
        <f t="shared" si="13"/>
        <v>6.4904764684860741</v>
      </c>
      <c r="O172" s="19">
        <f t="shared" si="14"/>
        <v>5.8972663745829193E-4</v>
      </c>
      <c r="P172" s="19">
        <f t="shared" si="15"/>
        <v>0.43029049981631307</v>
      </c>
      <c r="Q172" s="19">
        <f t="shared" si="16"/>
        <v>6.1867656034978902E-2</v>
      </c>
      <c r="R172" s="19">
        <f t="shared" si="17"/>
        <v>-1.6711643736242379</v>
      </c>
      <c r="S172" s="19">
        <f t="shared" si="18"/>
        <v>-1.5929650642337454E-2</v>
      </c>
    </row>
    <row r="173" spans="1:19" x14ac:dyDescent="0.25">
      <c r="A173" s="26">
        <f>Wellpath!E173</f>
        <v>5100</v>
      </c>
      <c r="B173" s="22">
        <v>0</v>
      </c>
      <c r="C173" s="22">
        <f>-COS(Wellpath!L173) / GField</f>
        <v>-5.0985810648896429E-2</v>
      </c>
      <c r="D173" s="22">
        <f>(TAN(Dip) * COS(Wellpath!L173) * SIN(Wellpath!O173)) / GField</f>
        <v>0.15403516094387931</v>
      </c>
      <c r="E173" s="20">
        <f>IF(D173="SING",(A174-A172)/2*Model!$W$7*(-SIN(Wellpath!$M173+Wellpath!$Q173) / GField),Model!$W$7*((drdp!B173+drdp!K173)*'ABXY-TI1S'!$B173+(drdp!E173+drdp!N173)*'ABXY-TI1S'!$C173+(drdp!H173+drdp!Q173)*'ABXY-TI1S'!$D173))</f>
        <v>-1.625411674696739E-2</v>
      </c>
      <c r="F173" s="20">
        <f>IF(D173="SING",(A174-A172)/2*Model!$W$7*(COS(Wellpath!$M173+Wellpath!$Q173) / GField),Model!$W$7*((drdp!C173+drdp!L173)*'ABXY-TI1S'!$B173+(drdp!F173+drdp!O173)*'ABXY-TI1S'!$C173+(drdp!I173+drdp!R173)*'ABXY-TI1S'!$D173))</f>
        <v>1.1882137378090238E-3</v>
      </c>
      <c r="G173" s="20">
        <f>IF(D173="SING",0,Model!$W$7*((drdp!D173+drdp!M173)*'ABXY-TI1S'!$B173+(drdp!G173+drdp!P173)*'ABXY-TI1S'!$C173+(drdp!J173+drdp!S173)*'ABXY-TI1S'!$D173))</f>
        <v>5.2986008705384951E-3</v>
      </c>
      <c r="H173" s="18">
        <f>IF(D173="SING",(A173-A172)/2*Model!$W$7*(-SIN(Wellpath!$M173+Wellpath!$Q173) / GField),Model!$W$7*((drdp!B173)*'ABXY-TI1S'!$B173+(drdp!E173)*'ABXY-TI1S'!$C173+(drdp!H173)*'ABXY-TI1S'!$D173))</f>
        <v>-8.1270583734836949E-3</v>
      </c>
      <c r="I173" s="18">
        <f>IF(D173="SING",(A173-A172)/2*Model!$W$7*(COS(Wellpath!$M173+Wellpath!$Q173) / GField),Model!$W$7*((drdp!C173)*'ABXY-TI1S'!$B173+(drdp!F173)*'ABXY-TI1S'!$C173+(drdp!I173)*'ABXY-TI1S'!$D173))</f>
        <v>5.9410686890451188E-4</v>
      </c>
      <c r="J173" s="18">
        <f>IF(D173="SING",0,Model!$W$7*((drdp!D173)*'ABXY-TI1S'!$B173+(drdp!G173)*'ABXY-TI1S'!$C173+(drdp!J173)*'ABXY-TI1S'!$D173))</f>
        <v>2.6493004352692476E-3</v>
      </c>
      <c r="K173" s="21">
        <f>SUM(E$3:E172)+H173</f>
        <v>-2.5638954707224584</v>
      </c>
      <c r="L173" s="21">
        <f>SUM(F$3:F172)+I173</f>
        <v>-2.3096074134358279E-2</v>
      </c>
      <c r="M173" s="21">
        <f>SUM(G$3:G172)+J173</f>
        <v>0.66126391993574107</v>
      </c>
      <c r="N173" s="19">
        <f t="shared" si="13"/>
        <v>6.5735599847911361</v>
      </c>
      <c r="O173" s="19">
        <f t="shared" si="14"/>
        <v>5.3342864041977349E-4</v>
      </c>
      <c r="P173" s="19">
        <f t="shared" si="15"/>
        <v>0.43726997180878219</v>
      </c>
      <c r="Q173" s="19">
        <f t="shared" si="16"/>
        <v>5.9215919864551318E-2</v>
      </c>
      <c r="R173" s="19">
        <f t="shared" si="17"/>
        <v>-1.6954115692754248</v>
      </c>
      <c r="S173" s="19">
        <f t="shared" si="18"/>
        <v>-1.5272600517212234E-2</v>
      </c>
    </row>
    <row r="174" spans="1:19" x14ac:dyDescent="0.25">
      <c r="A174" s="26">
        <f>Wellpath!E174</f>
        <v>5130</v>
      </c>
      <c r="B174" s="22">
        <v>0</v>
      </c>
      <c r="C174" s="22">
        <f>-COS(Wellpath!L174) / GField</f>
        <v>-4.6294147312236779E-2</v>
      </c>
      <c r="D174" s="22">
        <f>(TAN(Dip) * COS(Wellpath!L174) * SIN(Wellpath!O174)) / GField</f>
        <v>0.13986099938874655</v>
      </c>
      <c r="E174" s="20">
        <f>IF(D174="SING",(A175-A173)/2*Model!$W$7*(-SIN(Wellpath!$M174+Wellpath!$Q174) / GField),Model!$W$7*((drdp!B174+drdp!K174)*'ABXY-TI1S'!$B174+(drdp!E174+drdp!N174)*'ABXY-TI1S'!$C174+(drdp!H174+drdp!Q174)*'ABXY-TI1S'!$D174))</f>
        <v>-1.5097255924001008E-2</v>
      </c>
      <c r="F174" s="20">
        <f>IF(D174="SING",(A175-A173)/2*Model!$W$7*(COS(Wellpath!$M174+Wellpath!$Q174) / GField),Model!$W$7*((drdp!C174+drdp!L174)*'ABXY-TI1S'!$B174+(drdp!F174+drdp!O174)*'ABXY-TI1S'!$C174+(drdp!I174+drdp!R174)*'ABXY-TI1S'!$D174))</f>
        <v>1.4342767896009052E-3</v>
      </c>
      <c r="G174" s="20">
        <f>IF(D174="SING",0,Model!$W$7*((drdp!D174+drdp!M174)*'ABXY-TI1S'!$B174+(drdp!G174+drdp!P174)*'ABXY-TI1S'!$C174+(drdp!J174+drdp!S174)*'ABXY-TI1S'!$D174))</f>
        <v>4.949806474432843E-3</v>
      </c>
      <c r="H174" s="18">
        <f>IF(D174="SING",(A174-A173)/2*Model!$W$7*(-SIN(Wellpath!$M174+Wellpath!$Q174) / GField),Model!$W$7*((drdp!B174)*'ABXY-TI1S'!$B174+(drdp!E174)*'ABXY-TI1S'!$C174+(drdp!H174)*'ABXY-TI1S'!$D174))</f>
        <v>-7.548627962000504E-3</v>
      </c>
      <c r="I174" s="18">
        <f>IF(D174="SING",(A174-A173)/2*Model!$W$7*(COS(Wellpath!$M174+Wellpath!$Q174) / GField),Model!$W$7*((drdp!C174)*'ABXY-TI1S'!$B174+(drdp!F174)*'ABXY-TI1S'!$C174+(drdp!I174)*'ABXY-TI1S'!$D174))</f>
        <v>7.1713839480045261E-4</v>
      </c>
      <c r="J174" s="18">
        <f>IF(D174="SING",0,Model!$W$7*((drdp!D174)*'ABXY-TI1S'!$B174+(drdp!G174)*'ABXY-TI1S'!$C174+(drdp!J174)*'ABXY-TI1S'!$D174))</f>
        <v>2.4749032372164215E-3</v>
      </c>
      <c r="K174" s="21">
        <f>SUM(E$3:E173)+H174</f>
        <v>-2.5795711570579423</v>
      </c>
      <c r="L174" s="21">
        <f>SUM(F$3:F173)+I174</f>
        <v>-2.1784828870653316E-2</v>
      </c>
      <c r="M174" s="21">
        <f>SUM(G$3:G173)+J174</f>
        <v>0.66638812360822675</v>
      </c>
      <c r="N174" s="19">
        <f t="shared" si="13"/>
        <v>6.6541873543252512</v>
      </c>
      <c r="O174" s="19">
        <f t="shared" si="14"/>
        <v>4.7457876892365025E-4</v>
      </c>
      <c r="P174" s="19">
        <f t="shared" si="15"/>
        <v>0.44407313128609327</v>
      </c>
      <c r="Q174" s="19">
        <f t="shared" si="16"/>
        <v>5.6195516216180443E-2</v>
      </c>
      <c r="R174" s="19">
        <f t="shared" si="17"/>
        <v>-1.7189955830657446</v>
      </c>
      <c r="S174" s="19">
        <f t="shared" si="18"/>
        <v>-1.4517151234240988E-2</v>
      </c>
    </row>
    <row r="175" spans="1:19" x14ac:dyDescent="0.25">
      <c r="A175" s="26">
        <f>Wellpath!E175</f>
        <v>5160</v>
      </c>
      <c r="B175" s="22">
        <v>0</v>
      </c>
      <c r="C175" s="22">
        <f>-COS(Wellpath!L175) / GField</f>
        <v>-4.1475594935661032E-2</v>
      </c>
      <c r="D175" s="22">
        <f>(TAN(Dip) * COS(Wellpath!L175) * SIN(Wellpath!O175)) / GField</f>
        <v>0.12530348855590812</v>
      </c>
      <c r="E175" s="20">
        <f>IF(D175="SING",(A176-A174)/2*Model!$W$7*(-SIN(Wellpath!$M175+Wellpath!$Q175) / GField),Model!$W$7*((drdp!B175+drdp!K175)*'ABXY-TI1S'!$B175+(drdp!E175+drdp!N175)*'ABXY-TI1S'!$C175+(drdp!H175+drdp!Q175)*'ABXY-TI1S'!$D175))</f>
        <v>-1.379233591225113E-2</v>
      </c>
      <c r="F175" s="20">
        <f>IF(D175="SING",(A176-A174)/2*Model!$W$7*(COS(Wellpath!$M175+Wellpath!$Q175) / GField),Model!$W$7*((drdp!C175+drdp!L175)*'ABXY-TI1S'!$B175+(drdp!F175+drdp!O175)*'ABXY-TI1S'!$C175+(drdp!I175+drdp!R175)*'ABXY-TI1S'!$D175))</f>
        <v>1.5998763652844668E-3</v>
      </c>
      <c r="G175" s="20">
        <f>IF(D175="SING",0,Model!$W$7*((drdp!D175+drdp!M175)*'ABXY-TI1S'!$B175+(drdp!G175+drdp!P175)*'ABXY-TI1S'!$C175+(drdp!J175+drdp!S175)*'ABXY-TI1S'!$D175))</f>
        <v>4.5467809627797121E-3</v>
      </c>
      <c r="H175" s="18">
        <f>IF(D175="SING",(A175-A174)/2*Model!$W$7*(-SIN(Wellpath!$M175+Wellpath!$Q175) / GField),Model!$W$7*((drdp!B175)*'ABXY-TI1S'!$B175+(drdp!E175)*'ABXY-TI1S'!$C175+(drdp!H175)*'ABXY-TI1S'!$D175))</f>
        <v>-6.8961679561255649E-3</v>
      </c>
      <c r="I175" s="18">
        <f>IF(D175="SING",(A175-A174)/2*Model!$W$7*(COS(Wellpath!$M175+Wellpath!$Q175) / GField),Model!$W$7*((drdp!C175)*'ABXY-TI1S'!$B175+(drdp!F175)*'ABXY-TI1S'!$C175+(drdp!I175)*'ABXY-TI1S'!$D175))</f>
        <v>7.9993818264223341E-4</v>
      </c>
      <c r="J175" s="18">
        <f>IF(D175="SING",0,Model!$W$7*((drdp!D175)*'ABXY-TI1S'!$B175+(drdp!G175)*'ABXY-TI1S'!$C175+(drdp!J175)*'ABXY-TI1S'!$D175))</f>
        <v>2.2733904813898561E-3</v>
      </c>
      <c r="K175" s="21">
        <f>SUM(E$3:E174)+H175</f>
        <v>-2.5940159529760685</v>
      </c>
      <c r="L175" s="21">
        <f>SUM(F$3:F174)+I175</f>
        <v>-2.0267752293210629E-2</v>
      </c>
      <c r="M175" s="21">
        <f>SUM(G$3:G174)+J175</f>
        <v>0.67113641732683305</v>
      </c>
      <c r="N175" s="19">
        <f t="shared" si="13"/>
        <v>6.7289187642943409</v>
      </c>
      <c r="O175" s="19">
        <f t="shared" si="14"/>
        <v>4.1078178301894475E-4</v>
      </c>
      <c r="P175" s="19">
        <f t="shared" si="15"/>
        <v>0.45042409066229699</v>
      </c>
      <c r="Q175" s="19">
        <f t="shared" si="16"/>
        <v>5.2574872779555665E-2</v>
      </c>
      <c r="R175" s="19">
        <f t="shared" si="17"/>
        <v>-1.7409385731690092</v>
      </c>
      <c r="S175" s="19">
        <f t="shared" si="18"/>
        <v>-1.3602426661333086E-2</v>
      </c>
    </row>
    <row r="176" spans="1:19" x14ac:dyDescent="0.25">
      <c r="A176" s="26">
        <f>Wellpath!E176</f>
        <v>5190</v>
      </c>
      <c r="B176" s="22">
        <v>0</v>
      </c>
      <c r="C176" s="22">
        <f>-COS(Wellpath!L176) / GField</f>
        <v>-3.6543360836299901E-2</v>
      </c>
      <c r="D176" s="22">
        <f>(TAN(Dip) * COS(Wellpath!L176) * SIN(Wellpath!O176)) / GField</f>
        <v>0.11040252957067669</v>
      </c>
      <c r="E176" s="20">
        <f>IF(D176="SING",(A177-A175)/2*Model!$W$7*(-SIN(Wellpath!$M176+Wellpath!$Q176) / GField),Model!$W$7*((drdp!B176+drdp!K176)*'ABXY-TI1S'!$B176+(drdp!E176+drdp!N176)*'ABXY-TI1S'!$C176+(drdp!H176+drdp!Q176)*'ABXY-TI1S'!$D176))</f>
        <v>-1.2353653688438552E-2</v>
      </c>
      <c r="F176" s="20">
        <f>IF(D176="SING",(A177-A175)/2*Model!$W$7*(COS(Wellpath!$M176+Wellpath!$Q176) / GField),Model!$W$7*((drdp!C176+drdp!L176)*'ABXY-TI1S'!$B176+(drdp!F176+drdp!O176)*'ABXY-TI1S'!$C176+(drdp!I176+drdp!R176)*'ABXY-TI1S'!$D176))</f>
        <v>1.6831981212545822E-3</v>
      </c>
      <c r="G176" s="20">
        <f>IF(D176="SING",0,Model!$W$7*((drdp!D176+drdp!M176)*'ABXY-TI1S'!$B176+(drdp!G176+drdp!P176)*'ABXY-TI1S'!$C176+(drdp!J176+drdp!S176)*'ABXY-TI1S'!$D176))</f>
        <v>4.0939399674232799E-3</v>
      </c>
      <c r="H176" s="18">
        <f>IF(D176="SING",(A176-A175)/2*Model!$W$7*(-SIN(Wellpath!$M176+Wellpath!$Q176) / GField),Model!$W$7*((drdp!B176)*'ABXY-TI1S'!$B176+(drdp!E176)*'ABXY-TI1S'!$C176+(drdp!H176)*'ABXY-TI1S'!$D176))</f>
        <v>-6.1768268442192759E-3</v>
      </c>
      <c r="I176" s="18">
        <f>IF(D176="SING",(A176-A175)/2*Model!$W$7*(COS(Wellpath!$M176+Wellpath!$Q176) / GField),Model!$W$7*((drdp!C176)*'ABXY-TI1S'!$B176+(drdp!F176)*'ABXY-TI1S'!$C176+(drdp!I176)*'ABXY-TI1S'!$D176))</f>
        <v>8.4159906062729111E-4</v>
      </c>
      <c r="J176" s="18">
        <f>IF(D176="SING",0,Model!$W$7*((drdp!D176)*'ABXY-TI1S'!$B176+(drdp!G176)*'ABXY-TI1S'!$C176+(drdp!J176)*'ABXY-TI1S'!$D176))</f>
        <v>2.04696998371164E-3</v>
      </c>
      <c r="K176" s="21">
        <f>SUM(E$3:E175)+H176</f>
        <v>-2.607088947776413</v>
      </c>
      <c r="L176" s="21">
        <f>SUM(F$3:F175)+I176</f>
        <v>-1.8626215049941108E-2</v>
      </c>
      <c r="M176" s="21">
        <f>SUM(G$3:G175)+J176</f>
        <v>0.67545677779193458</v>
      </c>
      <c r="N176" s="19">
        <f t="shared" si="13"/>
        <v>6.796912781617924</v>
      </c>
      <c r="O176" s="19">
        <f t="shared" si="14"/>
        <v>3.4693588708665265E-4</v>
      </c>
      <c r="P176" s="19">
        <f t="shared" si="15"/>
        <v>0.45624185866506289</v>
      </c>
      <c r="Q176" s="19">
        <f t="shared" si="16"/>
        <v>4.8560199395608149E-2</v>
      </c>
      <c r="R176" s="19">
        <f t="shared" si="17"/>
        <v>-1.7609759000820211</v>
      </c>
      <c r="S176" s="19">
        <f t="shared" si="18"/>
        <v>-1.2581203200092858E-2</v>
      </c>
    </row>
    <row r="177" spans="1:19" x14ac:dyDescent="0.25">
      <c r="A177" s="26">
        <f>Wellpath!E177</f>
        <v>5220</v>
      </c>
      <c r="B177" s="22">
        <v>0</v>
      </c>
      <c r="C177" s="22">
        <f>-COS(Wellpath!L177) / GField</f>
        <v>-3.1510963924984321E-2</v>
      </c>
      <c r="D177" s="22">
        <f>(TAN(Dip) * COS(Wellpath!L177) * SIN(Wellpath!O177)) / GField</f>
        <v>9.5198964925877733E-2</v>
      </c>
      <c r="E177" s="20">
        <f>IF(D177="SING",(A178-A176)/2*Model!$W$7*(-SIN(Wellpath!$M177+Wellpath!$Q177) / GField),Model!$W$7*((drdp!B177+drdp!K177)*'ABXY-TI1S'!$B177+(drdp!E177+drdp!N177)*'ABXY-TI1S'!$C177+(drdp!H177+drdp!Q177)*'ABXY-TI1S'!$D177))</f>
        <v>-1.0796971756070974E-2</v>
      </c>
      <c r="F177" s="20">
        <f>IF(D177="SING",(A178-A176)/2*Model!$W$7*(COS(Wellpath!$M177+Wellpath!$Q177) / GField),Model!$W$7*((drdp!C177+drdp!L177)*'ABXY-TI1S'!$B177+(drdp!F177+drdp!O177)*'ABXY-TI1S'!$C177+(drdp!I177+drdp!R177)*'ABXY-TI1S'!$D177))</f>
        <v>1.6833291669166449E-3</v>
      </c>
      <c r="G177" s="20">
        <f>IF(D177="SING",0,Model!$W$7*((drdp!D177+drdp!M177)*'ABXY-TI1S'!$B177+(drdp!G177+drdp!P177)*'ABXY-TI1S'!$C177+(drdp!J177+drdp!S177)*'ABXY-TI1S'!$D177))</f>
        <v>3.5962449090717417E-3</v>
      </c>
      <c r="H177" s="18">
        <f>IF(D177="SING",(A177-A176)/2*Model!$W$7*(-SIN(Wellpath!$M177+Wellpath!$Q177) / GField),Model!$W$7*((drdp!B177)*'ABXY-TI1S'!$B177+(drdp!E177)*'ABXY-TI1S'!$C177+(drdp!H177)*'ABXY-TI1S'!$D177))</f>
        <v>-5.3984858780354869E-3</v>
      </c>
      <c r="I177" s="18">
        <f>IF(D177="SING",(A177-A176)/2*Model!$W$7*(COS(Wellpath!$M177+Wellpath!$Q177) / GField),Model!$W$7*((drdp!C177)*'ABXY-TI1S'!$B177+(drdp!F177)*'ABXY-TI1S'!$C177+(drdp!I177)*'ABXY-TI1S'!$D177))</f>
        <v>8.4166458345832245E-4</v>
      </c>
      <c r="J177" s="18">
        <f>IF(D177="SING",0,Model!$W$7*((drdp!D177)*'ABXY-TI1S'!$B177+(drdp!G177)*'ABXY-TI1S'!$C177+(drdp!J177)*'ABXY-TI1S'!$D177))</f>
        <v>1.7981224545358708E-3</v>
      </c>
      <c r="K177" s="21">
        <f>SUM(E$3:E176)+H177</f>
        <v>-2.6186642604986679</v>
      </c>
      <c r="L177" s="21">
        <f>SUM(F$3:F176)+I177</f>
        <v>-1.6942951405855493E-2</v>
      </c>
      <c r="M177" s="21">
        <f>SUM(G$3:G176)+J177</f>
        <v>0.67930187023018207</v>
      </c>
      <c r="N177" s="19">
        <f t="shared" si="13"/>
        <v>6.8574025092130348</v>
      </c>
      <c r="O177" s="19">
        <f t="shared" si="14"/>
        <v>2.8706360234118062E-4</v>
      </c>
      <c r="P177" s="19">
        <f t="shared" si="15"/>
        <v>0.46145103089822315</v>
      </c>
      <c r="Q177" s="19">
        <f t="shared" si="16"/>
        <v>4.4367901313879438E-2</v>
      </c>
      <c r="R177" s="19">
        <f t="shared" si="17"/>
        <v>-1.7788635296616817</v>
      </c>
      <c r="S177" s="19">
        <f t="shared" si="18"/>
        <v>-1.1509378577216728E-2</v>
      </c>
    </row>
    <row r="178" spans="1:19" x14ac:dyDescent="0.25">
      <c r="A178" s="26">
        <f>Wellpath!E178</f>
        <v>5250</v>
      </c>
      <c r="B178" s="22">
        <v>0</v>
      </c>
      <c r="C178" s="22">
        <f>-COS(Wellpath!L178) / GField</f>
        <v>-2.6392197651850607E-2</v>
      </c>
      <c r="D178" s="22">
        <f>(TAN(Dip) * COS(Wellpath!L178) * SIN(Wellpath!O178)) / GField</f>
        <v>7.9734466535415854E-2</v>
      </c>
      <c r="E178" s="20">
        <f>IF(D178="SING",(A179-A177)/2*Model!$W$7*(-SIN(Wellpath!$M178+Wellpath!$Q178) / GField),Model!$W$7*((drdp!B178+drdp!K178)*'ABXY-TI1S'!$B178+(drdp!E178+drdp!N178)*'ABXY-TI1S'!$C178+(drdp!H178+drdp!Q178)*'ABXY-TI1S'!$D178))</f>
        <v>-9.1393454481560506E-3</v>
      </c>
      <c r="F178" s="20">
        <f>IF(D178="SING",(A179-A177)/2*Model!$W$7*(COS(Wellpath!$M178+Wellpath!$Q178) / GField),Model!$W$7*((drdp!C178+drdp!L178)*'ABXY-TI1S'!$B178+(drdp!F178+drdp!O178)*'ABXY-TI1S'!$C178+(drdp!I178+drdp!R178)*'ABXY-TI1S'!$D178))</f>
        <v>1.6002680665069575E-3</v>
      </c>
      <c r="G178" s="20">
        <f>IF(D178="SING",0,Model!$W$7*((drdp!D178+drdp!M178)*'ABXY-TI1S'!$B178+(drdp!G178+drdp!P178)*'ABXY-TI1S'!$C178+(drdp!J178+drdp!S178)*'ABXY-TI1S'!$D178))</f>
        <v>3.059148638933785E-3</v>
      </c>
      <c r="H178" s="18">
        <f>IF(D178="SING",(A178-A177)/2*Model!$W$7*(-SIN(Wellpath!$M178+Wellpath!$Q178) / GField),Model!$W$7*((drdp!B178)*'ABXY-TI1S'!$B178+(drdp!E178)*'ABXY-TI1S'!$C178+(drdp!H178)*'ABXY-TI1S'!$D178))</f>
        <v>-4.5696727240780253E-3</v>
      </c>
      <c r="I178" s="18">
        <f>IF(D178="SING",(A178-A177)/2*Model!$W$7*(COS(Wellpath!$M178+Wellpath!$Q178) / GField),Model!$W$7*((drdp!C178)*'ABXY-TI1S'!$B178+(drdp!F178)*'ABXY-TI1S'!$C178+(drdp!I178)*'ABXY-TI1S'!$D178))</f>
        <v>8.0013403325347873E-4</v>
      </c>
      <c r="J178" s="18">
        <f>IF(D178="SING",0,Model!$W$7*((drdp!D178)*'ABXY-TI1S'!$B178+(drdp!G178)*'ABXY-TI1S'!$C178+(drdp!J178)*'ABXY-TI1S'!$D178))</f>
        <v>1.5295743194668925E-3</v>
      </c>
      <c r="K178" s="21">
        <f>SUM(E$3:E177)+H178</f>
        <v>-2.6286324191007813</v>
      </c>
      <c r="L178" s="21">
        <f>SUM(F$3:F177)+I178</f>
        <v>-1.5301152789143692E-2</v>
      </c>
      <c r="M178" s="21">
        <f>SUM(G$3:G177)+J178</f>
        <v>0.68262956700418476</v>
      </c>
      <c r="N178" s="19">
        <f t="shared" si="13"/>
        <v>6.909708394747625</v>
      </c>
      <c r="O178" s="19">
        <f t="shared" si="14"/>
        <v>2.3412527667671977E-4</v>
      </c>
      <c r="P178" s="19">
        <f t="shared" si="15"/>
        <v>0.46598312574832079</v>
      </c>
      <c r="Q178" s="19">
        <f t="shared" si="16"/>
        <v>4.022110627115745E-2</v>
      </c>
      <c r="R178" s="19">
        <f t="shared" si="17"/>
        <v>-1.7943822100639291</v>
      </c>
      <c r="S178" s="19">
        <f t="shared" si="18"/>
        <v>-1.0445019303118032E-2</v>
      </c>
    </row>
    <row r="179" spans="1:19" x14ac:dyDescent="0.25">
      <c r="A179" s="26">
        <f>Wellpath!E179</f>
        <v>5280</v>
      </c>
      <c r="B179" s="22">
        <v>0</v>
      </c>
      <c r="C179" s="22">
        <f>-COS(Wellpath!L179) / GField</f>
        <v>-2.1201092199452359E-2</v>
      </c>
      <c r="D179" s="22">
        <f>(TAN(Dip) * COS(Wellpath!L179) * SIN(Wellpath!O179)) / GField</f>
        <v>6.4051421514455281E-2</v>
      </c>
      <c r="E179" s="20">
        <f>IF(D179="SING",(A180-A178)/2*Model!$W$7*(-SIN(Wellpath!$M179+Wellpath!$Q179) / GField),Model!$W$7*((drdp!B179+drdp!K179)*'ABXY-TI1S'!$B179+(drdp!E179+drdp!N179)*'ABXY-TI1S'!$C179+(drdp!H179+drdp!Q179)*'ABXY-TI1S'!$D179))</f>
        <v>-7.3989360654039106E-3</v>
      </c>
      <c r="F179" s="20">
        <f>IF(D179="SING",(A180-A178)/2*Model!$W$7*(COS(Wellpath!$M179+Wellpath!$Q179) / GField),Model!$W$7*((drdp!C179+drdp!L179)*'ABXY-TI1S'!$B179+(drdp!F179+drdp!O179)*'ABXY-TI1S'!$C179+(drdp!I179+drdp!R179)*'ABXY-TI1S'!$D179))</f>
        <v>1.4349248548232616E-3</v>
      </c>
      <c r="G179" s="20">
        <f>IF(D179="SING",0,Model!$W$7*((drdp!D179+drdp!M179)*'ABXY-TI1S'!$B179+(drdp!G179+drdp!P179)*'ABXY-TI1S'!$C179+(drdp!J179+drdp!S179)*'ABXY-TI1S'!$D179))</f>
        <v>2.4885356961396629E-3</v>
      </c>
      <c r="H179" s="18">
        <f>IF(D179="SING",(A179-A178)/2*Model!$W$7*(-SIN(Wellpath!$M179+Wellpath!$Q179) / GField),Model!$W$7*((drdp!B179)*'ABXY-TI1S'!$B179+(drdp!E179)*'ABXY-TI1S'!$C179+(drdp!H179)*'ABXY-TI1S'!$D179))</f>
        <v>-3.6994680327019553E-3</v>
      </c>
      <c r="I179" s="18">
        <f>IF(D179="SING",(A179-A178)/2*Model!$W$7*(COS(Wellpath!$M179+Wellpath!$Q179) / GField),Model!$W$7*((drdp!C179)*'ABXY-TI1S'!$B179+(drdp!F179)*'ABXY-TI1S'!$C179+(drdp!I179)*'ABXY-TI1S'!$D179))</f>
        <v>7.1746242741163081E-4</v>
      </c>
      <c r="J179" s="18">
        <f>IF(D179="SING",0,Model!$W$7*((drdp!D179)*'ABXY-TI1S'!$B179+(drdp!G179)*'ABXY-TI1S'!$C179+(drdp!J179)*'ABXY-TI1S'!$D179))</f>
        <v>1.2442678480698314E-3</v>
      </c>
      <c r="K179" s="21">
        <f>SUM(E$3:E178)+H179</f>
        <v>-2.6369015598575616</v>
      </c>
      <c r="L179" s="21">
        <f>SUM(F$3:F178)+I179</f>
        <v>-1.3783556328478582E-2</v>
      </c>
      <c r="M179" s="21">
        <f>SUM(G$3:G178)+J179</f>
        <v>0.68540340917172149</v>
      </c>
      <c r="N179" s="19">
        <f t="shared" si="13"/>
        <v>6.9532498363792419</v>
      </c>
      <c r="O179" s="19">
        <f t="shared" si="14"/>
        <v>1.8998642506034197E-4</v>
      </c>
      <c r="P179" s="19">
        <f t="shared" si="15"/>
        <v>0.4697778333042183</v>
      </c>
      <c r="Q179" s="19">
        <f t="shared" si="16"/>
        <v>3.6345881182949735E-2</v>
      </c>
      <c r="R179" s="19">
        <f t="shared" si="17"/>
        <v>-1.807341318776603</v>
      </c>
      <c r="S179" s="19">
        <f t="shared" si="18"/>
        <v>-9.447296498049677E-3</v>
      </c>
    </row>
    <row r="180" spans="1:19" x14ac:dyDescent="0.25">
      <c r="A180" s="26">
        <f>Wellpath!E180</f>
        <v>5310</v>
      </c>
      <c r="B180" s="22">
        <v>0</v>
      </c>
      <c r="C180" s="22">
        <f>-COS(Wellpath!L180) / GField</f>
        <v>-1.5951876027005239E-2</v>
      </c>
      <c r="D180" s="22">
        <f>(TAN(Dip) * COS(Wellpath!L180) * SIN(Wellpath!O180)) / GField</f>
        <v>4.8192815999283246E-2</v>
      </c>
      <c r="E180" s="20">
        <f>IF(D180="SING",(A181-A179)/2*Model!$W$7*(-SIN(Wellpath!$M180+Wellpath!$Q180) / GField),Model!$W$7*((drdp!B180+drdp!K180)*'ABXY-TI1S'!$B180+(drdp!E180+drdp!N180)*'ABXY-TI1S'!$C180+(drdp!H180+drdp!Q180)*'ABXY-TI1S'!$D180))</f>
        <v>-5.5948118972160565E-3</v>
      </c>
      <c r="F180" s="20">
        <f>IF(D180="SING",(A181-A179)/2*Model!$W$7*(COS(Wellpath!$M180+Wellpath!$Q180) / GField),Model!$W$7*((drdp!C180+drdp!L180)*'ABXY-TI1S'!$B180+(drdp!F180+drdp!O180)*'ABXY-TI1S'!$C180+(drdp!I180+drdp!R180)*'ABXY-TI1S'!$D180))</f>
        <v>1.1891110666930546E-3</v>
      </c>
      <c r="G180" s="20">
        <f>IF(D180="SING",0,Model!$W$7*((drdp!D180+drdp!M180)*'ABXY-TI1S'!$B180+(drdp!G180+drdp!P180)*'ABXY-TI1S'!$C180+(drdp!J180+drdp!S180)*'ABXY-TI1S'!$D180))</f>
        <v>1.8906578354990595E-3</v>
      </c>
      <c r="H180" s="18">
        <f>IF(D180="SING",(A180-A179)/2*Model!$W$7*(-SIN(Wellpath!$M180+Wellpath!$Q180) / GField),Model!$W$7*((drdp!B180)*'ABXY-TI1S'!$B180+(drdp!E180)*'ABXY-TI1S'!$C180+(drdp!H180)*'ABXY-TI1S'!$D180))</f>
        <v>-2.7974059486080283E-3</v>
      </c>
      <c r="I180" s="18">
        <f>IF(D180="SING",(A180-A179)/2*Model!$W$7*(COS(Wellpath!$M180+Wellpath!$Q180) / GField),Model!$W$7*((drdp!C180)*'ABXY-TI1S'!$B180+(drdp!F180)*'ABXY-TI1S'!$C180+(drdp!I180)*'ABXY-TI1S'!$D180))</f>
        <v>5.9455553334652729E-4</v>
      </c>
      <c r="J180" s="18">
        <f>IF(D180="SING",0,Model!$W$7*((drdp!D180)*'ABXY-TI1S'!$B180+(drdp!G180)*'ABXY-TI1S'!$C180+(drdp!J180)*'ABXY-TI1S'!$D180))</f>
        <v>9.4532891774952975E-4</v>
      </c>
      <c r="K180" s="21">
        <f>SUM(E$3:E179)+H180</f>
        <v>-2.6433984338388719</v>
      </c>
      <c r="L180" s="21">
        <f>SUM(F$3:F179)+I180</f>
        <v>-1.2471538367720424E-2</v>
      </c>
      <c r="M180" s="21">
        <f>SUM(G$3:G179)+J180</f>
        <v>0.68759300593754091</v>
      </c>
      <c r="N180" s="19">
        <f t="shared" si="13"/>
        <v>6.9875552800218008</v>
      </c>
      <c r="O180" s="19">
        <f t="shared" si="14"/>
        <v>1.5553926925752261E-4</v>
      </c>
      <c r="P180" s="19">
        <f t="shared" si="15"/>
        <v>0.47278414181422318</v>
      </c>
      <c r="Q180" s="19">
        <f t="shared" si="16"/>
        <v>3.2967244988793568E-2</v>
      </c>
      <c r="R180" s="19">
        <f t="shared" si="17"/>
        <v>-1.8175822750138577</v>
      </c>
      <c r="S180" s="19">
        <f t="shared" si="18"/>
        <v>-8.5753425549262591E-3</v>
      </c>
    </row>
    <row r="181" spans="1:19" x14ac:dyDescent="0.25">
      <c r="A181" s="26">
        <f>Wellpath!E181</f>
        <v>5340</v>
      </c>
      <c r="B181" s="22">
        <v>0</v>
      </c>
      <c r="C181" s="22">
        <f>-COS(Wellpath!L181) / GField</f>
        <v>-1.0658936871169407E-2</v>
      </c>
      <c r="D181" s="22">
        <f>(TAN(Dip) * COS(Wellpath!L181) * SIN(Wellpath!O181)) / GField</f>
        <v>3.2202117325298742E-2</v>
      </c>
      <c r="E181" s="20">
        <f>IF(D181="SING",(A182-A180)/2*Model!$W$7*(-SIN(Wellpath!$M181+Wellpath!$Q181) / GField),Model!$W$7*((drdp!B181+drdp!K181)*'ABXY-TI1S'!$B181+(drdp!E181+drdp!N181)*'ABXY-TI1S'!$C181+(drdp!H181+drdp!Q181)*'ABXY-TI1S'!$D181))</f>
        <v>-3.7467393055164084E-3</v>
      </c>
      <c r="F181" s="20">
        <f>IF(D181="SING",(A182-A180)/2*Model!$W$7*(COS(Wellpath!$M181+Wellpath!$Q181) / GField),Model!$W$7*((drdp!C181+drdp!L181)*'ABXY-TI1S'!$B181+(drdp!F181+drdp!O181)*'ABXY-TI1S'!$C181+(drdp!I181+drdp!R181)*'ABXY-TI1S'!$D181))</f>
        <v>8.6551988941893328E-4</v>
      </c>
      <c r="G181" s="20">
        <f>IF(D181="SING",0,Model!$W$7*((drdp!D181+drdp!M181)*'ABXY-TI1S'!$B181+(drdp!G181+drdp!P181)*'ABXY-TI1S'!$C181+(drdp!J181+drdp!S181)*'ABXY-TI1S'!$D181))</f>
        <v>1.2720655319671407E-3</v>
      </c>
      <c r="H181" s="18">
        <f>IF(D181="SING",(A181-A180)/2*Model!$W$7*(-SIN(Wellpath!$M181+Wellpath!$Q181) / GField),Model!$W$7*((drdp!B181)*'ABXY-TI1S'!$B181+(drdp!E181)*'ABXY-TI1S'!$C181+(drdp!H181)*'ABXY-TI1S'!$D181))</f>
        <v>-1.8733696527582042E-3</v>
      </c>
      <c r="I181" s="18">
        <f>IF(D181="SING",(A181-A180)/2*Model!$W$7*(COS(Wellpath!$M181+Wellpath!$Q181) / GField),Model!$W$7*((drdp!C181)*'ABXY-TI1S'!$B181+(drdp!F181)*'ABXY-TI1S'!$C181+(drdp!I181)*'ABXY-TI1S'!$D181))</f>
        <v>4.3275994470946664E-4</v>
      </c>
      <c r="J181" s="18">
        <f>IF(D181="SING",0,Model!$W$7*((drdp!D181)*'ABXY-TI1S'!$B181+(drdp!G181)*'ABXY-TI1S'!$C181+(drdp!J181)*'ABXY-TI1S'!$D181))</f>
        <v>6.3603276598357033E-4</v>
      </c>
      <c r="K181" s="21">
        <f>SUM(E$3:E180)+H181</f>
        <v>-2.648069209440238</v>
      </c>
      <c r="L181" s="21">
        <f>SUM(F$3:F180)+I181</f>
        <v>-1.1444222889664429E-2</v>
      </c>
      <c r="M181" s="21">
        <f>SUM(G$3:G180)+J181</f>
        <v>0.68917436762127393</v>
      </c>
      <c r="N181" s="19">
        <f t="shared" si="13"/>
        <v>7.0122705379854473</v>
      </c>
      <c r="O181" s="19">
        <f t="shared" si="14"/>
        <v>1.3097023754831926E-4</v>
      </c>
      <c r="P181" s="19">
        <f t="shared" si="15"/>
        <v>0.47496130898618283</v>
      </c>
      <c r="Q181" s="19">
        <f t="shared" si="16"/>
        <v>3.0305094260091561E-2</v>
      </c>
      <c r="R181" s="19">
        <f t="shared" si="17"/>
        <v>-1.8249814228333427</v>
      </c>
      <c r="S181" s="19">
        <f t="shared" si="18"/>
        <v>-7.8870650729013919E-3</v>
      </c>
    </row>
    <row r="182" spans="1:19" x14ac:dyDescent="0.25">
      <c r="A182" s="26">
        <f>Wellpath!E182</f>
        <v>5370</v>
      </c>
      <c r="B182" s="22">
        <v>0</v>
      </c>
      <c r="C182" s="22">
        <f>-COS(Wellpath!L182) / GField</f>
        <v>-5.3367823102633384E-3</v>
      </c>
      <c r="D182" s="22">
        <f>(TAN(Dip) * COS(Wellpath!L182) * SIN(Wellpath!O182)) / GField</f>
        <v>1.6123154886067394E-2</v>
      </c>
      <c r="E182" s="20">
        <f>IF(D182="SING",(A183-A181)/2*Model!$W$7*(-SIN(Wellpath!$M182+Wellpath!$Q182) / GField),Model!$W$7*((drdp!B182+drdp!K182)*'ABXY-TI1S'!$B182+(drdp!E182+drdp!N182)*'ABXY-TI1S'!$C182+(drdp!H182+drdp!Q182)*'ABXY-TI1S'!$D182))</f>
        <v>-1.8749661603536904E-3</v>
      </c>
      <c r="F182" s="20">
        <f>IF(D182="SING",(A183-A181)/2*Model!$W$7*(COS(Wellpath!$M182+Wellpath!$Q182) / GField),Model!$W$7*((drdp!C182+drdp!L182)*'ABXY-TI1S'!$B182+(drdp!F182+drdp!O182)*'ABXY-TI1S'!$C182+(drdp!I182+drdp!R182)*'ABXY-TI1S'!$D182))</f>
        <v>4.6769665565492247E-4</v>
      </c>
      <c r="G182" s="20">
        <f>IF(D182="SING",0,Model!$W$7*((drdp!D182+drdp!M182)*'ABXY-TI1S'!$B182+(drdp!G182+drdp!P182)*'ABXY-TI1S'!$C182+(drdp!J182+drdp!S182)*'ABXY-TI1S'!$D182))</f>
        <v>6.3953621227016608E-4</v>
      </c>
      <c r="H182" s="18">
        <f>IF(D182="SING",(A182-A181)/2*Model!$W$7*(-SIN(Wellpath!$M182+Wellpath!$Q182) / GField),Model!$W$7*((drdp!B182)*'ABXY-TI1S'!$B182+(drdp!E182)*'ABXY-TI1S'!$C182+(drdp!H182)*'ABXY-TI1S'!$D182))</f>
        <v>-9.3748308017684522E-4</v>
      </c>
      <c r="I182" s="18">
        <f>IF(D182="SING",(A182-A181)/2*Model!$W$7*(COS(Wellpath!$M182+Wellpath!$Q182) / GField),Model!$W$7*((drdp!C182)*'ABXY-TI1S'!$B182+(drdp!F182)*'ABXY-TI1S'!$C182+(drdp!I182)*'ABXY-TI1S'!$D182))</f>
        <v>2.3384832782746124E-4</v>
      </c>
      <c r="J182" s="18">
        <f>IF(D182="SING",0,Model!$W$7*((drdp!D182)*'ABXY-TI1S'!$B182+(drdp!G182)*'ABXY-TI1S'!$C182+(drdp!J182)*'ABXY-TI1S'!$D182))</f>
        <v>3.1976810613508304E-4</v>
      </c>
      <c r="K182" s="21">
        <f>SUM(E$3:E181)+H182</f>
        <v>-2.6508800621731727</v>
      </c>
      <c r="L182" s="21">
        <f>SUM(F$3:F181)+I182</f>
        <v>-1.0777614617127501E-2</v>
      </c>
      <c r="M182" s="21">
        <f>SUM(G$3:G181)+J182</f>
        <v>0.69013016849339259</v>
      </c>
      <c r="N182" s="19">
        <f t="shared" si="13"/>
        <v>7.0271651040272438</v>
      </c>
      <c r="O182" s="19">
        <f t="shared" si="14"/>
        <v>1.1615697683532039E-4</v>
      </c>
      <c r="P182" s="19">
        <f t="shared" si="15"/>
        <v>0.47627964946471846</v>
      </c>
      <c r="Q182" s="19">
        <f t="shared" si="16"/>
        <v>2.8570163706329445E-2</v>
      </c>
      <c r="R182" s="19">
        <f t="shared" si="17"/>
        <v>-1.8294523039633468</v>
      </c>
      <c r="S182" s="19">
        <f t="shared" si="18"/>
        <v>-7.4379569916750536E-3</v>
      </c>
    </row>
    <row r="183" spans="1:19" x14ac:dyDescent="0.25">
      <c r="A183" s="26">
        <f>Wellpath!E183</f>
        <v>5400</v>
      </c>
      <c r="B183" s="22">
        <v>0</v>
      </c>
      <c r="C183" s="22">
        <f>-COS(Wellpath!L183) / GField</f>
        <v>-6.2465187138758909E-18</v>
      </c>
      <c r="D183" s="22">
        <f>(TAN(Dip) * COS(Wellpath!L183) * SIN(Wellpath!O183)) / GField</f>
        <v>1.887159394319943E-17</v>
      </c>
      <c r="E183" s="20">
        <f>IF(D183="SING",(A184-A182)/2*Model!$W$7*(-SIN(Wellpath!$M183+Wellpath!$Q183) / GField),Model!$W$7*((drdp!B183+drdp!K183)*'ABXY-TI1S'!$B183+(drdp!E183+drdp!N183)*'ABXY-TI1S'!$C183+(drdp!H183+drdp!Q183)*'ABXY-TI1S'!$D183))</f>
        <v>-2.1874271967572027E-18</v>
      </c>
      <c r="F183" s="20">
        <f>IF(D183="SING",(A184-A182)/2*Model!$W$7*(COS(Wellpath!$M183+Wellpath!$Q183) / GField),Model!$W$7*((drdp!C183+drdp!L183)*'ABXY-TI1S'!$B183+(drdp!F183+drdp!O183)*'ABXY-TI1S'!$C183+(drdp!I183+drdp!R183)*'ABXY-TI1S'!$D183))</f>
        <v>5.8611935087296682E-19</v>
      </c>
      <c r="G183" s="20">
        <f>IF(D183="SING",0,Model!$W$7*((drdp!D183+drdp!M183)*'ABXY-TI1S'!$B183+(drdp!G183+drdp!P183)*'ABXY-TI1S'!$C183+(drdp!J183+drdp!S183)*'ABXY-TI1S'!$D183))</f>
        <v>7.4958224566510691E-19</v>
      </c>
      <c r="H183" s="18">
        <f>IF(D183="SING",(A183-A182)/2*Model!$W$7*(-SIN(Wellpath!$M183+Wellpath!$Q183) / GField),Model!$W$7*((drdp!B183)*'ABXY-TI1S'!$B183+(drdp!E183)*'ABXY-TI1S'!$C183+(drdp!H183)*'ABXY-TI1S'!$D183))</f>
        <v>-1.0937135983786014E-18</v>
      </c>
      <c r="I183" s="18">
        <f>IF(D183="SING",(A183-A182)/2*Model!$W$7*(COS(Wellpath!$M183+Wellpath!$Q183) / GField),Model!$W$7*((drdp!C183)*'ABXY-TI1S'!$B183+(drdp!F183)*'ABXY-TI1S'!$C183+(drdp!I183)*'ABXY-TI1S'!$D183))</f>
        <v>2.9305967543648341E-19</v>
      </c>
      <c r="J183" s="18">
        <f>IF(D183="SING",0,Model!$W$7*((drdp!D183)*'ABXY-TI1S'!$B183+(drdp!G183)*'ABXY-TI1S'!$C183+(drdp!J183)*'ABXY-TI1S'!$D183))</f>
        <v>3.7479112283255345E-19</v>
      </c>
      <c r="K183" s="21">
        <f>SUM(E$3:E182)+H183</f>
        <v>-2.6518175452533499</v>
      </c>
      <c r="L183" s="21">
        <f>SUM(F$3:F182)+I183</f>
        <v>-1.054376628930004E-2</v>
      </c>
      <c r="M183" s="21">
        <f>SUM(G$3:G182)+J183</f>
        <v>0.69044993659952769</v>
      </c>
      <c r="N183" s="19">
        <f t="shared" si="13"/>
        <v>7.0321362933135028</v>
      </c>
      <c r="O183" s="19">
        <f t="shared" si="14"/>
        <v>1.1117100756337993E-4</v>
      </c>
      <c r="P183" s="19">
        <f t="shared" si="15"/>
        <v>0.47672111495029179</v>
      </c>
      <c r="Q183" s="19">
        <f t="shared" si="16"/>
        <v>2.7960144439016656E-2</v>
      </c>
      <c r="R183" s="19">
        <f t="shared" si="17"/>
        <v>-1.8309472559936906</v>
      </c>
      <c r="S183" s="19">
        <f t="shared" si="18"/>
        <v>-7.2799427659674502E-3</v>
      </c>
    </row>
    <row r="184" spans="1:19" x14ac:dyDescent="0.25">
      <c r="A184" s="26">
        <f>Wellpath!E184</f>
        <v>5430</v>
      </c>
      <c r="B184" s="22">
        <v>0</v>
      </c>
      <c r="C184" s="22">
        <f>-COS(Wellpath!L184) / GField</f>
        <v>-6.2465187138758909E-18</v>
      </c>
      <c r="D184" s="22">
        <f>(TAN(Dip) * COS(Wellpath!L184) * SIN(Wellpath!O184)) / GField</f>
        <v>1.887159394319943E-17</v>
      </c>
      <c r="E184" s="20">
        <f>IF(D184="SING",(A185-A183)/2*Model!$W$7*(-SIN(Wellpath!$M184+Wellpath!$Q184) / GField),Model!$W$7*((drdp!B184+drdp!K184)*'ABXY-TI1S'!$B184+(drdp!E184+drdp!N184)*'ABXY-TI1S'!$C184+(drdp!H184+drdp!Q184)*'ABXY-TI1S'!$D184))</f>
        <v>-2.1874271967572027E-18</v>
      </c>
      <c r="F184" s="20">
        <f>IF(D184="SING",(A185-A183)/2*Model!$W$7*(COS(Wellpath!$M184+Wellpath!$Q184) / GField),Model!$W$7*((drdp!C184+drdp!L184)*'ABXY-TI1S'!$B184+(drdp!F184+drdp!O184)*'ABXY-TI1S'!$C184+(drdp!I184+drdp!R184)*'ABXY-TI1S'!$D184))</f>
        <v>5.8611935087296682E-19</v>
      </c>
      <c r="G184" s="20">
        <f>IF(D184="SING",0,Model!$W$7*((drdp!D184+drdp!M184)*'ABXY-TI1S'!$B184+(drdp!G184+drdp!P184)*'ABXY-TI1S'!$C184+(drdp!J184+drdp!S184)*'ABXY-TI1S'!$D184))</f>
        <v>7.4958224566510691E-19</v>
      </c>
      <c r="H184" s="18">
        <f>IF(D184="SING",(A184-A183)/2*Model!$W$7*(-SIN(Wellpath!$M184+Wellpath!$Q184) / GField),Model!$W$7*((drdp!B184)*'ABXY-TI1S'!$B184+(drdp!E184)*'ABXY-TI1S'!$C184+(drdp!H184)*'ABXY-TI1S'!$D184))</f>
        <v>-1.0937135983786014E-18</v>
      </c>
      <c r="I184" s="18">
        <f>IF(D184="SING",(A184-A183)/2*Model!$W$7*(COS(Wellpath!$M184+Wellpath!$Q184) / GField),Model!$W$7*((drdp!C184)*'ABXY-TI1S'!$B184+(drdp!F184)*'ABXY-TI1S'!$C184+(drdp!I184)*'ABXY-TI1S'!$D184))</f>
        <v>2.9305967543648341E-19</v>
      </c>
      <c r="J184" s="18">
        <f>IF(D184="SING",0,Model!$W$7*((drdp!D184)*'ABXY-TI1S'!$B184+(drdp!G184)*'ABXY-TI1S'!$C184+(drdp!J184)*'ABXY-TI1S'!$D184))</f>
        <v>3.7479112283255345E-19</v>
      </c>
      <c r="K184" s="21">
        <f>SUM(E$3:E183)+H184</f>
        <v>-2.6518175452533499</v>
      </c>
      <c r="L184" s="21">
        <f>SUM(F$3:F183)+I184</f>
        <v>-1.054376628930004E-2</v>
      </c>
      <c r="M184" s="21">
        <f>SUM(G$3:G183)+J184</f>
        <v>0.69044993659952769</v>
      </c>
      <c r="N184" s="19">
        <f t="shared" si="13"/>
        <v>7.0321362933135028</v>
      </c>
      <c r="O184" s="19">
        <f t="shared" si="14"/>
        <v>1.1117100756337993E-4</v>
      </c>
      <c r="P184" s="19">
        <f t="shared" si="15"/>
        <v>0.47672111495029179</v>
      </c>
      <c r="Q184" s="19">
        <f t="shared" si="16"/>
        <v>2.7960144439016656E-2</v>
      </c>
      <c r="R184" s="19">
        <f t="shared" si="17"/>
        <v>-1.8309472559936906</v>
      </c>
      <c r="S184" s="19">
        <f t="shared" si="18"/>
        <v>-7.2799427659674502E-3</v>
      </c>
    </row>
    <row r="185" spans="1:19" x14ac:dyDescent="0.25">
      <c r="A185" s="26">
        <f>Wellpath!E185</f>
        <v>5460</v>
      </c>
      <c r="B185" s="22">
        <v>0</v>
      </c>
      <c r="C185" s="22">
        <f>-COS(Wellpath!L185) / GField</f>
        <v>-6.2465187138758909E-18</v>
      </c>
      <c r="D185" s="22">
        <f>(TAN(Dip) * COS(Wellpath!L185) * SIN(Wellpath!O185)) / GField</f>
        <v>1.887159394319943E-17</v>
      </c>
      <c r="E185" s="20">
        <f>IF(D185="SING",(A186-A184)/2*Model!$W$7*(-SIN(Wellpath!$M185+Wellpath!$Q185) / GField),Model!$W$7*((drdp!B185+drdp!K185)*'ABXY-TI1S'!$B185+(drdp!E185+drdp!N185)*'ABXY-TI1S'!$C185+(drdp!H185+drdp!Q185)*'ABXY-TI1S'!$D185))</f>
        <v>-2.1874271967572027E-18</v>
      </c>
      <c r="F185" s="20">
        <f>IF(D185="SING",(A186-A184)/2*Model!$W$7*(COS(Wellpath!$M185+Wellpath!$Q185) / GField),Model!$W$7*((drdp!C185+drdp!L185)*'ABXY-TI1S'!$B185+(drdp!F185+drdp!O185)*'ABXY-TI1S'!$C185+(drdp!I185+drdp!R185)*'ABXY-TI1S'!$D185))</f>
        <v>5.8611935087296682E-19</v>
      </c>
      <c r="G185" s="20">
        <f>IF(D185="SING",0,Model!$W$7*((drdp!D185+drdp!M185)*'ABXY-TI1S'!$B185+(drdp!G185+drdp!P185)*'ABXY-TI1S'!$C185+(drdp!J185+drdp!S185)*'ABXY-TI1S'!$D185))</f>
        <v>7.4958224566510691E-19</v>
      </c>
      <c r="H185" s="18">
        <f>IF(D185="SING",(A185-A184)/2*Model!$W$7*(-SIN(Wellpath!$M185+Wellpath!$Q185) / GField),Model!$W$7*((drdp!B185)*'ABXY-TI1S'!$B185+(drdp!E185)*'ABXY-TI1S'!$C185+(drdp!H185)*'ABXY-TI1S'!$D185))</f>
        <v>-1.0937135983786014E-18</v>
      </c>
      <c r="I185" s="18">
        <f>IF(D185="SING",(A185-A184)/2*Model!$W$7*(COS(Wellpath!$M185+Wellpath!$Q185) / GField),Model!$W$7*((drdp!C185)*'ABXY-TI1S'!$B185+(drdp!F185)*'ABXY-TI1S'!$C185+(drdp!I185)*'ABXY-TI1S'!$D185))</f>
        <v>2.9305967543648341E-19</v>
      </c>
      <c r="J185" s="18">
        <f>IF(D185="SING",0,Model!$W$7*((drdp!D185)*'ABXY-TI1S'!$B185+(drdp!G185)*'ABXY-TI1S'!$C185+(drdp!J185)*'ABXY-TI1S'!$D185))</f>
        <v>3.7479112283255345E-19</v>
      </c>
      <c r="K185" s="21">
        <f>SUM(E$3:E184)+H185</f>
        <v>-2.6518175452533499</v>
      </c>
      <c r="L185" s="21">
        <f>SUM(F$3:F184)+I185</f>
        <v>-1.054376628930004E-2</v>
      </c>
      <c r="M185" s="21">
        <f>SUM(G$3:G184)+J185</f>
        <v>0.69044993659952769</v>
      </c>
      <c r="N185" s="19">
        <f t="shared" si="13"/>
        <v>7.0321362933135028</v>
      </c>
      <c r="O185" s="19">
        <f t="shared" si="14"/>
        <v>1.1117100756337993E-4</v>
      </c>
      <c r="P185" s="19">
        <f t="shared" si="15"/>
        <v>0.47672111495029179</v>
      </c>
      <c r="Q185" s="19">
        <f t="shared" si="16"/>
        <v>2.7960144439016656E-2</v>
      </c>
      <c r="R185" s="19">
        <f t="shared" si="17"/>
        <v>-1.8309472559936906</v>
      </c>
      <c r="S185" s="19">
        <f t="shared" si="18"/>
        <v>-7.2799427659674502E-3</v>
      </c>
    </row>
    <row r="186" spans="1:19" x14ac:dyDescent="0.25">
      <c r="A186" s="26">
        <f>Wellpath!E186</f>
        <v>5490</v>
      </c>
      <c r="B186" s="22">
        <v>0</v>
      </c>
      <c r="C186" s="22">
        <f>-COS(Wellpath!L186) / GField</f>
        <v>-6.2465187138758909E-18</v>
      </c>
      <c r="D186" s="22">
        <f>(TAN(Dip) * COS(Wellpath!L186) * SIN(Wellpath!O186)) / GField</f>
        <v>1.887159394319943E-17</v>
      </c>
      <c r="E186" s="20">
        <f>IF(D186="SING",(A187-A185)/2*Model!$W$7*(-SIN(Wellpath!$M186+Wellpath!$Q186) / GField),Model!$W$7*((drdp!B186+drdp!K186)*'ABXY-TI1S'!$B186+(drdp!E186+drdp!N186)*'ABXY-TI1S'!$C186+(drdp!H186+drdp!Q186)*'ABXY-TI1S'!$D186))</f>
        <v>-2.1874271967572027E-18</v>
      </c>
      <c r="F186" s="20">
        <f>IF(D186="SING",(A187-A185)/2*Model!$W$7*(COS(Wellpath!$M186+Wellpath!$Q186) / GField),Model!$W$7*((drdp!C186+drdp!L186)*'ABXY-TI1S'!$B186+(drdp!F186+drdp!O186)*'ABXY-TI1S'!$C186+(drdp!I186+drdp!R186)*'ABXY-TI1S'!$D186))</f>
        <v>5.8611935087296682E-19</v>
      </c>
      <c r="G186" s="20">
        <f>IF(D186="SING",0,Model!$W$7*((drdp!D186+drdp!M186)*'ABXY-TI1S'!$B186+(drdp!G186+drdp!P186)*'ABXY-TI1S'!$C186+(drdp!J186+drdp!S186)*'ABXY-TI1S'!$D186))</f>
        <v>7.4958224566510691E-19</v>
      </c>
      <c r="H186" s="18">
        <f>IF(D186="SING",(A186-A185)/2*Model!$W$7*(-SIN(Wellpath!$M186+Wellpath!$Q186) / GField),Model!$W$7*((drdp!B186)*'ABXY-TI1S'!$B186+(drdp!E186)*'ABXY-TI1S'!$C186+(drdp!H186)*'ABXY-TI1S'!$D186))</f>
        <v>-1.0937135983786014E-18</v>
      </c>
      <c r="I186" s="18">
        <f>IF(D186="SING",(A186-A185)/2*Model!$W$7*(COS(Wellpath!$M186+Wellpath!$Q186) / GField),Model!$W$7*((drdp!C186)*'ABXY-TI1S'!$B186+(drdp!F186)*'ABXY-TI1S'!$C186+(drdp!I186)*'ABXY-TI1S'!$D186))</f>
        <v>2.9305967543648341E-19</v>
      </c>
      <c r="J186" s="18">
        <f>IF(D186="SING",0,Model!$W$7*((drdp!D186)*'ABXY-TI1S'!$B186+(drdp!G186)*'ABXY-TI1S'!$C186+(drdp!J186)*'ABXY-TI1S'!$D186))</f>
        <v>3.7479112283255345E-19</v>
      </c>
      <c r="K186" s="21">
        <f>SUM(E$3:E185)+H186</f>
        <v>-2.6518175452533499</v>
      </c>
      <c r="L186" s="21">
        <f>SUM(F$3:F185)+I186</f>
        <v>-1.054376628930004E-2</v>
      </c>
      <c r="M186" s="21">
        <f>SUM(G$3:G185)+J186</f>
        <v>0.69044993659952769</v>
      </c>
      <c r="N186" s="19">
        <f t="shared" si="13"/>
        <v>7.0321362933135028</v>
      </c>
      <c r="O186" s="19">
        <f t="shared" si="14"/>
        <v>1.1117100756337993E-4</v>
      </c>
      <c r="P186" s="19">
        <f t="shared" si="15"/>
        <v>0.47672111495029179</v>
      </c>
      <c r="Q186" s="19">
        <f t="shared" si="16"/>
        <v>2.7960144439016656E-2</v>
      </c>
      <c r="R186" s="19">
        <f t="shared" si="17"/>
        <v>-1.8309472559936906</v>
      </c>
      <c r="S186" s="19">
        <f t="shared" si="18"/>
        <v>-7.2799427659674502E-3</v>
      </c>
    </row>
    <row r="187" spans="1:19" x14ac:dyDescent="0.25">
      <c r="A187" s="26">
        <f>Wellpath!E187</f>
        <v>5520</v>
      </c>
      <c r="B187" s="22">
        <v>0</v>
      </c>
      <c r="C187" s="22">
        <f>-COS(Wellpath!L187) / GField</f>
        <v>-6.2465187138758909E-18</v>
      </c>
      <c r="D187" s="22">
        <f>(TAN(Dip) * COS(Wellpath!L187) * SIN(Wellpath!O187)) / GField</f>
        <v>1.887159394319943E-17</v>
      </c>
      <c r="E187" s="20">
        <f>IF(D187="SING",(A188-A186)/2*Model!$W$7*(-SIN(Wellpath!$M187+Wellpath!$Q187) / GField),Model!$W$7*((drdp!B187+drdp!K187)*'ABXY-TI1S'!$B187+(drdp!E187+drdp!N187)*'ABXY-TI1S'!$C187+(drdp!H187+drdp!Q187)*'ABXY-TI1S'!$D187))</f>
        <v>-2.1874271967572027E-18</v>
      </c>
      <c r="F187" s="20">
        <f>IF(D187="SING",(A188-A186)/2*Model!$W$7*(COS(Wellpath!$M187+Wellpath!$Q187) / GField),Model!$W$7*((drdp!C187+drdp!L187)*'ABXY-TI1S'!$B187+(drdp!F187+drdp!O187)*'ABXY-TI1S'!$C187+(drdp!I187+drdp!R187)*'ABXY-TI1S'!$D187))</f>
        <v>5.8611935087296682E-19</v>
      </c>
      <c r="G187" s="20">
        <f>IF(D187="SING",0,Model!$W$7*((drdp!D187+drdp!M187)*'ABXY-TI1S'!$B187+(drdp!G187+drdp!P187)*'ABXY-TI1S'!$C187+(drdp!J187+drdp!S187)*'ABXY-TI1S'!$D187))</f>
        <v>7.4958224566510691E-19</v>
      </c>
      <c r="H187" s="18">
        <f>IF(D187="SING",(A187-A186)/2*Model!$W$7*(-SIN(Wellpath!$M187+Wellpath!$Q187) / GField),Model!$W$7*((drdp!B187)*'ABXY-TI1S'!$B187+(drdp!E187)*'ABXY-TI1S'!$C187+(drdp!H187)*'ABXY-TI1S'!$D187))</f>
        <v>-1.0937135983786014E-18</v>
      </c>
      <c r="I187" s="18">
        <f>IF(D187="SING",(A187-A186)/2*Model!$W$7*(COS(Wellpath!$M187+Wellpath!$Q187) / GField),Model!$W$7*((drdp!C187)*'ABXY-TI1S'!$B187+(drdp!F187)*'ABXY-TI1S'!$C187+(drdp!I187)*'ABXY-TI1S'!$D187))</f>
        <v>2.9305967543648341E-19</v>
      </c>
      <c r="J187" s="18">
        <f>IF(D187="SING",0,Model!$W$7*((drdp!D187)*'ABXY-TI1S'!$B187+(drdp!G187)*'ABXY-TI1S'!$C187+(drdp!J187)*'ABXY-TI1S'!$D187))</f>
        <v>3.7479112283255345E-19</v>
      </c>
      <c r="K187" s="21">
        <f>SUM(E$3:E186)+H187</f>
        <v>-2.6518175452533499</v>
      </c>
      <c r="L187" s="21">
        <f>SUM(F$3:F186)+I187</f>
        <v>-1.054376628930004E-2</v>
      </c>
      <c r="M187" s="21">
        <f>SUM(G$3:G186)+J187</f>
        <v>0.69044993659952769</v>
      </c>
      <c r="N187" s="19">
        <f t="shared" si="13"/>
        <v>7.0321362933135028</v>
      </c>
      <c r="O187" s="19">
        <f t="shared" si="14"/>
        <v>1.1117100756337993E-4</v>
      </c>
      <c r="P187" s="19">
        <f t="shared" si="15"/>
        <v>0.47672111495029179</v>
      </c>
      <c r="Q187" s="19">
        <f t="shared" si="16"/>
        <v>2.7960144439016656E-2</v>
      </c>
      <c r="R187" s="19">
        <f t="shared" si="17"/>
        <v>-1.8309472559936906</v>
      </c>
      <c r="S187" s="19">
        <f t="shared" si="18"/>
        <v>-7.2799427659674502E-3</v>
      </c>
    </row>
    <row r="188" spans="1:19" x14ac:dyDescent="0.25">
      <c r="A188" s="26">
        <f>Wellpath!E188</f>
        <v>5550</v>
      </c>
      <c r="B188" s="22">
        <v>0</v>
      </c>
      <c r="C188" s="22">
        <f>-COS(Wellpath!L188) / GField</f>
        <v>-6.2465187138758909E-18</v>
      </c>
      <c r="D188" s="22">
        <f>(TAN(Dip) * COS(Wellpath!L188) * SIN(Wellpath!O188)) / GField</f>
        <v>1.887159394319943E-17</v>
      </c>
      <c r="E188" s="20">
        <f>IF(D188="SING",(A189-A187)/2*Model!$W$7*(-SIN(Wellpath!$M188+Wellpath!$Q188) / GField),Model!$W$7*((drdp!B188+drdp!K188)*'ABXY-TI1S'!$B188+(drdp!E188+drdp!N188)*'ABXY-TI1S'!$C188+(drdp!H188+drdp!Q188)*'ABXY-TI1S'!$D188))</f>
        <v>-2.1874271967572027E-18</v>
      </c>
      <c r="F188" s="20">
        <f>IF(D188="SING",(A189-A187)/2*Model!$W$7*(COS(Wellpath!$M188+Wellpath!$Q188) / GField),Model!$W$7*((drdp!C188+drdp!L188)*'ABXY-TI1S'!$B188+(drdp!F188+drdp!O188)*'ABXY-TI1S'!$C188+(drdp!I188+drdp!R188)*'ABXY-TI1S'!$D188))</f>
        <v>5.8611935087296682E-19</v>
      </c>
      <c r="G188" s="20">
        <f>IF(D188="SING",0,Model!$W$7*((drdp!D188+drdp!M188)*'ABXY-TI1S'!$B188+(drdp!G188+drdp!P188)*'ABXY-TI1S'!$C188+(drdp!J188+drdp!S188)*'ABXY-TI1S'!$D188))</f>
        <v>7.4958224566510691E-19</v>
      </c>
      <c r="H188" s="18">
        <f>IF(D188="SING",(A188-A187)/2*Model!$W$7*(-SIN(Wellpath!$M188+Wellpath!$Q188) / GField),Model!$W$7*((drdp!B188)*'ABXY-TI1S'!$B188+(drdp!E188)*'ABXY-TI1S'!$C188+(drdp!H188)*'ABXY-TI1S'!$D188))</f>
        <v>-1.0937135983786014E-18</v>
      </c>
      <c r="I188" s="18">
        <f>IF(D188="SING",(A188-A187)/2*Model!$W$7*(COS(Wellpath!$M188+Wellpath!$Q188) / GField),Model!$W$7*((drdp!C188)*'ABXY-TI1S'!$B188+(drdp!F188)*'ABXY-TI1S'!$C188+(drdp!I188)*'ABXY-TI1S'!$D188))</f>
        <v>2.9305967543648341E-19</v>
      </c>
      <c r="J188" s="18">
        <f>IF(D188="SING",0,Model!$W$7*((drdp!D188)*'ABXY-TI1S'!$B188+(drdp!G188)*'ABXY-TI1S'!$C188+(drdp!J188)*'ABXY-TI1S'!$D188))</f>
        <v>3.7479112283255345E-19</v>
      </c>
      <c r="K188" s="21">
        <f>SUM(E$3:E187)+H188</f>
        <v>-2.6518175452533499</v>
      </c>
      <c r="L188" s="21">
        <f>SUM(F$3:F187)+I188</f>
        <v>-1.054376628930004E-2</v>
      </c>
      <c r="M188" s="21">
        <f>SUM(G$3:G187)+J188</f>
        <v>0.69044993659952769</v>
      </c>
      <c r="N188" s="19">
        <f t="shared" si="13"/>
        <v>7.0321362933135028</v>
      </c>
      <c r="O188" s="19">
        <f t="shared" si="14"/>
        <v>1.1117100756337993E-4</v>
      </c>
      <c r="P188" s="19">
        <f t="shared" si="15"/>
        <v>0.47672111495029179</v>
      </c>
      <c r="Q188" s="19">
        <f t="shared" si="16"/>
        <v>2.7960144439016656E-2</v>
      </c>
      <c r="R188" s="19">
        <f t="shared" si="17"/>
        <v>-1.8309472559936906</v>
      </c>
      <c r="S188" s="19">
        <f t="shared" si="18"/>
        <v>-7.2799427659674502E-3</v>
      </c>
    </row>
    <row r="189" spans="1:19" x14ac:dyDescent="0.25">
      <c r="A189" s="26">
        <f>Wellpath!E189</f>
        <v>5580</v>
      </c>
      <c r="B189" s="22">
        <v>0</v>
      </c>
      <c r="C189" s="22">
        <f>-COS(Wellpath!L189) / GField</f>
        <v>-6.2465187138758909E-18</v>
      </c>
      <c r="D189" s="22">
        <f>(TAN(Dip) * COS(Wellpath!L189) * SIN(Wellpath!O189)) / GField</f>
        <v>1.887159394319943E-17</v>
      </c>
      <c r="E189" s="20">
        <f>IF(D189="SING",(A190-A188)/2*Model!$W$7*(-SIN(Wellpath!$M189+Wellpath!$Q189) / GField),Model!$W$7*((drdp!B189+drdp!K189)*'ABXY-TI1S'!$B189+(drdp!E189+drdp!N189)*'ABXY-TI1S'!$C189+(drdp!H189+drdp!Q189)*'ABXY-TI1S'!$D189))</f>
        <v>-2.1874271967572027E-18</v>
      </c>
      <c r="F189" s="20">
        <f>IF(D189="SING",(A190-A188)/2*Model!$W$7*(COS(Wellpath!$M189+Wellpath!$Q189) / GField),Model!$W$7*((drdp!C189+drdp!L189)*'ABXY-TI1S'!$B189+(drdp!F189+drdp!O189)*'ABXY-TI1S'!$C189+(drdp!I189+drdp!R189)*'ABXY-TI1S'!$D189))</f>
        <v>5.8611935087296682E-19</v>
      </c>
      <c r="G189" s="20">
        <f>IF(D189="SING",0,Model!$W$7*((drdp!D189+drdp!M189)*'ABXY-TI1S'!$B189+(drdp!G189+drdp!P189)*'ABXY-TI1S'!$C189+(drdp!J189+drdp!S189)*'ABXY-TI1S'!$D189))</f>
        <v>7.4958224566510691E-19</v>
      </c>
      <c r="H189" s="18">
        <f>IF(D189="SING",(A189-A188)/2*Model!$W$7*(-SIN(Wellpath!$M189+Wellpath!$Q189) / GField),Model!$W$7*((drdp!B189)*'ABXY-TI1S'!$B189+(drdp!E189)*'ABXY-TI1S'!$C189+(drdp!H189)*'ABXY-TI1S'!$D189))</f>
        <v>-1.0937135983786014E-18</v>
      </c>
      <c r="I189" s="18">
        <f>IF(D189="SING",(A189-A188)/2*Model!$W$7*(COS(Wellpath!$M189+Wellpath!$Q189) / GField),Model!$W$7*((drdp!C189)*'ABXY-TI1S'!$B189+(drdp!F189)*'ABXY-TI1S'!$C189+(drdp!I189)*'ABXY-TI1S'!$D189))</f>
        <v>2.9305967543648341E-19</v>
      </c>
      <c r="J189" s="18">
        <f>IF(D189="SING",0,Model!$W$7*((drdp!D189)*'ABXY-TI1S'!$B189+(drdp!G189)*'ABXY-TI1S'!$C189+(drdp!J189)*'ABXY-TI1S'!$D189))</f>
        <v>3.7479112283255345E-19</v>
      </c>
      <c r="K189" s="21">
        <f>SUM(E$3:E188)+H189</f>
        <v>-2.6518175452533499</v>
      </c>
      <c r="L189" s="21">
        <f>SUM(F$3:F188)+I189</f>
        <v>-1.054376628930004E-2</v>
      </c>
      <c r="M189" s="21">
        <f>SUM(G$3:G188)+J189</f>
        <v>0.69044993659952769</v>
      </c>
      <c r="N189" s="19">
        <f t="shared" si="13"/>
        <v>7.0321362933135028</v>
      </c>
      <c r="O189" s="19">
        <f t="shared" si="14"/>
        <v>1.1117100756337993E-4</v>
      </c>
      <c r="P189" s="19">
        <f t="shared" si="15"/>
        <v>0.47672111495029179</v>
      </c>
      <c r="Q189" s="19">
        <f t="shared" si="16"/>
        <v>2.7960144439016656E-2</v>
      </c>
      <c r="R189" s="19">
        <f t="shared" si="17"/>
        <v>-1.8309472559936906</v>
      </c>
      <c r="S189" s="19">
        <f t="shared" si="18"/>
        <v>-7.2799427659674502E-3</v>
      </c>
    </row>
    <row r="190" spans="1:19" x14ac:dyDescent="0.25">
      <c r="A190" s="26">
        <f>Wellpath!E190</f>
        <v>5610</v>
      </c>
      <c r="B190" s="22">
        <v>0</v>
      </c>
      <c r="C190" s="22">
        <f>-COS(Wellpath!L190) / GField</f>
        <v>-6.2465187138758909E-18</v>
      </c>
      <c r="D190" s="22">
        <f>(TAN(Dip) * COS(Wellpath!L190) * SIN(Wellpath!O190)) / GField</f>
        <v>1.887159394319943E-17</v>
      </c>
      <c r="E190" s="20">
        <f>IF(D190="SING",(A191-A189)/2*Model!$W$7*(-SIN(Wellpath!$M190+Wellpath!$Q190) / GField),Model!$W$7*((drdp!B190+drdp!K190)*'ABXY-TI1S'!$B190+(drdp!E190+drdp!N190)*'ABXY-TI1S'!$C190+(drdp!H190+drdp!Q190)*'ABXY-TI1S'!$D190))</f>
        <v>-2.1874271967572027E-18</v>
      </c>
      <c r="F190" s="20">
        <f>IF(D190="SING",(A191-A189)/2*Model!$W$7*(COS(Wellpath!$M190+Wellpath!$Q190) / GField),Model!$W$7*((drdp!C190+drdp!L190)*'ABXY-TI1S'!$B190+(drdp!F190+drdp!O190)*'ABXY-TI1S'!$C190+(drdp!I190+drdp!R190)*'ABXY-TI1S'!$D190))</f>
        <v>5.8611935087296682E-19</v>
      </c>
      <c r="G190" s="20">
        <f>IF(D190="SING",0,Model!$W$7*((drdp!D190+drdp!M190)*'ABXY-TI1S'!$B190+(drdp!G190+drdp!P190)*'ABXY-TI1S'!$C190+(drdp!J190+drdp!S190)*'ABXY-TI1S'!$D190))</f>
        <v>7.4958224566510691E-19</v>
      </c>
      <c r="H190" s="18">
        <f>IF(D190="SING",(A190-A189)/2*Model!$W$7*(-SIN(Wellpath!$M190+Wellpath!$Q190) / GField),Model!$W$7*((drdp!B190)*'ABXY-TI1S'!$B190+(drdp!E190)*'ABXY-TI1S'!$C190+(drdp!H190)*'ABXY-TI1S'!$D190))</f>
        <v>-1.0937135983786014E-18</v>
      </c>
      <c r="I190" s="18">
        <f>IF(D190="SING",(A190-A189)/2*Model!$W$7*(COS(Wellpath!$M190+Wellpath!$Q190) / GField),Model!$W$7*((drdp!C190)*'ABXY-TI1S'!$B190+(drdp!F190)*'ABXY-TI1S'!$C190+(drdp!I190)*'ABXY-TI1S'!$D190))</f>
        <v>2.9305967543648341E-19</v>
      </c>
      <c r="J190" s="18">
        <f>IF(D190="SING",0,Model!$W$7*((drdp!D190)*'ABXY-TI1S'!$B190+(drdp!G190)*'ABXY-TI1S'!$C190+(drdp!J190)*'ABXY-TI1S'!$D190))</f>
        <v>3.7479112283255345E-19</v>
      </c>
      <c r="K190" s="21">
        <f>SUM(E$3:E189)+H190</f>
        <v>-2.6518175452533499</v>
      </c>
      <c r="L190" s="21">
        <f>SUM(F$3:F189)+I190</f>
        <v>-1.054376628930004E-2</v>
      </c>
      <c r="M190" s="21">
        <f>SUM(G$3:G189)+J190</f>
        <v>0.69044993659952769</v>
      </c>
      <c r="N190" s="19">
        <f t="shared" si="13"/>
        <v>7.0321362933135028</v>
      </c>
      <c r="O190" s="19">
        <f t="shared" si="14"/>
        <v>1.1117100756337993E-4</v>
      </c>
      <c r="P190" s="19">
        <f t="shared" si="15"/>
        <v>0.47672111495029179</v>
      </c>
      <c r="Q190" s="19">
        <f t="shared" si="16"/>
        <v>2.7960144439016656E-2</v>
      </c>
      <c r="R190" s="19">
        <f t="shared" si="17"/>
        <v>-1.8309472559936906</v>
      </c>
      <c r="S190" s="19">
        <f t="shared" si="18"/>
        <v>-7.2799427659674502E-3</v>
      </c>
    </row>
    <row r="191" spans="1:19" x14ac:dyDescent="0.25">
      <c r="A191" s="26">
        <f>Wellpath!E191</f>
        <v>5640</v>
      </c>
      <c r="B191" s="22">
        <v>0</v>
      </c>
      <c r="C191" s="22">
        <f>-COS(Wellpath!L191) / GField</f>
        <v>-6.2465187138758909E-18</v>
      </c>
      <c r="D191" s="22">
        <f>(TAN(Dip) * COS(Wellpath!L191) * SIN(Wellpath!O191)) / GField</f>
        <v>1.887159394319943E-17</v>
      </c>
      <c r="E191" s="20">
        <f>IF(D191="SING",(A192-A190)/2*Model!$W$7*(-SIN(Wellpath!$M191+Wellpath!$Q191) / GField),Model!$W$7*((drdp!B191+drdp!K191)*'ABXY-TI1S'!$B191+(drdp!E191+drdp!N191)*'ABXY-TI1S'!$C191+(drdp!H191+drdp!Q191)*'ABXY-TI1S'!$D191))</f>
        <v>-2.1874271967572027E-18</v>
      </c>
      <c r="F191" s="20">
        <f>IF(D191="SING",(A192-A190)/2*Model!$W$7*(COS(Wellpath!$M191+Wellpath!$Q191) / GField),Model!$W$7*((drdp!C191+drdp!L191)*'ABXY-TI1S'!$B191+(drdp!F191+drdp!O191)*'ABXY-TI1S'!$C191+(drdp!I191+drdp!R191)*'ABXY-TI1S'!$D191))</f>
        <v>5.8611935087296682E-19</v>
      </c>
      <c r="G191" s="20">
        <f>IF(D191="SING",0,Model!$W$7*((drdp!D191+drdp!M191)*'ABXY-TI1S'!$B191+(drdp!G191+drdp!P191)*'ABXY-TI1S'!$C191+(drdp!J191+drdp!S191)*'ABXY-TI1S'!$D191))</f>
        <v>7.4958224566510691E-19</v>
      </c>
      <c r="H191" s="18">
        <f>IF(D191="SING",(A191-A190)/2*Model!$W$7*(-SIN(Wellpath!$M191+Wellpath!$Q191) / GField),Model!$W$7*((drdp!B191)*'ABXY-TI1S'!$B191+(drdp!E191)*'ABXY-TI1S'!$C191+(drdp!H191)*'ABXY-TI1S'!$D191))</f>
        <v>-1.0937135983786014E-18</v>
      </c>
      <c r="I191" s="18">
        <f>IF(D191="SING",(A191-A190)/2*Model!$W$7*(COS(Wellpath!$M191+Wellpath!$Q191) / GField),Model!$W$7*((drdp!C191)*'ABXY-TI1S'!$B191+(drdp!F191)*'ABXY-TI1S'!$C191+(drdp!I191)*'ABXY-TI1S'!$D191))</f>
        <v>2.9305967543648341E-19</v>
      </c>
      <c r="J191" s="18">
        <f>IF(D191="SING",0,Model!$W$7*((drdp!D191)*'ABXY-TI1S'!$B191+(drdp!G191)*'ABXY-TI1S'!$C191+(drdp!J191)*'ABXY-TI1S'!$D191))</f>
        <v>3.7479112283255345E-19</v>
      </c>
      <c r="K191" s="21">
        <f>SUM(E$3:E190)+H191</f>
        <v>-2.6518175452533499</v>
      </c>
      <c r="L191" s="21">
        <f>SUM(F$3:F190)+I191</f>
        <v>-1.054376628930004E-2</v>
      </c>
      <c r="M191" s="21">
        <f>SUM(G$3:G190)+J191</f>
        <v>0.69044993659952769</v>
      </c>
      <c r="N191" s="19">
        <f t="shared" si="13"/>
        <v>7.0321362933135028</v>
      </c>
      <c r="O191" s="19">
        <f t="shared" si="14"/>
        <v>1.1117100756337993E-4</v>
      </c>
      <c r="P191" s="19">
        <f t="shared" si="15"/>
        <v>0.47672111495029179</v>
      </c>
      <c r="Q191" s="19">
        <f t="shared" si="16"/>
        <v>2.7960144439016656E-2</v>
      </c>
      <c r="R191" s="19">
        <f t="shared" si="17"/>
        <v>-1.8309472559936906</v>
      </c>
      <c r="S191" s="19">
        <f t="shared" si="18"/>
        <v>-7.2799427659674502E-3</v>
      </c>
    </row>
    <row r="192" spans="1:19" x14ac:dyDescent="0.25">
      <c r="A192" s="26">
        <f>Wellpath!E192</f>
        <v>5670</v>
      </c>
      <c r="B192" s="22">
        <v>0</v>
      </c>
      <c r="C192" s="22">
        <f>-COS(Wellpath!L192) / GField</f>
        <v>-6.2465187138758909E-18</v>
      </c>
      <c r="D192" s="22">
        <f>(TAN(Dip) * COS(Wellpath!L192) * SIN(Wellpath!O192)) / GField</f>
        <v>1.887159394319943E-17</v>
      </c>
      <c r="E192" s="20">
        <f>IF(D192="SING",(A193-A191)/2*Model!$W$7*(-SIN(Wellpath!$M192+Wellpath!$Q192) / GField),Model!$W$7*((drdp!B192+drdp!K192)*'ABXY-TI1S'!$B192+(drdp!E192+drdp!N192)*'ABXY-TI1S'!$C192+(drdp!H192+drdp!Q192)*'ABXY-TI1S'!$D192))</f>
        <v>-2.1874271967572027E-18</v>
      </c>
      <c r="F192" s="20">
        <f>IF(D192="SING",(A193-A191)/2*Model!$W$7*(COS(Wellpath!$M192+Wellpath!$Q192) / GField),Model!$W$7*((drdp!C192+drdp!L192)*'ABXY-TI1S'!$B192+(drdp!F192+drdp!O192)*'ABXY-TI1S'!$C192+(drdp!I192+drdp!R192)*'ABXY-TI1S'!$D192))</f>
        <v>5.8611935087296682E-19</v>
      </c>
      <c r="G192" s="20">
        <f>IF(D192="SING",0,Model!$W$7*((drdp!D192+drdp!M192)*'ABXY-TI1S'!$B192+(drdp!G192+drdp!P192)*'ABXY-TI1S'!$C192+(drdp!J192+drdp!S192)*'ABXY-TI1S'!$D192))</f>
        <v>7.4958224566510691E-19</v>
      </c>
      <c r="H192" s="18">
        <f>IF(D192="SING",(A192-A191)/2*Model!$W$7*(-SIN(Wellpath!$M192+Wellpath!$Q192) / GField),Model!$W$7*((drdp!B192)*'ABXY-TI1S'!$B192+(drdp!E192)*'ABXY-TI1S'!$C192+(drdp!H192)*'ABXY-TI1S'!$D192))</f>
        <v>-1.0937135983786014E-18</v>
      </c>
      <c r="I192" s="18">
        <f>IF(D192="SING",(A192-A191)/2*Model!$W$7*(COS(Wellpath!$M192+Wellpath!$Q192) / GField),Model!$W$7*((drdp!C192)*'ABXY-TI1S'!$B192+(drdp!F192)*'ABXY-TI1S'!$C192+(drdp!I192)*'ABXY-TI1S'!$D192))</f>
        <v>2.9305967543648341E-19</v>
      </c>
      <c r="J192" s="18">
        <f>IF(D192="SING",0,Model!$W$7*((drdp!D192)*'ABXY-TI1S'!$B192+(drdp!G192)*'ABXY-TI1S'!$C192+(drdp!J192)*'ABXY-TI1S'!$D192))</f>
        <v>3.7479112283255345E-19</v>
      </c>
      <c r="K192" s="21">
        <f>SUM(E$3:E191)+H192</f>
        <v>-2.6518175452533499</v>
      </c>
      <c r="L192" s="21">
        <f>SUM(F$3:F191)+I192</f>
        <v>-1.054376628930004E-2</v>
      </c>
      <c r="M192" s="21">
        <f>SUM(G$3:G191)+J192</f>
        <v>0.69044993659952769</v>
      </c>
      <c r="N192" s="19">
        <f t="shared" si="13"/>
        <v>7.0321362933135028</v>
      </c>
      <c r="O192" s="19">
        <f t="shared" si="14"/>
        <v>1.1117100756337993E-4</v>
      </c>
      <c r="P192" s="19">
        <f t="shared" si="15"/>
        <v>0.47672111495029179</v>
      </c>
      <c r="Q192" s="19">
        <f t="shared" si="16"/>
        <v>2.7960144439016656E-2</v>
      </c>
      <c r="R192" s="19">
        <f t="shared" si="17"/>
        <v>-1.8309472559936906</v>
      </c>
      <c r="S192" s="19">
        <f t="shared" si="18"/>
        <v>-7.2799427659674502E-3</v>
      </c>
    </row>
    <row r="193" spans="1:19" x14ac:dyDescent="0.25">
      <c r="A193" s="26">
        <f>Wellpath!E193</f>
        <v>5700</v>
      </c>
      <c r="B193" s="22">
        <v>0</v>
      </c>
      <c r="C193" s="22">
        <f>-COS(Wellpath!L193) / GField</f>
        <v>-6.2465187138758909E-18</v>
      </c>
      <c r="D193" s="22">
        <f>(TAN(Dip) * COS(Wellpath!L193) * SIN(Wellpath!O193)) / GField</f>
        <v>1.887159394319943E-17</v>
      </c>
      <c r="E193" s="20">
        <f>IF(D193="SING",(A194-A192)/2*Model!$W$7*(-SIN(Wellpath!$M193+Wellpath!$Q193) / GField),Model!$W$7*((drdp!B193+drdp!K193)*'ABXY-TI1S'!$B193+(drdp!E193+drdp!N193)*'ABXY-TI1S'!$C193+(drdp!H193+drdp!Q193)*'ABXY-TI1S'!$D193))</f>
        <v>-2.1874271967572027E-18</v>
      </c>
      <c r="F193" s="20">
        <f>IF(D193="SING",(A194-A192)/2*Model!$W$7*(COS(Wellpath!$M193+Wellpath!$Q193) / GField),Model!$W$7*((drdp!C193+drdp!L193)*'ABXY-TI1S'!$B193+(drdp!F193+drdp!O193)*'ABXY-TI1S'!$C193+(drdp!I193+drdp!R193)*'ABXY-TI1S'!$D193))</f>
        <v>5.8611935087296682E-19</v>
      </c>
      <c r="G193" s="20">
        <f>IF(D193="SING",0,Model!$W$7*((drdp!D193+drdp!M193)*'ABXY-TI1S'!$B193+(drdp!G193+drdp!P193)*'ABXY-TI1S'!$C193+(drdp!J193+drdp!S193)*'ABXY-TI1S'!$D193))</f>
        <v>7.4958224566510691E-19</v>
      </c>
      <c r="H193" s="18">
        <f>IF(D193="SING",(A193-A192)/2*Model!$W$7*(-SIN(Wellpath!$M193+Wellpath!$Q193) / GField),Model!$W$7*((drdp!B193)*'ABXY-TI1S'!$B193+(drdp!E193)*'ABXY-TI1S'!$C193+(drdp!H193)*'ABXY-TI1S'!$D193))</f>
        <v>-1.0937135983786014E-18</v>
      </c>
      <c r="I193" s="18">
        <f>IF(D193="SING",(A193-A192)/2*Model!$W$7*(COS(Wellpath!$M193+Wellpath!$Q193) / GField),Model!$W$7*((drdp!C193)*'ABXY-TI1S'!$B193+(drdp!F193)*'ABXY-TI1S'!$C193+(drdp!I193)*'ABXY-TI1S'!$D193))</f>
        <v>2.9305967543648341E-19</v>
      </c>
      <c r="J193" s="18">
        <f>IF(D193="SING",0,Model!$W$7*((drdp!D193)*'ABXY-TI1S'!$B193+(drdp!G193)*'ABXY-TI1S'!$C193+(drdp!J193)*'ABXY-TI1S'!$D193))</f>
        <v>3.7479112283255345E-19</v>
      </c>
      <c r="K193" s="21">
        <f>SUM(E$3:E192)+H193</f>
        <v>-2.6518175452533499</v>
      </c>
      <c r="L193" s="21">
        <f>SUM(F$3:F192)+I193</f>
        <v>-1.054376628930004E-2</v>
      </c>
      <c r="M193" s="21">
        <f>SUM(G$3:G192)+J193</f>
        <v>0.69044993659952769</v>
      </c>
      <c r="N193" s="19">
        <f t="shared" si="13"/>
        <v>7.0321362933135028</v>
      </c>
      <c r="O193" s="19">
        <f t="shared" si="14"/>
        <v>1.1117100756337993E-4</v>
      </c>
      <c r="P193" s="19">
        <f t="shared" si="15"/>
        <v>0.47672111495029179</v>
      </c>
      <c r="Q193" s="19">
        <f t="shared" si="16"/>
        <v>2.7960144439016656E-2</v>
      </c>
      <c r="R193" s="19">
        <f t="shared" si="17"/>
        <v>-1.8309472559936906</v>
      </c>
      <c r="S193" s="19">
        <f t="shared" si="18"/>
        <v>-7.2799427659674502E-3</v>
      </c>
    </row>
    <row r="194" spans="1:19" x14ac:dyDescent="0.25">
      <c r="A194" s="26">
        <f>Wellpath!E194</f>
        <v>5730</v>
      </c>
      <c r="B194" s="22">
        <v>0</v>
      </c>
      <c r="C194" s="22">
        <f>-COS(Wellpath!L194) / GField</f>
        <v>-6.2465187138758909E-18</v>
      </c>
      <c r="D194" s="22">
        <f>(TAN(Dip) * COS(Wellpath!L194) * SIN(Wellpath!O194)) / GField</f>
        <v>1.887159394319943E-17</v>
      </c>
      <c r="E194" s="20">
        <f>IF(D194="SING",(A195-A193)/2*Model!$W$7*(-SIN(Wellpath!$M194+Wellpath!$Q194) / GField),Model!$W$7*((drdp!B194+drdp!K194)*'ABXY-TI1S'!$B194+(drdp!E194+drdp!N194)*'ABXY-TI1S'!$C194+(drdp!H194+drdp!Q194)*'ABXY-TI1S'!$D194))</f>
        <v>-2.1874271967572027E-18</v>
      </c>
      <c r="F194" s="20">
        <f>IF(D194="SING",(A195-A193)/2*Model!$W$7*(COS(Wellpath!$M194+Wellpath!$Q194) / GField),Model!$W$7*((drdp!C194+drdp!L194)*'ABXY-TI1S'!$B194+(drdp!F194+drdp!O194)*'ABXY-TI1S'!$C194+(drdp!I194+drdp!R194)*'ABXY-TI1S'!$D194))</f>
        <v>5.8611935087296682E-19</v>
      </c>
      <c r="G194" s="20">
        <f>IF(D194="SING",0,Model!$W$7*((drdp!D194+drdp!M194)*'ABXY-TI1S'!$B194+(drdp!G194+drdp!P194)*'ABXY-TI1S'!$C194+(drdp!J194+drdp!S194)*'ABXY-TI1S'!$D194))</f>
        <v>7.4958224566510691E-19</v>
      </c>
      <c r="H194" s="18">
        <f>IF(D194="SING",(A194-A193)/2*Model!$W$7*(-SIN(Wellpath!$M194+Wellpath!$Q194) / GField),Model!$W$7*((drdp!B194)*'ABXY-TI1S'!$B194+(drdp!E194)*'ABXY-TI1S'!$C194+(drdp!H194)*'ABXY-TI1S'!$D194))</f>
        <v>-1.0937135983786014E-18</v>
      </c>
      <c r="I194" s="18">
        <f>IF(D194="SING",(A194-A193)/2*Model!$W$7*(COS(Wellpath!$M194+Wellpath!$Q194) / GField),Model!$W$7*((drdp!C194)*'ABXY-TI1S'!$B194+(drdp!F194)*'ABXY-TI1S'!$C194+(drdp!I194)*'ABXY-TI1S'!$D194))</f>
        <v>2.9305967543648341E-19</v>
      </c>
      <c r="J194" s="18">
        <f>IF(D194="SING",0,Model!$W$7*((drdp!D194)*'ABXY-TI1S'!$B194+(drdp!G194)*'ABXY-TI1S'!$C194+(drdp!J194)*'ABXY-TI1S'!$D194))</f>
        <v>3.7479112283255345E-19</v>
      </c>
      <c r="K194" s="21">
        <f>SUM(E$3:E193)+H194</f>
        <v>-2.6518175452533499</v>
      </c>
      <c r="L194" s="21">
        <f>SUM(F$3:F193)+I194</f>
        <v>-1.054376628930004E-2</v>
      </c>
      <c r="M194" s="21">
        <f>SUM(G$3:G193)+J194</f>
        <v>0.69044993659952769</v>
      </c>
      <c r="N194" s="19">
        <f t="shared" si="13"/>
        <v>7.0321362933135028</v>
      </c>
      <c r="O194" s="19">
        <f t="shared" si="14"/>
        <v>1.1117100756337993E-4</v>
      </c>
      <c r="P194" s="19">
        <f t="shared" si="15"/>
        <v>0.47672111495029179</v>
      </c>
      <c r="Q194" s="19">
        <f t="shared" si="16"/>
        <v>2.7960144439016656E-2</v>
      </c>
      <c r="R194" s="19">
        <f t="shared" si="17"/>
        <v>-1.8309472559936906</v>
      </c>
      <c r="S194" s="19">
        <f t="shared" si="18"/>
        <v>-7.2799427659674502E-3</v>
      </c>
    </row>
    <row r="195" spans="1:19" x14ac:dyDescent="0.25">
      <c r="A195" s="26">
        <f>Wellpath!E195</f>
        <v>5760</v>
      </c>
      <c r="B195" s="22">
        <v>0</v>
      </c>
      <c r="C195" s="22">
        <f>-COS(Wellpath!L195) / GField</f>
        <v>-6.2465187138758909E-18</v>
      </c>
      <c r="D195" s="22">
        <f>(TAN(Dip) * COS(Wellpath!L195) * SIN(Wellpath!O195)) / GField</f>
        <v>1.887159394319943E-17</v>
      </c>
      <c r="E195" s="20">
        <f>IF(D195="SING",(A196-A194)/2*Model!$W$7*(-SIN(Wellpath!$M195+Wellpath!$Q195) / GField),Model!$W$7*((drdp!B195+drdp!K195)*'ABXY-TI1S'!$B195+(drdp!E195+drdp!N195)*'ABXY-TI1S'!$C195+(drdp!H195+drdp!Q195)*'ABXY-TI1S'!$D195))</f>
        <v>-2.1874271967572027E-18</v>
      </c>
      <c r="F195" s="20">
        <f>IF(D195="SING",(A196-A194)/2*Model!$W$7*(COS(Wellpath!$M195+Wellpath!$Q195) / GField),Model!$W$7*((drdp!C195+drdp!L195)*'ABXY-TI1S'!$B195+(drdp!F195+drdp!O195)*'ABXY-TI1S'!$C195+(drdp!I195+drdp!R195)*'ABXY-TI1S'!$D195))</f>
        <v>5.8611935087296682E-19</v>
      </c>
      <c r="G195" s="20">
        <f>IF(D195="SING",0,Model!$W$7*((drdp!D195+drdp!M195)*'ABXY-TI1S'!$B195+(drdp!G195+drdp!P195)*'ABXY-TI1S'!$C195+(drdp!J195+drdp!S195)*'ABXY-TI1S'!$D195))</f>
        <v>7.4958224566510691E-19</v>
      </c>
      <c r="H195" s="18">
        <f>IF(D195="SING",(A195-A194)/2*Model!$W$7*(-SIN(Wellpath!$M195+Wellpath!$Q195) / GField),Model!$W$7*((drdp!B195)*'ABXY-TI1S'!$B195+(drdp!E195)*'ABXY-TI1S'!$C195+(drdp!H195)*'ABXY-TI1S'!$D195))</f>
        <v>-1.0937135983786014E-18</v>
      </c>
      <c r="I195" s="18">
        <f>IF(D195="SING",(A195-A194)/2*Model!$W$7*(COS(Wellpath!$M195+Wellpath!$Q195) / GField),Model!$W$7*((drdp!C195)*'ABXY-TI1S'!$B195+(drdp!F195)*'ABXY-TI1S'!$C195+(drdp!I195)*'ABXY-TI1S'!$D195))</f>
        <v>2.9305967543648341E-19</v>
      </c>
      <c r="J195" s="18">
        <f>IF(D195="SING",0,Model!$W$7*((drdp!D195)*'ABXY-TI1S'!$B195+(drdp!G195)*'ABXY-TI1S'!$C195+(drdp!J195)*'ABXY-TI1S'!$D195))</f>
        <v>3.7479112283255345E-19</v>
      </c>
      <c r="K195" s="21">
        <f>SUM(E$3:E194)+H195</f>
        <v>-2.6518175452533499</v>
      </c>
      <c r="L195" s="21">
        <f>SUM(F$3:F194)+I195</f>
        <v>-1.054376628930004E-2</v>
      </c>
      <c r="M195" s="21">
        <f>SUM(G$3:G194)+J195</f>
        <v>0.69044993659952769</v>
      </c>
      <c r="N195" s="19">
        <f t="shared" si="13"/>
        <v>7.0321362933135028</v>
      </c>
      <c r="O195" s="19">
        <f t="shared" si="14"/>
        <v>1.1117100756337993E-4</v>
      </c>
      <c r="P195" s="19">
        <f t="shared" si="15"/>
        <v>0.47672111495029179</v>
      </c>
      <c r="Q195" s="19">
        <f t="shared" si="16"/>
        <v>2.7960144439016656E-2</v>
      </c>
      <c r="R195" s="19">
        <f t="shared" si="17"/>
        <v>-1.8309472559936906</v>
      </c>
      <c r="S195" s="19">
        <f t="shared" si="18"/>
        <v>-7.2799427659674502E-3</v>
      </c>
    </row>
    <row r="196" spans="1:19" x14ac:dyDescent="0.25">
      <c r="A196" s="26">
        <f>Wellpath!E196</f>
        <v>5790</v>
      </c>
      <c r="B196" s="22">
        <v>0</v>
      </c>
      <c r="C196" s="22">
        <f>-COS(Wellpath!L196) / GField</f>
        <v>-6.2465187138758909E-18</v>
      </c>
      <c r="D196" s="22">
        <f>(TAN(Dip) * COS(Wellpath!L196) * SIN(Wellpath!O196)) / GField</f>
        <v>1.887159394319943E-17</v>
      </c>
      <c r="E196" s="20">
        <f>IF(D196="SING",(A197-A195)/2*Model!$W$7*(-SIN(Wellpath!$M196+Wellpath!$Q196) / GField),Model!$W$7*((drdp!B196+drdp!K196)*'ABXY-TI1S'!$B196+(drdp!E196+drdp!N196)*'ABXY-TI1S'!$C196+(drdp!H196+drdp!Q196)*'ABXY-TI1S'!$D196))</f>
        <v>-2.1874271967572027E-18</v>
      </c>
      <c r="F196" s="20">
        <f>IF(D196="SING",(A197-A195)/2*Model!$W$7*(COS(Wellpath!$M196+Wellpath!$Q196) / GField),Model!$W$7*((drdp!C196+drdp!L196)*'ABXY-TI1S'!$B196+(drdp!F196+drdp!O196)*'ABXY-TI1S'!$C196+(drdp!I196+drdp!R196)*'ABXY-TI1S'!$D196))</f>
        <v>5.8611935087296682E-19</v>
      </c>
      <c r="G196" s="20">
        <f>IF(D196="SING",0,Model!$W$7*((drdp!D196+drdp!M196)*'ABXY-TI1S'!$B196+(drdp!G196+drdp!P196)*'ABXY-TI1S'!$C196+(drdp!J196+drdp!S196)*'ABXY-TI1S'!$D196))</f>
        <v>7.4958224566510691E-19</v>
      </c>
      <c r="H196" s="18">
        <f>IF(D196="SING",(A196-A195)/2*Model!$W$7*(-SIN(Wellpath!$M196+Wellpath!$Q196) / GField),Model!$W$7*((drdp!B196)*'ABXY-TI1S'!$B196+(drdp!E196)*'ABXY-TI1S'!$C196+(drdp!H196)*'ABXY-TI1S'!$D196))</f>
        <v>-1.0937135983786014E-18</v>
      </c>
      <c r="I196" s="18">
        <f>IF(D196="SING",(A196-A195)/2*Model!$W$7*(COS(Wellpath!$M196+Wellpath!$Q196) / GField),Model!$W$7*((drdp!C196)*'ABXY-TI1S'!$B196+(drdp!F196)*'ABXY-TI1S'!$C196+(drdp!I196)*'ABXY-TI1S'!$D196))</f>
        <v>2.9305967543648341E-19</v>
      </c>
      <c r="J196" s="18">
        <f>IF(D196="SING",0,Model!$W$7*((drdp!D196)*'ABXY-TI1S'!$B196+(drdp!G196)*'ABXY-TI1S'!$C196+(drdp!J196)*'ABXY-TI1S'!$D196))</f>
        <v>3.7479112283255345E-19</v>
      </c>
      <c r="K196" s="21">
        <f>SUM(E$3:E195)+H196</f>
        <v>-2.6518175452533499</v>
      </c>
      <c r="L196" s="21">
        <f>SUM(F$3:F195)+I196</f>
        <v>-1.054376628930004E-2</v>
      </c>
      <c r="M196" s="21">
        <f>SUM(G$3:G195)+J196</f>
        <v>0.69044993659952769</v>
      </c>
      <c r="N196" s="19">
        <f t="shared" si="13"/>
        <v>7.0321362933135028</v>
      </c>
      <c r="O196" s="19">
        <f t="shared" si="14"/>
        <v>1.1117100756337993E-4</v>
      </c>
      <c r="P196" s="19">
        <f t="shared" si="15"/>
        <v>0.47672111495029179</v>
      </c>
      <c r="Q196" s="19">
        <f t="shared" si="16"/>
        <v>2.7960144439016656E-2</v>
      </c>
      <c r="R196" s="19">
        <f t="shared" si="17"/>
        <v>-1.8309472559936906</v>
      </c>
      <c r="S196" s="19">
        <f t="shared" si="18"/>
        <v>-7.2799427659674502E-3</v>
      </c>
    </row>
    <row r="197" spans="1:19" x14ac:dyDescent="0.25">
      <c r="A197" s="26">
        <f>Wellpath!E197</f>
        <v>5820</v>
      </c>
      <c r="B197" s="22">
        <v>0</v>
      </c>
      <c r="C197" s="22">
        <f>-COS(Wellpath!L197) / GField</f>
        <v>-6.2465187138758909E-18</v>
      </c>
      <c r="D197" s="22">
        <f>(TAN(Dip) * COS(Wellpath!L197) * SIN(Wellpath!O197)) / GField</f>
        <v>1.887159394319943E-17</v>
      </c>
      <c r="E197" s="20">
        <f>IF(D197="SING",(A198-A196)/2*Model!$W$7*(-SIN(Wellpath!$M197+Wellpath!$Q197) / GField),Model!$W$7*((drdp!B197+drdp!K197)*'ABXY-TI1S'!$B197+(drdp!E197+drdp!N197)*'ABXY-TI1S'!$C197+(drdp!H197+drdp!Q197)*'ABXY-TI1S'!$D197))</f>
        <v>-2.1874271967572027E-18</v>
      </c>
      <c r="F197" s="20">
        <f>IF(D197="SING",(A198-A196)/2*Model!$W$7*(COS(Wellpath!$M197+Wellpath!$Q197) / GField),Model!$W$7*((drdp!C197+drdp!L197)*'ABXY-TI1S'!$B197+(drdp!F197+drdp!O197)*'ABXY-TI1S'!$C197+(drdp!I197+drdp!R197)*'ABXY-TI1S'!$D197))</f>
        <v>5.8611935087296682E-19</v>
      </c>
      <c r="G197" s="20">
        <f>IF(D197="SING",0,Model!$W$7*((drdp!D197+drdp!M197)*'ABXY-TI1S'!$B197+(drdp!G197+drdp!P197)*'ABXY-TI1S'!$C197+(drdp!J197+drdp!S197)*'ABXY-TI1S'!$D197))</f>
        <v>7.4958224566510691E-19</v>
      </c>
      <c r="H197" s="18">
        <f>IF(D197="SING",(A197-A196)/2*Model!$W$7*(-SIN(Wellpath!$M197+Wellpath!$Q197) / GField),Model!$W$7*((drdp!B197)*'ABXY-TI1S'!$B197+(drdp!E197)*'ABXY-TI1S'!$C197+(drdp!H197)*'ABXY-TI1S'!$D197))</f>
        <v>-1.0937135983786014E-18</v>
      </c>
      <c r="I197" s="18">
        <f>IF(D197="SING",(A197-A196)/2*Model!$W$7*(COS(Wellpath!$M197+Wellpath!$Q197) / GField),Model!$W$7*((drdp!C197)*'ABXY-TI1S'!$B197+(drdp!F197)*'ABXY-TI1S'!$C197+(drdp!I197)*'ABXY-TI1S'!$D197))</f>
        <v>2.9305967543648341E-19</v>
      </c>
      <c r="J197" s="18">
        <f>IF(D197="SING",0,Model!$W$7*((drdp!D197)*'ABXY-TI1S'!$B197+(drdp!G197)*'ABXY-TI1S'!$C197+(drdp!J197)*'ABXY-TI1S'!$D197))</f>
        <v>3.7479112283255345E-19</v>
      </c>
      <c r="K197" s="21">
        <f>SUM(E$3:E196)+H197</f>
        <v>-2.6518175452533499</v>
      </c>
      <c r="L197" s="21">
        <f>SUM(F$3:F196)+I197</f>
        <v>-1.054376628930004E-2</v>
      </c>
      <c r="M197" s="21">
        <f>SUM(G$3:G196)+J197</f>
        <v>0.69044993659952769</v>
      </c>
      <c r="N197" s="19">
        <f t="shared" si="13"/>
        <v>7.0321362933135028</v>
      </c>
      <c r="O197" s="19">
        <f t="shared" si="14"/>
        <v>1.1117100756337993E-4</v>
      </c>
      <c r="P197" s="19">
        <f t="shared" si="15"/>
        <v>0.47672111495029179</v>
      </c>
      <c r="Q197" s="19">
        <f t="shared" si="16"/>
        <v>2.7960144439016656E-2</v>
      </c>
      <c r="R197" s="19">
        <f t="shared" si="17"/>
        <v>-1.8309472559936906</v>
      </c>
      <c r="S197" s="19">
        <f t="shared" si="18"/>
        <v>-7.2799427659674502E-3</v>
      </c>
    </row>
    <row r="198" spans="1:19" x14ac:dyDescent="0.25">
      <c r="A198" s="26">
        <f>Wellpath!E198</f>
        <v>5850</v>
      </c>
      <c r="B198" s="22">
        <v>0</v>
      </c>
      <c r="C198" s="22">
        <f>-COS(Wellpath!L198) / GField</f>
        <v>-6.2465187138758909E-18</v>
      </c>
      <c r="D198" s="22">
        <f>(TAN(Dip) * COS(Wellpath!L198) * SIN(Wellpath!O198)) / GField</f>
        <v>1.887159394319943E-17</v>
      </c>
      <c r="E198" s="20">
        <f>IF(D198="SING",(A199-A197)/2*Model!$W$7*(-SIN(Wellpath!$M198+Wellpath!$Q198) / GField),Model!$W$7*((drdp!B198+drdp!K198)*'ABXY-TI1S'!$B198+(drdp!E198+drdp!N198)*'ABXY-TI1S'!$C198+(drdp!H198+drdp!Q198)*'ABXY-TI1S'!$D198))</f>
        <v>-2.1874271967572027E-18</v>
      </c>
      <c r="F198" s="20">
        <f>IF(D198="SING",(A199-A197)/2*Model!$W$7*(COS(Wellpath!$M198+Wellpath!$Q198) / GField),Model!$W$7*((drdp!C198+drdp!L198)*'ABXY-TI1S'!$B198+(drdp!F198+drdp!O198)*'ABXY-TI1S'!$C198+(drdp!I198+drdp!R198)*'ABXY-TI1S'!$D198))</f>
        <v>5.8611935087296682E-19</v>
      </c>
      <c r="G198" s="20">
        <f>IF(D198="SING",0,Model!$W$7*((drdp!D198+drdp!M198)*'ABXY-TI1S'!$B198+(drdp!G198+drdp!P198)*'ABXY-TI1S'!$C198+(drdp!J198+drdp!S198)*'ABXY-TI1S'!$D198))</f>
        <v>7.4958224566510691E-19</v>
      </c>
      <c r="H198" s="18">
        <f>IF(D198="SING",(A198-A197)/2*Model!$W$7*(-SIN(Wellpath!$M198+Wellpath!$Q198) / GField),Model!$W$7*((drdp!B198)*'ABXY-TI1S'!$B198+(drdp!E198)*'ABXY-TI1S'!$C198+(drdp!H198)*'ABXY-TI1S'!$D198))</f>
        <v>-1.0937135983786014E-18</v>
      </c>
      <c r="I198" s="18">
        <f>IF(D198="SING",(A198-A197)/2*Model!$W$7*(COS(Wellpath!$M198+Wellpath!$Q198) / GField),Model!$W$7*((drdp!C198)*'ABXY-TI1S'!$B198+(drdp!F198)*'ABXY-TI1S'!$C198+(drdp!I198)*'ABXY-TI1S'!$D198))</f>
        <v>2.9305967543648341E-19</v>
      </c>
      <c r="J198" s="18">
        <f>IF(D198="SING",0,Model!$W$7*((drdp!D198)*'ABXY-TI1S'!$B198+(drdp!G198)*'ABXY-TI1S'!$C198+(drdp!J198)*'ABXY-TI1S'!$D198))</f>
        <v>3.7479112283255345E-19</v>
      </c>
      <c r="K198" s="21">
        <f>SUM(E$3:E197)+H198</f>
        <v>-2.6518175452533499</v>
      </c>
      <c r="L198" s="21">
        <f>SUM(F$3:F197)+I198</f>
        <v>-1.054376628930004E-2</v>
      </c>
      <c r="M198" s="21">
        <f>SUM(G$3:G197)+J198</f>
        <v>0.69044993659952769</v>
      </c>
      <c r="N198" s="19">
        <f t="shared" ref="N198:N261" si="19">K198^2</f>
        <v>7.0321362933135028</v>
      </c>
      <c r="O198" s="19">
        <f t="shared" ref="O198:O261" si="20">L198^2</f>
        <v>1.1117100756337993E-4</v>
      </c>
      <c r="P198" s="19">
        <f t="shared" ref="P198:P261" si="21">M198^2</f>
        <v>0.47672111495029179</v>
      </c>
      <c r="Q198" s="19">
        <f t="shared" ref="Q198:Q261" si="22">K198*L198</f>
        <v>2.7960144439016656E-2</v>
      </c>
      <c r="R198" s="19">
        <f t="shared" ref="R198:R261" si="23">K198*M198</f>
        <v>-1.8309472559936906</v>
      </c>
      <c r="S198" s="19">
        <f t="shared" ref="S198:S261" si="24">L198*M198</f>
        <v>-7.2799427659674502E-3</v>
      </c>
    </row>
    <row r="199" spans="1:19" x14ac:dyDescent="0.25">
      <c r="A199" s="26">
        <f>Wellpath!E199</f>
        <v>5880</v>
      </c>
      <c r="B199" s="22">
        <v>0</v>
      </c>
      <c r="C199" s="22">
        <f>-COS(Wellpath!L199) / GField</f>
        <v>-6.2465187138758909E-18</v>
      </c>
      <c r="D199" s="22">
        <f>(TAN(Dip) * COS(Wellpath!L199) * SIN(Wellpath!O199)) / GField</f>
        <v>1.887159394319943E-17</v>
      </c>
      <c r="E199" s="20">
        <f>IF(D199="SING",(A200-A198)/2*Model!$W$7*(-SIN(Wellpath!$M199+Wellpath!$Q199) / GField),Model!$W$7*((drdp!B199+drdp!K199)*'ABXY-TI1S'!$B199+(drdp!E199+drdp!N199)*'ABXY-TI1S'!$C199+(drdp!H199+drdp!Q199)*'ABXY-TI1S'!$D199))</f>
        <v>-2.1874271967572027E-18</v>
      </c>
      <c r="F199" s="20">
        <f>IF(D199="SING",(A200-A198)/2*Model!$W$7*(COS(Wellpath!$M199+Wellpath!$Q199) / GField),Model!$W$7*((drdp!C199+drdp!L199)*'ABXY-TI1S'!$B199+(drdp!F199+drdp!O199)*'ABXY-TI1S'!$C199+(drdp!I199+drdp!R199)*'ABXY-TI1S'!$D199))</f>
        <v>5.8611935087296682E-19</v>
      </c>
      <c r="G199" s="20">
        <f>IF(D199="SING",0,Model!$W$7*((drdp!D199+drdp!M199)*'ABXY-TI1S'!$B199+(drdp!G199+drdp!P199)*'ABXY-TI1S'!$C199+(drdp!J199+drdp!S199)*'ABXY-TI1S'!$D199))</f>
        <v>7.4958224566510691E-19</v>
      </c>
      <c r="H199" s="18">
        <f>IF(D199="SING",(A199-A198)/2*Model!$W$7*(-SIN(Wellpath!$M199+Wellpath!$Q199) / GField),Model!$W$7*((drdp!B199)*'ABXY-TI1S'!$B199+(drdp!E199)*'ABXY-TI1S'!$C199+(drdp!H199)*'ABXY-TI1S'!$D199))</f>
        <v>-1.0937135983786014E-18</v>
      </c>
      <c r="I199" s="18">
        <f>IF(D199="SING",(A199-A198)/2*Model!$W$7*(COS(Wellpath!$M199+Wellpath!$Q199) / GField),Model!$W$7*((drdp!C199)*'ABXY-TI1S'!$B199+(drdp!F199)*'ABXY-TI1S'!$C199+(drdp!I199)*'ABXY-TI1S'!$D199))</f>
        <v>2.9305967543648341E-19</v>
      </c>
      <c r="J199" s="18">
        <f>IF(D199="SING",0,Model!$W$7*((drdp!D199)*'ABXY-TI1S'!$B199+(drdp!G199)*'ABXY-TI1S'!$C199+(drdp!J199)*'ABXY-TI1S'!$D199))</f>
        <v>3.7479112283255345E-19</v>
      </c>
      <c r="K199" s="21">
        <f>SUM(E$3:E198)+H199</f>
        <v>-2.6518175452533499</v>
      </c>
      <c r="L199" s="21">
        <f>SUM(F$3:F198)+I199</f>
        <v>-1.054376628930004E-2</v>
      </c>
      <c r="M199" s="21">
        <f>SUM(G$3:G198)+J199</f>
        <v>0.69044993659952769</v>
      </c>
      <c r="N199" s="19">
        <f t="shared" si="19"/>
        <v>7.0321362933135028</v>
      </c>
      <c r="O199" s="19">
        <f t="shared" si="20"/>
        <v>1.1117100756337993E-4</v>
      </c>
      <c r="P199" s="19">
        <f t="shared" si="21"/>
        <v>0.47672111495029179</v>
      </c>
      <c r="Q199" s="19">
        <f t="shared" si="22"/>
        <v>2.7960144439016656E-2</v>
      </c>
      <c r="R199" s="19">
        <f t="shared" si="23"/>
        <v>-1.8309472559936906</v>
      </c>
      <c r="S199" s="19">
        <f t="shared" si="24"/>
        <v>-7.2799427659674502E-3</v>
      </c>
    </row>
    <row r="200" spans="1:19" x14ac:dyDescent="0.25">
      <c r="A200" s="26">
        <f>Wellpath!E200</f>
        <v>5910</v>
      </c>
      <c r="B200" s="22">
        <v>0</v>
      </c>
      <c r="C200" s="22">
        <f>-COS(Wellpath!L200) / GField</f>
        <v>-6.2465187138758909E-18</v>
      </c>
      <c r="D200" s="22">
        <f>(TAN(Dip) * COS(Wellpath!L200) * SIN(Wellpath!O200)) / GField</f>
        <v>1.887159394319943E-17</v>
      </c>
      <c r="E200" s="20">
        <f>IF(D200="SING",(A201-A199)/2*Model!$W$7*(-SIN(Wellpath!$M200+Wellpath!$Q200) / GField),Model!$W$7*((drdp!B200+drdp!K200)*'ABXY-TI1S'!$B200+(drdp!E200+drdp!N200)*'ABXY-TI1S'!$C200+(drdp!H200+drdp!Q200)*'ABXY-TI1S'!$D200))</f>
        <v>-2.1874271967572027E-18</v>
      </c>
      <c r="F200" s="20">
        <f>IF(D200="SING",(A201-A199)/2*Model!$W$7*(COS(Wellpath!$M200+Wellpath!$Q200) / GField),Model!$W$7*((drdp!C200+drdp!L200)*'ABXY-TI1S'!$B200+(drdp!F200+drdp!O200)*'ABXY-TI1S'!$C200+(drdp!I200+drdp!R200)*'ABXY-TI1S'!$D200))</f>
        <v>5.8611935087296682E-19</v>
      </c>
      <c r="G200" s="20">
        <f>IF(D200="SING",0,Model!$W$7*((drdp!D200+drdp!M200)*'ABXY-TI1S'!$B200+(drdp!G200+drdp!P200)*'ABXY-TI1S'!$C200+(drdp!J200+drdp!S200)*'ABXY-TI1S'!$D200))</f>
        <v>7.4958224566510691E-19</v>
      </c>
      <c r="H200" s="18">
        <f>IF(D200="SING",(A200-A199)/2*Model!$W$7*(-SIN(Wellpath!$M200+Wellpath!$Q200) / GField),Model!$W$7*((drdp!B200)*'ABXY-TI1S'!$B200+(drdp!E200)*'ABXY-TI1S'!$C200+(drdp!H200)*'ABXY-TI1S'!$D200))</f>
        <v>-1.0937135983786014E-18</v>
      </c>
      <c r="I200" s="18">
        <f>IF(D200="SING",(A200-A199)/2*Model!$W$7*(COS(Wellpath!$M200+Wellpath!$Q200) / GField),Model!$W$7*((drdp!C200)*'ABXY-TI1S'!$B200+(drdp!F200)*'ABXY-TI1S'!$C200+(drdp!I200)*'ABXY-TI1S'!$D200))</f>
        <v>2.9305967543648341E-19</v>
      </c>
      <c r="J200" s="18">
        <f>IF(D200="SING",0,Model!$W$7*((drdp!D200)*'ABXY-TI1S'!$B200+(drdp!G200)*'ABXY-TI1S'!$C200+(drdp!J200)*'ABXY-TI1S'!$D200))</f>
        <v>3.7479112283255345E-19</v>
      </c>
      <c r="K200" s="21">
        <f>SUM(E$3:E199)+H200</f>
        <v>-2.6518175452533499</v>
      </c>
      <c r="L200" s="21">
        <f>SUM(F$3:F199)+I200</f>
        <v>-1.054376628930004E-2</v>
      </c>
      <c r="M200" s="21">
        <f>SUM(G$3:G199)+J200</f>
        <v>0.69044993659952769</v>
      </c>
      <c r="N200" s="19">
        <f t="shared" si="19"/>
        <v>7.0321362933135028</v>
      </c>
      <c r="O200" s="19">
        <f t="shared" si="20"/>
        <v>1.1117100756337993E-4</v>
      </c>
      <c r="P200" s="19">
        <f t="shared" si="21"/>
        <v>0.47672111495029179</v>
      </c>
      <c r="Q200" s="19">
        <f t="shared" si="22"/>
        <v>2.7960144439016656E-2</v>
      </c>
      <c r="R200" s="19">
        <f t="shared" si="23"/>
        <v>-1.8309472559936906</v>
      </c>
      <c r="S200" s="19">
        <f t="shared" si="24"/>
        <v>-7.2799427659674502E-3</v>
      </c>
    </row>
    <row r="201" spans="1:19" x14ac:dyDescent="0.25">
      <c r="A201" s="26">
        <f>Wellpath!E201</f>
        <v>5940</v>
      </c>
      <c r="B201" s="22">
        <v>0</v>
      </c>
      <c r="C201" s="22">
        <f>-COS(Wellpath!L201) / GField</f>
        <v>-6.2465187138758909E-18</v>
      </c>
      <c r="D201" s="22">
        <f>(TAN(Dip) * COS(Wellpath!L201) * SIN(Wellpath!O201)) / GField</f>
        <v>1.887159394319943E-17</v>
      </c>
      <c r="E201" s="20">
        <f>IF(D201="SING",(A202-A200)/2*Model!$W$7*(-SIN(Wellpath!$M201+Wellpath!$Q201) / GField),Model!$W$7*((drdp!B201+drdp!K201)*'ABXY-TI1S'!$B201+(drdp!E201+drdp!N201)*'ABXY-TI1S'!$C201+(drdp!H201+drdp!Q201)*'ABXY-TI1S'!$D201))</f>
        <v>-2.1874271967572027E-18</v>
      </c>
      <c r="F201" s="20">
        <f>IF(D201="SING",(A202-A200)/2*Model!$W$7*(COS(Wellpath!$M201+Wellpath!$Q201) / GField),Model!$W$7*((drdp!C201+drdp!L201)*'ABXY-TI1S'!$B201+(drdp!F201+drdp!O201)*'ABXY-TI1S'!$C201+(drdp!I201+drdp!R201)*'ABXY-TI1S'!$D201))</f>
        <v>5.8611935087296682E-19</v>
      </c>
      <c r="G201" s="20">
        <f>IF(D201="SING",0,Model!$W$7*((drdp!D201+drdp!M201)*'ABXY-TI1S'!$B201+(drdp!G201+drdp!P201)*'ABXY-TI1S'!$C201+(drdp!J201+drdp!S201)*'ABXY-TI1S'!$D201))</f>
        <v>7.4958224566510691E-19</v>
      </c>
      <c r="H201" s="18">
        <f>IF(D201="SING",(A201-A200)/2*Model!$W$7*(-SIN(Wellpath!$M201+Wellpath!$Q201) / GField),Model!$W$7*((drdp!B201)*'ABXY-TI1S'!$B201+(drdp!E201)*'ABXY-TI1S'!$C201+(drdp!H201)*'ABXY-TI1S'!$D201))</f>
        <v>-1.0937135983786014E-18</v>
      </c>
      <c r="I201" s="18">
        <f>IF(D201="SING",(A201-A200)/2*Model!$W$7*(COS(Wellpath!$M201+Wellpath!$Q201) / GField),Model!$W$7*((drdp!C201)*'ABXY-TI1S'!$B201+(drdp!F201)*'ABXY-TI1S'!$C201+(drdp!I201)*'ABXY-TI1S'!$D201))</f>
        <v>2.9305967543648341E-19</v>
      </c>
      <c r="J201" s="18">
        <f>IF(D201="SING",0,Model!$W$7*((drdp!D201)*'ABXY-TI1S'!$B201+(drdp!G201)*'ABXY-TI1S'!$C201+(drdp!J201)*'ABXY-TI1S'!$D201))</f>
        <v>3.7479112283255345E-19</v>
      </c>
      <c r="K201" s="21">
        <f>SUM(E$3:E200)+H201</f>
        <v>-2.6518175452533499</v>
      </c>
      <c r="L201" s="21">
        <f>SUM(F$3:F200)+I201</f>
        <v>-1.054376628930004E-2</v>
      </c>
      <c r="M201" s="21">
        <f>SUM(G$3:G200)+J201</f>
        <v>0.69044993659952769</v>
      </c>
      <c r="N201" s="19">
        <f t="shared" si="19"/>
        <v>7.0321362933135028</v>
      </c>
      <c r="O201" s="19">
        <f t="shared" si="20"/>
        <v>1.1117100756337993E-4</v>
      </c>
      <c r="P201" s="19">
        <f t="shared" si="21"/>
        <v>0.47672111495029179</v>
      </c>
      <c r="Q201" s="19">
        <f t="shared" si="22"/>
        <v>2.7960144439016656E-2</v>
      </c>
      <c r="R201" s="19">
        <f t="shared" si="23"/>
        <v>-1.8309472559936906</v>
      </c>
      <c r="S201" s="19">
        <f t="shared" si="24"/>
        <v>-7.2799427659674502E-3</v>
      </c>
    </row>
    <row r="202" spans="1:19" x14ac:dyDescent="0.25">
      <c r="A202" s="26">
        <f>Wellpath!E202</f>
        <v>5970</v>
      </c>
      <c r="B202" s="22">
        <v>0</v>
      </c>
      <c r="C202" s="22">
        <f>-COS(Wellpath!L202) / GField</f>
        <v>-6.2465187138758909E-18</v>
      </c>
      <c r="D202" s="22">
        <f>(TAN(Dip) * COS(Wellpath!L202) * SIN(Wellpath!O202)) / GField</f>
        <v>1.887159394319943E-17</v>
      </c>
      <c r="E202" s="20">
        <f>IF(D202="SING",(A203-A201)/2*Model!$W$7*(-SIN(Wellpath!$M202+Wellpath!$Q202) / GField),Model!$W$7*((drdp!B202+drdp!K202)*'ABXY-TI1S'!$B202+(drdp!E202+drdp!N202)*'ABXY-TI1S'!$C202+(drdp!H202+drdp!Q202)*'ABXY-TI1S'!$D202))</f>
        <v>-2.1874271967572027E-18</v>
      </c>
      <c r="F202" s="20">
        <f>IF(D202="SING",(A203-A201)/2*Model!$W$7*(COS(Wellpath!$M202+Wellpath!$Q202) / GField),Model!$W$7*((drdp!C202+drdp!L202)*'ABXY-TI1S'!$B202+(drdp!F202+drdp!O202)*'ABXY-TI1S'!$C202+(drdp!I202+drdp!R202)*'ABXY-TI1S'!$D202))</f>
        <v>5.8611935087296682E-19</v>
      </c>
      <c r="G202" s="20">
        <f>IF(D202="SING",0,Model!$W$7*((drdp!D202+drdp!M202)*'ABXY-TI1S'!$B202+(drdp!G202+drdp!P202)*'ABXY-TI1S'!$C202+(drdp!J202+drdp!S202)*'ABXY-TI1S'!$D202))</f>
        <v>7.4958224566510691E-19</v>
      </c>
      <c r="H202" s="18">
        <f>IF(D202="SING",(A202-A201)/2*Model!$W$7*(-SIN(Wellpath!$M202+Wellpath!$Q202) / GField),Model!$W$7*((drdp!B202)*'ABXY-TI1S'!$B202+(drdp!E202)*'ABXY-TI1S'!$C202+(drdp!H202)*'ABXY-TI1S'!$D202))</f>
        <v>-1.0937135983786014E-18</v>
      </c>
      <c r="I202" s="18">
        <f>IF(D202="SING",(A202-A201)/2*Model!$W$7*(COS(Wellpath!$M202+Wellpath!$Q202) / GField),Model!$W$7*((drdp!C202)*'ABXY-TI1S'!$B202+(drdp!F202)*'ABXY-TI1S'!$C202+(drdp!I202)*'ABXY-TI1S'!$D202))</f>
        <v>2.9305967543648341E-19</v>
      </c>
      <c r="J202" s="18">
        <f>IF(D202="SING",0,Model!$W$7*((drdp!D202)*'ABXY-TI1S'!$B202+(drdp!G202)*'ABXY-TI1S'!$C202+(drdp!J202)*'ABXY-TI1S'!$D202))</f>
        <v>3.7479112283255345E-19</v>
      </c>
      <c r="K202" s="21">
        <f>SUM(E$3:E201)+H202</f>
        <v>-2.6518175452533499</v>
      </c>
      <c r="L202" s="21">
        <f>SUM(F$3:F201)+I202</f>
        <v>-1.054376628930004E-2</v>
      </c>
      <c r="M202" s="21">
        <f>SUM(G$3:G201)+J202</f>
        <v>0.69044993659952769</v>
      </c>
      <c r="N202" s="19">
        <f t="shared" si="19"/>
        <v>7.0321362933135028</v>
      </c>
      <c r="O202" s="19">
        <f t="shared" si="20"/>
        <v>1.1117100756337993E-4</v>
      </c>
      <c r="P202" s="19">
        <f t="shared" si="21"/>
        <v>0.47672111495029179</v>
      </c>
      <c r="Q202" s="19">
        <f t="shared" si="22"/>
        <v>2.7960144439016656E-2</v>
      </c>
      <c r="R202" s="19">
        <f t="shared" si="23"/>
        <v>-1.8309472559936906</v>
      </c>
      <c r="S202" s="19">
        <f t="shared" si="24"/>
        <v>-7.2799427659674502E-3</v>
      </c>
    </row>
    <row r="203" spans="1:19" x14ac:dyDescent="0.25">
      <c r="A203" s="26">
        <f>Wellpath!E203</f>
        <v>6000</v>
      </c>
      <c r="B203" s="22">
        <v>0</v>
      </c>
      <c r="C203" s="22">
        <f>-COS(Wellpath!L203) / GField</f>
        <v>-6.2465187138758909E-18</v>
      </c>
      <c r="D203" s="22">
        <f>(TAN(Dip) * COS(Wellpath!L203) * SIN(Wellpath!O203)) / GField</f>
        <v>1.887159394319943E-17</v>
      </c>
      <c r="E203" s="20">
        <f>IF(D203="SING",(A204-A202)/2*Model!$W$7*(-SIN(Wellpath!$M203+Wellpath!$Q203) / GField),Model!$W$7*((drdp!B203+drdp!K203)*'ABXY-TI1S'!$B203+(drdp!E203+drdp!N203)*'ABXY-TI1S'!$C203+(drdp!H203+drdp!Q203)*'ABXY-TI1S'!$D203))</f>
        <v>-2.1874271967572027E-18</v>
      </c>
      <c r="F203" s="20">
        <f>IF(D203="SING",(A204-A202)/2*Model!$W$7*(COS(Wellpath!$M203+Wellpath!$Q203) / GField),Model!$W$7*((drdp!C203+drdp!L203)*'ABXY-TI1S'!$B203+(drdp!F203+drdp!O203)*'ABXY-TI1S'!$C203+(drdp!I203+drdp!R203)*'ABXY-TI1S'!$D203))</f>
        <v>5.8611935087296682E-19</v>
      </c>
      <c r="G203" s="20">
        <f>IF(D203="SING",0,Model!$W$7*((drdp!D203+drdp!M203)*'ABXY-TI1S'!$B203+(drdp!G203+drdp!P203)*'ABXY-TI1S'!$C203+(drdp!J203+drdp!S203)*'ABXY-TI1S'!$D203))</f>
        <v>7.4958224566510691E-19</v>
      </c>
      <c r="H203" s="18">
        <f>IF(D203="SING",(A203-A202)/2*Model!$W$7*(-SIN(Wellpath!$M203+Wellpath!$Q203) / GField),Model!$W$7*((drdp!B203)*'ABXY-TI1S'!$B203+(drdp!E203)*'ABXY-TI1S'!$C203+(drdp!H203)*'ABXY-TI1S'!$D203))</f>
        <v>-1.0937135983786014E-18</v>
      </c>
      <c r="I203" s="18">
        <f>IF(D203="SING",(A203-A202)/2*Model!$W$7*(COS(Wellpath!$M203+Wellpath!$Q203) / GField),Model!$W$7*((drdp!C203)*'ABXY-TI1S'!$B203+(drdp!F203)*'ABXY-TI1S'!$C203+(drdp!I203)*'ABXY-TI1S'!$D203))</f>
        <v>2.9305967543648341E-19</v>
      </c>
      <c r="J203" s="18">
        <f>IF(D203="SING",0,Model!$W$7*((drdp!D203)*'ABXY-TI1S'!$B203+(drdp!G203)*'ABXY-TI1S'!$C203+(drdp!J203)*'ABXY-TI1S'!$D203))</f>
        <v>3.7479112283255345E-19</v>
      </c>
      <c r="K203" s="21">
        <f>SUM(E$3:E202)+H203</f>
        <v>-2.6518175452533499</v>
      </c>
      <c r="L203" s="21">
        <f>SUM(F$3:F202)+I203</f>
        <v>-1.054376628930004E-2</v>
      </c>
      <c r="M203" s="21">
        <f>SUM(G$3:G202)+J203</f>
        <v>0.69044993659952769</v>
      </c>
      <c r="N203" s="19">
        <f t="shared" si="19"/>
        <v>7.0321362933135028</v>
      </c>
      <c r="O203" s="19">
        <f t="shared" si="20"/>
        <v>1.1117100756337993E-4</v>
      </c>
      <c r="P203" s="19">
        <f t="shared" si="21"/>
        <v>0.47672111495029179</v>
      </c>
      <c r="Q203" s="19">
        <f t="shared" si="22"/>
        <v>2.7960144439016656E-2</v>
      </c>
      <c r="R203" s="19">
        <f t="shared" si="23"/>
        <v>-1.8309472559936906</v>
      </c>
      <c r="S203" s="19">
        <f t="shared" si="24"/>
        <v>-7.2799427659674502E-3</v>
      </c>
    </row>
    <row r="204" spans="1:19" x14ac:dyDescent="0.25">
      <c r="A204" s="26">
        <f>Wellpath!E204</f>
        <v>6030</v>
      </c>
      <c r="B204" s="22">
        <v>0</v>
      </c>
      <c r="C204" s="22">
        <f>-COS(Wellpath!L204) / GField</f>
        <v>-6.2465187138758909E-18</v>
      </c>
      <c r="D204" s="22">
        <f>(TAN(Dip) * COS(Wellpath!L204) * SIN(Wellpath!O204)) / GField</f>
        <v>1.887159394319943E-17</v>
      </c>
      <c r="E204" s="20">
        <f>IF(D204="SING",(A205-A203)/2*Model!$W$7*(-SIN(Wellpath!$M204+Wellpath!$Q204) / GField),Model!$W$7*((drdp!B204+drdp!K204)*'ABXY-TI1S'!$B204+(drdp!E204+drdp!N204)*'ABXY-TI1S'!$C204+(drdp!H204+drdp!Q204)*'ABXY-TI1S'!$D204))</f>
        <v>-2.1874271967572027E-18</v>
      </c>
      <c r="F204" s="20">
        <f>IF(D204="SING",(A205-A203)/2*Model!$W$7*(COS(Wellpath!$M204+Wellpath!$Q204) / GField),Model!$W$7*((drdp!C204+drdp!L204)*'ABXY-TI1S'!$B204+(drdp!F204+drdp!O204)*'ABXY-TI1S'!$C204+(drdp!I204+drdp!R204)*'ABXY-TI1S'!$D204))</f>
        <v>5.8611935087296682E-19</v>
      </c>
      <c r="G204" s="20">
        <f>IF(D204="SING",0,Model!$W$7*((drdp!D204+drdp!M204)*'ABXY-TI1S'!$B204+(drdp!G204+drdp!P204)*'ABXY-TI1S'!$C204+(drdp!J204+drdp!S204)*'ABXY-TI1S'!$D204))</f>
        <v>7.4958224566510691E-19</v>
      </c>
      <c r="H204" s="18">
        <f>IF(D204="SING",(A204-A203)/2*Model!$W$7*(-SIN(Wellpath!$M204+Wellpath!$Q204) / GField),Model!$W$7*((drdp!B204)*'ABXY-TI1S'!$B204+(drdp!E204)*'ABXY-TI1S'!$C204+(drdp!H204)*'ABXY-TI1S'!$D204))</f>
        <v>-1.0937135983786014E-18</v>
      </c>
      <c r="I204" s="18">
        <f>IF(D204="SING",(A204-A203)/2*Model!$W$7*(COS(Wellpath!$M204+Wellpath!$Q204) / GField),Model!$W$7*((drdp!C204)*'ABXY-TI1S'!$B204+(drdp!F204)*'ABXY-TI1S'!$C204+(drdp!I204)*'ABXY-TI1S'!$D204))</f>
        <v>2.9305967543648341E-19</v>
      </c>
      <c r="J204" s="18">
        <f>IF(D204="SING",0,Model!$W$7*((drdp!D204)*'ABXY-TI1S'!$B204+(drdp!G204)*'ABXY-TI1S'!$C204+(drdp!J204)*'ABXY-TI1S'!$D204))</f>
        <v>3.7479112283255345E-19</v>
      </c>
      <c r="K204" s="21">
        <f>SUM(E$3:E203)+H204</f>
        <v>-2.6518175452533499</v>
      </c>
      <c r="L204" s="21">
        <f>SUM(F$3:F203)+I204</f>
        <v>-1.054376628930004E-2</v>
      </c>
      <c r="M204" s="21">
        <f>SUM(G$3:G203)+J204</f>
        <v>0.69044993659952769</v>
      </c>
      <c r="N204" s="19">
        <f t="shared" si="19"/>
        <v>7.0321362933135028</v>
      </c>
      <c r="O204" s="19">
        <f t="shared" si="20"/>
        <v>1.1117100756337993E-4</v>
      </c>
      <c r="P204" s="19">
        <f t="shared" si="21"/>
        <v>0.47672111495029179</v>
      </c>
      <c r="Q204" s="19">
        <f t="shared" si="22"/>
        <v>2.7960144439016656E-2</v>
      </c>
      <c r="R204" s="19">
        <f t="shared" si="23"/>
        <v>-1.8309472559936906</v>
      </c>
      <c r="S204" s="19">
        <f t="shared" si="24"/>
        <v>-7.2799427659674502E-3</v>
      </c>
    </row>
    <row r="205" spans="1:19" x14ac:dyDescent="0.25">
      <c r="A205" s="26">
        <f>Wellpath!E205</f>
        <v>6060</v>
      </c>
      <c r="B205" s="22">
        <v>0</v>
      </c>
      <c r="C205" s="22">
        <f>-COS(Wellpath!L205) / GField</f>
        <v>-6.2465187138758909E-18</v>
      </c>
      <c r="D205" s="22">
        <f>(TAN(Dip) * COS(Wellpath!L205) * SIN(Wellpath!O205)) / GField</f>
        <v>1.887159394319943E-17</v>
      </c>
      <c r="E205" s="20">
        <f>IF(D205="SING",(A206-A204)/2*Model!$W$7*(-SIN(Wellpath!$M205+Wellpath!$Q205) / GField),Model!$W$7*((drdp!B205+drdp!K205)*'ABXY-TI1S'!$B205+(drdp!E205+drdp!N205)*'ABXY-TI1S'!$C205+(drdp!H205+drdp!Q205)*'ABXY-TI1S'!$D205))</f>
        <v>-2.1874271967572027E-18</v>
      </c>
      <c r="F205" s="20">
        <f>IF(D205="SING",(A206-A204)/2*Model!$W$7*(COS(Wellpath!$M205+Wellpath!$Q205) / GField),Model!$W$7*((drdp!C205+drdp!L205)*'ABXY-TI1S'!$B205+(drdp!F205+drdp!O205)*'ABXY-TI1S'!$C205+(drdp!I205+drdp!R205)*'ABXY-TI1S'!$D205))</f>
        <v>5.8611935087296682E-19</v>
      </c>
      <c r="G205" s="20">
        <f>IF(D205="SING",0,Model!$W$7*((drdp!D205+drdp!M205)*'ABXY-TI1S'!$B205+(drdp!G205+drdp!P205)*'ABXY-TI1S'!$C205+(drdp!J205+drdp!S205)*'ABXY-TI1S'!$D205))</f>
        <v>7.4958224566510691E-19</v>
      </c>
      <c r="H205" s="18">
        <f>IF(D205="SING",(A205-A204)/2*Model!$W$7*(-SIN(Wellpath!$M205+Wellpath!$Q205) / GField),Model!$W$7*((drdp!B205)*'ABXY-TI1S'!$B205+(drdp!E205)*'ABXY-TI1S'!$C205+(drdp!H205)*'ABXY-TI1S'!$D205))</f>
        <v>-1.0937135983786014E-18</v>
      </c>
      <c r="I205" s="18">
        <f>IF(D205="SING",(A205-A204)/2*Model!$W$7*(COS(Wellpath!$M205+Wellpath!$Q205) / GField),Model!$W$7*((drdp!C205)*'ABXY-TI1S'!$B205+(drdp!F205)*'ABXY-TI1S'!$C205+(drdp!I205)*'ABXY-TI1S'!$D205))</f>
        <v>2.9305967543648341E-19</v>
      </c>
      <c r="J205" s="18">
        <f>IF(D205="SING",0,Model!$W$7*((drdp!D205)*'ABXY-TI1S'!$B205+(drdp!G205)*'ABXY-TI1S'!$C205+(drdp!J205)*'ABXY-TI1S'!$D205))</f>
        <v>3.7479112283255345E-19</v>
      </c>
      <c r="K205" s="21">
        <f>SUM(E$3:E204)+H205</f>
        <v>-2.6518175452533499</v>
      </c>
      <c r="L205" s="21">
        <f>SUM(F$3:F204)+I205</f>
        <v>-1.054376628930004E-2</v>
      </c>
      <c r="M205" s="21">
        <f>SUM(G$3:G204)+J205</f>
        <v>0.69044993659952769</v>
      </c>
      <c r="N205" s="19">
        <f t="shared" si="19"/>
        <v>7.0321362933135028</v>
      </c>
      <c r="O205" s="19">
        <f t="shared" si="20"/>
        <v>1.1117100756337993E-4</v>
      </c>
      <c r="P205" s="19">
        <f t="shared" si="21"/>
        <v>0.47672111495029179</v>
      </c>
      <c r="Q205" s="19">
        <f t="shared" si="22"/>
        <v>2.7960144439016656E-2</v>
      </c>
      <c r="R205" s="19">
        <f t="shared" si="23"/>
        <v>-1.8309472559936906</v>
      </c>
      <c r="S205" s="19">
        <f t="shared" si="24"/>
        <v>-7.2799427659674502E-3</v>
      </c>
    </row>
    <row r="206" spans="1:19" x14ac:dyDescent="0.25">
      <c r="A206" s="26">
        <f>Wellpath!E206</f>
        <v>6090</v>
      </c>
      <c r="B206" s="22">
        <v>0</v>
      </c>
      <c r="C206" s="22">
        <f>-COS(Wellpath!L206) / GField</f>
        <v>-6.2465187138758909E-18</v>
      </c>
      <c r="D206" s="22">
        <f>(TAN(Dip) * COS(Wellpath!L206) * SIN(Wellpath!O206)) / GField</f>
        <v>1.887159394319943E-17</v>
      </c>
      <c r="E206" s="20">
        <f>IF(D206="SING",(A207-A205)/2*Model!$W$7*(-SIN(Wellpath!$M206+Wellpath!$Q206) / GField),Model!$W$7*((drdp!B206+drdp!K206)*'ABXY-TI1S'!$B206+(drdp!E206+drdp!N206)*'ABXY-TI1S'!$C206+(drdp!H206+drdp!Q206)*'ABXY-TI1S'!$D206))</f>
        <v>-2.1874271967572027E-18</v>
      </c>
      <c r="F206" s="20">
        <f>IF(D206="SING",(A207-A205)/2*Model!$W$7*(COS(Wellpath!$M206+Wellpath!$Q206) / GField),Model!$W$7*((drdp!C206+drdp!L206)*'ABXY-TI1S'!$B206+(drdp!F206+drdp!O206)*'ABXY-TI1S'!$C206+(drdp!I206+drdp!R206)*'ABXY-TI1S'!$D206))</f>
        <v>5.8611935087296682E-19</v>
      </c>
      <c r="G206" s="20">
        <f>IF(D206="SING",0,Model!$W$7*((drdp!D206+drdp!M206)*'ABXY-TI1S'!$B206+(drdp!G206+drdp!P206)*'ABXY-TI1S'!$C206+(drdp!J206+drdp!S206)*'ABXY-TI1S'!$D206))</f>
        <v>7.4958224566510691E-19</v>
      </c>
      <c r="H206" s="18">
        <f>IF(D206="SING",(A206-A205)/2*Model!$W$7*(-SIN(Wellpath!$M206+Wellpath!$Q206) / GField),Model!$W$7*((drdp!B206)*'ABXY-TI1S'!$B206+(drdp!E206)*'ABXY-TI1S'!$C206+(drdp!H206)*'ABXY-TI1S'!$D206))</f>
        <v>-1.0937135983786014E-18</v>
      </c>
      <c r="I206" s="18">
        <f>IF(D206="SING",(A206-A205)/2*Model!$W$7*(COS(Wellpath!$M206+Wellpath!$Q206) / GField),Model!$W$7*((drdp!C206)*'ABXY-TI1S'!$B206+(drdp!F206)*'ABXY-TI1S'!$C206+(drdp!I206)*'ABXY-TI1S'!$D206))</f>
        <v>2.9305967543648341E-19</v>
      </c>
      <c r="J206" s="18">
        <f>IF(D206="SING",0,Model!$W$7*((drdp!D206)*'ABXY-TI1S'!$B206+(drdp!G206)*'ABXY-TI1S'!$C206+(drdp!J206)*'ABXY-TI1S'!$D206))</f>
        <v>3.7479112283255345E-19</v>
      </c>
      <c r="K206" s="21">
        <f>SUM(E$3:E205)+H206</f>
        <v>-2.6518175452533499</v>
      </c>
      <c r="L206" s="21">
        <f>SUM(F$3:F205)+I206</f>
        <v>-1.054376628930004E-2</v>
      </c>
      <c r="M206" s="21">
        <f>SUM(G$3:G205)+J206</f>
        <v>0.69044993659952769</v>
      </c>
      <c r="N206" s="19">
        <f t="shared" si="19"/>
        <v>7.0321362933135028</v>
      </c>
      <c r="O206" s="19">
        <f t="shared" si="20"/>
        <v>1.1117100756337993E-4</v>
      </c>
      <c r="P206" s="19">
        <f t="shared" si="21"/>
        <v>0.47672111495029179</v>
      </c>
      <c r="Q206" s="19">
        <f t="shared" si="22"/>
        <v>2.7960144439016656E-2</v>
      </c>
      <c r="R206" s="19">
        <f t="shared" si="23"/>
        <v>-1.8309472559936906</v>
      </c>
      <c r="S206" s="19">
        <f t="shared" si="24"/>
        <v>-7.2799427659674502E-3</v>
      </c>
    </row>
    <row r="207" spans="1:19" x14ac:dyDescent="0.25">
      <c r="A207" s="26">
        <f>Wellpath!E207</f>
        <v>6120</v>
      </c>
      <c r="B207" s="22">
        <v>0</v>
      </c>
      <c r="C207" s="22">
        <f>-COS(Wellpath!L207) / GField</f>
        <v>-6.2465187138758909E-18</v>
      </c>
      <c r="D207" s="22">
        <f>(TAN(Dip) * COS(Wellpath!L207) * SIN(Wellpath!O207)) / GField</f>
        <v>1.887159394319943E-17</v>
      </c>
      <c r="E207" s="20">
        <f>IF(D207="SING",(A208-A206)/2*Model!$W$7*(-SIN(Wellpath!$M207+Wellpath!$Q207) / GField),Model!$W$7*((drdp!B207+drdp!K207)*'ABXY-TI1S'!$B207+(drdp!E207+drdp!N207)*'ABXY-TI1S'!$C207+(drdp!H207+drdp!Q207)*'ABXY-TI1S'!$D207))</f>
        <v>-2.1874271967572027E-18</v>
      </c>
      <c r="F207" s="20">
        <f>IF(D207="SING",(A208-A206)/2*Model!$W$7*(COS(Wellpath!$M207+Wellpath!$Q207) / GField),Model!$W$7*((drdp!C207+drdp!L207)*'ABXY-TI1S'!$B207+(drdp!F207+drdp!O207)*'ABXY-TI1S'!$C207+(drdp!I207+drdp!R207)*'ABXY-TI1S'!$D207))</f>
        <v>5.8611935087296682E-19</v>
      </c>
      <c r="G207" s="20">
        <f>IF(D207="SING",0,Model!$W$7*((drdp!D207+drdp!M207)*'ABXY-TI1S'!$B207+(drdp!G207+drdp!P207)*'ABXY-TI1S'!$C207+(drdp!J207+drdp!S207)*'ABXY-TI1S'!$D207))</f>
        <v>7.4958224566510691E-19</v>
      </c>
      <c r="H207" s="18">
        <f>IF(D207="SING",(A207-A206)/2*Model!$W$7*(-SIN(Wellpath!$M207+Wellpath!$Q207) / GField),Model!$W$7*((drdp!B207)*'ABXY-TI1S'!$B207+(drdp!E207)*'ABXY-TI1S'!$C207+(drdp!H207)*'ABXY-TI1S'!$D207))</f>
        <v>-1.0937135983786014E-18</v>
      </c>
      <c r="I207" s="18">
        <f>IF(D207="SING",(A207-A206)/2*Model!$W$7*(COS(Wellpath!$M207+Wellpath!$Q207) / GField),Model!$W$7*((drdp!C207)*'ABXY-TI1S'!$B207+(drdp!F207)*'ABXY-TI1S'!$C207+(drdp!I207)*'ABXY-TI1S'!$D207))</f>
        <v>2.9305967543648341E-19</v>
      </c>
      <c r="J207" s="18">
        <f>IF(D207="SING",0,Model!$W$7*((drdp!D207)*'ABXY-TI1S'!$B207+(drdp!G207)*'ABXY-TI1S'!$C207+(drdp!J207)*'ABXY-TI1S'!$D207))</f>
        <v>3.7479112283255345E-19</v>
      </c>
      <c r="K207" s="21">
        <f>SUM(E$3:E206)+H207</f>
        <v>-2.6518175452533499</v>
      </c>
      <c r="L207" s="21">
        <f>SUM(F$3:F206)+I207</f>
        <v>-1.054376628930004E-2</v>
      </c>
      <c r="M207" s="21">
        <f>SUM(G$3:G206)+J207</f>
        <v>0.69044993659952769</v>
      </c>
      <c r="N207" s="19">
        <f t="shared" si="19"/>
        <v>7.0321362933135028</v>
      </c>
      <c r="O207" s="19">
        <f t="shared" si="20"/>
        <v>1.1117100756337993E-4</v>
      </c>
      <c r="P207" s="19">
        <f t="shared" si="21"/>
        <v>0.47672111495029179</v>
      </c>
      <c r="Q207" s="19">
        <f t="shared" si="22"/>
        <v>2.7960144439016656E-2</v>
      </c>
      <c r="R207" s="19">
        <f t="shared" si="23"/>
        <v>-1.8309472559936906</v>
      </c>
      <c r="S207" s="19">
        <f t="shared" si="24"/>
        <v>-7.2799427659674502E-3</v>
      </c>
    </row>
    <row r="208" spans="1:19" x14ac:dyDescent="0.25">
      <c r="A208" s="26">
        <f>Wellpath!E208</f>
        <v>6150</v>
      </c>
      <c r="B208" s="22">
        <v>0</v>
      </c>
      <c r="C208" s="22">
        <f>-COS(Wellpath!L208) / GField</f>
        <v>-6.2465187138758909E-18</v>
      </c>
      <c r="D208" s="22">
        <f>(TAN(Dip) * COS(Wellpath!L208) * SIN(Wellpath!O208)) / GField</f>
        <v>1.887159394319943E-17</v>
      </c>
      <c r="E208" s="20">
        <f>IF(D208="SING",(A209-A207)/2*Model!$W$7*(-SIN(Wellpath!$M208+Wellpath!$Q208) / GField),Model!$W$7*((drdp!B208+drdp!K208)*'ABXY-TI1S'!$B208+(drdp!E208+drdp!N208)*'ABXY-TI1S'!$C208+(drdp!H208+drdp!Q208)*'ABXY-TI1S'!$D208))</f>
        <v>-2.1874271967572027E-18</v>
      </c>
      <c r="F208" s="20">
        <f>IF(D208="SING",(A209-A207)/2*Model!$W$7*(COS(Wellpath!$M208+Wellpath!$Q208) / GField),Model!$W$7*((drdp!C208+drdp!L208)*'ABXY-TI1S'!$B208+(drdp!F208+drdp!O208)*'ABXY-TI1S'!$C208+(drdp!I208+drdp!R208)*'ABXY-TI1S'!$D208))</f>
        <v>5.8611935087296682E-19</v>
      </c>
      <c r="G208" s="20">
        <f>IF(D208="SING",0,Model!$W$7*((drdp!D208+drdp!M208)*'ABXY-TI1S'!$B208+(drdp!G208+drdp!P208)*'ABXY-TI1S'!$C208+(drdp!J208+drdp!S208)*'ABXY-TI1S'!$D208))</f>
        <v>7.4958224566510691E-19</v>
      </c>
      <c r="H208" s="18">
        <f>IF(D208="SING",(A208-A207)/2*Model!$W$7*(-SIN(Wellpath!$M208+Wellpath!$Q208) / GField),Model!$W$7*((drdp!B208)*'ABXY-TI1S'!$B208+(drdp!E208)*'ABXY-TI1S'!$C208+(drdp!H208)*'ABXY-TI1S'!$D208))</f>
        <v>-1.0937135983786014E-18</v>
      </c>
      <c r="I208" s="18">
        <f>IF(D208="SING",(A208-A207)/2*Model!$W$7*(COS(Wellpath!$M208+Wellpath!$Q208) / GField),Model!$W$7*((drdp!C208)*'ABXY-TI1S'!$B208+(drdp!F208)*'ABXY-TI1S'!$C208+(drdp!I208)*'ABXY-TI1S'!$D208))</f>
        <v>2.9305967543648341E-19</v>
      </c>
      <c r="J208" s="18">
        <f>IF(D208="SING",0,Model!$W$7*((drdp!D208)*'ABXY-TI1S'!$B208+(drdp!G208)*'ABXY-TI1S'!$C208+(drdp!J208)*'ABXY-TI1S'!$D208))</f>
        <v>3.7479112283255345E-19</v>
      </c>
      <c r="K208" s="21">
        <f>SUM(E$3:E207)+H208</f>
        <v>-2.6518175452533499</v>
      </c>
      <c r="L208" s="21">
        <f>SUM(F$3:F207)+I208</f>
        <v>-1.054376628930004E-2</v>
      </c>
      <c r="M208" s="21">
        <f>SUM(G$3:G207)+J208</f>
        <v>0.69044993659952769</v>
      </c>
      <c r="N208" s="19">
        <f t="shared" si="19"/>
        <v>7.0321362933135028</v>
      </c>
      <c r="O208" s="19">
        <f t="shared" si="20"/>
        <v>1.1117100756337993E-4</v>
      </c>
      <c r="P208" s="19">
        <f t="shared" si="21"/>
        <v>0.47672111495029179</v>
      </c>
      <c r="Q208" s="19">
        <f t="shared" si="22"/>
        <v>2.7960144439016656E-2</v>
      </c>
      <c r="R208" s="19">
        <f t="shared" si="23"/>
        <v>-1.8309472559936906</v>
      </c>
      <c r="S208" s="19">
        <f t="shared" si="24"/>
        <v>-7.2799427659674502E-3</v>
      </c>
    </row>
    <row r="209" spans="1:19" x14ac:dyDescent="0.25">
      <c r="A209" s="26">
        <f>Wellpath!E209</f>
        <v>6180</v>
      </c>
      <c r="B209" s="22">
        <v>0</v>
      </c>
      <c r="C209" s="22">
        <f>-COS(Wellpath!L209) / GField</f>
        <v>-6.2465187138758909E-18</v>
      </c>
      <c r="D209" s="22">
        <f>(TAN(Dip) * COS(Wellpath!L209) * SIN(Wellpath!O209)) / GField</f>
        <v>1.887159394319943E-17</v>
      </c>
      <c r="E209" s="20">
        <f>IF(D209="SING",(A210-A208)/2*Model!$W$7*(-SIN(Wellpath!$M209+Wellpath!$Q209) / GField),Model!$W$7*((drdp!B209+drdp!K209)*'ABXY-TI1S'!$B209+(drdp!E209+drdp!N209)*'ABXY-TI1S'!$C209+(drdp!H209+drdp!Q209)*'ABXY-TI1S'!$D209))</f>
        <v>-2.1874271967572027E-18</v>
      </c>
      <c r="F209" s="20">
        <f>IF(D209="SING",(A210-A208)/2*Model!$W$7*(COS(Wellpath!$M209+Wellpath!$Q209) / GField),Model!$W$7*((drdp!C209+drdp!L209)*'ABXY-TI1S'!$B209+(drdp!F209+drdp!O209)*'ABXY-TI1S'!$C209+(drdp!I209+drdp!R209)*'ABXY-TI1S'!$D209))</f>
        <v>5.8611935087296682E-19</v>
      </c>
      <c r="G209" s="20">
        <f>IF(D209="SING",0,Model!$W$7*((drdp!D209+drdp!M209)*'ABXY-TI1S'!$B209+(drdp!G209+drdp!P209)*'ABXY-TI1S'!$C209+(drdp!J209+drdp!S209)*'ABXY-TI1S'!$D209))</f>
        <v>7.4958224566510691E-19</v>
      </c>
      <c r="H209" s="18">
        <f>IF(D209="SING",(A209-A208)/2*Model!$W$7*(-SIN(Wellpath!$M209+Wellpath!$Q209) / GField),Model!$W$7*((drdp!B209)*'ABXY-TI1S'!$B209+(drdp!E209)*'ABXY-TI1S'!$C209+(drdp!H209)*'ABXY-TI1S'!$D209))</f>
        <v>-1.0937135983786014E-18</v>
      </c>
      <c r="I209" s="18">
        <f>IF(D209="SING",(A209-A208)/2*Model!$W$7*(COS(Wellpath!$M209+Wellpath!$Q209) / GField),Model!$W$7*((drdp!C209)*'ABXY-TI1S'!$B209+(drdp!F209)*'ABXY-TI1S'!$C209+(drdp!I209)*'ABXY-TI1S'!$D209))</f>
        <v>2.9305967543648341E-19</v>
      </c>
      <c r="J209" s="18">
        <f>IF(D209="SING",0,Model!$W$7*((drdp!D209)*'ABXY-TI1S'!$B209+(drdp!G209)*'ABXY-TI1S'!$C209+(drdp!J209)*'ABXY-TI1S'!$D209))</f>
        <v>3.7479112283255345E-19</v>
      </c>
      <c r="K209" s="21">
        <f>SUM(E$3:E208)+H209</f>
        <v>-2.6518175452533499</v>
      </c>
      <c r="L209" s="21">
        <f>SUM(F$3:F208)+I209</f>
        <v>-1.054376628930004E-2</v>
      </c>
      <c r="M209" s="21">
        <f>SUM(G$3:G208)+J209</f>
        <v>0.69044993659952769</v>
      </c>
      <c r="N209" s="19">
        <f t="shared" si="19"/>
        <v>7.0321362933135028</v>
      </c>
      <c r="O209" s="19">
        <f t="shared" si="20"/>
        <v>1.1117100756337993E-4</v>
      </c>
      <c r="P209" s="19">
        <f t="shared" si="21"/>
        <v>0.47672111495029179</v>
      </c>
      <c r="Q209" s="19">
        <f t="shared" si="22"/>
        <v>2.7960144439016656E-2</v>
      </c>
      <c r="R209" s="19">
        <f t="shared" si="23"/>
        <v>-1.8309472559936906</v>
      </c>
      <c r="S209" s="19">
        <f t="shared" si="24"/>
        <v>-7.2799427659674502E-3</v>
      </c>
    </row>
    <row r="210" spans="1:19" x14ac:dyDescent="0.25">
      <c r="A210" s="26">
        <f>Wellpath!E210</f>
        <v>6210</v>
      </c>
      <c r="B210" s="22">
        <v>0</v>
      </c>
      <c r="C210" s="22">
        <f>-COS(Wellpath!L210) / GField</f>
        <v>-6.2465187138758909E-18</v>
      </c>
      <c r="D210" s="22">
        <f>(TAN(Dip) * COS(Wellpath!L210) * SIN(Wellpath!O210)) / GField</f>
        <v>1.887159394319943E-17</v>
      </c>
      <c r="E210" s="20">
        <f>IF(D210="SING",(A211-A209)/2*Model!$W$7*(-SIN(Wellpath!$M210+Wellpath!$Q210) / GField),Model!$W$7*((drdp!B210+drdp!K210)*'ABXY-TI1S'!$B210+(drdp!E210+drdp!N210)*'ABXY-TI1S'!$C210+(drdp!H210+drdp!Q210)*'ABXY-TI1S'!$D210))</f>
        <v>-2.1874271967572027E-18</v>
      </c>
      <c r="F210" s="20">
        <f>IF(D210="SING",(A211-A209)/2*Model!$W$7*(COS(Wellpath!$M210+Wellpath!$Q210) / GField),Model!$W$7*((drdp!C210+drdp!L210)*'ABXY-TI1S'!$B210+(drdp!F210+drdp!O210)*'ABXY-TI1S'!$C210+(drdp!I210+drdp!R210)*'ABXY-TI1S'!$D210))</f>
        <v>5.8611935087296682E-19</v>
      </c>
      <c r="G210" s="20">
        <f>IF(D210="SING",0,Model!$W$7*((drdp!D210+drdp!M210)*'ABXY-TI1S'!$B210+(drdp!G210+drdp!P210)*'ABXY-TI1S'!$C210+(drdp!J210+drdp!S210)*'ABXY-TI1S'!$D210))</f>
        <v>7.4958224566510691E-19</v>
      </c>
      <c r="H210" s="18">
        <f>IF(D210="SING",(A210-A209)/2*Model!$W$7*(-SIN(Wellpath!$M210+Wellpath!$Q210) / GField),Model!$W$7*((drdp!B210)*'ABXY-TI1S'!$B210+(drdp!E210)*'ABXY-TI1S'!$C210+(drdp!H210)*'ABXY-TI1S'!$D210))</f>
        <v>-1.0937135983786014E-18</v>
      </c>
      <c r="I210" s="18">
        <f>IF(D210="SING",(A210-A209)/2*Model!$W$7*(COS(Wellpath!$M210+Wellpath!$Q210) / GField),Model!$W$7*((drdp!C210)*'ABXY-TI1S'!$B210+(drdp!F210)*'ABXY-TI1S'!$C210+(drdp!I210)*'ABXY-TI1S'!$D210))</f>
        <v>2.9305967543648341E-19</v>
      </c>
      <c r="J210" s="18">
        <f>IF(D210="SING",0,Model!$W$7*((drdp!D210)*'ABXY-TI1S'!$B210+(drdp!G210)*'ABXY-TI1S'!$C210+(drdp!J210)*'ABXY-TI1S'!$D210))</f>
        <v>3.7479112283255345E-19</v>
      </c>
      <c r="K210" s="21">
        <f>SUM(E$3:E209)+H210</f>
        <v>-2.6518175452533499</v>
      </c>
      <c r="L210" s="21">
        <f>SUM(F$3:F209)+I210</f>
        <v>-1.054376628930004E-2</v>
      </c>
      <c r="M210" s="21">
        <f>SUM(G$3:G209)+J210</f>
        <v>0.69044993659952769</v>
      </c>
      <c r="N210" s="19">
        <f t="shared" si="19"/>
        <v>7.0321362933135028</v>
      </c>
      <c r="O210" s="19">
        <f t="shared" si="20"/>
        <v>1.1117100756337993E-4</v>
      </c>
      <c r="P210" s="19">
        <f t="shared" si="21"/>
        <v>0.47672111495029179</v>
      </c>
      <c r="Q210" s="19">
        <f t="shared" si="22"/>
        <v>2.7960144439016656E-2</v>
      </c>
      <c r="R210" s="19">
        <f t="shared" si="23"/>
        <v>-1.8309472559936906</v>
      </c>
      <c r="S210" s="19">
        <f t="shared" si="24"/>
        <v>-7.2799427659674502E-3</v>
      </c>
    </row>
    <row r="211" spans="1:19" x14ac:dyDescent="0.25">
      <c r="A211" s="26">
        <f>Wellpath!E211</f>
        <v>6240</v>
      </c>
      <c r="B211" s="22">
        <v>0</v>
      </c>
      <c r="C211" s="22">
        <f>-COS(Wellpath!L211) / GField</f>
        <v>-6.2465187138758909E-18</v>
      </c>
      <c r="D211" s="22">
        <f>(TAN(Dip) * COS(Wellpath!L211) * SIN(Wellpath!O211)) / GField</f>
        <v>1.887159394319943E-17</v>
      </c>
      <c r="E211" s="20">
        <f>IF(D211="SING",(A212-A210)/2*Model!$W$7*(-SIN(Wellpath!$M211+Wellpath!$Q211) / GField),Model!$W$7*((drdp!B211+drdp!K211)*'ABXY-TI1S'!$B211+(drdp!E211+drdp!N211)*'ABXY-TI1S'!$C211+(drdp!H211+drdp!Q211)*'ABXY-TI1S'!$D211))</f>
        <v>-2.1874271967572027E-18</v>
      </c>
      <c r="F211" s="20">
        <f>IF(D211="SING",(A212-A210)/2*Model!$W$7*(COS(Wellpath!$M211+Wellpath!$Q211) / GField),Model!$W$7*((drdp!C211+drdp!L211)*'ABXY-TI1S'!$B211+(drdp!F211+drdp!O211)*'ABXY-TI1S'!$C211+(drdp!I211+drdp!R211)*'ABXY-TI1S'!$D211))</f>
        <v>5.8611935087296682E-19</v>
      </c>
      <c r="G211" s="20">
        <f>IF(D211="SING",0,Model!$W$7*((drdp!D211+drdp!M211)*'ABXY-TI1S'!$B211+(drdp!G211+drdp!P211)*'ABXY-TI1S'!$C211+(drdp!J211+drdp!S211)*'ABXY-TI1S'!$D211))</f>
        <v>7.4958224566510691E-19</v>
      </c>
      <c r="H211" s="18">
        <f>IF(D211="SING",(A211-A210)/2*Model!$W$7*(-SIN(Wellpath!$M211+Wellpath!$Q211) / GField),Model!$W$7*((drdp!B211)*'ABXY-TI1S'!$B211+(drdp!E211)*'ABXY-TI1S'!$C211+(drdp!H211)*'ABXY-TI1S'!$D211))</f>
        <v>-1.0937135983786014E-18</v>
      </c>
      <c r="I211" s="18">
        <f>IF(D211="SING",(A211-A210)/2*Model!$W$7*(COS(Wellpath!$M211+Wellpath!$Q211) / GField),Model!$W$7*((drdp!C211)*'ABXY-TI1S'!$B211+(drdp!F211)*'ABXY-TI1S'!$C211+(drdp!I211)*'ABXY-TI1S'!$D211))</f>
        <v>2.9305967543648341E-19</v>
      </c>
      <c r="J211" s="18">
        <f>IF(D211="SING",0,Model!$W$7*((drdp!D211)*'ABXY-TI1S'!$B211+(drdp!G211)*'ABXY-TI1S'!$C211+(drdp!J211)*'ABXY-TI1S'!$D211))</f>
        <v>3.7479112283255345E-19</v>
      </c>
      <c r="K211" s="21">
        <f>SUM(E$3:E210)+H211</f>
        <v>-2.6518175452533499</v>
      </c>
      <c r="L211" s="21">
        <f>SUM(F$3:F210)+I211</f>
        <v>-1.054376628930004E-2</v>
      </c>
      <c r="M211" s="21">
        <f>SUM(G$3:G210)+J211</f>
        <v>0.69044993659952769</v>
      </c>
      <c r="N211" s="19">
        <f t="shared" si="19"/>
        <v>7.0321362933135028</v>
      </c>
      <c r="O211" s="19">
        <f t="shared" si="20"/>
        <v>1.1117100756337993E-4</v>
      </c>
      <c r="P211" s="19">
        <f t="shared" si="21"/>
        <v>0.47672111495029179</v>
      </c>
      <c r="Q211" s="19">
        <f t="shared" si="22"/>
        <v>2.7960144439016656E-2</v>
      </c>
      <c r="R211" s="19">
        <f t="shared" si="23"/>
        <v>-1.8309472559936906</v>
      </c>
      <c r="S211" s="19">
        <f t="shared" si="24"/>
        <v>-7.2799427659674502E-3</v>
      </c>
    </row>
    <row r="212" spans="1:19" x14ac:dyDescent="0.25">
      <c r="A212" s="26">
        <f>Wellpath!E212</f>
        <v>6270</v>
      </c>
      <c r="B212" s="22">
        <v>0</v>
      </c>
      <c r="C212" s="22">
        <f>-COS(Wellpath!L212) / GField</f>
        <v>-6.2465187138758909E-18</v>
      </c>
      <c r="D212" s="22">
        <f>(TAN(Dip) * COS(Wellpath!L212) * SIN(Wellpath!O212)) / GField</f>
        <v>1.887159394319943E-17</v>
      </c>
      <c r="E212" s="20">
        <f>IF(D212="SING",(A213-A211)/2*Model!$W$7*(-SIN(Wellpath!$M212+Wellpath!$Q212) / GField),Model!$W$7*((drdp!B212+drdp!K212)*'ABXY-TI1S'!$B212+(drdp!E212+drdp!N212)*'ABXY-TI1S'!$C212+(drdp!H212+drdp!Q212)*'ABXY-TI1S'!$D212))</f>
        <v>-2.1874271967572027E-18</v>
      </c>
      <c r="F212" s="20">
        <f>IF(D212="SING",(A213-A211)/2*Model!$W$7*(COS(Wellpath!$M212+Wellpath!$Q212) / GField),Model!$W$7*((drdp!C212+drdp!L212)*'ABXY-TI1S'!$B212+(drdp!F212+drdp!O212)*'ABXY-TI1S'!$C212+(drdp!I212+drdp!R212)*'ABXY-TI1S'!$D212))</f>
        <v>5.8611935087296682E-19</v>
      </c>
      <c r="G212" s="20">
        <f>IF(D212="SING",0,Model!$W$7*((drdp!D212+drdp!M212)*'ABXY-TI1S'!$B212+(drdp!G212+drdp!P212)*'ABXY-TI1S'!$C212+(drdp!J212+drdp!S212)*'ABXY-TI1S'!$D212))</f>
        <v>7.4958224566510691E-19</v>
      </c>
      <c r="H212" s="18">
        <f>IF(D212="SING",(A212-A211)/2*Model!$W$7*(-SIN(Wellpath!$M212+Wellpath!$Q212) / GField),Model!$W$7*((drdp!B212)*'ABXY-TI1S'!$B212+(drdp!E212)*'ABXY-TI1S'!$C212+(drdp!H212)*'ABXY-TI1S'!$D212))</f>
        <v>-1.0937135983786014E-18</v>
      </c>
      <c r="I212" s="18">
        <f>IF(D212="SING",(A212-A211)/2*Model!$W$7*(COS(Wellpath!$M212+Wellpath!$Q212) / GField),Model!$W$7*((drdp!C212)*'ABXY-TI1S'!$B212+(drdp!F212)*'ABXY-TI1S'!$C212+(drdp!I212)*'ABXY-TI1S'!$D212))</f>
        <v>2.9305967543648341E-19</v>
      </c>
      <c r="J212" s="18">
        <f>IF(D212="SING",0,Model!$W$7*((drdp!D212)*'ABXY-TI1S'!$B212+(drdp!G212)*'ABXY-TI1S'!$C212+(drdp!J212)*'ABXY-TI1S'!$D212))</f>
        <v>3.7479112283255345E-19</v>
      </c>
      <c r="K212" s="21">
        <f>SUM(E$3:E211)+H212</f>
        <v>-2.6518175452533499</v>
      </c>
      <c r="L212" s="21">
        <f>SUM(F$3:F211)+I212</f>
        <v>-1.054376628930004E-2</v>
      </c>
      <c r="M212" s="21">
        <f>SUM(G$3:G211)+J212</f>
        <v>0.69044993659952769</v>
      </c>
      <c r="N212" s="19">
        <f t="shared" si="19"/>
        <v>7.0321362933135028</v>
      </c>
      <c r="O212" s="19">
        <f t="shared" si="20"/>
        <v>1.1117100756337993E-4</v>
      </c>
      <c r="P212" s="19">
        <f t="shared" si="21"/>
        <v>0.47672111495029179</v>
      </c>
      <c r="Q212" s="19">
        <f t="shared" si="22"/>
        <v>2.7960144439016656E-2</v>
      </c>
      <c r="R212" s="19">
        <f t="shared" si="23"/>
        <v>-1.8309472559936906</v>
      </c>
      <c r="S212" s="19">
        <f t="shared" si="24"/>
        <v>-7.2799427659674502E-3</v>
      </c>
    </row>
    <row r="213" spans="1:19" x14ac:dyDescent="0.25">
      <c r="A213" s="26">
        <f>Wellpath!E213</f>
        <v>6300</v>
      </c>
      <c r="B213" s="22">
        <v>0</v>
      </c>
      <c r="C213" s="22">
        <f>-COS(Wellpath!L213) / GField</f>
        <v>-6.2465187138758909E-18</v>
      </c>
      <c r="D213" s="22">
        <f>(TAN(Dip) * COS(Wellpath!L213) * SIN(Wellpath!O213)) / GField</f>
        <v>1.887159394319943E-17</v>
      </c>
      <c r="E213" s="20">
        <f>IF(D213="SING",(A214-A212)/2*Model!$W$7*(-SIN(Wellpath!$M213+Wellpath!$Q213) / GField),Model!$W$7*((drdp!B213+drdp!K213)*'ABXY-TI1S'!$B213+(drdp!E213+drdp!N213)*'ABXY-TI1S'!$C213+(drdp!H213+drdp!Q213)*'ABXY-TI1S'!$D213))</f>
        <v>-2.1874271967572027E-18</v>
      </c>
      <c r="F213" s="20">
        <f>IF(D213="SING",(A214-A212)/2*Model!$W$7*(COS(Wellpath!$M213+Wellpath!$Q213) / GField),Model!$W$7*((drdp!C213+drdp!L213)*'ABXY-TI1S'!$B213+(drdp!F213+drdp!O213)*'ABXY-TI1S'!$C213+(drdp!I213+drdp!R213)*'ABXY-TI1S'!$D213))</f>
        <v>5.8611935087296682E-19</v>
      </c>
      <c r="G213" s="20">
        <f>IF(D213="SING",0,Model!$W$7*((drdp!D213+drdp!M213)*'ABXY-TI1S'!$B213+(drdp!G213+drdp!P213)*'ABXY-TI1S'!$C213+(drdp!J213+drdp!S213)*'ABXY-TI1S'!$D213))</f>
        <v>7.4958224566510691E-19</v>
      </c>
      <c r="H213" s="18">
        <f>IF(D213="SING",(A213-A212)/2*Model!$W$7*(-SIN(Wellpath!$M213+Wellpath!$Q213) / GField),Model!$W$7*((drdp!B213)*'ABXY-TI1S'!$B213+(drdp!E213)*'ABXY-TI1S'!$C213+(drdp!H213)*'ABXY-TI1S'!$D213))</f>
        <v>-1.0937135983786014E-18</v>
      </c>
      <c r="I213" s="18">
        <f>IF(D213="SING",(A213-A212)/2*Model!$W$7*(COS(Wellpath!$M213+Wellpath!$Q213) / GField),Model!$W$7*((drdp!C213)*'ABXY-TI1S'!$B213+(drdp!F213)*'ABXY-TI1S'!$C213+(drdp!I213)*'ABXY-TI1S'!$D213))</f>
        <v>2.9305967543648341E-19</v>
      </c>
      <c r="J213" s="18">
        <f>IF(D213="SING",0,Model!$W$7*((drdp!D213)*'ABXY-TI1S'!$B213+(drdp!G213)*'ABXY-TI1S'!$C213+(drdp!J213)*'ABXY-TI1S'!$D213))</f>
        <v>3.7479112283255345E-19</v>
      </c>
      <c r="K213" s="21">
        <f>SUM(E$3:E212)+H213</f>
        <v>-2.6518175452533499</v>
      </c>
      <c r="L213" s="21">
        <f>SUM(F$3:F212)+I213</f>
        <v>-1.054376628930004E-2</v>
      </c>
      <c r="M213" s="21">
        <f>SUM(G$3:G212)+J213</f>
        <v>0.69044993659952769</v>
      </c>
      <c r="N213" s="19">
        <f t="shared" si="19"/>
        <v>7.0321362933135028</v>
      </c>
      <c r="O213" s="19">
        <f t="shared" si="20"/>
        <v>1.1117100756337993E-4</v>
      </c>
      <c r="P213" s="19">
        <f t="shared" si="21"/>
        <v>0.47672111495029179</v>
      </c>
      <c r="Q213" s="19">
        <f t="shared" si="22"/>
        <v>2.7960144439016656E-2</v>
      </c>
      <c r="R213" s="19">
        <f t="shared" si="23"/>
        <v>-1.8309472559936906</v>
      </c>
      <c r="S213" s="19">
        <f t="shared" si="24"/>
        <v>-7.2799427659674502E-3</v>
      </c>
    </row>
    <row r="214" spans="1:19" x14ac:dyDescent="0.25">
      <c r="A214" s="26">
        <f>Wellpath!E214</f>
        <v>6330</v>
      </c>
      <c r="B214" s="22">
        <v>0</v>
      </c>
      <c r="C214" s="22">
        <f>-COS(Wellpath!L214) / GField</f>
        <v>-6.2465187138758909E-18</v>
      </c>
      <c r="D214" s="22">
        <f>(TAN(Dip) * COS(Wellpath!L214) * SIN(Wellpath!O214)) / GField</f>
        <v>1.887159394319943E-17</v>
      </c>
      <c r="E214" s="20">
        <f>IF(D214="SING",(A215-A213)/2*Model!$W$7*(-SIN(Wellpath!$M214+Wellpath!$Q214) / GField),Model!$W$7*((drdp!B214+drdp!K214)*'ABXY-TI1S'!$B214+(drdp!E214+drdp!N214)*'ABXY-TI1S'!$C214+(drdp!H214+drdp!Q214)*'ABXY-TI1S'!$D214))</f>
        <v>-2.1874271967572027E-18</v>
      </c>
      <c r="F214" s="20">
        <f>IF(D214="SING",(A215-A213)/2*Model!$W$7*(COS(Wellpath!$M214+Wellpath!$Q214) / GField),Model!$W$7*((drdp!C214+drdp!L214)*'ABXY-TI1S'!$B214+(drdp!F214+drdp!O214)*'ABXY-TI1S'!$C214+(drdp!I214+drdp!R214)*'ABXY-TI1S'!$D214))</f>
        <v>5.8611935087296682E-19</v>
      </c>
      <c r="G214" s="20">
        <f>IF(D214="SING",0,Model!$W$7*((drdp!D214+drdp!M214)*'ABXY-TI1S'!$B214+(drdp!G214+drdp!P214)*'ABXY-TI1S'!$C214+(drdp!J214+drdp!S214)*'ABXY-TI1S'!$D214))</f>
        <v>7.4958224566510691E-19</v>
      </c>
      <c r="H214" s="18">
        <f>IF(D214="SING",(A214-A213)/2*Model!$W$7*(-SIN(Wellpath!$M214+Wellpath!$Q214) / GField),Model!$W$7*((drdp!B214)*'ABXY-TI1S'!$B214+(drdp!E214)*'ABXY-TI1S'!$C214+(drdp!H214)*'ABXY-TI1S'!$D214))</f>
        <v>-1.0937135983786014E-18</v>
      </c>
      <c r="I214" s="18">
        <f>IF(D214="SING",(A214-A213)/2*Model!$W$7*(COS(Wellpath!$M214+Wellpath!$Q214) / GField),Model!$W$7*((drdp!C214)*'ABXY-TI1S'!$B214+(drdp!F214)*'ABXY-TI1S'!$C214+(drdp!I214)*'ABXY-TI1S'!$D214))</f>
        <v>2.9305967543648341E-19</v>
      </c>
      <c r="J214" s="18">
        <f>IF(D214="SING",0,Model!$W$7*((drdp!D214)*'ABXY-TI1S'!$B214+(drdp!G214)*'ABXY-TI1S'!$C214+(drdp!J214)*'ABXY-TI1S'!$D214))</f>
        <v>3.7479112283255345E-19</v>
      </c>
      <c r="K214" s="21">
        <f>SUM(E$3:E213)+H214</f>
        <v>-2.6518175452533499</v>
      </c>
      <c r="L214" s="21">
        <f>SUM(F$3:F213)+I214</f>
        <v>-1.054376628930004E-2</v>
      </c>
      <c r="M214" s="21">
        <f>SUM(G$3:G213)+J214</f>
        <v>0.69044993659952769</v>
      </c>
      <c r="N214" s="19">
        <f t="shared" si="19"/>
        <v>7.0321362933135028</v>
      </c>
      <c r="O214" s="19">
        <f t="shared" si="20"/>
        <v>1.1117100756337993E-4</v>
      </c>
      <c r="P214" s="19">
        <f t="shared" si="21"/>
        <v>0.47672111495029179</v>
      </c>
      <c r="Q214" s="19">
        <f t="shared" si="22"/>
        <v>2.7960144439016656E-2</v>
      </c>
      <c r="R214" s="19">
        <f t="shared" si="23"/>
        <v>-1.8309472559936906</v>
      </c>
      <c r="S214" s="19">
        <f t="shared" si="24"/>
        <v>-7.2799427659674502E-3</v>
      </c>
    </row>
    <row r="215" spans="1:19" x14ac:dyDescent="0.25">
      <c r="A215" s="26">
        <f>Wellpath!E215</f>
        <v>6360</v>
      </c>
      <c r="B215" s="22">
        <v>0</v>
      </c>
      <c r="C215" s="22">
        <f>-COS(Wellpath!L215) / GField</f>
        <v>-6.2465187138758909E-18</v>
      </c>
      <c r="D215" s="22">
        <f>(TAN(Dip) * COS(Wellpath!L215) * SIN(Wellpath!O215)) / GField</f>
        <v>1.887159394319943E-17</v>
      </c>
      <c r="E215" s="20">
        <f>IF(D215="SING",(A216-A214)/2*Model!$W$7*(-SIN(Wellpath!$M215+Wellpath!$Q215) / GField),Model!$W$7*((drdp!B215+drdp!K215)*'ABXY-TI1S'!$B215+(drdp!E215+drdp!N215)*'ABXY-TI1S'!$C215+(drdp!H215+drdp!Q215)*'ABXY-TI1S'!$D215))</f>
        <v>-2.1874271967572027E-18</v>
      </c>
      <c r="F215" s="20">
        <f>IF(D215="SING",(A216-A214)/2*Model!$W$7*(COS(Wellpath!$M215+Wellpath!$Q215) / GField),Model!$W$7*((drdp!C215+drdp!L215)*'ABXY-TI1S'!$B215+(drdp!F215+drdp!O215)*'ABXY-TI1S'!$C215+(drdp!I215+drdp!R215)*'ABXY-TI1S'!$D215))</f>
        <v>5.8611935087296682E-19</v>
      </c>
      <c r="G215" s="20">
        <f>IF(D215="SING",0,Model!$W$7*((drdp!D215+drdp!M215)*'ABXY-TI1S'!$B215+(drdp!G215+drdp!P215)*'ABXY-TI1S'!$C215+(drdp!J215+drdp!S215)*'ABXY-TI1S'!$D215))</f>
        <v>7.4958224566510691E-19</v>
      </c>
      <c r="H215" s="18">
        <f>IF(D215="SING",(A215-A214)/2*Model!$W$7*(-SIN(Wellpath!$M215+Wellpath!$Q215) / GField),Model!$W$7*((drdp!B215)*'ABXY-TI1S'!$B215+(drdp!E215)*'ABXY-TI1S'!$C215+(drdp!H215)*'ABXY-TI1S'!$D215))</f>
        <v>-1.0937135983786014E-18</v>
      </c>
      <c r="I215" s="18">
        <f>IF(D215="SING",(A215-A214)/2*Model!$W$7*(COS(Wellpath!$M215+Wellpath!$Q215) / GField),Model!$W$7*((drdp!C215)*'ABXY-TI1S'!$B215+(drdp!F215)*'ABXY-TI1S'!$C215+(drdp!I215)*'ABXY-TI1S'!$D215))</f>
        <v>2.9305967543648341E-19</v>
      </c>
      <c r="J215" s="18">
        <f>IF(D215="SING",0,Model!$W$7*((drdp!D215)*'ABXY-TI1S'!$B215+(drdp!G215)*'ABXY-TI1S'!$C215+(drdp!J215)*'ABXY-TI1S'!$D215))</f>
        <v>3.7479112283255345E-19</v>
      </c>
      <c r="K215" s="21">
        <f>SUM(E$3:E214)+H215</f>
        <v>-2.6518175452533499</v>
      </c>
      <c r="L215" s="21">
        <f>SUM(F$3:F214)+I215</f>
        <v>-1.054376628930004E-2</v>
      </c>
      <c r="M215" s="21">
        <f>SUM(G$3:G214)+J215</f>
        <v>0.69044993659952769</v>
      </c>
      <c r="N215" s="19">
        <f t="shared" si="19"/>
        <v>7.0321362933135028</v>
      </c>
      <c r="O215" s="19">
        <f t="shared" si="20"/>
        <v>1.1117100756337993E-4</v>
      </c>
      <c r="P215" s="19">
        <f t="shared" si="21"/>
        <v>0.47672111495029179</v>
      </c>
      <c r="Q215" s="19">
        <f t="shared" si="22"/>
        <v>2.7960144439016656E-2</v>
      </c>
      <c r="R215" s="19">
        <f t="shared" si="23"/>
        <v>-1.8309472559936906</v>
      </c>
      <c r="S215" s="19">
        <f t="shared" si="24"/>
        <v>-7.2799427659674502E-3</v>
      </c>
    </row>
    <row r="216" spans="1:19" x14ac:dyDescent="0.25">
      <c r="A216" s="26">
        <f>Wellpath!E216</f>
        <v>6390</v>
      </c>
      <c r="B216" s="22">
        <v>0</v>
      </c>
      <c r="C216" s="22">
        <f>-COS(Wellpath!L216) / GField</f>
        <v>-6.2465187138758909E-18</v>
      </c>
      <c r="D216" s="22">
        <f>(TAN(Dip) * COS(Wellpath!L216) * SIN(Wellpath!O216)) / GField</f>
        <v>1.887159394319943E-17</v>
      </c>
      <c r="E216" s="20">
        <f>IF(D216="SING",(A217-A215)/2*Model!$W$7*(-SIN(Wellpath!$M216+Wellpath!$Q216) / GField),Model!$W$7*((drdp!B216+drdp!K216)*'ABXY-TI1S'!$B216+(drdp!E216+drdp!N216)*'ABXY-TI1S'!$C216+(drdp!H216+drdp!Q216)*'ABXY-TI1S'!$D216))</f>
        <v>-2.1874271967572027E-18</v>
      </c>
      <c r="F216" s="20">
        <f>IF(D216="SING",(A217-A215)/2*Model!$W$7*(COS(Wellpath!$M216+Wellpath!$Q216) / GField),Model!$W$7*((drdp!C216+drdp!L216)*'ABXY-TI1S'!$B216+(drdp!F216+drdp!O216)*'ABXY-TI1S'!$C216+(drdp!I216+drdp!R216)*'ABXY-TI1S'!$D216))</f>
        <v>5.8611935087296682E-19</v>
      </c>
      <c r="G216" s="20">
        <f>IF(D216="SING",0,Model!$W$7*((drdp!D216+drdp!M216)*'ABXY-TI1S'!$B216+(drdp!G216+drdp!P216)*'ABXY-TI1S'!$C216+(drdp!J216+drdp!S216)*'ABXY-TI1S'!$D216))</f>
        <v>7.4958224566510691E-19</v>
      </c>
      <c r="H216" s="18">
        <f>IF(D216="SING",(A216-A215)/2*Model!$W$7*(-SIN(Wellpath!$M216+Wellpath!$Q216) / GField),Model!$W$7*((drdp!B216)*'ABXY-TI1S'!$B216+(drdp!E216)*'ABXY-TI1S'!$C216+(drdp!H216)*'ABXY-TI1S'!$D216))</f>
        <v>-1.0937135983786014E-18</v>
      </c>
      <c r="I216" s="18">
        <f>IF(D216="SING",(A216-A215)/2*Model!$W$7*(COS(Wellpath!$M216+Wellpath!$Q216) / GField),Model!$W$7*((drdp!C216)*'ABXY-TI1S'!$B216+(drdp!F216)*'ABXY-TI1S'!$C216+(drdp!I216)*'ABXY-TI1S'!$D216))</f>
        <v>2.9305967543648341E-19</v>
      </c>
      <c r="J216" s="18">
        <f>IF(D216="SING",0,Model!$W$7*((drdp!D216)*'ABXY-TI1S'!$B216+(drdp!G216)*'ABXY-TI1S'!$C216+(drdp!J216)*'ABXY-TI1S'!$D216))</f>
        <v>3.7479112283255345E-19</v>
      </c>
      <c r="K216" s="21">
        <f>SUM(E$3:E215)+H216</f>
        <v>-2.6518175452533499</v>
      </c>
      <c r="L216" s="21">
        <f>SUM(F$3:F215)+I216</f>
        <v>-1.054376628930004E-2</v>
      </c>
      <c r="M216" s="21">
        <f>SUM(G$3:G215)+J216</f>
        <v>0.69044993659952769</v>
      </c>
      <c r="N216" s="19">
        <f t="shared" si="19"/>
        <v>7.0321362933135028</v>
      </c>
      <c r="O216" s="19">
        <f t="shared" si="20"/>
        <v>1.1117100756337993E-4</v>
      </c>
      <c r="P216" s="19">
        <f t="shared" si="21"/>
        <v>0.47672111495029179</v>
      </c>
      <c r="Q216" s="19">
        <f t="shared" si="22"/>
        <v>2.7960144439016656E-2</v>
      </c>
      <c r="R216" s="19">
        <f t="shared" si="23"/>
        <v>-1.8309472559936906</v>
      </c>
      <c r="S216" s="19">
        <f t="shared" si="24"/>
        <v>-7.2799427659674502E-3</v>
      </c>
    </row>
    <row r="217" spans="1:19" x14ac:dyDescent="0.25">
      <c r="A217" s="26">
        <f>Wellpath!E217</f>
        <v>6420</v>
      </c>
      <c r="B217" s="22">
        <v>0</v>
      </c>
      <c r="C217" s="22">
        <f>-COS(Wellpath!L217) / GField</f>
        <v>-6.2465187138758909E-18</v>
      </c>
      <c r="D217" s="22">
        <f>(TAN(Dip) * COS(Wellpath!L217) * SIN(Wellpath!O217)) / GField</f>
        <v>1.887159394319943E-17</v>
      </c>
      <c r="E217" s="20">
        <f>IF(D217="SING",(A218-A216)/2*Model!$W$7*(-SIN(Wellpath!$M217+Wellpath!$Q217) / GField),Model!$W$7*((drdp!B217+drdp!K217)*'ABXY-TI1S'!$B217+(drdp!E217+drdp!N217)*'ABXY-TI1S'!$C217+(drdp!H217+drdp!Q217)*'ABXY-TI1S'!$D217))</f>
        <v>-2.1874271967572027E-18</v>
      </c>
      <c r="F217" s="20">
        <f>IF(D217="SING",(A218-A216)/2*Model!$W$7*(COS(Wellpath!$M217+Wellpath!$Q217) / GField),Model!$W$7*((drdp!C217+drdp!L217)*'ABXY-TI1S'!$B217+(drdp!F217+drdp!O217)*'ABXY-TI1S'!$C217+(drdp!I217+drdp!R217)*'ABXY-TI1S'!$D217))</f>
        <v>5.8611935087296682E-19</v>
      </c>
      <c r="G217" s="20">
        <f>IF(D217="SING",0,Model!$W$7*((drdp!D217+drdp!M217)*'ABXY-TI1S'!$B217+(drdp!G217+drdp!P217)*'ABXY-TI1S'!$C217+(drdp!J217+drdp!S217)*'ABXY-TI1S'!$D217))</f>
        <v>7.4958224566510691E-19</v>
      </c>
      <c r="H217" s="18">
        <f>IF(D217="SING",(A217-A216)/2*Model!$W$7*(-SIN(Wellpath!$M217+Wellpath!$Q217) / GField),Model!$W$7*((drdp!B217)*'ABXY-TI1S'!$B217+(drdp!E217)*'ABXY-TI1S'!$C217+(drdp!H217)*'ABXY-TI1S'!$D217))</f>
        <v>-1.0937135983786014E-18</v>
      </c>
      <c r="I217" s="18">
        <f>IF(D217="SING",(A217-A216)/2*Model!$W$7*(COS(Wellpath!$M217+Wellpath!$Q217) / GField),Model!$W$7*((drdp!C217)*'ABXY-TI1S'!$B217+(drdp!F217)*'ABXY-TI1S'!$C217+(drdp!I217)*'ABXY-TI1S'!$D217))</f>
        <v>2.9305967543648341E-19</v>
      </c>
      <c r="J217" s="18">
        <f>IF(D217="SING",0,Model!$W$7*((drdp!D217)*'ABXY-TI1S'!$B217+(drdp!G217)*'ABXY-TI1S'!$C217+(drdp!J217)*'ABXY-TI1S'!$D217))</f>
        <v>3.7479112283255345E-19</v>
      </c>
      <c r="K217" s="21">
        <f>SUM(E$3:E216)+H217</f>
        <v>-2.6518175452533499</v>
      </c>
      <c r="L217" s="21">
        <f>SUM(F$3:F216)+I217</f>
        <v>-1.054376628930004E-2</v>
      </c>
      <c r="M217" s="21">
        <f>SUM(G$3:G216)+J217</f>
        <v>0.69044993659952769</v>
      </c>
      <c r="N217" s="19">
        <f t="shared" si="19"/>
        <v>7.0321362933135028</v>
      </c>
      <c r="O217" s="19">
        <f t="shared" si="20"/>
        <v>1.1117100756337993E-4</v>
      </c>
      <c r="P217" s="19">
        <f t="shared" si="21"/>
        <v>0.47672111495029179</v>
      </c>
      <c r="Q217" s="19">
        <f t="shared" si="22"/>
        <v>2.7960144439016656E-2</v>
      </c>
      <c r="R217" s="19">
        <f t="shared" si="23"/>
        <v>-1.8309472559936906</v>
      </c>
      <c r="S217" s="19">
        <f t="shared" si="24"/>
        <v>-7.2799427659674502E-3</v>
      </c>
    </row>
    <row r="218" spans="1:19" x14ac:dyDescent="0.25">
      <c r="A218" s="26">
        <f>Wellpath!E218</f>
        <v>6450</v>
      </c>
      <c r="B218" s="22">
        <v>0</v>
      </c>
      <c r="C218" s="22">
        <f>-COS(Wellpath!L218) / GField</f>
        <v>-6.2465187138758909E-18</v>
      </c>
      <c r="D218" s="22">
        <f>(TAN(Dip) * COS(Wellpath!L218) * SIN(Wellpath!O218)) / GField</f>
        <v>1.887159394319943E-17</v>
      </c>
      <c r="E218" s="20">
        <f>IF(D218="SING",(A219-A217)/2*Model!$W$7*(-SIN(Wellpath!$M218+Wellpath!$Q218) / GField),Model!$W$7*((drdp!B218+drdp!K218)*'ABXY-TI1S'!$B218+(drdp!E218+drdp!N218)*'ABXY-TI1S'!$C218+(drdp!H218+drdp!Q218)*'ABXY-TI1S'!$D218))</f>
        <v>-2.1874271967572027E-18</v>
      </c>
      <c r="F218" s="20">
        <f>IF(D218="SING",(A219-A217)/2*Model!$W$7*(COS(Wellpath!$M218+Wellpath!$Q218) / GField),Model!$W$7*((drdp!C218+drdp!L218)*'ABXY-TI1S'!$B218+(drdp!F218+drdp!O218)*'ABXY-TI1S'!$C218+(drdp!I218+drdp!R218)*'ABXY-TI1S'!$D218))</f>
        <v>5.8611935087296682E-19</v>
      </c>
      <c r="G218" s="20">
        <f>IF(D218="SING",0,Model!$W$7*((drdp!D218+drdp!M218)*'ABXY-TI1S'!$B218+(drdp!G218+drdp!P218)*'ABXY-TI1S'!$C218+(drdp!J218+drdp!S218)*'ABXY-TI1S'!$D218))</f>
        <v>7.4958224566510691E-19</v>
      </c>
      <c r="H218" s="18">
        <f>IF(D218="SING",(A218-A217)/2*Model!$W$7*(-SIN(Wellpath!$M218+Wellpath!$Q218) / GField),Model!$W$7*((drdp!B218)*'ABXY-TI1S'!$B218+(drdp!E218)*'ABXY-TI1S'!$C218+(drdp!H218)*'ABXY-TI1S'!$D218))</f>
        <v>-1.0937135983786014E-18</v>
      </c>
      <c r="I218" s="18">
        <f>IF(D218="SING",(A218-A217)/2*Model!$W$7*(COS(Wellpath!$M218+Wellpath!$Q218) / GField),Model!$W$7*((drdp!C218)*'ABXY-TI1S'!$B218+(drdp!F218)*'ABXY-TI1S'!$C218+(drdp!I218)*'ABXY-TI1S'!$D218))</f>
        <v>2.9305967543648341E-19</v>
      </c>
      <c r="J218" s="18">
        <f>IF(D218="SING",0,Model!$W$7*((drdp!D218)*'ABXY-TI1S'!$B218+(drdp!G218)*'ABXY-TI1S'!$C218+(drdp!J218)*'ABXY-TI1S'!$D218))</f>
        <v>3.7479112283255345E-19</v>
      </c>
      <c r="K218" s="21">
        <f>SUM(E$3:E217)+H218</f>
        <v>-2.6518175452533499</v>
      </c>
      <c r="L218" s="21">
        <f>SUM(F$3:F217)+I218</f>
        <v>-1.054376628930004E-2</v>
      </c>
      <c r="M218" s="21">
        <f>SUM(G$3:G217)+J218</f>
        <v>0.69044993659952769</v>
      </c>
      <c r="N218" s="19">
        <f t="shared" si="19"/>
        <v>7.0321362933135028</v>
      </c>
      <c r="O218" s="19">
        <f t="shared" si="20"/>
        <v>1.1117100756337993E-4</v>
      </c>
      <c r="P218" s="19">
        <f t="shared" si="21"/>
        <v>0.47672111495029179</v>
      </c>
      <c r="Q218" s="19">
        <f t="shared" si="22"/>
        <v>2.7960144439016656E-2</v>
      </c>
      <c r="R218" s="19">
        <f t="shared" si="23"/>
        <v>-1.8309472559936906</v>
      </c>
      <c r="S218" s="19">
        <f t="shared" si="24"/>
        <v>-7.2799427659674502E-3</v>
      </c>
    </row>
    <row r="219" spans="1:19" x14ac:dyDescent="0.25">
      <c r="A219" s="26">
        <f>Wellpath!E219</f>
        <v>6480</v>
      </c>
      <c r="B219" s="22">
        <v>0</v>
      </c>
      <c r="C219" s="22">
        <f>-COS(Wellpath!L219) / GField</f>
        <v>-6.2465187138758909E-18</v>
      </c>
      <c r="D219" s="22">
        <f>(TAN(Dip) * COS(Wellpath!L219) * SIN(Wellpath!O219)) / GField</f>
        <v>1.887159394319943E-17</v>
      </c>
      <c r="E219" s="20">
        <f>IF(D219="SING",(A220-A218)/2*Model!$W$7*(-SIN(Wellpath!$M219+Wellpath!$Q219) / GField),Model!$W$7*((drdp!B219+drdp!K219)*'ABXY-TI1S'!$B219+(drdp!E219+drdp!N219)*'ABXY-TI1S'!$C219+(drdp!H219+drdp!Q219)*'ABXY-TI1S'!$D219))</f>
        <v>-2.1874271967572027E-18</v>
      </c>
      <c r="F219" s="20">
        <f>IF(D219="SING",(A220-A218)/2*Model!$W$7*(COS(Wellpath!$M219+Wellpath!$Q219) / GField),Model!$W$7*((drdp!C219+drdp!L219)*'ABXY-TI1S'!$B219+(drdp!F219+drdp!O219)*'ABXY-TI1S'!$C219+(drdp!I219+drdp!R219)*'ABXY-TI1S'!$D219))</f>
        <v>5.8611935087296682E-19</v>
      </c>
      <c r="G219" s="20">
        <f>IF(D219="SING",0,Model!$W$7*((drdp!D219+drdp!M219)*'ABXY-TI1S'!$B219+(drdp!G219+drdp!P219)*'ABXY-TI1S'!$C219+(drdp!J219+drdp!S219)*'ABXY-TI1S'!$D219))</f>
        <v>7.4958224566510691E-19</v>
      </c>
      <c r="H219" s="18">
        <f>IF(D219="SING",(A219-A218)/2*Model!$W$7*(-SIN(Wellpath!$M219+Wellpath!$Q219) / GField),Model!$W$7*((drdp!B219)*'ABXY-TI1S'!$B219+(drdp!E219)*'ABXY-TI1S'!$C219+(drdp!H219)*'ABXY-TI1S'!$D219))</f>
        <v>-1.0937135983786014E-18</v>
      </c>
      <c r="I219" s="18">
        <f>IF(D219="SING",(A219-A218)/2*Model!$W$7*(COS(Wellpath!$M219+Wellpath!$Q219) / GField),Model!$W$7*((drdp!C219)*'ABXY-TI1S'!$B219+(drdp!F219)*'ABXY-TI1S'!$C219+(drdp!I219)*'ABXY-TI1S'!$D219))</f>
        <v>2.9305967543648341E-19</v>
      </c>
      <c r="J219" s="18">
        <f>IF(D219="SING",0,Model!$W$7*((drdp!D219)*'ABXY-TI1S'!$B219+(drdp!G219)*'ABXY-TI1S'!$C219+(drdp!J219)*'ABXY-TI1S'!$D219))</f>
        <v>3.7479112283255345E-19</v>
      </c>
      <c r="K219" s="21">
        <f>SUM(E$3:E218)+H219</f>
        <v>-2.6518175452533499</v>
      </c>
      <c r="L219" s="21">
        <f>SUM(F$3:F218)+I219</f>
        <v>-1.054376628930004E-2</v>
      </c>
      <c r="M219" s="21">
        <f>SUM(G$3:G218)+J219</f>
        <v>0.69044993659952769</v>
      </c>
      <c r="N219" s="19">
        <f t="shared" si="19"/>
        <v>7.0321362933135028</v>
      </c>
      <c r="O219" s="19">
        <f t="shared" si="20"/>
        <v>1.1117100756337993E-4</v>
      </c>
      <c r="P219" s="19">
        <f t="shared" si="21"/>
        <v>0.47672111495029179</v>
      </c>
      <c r="Q219" s="19">
        <f t="shared" si="22"/>
        <v>2.7960144439016656E-2</v>
      </c>
      <c r="R219" s="19">
        <f t="shared" si="23"/>
        <v>-1.8309472559936906</v>
      </c>
      <c r="S219" s="19">
        <f t="shared" si="24"/>
        <v>-7.2799427659674502E-3</v>
      </c>
    </row>
    <row r="220" spans="1:19" x14ac:dyDescent="0.25">
      <c r="A220" s="26">
        <f>Wellpath!E220</f>
        <v>6510</v>
      </c>
      <c r="B220" s="22">
        <v>0</v>
      </c>
      <c r="C220" s="22">
        <f>-COS(Wellpath!L220) / GField</f>
        <v>-6.2465187138758909E-18</v>
      </c>
      <c r="D220" s="22">
        <f>(TAN(Dip) * COS(Wellpath!L220) * SIN(Wellpath!O220)) / GField</f>
        <v>1.887159394319943E-17</v>
      </c>
      <c r="E220" s="20">
        <f>IF(D220="SING",(A221-A219)/2*Model!$W$7*(-SIN(Wellpath!$M220+Wellpath!$Q220) / GField),Model!$W$7*((drdp!B220+drdp!K220)*'ABXY-TI1S'!$B220+(drdp!E220+drdp!N220)*'ABXY-TI1S'!$C220+(drdp!H220+drdp!Q220)*'ABXY-TI1S'!$D220))</f>
        <v>-2.1874271967572027E-18</v>
      </c>
      <c r="F220" s="20">
        <f>IF(D220="SING",(A221-A219)/2*Model!$W$7*(COS(Wellpath!$M220+Wellpath!$Q220) / GField),Model!$W$7*((drdp!C220+drdp!L220)*'ABXY-TI1S'!$B220+(drdp!F220+drdp!O220)*'ABXY-TI1S'!$C220+(drdp!I220+drdp!R220)*'ABXY-TI1S'!$D220))</f>
        <v>5.8611935087296682E-19</v>
      </c>
      <c r="G220" s="20">
        <f>IF(D220="SING",0,Model!$W$7*((drdp!D220+drdp!M220)*'ABXY-TI1S'!$B220+(drdp!G220+drdp!P220)*'ABXY-TI1S'!$C220+(drdp!J220+drdp!S220)*'ABXY-TI1S'!$D220))</f>
        <v>7.4958224566510691E-19</v>
      </c>
      <c r="H220" s="18">
        <f>IF(D220="SING",(A220-A219)/2*Model!$W$7*(-SIN(Wellpath!$M220+Wellpath!$Q220) / GField),Model!$W$7*((drdp!B220)*'ABXY-TI1S'!$B220+(drdp!E220)*'ABXY-TI1S'!$C220+(drdp!H220)*'ABXY-TI1S'!$D220))</f>
        <v>-1.0937135983786014E-18</v>
      </c>
      <c r="I220" s="18">
        <f>IF(D220="SING",(A220-A219)/2*Model!$W$7*(COS(Wellpath!$M220+Wellpath!$Q220) / GField),Model!$W$7*((drdp!C220)*'ABXY-TI1S'!$B220+(drdp!F220)*'ABXY-TI1S'!$C220+(drdp!I220)*'ABXY-TI1S'!$D220))</f>
        <v>2.9305967543648341E-19</v>
      </c>
      <c r="J220" s="18">
        <f>IF(D220="SING",0,Model!$W$7*((drdp!D220)*'ABXY-TI1S'!$B220+(drdp!G220)*'ABXY-TI1S'!$C220+(drdp!J220)*'ABXY-TI1S'!$D220))</f>
        <v>3.7479112283255345E-19</v>
      </c>
      <c r="K220" s="21">
        <f>SUM(E$3:E219)+H220</f>
        <v>-2.6518175452533499</v>
      </c>
      <c r="L220" s="21">
        <f>SUM(F$3:F219)+I220</f>
        <v>-1.054376628930004E-2</v>
      </c>
      <c r="M220" s="21">
        <f>SUM(G$3:G219)+J220</f>
        <v>0.69044993659952769</v>
      </c>
      <c r="N220" s="19">
        <f t="shared" si="19"/>
        <v>7.0321362933135028</v>
      </c>
      <c r="O220" s="19">
        <f t="shared" si="20"/>
        <v>1.1117100756337993E-4</v>
      </c>
      <c r="P220" s="19">
        <f t="shared" si="21"/>
        <v>0.47672111495029179</v>
      </c>
      <c r="Q220" s="19">
        <f t="shared" si="22"/>
        <v>2.7960144439016656E-2</v>
      </c>
      <c r="R220" s="19">
        <f t="shared" si="23"/>
        <v>-1.8309472559936906</v>
      </c>
      <c r="S220" s="19">
        <f t="shared" si="24"/>
        <v>-7.2799427659674502E-3</v>
      </c>
    </row>
    <row r="221" spans="1:19" x14ac:dyDescent="0.25">
      <c r="A221" s="26">
        <f>Wellpath!E221</f>
        <v>6540</v>
      </c>
      <c r="B221" s="22">
        <v>0</v>
      </c>
      <c r="C221" s="22">
        <f>-COS(Wellpath!L221) / GField</f>
        <v>-6.2465187138758909E-18</v>
      </c>
      <c r="D221" s="22">
        <f>(TAN(Dip) * COS(Wellpath!L221) * SIN(Wellpath!O221)) / GField</f>
        <v>1.887159394319943E-17</v>
      </c>
      <c r="E221" s="20">
        <f>IF(D221="SING",(A222-A220)/2*Model!$W$7*(-SIN(Wellpath!$M221+Wellpath!$Q221) / GField),Model!$W$7*((drdp!B221+drdp!K221)*'ABXY-TI1S'!$B221+(drdp!E221+drdp!N221)*'ABXY-TI1S'!$C221+(drdp!H221+drdp!Q221)*'ABXY-TI1S'!$D221))</f>
        <v>-2.1874271967572027E-18</v>
      </c>
      <c r="F221" s="20">
        <f>IF(D221="SING",(A222-A220)/2*Model!$W$7*(COS(Wellpath!$M221+Wellpath!$Q221) / GField),Model!$W$7*((drdp!C221+drdp!L221)*'ABXY-TI1S'!$B221+(drdp!F221+drdp!O221)*'ABXY-TI1S'!$C221+(drdp!I221+drdp!R221)*'ABXY-TI1S'!$D221))</f>
        <v>5.8611935087296682E-19</v>
      </c>
      <c r="G221" s="20">
        <f>IF(D221="SING",0,Model!$W$7*((drdp!D221+drdp!M221)*'ABXY-TI1S'!$B221+(drdp!G221+drdp!P221)*'ABXY-TI1S'!$C221+(drdp!J221+drdp!S221)*'ABXY-TI1S'!$D221))</f>
        <v>7.4958224566510691E-19</v>
      </c>
      <c r="H221" s="18">
        <f>IF(D221="SING",(A221-A220)/2*Model!$W$7*(-SIN(Wellpath!$M221+Wellpath!$Q221) / GField),Model!$W$7*((drdp!B221)*'ABXY-TI1S'!$B221+(drdp!E221)*'ABXY-TI1S'!$C221+(drdp!H221)*'ABXY-TI1S'!$D221))</f>
        <v>-1.0937135983786014E-18</v>
      </c>
      <c r="I221" s="18">
        <f>IF(D221="SING",(A221-A220)/2*Model!$W$7*(COS(Wellpath!$M221+Wellpath!$Q221) / GField),Model!$W$7*((drdp!C221)*'ABXY-TI1S'!$B221+(drdp!F221)*'ABXY-TI1S'!$C221+(drdp!I221)*'ABXY-TI1S'!$D221))</f>
        <v>2.9305967543648341E-19</v>
      </c>
      <c r="J221" s="18">
        <f>IF(D221="SING",0,Model!$W$7*((drdp!D221)*'ABXY-TI1S'!$B221+(drdp!G221)*'ABXY-TI1S'!$C221+(drdp!J221)*'ABXY-TI1S'!$D221))</f>
        <v>3.7479112283255345E-19</v>
      </c>
      <c r="K221" s="21">
        <f>SUM(E$3:E220)+H221</f>
        <v>-2.6518175452533499</v>
      </c>
      <c r="L221" s="21">
        <f>SUM(F$3:F220)+I221</f>
        <v>-1.054376628930004E-2</v>
      </c>
      <c r="M221" s="21">
        <f>SUM(G$3:G220)+J221</f>
        <v>0.69044993659952769</v>
      </c>
      <c r="N221" s="19">
        <f t="shared" si="19"/>
        <v>7.0321362933135028</v>
      </c>
      <c r="O221" s="19">
        <f t="shared" si="20"/>
        <v>1.1117100756337993E-4</v>
      </c>
      <c r="P221" s="19">
        <f t="shared" si="21"/>
        <v>0.47672111495029179</v>
      </c>
      <c r="Q221" s="19">
        <f t="shared" si="22"/>
        <v>2.7960144439016656E-2</v>
      </c>
      <c r="R221" s="19">
        <f t="shared" si="23"/>
        <v>-1.8309472559936906</v>
      </c>
      <c r="S221" s="19">
        <f t="shared" si="24"/>
        <v>-7.2799427659674502E-3</v>
      </c>
    </row>
    <row r="222" spans="1:19" x14ac:dyDescent="0.25">
      <c r="A222" s="26">
        <f>Wellpath!E222</f>
        <v>6570</v>
      </c>
      <c r="B222" s="22">
        <v>0</v>
      </c>
      <c r="C222" s="22">
        <f>-COS(Wellpath!L222) / GField</f>
        <v>-6.2465187138758909E-18</v>
      </c>
      <c r="D222" s="22">
        <f>(TAN(Dip) * COS(Wellpath!L222) * SIN(Wellpath!O222)) / GField</f>
        <v>1.887159394319943E-17</v>
      </c>
      <c r="E222" s="20">
        <f>IF(D222="SING",(A223-A221)/2*Model!$W$7*(-SIN(Wellpath!$M222+Wellpath!$Q222) / GField),Model!$W$7*((drdp!B222+drdp!K222)*'ABXY-TI1S'!$B222+(drdp!E222+drdp!N222)*'ABXY-TI1S'!$C222+(drdp!H222+drdp!Q222)*'ABXY-TI1S'!$D222))</f>
        <v>-2.1874271967572027E-18</v>
      </c>
      <c r="F222" s="20">
        <f>IF(D222="SING",(A223-A221)/2*Model!$W$7*(COS(Wellpath!$M222+Wellpath!$Q222) / GField),Model!$W$7*((drdp!C222+drdp!L222)*'ABXY-TI1S'!$B222+(drdp!F222+drdp!O222)*'ABXY-TI1S'!$C222+(drdp!I222+drdp!R222)*'ABXY-TI1S'!$D222))</f>
        <v>5.8611935087296682E-19</v>
      </c>
      <c r="G222" s="20">
        <f>IF(D222="SING",0,Model!$W$7*((drdp!D222+drdp!M222)*'ABXY-TI1S'!$B222+(drdp!G222+drdp!P222)*'ABXY-TI1S'!$C222+(drdp!J222+drdp!S222)*'ABXY-TI1S'!$D222))</f>
        <v>7.4958224566510691E-19</v>
      </c>
      <c r="H222" s="18">
        <f>IF(D222="SING",(A222-A221)/2*Model!$W$7*(-SIN(Wellpath!$M222+Wellpath!$Q222) / GField),Model!$W$7*((drdp!B222)*'ABXY-TI1S'!$B222+(drdp!E222)*'ABXY-TI1S'!$C222+(drdp!H222)*'ABXY-TI1S'!$D222))</f>
        <v>-1.0937135983786014E-18</v>
      </c>
      <c r="I222" s="18">
        <f>IF(D222="SING",(A222-A221)/2*Model!$W$7*(COS(Wellpath!$M222+Wellpath!$Q222) / GField),Model!$W$7*((drdp!C222)*'ABXY-TI1S'!$B222+(drdp!F222)*'ABXY-TI1S'!$C222+(drdp!I222)*'ABXY-TI1S'!$D222))</f>
        <v>2.9305967543648341E-19</v>
      </c>
      <c r="J222" s="18">
        <f>IF(D222="SING",0,Model!$W$7*((drdp!D222)*'ABXY-TI1S'!$B222+(drdp!G222)*'ABXY-TI1S'!$C222+(drdp!J222)*'ABXY-TI1S'!$D222))</f>
        <v>3.7479112283255345E-19</v>
      </c>
      <c r="K222" s="21">
        <f>SUM(E$3:E221)+H222</f>
        <v>-2.6518175452533499</v>
      </c>
      <c r="L222" s="21">
        <f>SUM(F$3:F221)+I222</f>
        <v>-1.054376628930004E-2</v>
      </c>
      <c r="M222" s="21">
        <f>SUM(G$3:G221)+J222</f>
        <v>0.69044993659952769</v>
      </c>
      <c r="N222" s="19">
        <f t="shared" si="19"/>
        <v>7.0321362933135028</v>
      </c>
      <c r="O222" s="19">
        <f t="shared" si="20"/>
        <v>1.1117100756337993E-4</v>
      </c>
      <c r="P222" s="19">
        <f t="shared" si="21"/>
        <v>0.47672111495029179</v>
      </c>
      <c r="Q222" s="19">
        <f t="shared" si="22"/>
        <v>2.7960144439016656E-2</v>
      </c>
      <c r="R222" s="19">
        <f t="shared" si="23"/>
        <v>-1.8309472559936906</v>
      </c>
      <c r="S222" s="19">
        <f t="shared" si="24"/>
        <v>-7.2799427659674502E-3</v>
      </c>
    </row>
    <row r="223" spans="1:19" x14ac:dyDescent="0.25">
      <c r="A223" s="26">
        <f>Wellpath!E223</f>
        <v>6600</v>
      </c>
      <c r="B223" s="22">
        <v>0</v>
      </c>
      <c r="C223" s="22">
        <f>-COS(Wellpath!L223) / GField</f>
        <v>-6.2465187138758909E-18</v>
      </c>
      <c r="D223" s="22">
        <f>(TAN(Dip) * COS(Wellpath!L223) * SIN(Wellpath!O223)) / GField</f>
        <v>1.887159394319943E-17</v>
      </c>
      <c r="E223" s="20">
        <f>IF(D223="SING",(A224-A222)/2*Model!$W$7*(-SIN(Wellpath!$M223+Wellpath!$Q223) / GField),Model!$W$7*((drdp!B223+drdp!K223)*'ABXY-TI1S'!$B223+(drdp!E223+drdp!N223)*'ABXY-TI1S'!$C223+(drdp!H223+drdp!Q223)*'ABXY-TI1S'!$D223))</f>
        <v>-2.1874271967572027E-18</v>
      </c>
      <c r="F223" s="20">
        <f>IF(D223="SING",(A224-A222)/2*Model!$W$7*(COS(Wellpath!$M223+Wellpath!$Q223) / GField),Model!$W$7*((drdp!C223+drdp!L223)*'ABXY-TI1S'!$B223+(drdp!F223+drdp!O223)*'ABXY-TI1S'!$C223+(drdp!I223+drdp!R223)*'ABXY-TI1S'!$D223))</f>
        <v>5.8611935087296682E-19</v>
      </c>
      <c r="G223" s="20">
        <f>IF(D223="SING",0,Model!$W$7*((drdp!D223+drdp!M223)*'ABXY-TI1S'!$B223+(drdp!G223+drdp!P223)*'ABXY-TI1S'!$C223+(drdp!J223+drdp!S223)*'ABXY-TI1S'!$D223))</f>
        <v>7.4958224566510691E-19</v>
      </c>
      <c r="H223" s="18">
        <f>IF(D223="SING",(A223-A222)/2*Model!$W$7*(-SIN(Wellpath!$M223+Wellpath!$Q223) / GField),Model!$W$7*((drdp!B223)*'ABXY-TI1S'!$B223+(drdp!E223)*'ABXY-TI1S'!$C223+(drdp!H223)*'ABXY-TI1S'!$D223))</f>
        <v>-1.0937135983786014E-18</v>
      </c>
      <c r="I223" s="18">
        <f>IF(D223="SING",(A223-A222)/2*Model!$W$7*(COS(Wellpath!$M223+Wellpath!$Q223) / GField),Model!$W$7*((drdp!C223)*'ABXY-TI1S'!$B223+(drdp!F223)*'ABXY-TI1S'!$C223+(drdp!I223)*'ABXY-TI1S'!$D223))</f>
        <v>2.9305967543648341E-19</v>
      </c>
      <c r="J223" s="18">
        <f>IF(D223="SING",0,Model!$W$7*((drdp!D223)*'ABXY-TI1S'!$B223+(drdp!G223)*'ABXY-TI1S'!$C223+(drdp!J223)*'ABXY-TI1S'!$D223))</f>
        <v>3.7479112283255345E-19</v>
      </c>
      <c r="K223" s="21">
        <f>SUM(E$3:E222)+H223</f>
        <v>-2.6518175452533499</v>
      </c>
      <c r="L223" s="21">
        <f>SUM(F$3:F222)+I223</f>
        <v>-1.054376628930004E-2</v>
      </c>
      <c r="M223" s="21">
        <f>SUM(G$3:G222)+J223</f>
        <v>0.69044993659952769</v>
      </c>
      <c r="N223" s="19">
        <f t="shared" si="19"/>
        <v>7.0321362933135028</v>
      </c>
      <c r="O223" s="19">
        <f t="shared" si="20"/>
        <v>1.1117100756337993E-4</v>
      </c>
      <c r="P223" s="19">
        <f t="shared" si="21"/>
        <v>0.47672111495029179</v>
      </c>
      <c r="Q223" s="19">
        <f t="shared" si="22"/>
        <v>2.7960144439016656E-2</v>
      </c>
      <c r="R223" s="19">
        <f t="shared" si="23"/>
        <v>-1.8309472559936906</v>
      </c>
      <c r="S223" s="19">
        <f t="shared" si="24"/>
        <v>-7.2799427659674502E-3</v>
      </c>
    </row>
    <row r="224" spans="1:19" x14ac:dyDescent="0.25">
      <c r="A224" s="26">
        <f>Wellpath!E224</f>
        <v>6630</v>
      </c>
      <c r="B224" s="22">
        <v>0</v>
      </c>
      <c r="C224" s="22">
        <f>-COS(Wellpath!L224) / GField</f>
        <v>-6.2465187138758909E-18</v>
      </c>
      <c r="D224" s="22">
        <f>(TAN(Dip) * COS(Wellpath!L224) * SIN(Wellpath!O224)) / GField</f>
        <v>1.887159394319943E-17</v>
      </c>
      <c r="E224" s="20">
        <f>IF(D224="SING",(A225-A223)/2*Model!$W$7*(-SIN(Wellpath!$M224+Wellpath!$Q224) / GField),Model!$W$7*((drdp!B224+drdp!K224)*'ABXY-TI1S'!$B224+(drdp!E224+drdp!N224)*'ABXY-TI1S'!$C224+(drdp!H224+drdp!Q224)*'ABXY-TI1S'!$D224))</f>
        <v>-2.1874271967572027E-18</v>
      </c>
      <c r="F224" s="20">
        <f>IF(D224="SING",(A225-A223)/2*Model!$W$7*(COS(Wellpath!$M224+Wellpath!$Q224) / GField),Model!$W$7*((drdp!C224+drdp!L224)*'ABXY-TI1S'!$B224+(drdp!F224+drdp!O224)*'ABXY-TI1S'!$C224+(drdp!I224+drdp!R224)*'ABXY-TI1S'!$D224))</f>
        <v>5.8611935087296682E-19</v>
      </c>
      <c r="G224" s="20">
        <f>IF(D224="SING",0,Model!$W$7*((drdp!D224+drdp!M224)*'ABXY-TI1S'!$B224+(drdp!G224+drdp!P224)*'ABXY-TI1S'!$C224+(drdp!J224+drdp!S224)*'ABXY-TI1S'!$D224))</f>
        <v>7.4958224566510691E-19</v>
      </c>
      <c r="H224" s="18">
        <f>IF(D224="SING",(A224-A223)/2*Model!$W$7*(-SIN(Wellpath!$M224+Wellpath!$Q224) / GField),Model!$W$7*((drdp!B224)*'ABXY-TI1S'!$B224+(drdp!E224)*'ABXY-TI1S'!$C224+(drdp!H224)*'ABXY-TI1S'!$D224))</f>
        <v>-1.0937135983786014E-18</v>
      </c>
      <c r="I224" s="18">
        <f>IF(D224="SING",(A224-A223)/2*Model!$W$7*(COS(Wellpath!$M224+Wellpath!$Q224) / GField),Model!$W$7*((drdp!C224)*'ABXY-TI1S'!$B224+(drdp!F224)*'ABXY-TI1S'!$C224+(drdp!I224)*'ABXY-TI1S'!$D224))</f>
        <v>2.9305967543648341E-19</v>
      </c>
      <c r="J224" s="18">
        <f>IF(D224="SING",0,Model!$W$7*((drdp!D224)*'ABXY-TI1S'!$B224+(drdp!G224)*'ABXY-TI1S'!$C224+(drdp!J224)*'ABXY-TI1S'!$D224))</f>
        <v>3.7479112283255345E-19</v>
      </c>
      <c r="K224" s="21">
        <f>SUM(E$3:E223)+H224</f>
        <v>-2.6518175452533499</v>
      </c>
      <c r="L224" s="21">
        <f>SUM(F$3:F223)+I224</f>
        <v>-1.054376628930004E-2</v>
      </c>
      <c r="M224" s="21">
        <f>SUM(G$3:G223)+J224</f>
        <v>0.69044993659952769</v>
      </c>
      <c r="N224" s="19">
        <f t="shared" si="19"/>
        <v>7.0321362933135028</v>
      </c>
      <c r="O224" s="19">
        <f t="shared" si="20"/>
        <v>1.1117100756337993E-4</v>
      </c>
      <c r="P224" s="19">
        <f t="shared" si="21"/>
        <v>0.47672111495029179</v>
      </c>
      <c r="Q224" s="19">
        <f t="shared" si="22"/>
        <v>2.7960144439016656E-2</v>
      </c>
      <c r="R224" s="19">
        <f t="shared" si="23"/>
        <v>-1.8309472559936906</v>
      </c>
      <c r="S224" s="19">
        <f t="shared" si="24"/>
        <v>-7.2799427659674502E-3</v>
      </c>
    </row>
    <row r="225" spans="1:19" x14ac:dyDescent="0.25">
      <c r="A225" s="26">
        <f>Wellpath!E225</f>
        <v>6660</v>
      </c>
      <c r="B225" s="22">
        <v>0</v>
      </c>
      <c r="C225" s="22">
        <f>-COS(Wellpath!L225) / GField</f>
        <v>-6.2465187138758909E-18</v>
      </c>
      <c r="D225" s="22">
        <f>(TAN(Dip) * COS(Wellpath!L225) * SIN(Wellpath!O225)) / GField</f>
        <v>1.887159394319943E-17</v>
      </c>
      <c r="E225" s="20">
        <f>IF(D225="SING",(A226-A224)/2*Model!$W$7*(-SIN(Wellpath!$M225+Wellpath!$Q225) / GField),Model!$W$7*((drdp!B225+drdp!K225)*'ABXY-TI1S'!$B225+(drdp!E225+drdp!N225)*'ABXY-TI1S'!$C225+(drdp!H225+drdp!Q225)*'ABXY-TI1S'!$D225))</f>
        <v>-2.1874271967572027E-18</v>
      </c>
      <c r="F225" s="20">
        <f>IF(D225="SING",(A226-A224)/2*Model!$W$7*(COS(Wellpath!$M225+Wellpath!$Q225) / GField),Model!$W$7*((drdp!C225+drdp!L225)*'ABXY-TI1S'!$B225+(drdp!F225+drdp!O225)*'ABXY-TI1S'!$C225+(drdp!I225+drdp!R225)*'ABXY-TI1S'!$D225))</f>
        <v>5.8611935087296682E-19</v>
      </c>
      <c r="G225" s="20">
        <f>IF(D225="SING",0,Model!$W$7*((drdp!D225+drdp!M225)*'ABXY-TI1S'!$B225+(drdp!G225+drdp!P225)*'ABXY-TI1S'!$C225+(drdp!J225+drdp!S225)*'ABXY-TI1S'!$D225))</f>
        <v>7.4958224566510691E-19</v>
      </c>
      <c r="H225" s="18">
        <f>IF(D225="SING",(A225-A224)/2*Model!$W$7*(-SIN(Wellpath!$M225+Wellpath!$Q225) / GField),Model!$W$7*((drdp!B225)*'ABXY-TI1S'!$B225+(drdp!E225)*'ABXY-TI1S'!$C225+(drdp!H225)*'ABXY-TI1S'!$D225))</f>
        <v>-1.0937135983786014E-18</v>
      </c>
      <c r="I225" s="18">
        <f>IF(D225="SING",(A225-A224)/2*Model!$W$7*(COS(Wellpath!$M225+Wellpath!$Q225) / GField),Model!$W$7*((drdp!C225)*'ABXY-TI1S'!$B225+(drdp!F225)*'ABXY-TI1S'!$C225+(drdp!I225)*'ABXY-TI1S'!$D225))</f>
        <v>2.9305967543648341E-19</v>
      </c>
      <c r="J225" s="18">
        <f>IF(D225="SING",0,Model!$W$7*((drdp!D225)*'ABXY-TI1S'!$B225+(drdp!G225)*'ABXY-TI1S'!$C225+(drdp!J225)*'ABXY-TI1S'!$D225))</f>
        <v>3.7479112283255345E-19</v>
      </c>
      <c r="K225" s="21">
        <f>SUM(E$3:E224)+H225</f>
        <v>-2.6518175452533499</v>
      </c>
      <c r="L225" s="21">
        <f>SUM(F$3:F224)+I225</f>
        <v>-1.054376628930004E-2</v>
      </c>
      <c r="M225" s="21">
        <f>SUM(G$3:G224)+J225</f>
        <v>0.69044993659952769</v>
      </c>
      <c r="N225" s="19">
        <f t="shared" si="19"/>
        <v>7.0321362933135028</v>
      </c>
      <c r="O225" s="19">
        <f t="shared" si="20"/>
        <v>1.1117100756337993E-4</v>
      </c>
      <c r="P225" s="19">
        <f t="shared" si="21"/>
        <v>0.47672111495029179</v>
      </c>
      <c r="Q225" s="19">
        <f t="shared" si="22"/>
        <v>2.7960144439016656E-2</v>
      </c>
      <c r="R225" s="19">
        <f t="shared" si="23"/>
        <v>-1.8309472559936906</v>
      </c>
      <c r="S225" s="19">
        <f t="shared" si="24"/>
        <v>-7.2799427659674502E-3</v>
      </c>
    </row>
    <row r="226" spans="1:19" x14ac:dyDescent="0.25">
      <c r="A226" s="26">
        <f>Wellpath!E226</f>
        <v>6690</v>
      </c>
      <c r="B226" s="22">
        <v>0</v>
      </c>
      <c r="C226" s="22">
        <f>-COS(Wellpath!L226) / GField</f>
        <v>-6.2465187138758909E-18</v>
      </c>
      <c r="D226" s="22">
        <f>(TAN(Dip) * COS(Wellpath!L226) * SIN(Wellpath!O226)) / GField</f>
        <v>1.887159394319943E-17</v>
      </c>
      <c r="E226" s="20">
        <f>IF(D226="SING",(A227-A225)/2*Model!$W$7*(-SIN(Wellpath!$M226+Wellpath!$Q226) / GField),Model!$W$7*((drdp!B226+drdp!K226)*'ABXY-TI1S'!$B226+(drdp!E226+drdp!N226)*'ABXY-TI1S'!$C226+(drdp!H226+drdp!Q226)*'ABXY-TI1S'!$D226))</f>
        <v>-2.1874271967572027E-18</v>
      </c>
      <c r="F226" s="20">
        <f>IF(D226="SING",(A227-A225)/2*Model!$W$7*(COS(Wellpath!$M226+Wellpath!$Q226) / GField),Model!$W$7*((drdp!C226+drdp!L226)*'ABXY-TI1S'!$B226+(drdp!F226+drdp!O226)*'ABXY-TI1S'!$C226+(drdp!I226+drdp!R226)*'ABXY-TI1S'!$D226))</f>
        <v>5.8611935087296682E-19</v>
      </c>
      <c r="G226" s="20">
        <f>IF(D226="SING",0,Model!$W$7*((drdp!D226+drdp!M226)*'ABXY-TI1S'!$B226+(drdp!G226+drdp!P226)*'ABXY-TI1S'!$C226+(drdp!J226+drdp!S226)*'ABXY-TI1S'!$D226))</f>
        <v>7.4958224566510691E-19</v>
      </c>
      <c r="H226" s="18">
        <f>IF(D226="SING",(A226-A225)/2*Model!$W$7*(-SIN(Wellpath!$M226+Wellpath!$Q226) / GField),Model!$W$7*((drdp!B226)*'ABXY-TI1S'!$B226+(drdp!E226)*'ABXY-TI1S'!$C226+(drdp!H226)*'ABXY-TI1S'!$D226))</f>
        <v>-1.0937135983786014E-18</v>
      </c>
      <c r="I226" s="18">
        <f>IF(D226="SING",(A226-A225)/2*Model!$W$7*(COS(Wellpath!$M226+Wellpath!$Q226) / GField),Model!$W$7*((drdp!C226)*'ABXY-TI1S'!$B226+(drdp!F226)*'ABXY-TI1S'!$C226+(drdp!I226)*'ABXY-TI1S'!$D226))</f>
        <v>2.9305967543648341E-19</v>
      </c>
      <c r="J226" s="18">
        <f>IF(D226="SING",0,Model!$W$7*((drdp!D226)*'ABXY-TI1S'!$B226+(drdp!G226)*'ABXY-TI1S'!$C226+(drdp!J226)*'ABXY-TI1S'!$D226))</f>
        <v>3.7479112283255345E-19</v>
      </c>
      <c r="K226" s="21">
        <f>SUM(E$3:E225)+H226</f>
        <v>-2.6518175452533499</v>
      </c>
      <c r="L226" s="21">
        <f>SUM(F$3:F225)+I226</f>
        <v>-1.054376628930004E-2</v>
      </c>
      <c r="M226" s="21">
        <f>SUM(G$3:G225)+J226</f>
        <v>0.69044993659952769</v>
      </c>
      <c r="N226" s="19">
        <f t="shared" si="19"/>
        <v>7.0321362933135028</v>
      </c>
      <c r="O226" s="19">
        <f t="shared" si="20"/>
        <v>1.1117100756337993E-4</v>
      </c>
      <c r="P226" s="19">
        <f t="shared" si="21"/>
        <v>0.47672111495029179</v>
      </c>
      <c r="Q226" s="19">
        <f t="shared" si="22"/>
        <v>2.7960144439016656E-2</v>
      </c>
      <c r="R226" s="19">
        <f t="shared" si="23"/>
        <v>-1.8309472559936906</v>
      </c>
      <c r="S226" s="19">
        <f t="shared" si="24"/>
        <v>-7.2799427659674502E-3</v>
      </c>
    </row>
    <row r="227" spans="1:19" x14ac:dyDescent="0.25">
      <c r="A227" s="26">
        <f>Wellpath!E227</f>
        <v>6720</v>
      </c>
      <c r="B227" s="22">
        <v>0</v>
      </c>
      <c r="C227" s="22">
        <f>-COS(Wellpath!L227) / GField</f>
        <v>-6.2465187138758909E-18</v>
      </c>
      <c r="D227" s="22">
        <f>(TAN(Dip) * COS(Wellpath!L227) * SIN(Wellpath!O227)) / GField</f>
        <v>1.887159394319943E-17</v>
      </c>
      <c r="E227" s="20">
        <f>IF(D227="SING",(A228-A226)/2*Model!$W$7*(-SIN(Wellpath!$M227+Wellpath!$Q227) / GField),Model!$W$7*((drdp!B227+drdp!K227)*'ABXY-TI1S'!$B227+(drdp!E227+drdp!N227)*'ABXY-TI1S'!$C227+(drdp!H227+drdp!Q227)*'ABXY-TI1S'!$D227))</f>
        <v>-2.1874271967572027E-18</v>
      </c>
      <c r="F227" s="20">
        <f>IF(D227="SING",(A228-A226)/2*Model!$W$7*(COS(Wellpath!$M227+Wellpath!$Q227) / GField),Model!$W$7*((drdp!C227+drdp!L227)*'ABXY-TI1S'!$B227+(drdp!F227+drdp!O227)*'ABXY-TI1S'!$C227+(drdp!I227+drdp!R227)*'ABXY-TI1S'!$D227))</f>
        <v>5.8611935087296682E-19</v>
      </c>
      <c r="G227" s="20">
        <f>IF(D227="SING",0,Model!$W$7*((drdp!D227+drdp!M227)*'ABXY-TI1S'!$B227+(drdp!G227+drdp!P227)*'ABXY-TI1S'!$C227+(drdp!J227+drdp!S227)*'ABXY-TI1S'!$D227))</f>
        <v>7.4958224566510691E-19</v>
      </c>
      <c r="H227" s="18">
        <f>IF(D227="SING",(A227-A226)/2*Model!$W$7*(-SIN(Wellpath!$M227+Wellpath!$Q227) / GField),Model!$W$7*((drdp!B227)*'ABXY-TI1S'!$B227+(drdp!E227)*'ABXY-TI1S'!$C227+(drdp!H227)*'ABXY-TI1S'!$D227))</f>
        <v>-1.0937135983786014E-18</v>
      </c>
      <c r="I227" s="18">
        <f>IF(D227="SING",(A227-A226)/2*Model!$W$7*(COS(Wellpath!$M227+Wellpath!$Q227) / GField),Model!$W$7*((drdp!C227)*'ABXY-TI1S'!$B227+(drdp!F227)*'ABXY-TI1S'!$C227+(drdp!I227)*'ABXY-TI1S'!$D227))</f>
        <v>2.9305967543648341E-19</v>
      </c>
      <c r="J227" s="18">
        <f>IF(D227="SING",0,Model!$W$7*((drdp!D227)*'ABXY-TI1S'!$B227+(drdp!G227)*'ABXY-TI1S'!$C227+(drdp!J227)*'ABXY-TI1S'!$D227))</f>
        <v>3.7479112283255345E-19</v>
      </c>
      <c r="K227" s="21">
        <f>SUM(E$3:E226)+H227</f>
        <v>-2.6518175452533499</v>
      </c>
      <c r="L227" s="21">
        <f>SUM(F$3:F226)+I227</f>
        <v>-1.054376628930004E-2</v>
      </c>
      <c r="M227" s="21">
        <f>SUM(G$3:G226)+J227</f>
        <v>0.69044993659952769</v>
      </c>
      <c r="N227" s="19">
        <f t="shared" si="19"/>
        <v>7.0321362933135028</v>
      </c>
      <c r="O227" s="19">
        <f t="shared" si="20"/>
        <v>1.1117100756337993E-4</v>
      </c>
      <c r="P227" s="19">
        <f t="shared" si="21"/>
        <v>0.47672111495029179</v>
      </c>
      <c r="Q227" s="19">
        <f t="shared" si="22"/>
        <v>2.7960144439016656E-2</v>
      </c>
      <c r="R227" s="19">
        <f t="shared" si="23"/>
        <v>-1.8309472559936906</v>
      </c>
      <c r="S227" s="19">
        <f t="shared" si="24"/>
        <v>-7.2799427659674502E-3</v>
      </c>
    </row>
    <row r="228" spans="1:19" x14ac:dyDescent="0.25">
      <c r="A228" s="26">
        <f>Wellpath!E228</f>
        <v>6750</v>
      </c>
      <c r="B228" s="22">
        <v>0</v>
      </c>
      <c r="C228" s="22">
        <f>-COS(Wellpath!L228) / GField</f>
        <v>-6.2465187138758909E-18</v>
      </c>
      <c r="D228" s="22">
        <f>(TAN(Dip) * COS(Wellpath!L228) * SIN(Wellpath!O228)) / GField</f>
        <v>1.887159394319943E-17</v>
      </c>
      <c r="E228" s="20">
        <f>IF(D228="SING",(A229-A227)/2*Model!$W$7*(-SIN(Wellpath!$M228+Wellpath!$Q228) / GField),Model!$W$7*((drdp!B228+drdp!K228)*'ABXY-TI1S'!$B228+(drdp!E228+drdp!N228)*'ABXY-TI1S'!$C228+(drdp!H228+drdp!Q228)*'ABXY-TI1S'!$D228))</f>
        <v>-2.1874271967572027E-18</v>
      </c>
      <c r="F228" s="20">
        <f>IF(D228="SING",(A229-A227)/2*Model!$W$7*(COS(Wellpath!$M228+Wellpath!$Q228) / GField),Model!$W$7*((drdp!C228+drdp!L228)*'ABXY-TI1S'!$B228+(drdp!F228+drdp!O228)*'ABXY-TI1S'!$C228+(drdp!I228+drdp!R228)*'ABXY-TI1S'!$D228))</f>
        <v>5.8611935087296682E-19</v>
      </c>
      <c r="G228" s="20">
        <f>IF(D228="SING",0,Model!$W$7*((drdp!D228+drdp!M228)*'ABXY-TI1S'!$B228+(drdp!G228+drdp!P228)*'ABXY-TI1S'!$C228+(drdp!J228+drdp!S228)*'ABXY-TI1S'!$D228))</f>
        <v>7.4958224566510691E-19</v>
      </c>
      <c r="H228" s="18">
        <f>IF(D228="SING",(A228-A227)/2*Model!$W$7*(-SIN(Wellpath!$M228+Wellpath!$Q228) / GField),Model!$W$7*((drdp!B228)*'ABXY-TI1S'!$B228+(drdp!E228)*'ABXY-TI1S'!$C228+(drdp!H228)*'ABXY-TI1S'!$D228))</f>
        <v>-1.0937135983786014E-18</v>
      </c>
      <c r="I228" s="18">
        <f>IF(D228="SING",(A228-A227)/2*Model!$W$7*(COS(Wellpath!$M228+Wellpath!$Q228) / GField),Model!$W$7*((drdp!C228)*'ABXY-TI1S'!$B228+(drdp!F228)*'ABXY-TI1S'!$C228+(drdp!I228)*'ABXY-TI1S'!$D228))</f>
        <v>2.9305967543648341E-19</v>
      </c>
      <c r="J228" s="18">
        <f>IF(D228="SING",0,Model!$W$7*((drdp!D228)*'ABXY-TI1S'!$B228+(drdp!G228)*'ABXY-TI1S'!$C228+(drdp!J228)*'ABXY-TI1S'!$D228))</f>
        <v>3.7479112283255345E-19</v>
      </c>
      <c r="K228" s="21">
        <f>SUM(E$3:E227)+H228</f>
        <v>-2.6518175452533499</v>
      </c>
      <c r="L228" s="21">
        <f>SUM(F$3:F227)+I228</f>
        <v>-1.054376628930004E-2</v>
      </c>
      <c r="M228" s="21">
        <f>SUM(G$3:G227)+J228</f>
        <v>0.69044993659952769</v>
      </c>
      <c r="N228" s="19">
        <f t="shared" si="19"/>
        <v>7.0321362933135028</v>
      </c>
      <c r="O228" s="19">
        <f t="shared" si="20"/>
        <v>1.1117100756337993E-4</v>
      </c>
      <c r="P228" s="19">
        <f t="shared" si="21"/>
        <v>0.47672111495029179</v>
      </c>
      <c r="Q228" s="19">
        <f t="shared" si="22"/>
        <v>2.7960144439016656E-2</v>
      </c>
      <c r="R228" s="19">
        <f t="shared" si="23"/>
        <v>-1.8309472559936906</v>
      </c>
      <c r="S228" s="19">
        <f t="shared" si="24"/>
        <v>-7.2799427659674502E-3</v>
      </c>
    </row>
    <row r="229" spans="1:19" x14ac:dyDescent="0.25">
      <c r="A229" s="26">
        <f>Wellpath!E229</f>
        <v>6780</v>
      </c>
      <c r="B229" s="22">
        <v>0</v>
      </c>
      <c r="C229" s="22">
        <f>-COS(Wellpath!L229) / GField</f>
        <v>-6.2465187138758909E-18</v>
      </c>
      <c r="D229" s="22">
        <f>(TAN(Dip) * COS(Wellpath!L229) * SIN(Wellpath!O229)) / GField</f>
        <v>1.887159394319943E-17</v>
      </c>
      <c r="E229" s="20">
        <f>IF(D229="SING",(A230-A228)/2*Model!$W$7*(-SIN(Wellpath!$M229+Wellpath!$Q229) / GField),Model!$W$7*((drdp!B229+drdp!K229)*'ABXY-TI1S'!$B229+(drdp!E229+drdp!N229)*'ABXY-TI1S'!$C229+(drdp!H229+drdp!Q229)*'ABXY-TI1S'!$D229))</f>
        <v>-2.1874271967572027E-18</v>
      </c>
      <c r="F229" s="20">
        <f>IF(D229="SING",(A230-A228)/2*Model!$W$7*(COS(Wellpath!$M229+Wellpath!$Q229) / GField),Model!$W$7*((drdp!C229+drdp!L229)*'ABXY-TI1S'!$B229+(drdp!F229+drdp!O229)*'ABXY-TI1S'!$C229+(drdp!I229+drdp!R229)*'ABXY-TI1S'!$D229))</f>
        <v>5.8611935087296682E-19</v>
      </c>
      <c r="G229" s="20">
        <f>IF(D229="SING",0,Model!$W$7*((drdp!D229+drdp!M229)*'ABXY-TI1S'!$B229+(drdp!G229+drdp!P229)*'ABXY-TI1S'!$C229+(drdp!J229+drdp!S229)*'ABXY-TI1S'!$D229))</f>
        <v>7.4958224566510691E-19</v>
      </c>
      <c r="H229" s="18">
        <f>IF(D229="SING",(A229-A228)/2*Model!$W$7*(-SIN(Wellpath!$M229+Wellpath!$Q229) / GField),Model!$W$7*((drdp!B229)*'ABXY-TI1S'!$B229+(drdp!E229)*'ABXY-TI1S'!$C229+(drdp!H229)*'ABXY-TI1S'!$D229))</f>
        <v>-1.0937135983786014E-18</v>
      </c>
      <c r="I229" s="18">
        <f>IF(D229="SING",(A229-A228)/2*Model!$W$7*(COS(Wellpath!$M229+Wellpath!$Q229) / GField),Model!$W$7*((drdp!C229)*'ABXY-TI1S'!$B229+(drdp!F229)*'ABXY-TI1S'!$C229+(drdp!I229)*'ABXY-TI1S'!$D229))</f>
        <v>2.9305967543648341E-19</v>
      </c>
      <c r="J229" s="18">
        <f>IF(D229="SING",0,Model!$W$7*((drdp!D229)*'ABXY-TI1S'!$B229+(drdp!G229)*'ABXY-TI1S'!$C229+(drdp!J229)*'ABXY-TI1S'!$D229))</f>
        <v>3.7479112283255345E-19</v>
      </c>
      <c r="K229" s="21">
        <f>SUM(E$3:E228)+H229</f>
        <v>-2.6518175452533499</v>
      </c>
      <c r="L229" s="21">
        <f>SUM(F$3:F228)+I229</f>
        <v>-1.054376628930004E-2</v>
      </c>
      <c r="M229" s="21">
        <f>SUM(G$3:G228)+J229</f>
        <v>0.69044993659952769</v>
      </c>
      <c r="N229" s="19">
        <f t="shared" si="19"/>
        <v>7.0321362933135028</v>
      </c>
      <c r="O229" s="19">
        <f t="shared" si="20"/>
        <v>1.1117100756337993E-4</v>
      </c>
      <c r="P229" s="19">
        <f t="shared" si="21"/>
        <v>0.47672111495029179</v>
      </c>
      <c r="Q229" s="19">
        <f t="shared" si="22"/>
        <v>2.7960144439016656E-2</v>
      </c>
      <c r="R229" s="19">
        <f t="shared" si="23"/>
        <v>-1.8309472559936906</v>
      </c>
      <c r="S229" s="19">
        <f t="shared" si="24"/>
        <v>-7.2799427659674502E-3</v>
      </c>
    </row>
    <row r="230" spans="1:19" x14ac:dyDescent="0.25">
      <c r="A230" s="26">
        <f>Wellpath!E230</f>
        <v>6810</v>
      </c>
      <c r="B230" s="22">
        <v>0</v>
      </c>
      <c r="C230" s="22">
        <f>-COS(Wellpath!L230) / GField</f>
        <v>-6.2465187138758909E-18</v>
      </c>
      <c r="D230" s="22">
        <f>(TAN(Dip) * COS(Wellpath!L230) * SIN(Wellpath!O230)) / GField</f>
        <v>1.887159394319943E-17</v>
      </c>
      <c r="E230" s="20">
        <f>IF(D230="SING",(A231-A229)/2*Model!$W$7*(-SIN(Wellpath!$M230+Wellpath!$Q230) / GField),Model!$W$7*((drdp!B230+drdp!K230)*'ABXY-TI1S'!$B230+(drdp!E230+drdp!N230)*'ABXY-TI1S'!$C230+(drdp!H230+drdp!Q230)*'ABXY-TI1S'!$D230))</f>
        <v>-2.1874271967572027E-18</v>
      </c>
      <c r="F230" s="20">
        <f>IF(D230="SING",(A231-A229)/2*Model!$W$7*(COS(Wellpath!$M230+Wellpath!$Q230) / GField),Model!$W$7*((drdp!C230+drdp!L230)*'ABXY-TI1S'!$B230+(drdp!F230+drdp!O230)*'ABXY-TI1S'!$C230+(drdp!I230+drdp!R230)*'ABXY-TI1S'!$D230))</f>
        <v>5.8611935087296682E-19</v>
      </c>
      <c r="G230" s="20">
        <f>IF(D230="SING",0,Model!$W$7*((drdp!D230+drdp!M230)*'ABXY-TI1S'!$B230+(drdp!G230+drdp!P230)*'ABXY-TI1S'!$C230+(drdp!J230+drdp!S230)*'ABXY-TI1S'!$D230))</f>
        <v>7.4958224566510691E-19</v>
      </c>
      <c r="H230" s="18">
        <f>IF(D230="SING",(A230-A229)/2*Model!$W$7*(-SIN(Wellpath!$M230+Wellpath!$Q230) / GField),Model!$W$7*((drdp!B230)*'ABXY-TI1S'!$B230+(drdp!E230)*'ABXY-TI1S'!$C230+(drdp!H230)*'ABXY-TI1S'!$D230))</f>
        <v>-1.0937135983786014E-18</v>
      </c>
      <c r="I230" s="18">
        <f>IF(D230="SING",(A230-A229)/2*Model!$W$7*(COS(Wellpath!$M230+Wellpath!$Q230) / GField),Model!$W$7*((drdp!C230)*'ABXY-TI1S'!$B230+(drdp!F230)*'ABXY-TI1S'!$C230+(drdp!I230)*'ABXY-TI1S'!$D230))</f>
        <v>2.9305967543648341E-19</v>
      </c>
      <c r="J230" s="18">
        <f>IF(D230="SING",0,Model!$W$7*((drdp!D230)*'ABXY-TI1S'!$B230+(drdp!G230)*'ABXY-TI1S'!$C230+(drdp!J230)*'ABXY-TI1S'!$D230))</f>
        <v>3.7479112283255345E-19</v>
      </c>
      <c r="K230" s="21">
        <f>SUM(E$3:E229)+H230</f>
        <v>-2.6518175452533499</v>
      </c>
      <c r="L230" s="21">
        <f>SUM(F$3:F229)+I230</f>
        <v>-1.054376628930004E-2</v>
      </c>
      <c r="M230" s="21">
        <f>SUM(G$3:G229)+J230</f>
        <v>0.69044993659952769</v>
      </c>
      <c r="N230" s="19">
        <f t="shared" si="19"/>
        <v>7.0321362933135028</v>
      </c>
      <c r="O230" s="19">
        <f t="shared" si="20"/>
        <v>1.1117100756337993E-4</v>
      </c>
      <c r="P230" s="19">
        <f t="shared" si="21"/>
        <v>0.47672111495029179</v>
      </c>
      <c r="Q230" s="19">
        <f t="shared" si="22"/>
        <v>2.7960144439016656E-2</v>
      </c>
      <c r="R230" s="19">
        <f t="shared" si="23"/>
        <v>-1.8309472559936906</v>
      </c>
      <c r="S230" s="19">
        <f t="shared" si="24"/>
        <v>-7.2799427659674502E-3</v>
      </c>
    </row>
    <row r="231" spans="1:19" x14ac:dyDescent="0.25">
      <c r="A231" s="26">
        <f>Wellpath!E231</f>
        <v>6840</v>
      </c>
      <c r="B231" s="22">
        <v>0</v>
      </c>
      <c r="C231" s="22">
        <f>-COS(Wellpath!L231) / GField</f>
        <v>-6.2465187138758909E-18</v>
      </c>
      <c r="D231" s="22">
        <f>(TAN(Dip) * COS(Wellpath!L231) * SIN(Wellpath!O231)) / GField</f>
        <v>1.887159394319943E-17</v>
      </c>
      <c r="E231" s="20">
        <f>IF(D231="SING",(A232-A230)/2*Model!$W$7*(-SIN(Wellpath!$M231+Wellpath!$Q231) / GField),Model!$W$7*((drdp!B231+drdp!K231)*'ABXY-TI1S'!$B231+(drdp!E231+drdp!N231)*'ABXY-TI1S'!$C231+(drdp!H231+drdp!Q231)*'ABXY-TI1S'!$D231))</f>
        <v>-2.1874271967572027E-18</v>
      </c>
      <c r="F231" s="20">
        <f>IF(D231="SING",(A232-A230)/2*Model!$W$7*(COS(Wellpath!$M231+Wellpath!$Q231) / GField),Model!$W$7*((drdp!C231+drdp!L231)*'ABXY-TI1S'!$B231+(drdp!F231+drdp!O231)*'ABXY-TI1S'!$C231+(drdp!I231+drdp!R231)*'ABXY-TI1S'!$D231))</f>
        <v>5.8611935087296682E-19</v>
      </c>
      <c r="G231" s="20">
        <f>IF(D231="SING",0,Model!$W$7*((drdp!D231+drdp!M231)*'ABXY-TI1S'!$B231+(drdp!G231+drdp!P231)*'ABXY-TI1S'!$C231+(drdp!J231+drdp!S231)*'ABXY-TI1S'!$D231))</f>
        <v>7.4958224566510691E-19</v>
      </c>
      <c r="H231" s="18">
        <f>IF(D231="SING",(A231-A230)/2*Model!$W$7*(-SIN(Wellpath!$M231+Wellpath!$Q231) / GField),Model!$W$7*((drdp!B231)*'ABXY-TI1S'!$B231+(drdp!E231)*'ABXY-TI1S'!$C231+(drdp!H231)*'ABXY-TI1S'!$D231))</f>
        <v>-1.0937135983786014E-18</v>
      </c>
      <c r="I231" s="18">
        <f>IF(D231="SING",(A231-A230)/2*Model!$W$7*(COS(Wellpath!$M231+Wellpath!$Q231) / GField),Model!$W$7*((drdp!C231)*'ABXY-TI1S'!$B231+(drdp!F231)*'ABXY-TI1S'!$C231+(drdp!I231)*'ABXY-TI1S'!$D231))</f>
        <v>2.9305967543648341E-19</v>
      </c>
      <c r="J231" s="18">
        <f>IF(D231="SING",0,Model!$W$7*((drdp!D231)*'ABXY-TI1S'!$B231+(drdp!G231)*'ABXY-TI1S'!$C231+(drdp!J231)*'ABXY-TI1S'!$D231))</f>
        <v>3.7479112283255345E-19</v>
      </c>
      <c r="K231" s="21">
        <f>SUM(E$3:E230)+H231</f>
        <v>-2.6518175452533499</v>
      </c>
      <c r="L231" s="21">
        <f>SUM(F$3:F230)+I231</f>
        <v>-1.054376628930004E-2</v>
      </c>
      <c r="M231" s="21">
        <f>SUM(G$3:G230)+J231</f>
        <v>0.69044993659952769</v>
      </c>
      <c r="N231" s="19">
        <f t="shared" si="19"/>
        <v>7.0321362933135028</v>
      </c>
      <c r="O231" s="19">
        <f t="shared" si="20"/>
        <v>1.1117100756337993E-4</v>
      </c>
      <c r="P231" s="19">
        <f t="shared" si="21"/>
        <v>0.47672111495029179</v>
      </c>
      <c r="Q231" s="19">
        <f t="shared" si="22"/>
        <v>2.7960144439016656E-2</v>
      </c>
      <c r="R231" s="19">
        <f t="shared" si="23"/>
        <v>-1.8309472559936906</v>
      </c>
      <c r="S231" s="19">
        <f t="shared" si="24"/>
        <v>-7.2799427659674502E-3</v>
      </c>
    </row>
    <row r="232" spans="1:19" x14ac:dyDescent="0.25">
      <c r="A232" s="26">
        <f>Wellpath!E232</f>
        <v>6870</v>
      </c>
      <c r="B232" s="22">
        <v>0</v>
      </c>
      <c r="C232" s="22">
        <f>-COS(Wellpath!L232) / GField</f>
        <v>-6.2465187138758909E-18</v>
      </c>
      <c r="D232" s="22">
        <f>(TAN(Dip) * COS(Wellpath!L232) * SIN(Wellpath!O232)) / GField</f>
        <v>1.887159394319943E-17</v>
      </c>
      <c r="E232" s="20">
        <f>IF(D232="SING",(A233-A231)/2*Model!$W$7*(-SIN(Wellpath!$M232+Wellpath!$Q232) / GField),Model!$W$7*((drdp!B232+drdp!K232)*'ABXY-TI1S'!$B232+(drdp!E232+drdp!N232)*'ABXY-TI1S'!$C232+(drdp!H232+drdp!Q232)*'ABXY-TI1S'!$D232))</f>
        <v>-2.1874271967572027E-18</v>
      </c>
      <c r="F232" s="20">
        <f>IF(D232="SING",(A233-A231)/2*Model!$W$7*(COS(Wellpath!$M232+Wellpath!$Q232) / GField),Model!$W$7*((drdp!C232+drdp!L232)*'ABXY-TI1S'!$B232+(drdp!F232+drdp!O232)*'ABXY-TI1S'!$C232+(drdp!I232+drdp!R232)*'ABXY-TI1S'!$D232))</f>
        <v>5.8611935087296682E-19</v>
      </c>
      <c r="G232" s="20">
        <f>IF(D232="SING",0,Model!$W$7*((drdp!D232+drdp!M232)*'ABXY-TI1S'!$B232+(drdp!G232+drdp!P232)*'ABXY-TI1S'!$C232+(drdp!J232+drdp!S232)*'ABXY-TI1S'!$D232))</f>
        <v>7.4958224566510691E-19</v>
      </c>
      <c r="H232" s="18">
        <f>IF(D232="SING",(A232-A231)/2*Model!$W$7*(-SIN(Wellpath!$M232+Wellpath!$Q232) / GField),Model!$W$7*((drdp!B232)*'ABXY-TI1S'!$B232+(drdp!E232)*'ABXY-TI1S'!$C232+(drdp!H232)*'ABXY-TI1S'!$D232))</f>
        <v>-1.0937135983786014E-18</v>
      </c>
      <c r="I232" s="18">
        <f>IF(D232="SING",(A232-A231)/2*Model!$W$7*(COS(Wellpath!$M232+Wellpath!$Q232) / GField),Model!$W$7*((drdp!C232)*'ABXY-TI1S'!$B232+(drdp!F232)*'ABXY-TI1S'!$C232+(drdp!I232)*'ABXY-TI1S'!$D232))</f>
        <v>2.9305967543648341E-19</v>
      </c>
      <c r="J232" s="18">
        <f>IF(D232="SING",0,Model!$W$7*((drdp!D232)*'ABXY-TI1S'!$B232+(drdp!G232)*'ABXY-TI1S'!$C232+(drdp!J232)*'ABXY-TI1S'!$D232))</f>
        <v>3.7479112283255345E-19</v>
      </c>
      <c r="K232" s="21">
        <f>SUM(E$3:E231)+H232</f>
        <v>-2.6518175452533499</v>
      </c>
      <c r="L232" s="21">
        <f>SUM(F$3:F231)+I232</f>
        <v>-1.054376628930004E-2</v>
      </c>
      <c r="M232" s="21">
        <f>SUM(G$3:G231)+J232</f>
        <v>0.69044993659952769</v>
      </c>
      <c r="N232" s="19">
        <f t="shared" si="19"/>
        <v>7.0321362933135028</v>
      </c>
      <c r="O232" s="19">
        <f t="shared" si="20"/>
        <v>1.1117100756337993E-4</v>
      </c>
      <c r="P232" s="19">
        <f t="shared" si="21"/>
        <v>0.47672111495029179</v>
      </c>
      <c r="Q232" s="19">
        <f t="shared" si="22"/>
        <v>2.7960144439016656E-2</v>
      </c>
      <c r="R232" s="19">
        <f t="shared" si="23"/>
        <v>-1.8309472559936906</v>
      </c>
      <c r="S232" s="19">
        <f t="shared" si="24"/>
        <v>-7.2799427659674502E-3</v>
      </c>
    </row>
    <row r="233" spans="1:19" x14ac:dyDescent="0.25">
      <c r="A233" s="26">
        <f>Wellpath!E233</f>
        <v>6900</v>
      </c>
      <c r="B233" s="22">
        <v>0</v>
      </c>
      <c r="C233" s="22">
        <f>-COS(Wellpath!L233) / GField</f>
        <v>-6.2465187138758909E-18</v>
      </c>
      <c r="D233" s="22">
        <f>(TAN(Dip) * COS(Wellpath!L233) * SIN(Wellpath!O233)) / GField</f>
        <v>1.887159394319943E-17</v>
      </c>
      <c r="E233" s="20">
        <f>IF(D233="SING",(A234-A232)/2*Model!$W$7*(-SIN(Wellpath!$M233+Wellpath!$Q233) / GField),Model!$W$7*((drdp!B233+drdp!K233)*'ABXY-TI1S'!$B233+(drdp!E233+drdp!N233)*'ABXY-TI1S'!$C233+(drdp!H233+drdp!Q233)*'ABXY-TI1S'!$D233))</f>
        <v>-2.1874271967572027E-18</v>
      </c>
      <c r="F233" s="20">
        <f>IF(D233="SING",(A234-A232)/2*Model!$W$7*(COS(Wellpath!$M233+Wellpath!$Q233) / GField),Model!$W$7*((drdp!C233+drdp!L233)*'ABXY-TI1S'!$B233+(drdp!F233+drdp!O233)*'ABXY-TI1S'!$C233+(drdp!I233+drdp!R233)*'ABXY-TI1S'!$D233))</f>
        <v>5.8611935087296682E-19</v>
      </c>
      <c r="G233" s="20">
        <f>IF(D233="SING",0,Model!$W$7*((drdp!D233+drdp!M233)*'ABXY-TI1S'!$B233+(drdp!G233+drdp!P233)*'ABXY-TI1S'!$C233+(drdp!J233+drdp!S233)*'ABXY-TI1S'!$D233))</f>
        <v>7.4958224566510691E-19</v>
      </c>
      <c r="H233" s="18">
        <f>IF(D233="SING",(A233-A232)/2*Model!$W$7*(-SIN(Wellpath!$M233+Wellpath!$Q233) / GField),Model!$W$7*((drdp!B233)*'ABXY-TI1S'!$B233+(drdp!E233)*'ABXY-TI1S'!$C233+(drdp!H233)*'ABXY-TI1S'!$D233))</f>
        <v>-1.0937135983786014E-18</v>
      </c>
      <c r="I233" s="18">
        <f>IF(D233="SING",(A233-A232)/2*Model!$W$7*(COS(Wellpath!$M233+Wellpath!$Q233) / GField),Model!$W$7*((drdp!C233)*'ABXY-TI1S'!$B233+(drdp!F233)*'ABXY-TI1S'!$C233+(drdp!I233)*'ABXY-TI1S'!$D233))</f>
        <v>2.9305967543648341E-19</v>
      </c>
      <c r="J233" s="18">
        <f>IF(D233="SING",0,Model!$W$7*((drdp!D233)*'ABXY-TI1S'!$B233+(drdp!G233)*'ABXY-TI1S'!$C233+(drdp!J233)*'ABXY-TI1S'!$D233))</f>
        <v>3.7479112283255345E-19</v>
      </c>
      <c r="K233" s="21">
        <f>SUM(E$3:E232)+H233</f>
        <v>-2.6518175452533499</v>
      </c>
      <c r="L233" s="21">
        <f>SUM(F$3:F232)+I233</f>
        <v>-1.054376628930004E-2</v>
      </c>
      <c r="M233" s="21">
        <f>SUM(G$3:G232)+J233</f>
        <v>0.69044993659952769</v>
      </c>
      <c r="N233" s="19">
        <f t="shared" si="19"/>
        <v>7.0321362933135028</v>
      </c>
      <c r="O233" s="19">
        <f t="shared" si="20"/>
        <v>1.1117100756337993E-4</v>
      </c>
      <c r="P233" s="19">
        <f t="shared" si="21"/>
        <v>0.47672111495029179</v>
      </c>
      <c r="Q233" s="19">
        <f t="shared" si="22"/>
        <v>2.7960144439016656E-2</v>
      </c>
      <c r="R233" s="19">
        <f t="shared" si="23"/>
        <v>-1.8309472559936906</v>
      </c>
      <c r="S233" s="19">
        <f t="shared" si="24"/>
        <v>-7.2799427659674502E-3</v>
      </c>
    </row>
    <row r="234" spans="1:19" x14ac:dyDescent="0.25">
      <c r="A234" s="26">
        <f>Wellpath!E234</f>
        <v>6930</v>
      </c>
      <c r="B234" s="22">
        <v>0</v>
      </c>
      <c r="C234" s="22">
        <f>-COS(Wellpath!L234) / GField</f>
        <v>-6.2465187138758909E-18</v>
      </c>
      <c r="D234" s="22">
        <f>(TAN(Dip) * COS(Wellpath!L234) * SIN(Wellpath!O234)) / GField</f>
        <v>1.887159394319943E-17</v>
      </c>
      <c r="E234" s="20">
        <f>IF(D234="SING",(A235-A233)/2*Model!$W$7*(-SIN(Wellpath!$M234+Wellpath!$Q234) / GField),Model!$W$7*((drdp!B234+drdp!K234)*'ABXY-TI1S'!$B234+(drdp!E234+drdp!N234)*'ABXY-TI1S'!$C234+(drdp!H234+drdp!Q234)*'ABXY-TI1S'!$D234))</f>
        <v>-2.1874271967572027E-18</v>
      </c>
      <c r="F234" s="20">
        <f>IF(D234="SING",(A235-A233)/2*Model!$W$7*(COS(Wellpath!$M234+Wellpath!$Q234) / GField),Model!$W$7*((drdp!C234+drdp!L234)*'ABXY-TI1S'!$B234+(drdp!F234+drdp!O234)*'ABXY-TI1S'!$C234+(drdp!I234+drdp!R234)*'ABXY-TI1S'!$D234))</f>
        <v>5.8611935087296682E-19</v>
      </c>
      <c r="G234" s="20">
        <f>IF(D234="SING",0,Model!$W$7*((drdp!D234+drdp!M234)*'ABXY-TI1S'!$B234+(drdp!G234+drdp!P234)*'ABXY-TI1S'!$C234+(drdp!J234+drdp!S234)*'ABXY-TI1S'!$D234))</f>
        <v>7.4958224566510691E-19</v>
      </c>
      <c r="H234" s="18">
        <f>IF(D234="SING",(A234-A233)/2*Model!$W$7*(-SIN(Wellpath!$M234+Wellpath!$Q234) / GField),Model!$W$7*((drdp!B234)*'ABXY-TI1S'!$B234+(drdp!E234)*'ABXY-TI1S'!$C234+(drdp!H234)*'ABXY-TI1S'!$D234))</f>
        <v>-1.0937135983786014E-18</v>
      </c>
      <c r="I234" s="18">
        <f>IF(D234="SING",(A234-A233)/2*Model!$W$7*(COS(Wellpath!$M234+Wellpath!$Q234) / GField),Model!$W$7*((drdp!C234)*'ABXY-TI1S'!$B234+(drdp!F234)*'ABXY-TI1S'!$C234+(drdp!I234)*'ABXY-TI1S'!$D234))</f>
        <v>2.9305967543648341E-19</v>
      </c>
      <c r="J234" s="18">
        <f>IF(D234="SING",0,Model!$W$7*((drdp!D234)*'ABXY-TI1S'!$B234+(drdp!G234)*'ABXY-TI1S'!$C234+(drdp!J234)*'ABXY-TI1S'!$D234))</f>
        <v>3.7479112283255345E-19</v>
      </c>
      <c r="K234" s="21">
        <f>SUM(E$3:E233)+H234</f>
        <v>-2.6518175452533499</v>
      </c>
      <c r="L234" s="21">
        <f>SUM(F$3:F233)+I234</f>
        <v>-1.054376628930004E-2</v>
      </c>
      <c r="M234" s="21">
        <f>SUM(G$3:G233)+J234</f>
        <v>0.69044993659952769</v>
      </c>
      <c r="N234" s="19">
        <f t="shared" si="19"/>
        <v>7.0321362933135028</v>
      </c>
      <c r="O234" s="19">
        <f t="shared" si="20"/>
        <v>1.1117100756337993E-4</v>
      </c>
      <c r="P234" s="19">
        <f t="shared" si="21"/>
        <v>0.47672111495029179</v>
      </c>
      <c r="Q234" s="19">
        <f t="shared" si="22"/>
        <v>2.7960144439016656E-2</v>
      </c>
      <c r="R234" s="19">
        <f t="shared" si="23"/>
        <v>-1.8309472559936906</v>
      </c>
      <c r="S234" s="19">
        <f t="shared" si="24"/>
        <v>-7.2799427659674502E-3</v>
      </c>
    </row>
    <row r="235" spans="1:19" x14ac:dyDescent="0.25">
      <c r="A235" s="26">
        <f>Wellpath!E235</f>
        <v>6960</v>
      </c>
      <c r="B235" s="22">
        <v>0</v>
      </c>
      <c r="C235" s="22">
        <f>-COS(Wellpath!L235) / GField</f>
        <v>-6.2465187138758909E-18</v>
      </c>
      <c r="D235" s="22">
        <f>(TAN(Dip) * COS(Wellpath!L235) * SIN(Wellpath!O235)) / GField</f>
        <v>1.887159394319943E-17</v>
      </c>
      <c r="E235" s="20">
        <f>IF(D235="SING",(A236-A234)/2*Model!$W$7*(-SIN(Wellpath!$M235+Wellpath!$Q235) / GField),Model!$W$7*((drdp!B235+drdp!K235)*'ABXY-TI1S'!$B235+(drdp!E235+drdp!N235)*'ABXY-TI1S'!$C235+(drdp!H235+drdp!Q235)*'ABXY-TI1S'!$D235))</f>
        <v>-2.1874271967572027E-18</v>
      </c>
      <c r="F235" s="20">
        <f>IF(D235="SING",(A236-A234)/2*Model!$W$7*(COS(Wellpath!$M235+Wellpath!$Q235) / GField),Model!$W$7*((drdp!C235+drdp!L235)*'ABXY-TI1S'!$B235+(drdp!F235+drdp!O235)*'ABXY-TI1S'!$C235+(drdp!I235+drdp!R235)*'ABXY-TI1S'!$D235))</f>
        <v>5.8611935087296682E-19</v>
      </c>
      <c r="G235" s="20">
        <f>IF(D235="SING",0,Model!$W$7*((drdp!D235+drdp!M235)*'ABXY-TI1S'!$B235+(drdp!G235+drdp!P235)*'ABXY-TI1S'!$C235+(drdp!J235+drdp!S235)*'ABXY-TI1S'!$D235))</f>
        <v>7.4958224566510691E-19</v>
      </c>
      <c r="H235" s="18">
        <f>IF(D235="SING",(A235-A234)/2*Model!$W$7*(-SIN(Wellpath!$M235+Wellpath!$Q235) / GField),Model!$W$7*((drdp!B235)*'ABXY-TI1S'!$B235+(drdp!E235)*'ABXY-TI1S'!$C235+(drdp!H235)*'ABXY-TI1S'!$D235))</f>
        <v>-1.0937135983786014E-18</v>
      </c>
      <c r="I235" s="18">
        <f>IF(D235="SING",(A235-A234)/2*Model!$W$7*(COS(Wellpath!$M235+Wellpath!$Q235) / GField),Model!$W$7*((drdp!C235)*'ABXY-TI1S'!$B235+(drdp!F235)*'ABXY-TI1S'!$C235+(drdp!I235)*'ABXY-TI1S'!$D235))</f>
        <v>2.9305967543648341E-19</v>
      </c>
      <c r="J235" s="18">
        <f>IF(D235="SING",0,Model!$W$7*((drdp!D235)*'ABXY-TI1S'!$B235+(drdp!G235)*'ABXY-TI1S'!$C235+(drdp!J235)*'ABXY-TI1S'!$D235))</f>
        <v>3.7479112283255345E-19</v>
      </c>
      <c r="K235" s="21">
        <f>SUM(E$3:E234)+H235</f>
        <v>-2.6518175452533499</v>
      </c>
      <c r="L235" s="21">
        <f>SUM(F$3:F234)+I235</f>
        <v>-1.054376628930004E-2</v>
      </c>
      <c r="M235" s="21">
        <f>SUM(G$3:G234)+J235</f>
        <v>0.69044993659952769</v>
      </c>
      <c r="N235" s="19">
        <f t="shared" si="19"/>
        <v>7.0321362933135028</v>
      </c>
      <c r="O235" s="19">
        <f t="shared" si="20"/>
        <v>1.1117100756337993E-4</v>
      </c>
      <c r="P235" s="19">
        <f t="shared" si="21"/>
        <v>0.47672111495029179</v>
      </c>
      <c r="Q235" s="19">
        <f t="shared" si="22"/>
        <v>2.7960144439016656E-2</v>
      </c>
      <c r="R235" s="19">
        <f t="shared" si="23"/>
        <v>-1.8309472559936906</v>
      </c>
      <c r="S235" s="19">
        <f t="shared" si="24"/>
        <v>-7.2799427659674502E-3</v>
      </c>
    </row>
    <row r="236" spans="1:19" x14ac:dyDescent="0.25">
      <c r="A236" s="26">
        <f>Wellpath!E236</f>
        <v>6990</v>
      </c>
      <c r="B236" s="22">
        <v>0</v>
      </c>
      <c r="C236" s="22">
        <f>-COS(Wellpath!L236) / GField</f>
        <v>-6.2465187138758909E-18</v>
      </c>
      <c r="D236" s="22">
        <f>(TAN(Dip) * COS(Wellpath!L236) * SIN(Wellpath!O236)) / GField</f>
        <v>1.887159394319943E-17</v>
      </c>
      <c r="E236" s="20">
        <f>IF(D236="SING",(A237-A235)/2*Model!$W$7*(-SIN(Wellpath!$M236+Wellpath!$Q236) / GField),Model!$W$7*((drdp!B236+drdp!K236)*'ABXY-TI1S'!$B236+(drdp!E236+drdp!N236)*'ABXY-TI1S'!$C236+(drdp!H236+drdp!Q236)*'ABXY-TI1S'!$D236))</f>
        <v>-2.1874271967572027E-18</v>
      </c>
      <c r="F236" s="20">
        <f>IF(D236="SING",(A237-A235)/2*Model!$W$7*(COS(Wellpath!$M236+Wellpath!$Q236) / GField),Model!$W$7*((drdp!C236+drdp!L236)*'ABXY-TI1S'!$B236+(drdp!F236+drdp!O236)*'ABXY-TI1S'!$C236+(drdp!I236+drdp!R236)*'ABXY-TI1S'!$D236))</f>
        <v>5.8611935087296682E-19</v>
      </c>
      <c r="G236" s="20">
        <f>IF(D236="SING",0,Model!$W$7*((drdp!D236+drdp!M236)*'ABXY-TI1S'!$B236+(drdp!G236+drdp!P236)*'ABXY-TI1S'!$C236+(drdp!J236+drdp!S236)*'ABXY-TI1S'!$D236))</f>
        <v>7.4958224566510691E-19</v>
      </c>
      <c r="H236" s="18">
        <f>IF(D236="SING",(A236-A235)/2*Model!$W$7*(-SIN(Wellpath!$M236+Wellpath!$Q236) / GField),Model!$W$7*((drdp!B236)*'ABXY-TI1S'!$B236+(drdp!E236)*'ABXY-TI1S'!$C236+(drdp!H236)*'ABXY-TI1S'!$D236))</f>
        <v>-1.0937135983786014E-18</v>
      </c>
      <c r="I236" s="18">
        <f>IF(D236="SING",(A236-A235)/2*Model!$W$7*(COS(Wellpath!$M236+Wellpath!$Q236) / GField),Model!$W$7*((drdp!C236)*'ABXY-TI1S'!$B236+(drdp!F236)*'ABXY-TI1S'!$C236+(drdp!I236)*'ABXY-TI1S'!$D236))</f>
        <v>2.9305967543648341E-19</v>
      </c>
      <c r="J236" s="18">
        <f>IF(D236="SING",0,Model!$W$7*((drdp!D236)*'ABXY-TI1S'!$B236+(drdp!G236)*'ABXY-TI1S'!$C236+(drdp!J236)*'ABXY-TI1S'!$D236))</f>
        <v>3.7479112283255345E-19</v>
      </c>
      <c r="K236" s="21">
        <f>SUM(E$3:E235)+H236</f>
        <v>-2.6518175452533499</v>
      </c>
      <c r="L236" s="21">
        <f>SUM(F$3:F235)+I236</f>
        <v>-1.054376628930004E-2</v>
      </c>
      <c r="M236" s="21">
        <f>SUM(G$3:G235)+J236</f>
        <v>0.69044993659952769</v>
      </c>
      <c r="N236" s="19">
        <f t="shared" si="19"/>
        <v>7.0321362933135028</v>
      </c>
      <c r="O236" s="19">
        <f t="shared" si="20"/>
        <v>1.1117100756337993E-4</v>
      </c>
      <c r="P236" s="19">
        <f t="shared" si="21"/>
        <v>0.47672111495029179</v>
      </c>
      <c r="Q236" s="19">
        <f t="shared" si="22"/>
        <v>2.7960144439016656E-2</v>
      </c>
      <c r="R236" s="19">
        <f t="shared" si="23"/>
        <v>-1.8309472559936906</v>
      </c>
      <c r="S236" s="19">
        <f t="shared" si="24"/>
        <v>-7.2799427659674502E-3</v>
      </c>
    </row>
    <row r="237" spans="1:19" x14ac:dyDescent="0.25">
      <c r="A237" s="26">
        <f>Wellpath!E237</f>
        <v>7020</v>
      </c>
      <c r="B237" s="22">
        <v>0</v>
      </c>
      <c r="C237" s="22">
        <f>-COS(Wellpath!L237) / GField</f>
        <v>-6.2465187138758909E-18</v>
      </c>
      <c r="D237" s="22">
        <f>(TAN(Dip) * COS(Wellpath!L237) * SIN(Wellpath!O237)) / GField</f>
        <v>1.887159394319943E-17</v>
      </c>
      <c r="E237" s="20">
        <f>IF(D237="SING",(A238-A236)/2*Model!$W$7*(-SIN(Wellpath!$M237+Wellpath!$Q237) / GField),Model!$W$7*((drdp!B237+drdp!K237)*'ABXY-TI1S'!$B237+(drdp!E237+drdp!N237)*'ABXY-TI1S'!$C237+(drdp!H237+drdp!Q237)*'ABXY-TI1S'!$D237))</f>
        <v>-2.1874271967572027E-18</v>
      </c>
      <c r="F237" s="20">
        <f>IF(D237="SING",(A238-A236)/2*Model!$W$7*(COS(Wellpath!$M237+Wellpath!$Q237) / GField),Model!$W$7*((drdp!C237+drdp!L237)*'ABXY-TI1S'!$B237+(drdp!F237+drdp!O237)*'ABXY-TI1S'!$C237+(drdp!I237+drdp!R237)*'ABXY-TI1S'!$D237))</f>
        <v>5.8611935087296682E-19</v>
      </c>
      <c r="G237" s="20">
        <f>IF(D237="SING",0,Model!$W$7*((drdp!D237+drdp!M237)*'ABXY-TI1S'!$B237+(drdp!G237+drdp!P237)*'ABXY-TI1S'!$C237+(drdp!J237+drdp!S237)*'ABXY-TI1S'!$D237))</f>
        <v>7.4958224566510691E-19</v>
      </c>
      <c r="H237" s="18">
        <f>IF(D237="SING",(A237-A236)/2*Model!$W$7*(-SIN(Wellpath!$M237+Wellpath!$Q237) / GField),Model!$W$7*((drdp!B237)*'ABXY-TI1S'!$B237+(drdp!E237)*'ABXY-TI1S'!$C237+(drdp!H237)*'ABXY-TI1S'!$D237))</f>
        <v>-1.0937135983786014E-18</v>
      </c>
      <c r="I237" s="18">
        <f>IF(D237="SING",(A237-A236)/2*Model!$W$7*(COS(Wellpath!$M237+Wellpath!$Q237) / GField),Model!$W$7*((drdp!C237)*'ABXY-TI1S'!$B237+(drdp!F237)*'ABXY-TI1S'!$C237+(drdp!I237)*'ABXY-TI1S'!$D237))</f>
        <v>2.9305967543648341E-19</v>
      </c>
      <c r="J237" s="18">
        <f>IF(D237="SING",0,Model!$W$7*((drdp!D237)*'ABXY-TI1S'!$B237+(drdp!G237)*'ABXY-TI1S'!$C237+(drdp!J237)*'ABXY-TI1S'!$D237))</f>
        <v>3.7479112283255345E-19</v>
      </c>
      <c r="K237" s="21">
        <f>SUM(E$3:E236)+H237</f>
        <v>-2.6518175452533499</v>
      </c>
      <c r="L237" s="21">
        <f>SUM(F$3:F236)+I237</f>
        <v>-1.054376628930004E-2</v>
      </c>
      <c r="M237" s="21">
        <f>SUM(G$3:G236)+J237</f>
        <v>0.69044993659952769</v>
      </c>
      <c r="N237" s="19">
        <f t="shared" si="19"/>
        <v>7.0321362933135028</v>
      </c>
      <c r="O237" s="19">
        <f t="shared" si="20"/>
        <v>1.1117100756337993E-4</v>
      </c>
      <c r="P237" s="19">
        <f t="shared" si="21"/>
        <v>0.47672111495029179</v>
      </c>
      <c r="Q237" s="19">
        <f t="shared" si="22"/>
        <v>2.7960144439016656E-2</v>
      </c>
      <c r="R237" s="19">
        <f t="shared" si="23"/>
        <v>-1.8309472559936906</v>
      </c>
      <c r="S237" s="19">
        <f t="shared" si="24"/>
        <v>-7.2799427659674502E-3</v>
      </c>
    </row>
    <row r="238" spans="1:19" x14ac:dyDescent="0.25">
      <c r="A238" s="26">
        <f>Wellpath!E238</f>
        <v>7050</v>
      </c>
      <c r="B238" s="22">
        <v>0</v>
      </c>
      <c r="C238" s="22">
        <f>-COS(Wellpath!L238) / GField</f>
        <v>-6.2465187138758909E-18</v>
      </c>
      <c r="D238" s="22">
        <f>(TAN(Dip) * COS(Wellpath!L238) * SIN(Wellpath!O238)) / GField</f>
        <v>1.887159394319943E-17</v>
      </c>
      <c r="E238" s="20">
        <f>IF(D238="SING",(A239-A237)/2*Model!$W$7*(-SIN(Wellpath!$M238+Wellpath!$Q238) / GField),Model!$W$7*((drdp!B238+drdp!K238)*'ABXY-TI1S'!$B238+(drdp!E238+drdp!N238)*'ABXY-TI1S'!$C238+(drdp!H238+drdp!Q238)*'ABXY-TI1S'!$D238))</f>
        <v>-2.1874271967572027E-18</v>
      </c>
      <c r="F238" s="20">
        <f>IF(D238="SING",(A239-A237)/2*Model!$W$7*(COS(Wellpath!$M238+Wellpath!$Q238) / GField),Model!$W$7*((drdp!C238+drdp!L238)*'ABXY-TI1S'!$B238+(drdp!F238+drdp!O238)*'ABXY-TI1S'!$C238+(drdp!I238+drdp!R238)*'ABXY-TI1S'!$D238))</f>
        <v>5.8611935087296682E-19</v>
      </c>
      <c r="G238" s="20">
        <f>IF(D238="SING",0,Model!$W$7*((drdp!D238+drdp!M238)*'ABXY-TI1S'!$B238+(drdp!G238+drdp!P238)*'ABXY-TI1S'!$C238+(drdp!J238+drdp!S238)*'ABXY-TI1S'!$D238))</f>
        <v>7.4958224566510691E-19</v>
      </c>
      <c r="H238" s="18">
        <f>IF(D238="SING",(A238-A237)/2*Model!$W$7*(-SIN(Wellpath!$M238+Wellpath!$Q238) / GField),Model!$W$7*((drdp!B238)*'ABXY-TI1S'!$B238+(drdp!E238)*'ABXY-TI1S'!$C238+(drdp!H238)*'ABXY-TI1S'!$D238))</f>
        <v>-1.0937135983786014E-18</v>
      </c>
      <c r="I238" s="18">
        <f>IF(D238="SING",(A238-A237)/2*Model!$W$7*(COS(Wellpath!$M238+Wellpath!$Q238) / GField),Model!$W$7*((drdp!C238)*'ABXY-TI1S'!$B238+(drdp!F238)*'ABXY-TI1S'!$C238+(drdp!I238)*'ABXY-TI1S'!$D238))</f>
        <v>2.9305967543648341E-19</v>
      </c>
      <c r="J238" s="18">
        <f>IF(D238="SING",0,Model!$W$7*((drdp!D238)*'ABXY-TI1S'!$B238+(drdp!G238)*'ABXY-TI1S'!$C238+(drdp!J238)*'ABXY-TI1S'!$D238))</f>
        <v>3.7479112283255345E-19</v>
      </c>
      <c r="K238" s="21">
        <f>SUM(E$3:E237)+H238</f>
        <v>-2.6518175452533499</v>
      </c>
      <c r="L238" s="21">
        <f>SUM(F$3:F237)+I238</f>
        <v>-1.054376628930004E-2</v>
      </c>
      <c r="M238" s="21">
        <f>SUM(G$3:G237)+J238</f>
        <v>0.69044993659952769</v>
      </c>
      <c r="N238" s="19">
        <f t="shared" si="19"/>
        <v>7.0321362933135028</v>
      </c>
      <c r="O238" s="19">
        <f t="shared" si="20"/>
        <v>1.1117100756337993E-4</v>
      </c>
      <c r="P238" s="19">
        <f t="shared" si="21"/>
        <v>0.47672111495029179</v>
      </c>
      <c r="Q238" s="19">
        <f t="shared" si="22"/>
        <v>2.7960144439016656E-2</v>
      </c>
      <c r="R238" s="19">
        <f t="shared" si="23"/>
        <v>-1.8309472559936906</v>
      </c>
      <c r="S238" s="19">
        <f t="shared" si="24"/>
        <v>-7.2799427659674502E-3</v>
      </c>
    </row>
    <row r="239" spans="1:19" x14ac:dyDescent="0.25">
      <c r="A239" s="26">
        <f>Wellpath!E239</f>
        <v>7080</v>
      </c>
      <c r="B239" s="22">
        <v>0</v>
      </c>
      <c r="C239" s="22">
        <f>-COS(Wellpath!L239) / GField</f>
        <v>-6.2465187138758909E-18</v>
      </c>
      <c r="D239" s="22">
        <f>(TAN(Dip) * COS(Wellpath!L239) * SIN(Wellpath!O239)) / GField</f>
        <v>1.887159394319943E-17</v>
      </c>
      <c r="E239" s="20">
        <f>IF(D239="SING",(A240-A238)/2*Model!$W$7*(-SIN(Wellpath!$M239+Wellpath!$Q239) / GField),Model!$W$7*((drdp!B239+drdp!K239)*'ABXY-TI1S'!$B239+(drdp!E239+drdp!N239)*'ABXY-TI1S'!$C239+(drdp!H239+drdp!Q239)*'ABXY-TI1S'!$D239))</f>
        <v>-2.1874271967572027E-18</v>
      </c>
      <c r="F239" s="20">
        <f>IF(D239="SING",(A240-A238)/2*Model!$W$7*(COS(Wellpath!$M239+Wellpath!$Q239) / GField),Model!$W$7*((drdp!C239+drdp!L239)*'ABXY-TI1S'!$B239+(drdp!F239+drdp!O239)*'ABXY-TI1S'!$C239+(drdp!I239+drdp!R239)*'ABXY-TI1S'!$D239))</f>
        <v>5.8611935087296682E-19</v>
      </c>
      <c r="G239" s="20">
        <f>IF(D239="SING",0,Model!$W$7*((drdp!D239+drdp!M239)*'ABXY-TI1S'!$B239+(drdp!G239+drdp!P239)*'ABXY-TI1S'!$C239+(drdp!J239+drdp!S239)*'ABXY-TI1S'!$D239))</f>
        <v>7.4958224566510691E-19</v>
      </c>
      <c r="H239" s="18">
        <f>IF(D239="SING",(A239-A238)/2*Model!$W$7*(-SIN(Wellpath!$M239+Wellpath!$Q239) / GField),Model!$W$7*((drdp!B239)*'ABXY-TI1S'!$B239+(drdp!E239)*'ABXY-TI1S'!$C239+(drdp!H239)*'ABXY-TI1S'!$D239))</f>
        <v>-1.0937135983786014E-18</v>
      </c>
      <c r="I239" s="18">
        <f>IF(D239="SING",(A239-A238)/2*Model!$W$7*(COS(Wellpath!$M239+Wellpath!$Q239) / GField),Model!$W$7*((drdp!C239)*'ABXY-TI1S'!$B239+(drdp!F239)*'ABXY-TI1S'!$C239+(drdp!I239)*'ABXY-TI1S'!$D239))</f>
        <v>2.9305967543648341E-19</v>
      </c>
      <c r="J239" s="18">
        <f>IF(D239="SING",0,Model!$W$7*((drdp!D239)*'ABXY-TI1S'!$B239+(drdp!G239)*'ABXY-TI1S'!$C239+(drdp!J239)*'ABXY-TI1S'!$D239))</f>
        <v>3.7479112283255345E-19</v>
      </c>
      <c r="K239" s="21">
        <f>SUM(E$3:E238)+H239</f>
        <v>-2.6518175452533499</v>
      </c>
      <c r="L239" s="21">
        <f>SUM(F$3:F238)+I239</f>
        <v>-1.054376628930004E-2</v>
      </c>
      <c r="M239" s="21">
        <f>SUM(G$3:G238)+J239</f>
        <v>0.69044993659952769</v>
      </c>
      <c r="N239" s="19">
        <f t="shared" si="19"/>
        <v>7.0321362933135028</v>
      </c>
      <c r="O239" s="19">
        <f t="shared" si="20"/>
        <v>1.1117100756337993E-4</v>
      </c>
      <c r="P239" s="19">
        <f t="shared" si="21"/>
        <v>0.47672111495029179</v>
      </c>
      <c r="Q239" s="19">
        <f t="shared" si="22"/>
        <v>2.7960144439016656E-2</v>
      </c>
      <c r="R239" s="19">
        <f t="shared" si="23"/>
        <v>-1.8309472559936906</v>
      </c>
      <c r="S239" s="19">
        <f t="shared" si="24"/>
        <v>-7.2799427659674502E-3</v>
      </c>
    </row>
    <row r="240" spans="1:19" x14ac:dyDescent="0.25">
      <c r="A240" s="26">
        <f>Wellpath!E240</f>
        <v>7110</v>
      </c>
      <c r="B240" s="22">
        <v>0</v>
      </c>
      <c r="C240" s="22">
        <f>-COS(Wellpath!L240) / GField</f>
        <v>-6.2465187138758909E-18</v>
      </c>
      <c r="D240" s="22">
        <f>(TAN(Dip) * COS(Wellpath!L240) * SIN(Wellpath!O240)) / GField</f>
        <v>1.887159394319943E-17</v>
      </c>
      <c r="E240" s="20">
        <f>IF(D240="SING",(A241-A239)/2*Model!$W$7*(-SIN(Wellpath!$M240+Wellpath!$Q240) / GField),Model!$W$7*((drdp!B240+drdp!K240)*'ABXY-TI1S'!$B240+(drdp!E240+drdp!N240)*'ABXY-TI1S'!$C240+(drdp!H240+drdp!Q240)*'ABXY-TI1S'!$D240))</f>
        <v>-2.1874271967572027E-18</v>
      </c>
      <c r="F240" s="20">
        <f>IF(D240="SING",(A241-A239)/2*Model!$W$7*(COS(Wellpath!$M240+Wellpath!$Q240) / GField),Model!$W$7*((drdp!C240+drdp!L240)*'ABXY-TI1S'!$B240+(drdp!F240+drdp!O240)*'ABXY-TI1S'!$C240+(drdp!I240+drdp!R240)*'ABXY-TI1S'!$D240))</f>
        <v>5.8611935087296682E-19</v>
      </c>
      <c r="G240" s="20">
        <f>IF(D240="SING",0,Model!$W$7*((drdp!D240+drdp!M240)*'ABXY-TI1S'!$B240+(drdp!G240+drdp!P240)*'ABXY-TI1S'!$C240+(drdp!J240+drdp!S240)*'ABXY-TI1S'!$D240))</f>
        <v>7.4958224566510691E-19</v>
      </c>
      <c r="H240" s="18">
        <f>IF(D240="SING",(A240-A239)/2*Model!$W$7*(-SIN(Wellpath!$M240+Wellpath!$Q240) / GField),Model!$W$7*((drdp!B240)*'ABXY-TI1S'!$B240+(drdp!E240)*'ABXY-TI1S'!$C240+(drdp!H240)*'ABXY-TI1S'!$D240))</f>
        <v>-1.0937135983786014E-18</v>
      </c>
      <c r="I240" s="18">
        <f>IF(D240="SING",(A240-A239)/2*Model!$W$7*(COS(Wellpath!$M240+Wellpath!$Q240) / GField),Model!$W$7*((drdp!C240)*'ABXY-TI1S'!$B240+(drdp!F240)*'ABXY-TI1S'!$C240+(drdp!I240)*'ABXY-TI1S'!$D240))</f>
        <v>2.9305967543648341E-19</v>
      </c>
      <c r="J240" s="18">
        <f>IF(D240="SING",0,Model!$W$7*((drdp!D240)*'ABXY-TI1S'!$B240+(drdp!G240)*'ABXY-TI1S'!$C240+(drdp!J240)*'ABXY-TI1S'!$D240))</f>
        <v>3.7479112283255345E-19</v>
      </c>
      <c r="K240" s="21">
        <f>SUM(E$3:E239)+H240</f>
        <v>-2.6518175452533499</v>
      </c>
      <c r="L240" s="21">
        <f>SUM(F$3:F239)+I240</f>
        <v>-1.054376628930004E-2</v>
      </c>
      <c r="M240" s="21">
        <f>SUM(G$3:G239)+J240</f>
        <v>0.69044993659952769</v>
      </c>
      <c r="N240" s="19">
        <f t="shared" si="19"/>
        <v>7.0321362933135028</v>
      </c>
      <c r="O240" s="19">
        <f t="shared" si="20"/>
        <v>1.1117100756337993E-4</v>
      </c>
      <c r="P240" s="19">
        <f t="shared" si="21"/>
        <v>0.47672111495029179</v>
      </c>
      <c r="Q240" s="19">
        <f t="shared" si="22"/>
        <v>2.7960144439016656E-2</v>
      </c>
      <c r="R240" s="19">
        <f t="shared" si="23"/>
        <v>-1.8309472559936906</v>
      </c>
      <c r="S240" s="19">
        <f t="shared" si="24"/>
        <v>-7.2799427659674502E-3</v>
      </c>
    </row>
    <row r="241" spans="1:19" x14ac:dyDescent="0.25">
      <c r="A241" s="26">
        <f>Wellpath!E241</f>
        <v>7140</v>
      </c>
      <c r="B241" s="22">
        <v>0</v>
      </c>
      <c r="C241" s="22">
        <f>-COS(Wellpath!L241) / GField</f>
        <v>-6.2465187138758909E-18</v>
      </c>
      <c r="D241" s="22">
        <f>(TAN(Dip) * COS(Wellpath!L241) * SIN(Wellpath!O241)) / GField</f>
        <v>1.887159394319943E-17</v>
      </c>
      <c r="E241" s="20">
        <f>IF(D241="SING",(A242-A240)/2*Model!$W$7*(-SIN(Wellpath!$M241+Wellpath!$Q241) / GField),Model!$W$7*((drdp!B241+drdp!K241)*'ABXY-TI1S'!$B241+(drdp!E241+drdp!N241)*'ABXY-TI1S'!$C241+(drdp!H241+drdp!Q241)*'ABXY-TI1S'!$D241))</f>
        <v>-2.1874271967572027E-18</v>
      </c>
      <c r="F241" s="20">
        <f>IF(D241="SING",(A242-A240)/2*Model!$W$7*(COS(Wellpath!$M241+Wellpath!$Q241) / GField),Model!$W$7*((drdp!C241+drdp!L241)*'ABXY-TI1S'!$B241+(drdp!F241+drdp!O241)*'ABXY-TI1S'!$C241+(drdp!I241+drdp!R241)*'ABXY-TI1S'!$D241))</f>
        <v>5.8611935087296682E-19</v>
      </c>
      <c r="G241" s="20">
        <f>IF(D241="SING",0,Model!$W$7*((drdp!D241+drdp!M241)*'ABXY-TI1S'!$B241+(drdp!G241+drdp!P241)*'ABXY-TI1S'!$C241+(drdp!J241+drdp!S241)*'ABXY-TI1S'!$D241))</f>
        <v>7.4958224566510691E-19</v>
      </c>
      <c r="H241" s="18">
        <f>IF(D241="SING",(A241-A240)/2*Model!$W$7*(-SIN(Wellpath!$M241+Wellpath!$Q241) / GField),Model!$W$7*((drdp!B241)*'ABXY-TI1S'!$B241+(drdp!E241)*'ABXY-TI1S'!$C241+(drdp!H241)*'ABXY-TI1S'!$D241))</f>
        <v>-1.0937135983786014E-18</v>
      </c>
      <c r="I241" s="18">
        <f>IF(D241="SING",(A241-A240)/2*Model!$W$7*(COS(Wellpath!$M241+Wellpath!$Q241) / GField),Model!$W$7*((drdp!C241)*'ABXY-TI1S'!$B241+(drdp!F241)*'ABXY-TI1S'!$C241+(drdp!I241)*'ABXY-TI1S'!$D241))</f>
        <v>2.9305967543648341E-19</v>
      </c>
      <c r="J241" s="18">
        <f>IF(D241="SING",0,Model!$W$7*((drdp!D241)*'ABXY-TI1S'!$B241+(drdp!G241)*'ABXY-TI1S'!$C241+(drdp!J241)*'ABXY-TI1S'!$D241))</f>
        <v>3.7479112283255345E-19</v>
      </c>
      <c r="K241" s="21">
        <f>SUM(E$3:E240)+H241</f>
        <v>-2.6518175452533499</v>
      </c>
      <c r="L241" s="21">
        <f>SUM(F$3:F240)+I241</f>
        <v>-1.054376628930004E-2</v>
      </c>
      <c r="M241" s="21">
        <f>SUM(G$3:G240)+J241</f>
        <v>0.69044993659952769</v>
      </c>
      <c r="N241" s="19">
        <f t="shared" si="19"/>
        <v>7.0321362933135028</v>
      </c>
      <c r="O241" s="19">
        <f t="shared" si="20"/>
        <v>1.1117100756337993E-4</v>
      </c>
      <c r="P241" s="19">
        <f t="shared" si="21"/>
        <v>0.47672111495029179</v>
      </c>
      <c r="Q241" s="19">
        <f t="shared" si="22"/>
        <v>2.7960144439016656E-2</v>
      </c>
      <c r="R241" s="19">
        <f t="shared" si="23"/>
        <v>-1.8309472559936906</v>
      </c>
      <c r="S241" s="19">
        <f t="shared" si="24"/>
        <v>-7.2799427659674502E-3</v>
      </c>
    </row>
    <row r="242" spans="1:19" x14ac:dyDescent="0.25">
      <c r="A242" s="26">
        <f>Wellpath!E242</f>
        <v>7170</v>
      </c>
      <c r="B242" s="22">
        <v>0</v>
      </c>
      <c r="C242" s="22">
        <f>-COS(Wellpath!L242) / GField</f>
        <v>-6.2465187138758909E-18</v>
      </c>
      <c r="D242" s="22">
        <f>(TAN(Dip) * COS(Wellpath!L242) * SIN(Wellpath!O242)) / GField</f>
        <v>1.887159394319943E-17</v>
      </c>
      <c r="E242" s="20">
        <f>IF(D242="SING",(A243-A241)/2*Model!$W$7*(-SIN(Wellpath!$M242+Wellpath!$Q242) / GField),Model!$W$7*((drdp!B242+drdp!K242)*'ABXY-TI1S'!$B242+(drdp!E242+drdp!N242)*'ABXY-TI1S'!$C242+(drdp!H242+drdp!Q242)*'ABXY-TI1S'!$D242))</f>
        <v>-2.1874271967572027E-18</v>
      </c>
      <c r="F242" s="20">
        <f>IF(D242="SING",(A243-A241)/2*Model!$W$7*(COS(Wellpath!$M242+Wellpath!$Q242) / GField),Model!$W$7*((drdp!C242+drdp!L242)*'ABXY-TI1S'!$B242+(drdp!F242+drdp!O242)*'ABXY-TI1S'!$C242+(drdp!I242+drdp!R242)*'ABXY-TI1S'!$D242))</f>
        <v>5.8611935087296682E-19</v>
      </c>
      <c r="G242" s="20">
        <f>IF(D242="SING",0,Model!$W$7*((drdp!D242+drdp!M242)*'ABXY-TI1S'!$B242+(drdp!G242+drdp!P242)*'ABXY-TI1S'!$C242+(drdp!J242+drdp!S242)*'ABXY-TI1S'!$D242))</f>
        <v>7.4958224566510691E-19</v>
      </c>
      <c r="H242" s="18">
        <f>IF(D242="SING",(A242-A241)/2*Model!$W$7*(-SIN(Wellpath!$M242+Wellpath!$Q242) / GField),Model!$W$7*((drdp!B242)*'ABXY-TI1S'!$B242+(drdp!E242)*'ABXY-TI1S'!$C242+(drdp!H242)*'ABXY-TI1S'!$D242))</f>
        <v>-1.0937135983786014E-18</v>
      </c>
      <c r="I242" s="18">
        <f>IF(D242="SING",(A242-A241)/2*Model!$W$7*(COS(Wellpath!$M242+Wellpath!$Q242) / GField),Model!$W$7*((drdp!C242)*'ABXY-TI1S'!$B242+(drdp!F242)*'ABXY-TI1S'!$C242+(drdp!I242)*'ABXY-TI1S'!$D242))</f>
        <v>2.9305967543648341E-19</v>
      </c>
      <c r="J242" s="18">
        <f>IF(D242="SING",0,Model!$W$7*((drdp!D242)*'ABXY-TI1S'!$B242+(drdp!G242)*'ABXY-TI1S'!$C242+(drdp!J242)*'ABXY-TI1S'!$D242))</f>
        <v>3.7479112283255345E-19</v>
      </c>
      <c r="K242" s="21">
        <f>SUM(E$3:E241)+H242</f>
        <v>-2.6518175452533499</v>
      </c>
      <c r="L242" s="21">
        <f>SUM(F$3:F241)+I242</f>
        <v>-1.054376628930004E-2</v>
      </c>
      <c r="M242" s="21">
        <f>SUM(G$3:G241)+J242</f>
        <v>0.69044993659952769</v>
      </c>
      <c r="N242" s="19">
        <f t="shared" si="19"/>
        <v>7.0321362933135028</v>
      </c>
      <c r="O242" s="19">
        <f t="shared" si="20"/>
        <v>1.1117100756337993E-4</v>
      </c>
      <c r="P242" s="19">
        <f t="shared" si="21"/>
        <v>0.47672111495029179</v>
      </c>
      <c r="Q242" s="19">
        <f t="shared" si="22"/>
        <v>2.7960144439016656E-2</v>
      </c>
      <c r="R242" s="19">
        <f t="shared" si="23"/>
        <v>-1.8309472559936906</v>
      </c>
      <c r="S242" s="19">
        <f t="shared" si="24"/>
        <v>-7.2799427659674502E-3</v>
      </c>
    </row>
    <row r="243" spans="1:19" x14ac:dyDescent="0.25">
      <c r="A243" s="26">
        <f>Wellpath!E243</f>
        <v>7200</v>
      </c>
      <c r="B243" s="22">
        <v>0</v>
      </c>
      <c r="C243" s="22">
        <f>-COS(Wellpath!L243) / GField</f>
        <v>-6.2465187138758909E-18</v>
      </c>
      <c r="D243" s="22">
        <f>(TAN(Dip) * COS(Wellpath!L243) * SIN(Wellpath!O243)) / GField</f>
        <v>1.887159394319943E-17</v>
      </c>
      <c r="E243" s="20">
        <f>IF(D243="SING",(A244-A242)/2*Model!$W$7*(-SIN(Wellpath!$M243+Wellpath!$Q243) / GField),Model!$W$7*((drdp!B243+drdp!K243)*'ABXY-TI1S'!$B243+(drdp!E243+drdp!N243)*'ABXY-TI1S'!$C243+(drdp!H243+drdp!Q243)*'ABXY-TI1S'!$D243))</f>
        <v>-2.1874271967572027E-18</v>
      </c>
      <c r="F243" s="20">
        <f>IF(D243="SING",(A244-A242)/2*Model!$W$7*(COS(Wellpath!$M243+Wellpath!$Q243) / GField),Model!$W$7*((drdp!C243+drdp!L243)*'ABXY-TI1S'!$B243+(drdp!F243+drdp!O243)*'ABXY-TI1S'!$C243+(drdp!I243+drdp!R243)*'ABXY-TI1S'!$D243))</f>
        <v>5.8611935087296682E-19</v>
      </c>
      <c r="G243" s="20">
        <f>IF(D243="SING",0,Model!$W$7*((drdp!D243+drdp!M243)*'ABXY-TI1S'!$B243+(drdp!G243+drdp!P243)*'ABXY-TI1S'!$C243+(drdp!J243+drdp!S243)*'ABXY-TI1S'!$D243))</f>
        <v>7.4958224566510691E-19</v>
      </c>
      <c r="H243" s="18">
        <f>IF(D243="SING",(A243-A242)/2*Model!$W$7*(-SIN(Wellpath!$M243+Wellpath!$Q243) / GField),Model!$W$7*((drdp!B243)*'ABXY-TI1S'!$B243+(drdp!E243)*'ABXY-TI1S'!$C243+(drdp!H243)*'ABXY-TI1S'!$D243))</f>
        <v>-1.0937135983786014E-18</v>
      </c>
      <c r="I243" s="18">
        <f>IF(D243="SING",(A243-A242)/2*Model!$W$7*(COS(Wellpath!$M243+Wellpath!$Q243) / GField),Model!$W$7*((drdp!C243)*'ABXY-TI1S'!$B243+(drdp!F243)*'ABXY-TI1S'!$C243+(drdp!I243)*'ABXY-TI1S'!$D243))</f>
        <v>2.9305967543648341E-19</v>
      </c>
      <c r="J243" s="18">
        <f>IF(D243="SING",0,Model!$W$7*((drdp!D243)*'ABXY-TI1S'!$B243+(drdp!G243)*'ABXY-TI1S'!$C243+(drdp!J243)*'ABXY-TI1S'!$D243))</f>
        <v>3.7479112283255345E-19</v>
      </c>
      <c r="K243" s="21">
        <f>SUM(E$3:E242)+H243</f>
        <v>-2.6518175452533499</v>
      </c>
      <c r="L243" s="21">
        <f>SUM(F$3:F242)+I243</f>
        <v>-1.054376628930004E-2</v>
      </c>
      <c r="M243" s="21">
        <f>SUM(G$3:G242)+J243</f>
        <v>0.69044993659952769</v>
      </c>
      <c r="N243" s="19">
        <f t="shared" si="19"/>
        <v>7.0321362933135028</v>
      </c>
      <c r="O243" s="19">
        <f t="shared" si="20"/>
        <v>1.1117100756337993E-4</v>
      </c>
      <c r="P243" s="19">
        <f t="shared" si="21"/>
        <v>0.47672111495029179</v>
      </c>
      <c r="Q243" s="19">
        <f t="shared" si="22"/>
        <v>2.7960144439016656E-2</v>
      </c>
      <c r="R243" s="19">
        <f t="shared" si="23"/>
        <v>-1.8309472559936906</v>
      </c>
      <c r="S243" s="19">
        <f t="shared" si="24"/>
        <v>-7.2799427659674502E-3</v>
      </c>
    </row>
    <row r="244" spans="1:19" x14ac:dyDescent="0.25">
      <c r="A244" s="26">
        <f>Wellpath!E244</f>
        <v>7230</v>
      </c>
      <c r="B244" s="22">
        <v>0</v>
      </c>
      <c r="C244" s="22">
        <f>-COS(Wellpath!L244) / GField</f>
        <v>-6.2465187138758909E-18</v>
      </c>
      <c r="D244" s="22">
        <f>(TAN(Dip) * COS(Wellpath!L244) * SIN(Wellpath!O244)) / GField</f>
        <v>1.887159394319943E-17</v>
      </c>
      <c r="E244" s="20">
        <f>IF(D244="SING",(A245-A243)/2*Model!$W$7*(-SIN(Wellpath!$M244+Wellpath!$Q244) / GField),Model!$W$7*((drdp!B244+drdp!K244)*'ABXY-TI1S'!$B244+(drdp!E244+drdp!N244)*'ABXY-TI1S'!$C244+(drdp!H244+drdp!Q244)*'ABXY-TI1S'!$D244))</f>
        <v>-2.1874271967572027E-18</v>
      </c>
      <c r="F244" s="20">
        <f>IF(D244="SING",(A245-A243)/2*Model!$W$7*(COS(Wellpath!$M244+Wellpath!$Q244) / GField),Model!$W$7*((drdp!C244+drdp!L244)*'ABXY-TI1S'!$B244+(drdp!F244+drdp!O244)*'ABXY-TI1S'!$C244+(drdp!I244+drdp!R244)*'ABXY-TI1S'!$D244))</f>
        <v>5.8611935087296682E-19</v>
      </c>
      <c r="G244" s="20">
        <f>IF(D244="SING",0,Model!$W$7*((drdp!D244+drdp!M244)*'ABXY-TI1S'!$B244+(drdp!G244+drdp!P244)*'ABXY-TI1S'!$C244+(drdp!J244+drdp!S244)*'ABXY-TI1S'!$D244))</f>
        <v>7.4958224566510691E-19</v>
      </c>
      <c r="H244" s="18">
        <f>IF(D244="SING",(A244-A243)/2*Model!$W$7*(-SIN(Wellpath!$M244+Wellpath!$Q244) / GField),Model!$W$7*((drdp!B244)*'ABXY-TI1S'!$B244+(drdp!E244)*'ABXY-TI1S'!$C244+(drdp!H244)*'ABXY-TI1S'!$D244))</f>
        <v>-1.0937135983786014E-18</v>
      </c>
      <c r="I244" s="18">
        <f>IF(D244="SING",(A244-A243)/2*Model!$W$7*(COS(Wellpath!$M244+Wellpath!$Q244) / GField),Model!$W$7*((drdp!C244)*'ABXY-TI1S'!$B244+(drdp!F244)*'ABXY-TI1S'!$C244+(drdp!I244)*'ABXY-TI1S'!$D244))</f>
        <v>2.9305967543648341E-19</v>
      </c>
      <c r="J244" s="18">
        <f>IF(D244="SING",0,Model!$W$7*((drdp!D244)*'ABXY-TI1S'!$B244+(drdp!G244)*'ABXY-TI1S'!$C244+(drdp!J244)*'ABXY-TI1S'!$D244))</f>
        <v>3.7479112283255345E-19</v>
      </c>
      <c r="K244" s="21">
        <f>SUM(E$3:E243)+H244</f>
        <v>-2.6518175452533499</v>
      </c>
      <c r="L244" s="21">
        <f>SUM(F$3:F243)+I244</f>
        <v>-1.054376628930004E-2</v>
      </c>
      <c r="M244" s="21">
        <f>SUM(G$3:G243)+J244</f>
        <v>0.69044993659952769</v>
      </c>
      <c r="N244" s="19">
        <f t="shared" si="19"/>
        <v>7.0321362933135028</v>
      </c>
      <c r="O244" s="19">
        <f t="shared" si="20"/>
        <v>1.1117100756337993E-4</v>
      </c>
      <c r="P244" s="19">
        <f t="shared" si="21"/>
        <v>0.47672111495029179</v>
      </c>
      <c r="Q244" s="19">
        <f t="shared" si="22"/>
        <v>2.7960144439016656E-2</v>
      </c>
      <c r="R244" s="19">
        <f t="shared" si="23"/>
        <v>-1.8309472559936906</v>
      </c>
      <c r="S244" s="19">
        <f t="shared" si="24"/>
        <v>-7.2799427659674502E-3</v>
      </c>
    </row>
    <row r="245" spans="1:19" x14ac:dyDescent="0.25">
      <c r="A245" s="26">
        <f>Wellpath!E245</f>
        <v>7260</v>
      </c>
      <c r="B245" s="22">
        <v>0</v>
      </c>
      <c r="C245" s="22">
        <f>-COS(Wellpath!L245) / GField</f>
        <v>-6.2465187138758909E-18</v>
      </c>
      <c r="D245" s="22">
        <f>(TAN(Dip) * COS(Wellpath!L245) * SIN(Wellpath!O245)) / GField</f>
        <v>1.887159394319943E-17</v>
      </c>
      <c r="E245" s="20">
        <f>IF(D245="SING",(A246-A244)/2*Model!$W$7*(-SIN(Wellpath!$M245+Wellpath!$Q245) / GField),Model!$W$7*((drdp!B245+drdp!K245)*'ABXY-TI1S'!$B245+(drdp!E245+drdp!N245)*'ABXY-TI1S'!$C245+(drdp!H245+drdp!Q245)*'ABXY-TI1S'!$D245))</f>
        <v>-2.1874271967572027E-18</v>
      </c>
      <c r="F245" s="20">
        <f>IF(D245="SING",(A246-A244)/2*Model!$W$7*(COS(Wellpath!$M245+Wellpath!$Q245) / GField),Model!$W$7*((drdp!C245+drdp!L245)*'ABXY-TI1S'!$B245+(drdp!F245+drdp!O245)*'ABXY-TI1S'!$C245+(drdp!I245+drdp!R245)*'ABXY-TI1S'!$D245))</f>
        <v>5.8611935087296682E-19</v>
      </c>
      <c r="G245" s="20">
        <f>IF(D245="SING",0,Model!$W$7*((drdp!D245+drdp!M245)*'ABXY-TI1S'!$B245+(drdp!G245+drdp!P245)*'ABXY-TI1S'!$C245+(drdp!J245+drdp!S245)*'ABXY-TI1S'!$D245))</f>
        <v>7.4958224566510691E-19</v>
      </c>
      <c r="H245" s="18">
        <f>IF(D245="SING",(A245-A244)/2*Model!$W$7*(-SIN(Wellpath!$M245+Wellpath!$Q245) / GField),Model!$W$7*((drdp!B245)*'ABXY-TI1S'!$B245+(drdp!E245)*'ABXY-TI1S'!$C245+(drdp!H245)*'ABXY-TI1S'!$D245))</f>
        <v>-1.0937135983786014E-18</v>
      </c>
      <c r="I245" s="18">
        <f>IF(D245="SING",(A245-A244)/2*Model!$W$7*(COS(Wellpath!$M245+Wellpath!$Q245) / GField),Model!$W$7*((drdp!C245)*'ABXY-TI1S'!$B245+(drdp!F245)*'ABXY-TI1S'!$C245+(drdp!I245)*'ABXY-TI1S'!$D245))</f>
        <v>2.9305967543648341E-19</v>
      </c>
      <c r="J245" s="18">
        <f>IF(D245="SING",0,Model!$W$7*((drdp!D245)*'ABXY-TI1S'!$B245+(drdp!G245)*'ABXY-TI1S'!$C245+(drdp!J245)*'ABXY-TI1S'!$D245))</f>
        <v>3.7479112283255345E-19</v>
      </c>
      <c r="K245" s="21">
        <f>SUM(E$3:E244)+H245</f>
        <v>-2.6518175452533499</v>
      </c>
      <c r="L245" s="21">
        <f>SUM(F$3:F244)+I245</f>
        <v>-1.054376628930004E-2</v>
      </c>
      <c r="M245" s="21">
        <f>SUM(G$3:G244)+J245</f>
        <v>0.69044993659952769</v>
      </c>
      <c r="N245" s="19">
        <f t="shared" si="19"/>
        <v>7.0321362933135028</v>
      </c>
      <c r="O245" s="19">
        <f t="shared" si="20"/>
        <v>1.1117100756337993E-4</v>
      </c>
      <c r="P245" s="19">
        <f t="shared" si="21"/>
        <v>0.47672111495029179</v>
      </c>
      <c r="Q245" s="19">
        <f t="shared" si="22"/>
        <v>2.7960144439016656E-2</v>
      </c>
      <c r="R245" s="19">
        <f t="shared" si="23"/>
        <v>-1.8309472559936906</v>
      </c>
      <c r="S245" s="19">
        <f t="shared" si="24"/>
        <v>-7.2799427659674502E-3</v>
      </c>
    </row>
    <row r="246" spans="1:19" x14ac:dyDescent="0.25">
      <c r="A246" s="26">
        <f>Wellpath!E246</f>
        <v>7290</v>
      </c>
      <c r="B246" s="22">
        <v>0</v>
      </c>
      <c r="C246" s="22">
        <f>-COS(Wellpath!L246) / GField</f>
        <v>-6.2465187138758909E-18</v>
      </c>
      <c r="D246" s="22">
        <f>(TAN(Dip) * COS(Wellpath!L246) * SIN(Wellpath!O246)) / GField</f>
        <v>1.887159394319943E-17</v>
      </c>
      <c r="E246" s="20">
        <f>IF(D246="SING",(A247-A245)/2*Model!$W$7*(-SIN(Wellpath!$M246+Wellpath!$Q246) / GField),Model!$W$7*((drdp!B246+drdp!K246)*'ABXY-TI1S'!$B246+(drdp!E246+drdp!N246)*'ABXY-TI1S'!$C246+(drdp!H246+drdp!Q246)*'ABXY-TI1S'!$D246))</f>
        <v>-2.1874271967572027E-18</v>
      </c>
      <c r="F246" s="20">
        <f>IF(D246="SING",(A247-A245)/2*Model!$W$7*(COS(Wellpath!$M246+Wellpath!$Q246) / GField),Model!$W$7*((drdp!C246+drdp!L246)*'ABXY-TI1S'!$B246+(drdp!F246+drdp!O246)*'ABXY-TI1S'!$C246+(drdp!I246+drdp!R246)*'ABXY-TI1S'!$D246))</f>
        <v>5.8611935087296682E-19</v>
      </c>
      <c r="G246" s="20">
        <f>IF(D246="SING",0,Model!$W$7*((drdp!D246+drdp!M246)*'ABXY-TI1S'!$B246+(drdp!G246+drdp!P246)*'ABXY-TI1S'!$C246+(drdp!J246+drdp!S246)*'ABXY-TI1S'!$D246))</f>
        <v>7.4958224566510691E-19</v>
      </c>
      <c r="H246" s="18">
        <f>IF(D246="SING",(A246-A245)/2*Model!$W$7*(-SIN(Wellpath!$M246+Wellpath!$Q246) / GField),Model!$W$7*((drdp!B246)*'ABXY-TI1S'!$B246+(drdp!E246)*'ABXY-TI1S'!$C246+(drdp!H246)*'ABXY-TI1S'!$D246))</f>
        <v>-1.0937135983786014E-18</v>
      </c>
      <c r="I246" s="18">
        <f>IF(D246="SING",(A246-A245)/2*Model!$W$7*(COS(Wellpath!$M246+Wellpath!$Q246) / GField),Model!$W$7*((drdp!C246)*'ABXY-TI1S'!$B246+(drdp!F246)*'ABXY-TI1S'!$C246+(drdp!I246)*'ABXY-TI1S'!$D246))</f>
        <v>2.9305967543648341E-19</v>
      </c>
      <c r="J246" s="18">
        <f>IF(D246="SING",0,Model!$W$7*((drdp!D246)*'ABXY-TI1S'!$B246+(drdp!G246)*'ABXY-TI1S'!$C246+(drdp!J246)*'ABXY-TI1S'!$D246))</f>
        <v>3.7479112283255345E-19</v>
      </c>
      <c r="K246" s="21">
        <f>SUM(E$3:E245)+H246</f>
        <v>-2.6518175452533499</v>
      </c>
      <c r="L246" s="21">
        <f>SUM(F$3:F245)+I246</f>
        <v>-1.054376628930004E-2</v>
      </c>
      <c r="M246" s="21">
        <f>SUM(G$3:G245)+J246</f>
        <v>0.69044993659952769</v>
      </c>
      <c r="N246" s="19">
        <f t="shared" si="19"/>
        <v>7.0321362933135028</v>
      </c>
      <c r="O246" s="19">
        <f t="shared" si="20"/>
        <v>1.1117100756337993E-4</v>
      </c>
      <c r="P246" s="19">
        <f t="shared" si="21"/>
        <v>0.47672111495029179</v>
      </c>
      <c r="Q246" s="19">
        <f t="shared" si="22"/>
        <v>2.7960144439016656E-2</v>
      </c>
      <c r="R246" s="19">
        <f t="shared" si="23"/>
        <v>-1.8309472559936906</v>
      </c>
      <c r="S246" s="19">
        <f t="shared" si="24"/>
        <v>-7.2799427659674502E-3</v>
      </c>
    </row>
    <row r="247" spans="1:19" x14ac:dyDescent="0.25">
      <c r="A247" s="26">
        <f>Wellpath!E247</f>
        <v>7320</v>
      </c>
      <c r="B247" s="22">
        <v>0</v>
      </c>
      <c r="C247" s="22">
        <f>-COS(Wellpath!L247) / GField</f>
        <v>-6.2465187138758909E-18</v>
      </c>
      <c r="D247" s="22">
        <f>(TAN(Dip) * COS(Wellpath!L247) * SIN(Wellpath!O247)) / GField</f>
        <v>1.887159394319943E-17</v>
      </c>
      <c r="E247" s="20">
        <f>IF(D247="SING",(A248-A246)/2*Model!$W$7*(-SIN(Wellpath!$M247+Wellpath!$Q247) / GField),Model!$W$7*((drdp!B247+drdp!K247)*'ABXY-TI1S'!$B247+(drdp!E247+drdp!N247)*'ABXY-TI1S'!$C247+(drdp!H247+drdp!Q247)*'ABXY-TI1S'!$D247))</f>
        <v>-2.1874271967572027E-18</v>
      </c>
      <c r="F247" s="20">
        <f>IF(D247="SING",(A248-A246)/2*Model!$W$7*(COS(Wellpath!$M247+Wellpath!$Q247) / GField),Model!$W$7*((drdp!C247+drdp!L247)*'ABXY-TI1S'!$B247+(drdp!F247+drdp!O247)*'ABXY-TI1S'!$C247+(drdp!I247+drdp!R247)*'ABXY-TI1S'!$D247))</f>
        <v>5.8611935087296682E-19</v>
      </c>
      <c r="G247" s="20">
        <f>IF(D247="SING",0,Model!$W$7*((drdp!D247+drdp!M247)*'ABXY-TI1S'!$B247+(drdp!G247+drdp!P247)*'ABXY-TI1S'!$C247+(drdp!J247+drdp!S247)*'ABXY-TI1S'!$D247))</f>
        <v>7.4958224566510691E-19</v>
      </c>
      <c r="H247" s="18">
        <f>IF(D247="SING",(A247-A246)/2*Model!$W$7*(-SIN(Wellpath!$M247+Wellpath!$Q247) / GField),Model!$W$7*((drdp!B247)*'ABXY-TI1S'!$B247+(drdp!E247)*'ABXY-TI1S'!$C247+(drdp!H247)*'ABXY-TI1S'!$D247))</f>
        <v>-1.0937135983786014E-18</v>
      </c>
      <c r="I247" s="18">
        <f>IF(D247="SING",(A247-A246)/2*Model!$W$7*(COS(Wellpath!$M247+Wellpath!$Q247) / GField),Model!$W$7*((drdp!C247)*'ABXY-TI1S'!$B247+(drdp!F247)*'ABXY-TI1S'!$C247+(drdp!I247)*'ABXY-TI1S'!$D247))</f>
        <v>2.9305967543648341E-19</v>
      </c>
      <c r="J247" s="18">
        <f>IF(D247="SING",0,Model!$W$7*((drdp!D247)*'ABXY-TI1S'!$B247+(drdp!G247)*'ABXY-TI1S'!$C247+(drdp!J247)*'ABXY-TI1S'!$D247))</f>
        <v>3.7479112283255345E-19</v>
      </c>
      <c r="K247" s="21">
        <f>SUM(E$3:E246)+H247</f>
        <v>-2.6518175452533499</v>
      </c>
      <c r="L247" s="21">
        <f>SUM(F$3:F246)+I247</f>
        <v>-1.054376628930004E-2</v>
      </c>
      <c r="M247" s="21">
        <f>SUM(G$3:G246)+J247</f>
        <v>0.69044993659952769</v>
      </c>
      <c r="N247" s="19">
        <f t="shared" si="19"/>
        <v>7.0321362933135028</v>
      </c>
      <c r="O247" s="19">
        <f t="shared" si="20"/>
        <v>1.1117100756337993E-4</v>
      </c>
      <c r="P247" s="19">
        <f t="shared" si="21"/>
        <v>0.47672111495029179</v>
      </c>
      <c r="Q247" s="19">
        <f t="shared" si="22"/>
        <v>2.7960144439016656E-2</v>
      </c>
      <c r="R247" s="19">
        <f t="shared" si="23"/>
        <v>-1.8309472559936906</v>
      </c>
      <c r="S247" s="19">
        <f t="shared" si="24"/>
        <v>-7.2799427659674502E-3</v>
      </c>
    </row>
    <row r="248" spans="1:19" x14ac:dyDescent="0.25">
      <c r="A248" s="26">
        <f>Wellpath!E248</f>
        <v>7350</v>
      </c>
      <c r="B248" s="22">
        <v>0</v>
      </c>
      <c r="C248" s="22">
        <f>-COS(Wellpath!L248) / GField</f>
        <v>-6.2465187138758909E-18</v>
      </c>
      <c r="D248" s="22">
        <f>(TAN(Dip) * COS(Wellpath!L248) * SIN(Wellpath!O248)) / GField</f>
        <v>1.887159394319943E-17</v>
      </c>
      <c r="E248" s="20">
        <f>IF(D248="SING",(A249-A247)/2*Model!$W$7*(-SIN(Wellpath!$M248+Wellpath!$Q248) / GField),Model!$W$7*((drdp!B248+drdp!K248)*'ABXY-TI1S'!$B248+(drdp!E248+drdp!N248)*'ABXY-TI1S'!$C248+(drdp!H248+drdp!Q248)*'ABXY-TI1S'!$D248))</f>
        <v>-2.1874271967572027E-18</v>
      </c>
      <c r="F248" s="20">
        <f>IF(D248="SING",(A249-A247)/2*Model!$W$7*(COS(Wellpath!$M248+Wellpath!$Q248) / GField),Model!$W$7*((drdp!C248+drdp!L248)*'ABXY-TI1S'!$B248+(drdp!F248+drdp!O248)*'ABXY-TI1S'!$C248+(drdp!I248+drdp!R248)*'ABXY-TI1S'!$D248))</f>
        <v>5.8611935087296682E-19</v>
      </c>
      <c r="G248" s="20">
        <f>IF(D248="SING",0,Model!$W$7*((drdp!D248+drdp!M248)*'ABXY-TI1S'!$B248+(drdp!G248+drdp!P248)*'ABXY-TI1S'!$C248+(drdp!J248+drdp!S248)*'ABXY-TI1S'!$D248))</f>
        <v>7.4958224566510691E-19</v>
      </c>
      <c r="H248" s="18">
        <f>IF(D248="SING",(A248-A247)/2*Model!$W$7*(-SIN(Wellpath!$M248+Wellpath!$Q248) / GField),Model!$W$7*((drdp!B248)*'ABXY-TI1S'!$B248+(drdp!E248)*'ABXY-TI1S'!$C248+(drdp!H248)*'ABXY-TI1S'!$D248))</f>
        <v>-1.0937135983786014E-18</v>
      </c>
      <c r="I248" s="18">
        <f>IF(D248="SING",(A248-A247)/2*Model!$W$7*(COS(Wellpath!$M248+Wellpath!$Q248) / GField),Model!$W$7*((drdp!C248)*'ABXY-TI1S'!$B248+(drdp!F248)*'ABXY-TI1S'!$C248+(drdp!I248)*'ABXY-TI1S'!$D248))</f>
        <v>2.9305967543648341E-19</v>
      </c>
      <c r="J248" s="18">
        <f>IF(D248="SING",0,Model!$W$7*((drdp!D248)*'ABXY-TI1S'!$B248+(drdp!G248)*'ABXY-TI1S'!$C248+(drdp!J248)*'ABXY-TI1S'!$D248))</f>
        <v>3.7479112283255345E-19</v>
      </c>
      <c r="K248" s="21">
        <f>SUM(E$3:E247)+H248</f>
        <v>-2.6518175452533499</v>
      </c>
      <c r="L248" s="21">
        <f>SUM(F$3:F247)+I248</f>
        <v>-1.054376628930004E-2</v>
      </c>
      <c r="M248" s="21">
        <f>SUM(G$3:G247)+J248</f>
        <v>0.69044993659952769</v>
      </c>
      <c r="N248" s="19">
        <f t="shared" si="19"/>
        <v>7.0321362933135028</v>
      </c>
      <c r="O248" s="19">
        <f t="shared" si="20"/>
        <v>1.1117100756337993E-4</v>
      </c>
      <c r="P248" s="19">
        <f t="shared" si="21"/>
        <v>0.47672111495029179</v>
      </c>
      <c r="Q248" s="19">
        <f t="shared" si="22"/>
        <v>2.7960144439016656E-2</v>
      </c>
      <c r="R248" s="19">
        <f t="shared" si="23"/>
        <v>-1.8309472559936906</v>
      </c>
      <c r="S248" s="19">
        <f t="shared" si="24"/>
        <v>-7.2799427659674502E-3</v>
      </c>
    </row>
    <row r="249" spans="1:19" x14ac:dyDescent="0.25">
      <c r="A249" s="26">
        <f>Wellpath!E249</f>
        <v>7380</v>
      </c>
      <c r="B249" s="22">
        <v>0</v>
      </c>
      <c r="C249" s="22">
        <f>-COS(Wellpath!L249) / GField</f>
        <v>-6.2465187138758909E-18</v>
      </c>
      <c r="D249" s="22">
        <f>(TAN(Dip) * COS(Wellpath!L249) * SIN(Wellpath!O249)) / GField</f>
        <v>1.887159394319943E-17</v>
      </c>
      <c r="E249" s="20">
        <f>IF(D249="SING",(A250-A248)/2*Model!$W$7*(-SIN(Wellpath!$M249+Wellpath!$Q249) / GField),Model!$W$7*((drdp!B249+drdp!K249)*'ABXY-TI1S'!$B249+(drdp!E249+drdp!N249)*'ABXY-TI1S'!$C249+(drdp!H249+drdp!Q249)*'ABXY-TI1S'!$D249))</f>
        <v>-2.1874271967572027E-18</v>
      </c>
      <c r="F249" s="20">
        <f>IF(D249="SING",(A250-A248)/2*Model!$W$7*(COS(Wellpath!$M249+Wellpath!$Q249) / GField),Model!$W$7*((drdp!C249+drdp!L249)*'ABXY-TI1S'!$B249+(drdp!F249+drdp!O249)*'ABXY-TI1S'!$C249+(drdp!I249+drdp!R249)*'ABXY-TI1S'!$D249))</f>
        <v>5.8611935087296682E-19</v>
      </c>
      <c r="G249" s="20">
        <f>IF(D249="SING",0,Model!$W$7*((drdp!D249+drdp!M249)*'ABXY-TI1S'!$B249+(drdp!G249+drdp!P249)*'ABXY-TI1S'!$C249+(drdp!J249+drdp!S249)*'ABXY-TI1S'!$D249))</f>
        <v>7.4958224566510691E-19</v>
      </c>
      <c r="H249" s="18">
        <f>IF(D249="SING",(A249-A248)/2*Model!$W$7*(-SIN(Wellpath!$M249+Wellpath!$Q249) / GField),Model!$W$7*((drdp!B249)*'ABXY-TI1S'!$B249+(drdp!E249)*'ABXY-TI1S'!$C249+(drdp!H249)*'ABXY-TI1S'!$D249))</f>
        <v>-1.0937135983786014E-18</v>
      </c>
      <c r="I249" s="18">
        <f>IF(D249="SING",(A249-A248)/2*Model!$W$7*(COS(Wellpath!$M249+Wellpath!$Q249) / GField),Model!$W$7*((drdp!C249)*'ABXY-TI1S'!$B249+(drdp!F249)*'ABXY-TI1S'!$C249+(drdp!I249)*'ABXY-TI1S'!$D249))</f>
        <v>2.9305967543648341E-19</v>
      </c>
      <c r="J249" s="18">
        <f>IF(D249="SING",0,Model!$W$7*((drdp!D249)*'ABXY-TI1S'!$B249+(drdp!G249)*'ABXY-TI1S'!$C249+(drdp!J249)*'ABXY-TI1S'!$D249))</f>
        <v>3.7479112283255345E-19</v>
      </c>
      <c r="K249" s="21">
        <f>SUM(E$3:E248)+H249</f>
        <v>-2.6518175452533499</v>
      </c>
      <c r="L249" s="21">
        <f>SUM(F$3:F248)+I249</f>
        <v>-1.054376628930004E-2</v>
      </c>
      <c r="M249" s="21">
        <f>SUM(G$3:G248)+J249</f>
        <v>0.69044993659952769</v>
      </c>
      <c r="N249" s="19">
        <f t="shared" si="19"/>
        <v>7.0321362933135028</v>
      </c>
      <c r="O249" s="19">
        <f t="shared" si="20"/>
        <v>1.1117100756337993E-4</v>
      </c>
      <c r="P249" s="19">
        <f t="shared" si="21"/>
        <v>0.47672111495029179</v>
      </c>
      <c r="Q249" s="19">
        <f t="shared" si="22"/>
        <v>2.7960144439016656E-2</v>
      </c>
      <c r="R249" s="19">
        <f t="shared" si="23"/>
        <v>-1.8309472559936906</v>
      </c>
      <c r="S249" s="19">
        <f t="shared" si="24"/>
        <v>-7.2799427659674502E-3</v>
      </c>
    </row>
    <row r="250" spans="1:19" x14ac:dyDescent="0.25">
      <c r="A250" s="26">
        <f>Wellpath!E250</f>
        <v>7410</v>
      </c>
      <c r="B250" s="22">
        <v>0</v>
      </c>
      <c r="C250" s="22">
        <f>-COS(Wellpath!L250) / GField</f>
        <v>-6.2465187138758909E-18</v>
      </c>
      <c r="D250" s="22">
        <f>(TAN(Dip) * COS(Wellpath!L250) * SIN(Wellpath!O250)) / GField</f>
        <v>1.887159394319943E-17</v>
      </c>
      <c r="E250" s="20">
        <f>IF(D250="SING",(A251-A249)/2*Model!$W$7*(-SIN(Wellpath!$M250+Wellpath!$Q250) / GField),Model!$W$7*((drdp!B250+drdp!K250)*'ABXY-TI1S'!$B250+(drdp!E250+drdp!N250)*'ABXY-TI1S'!$C250+(drdp!H250+drdp!Q250)*'ABXY-TI1S'!$D250))</f>
        <v>-2.1874271967572027E-18</v>
      </c>
      <c r="F250" s="20">
        <f>IF(D250="SING",(A251-A249)/2*Model!$W$7*(COS(Wellpath!$M250+Wellpath!$Q250) / GField),Model!$W$7*((drdp!C250+drdp!L250)*'ABXY-TI1S'!$B250+(drdp!F250+drdp!O250)*'ABXY-TI1S'!$C250+(drdp!I250+drdp!R250)*'ABXY-TI1S'!$D250))</f>
        <v>5.8611935087296682E-19</v>
      </c>
      <c r="G250" s="20">
        <f>IF(D250="SING",0,Model!$W$7*((drdp!D250+drdp!M250)*'ABXY-TI1S'!$B250+(drdp!G250+drdp!P250)*'ABXY-TI1S'!$C250+(drdp!J250+drdp!S250)*'ABXY-TI1S'!$D250))</f>
        <v>7.4958224566510691E-19</v>
      </c>
      <c r="H250" s="18">
        <f>IF(D250="SING",(A250-A249)/2*Model!$W$7*(-SIN(Wellpath!$M250+Wellpath!$Q250) / GField),Model!$W$7*((drdp!B250)*'ABXY-TI1S'!$B250+(drdp!E250)*'ABXY-TI1S'!$C250+(drdp!H250)*'ABXY-TI1S'!$D250))</f>
        <v>-1.0937135983786014E-18</v>
      </c>
      <c r="I250" s="18">
        <f>IF(D250="SING",(A250-A249)/2*Model!$W$7*(COS(Wellpath!$M250+Wellpath!$Q250) / GField),Model!$W$7*((drdp!C250)*'ABXY-TI1S'!$B250+(drdp!F250)*'ABXY-TI1S'!$C250+(drdp!I250)*'ABXY-TI1S'!$D250))</f>
        <v>2.9305967543648341E-19</v>
      </c>
      <c r="J250" s="18">
        <f>IF(D250="SING",0,Model!$W$7*((drdp!D250)*'ABXY-TI1S'!$B250+(drdp!G250)*'ABXY-TI1S'!$C250+(drdp!J250)*'ABXY-TI1S'!$D250))</f>
        <v>3.7479112283255345E-19</v>
      </c>
      <c r="K250" s="21">
        <f>SUM(E$3:E249)+H250</f>
        <v>-2.6518175452533499</v>
      </c>
      <c r="L250" s="21">
        <f>SUM(F$3:F249)+I250</f>
        <v>-1.054376628930004E-2</v>
      </c>
      <c r="M250" s="21">
        <f>SUM(G$3:G249)+J250</f>
        <v>0.69044993659952769</v>
      </c>
      <c r="N250" s="19">
        <f t="shared" si="19"/>
        <v>7.0321362933135028</v>
      </c>
      <c r="O250" s="19">
        <f t="shared" si="20"/>
        <v>1.1117100756337993E-4</v>
      </c>
      <c r="P250" s="19">
        <f t="shared" si="21"/>
        <v>0.47672111495029179</v>
      </c>
      <c r="Q250" s="19">
        <f t="shared" si="22"/>
        <v>2.7960144439016656E-2</v>
      </c>
      <c r="R250" s="19">
        <f t="shared" si="23"/>
        <v>-1.8309472559936906</v>
      </c>
      <c r="S250" s="19">
        <f t="shared" si="24"/>
        <v>-7.2799427659674502E-3</v>
      </c>
    </row>
    <row r="251" spans="1:19" x14ac:dyDescent="0.25">
      <c r="A251" s="26">
        <f>Wellpath!E251</f>
        <v>7440</v>
      </c>
      <c r="B251" s="22">
        <v>0</v>
      </c>
      <c r="C251" s="22">
        <f>-COS(Wellpath!L251) / GField</f>
        <v>-6.2465187138758909E-18</v>
      </c>
      <c r="D251" s="22">
        <f>(TAN(Dip) * COS(Wellpath!L251) * SIN(Wellpath!O251)) / GField</f>
        <v>1.887159394319943E-17</v>
      </c>
      <c r="E251" s="20">
        <f>IF(D251="SING",(A252-A250)/2*Model!$W$7*(-SIN(Wellpath!$M251+Wellpath!$Q251) / GField),Model!$W$7*((drdp!B251+drdp!K251)*'ABXY-TI1S'!$B251+(drdp!E251+drdp!N251)*'ABXY-TI1S'!$C251+(drdp!H251+drdp!Q251)*'ABXY-TI1S'!$D251))</f>
        <v>-2.1874271967572027E-18</v>
      </c>
      <c r="F251" s="20">
        <f>IF(D251="SING",(A252-A250)/2*Model!$W$7*(COS(Wellpath!$M251+Wellpath!$Q251) / GField),Model!$W$7*((drdp!C251+drdp!L251)*'ABXY-TI1S'!$B251+(drdp!F251+drdp!O251)*'ABXY-TI1S'!$C251+(drdp!I251+drdp!R251)*'ABXY-TI1S'!$D251))</f>
        <v>5.8611935087296682E-19</v>
      </c>
      <c r="G251" s="20">
        <f>IF(D251="SING",0,Model!$W$7*((drdp!D251+drdp!M251)*'ABXY-TI1S'!$B251+(drdp!G251+drdp!P251)*'ABXY-TI1S'!$C251+(drdp!J251+drdp!S251)*'ABXY-TI1S'!$D251))</f>
        <v>7.4958224566510691E-19</v>
      </c>
      <c r="H251" s="18">
        <f>IF(D251="SING",(A251-A250)/2*Model!$W$7*(-SIN(Wellpath!$M251+Wellpath!$Q251) / GField),Model!$W$7*((drdp!B251)*'ABXY-TI1S'!$B251+(drdp!E251)*'ABXY-TI1S'!$C251+(drdp!H251)*'ABXY-TI1S'!$D251))</f>
        <v>-1.0937135983786014E-18</v>
      </c>
      <c r="I251" s="18">
        <f>IF(D251="SING",(A251-A250)/2*Model!$W$7*(COS(Wellpath!$M251+Wellpath!$Q251) / GField),Model!$W$7*((drdp!C251)*'ABXY-TI1S'!$B251+(drdp!F251)*'ABXY-TI1S'!$C251+(drdp!I251)*'ABXY-TI1S'!$D251))</f>
        <v>2.9305967543648341E-19</v>
      </c>
      <c r="J251" s="18">
        <f>IF(D251="SING",0,Model!$W$7*((drdp!D251)*'ABXY-TI1S'!$B251+(drdp!G251)*'ABXY-TI1S'!$C251+(drdp!J251)*'ABXY-TI1S'!$D251))</f>
        <v>3.7479112283255345E-19</v>
      </c>
      <c r="K251" s="21">
        <f>SUM(E$3:E250)+H251</f>
        <v>-2.6518175452533499</v>
      </c>
      <c r="L251" s="21">
        <f>SUM(F$3:F250)+I251</f>
        <v>-1.054376628930004E-2</v>
      </c>
      <c r="M251" s="21">
        <f>SUM(G$3:G250)+J251</f>
        <v>0.69044993659952769</v>
      </c>
      <c r="N251" s="19">
        <f t="shared" si="19"/>
        <v>7.0321362933135028</v>
      </c>
      <c r="O251" s="19">
        <f t="shared" si="20"/>
        <v>1.1117100756337993E-4</v>
      </c>
      <c r="P251" s="19">
        <f t="shared" si="21"/>
        <v>0.47672111495029179</v>
      </c>
      <c r="Q251" s="19">
        <f t="shared" si="22"/>
        <v>2.7960144439016656E-2</v>
      </c>
      <c r="R251" s="19">
        <f t="shared" si="23"/>
        <v>-1.8309472559936906</v>
      </c>
      <c r="S251" s="19">
        <f t="shared" si="24"/>
        <v>-7.2799427659674502E-3</v>
      </c>
    </row>
    <row r="252" spans="1:19" x14ac:dyDescent="0.25">
      <c r="A252" s="26">
        <f>Wellpath!E252</f>
        <v>7470</v>
      </c>
      <c r="B252" s="22">
        <v>0</v>
      </c>
      <c r="C252" s="22">
        <f>-COS(Wellpath!L252) / GField</f>
        <v>-6.2465187138758909E-18</v>
      </c>
      <c r="D252" s="22">
        <f>(TAN(Dip) * COS(Wellpath!L252) * SIN(Wellpath!O252)) / GField</f>
        <v>1.887159394319943E-17</v>
      </c>
      <c r="E252" s="20">
        <f>IF(D252="SING",(A253-A251)/2*Model!$W$7*(-SIN(Wellpath!$M252+Wellpath!$Q252) / GField),Model!$W$7*((drdp!B252+drdp!K252)*'ABXY-TI1S'!$B252+(drdp!E252+drdp!N252)*'ABXY-TI1S'!$C252+(drdp!H252+drdp!Q252)*'ABXY-TI1S'!$D252))</f>
        <v>-2.1874271967572027E-18</v>
      </c>
      <c r="F252" s="20">
        <f>IF(D252="SING",(A253-A251)/2*Model!$W$7*(COS(Wellpath!$M252+Wellpath!$Q252) / GField),Model!$W$7*((drdp!C252+drdp!L252)*'ABXY-TI1S'!$B252+(drdp!F252+drdp!O252)*'ABXY-TI1S'!$C252+(drdp!I252+drdp!R252)*'ABXY-TI1S'!$D252))</f>
        <v>5.8611935087296682E-19</v>
      </c>
      <c r="G252" s="20">
        <f>IF(D252="SING",0,Model!$W$7*((drdp!D252+drdp!M252)*'ABXY-TI1S'!$B252+(drdp!G252+drdp!P252)*'ABXY-TI1S'!$C252+(drdp!J252+drdp!S252)*'ABXY-TI1S'!$D252))</f>
        <v>7.4958224566510691E-19</v>
      </c>
      <c r="H252" s="18">
        <f>IF(D252="SING",(A252-A251)/2*Model!$W$7*(-SIN(Wellpath!$M252+Wellpath!$Q252) / GField),Model!$W$7*((drdp!B252)*'ABXY-TI1S'!$B252+(drdp!E252)*'ABXY-TI1S'!$C252+(drdp!H252)*'ABXY-TI1S'!$D252))</f>
        <v>-1.0937135983786014E-18</v>
      </c>
      <c r="I252" s="18">
        <f>IF(D252="SING",(A252-A251)/2*Model!$W$7*(COS(Wellpath!$M252+Wellpath!$Q252) / GField),Model!$W$7*((drdp!C252)*'ABXY-TI1S'!$B252+(drdp!F252)*'ABXY-TI1S'!$C252+(drdp!I252)*'ABXY-TI1S'!$D252))</f>
        <v>2.9305967543648341E-19</v>
      </c>
      <c r="J252" s="18">
        <f>IF(D252="SING",0,Model!$W$7*((drdp!D252)*'ABXY-TI1S'!$B252+(drdp!G252)*'ABXY-TI1S'!$C252+(drdp!J252)*'ABXY-TI1S'!$D252))</f>
        <v>3.7479112283255345E-19</v>
      </c>
      <c r="K252" s="21">
        <f>SUM(E$3:E251)+H252</f>
        <v>-2.6518175452533499</v>
      </c>
      <c r="L252" s="21">
        <f>SUM(F$3:F251)+I252</f>
        <v>-1.054376628930004E-2</v>
      </c>
      <c r="M252" s="21">
        <f>SUM(G$3:G251)+J252</f>
        <v>0.69044993659952769</v>
      </c>
      <c r="N252" s="19">
        <f t="shared" si="19"/>
        <v>7.0321362933135028</v>
      </c>
      <c r="O252" s="19">
        <f t="shared" si="20"/>
        <v>1.1117100756337993E-4</v>
      </c>
      <c r="P252" s="19">
        <f t="shared" si="21"/>
        <v>0.47672111495029179</v>
      </c>
      <c r="Q252" s="19">
        <f t="shared" si="22"/>
        <v>2.7960144439016656E-2</v>
      </c>
      <c r="R252" s="19">
        <f t="shared" si="23"/>
        <v>-1.8309472559936906</v>
      </c>
      <c r="S252" s="19">
        <f t="shared" si="24"/>
        <v>-7.2799427659674502E-3</v>
      </c>
    </row>
    <row r="253" spans="1:19" x14ac:dyDescent="0.25">
      <c r="A253" s="26">
        <f>Wellpath!E253</f>
        <v>7500</v>
      </c>
      <c r="B253" s="22">
        <v>0</v>
      </c>
      <c r="C253" s="22">
        <f>-COS(Wellpath!L253) / GField</f>
        <v>-6.2465187138758909E-18</v>
      </c>
      <c r="D253" s="22">
        <f>(TAN(Dip) * COS(Wellpath!L253) * SIN(Wellpath!O253)) / GField</f>
        <v>1.887159394319943E-17</v>
      </c>
      <c r="E253" s="20">
        <f>IF(D253="SING",(A254-A252)/2*Model!$W$7*(-SIN(Wellpath!$M253+Wellpath!$Q253) / GField),Model!$W$7*((drdp!B253+drdp!K253)*'ABXY-TI1S'!$B253+(drdp!E253+drdp!N253)*'ABXY-TI1S'!$C253+(drdp!H253+drdp!Q253)*'ABXY-TI1S'!$D253))</f>
        <v>-2.1874271967572027E-18</v>
      </c>
      <c r="F253" s="20">
        <f>IF(D253="SING",(A254-A252)/2*Model!$W$7*(COS(Wellpath!$M253+Wellpath!$Q253) / GField),Model!$W$7*((drdp!C253+drdp!L253)*'ABXY-TI1S'!$B253+(drdp!F253+drdp!O253)*'ABXY-TI1S'!$C253+(drdp!I253+drdp!R253)*'ABXY-TI1S'!$D253))</f>
        <v>5.8611935087296682E-19</v>
      </c>
      <c r="G253" s="20">
        <f>IF(D253="SING",0,Model!$W$7*((drdp!D253+drdp!M253)*'ABXY-TI1S'!$B253+(drdp!G253+drdp!P253)*'ABXY-TI1S'!$C253+(drdp!J253+drdp!S253)*'ABXY-TI1S'!$D253))</f>
        <v>7.4958224566510691E-19</v>
      </c>
      <c r="H253" s="18">
        <f>IF(D253="SING",(A253-A252)/2*Model!$W$7*(-SIN(Wellpath!$M253+Wellpath!$Q253) / GField),Model!$W$7*((drdp!B253)*'ABXY-TI1S'!$B253+(drdp!E253)*'ABXY-TI1S'!$C253+(drdp!H253)*'ABXY-TI1S'!$D253))</f>
        <v>-1.0937135983786014E-18</v>
      </c>
      <c r="I253" s="18">
        <f>IF(D253="SING",(A253-A252)/2*Model!$W$7*(COS(Wellpath!$M253+Wellpath!$Q253) / GField),Model!$W$7*((drdp!C253)*'ABXY-TI1S'!$B253+(drdp!F253)*'ABXY-TI1S'!$C253+(drdp!I253)*'ABXY-TI1S'!$D253))</f>
        <v>2.9305967543648341E-19</v>
      </c>
      <c r="J253" s="18">
        <f>IF(D253="SING",0,Model!$W$7*((drdp!D253)*'ABXY-TI1S'!$B253+(drdp!G253)*'ABXY-TI1S'!$C253+(drdp!J253)*'ABXY-TI1S'!$D253))</f>
        <v>3.7479112283255345E-19</v>
      </c>
      <c r="K253" s="21">
        <f>SUM(E$3:E252)+H253</f>
        <v>-2.6518175452533499</v>
      </c>
      <c r="L253" s="21">
        <f>SUM(F$3:F252)+I253</f>
        <v>-1.054376628930004E-2</v>
      </c>
      <c r="M253" s="21">
        <f>SUM(G$3:G252)+J253</f>
        <v>0.69044993659952769</v>
      </c>
      <c r="N253" s="19">
        <f t="shared" si="19"/>
        <v>7.0321362933135028</v>
      </c>
      <c r="O253" s="19">
        <f t="shared" si="20"/>
        <v>1.1117100756337993E-4</v>
      </c>
      <c r="P253" s="19">
        <f t="shared" si="21"/>
        <v>0.47672111495029179</v>
      </c>
      <c r="Q253" s="19">
        <f t="shared" si="22"/>
        <v>2.7960144439016656E-2</v>
      </c>
      <c r="R253" s="19">
        <f t="shared" si="23"/>
        <v>-1.8309472559936906</v>
      </c>
      <c r="S253" s="19">
        <f t="shared" si="24"/>
        <v>-7.2799427659674502E-3</v>
      </c>
    </row>
    <row r="254" spans="1:19" x14ac:dyDescent="0.25">
      <c r="A254" s="26">
        <f>Wellpath!E254</f>
        <v>7530</v>
      </c>
      <c r="B254" s="22">
        <v>0</v>
      </c>
      <c r="C254" s="22">
        <f>-COS(Wellpath!L254) / GField</f>
        <v>-6.2465187138758909E-18</v>
      </c>
      <c r="D254" s="22">
        <f>(TAN(Dip) * COS(Wellpath!L254) * SIN(Wellpath!O254)) / GField</f>
        <v>1.887159394319943E-17</v>
      </c>
      <c r="E254" s="20">
        <f>IF(D254="SING",(A255-A253)/2*Model!$W$7*(-SIN(Wellpath!$M254+Wellpath!$Q254) / GField),Model!$W$7*((drdp!B254+drdp!K254)*'ABXY-TI1S'!$B254+(drdp!E254+drdp!N254)*'ABXY-TI1S'!$C254+(drdp!H254+drdp!Q254)*'ABXY-TI1S'!$D254))</f>
        <v>-2.1874271967572027E-18</v>
      </c>
      <c r="F254" s="20">
        <f>IF(D254="SING",(A255-A253)/2*Model!$W$7*(COS(Wellpath!$M254+Wellpath!$Q254) / GField),Model!$W$7*((drdp!C254+drdp!L254)*'ABXY-TI1S'!$B254+(drdp!F254+drdp!O254)*'ABXY-TI1S'!$C254+(drdp!I254+drdp!R254)*'ABXY-TI1S'!$D254))</f>
        <v>5.8611935087296682E-19</v>
      </c>
      <c r="G254" s="20">
        <f>IF(D254="SING",0,Model!$W$7*((drdp!D254+drdp!M254)*'ABXY-TI1S'!$B254+(drdp!G254+drdp!P254)*'ABXY-TI1S'!$C254+(drdp!J254+drdp!S254)*'ABXY-TI1S'!$D254))</f>
        <v>7.4958224566510691E-19</v>
      </c>
      <c r="H254" s="18">
        <f>IF(D254="SING",(A254-A253)/2*Model!$W$7*(-SIN(Wellpath!$M254+Wellpath!$Q254) / GField),Model!$W$7*((drdp!B254)*'ABXY-TI1S'!$B254+(drdp!E254)*'ABXY-TI1S'!$C254+(drdp!H254)*'ABXY-TI1S'!$D254))</f>
        <v>-1.0937135983786014E-18</v>
      </c>
      <c r="I254" s="18">
        <f>IF(D254="SING",(A254-A253)/2*Model!$W$7*(COS(Wellpath!$M254+Wellpath!$Q254) / GField),Model!$W$7*((drdp!C254)*'ABXY-TI1S'!$B254+(drdp!F254)*'ABXY-TI1S'!$C254+(drdp!I254)*'ABXY-TI1S'!$D254))</f>
        <v>2.9305967543648341E-19</v>
      </c>
      <c r="J254" s="18">
        <f>IF(D254="SING",0,Model!$W$7*((drdp!D254)*'ABXY-TI1S'!$B254+(drdp!G254)*'ABXY-TI1S'!$C254+(drdp!J254)*'ABXY-TI1S'!$D254))</f>
        <v>3.7479112283255345E-19</v>
      </c>
      <c r="K254" s="21">
        <f>SUM(E$3:E253)+H254</f>
        <v>-2.6518175452533499</v>
      </c>
      <c r="L254" s="21">
        <f>SUM(F$3:F253)+I254</f>
        <v>-1.054376628930004E-2</v>
      </c>
      <c r="M254" s="21">
        <f>SUM(G$3:G253)+J254</f>
        <v>0.69044993659952769</v>
      </c>
      <c r="N254" s="19">
        <f t="shared" si="19"/>
        <v>7.0321362933135028</v>
      </c>
      <c r="O254" s="19">
        <f t="shared" si="20"/>
        <v>1.1117100756337993E-4</v>
      </c>
      <c r="P254" s="19">
        <f t="shared" si="21"/>
        <v>0.47672111495029179</v>
      </c>
      <c r="Q254" s="19">
        <f t="shared" si="22"/>
        <v>2.7960144439016656E-2</v>
      </c>
      <c r="R254" s="19">
        <f t="shared" si="23"/>
        <v>-1.8309472559936906</v>
      </c>
      <c r="S254" s="19">
        <f t="shared" si="24"/>
        <v>-7.2799427659674502E-3</v>
      </c>
    </row>
    <row r="255" spans="1:19" x14ac:dyDescent="0.25">
      <c r="A255" s="26">
        <f>Wellpath!E255</f>
        <v>7560</v>
      </c>
      <c r="B255" s="22">
        <v>0</v>
      </c>
      <c r="C255" s="22">
        <f>-COS(Wellpath!L255) / GField</f>
        <v>-6.2465187138758909E-18</v>
      </c>
      <c r="D255" s="22">
        <f>(TAN(Dip) * COS(Wellpath!L255) * SIN(Wellpath!O255)) / GField</f>
        <v>1.887159394319943E-17</v>
      </c>
      <c r="E255" s="20">
        <f>IF(D255="SING",(A256-A254)/2*Model!$W$7*(-SIN(Wellpath!$M255+Wellpath!$Q255) / GField),Model!$W$7*((drdp!B255+drdp!K255)*'ABXY-TI1S'!$B255+(drdp!E255+drdp!N255)*'ABXY-TI1S'!$C255+(drdp!H255+drdp!Q255)*'ABXY-TI1S'!$D255))</f>
        <v>-2.1874271967572027E-18</v>
      </c>
      <c r="F255" s="20">
        <f>IF(D255="SING",(A256-A254)/2*Model!$W$7*(COS(Wellpath!$M255+Wellpath!$Q255) / GField),Model!$W$7*((drdp!C255+drdp!L255)*'ABXY-TI1S'!$B255+(drdp!F255+drdp!O255)*'ABXY-TI1S'!$C255+(drdp!I255+drdp!R255)*'ABXY-TI1S'!$D255))</f>
        <v>5.8611935087296682E-19</v>
      </c>
      <c r="G255" s="20">
        <f>IF(D255="SING",0,Model!$W$7*((drdp!D255+drdp!M255)*'ABXY-TI1S'!$B255+(drdp!G255+drdp!P255)*'ABXY-TI1S'!$C255+(drdp!J255+drdp!S255)*'ABXY-TI1S'!$D255))</f>
        <v>7.4958224566510691E-19</v>
      </c>
      <c r="H255" s="18">
        <f>IF(D255="SING",(A255-A254)/2*Model!$W$7*(-SIN(Wellpath!$M255+Wellpath!$Q255) / GField),Model!$W$7*((drdp!B255)*'ABXY-TI1S'!$B255+(drdp!E255)*'ABXY-TI1S'!$C255+(drdp!H255)*'ABXY-TI1S'!$D255))</f>
        <v>-1.0937135983786014E-18</v>
      </c>
      <c r="I255" s="18">
        <f>IF(D255="SING",(A255-A254)/2*Model!$W$7*(COS(Wellpath!$M255+Wellpath!$Q255) / GField),Model!$W$7*((drdp!C255)*'ABXY-TI1S'!$B255+(drdp!F255)*'ABXY-TI1S'!$C255+(drdp!I255)*'ABXY-TI1S'!$D255))</f>
        <v>2.9305967543648341E-19</v>
      </c>
      <c r="J255" s="18">
        <f>IF(D255="SING",0,Model!$W$7*((drdp!D255)*'ABXY-TI1S'!$B255+(drdp!G255)*'ABXY-TI1S'!$C255+(drdp!J255)*'ABXY-TI1S'!$D255))</f>
        <v>3.7479112283255345E-19</v>
      </c>
      <c r="K255" s="21">
        <f>SUM(E$3:E254)+H255</f>
        <v>-2.6518175452533499</v>
      </c>
      <c r="L255" s="21">
        <f>SUM(F$3:F254)+I255</f>
        <v>-1.054376628930004E-2</v>
      </c>
      <c r="M255" s="21">
        <f>SUM(G$3:G254)+J255</f>
        <v>0.69044993659952769</v>
      </c>
      <c r="N255" s="19">
        <f t="shared" si="19"/>
        <v>7.0321362933135028</v>
      </c>
      <c r="O255" s="19">
        <f t="shared" si="20"/>
        <v>1.1117100756337993E-4</v>
      </c>
      <c r="P255" s="19">
        <f t="shared" si="21"/>
        <v>0.47672111495029179</v>
      </c>
      <c r="Q255" s="19">
        <f t="shared" si="22"/>
        <v>2.7960144439016656E-2</v>
      </c>
      <c r="R255" s="19">
        <f t="shared" si="23"/>
        <v>-1.8309472559936906</v>
      </c>
      <c r="S255" s="19">
        <f t="shared" si="24"/>
        <v>-7.2799427659674502E-3</v>
      </c>
    </row>
    <row r="256" spans="1:19" x14ac:dyDescent="0.25">
      <c r="A256" s="26">
        <f>Wellpath!E256</f>
        <v>7590</v>
      </c>
      <c r="B256" s="22">
        <v>0</v>
      </c>
      <c r="C256" s="22">
        <f>-COS(Wellpath!L256) / GField</f>
        <v>-6.2465187138758909E-18</v>
      </c>
      <c r="D256" s="22">
        <f>(TAN(Dip) * COS(Wellpath!L256) * SIN(Wellpath!O256)) / GField</f>
        <v>1.887159394319943E-17</v>
      </c>
      <c r="E256" s="20">
        <f>IF(D256="SING",(A257-A255)/2*Model!$W$7*(-SIN(Wellpath!$M256+Wellpath!$Q256) / GField),Model!$W$7*((drdp!B256+drdp!K256)*'ABXY-TI1S'!$B256+(drdp!E256+drdp!N256)*'ABXY-TI1S'!$C256+(drdp!H256+drdp!Q256)*'ABXY-TI1S'!$D256))</f>
        <v>-2.1874271967572027E-18</v>
      </c>
      <c r="F256" s="20">
        <f>IF(D256="SING",(A257-A255)/2*Model!$W$7*(COS(Wellpath!$M256+Wellpath!$Q256) / GField),Model!$W$7*((drdp!C256+drdp!L256)*'ABXY-TI1S'!$B256+(drdp!F256+drdp!O256)*'ABXY-TI1S'!$C256+(drdp!I256+drdp!R256)*'ABXY-TI1S'!$D256))</f>
        <v>5.8611935087296682E-19</v>
      </c>
      <c r="G256" s="20">
        <f>IF(D256="SING",0,Model!$W$7*((drdp!D256+drdp!M256)*'ABXY-TI1S'!$B256+(drdp!G256+drdp!P256)*'ABXY-TI1S'!$C256+(drdp!J256+drdp!S256)*'ABXY-TI1S'!$D256))</f>
        <v>7.4958224566510691E-19</v>
      </c>
      <c r="H256" s="18">
        <f>IF(D256="SING",(A256-A255)/2*Model!$W$7*(-SIN(Wellpath!$M256+Wellpath!$Q256) / GField),Model!$W$7*((drdp!B256)*'ABXY-TI1S'!$B256+(drdp!E256)*'ABXY-TI1S'!$C256+(drdp!H256)*'ABXY-TI1S'!$D256))</f>
        <v>-1.0937135983786014E-18</v>
      </c>
      <c r="I256" s="18">
        <f>IF(D256="SING",(A256-A255)/2*Model!$W$7*(COS(Wellpath!$M256+Wellpath!$Q256) / GField),Model!$W$7*((drdp!C256)*'ABXY-TI1S'!$B256+(drdp!F256)*'ABXY-TI1S'!$C256+(drdp!I256)*'ABXY-TI1S'!$D256))</f>
        <v>2.9305967543648341E-19</v>
      </c>
      <c r="J256" s="18">
        <f>IF(D256="SING",0,Model!$W$7*((drdp!D256)*'ABXY-TI1S'!$B256+(drdp!G256)*'ABXY-TI1S'!$C256+(drdp!J256)*'ABXY-TI1S'!$D256))</f>
        <v>3.7479112283255345E-19</v>
      </c>
      <c r="K256" s="21">
        <f>SUM(E$3:E255)+H256</f>
        <v>-2.6518175452533499</v>
      </c>
      <c r="L256" s="21">
        <f>SUM(F$3:F255)+I256</f>
        <v>-1.054376628930004E-2</v>
      </c>
      <c r="M256" s="21">
        <f>SUM(G$3:G255)+J256</f>
        <v>0.69044993659952769</v>
      </c>
      <c r="N256" s="19">
        <f t="shared" si="19"/>
        <v>7.0321362933135028</v>
      </c>
      <c r="O256" s="19">
        <f t="shared" si="20"/>
        <v>1.1117100756337993E-4</v>
      </c>
      <c r="P256" s="19">
        <f t="shared" si="21"/>
        <v>0.47672111495029179</v>
      </c>
      <c r="Q256" s="19">
        <f t="shared" si="22"/>
        <v>2.7960144439016656E-2</v>
      </c>
      <c r="R256" s="19">
        <f t="shared" si="23"/>
        <v>-1.8309472559936906</v>
      </c>
      <c r="S256" s="19">
        <f t="shared" si="24"/>
        <v>-7.2799427659674502E-3</v>
      </c>
    </row>
    <row r="257" spans="1:19" x14ac:dyDescent="0.25">
      <c r="A257" s="26">
        <f>Wellpath!E257</f>
        <v>7620</v>
      </c>
      <c r="B257" s="22">
        <v>0</v>
      </c>
      <c r="C257" s="22">
        <f>-COS(Wellpath!L257) / GField</f>
        <v>-6.2465187138758909E-18</v>
      </c>
      <c r="D257" s="22">
        <f>(TAN(Dip) * COS(Wellpath!L257) * SIN(Wellpath!O257)) / GField</f>
        <v>1.887159394319943E-17</v>
      </c>
      <c r="E257" s="20">
        <f>IF(D257="SING",(A258-A256)/2*Model!$W$7*(-SIN(Wellpath!$M257+Wellpath!$Q257) / GField),Model!$W$7*((drdp!B257+drdp!K257)*'ABXY-TI1S'!$B257+(drdp!E257+drdp!N257)*'ABXY-TI1S'!$C257+(drdp!H257+drdp!Q257)*'ABXY-TI1S'!$D257))</f>
        <v>-2.1874271967572027E-18</v>
      </c>
      <c r="F257" s="20">
        <f>IF(D257="SING",(A258-A256)/2*Model!$W$7*(COS(Wellpath!$M257+Wellpath!$Q257) / GField),Model!$W$7*((drdp!C257+drdp!L257)*'ABXY-TI1S'!$B257+(drdp!F257+drdp!O257)*'ABXY-TI1S'!$C257+(drdp!I257+drdp!R257)*'ABXY-TI1S'!$D257))</f>
        <v>5.8611935087296682E-19</v>
      </c>
      <c r="G257" s="20">
        <f>IF(D257="SING",0,Model!$W$7*((drdp!D257+drdp!M257)*'ABXY-TI1S'!$B257+(drdp!G257+drdp!P257)*'ABXY-TI1S'!$C257+(drdp!J257+drdp!S257)*'ABXY-TI1S'!$D257))</f>
        <v>7.4958224566510691E-19</v>
      </c>
      <c r="H257" s="18">
        <f>IF(D257="SING",(A257-A256)/2*Model!$W$7*(-SIN(Wellpath!$M257+Wellpath!$Q257) / GField),Model!$W$7*((drdp!B257)*'ABXY-TI1S'!$B257+(drdp!E257)*'ABXY-TI1S'!$C257+(drdp!H257)*'ABXY-TI1S'!$D257))</f>
        <v>-1.0937135983786014E-18</v>
      </c>
      <c r="I257" s="18">
        <f>IF(D257="SING",(A257-A256)/2*Model!$W$7*(COS(Wellpath!$M257+Wellpath!$Q257) / GField),Model!$W$7*((drdp!C257)*'ABXY-TI1S'!$B257+(drdp!F257)*'ABXY-TI1S'!$C257+(drdp!I257)*'ABXY-TI1S'!$D257))</f>
        <v>2.9305967543648341E-19</v>
      </c>
      <c r="J257" s="18">
        <f>IF(D257="SING",0,Model!$W$7*((drdp!D257)*'ABXY-TI1S'!$B257+(drdp!G257)*'ABXY-TI1S'!$C257+(drdp!J257)*'ABXY-TI1S'!$D257))</f>
        <v>3.7479112283255345E-19</v>
      </c>
      <c r="K257" s="21">
        <f>SUM(E$3:E256)+H257</f>
        <v>-2.6518175452533499</v>
      </c>
      <c r="L257" s="21">
        <f>SUM(F$3:F256)+I257</f>
        <v>-1.054376628930004E-2</v>
      </c>
      <c r="M257" s="21">
        <f>SUM(G$3:G256)+J257</f>
        <v>0.69044993659952769</v>
      </c>
      <c r="N257" s="19">
        <f t="shared" si="19"/>
        <v>7.0321362933135028</v>
      </c>
      <c r="O257" s="19">
        <f t="shared" si="20"/>
        <v>1.1117100756337993E-4</v>
      </c>
      <c r="P257" s="19">
        <f t="shared" si="21"/>
        <v>0.47672111495029179</v>
      </c>
      <c r="Q257" s="19">
        <f t="shared" si="22"/>
        <v>2.7960144439016656E-2</v>
      </c>
      <c r="R257" s="19">
        <f t="shared" si="23"/>
        <v>-1.8309472559936906</v>
      </c>
      <c r="S257" s="19">
        <f t="shared" si="24"/>
        <v>-7.2799427659674502E-3</v>
      </c>
    </row>
    <row r="258" spans="1:19" x14ac:dyDescent="0.25">
      <c r="A258" s="26">
        <f>Wellpath!E258</f>
        <v>7650</v>
      </c>
      <c r="B258" s="22">
        <v>0</v>
      </c>
      <c r="C258" s="22">
        <f>-COS(Wellpath!L258) / GField</f>
        <v>-6.2465187138758909E-18</v>
      </c>
      <c r="D258" s="22">
        <f>(TAN(Dip) * COS(Wellpath!L258) * SIN(Wellpath!O258)) / GField</f>
        <v>1.887159394319943E-17</v>
      </c>
      <c r="E258" s="20">
        <f>IF(D258="SING",(A259-A257)/2*Model!$W$7*(-SIN(Wellpath!$M258+Wellpath!$Q258) / GField),Model!$W$7*((drdp!B258+drdp!K258)*'ABXY-TI1S'!$B258+(drdp!E258+drdp!N258)*'ABXY-TI1S'!$C258+(drdp!H258+drdp!Q258)*'ABXY-TI1S'!$D258))</f>
        <v>-2.1874271967572027E-18</v>
      </c>
      <c r="F258" s="20">
        <f>IF(D258="SING",(A259-A257)/2*Model!$W$7*(COS(Wellpath!$M258+Wellpath!$Q258) / GField),Model!$W$7*((drdp!C258+drdp!L258)*'ABXY-TI1S'!$B258+(drdp!F258+drdp!O258)*'ABXY-TI1S'!$C258+(drdp!I258+drdp!R258)*'ABXY-TI1S'!$D258))</f>
        <v>5.8611935087296682E-19</v>
      </c>
      <c r="G258" s="20">
        <f>IF(D258="SING",0,Model!$W$7*((drdp!D258+drdp!M258)*'ABXY-TI1S'!$B258+(drdp!G258+drdp!P258)*'ABXY-TI1S'!$C258+(drdp!J258+drdp!S258)*'ABXY-TI1S'!$D258))</f>
        <v>7.4958224566510691E-19</v>
      </c>
      <c r="H258" s="18">
        <f>IF(D258="SING",(A258-A257)/2*Model!$W$7*(-SIN(Wellpath!$M258+Wellpath!$Q258) / GField),Model!$W$7*((drdp!B258)*'ABXY-TI1S'!$B258+(drdp!E258)*'ABXY-TI1S'!$C258+(drdp!H258)*'ABXY-TI1S'!$D258))</f>
        <v>-1.0937135983786014E-18</v>
      </c>
      <c r="I258" s="18">
        <f>IF(D258="SING",(A258-A257)/2*Model!$W$7*(COS(Wellpath!$M258+Wellpath!$Q258) / GField),Model!$W$7*((drdp!C258)*'ABXY-TI1S'!$B258+(drdp!F258)*'ABXY-TI1S'!$C258+(drdp!I258)*'ABXY-TI1S'!$D258))</f>
        <v>2.9305967543648341E-19</v>
      </c>
      <c r="J258" s="18">
        <f>IF(D258="SING",0,Model!$W$7*((drdp!D258)*'ABXY-TI1S'!$B258+(drdp!G258)*'ABXY-TI1S'!$C258+(drdp!J258)*'ABXY-TI1S'!$D258))</f>
        <v>3.7479112283255345E-19</v>
      </c>
      <c r="K258" s="21">
        <f>SUM(E$3:E257)+H258</f>
        <v>-2.6518175452533499</v>
      </c>
      <c r="L258" s="21">
        <f>SUM(F$3:F257)+I258</f>
        <v>-1.054376628930004E-2</v>
      </c>
      <c r="M258" s="21">
        <f>SUM(G$3:G257)+J258</f>
        <v>0.69044993659952769</v>
      </c>
      <c r="N258" s="19">
        <f t="shared" si="19"/>
        <v>7.0321362933135028</v>
      </c>
      <c r="O258" s="19">
        <f t="shared" si="20"/>
        <v>1.1117100756337993E-4</v>
      </c>
      <c r="P258" s="19">
        <f t="shared" si="21"/>
        <v>0.47672111495029179</v>
      </c>
      <c r="Q258" s="19">
        <f t="shared" si="22"/>
        <v>2.7960144439016656E-2</v>
      </c>
      <c r="R258" s="19">
        <f t="shared" si="23"/>
        <v>-1.8309472559936906</v>
      </c>
      <c r="S258" s="19">
        <f t="shared" si="24"/>
        <v>-7.2799427659674502E-3</v>
      </c>
    </row>
    <row r="259" spans="1:19" x14ac:dyDescent="0.25">
      <c r="A259" s="26">
        <f>Wellpath!E259</f>
        <v>7680</v>
      </c>
      <c r="B259" s="22">
        <v>0</v>
      </c>
      <c r="C259" s="22">
        <f>-COS(Wellpath!L259) / GField</f>
        <v>-6.2465187138758909E-18</v>
      </c>
      <c r="D259" s="22">
        <f>(TAN(Dip) * COS(Wellpath!L259) * SIN(Wellpath!O259)) / GField</f>
        <v>1.887159394319943E-17</v>
      </c>
      <c r="E259" s="20">
        <f>IF(D259="SING",(A260-A258)/2*Model!$W$7*(-SIN(Wellpath!$M259+Wellpath!$Q259) / GField),Model!$W$7*((drdp!B259+drdp!K259)*'ABXY-TI1S'!$B259+(drdp!E259+drdp!N259)*'ABXY-TI1S'!$C259+(drdp!H259+drdp!Q259)*'ABXY-TI1S'!$D259))</f>
        <v>-2.1874271967572027E-18</v>
      </c>
      <c r="F259" s="20">
        <f>IF(D259="SING",(A260-A258)/2*Model!$W$7*(COS(Wellpath!$M259+Wellpath!$Q259) / GField),Model!$W$7*((drdp!C259+drdp!L259)*'ABXY-TI1S'!$B259+(drdp!F259+drdp!O259)*'ABXY-TI1S'!$C259+(drdp!I259+drdp!R259)*'ABXY-TI1S'!$D259))</f>
        <v>5.8611935087296682E-19</v>
      </c>
      <c r="G259" s="20">
        <f>IF(D259="SING",0,Model!$W$7*((drdp!D259+drdp!M259)*'ABXY-TI1S'!$B259+(drdp!G259+drdp!P259)*'ABXY-TI1S'!$C259+(drdp!J259+drdp!S259)*'ABXY-TI1S'!$D259))</f>
        <v>7.4958224566510691E-19</v>
      </c>
      <c r="H259" s="18">
        <f>IF(D259="SING",(A259-A258)/2*Model!$W$7*(-SIN(Wellpath!$M259+Wellpath!$Q259) / GField),Model!$W$7*((drdp!B259)*'ABXY-TI1S'!$B259+(drdp!E259)*'ABXY-TI1S'!$C259+(drdp!H259)*'ABXY-TI1S'!$D259))</f>
        <v>-1.0937135983786014E-18</v>
      </c>
      <c r="I259" s="18">
        <f>IF(D259="SING",(A259-A258)/2*Model!$W$7*(COS(Wellpath!$M259+Wellpath!$Q259) / GField),Model!$W$7*((drdp!C259)*'ABXY-TI1S'!$B259+(drdp!F259)*'ABXY-TI1S'!$C259+(drdp!I259)*'ABXY-TI1S'!$D259))</f>
        <v>2.9305967543648341E-19</v>
      </c>
      <c r="J259" s="18">
        <f>IF(D259="SING",0,Model!$W$7*((drdp!D259)*'ABXY-TI1S'!$B259+(drdp!G259)*'ABXY-TI1S'!$C259+(drdp!J259)*'ABXY-TI1S'!$D259))</f>
        <v>3.7479112283255345E-19</v>
      </c>
      <c r="K259" s="21">
        <f>SUM(E$3:E258)+H259</f>
        <v>-2.6518175452533499</v>
      </c>
      <c r="L259" s="21">
        <f>SUM(F$3:F258)+I259</f>
        <v>-1.054376628930004E-2</v>
      </c>
      <c r="M259" s="21">
        <f>SUM(G$3:G258)+J259</f>
        <v>0.69044993659952769</v>
      </c>
      <c r="N259" s="19">
        <f t="shared" si="19"/>
        <v>7.0321362933135028</v>
      </c>
      <c r="O259" s="19">
        <f t="shared" si="20"/>
        <v>1.1117100756337993E-4</v>
      </c>
      <c r="P259" s="19">
        <f t="shared" si="21"/>
        <v>0.47672111495029179</v>
      </c>
      <c r="Q259" s="19">
        <f t="shared" si="22"/>
        <v>2.7960144439016656E-2</v>
      </c>
      <c r="R259" s="19">
        <f t="shared" si="23"/>
        <v>-1.8309472559936906</v>
      </c>
      <c r="S259" s="19">
        <f t="shared" si="24"/>
        <v>-7.2799427659674502E-3</v>
      </c>
    </row>
    <row r="260" spans="1:19" x14ac:dyDescent="0.25">
      <c r="A260" s="26">
        <f>Wellpath!E260</f>
        <v>7710</v>
      </c>
      <c r="B260" s="22">
        <v>0</v>
      </c>
      <c r="C260" s="22">
        <f>-COS(Wellpath!L260) / GField</f>
        <v>-6.2465187138758909E-18</v>
      </c>
      <c r="D260" s="22">
        <f>(TAN(Dip) * COS(Wellpath!L260) * SIN(Wellpath!O260)) / GField</f>
        <v>1.887159394319943E-17</v>
      </c>
      <c r="E260" s="20">
        <f>IF(D260="SING",(A261-A259)/2*Model!$W$7*(-SIN(Wellpath!$M260+Wellpath!$Q260) / GField),Model!$W$7*((drdp!B260+drdp!K260)*'ABXY-TI1S'!$B260+(drdp!E260+drdp!N260)*'ABXY-TI1S'!$C260+(drdp!H260+drdp!Q260)*'ABXY-TI1S'!$D260))</f>
        <v>-2.1874271967572027E-18</v>
      </c>
      <c r="F260" s="20">
        <f>IF(D260="SING",(A261-A259)/2*Model!$W$7*(COS(Wellpath!$M260+Wellpath!$Q260) / GField),Model!$W$7*((drdp!C260+drdp!L260)*'ABXY-TI1S'!$B260+(drdp!F260+drdp!O260)*'ABXY-TI1S'!$C260+(drdp!I260+drdp!R260)*'ABXY-TI1S'!$D260))</f>
        <v>5.8611935087296682E-19</v>
      </c>
      <c r="G260" s="20">
        <f>IF(D260="SING",0,Model!$W$7*((drdp!D260+drdp!M260)*'ABXY-TI1S'!$B260+(drdp!G260+drdp!P260)*'ABXY-TI1S'!$C260+(drdp!J260+drdp!S260)*'ABXY-TI1S'!$D260))</f>
        <v>7.4958224566510691E-19</v>
      </c>
      <c r="H260" s="18">
        <f>IF(D260="SING",(A260-A259)/2*Model!$W$7*(-SIN(Wellpath!$M260+Wellpath!$Q260) / GField),Model!$W$7*((drdp!B260)*'ABXY-TI1S'!$B260+(drdp!E260)*'ABXY-TI1S'!$C260+(drdp!H260)*'ABXY-TI1S'!$D260))</f>
        <v>-1.0937135983786014E-18</v>
      </c>
      <c r="I260" s="18">
        <f>IF(D260="SING",(A260-A259)/2*Model!$W$7*(COS(Wellpath!$M260+Wellpath!$Q260) / GField),Model!$W$7*((drdp!C260)*'ABXY-TI1S'!$B260+(drdp!F260)*'ABXY-TI1S'!$C260+(drdp!I260)*'ABXY-TI1S'!$D260))</f>
        <v>2.9305967543648341E-19</v>
      </c>
      <c r="J260" s="18">
        <f>IF(D260="SING",0,Model!$W$7*((drdp!D260)*'ABXY-TI1S'!$B260+(drdp!G260)*'ABXY-TI1S'!$C260+(drdp!J260)*'ABXY-TI1S'!$D260))</f>
        <v>3.7479112283255345E-19</v>
      </c>
      <c r="K260" s="21">
        <f>SUM(E$3:E259)+H260</f>
        <v>-2.6518175452533499</v>
      </c>
      <c r="L260" s="21">
        <f>SUM(F$3:F259)+I260</f>
        <v>-1.054376628930004E-2</v>
      </c>
      <c r="M260" s="21">
        <f>SUM(G$3:G259)+J260</f>
        <v>0.69044993659952769</v>
      </c>
      <c r="N260" s="19">
        <f t="shared" si="19"/>
        <v>7.0321362933135028</v>
      </c>
      <c r="O260" s="19">
        <f t="shared" si="20"/>
        <v>1.1117100756337993E-4</v>
      </c>
      <c r="P260" s="19">
        <f t="shared" si="21"/>
        <v>0.47672111495029179</v>
      </c>
      <c r="Q260" s="19">
        <f t="shared" si="22"/>
        <v>2.7960144439016656E-2</v>
      </c>
      <c r="R260" s="19">
        <f t="shared" si="23"/>
        <v>-1.8309472559936906</v>
      </c>
      <c r="S260" s="19">
        <f t="shared" si="24"/>
        <v>-7.2799427659674502E-3</v>
      </c>
    </row>
    <row r="261" spans="1:19" x14ac:dyDescent="0.25">
      <c r="A261" s="26">
        <f>Wellpath!E261</f>
        <v>7740</v>
      </c>
      <c r="B261" s="22">
        <v>0</v>
      </c>
      <c r="C261" s="22">
        <f>-COS(Wellpath!L261) / GField</f>
        <v>-6.2465187138758909E-18</v>
      </c>
      <c r="D261" s="22">
        <f>(TAN(Dip) * COS(Wellpath!L261) * SIN(Wellpath!O261)) / GField</f>
        <v>1.887159394319943E-17</v>
      </c>
      <c r="E261" s="20">
        <f>IF(D261="SING",(A262-A260)/2*Model!$W$7*(-SIN(Wellpath!$M261+Wellpath!$Q261) / GField),Model!$W$7*((drdp!B261+drdp!K261)*'ABXY-TI1S'!$B261+(drdp!E261+drdp!N261)*'ABXY-TI1S'!$C261+(drdp!H261+drdp!Q261)*'ABXY-TI1S'!$D261))</f>
        <v>-2.1874271967572027E-18</v>
      </c>
      <c r="F261" s="20">
        <f>IF(D261="SING",(A262-A260)/2*Model!$W$7*(COS(Wellpath!$M261+Wellpath!$Q261) / GField),Model!$W$7*((drdp!C261+drdp!L261)*'ABXY-TI1S'!$B261+(drdp!F261+drdp!O261)*'ABXY-TI1S'!$C261+(drdp!I261+drdp!R261)*'ABXY-TI1S'!$D261))</f>
        <v>5.8611935087296682E-19</v>
      </c>
      <c r="G261" s="20">
        <f>IF(D261="SING",0,Model!$W$7*((drdp!D261+drdp!M261)*'ABXY-TI1S'!$B261+(drdp!G261+drdp!P261)*'ABXY-TI1S'!$C261+(drdp!J261+drdp!S261)*'ABXY-TI1S'!$D261))</f>
        <v>7.4958224566510691E-19</v>
      </c>
      <c r="H261" s="18">
        <f>IF(D261="SING",(A261-A260)/2*Model!$W$7*(-SIN(Wellpath!$M261+Wellpath!$Q261) / GField),Model!$W$7*((drdp!B261)*'ABXY-TI1S'!$B261+(drdp!E261)*'ABXY-TI1S'!$C261+(drdp!H261)*'ABXY-TI1S'!$D261))</f>
        <v>-1.0937135983786014E-18</v>
      </c>
      <c r="I261" s="18">
        <f>IF(D261="SING",(A261-A260)/2*Model!$W$7*(COS(Wellpath!$M261+Wellpath!$Q261) / GField),Model!$W$7*((drdp!C261)*'ABXY-TI1S'!$B261+(drdp!F261)*'ABXY-TI1S'!$C261+(drdp!I261)*'ABXY-TI1S'!$D261))</f>
        <v>2.9305967543648341E-19</v>
      </c>
      <c r="J261" s="18">
        <f>IF(D261="SING",0,Model!$W$7*((drdp!D261)*'ABXY-TI1S'!$B261+(drdp!G261)*'ABXY-TI1S'!$C261+(drdp!J261)*'ABXY-TI1S'!$D261))</f>
        <v>3.7479112283255345E-19</v>
      </c>
      <c r="K261" s="21">
        <f>SUM(E$3:E260)+H261</f>
        <v>-2.6518175452533499</v>
      </c>
      <c r="L261" s="21">
        <f>SUM(F$3:F260)+I261</f>
        <v>-1.054376628930004E-2</v>
      </c>
      <c r="M261" s="21">
        <f>SUM(G$3:G260)+J261</f>
        <v>0.69044993659952769</v>
      </c>
      <c r="N261" s="19">
        <f t="shared" si="19"/>
        <v>7.0321362933135028</v>
      </c>
      <c r="O261" s="19">
        <f t="shared" si="20"/>
        <v>1.1117100756337993E-4</v>
      </c>
      <c r="P261" s="19">
        <f t="shared" si="21"/>
        <v>0.47672111495029179</v>
      </c>
      <c r="Q261" s="19">
        <f t="shared" si="22"/>
        <v>2.7960144439016656E-2</v>
      </c>
      <c r="R261" s="19">
        <f t="shared" si="23"/>
        <v>-1.8309472559936906</v>
      </c>
      <c r="S261" s="19">
        <f t="shared" si="24"/>
        <v>-7.2799427659674502E-3</v>
      </c>
    </row>
    <row r="262" spans="1:19" x14ac:dyDescent="0.25">
      <c r="A262" s="26">
        <f>Wellpath!E262</f>
        <v>7770</v>
      </c>
      <c r="B262" s="22">
        <v>0</v>
      </c>
      <c r="C262" s="22">
        <f>-COS(Wellpath!L262) / GField</f>
        <v>-6.2465187138758909E-18</v>
      </c>
      <c r="D262" s="22">
        <f>(TAN(Dip) * COS(Wellpath!L262) * SIN(Wellpath!O262)) / GField</f>
        <v>1.887159394319943E-17</v>
      </c>
      <c r="E262" s="20">
        <f>IF(D262="SING",(A263-A261)/2*Model!$W$7*(-SIN(Wellpath!$M262+Wellpath!$Q262) / GField),Model!$W$7*((drdp!B262+drdp!K262)*'ABXY-TI1S'!$B262+(drdp!E262+drdp!N262)*'ABXY-TI1S'!$C262+(drdp!H262+drdp!Q262)*'ABXY-TI1S'!$D262))</f>
        <v>-2.1874271967572027E-18</v>
      </c>
      <c r="F262" s="20">
        <f>IF(D262="SING",(A263-A261)/2*Model!$W$7*(COS(Wellpath!$M262+Wellpath!$Q262) / GField),Model!$W$7*((drdp!C262+drdp!L262)*'ABXY-TI1S'!$B262+(drdp!F262+drdp!O262)*'ABXY-TI1S'!$C262+(drdp!I262+drdp!R262)*'ABXY-TI1S'!$D262))</f>
        <v>5.8611935087296682E-19</v>
      </c>
      <c r="G262" s="20">
        <f>IF(D262="SING",0,Model!$W$7*((drdp!D262+drdp!M262)*'ABXY-TI1S'!$B262+(drdp!G262+drdp!P262)*'ABXY-TI1S'!$C262+(drdp!J262+drdp!S262)*'ABXY-TI1S'!$D262))</f>
        <v>7.4958224566510691E-19</v>
      </c>
      <c r="H262" s="18">
        <f>IF(D262="SING",(A262-A261)/2*Model!$W$7*(-SIN(Wellpath!$M262+Wellpath!$Q262) / GField),Model!$W$7*((drdp!B262)*'ABXY-TI1S'!$B262+(drdp!E262)*'ABXY-TI1S'!$C262+(drdp!H262)*'ABXY-TI1S'!$D262))</f>
        <v>-1.0937135983786014E-18</v>
      </c>
      <c r="I262" s="18">
        <f>IF(D262="SING",(A262-A261)/2*Model!$W$7*(COS(Wellpath!$M262+Wellpath!$Q262) / GField),Model!$W$7*((drdp!C262)*'ABXY-TI1S'!$B262+(drdp!F262)*'ABXY-TI1S'!$C262+(drdp!I262)*'ABXY-TI1S'!$D262))</f>
        <v>2.9305967543648341E-19</v>
      </c>
      <c r="J262" s="18">
        <f>IF(D262="SING",0,Model!$W$7*((drdp!D262)*'ABXY-TI1S'!$B262+(drdp!G262)*'ABXY-TI1S'!$C262+(drdp!J262)*'ABXY-TI1S'!$D262))</f>
        <v>3.7479112283255345E-19</v>
      </c>
      <c r="K262" s="21">
        <f>SUM(E$3:E261)+H262</f>
        <v>-2.6518175452533499</v>
      </c>
      <c r="L262" s="21">
        <f>SUM(F$3:F261)+I262</f>
        <v>-1.054376628930004E-2</v>
      </c>
      <c r="M262" s="21">
        <f>SUM(G$3:G261)+J262</f>
        <v>0.69044993659952769</v>
      </c>
      <c r="N262" s="19">
        <f t="shared" ref="N262:N270" si="25">K262^2</f>
        <v>7.0321362933135028</v>
      </c>
      <c r="O262" s="19">
        <f t="shared" ref="O262:O270" si="26">L262^2</f>
        <v>1.1117100756337993E-4</v>
      </c>
      <c r="P262" s="19">
        <f t="shared" ref="P262:P270" si="27">M262^2</f>
        <v>0.47672111495029179</v>
      </c>
      <c r="Q262" s="19">
        <f t="shared" ref="Q262:Q270" si="28">K262*L262</f>
        <v>2.7960144439016656E-2</v>
      </c>
      <c r="R262" s="19">
        <f t="shared" ref="R262:R270" si="29">K262*M262</f>
        <v>-1.8309472559936906</v>
      </c>
      <c r="S262" s="19">
        <f t="shared" ref="S262:S270" si="30">L262*M262</f>
        <v>-7.2799427659674502E-3</v>
      </c>
    </row>
    <row r="263" spans="1:19" x14ac:dyDescent="0.25">
      <c r="A263" s="26">
        <f>Wellpath!E263</f>
        <v>7800</v>
      </c>
      <c r="B263" s="22">
        <v>0</v>
      </c>
      <c r="C263" s="22">
        <f>-COS(Wellpath!L263) / GField</f>
        <v>-6.2465187138758909E-18</v>
      </c>
      <c r="D263" s="22">
        <f>(TAN(Dip) * COS(Wellpath!L263) * SIN(Wellpath!O263)) / GField</f>
        <v>1.887159394319943E-17</v>
      </c>
      <c r="E263" s="20">
        <f>IF(D263="SING",(A264-A262)/2*Model!$W$7*(-SIN(Wellpath!$M263+Wellpath!$Q263) / GField),Model!$W$7*((drdp!B263+drdp!K263)*'ABXY-TI1S'!$B263+(drdp!E263+drdp!N263)*'ABXY-TI1S'!$C263+(drdp!H263+drdp!Q263)*'ABXY-TI1S'!$D263))</f>
        <v>-2.1874271967572027E-18</v>
      </c>
      <c r="F263" s="20">
        <f>IF(D263="SING",(A264-A262)/2*Model!$W$7*(COS(Wellpath!$M263+Wellpath!$Q263) / GField),Model!$W$7*((drdp!C263+drdp!L263)*'ABXY-TI1S'!$B263+(drdp!F263+drdp!O263)*'ABXY-TI1S'!$C263+(drdp!I263+drdp!R263)*'ABXY-TI1S'!$D263))</f>
        <v>5.8611935087296682E-19</v>
      </c>
      <c r="G263" s="20">
        <f>IF(D263="SING",0,Model!$W$7*((drdp!D263+drdp!M263)*'ABXY-TI1S'!$B263+(drdp!G263+drdp!P263)*'ABXY-TI1S'!$C263+(drdp!J263+drdp!S263)*'ABXY-TI1S'!$D263))</f>
        <v>7.4958224566510691E-19</v>
      </c>
      <c r="H263" s="18">
        <f>IF(D263="SING",(A263-A262)/2*Model!$W$7*(-SIN(Wellpath!$M263+Wellpath!$Q263) / GField),Model!$W$7*((drdp!B263)*'ABXY-TI1S'!$B263+(drdp!E263)*'ABXY-TI1S'!$C263+(drdp!H263)*'ABXY-TI1S'!$D263))</f>
        <v>-1.0937135983786014E-18</v>
      </c>
      <c r="I263" s="18">
        <f>IF(D263="SING",(A263-A262)/2*Model!$W$7*(COS(Wellpath!$M263+Wellpath!$Q263) / GField),Model!$W$7*((drdp!C263)*'ABXY-TI1S'!$B263+(drdp!F263)*'ABXY-TI1S'!$C263+(drdp!I263)*'ABXY-TI1S'!$D263))</f>
        <v>2.9305967543648341E-19</v>
      </c>
      <c r="J263" s="18">
        <f>IF(D263="SING",0,Model!$W$7*((drdp!D263)*'ABXY-TI1S'!$B263+(drdp!G263)*'ABXY-TI1S'!$C263+(drdp!J263)*'ABXY-TI1S'!$D263))</f>
        <v>3.7479112283255345E-19</v>
      </c>
      <c r="K263" s="21">
        <f>SUM(E$3:E262)+H263</f>
        <v>-2.6518175452533499</v>
      </c>
      <c r="L263" s="21">
        <f>SUM(F$3:F262)+I263</f>
        <v>-1.054376628930004E-2</v>
      </c>
      <c r="M263" s="21">
        <f>SUM(G$3:G262)+J263</f>
        <v>0.69044993659952769</v>
      </c>
      <c r="N263" s="19">
        <f t="shared" si="25"/>
        <v>7.0321362933135028</v>
      </c>
      <c r="O263" s="19">
        <f t="shared" si="26"/>
        <v>1.1117100756337993E-4</v>
      </c>
      <c r="P263" s="19">
        <f t="shared" si="27"/>
        <v>0.47672111495029179</v>
      </c>
      <c r="Q263" s="19">
        <f t="shared" si="28"/>
        <v>2.7960144439016656E-2</v>
      </c>
      <c r="R263" s="19">
        <f t="shared" si="29"/>
        <v>-1.8309472559936906</v>
      </c>
      <c r="S263" s="19">
        <f t="shared" si="30"/>
        <v>-7.2799427659674502E-3</v>
      </c>
    </row>
    <row r="264" spans="1:19" x14ac:dyDescent="0.25">
      <c r="A264" s="26">
        <f>Wellpath!E264</f>
        <v>7830</v>
      </c>
      <c r="B264" s="22">
        <v>0</v>
      </c>
      <c r="C264" s="22">
        <f>-COS(Wellpath!L264) / GField</f>
        <v>-6.2465187138758909E-18</v>
      </c>
      <c r="D264" s="22">
        <f>(TAN(Dip) * COS(Wellpath!L264) * SIN(Wellpath!O264)) / GField</f>
        <v>1.887159394319943E-17</v>
      </c>
      <c r="E264" s="20">
        <f>IF(D264="SING",(A265-A263)/2*Model!$W$7*(-SIN(Wellpath!$M264+Wellpath!$Q264) / GField),Model!$W$7*((drdp!B264+drdp!K264)*'ABXY-TI1S'!$B264+(drdp!E264+drdp!N264)*'ABXY-TI1S'!$C264+(drdp!H264+drdp!Q264)*'ABXY-TI1S'!$D264))</f>
        <v>-2.1874271967572027E-18</v>
      </c>
      <c r="F264" s="20">
        <f>IF(D264="SING",(A265-A263)/2*Model!$W$7*(COS(Wellpath!$M264+Wellpath!$Q264) / GField),Model!$W$7*((drdp!C264+drdp!L264)*'ABXY-TI1S'!$B264+(drdp!F264+drdp!O264)*'ABXY-TI1S'!$C264+(drdp!I264+drdp!R264)*'ABXY-TI1S'!$D264))</f>
        <v>5.8611935087296682E-19</v>
      </c>
      <c r="G264" s="20">
        <f>IF(D264="SING",0,Model!$W$7*((drdp!D264+drdp!M264)*'ABXY-TI1S'!$B264+(drdp!G264+drdp!P264)*'ABXY-TI1S'!$C264+(drdp!J264+drdp!S264)*'ABXY-TI1S'!$D264))</f>
        <v>7.4958224566510691E-19</v>
      </c>
      <c r="H264" s="18">
        <f>IF(D264="SING",(A264-A263)/2*Model!$W$7*(-SIN(Wellpath!$M264+Wellpath!$Q264) / GField),Model!$W$7*((drdp!B264)*'ABXY-TI1S'!$B264+(drdp!E264)*'ABXY-TI1S'!$C264+(drdp!H264)*'ABXY-TI1S'!$D264))</f>
        <v>-1.0937135983786014E-18</v>
      </c>
      <c r="I264" s="18">
        <f>IF(D264="SING",(A264-A263)/2*Model!$W$7*(COS(Wellpath!$M264+Wellpath!$Q264) / GField),Model!$W$7*((drdp!C264)*'ABXY-TI1S'!$B264+(drdp!F264)*'ABXY-TI1S'!$C264+(drdp!I264)*'ABXY-TI1S'!$D264))</f>
        <v>2.9305967543648341E-19</v>
      </c>
      <c r="J264" s="18">
        <f>IF(D264="SING",0,Model!$W$7*((drdp!D264)*'ABXY-TI1S'!$B264+(drdp!G264)*'ABXY-TI1S'!$C264+(drdp!J264)*'ABXY-TI1S'!$D264))</f>
        <v>3.7479112283255345E-19</v>
      </c>
      <c r="K264" s="21">
        <f>SUM(E$3:E263)+H264</f>
        <v>-2.6518175452533499</v>
      </c>
      <c r="L264" s="21">
        <f>SUM(F$3:F263)+I264</f>
        <v>-1.054376628930004E-2</v>
      </c>
      <c r="M264" s="21">
        <f>SUM(G$3:G263)+J264</f>
        <v>0.69044993659952769</v>
      </c>
      <c r="N264" s="19">
        <f t="shared" si="25"/>
        <v>7.0321362933135028</v>
      </c>
      <c r="O264" s="19">
        <f t="shared" si="26"/>
        <v>1.1117100756337993E-4</v>
      </c>
      <c r="P264" s="19">
        <f t="shared" si="27"/>
        <v>0.47672111495029179</v>
      </c>
      <c r="Q264" s="19">
        <f t="shared" si="28"/>
        <v>2.7960144439016656E-2</v>
      </c>
      <c r="R264" s="19">
        <f t="shared" si="29"/>
        <v>-1.8309472559936906</v>
      </c>
      <c r="S264" s="19">
        <f t="shared" si="30"/>
        <v>-7.2799427659674502E-3</v>
      </c>
    </row>
    <row r="265" spans="1:19" x14ac:dyDescent="0.25">
      <c r="A265" s="26">
        <f>Wellpath!E265</f>
        <v>7860</v>
      </c>
      <c r="B265" s="22">
        <v>0</v>
      </c>
      <c r="C265" s="22">
        <f>-COS(Wellpath!L265) / GField</f>
        <v>-6.2465187138758909E-18</v>
      </c>
      <c r="D265" s="22">
        <f>(TAN(Dip) * COS(Wellpath!L265) * SIN(Wellpath!O265)) / GField</f>
        <v>1.887159394319943E-17</v>
      </c>
      <c r="E265" s="20">
        <f>IF(D265="SING",(A266-A264)/2*Model!$W$7*(-SIN(Wellpath!$M265+Wellpath!$Q265) / GField),Model!$W$7*((drdp!B265+drdp!K265)*'ABXY-TI1S'!$B265+(drdp!E265+drdp!N265)*'ABXY-TI1S'!$C265+(drdp!H265+drdp!Q265)*'ABXY-TI1S'!$D265))</f>
        <v>-2.1874271967572027E-18</v>
      </c>
      <c r="F265" s="20">
        <f>IF(D265="SING",(A266-A264)/2*Model!$W$7*(COS(Wellpath!$M265+Wellpath!$Q265) / GField),Model!$W$7*((drdp!C265+drdp!L265)*'ABXY-TI1S'!$B265+(drdp!F265+drdp!O265)*'ABXY-TI1S'!$C265+(drdp!I265+drdp!R265)*'ABXY-TI1S'!$D265))</f>
        <v>5.8611935087296682E-19</v>
      </c>
      <c r="G265" s="20">
        <f>IF(D265="SING",0,Model!$W$7*((drdp!D265+drdp!M265)*'ABXY-TI1S'!$B265+(drdp!G265+drdp!P265)*'ABXY-TI1S'!$C265+(drdp!J265+drdp!S265)*'ABXY-TI1S'!$D265))</f>
        <v>7.4958224566510691E-19</v>
      </c>
      <c r="H265" s="18">
        <f>IF(D265="SING",(A265-A264)/2*Model!$W$7*(-SIN(Wellpath!$M265+Wellpath!$Q265) / GField),Model!$W$7*((drdp!B265)*'ABXY-TI1S'!$B265+(drdp!E265)*'ABXY-TI1S'!$C265+(drdp!H265)*'ABXY-TI1S'!$D265))</f>
        <v>-1.0937135983786014E-18</v>
      </c>
      <c r="I265" s="18">
        <f>IF(D265="SING",(A265-A264)/2*Model!$W$7*(COS(Wellpath!$M265+Wellpath!$Q265) / GField),Model!$W$7*((drdp!C265)*'ABXY-TI1S'!$B265+(drdp!F265)*'ABXY-TI1S'!$C265+(drdp!I265)*'ABXY-TI1S'!$D265))</f>
        <v>2.9305967543648341E-19</v>
      </c>
      <c r="J265" s="18">
        <f>IF(D265="SING",0,Model!$W$7*((drdp!D265)*'ABXY-TI1S'!$B265+(drdp!G265)*'ABXY-TI1S'!$C265+(drdp!J265)*'ABXY-TI1S'!$D265))</f>
        <v>3.7479112283255345E-19</v>
      </c>
      <c r="K265" s="21">
        <f>SUM(E$3:E264)+H265</f>
        <v>-2.6518175452533499</v>
      </c>
      <c r="L265" s="21">
        <f>SUM(F$3:F264)+I265</f>
        <v>-1.054376628930004E-2</v>
      </c>
      <c r="M265" s="21">
        <f>SUM(G$3:G264)+J265</f>
        <v>0.69044993659952769</v>
      </c>
      <c r="N265" s="19">
        <f t="shared" si="25"/>
        <v>7.0321362933135028</v>
      </c>
      <c r="O265" s="19">
        <f t="shared" si="26"/>
        <v>1.1117100756337993E-4</v>
      </c>
      <c r="P265" s="19">
        <f t="shared" si="27"/>
        <v>0.47672111495029179</v>
      </c>
      <c r="Q265" s="19">
        <f t="shared" si="28"/>
        <v>2.7960144439016656E-2</v>
      </c>
      <c r="R265" s="19">
        <f t="shared" si="29"/>
        <v>-1.8309472559936906</v>
      </c>
      <c r="S265" s="19">
        <f t="shared" si="30"/>
        <v>-7.2799427659674502E-3</v>
      </c>
    </row>
    <row r="266" spans="1:19" x14ac:dyDescent="0.25">
      <c r="A266" s="26">
        <f>Wellpath!E266</f>
        <v>7890</v>
      </c>
      <c r="B266" s="22">
        <v>0</v>
      </c>
      <c r="C266" s="22">
        <f>-COS(Wellpath!L266) / GField</f>
        <v>-6.2465187138758909E-18</v>
      </c>
      <c r="D266" s="22">
        <f>(TAN(Dip) * COS(Wellpath!L266) * SIN(Wellpath!O266)) / GField</f>
        <v>1.887159394319943E-17</v>
      </c>
      <c r="E266" s="20">
        <f>IF(D266="SING",(A267-A265)/2*Model!$W$7*(-SIN(Wellpath!$M266+Wellpath!$Q266) / GField),Model!$W$7*((drdp!B266+drdp!K266)*'ABXY-TI1S'!$B266+(drdp!E266+drdp!N266)*'ABXY-TI1S'!$C266+(drdp!H266+drdp!Q266)*'ABXY-TI1S'!$D266))</f>
        <v>-2.1874271967572027E-18</v>
      </c>
      <c r="F266" s="20">
        <f>IF(D266="SING",(A267-A265)/2*Model!$W$7*(COS(Wellpath!$M266+Wellpath!$Q266) / GField),Model!$W$7*((drdp!C266+drdp!L266)*'ABXY-TI1S'!$B266+(drdp!F266+drdp!O266)*'ABXY-TI1S'!$C266+(drdp!I266+drdp!R266)*'ABXY-TI1S'!$D266))</f>
        <v>5.8611935087296682E-19</v>
      </c>
      <c r="G266" s="20">
        <f>IF(D266="SING",0,Model!$W$7*((drdp!D266+drdp!M266)*'ABXY-TI1S'!$B266+(drdp!G266+drdp!P266)*'ABXY-TI1S'!$C266+(drdp!J266+drdp!S266)*'ABXY-TI1S'!$D266))</f>
        <v>7.4958224566510691E-19</v>
      </c>
      <c r="H266" s="18">
        <f>IF(D266="SING",(A266-A265)/2*Model!$W$7*(-SIN(Wellpath!$M266+Wellpath!$Q266) / GField),Model!$W$7*((drdp!B266)*'ABXY-TI1S'!$B266+(drdp!E266)*'ABXY-TI1S'!$C266+(drdp!H266)*'ABXY-TI1S'!$D266))</f>
        <v>-1.0937135983786014E-18</v>
      </c>
      <c r="I266" s="18">
        <f>IF(D266="SING",(A266-A265)/2*Model!$W$7*(COS(Wellpath!$M266+Wellpath!$Q266) / GField),Model!$W$7*((drdp!C266)*'ABXY-TI1S'!$B266+(drdp!F266)*'ABXY-TI1S'!$C266+(drdp!I266)*'ABXY-TI1S'!$D266))</f>
        <v>2.9305967543648341E-19</v>
      </c>
      <c r="J266" s="18">
        <f>IF(D266="SING",0,Model!$W$7*((drdp!D266)*'ABXY-TI1S'!$B266+(drdp!G266)*'ABXY-TI1S'!$C266+(drdp!J266)*'ABXY-TI1S'!$D266))</f>
        <v>3.7479112283255345E-19</v>
      </c>
      <c r="K266" s="21">
        <f>SUM(E$3:E265)+H266</f>
        <v>-2.6518175452533499</v>
      </c>
      <c r="L266" s="21">
        <f>SUM(F$3:F265)+I266</f>
        <v>-1.054376628930004E-2</v>
      </c>
      <c r="M266" s="21">
        <f>SUM(G$3:G265)+J266</f>
        <v>0.69044993659952769</v>
      </c>
      <c r="N266" s="19">
        <f t="shared" si="25"/>
        <v>7.0321362933135028</v>
      </c>
      <c r="O266" s="19">
        <f t="shared" si="26"/>
        <v>1.1117100756337993E-4</v>
      </c>
      <c r="P266" s="19">
        <f t="shared" si="27"/>
        <v>0.47672111495029179</v>
      </c>
      <c r="Q266" s="19">
        <f t="shared" si="28"/>
        <v>2.7960144439016656E-2</v>
      </c>
      <c r="R266" s="19">
        <f t="shared" si="29"/>
        <v>-1.8309472559936906</v>
      </c>
      <c r="S266" s="19">
        <f t="shared" si="30"/>
        <v>-7.2799427659674502E-3</v>
      </c>
    </row>
    <row r="267" spans="1:19" x14ac:dyDescent="0.25">
      <c r="A267" s="26">
        <f>Wellpath!E267</f>
        <v>7920</v>
      </c>
      <c r="B267" s="22">
        <v>0</v>
      </c>
      <c r="C267" s="22">
        <f>-COS(Wellpath!L267) / GField</f>
        <v>-6.2465187138758909E-18</v>
      </c>
      <c r="D267" s="22">
        <f>(TAN(Dip) * COS(Wellpath!L267) * SIN(Wellpath!O267)) / GField</f>
        <v>1.887159394319943E-17</v>
      </c>
      <c r="E267" s="20">
        <f>IF(D267="SING",(A268-A266)/2*Model!$W$7*(-SIN(Wellpath!$M267+Wellpath!$Q267) / GField),Model!$W$7*((drdp!B267+drdp!K267)*'ABXY-TI1S'!$B267+(drdp!E267+drdp!N267)*'ABXY-TI1S'!$C267+(drdp!H267+drdp!Q267)*'ABXY-TI1S'!$D267))</f>
        <v>-2.1874271967572027E-18</v>
      </c>
      <c r="F267" s="20">
        <f>IF(D267="SING",(A268-A266)/2*Model!$W$7*(COS(Wellpath!$M267+Wellpath!$Q267) / GField),Model!$W$7*((drdp!C267+drdp!L267)*'ABXY-TI1S'!$B267+(drdp!F267+drdp!O267)*'ABXY-TI1S'!$C267+(drdp!I267+drdp!R267)*'ABXY-TI1S'!$D267))</f>
        <v>5.8611935087296682E-19</v>
      </c>
      <c r="G267" s="20">
        <f>IF(D267="SING",0,Model!$W$7*((drdp!D267+drdp!M267)*'ABXY-TI1S'!$B267+(drdp!G267+drdp!P267)*'ABXY-TI1S'!$C267+(drdp!J267+drdp!S267)*'ABXY-TI1S'!$D267))</f>
        <v>7.4958224566510691E-19</v>
      </c>
      <c r="H267" s="18">
        <f>IF(D267="SING",(A267-A266)/2*Model!$W$7*(-SIN(Wellpath!$M267+Wellpath!$Q267) / GField),Model!$W$7*((drdp!B267)*'ABXY-TI1S'!$B267+(drdp!E267)*'ABXY-TI1S'!$C267+(drdp!H267)*'ABXY-TI1S'!$D267))</f>
        <v>-1.0937135983786014E-18</v>
      </c>
      <c r="I267" s="18">
        <f>IF(D267="SING",(A267-A266)/2*Model!$W$7*(COS(Wellpath!$M267+Wellpath!$Q267) / GField),Model!$W$7*((drdp!C267)*'ABXY-TI1S'!$B267+(drdp!F267)*'ABXY-TI1S'!$C267+(drdp!I267)*'ABXY-TI1S'!$D267))</f>
        <v>2.9305967543648341E-19</v>
      </c>
      <c r="J267" s="18">
        <f>IF(D267="SING",0,Model!$W$7*((drdp!D267)*'ABXY-TI1S'!$B267+(drdp!G267)*'ABXY-TI1S'!$C267+(drdp!J267)*'ABXY-TI1S'!$D267))</f>
        <v>3.7479112283255345E-19</v>
      </c>
      <c r="K267" s="21">
        <f>SUM(E$3:E266)+H267</f>
        <v>-2.6518175452533499</v>
      </c>
      <c r="L267" s="21">
        <f>SUM(F$3:F266)+I267</f>
        <v>-1.054376628930004E-2</v>
      </c>
      <c r="M267" s="21">
        <f>SUM(G$3:G266)+J267</f>
        <v>0.69044993659952769</v>
      </c>
      <c r="N267" s="19">
        <f t="shared" si="25"/>
        <v>7.0321362933135028</v>
      </c>
      <c r="O267" s="19">
        <f t="shared" si="26"/>
        <v>1.1117100756337993E-4</v>
      </c>
      <c r="P267" s="19">
        <f t="shared" si="27"/>
        <v>0.47672111495029179</v>
      </c>
      <c r="Q267" s="19">
        <f t="shared" si="28"/>
        <v>2.7960144439016656E-2</v>
      </c>
      <c r="R267" s="19">
        <f t="shared" si="29"/>
        <v>-1.8309472559936906</v>
      </c>
      <c r="S267" s="19">
        <f t="shared" si="30"/>
        <v>-7.2799427659674502E-3</v>
      </c>
    </row>
    <row r="268" spans="1:19" x14ac:dyDescent="0.25">
      <c r="A268" s="26">
        <f>Wellpath!E268</f>
        <v>7950</v>
      </c>
      <c r="B268" s="22">
        <v>0</v>
      </c>
      <c r="C268" s="22">
        <f>-COS(Wellpath!L268) / GField</f>
        <v>-6.2465187138758909E-18</v>
      </c>
      <c r="D268" s="22">
        <f>(TAN(Dip) * COS(Wellpath!L268) * SIN(Wellpath!O268)) / GField</f>
        <v>1.887159394319943E-17</v>
      </c>
      <c r="E268" s="20">
        <f>IF(D268="SING",(A269-A267)/2*Model!$W$7*(-SIN(Wellpath!$M268+Wellpath!$Q268) / GField),Model!$W$7*((drdp!B268+drdp!K268)*'ABXY-TI1S'!$B268+(drdp!E268+drdp!N268)*'ABXY-TI1S'!$C268+(drdp!H268+drdp!Q268)*'ABXY-TI1S'!$D268))</f>
        <v>-2.1874271967572027E-18</v>
      </c>
      <c r="F268" s="20">
        <f>IF(D268="SING",(A269-A267)/2*Model!$W$7*(COS(Wellpath!$M268+Wellpath!$Q268) / GField),Model!$W$7*((drdp!C268+drdp!L268)*'ABXY-TI1S'!$B268+(drdp!F268+drdp!O268)*'ABXY-TI1S'!$C268+(drdp!I268+drdp!R268)*'ABXY-TI1S'!$D268))</f>
        <v>5.8611935087296682E-19</v>
      </c>
      <c r="G268" s="20">
        <f>IF(D268="SING",0,Model!$W$7*((drdp!D268+drdp!M268)*'ABXY-TI1S'!$B268+(drdp!G268+drdp!P268)*'ABXY-TI1S'!$C268+(drdp!J268+drdp!S268)*'ABXY-TI1S'!$D268))</f>
        <v>7.4958224566510691E-19</v>
      </c>
      <c r="H268" s="18">
        <f>IF(D268="SING",(A268-A267)/2*Model!$W$7*(-SIN(Wellpath!$M268+Wellpath!$Q268) / GField),Model!$W$7*((drdp!B268)*'ABXY-TI1S'!$B268+(drdp!E268)*'ABXY-TI1S'!$C268+(drdp!H268)*'ABXY-TI1S'!$D268))</f>
        <v>-1.0937135983786014E-18</v>
      </c>
      <c r="I268" s="18">
        <f>IF(D268="SING",(A268-A267)/2*Model!$W$7*(COS(Wellpath!$M268+Wellpath!$Q268) / GField),Model!$W$7*((drdp!C268)*'ABXY-TI1S'!$B268+(drdp!F268)*'ABXY-TI1S'!$C268+(drdp!I268)*'ABXY-TI1S'!$D268))</f>
        <v>2.9305967543648341E-19</v>
      </c>
      <c r="J268" s="18">
        <f>IF(D268="SING",0,Model!$W$7*((drdp!D268)*'ABXY-TI1S'!$B268+(drdp!G268)*'ABXY-TI1S'!$C268+(drdp!J268)*'ABXY-TI1S'!$D268))</f>
        <v>3.7479112283255345E-19</v>
      </c>
      <c r="K268" s="21">
        <f>SUM(E$3:E267)+H268</f>
        <v>-2.6518175452533499</v>
      </c>
      <c r="L268" s="21">
        <f>SUM(F$3:F267)+I268</f>
        <v>-1.054376628930004E-2</v>
      </c>
      <c r="M268" s="21">
        <f>SUM(G$3:G267)+J268</f>
        <v>0.69044993659952769</v>
      </c>
      <c r="N268" s="19">
        <f t="shared" si="25"/>
        <v>7.0321362933135028</v>
      </c>
      <c r="O268" s="19">
        <f t="shared" si="26"/>
        <v>1.1117100756337993E-4</v>
      </c>
      <c r="P268" s="19">
        <f t="shared" si="27"/>
        <v>0.47672111495029179</v>
      </c>
      <c r="Q268" s="19">
        <f t="shared" si="28"/>
        <v>2.7960144439016656E-2</v>
      </c>
      <c r="R268" s="19">
        <f t="shared" si="29"/>
        <v>-1.8309472559936906</v>
      </c>
      <c r="S268" s="19">
        <f t="shared" si="30"/>
        <v>-7.2799427659674502E-3</v>
      </c>
    </row>
    <row r="269" spans="1:19" x14ac:dyDescent="0.25">
      <c r="A269" s="26">
        <f>Wellpath!E269</f>
        <v>7980</v>
      </c>
      <c r="B269" s="22">
        <v>0</v>
      </c>
      <c r="C269" s="22">
        <f>-COS(Wellpath!L269) / GField</f>
        <v>-6.2465187138758909E-18</v>
      </c>
      <c r="D269" s="22">
        <f>(TAN(Dip) * COS(Wellpath!L269) * SIN(Wellpath!O269)) / GField</f>
        <v>1.887159394319943E-17</v>
      </c>
      <c r="E269" s="20">
        <f>IF(D269="SING",(A270-A268)/2*Model!$W$7*(-SIN(Wellpath!$M269+Wellpath!$Q269) / GField),Model!$W$7*((drdp!B269+drdp!K269)*'ABXY-TI1S'!$B269+(drdp!E269+drdp!N269)*'ABXY-TI1S'!$C269+(drdp!H269+drdp!Q269)*'ABXY-TI1S'!$D269))</f>
        <v>-1.8228559972976684E-18</v>
      </c>
      <c r="F269" s="20">
        <f>IF(D269="SING",(A270-A268)/2*Model!$W$7*(COS(Wellpath!$M269+Wellpath!$Q269) / GField),Model!$W$7*((drdp!C269+drdp!L269)*'ABXY-TI1S'!$B269+(drdp!F269+drdp!O269)*'ABXY-TI1S'!$C269+(drdp!I269+drdp!R269)*'ABXY-TI1S'!$D269))</f>
        <v>4.8843279239413908E-19</v>
      </c>
      <c r="G269" s="20">
        <f>IF(D269="SING",0,Model!$W$7*((drdp!D269+drdp!M269)*'ABXY-TI1S'!$B269+(drdp!G269+drdp!P269)*'ABXY-TI1S'!$C269+(drdp!J269+drdp!S269)*'ABXY-TI1S'!$D269))</f>
        <v>6.2465187138758909E-19</v>
      </c>
      <c r="H269" s="18">
        <f>IF(D269="SING",(A269-A268)/2*Model!$W$7*(-SIN(Wellpath!$M269+Wellpath!$Q269) / GField),Model!$W$7*((drdp!B269)*'ABXY-TI1S'!$B269+(drdp!E269)*'ABXY-TI1S'!$C269+(drdp!H269)*'ABXY-TI1S'!$D269))</f>
        <v>-1.0937135983786014E-18</v>
      </c>
      <c r="I269" s="18">
        <f>IF(D269="SING",(A269-A268)/2*Model!$W$7*(COS(Wellpath!$M269+Wellpath!$Q269) / GField),Model!$W$7*((drdp!C269)*'ABXY-TI1S'!$B269+(drdp!F269)*'ABXY-TI1S'!$C269+(drdp!I269)*'ABXY-TI1S'!$D269))</f>
        <v>2.9305967543648341E-19</v>
      </c>
      <c r="J269" s="18">
        <f>IF(D269="SING",0,Model!$W$7*((drdp!D269)*'ABXY-TI1S'!$B269+(drdp!G269)*'ABXY-TI1S'!$C269+(drdp!J269)*'ABXY-TI1S'!$D269))</f>
        <v>3.7479112283255345E-19</v>
      </c>
      <c r="K269" s="21">
        <f>SUM(E$3:E268)+H269</f>
        <v>-2.6518175452533499</v>
      </c>
      <c r="L269" s="21">
        <f>SUM(F$3:F268)+I269</f>
        <v>-1.054376628930004E-2</v>
      </c>
      <c r="M269" s="21">
        <f>SUM(G$3:G268)+J269</f>
        <v>0.69044993659952769</v>
      </c>
      <c r="N269" s="19">
        <f t="shared" si="25"/>
        <v>7.0321362933135028</v>
      </c>
      <c r="O269" s="19">
        <f t="shared" si="26"/>
        <v>1.1117100756337993E-4</v>
      </c>
      <c r="P269" s="19">
        <f t="shared" si="27"/>
        <v>0.47672111495029179</v>
      </c>
      <c r="Q269" s="19">
        <f t="shared" si="28"/>
        <v>2.7960144439016656E-2</v>
      </c>
      <c r="R269" s="19">
        <f t="shared" si="29"/>
        <v>-1.8309472559936906</v>
      </c>
      <c r="S269" s="19">
        <f t="shared" si="30"/>
        <v>-7.2799427659674502E-3</v>
      </c>
    </row>
    <row r="270" spans="1:19" x14ac:dyDescent="0.25">
      <c r="A270" s="26">
        <f>Wellpath!E270</f>
        <v>8000</v>
      </c>
      <c r="B270" s="22">
        <v>0</v>
      </c>
      <c r="C270" s="22">
        <f>-COS(Wellpath!L270) / GField</f>
        <v>-6.2465187138758909E-18</v>
      </c>
      <c r="D270" s="22">
        <f>(TAN(Dip) * COS(Wellpath!L270) * SIN(Wellpath!O270)) / GField</f>
        <v>1.887159394319943E-17</v>
      </c>
      <c r="E270" s="20">
        <f>IF(D270="SING",(A271-A269)/2*Model!$W$7*(-SIN(Wellpath!$M270+Wellpath!$Q270) / GField),Model!$W$7*((drdp!B270+drdp!K270)*'ABXY-TI1S'!$B270+(drdp!E270+drdp!N270)*'ABXY-TI1S'!$C270+(drdp!H270+drdp!Q270)*'ABXY-TI1S'!$D270))</f>
        <v>2.9092781716870798E-16</v>
      </c>
      <c r="F270" s="20">
        <f>IF(D270="SING",(A271-A269)/2*Model!$W$7*(COS(Wellpath!$M270+Wellpath!$Q270) / GField),Model!$W$7*((drdp!C270+drdp!L270)*'ABXY-TI1S'!$B270+(drdp!F270+drdp!O270)*'ABXY-TI1S'!$C270+(drdp!I270+drdp!R270)*'ABXY-TI1S'!$D270))</f>
        <v>-7.7953873666104601E-17</v>
      </c>
      <c r="G270" s="20">
        <f>IF(D270="SING",0,Model!$W$7*((drdp!D270+drdp!M270)*'ABXY-TI1S'!$B270+(drdp!G270+drdp!P270)*'ABXY-TI1S'!$C270+(drdp!J270+drdp!S270)*'ABXY-TI1S'!$D270))</f>
        <v>-9.9694438673459231E-17</v>
      </c>
      <c r="H270" s="18">
        <f>IF(D270="SING",(A270-A269)/2*Model!$W$7*(-SIN(Wellpath!$M270+Wellpath!$Q270) / GField),Model!$W$7*((drdp!B270)*'ABXY-TI1S'!$B270+(drdp!E270)*'ABXY-TI1S'!$C270+(drdp!H270)*'ABXY-TI1S'!$D270))</f>
        <v>-7.2914239891906745E-19</v>
      </c>
      <c r="I270" s="18">
        <f>IF(D270="SING",(A270-A269)/2*Model!$W$7*(COS(Wellpath!$M270+Wellpath!$Q270) / GField),Model!$W$7*((drdp!C270)*'ABXY-TI1S'!$B270+(drdp!F270)*'ABXY-TI1S'!$C270+(drdp!I270)*'ABXY-TI1S'!$D270))</f>
        <v>1.953731169576556E-19</v>
      </c>
      <c r="J270" s="18">
        <f>IF(D270="SING",0,Model!$W$7*((drdp!D270)*'ABXY-TI1S'!$B270+(drdp!G270)*'ABXY-TI1S'!$C270+(drdp!J270)*'ABXY-TI1S'!$D270))</f>
        <v>2.4986074855503564E-19</v>
      </c>
      <c r="K270" s="21">
        <f>SUM(E$3:E269)+H270</f>
        <v>-2.6518175452533499</v>
      </c>
      <c r="L270" s="21">
        <f>SUM(F$3:F269)+I270</f>
        <v>-1.054376628930004E-2</v>
      </c>
      <c r="M270" s="21">
        <f>SUM(G$3:G269)+J270</f>
        <v>0.69044993659952769</v>
      </c>
      <c r="N270" s="19">
        <f t="shared" si="25"/>
        <v>7.0321362933135028</v>
      </c>
      <c r="O270" s="19">
        <f t="shared" si="26"/>
        <v>1.1117100756337993E-4</v>
      </c>
      <c r="P270" s="19">
        <f t="shared" si="27"/>
        <v>0.47672111495029179</v>
      </c>
      <c r="Q270" s="19">
        <f t="shared" si="28"/>
        <v>2.7960144439016656E-2</v>
      </c>
      <c r="R270" s="19">
        <f t="shared" si="29"/>
        <v>-1.8309472559936906</v>
      </c>
      <c r="S270" s="19">
        <f t="shared" si="30"/>
        <v>-7.2799427659674502E-3</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V270"/>
  <sheetViews>
    <sheetView workbookViewId="0">
      <pane ySplit="2" topLeftCell="A3" activePane="bottomLeft" state="frozen"/>
      <selection activeCell="H39" sqref="H39"/>
      <selection pane="bottomLeft" activeCell="W17" sqref="W17:W18"/>
    </sheetView>
  </sheetViews>
  <sheetFormatPr defaultRowHeight="15" x14ac:dyDescent="0.25"/>
  <cols>
    <col min="1" max="1" width="9.140625" style="1"/>
    <col min="2" max="2" width="9.5703125" style="22" bestFit="1" customWidth="1"/>
    <col min="3" max="3" width="22" style="22" bestFit="1" customWidth="1"/>
    <col min="4"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22"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22"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22" x14ac:dyDescent="0.25">
      <c r="A3" s="26">
        <f>Wellpath!E3</f>
        <v>0</v>
      </c>
      <c r="B3" s="22">
        <v>0</v>
      </c>
      <c r="C3" s="22">
        <v>0</v>
      </c>
      <c r="D3" s="22" t="str">
        <f>IF(ABS(Wellpath!$L3)&lt;VerticalInc,"SING",((TAN((PI()/ 2) - Wellpath!$L3)) - TAN(Dip) * COS(Wellpath!$O3)) / GField)</f>
        <v>SING</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c r="U3" s="25"/>
      <c r="V3" s="25"/>
    </row>
    <row r="4" spans="1:22" x14ac:dyDescent="0.25">
      <c r="A4" s="26">
        <f>Wellpath!E4</f>
        <v>30</v>
      </c>
      <c r="B4" s="22">
        <v>0</v>
      </c>
      <c r="C4" s="22">
        <v>0</v>
      </c>
      <c r="D4" s="22" t="str">
        <f>IF(ABS(Wellpath!$L4)&lt;VerticalInc,"SING",((TAN((PI()/ 2) - Wellpath!$L4)) - TAN(Dip) * COS(Wellpath!$O4)) / GField)</f>
        <v>SING</v>
      </c>
      <c r="E4" s="20">
        <f>IF(D4="SING",(Wellpath!K5-Wellpath!K3)/2*Model!$W$8*(-SIN(Wellpath!M4)) / GField,Model!$W$8*((drdp!B4+drdp!K4)*'ABXY-TI2S'!$B4+(drdp!E4+drdp!N4)*'ABXY-TI2S'!$C4+(drdp!H4+drdp!Q4)*'ABXY-TI2S'!$D4))</f>
        <v>0</v>
      </c>
      <c r="F4" s="20">
        <f>IF(D4="SING",(Wellpath!K5-Wellpath!K3)/2*Model!$W$8*(COS(Wellpath!$M4) / GField),Model!$W$8*((drdp!C4+drdp!L4)*'ABXY-TI2S'!$B4+(drdp!F4+drdp!O4)*'ABXY-TI2S'!$C4+(drdp!I4+drdp!R4)*'ABXY-TI2S'!$D4))</f>
        <v>1.2236594555735138E-2</v>
      </c>
      <c r="G4" s="20">
        <f>IF(D4="SING",0,Model!$W$8*((drdp!D4+drdp!M4)*'ABXY-TI2S'!$B4+(drdp!G4+drdp!P4)*'ABXY-TI2S'!$C4+(drdp!J4+drdp!S4)*'ABXY-TI2S'!$D4))</f>
        <v>0</v>
      </c>
      <c r="H4" s="18">
        <f>IF(D4="SING",(Wellpath!K4-Wellpath!K3)/2*Model!$W$8*(-SIN(Wellpath!$M4) / GField),Model!$W$8*((drdp!B4)*'ABXY-TI2S'!$B4+(drdp!E4)*'ABXY-TI2S'!$C4+(drdp!H4)*'ABXY-TI2S'!$D4))</f>
        <v>0</v>
      </c>
      <c r="I4" s="18">
        <f>IF(D4="SING",(Wellpath!K4-Wellpath!K3)/2*Model!$W$8*(COS(Wellpath!$M4) / GField),Model!$W$8*((drdp!C4)*'ABXY-TI2S'!$B4+(drdp!F4)*'ABXY-TI2S'!$C4+(drdp!I4)*'ABXY-TI2S'!$D4))</f>
        <v>6.1182972778675692E-3</v>
      </c>
      <c r="J4" s="18">
        <f>IF(D4="SING",0,Model!$W$8*((drdp!D4)*'ABXY-TI2S'!$B4+(drdp!G4)*'ABXY-TI2S'!$C4+(drdp!J4)*'ABXY-TI2S'!$D4))</f>
        <v>0</v>
      </c>
      <c r="K4" s="21">
        <f>SUM(E$3:E3)+H4</f>
        <v>0</v>
      </c>
      <c r="L4" s="21">
        <f>SUM(F$3:F3)+I4</f>
        <v>6.1182972778675692E-3</v>
      </c>
      <c r="M4" s="21">
        <f>SUM(G$3:G3)+J4</f>
        <v>0</v>
      </c>
      <c r="N4" s="19">
        <f t="shared" ref="N4:P67" si="1">K4^2</f>
        <v>0</v>
      </c>
      <c r="O4" s="19">
        <f t="shared" si="0"/>
        <v>3.7433561580361707E-5</v>
      </c>
      <c r="P4" s="19">
        <f t="shared" si="0"/>
        <v>0</v>
      </c>
      <c r="Q4" s="19">
        <f t="shared" ref="Q4:Q67" si="2">K4*L4</f>
        <v>0</v>
      </c>
      <c r="R4" s="19">
        <f t="shared" ref="R4:R67" si="3">K4*M4</f>
        <v>0</v>
      </c>
      <c r="S4" s="19">
        <f t="shared" ref="S4:S67" si="4">L4*M4</f>
        <v>0</v>
      </c>
      <c r="U4" s="103"/>
      <c r="V4" s="103"/>
    </row>
    <row r="5" spans="1:22" x14ac:dyDescent="0.25">
      <c r="A5" s="26">
        <f>Wellpath!E5</f>
        <v>60</v>
      </c>
      <c r="B5" s="22">
        <v>0</v>
      </c>
      <c r="C5" s="22">
        <v>0</v>
      </c>
      <c r="D5" s="22" t="str">
        <f>IF(ABS(Wellpath!$L5)&lt;VerticalInc,"SING",((TAN((PI()/ 2) - Wellpath!$L5)) - TAN(Dip) * COS(Wellpath!$O5)) / GField)</f>
        <v>SING</v>
      </c>
      <c r="E5" s="20">
        <f>IF(D5="SING",(Wellpath!K6-Wellpath!K4)/2*Model!$W$8*(-SIN(Wellpath!M5)) / GField,Model!$W$8*((drdp!B5+drdp!K5)*'ABXY-TI2S'!$B5+(drdp!E5+drdp!N5)*'ABXY-TI2S'!$C5+(drdp!H5+drdp!Q5)*'ABXY-TI2S'!$D5))</f>
        <v>0</v>
      </c>
      <c r="F5" s="20">
        <f>IF(D5="SING",(Wellpath!K6-Wellpath!K4)/2*Model!$W$8*(COS(Wellpath!$M5) / GField),Model!$W$8*((drdp!C5+drdp!L5)*'ABXY-TI2S'!$B5+(drdp!F5+drdp!O5)*'ABXY-TI2S'!$C5+(drdp!I5+drdp!R5)*'ABXY-TI2S'!$D5))</f>
        <v>1.2236594555735138E-2</v>
      </c>
      <c r="G5" s="20">
        <f>IF(D5="SING",0,Model!$W$8*((drdp!D5+drdp!M5)*'ABXY-TI2S'!$B5+(drdp!G5+drdp!P5)*'ABXY-TI2S'!$C5+(drdp!J5+drdp!S5)*'ABXY-TI2S'!$D5))</f>
        <v>0</v>
      </c>
      <c r="H5" s="18">
        <f>IF(D5="SING",(Wellpath!K5-Wellpath!K4)/2*Model!$W$8*(-SIN(Wellpath!$M5) / GField),Model!$W$8*((drdp!B5)*'ABXY-TI2S'!$B5+(drdp!E5)*'ABXY-TI2S'!$C5+(drdp!H5)*'ABXY-TI2S'!$D5))</f>
        <v>0</v>
      </c>
      <c r="I5" s="18">
        <f>IF(D5="SING",(Wellpath!K5-Wellpath!K4)/2*Model!$W$8*(COS(Wellpath!$M5) / GField),Model!$W$8*((drdp!C5)*'ABXY-TI2S'!$B5+(drdp!F5)*'ABXY-TI2S'!$C5+(drdp!I5)*'ABXY-TI2S'!$D5))</f>
        <v>6.1182972778675692E-3</v>
      </c>
      <c r="J5" s="18">
        <f>IF(D5="SING",0,Model!$W$8*((drdp!D5)*'ABXY-TI2S'!$B5+(drdp!G5)*'ABXY-TI2S'!$C5+(drdp!J5)*'ABXY-TI2S'!$D5))</f>
        <v>0</v>
      </c>
      <c r="K5" s="21">
        <f>SUM(E$3:E4)+H5</f>
        <v>0</v>
      </c>
      <c r="L5" s="21">
        <f>SUM(F$3:F4)+I5</f>
        <v>1.8354891833602706E-2</v>
      </c>
      <c r="M5" s="21">
        <f>SUM(G$3:G4)+J5</f>
        <v>0</v>
      </c>
      <c r="N5" s="19">
        <f t="shared" si="1"/>
        <v>0</v>
      </c>
      <c r="O5" s="19">
        <f t="shared" si="0"/>
        <v>3.3690205422325532E-4</v>
      </c>
      <c r="P5" s="19">
        <f t="shared" si="0"/>
        <v>0</v>
      </c>
      <c r="Q5" s="19">
        <f t="shared" si="2"/>
        <v>0</v>
      </c>
      <c r="R5" s="19">
        <f t="shared" si="3"/>
        <v>0</v>
      </c>
      <c r="S5" s="19">
        <f t="shared" si="4"/>
        <v>0</v>
      </c>
      <c r="U5" s="103"/>
      <c r="V5" s="103"/>
    </row>
    <row r="6" spans="1:22" x14ac:dyDescent="0.25">
      <c r="A6" s="26">
        <f>Wellpath!E6</f>
        <v>90</v>
      </c>
      <c r="B6" s="22">
        <v>0</v>
      </c>
      <c r="C6" s="22">
        <v>0</v>
      </c>
      <c r="D6" s="22" t="str">
        <f>IF(ABS(Wellpath!$L6)&lt;VerticalInc,"SING",((TAN((PI()/ 2) - Wellpath!$L6)) - TAN(Dip) * COS(Wellpath!$O6)) / GField)</f>
        <v>SING</v>
      </c>
      <c r="E6" s="20">
        <f>IF(D6="SING",(Wellpath!K7-Wellpath!K5)/2*Model!$W$8*(-SIN(Wellpath!M6)) / GField,Model!$W$8*((drdp!B6+drdp!K6)*'ABXY-TI2S'!$B6+(drdp!E6+drdp!N6)*'ABXY-TI2S'!$C6+(drdp!H6+drdp!Q6)*'ABXY-TI2S'!$D6))</f>
        <v>0</v>
      </c>
      <c r="F6" s="20">
        <f>IF(D6="SING",(Wellpath!K7-Wellpath!K5)/2*Model!$W$8*(COS(Wellpath!$M6) / GField),Model!$W$8*((drdp!C6+drdp!L6)*'ABXY-TI2S'!$B6+(drdp!F6+drdp!O6)*'ABXY-TI2S'!$C6+(drdp!I6+drdp!R6)*'ABXY-TI2S'!$D6))</f>
        <v>1.2236594555735138E-2</v>
      </c>
      <c r="G6" s="20">
        <f>IF(D6="SING",0,Model!$W$8*((drdp!D6+drdp!M6)*'ABXY-TI2S'!$B6+(drdp!G6+drdp!P6)*'ABXY-TI2S'!$C6+(drdp!J6+drdp!S6)*'ABXY-TI2S'!$D6))</f>
        <v>0</v>
      </c>
      <c r="H6" s="18">
        <f>IF(D6="SING",(Wellpath!K6-Wellpath!K5)/2*Model!$W$8*(-SIN(Wellpath!$M6) / GField),Model!$W$8*((drdp!B6)*'ABXY-TI2S'!$B6+(drdp!E6)*'ABXY-TI2S'!$C6+(drdp!H6)*'ABXY-TI2S'!$D6))</f>
        <v>0</v>
      </c>
      <c r="I6" s="18">
        <f>IF(D6="SING",(Wellpath!K6-Wellpath!K5)/2*Model!$W$8*(COS(Wellpath!$M6) / GField),Model!$W$8*((drdp!C6)*'ABXY-TI2S'!$B6+(drdp!F6)*'ABXY-TI2S'!$C6+(drdp!I6)*'ABXY-TI2S'!$D6))</f>
        <v>6.1182972778675692E-3</v>
      </c>
      <c r="J6" s="18">
        <f>IF(D6="SING",0,Model!$W$8*((drdp!D6)*'ABXY-TI2S'!$B6+(drdp!G6)*'ABXY-TI2S'!$C6+(drdp!J6)*'ABXY-TI2S'!$D6))</f>
        <v>0</v>
      </c>
      <c r="K6" s="21">
        <f>SUM(E$3:E5)+H6</f>
        <v>0</v>
      </c>
      <c r="L6" s="21">
        <f>SUM(F$3:F5)+I6</f>
        <v>3.0591486389337848E-2</v>
      </c>
      <c r="M6" s="21">
        <f>SUM(G$3:G5)+J6</f>
        <v>0</v>
      </c>
      <c r="N6" s="19">
        <f t="shared" si="1"/>
        <v>0</v>
      </c>
      <c r="O6" s="19">
        <f t="shared" si="0"/>
        <v>9.3583903950904279E-4</v>
      </c>
      <c r="P6" s="19">
        <f t="shared" si="0"/>
        <v>0</v>
      </c>
      <c r="Q6" s="19">
        <f t="shared" si="2"/>
        <v>0</v>
      </c>
      <c r="R6" s="19">
        <f t="shared" si="3"/>
        <v>0</v>
      </c>
      <c r="S6" s="19">
        <f t="shared" si="4"/>
        <v>0</v>
      </c>
      <c r="U6" s="103"/>
      <c r="V6" s="103"/>
    </row>
    <row r="7" spans="1:22" x14ac:dyDescent="0.25">
      <c r="A7" s="26">
        <f>Wellpath!E7</f>
        <v>120</v>
      </c>
      <c r="B7" s="22">
        <v>0</v>
      </c>
      <c r="C7" s="22">
        <v>0</v>
      </c>
      <c r="D7" s="22" t="str">
        <f>IF(ABS(Wellpath!$L7)&lt;VerticalInc,"SING",((TAN((PI()/ 2) - Wellpath!$L7)) - TAN(Dip) * COS(Wellpath!$O7)) / GField)</f>
        <v>SING</v>
      </c>
      <c r="E7" s="20">
        <f>IF(D7="SING",(Wellpath!K8-Wellpath!K6)/2*Model!$W$8*(-SIN(Wellpath!M7)) / GField,Model!$W$8*((drdp!B7+drdp!K7)*'ABXY-TI2S'!$B7+(drdp!E7+drdp!N7)*'ABXY-TI2S'!$C7+(drdp!H7+drdp!Q7)*'ABXY-TI2S'!$D7))</f>
        <v>0</v>
      </c>
      <c r="F7" s="20">
        <f>IF(D7="SING",(Wellpath!K8-Wellpath!K6)/2*Model!$W$8*(COS(Wellpath!$M7) / GField),Model!$W$8*((drdp!C7+drdp!L7)*'ABXY-TI2S'!$B7+(drdp!F7+drdp!O7)*'ABXY-TI2S'!$C7+(drdp!I7+drdp!R7)*'ABXY-TI2S'!$D7))</f>
        <v>1.2236594555735138E-2</v>
      </c>
      <c r="G7" s="20">
        <f>IF(D7="SING",0,Model!$W$8*((drdp!D7+drdp!M7)*'ABXY-TI2S'!$B7+(drdp!G7+drdp!P7)*'ABXY-TI2S'!$C7+(drdp!J7+drdp!S7)*'ABXY-TI2S'!$D7))</f>
        <v>0</v>
      </c>
      <c r="H7" s="18">
        <f>IF(D7="SING",(Wellpath!K7-Wellpath!K6)/2*Model!$W$8*(-SIN(Wellpath!$M7) / GField),Model!$W$8*((drdp!B7)*'ABXY-TI2S'!$B7+(drdp!E7)*'ABXY-TI2S'!$C7+(drdp!H7)*'ABXY-TI2S'!$D7))</f>
        <v>0</v>
      </c>
      <c r="I7" s="18">
        <f>IF(D7="SING",(Wellpath!K7-Wellpath!K6)/2*Model!$W$8*(COS(Wellpath!$M7) / GField),Model!$W$8*((drdp!C7)*'ABXY-TI2S'!$B7+(drdp!F7)*'ABXY-TI2S'!$C7+(drdp!I7)*'ABXY-TI2S'!$D7))</f>
        <v>6.1182972778675692E-3</v>
      </c>
      <c r="J7" s="18">
        <f>IF(D7="SING",0,Model!$W$8*((drdp!D7)*'ABXY-TI2S'!$B7+(drdp!G7)*'ABXY-TI2S'!$C7+(drdp!J7)*'ABXY-TI2S'!$D7))</f>
        <v>0</v>
      </c>
      <c r="K7" s="21">
        <f>SUM(E$3:E6)+H7</f>
        <v>0</v>
      </c>
      <c r="L7" s="21">
        <f>SUM(F$3:F6)+I7</f>
        <v>4.2828080945072983E-2</v>
      </c>
      <c r="M7" s="21">
        <f>SUM(G$3:G6)+J7</f>
        <v>0</v>
      </c>
      <c r="N7" s="19">
        <f t="shared" si="1"/>
        <v>0</v>
      </c>
      <c r="O7" s="19">
        <f t="shared" si="0"/>
        <v>1.8342445174377236E-3</v>
      </c>
      <c r="P7" s="19">
        <f t="shared" si="0"/>
        <v>0</v>
      </c>
      <c r="Q7" s="19">
        <f t="shared" si="2"/>
        <v>0</v>
      </c>
      <c r="R7" s="19">
        <f t="shared" si="3"/>
        <v>0</v>
      </c>
      <c r="S7" s="19">
        <f t="shared" si="4"/>
        <v>0</v>
      </c>
      <c r="U7" s="103"/>
      <c r="V7" s="103"/>
    </row>
    <row r="8" spans="1:22" x14ac:dyDescent="0.25">
      <c r="A8" s="26">
        <f>Wellpath!E8</f>
        <v>150</v>
      </c>
      <c r="B8" s="22">
        <v>0</v>
      </c>
      <c r="C8" s="22">
        <v>0</v>
      </c>
      <c r="D8" s="22" t="str">
        <f>IF(ABS(Wellpath!$L8)&lt;VerticalInc,"SING",((TAN((PI()/ 2) - Wellpath!$L8)) - TAN(Dip) * COS(Wellpath!$O8)) / GField)</f>
        <v>SING</v>
      </c>
      <c r="E8" s="20">
        <f>IF(D8="SING",(Wellpath!K9-Wellpath!K7)/2*Model!$W$8*(-SIN(Wellpath!M8)) / GField,Model!$W$8*((drdp!B8+drdp!K8)*'ABXY-TI2S'!$B8+(drdp!E8+drdp!N8)*'ABXY-TI2S'!$C8+(drdp!H8+drdp!Q8)*'ABXY-TI2S'!$D8))</f>
        <v>0</v>
      </c>
      <c r="F8" s="20">
        <f>IF(D8="SING",(Wellpath!K9-Wellpath!K7)/2*Model!$W$8*(COS(Wellpath!$M8) / GField),Model!$W$8*((drdp!C8+drdp!L8)*'ABXY-TI2S'!$B8+(drdp!F8+drdp!O8)*'ABXY-TI2S'!$C8+(drdp!I8+drdp!R8)*'ABXY-TI2S'!$D8))</f>
        <v>1.2236594555735138E-2</v>
      </c>
      <c r="G8" s="20">
        <f>IF(D8="SING",0,Model!$W$8*((drdp!D8+drdp!M8)*'ABXY-TI2S'!$B8+(drdp!G8+drdp!P8)*'ABXY-TI2S'!$C8+(drdp!J8+drdp!S8)*'ABXY-TI2S'!$D8))</f>
        <v>0</v>
      </c>
      <c r="H8" s="18">
        <f>IF(D8="SING",(Wellpath!K8-Wellpath!K7)/2*Model!$W$8*(-SIN(Wellpath!$M8) / GField),Model!$W$8*((drdp!B8)*'ABXY-TI2S'!$B8+(drdp!E8)*'ABXY-TI2S'!$C8+(drdp!H8)*'ABXY-TI2S'!$D8))</f>
        <v>0</v>
      </c>
      <c r="I8" s="18">
        <f>IF(D8="SING",(Wellpath!K8-Wellpath!K7)/2*Model!$W$8*(COS(Wellpath!$M8) / GField),Model!$W$8*((drdp!C8)*'ABXY-TI2S'!$B8+(drdp!F8)*'ABXY-TI2S'!$C8+(drdp!I8)*'ABXY-TI2S'!$D8))</f>
        <v>6.1182972778675692E-3</v>
      </c>
      <c r="J8" s="18">
        <f>IF(D8="SING",0,Model!$W$8*((drdp!D8)*'ABXY-TI2S'!$B8+(drdp!G8)*'ABXY-TI2S'!$C8+(drdp!J8)*'ABXY-TI2S'!$D8))</f>
        <v>0</v>
      </c>
      <c r="K8" s="21">
        <f>SUM(E$3:E7)+H8</f>
        <v>0</v>
      </c>
      <c r="L8" s="21">
        <f>SUM(F$3:F7)+I8</f>
        <v>5.5064675500808125E-2</v>
      </c>
      <c r="M8" s="21">
        <f>SUM(G$3:G7)+J8</f>
        <v>0</v>
      </c>
      <c r="N8" s="19">
        <f t="shared" si="1"/>
        <v>0</v>
      </c>
      <c r="O8" s="19">
        <f t="shared" si="0"/>
        <v>3.0321184880092986E-3</v>
      </c>
      <c r="P8" s="19">
        <f t="shared" si="0"/>
        <v>0</v>
      </c>
      <c r="Q8" s="19">
        <f t="shared" si="2"/>
        <v>0</v>
      </c>
      <c r="R8" s="19">
        <f t="shared" si="3"/>
        <v>0</v>
      </c>
      <c r="S8" s="19">
        <f t="shared" si="4"/>
        <v>0</v>
      </c>
      <c r="U8" s="103"/>
      <c r="V8" s="103"/>
    </row>
    <row r="9" spans="1:22" x14ac:dyDescent="0.25">
      <c r="A9" s="26">
        <f>Wellpath!E9</f>
        <v>180</v>
      </c>
      <c r="B9" s="22">
        <v>0</v>
      </c>
      <c r="C9" s="22">
        <v>0</v>
      </c>
      <c r="D9" s="22" t="str">
        <f>IF(ABS(Wellpath!$L9)&lt;VerticalInc,"SING",((TAN((PI()/ 2) - Wellpath!$L9)) - TAN(Dip) * COS(Wellpath!$O9)) / GField)</f>
        <v>SING</v>
      </c>
      <c r="E9" s="20">
        <f>IF(D9="SING",(Wellpath!K10-Wellpath!K8)/2*Model!$W$8*(-SIN(Wellpath!M9)) / GField,Model!$W$8*((drdp!B9+drdp!K9)*'ABXY-TI2S'!$B9+(drdp!E9+drdp!N9)*'ABXY-TI2S'!$C9+(drdp!H9+drdp!Q9)*'ABXY-TI2S'!$D9))</f>
        <v>0</v>
      </c>
      <c r="F9" s="20">
        <f>IF(D9="SING",(Wellpath!K10-Wellpath!K8)/2*Model!$W$8*(COS(Wellpath!$M9) / GField),Model!$W$8*((drdp!C9+drdp!L9)*'ABXY-TI2S'!$B9+(drdp!F9+drdp!O9)*'ABXY-TI2S'!$C9+(drdp!I9+drdp!R9)*'ABXY-TI2S'!$D9))</f>
        <v>1.2236594555735138E-2</v>
      </c>
      <c r="G9" s="20">
        <f>IF(D9="SING",0,Model!$W$8*((drdp!D9+drdp!M9)*'ABXY-TI2S'!$B9+(drdp!G9+drdp!P9)*'ABXY-TI2S'!$C9+(drdp!J9+drdp!S9)*'ABXY-TI2S'!$D9))</f>
        <v>0</v>
      </c>
      <c r="H9" s="18">
        <f>IF(D9="SING",(Wellpath!K9-Wellpath!K8)/2*Model!$W$8*(-SIN(Wellpath!$M9) / GField),Model!$W$8*((drdp!B9)*'ABXY-TI2S'!$B9+(drdp!E9)*'ABXY-TI2S'!$C9+(drdp!H9)*'ABXY-TI2S'!$D9))</f>
        <v>0</v>
      </c>
      <c r="I9" s="18">
        <f>IF(D9="SING",(Wellpath!K9-Wellpath!K8)/2*Model!$W$8*(COS(Wellpath!$M9) / GField),Model!$W$8*((drdp!C9)*'ABXY-TI2S'!$B9+(drdp!F9)*'ABXY-TI2S'!$C9+(drdp!I9)*'ABXY-TI2S'!$D9))</f>
        <v>6.1182972778675692E-3</v>
      </c>
      <c r="J9" s="18">
        <f>IF(D9="SING",0,Model!$W$8*((drdp!D9)*'ABXY-TI2S'!$B9+(drdp!G9)*'ABXY-TI2S'!$C9+(drdp!J9)*'ABXY-TI2S'!$D9))</f>
        <v>0</v>
      </c>
      <c r="K9" s="21">
        <f>SUM(E$3:E8)+H9</f>
        <v>0</v>
      </c>
      <c r="L9" s="21">
        <f>SUM(F$3:F8)+I9</f>
        <v>6.7301270056543266E-2</v>
      </c>
      <c r="M9" s="21">
        <f>SUM(G$3:G8)+J9</f>
        <v>0</v>
      </c>
      <c r="N9" s="19">
        <f t="shared" si="1"/>
        <v>0</v>
      </c>
      <c r="O9" s="19">
        <f t="shared" si="0"/>
        <v>4.5294609512237672E-3</v>
      </c>
      <c r="P9" s="19">
        <f t="shared" si="0"/>
        <v>0</v>
      </c>
      <c r="Q9" s="19">
        <f t="shared" si="2"/>
        <v>0</v>
      </c>
      <c r="R9" s="19">
        <f t="shared" si="3"/>
        <v>0</v>
      </c>
      <c r="S9" s="19">
        <f t="shared" si="4"/>
        <v>0</v>
      </c>
      <c r="U9" s="103"/>
      <c r="V9" s="103"/>
    </row>
    <row r="10" spans="1:22" x14ac:dyDescent="0.25">
      <c r="A10" s="26">
        <f>Wellpath!E10</f>
        <v>210</v>
      </c>
      <c r="B10" s="22">
        <v>0</v>
      </c>
      <c r="C10" s="22">
        <v>0</v>
      </c>
      <c r="D10" s="22" t="str">
        <f>IF(ABS(Wellpath!$L10)&lt;VerticalInc,"SING",((TAN((PI()/ 2) - Wellpath!$L10)) - TAN(Dip) * COS(Wellpath!$O10)) / GField)</f>
        <v>SING</v>
      </c>
      <c r="E10" s="20">
        <f>IF(D10="SING",(Wellpath!K11-Wellpath!K9)/2*Model!$W$8*(-SIN(Wellpath!M10)) / GField,Model!$W$8*((drdp!B10+drdp!K10)*'ABXY-TI2S'!$B10+(drdp!E10+drdp!N10)*'ABXY-TI2S'!$C10+(drdp!H10+drdp!Q10)*'ABXY-TI2S'!$D10))</f>
        <v>0</v>
      </c>
      <c r="F10" s="20">
        <f>IF(D10="SING",(Wellpath!K11-Wellpath!K9)/2*Model!$W$8*(COS(Wellpath!$M10) / GField),Model!$W$8*((drdp!C10+drdp!L10)*'ABXY-TI2S'!$B10+(drdp!F10+drdp!O10)*'ABXY-TI2S'!$C10+(drdp!I10+drdp!R10)*'ABXY-TI2S'!$D10))</f>
        <v>1.2236594555735138E-2</v>
      </c>
      <c r="G10" s="20">
        <f>IF(D10="SING",0,Model!$W$8*((drdp!D10+drdp!M10)*'ABXY-TI2S'!$B10+(drdp!G10+drdp!P10)*'ABXY-TI2S'!$C10+(drdp!J10+drdp!S10)*'ABXY-TI2S'!$D10))</f>
        <v>0</v>
      </c>
      <c r="H10" s="18">
        <f>IF(D10="SING",(Wellpath!K10-Wellpath!K9)/2*Model!$W$8*(-SIN(Wellpath!$M10) / GField),Model!$W$8*((drdp!B10)*'ABXY-TI2S'!$B10+(drdp!E10)*'ABXY-TI2S'!$C10+(drdp!H10)*'ABXY-TI2S'!$D10))</f>
        <v>0</v>
      </c>
      <c r="I10" s="18">
        <f>IF(D10="SING",(Wellpath!K10-Wellpath!K9)/2*Model!$W$8*(COS(Wellpath!$M10) / GField),Model!$W$8*((drdp!C10)*'ABXY-TI2S'!$B10+(drdp!F10)*'ABXY-TI2S'!$C10+(drdp!I10)*'ABXY-TI2S'!$D10))</f>
        <v>6.1182972778675692E-3</v>
      </c>
      <c r="J10" s="18">
        <f>IF(D10="SING",0,Model!$W$8*((drdp!D10)*'ABXY-TI2S'!$B10+(drdp!G10)*'ABXY-TI2S'!$C10+(drdp!J10)*'ABXY-TI2S'!$D10))</f>
        <v>0</v>
      </c>
      <c r="K10" s="21">
        <f>SUM(E$3:E9)+H10</f>
        <v>0</v>
      </c>
      <c r="L10" s="21">
        <f>SUM(F$3:F9)+I10</f>
        <v>7.9537864612278408E-2</v>
      </c>
      <c r="M10" s="21">
        <f>SUM(G$3:G9)+J10</f>
        <v>0</v>
      </c>
      <c r="N10" s="19">
        <f t="shared" si="1"/>
        <v>0</v>
      </c>
      <c r="O10" s="19">
        <f t="shared" si="0"/>
        <v>6.3262719070811303E-3</v>
      </c>
      <c r="P10" s="19">
        <f t="shared" si="0"/>
        <v>0</v>
      </c>
      <c r="Q10" s="19">
        <f t="shared" si="2"/>
        <v>0</v>
      </c>
      <c r="R10" s="19">
        <f t="shared" si="3"/>
        <v>0</v>
      </c>
      <c r="S10" s="19">
        <f t="shared" si="4"/>
        <v>0</v>
      </c>
      <c r="U10" s="103"/>
      <c r="V10" s="103"/>
    </row>
    <row r="11" spans="1:22" x14ac:dyDescent="0.25">
      <c r="A11" s="26">
        <f>Wellpath!E11</f>
        <v>240</v>
      </c>
      <c r="B11" s="22">
        <v>0</v>
      </c>
      <c r="C11" s="22">
        <v>0</v>
      </c>
      <c r="D11" s="22" t="str">
        <f>IF(ABS(Wellpath!$L11)&lt;VerticalInc,"SING",((TAN((PI()/ 2) - Wellpath!$L11)) - TAN(Dip) * COS(Wellpath!$O11)) / GField)</f>
        <v>SING</v>
      </c>
      <c r="E11" s="20">
        <f>IF(D11="SING",(Wellpath!K12-Wellpath!K10)/2*Model!$W$8*(-SIN(Wellpath!M11)) / GField,Model!$W$8*((drdp!B11+drdp!K11)*'ABXY-TI2S'!$B11+(drdp!E11+drdp!N11)*'ABXY-TI2S'!$C11+(drdp!H11+drdp!Q11)*'ABXY-TI2S'!$D11))</f>
        <v>0</v>
      </c>
      <c r="F11" s="20">
        <f>IF(D11="SING",(Wellpath!K12-Wellpath!K10)/2*Model!$W$8*(COS(Wellpath!$M11) / GField),Model!$W$8*((drdp!C11+drdp!L11)*'ABXY-TI2S'!$B11+(drdp!F11+drdp!O11)*'ABXY-TI2S'!$C11+(drdp!I11+drdp!R11)*'ABXY-TI2S'!$D11))</f>
        <v>1.2236594555735138E-2</v>
      </c>
      <c r="G11" s="20">
        <f>IF(D11="SING",0,Model!$W$8*((drdp!D11+drdp!M11)*'ABXY-TI2S'!$B11+(drdp!G11+drdp!P11)*'ABXY-TI2S'!$C11+(drdp!J11+drdp!S11)*'ABXY-TI2S'!$D11))</f>
        <v>0</v>
      </c>
      <c r="H11" s="18">
        <f>IF(D11="SING",(Wellpath!K11-Wellpath!K10)/2*Model!$W$8*(-SIN(Wellpath!$M11) / GField),Model!$W$8*((drdp!B11)*'ABXY-TI2S'!$B11+(drdp!E11)*'ABXY-TI2S'!$C11+(drdp!H11)*'ABXY-TI2S'!$D11))</f>
        <v>0</v>
      </c>
      <c r="I11" s="18">
        <f>IF(D11="SING",(Wellpath!K11-Wellpath!K10)/2*Model!$W$8*(COS(Wellpath!$M11) / GField),Model!$W$8*((drdp!C11)*'ABXY-TI2S'!$B11+(drdp!F11)*'ABXY-TI2S'!$C11+(drdp!I11)*'ABXY-TI2S'!$D11))</f>
        <v>6.1182972778675692E-3</v>
      </c>
      <c r="J11" s="18">
        <f>IF(D11="SING",0,Model!$W$8*((drdp!D11)*'ABXY-TI2S'!$B11+(drdp!G11)*'ABXY-TI2S'!$C11+(drdp!J11)*'ABXY-TI2S'!$D11))</f>
        <v>0</v>
      </c>
      <c r="K11" s="21">
        <f>SUM(E$3:E10)+H11</f>
        <v>0</v>
      </c>
      <c r="L11" s="21">
        <f>SUM(F$3:F10)+I11</f>
        <v>9.177445916801355E-2</v>
      </c>
      <c r="M11" s="21">
        <f>SUM(G$3:G10)+J11</f>
        <v>0</v>
      </c>
      <c r="N11" s="19">
        <f t="shared" si="1"/>
        <v>0</v>
      </c>
      <c r="O11" s="19">
        <f t="shared" si="0"/>
        <v>8.4225513555813859E-3</v>
      </c>
      <c r="P11" s="19">
        <f t="shared" si="0"/>
        <v>0</v>
      </c>
      <c r="Q11" s="19">
        <f t="shared" si="2"/>
        <v>0</v>
      </c>
      <c r="R11" s="19">
        <f t="shared" si="3"/>
        <v>0</v>
      </c>
      <c r="S11" s="19">
        <f t="shared" si="4"/>
        <v>0</v>
      </c>
      <c r="U11" s="103"/>
      <c r="V11" s="103"/>
    </row>
    <row r="12" spans="1:22" x14ac:dyDescent="0.25">
      <c r="A12" s="26">
        <f>Wellpath!E12</f>
        <v>270</v>
      </c>
      <c r="B12" s="22">
        <v>0</v>
      </c>
      <c r="C12" s="22">
        <v>0</v>
      </c>
      <c r="D12" s="22" t="str">
        <f>IF(ABS(Wellpath!$L12)&lt;VerticalInc,"SING",((TAN((PI()/ 2) - Wellpath!$L12)) - TAN(Dip) * COS(Wellpath!$O12)) / GField)</f>
        <v>SING</v>
      </c>
      <c r="E12" s="20">
        <f>IF(D12="SING",(Wellpath!K13-Wellpath!K11)/2*Model!$W$8*(-SIN(Wellpath!M12)) / GField,Model!$W$8*((drdp!B12+drdp!K12)*'ABXY-TI2S'!$B12+(drdp!E12+drdp!N12)*'ABXY-TI2S'!$C12+(drdp!H12+drdp!Q12)*'ABXY-TI2S'!$D12))</f>
        <v>0</v>
      </c>
      <c r="F12" s="20">
        <f>IF(D12="SING",(Wellpath!K13-Wellpath!K11)/2*Model!$W$8*(COS(Wellpath!$M12) / GField),Model!$W$8*((drdp!C12+drdp!L12)*'ABXY-TI2S'!$B12+(drdp!F12+drdp!O12)*'ABXY-TI2S'!$C12+(drdp!I12+drdp!R12)*'ABXY-TI2S'!$D12))</f>
        <v>1.2236594555735138E-2</v>
      </c>
      <c r="G12" s="20">
        <f>IF(D12="SING",0,Model!$W$8*((drdp!D12+drdp!M12)*'ABXY-TI2S'!$B12+(drdp!G12+drdp!P12)*'ABXY-TI2S'!$C12+(drdp!J12+drdp!S12)*'ABXY-TI2S'!$D12))</f>
        <v>0</v>
      </c>
      <c r="H12" s="18">
        <f>IF(D12="SING",(Wellpath!K12-Wellpath!K11)/2*Model!$W$8*(-SIN(Wellpath!$M12) / GField),Model!$W$8*((drdp!B12)*'ABXY-TI2S'!$B12+(drdp!E12)*'ABXY-TI2S'!$C12+(drdp!H12)*'ABXY-TI2S'!$D12))</f>
        <v>0</v>
      </c>
      <c r="I12" s="18">
        <f>IF(D12="SING",(Wellpath!K12-Wellpath!K11)/2*Model!$W$8*(COS(Wellpath!$M12) / GField),Model!$W$8*((drdp!C12)*'ABXY-TI2S'!$B12+(drdp!F12)*'ABXY-TI2S'!$C12+(drdp!I12)*'ABXY-TI2S'!$D12))</f>
        <v>6.1182972778675692E-3</v>
      </c>
      <c r="J12" s="18">
        <f>IF(D12="SING",0,Model!$W$8*((drdp!D12)*'ABXY-TI2S'!$B12+(drdp!G12)*'ABXY-TI2S'!$C12+(drdp!J12)*'ABXY-TI2S'!$D12))</f>
        <v>0</v>
      </c>
      <c r="K12" s="21">
        <f>SUM(E$3:E11)+H12</f>
        <v>0</v>
      </c>
      <c r="L12" s="21">
        <f>SUM(F$3:F11)+I12</f>
        <v>0.10401105372374869</v>
      </c>
      <c r="M12" s="21">
        <f>SUM(G$3:G11)+J12</f>
        <v>0</v>
      </c>
      <c r="N12" s="19">
        <f t="shared" si="1"/>
        <v>0</v>
      </c>
      <c r="O12" s="19">
        <f t="shared" si="0"/>
        <v>1.0818299296724537E-2</v>
      </c>
      <c r="P12" s="19">
        <f t="shared" si="0"/>
        <v>0</v>
      </c>
      <c r="Q12" s="19">
        <f t="shared" si="2"/>
        <v>0</v>
      </c>
      <c r="R12" s="19">
        <f t="shared" si="3"/>
        <v>0</v>
      </c>
      <c r="S12" s="19">
        <f t="shared" si="4"/>
        <v>0</v>
      </c>
      <c r="U12" s="103"/>
      <c r="V12" s="103"/>
    </row>
    <row r="13" spans="1:22" x14ac:dyDescent="0.25">
      <c r="A13" s="26">
        <f>Wellpath!E13</f>
        <v>300</v>
      </c>
      <c r="B13" s="22">
        <v>0</v>
      </c>
      <c r="C13" s="22">
        <v>0</v>
      </c>
      <c r="D13" s="22" t="str">
        <f>IF(ABS(Wellpath!$L13)&lt;VerticalInc,"SING",((TAN((PI()/ 2) - Wellpath!$L13)) - TAN(Dip) * COS(Wellpath!$O13)) / GField)</f>
        <v>SING</v>
      </c>
      <c r="E13" s="20">
        <f>IF(D13="SING",(Wellpath!K14-Wellpath!K12)/2*Model!$W$8*(-SIN(Wellpath!M13)) / GField,Model!$W$8*((drdp!B13+drdp!K13)*'ABXY-TI2S'!$B13+(drdp!E13+drdp!N13)*'ABXY-TI2S'!$C13+(drdp!H13+drdp!Q13)*'ABXY-TI2S'!$D13))</f>
        <v>0</v>
      </c>
      <c r="F13" s="20">
        <f>IF(D13="SING",(Wellpath!K14-Wellpath!K12)/2*Model!$W$8*(COS(Wellpath!$M13) / GField),Model!$W$8*((drdp!C13+drdp!L13)*'ABXY-TI2S'!$B13+(drdp!F13+drdp!O13)*'ABXY-TI2S'!$C13+(drdp!I13+drdp!R13)*'ABXY-TI2S'!$D13))</f>
        <v>1.2236594555735138E-2</v>
      </c>
      <c r="G13" s="20">
        <f>IF(D13="SING",0,Model!$W$8*((drdp!D13+drdp!M13)*'ABXY-TI2S'!$B13+(drdp!G13+drdp!P13)*'ABXY-TI2S'!$C13+(drdp!J13+drdp!S13)*'ABXY-TI2S'!$D13))</f>
        <v>0</v>
      </c>
      <c r="H13" s="18">
        <f>IF(D13="SING",(Wellpath!K13-Wellpath!K12)/2*Model!$W$8*(-SIN(Wellpath!$M13) / GField),Model!$W$8*((drdp!B13)*'ABXY-TI2S'!$B13+(drdp!E13)*'ABXY-TI2S'!$C13+(drdp!H13)*'ABXY-TI2S'!$D13))</f>
        <v>0</v>
      </c>
      <c r="I13" s="18">
        <f>IF(D13="SING",(Wellpath!K13-Wellpath!K12)/2*Model!$W$8*(COS(Wellpath!$M13) / GField),Model!$W$8*((drdp!C13)*'ABXY-TI2S'!$B13+(drdp!F13)*'ABXY-TI2S'!$C13+(drdp!I13)*'ABXY-TI2S'!$D13))</f>
        <v>6.1182972778675692E-3</v>
      </c>
      <c r="J13" s="18">
        <f>IF(D13="SING",0,Model!$W$8*((drdp!D13)*'ABXY-TI2S'!$B13+(drdp!G13)*'ABXY-TI2S'!$C13+(drdp!J13)*'ABXY-TI2S'!$D13))</f>
        <v>0</v>
      </c>
      <c r="K13" s="21">
        <f>SUM(E$3:E12)+H13</f>
        <v>0</v>
      </c>
      <c r="L13" s="21">
        <f>SUM(F$3:F12)+I13</f>
        <v>0.11624764827948383</v>
      </c>
      <c r="M13" s="21">
        <f>SUM(G$3:G12)+J13</f>
        <v>0</v>
      </c>
      <c r="N13" s="19">
        <f t="shared" si="1"/>
        <v>0</v>
      </c>
      <c r="O13" s="19">
        <f t="shared" si="0"/>
        <v>1.3513515730510581E-2</v>
      </c>
      <c r="P13" s="19">
        <f t="shared" si="0"/>
        <v>0</v>
      </c>
      <c r="Q13" s="19">
        <f t="shared" si="2"/>
        <v>0</v>
      </c>
      <c r="R13" s="19">
        <f t="shared" si="3"/>
        <v>0</v>
      </c>
      <c r="S13" s="19">
        <f t="shared" si="4"/>
        <v>0</v>
      </c>
      <c r="U13" s="104"/>
      <c r="V13" s="104"/>
    </row>
    <row r="14" spans="1:22" x14ac:dyDescent="0.25">
      <c r="A14" s="26">
        <f>Wellpath!E14</f>
        <v>330</v>
      </c>
      <c r="B14" s="22">
        <v>0</v>
      </c>
      <c r="C14" s="22">
        <v>0</v>
      </c>
      <c r="D14" s="22" t="str">
        <f>IF(ABS(Wellpath!$L14)&lt;VerticalInc,"SING",((TAN((PI()/ 2) - Wellpath!$L14)) - TAN(Dip) * COS(Wellpath!$O14)) / GField)</f>
        <v>SING</v>
      </c>
      <c r="E14" s="20">
        <f>IF(D14="SING",(Wellpath!K15-Wellpath!K13)/2*Model!$W$8*(-SIN(Wellpath!M14)) / GField,Model!$W$8*((drdp!B14+drdp!K14)*'ABXY-TI2S'!$B14+(drdp!E14+drdp!N14)*'ABXY-TI2S'!$C14+(drdp!H14+drdp!Q14)*'ABXY-TI2S'!$D14))</f>
        <v>0</v>
      </c>
      <c r="F14" s="20">
        <f>IF(D14="SING",(Wellpath!K15-Wellpath!K13)/2*Model!$W$8*(COS(Wellpath!$M14) / GField),Model!$W$8*((drdp!C14+drdp!L14)*'ABXY-TI2S'!$B14+(drdp!F14+drdp!O14)*'ABXY-TI2S'!$C14+(drdp!I14+drdp!R14)*'ABXY-TI2S'!$D14))</f>
        <v>1.2236594555735138E-2</v>
      </c>
      <c r="G14" s="20">
        <f>IF(D14="SING",0,Model!$W$8*((drdp!D14+drdp!M14)*'ABXY-TI2S'!$B14+(drdp!G14+drdp!P14)*'ABXY-TI2S'!$C14+(drdp!J14+drdp!S14)*'ABXY-TI2S'!$D14))</f>
        <v>0</v>
      </c>
      <c r="H14" s="18">
        <f>IF(D14="SING",(Wellpath!K14-Wellpath!K13)/2*Model!$W$8*(-SIN(Wellpath!$M14) / GField),Model!$W$8*((drdp!B14)*'ABXY-TI2S'!$B14+(drdp!E14)*'ABXY-TI2S'!$C14+(drdp!H14)*'ABXY-TI2S'!$D14))</f>
        <v>0</v>
      </c>
      <c r="I14" s="18">
        <f>IF(D14="SING",(Wellpath!K14-Wellpath!K13)/2*Model!$W$8*(COS(Wellpath!$M14) / GField),Model!$W$8*((drdp!C14)*'ABXY-TI2S'!$B14+(drdp!F14)*'ABXY-TI2S'!$C14+(drdp!I14)*'ABXY-TI2S'!$D14))</f>
        <v>6.1182972778675692E-3</v>
      </c>
      <c r="J14" s="18">
        <f>IF(D14="SING",0,Model!$W$8*((drdp!D14)*'ABXY-TI2S'!$B14+(drdp!G14)*'ABXY-TI2S'!$C14+(drdp!J14)*'ABXY-TI2S'!$D14))</f>
        <v>0</v>
      </c>
      <c r="K14" s="21">
        <f>SUM(E$3:E13)+H14</f>
        <v>0</v>
      </c>
      <c r="L14" s="21">
        <f>SUM(F$3:F13)+I14</f>
        <v>0.12848424283521898</v>
      </c>
      <c r="M14" s="21">
        <f>SUM(G$3:G13)+J14</f>
        <v>0</v>
      </c>
      <c r="N14" s="19">
        <f t="shared" si="1"/>
        <v>0</v>
      </c>
      <c r="O14" s="19">
        <f t="shared" si="0"/>
        <v>1.6508200656939517E-2</v>
      </c>
      <c r="P14" s="19">
        <f t="shared" si="0"/>
        <v>0</v>
      </c>
      <c r="Q14" s="19">
        <f t="shared" si="2"/>
        <v>0</v>
      </c>
      <c r="R14" s="19">
        <f t="shared" si="3"/>
        <v>0</v>
      </c>
      <c r="S14" s="19">
        <f t="shared" si="4"/>
        <v>0</v>
      </c>
    </row>
    <row r="15" spans="1:22" x14ac:dyDescent="0.25">
      <c r="A15" s="26">
        <f>Wellpath!E15</f>
        <v>360</v>
      </c>
      <c r="B15" s="22">
        <v>0</v>
      </c>
      <c r="C15" s="22">
        <v>0</v>
      </c>
      <c r="D15" s="22" t="str">
        <f>IF(ABS(Wellpath!$L15)&lt;VerticalInc,"SING",((TAN((PI()/ 2) - Wellpath!$L15)) - TAN(Dip) * COS(Wellpath!$O15)) / GField)</f>
        <v>SING</v>
      </c>
      <c r="E15" s="20">
        <f>IF(D15="SING",(Wellpath!K16-Wellpath!K14)/2*Model!$W$8*(-SIN(Wellpath!M15)) / GField,Model!$W$8*((drdp!B15+drdp!K15)*'ABXY-TI2S'!$B15+(drdp!E15+drdp!N15)*'ABXY-TI2S'!$C15+(drdp!H15+drdp!Q15)*'ABXY-TI2S'!$D15))</f>
        <v>0</v>
      </c>
      <c r="F15" s="20">
        <f>IF(D15="SING",(Wellpath!K16-Wellpath!K14)/2*Model!$W$8*(COS(Wellpath!$M15) / GField),Model!$W$8*((drdp!C15+drdp!L15)*'ABXY-TI2S'!$B15+(drdp!F15+drdp!O15)*'ABXY-TI2S'!$C15+(drdp!I15+drdp!R15)*'ABXY-TI2S'!$D15))</f>
        <v>1.2236594555735138E-2</v>
      </c>
      <c r="G15" s="20">
        <f>IF(D15="SING",0,Model!$W$8*((drdp!D15+drdp!M15)*'ABXY-TI2S'!$B15+(drdp!G15+drdp!P15)*'ABXY-TI2S'!$C15+(drdp!J15+drdp!S15)*'ABXY-TI2S'!$D15))</f>
        <v>0</v>
      </c>
      <c r="H15" s="18">
        <f>IF(D15="SING",(Wellpath!K15-Wellpath!K14)/2*Model!$W$8*(-SIN(Wellpath!$M15) / GField),Model!$W$8*((drdp!B15)*'ABXY-TI2S'!$B15+(drdp!E15)*'ABXY-TI2S'!$C15+(drdp!H15)*'ABXY-TI2S'!$D15))</f>
        <v>0</v>
      </c>
      <c r="I15" s="18">
        <f>IF(D15="SING",(Wellpath!K15-Wellpath!K14)/2*Model!$W$8*(COS(Wellpath!$M15) / GField),Model!$W$8*((drdp!C15)*'ABXY-TI2S'!$B15+(drdp!F15)*'ABXY-TI2S'!$C15+(drdp!I15)*'ABXY-TI2S'!$D15))</f>
        <v>6.1182972778675692E-3</v>
      </c>
      <c r="J15" s="18">
        <f>IF(D15="SING",0,Model!$W$8*((drdp!D15)*'ABXY-TI2S'!$B15+(drdp!G15)*'ABXY-TI2S'!$C15+(drdp!J15)*'ABXY-TI2S'!$D15))</f>
        <v>0</v>
      </c>
      <c r="K15" s="21">
        <f>SUM(E$3:E14)+H15</f>
        <v>0</v>
      </c>
      <c r="L15" s="21">
        <f>SUM(F$3:F14)+I15</f>
        <v>0.14072083739095409</v>
      </c>
      <c r="M15" s="21">
        <f>SUM(G$3:G14)+J15</f>
        <v>0</v>
      </c>
      <c r="N15" s="19">
        <f t="shared" si="1"/>
        <v>0</v>
      </c>
      <c r="O15" s="19">
        <f t="shared" si="0"/>
        <v>1.9802354076011344E-2</v>
      </c>
      <c r="P15" s="19">
        <f t="shared" si="0"/>
        <v>0</v>
      </c>
      <c r="Q15" s="19">
        <f t="shared" si="2"/>
        <v>0</v>
      </c>
      <c r="R15" s="19">
        <f t="shared" si="3"/>
        <v>0</v>
      </c>
      <c r="S15" s="19">
        <f t="shared" si="4"/>
        <v>0</v>
      </c>
    </row>
    <row r="16" spans="1:22" x14ac:dyDescent="0.25">
      <c r="A16" s="26">
        <f>Wellpath!E16</f>
        <v>390</v>
      </c>
      <c r="B16" s="22">
        <v>0</v>
      </c>
      <c r="C16" s="22">
        <v>0</v>
      </c>
      <c r="D16" s="22" t="str">
        <f>IF(ABS(Wellpath!$L16)&lt;VerticalInc,"SING",((TAN((PI()/ 2) - Wellpath!$L16)) - TAN(Dip) * COS(Wellpath!$O16)) / GField)</f>
        <v>SING</v>
      </c>
      <c r="E16" s="20">
        <f>IF(D16="SING",(Wellpath!K17-Wellpath!K15)/2*Model!$W$8*(-SIN(Wellpath!M16)) / GField,Model!$W$8*((drdp!B16+drdp!K16)*'ABXY-TI2S'!$B16+(drdp!E16+drdp!N16)*'ABXY-TI2S'!$C16+(drdp!H16+drdp!Q16)*'ABXY-TI2S'!$D16))</f>
        <v>0</v>
      </c>
      <c r="F16" s="20">
        <f>IF(D16="SING",(Wellpath!K17-Wellpath!K15)/2*Model!$W$8*(COS(Wellpath!$M16) / GField),Model!$W$8*((drdp!C16+drdp!L16)*'ABXY-TI2S'!$B16+(drdp!F16+drdp!O16)*'ABXY-TI2S'!$C16+(drdp!I16+drdp!R16)*'ABXY-TI2S'!$D16))</f>
        <v>1.2236594555735138E-2</v>
      </c>
      <c r="G16" s="20">
        <f>IF(D16="SING",0,Model!$W$8*((drdp!D16+drdp!M16)*'ABXY-TI2S'!$B16+(drdp!G16+drdp!P16)*'ABXY-TI2S'!$C16+(drdp!J16+drdp!S16)*'ABXY-TI2S'!$D16))</f>
        <v>0</v>
      </c>
      <c r="H16" s="18">
        <f>IF(D16="SING",(Wellpath!K16-Wellpath!K15)/2*Model!$W$8*(-SIN(Wellpath!$M16) / GField),Model!$W$8*((drdp!B16)*'ABXY-TI2S'!$B16+(drdp!E16)*'ABXY-TI2S'!$C16+(drdp!H16)*'ABXY-TI2S'!$D16))</f>
        <v>0</v>
      </c>
      <c r="I16" s="18">
        <f>IF(D16="SING",(Wellpath!K16-Wellpath!K15)/2*Model!$W$8*(COS(Wellpath!$M16) / GField),Model!$W$8*((drdp!C16)*'ABXY-TI2S'!$B16+(drdp!F16)*'ABXY-TI2S'!$C16+(drdp!I16)*'ABXY-TI2S'!$D16))</f>
        <v>6.1182972778675692E-3</v>
      </c>
      <c r="J16" s="18">
        <f>IF(D16="SING",0,Model!$W$8*((drdp!D16)*'ABXY-TI2S'!$B16+(drdp!G16)*'ABXY-TI2S'!$C16+(drdp!J16)*'ABXY-TI2S'!$D16))</f>
        <v>0</v>
      </c>
      <c r="K16" s="21">
        <f>SUM(E$3:E15)+H16</f>
        <v>0</v>
      </c>
      <c r="L16" s="21">
        <f>SUM(F$3:F15)+I16</f>
        <v>0.15295743194668923</v>
      </c>
      <c r="M16" s="21">
        <f>SUM(G$3:G15)+J16</f>
        <v>0</v>
      </c>
      <c r="N16" s="19">
        <f t="shared" si="1"/>
        <v>0</v>
      </c>
      <c r="O16" s="19">
        <f t="shared" si="0"/>
        <v>2.3395975987726067E-2</v>
      </c>
      <c r="P16" s="19">
        <f t="shared" si="0"/>
        <v>0</v>
      </c>
      <c r="Q16" s="19">
        <f t="shared" si="2"/>
        <v>0</v>
      </c>
      <c r="R16" s="19">
        <f t="shared" si="3"/>
        <v>0</v>
      </c>
      <c r="S16" s="19">
        <f t="shared" si="4"/>
        <v>0</v>
      </c>
    </row>
    <row r="17" spans="1:19" x14ac:dyDescent="0.25">
      <c r="A17" s="26">
        <f>Wellpath!E17</f>
        <v>420</v>
      </c>
      <c r="B17" s="22">
        <v>0</v>
      </c>
      <c r="C17" s="22">
        <v>0</v>
      </c>
      <c r="D17" s="22" t="str">
        <f>IF(ABS(Wellpath!$L17)&lt;VerticalInc,"SING",((TAN((PI()/ 2) - Wellpath!$L17)) - TAN(Dip) * COS(Wellpath!$O17)) / GField)</f>
        <v>SING</v>
      </c>
      <c r="E17" s="20">
        <f>IF(D17="SING",(Wellpath!K18-Wellpath!K16)/2*Model!$W$8*(-SIN(Wellpath!M17)) / GField,Model!$W$8*((drdp!B17+drdp!K17)*'ABXY-TI2S'!$B17+(drdp!E17+drdp!N17)*'ABXY-TI2S'!$C17+(drdp!H17+drdp!Q17)*'ABXY-TI2S'!$D17))</f>
        <v>0</v>
      </c>
      <c r="F17" s="20">
        <f>IF(D17="SING",(Wellpath!K18-Wellpath!K16)/2*Model!$W$8*(COS(Wellpath!$M17) / GField),Model!$W$8*((drdp!C17+drdp!L17)*'ABXY-TI2S'!$B17+(drdp!F17+drdp!O17)*'ABXY-TI2S'!$C17+(drdp!I17+drdp!R17)*'ABXY-TI2S'!$D17))</f>
        <v>1.2236594555735138E-2</v>
      </c>
      <c r="G17" s="20">
        <f>IF(D17="SING",0,Model!$W$8*((drdp!D17+drdp!M17)*'ABXY-TI2S'!$B17+(drdp!G17+drdp!P17)*'ABXY-TI2S'!$C17+(drdp!J17+drdp!S17)*'ABXY-TI2S'!$D17))</f>
        <v>0</v>
      </c>
      <c r="H17" s="18">
        <f>IF(D17="SING",(Wellpath!K17-Wellpath!K16)/2*Model!$W$8*(-SIN(Wellpath!$M17) / GField),Model!$W$8*((drdp!B17)*'ABXY-TI2S'!$B17+(drdp!E17)*'ABXY-TI2S'!$C17+(drdp!H17)*'ABXY-TI2S'!$D17))</f>
        <v>0</v>
      </c>
      <c r="I17" s="18">
        <f>IF(D17="SING",(Wellpath!K17-Wellpath!K16)/2*Model!$W$8*(COS(Wellpath!$M17) / GField),Model!$W$8*((drdp!C17)*'ABXY-TI2S'!$B17+(drdp!F17)*'ABXY-TI2S'!$C17+(drdp!I17)*'ABXY-TI2S'!$D17))</f>
        <v>6.1182972778675692E-3</v>
      </c>
      <c r="J17" s="18">
        <f>IF(D17="SING",0,Model!$W$8*((drdp!D17)*'ABXY-TI2S'!$B17+(drdp!G17)*'ABXY-TI2S'!$C17+(drdp!J17)*'ABXY-TI2S'!$D17))</f>
        <v>0</v>
      </c>
      <c r="K17" s="21">
        <f>SUM(E$3:E16)+H17</f>
        <v>0</v>
      </c>
      <c r="L17" s="21">
        <f>SUM(F$3:F16)+I17</f>
        <v>0.16519402650242437</v>
      </c>
      <c r="M17" s="21">
        <f>SUM(G$3:G16)+J17</f>
        <v>0</v>
      </c>
      <c r="N17" s="19">
        <f t="shared" si="1"/>
        <v>0</v>
      </c>
      <c r="O17" s="19">
        <f t="shared" si="0"/>
        <v>2.7289066392083686E-2</v>
      </c>
      <c r="P17" s="19">
        <f t="shared" si="0"/>
        <v>0</v>
      </c>
      <c r="Q17" s="19">
        <f t="shared" si="2"/>
        <v>0</v>
      </c>
      <c r="R17" s="19">
        <f t="shared" si="3"/>
        <v>0</v>
      </c>
      <c r="S17" s="19">
        <f t="shared" si="4"/>
        <v>0</v>
      </c>
    </row>
    <row r="18" spans="1:19" x14ac:dyDescent="0.25">
      <c r="A18" s="26">
        <f>Wellpath!E18</f>
        <v>450</v>
      </c>
      <c r="B18" s="22">
        <v>0</v>
      </c>
      <c r="C18" s="22">
        <v>0</v>
      </c>
      <c r="D18" s="22" t="str">
        <f>IF(ABS(Wellpath!$L18)&lt;VerticalInc,"SING",((TAN((PI()/ 2) - Wellpath!$L18)) - TAN(Dip) * COS(Wellpath!$O18)) / GField)</f>
        <v>SING</v>
      </c>
      <c r="E18" s="20">
        <f>IF(D18="SING",(Wellpath!K19-Wellpath!K17)/2*Model!$W$8*(-SIN(Wellpath!M18)) / GField,Model!$W$8*((drdp!B18+drdp!K18)*'ABXY-TI2S'!$B18+(drdp!E18+drdp!N18)*'ABXY-TI2S'!$C18+(drdp!H18+drdp!Q18)*'ABXY-TI2S'!$D18))</f>
        <v>0</v>
      </c>
      <c r="F18" s="20">
        <f>IF(D18="SING",(Wellpath!K19-Wellpath!K17)/2*Model!$W$8*(COS(Wellpath!$M18) / GField),Model!$W$8*((drdp!C18+drdp!L18)*'ABXY-TI2S'!$B18+(drdp!F18+drdp!O18)*'ABXY-TI2S'!$C18+(drdp!I18+drdp!R18)*'ABXY-TI2S'!$D18))</f>
        <v>1.2236594555735138E-2</v>
      </c>
      <c r="G18" s="20">
        <f>IF(D18="SING",0,Model!$W$8*((drdp!D18+drdp!M18)*'ABXY-TI2S'!$B18+(drdp!G18+drdp!P18)*'ABXY-TI2S'!$C18+(drdp!J18+drdp!S18)*'ABXY-TI2S'!$D18))</f>
        <v>0</v>
      </c>
      <c r="H18" s="18">
        <f>IF(D18="SING",(Wellpath!K18-Wellpath!K17)/2*Model!$W$8*(-SIN(Wellpath!$M18) / GField),Model!$W$8*((drdp!B18)*'ABXY-TI2S'!$B18+(drdp!E18)*'ABXY-TI2S'!$C18+(drdp!H18)*'ABXY-TI2S'!$D18))</f>
        <v>0</v>
      </c>
      <c r="I18" s="18">
        <f>IF(D18="SING",(Wellpath!K18-Wellpath!K17)/2*Model!$W$8*(COS(Wellpath!$M18) / GField),Model!$W$8*((drdp!C18)*'ABXY-TI2S'!$B18+(drdp!F18)*'ABXY-TI2S'!$C18+(drdp!I18)*'ABXY-TI2S'!$D18))</f>
        <v>6.1182972778675692E-3</v>
      </c>
      <c r="J18" s="18">
        <f>IF(D18="SING",0,Model!$W$8*((drdp!D18)*'ABXY-TI2S'!$B18+(drdp!G18)*'ABXY-TI2S'!$C18+(drdp!J18)*'ABXY-TI2S'!$D18))</f>
        <v>0</v>
      </c>
      <c r="K18" s="21">
        <f>SUM(E$3:E17)+H18</f>
        <v>0</v>
      </c>
      <c r="L18" s="21">
        <f>SUM(F$3:F17)+I18</f>
        <v>0.17743062105815952</v>
      </c>
      <c r="M18" s="21">
        <f>SUM(G$3:G17)+J18</f>
        <v>0</v>
      </c>
      <c r="N18" s="19">
        <f t="shared" si="1"/>
        <v>0</v>
      </c>
      <c r="O18" s="19">
        <f t="shared" si="0"/>
        <v>3.14816252890842E-2</v>
      </c>
      <c r="P18" s="19">
        <f t="shared" si="0"/>
        <v>0</v>
      </c>
      <c r="Q18" s="19">
        <f t="shared" si="2"/>
        <v>0</v>
      </c>
      <c r="R18" s="19">
        <f t="shared" si="3"/>
        <v>0</v>
      </c>
      <c r="S18" s="19">
        <f t="shared" si="4"/>
        <v>0</v>
      </c>
    </row>
    <row r="19" spans="1:19" x14ac:dyDescent="0.25">
      <c r="A19" s="26">
        <f>Wellpath!E19</f>
        <v>480</v>
      </c>
      <c r="B19" s="22">
        <v>0</v>
      </c>
      <c r="C19" s="22">
        <v>0</v>
      </c>
      <c r="D19" s="22" t="str">
        <f>IF(ABS(Wellpath!$L19)&lt;VerticalInc,"SING",((TAN((PI()/ 2) - Wellpath!$L19)) - TAN(Dip) * COS(Wellpath!$O19)) / GField)</f>
        <v>SING</v>
      </c>
      <c r="E19" s="20">
        <f>IF(D19="SING",(Wellpath!K20-Wellpath!K18)/2*Model!$W$8*(-SIN(Wellpath!M19)) / GField,Model!$W$8*((drdp!B19+drdp!K19)*'ABXY-TI2S'!$B19+(drdp!E19+drdp!N19)*'ABXY-TI2S'!$C19+(drdp!H19+drdp!Q19)*'ABXY-TI2S'!$D19))</f>
        <v>0</v>
      </c>
      <c r="F19" s="20">
        <f>IF(D19="SING",(Wellpath!K20-Wellpath!K18)/2*Model!$W$8*(COS(Wellpath!$M19) / GField),Model!$W$8*((drdp!C19+drdp!L19)*'ABXY-TI2S'!$B19+(drdp!F19+drdp!O19)*'ABXY-TI2S'!$C19+(drdp!I19+drdp!R19)*'ABXY-TI2S'!$D19))</f>
        <v>1.2236594555735138E-2</v>
      </c>
      <c r="G19" s="20">
        <f>IF(D19="SING",0,Model!$W$8*((drdp!D19+drdp!M19)*'ABXY-TI2S'!$B19+(drdp!G19+drdp!P19)*'ABXY-TI2S'!$C19+(drdp!J19+drdp!S19)*'ABXY-TI2S'!$D19))</f>
        <v>0</v>
      </c>
      <c r="H19" s="18">
        <f>IF(D19="SING",(Wellpath!K19-Wellpath!K18)/2*Model!$W$8*(-SIN(Wellpath!$M19) / GField),Model!$W$8*((drdp!B19)*'ABXY-TI2S'!$B19+(drdp!E19)*'ABXY-TI2S'!$C19+(drdp!H19)*'ABXY-TI2S'!$D19))</f>
        <v>0</v>
      </c>
      <c r="I19" s="18">
        <f>IF(D19="SING",(Wellpath!K19-Wellpath!K18)/2*Model!$W$8*(COS(Wellpath!$M19) / GField),Model!$W$8*((drdp!C19)*'ABXY-TI2S'!$B19+(drdp!F19)*'ABXY-TI2S'!$C19+(drdp!I19)*'ABXY-TI2S'!$D19))</f>
        <v>6.1182972778675692E-3</v>
      </c>
      <c r="J19" s="18">
        <f>IF(D19="SING",0,Model!$W$8*((drdp!D19)*'ABXY-TI2S'!$B19+(drdp!G19)*'ABXY-TI2S'!$C19+(drdp!J19)*'ABXY-TI2S'!$D19))</f>
        <v>0</v>
      </c>
      <c r="K19" s="21">
        <f>SUM(E$3:E18)+H19</f>
        <v>0</v>
      </c>
      <c r="L19" s="21">
        <f>SUM(F$3:F18)+I19</f>
        <v>0.18966721561389466</v>
      </c>
      <c r="M19" s="21">
        <f>SUM(G$3:G18)+J19</f>
        <v>0</v>
      </c>
      <c r="N19" s="19">
        <f t="shared" si="1"/>
        <v>0</v>
      </c>
      <c r="O19" s="19">
        <f t="shared" si="1"/>
        <v>3.5973652678727604E-2</v>
      </c>
      <c r="P19" s="19">
        <f t="shared" si="1"/>
        <v>0</v>
      </c>
      <c r="Q19" s="19">
        <f t="shared" si="2"/>
        <v>0</v>
      </c>
      <c r="R19" s="19">
        <f t="shared" si="3"/>
        <v>0</v>
      </c>
      <c r="S19" s="19">
        <f t="shared" si="4"/>
        <v>0</v>
      </c>
    </row>
    <row r="20" spans="1:19" x14ac:dyDescent="0.25">
      <c r="A20" s="26">
        <f>Wellpath!E20</f>
        <v>510</v>
      </c>
      <c r="B20" s="22">
        <v>0</v>
      </c>
      <c r="C20" s="22">
        <v>0</v>
      </c>
      <c r="D20" s="22" t="str">
        <f>IF(ABS(Wellpath!$L20)&lt;VerticalInc,"SING",((TAN((PI()/ 2) - Wellpath!$L20)) - TAN(Dip) * COS(Wellpath!$O20)) / GField)</f>
        <v>SING</v>
      </c>
      <c r="E20" s="20">
        <f>IF(D20="SING",(Wellpath!K21-Wellpath!K19)/2*Model!$W$8*(-SIN(Wellpath!M20)) / GField,Model!$W$8*((drdp!B20+drdp!K20)*'ABXY-TI2S'!$B20+(drdp!E20+drdp!N20)*'ABXY-TI2S'!$C20+(drdp!H20+drdp!Q20)*'ABXY-TI2S'!$D20))</f>
        <v>0</v>
      </c>
      <c r="F20" s="20">
        <f>IF(D20="SING",(Wellpath!K21-Wellpath!K19)/2*Model!$W$8*(COS(Wellpath!$M20) / GField),Model!$W$8*((drdp!C20+drdp!L20)*'ABXY-TI2S'!$B20+(drdp!F20+drdp!O20)*'ABXY-TI2S'!$C20+(drdp!I20+drdp!R20)*'ABXY-TI2S'!$D20))</f>
        <v>1.2236594555735138E-2</v>
      </c>
      <c r="G20" s="20">
        <f>IF(D20="SING",0,Model!$W$8*((drdp!D20+drdp!M20)*'ABXY-TI2S'!$B20+(drdp!G20+drdp!P20)*'ABXY-TI2S'!$C20+(drdp!J20+drdp!S20)*'ABXY-TI2S'!$D20))</f>
        <v>0</v>
      </c>
      <c r="H20" s="18">
        <f>IF(D20="SING",(Wellpath!K20-Wellpath!K19)/2*Model!$W$8*(-SIN(Wellpath!$M20) / GField),Model!$W$8*((drdp!B20)*'ABXY-TI2S'!$B20+(drdp!E20)*'ABXY-TI2S'!$C20+(drdp!H20)*'ABXY-TI2S'!$D20))</f>
        <v>0</v>
      </c>
      <c r="I20" s="18">
        <f>IF(D20="SING",(Wellpath!K20-Wellpath!K19)/2*Model!$W$8*(COS(Wellpath!$M20) / GField),Model!$W$8*((drdp!C20)*'ABXY-TI2S'!$B20+(drdp!F20)*'ABXY-TI2S'!$C20+(drdp!I20)*'ABXY-TI2S'!$D20))</f>
        <v>6.1182972778675692E-3</v>
      </c>
      <c r="J20" s="18">
        <f>IF(D20="SING",0,Model!$W$8*((drdp!D20)*'ABXY-TI2S'!$B20+(drdp!G20)*'ABXY-TI2S'!$C20+(drdp!J20)*'ABXY-TI2S'!$D20))</f>
        <v>0</v>
      </c>
      <c r="K20" s="21">
        <f>SUM(E$3:E19)+H20</f>
        <v>0</v>
      </c>
      <c r="L20" s="21">
        <f>SUM(F$3:F19)+I20</f>
        <v>0.2019038101696298</v>
      </c>
      <c r="M20" s="21">
        <f>SUM(G$3:G19)+J20</f>
        <v>0</v>
      </c>
      <c r="N20" s="19">
        <f t="shared" si="1"/>
        <v>0</v>
      </c>
      <c r="O20" s="19">
        <f t="shared" si="1"/>
        <v>4.0765148561013903E-2</v>
      </c>
      <c r="P20" s="19">
        <f t="shared" si="1"/>
        <v>0</v>
      </c>
      <c r="Q20" s="19">
        <f t="shared" si="2"/>
        <v>0</v>
      </c>
      <c r="R20" s="19">
        <f t="shared" si="3"/>
        <v>0</v>
      </c>
      <c r="S20" s="19">
        <f t="shared" si="4"/>
        <v>0</v>
      </c>
    </row>
    <row r="21" spans="1:19" x14ac:dyDescent="0.25">
      <c r="A21" s="26">
        <f>Wellpath!E21</f>
        <v>540</v>
      </c>
      <c r="B21" s="22">
        <v>0</v>
      </c>
      <c r="C21" s="22">
        <v>0</v>
      </c>
      <c r="D21" s="22" t="str">
        <f>IF(ABS(Wellpath!$L21)&lt;VerticalInc,"SING",((TAN((PI()/ 2) - Wellpath!$L21)) - TAN(Dip) * COS(Wellpath!$O21)) / GField)</f>
        <v>SING</v>
      </c>
      <c r="E21" s="20">
        <f>IF(D21="SING",(Wellpath!K22-Wellpath!K20)/2*Model!$W$8*(-SIN(Wellpath!M21)) / GField,Model!$W$8*((drdp!B21+drdp!K21)*'ABXY-TI2S'!$B21+(drdp!E21+drdp!N21)*'ABXY-TI2S'!$C21+(drdp!H21+drdp!Q21)*'ABXY-TI2S'!$D21))</f>
        <v>0</v>
      </c>
      <c r="F21" s="20">
        <f>IF(D21="SING",(Wellpath!K22-Wellpath!K20)/2*Model!$W$8*(COS(Wellpath!$M21) / GField),Model!$W$8*((drdp!C21+drdp!L21)*'ABXY-TI2S'!$B21+(drdp!F21+drdp!O21)*'ABXY-TI2S'!$C21+(drdp!I21+drdp!R21)*'ABXY-TI2S'!$D21))</f>
        <v>1.2236594555735138E-2</v>
      </c>
      <c r="G21" s="20">
        <f>IF(D21="SING",0,Model!$W$8*((drdp!D21+drdp!M21)*'ABXY-TI2S'!$B21+(drdp!G21+drdp!P21)*'ABXY-TI2S'!$C21+(drdp!J21+drdp!S21)*'ABXY-TI2S'!$D21))</f>
        <v>0</v>
      </c>
      <c r="H21" s="18">
        <f>IF(D21="SING",(Wellpath!K21-Wellpath!K20)/2*Model!$W$8*(-SIN(Wellpath!$M21) / GField),Model!$W$8*((drdp!B21)*'ABXY-TI2S'!$B21+(drdp!E21)*'ABXY-TI2S'!$C21+(drdp!H21)*'ABXY-TI2S'!$D21))</f>
        <v>0</v>
      </c>
      <c r="I21" s="18">
        <f>IF(D21="SING",(Wellpath!K21-Wellpath!K20)/2*Model!$W$8*(COS(Wellpath!$M21) / GField),Model!$W$8*((drdp!C21)*'ABXY-TI2S'!$B21+(drdp!F21)*'ABXY-TI2S'!$C21+(drdp!I21)*'ABXY-TI2S'!$D21))</f>
        <v>6.1182972778675692E-3</v>
      </c>
      <c r="J21" s="18">
        <f>IF(D21="SING",0,Model!$W$8*((drdp!D21)*'ABXY-TI2S'!$B21+(drdp!G21)*'ABXY-TI2S'!$C21+(drdp!J21)*'ABXY-TI2S'!$D21))</f>
        <v>0</v>
      </c>
      <c r="K21" s="21">
        <f>SUM(E$3:E20)+H21</f>
        <v>0</v>
      </c>
      <c r="L21" s="21">
        <f>SUM(F$3:F20)+I21</f>
        <v>0.21414040472536494</v>
      </c>
      <c r="M21" s="21">
        <f>SUM(G$3:G20)+J21</f>
        <v>0</v>
      </c>
      <c r="N21" s="19">
        <f t="shared" si="1"/>
        <v>0</v>
      </c>
      <c r="O21" s="19">
        <f t="shared" si="1"/>
        <v>4.5856112935943098E-2</v>
      </c>
      <c r="P21" s="19">
        <f t="shared" si="1"/>
        <v>0</v>
      </c>
      <c r="Q21" s="19">
        <f t="shared" si="2"/>
        <v>0</v>
      </c>
      <c r="R21" s="19">
        <f t="shared" si="3"/>
        <v>0</v>
      </c>
      <c r="S21" s="19">
        <f t="shared" si="4"/>
        <v>0</v>
      </c>
    </row>
    <row r="22" spans="1:19" x14ac:dyDescent="0.25">
      <c r="A22" s="26">
        <f>Wellpath!E22</f>
        <v>570</v>
      </c>
      <c r="B22" s="22">
        <v>0</v>
      </c>
      <c r="C22" s="22">
        <v>0</v>
      </c>
      <c r="D22" s="22" t="str">
        <f>IF(ABS(Wellpath!$L22)&lt;VerticalInc,"SING",((TAN((PI()/ 2) - Wellpath!$L22)) - TAN(Dip) * COS(Wellpath!$O22)) / GField)</f>
        <v>SING</v>
      </c>
      <c r="E22" s="20">
        <f>IF(D22="SING",(Wellpath!K23-Wellpath!K21)/2*Model!$W$8*(-SIN(Wellpath!M22)) / GField,Model!$W$8*((drdp!B22+drdp!K22)*'ABXY-TI2S'!$B22+(drdp!E22+drdp!N22)*'ABXY-TI2S'!$C22+(drdp!H22+drdp!Q22)*'ABXY-TI2S'!$D22))</f>
        <v>0</v>
      </c>
      <c r="F22" s="20">
        <f>IF(D22="SING",(Wellpath!K23-Wellpath!K21)/2*Model!$W$8*(COS(Wellpath!$M22) / GField),Model!$W$8*((drdp!C22+drdp!L22)*'ABXY-TI2S'!$B22+(drdp!F22+drdp!O22)*'ABXY-TI2S'!$C22+(drdp!I22+drdp!R22)*'ABXY-TI2S'!$D22))</f>
        <v>1.2236594555735138E-2</v>
      </c>
      <c r="G22" s="20">
        <f>IF(D22="SING",0,Model!$W$8*((drdp!D22+drdp!M22)*'ABXY-TI2S'!$B22+(drdp!G22+drdp!P22)*'ABXY-TI2S'!$C22+(drdp!J22+drdp!S22)*'ABXY-TI2S'!$D22))</f>
        <v>0</v>
      </c>
      <c r="H22" s="18">
        <f>IF(D22="SING",(Wellpath!K22-Wellpath!K21)/2*Model!$W$8*(-SIN(Wellpath!$M22) / GField),Model!$W$8*((drdp!B22)*'ABXY-TI2S'!$B22+(drdp!E22)*'ABXY-TI2S'!$C22+(drdp!H22)*'ABXY-TI2S'!$D22))</f>
        <v>0</v>
      </c>
      <c r="I22" s="18">
        <f>IF(D22="SING",(Wellpath!K22-Wellpath!K21)/2*Model!$W$8*(COS(Wellpath!$M22) / GField),Model!$W$8*((drdp!C22)*'ABXY-TI2S'!$B22+(drdp!F22)*'ABXY-TI2S'!$C22+(drdp!I22)*'ABXY-TI2S'!$D22))</f>
        <v>6.1182972778675692E-3</v>
      </c>
      <c r="J22" s="18">
        <f>IF(D22="SING",0,Model!$W$8*((drdp!D22)*'ABXY-TI2S'!$B22+(drdp!G22)*'ABXY-TI2S'!$C22+(drdp!J22)*'ABXY-TI2S'!$D22))</f>
        <v>0</v>
      </c>
      <c r="K22" s="21">
        <f>SUM(E$3:E21)+H22</f>
        <v>0</v>
      </c>
      <c r="L22" s="21">
        <f>SUM(F$3:F21)+I22</f>
        <v>0.22637699928110008</v>
      </c>
      <c r="M22" s="21">
        <f>SUM(G$3:G21)+J22</f>
        <v>0</v>
      </c>
      <c r="N22" s="19">
        <f t="shared" si="1"/>
        <v>0</v>
      </c>
      <c r="O22" s="19">
        <f t="shared" si="1"/>
        <v>5.1246545803515189E-2</v>
      </c>
      <c r="P22" s="19">
        <f t="shared" si="1"/>
        <v>0</v>
      </c>
      <c r="Q22" s="19">
        <f t="shared" si="2"/>
        <v>0</v>
      </c>
      <c r="R22" s="19">
        <f t="shared" si="3"/>
        <v>0</v>
      </c>
      <c r="S22" s="19">
        <f t="shared" si="4"/>
        <v>0</v>
      </c>
    </row>
    <row r="23" spans="1:19" x14ac:dyDescent="0.25">
      <c r="A23" s="26">
        <f>Wellpath!E23</f>
        <v>600</v>
      </c>
      <c r="B23" s="22">
        <v>0</v>
      </c>
      <c r="C23" s="22">
        <v>0</v>
      </c>
      <c r="D23" s="22" t="str">
        <f>IF(ABS(Wellpath!$L23)&lt;VerticalInc,"SING",((TAN((PI()/ 2) - Wellpath!$L23)) - TAN(Dip) * COS(Wellpath!$O23)) / GField)</f>
        <v>SING</v>
      </c>
      <c r="E23" s="20">
        <f>IF(D23="SING",(Wellpath!K24-Wellpath!K22)/2*Model!$W$8*(-SIN(Wellpath!M23)) / GField,Model!$W$8*((drdp!B23+drdp!K23)*'ABXY-TI2S'!$B23+(drdp!E23+drdp!N23)*'ABXY-TI2S'!$C23+(drdp!H23+drdp!Q23)*'ABXY-TI2S'!$D23))</f>
        <v>0</v>
      </c>
      <c r="F23" s="20">
        <f>IF(D23="SING",(Wellpath!K24-Wellpath!K22)/2*Model!$W$8*(COS(Wellpath!$M23) / GField),Model!$W$8*((drdp!C23+drdp!L23)*'ABXY-TI2S'!$B23+(drdp!F23+drdp!O23)*'ABXY-TI2S'!$C23+(drdp!I23+drdp!R23)*'ABXY-TI2S'!$D23))</f>
        <v>1.2236594555735138E-2</v>
      </c>
      <c r="G23" s="20">
        <f>IF(D23="SING",0,Model!$W$8*((drdp!D23+drdp!M23)*'ABXY-TI2S'!$B23+(drdp!G23+drdp!P23)*'ABXY-TI2S'!$C23+(drdp!J23+drdp!S23)*'ABXY-TI2S'!$D23))</f>
        <v>0</v>
      </c>
      <c r="H23" s="18">
        <f>IF(D23="SING",(Wellpath!K23-Wellpath!K22)/2*Model!$W$8*(-SIN(Wellpath!$M23) / GField),Model!$W$8*((drdp!B23)*'ABXY-TI2S'!$B23+(drdp!E23)*'ABXY-TI2S'!$C23+(drdp!H23)*'ABXY-TI2S'!$D23))</f>
        <v>0</v>
      </c>
      <c r="I23" s="18">
        <f>IF(D23="SING",(Wellpath!K23-Wellpath!K22)/2*Model!$W$8*(COS(Wellpath!$M23) / GField),Model!$W$8*((drdp!C23)*'ABXY-TI2S'!$B23+(drdp!F23)*'ABXY-TI2S'!$C23+(drdp!I23)*'ABXY-TI2S'!$D23))</f>
        <v>6.1182972778675692E-3</v>
      </c>
      <c r="J23" s="18">
        <f>IF(D23="SING",0,Model!$W$8*((drdp!D23)*'ABXY-TI2S'!$B23+(drdp!G23)*'ABXY-TI2S'!$C23+(drdp!J23)*'ABXY-TI2S'!$D23))</f>
        <v>0</v>
      </c>
      <c r="K23" s="21">
        <f>SUM(E$3:E22)+H23</f>
        <v>0</v>
      </c>
      <c r="L23" s="21">
        <f>SUM(F$3:F22)+I23</f>
        <v>0.23861359383683522</v>
      </c>
      <c r="M23" s="21">
        <f>SUM(G$3:G22)+J23</f>
        <v>0</v>
      </c>
      <c r="N23" s="19">
        <f t="shared" si="1"/>
        <v>0</v>
      </c>
      <c r="O23" s="19">
        <f t="shared" si="1"/>
        <v>5.6936447163730169E-2</v>
      </c>
      <c r="P23" s="19">
        <f t="shared" si="1"/>
        <v>0</v>
      </c>
      <c r="Q23" s="19">
        <f t="shared" si="2"/>
        <v>0</v>
      </c>
      <c r="R23" s="19">
        <f t="shared" si="3"/>
        <v>0</v>
      </c>
      <c r="S23" s="19">
        <f t="shared" si="4"/>
        <v>0</v>
      </c>
    </row>
    <row r="24" spans="1:19" x14ac:dyDescent="0.25">
      <c r="A24" s="26">
        <f>Wellpath!E24</f>
        <v>630</v>
      </c>
      <c r="B24" s="22">
        <v>0</v>
      </c>
      <c r="C24" s="22">
        <v>0</v>
      </c>
      <c r="D24" s="22" t="str">
        <f>IF(ABS(Wellpath!$L24)&lt;VerticalInc,"SING",((TAN((PI()/ 2) - Wellpath!$L24)) - TAN(Dip) * COS(Wellpath!$O24)) / GField)</f>
        <v>SING</v>
      </c>
      <c r="E24" s="20">
        <f>IF(D24="SING",(Wellpath!K25-Wellpath!K23)/2*Model!$W$8*(-SIN(Wellpath!M24)) / GField,Model!$W$8*((drdp!B24+drdp!K24)*'ABXY-TI2S'!$B24+(drdp!E24+drdp!N24)*'ABXY-TI2S'!$C24+(drdp!H24+drdp!Q24)*'ABXY-TI2S'!$D24))</f>
        <v>0</v>
      </c>
      <c r="F24" s="20">
        <f>IF(D24="SING",(Wellpath!K25-Wellpath!K23)/2*Model!$W$8*(COS(Wellpath!$M24) / GField),Model!$W$8*((drdp!C24+drdp!L24)*'ABXY-TI2S'!$B24+(drdp!F24+drdp!O24)*'ABXY-TI2S'!$C24+(drdp!I24+drdp!R24)*'ABXY-TI2S'!$D24))</f>
        <v>1.2236594555735138E-2</v>
      </c>
      <c r="G24" s="20">
        <f>IF(D24="SING",0,Model!$W$8*((drdp!D24+drdp!M24)*'ABXY-TI2S'!$B24+(drdp!G24+drdp!P24)*'ABXY-TI2S'!$C24+(drdp!J24+drdp!S24)*'ABXY-TI2S'!$D24))</f>
        <v>0</v>
      </c>
      <c r="H24" s="18">
        <f>IF(D24="SING",(Wellpath!K24-Wellpath!K23)/2*Model!$W$8*(-SIN(Wellpath!$M24) / GField),Model!$W$8*((drdp!B24)*'ABXY-TI2S'!$B24+(drdp!E24)*'ABXY-TI2S'!$C24+(drdp!H24)*'ABXY-TI2S'!$D24))</f>
        <v>0</v>
      </c>
      <c r="I24" s="18">
        <f>IF(D24="SING",(Wellpath!K24-Wellpath!K23)/2*Model!$W$8*(COS(Wellpath!$M24) / GField),Model!$W$8*((drdp!C24)*'ABXY-TI2S'!$B24+(drdp!F24)*'ABXY-TI2S'!$C24+(drdp!I24)*'ABXY-TI2S'!$D24))</f>
        <v>6.1182972778675692E-3</v>
      </c>
      <c r="J24" s="18">
        <f>IF(D24="SING",0,Model!$W$8*((drdp!D24)*'ABXY-TI2S'!$B24+(drdp!G24)*'ABXY-TI2S'!$C24+(drdp!J24)*'ABXY-TI2S'!$D24))</f>
        <v>0</v>
      </c>
      <c r="K24" s="21">
        <f>SUM(E$3:E23)+H24</f>
        <v>0</v>
      </c>
      <c r="L24" s="21">
        <f>SUM(F$3:F23)+I24</f>
        <v>0.25085018839257039</v>
      </c>
      <c r="M24" s="21">
        <f>SUM(G$3:G23)+J24</f>
        <v>0</v>
      </c>
      <c r="N24" s="19">
        <f t="shared" si="1"/>
        <v>0</v>
      </c>
      <c r="O24" s="19">
        <f t="shared" si="1"/>
        <v>6.2925817016588059E-2</v>
      </c>
      <c r="P24" s="19">
        <f t="shared" si="1"/>
        <v>0</v>
      </c>
      <c r="Q24" s="19">
        <f t="shared" si="2"/>
        <v>0</v>
      </c>
      <c r="R24" s="19">
        <f t="shared" si="3"/>
        <v>0</v>
      </c>
      <c r="S24" s="19">
        <f t="shared" si="4"/>
        <v>0</v>
      </c>
    </row>
    <row r="25" spans="1:19" x14ac:dyDescent="0.25">
      <c r="A25" s="26">
        <f>Wellpath!E25</f>
        <v>660</v>
      </c>
      <c r="B25" s="22">
        <v>0</v>
      </c>
      <c r="C25" s="22">
        <v>0</v>
      </c>
      <c r="D25" s="22" t="str">
        <f>IF(ABS(Wellpath!$L25)&lt;VerticalInc,"SING",((TAN((PI()/ 2) - Wellpath!$L25)) - TAN(Dip) * COS(Wellpath!$O25)) / GField)</f>
        <v>SING</v>
      </c>
      <c r="E25" s="20">
        <f>IF(D25="SING",(Wellpath!K26-Wellpath!K24)/2*Model!$W$8*(-SIN(Wellpath!M25)) / GField,Model!$W$8*((drdp!B25+drdp!K25)*'ABXY-TI2S'!$B25+(drdp!E25+drdp!N25)*'ABXY-TI2S'!$C25+(drdp!H25+drdp!Q25)*'ABXY-TI2S'!$D25))</f>
        <v>0</v>
      </c>
      <c r="F25" s="20">
        <f>IF(D25="SING",(Wellpath!K26-Wellpath!K24)/2*Model!$W$8*(COS(Wellpath!$M25) / GField),Model!$W$8*((drdp!C25+drdp!L25)*'ABXY-TI2S'!$B25+(drdp!F25+drdp!O25)*'ABXY-TI2S'!$C25+(drdp!I25+drdp!R25)*'ABXY-TI2S'!$D25))</f>
        <v>1.2236594555735138E-2</v>
      </c>
      <c r="G25" s="20">
        <f>IF(D25="SING",0,Model!$W$8*((drdp!D25+drdp!M25)*'ABXY-TI2S'!$B25+(drdp!G25+drdp!P25)*'ABXY-TI2S'!$C25+(drdp!J25+drdp!S25)*'ABXY-TI2S'!$D25))</f>
        <v>0</v>
      </c>
      <c r="H25" s="18">
        <f>IF(D25="SING",(Wellpath!K25-Wellpath!K24)/2*Model!$W$8*(-SIN(Wellpath!$M25) / GField),Model!$W$8*((drdp!B25)*'ABXY-TI2S'!$B25+(drdp!E25)*'ABXY-TI2S'!$C25+(drdp!H25)*'ABXY-TI2S'!$D25))</f>
        <v>0</v>
      </c>
      <c r="I25" s="18">
        <f>IF(D25="SING",(Wellpath!K25-Wellpath!K24)/2*Model!$W$8*(COS(Wellpath!$M25) / GField),Model!$W$8*((drdp!C25)*'ABXY-TI2S'!$B25+(drdp!F25)*'ABXY-TI2S'!$C25+(drdp!I25)*'ABXY-TI2S'!$D25))</f>
        <v>6.1182972778675692E-3</v>
      </c>
      <c r="J25" s="18">
        <f>IF(D25="SING",0,Model!$W$8*((drdp!D25)*'ABXY-TI2S'!$B25+(drdp!G25)*'ABXY-TI2S'!$C25+(drdp!J25)*'ABXY-TI2S'!$D25))</f>
        <v>0</v>
      </c>
      <c r="K25" s="21">
        <f>SUM(E$3:E24)+H25</f>
        <v>0</v>
      </c>
      <c r="L25" s="21">
        <f>SUM(F$3:F24)+I25</f>
        <v>0.26308678294830551</v>
      </c>
      <c r="M25" s="21">
        <f>SUM(G$3:G24)+J25</f>
        <v>0</v>
      </c>
      <c r="N25" s="19">
        <f t="shared" si="1"/>
        <v>0</v>
      </c>
      <c r="O25" s="19">
        <f t="shared" si="1"/>
        <v>6.9214655362088817E-2</v>
      </c>
      <c r="P25" s="19">
        <f t="shared" si="1"/>
        <v>0</v>
      </c>
      <c r="Q25" s="19">
        <f t="shared" si="2"/>
        <v>0</v>
      </c>
      <c r="R25" s="19">
        <f t="shared" si="3"/>
        <v>0</v>
      </c>
      <c r="S25" s="19">
        <f t="shared" si="4"/>
        <v>0</v>
      </c>
    </row>
    <row r="26" spans="1:19" x14ac:dyDescent="0.25">
      <c r="A26" s="26">
        <f>Wellpath!E26</f>
        <v>690</v>
      </c>
      <c r="B26" s="22">
        <v>0</v>
      </c>
      <c r="C26" s="22">
        <v>0</v>
      </c>
      <c r="D26" s="22" t="str">
        <f>IF(ABS(Wellpath!$L26)&lt;VerticalInc,"SING",((TAN((PI()/ 2) - Wellpath!$L26)) - TAN(Dip) * COS(Wellpath!$O26)) / GField)</f>
        <v>SING</v>
      </c>
      <c r="E26" s="20">
        <f>IF(D26="SING",(Wellpath!K27-Wellpath!K25)/2*Model!$W$8*(-SIN(Wellpath!M26)) / GField,Model!$W$8*((drdp!B26+drdp!K26)*'ABXY-TI2S'!$B26+(drdp!E26+drdp!N26)*'ABXY-TI2S'!$C26+(drdp!H26+drdp!Q26)*'ABXY-TI2S'!$D26))</f>
        <v>0</v>
      </c>
      <c r="F26" s="20">
        <f>IF(D26="SING",(Wellpath!K27-Wellpath!K25)/2*Model!$W$8*(COS(Wellpath!$M26) / GField),Model!$W$8*((drdp!C26+drdp!L26)*'ABXY-TI2S'!$B26+(drdp!F26+drdp!O26)*'ABXY-TI2S'!$C26+(drdp!I26+drdp!R26)*'ABXY-TI2S'!$D26))</f>
        <v>1.2236594555735138E-2</v>
      </c>
      <c r="G26" s="20">
        <f>IF(D26="SING",0,Model!$W$8*((drdp!D26+drdp!M26)*'ABXY-TI2S'!$B26+(drdp!G26+drdp!P26)*'ABXY-TI2S'!$C26+(drdp!J26+drdp!S26)*'ABXY-TI2S'!$D26))</f>
        <v>0</v>
      </c>
      <c r="H26" s="18">
        <f>IF(D26="SING",(Wellpath!K26-Wellpath!K25)/2*Model!$W$8*(-SIN(Wellpath!$M26) / GField),Model!$W$8*((drdp!B26)*'ABXY-TI2S'!$B26+(drdp!E26)*'ABXY-TI2S'!$C26+(drdp!H26)*'ABXY-TI2S'!$D26))</f>
        <v>0</v>
      </c>
      <c r="I26" s="18">
        <f>IF(D26="SING",(Wellpath!K26-Wellpath!K25)/2*Model!$W$8*(COS(Wellpath!$M26) / GField),Model!$W$8*((drdp!C26)*'ABXY-TI2S'!$B26+(drdp!F26)*'ABXY-TI2S'!$C26+(drdp!I26)*'ABXY-TI2S'!$D26))</f>
        <v>6.1182972778675692E-3</v>
      </c>
      <c r="J26" s="18">
        <f>IF(D26="SING",0,Model!$W$8*((drdp!D26)*'ABXY-TI2S'!$B26+(drdp!G26)*'ABXY-TI2S'!$C26+(drdp!J26)*'ABXY-TI2S'!$D26))</f>
        <v>0</v>
      </c>
      <c r="K26" s="21">
        <f>SUM(E$3:E25)+H26</f>
        <v>0</v>
      </c>
      <c r="L26" s="21">
        <f>SUM(F$3:F25)+I26</f>
        <v>0.27532337750404062</v>
      </c>
      <c r="M26" s="21">
        <f>SUM(G$3:G25)+J26</f>
        <v>0</v>
      </c>
      <c r="N26" s="19">
        <f t="shared" si="1"/>
        <v>0</v>
      </c>
      <c r="O26" s="19">
        <f t="shared" si="1"/>
        <v>7.5802962200232457E-2</v>
      </c>
      <c r="P26" s="19">
        <f t="shared" si="1"/>
        <v>0</v>
      </c>
      <c r="Q26" s="19">
        <f t="shared" si="2"/>
        <v>0</v>
      </c>
      <c r="R26" s="19">
        <f t="shared" si="3"/>
        <v>0</v>
      </c>
      <c r="S26" s="19">
        <f t="shared" si="4"/>
        <v>0</v>
      </c>
    </row>
    <row r="27" spans="1:19" x14ac:dyDescent="0.25">
      <c r="A27" s="26">
        <f>Wellpath!E27</f>
        <v>720</v>
      </c>
      <c r="B27" s="22">
        <v>0</v>
      </c>
      <c r="C27" s="22">
        <v>0</v>
      </c>
      <c r="D27" s="22" t="str">
        <f>IF(ABS(Wellpath!$L27)&lt;VerticalInc,"SING",((TAN((PI()/ 2) - Wellpath!$L27)) - TAN(Dip) * COS(Wellpath!$O27)) / GField)</f>
        <v>SING</v>
      </c>
      <c r="E27" s="20">
        <f>IF(D27="SING",(Wellpath!K28-Wellpath!K26)/2*Model!$W$8*(-SIN(Wellpath!M27)) / GField,Model!$W$8*((drdp!B27+drdp!K27)*'ABXY-TI2S'!$B27+(drdp!E27+drdp!N27)*'ABXY-TI2S'!$C27+(drdp!H27+drdp!Q27)*'ABXY-TI2S'!$D27))</f>
        <v>0</v>
      </c>
      <c r="F27" s="20">
        <f>IF(D27="SING",(Wellpath!K28-Wellpath!K26)/2*Model!$W$8*(COS(Wellpath!$M27) / GField),Model!$W$8*((drdp!C27+drdp!L27)*'ABXY-TI2S'!$B27+(drdp!F27+drdp!O27)*'ABXY-TI2S'!$C27+(drdp!I27+drdp!R27)*'ABXY-TI2S'!$D27))</f>
        <v>1.2236594555735138E-2</v>
      </c>
      <c r="G27" s="20">
        <f>IF(D27="SING",0,Model!$W$8*((drdp!D27+drdp!M27)*'ABXY-TI2S'!$B27+(drdp!G27+drdp!P27)*'ABXY-TI2S'!$C27+(drdp!J27+drdp!S27)*'ABXY-TI2S'!$D27))</f>
        <v>0</v>
      </c>
      <c r="H27" s="18">
        <f>IF(D27="SING",(Wellpath!K27-Wellpath!K26)/2*Model!$W$8*(-SIN(Wellpath!$M27) / GField),Model!$W$8*((drdp!B27)*'ABXY-TI2S'!$B27+(drdp!E27)*'ABXY-TI2S'!$C27+(drdp!H27)*'ABXY-TI2S'!$D27))</f>
        <v>0</v>
      </c>
      <c r="I27" s="18">
        <f>IF(D27="SING",(Wellpath!K27-Wellpath!K26)/2*Model!$W$8*(COS(Wellpath!$M27) / GField),Model!$W$8*((drdp!C27)*'ABXY-TI2S'!$B27+(drdp!F27)*'ABXY-TI2S'!$C27+(drdp!I27)*'ABXY-TI2S'!$D27))</f>
        <v>6.1182972778675692E-3</v>
      </c>
      <c r="J27" s="18">
        <f>IF(D27="SING",0,Model!$W$8*((drdp!D27)*'ABXY-TI2S'!$B27+(drdp!G27)*'ABXY-TI2S'!$C27+(drdp!J27)*'ABXY-TI2S'!$D27))</f>
        <v>0</v>
      </c>
      <c r="K27" s="21">
        <f>SUM(E$3:E26)+H27</f>
        <v>0</v>
      </c>
      <c r="L27" s="21">
        <f>SUM(F$3:F26)+I27</f>
        <v>0.28755997205977574</v>
      </c>
      <c r="M27" s="21">
        <f>SUM(G$3:G26)+J27</f>
        <v>0</v>
      </c>
      <c r="N27" s="19">
        <f t="shared" si="1"/>
        <v>0</v>
      </c>
      <c r="O27" s="19">
        <f t="shared" si="1"/>
        <v>8.2690737531019007E-2</v>
      </c>
      <c r="P27" s="19">
        <f t="shared" si="1"/>
        <v>0</v>
      </c>
      <c r="Q27" s="19">
        <f t="shared" si="2"/>
        <v>0</v>
      </c>
      <c r="R27" s="19">
        <f t="shared" si="3"/>
        <v>0</v>
      </c>
      <c r="S27" s="19">
        <f t="shared" si="4"/>
        <v>0</v>
      </c>
    </row>
    <row r="28" spans="1:19" x14ac:dyDescent="0.25">
      <c r="A28" s="26">
        <f>Wellpath!E28</f>
        <v>750</v>
      </c>
      <c r="B28" s="22">
        <v>0</v>
      </c>
      <c r="C28" s="22">
        <v>0</v>
      </c>
      <c r="D28" s="22" t="str">
        <f>IF(ABS(Wellpath!$L28)&lt;VerticalInc,"SING",((TAN((PI()/ 2) - Wellpath!$L28)) - TAN(Dip) * COS(Wellpath!$O28)) / GField)</f>
        <v>SING</v>
      </c>
      <c r="E28" s="20">
        <f>IF(D28="SING",(Wellpath!K29-Wellpath!K27)/2*Model!$W$8*(-SIN(Wellpath!M28)) / GField,Model!$W$8*((drdp!B28+drdp!K28)*'ABXY-TI2S'!$B28+(drdp!E28+drdp!N28)*'ABXY-TI2S'!$C28+(drdp!H28+drdp!Q28)*'ABXY-TI2S'!$D28))</f>
        <v>0</v>
      </c>
      <c r="F28" s="20">
        <f>IF(D28="SING",(Wellpath!K29-Wellpath!K27)/2*Model!$W$8*(COS(Wellpath!$M28) / GField),Model!$W$8*((drdp!C28+drdp!L28)*'ABXY-TI2S'!$B28+(drdp!F28+drdp!O28)*'ABXY-TI2S'!$C28+(drdp!I28+drdp!R28)*'ABXY-TI2S'!$D28))</f>
        <v>1.2236594555735138E-2</v>
      </c>
      <c r="G28" s="20">
        <f>IF(D28="SING",0,Model!$W$8*((drdp!D28+drdp!M28)*'ABXY-TI2S'!$B28+(drdp!G28+drdp!P28)*'ABXY-TI2S'!$C28+(drdp!J28+drdp!S28)*'ABXY-TI2S'!$D28))</f>
        <v>0</v>
      </c>
      <c r="H28" s="18">
        <f>IF(D28="SING",(Wellpath!K28-Wellpath!K27)/2*Model!$W$8*(-SIN(Wellpath!$M28) / GField),Model!$W$8*((drdp!B28)*'ABXY-TI2S'!$B28+(drdp!E28)*'ABXY-TI2S'!$C28+(drdp!H28)*'ABXY-TI2S'!$D28))</f>
        <v>0</v>
      </c>
      <c r="I28" s="18">
        <f>IF(D28="SING",(Wellpath!K28-Wellpath!K27)/2*Model!$W$8*(COS(Wellpath!$M28) / GField),Model!$W$8*((drdp!C28)*'ABXY-TI2S'!$B28+(drdp!F28)*'ABXY-TI2S'!$C28+(drdp!I28)*'ABXY-TI2S'!$D28))</f>
        <v>6.1182972778675692E-3</v>
      </c>
      <c r="J28" s="18">
        <f>IF(D28="SING",0,Model!$W$8*((drdp!D28)*'ABXY-TI2S'!$B28+(drdp!G28)*'ABXY-TI2S'!$C28+(drdp!J28)*'ABXY-TI2S'!$D28))</f>
        <v>0</v>
      </c>
      <c r="K28" s="21">
        <f>SUM(E$3:E27)+H28</f>
        <v>0</v>
      </c>
      <c r="L28" s="21">
        <f>SUM(F$3:F27)+I28</f>
        <v>0.29979656661551085</v>
      </c>
      <c r="M28" s="21">
        <f>SUM(G$3:G27)+J28</f>
        <v>0</v>
      </c>
      <c r="N28" s="19">
        <f t="shared" si="1"/>
        <v>0</v>
      </c>
      <c r="O28" s="19">
        <f t="shared" si="1"/>
        <v>8.9877981354448439E-2</v>
      </c>
      <c r="P28" s="19">
        <f t="shared" si="1"/>
        <v>0</v>
      </c>
      <c r="Q28" s="19">
        <f t="shared" si="2"/>
        <v>0</v>
      </c>
      <c r="R28" s="19">
        <f t="shared" si="3"/>
        <v>0</v>
      </c>
      <c r="S28" s="19">
        <f t="shared" si="4"/>
        <v>0</v>
      </c>
    </row>
    <row r="29" spans="1:19" x14ac:dyDescent="0.25">
      <c r="A29" s="26">
        <f>Wellpath!E29</f>
        <v>780</v>
      </c>
      <c r="B29" s="22">
        <v>0</v>
      </c>
      <c r="C29" s="22">
        <v>0</v>
      </c>
      <c r="D29" s="22" t="str">
        <f>IF(ABS(Wellpath!$L29)&lt;VerticalInc,"SING",((TAN((PI()/ 2) - Wellpath!$L29)) - TAN(Dip) * COS(Wellpath!$O29)) / GField)</f>
        <v>SING</v>
      </c>
      <c r="E29" s="20">
        <f>IF(D29="SING",(Wellpath!K30-Wellpath!K28)/2*Model!$W$8*(-SIN(Wellpath!M29)) / GField,Model!$W$8*((drdp!B29+drdp!K29)*'ABXY-TI2S'!$B29+(drdp!E29+drdp!N29)*'ABXY-TI2S'!$C29+(drdp!H29+drdp!Q29)*'ABXY-TI2S'!$D29))</f>
        <v>0</v>
      </c>
      <c r="F29" s="20">
        <f>IF(D29="SING",(Wellpath!K30-Wellpath!K28)/2*Model!$W$8*(COS(Wellpath!$M29) / GField),Model!$W$8*((drdp!C29+drdp!L29)*'ABXY-TI2S'!$B29+(drdp!F29+drdp!O29)*'ABXY-TI2S'!$C29+(drdp!I29+drdp!R29)*'ABXY-TI2S'!$D29))</f>
        <v>1.2236594555735138E-2</v>
      </c>
      <c r="G29" s="20">
        <f>IF(D29="SING",0,Model!$W$8*((drdp!D29+drdp!M29)*'ABXY-TI2S'!$B29+(drdp!G29+drdp!P29)*'ABXY-TI2S'!$C29+(drdp!J29+drdp!S29)*'ABXY-TI2S'!$D29))</f>
        <v>0</v>
      </c>
      <c r="H29" s="18">
        <f>IF(D29="SING",(Wellpath!K29-Wellpath!K28)/2*Model!$W$8*(-SIN(Wellpath!$M29) / GField),Model!$W$8*((drdp!B29)*'ABXY-TI2S'!$B29+(drdp!E29)*'ABXY-TI2S'!$C29+(drdp!H29)*'ABXY-TI2S'!$D29))</f>
        <v>0</v>
      </c>
      <c r="I29" s="18">
        <f>IF(D29="SING",(Wellpath!K29-Wellpath!K28)/2*Model!$W$8*(COS(Wellpath!$M29) / GField),Model!$W$8*((drdp!C29)*'ABXY-TI2S'!$B29+(drdp!F29)*'ABXY-TI2S'!$C29+(drdp!I29)*'ABXY-TI2S'!$D29))</f>
        <v>6.1182972778675692E-3</v>
      </c>
      <c r="J29" s="18">
        <f>IF(D29="SING",0,Model!$W$8*((drdp!D29)*'ABXY-TI2S'!$B29+(drdp!G29)*'ABXY-TI2S'!$C29+(drdp!J29)*'ABXY-TI2S'!$D29))</f>
        <v>0</v>
      </c>
      <c r="K29" s="21">
        <f>SUM(E$3:E28)+H29</f>
        <v>0</v>
      </c>
      <c r="L29" s="21">
        <f>SUM(F$3:F28)+I29</f>
        <v>0.31203316117124597</v>
      </c>
      <c r="M29" s="21">
        <f>SUM(G$3:G28)+J29</f>
        <v>0</v>
      </c>
      <c r="N29" s="19">
        <f t="shared" si="1"/>
        <v>0</v>
      </c>
      <c r="O29" s="19">
        <f t="shared" si="1"/>
        <v>9.7364693670520766E-2</v>
      </c>
      <c r="P29" s="19">
        <f t="shared" si="1"/>
        <v>0</v>
      </c>
      <c r="Q29" s="19">
        <f t="shared" si="2"/>
        <v>0</v>
      </c>
      <c r="R29" s="19">
        <f t="shared" si="3"/>
        <v>0</v>
      </c>
      <c r="S29" s="19">
        <f t="shared" si="4"/>
        <v>0</v>
      </c>
    </row>
    <row r="30" spans="1:19" x14ac:dyDescent="0.25">
      <c r="A30" s="26">
        <f>Wellpath!E30</f>
        <v>810</v>
      </c>
      <c r="B30" s="22">
        <v>0</v>
      </c>
      <c r="C30" s="22">
        <v>0</v>
      </c>
      <c r="D30" s="22" t="str">
        <f>IF(ABS(Wellpath!$L30)&lt;VerticalInc,"SING",((TAN((PI()/ 2) - Wellpath!$L30)) - TAN(Dip) * COS(Wellpath!$O30)) / GField)</f>
        <v>SING</v>
      </c>
      <c r="E30" s="20">
        <f>IF(D30="SING",(Wellpath!K31-Wellpath!K29)/2*Model!$W$8*(-SIN(Wellpath!M30)) / GField,Model!$W$8*((drdp!B30+drdp!K30)*'ABXY-TI2S'!$B30+(drdp!E30+drdp!N30)*'ABXY-TI2S'!$C30+(drdp!H30+drdp!Q30)*'ABXY-TI2S'!$D30))</f>
        <v>0</v>
      </c>
      <c r="F30" s="20">
        <f>IF(D30="SING",(Wellpath!K31-Wellpath!K29)/2*Model!$W$8*(COS(Wellpath!$M30) / GField),Model!$W$8*((drdp!C30+drdp!L30)*'ABXY-TI2S'!$B30+(drdp!F30+drdp!O30)*'ABXY-TI2S'!$C30+(drdp!I30+drdp!R30)*'ABXY-TI2S'!$D30))</f>
        <v>1.2236594555735138E-2</v>
      </c>
      <c r="G30" s="20">
        <f>IF(D30="SING",0,Model!$W$8*((drdp!D30+drdp!M30)*'ABXY-TI2S'!$B30+(drdp!G30+drdp!P30)*'ABXY-TI2S'!$C30+(drdp!J30+drdp!S30)*'ABXY-TI2S'!$D30))</f>
        <v>0</v>
      </c>
      <c r="H30" s="18">
        <f>IF(D30="SING",(Wellpath!K30-Wellpath!K29)/2*Model!$W$8*(-SIN(Wellpath!$M30) / GField),Model!$W$8*((drdp!B30)*'ABXY-TI2S'!$B30+(drdp!E30)*'ABXY-TI2S'!$C30+(drdp!H30)*'ABXY-TI2S'!$D30))</f>
        <v>0</v>
      </c>
      <c r="I30" s="18">
        <f>IF(D30="SING",(Wellpath!K30-Wellpath!K29)/2*Model!$W$8*(COS(Wellpath!$M30) / GField),Model!$W$8*((drdp!C30)*'ABXY-TI2S'!$B30+(drdp!F30)*'ABXY-TI2S'!$C30+(drdp!I30)*'ABXY-TI2S'!$D30))</f>
        <v>6.1182972778675692E-3</v>
      </c>
      <c r="J30" s="18">
        <f>IF(D30="SING",0,Model!$W$8*((drdp!D30)*'ABXY-TI2S'!$B30+(drdp!G30)*'ABXY-TI2S'!$C30+(drdp!J30)*'ABXY-TI2S'!$D30))</f>
        <v>0</v>
      </c>
      <c r="K30" s="21">
        <f>SUM(E$3:E29)+H30</f>
        <v>0</v>
      </c>
      <c r="L30" s="21">
        <f>SUM(F$3:F29)+I30</f>
        <v>0.32426975572698108</v>
      </c>
      <c r="M30" s="21">
        <f>SUM(G$3:G29)+J30</f>
        <v>0</v>
      </c>
      <c r="N30" s="19">
        <f t="shared" si="1"/>
        <v>0</v>
      </c>
      <c r="O30" s="19">
        <f t="shared" si="1"/>
        <v>0.10515087447923598</v>
      </c>
      <c r="P30" s="19">
        <f t="shared" si="1"/>
        <v>0</v>
      </c>
      <c r="Q30" s="19">
        <f t="shared" si="2"/>
        <v>0</v>
      </c>
      <c r="R30" s="19">
        <f t="shared" si="3"/>
        <v>0</v>
      </c>
      <c r="S30" s="19">
        <f t="shared" si="4"/>
        <v>0</v>
      </c>
    </row>
    <row r="31" spans="1:19" x14ac:dyDescent="0.25">
      <c r="A31" s="26">
        <f>Wellpath!E31</f>
        <v>840</v>
      </c>
      <c r="B31" s="22">
        <v>0</v>
      </c>
      <c r="C31" s="22">
        <v>0</v>
      </c>
      <c r="D31" s="22" t="str">
        <f>IF(ABS(Wellpath!$L31)&lt;VerticalInc,"SING",((TAN((PI()/ 2) - Wellpath!$L31)) - TAN(Dip) * COS(Wellpath!$O31)) / GField)</f>
        <v>SING</v>
      </c>
      <c r="E31" s="20">
        <f>IF(D31="SING",(Wellpath!K32-Wellpath!K30)/2*Model!$W$8*(-SIN(Wellpath!M31)) / GField,Model!$W$8*((drdp!B31+drdp!K31)*'ABXY-TI2S'!$B31+(drdp!E31+drdp!N31)*'ABXY-TI2S'!$C31+(drdp!H31+drdp!Q31)*'ABXY-TI2S'!$D31))</f>
        <v>0</v>
      </c>
      <c r="F31" s="20">
        <f>IF(D31="SING",(Wellpath!K32-Wellpath!K30)/2*Model!$W$8*(COS(Wellpath!$M31) / GField),Model!$W$8*((drdp!C31+drdp!L31)*'ABXY-TI2S'!$B31+(drdp!F31+drdp!O31)*'ABXY-TI2S'!$C31+(drdp!I31+drdp!R31)*'ABXY-TI2S'!$D31))</f>
        <v>1.2236594555735138E-2</v>
      </c>
      <c r="G31" s="20">
        <f>IF(D31="SING",0,Model!$W$8*((drdp!D31+drdp!M31)*'ABXY-TI2S'!$B31+(drdp!G31+drdp!P31)*'ABXY-TI2S'!$C31+(drdp!J31+drdp!S31)*'ABXY-TI2S'!$D31))</f>
        <v>0</v>
      </c>
      <c r="H31" s="18">
        <f>IF(D31="SING",(Wellpath!K31-Wellpath!K30)/2*Model!$W$8*(-SIN(Wellpath!$M31) / GField),Model!$W$8*((drdp!B31)*'ABXY-TI2S'!$B31+(drdp!E31)*'ABXY-TI2S'!$C31+(drdp!H31)*'ABXY-TI2S'!$D31))</f>
        <v>0</v>
      </c>
      <c r="I31" s="18">
        <f>IF(D31="SING",(Wellpath!K31-Wellpath!K30)/2*Model!$W$8*(COS(Wellpath!$M31) / GField),Model!$W$8*((drdp!C31)*'ABXY-TI2S'!$B31+(drdp!F31)*'ABXY-TI2S'!$C31+(drdp!I31)*'ABXY-TI2S'!$D31))</f>
        <v>6.1182972778675692E-3</v>
      </c>
      <c r="J31" s="18">
        <f>IF(D31="SING",0,Model!$W$8*((drdp!D31)*'ABXY-TI2S'!$B31+(drdp!G31)*'ABXY-TI2S'!$C31+(drdp!J31)*'ABXY-TI2S'!$D31))</f>
        <v>0</v>
      </c>
      <c r="K31" s="21">
        <f>SUM(E$3:E30)+H31</f>
        <v>0</v>
      </c>
      <c r="L31" s="21">
        <f>SUM(F$3:F30)+I31</f>
        <v>0.33650635028271619</v>
      </c>
      <c r="M31" s="21">
        <f>SUM(G$3:G30)+J31</f>
        <v>0</v>
      </c>
      <c r="N31" s="19">
        <f t="shared" si="1"/>
        <v>0</v>
      </c>
      <c r="O31" s="19">
        <f t="shared" si="1"/>
        <v>0.11323652378059409</v>
      </c>
      <c r="P31" s="19">
        <f t="shared" si="1"/>
        <v>0</v>
      </c>
      <c r="Q31" s="19">
        <f t="shared" si="2"/>
        <v>0</v>
      </c>
      <c r="R31" s="19">
        <f t="shared" si="3"/>
        <v>0</v>
      </c>
      <c r="S31" s="19">
        <f t="shared" si="4"/>
        <v>0</v>
      </c>
    </row>
    <row r="32" spans="1:19" x14ac:dyDescent="0.25">
      <c r="A32" s="26">
        <f>Wellpath!E32</f>
        <v>870</v>
      </c>
      <c r="B32" s="22">
        <v>0</v>
      </c>
      <c r="C32" s="22">
        <v>0</v>
      </c>
      <c r="D32" s="22" t="str">
        <f>IF(ABS(Wellpath!$L32)&lt;VerticalInc,"SING",((TAN((PI()/ 2) - Wellpath!$L32)) - TAN(Dip) * COS(Wellpath!$O32)) / GField)</f>
        <v>SING</v>
      </c>
      <c r="E32" s="20">
        <f>IF(D32="SING",(Wellpath!K33-Wellpath!K31)/2*Model!$W$8*(-SIN(Wellpath!M32)) / GField,Model!$W$8*((drdp!B32+drdp!K32)*'ABXY-TI2S'!$B32+(drdp!E32+drdp!N32)*'ABXY-TI2S'!$C32+(drdp!H32+drdp!Q32)*'ABXY-TI2S'!$D32))</f>
        <v>0</v>
      </c>
      <c r="F32" s="20">
        <f>IF(D32="SING",(Wellpath!K33-Wellpath!K31)/2*Model!$W$8*(COS(Wellpath!$M32) / GField),Model!$W$8*((drdp!C32+drdp!L32)*'ABXY-TI2S'!$B32+(drdp!F32+drdp!O32)*'ABXY-TI2S'!$C32+(drdp!I32+drdp!R32)*'ABXY-TI2S'!$D32))</f>
        <v>1.2236594555735138E-2</v>
      </c>
      <c r="G32" s="20">
        <f>IF(D32="SING",0,Model!$W$8*((drdp!D32+drdp!M32)*'ABXY-TI2S'!$B32+(drdp!G32+drdp!P32)*'ABXY-TI2S'!$C32+(drdp!J32+drdp!S32)*'ABXY-TI2S'!$D32))</f>
        <v>0</v>
      </c>
      <c r="H32" s="18">
        <f>IF(D32="SING",(Wellpath!K32-Wellpath!K31)/2*Model!$W$8*(-SIN(Wellpath!$M32) / GField),Model!$W$8*((drdp!B32)*'ABXY-TI2S'!$B32+(drdp!E32)*'ABXY-TI2S'!$C32+(drdp!H32)*'ABXY-TI2S'!$D32))</f>
        <v>0</v>
      </c>
      <c r="I32" s="18">
        <f>IF(D32="SING",(Wellpath!K32-Wellpath!K31)/2*Model!$W$8*(COS(Wellpath!$M32) / GField),Model!$W$8*((drdp!C32)*'ABXY-TI2S'!$B32+(drdp!F32)*'ABXY-TI2S'!$C32+(drdp!I32)*'ABXY-TI2S'!$D32))</f>
        <v>6.1182972778675692E-3</v>
      </c>
      <c r="J32" s="18">
        <f>IF(D32="SING",0,Model!$W$8*((drdp!D32)*'ABXY-TI2S'!$B32+(drdp!G32)*'ABXY-TI2S'!$C32+(drdp!J32)*'ABXY-TI2S'!$D32))</f>
        <v>0</v>
      </c>
      <c r="K32" s="21">
        <f>SUM(E$3:E31)+H32</f>
        <v>0</v>
      </c>
      <c r="L32" s="21">
        <f>SUM(F$3:F31)+I32</f>
        <v>0.34874294483845131</v>
      </c>
      <c r="M32" s="21">
        <f>SUM(G$3:G31)+J32</f>
        <v>0</v>
      </c>
      <c r="N32" s="19">
        <f t="shared" si="1"/>
        <v>0</v>
      </c>
      <c r="O32" s="19">
        <f t="shared" si="1"/>
        <v>0.1216216415745951</v>
      </c>
      <c r="P32" s="19">
        <f t="shared" si="1"/>
        <v>0</v>
      </c>
      <c r="Q32" s="19">
        <f t="shared" si="2"/>
        <v>0</v>
      </c>
      <c r="R32" s="19">
        <f t="shared" si="3"/>
        <v>0</v>
      </c>
      <c r="S32" s="19">
        <f t="shared" si="4"/>
        <v>0</v>
      </c>
    </row>
    <row r="33" spans="1:19" x14ac:dyDescent="0.25">
      <c r="A33" s="26">
        <f>Wellpath!E33</f>
        <v>900</v>
      </c>
      <c r="B33" s="22">
        <v>0</v>
      </c>
      <c r="C33" s="22">
        <v>0</v>
      </c>
      <c r="D33" s="22" t="str">
        <f>IF(ABS(Wellpath!$L33)&lt;VerticalInc,"SING",((TAN((PI()/ 2) - Wellpath!$L33)) - TAN(Dip) * COS(Wellpath!$O33)) / GField)</f>
        <v>SING</v>
      </c>
      <c r="E33" s="20">
        <f>IF(D33="SING",(Wellpath!K34-Wellpath!K32)/2*Model!$W$8*(-SIN(Wellpath!M33)) / GField,Model!$W$8*((drdp!B33+drdp!K33)*'ABXY-TI2S'!$B33+(drdp!E33+drdp!N33)*'ABXY-TI2S'!$C33+(drdp!H33+drdp!Q33)*'ABXY-TI2S'!$D33))</f>
        <v>0</v>
      </c>
      <c r="F33" s="20">
        <f>IF(D33="SING",(Wellpath!K34-Wellpath!K32)/2*Model!$W$8*(COS(Wellpath!$M33) / GField),Model!$W$8*((drdp!C33+drdp!L33)*'ABXY-TI2S'!$B33+(drdp!F33+drdp!O33)*'ABXY-TI2S'!$C33+(drdp!I33+drdp!R33)*'ABXY-TI2S'!$D33))</f>
        <v>1.2236594555735138E-2</v>
      </c>
      <c r="G33" s="20">
        <f>IF(D33="SING",0,Model!$W$8*((drdp!D33+drdp!M33)*'ABXY-TI2S'!$B33+(drdp!G33+drdp!P33)*'ABXY-TI2S'!$C33+(drdp!J33+drdp!S33)*'ABXY-TI2S'!$D33))</f>
        <v>0</v>
      </c>
      <c r="H33" s="18">
        <f>IF(D33="SING",(Wellpath!K33-Wellpath!K32)/2*Model!$W$8*(-SIN(Wellpath!$M33) / GField),Model!$W$8*((drdp!B33)*'ABXY-TI2S'!$B33+(drdp!E33)*'ABXY-TI2S'!$C33+(drdp!H33)*'ABXY-TI2S'!$D33))</f>
        <v>0</v>
      </c>
      <c r="I33" s="18">
        <f>IF(D33="SING",(Wellpath!K33-Wellpath!K32)/2*Model!$W$8*(COS(Wellpath!$M33) / GField),Model!$W$8*((drdp!C33)*'ABXY-TI2S'!$B33+(drdp!F33)*'ABXY-TI2S'!$C33+(drdp!I33)*'ABXY-TI2S'!$D33))</f>
        <v>6.1182972778675692E-3</v>
      </c>
      <c r="J33" s="18">
        <f>IF(D33="SING",0,Model!$W$8*((drdp!D33)*'ABXY-TI2S'!$B33+(drdp!G33)*'ABXY-TI2S'!$C33+(drdp!J33)*'ABXY-TI2S'!$D33))</f>
        <v>0</v>
      </c>
      <c r="K33" s="21">
        <f>SUM(E$3:E32)+H33</f>
        <v>0</v>
      </c>
      <c r="L33" s="21">
        <f>SUM(F$3:F32)+I33</f>
        <v>0.36097953939418642</v>
      </c>
      <c r="M33" s="21">
        <f>SUM(G$3:G32)+J33</f>
        <v>0</v>
      </c>
      <c r="N33" s="19">
        <f t="shared" si="1"/>
        <v>0</v>
      </c>
      <c r="O33" s="19">
        <f t="shared" si="1"/>
        <v>0.13030622786123899</v>
      </c>
      <c r="P33" s="19">
        <f t="shared" si="1"/>
        <v>0</v>
      </c>
      <c r="Q33" s="19">
        <f t="shared" si="2"/>
        <v>0</v>
      </c>
      <c r="R33" s="19">
        <f t="shared" si="3"/>
        <v>0</v>
      </c>
      <c r="S33" s="19">
        <f t="shared" si="4"/>
        <v>0</v>
      </c>
    </row>
    <row r="34" spans="1:19" x14ac:dyDescent="0.25">
      <c r="A34" s="26">
        <f>Wellpath!E34</f>
        <v>930</v>
      </c>
      <c r="B34" s="22">
        <v>0</v>
      </c>
      <c r="C34" s="22">
        <v>0</v>
      </c>
      <c r="D34" s="22" t="str">
        <f>IF(ABS(Wellpath!$L34)&lt;VerticalInc,"SING",((TAN((PI()/ 2) - Wellpath!$L34)) - TAN(Dip) * COS(Wellpath!$O34)) / GField)</f>
        <v>SING</v>
      </c>
      <c r="E34" s="20">
        <f>IF(D34="SING",(Wellpath!K35-Wellpath!K33)/2*Model!$W$8*(-SIN(Wellpath!M34)) / GField,Model!$W$8*((drdp!B34+drdp!K34)*'ABXY-TI2S'!$B34+(drdp!E34+drdp!N34)*'ABXY-TI2S'!$C34+(drdp!H34+drdp!Q34)*'ABXY-TI2S'!$D34))</f>
        <v>0</v>
      </c>
      <c r="F34" s="20">
        <f>IF(D34="SING",(Wellpath!K35-Wellpath!K33)/2*Model!$W$8*(COS(Wellpath!$M34) / GField),Model!$W$8*((drdp!C34+drdp!L34)*'ABXY-TI2S'!$B34+(drdp!F34+drdp!O34)*'ABXY-TI2S'!$C34+(drdp!I34+drdp!R34)*'ABXY-TI2S'!$D34))</f>
        <v>1.2236594555735138E-2</v>
      </c>
      <c r="G34" s="20">
        <f>IF(D34="SING",0,Model!$W$8*((drdp!D34+drdp!M34)*'ABXY-TI2S'!$B34+(drdp!G34+drdp!P34)*'ABXY-TI2S'!$C34+(drdp!J34+drdp!S34)*'ABXY-TI2S'!$D34))</f>
        <v>0</v>
      </c>
      <c r="H34" s="18">
        <f>IF(D34="SING",(Wellpath!K34-Wellpath!K33)/2*Model!$W$8*(-SIN(Wellpath!$M34) / GField),Model!$W$8*((drdp!B34)*'ABXY-TI2S'!$B34+(drdp!E34)*'ABXY-TI2S'!$C34+(drdp!H34)*'ABXY-TI2S'!$D34))</f>
        <v>0</v>
      </c>
      <c r="I34" s="18">
        <f>IF(D34="SING",(Wellpath!K34-Wellpath!K33)/2*Model!$W$8*(COS(Wellpath!$M34) / GField),Model!$W$8*((drdp!C34)*'ABXY-TI2S'!$B34+(drdp!F34)*'ABXY-TI2S'!$C34+(drdp!I34)*'ABXY-TI2S'!$D34))</f>
        <v>6.1182972778675692E-3</v>
      </c>
      <c r="J34" s="18">
        <f>IF(D34="SING",0,Model!$W$8*((drdp!D34)*'ABXY-TI2S'!$B34+(drdp!G34)*'ABXY-TI2S'!$C34+(drdp!J34)*'ABXY-TI2S'!$D34))</f>
        <v>0</v>
      </c>
      <c r="K34" s="21">
        <f>SUM(E$3:E33)+H34</f>
        <v>0</v>
      </c>
      <c r="L34" s="21">
        <f>SUM(F$3:F33)+I34</f>
        <v>0.37321613394992154</v>
      </c>
      <c r="M34" s="21">
        <f>SUM(G$3:G33)+J34</f>
        <v>0</v>
      </c>
      <c r="N34" s="19">
        <f t="shared" si="1"/>
        <v>0</v>
      </c>
      <c r="O34" s="19">
        <f t="shared" si="1"/>
        <v>0.13929028264052579</v>
      </c>
      <c r="P34" s="19">
        <f t="shared" si="1"/>
        <v>0</v>
      </c>
      <c r="Q34" s="19">
        <f t="shared" si="2"/>
        <v>0</v>
      </c>
      <c r="R34" s="19">
        <f t="shared" si="3"/>
        <v>0</v>
      </c>
      <c r="S34" s="19">
        <f t="shared" si="4"/>
        <v>0</v>
      </c>
    </row>
    <row r="35" spans="1:19" x14ac:dyDescent="0.25">
      <c r="A35" s="26">
        <f>Wellpath!E35</f>
        <v>960</v>
      </c>
      <c r="B35" s="22">
        <v>0</v>
      </c>
      <c r="C35" s="22">
        <v>0</v>
      </c>
      <c r="D35" s="22" t="str">
        <f>IF(ABS(Wellpath!$L35)&lt;VerticalInc,"SING",((TAN((PI()/ 2) - Wellpath!$L35)) - TAN(Dip) * COS(Wellpath!$O35)) / GField)</f>
        <v>SING</v>
      </c>
      <c r="E35" s="20">
        <f>IF(D35="SING",(Wellpath!K36-Wellpath!K34)/2*Model!$W$8*(-SIN(Wellpath!M35)) / GField,Model!$W$8*((drdp!B35+drdp!K35)*'ABXY-TI2S'!$B35+(drdp!E35+drdp!N35)*'ABXY-TI2S'!$C35+(drdp!H35+drdp!Q35)*'ABXY-TI2S'!$D35))</f>
        <v>0</v>
      </c>
      <c r="F35" s="20">
        <f>IF(D35="SING",(Wellpath!K36-Wellpath!K34)/2*Model!$W$8*(COS(Wellpath!$M35) / GField),Model!$W$8*((drdp!C35+drdp!L35)*'ABXY-TI2S'!$B35+(drdp!F35+drdp!O35)*'ABXY-TI2S'!$C35+(drdp!I35+drdp!R35)*'ABXY-TI2S'!$D35))</f>
        <v>1.2236594555735138E-2</v>
      </c>
      <c r="G35" s="20">
        <f>IF(D35="SING",0,Model!$W$8*((drdp!D35+drdp!M35)*'ABXY-TI2S'!$B35+(drdp!G35+drdp!P35)*'ABXY-TI2S'!$C35+(drdp!J35+drdp!S35)*'ABXY-TI2S'!$D35))</f>
        <v>0</v>
      </c>
      <c r="H35" s="18">
        <f>IF(D35="SING",(Wellpath!K35-Wellpath!K34)/2*Model!$W$8*(-SIN(Wellpath!$M35) / GField),Model!$W$8*((drdp!B35)*'ABXY-TI2S'!$B35+(drdp!E35)*'ABXY-TI2S'!$C35+(drdp!H35)*'ABXY-TI2S'!$D35))</f>
        <v>0</v>
      </c>
      <c r="I35" s="18">
        <f>IF(D35="SING",(Wellpath!K35-Wellpath!K34)/2*Model!$W$8*(COS(Wellpath!$M35) / GField),Model!$W$8*((drdp!C35)*'ABXY-TI2S'!$B35+(drdp!F35)*'ABXY-TI2S'!$C35+(drdp!I35)*'ABXY-TI2S'!$D35))</f>
        <v>6.1182972778675692E-3</v>
      </c>
      <c r="J35" s="18">
        <f>IF(D35="SING",0,Model!$W$8*((drdp!D35)*'ABXY-TI2S'!$B35+(drdp!G35)*'ABXY-TI2S'!$C35+(drdp!J35)*'ABXY-TI2S'!$D35))</f>
        <v>0</v>
      </c>
      <c r="K35" s="21">
        <f>SUM(E$3:E34)+H35</f>
        <v>0</v>
      </c>
      <c r="L35" s="21">
        <f>SUM(F$3:F34)+I35</f>
        <v>0.38545272850565665</v>
      </c>
      <c r="M35" s="21">
        <f>SUM(G$3:G34)+J35</f>
        <v>0</v>
      </c>
      <c r="N35" s="19">
        <f t="shared" si="1"/>
        <v>0</v>
      </c>
      <c r="O35" s="19">
        <f t="shared" si="1"/>
        <v>0.14857380591245545</v>
      </c>
      <c r="P35" s="19">
        <f t="shared" si="1"/>
        <v>0</v>
      </c>
      <c r="Q35" s="19">
        <f t="shared" si="2"/>
        <v>0</v>
      </c>
      <c r="R35" s="19">
        <f t="shared" si="3"/>
        <v>0</v>
      </c>
      <c r="S35" s="19">
        <f t="shared" si="4"/>
        <v>0</v>
      </c>
    </row>
    <row r="36" spans="1:19" x14ac:dyDescent="0.25">
      <c r="A36" s="26">
        <f>Wellpath!E36</f>
        <v>990</v>
      </c>
      <c r="B36" s="22">
        <v>0</v>
      </c>
      <c r="C36" s="22">
        <v>0</v>
      </c>
      <c r="D36" s="22" t="str">
        <f>IF(ABS(Wellpath!$L36)&lt;VerticalInc,"SING",((TAN((PI()/ 2) - Wellpath!$L36)) - TAN(Dip) * COS(Wellpath!$O36)) / GField)</f>
        <v>SING</v>
      </c>
      <c r="E36" s="20">
        <f>IF(D36="SING",(Wellpath!K37-Wellpath!K35)/2*Model!$W$8*(-SIN(Wellpath!M36)) / GField,Model!$W$8*((drdp!B36+drdp!K36)*'ABXY-TI2S'!$B36+(drdp!E36+drdp!N36)*'ABXY-TI2S'!$C36+(drdp!H36+drdp!Q36)*'ABXY-TI2S'!$D36))</f>
        <v>0</v>
      </c>
      <c r="F36" s="20">
        <f>IF(D36="SING",(Wellpath!K37-Wellpath!K35)/2*Model!$W$8*(COS(Wellpath!$M36) / GField),Model!$W$8*((drdp!C36+drdp!L36)*'ABXY-TI2S'!$B36+(drdp!F36+drdp!O36)*'ABXY-TI2S'!$C36+(drdp!I36+drdp!R36)*'ABXY-TI2S'!$D36))</f>
        <v>1.2236594555735138E-2</v>
      </c>
      <c r="G36" s="20">
        <f>IF(D36="SING",0,Model!$W$8*((drdp!D36+drdp!M36)*'ABXY-TI2S'!$B36+(drdp!G36+drdp!P36)*'ABXY-TI2S'!$C36+(drdp!J36+drdp!S36)*'ABXY-TI2S'!$D36))</f>
        <v>0</v>
      </c>
      <c r="H36" s="18">
        <f>IF(D36="SING",(Wellpath!K36-Wellpath!K35)/2*Model!$W$8*(-SIN(Wellpath!$M36) / GField),Model!$W$8*((drdp!B36)*'ABXY-TI2S'!$B36+(drdp!E36)*'ABXY-TI2S'!$C36+(drdp!H36)*'ABXY-TI2S'!$D36))</f>
        <v>0</v>
      </c>
      <c r="I36" s="18">
        <f>IF(D36="SING",(Wellpath!K36-Wellpath!K35)/2*Model!$W$8*(COS(Wellpath!$M36) / GField),Model!$W$8*((drdp!C36)*'ABXY-TI2S'!$B36+(drdp!F36)*'ABXY-TI2S'!$C36+(drdp!I36)*'ABXY-TI2S'!$D36))</f>
        <v>6.1182972778675692E-3</v>
      </c>
      <c r="J36" s="18">
        <f>IF(D36="SING",0,Model!$W$8*((drdp!D36)*'ABXY-TI2S'!$B36+(drdp!G36)*'ABXY-TI2S'!$C36+(drdp!J36)*'ABXY-TI2S'!$D36))</f>
        <v>0</v>
      </c>
      <c r="K36" s="21">
        <f>SUM(E$3:E35)+H36</f>
        <v>0</v>
      </c>
      <c r="L36" s="21">
        <f>SUM(F$3:F35)+I36</f>
        <v>0.39768932306139176</v>
      </c>
      <c r="M36" s="21">
        <f>SUM(G$3:G35)+J36</f>
        <v>0</v>
      </c>
      <c r="N36" s="19">
        <f t="shared" si="1"/>
        <v>0</v>
      </c>
      <c r="O36" s="19">
        <f t="shared" si="1"/>
        <v>0.15815679767702803</v>
      </c>
      <c r="P36" s="19">
        <f t="shared" si="1"/>
        <v>0</v>
      </c>
      <c r="Q36" s="19">
        <f t="shared" si="2"/>
        <v>0</v>
      </c>
      <c r="R36" s="19">
        <f t="shared" si="3"/>
        <v>0</v>
      </c>
      <c r="S36" s="19">
        <f t="shared" si="4"/>
        <v>0</v>
      </c>
    </row>
    <row r="37" spans="1:19" x14ac:dyDescent="0.25">
      <c r="A37" s="26">
        <f>Wellpath!E37</f>
        <v>1020</v>
      </c>
      <c r="B37" s="22">
        <v>0</v>
      </c>
      <c r="C37" s="22">
        <v>0</v>
      </c>
      <c r="D37" s="22" t="str">
        <f>IF(ABS(Wellpath!$L37)&lt;VerticalInc,"SING",((TAN((PI()/ 2) - Wellpath!$L37)) - TAN(Dip) * COS(Wellpath!$O37)) / GField)</f>
        <v>SING</v>
      </c>
      <c r="E37" s="20">
        <f>IF(D37="SING",(Wellpath!K38-Wellpath!K36)/2*Model!$W$8*(-SIN(Wellpath!M37)) / GField,Model!$W$8*((drdp!B37+drdp!K37)*'ABXY-TI2S'!$B37+(drdp!E37+drdp!N37)*'ABXY-TI2S'!$C37+(drdp!H37+drdp!Q37)*'ABXY-TI2S'!$D37))</f>
        <v>0</v>
      </c>
      <c r="F37" s="20">
        <f>IF(D37="SING",(Wellpath!K38-Wellpath!K36)/2*Model!$W$8*(COS(Wellpath!$M37) / GField),Model!$W$8*((drdp!C37+drdp!L37)*'ABXY-TI2S'!$B37+(drdp!F37+drdp!O37)*'ABXY-TI2S'!$C37+(drdp!I37+drdp!R37)*'ABXY-TI2S'!$D37))</f>
        <v>1.2236594555735138E-2</v>
      </c>
      <c r="G37" s="20">
        <f>IF(D37="SING",0,Model!$W$8*((drdp!D37+drdp!M37)*'ABXY-TI2S'!$B37+(drdp!G37+drdp!P37)*'ABXY-TI2S'!$C37+(drdp!J37+drdp!S37)*'ABXY-TI2S'!$D37))</f>
        <v>0</v>
      </c>
      <c r="H37" s="18">
        <f>IF(D37="SING",(Wellpath!K37-Wellpath!K36)/2*Model!$W$8*(-SIN(Wellpath!$M37) / GField),Model!$W$8*((drdp!B37)*'ABXY-TI2S'!$B37+(drdp!E37)*'ABXY-TI2S'!$C37+(drdp!H37)*'ABXY-TI2S'!$D37))</f>
        <v>0</v>
      </c>
      <c r="I37" s="18">
        <f>IF(D37="SING",(Wellpath!K37-Wellpath!K36)/2*Model!$W$8*(COS(Wellpath!$M37) / GField),Model!$W$8*((drdp!C37)*'ABXY-TI2S'!$B37+(drdp!F37)*'ABXY-TI2S'!$C37+(drdp!I37)*'ABXY-TI2S'!$D37))</f>
        <v>6.1182972778675692E-3</v>
      </c>
      <c r="J37" s="18">
        <f>IF(D37="SING",0,Model!$W$8*((drdp!D37)*'ABXY-TI2S'!$B37+(drdp!G37)*'ABXY-TI2S'!$C37+(drdp!J37)*'ABXY-TI2S'!$D37))</f>
        <v>0</v>
      </c>
      <c r="K37" s="21">
        <f>SUM(E$3:E36)+H37</f>
        <v>0</v>
      </c>
      <c r="L37" s="21">
        <f>SUM(F$3:F36)+I37</f>
        <v>0.40992591761712688</v>
      </c>
      <c r="M37" s="21">
        <f>SUM(G$3:G36)+J37</f>
        <v>0</v>
      </c>
      <c r="N37" s="19">
        <f t="shared" si="1"/>
        <v>0</v>
      </c>
      <c r="O37" s="19">
        <f t="shared" si="1"/>
        <v>0.16803925793424349</v>
      </c>
      <c r="P37" s="19">
        <f t="shared" si="1"/>
        <v>0</v>
      </c>
      <c r="Q37" s="19">
        <f t="shared" si="2"/>
        <v>0</v>
      </c>
      <c r="R37" s="19">
        <f t="shared" si="3"/>
        <v>0</v>
      </c>
      <c r="S37" s="19">
        <f t="shared" si="4"/>
        <v>0</v>
      </c>
    </row>
    <row r="38" spans="1:19" x14ac:dyDescent="0.25">
      <c r="A38" s="26">
        <f>Wellpath!E38</f>
        <v>1050</v>
      </c>
      <c r="B38" s="22">
        <v>0</v>
      </c>
      <c r="C38" s="22">
        <v>0</v>
      </c>
      <c r="D38" s="22" t="str">
        <f>IF(ABS(Wellpath!$L38)&lt;VerticalInc,"SING",((TAN((PI()/ 2) - Wellpath!$L38)) - TAN(Dip) * COS(Wellpath!$O38)) / GField)</f>
        <v>SING</v>
      </c>
      <c r="E38" s="20">
        <f>IF(D38="SING",(Wellpath!K39-Wellpath!K37)/2*Model!$W$8*(-SIN(Wellpath!M38)) / GField,Model!$W$8*((drdp!B38+drdp!K38)*'ABXY-TI2S'!$B38+(drdp!E38+drdp!N38)*'ABXY-TI2S'!$C38+(drdp!H38+drdp!Q38)*'ABXY-TI2S'!$D38))</f>
        <v>0</v>
      </c>
      <c r="F38" s="20">
        <f>IF(D38="SING",(Wellpath!K39-Wellpath!K37)/2*Model!$W$8*(COS(Wellpath!$M38) / GField),Model!$W$8*((drdp!C38+drdp!L38)*'ABXY-TI2S'!$B38+(drdp!F38+drdp!O38)*'ABXY-TI2S'!$C38+(drdp!I38+drdp!R38)*'ABXY-TI2S'!$D38))</f>
        <v>1.2236594555735138E-2</v>
      </c>
      <c r="G38" s="20">
        <f>IF(D38="SING",0,Model!$W$8*((drdp!D38+drdp!M38)*'ABXY-TI2S'!$B38+(drdp!G38+drdp!P38)*'ABXY-TI2S'!$C38+(drdp!J38+drdp!S38)*'ABXY-TI2S'!$D38))</f>
        <v>0</v>
      </c>
      <c r="H38" s="18">
        <f>IF(D38="SING",(Wellpath!K38-Wellpath!K37)/2*Model!$W$8*(-SIN(Wellpath!$M38) / GField),Model!$W$8*((drdp!B38)*'ABXY-TI2S'!$B38+(drdp!E38)*'ABXY-TI2S'!$C38+(drdp!H38)*'ABXY-TI2S'!$D38))</f>
        <v>0</v>
      </c>
      <c r="I38" s="18">
        <f>IF(D38="SING",(Wellpath!K38-Wellpath!K37)/2*Model!$W$8*(COS(Wellpath!$M38) / GField),Model!$W$8*((drdp!C38)*'ABXY-TI2S'!$B38+(drdp!F38)*'ABXY-TI2S'!$C38+(drdp!I38)*'ABXY-TI2S'!$D38))</f>
        <v>6.1182972778675692E-3</v>
      </c>
      <c r="J38" s="18">
        <f>IF(D38="SING",0,Model!$W$8*((drdp!D38)*'ABXY-TI2S'!$B38+(drdp!G38)*'ABXY-TI2S'!$C38+(drdp!J38)*'ABXY-TI2S'!$D38))</f>
        <v>0</v>
      </c>
      <c r="K38" s="21">
        <f>SUM(E$3:E37)+H38</f>
        <v>0</v>
      </c>
      <c r="L38" s="21">
        <f>SUM(F$3:F37)+I38</f>
        <v>0.42216251217286199</v>
      </c>
      <c r="M38" s="21">
        <f>SUM(G$3:G37)+J38</f>
        <v>0</v>
      </c>
      <c r="N38" s="19">
        <f t="shared" si="1"/>
        <v>0</v>
      </c>
      <c r="O38" s="19">
        <f t="shared" si="1"/>
        <v>0.17822118668410186</v>
      </c>
      <c r="P38" s="19">
        <f t="shared" si="1"/>
        <v>0</v>
      </c>
      <c r="Q38" s="19">
        <f t="shared" si="2"/>
        <v>0</v>
      </c>
      <c r="R38" s="19">
        <f t="shared" si="3"/>
        <v>0</v>
      </c>
      <c r="S38" s="19">
        <f t="shared" si="4"/>
        <v>0</v>
      </c>
    </row>
    <row r="39" spans="1:19" x14ac:dyDescent="0.25">
      <c r="A39" s="26">
        <f>Wellpath!E39</f>
        <v>1080</v>
      </c>
      <c r="B39" s="22">
        <v>0</v>
      </c>
      <c r="C39" s="22">
        <v>0</v>
      </c>
      <c r="D39" s="22" t="str">
        <f>IF(ABS(Wellpath!$L39)&lt;VerticalInc,"SING",((TAN((PI()/ 2) - Wellpath!$L39)) - TAN(Dip) * COS(Wellpath!$O39)) / GField)</f>
        <v>SING</v>
      </c>
      <c r="E39" s="20">
        <f>IF(D39="SING",(Wellpath!K40-Wellpath!K38)/2*Model!$W$8*(-SIN(Wellpath!M39)) / GField,Model!$W$8*((drdp!B39+drdp!K39)*'ABXY-TI2S'!$B39+(drdp!E39+drdp!N39)*'ABXY-TI2S'!$C39+(drdp!H39+drdp!Q39)*'ABXY-TI2S'!$D39))</f>
        <v>0</v>
      </c>
      <c r="F39" s="20">
        <f>IF(D39="SING",(Wellpath!K40-Wellpath!K38)/2*Model!$W$8*(COS(Wellpath!$M39) / GField),Model!$W$8*((drdp!C39+drdp!L39)*'ABXY-TI2S'!$B39+(drdp!F39+drdp!O39)*'ABXY-TI2S'!$C39+(drdp!I39+drdp!R39)*'ABXY-TI2S'!$D39))</f>
        <v>1.2236594555735138E-2</v>
      </c>
      <c r="G39" s="20">
        <f>IF(D39="SING",0,Model!$W$8*((drdp!D39+drdp!M39)*'ABXY-TI2S'!$B39+(drdp!G39+drdp!P39)*'ABXY-TI2S'!$C39+(drdp!J39+drdp!S39)*'ABXY-TI2S'!$D39))</f>
        <v>0</v>
      </c>
      <c r="H39" s="18">
        <f>IF(D39="SING",(Wellpath!K39-Wellpath!K38)/2*Model!$W$8*(-SIN(Wellpath!$M39) / GField),Model!$W$8*((drdp!B39)*'ABXY-TI2S'!$B39+(drdp!E39)*'ABXY-TI2S'!$C39+(drdp!H39)*'ABXY-TI2S'!$D39))</f>
        <v>0</v>
      </c>
      <c r="I39" s="18">
        <f>IF(D39="SING",(Wellpath!K39-Wellpath!K38)/2*Model!$W$8*(COS(Wellpath!$M39) / GField),Model!$W$8*((drdp!C39)*'ABXY-TI2S'!$B39+(drdp!F39)*'ABXY-TI2S'!$C39+(drdp!I39)*'ABXY-TI2S'!$D39))</f>
        <v>6.1182972778675692E-3</v>
      </c>
      <c r="J39" s="18">
        <f>IF(D39="SING",0,Model!$W$8*((drdp!D39)*'ABXY-TI2S'!$B39+(drdp!G39)*'ABXY-TI2S'!$C39+(drdp!J39)*'ABXY-TI2S'!$D39))</f>
        <v>0</v>
      </c>
      <c r="K39" s="21">
        <f>SUM(E$3:E38)+H39</f>
        <v>0</v>
      </c>
      <c r="L39" s="21">
        <f>SUM(F$3:F38)+I39</f>
        <v>0.43439910672859711</v>
      </c>
      <c r="M39" s="21">
        <f>SUM(G$3:G38)+J39</f>
        <v>0</v>
      </c>
      <c r="N39" s="19">
        <f t="shared" si="1"/>
        <v>0</v>
      </c>
      <c r="O39" s="19">
        <f t="shared" si="1"/>
        <v>0.18870258392660311</v>
      </c>
      <c r="P39" s="19">
        <f t="shared" si="1"/>
        <v>0</v>
      </c>
      <c r="Q39" s="19">
        <f t="shared" si="2"/>
        <v>0</v>
      </c>
      <c r="R39" s="19">
        <f t="shared" si="3"/>
        <v>0</v>
      </c>
      <c r="S39" s="19">
        <f t="shared" si="4"/>
        <v>0</v>
      </c>
    </row>
    <row r="40" spans="1:19" x14ac:dyDescent="0.25">
      <c r="A40" s="26">
        <f>Wellpath!E40</f>
        <v>1110</v>
      </c>
      <c r="B40" s="22">
        <v>0</v>
      </c>
      <c r="C40" s="22">
        <v>0</v>
      </c>
      <c r="D40" s="22" t="str">
        <f>IF(ABS(Wellpath!$L40)&lt;VerticalInc,"SING",((TAN((PI()/ 2) - Wellpath!$L40)) - TAN(Dip) * COS(Wellpath!$O40)) / GField)</f>
        <v>SING</v>
      </c>
      <c r="E40" s="20">
        <f>IF(D40="SING",(Wellpath!K41-Wellpath!K39)/2*Model!$W$8*(-SIN(Wellpath!M40)) / GField,Model!$W$8*((drdp!B40+drdp!K40)*'ABXY-TI2S'!$B40+(drdp!E40+drdp!N40)*'ABXY-TI2S'!$C40+(drdp!H40+drdp!Q40)*'ABXY-TI2S'!$D40))</f>
        <v>0</v>
      </c>
      <c r="F40" s="20">
        <f>IF(D40="SING",(Wellpath!K41-Wellpath!K39)/2*Model!$W$8*(COS(Wellpath!$M40) / GField),Model!$W$8*((drdp!C40+drdp!L40)*'ABXY-TI2S'!$B40+(drdp!F40+drdp!O40)*'ABXY-TI2S'!$C40+(drdp!I40+drdp!R40)*'ABXY-TI2S'!$D40))</f>
        <v>1.2236594555735138E-2</v>
      </c>
      <c r="G40" s="20">
        <f>IF(D40="SING",0,Model!$W$8*((drdp!D40+drdp!M40)*'ABXY-TI2S'!$B40+(drdp!G40+drdp!P40)*'ABXY-TI2S'!$C40+(drdp!J40+drdp!S40)*'ABXY-TI2S'!$D40))</f>
        <v>0</v>
      </c>
      <c r="H40" s="18">
        <f>IF(D40="SING",(Wellpath!K40-Wellpath!K39)/2*Model!$W$8*(-SIN(Wellpath!$M40) / GField),Model!$W$8*((drdp!B40)*'ABXY-TI2S'!$B40+(drdp!E40)*'ABXY-TI2S'!$C40+(drdp!H40)*'ABXY-TI2S'!$D40))</f>
        <v>0</v>
      </c>
      <c r="I40" s="18">
        <f>IF(D40="SING",(Wellpath!K40-Wellpath!K39)/2*Model!$W$8*(COS(Wellpath!$M40) / GField),Model!$W$8*((drdp!C40)*'ABXY-TI2S'!$B40+(drdp!F40)*'ABXY-TI2S'!$C40+(drdp!I40)*'ABXY-TI2S'!$D40))</f>
        <v>6.1182972778675692E-3</v>
      </c>
      <c r="J40" s="18">
        <f>IF(D40="SING",0,Model!$W$8*((drdp!D40)*'ABXY-TI2S'!$B40+(drdp!G40)*'ABXY-TI2S'!$C40+(drdp!J40)*'ABXY-TI2S'!$D40))</f>
        <v>0</v>
      </c>
      <c r="K40" s="21">
        <f>SUM(E$3:E39)+H40</f>
        <v>0</v>
      </c>
      <c r="L40" s="21">
        <f>SUM(F$3:F39)+I40</f>
        <v>0.44663570128433222</v>
      </c>
      <c r="M40" s="21">
        <f>SUM(G$3:G39)+J40</f>
        <v>0</v>
      </c>
      <c r="N40" s="19">
        <f t="shared" si="1"/>
        <v>0</v>
      </c>
      <c r="O40" s="19">
        <f t="shared" si="1"/>
        <v>0.19948344966174725</v>
      </c>
      <c r="P40" s="19">
        <f t="shared" si="1"/>
        <v>0</v>
      </c>
      <c r="Q40" s="19">
        <f t="shared" si="2"/>
        <v>0</v>
      </c>
      <c r="R40" s="19">
        <f t="shared" si="3"/>
        <v>0</v>
      </c>
      <c r="S40" s="19">
        <f t="shared" si="4"/>
        <v>0</v>
      </c>
    </row>
    <row r="41" spans="1:19" x14ac:dyDescent="0.25">
      <c r="A41" s="26">
        <f>Wellpath!E41</f>
        <v>1140</v>
      </c>
      <c r="B41" s="22">
        <v>0</v>
      </c>
      <c r="C41" s="22">
        <v>0</v>
      </c>
      <c r="D41" s="22" t="str">
        <f>IF(ABS(Wellpath!$L41)&lt;VerticalInc,"SING",((TAN((PI()/ 2) - Wellpath!$L41)) - TAN(Dip) * COS(Wellpath!$O41)) / GField)</f>
        <v>SING</v>
      </c>
      <c r="E41" s="20">
        <f>IF(D41="SING",(Wellpath!K42-Wellpath!K40)/2*Model!$W$8*(-SIN(Wellpath!M41)) / GField,Model!$W$8*((drdp!B41+drdp!K41)*'ABXY-TI2S'!$B41+(drdp!E41+drdp!N41)*'ABXY-TI2S'!$C41+(drdp!H41+drdp!Q41)*'ABXY-TI2S'!$D41))</f>
        <v>0</v>
      </c>
      <c r="F41" s="20">
        <f>IF(D41="SING",(Wellpath!K42-Wellpath!K40)/2*Model!$W$8*(COS(Wellpath!$M41) / GField),Model!$W$8*((drdp!C41+drdp!L41)*'ABXY-TI2S'!$B41+(drdp!F41+drdp!O41)*'ABXY-TI2S'!$C41+(drdp!I41+drdp!R41)*'ABXY-TI2S'!$D41))</f>
        <v>1.2236594555735138E-2</v>
      </c>
      <c r="G41" s="20">
        <f>IF(D41="SING",0,Model!$W$8*((drdp!D41+drdp!M41)*'ABXY-TI2S'!$B41+(drdp!G41+drdp!P41)*'ABXY-TI2S'!$C41+(drdp!J41+drdp!S41)*'ABXY-TI2S'!$D41))</f>
        <v>0</v>
      </c>
      <c r="H41" s="18">
        <f>IF(D41="SING",(Wellpath!K41-Wellpath!K40)/2*Model!$W$8*(-SIN(Wellpath!$M41) / GField),Model!$W$8*((drdp!B41)*'ABXY-TI2S'!$B41+(drdp!E41)*'ABXY-TI2S'!$C41+(drdp!H41)*'ABXY-TI2S'!$D41))</f>
        <v>0</v>
      </c>
      <c r="I41" s="18">
        <f>IF(D41="SING",(Wellpath!K41-Wellpath!K40)/2*Model!$W$8*(COS(Wellpath!$M41) / GField),Model!$W$8*((drdp!C41)*'ABXY-TI2S'!$B41+(drdp!F41)*'ABXY-TI2S'!$C41+(drdp!I41)*'ABXY-TI2S'!$D41))</f>
        <v>6.1182972778675692E-3</v>
      </c>
      <c r="J41" s="18">
        <f>IF(D41="SING",0,Model!$W$8*((drdp!D41)*'ABXY-TI2S'!$B41+(drdp!G41)*'ABXY-TI2S'!$C41+(drdp!J41)*'ABXY-TI2S'!$D41))</f>
        <v>0</v>
      </c>
      <c r="K41" s="21">
        <f>SUM(E$3:E40)+H41</f>
        <v>0</v>
      </c>
      <c r="L41" s="21">
        <f>SUM(F$3:F40)+I41</f>
        <v>0.45887229584006733</v>
      </c>
      <c r="M41" s="21">
        <f>SUM(G$3:G40)+J41</f>
        <v>0</v>
      </c>
      <c r="N41" s="19">
        <f t="shared" si="1"/>
        <v>0</v>
      </c>
      <c r="O41" s="19">
        <f t="shared" si="1"/>
        <v>0.21056378388953428</v>
      </c>
      <c r="P41" s="19">
        <f t="shared" si="1"/>
        <v>0</v>
      </c>
      <c r="Q41" s="19">
        <f t="shared" si="2"/>
        <v>0</v>
      </c>
      <c r="R41" s="19">
        <f t="shared" si="3"/>
        <v>0</v>
      </c>
      <c r="S41" s="19">
        <f t="shared" si="4"/>
        <v>0</v>
      </c>
    </row>
    <row r="42" spans="1:19" x14ac:dyDescent="0.25">
      <c r="A42" s="26">
        <f>Wellpath!E42</f>
        <v>1170</v>
      </c>
      <c r="B42" s="22">
        <v>0</v>
      </c>
      <c r="C42" s="22">
        <v>0</v>
      </c>
      <c r="D42" s="22" t="str">
        <f>IF(ABS(Wellpath!$L42)&lt;VerticalInc,"SING",((TAN((PI()/ 2) - Wellpath!$L42)) - TAN(Dip) * COS(Wellpath!$O42)) / GField)</f>
        <v>SING</v>
      </c>
      <c r="E42" s="20">
        <f>IF(D42="SING",(Wellpath!K43-Wellpath!K41)/2*Model!$W$8*(-SIN(Wellpath!M42)) / GField,Model!$W$8*((drdp!B42+drdp!K42)*'ABXY-TI2S'!$B42+(drdp!E42+drdp!N42)*'ABXY-TI2S'!$C42+(drdp!H42+drdp!Q42)*'ABXY-TI2S'!$D42))</f>
        <v>0</v>
      </c>
      <c r="F42" s="20">
        <f>IF(D42="SING",(Wellpath!K43-Wellpath!K41)/2*Model!$W$8*(COS(Wellpath!$M42) / GField),Model!$W$8*((drdp!C42+drdp!L42)*'ABXY-TI2S'!$B42+(drdp!F42+drdp!O42)*'ABXY-TI2S'!$C42+(drdp!I42+drdp!R42)*'ABXY-TI2S'!$D42))</f>
        <v>1.2236594555735138E-2</v>
      </c>
      <c r="G42" s="20">
        <f>IF(D42="SING",0,Model!$W$8*((drdp!D42+drdp!M42)*'ABXY-TI2S'!$B42+(drdp!G42+drdp!P42)*'ABXY-TI2S'!$C42+(drdp!J42+drdp!S42)*'ABXY-TI2S'!$D42))</f>
        <v>0</v>
      </c>
      <c r="H42" s="18">
        <f>IF(D42="SING",(Wellpath!K42-Wellpath!K41)/2*Model!$W$8*(-SIN(Wellpath!$M42) / GField),Model!$W$8*((drdp!B42)*'ABXY-TI2S'!$B42+(drdp!E42)*'ABXY-TI2S'!$C42+(drdp!H42)*'ABXY-TI2S'!$D42))</f>
        <v>0</v>
      </c>
      <c r="I42" s="18">
        <f>IF(D42="SING",(Wellpath!K42-Wellpath!K41)/2*Model!$W$8*(COS(Wellpath!$M42) / GField),Model!$W$8*((drdp!C42)*'ABXY-TI2S'!$B42+(drdp!F42)*'ABXY-TI2S'!$C42+(drdp!I42)*'ABXY-TI2S'!$D42))</f>
        <v>6.1182972778675692E-3</v>
      </c>
      <c r="J42" s="18">
        <f>IF(D42="SING",0,Model!$W$8*((drdp!D42)*'ABXY-TI2S'!$B42+(drdp!G42)*'ABXY-TI2S'!$C42+(drdp!J42)*'ABXY-TI2S'!$D42))</f>
        <v>0</v>
      </c>
      <c r="K42" s="21">
        <f>SUM(E$3:E41)+H42</f>
        <v>0</v>
      </c>
      <c r="L42" s="21">
        <f>SUM(F$3:F41)+I42</f>
        <v>0.47110889039580245</v>
      </c>
      <c r="M42" s="21">
        <f>SUM(G$3:G41)+J42</f>
        <v>0</v>
      </c>
      <c r="N42" s="19">
        <f t="shared" si="1"/>
        <v>0</v>
      </c>
      <c r="O42" s="19">
        <f t="shared" si="1"/>
        <v>0.22194358660996422</v>
      </c>
      <c r="P42" s="19">
        <f t="shared" si="1"/>
        <v>0</v>
      </c>
      <c r="Q42" s="19">
        <f t="shared" si="2"/>
        <v>0</v>
      </c>
      <c r="R42" s="19">
        <f t="shared" si="3"/>
        <v>0</v>
      </c>
      <c r="S42" s="19">
        <f t="shared" si="4"/>
        <v>0</v>
      </c>
    </row>
    <row r="43" spans="1:19" x14ac:dyDescent="0.25">
      <c r="A43" s="26">
        <f>Wellpath!E43</f>
        <v>1200</v>
      </c>
      <c r="B43" s="22">
        <v>0</v>
      </c>
      <c r="C43" s="22">
        <v>0</v>
      </c>
      <c r="D43" s="22" t="str">
        <f>IF(ABS(Wellpath!$L43)&lt;VerticalInc,"SING",((TAN((PI()/ 2) - Wellpath!$L43)) - TAN(Dip) * COS(Wellpath!$O43)) / GField)</f>
        <v>SING</v>
      </c>
      <c r="E43" s="20">
        <f>IF(D43="SING",(Wellpath!K44-Wellpath!K42)/2*Model!$W$8*(-SIN(Wellpath!M43)) / GField,Model!$W$8*((drdp!B43+drdp!K43)*'ABXY-TI2S'!$B43+(drdp!E43+drdp!N43)*'ABXY-TI2S'!$C43+(drdp!H43+drdp!Q43)*'ABXY-TI2S'!$D43))</f>
        <v>0</v>
      </c>
      <c r="F43" s="20">
        <f>IF(D43="SING",(Wellpath!K44-Wellpath!K42)/2*Model!$W$8*(COS(Wellpath!$M43) / GField),Model!$W$8*((drdp!C43+drdp!L43)*'ABXY-TI2S'!$B43+(drdp!F43+drdp!O43)*'ABXY-TI2S'!$C43+(drdp!I43+drdp!R43)*'ABXY-TI2S'!$D43))</f>
        <v>1.2236594555735138E-2</v>
      </c>
      <c r="G43" s="20">
        <f>IF(D43="SING",0,Model!$W$8*((drdp!D43+drdp!M43)*'ABXY-TI2S'!$B43+(drdp!G43+drdp!P43)*'ABXY-TI2S'!$C43+(drdp!J43+drdp!S43)*'ABXY-TI2S'!$D43))</f>
        <v>0</v>
      </c>
      <c r="H43" s="18">
        <f>IF(D43="SING",(Wellpath!K43-Wellpath!K42)/2*Model!$W$8*(-SIN(Wellpath!$M43) / GField),Model!$W$8*((drdp!B43)*'ABXY-TI2S'!$B43+(drdp!E43)*'ABXY-TI2S'!$C43+(drdp!H43)*'ABXY-TI2S'!$D43))</f>
        <v>0</v>
      </c>
      <c r="I43" s="18">
        <f>IF(D43="SING",(Wellpath!K43-Wellpath!K42)/2*Model!$W$8*(COS(Wellpath!$M43) / GField),Model!$W$8*((drdp!C43)*'ABXY-TI2S'!$B43+(drdp!F43)*'ABXY-TI2S'!$C43+(drdp!I43)*'ABXY-TI2S'!$D43))</f>
        <v>6.1182972778675692E-3</v>
      </c>
      <c r="J43" s="18">
        <f>IF(D43="SING",0,Model!$W$8*((drdp!D43)*'ABXY-TI2S'!$B43+(drdp!G43)*'ABXY-TI2S'!$C43+(drdp!J43)*'ABXY-TI2S'!$D43))</f>
        <v>0</v>
      </c>
      <c r="K43" s="21">
        <f>SUM(E$3:E42)+H43</f>
        <v>0</v>
      </c>
      <c r="L43" s="21">
        <f>SUM(F$3:F42)+I43</f>
        <v>0.48334548495153756</v>
      </c>
      <c r="M43" s="21">
        <f>SUM(G$3:G42)+J43</f>
        <v>0</v>
      </c>
      <c r="N43" s="19">
        <f t="shared" si="1"/>
        <v>0</v>
      </c>
      <c r="O43" s="19">
        <f t="shared" si="1"/>
        <v>0.23362285782303702</v>
      </c>
      <c r="P43" s="19">
        <f t="shared" si="1"/>
        <v>0</v>
      </c>
      <c r="Q43" s="19">
        <f t="shared" si="2"/>
        <v>0</v>
      </c>
      <c r="R43" s="19">
        <f t="shared" si="3"/>
        <v>0</v>
      </c>
      <c r="S43" s="19">
        <f t="shared" si="4"/>
        <v>0</v>
      </c>
    </row>
    <row r="44" spans="1:19" s="36" customFormat="1" x14ac:dyDescent="0.25">
      <c r="A44" s="26">
        <f>Wellpath!E44</f>
        <v>1230</v>
      </c>
      <c r="B44" s="33">
        <v>0</v>
      </c>
      <c r="C44" s="22">
        <v>0</v>
      </c>
      <c r="D44" s="22">
        <f>IF(ABS(Wellpath!$L44)&lt;VerticalInc,"SING",((TAN((PI()/ 2) - Wellpath!$L44)) - TAN(Dip) * COS(Wellpath!$O44)) / GField)</f>
        <v>2.8602023707484387</v>
      </c>
      <c r="E44" s="20">
        <f>IF(D44="SING",(Wellpath!K45-Wellpath!K43)/2*Model!$W$8*(-SIN(Wellpath!M44)) / GField,Model!$W$8*((drdp!B44+drdp!K44)*'ABXY-TI2S'!$B44+(drdp!E44+drdp!N44)*'ABXY-TI2S'!$C44+(drdp!H44+drdp!Q44)*'ABXY-TI2S'!$D44))</f>
        <v>-1.1570202243063033E-2</v>
      </c>
      <c r="F44" s="20">
        <f>IF(D44="SING",(Wellpath!K45-Wellpath!K43)/2*Model!$W$8*(COS(Wellpath!$M44) / GField),Model!$W$8*((drdp!C44+drdp!L44)*'ABXY-TI2S'!$B44+(drdp!F44+drdp!O44)*'ABXY-TI2S'!$C44+(drdp!I44+drdp!R44)*'ABXY-TI2S'!$D44))</f>
        <v>3.1002263472935045E-3</v>
      </c>
      <c r="G44" s="20">
        <f>IF(D44="SING",0,Model!$W$8*((drdp!D44+drdp!M44)*'ABXY-TI2S'!$B44+(drdp!G44+drdp!P44)*'ABXY-TI2S'!$C44+(drdp!J44+drdp!S44)*'ABXY-TI2S'!$D44))</f>
        <v>0</v>
      </c>
      <c r="H44" s="18">
        <f>IF(D44="SING",(Wellpath!K44-Wellpath!K43)/2*Model!$W$8*(-SIN(Wellpath!$M44) / GField),Model!$W$8*((drdp!B44)*'ABXY-TI2S'!$B44+(drdp!E44)*'ABXY-TI2S'!$C44+(drdp!H44)*'ABXY-TI2S'!$D44))</f>
        <v>-5.7851011215315166E-3</v>
      </c>
      <c r="I44" s="18">
        <f>IF(D44="SING",(Wellpath!K44-Wellpath!K43)/2*Model!$W$8*(COS(Wellpath!$M44) / GField),Model!$W$8*((drdp!C44)*'ABXY-TI2S'!$B44+(drdp!F44)*'ABXY-TI2S'!$C44+(drdp!I44)*'ABXY-TI2S'!$D44))</f>
        <v>1.5501131736467522E-3</v>
      </c>
      <c r="J44" s="18">
        <f>IF(D44="SING",0,Model!$W$8*((drdp!D44)*'ABXY-TI2S'!$B44+(drdp!G44)*'ABXY-TI2S'!$C44+(drdp!J44)*'ABXY-TI2S'!$D44))</f>
        <v>0</v>
      </c>
      <c r="K44" s="34">
        <f>SUM(E$3:E43)+H44</f>
        <v>-5.7851011215315166E-3</v>
      </c>
      <c r="L44" s="34">
        <f>SUM(F$3:F43)+I44</f>
        <v>0.49101389540305185</v>
      </c>
      <c r="M44" s="34">
        <f>SUM(G$3:G43)+J44</f>
        <v>0</v>
      </c>
      <c r="N44" s="35">
        <f t="shared" si="1"/>
        <v>3.3467394986345209E-5</v>
      </c>
      <c r="O44" s="35">
        <f t="shared" si="1"/>
        <v>0.24109464547887913</v>
      </c>
      <c r="P44" s="35">
        <f t="shared" si="1"/>
        <v>0</v>
      </c>
      <c r="Q44" s="35">
        <f t="shared" si="2"/>
        <v>-2.8405650369837539E-3</v>
      </c>
      <c r="R44" s="35">
        <f t="shared" si="3"/>
        <v>0</v>
      </c>
      <c r="S44" s="35">
        <f t="shared" si="4"/>
        <v>0</v>
      </c>
    </row>
    <row r="45" spans="1:19" x14ac:dyDescent="0.25">
      <c r="A45" s="26">
        <f>Wellpath!E45</f>
        <v>1260</v>
      </c>
      <c r="B45" s="22">
        <v>0</v>
      </c>
      <c r="C45" s="22">
        <v>0</v>
      </c>
      <c r="D45" s="22">
        <f>IF(ABS(Wellpath!$L45)&lt;VerticalInc,"SING",((TAN((PI()/ 2) - Wellpath!$L45)) - TAN(Dip) * COS(Wellpath!$O45)) / GField)</f>
        <v>1.3983793194308511</v>
      </c>
      <c r="E45" s="20">
        <f>IF(D45="SING",(Wellpath!K46-Wellpath!K44)/2*Model!$W$8*(-SIN(Wellpath!M45)) / GField,Model!$W$8*((drdp!B45+drdp!K45)*'ABXY-TI2S'!$B45+(drdp!E45+drdp!N45)*'ABXY-TI2S'!$C45+(drdp!H45+drdp!Q45)*'ABXY-TI2S'!$D45))</f>
        <v>-1.1306665269733191E-2</v>
      </c>
      <c r="F45" s="20">
        <f>IF(D45="SING",(Wellpath!K46-Wellpath!K44)/2*Model!$W$8*(COS(Wellpath!$M45) / GField),Model!$W$8*((drdp!C45+drdp!L45)*'ABXY-TI2S'!$B45+(drdp!F45+drdp!O45)*'ABXY-TI2S'!$C45+(drdp!I45+drdp!R45)*'ABXY-TI2S'!$D45))</f>
        <v>3.0296118281140302E-3</v>
      </c>
      <c r="G45" s="20">
        <f>IF(D45="SING",0,Model!$W$8*((drdp!D45+drdp!M45)*'ABXY-TI2S'!$B45+(drdp!G45+drdp!P45)*'ABXY-TI2S'!$C45+(drdp!J45+drdp!S45)*'ABXY-TI2S'!$D45))</f>
        <v>0</v>
      </c>
      <c r="H45" s="18">
        <f>IF(D45="SING",(Wellpath!K45-Wellpath!K44)/2*Model!$W$8*(-SIN(Wellpath!$M45) / GField),Model!$W$8*((drdp!B45)*'ABXY-TI2S'!$B45+(drdp!E45)*'ABXY-TI2S'!$C45+(drdp!H45)*'ABXY-TI2S'!$D45))</f>
        <v>-5.6533326348665956E-3</v>
      </c>
      <c r="I45" s="18">
        <f>IF(D45="SING",(Wellpath!K45-Wellpath!K44)/2*Model!$W$8*(COS(Wellpath!$M45) / GField),Model!$W$8*((drdp!C45)*'ABXY-TI2S'!$B45+(drdp!F45)*'ABXY-TI2S'!$C45+(drdp!I45)*'ABXY-TI2S'!$D45))</f>
        <v>1.5148059140570151E-3</v>
      </c>
      <c r="J45" s="18">
        <f>IF(D45="SING",0,Model!$W$8*((drdp!D45)*'ABXY-TI2S'!$B45+(drdp!G45)*'ABXY-TI2S'!$C45+(drdp!J45)*'ABXY-TI2S'!$D45))</f>
        <v>0</v>
      </c>
      <c r="K45" s="21">
        <f>SUM(E$3:E44)+H45</f>
        <v>-1.722353487792963E-2</v>
      </c>
      <c r="L45" s="21">
        <f>SUM(F$3:F44)+I45</f>
        <v>0.49407881449075564</v>
      </c>
      <c r="M45" s="21">
        <f>SUM(G$3:G44)+J45</f>
        <v>0</v>
      </c>
      <c r="N45" s="19">
        <f t="shared" si="1"/>
        <v>2.9665015369125842E-4</v>
      </c>
      <c r="O45" s="19">
        <f t="shared" si="1"/>
        <v>0.24411387492859052</v>
      </c>
      <c r="P45" s="19">
        <f t="shared" si="1"/>
        <v>0</v>
      </c>
      <c r="Q45" s="19">
        <f t="shared" si="2"/>
        <v>-8.5097836938276532E-3</v>
      </c>
      <c r="R45" s="19">
        <f t="shared" si="3"/>
        <v>0</v>
      </c>
      <c r="S45" s="19">
        <f t="shared" si="4"/>
        <v>0</v>
      </c>
    </row>
    <row r="46" spans="1:19" x14ac:dyDescent="0.25">
      <c r="A46" s="26">
        <f>Wellpath!E46</f>
        <v>1290</v>
      </c>
      <c r="B46" s="22">
        <v>0</v>
      </c>
      <c r="C46" s="22">
        <v>0</v>
      </c>
      <c r="D46" s="22">
        <f>IF(ABS(Wellpath!$L46)&lt;VerticalInc,"SING",((TAN((PI()/ 2) - Wellpath!$L46)) - TAN(Dip) * COS(Wellpath!$O46)) / GField)</f>
        <v>0.91031236461046816</v>
      </c>
      <c r="E46" s="20">
        <f>IF(D46="SING",(Wellpath!K47-Wellpath!K45)/2*Model!$W$8*(-SIN(Wellpath!M46)) / GField,Model!$W$8*((drdp!B46+drdp!K46)*'ABXY-TI2S'!$B46+(drdp!E46+drdp!N46)*'ABXY-TI2S'!$C46+(drdp!H46+drdp!Q46)*'ABXY-TI2S'!$D46))</f>
        <v>-1.1029352866430465E-2</v>
      </c>
      <c r="F46" s="20">
        <f>IF(D46="SING",(Wellpath!K47-Wellpath!K45)/2*Model!$W$8*(COS(Wellpath!$M46) / GField),Model!$W$8*((drdp!C46+drdp!L46)*'ABXY-TI2S'!$B46+(drdp!F46+drdp!O46)*'ABXY-TI2S'!$C46+(drdp!I46+drdp!R46)*'ABXY-TI2S'!$D46))</f>
        <v>2.9553061935979306E-3</v>
      </c>
      <c r="G46" s="20">
        <f>IF(D46="SING",0,Model!$W$8*((drdp!D46+drdp!M46)*'ABXY-TI2S'!$B46+(drdp!G46+drdp!P46)*'ABXY-TI2S'!$C46+(drdp!J46+drdp!S46)*'ABXY-TI2S'!$D46))</f>
        <v>0</v>
      </c>
      <c r="H46" s="18">
        <f>IF(D46="SING",(Wellpath!K46-Wellpath!K45)/2*Model!$W$8*(-SIN(Wellpath!$M46) / GField),Model!$W$8*((drdp!B46)*'ABXY-TI2S'!$B46+(drdp!E46)*'ABXY-TI2S'!$C46+(drdp!H46)*'ABXY-TI2S'!$D46))</f>
        <v>-5.5146764332152324E-3</v>
      </c>
      <c r="I46" s="18">
        <f>IF(D46="SING",(Wellpath!K46-Wellpath!K45)/2*Model!$W$8*(COS(Wellpath!$M46) / GField),Model!$W$8*((drdp!C46)*'ABXY-TI2S'!$B46+(drdp!F46)*'ABXY-TI2S'!$C46+(drdp!I46)*'ABXY-TI2S'!$D46))</f>
        <v>1.4776530967989653E-3</v>
      </c>
      <c r="J46" s="18">
        <f>IF(D46="SING",0,Model!$W$8*((drdp!D46)*'ABXY-TI2S'!$B46+(drdp!G46)*'ABXY-TI2S'!$C46+(drdp!J46)*'ABXY-TI2S'!$D46))</f>
        <v>0</v>
      </c>
      <c r="K46" s="21">
        <f>SUM(E$3:E45)+H46</f>
        <v>-2.8391543946011455E-2</v>
      </c>
      <c r="L46" s="21">
        <f>SUM(F$3:F45)+I46</f>
        <v>0.49707127350161162</v>
      </c>
      <c r="M46" s="21">
        <f>SUM(G$3:G45)+J46</f>
        <v>0</v>
      </c>
      <c r="N46" s="19">
        <f t="shared" si="1"/>
        <v>8.0607976763829973E-4</v>
      </c>
      <c r="O46" s="19">
        <f t="shared" si="1"/>
        <v>0.24707985094051399</v>
      </c>
      <c r="P46" s="19">
        <f t="shared" si="1"/>
        <v>0</v>
      </c>
      <c r="Q46" s="19">
        <f t="shared" si="2"/>
        <v>-1.4112620905920886E-2</v>
      </c>
      <c r="R46" s="19">
        <f t="shared" si="3"/>
        <v>0</v>
      </c>
      <c r="S46" s="19">
        <f t="shared" si="4"/>
        <v>0</v>
      </c>
    </row>
    <row r="47" spans="1:19" x14ac:dyDescent="0.25">
      <c r="A47" s="26">
        <f>Wellpath!E47</f>
        <v>1320</v>
      </c>
      <c r="B47" s="22">
        <v>0</v>
      </c>
      <c r="C47" s="22">
        <v>0</v>
      </c>
      <c r="D47" s="22">
        <f>IF(ABS(Wellpath!$L47)&lt;VerticalInc,"SING",((TAN((PI()/ 2) - Wellpath!$L47)) - TAN(Dip) * COS(Wellpath!$O47)) / GField)</f>
        <v>0.66568298232004475</v>
      </c>
      <c r="E47" s="20">
        <f>IF(D47="SING",(Wellpath!K48-Wellpath!K46)/2*Model!$W$8*(-SIN(Wellpath!M47)) / GField,Model!$W$8*((drdp!B47+drdp!K47)*'ABXY-TI2S'!$B47+(drdp!E47+drdp!N47)*'ABXY-TI2S'!$C47+(drdp!H47+drdp!Q47)*'ABXY-TI2S'!$D47))</f>
        <v>-1.0738602895601525E-2</v>
      </c>
      <c r="F47" s="20">
        <f>IF(D47="SING",(Wellpath!K48-Wellpath!K46)/2*Model!$W$8*(COS(Wellpath!$M47) / GField),Model!$W$8*((drdp!C47+drdp!L47)*'ABXY-TI2S'!$B47+(drdp!F47+drdp!O47)*'ABXY-TI2S'!$C47+(drdp!I47+drdp!R47)*'ABXY-TI2S'!$D47))</f>
        <v>2.8773999737149443E-3</v>
      </c>
      <c r="G47" s="20">
        <f>IF(D47="SING",0,Model!$W$8*((drdp!D47+drdp!M47)*'ABXY-TI2S'!$B47+(drdp!G47+drdp!P47)*'ABXY-TI2S'!$C47+(drdp!J47+drdp!S47)*'ABXY-TI2S'!$D47))</f>
        <v>0</v>
      </c>
      <c r="H47" s="18">
        <f>IF(D47="SING",(Wellpath!K47-Wellpath!K46)/2*Model!$W$8*(-SIN(Wellpath!$M47) / GField),Model!$W$8*((drdp!B47)*'ABXY-TI2S'!$B47+(drdp!E47)*'ABXY-TI2S'!$C47+(drdp!H47)*'ABXY-TI2S'!$D47))</f>
        <v>-5.3693014478007626E-3</v>
      </c>
      <c r="I47" s="18">
        <f>IF(D47="SING",(Wellpath!K47-Wellpath!K46)/2*Model!$W$8*(COS(Wellpath!$M47) / GField),Model!$W$8*((drdp!C47)*'ABXY-TI2S'!$B47+(drdp!F47)*'ABXY-TI2S'!$C47+(drdp!I47)*'ABXY-TI2S'!$D47))</f>
        <v>1.4386999868574721E-3</v>
      </c>
      <c r="J47" s="18">
        <f>IF(D47="SING",0,Model!$W$8*((drdp!D47)*'ABXY-TI2S'!$B47+(drdp!G47)*'ABXY-TI2S'!$C47+(drdp!J47)*'ABXY-TI2S'!$D47))</f>
        <v>0</v>
      </c>
      <c r="K47" s="21">
        <f>SUM(E$3:E46)+H47</f>
        <v>-3.9275521827027454E-2</v>
      </c>
      <c r="L47" s="21">
        <f>SUM(F$3:F46)+I47</f>
        <v>0.49998762658526802</v>
      </c>
      <c r="M47" s="21">
        <f>SUM(G$3:G46)+J47</f>
        <v>0</v>
      </c>
      <c r="N47" s="19">
        <f t="shared" si="1"/>
        <v>1.5425666147853099E-3</v>
      </c>
      <c r="O47" s="19">
        <f t="shared" si="1"/>
        <v>0.24998762673836941</v>
      </c>
      <c r="P47" s="19">
        <f t="shared" si="1"/>
        <v>0</v>
      </c>
      <c r="Q47" s="19">
        <f t="shared" si="2"/>
        <v>-1.9637274941193345E-2</v>
      </c>
      <c r="R47" s="19">
        <f t="shared" si="3"/>
        <v>0</v>
      </c>
      <c r="S47" s="19">
        <f t="shared" si="4"/>
        <v>0</v>
      </c>
    </row>
    <row r="48" spans="1:19" x14ac:dyDescent="0.25">
      <c r="A48" s="26">
        <f>Wellpath!E48</f>
        <v>1350</v>
      </c>
      <c r="B48" s="22">
        <v>0</v>
      </c>
      <c r="C48" s="22">
        <v>0</v>
      </c>
      <c r="D48" s="22">
        <f>IF(ABS(Wellpath!$L48)&lt;VerticalInc,"SING",((TAN((PI()/ 2) - Wellpath!$L48)) - TAN(Dip) * COS(Wellpath!$O48)) / GField)</f>
        <v>0.51842699757841537</v>
      </c>
      <c r="E48" s="20">
        <f>IF(D48="SING",(Wellpath!K49-Wellpath!K47)/2*Model!$W$8*(-SIN(Wellpath!M48)) / GField,Model!$W$8*((drdp!B48+drdp!K48)*'ABXY-TI2S'!$B48+(drdp!E48+drdp!N48)*'ABXY-TI2S'!$C48+(drdp!H48+drdp!Q48)*'ABXY-TI2S'!$D48))</f>
        <v>-1.043476959129927E-2</v>
      </c>
      <c r="F48" s="20">
        <f>IF(D48="SING",(Wellpath!K49-Wellpath!K47)/2*Model!$W$8*(COS(Wellpath!$M48) / GField),Model!$W$8*((drdp!C48+drdp!L48)*'ABXY-TI2S'!$B48+(drdp!F48+drdp!O48)*'ABXY-TI2S'!$C48+(drdp!I48+drdp!R48)*'ABXY-TI2S'!$D48))</f>
        <v>2.7959880851934752E-3</v>
      </c>
      <c r="G48" s="20">
        <f>IF(D48="SING",0,Model!$W$8*((drdp!D48+drdp!M48)*'ABXY-TI2S'!$B48+(drdp!G48+drdp!P48)*'ABXY-TI2S'!$C48+(drdp!J48+drdp!S48)*'ABXY-TI2S'!$D48))</f>
        <v>0</v>
      </c>
      <c r="H48" s="18">
        <f>IF(D48="SING",(Wellpath!K48-Wellpath!K47)/2*Model!$W$8*(-SIN(Wellpath!$M48) / GField),Model!$W$8*((drdp!B48)*'ABXY-TI2S'!$B48+(drdp!E48)*'ABXY-TI2S'!$C48+(drdp!H48)*'ABXY-TI2S'!$D48))</f>
        <v>-5.217384795649635E-3</v>
      </c>
      <c r="I48" s="18">
        <f>IF(D48="SING",(Wellpath!K48-Wellpath!K47)/2*Model!$W$8*(COS(Wellpath!$M48) / GField),Model!$W$8*((drdp!C48)*'ABXY-TI2S'!$B48+(drdp!F48)*'ABXY-TI2S'!$C48+(drdp!I48)*'ABXY-TI2S'!$D48))</f>
        <v>1.3979940425967376E-3</v>
      </c>
      <c r="J48" s="18">
        <f>IF(D48="SING",0,Model!$W$8*((drdp!D48)*'ABXY-TI2S'!$B48+(drdp!G48)*'ABXY-TI2S'!$C48+(drdp!J48)*'ABXY-TI2S'!$D48))</f>
        <v>0</v>
      </c>
      <c r="K48" s="21">
        <f>SUM(E$3:E47)+H48</f>
        <v>-4.9862208070477851E-2</v>
      </c>
      <c r="L48" s="21">
        <f>SUM(F$3:F47)+I48</f>
        <v>0.50282432061472226</v>
      </c>
      <c r="M48" s="21">
        <f>SUM(G$3:G47)+J48</f>
        <v>0</v>
      </c>
      <c r="N48" s="19">
        <f t="shared" si="1"/>
        <v>2.4862397936636265E-3</v>
      </c>
      <c r="O48" s="19">
        <f t="shared" si="1"/>
        <v>0.25283229740165702</v>
      </c>
      <c r="P48" s="19">
        <f t="shared" si="1"/>
        <v>0</v>
      </c>
      <c r="Q48" s="19">
        <f t="shared" si="2"/>
        <v>-2.5071930897387948E-2</v>
      </c>
      <c r="R48" s="19">
        <f t="shared" si="3"/>
        <v>0</v>
      </c>
      <c r="S48" s="19">
        <f t="shared" si="4"/>
        <v>0</v>
      </c>
    </row>
    <row r="49" spans="1:19" x14ac:dyDescent="0.25">
      <c r="A49" s="26">
        <f>Wellpath!E49</f>
        <v>1380</v>
      </c>
      <c r="B49" s="22">
        <v>0</v>
      </c>
      <c r="C49" s="22">
        <v>0</v>
      </c>
      <c r="D49" s="22">
        <f>IF(ABS(Wellpath!$L49)&lt;VerticalInc,"SING",((TAN((PI()/ 2) - Wellpath!$L49)) - TAN(Dip) * COS(Wellpath!$O49)) / GField)</f>
        <v>0.41985595546523136</v>
      </c>
      <c r="E49" s="20">
        <f>IF(D49="SING",(Wellpath!K50-Wellpath!K48)/2*Model!$W$8*(-SIN(Wellpath!M49)) / GField,Model!$W$8*((drdp!B49+drdp!K49)*'ABXY-TI2S'!$B49+(drdp!E49+drdp!N49)*'ABXY-TI2S'!$C49+(drdp!H49+drdp!Q49)*'ABXY-TI2S'!$D49))</f>
        <v>-1.0118223127603056E-2</v>
      </c>
      <c r="F49" s="20">
        <f>IF(D49="SING",(Wellpath!K50-Wellpath!K48)/2*Model!$W$8*(COS(Wellpath!$M49) / GField),Model!$W$8*((drdp!C49+drdp!L49)*'ABXY-TI2S'!$B49+(drdp!F49+drdp!O49)*'ABXY-TI2S'!$C49+(drdp!I49+drdp!R49)*'ABXY-TI2S'!$D49))</f>
        <v>2.711169715879147E-3</v>
      </c>
      <c r="G49" s="20">
        <f>IF(D49="SING",0,Model!$W$8*((drdp!D49+drdp!M49)*'ABXY-TI2S'!$B49+(drdp!G49+drdp!P49)*'ABXY-TI2S'!$C49+(drdp!J49+drdp!S49)*'ABXY-TI2S'!$D49))</f>
        <v>0</v>
      </c>
      <c r="H49" s="18">
        <f>IF(D49="SING",(Wellpath!K49-Wellpath!K48)/2*Model!$W$8*(-SIN(Wellpath!$M49) / GField),Model!$W$8*((drdp!B49)*'ABXY-TI2S'!$B49+(drdp!E49)*'ABXY-TI2S'!$C49+(drdp!H49)*'ABXY-TI2S'!$D49))</f>
        <v>-5.0591115638015278E-3</v>
      </c>
      <c r="I49" s="18">
        <f>IF(D49="SING",(Wellpath!K49-Wellpath!K48)/2*Model!$W$8*(COS(Wellpath!$M49) / GField),Model!$W$8*((drdp!C49)*'ABXY-TI2S'!$B49+(drdp!F49)*'ABXY-TI2S'!$C49+(drdp!I49)*'ABXY-TI2S'!$D49))</f>
        <v>1.3555848579395735E-3</v>
      </c>
      <c r="J49" s="18">
        <f>IF(D49="SING",0,Model!$W$8*((drdp!D49)*'ABXY-TI2S'!$B49+(drdp!G49)*'ABXY-TI2S'!$C49+(drdp!J49)*'ABXY-TI2S'!$D49))</f>
        <v>0</v>
      </c>
      <c r="K49" s="21">
        <f>SUM(E$3:E48)+H49</f>
        <v>-6.013870442992901E-2</v>
      </c>
      <c r="L49" s="21">
        <f>SUM(F$3:F48)+I49</f>
        <v>0.50557789951525844</v>
      </c>
      <c r="M49" s="21">
        <f>SUM(G$3:G48)+J49</f>
        <v>0</v>
      </c>
      <c r="N49" s="19">
        <f t="shared" si="1"/>
        <v>3.616663770510363E-3</v>
      </c>
      <c r="O49" s="19">
        <f t="shared" si="1"/>
        <v>0.25560901247826079</v>
      </c>
      <c r="P49" s="19">
        <f t="shared" si="1"/>
        <v>0</v>
      </c>
      <c r="Q49" s="19">
        <f t="shared" si="2"/>
        <v>-3.0404799865252477E-2</v>
      </c>
      <c r="R49" s="19">
        <f t="shared" si="3"/>
        <v>0</v>
      </c>
      <c r="S49" s="19">
        <f t="shared" si="4"/>
        <v>0</v>
      </c>
    </row>
    <row r="50" spans="1:19" x14ac:dyDescent="0.25">
      <c r="A50" s="26">
        <f>Wellpath!E50</f>
        <v>1410</v>
      </c>
      <c r="B50" s="22">
        <v>0</v>
      </c>
      <c r="C50" s="22">
        <v>0</v>
      </c>
      <c r="D50" s="22">
        <f>IF(ABS(Wellpath!$L50)&lt;VerticalInc,"SING",((TAN((PI()/ 2) - Wellpath!$L50)) - TAN(Dip) * COS(Wellpath!$O50)) / GField)</f>
        <v>0.34910303005822629</v>
      </c>
      <c r="E50" s="20">
        <f>IF(D50="SING",(Wellpath!K51-Wellpath!K49)/2*Model!$W$8*(-SIN(Wellpath!M50)) / GField,Model!$W$8*((drdp!B50+drdp!K50)*'ABXY-TI2S'!$B50+(drdp!E50+drdp!N50)*'ABXY-TI2S'!$C50+(drdp!H50+drdp!Q50)*'ABXY-TI2S'!$D50))</f>
        <v>-9.7893491676186543E-3</v>
      </c>
      <c r="F50" s="20">
        <f>IF(D50="SING",(Wellpath!K51-Wellpath!K49)/2*Model!$W$8*(COS(Wellpath!$M50) / GField),Model!$W$8*((drdp!C50+drdp!L50)*'ABXY-TI2S'!$B50+(drdp!F50+drdp!O50)*'ABXY-TI2S'!$C50+(drdp!I50+drdp!R50)*'ABXY-TI2S'!$D50))</f>
        <v>2.6230482038897013E-3</v>
      </c>
      <c r="G50" s="20">
        <f>IF(D50="SING",0,Model!$W$8*((drdp!D50+drdp!M50)*'ABXY-TI2S'!$B50+(drdp!G50+drdp!P50)*'ABXY-TI2S'!$C50+(drdp!J50+drdp!S50)*'ABXY-TI2S'!$D50))</f>
        <v>0</v>
      </c>
      <c r="H50" s="18">
        <f>IF(D50="SING",(Wellpath!K50-Wellpath!K49)/2*Model!$W$8*(-SIN(Wellpath!$M50) / GField),Model!$W$8*((drdp!B50)*'ABXY-TI2S'!$B50+(drdp!E50)*'ABXY-TI2S'!$C50+(drdp!H50)*'ABXY-TI2S'!$D50))</f>
        <v>-4.8946745838093272E-3</v>
      </c>
      <c r="I50" s="18">
        <f>IF(D50="SING",(Wellpath!K50-Wellpath!K49)/2*Model!$W$8*(COS(Wellpath!$M50) / GField),Model!$W$8*((drdp!C50)*'ABXY-TI2S'!$B50+(drdp!F50)*'ABXY-TI2S'!$C50+(drdp!I50)*'ABXY-TI2S'!$D50))</f>
        <v>1.3115241019448507E-3</v>
      </c>
      <c r="J50" s="18">
        <f>IF(D50="SING",0,Model!$W$8*((drdp!D50)*'ABXY-TI2S'!$B50+(drdp!G50)*'ABXY-TI2S'!$C50+(drdp!J50)*'ABXY-TI2S'!$D50))</f>
        <v>0</v>
      </c>
      <c r="K50" s="21">
        <f>SUM(E$3:E49)+H50</f>
        <v>-7.0092490577539857E-2</v>
      </c>
      <c r="L50" s="21">
        <f>SUM(F$3:F49)+I50</f>
        <v>0.50824500847514298</v>
      </c>
      <c r="M50" s="21">
        <f>SUM(G$3:G49)+J50</f>
        <v>0</v>
      </c>
      <c r="N50" s="19">
        <f t="shared" si="1"/>
        <v>4.9129572353625132E-3</v>
      </c>
      <c r="O50" s="19">
        <f t="shared" si="1"/>
        <v>0.25831298863989816</v>
      </c>
      <c r="P50" s="19">
        <f t="shared" si="1"/>
        <v>0</v>
      </c>
      <c r="Q50" s="19">
        <f t="shared" si="2"/>
        <v>-3.5624158467625622E-2</v>
      </c>
      <c r="R50" s="19">
        <f t="shared" si="3"/>
        <v>0</v>
      </c>
      <c r="S50" s="19">
        <f t="shared" si="4"/>
        <v>0</v>
      </c>
    </row>
    <row r="51" spans="1:19" x14ac:dyDescent="0.25">
      <c r="A51" s="26">
        <f>Wellpath!E51</f>
        <v>1440</v>
      </c>
      <c r="B51" s="22">
        <v>0</v>
      </c>
      <c r="C51" s="22">
        <v>0</v>
      </c>
      <c r="D51" s="22">
        <f>IF(ABS(Wellpath!$L51)&lt;VerticalInc,"SING",((TAN((PI()/ 2) - Wellpath!$L51)) - TAN(Dip) * COS(Wellpath!$O51)) / GField)</f>
        <v>0.29573450057109901</v>
      </c>
      <c r="E51" s="20">
        <f>IF(D51="SING",(Wellpath!K52-Wellpath!K50)/2*Model!$W$8*(-SIN(Wellpath!M51)) / GField,Model!$W$8*((drdp!B51+drdp!K51)*'ABXY-TI2S'!$B51+(drdp!E51+drdp!N51)*'ABXY-TI2S'!$C51+(drdp!H51+drdp!Q51)*'ABXY-TI2S'!$D51))</f>
        <v>-9.448548393607141E-3</v>
      </c>
      <c r="F51" s="20">
        <f>IF(D51="SING",(Wellpath!K52-Wellpath!K50)/2*Model!$W$8*(COS(Wellpath!$M51) / GField),Model!$W$8*((drdp!C51+drdp!L51)*'ABXY-TI2S'!$B51+(drdp!F51+drdp!O51)*'ABXY-TI2S'!$C51+(drdp!I51+drdp!R51)*'ABXY-TI2S'!$D51))</f>
        <v>2.5317309117134147E-3</v>
      </c>
      <c r="G51" s="20">
        <f>IF(D51="SING",0,Model!$W$8*((drdp!D51+drdp!M51)*'ABXY-TI2S'!$B51+(drdp!G51+drdp!P51)*'ABXY-TI2S'!$C51+(drdp!J51+drdp!S51)*'ABXY-TI2S'!$D51))</f>
        <v>0</v>
      </c>
      <c r="H51" s="18">
        <f>IF(D51="SING",(Wellpath!K51-Wellpath!K50)/2*Model!$W$8*(-SIN(Wellpath!$M51) / GField),Model!$W$8*((drdp!B51)*'ABXY-TI2S'!$B51+(drdp!E51)*'ABXY-TI2S'!$C51+(drdp!H51)*'ABXY-TI2S'!$D51))</f>
        <v>-4.7242741968035705E-3</v>
      </c>
      <c r="I51" s="18">
        <f>IF(D51="SING",(Wellpath!K51-Wellpath!K50)/2*Model!$W$8*(COS(Wellpath!$M51) / GField),Model!$W$8*((drdp!C51)*'ABXY-TI2S'!$B51+(drdp!F51)*'ABXY-TI2S'!$C51+(drdp!I51)*'ABXY-TI2S'!$D51))</f>
        <v>1.2658654558567073E-3</v>
      </c>
      <c r="J51" s="18">
        <f>IF(D51="SING",0,Model!$W$8*((drdp!D51)*'ABXY-TI2S'!$B51+(drdp!G51)*'ABXY-TI2S'!$C51+(drdp!J51)*'ABXY-TI2S'!$D51))</f>
        <v>0</v>
      </c>
      <c r="K51" s="21">
        <f>SUM(E$3:E50)+H51</f>
        <v>-7.9711439358152766E-2</v>
      </c>
      <c r="L51" s="21">
        <f>SUM(F$3:F50)+I51</f>
        <v>0.51082239803294449</v>
      </c>
      <c r="M51" s="21">
        <f>SUM(G$3:G50)+J51</f>
        <v>0</v>
      </c>
      <c r="N51" s="19">
        <f t="shared" si="1"/>
        <v>6.3539135645484662E-3</v>
      </c>
      <c r="O51" s="19">
        <f t="shared" si="1"/>
        <v>0.26093952233212797</v>
      </c>
      <c r="P51" s="19">
        <f t="shared" si="1"/>
        <v>0</v>
      </c>
      <c r="Q51" s="19">
        <f t="shared" si="2"/>
        <v>-4.0718388603589228E-2</v>
      </c>
      <c r="R51" s="19">
        <f t="shared" si="3"/>
        <v>0</v>
      </c>
      <c r="S51" s="19">
        <f t="shared" si="4"/>
        <v>0</v>
      </c>
    </row>
    <row r="52" spans="1:19" x14ac:dyDescent="0.25">
      <c r="A52" s="26">
        <f>Wellpath!E52</f>
        <v>1470</v>
      </c>
      <c r="B52" s="22">
        <v>0</v>
      </c>
      <c r="C52" s="22">
        <v>0</v>
      </c>
      <c r="D52" s="22">
        <f>IF(ABS(Wellpath!$L52)&lt;VerticalInc,"SING",((TAN((PI()/ 2) - Wellpath!$L52)) - TAN(Dip) * COS(Wellpath!$O52)) / GField)</f>
        <v>0.25395357572258748</v>
      </c>
      <c r="E52" s="20">
        <f>IF(D52="SING",(Wellpath!K53-Wellpath!K51)/2*Model!$W$8*(-SIN(Wellpath!M52)) / GField,Model!$W$8*((drdp!B52+drdp!K52)*'ABXY-TI2S'!$B52+(drdp!E52+drdp!N52)*'ABXY-TI2S'!$C52+(drdp!H52+drdp!Q52)*'ABXY-TI2S'!$D52))</f>
        <v>-9.0962360188153266E-3</v>
      </c>
      <c r="F52" s="20">
        <f>IF(D52="SING",(Wellpath!K53-Wellpath!K51)/2*Model!$W$8*(COS(Wellpath!$M52) / GField),Model!$W$8*((drdp!C52+drdp!L52)*'ABXY-TI2S'!$B52+(drdp!F52+drdp!O52)*'ABXY-TI2S'!$C52+(drdp!I52+drdp!R52)*'ABXY-TI2S'!$D52))</f>
        <v>2.4373290954044576E-3</v>
      </c>
      <c r="G52" s="20">
        <f>IF(D52="SING",0,Model!$W$8*((drdp!D52+drdp!M52)*'ABXY-TI2S'!$B52+(drdp!G52+drdp!P52)*'ABXY-TI2S'!$C52+(drdp!J52+drdp!S52)*'ABXY-TI2S'!$D52))</f>
        <v>0</v>
      </c>
      <c r="H52" s="18">
        <f>IF(D52="SING",(Wellpath!K52-Wellpath!K51)/2*Model!$W$8*(-SIN(Wellpath!$M52) / GField),Model!$W$8*((drdp!B52)*'ABXY-TI2S'!$B52+(drdp!E52)*'ABXY-TI2S'!$C52+(drdp!H52)*'ABXY-TI2S'!$D52))</f>
        <v>-4.5481180094076633E-3</v>
      </c>
      <c r="I52" s="18">
        <f>IF(D52="SING",(Wellpath!K52-Wellpath!K51)/2*Model!$W$8*(COS(Wellpath!$M52) / GField),Model!$W$8*((drdp!C52)*'ABXY-TI2S'!$B52+(drdp!F52)*'ABXY-TI2S'!$C52+(drdp!I52)*'ABXY-TI2S'!$D52))</f>
        <v>1.2186645477022288E-3</v>
      </c>
      <c r="J52" s="18">
        <f>IF(D52="SING",0,Model!$W$8*((drdp!D52)*'ABXY-TI2S'!$B52+(drdp!G52)*'ABXY-TI2S'!$C52+(drdp!J52)*'ABXY-TI2S'!$D52))</f>
        <v>0</v>
      </c>
      <c r="K52" s="21">
        <f>SUM(E$3:E51)+H52</f>
        <v>-8.8983831564363985E-2</v>
      </c>
      <c r="L52" s="21">
        <f>SUM(F$3:F51)+I52</f>
        <v>0.51330692803650346</v>
      </c>
      <c r="M52" s="21">
        <f>SUM(G$3:G51)+J52</f>
        <v>0</v>
      </c>
      <c r="N52" s="19">
        <f t="shared" si="1"/>
        <v>7.9181222798751002E-3</v>
      </c>
      <c r="O52" s="19">
        <f t="shared" si="1"/>
        <v>0.26348400237027214</v>
      </c>
      <c r="P52" s="19">
        <f t="shared" si="1"/>
        <v>0</v>
      </c>
      <c r="Q52" s="19">
        <f t="shared" si="2"/>
        <v>-4.5676017225221327E-2</v>
      </c>
      <c r="R52" s="19">
        <f t="shared" si="3"/>
        <v>0</v>
      </c>
      <c r="S52" s="19">
        <f t="shared" si="4"/>
        <v>0</v>
      </c>
    </row>
    <row r="53" spans="1:19" x14ac:dyDescent="0.25">
      <c r="A53" s="26">
        <f>Wellpath!E53</f>
        <v>1500</v>
      </c>
      <c r="B53" s="22">
        <v>0</v>
      </c>
      <c r="C53" s="22">
        <v>0</v>
      </c>
      <c r="D53" s="22">
        <f>IF(ABS(Wellpath!$L53)&lt;VerticalInc,"SING",((TAN((PI()/ 2) - Wellpath!$L53)) - TAN(Dip) * COS(Wellpath!$O53)) / GField)</f>
        <v>0.22028192253616485</v>
      </c>
      <c r="E53" s="20">
        <f>IF(D53="SING",(Wellpath!K54-Wellpath!K52)/2*Model!$W$8*(-SIN(Wellpath!M53)) / GField,Model!$W$8*((drdp!B53+drdp!K53)*'ABXY-TI2S'!$B53+(drdp!E53+drdp!N53)*'ABXY-TI2S'!$C53+(drdp!H53+drdp!Q53)*'ABXY-TI2S'!$D53))</f>
        <v>-8.7328412816023299E-3</v>
      </c>
      <c r="F53" s="20">
        <f>IF(D53="SING",(Wellpath!K54-Wellpath!K52)/2*Model!$W$8*(COS(Wellpath!$M53) / GField),Model!$W$8*((drdp!C53+drdp!L53)*'ABXY-TI2S'!$B53+(drdp!F53+drdp!O53)*'ABXY-TI2S'!$C53+(drdp!I53+drdp!R53)*'ABXY-TI2S'!$D53))</f>
        <v>2.3399577690345155E-3</v>
      </c>
      <c r="G53" s="20">
        <f>IF(D53="SING",0,Model!$W$8*((drdp!D53+drdp!M53)*'ABXY-TI2S'!$B53+(drdp!G53+drdp!P53)*'ABXY-TI2S'!$C53+(drdp!J53+drdp!S53)*'ABXY-TI2S'!$D53))</f>
        <v>0</v>
      </c>
      <c r="H53" s="18">
        <f>IF(D53="SING",(Wellpath!K53-Wellpath!K52)/2*Model!$W$8*(-SIN(Wellpath!$M53) / GField),Model!$W$8*((drdp!B53)*'ABXY-TI2S'!$B53+(drdp!E53)*'ABXY-TI2S'!$C53+(drdp!H53)*'ABXY-TI2S'!$D53))</f>
        <v>-4.3664206408011649E-3</v>
      </c>
      <c r="I53" s="18">
        <f>IF(D53="SING",(Wellpath!K53-Wellpath!K52)/2*Model!$W$8*(COS(Wellpath!$M53) / GField),Model!$W$8*((drdp!C53)*'ABXY-TI2S'!$B53+(drdp!F53)*'ABXY-TI2S'!$C53+(drdp!I53)*'ABXY-TI2S'!$D53))</f>
        <v>1.1699788845172577E-3</v>
      </c>
      <c r="J53" s="18">
        <f>IF(D53="SING",0,Model!$W$8*((drdp!D53)*'ABXY-TI2S'!$B53+(drdp!G53)*'ABXY-TI2S'!$C53+(drdp!J53)*'ABXY-TI2S'!$D53))</f>
        <v>0</v>
      </c>
      <c r="K53" s="21">
        <f>SUM(E$3:E52)+H53</f>
        <v>-9.7898370214572816E-2</v>
      </c>
      <c r="L53" s="21">
        <f>SUM(F$3:F52)+I53</f>
        <v>0.51569557146872302</v>
      </c>
      <c r="M53" s="21">
        <f>SUM(G$3:G52)+J53</f>
        <v>0</v>
      </c>
      <c r="N53" s="19">
        <f t="shared" si="1"/>
        <v>9.5840908906695572E-3</v>
      </c>
      <c r="O53" s="19">
        <f t="shared" si="1"/>
        <v>0.26594192243245279</v>
      </c>
      <c r="P53" s="19">
        <f t="shared" si="1"/>
        <v>0</v>
      </c>
      <c r="Q53" s="19">
        <f t="shared" si="2"/>
        <v>-5.0485755973660743E-2</v>
      </c>
      <c r="R53" s="19">
        <f t="shared" si="3"/>
        <v>0</v>
      </c>
      <c r="S53" s="19">
        <f t="shared" si="4"/>
        <v>0</v>
      </c>
    </row>
    <row r="54" spans="1:19" x14ac:dyDescent="0.25">
      <c r="A54" s="26">
        <f>Wellpath!E54</f>
        <v>1530</v>
      </c>
      <c r="B54" s="22">
        <v>0</v>
      </c>
      <c r="C54" s="22">
        <v>0</v>
      </c>
      <c r="D54" s="22">
        <f>IF(ABS(Wellpath!$L54)&lt;VerticalInc,"SING",((TAN((PI()/ 2) - Wellpath!$L54)) - TAN(Dip) * COS(Wellpath!$O54)) / GField)</f>
        <v>0.19250581489101315</v>
      </c>
      <c r="E54" s="20">
        <f>IF(D54="SING",(Wellpath!K55-Wellpath!K53)/2*Model!$W$8*(-SIN(Wellpath!M54)) / GField,Model!$W$8*((drdp!B54+drdp!K54)*'ABXY-TI2S'!$B54+(drdp!E54+drdp!N54)*'ABXY-TI2S'!$C54+(drdp!H54+drdp!Q54)*'ABXY-TI2S'!$D54))</f>
        <v>-8.3588069224787773E-3</v>
      </c>
      <c r="F54" s="20">
        <f>IF(D54="SING",(Wellpath!K55-Wellpath!K53)/2*Model!$W$8*(COS(Wellpath!$M54) / GField),Model!$W$8*((drdp!C54+drdp!L54)*'ABXY-TI2S'!$B54+(drdp!F54+drdp!O54)*'ABXY-TI2S'!$C54+(drdp!I54+drdp!R54)*'ABXY-TI2S'!$D54))</f>
        <v>2.2397355645658668E-3</v>
      </c>
      <c r="G54" s="20">
        <f>IF(D54="SING",0,Model!$W$8*((drdp!D54+drdp!M54)*'ABXY-TI2S'!$B54+(drdp!G54+drdp!P54)*'ABXY-TI2S'!$C54+(drdp!J54+drdp!S54)*'ABXY-TI2S'!$D54))</f>
        <v>0</v>
      </c>
      <c r="H54" s="18">
        <f>IF(D54="SING",(Wellpath!K54-Wellpath!K53)/2*Model!$W$8*(-SIN(Wellpath!$M54) / GField),Model!$W$8*((drdp!B54)*'ABXY-TI2S'!$B54+(drdp!E54)*'ABXY-TI2S'!$C54+(drdp!H54)*'ABXY-TI2S'!$D54))</f>
        <v>-4.1794034612393886E-3</v>
      </c>
      <c r="I54" s="18">
        <f>IF(D54="SING",(Wellpath!K54-Wellpath!K53)/2*Model!$W$8*(COS(Wellpath!$M54) / GField),Model!$W$8*((drdp!C54)*'ABXY-TI2S'!$B54+(drdp!F54)*'ABXY-TI2S'!$C54+(drdp!I54)*'ABXY-TI2S'!$D54))</f>
        <v>1.1198677822829334E-3</v>
      </c>
      <c r="J54" s="18">
        <f>IF(D54="SING",0,Model!$W$8*((drdp!D54)*'ABXY-TI2S'!$B54+(drdp!G54)*'ABXY-TI2S'!$C54+(drdp!J54)*'ABXY-TI2S'!$D54))</f>
        <v>0</v>
      </c>
      <c r="K54" s="21">
        <f>SUM(E$3:E53)+H54</f>
        <v>-0.10644419431661338</v>
      </c>
      <c r="L54" s="21">
        <f>SUM(F$3:F53)+I54</f>
        <v>0.51798541813552312</v>
      </c>
      <c r="M54" s="21">
        <f>SUM(G$3:G53)+J54</f>
        <v>0</v>
      </c>
      <c r="N54" s="19">
        <f t="shared" si="1"/>
        <v>1.1330366503712948E-2</v>
      </c>
      <c r="O54" s="19">
        <f t="shared" si="1"/>
        <v>0.26830889340103276</v>
      </c>
      <c r="P54" s="19">
        <f t="shared" si="1"/>
        <v>0</v>
      </c>
      <c r="Q54" s="19">
        <f t="shared" si="2"/>
        <v>-5.5136540501189858E-2</v>
      </c>
      <c r="R54" s="19">
        <f t="shared" si="3"/>
        <v>0</v>
      </c>
      <c r="S54" s="19">
        <f t="shared" si="4"/>
        <v>0</v>
      </c>
    </row>
    <row r="55" spans="1:19" x14ac:dyDescent="0.25">
      <c r="A55" s="26">
        <f>Wellpath!E55</f>
        <v>1560</v>
      </c>
      <c r="B55" s="22">
        <v>0</v>
      </c>
      <c r="C55" s="22">
        <v>0</v>
      </c>
      <c r="D55" s="22">
        <f>IF(ABS(Wellpath!$L55)&lt;VerticalInc,"SING",((TAN((PI()/ 2) - Wellpath!$L55)) - TAN(Dip) * COS(Wellpath!$O55)) / GField)</f>
        <v>0.16914920692477806</v>
      </c>
      <c r="E55" s="20">
        <f>IF(D55="SING",(Wellpath!K56-Wellpath!K54)/2*Model!$W$8*(-SIN(Wellpath!M55)) / GField,Model!$W$8*((drdp!B55+drdp!K55)*'ABXY-TI2S'!$B55+(drdp!E55+drdp!N55)*'ABXY-TI2S'!$C55+(drdp!H55+drdp!Q55)*'ABXY-TI2S'!$D55))</f>
        <v>-7.9745886446956904E-3</v>
      </c>
      <c r="F55" s="20">
        <f>IF(D55="SING",(Wellpath!K56-Wellpath!K54)/2*Model!$W$8*(COS(Wellpath!$M55) / GField),Model!$W$8*((drdp!C55+drdp!L55)*'ABXY-TI2S'!$B55+(drdp!F55+drdp!O55)*'ABXY-TI2S'!$C55+(drdp!I55+drdp!R55)*'ABXY-TI2S'!$D55))</f>
        <v>2.1367845873166112E-3</v>
      </c>
      <c r="G55" s="20">
        <f>IF(D55="SING",0,Model!$W$8*((drdp!D55+drdp!M55)*'ABXY-TI2S'!$B55+(drdp!G55+drdp!P55)*'ABXY-TI2S'!$C55+(drdp!J55+drdp!S55)*'ABXY-TI2S'!$D55))</f>
        <v>0</v>
      </c>
      <c r="H55" s="18">
        <f>IF(D55="SING",(Wellpath!K55-Wellpath!K54)/2*Model!$W$8*(-SIN(Wellpath!$M55) / GField),Model!$W$8*((drdp!B55)*'ABXY-TI2S'!$B55+(drdp!E55)*'ABXY-TI2S'!$C55+(drdp!H55)*'ABXY-TI2S'!$D55))</f>
        <v>-3.9872943223478452E-3</v>
      </c>
      <c r="I55" s="18">
        <f>IF(D55="SING",(Wellpath!K55-Wellpath!K54)/2*Model!$W$8*(COS(Wellpath!$M55) / GField),Model!$W$8*((drdp!C55)*'ABXY-TI2S'!$B55+(drdp!F55)*'ABXY-TI2S'!$C55+(drdp!I55)*'ABXY-TI2S'!$D55))</f>
        <v>1.0683922936583056E-3</v>
      </c>
      <c r="J55" s="18">
        <f>IF(D55="SING",0,Model!$W$8*((drdp!D55)*'ABXY-TI2S'!$B55+(drdp!G55)*'ABXY-TI2S'!$C55+(drdp!J55)*'ABXY-TI2S'!$D55))</f>
        <v>0</v>
      </c>
      <c r="K55" s="21">
        <f>SUM(E$3:E54)+H55</f>
        <v>-0.11461089210020062</v>
      </c>
      <c r="L55" s="21">
        <f>SUM(F$3:F54)+I55</f>
        <v>0.52017367821146443</v>
      </c>
      <c r="M55" s="21">
        <f>SUM(G$3:G54)+J55</f>
        <v>0</v>
      </c>
      <c r="N55" s="19">
        <f t="shared" si="1"/>
        <v>1.3135656588003829E-2</v>
      </c>
      <c r="O55" s="19">
        <f t="shared" si="1"/>
        <v>0.27058065550404414</v>
      </c>
      <c r="P55" s="19">
        <f t="shared" si="1"/>
        <v>0</v>
      </c>
      <c r="Q55" s="19">
        <f t="shared" si="2"/>
        <v>-5.9617569306858624E-2</v>
      </c>
      <c r="R55" s="19">
        <f t="shared" si="3"/>
        <v>0</v>
      </c>
      <c r="S55" s="19">
        <f t="shared" si="4"/>
        <v>0</v>
      </c>
    </row>
    <row r="56" spans="1:19" x14ac:dyDescent="0.25">
      <c r="A56" s="26">
        <f>Wellpath!E56</f>
        <v>1590</v>
      </c>
      <c r="B56" s="22">
        <v>0</v>
      </c>
      <c r="C56" s="22">
        <v>0</v>
      </c>
      <c r="D56" s="22">
        <f>IF(ABS(Wellpath!$L56)&lt;VerticalInc,"SING",((TAN((PI()/ 2) - Wellpath!$L56)) - TAN(Dip) * COS(Wellpath!$O56)) / GField)</f>
        <v>0.14919000247423489</v>
      </c>
      <c r="E56" s="20">
        <f>IF(D56="SING",(Wellpath!K57-Wellpath!K55)/2*Model!$W$8*(-SIN(Wellpath!M56)) / GField,Model!$W$8*((drdp!B56+drdp!K56)*'ABXY-TI2S'!$B56+(drdp!E56+drdp!N56)*'ABXY-TI2S'!$C56+(drdp!H56+drdp!Q56)*'ABXY-TI2S'!$D56))</f>
        <v>-7.580654559040256E-3</v>
      </c>
      <c r="F56" s="20">
        <f>IF(D56="SING",(Wellpath!K57-Wellpath!K55)/2*Model!$W$8*(COS(Wellpath!$M56) / GField),Model!$W$8*((drdp!C56+drdp!L56)*'ABXY-TI2S'!$B56+(drdp!F56+drdp!O56)*'ABXY-TI2S'!$C56+(drdp!I56+drdp!R56)*'ABXY-TI2S'!$D56))</f>
        <v>2.031230267194145E-3</v>
      </c>
      <c r="G56" s="20">
        <f>IF(D56="SING",0,Model!$W$8*((drdp!D56+drdp!M56)*'ABXY-TI2S'!$B56+(drdp!G56+drdp!P56)*'ABXY-TI2S'!$C56+(drdp!J56+drdp!S56)*'ABXY-TI2S'!$D56))</f>
        <v>0</v>
      </c>
      <c r="H56" s="18">
        <f>IF(D56="SING",(Wellpath!K56-Wellpath!K55)/2*Model!$W$8*(-SIN(Wellpath!$M56) / GField),Model!$W$8*((drdp!B56)*'ABXY-TI2S'!$B56+(drdp!E56)*'ABXY-TI2S'!$C56+(drdp!H56)*'ABXY-TI2S'!$D56))</f>
        <v>-3.790327279520128E-3</v>
      </c>
      <c r="I56" s="18">
        <f>IF(D56="SING",(Wellpath!K56-Wellpath!K55)/2*Model!$W$8*(COS(Wellpath!$M56) / GField),Model!$W$8*((drdp!C56)*'ABXY-TI2S'!$B56+(drdp!F56)*'ABXY-TI2S'!$C56+(drdp!I56)*'ABXY-TI2S'!$D56))</f>
        <v>1.0156151335970725E-3</v>
      </c>
      <c r="J56" s="18">
        <f>IF(D56="SING",0,Model!$W$8*((drdp!D56)*'ABXY-TI2S'!$B56+(drdp!G56)*'ABXY-TI2S'!$C56+(drdp!J56)*'ABXY-TI2S'!$D56))</f>
        <v>0</v>
      </c>
      <c r="K56" s="21">
        <f>SUM(E$3:E55)+H56</f>
        <v>-0.12238851370206859</v>
      </c>
      <c r="L56" s="21">
        <f>SUM(F$3:F55)+I56</f>
        <v>0.52225768563871977</v>
      </c>
      <c r="M56" s="21">
        <f>SUM(G$3:G55)+J56</f>
        <v>0</v>
      </c>
      <c r="N56" s="19">
        <f t="shared" si="1"/>
        <v>1.4978948286201431E-2</v>
      </c>
      <c r="O56" s="19">
        <f t="shared" si="1"/>
        <v>0.27275309020871186</v>
      </c>
      <c r="P56" s="19">
        <f t="shared" si="1"/>
        <v>0</v>
      </c>
      <c r="Q56" s="19">
        <f t="shared" si="2"/>
        <v>-6.3918341914805082E-2</v>
      </c>
      <c r="R56" s="19">
        <f t="shared" si="3"/>
        <v>0</v>
      </c>
      <c r="S56" s="19">
        <f t="shared" si="4"/>
        <v>0</v>
      </c>
    </row>
    <row r="57" spans="1:19" x14ac:dyDescent="0.25">
      <c r="A57" s="26">
        <f>Wellpath!E57</f>
        <v>1620</v>
      </c>
      <c r="B57" s="22">
        <v>0</v>
      </c>
      <c r="C57" s="22">
        <v>0</v>
      </c>
      <c r="D57" s="22">
        <f>IF(ABS(Wellpath!$L57)&lt;VerticalInc,"SING",((TAN((PI()/ 2) - Wellpath!$L57)) - TAN(Dip) * COS(Wellpath!$O57)) / GField)</f>
        <v>0.13189792248433371</v>
      </c>
      <c r="E57" s="20">
        <f>IF(D57="SING",(Wellpath!K58-Wellpath!K56)/2*Model!$W$8*(-SIN(Wellpath!M57)) / GField,Model!$W$8*((drdp!B57+drdp!K57)*'ABXY-TI2S'!$B57+(drdp!E57+drdp!N57)*'ABXY-TI2S'!$C57+(drdp!H57+drdp!Q57)*'ABXY-TI2S'!$D57))</f>
        <v>-7.1774846135149433E-3</v>
      </c>
      <c r="F57" s="20">
        <f>IF(D57="SING",(Wellpath!K58-Wellpath!K56)/2*Model!$W$8*(COS(Wellpath!$M57) / GField),Model!$W$8*((drdp!C57+drdp!L57)*'ABXY-TI2S'!$B57+(drdp!F57+drdp!O57)*'ABXY-TI2S'!$C57+(drdp!I57+drdp!R57)*'ABXY-TI2S'!$D57))</f>
        <v>1.9232012058781379E-3</v>
      </c>
      <c r="G57" s="20">
        <f>IF(D57="SING",0,Model!$W$8*((drdp!D57+drdp!M57)*'ABXY-TI2S'!$B57+(drdp!G57+drdp!P57)*'ABXY-TI2S'!$C57+(drdp!J57+drdp!S57)*'ABXY-TI2S'!$D57))</f>
        <v>0</v>
      </c>
      <c r="H57" s="18">
        <f>IF(D57="SING",(Wellpath!K57-Wellpath!K56)/2*Model!$W$8*(-SIN(Wellpath!$M57) / GField),Model!$W$8*((drdp!B57)*'ABXY-TI2S'!$B57+(drdp!E57)*'ABXY-TI2S'!$C57+(drdp!H57)*'ABXY-TI2S'!$D57))</f>
        <v>-3.5887423067574717E-3</v>
      </c>
      <c r="I57" s="18">
        <f>IF(D57="SING",(Wellpath!K57-Wellpath!K56)/2*Model!$W$8*(COS(Wellpath!$M57) / GField),Model!$W$8*((drdp!C57)*'ABXY-TI2S'!$B57+(drdp!F57)*'ABXY-TI2S'!$C57+(drdp!I57)*'ABXY-TI2S'!$D57))</f>
        <v>9.6160060293906896E-4</v>
      </c>
      <c r="J57" s="18">
        <f>IF(D57="SING",0,Model!$W$8*((drdp!D57)*'ABXY-TI2S'!$B57+(drdp!G57)*'ABXY-TI2S'!$C57+(drdp!J57)*'ABXY-TI2S'!$D57))</f>
        <v>0</v>
      </c>
      <c r="K57" s="21">
        <f>SUM(E$3:E56)+H57</f>
        <v>-0.12976758328834617</v>
      </c>
      <c r="L57" s="21">
        <f>SUM(F$3:F56)+I57</f>
        <v>0.52423490137525586</v>
      </c>
      <c r="M57" s="21">
        <f>SUM(G$3:G56)+J57</f>
        <v>0</v>
      </c>
      <c r="N57" s="19">
        <f t="shared" si="1"/>
        <v>1.683962567249786E-2</v>
      </c>
      <c r="O57" s="19">
        <f t="shared" si="1"/>
        <v>0.27482223181992421</v>
      </c>
      <c r="P57" s="19">
        <f t="shared" si="1"/>
        <v>0</v>
      </c>
      <c r="Q57" s="19">
        <f t="shared" si="2"/>
        <v>-6.8028696226871452E-2</v>
      </c>
      <c r="R57" s="19">
        <f t="shared" si="3"/>
        <v>0</v>
      </c>
      <c r="S57" s="19">
        <f t="shared" si="4"/>
        <v>0</v>
      </c>
    </row>
    <row r="58" spans="1:19" x14ac:dyDescent="0.25">
      <c r="A58" s="26">
        <f>Wellpath!E58</f>
        <v>1650</v>
      </c>
      <c r="B58" s="22">
        <v>0</v>
      </c>
      <c r="C58" s="22">
        <v>0</v>
      </c>
      <c r="D58" s="22">
        <f>IF(ABS(Wellpath!$L58)&lt;VerticalInc,"SING",((TAN((PI()/ 2) - Wellpath!$L58)) - TAN(Dip) * COS(Wellpath!$O58)) / GField)</f>
        <v>0.11673722461325092</v>
      </c>
      <c r="E58" s="20">
        <f>IF(D58="SING",(Wellpath!K59-Wellpath!K57)/2*Model!$W$8*(-SIN(Wellpath!M58)) / GField,Model!$W$8*((drdp!B58+drdp!K58)*'ABXY-TI2S'!$B58+(drdp!E58+drdp!N58)*'ABXY-TI2S'!$C58+(drdp!H58+drdp!Q58)*'ABXY-TI2S'!$D58))</f>
        <v>-6.765570008594817E-3</v>
      </c>
      <c r="F58" s="20">
        <f>IF(D58="SING",(Wellpath!K59-Wellpath!K57)/2*Model!$W$8*(COS(Wellpath!$M58) / GField),Model!$W$8*((drdp!C58+drdp!L58)*'ABXY-TI2S'!$B58+(drdp!F58+drdp!O58)*'ABXY-TI2S'!$C58+(drdp!I58+drdp!R58)*'ABXY-TI2S'!$D58))</f>
        <v>1.8128290201392047E-3</v>
      </c>
      <c r="G58" s="20">
        <f>IF(D58="SING",0,Model!$W$8*((drdp!D58+drdp!M58)*'ABXY-TI2S'!$B58+(drdp!G58+drdp!P58)*'ABXY-TI2S'!$C58+(drdp!J58+drdp!S58)*'ABXY-TI2S'!$D58))</f>
        <v>0</v>
      </c>
      <c r="H58" s="18">
        <f>IF(D58="SING",(Wellpath!K58-Wellpath!K57)/2*Model!$W$8*(-SIN(Wellpath!$M58) / GField),Model!$W$8*((drdp!B58)*'ABXY-TI2S'!$B58+(drdp!E58)*'ABXY-TI2S'!$C58+(drdp!H58)*'ABXY-TI2S'!$D58))</f>
        <v>-3.3827850042974085E-3</v>
      </c>
      <c r="I58" s="18">
        <f>IF(D58="SING",(Wellpath!K58-Wellpath!K57)/2*Model!$W$8*(COS(Wellpath!$M58) / GField),Model!$W$8*((drdp!C58)*'ABXY-TI2S'!$B58+(drdp!F58)*'ABXY-TI2S'!$C58+(drdp!I58)*'ABXY-TI2S'!$D58))</f>
        <v>9.0641451006960236E-4</v>
      </c>
      <c r="J58" s="18">
        <f>IF(D58="SING",0,Model!$W$8*((drdp!D58)*'ABXY-TI2S'!$B58+(drdp!G58)*'ABXY-TI2S'!$C58+(drdp!J58)*'ABXY-TI2S'!$D58))</f>
        <v>0</v>
      </c>
      <c r="K58" s="21">
        <f>SUM(E$3:E57)+H58</f>
        <v>-0.13673911059940105</v>
      </c>
      <c r="L58" s="21">
        <f>SUM(F$3:F57)+I58</f>
        <v>0.52610291648826457</v>
      </c>
      <c r="M58" s="21">
        <f>SUM(G$3:G57)+J58</f>
        <v>0</v>
      </c>
      <c r="N58" s="19">
        <f t="shared" si="1"/>
        <v>1.8697584367515233E-2</v>
      </c>
      <c r="O58" s="19">
        <f t="shared" si="1"/>
        <v>0.27678427873745787</v>
      </c>
      <c r="P58" s="19">
        <f t="shared" si="1"/>
        <v>0</v>
      </c>
      <c r="Q58" s="19">
        <f t="shared" si="2"/>
        <v>-7.1938844884356271E-2</v>
      </c>
      <c r="R58" s="19">
        <f t="shared" si="3"/>
        <v>0</v>
      </c>
      <c r="S58" s="19">
        <f t="shared" si="4"/>
        <v>0</v>
      </c>
    </row>
    <row r="59" spans="1:19" x14ac:dyDescent="0.25">
      <c r="A59" s="26">
        <f>Wellpath!E59</f>
        <v>1680</v>
      </c>
      <c r="B59" s="22">
        <v>0</v>
      </c>
      <c r="C59" s="22">
        <v>0</v>
      </c>
      <c r="D59" s="22">
        <f>IF(ABS(Wellpath!$L59)&lt;VerticalInc,"SING",((TAN((PI()/ 2) - Wellpath!$L59)) - TAN(Dip) * COS(Wellpath!$O59)) / GField)</f>
        <v>0.10330590214045675</v>
      </c>
      <c r="E59" s="20">
        <f>IF(D59="SING",(Wellpath!K60-Wellpath!K58)/2*Model!$W$8*(-SIN(Wellpath!M59)) / GField,Model!$W$8*((drdp!B59+drdp!K59)*'ABXY-TI2S'!$B59+(drdp!E59+drdp!N59)*'ABXY-TI2S'!$C59+(drdp!H59+drdp!Q59)*'ABXY-TI2S'!$D59))</f>
        <v>-6.3454125987753825E-3</v>
      </c>
      <c r="F59" s="20">
        <f>IF(D59="SING",(Wellpath!K60-Wellpath!K58)/2*Model!$W$8*(COS(Wellpath!$M59) / GField),Model!$W$8*((drdp!C59+drdp!L59)*'ABXY-TI2S'!$B59+(drdp!F59+drdp!O59)*'ABXY-TI2S'!$C59+(drdp!I59+drdp!R59)*'ABXY-TI2S'!$D59))</f>
        <v>1.7002481814841354E-3</v>
      </c>
      <c r="G59" s="20">
        <f>IF(D59="SING",0,Model!$W$8*((drdp!D59+drdp!M59)*'ABXY-TI2S'!$B59+(drdp!G59+drdp!P59)*'ABXY-TI2S'!$C59+(drdp!J59+drdp!S59)*'ABXY-TI2S'!$D59))</f>
        <v>0</v>
      </c>
      <c r="H59" s="18">
        <f>IF(D59="SING",(Wellpath!K59-Wellpath!K58)/2*Model!$W$8*(-SIN(Wellpath!$M59) / GField),Model!$W$8*((drdp!B59)*'ABXY-TI2S'!$B59+(drdp!E59)*'ABXY-TI2S'!$C59+(drdp!H59)*'ABXY-TI2S'!$D59))</f>
        <v>-3.1727062993876913E-3</v>
      </c>
      <c r="I59" s="18">
        <f>IF(D59="SING",(Wellpath!K59-Wellpath!K58)/2*Model!$W$8*(COS(Wellpath!$M59) / GField),Model!$W$8*((drdp!C59)*'ABXY-TI2S'!$B59+(drdp!F59)*'ABXY-TI2S'!$C59+(drdp!I59)*'ABXY-TI2S'!$D59))</f>
        <v>8.5012409074206768E-4</v>
      </c>
      <c r="J59" s="18">
        <f>IF(D59="SING",0,Model!$W$8*((drdp!D59)*'ABXY-TI2S'!$B59+(drdp!G59)*'ABXY-TI2S'!$C59+(drdp!J59)*'ABXY-TI2S'!$D59))</f>
        <v>0</v>
      </c>
      <c r="K59" s="21">
        <f>SUM(E$3:E58)+H59</f>
        <v>-0.14329460190308616</v>
      </c>
      <c r="L59" s="21">
        <f>SUM(F$3:F58)+I59</f>
        <v>0.52785945508907628</v>
      </c>
      <c r="M59" s="21">
        <f>SUM(G$3:G58)+J59</f>
        <v>0</v>
      </c>
      <c r="N59" s="19">
        <f t="shared" si="1"/>
        <v>2.0533342934563943E-2</v>
      </c>
      <c r="O59" s="19">
        <f t="shared" si="1"/>
        <v>0.27863560432693651</v>
      </c>
      <c r="P59" s="19">
        <f t="shared" si="1"/>
        <v>0</v>
      </c>
      <c r="Q59" s="19">
        <f t="shared" si="2"/>
        <v>-7.5639410477769176E-2</v>
      </c>
      <c r="R59" s="19">
        <f t="shared" si="3"/>
        <v>0</v>
      </c>
      <c r="S59" s="19">
        <f t="shared" si="4"/>
        <v>0</v>
      </c>
    </row>
    <row r="60" spans="1:19" x14ac:dyDescent="0.25">
      <c r="A60" s="26">
        <f>Wellpath!E60</f>
        <v>1710</v>
      </c>
      <c r="B60" s="22">
        <v>0</v>
      </c>
      <c r="C60" s="22">
        <v>0</v>
      </c>
      <c r="D60" s="22">
        <f>IF(ABS(Wellpath!$L60)&lt;VerticalInc,"SING",((TAN((PI()/ 2) - Wellpath!$L60)) - TAN(Dip) * COS(Wellpath!$O60)) / GField)</f>
        <v>9.1296341227371167E-2</v>
      </c>
      <c r="E60" s="20">
        <f>IF(D60="SING",(Wellpath!K61-Wellpath!K59)/2*Model!$W$8*(-SIN(Wellpath!M60)) / GField,Model!$W$8*((drdp!B60+drdp!K60)*'ABXY-TI2S'!$B60+(drdp!E60+drdp!N60)*'ABXY-TI2S'!$C60+(drdp!H60+drdp!Q60)*'ABXY-TI2S'!$D60))</f>
        <v>-5.9175242811402191E-3</v>
      </c>
      <c r="F60" s="20">
        <f>IF(D60="SING",(Wellpath!K61-Wellpath!K59)/2*Model!$W$8*(COS(Wellpath!$M60) / GField),Model!$W$8*((drdp!C60+drdp!L60)*'ABXY-TI2S'!$B60+(drdp!F60+drdp!O60)*'ABXY-TI2S'!$C60+(drdp!I60+drdp!R60)*'ABXY-TI2S'!$D60))</f>
        <v>1.5855958523230817E-3</v>
      </c>
      <c r="G60" s="20">
        <f>IF(D60="SING",0,Model!$W$8*((drdp!D60+drdp!M60)*'ABXY-TI2S'!$B60+(drdp!G60+drdp!P60)*'ABXY-TI2S'!$C60+(drdp!J60+drdp!S60)*'ABXY-TI2S'!$D60))</f>
        <v>0</v>
      </c>
      <c r="H60" s="18">
        <f>IF(D60="SING",(Wellpath!K60-Wellpath!K59)/2*Model!$W$8*(-SIN(Wellpath!$M60) / GField),Model!$W$8*((drdp!B60)*'ABXY-TI2S'!$B60+(drdp!E60)*'ABXY-TI2S'!$C60+(drdp!H60)*'ABXY-TI2S'!$D60))</f>
        <v>-2.9587621405701096E-3</v>
      </c>
      <c r="I60" s="18">
        <f>IF(D60="SING",(Wellpath!K60-Wellpath!K59)/2*Model!$W$8*(COS(Wellpath!$M60) / GField),Model!$W$8*((drdp!C60)*'ABXY-TI2S'!$B60+(drdp!F60)*'ABXY-TI2S'!$C60+(drdp!I60)*'ABXY-TI2S'!$D60))</f>
        <v>7.9279792616154083E-4</v>
      </c>
      <c r="J60" s="18">
        <f>IF(D60="SING",0,Model!$W$8*((drdp!D60)*'ABXY-TI2S'!$B60+(drdp!G60)*'ABXY-TI2S'!$C60+(drdp!J60)*'ABXY-TI2S'!$D60))</f>
        <v>0</v>
      </c>
      <c r="K60" s="21">
        <f>SUM(E$3:E59)+H60</f>
        <v>-0.14942607034304398</v>
      </c>
      <c r="L60" s="21">
        <f>SUM(F$3:F59)+I60</f>
        <v>0.52950237710597992</v>
      </c>
      <c r="M60" s="21">
        <f>SUM(G$3:G59)+J60</f>
        <v>0</v>
      </c>
      <c r="N60" s="19">
        <f t="shared" si="1"/>
        <v>2.2328150498164327E-2</v>
      </c>
      <c r="O60" s="19">
        <f t="shared" si="1"/>
        <v>0.28037276736088335</v>
      </c>
      <c r="P60" s="19">
        <f t="shared" si="1"/>
        <v>0</v>
      </c>
      <c r="Q60" s="19">
        <f t="shared" si="2"/>
        <v>-7.9121459448247153E-2</v>
      </c>
      <c r="R60" s="19">
        <f t="shared" si="3"/>
        <v>0</v>
      </c>
      <c r="S60" s="19">
        <f t="shared" si="4"/>
        <v>0</v>
      </c>
    </row>
    <row r="61" spans="1:19" x14ac:dyDescent="0.25">
      <c r="A61" s="26">
        <f>Wellpath!E61</f>
        <v>1740</v>
      </c>
      <c r="B61" s="22">
        <v>0</v>
      </c>
      <c r="C61" s="22">
        <v>0</v>
      </c>
      <c r="D61" s="22">
        <f>IF(ABS(Wellpath!$L61)&lt;VerticalInc,"SING",((TAN((PI()/ 2) - Wellpath!$L61)) - TAN(Dip) * COS(Wellpath!$O61)) / GField)</f>
        <v>8.0469091550716396E-2</v>
      </c>
      <c r="E61" s="20">
        <f>IF(D61="SING",(Wellpath!K62-Wellpath!K60)/2*Model!$W$8*(-SIN(Wellpath!M61)) / GField,Model!$W$8*((drdp!B61+drdp!K61)*'ABXY-TI2S'!$B61+(drdp!E61+drdp!N61)*'ABXY-TI2S'!$C61+(drdp!H61+drdp!Q61)*'ABXY-TI2S'!$D61))</f>
        <v>-5.4824263716932277E-3</v>
      </c>
      <c r="F61" s="20">
        <f>IF(D61="SING",(Wellpath!K62-Wellpath!K60)/2*Model!$W$8*(COS(Wellpath!$M61) / GField),Model!$W$8*((drdp!C61+drdp!L61)*'ABXY-TI2S'!$B61+(drdp!F61+drdp!O61)*'ABXY-TI2S'!$C61+(drdp!I61+drdp!R61)*'ABXY-TI2S'!$D61))</f>
        <v>1.4690117188582903E-3</v>
      </c>
      <c r="G61" s="20">
        <f>IF(D61="SING",0,Model!$W$8*((drdp!D61+drdp!M61)*'ABXY-TI2S'!$B61+(drdp!G61+drdp!P61)*'ABXY-TI2S'!$C61+(drdp!J61+drdp!S61)*'ABXY-TI2S'!$D61))</f>
        <v>0</v>
      </c>
      <c r="H61" s="18">
        <f>IF(D61="SING",(Wellpath!K61-Wellpath!K60)/2*Model!$W$8*(-SIN(Wellpath!$M61) / GField),Model!$W$8*((drdp!B61)*'ABXY-TI2S'!$B61+(drdp!E61)*'ABXY-TI2S'!$C61+(drdp!H61)*'ABXY-TI2S'!$D61))</f>
        <v>-2.7412131858466139E-3</v>
      </c>
      <c r="I61" s="18">
        <f>IF(D61="SING",(Wellpath!K61-Wellpath!K60)/2*Model!$W$8*(COS(Wellpath!$M61) / GField),Model!$W$8*((drdp!C61)*'ABXY-TI2S'!$B61+(drdp!F61)*'ABXY-TI2S'!$C61+(drdp!I61)*'ABXY-TI2S'!$D61))</f>
        <v>7.3450585942914513E-4</v>
      </c>
      <c r="J61" s="18">
        <f>IF(D61="SING",0,Model!$W$8*((drdp!D61)*'ABXY-TI2S'!$B61+(drdp!G61)*'ABXY-TI2S'!$C61+(drdp!J61)*'ABXY-TI2S'!$D61))</f>
        <v>0</v>
      </c>
      <c r="K61" s="21">
        <f>SUM(E$3:E60)+H61</f>
        <v>-0.1551260456694607</v>
      </c>
      <c r="L61" s="21">
        <f>SUM(F$3:F60)+I61</f>
        <v>0.53102968089157065</v>
      </c>
      <c r="M61" s="21">
        <f>SUM(G$3:G60)+J61</f>
        <v>0</v>
      </c>
      <c r="N61" s="19">
        <f t="shared" si="1"/>
        <v>2.4064090045043608E-2</v>
      </c>
      <c r="O61" s="19">
        <f t="shared" si="1"/>
        <v>0.28199252198780334</v>
      </c>
      <c r="P61" s="19">
        <f t="shared" si="1"/>
        <v>0</v>
      </c>
      <c r="Q61" s="19">
        <f t="shared" si="2"/>
        <v>-8.2376534529824935E-2</v>
      </c>
      <c r="R61" s="19">
        <f t="shared" si="3"/>
        <v>0</v>
      </c>
      <c r="S61" s="19">
        <f t="shared" si="4"/>
        <v>0</v>
      </c>
    </row>
    <row r="62" spans="1:19" x14ac:dyDescent="0.25">
      <c r="A62" s="26">
        <f>Wellpath!E62</f>
        <v>1770</v>
      </c>
      <c r="B62" s="22">
        <v>0</v>
      </c>
      <c r="C62" s="22">
        <v>0</v>
      </c>
      <c r="D62" s="22">
        <f>IF(ABS(Wellpath!$L62)&lt;VerticalInc,"SING",((TAN((PI()/ 2) - Wellpath!$L62)) - TAN(Dip) * COS(Wellpath!$O62)) / GField)</f>
        <v>7.0634918996572538E-2</v>
      </c>
      <c r="E62" s="20">
        <f>IF(D62="SING",(Wellpath!K63-Wellpath!K61)/2*Model!$W$8*(-SIN(Wellpath!M62)) / GField,Model!$W$8*((drdp!B62+drdp!K62)*'ABXY-TI2S'!$B62+(drdp!E62+drdp!N62)*'ABXY-TI2S'!$C62+(drdp!H62+drdp!Q62)*'ABXY-TI2S'!$D62))</f>
        <v>-5.040648970215369E-3</v>
      </c>
      <c r="F62" s="20">
        <f>IF(D62="SING",(Wellpath!K63-Wellpath!K61)/2*Model!$W$8*(COS(Wellpath!$M62) / GField),Model!$W$8*((drdp!C62+drdp!L62)*'ABXY-TI2S'!$B62+(drdp!F62+drdp!O62)*'ABXY-TI2S'!$C62+(drdp!I62+drdp!R62)*'ABXY-TI2S'!$D62))</f>
        <v>1.3506378208979781E-3</v>
      </c>
      <c r="G62" s="20">
        <f>IF(D62="SING",0,Model!$W$8*((drdp!D62+drdp!M62)*'ABXY-TI2S'!$B62+(drdp!G62+drdp!P62)*'ABXY-TI2S'!$C62+(drdp!J62+drdp!S62)*'ABXY-TI2S'!$D62))</f>
        <v>0</v>
      </c>
      <c r="H62" s="18">
        <f>IF(D62="SING",(Wellpath!K62-Wellpath!K61)/2*Model!$W$8*(-SIN(Wellpath!$M62) / GField),Model!$W$8*((drdp!B62)*'ABXY-TI2S'!$B62+(drdp!E62)*'ABXY-TI2S'!$C62+(drdp!H62)*'ABXY-TI2S'!$D62))</f>
        <v>-2.5203244851076845E-3</v>
      </c>
      <c r="I62" s="18">
        <f>IF(D62="SING",(Wellpath!K62-Wellpath!K61)/2*Model!$W$8*(COS(Wellpath!$M62) / GField),Model!$W$8*((drdp!C62)*'ABXY-TI2S'!$B62+(drdp!F62)*'ABXY-TI2S'!$C62+(drdp!I62)*'ABXY-TI2S'!$D62))</f>
        <v>6.7531891044898904E-4</v>
      </c>
      <c r="J62" s="18">
        <f>IF(D62="SING",0,Model!$W$8*((drdp!D62)*'ABXY-TI2S'!$B62+(drdp!G62)*'ABXY-TI2S'!$C62+(drdp!J62)*'ABXY-TI2S'!$D62))</f>
        <v>0</v>
      </c>
      <c r="K62" s="21">
        <f>SUM(E$3:E61)+H62</f>
        <v>-0.160387583340415</v>
      </c>
      <c r="L62" s="21">
        <f>SUM(F$3:F61)+I62</f>
        <v>0.53243950566144882</v>
      </c>
      <c r="M62" s="21">
        <f>SUM(G$3:G61)+J62</f>
        <v>0</v>
      </c>
      <c r="N62" s="19">
        <f t="shared" si="1"/>
        <v>2.5724176889778568E-2</v>
      </c>
      <c r="O62" s="19">
        <f t="shared" si="1"/>
        <v>0.28349182718900801</v>
      </c>
      <c r="P62" s="19">
        <f t="shared" si="1"/>
        <v>0</v>
      </c>
      <c r="Q62" s="19">
        <f t="shared" si="2"/>
        <v>-8.5396685588004992E-2</v>
      </c>
      <c r="R62" s="19">
        <f t="shared" si="3"/>
        <v>0</v>
      </c>
      <c r="S62" s="19">
        <f t="shared" si="4"/>
        <v>0</v>
      </c>
    </row>
    <row r="63" spans="1:19" x14ac:dyDescent="0.25">
      <c r="A63" s="26">
        <f>Wellpath!E63</f>
        <v>1800</v>
      </c>
      <c r="B63" s="22">
        <v>0</v>
      </c>
      <c r="C63" s="22">
        <v>0</v>
      </c>
      <c r="D63" s="22">
        <f>IF(ABS(Wellpath!$L63)&lt;VerticalInc,"SING",((TAN((PI()/ 2) - Wellpath!$L63)) - TAN(Dip) * COS(Wellpath!$O63)) / GField)</f>
        <v>6.164224161960196E-2</v>
      </c>
      <c r="E63" s="20">
        <f>IF(D63="SING",(Wellpath!K64-Wellpath!K62)/2*Model!$W$8*(-SIN(Wellpath!M63)) / GField,Model!$W$8*((drdp!B63+drdp!K63)*'ABXY-TI2S'!$B63+(drdp!E63+drdp!N63)*'ABXY-TI2S'!$C63+(drdp!H63+drdp!Q63)*'ABXY-TI2S'!$D63))</f>
        <v>-4.5927303144197573E-3</v>
      </c>
      <c r="F63" s="20">
        <f>IF(D63="SING",(Wellpath!K64-Wellpath!K62)/2*Model!$W$8*(COS(Wellpath!$M63) / GField),Model!$W$8*((drdp!C63+drdp!L63)*'ABXY-TI2S'!$B63+(drdp!F63+drdp!O63)*'ABXY-TI2S'!$C63+(drdp!I63+drdp!R63)*'ABXY-TI2S'!$D63))</f>
        <v>1.2306183788027101E-3</v>
      </c>
      <c r="G63" s="20">
        <f>IF(D63="SING",0,Model!$W$8*((drdp!D63+drdp!M63)*'ABXY-TI2S'!$B63+(drdp!G63+drdp!P63)*'ABXY-TI2S'!$C63+(drdp!J63+drdp!S63)*'ABXY-TI2S'!$D63))</f>
        <v>0</v>
      </c>
      <c r="H63" s="18">
        <f>IF(D63="SING",(Wellpath!K63-Wellpath!K62)/2*Model!$W$8*(-SIN(Wellpath!$M63) / GField),Model!$W$8*((drdp!B63)*'ABXY-TI2S'!$B63+(drdp!E63)*'ABXY-TI2S'!$C63+(drdp!H63)*'ABXY-TI2S'!$D63))</f>
        <v>-2.2963651572098787E-3</v>
      </c>
      <c r="I63" s="18">
        <f>IF(D63="SING",(Wellpath!K63-Wellpath!K62)/2*Model!$W$8*(COS(Wellpath!$M63) / GField),Model!$W$8*((drdp!C63)*'ABXY-TI2S'!$B63+(drdp!F63)*'ABXY-TI2S'!$C63+(drdp!I63)*'ABXY-TI2S'!$D63))</f>
        <v>6.1530918940135503E-4</v>
      </c>
      <c r="J63" s="18">
        <f>IF(D63="SING",0,Model!$W$8*((drdp!D63)*'ABXY-TI2S'!$B63+(drdp!G63)*'ABXY-TI2S'!$C63+(drdp!J63)*'ABXY-TI2S'!$D63))</f>
        <v>0</v>
      </c>
      <c r="K63" s="21">
        <f>SUM(E$3:E62)+H63</f>
        <v>-0.16520427298273255</v>
      </c>
      <c r="L63" s="21">
        <f>SUM(F$3:F62)+I63</f>
        <v>0.53373013376129907</v>
      </c>
      <c r="M63" s="21">
        <f>SUM(G$3:G62)+J63</f>
        <v>0</v>
      </c>
      <c r="N63" s="19">
        <f t="shared" si="1"/>
        <v>2.7292451811753216E-2</v>
      </c>
      <c r="O63" s="19">
        <f t="shared" si="1"/>
        <v>0.28486785568485418</v>
      </c>
      <c r="P63" s="19">
        <f t="shared" si="1"/>
        <v>0</v>
      </c>
      <c r="Q63" s="19">
        <f t="shared" si="2"/>
        <v>-8.8174498717012009E-2</v>
      </c>
      <c r="R63" s="19">
        <f t="shared" si="3"/>
        <v>0</v>
      </c>
      <c r="S63" s="19">
        <f t="shared" si="4"/>
        <v>0</v>
      </c>
    </row>
    <row r="64" spans="1:19" x14ac:dyDescent="0.25">
      <c r="A64" s="26">
        <f>Wellpath!E64</f>
        <v>1830</v>
      </c>
      <c r="B64" s="22">
        <v>0</v>
      </c>
      <c r="C64" s="22">
        <v>0</v>
      </c>
      <c r="D64" s="22">
        <f>IF(ABS(Wellpath!$L64)&lt;VerticalInc,"SING",((TAN((PI()/ 2) - Wellpath!$L64)) - TAN(Dip) * COS(Wellpath!$O64)) / GField)</f>
        <v>5.3368154366052863E-2</v>
      </c>
      <c r="E64" s="20">
        <f>IF(D64="SING",(Wellpath!K65-Wellpath!K63)/2*Model!$W$8*(-SIN(Wellpath!M64)) / GField,Model!$W$8*((drdp!B64+drdp!K64)*'ABXY-TI2S'!$B64+(drdp!E64+drdp!N64)*'ABXY-TI2S'!$C64+(drdp!H64+drdp!Q64)*'ABXY-TI2S'!$D64))</f>
        <v>-4.1392161241918931E-3</v>
      </c>
      <c r="F64" s="20">
        <f>IF(D64="SING",(Wellpath!K65-Wellpath!K63)/2*Model!$W$8*(COS(Wellpath!$M64) / GField),Model!$W$8*((drdp!C64+drdp!L64)*'ABXY-TI2S'!$B64+(drdp!F64+drdp!O64)*'ABXY-TI2S'!$C64+(drdp!I64+drdp!R64)*'ABXY-TI2S'!$D64))</f>
        <v>1.1090996177750996E-3</v>
      </c>
      <c r="G64" s="20">
        <f>IF(D64="SING",0,Model!$W$8*((drdp!D64+drdp!M64)*'ABXY-TI2S'!$B64+(drdp!G64+drdp!P64)*'ABXY-TI2S'!$C64+(drdp!J64+drdp!S64)*'ABXY-TI2S'!$D64))</f>
        <v>0</v>
      </c>
      <c r="H64" s="18">
        <f>IF(D64="SING",(Wellpath!K64-Wellpath!K63)/2*Model!$W$8*(-SIN(Wellpath!$M64) / GField),Model!$W$8*((drdp!B64)*'ABXY-TI2S'!$B64+(drdp!E64)*'ABXY-TI2S'!$C64+(drdp!H64)*'ABXY-TI2S'!$D64))</f>
        <v>-2.0696080620959466E-3</v>
      </c>
      <c r="I64" s="18">
        <f>IF(D64="SING",(Wellpath!K64-Wellpath!K63)/2*Model!$W$8*(COS(Wellpath!$M64) / GField),Model!$W$8*((drdp!C64)*'ABXY-TI2S'!$B64+(drdp!F64)*'ABXY-TI2S'!$C64+(drdp!I64)*'ABXY-TI2S'!$D64))</f>
        <v>5.5454980888754982E-4</v>
      </c>
      <c r="J64" s="18">
        <f>IF(D64="SING",0,Model!$W$8*((drdp!D64)*'ABXY-TI2S'!$B64+(drdp!G64)*'ABXY-TI2S'!$C64+(drdp!J64)*'ABXY-TI2S'!$D64))</f>
        <v>0</v>
      </c>
      <c r="K64" s="21">
        <f>SUM(E$3:E63)+H64</f>
        <v>-0.16957024620203837</v>
      </c>
      <c r="L64" s="21">
        <f>SUM(F$3:F63)+I64</f>
        <v>0.53489999275958799</v>
      </c>
      <c r="M64" s="21">
        <f>SUM(G$3:G63)+J64</f>
        <v>0</v>
      </c>
      <c r="N64" s="19">
        <f t="shared" si="1"/>
        <v>2.8754068397019907E-2</v>
      </c>
      <c r="O64" s="19">
        <f t="shared" si="1"/>
        <v>0.2861180022542073</v>
      </c>
      <c r="P64" s="19">
        <f t="shared" si="1"/>
        <v>0</v>
      </c>
      <c r="Q64" s="19">
        <f t="shared" si="2"/>
        <v>-9.0703123465711882E-2</v>
      </c>
      <c r="R64" s="19">
        <f t="shared" si="3"/>
        <v>0</v>
      </c>
      <c r="S64" s="19">
        <f t="shared" si="4"/>
        <v>0</v>
      </c>
    </row>
    <row r="65" spans="1:19" x14ac:dyDescent="0.25">
      <c r="A65" s="26">
        <f>Wellpath!E65</f>
        <v>1860</v>
      </c>
      <c r="B65" s="22">
        <v>0</v>
      </c>
      <c r="C65" s="22">
        <v>0</v>
      </c>
      <c r="D65" s="22">
        <f>IF(ABS(Wellpath!$L65)&lt;VerticalInc,"SING",((TAN((PI()/ 2) - Wellpath!$L65)) - TAN(Dip) * COS(Wellpath!$O65)) / GField)</f>
        <v>4.5711900595537633E-2</v>
      </c>
      <c r="E65" s="20">
        <f>IF(D65="SING",(Wellpath!K66-Wellpath!K64)/2*Model!$W$8*(-SIN(Wellpath!M65)) / GField,Model!$W$8*((drdp!B65+drdp!K65)*'ABXY-TI2S'!$B65+(drdp!E65+drdp!N65)*'ABXY-TI2S'!$C65+(drdp!H65+drdp!Q65)*'ABXY-TI2S'!$D65))</f>
        <v>-3.6806589367140707E-3</v>
      </c>
      <c r="F65" s="20">
        <f>IF(D65="SING",(Wellpath!K66-Wellpath!K64)/2*Model!$W$8*(COS(Wellpath!$M65) / GField),Model!$W$8*((drdp!C65+drdp!L65)*'ABXY-TI2S'!$B65+(drdp!F65+drdp!O65)*'ABXY-TI2S'!$C65+(drdp!I65+drdp!R65)*'ABXY-TI2S'!$D65))</f>
        <v>9.8622958970692991E-4</v>
      </c>
      <c r="G65" s="20">
        <f>IF(D65="SING",0,Model!$W$8*((drdp!D65+drdp!M65)*'ABXY-TI2S'!$B65+(drdp!G65+drdp!P65)*'ABXY-TI2S'!$C65+(drdp!J65+drdp!S65)*'ABXY-TI2S'!$D65))</f>
        <v>0</v>
      </c>
      <c r="H65" s="18">
        <f>IF(D65="SING",(Wellpath!K65-Wellpath!K64)/2*Model!$W$8*(-SIN(Wellpath!$M65) / GField),Model!$W$8*((drdp!B65)*'ABXY-TI2S'!$B65+(drdp!E65)*'ABXY-TI2S'!$C65+(drdp!H65)*'ABXY-TI2S'!$D65))</f>
        <v>-1.8403294683570354E-3</v>
      </c>
      <c r="I65" s="18">
        <f>IF(D65="SING",(Wellpath!K65-Wellpath!K64)/2*Model!$W$8*(COS(Wellpath!$M65) / GField),Model!$W$8*((drdp!C65)*'ABXY-TI2S'!$B65+(drdp!F65)*'ABXY-TI2S'!$C65+(drdp!I65)*'ABXY-TI2S'!$D65))</f>
        <v>4.9311479485346496E-4</v>
      </c>
      <c r="J65" s="18">
        <f>IF(D65="SING",0,Model!$W$8*((drdp!D65)*'ABXY-TI2S'!$B65+(drdp!G65)*'ABXY-TI2S'!$C65+(drdp!J65)*'ABXY-TI2S'!$D65))</f>
        <v>0</v>
      </c>
      <c r="K65" s="21">
        <f>SUM(E$3:E64)+H65</f>
        <v>-0.17348018373249136</v>
      </c>
      <c r="L65" s="21">
        <f>SUM(F$3:F64)+I65</f>
        <v>0.53594765736332894</v>
      </c>
      <c r="M65" s="21">
        <f>SUM(G$3:G64)+J65</f>
        <v>0</v>
      </c>
      <c r="N65" s="19">
        <f t="shared" si="1"/>
        <v>3.0095374147858959E-2</v>
      </c>
      <c r="O65" s="19">
        <f t="shared" si="1"/>
        <v>0.28723989143324025</v>
      </c>
      <c r="P65" s="19">
        <f t="shared" si="1"/>
        <v>0</v>
      </c>
      <c r="Q65" s="19">
        <f t="shared" si="2"/>
        <v>-9.2976298070388624E-2</v>
      </c>
      <c r="R65" s="19">
        <f t="shared" si="3"/>
        <v>0</v>
      </c>
      <c r="S65" s="19">
        <f t="shared" si="4"/>
        <v>0</v>
      </c>
    </row>
    <row r="66" spans="1:19" x14ac:dyDescent="0.25">
      <c r="A66" s="26">
        <f>Wellpath!E66</f>
        <v>1890</v>
      </c>
      <c r="B66" s="22">
        <v>0</v>
      </c>
      <c r="C66" s="22">
        <v>0</v>
      </c>
      <c r="D66" s="22">
        <f>IF(ABS(Wellpath!$L66)&lt;VerticalInc,"SING",((TAN((PI()/ 2) - Wellpath!$L66)) - TAN(Dip) * COS(Wellpath!$O66)) / GField)</f>
        <v>3.8590045631457584E-2</v>
      </c>
      <c r="E66" s="20">
        <f>IF(D66="SING",(Wellpath!K67-Wellpath!K65)/2*Model!$W$8*(-SIN(Wellpath!M66)) / GField,Model!$W$8*((drdp!B66+drdp!K66)*'ABXY-TI2S'!$B66+(drdp!E66+drdp!N66)*'ABXY-TI2S'!$C66+(drdp!H66+drdp!Q66)*'ABXY-TI2S'!$D66))</f>
        <v>-3.2176174332839043E-3</v>
      </c>
      <c r="F66" s="20">
        <f>IF(D66="SING",(Wellpath!K67-Wellpath!K65)/2*Model!$W$8*(COS(Wellpath!$M66) / GField),Model!$W$8*((drdp!C66+drdp!L66)*'ABXY-TI2S'!$B66+(drdp!F66+drdp!O66)*'ABXY-TI2S'!$C66+(drdp!I66+drdp!R66)*'ABXY-TI2S'!$D66))</f>
        <v>8.6215799280072391E-4</v>
      </c>
      <c r="G66" s="20">
        <f>IF(D66="SING",0,Model!$W$8*((drdp!D66+drdp!M66)*'ABXY-TI2S'!$B66+(drdp!G66+drdp!P66)*'ABXY-TI2S'!$C66+(drdp!J66+drdp!S66)*'ABXY-TI2S'!$D66))</f>
        <v>0</v>
      </c>
      <c r="H66" s="18">
        <f>IF(D66="SING",(Wellpath!K66-Wellpath!K65)/2*Model!$W$8*(-SIN(Wellpath!$M66) / GField),Model!$W$8*((drdp!B66)*'ABXY-TI2S'!$B66+(drdp!E66)*'ABXY-TI2S'!$C66+(drdp!H66)*'ABXY-TI2S'!$D66))</f>
        <v>-1.6088087166419521E-3</v>
      </c>
      <c r="I66" s="18">
        <f>IF(D66="SING",(Wellpath!K66-Wellpath!K65)/2*Model!$W$8*(COS(Wellpath!$M66) / GField),Model!$W$8*((drdp!C66)*'ABXY-TI2S'!$B66+(drdp!F66)*'ABXY-TI2S'!$C66+(drdp!I66)*'ABXY-TI2S'!$D66))</f>
        <v>4.3107899640036195E-4</v>
      </c>
      <c r="J66" s="18">
        <f>IF(D66="SING",0,Model!$W$8*((drdp!D66)*'ABXY-TI2S'!$B66+(drdp!G66)*'ABXY-TI2S'!$C66+(drdp!J66)*'ABXY-TI2S'!$D66))</f>
        <v>0</v>
      </c>
      <c r="K66" s="21">
        <f>SUM(E$3:E65)+H66</f>
        <v>-0.17692932191749033</v>
      </c>
      <c r="L66" s="21">
        <f>SUM(F$3:F65)+I66</f>
        <v>0.5368718511545828</v>
      </c>
      <c r="M66" s="21">
        <f>SUM(G$3:G65)+J66</f>
        <v>0</v>
      </c>
      <c r="N66" s="19">
        <f t="shared" si="1"/>
        <v>3.1303984954182927E-2</v>
      </c>
      <c r="O66" s="19">
        <f t="shared" si="1"/>
        <v>0.28823138456214853</v>
      </c>
      <c r="P66" s="19">
        <f t="shared" si="1"/>
        <v>0</v>
      </c>
      <c r="Q66" s="19">
        <f t="shared" si="2"/>
        <v>-9.4988372581368136E-2</v>
      </c>
      <c r="R66" s="19">
        <f t="shared" si="3"/>
        <v>0</v>
      </c>
      <c r="S66" s="19">
        <f t="shared" si="4"/>
        <v>0</v>
      </c>
    </row>
    <row r="67" spans="1:19" x14ac:dyDescent="0.25">
      <c r="A67" s="26">
        <f>Wellpath!E67</f>
        <v>1920</v>
      </c>
      <c r="B67" s="22">
        <v>0</v>
      </c>
      <c r="C67" s="22">
        <v>0</v>
      </c>
      <c r="D67" s="22">
        <f>IF(ABS(Wellpath!$L67)&lt;VerticalInc,"SING",((TAN((PI()/ 2) - Wellpath!$L67)) - TAN(Dip) * COS(Wellpath!$O67)) / GField)</f>
        <v>3.1932855815441488E-2</v>
      </c>
      <c r="E67" s="20">
        <f>IF(D67="SING",(Wellpath!K68-Wellpath!K66)/2*Model!$W$8*(-SIN(Wellpath!M67)) / GField,Model!$W$8*((drdp!B67+drdp!K67)*'ABXY-TI2S'!$B67+(drdp!E67+drdp!N67)*'ABXY-TI2S'!$C67+(drdp!H67+drdp!Q67)*'ABXY-TI2S'!$D67))</f>
        <v>-2.7506557586472529E-3</v>
      </c>
      <c r="F67" s="20">
        <f>IF(D67="SING",(Wellpath!K68-Wellpath!K66)/2*Model!$W$8*(COS(Wellpath!$M67) / GField),Model!$W$8*((drdp!C67+drdp!L67)*'ABXY-TI2S'!$B67+(drdp!F67+drdp!O67)*'ABXY-TI2S'!$C67+(drdp!I67+drdp!R67)*'ABXY-TI2S'!$D67))</f>
        <v>7.370359891855485E-4</v>
      </c>
      <c r="G67" s="20">
        <f>IF(D67="SING",0,Model!$W$8*((drdp!D67+drdp!M67)*'ABXY-TI2S'!$B67+(drdp!G67+drdp!P67)*'ABXY-TI2S'!$C67+(drdp!J67+drdp!S67)*'ABXY-TI2S'!$D67))</f>
        <v>0</v>
      </c>
      <c r="H67" s="18">
        <f>IF(D67="SING",(Wellpath!K67-Wellpath!K66)/2*Model!$W$8*(-SIN(Wellpath!$M67) / GField),Model!$W$8*((drdp!B67)*'ABXY-TI2S'!$B67+(drdp!E67)*'ABXY-TI2S'!$C67+(drdp!H67)*'ABXY-TI2S'!$D67))</f>
        <v>-1.3753278793236265E-3</v>
      </c>
      <c r="I67" s="18">
        <f>IF(D67="SING",(Wellpath!K67-Wellpath!K66)/2*Model!$W$8*(COS(Wellpath!$M67) / GField),Model!$W$8*((drdp!C67)*'ABXY-TI2S'!$B67+(drdp!F67)*'ABXY-TI2S'!$C67+(drdp!I67)*'ABXY-TI2S'!$D67))</f>
        <v>3.6851799459277425E-4</v>
      </c>
      <c r="J67" s="18">
        <f>IF(D67="SING",0,Model!$W$8*((drdp!D67)*'ABXY-TI2S'!$B67+(drdp!G67)*'ABXY-TI2S'!$C67+(drdp!J67)*'ABXY-TI2S'!$D67))</f>
        <v>0</v>
      </c>
      <c r="K67" s="21">
        <f>SUM(E$3:E66)+H67</f>
        <v>-0.17991345851345591</v>
      </c>
      <c r="L67" s="21">
        <f>SUM(F$3:F66)+I67</f>
        <v>0.53767144814557599</v>
      </c>
      <c r="M67" s="21">
        <f>SUM(G$3:G66)+J67</f>
        <v>0</v>
      </c>
      <c r="N67" s="19">
        <f t="shared" si="1"/>
        <v>3.236885255427302E-2</v>
      </c>
      <c r="O67" s="19">
        <f t="shared" si="1"/>
        <v>0.28909058615096084</v>
      </c>
      <c r="P67" s="19">
        <f t="shared" si="1"/>
        <v>0</v>
      </c>
      <c r="Q67" s="19">
        <f t="shared" si="2"/>
        <v>-9.673432977980885E-2</v>
      </c>
      <c r="R67" s="19">
        <f t="shared" si="3"/>
        <v>0</v>
      </c>
      <c r="S67" s="19">
        <f t="shared" si="4"/>
        <v>0</v>
      </c>
    </row>
    <row r="68" spans="1:19" x14ac:dyDescent="0.25">
      <c r="A68" s="26">
        <f>Wellpath!E68</f>
        <v>1950</v>
      </c>
      <c r="B68" s="22">
        <v>0</v>
      </c>
      <c r="C68" s="22">
        <v>0</v>
      </c>
      <c r="D68" s="22">
        <f>IF(ABS(Wellpath!$L68)&lt;VerticalInc,"SING",((TAN((PI()/ 2) - Wellpath!$L68)) - TAN(Dip) * COS(Wellpath!$O68)) / GField)</f>
        <v>2.5681545416828322E-2</v>
      </c>
      <c r="E68" s="20">
        <f>IF(D68="SING",(Wellpath!K69-Wellpath!K67)/2*Model!$W$8*(-SIN(Wellpath!M68)) / GField,Model!$W$8*((drdp!B68+drdp!K68)*'ABXY-TI2S'!$B68+(drdp!E68+drdp!N68)*'ABXY-TI2S'!$C68+(drdp!H68+drdp!Q68)*'ABXY-TI2S'!$D68))</f>
        <v>-2.2803428336747294E-3</v>
      </c>
      <c r="F68" s="20">
        <f>IF(D68="SING",(Wellpath!K69-Wellpath!K67)/2*Model!$W$8*(COS(Wellpath!$M68) / GField),Model!$W$8*((drdp!C68+drdp!L68)*'ABXY-TI2S'!$B68+(drdp!F68+drdp!O68)*'ABXY-TI2S'!$C68+(drdp!I68+drdp!R68)*'ABXY-TI2S'!$D68))</f>
        <v>6.1101602074924166E-4</v>
      </c>
      <c r="G68" s="20">
        <f>IF(D68="SING",0,Model!$W$8*((drdp!D68+drdp!M68)*'ABXY-TI2S'!$B68+(drdp!G68+drdp!P68)*'ABXY-TI2S'!$C68+(drdp!J68+drdp!S68)*'ABXY-TI2S'!$D68))</f>
        <v>0</v>
      </c>
      <c r="H68" s="18">
        <f>IF(D68="SING",(Wellpath!K68-Wellpath!K67)/2*Model!$W$8*(-SIN(Wellpath!$M68) / GField),Model!$W$8*((drdp!B68)*'ABXY-TI2S'!$B68+(drdp!E68)*'ABXY-TI2S'!$C68+(drdp!H68)*'ABXY-TI2S'!$D68))</f>
        <v>-1.1401714168373647E-3</v>
      </c>
      <c r="I68" s="18">
        <f>IF(D68="SING",(Wellpath!K68-Wellpath!K67)/2*Model!$W$8*(COS(Wellpath!$M68) / GField),Model!$W$8*((drdp!C68)*'ABXY-TI2S'!$B68+(drdp!F68)*'ABXY-TI2S'!$C68+(drdp!I68)*'ABXY-TI2S'!$D68))</f>
        <v>3.0550801037462083E-4</v>
      </c>
      <c r="J68" s="18">
        <f>IF(D68="SING",0,Model!$W$8*((drdp!D68)*'ABXY-TI2S'!$B68+(drdp!G68)*'ABXY-TI2S'!$C68+(drdp!J68)*'ABXY-TI2S'!$D68))</f>
        <v>0</v>
      </c>
      <c r="K68" s="21">
        <f>SUM(E$3:E67)+H68</f>
        <v>-0.1824289578096169</v>
      </c>
      <c r="L68" s="21">
        <f>SUM(F$3:F67)+I68</f>
        <v>0.53834547415054335</v>
      </c>
      <c r="M68" s="21">
        <f>SUM(G$3:G67)+J68</f>
        <v>0</v>
      </c>
      <c r="N68" s="19">
        <f t="shared" ref="N68:P131" si="5">K68^2</f>
        <v>3.3280324647502982E-2</v>
      </c>
      <c r="O68" s="19">
        <f t="shared" si="5"/>
        <v>0.28981584953837336</v>
      </c>
      <c r="P68" s="19">
        <f t="shared" si="5"/>
        <v>0</v>
      </c>
      <c r="Q68" s="19">
        <f t="shared" ref="Q68:Q131" si="6">K68*L68</f>
        <v>-9.8209803790807682E-2</v>
      </c>
      <c r="R68" s="19">
        <f t="shared" ref="R68:R131" si="7">K68*M68</f>
        <v>0</v>
      </c>
      <c r="S68" s="19">
        <f t="shared" ref="S68:S131" si="8">L68*M68</f>
        <v>0</v>
      </c>
    </row>
    <row r="69" spans="1:19" x14ac:dyDescent="0.25">
      <c r="A69" s="26">
        <f>Wellpath!E69</f>
        <v>1980</v>
      </c>
      <c r="B69" s="22">
        <v>0</v>
      </c>
      <c r="C69" s="22">
        <v>0</v>
      </c>
      <c r="D69" s="22">
        <f>IF(ABS(Wellpath!$L69)&lt;VerticalInc,"SING",((TAN((PI()/ 2) - Wellpath!$L69)) - TAN(Dip) * COS(Wellpath!$O69)) / GField)</f>
        <v>1.9786157626852884E-2</v>
      </c>
      <c r="E69" s="20">
        <f>IF(D69="SING",(Wellpath!K70-Wellpath!K68)/2*Model!$W$8*(-SIN(Wellpath!M69)) / GField,Model!$W$8*((drdp!B69+drdp!K69)*'ABXY-TI2S'!$B69+(drdp!E69+drdp!N69)*'ABXY-TI2S'!$C69+(drdp!H69+drdp!Q69)*'ABXY-TI2S'!$D69))</f>
        <v>-1.807251662219259E-3</v>
      </c>
      <c r="F69" s="20">
        <f>IF(D69="SING",(Wellpath!K70-Wellpath!K68)/2*Model!$W$8*(COS(Wellpath!$M69) / GField),Model!$W$8*((drdp!C69+drdp!L69)*'ABXY-TI2S'!$B69+(drdp!F69+drdp!O69)*'ABXY-TI2S'!$C69+(drdp!I69+drdp!R69)*'ABXY-TI2S'!$D69))</f>
        <v>4.8425162341145451E-4</v>
      </c>
      <c r="G69" s="20">
        <f>IF(D69="SING",0,Model!$W$8*((drdp!D69+drdp!M69)*'ABXY-TI2S'!$B69+(drdp!G69+drdp!P69)*'ABXY-TI2S'!$C69+(drdp!J69+drdp!S69)*'ABXY-TI2S'!$D69))</f>
        <v>0</v>
      </c>
      <c r="H69" s="18">
        <f>IF(D69="SING",(Wellpath!K69-Wellpath!K68)/2*Model!$W$8*(-SIN(Wellpath!$M69) / GField),Model!$W$8*((drdp!B69)*'ABXY-TI2S'!$B69+(drdp!E69)*'ABXY-TI2S'!$C69+(drdp!H69)*'ABXY-TI2S'!$D69))</f>
        <v>-9.0362583110962949E-4</v>
      </c>
      <c r="I69" s="18">
        <f>IF(D69="SING",(Wellpath!K69-Wellpath!K68)/2*Model!$W$8*(COS(Wellpath!$M69) / GField),Model!$W$8*((drdp!C69)*'ABXY-TI2S'!$B69+(drdp!F69)*'ABXY-TI2S'!$C69+(drdp!I69)*'ABXY-TI2S'!$D69))</f>
        <v>2.4212581170572725E-4</v>
      </c>
      <c r="J69" s="18">
        <f>IF(D69="SING",0,Model!$W$8*((drdp!D69)*'ABXY-TI2S'!$B69+(drdp!G69)*'ABXY-TI2S'!$C69+(drdp!J69)*'ABXY-TI2S'!$D69))</f>
        <v>0</v>
      </c>
      <c r="K69" s="21">
        <f>SUM(E$3:E68)+H69</f>
        <v>-0.18447275505756389</v>
      </c>
      <c r="L69" s="21">
        <f>SUM(F$3:F68)+I69</f>
        <v>0.53889310797262358</v>
      </c>
      <c r="M69" s="21">
        <f>SUM(G$3:G68)+J69</f>
        <v>0</v>
      </c>
      <c r="N69" s="19">
        <f t="shared" si="5"/>
        <v>3.4030197358527962E-2</v>
      </c>
      <c r="O69" s="19">
        <f t="shared" si="5"/>
        <v>0.29040578182039373</v>
      </c>
      <c r="P69" s="19">
        <f t="shared" si="5"/>
        <v>0</v>
      </c>
      <c r="Q69" s="19">
        <f t="shared" si="6"/>
        <v>-9.9411096309243122E-2</v>
      </c>
      <c r="R69" s="19">
        <f t="shared" si="7"/>
        <v>0</v>
      </c>
      <c r="S69" s="19">
        <f t="shared" si="8"/>
        <v>0</v>
      </c>
    </row>
    <row r="70" spans="1:19" x14ac:dyDescent="0.25">
      <c r="A70" s="26">
        <f>Wellpath!E70</f>
        <v>2010</v>
      </c>
      <c r="B70" s="22">
        <v>0</v>
      </c>
      <c r="C70" s="22">
        <v>0</v>
      </c>
      <c r="D70" s="22">
        <f>IF(ABS(Wellpath!$L70)&lt;VerticalInc,"SING",((TAN((PI()/ 2) - Wellpath!$L70)) - TAN(Dip) * COS(Wellpath!$O70)) / GField)</f>
        <v>1.42039151178048E-2</v>
      </c>
      <c r="E70" s="20">
        <f>IF(D70="SING",(Wellpath!K71-Wellpath!K69)/2*Model!$W$8*(-SIN(Wellpath!M70)) / GField,Model!$W$8*((drdp!B70+drdp!K70)*'ABXY-TI2S'!$B70+(drdp!E70+drdp!N70)*'ABXY-TI2S'!$C70+(drdp!H70+drdp!Q70)*'ABXY-TI2S'!$D70))</f>
        <v>-1.3319586329991525E-3</v>
      </c>
      <c r="F70" s="20">
        <f>IF(D70="SING",(Wellpath!K71-Wellpath!K69)/2*Model!$W$8*(COS(Wellpath!$M70) / GField),Model!$W$8*((drdp!C70+drdp!L70)*'ABXY-TI2S'!$B70+(drdp!F70+drdp!O70)*'ABXY-TI2S'!$C70+(drdp!I70+drdp!R70)*'ABXY-TI2S'!$D70))</f>
        <v>3.5689724006378499E-4</v>
      </c>
      <c r="G70" s="20">
        <f>IF(D70="SING",0,Model!$W$8*((drdp!D70+drdp!M70)*'ABXY-TI2S'!$B70+(drdp!G70+drdp!P70)*'ABXY-TI2S'!$C70+(drdp!J70+drdp!S70)*'ABXY-TI2S'!$D70))</f>
        <v>0</v>
      </c>
      <c r="H70" s="18">
        <f>IF(D70="SING",(Wellpath!K70-Wellpath!K69)/2*Model!$W$8*(-SIN(Wellpath!$M70) / GField),Model!$W$8*((drdp!B70)*'ABXY-TI2S'!$B70+(drdp!E70)*'ABXY-TI2S'!$C70+(drdp!H70)*'ABXY-TI2S'!$D70))</f>
        <v>-6.6597931649957625E-4</v>
      </c>
      <c r="I70" s="18">
        <f>IF(D70="SING",(Wellpath!K70-Wellpath!K69)/2*Model!$W$8*(COS(Wellpath!$M70) / GField),Model!$W$8*((drdp!C70)*'ABXY-TI2S'!$B70+(drdp!F70)*'ABXY-TI2S'!$C70+(drdp!I70)*'ABXY-TI2S'!$D70))</f>
        <v>1.784486200318925E-4</v>
      </c>
      <c r="J70" s="18">
        <f>IF(D70="SING",0,Model!$W$8*((drdp!D70)*'ABXY-TI2S'!$B70+(drdp!G70)*'ABXY-TI2S'!$C70+(drdp!J70)*'ABXY-TI2S'!$D70))</f>
        <v>0</v>
      </c>
      <c r="K70" s="21">
        <f>SUM(E$3:E69)+H70</f>
        <v>-0.18604236020517312</v>
      </c>
      <c r="L70" s="21">
        <f>SUM(F$3:F69)+I70</f>
        <v>0.53931368240436128</v>
      </c>
      <c r="M70" s="21">
        <f>SUM(G$3:G69)+J70</f>
        <v>0</v>
      </c>
      <c r="N70" s="19">
        <f t="shared" si="5"/>
        <v>3.4611759790711384E-2</v>
      </c>
      <c r="O70" s="19">
        <f t="shared" si="5"/>
        <v>0.29085924802855229</v>
      </c>
      <c r="P70" s="19">
        <f t="shared" si="5"/>
        <v>0</v>
      </c>
      <c r="Q70" s="19">
        <f t="shared" si="6"/>
        <v>-0.10033519036545052</v>
      </c>
      <c r="R70" s="19">
        <f t="shared" si="7"/>
        <v>0</v>
      </c>
      <c r="S70" s="19">
        <f t="shared" si="8"/>
        <v>0</v>
      </c>
    </row>
    <row r="71" spans="1:19" x14ac:dyDescent="0.25">
      <c r="A71" s="26">
        <f>Wellpath!E71</f>
        <v>2040</v>
      </c>
      <c r="B71" s="22">
        <v>0</v>
      </c>
      <c r="C71" s="22">
        <v>0</v>
      </c>
      <c r="D71" s="22">
        <f>IF(ABS(Wellpath!$L71)&lt;VerticalInc,"SING",((TAN((PI()/ 2) - Wellpath!$L71)) - TAN(Dip) * COS(Wellpath!$O71)) / GField)</f>
        <v>8.8979226368929298E-3</v>
      </c>
      <c r="E71" s="20">
        <f>IF(D71="SING",(Wellpath!K72-Wellpath!K70)/2*Model!$W$8*(-SIN(Wellpath!M71)) / GField,Model!$W$8*((drdp!B71+drdp!K71)*'ABXY-TI2S'!$B71+(drdp!E71+drdp!N71)*'ABXY-TI2S'!$C71+(drdp!H71+drdp!Q71)*'ABXY-TI2S'!$D71))</f>
        <v>-8.5504281735723309E-4</v>
      </c>
      <c r="F71" s="20">
        <f>IF(D71="SING",(Wellpath!K72-Wellpath!K70)/2*Model!$W$8*(COS(Wellpath!$M71) / GField),Model!$W$8*((drdp!C71+drdp!L71)*'ABXY-TI2S'!$B71+(drdp!F71+drdp!O71)*'ABXY-TI2S'!$C71+(drdp!I71+drdp!R71)*'ABXY-TI2S'!$D71))</f>
        <v>2.2910803240490252E-4</v>
      </c>
      <c r="G71" s="20">
        <f>IF(D71="SING",0,Model!$W$8*((drdp!D71+drdp!M71)*'ABXY-TI2S'!$B71+(drdp!G71+drdp!P71)*'ABXY-TI2S'!$C71+(drdp!J71+drdp!S71)*'ABXY-TI2S'!$D71))</f>
        <v>0</v>
      </c>
      <c r="H71" s="18">
        <f>IF(D71="SING",(Wellpath!K71-Wellpath!K70)/2*Model!$W$8*(-SIN(Wellpath!$M71) / GField),Model!$W$8*((drdp!B71)*'ABXY-TI2S'!$B71+(drdp!E71)*'ABXY-TI2S'!$C71+(drdp!H71)*'ABXY-TI2S'!$D71))</f>
        <v>-4.2752140867861654E-4</v>
      </c>
      <c r="I71" s="18">
        <f>IF(D71="SING",(Wellpath!K71-Wellpath!K70)/2*Model!$W$8*(COS(Wellpath!$M71) / GField),Model!$W$8*((drdp!C71)*'ABXY-TI2S'!$B71+(drdp!F71)*'ABXY-TI2S'!$C71+(drdp!I71)*'ABXY-TI2S'!$D71))</f>
        <v>1.1455401620245126E-4</v>
      </c>
      <c r="J71" s="18">
        <f>IF(D71="SING",0,Model!$W$8*((drdp!D71)*'ABXY-TI2S'!$B71+(drdp!G71)*'ABXY-TI2S'!$C71+(drdp!J71)*'ABXY-TI2S'!$D71))</f>
        <v>0</v>
      </c>
      <c r="K71" s="21">
        <f>SUM(E$3:E70)+H71</f>
        <v>-0.18713586093035128</v>
      </c>
      <c r="L71" s="21">
        <f>SUM(F$3:F70)+I71</f>
        <v>0.53960668504059561</v>
      </c>
      <c r="M71" s="21">
        <f>SUM(G$3:G70)+J71</f>
        <v>0</v>
      </c>
      <c r="N71" s="19">
        <f t="shared" si="5"/>
        <v>3.5019830446143776E-2</v>
      </c>
      <c r="O71" s="19">
        <f t="shared" si="5"/>
        <v>0.29117537454050058</v>
      </c>
      <c r="P71" s="19">
        <f t="shared" si="5"/>
        <v>0</v>
      </c>
      <c r="Q71" s="19">
        <f t="shared" si="6"/>
        <v>-0.10097976156884476</v>
      </c>
      <c r="R71" s="19">
        <f t="shared" si="7"/>
        <v>0</v>
      </c>
      <c r="S71" s="19">
        <f t="shared" si="8"/>
        <v>0</v>
      </c>
    </row>
    <row r="72" spans="1:19" x14ac:dyDescent="0.25">
      <c r="A72" s="26">
        <f>Wellpath!E72</f>
        <v>2070</v>
      </c>
      <c r="B72" s="22">
        <v>0</v>
      </c>
      <c r="C72" s="22">
        <v>0</v>
      </c>
      <c r="D72" s="22">
        <f>IF(ABS(Wellpath!$L72)&lt;VerticalInc,"SING",((TAN((PI()/ 2) - Wellpath!$L72)) - TAN(Dip) * COS(Wellpath!$O72)) / GField)</f>
        <v>3.8361365087962638E-3</v>
      </c>
      <c r="E72" s="20">
        <f>IF(D72="SING",(Wellpath!K73-Wellpath!K71)/2*Model!$W$8*(-SIN(Wellpath!M72)) / GField,Model!$W$8*((drdp!B72+drdp!K72)*'ABXY-TI2S'!$B72+(drdp!E72+drdp!N72)*'ABXY-TI2S'!$C72+(drdp!H72+drdp!Q72)*'ABXY-TI2S'!$D72))</f>
        <v>-3.7708526375161396E-4</v>
      </c>
      <c r="F72" s="20">
        <f>IF(D72="SING",(Wellpath!K73-Wellpath!K71)/2*Model!$W$8*(COS(Wellpath!$M72) / GField),Model!$W$8*((drdp!C72+drdp!L72)*'ABXY-TI2S'!$B72+(drdp!F72+drdp!O72)*'ABXY-TI2S'!$C72+(drdp!I72+drdp!R72)*'ABXY-TI2S'!$D72))</f>
        <v>1.0103969189992186E-4</v>
      </c>
      <c r="G72" s="20">
        <f>IF(D72="SING",0,Model!$W$8*((drdp!D72+drdp!M72)*'ABXY-TI2S'!$B72+(drdp!G72+drdp!P72)*'ABXY-TI2S'!$C72+(drdp!J72+drdp!S72)*'ABXY-TI2S'!$D72))</f>
        <v>0</v>
      </c>
      <c r="H72" s="18">
        <f>IF(D72="SING",(Wellpath!K72-Wellpath!K71)/2*Model!$W$8*(-SIN(Wellpath!$M72) / GField),Model!$W$8*((drdp!B72)*'ABXY-TI2S'!$B72+(drdp!E72)*'ABXY-TI2S'!$C72+(drdp!H72)*'ABXY-TI2S'!$D72))</f>
        <v>-1.8854263187580698E-4</v>
      </c>
      <c r="I72" s="18">
        <f>IF(D72="SING",(Wellpath!K72-Wellpath!K71)/2*Model!$W$8*(COS(Wellpath!$M72) / GField),Model!$W$8*((drdp!C72)*'ABXY-TI2S'!$B72+(drdp!F72)*'ABXY-TI2S'!$C72+(drdp!I72)*'ABXY-TI2S'!$D72))</f>
        <v>5.0519845949960928E-5</v>
      </c>
      <c r="J72" s="18">
        <f>IF(D72="SING",0,Model!$W$8*((drdp!D72)*'ABXY-TI2S'!$B72+(drdp!G72)*'ABXY-TI2S'!$C72+(drdp!J72)*'ABXY-TI2S'!$D72))</f>
        <v>0</v>
      </c>
      <c r="K72" s="21">
        <f>SUM(E$3:E71)+H72</f>
        <v>-0.18775192497090573</v>
      </c>
      <c r="L72" s="21">
        <f>SUM(F$3:F71)+I72</f>
        <v>0.53977175890274809</v>
      </c>
      <c r="M72" s="21">
        <f>SUM(G$3:G71)+J72</f>
        <v>0</v>
      </c>
      <c r="N72" s="19">
        <f t="shared" si="5"/>
        <v>3.5250785330280615E-2</v>
      </c>
      <c r="O72" s="19">
        <f t="shared" si="5"/>
        <v>0.29135355170896643</v>
      </c>
      <c r="P72" s="19">
        <f t="shared" si="5"/>
        <v>0</v>
      </c>
      <c r="Q72" s="19">
        <f t="shared" si="6"/>
        <v>-0.10134318677892258</v>
      </c>
      <c r="R72" s="19">
        <f t="shared" si="7"/>
        <v>0</v>
      </c>
      <c r="S72" s="19">
        <f t="shared" si="8"/>
        <v>0</v>
      </c>
    </row>
    <row r="73" spans="1:19" x14ac:dyDescent="0.25">
      <c r="A73" s="26">
        <f>Wellpath!E73</f>
        <v>2100</v>
      </c>
      <c r="B73" s="22">
        <v>0</v>
      </c>
      <c r="C73" s="22">
        <v>0</v>
      </c>
      <c r="D73" s="22">
        <f>IF(ABS(Wellpath!$L73)&lt;VerticalInc,"SING",((TAN((PI()/ 2) - Wellpath!$L73)) - TAN(Dip) * COS(Wellpath!$O73)) / GField)</f>
        <v>-1.0094613987156299E-3</v>
      </c>
      <c r="E73" s="20">
        <f>IF(D73="SING",(Wellpath!K74-Wellpath!K72)/2*Model!$W$8*(-SIN(Wellpath!M73)) / GField,Model!$W$8*((drdp!B73+drdp!K73)*'ABXY-TI2S'!$B73+(drdp!E73+drdp!N73)*'ABXY-TI2S'!$C73+(drdp!H73+drdp!Q73)*'ABXY-TI2S'!$D73))</f>
        <v>1.0133171016235154E-4</v>
      </c>
      <c r="F73" s="20">
        <f>IF(D73="SING",(Wellpath!K74-Wellpath!K72)/2*Model!$W$8*(COS(Wellpath!$M73) / GField),Model!$W$8*((drdp!C73+drdp!L73)*'ABXY-TI2S'!$B73+(drdp!F73+drdp!O73)*'ABXY-TI2S'!$C73+(drdp!I73+drdp!R73)*'ABXY-TI2S'!$D73))</f>
        <v>-2.7151749905666682E-5</v>
      </c>
      <c r="G73" s="20">
        <f>IF(D73="SING",0,Model!$W$8*((drdp!D73+drdp!M73)*'ABXY-TI2S'!$B73+(drdp!G73+drdp!P73)*'ABXY-TI2S'!$C73+(drdp!J73+drdp!S73)*'ABXY-TI2S'!$D73))</f>
        <v>0</v>
      </c>
      <c r="H73" s="18">
        <f>IF(D73="SING",(Wellpath!K73-Wellpath!K72)/2*Model!$W$8*(-SIN(Wellpath!$M73) / GField),Model!$W$8*((drdp!B73)*'ABXY-TI2S'!$B73+(drdp!E73)*'ABXY-TI2S'!$C73+(drdp!H73)*'ABXY-TI2S'!$D73))</f>
        <v>5.0665855081175771E-5</v>
      </c>
      <c r="I73" s="18">
        <f>IF(D73="SING",(Wellpath!K73-Wellpath!K72)/2*Model!$W$8*(COS(Wellpath!$M73) / GField),Model!$W$8*((drdp!C73)*'ABXY-TI2S'!$B73+(drdp!F73)*'ABXY-TI2S'!$C73+(drdp!I73)*'ABXY-TI2S'!$D73))</f>
        <v>-1.3575874952833341E-5</v>
      </c>
      <c r="J73" s="18">
        <f>IF(D73="SING",0,Model!$W$8*((drdp!D73)*'ABXY-TI2S'!$B73+(drdp!G73)*'ABXY-TI2S'!$C73+(drdp!J73)*'ABXY-TI2S'!$D73))</f>
        <v>0</v>
      </c>
      <c r="K73" s="21">
        <f>SUM(E$3:E72)+H73</f>
        <v>-0.18788980174770034</v>
      </c>
      <c r="L73" s="21">
        <f>SUM(F$3:F72)+I73</f>
        <v>0.53980870287374516</v>
      </c>
      <c r="M73" s="21">
        <f>SUM(G$3:G72)+J73</f>
        <v>0</v>
      </c>
      <c r="N73" s="19">
        <f t="shared" si="5"/>
        <v>3.5302577600790142E-2</v>
      </c>
      <c r="O73" s="19">
        <f t="shared" si="5"/>
        <v>0.29139343569823528</v>
      </c>
      <c r="P73" s="19">
        <f t="shared" si="5"/>
        <v>0</v>
      </c>
      <c r="Q73" s="19">
        <f t="shared" si="6"/>
        <v>-0.10142455016463126</v>
      </c>
      <c r="R73" s="19">
        <f t="shared" si="7"/>
        <v>0</v>
      </c>
      <c r="S73" s="19">
        <f t="shared" si="8"/>
        <v>0</v>
      </c>
    </row>
    <row r="74" spans="1:19" x14ac:dyDescent="0.25">
      <c r="A74" s="26">
        <f>Wellpath!E74</f>
        <v>2130</v>
      </c>
      <c r="B74" s="22">
        <v>0</v>
      </c>
      <c r="C74" s="22">
        <v>0</v>
      </c>
      <c r="D74" s="22">
        <f>IF(ABS(Wellpath!$L74)&lt;VerticalInc,"SING",((TAN((PI()/ 2) - Wellpath!$L74)) - TAN(Dip) * COS(Wellpath!$O74)) / GField)</f>
        <v>-1.0094613987156299E-3</v>
      </c>
      <c r="E74" s="20">
        <f>IF(D74="SING",(Wellpath!K75-Wellpath!K73)/2*Model!$W$8*(-SIN(Wellpath!M74)) / GField,Model!$W$8*((drdp!B74+drdp!K74)*'ABXY-TI2S'!$B74+(drdp!E74+drdp!N74)*'ABXY-TI2S'!$C74+(drdp!H74+drdp!Q74)*'ABXY-TI2S'!$D74))</f>
        <v>1.0133171016235154E-4</v>
      </c>
      <c r="F74" s="20">
        <f>IF(D74="SING",(Wellpath!K75-Wellpath!K73)/2*Model!$W$8*(COS(Wellpath!$M74) / GField),Model!$W$8*((drdp!C74+drdp!L74)*'ABXY-TI2S'!$B74+(drdp!F74+drdp!O74)*'ABXY-TI2S'!$C74+(drdp!I74+drdp!R74)*'ABXY-TI2S'!$D74))</f>
        <v>-2.7151749905666682E-5</v>
      </c>
      <c r="G74" s="20">
        <f>IF(D74="SING",0,Model!$W$8*((drdp!D74+drdp!M74)*'ABXY-TI2S'!$B74+(drdp!G74+drdp!P74)*'ABXY-TI2S'!$C74+(drdp!J74+drdp!S74)*'ABXY-TI2S'!$D74))</f>
        <v>0</v>
      </c>
      <c r="H74" s="18">
        <f>IF(D74="SING",(Wellpath!K74-Wellpath!K73)/2*Model!$W$8*(-SIN(Wellpath!$M74) / GField),Model!$W$8*((drdp!B74)*'ABXY-TI2S'!$B74+(drdp!E74)*'ABXY-TI2S'!$C74+(drdp!H74)*'ABXY-TI2S'!$D74))</f>
        <v>5.0665855081175771E-5</v>
      </c>
      <c r="I74" s="18">
        <f>IF(D74="SING",(Wellpath!K74-Wellpath!K73)/2*Model!$W$8*(COS(Wellpath!$M74) / GField),Model!$W$8*((drdp!C74)*'ABXY-TI2S'!$B74+(drdp!F74)*'ABXY-TI2S'!$C74+(drdp!I74)*'ABXY-TI2S'!$D74))</f>
        <v>-1.3575874952833341E-5</v>
      </c>
      <c r="J74" s="18">
        <f>IF(D74="SING",0,Model!$W$8*((drdp!D74)*'ABXY-TI2S'!$B74+(drdp!G74)*'ABXY-TI2S'!$C74+(drdp!J74)*'ABXY-TI2S'!$D74))</f>
        <v>0</v>
      </c>
      <c r="K74" s="21">
        <f>SUM(E$3:E73)+H74</f>
        <v>-0.18778847003753799</v>
      </c>
      <c r="L74" s="21">
        <f>SUM(F$3:F73)+I74</f>
        <v>0.53978155112383952</v>
      </c>
      <c r="M74" s="21">
        <f>SUM(G$3:G73)+J74</f>
        <v>0</v>
      </c>
      <c r="N74" s="19">
        <f t="shared" si="5"/>
        <v>3.5264509479039301E-2</v>
      </c>
      <c r="O74" s="19">
        <f t="shared" si="5"/>
        <v>0.29136412293365815</v>
      </c>
      <c r="P74" s="19">
        <f t="shared" si="5"/>
        <v>0</v>
      </c>
      <c r="Q74" s="19">
        <f t="shared" si="6"/>
        <v>-0.10136475164003492</v>
      </c>
      <c r="R74" s="19">
        <f t="shared" si="7"/>
        <v>0</v>
      </c>
      <c r="S74" s="19">
        <f t="shared" si="8"/>
        <v>0</v>
      </c>
    </row>
    <row r="75" spans="1:19" x14ac:dyDescent="0.25">
      <c r="A75" s="26">
        <f>Wellpath!E75</f>
        <v>2160</v>
      </c>
      <c r="B75" s="22">
        <v>0</v>
      </c>
      <c r="C75" s="22">
        <v>0</v>
      </c>
      <c r="D75" s="22">
        <f>IF(ABS(Wellpath!$L75)&lt;VerticalInc,"SING",((TAN((PI()/ 2) - Wellpath!$L75)) - TAN(Dip) * COS(Wellpath!$O75)) / GField)</f>
        <v>-1.0094613987156299E-3</v>
      </c>
      <c r="E75" s="20">
        <f>IF(D75="SING",(Wellpath!K76-Wellpath!K74)/2*Model!$W$8*(-SIN(Wellpath!M75)) / GField,Model!$W$8*((drdp!B75+drdp!K75)*'ABXY-TI2S'!$B75+(drdp!E75+drdp!N75)*'ABXY-TI2S'!$C75+(drdp!H75+drdp!Q75)*'ABXY-TI2S'!$D75))</f>
        <v>1.0133171016235154E-4</v>
      </c>
      <c r="F75" s="20">
        <f>IF(D75="SING",(Wellpath!K76-Wellpath!K74)/2*Model!$W$8*(COS(Wellpath!$M75) / GField),Model!$W$8*((drdp!C75+drdp!L75)*'ABXY-TI2S'!$B75+(drdp!F75+drdp!O75)*'ABXY-TI2S'!$C75+(drdp!I75+drdp!R75)*'ABXY-TI2S'!$D75))</f>
        <v>-2.7151749905666682E-5</v>
      </c>
      <c r="G75" s="20">
        <f>IF(D75="SING",0,Model!$W$8*((drdp!D75+drdp!M75)*'ABXY-TI2S'!$B75+(drdp!G75+drdp!P75)*'ABXY-TI2S'!$C75+(drdp!J75+drdp!S75)*'ABXY-TI2S'!$D75))</f>
        <v>0</v>
      </c>
      <c r="H75" s="18">
        <f>IF(D75="SING",(Wellpath!K75-Wellpath!K74)/2*Model!$W$8*(-SIN(Wellpath!$M75) / GField),Model!$W$8*((drdp!B75)*'ABXY-TI2S'!$B75+(drdp!E75)*'ABXY-TI2S'!$C75+(drdp!H75)*'ABXY-TI2S'!$D75))</f>
        <v>5.0665855081175771E-5</v>
      </c>
      <c r="I75" s="18">
        <f>IF(D75="SING",(Wellpath!K75-Wellpath!K74)/2*Model!$W$8*(COS(Wellpath!$M75) / GField),Model!$W$8*((drdp!C75)*'ABXY-TI2S'!$B75+(drdp!F75)*'ABXY-TI2S'!$C75+(drdp!I75)*'ABXY-TI2S'!$D75))</f>
        <v>-1.3575874952833341E-5</v>
      </c>
      <c r="J75" s="18">
        <f>IF(D75="SING",0,Model!$W$8*((drdp!D75)*'ABXY-TI2S'!$B75+(drdp!G75)*'ABXY-TI2S'!$C75+(drdp!J75)*'ABXY-TI2S'!$D75))</f>
        <v>0</v>
      </c>
      <c r="K75" s="21">
        <f>SUM(E$3:E74)+H75</f>
        <v>-0.18768713832737563</v>
      </c>
      <c r="L75" s="21">
        <f>SUM(F$3:F74)+I75</f>
        <v>0.53975439937393388</v>
      </c>
      <c r="M75" s="21">
        <f>SUM(G$3:G74)+J75</f>
        <v>0</v>
      </c>
      <c r="N75" s="19">
        <f t="shared" si="5"/>
        <v>3.5226461893519433E-2</v>
      </c>
      <c r="O75" s="19">
        <f t="shared" si="5"/>
        <v>0.2913348116435161</v>
      </c>
      <c r="P75" s="19">
        <f t="shared" si="5"/>
        <v>0</v>
      </c>
      <c r="Q75" s="19">
        <f t="shared" si="6"/>
        <v>-0.10130495861810508</v>
      </c>
      <c r="R75" s="19">
        <f t="shared" si="7"/>
        <v>0</v>
      </c>
      <c r="S75" s="19">
        <f t="shared" si="8"/>
        <v>0</v>
      </c>
    </row>
    <row r="76" spans="1:19" x14ac:dyDescent="0.25">
      <c r="A76" s="26">
        <f>Wellpath!E76</f>
        <v>2190</v>
      </c>
      <c r="B76" s="22">
        <v>0</v>
      </c>
      <c r="C76" s="22">
        <v>0</v>
      </c>
      <c r="D76" s="22">
        <f>IF(ABS(Wellpath!$L76)&lt;VerticalInc,"SING",((TAN((PI()/ 2) - Wellpath!$L76)) - TAN(Dip) * COS(Wellpath!$O76)) / GField)</f>
        <v>-1.0094613987156299E-3</v>
      </c>
      <c r="E76" s="20">
        <f>IF(D76="SING",(Wellpath!K77-Wellpath!K75)/2*Model!$W$8*(-SIN(Wellpath!M76)) / GField,Model!$W$8*((drdp!B76+drdp!K76)*'ABXY-TI2S'!$B76+(drdp!E76+drdp!N76)*'ABXY-TI2S'!$C76+(drdp!H76+drdp!Q76)*'ABXY-TI2S'!$D76))</f>
        <v>1.0133171016235154E-4</v>
      </c>
      <c r="F76" s="20">
        <f>IF(D76="SING",(Wellpath!K77-Wellpath!K75)/2*Model!$W$8*(COS(Wellpath!$M76) / GField),Model!$W$8*((drdp!C76+drdp!L76)*'ABXY-TI2S'!$B76+(drdp!F76+drdp!O76)*'ABXY-TI2S'!$C76+(drdp!I76+drdp!R76)*'ABXY-TI2S'!$D76))</f>
        <v>-2.7151749905666682E-5</v>
      </c>
      <c r="G76" s="20">
        <f>IF(D76="SING",0,Model!$W$8*((drdp!D76+drdp!M76)*'ABXY-TI2S'!$B76+(drdp!G76+drdp!P76)*'ABXY-TI2S'!$C76+(drdp!J76+drdp!S76)*'ABXY-TI2S'!$D76))</f>
        <v>0</v>
      </c>
      <c r="H76" s="18">
        <f>IF(D76="SING",(Wellpath!K76-Wellpath!K75)/2*Model!$W$8*(-SIN(Wellpath!$M76) / GField),Model!$W$8*((drdp!B76)*'ABXY-TI2S'!$B76+(drdp!E76)*'ABXY-TI2S'!$C76+(drdp!H76)*'ABXY-TI2S'!$D76))</f>
        <v>5.0665855081175771E-5</v>
      </c>
      <c r="I76" s="18">
        <f>IF(D76="SING",(Wellpath!K76-Wellpath!K75)/2*Model!$W$8*(COS(Wellpath!$M76) / GField),Model!$W$8*((drdp!C76)*'ABXY-TI2S'!$B76+(drdp!F76)*'ABXY-TI2S'!$C76+(drdp!I76)*'ABXY-TI2S'!$D76))</f>
        <v>-1.3575874952833341E-5</v>
      </c>
      <c r="J76" s="18">
        <f>IF(D76="SING",0,Model!$W$8*((drdp!D76)*'ABXY-TI2S'!$B76+(drdp!G76)*'ABXY-TI2S'!$C76+(drdp!J76)*'ABXY-TI2S'!$D76))</f>
        <v>0</v>
      </c>
      <c r="K76" s="21">
        <f>SUM(E$3:E75)+H76</f>
        <v>-0.18758580661721327</v>
      </c>
      <c r="L76" s="21">
        <f>SUM(F$3:F75)+I76</f>
        <v>0.53972724762402824</v>
      </c>
      <c r="M76" s="21">
        <f>SUM(G$3:G75)+J76</f>
        <v>0</v>
      </c>
      <c r="N76" s="19">
        <f t="shared" si="5"/>
        <v>3.5188434844230537E-2</v>
      </c>
      <c r="O76" s="19">
        <f t="shared" si="5"/>
        <v>0.29130550182780912</v>
      </c>
      <c r="P76" s="19">
        <f t="shared" si="5"/>
        <v>0</v>
      </c>
      <c r="Q76" s="19">
        <f t="shared" si="6"/>
        <v>-0.10124517109884175</v>
      </c>
      <c r="R76" s="19">
        <f t="shared" si="7"/>
        <v>0</v>
      </c>
      <c r="S76" s="19">
        <f t="shared" si="8"/>
        <v>0</v>
      </c>
    </row>
    <row r="77" spans="1:19" x14ac:dyDescent="0.25">
      <c r="A77" s="26">
        <f>Wellpath!E77</f>
        <v>2220</v>
      </c>
      <c r="B77" s="22">
        <v>0</v>
      </c>
      <c r="C77" s="22">
        <v>0</v>
      </c>
      <c r="D77" s="22">
        <f>IF(ABS(Wellpath!$L77)&lt;VerticalInc,"SING",((TAN((PI()/ 2) - Wellpath!$L77)) - TAN(Dip) * COS(Wellpath!$O77)) / GField)</f>
        <v>-1.0094613987156299E-3</v>
      </c>
      <c r="E77" s="20">
        <f>IF(D77="SING",(Wellpath!K78-Wellpath!K76)/2*Model!$W$8*(-SIN(Wellpath!M77)) / GField,Model!$W$8*((drdp!B77+drdp!K77)*'ABXY-TI2S'!$B77+(drdp!E77+drdp!N77)*'ABXY-TI2S'!$C77+(drdp!H77+drdp!Q77)*'ABXY-TI2S'!$D77))</f>
        <v>1.0133171016235154E-4</v>
      </c>
      <c r="F77" s="20">
        <f>IF(D77="SING",(Wellpath!K78-Wellpath!K76)/2*Model!$W$8*(COS(Wellpath!$M77) / GField),Model!$W$8*((drdp!C77+drdp!L77)*'ABXY-TI2S'!$B77+(drdp!F77+drdp!O77)*'ABXY-TI2S'!$C77+(drdp!I77+drdp!R77)*'ABXY-TI2S'!$D77))</f>
        <v>-2.7151749905666682E-5</v>
      </c>
      <c r="G77" s="20">
        <f>IF(D77="SING",0,Model!$W$8*((drdp!D77+drdp!M77)*'ABXY-TI2S'!$B77+(drdp!G77+drdp!P77)*'ABXY-TI2S'!$C77+(drdp!J77+drdp!S77)*'ABXY-TI2S'!$D77))</f>
        <v>0</v>
      </c>
      <c r="H77" s="18">
        <f>IF(D77="SING",(Wellpath!K77-Wellpath!K76)/2*Model!$W$8*(-SIN(Wellpath!$M77) / GField),Model!$W$8*((drdp!B77)*'ABXY-TI2S'!$B77+(drdp!E77)*'ABXY-TI2S'!$C77+(drdp!H77)*'ABXY-TI2S'!$D77))</f>
        <v>5.0665855081175771E-5</v>
      </c>
      <c r="I77" s="18">
        <f>IF(D77="SING",(Wellpath!K77-Wellpath!K76)/2*Model!$W$8*(COS(Wellpath!$M77) / GField),Model!$W$8*((drdp!C77)*'ABXY-TI2S'!$B77+(drdp!F77)*'ABXY-TI2S'!$C77+(drdp!I77)*'ABXY-TI2S'!$D77))</f>
        <v>-1.3575874952833341E-5</v>
      </c>
      <c r="J77" s="18">
        <f>IF(D77="SING",0,Model!$W$8*((drdp!D77)*'ABXY-TI2S'!$B77+(drdp!G77)*'ABXY-TI2S'!$C77+(drdp!J77)*'ABXY-TI2S'!$D77))</f>
        <v>0</v>
      </c>
      <c r="K77" s="21">
        <f>SUM(E$3:E76)+H77</f>
        <v>-0.18748447490705092</v>
      </c>
      <c r="L77" s="21">
        <f>SUM(F$3:F76)+I77</f>
        <v>0.5397000958741226</v>
      </c>
      <c r="M77" s="21">
        <f>SUM(G$3:G76)+J77</f>
        <v>0</v>
      </c>
      <c r="N77" s="19">
        <f t="shared" si="5"/>
        <v>3.5150428331172608E-2</v>
      </c>
      <c r="O77" s="19">
        <f t="shared" si="5"/>
        <v>0.2912761934865371</v>
      </c>
      <c r="P77" s="19">
        <f t="shared" si="5"/>
        <v>0</v>
      </c>
      <c r="Q77" s="19">
        <f t="shared" si="6"/>
        <v>-0.10118538908224492</v>
      </c>
      <c r="R77" s="19">
        <f t="shared" si="7"/>
        <v>0</v>
      </c>
      <c r="S77" s="19">
        <f t="shared" si="8"/>
        <v>0</v>
      </c>
    </row>
    <row r="78" spans="1:19" x14ac:dyDescent="0.25">
      <c r="A78" s="26">
        <f>Wellpath!E78</f>
        <v>2250</v>
      </c>
      <c r="B78" s="22">
        <v>0</v>
      </c>
      <c r="C78" s="22">
        <v>0</v>
      </c>
      <c r="D78" s="22">
        <f>IF(ABS(Wellpath!$L78)&lt;VerticalInc,"SING",((TAN((PI()/ 2) - Wellpath!$L78)) - TAN(Dip) * COS(Wellpath!$O78)) / GField)</f>
        <v>-1.0094613987156299E-3</v>
      </c>
      <c r="E78" s="20">
        <f>IF(D78="SING",(Wellpath!K79-Wellpath!K77)/2*Model!$W$8*(-SIN(Wellpath!M78)) / GField,Model!$W$8*((drdp!B78+drdp!K78)*'ABXY-TI2S'!$B78+(drdp!E78+drdp!N78)*'ABXY-TI2S'!$C78+(drdp!H78+drdp!Q78)*'ABXY-TI2S'!$D78))</f>
        <v>1.0133171016235154E-4</v>
      </c>
      <c r="F78" s="20">
        <f>IF(D78="SING",(Wellpath!K79-Wellpath!K77)/2*Model!$W$8*(COS(Wellpath!$M78) / GField),Model!$W$8*((drdp!C78+drdp!L78)*'ABXY-TI2S'!$B78+(drdp!F78+drdp!O78)*'ABXY-TI2S'!$C78+(drdp!I78+drdp!R78)*'ABXY-TI2S'!$D78))</f>
        <v>-2.7151749905666682E-5</v>
      </c>
      <c r="G78" s="20">
        <f>IF(D78="SING",0,Model!$W$8*((drdp!D78+drdp!M78)*'ABXY-TI2S'!$B78+(drdp!G78+drdp!P78)*'ABXY-TI2S'!$C78+(drdp!J78+drdp!S78)*'ABXY-TI2S'!$D78))</f>
        <v>0</v>
      </c>
      <c r="H78" s="18">
        <f>IF(D78="SING",(Wellpath!K78-Wellpath!K77)/2*Model!$W$8*(-SIN(Wellpath!$M78) / GField),Model!$W$8*((drdp!B78)*'ABXY-TI2S'!$B78+(drdp!E78)*'ABXY-TI2S'!$C78+(drdp!H78)*'ABXY-TI2S'!$D78))</f>
        <v>5.0665855081175771E-5</v>
      </c>
      <c r="I78" s="18">
        <f>IF(D78="SING",(Wellpath!K78-Wellpath!K77)/2*Model!$W$8*(COS(Wellpath!$M78) / GField),Model!$W$8*((drdp!C78)*'ABXY-TI2S'!$B78+(drdp!F78)*'ABXY-TI2S'!$C78+(drdp!I78)*'ABXY-TI2S'!$D78))</f>
        <v>-1.3575874952833341E-5</v>
      </c>
      <c r="J78" s="18">
        <f>IF(D78="SING",0,Model!$W$8*((drdp!D78)*'ABXY-TI2S'!$B78+(drdp!G78)*'ABXY-TI2S'!$C78+(drdp!J78)*'ABXY-TI2S'!$D78))</f>
        <v>0</v>
      </c>
      <c r="K78" s="21">
        <f>SUM(E$3:E77)+H78</f>
        <v>-0.18738314319688856</v>
      </c>
      <c r="L78" s="21">
        <f>SUM(F$3:F77)+I78</f>
        <v>0.53967294412421696</v>
      </c>
      <c r="M78" s="21">
        <f>SUM(G$3:G77)+J78</f>
        <v>0</v>
      </c>
      <c r="N78" s="19">
        <f t="shared" si="5"/>
        <v>3.5112442354345644E-2</v>
      </c>
      <c r="O78" s="19">
        <f t="shared" si="5"/>
        <v>0.29124688661970022</v>
      </c>
      <c r="P78" s="19">
        <f t="shared" si="5"/>
        <v>0</v>
      </c>
      <c r="Q78" s="19">
        <f t="shared" si="6"/>
        <v>-0.10112561256831458</v>
      </c>
      <c r="R78" s="19">
        <f t="shared" si="7"/>
        <v>0</v>
      </c>
      <c r="S78" s="19">
        <f t="shared" si="8"/>
        <v>0</v>
      </c>
    </row>
    <row r="79" spans="1:19" x14ac:dyDescent="0.25">
      <c r="A79" s="26">
        <f>Wellpath!E79</f>
        <v>2280</v>
      </c>
      <c r="B79" s="22">
        <v>0</v>
      </c>
      <c r="C79" s="22">
        <v>0</v>
      </c>
      <c r="D79" s="22">
        <f>IF(ABS(Wellpath!$L79)&lt;VerticalInc,"SING",((TAN((PI()/ 2) - Wellpath!$L79)) - TAN(Dip) * COS(Wellpath!$O79)) / GField)</f>
        <v>-1.0094613987156299E-3</v>
      </c>
      <c r="E79" s="20">
        <f>IF(D79="SING",(Wellpath!K80-Wellpath!K78)/2*Model!$W$8*(-SIN(Wellpath!M79)) / GField,Model!$W$8*((drdp!B79+drdp!K79)*'ABXY-TI2S'!$B79+(drdp!E79+drdp!N79)*'ABXY-TI2S'!$C79+(drdp!H79+drdp!Q79)*'ABXY-TI2S'!$D79))</f>
        <v>1.0133171016235154E-4</v>
      </c>
      <c r="F79" s="20">
        <f>IF(D79="SING",(Wellpath!K80-Wellpath!K78)/2*Model!$W$8*(COS(Wellpath!$M79) / GField),Model!$W$8*((drdp!C79+drdp!L79)*'ABXY-TI2S'!$B79+(drdp!F79+drdp!O79)*'ABXY-TI2S'!$C79+(drdp!I79+drdp!R79)*'ABXY-TI2S'!$D79))</f>
        <v>-2.7151749905666682E-5</v>
      </c>
      <c r="G79" s="20">
        <f>IF(D79="SING",0,Model!$W$8*((drdp!D79+drdp!M79)*'ABXY-TI2S'!$B79+(drdp!G79+drdp!P79)*'ABXY-TI2S'!$C79+(drdp!J79+drdp!S79)*'ABXY-TI2S'!$D79))</f>
        <v>0</v>
      </c>
      <c r="H79" s="18">
        <f>IF(D79="SING",(Wellpath!K79-Wellpath!K78)/2*Model!$W$8*(-SIN(Wellpath!$M79) / GField),Model!$W$8*((drdp!B79)*'ABXY-TI2S'!$B79+(drdp!E79)*'ABXY-TI2S'!$C79+(drdp!H79)*'ABXY-TI2S'!$D79))</f>
        <v>5.0665855081175771E-5</v>
      </c>
      <c r="I79" s="18">
        <f>IF(D79="SING",(Wellpath!K79-Wellpath!K78)/2*Model!$W$8*(COS(Wellpath!$M79) / GField),Model!$W$8*((drdp!C79)*'ABXY-TI2S'!$B79+(drdp!F79)*'ABXY-TI2S'!$C79+(drdp!I79)*'ABXY-TI2S'!$D79))</f>
        <v>-1.3575874952833341E-5</v>
      </c>
      <c r="J79" s="18">
        <f>IF(D79="SING",0,Model!$W$8*((drdp!D79)*'ABXY-TI2S'!$B79+(drdp!G79)*'ABXY-TI2S'!$C79+(drdp!J79)*'ABXY-TI2S'!$D79))</f>
        <v>0</v>
      </c>
      <c r="K79" s="21">
        <f>SUM(E$3:E78)+H79</f>
        <v>-0.18728181148672621</v>
      </c>
      <c r="L79" s="21">
        <f>SUM(F$3:F78)+I79</f>
        <v>0.53964579237431132</v>
      </c>
      <c r="M79" s="21">
        <f>SUM(G$3:G78)+J79</f>
        <v>0</v>
      </c>
      <c r="N79" s="19">
        <f t="shared" si="5"/>
        <v>3.5074476913749653E-2</v>
      </c>
      <c r="O79" s="19">
        <f t="shared" si="5"/>
        <v>0.29121758122729829</v>
      </c>
      <c r="P79" s="19">
        <f t="shared" si="5"/>
        <v>0</v>
      </c>
      <c r="Q79" s="19">
        <f t="shared" si="6"/>
        <v>-0.10106584155705077</v>
      </c>
      <c r="R79" s="19">
        <f t="shared" si="7"/>
        <v>0</v>
      </c>
      <c r="S79" s="19">
        <f t="shared" si="8"/>
        <v>0</v>
      </c>
    </row>
    <row r="80" spans="1:19" x14ac:dyDescent="0.25">
      <c r="A80" s="26">
        <f>Wellpath!E80</f>
        <v>2310</v>
      </c>
      <c r="B80" s="22">
        <v>0</v>
      </c>
      <c r="C80" s="22">
        <v>0</v>
      </c>
      <c r="D80" s="22">
        <f>IF(ABS(Wellpath!$L80)&lt;VerticalInc,"SING",((TAN((PI()/ 2) - Wellpath!$L80)) - TAN(Dip) * COS(Wellpath!$O80)) / GField)</f>
        <v>-1.0094613987156299E-3</v>
      </c>
      <c r="E80" s="20">
        <f>IF(D80="SING",(Wellpath!K81-Wellpath!K79)/2*Model!$W$8*(-SIN(Wellpath!M80)) / GField,Model!$W$8*((drdp!B80+drdp!K80)*'ABXY-TI2S'!$B80+(drdp!E80+drdp!N80)*'ABXY-TI2S'!$C80+(drdp!H80+drdp!Q80)*'ABXY-TI2S'!$D80))</f>
        <v>1.0133171016235154E-4</v>
      </c>
      <c r="F80" s="20">
        <f>IF(D80="SING",(Wellpath!K81-Wellpath!K79)/2*Model!$W$8*(COS(Wellpath!$M80) / GField),Model!$W$8*((drdp!C80+drdp!L80)*'ABXY-TI2S'!$B80+(drdp!F80+drdp!O80)*'ABXY-TI2S'!$C80+(drdp!I80+drdp!R80)*'ABXY-TI2S'!$D80))</f>
        <v>-2.7151749905666682E-5</v>
      </c>
      <c r="G80" s="20">
        <f>IF(D80="SING",0,Model!$W$8*((drdp!D80+drdp!M80)*'ABXY-TI2S'!$B80+(drdp!G80+drdp!P80)*'ABXY-TI2S'!$C80+(drdp!J80+drdp!S80)*'ABXY-TI2S'!$D80))</f>
        <v>0</v>
      </c>
      <c r="H80" s="18">
        <f>IF(D80="SING",(Wellpath!K80-Wellpath!K79)/2*Model!$W$8*(-SIN(Wellpath!$M80) / GField),Model!$W$8*((drdp!B80)*'ABXY-TI2S'!$B80+(drdp!E80)*'ABXY-TI2S'!$C80+(drdp!H80)*'ABXY-TI2S'!$D80))</f>
        <v>5.0665855081175771E-5</v>
      </c>
      <c r="I80" s="18">
        <f>IF(D80="SING",(Wellpath!K80-Wellpath!K79)/2*Model!$W$8*(COS(Wellpath!$M80) / GField),Model!$W$8*((drdp!C80)*'ABXY-TI2S'!$B80+(drdp!F80)*'ABXY-TI2S'!$C80+(drdp!I80)*'ABXY-TI2S'!$D80))</f>
        <v>-1.3575874952833341E-5</v>
      </c>
      <c r="J80" s="18">
        <f>IF(D80="SING",0,Model!$W$8*((drdp!D80)*'ABXY-TI2S'!$B80+(drdp!G80)*'ABXY-TI2S'!$C80+(drdp!J80)*'ABXY-TI2S'!$D80))</f>
        <v>0</v>
      </c>
      <c r="K80" s="21">
        <f>SUM(E$3:E79)+H80</f>
        <v>-0.18718047977656385</v>
      </c>
      <c r="L80" s="21">
        <f>SUM(F$3:F79)+I80</f>
        <v>0.53961864062440568</v>
      </c>
      <c r="M80" s="21">
        <f>SUM(G$3:G79)+J80</f>
        <v>0</v>
      </c>
      <c r="N80" s="19">
        <f t="shared" si="5"/>
        <v>3.5036532009384627E-2</v>
      </c>
      <c r="O80" s="19">
        <f t="shared" si="5"/>
        <v>0.2911882773093315</v>
      </c>
      <c r="P80" s="19">
        <f t="shared" si="5"/>
        <v>0</v>
      </c>
      <c r="Q80" s="19">
        <f t="shared" si="6"/>
        <v>-0.10100607604845345</v>
      </c>
      <c r="R80" s="19">
        <f t="shared" si="7"/>
        <v>0</v>
      </c>
      <c r="S80" s="19">
        <f t="shared" si="8"/>
        <v>0</v>
      </c>
    </row>
    <row r="81" spans="1:19" x14ac:dyDescent="0.25">
      <c r="A81" s="26">
        <f>Wellpath!E81</f>
        <v>2340</v>
      </c>
      <c r="B81" s="22">
        <v>0</v>
      </c>
      <c r="C81" s="22">
        <v>0</v>
      </c>
      <c r="D81" s="22">
        <f>IF(ABS(Wellpath!$L81)&lt;VerticalInc,"SING",((TAN((PI()/ 2) - Wellpath!$L81)) - TAN(Dip) * COS(Wellpath!$O81)) / GField)</f>
        <v>-1.0094613987156299E-3</v>
      </c>
      <c r="E81" s="20">
        <f>IF(D81="SING",(Wellpath!K82-Wellpath!K80)/2*Model!$W$8*(-SIN(Wellpath!M81)) / GField,Model!$W$8*((drdp!B81+drdp!K81)*'ABXY-TI2S'!$B81+(drdp!E81+drdp!N81)*'ABXY-TI2S'!$C81+(drdp!H81+drdp!Q81)*'ABXY-TI2S'!$D81))</f>
        <v>1.0133171016235154E-4</v>
      </c>
      <c r="F81" s="20">
        <f>IF(D81="SING",(Wellpath!K82-Wellpath!K80)/2*Model!$W$8*(COS(Wellpath!$M81) / GField),Model!$W$8*((drdp!C81+drdp!L81)*'ABXY-TI2S'!$B81+(drdp!F81+drdp!O81)*'ABXY-TI2S'!$C81+(drdp!I81+drdp!R81)*'ABXY-TI2S'!$D81))</f>
        <v>-2.7151749905666682E-5</v>
      </c>
      <c r="G81" s="20">
        <f>IF(D81="SING",0,Model!$W$8*((drdp!D81+drdp!M81)*'ABXY-TI2S'!$B81+(drdp!G81+drdp!P81)*'ABXY-TI2S'!$C81+(drdp!J81+drdp!S81)*'ABXY-TI2S'!$D81))</f>
        <v>0</v>
      </c>
      <c r="H81" s="18">
        <f>IF(D81="SING",(Wellpath!K81-Wellpath!K80)/2*Model!$W$8*(-SIN(Wellpath!$M81) / GField),Model!$W$8*((drdp!B81)*'ABXY-TI2S'!$B81+(drdp!E81)*'ABXY-TI2S'!$C81+(drdp!H81)*'ABXY-TI2S'!$D81))</f>
        <v>5.0665855081175771E-5</v>
      </c>
      <c r="I81" s="18">
        <f>IF(D81="SING",(Wellpath!K81-Wellpath!K80)/2*Model!$W$8*(COS(Wellpath!$M81) / GField),Model!$W$8*((drdp!C81)*'ABXY-TI2S'!$B81+(drdp!F81)*'ABXY-TI2S'!$C81+(drdp!I81)*'ABXY-TI2S'!$D81))</f>
        <v>-1.3575874952833341E-5</v>
      </c>
      <c r="J81" s="18">
        <f>IF(D81="SING",0,Model!$W$8*((drdp!D81)*'ABXY-TI2S'!$B81+(drdp!G81)*'ABXY-TI2S'!$C81+(drdp!J81)*'ABXY-TI2S'!$D81))</f>
        <v>0</v>
      </c>
      <c r="K81" s="21">
        <f>SUM(E$3:E80)+H81</f>
        <v>-0.1870791480664015</v>
      </c>
      <c r="L81" s="21">
        <f>SUM(F$3:F80)+I81</f>
        <v>0.53959148887450004</v>
      </c>
      <c r="M81" s="21">
        <f>SUM(G$3:G80)+J81</f>
        <v>0</v>
      </c>
      <c r="N81" s="19">
        <f t="shared" si="5"/>
        <v>3.4998607641250574E-2</v>
      </c>
      <c r="O81" s="19">
        <f t="shared" si="5"/>
        <v>0.29115897486579967</v>
      </c>
      <c r="P81" s="19">
        <f t="shared" si="5"/>
        <v>0</v>
      </c>
      <c r="Q81" s="19">
        <f t="shared" si="6"/>
        <v>-0.10094631604252263</v>
      </c>
      <c r="R81" s="19">
        <f t="shared" si="7"/>
        <v>0</v>
      </c>
      <c r="S81" s="19">
        <f t="shared" si="8"/>
        <v>0</v>
      </c>
    </row>
    <row r="82" spans="1:19" x14ac:dyDescent="0.25">
      <c r="A82" s="26">
        <f>Wellpath!E82</f>
        <v>2370</v>
      </c>
      <c r="B82" s="22">
        <v>0</v>
      </c>
      <c r="C82" s="22">
        <v>0</v>
      </c>
      <c r="D82" s="22">
        <f>IF(ABS(Wellpath!$L82)&lt;VerticalInc,"SING",((TAN((PI()/ 2) - Wellpath!$L82)) - TAN(Dip) * COS(Wellpath!$O82)) / GField)</f>
        <v>-1.0094613987156299E-3</v>
      </c>
      <c r="E82" s="20">
        <f>IF(D82="SING",(Wellpath!K83-Wellpath!K81)/2*Model!$W$8*(-SIN(Wellpath!M82)) / GField,Model!$W$8*((drdp!B82+drdp!K82)*'ABXY-TI2S'!$B82+(drdp!E82+drdp!N82)*'ABXY-TI2S'!$C82+(drdp!H82+drdp!Q82)*'ABXY-TI2S'!$D82))</f>
        <v>1.0133171016235154E-4</v>
      </c>
      <c r="F82" s="20">
        <f>IF(D82="SING",(Wellpath!K83-Wellpath!K81)/2*Model!$W$8*(COS(Wellpath!$M82) / GField),Model!$W$8*((drdp!C82+drdp!L82)*'ABXY-TI2S'!$B82+(drdp!F82+drdp!O82)*'ABXY-TI2S'!$C82+(drdp!I82+drdp!R82)*'ABXY-TI2S'!$D82))</f>
        <v>-2.7151749905666682E-5</v>
      </c>
      <c r="G82" s="20">
        <f>IF(D82="SING",0,Model!$W$8*((drdp!D82+drdp!M82)*'ABXY-TI2S'!$B82+(drdp!G82+drdp!P82)*'ABXY-TI2S'!$C82+(drdp!J82+drdp!S82)*'ABXY-TI2S'!$D82))</f>
        <v>0</v>
      </c>
      <c r="H82" s="18">
        <f>IF(D82="SING",(Wellpath!K82-Wellpath!K81)/2*Model!$W$8*(-SIN(Wellpath!$M82) / GField),Model!$W$8*((drdp!B82)*'ABXY-TI2S'!$B82+(drdp!E82)*'ABXY-TI2S'!$C82+(drdp!H82)*'ABXY-TI2S'!$D82))</f>
        <v>5.0665855081175771E-5</v>
      </c>
      <c r="I82" s="18">
        <f>IF(D82="SING",(Wellpath!K82-Wellpath!K81)/2*Model!$W$8*(COS(Wellpath!$M82) / GField),Model!$W$8*((drdp!C82)*'ABXY-TI2S'!$B82+(drdp!F82)*'ABXY-TI2S'!$C82+(drdp!I82)*'ABXY-TI2S'!$D82))</f>
        <v>-1.3575874952833341E-5</v>
      </c>
      <c r="J82" s="18">
        <f>IF(D82="SING",0,Model!$W$8*((drdp!D82)*'ABXY-TI2S'!$B82+(drdp!G82)*'ABXY-TI2S'!$C82+(drdp!J82)*'ABXY-TI2S'!$D82))</f>
        <v>0</v>
      </c>
      <c r="K82" s="21">
        <f>SUM(E$3:E81)+H82</f>
        <v>-0.18697781635623914</v>
      </c>
      <c r="L82" s="21">
        <f>SUM(F$3:F81)+I82</f>
        <v>0.5395643371245944</v>
      </c>
      <c r="M82" s="21">
        <f>SUM(G$3:G81)+J82</f>
        <v>0</v>
      </c>
      <c r="N82" s="19">
        <f t="shared" si="5"/>
        <v>3.4960703809347488E-2</v>
      </c>
      <c r="O82" s="19">
        <f t="shared" si="5"/>
        <v>0.29112967389670297</v>
      </c>
      <c r="P82" s="19">
        <f t="shared" si="5"/>
        <v>0</v>
      </c>
      <c r="Q82" s="19">
        <f t="shared" si="6"/>
        <v>-0.10088656153925832</v>
      </c>
      <c r="R82" s="19">
        <f t="shared" si="7"/>
        <v>0</v>
      </c>
      <c r="S82" s="19">
        <f t="shared" si="8"/>
        <v>0</v>
      </c>
    </row>
    <row r="83" spans="1:19" x14ac:dyDescent="0.25">
      <c r="A83" s="26">
        <f>Wellpath!E83</f>
        <v>2400</v>
      </c>
      <c r="B83" s="22">
        <v>0</v>
      </c>
      <c r="C83" s="22">
        <v>0</v>
      </c>
      <c r="D83" s="22">
        <f>IF(ABS(Wellpath!$L83)&lt;VerticalInc,"SING",((TAN((PI()/ 2) - Wellpath!$L83)) - TAN(Dip) * COS(Wellpath!$O83)) / GField)</f>
        <v>-1.0094613987156299E-3</v>
      </c>
      <c r="E83" s="20">
        <f>IF(D83="SING",(Wellpath!K84-Wellpath!K82)/2*Model!$W$8*(-SIN(Wellpath!M83)) / GField,Model!$W$8*((drdp!B83+drdp!K83)*'ABXY-TI2S'!$B83+(drdp!E83+drdp!N83)*'ABXY-TI2S'!$C83+(drdp!H83+drdp!Q83)*'ABXY-TI2S'!$D83))</f>
        <v>1.0133171016235154E-4</v>
      </c>
      <c r="F83" s="20">
        <f>IF(D83="SING",(Wellpath!K84-Wellpath!K82)/2*Model!$W$8*(COS(Wellpath!$M83) / GField),Model!$W$8*((drdp!C83+drdp!L83)*'ABXY-TI2S'!$B83+(drdp!F83+drdp!O83)*'ABXY-TI2S'!$C83+(drdp!I83+drdp!R83)*'ABXY-TI2S'!$D83))</f>
        <v>-2.7151749905666682E-5</v>
      </c>
      <c r="G83" s="20">
        <f>IF(D83="SING",0,Model!$W$8*((drdp!D83+drdp!M83)*'ABXY-TI2S'!$B83+(drdp!G83+drdp!P83)*'ABXY-TI2S'!$C83+(drdp!J83+drdp!S83)*'ABXY-TI2S'!$D83))</f>
        <v>0</v>
      </c>
      <c r="H83" s="18">
        <f>IF(D83="SING",(Wellpath!K83-Wellpath!K82)/2*Model!$W$8*(-SIN(Wellpath!$M83) / GField),Model!$W$8*((drdp!B83)*'ABXY-TI2S'!$B83+(drdp!E83)*'ABXY-TI2S'!$C83+(drdp!H83)*'ABXY-TI2S'!$D83))</f>
        <v>5.0665855081175771E-5</v>
      </c>
      <c r="I83" s="18">
        <f>IF(D83="SING",(Wellpath!K83-Wellpath!K82)/2*Model!$W$8*(COS(Wellpath!$M83) / GField),Model!$W$8*((drdp!C83)*'ABXY-TI2S'!$B83+(drdp!F83)*'ABXY-TI2S'!$C83+(drdp!I83)*'ABXY-TI2S'!$D83))</f>
        <v>-1.3575874952833341E-5</v>
      </c>
      <c r="J83" s="18">
        <f>IF(D83="SING",0,Model!$W$8*((drdp!D83)*'ABXY-TI2S'!$B83+(drdp!G83)*'ABXY-TI2S'!$C83+(drdp!J83)*'ABXY-TI2S'!$D83))</f>
        <v>0</v>
      </c>
      <c r="K83" s="21">
        <f>SUM(E$3:E82)+H83</f>
        <v>-0.18687648464607678</v>
      </c>
      <c r="L83" s="21">
        <f>SUM(F$3:F82)+I83</f>
        <v>0.53953718537468875</v>
      </c>
      <c r="M83" s="21">
        <f>SUM(G$3:G82)+J83</f>
        <v>0</v>
      </c>
      <c r="N83" s="19">
        <f t="shared" si="5"/>
        <v>3.4922820513675373E-2</v>
      </c>
      <c r="O83" s="19">
        <f t="shared" si="5"/>
        <v>0.29110037440204128</v>
      </c>
      <c r="P83" s="19">
        <f t="shared" si="5"/>
        <v>0</v>
      </c>
      <c r="Q83" s="19">
        <f t="shared" si="6"/>
        <v>-0.10082681253866051</v>
      </c>
      <c r="R83" s="19">
        <f t="shared" si="7"/>
        <v>0</v>
      </c>
      <c r="S83" s="19">
        <f t="shared" si="8"/>
        <v>0</v>
      </c>
    </row>
    <row r="84" spans="1:19" x14ac:dyDescent="0.25">
      <c r="A84" s="26">
        <f>Wellpath!E84</f>
        <v>2430</v>
      </c>
      <c r="B84" s="22">
        <v>0</v>
      </c>
      <c r="C84" s="22">
        <v>0</v>
      </c>
      <c r="D84" s="22">
        <f>IF(ABS(Wellpath!$L84)&lt;VerticalInc,"SING",((TAN((PI()/ 2) - Wellpath!$L84)) - TAN(Dip) * COS(Wellpath!$O84)) / GField)</f>
        <v>-1.0094613987156299E-3</v>
      </c>
      <c r="E84" s="20">
        <f>IF(D84="SING",(Wellpath!K85-Wellpath!K83)/2*Model!$W$8*(-SIN(Wellpath!M84)) / GField,Model!$W$8*((drdp!B84+drdp!K84)*'ABXY-TI2S'!$B84+(drdp!E84+drdp!N84)*'ABXY-TI2S'!$C84+(drdp!H84+drdp!Q84)*'ABXY-TI2S'!$D84))</f>
        <v>1.0133171016235154E-4</v>
      </c>
      <c r="F84" s="20">
        <f>IF(D84="SING",(Wellpath!K85-Wellpath!K83)/2*Model!$W$8*(COS(Wellpath!$M84) / GField),Model!$W$8*((drdp!C84+drdp!L84)*'ABXY-TI2S'!$B84+(drdp!F84+drdp!O84)*'ABXY-TI2S'!$C84+(drdp!I84+drdp!R84)*'ABXY-TI2S'!$D84))</f>
        <v>-2.7151749905666682E-5</v>
      </c>
      <c r="G84" s="20">
        <f>IF(D84="SING",0,Model!$W$8*((drdp!D84+drdp!M84)*'ABXY-TI2S'!$B84+(drdp!G84+drdp!P84)*'ABXY-TI2S'!$C84+(drdp!J84+drdp!S84)*'ABXY-TI2S'!$D84))</f>
        <v>0</v>
      </c>
      <c r="H84" s="18">
        <f>IF(D84="SING",(Wellpath!K84-Wellpath!K83)/2*Model!$W$8*(-SIN(Wellpath!$M84) / GField),Model!$W$8*((drdp!B84)*'ABXY-TI2S'!$B84+(drdp!E84)*'ABXY-TI2S'!$C84+(drdp!H84)*'ABXY-TI2S'!$D84))</f>
        <v>5.0665855081175771E-5</v>
      </c>
      <c r="I84" s="18">
        <f>IF(D84="SING",(Wellpath!K84-Wellpath!K83)/2*Model!$W$8*(COS(Wellpath!$M84) / GField),Model!$W$8*((drdp!C84)*'ABXY-TI2S'!$B84+(drdp!F84)*'ABXY-TI2S'!$C84+(drdp!I84)*'ABXY-TI2S'!$D84))</f>
        <v>-1.3575874952833341E-5</v>
      </c>
      <c r="J84" s="18">
        <f>IF(D84="SING",0,Model!$W$8*((drdp!D84)*'ABXY-TI2S'!$B84+(drdp!G84)*'ABXY-TI2S'!$C84+(drdp!J84)*'ABXY-TI2S'!$D84))</f>
        <v>0</v>
      </c>
      <c r="K84" s="21">
        <f>SUM(E$3:E83)+H84</f>
        <v>-0.18677515293591443</v>
      </c>
      <c r="L84" s="21">
        <f>SUM(F$3:F83)+I84</f>
        <v>0.53951003362478311</v>
      </c>
      <c r="M84" s="21">
        <f>SUM(G$3:G83)+J84</f>
        <v>0</v>
      </c>
      <c r="N84" s="19">
        <f t="shared" si="5"/>
        <v>3.4884957754234225E-2</v>
      </c>
      <c r="O84" s="19">
        <f t="shared" si="5"/>
        <v>0.29107107638181462</v>
      </c>
      <c r="P84" s="19">
        <f t="shared" si="5"/>
        <v>0</v>
      </c>
      <c r="Q84" s="19">
        <f t="shared" si="6"/>
        <v>-0.1007670690407292</v>
      </c>
      <c r="R84" s="19">
        <f t="shared" si="7"/>
        <v>0</v>
      </c>
      <c r="S84" s="19">
        <f t="shared" si="8"/>
        <v>0</v>
      </c>
    </row>
    <row r="85" spans="1:19" x14ac:dyDescent="0.25">
      <c r="A85" s="26">
        <f>Wellpath!E85</f>
        <v>2460</v>
      </c>
      <c r="B85" s="22">
        <v>0</v>
      </c>
      <c r="C85" s="22">
        <v>0</v>
      </c>
      <c r="D85" s="22">
        <f>IF(ABS(Wellpath!$L85)&lt;VerticalInc,"SING",((TAN((PI()/ 2) - Wellpath!$L85)) - TAN(Dip) * COS(Wellpath!$O85)) / GField)</f>
        <v>-1.0094613987156299E-3</v>
      </c>
      <c r="E85" s="20">
        <f>IF(D85="SING",(Wellpath!K86-Wellpath!K84)/2*Model!$W$8*(-SIN(Wellpath!M85)) / GField,Model!$W$8*((drdp!B85+drdp!K85)*'ABXY-TI2S'!$B85+(drdp!E85+drdp!N85)*'ABXY-TI2S'!$C85+(drdp!H85+drdp!Q85)*'ABXY-TI2S'!$D85))</f>
        <v>1.0133171016235154E-4</v>
      </c>
      <c r="F85" s="20">
        <f>IF(D85="SING",(Wellpath!K86-Wellpath!K84)/2*Model!$W$8*(COS(Wellpath!$M85) / GField),Model!$W$8*((drdp!C85+drdp!L85)*'ABXY-TI2S'!$B85+(drdp!F85+drdp!O85)*'ABXY-TI2S'!$C85+(drdp!I85+drdp!R85)*'ABXY-TI2S'!$D85))</f>
        <v>-2.7151749905666682E-5</v>
      </c>
      <c r="G85" s="20">
        <f>IF(D85="SING",0,Model!$W$8*((drdp!D85+drdp!M85)*'ABXY-TI2S'!$B85+(drdp!G85+drdp!P85)*'ABXY-TI2S'!$C85+(drdp!J85+drdp!S85)*'ABXY-TI2S'!$D85))</f>
        <v>0</v>
      </c>
      <c r="H85" s="18">
        <f>IF(D85="SING",(Wellpath!K85-Wellpath!K84)/2*Model!$W$8*(-SIN(Wellpath!$M85) / GField),Model!$W$8*((drdp!B85)*'ABXY-TI2S'!$B85+(drdp!E85)*'ABXY-TI2S'!$C85+(drdp!H85)*'ABXY-TI2S'!$D85))</f>
        <v>5.0665855081175771E-5</v>
      </c>
      <c r="I85" s="18">
        <f>IF(D85="SING",(Wellpath!K85-Wellpath!K84)/2*Model!$W$8*(COS(Wellpath!$M85) / GField),Model!$W$8*((drdp!C85)*'ABXY-TI2S'!$B85+(drdp!F85)*'ABXY-TI2S'!$C85+(drdp!I85)*'ABXY-TI2S'!$D85))</f>
        <v>-1.3575874952833341E-5</v>
      </c>
      <c r="J85" s="18">
        <f>IF(D85="SING",0,Model!$W$8*((drdp!D85)*'ABXY-TI2S'!$B85+(drdp!G85)*'ABXY-TI2S'!$C85+(drdp!J85)*'ABXY-TI2S'!$D85))</f>
        <v>0</v>
      </c>
      <c r="K85" s="21">
        <f>SUM(E$3:E84)+H85</f>
        <v>-0.18667382122575207</v>
      </c>
      <c r="L85" s="21">
        <f>SUM(F$3:F84)+I85</f>
        <v>0.53948288187487747</v>
      </c>
      <c r="M85" s="21">
        <f>SUM(G$3:G84)+J85</f>
        <v>0</v>
      </c>
      <c r="N85" s="19">
        <f t="shared" si="5"/>
        <v>3.4847115531024042E-2</v>
      </c>
      <c r="O85" s="19">
        <f t="shared" si="5"/>
        <v>0.29104177983602303</v>
      </c>
      <c r="P85" s="19">
        <f t="shared" si="5"/>
        <v>0</v>
      </c>
      <c r="Q85" s="19">
        <f t="shared" si="6"/>
        <v>-0.10070733104546441</v>
      </c>
      <c r="R85" s="19">
        <f t="shared" si="7"/>
        <v>0</v>
      </c>
      <c r="S85" s="19">
        <f t="shared" si="8"/>
        <v>0</v>
      </c>
    </row>
    <row r="86" spans="1:19" x14ac:dyDescent="0.25">
      <c r="A86" s="26">
        <f>Wellpath!E86</f>
        <v>2490</v>
      </c>
      <c r="B86" s="22">
        <v>0</v>
      </c>
      <c r="C86" s="22">
        <v>0</v>
      </c>
      <c r="D86" s="22">
        <f>IF(ABS(Wellpath!$L86)&lt;VerticalInc,"SING",((TAN((PI()/ 2) - Wellpath!$L86)) - TAN(Dip) * COS(Wellpath!$O86)) / GField)</f>
        <v>-1.0094613987156299E-3</v>
      </c>
      <c r="E86" s="20">
        <f>IF(D86="SING",(Wellpath!K87-Wellpath!K85)/2*Model!$W$8*(-SIN(Wellpath!M86)) / GField,Model!$W$8*((drdp!B86+drdp!K86)*'ABXY-TI2S'!$B86+(drdp!E86+drdp!N86)*'ABXY-TI2S'!$C86+(drdp!H86+drdp!Q86)*'ABXY-TI2S'!$D86))</f>
        <v>1.0133171016235154E-4</v>
      </c>
      <c r="F86" s="20">
        <f>IF(D86="SING",(Wellpath!K87-Wellpath!K85)/2*Model!$W$8*(COS(Wellpath!$M86) / GField),Model!$W$8*((drdp!C86+drdp!L86)*'ABXY-TI2S'!$B86+(drdp!F86+drdp!O86)*'ABXY-TI2S'!$C86+(drdp!I86+drdp!R86)*'ABXY-TI2S'!$D86))</f>
        <v>-2.7151749905666682E-5</v>
      </c>
      <c r="G86" s="20">
        <f>IF(D86="SING",0,Model!$W$8*((drdp!D86+drdp!M86)*'ABXY-TI2S'!$B86+(drdp!G86+drdp!P86)*'ABXY-TI2S'!$C86+(drdp!J86+drdp!S86)*'ABXY-TI2S'!$D86))</f>
        <v>0</v>
      </c>
      <c r="H86" s="18">
        <f>IF(D86="SING",(Wellpath!K86-Wellpath!K85)/2*Model!$W$8*(-SIN(Wellpath!$M86) / GField),Model!$W$8*((drdp!B86)*'ABXY-TI2S'!$B86+(drdp!E86)*'ABXY-TI2S'!$C86+(drdp!H86)*'ABXY-TI2S'!$D86))</f>
        <v>5.0665855081175771E-5</v>
      </c>
      <c r="I86" s="18">
        <f>IF(D86="SING",(Wellpath!K86-Wellpath!K85)/2*Model!$W$8*(COS(Wellpath!$M86) / GField),Model!$W$8*((drdp!C86)*'ABXY-TI2S'!$B86+(drdp!F86)*'ABXY-TI2S'!$C86+(drdp!I86)*'ABXY-TI2S'!$D86))</f>
        <v>-1.3575874952833341E-5</v>
      </c>
      <c r="J86" s="18">
        <f>IF(D86="SING",0,Model!$W$8*((drdp!D86)*'ABXY-TI2S'!$B86+(drdp!G86)*'ABXY-TI2S'!$C86+(drdp!J86)*'ABXY-TI2S'!$D86))</f>
        <v>0</v>
      </c>
      <c r="K86" s="21">
        <f>SUM(E$3:E85)+H86</f>
        <v>-0.18657248951558972</v>
      </c>
      <c r="L86" s="21">
        <f>SUM(F$3:F85)+I86</f>
        <v>0.53945573012497183</v>
      </c>
      <c r="M86" s="21">
        <f>SUM(G$3:G85)+J86</f>
        <v>0</v>
      </c>
      <c r="N86" s="19">
        <f t="shared" si="5"/>
        <v>3.4809293844044832E-2</v>
      </c>
      <c r="O86" s="19">
        <f t="shared" si="5"/>
        <v>0.29101248476466646</v>
      </c>
      <c r="P86" s="19">
        <f t="shared" si="5"/>
        <v>0</v>
      </c>
      <c r="Q86" s="19">
        <f t="shared" si="6"/>
        <v>-0.1006475985528661</v>
      </c>
      <c r="R86" s="19">
        <f t="shared" si="7"/>
        <v>0</v>
      </c>
      <c r="S86" s="19">
        <f t="shared" si="8"/>
        <v>0</v>
      </c>
    </row>
    <row r="87" spans="1:19" x14ac:dyDescent="0.25">
      <c r="A87" s="26">
        <f>Wellpath!E87</f>
        <v>2520</v>
      </c>
      <c r="B87" s="22">
        <v>0</v>
      </c>
      <c r="C87" s="22">
        <v>0</v>
      </c>
      <c r="D87" s="22">
        <f>IF(ABS(Wellpath!$L87)&lt;VerticalInc,"SING",((TAN((PI()/ 2) - Wellpath!$L87)) - TAN(Dip) * COS(Wellpath!$O87)) / GField)</f>
        <v>-1.0094613987156299E-3</v>
      </c>
      <c r="E87" s="20">
        <f>IF(D87="SING",(Wellpath!K88-Wellpath!K86)/2*Model!$W$8*(-SIN(Wellpath!M87)) / GField,Model!$W$8*((drdp!B87+drdp!K87)*'ABXY-TI2S'!$B87+(drdp!E87+drdp!N87)*'ABXY-TI2S'!$C87+(drdp!H87+drdp!Q87)*'ABXY-TI2S'!$D87))</f>
        <v>1.0133171016235154E-4</v>
      </c>
      <c r="F87" s="20">
        <f>IF(D87="SING",(Wellpath!K88-Wellpath!K86)/2*Model!$W$8*(COS(Wellpath!$M87) / GField),Model!$W$8*((drdp!C87+drdp!L87)*'ABXY-TI2S'!$B87+(drdp!F87+drdp!O87)*'ABXY-TI2S'!$C87+(drdp!I87+drdp!R87)*'ABXY-TI2S'!$D87))</f>
        <v>-2.7151749905666682E-5</v>
      </c>
      <c r="G87" s="20">
        <f>IF(D87="SING",0,Model!$W$8*((drdp!D87+drdp!M87)*'ABXY-TI2S'!$B87+(drdp!G87+drdp!P87)*'ABXY-TI2S'!$C87+(drdp!J87+drdp!S87)*'ABXY-TI2S'!$D87))</f>
        <v>0</v>
      </c>
      <c r="H87" s="18">
        <f>IF(D87="SING",(Wellpath!K87-Wellpath!K86)/2*Model!$W$8*(-SIN(Wellpath!$M87) / GField),Model!$W$8*((drdp!B87)*'ABXY-TI2S'!$B87+(drdp!E87)*'ABXY-TI2S'!$C87+(drdp!H87)*'ABXY-TI2S'!$D87))</f>
        <v>5.0665855081175771E-5</v>
      </c>
      <c r="I87" s="18">
        <f>IF(D87="SING",(Wellpath!K87-Wellpath!K86)/2*Model!$W$8*(COS(Wellpath!$M87) / GField),Model!$W$8*((drdp!C87)*'ABXY-TI2S'!$B87+(drdp!F87)*'ABXY-TI2S'!$C87+(drdp!I87)*'ABXY-TI2S'!$D87))</f>
        <v>-1.3575874952833341E-5</v>
      </c>
      <c r="J87" s="18">
        <f>IF(D87="SING",0,Model!$W$8*((drdp!D87)*'ABXY-TI2S'!$B87+(drdp!G87)*'ABXY-TI2S'!$C87+(drdp!J87)*'ABXY-TI2S'!$D87))</f>
        <v>0</v>
      </c>
      <c r="K87" s="21">
        <f>SUM(E$3:E86)+H87</f>
        <v>-0.18647115780542736</v>
      </c>
      <c r="L87" s="21">
        <f>SUM(F$3:F86)+I87</f>
        <v>0.53942857837506619</v>
      </c>
      <c r="M87" s="21">
        <f>SUM(G$3:G86)+J87</f>
        <v>0</v>
      </c>
      <c r="N87" s="19">
        <f t="shared" si="5"/>
        <v>3.4771492693296595E-2</v>
      </c>
      <c r="O87" s="19">
        <f t="shared" si="5"/>
        <v>0.2909831911677449</v>
      </c>
      <c r="P87" s="19">
        <f t="shared" si="5"/>
        <v>0</v>
      </c>
      <c r="Q87" s="19">
        <f t="shared" si="6"/>
        <v>-0.10058787156293431</v>
      </c>
      <c r="R87" s="19">
        <f t="shared" si="7"/>
        <v>0</v>
      </c>
      <c r="S87" s="19">
        <f t="shared" si="8"/>
        <v>0</v>
      </c>
    </row>
    <row r="88" spans="1:19" x14ac:dyDescent="0.25">
      <c r="A88" s="26">
        <f>Wellpath!E88</f>
        <v>2550</v>
      </c>
      <c r="B88" s="22">
        <v>0</v>
      </c>
      <c r="C88" s="22">
        <v>0</v>
      </c>
      <c r="D88" s="22">
        <f>IF(ABS(Wellpath!$L88)&lt;VerticalInc,"SING",((TAN((PI()/ 2) - Wellpath!$L88)) - TAN(Dip) * COS(Wellpath!$O88)) / GField)</f>
        <v>-1.0094613987156299E-3</v>
      </c>
      <c r="E88" s="20">
        <f>IF(D88="SING",(Wellpath!K89-Wellpath!K87)/2*Model!$W$8*(-SIN(Wellpath!M88)) / GField,Model!$W$8*((drdp!B88+drdp!K88)*'ABXY-TI2S'!$B88+(drdp!E88+drdp!N88)*'ABXY-TI2S'!$C88+(drdp!H88+drdp!Q88)*'ABXY-TI2S'!$D88))</f>
        <v>1.0133171016235154E-4</v>
      </c>
      <c r="F88" s="20">
        <f>IF(D88="SING",(Wellpath!K89-Wellpath!K87)/2*Model!$W$8*(COS(Wellpath!$M88) / GField),Model!$W$8*((drdp!C88+drdp!L88)*'ABXY-TI2S'!$B88+(drdp!F88+drdp!O88)*'ABXY-TI2S'!$C88+(drdp!I88+drdp!R88)*'ABXY-TI2S'!$D88))</f>
        <v>-2.7151749905666682E-5</v>
      </c>
      <c r="G88" s="20">
        <f>IF(D88="SING",0,Model!$W$8*((drdp!D88+drdp!M88)*'ABXY-TI2S'!$B88+(drdp!G88+drdp!P88)*'ABXY-TI2S'!$C88+(drdp!J88+drdp!S88)*'ABXY-TI2S'!$D88))</f>
        <v>0</v>
      </c>
      <c r="H88" s="18">
        <f>IF(D88="SING",(Wellpath!K88-Wellpath!K87)/2*Model!$W$8*(-SIN(Wellpath!$M88) / GField),Model!$W$8*((drdp!B88)*'ABXY-TI2S'!$B88+(drdp!E88)*'ABXY-TI2S'!$C88+(drdp!H88)*'ABXY-TI2S'!$D88))</f>
        <v>5.0665855081175771E-5</v>
      </c>
      <c r="I88" s="18">
        <f>IF(D88="SING",(Wellpath!K88-Wellpath!K87)/2*Model!$W$8*(COS(Wellpath!$M88) / GField),Model!$W$8*((drdp!C88)*'ABXY-TI2S'!$B88+(drdp!F88)*'ABXY-TI2S'!$C88+(drdp!I88)*'ABXY-TI2S'!$D88))</f>
        <v>-1.3575874952833341E-5</v>
      </c>
      <c r="J88" s="18">
        <f>IF(D88="SING",0,Model!$W$8*((drdp!D88)*'ABXY-TI2S'!$B88+(drdp!G88)*'ABXY-TI2S'!$C88+(drdp!J88)*'ABXY-TI2S'!$D88))</f>
        <v>0</v>
      </c>
      <c r="K88" s="21">
        <f>SUM(E$3:E87)+H88</f>
        <v>-0.18636982609526501</v>
      </c>
      <c r="L88" s="21">
        <f>SUM(F$3:F87)+I88</f>
        <v>0.53940142662516055</v>
      </c>
      <c r="M88" s="21">
        <f>SUM(G$3:G87)+J88</f>
        <v>0</v>
      </c>
      <c r="N88" s="19">
        <f t="shared" si="5"/>
        <v>3.4733712078779323E-2</v>
      </c>
      <c r="O88" s="19">
        <f t="shared" si="5"/>
        <v>0.29095389904525848</v>
      </c>
      <c r="P88" s="19">
        <f t="shared" si="5"/>
        <v>0</v>
      </c>
      <c r="Q88" s="19">
        <f t="shared" si="6"/>
        <v>-0.10052815007566902</v>
      </c>
      <c r="R88" s="19">
        <f t="shared" si="7"/>
        <v>0</v>
      </c>
      <c r="S88" s="19">
        <f t="shared" si="8"/>
        <v>0</v>
      </c>
    </row>
    <row r="89" spans="1:19" x14ac:dyDescent="0.25">
      <c r="A89" s="26">
        <f>Wellpath!E89</f>
        <v>2580</v>
      </c>
      <c r="B89" s="22">
        <v>0</v>
      </c>
      <c r="C89" s="22">
        <v>0</v>
      </c>
      <c r="D89" s="22">
        <f>IF(ABS(Wellpath!$L89)&lt;VerticalInc,"SING",((TAN((PI()/ 2) - Wellpath!$L89)) - TAN(Dip) * COS(Wellpath!$O89)) / GField)</f>
        <v>-1.0094613987156299E-3</v>
      </c>
      <c r="E89" s="20">
        <f>IF(D89="SING",(Wellpath!K90-Wellpath!K88)/2*Model!$W$8*(-SIN(Wellpath!M89)) / GField,Model!$W$8*((drdp!B89+drdp!K89)*'ABXY-TI2S'!$B89+(drdp!E89+drdp!N89)*'ABXY-TI2S'!$C89+(drdp!H89+drdp!Q89)*'ABXY-TI2S'!$D89))</f>
        <v>1.0133171016235154E-4</v>
      </c>
      <c r="F89" s="20">
        <f>IF(D89="SING",(Wellpath!K90-Wellpath!K88)/2*Model!$W$8*(COS(Wellpath!$M89) / GField),Model!$W$8*((drdp!C89+drdp!L89)*'ABXY-TI2S'!$B89+(drdp!F89+drdp!O89)*'ABXY-TI2S'!$C89+(drdp!I89+drdp!R89)*'ABXY-TI2S'!$D89))</f>
        <v>-2.7151749905666682E-5</v>
      </c>
      <c r="G89" s="20">
        <f>IF(D89="SING",0,Model!$W$8*((drdp!D89+drdp!M89)*'ABXY-TI2S'!$B89+(drdp!G89+drdp!P89)*'ABXY-TI2S'!$C89+(drdp!J89+drdp!S89)*'ABXY-TI2S'!$D89))</f>
        <v>0</v>
      </c>
      <c r="H89" s="18">
        <f>IF(D89="SING",(Wellpath!K89-Wellpath!K88)/2*Model!$W$8*(-SIN(Wellpath!$M89) / GField),Model!$W$8*((drdp!B89)*'ABXY-TI2S'!$B89+(drdp!E89)*'ABXY-TI2S'!$C89+(drdp!H89)*'ABXY-TI2S'!$D89))</f>
        <v>5.0665855081175771E-5</v>
      </c>
      <c r="I89" s="18">
        <f>IF(D89="SING",(Wellpath!K89-Wellpath!K88)/2*Model!$W$8*(COS(Wellpath!$M89) / GField),Model!$W$8*((drdp!C89)*'ABXY-TI2S'!$B89+(drdp!F89)*'ABXY-TI2S'!$C89+(drdp!I89)*'ABXY-TI2S'!$D89))</f>
        <v>-1.3575874952833341E-5</v>
      </c>
      <c r="J89" s="18">
        <f>IF(D89="SING",0,Model!$W$8*((drdp!D89)*'ABXY-TI2S'!$B89+(drdp!G89)*'ABXY-TI2S'!$C89+(drdp!J89)*'ABXY-TI2S'!$D89))</f>
        <v>0</v>
      </c>
      <c r="K89" s="21">
        <f>SUM(E$3:E88)+H89</f>
        <v>-0.18626849438510265</v>
      </c>
      <c r="L89" s="21">
        <f>SUM(F$3:F88)+I89</f>
        <v>0.53937427487525491</v>
      </c>
      <c r="M89" s="21">
        <f>SUM(G$3:G88)+J89</f>
        <v>0</v>
      </c>
      <c r="N89" s="19">
        <f t="shared" si="5"/>
        <v>3.4695952000493017E-2</v>
      </c>
      <c r="O89" s="19">
        <f t="shared" si="5"/>
        <v>0.29092460839720702</v>
      </c>
      <c r="P89" s="19">
        <f t="shared" si="5"/>
        <v>0</v>
      </c>
      <c r="Q89" s="19">
        <f t="shared" si="6"/>
        <v>-0.10046843409107023</v>
      </c>
      <c r="R89" s="19">
        <f t="shared" si="7"/>
        <v>0</v>
      </c>
      <c r="S89" s="19">
        <f t="shared" si="8"/>
        <v>0</v>
      </c>
    </row>
    <row r="90" spans="1:19" x14ac:dyDescent="0.25">
      <c r="A90" s="26">
        <f>Wellpath!E90</f>
        <v>2610</v>
      </c>
      <c r="B90" s="22">
        <v>0</v>
      </c>
      <c r="C90" s="22">
        <v>0</v>
      </c>
      <c r="D90" s="22">
        <f>IF(ABS(Wellpath!$L90)&lt;VerticalInc,"SING",((TAN((PI()/ 2) - Wellpath!$L90)) - TAN(Dip) * COS(Wellpath!$O90)) / GField)</f>
        <v>-1.0094613987156299E-3</v>
      </c>
      <c r="E90" s="20">
        <f>IF(D90="SING",(Wellpath!K91-Wellpath!K89)/2*Model!$W$8*(-SIN(Wellpath!M90)) / GField,Model!$W$8*((drdp!B90+drdp!K90)*'ABXY-TI2S'!$B90+(drdp!E90+drdp!N90)*'ABXY-TI2S'!$C90+(drdp!H90+drdp!Q90)*'ABXY-TI2S'!$D90))</f>
        <v>1.0133171016235154E-4</v>
      </c>
      <c r="F90" s="20">
        <f>IF(D90="SING",(Wellpath!K91-Wellpath!K89)/2*Model!$W$8*(COS(Wellpath!$M90) / GField),Model!$W$8*((drdp!C90+drdp!L90)*'ABXY-TI2S'!$B90+(drdp!F90+drdp!O90)*'ABXY-TI2S'!$C90+(drdp!I90+drdp!R90)*'ABXY-TI2S'!$D90))</f>
        <v>-2.7151749905666682E-5</v>
      </c>
      <c r="G90" s="20">
        <f>IF(D90="SING",0,Model!$W$8*((drdp!D90+drdp!M90)*'ABXY-TI2S'!$B90+(drdp!G90+drdp!P90)*'ABXY-TI2S'!$C90+(drdp!J90+drdp!S90)*'ABXY-TI2S'!$D90))</f>
        <v>0</v>
      </c>
      <c r="H90" s="18">
        <f>IF(D90="SING",(Wellpath!K90-Wellpath!K89)/2*Model!$W$8*(-SIN(Wellpath!$M90) / GField),Model!$W$8*((drdp!B90)*'ABXY-TI2S'!$B90+(drdp!E90)*'ABXY-TI2S'!$C90+(drdp!H90)*'ABXY-TI2S'!$D90))</f>
        <v>5.0665855081175771E-5</v>
      </c>
      <c r="I90" s="18">
        <f>IF(D90="SING",(Wellpath!K90-Wellpath!K89)/2*Model!$W$8*(COS(Wellpath!$M90) / GField),Model!$W$8*((drdp!C90)*'ABXY-TI2S'!$B90+(drdp!F90)*'ABXY-TI2S'!$C90+(drdp!I90)*'ABXY-TI2S'!$D90))</f>
        <v>-1.3575874952833341E-5</v>
      </c>
      <c r="J90" s="18">
        <f>IF(D90="SING",0,Model!$W$8*((drdp!D90)*'ABXY-TI2S'!$B90+(drdp!G90)*'ABXY-TI2S'!$C90+(drdp!J90)*'ABXY-TI2S'!$D90))</f>
        <v>0</v>
      </c>
      <c r="K90" s="21">
        <f>SUM(E$3:E89)+H90</f>
        <v>-0.1861671626749403</v>
      </c>
      <c r="L90" s="21">
        <f>SUM(F$3:F89)+I90</f>
        <v>0.53934712312534927</v>
      </c>
      <c r="M90" s="21">
        <f>SUM(G$3:G89)+J90</f>
        <v>0</v>
      </c>
      <c r="N90" s="19">
        <f t="shared" si="5"/>
        <v>3.4658212458437684E-2</v>
      </c>
      <c r="O90" s="19">
        <f t="shared" si="5"/>
        <v>0.29089531922359069</v>
      </c>
      <c r="P90" s="19">
        <f t="shared" si="5"/>
        <v>0</v>
      </c>
      <c r="Q90" s="19">
        <f t="shared" si="6"/>
        <v>-0.10040872360913795</v>
      </c>
      <c r="R90" s="19">
        <f t="shared" si="7"/>
        <v>0</v>
      </c>
      <c r="S90" s="19">
        <f t="shared" si="8"/>
        <v>0</v>
      </c>
    </row>
    <row r="91" spans="1:19" x14ac:dyDescent="0.25">
      <c r="A91" s="26">
        <f>Wellpath!E91</f>
        <v>2640</v>
      </c>
      <c r="B91" s="22">
        <v>0</v>
      </c>
      <c r="C91" s="22">
        <v>0</v>
      </c>
      <c r="D91" s="22">
        <f>IF(ABS(Wellpath!$L91)&lt;VerticalInc,"SING",((TAN((PI()/ 2) - Wellpath!$L91)) - TAN(Dip) * COS(Wellpath!$O91)) / GField)</f>
        <v>-1.0094613987156299E-3</v>
      </c>
      <c r="E91" s="20">
        <f>IF(D91="SING",(Wellpath!K92-Wellpath!K90)/2*Model!$W$8*(-SIN(Wellpath!M91)) / GField,Model!$W$8*((drdp!B91+drdp!K91)*'ABXY-TI2S'!$B91+(drdp!E91+drdp!N91)*'ABXY-TI2S'!$C91+(drdp!H91+drdp!Q91)*'ABXY-TI2S'!$D91))</f>
        <v>1.0133171016235154E-4</v>
      </c>
      <c r="F91" s="20">
        <f>IF(D91="SING",(Wellpath!K92-Wellpath!K90)/2*Model!$W$8*(COS(Wellpath!$M91) / GField),Model!$W$8*((drdp!C91+drdp!L91)*'ABXY-TI2S'!$B91+(drdp!F91+drdp!O91)*'ABXY-TI2S'!$C91+(drdp!I91+drdp!R91)*'ABXY-TI2S'!$D91))</f>
        <v>-2.7151749905666682E-5</v>
      </c>
      <c r="G91" s="20">
        <f>IF(D91="SING",0,Model!$W$8*((drdp!D91+drdp!M91)*'ABXY-TI2S'!$B91+(drdp!G91+drdp!P91)*'ABXY-TI2S'!$C91+(drdp!J91+drdp!S91)*'ABXY-TI2S'!$D91))</f>
        <v>0</v>
      </c>
      <c r="H91" s="18">
        <f>IF(D91="SING",(Wellpath!K91-Wellpath!K90)/2*Model!$W$8*(-SIN(Wellpath!$M91) / GField),Model!$W$8*((drdp!B91)*'ABXY-TI2S'!$B91+(drdp!E91)*'ABXY-TI2S'!$C91+(drdp!H91)*'ABXY-TI2S'!$D91))</f>
        <v>5.0665855081175771E-5</v>
      </c>
      <c r="I91" s="18">
        <f>IF(D91="SING",(Wellpath!K91-Wellpath!K90)/2*Model!$W$8*(COS(Wellpath!$M91) / GField),Model!$W$8*((drdp!C91)*'ABXY-TI2S'!$B91+(drdp!F91)*'ABXY-TI2S'!$C91+(drdp!I91)*'ABXY-TI2S'!$D91))</f>
        <v>-1.3575874952833341E-5</v>
      </c>
      <c r="J91" s="18">
        <f>IF(D91="SING",0,Model!$W$8*((drdp!D91)*'ABXY-TI2S'!$B91+(drdp!G91)*'ABXY-TI2S'!$C91+(drdp!J91)*'ABXY-TI2S'!$D91))</f>
        <v>0</v>
      </c>
      <c r="K91" s="21">
        <f>SUM(E$3:E90)+H91</f>
        <v>-0.18606583096477794</v>
      </c>
      <c r="L91" s="21">
        <f>SUM(F$3:F90)+I91</f>
        <v>0.53931997137544363</v>
      </c>
      <c r="M91" s="21">
        <f>SUM(G$3:G90)+J91</f>
        <v>0</v>
      </c>
      <c r="N91" s="19">
        <f t="shared" si="5"/>
        <v>3.4620493452613317E-2</v>
      </c>
      <c r="O91" s="19">
        <f t="shared" si="5"/>
        <v>0.29086603152440932</v>
      </c>
      <c r="P91" s="19">
        <f t="shared" si="5"/>
        <v>0</v>
      </c>
      <c r="Q91" s="19">
        <f t="shared" si="6"/>
        <v>-0.10034901862987217</v>
      </c>
      <c r="R91" s="19">
        <f t="shared" si="7"/>
        <v>0</v>
      </c>
      <c r="S91" s="19">
        <f t="shared" si="8"/>
        <v>0</v>
      </c>
    </row>
    <row r="92" spans="1:19" x14ac:dyDescent="0.25">
      <c r="A92" s="26">
        <f>Wellpath!E92</f>
        <v>2670</v>
      </c>
      <c r="B92" s="22">
        <v>0</v>
      </c>
      <c r="C92" s="22">
        <v>0</v>
      </c>
      <c r="D92" s="22">
        <f>IF(ABS(Wellpath!$L92)&lt;VerticalInc,"SING",((TAN((PI()/ 2) - Wellpath!$L92)) - TAN(Dip) * COS(Wellpath!$O92)) / GField)</f>
        <v>-1.0094613987156299E-3</v>
      </c>
      <c r="E92" s="20">
        <f>IF(D92="SING",(Wellpath!K93-Wellpath!K91)/2*Model!$W$8*(-SIN(Wellpath!M92)) / GField,Model!$W$8*((drdp!B92+drdp!K92)*'ABXY-TI2S'!$B92+(drdp!E92+drdp!N92)*'ABXY-TI2S'!$C92+(drdp!H92+drdp!Q92)*'ABXY-TI2S'!$D92))</f>
        <v>1.0133171016235154E-4</v>
      </c>
      <c r="F92" s="20">
        <f>IF(D92="SING",(Wellpath!K93-Wellpath!K91)/2*Model!$W$8*(COS(Wellpath!$M92) / GField),Model!$W$8*((drdp!C92+drdp!L92)*'ABXY-TI2S'!$B92+(drdp!F92+drdp!O92)*'ABXY-TI2S'!$C92+(drdp!I92+drdp!R92)*'ABXY-TI2S'!$D92))</f>
        <v>-2.7151749905666682E-5</v>
      </c>
      <c r="G92" s="20">
        <f>IF(D92="SING",0,Model!$W$8*((drdp!D92+drdp!M92)*'ABXY-TI2S'!$B92+(drdp!G92+drdp!P92)*'ABXY-TI2S'!$C92+(drdp!J92+drdp!S92)*'ABXY-TI2S'!$D92))</f>
        <v>0</v>
      </c>
      <c r="H92" s="18">
        <f>IF(D92="SING",(Wellpath!K92-Wellpath!K91)/2*Model!$W$8*(-SIN(Wellpath!$M92) / GField),Model!$W$8*((drdp!B92)*'ABXY-TI2S'!$B92+(drdp!E92)*'ABXY-TI2S'!$C92+(drdp!H92)*'ABXY-TI2S'!$D92))</f>
        <v>5.0665855081175771E-5</v>
      </c>
      <c r="I92" s="18">
        <f>IF(D92="SING",(Wellpath!K92-Wellpath!K91)/2*Model!$W$8*(COS(Wellpath!$M92) / GField),Model!$W$8*((drdp!C92)*'ABXY-TI2S'!$B92+(drdp!F92)*'ABXY-TI2S'!$C92+(drdp!I92)*'ABXY-TI2S'!$D92))</f>
        <v>-1.3575874952833341E-5</v>
      </c>
      <c r="J92" s="18">
        <f>IF(D92="SING",0,Model!$W$8*((drdp!D92)*'ABXY-TI2S'!$B92+(drdp!G92)*'ABXY-TI2S'!$C92+(drdp!J92)*'ABXY-TI2S'!$D92))</f>
        <v>0</v>
      </c>
      <c r="K92" s="21">
        <f>SUM(E$3:E91)+H92</f>
        <v>-0.18596449925461558</v>
      </c>
      <c r="L92" s="21">
        <f>SUM(F$3:F91)+I92</f>
        <v>0.53929281962553799</v>
      </c>
      <c r="M92" s="21">
        <f>SUM(G$3:G91)+J92</f>
        <v>0</v>
      </c>
      <c r="N92" s="19">
        <f t="shared" si="5"/>
        <v>3.4582794983019922E-2</v>
      </c>
      <c r="O92" s="19">
        <f t="shared" si="5"/>
        <v>0.29083674529966308</v>
      </c>
      <c r="P92" s="19">
        <f t="shared" si="5"/>
        <v>0</v>
      </c>
      <c r="Q92" s="19">
        <f t="shared" si="6"/>
        <v>-0.1002893191532729</v>
      </c>
      <c r="R92" s="19">
        <f t="shared" si="7"/>
        <v>0</v>
      </c>
      <c r="S92" s="19">
        <f t="shared" si="8"/>
        <v>0</v>
      </c>
    </row>
    <row r="93" spans="1:19" x14ac:dyDescent="0.25">
      <c r="A93" s="26">
        <f>Wellpath!E93</f>
        <v>2700</v>
      </c>
      <c r="B93" s="22">
        <v>0</v>
      </c>
      <c r="C93" s="22">
        <v>0</v>
      </c>
      <c r="D93" s="22">
        <f>IF(ABS(Wellpath!$L93)&lt;VerticalInc,"SING",((TAN((PI()/ 2) - Wellpath!$L93)) - TAN(Dip) * COS(Wellpath!$O93)) / GField)</f>
        <v>-1.0094613987156299E-3</v>
      </c>
      <c r="E93" s="20">
        <f>IF(D93="SING",(Wellpath!K94-Wellpath!K92)/2*Model!$W$8*(-SIN(Wellpath!M93)) / GField,Model!$W$8*((drdp!B93+drdp!K93)*'ABXY-TI2S'!$B93+(drdp!E93+drdp!N93)*'ABXY-TI2S'!$C93+(drdp!H93+drdp!Q93)*'ABXY-TI2S'!$D93))</f>
        <v>1.0133171016235154E-4</v>
      </c>
      <c r="F93" s="20">
        <f>IF(D93="SING",(Wellpath!K94-Wellpath!K92)/2*Model!$W$8*(COS(Wellpath!$M93) / GField),Model!$W$8*((drdp!C93+drdp!L93)*'ABXY-TI2S'!$B93+(drdp!F93+drdp!O93)*'ABXY-TI2S'!$C93+(drdp!I93+drdp!R93)*'ABXY-TI2S'!$D93))</f>
        <v>-2.7151749905666682E-5</v>
      </c>
      <c r="G93" s="20">
        <f>IF(D93="SING",0,Model!$W$8*((drdp!D93+drdp!M93)*'ABXY-TI2S'!$B93+(drdp!G93+drdp!P93)*'ABXY-TI2S'!$C93+(drdp!J93+drdp!S93)*'ABXY-TI2S'!$D93))</f>
        <v>0</v>
      </c>
      <c r="H93" s="18">
        <f>IF(D93="SING",(Wellpath!K93-Wellpath!K92)/2*Model!$W$8*(-SIN(Wellpath!$M93) / GField),Model!$W$8*((drdp!B93)*'ABXY-TI2S'!$B93+(drdp!E93)*'ABXY-TI2S'!$C93+(drdp!H93)*'ABXY-TI2S'!$D93))</f>
        <v>5.0665855081175771E-5</v>
      </c>
      <c r="I93" s="18">
        <f>IF(D93="SING",(Wellpath!K93-Wellpath!K92)/2*Model!$W$8*(COS(Wellpath!$M93) / GField),Model!$W$8*((drdp!C93)*'ABXY-TI2S'!$B93+(drdp!F93)*'ABXY-TI2S'!$C93+(drdp!I93)*'ABXY-TI2S'!$D93))</f>
        <v>-1.3575874952833341E-5</v>
      </c>
      <c r="J93" s="18">
        <f>IF(D93="SING",0,Model!$W$8*((drdp!D93)*'ABXY-TI2S'!$B93+(drdp!G93)*'ABXY-TI2S'!$C93+(drdp!J93)*'ABXY-TI2S'!$D93))</f>
        <v>0</v>
      </c>
      <c r="K93" s="21">
        <f>SUM(E$3:E92)+H93</f>
        <v>-0.18586316754445323</v>
      </c>
      <c r="L93" s="21">
        <f>SUM(F$3:F92)+I93</f>
        <v>0.53926566787563235</v>
      </c>
      <c r="M93" s="21">
        <f>SUM(G$3:G92)+J93</f>
        <v>0</v>
      </c>
      <c r="N93" s="19">
        <f t="shared" si="5"/>
        <v>3.4545117049657494E-2</v>
      </c>
      <c r="O93" s="19">
        <f t="shared" si="5"/>
        <v>0.2908074605493518</v>
      </c>
      <c r="P93" s="19">
        <f t="shared" si="5"/>
        <v>0</v>
      </c>
      <c r="Q93" s="19">
        <f t="shared" si="6"/>
        <v>-0.10022962517934013</v>
      </c>
      <c r="R93" s="19">
        <f t="shared" si="7"/>
        <v>0</v>
      </c>
      <c r="S93" s="19">
        <f t="shared" si="8"/>
        <v>0</v>
      </c>
    </row>
    <row r="94" spans="1:19" x14ac:dyDescent="0.25">
      <c r="A94" s="26">
        <f>Wellpath!E94</f>
        <v>2730</v>
      </c>
      <c r="B94" s="22">
        <v>0</v>
      </c>
      <c r="C94" s="22">
        <v>0</v>
      </c>
      <c r="D94" s="22">
        <f>IF(ABS(Wellpath!$L94)&lt;VerticalInc,"SING",((TAN((PI()/ 2) - Wellpath!$L94)) - TAN(Dip) * COS(Wellpath!$O94)) / GField)</f>
        <v>-1.0094613987156299E-3</v>
      </c>
      <c r="E94" s="20">
        <f>IF(D94="SING",(Wellpath!K95-Wellpath!K93)/2*Model!$W$8*(-SIN(Wellpath!M94)) / GField,Model!$W$8*((drdp!B94+drdp!K94)*'ABXY-TI2S'!$B94+(drdp!E94+drdp!N94)*'ABXY-TI2S'!$C94+(drdp!H94+drdp!Q94)*'ABXY-TI2S'!$D94))</f>
        <v>1.0133171016235154E-4</v>
      </c>
      <c r="F94" s="20">
        <f>IF(D94="SING",(Wellpath!K95-Wellpath!K93)/2*Model!$W$8*(COS(Wellpath!$M94) / GField),Model!$W$8*((drdp!C94+drdp!L94)*'ABXY-TI2S'!$B94+(drdp!F94+drdp!O94)*'ABXY-TI2S'!$C94+(drdp!I94+drdp!R94)*'ABXY-TI2S'!$D94))</f>
        <v>-2.7151749905666682E-5</v>
      </c>
      <c r="G94" s="20">
        <f>IF(D94="SING",0,Model!$W$8*((drdp!D94+drdp!M94)*'ABXY-TI2S'!$B94+(drdp!G94+drdp!P94)*'ABXY-TI2S'!$C94+(drdp!J94+drdp!S94)*'ABXY-TI2S'!$D94))</f>
        <v>0</v>
      </c>
      <c r="H94" s="18">
        <f>IF(D94="SING",(Wellpath!K94-Wellpath!K93)/2*Model!$W$8*(-SIN(Wellpath!$M94) / GField),Model!$W$8*((drdp!B94)*'ABXY-TI2S'!$B94+(drdp!E94)*'ABXY-TI2S'!$C94+(drdp!H94)*'ABXY-TI2S'!$D94))</f>
        <v>5.0665855081175771E-5</v>
      </c>
      <c r="I94" s="18">
        <f>IF(D94="SING",(Wellpath!K94-Wellpath!K93)/2*Model!$W$8*(COS(Wellpath!$M94) / GField),Model!$W$8*((drdp!C94)*'ABXY-TI2S'!$B94+(drdp!F94)*'ABXY-TI2S'!$C94+(drdp!I94)*'ABXY-TI2S'!$D94))</f>
        <v>-1.3575874952833341E-5</v>
      </c>
      <c r="J94" s="18">
        <f>IF(D94="SING",0,Model!$W$8*((drdp!D94)*'ABXY-TI2S'!$B94+(drdp!G94)*'ABXY-TI2S'!$C94+(drdp!J94)*'ABXY-TI2S'!$D94))</f>
        <v>0</v>
      </c>
      <c r="K94" s="21">
        <f>SUM(E$3:E93)+H94</f>
        <v>-0.18576183583429087</v>
      </c>
      <c r="L94" s="21">
        <f>SUM(F$3:F93)+I94</f>
        <v>0.53923851612572671</v>
      </c>
      <c r="M94" s="21">
        <f>SUM(G$3:G93)+J94</f>
        <v>0</v>
      </c>
      <c r="N94" s="19">
        <f t="shared" si="5"/>
        <v>3.450745965252603E-2</v>
      </c>
      <c r="O94" s="19">
        <f t="shared" si="5"/>
        <v>0.2907781772734756</v>
      </c>
      <c r="P94" s="19">
        <f t="shared" si="5"/>
        <v>0</v>
      </c>
      <c r="Q94" s="19">
        <f t="shared" si="6"/>
        <v>-0.10016993670807385</v>
      </c>
      <c r="R94" s="19">
        <f t="shared" si="7"/>
        <v>0</v>
      </c>
      <c r="S94" s="19">
        <f t="shared" si="8"/>
        <v>0</v>
      </c>
    </row>
    <row r="95" spans="1:19" x14ac:dyDescent="0.25">
      <c r="A95" s="26">
        <f>Wellpath!E95</f>
        <v>2760</v>
      </c>
      <c r="B95" s="22">
        <v>0</v>
      </c>
      <c r="C95" s="22">
        <v>0</v>
      </c>
      <c r="D95" s="22">
        <f>IF(ABS(Wellpath!$L95)&lt;VerticalInc,"SING",((TAN((PI()/ 2) - Wellpath!$L95)) - TAN(Dip) * COS(Wellpath!$O95)) / GField)</f>
        <v>-1.0094613987156299E-3</v>
      </c>
      <c r="E95" s="20">
        <f>IF(D95="SING",(Wellpath!K96-Wellpath!K94)/2*Model!$W$8*(-SIN(Wellpath!M95)) / GField,Model!$W$8*((drdp!B95+drdp!K95)*'ABXY-TI2S'!$B95+(drdp!E95+drdp!N95)*'ABXY-TI2S'!$C95+(drdp!H95+drdp!Q95)*'ABXY-TI2S'!$D95))</f>
        <v>1.0133171016235154E-4</v>
      </c>
      <c r="F95" s="20">
        <f>IF(D95="SING",(Wellpath!K96-Wellpath!K94)/2*Model!$W$8*(COS(Wellpath!$M95) / GField),Model!$W$8*((drdp!C95+drdp!L95)*'ABXY-TI2S'!$B95+(drdp!F95+drdp!O95)*'ABXY-TI2S'!$C95+(drdp!I95+drdp!R95)*'ABXY-TI2S'!$D95))</f>
        <v>-2.7151749905666682E-5</v>
      </c>
      <c r="G95" s="20">
        <f>IF(D95="SING",0,Model!$W$8*((drdp!D95+drdp!M95)*'ABXY-TI2S'!$B95+(drdp!G95+drdp!P95)*'ABXY-TI2S'!$C95+(drdp!J95+drdp!S95)*'ABXY-TI2S'!$D95))</f>
        <v>0</v>
      </c>
      <c r="H95" s="18">
        <f>IF(D95="SING",(Wellpath!K95-Wellpath!K94)/2*Model!$W$8*(-SIN(Wellpath!$M95) / GField),Model!$W$8*((drdp!B95)*'ABXY-TI2S'!$B95+(drdp!E95)*'ABXY-TI2S'!$C95+(drdp!H95)*'ABXY-TI2S'!$D95))</f>
        <v>5.0665855081175771E-5</v>
      </c>
      <c r="I95" s="18">
        <f>IF(D95="SING",(Wellpath!K95-Wellpath!K94)/2*Model!$W$8*(COS(Wellpath!$M95) / GField),Model!$W$8*((drdp!C95)*'ABXY-TI2S'!$B95+(drdp!F95)*'ABXY-TI2S'!$C95+(drdp!I95)*'ABXY-TI2S'!$D95))</f>
        <v>-1.3575874952833341E-5</v>
      </c>
      <c r="J95" s="18">
        <f>IF(D95="SING",0,Model!$W$8*((drdp!D95)*'ABXY-TI2S'!$B95+(drdp!G95)*'ABXY-TI2S'!$C95+(drdp!J95)*'ABXY-TI2S'!$D95))</f>
        <v>0</v>
      </c>
      <c r="K95" s="21">
        <f>SUM(E$3:E94)+H95</f>
        <v>-0.18566050412412852</v>
      </c>
      <c r="L95" s="21">
        <f>SUM(F$3:F94)+I95</f>
        <v>0.53921136437582107</v>
      </c>
      <c r="M95" s="21">
        <f>SUM(G$3:G94)+J95</f>
        <v>0</v>
      </c>
      <c r="N95" s="19">
        <f t="shared" si="5"/>
        <v>3.446982279162554E-2</v>
      </c>
      <c r="O95" s="19">
        <f t="shared" si="5"/>
        <v>0.29074889547203447</v>
      </c>
      <c r="P95" s="19">
        <f t="shared" si="5"/>
        <v>0</v>
      </c>
      <c r="Q95" s="19">
        <f t="shared" si="6"/>
        <v>-0.10011025373947409</v>
      </c>
      <c r="R95" s="19">
        <f t="shared" si="7"/>
        <v>0</v>
      </c>
      <c r="S95" s="19">
        <f t="shared" si="8"/>
        <v>0</v>
      </c>
    </row>
    <row r="96" spans="1:19" x14ac:dyDescent="0.25">
      <c r="A96" s="26">
        <f>Wellpath!E96</f>
        <v>2790</v>
      </c>
      <c r="B96" s="22">
        <v>0</v>
      </c>
      <c r="C96" s="22">
        <v>0</v>
      </c>
      <c r="D96" s="22">
        <f>IF(ABS(Wellpath!$L96)&lt;VerticalInc,"SING",((TAN((PI()/ 2) - Wellpath!$L96)) - TAN(Dip) * COS(Wellpath!$O96)) / GField)</f>
        <v>-1.0094613987156299E-3</v>
      </c>
      <c r="E96" s="20">
        <f>IF(D96="SING",(Wellpath!K97-Wellpath!K95)/2*Model!$W$8*(-SIN(Wellpath!M96)) / GField,Model!$W$8*((drdp!B96+drdp!K96)*'ABXY-TI2S'!$B96+(drdp!E96+drdp!N96)*'ABXY-TI2S'!$C96+(drdp!H96+drdp!Q96)*'ABXY-TI2S'!$D96))</f>
        <v>1.0133171016235154E-4</v>
      </c>
      <c r="F96" s="20">
        <f>IF(D96="SING",(Wellpath!K97-Wellpath!K95)/2*Model!$W$8*(COS(Wellpath!$M96) / GField),Model!$W$8*((drdp!C96+drdp!L96)*'ABXY-TI2S'!$B96+(drdp!F96+drdp!O96)*'ABXY-TI2S'!$C96+(drdp!I96+drdp!R96)*'ABXY-TI2S'!$D96))</f>
        <v>-2.7151749905666682E-5</v>
      </c>
      <c r="G96" s="20">
        <f>IF(D96="SING",0,Model!$W$8*((drdp!D96+drdp!M96)*'ABXY-TI2S'!$B96+(drdp!G96+drdp!P96)*'ABXY-TI2S'!$C96+(drdp!J96+drdp!S96)*'ABXY-TI2S'!$D96))</f>
        <v>0</v>
      </c>
      <c r="H96" s="18">
        <f>IF(D96="SING",(Wellpath!K96-Wellpath!K95)/2*Model!$W$8*(-SIN(Wellpath!$M96) / GField),Model!$W$8*((drdp!B96)*'ABXY-TI2S'!$B96+(drdp!E96)*'ABXY-TI2S'!$C96+(drdp!H96)*'ABXY-TI2S'!$D96))</f>
        <v>5.0665855081175771E-5</v>
      </c>
      <c r="I96" s="18">
        <f>IF(D96="SING",(Wellpath!K96-Wellpath!K95)/2*Model!$W$8*(COS(Wellpath!$M96) / GField),Model!$W$8*((drdp!C96)*'ABXY-TI2S'!$B96+(drdp!F96)*'ABXY-TI2S'!$C96+(drdp!I96)*'ABXY-TI2S'!$D96))</f>
        <v>-1.3575874952833341E-5</v>
      </c>
      <c r="J96" s="18">
        <f>IF(D96="SING",0,Model!$W$8*((drdp!D96)*'ABXY-TI2S'!$B96+(drdp!G96)*'ABXY-TI2S'!$C96+(drdp!J96)*'ABXY-TI2S'!$D96))</f>
        <v>0</v>
      </c>
      <c r="K96" s="21">
        <f>SUM(E$3:E95)+H96</f>
        <v>-0.18555917241396616</v>
      </c>
      <c r="L96" s="21">
        <f>SUM(F$3:F95)+I96</f>
        <v>0.53918421262591543</v>
      </c>
      <c r="M96" s="21">
        <f>SUM(G$3:G95)+J96</f>
        <v>0</v>
      </c>
      <c r="N96" s="19">
        <f t="shared" si="5"/>
        <v>3.4432206466956022E-2</v>
      </c>
      <c r="O96" s="19">
        <f t="shared" si="5"/>
        <v>0.29071961514502836</v>
      </c>
      <c r="P96" s="19">
        <f t="shared" si="5"/>
        <v>0</v>
      </c>
      <c r="Q96" s="19">
        <f t="shared" si="6"/>
        <v>-0.10005057627354083</v>
      </c>
      <c r="R96" s="19">
        <f t="shared" si="7"/>
        <v>0</v>
      </c>
      <c r="S96" s="19">
        <f t="shared" si="8"/>
        <v>0</v>
      </c>
    </row>
    <row r="97" spans="1:19" x14ac:dyDescent="0.25">
      <c r="A97" s="26">
        <f>Wellpath!E97</f>
        <v>2820</v>
      </c>
      <c r="B97" s="22">
        <v>0</v>
      </c>
      <c r="C97" s="22">
        <v>0</v>
      </c>
      <c r="D97" s="22">
        <f>IF(ABS(Wellpath!$L97)&lt;VerticalInc,"SING",((TAN((PI()/ 2) - Wellpath!$L97)) - TAN(Dip) * COS(Wellpath!$O97)) / GField)</f>
        <v>-1.0094613987156299E-3</v>
      </c>
      <c r="E97" s="20">
        <f>IF(D97="SING",(Wellpath!K98-Wellpath!K96)/2*Model!$W$8*(-SIN(Wellpath!M97)) / GField,Model!$W$8*((drdp!B97+drdp!K97)*'ABXY-TI2S'!$B97+(drdp!E97+drdp!N97)*'ABXY-TI2S'!$C97+(drdp!H97+drdp!Q97)*'ABXY-TI2S'!$D97))</f>
        <v>1.0133171016235154E-4</v>
      </c>
      <c r="F97" s="20">
        <f>IF(D97="SING",(Wellpath!K98-Wellpath!K96)/2*Model!$W$8*(COS(Wellpath!$M97) / GField),Model!$W$8*((drdp!C97+drdp!L97)*'ABXY-TI2S'!$B97+(drdp!F97+drdp!O97)*'ABXY-TI2S'!$C97+(drdp!I97+drdp!R97)*'ABXY-TI2S'!$D97))</f>
        <v>-2.7151749905666682E-5</v>
      </c>
      <c r="G97" s="20">
        <f>IF(D97="SING",0,Model!$W$8*((drdp!D97+drdp!M97)*'ABXY-TI2S'!$B97+(drdp!G97+drdp!P97)*'ABXY-TI2S'!$C97+(drdp!J97+drdp!S97)*'ABXY-TI2S'!$D97))</f>
        <v>0</v>
      </c>
      <c r="H97" s="18">
        <f>IF(D97="SING",(Wellpath!K97-Wellpath!K96)/2*Model!$W$8*(-SIN(Wellpath!$M97) / GField),Model!$W$8*((drdp!B97)*'ABXY-TI2S'!$B97+(drdp!E97)*'ABXY-TI2S'!$C97+(drdp!H97)*'ABXY-TI2S'!$D97))</f>
        <v>5.0665855081175771E-5</v>
      </c>
      <c r="I97" s="18">
        <f>IF(D97="SING",(Wellpath!K97-Wellpath!K96)/2*Model!$W$8*(COS(Wellpath!$M97) / GField),Model!$W$8*((drdp!C97)*'ABXY-TI2S'!$B97+(drdp!F97)*'ABXY-TI2S'!$C97+(drdp!I97)*'ABXY-TI2S'!$D97))</f>
        <v>-1.3575874952833341E-5</v>
      </c>
      <c r="J97" s="18">
        <f>IF(D97="SING",0,Model!$W$8*((drdp!D97)*'ABXY-TI2S'!$B97+(drdp!G97)*'ABXY-TI2S'!$C97+(drdp!J97)*'ABXY-TI2S'!$D97))</f>
        <v>0</v>
      </c>
      <c r="K97" s="21">
        <f>SUM(E$3:E96)+H97</f>
        <v>-0.18545784070380381</v>
      </c>
      <c r="L97" s="21">
        <f>SUM(F$3:F96)+I97</f>
        <v>0.53915706087600979</v>
      </c>
      <c r="M97" s="21">
        <f>SUM(G$3:G96)+J97</f>
        <v>0</v>
      </c>
      <c r="N97" s="19">
        <f t="shared" si="5"/>
        <v>3.439461067851747E-2</v>
      </c>
      <c r="O97" s="19">
        <f t="shared" si="5"/>
        <v>0.29069033629245733</v>
      </c>
      <c r="P97" s="19">
        <f t="shared" si="5"/>
        <v>0</v>
      </c>
      <c r="Q97" s="19">
        <f t="shared" si="6"/>
        <v>-9.9990904310274076E-2</v>
      </c>
      <c r="R97" s="19">
        <f t="shared" si="7"/>
        <v>0</v>
      </c>
      <c r="S97" s="19">
        <f t="shared" si="8"/>
        <v>0</v>
      </c>
    </row>
    <row r="98" spans="1:19" x14ac:dyDescent="0.25">
      <c r="A98" s="26">
        <f>Wellpath!E98</f>
        <v>2850</v>
      </c>
      <c r="B98" s="22">
        <v>0</v>
      </c>
      <c r="C98" s="22">
        <v>0</v>
      </c>
      <c r="D98" s="22">
        <f>IF(ABS(Wellpath!$L98)&lt;VerticalInc,"SING",((TAN((PI()/ 2) - Wellpath!$L98)) - TAN(Dip) * COS(Wellpath!$O98)) / GField)</f>
        <v>-1.0094613987156299E-3</v>
      </c>
      <c r="E98" s="20">
        <f>IF(D98="SING",(Wellpath!K99-Wellpath!K97)/2*Model!$W$8*(-SIN(Wellpath!M98)) / GField,Model!$W$8*((drdp!B98+drdp!K98)*'ABXY-TI2S'!$B98+(drdp!E98+drdp!N98)*'ABXY-TI2S'!$C98+(drdp!H98+drdp!Q98)*'ABXY-TI2S'!$D98))</f>
        <v>1.0133171016235154E-4</v>
      </c>
      <c r="F98" s="20">
        <f>IF(D98="SING",(Wellpath!K99-Wellpath!K97)/2*Model!$W$8*(COS(Wellpath!$M98) / GField),Model!$W$8*((drdp!C98+drdp!L98)*'ABXY-TI2S'!$B98+(drdp!F98+drdp!O98)*'ABXY-TI2S'!$C98+(drdp!I98+drdp!R98)*'ABXY-TI2S'!$D98))</f>
        <v>-2.7151749905666682E-5</v>
      </c>
      <c r="G98" s="20">
        <f>IF(D98="SING",0,Model!$W$8*((drdp!D98+drdp!M98)*'ABXY-TI2S'!$B98+(drdp!G98+drdp!P98)*'ABXY-TI2S'!$C98+(drdp!J98+drdp!S98)*'ABXY-TI2S'!$D98))</f>
        <v>0</v>
      </c>
      <c r="H98" s="18">
        <f>IF(D98="SING",(Wellpath!K98-Wellpath!K97)/2*Model!$W$8*(-SIN(Wellpath!$M98) / GField),Model!$W$8*((drdp!B98)*'ABXY-TI2S'!$B98+(drdp!E98)*'ABXY-TI2S'!$C98+(drdp!H98)*'ABXY-TI2S'!$D98))</f>
        <v>5.0665855081175771E-5</v>
      </c>
      <c r="I98" s="18">
        <f>IF(D98="SING",(Wellpath!K98-Wellpath!K97)/2*Model!$W$8*(COS(Wellpath!$M98) / GField),Model!$W$8*((drdp!C98)*'ABXY-TI2S'!$B98+(drdp!F98)*'ABXY-TI2S'!$C98+(drdp!I98)*'ABXY-TI2S'!$D98))</f>
        <v>-1.3575874952833341E-5</v>
      </c>
      <c r="J98" s="18">
        <f>IF(D98="SING",0,Model!$W$8*((drdp!D98)*'ABXY-TI2S'!$B98+(drdp!G98)*'ABXY-TI2S'!$C98+(drdp!J98)*'ABXY-TI2S'!$D98))</f>
        <v>0</v>
      </c>
      <c r="K98" s="21">
        <f>SUM(E$3:E97)+H98</f>
        <v>-0.18535650899364145</v>
      </c>
      <c r="L98" s="21">
        <f>SUM(F$3:F97)+I98</f>
        <v>0.53912990912610415</v>
      </c>
      <c r="M98" s="21">
        <f>SUM(G$3:G97)+J98</f>
        <v>0</v>
      </c>
      <c r="N98" s="19">
        <f t="shared" si="5"/>
        <v>3.4357035426309884E-2</v>
      </c>
      <c r="O98" s="19">
        <f t="shared" si="5"/>
        <v>0.29066105891432131</v>
      </c>
      <c r="P98" s="19">
        <f t="shared" si="5"/>
        <v>0</v>
      </c>
      <c r="Q98" s="19">
        <f t="shared" si="6"/>
        <v>-9.9931237849673824E-2</v>
      </c>
      <c r="R98" s="19">
        <f t="shared" si="7"/>
        <v>0</v>
      </c>
      <c r="S98" s="19">
        <f t="shared" si="8"/>
        <v>0</v>
      </c>
    </row>
    <row r="99" spans="1:19" x14ac:dyDescent="0.25">
      <c r="A99" s="26">
        <f>Wellpath!E99</f>
        <v>2880</v>
      </c>
      <c r="B99" s="22">
        <v>0</v>
      </c>
      <c r="C99" s="22">
        <v>0</v>
      </c>
      <c r="D99" s="22">
        <f>IF(ABS(Wellpath!$L99)&lt;VerticalInc,"SING",((TAN((PI()/ 2) - Wellpath!$L99)) - TAN(Dip) * COS(Wellpath!$O99)) / GField)</f>
        <v>-1.0094613987156299E-3</v>
      </c>
      <c r="E99" s="20">
        <f>IF(D99="SING",(Wellpath!K100-Wellpath!K98)/2*Model!$W$8*(-SIN(Wellpath!M99)) / GField,Model!$W$8*((drdp!B99+drdp!K99)*'ABXY-TI2S'!$B99+(drdp!E99+drdp!N99)*'ABXY-TI2S'!$C99+(drdp!H99+drdp!Q99)*'ABXY-TI2S'!$D99))</f>
        <v>1.0133171016235154E-4</v>
      </c>
      <c r="F99" s="20">
        <f>IF(D99="SING",(Wellpath!K100-Wellpath!K98)/2*Model!$W$8*(COS(Wellpath!$M99) / GField),Model!$W$8*((drdp!C99+drdp!L99)*'ABXY-TI2S'!$B99+(drdp!F99+drdp!O99)*'ABXY-TI2S'!$C99+(drdp!I99+drdp!R99)*'ABXY-TI2S'!$D99))</f>
        <v>-2.7151749905666682E-5</v>
      </c>
      <c r="G99" s="20">
        <f>IF(D99="SING",0,Model!$W$8*((drdp!D99+drdp!M99)*'ABXY-TI2S'!$B99+(drdp!G99+drdp!P99)*'ABXY-TI2S'!$C99+(drdp!J99+drdp!S99)*'ABXY-TI2S'!$D99))</f>
        <v>0</v>
      </c>
      <c r="H99" s="18">
        <f>IF(D99="SING",(Wellpath!K99-Wellpath!K98)/2*Model!$W$8*(-SIN(Wellpath!$M99) / GField),Model!$W$8*((drdp!B99)*'ABXY-TI2S'!$B99+(drdp!E99)*'ABXY-TI2S'!$C99+(drdp!H99)*'ABXY-TI2S'!$D99))</f>
        <v>5.0665855081175771E-5</v>
      </c>
      <c r="I99" s="18">
        <f>IF(D99="SING",(Wellpath!K99-Wellpath!K98)/2*Model!$W$8*(COS(Wellpath!$M99) / GField),Model!$W$8*((drdp!C99)*'ABXY-TI2S'!$B99+(drdp!F99)*'ABXY-TI2S'!$C99+(drdp!I99)*'ABXY-TI2S'!$D99))</f>
        <v>-1.3575874952833341E-5</v>
      </c>
      <c r="J99" s="18">
        <f>IF(D99="SING",0,Model!$W$8*((drdp!D99)*'ABXY-TI2S'!$B99+(drdp!G99)*'ABXY-TI2S'!$C99+(drdp!J99)*'ABXY-TI2S'!$D99))</f>
        <v>0</v>
      </c>
      <c r="K99" s="21">
        <f>SUM(E$3:E98)+H99</f>
        <v>-0.18525517728347909</v>
      </c>
      <c r="L99" s="21">
        <f>SUM(F$3:F98)+I99</f>
        <v>0.5391027573761985</v>
      </c>
      <c r="M99" s="21">
        <f>SUM(G$3:G98)+J99</f>
        <v>0</v>
      </c>
      <c r="N99" s="19">
        <f t="shared" si="5"/>
        <v>3.4319480710333271E-2</v>
      </c>
      <c r="O99" s="19">
        <f t="shared" si="5"/>
        <v>0.29063178301062037</v>
      </c>
      <c r="P99" s="19">
        <f t="shared" si="5"/>
        <v>0</v>
      </c>
      <c r="Q99" s="19">
        <f t="shared" si="6"/>
        <v>-9.9871576891740074E-2</v>
      </c>
      <c r="R99" s="19">
        <f t="shared" si="7"/>
        <v>0</v>
      </c>
      <c r="S99" s="19">
        <f t="shared" si="8"/>
        <v>0</v>
      </c>
    </row>
    <row r="100" spans="1:19" x14ac:dyDescent="0.25">
      <c r="A100" s="26">
        <f>Wellpath!E100</f>
        <v>2910</v>
      </c>
      <c r="B100" s="22">
        <v>0</v>
      </c>
      <c r="C100" s="22">
        <v>0</v>
      </c>
      <c r="D100" s="22">
        <f>IF(ABS(Wellpath!$L100)&lt;VerticalInc,"SING",((TAN((PI()/ 2) - Wellpath!$L100)) - TAN(Dip) * COS(Wellpath!$O100)) / GField)</f>
        <v>-1.0094613987156299E-3</v>
      </c>
      <c r="E100" s="20">
        <f>IF(D100="SING",(Wellpath!K101-Wellpath!K99)/2*Model!$W$8*(-SIN(Wellpath!M100)) / GField,Model!$W$8*((drdp!B100+drdp!K100)*'ABXY-TI2S'!$B100+(drdp!E100+drdp!N100)*'ABXY-TI2S'!$C100+(drdp!H100+drdp!Q100)*'ABXY-TI2S'!$D100))</f>
        <v>1.0133171016235154E-4</v>
      </c>
      <c r="F100" s="20">
        <f>IF(D100="SING",(Wellpath!K101-Wellpath!K99)/2*Model!$W$8*(COS(Wellpath!$M100) / GField),Model!$W$8*((drdp!C100+drdp!L100)*'ABXY-TI2S'!$B100+(drdp!F100+drdp!O100)*'ABXY-TI2S'!$C100+(drdp!I100+drdp!R100)*'ABXY-TI2S'!$D100))</f>
        <v>-2.7151749905666682E-5</v>
      </c>
      <c r="G100" s="20">
        <f>IF(D100="SING",0,Model!$W$8*((drdp!D100+drdp!M100)*'ABXY-TI2S'!$B100+(drdp!G100+drdp!P100)*'ABXY-TI2S'!$C100+(drdp!J100+drdp!S100)*'ABXY-TI2S'!$D100))</f>
        <v>0</v>
      </c>
      <c r="H100" s="18">
        <f>IF(D100="SING",(Wellpath!K100-Wellpath!K99)/2*Model!$W$8*(-SIN(Wellpath!$M100) / GField),Model!$W$8*((drdp!B100)*'ABXY-TI2S'!$B100+(drdp!E100)*'ABXY-TI2S'!$C100+(drdp!H100)*'ABXY-TI2S'!$D100))</f>
        <v>5.0665855081175771E-5</v>
      </c>
      <c r="I100" s="18">
        <f>IF(D100="SING",(Wellpath!K100-Wellpath!K99)/2*Model!$W$8*(COS(Wellpath!$M100) / GField),Model!$W$8*((drdp!C100)*'ABXY-TI2S'!$B100+(drdp!F100)*'ABXY-TI2S'!$C100+(drdp!I100)*'ABXY-TI2S'!$D100))</f>
        <v>-1.3575874952833341E-5</v>
      </c>
      <c r="J100" s="18">
        <f>IF(D100="SING",0,Model!$W$8*((drdp!D100)*'ABXY-TI2S'!$B100+(drdp!G100)*'ABXY-TI2S'!$C100+(drdp!J100)*'ABXY-TI2S'!$D100))</f>
        <v>0</v>
      </c>
      <c r="K100" s="21">
        <f>SUM(E$3:E99)+H100</f>
        <v>-0.18515384557331674</v>
      </c>
      <c r="L100" s="21">
        <f>SUM(F$3:F99)+I100</f>
        <v>0.53907560562629286</v>
      </c>
      <c r="M100" s="21">
        <f>SUM(G$3:G99)+J100</f>
        <v>0</v>
      </c>
      <c r="N100" s="19">
        <f t="shared" si="5"/>
        <v>3.4281946530587623E-2</v>
      </c>
      <c r="O100" s="19">
        <f t="shared" si="5"/>
        <v>0.29060250858135445</v>
      </c>
      <c r="P100" s="19">
        <f t="shared" si="5"/>
        <v>0</v>
      </c>
      <c r="Q100" s="19">
        <f t="shared" si="6"/>
        <v>-9.9811921436472828E-2</v>
      </c>
      <c r="R100" s="19">
        <f t="shared" si="7"/>
        <v>0</v>
      </c>
      <c r="S100" s="19">
        <f t="shared" si="8"/>
        <v>0</v>
      </c>
    </row>
    <row r="101" spans="1:19" x14ac:dyDescent="0.25">
      <c r="A101" s="26">
        <f>Wellpath!E101</f>
        <v>2940</v>
      </c>
      <c r="B101" s="22">
        <v>0</v>
      </c>
      <c r="C101" s="22">
        <v>0</v>
      </c>
      <c r="D101" s="22">
        <f>IF(ABS(Wellpath!$L101)&lt;VerticalInc,"SING",((TAN((PI()/ 2) - Wellpath!$L101)) - TAN(Dip) * COS(Wellpath!$O101)) / GField)</f>
        <v>-1.0094613987156299E-3</v>
      </c>
      <c r="E101" s="20">
        <f>IF(D101="SING",(Wellpath!K102-Wellpath!K100)/2*Model!$W$8*(-SIN(Wellpath!M101)) / GField,Model!$W$8*((drdp!B101+drdp!K101)*'ABXY-TI2S'!$B101+(drdp!E101+drdp!N101)*'ABXY-TI2S'!$C101+(drdp!H101+drdp!Q101)*'ABXY-TI2S'!$D101))</f>
        <v>1.0133171016235154E-4</v>
      </c>
      <c r="F101" s="20">
        <f>IF(D101="SING",(Wellpath!K102-Wellpath!K100)/2*Model!$W$8*(COS(Wellpath!$M101) / GField),Model!$W$8*((drdp!C101+drdp!L101)*'ABXY-TI2S'!$B101+(drdp!F101+drdp!O101)*'ABXY-TI2S'!$C101+(drdp!I101+drdp!R101)*'ABXY-TI2S'!$D101))</f>
        <v>-2.7151749905666682E-5</v>
      </c>
      <c r="G101" s="20">
        <f>IF(D101="SING",0,Model!$W$8*((drdp!D101+drdp!M101)*'ABXY-TI2S'!$B101+(drdp!G101+drdp!P101)*'ABXY-TI2S'!$C101+(drdp!J101+drdp!S101)*'ABXY-TI2S'!$D101))</f>
        <v>0</v>
      </c>
      <c r="H101" s="18">
        <f>IF(D101="SING",(Wellpath!K101-Wellpath!K100)/2*Model!$W$8*(-SIN(Wellpath!$M101) / GField),Model!$W$8*((drdp!B101)*'ABXY-TI2S'!$B101+(drdp!E101)*'ABXY-TI2S'!$C101+(drdp!H101)*'ABXY-TI2S'!$D101))</f>
        <v>5.0665855081175771E-5</v>
      </c>
      <c r="I101" s="18">
        <f>IF(D101="SING",(Wellpath!K101-Wellpath!K100)/2*Model!$W$8*(COS(Wellpath!$M101) / GField),Model!$W$8*((drdp!C101)*'ABXY-TI2S'!$B101+(drdp!F101)*'ABXY-TI2S'!$C101+(drdp!I101)*'ABXY-TI2S'!$D101))</f>
        <v>-1.3575874952833341E-5</v>
      </c>
      <c r="J101" s="18">
        <f>IF(D101="SING",0,Model!$W$8*((drdp!D101)*'ABXY-TI2S'!$B101+(drdp!G101)*'ABXY-TI2S'!$C101+(drdp!J101)*'ABXY-TI2S'!$D101))</f>
        <v>0</v>
      </c>
      <c r="K101" s="21">
        <f>SUM(E$3:E100)+H101</f>
        <v>-0.18505251386315438</v>
      </c>
      <c r="L101" s="21">
        <f>SUM(F$3:F100)+I101</f>
        <v>0.53904845387638722</v>
      </c>
      <c r="M101" s="21">
        <f>SUM(G$3:G100)+J101</f>
        <v>0</v>
      </c>
      <c r="N101" s="19">
        <f t="shared" si="5"/>
        <v>3.4244432887072948E-2</v>
      </c>
      <c r="O101" s="19">
        <f t="shared" si="5"/>
        <v>0.29057323562652354</v>
      </c>
      <c r="P101" s="19">
        <f t="shared" si="5"/>
        <v>0</v>
      </c>
      <c r="Q101" s="19">
        <f t="shared" si="6"/>
        <v>-9.9752271483872085E-2</v>
      </c>
      <c r="R101" s="19">
        <f t="shared" si="7"/>
        <v>0</v>
      </c>
      <c r="S101" s="19">
        <f t="shared" si="8"/>
        <v>0</v>
      </c>
    </row>
    <row r="102" spans="1:19" x14ac:dyDescent="0.25">
      <c r="A102" s="26">
        <f>Wellpath!E102</f>
        <v>2970</v>
      </c>
      <c r="B102" s="22">
        <v>0</v>
      </c>
      <c r="C102" s="22">
        <v>0</v>
      </c>
      <c r="D102" s="22">
        <f>IF(ABS(Wellpath!$L102)&lt;VerticalInc,"SING",((TAN((PI()/ 2) - Wellpath!$L102)) - TAN(Dip) * COS(Wellpath!$O102)) / GField)</f>
        <v>-1.0094613987156299E-3</v>
      </c>
      <c r="E102" s="20">
        <f>IF(D102="SING",(Wellpath!K103-Wellpath!K101)/2*Model!$W$8*(-SIN(Wellpath!M102)) / GField,Model!$W$8*((drdp!B102+drdp!K102)*'ABXY-TI2S'!$B102+(drdp!E102+drdp!N102)*'ABXY-TI2S'!$C102+(drdp!H102+drdp!Q102)*'ABXY-TI2S'!$D102))</f>
        <v>1.0133171016235154E-4</v>
      </c>
      <c r="F102" s="20">
        <f>IF(D102="SING",(Wellpath!K103-Wellpath!K101)/2*Model!$W$8*(COS(Wellpath!$M102) / GField),Model!$W$8*((drdp!C102+drdp!L102)*'ABXY-TI2S'!$B102+(drdp!F102+drdp!O102)*'ABXY-TI2S'!$C102+(drdp!I102+drdp!R102)*'ABXY-TI2S'!$D102))</f>
        <v>-2.7151749905666682E-5</v>
      </c>
      <c r="G102" s="20">
        <f>IF(D102="SING",0,Model!$W$8*((drdp!D102+drdp!M102)*'ABXY-TI2S'!$B102+(drdp!G102+drdp!P102)*'ABXY-TI2S'!$C102+(drdp!J102+drdp!S102)*'ABXY-TI2S'!$D102))</f>
        <v>0</v>
      </c>
      <c r="H102" s="18">
        <f>IF(D102="SING",(Wellpath!K102-Wellpath!K101)/2*Model!$W$8*(-SIN(Wellpath!$M102) / GField),Model!$W$8*((drdp!B102)*'ABXY-TI2S'!$B102+(drdp!E102)*'ABXY-TI2S'!$C102+(drdp!H102)*'ABXY-TI2S'!$D102))</f>
        <v>5.0665855081175771E-5</v>
      </c>
      <c r="I102" s="18">
        <f>IF(D102="SING",(Wellpath!K102-Wellpath!K101)/2*Model!$W$8*(COS(Wellpath!$M102) / GField),Model!$W$8*((drdp!C102)*'ABXY-TI2S'!$B102+(drdp!F102)*'ABXY-TI2S'!$C102+(drdp!I102)*'ABXY-TI2S'!$D102))</f>
        <v>-1.3575874952833341E-5</v>
      </c>
      <c r="J102" s="18">
        <f>IF(D102="SING",0,Model!$W$8*((drdp!D102)*'ABXY-TI2S'!$B102+(drdp!G102)*'ABXY-TI2S'!$C102+(drdp!J102)*'ABXY-TI2S'!$D102))</f>
        <v>0</v>
      </c>
      <c r="K102" s="21">
        <f>SUM(E$3:E101)+H102</f>
        <v>-0.18495118215299203</v>
      </c>
      <c r="L102" s="21">
        <f>SUM(F$3:F101)+I102</f>
        <v>0.53902130212648158</v>
      </c>
      <c r="M102" s="21">
        <f>SUM(G$3:G101)+J102</f>
        <v>0</v>
      </c>
      <c r="N102" s="19">
        <f t="shared" si="5"/>
        <v>3.4206939779789239E-2</v>
      </c>
      <c r="O102" s="19">
        <f t="shared" si="5"/>
        <v>0.29054396414612776</v>
      </c>
      <c r="P102" s="19">
        <f t="shared" si="5"/>
        <v>0</v>
      </c>
      <c r="Q102" s="19">
        <f t="shared" si="6"/>
        <v>-9.9692627033937845E-2</v>
      </c>
      <c r="R102" s="19">
        <f t="shared" si="7"/>
        <v>0</v>
      </c>
      <c r="S102" s="19">
        <f t="shared" si="8"/>
        <v>0</v>
      </c>
    </row>
    <row r="103" spans="1:19" x14ac:dyDescent="0.25">
      <c r="A103" s="26">
        <f>Wellpath!E103</f>
        <v>3000</v>
      </c>
      <c r="B103" s="22">
        <v>0</v>
      </c>
      <c r="C103" s="22">
        <v>0</v>
      </c>
      <c r="D103" s="22">
        <f>IF(ABS(Wellpath!$L103)&lt;VerticalInc,"SING",((TAN((PI()/ 2) - Wellpath!$L103)) - TAN(Dip) * COS(Wellpath!$O103)) / GField)</f>
        <v>-1.0094613987156299E-3</v>
      </c>
      <c r="E103" s="20">
        <f>IF(D103="SING",(Wellpath!K104-Wellpath!K102)/2*Model!$W$8*(-SIN(Wellpath!M103)) / GField,Model!$W$8*((drdp!B103+drdp!K103)*'ABXY-TI2S'!$B103+(drdp!E103+drdp!N103)*'ABXY-TI2S'!$C103+(drdp!H103+drdp!Q103)*'ABXY-TI2S'!$D103))</f>
        <v>1.0133171016235154E-4</v>
      </c>
      <c r="F103" s="20">
        <f>IF(D103="SING",(Wellpath!K104-Wellpath!K102)/2*Model!$W$8*(COS(Wellpath!$M103) / GField),Model!$W$8*((drdp!C103+drdp!L103)*'ABXY-TI2S'!$B103+(drdp!F103+drdp!O103)*'ABXY-TI2S'!$C103+(drdp!I103+drdp!R103)*'ABXY-TI2S'!$D103))</f>
        <v>-2.7151749905666682E-5</v>
      </c>
      <c r="G103" s="20">
        <f>IF(D103="SING",0,Model!$W$8*((drdp!D103+drdp!M103)*'ABXY-TI2S'!$B103+(drdp!G103+drdp!P103)*'ABXY-TI2S'!$C103+(drdp!J103+drdp!S103)*'ABXY-TI2S'!$D103))</f>
        <v>0</v>
      </c>
      <c r="H103" s="18">
        <f>IF(D103="SING",(Wellpath!K103-Wellpath!K102)/2*Model!$W$8*(-SIN(Wellpath!$M103) / GField),Model!$W$8*((drdp!B103)*'ABXY-TI2S'!$B103+(drdp!E103)*'ABXY-TI2S'!$C103+(drdp!H103)*'ABXY-TI2S'!$D103))</f>
        <v>5.0665855081175771E-5</v>
      </c>
      <c r="I103" s="18">
        <f>IF(D103="SING",(Wellpath!K103-Wellpath!K102)/2*Model!$W$8*(COS(Wellpath!$M103) / GField),Model!$W$8*((drdp!C103)*'ABXY-TI2S'!$B103+(drdp!F103)*'ABXY-TI2S'!$C103+(drdp!I103)*'ABXY-TI2S'!$D103))</f>
        <v>-1.3575874952833341E-5</v>
      </c>
      <c r="J103" s="18">
        <f>IF(D103="SING",0,Model!$W$8*((drdp!D103)*'ABXY-TI2S'!$B103+(drdp!G103)*'ABXY-TI2S'!$C103+(drdp!J103)*'ABXY-TI2S'!$D103))</f>
        <v>0</v>
      </c>
      <c r="K103" s="21">
        <f>SUM(E$3:E102)+H103</f>
        <v>-0.18484985044282967</v>
      </c>
      <c r="L103" s="21">
        <f>SUM(F$3:F102)+I103</f>
        <v>0.53899415037657594</v>
      </c>
      <c r="M103" s="21">
        <f>SUM(G$3:G102)+J103</f>
        <v>0</v>
      </c>
      <c r="N103" s="19">
        <f t="shared" si="5"/>
        <v>3.4169467208736495E-2</v>
      </c>
      <c r="O103" s="19">
        <f t="shared" si="5"/>
        <v>0.29051469414016695</v>
      </c>
      <c r="P103" s="19">
        <f t="shared" si="5"/>
        <v>0</v>
      </c>
      <c r="Q103" s="19">
        <f t="shared" si="6"/>
        <v>-9.9632988086670107E-2</v>
      </c>
      <c r="R103" s="19">
        <f t="shared" si="7"/>
        <v>0</v>
      </c>
      <c r="S103" s="19">
        <f t="shared" si="8"/>
        <v>0</v>
      </c>
    </row>
    <row r="104" spans="1:19" x14ac:dyDescent="0.25">
      <c r="A104" s="26">
        <f>Wellpath!E104</f>
        <v>3030</v>
      </c>
      <c r="B104" s="22">
        <v>0</v>
      </c>
      <c r="C104" s="22">
        <v>0</v>
      </c>
      <c r="D104" s="22">
        <f>IF(ABS(Wellpath!$L104)&lt;VerticalInc,"SING",((TAN((PI()/ 2) - Wellpath!$L104)) - TAN(Dip) * COS(Wellpath!$O104)) / GField)</f>
        <v>-1.0094613987156299E-3</v>
      </c>
      <c r="E104" s="20">
        <f>IF(D104="SING",(Wellpath!K105-Wellpath!K103)/2*Model!$W$8*(-SIN(Wellpath!M104)) / GField,Model!$W$8*((drdp!B104+drdp!K104)*'ABXY-TI2S'!$B104+(drdp!E104+drdp!N104)*'ABXY-TI2S'!$C104+(drdp!H104+drdp!Q104)*'ABXY-TI2S'!$D104))</f>
        <v>1.0133171016235154E-4</v>
      </c>
      <c r="F104" s="20">
        <f>IF(D104="SING",(Wellpath!K105-Wellpath!K103)/2*Model!$W$8*(COS(Wellpath!$M104) / GField),Model!$W$8*((drdp!C104+drdp!L104)*'ABXY-TI2S'!$B104+(drdp!F104+drdp!O104)*'ABXY-TI2S'!$C104+(drdp!I104+drdp!R104)*'ABXY-TI2S'!$D104))</f>
        <v>-2.7151749905666682E-5</v>
      </c>
      <c r="G104" s="20">
        <f>IF(D104="SING",0,Model!$W$8*((drdp!D104+drdp!M104)*'ABXY-TI2S'!$B104+(drdp!G104+drdp!P104)*'ABXY-TI2S'!$C104+(drdp!J104+drdp!S104)*'ABXY-TI2S'!$D104))</f>
        <v>0</v>
      </c>
      <c r="H104" s="18">
        <f>IF(D104="SING",(Wellpath!K104-Wellpath!K103)/2*Model!$W$8*(-SIN(Wellpath!$M104) / GField),Model!$W$8*((drdp!B104)*'ABXY-TI2S'!$B104+(drdp!E104)*'ABXY-TI2S'!$C104+(drdp!H104)*'ABXY-TI2S'!$D104))</f>
        <v>5.0665855081175771E-5</v>
      </c>
      <c r="I104" s="18">
        <f>IF(D104="SING",(Wellpath!K104-Wellpath!K103)/2*Model!$W$8*(COS(Wellpath!$M104) / GField),Model!$W$8*((drdp!C104)*'ABXY-TI2S'!$B104+(drdp!F104)*'ABXY-TI2S'!$C104+(drdp!I104)*'ABXY-TI2S'!$D104))</f>
        <v>-1.3575874952833341E-5</v>
      </c>
      <c r="J104" s="18">
        <f>IF(D104="SING",0,Model!$W$8*((drdp!D104)*'ABXY-TI2S'!$B104+(drdp!G104)*'ABXY-TI2S'!$C104+(drdp!J104)*'ABXY-TI2S'!$D104))</f>
        <v>0</v>
      </c>
      <c r="K104" s="21">
        <f>SUM(E$3:E103)+H104</f>
        <v>-0.18474851873266732</v>
      </c>
      <c r="L104" s="21">
        <f>SUM(F$3:F103)+I104</f>
        <v>0.5389669986266703</v>
      </c>
      <c r="M104" s="21">
        <f>SUM(G$3:G103)+J104</f>
        <v>0</v>
      </c>
      <c r="N104" s="19">
        <f t="shared" si="5"/>
        <v>3.4132015173914725E-2</v>
      </c>
      <c r="O104" s="19">
        <f t="shared" si="5"/>
        <v>0.29048542560864121</v>
      </c>
      <c r="P104" s="19">
        <f t="shared" si="5"/>
        <v>0</v>
      </c>
      <c r="Q104" s="19">
        <f t="shared" si="6"/>
        <v>-9.9573354642068873E-2</v>
      </c>
      <c r="R104" s="19">
        <f t="shared" si="7"/>
        <v>0</v>
      </c>
      <c r="S104" s="19">
        <f t="shared" si="8"/>
        <v>0</v>
      </c>
    </row>
    <row r="105" spans="1:19" x14ac:dyDescent="0.25">
      <c r="A105" s="26">
        <f>Wellpath!E105</f>
        <v>3060</v>
      </c>
      <c r="B105" s="22">
        <v>0</v>
      </c>
      <c r="C105" s="22">
        <v>0</v>
      </c>
      <c r="D105" s="22">
        <f>IF(ABS(Wellpath!$L105)&lt;VerticalInc,"SING",((TAN((PI()/ 2) - Wellpath!$L105)) - TAN(Dip) * COS(Wellpath!$O105)) / GField)</f>
        <v>-1.0094613987156299E-3</v>
      </c>
      <c r="E105" s="20">
        <f>IF(D105="SING",(Wellpath!K106-Wellpath!K104)/2*Model!$W$8*(-SIN(Wellpath!M105)) / GField,Model!$W$8*((drdp!B105+drdp!K105)*'ABXY-TI2S'!$B105+(drdp!E105+drdp!N105)*'ABXY-TI2S'!$C105+(drdp!H105+drdp!Q105)*'ABXY-TI2S'!$D105))</f>
        <v>1.0133171016235154E-4</v>
      </c>
      <c r="F105" s="20">
        <f>IF(D105="SING",(Wellpath!K106-Wellpath!K104)/2*Model!$W$8*(COS(Wellpath!$M105) / GField),Model!$W$8*((drdp!C105+drdp!L105)*'ABXY-TI2S'!$B105+(drdp!F105+drdp!O105)*'ABXY-TI2S'!$C105+(drdp!I105+drdp!R105)*'ABXY-TI2S'!$D105))</f>
        <v>-2.7151749905666682E-5</v>
      </c>
      <c r="G105" s="20">
        <f>IF(D105="SING",0,Model!$W$8*((drdp!D105+drdp!M105)*'ABXY-TI2S'!$B105+(drdp!G105+drdp!P105)*'ABXY-TI2S'!$C105+(drdp!J105+drdp!S105)*'ABXY-TI2S'!$D105))</f>
        <v>0</v>
      </c>
      <c r="H105" s="18">
        <f>IF(D105="SING",(Wellpath!K105-Wellpath!K104)/2*Model!$W$8*(-SIN(Wellpath!$M105) / GField),Model!$W$8*((drdp!B105)*'ABXY-TI2S'!$B105+(drdp!E105)*'ABXY-TI2S'!$C105+(drdp!H105)*'ABXY-TI2S'!$D105))</f>
        <v>5.0665855081175771E-5</v>
      </c>
      <c r="I105" s="18">
        <f>IF(D105="SING",(Wellpath!K105-Wellpath!K104)/2*Model!$W$8*(COS(Wellpath!$M105) / GField),Model!$W$8*((drdp!C105)*'ABXY-TI2S'!$B105+(drdp!F105)*'ABXY-TI2S'!$C105+(drdp!I105)*'ABXY-TI2S'!$D105))</f>
        <v>-1.3575874952833341E-5</v>
      </c>
      <c r="J105" s="18">
        <f>IF(D105="SING",0,Model!$W$8*((drdp!D105)*'ABXY-TI2S'!$B105+(drdp!G105)*'ABXY-TI2S'!$C105+(drdp!J105)*'ABXY-TI2S'!$D105))</f>
        <v>0</v>
      </c>
      <c r="K105" s="21">
        <f>SUM(E$3:E104)+H105</f>
        <v>-0.18464718702250496</v>
      </c>
      <c r="L105" s="21">
        <f>SUM(F$3:F104)+I105</f>
        <v>0.53893984687676466</v>
      </c>
      <c r="M105" s="21">
        <f>SUM(G$3:G104)+J105</f>
        <v>0</v>
      </c>
      <c r="N105" s="19">
        <f t="shared" si="5"/>
        <v>3.4094583675323926E-2</v>
      </c>
      <c r="O105" s="19">
        <f t="shared" si="5"/>
        <v>0.29045615855155055</v>
      </c>
      <c r="P105" s="19">
        <f t="shared" si="5"/>
        <v>0</v>
      </c>
      <c r="Q105" s="19">
        <f t="shared" si="6"/>
        <v>-9.9513726700134156E-2</v>
      </c>
      <c r="R105" s="19">
        <f t="shared" si="7"/>
        <v>0</v>
      </c>
      <c r="S105" s="19">
        <f t="shared" si="8"/>
        <v>0</v>
      </c>
    </row>
    <row r="106" spans="1:19" x14ac:dyDescent="0.25">
      <c r="A106" s="26">
        <f>Wellpath!E106</f>
        <v>3090</v>
      </c>
      <c r="B106" s="22">
        <v>0</v>
      </c>
      <c r="C106" s="22">
        <v>0</v>
      </c>
      <c r="D106" s="22">
        <f>IF(ABS(Wellpath!$L106)&lt;VerticalInc,"SING",((TAN((PI()/ 2) - Wellpath!$L106)) - TAN(Dip) * COS(Wellpath!$O106)) / GField)</f>
        <v>-1.0094613987156299E-3</v>
      </c>
      <c r="E106" s="20">
        <f>IF(D106="SING",(Wellpath!K107-Wellpath!K105)/2*Model!$W$8*(-SIN(Wellpath!M106)) / GField,Model!$W$8*((drdp!B106+drdp!K106)*'ABXY-TI2S'!$B106+(drdp!E106+drdp!N106)*'ABXY-TI2S'!$C106+(drdp!H106+drdp!Q106)*'ABXY-TI2S'!$D106))</f>
        <v>1.0133171016235154E-4</v>
      </c>
      <c r="F106" s="20">
        <f>IF(D106="SING",(Wellpath!K107-Wellpath!K105)/2*Model!$W$8*(COS(Wellpath!$M106) / GField),Model!$W$8*((drdp!C106+drdp!L106)*'ABXY-TI2S'!$B106+(drdp!F106+drdp!O106)*'ABXY-TI2S'!$C106+(drdp!I106+drdp!R106)*'ABXY-TI2S'!$D106))</f>
        <v>-2.7151749905666682E-5</v>
      </c>
      <c r="G106" s="20">
        <f>IF(D106="SING",0,Model!$W$8*((drdp!D106+drdp!M106)*'ABXY-TI2S'!$B106+(drdp!G106+drdp!P106)*'ABXY-TI2S'!$C106+(drdp!J106+drdp!S106)*'ABXY-TI2S'!$D106))</f>
        <v>0</v>
      </c>
      <c r="H106" s="18">
        <f>IF(D106="SING",(Wellpath!K106-Wellpath!K105)/2*Model!$W$8*(-SIN(Wellpath!$M106) / GField),Model!$W$8*((drdp!B106)*'ABXY-TI2S'!$B106+(drdp!E106)*'ABXY-TI2S'!$C106+(drdp!H106)*'ABXY-TI2S'!$D106))</f>
        <v>5.0665855081175771E-5</v>
      </c>
      <c r="I106" s="18">
        <f>IF(D106="SING",(Wellpath!K106-Wellpath!K105)/2*Model!$W$8*(COS(Wellpath!$M106) / GField),Model!$W$8*((drdp!C106)*'ABXY-TI2S'!$B106+(drdp!F106)*'ABXY-TI2S'!$C106+(drdp!I106)*'ABXY-TI2S'!$D106))</f>
        <v>-1.3575874952833341E-5</v>
      </c>
      <c r="J106" s="18">
        <f>IF(D106="SING",0,Model!$W$8*((drdp!D106)*'ABXY-TI2S'!$B106+(drdp!G106)*'ABXY-TI2S'!$C106+(drdp!J106)*'ABXY-TI2S'!$D106))</f>
        <v>0</v>
      </c>
      <c r="K106" s="21">
        <f>SUM(E$3:E105)+H106</f>
        <v>-0.1845458553123426</v>
      </c>
      <c r="L106" s="21">
        <f>SUM(F$3:F105)+I106</f>
        <v>0.53891269512685902</v>
      </c>
      <c r="M106" s="21">
        <f>SUM(G$3:G105)+J106</f>
        <v>0</v>
      </c>
      <c r="N106" s="19">
        <f t="shared" si="5"/>
        <v>3.4057172712964094E-2</v>
      </c>
      <c r="O106" s="19">
        <f t="shared" si="5"/>
        <v>0.2904268929688949</v>
      </c>
      <c r="P106" s="19">
        <f t="shared" si="5"/>
        <v>0</v>
      </c>
      <c r="Q106" s="19">
        <f t="shared" si="6"/>
        <v>-9.9454104260865928E-2</v>
      </c>
      <c r="R106" s="19">
        <f t="shared" si="7"/>
        <v>0</v>
      </c>
      <c r="S106" s="19">
        <f t="shared" si="8"/>
        <v>0</v>
      </c>
    </row>
    <row r="107" spans="1:19" x14ac:dyDescent="0.25">
      <c r="A107" s="26">
        <f>Wellpath!E107</f>
        <v>3120</v>
      </c>
      <c r="B107" s="22">
        <v>0</v>
      </c>
      <c r="C107" s="22">
        <v>0</v>
      </c>
      <c r="D107" s="22">
        <f>IF(ABS(Wellpath!$L107)&lt;VerticalInc,"SING",((TAN((PI()/ 2) - Wellpath!$L107)) - TAN(Dip) * COS(Wellpath!$O107)) / GField)</f>
        <v>-1.0094613987156299E-3</v>
      </c>
      <c r="E107" s="20">
        <f>IF(D107="SING",(Wellpath!K108-Wellpath!K106)/2*Model!$W$8*(-SIN(Wellpath!M107)) / GField,Model!$W$8*((drdp!B107+drdp!K107)*'ABXY-TI2S'!$B107+(drdp!E107+drdp!N107)*'ABXY-TI2S'!$C107+(drdp!H107+drdp!Q107)*'ABXY-TI2S'!$D107))</f>
        <v>1.0133171016235154E-4</v>
      </c>
      <c r="F107" s="20">
        <f>IF(D107="SING",(Wellpath!K108-Wellpath!K106)/2*Model!$W$8*(COS(Wellpath!$M107) / GField),Model!$W$8*((drdp!C107+drdp!L107)*'ABXY-TI2S'!$B107+(drdp!F107+drdp!O107)*'ABXY-TI2S'!$C107+(drdp!I107+drdp!R107)*'ABXY-TI2S'!$D107))</f>
        <v>-2.7151749905666682E-5</v>
      </c>
      <c r="G107" s="20">
        <f>IF(D107="SING",0,Model!$W$8*((drdp!D107+drdp!M107)*'ABXY-TI2S'!$B107+(drdp!G107+drdp!P107)*'ABXY-TI2S'!$C107+(drdp!J107+drdp!S107)*'ABXY-TI2S'!$D107))</f>
        <v>0</v>
      </c>
      <c r="H107" s="18">
        <f>IF(D107="SING",(Wellpath!K107-Wellpath!K106)/2*Model!$W$8*(-SIN(Wellpath!$M107) / GField),Model!$W$8*((drdp!B107)*'ABXY-TI2S'!$B107+(drdp!E107)*'ABXY-TI2S'!$C107+(drdp!H107)*'ABXY-TI2S'!$D107))</f>
        <v>5.0665855081175771E-5</v>
      </c>
      <c r="I107" s="18">
        <f>IF(D107="SING",(Wellpath!K107-Wellpath!K106)/2*Model!$W$8*(COS(Wellpath!$M107) / GField),Model!$W$8*((drdp!C107)*'ABXY-TI2S'!$B107+(drdp!F107)*'ABXY-TI2S'!$C107+(drdp!I107)*'ABXY-TI2S'!$D107))</f>
        <v>-1.3575874952833341E-5</v>
      </c>
      <c r="J107" s="18">
        <f>IF(D107="SING",0,Model!$W$8*((drdp!D107)*'ABXY-TI2S'!$B107+(drdp!G107)*'ABXY-TI2S'!$C107+(drdp!J107)*'ABXY-TI2S'!$D107))</f>
        <v>0</v>
      </c>
      <c r="K107" s="21">
        <f>SUM(E$3:E106)+H107</f>
        <v>-0.18444452360218025</v>
      </c>
      <c r="L107" s="21">
        <f>SUM(F$3:F106)+I107</f>
        <v>0.53888554337695338</v>
      </c>
      <c r="M107" s="21">
        <f>SUM(G$3:G106)+J107</f>
        <v>0</v>
      </c>
      <c r="N107" s="19">
        <f t="shared" si="5"/>
        <v>3.4019782286835228E-2</v>
      </c>
      <c r="O107" s="19">
        <f t="shared" si="5"/>
        <v>0.29039762886067433</v>
      </c>
      <c r="P107" s="19">
        <f t="shared" si="5"/>
        <v>0</v>
      </c>
      <c r="Q107" s="19">
        <f t="shared" si="6"/>
        <v>-9.9394487324264202E-2</v>
      </c>
      <c r="R107" s="19">
        <f t="shared" si="7"/>
        <v>0</v>
      </c>
      <c r="S107" s="19">
        <f t="shared" si="8"/>
        <v>0</v>
      </c>
    </row>
    <row r="108" spans="1:19" x14ac:dyDescent="0.25">
      <c r="A108" s="26">
        <f>Wellpath!E108</f>
        <v>3150</v>
      </c>
      <c r="B108" s="22">
        <v>0</v>
      </c>
      <c r="C108" s="22">
        <v>0</v>
      </c>
      <c r="D108" s="22">
        <f>IF(ABS(Wellpath!$L108)&lt;VerticalInc,"SING",((TAN((PI()/ 2) - Wellpath!$L108)) - TAN(Dip) * COS(Wellpath!$O108)) / GField)</f>
        <v>-1.0094613987156299E-3</v>
      </c>
      <c r="E108" s="20">
        <f>IF(D108="SING",(Wellpath!K109-Wellpath!K107)/2*Model!$W$8*(-SIN(Wellpath!M108)) / GField,Model!$W$8*((drdp!B108+drdp!K108)*'ABXY-TI2S'!$B108+(drdp!E108+drdp!N108)*'ABXY-TI2S'!$C108+(drdp!H108+drdp!Q108)*'ABXY-TI2S'!$D108))</f>
        <v>1.0133171016235154E-4</v>
      </c>
      <c r="F108" s="20">
        <f>IF(D108="SING",(Wellpath!K109-Wellpath!K107)/2*Model!$W$8*(COS(Wellpath!$M108) / GField),Model!$W$8*((drdp!C108+drdp!L108)*'ABXY-TI2S'!$B108+(drdp!F108+drdp!O108)*'ABXY-TI2S'!$C108+(drdp!I108+drdp!R108)*'ABXY-TI2S'!$D108))</f>
        <v>-2.7151749905666682E-5</v>
      </c>
      <c r="G108" s="20">
        <f>IF(D108="SING",0,Model!$W$8*((drdp!D108+drdp!M108)*'ABXY-TI2S'!$B108+(drdp!G108+drdp!P108)*'ABXY-TI2S'!$C108+(drdp!J108+drdp!S108)*'ABXY-TI2S'!$D108))</f>
        <v>0</v>
      </c>
      <c r="H108" s="18">
        <f>IF(D108="SING",(Wellpath!K108-Wellpath!K107)/2*Model!$W$8*(-SIN(Wellpath!$M108) / GField),Model!$W$8*((drdp!B108)*'ABXY-TI2S'!$B108+(drdp!E108)*'ABXY-TI2S'!$C108+(drdp!H108)*'ABXY-TI2S'!$D108))</f>
        <v>5.0665855081175771E-5</v>
      </c>
      <c r="I108" s="18">
        <f>IF(D108="SING",(Wellpath!K108-Wellpath!K107)/2*Model!$W$8*(COS(Wellpath!$M108) / GField),Model!$W$8*((drdp!C108)*'ABXY-TI2S'!$B108+(drdp!F108)*'ABXY-TI2S'!$C108+(drdp!I108)*'ABXY-TI2S'!$D108))</f>
        <v>-1.3575874952833341E-5</v>
      </c>
      <c r="J108" s="18">
        <f>IF(D108="SING",0,Model!$W$8*((drdp!D108)*'ABXY-TI2S'!$B108+(drdp!G108)*'ABXY-TI2S'!$C108+(drdp!J108)*'ABXY-TI2S'!$D108))</f>
        <v>0</v>
      </c>
      <c r="K108" s="21">
        <f>SUM(E$3:E107)+H108</f>
        <v>-0.18434319189201789</v>
      </c>
      <c r="L108" s="21">
        <f>SUM(F$3:F107)+I108</f>
        <v>0.53885839162704774</v>
      </c>
      <c r="M108" s="21">
        <f>SUM(G$3:G107)+J108</f>
        <v>0</v>
      </c>
      <c r="N108" s="19">
        <f t="shared" si="5"/>
        <v>3.3982412396937334E-2</v>
      </c>
      <c r="O108" s="19">
        <f t="shared" si="5"/>
        <v>0.29036836622688877</v>
      </c>
      <c r="P108" s="19">
        <f t="shared" si="5"/>
        <v>0</v>
      </c>
      <c r="Q108" s="19">
        <f t="shared" si="6"/>
        <v>-9.9334875890328994E-2</v>
      </c>
      <c r="R108" s="19">
        <f t="shared" si="7"/>
        <v>0</v>
      </c>
      <c r="S108" s="19">
        <f t="shared" si="8"/>
        <v>0</v>
      </c>
    </row>
    <row r="109" spans="1:19" x14ac:dyDescent="0.25">
      <c r="A109" s="26">
        <f>Wellpath!E109</f>
        <v>3180</v>
      </c>
      <c r="B109" s="22">
        <v>0</v>
      </c>
      <c r="C109" s="22">
        <v>0</v>
      </c>
      <c r="D109" s="22">
        <f>IF(ABS(Wellpath!$L109)&lt;VerticalInc,"SING",((TAN((PI()/ 2) - Wellpath!$L109)) - TAN(Dip) * COS(Wellpath!$O109)) / GField)</f>
        <v>-1.0094613987156299E-3</v>
      </c>
      <c r="E109" s="20">
        <f>IF(D109="SING",(Wellpath!K110-Wellpath!K108)/2*Model!$W$8*(-SIN(Wellpath!M109)) / GField,Model!$W$8*((drdp!B109+drdp!K109)*'ABXY-TI2S'!$B109+(drdp!E109+drdp!N109)*'ABXY-TI2S'!$C109+(drdp!H109+drdp!Q109)*'ABXY-TI2S'!$D109))</f>
        <v>1.0133171016235154E-4</v>
      </c>
      <c r="F109" s="20">
        <f>IF(D109="SING",(Wellpath!K110-Wellpath!K108)/2*Model!$W$8*(COS(Wellpath!$M109) / GField),Model!$W$8*((drdp!C109+drdp!L109)*'ABXY-TI2S'!$B109+(drdp!F109+drdp!O109)*'ABXY-TI2S'!$C109+(drdp!I109+drdp!R109)*'ABXY-TI2S'!$D109))</f>
        <v>-2.7151749905666682E-5</v>
      </c>
      <c r="G109" s="20">
        <f>IF(D109="SING",0,Model!$W$8*((drdp!D109+drdp!M109)*'ABXY-TI2S'!$B109+(drdp!G109+drdp!P109)*'ABXY-TI2S'!$C109+(drdp!J109+drdp!S109)*'ABXY-TI2S'!$D109))</f>
        <v>0</v>
      </c>
      <c r="H109" s="18">
        <f>IF(D109="SING",(Wellpath!K109-Wellpath!K108)/2*Model!$W$8*(-SIN(Wellpath!$M109) / GField),Model!$W$8*((drdp!B109)*'ABXY-TI2S'!$B109+(drdp!E109)*'ABXY-TI2S'!$C109+(drdp!H109)*'ABXY-TI2S'!$D109))</f>
        <v>5.0665855081175771E-5</v>
      </c>
      <c r="I109" s="18">
        <f>IF(D109="SING",(Wellpath!K109-Wellpath!K108)/2*Model!$W$8*(COS(Wellpath!$M109) / GField),Model!$W$8*((drdp!C109)*'ABXY-TI2S'!$B109+(drdp!F109)*'ABXY-TI2S'!$C109+(drdp!I109)*'ABXY-TI2S'!$D109))</f>
        <v>-1.3575874952833341E-5</v>
      </c>
      <c r="J109" s="18">
        <f>IF(D109="SING",0,Model!$W$8*((drdp!D109)*'ABXY-TI2S'!$B109+(drdp!G109)*'ABXY-TI2S'!$C109+(drdp!J109)*'ABXY-TI2S'!$D109))</f>
        <v>0</v>
      </c>
      <c r="K109" s="21">
        <f>SUM(E$3:E108)+H109</f>
        <v>-0.18424186018185554</v>
      </c>
      <c r="L109" s="21">
        <f>SUM(F$3:F108)+I109</f>
        <v>0.5388312398771421</v>
      </c>
      <c r="M109" s="21">
        <f>SUM(G$3:G108)+J109</f>
        <v>0</v>
      </c>
      <c r="N109" s="19">
        <f t="shared" si="5"/>
        <v>3.3945063043270406E-2</v>
      </c>
      <c r="O109" s="19">
        <f t="shared" si="5"/>
        <v>0.29033910506753824</v>
      </c>
      <c r="P109" s="19">
        <f t="shared" si="5"/>
        <v>0</v>
      </c>
      <c r="Q109" s="19">
        <f t="shared" si="6"/>
        <v>-9.9275269959060275E-2</v>
      </c>
      <c r="R109" s="19">
        <f t="shared" si="7"/>
        <v>0</v>
      </c>
      <c r="S109" s="19">
        <f t="shared" si="8"/>
        <v>0</v>
      </c>
    </row>
    <row r="110" spans="1:19" x14ac:dyDescent="0.25">
      <c r="A110" s="26">
        <f>Wellpath!E110</f>
        <v>3210</v>
      </c>
      <c r="B110" s="22">
        <v>0</v>
      </c>
      <c r="C110" s="22">
        <v>0</v>
      </c>
      <c r="D110" s="22">
        <f>IF(ABS(Wellpath!$L110)&lt;VerticalInc,"SING",((TAN((PI()/ 2) - Wellpath!$L110)) - TAN(Dip) * COS(Wellpath!$O110)) / GField)</f>
        <v>-1.0094613987156299E-3</v>
      </c>
      <c r="E110" s="20">
        <f>IF(D110="SING",(Wellpath!K111-Wellpath!K109)/2*Model!$W$8*(-SIN(Wellpath!M110)) / GField,Model!$W$8*((drdp!B110+drdp!K110)*'ABXY-TI2S'!$B110+(drdp!E110+drdp!N110)*'ABXY-TI2S'!$C110+(drdp!H110+drdp!Q110)*'ABXY-TI2S'!$D110))</f>
        <v>1.0133171016235154E-4</v>
      </c>
      <c r="F110" s="20">
        <f>IF(D110="SING",(Wellpath!K111-Wellpath!K109)/2*Model!$W$8*(COS(Wellpath!$M110) / GField),Model!$W$8*((drdp!C110+drdp!L110)*'ABXY-TI2S'!$B110+(drdp!F110+drdp!O110)*'ABXY-TI2S'!$C110+(drdp!I110+drdp!R110)*'ABXY-TI2S'!$D110))</f>
        <v>-2.7151749905666682E-5</v>
      </c>
      <c r="G110" s="20">
        <f>IF(D110="SING",0,Model!$W$8*((drdp!D110+drdp!M110)*'ABXY-TI2S'!$B110+(drdp!G110+drdp!P110)*'ABXY-TI2S'!$C110+(drdp!J110+drdp!S110)*'ABXY-TI2S'!$D110))</f>
        <v>0</v>
      </c>
      <c r="H110" s="18">
        <f>IF(D110="SING",(Wellpath!K110-Wellpath!K109)/2*Model!$W$8*(-SIN(Wellpath!$M110) / GField),Model!$W$8*((drdp!B110)*'ABXY-TI2S'!$B110+(drdp!E110)*'ABXY-TI2S'!$C110+(drdp!H110)*'ABXY-TI2S'!$D110))</f>
        <v>5.0665855081175771E-5</v>
      </c>
      <c r="I110" s="18">
        <f>IF(D110="SING",(Wellpath!K110-Wellpath!K109)/2*Model!$W$8*(COS(Wellpath!$M110) / GField),Model!$W$8*((drdp!C110)*'ABXY-TI2S'!$B110+(drdp!F110)*'ABXY-TI2S'!$C110+(drdp!I110)*'ABXY-TI2S'!$D110))</f>
        <v>-1.3575874952833341E-5</v>
      </c>
      <c r="J110" s="18">
        <f>IF(D110="SING",0,Model!$W$8*((drdp!D110)*'ABXY-TI2S'!$B110+(drdp!G110)*'ABXY-TI2S'!$C110+(drdp!J110)*'ABXY-TI2S'!$D110))</f>
        <v>0</v>
      </c>
      <c r="K110" s="21">
        <f>SUM(E$3:E109)+H110</f>
        <v>-0.18414052847169318</v>
      </c>
      <c r="L110" s="21">
        <f>SUM(F$3:F109)+I110</f>
        <v>0.53880408812723646</v>
      </c>
      <c r="M110" s="21">
        <f>SUM(G$3:G109)+J110</f>
        <v>0</v>
      </c>
      <c r="N110" s="19">
        <f t="shared" si="5"/>
        <v>3.390773422583445E-2</v>
      </c>
      <c r="O110" s="19">
        <f t="shared" si="5"/>
        <v>0.29030984538262278</v>
      </c>
      <c r="P110" s="19">
        <f t="shared" si="5"/>
        <v>0</v>
      </c>
      <c r="Q110" s="19">
        <f t="shared" si="6"/>
        <v>-9.9215669530458073E-2</v>
      </c>
      <c r="R110" s="19">
        <f t="shared" si="7"/>
        <v>0</v>
      </c>
      <c r="S110" s="19">
        <f t="shared" si="8"/>
        <v>0</v>
      </c>
    </row>
    <row r="111" spans="1:19" x14ac:dyDescent="0.25">
      <c r="A111" s="26">
        <f>Wellpath!E111</f>
        <v>3240</v>
      </c>
      <c r="B111" s="22">
        <v>0</v>
      </c>
      <c r="C111" s="22">
        <v>0</v>
      </c>
      <c r="D111" s="22">
        <f>IF(ABS(Wellpath!$L111)&lt;VerticalInc,"SING",((TAN((PI()/ 2) - Wellpath!$L111)) - TAN(Dip) * COS(Wellpath!$O111)) / GField)</f>
        <v>-1.0094613987156299E-3</v>
      </c>
      <c r="E111" s="20">
        <f>IF(D111="SING",(Wellpath!K112-Wellpath!K110)/2*Model!$W$8*(-SIN(Wellpath!M111)) / GField,Model!$W$8*((drdp!B111+drdp!K111)*'ABXY-TI2S'!$B111+(drdp!E111+drdp!N111)*'ABXY-TI2S'!$C111+(drdp!H111+drdp!Q111)*'ABXY-TI2S'!$D111))</f>
        <v>1.0133171016235154E-4</v>
      </c>
      <c r="F111" s="20">
        <f>IF(D111="SING",(Wellpath!K112-Wellpath!K110)/2*Model!$W$8*(COS(Wellpath!$M111) / GField),Model!$W$8*((drdp!C111+drdp!L111)*'ABXY-TI2S'!$B111+(drdp!F111+drdp!O111)*'ABXY-TI2S'!$C111+(drdp!I111+drdp!R111)*'ABXY-TI2S'!$D111))</f>
        <v>-2.7151749905666682E-5</v>
      </c>
      <c r="G111" s="20">
        <f>IF(D111="SING",0,Model!$W$8*((drdp!D111+drdp!M111)*'ABXY-TI2S'!$B111+(drdp!G111+drdp!P111)*'ABXY-TI2S'!$C111+(drdp!J111+drdp!S111)*'ABXY-TI2S'!$D111))</f>
        <v>0</v>
      </c>
      <c r="H111" s="18">
        <f>IF(D111="SING",(Wellpath!K111-Wellpath!K110)/2*Model!$W$8*(-SIN(Wellpath!$M111) / GField),Model!$W$8*((drdp!B111)*'ABXY-TI2S'!$B111+(drdp!E111)*'ABXY-TI2S'!$C111+(drdp!H111)*'ABXY-TI2S'!$D111))</f>
        <v>5.0665855081175771E-5</v>
      </c>
      <c r="I111" s="18">
        <f>IF(D111="SING",(Wellpath!K111-Wellpath!K110)/2*Model!$W$8*(COS(Wellpath!$M111) / GField),Model!$W$8*((drdp!C111)*'ABXY-TI2S'!$B111+(drdp!F111)*'ABXY-TI2S'!$C111+(drdp!I111)*'ABXY-TI2S'!$D111))</f>
        <v>-1.3575874952833341E-5</v>
      </c>
      <c r="J111" s="18">
        <f>IF(D111="SING",0,Model!$W$8*((drdp!D111)*'ABXY-TI2S'!$B111+(drdp!G111)*'ABXY-TI2S'!$C111+(drdp!J111)*'ABXY-TI2S'!$D111))</f>
        <v>0</v>
      </c>
      <c r="K111" s="21">
        <f>SUM(E$3:E110)+H111</f>
        <v>-0.18403919676153083</v>
      </c>
      <c r="L111" s="21">
        <f>SUM(F$3:F110)+I111</f>
        <v>0.53877693637733082</v>
      </c>
      <c r="M111" s="21">
        <f>SUM(G$3:G110)+J111</f>
        <v>0</v>
      </c>
      <c r="N111" s="19">
        <f t="shared" si="5"/>
        <v>3.3870425944629461E-2</v>
      </c>
      <c r="O111" s="19">
        <f t="shared" si="5"/>
        <v>0.29028058717214239</v>
      </c>
      <c r="P111" s="19">
        <f t="shared" si="5"/>
        <v>0</v>
      </c>
      <c r="Q111" s="19">
        <f t="shared" si="6"/>
        <v>-9.915607460452236E-2</v>
      </c>
      <c r="R111" s="19">
        <f t="shared" si="7"/>
        <v>0</v>
      </c>
      <c r="S111" s="19">
        <f t="shared" si="8"/>
        <v>0</v>
      </c>
    </row>
    <row r="112" spans="1:19" x14ac:dyDescent="0.25">
      <c r="A112" s="26">
        <f>Wellpath!E112</f>
        <v>3270</v>
      </c>
      <c r="B112" s="22">
        <v>0</v>
      </c>
      <c r="C112" s="22">
        <v>0</v>
      </c>
      <c r="D112" s="22">
        <f>IF(ABS(Wellpath!$L112)&lt;VerticalInc,"SING",((TAN((PI()/ 2) - Wellpath!$L112)) - TAN(Dip) * COS(Wellpath!$O112)) / GField)</f>
        <v>-1.0094613987156299E-3</v>
      </c>
      <c r="E112" s="20">
        <f>IF(D112="SING",(Wellpath!K113-Wellpath!K111)/2*Model!$W$8*(-SIN(Wellpath!M112)) / GField,Model!$W$8*((drdp!B112+drdp!K112)*'ABXY-TI2S'!$B112+(drdp!E112+drdp!N112)*'ABXY-TI2S'!$C112+(drdp!H112+drdp!Q112)*'ABXY-TI2S'!$D112))</f>
        <v>1.0133171016235154E-4</v>
      </c>
      <c r="F112" s="20">
        <f>IF(D112="SING",(Wellpath!K113-Wellpath!K111)/2*Model!$W$8*(COS(Wellpath!$M112) / GField),Model!$W$8*((drdp!C112+drdp!L112)*'ABXY-TI2S'!$B112+(drdp!F112+drdp!O112)*'ABXY-TI2S'!$C112+(drdp!I112+drdp!R112)*'ABXY-TI2S'!$D112))</f>
        <v>-2.7151749905666682E-5</v>
      </c>
      <c r="G112" s="20">
        <f>IF(D112="SING",0,Model!$W$8*((drdp!D112+drdp!M112)*'ABXY-TI2S'!$B112+(drdp!G112+drdp!P112)*'ABXY-TI2S'!$C112+(drdp!J112+drdp!S112)*'ABXY-TI2S'!$D112))</f>
        <v>0</v>
      </c>
      <c r="H112" s="18">
        <f>IF(D112="SING",(Wellpath!K112-Wellpath!K111)/2*Model!$W$8*(-SIN(Wellpath!$M112) / GField),Model!$W$8*((drdp!B112)*'ABXY-TI2S'!$B112+(drdp!E112)*'ABXY-TI2S'!$C112+(drdp!H112)*'ABXY-TI2S'!$D112))</f>
        <v>5.0665855081175771E-5</v>
      </c>
      <c r="I112" s="18">
        <f>IF(D112="SING",(Wellpath!K112-Wellpath!K111)/2*Model!$W$8*(COS(Wellpath!$M112) / GField),Model!$W$8*((drdp!C112)*'ABXY-TI2S'!$B112+(drdp!F112)*'ABXY-TI2S'!$C112+(drdp!I112)*'ABXY-TI2S'!$D112))</f>
        <v>-1.3575874952833341E-5</v>
      </c>
      <c r="J112" s="18">
        <f>IF(D112="SING",0,Model!$W$8*((drdp!D112)*'ABXY-TI2S'!$B112+(drdp!G112)*'ABXY-TI2S'!$C112+(drdp!J112)*'ABXY-TI2S'!$D112))</f>
        <v>0</v>
      </c>
      <c r="K112" s="21">
        <f>SUM(E$3:E111)+H112</f>
        <v>-0.18393786505136847</v>
      </c>
      <c r="L112" s="21">
        <f>SUM(F$3:F111)+I112</f>
        <v>0.53874978462742518</v>
      </c>
      <c r="M112" s="21">
        <f>SUM(G$3:G111)+J112</f>
        <v>0</v>
      </c>
      <c r="N112" s="19">
        <f t="shared" si="5"/>
        <v>3.3833138199655437E-2</v>
      </c>
      <c r="O112" s="19">
        <f t="shared" si="5"/>
        <v>0.29025133043609702</v>
      </c>
      <c r="P112" s="19">
        <f t="shared" si="5"/>
        <v>0</v>
      </c>
      <c r="Q112" s="19">
        <f t="shared" si="6"/>
        <v>-9.9096485181253163E-2</v>
      </c>
      <c r="R112" s="19">
        <f t="shared" si="7"/>
        <v>0</v>
      </c>
      <c r="S112" s="19">
        <f t="shared" si="8"/>
        <v>0</v>
      </c>
    </row>
    <row r="113" spans="1:19" x14ac:dyDescent="0.25">
      <c r="A113" s="26">
        <f>Wellpath!E113</f>
        <v>3300</v>
      </c>
      <c r="B113" s="22">
        <v>0</v>
      </c>
      <c r="C113" s="22">
        <v>0</v>
      </c>
      <c r="D113" s="22">
        <f>IF(ABS(Wellpath!$L113)&lt;VerticalInc,"SING",((TAN((PI()/ 2) - Wellpath!$L113)) - TAN(Dip) * COS(Wellpath!$O113)) / GField)</f>
        <v>-1.0094613987156299E-3</v>
      </c>
      <c r="E113" s="20">
        <f>IF(D113="SING",(Wellpath!K114-Wellpath!K112)/2*Model!$W$8*(-SIN(Wellpath!M113)) / GField,Model!$W$8*((drdp!B113+drdp!K113)*'ABXY-TI2S'!$B113+(drdp!E113+drdp!N113)*'ABXY-TI2S'!$C113+(drdp!H113+drdp!Q113)*'ABXY-TI2S'!$D113))</f>
        <v>1.0133171016235154E-4</v>
      </c>
      <c r="F113" s="20">
        <f>IF(D113="SING",(Wellpath!K114-Wellpath!K112)/2*Model!$W$8*(COS(Wellpath!$M113) / GField),Model!$W$8*((drdp!C113+drdp!L113)*'ABXY-TI2S'!$B113+(drdp!F113+drdp!O113)*'ABXY-TI2S'!$C113+(drdp!I113+drdp!R113)*'ABXY-TI2S'!$D113))</f>
        <v>-2.7151749905666682E-5</v>
      </c>
      <c r="G113" s="20">
        <f>IF(D113="SING",0,Model!$W$8*((drdp!D113+drdp!M113)*'ABXY-TI2S'!$B113+(drdp!G113+drdp!P113)*'ABXY-TI2S'!$C113+(drdp!J113+drdp!S113)*'ABXY-TI2S'!$D113))</f>
        <v>0</v>
      </c>
      <c r="H113" s="18">
        <f>IF(D113="SING",(Wellpath!K113-Wellpath!K112)/2*Model!$W$8*(-SIN(Wellpath!$M113) / GField),Model!$W$8*((drdp!B113)*'ABXY-TI2S'!$B113+(drdp!E113)*'ABXY-TI2S'!$C113+(drdp!H113)*'ABXY-TI2S'!$D113))</f>
        <v>5.0665855081175771E-5</v>
      </c>
      <c r="I113" s="18">
        <f>IF(D113="SING",(Wellpath!K113-Wellpath!K112)/2*Model!$W$8*(COS(Wellpath!$M113) / GField),Model!$W$8*((drdp!C113)*'ABXY-TI2S'!$B113+(drdp!F113)*'ABXY-TI2S'!$C113+(drdp!I113)*'ABXY-TI2S'!$D113))</f>
        <v>-1.3575874952833341E-5</v>
      </c>
      <c r="J113" s="18">
        <f>IF(D113="SING",0,Model!$W$8*((drdp!D113)*'ABXY-TI2S'!$B113+(drdp!G113)*'ABXY-TI2S'!$C113+(drdp!J113)*'ABXY-TI2S'!$D113))</f>
        <v>0</v>
      </c>
      <c r="K113" s="21">
        <f>SUM(E$3:E112)+H113</f>
        <v>-0.18383653334120612</v>
      </c>
      <c r="L113" s="21">
        <f>SUM(F$3:F112)+I113</f>
        <v>0.53872263287751954</v>
      </c>
      <c r="M113" s="21">
        <f>SUM(G$3:G112)+J113</f>
        <v>0</v>
      </c>
      <c r="N113" s="19">
        <f t="shared" si="5"/>
        <v>3.3795870990912386E-2</v>
      </c>
      <c r="O113" s="19">
        <f t="shared" si="5"/>
        <v>0.29022207517448667</v>
      </c>
      <c r="P113" s="19">
        <f t="shared" si="5"/>
        <v>0</v>
      </c>
      <c r="Q113" s="19">
        <f t="shared" si="6"/>
        <v>-9.9036901260650456E-2</v>
      </c>
      <c r="R113" s="19">
        <f t="shared" si="7"/>
        <v>0</v>
      </c>
      <c r="S113" s="19">
        <f t="shared" si="8"/>
        <v>0</v>
      </c>
    </row>
    <row r="114" spans="1:19" x14ac:dyDescent="0.25">
      <c r="A114" s="26">
        <f>Wellpath!E114</f>
        <v>3330</v>
      </c>
      <c r="B114" s="22">
        <v>0</v>
      </c>
      <c r="C114" s="22">
        <v>0</v>
      </c>
      <c r="D114" s="22">
        <f>IF(ABS(Wellpath!$L114)&lt;VerticalInc,"SING",((TAN((PI()/ 2) - Wellpath!$L114)) - TAN(Dip) * COS(Wellpath!$O114)) / GField)</f>
        <v>-1.0094613987156299E-3</v>
      </c>
      <c r="E114" s="20">
        <f>IF(D114="SING",(Wellpath!K115-Wellpath!K113)/2*Model!$W$8*(-SIN(Wellpath!M114)) / GField,Model!$W$8*((drdp!B114+drdp!K114)*'ABXY-TI2S'!$B114+(drdp!E114+drdp!N114)*'ABXY-TI2S'!$C114+(drdp!H114+drdp!Q114)*'ABXY-TI2S'!$D114))</f>
        <v>1.0133171016235154E-4</v>
      </c>
      <c r="F114" s="20">
        <f>IF(D114="SING",(Wellpath!K115-Wellpath!K113)/2*Model!$W$8*(COS(Wellpath!$M114) / GField),Model!$W$8*((drdp!C114+drdp!L114)*'ABXY-TI2S'!$B114+(drdp!F114+drdp!O114)*'ABXY-TI2S'!$C114+(drdp!I114+drdp!R114)*'ABXY-TI2S'!$D114))</f>
        <v>-2.7151749905666682E-5</v>
      </c>
      <c r="G114" s="20">
        <f>IF(D114="SING",0,Model!$W$8*((drdp!D114+drdp!M114)*'ABXY-TI2S'!$B114+(drdp!G114+drdp!P114)*'ABXY-TI2S'!$C114+(drdp!J114+drdp!S114)*'ABXY-TI2S'!$D114))</f>
        <v>0</v>
      </c>
      <c r="H114" s="18">
        <f>IF(D114="SING",(Wellpath!K114-Wellpath!K113)/2*Model!$W$8*(-SIN(Wellpath!$M114) / GField),Model!$W$8*((drdp!B114)*'ABXY-TI2S'!$B114+(drdp!E114)*'ABXY-TI2S'!$C114+(drdp!H114)*'ABXY-TI2S'!$D114))</f>
        <v>5.0665855081175771E-5</v>
      </c>
      <c r="I114" s="18">
        <f>IF(D114="SING",(Wellpath!K114-Wellpath!K113)/2*Model!$W$8*(COS(Wellpath!$M114) / GField),Model!$W$8*((drdp!C114)*'ABXY-TI2S'!$B114+(drdp!F114)*'ABXY-TI2S'!$C114+(drdp!I114)*'ABXY-TI2S'!$D114))</f>
        <v>-1.3575874952833341E-5</v>
      </c>
      <c r="J114" s="18">
        <f>IF(D114="SING",0,Model!$W$8*((drdp!D114)*'ABXY-TI2S'!$B114+(drdp!G114)*'ABXY-TI2S'!$C114+(drdp!J114)*'ABXY-TI2S'!$D114))</f>
        <v>0</v>
      </c>
      <c r="K114" s="21">
        <f>SUM(E$3:E113)+H114</f>
        <v>-0.18373520163104376</v>
      </c>
      <c r="L114" s="21">
        <f>SUM(F$3:F113)+I114</f>
        <v>0.5386954811276139</v>
      </c>
      <c r="M114" s="21">
        <f>SUM(G$3:G113)+J114</f>
        <v>0</v>
      </c>
      <c r="N114" s="19">
        <f t="shared" si="5"/>
        <v>3.3758624318400307E-2</v>
      </c>
      <c r="O114" s="19">
        <f t="shared" si="5"/>
        <v>0.29019282138731139</v>
      </c>
      <c r="P114" s="19">
        <f t="shared" si="5"/>
        <v>0</v>
      </c>
      <c r="Q114" s="19">
        <f t="shared" si="6"/>
        <v>-9.8977322842714266E-2</v>
      </c>
      <c r="R114" s="19">
        <f t="shared" si="7"/>
        <v>0</v>
      </c>
      <c r="S114" s="19">
        <f t="shared" si="8"/>
        <v>0</v>
      </c>
    </row>
    <row r="115" spans="1:19" x14ac:dyDescent="0.25">
      <c r="A115" s="26">
        <f>Wellpath!E115</f>
        <v>3360</v>
      </c>
      <c r="B115" s="22">
        <v>0</v>
      </c>
      <c r="C115" s="22">
        <v>0</v>
      </c>
      <c r="D115" s="22">
        <f>IF(ABS(Wellpath!$L115)&lt;VerticalInc,"SING",((TAN((PI()/ 2) - Wellpath!$L115)) - TAN(Dip) * COS(Wellpath!$O115)) / GField)</f>
        <v>-1.0094613987156299E-3</v>
      </c>
      <c r="E115" s="20">
        <f>IF(D115="SING",(Wellpath!K116-Wellpath!K114)/2*Model!$W$8*(-SIN(Wellpath!M115)) / GField,Model!$W$8*((drdp!B115+drdp!K115)*'ABXY-TI2S'!$B115+(drdp!E115+drdp!N115)*'ABXY-TI2S'!$C115+(drdp!H115+drdp!Q115)*'ABXY-TI2S'!$D115))</f>
        <v>1.0133171016235154E-4</v>
      </c>
      <c r="F115" s="20">
        <f>IF(D115="SING",(Wellpath!K116-Wellpath!K114)/2*Model!$W$8*(COS(Wellpath!$M115) / GField),Model!$W$8*((drdp!C115+drdp!L115)*'ABXY-TI2S'!$B115+(drdp!F115+drdp!O115)*'ABXY-TI2S'!$C115+(drdp!I115+drdp!R115)*'ABXY-TI2S'!$D115))</f>
        <v>-2.7151749905666682E-5</v>
      </c>
      <c r="G115" s="20">
        <f>IF(D115="SING",0,Model!$W$8*((drdp!D115+drdp!M115)*'ABXY-TI2S'!$B115+(drdp!G115+drdp!P115)*'ABXY-TI2S'!$C115+(drdp!J115+drdp!S115)*'ABXY-TI2S'!$D115))</f>
        <v>0</v>
      </c>
      <c r="H115" s="18">
        <f>IF(D115="SING",(Wellpath!K115-Wellpath!K114)/2*Model!$W$8*(-SIN(Wellpath!$M115) / GField),Model!$W$8*((drdp!B115)*'ABXY-TI2S'!$B115+(drdp!E115)*'ABXY-TI2S'!$C115+(drdp!H115)*'ABXY-TI2S'!$D115))</f>
        <v>5.0665855081175771E-5</v>
      </c>
      <c r="I115" s="18">
        <f>IF(D115="SING",(Wellpath!K115-Wellpath!K114)/2*Model!$W$8*(COS(Wellpath!$M115) / GField),Model!$W$8*((drdp!C115)*'ABXY-TI2S'!$B115+(drdp!F115)*'ABXY-TI2S'!$C115+(drdp!I115)*'ABXY-TI2S'!$D115))</f>
        <v>-1.3575874952833341E-5</v>
      </c>
      <c r="J115" s="18">
        <f>IF(D115="SING",0,Model!$W$8*((drdp!D115)*'ABXY-TI2S'!$B115+(drdp!G115)*'ABXY-TI2S'!$C115+(drdp!J115)*'ABXY-TI2S'!$D115))</f>
        <v>0</v>
      </c>
      <c r="K115" s="21">
        <f>SUM(E$3:E114)+H115</f>
        <v>-0.1836338699208814</v>
      </c>
      <c r="L115" s="21">
        <f>SUM(F$3:F114)+I115</f>
        <v>0.53866832937770825</v>
      </c>
      <c r="M115" s="21">
        <f>SUM(G$3:G114)+J115</f>
        <v>0</v>
      </c>
      <c r="N115" s="19">
        <f t="shared" si="5"/>
        <v>3.3721398182119194E-2</v>
      </c>
      <c r="O115" s="19">
        <f t="shared" si="5"/>
        <v>0.29016356907457119</v>
      </c>
      <c r="P115" s="19">
        <f t="shared" si="5"/>
        <v>0</v>
      </c>
      <c r="Q115" s="19">
        <f t="shared" si="6"/>
        <v>-9.8917749927444579E-2</v>
      </c>
      <c r="R115" s="19">
        <f t="shared" si="7"/>
        <v>0</v>
      </c>
      <c r="S115" s="19">
        <f t="shared" si="8"/>
        <v>0</v>
      </c>
    </row>
    <row r="116" spans="1:19" x14ac:dyDescent="0.25">
      <c r="A116" s="26">
        <f>Wellpath!E116</f>
        <v>3390</v>
      </c>
      <c r="B116" s="22">
        <v>0</v>
      </c>
      <c r="C116" s="22">
        <v>0</v>
      </c>
      <c r="D116" s="22">
        <f>IF(ABS(Wellpath!$L116)&lt;VerticalInc,"SING",((TAN((PI()/ 2) - Wellpath!$L116)) - TAN(Dip) * COS(Wellpath!$O116)) / GField)</f>
        <v>-1.0094613987156299E-3</v>
      </c>
      <c r="E116" s="20">
        <f>IF(D116="SING",(Wellpath!K117-Wellpath!K115)/2*Model!$W$8*(-SIN(Wellpath!M116)) / GField,Model!$W$8*((drdp!B116+drdp!K116)*'ABXY-TI2S'!$B116+(drdp!E116+drdp!N116)*'ABXY-TI2S'!$C116+(drdp!H116+drdp!Q116)*'ABXY-TI2S'!$D116))</f>
        <v>1.0133171016235154E-4</v>
      </c>
      <c r="F116" s="20">
        <f>IF(D116="SING",(Wellpath!K117-Wellpath!K115)/2*Model!$W$8*(COS(Wellpath!$M116) / GField),Model!$W$8*((drdp!C116+drdp!L116)*'ABXY-TI2S'!$B116+(drdp!F116+drdp!O116)*'ABXY-TI2S'!$C116+(drdp!I116+drdp!R116)*'ABXY-TI2S'!$D116))</f>
        <v>-2.7151749905666682E-5</v>
      </c>
      <c r="G116" s="20">
        <f>IF(D116="SING",0,Model!$W$8*((drdp!D116+drdp!M116)*'ABXY-TI2S'!$B116+(drdp!G116+drdp!P116)*'ABXY-TI2S'!$C116+(drdp!J116+drdp!S116)*'ABXY-TI2S'!$D116))</f>
        <v>0</v>
      </c>
      <c r="H116" s="18">
        <f>IF(D116="SING",(Wellpath!K116-Wellpath!K115)/2*Model!$W$8*(-SIN(Wellpath!$M116) / GField),Model!$W$8*((drdp!B116)*'ABXY-TI2S'!$B116+(drdp!E116)*'ABXY-TI2S'!$C116+(drdp!H116)*'ABXY-TI2S'!$D116))</f>
        <v>5.0665855081175771E-5</v>
      </c>
      <c r="I116" s="18">
        <f>IF(D116="SING",(Wellpath!K116-Wellpath!K115)/2*Model!$W$8*(COS(Wellpath!$M116) / GField),Model!$W$8*((drdp!C116)*'ABXY-TI2S'!$B116+(drdp!F116)*'ABXY-TI2S'!$C116+(drdp!I116)*'ABXY-TI2S'!$D116))</f>
        <v>-1.3575874952833341E-5</v>
      </c>
      <c r="J116" s="18">
        <f>IF(D116="SING",0,Model!$W$8*((drdp!D116)*'ABXY-TI2S'!$B116+(drdp!G116)*'ABXY-TI2S'!$C116+(drdp!J116)*'ABXY-TI2S'!$D116))</f>
        <v>0</v>
      </c>
      <c r="K116" s="21">
        <f>SUM(E$3:E115)+H116</f>
        <v>-0.18353253821071905</v>
      </c>
      <c r="L116" s="21">
        <f>SUM(F$3:F115)+I116</f>
        <v>0.53864117762780261</v>
      </c>
      <c r="M116" s="21">
        <f>SUM(G$3:G115)+J116</f>
        <v>0</v>
      </c>
      <c r="N116" s="19">
        <f t="shared" si="5"/>
        <v>3.3684192582069047E-2</v>
      </c>
      <c r="O116" s="19">
        <f t="shared" si="5"/>
        <v>0.29013431823626601</v>
      </c>
      <c r="P116" s="19">
        <f t="shared" si="5"/>
        <v>0</v>
      </c>
      <c r="Q116" s="19">
        <f t="shared" si="6"/>
        <v>-9.8858182514841395E-2</v>
      </c>
      <c r="R116" s="19">
        <f t="shared" si="7"/>
        <v>0</v>
      </c>
      <c r="S116" s="19">
        <f t="shared" si="8"/>
        <v>0</v>
      </c>
    </row>
    <row r="117" spans="1:19" x14ac:dyDescent="0.25">
      <c r="A117" s="26">
        <f>Wellpath!E117</f>
        <v>3420</v>
      </c>
      <c r="B117" s="22">
        <v>0</v>
      </c>
      <c r="C117" s="22">
        <v>0</v>
      </c>
      <c r="D117" s="22">
        <f>IF(ABS(Wellpath!$L117)&lt;VerticalInc,"SING",((TAN((PI()/ 2) - Wellpath!$L117)) - TAN(Dip) * COS(Wellpath!$O117)) / GField)</f>
        <v>-1.0094613987156299E-3</v>
      </c>
      <c r="E117" s="20">
        <f>IF(D117="SING",(Wellpath!K118-Wellpath!K116)/2*Model!$W$8*(-SIN(Wellpath!M117)) / GField,Model!$W$8*((drdp!B117+drdp!K117)*'ABXY-TI2S'!$B117+(drdp!E117+drdp!N117)*'ABXY-TI2S'!$C117+(drdp!H117+drdp!Q117)*'ABXY-TI2S'!$D117))</f>
        <v>1.0133171016235154E-4</v>
      </c>
      <c r="F117" s="20">
        <f>IF(D117="SING",(Wellpath!K118-Wellpath!K116)/2*Model!$W$8*(COS(Wellpath!$M117) / GField),Model!$W$8*((drdp!C117+drdp!L117)*'ABXY-TI2S'!$B117+(drdp!F117+drdp!O117)*'ABXY-TI2S'!$C117+(drdp!I117+drdp!R117)*'ABXY-TI2S'!$D117))</f>
        <v>-2.7151749905666682E-5</v>
      </c>
      <c r="G117" s="20">
        <f>IF(D117="SING",0,Model!$W$8*((drdp!D117+drdp!M117)*'ABXY-TI2S'!$B117+(drdp!G117+drdp!P117)*'ABXY-TI2S'!$C117+(drdp!J117+drdp!S117)*'ABXY-TI2S'!$D117))</f>
        <v>0</v>
      </c>
      <c r="H117" s="18">
        <f>IF(D117="SING",(Wellpath!K117-Wellpath!K116)/2*Model!$W$8*(-SIN(Wellpath!$M117) / GField),Model!$W$8*((drdp!B117)*'ABXY-TI2S'!$B117+(drdp!E117)*'ABXY-TI2S'!$C117+(drdp!H117)*'ABXY-TI2S'!$D117))</f>
        <v>5.0665855081175771E-5</v>
      </c>
      <c r="I117" s="18">
        <f>IF(D117="SING",(Wellpath!K117-Wellpath!K116)/2*Model!$W$8*(COS(Wellpath!$M117) / GField),Model!$W$8*((drdp!C117)*'ABXY-TI2S'!$B117+(drdp!F117)*'ABXY-TI2S'!$C117+(drdp!I117)*'ABXY-TI2S'!$D117))</f>
        <v>-1.3575874952833341E-5</v>
      </c>
      <c r="J117" s="18">
        <f>IF(D117="SING",0,Model!$W$8*((drdp!D117)*'ABXY-TI2S'!$B117+(drdp!G117)*'ABXY-TI2S'!$C117+(drdp!J117)*'ABXY-TI2S'!$D117))</f>
        <v>0</v>
      </c>
      <c r="K117" s="21">
        <f>SUM(E$3:E116)+H117</f>
        <v>-0.18343120650055669</v>
      </c>
      <c r="L117" s="21">
        <f>SUM(F$3:F116)+I117</f>
        <v>0.53861402587789697</v>
      </c>
      <c r="M117" s="21">
        <f>SUM(G$3:G116)+J117</f>
        <v>0</v>
      </c>
      <c r="N117" s="19">
        <f t="shared" si="5"/>
        <v>3.3647007518249873E-2</v>
      </c>
      <c r="O117" s="19">
        <f t="shared" si="5"/>
        <v>0.29010506887239584</v>
      </c>
      <c r="P117" s="19">
        <f t="shared" si="5"/>
        <v>0</v>
      </c>
      <c r="Q117" s="19">
        <f t="shared" si="6"/>
        <v>-9.8798620604904699E-2</v>
      </c>
      <c r="R117" s="19">
        <f t="shared" si="7"/>
        <v>0</v>
      </c>
      <c r="S117" s="19">
        <f t="shared" si="8"/>
        <v>0</v>
      </c>
    </row>
    <row r="118" spans="1:19" x14ac:dyDescent="0.25">
      <c r="A118" s="26">
        <f>Wellpath!E118</f>
        <v>3450</v>
      </c>
      <c r="B118" s="22">
        <v>0</v>
      </c>
      <c r="C118" s="22">
        <v>0</v>
      </c>
      <c r="D118" s="22">
        <f>IF(ABS(Wellpath!$L118)&lt;VerticalInc,"SING",((TAN((PI()/ 2) - Wellpath!$L118)) - TAN(Dip) * COS(Wellpath!$O118)) / GField)</f>
        <v>-1.0094613987156299E-3</v>
      </c>
      <c r="E118" s="20">
        <f>IF(D118="SING",(Wellpath!K119-Wellpath!K117)/2*Model!$W$8*(-SIN(Wellpath!M118)) / GField,Model!$W$8*((drdp!B118+drdp!K118)*'ABXY-TI2S'!$B118+(drdp!E118+drdp!N118)*'ABXY-TI2S'!$C118+(drdp!H118+drdp!Q118)*'ABXY-TI2S'!$D118))</f>
        <v>1.0133171016235154E-4</v>
      </c>
      <c r="F118" s="20">
        <f>IF(D118="SING",(Wellpath!K119-Wellpath!K117)/2*Model!$W$8*(COS(Wellpath!$M118) / GField),Model!$W$8*((drdp!C118+drdp!L118)*'ABXY-TI2S'!$B118+(drdp!F118+drdp!O118)*'ABXY-TI2S'!$C118+(drdp!I118+drdp!R118)*'ABXY-TI2S'!$D118))</f>
        <v>-2.7151749905666682E-5</v>
      </c>
      <c r="G118" s="20">
        <f>IF(D118="SING",0,Model!$W$8*((drdp!D118+drdp!M118)*'ABXY-TI2S'!$B118+(drdp!G118+drdp!P118)*'ABXY-TI2S'!$C118+(drdp!J118+drdp!S118)*'ABXY-TI2S'!$D118))</f>
        <v>0</v>
      </c>
      <c r="H118" s="18">
        <f>IF(D118="SING",(Wellpath!K118-Wellpath!K117)/2*Model!$W$8*(-SIN(Wellpath!$M118) / GField),Model!$W$8*((drdp!B118)*'ABXY-TI2S'!$B118+(drdp!E118)*'ABXY-TI2S'!$C118+(drdp!H118)*'ABXY-TI2S'!$D118))</f>
        <v>5.0665855081175771E-5</v>
      </c>
      <c r="I118" s="18">
        <f>IF(D118="SING",(Wellpath!K118-Wellpath!K117)/2*Model!$W$8*(COS(Wellpath!$M118) / GField),Model!$W$8*((drdp!C118)*'ABXY-TI2S'!$B118+(drdp!F118)*'ABXY-TI2S'!$C118+(drdp!I118)*'ABXY-TI2S'!$D118))</f>
        <v>-1.3575874952833341E-5</v>
      </c>
      <c r="J118" s="18">
        <f>IF(D118="SING",0,Model!$W$8*((drdp!D118)*'ABXY-TI2S'!$B118+(drdp!G118)*'ABXY-TI2S'!$C118+(drdp!J118)*'ABXY-TI2S'!$D118))</f>
        <v>0</v>
      </c>
      <c r="K118" s="21">
        <f>SUM(E$3:E117)+H118</f>
        <v>-0.18332987479039434</v>
      </c>
      <c r="L118" s="21">
        <f>SUM(F$3:F117)+I118</f>
        <v>0.53858687412799133</v>
      </c>
      <c r="M118" s="21">
        <f>SUM(G$3:G117)+J118</f>
        <v>0</v>
      </c>
      <c r="N118" s="19">
        <f t="shared" si="5"/>
        <v>3.3609842990661665E-2</v>
      </c>
      <c r="O118" s="19">
        <f t="shared" si="5"/>
        <v>0.29007582098296075</v>
      </c>
      <c r="P118" s="19">
        <f t="shared" si="5"/>
        <v>0</v>
      </c>
      <c r="Q118" s="19">
        <f t="shared" si="6"/>
        <v>-9.8739064197634521E-2</v>
      </c>
      <c r="R118" s="19">
        <f t="shared" si="7"/>
        <v>0</v>
      </c>
      <c r="S118" s="19">
        <f t="shared" si="8"/>
        <v>0</v>
      </c>
    </row>
    <row r="119" spans="1:19" x14ac:dyDescent="0.25">
      <c r="A119" s="26">
        <f>Wellpath!E119</f>
        <v>3480</v>
      </c>
      <c r="B119" s="22">
        <v>0</v>
      </c>
      <c r="C119" s="22">
        <v>0</v>
      </c>
      <c r="D119" s="22">
        <f>IF(ABS(Wellpath!$L119)&lt;VerticalInc,"SING",((TAN((PI()/ 2) - Wellpath!$L119)) - TAN(Dip) * COS(Wellpath!$O119)) / GField)</f>
        <v>-1.0094613987156299E-3</v>
      </c>
      <c r="E119" s="20">
        <f>IF(D119="SING",(Wellpath!K120-Wellpath!K118)/2*Model!$W$8*(-SIN(Wellpath!M119)) / GField,Model!$W$8*((drdp!B119+drdp!K119)*'ABXY-TI2S'!$B119+(drdp!E119+drdp!N119)*'ABXY-TI2S'!$C119+(drdp!H119+drdp!Q119)*'ABXY-TI2S'!$D119))</f>
        <v>1.0133171016235154E-4</v>
      </c>
      <c r="F119" s="20">
        <f>IF(D119="SING",(Wellpath!K120-Wellpath!K118)/2*Model!$W$8*(COS(Wellpath!$M119) / GField),Model!$W$8*((drdp!C119+drdp!L119)*'ABXY-TI2S'!$B119+(drdp!F119+drdp!O119)*'ABXY-TI2S'!$C119+(drdp!I119+drdp!R119)*'ABXY-TI2S'!$D119))</f>
        <v>-2.7151749905666682E-5</v>
      </c>
      <c r="G119" s="20">
        <f>IF(D119="SING",0,Model!$W$8*((drdp!D119+drdp!M119)*'ABXY-TI2S'!$B119+(drdp!G119+drdp!P119)*'ABXY-TI2S'!$C119+(drdp!J119+drdp!S119)*'ABXY-TI2S'!$D119))</f>
        <v>0</v>
      </c>
      <c r="H119" s="18">
        <f>IF(D119="SING",(Wellpath!K119-Wellpath!K118)/2*Model!$W$8*(-SIN(Wellpath!$M119) / GField),Model!$W$8*((drdp!B119)*'ABXY-TI2S'!$B119+(drdp!E119)*'ABXY-TI2S'!$C119+(drdp!H119)*'ABXY-TI2S'!$D119))</f>
        <v>5.0665855081175771E-5</v>
      </c>
      <c r="I119" s="18">
        <f>IF(D119="SING",(Wellpath!K119-Wellpath!K118)/2*Model!$W$8*(COS(Wellpath!$M119) / GField),Model!$W$8*((drdp!C119)*'ABXY-TI2S'!$B119+(drdp!F119)*'ABXY-TI2S'!$C119+(drdp!I119)*'ABXY-TI2S'!$D119))</f>
        <v>-1.3575874952833341E-5</v>
      </c>
      <c r="J119" s="18">
        <f>IF(D119="SING",0,Model!$W$8*((drdp!D119)*'ABXY-TI2S'!$B119+(drdp!G119)*'ABXY-TI2S'!$C119+(drdp!J119)*'ABXY-TI2S'!$D119))</f>
        <v>0</v>
      </c>
      <c r="K119" s="21">
        <f>SUM(E$3:E118)+H119</f>
        <v>-0.18322854308023198</v>
      </c>
      <c r="L119" s="21">
        <f>SUM(F$3:F118)+I119</f>
        <v>0.53855972237808569</v>
      </c>
      <c r="M119" s="21">
        <f>SUM(G$3:G118)+J119</f>
        <v>0</v>
      </c>
      <c r="N119" s="19">
        <f t="shared" si="5"/>
        <v>3.3572698999304429E-2</v>
      </c>
      <c r="O119" s="19">
        <f t="shared" si="5"/>
        <v>0.29004657456796074</v>
      </c>
      <c r="P119" s="19">
        <f t="shared" si="5"/>
        <v>0</v>
      </c>
      <c r="Q119" s="19">
        <f t="shared" si="6"/>
        <v>-9.8679513293030846E-2</v>
      </c>
      <c r="R119" s="19">
        <f t="shared" si="7"/>
        <v>0</v>
      </c>
      <c r="S119" s="19">
        <f t="shared" si="8"/>
        <v>0</v>
      </c>
    </row>
    <row r="120" spans="1:19" x14ac:dyDescent="0.25">
      <c r="A120" s="26">
        <f>Wellpath!E120</f>
        <v>3510</v>
      </c>
      <c r="B120" s="22">
        <v>0</v>
      </c>
      <c r="C120" s="22">
        <v>0</v>
      </c>
      <c r="D120" s="22">
        <f>IF(ABS(Wellpath!$L120)&lt;VerticalInc,"SING",((TAN((PI()/ 2) - Wellpath!$L120)) - TAN(Dip) * COS(Wellpath!$O120)) / GField)</f>
        <v>-1.0094613987156299E-3</v>
      </c>
      <c r="E120" s="20">
        <f>IF(D120="SING",(Wellpath!K121-Wellpath!K119)/2*Model!$W$8*(-SIN(Wellpath!M120)) / GField,Model!$W$8*((drdp!B120+drdp!K120)*'ABXY-TI2S'!$B120+(drdp!E120+drdp!N120)*'ABXY-TI2S'!$C120+(drdp!H120+drdp!Q120)*'ABXY-TI2S'!$D120))</f>
        <v>1.0133171016235154E-4</v>
      </c>
      <c r="F120" s="20">
        <f>IF(D120="SING",(Wellpath!K121-Wellpath!K119)/2*Model!$W$8*(COS(Wellpath!$M120) / GField),Model!$W$8*((drdp!C120+drdp!L120)*'ABXY-TI2S'!$B120+(drdp!F120+drdp!O120)*'ABXY-TI2S'!$C120+(drdp!I120+drdp!R120)*'ABXY-TI2S'!$D120))</f>
        <v>-2.7151749905666682E-5</v>
      </c>
      <c r="G120" s="20">
        <f>IF(D120="SING",0,Model!$W$8*((drdp!D120+drdp!M120)*'ABXY-TI2S'!$B120+(drdp!G120+drdp!P120)*'ABXY-TI2S'!$C120+(drdp!J120+drdp!S120)*'ABXY-TI2S'!$D120))</f>
        <v>0</v>
      </c>
      <c r="H120" s="18">
        <f>IF(D120="SING",(Wellpath!K120-Wellpath!K119)/2*Model!$W$8*(-SIN(Wellpath!$M120) / GField),Model!$W$8*((drdp!B120)*'ABXY-TI2S'!$B120+(drdp!E120)*'ABXY-TI2S'!$C120+(drdp!H120)*'ABXY-TI2S'!$D120))</f>
        <v>5.0665855081175771E-5</v>
      </c>
      <c r="I120" s="18">
        <f>IF(D120="SING",(Wellpath!K120-Wellpath!K119)/2*Model!$W$8*(COS(Wellpath!$M120) / GField),Model!$W$8*((drdp!C120)*'ABXY-TI2S'!$B120+(drdp!F120)*'ABXY-TI2S'!$C120+(drdp!I120)*'ABXY-TI2S'!$D120))</f>
        <v>-1.3575874952833341E-5</v>
      </c>
      <c r="J120" s="18">
        <f>IF(D120="SING",0,Model!$W$8*((drdp!D120)*'ABXY-TI2S'!$B120+(drdp!G120)*'ABXY-TI2S'!$C120+(drdp!J120)*'ABXY-TI2S'!$D120))</f>
        <v>0</v>
      </c>
      <c r="K120" s="21">
        <f>SUM(E$3:E119)+H120</f>
        <v>-0.18312721137006963</v>
      </c>
      <c r="L120" s="21">
        <f>SUM(F$3:F119)+I120</f>
        <v>0.53853257062818005</v>
      </c>
      <c r="M120" s="21">
        <f>SUM(G$3:G119)+J120</f>
        <v>0</v>
      </c>
      <c r="N120" s="19">
        <f t="shared" si="5"/>
        <v>3.3535575544178159E-2</v>
      </c>
      <c r="O120" s="19">
        <f t="shared" si="5"/>
        <v>0.29001732962739574</v>
      </c>
      <c r="P120" s="19">
        <f t="shared" si="5"/>
        <v>0</v>
      </c>
      <c r="Q120" s="19">
        <f t="shared" si="6"/>
        <v>-9.8619967891093674E-2</v>
      </c>
      <c r="R120" s="19">
        <f t="shared" si="7"/>
        <v>0</v>
      </c>
      <c r="S120" s="19">
        <f t="shared" si="8"/>
        <v>0</v>
      </c>
    </row>
    <row r="121" spans="1:19" x14ac:dyDescent="0.25">
      <c r="A121" s="26">
        <f>Wellpath!E121</f>
        <v>3540</v>
      </c>
      <c r="B121" s="22">
        <v>0</v>
      </c>
      <c r="C121" s="22">
        <v>0</v>
      </c>
      <c r="D121" s="22">
        <f>IF(ABS(Wellpath!$L121)&lt;VerticalInc,"SING",((TAN((PI()/ 2) - Wellpath!$L121)) - TAN(Dip) * COS(Wellpath!$O121)) / GField)</f>
        <v>-1.0094613987156299E-3</v>
      </c>
      <c r="E121" s="20">
        <f>IF(D121="SING",(Wellpath!K122-Wellpath!K120)/2*Model!$W$8*(-SIN(Wellpath!M121)) / GField,Model!$W$8*((drdp!B121+drdp!K121)*'ABXY-TI2S'!$B121+(drdp!E121+drdp!N121)*'ABXY-TI2S'!$C121+(drdp!H121+drdp!Q121)*'ABXY-TI2S'!$D121))</f>
        <v>1.0133171016235154E-4</v>
      </c>
      <c r="F121" s="20">
        <f>IF(D121="SING",(Wellpath!K122-Wellpath!K120)/2*Model!$W$8*(COS(Wellpath!$M121) / GField),Model!$W$8*((drdp!C121+drdp!L121)*'ABXY-TI2S'!$B121+(drdp!F121+drdp!O121)*'ABXY-TI2S'!$C121+(drdp!I121+drdp!R121)*'ABXY-TI2S'!$D121))</f>
        <v>-2.7151749905666682E-5</v>
      </c>
      <c r="G121" s="20">
        <f>IF(D121="SING",0,Model!$W$8*((drdp!D121+drdp!M121)*'ABXY-TI2S'!$B121+(drdp!G121+drdp!P121)*'ABXY-TI2S'!$C121+(drdp!J121+drdp!S121)*'ABXY-TI2S'!$D121))</f>
        <v>0</v>
      </c>
      <c r="H121" s="18">
        <f>IF(D121="SING",(Wellpath!K121-Wellpath!K120)/2*Model!$W$8*(-SIN(Wellpath!$M121) / GField),Model!$W$8*((drdp!B121)*'ABXY-TI2S'!$B121+(drdp!E121)*'ABXY-TI2S'!$C121+(drdp!H121)*'ABXY-TI2S'!$D121))</f>
        <v>5.0665855081175771E-5</v>
      </c>
      <c r="I121" s="18">
        <f>IF(D121="SING",(Wellpath!K121-Wellpath!K120)/2*Model!$W$8*(COS(Wellpath!$M121) / GField),Model!$W$8*((drdp!C121)*'ABXY-TI2S'!$B121+(drdp!F121)*'ABXY-TI2S'!$C121+(drdp!I121)*'ABXY-TI2S'!$D121))</f>
        <v>-1.3575874952833341E-5</v>
      </c>
      <c r="J121" s="18">
        <f>IF(D121="SING",0,Model!$W$8*((drdp!D121)*'ABXY-TI2S'!$B121+(drdp!G121)*'ABXY-TI2S'!$C121+(drdp!J121)*'ABXY-TI2S'!$D121))</f>
        <v>0</v>
      </c>
      <c r="K121" s="21">
        <f>SUM(E$3:E120)+H121</f>
        <v>-0.18302587965990727</v>
      </c>
      <c r="L121" s="21">
        <f>SUM(F$3:F120)+I121</f>
        <v>0.53850541887827441</v>
      </c>
      <c r="M121" s="21">
        <f>SUM(G$3:G120)+J121</f>
        <v>0</v>
      </c>
      <c r="N121" s="19">
        <f t="shared" si="5"/>
        <v>3.3498472625282855E-2</v>
      </c>
      <c r="O121" s="19">
        <f t="shared" si="5"/>
        <v>0.28998808616126576</v>
      </c>
      <c r="P121" s="19">
        <f t="shared" si="5"/>
        <v>0</v>
      </c>
      <c r="Q121" s="19">
        <f t="shared" si="6"/>
        <v>-9.8560427991823005E-2</v>
      </c>
      <c r="R121" s="19">
        <f t="shared" si="7"/>
        <v>0</v>
      </c>
      <c r="S121" s="19">
        <f t="shared" si="8"/>
        <v>0</v>
      </c>
    </row>
    <row r="122" spans="1:19" x14ac:dyDescent="0.25">
      <c r="A122" s="26">
        <f>Wellpath!E122</f>
        <v>3570</v>
      </c>
      <c r="B122" s="22">
        <v>0</v>
      </c>
      <c r="C122" s="22">
        <v>0</v>
      </c>
      <c r="D122" s="22">
        <f>IF(ABS(Wellpath!$L122)&lt;VerticalInc,"SING",((TAN((PI()/ 2) - Wellpath!$L122)) - TAN(Dip) * COS(Wellpath!$O122)) / GField)</f>
        <v>-1.0094613987156299E-3</v>
      </c>
      <c r="E122" s="20">
        <f>IF(D122="SING",(Wellpath!K123-Wellpath!K121)/2*Model!$W$8*(-SIN(Wellpath!M122)) / GField,Model!$W$8*((drdp!B122+drdp!K122)*'ABXY-TI2S'!$B122+(drdp!E122+drdp!N122)*'ABXY-TI2S'!$C122+(drdp!H122+drdp!Q122)*'ABXY-TI2S'!$D122))</f>
        <v>1.0133171016235154E-4</v>
      </c>
      <c r="F122" s="20">
        <f>IF(D122="SING",(Wellpath!K123-Wellpath!K121)/2*Model!$W$8*(COS(Wellpath!$M122) / GField),Model!$W$8*((drdp!C122+drdp!L122)*'ABXY-TI2S'!$B122+(drdp!F122+drdp!O122)*'ABXY-TI2S'!$C122+(drdp!I122+drdp!R122)*'ABXY-TI2S'!$D122))</f>
        <v>-2.7151749905666682E-5</v>
      </c>
      <c r="G122" s="20">
        <f>IF(D122="SING",0,Model!$W$8*((drdp!D122+drdp!M122)*'ABXY-TI2S'!$B122+(drdp!G122+drdp!P122)*'ABXY-TI2S'!$C122+(drdp!J122+drdp!S122)*'ABXY-TI2S'!$D122))</f>
        <v>0</v>
      </c>
      <c r="H122" s="18">
        <f>IF(D122="SING",(Wellpath!K122-Wellpath!K121)/2*Model!$W$8*(-SIN(Wellpath!$M122) / GField),Model!$W$8*((drdp!B122)*'ABXY-TI2S'!$B122+(drdp!E122)*'ABXY-TI2S'!$C122+(drdp!H122)*'ABXY-TI2S'!$D122))</f>
        <v>5.0665855081175771E-5</v>
      </c>
      <c r="I122" s="18">
        <f>IF(D122="SING",(Wellpath!K122-Wellpath!K121)/2*Model!$W$8*(COS(Wellpath!$M122) / GField),Model!$W$8*((drdp!C122)*'ABXY-TI2S'!$B122+(drdp!F122)*'ABXY-TI2S'!$C122+(drdp!I122)*'ABXY-TI2S'!$D122))</f>
        <v>-1.3575874952833341E-5</v>
      </c>
      <c r="J122" s="18">
        <f>IF(D122="SING",0,Model!$W$8*((drdp!D122)*'ABXY-TI2S'!$B122+(drdp!G122)*'ABXY-TI2S'!$C122+(drdp!J122)*'ABXY-TI2S'!$D122))</f>
        <v>0</v>
      </c>
      <c r="K122" s="21">
        <f>SUM(E$3:E121)+H122</f>
        <v>-0.18292454794974491</v>
      </c>
      <c r="L122" s="21">
        <f>SUM(F$3:F121)+I122</f>
        <v>0.53847826712836877</v>
      </c>
      <c r="M122" s="21">
        <f>SUM(G$3:G121)+J122</f>
        <v>0</v>
      </c>
      <c r="N122" s="19">
        <f t="shared" si="5"/>
        <v>3.3461390242618523E-2</v>
      </c>
      <c r="O122" s="19">
        <f t="shared" si="5"/>
        <v>0.28995884416957085</v>
      </c>
      <c r="P122" s="19">
        <f t="shared" si="5"/>
        <v>0</v>
      </c>
      <c r="Q122" s="19">
        <f t="shared" si="6"/>
        <v>-9.8500893595218839E-2</v>
      </c>
      <c r="R122" s="19">
        <f t="shared" si="7"/>
        <v>0</v>
      </c>
      <c r="S122" s="19">
        <f t="shared" si="8"/>
        <v>0</v>
      </c>
    </row>
    <row r="123" spans="1:19" x14ac:dyDescent="0.25">
      <c r="A123" s="26">
        <f>Wellpath!E123</f>
        <v>3600</v>
      </c>
      <c r="B123" s="22">
        <v>0</v>
      </c>
      <c r="C123" s="22">
        <v>0</v>
      </c>
      <c r="D123" s="22">
        <f>IF(ABS(Wellpath!$L123)&lt;VerticalInc,"SING",((TAN((PI()/ 2) - Wellpath!$L123)) - TAN(Dip) * COS(Wellpath!$O123)) / GField)</f>
        <v>-1.0094613987156299E-3</v>
      </c>
      <c r="E123" s="20">
        <f>IF(D123="SING",(Wellpath!K124-Wellpath!K122)/2*Model!$W$8*(-SIN(Wellpath!M123)) / GField,Model!$W$8*((drdp!B123+drdp!K123)*'ABXY-TI2S'!$B123+(drdp!E123+drdp!N123)*'ABXY-TI2S'!$C123+(drdp!H123+drdp!Q123)*'ABXY-TI2S'!$D123))</f>
        <v>1.0133171016235154E-4</v>
      </c>
      <c r="F123" s="20">
        <f>IF(D123="SING",(Wellpath!K124-Wellpath!K122)/2*Model!$W$8*(COS(Wellpath!$M123) / GField),Model!$W$8*((drdp!C123+drdp!L123)*'ABXY-TI2S'!$B123+(drdp!F123+drdp!O123)*'ABXY-TI2S'!$C123+(drdp!I123+drdp!R123)*'ABXY-TI2S'!$D123))</f>
        <v>-2.7151749905666682E-5</v>
      </c>
      <c r="G123" s="20">
        <f>IF(D123="SING",0,Model!$W$8*((drdp!D123+drdp!M123)*'ABXY-TI2S'!$B123+(drdp!G123+drdp!P123)*'ABXY-TI2S'!$C123+(drdp!J123+drdp!S123)*'ABXY-TI2S'!$D123))</f>
        <v>0</v>
      </c>
      <c r="H123" s="18">
        <f>IF(D123="SING",(Wellpath!K123-Wellpath!K122)/2*Model!$W$8*(-SIN(Wellpath!$M123) / GField),Model!$W$8*((drdp!B123)*'ABXY-TI2S'!$B123+(drdp!E123)*'ABXY-TI2S'!$C123+(drdp!H123)*'ABXY-TI2S'!$D123))</f>
        <v>5.0665855081175771E-5</v>
      </c>
      <c r="I123" s="18">
        <f>IF(D123="SING",(Wellpath!K123-Wellpath!K122)/2*Model!$W$8*(COS(Wellpath!$M123) / GField),Model!$W$8*((drdp!C123)*'ABXY-TI2S'!$B123+(drdp!F123)*'ABXY-TI2S'!$C123+(drdp!I123)*'ABXY-TI2S'!$D123))</f>
        <v>-1.3575874952833341E-5</v>
      </c>
      <c r="J123" s="18">
        <f>IF(D123="SING",0,Model!$W$8*((drdp!D123)*'ABXY-TI2S'!$B123+(drdp!G123)*'ABXY-TI2S'!$C123+(drdp!J123)*'ABXY-TI2S'!$D123))</f>
        <v>0</v>
      </c>
      <c r="K123" s="21">
        <f>SUM(E$3:E122)+H123</f>
        <v>-0.18282321623958256</v>
      </c>
      <c r="L123" s="21">
        <f>SUM(F$3:F122)+I123</f>
        <v>0.53845111537846313</v>
      </c>
      <c r="M123" s="21">
        <f>SUM(G$3:G122)+J123</f>
        <v>0</v>
      </c>
      <c r="N123" s="19">
        <f t="shared" si="5"/>
        <v>3.3424328396185164E-2</v>
      </c>
      <c r="O123" s="19">
        <f t="shared" si="5"/>
        <v>0.28992960365231102</v>
      </c>
      <c r="P123" s="19">
        <f t="shared" si="5"/>
        <v>0</v>
      </c>
      <c r="Q123" s="19">
        <f t="shared" si="6"/>
        <v>-9.8441364701281189E-2</v>
      </c>
      <c r="R123" s="19">
        <f t="shared" si="7"/>
        <v>0</v>
      </c>
      <c r="S123" s="19">
        <f t="shared" si="8"/>
        <v>0</v>
      </c>
    </row>
    <row r="124" spans="1:19" x14ac:dyDescent="0.25">
      <c r="A124" s="26">
        <f>Wellpath!E124</f>
        <v>3630</v>
      </c>
      <c r="B124" s="22">
        <v>0</v>
      </c>
      <c r="C124" s="22">
        <v>0</v>
      </c>
      <c r="D124" s="22">
        <f>IF(ABS(Wellpath!$L124)&lt;VerticalInc,"SING",((TAN((PI()/ 2) - Wellpath!$L124)) - TAN(Dip) * COS(Wellpath!$O124)) / GField)</f>
        <v>-1.0094613987156299E-3</v>
      </c>
      <c r="E124" s="20">
        <f>IF(D124="SING",(Wellpath!K125-Wellpath!K123)/2*Model!$W$8*(-SIN(Wellpath!M124)) / GField,Model!$W$8*((drdp!B124+drdp!K124)*'ABXY-TI2S'!$B124+(drdp!E124+drdp!N124)*'ABXY-TI2S'!$C124+(drdp!H124+drdp!Q124)*'ABXY-TI2S'!$D124))</f>
        <v>1.0133171016235154E-4</v>
      </c>
      <c r="F124" s="20">
        <f>IF(D124="SING",(Wellpath!K125-Wellpath!K123)/2*Model!$W$8*(COS(Wellpath!$M124) / GField),Model!$W$8*((drdp!C124+drdp!L124)*'ABXY-TI2S'!$B124+(drdp!F124+drdp!O124)*'ABXY-TI2S'!$C124+(drdp!I124+drdp!R124)*'ABXY-TI2S'!$D124))</f>
        <v>-2.7151749905666682E-5</v>
      </c>
      <c r="G124" s="20">
        <f>IF(D124="SING",0,Model!$W$8*((drdp!D124+drdp!M124)*'ABXY-TI2S'!$B124+(drdp!G124+drdp!P124)*'ABXY-TI2S'!$C124+(drdp!J124+drdp!S124)*'ABXY-TI2S'!$D124))</f>
        <v>0</v>
      </c>
      <c r="H124" s="18">
        <f>IF(D124="SING",(Wellpath!K124-Wellpath!K123)/2*Model!$W$8*(-SIN(Wellpath!$M124) / GField),Model!$W$8*((drdp!B124)*'ABXY-TI2S'!$B124+(drdp!E124)*'ABXY-TI2S'!$C124+(drdp!H124)*'ABXY-TI2S'!$D124))</f>
        <v>5.0665855081175771E-5</v>
      </c>
      <c r="I124" s="18">
        <f>IF(D124="SING",(Wellpath!K124-Wellpath!K123)/2*Model!$W$8*(COS(Wellpath!$M124) / GField),Model!$W$8*((drdp!C124)*'ABXY-TI2S'!$B124+(drdp!F124)*'ABXY-TI2S'!$C124+(drdp!I124)*'ABXY-TI2S'!$D124))</f>
        <v>-1.3575874952833341E-5</v>
      </c>
      <c r="J124" s="18">
        <f>IF(D124="SING",0,Model!$W$8*((drdp!D124)*'ABXY-TI2S'!$B124+(drdp!G124)*'ABXY-TI2S'!$C124+(drdp!J124)*'ABXY-TI2S'!$D124))</f>
        <v>0</v>
      </c>
      <c r="K124" s="21">
        <f>SUM(E$3:E123)+H124</f>
        <v>-0.1827218845294202</v>
      </c>
      <c r="L124" s="21">
        <f>SUM(F$3:F123)+I124</f>
        <v>0.53842396362855749</v>
      </c>
      <c r="M124" s="21">
        <f>SUM(G$3:G123)+J124</f>
        <v>0</v>
      </c>
      <c r="N124" s="19">
        <f t="shared" si="5"/>
        <v>3.3387287085982771E-2</v>
      </c>
      <c r="O124" s="19">
        <f t="shared" si="5"/>
        <v>0.28990036460948621</v>
      </c>
      <c r="P124" s="19">
        <f t="shared" si="5"/>
        <v>0</v>
      </c>
      <c r="Q124" s="19">
        <f t="shared" si="6"/>
        <v>-9.8381841310010029E-2</v>
      </c>
      <c r="R124" s="19">
        <f t="shared" si="7"/>
        <v>0</v>
      </c>
      <c r="S124" s="19">
        <f t="shared" si="8"/>
        <v>0</v>
      </c>
    </row>
    <row r="125" spans="1:19" x14ac:dyDescent="0.25">
      <c r="A125" s="26">
        <f>Wellpath!E125</f>
        <v>3660</v>
      </c>
      <c r="B125" s="22">
        <v>0</v>
      </c>
      <c r="C125" s="22">
        <v>0</v>
      </c>
      <c r="D125" s="22">
        <f>IF(ABS(Wellpath!$L125)&lt;VerticalInc,"SING",((TAN((PI()/ 2) - Wellpath!$L125)) - TAN(Dip) * COS(Wellpath!$O125)) / GField)</f>
        <v>-1.0094613987156299E-3</v>
      </c>
      <c r="E125" s="20">
        <f>IF(D125="SING",(Wellpath!K126-Wellpath!K124)/2*Model!$W$8*(-SIN(Wellpath!M125)) / GField,Model!$W$8*((drdp!B125+drdp!K125)*'ABXY-TI2S'!$B125+(drdp!E125+drdp!N125)*'ABXY-TI2S'!$C125+(drdp!H125+drdp!Q125)*'ABXY-TI2S'!$D125))</f>
        <v>1.0133171016235154E-4</v>
      </c>
      <c r="F125" s="20">
        <f>IF(D125="SING",(Wellpath!K126-Wellpath!K124)/2*Model!$W$8*(COS(Wellpath!$M125) / GField),Model!$W$8*((drdp!C125+drdp!L125)*'ABXY-TI2S'!$B125+(drdp!F125+drdp!O125)*'ABXY-TI2S'!$C125+(drdp!I125+drdp!R125)*'ABXY-TI2S'!$D125))</f>
        <v>-2.7151749905666682E-5</v>
      </c>
      <c r="G125" s="20">
        <f>IF(D125="SING",0,Model!$W$8*((drdp!D125+drdp!M125)*'ABXY-TI2S'!$B125+(drdp!G125+drdp!P125)*'ABXY-TI2S'!$C125+(drdp!J125+drdp!S125)*'ABXY-TI2S'!$D125))</f>
        <v>0</v>
      </c>
      <c r="H125" s="18">
        <f>IF(D125="SING",(Wellpath!K125-Wellpath!K124)/2*Model!$W$8*(-SIN(Wellpath!$M125) / GField),Model!$W$8*((drdp!B125)*'ABXY-TI2S'!$B125+(drdp!E125)*'ABXY-TI2S'!$C125+(drdp!H125)*'ABXY-TI2S'!$D125))</f>
        <v>5.0665855081175771E-5</v>
      </c>
      <c r="I125" s="18">
        <f>IF(D125="SING",(Wellpath!K125-Wellpath!K124)/2*Model!$W$8*(COS(Wellpath!$M125) / GField),Model!$W$8*((drdp!C125)*'ABXY-TI2S'!$B125+(drdp!F125)*'ABXY-TI2S'!$C125+(drdp!I125)*'ABXY-TI2S'!$D125))</f>
        <v>-1.3575874952833341E-5</v>
      </c>
      <c r="J125" s="18">
        <f>IF(D125="SING",0,Model!$W$8*((drdp!D125)*'ABXY-TI2S'!$B125+(drdp!G125)*'ABXY-TI2S'!$C125+(drdp!J125)*'ABXY-TI2S'!$D125))</f>
        <v>0</v>
      </c>
      <c r="K125" s="21">
        <f>SUM(E$3:E124)+H125</f>
        <v>-0.18262055281925785</v>
      </c>
      <c r="L125" s="21">
        <f>SUM(F$3:F124)+I125</f>
        <v>0.53839681187865185</v>
      </c>
      <c r="M125" s="21">
        <f>SUM(G$3:G124)+J125</f>
        <v>0</v>
      </c>
      <c r="N125" s="19">
        <f t="shared" si="5"/>
        <v>3.3350266312011344E-2</v>
      </c>
      <c r="O125" s="19">
        <f t="shared" si="5"/>
        <v>0.28987112704109641</v>
      </c>
      <c r="P125" s="19">
        <f t="shared" si="5"/>
        <v>0</v>
      </c>
      <c r="Q125" s="19">
        <f t="shared" si="6"/>
        <v>-9.8322323421405372E-2</v>
      </c>
      <c r="R125" s="19">
        <f t="shared" si="7"/>
        <v>0</v>
      </c>
      <c r="S125" s="19">
        <f t="shared" si="8"/>
        <v>0</v>
      </c>
    </row>
    <row r="126" spans="1:19" x14ac:dyDescent="0.25">
      <c r="A126" s="26">
        <f>Wellpath!E126</f>
        <v>3690</v>
      </c>
      <c r="B126" s="22">
        <v>0</v>
      </c>
      <c r="C126" s="22">
        <v>0</v>
      </c>
      <c r="D126" s="22">
        <f>IF(ABS(Wellpath!$L126)&lt;VerticalInc,"SING",((TAN((PI()/ 2) - Wellpath!$L126)) - TAN(Dip) * COS(Wellpath!$O126)) / GField)</f>
        <v>-1.0094613987156299E-3</v>
      </c>
      <c r="E126" s="20">
        <f>IF(D126="SING",(Wellpath!K127-Wellpath!K125)/2*Model!$W$8*(-SIN(Wellpath!M126)) / GField,Model!$W$8*((drdp!B126+drdp!K126)*'ABXY-TI2S'!$B126+(drdp!E126+drdp!N126)*'ABXY-TI2S'!$C126+(drdp!H126+drdp!Q126)*'ABXY-TI2S'!$D126))</f>
        <v>1.0133171016235154E-4</v>
      </c>
      <c r="F126" s="20">
        <f>IF(D126="SING",(Wellpath!K127-Wellpath!K125)/2*Model!$W$8*(COS(Wellpath!$M126) / GField),Model!$W$8*((drdp!C126+drdp!L126)*'ABXY-TI2S'!$B126+(drdp!F126+drdp!O126)*'ABXY-TI2S'!$C126+(drdp!I126+drdp!R126)*'ABXY-TI2S'!$D126))</f>
        <v>-2.7151749905666682E-5</v>
      </c>
      <c r="G126" s="20">
        <f>IF(D126="SING",0,Model!$W$8*((drdp!D126+drdp!M126)*'ABXY-TI2S'!$B126+(drdp!G126+drdp!P126)*'ABXY-TI2S'!$C126+(drdp!J126+drdp!S126)*'ABXY-TI2S'!$D126))</f>
        <v>0</v>
      </c>
      <c r="H126" s="18">
        <f>IF(D126="SING",(Wellpath!K126-Wellpath!K125)/2*Model!$W$8*(-SIN(Wellpath!$M126) / GField),Model!$W$8*((drdp!B126)*'ABXY-TI2S'!$B126+(drdp!E126)*'ABXY-TI2S'!$C126+(drdp!H126)*'ABXY-TI2S'!$D126))</f>
        <v>5.0665855081175771E-5</v>
      </c>
      <c r="I126" s="18">
        <f>IF(D126="SING",(Wellpath!K126-Wellpath!K125)/2*Model!$W$8*(COS(Wellpath!$M126) / GField),Model!$W$8*((drdp!C126)*'ABXY-TI2S'!$B126+(drdp!F126)*'ABXY-TI2S'!$C126+(drdp!I126)*'ABXY-TI2S'!$D126))</f>
        <v>-1.3575874952833341E-5</v>
      </c>
      <c r="J126" s="18">
        <f>IF(D126="SING",0,Model!$W$8*((drdp!D126)*'ABXY-TI2S'!$B126+(drdp!G126)*'ABXY-TI2S'!$C126+(drdp!J126)*'ABXY-TI2S'!$D126))</f>
        <v>0</v>
      </c>
      <c r="K126" s="21">
        <f>SUM(E$3:E125)+H126</f>
        <v>-0.18251922110909549</v>
      </c>
      <c r="L126" s="21">
        <f>SUM(F$3:F125)+I126</f>
        <v>0.53836966012874621</v>
      </c>
      <c r="M126" s="21">
        <f>SUM(G$3:G125)+J126</f>
        <v>0</v>
      </c>
      <c r="N126" s="19">
        <f t="shared" si="5"/>
        <v>3.3313266074270889E-2</v>
      </c>
      <c r="O126" s="19">
        <f t="shared" si="5"/>
        <v>0.28984189094714169</v>
      </c>
      <c r="P126" s="19">
        <f t="shared" si="5"/>
        <v>0</v>
      </c>
      <c r="Q126" s="19">
        <f t="shared" si="6"/>
        <v>-9.8262811035467218E-2</v>
      </c>
      <c r="R126" s="19">
        <f t="shared" si="7"/>
        <v>0</v>
      </c>
      <c r="S126" s="19">
        <f t="shared" si="8"/>
        <v>0</v>
      </c>
    </row>
    <row r="127" spans="1:19" x14ac:dyDescent="0.25">
      <c r="A127" s="26">
        <f>Wellpath!E127</f>
        <v>3720</v>
      </c>
      <c r="B127" s="22">
        <v>0</v>
      </c>
      <c r="C127" s="22">
        <v>0</v>
      </c>
      <c r="D127" s="22">
        <f>IF(ABS(Wellpath!$L127)&lt;VerticalInc,"SING",((TAN((PI()/ 2) - Wellpath!$L127)) - TAN(Dip) * COS(Wellpath!$O127)) / GField)</f>
        <v>-1.0094613987156299E-3</v>
      </c>
      <c r="E127" s="20">
        <f>IF(D127="SING",(Wellpath!K128-Wellpath!K126)/2*Model!$W$8*(-SIN(Wellpath!M127)) / GField,Model!$W$8*((drdp!B127+drdp!K127)*'ABXY-TI2S'!$B127+(drdp!E127+drdp!N127)*'ABXY-TI2S'!$C127+(drdp!H127+drdp!Q127)*'ABXY-TI2S'!$D127))</f>
        <v>1.0133171016235154E-4</v>
      </c>
      <c r="F127" s="20">
        <f>IF(D127="SING",(Wellpath!K128-Wellpath!K126)/2*Model!$W$8*(COS(Wellpath!$M127) / GField),Model!$W$8*((drdp!C127+drdp!L127)*'ABXY-TI2S'!$B127+(drdp!F127+drdp!O127)*'ABXY-TI2S'!$C127+(drdp!I127+drdp!R127)*'ABXY-TI2S'!$D127))</f>
        <v>-2.7151749905666682E-5</v>
      </c>
      <c r="G127" s="20">
        <f>IF(D127="SING",0,Model!$W$8*((drdp!D127+drdp!M127)*'ABXY-TI2S'!$B127+(drdp!G127+drdp!P127)*'ABXY-TI2S'!$C127+(drdp!J127+drdp!S127)*'ABXY-TI2S'!$D127))</f>
        <v>0</v>
      </c>
      <c r="H127" s="18">
        <f>IF(D127="SING",(Wellpath!K127-Wellpath!K126)/2*Model!$W$8*(-SIN(Wellpath!$M127) / GField),Model!$W$8*((drdp!B127)*'ABXY-TI2S'!$B127+(drdp!E127)*'ABXY-TI2S'!$C127+(drdp!H127)*'ABXY-TI2S'!$D127))</f>
        <v>5.0665855081175771E-5</v>
      </c>
      <c r="I127" s="18">
        <f>IF(D127="SING",(Wellpath!K127-Wellpath!K126)/2*Model!$W$8*(COS(Wellpath!$M127) / GField),Model!$W$8*((drdp!C127)*'ABXY-TI2S'!$B127+(drdp!F127)*'ABXY-TI2S'!$C127+(drdp!I127)*'ABXY-TI2S'!$D127))</f>
        <v>-1.3575874952833341E-5</v>
      </c>
      <c r="J127" s="18">
        <f>IF(D127="SING",0,Model!$W$8*((drdp!D127)*'ABXY-TI2S'!$B127+(drdp!G127)*'ABXY-TI2S'!$C127+(drdp!J127)*'ABXY-TI2S'!$D127))</f>
        <v>0</v>
      </c>
      <c r="K127" s="21">
        <f>SUM(E$3:E126)+H127</f>
        <v>-0.18241788939893314</v>
      </c>
      <c r="L127" s="21">
        <f>SUM(F$3:F126)+I127</f>
        <v>0.53834250837884057</v>
      </c>
      <c r="M127" s="21">
        <f>SUM(G$3:G126)+J127</f>
        <v>0</v>
      </c>
      <c r="N127" s="19">
        <f t="shared" si="5"/>
        <v>3.32762863727614E-2</v>
      </c>
      <c r="O127" s="19">
        <f t="shared" si="5"/>
        <v>0.28981265632762204</v>
      </c>
      <c r="P127" s="19">
        <f t="shared" si="5"/>
        <v>0</v>
      </c>
      <c r="Q127" s="19">
        <f t="shared" si="6"/>
        <v>-9.8203304152195581E-2</v>
      </c>
      <c r="R127" s="19">
        <f t="shared" si="7"/>
        <v>0</v>
      </c>
      <c r="S127" s="19">
        <f t="shared" si="8"/>
        <v>0</v>
      </c>
    </row>
    <row r="128" spans="1:19" x14ac:dyDescent="0.25">
      <c r="A128" s="26">
        <f>Wellpath!E128</f>
        <v>3750</v>
      </c>
      <c r="B128" s="22">
        <v>0</v>
      </c>
      <c r="C128" s="22">
        <v>0</v>
      </c>
      <c r="D128" s="22">
        <f>IF(ABS(Wellpath!$L128)&lt;VerticalInc,"SING",((TAN((PI()/ 2) - Wellpath!$L128)) - TAN(Dip) * COS(Wellpath!$O128)) / GField)</f>
        <v>-1.0094613987156299E-3</v>
      </c>
      <c r="E128" s="20">
        <f>IF(D128="SING",(Wellpath!K129-Wellpath!K127)/2*Model!$W$8*(-SIN(Wellpath!M128)) / GField,Model!$W$8*((drdp!B128+drdp!K128)*'ABXY-TI2S'!$B128+(drdp!E128+drdp!N128)*'ABXY-TI2S'!$C128+(drdp!H128+drdp!Q128)*'ABXY-TI2S'!$D128))</f>
        <v>1.0133171016235154E-4</v>
      </c>
      <c r="F128" s="20">
        <f>IF(D128="SING",(Wellpath!K129-Wellpath!K127)/2*Model!$W$8*(COS(Wellpath!$M128) / GField),Model!$W$8*((drdp!C128+drdp!L128)*'ABXY-TI2S'!$B128+(drdp!F128+drdp!O128)*'ABXY-TI2S'!$C128+(drdp!I128+drdp!R128)*'ABXY-TI2S'!$D128))</f>
        <v>-2.7151749905666682E-5</v>
      </c>
      <c r="G128" s="20">
        <f>IF(D128="SING",0,Model!$W$8*((drdp!D128+drdp!M128)*'ABXY-TI2S'!$B128+(drdp!G128+drdp!P128)*'ABXY-TI2S'!$C128+(drdp!J128+drdp!S128)*'ABXY-TI2S'!$D128))</f>
        <v>0</v>
      </c>
      <c r="H128" s="18">
        <f>IF(D128="SING",(Wellpath!K128-Wellpath!K127)/2*Model!$W$8*(-SIN(Wellpath!$M128) / GField),Model!$W$8*((drdp!B128)*'ABXY-TI2S'!$B128+(drdp!E128)*'ABXY-TI2S'!$C128+(drdp!H128)*'ABXY-TI2S'!$D128))</f>
        <v>5.0665855081175771E-5</v>
      </c>
      <c r="I128" s="18">
        <f>IF(D128="SING",(Wellpath!K128-Wellpath!K127)/2*Model!$W$8*(COS(Wellpath!$M128) / GField),Model!$W$8*((drdp!C128)*'ABXY-TI2S'!$B128+(drdp!F128)*'ABXY-TI2S'!$C128+(drdp!I128)*'ABXY-TI2S'!$D128))</f>
        <v>-1.3575874952833341E-5</v>
      </c>
      <c r="J128" s="18">
        <f>IF(D128="SING",0,Model!$W$8*((drdp!D128)*'ABXY-TI2S'!$B128+(drdp!G128)*'ABXY-TI2S'!$C128+(drdp!J128)*'ABXY-TI2S'!$D128))</f>
        <v>0</v>
      </c>
      <c r="K128" s="21">
        <f>SUM(E$3:E127)+H128</f>
        <v>-0.18231655768877078</v>
      </c>
      <c r="L128" s="21">
        <f>SUM(F$3:F127)+I128</f>
        <v>0.53831535662893493</v>
      </c>
      <c r="M128" s="21">
        <f>SUM(G$3:G127)+J128</f>
        <v>0</v>
      </c>
      <c r="N128" s="19">
        <f t="shared" si="5"/>
        <v>3.3239327207482884E-2</v>
      </c>
      <c r="O128" s="19">
        <f t="shared" si="5"/>
        <v>0.28978342318253741</v>
      </c>
      <c r="P128" s="19">
        <f t="shared" si="5"/>
        <v>0</v>
      </c>
      <c r="Q128" s="19">
        <f t="shared" si="6"/>
        <v>-9.8143802771590433E-2</v>
      </c>
      <c r="R128" s="19">
        <f t="shared" si="7"/>
        <v>0</v>
      </c>
      <c r="S128" s="19">
        <f t="shared" si="8"/>
        <v>0</v>
      </c>
    </row>
    <row r="129" spans="1:19" x14ac:dyDescent="0.25">
      <c r="A129" s="26">
        <f>Wellpath!E129</f>
        <v>3780</v>
      </c>
      <c r="B129" s="22">
        <v>0</v>
      </c>
      <c r="C129" s="22">
        <v>0</v>
      </c>
      <c r="D129" s="22">
        <f>IF(ABS(Wellpath!$L129)&lt;VerticalInc,"SING",((TAN((PI()/ 2) - Wellpath!$L129)) - TAN(Dip) * COS(Wellpath!$O129)) / GField)</f>
        <v>-1.0094613987156299E-3</v>
      </c>
      <c r="E129" s="20">
        <f>IF(D129="SING",(Wellpath!K130-Wellpath!K128)/2*Model!$W$8*(-SIN(Wellpath!M129)) / GField,Model!$W$8*((drdp!B129+drdp!K129)*'ABXY-TI2S'!$B129+(drdp!E129+drdp!N129)*'ABXY-TI2S'!$C129+(drdp!H129+drdp!Q129)*'ABXY-TI2S'!$D129))</f>
        <v>1.0133171016235154E-4</v>
      </c>
      <c r="F129" s="20">
        <f>IF(D129="SING",(Wellpath!K130-Wellpath!K128)/2*Model!$W$8*(COS(Wellpath!$M129) / GField),Model!$W$8*((drdp!C129+drdp!L129)*'ABXY-TI2S'!$B129+(drdp!F129+drdp!O129)*'ABXY-TI2S'!$C129+(drdp!I129+drdp!R129)*'ABXY-TI2S'!$D129))</f>
        <v>-2.7151749905666682E-5</v>
      </c>
      <c r="G129" s="20">
        <f>IF(D129="SING",0,Model!$W$8*((drdp!D129+drdp!M129)*'ABXY-TI2S'!$B129+(drdp!G129+drdp!P129)*'ABXY-TI2S'!$C129+(drdp!J129+drdp!S129)*'ABXY-TI2S'!$D129))</f>
        <v>0</v>
      </c>
      <c r="H129" s="18">
        <f>IF(D129="SING",(Wellpath!K129-Wellpath!K128)/2*Model!$W$8*(-SIN(Wellpath!$M129) / GField),Model!$W$8*((drdp!B129)*'ABXY-TI2S'!$B129+(drdp!E129)*'ABXY-TI2S'!$C129+(drdp!H129)*'ABXY-TI2S'!$D129))</f>
        <v>5.0665855081175771E-5</v>
      </c>
      <c r="I129" s="18">
        <f>IF(D129="SING",(Wellpath!K129-Wellpath!K128)/2*Model!$W$8*(COS(Wellpath!$M129) / GField),Model!$W$8*((drdp!C129)*'ABXY-TI2S'!$B129+(drdp!F129)*'ABXY-TI2S'!$C129+(drdp!I129)*'ABXY-TI2S'!$D129))</f>
        <v>-1.3575874952833341E-5</v>
      </c>
      <c r="J129" s="18">
        <f>IF(D129="SING",0,Model!$W$8*((drdp!D129)*'ABXY-TI2S'!$B129+(drdp!G129)*'ABXY-TI2S'!$C129+(drdp!J129)*'ABXY-TI2S'!$D129))</f>
        <v>0</v>
      </c>
      <c r="K129" s="21">
        <f>SUM(E$3:E128)+H129</f>
        <v>-0.18221522597860842</v>
      </c>
      <c r="L129" s="21">
        <f>SUM(F$3:F128)+I129</f>
        <v>0.53828820487902929</v>
      </c>
      <c r="M129" s="21">
        <f>SUM(G$3:G128)+J129</f>
        <v>0</v>
      </c>
      <c r="N129" s="19">
        <f t="shared" si="5"/>
        <v>3.3202388578435334E-2</v>
      </c>
      <c r="O129" s="19">
        <f t="shared" si="5"/>
        <v>0.2897541915118878</v>
      </c>
      <c r="P129" s="19">
        <f t="shared" si="5"/>
        <v>0</v>
      </c>
      <c r="Q129" s="19">
        <f t="shared" si="6"/>
        <v>-9.8084306893651788E-2</v>
      </c>
      <c r="R129" s="19">
        <f t="shared" si="7"/>
        <v>0</v>
      </c>
      <c r="S129" s="19">
        <f t="shared" si="8"/>
        <v>0</v>
      </c>
    </row>
    <row r="130" spans="1:19" x14ac:dyDescent="0.25">
      <c r="A130" s="26">
        <f>Wellpath!E130</f>
        <v>3810</v>
      </c>
      <c r="B130" s="22">
        <v>0</v>
      </c>
      <c r="C130" s="22">
        <v>0</v>
      </c>
      <c r="D130" s="22">
        <f>IF(ABS(Wellpath!$L130)&lt;VerticalInc,"SING",((TAN((PI()/ 2) - Wellpath!$L130)) - TAN(Dip) * COS(Wellpath!$O130)) / GField)</f>
        <v>-1.0094613987156299E-3</v>
      </c>
      <c r="E130" s="20">
        <f>IF(D130="SING",(Wellpath!K131-Wellpath!K129)/2*Model!$W$8*(-SIN(Wellpath!M130)) / GField,Model!$W$8*((drdp!B130+drdp!K130)*'ABXY-TI2S'!$B130+(drdp!E130+drdp!N130)*'ABXY-TI2S'!$C130+(drdp!H130+drdp!Q130)*'ABXY-TI2S'!$D130))</f>
        <v>1.0133171016235154E-4</v>
      </c>
      <c r="F130" s="20">
        <f>IF(D130="SING",(Wellpath!K131-Wellpath!K129)/2*Model!$W$8*(COS(Wellpath!$M130) / GField),Model!$W$8*((drdp!C130+drdp!L130)*'ABXY-TI2S'!$B130+(drdp!F130+drdp!O130)*'ABXY-TI2S'!$C130+(drdp!I130+drdp!R130)*'ABXY-TI2S'!$D130))</f>
        <v>-2.7151749905666682E-5</v>
      </c>
      <c r="G130" s="20">
        <f>IF(D130="SING",0,Model!$W$8*((drdp!D130+drdp!M130)*'ABXY-TI2S'!$B130+(drdp!G130+drdp!P130)*'ABXY-TI2S'!$C130+(drdp!J130+drdp!S130)*'ABXY-TI2S'!$D130))</f>
        <v>0</v>
      </c>
      <c r="H130" s="18">
        <f>IF(D130="SING",(Wellpath!K130-Wellpath!K129)/2*Model!$W$8*(-SIN(Wellpath!$M130) / GField),Model!$W$8*((drdp!B130)*'ABXY-TI2S'!$B130+(drdp!E130)*'ABXY-TI2S'!$C130+(drdp!H130)*'ABXY-TI2S'!$D130))</f>
        <v>5.0665855081175771E-5</v>
      </c>
      <c r="I130" s="18">
        <f>IF(D130="SING",(Wellpath!K130-Wellpath!K129)/2*Model!$W$8*(COS(Wellpath!$M130) / GField),Model!$W$8*((drdp!C130)*'ABXY-TI2S'!$B130+(drdp!F130)*'ABXY-TI2S'!$C130+(drdp!I130)*'ABXY-TI2S'!$D130))</f>
        <v>-1.3575874952833341E-5</v>
      </c>
      <c r="J130" s="18">
        <f>IF(D130="SING",0,Model!$W$8*((drdp!D130)*'ABXY-TI2S'!$B130+(drdp!G130)*'ABXY-TI2S'!$C130+(drdp!J130)*'ABXY-TI2S'!$D130))</f>
        <v>0</v>
      </c>
      <c r="K130" s="21">
        <f>SUM(E$3:E129)+H130</f>
        <v>-0.18211389426844607</v>
      </c>
      <c r="L130" s="21">
        <f>SUM(F$3:F129)+I130</f>
        <v>0.53826105312912365</v>
      </c>
      <c r="M130" s="21">
        <f>SUM(G$3:G129)+J130</f>
        <v>0</v>
      </c>
      <c r="N130" s="19">
        <f t="shared" si="5"/>
        <v>3.3165470485618756E-2</v>
      </c>
      <c r="O130" s="19">
        <f t="shared" si="5"/>
        <v>0.28972496131567327</v>
      </c>
      <c r="P130" s="19">
        <f t="shared" si="5"/>
        <v>0</v>
      </c>
      <c r="Q130" s="19">
        <f t="shared" si="6"/>
        <v>-9.8024816518379659E-2</v>
      </c>
      <c r="R130" s="19">
        <f t="shared" si="7"/>
        <v>0</v>
      </c>
      <c r="S130" s="19">
        <f t="shared" si="8"/>
        <v>0</v>
      </c>
    </row>
    <row r="131" spans="1:19" x14ac:dyDescent="0.25">
      <c r="A131" s="26">
        <f>Wellpath!E131</f>
        <v>3840</v>
      </c>
      <c r="B131" s="22">
        <v>0</v>
      </c>
      <c r="C131" s="22">
        <v>0</v>
      </c>
      <c r="D131" s="22">
        <f>IF(ABS(Wellpath!$L131)&lt;VerticalInc,"SING",((TAN((PI()/ 2) - Wellpath!$L131)) - TAN(Dip) * COS(Wellpath!$O131)) / GField)</f>
        <v>-1.0094613987156299E-3</v>
      </c>
      <c r="E131" s="20">
        <f>IF(D131="SING",(Wellpath!K132-Wellpath!K130)/2*Model!$W$8*(-SIN(Wellpath!M131)) / GField,Model!$W$8*((drdp!B131+drdp!K131)*'ABXY-TI2S'!$B131+(drdp!E131+drdp!N131)*'ABXY-TI2S'!$C131+(drdp!H131+drdp!Q131)*'ABXY-TI2S'!$D131))</f>
        <v>1.0133171016235154E-4</v>
      </c>
      <c r="F131" s="20">
        <f>IF(D131="SING",(Wellpath!K132-Wellpath!K130)/2*Model!$W$8*(COS(Wellpath!$M131) / GField),Model!$W$8*((drdp!C131+drdp!L131)*'ABXY-TI2S'!$B131+(drdp!F131+drdp!O131)*'ABXY-TI2S'!$C131+(drdp!I131+drdp!R131)*'ABXY-TI2S'!$D131))</f>
        <v>-2.7151749905666682E-5</v>
      </c>
      <c r="G131" s="20">
        <f>IF(D131="SING",0,Model!$W$8*((drdp!D131+drdp!M131)*'ABXY-TI2S'!$B131+(drdp!G131+drdp!P131)*'ABXY-TI2S'!$C131+(drdp!J131+drdp!S131)*'ABXY-TI2S'!$D131))</f>
        <v>0</v>
      </c>
      <c r="H131" s="18">
        <f>IF(D131="SING",(Wellpath!K131-Wellpath!K130)/2*Model!$W$8*(-SIN(Wellpath!$M131) / GField),Model!$W$8*((drdp!B131)*'ABXY-TI2S'!$B131+(drdp!E131)*'ABXY-TI2S'!$C131+(drdp!H131)*'ABXY-TI2S'!$D131))</f>
        <v>5.0665855081175771E-5</v>
      </c>
      <c r="I131" s="18">
        <f>IF(D131="SING",(Wellpath!K131-Wellpath!K130)/2*Model!$W$8*(COS(Wellpath!$M131) / GField),Model!$W$8*((drdp!C131)*'ABXY-TI2S'!$B131+(drdp!F131)*'ABXY-TI2S'!$C131+(drdp!I131)*'ABXY-TI2S'!$D131))</f>
        <v>-1.3575874952833341E-5</v>
      </c>
      <c r="J131" s="18">
        <f>IF(D131="SING",0,Model!$W$8*((drdp!D131)*'ABXY-TI2S'!$B131+(drdp!G131)*'ABXY-TI2S'!$C131+(drdp!J131)*'ABXY-TI2S'!$D131))</f>
        <v>0</v>
      </c>
      <c r="K131" s="21">
        <f>SUM(E$3:E130)+H131</f>
        <v>-0.18201256255828371</v>
      </c>
      <c r="L131" s="21">
        <f>SUM(F$3:F130)+I131</f>
        <v>0.538233901379218</v>
      </c>
      <c r="M131" s="21">
        <f>SUM(G$3:G130)+J131</f>
        <v>0</v>
      </c>
      <c r="N131" s="19">
        <f t="shared" si="5"/>
        <v>3.3128572929033144E-2</v>
      </c>
      <c r="O131" s="19">
        <f t="shared" si="5"/>
        <v>0.28969573259389375</v>
      </c>
      <c r="P131" s="19">
        <f t="shared" si="5"/>
        <v>0</v>
      </c>
      <c r="Q131" s="19">
        <f t="shared" si="6"/>
        <v>-9.796533164577402E-2</v>
      </c>
      <c r="R131" s="19">
        <f t="shared" si="7"/>
        <v>0</v>
      </c>
      <c r="S131" s="19">
        <f t="shared" si="8"/>
        <v>0</v>
      </c>
    </row>
    <row r="132" spans="1:19" x14ac:dyDescent="0.25">
      <c r="A132" s="26">
        <f>Wellpath!E132</f>
        <v>3870</v>
      </c>
      <c r="B132" s="22">
        <v>0</v>
      </c>
      <c r="C132" s="22">
        <v>0</v>
      </c>
      <c r="D132" s="22">
        <f>IF(ABS(Wellpath!$L132)&lt;VerticalInc,"SING",((TAN((PI()/ 2) - Wellpath!$L132)) - TAN(Dip) * COS(Wellpath!$O132)) / GField)</f>
        <v>-1.0094613987156299E-3</v>
      </c>
      <c r="E132" s="20">
        <f>IF(D132="SING",(Wellpath!K133-Wellpath!K131)/2*Model!$W$8*(-SIN(Wellpath!M132)) / GField,Model!$W$8*((drdp!B132+drdp!K132)*'ABXY-TI2S'!$B132+(drdp!E132+drdp!N132)*'ABXY-TI2S'!$C132+(drdp!H132+drdp!Q132)*'ABXY-TI2S'!$D132))</f>
        <v>1.0133171016235154E-4</v>
      </c>
      <c r="F132" s="20">
        <f>IF(D132="SING",(Wellpath!K133-Wellpath!K131)/2*Model!$W$8*(COS(Wellpath!$M132) / GField),Model!$W$8*((drdp!C132+drdp!L132)*'ABXY-TI2S'!$B132+(drdp!F132+drdp!O132)*'ABXY-TI2S'!$C132+(drdp!I132+drdp!R132)*'ABXY-TI2S'!$D132))</f>
        <v>-2.7151749905666682E-5</v>
      </c>
      <c r="G132" s="20">
        <f>IF(D132="SING",0,Model!$W$8*((drdp!D132+drdp!M132)*'ABXY-TI2S'!$B132+(drdp!G132+drdp!P132)*'ABXY-TI2S'!$C132+(drdp!J132+drdp!S132)*'ABXY-TI2S'!$D132))</f>
        <v>0</v>
      </c>
      <c r="H132" s="18">
        <f>IF(D132="SING",(Wellpath!K132-Wellpath!K131)/2*Model!$W$8*(-SIN(Wellpath!$M132) / GField),Model!$W$8*((drdp!B132)*'ABXY-TI2S'!$B132+(drdp!E132)*'ABXY-TI2S'!$C132+(drdp!H132)*'ABXY-TI2S'!$D132))</f>
        <v>5.0665855081175771E-5</v>
      </c>
      <c r="I132" s="18">
        <f>IF(D132="SING",(Wellpath!K132-Wellpath!K131)/2*Model!$W$8*(COS(Wellpath!$M132) / GField),Model!$W$8*((drdp!C132)*'ABXY-TI2S'!$B132+(drdp!F132)*'ABXY-TI2S'!$C132+(drdp!I132)*'ABXY-TI2S'!$D132))</f>
        <v>-1.3575874952833341E-5</v>
      </c>
      <c r="J132" s="18">
        <f>IF(D132="SING",0,Model!$W$8*((drdp!D132)*'ABXY-TI2S'!$B132+(drdp!G132)*'ABXY-TI2S'!$C132+(drdp!J132)*'ABXY-TI2S'!$D132))</f>
        <v>0</v>
      </c>
      <c r="K132" s="21">
        <f>SUM(E$3:E131)+H132</f>
        <v>-0.18191123084812136</v>
      </c>
      <c r="L132" s="21">
        <f>SUM(F$3:F131)+I132</f>
        <v>0.53820674962931236</v>
      </c>
      <c r="M132" s="21">
        <f>SUM(G$3:G131)+J132</f>
        <v>0</v>
      </c>
      <c r="N132" s="19">
        <f t="shared" ref="N132:P133" si="9">K132^2</f>
        <v>3.3091695908678498E-2</v>
      </c>
      <c r="O132" s="19">
        <f t="shared" si="9"/>
        <v>0.28966650534654931</v>
      </c>
      <c r="P132" s="19">
        <f t="shared" si="9"/>
        <v>0</v>
      </c>
      <c r="Q132" s="19">
        <f t="shared" ref="Q132:Q133" si="10">K132*L132</f>
        <v>-9.7905852275834898E-2</v>
      </c>
      <c r="R132" s="19">
        <f t="shared" ref="R132:R133" si="11">K132*M132</f>
        <v>0</v>
      </c>
      <c r="S132" s="19">
        <f t="shared" ref="S132:S133" si="12">L132*M132</f>
        <v>0</v>
      </c>
    </row>
    <row r="133" spans="1:19" x14ac:dyDescent="0.25">
      <c r="A133" s="26">
        <f>Wellpath!E133</f>
        <v>3900</v>
      </c>
      <c r="B133" s="22">
        <v>0</v>
      </c>
      <c r="C133" s="22">
        <v>0</v>
      </c>
      <c r="D133" s="22">
        <f>IF(ABS(Wellpath!$L133)&lt;VerticalInc,"SING",((TAN((PI()/ 2) - Wellpath!$L133)) - TAN(Dip) * COS(Wellpath!$O133)) / GField)</f>
        <v>-1.0094613987156299E-3</v>
      </c>
      <c r="E133" s="20">
        <f>IF(D133="SING",(Wellpath!K134-Wellpath!K132)/2*Model!$W$8*(-SIN(Wellpath!M133)) / GField,Model!$W$8*((drdp!B133+drdp!K133)*'ABXY-TI2S'!$B133+(drdp!E133+drdp!N133)*'ABXY-TI2S'!$C133+(drdp!H133+drdp!Q133)*'ABXY-TI2S'!$D133))</f>
        <v>1.0133171016235154E-4</v>
      </c>
      <c r="F133" s="20">
        <f>IF(D133="SING",(Wellpath!K134-Wellpath!K132)/2*Model!$W$8*(COS(Wellpath!$M133) / GField),Model!$W$8*((drdp!C133+drdp!L133)*'ABXY-TI2S'!$B133+(drdp!F133+drdp!O133)*'ABXY-TI2S'!$C133+(drdp!I133+drdp!R133)*'ABXY-TI2S'!$D133))</f>
        <v>-2.7151749905666682E-5</v>
      </c>
      <c r="G133" s="20">
        <f>IF(D133="SING",0,Model!$W$8*((drdp!D133+drdp!M133)*'ABXY-TI2S'!$B133+(drdp!G133+drdp!P133)*'ABXY-TI2S'!$C133+(drdp!J133+drdp!S133)*'ABXY-TI2S'!$D133))</f>
        <v>0</v>
      </c>
      <c r="H133" s="18">
        <f>IF(D133="SING",(Wellpath!K133-Wellpath!K132)/2*Model!$W$8*(-SIN(Wellpath!$M133) / GField),Model!$W$8*((drdp!B133)*'ABXY-TI2S'!$B133+(drdp!E133)*'ABXY-TI2S'!$C133+(drdp!H133)*'ABXY-TI2S'!$D133))</f>
        <v>5.0665855081175771E-5</v>
      </c>
      <c r="I133" s="18">
        <f>IF(D133="SING",(Wellpath!K133-Wellpath!K132)/2*Model!$W$8*(COS(Wellpath!$M133) / GField),Model!$W$8*((drdp!C133)*'ABXY-TI2S'!$B133+(drdp!F133)*'ABXY-TI2S'!$C133+(drdp!I133)*'ABXY-TI2S'!$D133))</f>
        <v>-1.3575874952833341E-5</v>
      </c>
      <c r="J133" s="18">
        <f>IF(D133="SING",0,Model!$W$8*((drdp!D133)*'ABXY-TI2S'!$B133+(drdp!G133)*'ABXY-TI2S'!$C133+(drdp!J133)*'ABXY-TI2S'!$D133))</f>
        <v>0</v>
      </c>
      <c r="K133" s="21">
        <f>SUM(E$3:E132)+H133</f>
        <v>-0.181809899137959</v>
      </c>
      <c r="L133" s="21">
        <f>SUM(F$3:F132)+I133</f>
        <v>0.53817959787940672</v>
      </c>
      <c r="M133" s="21">
        <f>SUM(G$3:G132)+J133</f>
        <v>0</v>
      </c>
      <c r="N133" s="19">
        <f t="shared" si="9"/>
        <v>3.3054839424554824E-2</v>
      </c>
      <c r="O133" s="19">
        <f t="shared" si="9"/>
        <v>0.28963727957363994</v>
      </c>
      <c r="P133" s="19">
        <f t="shared" si="9"/>
        <v>0</v>
      </c>
      <c r="Q133" s="19">
        <f t="shared" si="10"/>
        <v>-9.7846378408562265E-2</v>
      </c>
      <c r="R133" s="19">
        <f t="shared" si="11"/>
        <v>0</v>
      </c>
      <c r="S133" s="19">
        <f t="shared" si="12"/>
        <v>0</v>
      </c>
    </row>
    <row r="134" spans="1:19" x14ac:dyDescent="0.25">
      <c r="A134" s="26">
        <f>Wellpath!E134</f>
        <v>3930</v>
      </c>
      <c r="B134" s="22">
        <v>0</v>
      </c>
      <c r="C134" s="22">
        <v>0</v>
      </c>
      <c r="D134" s="22">
        <f>IF(ABS(Wellpath!$L134)&lt;VerticalInc,"SING",((TAN((PI()/ 2) - Wellpath!$L134)) - TAN(Dip) * COS(Wellpath!$O134)) / GField)</f>
        <v>-1.0094613987156299E-3</v>
      </c>
      <c r="E134" s="20">
        <f>IF(D134="SING",(Wellpath!K135-Wellpath!K133)/2*Model!$W$8*(-SIN(Wellpath!M134)) / GField,Model!$W$8*((drdp!B134+drdp!K134)*'ABXY-TI2S'!$B134+(drdp!E134+drdp!N134)*'ABXY-TI2S'!$C134+(drdp!H134+drdp!Q134)*'ABXY-TI2S'!$D134))</f>
        <v>1.0133171016235154E-4</v>
      </c>
      <c r="F134" s="20">
        <f>IF(D134="SING",(Wellpath!K135-Wellpath!K133)/2*Model!$W$8*(COS(Wellpath!$M134) / GField),Model!$W$8*((drdp!C134+drdp!L134)*'ABXY-TI2S'!$B134+(drdp!F134+drdp!O134)*'ABXY-TI2S'!$C134+(drdp!I134+drdp!R134)*'ABXY-TI2S'!$D134))</f>
        <v>-2.7151749905666682E-5</v>
      </c>
      <c r="G134" s="20">
        <f>IF(D134="SING",0,Model!$W$8*((drdp!D134+drdp!M134)*'ABXY-TI2S'!$B134+(drdp!G134+drdp!P134)*'ABXY-TI2S'!$C134+(drdp!J134+drdp!S134)*'ABXY-TI2S'!$D134))</f>
        <v>0</v>
      </c>
      <c r="H134" s="18">
        <f>IF(D134="SING",(Wellpath!K134-Wellpath!K133)/2*Model!$W$8*(-SIN(Wellpath!$M134) / GField),Model!$W$8*((drdp!B134)*'ABXY-TI2S'!$B134+(drdp!E134)*'ABXY-TI2S'!$C134+(drdp!H134)*'ABXY-TI2S'!$D134))</f>
        <v>5.0665855081175771E-5</v>
      </c>
      <c r="I134" s="18">
        <f>IF(D134="SING",(Wellpath!K134-Wellpath!K133)/2*Model!$W$8*(COS(Wellpath!$M134) / GField),Model!$W$8*((drdp!C134)*'ABXY-TI2S'!$B134+(drdp!F134)*'ABXY-TI2S'!$C134+(drdp!I134)*'ABXY-TI2S'!$D134))</f>
        <v>-1.3575874952833341E-5</v>
      </c>
      <c r="J134" s="18">
        <f>IF(D134="SING",0,Model!$W$8*((drdp!D134)*'ABXY-TI2S'!$B134+(drdp!G134)*'ABXY-TI2S'!$C134+(drdp!J134)*'ABXY-TI2S'!$D134))</f>
        <v>0</v>
      </c>
      <c r="K134" s="21">
        <f>SUM(E$3:E133)+H134</f>
        <v>-0.18170856742779665</v>
      </c>
      <c r="L134" s="21">
        <f>SUM(F$3:F133)+I134</f>
        <v>0.53815244612950108</v>
      </c>
      <c r="M134" s="21">
        <f>SUM(G$3:G133)+J134</f>
        <v>0</v>
      </c>
      <c r="N134" s="19">
        <f t="shared" ref="N134:N197" si="13">K134^2</f>
        <v>3.3018003476662124E-2</v>
      </c>
      <c r="O134" s="19">
        <f t="shared" ref="O134:O197" si="14">L134^2</f>
        <v>0.28960805527516559</v>
      </c>
      <c r="P134" s="19">
        <f t="shared" ref="P134:P197" si="15">M134^2</f>
        <v>0</v>
      </c>
      <c r="Q134" s="19">
        <f t="shared" ref="Q134:Q197" si="16">K134*L134</f>
        <v>-9.7786910043956149E-2</v>
      </c>
      <c r="R134" s="19">
        <f t="shared" ref="R134:R197" si="17">K134*M134</f>
        <v>0</v>
      </c>
      <c r="S134" s="19">
        <f t="shared" ref="S134:S197" si="18">L134*M134</f>
        <v>0</v>
      </c>
    </row>
    <row r="135" spans="1:19" x14ac:dyDescent="0.25">
      <c r="A135" s="26">
        <f>Wellpath!E135</f>
        <v>3960</v>
      </c>
      <c r="B135" s="22">
        <v>0</v>
      </c>
      <c r="C135" s="22">
        <v>0</v>
      </c>
      <c r="D135" s="22">
        <f>IF(ABS(Wellpath!$L135)&lt;VerticalInc,"SING",((TAN((PI()/ 2) - Wellpath!$L135)) - TAN(Dip) * COS(Wellpath!$O135)) / GField)</f>
        <v>-1.0094613987156299E-3</v>
      </c>
      <c r="E135" s="20">
        <f>IF(D135="SING",(Wellpath!K136-Wellpath!K134)/2*Model!$W$8*(-SIN(Wellpath!M135)) / GField,Model!$W$8*((drdp!B135+drdp!K135)*'ABXY-TI2S'!$B135+(drdp!E135+drdp!N135)*'ABXY-TI2S'!$C135+(drdp!H135+drdp!Q135)*'ABXY-TI2S'!$D135))</f>
        <v>1.0133171016235154E-4</v>
      </c>
      <c r="F135" s="20">
        <f>IF(D135="SING",(Wellpath!K136-Wellpath!K134)/2*Model!$W$8*(COS(Wellpath!$M135) / GField),Model!$W$8*((drdp!C135+drdp!L135)*'ABXY-TI2S'!$B135+(drdp!F135+drdp!O135)*'ABXY-TI2S'!$C135+(drdp!I135+drdp!R135)*'ABXY-TI2S'!$D135))</f>
        <v>-2.7151749905666682E-5</v>
      </c>
      <c r="G135" s="20">
        <f>IF(D135="SING",0,Model!$W$8*((drdp!D135+drdp!M135)*'ABXY-TI2S'!$B135+(drdp!G135+drdp!P135)*'ABXY-TI2S'!$C135+(drdp!J135+drdp!S135)*'ABXY-TI2S'!$D135))</f>
        <v>0</v>
      </c>
      <c r="H135" s="18">
        <f>IF(D135="SING",(Wellpath!K135-Wellpath!K134)/2*Model!$W$8*(-SIN(Wellpath!$M135) / GField),Model!$W$8*((drdp!B135)*'ABXY-TI2S'!$B135+(drdp!E135)*'ABXY-TI2S'!$C135+(drdp!H135)*'ABXY-TI2S'!$D135))</f>
        <v>5.0665855081175771E-5</v>
      </c>
      <c r="I135" s="18">
        <f>IF(D135="SING",(Wellpath!K135-Wellpath!K134)/2*Model!$W$8*(COS(Wellpath!$M135) / GField),Model!$W$8*((drdp!C135)*'ABXY-TI2S'!$B135+(drdp!F135)*'ABXY-TI2S'!$C135+(drdp!I135)*'ABXY-TI2S'!$D135))</f>
        <v>-1.3575874952833341E-5</v>
      </c>
      <c r="J135" s="18">
        <f>IF(D135="SING",0,Model!$W$8*((drdp!D135)*'ABXY-TI2S'!$B135+(drdp!G135)*'ABXY-TI2S'!$C135+(drdp!J135)*'ABXY-TI2S'!$D135))</f>
        <v>0</v>
      </c>
      <c r="K135" s="21">
        <f>SUM(E$3:E134)+H135</f>
        <v>-0.18160723571763429</v>
      </c>
      <c r="L135" s="21">
        <f>SUM(F$3:F134)+I135</f>
        <v>0.53812529437959544</v>
      </c>
      <c r="M135" s="21">
        <f>SUM(G$3:G134)+J135</f>
        <v>0</v>
      </c>
      <c r="N135" s="19">
        <f t="shared" si="13"/>
        <v>3.2981188065000382E-2</v>
      </c>
      <c r="O135" s="19">
        <f t="shared" si="14"/>
        <v>0.28957883245112626</v>
      </c>
      <c r="P135" s="19">
        <f t="shared" si="15"/>
        <v>0</v>
      </c>
      <c r="Q135" s="19">
        <f t="shared" si="16"/>
        <v>-9.7727447182016536E-2</v>
      </c>
      <c r="R135" s="19">
        <f t="shared" si="17"/>
        <v>0</v>
      </c>
      <c r="S135" s="19">
        <f t="shared" si="18"/>
        <v>0</v>
      </c>
    </row>
    <row r="136" spans="1:19" x14ac:dyDescent="0.25">
      <c r="A136" s="26">
        <f>Wellpath!E136</f>
        <v>3990</v>
      </c>
      <c r="B136" s="22">
        <v>0</v>
      </c>
      <c r="C136" s="22">
        <v>0</v>
      </c>
      <c r="D136" s="22">
        <f>IF(ABS(Wellpath!$L136)&lt;VerticalInc,"SING",((TAN((PI()/ 2) - Wellpath!$L136)) - TAN(Dip) * COS(Wellpath!$O136)) / GField)</f>
        <v>-1.0094613987156299E-3</v>
      </c>
      <c r="E136" s="20">
        <f>IF(D136="SING",(Wellpath!K137-Wellpath!K135)/2*Model!$W$8*(-SIN(Wellpath!M136)) / GField,Model!$W$8*((drdp!B136+drdp!K136)*'ABXY-TI2S'!$B136+(drdp!E136+drdp!N136)*'ABXY-TI2S'!$C136+(drdp!H136+drdp!Q136)*'ABXY-TI2S'!$D136))</f>
        <v>1.0133171016235154E-4</v>
      </c>
      <c r="F136" s="20">
        <f>IF(D136="SING",(Wellpath!K137-Wellpath!K135)/2*Model!$W$8*(COS(Wellpath!$M136) / GField),Model!$W$8*((drdp!C136+drdp!L136)*'ABXY-TI2S'!$B136+(drdp!F136+drdp!O136)*'ABXY-TI2S'!$C136+(drdp!I136+drdp!R136)*'ABXY-TI2S'!$D136))</f>
        <v>-2.7151749905666682E-5</v>
      </c>
      <c r="G136" s="20">
        <f>IF(D136="SING",0,Model!$W$8*((drdp!D136+drdp!M136)*'ABXY-TI2S'!$B136+(drdp!G136+drdp!P136)*'ABXY-TI2S'!$C136+(drdp!J136+drdp!S136)*'ABXY-TI2S'!$D136))</f>
        <v>0</v>
      </c>
      <c r="H136" s="18">
        <f>IF(D136="SING",(Wellpath!K136-Wellpath!K135)/2*Model!$W$8*(-SIN(Wellpath!$M136) / GField),Model!$W$8*((drdp!B136)*'ABXY-TI2S'!$B136+(drdp!E136)*'ABXY-TI2S'!$C136+(drdp!H136)*'ABXY-TI2S'!$D136))</f>
        <v>5.0665855081175771E-5</v>
      </c>
      <c r="I136" s="18">
        <f>IF(D136="SING",(Wellpath!K136-Wellpath!K135)/2*Model!$W$8*(COS(Wellpath!$M136) / GField),Model!$W$8*((drdp!C136)*'ABXY-TI2S'!$B136+(drdp!F136)*'ABXY-TI2S'!$C136+(drdp!I136)*'ABXY-TI2S'!$D136))</f>
        <v>-1.3575874952833341E-5</v>
      </c>
      <c r="J136" s="18">
        <f>IF(D136="SING",0,Model!$W$8*((drdp!D136)*'ABXY-TI2S'!$B136+(drdp!G136)*'ABXY-TI2S'!$C136+(drdp!J136)*'ABXY-TI2S'!$D136))</f>
        <v>0</v>
      </c>
      <c r="K136" s="21">
        <f>SUM(E$3:E135)+H136</f>
        <v>-0.18150590400747194</v>
      </c>
      <c r="L136" s="21">
        <f>SUM(F$3:F135)+I136</f>
        <v>0.5380981426296898</v>
      </c>
      <c r="M136" s="21">
        <f>SUM(G$3:G135)+J136</f>
        <v>0</v>
      </c>
      <c r="N136" s="19">
        <f t="shared" si="13"/>
        <v>3.2944393189569619E-2</v>
      </c>
      <c r="O136" s="19">
        <f t="shared" si="14"/>
        <v>0.289549611101522</v>
      </c>
      <c r="P136" s="19">
        <f t="shared" si="15"/>
        <v>0</v>
      </c>
      <c r="Q136" s="19">
        <f t="shared" si="16"/>
        <v>-9.7667989822743426E-2</v>
      </c>
      <c r="R136" s="19">
        <f t="shared" si="17"/>
        <v>0</v>
      </c>
      <c r="S136" s="19">
        <f t="shared" si="18"/>
        <v>0</v>
      </c>
    </row>
    <row r="137" spans="1:19" x14ac:dyDescent="0.25">
      <c r="A137" s="26">
        <f>Wellpath!E137</f>
        <v>4020</v>
      </c>
      <c r="B137" s="22">
        <v>0</v>
      </c>
      <c r="C137" s="22">
        <v>0</v>
      </c>
      <c r="D137" s="22">
        <f>IF(ABS(Wellpath!$L137)&lt;VerticalInc,"SING",((TAN((PI()/ 2) - Wellpath!$L137)) - TAN(Dip) * COS(Wellpath!$O137)) / GField)</f>
        <v>-1.0094613987156299E-3</v>
      </c>
      <c r="E137" s="20">
        <f>IF(D137="SING",(Wellpath!K138-Wellpath!K136)/2*Model!$W$8*(-SIN(Wellpath!M137)) / GField,Model!$W$8*((drdp!B137+drdp!K137)*'ABXY-TI2S'!$B137+(drdp!E137+drdp!N137)*'ABXY-TI2S'!$C137+(drdp!H137+drdp!Q137)*'ABXY-TI2S'!$D137))</f>
        <v>1.0133171016235154E-4</v>
      </c>
      <c r="F137" s="20">
        <f>IF(D137="SING",(Wellpath!K138-Wellpath!K136)/2*Model!$W$8*(COS(Wellpath!$M137) / GField),Model!$W$8*((drdp!C137+drdp!L137)*'ABXY-TI2S'!$B137+(drdp!F137+drdp!O137)*'ABXY-TI2S'!$C137+(drdp!I137+drdp!R137)*'ABXY-TI2S'!$D137))</f>
        <v>-2.7151749905666682E-5</v>
      </c>
      <c r="G137" s="20">
        <f>IF(D137="SING",0,Model!$W$8*((drdp!D137+drdp!M137)*'ABXY-TI2S'!$B137+(drdp!G137+drdp!P137)*'ABXY-TI2S'!$C137+(drdp!J137+drdp!S137)*'ABXY-TI2S'!$D137))</f>
        <v>0</v>
      </c>
      <c r="H137" s="18">
        <f>IF(D137="SING",(Wellpath!K137-Wellpath!K136)/2*Model!$W$8*(-SIN(Wellpath!$M137) / GField),Model!$W$8*((drdp!B137)*'ABXY-TI2S'!$B137+(drdp!E137)*'ABXY-TI2S'!$C137+(drdp!H137)*'ABXY-TI2S'!$D137))</f>
        <v>5.0665855081175771E-5</v>
      </c>
      <c r="I137" s="18">
        <f>IF(D137="SING",(Wellpath!K137-Wellpath!K136)/2*Model!$W$8*(COS(Wellpath!$M137) / GField),Model!$W$8*((drdp!C137)*'ABXY-TI2S'!$B137+(drdp!F137)*'ABXY-TI2S'!$C137+(drdp!I137)*'ABXY-TI2S'!$D137))</f>
        <v>-1.3575874952833341E-5</v>
      </c>
      <c r="J137" s="18">
        <f>IF(D137="SING",0,Model!$W$8*((drdp!D137)*'ABXY-TI2S'!$B137+(drdp!G137)*'ABXY-TI2S'!$C137+(drdp!J137)*'ABXY-TI2S'!$D137))</f>
        <v>0</v>
      </c>
      <c r="K137" s="21">
        <f>SUM(E$3:E136)+H137</f>
        <v>-0.18140457229730958</v>
      </c>
      <c r="L137" s="21">
        <f>SUM(F$3:F136)+I137</f>
        <v>0.53807099087978416</v>
      </c>
      <c r="M137" s="21">
        <f>SUM(G$3:G136)+J137</f>
        <v>0</v>
      </c>
      <c r="N137" s="19">
        <f t="shared" si="13"/>
        <v>3.2907618850369816E-2</v>
      </c>
      <c r="O137" s="19">
        <f t="shared" si="14"/>
        <v>0.28952039122635276</v>
      </c>
      <c r="P137" s="19">
        <f t="shared" si="15"/>
        <v>0</v>
      </c>
      <c r="Q137" s="19">
        <f t="shared" si="16"/>
        <v>-9.7608537966136805E-2</v>
      </c>
      <c r="R137" s="19">
        <f t="shared" si="17"/>
        <v>0</v>
      </c>
      <c r="S137" s="19">
        <f t="shared" si="18"/>
        <v>0</v>
      </c>
    </row>
    <row r="138" spans="1:19" x14ac:dyDescent="0.25">
      <c r="A138" s="26">
        <f>Wellpath!E138</f>
        <v>4050</v>
      </c>
      <c r="B138" s="22">
        <v>0</v>
      </c>
      <c r="C138" s="22">
        <v>0</v>
      </c>
      <c r="D138" s="22">
        <f>IF(ABS(Wellpath!$L138)&lt;VerticalInc,"SING",((TAN((PI()/ 2) - Wellpath!$L138)) - TAN(Dip) * COS(Wellpath!$O138)) / GField)</f>
        <v>-1.0094613987156299E-3</v>
      </c>
      <c r="E138" s="20">
        <f>IF(D138="SING",(Wellpath!K139-Wellpath!K137)/2*Model!$W$8*(-SIN(Wellpath!M138)) / GField,Model!$W$8*((drdp!B138+drdp!K138)*'ABXY-TI2S'!$B138+(drdp!E138+drdp!N138)*'ABXY-TI2S'!$C138+(drdp!H138+drdp!Q138)*'ABXY-TI2S'!$D138))</f>
        <v>1.0133171016235154E-4</v>
      </c>
      <c r="F138" s="20">
        <f>IF(D138="SING",(Wellpath!K139-Wellpath!K137)/2*Model!$W$8*(COS(Wellpath!$M138) / GField),Model!$W$8*((drdp!C138+drdp!L138)*'ABXY-TI2S'!$B138+(drdp!F138+drdp!O138)*'ABXY-TI2S'!$C138+(drdp!I138+drdp!R138)*'ABXY-TI2S'!$D138))</f>
        <v>-2.7151749905666682E-5</v>
      </c>
      <c r="G138" s="20">
        <f>IF(D138="SING",0,Model!$W$8*((drdp!D138+drdp!M138)*'ABXY-TI2S'!$B138+(drdp!G138+drdp!P138)*'ABXY-TI2S'!$C138+(drdp!J138+drdp!S138)*'ABXY-TI2S'!$D138))</f>
        <v>0</v>
      </c>
      <c r="H138" s="18">
        <f>IF(D138="SING",(Wellpath!K138-Wellpath!K137)/2*Model!$W$8*(-SIN(Wellpath!$M138) / GField),Model!$W$8*((drdp!B138)*'ABXY-TI2S'!$B138+(drdp!E138)*'ABXY-TI2S'!$C138+(drdp!H138)*'ABXY-TI2S'!$D138))</f>
        <v>5.0665855081175771E-5</v>
      </c>
      <c r="I138" s="18">
        <f>IF(D138="SING",(Wellpath!K138-Wellpath!K137)/2*Model!$W$8*(COS(Wellpath!$M138) / GField),Model!$W$8*((drdp!C138)*'ABXY-TI2S'!$B138+(drdp!F138)*'ABXY-TI2S'!$C138+(drdp!I138)*'ABXY-TI2S'!$D138))</f>
        <v>-1.3575874952833341E-5</v>
      </c>
      <c r="J138" s="18">
        <f>IF(D138="SING",0,Model!$W$8*((drdp!D138)*'ABXY-TI2S'!$B138+(drdp!G138)*'ABXY-TI2S'!$C138+(drdp!J138)*'ABXY-TI2S'!$D138))</f>
        <v>0</v>
      </c>
      <c r="K138" s="21">
        <f>SUM(E$3:E137)+H138</f>
        <v>-0.18130324058714722</v>
      </c>
      <c r="L138" s="21">
        <f>SUM(F$3:F137)+I138</f>
        <v>0.53804383912987852</v>
      </c>
      <c r="M138" s="21">
        <f>SUM(G$3:G137)+J138</f>
        <v>0</v>
      </c>
      <c r="N138" s="19">
        <f t="shared" si="13"/>
        <v>3.2870865047400992E-2</v>
      </c>
      <c r="O138" s="19">
        <f t="shared" si="14"/>
        <v>0.28949117282561859</v>
      </c>
      <c r="P138" s="19">
        <f t="shared" si="15"/>
        <v>0</v>
      </c>
      <c r="Q138" s="19">
        <f t="shared" si="16"/>
        <v>-9.7549091612196701E-2</v>
      </c>
      <c r="R138" s="19">
        <f t="shared" si="17"/>
        <v>0</v>
      </c>
      <c r="S138" s="19">
        <f t="shared" si="18"/>
        <v>0</v>
      </c>
    </row>
    <row r="139" spans="1:19" x14ac:dyDescent="0.25">
      <c r="A139" s="26">
        <f>Wellpath!E139</f>
        <v>4080</v>
      </c>
      <c r="B139" s="22">
        <v>0</v>
      </c>
      <c r="C139" s="22">
        <v>0</v>
      </c>
      <c r="D139" s="22">
        <f>IF(ABS(Wellpath!$L139)&lt;VerticalInc,"SING",((TAN((PI()/ 2) - Wellpath!$L139)) - TAN(Dip) * COS(Wellpath!$O139)) / GField)</f>
        <v>-1.0094613987156299E-3</v>
      </c>
      <c r="E139" s="20">
        <f>IF(D139="SING",(Wellpath!K140-Wellpath!K138)/2*Model!$W$8*(-SIN(Wellpath!M139)) / GField,Model!$W$8*((drdp!B139+drdp!K139)*'ABXY-TI2S'!$B139+(drdp!E139+drdp!N139)*'ABXY-TI2S'!$C139+(drdp!H139+drdp!Q139)*'ABXY-TI2S'!$D139))</f>
        <v>1.0133171016235154E-4</v>
      </c>
      <c r="F139" s="20">
        <f>IF(D139="SING",(Wellpath!K140-Wellpath!K138)/2*Model!$W$8*(COS(Wellpath!$M139) / GField),Model!$W$8*((drdp!C139+drdp!L139)*'ABXY-TI2S'!$B139+(drdp!F139+drdp!O139)*'ABXY-TI2S'!$C139+(drdp!I139+drdp!R139)*'ABXY-TI2S'!$D139))</f>
        <v>-2.7151749905666682E-5</v>
      </c>
      <c r="G139" s="20">
        <f>IF(D139="SING",0,Model!$W$8*((drdp!D139+drdp!M139)*'ABXY-TI2S'!$B139+(drdp!G139+drdp!P139)*'ABXY-TI2S'!$C139+(drdp!J139+drdp!S139)*'ABXY-TI2S'!$D139))</f>
        <v>0</v>
      </c>
      <c r="H139" s="18">
        <f>IF(D139="SING",(Wellpath!K139-Wellpath!K138)/2*Model!$W$8*(-SIN(Wellpath!$M139) / GField),Model!$W$8*((drdp!B139)*'ABXY-TI2S'!$B139+(drdp!E139)*'ABXY-TI2S'!$C139+(drdp!H139)*'ABXY-TI2S'!$D139))</f>
        <v>5.0665855081175771E-5</v>
      </c>
      <c r="I139" s="18">
        <f>IF(D139="SING",(Wellpath!K139-Wellpath!K138)/2*Model!$W$8*(COS(Wellpath!$M139) / GField),Model!$W$8*((drdp!C139)*'ABXY-TI2S'!$B139+(drdp!F139)*'ABXY-TI2S'!$C139+(drdp!I139)*'ABXY-TI2S'!$D139))</f>
        <v>-1.3575874952833341E-5</v>
      </c>
      <c r="J139" s="18">
        <f>IF(D139="SING",0,Model!$W$8*((drdp!D139)*'ABXY-TI2S'!$B139+(drdp!G139)*'ABXY-TI2S'!$C139+(drdp!J139)*'ABXY-TI2S'!$D139))</f>
        <v>0</v>
      </c>
      <c r="K139" s="21">
        <f>SUM(E$3:E138)+H139</f>
        <v>-0.18120190887698487</v>
      </c>
      <c r="L139" s="21">
        <f>SUM(F$3:F138)+I139</f>
        <v>0.53801668737997288</v>
      </c>
      <c r="M139" s="21">
        <f>SUM(G$3:G138)+J139</f>
        <v>0</v>
      </c>
      <c r="N139" s="19">
        <f t="shared" si="13"/>
        <v>3.2834131780663127E-2</v>
      </c>
      <c r="O139" s="19">
        <f t="shared" si="14"/>
        <v>0.28946195589931945</v>
      </c>
      <c r="P139" s="19">
        <f t="shared" si="15"/>
        <v>0</v>
      </c>
      <c r="Q139" s="19">
        <f t="shared" si="16"/>
        <v>-9.7489650760923099E-2</v>
      </c>
      <c r="R139" s="19">
        <f t="shared" si="17"/>
        <v>0</v>
      </c>
      <c r="S139" s="19">
        <f t="shared" si="18"/>
        <v>0</v>
      </c>
    </row>
    <row r="140" spans="1:19" x14ac:dyDescent="0.25">
      <c r="A140" s="26">
        <f>Wellpath!E140</f>
        <v>4110</v>
      </c>
      <c r="B140" s="22">
        <v>0</v>
      </c>
      <c r="C140" s="22">
        <v>0</v>
      </c>
      <c r="D140" s="22">
        <f>IF(ABS(Wellpath!$L140)&lt;VerticalInc,"SING",((TAN((PI()/ 2) - Wellpath!$L140)) - TAN(Dip) * COS(Wellpath!$O140)) / GField)</f>
        <v>-1.0094613987156299E-3</v>
      </c>
      <c r="E140" s="20">
        <f>IF(D140="SING",(Wellpath!K141-Wellpath!K139)/2*Model!$W$8*(-SIN(Wellpath!M140)) / GField,Model!$W$8*((drdp!B140+drdp!K140)*'ABXY-TI2S'!$B140+(drdp!E140+drdp!N140)*'ABXY-TI2S'!$C140+(drdp!H140+drdp!Q140)*'ABXY-TI2S'!$D140))</f>
        <v>1.0133171016235154E-4</v>
      </c>
      <c r="F140" s="20">
        <f>IF(D140="SING",(Wellpath!K141-Wellpath!K139)/2*Model!$W$8*(COS(Wellpath!$M140) / GField),Model!$W$8*((drdp!C140+drdp!L140)*'ABXY-TI2S'!$B140+(drdp!F140+drdp!O140)*'ABXY-TI2S'!$C140+(drdp!I140+drdp!R140)*'ABXY-TI2S'!$D140))</f>
        <v>-2.7151749905666682E-5</v>
      </c>
      <c r="G140" s="20">
        <f>IF(D140="SING",0,Model!$W$8*((drdp!D140+drdp!M140)*'ABXY-TI2S'!$B140+(drdp!G140+drdp!P140)*'ABXY-TI2S'!$C140+(drdp!J140+drdp!S140)*'ABXY-TI2S'!$D140))</f>
        <v>0</v>
      </c>
      <c r="H140" s="18">
        <f>IF(D140="SING",(Wellpath!K140-Wellpath!K139)/2*Model!$W$8*(-SIN(Wellpath!$M140) / GField),Model!$W$8*((drdp!B140)*'ABXY-TI2S'!$B140+(drdp!E140)*'ABXY-TI2S'!$C140+(drdp!H140)*'ABXY-TI2S'!$D140))</f>
        <v>5.0665855081175771E-5</v>
      </c>
      <c r="I140" s="18">
        <f>IF(D140="SING",(Wellpath!K140-Wellpath!K139)/2*Model!$W$8*(COS(Wellpath!$M140) / GField),Model!$W$8*((drdp!C140)*'ABXY-TI2S'!$B140+(drdp!F140)*'ABXY-TI2S'!$C140+(drdp!I140)*'ABXY-TI2S'!$D140))</f>
        <v>-1.3575874952833341E-5</v>
      </c>
      <c r="J140" s="18">
        <f>IF(D140="SING",0,Model!$W$8*((drdp!D140)*'ABXY-TI2S'!$B140+(drdp!G140)*'ABXY-TI2S'!$C140+(drdp!J140)*'ABXY-TI2S'!$D140))</f>
        <v>0</v>
      </c>
      <c r="K140" s="21">
        <f>SUM(E$3:E139)+H140</f>
        <v>-0.18110057716682251</v>
      </c>
      <c r="L140" s="21">
        <f>SUM(F$3:F139)+I140</f>
        <v>0.53798953563006724</v>
      </c>
      <c r="M140" s="21">
        <f>SUM(G$3:G139)+J140</f>
        <v>0</v>
      </c>
      <c r="N140" s="19">
        <f t="shared" si="13"/>
        <v>3.2797419050156235E-2</v>
      </c>
      <c r="O140" s="19">
        <f t="shared" si="14"/>
        <v>0.28943274044745537</v>
      </c>
      <c r="P140" s="19">
        <f t="shared" si="15"/>
        <v>0</v>
      </c>
      <c r="Q140" s="19">
        <f t="shared" si="16"/>
        <v>-9.7430215412316001E-2</v>
      </c>
      <c r="R140" s="19">
        <f t="shared" si="17"/>
        <v>0</v>
      </c>
      <c r="S140" s="19">
        <f t="shared" si="18"/>
        <v>0</v>
      </c>
    </row>
    <row r="141" spans="1:19" x14ac:dyDescent="0.25">
      <c r="A141" s="26">
        <f>Wellpath!E141</f>
        <v>4140</v>
      </c>
      <c r="B141" s="22">
        <v>0</v>
      </c>
      <c r="C141" s="22">
        <v>0</v>
      </c>
      <c r="D141" s="22">
        <f>IF(ABS(Wellpath!$L141)&lt;VerticalInc,"SING",((TAN((PI()/ 2) - Wellpath!$L141)) - TAN(Dip) * COS(Wellpath!$O141)) / GField)</f>
        <v>-1.0094613987156299E-3</v>
      </c>
      <c r="E141" s="20">
        <f>IF(D141="SING",(Wellpath!K142-Wellpath!K140)/2*Model!$W$8*(-SIN(Wellpath!M141)) / GField,Model!$W$8*((drdp!B141+drdp!K141)*'ABXY-TI2S'!$B141+(drdp!E141+drdp!N141)*'ABXY-TI2S'!$C141+(drdp!H141+drdp!Q141)*'ABXY-TI2S'!$D141))</f>
        <v>1.0133171016235154E-4</v>
      </c>
      <c r="F141" s="20">
        <f>IF(D141="SING",(Wellpath!K142-Wellpath!K140)/2*Model!$W$8*(COS(Wellpath!$M141) / GField),Model!$W$8*((drdp!C141+drdp!L141)*'ABXY-TI2S'!$B141+(drdp!F141+drdp!O141)*'ABXY-TI2S'!$C141+(drdp!I141+drdp!R141)*'ABXY-TI2S'!$D141))</f>
        <v>-2.7151749905666682E-5</v>
      </c>
      <c r="G141" s="20">
        <f>IF(D141="SING",0,Model!$W$8*((drdp!D141+drdp!M141)*'ABXY-TI2S'!$B141+(drdp!G141+drdp!P141)*'ABXY-TI2S'!$C141+(drdp!J141+drdp!S141)*'ABXY-TI2S'!$D141))</f>
        <v>0</v>
      </c>
      <c r="H141" s="18">
        <f>IF(D141="SING",(Wellpath!K141-Wellpath!K140)/2*Model!$W$8*(-SIN(Wellpath!$M141) / GField),Model!$W$8*((drdp!B141)*'ABXY-TI2S'!$B141+(drdp!E141)*'ABXY-TI2S'!$C141+(drdp!H141)*'ABXY-TI2S'!$D141))</f>
        <v>5.0665855081175771E-5</v>
      </c>
      <c r="I141" s="18">
        <f>IF(D141="SING",(Wellpath!K141-Wellpath!K140)/2*Model!$W$8*(COS(Wellpath!$M141) / GField),Model!$W$8*((drdp!C141)*'ABXY-TI2S'!$B141+(drdp!F141)*'ABXY-TI2S'!$C141+(drdp!I141)*'ABXY-TI2S'!$D141))</f>
        <v>-1.3575874952833341E-5</v>
      </c>
      <c r="J141" s="18">
        <f>IF(D141="SING",0,Model!$W$8*((drdp!D141)*'ABXY-TI2S'!$B141+(drdp!G141)*'ABXY-TI2S'!$C141+(drdp!J141)*'ABXY-TI2S'!$D141))</f>
        <v>0</v>
      </c>
      <c r="K141" s="21">
        <f>SUM(E$3:E140)+H141</f>
        <v>-0.18099924545666016</v>
      </c>
      <c r="L141" s="21">
        <f>SUM(F$3:F140)+I141</f>
        <v>0.5379623838801616</v>
      </c>
      <c r="M141" s="21">
        <f>SUM(G$3:G140)+J141</f>
        <v>0</v>
      </c>
      <c r="N141" s="19">
        <f t="shared" si="13"/>
        <v>3.2760726855880315E-2</v>
      </c>
      <c r="O141" s="19">
        <f t="shared" si="14"/>
        <v>0.28940352647002637</v>
      </c>
      <c r="P141" s="19">
        <f t="shared" si="15"/>
        <v>0</v>
      </c>
      <c r="Q141" s="19">
        <f t="shared" si="16"/>
        <v>-9.7370785566375406E-2</v>
      </c>
      <c r="R141" s="19">
        <f t="shared" si="17"/>
        <v>0</v>
      </c>
      <c r="S141" s="19">
        <f t="shared" si="18"/>
        <v>0</v>
      </c>
    </row>
    <row r="142" spans="1:19" x14ac:dyDescent="0.25">
      <c r="A142" s="26">
        <f>Wellpath!E142</f>
        <v>4170</v>
      </c>
      <c r="B142" s="22">
        <v>0</v>
      </c>
      <c r="C142" s="22">
        <v>0</v>
      </c>
      <c r="D142" s="22">
        <f>IF(ABS(Wellpath!$L142)&lt;VerticalInc,"SING",((TAN((PI()/ 2) - Wellpath!$L142)) - TAN(Dip) * COS(Wellpath!$O142)) / GField)</f>
        <v>-1.0094613987156299E-3</v>
      </c>
      <c r="E142" s="20">
        <f>IF(D142="SING",(Wellpath!K143-Wellpath!K141)/2*Model!$W$8*(-SIN(Wellpath!M142)) / GField,Model!$W$8*((drdp!B142+drdp!K142)*'ABXY-TI2S'!$B142+(drdp!E142+drdp!N142)*'ABXY-TI2S'!$C142+(drdp!H142+drdp!Q142)*'ABXY-TI2S'!$D142))</f>
        <v>1.0133171016235154E-4</v>
      </c>
      <c r="F142" s="20">
        <f>IF(D142="SING",(Wellpath!K143-Wellpath!K141)/2*Model!$W$8*(COS(Wellpath!$M142) / GField),Model!$W$8*((drdp!C142+drdp!L142)*'ABXY-TI2S'!$B142+(drdp!F142+drdp!O142)*'ABXY-TI2S'!$C142+(drdp!I142+drdp!R142)*'ABXY-TI2S'!$D142))</f>
        <v>-2.7151749905666682E-5</v>
      </c>
      <c r="G142" s="20">
        <f>IF(D142="SING",0,Model!$W$8*((drdp!D142+drdp!M142)*'ABXY-TI2S'!$B142+(drdp!G142+drdp!P142)*'ABXY-TI2S'!$C142+(drdp!J142+drdp!S142)*'ABXY-TI2S'!$D142))</f>
        <v>0</v>
      </c>
      <c r="H142" s="18">
        <f>IF(D142="SING",(Wellpath!K142-Wellpath!K141)/2*Model!$W$8*(-SIN(Wellpath!$M142) / GField),Model!$W$8*((drdp!B142)*'ABXY-TI2S'!$B142+(drdp!E142)*'ABXY-TI2S'!$C142+(drdp!H142)*'ABXY-TI2S'!$D142))</f>
        <v>5.0665855081175771E-5</v>
      </c>
      <c r="I142" s="18">
        <f>IF(D142="SING",(Wellpath!K142-Wellpath!K141)/2*Model!$W$8*(COS(Wellpath!$M142) / GField),Model!$W$8*((drdp!C142)*'ABXY-TI2S'!$B142+(drdp!F142)*'ABXY-TI2S'!$C142+(drdp!I142)*'ABXY-TI2S'!$D142))</f>
        <v>-1.3575874952833341E-5</v>
      </c>
      <c r="J142" s="18">
        <f>IF(D142="SING",0,Model!$W$8*((drdp!D142)*'ABXY-TI2S'!$B142+(drdp!G142)*'ABXY-TI2S'!$C142+(drdp!J142)*'ABXY-TI2S'!$D142))</f>
        <v>0</v>
      </c>
      <c r="K142" s="21">
        <f>SUM(E$3:E141)+H142</f>
        <v>-0.1808979137464978</v>
      </c>
      <c r="L142" s="21">
        <f>SUM(F$3:F141)+I142</f>
        <v>0.53793523213025596</v>
      </c>
      <c r="M142" s="21">
        <f>SUM(G$3:G141)+J142</f>
        <v>0</v>
      </c>
      <c r="N142" s="19">
        <f t="shared" si="13"/>
        <v>3.2724055197835361E-2</v>
      </c>
      <c r="O142" s="19">
        <f t="shared" si="14"/>
        <v>0.28937431396703234</v>
      </c>
      <c r="P142" s="19">
        <f t="shared" si="15"/>
        <v>0</v>
      </c>
      <c r="Q142" s="19">
        <f t="shared" si="16"/>
        <v>-9.7311361223101314E-2</v>
      </c>
      <c r="R142" s="19">
        <f t="shared" si="17"/>
        <v>0</v>
      </c>
      <c r="S142" s="19">
        <f t="shared" si="18"/>
        <v>0</v>
      </c>
    </row>
    <row r="143" spans="1:19" x14ac:dyDescent="0.25">
      <c r="A143" s="26">
        <f>Wellpath!E143</f>
        <v>4200</v>
      </c>
      <c r="B143" s="22">
        <v>0</v>
      </c>
      <c r="C143" s="22">
        <v>0</v>
      </c>
      <c r="D143" s="22">
        <f>IF(ABS(Wellpath!$L143)&lt;VerticalInc,"SING",((TAN((PI()/ 2) - Wellpath!$L143)) - TAN(Dip) * COS(Wellpath!$O143)) / GField)</f>
        <v>-1.0094613987156299E-3</v>
      </c>
      <c r="E143" s="20">
        <f>IF(D143="SING",(Wellpath!K144-Wellpath!K142)/2*Model!$W$8*(-SIN(Wellpath!M143)) / GField,Model!$W$8*((drdp!B143+drdp!K143)*'ABXY-TI2S'!$B143+(drdp!E143+drdp!N143)*'ABXY-TI2S'!$C143+(drdp!H143+drdp!Q143)*'ABXY-TI2S'!$D143))</f>
        <v>1.0133171016235154E-4</v>
      </c>
      <c r="F143" s="20">
        <f>IF(D143="SING",(Wellpath!K144-Wellpath!K142)/2*Model!$W$8*(COS(Wellpath!$M143) / GField),Model!$W$8*((drdp!C143+drdp!L143)*'ABXY-TI2S'!$B143+(drdp!F143+drdp!O143)*'ABXY-TI2S'!$C143+(drdp!I143+drdp!R143)*'ABXY-TI2S'!$D143))</f>
        <v>-2.7151749905666682E-5</v>
      </c>
      <c r="G143" s="20">
        <f>IF(D143="SING",0,Model!$W$8*((drdp!D143+drdp!M143)*'ABXY-TI2S'!$B143+(drdp!G143+drdp!P143)*'ABXY-TI2S'!$C143+(drdp!J143+drdp!S143)*'ABXY-TI2S'!$D143))</f>
        <v>0</v>
      </c>
      <c r="H143" s="18">
        <f>IF(D143="SING",(Wellpath!K143-Wellpath!K142)/2*Model!$W$8*(-SIN(Wellpath!$M143) / GField),Model!$W$8*((drdp!B143)*'ABXY-TI2S'!$B143+(drdp!E143)*'ABXY-TI2S'!$C143+(drdp!H143)*'ABXY-TI2S'!$D143))</f>
        <v>5.0665855081175771E-5</v>
      </c>
      <c r="I143" s="18">
        <f>IF(D143="SING",(Wellpath!K143-Wellpath!K142)/2*Model!$W$8*(COS(Wellpath!$M143) / GField),Model!$W$8*((drdp!C143)*'ABXY-TI2S'!$B143+(drdp!F143)*'ABXY-TI2S'!$C143+(drdp!I143)*'ABXY-TI2S'!$D143))</f>
        <v>-1.3575874952833341E-5</v>
      </c>
      <c r="J143" s="18">
        <f>IF(D143="SING",0,Model!$W$8*((drdp!D143)*'ABXY-TI2S'!$B143+(drdp!G143)*'ABXY-TI2S'!$C143+(drdp!J143)*'ABXY-TI2S'!$D143))</f>
        <v>0</v>
      </c>
      <c r="K143" s="21">
        <f>SUM(E$3:E142)+H143</f>
        <v>-0.18079658203633545</v>
      </c>
      <c r="L143" s="21">
        <f>SUM(F$3:F142)+I143</f>
        <v>0.53790808038035032</v>
      </c>
      <c r="M143" s="21">
        <f>SUM(G$3:G142)+J143</f>
        <v>0</v>
      </c>
      <c r="N143" s="19">
        <f t="shared" si="13"/>
        <v>3.2687404076021373E-2</v>
      </c>
      <c r="O143" s="19">
        <f t="shared" si="14"/>
        <v>0.28934510293847343</v>
      </c>
      <c r="P143" s="19">
        <f t="shared" si="15"/>
        <v>0</v>
      </c>
      <c r="Q143" s="19">
        <f t="shared" si="16"/>
        <v>-9.7251942382493725E-2</v>
      </c>
      <c r="R143" s="19">
        <f t="shared" si="17"/>
        <v>0</v>
      </c>
      <c r="S143" s="19">
        <f t="shared" si="18"/>
        <v>0</v>
      </c>
    </row>
    <row r="144" spans="1:19" x14ac:dyDescent="0.25">
      <c r="A144" s="26">
        <f>Wellpath!E144</f>
        <v>4230</v>
      </c>
      <c r="B144" s="22">
        <v>0</v>
      </c>
      <c r="C144" s="22">
        <v>0</v>
      </c>
      <c r="D144" s="22">
        <f>IF(ABS(Wellpath!$L144)&lt;VerticalInc,"SING",((TAN((PI()/ 2) - Wellpath!$L144)) - TAN(Dip) * COS(Wellpath!$O144)) / GField)</f>
        <v>-1.0094613987156299E-3</v>
      </c>
      <c r="E144" s="20">
        <f>IF(D144="SING",(Wellpath!K145-Wellpath!K143)/2*Model!$W$8*(-SIN(Wellpath!M144)) / GField,Model!$W$8*((drdp!B144+drdp!K144)*'ABXY-TI2S'!$B144+(drdp!E144+drdp!N144)*'ABXY-TI2S'!$C144+(drdp!H144+drdp!Q144)*'ABXY-TI2S'!$D144))</f>
        <v>1.0133171016235154E-4</v>
      </c>
      <c r="F144" s="20">
        <f>IF(D144="SING",(Wellpath!K145-Wellpath!K143)/2*Model!$W$8*(COS(Wellpath!$M144) / GField),Model!$W$8*((drdp!C144+drdp!L144)*'ABXY-TI2S'!$B144+(drdp!F144+drdp!O144)*'ABXY-TI2S'!$C144+(drdp!I144+drdp!R144)*'ABXY-TI2S'!$D144))</f>
        <v>-2.7151749905666682E-5</v>
      </c>
      <c r="G144" s="20">
        <f>IF(D144="SING",0,Model!$W$8*((drdp!D144+drdp!M144)*'ABXY-TI2S'!$B144+(drdp!G144+drdp!P144)*'ABXY-TI2S'!$C144+(drdp!J144+drdp!S144)*'ABXY-TI2S'!$D144))</f>
        <v>0</v>
      </c>
      <c r="H144" s="18">
        <f>IF(D144="SING",(Wellpath!K144-Wellpath!K143)/2*Model!$W$8*(-SIN(Wellpath!$M144) / GField),Model!$W$8*((drdp!B144)*'ABXY-TI2S'!$B144+(drdp!E144)*'ABXY-TI2S'!$C144+(drdp!H144)*'ABXY-TI2S'!$D144))</f>
        <v>5.0665855081175771E-5</v>
      </c>
      <c r="I144" s="18">
        <f>IF(D144="SING",(Wellpath!K144-Wellpath!K143)/2*Model!$W$8*(COS(Wellpath!$M144) / GField),Model!$W$8*((drdp!C144)*'ABXY-TI2S'!$B144+(drdp!F144)*'ABXY-TI2S'!$C144+(drdp!I144)*'ABXY-TI2S'!$D144))</f>
        <v>-1.3575874952833341E-5</v>
      </c>
      <c r="J144" s="18">
        <f>IF(D144="SING",0,Model!$W$8*((drdp!D144)*'ABXY-TI2S'!$B144+(drdp!G144)*'ABXY-TI2S'!$C144+(drdp!J144)*'ABXY-TI2S'!$D144))</f>
        <v>0</v>
      </c>
      <c r="K144" s="21">
        <f>SUM(E$3:E143)+H144</f>
        <v>-0.18069525032617309</v>
      </c>
      <c r="L144" s="21">
        <f>SUM(F$3:F143)+I144</f>
        <v>0.53788092863044468</v>
      </c>
      <c r="M144" s="21">
        <f>SUM(G$3:G143)+J144</f>
        <v>0</v>
      </c>
      <c r="N144" s="19">
        <f t="shared" si="13"/>
        <v>3.2650773490438358E-2</v>
      </c>
      <c r="O144" s="19">
        <f t="shared" si="14"/>
        <v>0.28931589338434954</v>
      </c>
      <c r="P144" s="19">
        <f t="shared" si="15"/>
        <v>0</v>
      </c>
      <c r="Q144" s="19">
        <f t="shared" si="16"/>
        <v>-9.7192529044552639E-2</v>
      </c>
      <c r="R144" s="19">
        <f t="shared" si="17"/>
        <v>0</v>
      </c>
      <c r="S144" s="19">
        <f t="shared" si="18"/>
        <v>0</v>
      </c>
    </row>
    <row r="145" spans="1:19" x14ac:dyDescent="0.25">
      <c r="A145" s="26">
        <f>Wellpath!E145</f>
        <v>4260</v>
      </c>
      <c r="B145" s="22">
        <v>0</v>
      </c>
      <c r="C145" s="22">
        <v>0</v>
      </c>
      <c r="D145" s="22">
        <f>IF(ABS(Wellpath!$L145)&lt;VerticalInc,"SING",((TAN((PI()/ 2) - Wellpath!$L145)) - TAN(Dip) * COS(Wellpath!$O145)) / GField)</f>
        <v>-1.0094613987156299E-3</v>
      </c>
      <c r="E145" s="20">
        <f>IF(D145="SING",(Wellpath!K146-Wellpath!K144)/2*Model!$W$8*(-SIN(Wellpath!M145)) / GField,Model!$W$8*((drdp!B145+drdp!K145)*'ABXY-TI2S'!$B145+(drdp!E145+drdp!N145)*'ABXY-TI2S'!$C145+(drdp!H145+drdp!Q145)*'ABXY-TI2S'!$D145))</f>
        <v>1.0133171016235154E-4</v>
      </c>
      <c r="F145" s="20">
        <f>IF(D145="SING",(Wellpath!K146-Wellpath!K144)/2*Model!$W$8*(COS(Wellpath!$M145) / GField),Model!$W$8*((drdp!C145+drdp!L145)*'ABXY-TI2S'!$B145+(drdp!F145+drdp!O145)*'ABXY-TI2S'!$C145+(drdp!I145+drdp!R145)*'ABXY-TI2S'!$D145))</f>
        <v>-2.7151749905666682E-5</v>
      </c>
      <c r="G145" s="20">
        <f>IF(D145="SING",0,Model!$W$8*((drdp!D145+drdp!M145)*'ABXY-TI2S'!$B145+(drdp!G145+drdp!P145)*'ABXY-TI2S'!$C145+(drdp!J145+drdp!S145)*'ABXY-TI2S'!$D145))</f>
        <v>0</v>
      </c>
      <c r="H145" s="18">
        <f>IF(D145="SING",(Wellpath!K145-Wellpath!K144)/2*Model!$W$8*(-SIN(Wellpath!$M145) / GField),Model!$W$8*((drdp!B145)*'ABXY-TI2S'!$B145+(drdp!E145)*'ABXY-TI2S'!$C145+(drdp!H145)*'ABXY-TI2S'!$D145))</f>
        <v>5.0665855081175771E-5</v>
      </c>
      <c r="I145" s="18">
        <f>IF(D145="SING",(Wellpath!K145-Wellpath!K144)/2*Model!$W$8*(COS(Wellpath!$M145) / GField),Model!$W$8*((drdp!C145)*'ABXY-TI2S'!$B145+(drdp!F145)*'ABXY-TI2S'!$C145+(drdp!I145)*'ABXY-TI2S'!$D145))</f>
        <v>-1.3575874952833341E-5</v>
      </c>
      <c r="J145" s="18">
        <f>IF(D145="SING",0,Model!$W$8*((drdp!D145)*'ABXY-TI2S'!$B145+(drdp!G145)*'ABXY-TI2S'!$C145+(drdp!J145)*'ABXY-TI2S'!$D145))</f>
        <v>0</v>
      </c>
      <c r="K145" s="21">
        <f>SUM(E$3:E144)+H145</f>
        <v>-0.18059391861601073</v>
      </c>
      <c r="L145" s="21">
        <f>SUM(F$3:F144)+I145</f>
        <v>0.53785377688053904</v>
      </c>
      <c r="M145" s="21">
        <f>SUM(G$3:G144)+J145</f>
        <v>0</v>
      </c>
      <c r="N145" s="19">
        <f t="shared" si="13"/>
        <v>3.2614163441086308E-2</v>
      </c>
      <c r="O145" s="19">
        <f t="shared" si="14"/>
        <v>0.28928668530466067</v>
      </c>
      <c r="P145" s="19">
        <f t="shared" si="15"/>
        <v>0</v>
      </c>
      <c r="Q145" s="19">
        <f t="shared" si="16"/>
        <v>-9.7133121209278056E-2</v>
      </c>
      <c r="R145" s="19">
        <f t="shared" si="17"/>
        <v>0</v>
      </c>
      <c r="S145" s="19">
        <f t="shared" si="18"/>
        <v>0</v>
      </c>
    </row>
    <row r="146" spans="1:19" x14ac:dyDescent="0.25">
      <c r="A146" s="26">
        <f>Wellpath!E146</f>
        <v>4290</v>
      </c>
      <c r="B146" s="22">
        <v>0</v>
      </c>
      <c r="C146" s="22">
        <v>0</v>
      </c>
      <c r="D146" s="22">
        <f>IF(ABS(Wellpath!$L146)&lt;VerticalInc,"SING",((TAN((PI()/ 2) - Wellpath!$L146)) - TAN(Dip) * COS(Wellpath!$O146)) / GField)</f>
        <v>-1.0094613987156299E-3</v>
      </c>
      <c r="E146" s="20">
        <f>IF(D146="SING",(Wellpath!K147-Wellpath!K145)/2*Model!$W$8*(-SIN(Wellpath!M146)) / GField,Model!$W$8*((drdp!B146+drdp!K146)*'ABXY-TI2S'!$B146+(drdp!E146+drdp!N146)*'ABXY-TI2S'!$C146+(drdp!H146+drdp!Q146)*'ABXY-TI2S'!$D146))</f>
        <v>1.0133171016235154E-4</v>
      </c>
      <c r="F146" s="20">
        <f>IF(D146="SING",(Wellpath!K147-Wellpath!K145)/2*Model!$W$8*(COS(Wellpath!$M146) / GField),Model!$W$8*((drdp!C146+drdp!L146)*'ABXY-TI2S'!$B146+(drdp!F146+drdp!O146)*'ABXY-TI2S'!$C146+(drdp!I146+drdp!R146)*'ABXY-TI2S'!$D146))</f>
        <v>-2.7151749905666682E-5</v>
      </c>
      <c r="G146" s="20">
        <f>IF(D146="SING",0,Model!$W$8*((drdp!D146+drdp!M146)*'ABXY-TI2S'!$B146+(drdp!G146+drdp!P146)*'ABXY-TI2S'!$C146+(drdp!J146+drdp!S146)*'ABXY-TI2S'!$D146))</f>
        <v>0</v>
      </c>
      <c r="H146" s="18">
        <f>IF(D146="SING",(Wellpath!K146-Wellpath!K145)/2*Model!$W$8*(-SIN(Wellpath!$M146) / GField),Model!$W$8*((drdp!B146)*'ABXY-TI2S'!$B146+(drdp!E146)*'ABXY-TI2S'!$C146+(drdp!H146)*'ABXY-TI2S'!$D146))</f>
        <v>5.0665855081175771E-5</v>
      </c>
      <c r="I146" s="18">
        <f>IF(D146="SING",(Wellpath!K146-Wellpath!K145)/2*Model!$W$8*(COS(Wellpath!$M146) / GField),Model!$W$8*((drdp!C146)*'ABXY-TI2S'!$B146+(drdp!F146)*'ABXY-TI2S'!$C146+(drdp!I146)*'ABXY-TI2S'!$D146))</f>
        <v>-1.3575874952833341E-5</v>
      </c>
      <c r="J146" s="18">
        <f>IF(D146="SING",0,Model!$W$8*((drdp!D146)*'ABXY-TI2S'!$B146+(drdp!G146)*'ABXY-TI2S'!$C146+(drdp!J146)*'ABXY-TI2S'!$D146))</f>
        <v>0</v>
      </c>
      <c r="K146" s="21">
        <f>SUM(E$3:E145)+H146</f>
        <v>-0.18049258690584838</v>
      </c>
      <c r="L146" s="21">
        <f>SUM(F$3:F145)+I146</f>
        <v>0.5378266251306334</v>
      </c>
      <c r="M146" s="21">
        <f>SUM(G$3:G145)+J146</f>
        <v>0</v>
      </c>
      <c r="N146" s="19">
        <f t="shared" si="13"/>
        <v>3.2577573927965231E-2</v>
      </c>
      <c r="O146" s="19">
        <f t="shared" si="14"/>
        <v>0.28925747869940688</v>
      </c>
      <c r="P146" s="19">
        <f t="shared" si="15"/>
        <v>0</v>
      </c>
      <c r="Q146" s="19">
        <f t="shared" si="16"/>
        <v>-9.707371887666999E-2</v>
      </c>
      <c r="R146" s="19">
        <f t="shared" si="17"/>
        <v>0</v>
      </c>
      <c r="S146" s="19">
        <f t="shared" si="18"/>
        <v>0</v>
      </c>
    </row>
    <row r="147" spans="1:19" x14ac:dyDescent="0.25">
      <c r="A147" s="26">
        <f>Wellpath!E147</f>
        <v>4320</v>
      </c>
      <c r="B147" s="22">
        <v>0</v>
      </c>
      <c r="C147" s="22">
        <v>0</v>
      </c>
      <c r="D147" s="22">
        <f>IF(ABS(Wellpath!$L147)&lt;VerticalInc,"SING",((TAN((PI()/ 2) - Wellpath!$L147)) - TAN(Dip) * COS(Wellpath!$O147)) / GField)</f>
        <v>-1.0094613987156299E-3</v>
      </c>
      <c r="E147" s="20">
        <f>IF(D147="SING",(Wellpath!K148-Wellpath!K146)/2*Model!$W$8*(-SIN(Wellpath!M147)) / GField,Model!$W$8*((drdp!B147+drdp!K147)*'ABXY-TI2S'!$B147+(drdp!E147+drdp!N147)*'ABXY-TI2S'!$C147+(drdp!H147+drdp!Q147)*'ABXY-TI2S'!$D147))</f>
        <v>1.0133171016235154E-4</v>
      </c>
      <c r="F147" s="20">
        <f>IF(D147="SING",(Wellpath!K148-Wellpath!K146)/2*Model!$W$8*(COS(Wellpath!$M147) / GField),Model!$W$8*((drdp!C147+drdp!L147)*'ABXY-TI2S'!$B147+(drdp!F147+drdp!O147)*'ABXY-TI2S'!$C147+(drdp!I147+drdp!R147)*'ABXY-TI2S'!$D147))</f>
        <v>-2.7151749905666682E-5</v>
      </c>
      <c r="G147" s="20">
        <f>IF(D147="SING",0,Model!$W$8*((drdp!D147+drdp!M147)*'ABXY-TI2S'!$B147+(drdp!G147+drdp!P147)*'ABXY-TI2S'!$C147+(drdp!J147+drdp!S147)*'ABXY-TI2S'!$D147))</f>
        <v>0</v>
      </c>
      <c r="H147" s="18">
        <f>IF(D147="SING",(Wellpath!K147-Wellpath!K146)/2*Model!$W$8*(-SIN(Wellpath!$M147) / GField),Model!$W$8*((drdp!B147)*'ABXY-TI2S'!$B147+(drdp!E147)*'ABXY-TI2S'!$C147+(drdp!H147)*'ABXY-TI2S'!$D147))</f>
        <v>5.0665855081175771E-5</v>
      </c>
      <c r="I147" s="18">
        <f>IF(D147="SING",(Wellpath!K147-Wellpath!K146)/2*Model!$W$8*(COS(Wellpath!$M147) / GField),Model!$W$8*((drdp!C147)*'ABXY-TI2S'!$B147+(drdp!F147)*'ABXY-TI2S'!$C147+(drdp!I147)*'ABXY-TI2S'!$D147))</f>
        <v>-1.3575874952833341E-5</v>
      </c>
      <c r="J147" s="18">
        <f>IF(D147="SING",0,Model!$W$8*((drdp!D147)*'ABXY-TI2S'!$B147+(drdp!G147)*'ABXY-TI2S'!$C147+(drdp!J147)*'ABXY-TI2S'!$D147))</f>
        <v>0</v>
      </c>
      <c r="K147" s="21">
        <f>SUM(E$3:E146)+H147</f>
        <v>-0.18039125519568602</v>
      </c>
      <c r="L147" s="21">
        <f>SUM(F$3:F146)+I147</f>
        <v>0.53779947338072775</v>
      </c>
      <c r="M147" s="21">
        <f>SUM(G$3:G146)+J147</f>
        <v>0</v>
      </c>
      <c r="N147" s="19">
        <f t="shared" si="13"/>
        <v>3.254100495107512E-2</v>
      </c>
      <c r="O147" s="19">
        <f t="shared" si="14"/>
        <v>0.2892282735685881</v>
      </c>
      <c r="P147" s="19">
        <f t="shared" si="15"/>
        <v>0</v>
      </c>
      <c r="Q147" s="19">
        <f t="shared" si="16"/>
        <v>-9.7014322046728413E-2</v>
      </c>
      <c r="R147" s="19">
        <f t="shared" si="17"/>
        <v>0</v>
      </c>
      <c r="S147" s="19">
        <f t="shared" si="18"/>
        <v>0</v>
      </c>
    </row>
    <row r="148" spans="1:19" x14ac:dyDescent="0.25">
      <c r="A148" s="26">
        <f>Wellpath!E148</f>
        <v>4350</v>
      </c>
      <c r="B148" s="22">
        <v>0</v>
      </c>
      <c r="C148" s="22">
        <v>0</v>
      </c>
      <c r="D148" s="22">
        <f>IF(ABS(Wellpath!$L148)&lt;VerticalInc,"SING",((TAN((PI()/ 2) - Wellpath!$L148)) - TAN(Dip) * COS(Wellpath!$O148)) / GField)</f>
        <v>-1.0094613987156299E-3</v>
      </c>
      <c r="E148" s="20">
        <f>IF(D148="SING",(Wellpath!K149-Wellpath!K147)/2*Model!$W$8*(-SIN(Wellpath!M148)) / GField,Model!$W$8*((drdp!B148+drdp!K148)*'ABXY-TI2S'!$B148+(drdp!E148+drdp!N148)*'ABXY-TI2S'!$C148+(drdp!H148+drdp!Q148)*'ABXY-TI2S'!$D148))</f>
        <v>1.0133171016235154E-4</v>
      </c>
      <c r="F148" s="20">
        <f>IF(D148="SING",(Wellpath!K149-Wellpath!K147)/2*Model!$W$8*(COS(Wellpath!$M148) / GField),Model!$W$8*((drdp!C148+drdp!L148)*'ABXY-TI2S'!$B148+(drdp!F148+drdp!O148)*'ABXY-TI2S'!$C148+(drdp!I148+drdp!R148)*'ABXY-TI2S'!$D148))</f>
        <v>-2.7151749905666682E-5</v>
      </c>
      <c r="G148" s="20">
        <f>IF(D148="SING",0,Model!$W$8*((drdp!D148+drdp!M148)*'ABXY-TI2S'!$B148+(drdp!G148+drdp!P148)*'ABXY-TI2S'!$C148+(drdp!J148+drdp!S148)*'ABXY-TI2S'!$D148))</f>
        <v>0</v>
      </c>
      <c r="H148" s="18">
        <f>IF(D148="SING",(Wellpath!K148-Wellpath!K147)/2*Model!$W$8*(-SIN(Wellpath!$M148) / GField),Model!$W$8*((drdp!B148)*'ABXY-TI2S'!$B148+(drdp!E148)*'ABXY-TI2S'!$C148+(drdp!H148)*'ABXY-TI2S'!$D148))</f>
        <v>5.0665855081175771E-5</v>
      </c>
      <c r="I148" s="18">
        <f>IF(D148="SING",(Wellpath!K148-Wellpath!K147)/2*Model!$W$8*(COS(Wellpath!$M148) / GField),Model!$W$8*((drdp!C148)*'ABXY-TI2S'!$B148+(drdp!F148)*'ABXY-TI2S'!$C148+(drdp!I148)*'ABXY-TI2S'!$D148))</f>
        <v>-1.3575874952833341E-5</v>
      </c>
      <c r="J148" s="18">
        <f>IF(D148="SING",0,Model!$W$8*((drdp!D148)*'ABXY-TI2S'!$B148+(drdp!G148)*'ABXY-TI2S'!$C148+(drdp!J148)*'ABXY-TI2S'!$D148))</f>
        <v>0</v>
      </c>
      <c r="K148" s="21">
        <f>SUM(E$3:E147)+H148</f>
        <v>-0.18028992348552367</v>
      </c>
      <c r="L148" s="21">
        <f>SUM(F$3:F147)+I148</f>
        <v>0.53777232163082211</v>
      </c>
      <c r="M148" s="21">
        <f>SUM(G$3:G147)+J148</f>
        <v>0</v>
      </c>
      <c r="N148" s="19">
        <f t="shared" si="13"/>
        <v>3.2504456510415981E-2</v>
      </c>
      <c r="O148" s="19">
        <f t="shared" si="14"/>
        <v>0.2891990699122044</v>
      </c>
      <c r="P148" s="19">
        <f t="shared" si="15"/>
        <v>0</v>
      </c>
      <c r="Q148" s="19">
        <f t="shared" si="16"/>
        <v>-9.6954930719453339E-2</v>
      </c>
      <c r="R148" s="19">
        <f t="shared" si="17"/>
        <v>0</v>
      </c>
      <c r="S148" s="19">
        <f t="shared" si="18"/>
        <v>0</v>
      </c>
    </row>
    <row r="149" spans="1:19" x14ac:dyDescent="0.25">
      <c r="A149" s="26">
        <f>Wellpath!E149</f>
        <v>4380</v>
      </c>
      <c r="B149" s="22">
        <v>0</v>
      </c>
      <c r="C149" s="22">
        <v>0</v>
      </c>
      <c r="D149" s="22">
        <f>IF(ABS(Wellpath!$L149)&lt;VerticalInc,"SING",((TAN((PI()/ 2) - Wellpath!$L149)) - TAN(Dip) * COS(Wellpath!$O149)) / GField)</f>
        <v>-1.0094613987156299E-3</v>
      </c>
      <c r="E149" s="20">
        <f>IF(D149="SING",(Wellpath!K150-Wellpath!K148)/2*Model!$W$8*(-SIN(Wellpath!M149)) / GField,Model!$W$8*((drdp!B149+drdp!K149)*'ABXY-TI2S'!$B149+(drdp!E149+drdp!N149)*'ABXY-TI2S'!$C149+(drdp!H149+drdp!Q149)*'ABXY-TI2S'!$D149))</f>
        <v>1.0133171016235154E-4</v>
      </c>
      <c r="F149" s="20">
        <f>IF(D149="SING",(Wellpath!K150-Wellpath!K148)/2*Model!$W$8*(COS(Wellpath!$M149) / GField),Model!$W$8*((drdp!C149+drdp!L149)*'ABXY-TI2S'!$B149+(drdp!F149+drdp!O149)*'ABXY-TI2S'!$C149+(drdp!I149+drdp!R149)*'ABXY-TI2S'!$D149))</f>
        <v>-2.7151749905666682E-5</v>
      </c>
      <c r="G149" s="20">
        <f>IF(D149="SING",0,Model!$W$8*((drdp!D149+drdp!M149)*'ABXY-TI2S'!$B149+(drdp!G149+drdp!P149)*'ABXY-TI2S'!$C149+(drdp!J149+drdp!S149)*'ABXY-TI2S'!$D149))</f>
        <v>0</v>
      </c>
      <c r="H149" s="18">
        <f>IF(D149="SING",(Wellpath!K149-Wellpath!K148)/2*Model!$W$8*(-SIN(Wellpath!$M149) / GField),Model!$W$8*((drdp!B149)*'ABXY-TI2S'!$B149+(drdp!E149)*'ABXY-TI2S'!$C149+(drdp!H149)*'ABXY-TI2S'!$D149))</f>
        <v>5.0665855081175771E-5</v>
      </c>
      <c r="I149" s="18">
        <f>IF(D149="SING",(Wellpath!K149-Wellpath!K148)/2*Model!$W$8*(COS(Wellpath!$M149) / GField),Model!$W$8*((drdp!C149)*'ABXY-TI2S'!$B149+(drdp!F149)*'ABXY-TI2S'!$C149+(drdp!I149)*'ABXY-TI2S'!$D149))</f>
        <v>-1.3575874952833341E-5</v>
      </c>
      <c r="J149" s="18">
        <f>IF(D149="SING",0,Model!$W$8*((drdp!D149)*'ABXY-TI2S'!$B149+(drdp!G149)*'ABXY-TI2S'!$C149+(drdp!J149)*'ABXY-TI2S'!$D149))</f>
        <v>0</v>
      </c>
      <c r="K149" s="21">
        <f>SUM(E$3:E148)+H149</f>
        <v>-0.18018859177536131</v>
      </c>
      <c r="L149" s="21">
        <f>SUM(F$3:F148)+I149</f>
        <v>0.53774516988091647</v>
      </c>
      <c r="M149" s="21">
        <f>SUM(G$3:G148)+J149</f>
        <v>0</v>
      </c>
      <c r="N149" s="19">
        <f t="shared" si="13"/>
        <v>3.2467928605987809E-2</v>
      </c>
      <c r="O149" s="19">
        <f t="shared" si="14"/>
        <v>0.28916986773025571</v>
      </c>
      <c r="P149" s="19">
        <f t="shared" si="15"/>
        <v>0</v>
      </c>
      <c r="Q149" s="19">
        <f t="shared" si="16"/>
        <v>-9.6895544894844782E-2</v>
      </c>
      <c r="R149" s="19">
        <f t="shared" si="17"/>
        <v>0</v>
      </c>
      <c r="S149" s="19">
        <f t="shared" si="18"/>
        <v>0</v>
      </c>
    </row>
    <row r="150" spans="1:19" x14ac:dyDescent="0.25">
      <c r="A150" s="26">
        <f>Wellpath!E150</f>
        <v>4410</v>
      </c>
      <c r="B150" s="22">
        <v>0</v>
      </c>
      <c r="C150" s="22">
        <v>0</v>
      </c>
      <c r="D150" s="22">
        <f>IF(ABS(Wellpath!$L150)&lt;VerticalInc,"SING",((TAN((PI()/ 2) - Wellpath!$L150)) - TAN(Dip) * COS(Wellpath!$O150)) / GField)</f>
        <v>-1.0094613987156299E-3</v>
      </c>
      <c r="E150" s="20">
        <f>IF(D150="SING",(Wellpath!K151-Wellpath!K149)/2*Model!$W$8*(-SIN(Wellpath!M150)) / GField,Model!$W$8*((drdp!B150+drdp!K150)*'ABXY-TI2S'!$B150+(drdp!E150+drdp!N150)*'ABXY-TI2S'!$C150+(drdp!H150+drdp!Q150)*'ABXY-TI2S'!$D150))</f>
        <v>1.0133171016235154E-4</v>
      </c>
      <c r="F150" s="20">
        <f>IF(D150="SING",(Wellpath!K151-Wellpath!K149)/2*Model!$W$8*(COS(Wellpath!$M150) / GField),Model!$W$8*((drdp!C150+drdp!L150)*'ABXY-TI2S'!$B150+(drdp!F150+drdp!O150)*'ABXY-TI2S'!$C150+(drdp!I150+drdp!R150)*'ABXY-TI2S'!$D150))</f>
        <v>-2.7151749905666682E-5</v>
      </c>
      <c r="G150" s="20">
        <f>IF(D150="SING",0,Model!$W$8*((drdp!D150+drdp!M150)*'ABXY-TI2S'!$B150+(drdp!G150+drdp!P150)*'ABXY-TI2S'!$C150+(drdp!J150+drdp!S150)*'ABXY-TI2S'!$D150))</f>
        <v>0</v>
      </c>
      <c r="H150" s="18">
        <f>IF(D150="SING",(Wellpath!K150-Wellpath!K149)/2*Model!$W$8*(-SIN(Wellpath!$M150) / GField),Model!$W$8*((drdp!B150)*'ABXY-TI2S'!$B150+(drdp!E150)*'ABXY-TI2S'!$C150+(drdp!H150)*'ABXY-TI2S'!$D150))</f>
        <v>5.0665855081175771E-5</v>
      </c>
      <c r="I150" s="18">
        <f>IF(D150="SING",(Wellpath!K150-Wellpath!K149)/2*Model!$W$8*(COS(Wellpath!$M150) / GField),Model!$W$8*((drdp!C150)*'ABXY-TI2S'!$B150+(drdp!F150)*'ABXY-TI2S'!$C150+(drdp!I150)*'ABXY-TI2S'!$D150))</f>
        <v>-1.3575874952833341E-5</v>
      </c>
      <c r="J150" s="18">
        <f>IF(D150="SING",0,Model!$W$8*((drdp!D150)*'ABXY-TI2S'!$B150+(drdp!G150)*'ABXY-TI2S'!$C150+(drdp!J150)*'ABXY-TI2S'!$D150))</f>
        <v>0</v>
      </c>
      <c r="K150" s="21">
        <f>SUM(E$3:E149)+H150</f>
        <v>-0.18008726006519896</v>
      </c>
      <c r="L150" s="21">
        <f>SUM(F$3:F149)+I150</f>
        <v>0.53771801813101083</v>
      </c>
      <c r="M150" s="21">
        <f>SUM(G$3:G149)+J150</f>
        <v>0</v>
      </c>
      <c r="N150" s="19">
        <f t="shared" si="13"/>
        <v>3.2431421237790602E-2</v>
      </c>
      <c r="O150" s="19">
        <f t="shared" si="14"/>
        <v>0.2891406670227421</v>
      </c>
      <c r="P150" s="19">
        <f t="shared" si="15"/>
        <v>0</v>
      </c>
      <c r="Q150" s="19">
        <f t="shared" si="16"/>
        <v>-9.6836164572902714E-2</v>
      </c>
      <c r="R150" s="19">
        <f t="shared" si="17"/>
        <v>0</v>
      </c>
      <c r="S150" s="19">
        <f t="shared" si="18"/>
        <v>0</v>
      </c>
    </row>
    <row r="151" spans="1:19" x14ac:dyDescent="0.25">
      <c r="A151" s="26">
        <f>Wellpath!E151</f>
        <v>4440</v>
      </c>
      <c r="B151" s="22">
        <v>0</v>
      </c>
      <c r="C151" s="22">
        <v>0</v>
      </c>
      <c r="D151" s="22">
        <f>IF(ABS(Wellpath!$L151)&lt;VerticalInc,"SING",((TAN((PI()/ 2) - Wellpath!$L151)) - TAN(Dip) * COS(Wellpath!$O151)) / GField)</f>
        <v>-1.0094613987156299E-3</v>
      </c>
      <c r="E151" s="20">
        <f>IF(D151="SING",(Wellpath!K152-Wellpath!K150)/2*Model!$W$8*(-SIN(Wellpath!M151)) / GField,Model!$W$8*((drdp!B151+drdp!K151)*'ABXY-TI2S'!$B151+(drdp!E151+drdp!N151)*'ABXY-TI2S'!$C151+(drdp!H151+drdp!Q151)*'ABXY-TI2S'!$D151))</f>
        <v>1.0133171016235154E-4</v>
      </c>
      <c r="F151" s="20">
        <f>IF(D151="SING",(Wellpath!K152-Wellpath!K150)/2*Model!$W$8*(COS(Wellpath!$M151) / GField),Model!$W$8*((drdp!C151+drdp!L151)*'ABXY-TI2S'!$B151+(drdp!F151+drdp!O151)*'ABXY-TI2S'!$C151+(drdp!I151+drdp!R151)*'ABXY-TI2S'!$D151))</f>
        <v>-2.7151749905666682E-5</v>
      </c>
      <c r="G151" s="20">
        <f>IF(D151="SING",0,Model!$W$8*((drdp!D151+drdp!M151)*'ABXY-TI2S'!$B151+(drdp!G151+drdp!P151)*'ABXY-TI2S'!$C151+(drdp!J151+drdp!S151)*'ABXY-TI2S'!$D151))</f>
        <v>0</v>
      </c>
      <c r="H151" s="18">
        <f>IF(D151="SING",(Wellpath!K151-Wellpath!K150)/2*Model!$W$8*(-SIN(Wellpath!$M151) / GField),Model!$W$8*((drdp!B151)*'ABXY-TI2S'!$B151+(drdp!E151)*'ABXY-TI2S'!$C151+(drdp!H151)*'ABXY-TI2S'!$D151))</f>
        <v>5.0665855081175771E-5</v>
      </c>
      <c r="I151" s="18">
        <f>IF(D151="SING",(Wellpath!K151-Wellpath!K150)/2*Model!$W$8*(COS(Wellpath!$M151) / GField),Model!$W$8*((drdp!C151)*'ABXY-TI2S'!$B151+(drdp!F151)*'ABXY-TI2S'!$C151+(drdp!I151)*'ABXY-TI2S'!$D151))</f>
        <v>-1.3575874952833341E-5</v>
      </c>
      <c r="J151" s="18">
        <f>IF(D151="SING",0,Model!$W$8*((drdp!D151)*'ABXY-TI2S'!$B151+(drdp!G151)*'ABXY-TI2S'!$C151+(drdp!J151)*'ABXY-TI2S'!$D151))</f>
        <v>0</v>
      </c>
      <c r="K151" s="21">
        <f>SUM(E$3:E150)+H151</f>
        <v>-0.1799859283550366</v>
      </c>
      <c r="L151" s="21">
        <f>SUM(F$3:F150)+I151</f>
        <v>0.53769086638110519</v>
      </c>
      <c r="M151" s="21">
        <f>SUM(G$3:G150)+J151</f>
        <v>0</v>
      </c>
      <c r="N151" s="19">
        <f t="shared" si="13"/>
        <v>3.2394934405824367E-2</v>
      </c>
      <c r="O151" s="19">
        <f t="shared" si="14"/>
        <v>0.28911146778966351</v>
      </c>
      <c r="P151" s="19">
        <f t="shared" si="15"/>
        <v>0</v>
      </c>
      <c r="Q151" s="19">
        <f t="shared" si="16"/>
        <v>-9.6776789753627163E-2</v>
      </c>
      <c r="R151" s="19">
        <f t="shared" si="17"/>
        <v>0</v>
      </c>
      <c r="S151" s="19">
        <f t="shared" si="18"/>
        <v>0</v>
      </c>
    </row>
    <row r="152" spans="1:19" x14ac:dyDescent="0.25">
      <c r="A152" s="26">
        <f>Wellpath!E152</f>
        <v>4470</v>
      </c>
      <c r="B152" s="22">
        <v>0</v>
      </c>
      <c r="C152" s="22">
        <v>0</v>
      </c>
      <c r="D152" s="22">
        <f>IF(ABS(Wellpath!$L152)&lt;VerticalInc,"SING",((TAN((PI()/ 2) - Wellpath!$L152)) - TAN(Dip) * COS(Wellpath!$O152)) / GField)</f>
        <v>-1.0094613987156299E-3</v>
      </c>
      <c r="E152" s="20">
        <f>IF(D152="SING",(Wellpath!K153-Wellpath!K151)/2*Model!$W$8*(-SIN(Wellpath!M152)) / GField,Model!$W$8*((drdp!B152+drdp!K152)*'ABXY-TI2S'!$B152+(drdp!E152+drdp!N152)*'ABXY-TI2S'!$C152+(drdp!H152+drdp!Q152)*'ABXY-TI2S'!$D152))</f>
        <v>1.0133171016235154E-4</v>
      </c>
      <c r="F152" s="20">
        <f>IF(D152="SING",(Wellpath!K153-Wellpath!K151)/2*Model!$W$8*(COS(Wellpath!$M152) / GField),Model!$W$8*((drdp!C152+drdp!L152)*'ABXY-TI2S'!$B152+(drdp!F152+drdp!O152)*'ABXY-TI2S'!$C152+(drdp!I152+drdp!R152)*'ABXY-TI2S'!$D152))</f>
        <v>-2.7151749905666682E-5</v>
      </c>
      <c r="G152" s="20">
        <f>IF(D152="SING",0,Model!$W$8*((drdp!D152+drdp!M152)*'ABXY-TI2S'!$B152+(drdp!G152+drdp!P152)*'ABXY-TI2S'!$C152+(drdp!J152+drdp!S152)*'ABXY-TI2S'!$D152))</f>
        <v>0</v>
      </c>
      <c r="H152" s="18">
        <f>IF(D152="SING",(Wellpath!K152-Wellpath!K151)/2*Model!$W$8*(-SIN(Wellpath!$M152) / GField),Model!$W$8*((drdp!B152)*'ABXY-TI2S'!$B152+(drdp!E152)*'ABXY-TI2S'!$C152+(drdp!H152)*'ABXY-TI2S'!$D152))</f>
        <v>5.0665855081175771E-5</v>
      </c>
      <c r="I152" s="18">
        <f>IF(D152="SING",(Wellpath!K152-Wellpath!K151)/2*Model!$W$8*(COS(Wellpath!$M152) / GField),Model!$W$8*((drdp!C152)*'ABXY-TI2S'!$B152+(drdp!F152)*'ABXY-TI2S'!$C152+(drdp!I152)*'ABXY-TI2S'!$D152))</f>
        <v>-1.3575874952833341E-5</v>
      </c>
      <c r="J152" s="18">
        <f>IF(D152="SING",0,Model!$W$8*((drdp!D152)*'ABXY-TI2S'!$B152+(drdp!G152)*'ABXY-TI2S'!$C152+(drdp!J152)*'ABXY-TI2S'!$D152))</f>
        <v>0</v>
      </c>
      <c r="K152" s="21">
        <f>SUM(E$3:E151)+H152</f>
        <v>-0.17988459664487425</v>
      </c>
      <c r="L152" s="21">
        <f>SUM(F$3:F151)+I152</f>
        <v>0.53766371463119955</v>
      </c>
      <c r="M152" s="21">
        <f>SUM(G$3:G151)+J152</f>
        <v>0</v>
      </c>
      <c r="N152" s="19">
        <f t="shared" si="13"/>
        <v>3.2358468110089106E-2</v>
      </c>
      <c r="O152" s="19">
        <f t="shared" si="14"/>
        <v>0.28908227003101999</v>
      </c>
      <c r="P152" s="19">
        <f t="shared" si="15"/>
        <v>0</v>
      </c>
      <c r="Q152" s="19">
        <f t="shared" si="16"/>
        <v>-9.6717420437018101E-2</v>
      </c>
      <c r="R152" s="19">
        <f t="shared" si="17"/>
        <v>0</v>
      </c>
      <c r="S152" s="19">
        <f t="shared" si="18"/>
        <v>0</v>
      </c>
    </row>
    <row r="153" spans="1:19" x14ac:dyDescent="0.25">
      <c r="A153" s="26">
        <f>Wellpath!E153</f>
        <v>4500</v>
      </c>
      <c r="B153" s="22">
        <v>0</v>
      </c>
      <c r="C153" s="22">
        <v>0</v>
      </c>
      <c r="D153" s="22">
        <f>IF(ABS(Wellpath!$L153)&lt;VerticalInc,"SING",((TAN((PI()/ 2) - Wellpath!$L153)) - TAN(Dip) * COS(Wellpath!$O153)) / GField)</f>
        <v>-1.0094613987156299E-3</v>
      </c>
      <c r="E153" s="20">
        <f>IF(D153="SING",(Wellpath!K154-Wellpath!K152)/2*Model!$W$8*(-SIN(Wellpath!M153)) / GField,Model!$W$8*((drdp!B153+drdp!K153)*'ABXY-TI2S'!$B153+(drdp!E153+drdp!N153)*'ABXY-TI2S'!$C153+(drdp!H153+drdp!Q153)*'ABXY-TI2S'!$D153))</f>
        <v>1.0133171016235154E-4</v>
      </c>
      <c r="F153" s="20">
        <f>IF(D153="SING",(Wellpath!K154-Wellpath!K152)/2*Model!$W$8*(COS(Wellpath!$M153) / GField),Model!$W$8*((drdp!C153+drdp!L153)*'ABXY-TI2S'!$B153+(drdp!F153+drdp!O153)*'ABXY-TI2S'!$C153+(drdp!I153+drdp!R153)*'ABXY-TI2S'!$D153))</f>
        <v>-2.7151749905666682E-5</v>
      </c>
      <c r="G153" s="20">
        <f>IF(D153="SING",0,Model!$W$8*((drdp!D153+drdp!M153)*'ABXY-TI2S'!$B153+(drdp!G153+drdp!P153)*'ABXY-TI2S'!$C153+(drdp!J153+drdp!S153)*'ABXY-TI2S'!$D153))</f>
        <v>0</v>
      </c>
      <c r="H153" s="18">
        <f>IF(D153="SING",(Wellpath!K153-Wellpath!K152)/2*Model!$W$8*(-SIN(Wellpath!$M153) / GField),Model!$W$8*((drdp!B153)*'ABXY-TI2S'!$B153+(drdp!E153)*'ABXY-TI2S'!$C153+(drdp!H153)*'ABXY-TI2S'!$D153))</f>
        <v>5.0665855081175771E-5</v>
      </c>
      <c r="I153" s="18">
        <f>IF(D153="SING",(Wellpath!K153-Wellpath!K152)/2*Model!$W$8*(COS(Wellpath!$M153) / GField),Model!$W$8*((drdp!C153)*'ABXY-TI2S'!$B153+(drdp!F153)*'ABXY-TI2S'!$C153+(drdp!I153)*'ABXY-TI2S'!$D153))</f>
        <v>-1.3575874952833341E-5</v>
      </c>
      <c r="J153" s="18">
        <f>IF(D153="SING",0,Model!$W$8*((drdp!D153)*'ABXY-TI2S'!$B153+(drdp!G153)*'ABXY-TI2S'!$C153+(drdp!J153)*'ABXY-TI2S'!$D153))</f>
        <v>0</v>
      </c>
      <c r="K153" s="21">
        <f>SUM(E$3:E152)+H153</f>
        <v>-0.17978326493471189</v>
      </c>
      <c r="L153" s="21">
        <f>SUM(F$3:F152)+I153</f>
        <v>0.53763656288129391</v>
      </c>
      <c r="M153" s="21">
        <f>SUM(G$3:G152)+J153</f>
        <v>0</v>
      </c>
      <c r="N153" s="19">
        <f t="shared" si="13"/>
        <v>3.2322022350584803E-2</v>
      </c>
      <c r="O153" s="19">
        <f t="shared" si="14"/>
        <v>0.2890530737468115</v>
      </c>
      <c r="P153" s="19">
        <f t="shared" si="15"/>
        <v>0</v>
      </c>
      <c r="Q153" s="19">
        <f t="shared" si="16"/>
        <v>-9.6658056623075556E-2</v>
      </c>
      <c r="R153" s="19">
        <f t="shared" si="17"/>
        <v>0</v>
      </c>
      <c r="S153" s="19">
        <f t="shared" si="18"/>
        <v>0</v>
      </c>
    </row>
    <row r="154" spans="1:19" x14ac:dyDescent="0.25">
      <c r="A154" s="26">
        <f>Wellpath!E154</f>
        <v>4530</v>
      </c>
      <c r="B154" s="22">
        <v>0</v>
      </c>
      <c r="C154" s="22">
        <v>0</v>
      </c>
      <c r="D154" s="22">
        <f>IF(ABS(Wellpath!$L154)&lt;VerticalInc,"SING",((TAN((PI()/ 2) - Wellpath!$L154)) - TAN(Dip) * COS(Wellpath!$O154)) / GField)</f>
        <v>-1.0094613987156299E-3</v>
      </c>
      <c r="E154" s="20">
        <f>IF(D154="SING",(Wellpath!K155-Wellpath!K153)/2*Model!$W$8*(-SIN(Wellpath!M154)) / GField,Model!$W$8*((drdp!B154+drdp!K154)*'ABXY-TI2S'!$B154+(drdp!E154+drdp!N154)*'ABXY-TI2S'!$C154+(drdp!H154+drdp!Q154)*'ABXY-TI2S'!$D154))</f>
        <v>1.0133171016235154E-4</v>
      </c>
      <c r="F154" s="20">
        <f>IF(D154="SING",(Wellpath!K155-Wellpath!K153)/2*Model!$W$8*(COS(Wellpath!$M154) / GField),Model!$W$8*((drdp!C154+drdp!L154)*'ABXY-TI2S'!$B154+(drdp!F154+drdp!O154)*'ABXY-TI2S'!$C154+(drdp!I154+drdp!R154)*'ABXY-TI2S'!$D154))</f>
        <v>-2.7151749905666682E-5</v>
      </c>
      <c r="G154" s="20">
        <f>IF(D154="SING",0,Model!$W$8*((drdp!D154+drdp!M154)*'ABXY-TI2S'!$B154+(drdp!G154+drdp!P154)*'ABXY-TI2S'!$C154+(drdp!J154+drdp!S154)*'ABXY-TI2S'!$D154))</f>
        <v>0</v>
      </c>
      <c r="H154" s="18">
        <f>IF(D154="SING",(Wellpath!K154-Wellpath!K153)/2*Model!$W$8*(-SIN(Wellpath!$M154) / GField),Model!$W$8*((drdp!B154)*'ABXY-TI2S'!$B154+(drdp!E154)*'ABXY-TI2S'!$C154+(drdp!H154)*'ABXY-TI2S'!$D154))</f>
        <v>5.0665855081175771E-5</v>
      </c>
      <c r="I154" s="18">
        <f>IF(D154="SING",(Wellpath!K154-Wellpath!K153)/2*Model!$W$8*(COS(Wellpath!$M154) / GField),Model!$W$8*((drdp!C154)*'ABXY-TI2S'!$B154+(drdp!F154)*'ABXY-TI2S'!$C154+(drdp!I154)*'ABXY-TI2S'!$D154))</f>
        <v>-1.3575874952833341E-5</v>
      </c>
      <c r="J154" s="18">
        <f>IF(D154="SING",0,Model!$W$8*((drdp!D154)*'ABXY-TI2S'!$B154+(drdp!G154)*'ABXY-TI2S'!$C154+(drdp!J154)*'ABXY-TI2S'!$D154))</f>
        <v>0</v>
      </c>
      <c r="K154" s="21">
        <f>SUM(E$3:E153)+H154</f>
        <v>-0.17968193322454953</v>
      </c>
      <c r="L154" s="21">
        <f>SUM(F$3:F153)+I154</f>
        <v>0.53760941113138827</v>
      </c>
      <c r="M154" s="21">
        <f>SUM(G$3:G153)+J154</f>
        <v>0</v>
      </c>
      <c r="N154" s="19">
        <f t="shared" si="13"/>
        <v>3.228559712731148E-2</v>
      </c>
      <c r="O154" s="19">
        <f t="shared" si="14"/>
        <v>0.28902387893703807</v>
      </c>
      <c r="P154" s="19">
        <f t="shared" si="15"/>
        <v>0</v>
      </c>
      <c r="Q154" s="19">
        <f t="shared" si="16"/>
        <v>-9.65986983117995E-2</v>
      </c>
      <c r="R154" s="19">
        <f t="shared" si="17"/>
        <v>0</v>
      </c>
      <c r="S154" s="19">
        <f t="shared" si="18"/>
        <v>0</v>
      </c>
    </row>
    <row r="155" spans="1:19" x14ac:dyDescent="0.25">
      <c r="A155" s="26">
        <f>Wellpath!E155</f>
        <v>4560</v>
      </c>
      <c r="B155" s="22">
        <v>0</v>
      </c>
      <c r="C155" s="22">
        <v>0</v>
      </c>
      <c r="D155" s="22">
        <f>IF(ABS(Wellpath!$L155)&lt;VerticalInc,"SING",((TAN((PI()/ 2) - Wellpath!$L155)) - TAN(Dip) * COS(Wellpath!$O155)) / GField)</f>
        <v>-1.0094613987156299E-3</v>
      </c>
      <c r="E155" s="20">
        <f>IF(D155="SING",(Wellpath!K156-Wellpath!K154)/2*Model!$W$8*(-SIN(Wellpath!M155)) / GField,Model!$W$8*((drdp!B155+drdp!K155)*'ABXY-TI2S'!$B155+(drdp!E155+drdp!N155)*'ABXY-TI2S'!$C155+(drdp!H155+drdp!Q155)*'ABXY-TI2S'!$D155))</f>
        <v>1.0133171016235154E-4</v>
      </c>
      <c r="F155" s="20">
        <f>IF(D155="SING",(Wellpath!K156-Wellpath!K154)/2*Model!$W$8*(COS(Wellpath!$M155) / GField),Model!$W$8*((drdp!C155+drdp!L155)*'ABXY-TI2S'!$B155+(drdp!F155+drdp!O155)*'ABXY-TI2S'!$C155+(drdp!I155+drdp!R155)*'ABXY-TI2S'!$D155))</f>
        <v>-2.7151749905666682E-5</v>
      </c>
      <c r="G155" s="20">
        <f>IF(D155="SING",0,Model!$W$8*((drdp!D155+drdp!M155)*'ABXY-TI2S'!$B155+(drdp!G155+drdp!P155)*'ABXY-TI2S'!$C155+(drdp!J155+drdp!S155)*'ABXY-TI2S'!$D155))</f>
        <v>0</v>
      </c>
      <c r="H155" s="18">
        <f>IF(D155="SING",(Wellpath!K155-Wellpath!K154)/2*Model!$W$8*(-SIN(Wellpath!$M155) / GField),Model!$W$8*((drdp!B155)*'ABXY-TI2S'!$B155+(drdp!E155)*'ABXY-TI2S'!$C155+(drdp!H155)*'ABXY-TI2S'!$D155))</f>
        <v>5.0665855081175771E-5</v>
      </c>
      <c r="I155" s="18">
        <f>IF(D155="SING",(Wellpath!K155-Wellpath!K154)/2*Model!$W$8*(COS(Wellpath!$M155) / GField),Model!$W$8*((drdp!C155)*'ABXY-TI2S'!$B155+(drdp!F155)*'ABXY-TI2S'!$C155+(drdp!I155)*'ABXY-TI2S'!$D155))</f>
        <v>-1.3575874952833341E-5</v>
      </c>
      <c r="J155" s="18">
        <f>IF(D155="SING",0,Model!$W$8*((drdp!D155)*'ABXY-TI2S'!$B155+(drdp!G155)*'ABXY-TI2S'!$C155+(drdp!J155)*'ABXY-TI2S'!$D155))</f>
        <v>0</v>
      </c>
      <c r="K155" s="21">
        <f>SUM(E$3:E154)+H155</f>
        <v>-0.17958060151438718</v>
      </c>
      <c r="L155" s="21">
        <f>SUM(F$3:F154)+I155</f>
        <v>0.53758225938148263</v>
      </c>
      <c r="M155" s="21">
        <f>SUM(G$3:G154)+J155</f>
        <v>0</v>
      </c>
      <c r="N155" s="19">
        <f t="shared" si="13"/>
        <v>3.2249192440269116E-2</v>
      </c>
      <c r="O155" s="19">
        <f t="shared" si="14"/>
        <v>0.28899468560169966</v>
      </c>
      <c r="P155" s="19">
        <f t="shared" si="15"/>
        <v>0</v>
      </c>
      <c r="Q155" s="19">
        <f t="shared" si="16"/>
        <v>-9.6539345503189961E-2</v>
      </c>
      <c r="R155" s="19">
        <f t="shared" si="17"/>
        <v>0</v>
      </c>
      <c r="S155" s="19">
        <f t="shared" si="18"/>
        <v>0</v>
      </c>
    </row>
    <row r="156" spans="1:19" x14ac:dyDescent="0.25">
      <c r="A156" s="26">
        <f>Wellpath!E156</f>
        <v>4590</v>
      </c>
      <c r="B156" s="22">
        <v>0</v>
      </c>
      <c r="C156" s="22">
        <v>0</v>
      </c>
      <c r="D156" s="22">
        <f>IF(ABS(Wellpath!$L156)&lt;VerticalInc,"SING",((TAN((PI()/ 2) - Wellpath!$L156)) - TAN(Dip) * COS(Wellpath!$O156)) / GField)</f>
        <v>-1.0094613987156299E-3</v>
      </c>
      <c r="E156" s="20">
        <f>IF(D156="SING",(Wellpath!K157-Wellpath!K155)/2*Model!$W$8*(-SIN(Wellpath!M156)) / GField,Model!$W$8*((drdp!B156+drdp!K156)*'ABXY-TI2S'!$B156+(drdp!E156+drdp!N156)*'ABXY-TI2S'!$C156+(drdp!H156+drdp!Q156)*'ABXY-TI2S'!$D156))</f>
        <v>1.0133171016235154E-4</v>
      </c>
      <c r="F156" s="20">
        <f>IF(D156="SING",(Wellpath!K157-Wellpath!K155)/2*Model!$W$8*(COS(Wellpath!$M156) / GField),Model!$W$8*((drdp!C156+drdp!L156)*'ABXY-TI2S'!$B156+(drdp!F156+drdp!O156)*'ABXY-TI2S'!$C156+(drdp!I156+drdp!R156)*'ABXY-TI2S'!$D156))</f>
        <v>-2.7151749905666682E-5</v>
      </c>
      <c r="G156" s="20">
        <f>IF(D156="SING",0,Model!$W$8*((drdp!D156+drdp!M156)*'ABXY-TI2S'!$B156+(drdp!G156+drdp!P156)*'ABXY-TI2S'!$C156+(drdp!J156+drdp!S156)*'ABXY-TI2S'!$D156))</f>
        <v>0</v>
      </c>
      <c r="H156" s="18">
        <f>IF(D156="SING",(Wellpath!K156-Wellpath!K155)/2*Model!$W$8*(-SIN(Wellpath!$M156) / GField),Model!$W$8*((drdp!B156)*'ABXY-TI2S'!$B156+(drdp!E156)*'ABXY-TI2S'!$C156+(drdp!H156)*'ABXY-TI2S'!$D156))</f>
        <v>5.0665855081175771E-5</v>
      </c>
      <c r="I156" s="18">
        <f>IF(D156="SING",(Wellpath!K156-Wellpath!K155)/2*Model!$W$8*(COS(Wellpath!$M156) / GField),Model!$W$8*((drdp!C156)*'ABXY-TI2S'!$B156+(drdp!F156)*'ABXY-TI2S'!$C156+(drdp!I156)*'ABXY-TI2S'!$D156))</f>
        <v>-1.3575874952833341E-5</v>
      </c>
      <c r="J156" s="18">
        <f>IF(D156="SING",0,Model!$W$8*((drdp!D156)*'ABXY-TI2S'!$B156+(drdp!G156)*'ABXY-TI2S'!$C156+(drdp!J156)*'ABXY-TI2S'!$D156))</f>
        <v>0</v>
      </c>
      <c r="K156" s="21">
        <f>SUM(E$3:E155)+H156</f>
        <v>-0.17947926980422482</v>
      </c>
      <c r="L156" s="21">
        <f>SUM(F$3:F155)+I156</f>
        <v>0.53755510763157699</v>
      </c>
      <c r="M156" s="21">
        <f>SUM(G$3:G155)+J156</f>
        <v>0</v>
      </c>
      <c r="N156" s="19">
        <f t="shared" si="13"/>
        <v>3.2212808289457731E-2</v>
      </c>
      <c r="O156" s="19">
        <f t="shared" si="14"/>
        <v>0.28896549374079633</v>
      </c>
      <c r="P156" s="19">
        <f t="shared" si="15"/>
        <v>0</v>
      </c>
      <c r="Q156" s="19">
        <f t="shared" si="16"/>
        <v>-9.6479998197246924E-2</v>
      </c>
      <c r="R156" s="19">
        <f t="shared" si="17"/>
        <v>0</v>
      </c>
      <c r="S156" s="19">
        <f t="shared" si="18"/>
        <v>0</v>
      </c>
    </row>
    <row r="157" spans="1:19" x14ac:dyDescent="0.25">
      <c r="A157" s="26">
        <f>Wellpath!E157</f>
        <v>4620</v>
      </c>
      <c r="B157" s="22">
        <v>0</v>
      </c>
      <c r="C157" s="22">
        <v>0</v>
      </c>
      <c r="D157" s="22">
        <f>IF(ABS(Wellpath!$L157)&lt;VerticalInc,"SING",((TAN((PI()/ 2) - Wellpath!$L157)) - TAN(Dip) * COS(Wellpath!$O157)) / GField)</f>
        <v>-1.0094613987156299E-3</v>
      </c>
      <c r="E157" s="20">
        <f>IF(D157="SING",(Wellpath!K158-Wellpath!K156)/2*Model!$W$8*(-SIN(Wellpath!M157)) / GField,Model!$W$8*((drdp!B157+drdp!K157)*'ABXY-TI2S'!$B157+(drdp!E157+drdp!N157)*'ABXY-TI2S'!$C157+(drdp!H157+drdp!Q157)*'ABXY-TI2S'!$D157))</f>
        <v>1.0133171016235154E-4</v>
      </c>
      <c r="F157" s="20">
        <f>IF(D157="SING",(Wellpath!K158-Wellpath!K156)/2*Model!$W$8*(COS(Wellpath!$M157) / GField),Model!$W$8*((drdp!C157+drdp!L157)*'ABXY-TI2S'!$B157+(drdp!F157+drdp!O157)*'ABXY-TI2S'!$C157+(drdp!I157+drdp!R157)*'ABXY-TI2S'!$D157))</f>
        <v>-2.7151749905666682E-5</v>
      </c>
      <c r="G157" s="20">
        <f>IF(D157="SING",0,Model!$W$8*((drdp!D157+drdp!M157)*'ABXY-TI2S'!$B157+(drdp!G157+drdp!P157)*'ABXY-TI2S'!$C157+(drdp!J157+drdp!S157)*'ABXY-TI2S'!$D157))</f>
        <v>0</v>
      </c>
      <c r="H157" s="18">
        <f>IF(D157="SING",(Wellpath!K157-Wellpath!K156)/2*Model!$W$8*(-SIN(Wellpath!$M157) / GField),Model!$W$8*((drdp!B157)*'ABXY-TI2S'!$B157+(drdp!E157)*'ABXY-TI2S'!$C157+(drdp!H157)*'ABXY-TI2S'!$D157))</f>
        <v>5.0665855081175771E-5</v>
      </c>
      <c r="I157" s="18">
        <f>IF(D157="SING",(Wellpath!K157-Wellpath!K156)/2*Model!$W$8*(COS(Wellpath!$M157) / GField),Model!$W$8*((drdp!C157)*'ABXY-TI2S'!$B157+(drdp!F157)*'ABXY-TI2S'!$C157+(drdp!I157)*'ABXY-TI2S'!$D157))</f>
        <v>-1.3575874952833341E-5</v>
      </c>
      <c r="J157" s="18">
        <f>IF(D157="SING",0,Model!$W$8*((drdp!D157)*'ABXY-TI2S'!$B157+(drdp!G157)*'ABXY-TI2S'!$C157+(drdp!J157)*'ABXY-TI2S'!$D157))</f>
        <v>0</v>
      </c>
      <c r="K157" s="21">
        <f>SUM(E$3:E156)+H157</f>
        <v>-0.17937793809406247</v>
      </c>
      <c r="L157" s="21">
        <f>SUM(F$3:F156)+I157</f>
        <v>0.53752795588167135</v>
      </c>
      <c r="M157" s="21">
        <f>SUM(G$3:G156)+J157</f>
        <v>0</v>
      </c>
      <c r="N157" s="19">
        <f t="shared" si="13"/>
        <v>3.2176444674877305E-2</v>
      </c>
      <c r="O157" s="19">
        <f t="shared" si="14"/>
        <v>0.28893630335432802</v>
      </c>
      <c r="P157" s="19">
        <f t="shared" si="15"/>
        <v>0</v>
      </c>
      <c r="Q157" s="19">
        <f t="shared" si="16"/>
        <v>-9.6420656393970378E-2</v>
      </c>
      <c r="R157" s="19">
        <f t="shared" si="17"/>
        <v>0</v>
      </c>
      <c r="S157" s="19">
        <f t="shared" si="18"/>
        <v>0</v>
      </c>
    </row>
    <row r="158" spans="1:19" x14ac:dyDescent="0.25">
      <c r="A158" s="26">
        <f>Wellpath!E158</f>
        <v>4650</v>
      </c>
      <c r="B158" s="22">
        <v>0</v>
      </c>
      <c r="C158" s="22">
        <v>0</v>
      </c>
      <c r="D158" s="22">
        <f>IF(ABS(Wellpath!$L158)&lt;VerticalInc,"SING",((TAN((PI()/ 2) - Wellpath!$L158)) - TAN(Dip) * COS(Wellpath!$O158)) / GField)</f>
        <v>-1.0094613987156299E-3</v>
      </c>
      <c r="E158" s="20">
        <f>IF(D158="SING",(Wellpath!K159-Wellpath!K157)/2*Model!$W$8*(-SIN(Wellpath!M158)) / GField,Model!$W$8*((drdp!B158+drdp!K158)*'ABXY-TI2S'!$B158+(drdp!E158+drdp!N158)*'ABXY-TI2S'!$C158+(drdp!H158+drdp!Q158)*'ABXY-TI2S'!$D158))</f>
        <v>1.0133171016235154E-4</v>
      </c>
      <c r="F158" s="20">
        <f>IF(D158="SING",(Wellpath!K159-Wellpath!K157)/2*Model!$W$8*(COS(Wellpath!$M158) / GField),Model!$W$8*((drdp!C158+drdp!L158)*'ABXY-TI2S'!$B158+(drdp!F158+drdp!O158)*'ABXY-TI2S'!$C158+(drdp!I158+drdp!R158)*'ABXY-TI2S'!$D158))</f>
        <v>-2.7151749905666682E-5</v>
      </c>
      <c r="G158" s="20">
        <f>IF(D158="SING",0,Model!$W$8*((drdp!D158+drdp!M158)*'ABXY-TI2S'!$B158+(drdp!G158+drdp!P158)*'ABXY-TI2S'!$C158+(drdp!J158+drdp!S158)*'ABXY-TI2S'!$D158))</f>
        <v>0</v>
      </c>
      <c r="H158" s="18">
        <f>IF(D158="SING",(Wellpath!K158-Wellpath!K157)/2*Model!$W$8*(-SIN(Wellpath!$M158) / GField),Model!$W$8*((drdp!B158)*'ABXY-TI2S'!$B158+(drdp!E158)*'ABXY-TI2S'!$C158+(drdp!H158)*'ABXY-TI2S'!$D158))</f>
        <v>5.0665855081175771E-5</v>
      </c>
      <c r="I158" s="18">
        <f>IF(D158="SING",(Wellpath!K158-Wellpath!K157)/2*Model!$W$8*(COS(Wellpath!$M158) / GField),Model!$W$8*((drdp!C158)*'ABXY-TI2S'!$B158+(drdp!F158)*'ABXY-TI2S'!$C158+(drdp!I158)*'ABXY-TI2S'!$D158))</f>
        <v>-1.3575874952833341E-5</v>
      </c>
      <c r="J158" s="18">
        <f>IF(D158="SING",0,Model!$W$8*((drdp!D158)*'ABXY-TI2S'!$B158+(drdp!G158)*'ABXY-TI2S'!$C158+(drdp!J158)*'ABXY-TI2S'!$D158))</f>
        <v>0</v>
      </c>
      <c r="K158" s="21">
        <f>SUM(E$3:E157)+H158</f>
        <v>-0.17927660638390011</v>
      </c>
      <c r="L158" s="21">
        <f>SUM(F$3:F157)+I158</f>
        <v>0.53750080413176571</v>
      </c>
      <c r="M158" s="21">
        <f>SUM(G$3:G157)+J158</f>
        <v>0</v>
      </c>
      <c r="N158" s="19">
        <f t="shared" si="13"/>
        <v>3.2140101596527852E-2</v>
      </c>
      <c r="O158" s="19">
        <f t="shared" si="14"/>
        <v>0.28890711444229478</v>
      </c>
      <c r="P158" s="19">
        <f t="shared" si="15"/>
        <v>0</v>
      </c>
      <c r="Q158" s="19">
        <f t="shared" si="16"/>
        <v>-9.6361320093360348E-2</v>
      </c>
      <c r="R158" s="19">
        <f t="shared" si="17"/>
        <v>0</v>
      </c>
      <c r="S158" s="19">
        <f t="shared" si="18"/>
        <v>0</v>
      </c>
    </row>
    <row r="159" spans="1:19" x14ac:dyDescent="0.25">
      <c r="A159" s="26">
        <f>Wellpath!E159</f>
        <v>4680</v>
      </c>
      <c r="B159" s="22">
        <v>0</v>
      </c>
      <c r="C159" s="22">
        <v>0</v>
      </c>
      <c r="D159" s="22">
        <f>IF(ABS(Wellpath!$L159)&lt;VerticalInc,"SING",((TAN((PI()/ 2) - Wellpath!$L159)) - TAN(Dip) * COS(Wellpath!$O159)) / GField)</f>
        <v>-1.0094613987156299E-3</v>
      </c>
      <c r="E159" s="20">
        <f>IF(D159="SING",(Wellpath!K160-Wellpath!K158)/2*Model!$W$8*(-SIN(Wellpath!M159)) / GField,Model!$W$8*((drdp!B159+drdp!K159)*'ABXY-TI2S'!$B159+(drdp!E159+drdp!N159)*'ABXY-TI2S'!$C159+(drdp!H159+drdp!Q159)*'ABXY-TI2S'!$D159))</f>
        <v>1.0133171016235154E-4</v>
      </c>
      <c r="F159" s="20">
        <f>IF(D159="SING",(Wellpath!K160-Wellpath!K158)/2*Model!$W$8*(COS(Wellpath!$M159) / GField),Model!$W$8*((drdp!C159+drdp!L159)*'ABXY-TI2S'!$B159+(drdp!F159+drdp!O159)*'ABXY-TI2S'!$C159+(drdp!I159+drdp!R159)*'ABXY-TI2S'!$D159))</f>
        <v>-2.7151749905666682E-5</v>
      </c>
      <c r="G159" s="20">
        <f>IF(D159="SING",0,Model!$W$8*((drdp!D159+drdp!M159)*'ABXY-TI2S'!$B159+(drdp!G159+drdp!P159)*'ABXY-TI2S'!$C159+(drdp!J159+drdp!S159)*'ABXY-TI2S'!$D159))</f>
        <v>0</v>
      </c>
      <c r="H159" s="18">
        <f>IF(D159="SING",(Wellpath!K159-Wellpath!K158)/2*Model!$W$8*(-SIN(Wellpath!$M159) / GField),Model!$W$8*((drdp!B159)*'ABXY-TI2S'!$B159+(drdp!E159)*'ABXY-TI2S'!$C159+(drdp!H159)*'ABXY-TI2S'!$D159))</f>
        <v>5.0665855081175771E-5</v>
      </c>
      <c r="I159" s="18">
        <f>IF(D159="SING",(Wellpath!K159-Wellpath!K158)/2*Model!$W$8*(COS(Wellpath!$M159) / GField),Model!$W$8*((drdp!C159)*'ABXY-TI2S'!$B159+(drdp!F159)*'ABXY-TI2S'!$C159+(drdp!I159)*'ABXY-TI2S'!$D159))</f>
        <v>-1.3575874952833341E-5</v>
      </c>
      <c r="J159" s="18">
        <f>IF(D159="SING",0,Model!$W$8*((drdp!D159)*'ABXY-TI2S'!$B159+(drdp!G159)*'ABXY-TI2S'!$C159+(drdp!J159)*'ABXY-TI2S'!$D159))</f>
        <v>0</v>
      </c>
      <c r="K159" s="21">
        <f>SUM(E$3:E158)+H159</f>
        <v>-0.17917527467373776</v>
      </c>
      <c r="L159" s="21">
        <f>SUM(F$3:F158)+I159</f>
        <v>0.53747365238186007</v>
      </c>
      <c r="M159" s="21">
        <f>SUM(G$3:G158)+J159</f>
        <v>0</v>
      </c>
      <c r="N159" s="19">
        <f t="shared" si="13"/>
        <v>3.2103779054409372E-2</v>
      </c>
      <c r="O159" s="19">
        <f t="shared" si="14"/>
        <v>0.28887792700469656</v>
      </c>
      <c r="P159" s="19">
        <f t="shared" si="15"/>
        <v>0</v>
      </c>
      <c r="Q159" s="19">
        <f t="shared" si="16"/>
        <v>-9.6301989295416821E-2</v>
      </c>
      <c r="R159" s="19">
        <f t="shared" si="17"/>
        <v>0</v>
      </c>
      <c r="S159" s="19">
        <f t="shared" si="18"/>
        <v>0</v>
      </c>
    </row>
    <row r="160" spans="1:19" x14ac:dyDescent="0.25">
      <c r="A160" s="26">
        <f>Wellpath!E160</f>
        <v>4710</v>
      </c>
      <c r="B160" s="22">
        <v>0</v>
      </c>
      <c r="C160" s="22">
        <v>0</v>
      </c>
      <c r="D160" s="22">
        <f>IF(ABS(Wellpath!$L160)&lt;VerticalInc,"SING",((TAN((PI()/ 2) - Wellpath!$L160)) - TAN(Dip) * COS(Wellpath!$O160)) / GField)</f>
        <v>-1.0094613987156299E-3</v>
      </c>
      <c r="E160" s="20">
        <f>IF(D160="SING",(Wellpath!K161-Wellpath!K159)/2*Model!$W$8*(-SIN(Wellpath!M160)) / GField,Model!$W$8*((drdp!B160+drdp!K160)*'ABXY-TI2S'!$B160+(drdp!E160+drdp!N160)*'ABXY-TI2S'!$C160+(drdp!H160+drdp!Q160)*'ABXY-TI2S'!$D160))</f>
        <v>1.0133171016235154E-4</v>
      </c>
      <c r="F160" s="20">
        <f>IF(D160="SING",(Wellpath!K161-Wellpath!K159)/2*Model!$W$8*(COS(Wellpath!$M160) / GField),Model!$W$8*((drdp!C160+drdp!L160)*'ABXY-TI2S'!$B160+(drdp!F160+drdp!O160)*'ABXY-TI2S'!$C160+(drdp!I160+drdp!R160)*'ABXY-TI2S'!$D160))</f>
        <v>-2.7151749905666682E-5</v>
      </c>
      <c r="G160" s="20">
        <f>IF(D160="SING",0,Model!$W$8*((drdp!D160+drdp!M160)*'ABXY-TI2S'!$B160+(drdp!G160+drdp!P160)*'ABXY-TI2S'!$C160+(drdp!J160+drdp!S160)*'ABXY-TI2S'!$D160))</f>
        <v>0</v>
      </c>
      <c r="H160" s="18">
        <f>IF(D160="SING",(Wellpath!K160-Wellpath!K159)/2*Model!$W$8*(-SIN(Wellpath!$M160) / GField),Model!$W$8*((drdp!B160)*'ABXY-TI2S'!$B160+(drdp!E160)*'ABXY-TI2S'!$C160+(drdp!H160)*'ABXY-TI2S'!$D160))</f>
        <v>5.0665855081175771E-5</v>
      </c>
      <c r="I160" s="18">
        <f>IF(D160="SING",(Wellpath!K160-Wellpath!K159)/2*Model!$W$8*(COS(Wellpath!$M160) / GField),Model!$W$8*((drdp!C160)*'ABXY-TI2S'!$B160+(drdp!F160)*'ABXY-TI2S'!$C160+(drdp!I160)*'ABXY-TI2S'!$D160))</f>
        <v>-1.3575874952833341E-5</v>
      </c>
      <c r="J160" s="18">
        <f>IF(D160="SING",0,Model!$W$8*((drdp!D160)*'ABXY-TI2S'!$B160+(drdp!G160)*'ABXY-TI2S'!$C160+(drdp!J160)*'ABXY-TI2S'!$D160))</f>
        <v>0</v>
      </c>
      <c r="K160" s="21">
        <f>SUM(E$3:E159)+H160</f>
        <v>-0.1790739429635754</v>
      </c>
      <c r="L160" s="21">
        <f>SUM(F$3:F159)+I160</f>
        <v>0.53744650063195443</v>
      </c>
      <c r="M160" s="21">
        <f>SUM(G$3:G159)+J160</f>
        <v>0</v>
      </c>
      <c r="N160" s="19">
        <f t="shared" si="13"/>
        <v>3.2067477048521857E-2</v>
      </c>
      <c r="O160" s="19">
        <f t="shared" si="14"/>
        <v>0.28884874104153341</v>
      </c>
      <c r="P160" s="19">
        <f t="shared" si="15"/>
        <v>0</v>
      </c>
      <c r="Q160" s="19">
        <f t="shared" si="16"/>
        <v>-9.6242664000139796E-2</v>
      </c>
      <c r="R160" s="19">
        <f t="shared" si="17"/>
        <v>0</v>
      </c>
      <c r="S160" s="19">
        <f t="shared" si="18"/>
        <v>0</v>
      </c>
    </row>
    <row r="161" spans="1:19" x14ac:dyDescent="0.25">
      <c r="A161" s="26">
        <f>Wellpath!E161</f>
        <v>4740</v>
      </c>
      <c r="B161" s="22">
        <v>0</v>
      </c>
      <c r="C161" s="22">
        <v>0</v>
      </c>
      <c r="D161" s="22">
        <f>IF(ABS(Wellpath!$L161)&lt;VerticalInc,"SING",((TAN((PI()/ 2) - Wellpath!$L161)) - TAN(Dip) * COS(Wellpath!$O161)) / GField)</f>
        <v>-1.0094613987156299E-3</v>
      </c>
      <c r="E161" s="20">
        <f>IF(D161="SING",(Wellpath!K162-Wellpath!K160)/2*Model!$W$8*(-SIN(Wellpath!M161)) / GField,Model!$W$8*((drdp!B161+drdp!K161)*'ABXY-TI2S'!$B161+(drdp!E161+drdp!N161)*'ABXY-TI2S'!$C161+(drdp!H161+drdp!Q161)*'ABXY-TI2S'!$D161))</f>
        <v>1.0133171016235154E-4</v>
      </c>
      <c r="F161" s="20">
        <f>IF(D161="SING",(Wellpath!K162-Wellpath!K160)/2*Model!$W$8*(COS(Wellpath!$M161) / GField),Model!$W$8*((drdp!C161+drdp!L161)*'ABXY-TI2S'!$B161+(drdp!F161+drdp!O161)*'ABXY-TI2S'!$C161+(drdp!I161+drdp!R161)*'ABXY-TI2S'!$D161))</f>
        <v>-2.7151749905666682E-5</v>
      </c>
      <c r="G161" s="20">
        <f>IF(D161="SING",0,Model!$W$8*((drdp!D161+drdp!M161)*'ABXY-TI2S'!$B161+(drdp!G161+drdp!P161)*'ABXY-TI2S'!$C161+(drdp!J161+drdp!S161)*'ABXY-TI2S'!$D161))</f>
        <v>0</v>
      </c>
      <c r="H161" s="18">
        <f>IF(D161="SING",(Wellpath!K161-Wellpath!K160)/2*Model!$W$8*(-SIN(Wellpath!$M161) / GField),Model!$W$8*((drdp!B161)*'ABXY-TI2S'!$B161+(drdp!E161)*'ABXY-TI2S'!$C161+(drdp!H161)*'ABXY-TI2S'!$D161))</f>
        <v>5.0665855081175771E-5</v>
      </c>
      <c r="I161" s="18">
        <f>IF(D161="SING",(Wellpath!K161-Wellpath!K160)/2*Model!$W$8*(COS(Wellpath!$M161) / GField),Model!$W$8*((drdp!C161)*'ABXY-TI2S'!$B161+(drdp!F161)*'ABXY-TI2S'!$C161+(drdp!I161)*'ABXY-TI2S'!$D161))</f>
        <v>-1.3575874952833341E-5</v>
      </c>
      <c r="J161" s="18">
        <f>IF(D161="SING",0,Model!$W$8*((drdp!D161)*'ABXY-TI2S'!$B161+(drdp!G161)*'ABXY-TI2S'!$C161+(drdp!J161)*'ABXY-TI2S'!$D161))</f>
        <v>0</v>
      </c>
      <c r="K161" s="21">
        <f>SUM(E$3:E160)+H161</f>
        <v>-0.17897261125341304</v>
      </c>
      <c r="L161" s="21">
        <f>SUM(F$3:F160)+I161</f>
        <v>0.53741934888204879</v>
      </c>
      <c r="M161" s="21">
        <f>SUM(G$3:G160)+J161</f>
        <v>0</v>
      </c>
      <c r="N161" s="19">
        <f t="shared" si="13"/>
        <v>3.2031195578865308E-2</v>
      </c>
      <c r="O161" s="19">
        <f t="shared" si="14"/>
        <v>0.28881955655280528</v>
      </c>
      <c r="P161" s="19">
        <f t="shared" si="15"/>
        <v>0</v>
      </c>
      <c r="Q161" s="19">
        <f t="shared" si="16"/>
        <v>-9.6183344207529275E-2</v>
      </c>
      <c r="R161" s="19">
        <f t="shared" si="17"/>
        <v>0</v>
      </c>
      <c r="S161" s="19">
        <f t="shared" si="18"/>
        <v>0</v>
      </c>
    </row>
    <row r="162" spans="1:19" x14ac:dyDescent="0.25">
      <c r="A162" s="26">
        <f>Wellpath!E162</f>
        <v>4770</v>
      </c>
      <c r="B162" s="22">
        <v>0</v>
      </c>
      <c r="C162" s="22">
        <v>0</v>
      </c>
      <c r="D162" s="22">
        <f>IF(ABS(Wellpath!$L162)&lt;VerticalInc,"SING",((TAN((PI()/ 2) - Wellpath!$L162)) - TAN(Dip) * COS(Wellpath!$O162)) / GField)</f>
        <v>-1.0094613987156299E-3</v>
      </c>
      <c r="E162" s="20">
        <f>IF(D162="SING",(Wellpath!K163-Wellpath!K161)/2*Model!$W$8*(-SIN(Wellpath!M162)) / GField,Model!$W$8*((drdp!B162+drdp!K162)*'ABXY-TI2S'!$B162+(drdp!E162+drdp!N162)*'ABXY-TI2S'!$C162+(drdp!H162+drdp!Q162)*'ABXY-TI2S'!$D162))</f>
        <v>1.0133171016235154E-4</v>
      </c>
      <c r="F162" s="20">
        <f>IF(D162="SING",(Wellpath!K163-Wellpath!K161)/2*Model!$W$8*(COS(Wellpath!$M162) / GField),Model!$W$8*((drdp!C162+drdp!L162)*'ABXY-TI2S'!$B162+(drdp!F162+drdp!O162)*'ABXY-TI2S'!$C162+(drdp!I162+drdp!R162)*'ABXY-TI2S'!$D162))</f>
        <v>-2.7151749905666682E-5</v>
      </c>
      <c r="G162" s="20">
        <f>IF(D162="SING",0,Model!$W$8*((drdp!D162+drdp!M162)*'ABXY-TI2S'!$B162+(drdp!G162+drdp!P162)*'ABXY-TI2S'!$C162+(drdp!J162+drdp!S162)*'ABXY-TI2S'!$D162))</f>
        <v>0</v>
      </c>
      <c r="H162" s="18">
        <f>IF(D162="SING",(Wellpath!K162-Wellpath!K161)/2*Model!$W$8*(-SIN(Wellpath!$M162) / GField),Model!$W$8*((drdp!B162)*'ABXY-TI2S'!$B162+(drdp!E162)*'ABXY-TI2S'!$C162+(drdp!H162)*'ABXY-TI2S'!$D162))</f>
        <v>5.0665855081175771E-5</v>
      </c>
      <c r="I162" s="18">
        <f>IF(D162="SING",(Wellpath!K162-Wellpath!K161)/2*Model!$W$8*(COS(Wellpath!$M162) / GField),Model!$W$8*((drdp!C162)*'ABXY-TI2S'!$B162+(drdp!F162)*'ABXY-TI2S'!$C162+(drdp!I162)*'ABXY-TI2S'!$D162))</f>
        <v>-1.3575874952833341E-5</v>
      </c>
      <c r="J162" s="18">
        <f>IF(D162="SING",0,Model!$W$8*((drdp!D162)*'ABXY-TI2S'!$B162+(drdp!G162)*'ABXY-TI2S'!$C162+(drdp!J162)*'ABXY-TI2S'!$D162))</f>
        <v>0</v>
      </c>
      <c r="K162" s="21">
        <f>SUM(E$3:E161)+H162</f>
        <v>-0.17887127954325069</v>
      </c>
      <c r="L162" s="21">
        <f>SUM(F$3:F161)+I162</f>
        <v>0.53739219713214315</v>
      </c>
      <c r="M162" s="21">
        <f>SUM(G$3:G161)+J162</f>
        <v>0</v>
      </c>
      <c r="N162" s="19">
        <f t="shared" si="13"/>
        <v>3.1994934645439732E-2</v>
      </c>
      <c r="O162" s="19">
        <f t="shared" si="14"/>
        <v>0.28879037353851222</v>
      </c>
      <c r="P162" s="19">
        <f t="shared" si="15"/>
        <v>0</v>
      </c>
      <c r="Q162" s="19">
        <f t="shared" si="16"/>
        <v>-9.6124029917585257E-2</v>
      </c>
      <c r="R162" s="19">
        <f t="shared" si="17"/>
        <v>0</v>
      </c>
      <c r="S162" s="19">
        <f t="shared" si="18"/>
        <v>0</v>
      </c>
    </row>
    <row r="163" spans="1:19" x14ac:dyDescent="0.25">
      <c r="A163" s="26">
        <f>Wellpath!E163</f>
        <v>4800</v>
      </c>
      <c r="B163" s="22">
        <v>0</v>
      </c>
      <c r="C163" s="22">
        <v>0</v>
      </c>
      <c r="D163" s="22">
        <f>IF(ABS(Wellpath!$L163)&lt;VerticalInc,"SING",((TAN((PI()/ 2) - Wellpath!$L163)) - TAN(Dip) * COS(Wellpath!$O163)) / GField)</f>
        <v>-1.0094613987156299E-3</v>
      </c>
      <c r="E163" s="20">
        <f>IF(D163="SING",(Wellpath!K164-Wellpath!K162)/2*Model!$W$8*(-SIN(Wellpath!M163)) / GField,Model!$W$8*((drdp!B163+drdp!K163)*'ABXY-TI2S'!$B163+(drdp!E163+drdp!N163)*'ABXY-TI2S'!$C163+(drdp!H163+drdp!Q163)*'ABXY-TI2S'!$D163))</f>
        <v>1.0133171016235154E-4</v>
      </c>
      <c r="F163" s="20">
        <f>IF(D163="SING",(Wellpath!K164-Wellpath!K162)/2*Model!$W$8*(COS(Wellpath!$M163) / GField),Model!$W$8*((drdp!C163+drdp!L163)*'ABXY-TI2S'!$B163+(drdp!F163+drdp!O163)*'ABXY-TI2S'!$C163+(drdp!I163+drdp!R163)*'ABXY-TI2S'!$D163))</f>
        <v>-2.7151749905666682E-5</v>
      </c>
      <c r="G163" s="20">
        <f>IF(D163="SING",0,Model!$W$8*((drdp!D163+drdp!M163)*'ABXY-TI2S'!$B163+(drdp!G163+drdp!P163)*'ABXY-TI2S'!$C163+(drdp!J163+drdp!S163)*'ABXY-TI2S'!$D163))</f>
        <v>0</v>
      </c>
      <c r="H163" s="18">
        <f>IF(D163="SING",(Wellpath!K163-Wellpath!K162)/2*Model!$W$8*(-SIN(Wellpath!$M163) / GField),Model!$W$8*((drdp!B163)*'ABXY-TI2S'!$B163+(drdp!E163)*'ABXY-TI2S'!$C163+(drdp!H163)*'ABXY-TI2S'!$D163))</f>
        <v>5.0665855081175771E-5</v>
      </c>
      <c r="I163" s="18">
        <f>IF(D163="SING",(Wellpath!K163-Wellpath!K162)/2*Model!$W$8*(COS(Wellpath!$M163) / GField),Model!$W$8*((drdp!C163)*'ABXY-TI2S'!$B163+(drdp!F163)*'ABXY-TI2S'!$C163+(drdp!I163)*'ABXY-TI2S'!$D163))</f>
        <v>-1.3575874952833341E-5</v>
      </c>
      <c r="J163" s="18">
        <f>IF(D163="SING",0,Model!$W$8*((drdp!D163)*'ABXY-TI2S'!$B163+(drdp!G163)*'ABXY-TI2S'!$C163+(drdp!J163)*'ABXY-TI2S'!$D163))</f>
        <v>0</v>
      </c>
      <c r="K163" s="21">
        <f>SUM(E$3:E162)+H163</f>
        <v>-0.17876994783308833</v>
      </c>
      <c r="L163" s="21">
        <f>SUM(F$3:F162)+I163</f>
        <v>0.53736504538223751</v>
      </c>
      <c r="M163" s="21">
        <f>SUM(G$3:G162)+J163</f>
        <v>0</v>
      </c>
      <c r="N163" s="19">
        <f t="shared" si="13"/>
        <v>3.1958694248245122E-2</v>
      </c>
      <c r="O163" s="19">
        <f t="shared" si="14"/>
        <v>0.28876119199865419</v>
      </c>
      <c r="P163" s="19">
        <f t="shared" si="15"/>
        <v>0</v>
      </c>
      <c r="Q163" s="19">
        <f t="shared" si="16"/>
        <v>-9.6064721130307743E-2</v>
      </c>
      <c r="R163" s="19">
        <f t="shared" si="17"/>
        <v>0</v>
      </c>
      <c r="S163" s="19">
        <f t="shared" si="18"/>
        <v>0</v>
      </c>
    </row>
    <row r="164" spans="1:19" x14ac:dyDescent="0.25">
      <c r="A164" s="26">
        <f>Wellpath!E164</f>
        <v>4830</v>
      </c>
      <c r="B164" s="22">
        <v>0</v>
      </c>
      <c r="C164" s="22">
        <v>0</v>
      </c>
      <c r="D164" s="22">
        <f>IF(ABS(Wellpath!$L164)&lt;VerticalInc,"SING",((TAN((PI()/ 2) - Wellpath!$L164)) - TAN(Dip) * COS(Wellpath!$O164)) / GField)</f>
        <v>-1.0094613987156299E-3</v>
      </c>
      <c r="E164" s="20">
        <f>IF(D164="SING",(Wellpath!K165-Wellpath!K163)/2*Model!$W$8*(-SIN(Wellpath!M164)) / GField,Model!$W$8*((drdp!B164+drdp!K164)*'ABXY-TI2S'!$B164+(drdp!E164+drdp!N164)*'ABXY-TI2S'!$C164+(drdp!H164+drdp!Q164)*'ABXY-TI2S'!$D164))</f>
        <v>1.0133171016235154E-4</v>
      </c>
      <c r="F164" s="20">
        <f>IF(D164="SING",(Wellpath!K165-Wellpath!K163)/2*Model!$W$8*(COS(Wellpath!$M164) / GField),Model!$W$8*((drdp!C164+drdp!L164)*'ABXY-TI2S'!$B164+(drdp!F164+drdp!O164)*'ABXY-TI2S'!$C164+(drdp!I164+drdp!R164)*'ABXY-TI2S'!$D164))</f>
        <v>-2.7151749905666682E-5</v>
      </c>
      <c r="G164" s="20">
        <f>IF(D164="SING",0,Model!$W$8*((drdp!D164+drdp!M164)*'ABXY-TI2S'!$B164+(drdp!G164+drdp!P164)*'ABXY-TI2S'!$C164+(drdp!J164+drdp!S164)*'ABXY-TI2S'!$D164))</f>
        <v>0</v>
      </c>
      <c r="H164" s="18">
        <f>IF(D164="SING",(Wellpath!K164-Wellpath!K163)/2*Model!$W$8*(-SIN(Wellpath!$M164) / GField),Model!$W$8*((drdp!B164)*'ABXY-TI2S'!$B164+(drdp!E164)*'ABXY-TI2S'!$C164+(drdp!H164)*'ABXY-TI2S'!$D164))</f>
        <v>5.0665855081175771E-5</v>
      </c>
      <c r="I164" s="18">
        <f>IF(D164="SING",(Wellpath!K164-Wellpath!K163)/2*Model!$W$8*(COS(Wellpath!$M164) / GField),Model!$W$8*((drdp!C164)*'ABXY-TI2S'!$B164+(drdp!F164)*'ABXY-TI2S'!$C164+(drdp!I164)*'ABXY-TI2S'!$D164))</f>
        <v>-1.3575874952833341E-5</v>
      </c>
      <c r="J164" s="18">
        <f>IF(D164="SING",0,Model!$W$8*((drdp!D164)*'ABXY-TI2S'!$B164+(drdp!G164)*'ABXY-TI2S'!$C164+(drdp!J164)*'ABXY-TI2S'!$D164))</f>
        <v>0</v>
      </c>
      <c r="K164" s="21">
        <f>SUM(E$3:E163)+H164</f>
        <v>-0.17866861612292598</v>
      </c>
      <c r="L164" s="21">
        <f>SUM(F$3:F163)+I164</f>
        <v>0.53733789363233186</v>
      </c>
      <c r="M164" s="21">
        <f>SUM(G$3:G163)+J164</f>
        <v>0</v>
      </c>
      <c r="N164" s="19">
        <f t="shared" si="13"/>
        <v>3.1922474387281484E-2</v>
      </c>
      <c r="O164" s="19">
        <f t="shared" si="14"/>
        <v>0.28873201193323117</v>
      </c>
      <c r="P164" s="19">
        <f t="shared" si="15"/>
        <v>0</v>
      </c>
      <c r="Q164" s="19">
        <f t="shared" si="16"/>
        <v>-9.6005417845696731E-2</v>
      </c>
      <c r="R164" s="19">
        <f t="shared" si="17"/>
        <v>0</v>
      </c>
      <c r="S164" s="19">
        <f t="shared" si="18"/>
        <v>0</v>
      </c>
    </row>
    <row r="165" spans="1:19" x14ac:dyDescent="0.25">
      <c r="A165" s="26">
        <f>Wellpath!E165</f>
        <v>4860</v>
      </c>
      <c r="B165" s="22">
        <v>0</v>
      </c>
      <c r="C165" s="22">
        <v>0</v>
      </c>
      <c r="D165" s="22">
        <f>IF(ABS(Wellpath!$L165)&lt;VerticalInc,"SING",((TAN((PI()/ 2) - Wellpath!$L165)) - TAN(Dip) * COS(Wellpath!$O165)) / GField)</f>
        <v>-1.0094613987156299E-3</v>
      </c>
      <c r="E165" s="20">
        <f>IF(D165="SING",(Wellpath!K166-Wellpath!K164)/2*Model!$W$8*(-SIN(Wellpath!M165)) / GField,Model!$W$8*((drdp!B165+drdp!K165)*'ABXY-TI2S'!$B165+(drdp!E165+drdp!N165)*'ABXY-TI2S'!$C165+(drdp!H165+drdp!Q165)*'ABXY-TI2S'!$D165))</f>
        <v>1.0133171016235154E-4</v>
      </c>
      <c r="F165" s="20">
        <f>IF(D165="SING",(Wellpath!K166-Wellpath!K164)/2*Model!$W$8*(COS(Wellpath!$M165) / GField),Model!$W$8*((drdp!C165+drdp!L165)*'ABXY-TI2S'!$B165+(drdp!F165+drdp!O165)*'ABXY-TI2S'!$C165+(drdp!I165+drdp!R165)*'ABXY-TI2S'!$D165))</f>
        <v>-2.7151749905666682E-5</v>
      </c>
      <c r="G165" s="20">
        <f>IF(D165="SING",0,Model!$W$8*((drdp!D165+drdp!M165)*'ABXY-TI2S'!$B165+(drdp!G165+drdp!P165)*'ABXY-TI2S'!$C165+(drdp!J165+drdp!S165)*'ABXY-TI2S'!$D165))</f>
        <v>0</v>
      </c>
      <c r="H165" s="18">
        <f>IF(D165="SING",(Wellpath!K165-Wellpath!K164)/2*Model!$W$8*(-SIN(Wellpath!$M165) / GField),Model!$W$8*((drdp!B165)*'ABXY-TI2S'!$B165+(drdp!E165)*'ABXY-TI2S'!$C165+(drdp!H165)*'ABXY-TI2S'!$D165))</f>
        <v>5.0665855081175771E-5</v>
      </c>
      <c r="I165" s="18">
        <f>IF(D165="SING",(Wellpath!K165-Wellpath!K164)/2*Model!$W$8*(COS(Wellpath!$M165) / GField),Model!$W$8*((drdp!C165)*'ABXY-TI2S'!$B165+(drdp!F165)*'ABXY-TI2S'!$C165+(drdp!I165)*'ABXY-TI2S'!$D165))</f>
        <v>-1.3575874952833341E-5</v>
      </c>
      <c r="J165" s="18">
        <f>IF(D165="SING",0,Model!$W$8*((drdp!D165)*'ABXY-TI2S'!$B165+(drdp!G165)*'ABXY-TI2S'!$C165+(drdp!J165)*'ABXY-TI2S'!$D165))</f>
        <v>0</v>
      </c>
      <c r="K165" s="21">
        <f>SUM(E$3:E164)+H165</f>
        <v>-0.17856728441276362</v>
      </c>
      <c r="L165" s="21">
        <f>SUM(F$3:F164)+I165</f>
        <v>0.53731074188242622</v>
      </c>
      <c r="M165" s="21">
        <f>SUM(G$3:G164)+J165</f>
        <v>0</v>
      </c>
      <c r="N165" s="19">
        <f t="shared" si="13"/>
        <v>3.1886275062548812E-2</v>
      </c>
      <c r="O165" s="19">
        <f t="shared" si="14"/>
        <v>0.28870283334224328</v>
      </c>
      <c r="P165" s="19">
        <f t="shared" si="15"/>
        <v>0</v>
      </c>
      <c r="Q165" s="19">
        <f t="shared" si="16"/>
        <v>-9.5946120063752222E-2</v>
      </c>
      <c r="R165" s="19">
        <f t="shared" si="17"/>
        <v>0</v>
      </c>
      <c r="S165" s="19">
        <f t="shared" si="18"/>
        <v>0</v>
      </c>
    </row>
    <row r="166" spans="1:19" x14ac:dyDescent="0.25">
      <c r="A166" s="26">
        <f>Wellpath!E166</f>
        <v>4890</v>
      </c>
      <c r="B166" s="22">
        <v>0</v>
      </c>
      <c r="C166" s="22">
        <v>0</v>
      </c>
      <c r="D166" s="22">
        <f>IF(ABS(Wellpath!$L166)&lt;VerticalInc,"SING",((TAN((PI()/ 2) - Wellpath!$L166)) - TAN(Dip) * COS(Wellpath!$O166)) / GField)</f>
        <v>-1.0094613987156299E-3</v>
      </c>
      <c r="E166" s="20">
        <f>IF(D166="SING",(Wellpath!K167-Wellpath!K165)/2*Model!$W$8*(-SIN(Wellpath!M166)) / GField,Model!$W$8*((drdp!B166+drdp!K166)*'ABXY-TI2S'!$B166+(drdp!E166+drdp!N166)*'ABXY-TI2S'!$C166+(drdp!H166+drdp!Q166)*'ABXY-TI2S'!$D166))</f>
        <v>1.0133171016235154E-4</v>
      </c>
      <c r="F166" s="20">
        <f>IF(D166="SING",(Wellpath!K167-Wellpath!K165)/2*Model!$W$8*(COS(Wellpath!$M166) / GField),Model!$W$8*((drdp!C166+drdp!L166)*'ABXY-TI2S'!$B166+(drdp!F166+drdp!O166)*'ABXY-TI2S'!$C166+(drdp!I166+drdp!R166)*'ABXY-TI2S'!$D166))</f>
        <v>-2.7151749905666682E-5</v>
      </c>
      <c r="G166" s="20">
        <f>IF(D166="SING",0,Model!$W$8*((drdp!D166+drdp!M166)*'ABXY-TI2S'!$B166+(drdp!G166+drdp!P166)*'ABXY-TI2S'!$C166+(drdp!J166+drdp!S166)*'ABXY-TI2S'!$D166))</f>
        <v>0</v>
      </c>
      <c r="H166" s="18">
        <f>IF(D166="SING",(Wellpath!K166-Wellpath!K165)/2*Model!$W$8*(-SIN(Wellpath!$M166) / GField),Model!$W$8*((drdp!B166)*'ABXY-TI2S'!$B166+(drdp!E166)*'ABXY-TI2S'!$C166+(drdp!H166)*'ABXY-TI2S'!$D166))</f>
        <v>5.0665855081175771E-5</v>
      </c>
      <c r="I166" s="18">
        <f>IF(D166="SING",(Wellpath!K166-Wellpath!K165)/2*Model!$W$8*(COS(Wellpath!$M166) / GField),Model!$W$8*((drdp!C166)*'ABXY-TI2S'!$B166+(drdp!F166)*'ABXY-TI2S'!$C166+(drdp!I166)*'ABXY-TI2S'!$D166))</f>
        <v>-1.3575874952833341E-5</v>
      </c>
      <c r="J166" s="18">
        <f>IF(D166="SING",0,Model!$W$8*((drdp!D166)*'ABXY-TI2S'!$B166+(drdp!G166)*'ABXY-TI2S'!$C166+(drdp!J166)*'ABXY-TI2S'!$D166))</f>
        <v>0</v>
      </c>
      <c r="K166" s="21">
        <f>SUM(E$3:E165)+H166</f>
        <v>-0.17846595270260127</v>
      </c>
      <c r="L166" s="21">
        <f>SUM(F$3:F165)+I166</f>
        <v>0.53728359013252058</v>
      </c>
      <c r="M166" s="21">
        <f>SUM(G$3:G165)+J166</f>
        <v>0</v>
      </c>
      <c r="N166" s="19">
        <f t="shared" si="13"/>
        <v>3.1850096274047113E-2</v>
      </c>
      <c r="O166" s="19">
        <f t="shared" si="14"/>
        <v>0.28867365622569036</v>
      </c>
      <c r="P166" s="19">
        <f t="shared" si="15"/>
        <v>0</v>
      </c>
      <c r="Q166" s="19">
        <f t="shared" si="16"/>
        <v>-9.5886827784474229E-2</v>
      </c>
      <c r="R166" s="19">
        <f t="shared" si="17"/>
        <v>0</v>
      </c>
      <c r="S166" s="19">
        <f t="shared" si="18"/>
        <v>0</v>
      </c>
    </row>
    <row r="167" spans="1:19" x14ac:dyDescent="0.25">
      <c r="A167" s="26">
        <f>Wellpath!E167</f>
        <v>4920</v>
      </c>
      <c r="B167" s="22">
        <v>0</v>
      </c>
      <c r="C167" s="22">
        <v>0</v>
      </c>
      <c r="D167" s="22">
        <f>IF(ABS(Wellpath!$L167)&lt;VerticalInc,"SING",((TAN((PI()/ 2) - Wellpath!$L167)) - TAN(Dip) * COS(Wellpath!$O167)) / GField)</f>
        <v>-1.0094613987156299E-3</v>
      </c>
      <c r="E167" s="20">
        <f>IF(D167="SING",(Wellpath!K168-Wellpath!K166)/2*Model!$W$8*(-SIN(Wellpath!M167)) / GField,Model!$W$8*((drdp!B167+drdp!K167)*'ABXY-TI2S'!$B167+(drdp!E167+drdp!N167)*'ABXY-TI2S'!$C167+(drdp!H167+drdp!Q167)*'ABXY-TI2S'!$D167))</f>
        <v>1.0133171016235154E-4</v>
      </c>
      <c r="F167" s="20">
        <f>IF(D167="SING",(Wellpath!K168-Wellpath!K166)/2*Model!$W$8*(COS(Wellpath!$M167) / GField),Model!$W$8*((drdp!C167+drdp!L167)*'ABXY-TI2S'!$B167+(drdp!F167+drdp!O167)*'ABXY-TI2S'!$C167+(drdp!I167+drdp!R167)*'ABXY-TI2S'!$D167))</f>
        <v>-2.7151749905666682E-5</v>
      </c>
      <c r="G167" s="20">
        <f>IF(D167="SING",0,Model!$W$8*((drdp!D167+drdp!M167)*'ABXY-TI2S'!$B167+(drdp!G167+drdp!P167)*'ABXY-TI2S'!$C167+(drdp!J167+drdp!S167)*'ABXY-TI2S'!$D167))</f>
        <v>0</v>
      </c>
      <c r="H167" s="18">
        <f>IF(D167="SING",(Wellpath!K167-Wellpath!K166)/2*Model!$W$8*(-SIN(Wellpath!$M167) / GField),Model!$W$8*((drdp!B167)*'ABXY-TI2S'!$B167+(drdp!E167)*'ABXY-TI2S'!$C167+(drdp!H167)*'ABXY-TI2S'!$D167))</f>
        <v>5.0665855081175771E-5</v>
      </c>
      <c r="I167" s="18">
        <f>IF(D167="SING",(Wellpath!K167-Wellpath!K166)/2*Model!$W$8*(COS(Wellpath!$M167) / GField),Model!$W$8*((drdp!C167)*'ABXY-TI2S'!$B167+(drdp!F167)*'ABXY-TI2S'!$C167+(drdp!I167)*'ABXY-TI2S'!$D167))</f>
        <v>-1.3575874952833341E-5</v>
      </c>
      <c r="J167" s="18">
        <f>IF(D167="SING",0,Model!$W$8*((drdp!D167)*'ABXY-TI2S'!$B167+(drdp!G167)*'ABXY-TI2S'!$C167+(drdp!J167)*'ABXY-TI2S'!$D167))</f>
        <v>0</v>
      </c>
      <c r="K167" s="21">
        <f>SUM(E$3:E166)+H167</f>
        <v>-0.17836462099243891</v>
      </c>
      <c r="L167" s="21">
        <f>SUM(F$3:F166)+I167</f>
        <v>0.53725643838261494</v>
      </c>
      <c r="M167" s="21">
        <f>SUM(G$3:G166)+J167</f>
        <v>0</v>
      </c>
      <c r="N167" s="19">
        <f t="shared" si="13"/>
        <v>3.1813938021776379E-2</v>
      </c>
      <c r="O167" s="19">
        <f t="shared" si="14"/>
        <v>0.2886444805835725</v>
      </c>
      <c r="P167" s="19">
        <f t="shared" si="15"/>
        <v>0</v>
      </c>
      <c r="Q167" s="19">
        <f t="shared" si="16"/>
        <v>-9.5827541007862727E-2</v>
      </c>
      <c r="R167" s="19">
        <f t="shared" si="17"/>
        <v>0</v>
      </c>
      <c r="S167" s="19">
        <f t="shared" si="18"/>
        <v>0</v>
      </c>
    </row>
    <row r="168" spans="1:19" x14ac:dyDescent="0.25">
      <c r="A168" s="26">
        <f>Wellpath!E168</f>
        <v>4950</v>
      </c>
      <c r="B168" s="22">
        <v>0</v>
      </c>
      <c r="C168" s="22">
        <v>0</v>
      </c>
      <c r="D168" s="22">
        <f>IF(ABS(Wellpath!$L168)&lt;VerticalInc,"SING",((TAN((PI()/ 2) - Wellpath!$L168)) - TAN(Dip) * COS(Wellpath!$O168)) / GField)</f>
        <v>-1.0094613987156299E-3</v>
      </c>
      <c r="E168" s="20">
        <f>IF(D168="SING",(Wellpath!K169-Wellpath!K167)/2*Model!$W$8*(-SIN(Wellpath!M168)) / GField,Model!$W$8*((drdp!B168+drdp!K168)*'ABXY-TI2S'!$B168+(drdp!E168+drdp!N168)*'ABXY-TI2S'!$C168+(drdp!H168+drdp!Q168)*'ABXY-TI2S'!$D168))</f>
        <v>1.0133171016235154E-4</v>
      </c>
      <c r="F168" s="20">
        <f>IF(D168="SING",(Wellpath!K169-Wellpath!K167)/2*Model!$W$8*(COS(Wellpath!$M168) / GField),Model!$W$8*((drdp!C168+drdp!L168)*'ABXY-TI2S'!$B168+(drdp!F168+drdp!O168)*'ABXY-TI2S'!$C168+(drdp!I168+drdp!R168)*'ABXY-TI2S'!$D168))</f>
        <v>-2.7151749905666682E-5</v>
      </c>
      <c r="G168" s="20">
        <f>IF(D168="SING",0,Model!$W$8*((drdp!D168+drdp!M168)*'ABXY-TI2S'!$B168+(drdp!G168+drdp!P168)*'ABXY-TI2S'!$C168+(drdp!J168+drdp!S168)*'ABXY-TI2S'!$D168))</f>
        <v>0</v>
      </c>
      <c r="H168" s="18">
        <f>IF(D168="SING",(Wellpath!K168-Wellpath!K167)/2*Model!$W$8*(-SIN(Wellpath!$M168) / GField),Model!$W$8*((drdp!B168)*'ABXY-TI2S'!$B168+(drdp!E168)*'ABXY-TI2S'!$C168+(drdp!H168)*'ABXY-TI2S'!$D168))</f>
        <v>5.0665855081175771E-5</v>
      </c>
      <c r="I168" s="18">
        <f>IF(D168="SING",(Wellpath!K168-Wellpath!K167)/2*Model!$W$8*(COS(Wellpath!$M168) / GField),Model!$W$8*((drdp!C168)*'ABXY-TI2S'!$B168+(drdp!F168)*'ABXY-TI2S'!$C168+(drdp!I168)*'ABXY-TI2S'!$D168))</f>
        <v>-1.3575874952833341E-5</v>
      </c>
      <c r="J168" s="18">
        <f>IF(D168="SING",0,Model!$W$8*((drdp!D168)*'ABXY-TI2S'!$B168+(drdp!G168)*'ABXY-TI2S'!$C168+(drdp!J168)*'ABXY-TI2S'!$D168))</f>
        <v>0</v>
      </c>
      <c r="K168" s="21">
        <f>SUM(E$3:E167)+H168</f>
        <v>-0.17826328928227655</v>
      </c>
      <c r="L168" s="21">
        <f>SUM(F$3:F167)+I168</f>
        <v>0.5372292866327093</v>
      </c>
      <c r="M168" s="21">
        <f>SUM(G$3:G167)+J168</f>
        <v>0</v>
      </c>
      <c r="N168" s="19">
        <f t="shared" si="13"/>
        <v>3.1777800305736618E-2</v>
      </c>
      <c r="O168" s="19">
        <f t="shared" si="14"/>
        <v>0.28861530641588973</v>
      </c>
      <c r="P168" s="19">
        <f t="shared" si="15"/>
        <v>0</v>
      </c>
      <c r="Q168" s="19">
        <f t="shared" si="16"/>
        <v>-9.5768259733917727E-2</v>
      </c>
      <c r="R168" s="19">
        <f t="shared" si="17"/>
        <v>0</v>
      </c>
      <c r="S168" s="19">
        <f t="shared" si="18"/>
        <v>0</v>
      </c>
    </row>
    <row r="169" spans="1:19" x14ac:dyDescent="0.25">
      <c r="A169" s="26">
        <f>Wellpath!E169</f>
        <v>4980</v>
      </c>
      <c r="B169" s="22">
        <v>0</v>
      </c>
      <c r="C169" s="22">
        <v>0</v>
      </c>
      <c r="D169" s="22">
        <f>IF(ABS(Wellpath!$L169)&lt;VerticalInc,"SING",((TAN((PI()/ 2) - Wellpath!$L169)) - TAN(Dip) * COS(Wellpath!$O169)) / GField)</f>
        <v>-1.0094613987156299E-3</v>
      </c>
      <c r="E169" s="20">
        <f>IF(D169="SING",(Wellpath!K170-Wellpath!K168)/2*Model!$W$8*(-SIN(Wellpath!M169)) / GField,Model!$W$8*((drdp!B169+drdp!K169)*'ABXY-TI2S'!$B169+(drdp!E169+drdp!N169)*'ABXY-TI2S'!$C169+(drdp!H169+drdp!Q169)*'ABXY-TI2S'!$D169))</f>
        <v>1.0133171016235154E-4</v>
      </c>
      <c r="F169" s="20">
        <f>IF(D169="SING",(Wellpath!K170-Wellpath!K168)/2*Model!$W$8*(COS(Wellpath!$M169) / GField),Model!$W$8*((drdp!C169+drdp!L169)*'ABXY-TI2S'!$B169+(drdp!F169+drdp!O169)*'ABXY-TI2S'!$C169+(drdp!I169+drdp!R169)*'ABXY-TI2S'!$D169))</f>
        <v>-2.7151749905666682E-5</v>
      </c>
      <c r="G169" s="20">
        <f>IF(D169="SING",0,Model!$W$8*((drdp!D169+drdp!M169)*'ABXY-TI2S'!$B169+(drdp!G169+drdp!P169)*'ABXY-TI2S'!$C169+(drdp!J169+drdp!S169)*'ABXY-TI2S'!$D169))</f>
        <v>0</v>
      </c>
      <c r="H169" s="18">
        <f>IF(D169="SING",(Wellpath!K169-Wellpath!K168)/2*Model!$W$8*(-SIN(Wellpath!$M169) / GField),Model!$W$8*((drdp!B169)*'ABXY-TI2S'!$B169+(drdp!E169)*'ABXY-TI2S'!$C169+(drdp!H169)*'ABXY-TI2S'!$D169))</f>
        <v>5.0665855081175771E-5</v>
      </c>
      <c r="I169" s="18">
        <f>IF(D169="SING",(Wellpath!K169-Wellpath!K168)/2*Model!$W$8*(COS(Wellpath!$M169) / GField),Model!$W$8*((drdp!C169)*'ABXY-TI2S'!$B169+(drdp!F169)*'ABXY-TI2S'!$C169+(drdp!I169)*'ABXY-TI2S'!$D169))</f>
        <v>-1.3575874952833341E-5</v>
      </c>
      <c r="J169" s="18">
        <f>IF(D169="SING",0,Model!$W$8*((drdp!D169)*'ABXY-TI2S'!$B169+(drdp!G169)*'ABXY-TI2S'!$C169+(drdp!J169)*'ABXY-TI2S'!$D169))</f>
        <v>0</v>
      </c>
      <c r="K169" s="21">
        <f>SUM(E$3:E168)+H169</f>
        <v>-0.1781619575721142</v>
      </c>
      <c r="L169" s="21">
        <f>SUM(F$3:F168)+I169</f>
        <v>0.53720213488280366</v>
      </c>
      <c r="M169" s="21">
        <f>SUM(G$3:G168)+J169</f>
        <v>0</v>
      </c>
      <c r="N169" s="19">
        <f t="shared" si="13"/>
        <v>3.1741683125927823E-2</v>
      </c>
      <c r="O169" s="19">
        <f t="shared" si="14"/>
        <v>0.28858613372264197</v>
      </c>
      <c r="P169" s="19">
        <f t="shared" si="15"/>
        <v>0</v>
      </c>
      <c r="Q169" s="19">
        <f t="shared" si="16"/>
        <v>-9.570898396263923E-2</v>
      </c>
      <c r="R169" s="19">
        <f t="shared" si="17"/>
        <v>0</v>
      </c>
      <c r="S169" s="19">
        <f t="shared" si="18"/>
        <v>0</v>
      </c>
    </row>
    <row r="170" spans="1:19" x14ac:dyDescent="0.25">
      <c r="A170" s="26">
        <f>Wellpath!E170</f>
        <v>5010</v>
      </c>
      <c r="B170" s="22">
        <v>0</v>
      </c>
      <c r="C170" s="22">
        <v>0</v>
      </c>
      <c r="D170" s="22">
        <f>IF(ABS(Wellpath!$L170)&lt;VerticalInc,"SING",((TAN((PI()/ 2) - Wellpath!$L170)) - TAN(Dip) * COS(Wellpath!$O170)) / GField)</f>
        <v>-1.0094613987156299E-3</v>
      </c>
      <c r="E170" s="20">
        <f>IF(D170="SING",(Wellpath!K171-Wellpath!K169)/2*Model!$W$8*(-SIN(Wellpath!M170)) / GField,Model!$W$8*((drdp!B170+drdp!K170)*'ABXY-TI2S'!$B170+(drdp!E170+drdp!N170)*'ABXY-TI2S'!$C170+(drdp!H170+drdp!Q170)*'ABXY-TI2S'!$D170))</f>
        <v>1.0133171016235154E-4</v>
      </c>
      <c r="F170" s="20">
        <f>IF(D170="SING",(Wellpath!K171-Wellpath!K169)/2*Model!$W$8*(COS(Wellpath!$M170) / GField),Model!$W$8*((drdp!C170+drdp!L170)*'ABXY-TI2S'!$B170+(drdp!F170+drdp!O170)*'ABXY-TI2S'!$C170+(drdp!I170+drdp!R170)*'ABXY-TI2S'!$D170))</f>
        <v>-2.7151749905666682E-5</v>
      </c>
      <c r="G170" s="20">
        <f>IF(D170="SING",0,Model!$W$8*((drdp!D170+drdp!M170)*'ABXY-TI2S'!$B170+(drdp!G170+drdp!P170)*'ABXY-TI2S'!$C170+(drdp!J170+drdp!S170)*'ABXY-TI2S'!$D170))</f>
        <v>0</v>
      </c>
      <c r="H170" s="18">
        <f>IF(D170="SING",(Wellpath!K170-Wellpath!K169)/2*Model!$W$8*(-SIN(Wellpath!$M170) / GField),Model!$W$8*((drdp!B170)*'ABXY-TI2S'!$B170+(drdp!E170)*'ABXY-TI2S'!$C170+(drdp!H170)*'ABXY-TI2S'!$D170))</f>
        <v>5.0665855081175771E-5</v>
      </c>
      <c r="I170" s="18">
        <f>IF(D170="SING",(Wellpath!K170-Wellpath!K169)/2*Model!$W$8*(COS(Wellpath!$M170) / GField),Model!$W$8*((drdp!C170)*'ABXY-TI2S'!$B170+(drdp!F170)*'ABXY-TI2S'!$C170+(drdp!I170)*'ABXY-TI2S'!$D170))</f>
        <v>-1.3575874952833341E-5</v>
      </c>
      <c r="J170" s="18">
        <f>IF(D170="SING",0,Model!$W$8*((drdp!D170)*'ABXY-TI2S'!$B170+(drdp!G170)*'ABXY-TI2S'!$C170+(drdp!J170)*'ABXY-TI2S'!$D170))</f>
        <v>0</v>
      </c>
      <c r="K170" s="21">
        <f>SUM(E$3:E169)+H170</f>
        <v>-0.17806062586195184</v>
      </c>
      <c r="L170" s="21">
        <f>SUM(F$3:F169)+I170</f>
        <v>0.53717498313289802</v>
      </c>
      <c r="M170" s="21">
        <f>SUM(G$3:G169)+J170</f>
        <v>0</v>
      </c>
      <c r="N170" s="19">
        <f t="shared" si="13"/>
        <v>3.1705586482349994E-2</v>
      </c>
      <c r="O170" s="19">
        <f t="shared" si="14"/>
        <v>0.28855696250382928</v>
      </c>
      <c r="P170" s="19">
        <f t="shared" si="15"/>
        <v>0</v>
      </c>
      <c r="Q170" s="19">
        <f t="shared" si="16"/>
        <v>-9.564971369402725E-2</v>
      </c>
      <c r="R170" s="19">
        <f t="shared" si="17"/>
        <v>0</v>
      </c>
      <c r="S170" s="19">
        <f t="shared" si="18"/>
        <v>0</v>
      </c>
    </row>
    <row r="171" spans="1:19" x14ac:dyDescent="0.25">
      <c r="A171" s="26">
        <f>Wellpath!E171</f>
        <v>5040</v>
      </c>
      <c r="B171" s="22">
        <v>0</v>
      </c>
      <c r="C171" s="22">
        <v>0</v>
      </c>
      <c r="D171" s="22">
        <f>IF(ABS(Wellpath!$L171)&lt;VerticalInc,"SING",((TAN((PI()/ 2) - Wellpath!$L171)) - TAN(Dip) * COS(Wellpath!$O171)) / GField)</f>
        <v>-1.0094613987156299E-3</v>
      </c>
      <c r="E171" s="20">
        <f>IF(D171="SING",(Wellpath!K172-Wellpath!K170)/2*Model!$W$8*(-SIN(Wellpath!M171)) / GField,Model!$W$8*((drdp!B171+drdp!K171)*'ABXY-TI2S'!$B171+(drdp!E171+drdp!N171)*'ABXY-TI2S'!$C171+(drdp!H171+drdp!Q171)*'ABXY-TI2S'!$D171))</f>
        <v>1.0133171016235154E-4</v>
      </c>
      <c r="F171" s="20">
        <f>IF(D171="SING",(Wellpath!K172-Wellpath!K170)/2*Model!$W$8*(COS(Wellpath!$M171) / GField),Model!$W$8*((drdp!C171+drdp!L171)*'ABXY-TI2S'!$B171+(drdp!F171+drdp!O171)*'ABXY-TI2S'!$C171+(drdp!I171+drdp!R171)*'ABXY-TI2S'!$D171))</f>
        <v>-2.7151749905666682E-5</v>
      </c>
      <c r="G171" s="20">
        <f>IF(D171="SING",0,Model!$W$8*((drdp!D171+drdp!M171)*'ABXY-TI2S'!$B171+(drdp!G171+drdp!P171)*'ABXY-TI2S'!$C171+(drdp!J171+drdp!S171)*'ABXY-TI2S'!$D171))</f>
        <v>0</v>
      </c>
      <c r="H171" s="18">
        <f>IF(D171="SING",(Wellpath!K171-Wellpath!K170)/2*Model!$W$8*(-SIN(Wellpath!$M171) / GField),Model!$W$8*((drdp!B171)*'ABXY-TI2S'!$B171+(drdp!E171)*'ABXY-TI2S'!$C171+(drdp!H171)*'ABXY-TI2S'!$D171))</f>
        <v>5.0665855081175771E-5</v>
      </c>
      <c r="I171" s="18">
        <f>IF(D171="SING",(Wellpath!K171-Wellpath!K170)/2*Model!$W$8*(COS(Wellpath!$M171) / GField),Model!$W$8*((drdp!C171)*'ABXY-TI2S'!$B171+(drdp!F171)*'ABXY-TI2S'!$C171+(drdp!I171)*'ABXY-TI2S'!$D171))</f>
        <v>-1.3575874952833341E-5</v>
      </c>
      <c r="J171" s="18">
        <f>IF(D171="SING",0,Model!$W$8*((drdp!D171)*'ABXY-TI2S'!$B171+(drdp!G171)*'ABXY-TI2S'!$C171+(drdp!J171)*'ABXY-TI2S'!$D171))</f>
        <v>0</v>
      </c>
      <c r="K171" s="21">
        <f>SUM(E$3:E170)+H171</f>
        <v>-0.17795929415178949</v>
      </c>
      <c r="L171" s="21">
        <f>SUM(F$3:F170)+I171</f>
        <v>0.53714783138299238</v>
      </c>
      <c r="M171" s="21">
        <f>SUM(G$3:G170)+J171</f>
        <v>0</v>
      </c>
      <c r="N171" s="19">
        <f t="shared" si="13"/>
        <v>3.1669510375003138E-2</v>
      </c>
      <c r="O171" s="19">
        <f t="shared" si="14"/>
        <v>0.28852779275945162</v>
      </c>
      <c r="P171" s="19">
        <f t="shared" si="15"/>
        <v>0</v>
      </c>
      <c r="Q171" s="19">
        <f t="shared" si="16"/>
        <v>-9.5590448928081759E-2</v>
      </c>
      <c r="R171" s="19">
        <f t="shared" si="17"/>
        <v>0</v>
      </c>
      <c r="S171" s="19">
        <f t="shared" si="18"/>
        <v>0</v>
      </c>
    </row>
    <row r="172" spans="1:19" x14ac:dyDescent="0.25">
      <c r="A172" s="26">
        <f>Wellpath!E172</f>
        <v>5070</v>
      </c>
      <c r="B172" s="22">
        <v>0</v>
      </c>
      <c r="C172" s="22">
        <v>0</v>
      </c>
      <c r="D172" s="22">
        <f>IF(ABS(Wellpath!$L172)&lt;VerticalInc,"SING",((TAN((PI()/ 2) - Wellpath!$L172)) - TAN(Dip) * COS(Wellpath!$O172)) / GField)</f>
        <v>-1.0094613987156299E-3</v>
      </c>
      <c r="E172" s="20">
        <f>IF(D172="SING",(Wellpath!K173-Wellpath!K171)/2*Model!$W$8*(-SIN(Wellpath!M172)) / GField,Model!$W$8*((drdp!B172+drdp!K172)*'ABXY-TI2S'!$B172+(drdp!E172+drdp!N172)*'ABXY-TI2S'!$C172+(drdp!H172+drdp!Q172)*'ABXY-TI2S'!$D172))</f>
        <v>1.0133171016235154E-4</v>
      </c>
      <c r="F172" s="20">
        <f>IF(D172="SING",(Wellpath!K173-Wellpath!K171)/2*Model!$W$8*(COS(Wellpath!$M172) / GField),Model!$W$8*((drdp!C172+drdp!L172)*'ABXY-TI2S'!$B172+(drdp!F172+drdp!O172)*'ABXY-TI2S'!$C172+(drdp!I172+drdp!R172)*'ABXY-TI2S'!$D172))</f>
        <v>-2.7151749905666682E-5</v>
      </c>
      <c r="G172" s="20">
        <f>IF(D172="SING",0,Model!$W$8*((drdp!D172+drdp!M172)*'ABXY-TI2S'!$B172+(drdp!G172+drdp!P172)*'ABXY-TI2S'!$C172+(drdp!J172+drdp!S172)*'ABXY-TI2S'!$D172))</f>
        <v>0</v>
      </c>
      <c r="H172" s="18">
        <f>IF(D172="SING",(Wellpath!K172-Wellpath!K171)/2*Model!$W$8*(-SIN(Wellpath!$M172) / GField),Model!$W$8*((drdp!B172)*'ABXY-TI2S'!$B172+(drdp!E172)*'ABXY-TI2S'!$C172+(drdp!H172)*'ABXY-TI2S'!$D172))</f>
        <v>5.0665855081175771E-5</v>
      </c>
      <c r="I172" s="18">
        <f>IF(D172="SING",(Wellpath!K172-Wellpath!K171)/2*Model!$W$8*(COS(Wellpath!$M172) / GField),Model!$W$8*((drdp!C172)*'ABXY-TI2S'!$B172+(drdp!F172)*'ABXY-TI2S'!$C172+(drdp!I172)*'ABXY-TI2S'!$D172))</f>
        <v>-1.3575874952833341E-5</v>
      </c>
      <c r="J172" s="18">
        <f>IF(D172="SING",0,Model!$W$8*((drdp!D172)*'ABXY-TI2S'!$B172+(drdp!G172)*'ABXY-TI2S'!$C172+(drdp!J172)*'ABXY-TI2S'!$D172))</f>
        <v>0</v>
      </c>
      <c r="K172" s="21">
        <f>SUM(E$3:E171)+H172</f>
        <v>-0.17785796244162713</v>
      </c>
      <c r="L172" s="21">
        <f>SUM(F$3:F171)+I172</f>
        <v>0.53712067963308674</v>
      </c>
      <c r="M172" s="21">
        <f>SUM(G$3:G171)+J172</f>
        <v>0</v>
      </c>
      <c r="N172" s="19">
        <f t="shared" si="13"/>
        <v>3.1633454803887247E-2</v>
      </c>
      <c r="O172" s="19">
        <f t="shared" si="14"/>
        <v>0.28849862448950903</v>
      </c>
      <c r="P172" s="19">
        <f t="shared" si="15"/>
        <v>0</v>
      </c>
      <c r="Q172" s="19">
        <f t="shared" si="16"/>
        <v>-9.5531189664802785E-2</v>
      </c>
      <c r="R172" s="19">
        <f t="shared" si="17"/>
        <v>0</v>
      </c>
      <c r="S172" s="19">
        <f t="shared" si="18"/>
        <v>0</v>
      </c>
    </row>
    <row r="173" spans="1:19" x14ac:dyDescent="0.25">
      <c r="A173" s="26">
        <f>Wellpath!E173</f>
        <v>5100</v>
      </c>
      <c r="B173" s="22">
        <v>0</v>
      </c>
      <c r="C173" s="22">
        <v>0</v>
      </c>
      <c r="D173" s="22">
        <f>IF(ABS(Wellpath!$L173)&lt;VerticalInc,"SING",((TAN((PI()/ 2) - Wellpath!$L173)) - TAN(Dip) * COS(Wellpath!$O173)) / GField)</f>
        <v>-1.0094613987156299E-3</v>
      </c>
      <c r="E173" s="20">
        <f>IF(D173="SING",(Wellpath!K174-Wellpath!K172)/2*Model!$W$8*(-SIN(Wellpath!M173)) / GField,Model!$W$8*((drdp!B173+drdp!K173)*'ABXY-TI2S'!$B173+(drdp!E173+drdp!N173)*'ABXY-TI2S'!$C173+(drdp!H173+drdp!Q173)*'ABXY-TI2S'!$D173))</f>
        <v>1.0133171016235154E-4</v>
      </c>
      <c r="F173" s="20">
        <f>IF(D173="SING",(Wellpath!K174-Wellpath!K172)/2*Model!$W$8*(COS(Wellpath!$M173) / GField),Model!$W$8*((drdp!C173+drdp!L173)*'ABXY-TI2S'!$B173+(drdp!F173+drdp!O173)*'ABXY-TI2S'!$C173+(drdp!I173+drdp!R173)*'ABXY-TI2S'!$D173))</f>
        <v>-2.7151749905666682E-5</v>
      </c>
      <c r="G173" s="20">
        <f>IF(D173="SING",0,Model!$W$8*((drdp!D173+drdp!M173)*'ABXY-TI2S'!$B173+(drdp!G173+drdp!P173)*'ABXY-TI2S'!$C173+(drdp!J173+drdp!S173)*'ABXY-TI2S'!$D173))</f>
        <v>0</v>
      </c>
      <c r="H173" s="18">
        <f>IF(D173="SING",(Wellpath!K173-Wellpath!K172)/2*Model!$W$8*(-SIN(Wellpath!$M173) / GField),Model!$W$8*((drdp!B173)*'ABXY-TI2S'!$B173+(drdp!E173)*'ABXY-TI2S'!$C173+(drdp!H173)*'ABXY-TI2S'!$D173))</f>
        <v>5.0665855081175771E-5</v>
      </c>
      <c r="I173" s="18">
        <f>IF(D173="SING",(Wellpath!K173-Wellpath!K172)/2*Model!$W$8*(COS(Wellpath!$M173) / GField),Model!$W$8*((drdp!C173)*'ABXY-TI2S'!$B173+(drdp!F173)*'ABXY-TI2S'!$C173+(drdp!I173)*'ABXY-TI2S'!$D173))</f>
        <v>-1.3575874952833341E-5</v>
      </c>
      <c r="J173" s="18">
        <f>IF(D173="SING",0,Model!$W$8*((drdp!D173)*'ABXY-TI2S'!$B173+(drdp!G173)*'ABXY-TI2S'!$C173+(drdp!J173)*'ABXY-TI2S'!$D173))</f>
        <v>0</v>
      </c>
      <c r="K173" s="21">
        <f>SUM(E$3:E172)+H173</f>
        <v>-0.17775663073146478</v>
      </c>
      <c r="L173" s="21">
        <f>SUM(F$3:F172)+I173</f>
        <v>0.5370935278831811</v>
      </c>
      <c r="M173" s="21">
        <f>SUM(G$3:G172)+J173</f>
        <v>0</v>
      </c>
      <c r="N173" s="19">
        <f t="shared" si="13"/>
        <v>3.1597419769002329E-2</v>
      </c>
      <c r="O173" s="19">
        <f t="shared" si="14"/>
        <v>0.28846945769400145</v>
      </c>
      <c r="P173" s="19">
        <f t="shared" si="15"/>
        <v>0</v>
      </c>
      <c r="Q173" s="19">
        <f t="shared" si="16"/>
        <v>-9.54719359041903E-2</v>
      </c>
      <c r="R173" s="19">
        <f t="shared" si="17"/>
        <v>0</v>
      </c>
      <c r="S173" s="19">
        <f t="shared" si="18"/>
        <v>0</v>
      </c>
    </row>
    <row r="174" spans="1:19" x14ac:dyDescent="0.25">
      <c r="A174" s="26">
        <f>Wellpath!E174</f>
        <v>5130</v>
      </c>
      <c r="B174" s="22">
        <v>0</v>
      </c>
      <c r="C174" s="22">
        <v>0</v>
      </c>
      <c r="D174" s="22">
        <f>IF(ABS(Wellpath!$L174)&lt;VerticalInc,"SING",((TAN((PI()/ 2) - Wellpath!$L174)) - TAN(Dip) * COS(Wellpath!$O174)) / GField)</f>
        <v>-7.925668227265344E-3</v>
      </c>
      <c r="E174" s="20">
        <f>IF(D174="SING",(Wellpath!K175-Wellpath!K173)/2*Model!$W$8*(-SIN(Wellpath!M174)) / GField,Model!$W$8*((drdp!B174+drdp!K174)*'ABXY-TI2S'!$B174+(drdp!E174+drdp!N174)*'ABXY-TI2S'!$C174+(drdp!H174+drdp!Q174)*'ABXY-TI2S'!$D174))</f>
        <v>8.1854356153527501E-4</v>
      </c>
      <c r="F174" s="20">
        <f>IF(D174="SING",(Wellpath!K175-Wellpath!K173)/2*Model!$W$8*(COS(Wellpath!$M174) / GField),Model!$W$8*((drdp!C174+drdp!L174)*'ABXY-TI2S'!$B174+(drdp!F174+drdp!O174)*'ABXY-TI2S'!$C174+(drdp!I174+drdp!R174)*'ABXY-TI2S'!$D174))</f>
        <v>-2.1932808628307191E-4</v>
      </c>
      <c r="G174" s="20">
        <f>IF(D174="SING",0,Model!$W$8*((drdp!D174+drdp!M174)*'ABXY-TI2S'!$B174+(drdp!G174+drdp!P174)*'ABXY-TI2S'!$C174+(drdp!J174+drdp!S174)*'ABXY-TI2S'!$D174))</f>
        <v>0</v>
      </c>
      <c r="H174" s="18">
        <f>IF(D174="SING",(Wellpath!K174-Wellpath!K173)/2*Model!$W$8*(-SIN(Wellpath!$M174) / GField),Model!$W$8*((drdp!B174)*'ABXY-TI2S'!$B174+(drdp!E174)*'ABXY-TI2S'!$C174+(drdp!H174)*'ABXY-TI2S'!$D174))</f>
        <v>4.0927178076763751E-4</v>
      </c>
      <c r="I174" s="18">
        <f>IF(D174="SING",(Wellpath!K174-Wellpath!K173)/2*Model!$W$8*(COS(Wellpath!$M174) / GField),Model!$W$8*((drdp!C174)*'ABXY-TI2S'!$B174+(drdp!F174)*'ABXY-TI2S'!$C174+(drdp!I174)*'ABXY-TI2S'!$D174))</f>
        <v>-1.0966404314153596E-4</v>
      </c>
      <c r="J174" s="18">
        <f>IF(D174="SING",0,Model!$W$8*((drdp!D174)*'ABXY-TI2S'!$B174+(drdp!G174)*'ABXY-TI2S'!$C174+(drdp!J174)*'ABXY-TI2S'!$D174))</f>
        <v>0</v>
      </c>
      <c r="K174" s="21">
        <f>SUM(E$3:E173)+H174</f>
        <v>-0.17729669309561596</v>
      </c>
      <c r="L174" s="21">
        <f>SUM(F$3:F173)+I174</f>
        <v>0.53697028796508683</v>
      </c>
      <c r="M174" s="21">
        <f>SUM(G$3:G173)+J174</f>
        <v>0</v>
      </c>
      <c r="N174" s="19">
        <f t="shared" si="13"/>
        <v>3.1434117382641034E-2</v>
      </c>
      <c r="O174" s="19">
        <f t="shared" si="14"/>
        <v>0.2883370901573083</v>
      </c>
      <c r="P174" s="19">
        <f t="shared" si="15"/>
        <v>0</v>
      </c>
      <c r="Q174" s="19">
        <f t="shared" si="16"/>
        <v>-9.5203056346810533E-2</v>
      </c>
      <c r="R174" s="19">
        <f t="shared" si="17"/>
        <v>0</v>
      </c>
      <c r="S174" s="19">
        <f t="shared" si="18"/>
        <v>0</v>
      </c>
    </row>
    <row r="175" spans="1:19" x14ac:dyDescent="0.25">
      <c r="A175" s="26">
        <f>Wellpath!E175</f>
        <v>5160</v>
      </c>
      <c r="B175" s="22">
        <v>0</v>
      </c>
      <c r="C175" s="22">
        <v>0</v>
      </c>
      <c r="D175" s="22">
        <f>IF(ABS(Wellpath!$L175)&lt;VerticalInc,"SING",((TAN((PI()/ 2) - Wellpath!$L175)) - TAN(Dip) * COS(Wellpath!$O175)) / GField)</f>
        <v>-1.4482113515502689E-2</v>
      </c>
      <c r="E175" s="20">
        <f>IF(D175="SING",(Wellpath!K176-Wellpath!K174)/2*Model!$W$8*(-SIN(Wellpath!M175)) / GField,Model!$W$8*((drdp!B175+drdp!K175)*'ABXY-TI2S'!$B175+(drdp!E175+drdp!N175)*'ABXY-TI2S'!$C175+(drdp!H175+drdp!Q175)*'ABXY-TI2S'!$D175))</f>
        <v>1.5335118419022959E-3</v>
      </c>
      <c r="F175" s="20">
        <f>IF(D175="SING",(Wellpath!K176-Wellpath!K174)/2*Model!$W$8*(COS(Wellpath!$M175) / GField),Model!$W$8*((drdp!C175+drdp!L175)*'ABXY-TI2S'!$B175+(drdp!F175+drdp!O175)*'ABXY-TI2S'!$C175+(drdp!I175+drdp!R175)*'ABXY-TI2S'!$D175))</f>
        <v>-4.1090325962128368E-4</v>
      </c>
      <c r="G175" s="20">
        <f>IF(D175="SING",0,Model!$W$8*((drdp!D175+drdp!M175)*'ABXY-TI2S'!$B175+(drdp!G175+drdp!P175)*'ABXY-TI2S'!$C175+(drdp!J175+drdp!S175)*'ABXY-TI2S'!$D175))</f>
        <v>0</v>
      </c>
      <c r="H175" s="18">
        <f>IF(D175="SING",(Wellpath!K175-Wellpath!K174)/2*Model!$W$8*(-SIN(Wellpath!$M175) / GField),Model!$W$8*((drdp!B175)*'ABXY-TI2S'!$B175+(drdp!E175)*'ABXY-TI2S'!$C175+(drdp!H175)*'ABXY-TI2S'!$D175))</f>
        <v>7.6675592095114796E-4</v>
      </c>
      <c r="I175" s="18">
        <f>IF(D175="SING",(Wellpath!K175-Wellpath!K174)/2*Model!$W$8*(COS(Wellpath!$M175) / GField),Model!$W$8*((drdp!C175)*'ABXY-TI2S'!$B175+(drdp!F175)*'ABXY-TI2S'!$C175+(drdp!I175)*'ABXY-TI2S'!$D175))</f>
        <v>-2.0545162981064184E-4</v>
      </c>
      <c r="J175" s="18">
        <f>IF(D175="SING",0,Model!$W$8*((drdp!D175)*'ABXY-TI2S'!$B175+(drdp!G175)*'ABXY-TI2S'!$C175+(drdp!J175)*'ABXY-TI2S'!$D175))</f>
        <v>0</v>
      </c>
      <c r="K175" s="21">
        <f>SUM(E$3:E174)+H175</f>
        <v>-0.17612066539389717</v>
      </c>
      <c r="L175" s="21">
        <f>SUM(F$3:F174)+I175</f>
        <v>0.53665517229213455</v>
      </c>
      <c r="M175" s="21">
        <f>SUM(G$3:G174)+J175</f>
        <v>0</v>
      </c>
      <c r="N175" s="19">
        <f t="shared" si="13"/>
        <v>3.1018488778789089E-2</v>
      </c>
      <c r="O175" s="19">
        <f t="shared" si="14"/>
        <v>0.28799877394790063</v>
      </c>
      <c r="P175" s="19">
        <f t="shared" si="15"/>
        <v>0</v>
      </c>
      <c r="Q175" s="19">
        <f t="shared" si="16"/>
        <v>-9.4516066031167273E-2</v>
      </c>
      <c r="R175" s="19">
        <f t="shared" si="17"/>
        <v>0</v>
      </c>
      <c r="S175" s="19">
        <f t="shared" si="18"/>
        <v>0</v>
      </c>
    </row>
    <row r="176" spans="1:19" x14ac:dyDescent="0.25">
      <c r="A176" s="26">
        <f>Wellpath!E176</f>
        <v>5190</v>
      </c>
      <c r="B176" s="22">
        <v>0</v>
      </c>
      <c r="C176" s="22">
        <v>0</v>
      </c>
      <c r="D176" s="22">
        <f>IF(ABS(Wellpath!$L176)&lt;VerticalInc,"SING",((TAN((PI()/ 2) - Wellpath!$L176)) - TAN(Dip) * COS(Wellpath!$O176)) / GField)</f>
        <v>-2.0739566394224796E-2</v>
      </c>
      <c r="E176" s="20">
        <f>IF(D176="SING",(Wellpath!K177-Wellpath!K175)/2*Model!$W$8*(-SIN(Wellpath!M176)) / GField,Model!$W$8*((drdp!B176+drdp!K176)*'ABXY-TI2S'!$B176+(drdp!E176+drdp!N176)*'ABXY-TI2S'!$C176+(drdp!H176+drdp!Q176)*'ABXY-TI2S'!$D176))</f>
        <v>2.24427687290376E-3</v>
      </c>
      <c r="F176" s="20">
        <f>IF(D176="SING",(Wellpath!K177-Wellpath!K175)/2*Model!$W$8*(COS(Wellpath!$M176) / GField),Model!$W$8*((drdp!C176+drdp!L176)*'ABXY-TI2S'!$B176+(drdp!F176+drdp!O176)*'ABXY-TI2S'!$C176+(drdp!I176+drdp!R176)*'ABXY-TI2S'!$D176))</f>
        <v>-6.013521756864079E-4</v>
      </c>
      <c r="G176" s="20">
        <f>IF(D176="SING",0,Model!$W$8*((drdp!D176+drdp!M176)*'ABXY-TI2S'!$B176+(drdp!G176+drdp!P176)*'ABXY-TI2S'!$C176+(drdp!J176+drdp!S176)*'ABXY-TI2S'!$D176))</f>
        <v>0</v>
      </c>
      <c r="H176" s="18">
        <f>IF(D176="SING",(Wellpath!K176-Wellpath!K175)/2*Model!$W$8*(-SIN(Wellpath!$M176) / GField),Model!$W$8*((drdp!B176)*'ABXY-TI2S'!$B176+(drdp!E176)*'ABXY-TI2S'!$C176+(drdp!H176)*'ABXY-TI2S'!$D176))</f>
        <v>1.12213843645188E-3</v>
      </c>
      <c r="I176" s="18">
        <f>IF(D176="SING",(Wellpath!K176-Wellpath!K175)/2*Model!$W$8*(COS(Wellpath!$M176) / GField),Model!$W$8*((drdp!C176)*'ABXY-TI2S'!$B176+(drdp!F176)*'ABXY-TI2S'!$C176+(drdp!I176)*'ABXY-TI2S'!$D176))</f>
        <v>-3.0067608784320395E-4</v>
      </c>
      <c r="J176" s="18">
        <f>IF(D176="SING",0,Model!$W$8*((drdp!D176)*'ABXY-TI2S'!$B176+(drdp!G176)*'ABXY-TI2S'!$C176+(drdp!J176)*'ABXY-TI2S'!$D176))</f>
        <v>0</v>
      </c>
      <c r="K176" s="21">
        <f>SUM(E$3:E175)+H176</f>
        <v>-0.17423177103649418</v>
      </c>
      <c r="L176" s="21">
        <f>SUM(F$3:F175)+I176</f>
        <v>0.53614904457448076</v>
      </c>
      <c r="M176" s="21">
        <f>SUM(G$3:G175)+J176</f>
        <v>0</v>
      </c>
      <c r="N176" s="19">
        <f t="shared" si="13"/>
        <v>3.035671003851333E-2</v>
      </c>
      <c r="O176" s="19">
        <f t="shared" si="14"/>
        <v>0.28745579799812854</v>
      </c>
      <c r="P176" s="19">
        <f t="shared" si="15"/>
        <v>0</v>
      </c>
      <c r="Q176" s="19">
        <f t="shared" si="16"/>
        <v>-9.3414197575736047E-2</v>
      </c>
      <c r="R176" s="19">
        <f t="shared" si="17"/>
        <v>0</v>
      </c>
      <c r="S176" s="19">
        <f t="shared" si="18"/>
        <v>0</v>
      </c>
    </row>
    <row r="177" spans="1:19" x14ac:dyDescent="0.25">
      <c r="A177" s="26">
        <f>Wellpath!E177</f>
        <v>5220</v>
      </c>
      <c r="B177" s="22">
        <v>0</v>
      </c>
      <c r="C177" s="22">
        <v>0</v>
      </c>
      <c r="D177" s="22">
        <f>IF(ABS(Wellpath!$L177)&lt;VerticalInc,"SING",((TAN((PI()/ 2) - Wellpath!$L177)) - TAN(Dip) * COS(Wellpath!$O177)) / GField)</f>
        <v>-2.6750216188243102E-2</v>
      </c>
      <c r="E177" s="20">
        <f>IF(D177="SING",(Wellpath!K178-Wellpath!K176)/2*Model!$W$8*(-SIN(Wellpath!M177)) / GField,Model!$W$8*((drdp!B177+drdp!K177)*'ABXY-TI2S'!$B177+(drdp!E177+drdp!N177)*'ABXY-TI2S'!$C177+(drdp!H177+drdp!Q177)*'ABXY-TI2S'!$D177))</f>
        <v>2.9488904969943719E-3</v>
      </c>
      <c r="F177" s="20">
        <f>IF(D177="SING",(Wellpath!K178-Wellpath!K176)/2*Model!$W$8*(COS(Wellpath!$M177) / GField),Model!$W$8*((drdp!C177+drdp!L177)*'ABXY-TI2S'!$B177+(drdp!F177+drdp!O177)*'ABXY-TI2S'!$C177+(drdp!I177+drdp!R177)*'ABXY-TI2S'!$D177))</f>
        <v>-7.9015282723745401E-4</v>
      </c>
      <c r="G177" s="20">
        <f>IF(D177="SING",0,Model!$W$8*((drdp!D177+drdp!M177)*'ABXY-TI2S'!$B177+(drdp!G177+drdp!P177)*'ABXY-TI2S'!$C177+(drdp!J177+drdp!S177)*'ABXY-TI2S'!$D177))</f>
        <v>0</v>
      </c>
      <c r="H177" s="18">
        <f>IF(D177="SING",(Wellpath!K177-Wellpath!K176)/2*Model!$W$8*(-SIN(Wellpath!$M177) / GField),Model!$W$8*((drdp!B177)*'ABXY-TI2S'!$B177+(drdp!E177)*'ABXY-TI2S'!$C177+(drdp!H177)*'ABXY-TI2S'!$D177))</f>
        <v>1.4744452484971859E-3</v>
      </c>
      <c r="I177" s="18">
        <f>IF(D177="SING",(Wellpath!K177-Wellpath!K176)/2*Model!$W$8*(COS(Wellpath!$M177) / GField),Model!$W$8*((drdp!C177)*'ABXY-TI2S'!$B177+(drdp!F177)*'ABXY-TI2S'!$C177+(drdp!I177)*'ABXY-TI2S'!$D177))</f>
        <v>-3.9507641361872701E-4</v>
      </c>
      <c r="J177" s="18">
        <f>IF(D177="SING",0,Model!$W$8*((drdp!D177)*'ABXY-TI2S'!$B177+(drdp!G177)*'ABXY-TI2S'!$C177+(drdp!J177)*'ABXY-TI2S'!$D177))</f>
        <v>0</v>
      </c>
      <c r="K177" s="21">
        <f>SUM(E$3:E176)+H177</f>
        <v>-0.17163518735154509</v>
      </c>
      <c r="L177" s="21">
        <f>SUM(F$3:F176)+I177</f>
        <v>0.53545329207301895</v>
      </c>
      <c r="M177" s="21">
        <f>SUM(G$3:G176)+J177</f>
        <v>0</v>
      </c>
      <c r="N177" s="19">
        <f t="shared" si="13"/>
        <v>2.9458637537199985E-2</v>
      </c>
      <c r="O177" s="19">
        <f t="shared" si="14"/>
        <v>0.28671022799183371</v>
      </c>
      <c r="P177" s="19">
        <f t="shared" si="15"/>
        <v>0</v>
      </c>
      <c r="Q177" s="19">
        <f t="shared" si="16"/>
        <v>-9.1902626102954202E-2</v>
      </c>
      <c r="R177" s="19">
        <f t="shared" si="17"/>
        <v>0</v>
      </c>
      <c r="S177" s="19">
        <f t="shared" si="18"/>
        <v>0</v>
      </c>
    </row>
    <row r="178" spans="1:19" x14ac:dyDescent="0.25">
      <c r="A178" s="26">
        <f>Wellpath!E178</f>
        <v>5250</v>
      </c>
      <c r="B178" s="22">
        <v>0</v>
      </c>
      <c r="C178" s="22">
        <v>0</v>
      </c>
      <c r="D178" s="22">
        <f>IF(ABS(Wellpath!$L178)&lt;VerticalInc,"SING",((TAN((PI()/ 2) - Wellpath!$L178)) - TAN(Dip) * COS(Wellpath!$O178)) / GField)</f>
        <v>-3.2559590827063049E-2</v>
      </c>
      <c r="E178" s="20">
        <f>IF(D178="SING",(Wellpath!K179-Wellpath!K177)/2*Model!$W$8*(-SIN(Wellpath!M178)) / GField,Model!$W$8*((drdp!B178+drdp!K178)*'ABXY-TI2S'!$B178+(drdp!E178+drdp!N178)*'ABXY-TI2S'!$C178+(drdp!H178+drdp!Q178)*'ABXY-TI2S'!$D178))</f>
        <v>3.6454214172075864E-3</v>
      </c>
      <c r="F178" s="20">
        <f>IF(D178="SING",(Wellpath!K179-Wellpath!K177)/2*Model!$W$8*(COS(Wellpath!$M178) / GField),Model!$W$8*((drdp!C178+drdp!L178)*'ABXY-TI2S'!$B178+(drdp!F178+drdp!O178)*'ABXY-TI2S'!$C178+(drdp!I178+drdp!R178)*'ABXY-TI2S'!$D178))</f>
        <v>-9.7678772481189151E-4</v>
      </c>
      <c r="G178" s="20">
        <f>IF(D178="SING",0,Model!$W$8*((drdp!D178+drdp!M178)*'ABXY-TI2S'!$B178+(drdp!G178+drdp!P178)*'ABXY-TI2S'!$C178+(drdp!J178+drdp!S178)*'ABXY-TI2S'!$D178))</f>
        <v>0</v>
      </c>
      <c r="H178" s="18">
        <f>IF(D178="SING",(Wellpath!K178-Wellpath!K177)/2*Model!$W$8*(-SIN(Wellpath!$M178) / GField),Model!$W$8*((drdp!B178)*'ABXY-TI2S'!$B178+(drdp!E178)*'ABXY-TI2S'!$C178+(drdp!H178)*'ABXY-TI2S'!$D178))</f>
        <v>1.8227107086037932E-3</v>
      </c>
      <c r="I178" s="18">
        <f>IF(D178="SING",(Wellpath!K178-Wellpath!K177)/2*Model!$W$8*(COS(Wellpath!$M178) / GField),Model!$W$8*((drdp!C178)*'ABXY-TI2S'!$B178+(drdp!F178)*'ABXY-TI2S'!$C178+(drdp!I178)*'ABXY-TI2S'!$D178))</f>
        <v>-4.8839386240594575E-4</v>
      </c>
      <c r="J178" s="18">
        <f>IF(D178="SING",0,Model!$W$8*((drdp!D178)*'ABXY-TI2S'!$B178+(drdp!G178)*'ABXY-TI2S'!$C178+(drdp!J178)*'ABXY-TI2S'!$D178))</f>
        <v>0</v>
      </c>
      <c r="K178" s="21">
        <f>SUM(E$3:E177)+H178</f>
        <v>-0.16833803139444412</v>
      </c>
      <c r="L178" s="21">
        <f>SUM(F$3:F177)+I178</f>
        <v>0.53456982179699419</v>
      </c>
      <c r="M178" s="21">
        <f>SUM(G$3:G177)+J178</f>
        <v>0</v>
      </c>
      <c r="N178" s="19">
        <f t="shared" si="13"/>
        <v>2.8337692813756851E-2</v>
      </c>
      <c r="O178" s="19">
        <f t="shared" si="14"/>
        <v>0.28576489437607011</v>
      </c>
      <c r="P178" s="19">
        <f t="shared" si="15"/>
        <v>0</v>
      </c>
      <c r="Q178" s="19">
        <f t="shared" si="16"/>
        <v>-8.9988431444184808E-2</v>
      </c>
      <c r="R178" s="19">
        <f t="shared" si="17"/>
        <v>0</v>
      </c>
      <c r="S178" s="19">
        <f t="shared" si="18"/>
        <v>0</v>
      </c>
    </row>
    <row r="179" spans="1:19" x14ac:dyDescent="0.25">
      <c r="A179" s="26">
        <f>Wellpath!E179</f>
        <v>5280</v>
      </c>
      <c r="B179" s="22">
        <v>0</v>
      </c>
      <c r="C179" s="22">
        <v>0</v>
      </c>
      <c r="D179" s="22">
        <f>IF(ABS(Wellpath!$L179)&lt;VerticalInc,"SING",((TAN((PI()/ 2) - Wellpath!$L179)) - TAN(Dip) * COS(Wellpath!$O179)) / GField)</f>
        <v>-3.8208067193722453E-2</v>
      </c>
      <c r="E179" s="20">
        <f>IF(D179="SING",(Wellpath!K180-Wellpath!K178)/2*Model!$W$8*(-SIN(Wellpath!M179)) / GField,Model!$W$8*((drdp!B179+drdp!K179)*'ABXY-TI2S'!$B179+(drdp!E179+drdp!N179)*'ABXY-TI2S'!$C179+(drdp!H179+drdp!Q179)*'ABXY-TI2S'!$D179))</f>
        <v>4.3319604907063681E-3</v>
      </c>
      <c r="F179" s="20">
        <f>IF(D179="SING",(Wellpath!K180-Wellpath!K178)/2*Model!$W$8*(COS(Wellpath!$M179) / GField),Model!$W$8*((drdp!C179+drdp!L179)*'ABXY-TI2S'!$B179+(drdp!F179+drdp!O179)*'ABXY-TI2S'!$C179+(drdp!I179+drdp!R179)*'ABXY-TI2S'!$D179))</f>
        <v>-1.1607453151283012E-3</v>
      </c>
      <c r="G179" s="20">
        <f>IF(D179="SING",0,Model!$W$8*((drdp!D179+drdp!M179)*'ABXY-TI2S'!$B179+(drdp!G179+drdp!P179)*'ABXY-TI2S'!$C179+(drdp!J179+drdp!S179)*'ABXY-TI2S'!$D179))</f>
        <v>0</v>
      </c>
      <c r="H179" s="18">
        <f>IF(D179="SING",(Wellpath!K179-Wellpath!K178)/2*Model!$W$8*(-SIN(Wellpath!$M179) / GField),Model!$W$8*((drdp!B179)*'ABXY-TI2S'!$B179+(drdp!E179)*'ABXY-TI2S'!$C179+(drdp!H179)*'ABXY-TI2S'!$D179))</f>
        <v>2.165980245353184E-3</v>
      </c>
      <c r="I179" s="18">
        <f>IF(D179="SING",(Wellpath!K179-Wellpath!K178)/2*Model!$W$8*(COS(Wellpath!$M179) / GField),Model!$W$8*((drdp!C179)*'ABXY-TI2S'!$B179+(drdp!F179)*'ABXY-TI2S'!$C179+(drdp!I179)*'ABXY-TI2S'!$D179))</f>
        <v>-5.803726575641506E-4</v>
      </c>
      <c r="J179" s="18">
        <f>IF(D179="SING",0,Model!$W$8*((drdp!D179)*'ABXY-TI2S'!$B179+(drdp!G179)*'ABXY-TI2S'!$C179+(drdp!J179)*'ABXY-TI2S'!$D179))</f>
        <v>0</v>
      </c>
      <c r="K179" s="21">
        <f>SUM(E$3:E178)+H179</f>
        <v>-0.16434934044048713</v>
      </c>
      <c r="L179" s="21">
        <f>SUM(F$3:F178)+I179</f>
        <v>0.53350105527702407</v>
      </c>
      <c r="M179" s="21">
        <f>SUM(G$3:G178)+J179</f>
        <v>0</v>
      </c>
      <c r="N179" s="19">
        <f t="shared" si="13"/>
        <v>2.7010705703223139E-2</v>
      </c>
      <c r="O179" s="19">
        <f t="shared" si="14"/>
        <v>0.28462337598169829</v>
      </c>
      <c r="P179" s="19">
        <f t="shared" si="15"/>
        <v>0</v>
      </c>
      <c r="Q179" s="19">
        <f t="shared" si="16"/>
        <v>-8.7680546559082778E-2</v>
      </c>
      <c r="R179" s="19">
        <f t="shared" si="17"/>
        <v>0</v>
      </c>
      <c r="S179" s="19">
        <f t="shared" si="18"/>
        <v>0</v>
      </c>
    </row>
    <row r="180" spans="1:19" x14ac:dyDescent="0.25">
      <c r="A180" s="26">
        <f>Wellpath!E180</f>
        <v>5310</v>
      </c>
      <c r="B180" s="22">
        <v>0</v>
      </c>
      <c r="C180" s="22">
        <v>0</v>
      </c>
      <c r="D180" s="22">
        <f>IF(ABS(Wellpath!$L180)&lt;VerticalInc,"SING",((TAN((PI()/ 2) - Wellpath!$L180)) - TAN(Dip) * COS(Wellpath!$O180)) / GField)</f>
        <v>-4.3732086236462429E-2</v>
      </c>
      <c r="E180" s="20">
        <f>IF(D180="SING",(Wellpath!K181-Wellpath!K179)/2*Model!$W$8*(-SIN(Wellpath!M180)) / GField,Model!$W$8*((drdp!B180+drdp!K180)*'ABXY-TI2S'!$B180+(drdp!E180+drdp!N180)*'ABXY-TI2S'!$C180+(drdp!H180+drdp!Q180)*'ABXY-TI2S'!$D180))</f>
        <v>5.0066259616110094E-3</v>
      </c>
      <c r="F180" s="20">
        <f>IF(D180="SING",(Wellpath!K181-Wellpath!K179)/2*Model!$W$8*(COS(Wellpath!$M180) / GField),Model!$W$8*((drdp!C180+drdp!L180)*'ABXY-TI2S'!$B180+(drdp!F180+drdp!O180)*'ABXY-TI2S'!$C180+(drdp!I180+drdp!R180)*'ABXY-TI2S'!$D180))</f>
        <v>-1.3415213832183631E-3</v>
      </c>
      <c r="G180" s="20">
        <f>IF(D180="SING",0,Model!$W$8*((drdp!D180+drdp!M180)*'ABXY-TI2S'!$B180+(drdp!G180+drdp!P180)*'ABXY-TI2S'!$C180+(drdp!J180+drdp!S180)*'ABXY-TI2S'!$D180))</f>
        <v>0</v>
      </c>
      <c r="H180" s="18">
        <f>IF(D180="SING",(Wellpath!K180-Wellpath!K179)/2*Model!$W$8*(-SIN(Wellpath!$M180) / GField),Model!$W$8*((drdp!B180)*'ABXY-TI2S'!$B180+(drdp!E180)*'ABXY-TI2S'!$C180+(drdp!H180)*'ABXY-TI2S'!$D180))</f>
        <v>2.5033129808055047E-3</v>
      </c>
      <c r="I180" s="18">
        <f>IF(D180="SING",(Wellpath!K180-Wellpath!K179)/2*Model!$W$8*(COS(Wellpath!$M180) / GField),Model!$W$8*((drdp!C180)*'ABXY-TI2S'!$B180+(drdp!F180)*'ABXY-TI2S'!$C180+(drdp!I180)*'ABXY-TI2S'!$D180))</f>
        <v>-6.7076069160918155E-4</v>
      </c>
      <c r="J180" s="18">
        <f>IF(D180="SING",0,Model!$W$8*((drdp!D180)*'ABXY-TI2S'!$B180+(drdp!G180)*'ABXY-TI2S'!$C180+(drdp!J180)*'ABXY-TI2S'!$D180))</f>
        <v>0</v>
      </c>
      <c r="K180" s="21">
        <f>SUM(E$3:E179)+H180</f>
        <v>-0.15968004721432846</v>
      </c>
      <c r="L180" s="21">
        <f>SUM(F$3:F179)+I180</f>
        <v>0.5322499219278507</v>
      </c>
      <c r="M180" s="21">
        <f>SUM(G$3:G179)+J180</f>
        <v>0</v>
      </c>
      <c r="N180" s="19">
        <f t="shared" si="13"/>
        <v>2.5497717478370166E-2</v>
      </c>
      <c r="O180" s="19">
        <f t="shared" si="14"/>
        <v>0.28328997939220318</v>
      </c>
      <c r="P180" s="19">
        <f t="shared" si="15"/>
        <v>0</v>
      </c>
      <c r="Q180" s="19">
        <f t="shared" si="16"/>
        <v>-8.498969266326184E-2</v>
      </c>
      <c r="R180" s="19">
        <f t="shared" si="17"/>
        <v>0</v>
      </c>
      <c r="S180" s="19">
        <f t="shared" si="18"/>
        <v>0</v>
      </c>
    </row>
    <row r="181" spans="1:19" x14ac:dyDescent="0.25">
      <c r="A181" s="26">
        <f>Wellpath!E181</f>
        <v>5340</v>
      </c>
      <c r="B181" s="22">
        <v>0</v>
      </c>
      <c r="C181" s="22">
        <v>0</v>
      </c>
      <c r="D181" s="22">
        <f>IF(ABS(Wellpath!$L181)&lt;VerticalInc,"SING",((TAN((PI()/ 2) - Wellpath!$L181)) - TAN(Dip) * COS(Wellpath!$O181)) / GField)</f>
        <v>-4.9165155129393234E-2</v>
      </c>
      <c r="E181" s="20">
        <f>IF(D181="SING",(Wellpath!K182-Wellpath!K180)/2*Model!$W$8*(-SIN(Wellpath!M181)) / GField,Model!$W$8*((drdp!B181+drdp!K181)*'ABXY-TI2S'!$B181+(drdp!E181+drdp!N181)*'ABXY-TI2S'!$C181+(drdp!H181+drdp!Q181)*'ABXY-TI2S'!$D181))</f>
        <v>5.6675686187611773E-3</v>
      </c>
      <c r="F181" s="20">
        <f>IF(D181="SING",(Wellpath!K182-Wellpath!K180)/2*Model!$W$8*(COS(Wellpath!$M181) / GField),Model!$W$8*((drdp!C181+drdp!L181)*'ABXY-TI2S'!$B181+(drdp!F181+drdp!O181)*'ABXY-TI2S'!$C181+(drdp!I181+drdp!R181)*'ABXY-TI2S'!$D181))</f>
        <v>-1.5186204344450308E-3</v>
      </c>
      <c r="G181" s="20">
        <f>IF(D181="SING",0,Model!$W$8*((drdp!D181+drdp!M181)*'ABXY-TI2S'!$B181+(drdp!G181+drdp!P181)*'ABXY-TI2S'!$C181+(drdp!J181+drdp!S181)*'ABXY-TI2S'!$D181))</f>
        <v>0</v>
      </c>
      <c r="H181" s="18">
        <f>IF(D181="SING",(Wellpath!K181-Wellpath!K180)/2*Model!$W$8*(-SIN(Wellpath!$M181) / GField),Model!$W$8*((drdp!B181)*'ABXY-TI2S'!$B181+(drdp!E181)*'ABXY-TI2S'!$C181+(drdp!H181)*'ABXY-TI2S'!$D181))</f>
        <v>2.8337843093805886E-3</v>
      </c>
      <c r="I181" s="18">
        <f>IF(D181="SING",(Wellpath!K181-Wellpath!K180)/2*Model!$W$8*(COS(Wellpath!$M181) / GField),Model!$W$8*((drdp!C181)*'ABXY-TI2S'!$B181+(drdp!F181)*'ABXY-TI2S'!$C181+(drdp!I181)*'ABXY-TI2S'!$D181))</f>
        <v>-7.5931021722251539E-4</v>
      </c>
      <c r="J181" s="18">
        <f>IF(D181="SING",0,Model!$W$8*((drdp!D181)*'ABXY-TI2S'!$B181+(drdp!G181)*'ABXY-TI2S'!$C181+(drdp!J181)*'ABXY-TI2S'!$D181))</f>
        <v>0</v>
      </c>
      <c r="K181" s="21">
        <f>SUM(E$3:E180)+H181</f>
        <v>-0.15434294992414238</v>
      </c>
      <c r="L181" s="21">
        <f>SUM(F$3:F180)+I181</f>
        <v>0.53081985101901896</v>
      </c>
      <c r="M181" s="21">
        <f>SUM(G$3:G180)+J181</f>
        <v>0</v>
      </c>
      <c r="N181" s="19">
        <f t="shared" si="13"/>
        <v>2.3821746191286321E-2</v>
      </c>
      <c r="O181" s="19">
        <f t="shared" si="14"/>
        <v>0.28176971423585351</v>
      </c>
      <c r="P181" s="19">
        <f t="shared" si="15"/>
        <v>0</v>
      </c>
      <c r="Q181" s="19">
        <f t="shared" si="16"/>
        <v>-8.192830168456916E-2</v>
      </c>
      <c r="R181" s="19">
        <f t="shared" si="17"/>
        <v>0</v>
      </c>
      <c r="S181" s="19">
        <f t="shared" si="18"/>
        <v>0</v>
      </c>
    </row>
    <row r="182" spans="1:19" x14ac:dyDescent="0.25">
      <c r="A182" s="26">
        <f>Wellpath!E182</f>
        <v>5370</v>
      </c>
      <c r="B182" s="22">
        <v>0</v>
      </c>
      <c r="C182" s="22">
        <v>0</v>
      </c>
      <c r="D182" s="22">
        <f>IF(ABS(Wellpath!$L182)&lt;VerticalInc,"SING",((TAN((PI()/ 2) - Wellpath!$L182)) - TAN(Dip) * COS(Wellpath!$O182)) / GField)</f>
        <v>-5.4538698182590301E-2</v>
      </c>
      <c r="E182" s="20">
        <f>IF(D182="SING",(Wellpath!K183-Wellpath!K181)/2*Model!$W$8*(-SIN(Wellpath!M182)) / GField,Model!$W$8*((drdp!B182+drdp!K182)*'ABXY-TI2S'!$B182+(drdp!E182+drdp!N182)*'ABXY-TI2S'!$C182+(drdp!H182+drdp!Q182)*'ABXY-TI2S'!$D182))</f>
        <v>6.3129768642751815E-3</v>
      </c>
      <c r="F182" s="20">
        <f>IF(D182="SING",(Wellpath!K183-Wellpath!K181)/2*Model!$W$8*(COS(Wellpath!$M182) / GField),Model!$W$8*((drdp!C182+drdp!L182)*'ABXY-TI2S'!$B182+(drdp!F182+drdp!O182)*'ABXY-TI2S'!$C182+(drdp!I182+drdp!R182)*'ABXY-TI2S'!$D182))</f>
        <v>-1.691557052618896E-3</v>
      </c>
      <c r="G182" s="20">
        <f>IF(D182="SING",0,Model!$W$8*((drdp!D182+drdp!M182)*'ABXY-TI2S'!$B182+(drdp!G182+drdp!P182)*'ABXY-TI2S'!$C182+(drdp!J182+drdp!S182)*'ABXY-TI2S'!$D182))</f>
        <v>0</v>
      </c>
      <c r="H182" s="18">
        <f>IF(D182="SING",(Wellpath!K182-Wellpath!K181)/2*Model!$W$8*(-SIN(Wellpath!$M182) / GField),Model!$W$8*((drdp!B182)*'ABXY-TI2S'!$B182+(drdp!E182)*'ABXY-TI2S'!$C182+(drdp!H182)*'ABXY-TI2S'!$D182))</f>
        <v>3.1564884321375907E-3</v>
      </c>
      <c r="I182" s="18">
        <f>IF(D182="SING",(Wellpath!K182-Wellpath!K181)/2*Model!$W$8*(COS(Wellpath!$M182) / GField),Model!$W$8*((drdp!C182)*'ABXY-TI2S'!$B182+(drdp!F182)*'ABXY-TI2S'!$C182+(drdp!I182)*'ABXY-TI2S'!$D182))</f>
        <v>-8.45778526309448E-4</v>
      </c>
      <c r="J182" s="18">
        <f>IF(D182="SING",0,Model!$W$8*((drdp!D182)*'ABXY-TI2S'!$B182+(drdp!G182)*'ABXY-TI2S'!$C182+(drdp!J182)*'ABXY-TI2S'!$D182))</f>
        <v>0</v>
      </c>
      <c r="K182" s="21">
        <f>SUM(E$3:E181)+H182</f>
        <v>-0.14835267718262421</v>
      </c>
      <c r="L182" s="21">
        <f>SUM(F$3:F181)+I182</f>
        <v>0.52921476227548703</v>
      </c>
      <c r="M182" s="21">
        <f>SUM(G$3:G181)+J182</f>
        <v>0</v>
      </c>
      <c r="N182" s="19">
        <f t="shared" si="13"/>
        <v>2.2008516827251908E-2</v>
      </c>
      <c r="O182" s="19">
        <f t="shared" si="14"/>
        <v>0.28006826461030027</v>
      </c>
      <c r="P182" s="19">
        <f t="shared" si="15"/>
        <v>0</v>
      </c>
      <c r="Q182" s="19">
        <f t="shared" si="16"/>
        <v>-7.8510426788134538E-2</v>
      </c>
      <c r="R182" s="19">
        <f t="shared" si="17"/>
        <v>0</v>
      </c>
      <c r="S182" s="19">
        <f t="shared" si="18"/>
        <v>0</v>
      </c>
    </row>
    <row r="183" spans="1:19" x14ac:dyDescent="0.25">
      <c r="A183" s="26">
        <f>Wellpath!E183</f>
        <v>5400</v>
      </c>
      <c r="B183" s="22">
        <v>0</v>
      </c>
      <c r="C183" s="22">
        <v>0</v>
      </c>
      <c r="D183" s="22">
        <f>IF(ABS(Wellpath!$L183)&lt;VerticalInc,"SING",((TAN((PI()/ 2) - Wellpath!$L183)) - TAN(Dip) * COS(Wellpath!$O183)) / GField)</f>
        <v>-5.9882804404698904E-2</v>
      </c>
      <c r="E183" s="20">
        <f>IF(D183="SING",(Wellpath!K184-Wellpath!K182)/2*Model!$W$8*(-SIN(Wellpath!M183)) / GField,Model!$W$8*((drdp!B183+drdp!K183)*'ABXY-TI2S'!$B183+(drdp!E183+drdp!N183)*'ABXY-TI2S'!$C183+(drdp!H183+drdp!Q183)*'ABXY-TI2S'!$D183))</f>
        <v>6.9410816790138538E-3</v>
      </c>
      <c r="F183" s="20">
        <f>IF(D183="SING",(Wellpath!K184-Wellpath!K182)/2*Model!$W$8*(COS(Wellpath!$M183) / GField),Model!$W$8*((drdp!C183+drdp!L183)*'ABXY-TI2S'!$B183+(drdp!F183+drdp!O183)*'ABXY-TI2S'!$C183+(drdp!I183+drdp!R183)*'ABXY-TI2S'!$D183))</f>
        <v>-1.8598572304902232E-3</v>
      </c>
      <c r="G183" s="20">
        <f>IF(D183="SING",0,Model!$W$8*((drdp!D183+drdp!M183)*'ABXY-TI2S'!$B183+(drdp!G183+drdp!P183)*'ABXY-TI2S'!$C183+(drdp!J183+drdp!S183)*'ABXY-TI2S'!$D183))</f>
        <v>0</v>
      </c>
      <c r="H183" s="18">
        <f>IF(D183="SING",(Wellpath!K183-Wellpath!K182)/2*Model!$W$8*(-SIN(Wellpath!$M183) / GField),Model!$W$8*((drdp!B183)*'ABXY-TI2S'!$B183+(drdp!E183)*'ABXY-TI2S'!$C183+(drdp!H183)*'ABXY-TI2S'!$D183))</f>
        <v>3.4705408395069269E-3</v>
      </c>
      <c r="I183" s="18">
        <f>IF(D183="SING",(Wellpath!K183-Wellpath!K182)/2*Model!$W$8*(COS(Wellpath!$M183) / GField),Model!$W$8*((drdp!C183)*'ABXY-TI2S'!$B183+(drdp!F183)*'ABXY-TI2S'!$C183+(drdp!I183)*'ABXY-TI2S'!$D183))</f>
        <v>-9.2992861524511159E-4</v>
      </c>
      <c r="J183" s="18">
        <f>IF(D183="SING",0,Model!$W$8*((drdp!D183)*'ABXY-TI2S'!$B183+(drdp!G183)*'ABXY-TI2S'!$C183+(drdp!J183)*'ABXY-TI2S'!$D183))</f>
        <v>0</v>
      </c>
      <c r="K183" s="21">
        <f>SUM(E$3:E182)+H183</f>
        <v>-0.14172564791097969</v>
      </c>
      <c r="L183" s="21">
        <f>SUM(F$3:F182)+I183</f>
        <v>0.52743905513393241</v>
      </c>
      <c r="M183" s="21">
        <f>SUM(G$3:G182)+J183</f>
        <v>0</v>
      </c>
      <c r="N183" s="19">
        <f t="shared" si="13"/>
        <v>2.0086159275786983E-2</v>
      </c>
      <c r="O183" s="19">
        <f t="shared" si="14"/>
        <v>0.27819195688057541</v>
      </c>
      <c r="P183" s="19">
        <f t="shared" si="15"/>
        <v>0</v>
      </c>
      <c r="Q183" s="19">
        <f t="shared" si="16"/>
        <v>-7.4751641822411508E-2</v>
      </c>
      <c r="R183" s="19">
        <f t="shared" si="17"/>
        <v>0</v>
      </c>
      <c r="S183" s="19">
        <f t="shared" si="18"/>
        <v>0</v>
      </c>
    </row>
    <row r="184" spans="1:19" x14ac:dyDescent="0.25">
      <c r="A184" s="26">
        <f>Wellpath!E184</f>
        <v>5430</v>
      </c>
      <c r="B184" s="22">
        <v>0</v>
      </c>
      <c r="C184" s="22">
        <v>0</v>
      </c>
      <c r="D184" s="22">
        <f>IF(ABS(Wellpath!$L184)&lt;VerticalInc,"SING",((TAN((PI()/ 2) - Wellpath!$L184)) - TAN(Dip) * COS(Wellpath!$O184)) / GField)</f>
        <v>-5.9882804404698904E-2</v>
      </c>
      <c r="E184" s="20">
        <f>IF(D184="SING",(Wellpath!K185-Wellpath!K183)/2*Model!$W$8*(-SIN(Wellpath!M184)) / GField,Model!$W$8*((drdp!B184+drdp!K184)*'ABXY-TI2S'!$B184+(drdp!E184+drdp!N184)*'ABXY-TI2S'!$C184+(drdp!H184+drdp!Q184)*'ABXY-TI2S'!$D184))</f>
        <v>6.9410816790138538E-3</v>
      </c>
      <c r="F184" s="20">
        <f>IF(D184="SING",(Wellpath!K185-Wellpath!K183)/2*Model!$W$8*(COS(Wellpath!$M184) / GField),Model!$W$8*((drdp!C184+drdp!L184)*'ABXY-TI2S'!$B184+(drdp!F184+drdp!O184)*'ABXY-TI2S'!$C184+(drdp!I184+drdp!R184)*'ABXY-TI2S'!$D184))</f>
        <v>-1.8598572304902232E-3</v>
      </c>
      <c r="G184" s="20">
        <f>IF(D184="SING",0,Model!$W$8*((drdp!D184+drdp!M184)*'ABXY-TI2S'!$B184+(drdp!G184+drdp!P184)*'ABXY-TI2S'!$C184+(drdp!J184+drdp!S184)*'ABXY-TI2S'!$D184))</f>
        <v>0</v>
      </c>
      <c r="H184" s="18">
        <f>IF(D184="SING",(Wellpath!K184-Wellpath!K183)/2*Model!$W$8*(-SIN(Wellpath!$M184) / GField),Model!$W$8*((drdp!B184)*'ABXY-TI2S'!$B184+(drdp!E184)*'ABXY-TI2S'!$C184+(drdp!H184)*'ABXY-TI2S'!$D184))</f>
        <v>3.4705408395069269E-3</v>
      </c>
      <c r="I184" s="18">
        <f>IF(D184="SING",(Wellpath!K184-Wellpath!K183)/2*Model!$W$8*(COS(Wellpath!$M184) / GField),Model!$W$8*((drdp!C184)*'ABXY-TI2S'!$B184+(drdp!F184)*'ABXY-TI2S'!$C184+(drdp!I184)*'ABXY-TI2S'!$D184))</f>
        <v>-9.2992861524511159E-4</v>
      </c>
      <c r="J184" s="18">
        <f>IF(D184="SING",0,Model!$W$8*((drdp!D184)*'ABXY-TI2S'!$B184+(drdp!G184)*'ABXY-TI2S'!$C184+(drdp!J184)*'ABXY-TI2S'!$D184))</f>
        <v>0</v>
      </c>
      <c r="K184" s="21">
        <f>SUM(E$3:E183)+H184</f>
        <v>-0.13478456623196583</v>
      </c>
      <c r="L184" s="21">
        <f>SUM(F$3:F183)+I184</f>
        <v>0.52557919790344221</v>
      </c>
      <c r="M184" s="21">
        <f>SUM(G$3:G183)+J184</f>
        <v>0</v>
      </c>
      <c r="N184" s="19">
        <f t="shared" si="13"/>
        <v>1.8166879294339182E-2</v>
      </c>
      <c r="O184" s="19">
        <f t="shared" si="14"/>
        <v>0.27623349326882568</v>
      </c>
      <c r="P184" s="19">
        <f t="shared" si="15"/>
        <v>0</v>
      </c>
      <c r="Q184" s="19">
        <f t="shared" si="16"/>
        <v>-7.0839964209959985E-2</v>
      </c>
      <c r="R184" s="19">
        <f t="shared" si="17"/>
        <v>0</v>
      </c>
      <c r="S184" s="19">
        <f t="shared" si="18"/>
        <v>0</v>
      </c>
    </row>
    <row r="185" spans="1:19" x14ac:dyDescent="0.25">
      <c r="A185" s="26">
        <f>Wellpath!E185</f>
        <v>5460</v>
      </c>
      <c r="B185" s="22">
        <v>0</v>
      </c>
      <c r="C185" s="22">
        <v>0</v>
      </c>
      <c r="D185" s="22">
        <f>IF(ABS(Wellpath!$L185)&lt;VerticalInc,"SING",((TAN((PI()/ 2) - Wellpath!$L185)) - TAN(Dip) * COS(Wellpath!$O185)) / GField)</f>
        <v>-5.9882804404698904E-2</v>
      </c>
      <c r="E185" s="20">
        <f>IF(D185="SING",(Wellpath!K186-Wellpath!K184)/2*Model!$W$8*(-SIN(Wellpath!M185)) / GField,Model!$W$8*((drdp!B185+drdp!K185)*'ABXY-TI2S'!$B185+(drdp!E185+drdp!N185)*'ABXY-TI2S'!$C185+(drdp!H185+drdp!Q185)*'ABXY-TI2S'!$D185))</f>
        <v>6.9410816790138538E-3</v>
      </c>
      <c r="F185" s="20">
        <f>IF(D185="SING",(Wellpath!K186-Wellpath!K184)/2*Model!$W$8*(COS(Wellpath!$M185) / GField),Model!$W$8*((drdp!C185+drdp!L185)*'ABXY-TI2S'!$B185+(drdp!F185+drdp!O185)*'ABXY-TI2S'!$C185+(drdp!I185+drdp!R185)*'ABXY-TI2S'!$D185))</f>
        <v>-1.8598572304902232E-3</v>
      </c>
      <c r="G185" s="20">
        <f>IF(D185="SING",0,Model!$W$8*((drdp!D185+drdp!M185)*'ABXY-TI2S'!$B185+(drdp!G185+drdp!P185)*'ABXY-TI2S'!$C185+(drdp!J185+drdp!S185)*'ABXY-TI2S'!$D185))</f>
        <v>0</v>
      </c>
      <c r="H185" s="18">
        <f>IF(D185="SING",(Wellpath!K185-Wellpath!K184)/2*Model!$W$8*(-SIN(Wellpath!$M185) / GField),Model!$W$8*((drdp!B185)*'ABXY-TI2S'!$B185+(drdp!E185)*'ABXY-TI2S'!$C185+(drdp!H185)*'ABXY-TI2S'!$D185))</f>
        <v>3.4705408395069269E-3</v>
      </c>
      <c r="I185" s="18">
        <f>IF(D185="SING",(Wellpath!K185-Wellpath!K184)/2*Model!$W$8*(COS(Wellpath!$M185) / GField),Model!$W$8*((drdp!C185)*'ABXY-TI2S'!$B185+(drdp!F185)*'ABXY-TI2S'!$C185+(drdp!I185)*'ABXY-TI2S'!$D185))</f>
        <v>-9.2992861524511159E-4</v>
      </c>
      <c r="J185" s="18">
        <f>IF(D185="SING",0,Model!$W$8*((drdp!D185)*'ABXY-TI2S'!$B185+(drdp!G185)*'ABXY-TI2S'!$C185+(drdp!J185)*'ABXY-TI2S'!$D185))</f>
        <v>0</v>
      </c>
      <c r="K185" s="21">
        <f>SUM(E$3:E184)+H185</f>
        <v>-0.12784348455295197</v>
      </c>
      <c r="L185" s="21">
        <f>SUM(F$3:F184)+I185</f>
        <v>0.52371934067295201</v>
      </c>
      <c r="M185" s="21">
        <f>SUM(G$3:G184)+J185</f>
        <v>0</v>
      </c>
      <c r="N185" s="19">
        <f t="shared" si="13"/>
        <v>1.634395654264087E-2</v>
      </c>
      <c r="O185" s="19">
        <f t="shared" si="14"/>
        <v>0.27428194779491155</v>
      </c>
      <c r="P185" s="19">
        <f t="shared" si="15"/>
        <v>0</v>
      </c>
      <c r="Q185" s="19">
        <f t="shared" si="16"/>
        <v>-6.6954105439404735E-2</v>
      </c>
      <c r="R185" s="19">
        <f t="shared" si="17"/>
        <v>0</v>
      </c>
      <c r="S185" s="19">
        <f t="shared" si="18"/>
        <v>0</v>
      </c>
    </row>
    <row r="186" spans="1:19" x14ac:dyDescent="0.25">
      <c r="A186" s="26">
        <f>Wellpath!E186</f>
        <v>5490</v>
      </c>
      <c r="B186" s="22">
        <v>0</v>
      </c>
      <c r="C186" s="22">
        <v>0</v>
      </c>
      <c r="D186" s="22">
        <f>IF(ABS(Wellpath!$L186)&lt;VerticalInc,"SING",((TAN((PI()/ 2) - Wellpath!$L186)) - TAN(Dip) * COS(Wellpath!$O186)) / GField)</f>
        <v>-5.9882804404698904E-2</v>
      </c>
      <c r="E186" s="20">
        <f>IF(D186="SING",(Wellpath!K187-Wellpath!K185)/2*Model!$W$8*(-SIN(Wellpath!M186)) / GField,Model!$W$8*((drdp!B186+drdp!K186)*'ABXY-TI2S'!$B186+(drdp!E186+drdp!N186)*'ABXY-TI2S'!$C186+(drdp!H186+drdp!Q186)*'ABXY-TI2S'!$D186))</f>
        <v>6.9410816790138538E-3</v>
      </c>
      <c r="F186" s="20">
        <f>IF(D186="SING",(Wellpath!K187-Wellpath!K185)/2*Model!$W$8*(COS(Wellpath!$M186) / GField),Model!$W$8*((drdp!C186+drdp!L186)*'ABXY-TI2S'!$B186+(drdp!F186+drdp!O186)*'ABXY-TI2S'!$C186+(drdp!I186+drdp!R186)*'ABXY-TI2S'!$D186))</f>
        <v>-1.8598572304902232E-3</v>
      </c>
      <c r="G186" s="20">
        <f>IF(D186="SING",0,Model!$W$8*((drdp!D186+drdp!M186)*'ABXY-TI2S'!$B186+(drdp!G186+drdp!P186)*'ABXY-TI2S'!$C186+(drdp!J186+drdp!S186)*'ABXY-TI2S'!$D186))</f>
        <v>0</v>
      </c>
      <c r="H186" s="18">
        <f>IF(D186="SING",(Wellpath!K186-Wellpath!K185)/2*Model!$W$8*(-SIN(Wellpath!$M186) / GField),Model!$W$8*((drdp!B186)*'ABXY-TI2S'!$B186+(drdp!E186)*'ABXY-TI2S'!$C186+(drdp!H186)*'ABXY-TI2S'!$D186))</f>
        <v>3.4705408395069269E-3</v>
      </c>
      <c r="I186" s="18">
        <f>IF(D186="SING",(Wellpath!K186-Wellpath!K185)/2*Model!$W$8*(COS(Wellpath!$M186) / GField),Model!$W$8*((drdp!C186)*'ABXY-TI2S'!$B186+(drdp!F186)*'ABXY-TI2S'!$C186+(drdp!I186)*'ABXY-TI2S'!$D186))</f>
        <v>-9.2992861524511159E-4</v>
      </c>
      <c r="J186" s="18">
        <f>IF(D186="SING",0,Model!$W$8*((drdp!D186)*'ABXY-TI2S'!$B186+(drdp!G186)*'ABXY-TI2S'!$C186+(drdp!J186)*'ABXY-TI2S'!$D186))</f>
        <v>0</v>
      </c>
      <c r="K186" s="21">
        <f>SUM(E$3:E185)+H186</f>
        <v>-0.12090240287393811</v>
      </c>
      <c r="L186" s="21">
        <f>SUM(F$3:F185)+I186</f>
        <v>0.5218594834424618</v>
      </c>
      <c r="M186" s="21">
        <f>SUM(G$3:G185)+J186</f>
        <v>0</v>
      </c>
      <c r="N186" s="19">
        <f t="shared" si="13"/>
        <v>1.4617391020692037E-2</v>
      </c>
      <c r="O186" s="19">
        <f t="shared" si="14"/>
        <v>0.27233732045883308</v>
      </c>
      <c r="P186" s="19">
        <f t="shared" si="15"/>
        <v>0</v>
      </c>
      <c r="Q186" s="19">
        <f t="shared" si="16"/>
        <v>-6.3094065510745756E-2</v>
      </c>
      <c r="R186" s="19">
        <f t="shared" si="17"/>
        <v>0</v>
      </c>
      <c r="S186" s="19">
        <f t="shared" si="18"/>
        <v>0</v>
      </c>
    </row>
    <row r="187" spans="1:19" x14ac:dyDescent="0.25">
      <c r="A187" s="26">
        <f>Wellpath!E187</f>
        <v>5520</v>
      </c>
      <c r="B187" s="22">
        <v>0</v>
      </c>
      <c r="C187" s="22">
        <v>0</v>
      </c>
      <c r="D187" s="22">
        <f>IF(ABS(Wellpath!$L187)&lt;VerticalInc,"SING",((TAN((PI()/ 2) - Wellpath!$L187)) - TAN(Dip) * COS(Wellpath!$O187)) / GField)</f>
        <v>-5.9882804404698904E-2</v>
      </c>
      <c r="E187" s="20">
        <f>IF(D187="SING",(Wellpath!K188-Wellpath!K186)/2*Model!$W$8*(-SIN(Wellpath!M187)) / GField,Model!$W$8*((drdp!B187+drdp!K187)*'ABXY-TI2S'!$B187+(drdp!E187+drdp!N187)*'ABXY-TI2S'!$C187+(drdp!H187+drdp!Q187)*'ABXY-TI2S'!$D187))</f>
        <v>6.9410816790138538E-3</v>
      </c>
      <c r="F187" s="20">
        <f>IF(D187="SING",(Wellpath!K188-Wellpath!K186)/2*Model!$W$8*(COS(Wellpath!$M187) / GField),Model!$W$8*((drdp!C187+drdp!L187)*'ABXY-TI2S'!$B187+(drdp!F187+drdp!O187)*'ABXY-TI2S'!$C187+(drdp!I187+drdp!R187)*'ABXY-TI2S'!$D187))</f>
        <v>-1.8598572304902232E-3</v>
      </c>
      <c r="G187" s="20">
        <f>IF(D187="SING",0,Model!$W$8*((drdp!D187+drdp!M187)*'ABXY-TI2S'!$B187+(drdp!G187+drdp!P187)*'ABXY-TI2S'!$C187+(drdp!J187+drdp!S187)*'ABXY-TI2S'!$D187))</f>
        <v>0</v>
      </c>
      <c r="H187" s="18">
        <f>IF(D187="SING",(Wellpath!K187-Wellpath!K186)/2*Model!$W$8*(-SIN(Wellpath!$M187) / GField),Model!$W$8*((drdp!B187)*'ABXY-TI2S'!$B187+(drdp!E187)*'ABXY-TI2S'!$C187+(drdp!H187)*'ABXY-TI2S'!$D187))</f>
        <v>3.4705408395069269E-3</v>
      </c>
      <c r="I187" s="18">
        <f>IF(D187="SING",(Wellpath!K187-Wellpath!K186)/2*Model!$W$8*(COS(Wellpath!$M187) / GField),Model!$W$8*((drdp!C187)*'ABXY-TI2S'!$B187+(drdp!F187)*'ABXY-TI2S'!$C187+(drdp!I187)*'ABXY-TI2S'!$D187))</f>
        <v>-9.2992861524511159E-4</v>
      </c>
      <c r="J187" s="18">
        <f>IF(D187="SING",0,Model!$W$8*((drdp!D187)*'ABXY-TI2S'!$B187+(drdp!G187)*'ABXY-TI2S'!$C187+(drdp!J187)*'ABXY-TI2S'!$D187))</f>
        <v>0</v>
      </c>
      <c r="K187" s="21">
        <f>SUM(E$3:E186)+H187</f>
        <v>-0.11396132119492425</v>
      </c>
      <c r="L187" s="21">
        <f>SUM(F$3:F186)+I187</f>
        <v>0.5199996262119716</v>
      </c>
      <c r="M187" s="21">
        <f>SUM(G$3:G186)+J187</f>
        <v>0</v>
      </c>
      <c r="N187" s="19">
        <f t="shared" si="13"/>
        <v>1.2987182728492691E-2</v>
      </c>
      <c r="O187" s="19">
        <f t="shared" si="14"/>
        <v>0.2703996112605902</v>
      </c>
      <c r="P187" s="19">
        <f t="shared" si="15"/>
        <v>0</v>
      </c>
      <c r="Q187" s="19">
        <f t="shared" si="16"/>
        <v>-5.9259844423983042E-2</v>
      </c>
      <c r="R187" s="19">
        <f t="shared" si="17"/>
        <v>0</v>
      </c>
      <c r="S187" s="19">
        <f t="shared" si="18"/>
        <v>0</v>
      </c>
    </row>
    <row r="188" spans="1:19" x14ac:dyDescent="0.25">
      <c r="A188" s="26">
        <f>Wellpath!E188</f>
        <v>5550</v>
      </c>
      <c r="B188" s="22">
        <v>0</v>
      </c>
      <c r="C188" s="22">
        <v>0</v>
      </c>
      <c r="D188" s="22">
        <f>IF(ABS(Wellpath!$L188)&lt;VerticalInc,"SING",((TAN((PI()/ 2) - Wellpath!$L188)) - TAN(Dip) * COS(Wellpath!$O188)) / GField)</f>
        <v>-5.9882804404698904E-2</v>
      </c>
      <c r="E188" s="20">
        <f>IF(D188="SING",(Wellpath!K189-Wellpath!K187)/2*Model!$W$8*(-SIN(Wellpath!M188)) / GField,Model!$W$8*((drdp!B188+drdp!K188)*'ABXY-TI2S'!$B188+(drdp!E188+drdp!N188)*'ABXY-TI2S'!$C188+(drdp!H188+drdp!Q188)*'ABXY-TI2S'!$D188))</f>
        <v>6.9410816790138538E-3</v>
      </c>
      <c r="F188" s="20">
        <f>IF(D188="SING",(Wellpath!K189-Wellpath!K187)/2*Model!$W$8*(COS(Wellpath!$M188) / GField),Model!$W$8*((drdp!C188+drdp!L188)*'ABXY-TI2S'!$B188+(drdp!F188+drdp!O188)*'ABXY-TI2S'!$C188+(drdp!I188+drdp!R188)*'ABXY-TI2S'!$D188))</f>
        <v>-1.8598572304902232E-3</v>
      </c>
      <c r="G188" s="20">
        <f>IF(D188="SING",0,Model!$W$8*((drdp!D188+drdp!M188)*'ABXY-TI2S'!$B188+(drdp!G188+drdp!P188)*'ABXY-TI2S'!$C188+(drdp!J188+drdp!S188)*'ABXY-TI2S'!$D188))</f>
        <v>0</v>
      </c>
      <c r="H188" s="18">
        <f>IF(D188="SING",(Wellpath!K188-Wellpath!K187)/2*Model!$W$8*(-SIN(Wellpath!$M188) / GField),Model!$W$8*((drdp!B188)*'ABXY-TI2S'!$B188+(drdp!E188)*'ABXY-TI2S'!$C188+(drdp!H188)*'ABXY-TI2S'!$D188))</f>
        <v>3.4705408395069269E-3</v>
      </c>
      <c r="I188" s="18">
        <f>IF(D188="SING",(Wellpath!K188-Wellpath!K187)/2*Model!$W$8*(COS(Wellpath!$M188) / GField),Model!$W$8*((drdp!C188)*'ABXY-TI2S'!$B188+(drdp!F188)*'ABXY-TI2S'!$C188+(drdp!I188)*'ABXY-TI2S'!$D188))</f>
        <v>-9.2992861524511159E-4</v>
      </c>
      <c r="J188" s="18">
        <f>IF(D188="SING",0,Model!$W$8*((drdp!D188)*'ABXY-TI2S'!$B188+(drdp!G188)*'ABXY-TI2S'!$C188+(drdp!J188)*'ABXY-TI2S'!$D188))</f>
        <v>0</v>
      </c>
      <c r="K188" s="21">
        <f>SUM(E$3:E187)+H188</f>
        <v>-0.10702023951591039</v>
      </c>
      <c r="L188" s="21">
        <f>SUM(F$3:F187)+I188</f>
        <v>0.5181397689814814</v>
      </c>
      <c r="M188" s="21">
        <f>SUM(G$3:G187)+J188</f>
        <v>0</v>
      </c>
      <c r="N188" s="19">
        <f t="shared" si="13"/>
        <v>1.1453331666042827E-2</v>
      </c>
      <c r="O188" s="19">
        <f t="shared" si="14"/>
        <v>0.26846882020018292</v>
      </c>
      <c r="P188" s="19">
        <f t="shared" si="15"/>
        <v>0</v>
      </c>
      <c r="Q188" s="19">
        <f t="shared" si="16"/>
        <v>-5.5451442179116614E-2</v>
      </c>
      <c r="R188" s="19">
        <f t="shared" si="17"/>
        <v>0</v>
      </c>
      <c r="S188" s="19">
        <f t="shared" si="18"/>
        <v>0</v>
      </c>
    </row>
    <row r="189" spans="1:19" x14ac:dyDescent="0.25">
      <c r="A189" s="26">
        <f>Wellpath!E189</f>
        <v>5580</v>
      </c>
      <c r="B189" s="22">
        <v>0</v>
      </c>
      <c r="C189" s="22">
        <v>0</v>
      </c>
      <c r="D189" s="22">
        <f>IF(ABS(Wellpath!$L189)&lt;VerticalInc,"SING",((TAN((PI()/ 2) - Wellpath!$L189)) - TAN(Dip) * COS(Wellpath!$O189)) / GField)</f>
        <v>-5.9882804404698904E-2</v>
      </c>
      <c r="E189" s="20">
        <f>IF(D189="SING",(Wellpath!K190-Wellpath!K188)/2*Model!$W$8*(-SIN(Wellpath!M189)) / GField,Model!$W$8*((drdp!B189+drdp!K189)*'ABXY-TI2S'!$B189+(drdp!E189+drdp!N189)*'ABXY-TI2S'!$C189+(drdp!H189+drdp!Q189)*'ABXY-TI2S'!$D189))</f>
        <v>6.9410816790138538E-3</v>
      </c>
      <c r="F189" s="20">
        <f>IF(D189="SING",(Wellpath!K190-Wellpath!K188)/2*Model!$W$8*(COS(Wellpath!$M189) / GField),Model!$W$8*((drdp!C189+drdp!L189)*'ABXY-TI2S'!$B189+(drdp!F189+drdp!O189)*'ABXY-TI2S'!$C189+(drdp!I189+drdp!R189)*'ABXY-TI2S'!$D189))</f>
        <v>-1.8598572304902232E-3</v>
      </c>
      <c r="G189" s="20">
        <f>IF(D189="SING",0,Model!$W$8*((drdp!D189+drdp!M189)*'ABXY-TI2S'!$B189+(drdp!G189+drdp!P189)*'ABXY-TI2S'!$C189+(drdp!J189+drdp!S189)*'ABXY-TI2S'!$D189))</f>
        <v>0</v>
      </c>
      <c r="H189" s="18">
        <f>IF(D189="SING",(Wellpath!K189-Wellpath!K188)/2*Model!$W$8*(-SIN(Wellpath!$M189) / GField),Model!$W$8*((drdp!B189)*'ABXY-TI2S'!$B189+(drdp!E189)*'ABXY-TI2S'!$C189+(drdp!H189)*'ABXY-TI2S'!$D189))</f>
        <v>3.4705408395069269E-3</v>
      </c>
      <c r="I189" s="18">
        <f>IF(D189="SING",(Wellpath!K189-Wellpath!K188)/2*Model!$W$8*(COS(Wellpath!$M189) / GField),Model!$W$8*((drdp!C189)*'ABXY-TI2S'!$B189+(drdp!F189)*'ABXY-TI2S'!$C189+(drdp!I189)*'ABXY-TI2S'!$D189))</f>
        <v>-9.2992861524511159E-4</v>
      </c>
      <c r="J189" s="18">
        <f>IF(D189="SING",0,Model!$W$8*((drdp!D189)*'ABXY-TI2S'!$B189+(drdp!G189)*'ABXY-TI2S'!$C189+(drdp!J189)*'ABXY-TI2S'!$D189))</f>
        <v>0</v>
      </c>
      <c r="K189" s="21">
        <f>SUM(E$3:E188)+H189</f>
        <v>-0.10007915783689653</v>
      </c>
      <c r="L189" s="21">
        <f>SUM(F$3:F188)+I189</f>
        <v>0.51627991175099119</v>
      </c>
      <c r="M189" s="21">
        <f>SUM(G$3:G188)+J189</f>
        <v>0</v>
      </c>
      <c r="N189" s="19">
        <f t="shared" si="13"/>
        <v>1.0015837833342447E-2</v>
      </c>
      <c r="O189" s="19">
        <f t="shared" si="14"/>
        <v>0.26654494727761124</v>
      </c>
      <c r="P189" s="19">
        <f t="shared" si="15"/>
        <v>0</v>
      </c>
      <c r="Q189" s="19">
        <f t="shared" si="16"/>
        <v>-5.1668858776146458E-2</v>
      </c>
      <c r="R189" s="19">
        <f t="shared" si="17"/>
        <v>0</v>
      </c>
      <c r="S189" s="19">
        <f t="shared" si="18"/>
        <v>0</v>
      </c>
    </row>
    <row r="190" spans="1:19" x14ac:dyDescent="0.25">
      <c r="A190" s="26">
        <f>Wellpath!E190</f>
        <v>5610</v>
      </c>
      <c r="B190" s="22">
        <v>0</v>
      </c>
      <c r="C190" s="22">
        <v>0</v>
      </c>
      <c r="D190" s="22">
        <f>IF(ABS(Wellpath!$L190)&lt;VerticalInc,"SING",((TAN((PI()/ 2) - Wellpath!$L190)) - TAN(Dip) * COS(Wellpath!$O190)) / GField)</f>
        <v>-5.9882804404698904E-2</v>
      </c>
      <c r="E190" s="20">
        <f>IF(D190="SING",(Wellpath!K191-Wellpath!K189)/2*Model!$W$8*(-SIN(Wellpath!M190)) / GField,Model!$W$8*((drdp!B190+drdp!K190)*'ABXY-TI2S'!$B190+(drdp!E190+drdp!N190)*'ABXY-TI2S'!$C190+(drdp!H190+drdp!Q190)*'ABXY-TI2S'!$D190))</f>
        <v>6.9410816790138538E-3</v>
      </c>
      <c r="F190" s="20">
        <f>IF(D190="SING",(Wellpath!K191-Wellpath!K189)/2*Model!$W$8*(COS(Wellpath!$M190) / GField),Model!$W$8*((drdp!C190+drdp!L190)*'ABXY-TI2S'!$B190+(drdp!F190+drdp!O190)*'ABXY-TI2S'!$C190+(drdp!I190+drdp!R190)*'ABXY-TI2S'!$D190))</f>
        <v>-1.8598572304902232E-3</v>
      </c>
      <c r="G190" s="20">
        <f>IF(D190="SING",0,Model!$W$8*((drdp!D190+drdp!M190)*'ABXY-TI2S'!$B190+(drdp!G190+drdp!P190)*'ABXY-TI2S'!$C190+(drdp!J190+drdp!S190)*'ABXY-TI2S'!$D190))</f>
        <v>0</v>
      </c>
      <c r="H190" s="18">
        <f>IF(D190="SING",(Wellpath!K190-Wellpath!K189)/2*Model!$W$8*(-SIN(Wellpath!$M190) / GField),Model!$W$8*((drdp!B190)*'ABXY-TI2S'!$B190+(drdp!E190)*'ABXY-TI2S'!$C190+(drdp!H190)*'ABXY-TI2S'!$D190))</f>
        <v>3.4705408395069269E-3</v>
      </c>
      <c r="I190" s="18">
        <f>IF(D190="SING",(Wellpath!K190-Wellpath!K189)/2*Model!$W$8*(COS(Wellpath!$M190) / GField),Model!$W$8*((drdp!C190)*'ABXY-TI2S'!$B190+(drdp!F190)*'ABXY-TI2S'!$C190+(drdp!I190)*'ABXY-TI2S'!$D190))</f>
        <v>-9.2992861524511159E-4</v>
      </c>
      <c r="J190" s="18">
        <f>IF(D190="SING",0,Model!$W$8*((drdp!D190)*'ABXY-TI2S'!$B190+(drdp!G190)*'ABXY-TI2S'!$C190+(drdp!J190)*'ABXY-TI2S'!$D190))</f>
        <v>0</v>
      </c>
      <c r="K190" s="21">
        <f>SUM(E$3:E189)+H190</f>
        <v>-9.3138076157882665E-2</v>
      </c>
      <c r="L190" s="21">
        <f>SUM(F$3:F189)+I190</f>
        <v>0.51442005452050099</v>
      </c>
      <c r="M190" s="21">
        <f>SUM(G$3:G189)+J190</f>
        <v>0</v>
      </c>
      <c r="N190" s="19">
        <f t="shared" si="13"/>
        <v>8.6747012303915513E-3</v>
      </c>
      <c r="O190" s="19">
        <f t="shared" si="14"/>
        <v>0.26462799249287522</v>
      </c>
      <c r="P190" s="19">
        <f t="shared" si="15"/>
        <v>0</v>
      </c>
      <c r="Q190" s="19">
        <f t="shared" si="16"/>
        <v>-4.7912094215072573E-2</v>
      </c>
      <c r="R190" s="19">
        <f t="shared" si="17"/>
        <v>0</v>
      </c>
      <c r="S190" s="19">
        <f t="shared" si="18"/>
        <v>0</v>
      </c>
    </row>
    <row r="191" spans="1:19" x14ac:dyDescent="0.25">
      <c r="A191" s="26">
        <f>Wellpath!E191</f>
        <v>5640</v>
      </c>
      <c r="B191" s="22">
        <v>0</v>
      </c>
      <c r="C191" s="22">
        <v>0</v>
      </c>
      <c r="D191" s="22">
        <f>IF(ABS(Wellpath!$L191)&lt;VerticalInc,"SING",((TAN((PI()/ 2) - Wellpath!$L191)) - TAN(Dip) * COS(Wellpath!$O191)) / GField)</f>
        <v>-5.9882804404698904E-2</v>
      </c>
      <c r="E191" s="20">
        <f>IF(D191="SING",(Wellpath!K192-Wellpath!K190)/2*Model!$W$8*(-SIN(Wellpath!M191)) / GField,Model!$W$8*((drdp!B191+drdp!K191)*'ABXY-TI2S'!$B191+(drdp!E191+drdp!N191)*'ABXY-TI2S'!$C191+(drdp!H191+drdp!Q191)*'ABXY-TI2S'!$D191))</f>
        <v>6.9410816790138538E-3</v>
      </c>
      <c r="F191" s="20">
        <f>IF(D191="SING",(Wellpath!K192-Wellpath!K190)/2*Model!$W$8*(COS(Wellpath!$M191) / GField),Model!$W$8*((drdp!C191+drdp!L191)*'ABXY-TI2S'!$B191+(drdp!F191+drdp!O191)*'ABXY-TI2S'!$C191+(drdp!I191+drdp!R191)*'ABXY-TI2S'!$D191))</f>
        <v>-1.8598572304902232E-3</v>
      </c>
      <c r="G191" s="20">
        <f>IF(D191="SING",0,Model!$W$8*((drdp!D191+drdp!M191)*'ABXY-TI2S'!$B191+(drdp!G191+drdp!P191)*'ABXY-TI2S'!$C191+(drdp!J191+drdp!S191)*'ABXY-TI2S'!$D191))</f>
        <v>0</v>
      </c>
      <c r="H191" s="18">
        <f>IF(D191="SING",(Wellpath!K191-Wellpath!K190)/2*Model!$W$8*(-SIN(Wellpath!$M191) / GField),Model!$W$8*((drdp!B191)*'ABXY-TI2S'!$B191+(drdp!E191)*'ABXY-TI2S'!$C191+(drdp!H191)*'ABXY-TI2S'!$D191))</f>
        <v>3.4705408395069269E-3</v>
      </c>
      <c r="I191" s="18">
        <f>IF(D191="SING",(Wellpath!K191-Wellpath!K190)/2*Model!$W$8*(COS(Wellpath!$M191) / GField),Model!$W$8*((drdp!C191)*'ABXY-TI2S'!$B191+(drdp!F191)*'ABXY-TI2S'!$C191+(drdp!I191)*'ABXY-TI2S'!$D191))</f>
        <v>-9.2992861524511159E-4</v>
      </c>
      <c r="J191" s="18">
        <f>IF(D191="SING",0,Model!$W$8*((drdp!D191)*'ABXY-TI2S'!$B191+(drdp!G191)*'ABXY-TI2S'!$C191+(drdp!J191)*'ABXY-TI2S'!$D191))</f>
        <v>0</v>
      </c>
      <c r="K191" s="21">
        <f>SUM(E$3:E190)+H191</f>
        <v>-8.6196994478868805E-2</v>
      </c>
      <c r="L191" s="21">
        <f>SUM(F$3:F190)+I191</f>
        <v>0.51256019729001079</v>
      </c>
      <c r="M191" s="21">
        <f>SUM(G$3:G190)+J191</f>
        <v>0</v>
      </c>
      <c r="N191" s="19">
        <f t="shared" si="13"/>
        <v>7.4299218571901391E-3</v>
      </c>
      <c r="O191" s="19">
        <f t="shared" si="14"/>
        <v>0.26271795584597479</v>
      </c>
      <c r="P191" s="19">
        <f t="shared" si="15"/>
        <v>0</v>
      </c>
      <c r="Q191" s="19">
        <f t="shared" si="16"/>
        <v>-4.4181148495894967E-2</v>
      </c>
      <c r="R191" s="19">
        <f t="shared" si="17"/>
        <v>0</v>
      </c>
      <c r="S191" s="19">
        <f t="shared" si="18"/>
        <v>0</v>
      </c>
    </row>
    <row r="192" spans="1:19" x14ac:dyDescent="0.25">
      <c r="A192" s="26">
        <f>Wellpath!E192</f>
        <v>5670</v>
      </c>
      <c r="B192" s="22">
        <v>0</v>
      </c>
      <c r="C192" s="22">
        <v>0</v>
      </c>
      <c r="D192" s="22">
        <f>IF(ABS(Wellpath!$L192)&lt;VerticalInc,"SING",((TAN((PI()/ 2) - Wellpath!$L192)) - TAN(Dip) * COS(Wellpath!$O192)) / GField)</f>
        <v>-5.9882804404698904E-2</v>
      </c>
      <c r="E192" s="20">
        <f>IF(D192="SING",(Wellpath!K193-Wellpath!K191)/2*Model!$W$8*(-SIN(Wellpath!M192)) / GField,Model!$W$8*((drdp!B192+drdp!K192)*'ABXY-TI2S'!$B192+(drdp!E192+drdp!N192)*'ABXY-TI2S'!$C192+(drdp!H192+drdp!Q192)*'ABXY-TI2S'!$D192))</f>
        <v>6.9410816790138538E-3</v>
      </c>
      <c r="F192" s="20">
        <f>IF(D192="SING",(Wellpath!K193-Wellpath!K191)/2*Model!$W$8*(COS(Wellpath!$M192) / GField),Model!$W$8*((drdp!C192+drdp!L192)*'ABXY-TI2S'!$B192+(drdp!F192+drdp!O192)*'ABXY-TI2S'!$C192+(drdp!I192+drdp!R192)*'ABXY-TI2S'!$D192))</f>
        <v>-1.8598572304902232E-3</v>
      </c>
      <c r="G192" s="20">
        <f>IF(D192="SING",0,Model!$W$8*((drdp!D192+drdp!M192)*'ABXY-TI2S'!$B192+(drdp!G192+drdp!P192)*'ABXY-TI2S'!$C192+(drdp!J192+drdp!S192)*'ABXY-TI2S'!$D192))</f>
        <v>0</v>
      </c>
      <c r="H192" s="18">
        <f>IF(D192="SING",(Wellpath!K192-Wellpath!K191)/2*Model!$W$8*(-SIN(Wellpath!$M192) / GField),Model!$W$8*((drdp!B192)*'ABXY-TI2S'!$B192+(drdp!E192)*'ABXY-TI2S'!$C192+(drdp!H192)*'ABXY-TI2S'!$D192))</f>
        <v>3.4705408395069269E-3</v>
      </c>
      <c r="I192" s="18">
        <f>IF(D192="SING",(Wellpath!K192-Wellpath!K191)/2*Model!$W$8*(COS(Wellpath!$M192) / GField),Model!$W$8*((drdp!C192)*'ABXY-TI2S'!$B192+(drdp!F192)*'ABXY-TI2S'!$C192+(drdp!I192)*'ABXY-TI2S'!$D192))</f>
        <v>-9.2992861524511159E-4</v>
      </c>
      <c r="J192" s="18">
        <f>IF(D192="SING",0,Model!$W$8*((drdp!D192)*'ABXY-TI2S'!$B192+(drdp!G192)*'ABXY-TI2S'!$C192+(drdp!J192)*'ABXY-TI2S'!$D192))</f>
        <v>0</v>
      </c>
      <c r="K192" s="21">
        <f>SUM(E$3:E191)+H192</f>
        <v>-7.9255912799854944E-2</v>
      </c>
      <c r="L192" s="21">
        <f>SUM(F$3:F191)+I192</f>
        <v>0.51070034005952059</v>
      </c>
      <c r="M192" s="21">
        <f>SUM(G$3:G191)+J192</f>
        <v>0</v>
      </c>
      <c r="N192" s="19">
        <f t="shared" si="13"/>
        <v>6.2814997137382103E-3</v>
      </c>
      <c r="O192" s="19">
        <f t="shared" si="14"/>
        <v>0.26081483733690997</v>
      </c>
      <c r="P192" s="19">
        <f t="shared" si="15"/>
        <v>0</v>
      </c>
      <c r="Q192" s="19">
        <f t="shared" si="16"/>
        <v>-4.0476021618613633E-2</v>
      </c>
      <c r="R192" s="19">
        <f t="shared" si="17"/>
        <v>0</v>
      </c>
      <c r="S192" s="19">
        <f t="shared" si="18"/>
        <v>0</v>
      </c>
    </row>
    <row r="193" spans="1:19" x14ac:dyDescent="0.25">
      <c r="A193" s="26">
        <f>Wellpath!E193</f>
        <v>5700</v>
      </c>
      <c r="B193" s="22">
        <v>0</v>
      </c>
      <c r="C193" s="22">
        <v>0</v>
      </c>
      <c r="D193" s="22">
        <f>IF(ABS(Wellpath!$L193)&lt;VerticalInc,"SING",((TAN((PI()/ 2) - Wellpath!$L193)) - TAN(Dip) * COS(Wellpath!$O193)) / GField)</f>
        <v>-5.9882804404698904E-2</v>
      </c>
      <c r="E193" s="20">
        <f>IF(D193="SING",(Wellpath!K194-Wellpath!K192)/2*Model!$W$8*(-SIN(Wellpath!M193)) / GField,Model!$W$8*((drdp!B193+drdp!K193)*'ABXY-TI2S'!$B193+(drdp!E193+drdp!N193)*'ABXY-TI2S'!$C193+(drdp!H193+drdp!Q193)*'ABXY-TI2S'!$D193))</f>
        <v>6.9410816790138538E-3</v>
      </c>
      <c r="F193" s="20">
        <f>IF(D193="SING",(Wellpath!K194-Wellpath!K192)/2*Model!$W$8*(COS(Wellpath!$M193) / GField),Model!$W$8*((drdp!C193+drdp!L193)*'ABXY-TI2S'!$B193+(drdp!F193+drdp!O193)*'ABXY-TI2S'!$C193+(drdp!I193+drdp!R193)*'ABXY-TI2S'!$D193))</f>
        <v>-1.8598572304902232E-3</v>
      </c>
      <c r="G193" s="20">
        <f>IF(D193="SING",0,Model!$W$8*((drdp!D193+drdp!M193)*'ABXY-TI2S'!$B193+(drdp!G193+drdp!P193)*'ABXY-TI2S'!$C193+(drdp!J193+drdp!S193)*'ABXY-TI2S'!$D193))</f>
        <v>0</v>
      </c>
      <c r="H193" s="18">
        <f>IF(D193="SING",(Wellpath!K193-Wellpath!K192)/2*Model!$W$8*(-SIN(Wellpath!$M193) / GField),Model!$W$8*((drdp!B193)*'ABXY-TI2S'!$B193+(drdp!E193)*'ABXY-TI2S'!$C193+(drdp!H193)*'ABXY-TI2S'!$D193))</f>
        <v>3.4705408395069269E-3</v>
      </c>
      <c r="I193" s="18">
        <f>IF(D193="SING",(Wellpath!K193-Wellpath!K192)/2*Model!$W$8*(COS(Wellpath!$M193) / GField),Model!$W$8*((drdp!C193)*'ABXY-TI2S'!$B193+(drdp!F193)*'ABXY-TI2S'!$C193+(drdp!I193)*'ABXY-TI2S'!$D193))</f>
        <v>-9.2992861524511159E-4</v>
      </c>
      <c r="J193" s="18">
        <f>IF(D193="SING",0,Model!$W$8*((drdp!D193)*'ABXY-TI2S'!$B193+(drdp!G193)*'ABXY-TI2S'!$C193+(drdp!J193)*'ABXY-TI2S'!$D193))</f>
        <v>0</v>
      </c>
      <c r="K193" s="21">
        <f>SUM(E$3:E192)+H193</f>
        <v>-7.2314831120841083E-2</v>
      </c>
      <c r="L193" s="21">
        <f>SUM(F$3:F192)+I193</f>
        <v>0.50884048282903038</v>
      </c>
      <c r="M193" s="21">
        <f>SUM(G$3:G192)+J193</f>
        <v>0</v>
      </c>
      <c r="N193" s="19">
        <f t="shared" si="13"/>
        <v>5.2294348000357658E-3</v>
      </c>
      <c r="O193" s="19">
        <f t="shared" si="14"/>
        <v>0.25891863696568074</v>
      </c>
      <c r="P193" s="19">
        <f t="shared" si="15"/>
        <v>0</v>
      </c>
      <c r="Q193" s="19">
        <f t="shared" si="16"/>
        <v>-3.6796713583228571E-2</v>
      </c>
      <c r="R193" s="19">
        <f t="shared" si="17"/>
        <v>0</v>
      </c>
      <c r="S193" s="19">
        <f t="shared" si="18"/>
        <v>0</v>
      </c>
    </row>
    <row r="194" spans="1:19" x14ac:dyDescent="0.25">
      <c r="A194" s="26">
        <f>Wellpath!E194</f>
        <v>5730</v>
      </c>
      <c r="B194" s="22">
        <v>0</v>
      </c>
      <c r="C194" s="22">
        <v>0</v>
      </c>
      <c r="D194" s="22">
        <f>IF(ABS(Wellpath!$L194)&lt;VerticalInc,"SING",((TAN((PI()/ 2) - Wellpath!$L194)) - TAN(Dip) * COS(Wellpath!$O194)) / GField)</f>
        <v>-5.9882804404698904E-2</v>
      </c>
      <c r="E194" s="20">
        <f>IF(D194="SING",(Wellpath!K195-Wellpath!K193)/2*Model!$W$8*(-SIN(Wellpath!M194)) / GField,Model!$W$8*((drdp!B194+drdp!K194)*'ABXY-TI2S'!$B194+(drdp!E194+drdp!N194)*'ABXY-TI2S'!$C194+(drdp!H194+drdp!Q194)*'ABXY-TI2S'!$D194))</f>
        <v>6.9410816790138538E-3</v>
      </c>
      <c r="F194" s="20">
        <f>IF(D194="SING",(Wellpath!K195-Wellpath!K193)/2*Model!$W$8*(COS(Wellpath!$M194) / GField),Model!$W$8*((drdp!C194+drdp!L194)*'ABXY-TI2S'!$B194+(drdp!F194+drdp!O194)*'ABXY-TI2S'!$C194+(drdp!I194+drdp!R194)*'ABXY-TI2S'!$D194))</f>
        <v>-1.8598572304902232E-3</v>
      </c>
      <c r="G194" s="20">
        <f>IF(D194="SING",0,Model!$W$8*((drdp!D194+drdp!M194)*'ABXY-TI2S'!$B194+(drdp!G194+drdp!P194)*'ABXY-TI2S'!$C194+(drdp!J194+drdp!S194)*'ABXY-TI2S'!$D194))</f>
        <v>0</v>
      </c>
      <c r="H194" s="18">
        <f>IF(D194="SING",(Wellpath!K194-Wellpath!K193)/2*Model!$W$8*(-SIN(Wellpath!$M194) / GField),Model!$W$8*((drdp!B194)*'ABXY-TI2S'!$B194+(drdp!E194)*'ABXY-TI2S'!$C194+(drdp!H194)*'ABXY-TI2S'!$D194))</f>
        <v>3.4705408395069269E-3</v>
      </c>
      <c r="I194" s="18">
        <f>IF(D194="SING",(Wellpath!K194-Wellpath!K193)/2*Model!$W$8*(COS(Wellpath!$M194) / GField),Model!$W$8*((drdp!C194)*'ABXY-TI2S'!$B194+(drdp!F194)*'ABXY-TI2S'!$C194+(drdp!I194)*'ABXY-TI2S'!$D194))</f>
        <v>-9.2992861524511159E-4</v>
      </c>
      <c r="J194" s="18">
        <f>IF(D194="SING",0,Model!$W$8*((drdp!D194)*'ABXY-TI2S'!$B194+(drdp!G194)*'ABXY-TI2S'!$C194+(drdp!J194)*'ABXY-TI2S'!$D194))</f>
        <v>0</v>
      </c>
      <c r="K194" s="21">
        <f>SUM(E$3:E193)+H194</f>
        <v>-6.5373749441827222E-2</v>
      </c>
      <c r="L194" s="21">
        <f>SUM(F$3:F193)+I194</f>
        <v>0.50698062559854018</v>
      </c>
      <c r="M194" s="21">
        <f>SUM(G$3:G193)+J194</f>
        <v>0</v>
      </c>
      <c r="N194" s="19">
        <f t="shared" si="13"/>
        <v>4.2737271160828054E-3</v>
      </c>
      <c r="O194" s="19">
        <f t="shared" si="14"/>
        <v>0.25702935473228716</v>
      </c>
      <c r="P194" s="19">
        <f t="shared" si="15"/>
        <v>0</v>
      </c>
      <c r="Q194" s="19">
        <f t="shared" si="16"/>
        <v>-3.3143224389739781E-2</v>
      </c>
      <c r="R194" s="19">
        <f t="shared" si="17"/>
        <v>0</v>
      </c>
      <c r="S194" s="19">
        <f t="shared" si="18"/>
        <v>0</v>
      </c>
    </row>
    <row r="195" spans="1:19" x14ac:dyDescent="0.25">
      <c r="A195" s="26">
        <f>Wellpath!E195</f>
        <v>5760</v>
      </c>
      <c r="B195" s="22">
        <v>0</v>
      </c>
      <c r="C195" s="22">
        <v>0</v>
      </c>
      <c r="D195" s="22">
        <f>IF(ABS(Wellpath!$L195)&lt;VerticalInc,"SING",((TAN((PI()/ 2) - Wellpath!$L195)) - TAN(Dip) * COS(Wellpath!$O195)) / GField)</f>
        <v>-5.9882804404698904E-2</v>
      </c>
      <c r="E195" s="20">
        <f>IF(D195="SING",(Wellpath!K196-Wellpath!K194)/2*Model!$W$8*(-SIN(Wellpath!M195)) / GField,Model!$W$8*((drdp!B195+drdp!K195)*'ABXY-TI2S'!$B195+(drdp!E195+drdp!N195)*'ABXY-TI2S'!$C195+(drdp!H195+drdp!Q195)*'ABXY-TI2S'!$D195))</f>
        <v>6.9410816790138538E-3</v>
      </c>
      <c r="F195" s="20">
        <f>IF(D195="SING",(Wellpath!K196-Wellpath!K194)/2*Model!$W$8*(COS(Wellpath!$M195) / GField),Model!$W$8*((drdp!C195+drdp!L195)*'ABXY-TI2S'!$B195+(drdp!F195+drdp!O195)*'ABXY-TI2S'!$C195+(drdp!I195+drdp!R195)*'ABXY-TI2S'!$D195))</f>
        <v>-1.8598572304902232E-3</v>
      </c>
      <c r="G195" s="20">
        <f>IF(D195="SING",0,Model!$W$8*((drdp!D195+drdp!M195)*'ABXY-TI2S'!$B195+(drdp!G195+drdp!P195)*'ABXY-TI2S'!$C195+(drdp!J195+drdp!S195)*'ABXY-TI2S'!$D195))</f>
        <v>0</v>
      </c>
      <c r="H195" s="18">
        <f>IF(D195="SING",(Wellpath!K195-Wellpath!K194)/2*Model!$W$8*(-SIN(Wellpath!$M195) / GField),Model!$W$8*((drdp!B195)*'ABXY-TI2S'!$B195+(drdp!E195)*'ABXY-TI2S'!$C195+(drdp!H195)*'ABXY-TI2S'!$D195))</f>
        <v>3.4705408395069269E-3</v>
      </c>
      <c r="I195" s="18">
        <f>IF(D195="SING",(Wellpath!K195-Wellpath!K194)/2*Model!$W$8*(COS(Wellpath!$M195) / GField),Model!$W$8*((drdp!C195)*'ABXY-TI2S'!$B195+(drdp!F195)*'ABXY-TI2S'!$C195+(drdp!I195)*'ABXY-TI2S'!$D195))</f>
        <v>-9.2992861524511159E-4</v>
      </c>
      <c r="J195" s="18">
        <f>IF(D195="SING",0,Model!$W$8*((drdp!D195)*'ABXY-TI2S'!$B195+(drdp!G195)*'ABXY-TI2S'!$C195+(drdp!J195)*'ABXY-TI2S'!$D195))</f>
        <v>0</v>
      </c>
      <c r="K195" s="21">
        <f>SUM(E$3:E194)+H195</f>
        <v>-5.8432667762813376E-2</v>
      </c>
      <c r="L195" s="21">
        <f>SUM(F$3:F194)+I195</f>
        <v>0.50512076836804998</v>
      </c>
      <c r="M195" s="21">
        <f>SUM(G$3:G194)+J195</f>
        <v>0</v>
      </c>
      <c r="N195" s="19">
        <f t="shared" si="13"/>
        <v>3.4143766618793293E-3</v>
      </c>
      <c r="O195" s="19">
        <f t="shared" si="14"/>
        <v>0.25514699063672919</v>
      </c>
      <c r="P195" s="19">
        <f t="shared" si="15"/>
        <v>0</v>
      </c>
      <c r="Q195" s="19">
        <f t="shared" si="16"/>
        <v>-2.9515554038147276E-2</v>
      </c>
      <c r="R195" s="19">
        <f t="shared" si="17"/>
        <v>0</v>
      </c>
      <c r="S195" s="19">
        <f t="shared" si="18"/>
        <v>0</v>
      </c>
    </row>
    <row r="196" spans="1:19" x14ac:dyDescent="0.25">
      <c r="A196" s="26">
        <f>Wellpath!E196</f>
        <v>5790</v>
      </c>
      <c r="B196" s="22">
        <v>0</v>
      </c>
      <c r="C196" s="22">
        <v>0</v>
      </c>
      <c r="D196" s="22">
        <f>IF(ABS(Wellpath!$L196)&lt;VerticalInc,"SING",((TAN((PI()/ 2) - Wellpath!$L196)) - TAN(Dip) * COS(Wellpath!$O196)) / GField)</f>
        <v>-5.9882804404698904E-2</v>
      </c>
      <c r="E196" s="20">
        <f>IF(D196="SING",(Wellpath!K197-Wellpath!K195)/2*Model!$W$8*(-SIN(Wellpath!M196)) / GField,Model!$W$8*((drdp!B196+drdp!K196)*'ABXY-TI2S'!$B196+(drdp!E196+drdp!N196)*'ABXY-TI2S'!$C196+(drdp!H196+drdp!Q196)*'ABXY-TI2S'!$D196))</f>
        <v>6.9410816790138538E-3</v>
      </c>
      <c r="F196" s="20">
        <f>IF(D196="SING",(Wellpath!K197-Wellpath!K195)/2*Model!$W$8*(COS(Wellpath!$M196) / GField),Model!$W$8*((drdp!C196+drdp!L196)*'ABXY-TI2S'!$B196+(drdp!F196+drdp!O196)*'ABXY-TI2S'!$C196+(drdp!I196+drdp!R196)*'ABXY-TI2S'!$D196))</f>
        <v>-1.8598572304902232E-3</v>
      </c>
      <c r="G196" s="20">
        <f>IF(D196="SING",0,Model!$W$8*((drdp!D196+drdp!M196)*'ABXY-TI2S'!$B196+(drdp!G196+drdp!P196)*'ABXY-TI2S'!$C196+(drdp!J196+drdp!S196)*'ABXY-TI2S'!$D196))</f>
        <v>0</v>
      </c>
      <c r="H196" s="18">
        <f>IF(D196="SING",(Wellpath!K196-Wellpath!K195)/2*Model!$W$8*(-SIN(Wellpath!$M196) / GField),Model!$W$8*((drdp!B196)*'ABXY-TI2S'!$B196+(drdp!E196)*'ABXY-TI2S'!$C196+(drdp!H196)*'ABXY-TI2S'!$D196))</f>
        <v>3.4705408395069269E-3</v>
      </c>
      <c r="I196" s="18">
        <f>IF(D196="SING",(Wellpath!K196-Wellpath!K195)/2*Model!$W$8*(COS(Wellpath!$M196) / GField),Model!$W$8*((drdp!C196)*'ABXY-TI2S'!$B196+(drdp!F196)*'ABXY-TI2S'!$C196+(drdp!I196)*'ABXY-TI2S'!$D196))</f>
        <v>-9.2992861524511159E-4</v>
      </c>
      <c r="J196" s="18">
        <f>IF(D196="SING",0,Model!$W$8*((drdp!D196)*'ABXY-TI2S'!$B196+(drdp!G196)*'ABXY-TI2S'!$C196+(drdp!J196)*'ABXY-TI2S'!$D196))</f>
        <v>0</v>
      </c>
      <c r="K196" s="21">
        <f>SUM(E$3:E195)+H196</f>
        <v>-5.1491586083799515E-2</v>
      </c>
      <c r="L196" s="21">
        <f>SUM(F$3:F195)+I196</f>
        <v>0.50326091113755977</v>
      </c>
      <c r="M196" s="21">
        <f>SUM(G$3:G195)+J196</f>
        <v>0</v>
      </c>
      <c r="N196" s="19">
        <f t="shared" si="13"/>
        <v>2.6513834374253357E-3</v>
      </c>
      <c r="O196" s="19">
        <f t="shared" si="14"/>
        <v>0.25327154467900681</v>
      </c>
      <c r="P196" s="19">
        <f t="shared" si="15"/>
        <v>0</v>
      </c>
      <c r="Q196" s="19">
        <f t="shared" si="16"/>
        <v>-2.5913702528451037E-2</v>
      </c>
      <c r="R196" s="19">
        <f t="shared" si="17"/>
        <v>0</v>
      </c>
      <c r="S196" s="19">
        <f t="shared" si="18"/>
        <v>0</v>
      </c>
    </row>
    <row r="197" spans="1:19" x14ac:dyDescent="0.25">
      <c r="A197" s="26">
        <f>Wellpath!E197</f>
        <v>5820</v>
      </c>
      <c r="B197" s="22">
        <v>0</v>
      </c>
      <c r="C197" s="22">
        <v>0</v>
      </c>
      <c r="D197" s="22">
        <f>IF(ABS(Wellpath!$L197)&lt;VerticalInc,"SING",((TAN((PI()/ 2) - Wellpath!$L197)) - TAN(Dip) * COS(Wellpath!$O197)) / GField)</f>
        <v>-5.9882804404698904E-2</v>
      </c>
      <c r="E197" s="20">
        <f>IF(D197="SING",(Wellpath!K198-Wellpath!K196)/2*Model!$W$8*(-SIN(Wellpath!M197)) / GField,Model!$W$8*((drdp!B197+drdp!K197)*'ABXY-TI2S'!$B197+(drdp!E197+drdp!N197)*'ABXY-TI2S'!$C197+(drdp!H197+drdp!Q197)*'ABXY-TI2S'!$D197))</f>
        <v>6.9410816790138538E-3</v>
      </c>
      <c r="F197" s="20">
        <f>IF(D197="SING",(Wellpath!K198-Wellpath!K196)/2*Model!$W$8*(COS(Wellpath!$M197) / GField),Model!$W$8*((drdp!C197+drdp!L197)*'ABXY-TI2S'!$B197+(drdp!F197+drdp!O197)*'ABXY-TI2S'!$C197+(drdp!I197+drdp!R197)*'ABXY-TI2S'!$D197))</f>
        <v>-1.8598572304902232E-3</v>
      </c>
      <c r="G197" s="20">
        <f>IF(D197="SING",0,Model!$W$8*((drdp!D197+drdp!M197)*'ABXY-TI2S'!$B197+(drdp!G197+drdp!P197)*'ABXY-TI2S'!$C197+(drdp!J197+drdp!S197)*'ABXY-TI2S'!$D197))</f>
        <v>0</v>
      </c>
      <c r="H197" s="18">
        <f>IF(D197="SING",(Wellpath!K197-Wellpath!K196)/2*Model!$W$8*(-SIN(Wellpath!$M197) / GField),Model!$W$8*((drdp!B197)*'ABXY-TI2S'!$B197+(drdp!E197)*'ABXY-TI2S'!$C197+(drdp!H197)*'ABXY-TI2S'!$D197))</f>
        <v>3.4705408395069269E-3</v>
      </c>
      <c r="I197" s="18">
        <f>IF(D197="SING",(Wellpath!K197-Wellpath!K196)/2*Model!$W$8*(COS(Wellpath!$M197) / GField),Model!$W$8*((drdp!C197)*'ABXY-TI2S'!$B197+(drdp!F197)*'ABXY-TI2S'!$C197+(drdp!I197)*'ABXY-TI2S'!$D197))</f>
        <v>-9.2992861524511159E-4</v>
      </c>
      <c r="J197" s="18">
        <f>IF(D197="SING",0,Model!$W$8*((drdp!D197)*'ABXY-TI2S'!$B197+(drdp!G197)*'ABXY-TI2S'!$C197+(drdp!J197)*'ABXY-TI2S'!$D197))</f>
        <v>0</v>
      </c>
      <c r="K197" s="21">
        <f>SUM(E$3:E196)+H197</f>
        <v>-4.4550504404785668E-2</v>
      </c>
      <c r="L197" s="21">
        <f>SUM(F$3:F196)+I197</f>
        <v>0.50140105390706957</v>
      </c>
      <c r="M197" s="21">
        <f>SUM(G$3:G196)+J197</f>
        <v>0</v>
      </c>
      <c r="N197" s="19">
        <f t="shared" si="13"/>
        <v>1.9847474427208273E-3</v>
      </c>
      <c r="O197" s="19">
        <f t="shared" si="14"/>
        <v>0.25140301685912009</v>
      </c>
      <c r="P197" s="19">
        <f t="shared" si="15"/>
        <v>0</v>
      </c>
      <c r="Q197" s="19">
        <f t="shared" si="16"/>
        <v>-2.2337669860651079E-2</v>
      </c>
      <c r="R197" s="19">
        <f t="shared" si="17"/>
        <v>0</v>
      </c>
      <c r="S197" s="19">
        <f t="shared" si="18"/>
        <v>0</v>
      </c>
    </row>
    <row r="198" spans="1:19" x14ac:dyDescent="0.25">
      <c r="A198" s="26">
        <f>Wellpath!E198</f>
        <v>5850</v>
      </c>
      <c r="B198" s="22">
        <v>0</v>
      </c>
      <c r="C198" s="22">
        <v>0</v>
      </c>
      <c r="D198" s="22">
        <f>IF(ABS(Wellpath!$L198)&lt;VerticalInc,"SING",((TAN((PI()/ 2) - Wellpath!$L198)) - TAN(Dip) * COS(Wellpath!$O198)) / GField)</f>
        <v>-5.9882804404698904E-2</v>
      </c>
      <c r="E198" s="20">
        <f>IF(D198="SING",(Wellpath!K199-Wellpath!K197)/2*Model!$W$8*(-SIN(Wellpath!M198)) / GField,Model!$W$8*((drdp!B198+drdp!K198)*'ABXY-TI2S'!$B198+(drdp!E198+drdp!N198)*'ABXY-TI2S'!$C198+(drdp!H198+drdp!Q198)*'ABXY-TI2S'!$D198))</f>
        <v>6.9410816790138538E-3</v>
      </c>
      <c r="F198" s="20">
        <f>IF(D198="SING",(Wellpath!K199-Wellpath!K197)/2*Model!$W$8*(COS(Wellpath!$M198) / GField),Model!$W$8*((drdp!C198+drdp!L198)*'ABXY-TI2S'!$B198+(drdp!F198+drdp!O198)*'ABXY-TI2S'!$C198+(drdp!I198+drdp!R198)*'ABXY-TI2S'!$D198))</f>
        <v>-1.8598572304902232E-3</v>
      </c>
      <c r="G198" s="20">
        <f>IF(D198="SING",0,Model!$W$8*((drdp!D198+drdp!M198)*'ABXY-TI2S'!$B198+(drdp!G198+drdp!P198)*'ABXY-TI2S'!$C198+(drdp!J198+drdp!S198)*'ABXY-TI2S'!$D198))</f>
        <v>0</v>
      </c>
      <c r="H198" s="18">
        <f>IF(D198="SING",(Wellpath!K198-Wellpath!K197)/2*Model!$W$8*(-SIN(Wellpath!$M198) / GField),Model!$W$8*((drdp!B198)*'ABXY-TI2S'!$B198+(drdp!E198)*'ABXY-TI2S'!$C198+(drdp!H198)*'ABXY-TI2S'!$D198))</f>
        <v>3.4705408395069269E-3</v>
      </c>
      <c r="I198" s="18">
        <f>IF(D198="SING",(Wellpath!K198-Wellpath!K197)/2*Model!$W$8*(COS(Wellpath!$M198) / GField),Model!$W$8*((drdp!C198)*'ABXY-TI2S'!$B198+(drdp!F198)*'ABXY-TI2S'!$C198+(drdp!I198)*'ABXY-TI2S'!$D198))</f>
        <v>-9.2992861524511159E-4</v>
      </c>
      <c r="J198" s="18">
        <f>IF(D198="SING",0,Model!$W$8*((drdp!D198)*'ABXY-TI2S'!$B198+(drdp!G198)*'ABXY-TI2S'!$C198+(drdp!J198)*'ABXY-TI2S'!$D198))</f>
        <v>0</v>
      </c>
      <c r="K198" s="21">
        <f>SUM(E$3:E197)+H198</f>
        <v>-3.7609422725771807E-2</v>
      </c>
      <c r="L198" s="21">
        <f>SUM(F$3:F197)+I198</f>
        <v>0.49954119667657937</v>
      </c>
      <c r="M198" s="21">
        <f>SUM(G$3:G197)+J198</f>
        <v>0</v>
      </c>
      <c r="N198" s="19">
        <f t="shared" ref="N198:N261" si="19">K198^2</f>
        <v>1.4144686777658008E-3</v>
      </c>
      <c r="O198" s="19">
        <f t="shared" ref="O198:O261" si="20">L198^2</f>
        <v>0.24954140717706896</v>
      </c>
      <c r="P198" s="19">
        <f t="shared" ref="P198:P261" si="21">M198^2</f>
        <v>0</v>
      </c>
      <c r="Q198" s="19">
        <f t="shared" ref="Q198:Q261" si="22">K198*L198</f>
        <v>-1.8787456034747387E-2</v>
      </c>
      <c r="R198" s="19">
        <f t="shared" ref="R198:R261" si="23">K198*M198</f>
        <v>0</v>
      </c>
      <c r="S198" s="19">
        <f t="shared" ref="S198:S261" si="24">L198*M198</f>
        <v>0</v>
      </c>
    </row>
    <row r="199" spans="1:19" x14ac:dyDescent="0.25">
      <c r="A199" s="26">
        <f>Wellpath!E199</f>
        <v>5880</v>
      </c>
      <c r="B199" s="22">
        <v>0</v>
      </c>
      <c r="C199" s="22">
        <v>0</v>
      </c>
      <c r="D199" s="22">
        <f>IF(ABS(Wellpath!$L199)&lt;VerticalInc,"SING",((TAN((PI()/ 2) - Wellpath!$L199)) - TAN(Dip) * COS(Wellpath!$O199)) / GField)</f>
        <v>-5.9882804404698904E-2</v>
      </c>
      <c r="E199" s="20">
        <f>IF(D199="SING",(Wellpath!K200-Wellpath!K198)/2*Model!$W$8*(-SIN(Wellpath!M199)) / GField,Model!$W$8*((drdp!B199+drdp!K199)*'ABXY-TI2S'!$B199+(drdp!E199+drdp!N199)*'ABXY-TI2S'!$C199+(drdp!H199+drdp!Q199)*'ABXY-TI2S'!$D199))</f>
        <v>6.9410816790138538E-3</v>
      </c>
      <c r="F199" s="20">
        <f>IF(D199="SING",(Wellpath!K200-Wellpath!K198)/2*Model!$W$8*(COS(Wellpath!$M199) / GField),Model!$W$8*((drdp!C199+drdp!L199)*'ABXY-TI2S'!$B199+(drdp!F199+drdp!O199)*'ABXY-TI2S'!$C199+(drdp!I199+drdp!R199)*'ABXY-TI2S'!$D199))</f>
        <v>-1.8598572304902232E-3</v>
      </c>
      <c r="G199" s="20">
        <f>IF(D199="SING",0,Model!$W$8*((drdp!D199+drdp!M199)*'ABXY-TI2S'!$B199+(drdp!G199+drdp!P199)*'ABXY-TI2S'!$C199+(drdp!J199+drdp!S199)*'ABXY-TI2S'!$D199))</f>
        <v>0</v>
      </c>
      <c r="H199" s="18">
        <f>IF(D199="SING",(Wellpath!K199-Wellpath!K198)/2*Model!$W$8*(-SIN(Wellpath!$M199) / GField),Model!$W$8*((drdp!B199)*'ABXY-TI2S'!$B199+(drdp!E199)*'ABXY-TI2S'!$C199+(drdp!H199)*'ABXY-TI2S'!$D199))</f>
        <v>3.4705408395069269E-3</v>
      </c>
      <c r="I199" s="18">
        <f>IF(D199="SING",(Wellpath!K199-Wellpath!K198)/2*Model!$W$8*(COS(Wellpath!$M199) / GField),Model!$W$8*((drdp!C199)*'ABXY-TI2S'!$B199+(drdp!F199)*'ABXY-TI2S'!$C199+(drdp!I199)*'ABXY-TI2S'!$D199))</f>
        <v>-9.2992861524511159E-4</v>
      </c>
      <c r="J199" s="18">
        <f>IF(D199="SING",0,Model!$W$8*((drdp!D199)*'ABXY-TI2S'!$B199+(drdp!G199)*'ABXY-TI2S'!$C199+(drdp!J199)*'ABXY-TI2S'!$D199))</f>
        <v>0</v>
      </c>
      <c r="K199" s="21">
        <f>SUM(E$3:E198)+H199</f>
        <v>-3.0668341046757957E-2</v>
      </c>
      <c r="L199" s="21">
        <f>SUM(F$3:F198)+I199</f>
        <v>0.49768133944608917</v>
      </c>
      <c r="M199" s="21">
        <f>SUM(G$3:G198)+J199</f>
        <v>0</v>
      </c>
      <c r="N199" s="19">
        <f t="shared" si="19"/>
        <v>9.4054714256025897E-4</v>
      </c>
      <c r="O199" s="19">
        <f t="shared" si="20"/>
        <v>0.24768671563285344</v>
      </c>
      <c r="P199" s="19">
        <f t="shared" si="21"/>
        <v>0</v>
      </c>
      <c r="Q199" s="19">
        <f t="shared" si="22"/>
        <v>-1.5263061050739976E-2</v>
      </c>
      <c r="R199" s="19">
        <f t="shared" si="23"/>
        <v>0</v>
      </c>
      <c r="S199" s="19">
        <f t="shared" si="24"/>
        <v>0</v>
      </c>
    </row>
    <row r="200" spans="1:19" x14ac:dyDescent="0.25">
      <c r="A200" s="26">
        <f>Wellpath!E200</f>
        <v>5910</v>
      </c>
      <c r="B200" s="22">
        <v>0</v>
      </c>
      <c r="C200" s="22">
        <v>0</v>
      </c>
      <c r="D200" s="22">
        <f>IF(ABS(Wellpath!$L200)&lt;VerticalInc,"SING",((TAN((PI()/ 2) - Wellpath!$L200)) - TAN(Dip) * COS(Wellpath!$O200)) / GField)</f>
        <v>-5.9882804404698904E-2</v>
      </c>
      <c r="E200" s="20">
        <f>IF(D200="SING",(Wellpath!K201-Wellpath!K199)/2*Model!$W$8*(-SIN(Wellpath!M200)) / GField,Model!$W$8*((drdp!B200+drdp!K200)*'ABXY-TI2S'!$B200+(drdp!E200+drdp!N200)*'ABXY-TI2S'!$C200+(drdp!H200+drdp!Q200)*'ABXY-TI2S'!$D200))</f>
        <v>6.9410816790138538E-3</v>
      </c>
      <c r="F200" s="20">
        <f>IF(D200="SING",(Wellpath!K201-Wellpath!K199)/2*Model!$W$8*(COS(Wellpath!$M200) / GField),Model!$W$8*((drdp!C200+drdp!L200)*'ABXY-TI2S'!$B200+(drdp!F200+drdp!O200)*'ABXY-TI2S'!$C200+(drdp!I200+drdp!R200)*'ABXY-TI2S'!$D200))</f>
        <v>-1.8598572304902232E-3</v>
      </c>
      <c r="G200" s="20">
        <f>IF(D200="SING",0,Model!$W$8*((drdp!D200+drdp!M200)*'ABXY-TI2S'!$B200+(drdp!G200+drdp!P200)*'ABXY-TI2S'!$C200+(drdp!J200+drdp!S200)*'ABXY-TI2S'!$D200))</f>
        <v>0</v>
      </c>
      <c r="H200" s="18">
        <f>IF(D200="SING",(Wellpath!K200-Wellpath!K199)/2*Model!$W$8*(-SIN(Wellpath!$M200) / GField),Model!$W$8*((drdp!B200)*'ABXY-TI2S'!$B200+(drdp!E200)*'ABXY-TI2S'!$C200+(drdp!H200)*'ABXY-TI2S'!$D200))</f>
        <v>3.4705408395069269E-3</v>
      </c>
      <c r="I200" s="18">
        <f>IF(D200="SING",(Wellpath!K200-Wellpath!K199)/2*Model!$W$8*(COS(Wellpath!$M200) / GField),Model!$W$8*((drdp!C200)*'ABXY-TI2S'!$B200+(drdp!F200)*'ABXY-TI2S'!$C200+(drdp!I200)*'ABXY-TI2S'!$D200))</f>
        <v>-9.2992861524511159E-4</v>
      </c>
      <c r="J200" s="18">
        <f>IF(D200="SING",0,Model!$W$8*((drdp!D200)*'ABXY-TI2S'!$B200+(drdp!G200)*'ABXY-TI2S'!$C200+(drdp!J200)*'ABXY-TI2S'!$D200))</f>
        <v>0</v>
      </c>
      <c r="K200" s="21">
        <f>SUM(E$3:E199)+H200</f>
        <v>-2.3727259367744103E-2</v>
      </c>
      <c r="L200" s="21">
        <f>SUM(F$3:F199)+I200</f>
        <v>0.49582148221559896</v>
      </c>
      <c r="M200" s="21">
        <f>SUM(G$3:G199)+J200</f>
        <v>0</v>
      </c>
      <c r="N200" s="19">
        <f t="shared" si="19"/>
        <v>5.6298283710420026E-4</v>
      </c>
      <c r="O200" s="19">
        <f t="shared" si="20"/>
        <v>0.24583894222647351</v>
      </c>
      <c r="P200" s="19">
        <f t="shared" si="21"/>
        <v>0</v>
      </c>
      <c r="Q200" s="19">
        <f t="shared" si="22"/>
        <v>-1.1764484908628838E-2</v>
      </c>
      <c r="R200" s="19">
        <f t="shared" si="23"/>
        <v>0</v>
      </c>
      <c r="S200" s="19">
        <f t="shared" si="24"/>
        <v>0</v>
      </c>
    </row>
    <row r="201" spans="1:19" x14ac:dyDescent="0.25">
      <c r="A201" s="26">
        <f>Wellpath!E201</f>
        <v>5940</v>
      </c>
      <c r="B201" s="22">
        <v>0</v>
      </c>
      <c r="C201" s="22">
        <v>0</v>
      </c>
      <c r="D201" s="22">
        <f>IF(ABS(Wellpath!$L201)&lt;VerticalInc,"SING",((TAN((PI()/ 2) - Wellpath!$L201)) - TAN(Dip) * COS(Wellpath!$O201)) / GField)</f>
        <v>-5.9882804404698904E-2</v>
      </c>
      <c r="E201" s="20">
        <f>IF(D201="SING",(Wellpath!K202-Wellpath!K200)/2*Model!$W$8*(-SIN(Wellpath!M201)) / GField,Model!$W$8*((drdp!B201+drdp!K201)*'ABXY-TI2S'!$B201+(drdp!E201+drdp!N201)*'ABXY-TI2S'!$C201+(drdp!H201+drdp!Q201)*'ABXY-TI2S'!$D201))</f>
        <v>6.9410816790138538E-3</v>
      </c>
      <c r="F201" s="20">
        <f>IF(D201="SING",(Wellpath!K202-Wellpath!K200)/2*Model!$W$8*(COS(Wellpath!$M201) / GField),Model!$W$8*((drdp!C201+drdp!L201)*'ABXY-TI2S'!$B201+(drdp!F201+drdp!O201)*'ABXY-TI2S'!$C201+(drdp!I201+drdp!R201)*'ABXY-TI2S'!$D201))</f>
        <v>-1.8598572304902232E-3</v>
      </c>
      <c r="G201" s="20">
        <f>IF(D201="SING",0,Model!$W$8*((drdp!D201+drdp!M201)*'ABXY-TI2S'!$B201+(drdp!G201+drdp!P201)*'ABXY-TI2S'!$C201+(drdp!J201+drdp!S201)*'ABXY-TI2S'!$D201))</f>
        <v>0</v>
      </c>
      <c r="H201" s="18">
        <f>IF(D201="SING",(Wellpath!K201-Wellpath!K200)/2*Model!$W$8*(-SIN(Wellpath!$M201) / GField),Model!$W$8*((drdp!B201)*'ABXY-TI2S'!$B201+(drdp!E201)*'ABXY-TI2S'!$C201+(drdp!H201)*'ABXY-TI2S'!$D201))</f>
        <v>3.4705408395069269E-3</v>
      </c>
      <c r="I201" s="18">
        <f>IF(D201="SING",(Wellpath!K201-Wellpath!K200)/2*Model!$W$8*(COS(Wellpath!$M201) / GField),Model!$W$8*((drdp!C201)*'ABXY-TI2S'!$B201+(drdp!F201)*'ABXY-TI2S'!$C201+(drdp!I201)*'ABXY-TI2S'!$D201))</f>
        <v>-9.2992861524511159E-4</v>
      </c>
      <c r="J201" s="18">
        <f>IF(D201="SING",0,Model!$W$8*((drdp!D201)*'ABXY-TI2S'!$B201+(drdp!G201)*'ABXY-TI2S'!$C201+(drdp!J201)*'ABXY-TI2S'!$D201))</f>
        <v>0</v>
      </c>
      <c r="K201" s="21">
        <f>SUM(E$3:E200)+H201</f>
        <v>-1.6786177688730249E-2</v>
      </c>
      <c r="L201" s="21">
        <f>SUM(F$3:F200)+I201</f>
        <v>0.49396162498510876</v>
      </c>
      <c r="M201" s="21">
        <f>SUM(G$3:G200)+J201</f>
        <v>0</v>
      </c>
      <c r="N201" s="19">
        <f t="shared" si="19"/>
        <v>2.8177576139762524E-4</v>
      </c>
      <c r="O201" s="19">
        <f t="shared" si="20"/>
        <v>0.24399808695792921</v>
      </c>
      <c r="P201" s="19">
        <f t="shared" si="21"/>
        <v>0</v>
      </c>
      <c r="Q201" s="19">
        <f t="shared" si="22"/>
        <v>-8.2917276084139707E-3</v>
      </c>
      <c r="R201" s="19">
        <f t="shared" si="23"/>
        <v>0</v>
      </c>
      <c r="S201" s="19">
        <f t="shared" si="24"/>
        <v>0</v>
      </c>
    </row>
    <row r="202" spans="1:19" x14ac:dyDescent="0.25">
      <c r="A202" s="26">
        <f>Wellpath!E202</f>
        <v>5970</v>
      </c>
      <c r="B202" s="22">
        <v>0</v>
      </c>
      <c r="C202" s="22">
        <v>0</v>
      </c>
      <c r="D202" s="22">
        <f>IF(ABS(Wellpath!$L202)&lt;VerticalInc,"SING",((TAN((PI()/ 2) - Wellpath!$L202)) - TAN(Dip) * COS(Wellpath!$O202)) / GField)</f>
        <v>-5.9882804404698904E-2</v>
      </c>
      <c r="E202" s="20">
        <f>IF(D202="SING",(Wellpath!K203-Wellpath!K201)/2*Model!$W$8*(-SIN(Wellpath!M202)) / GField,Model!$W$8*((drdp!B202+drdp!K202)*'ABXY-TI2S'!$B202+(drdp!E202+drdp!N202)*'ABXY-TI2S'!$C202+(drdp!H202+drdp!Q202)*'ABXY-TI2S'!$D202))</f>
        <v>6.9410816790138538E-3</v>
      </c>
      <c r="F202" s="20">
        <f>IF(D202="SING",(Wellpath!K203-Wellpath!K201)/2*Model!$W$8*(COS(Wellpath!$M202) / GField),Model!$W$8*((drdp!C202+drdp!L202)*'ABXY-TI2S'!$B202+(drdp!F202+drdp!O202)*'ABXY-TI2S'!$C202+(drdp!I202+drdp!R202)*'ABXY-TI2S'!$D202))</f>
        <v>-1.8598572304902232E-3</v>
      </c>
      <c r="G202" s="20">
        <f>IF(D202="SING",0,Model!$W$8*((drdp!D202+drdp!M202)*'ABXY-TI2S'!$B202+(drdp!G202+drdp!P202)*'ABXY-TI2S'!$C202+(drdp!J202+drdp!S202)*'ABXY-TI2S'!$D202))</f>
        <v>0</v>
      </c>
      <c r="H202" s="18">
        <f>IF(D202="SING",(Wellpath!K202-Wellpath!K201)/2*Model!$W$8*(-SIN(Wellpath!$M202) / GField),Model!$W$8*((drdp!B202)*'ABXY-TI2S'!$B202+(drdp!E202)*'ABXY-TI2S'!$C202+(drdp!H202)*'ABXY-TI2S'!$D202))</f>
        <v>3.4705408395069269E-3</v>
      </c>
      <c r="I202" s="18">
        <f>IF(D202="SING",(Wellpath!K202-Wellpath!K201)/2*Model!$W$8*(COS(Wellpath!$M202) / GField),Model!$W$8*((drdp!C202)*'ABXY-TI2S'!$B202+(drdp!F202)*'ABXY-TI2S'!$C202+(drdp!I202)*'ABXY-TI2S'!$D202))</f>
        <v>-9.2992861524511159E-4</v>
      </c>
      <c r="J202" s="18">
        <f>IF(D202="SING",0,Model!$W$8*((drdp!D202)*'ABXY-TI2S'!$B202+(drdp!G202)*'ABXY-TI2S'!$C202+(drdp!J202)*'ABXY-TI2S'!$D202))</f>
        <v>0</v>
      </c>
      <c r="K202" s="21">
        <f>SUM(E$3:E201)+H202</f>
        <v>-9.8450960097163955E-3</v>
      </c>
      <c r="L202" s="21">
        <f>SUM(F$3:F201)+I202</f>
        <v>0.49210176775461856</v>
      </c>
      <c r="M202" s="21">
        <f>SUM(G$3:G201)+J202</f>
        <v>0</v>
      </c>
      <c r="N202" s="19">
        <f t="shared" si="19"/>
        <v>9.6925915440533692E-5</v>
      </c>
      <c r="O202" s="19">
        <f t="shared" si="20"/>
        <v>0.24216414982722054</v>
      </c>
      <c r="P202" s="19">
        <f t="shared" si="21"/>
        <v>0</v>
      </c>
      <c r="Q202" s="19">
        <f t="shared" si="22"/>
        <v>-4.8447891500953792E-3</v>
      </c>
      <c r="R202" s="19">
        <f t="shared" si="23"/>
        <v>0</v>
      </c>
      <c r="S202" s="19">
        <f t="shared" si="24"/>
        <v>0</v>
      </c>
    </row>
    <row r="203" spans="1:19" x14ac:dyDescent="0.25">
      <c r="A203" s="26">
        <f>Wellpath!E203</f>
        <v>6000</v>
      </c>
      <c r="B203" s="22">
        <v>0</v>
      </c>
      <c r="C203" s="22">
        <v>0</v>
      </c>
      <c r="D203" s="22">
        <f>IF(ABS(Wellpath!$L203)&lt;VerticalInc,"SING",((TAN((PI()/ 2) - Wellpath!$L203)) - TAN(Dip) * COS(Wellpath!$O203)) / GField)</f>
        <v>-5.9882804404698904E-2</v>
      </c>
      <c r="E203" s="20">
        <f>IF(D203="SING",(Wellpath!K204-Wellpath!K202)/2*Model!$W$8*(-SIN(Wellpath!M203)) / GField,Model!$W$8*((drdp!B203+drdp!K203)*'ABXY-TI2S'!$B203+(drdp!E203+drdp!N203)*'ABXY-TI2S'!$C203+(drdp!H203+drdp!Q203)*'ABXY-TI2S'!$D203))</f>
        <v>6.9410816790138538E-3</v>
      </c>
      <c r="F203" s="20">
        <f>IF(D203="SING",(Wellpath!K204-Wellpath!K202)/2*Model!$W$8*(COS(Wellpath!$M203) / GField),Model!$W$8*((drdp!C203+drdp!L203)*'ABXY-TI2S'!$B203+(drdp!F203+drdp!O203)*'ABXY-TI2S'!$C203+(drdp!I203+drdp!R203)*'ABXY-TI2S'!$D203))</f>
        <v>-1.8598572304902232E-3</v>
      </c>
      <c r="G203" s="20">
        <f>IF(D203="SING",0,Model!$W$8*((drdp!D203+drdp!M203)*'ABXY-TI2S'!$B203+(drdp!G203+drdp!P203)*'ABXY-TI2S'!$C203+(drdp!J203+drdp!S203)*'ABXY-TI2S'!$D203))</f>
        <v>0</v>
      </c>
      <c r="H203" s="18">
        <f>IF(D203="SING",(Wellpath!K203-Wellpath!K202)/2*Model!$W$8*(-SIN(Wellpath!$M203) / GField),Model!$W$8*((drdp!B203)*'ABXY-TI2S'!$B203+(drdp!E203)*'ABXY-TI2S'!$C203+(drdp!H203)*'ABXY-TI2S'!$D203))</f>
        <v>3.4705408395069269E-3</v>
      </c>
      <c r="I203" s="18">
        <f>IF(D203="SING",(Wellpath!K203-Wellpath!K202)/2*Model!$W$8*(COS(Wellpath!$M203) / GField),Model!$W$8*((drdp!C203)*'ABXY-TI2S'!$B203+(drdp!F203)*'ABXY-TI2S'!$C203+(drdp!I203)*'ABXY-TI2S'!$D203))</f>
        <v>-9.2992861524511159E-4</v>
      </c>
      <c r="J203" s="18">
        <f>IF(D203="SING",0,Model!$W$8*((drdp!D203)*'ABXY-TI2S'!$B203+(drdp!G203)*'ABXY-TI2S'!$C203+(drdp!J203)*'ABXY-TI2S'!$D203))</f>
        <v>0</v>
      </c>
      <c r="K203" s="21">
        <f>SUM(E$3:E202)+H203</f>
        <v>-2.9040143307025416E-3</v>
      </c>
      <c r="L203" s="21">
        <f>SUM(F$3:F202)+I203</f>
        <v>0.49024191052412835</v>
      </c>
      <c r="M203" s="21">
        <f>SUM(G$3:G202)+J203</f>
        <v>0</v>
      </c>
      <c r="N203" s="19">
        <f t="shared" si="19"/>
        <v>8.4332992329257307E-6</v>
      </c>
      <c r="O203" s="19">
        <f t="shared" si="20"/>
        <v>0.24033713083434746</v>
      </c>
      <c r="P203" s="19">
        <f t="shared" si="21"/>
        <v>0</v>
      </c>
      <c r="Q203" s="19">
        <f t="shared" si="22"/>
        <v>-1.4236695336730619E-3</v>
      </c>
      <c r="R203" s="19">
        <f t="shared" si="23"/>
        <v>0</v>
      </c>
      <c r="S203" s="19">
        <f t="shared" si="24"/>
        <v>0</v>
      </c>
    </row>
    <row r="204" spans="1:19" x14ac:dyDescent="0.25">
      <c r="A204" s="26">
        <f>Wellpath!E204</f>
        <v>6030</v>
      </c>
      <c r="B204" s="22">
        <v>0</v>
      </c>
      <c r="C204" s="22">
        <v>0</v>
      </c>
      <c r="D204" s="22">
        <f>IF(ABS(Wellpath!$L204)&lt;VerticalInc,"SING",((TAN((PI()/ 2) - Wellpath!$L204)) - TAN(Dip) * COS(Wellpath!$O204)) / GField)</f>
        <v>-5.9882804404698904E-2</v>
      </c>
      <c r="E204" s="20">
        <f>IF(D204="SING",(Wellpath!K205-Wellpath!K203)/2*Model!$W$8*(-SIN(Wellpath!M204)) / GField,Model!$W$8*((drdp!B204+drdp!K204)*'ABXY-TI2S'!$B204+(drdp!E204+drdp!N204)*'ABXY-TI2S'!$C204+(drdp!H204+drdp!Q204)*'ABXY-TI2S'!$D204))</f>
        <v>6.9410816790138538E-3</v>
      </c>
      <c r="F204" s="20">
        <f>IF(D204="SING",(Wellpath!K205-Wellpath!K203)/2*Model!$W$8*(COS(Wellpath!$M204) / GField),Model!$W$8*((drdp!C204+drdp!L204)*'ABXY-TI2S'!$B204+(drdp!F204+drdp!O204)*'ABXY-TI2S'!$C204+(drdp!I204+drdp!R204)*'ABXY-TI2S'!$D204))</f>
        <v>-1.8598572304902232E-3</v>
      </c>
      <c r="G204" s="20">
        <f>IF(D204="SING",0,Model!$W$8*((drdp!D204+drdp!M204)*'ABXY-TI2S'!$B204+(drdp!G204+drdp!P204)*'ABXY-TI2S'!$C204+(drdp!J204+drdp!S204)*'ABXY-TI2S'!$D204))</f>
        <v>0</v>
      </c>
      <c r="H204" s="18">
        <f>IF(D204="SING",(Wellpath!K204-Wellpath!K203)/2*Model!$W$8*(-SIN(Wellpath!$M204) / GField),Model!$W$8*((drdp!B204)*'ABXY-TI2S'!$B204+(drdp!E204)*'ABXY-TI2S'!$C204+(drdp!H204)*'ABXY-TI2S'!$D204))</f>
        <v>3.4705408395069269E-3</v>
      </c>
      <c r="I204" s="18">
        <f>IF(D204="SING",(Wellpath!K204-Wellpath!K203)/2*Model!$W$8*(COS(Wellpath!$M204) / GField),Model!$W$8*((drdp!C204)*'ABXY-TI2S'!$B204+(drdp!F204)*'ABXY-TI2S'!$C204+(drdp!I204)*'ABXY-TI2S'!$D204))</f>
        <v>-9.2992861524511159E-4</v>
      </c>
      <c r="J204" s="18">
        <f>IF(D204="SING",0,Model!$W$8*((drdp!D204)*'ABXY-TI2S'!$B204+(drdp!G204)*'ABXY-TI2S'!$C204+(drdp!J204)*'ABXY-TI2S'!$D204))</f>
        <v>0</v>
      </c>
      <c r="K204" s="21">
        <f>SUM(E$3:E203)+H204</f>
        <v>4.0370673483113122E-3</v>
      </c>
      <c r="L204" s="21">
        <f>SUM(F$3:F203)+I204</f>
        <v>0.48838205329363815</v>
      </c>
      <c r="M204" s="21">
        <f>SUM(G$3:G203)+J204</f>
        <v>0</v>
      </c>
      <c r="N204" s="19">
        <f t="shared" si="19"/>
        <v>1.629791277480133E-5</v>
      </c>
      <c r="O204" s="19">
        <f t="shared" si="20"/>
        <v>0.23851702997931001</v>
      </c>
      <c r="P204" s="19">
        <f t="shared" si="21"/>
        <v>0</v>
      </c>
      <c r="Q204" s="19">
        <f t="shared" si="22"/>
        <v>1.9716312408529818E-3</v>
      </c>
      <c r="R204" s="19">
        <f t="shared" si="23"/>
        <v>0</v>
      </c>
      <c r="S204" s="19">
        <f t="shared" si="24"/>
        <v>0</v>
      </c>
    </row>
    <row r="205" spans="1:19" x14ac:dyDescent="0.25">
      <c r="A205" s="26">
        <f>Wellpath!E205</f>
        <v>6060</v>
      </c>
      <c r="B205" s="22">
        <v>0</v>
      </c>
      <c r="C205" s="22">
        <v>0</v>
      </c>
      <c r="D205" s="22">
        <f>IF(ABS(Wellpath!$L205)&lt;VerticalInc,"SING",((TAN((PI()/ 2) - Wellpath!$L205)) - TAN(Dip) * COS(Wellpath!$O205)) / GField)</f>
        <v>-5.9882804404698904E-2</v>
      </c>
      <c r="E205" s="20">
        <f>IF(D205="SING",(Wellpath!K206-Wellpath!K204)/2*Model!$W$8*(-SIN(Wellpath!M205)) / GField,Model!$W$8*((drdp!B205+drdp!K205)*'ABXY-TI2S'!$B205+(drdp!E205+drdp!N205)*'ABXY-TI2S'!$C205+(drdp!H205+drdp!Q205)*'ABXY-TI2S'!$D205))</f>
        <v>6.9410816790138538E-3</v>
      </c>
      <c r="F205" s="20">
        <f>IF(D205="SING",(Wellpath!K206-Wellpath!K204)/2*Model!$W$8*(COS(Wellpath!$M205) / GField),Model!$W$8*((drdp!C205+drdp!L205)*'ABXY-TI2S'!$B205+(drdp!F205+drdp!O205)*'ABXY-TI2S'!$C205+(drdp!I205+drdp!R205)*'ABXY-TI2S'!$D205))</f>
        <v>-1.8598572304902232E-3</v>
      </c>
      <c r="G205" s="20">
        <f>IF(D205="SING",0,Model!$W$8*((drdp!D205+drdp!M205)*'ABXY-TI2S'!$B205+(drdp!G205+drdp!P205)*'ABXY-TI2S'!$C205+(drdp!J205+drdp!S205)*'ABXY-TI2S'!$D205))</f>
        <v>0</v>
      </c>
      <c r="H205" s="18">
        <f>IF(D205="SING",(Wellpath!K205-Wellpath!K204)/2*Model!$W$8*(-SIN(Wellpath!$M205) / GField),Model!$W$8*((drdp!B205)*'ABXY-TI2S'!$B205+(drdp!E205)*'ABXY-TI2S'!$C205+(drdp!H205)*'ABXY-TI2S'!$D205))</f>
        <v>3.4705408395069269E-3</v>
      </c>
      <c r="I205" s="18">
        <f>IF(D205="SING",(Wellpath!K205-Wellpath!K204)/2*Model!$W$8*(COS(Wellpath!$M205) / GField),Model!$W$8*((drdp!C205)*'ABXY-TI2S'!$B205+(drdp!F205)*'ABXY-TI2S'!$C205+(drdp!I205)*'ABXY-TI2S'!$D205))</f>
        <v>-9.2992861524511159E-4</v>
      </c>
      <c r="J205" s="18">
        <f>IF(D205="SING",0,Model!$W$8*((drdp!D205)*'ABXY-TI2S'!$B205+(drdp!G205)*'ABXY-TI2S'!$C205+(drdp!J205)*'ABXY-TI2S'!$D205))</f>
        <v>0</v>
      </c>
      <c r="K205" s="21">
        <f>SUM(E$3:E204)+H205</f>
        <v>1.0978149027325166E-2</v>
      </c>
      <c r="L205" s="21">
        <f>SUM(F$3:F204)+I205</f>
        <v>0.48652219606314795</v>
      </c>
      <c r="M205" s="21">
        <f>SUM(G$3:G204)+J205</f>
        <v>0</v>
      </c>
      <c r="N205" s="19">
        <f t="shared" si="19"/>
        <v>1.2051975606616049E-4</v>
      </c>
      <c r="O205" s="19">
        <f t="shared" si="20"/>
        <v>0.23670384726210816</v>
      </c>
      <c r="P205" s="19">
        <f t="shared" si="21"/>
        <v>0</v>
      </c>
      <c r="Q205" s="19">
        <f t="shared" si="22"/>
        <v>5.3411131734827514E-3</v>
      </c>
      <c r="R205" s="19">
        <f t="shared" si="23"/>
        <v>0</v>
      </c>
      <c r="S205" s="19">
        <f t="shared" si="24"/>
        <v>0</v>
      </c>
    </row>
    <row r="206" spans="1:19" x14ac:dyDescent="0.25">
      <c r="A206" s="26">
        <f>Wellpath!E206</f>
        <v>6090</v>
      </c>
      <c r="B206" s="22">
        <v>0</v>
      </c>
      <c r="C206" s="22">
        <v>0</v>
      </c>
      <c r="D206" s="22">
        <f>IF(ABS(Wellpath!$L206)&lt;VerticalInc,"SING",((TAN((PI()/ 2) - Wellpath!$L206)) - TAN(Dip) * COS(Wellpath!$O206)) / GField)</f>
        <v>-5.9882804404698904E-2</v>
      </c>
      <c r="E206" s="20">
        <f>IF(D206="SING",(Wellpath!K207-Wellpath!K205)/2*Model!$W$8*(-SIN(Wellpath!M206)) / GField,Model!$W$8*((drdp!B206+drdp!K206)*'ABXY-TI2S'!$B206+(drdp!E206+drdp!N206)*'ABXY-TI2S'!$C206+(drdp!H206+drdp!Q206)*'ABXY-TI2S'!$D206))</f>
        <v>6.9410816790138538E-3</v>
      </c>
      <c r="F206" s="20">
        <f>IF(D206="SING",(Wellpath!K207-Wellpath!K205)/2*Model!$W$8*(COS(Wellpath!$M206) / GField),Model!$W$8*((drdp!C206+drdp!L206)*'ABXY-TI2S'!$B206+(drdp!F206+drdp!O206)*'ABXY-TI2S'!$C206+(drdp!I206+drdp!R206)*'ABXY-TI2S'!$D206))</f>
        <v>-1.8598572304902232E-3</v>
      </c>
      <c r="G206" s="20">
        <f>IF(D206="SING",0,Model!$W$8*((drdp!D206+drdp!M206)*'ABXY-TI2S'!$B206+(drdp!G206+drdp!P206)*'ABXY-TI2S'!$C206+(drdp!J206+drdp!S206)*'ABXY-TI2S'!$D206))</f>
        <v>0</v>
      </c>
      <c r="H206" s="18">
        <f>IF(D206="SING",(Wellpath!K206-Wellpath!K205)/2*Model!$W$8*(-SIN(Wellpath!$M206) / GField),Model!$W$8*((drdp!B206)*'ABXY-TI2S'!$B206+(drdp!E206)*'ABXY-TI2S'!$C206+(drdp!H206)*'ABXY-TI2S'!$D206))</f>
        <v>3.4705408395069269E-3</v>
      </c>
      <c r="I206" s="18">
        <f>IF(D206="SING",(Wellpath!K206-Wellpath!K205)/2*Model!$W$8*(COS(Wellpath!$M206) / GField),Model!$W$8*((drdp!C206)*'ABXY-TI2S'!$B206+(drdp!F206)*'ABXY-TI2S'!$C206+(drdp!I206)*'ABXY-TI2S'!$D206))</f>
        <v>-9.2992861524511159E-4</v>
      </c>
      <c r="J206" s="18">
        <f>IF(D206="SING",0,Model!$W$8*((drdp!D206)*'ABXY-TI2S'!$B206+(drdp!G206)*'ABXY-TI2S'!$C206+(drdp!J206)*'ABXY-TI2S'!$D206))</f>
        <v>0</v>
      </c>
      <c r="K206" s="21">
        <f>SUM(E$3:E205)+H206</f>
        <v>1.791923070633902E-2</v>
      </c>
      <c r="L206" s="21">
        <f>SUM(F$3:F205)+I206</f>
        <v>0.48466233883265775</v>
      </c>
      <c r="M206" s="21">
        <f>SUM(G$3:G205)+J206</f>
        <v>0</v>
      </c>
      <c r="N206" s="19">
        <f t="shared" si="19"/>
        <v>3.2109882910700318E-4</v>
      </c>
      <c r="O206" s="19">
        <f t="shared" si="20"/>
        <v>0.23489758268274194</v>
      </c>
      <c r="P206" s="19">
        <f t="shared" si="21"/>
        <v>0</v>
      </c>
      <c r="Q206" s="19">
        <f t="shared" si="22"/>
        <v>8.6847762642162478E-3</v>
      </c>
      <c r="R206" s="19">
        <f t="shared" si="23"/>
        <v>0</v>
      </c>
      <c r="S206" s="19">
        <f t="shared" si="24"/>
        <v>0</v>
      </c>
    </row>
    <row r="207" spans="1:19" x14ac:dyDescent="0.25">
      <c r="A207" s="26">
        <f>Wellpath!E207</f>
        <v>6120</v>
      </c>
      <c r="B207" s="22">
        <v>0</v>
      </c>
      <c r="C207" s="22">
        <v>0</v>
      </c>
      <c r="D207" s="22">
        <f>IF(ABS(Wellpath!$L207)&lt;VerticalInc,"SING",((TAN((PI()/ 2) - Wellpath!$L207)) - TAN(Dip) * COS(Wellpath!$O207)) / GField)</f>
        <v>-5.9882804404698904E-2</v>
      </c>
      <c r="E207" s="20">
        <f>IF(D207="SING",(Wellpath!K208-Wellpath!K206)/2*Model!$W$8*(-SIN(Wellpath!M207)) / GField,Model!$W$8*((drdp!B207+drdp!K207)*'ABXY-TI2S'!$B207+(drdp!E207+drdp!N207)*'ABXY-TI2S'!$C207+(drdp!H207+drdp!Q207)*'ABXY-TI2S'!$D207))</f>
        <v>6.9410816790138538E-3</v>
      </c>
      <c r="F207" s="20">
        <f>IF(D207="SING",(Wellpath!K208-Wellpath!K206)/2*Model!$W$8*(COS(Wellpath!$M207) / GField),Model!$W$8*((drdp!C207+drdp!L207)*'ABXY-TI2S'!$B207+(drdp!F207+drdp!O207)*'ABXY-TI2S'!$C207+(drdp!I207+drdp!R207)*'ABXY-TI2S'!$D207))</f>
        <v>-1.8598572304902232E-3</v>
      </c>
      <c r="G207" s="20">
        <f>IF(D207="SING",0,Model!$W$8*((drdp!D207+drdp!M207)*'ABXY-TI2S'!$B207+(drdp!G207+drdp!P207)*'ABXY-TI2S'!$C207+(drdp!J207+drdp!S207)*'ABXY-TI2S'!$D207))</f>
        <v>0</v>
      </c>
      <c r="H207" s="18">
        <f>IF(D207="SING",(Wellpath!K207-Wellpath!K206)/2*Model!$W$8*(-SIN(Wellpath!$M207) / GField),Model!$W$8*((drdp!B207)*'ABXY-TI2S'!$B207+(drdp!E207)*'ABXY-TI2S'!$C207+(drdp!H207)*'ABXY-TI2S'!$D207))</f>
        <v>3.4705408395069269E-3</v>
      </c>
      <c r="I207" s="18">
        <f>IF(D207="SING",(Wellpath!K207-Wellpath!K206)/2*Model!$W$8*(COS(Wellpath!$M207) / GField),Model!$W$8*((drdp!C207)*'ABXY-TI2S'!$B207+(drdp!F207)*'ABXY-TI2S'!$C207+(drdp!I207)*'ABXY-TI2S'!$D207))</f>
        <v>-9.2992861524511159E-4</v>
      </c>
      <c r="J207" s="18">
        <f>IF(D207="SING",0,Model!$W$8*((drdp!D207)*'ABXY-TI2S'!$B207+(drdp!G207)*'ABXY-TI2S'!$C207+(drdp!J207)*'ABXY-TI2S'!$D207))</f>
        <v>0</v>
      </c>
      <c r="K207" s="21">
        <f>SUM(E$3:E206)+H207</f>
        <v>2.4860312385352874E-2</v>
      </c>
      <c r="L207" s="21">
        <f>SUM(F$3:F206)+I207</f>
        <v>0.48280248160216754</v>
      </c>
      <c r="M207" s="21">
        <f>SUM(G$3:G206)+J207</f>
        <v>0</v>
      </c>
      <c r="N207" s="19">
        <f t="shared" si="19"/>
        <v>6.180351318973295E-4</v>
      </c>
      <c r="O207" s="19">
        <f t="shared" si="20"/>
        <v>0.23309823624121134</v>
      </c>
      <c r="P207" s="19">
        <f t="shared" si="21"/>
        <v>0</v>
      </c>
      <c r="Q207" s="19">
        <f t="shared" si="22"/>
        <v>1.2002620513053468E-2</v>
      </c>
      <c r="R207" s="19">
        <f t="shared" si="23"/>
        <v>0</v>
      </c>
      <c r="S207" s="19">
        <f t="shared" si="24"/>
        <v>0</v>
      </c>
    </row>
    <row r="208" spans="1:19" x14ac:dyDescent="0.25">
      <c r="A208" s="26">
        <f>Wellpath!E208</f>
        <v>6150</v>
      </c>
      <c r="B208" s="22">
        <v>0</v>
      </c>
      <c r="C208" s="22">
        <v>0</v>
      </c>
      <c r="D208" s="22">
        <f>IF(ABS(Wellpath!$L208)&lt;VerticalInc,"SING",((TAN((PI()/ 2) - Wellpath!$L208)) - TAN(Dip) * COS(Wellpath!$O208)) / GField)</f>
        <v>-5.9882804404698904E-2</v>
      </c>
      <c r="E208" s="20">
        <f>IF(D208="SING",(Wellpath!K209-Wellpath!K207)/2*Model!$W$8*(-SIN(Wellpath!M208)) / GField,Model!$W$8*((drdp!B208+drdp!K208)*'ABXY-TI2S'!$B208+(drdp!E208+drdp!N208)*'ABXY-TI2S'!$C208+(drdp!H208+drdp!Q208)*'ABXY-TI2S'!$D208))</f>
        <v>6.9410816790138538E-3</v>
      </c>
      <c r="F208" s="20">
        <f>IF(D208="SING",(Wellpath!K209-Wellpath!K207)/2*Model!$W$8*(COS(Wellpath!$M208) / GField),Model!$W$8*((drdp!C208+drdp!L208)*'ABXY-TI2S'!$B208+(drdp!F208+drdp!O208)*'ABXY-TI2S'!$C208+(drdp!I208+drdp!R208)*'ABXY-TI2S'!$D208))</f>
        <v>-1.8598572304902232E-3</v>
      </c>
      <c r="G208" s="20">
        <f>IF(D208="SING",0,Model!$W$8*((drdp!D208+drdp!M208)*'ABXY-TI2S'!$B208+(drdp!G208+drdp!P208)*'ABXY-TI2S'!$C208+(drdp!J208+drdp!S208)*'ABXY-TI2S'!$D208))</f>
        <v>0</v>
      </c>
      <c r="H208" s="18">
        <f>IF(D208="SING",(Wellpath!K208-Wellpath!K207)/2*Model!$W$8*(-SIN(Wellpath!$M208) / GField),Model!$W$8*((drdp!B208)*'ABXY-TI2S'!$B208+(drdp!E208)*'ABXY-TI2S'!$C208+(drdp!H208)*'ABXY-TI2S'!$D208))</f>
        <v>3.4705408395069269E-3</v>
      </c>
      <c r="I208" s="18">
        <f>IF(D208="SING",(Wellpath!K208-Wellpath!K207)/2*Model!$W$8*(COS(Wellpath!$M208) / GField),Model!$W$8*((drdp!C208)*'ABXY-TI2S'!$B208+(drdp!F208)*'ABXY-TI2S'!$C208+(drdp!I208)*'ABXY-TI2S'!$D208))</f>
        <v>-9.2992861524511159E-4</v>
      </c>
      <c r="J208" s="18">
        <f>IF(D208="SING",0,Model!$W$8*((drdp!D208)*'ABXY-TI2S'!$B208+(drdp!G208)*'ABXY-TI2S'!$C208+(drdp!J208)*'ABXY-TI2S'!$D208))</f>
        <v>0</v>
      </c>
      <c r="K208" s="21">
        <f>SUM(E$3:E207)+H208</f>
        <v>3.1801394064366731E-2</v>
      </c>
      <c r="L208" s="21">
        <f>SUM(F$3:F207)+I208</f>
        <v>0.48094262437167734</v>
      </c>
      <c r="M208" s="21">
        <f>SUM(G$3:G207)+J208</f>
        <v>0</v>
      </c>
      <c r="N208" s="19">
        <f t="shared" si="19"/>
        <v>1.0113286644371396E-3</v>
      </c>
      <c r="O208" s="19">
        <f t="shared" si="20"/>
        <v>0.23130580793751632</v>
      </c>
      <c r="P208" s="19">
        <f t="shared" si="21"/>
        <v>0</v>
      </c>
      <c r="Q208" s="19">
        <f t="shared" si="22"/>
        <v>1.5294645919994418E-2</v>
      </c>
      <c r="R208" s="19">
        <f t="shared" si="23"/>
        <v>0</v>
      </c>
      <c r="S208" s="19">
        <f t="shared" si="24"/>
        <v>0</v>
      </c>
    </row>
    <row r="209" spans="1:19" x14ac:dyDescent="0.25">
      <c r="A209" s="26">
        <f>Wellpath!E209</f>
        <v>6180</v>
      </c>
      <c r="B209" s="22">
        <v>0</v>
      </c>
      <c r="C209" s="22">
        <v>0</v>
      </c>
      <c r="D209" s="22">
        <f>IF(ABS(Wellpath!$L209)&lt;VerticalInc,"SING",((TAN((PI()/ 2) - Wellpath!$L209)) - TAN(Dip) * COS(Wellpath!$O209)) / GField)</f>
        <v>-5.9882804404698904E-2</v>
      </c>
      <c r="E209" s="20">
        <f>IF(D209="SING",(Wellpath!K210-Wellpath!K208)/2*Model!$W$8*(-SIN(Wellpath!M209)) / GField,Model!$W$8*((drdp!B209+drdp!K209)*'ABXY-TI2S'!$B209+(drdp!E209+drdp!N209)*'ABXY-TI2S'!$C209+(drdp!H209+drdp!Q209)*'ABXY-TI2S'!$D209))</f>
        <v>6.9410816790138538E-3</v>
      </c>
      <c r="F209" s="20">
        <f>IF(D209="SING",(Wellpath!K210-Wellpath!K208)/2*Model!$W$8*(COS(Wellpath!$M209) / GField),Model!$W$8*((drdp!C209+drdp!L209)*'ABXY-TI2S'!$B209+(drdp!F209+drdp!O209)*'ABXY-TI2S'!$C209+(drdp!I209+drdp!R209)*'ABXY-TI2S'!$D209))</f>
        <v>-1.8598572304902232E-3</v>
      </c>
      <c r="G209" s="20">
        <f>IF(D209="SING",0,Model!$W$8*((drdp!D209+drdp!M209)*'ABXY-TI2S'!$B209+(drdp!G209+drdp!P209)*'ABXY-TI2S'!$C209+(drdp!J209+drdp!S209)*'ABXY-TI2S'!$D209))</f>
        <v>0</v>
      </c>
      <c r="H209" s="18">
        <f>IF(D209="SING",(Wellpath!K209-Wellpath!K208)/2*Model!$W$8*(-SIN(Wellpath!$M209) / GField),Model!$W$8*((drdp!B209)*'ABXY-TI2S'!$B209+(drdp!E209)*'ABXY-TI2S'!$C209+(drdp!H209)*'ABXY-TI2S'!$D209))</f>
        <v>3.4705408395069269E-3</v>
      </c>
      <c r="I209" s="18">
        <f>IF(D209="SING",(Wellpath!K209-Wellpath!K208)/2*Model!$W$8*(COS(Wellpath!$M209) / GField),Model!$W$8*((drdp!C209)*'ABXY-TI2S'!$B209+(drdp!F209)*'ABXY-TI2S'!$C209+(drdp!I209)*'ABXY-TI2S'!$D209))</f>
        <v>-9.2992861524511159E-4</v>
      </c>
      <c r="J209" s="18">
        <f>IF(D209="SING",0,Model!$W$8*((drdp!D209)*'ABXY-TI2S'!$B209+(drdp!G209)*'ABXY-TI2S'!$C209+(drdp!J209)*'ABXY-TI2S'!$D209))</f>
        <v>0</v>
      </c>
      <c r="K209" s="21">
        <f>SUM(E$3:E208)+H209</f>
        <v>3.8742475743380578E-2</v>
      </c>
      <c r="L209" s="21">
        <f>SUM(F$3:F208)+I209</f>
        <v>0.47908276714118714</v>
      </c>
      <c r="M209" s="21">
        <f>SUM(G$3:G208)+J209</f>
        <v>0</v>
      </c>
      <c r="N209" s="19">
        <f t="shared" si="19"/>
        <v>1.5009794267264323E-3</v>
      </c>
      <c r="O209" s="19">
        <f t="shared" si="20"/>
        <v>0.22952029777165694</v>
      </c>
      <c r="P209" s="19">
        <f t="shared" si="21"/>
        <v>0</v>
      </c>
      <c r="Q209" s="19">
        <f t="shared" si="22"/>
        <v>1.8560852485039088E-2</v>
      </c>
      <c r="R209" s="19">
        <f t="shared" si="23"/>
        <v>0</v>
      </c>
      <c r="S209" s="19">
        <f t="shared" si="24"/>
        <v>0</v>
      </c>
    </row>
    <row r="210" spans="1:19" x14ac:dyDescent="0.25">
      <c r="A210" s="26">
        <f>Wellpath!E210</f>
        <v>6210</v>
      </c>
      <c r="B210" s="22">
        <v>0</v>
      </c>
      <c r="C210" s="22">
        <v>0</v>
      </c>
      <c r="D210" s="22">
        <f>IF(ABS(Wellpath!$L210)&lt;VerticalInc,"SING",((TAN((PI()/ 2) - Wellpath!$L210)) - TAN(Dip) * COS(Wellpath!$O210)) / GField)</f>
        <v>-5.9882804404698904E-2</v>
      </c>
      <c r="E210" s="20">
        <f>IF(D210="SING",(Wellpath!K211-Wellpath!K209)/2*Model!$W$8*(-SIN(Wellpath!M210)) / GField,Model!$W$8*((drdp!B210+drdp!K210)*'ABXY-TI2S'!$B210+(drdp!E210+drdp!N210)*'ABXY-TI2S'!$C210+(drdp!H210+drdp!Q210)*'ABXY-TI2S'!$D210))</f>
        <v>6.9410816790138538E-3</v>
      </c>
      <c r="F210" s="20">
        <f>IF(D210="SING",(Wellpath!K211-Wellpath!K209)/2*Model!$W$8*(COS(Wellpath!$M210) / GField),Model!$W$8*((drdp!C210+drdp!L210)*'ABXY-TI2S'!$B210+(drdp!F210+drdp!O210)*'ABXY-TI2S'!$C210+(drdp!I210+drdp!R210)*'ABXY-TI2S'!$D210))</f>
        <v>-1.8598572304902232E-3</v>
      </c>
      <c r="G210" s="20">
        <f>IF(D210="SING",0,Model!$W$8*((drdp!D210+drdp!M210)*'ABXY-TI2S'!$B210+(drdp!G210+drdp!P210)*'ABXY-TI2S'!$C210+(drdp!J210+drdp!S210)*'ABXY-TI2S'!$D210))</f>
        <v>0</v>
      </c>
      <c r="H210" s="18">
        <f>IF(D210="SING",(Wellpath!K210-Wellpath!K209)/2*Model!$W$8*(-SIN(Wellpath!$M210) / GField),Model!$W$8*((drdp!B210)*'ABXY-TI2S'!$B210+(drdp!E210)*'ABXY-TI2S'!$C210+(drdp!H210)*'ABXY-TI2S'!$D210))</f>
        <v>3.4705408395069269E-3</v>
      </c>
      <c r="I210" s="18">
        <f>IF(D210="SING",(Wellpath!K210-Wellpath!K209)/2*Model!$W$8*(COS(Wellpath!$M210) / GField),Model!$W$8*((drdp!C210)*'ABXY-TI2S'!$B210+(drdp!F210)*'ABXY-TI2S'!$C210+(drdp!I210)*'ABXY-TI2S'!$D210))</f>
        <v>-9.2992861524511159E-4</v>
      </c>
      <c r="J210" s="18">
        <f>IF(D210="SING",0,Model!$W$8*((drdp!D210)*'ABXY-TI2S'!$B210+(drdp!G210)*'ABXY-TI2S'!$C210+(drdp!J210)*'ABXY-TI2S'!$D210))</f>
        <v>0</v>
      </c>
      <c r="K210" s="21">
        <f>SUM(E$3:E209)+H210</f>
        <v>4.5683557422394439E-2</v>
      </c>
      <c r="L210" s="21">
        <f>SUM(F$3:F209)+I210</f>
        <v>0.47722290991069694</v>
      </c>
      <c r="M210" s="21">
        <f>SUM(G$3:G209)+J210</f>
        <v>0</v>
      </c>
      <c r="N210" s="19">
        <f t="shared" si="19"/>
        <v>2.0869874187652098E-3</v>
      </c>
      <c r="O210" s="19">
        <f t="shared" si="20"/>
        <v>0.22774170574363317</v>
      </c>
      <c r="P210" s="19">
        <f t="shared" si="21"/>
        <v>0</v>
      </c>
      <c r="Q210" s="19">
        <f t="shared" si="22"/>
        <v>2.1801240208187491E-2</v>
      </c>
      <c r="R210" s="19">
        <f t="shared" si="23"/>
        <v>0</v>
      </c>
      <c r="S210" s="19">
        <f t="shared" si="24"/>
        <v>0</v>
      </c>
    </row>
    <row r="211" spans="1:19" x14ac:dyDescent="0.25">
      <c r="A211" s="26">
        <f>Wellpath!E211</f>
        <v>6240</v>
      </c>
      <c r="B211" s="22">
        <v>0</v>
      </c>
      <c r="C211" s="22">
        <v>0</v>
      </c>
      <c r="D211" s="22">
        <f>IF(ABS(Wellpath!$L211)&lt;VerticalInc,"SING",((TAN((PI()/ 2) - Wellpath!$L211)) - TAN(Dip) * COS(Wellpath!$O211)) / GField)</f>
        <v>-5.9882804404698904E-2</v>
      </c>
      <c r="E211" s="20">
        <f>IF(D211="SING",(Wellpath!K212-Wellpath!K210)/2*Model!$W$8*(-SIN(Wellpath!M211)) / GField,Model!$W$8*((drdp!B211+drdp!K211)*'ABXY-TI2S'!$B211+(drdp!E211+drdp!N211)*'ABXY-TI2S'!$C211+(drdp!H211+drdp!Q211)*'ABXY-TI2S'!$D211))</f>
        <v>6.9410816790138538E-3</v>
      </c>
      <c r="F211" s="20">
        <f>IF(D211="SING",(Wellpath!K212-Wellpath!K210)/2*Model!$W$8*(COS(Wellpath!$M211) / GField),Model!$W$8*((drdp!C211+drdp!L211)*'ABXY-TI2S'!$B211+(drdp!F211+drdp!O211)*'ABXY-TI2S'!$C211+(drdp!I211+drdp!R211)*'ABXY-TI2S'!$D211))</f>
        <v>-1.8598572304902232E-3</v>
      </c>
      <c r="G211" s="20">
        <f>IF(D211="SING",0,Model!$W$8*((drdp!D211+drdp!M211)*'ABXY-TI2S'!$B211+(drdp!G211+drdp!P211)*'ABXY-TI2S'!$C211+(drdp!J211+drdp!S211)*'ABXY-TI2S'!$D211))</f>
        <v>0</v>
      </c>
      <c r="H211" s="18">
        <f>IF(D211="SING",(Wellpath!K211-Wellpath!K210)/2*Model!$W$8*(-SIN(Wellpath!$M211) / GField),Model!$W$8*((drdp!B211)*'ABXY-TI2S'!$B211+(drdp!E211)*'ABXY-TI2S'!$C211+(drdp!H211)*'ABXY-TI2S'!$D211))</f>
        <v>3.4705408395069269E-3</v>
      </c>
      <c r="I211" s="18">
        <f>IF(D211="SING",(Wellpath!K211-Wellpath!K210)/2*Model!$W$8*(COS(Wellpath!$M211) / GField),Model!$W$8*((drdp!C211)*'ABXY-TI2S'!$B211+(drdp!F211)*'ABXY-TI2S'!$C211+(drdp!I211)*'ABXY-TI2S'!$D211))</f>
        <v>-9.2992861524511159E-4</v>
      </c>
      <c r="J211" s="18">
        <f>IF(D211="SING",0,Model!$W$8*((drdp!D211)*'ABXY-TI2S'!$B211+(drdp!G211)*'ABXY-TI2S'!$C211+(drdp!J211)*'ABXY-TI2S'!$D211))</f>
        <v>0</v>
      </c>
      <c r="K211" s="21">
        <f>SUM(E$3:E210)+H211</f>
        <v>5.2624639101408285E-2</v>
      </c>
      <c r="L211" s="21">
        <f>SUM(F$3:F210)+I211</f>
        <v>0.47536305268020673</v>
      </c>
      <c r="M211" s="21">
        <f>SUM(G$3:G210)+J211</f>
        <v>0</v>
      </c>
      <c r="N211" s="19">
        <f t="shared" si="19"/>
        <v>2.7693526405534697E-3</v>
      </c>
      <c r="O211" s="19">
        <f t="shared" si="20"/>
        <v>0.225970031853445</v>
      </c>
      <c r="P211" s="19">
        <f t="shared" si="21"/>
        <v>0</v>
      </c>
      <c r="Q211" s="19">
        <f t="shared" si="22"/>
        <v>2.5015809089439615E-2</v>
      </c>
      <c r="R211" s="19">
        <f t="shared" si="23"/>
        <v>0</v>
      </c>
      <c r="S211" s="19">
        <f t="shared" si="24"/>
        <v>0</v>
      </c>
    </row>
    <row r="212" spans="1:19" x14ac:dyDescent="0.25">
      <c r="A212" s="26">
        <f>Wellpath!E212</f>
        <v>6270</v>
      </c>
      <c r="B212" s="22">
        <v>0</v>
      </c>
      <c r="C212" s="22">
        <v>0</v>
      </c>
      <c r="D212" s="22">
        <f>IF(ABS(Wellpath!$L212)&lt;VerticalInc,"SING",((TAN((PI()/ 2) - Wellpath!$L212)) - TAN(Dip) * COS(Wellpath!$O212)) / GField)</f>
        <v>-5.9882804404698904E-2</v>
      </c>
      <c r="E212" s="20">
        <f>IF(D212="SING",(Wellpath!K213-Wellpath!K211)/2*Model!$W$8*(-SIN(Wellpath!M212)) / GField,Model!$W$8*((drdp!B212+drdp!K212)*'ABXY-TI2S'!$B212+(drdp!E212+drdp!N212)*'ABXY-TI2S'!$C212+(drdp!H212+drdp!Q212)*'ABXY-TI2S'!$D212))</f>
        <v>6.9410816790138538E-3</v>
      </c>
      <c r="F212" s="20">
        <f>IF(D212="SING",(Wellpath!K213-Wellpath!K211)/2*Model!$W$8*(COS(Wellpath!$M212) / GField),Model!$W$8*((drdp!C212+drdp!L212)*'ABXY-TI2S'!$B212+(drdp!F212+drdp!O212)*'ABXY-TI2S'!$C212+(drdp!I212+drdp!R212)*'ABXY-TI2S'!$D212))</f>
        <v>-1.8598572304902232E-3</v>
      </c>
      <c r="G212" s="20">
        <f>IF(D212="SING",0,Model!$W$8*((drdp!D212+drdp!M212)*'ABXY-TI2S'!$B212+(drdp!G212+drdp!P212)*'ABXY-TI2S'!$C212+(drdp!J212+drdp!S212)*'ABXY-TI2S'!$D212))</f>
        <v>0</v>
      </c>
      <c r="H212" s="18">
        <f>IF(D212="SING",(Wellpath!K212-Wellpath!K211)/2*Model!$W$8*(-SIN(Wellpath!$M212) / GField),Model!$W$8*((drdp!B212)*'ABXY-TI2S'!$B212+(drdp!E212)*'ABXY-TI2S'!$C212+(drdp!H212)*'ABXY-TI2S'!$D212))</f>
        <v>3.4705408395069269E-3</v>
      </c>
      <c r="I212" s="18">
        <f>IF(D212="SING",(Wellpath!K212-Wellpath!K211)/2*Model!$W$8*(COS(Wellpath!$M212) / GField),Model!$W$8*((drdp!C212)*'ABXY-TI2S'!$B212+(drdp!F212)*'ABXY-TI2S'!$C212+(drdp!I212)*'ABXY-TI2S'!$D212))</f>
        <v>-9.2992861524511159E-4</v>
      </c>
      <c r="J212" s="18">
        <f>IF(D212="SING",0,Model!$W$8*((drdp!D212)*'ABXY-TI2S'!$B212+(drdp!G212)*'ABXY-TI2S'!$C212+(drdp!J212)*'ABXY-TI2S'!$D212))</f>
        <v>0</v>
      </c>
      <c r="K212" s="21">
        <f>SUM(E$3:E211)+H212</f>
        <v>5.9565720780422146E-2</v>
      </c>
      <c r="L212" s="21">
        <f>SUM(F$3:F211)+I212</f>
        <v>0.47350319544971653</v>
      </c>
      <c r="M212" s="21">
        <f>SUM(G$3:G211)+J212</f>
        <v>0</v>
      </c>
      <c r="N212" s="19">
        <f t="shared" si="19"/>
        <v>3.5480750920912148E-3</v>
      </c>
      <c r="O212" s="19">
        <f t="shared" si="20"/>
        <v>0.22420527610109245</v>
      </c>
      <c r="P212" s="19">
        <f t="shared" si="21"/>
        <v>0</v>
      </c>
      <c r="Q212" s="19">
        <f t="shared" si="22"/>
        <v>2.8204559128795468E-2</v>
      </c>
      <c r="R212" s="19">
        <f t="shared" si="23"/>
        <v>0</v>
      </c>
      <c r="S212" s="19">
        <f t="shared" si="24"/>
        <v>0</v>
      </c>
    </row>
    <row r="213" spans="1:19" x14ac:dyDescent="0.25">
      <c r="A213" s="26">
        <f>Wellpath!E213</f>
        <v>6300</v>
      </c>
      <c r="B213" s="22">
        <v>0</v>
      </c>
      <c r="C213" s="22">
        <v>0</v>
      </c>
      <c r="D213" s="22">
        <f>IF(ABS(Wellpath!$L213)&lt;VerticalInc,"SING",((TAN((PI()/ 2) - Wellpath!$L213)) - TAN(Dip) * COS(Wellpath!$O213)) / GField)</f>
        <v>-5.9882804404698904E-2</v>
      </c>
      <c r="E213" s="20">
        <f>IF(D213="SING",(Wellpath!K214-Wellpath!K212)/2*Model!$W$8*(-SIN(Wellpath!M213)) / GField,Model!$W$8*((drdp!B213+drdp!K213)*'ABXY-TI2S'!$B213+(drdp!E213+drdp!N213)*'ABXY-TI2S'!$C213+(drdp!H213+drdp!Q213)*'ABXY-TI2S'!$D213))</f>
        <v>6.9410816790138538E-3</v>
      </c>
      <c r="F213" s="20">
        <f>IF(D213="SING",(Wellpath!K214-Wellpath!K212)/2*Model!$W$8*(COS(Wellpath!$M213) / GField),Model!$W$8*((drdp!C213+drdp!L213)*'ABXY-TI2S'!$B213+(drdp!F213+drdp!O213)*'ABXY-TI2S'!$C213+(drdp!I213+drdp!R213)*'ABXY-TI2S'!$D213))</f>
        <v>-1.8598572304902232E-3</v>
      </c>
      <c r="G213" s="20">
        <f>IF(D213="SING",0,Model!$W$8*((drdp!D213+drdp!M213)*'ABXY-TI2S'!$B213+(drdp!G213+drdp!P213)*'ABXY-TI2S'!$C213+(drdp!J213+drdp!S213)*'ABXY-TI2S'!$D213))</f>
        <v>0</v>
      </c>
      <c r="H213" s="18">
        <f>IF(D213="SING",(Wellpath!K213-Wellpath!K212)/2*Model!$W$8*(-SIN(Wellpath!$M213) / GField),Model!$W$8*((drdp!B213)*'ABXY-TI2S'!$B213+(drdp!E213)*'ABXY-TI2S'!$C213+(drdp!H213)*'ABXY-TI2S'!$D213))</f>
        <v>3.4705408395069269E-3</v>
      </c>
      <c r="I213" s="18">
        <f>IF(D213="SING",(Wellpath!K213-Wellpath!K212)/2*Model!$W$8*(COS(Wellpath!$M213) / GField),Model!$W$8*((drdp!C213)*'ABXY-TI2S'!$B213+(drdp!F213)*'ABXY-TI2S'!$C213+(drdp!I213)*'ABXY-TI2S'!$D213))</f>
        <v>-9.2992861524511159E-4</v>
      </c>
      <c r="J213" s="18">
        <f>IF(D213="SING",0,Model!$W$8*((drdp!D213)*'ABXY-TI2S'!$B213+(drdp!G213)*'ABXY-TI2S'!$C213+(drdp!J213)*'ABXY-TI2S'!$D213))</f>
        <v>0</v>
      </c>
      <c r="K213" s="21">
        <f>SUM(E$3:E212)+H213</f>
        <v>6.6506802459435993E-2</v>
      </c>
      <c r="L213" s="21">
        <f>SUM(F$3:F212)+I213</f>
        <v>0.47164333821922633</v>
      </c>
      <c r="M213" s="21">
        <f>SUM(G$3:G212)+J213</f>
        <v>0</v>
      </c>
      <c r="N213" s="19">
        <f t="shared" si="19"/>
        <v>4.4231547733784415E-3</v>
      </c>
      <c r="O213" s="19">
        <f t="shared" si="20"/>
        <v>0.22244743848657553</v>
      </c>
      <c r="P213" s="19">
        <f t="shared" si="21"/>
        <v>0</v>
      </c>
      <c r="Q213" s="19">
        <f t="shared" si="22"/>
        <v>3.1367490326255042E-2</v>
      </c>
      <c r="R213" s="19">
        <f t="shared" si="23"/>
        <v>0</v>
      </c>
      <c r="S213" s="19">
        <f t="shared" si="24"/>
        <v>0</v>
      </c>
    </row>
    <row r="214" spans="1:19" x14ac:dyDescent="0.25">
      <c r="A214" s="26">
        <f>Wellpath!E214</f>
        <v>6330</v>
      </c>
      <c r="B214" s="22">
        <v>0</v>
      </c>
      <c r="C214" s="22">
        <v>0</v>
      </c>
      <c r="D214" s="22">
        <f>IF(ABS(Wellpath!$L214)&lt;VerticalInc,"SING",((TAN((PI()/ 2) - Wellpath!$L214)) - TAN(Dip) * COS(Wellpath!$O214)) / GField)</f>
        <v>-5.9882804404698904E-2</v>
      </c>
      <c r="E214" s="20">
        <f>IF(D214="SING",(Wellpath!K215-Wellpath!K213)/2*Model!$W$8*(-SIN(Wellpath!M214)) / GField,Model!$W$8*((drdp!B214+drdp!K214)*'ABXY-TI2S'!$B214+(drdp!E214+drdp!N214)*'ABXY-TI2S'!$C214+(drdp!H214+drdp!Q214)*'ABXY-TI2S'!$D214))</f>
        <v>6.9410816790138538E-3</v>
      </c>
      <c r="F214" s="20">
        <f>IF(D214="SING",(Wellpath!K215-Wellpath!K213)/2*Model!$W$8*(COS(Wellpath!$M214) / GField),Model!$W$8*((drdp!C214+drdp!L214)*'ABXY-TI2S'!$B214+(drdp!F214+drdp!O214)*'ABXY-TI2S'!$C214+(drdp!I214+drdp!R214)*'ABXY-TI2S'!$D214))</f>
        <v>-1.8598572304902232E-3</v>
      </c>
      <c r="G214" s="20">
        <f>IF(D214="SING",0,Model!$W$8*((drdp!D214+drdp!M214)*'ABXY-TI2S'!$B214+(drdp!G214+drdp!P214)*'ABXY-TI2S'!$C214+(drdp!J214+drdp!S214)*'ABXY-TI2S'!$D214))</f>
        <v>0</v>
      </c>
      <c r="H214" s="18">
        <f>IF(D214="SING",(Wellpath!K214-Wellpath!K213)/2*Model!$W$8*(-SIN(Wellpath!$M214) / GField),Model!$W$8*((drdp!B214)*'ABXY-TI2S'!$B214+(drdp!E214)*'ABXY-TI2S'!$C214+(drdp!H214)*'ABXY-TI2S'!$D214))</f>
        <v>3.4705408395069269E-3</v>
      </c>
      <c r="I214" s="18">
        <f>IF(D214="SING",(Wellpath!K214-Wellpath!K213)/2*Model!$W$8*(COS(Wellpath!$M214) / GField),Model!$W$8*((drdp!C214)*'ABXY-TI2S'!$B214+(drdp!F214)*'ABXY-TI2S'!$C214+(drdp!I214)*'ABXY-TI2S'!$D214))</f>
        <v>-9.2992861524511159E-4</v>
      </c>
      <c r="J214" s="18">
        <f>IF(D214="SING",0,Model!$W$8*((drdp!D214)*'ABXY-TI2S'!$B214+(drdp!G214)*'ABXY-TI2S'!$C214+(drdp!J214)*'ABXY-TI2S'!$D214))</f>
        <v>0</v>
      </c>
      <c r="K214" s="21">
        <f>SUM(E$3:E213)+H214</f>
        <v>7.3447884138449854E-2</v>
      </c>
      <c r="L214" s="21">
        <f>SUM(F$3:F213)+I214</f>
        <v>0.46978348098873612</v>
      </c>
      <c r="M214" s="21">
        <f>SUM(G$3:G213)+J214</f>
        <v>0</v>
      </c>
      <c r="N214" s="19">
        <f t="shared" si="19"/>
        <v>5.3945916844151537E-3</v>
      </c>
      <c r="O214" s="19">
        <f t="shared" si="20"/>
        <v>0.2206965190098942</v>
      </c>
      <c r="P214" s="19">
        <f t="shared" si="21"/>
        <v>0</v>
      </c>
      <c r="Q214" s="19">
        <f t="shared" si="22"/>
        <v>3.4504602681818347E-2</v>
      </c>
      <c r="R214" s="19">
        <f t="shared" si="23"/>
        <v>0</v>
      </c>
      <c r="S214" s="19">
        <f t="shared" si="24"/>
        <v>0</v>
      </c>
    </row>
    <row r="215" spans="1:19" x14ac:dyDescent="0.25">
      <c r="A215" s="26">
        <f>Wellpath!E215</f>
        <v>6360</v>
      </c>
      <c r="B215" s="22">
        <v>0</v>
      </c>
      <c r="C215" s="22">
        <v>0</v>
      </c>
      <c r="D215" s="22">
        <f>IF(ABS(Wellpath!$L215)&lt;VerticalInc,"SING",((TAN((PI()/ 2) - Wellpath!$L215)) - TAN(Dip) * COS(Wellpath!$O215)) / GField)</f>
        <v>-5.9882804404698904E-2</v>
      </c>
      <c r="E215" s="20">
        <f>IF(D215="SING",(Wellpath!K216-Wellpath!K214)/2*Model!$W$8*(-SIN(Wellpath!M215)) / GField,Model!$W$8*((drdp!B215+drdp!K215)*'ABXY-TI2S'!$B215+(drdp!E215+drdp!N215)*'ABXY-TI2S'!$C215+(drdp!H215+drdp!Q215)*'ABXY-TI2S'!$D215))</f>
        <v>6.9410816790138538E-3</v>
      </c>
      <c r="F215" s="20">
        <f>IF(D215="SING",(Wellpath!K216-Wellpath!K214)/2*Model!$W$8*(COS(Wellpath!$M215) / GField),Model!$W$8*((drdp!C215+drdp!L215)*'ABXY-TI2S'!$B215+(drdp!F215+drdp!O215)*'ABXY-TI2S'!$C215+(drdp!I215+drdp!R215)*'ABXY-TI2S'!$D215))</f>
        <v>-1.8598572304902232E-3</v>
      </c>
      <c r="G215" s="20">
        <f>IF(D215="SING",0,Model!$W$8*((drdp!D215+drdp!M215)*'ABXY-TI2S'!$B215+(drdp!G215+drdp!P215)*'ABXY-TI2S'!$C215+(drdp!J215+drdp!S215)*'ABXY-TI2S'!$D215))</f>
        <v>0</v>
      </c>
      <c r="H215" s="18">
        <f>IF(D215="SING",(Wellpath!K215-Wellpath!K214)/2*Model!$W$8*(-SIN(Wellpath!$M215) / GField),Model!$W$8*((drdp!B215)*'ABXY-TI2S'!$B215+(drdp!E215)*'ABXY-TI2S'!$C215+(drdp!H215)*'ABXY-TI2S'!$D215))</f>
        <v>3.4705408395069269E-3</v>
      </c>
      <c r="I215" s="18">
        <f>IF(D215="SING",(Wellpath!K215-Wellpath!K214)/2*Model!$W$8*(COS(Wellpath!$M215) / GField),Model!$W$8*((drdp!C215)*'ABXY-TI2S'!$B215+(drdp!F215)*'ABXY-TI2S'!$C215+(drdp!I215)*'ABXY-TI2S'!$D215))</f>
        <v>-9.2992861524511159E-4</v>
      </c>
      <c r="J215" s="18">
        <f>IF(D215="SING",0,Model!$W$8*((drdp!D215)*'ABXY-TI2S'!$B215+(drdp!G215)*'ABXY-TI2S'!$C215+(drdp!J215)*'ABXY-TI2S'!$D215))</f>
        <v>0</v>
      </c>
      <c r="K215" s="21">
        <f>SUM(E$3:E214)+H215</f>
        <v>8.0388965817463715E-2</v>
      </c>
      <c r="L215" s="21">
        <f>SUM(F$3:F214)+I215</f>
        <v>0.46792362375824592</v>
      </c>
      <c r="M215" s="21">
        <f>SUM(G$3:G214)+J215</f>
        <v>0</v>
      </c>
      <c r="N215" s="19">
        <f t="shared" si="19"/>
        <v>6.4623858252013493E-3</v>
      </c>
      <c r="O215" s="19">
        <f t="shared" si="20"/>
        <v>0.21895251767104848</v>
      </c>
      <c r="P215" s="19">
        <f t="shared" si="21"/>
        <v>0</v>
      </c>
      <c r="Q215" s="19">
        <f t="shared" si="22"/>
        <v>3.7615896195485381E-2</v>
      </c>
      <c r="R215" s="19">
        <f t="shared" si="23"/>
        <v>0</v>
      </c>
      <c r="S215" s="19">
        <f t="shared" si="24"/>
        <v>0</v>
      </c>
    </row>
    <row r="216" spans="1:19" x14ac:dyDescent="0.25">
      <c r="A216" s="26">
        <f>Wellpath!E216</f>
        <v>6390</v>
      </c>
      <c r="B216" s="22">
        <v>0</v>
      </c>
      <c r="C216" s="22">
        <v>0</v>
      </c>
      <c r="D216" s="22">
        <f>IF(ABS(Wellpath!$L216)&lt;VerticalInc,"SING",((TAN((PI()/ 2) - Wellpath!$L216)) - TAN(Dip) * COS(Wellpath!$O216)) / GField)</f>
        <v>-5.9882804404698904E-2</v>
      </c>
      <c r="E216" s="20">
        <f>IF(D216="SING",(Wellpath!K217-Wellpath!K215)/2*Model!$W$8*(-SIN(Wellpath!M216)) / GField,Model!$W$8*((drdp!B216+drdp!K216)*'ABXY-TI2S'!$B216+(drdp!E216+drdp!N216)*'ABXY-TI2S'!$C216+(drdp!H216+drdp!Q216)*'ABXY-TI2S'!$D216))</f>
        <v>6.9410816790138538E-3</v>
      </c>
      <c r="F216" s="20">
        <f>IF(D216="SING",(Wellpath!K217-Wellpath!K215)/2*Model!$W$8*(COS(Wellpath!$M216) / GField),Model!$W$8*((drdp!C216+drdp!L216)*'ABXY-TI2S'!$B216+(drdp!F216+drdp!O216)*'ABXY-TI2S'!$C216+(drdp!I216+drdp!R216)*'ABXY-TI2S'!$D216))</f>
        <v>-1.8598572304902232E-3</v>
      </c>
      <c r="G216" s="20">
        <f>IF(D216="SING",0,Model!$W$8*((drdp!D216+drdp!M216)*'ABXY-TI2S'!$B216+(drdp!G216+drdp!P216)*'ABXY-TI2S'!$C216+(drdp!J216+drdp!S216)*'ABXY-TI2S'!$D216))</f>
        <v>0</v>
      </c>
      <c r="H216" s="18">
        <f>IF(D216="SING",(Wellpath!K216-Wellpath!K215)/2*Model!$W$8*(-SIN(Wellpath!$M216) / GField),Model!$W$8*((drdp!B216)*'ABXY-TI2S'!$B216+(drdp!E216)*'ABXY-TI2S'!$C216+(drdp!H216)*'ABXY-TI2S'!$D216))</f>
        <v>3.4705408395069269E-3</v>
      </c>
      <c r="I216" s="18">
        <f>IF(D216="SING",(Wellpath!K216-Wellpath!K215)/2*Model!$W$8*(COS(Wellpath!$M216) / GField),Model!$W$8*((drdp!C216)*'ABXY-TI2S'!$B216+(drdp!F216)*'ABXY-TI2S'!$C216+(drdp!I216)*'ABXY-TI2S'!$D216))</f>
        <v>-9.2992861524511159E-4</v>
      </c>
      <c r="J216" s="18">
        <f>IF(D216="SING",0,Model!$W$8*((drdp!D216)*'ABXY-TI2S'!$B216+(drdp!G216)*'ABXY-TI2S'!$C216+(drdp!J216)*'ABXY-TI2S'!$D216))</f>
        <v>0</v>
      </c>
      <c r="K216" s="21">
        <f>SUM(E$3:E215)+H216</f>
        <v>8.7330047496477575E-2</v>
      </c>
      <c r="L216" s="21">
        <f>SUM(F$3:F215)+I216</f>
        <v>0.46606376652775572</v>
      </c>
      <c r="M216" s="21">
        <f>SUM(G$3:G215)+J216</f>
        <v>0</v>
      </c>
      <c r="N216" s="19">
        <f t="shared" si="19"/>
        <v>7.6265371957370291E-3</v>
      </c>
      <c r="O216" s="19">
        <f t="shared" si="20"/>
        <v>0.21721543447003838</v>
      </c>
      <c r="P216" s="19">
        <f t="shared" si="21"/>
        <v>0</v>
      </c>
      <c r="Q216" s="19">
        <f t="shared" si="22"/>
        <v>4.0701370867256143E-2</v>
      </c>
      <c r="R216" s="19">
        <f t="shared" si="23"/>
        <v>0</v>
      </c>
      <c r="S216" s="19">
        <f t="shared" si="24"/>
        <v>0</v>
      </c>
    </row>
    <row r="217" spans="1:19" x14ac:dyDescent="0.25">
      <c r="A217" s="26">
        <f>Wellpath!E217</f>
        <v>6420</v>
      </c>
      <c r="B217" s="22">
        <v>0</v>
      </c>
      <c r="C217" s="22">
        <v>0</v>
      </c>
      <c r="D217" s="22">
        <f>IF(ABS(Wellpath!$L217)&lt;VerticalInc,"SING",((TAN((PI()/ 2) - Wellpath!$L217)) - TAN(Dip) * COS(Wellpath!$O217)) / GField)</f>
        <v>-5.9882804404698904E-2</v>
      </c>
      <c r="E217" s="20">
        <f>IF(D217="SING",(Wellpath!K218-Wellpath!K216)/2*Model!$W$8*(-SIN(Wellpath!M217)) / GField,Model!$W$8*((drdp!B217+drdp!K217)*'ABXY-TI2S'!$B217+(drdp!E217+drdp!N217)*'ABXY-TI2S'!$C217+(drdp!H217+drdp!Q217)*'ABXY-TI2S'!$D217))</f>
        <v>6.9410816790138538E-3</v>
      </c>
      <c r="F217" s="20">
        <f>IF(D217="SING",(Wellpath!K218-Wellpath!K216)/2*Model!$W$8*(COS(Wellpath!$M217) / GField),Model!$W$8*((drdp!C217+drdp!L217)*'ABXY-TI2S'!$B217+(drdp!F217+drdp!O217)*'ABXY-TI2S'!$C217+(drdp!I217+drdp!R217)*'ABXY-TI2S'!$D217))</f>
        <v>-1.8598572304902232E-3</v>
      </c>
      <c r="G217" s="20">
        <f>IF(D217="SING",0,Model!$W$8*((drdp!D217+drdp!M217)*'ABXY-TI2S'!$B217+(drdp!G217+drdp!P217)*'ABXY-TI2S'!$C217+(drdp!J217+drdp!S217)*'ABXY-TI2S'!$D217))</f>
        <v>0</v>
      </c>
      <c r="H217" s="18">
        <f>IF(D217="SING",(Wellpath!K217-Wellpath!K216)/2*Model!$W$8*(-SIN(Wellpath!$M217) / GField),Model!$W$8*((drdp!B217)*'ABXY-TI2S'!$B217+(drdp!E217)*'ABXY-TI2S'!$C217+(drdp!H217)*'ABXY-TI2S'!$D217))</f>
        <v>3.4705408395069269E-3</v>
      </c>
      <c r="I217" s="18">
        <f>IF(D217="SING",(Wellpath!K217-Wellpath!K216)/2*Model!$W$8*(COS(Wellpath!$M217) / GField),Model!$W$8*((drdp!C217)*'ABXY-TI2S'!$B217+(drdp!F217)*'ABXY-TI2S'!$C217+(drdp!I217)*'ABXY-TI2S'!$D217))</f>
        <v>-9.2992861524511159E-4</v>
      </c>
      <c r="J217" s="18">
        <f>IF(D217="SING",0,Model!$W$8*((drdp!D217)*'ABXY-TI2S'!$B217+(drdp!G217)*'ABXY-TI2S'!$C217+(drdp!J217)*'ABXY-TI2S'!$D217))</f>
        <v>0</v>
      </c>
      <c r="K217" s="21">
        <f>SUM(E$3:E216)+H217</f>
        <v>9.4271129175491436E-2</v>
      </c>
      <c r="L217" s="21">
        <f>SUM(F$3:F216)+I217</f>
        <v>0.46420390929726552</v>
      </c>
      <c r="M217" s="21">
        <f>SUM(G$3:G216)+J217</f>
        <v>0</v>
      </c>
      <c r="N217" s="19">
        <f t="shared" si="19"/>
        <v>8.8870457960221923E-3</v>
      </c>
      <c r="O217" s="19">
        <f t="shared" si="20"/>
        <v>0.21548526940686391</v>
      </c>
      <c r="P217" s="19">
        <f t="shared" si="21"/>
        <v>0</v>
      </c>
      <c r="Q217" s="19">
        <f t="shared" si="22"/>
        <v>4.3761026697130626E-2</v>
      </c>
      <c r="R217" s="19">
        <f t="shared" si="23"/>
        <v>0</v>
      </c>
      <c r="S217" s="19">
        <f t="shared" si="24"/>
        <v>0</v>
      </c>
    </row>
    <row r="218" spans="1:19" x14ac:dyDescent="0.25">
      <c r="A218" s="26">
        <f>Wellpath!E218</f>
        <v>6450</v>
      </c>
      <c r="B218" s="22">
        <v>0</v>
      </c>
      <c r="C218" s="22">
        <v>0</v>
      </c>
      <c r="D218" s="22">
        <f>IF(ABS(Wellpath!$L218)&lt;VerticalInc,"SING",((TAN((PI()/ 2) - Wellpath!$L218)) - TAN(Dip) * COS(Wellpath!$O218)) / GField)</f>
        <v>-5.9882804404698904E-2</v>
      </c>
      <c r="E218" s="20">
        <f>IF(D218="SING",(Wellpath!K219-Wellpath!K217)/2*Model!$W$8*(-SIN(Wellpath!M218)) / GField,Model!$W$8*((drdp!B218+drdp!K218)*'ABXY-TI2S'!$B218+(drdp!E218+drdp!N218)*'ABXY-TI2S'!$C218+(drdp!H218+drdp!Q218)*'ABXY-TI2S'!$D218))</f>
        <v>6.9410816790138538E-3</v>
      </c>
      <c r="F218" s="20">
        <f>IF(D218="SING",(Wellpath!K219-Wellpath!K217)/2*Model!$W$8*(COS(Wellpath!$M218) / GField),Model!$W$8*((drdp!C218+drdp!L218)*'ABXY-TI2S'!$B218+(drdp!F218+drdp!O218)*'ABXY-TI2S'!$C218+(drdp!I218+drdp!R218)*'ABXY-TI2S'!$D218))</f>
        <v>-1.8598572304902232E-3</v>
      </c>
      <c r="G218" s="20">
        <f>IF(D218="SING",0,Model!$W$8*((drdp!D218+drdp!M218)*'ABXY-TI2S'!$B218+(drdp!G218+drdp!P218)*'ABXY-TI2S'!$C218+(drdp!J218+drdp!S218)*'ABXY-TI2S'!$D218))</f>
        <v>0</v>
      </c>
      <c r="H218" s="18">
        <f>IF(D218="SING",(Wellpath!K218-Wellpath!K217)/2*Model!$W$8*(-SIN(Wellpath!$M218) / GField),Model!$W$8*((drdp!B218)*'ABXY-TI2S'!$B218+(drdp!E218)*'ABXY-TI2S'!$C218+(drdp!H218)*'ABXY-TI2S'!$D218))</f>
        <v>3.4705408395069269E-3</v>
      </c>
      <c r="I218" s="18">
        <f>IF(D218="SING",(Wellpath!K218-Wellpath!K217)/2*Model!$W$8*(COS(Wellpath!$M218) / GField),Model!$W$8*((drdp!C218)*'ABXY-TI2S'!$B218+(drdp!F218)*'ABXY-TI2S'!$C218+(drdp!I218)*'ABXY-TI2S'!$D218))</f>
        <v>-9.2992861524511159E-4</v>
      </c>
      <c r="J218" s="18">
        <f>IF(D218="SING",0,Model!$W$8*((drdp!D218)*'ABXY-TI2S'!$B218+(drdp!G218)*'ABXY-TI2S'!$C218+(drdp!J218)*'ABXY-TI2S'!$D218))</f>
        <v>0</v>
      </c>
      <c r="K218" s="21">
        <f>SUM(E$3:E217)+H218</f>
        <v>0.1012122108545053</v>
      </c>
      <c r="L218" s="21">
        <f>SUM(F$3:F217)+I218</f>
        <v>0.46234405206677531</v>
      </c>
      <c r="M218" s="21">
        <f>SUM(G$3:G217)+J218</f>
        <v>0</v>
      </c>
      <c r="N218" s="19">
        <f t="shared" si="19"/>
        <v>1.024391162605684E-2</v>
      </c>
      <c r="O218" s="19">
        <f t="shared" si="20"/>
        <v>0.21376202248152504</v>
      </c>
      <c r="P218" s="19">
        <f t="shared" si="21"/>
        <v>0</v>
      </c>
      <c r="Q218" s="19">
        <f t="shared" si="22"/>
        <v>4.6794863685108837E-2</v>
      </c>
      <c r="R218" s="19">
        <f t="shared" si="23"/>
        <v>0</v>
      </c>
      <c r="S218" s="19">
        <f t="shared" si="24"/>
        <v>0</v>
      </c>
    </row>
    <row r="219" spans="1:19" x14ac:dyDescent="0.25">
      <c r="A219" s="26">
        <f>Wellpath!E219</f>
        <v>6480</v>
      </c>
      <c r="B219" s="22">
        <v>0</v>
      </c>
      <c r="C219" s="22">
        <v>0</v>
      </c>
      <c r="D219" s="22">
        <f>IF(ABS(Wellpath!$L219)&lt;VerticalInc,"SING",((TAN((PI()/ 2) - Wellpath!$L219)) - TAN(Dip) * COS(Wellpath!$O219)) / GField)</f>
        <v>-5.9882804404698904E-2</v>
      </c>
      <c r="E219" s="20">
        <f>IF(D219="SING",(Wellpath!K220-Wellpath!K218)/2*Model!$W$8*(-SIN(Wellpath!M219)) / GField,Model!$W$8*((drdp!B219+drdp!K219)*'ABXY-TI2S'!$B219+(drdp!E219+drdp!N219)*'ABXY-TI2S'!$C219+(drdp!H219+drdp!Q219)*'ABXY-TI2S'!$D219))</f>
        <v>6.9410816790138538E-3</v>
      </c>
      <c r="F219" s="20">
        <f>IF(D219="SING",(Wellpath!K220-Wellpath!K218)/2*Model!$W$8*(COS(Wellpath!$M219) / GField),Model!$W$8*((drdp!C219+drdp!L219)*'ABXY-TI2S'!$B219+(drdp!F219+drdp!O219)*'ABXY-TI2S'!$C219+(drdp!I219+drdp!R219)*'ABXY-TI2S'!$D219))</f>
        <v>-1.8598572304902232E-3</v>
      </c>
      <c r="G219" s="20">
        <f>IF(D219="SING",0,Model!$W$8*((drdp!D219+drdp!M219)*'ABXY-TI2S'!$B219+(drdp!G219+drdp!P219)*'ABXY-TI2S'!$C219+(drdp!J219+drdp!S219)*'ABXY-TI2S'!$D219))</f>
        <v>0</v>
      </c>
      <c r="H219" s="18">
        <f>IF(D219="SING",(Wellpath!K219-Wellpath!K218)/2*Model!$W$8*(-SIN(Wellpath!$M219) / GField),Model!$W$8*((drdp!B219)*'ABXY-TI2S'!$B219+(drdp!E219)*'ABXY-TI2S'!$C219+(drdp!H219)*'ABXY-TI2S'!$D219))</f>
        <v>3.4705408395069269E-3</v>
      </c>
      <c r="I219" s="18">
        <f>IF(D219="SING",(Wellpath!K219-Wellpath!K218)/2*Model!$W$8*(COS(Wellpath!$M219) / GField),Model!$W$8*((drdp!C219)*'ABXY-TI2S'!$B219+(drdp!F219)*'ABXY-TI2S'!$C219+(drdp!I219)*'ABXY-TI2S'!$D219))</f>
        <v>-9.2992861524511159E-4</v>
      </c>
      <c r="J219" s="18">
        <f>IF(D219="SING",0,Model!$W$8*((drdp!D219)*'ABXY-TI2S'!$B219+(drdp!G219)*'ABXY-TI2S'!$C219+(drdp!J219)*'ABXY-TI2S'!$D219))</f>
        <v>0</v>
      </c>
      <c r="K219" s="21">
        <f>SUM(E$3:E218)+H219</f>
        <v>0.10815329253351916</v>
      </c>
      <c r="L219" s="21">
        <f>SUM(F$3:F218)+I219</f>
        <v>0.46048419483628511</v>
      </c>
      <c r="M219" s="21">
        <f>SUM(G$3:G218)+J219</f>
        <v>0</v>
      </c>
      <c r="N219" s="19">
        <f t="shared" si="19"/>
        <v>1.169713468584097E-2</v>
      </c>
      <c r="O219" s="19">
        <f t="shared" si="20"/>
        <v>0.21204569369402179</v>
      </c>
      <c r="P219" s="19">
        <f t="shared" si="21"/>
        <v>0</v>
      </c>
      <c r="Q219" s="19">
        <f t="shared" si="22"/>
        <v>4.9802881831190776E-2</v>
      </c>
      <c r="R219" s="19">
        <f t="shared" si="23"/>
        <v>0</v>
      </c>
      <c r="S219" s="19">
        <f t="shared" si="24"/>
        <v>0</v>
      </c>
    </row>
    <row r="220" spans="1:19" x14ac:dyDescent="0.25">
      <c r="A220" s="26">
        <f>Wellpath!E220</f>
        <v>6510</v>
      </c>
      <c r="B220" s="22">
        <v>0</v>
      </c>
      <c r="C220" s="22">
        <v>0</v>
      </c>
      <c r="D220" s="22">
        <f>IF(ABS(Wellpath!$L220)&lt;VerticalInc,"SING",((TAN((PI()/ 2) - Wellpath!$L220)) - TAN(Dip) * COS(Wellpath!$O220)) / GField)</f>
        <v>-5.9882804404698904E-2</v>
      </c>
      <c r="E220" s="20">
        <f>IF(D220="SING",(Wellpath!K221-Wellpath!K219)/2*Model!$W$8*(-SIN(Wellpath!M220)) / GField,Model!$W$8*((drdp!B220+drdp!K220)*'ABXY-TI2S'!$B220+(drdp!E220+drdp!N220)*'ABXY-TI2S'!$C220+(drdp!H220+drdp!Q220)*'ABXY-TI2S'!$D220))</f>
        <v>6.9410816790138538E-3</v>
      </c>
      <c r="F220" s="20">
        <f>IF(D220="SING",(Wellpath!K221-Wellpath!K219)/2*Model!$W$8*(COS(Wellpath!$M220) / GField),Model!$W$8*((drdp!C220+drdp!L220)*'ABXY-TI2S'!$B220+(drdp!F220+drdp!O220)*'ABXY-TI2S'!$C220+(drdp!I220+drdp!R220)*'ABXY-TI2S'!$D220))</f>
        <v>-1.8598572304902232E-3</v>
      </c>
      <c r="G220" s="20">
        <f>IF(D220="SING",0,Model!$W$8*((drdp!D220+drdp!M220)*'ABXY-TI2S'!$B220+(drdp!G220+drdp!P220)*'ABXY-TI2S'!$C220+(drdp!J220+drdp!S220)*'ABXY-TI2S'!$D220))</f>
        <v>0</v>
      </c>
      <c r="H220" s="18">
        <f>IF(D220="SING",(Wellpath!K220-Wellpath!K219)/2*Model!$W$8*(-SIN(Wellpath!$M220) / GField),Model!$W$8*((drdp!B220)*'ABXY-TI2S'!$B220+(drdp!E220)*'ABXY-TI2S'!$C220+(drdp!H220)*'ABXY-TI2S'!$D220))</f>
        <v>3.4705408395069269E-3</v>
      </c>
      <c r="I220" s="18">
        <f>IF(D220="SING",(Wellpath!K220-Wellpath!K219)/2*Model!$W$8*(COS(Wellpath!$M220) / GField),Model!$W$8*((drdp!C220)*'ABXY-TI2S'!$B220+(drdp!F220)*'ABXY-TI2S'!$C220+(drdp!I220)*'ABXY-TI2S'!$D220))</f>
        <v>-9.2992861524511159E-4</v>
      </c>
      <c r="J220" s="18">
        <f>IF(D220="SING",0,Model!$W$8*((drdp!D220)*'ABXY-TI2S'!$B220+(drdp!G220)*'ABXY-TI2S'!$C220+(drdp!J220)*'ABXY-TI2S'!$D220))</f>
        <v>0</v>
      </c>
      <c r="K220" s="21">
        <f>SUM(E$3:E219)+H220</f>
        <v>0.11509437421253302</v>
      </c>
      <c r="L220" s="21">
        <f>SUM(F$3:F219)+I220</f>
        <v>0.45862433760579491</v>
      </c>
      <c r="M220" s="21">
        <f>SUM(G$3:G219)+J220</f>
        <v>0</v>
      </c>
      <c r="N220" s="19">
        <f t="shared" si="19"/>
        <v>1.3246714975374585E-2</v>
      </c>
      <c r="O220" s="19">
        <f t="shared" si="20"/>
        <v>0.21033628304435414</v>
      </c>
      <c r="P220" s="19">
        <f t="shared" si="21"/>
        <v>0</v>
      </c>
      <c r="Q220" s="19">
        <f t="shared" si="22"/>
        <v>5.2785081135376437E-2</v>
      </c>
      <c r="R220" s="19">
        <f t="shared" si="23"/>
        <v>0</v>
      </c>
      <c r="S220" s="19">
        <f t="shared" si="24"/>
        <v>0</v>
      </c>
    </row>
    <row r="221" spans="1:19" x14ac:dyDescent="0.25">
      <c r="A221" s="26">
        <f>Wellpath!E221</f>
        <v>6540</v>
      </c>
      <c r="B221" s="22">
        <v>0</v>
      </c>
      <c r="C221" s="22">
        <v>0</v>
      </c>
      <c r="D221" s="22">
        <f>IF(ABS(Wellpath!$L221)&lt;VerticalInc,"SING",((TAN((PI()/ 2) - Wellpath!$L221)) - TAN(Dip) * COS(Wellpath!$O221)) / GField)</f>
        <v>-5.9882804404698904E-2</v>
      </c>
      <c r="E221" s="20">
        <f>IF(D221="SING",(Wellpath!K222-Wellpath!K220)/2*Model!$W$8*(-SIN(Wellpath!M221)) / GField,Model!$W$8*((drdp!B221+drdp!K221)*'ABXY-TI2S'!$B221+(drdp!E221+drdp!N221)*'ABXY-TI2S'!$C221+(drdp!H221+drdp!Q221)*'ABXY-TI2S'!$D221))</f>
        <v>6.9410816790138538E-3</v>
      </c>
      <c r="F221" s="20">
        <f>IF(D221="SING",(Wellpath!K222-Wellpath!K220)/2*Model!$W$8*(COS(Wellpath!$M221) / GField),Model!$W$8*((drdp!C221+drdp!L221)*'ABXY-TI2S'!$B221+(drdp!F221+drdp!O221)*'ABXY-TI2S'!$C221+(drdp!I221+drdp!R221)*'ABXY-TI2S'!$D221))</f>
        <v>-1.8598572304902232E-3</v>
      </c>
      <c r="G221" s="20">
        <f>IF(D221="SING",0,Model!$W$8*((drdp!D221+drdp!M221)*'ABXY-TI2S'!$B221+(drdp!G221+drdp!P221)*'ABXY-TI2S'!$C221+(drdp!J221+drdp!S221)*'ABXY-TI2S'!$D221))</f>
        <v>0</v>
      </c>
      <c r="H221" s="18">
        <f>IF(D221="SING",(Wellpath!K221-Wellpath!K220)/2*Model!$W$8*(-SIN(Wellpath!$M221) / GField),Model!$W$8*((drdp!B221)*'ABXY-TI2S'!$B221+(drdp!E221)*'ABXY-TI2S'!$C221+(drdp!H221)*'ABXY-TI2S'!$D221))</f>
        <v>3.4705408395069269E-3</v>
      </c>
      <c r="I221" s="18">
        <f>IF(D221="SING",(Wellpath!K221-Wellpath!K220)/2*Model!$W$8*(COS(Wellpath!$M221) / GField),Model!$W$8*((drdp!C221)*'ABXY-TI2S'!$B221+(drdp!F221)*'ABXY-TI2S'!$C221+(drdp!I221)*'ABXY-TI2S'!$D221))</f>
        <v>-9.2992861524511159E-4</v>
      </c>
      <c r="J221" s="18">
        <f>IF(D221="SING",0,Model!$W$8*((drdp!D221)*'ABXY-TI2S'!$B221+(drdp!G221)*'ABXY-TI2S'!$C221+(drdp!J221)*'ABXY-TI2S'!$D221))</f>
        <v>0</v>
      </c>
      <c r="K221" s="21">
        <f>SUM(E$3:E220)+H221</f>
        <v>0.12203545589154688</v>
      </c>
      <c r="L221" s="21">
        <f>SUM(F$3:F220)+I221</f>
        <v>0.4567644803753047</v>
      </c>
      <c r="M221" s="21">
        <f>SUM(G$3:G220)+J221</f>
        <v>0</v>
      </c>
      <c r="N221" s="19">
        <f t="shared" si="19"/>
        <v>1.4892652494657684E-2</v>
      </c>
      <c r="O221" s="19">
        <f t="shared" si="20"/>
        <v>0.20863379053252212</v>
      </c>
      <c r="P221" s="19">
        <f t="shared" si="21"/>
        <v>0</v>
      </c>
      <c r="Q221" s="19">
        <f t="shared" si="22"/>
        <v>5.5741461597665826E-2</v>
      </c>
      <c r="R221" s="19">
        <f t="shared" si="23"/>
        <v>0</v>
      </c>
      <c r="S221" s="19">
        <f t="shared" si="24"/>
        <v>0</v>
      </c>
    </row>
    <row r="222" spans="1:19" x14ac:dyDescent="0.25">
      <c r="A222" s="26">
        <f>Wellpath!E222</f>
        <v>6570</v>
      </c>
      <c r="B222" s="22">
        <v>0</v>
      </c>
      <c r="C222" s="22">
        <v>0</v>
      </c>
      <c r="D222" s="22">
        <f>IF(ABS(Wellpath!$L222)&lt;VerticalInc,"SING",((TAN((PI()/ 2) - Wellpath!$L222)) - TAN(Dip) * COS(Wellpath!$O222)) / GField)</f>
        <v>-5.9882804404698904E-2</v>
      </c>
      <c r="E222" s="20">
        <f>IF(D222="SING",(Wellpath!K223-Wellpath!K221)/2*Model!$W$8*(-SIN(Wellpath!M222)) / GField,Model!$W$8*((drdp!B222+drdp!K222)*'ABXY-TI2S'!$B222+(drdp!E222+drdp!N222)*'ABXY-TI2S'!$C222+(drdp!H222+drdp!Q222)*'ABXY-TI2S'!$D222))</f>
        <v>6.9410816790138538E-3</v>
      </c>
      <c r="F222" s="20">
        <f>IF(D222="SING",(Wellpath!K223-Wellpath!K221)/2*Model!$W$8*(COS(Wellpath!$M222) / GField),Model!$W$8*((drdp!C222+drdp!L222)*'ABXY-TI2S'!$B222+(drdp!F222+drdp!O222)*'ABXY-TI2S'!$C222+(drdp!I222+drdp!R222)*'ABXY-TI2S'!$D222))</f>
        <v>-1.8598572304902232E-3</v>
      </c>
      <c r="G222" s="20">
        <f>IF(D222="SING",0,Model!$W$8*((drdp!D222+drdp!M222)*'ABXY-TI2S'!$B222+(drdp!G222+drdp!P222)*'ABXY-TI2S'!$C222+(drdp!J222+drdp!S222)*'ABXY-TI2S'!$D222))</f>
        <v>0</v>
      </c>
      <c r="H222" s="18">
        <f>IF(D222="SING",(Wellpath!K222-Wellpath!K221)/2*Model!$W$8*(-SIN(Wellpath!$M222) / GField),Model!$W$8*((drdp!B222)*'ABXY-TI2S'!$B222+(drdp!E222)*'ABXY-TI2S'!$C222+(drdp!H222)*'ABXY-TI2S'!$D222))</f>
        <v>3.4705408395069269E-3</v>
      </c>
      <c r="I222" s="18">
        <f>IF(D222="SING",(Wellpath!K222-Wellpath!K221)/2*Model!$W$8*(COS(Wellpath!$M222) / GField),Model!$W$8*((drdp!C222)*'ABXY-TI2S'!$B222+(drdp!F222)*'ABXY-TI2S'!$C222+(drdp!I222)*'ABXY-TI2S'!$D222))</f>
        <v>-9.2992861524511159E-4</v>
      </c>
      <c r="J222" s="18">
        <f>IF(D222="SING",0,Model!$W$8*((drdp!D222)*'ABXY-TI2S'!$B222+(drdp!G222)*'ABXY-TI2S'!$C222+(drdp!J222)*'ABXY-TI2S'!$D222))</f>
        <v>0</v>
      </c>
      <c r="K222" s="21">
        <f>SUM(E$3:E221)+H222</f>
        <v>0.12897653757056074</v>
      </c>
      <c r="L222" s="21">
        <f>SUM(F$3:F221)+I222</f>
        <v>0.4549046231448145</v>
      </c>
      <c r="M222" s="21">
        <f>SUM(G$3:G221)+J222</f>
        <v>0</v>
      </c>
      <c r="N222" s="19">
        <f t="shared" si="19"/>
        <v>1.6634947243690267E-2</v>
      </c>
      <c r="O222" s="19">
        <f t="shared" si="20"/>
        <v>0.2069382161585257</v>
      </c>
      <c r="P222" s="19">
        <f t="shared" si="21"/>
        <v>0</v>
      </c>
      <c r="Q222" s="19">
        <f t="shared" si="22"/>
        <v>5.8672023218058943E-2</v>
      </c>
      <c r="R222" s="19">
        <f t="shared" si="23"/>
        <v>0</v>
      </c>
      <c r="S222" s="19">
        <f t="shared" si="24"/>
        <v>0</v>
      </c>
    </row>
    <row r="223" spans="1:19" x14ac:dyDescent="0.25">
      <c r="A223" s="26">
        <f>Wellpath!E223</f>
        <v>6600</v>
      </c>
      <c r="B223" s="22">
        <v>0</v>
      </c>
      <c r="C223" s="22">
        <v>0</v>
      </c>
      <c r="D223" s="22">
        <f>IF(ABS(Wellpath!$L223)&lt;VerticalInc,"SING",((TAN((PI()/ 2) - Wellpath!$L223)) - TAN(Dip) * COS(Wellpath!$O223)) / GField)</f>
        <v>-5.9882804404698904E-2</v>
      </c>
      <c r="E223" s="20">
        <f>IF(D223="SING",(Wellpath!K224-Wellpath!K222)/2*Model!$W$8*(-SIN(Wellpath!M223)) / GField,Model!$W$8*((drdp!B223+drdp!K223)*'ABXY-TI2S'!$B223+(drdp!E223+drdp!N223)*'ABXY-TI2S'!$C223+(drdp!H223+drdp!Q223)*'ABXY-TI2S'!$D223))</f>
        <v>6.9410816790138538E-3</v>
      </c>
      <c r="F223" s="20">
        <f>IF(D223="SING",(Wellpath!K224-Wellpath!K222)/2*Model!$W$8*(COS(Wellpath!$M223) / GField),Model!$W$8*((drdp!C223+drdp!L223)*'ABXY-TI2S'!$B223+(drdp!F223+drdp!O223)*'ABXY-TI2S'!$C223+(drdp!I223+drdp!R223)*'ABXY-TI2S'!$D223))</f>
        <v>-1.8598572304902232E-3</v>
      </c>
      <c r="G223" s="20">
        <f>IF(D223="SING",0,Model!$W$8*((drdp!D223+drdp!M223)*'ABXY-TI2S'!$B223+(drdp!G223+drdp!P223)*'ABXY-TI2S'!$C223+(drdp!J223+drdp!S223)*'ABXY-TI2S'!$D223))</f>
        <v>0</v>
      </c>
      <c r="H223" s="18">
        <f>IF(D223="SING",(Wellpath!K223-Wellpath!K222)/2*Model!$W$8*(-SIN(Wellpath!$M223) / GField),Model!$W$8*((drdp!B223)*'ABXY-TI2S'!$B223+(drdp!E223)*'ABXY-TI2S'!$C223+(drdp!H223)*'ABXY-TI2S'!$D223))</f>
        <v>3.4705408395069269E-3</v>
      </c>
      <c r="I223" s="18">
        <f>IF(D223="SING",(Wellpath!K223-Wellpath!K222)/2*Model!$W$8*(COS(Wellpath!$M223) / GField),Model!$W$8*((drdp!C223)*'ABXY-TI2S'!$B223+(drdp!F223)*'ABXY-TI2S'!$C223+(drdp!I223)*'ABXY-TI2S'!$D223))</f>
        <v>-9.2992861524511159E-4</v>
      </c>
      <c r="J223" s="18">
        <f>IF(D223="SING",0,Model!$W$8*((drdp!D223)*'ABXY-TI2S'!$B223+(drdp!G223)*'ABXY-TI2S'!$C223+(drdp!J223)*'ABXY-TI2S'!$D223))</f>
        <v>0</v>
      </c>
      <c r="K223" s="21">
        <f>SUM(E$3:E222)+H223</f>
        <v>0.1359176192495746</v>
      </c>
      <c r="L223" s="21">
        <f>SUM(F$3:F222)+I223</f>
        <v>0.4530447659143243</v>
      </c>
      <c r="M223" s="21">
        <f>SUM(G$3:G222)+J223</f>
        <v>0</v>
      </c>
      <c r="N223" s="19">
        <f t="shared" si="19"/>
        <v>1.8473599222472332E-2</v>
      </c>
      <c r="O223" s="19">
        <f t="shared" si="20"/>
        <v>0.2052495599223649</v>
      </c>
      <c r="P223" s="19">
        <f t="shared" si="21"/>
        <v>0</v>
      </c>
      <c r="Q223" s="19">
        <f t="shared" si="22"/>
        <v>6.1576765996555781E-2</v>
      </c>
      <c r="R223" s="19">
        <f t="shared" si="23"/>
        <v>0</v>
      </c>
      <c r="S223" s="19">
        <f t="shared" si="24"/>
        <v>0</v>
      </c>
    </row>
    <row r="224" spans="1:19" x14ac:dyDescent="0.25">
      <c r="A224" s="26">
        <f>Wellpath!E224</f>
        <v>6630</v>
      </c>
      <c r="B224" s="22">
        <v>0</v>
      </c>
      <c r="C224" s="22">
        <v>0</v>
      </c>
      <c r="D224" s="22">
        <f>IF(ABS(Wellpath!$L224)&lt;VerticalInc,"SING",((TAN((PI()/ 2) - Wellpath!$L224)) - TAN(Dip) * COS(Wellpath!$O224)) / GField)</f>
        <v>-5.9882804404698904E-2</v>
      </c>
      <c r="E224" s="20">
        <f>IF(D224="SING",(Wellpath!K225-Wellpath!K223)/2*Model!$W$8*(-SIN(Wellpath!M224)) / GField,Model!$W$8*((drdp!B224+drdp!K224)*'ABXY-TI2S'!$B224+(drdp!E224+drdp!N224)*'ABXY-TI2S'!$C224+(drdp!H224+drdp!Q224)*'ABXY-TI2S'!$D224))</f>
        <v>6.9410816790138538E-3</v>
      </c>
      <c r="F224" s="20">
        <f>IF(D224="SING",(Wellpath!K225-Wellpath!K223)/2*Model!$W$8*(COS(Wellpath!$M224) / GField),Model!$W$8*((drdp!C224+drdp!L224)*'ABXY-TI2S'!$B224+(drdp!F224+drdp!O224)*'ABXY-TI2S'!$C224+(drdp!I224+drdp!R224)*'ABXY-TI2S'!$D224))</f>
        <v>-1.8598572304902232E-3</v>
      </c>
      <c r="G224" s="20">
        <f>IF(D224="SING",0,Model!$W$8*((drdp!D224+drdp!M224)*'ABXY-TI2S'!$B224+(drdp!G224+drdp!P224)*'ABXY-TI2S'!$C224+(drdp!J224+drdp!S224)*'ABXY-TI2S'!$D224))</f>
        <v>0</v>
      </c>
      <c r="H224" s="18">
        <f>IF(D224="SING",(Wellpath!K224-Wellpath!K223)/2*Model!$W$8*(-SIN(Wellpath!$M224) / GField),Model!$W$8*((drdp!B224)*'ABXY-TI2S'!$B224+(drdp!E224)*'ABXY-TI2S'!$C224+(drdp!H224)*'ABXY-TI2S'!$D224))</f>
        <v>3.4705408395069269E-3</v>
      </c>
      <c r="I224" s="18">
        <f>IF(D224="SING",(Wellpath!K224-Wellpath!K223)/2*Model!$W$8*(COS(Wellpath!$M224) / GField),Model!$W$8*((drdp!C224)*'ABXY-TI2S'!$B224+(drdp!F224)*'ABXY-TI2S'!$C224+(drdp!I224)*'ABXY-TI2S'!$D224))</f>
        <v>-9.2992861524511159E-4</v>
      </c>
      <c r="J224" s="18">
        <f>IF(D224="SING",0,Model!$W$8*((drdp!D224)*'ABXY-TI2S'!$B224+(drdp!G224)*'ABXY-TI2S'!$C224+(drdp!J224)*'ABXY-TI2S'!$D224))</f>
        <v>0</v>
      </c>
      <c r="K224" s="21">
        <f>SUM(E$3:E223)+H224</f>
        <v>0.14285870092858846</v>
      </c>
      <c r="L224" s="21">
        <f>SUM(F$3:F223)+I224</f>
        <v>0.4511849086838341</v>
      </c>
      <c r="M224" s="21">
        <f>SUM(G$3:G223)+J224</f>
        <v>0</v>
      </c>
      <c r="N224" s="19">
        <f t="shared" si="19"/>
        <v>2.040860843100388E-2</v>
      </c>
      <c r="O224" s="19">
        <f t="shared" si="20"/>
        <v>0.20356782182403971</v>
      </c>
      <c r="P224" s="19">
        <f t="shared" si="21"/>
        <v>0</v>
      </c>
      <c r="Q224" s="19">
        <f t="shared" si="22"/>
        <v>6.4455689933156354E-2</v>
      </c>
      <c r="R224" s="19">
        <f t="shared" si="23"/>
        <v>0</v>
      </c>
      <c r="S224" s="19">
        <f t="shared" si="24"/>
        <v>0</v>
      </c>
    </row>
    <row r="225" spans="1:19" x14ac:dyDescent="0.25">
      <c r="A225" s="26">
        <f>Wellpath!E225</f>
        <v>6660</v>
      </c>
      <c r="B225" s="22">
        <v>0</v>
      </c>
      <c r="C225" s="22">
        <v>0</v>
      </c>
      <c r="D225" s="22">
        <f>IF(ABS(Wellpath!$L225)&lt;VerticalInc,"SING",((TAN((PI()/ 2) - Wellpath!$L225)) - TAN(Dip) * COS(Wellpath!$O225)) / GField)</f>
        <v>-5.9882804404698904E-2</v>
      </c>
      <c r="E225" s="20">
        <f>IF(D225="SING",(Wellpath!K226-Wellpath!K224)/2*Model!$W$8*(-SIN(Wellpath!M225)) / GField,Model!$W$8*((drdp!B225+drdp!K225)*'ABXY-TI2S'!$B225+(drdp!E225+drdp!N225)*'ABXY-TI2S'!$C225+(drdp!H225+drdp!Q225)*'ABXY-TI2S'!$D225))</f>
        <v>6.9410816790138538E-3</v>
      </c>
      <c r="F225" s="20">
        <f>IF(D225="SING",(Wellpath!K226-Wellpath!K224)/2*Model!$W$8*(COS(Wellpath!$M225) / GField),Model!$W$8*((drdp!C225+drdp!L225)*'ABXY-TI2S'!$B225+(drdp!F225+drdp!O225)*'ABXY-TI2S'!$C225+(drdp!I225+drdp!R225)*'ABXY-TI2S'!$D225))</f>
        <v>-1.8598572304902232E-3</v>
      </c>
      <c r="G225" s="20">
        <f>IF(D225="SING",0,Model!$W$8*((drdp!D225+drdp!M225)*'ABXY-TI2S'!$B225+(drdp!G225+drdp!P225)*'ABXY-TI2S'!$C225+(drdp!J225+drdp!S225)*'ABXY-TI2S'!$D225))</f>
        <v>0</v>
      </c>
      <c r="H225" s="18">
        <f>IF(D225="SING",(Wellpath!K225-Wellpath!K224)/2*Model!$W$8*(-SIN(Wellpath!$M225) / GField),Model!$W$8*((drdp!B225)*'ABXY-TI2S'!$B225+(drdp!E225)*'ABXY-TI2S'!$C225+(drdp!H225)*'ABXY-TI2S'!$D225))</f>
        <v>3.4705408395069269E-3</v>
      </c>
      <c r="I225" s="18">
        <f>IF(D225="SING",(Wellpath!K225-Wellpath!K224)/2*Model!$W$8*(COS(Wellpath!$M225) / GField),Model!$W$8*((drdp!C225)*'ABXY-TI2S'!$B225+(drdp!F225)*'ABXY-TI2S'!$C225+(drdp!I225)*'ABXY-TI2S'!$D225))</f>
        <v>-9.2992861524511159E-4</v>
      </c>
      <c r="J225" s="18">
        <f>IF(D225="SING",0,Model!$W$8*((drdp!D225)*'ABXY-TI2S'!$B225+(drdp!G225)*'ABXY-TI2S'!$C225+(drdp!J225)*'ABXY-TI2S'!$D225))</f>
        <v>0</v>
      </c>
      <c r="K225" s="21">
        <f>SUM(E$3:E224)+H225</f>
        <v>0.14979978260760232</v>
      </c>
      <c r="L225" s="21">
        <f>SUM(F$3:F224)+I225</f>
        <v>0.44932505145334389</v>
      </c>
      <c r="M225" s="21">
        <f>SUM(G$3:G224)+J225</f>
        <v>0</v>
      </c>
      <c r="N225" s="19">
        <f t="shared" si="19"/>
        <v>2.2439974869284916E-2</v>
      </c>
      <c r="O225" s="19">
        <f t="shared" si="20"/>
        <v>0.20189300186355014</v>
      </c>
      <c r="P225" s="19">
        <f t="shared" si="21"/>
        <v>0</v>
      </c>
      <c r="Q225" s="19">
        <f t="shared" si="22"/>
        <v>6.7308795027860649E-2</v>
      </c>
      <c r="R225" s="19">
        <f t="shared" si="23"/>
        <v>0</v>
      </c>
      <c r="S225" s="19">
        <f t="shared" si="24"/>
        <v>0</v>
      </c>
    </row>
    <row r="226" spans="1:19" x14ac:dyDescent="0.25">
      <c r="A226" s="26">
        <f>Wellpath!E226</f>
        <v>6690</v>
      </c>
      <c r="B226" s="22">
        <v>0</v>
      </c>
      <c r="C226" s="22">
        <v>0</v>
      </c>
      <c r="D226" s="22">
        <f>IF(ABS(Wellpath!$L226)&lt;VerticalInc,"SING",((TAN((PI()/ 2) - Wellpath!$L226)) - TAN(Dip) * COS(Wellpath!$O226)) / GField)</f>
        <v>-5.9882804404698904E-2</v>
      </c>
      <c r="E226" s="20">
        <f>IF(D226="SING",(Wellpath!K227-Wellpath!K225)/2*Model!$W$8*(-SIN(Wellpath!M226)) / GField,Model!$W$8*((drdp!B226+drdp!K226)*'ABXY-TI2S'!$B226+(drdp!E226+drdp!N226)*'ABXY-TI2S'!$C226+(drdp!H226+drdp!Q226)*'ABXY-TI2S'!$D226))</f>
        <v>6.9410816790138538E-3</v>
      </c>
      <c r="F226" s="20">
        <f>IF(D226="SING",(Wellpath!K227-Wellpath!K225)/2*Model!$W$8*(COS(Wellpath!$M226) / GField),Model!$W$8*((drdp!C226+drdp!L226)*'ABXY-TI2S'!$B226+(drdp!F226+drdp!O226)*'ABXY-TI2S'!$C226+(drdp!I226+drdp!R226)*'ABXY-TI2S'!$D226))</f>
        <v>-1.8598572304902232E-3</v>
      </c>
      <c r="G226" s="20">
        <f>IF(D226="SING",0,Model!$W$8*((drdp!D226+drdp!M226)*'ABXY-TI2S'!$B226+(drdp!G226+drdp!P226)*'ABXY-TI2S'!$C226+(drdp!J226+drdp!S226)*'ABXY-TI2S'!$D226))</f>
        <v>0</v>
      </c>
      <c r="H226" s="18">
        <f>IF(D226="SING",(Wellpath!K226-Wellpath!K225)/2*Model!$W$8*(-SIN(Wellpath!$M226) / GField),Model!$W$8*((drdp!B226)*'ABXY-TI2S'!$B226+(drdp!E226)*'ABXY-TI2S'!$C226+(drdp!H226)*'ABXY-TI2S'!$D226))</f>
        <v>3.4705408395069269E-3</v>
      </c>
      <c r="I226" s="18">
        <f>IF(D226="SING",(Wellpath!K226-Wellpath!K225)/2*Model!$W$8*(COS(Wellpath!$M226) / GField),Model!$W$8*((drdp!C226)*'ABXY-TI2S'!$B226+(drdp!F226)*'ABXY-TI2S'!$C226+(drdp!I226)*'ABXY-TI2S'!$D226))</f>
        <v>-9.2992861524511159E-4</v>
      </c>
      <c r="J226" s="18">
        <f>IF(D226="SING",0,Model!$W$8*((drdp!D226)*'ABXY-TI2S'!$B226+(drdp!G226)*'ABXY-TI2S'!$C226+(drdp!J226)*'ABXY-TI2S'!$D226))</f>
        <v>0</v>
      </c>
      <c r="K226" s="21">
        <f>SUM(E$3:E225)+H226</f>
        <v>0.15674086428661618</v>
      </c>
      <c r="L226" s="21">
        <f>SUM(F$3:F225)+I226</f>
        <v>0.44746519422285369</v>
      </c>
      <c r="M226" s="21">
        <f>SUM(G$3:G225)+J226</f>
        <v>0</v>
      </c>
      <c r="N226" s="19">
        <f t="shared" si="19"/>
        <v>2.4567698537315431E-2</v>
      </c>
      <c r="O226" s="19">
        <f t="shared" si="20"/>
        <v>0.20022510004089616</v>
      </c>
      <c r="P226" s="19">
        <f t="shared" si="21"/>
        <v>0</v>
      </c>
      <c r="Q226" s="19">
        <f t="shared" si="22"/>
        <v>7.0136081280668658E-2</v>
      </c>
      <c r="R226" s="19">
        <f t="shared" si="23"/>
        <v>0</v>
      </c>
      <c r="S226" s="19">
        <f t="shared" si="24"/>
        <v>0</v>
      </c>
    </row>
    <row r="227" spans="1:19" x14ac:dyDescent="0.25">
      <c r="A227" s="26">
        <f>Wellpath!E227</f>
        <v>6720</v>
      </c>
      <c r="B227" s="22">
        <v>0</v>
      </c>
      <c r="C227" s="22">
        <v>0</v>
      </c>
      <c r="D227" s="22">
        <f>IF(ABS(Wellpath!$L227)&lt;VerticalInc,"SING",((TAN((PI()/ 2) - Wellpath!$L227)) - TAN(Dip) * COS(Wellpath!$O227)) / GField)</f>
        <v>-5.9882804404698904E-2</v>
      </c>
      <c r="E227" s="20">
        <f>IF(D227="SING",(Wellpath!K228-Wellpath!K226)/2*Model!$W$8*(-SIN(Wellpath!M227)) / GField,Model!$W$8*((drdp!B227+drdp!K227)*'ABXY-TI2S'!$B227+(drdp!E227+drdp!N227)*'ABXY-TI2S'!$C227+(drdp!H227+drdp!Q227)*'ABXY-TI2S'!$D227))</f>
        <v>6.9410816790138538E-3</v>
      </c>
      <c r="F227" s="20">
        <f>IF(D227="SING",(Wellpath!K228-Wellpath!K226)/2*Model!$W$8*(COS(Wellpath!$M227) / GField),Model!$W$8*((drdp!C227+drdp!L227)*'ABXY-TI2S'!$B227+(drdp!F227+drdp!O227)*'ABXY-TI2S'!$C227+(drdp!I227+drdp!R227)*'ABXY-TI2S'!$D227))</f>
        <v>-1.8598572304902232E-3</v>
      </c>
      <c r="G227" s="20">
        <f>IF(D227="SING",0,Model!$W$8*((drdp!D227+drdp!M227)*'ABXY-TI2S'!$B227+(drdp!G227+drdp!P227)*'ABXY-TI2S'!$C227+(drdp!J227+drdp!S227)*'ABXY-TI2S'!$D227))</f>
        <v>0</v>
      </c>
      <c r="H227" s="18">
        <f>IF(D227="SING",(Wellpath!K227-Wellpath!K226)/2*Model!$W$8*(-SIN(Wellpath!$M227) / GField),Model!$W$8*((drdp!B227)*'ABXY-TI2S'!$B227+(drdp!E227)*'ABXY-TI2S'!$C227+(drdp!H227)*'ABXY-TI2S'!$D227))</f>
        <v>3.4705408395069269E-3</v>
      </c>
      <c r="I227" s="18">
        <f>IF(D227="SING",(Wellpath!K227-Wellpath!K226)/2*Model!$W$8*(COS(Wellpath!$M227) / GField),Model!$W$8*((drdp!C227)*'ABXY-TI2S'!$B227+(drdp!F227)*'ABXY-TI2S'!$C227+(drdp!I227)*'ABXY-TI2S'!$D227))</f>
        <v>-9.2992861524511159E-4</v>
      </c>
      <c r="J227" s="18">
        <f>IF(D227="SING",0,Model!$W$8*((drdp!D227)*'ABXY-TI2S'!$B227+(drdp!G227)*'ABXY-TI2S'!$C227+(drdp!J227)*'ABXY-TI2S'!$D227))</f>
        <v>0</v>
      </c>
      <c r="K227" s="21">
        <f>SUM(E$3:E226)+H227</f>
        <v>0.16368194596563004</v>
      </c>
      <c r="L227" s="21">
        <f>SUM(F$3:F226)+I227</f>
        <v>0.44560533699236349</v>
      </c>
      <c r="M227" s="21">
        <f>SUM(G$3:G226)+J227</f>
        <v>0</v>
      </c>
      <c r="N227" s="19">
        <f t="shared" si="19"/>
        <v>2.6791779435095434E-2</v>
      </c>
      <c r="O227" s="19">
        <f t="shared" si="20"/>
        <v>0.19856411635607782</v>
      </c>
      <c r="P227" s="19">
        <f t="shared" si="21"/>
        <v>0</v>
      </c>
      <c r="Q227" s="19">
        <f t="shared" si="22"/>
        <v>7.2937548691580409E-2</v>
      </c>
      <c r="R227" s="19">
        <f t="shared" si="23"/>
        <v>0</v>
      </c>
      <c r="S227" s="19">
        <f t="shared" si="24"/>
        <v>0</v>
      </c>
    </row>
    <row r="228" spans="1:19" x14ac:dyDescent="0.25">
      <c r="A228" s="26">
        <f>Wellpath!E228</f>
        <v>6750</v>
      </c>
      <c r="B228" s="22">
        <v>0</v>
      </c>
      <c r="C228" s="22">
        <v>0</v>
      </c>
      <c r="D228" s="22">
        <f>IF(ABS(Wellpath!$L228)&lt;VerticalInc,"SING",((TAN((PI()/ 2) - Wellpath!$L228)) - TAN(Dip) * COS(Wellpath!$O228)) / GField)</f>
        <v>-5.9882804404698904E-2</v>
      </c>
      <c r="E228" s="20">
        <f>IF(D228="SING",(Wellpath!K229-Wellpath!K227)/2*Model!$W$8*(-SIN(Wellpath!M228)) / GField,Model!$W$8*((drdp!B228+drdp!K228)*'ABXY-TI2S'!$B228+(drdp!E228+drdp!N228)*'ABXY-TI2S'!$C228+(drdp!H228+drdp!Q228)*'ABXY-TI2S'!$D228))</f>
        <v>6.9410816790138538E-3</v>
      </c>
      <c r="F228" s="20">
        <f>IF(D228="SING",(Wellpath!K229-Wellpath!K227)/2*Model!$W$8*(COS(Wellpath!$M228) / GField),Model!$W$8*((drdp!C228+drdp!L228)*'ABXY-TI2S'!$B228+(drdp!F228+drdp!O228)*'ABXY-TI2S'!$C228+(drdp!I228+drdp!R228)*'ABXY-TI2S'!$D228))</f>
        <v>-1.8598572304902232E-3</v>
      </c>
      <c r="G228" s="20">
        <f>IF(D228="SING",0,Model!$W$8*((drdp!D228+drdp!M228)*'ABXY-TI2S'!$B228+(drdp!G228+drdp!P228)*'ABXY-TI2S'!$C228+(drdp!J228+drdp!S228)*'ABXY-TI2S'!$D228))</f>
        <v>0</v>
      </c>
      <c r="H228" s="18">
        <f>IF(D228="SING",(Wellpath!K228-Wellpath!K227)/2*Model!$W$8*(-SIN(Wellpath!$M228) / GField),Model!$W$8*((drdp!B228)*'ABXY-TI2S'!$B228+(drdp!E228)*'ABXY-TI2S'!$C228+(drdp!H228)*'ABXY-TI2S'!$D228))</f>
        <v>3.4705408395069269E-3</v>
      </c>
      <c r="I228" s="18">
        <f>IF(D228="SING",(Wellpath!K228-Wellpath!K227)/2*Model!$W$8*(COS(Wellpath!$M228) / GField),Model!$W$8*((drdp!C228)*'ABXY-TI2S'!$B228+(drdp!F228)*'ABXY-TI2S'!$C228+(drdp!I228)*'ABXY-TI2S'!$D228))</f>
        <v>-9.2992861524511159E-4</v>
      </c>
      <c r="J228" s="18">
        <f>IF(D228="SING",0,Model!$W$8*((drdp!D228)*'ABXY-TI2S'!$B228+(drdp!G228)*'ABXY-TI2S'!$C228+(drdp!J228)*'ABXY-TI2S'!$D228))</f>
        <v>0</v>
      </c>
      <c r="K228" s="21">
        <f>SUM(E$3:E227)+H228</f>
        <v>0.1706230276446439</v>
      </c>
      <c r="L228" s="21">
        <f>SUM(F$3:F227)+I228</f>
        <v>0.44374547976187328</v>
      </c>
      <c r="M228" s="21">
        <f>SUM(G$3:G227)+J228</f>
        <v>0</v>
      </c>
      <c r="N228" s="19">
        <f t="shared" si="19"/>
        <v>2.9112217562624918E-2</v>
      </c>
      <c r="O228" s="19">
        <f t="shared" si="20"/>
        <v>0.1969100508090951</v>
      </c>
      <c r="P228" s="19">
        <f t="shared" si="21"/>
        <v>0</v>
      </c>
      <c r="Q228" s="19">
        <f t="shared" si="22"/>
        <v>7.5713197260595874E-2</v>
      </c>
      <c r="R228" s="19">
        <f t="shared" si="23"/>
        <v>0</v>
      </c>
      <c r="S228" s="19">
        <f t="shared" si="24"/>
        <v>0</v>
      </c>
    </row>
    <row r="229" spans="1:19" x14ac:dyDescent="0.25">
      <c r="A229" s="26">
        <f>Wellpath!E229</f>
        <v>6780</v>
      </c>
      <c r="B229" s="22">
        <v>0</v>
      </c>
      <c r="C229" s="22">
        <v>0</v>
      </c>
      <c r="D229" s="22">
        <f>IF(ABS(Wellpath!$L229)&lt;VerticalInc,"SING",((TAN((PI()/ 2) - Wellpath!$L229)) - TAN(Dip) * COS(Wellpath!$O229)) / GField)</f>
        <v>-5.9882804404698904E-2</v>
      </c>
      <c r="E229" s="20">
        <f>IF(D229="SING",(Wellpath!K230-Wellpath!K228)/2*Model!$W$8*(-SIN(Wellpath!M229)) / GField,Model!$W$8*((drdp!B229+drdp!K229)*'ABXY-TI2S'!$B229+(drdp!E229+drdp!N229)*'ABXY-TI2S'!$C229+(drdp!H229+drdp!Q229)*'ABXY-TI2S'!$D229))</f>
        <v>6.9410816790138538E-3</v>
      </c>
      <c r="F229" s="20">
        <f>IF(D229="SING",(Wellpath!K230-Wellpath!K228)/2*Model!$W$8*(COS(Wellpath!$M229) / GField),Model!$W$8*((drdp!C229+drdp!L229)*'ABXY-TI2S'!$B229+(drdp!F229+drdp!O229)*'ABXY-TI2S'!$C229+(drdp!I229+drdp!R229)*'ABXY-TI2S'!$D229))</f>
        <v>-1.8598572304902232E-3</v>
      </c>
      <c r="G229" s="20">
        <f>IF(D229="SING",0,Model!$W$8*((drdp!D229+drdp!M229)*'ABXY-TI2S'!$B229+(drdp!G229+drdp!P229)*'ABXY-TI2S'!$C229+(drdp!J229+drdp!S229)*'ABXY-TI2S'!$D229))</f>
        <v>0</v>
      </c>
      <c r="H229" s="18">
        <f>IF(D229="SING",(Wellpath!K229-Wellpath!K228)/2*Model!$W$8*(-SIN(Wellpath!$M229) / GField),Model!$W$8*((drdp!B229)*'ABXY-TI2S'!$B229+(drdp!E229)*'ABXY-TI2S'!$C229+(drdp!H229)*'ABXY-TI2S'!$D229))</f>
        <v>3.4705408395069269E-3</v>
      </c>
      <c r="I229" s="18">
        <f>IF(D229="SING",(Wellpath!K229-Wellpath!K228)/2*Model!$W$8*(COS(Wellpath!$M229) / GField),Model!$W$8*((drdp!C229)*'ABXY-TI2S'!$B229+(drdp!F229)*'ABXY-TI2S'!$C229+(drdp!I229)*'ABXY-TI2S'!$D229))</f>
        <v>-9.2992861524511159E-4</v>
      </c>
      <c r="J229" s="18">
        <f>IF(D229="SING",0,Model!$W$8*((drdp!D229)*'ABXY-TI2S'!$B229+(drdp!G229)*'ABXY-TI2S'!$C229+(drdp!J229)*'ABXY-TI2S'!$D229))</f>
        <v>0</v>
      </c>
      <c r="K229" s="21">
        <f>SUM(E$3:E228)+H229</f>
        <v>0.17756410932365777</v>
      </c>
      <c r="L229" s="21">
        <f>SUM(F$3:F228)+I229</f>
        <v>0.44188562253138308</v>
      </c>
      <c r="M229" s="21">
        <f>SUM(G$3:G228)+J229</f>
        <v>0</v>
      </c>
      <c r="N229" s="19">
        <f t="shared" si="19"/>
        <v>3.1529012919903884E-2</v>
      </c>
      <c r="O229" s="19">
        <f t="shared" si="20"/>
        <v>0.19526290339994798</v>
      </c>
      <c r="P229" s="19">
        <f t="shared" si="21"/>
        <v>0</v>
      </c>
      <c r="Q229" s="19">
        <f t="shared" si="22"/>
        <v>7.8463026987715068E-2</v>
      </c>
      <c r="R229" s="19">
        <f t="shared" si="23"/>
        <v>0</v>
      </c>
      <c r="S229" s="19">
        <f t="shared" si="24"/>
        <v>0</v>
      </c>
    </row>
    <row r="230" spans="1:19" x14ac:dyDescent="0.25">
      <c r="A230" s="26">
        <f>Wellpath!E230</f>
        <v>6810</v>
      </c>
      <c r="B230" s="22">
        <v>0</v>
      </c>
      <c r="C230" s="22">
        <v>0</v>
      </c>
      <c r="D230" s="22">
        <f>IF(ABS(Wellpath!$L230)&lt;VerticalInc,"SING",((TAN((PI()/ 2) - Wellpath!$L230)) - TAN(Dip) * COS(Wellpath!$O230)) / GField)</f>
        <v>-5.9882804404698904E-2</v>
      </c>
      <c r="E230" s="20">
        <f>IF(D230="SING",(Wellpath!K231-Wellpath!K229)/2*Model!$W$8*(-SIN(Wellpath!M230)) / GField,Model!$W$8*((drdp!B230+drdp!K230)*'ABXY-TI2S'!$B230+(drdp!E230+drdp!N230)*'ABXY-TI2S'!$C230+(drdp!H230+drdp!Q230)*'ABXY-TI2S'!$D230))</f>
        <v>6.9410816790138538E-3</v>
      </c>
      <c r="F230" s="20">
        <f>IF(D230="SING",(Wellpath!K231-Wellpath!K229)/2*Model!$W$8*(COS(Wellpath!$M230) / GField),Model!$W$8*((drdp!C230+drdp!L230)*'ABXY-TI2S'!$B230+(drdp!F230+drdp!O230)*'ABXY-TI2S'!$C230+(drdp!I230+drdp!R230)*'ABXY-TI2S'!$D230))</f>
        <v>-1.8598572304902232E-3</v>
      </c>
      <c r="G230" s="20">
        <f>IF(D230="SING",0,Model!$W$8*((drdp!D230+drdp!M230)*'ABXY-TI2S'!$B230+(drdp!G230+drdp!P230)*'ABXY-TI2S'!$C230+(drdp!J230+drdp!S230)*'ABXY-TI2S'!$D230))</f>
        <v>0</v>
      </c>
      <c r="H230" s="18">
        <f>IF(D230="SING",(Wellpath!K230-Wellpath!K229)/2*Model!$W$8*(-SIN(Wellpath!$M230) / GField),Model!$W$8*((drdp!B230)*'ABXY-TI2S'!$B230+(drdp!E230)*'ABXY-TI2S'!$C230+(drdp!H230)*'ABXY-TI2S'!$D230))</f>
        <v>3.4705408395069269E-3</v>
      </c>
      <c r="I230" s="18">
        <f>IF(D230="SING",(Wellpath!K230-Wellpath!K229)/2*Model!$W$8*(COS(Wellpath!$M230) / GField),Model!$W$8*((drdp!C230)*'ABXY-TI2S'!$B230+(drdp!F230)*'ABXY-TI2S'!$C230+(drdp!I230)*'ABXY-TI2S'!$D230))</f>
        <v>-9.2992861524511159E-4</v>
      </c>
      <c r="J230" s="18">
        <f>IF(D230="SING",0,Model!$W$8*((drdp!D230)*'ABXY-TI2S'!$B230+(drdp!G230)*'ABXY-TI2S'!$C230+(drdp!J230)*'ABXY-TI2S'!$D230))</f>
        <v>0</v>
      </c>
      <c r="K230" s="21">
        <f>SUM(E$3:E229)+H230</f>
        <v>0.18450519100267163</v>
      </c>
      <c r="L230" s="21">
        <f>SUM(F$3:F229)+I230</f>
        <v>0.44002576530089288</v>
      </c>
      <c r="M230" s="21">
        <f>SUM(G$3:G229)+J230</f>
        <v>0</v>
      </c>
      <c r="N230" s="19">
        <f t="shared" si="19"/>
        <v>3.4042165506932336E-2</v>
      </c>
      <c r="O230" s="19">
        <f t="shared" si="20"/>
        <v>0.19362267412863646</v>
      </c>
      <c r="P230" s="19">
        <f t="shared" si="21"/>
        <v>0</v>
      </c>
      <c r="Q230" s="19">
        <f t="shared" si="22"/>
        <v>8.1187037872938003E-2</v>
      </c>
      <c r="R230" s="19">
        <f t="shared" si="23"/>
        <v>0</v>
      </c>
      <c r="S230" s="19">
        <f t="shared" si="24"/>
        <v>0</v>
      </c>
    </row>
    <row r="231" spans="1:19" x14ac:dyDescent="0.25">
      <c r="A231" s="26">
        <f>Wellpath!E231</f>
        <v>6840</v>
      </c>
      <c r="B231" s="22">
        <v>0</v>
      </c>
      <c r="C231" s="22">
        <v>0</v>
      </c>
      <c r="D231" s="22">
        <f>IF(ABS(Wellpath!$L231)&lt;VerticalInc,"SING",((TAN((PI()/ 2) - Wellpath!$L231)) - TAN(Dip) * COS(Wellpath!$O231)) / GField)</f>
        <v>-5.9882804404698904E-2</v>
      </c>
      <c r="E231" s="20">
        <f>IF(D231="SING",(Wellpath!K232-Wellpath!K230)/2*Model!$W$8*(-SIN(Wellpath!M231)) / GField,Model!$W$8*((drdp!B231+drdp!K231)*'ABXY-TI2S'!$B231+(drdp!E231+drdp!N231)*'ABXY-TI2S'!$C231+(drdp!H231+drdp!Q231)*'ABXY-TI2S'!$D231))</f>
        <v>6.9410816790138538E-3</v>
      </c>
      <c r="F231" s="20">
        <f>IF(D231="SING",(Wellpath!K232-Wellpath!K230)/2*Model!$W$8*(COS(Wellpath!$M231) / GField),Model!$W$8*((drdp!C231+drdp!L231)*'ABXY-TI2S'!$B231+(drdp!F231+drdp!O231)*'ABXY-TI2S'!$C231+(drdp!I231+drdp!R231)*'ABXY-TI2S'!$D231))</f>
        <v>-1.8598572304902232E-3</v>
      </c>
      <c r="G231" s="20">
        <f>IF(D231="SING",0,Model!$W$8*((drdp!D231+drdp!M231)*'ABXY-TI2S'!$B231+(drdp!G231+drdp!P231)*'ABXY-TI2S'!$C231+(drdp!J231+drdp!S231)*'ABXY-TI2S'!$D231))</f>
        <v>0</v>
      </c>
      <c r="H231" s="18">
        <f>IF(D231="SING",(Wellpath!K231-Wellpath!K230)/2*Model!$W$8*(-SIN(Wellpath!$M231) / GField),Model!$W$8*((drdp!B231)*'ABXY-TI2S'!$B231+(drdp!E231)*'ABXY-TI2S'!$C231+(drdp!H231)*'ABXY-TI2S'!$D231))</f>
        <v>3.4705408395069269E-3</v>
      </c>
      <c r="I231" s="18">
        <f>IF(D231="SING",(Wellpath!K231-Wellpath!K230)/2*Model!$W$8*(COS(Wellpath!$M231) / GField),Model!$W$8*((drdp!C231)*'ABXY-TI2S'!$B231+(drdp!F231)*'ABXY-TI2S'!$C231+(drdp!I231)*'ABXY-TI2S'!$D231))</f>
        <v>-9.2992861524511159E-4</v>
      </c>
      <c r="J231" s="18">
        <f>IF(D231="SING",0,Model!$W$8*((drdp!D231)*'ABXY-TI2S'!$B231+(drdp!G231)*'ABXY-TI2S'!$C231+(drdp!J231)*'ABXY-TI2S'!$D231))</f>
        <v>0</v>
      </c>
      <c r="K231" s="21">
        <f>SUM(E$3:E230)+H231</f>
        <v>0.19144627268168549</v>
      </c>
      <c r="L231" s="21">
        <f>SUM(F$3:F230)+I231</f>
        <v>0.43816590807040268</v>
      </c>
      <c r="M231" s="21">
        <f>SUM(G$3:G230)+J231</f>
        <v>0</v>
      </c>
      <c r="N231" s="19">
        <f t="shared" si="19"/>
        <v>3.6651675323710275E-2</v>
      </c>
      <c r="O231" s="19">
        <f t="shared" si="20"/>
        <v>0.19198936299516056</v>
      </c>
      <c r="P231" s="19">
        <f t="shared" si="21"/>
        <v>0</v>
      </c>
      <c r="Q231" s="19">
        <f t="shared" si="22"/>
        <v>8.3885229916264653E-2</v>
      </c>
      <c r="R231" s="19">
        <f t="shared" si="23"/>
        <v>0</v>
      </c>
      <c r="S231" s="19">
        <f t="shared" si="24"/>
        <v>0</v>
      </c>
    </row>
    <row r="232" spans="1:19" x14ac:dyDescent="0.25">
      <c r="A232" s="26">
        <f>Wellpath!E232</f>
        <v>6870</v>
      </c>
      <c r="B232" s="22">
        <v>0</v>
      </c>
      <c r="C232" s="22">
        <v>0</v>
      </c>
      <c r="D232" s="22">
        <f>IF(ABS(Wellpath!$L232)&lt;VerticalInc,"SING",((TAN((PI()/ 2) - Wellpath!$L232)) - TAN(Dip) * COS(Wellpath!$O232)) / GField)</f>
        <v>-5.9882804404698904E-2</v>
      </c>
      <c r="E232" s="20">
        <f>IF(D232="SING",(Wellpath!K233-Wellpath!K231)/2*Model!$W$8*(-SIN(Wellpath!M232)) / GField,Model!$W$8*((drdp!B232+drdp!K232)*'ABXY-TI2S'!$B232+(drdp!E232+drdp!N232)*'ABXY-TI2S'!$C232+(drdp!H232+drdp!Q232)*'ABXY-TI2S'!$D232))</f>
        <v>6.9410816790138538E-3</v>
      </c>
      <c r="F232" s="20">
        <f>IF(D232="SING",(Wellpath!K233-Wellpath!K231)/2*Model!$W$8*(COS(Wellpath!$M232) / GField),Model!$W$8*((drdp!C232+drdp!L232)*'ABXY-TI2S'!$B232+(drdp!F232+drdp!O232)*'ABXY-TI2S'!$C232+(drdp!I232+drdp!R232)*'ABXY-TI2S'!$D232))</f>
        <v>-1.8598572304902232E-3</v>
      </c>
      <c r="G232" s="20">
        <f>IF(D232="SING",0,Model!$W$8*((drdp!D232+drdp!M232)*'ABXY-TI2S'!$B232+(drdp!G232+drdp!P232)*'ABXY-TI2S'!$C232+(drdp!J232+drdp!S232)*'ABXY-TI2S'!$D232))</f>
        <v>0</v>
      </c>
      <c r="H232" s="18">
        <f>IF(D232="SING",(Wellpath!K232-Wellpath!K231)/2*Model!$W$8*(-SIN(Wellpath!$M232) / GField),Model!$W$8*((drdp!B232)*'ABXY-TI2S'!$B232+(drdp!E232)*'ABXY-TI2S'!$C232+(drdp!H232)*'ABXY-TI2S'!$D232))</f>
        <v>3.4705408395069269E-3</v>
      </c>
      <c r="I232" s="18">
        <f>IF(D232="SING",(Wellpath!K232-Wellpath!K231)/2*Model!$W$8*(COS(Wellpath!$M232) / GField),Model!$W$8*((drdp!C232)*'ABXY-TI2S'!$B232+(drdp!F232)*'ABXY-TI2S'!$C232+(drdp!I232)*'ABXY-TI2S'!$D232))</f>
        <v>-9.2992861524511159E-4</v>
      </c>
      <c r="J232" s="18">
        <f>IF(D232="SING",0,Model!$W$8*((drdp!D232)*'ABXY-TI2S'!$B232+(drdp!G232)*'ABXY-TI2S'!$C232+(drdp!J232)*'ABXY-TI2S'!$D232))</f>
        <v>0</v>
      </c>
      <c r="K232" s="21">
        <f>SUM(E$3:E231)+H232</f>
        <v>0.19838735436069935</v>
      </c>
      <c r="L232" s="21">
        <f>SUM(F$3:F231)+I232</f>
        <v>0.43630605083991247</v>
      </c>
      <c r="M232" s="21">
        <f>SUM(G$3:G231)+J232</f>
        <v>0</v>
      </c>
      <c r="N232" s="19">
        <f t="shared" si="19"/>
        <v>3.9357542370237697E-2</v>
      </c>
      <c r="O232" s="19">
        <f t="shared" si="20"/>
        <v>0.19036296999952029</v>
      </c>
      <c r="P232" s="19">
        <f t="shared" si="21"/>
        <v>0</v>
      </c>
      <c r="Q232" s="19">
        <f t="shared" si="22"/>
        <v>8.6557603117695017E-2</v>
      </c>
      <c r="R232" s="19">
        <f t="shared" si="23"/>
        <v>0</v>
      </c>
      <c r="S232" s="19">
        <f t="shared" si="24"/>
        <v>0</v>
      </c>
    </row>
    <row r="233" spans="1:19" x14ac:dyDescent="0.25">
      <c r="A233" s="26">
        <f>Wellpath!E233</f>
        <v>6900</v>
      </c>
      <c r="B233" s="22">
        <v>0</v>
      </c>
      <c r="C233" s="22">
        <v>0</v>
      </c>
      <c r="D233" s="22">
        <f>IF(ABS(Wellpath!$L233)&lt;VerticalInc,"SING",((TAN((PI()/ 2) - Wellpath!$L233)) - TAN(Dip) * COS(Wellpath!$O233)) / GField)</f>
        <v>-5.9882804404698904E-2</v>
      </c>
      <c r="E233" s="20">
        <f>IF(D233="SING",(Wellpath!K234-Wellpath!K232)/2*Model!$W$8*(-SIN(Wellpath!M233)) / GField,Model!$W$8*((drdp!B233+drdp!K233)*'ABXY-TI2S'!$B233+(drdp!E233+drdp!N233)*'ABXY-TI2S'!$C233+(drdp!H233+drdp!Q233)*'ABXY-TI2S'!$D233))</f>
        <v>6.9410816790138538E-3</v>
      </c>
      <c r="F233" s="20">
        <f>IF(D233="SING",(Wellpath!K234-Wellpath!K232)/2*Model!$W$8*(COS(Wellpath!$M233) / GField),Model!$W$8*((drdp!C233+drdp!L233)*'ABXY-TI2S'!$B233+(drdp!F233+drdp!O233)*'ABXY-TI2S'!$C233+(drdp!I233+drdp!R233)*'ABXY-TI2S'!$D233))</f>
        <v>-1.8598572304902232E-3</v>
      </c>
      <c r="G233" s="20">
        <f>IF(D233="SING",0,Model!$W$8*((drdp!D233+drdp!M233)*'ABXY-TI2S'!$B233+(drdp!G233+drdp!P233)*'ABXY-TI2S'!$C233+(drdp!J233+drdp!S233)*'ABXY-TI2S'!$D233))</f>
        <v>0</v>
      </c>
      <c r="H233" s="18">
        <f>IF(D233="SING",(Wellpath!K233-Wellpath!K232)/2*Model!$W$8*(-SIN(Wellpath!$M233) / GField),Model!$W$8*((drdp!B233)*'ABXY-TI2S'!$B233+(drdp!E233)*'ABXY-TI2S'!$C233+(drdp!H233)*'ABXY-TI2S'!$D233))</f>
        <v>3.4705408395069269E-3</v>
      </c>
      <c r="I233" s="18">
        <f>IF(D233="SING",(Wellpath!K233-Wellpath!K232)/2*Model!$W$8*(COS(Wellpath!$M233) / GField),Model!$W$8*((drdp!C233)*'ABXY-TI2S'!$B233+(drdp!F233)*'ABXY-TI2S'!$C233+(drdp!I233)*'ABXY-TI2S'!$D233))</f>
        <v>-9.2992861524511159E-4</v>
      </c>
      <c r="J233" s="18">
        <f>IF(D233="SING",0,Model!$W$8*((drdp!D233)*'ABXY-TI2S'!$B233+(drdp!G233)*'ABXY-TI2S'!$C233+(drdp!J233)*'ABXY-TI2S'!$D233))</f>
        <v>0</v>
      </c>
      <c r="K233" s="21">
        <f>SUM(E$3:E232)+H233</f>
        <v>0.20532843603971321</v>
      </c>
      <c r="L233" s="21">
        <f>SUM(F$3:F232)+I233</f>
        <v>0.43444619360942227</v>
      </c>
      <c r="M233" s="21">
        <f>SUM(G$3:G232)+J233</f>
        <v>0</v>
      </c>
      <c r="N233" s="19">
        <f t="shared" si="19"/>
        <v>4.21597666465146E-2</v>
      </c>
      <c r="O233" s="19">
        <f t="shared" si="20"/>
        <v>0.18874349514171562</v>
      </c>
      <c r="P233" s="19">
        <f t="shared" si="21"/>
        <v>0</v>
      </c>
      <c r="Q233" s="19">
        <f t="shared" si="22"/>
        <v>8.9204157477229123E-2</v>
      </c>
      <c r="R233" s="19">
        <f t="shared" si="23"/>
        <v>0</v>
      </c>
      <c r="S233" s="19">
        <f t="shared" si="24"/>
        <v>0</v>
      </c>
    </row>
    <row r="234" spans="1:19" x14ac:dyDescent="0.25">
      <c r="A234" s="26">
        <f>Wellpath!E234</f>
        <v>6930</v>
      </c>
      <c r="B234" s="22">
        <v>0</v>
      </c>
      <c r="C234" s="22">
        <v>0</v>
      </c>
      <c r="D234" s="22">
        <f>IF(ABS(Wellpath!$L234)&lt;VerticalInc,"SING",((TAN((PI()/ 2) - Wellpath!$L234)) - TAN(Dip) * COS(Wellpath!$O234)) / GField)</f>
        <v>-5.9882804404698904E-2</v>
      </c>
      <c r="E234" s="20">
        <f>IF(D234="SING",(Wellpath!K235-Wellpath!K233)/2*Model!$W$8*(-SIN(Wellpath!M234)) / GField,Model!$W$8*((drdp!B234+drdp!K234)*'ABXY-TI2S'!$B234+(drdp!E234+drdp!N234)*'ABXY-TI2S'!$C234+(drdp!H234+drdp!Q234)*'ABXY-TI2S'!$D234))</f>
        <v>6.9410816790138538E-3</v>
      </c>
      <c r="F234" s="20">
        <f>IF(D234="SING",(Wellpath!K235-Wellpath!K233)/2*Model!$W$8*(COS(Wellpath!$M234) / GField),Model!$W$8*((drdp!C234+drdp!L234)*'ABXY-TI2S'!$B234+(drdp!F234+drdp!O234)*'ABXY-TI2S'!$C234+(drdp!I234+drdp!R234)*'ABXY-TI2S'!$D234))</f>
        <v>-1.8598572304902232E-3</v>
      </c>
      <c r="G234" s="20">
        <f>IF(D234="SING",0,Model!$W$8*((drdp!D234+drdp!M234)*'ABXY-TI2S'!$B234+(drdp!G234+drdp!P234)*'ABXY-TI2S'!$C234+(drdp!J234+drdp!S234)*'ABXY-TI2S'!$D234))</f>
        <v>0</v>
      </c>
      <c r="H234" s="18">
        <f>IF(D234="SING",(Wellpath!K234-Wellpath!K233)/2*Model!$W$8*(-SIN(Wellpath!$M234) / GField),Model!$W$8*((drdp!B234)*'ABXY-TI2S'!$B234+(drdp!E234)*'ABXY-TI2S'!$C234+(drdp!H234)*'ABXY-TI2S'!$D234))</f>
        <v>3.4705408395069269E-3</v>
      </c>
      <c r="I234" s="18">
        <f>IF(D234="SING",(Wellpath!K234-Wellpath!K233)/2*Model!$W$8*(COS(Wellpath!$M234) / GField),Model!$W$8*((drdp!C234)*'ABXY-TI2S'!$B234+(drdp!F234)*'ABXY-TI2S'!$C234+(drdp!I234)*'ABXY-TI2S'!$D234))</f>
        <v>-9.2992861524511159E-4</v>
      </c>
      <c r="J234" s="18">
        <f>IF(D234="SING",0,Model!$W$8*((drdp!D234)*'ABXY-TI2S'!$B234+(drdp!G234)*'ABXY-TI2S'!$C234+(drdp!J234)*'ABXY-TI2S'!$D234))</f>
        <v>0</v>
      </c>
      <c r="K234" s="21">
        <f>SUM(E$3:E233)+H234</f>
        <v>0.21226951771872707</v>
      </c>
      <c r="L234" s="21">
        <f>SUM(F$3:F233)+I234</f>
        <v>0.43258633637893207</v>
      </c>
      <c r="M234" s="21">
        <f>SUM(G$3:G233)+J234</f>
        <v>0</v>
      </c>
      <c r="N234" s="19">
        <f t="shared" si="19"/>
        <v>4.5058348152540985E-2</v>
      </c>
      <c r="O234" s="19">
        <f t="shared" si="20"/>
        <v>0.18713093842174658</v>
      </c>
      <c r="P234" s="19">
        <f t="shared" si="21"/>
        <v>0</v>
      </c>
      <c r="Q234" s="19">
        <f t="shared" si="22"/>
        <v>9.1824892994866944E-2</v>
      </c>
      <c r="R234" s="19">
        <f t="shared" si="23"/>
        <v>0</v>
      </c>
      <c r="S234" s="19">
        <f t="shared" si="24"/>
        <v>0</v>
      </c>
    </row>
    <row r="235" spans="1:19" x14ac:dyDescent="0.25">
      <c r="A235" s="26">
        <f>Wellpath!E235</f>
        <v>6960</v>
      </c>
      <c r="B235" s="22">
        <v>0</v>
      </c>
      <c r="C235" s="22">
        <v>0</v>
      </c>
      <c r="D235" s="22">
        <f>IF(ABS(Wellpath!$L235)&lt;VerticalInc,"SING",((TAN((PI()/ 2) - Wellpath!$L235)) - TAN(Dip) * COS(Wellpath!$O235)) / GField)</f>
        <v>-5.9882804404698904E-2</v>
      </c>
      <c r="E235" s="20">
        <f>IF(D235="SING",(Wellpath!K236-Wellpath!K234)/2*Model!$W$8*(-SIN(Wellpath!M235)) / GField,Model!$W$8*((drdp!B235+drdp!K235)*'ABXY-TI2S'!$B235+(drdp!E235+drdp!N235)*'ABXY-TI2S'!$C235+(drdp!H235+drdp!Q235)*'ABXY-TI2S'!$D235))</f>
        <v>6.9410816790138538E-3</v>
      </c>
      <c r="F235" s="20">
        <f>IF(D235="SING",(Wellpath!K236-Wellpath!K234)/2*Model!$W$8*(COS(Wellpath!$M235) / GField),Model!$W$8*((drdp!C235+drdp!L235)*'ABXY-TI2S'!$B235+(drdp!F235+drdp!O235)*'ABXY-TI2S'!$C235+(drdp!I235+drdp!R235)*'ABXY-TI2S'!$D235))</f>
        <v>-1.8598572304902232E-3</v>
      </c>
      <c r="G235" s="20">
        <f>IF(D235="SING",0,Model!$W$8*((drdp!D235+drdp!M235)*'ABXY-TI2S'!$B235+(drdp!G235+drdp!P235)*'ABXY-TI2S'!$C235+(drdp!J235+drdp!S235)*'ABXY-TI2S'!$D235))</f>
        <v>0</v>
      </c>
      <c r="H235" s="18">
        <f>IF(D235="SING",(Wellpath!K235-Wellpath!K234)/2*Model!$W$8*(-SIN(Wellpath!$M235) / GField),Model!$W$8*((drdp!B235)*'ABXY-TI2S'!$B235+(drdp!E235)*'ABXY-TI2S'!$C235+(drdp!H235)*'ABXY-TI2S'!$D235))</f>
        <v>3.4705408395069269E-3</v>
      </c>
      <c r="I235" s="18">
        <f>IF(D235="SING",(Wellpath!K235-Wellpath!K234)/2*Model!$W$8*(COS(Wellpath!$M235) / GField),Model!$W$8*((drdp!C235)*'ABXY-TI2S'!$B235+(drdp!F235)*'ABXY-TI2S'!$C235+(drdp!I235)*'ABXY-TI2S'!$D235))</f>
        <v>-9.2992861524511159E-4</v>
      </c>
      <c r="J235" s="18">
        <f>IF(D235="SING",0,Model!$W$8*((drdp!D235)*'ABXY-TI2S'!$B235+(drdp!G235)*'ABXY-TI2S'!$C235+(drdp!J235)*'ABXY-TI2S'!$D235))</f>
        <v>0</v>
      </c>
      <c r="K235" s="21">
        <f>SUM(E$3:E234)+H235</f>
        <v>0.21921059939774093</v>
      </c>
      <c r="L235" s="21">
        <f>SUM(F$3:F234)+I235</f>
        <v>0.43072647914844187</v>
      </c>
      <c r="M235" s="21">
        <f>SUM(G$3:G234)+J235</f>
        <v>0</v>
      </c>
      <c r="N235" s="19">
        <f t="shared" si="19"/>
        <v>4.8053286888316858E-2</v>
      </c>
      <c r="O235" s="19">
        <f t="shared" si="20"/>
        <v>0.18552529983961313</v>
      </c>
      <c r="P235" s="19">
        <f t="shared" si="21"/>
        <v>0</v>
      </c>
      <c r="Q235" s="19">
        <f t="shared" si="22"/>
        <v>9.4419809670608507E-2</v>
      </c>
      <c r="R235" s="19">
        <f t="shared" si="23"/>
        <v>0</v>
      </c>
      <c r="S235" s="19">
        <f t="shared" si="24"/>
        <v>0</v>
      </c>
    </row>
    <row r="236" spans="1:19" x14ac:dyDescent="0.25">
      <c r="A236" s="26">
        <f>Wellpath!E236</f>
        <v>6990</v>
      </c>
      <c r="B236" s="22">
        <v>0</v>
      </c>
      <c r="C236" s="22">
        <v>0</v>
      </c>
      <c r="D236" s="22">
        <f>IF(ABS(Wellpath!$L236)&lt;VerticalInc,"SING",((TAN((PI()/ 2) - Wellpath!$L236)) - TAN(Dip) * COS(Wellpath!$O236)) / GField)</f>
        <v>-5.9882804404698904E-2</v>
      </c>
      <c r="E236" s="20">
        <f>IF(D236="SING",(Wellpath!K237-Wellpath!K235)/2*Model!$W$8*(-SIN(Wellpath!M236)) / GField,Model!$W$8*((drdp!B236+drdp!K236)*'ABXY-TI2S'!$B236+(drdp!E236+drdp!N236)*'ABXY-TI2S'!$C236+(drdp!H236+drdp!Q236)*'ABXY-TI2S'!$D236))</f>
        <v>6.9410816790138538E-3</v>
      </c>
      <c r="F236" s="20">
        <f>IF(D236="SING",(Wellpath!K237-Wellpath!K235)/2*Model!$W$8*(COS(Wellpath!$M236) / GField),Model!$W$8*((drdp!C236+drdp!L236)*'ABXY-TI2S'!$B236+(drdp!F236+drdp!O236)*'ABXY-TI2S'!$C236+(drdp!I236+drdp!R236)*'ABXY-TI2S'!$D236))</f>
        <v>-1.8598572304902232E-3</v>
      </c>
      <c r="G236" s="20">
        <f>IF(D236="SING",0,Model!$W$8*((drdp!D236+drdp!M236)*'ABXY-TI2S'!$B236+(drdp!G236+drdp!P236)*'ABXY-TI2S'!$C236+(drdp!J236+drdp!S236)*'ABXY-TI2S'!$D236))</f>
        <v>0</v>
      </c>
      <c r="H236" s="18">
        <f>IF(D236="SING",(Wellpath!K236-Wellpath!K235)/2*Model!$W$8*(-SIN(Wellpath!$M236) / GField),Model!$W$8*((drdp!B236)*'ABXY-TI2S'!$B236+(drdp!E236)*'ABXY-TI2S'!$C236+(drdp!H236)*'ABXY-TI2S'!$D236))</f>
        <v>3.4705408395069269E-3</v>
      </c>
      <c r="I236" s="18">
        <f>IF(D236="SING",(Wellpath!K236-Wellpath!K235)/2*Model!$W$8*(COS(Wellpath!$M236) / GField),Model!$W$8*((drdp!C236)*'ABXY-TI2S'!$B236+(drdp!F236)*'ABXY-TI2S'!$C236+(drdp!I236)*'ABXY-TI2S'!$D236))</f>
        <v>-9.2992861524511159E-4</v>
      </c>
      <c r="J236" s="18">
        <f>IF(D236="SING",0,Model!$W$8*((drdp!D236)*'ABXY-TI2S'!$B236+(drdp!G236)*'ABXY-TI2S'!$C236+(drdp!J236)*'ABXY-TI2S'!$D236))</f>
        <v>0</v>
      </c>
      <c r="K236" s="21">
        <f>SUM(E$3:E235)+H236</f>
        <v>0.22615168107675479</v>
      </c>
      <c r="L236" s="21">
        <f>SUM(F$3:F235)+I236</f>
        <v>0.42886662191795166</v>
      </c>
      <c r="M236" s="21">
        <f>SUM(G$3:G235)+J236</f>
        <v>0</v>
      </c>
      <c r="N236" s="19">
        <f t="shared" si="19"/>
        <v>5.1144582853842213E-2</v>
      </c>
      <c r="O236" s="19">
        <f t="shared" si="20"/>
        <v>0.18392657939531529</v>
      </c>
      <c r="P236" s="19">
        <f t="shared" si="21"/>
        <v>0</v>
      </c>
      <c r="Q236" s="19">
        <f t="shared" si="22"/>
        <v>9.6988907504453784E-2</v>
      </c>
      <c r="R236" s="19">
        <f t="shared" si="23"/>
        <v>0</v>
      </c>
      <c r="S236" s="19">
        <f t="shared" si="24"/>
        <v>0</v>
      </c>
    </row>
    <row r="237" spans="1:19" x14ac:dyDescent="0.25">
      <c r="A237" s="26">
        <f>Wellpath!E237</f>
        <v>7020</v>
      </c>
      <c r="B237" s="22">
        <v>0</v>
      </c>
      <c r="C237" s="22">
        <v>0</v>
      </c>
      <c r="D237" s="22">
        <f>IF(ABS(Wellpath!$L237)&lt;VerticalInc,"SING",((TAN((PI()/ 2) - Wellpath!$L237)) - TAN(Dip) * COS(Wellpath!$O237)) / GField)</f>
        <v>-5.9882804404698904E-2</v>
      </c>
      <c r="E237" s="20">
        <f>IF(D237="SING",(Wellpath!K238-Wellpath!K236)/2*Model!$W$8*(-SIN(Wellpath!M237)) / GField,Model!$W$8*((drdp!B237+drdp!K237)*'ABXY-TI2S'!$B237+(drdp!E237+drdp!N237)*'ABXY-TI2S'!$C237+(drdp!H237+drdp!Q237)*'ABXY-TI2S'!$D237))</f>
        <v>6.9410816790138538E-3</v>
      </c>
      <c r="F237" s="20">
        <f>IF(D237="SING",(Wellpath!K238-Wellpath!K236)/2*Model!$W$8*(COS(Wellpath!$M237) / GField),Model!$W$8*((drdp!C237+drdp!L237)*'ABXY-TI2S'!$B237+(drdp!F237+drdp!O237)*'ABXY-TI2S'!$C237+(drdp!I237+drdp!R237)*'ABXY-TI2S'!$D237))</f>
        <v>-1.8598572304902232E-3</v>
      </c>
      <c r="G237" s="20">
        <f>IF(D237="SING",0,Model!$W$8*((drdp!D237+drdp!M237)*'ABXY-TI2S'!$B237+(drdp!G237+drdp!P237)*'ABXY-TI2S'!$C237+(drdp!J237+drdp!S237)*'ABXY-TI2S'!$D237))</f>
        <v>0</v>
      </c>
      <c r="H237" s="18">
        <f>IF(D237="SING",(Wellpath!K237-Wellpath!K236)/2*Model!$W$8*(-SIN(Wellpath!$M237) / GField),Model!$W$8*((drdp!B237)*'ABXY-TI2S'!$B237+(drdp!E237)*'ABXY-TI2S'!$C237+(drdp!H237)*'ABXY-TI2S'!$D237))</f>
        <v>3.4705408395069269E-3</v>
      </c>
      <c r="I237" s="18">
        <f>IF(D237="SING",(Wellpath!K237-Wellpath!K236)/2*Model!$W$8*(COS(Wellpath!$M237) / GField),Model!$W$8*((drdp!C237)*'ABXY-TI2S'!$B237+(drdp!F237)*'ABXY-TI2S'!$C237+(drdp!I237)*'ABXY-TI2S'!$D237))</f>
        <v>-9.2992861524511159E-4</v>
      </c>
      <c r="J237" s="18">
        <f>IF(D237="SING",0,Model!$W$8*((drdp!D237)*'ABXY-TI2S'!$B237+(drdp!G237)*'ABXY-TI2S'!$C237+(drdp!J237)*'ABXY-TI2S'!$D237))</f>
        <v>0</v>
      </c>
      <c r="K237" s="21">
        <f>SUM(E$3:E236)+H237</f>
        <v>0.23309276275576865</v>
      </c>
      <c r="L237" s="21">
        <f>SUM(F$3:F236)+I237</f>
        <v>0.42700676468746146</v>
      </c>
      <c r="M237" s="21">
        <f>SUM(G$3:G236)+J237</f>
        <v>0</v>
      </c>
      <c r="N237" s="19">
        <f t="shared" si="19"/>
        <v>5.433223604911705E-2</v>
      </c>
      <c r="O237" s="19">
        <f t="shared" si="20"/>
        <v>0.18233477708885309</v>
      </c>
      <c r="P237" s="19">
        <f t="shared" si="21"/>
        <v>0</v>
      </c>
      <c r="Q237" s="19">
        <f t="shared" si="22"/>
        <v>9.9532186496402789E-2</v>
      </c>
      <c r="R237" s="19">
        <f t="shared" si="23"/>
        <v>0</v>
      </c>
      <c r="S237" s="19">
        <f t="shared" si="24"/>
        <v>0</v>
      </c>
    </row>
    <row r="238" spans="1:19" x14ac:dyDescent="0.25">
      <c r="A238" s="26">
        <f>Wellpath!E238</f>
        <v>7050</v>
      </c>
      <c r="B238" s="22">
        <v>0</v>
      </c>
      <c r="C238" s="22">
        <v>0</v>
      </c>
      <c r="D238" s="22">
        <f>IF(ABS(Wellpath!$L238)&lt;VerticalInc,"SING",((TAN((PI()/ 2) - Wellpath!$L238)) - TAN(Dip) * COS(Wellpath!$O238)) / GField)</f>
        <v>-5.9882804404698904E-2</v>
      </c>
      <c r="E238" s="20">
        <f>IF(D238="SING",(Wellpath!K239-Wellpath!K237)/2*Model!$W$8*(-SIN(Wellpath!M238)) / GField,Model!$W$8*((drdp!B238+drdp!K238)*'ABXY-TI2S'!$B238+(drdp!E238+drdp!N238)*'ABXY-TI2S'!$C238+(drdp!H238+drdp!Q238)*'ABXY-TI2S'!$D238))</f>
        <v>6.9410816790138538E-3</v>
      </c>
      <c r="F238" s="20">
        <f>IF(D238="SING",(Wellpath!K239-Wellpath!K237)/2*Model!$W$8*(COS(Wellpath!$M238) / GField),Model!$W$8*((drdp!C238+drdp!L238)*'ABXY-TI2S'!$B238+(drdp!F238+drdp!O238)*'ABXY-TI2S'!$C238+(drdp!I238+drdp!R238)*'ABXY-TI2S'!$D238))</f>
        <v>-1.8598572304902232E-3</v>
      </c>
      <c r="G238" s="20">
        <f>IF(D238="SING",0,Model!$W$8*((drdp!D238+drdp!M238)*'ABXY-TI2S'!$B238+(drdp!G238+drdp!P238)*'ABXY-TI2S'!$C238+(drdp!J238+drdp!S238)*'ABXY-TI2S'!$D238))</f>
        <v>0</v>
      </c>
      <c r="H238" s="18">
        <f>IF(D238="SING",(Wellpath!K238-Wellpath!K237)/2*Model!$W$8*(-SIN(Wellpath!$M238) / GField),Model!$W$8*((drdp!B238)*'ABXY-TI2S'!$B238+(drdp!E238)*'ABXY-TI2S'!$C238+(drdp!H238)*'ABXY-TI2S'!$D238))</f>
        <v>3.4705408395069269E-3</v>
      </c>
      <c r="I238" s="18">
        <f>IF(D238="SING",(Wellpath!K238-Wellpath!K237)/2*Model!$W$8*(COS(Wellpath!$M238) / GField),Model!$W$8*((drdp!C238)*'ABXY-TI2S'!$B238+(drdp!F238)*'ABXY-TI2S'!$C238+(drdp!I238)*'ABXY-TI2S'!$D238))</f>
        <v>-9.2992861524511159E-4</v>
      </c>
      <c r="J238" s="18">
        <f>IF(D238="SING",0,Model!$W$8*((drdp!D238)*'ABXY-TI2S'!$B238+(drdp!G238)*'ABXY-TI2S'!$C238+(drdp!J238)*'ABXY-TI2S'!$D238))</f>
        <v>0</v>
      </c>
      <c r="K238" s="21">
        <f>SUM(E$3:E237)+H238</f>
        <v>0.24003384443478251</v>
      </c>
      <c r="L238" s="21">
        <f>SUM(F$3:F237)+I238</f>
        <v>0.42514690745697126</v>
      </c>
      <c r="M238" s="21">
        <f>SUM(G$3:G237)+J238</f>
        <v>0</v>
      </c>
      <c r="N238" s="19">
        <f t="shared" si="19"/>
        <v>5.7616246474141368E-2</v>
      </c>
      <c r="O238" s="19">
        <f t="shared" si="20"/>
        <v>0.18074989292022647</v>
      </c>
      <c r="P238" s="19">
        <f t="shared" si="21"/>
        <v>0</v>
      </c>
      <c r="Q238" s="19">
        <f t="shared" si="22"/>
        <v>0.10204964664645552</v>
      </c>
      <c r="R238" s="19">
        <f t="shared" si="23"/>
        <v>0</v>
      </c>
      <c r="S238" s="19">
        <f t="shared" si="24"/>
        <v>0</v>
      </c>
    </row>
    <row r="239" spans="1:19" x14ac:dyDescent="0.25">
      <c r="A239" s="26">
        <f>Wellpath!E239</f>
        <v>7080</v>
      </c>
      <c r="B239" s="22">
        <v>0</v>
      </c>
      <c r="C239" s="22">
        <v>0</v>
      </c>
      <c r="D239" s="22">
        <f>IF(ABS(Wellpath!$L239)&lt;VerticalInc,"SING",((TAN((PI()/ 2) - Wellpath!$L239)) - TAN(Dip) * COS(Wellpath!$O239)) / GField)</f>
        <v>-5.9882804404698904E-2</v>
      </c>
      <c r="E239" s="20">
        <f>IF(D239="SING",(Wellpath!K240-Wellpath!K238)/2*Model!$W$8*(-SIN(Wellpath!M239)) / GField,Model!$W$8*((drdp!B239+drdp!K239)*'ABXY-TI2S'!$B239+(drdp!E239+drdp!N239)*'ABXY-TI2S'!$C239+(drdp!H239+drdp!Q239)*'ABXY-TI2S'!$D239))</f>
        <v>6.9410816790138538E-3</v>
      </c>
      <c r="F239" s="20">
        <f>IF(D239="SING",(Wellpath!K240-Wellpath!K238)/2*Model!$W$8*(COS(Wellpath!$M239) / GField),Model!$W$8*((drdp!C239+drdp!L239)*'ABXY-TI2S'!$B239+(drdp!F239+drdp!O239)*'ABXY-TI2S'!$C239+(drdp!I239+drdp!R239)*'ABXY-TI2S'!$D239))</f>
        <v>-1.8598572304902232E-3</v>
      </c>
      <c r="G239" s="20">
        <f>IF(D239="SING",0,Model!$W$8*((drdp!D239+drdp!M239)*'ABXY-TI2S'!$B239+(drdp!G239+drdp!P239)*'ABXY-TI2S'!$C239+(drdp!J239+drdp!S239)*'ABXY-TI2S'!$D239))</f>
        <v>0</v>
      </c>
      <c r="H239" s="18">
        <f>IF(D239="SING",(Wellpath!K239-Wellpath!K238)/2*Model!$W$8*(-SIN(Wellpath!$M239) / GField),Model!$W$8*((drdp!B239)*'ABXY-TI2S'!$B239+(drdp!E239)*'ABXY-TI2S'!$C239+(drdp!H239)*'ABXY-TI2S'!$D239))</f>
        <v>3.4705408395069269E-3</v>
      </c>
      <c r="I239" s="18">
        <f>IF(D239="SING",(Wellpath!K239-Wellpath!K238)/2*Model!$W$8*(COS(Wellpath!$M239) / GField),Model!$W$8*((drdp!C239)*'ABXY-TI2S'!$B239+(drdp!F239)*'ABXY-TI2S'!$C239+(drdp!I239)*'ABXY-TI2S'!$D239))</f>
        <v>-9.2992861524511159E-4</v>
      </c>
      <c r="J239" s="18">
        <f>IF(D239="SING",0,Model!$W$8*((drdp!D239)*'ABXY-TI2S'!$B239+(drdp!G239)*'ABXY-TI2S'!$C239+(drdp!J239)*'ABXY-TI2S'!$D239))</f>
        <v>0</v>
      </c>
      <c r="K239" s="21">
        <f>SUM(E$3:E238)+H239</f>
        <v>0.24697492611379637</v>
      </c>
      <c r="L239" s="21">
        <f>SUM(F$3:F238)+I239</f>
        <v>0.42328705022648105</v>
      </c>
      <c r="M239" s="21">
        <f>SUM(G$3:G238)+J239</f>
        <v>0</v>
      </c>
      <c r="N239" s="19">
        <f t="shared" si="19"/>
        <v>6.0996614128915175E-2</v>
      </c>
      <c r="O239" s="19">
        <f t="shared" si="20"/>
        <v>0.17917192688943551</v>
      </c>
      <c r="P239" s="19">
        <f t="shared" si="21"/>
        <v>0</v>
      </c>
      <c r="Q239" s="19">
        <f t="shared" si="22"/>
        <v>0.10454128795461197</v>
      </c>
      <c r="R239" s="19">
        <f t="shared" si="23"/>
        <v>0</v>
      </c>
      <c r="S239" s="19">
        <f t="shared" si="24"/>
        <v>0</v>
      </c>
    </row>
    <row r="240" spans="1:19" x14ac:dyDescent="0.25">
      <c r="A240" s="26">
        <f>Wellpath!E240</f>
        <v>7110</v>
      </c>
      <c r="B240" s="22">
        <v>0</v>
      </c>
      <c r="C240" s="22">
        <v>0</v>
      </c>
      <c r="D240" s="22">
        <f>IF(ABS(Wellpath!$L240)&lt;VerticalInc,"SING",((TAN((PI()/ 2) - Wellpath!$L240)) - TAN(Dip) * COS(Wellpath!$O240)) / GField)</f>
        <v>-5.9882804404698904E-2</v>
      </c>
      <c r="E240" s="20">
        <f>IF(D240="SING",(Wellpath!K241-Wellpath!K239)/2*Model!$W$8*(-SIN(Wellpath!M240)) / GField,Model!$W$8*((drdp!B240+drdp!K240)*'ABXY-TI2S'!$B240+(drdp!E240+drdp!N240)*'ABXY-TI2S'!$C240+(drdp!H240+drdp!Q240)*'ABXY-TI2S'!$D240))</f>
        <v>6.9410816790138538E-3</v>
      </c>
      <c r="F240" s="20">
        <f>IF(D240="SING",(Wellpath!K241-Wellpath!K239)/2*Model!$W$8*(COS(Wellpath!$M240) / GField),Model!$W$8*((drdp!C240+drdp!L240)*'ABXY-TI2S'!$B240+(drdp!F240+drdp!O240)*'ABXY-TI2S'!$C240+(drdp!I240+drdp!R240)*'ABXY-TI2S'!$D240))</f>
        <v>-1.8598572304902232E-3</v>
      </c>
      <c r="G240" s="20">
        <f>IF(D240="SING",0,Model!$W$8*((drdp!D240+drdp!M240)*'ABXY-TI2S'!$B240+(drdp!G240+drdp!P240)*'ABXY-TI2S'!$C240+(drdp!J240+drdp!S240)*'ABXY-TI2S'!$D240))</f>
        <v>0</v>
      </c>
      <c r="H240" s="18">
        <f>IF(D240="SING",(Wellpath!K240-Wellpath!K239)/2*Model!$W$8*(-SIN(Wellpath!$M240) / GField),Model!$W$8*((drdp!B240)*'ABXY-TI2S'!$B240+(drdp!E240)*'ABXY-TI2S'!$C240+(drdp!H240)*'ABXY-TI2S'!$D240))</f>
        <v>3.4705408395069269E-3</v>
      </c>
      <c r="I240" s="18">
        <f>IF(D240="SING",(Wellpath!K240-Wellpath!K239)/2*Model!$W$8*(COS(Wellpath!$M240) / GField),Model!$W$8*((drdp!C240)*'ABXY-TI2S'!$B240+(drdp!F240)*'ABXY-TI2S'!$C240+(drdp!I240)*'ABXY-TI2S'!$D240))</f>
        <v>-9.2992861524511159E-4</v>
      </c>
      <c r="J240" s="18">
        <f>IF(D240="SING",0,Model!$W$8*((drdp!D240)*'ABXY-TI2S'!$B240+(drdp!G240)*'ABXY-TI2S'!$C240+(drdp!J240)*'ABXY-TI2S'!$D240))</f>
        <v>0</v>
      </c>
      <c r="K240" s="21">
        <f>SUM(E$3:E239)+H240</f>
        <v>0.25391600779281021</v>
      </c>
      <c r="L240" s="21">
        <f>SUM(F$3:F239)+I240</f>
        <v>0.42142719299599085</v>
      </c>
      <c r="M240" s="21">
        <f>SUM(G$3:G239)+J240</f>
        <v>0</v>
      </c>
      <c r="N240" s="19">
        <f t="shared" si="19"/>
        <v>6.4473339013438449E-2</v>
      </c>
      <c r="O240" s="19">
        <f t="shared" si="20"/>
        <v>0.17760087899648011</v>
      </c>
      <c r="P240" s="19">
        <f t="shared" si="21"/>
        <v>0</v>
      </c>
      <c r="Q240" s="19">
        <f t="shared" si="22"/>
        <v>0.10700711042087215</v>
      </c>
      <c r="R240" s="19">
        <f t="shared" si="23"/>
        <v>0</v>
      </c>
      <c r="S240" s="19">
        <f t="shared" si="24"/>
        <v>0</v>
      </c>
    </row>
    <row r="241" spans="1:19" x14ac:dyDescent="0.25">
      <c r="A241" s="26">
        <f>Wellpath!E241</f>
        <v>7140</v>
      </c>
      <c r="B241" s="22">
        <v>0</v>
      </c>
      <c r="C241" s="22">
        <v>0</v>
      </c>
      <c r="D241" s="22">
        <f>IF(ABS(Wellpath!$L241)&lt;VerticalInc,"SING",((TAN((PI()/ 2) - Wellpath!$L241)) - TAN(Dip) * COS(Wellpath!$O241)) / GField)</f>
        <v>-5.9882804404698904E-2</v>
      </c>
      <c r="E241" s="20">
        <f>IF(D241="SING",(Wellpath!K242-Wellpath!K240)/2*Model!$W$8*(-SIN(Wellpath!M241)) / GField,Model!$W$8*((drdp!B241+drdp!K241)*'ABXY-TI2S'!$B241+(drdp!E241+drdp!N241)*'ABXY-TI2S'!$C241+(drdp!H241+drdp!Q241)*'ABXY-TI2S'!$D241))</f>
        <v>6.9410816790138538E-3</v>
      </c>
      <c r="F241" s="20">
        <f>IF(D241="SING",(Wellpath!K242-Wellpath!K240)/2*Model!$W$8*(COS(Wellpath!$M241) / GField),Model!$W$8*((drdp!C241+drdp!L241)*'ABXY-TI2S'!$B241+(drdp!F241+drdp!O241)*'ABXY-TI2S'!$C241+(drdp!I241+drdp!R241)*'ABXY-TI2S'!$D241))</f>
        <v>-1.8598572304902232E-3</v>
      </c>
      <c r="G241" s="20">
        <f>IF(D241="SING",0,Model!$W$8*((drdp!D241+drdp!M241)*'ABXY-TI2S'!$B241+(drdp!G241+drdp!P241)*'ABXY-TI2S'!$C241+(drdp!J241+drdp!S241)*'ABXY-TI2S'!$D241))</f>
        <v>0</v>
      </c>
      <c r="H241" s="18">
        <f>IF(D241="SING",(Wellpath!K241-Wellpath!K240)/2*Model!$W$8*(-SIN(Wellpath!$M241) / GField),Model!$W$8*((drdp!B241)*'ABXY-TI2S'!$B241+(drdp!E241)*'ABXY-TI2S'!$C241+(drdp!H241)*'ABXY-TI2S'!$D241))</f>
        <v>3.4705408395069269E-3</v>
      </c>
      <c r="I241" s="18">
        <f>IF(D241="SING",(Wellpath!K241-Wellpath!K240)/2*Model!$W$8*(COS(Wellpath!$M241) / GField),Model!$W$8*((drdp!C241)*'ABXY-TI2S'!$B241+(drdp!F241)*'ABXY-TI2S'!$C241+(drdp!I241)*'ABXY-TI2S'!$D241))</f>
        <v>-9.2992861524511159E-4</v>
      </c>
      <c r="J241" s="18">
        <f>IF(D241="SING",0,Model!$W$8*((drdp!D241)*'ABXY-TI2S'!$B241+(drdp!G241)*'ABXY-TI2S'!$C241+(drdp!J241)*'ABXY-TI2S'!$D241))</f>
        <v>0</v>
      </c>
      <c r="K241" s="21">
        <f>SUM(E$3:E240)+H241</f>
        <v>0.26085708947182407</v>
      </c>
      <c r="L241" s="21">
        <f>SUM(F$3:F240)+I241</f>
        <v>0.41956733576550065</v>
      </c>
      <c r="M241" s="21">
        <f>SUM(G$3:G240)+J241</f>
        <v>0</v>
      </c>
      <c r="N241" s="19">
        <f t="shared" si="19"/>
        <v>6.8046421127711226E-2</v>
      </c>
      <c r="O241" s="19">
        <f t="shared" si="20"/>
        <v>0.17603674924136037</v>
      </c>
      <c r="P241" s="19">
        <f t="shared" si="21"/>
        <v>0</v>
      </c>
      <c r="Q241" s="19">
        <f t="shared" si="22"/>
        <v>0.10944711404523605</v>
      </c>
      <c r="R241" s="19">
        <f t="shared" si="23"/>
        <v>0</v>
      </c>
      <c r="S241" s="19">
        <f t="shared" si="24"/>
        <v>0</v>
      </c>
    </row>
    <row r="242" spans="1:19" x14ac:dyDescent="0.25">
      <c r="A242" s="26">
        <f>Wellpath!E242</f>
        <v>7170</v>
      </c>
      <c r="B242" s="22">
        <v>0</v>
      </c>
      <c r="C242" s="22">
        <v>0</v>
      </c>
      <c r="D242" s="22">
        <f>IF(ABS(Wellpath!$L242)&lt;VerticalInc,"SING",((TAN((PI()/ 2) - Wellpath!$L242)) - TAN(Dip) * COS(Wellpath!$O242)) / GField)</f>
        <v>-5.9882804404698904E-2</v>
      </c>
      <c r="E242" s="20">
        <f>IF(D242="SING",(Wellpath!K243-Wellpath!K241)/2*Model!$W$8*(-SIN(Wellpath!M242)) / GField,Model!$W$8*((drdp!B242+drdp!K242)*'ABXY-TI2S'!$B242+(drdp!E242+drdp!N242)*'ABXY-TI2S'!$C242+(drdp!H242+drdp!Q242)*'ABXY-TI2S'!$D242))</f>
        <v>6.9410816790138538E-3</v>
      </c>
      <c r="F242" s="20">
        <f>IF(D242="SING",(Wellpath!K243-Wellpath!K241)/2*Model!$W$8*(COS(Wellpath!$M242) / GField),Model!$W$8*((drdp!C242+drdp!L242)*'ABXY-TI2S'!$B242+(drdp!F242+drdp!O242)*'ABXY-TI2S'!$C242+(drdp!I242+drdp!R242)*'ABXY-TI2S'!$D242))</f>
        <v>-1.8598572304902232E-3</v>
      </c>
      <c r="G242" s="20">
        <f>IF(D242="SING",0,Model!$W$8*((drdp!D242+drdp!M242)*'ABXY-TI2S'!$B242+(drdp!G242+drdp!P242)*'ABXY-TI2S'!$C242+(drdp!J242+drdp!S242)*'ABXY-TI2S'!$D242))</f>
        <v>0</v>
      </c>
      <c r="H242" s="18">
        <f>IF(D242="SING",(Wellpath!K242-Wellpath!K241)/2*Model!$W$8*(-SIN(Wellpath!$M242) / GField),Model!$W$8*((drdp!B242)*'ABXY-TI2S'!$B242+(drdp!E242)*'ABXY-TI2S'!$C242+(drdp!H242)*'ABXY-TI2S'!$D242))</f>
        <v>3.4705408395069269E-3</v>
      </c>
      <c r="I242" s="18">
        <f>IF(D242="SING",(Wellpath!K242-Wellpath!K241)/2*Model!$W$8*(COS(Wellpath!$M242) / GField),Model!$W$8*((drdp!C242)*'ABXY-TI2S'!$B242+(drdp!F242)*'ABXY-TI2S'!$C242+(drdp!I242)*'ABXY-TI2S'!$D242))</f>
        <v>-9.2992861524511159E-4</v>
      </c>
      <c r="J242" s="18">
        <f>IF(D242="SING",0,Model!$W$8*((drdp!D242)*'ABXY-TI2S'!$B242+(drdp!G242)*'ABXY-TI2S'!$C242+(drdp!J242)*'ABXY-TI2S'!$D242))</f>
        <v>0</v>
      </c>
      <c r="K242" s="21">
        <f>SUM(E$3:E241)+H242</f>
        <v>0.26779817115083793</v>
      </c>
      <c r="L242" s="21">
        <f>SUM(F$3:F241)+I242</f>
        <v>0.41770747853501045</v>
      </c>
      <c r="M242" s="21">
        <f>SUM(G$3:G241)+J242</f>
        <v>0</v>
      </c>
      <c r="N242" s="19">
        <f t="shared" si="19"/>
        <v>7.1715860471733478E-2</v>
      </c>
      <c r="O242" s="19">
        <f t="shared" si="20"/>
        <v>0.17447953762407623</v>
      </c>
      <c r="P242" s="19">
        <f t="shared" si="21"/>
        <v>0</v>
      </c>
      <c r="Q242" s="19">
        <f t="shared" si="22"/>
        <v>0.11186129882770368</v>
      </c>
      <c r="R242" s="19">
        <f t="shared" si="23"/>
        <v>0</v>
      </c>
      <c r="S242" s="19">
        <f t="shared" si="24"/>
        <v>0</v>
      </c>
    </row>
    <row r="243" spans="1:19" x14ac:dyDescent="0.25">
      <c r="A243" s="26">
        <f>Wellpath!E243</f>
        <v>7200</v>
      </c>
      <c r="B243" s="22">
        <v>0</v>
      </c>
      <c r="C243" s="22">
        <v>0</v>
      </c>
      <c r="D243" s="22">
        <f>IF(ABS(Wellpath!$L243)&lt;VerticalInc,"SING",((TAN((PI()/ 2) - Wellpath!$L243)) - TAN(Dip) * COS(Wellpath!$O243)) / GField)</f>
        <v>-5.9882804404698904E-2</v>
      </c>
      <c r="E243" s="20">
        <f>IF(D243="SING",(Wellpath!K244-Wellpath!K242)/2*Model!$W$8*(-SIN(Wellpath!M243)) / GField,Model!$W$8*((drdp!B243+drdp!K243)*'ABXY-TI2S'!$B243+(drdp!E243+drdp!N243)*'ABXY-TI2S'!$C243+(drdp!H243+drdp!Q243)*'ABXY-TI2S'!$D243))</f>
        <v>6.9410816790138538E-3</v>
      </c>
      <c r="F243" s="20">
        <f>IF(D243="SING",(Wellpath!K244-Wellpath!K242)/2*Model!$W$8*(COS(Wellpath!$M243) / GField),Model!$W$8*((drdp!C243+drdp!L243)*'ABXY-TI2S'!$B243+(drdp!F243+drdp!O243)*'ABXY-TI2S'!$C243+(drdp!I243+drdp!R243)*'ABXY-TI2S'!$D243))</f>
        <v>-1.8598572304902232E-3</v>
      </c>
      <c r="G243" s="20">
        <f>IF(D243="SING",0,Model!$W$8*((drdp!D243+drdp!M243)*'ABXY-TI2S'!$B243+(drdp!G243+drdp!P243)*'ABXY-TI2S'!$C243+(drdp!J243+drdp!S243)*'ABXY-TI2S'!$D243))</f>
        <v>0</v>
      </c>
      <c r="H243" s="18">
        <f>IF(D243="SING",(Wellpath!K243-Wellpath!K242)/2*Model!$W$8*(-SIN(Wellpath!$M243) / GField),Model!$W$8*((drdp!B243)*'ABXY-TI2S'!$B243+(drdp!E243)*'ABXY-TI2S'!$C243+(drdp!H243)*'ABXY-TI2S'!$D243))</f>
        <v>3.4705408395069269E-3</v>
      </c>
      <c r="I243" s="18">
        <f>IF(D243="SING",(Wellpath!K243-Wellpath!K242)/2*Model!$W$8*(COS(Wellpath!$M243) / GField),Model!$W$8*((drdp!C243)*'ABXY-TI2S'!$B243+(drdp!F243)*'ABXY-TI2S'!$C243+(drdp!I243)*'ABXY-TI2S'!$D243))</f>
        <v>-9.2992861524511159E-4</v>
      </c>
      <c r="J243" s="18">
        <f>IF(D243="SING",0,Model!$W$8*((drdp!D243)*'ABXY-TI2S'!$B243+(drdp!G243)*'ABXY-TI2S'!$C243+(drdp!J243)*'ABXY-TI2S'!$D243))</f>
        <v>0</v>
      </c>
      <c r="K243" s="21">
        <f>SUM(E$3:E242)+H243</f>
        <v>0.27473925282985179</v>
      </c>
      <c r="L243" s="21">
        <f>SUM(F$3:F242)+I243</f>
        <v>0.41584762130452024</v>
      </c>
      <c r="M243" s="21">
        <f>SUM(G$3:G242)+J243</f>
        <v>0</v>
      </c>
      <c r="N243" s="19">
        <f t="shared" si="19"/>
        <v>7.5481657045505218E-2</v>
      </c>
      <c r="O243" s="19">
        <f t="shared" si="20"/>
        <v>0.17292924414462768</v>
      </c>
      <c r="P243" s="19">
        <f t="shared" si="21"/>
        <v>0</v>
      </c>
      <c r="Q243" s="19">
        <f t="shared" si="22"/>
        <v>0.11424966476827504</v>
      </c>
      <c r="R243" s="19">
        <f t="shared" si="23"/>
        <v>0</v>
      </c>
      <c r="S243" s="19">
        <f t="shared" si="24"/>
        <v>0</v>
      </c>
    </row>
    <row r="244" spans="1:19" x14ac:dyDescent="0.25">
      <c r="A244" s="26">
        <f>Wellpath!E244</f>
        <v>7230</v>
      </c>
      <c r="B244" s="22">
        <v>0</v>
      </c>
      <c r="C244" s="22">
        <v>0</v>
      </c>
      <c r="D244" s="22">
        <f>IF(ABS(Wellpath!$L244)&lt;VerticalInc,"SING",((TAN((PI()/ 2) - Wellpath!$L244)) - TAN(Dip) * COS(Wellpath!$O244)) / GField)</f>
        <v>-5.9882804404698904E-2</v>
      </c>
      <c r="E244" s="20">
        <f>IF(D244="SING",(Wellpath!K245-Wellpath!K243)/2*Model!$W$8*(-SIN(Wellpath!M244)) / GField,Model!$W$8*((drdp!B244+drdp!K244)*'ABXY-TI2S'!$B244+(drdp!E244+drdp!N244)*'ABXY-TI2S'!$C244+(drdp!H244+drdp!Q244)*'ABXY-TI2S'!$D244))</f>
        <v>6.9410816790138538E-3</v>
      </c>
      <c r="F244" s="20">
        <f>IF(D244="SING",(Wellpath!K245-Wellpath!K243)/2*Model!$W$8*(COS(Wellpath!$M244) / GField),Model!$W$8*((drdp!C244+drdp!L244)*'ABXY-TI2S'!$B244+(drdp!F244+drdp!O244)*'ABXY-TI2S'!$C244+(drdp!I244+drdp!R244)*'ABXY-TI2S'!$D244))</f>
        <v>-1.8598572304902232E-3</v>
      </c>
      <c r="G244" s="20">
        <f>IF(D244="SING",0,Model!$W$8*((drdp!D244+drdp!M244)*'ABXY-TI2S'!$B244+(drdp!G244+drdp!P244)*'ABXY-TI2S'!$C244+(drdp!J244+drdp!S244)*'ABXY-TI2S'!$D244))</f>
        <v>0</v>
      </c>
      <c r="H244" s="18">
        <f>IF(D244="SING",(Wellpath!K244-Wellpath!K243)/2*Model!$W$8*(-SIN(Wellpath!$M244) / GField),Model!$W$8*((drdp!B244)*'ABXY-TI2S'!$B244+(drdp!E244)*'ABXY-TI2S'!$C244+(drdp!H244)*'ABXY-TI2S'!$D244))</f>
        <v>3.4705408395069269E-3</v>
      </c>
      <c r="I244" s="18">
        <f>IF(D244="SING",(Wellpath!K244-Wellpath!K243)/2*Model!$W$8*(COS(Wellpath!$M244) / GField),Model!$W$8*((drdp!C244)*'ABXY-TI2S'!$B244+(drdp!F244)*'ABXY-TI2S'!$C244+(drdp!I244)*'ABXY-TI2S'!$D244))</f>
        <v>-9.2992861524511159E-4</v>
      </c>
      <c r="J244" s="18">
        <f>IF(D244="SING",0,Model!$W$8*((drdp!D244)*'ABXY-TI2S'!$B244+(drdp!G244)*'ABXY-TI2S'!$C244+(drdp!J244)*'ABXY-TI2S'!$D244))</f>
        <v>0</v>
      </c>
      <c r="K244" s="21">
        <f>SUM(E$3:E243)+H244</f>
        <v>0.28168033450886565</v>
      </c>
      <c r="L244" s="21">
        <f>SUM(F$3:F243)+I244</f>
        <v>0.41398776407403004</v>
      </c>
      <c r="M244" s="21">
        <f>SUM(G$3:G243)+J244</f>
        <v>0</v>
      </c>
      <c r="N244" s="19">
        <f t="shared" si="19"/>
        <v>7.9343810849026447E-2</v>
      </c>
      <c r="O244" s="19">
        <f t="shared" si="20"/>
        <v>0.17138586880301476</v>
      </c>
      <c r="P244" s="19">
        <f t="shared" si="21"/>
        <v>0</v>
      </c>
      <c r="Q244" s="19">
        <f t="shared" si="22"/>
        <v>0.11661221186695013</v>
      </c>
      <c r="R244" s="19">
        <f t="shared" si="23"/>
        <v>0</v>
      </c>
      <c r="S244" s="19">
        <f t="shared" si="24"/>
        <v>0</v>
      </c>
    </row>
    <row r="245" spans="1:19" x14ac:dyDescent="0.25">
      <c r="A245" s="26">
        <f>Wellpath!E245</f>
        <v>7260</v>
      </c>
      <c r="B245" s="22">
        <v>0</v>
      </c>
      <c r="C245" s="22">
        <v>0</v>
      </c>
      <c r="D245" s="22">
        <f>IF(ABS(Wellpath!$L245)&lt;VerticalInc,"SING",((TAN((PI()/ 2) - Wellpath!$L245)) - TAN(Dip) * COS(Wellpath!$O245)) / GField)</f>
        <v>-5.9882804404698904E-2</v>
      </c>
      <c r="E245" s="20">
        <f>IF(D245="SING",(Wellpath!K246-Wellpath!K244)/2*Model!$W$8*(-SIN(Wellpath!M245)) / GField,Model!$W$8*((drdp!B245+drdp!K245)*'ABXY-TI2S'!$B245+(drdp!E245+drdp!N245)*'ABXY-TI2S'!$C245+(drdp!H245+drdp!Q245)*'ABXY-TI2S'!$D245))</f>
        <v>6.9410816790138538E-3</v>
      </c>
      <c r="F245" s="20">
        <f>IF(D245="SING",(Wellpath!K246-Wellpath!K244)/2*Model!$W$8*(COS(Wellpath!$M245) / GField),Model!$W$8*((drdp!C245+drdp!L245)*'ABXY-TI2S'!$B245+(drdp!F245+drdp!O245)*'ABXY-TI2S'!$C245+(drdp!I245+drdp!R245)*'ABXY-TI2S'!$D245))</f>
        <v>-1.8598572304902232E-3</v>
      </c>
      <c r="G245" s="20">
        <f>IF(D245="SING",0,Model!$W$8*((drdp!D245+drdp!M245)*'ABXY-TI2S'!$B245+(drdp!G245+drdp!P245)*'ABXY-TI2S'!$C245+(drdp!J245+drdp!S245)*'ABXY-TI2S'!$D245))</f>
        <v>0</v>
      </c>
      <c r="H245" s="18">
        <f>IF(D245="SING",(Wellpath!K245-Wellpath!K244)/2*Model!$W$8*(-SIN(Wellpath!$M245) / GField),Model!$W$8*((drdp!B245)*'ABXY-TI2S'!$B245+(drdp!E245)*'ABXY-TI2S'!$C245+(drdp!H245)*'ABXY-TI2S'!$D245))</f>
        <v>3.4705408395069269E-3</v>
      </c>
      <c r="I245" s="18">
        <f>IF(D245="SING",(Wellpath!K245-Wellpath!K244)/2*Model!$W$8*(COS(Wellpath!$M245) / GField),Model!$W$8*((drdp!C245)*'ABXY-TI2S'!$B245+(drdp!F245)*'ABXY-TI2S'!$C245+(drdp!I245)*'ABXY-TI2S'!$D245))</f>
        <v>-9.2992861524511159E-4</v>
      </c>
      <c r="J245" s="18">
        <f>IF(D245="SING",0,Model!$W$8*((drdp!D245)*'ABXY-TI2S'!$B245+(drdp!G245)*'ABXY-TI2S'!$C245+(drdp!J245)*'ABXY-TI2S'!$D245))</f>
        <v>0</v>
      </c>
      <c r="K245" s="21">
        <f>SUM(E$3:E244)+H245</f>
        <v>0.28862141618787951</v>
      </c>
      <c r="L245" s="21">
        <f>SUM(F$3:F244)+I245</f>
        <v>0.41212790684353984</v>
      </c>
      <c r="M245" s="21">
        <f>SUM(G$3:G244)+J245</f>
        <v>0</v>
      </c>
      <c r="N245" s="19">
        <f t="shared" si="19"/>
        <v>8.3302321882297151E-2</v>
      </c>
      <c r="O245" s="19">
        <f t="shared" si="20"/>
        <v>0.16984941159923744</v>
      </c>
      <c r="P245" s="19">
        <f t="shared" si="21"/>
        <v>0</v>
      </c>
      <c r="Q245" s="19">
        <f t="shared" si="22"/>
        <v>0.11894894012372895</v>
      </c>
      <c r="R245" s="19">
        <f t="shared" si="23"/>
        <v>0</v>
      </c>
      <c r="S245" s="19">
        <f t="shared" si="24"/>
        <v>0</v>
      </c>
    </row>
    <row r="246" spans="1:19" x14ac:dyDescent="0.25">
      <c r="A246" s="26">
        <f>Wellpath!E246</f>
        <v>7290</v>
      </c>
      <c r="B246" s="22">
        <v>0</v>
      </c>
      <c r="C246" s="22">
        <v>0</v>
      </c>
      <c r="D246" s="22">
        <f>IF(ABS(Wellpath!$L246)&lt;VerticalInc,"SING",((TAN((PI()/ 2) - Wellpath!$L246)) - TAN(Dip) * COS(Wellpath!$O246)) / GField)</f>
        <v>-5.9882804404698904E-2</v>
      </c>
      <c r="E246" s="20">
        <f>IF(D246="SING",(Wellpath!K247-Wellpath!K245)/2*Model!$W$8*(-SIN(Wellpath!M246)) / GField,Model!$W$8*((drdp!B246+drdp!K246)*'ABXY-TI2S'!$B246+(drdp!E246+drdp!N246)*'ABXY-TI2S'!$C246+(drdp!H246+drdp!Q246)*'ABXY-TI2S'!$D246))</f>
        <v>6.9410816790138538E-3</v>
      </c>
      <c r="F246" s="20">
        <f>IF(D246="SING",(Wellpath!K247-Wellpath!K245)/2*Model!$W$8*(COS(Wellpath!$M246) / GField),Model!$W$8*((drdp!C246+drdp!L246)*'ABXY-TI2S'!$B246+(drdp!F246+drdp!O246)*'ABXY-TI2S'!$C246+(drdp!I246+drdp!R246)*'ABXY-TI2S'!$D246))</f>
        <v>-1.8598572304902232E-3</v>
      </c>
      <c r="G246" s="20">
        <f>IF(D246="SING",0,Model!$W$8*((drdp!D246+drdp!M246)*'ABXY-TI2S'!$B246+(drdp!G246+drdp!P246)*'ABXY-TI2S'!$C246+(drdp!J246+drdp!S246)*'ABXY-TI2S'!$D246))</f>
        <v>0</v>
      </c>
      <c r="H246" s="18">
        <f>IF(D246="SING",(Wellpath!K246-Wellpath!K245)/2*Model!$W$8*(-SIN(Wellpath!$M246) / GField),Model!$W$8*((drdp!B246)*'ABXY-TI2S'!$B246+(drdp!E246)*'ABXY-TI2S'!$C246+(drdp!H246)*'ABXY-TI2S'!$D246))</f>
        <v>3.4705408395069269E-3</v>
      </c>
      <c r="I246" s="18">
        <f>IF(D246="SING",(Wellpath!K246-Wellpath!K245)/2*Model!$W$8*(COS(Wellpath!$M246) / GField),Model!$W$8*((drdp!C246)*'ABXY-TI2S'!$B246+(drdp!F246)*'ABXY-TI2S'!$C246+(drdp!I246)*'ABXY-TI2S'!$D246))</f>
        <v>-9.2992861524511159E-4</v>
      </c>
      <c r="J246" s="18">
        <f>IF(D246="SING",0,Model!$W$8*((drdp!D246)*'ABXY-TI2S'!$B246+(drdp!G246)*'ABXY-TI2S'!$C246+(drdp!J246)*'ABXY-TI2S'!$D246))</f>
        <v>0</v>
      </c>
      <c r="K246" s="21">
        <f>SUM(E$3:E245)+H246</f>
        <v>0.29556249786689337</v>
      </c>
      <c r="L246" s="21">
        <f>SUM(F$3:F245)+I246</f>
        <v>0.41026804961304963</v>
      </c>
      <c r="M246" s="21">
        <f>SUM(G$3:G245)+J246</f>
        <v>0</v>
      </c>
      <c r="N246" s="19">
        <f t="shared" si="19"/>
        <v>8.7357190145317343E-2</v>
      </c>
      <c r="O246" s="19">
        <f t="shared" si="20"/>
        <v>0.16831987253329575</v>
      </c>
      <c r="P246" s="19">
        <f t="shared" si="21"/>
        <v>0</v>
      </c>
      <c r="Q246" s="19">
        <f t="shared" si="22"/>
        <v>0.12125984953861149</v>
      </c>
      <c r="R246" s="19">
        <f t="shared" si="23"/>
        <v>0</v>
      </c>
      <c r="S246" s="19">
        <f t="shared" si="24"/>
        <v>0</v>
      </c>
    </row>
    <row r="247" spans="1:19" x14ac:dyDescent="0.25">
      <c r="A247" s="26">
        <f>Wellpath!E247</f>
        <v>7320</v>
      </c>
      <c r="B247" s="22">
        <v>0</v>
      </c>
      <c r="C247" s="22">
        <v>0</v>
      </c>
      <c r="D247" s="22">
        <f>IF(ABS(Wellpath!$L247)&lt;VerticalInc,"SING",((TAN((PI()/ 2) - Wellpath!$L247)) - TAN(Dip) * COS(Wellpath!$O247)) / GField)</f>
        <v>-5.9882804404698904E-2</v>
      </c>
      <c r="E247" s="20">
        <f>IF(D247="SING",(Wellpath!K248-Wellpath!K246)/2*Model!$W$8*(-SIN(Wellpath!M247)) / GField,Model!$W$8*((drdp!B247+drdp!K247)*'ABXY-TI2S'!$B247+(drdp!E247+drdp!N247)*'ABXY-TI2S'!$C247+(drdp!H247+drdp!Q247)*'ABXY-TI2S'!$D247))</f>
        <v>6.9410816790138538E-3</v>
      </c>
      <c r="F247" s="20">
        <f>IF(D247="SING",(Wellpath!K248-Wellpath!K246)/2*Model!$W$8*(COS(Wellpath!$M247) / GField),Model!$W$8*((drdp!C247+drdp!L247)*'ABXY-TI2S'!$B247+(drdp!F247+drdp!O247)*'ABXY-TI2S'!$C247+(drdp!I247+drdp!R247)*'ABXY-TI2S'!$D247))</f>
        <v>-1.8598572304902232E-3</v>
      </c>
      <c r="G247" s="20">
        <f>IF(D247="SING",0,Model!$W$8*((drdp!D247+drdp!M247)*'ABXY-TI2S'!$B247+(drdp!G247+drdp!P247)*'ABXY-TI2S'!$C247+(drdp!J247+drdp!S247)*'ABXY-TI2S'!$D247))</f>
        <v>0</v>
      </c>
      <c r="H247" s="18">
        <f>IF(D247="SING",(Wellpath!K247-Wellpath!K246)/2*Model!$W$8*(-SIN(Wellpath!$M247) / GField),Model!$W$8*((drdp!B247)*'ABXY-TI2S'!$B247+(drdp!E247)*'ABXY-TI2S'!$C247+(drdp!H247)*'ABXY-TI2S'!$D247))</f>
        <v>3.4705408395069269E-3</v>
      </c>
      <c r="I247" s="18">
        <f>IF(D247="SING",(Wellpath!K247-Wellpath!K246)/2*Model!$W$8*(COS(Wellpath!$M247) / GField),Model!$W$8*((drdp!C247)*'ABXY-TI2S'!$B247+(drdp!F247)*'ABXY-TI2S'!$C247+(drdp!I247)*'ABXY-TI2S'!$D247))</f>
        <v>-9.2992861524511159E-4</v>
      </c>
      <c r="J247" s="18">
        <f>IF(D247="SING",0,Model!$W$8*((drdp!D247)*'ABXY-TI2S'!$B247+(drdp!G247)*'ABXY-TI2S'!$C247+(drdp!J247)*'ABXY-TI2S'!$D247))</f>
        <v>0</v>
      </c>
      <c r="K247" s="21">
        <f>SUM(E$3:E246)+H247</f>
        <v>0.30250357954590723</v>
      </c>
      <c r="L247" s="21">
        <f>SUM(F$3:F246)+I247</f>
        <v>0.40840819238255943</v>
      </c>
      <c r="M247" s="21">
        <f>SUM(G$3:G246)+J247</f>
        <v>0</v>
      </c>
      <c r="N247" s="19">
        <f t="shared" si="19"/>
        <v>9.1508415638087023E-2</v>
      </c>
      <c r="O247" s="19">
        <f t="shared" si="20"/>
        <v>0.16679725160518968</v>
      </c>
      <c r="P247" s="19">
        <f t="shared" si="21"/>
        <v>0</v>
      </c>
      <c r="Q247" s="19">
        <f t="shared" si="22"/>
        <v>0.12354494011159775</v>
      </c>
      <c r="R247" s="19">
        <f t="shared" si="23"/>
        <v>0</v>
      </c>
      <c r="S247" s="19">
        <f t="shared" si="24"/>
        <v>0</v>
      </c>
    </row>
    <row r="248" spans="1:19" x14ac:dyDescent="0.25">
      <c r="A248" s="26">
        <f>Wellpath!E248</f>
        <v>7350</v>
      </c>
      <c r="B248" s="22">
        <v>0</v>
      </c>
      <c r="C248" s="22">
        <v>0</v>
      </c>
      <c r="D248" s="22">
        <f>IF(ABS(Wellpath!$L248)&lt;VerticalInc,"SING",((TAN((PI()/ 2) - Wellpath!$L248)) - TAN(Dip) * COS(Wellpath!$O248)) / GField)</f>
        <v>-5.9882804404698904E-2</v>
      </c>
      <c r="E248" s="20">
        <f>IF(D248="SING",(Wellpath!K249-Wellpath!K247)/2*Model!$W$8*(-SIN(Wellpath!M248)) / GField,Model!$W$8*((drdp!B248+drdp!K248)*'ABXY-TI2S'!$B248+(drdp!E248+drdp!N248)*'ABXY-TI2S'!$C248+(drdp!H248+drdp!Q248)*'ABXY-TI2S'!$D248))</f>
        <v>6.9410816790138538E-3</v>
      </c>
      <c r="F248" s="20">
        <f>IF(D248="SING",(Wellpath!K249-Wellpath!K247)/2*Model!$W$8*(COS(Wellpath!$M248) / GField),Model!$W$8*((drdp!C248+drdp!L248)*'ABXY-TI2S'!$B248+(drdp!F248+drdp!O248)*'ABXY-TI2S'!$C248+(drdp!I248+drdp!R248)*'ABXY-TI2S'!$D248))</f>
        <v>-1.8598572304902232E-3</v>
      </c>
      <c r="G248" s="20">
        <f>IF(D248="SING",0,Model!$W$8*((drdp!D248+drdp!M248)*'ABXY-TI2S'!$B248+(drdp!G248+drdp!P248)*'ABXY-TI2S'!$C248+(drdp!J248+drdp!S248)*'ABXY-TI2S'!$D248))</f>
        <v>0</v>
      </c>
      <c r="H248" s="18">
        <f>IF(D248="SING",(Wellpath!K248-Wellpath!K247)/2*Model!$W$8*(-SIN(Wellpath!$M248) / GField),Model!$W$8*((drdp!B248)*'ABXY-TI2S'!$B248+(drdp!E248)*'ABXY-TI2S'!$C248+(drdp!H248)*'ABXY-TI2S'!$D248))</f>
        <v>3.4705408395069269E-3</v>
      </c>
      <c r="I248" s="18">
        <f>IF(D248="SING",(Wellpath!K248-Wellpath!K247)/2*Model!$W$8*(COS(Wellpath!$M248) / GField),Model!$W$8*((drdp!C248)*'ABXY-TI2S'!$B248+(drdp!F248)*'ABXY-TI2S'!$C248+(drdp!I248)*'ABXY-TI2S'!$D248))</f>
        <v>-9.2992861524511159E-4</v>
      </c>
      <c r="J248" s="18">
        <f>IF(D248="SING",0,Model!$W$8*((drdp!D248)*'ABXY-TI2S'!$B248+(drdp!G248)*'ABXY-TI2S'!$C248+(drdp!J248)*'ABXY-TI2S'!$D248))</f>
        <v>0</v>
      </c>
      <c r="K248" s="21">
        <f>SUM(E$3:E247)+H248</f>
        <v>0.30944466122492109</v>
      </c>
      <c r="L248" s="21">
        <f>SUM(F$3:F247)+I248</f>
        <v>0.40654833515206923</v>
      </c>
      <c r="M248" s="21">
        <f>SUM(G$3:G247)+J248</f>
        <v>0</v>
      </c>
      <c r="N248" s="19">
        <f t="shared" si="19"/>
        <v>9.5755998360606179E-2</v>
      </c>
      <c r="O248" s="19">
        <f t="shared" si="20"/>
        <v>0.16528154881491922</v>
      </c>
      <c r="P248" s="19">
        <f t="shared" si="21"/>
        <v>0</v>
      </c>
      <c r="Q248" s="19">
        <f t="shared" si="22"/>
        <v>0.12580421184268775</v>
      </c>
      <c r="R248" s="19">
        <f t="shared" si="23"/>
        <v>0</v>
      </c>
      <c r="S248" s="19">
        <f t="shared" si="24"/>
        <v>0</v>
      </c>
    </row>
    <row r="249" spans="1:19" x14ac:dyDescent="0.25">
      <c r="A249" s="26">
        <f>Wellpath!E249</f>
        <v>7380</v>
      </c>
      <c r="B249" s="22">
        <v>0</v>
      </c>
      <c r="C249" s="22">
        <v>0</v>
      </c>
      <c r="D249" s="22">
        <f>IF(ABS(Wellpath!$L249)&lt;VerticalInc,"SING",((TAN((PI()/ 2) - Wellpath!$L249)) - TAN(Dip) * COS(Wellpath!$O249)) / GField)</f>
        <v>-5.9882804404698904E-2</v>
      </c>
      <c r="E249" s="20">
        <f>IF(D249="SING",(Wellpath!K250-Wellpath!K248)/2*Model!$W$8*(-SIN(Wellpath!M249)) / GField,Model!$W$8*((drdp!B249+drdp!K249)*'ABXY-TI2S'!$B249+(drdp!E249+drdp!N249)*'ABXY-TI2S'!$C249+(drdp!H249+drdp!Q249)*'ABXY-TI2S'!$D249))</f>
        <v>6.9410816790138538E-3</v>
      </c>
      <c r="F249" s="20">
        <f>IF(D249="SING",(Wellpath!K250-Wellpath!K248)/2*Model!$W$8*(COS(Wellpath!$M249) / GField),Model!$W$8*((drdp!C249+drdp!L249)*'ABXY-TI2S'!$B249+(drdp!F249+drdp!O249)*'ABXY-TI2S'!$C249+(drdp!I249+drdp!R249)*'ABXY-TI2S'!$D249))</f>
        <v>-1.8598572304902232E-3</v>
      </c>
      <c r="G249" s="20">
        <f>IF(D249="SING",0,Model!$W$8*((drdp!D249+drdp!M249)*'ABXY-TI2S'!$B249+(drdp!G249+drdp!P249)*'ABXY-TI2S'!$C249+(drdp!J249+drdp!S249)*'ABXY-TI2S'!$D249))</f>
        <v>0</v>
      </c>
      <c r="H249" s="18">
        <f>IF(D249="SING",(Wellpath!K249-Wellpath!K248)/2*Model!$W$8*(-SIN(Wellpath!$M249) / GField),Model!$W$8*((drdp!B249)*'ABXY-TI2S'!$B249+(drdp!E249)*'ABXY-TI2S'!$C249+(drdp!H249)*'ABXY-TI2S'!$D249))</f>
        <v>3.4705408395069269E-3</v>
      </c>
      <c r="I249" s="18">
        <f>IF(D249="SING",(Wellpath!K249-Wellpath!K248)/2*Model!$W$8*(COS(Wellpath!$M249) / GField),Model!$W$8*((drdp!C249)*'ABXY-TI2S'!$B249+(drdp!F249)*'ABXY-TI2S'!$C249+(drdp!I249)*'ABXY-TI2S'!$D249))</f>
        <v>-9.2992861524511159E-4</v>
      </c>
      <c r="J249" s="18">
        <f>IF(D249="SING",0,Model!$W$8*((drdp!D249)*'ABXY-TI2S'!$B249+(drdp!G249)*'ABXY-TI2S'!$C249+(drdp!J249)*'ABXY-TI2S'!$D249))</f>
        <v>0</v>
      </c>
      <c r="K249" s="21">
        <f>SUM(E$3:E248)+H249</f>
        <v>0.31638574290393495</v>
      </c>
      <c r="L249" s="21">
        <f>SUM(F$3:F248)+I249</f>
        <v>0.40468847792157903</v>
      </c>
      <c r="M249" s="21">
        <f>SUM(G$3:G248)+J249</f>
        <v>0</v>
      </c>
      <c r="N249" s="19">
        <f t="shared" si="19"/>
        <v>0.10009993831287482</v>
      </c>
      <c r="O249" s="19">
        <f t="shared" si="20"/>
        <v>0.16377276416248435</v>
      </c>
      <c r="P249" s="19">
        <f t="shared" si="21"/>
        <v>0</v>
      </c>
      <c r="Q249" s="19">
        <f t="shared" si="22"/>
        <v>0.12803766473188147</v>
      </c>
      <c r="R249" s="19">
        <f t="shared" si="23"/>
        <v>0</v>
      </c>
      <c r="S249" s="19">
        <f t="shared" si="24"/>
        <v>0</v>
      </c>
    </row>
    <row r="250" spans="1:19" x14ac:dyDescent="0.25">
      <c r="A250" s="26">
        <f>Wellpath!E250</f>
        <v>7410</v>
      </c>
      <c r="B250" s="22">
        <v>0</v>
      </c>
      <c r="C250" s="22">
        <v>0</v>
      </c>
      <c r="D250" s="22">
        <f>IF(ABS(Wellpath!$L250)&lt;VerticalInc,"SING",((TAN((PI()/ 2) - Wellpath!$L250)) - TAN(Dip) * COS(Wellpath!$O250)) / GField)</f>
        <v>-5.9882804404698904E-2</v>
      </c>
      <c r="E250" s="20">
        <f>IF(D250="SING",(Wellpath!K251-Wellpath!K249)/2*Model!$W$8*(-SIN(Wellpath!M250)) / GField,Model!$W$8*((drdp!B250+drdp!K250)*'ABXY-TI2S'!$B250+(drdp!E250+drdp!N250)*'ABXY-TI2S'!$C250+(drdp!H250+drdp!Q250)*'ABXY-TI2S'!$D250))</f>
        <v>6.9410816790138538E-3</v>
      </c>
      <c r="F250" s="20">
        <f>IF(D250="SING",(Wellpath!K251-Wellpath!K249)/2*Model!$W$8*(COS(Wellpath!$M250) / GField),Model!$W$8*((drdp!C250+drdp!L250)*'ABXY-TI2S'!$B250+(drdp!F250+drdp!O250)*'ABXY-TI2S'!$C250+(drdp!I250+drdp!R250)*'ABXY-TI2S'!$D250))</f>
        <v>-1.8598572304902232E-3</v>
      </c>
      <c r="G250" s="20">
        <f>IF(D250="SING",0,Model!$W$8*((drdp!D250+drdp!M250)*'ABXY-TI2S'!$B250+(drdp!G250+drdp!P250)*'ABXY-TI2S'!$C250+(drdp!J250+drdp!S250)*'ABXY-TI2S'!$D250))</f>
        <v>0</v>
      </c>
      <c r="H250" s="18">
        <f>IF(D250="SING",(Wellpath!K250-Wellpath!K249)/2*Model!$W$8*(-SIN(Wellpath!$M250) / GField),Model!$W$8*((drdp!B250)*'ABXY-TI2S'!$B250+(drdp!E250)*'ABXY-TI2S'!$C250+(drdp!H250)*'ABXY-TI2S'!$D250))</f>
        <v>3.4705408395069269E-3</v>
      </c>
      <c r="I250" s="18">
        <f>IF(D250="SING",(Wellpath!K250-Wellpath!K249)/2*Model!$W$8*(COS(Wellpath!$M250) / GField),Model!$W$8*((drdp!C250)*'ABXY-TI2S'!$B250+(drdp!F250)*'ABXY-TI2S'!$C250+(drdp!I250)*'ABXY-TI2S'!$D250))</f>
        <v>-9.2992861524511159E-4</v>
      </c>
      <c r="J250" s="18">
        <f>IF(D250="SING",0,Model!$W$8*((drdp!D250)*'ABXY-TI2S'!$B250+(drdp!G250)*'ABXY-TI2S'!$C250+(drdp!J250)*'ABXY-TI2S'!$D250))</f>
        <v>0</v>
      </c>
      <c r="K250" s="21">
        <f>SUM(E$3:E249)+H250</f>
        <v>0.32332682458294881</v>
      </c>
      <c r="L250" s="21">
        <f>SUM(F$3:F249)+I250</f>
        <v>0.40282862069108882</v>
      </c>
      <c r="M250" s="21">
        <f>SUM(G$3:G249)+J250</f>
        <v>0</v>
      </c>
      <c r="N250" s="19">
        <f t="shared" si="19"/>
        <v>0.10454023549489296</v>
      </c>
      <c r="O250" s="19">
        <f t="shared" si="20"/>
        <v>0.1622708976478851</v>
      </c>
      <c r="P250" s="19">
        <f t="shared" si="21"/>
        <v>0</v>
      </c>
      <c r="Q250" s="19">
        <f t="shared" si="22"/>
        <v>0.1302452987791789</v>
      </c>
      <c r="R250" s="19">
        <f t="shared" si="23"/>
        <v>0</v>
      </c>
      <c r="S250" s="19">
        <f t="shared" si="24"/>
        <v>0</v>
      </c>
    </row>
    <row r="251" spans="1:19" x14ac:dyDescent="0.25">
      <c r="A251" s="26">
        <f>Wellpath!E251</f>
        <v>7440</v>
      </c>
      <c r="B251" s="22">
        <v>0</v>
      </c>
      <c r="C251" s="22">
        <v>0</v>
      </c>
      <c r="D251" s="22">
        <f>IF(ABS(Wellpath!$L251)&lt;VerticalInc,"SING",((TAN((PI()/ 2) - Wellpath!$L251)) - TAN(Dip) * COS(Wellpath!$O251)) / GField)</f>
        <v>-5.9882804404698904E-2</v>
      </c>
      <c r="E251" s="20">
        <f>IF(D251="SING",(Wellpath!K252-Wellpath!K250)/2*Model!$W$8*(-SIN(Wellpath!M251)) / GField,Model!$W$8*((drdp!B251+drdp!K251)*'ABXY-TI2S'!$B251+(drdp!E251+drdp!N251)*'ABXY-TI2S'!$C251+(drdp!H251+drdp!Q251)*'ABXY-TI2S'!$D251))</f>
        <v>6.9410816790138538E-3</v>
      </c>
      <c r="F251" s="20">
        <f>IF(D251="SING",(Wellpath!K252-Wellpath!K250)/2*Model!$W$8*(COS(Wellpath!$M251) / GField),Model!$W$8*((drdp!C251+drdp!L251)*'ABXY-TI2S'!$B251+(drdp!F251+drdp!O251)*'ABXY-TI2S'!$C251+(drdp!I251+drdp!R251)*'ABXY-TI2S'!$D251))</f>
        <v>-1.8598572304902232E-3</v>
      </c>
      <c r="G251" s="20">
        <f>IF(D251="SING",0,Model!$W$8*((drdp!D251+drdp!M251)*'ABXY-TI2S'!$B251+(drdp!G251+drdp!P251)*'ABXY-TI2S'!$C251+(drdp!J251+drdp!S251)*'ABXY-TI2S'!$D251))</f>
        <v>0</v>
      </c>
      <c r="H251" s="18">
        <f>IF(D251="SING",(Wellpath!K251-Wellpath!K250)/2*Model!$W$8*(-SIN(Wellpath!$M251) / GField),Model!$W$8*((drdp!B251)*'ABXY-TI2S'!$B251+(drdp!E251)*'ABXY-TI2S'!$C251+(drdp!H251)*'ABXY-TI2S'!$D251))</f>
        <v>3.4705408395069269E-3</v>
      </c>
      <c r="I251" s="18">
        <f>IF(D251="SING",(Wellpath!K251-Wellpath!K250)/2*Model!$W$8*(COS(Wellpath!$M251) / GField),Model!$W$8*((drdp!C251)*'ABXY-TI2S'!$B251+(drdp!F251)*'ABXY-TI2S'!$C251+(drdp!I251)*'ABXY-TI2S'!$D251))</f>
        <v>-9.2992861524511159E-4</v>
      </c>
      <c r="J251" s="18">
        <f>IF(D251="SING",0,Model!$W$8*((drdp!D251)*'ABXY-TI2S'!$B251+(drdp!G251)*'ABXY-TI2S'!$C251+(drdp!J251)*'ABXY-TI2S'!$D251))</f>
        <v>0</v>
      </c>
      <c r="K251" s="21">
        <f>SUM(E$3:E250)+H251</f>
        <v>0.33026790626196267</v>
      </c>
      <c r="L251" s="21">
        <f>SUM(F$3:F250)+I251</f>
        <v>0.40096876346059862</v>
      </c>
      <c r="M251" s="21">
        <f>SUM(G$3:G250)+J251</f>
        <v>0</v>
      </c>
      <c r="N251" s="19">
        <f t="shared" si="19"/>
        <v>0.10907688990666056</v>
      </c>
      <c r="O251" s="19">
        <f t="shared" si="20"/>
        <v>0.16077594927112149</v>
      </c>
      <c r="P251" s="19">
        <f t="shared" si="21"/>
        <v>0</v>
      </c>
      <c r="Q251" s="19">
        <f t="shared" si="22"/>
        <v>0.13242711398458007</v>
      </c>
      <c r="R251" s="19">
        <f t="shared" si="23"/>
        <v>0</v>
      </c>
      <c r="S251" s="19">
        <f t="shared" si="24"/>
        <v>0</v>
      </c>
    </row>
    <row r="252" spans="1:19" x14ac:dyDescent="0.25">
      <c r="A252" s="26">
        <f>Wellpath!E252</f>
        <v>7470</v>
      </c>
      <c r="B252" s="22">
        <v>0</v>
      </c>
      <c r="C252" s="22">
        <v>0</v>
      </c>
      <c r="D252" s="22">
        <f>IF(ABS(Wellpath!$L252)&lt;VerticalInc,"SING",((TAN((PI()/ 2) - Wellpath!$L252)) - TAN(Dip) * COS(Wellpath!$O252)) / GField)</f>
        <v>-5.9882804404698904E-2</v>
      </c>
      <c r="E252" s="20">
        <f>IF(D252="SING",(Wellpath!K253-Wellpath!K251)/2*Model!$W$8*(-SIN(Wellpath!M252)) / GField,Model!$W$8*((drdp!B252+drdp!K252)*'ABXY-TI2S'!$B252+(drdp!E252+drdp!N252)*'ABXY-TI2S'!$C252+(drdp!H252+drdp!Q252)*'ABXY-TI2S'!$D252))</f>
        <v>6.9410816790138538E-3</v>
      </c>
      <c r="F252" s="20">
        <f>IF(D252="SING",(Wellpath!K253-Wellpath!K251)/2*Model!$W$8*(COS(Wellpath!$M252) / GField),Model!$W$8*((drdp!C252+drdp!L252)*'ABXY-TI2S'!$B252+(drdp!F252+drdp!O252)*'ABXY-TI2S'!$C252+(drdp!I252+drdp!R252)*'ABXY-TI2S'!$D252))</f>
        <v>-1.8598572304902232E-3</v>
      </c>
      <c r="G252" s="20">
        <f>IF(D252="SING",0,Model!$W$8*((drdp!D252+drdp!M252)*'ABXY-TI2S'!$B252+(drdp!G252+drdp!P252)*'ABXY-TI2S'!$C252+(drdp!J252+drdp!S252)*'ABXY-TI2S'!$D252))</f>
        <v>0</v>
      </c>
      <c r="H252" s="18">
        <f>IF(D252="SING",(Wellpath!K252-Wellpath!K251)/2*Model!$W$8*(-SIN(Wellpath!$M252) / GField),Model!$W$8*((drdp!B252)*'ABXY-TI2S'!$B252+(drdp!E252)*'ABXY-TI2S'!$C252+(drdp!H252)*'ABXY-TI2S'!$D252))</f>
        <v>3.4705408395069269E-3</v>
      </c>
      <c r="I252" s="18">
        <f>IF(D252="SING",(Wellpath!K252-Wellpath!K251)/2*Model!$W$8*(COS(Wellpath!$M252) / GField),Model!$W$8*((drdp!C252)*'ABXY-TI2S'!$B252+(drdp!F252)*'ABXY-TI2S'!$C252+(drdp!I252)*'ABXY-TI2S'!$D252))</f>
        <v>-9.2992861524511159E-4</v>
      </c>
      <c r="J252" s="18">
        <f>IF(D252="SING",0,Model!$W$8*((drdp!D252)*'ABXY-TI2S'!$B252+(drdp!G252)*'ABXY-TI2S'!$C252+(drdp!J252)*'ABXY-TI2S'!$D252))</f>
        <v>0</v>
      </c>
      <c r="K252" s="21">
        <f>SUM(E$3:E251)+H252</f>
        <v>0.33720898794097653</v>
      </c>
      <c r="L252" s="21">
        <f>SUM(F$3:F251)+I252</f>
        <v>0.39910890623010842</v>
      </c>
      <c r="M252" s="21">
        <f>SUM(G$3:G251)+J252</f>
        <v>0</v>
      </c>
      <c r="N252" s="19">
        <f t="shared" si="19"/>
        <v>0.11370990154817766</v>
      </c>
      <c r="O252" s="19">
        <f t="shared" si="20"/>
        <v>0.15928791903219347</v>
      </c>
      <c r="P252" s="19">
        <f t="shared" si="21"/>
        <v>0</v>
      </c>
      <c r="Q252" s="19">
        <f t="shared" si="22"/>
        <v>0.13458311034808496</v>
      </c>
      <c r="R252" s="19">
        <f t="shared" si="23"/>
        <v>0</v>
      </c>
      <c r="S252" s="19">
        <f t="shared" si="24"/>
        <v>0</v>
      </c>
    </row>
    <row r="253" spans="1:19" x14ac:dyDescent="0.25">
      <c r="A253" s="26">
        <f>Wellpath!E253</f>
        <v>7500</v>
      </c>
      <c r="B253" s="22">
        <v>0</v>
      </c>
      <c r="C253" s="22">
        <v>0</v>
      </c>
      <c r="D253" s="22">
        <f>IF(ABS(Wellpath!$L253)&lt;VerticalInc,"SING",((TAN((PI()/ 2) - Wellpath!$L253)) - TAN(Dip) * COS(Wellpath!$O253)) / GField)</f>
        <v>-5.9882804404698904E-2</v>
      </c>
      <c r="E253" s="20">
        <f>IF(D253="SING",(Wellpath!K254-Wellpath!K252)/2*Model!$W$8*(-SIN(Wellpath!M253)) / GField,Model!$W$8*((drdp!B253+drdp!K253)*'ABXY-TI2S'!$B253+(drdp!E253+drdp!N253)*'ABXY-TI2S'!$C253+(drdp!H253+drdp!Q253)*'ABXY-TI2S'!$D253))</f>
        <v>6.9410816790138538E-3</v>
      </c>
      <c r="F253" s="20">
        <f>IF(D253="SING",(Wellpath!K254-Wellpath!K252)/2*Model!$W$8*(COS(Wellpath!$M253) / GField),Model!$W$8*((drdp!C253+drdp!L253)*'ABXY-TI2S'!$B253+(drdp!F253+drdp!O253)*'ABXY-TI2S'!$C253+(drdp!I253+drdp!R253)*'ABXY-TI2S'!$D253))</f>
        <v>-1.8598572304902232E-3</v>
      </c>
      <c r="G253" s="20">
        <f>IF(D253="SING",0,Model!$W$8*((drdp!D253+drdp!M253)*'ABXY-TI2S'!$B253+(drdp!G253+drdp!P253)*'ABXY-TI2S'!$C253+(drdp!J253+drdp!S253)*'ABXY-TI2S'!$D253))</f>
        <v>0</v>
      </c>
      <c r="H253" s="18">
        <f>IF(D253="SING",(Wellpath!K253-Wellpath!K252)/2*Model!$W$8*(-SIN(Wellpath!$M253) / GField),Model!$W$8*((drdp!B253)*'ABXY-TI2S'!$B253+(drdp!E253)*'ABXY-TI2S'!$C253+(drdp!H253)*'ABXY-TI2S'!$D253))</f>
        <v>3.4705408395069269E-3</v>
      </c>
      <c r="I253" s="18">
        <f>IF(D253="SING",(Wellpath!K253-Wellpath!K252)/2*Model!$W$8*(COS(Wellpath!$M253) / GField),Model!$W$8*((drdp!C253)*'ABXY-TI2S'!$B253+(drdp!F253)*'ABXY-TI2S'!$C253+(drdp!I253)*'ABXY-TI2S'!$D253))</f>
        <v>-9.2992861524511159E-4</v>
      </c>
      <c r="J253" s="18">
        <f>IF(D253="SING",0,Model!$W$8*((drdp!D253)*'ABXY-TI2S'!$B253+(drdp!G253)*'ABXY-TI2S'!$C253+(drdp!J253)*'ABXY-TI2S'!$D253))</f>
        <v>0</v>
      </c>
      <c r="K253" s="21">
        <f>SUM(E$3:E252)+H253</f>
        <v>0.3441500696199904</v>
      </c>
      <c r="L253" s="21">
        <f>SUM(F$3:F252)+I253</f>
        <v>0.39724904899961822</v>
      </c>
      <c r="M253" s="21">
        <f>SUM(G$3:G252)+J253</f>
        <v>0</v>
      </c>
      <c r="N253" s="19">
        <f t="shared" si="19"/>
        <v>0.11843927041944424</v>
      </c>
      <c r="O253" s="19">
        <f t="shared" si="20"/>
        <v>0.15780680693110108</v>
      </c>
      <c r="P253" s="19">
        <f t="shared" si="21"/>
        <v>0</v>
      </c>
      <c r="Q253" s="19">
        <f t="shared" si="22"/>
        <v>0.13671328786969358</v>
      </c>
      <c r="R253" s="19">
        <f t="shared" si="23"/>
        <v>0</v>
      </c>
      <c r="S253" s="19">
        <f t="shared" si="24"/>
        <v>0</v>
      </c>
    </row>
    <row r="254" spans="1:19" x14ac:dyDescent="0.25">
      <c r="A254" s="26">
        <f>Wellpath!E254</f>
        <v>7530</v>
      </c>
      <c r="B254" s="22">
        <v>0</v>
      </c>
      <c r="C254" s="22">
        <v>0</v>
      </c>
      <c r="D254" s="22">
        <f>IF(ABS(Wellpath!$L254)&lt;VerticalInc,"SING",((TAN((PI()/ 2) - Wellpath!$L254)) - TAN(Dip) * COS(Wellpath!$O254)) / GField)</f>
        <v>-5.9882804404698904E-2</v>
      </c>
      <c r="E254" s="20">
        <f>IF(D254="SING",(Wellpath!K255-Wellpath!K253)/2*Model!$W$8*(-SIN(Wellpath!M254)) / GField,Model!$W$8*((drdp!B254+drdp!K254)*'ABXY-TI2S'!$B254+(drdp!E254+drdp!N254)*'ABXY-TI2S'!$C254+(drdp!H254+drdp!Q254)*'ABXY-TI2S'!$D254))</f>
        <v>6.9410816790138538E-3</v>
      </c>
      <c r="F254" s="20">
        <f>IF(D254="SING",(Wellpath!K255-Wellpath!K253)/2*Model!$W$8*(COS(Wellpath!$M254) / GField),Model!$W$8*((drdp!C254+drdp!L254)*'ABXY-TI2S'!$B254+(drdp!F254+drdp!O254)*'ABXY-TI2S'!$C254+(drdp!I254+drdp!R254)*'ABXY-TI2S'!$D254))</f>
        <v>-1.8598572304902232E-3</v>
      </c>
      <c r="G254" s="20">
        <f>IF(D254="SING",0,Model!$W$8*((drdp!D254+drdp!M254)*'ABXY-TI2S'!$B254+(drdp!G254+drdp!P254)*'ABXY-TI2S'!$C254+(drdp!J254+drdp!S254)*'ABXY-TI2S'!$D254))</f>
        <v>0</v>
      </c>
      <c r="H254" s="18">
        <f>IF(D254="SING",(Wellpath!K254-Wellpath!K253)/2*Model!$W$8*(-SIN(Wellpath!$M254) / GField),Model!$W$8*((drdp!B254)*'ABXY-TI2S'!$B254+(drdp!E254)*'ABXY-TI2S'!$C254+(drdp!H254)*'ABXY-TI2S'!$D254))</f>
        <v>3.4705408395069269E-3</v>
      </c>
      <c r="I254" s="18">
        <f>IF(D254="SING",(Wellpath!K254-Wellpath!K253)/2*Model!$W$8*(COS(Wellpath!$M254) / GField),Model!$W$8*((drdp!C254)*'ABXY-TI2S'!$B254+(drdp!F254)*'ABXY-TI2S'!$C254+(drdp!I254)*'ABXY-TI2S'!$D254))</f>
        <v>-9.2992861524511159E-4</v>
      </c>
      <c r="J254" s="18">
        <f>IF(D254="SING",0,Model!$W$8*((drdp!D254)*'ABXY-TI2S'!$B254+(drdp!G254)*'ABXY-TI2S'!$C254+(drdp!J254)*'ABXY-TI2S'!$D254))</f>
        <v>0</v>
      </c>
      <c r="K254" s="21">
        <f>SUM(E$3:E253)+H254</f>
        <v>0.35109115129900426</v>
      </c>
      <c r="L254" s="21">
        <f>SUM(F$3:F253)+I254</f>
        <v>0.39538919176912801</v>
      </c>
      <c r="M254" s="21">
        <f>SUM(G$3:G253)+J254</f>
        <v>0</v>
      </c>
      <c r="N254" s="19">
        <f t="shared" si="19"/>
        <v>0.1232649965204603</v>
      </c>
      <c r="O254" s="19">
        <f t="shared" si="20"/>
        <v>0.15633261296784429</v>
      </c>
      <c r="P254" s="19">
        <f t="shared" si="21"/>
        <v>0</v>
      </c>
      <c r="Q254" s="19">
        <f t="shared" si="22"/>
        <v>0.13881764654940593</v>
      </c>
      <c r="R254" s="19">
        <f t="shared" si="23"/>
        <v>0</v>
      </c>
      <c r="S254" s="19">
        <f t="shared" si="24"/>
        <v>0</v>
      </c>
    </row>
    <row r="255" spans="1:19" x14ac:dyDescent="0.25">
      <c r="A255" s="26">
        <f>Wellpath!E255</f>
        <v>7560</v>
      </c>
      <c r="B255" s="22">
        <v>0</v>
      </c>
      <c r="C255" s="22">
        <v>0</v>
      </c>
      <c r="D255" s="22">
        <f>IF(ABS(Wellpath!$L255)&lt;VerticalInc,"SING",((TAN((PI()/ 2) - Wellpath!$L255)) - TAN(Dip) * COS(Wellpath!$O255)) / GField)</f>
        <v>-5.9882804404698904E-2</v>
      </c>
      <c r="E255" s="20">
        <f>IF(D255="SING",(Wellpath!K256-Wellpath!K254)/2*Model!$W$8*(-SIN(Wellpath!M255)) / GField,Model!$W$8*((drdp!B255+drdp!K255)*'ABXY-TI2S'!$B255+(drdp!E255+drdp!N255)*'ABXY-TI2S'!$C255+(drdp!H255+drdp!Q255)*'ABXY-TI2S'!$D255))</f>
        <v>6.9410816790138538E-3</v>
      </c>
      <c r="F255" s="20">
        <f>IF(D255="SING",(Wellpath!K256-Wellpath!K254)/2*Model!$W$8*(COS(Wellpath!$M255) / GField),Model!$W$8*((drdp!C255+drdp!L255)*'ABXY-TI2S'!$B255+(drdp!F255+drdp!O255)*'ABXY-TI2S'!$C255+(drdp!I255+drdp!R255)*'ABXY-TI2S'!$D255))</f>
        <v>-1.8598572304902232E-3</v>
      </c>
      <c r="G255" s="20">
        <f>IF(D255="SING",0,Model!$W$8*((drdp!D255+drdp!M255)*'ABXY-TI2S'!$B255+(drdp!G255+drdp!P255)*'ABXY-TI2S'!$C255+(drdp!J255+drdp!S255)*'ABXY-TI2S'!$D255))</f>
        <v>0</v>
      </c>
      <c r="H255" s="18">
        <f>IF(D255="SING",(Wellpath!K255-Wellpath!K254)/2*Model!$W$8*(-SIN(Wellpath!$M255) / GField),Model!$W$8*((drdp!B255)*'ABXY-TI2S'!$B255+(drdp!E255)*'ABXY-TI2S'!$C255+(drdp!H255)*'ABXY-TI2S'!$D255))</f>
        <v>3.4705408395069269E-3</v>
      </c>
      <c r="I255" s="18">
        <f>IF(D255="SING",(Wellpath!K255-Wellpath!K254)/2*Model!$W$8*(COS(Wellpath!$M255) / GField),Model!$W$8*((drdp!C255)*'ABXY-TI2S'!$B255+(drdp!F255)*'ABXY-TI2S'!$C255+(drdp!I255)*'ABXY-TI2S'!$D255))</f>
        <v>-9.2992861524511159E-4</v>
      </c>
      <c r="J255" s="18">
        <f>IF(D255="SING",0,Model!$W$8*((drdp!D255)*'ABXY-TI2S'!$B255+(drdp!G255)*'ABXY-TI2S'!$C255+(drdp!J255)*'ABXY-TI2S'!$D255))</f>
        <v>0</v>
      </c>
      <c r="K255" s="21">
        <f>SUM(E$3:E254)+H255</f>
        <v>0.35803223297801812</v>
      </c>
      <c r="L255" s="21">
        <f>SUM(F$3:F254)+I255</f>
        <v>0.39352933453863781</v>
      </c>
      <c r="M255" s="21">
        <f>SUM(G$3:G254)+J255</f>
        <v>0</v>
      </c>
      <c r="N255" s="19">
        <f t="shared" si="19"/>
        <v>0.12818707985122585</v>
      </c>
      <c r="O255" s="19">
        <f t="shared" si="20"/>
        <v>0.15486533714242312</v>
      </c>
      <c r="P255" s="19">
        <f t="shared" si="21"/>
        <v>0</v>
      </c>
      <c r="Q255" s="19">
        <f t="shared" si="22"/>
        <v>0.14089618638722201</v>
      </c>
      <c r="R255" s="19">
        <f t="shared" si="23"/>
        <v>0</v>
      </c>
      <c r="S255" s="19">
        <f t="shared" si="24"/>
        <v>0</v>
      </c>
    </row>
    <row r="256" spans="1:19" x14ac:dyDescent="0.25">
      <c r="A256" s="26">
        <f>Wellpath!E256</f>
        <v>7590</v>
      </c>
      <c r="B256" s="22">
        <v>0</v>
      </c>
      <c r="C256" s="22">
        <v>0</v>
      </c>
      <c r="D256" s="22">
        <f>IF(ABS(Wellpath!$L256)&lt;VerticalInc,"SING",((TAN((PI()/ 2) - Wellpath!$L256)) - TAN(Dip) * COS(Wellpath!$O256)) / GField)</f>
        <v>-5.9882804404698904E-2</v>
      </c>
      <c r="E256" s="20">
        <f>IF(D256="SING",(Wellpath!K257-Wellpath!K255)/2*Model!$W$8*(-SIN(Wellpath!M256)) / GField,Model!$W$8*((drdp!B256+drdp!K256)*'ABXY-TI2S'!$B256+(drdp!E256+drdp!N256)*'ABXY-TI2S'!$C256+(drdp!H256+drdp!Q256)*'ABXY-TI2S'!$D256))</f>
        <v>6.9410816790138538E-3</v>
      </c>
      <c r="F256" s="20">
        <f>IF(D256="SING",(Wellpath!K257-Wellpath!K255)/2*Model!$W$8*(COS(Wellpath!$M256) / GField),Model!$W$8*((drdp!C256+drdp!L256)*'ABXY-TI2S'!$B256+(drdp!F256+drdp!O256)*'ABXY-TI2S'!$C256+(drdp!I256+drdp!R256)*'ABXY-TI2S'!$D256))</f>
        <v>-1.8598572304902232E-3</v>
      </c>
      <c r="G256" s="20">
        <f>IF(D256="SING",0,Model!$W$8*((drdp!D256+drdp!M256)*'ABXY-TI2S'!$B256+(drdp!G256+drdp!P256)*'ABXY-TI2S'!$C256+(drdp!J256+drdp!S256)*'ABXY-TI2S'!$D256))</f>
        <v>0</v>
      </c>
      <c r="H256" s="18">
        <f>IF(D256="SING",(Wellpath!K256-Wellpath!K255)/2*Model!$W$8*(-SIN(Wellpath!$M256) / GField),Model!$W$8*((drdp!B256)*'ABXY-TI2S'!$B256+(drdp!E256)*'ABXY-TI2S'!$C256+(drdp!H256)*'ABXY-TI2S'!$D256))</f>
        <v>3.4705408395069269E-3</v>
      </c>
      <c r="I256" s="18">
        <f>IF(D256="SING",(Wellpath!K256-Wellpath!K255)/2*Model!$W$8*(COS(Wellpath!$M256) / GField),Model!$W$8*((drdp!C256)*'ABXY-TI2S'!$B256+(drdp!F256)*'ABXY-TI2S'!$C256+(drdp!I256)*'ABXY-TI2S'!$D256))</f>
        <v>-9.2992861524511159E-4</v>
      </c>
      <c r="J256" s="18">
        <f>IF(D256="SING",0,Model!$W$8*((drdp!D256)*'ABXY-TI2S'!$B256+(drdp!G256)*'ABXY-TI2S'!$C256+(drdp!J256)*'ABXY-TI2S'!$D256))</f>
        <v>0</v>
      </c>
      <c r="K256" s="21">
        <f>SUM(E$3:E255)+H256</f>
        <v>0.36497331465703198</v>
      </c>
      <c r="L256" s="21">
        <f>SUM(F$3:F255)+I256</f>
        <v>0.39166947730814761</v>
      </c>
      <c r="M256" s="21">
        <f>SUM(G$3:G255)+J256</f>
        <v>0</v>
      </c>
      <c r="N256" s="19">
        <f t="shared" si="19"/>
        <v>0.13320552041174089</v>
      </c>
      <c r="O256" s="19">
        <f t="shared" si="20"/>
        <v>0.15340497945483755</v>
      </c>
      <c r="P256" s="19">
        <f t="shared" si="21"/>
        <v>0</v>
      </c>
      <c r="Q256" s="19">
        <f t="shared" si="22"/>
        <v>0.14294890738314181</v>
      </c>
      <c r="R256" s="19">
        <f t="shared" si="23"/>
        <v>0</v>
      </c>
      <c r="S256" s="19">
        <f t="shared" si="24"/>
        <v>0</v>
      </c>
    </row>
    <row r="257" spans="1:19" x14ac:dyDescent="0.25">
      <c r="A257" s="26">
        <f>Wellpath!E257</f>
        <v>7620</v>
      </c>
      <c r="B257" s="22">
        <v>0</v>
      </c>
      <c r="C257" s="22">
        <v>0</v>
      </c>
      <c r="D257" s="22">
        <f>IF(ABS(Wellpath!$L257)&lt;VerticalInc,"SING",((TAN((PI()/ 2) - Wellpath!$L257)) - TAN(Dip) * COS(Wellpath!$O257)) / GField)</f>
        <v>-5.9882804404698904E-2</v>
      </c>
      <c r="E257" s="20">
        <f>IF(D257="SING",(Wellpath!K258-Wellpath!K256)/2*Model!$W$8*(-SIN(Wellpath!M257)) / GField,Model!$W$8*((drdp!B257+drdp!K257)*'ABXY-TI2S'!$B257+(drdp!E257+drdp!N257)*'ABXY-TI2S'!$C257+(drdp!H257+drdp!Q257)*'ABXY-TI2S'!$D257))</f>
        <v>6.9410816790138538E-3</v>
      </c>
      <c r="F257" s="20">
        <f>IF(D257="SING",(Wellpath!K258-Wellpath!K256)/2*Model!$W$8*(COS(Wellpath!$M257) / GField),Model!$W$8*((drdp!C257+drdp!L257)*'ABXY-TI2S'!$B257+(drdp!F257+drdp!O257)*'ABXY-TI2S'!$C257+(drdp!I257+drdp!R257)*'ABXY-TI2S'!$D257))</f>
        <v>-1.8598572304902232E-3</v>
      </c>
      <c r="G257" s="20">
        <f>IF(D257="SING",0,Model!$W$8*((drdp!D257+drdp!M257)*'ABXY-TI2S'!$B257+(drdp!G257+drdp!P257)*'ABXY-TI2S'!$C257+(drdp!J257+drdp!S257)*'ABXY-TI2S'!$D257))</f>
        <v>0</v>
      </c>
      <c r="H257" s="18">
        <f>IF(D257="SING",(Wellpath!K257-Wellpath!K256)/2*Model!$W$8*(-SIN(Wellpath!$M257) / GField),Model!$W$8*((drdp!B257)*'ABXY-TI2S'!$B257+(drdp!E257)*'ABXY-TI2S'!$C257+(drdp!H257)*'ABXY-TI2S'!$D257))</f>
        <v>3.4705408395069269E-3</v>
      </c>
      <c r="I257" s="18">
        <f>IF(D257="SING",(Wellpath!K257-Wellpath!K256)/2*Model!$W$8*(COS(Wellpath!$M257) / GField),Model!$W$8*((drdp!C257)*'ABXY-TI2S'!$B257+(drdp!F257)*'ABXY-TI2S'!$C257+(drdp!I257)*'ABXY-TI2S'!$D257))</f>
        <v>-9.2992861524511159E-4</v>
      </c>
      <c r="J257" s="18">
        <f>IF(D257="SING",0,Model!$W$8*((drdp!D257)*'ABXY-TI2S'!$B257+(drdp!G257)*'ABXY-TI2S'!$C257+(drdp!J257)*'ABXY-TI2S'!$D257))</f>
        <v>0</v>
      </c>
      <c r="K257" s="21">
        <f>SUM(E$3:E256)+H257</f>
        <v>0.37191439633604584</v>
      </c>
      <c r="L257" s="21">
        <f>SUM(F$3:F256)+I257</f>
        <v>0.3898096200776574</v>
      </c>
      <c r="M257" s="21">
        <f>SUM(G$3:G256)+J257</f>
        <v>0</v>
      </c>
      <c r="N257" s="19">
        <f t="shared" si="19"/>
        <v>0.13832031820200538</v>
      </c>
      <c r="O257" s="19">
        <f t="shared" si="20"/>
        <v>0.15195153990508761</v>
      </c>
      <c r="P257" s="19">
        <f t="shared" si="21"/>
        <v>0</v>
      </c>
      <c r="Q257" s="19">
        <f t="shared" si="22"/>
        <v>0.14497580953716532</v>
      </c>
      <c r="R257" s="19">
        <f t="shared" si="23"/>
        <v>0</v>
      </c>
      <c r="S257" s="19">
        <f t="shared" si="24"/>
        <v>0</v>
      </c>
    </row>
    <row r="258" spans="1:19" x14ac:dyDescent="0.25">
      <c r="A258" s="26">
        <f>Wellpath!E258</f>
        <v>7650</v>
      </c>
      <c r="B258" s="22">
        <v>0</v>
      </c>
      <c r="C258" s="22">
        <v>0</v>
      </c>
      <c r="D258" s="22">
        <f>IF(ABS(Wellpath!$L258)&lt;VerticalInc,"SING",((TAN((PI()/ 2) - Wellpath!$L258)) - TAN(Dip) * COS(Wellpath!$O258)) / GField)</f>
        <v>-5.9882804404698904E-2</v>
      </c>
      <c r="E258" s="20">
        <f>IF(D258="SING",(Wellpath!K259-Wellpath!K257)/2*Model!$W$8*(-SIN(Wellpath!M258)) / GField,Model!$W$8*((drdp!B258+drdp!K258)*'ABXY-TI2S'!$B258+(drdp!E258+drdp!N258)*'ABXY-TI2S'!$C258+(drdp!H258+drdp!Q258)*'ABXY-TI2S'!$D258))</f>
        <v>6.9410816790138538E-3</v>
      </c>
      <c r="F258" s="20">
        <f>IF(D258="SING",(Wellpath!K259-Wellpath!K257)/2*Model!$W$8*(COS(Wellpath!$M258) / GField),Model!$W$8*((drdp!C258+drdp!L258)*'ABXY-TI2S'!$B258+(drdp!F258+drdp!O258)*'ABXY-TI2S'!$C258+(drdp!I258+drdp!R258)*'ABXY-TI2S'!$D258))</f>
        <v>-1.8598572304902232E-3</v>
      </c>
      <c r="G258" s="20">
        <f>IF(D258="SING",0,Model!$W$8*((drdp!D258+drdp!M258)*'ABXY-TI2S'!$B258+(drdp!G258+drdp!P258)*'ABXY-TI2S'!$C258+(drdp!J258+drdp!S258)*'ABXY-TI2S'!$D258))</f>
        <v>0</v>
      </c>
      <c r="H258" s="18">
        <f>IF(D258="SING",(Wellpath!K258-Wellpath!K257)/2*Model!$W$8*(-SIN(Wellpath!$M258) / GField),Model!$W$8*((drdp!B258)*'ABXY-TI2S'!$B258+(drdp!E258)*'ABXY-TI2S'!$C258+(drdp!H258)*'ABXY-TI2S'!$D258))</f>
        <v>3.4705408395069269E-3</v>
      </c>
      <c r="I258" s="18">
        <f>IF(D258="SING",(Wellpath!K258-Wellpath!K257)/2*Model!$W$8*(COS(Wellpath!$M258) / GField),Model!$W$8*((drdp!C258)*'ABXY-TI2S'!$B258+(drdp!F258)*'ABXY-TI2S'!$C258+(drdp!I258)*'ABXY-TI2S'!$D258))</f>
        <v>-9.2992861524511159E-4</v>
      </c>
      <c r="J258" s="18">
        <f>IF(D258="SING",0,Model!$W$8*((drdp!D258)*'ABXY-TI2S'!$B258+(drdp!G258)*'ABXY-TI2S'!$C258+(drdp!J258)*'ABXY-TI2S'!$D258))</f>
        <v>0</v>
      </c>
      <c r="K258" s="21">
        <f>SUM(E$3:E257)+H258</f>
        <v>0.3788554780150597</v>
      </c>
      <c r="L258" s="21">
        <f>SUM(F$3:F257)+I258</f>
        <v>0.3879497628471672</v>
      </c>
      <c r="M258" s="21">
        <f>SUM(G$3:G257)+J258</f>
        <v>0</v>
      </c>
      <c r="N258" s="19">
        <f t="shared" si="19"/>
        <v>0.1435314732220194</v>
      </c>
      <c r="O258" s="19">
        <f t="shared" si="20"/>
        <v>0.15050501849317327</v>
      </c>
      <c r="P258" s="19">
        <f t="shared" si="21"/>
        <v>0</v>
      </c>
      <c r="Q258" s="19">
        <f t="shared" si="22"/>
        <v>0.14697689284929258</v>
      </c>
      <c r="R258" s="19">
        <f t="shared" si="23"/>
        <v>0</v>
      </c>
      <c r="S258" s="19">
        <f t="shared" si="24"/>
        <v>0</v>
      </c>
    </row>
    <row r="259" spans="1:19" x14ac:dyDescent="0.25">
      <c r="A259" s="26">
        <f>Wellpath!E259</f>
        <v>7680</v>
      </c>
      <c r="B259" s="22">
        <v>0</v>
      </c>
      <c r="C259" s="22">
        <v>0</v>
      </c>
      <c r="D259" s="22">
        <f>IF(ABS(Wellpath!$L259)&lt;VerticalInc,"SING",((TAN((PI()/ 2) - Wellpath!$L259)) - TAN(Dip) * COS(Wellpath!$O259)) / GField)</f>
        <v>-5.9882804404698904E-2</v>
      </c>
      <c r="E259" s="20">
        <f>IF(D259="SING",(Wellpath!K260-Wellpath!K258)/2*Model!$W$8*(-SIN(Wellpath!M259)) / GField,Model!$W$8*((drdp!B259+drdp!K259)*'ABXY-TI2S'!$B259+(drdp!E259+drdp!N259)*'ABXY-TI2S'!$C259+(drdp!H259+drdp!Q259)*'ABXY-TI2S'!$D259))</f>
        <v>6.9410816790138538E-3</v>
      </c>
      <c r="F259" s="20">
        <f>IF(D259="SING",(Wellpath!K260-Wellpath!K258)/2*Model!$W$8*(COS(Wellpath!$M259) / GField),Model!$W$8*((drdp!C259+drdp!L259)*'ABXY-TI2S'!$B259+(drdp!F259+drdp!O259)*'ABXY-TI2S'!$C259+(drdp!I259+drdp!R259)*'ABXY-TI2S'!$D259))</f>
        <v>-1.8598572304902232E-3</v>
      </c>
      <c r="G259" s="20">
        <f>IF(D259="SING",0,Model!$W$8*((drdp!D259+drdp!M259)*'ABXY-TI2S'!$B259+(drdp!G259+drdp!P259)*'ABXY-TI2S'!$C259+(drdp!J259+drdp!S259)*'ABXY-TI2S'!$D259))</f>
        <v>0</v>
      </c>
      <c r="H259" s="18">
        <f>IF(D259="SING",(Wellpath!K259-Wellpath!K258)/2*Model!$W$8*(-SIN(Wellpath!$M259) / GField),Model!$W$8*((drdp!B259)*'ABXY-TI2S'!$B259+(drdp!E259)*'ABXY-TI2S'!$C259+(drdp!H259)*'ABXY-TI2S'!$D259))</f>
        <v>3.4705408395069269E-3</v>
      </c>
      <c r="I259" s="18">
        <f>IF(D259="SING",(Wellpath!K259-Wellpath!K258)/2*Model!$W$8*(COS(Wellpath!$M259) / GField),Model!$W$8*((drdp!C259)*'ABXY-TI2S'!$B259+(drdp!F259)*'ABXY-TI2S'!$C259+(drdp!I259)*'ABXY-TI2S'!$D259))</f>
        <v>-9.2992861524511159E-4</v>
      </c>
      <c r="J259" s="18">
        <f>IF(D259="SING",0,Model!$W$8*((drdp!D259)*'ABXY-TI2S'!$B259+(drdp!G259)*'ABXY-TI2S'!$C259+(drdp!J259)*'ABXY-TI2S'!$D259))</f>
        <v>0</v>
      </c>
      <c r="K259" s="21">
        <f>SUM(E$3:E258)+H259</f>
        <v>0.38579655969407356</v>
      </c>
      <c r="L259" s="21">
        <f>SUM(F$3:F258)+I259</f>
        <v>0.386089905616677</v>
      </c>
      <c r="M259" s="21">
        <f>SUM(G$3:G258)+J259</f>
        <v>0</v>
      </c>
      <c r="N259" s="19">
        <f t="shared" si="19"/>
        <v>0.14883898547178287</v>
      </c>
      <c r="O259" s="19">
        <f t="shared" si="20"/>
        <v>0.14906541521909455</v>
      </c>
      <c r="P259" s="19">
        <f t="shared" si="21"/>
        <v>0</v>
      </c>
      <c r="Q259" s="19">
        <f t="shared" si="22"/>
        <v>0.14895215731952355</v>
      </c>
      <c r="R259" s="19">
        <f t="shared" si="23"/>
        <v>0</v>
      </c>
      <c r="S259" s="19">
        <f t="shared" si="24"/>
        <v>0</v>
      </c>
    </row>
    <row r="260" spans="1:19" x14ac:dyDescent="0.25">
      <c r="A260" s="26">
        <f>Wellpath!E260</f>
        <v>7710</v>
      </c>
      <c r="B260" s="22">
        <v>0</v>
      </c>
      <c r="C260" s="22">
        <v>0</v>
      </c>
      <c r="D260" s="22">
        <f>IF(ABS(Wellpath!$L260)&lt;VerticalInc,"SING",((TAN((PI()/ 2) - Wellpath!$L260)) - TAN(Dip) * COS(Wellpath!$O260)) / GField)</f>
        <v>-5.9882804404698904E-2</v>
      </c>
      <c r="E260" s="20">
        <f>IF(D260="SING",(Wellpath!K261-Wellpath!K259)/2*Model!$W$8*(-SIN(Wellpath!M260)) / GField,Model!$W$8*((drdp!B260+drdp!K260)*'ABXY-TI2S'!$B260+(drdp!E260+drdp!N260)*'ABXY-TI2S'!$C260+(drdp!H260+drdp!Q260)*'ABXY-TI2S'!$D260))</f>
        <v>6.9410816790138538E-3</v>
      </c>
      <c r="F260" s="20">
        <f>IF(D260="SING",(Wellpath!K261-Wellpath!K259)/2*Model!$W$8*(COS(Wellpath!$M260) / GField),Model!$W$8*((drdp!C260+drdp!L260)*'ABXY-TI2S'!$B260+(drdp!F260+drdp!O260)*'ABXY-TI2S'!$C260+(drdp!I260+drdp!R260)*'ABXY-TI2S'!$D260))</f>
        <v>-1.8598572304902232E-3</v>
      </c>
      <c r="G260" s="20">
        <f>IF(D260="SING",0,Model!$W$8*((drdp!D260+drdp!M260)*'ABXY-TI2S'!$B260+(drdp!G260+drdp!P260)*'ABXY-TI2S'!$C260+(drdp!J260+drdp!S260)*'ABXY-TI2S'!$D260))</f>
        <v>0</v>
      </c>
      <c r="H260" s="18">
        <f>IF(D260="SING",(Wellpath!K260-Wellpath!K259)/2*Model!$W$8*(-SIN(Wellpath!$M260) / GField),Model!$W$8*((drdp!B260)*'ABXY-TI2S'!$B260+(drdp!E260)*'ABXY-TI2S'!$C260+(drdp!H260)*'ABXY-TI2S'!$D260))</f>
        <v>3.4705408395069269E-3</v>
      </c>
      <c r="I260" s="18">
        <f>IF(D260="SING",(Wellpath!K260-Wellpath!K259)/2*Model!$W$8*(COS(Wellpath!$M260) / GField),Model!$W$8*((drdp!C260)*'ABXY-TI2S'!$B260+(drdp!F260)*'ABXY-TI2S'!$C260+(drdp!I260)*'ABXY-TI2S'!$D260))</f>
        <v>-9.2992861524511159E-4</v>
      </c>
      <c r="J260" s="18">
        <f>IF(D260="SING",0,Model!$W$8*((drdp!D260)*'ABXY-TI2S'!$B260+(drdp!G260)*'ABXY-TI2S'!$C260+(drdp!J260)*'ABXY-TI2S'!$D260))</f>
        <v>0</v>
      </c>
      <c r="K260" s="21">
        <f>SUM(E$3:E259)+H260</f>
        <v>0.39273764137308742</v>
      </c>
      <c r="L260" s="21">
        <f>SUM(F$3:F259)+I260</f>
        <v>0.3842300483861868</v>
      </c>
      <c r="M260" s="21">
        <f>SUM(G$3:G259)+J260</f>
        <v>0</v>
      </c>
      <c r="N260" s="19">
        <f t="shared" si="19"/>
        <v>0.15424285495129583</v>
      </c>
      <c r="O260" s="19">
        <f t="shared" si="20"/>
        <v>0.14763273008285144</v>
      </c>
      <c r="P260" s="19">
        <f t="shared" si="21"/>
        <v>0</v>
      </c>
      <c r="Q260" s="19">
        <f t="shared" si="22"/>
        <v>0.15090160294785826</v>
      </c>
      <c r="R260" s="19">
        <f t="shared" si="23"/>
        <v>0</v>
      </c>
      <c r="S260" s="19">
        <f t="shared" si="24"/>
        <v>0</v>
      </c>
    </row>
    <row r="261" spans="1:19" x14ac:dyDescent="0.25">
      <c r="A261" s="26">
        <f>Wellpath!E261</f>
        <v>7740</v>
      </c>
      <c r="B261" s="22">
        <v>0</v>
      </c>
      <c r="C261" s="22">
        <v>0</v>
      </c>
      <c r="D261" s="22">
        <f>IF(ABS(Wellpath!$L261)&lt;VerticalInc,"SING",((TAN((PI()/ 2) - Wellpath!$L261)) - TAN(Dip) * COS(Wellpath!$O261)) / GField)</f>
        <v>-5.9882804404698904E-2</v>
      </c>
      <c r="E261" s="20">
        <f>IF(D261="SING",(Wellpath!K262-Wellpath!K260)/2*Model!$W$8*(-SIN(Wellpath!M261)) / GField,Model!$W$8*((drdp!B261+drdp!K261)*'ABXY-TI2S'!$B261+(drdp!E261+drdp!N261)*'ABXY-TI2S'!$C261+(drdp!H261+drdp!Q261)*'ABXY-TI2S'!$D261))</f>
        <v>6.9410816790138538E-3</v>
      </c>
      <c r="F261" s="20">
        <f>IF(D261="SING",(Wellpath!K262-Wellpath!K260)/2*Model!$W$8*(COS(Wellpath!$M261) / GField),Model!$W$8*((drdp!C261+drdp!L261)*'ABXY-TI2S'!$B261+(drdp!F261+drdp!O261)*'ABXY-TI2S'!$C261+(drdp!I261+drdp!R261)*'ABXY-TI2S'!$D261))</f>
        <v>-1.8598572304902232E-3</v>
      </c>
      <c r="G261" s="20">
        <f>IF(D261="SING",0,Model!$W$8*((drdp!D261+drdp!M261)*'ABXY-TI2S'!$B261+(drdp!G261+drdp!P261)*'ABXY-TI2S'!$C261+(drdp!J261+drdp!S261)*'ABXY-TI2S'!$D261))</f>
        <v>0</v>
      </c>
      <c r="H261" s="18">
        <f>IF(D261="SING",(Wellpath!K261-Wellpath!K260)/2*Model!$W$8*(-SIN(Wellpath!$M261) / GField),Model!$W$8*((drdp!B261)*'ABXY-TI2S'!$B261+(drdp!E261)*'ABXY-TI2S'!$C261+(drdp!H261)*'ABXY-TI2S'!$D261))</f>
        <v>3.4705408395069269E-3</v>
      </c>
      <c r="I261" s="18">
        <f>IF(D261="SING",(Wellpath!K261-Wellpath!K260)/2*Model!$W$8*(COS(Wellpath!$M261) / GField),Model!$W$8*((drdp!C261)*'ABXY-TI2S'!$B261+(drdp!F261)*'ABXY-TI2S'!$C261+(drdp!I261)*'ABXY-TI2S'!$D261))</f>
        <v>-9.2992861524511159E-4</v>
      </c>
      <c r="J261" s="18">
        <f>IF(D261="SING",0,Model!$W$8*((drdp!D261)*'ABXY-TI2S'!$B261+(drdp!G261)*'ABXY-TI2S'!$C261+(drdp!J261)*'ABXY-TI2S'!$D261))</f>
        <v>0</v>
      </c>
      <c r="K261" s="21">
        <f>SUM(E$3:E260)+H261</f>
        <v>0.39967872305210128</v>
      </c>
      <c r="L261" s="21">
        <f>SUM(F$3:F260)+I261</f>
        <v>0.38237019115569659</v>
      </c>
      <c r="M261" s="21">
        <f>SUM(G$3:G260)+J261</f>
        <v>0</v>
      </c>
      <c r="N261" s="19">
        <f t="shared" si="19"/>
        <v>0.15974308166055828</v>
      </c>
      <c r="O261" s="19">
        <f t="shared" si="20"/>
        <v>0.14620696308444395</v>
      </c>
      <c r="P261" s="19">
        <f t="shared" si="21"/>
        <v>0</v>
      </c>
      <c r="Q261" s="19">
        <f t="shared" si="22"/>
        <v>0.15282522973429669</v>
      </c>
      <c r="R261" s="19">
        <f t="shared" si="23"/>
        <v>0</v>
      </c>
      <c r="S261" s="19">
        <f t="shared" si="24"/>
        <v>0</v>
      </c>
    </row>
    <row r="262" spans="1:19" x14ac:dyDescent="0.25">
      <c r="A262" s="26">
        <f>Wellpath!E262</f>
        <v>7770</v>
      </c>
      <c r="B262" s="22">
        <v>0</v>
      </c>
      <c r="C262" s="22">
        <v>0</v>
      </c>
      <c r="D262" s="22">
        <f>IF(ABS(Wellpath!$L262)&lt;VerticalInc,"SING",((TAN((PI()/ 2) - Wellpath!$L262)) - TAN(Dip) * COS(Wellpath!$O262)) / GField)</f>
        <v>-5.9882804404698904E-2</v>
      </c>
      <c r="E262" s="20">
        <f>IF(D262="SING",(Wellpath!K263-Wellpath!K261)/2*Model!$W$8*(-SIN(Wellpath!M262)) / GField,Model!$W$8*((drdp!B262+drdp!K262)*'ABXY-TI2S'!$B262+(drdp!E262+drdp!N262)*'ABXY-TI2S'!$C262+(drdp!H262+drdp!Q262)*'ABXY-TI2S'!$D262))</f>
        <v>6.9410816790138538E-3</v>
      </c>
      <c r="F262" s="20">
        <f>IF(D262="SING",(Wellpath!K263-Wellpath!K261)/2*Model!$W$8*(COS(Wellpath!$M262) / GField),Model!$W$8*((drdp!C262+drdp!L262)*'ABXY-TI2S'!$B262+(drdp!F262+drdp!O262)*'ABXY-TI2S'!$C262+(drdp!I262+drdp!R262)*'ABXY-TI2S'!$D262))</f>
        <v>-1.8598572304902232E-3</v>
      </c>
      <c r="G262" s="20">
        <f>IF(D262="SING",0,Model!$W$8*((drdp!D262+drdp!M262)*'ABXY-TI2S'!$B262+(drdp!G262+drdp!P262)*'ABXY-TI2S'!$C262+(drdp!J262+drdp!S262)*'ABXY-TI2S'!$D262))</f>
        <v>0</v>
      </c>
      <c r="H262" s="18">
        <f>IF(D262="SING",(Wellpath!K262-Wellpath!K261)/2*Model!$W$8*(-SIN(Wellpath!$M262) / GField),Model!$W$8*((drdp!B262)*'ABXY-TI2S'!$B262+(drdp!E262)*'ABXY-TI2S'!$C262+(drdp!H262)*'ABXY-TI2S'!$D262))</f>
        <v>3.4705408395069269E-3</v>
      </c>
      <c r="I262" s="18">
        <f>IF(D262="SING",(Wellpath!K262-Wellpath!K261)/2*Model!$W$8*(COS(Wellpath!$M262) / GField),Model!$W$8*((drdp!C262)*'ABXY-TI2S'!$B262+(drdp!F262)*'ABXY-TI2S'!$C262+(drdp!I262)*'ABXY-TI2S'!$D262))</f>
        <v>-9.2992861524511159E-4</v>
      </c>
      <c r="J262" s="18">
        <f>IF(D262="SING",0,Model!$W$8*((drdp!D262)*'ABXY-TI2S'!$B262+(drdp!G262)*'ABXY-TI2S'!$C262+(drdp!J262)*'ABXY-TI2S'!$D262))</f>
        <v>0</v>
      </c>
      <c r="K262" s="21">
        <f>SUM(E$3:E261)+H262</f>
        <v>0.40661980473111514</v>
      </c>
      <c r="L262" s="21">
        <f>SUM(F$3:F261)+I262</f>
        <v>0.38051033392520639</v>
      </c>
      <c r="M262" s="21">
        <f>SUM(G$3:G261)+J262</f>
        <v>0</v>
      </c>
      <c r="N262" s="19">
        <f t="shared" ref="N262:N270" si="25">K262^2</f>
        <v>0.1653396655995702</v>
      </c>
      <c r="O262" s="19">
        <f t="shared" ref="O262:O270" si="26">L262^2</f>
        <v>0.14478811422387208</v>
      </c>
      <c r="P262" s="19">
        <f t="shared" ref="P262:P270" si="27">M262^2</f>
        <v>0</v>
      </c>
      <c r="Q262" s="19">
        <f t="shared" ref="Q262:Q270" si="28">K262*L262</f>
        <v>0.15472303767883883</v>
      </c>
      <c r="R262" s="19">
        <f t="shared" ref="R262:R270" si="29">K262*M262</f>
        <v>0</v>
      </c>
      <c r="S262" s="19">
        <f t="shared" ref="S262:S270" si="30">L262*M262</f>
        <v>0</v>
      </c>
    </row>
    <row r="263" spans="1:19" x14ac:dyDescent="0.25">
      <c r="A263" s="26">
        <f>Wellpath!E263</f>
        <v>7800</v>
      </c>
      <c r="B263" s="22">
        <v>0</v>
      </c>
      <c r="C263" s="22">
        <v>0</v>
      </c>
      <c r="D263" s="22">
        <f>IF(ABS(Wellpath!$L263)&lt;VerticalInc,"SING",((TAN((PI()/ 2) - Wellpath!$L263)) - TAN(Dip) * COS(Wellpath!$O263)) / GField)</f>
        <v>-5.9882804404698904E-2</v>
      </c>
      <c r="E263" s="20">
        <f>IF(D263="SING",(Wellpath!K264-Wellpath!K262)/2*Model!$W$8*(-SIN(Wellpath!M263)) / GField,Model!$W$8*((drdp!B263+drdp!K263)*'ABXY-TI2S'!$B263+(drdp!E263+drdp!N263)*'ABXY-TI2S'!$C263+(drdp!H263+drdp!Q263)*'ABXY-TI2S'!$D263))</f>
        <v>6.9410816790138538E-3</v>
      </c>
      <c r="F263" s="20">
        <f>IF(D263="SING",(Wellpath!K264-Wellpath!K262)/2*Model!$W$8*(COS(Wellpath!$M263) / GField),Model!$W$8*((drdp!C263+drdp!L263)*'ABXY-TI2S'!$B263+(drdp!F263+drdp!O263)*'ABXY-TI2S'!$C263+(drdp!I263+drdp!R263)*'ABXY-TI2S'!$D263))</f>
        <v>-1.8598572304902232E-3</v>
      </c>
      <c r="G263" s="20">
        <f>IF(D263="SING",0,Model!$W$8*((drdp!D263+drdp!M263)*'ABXY-TI2S'!$B263+(drdp!G263+drdp!P263)*'ABXY-TI2S'!$C263+(drdp!J263+drdp!S263)*'ABXY-TI2S'!$D263))</f>
        <v>0</v>
      </c>
      <c r="H263" s="18">
        <f>IF(D263="SING",(Wellpath!K263-Wellpath!K262)/2*Model!$W$8*(-SIN(Wellpath!$M263) / GField),Model!$W$8*((drdp!B263)*'ABXY-TI2S'!$B263+(drdp!E263)*'ABXY-TI2S'!$C263+(drdp!H263)*'ABXY-TI2S'!$D263))</f>
        <v>3.4705408395069269E-3</v>
      </c>
      <c r="I263" s="18">
        <f>IF(D263="SING",(Wellpath!K263-Wellpath!K262)/2*Model!$W$8*(COS(Wellpath!$M263) / GField),Model!$W$8*((drdp!C263)*'ABXY-TI2S'!$B263+(drdp!F263)*'ABXY-TI2S'!$C263+(drdp!I263)*'ABXY-TI2S'!$D263))</f>
        <v>-9.2992861524511159E-4</v>
      </c>
      <c r="J263" s="18">
        <f>IF(D263="SING",0,Model!$W$8*((drdp!D263)*'ABXY-TI2S'!$B263+(drdp!G263)*'ABXY-TI2S'!$C263+(drdp!J263)*'ABXY-TI2S'!$D263))</f>
        <v>0</v>
      </c>
      <c r="K263" s="21">
        <f>SUM(E$3:E262)+H263</f>
        <v>0.413560886410129</v>
      </c>
      <c r="L263" s="21">
        <f>SUM(F$3:F262)+I263</f>
        <v>0.37865047669471619</v>
      </c>
      <c r="M263" s="21">
        <f>SUM(G$3:G262)+J263</f>
        <v>0</v>
      </c>
      <c r="N263" s="19">
        <f t="shared" si="25"/>
        <v>0.17103260676833162</v>
      </c>
      <c r="O263" s="19">
        <f t="shared" si="26"/>
        <v>0.14337618350113582</v>
      </c>
      <c r="P263" s="19">
        <f t="shared" si="27"/>
        <v>0</v>
      </c>
      <c r="Q263" s="19">
        <f t="shared" si="28"/>
        <v>0.15659502678148471</v>
      </c>
      <c r="R263" s="19">
        <f t="shared" si="29"/>
        <v>0</v>
      </c>
      <c r="S263" s="19">
        <f t="shared" si="30"/>
        <v>0</v>
      </c>
    </row>
    <row r="264" spans="1:19" x14ac:dyDescent="0.25">
      <c r="A264" s="26">
        <f>Wellpath!E264</f>
        <v>7830</v>
      </c>
      <c r="B264" s="22">
        <v>0</v>
      </c>
      <c r="C264" s="22">
        <v>0</v>
      </c>
      <c r="D264" s="22">
        <f>IF(ABS(Wellpath!$L264)&lt;VerticalInc,"SING",((TAN((PI()/ 2) - Wellpath!$L264)) - TAN(Dip) * COS(Wellpath!$O264)) / GField)</f>
        <v>-5.9882804404698904E-2</v>
      </c>
      <c r="E264" s="20">
        <f>IF(D264="SING",(Wellpath!K265-Wellpath!K263)/2*Model!$W$8*(-SIN(Wellpath!M264)) / GField,Model!$W$8*((drdp!B264+drdp!K264)*'ABXY-TI2S'!$B264+(drdp!E264+drdp!N264)*'ABXY-TI2S'!$C264+(drdp!H264+drdp!Q264)*'ABXY-TI2S'!$D264))</f>
        <v>6.9410816790138538E-3</v>
      </c>
      <c r="F264" s="20">
        <f>IF(D264="SING",(Wellpath!K265-Wellpath!K263)/2*Model!$W$8*(COS(Wellpath!$M264) / GField),Model!$W$8*((drdp!C264+drdp!L264)*'ABXY-TI2S'!$B264+(drdp!F264+drdp!O264)*'ABXY-TI2S'!$C264+(drdp!I264+drdp!R264)*'ABXY-TI2S'!$D264))</f>
        <v>-1.8598572304902232E-3</v>
      </c>
      <c r="G264" s="20">
        <f>IF(D264="SING",0,Model!$W$8*((drdp!D264+drdp!M264)*'ABXY-TI2S'!$B264+(drdp!G264+drdp!P264)*'ABXY-TI2S'!$C264+(drdp!J264+drdp!S264)*'ABXY-TI2S'!$D264))</f>
        <v>0</v>
      </c>
      <c r="H264" s="18">
        <f>IF(D264="SING",(Wellpath!K264-Wellpath!K263)/2*Model!$W$8*(-SIN(Wellpath!$M264) / GField),Model!$W$8*((drdp!B264)*'ABXY-TI2S'!$B264+(drdp!E264)*'ABXY-TI2S'!$C264+(drdp!H264)*'ABXY-TI2S'!$D264))</f>
        <v>3.4705408395069269E-3</v>
      </c>
      <c r="I264" s="18">
        <f>IF(D264="SING",(Wellpath!K264-Wellpath!K263)/2*Model!$W$8*(COS(Wellpath!$M264) / GField),Model!$W$8*((drdp!C264)*'ABXY-TI2S'!$B264+(drdp!F264)*'ABXY-TI2S'!$C264+(drdp!I264)*'ABXY-TI2S'!$D264))</f>
        <v>-9.2992861524511159E-4</v>
      </c>
      <c r="J264" s="18">
        <f>IF(D264="SING",0,Model!$W$8*((drdp!D264)*'ABXY-TI2S'!$B264+(drdp!G264)*'ABXY-TI2S'!$C264+(drdp!J264)*'ABXY-TI2S'!$D264))</f>
        <v>0</v>
      </c>
      <c r="K264" s="21">
        <f>SUM(E$3:E263)+H264</f>
        <v>0.42050196808914286</v>
      </c>
      <c r="L264" s="21">
        <f>SUM(F$3:F263)+I264</f>
        <v>0.37679061946422598</v>
      </c>
      <c r="M264" s="21">
        <f>SUM(G$3:G263)+J264</f>
        <v>0</v>
      </c>
      <c r="N264" s="19">
        <f t="shared" si="25"/>
        <v>0.17682190516684251</v>
      </c>
      <c r="O264" s="19">
        <f t="shared" si="26"/>
        <v>0.14197117091623515</v>
      </c>
      <c r="P264" s="19">
        <f t="shared" si="27"/>
        <v>0</v>
      </c>
      <c r="Q264" s="19">
        <f t="shared" si="28"/>
        <v>0.15844119704223433</v>
      </c>
      <c r="R264" s="19">
        <f t="shared" si="29"/>
        <v>0</v>
      </c>
      <c r="S264" s="19">
        <f t="shared" si="30"/>
        <v>0</v>
      </c>
    </row>
    <row r="265" spans="1:19" x14ac:dyDescent="0.25">
      <c r="A265" s="26">
        <f>Wellpath!E265</f>
        <v>7860</v>
      </c>
      <c r="B265" s="22">
        <v>0</v>
      </c>
      <c r="C265" s="22">
        <v>0</v>
      </c>
      <c r="D265" s="22">
        <f>IF(ABS(Wellpath!$L265)&lt;VerticalInc,"SING",((TAN((PI()/ 2) - Wellpath!$L265)) - TAN(Dip) * COS(Wellpath!$O265)) / GField)</f>
        <v>-5.9882804404698904E-2</v>
      </c>
      <c r="E265" s="20">
        <f>IF(D265="SING",(Wellpath!K266-Wellpath!K264)/2*Model!$W$8*(-SIN(Wellpath!M265)) / GField,Model!$W$8*((drdp!B265+drdp!K265)*'ABXY-TI2S'!$B265+(drdp!E265+drdp!N265)*'ABXY-TI2S'!$C265+(drdp!H265+drdp!Q265)*'ABXY-TI2S'!$D265))</f>
        <v>6.9410816790138538E-3</v>
      </c>
      <c r="F265" s="20">
        <f>IF(D265="SING",(Wellpath!K266-Wellpath!K264)/2*Model!$W$8*(COS(Wellpath!$M265) / GField),Model!$W$8*((drdp!C265+drdp!L265)*'ABXY-TI2S'!$B265+(drdp!F265+drdp!O265)*'ABXY-TI2S'!$C265+(drdp!I265+drdp!R265)*'ABXY-TI2S'!$D265))</f>
        <v>-1.8598572304902232E-3</v>
      </c>
      <c r="G265" s="20">
        <f>IF(D265="SING",0,Model!$W$8*((drdp!D265+drdp!M265)*'ABXY-TI2S'!$B265+(drdp!G265+drdp!P265)*'ABXY-TI2S'!$C265+(drdp!J265+drdp!S265)*'ABXY-TI2S'!$D265))</f>
        <v>0</v>
      </c>
      <c r="H265" s="18">
        <f>IF(D265="SING",(Wellpath!K265-Wellpath!K264)/2*Model!$W$8*(-SIN(Wellpath!$M265) / GField),Model!$W$8*((drdp!B265)*'ABXY-TI2S'!$B265+(drdp!E265)*'ABXY-TI2S'!$C265+(drdp!H265)*'ABXY-TI2S'!$D265))</f>
        <v>3.4705408395069269E-3</v>
      </c>
      <c r="I265" s="18">
        <f>IF(D265="SING",(Wellpath!K265-Wellpath!K264)/2*Model!$W$8*(COS(Wellpath!$M265) / GField),Model!$W$8*((drdp!C265)*'ABXY-TI2S'!$B265+(drdp!F265)*'ABXY-TI2S'!$C265+(drdp!I265)*'ABXY-TI2S'!$D265))</f>
        <v>-9.2992861524511159E-4</v>
      </c>
      <c r="J265" s="18">
        <f>IF(D265="SING",0,Model!$W$8*((drdp!D265)*'ABXY-TI2S'!$B265+(drdp!G265)*'ABXY-TI2S'!$C265+(drdp!J265)*'ABXY-TI2S'!$D265))</f>
        <v>0</v>
      </c>
      <c r="K265" s="21">
        <f>SUM(E$3:E264)+H265</f>
        <v>0.42744304976815672</v>
      </c>
      <c r="L265" s="21">
        <f>SUM(F$3:F264)+I265</f>
        <v>0.37493076223373578</v>
      </c>
      <c r="M265" s="21">
        <f>SUM(G$3:G264)+J265</f>
        <v>0</v>
      </c>
      <c r="N265" s="19">
        <f t="shared" si="25"/>
        <v>0.18270756079510292</v>
      </c>
      <c r="O265" s="19">
        <f t="shared" si="26"/>
        <v>0.14057307646917011</v>
      </c>
      <c r="P265" s="19">
        <f t="shared" si="27"/>
        <v>0</v>
      </c>
      <c r="Q265" s="19">
        <f t="shared" si="28"/>
        <v>0.16026154846108767</v>
      </c>
      <c r="R265" s="19">
        <f t="shared" si="29"/>
        <v>0</v>
      </c>
      <c r="S265" s="19">
        <f t="shared" si="30"/>
        <v>0</v>
      </c>
    </row>
    <row r="266" spans="1:19" x14ac:dyDescent="0.25">
      <c r="A266" s="26">
        <f>Wellpath!E266</f>
        <v>7890</v>
      </c>
      <c r="B266" s="22">
        <v>0</v>
      </c>
      <c r="C266" s="22">
        <v>0</v>
      </c>
      <c r="D266" s="22">
        <f>IF(ABS(Wellpath!$L266)&lt;VerticalInc,"SING",((TAN((PI()/ 2) - Wellpath!$L266)) - TAN(Dip) * COS(Wellpath!$O266)) / GField)</f>
        <v>-5.9882804404698904E-2</v>
      </c>
      <c r="E266" s="20">
        <f>IF(D266="SING",(Wellpath!K267-Wellpath!K265)/2*Model!$W$8*(-SIN(Wellpath!M266)) / GField,Model!$W$8*((drdp!B266+drdp!K266)*'ABXY-TI2S'!$B266+(drdp!E266+drdp!N266)*'ABXY-TI2S'!$C266+(drdp!H266+drdp!Q266)*'ABXY-TI2S'!$D266))</f>
        <v>6.9410816790138538E-3</v>
      </c>
      <c r="F266" s="20">
        <f>IF(D266="SING",(Wellpath!K267-Wellpath!K265)/2*Model!$W$8*(COS(Wellpath!$M266) / GField),Model!$W$8*((drdp!C266+drdp!L266)*'ABXY-TI2S'!$B266+(drdp!F266+drdp!O266)*'ABXY-TI2S'!$C266+(drdp!I266+drdp!R266)*'ABXY-TI2S'!$D266))</f>
        <v>-1.8598572304902232E-3</v>
      </c>
      <c r="G266" s="20">
        <f>IF(D266="SING",0,Model!$W$8*((drdp!D266+drdp!M266)*'ABXY-TI2S'!$B266+(drdp!G266+drdp!P266)*'ABXY-TI2S'!$C266+(drdp!J266+drdp!S266)*'ABXY-TI2S'!$D266))</f>
        <v>0</v>
      </c>
      <c r="H266" s="18">
        <f>IF(D266="SING",(Wellpath!K266-Wellpath!K265)/2*Model!$W$8*(-SIN(Wellpath!$M266) / GField),Model!$W$8*((drdp!B266)*'ABXY-TI2S'!$B266+(drdp!E266)*'ABXY-TI2S'!$C266+(drdp!H266)*'ABXY-TI2S'!$D266))</f>
        <v>3.4705408395069269E-3</v>
      </c>
      <c r="I266" s="18">
        <f>IF(D266="SING",(Wellpath!K266-Wellpath!K265)/2*Model!$W$8*(COS(Wellpath!$M266) / GField),Model!$W$8*((drdp!C266)*'ABXY-TI2S'!$B266+(drdp!F266)*'ABXY-TI2S'!$C266+(drdp!I266)*'ABXY-TI2S'!$D266))</f>
        <v>-9.2992861524511159E-4</v>
      </c>
      <c r="J266" s="18">
        <f>IF(D266="SING",0,Model!$W$8*((drdp!D266)*'ABXY-TI2S'!$B266+(drdp!G266)*'ABXY-TI2S'!$C266+(drdp!J266)*'ABXY-TI2S'!$D266))</f>
        <v>0</v>
      </c>
      <c r="K266" s="21">
        <f>SUM(E$3:E265)+H266</f>
        <v>0.43438413144717059</v>
      </c>
      <c r="L266" s="21">
        <f>SUM(F$3:F265)+I266</f>
        <v>0.37307090500324558</v>
      </c>
      <c r="M266" s="21">
        <f>SUM(G$3:G265)+J266</f>
        <v>0</v>
      </c>
      <c r="N266" s="19">
        <f t="shared" si="25"/>
        <v>0.18868957365311279</v>
      </c>
      <c r="O266" s="19">
        <f t="shared" si="26"/>
        <v>0.1391819001599407</v>
      </c>
      <c r="P266" s="19">
        <f t="shared" si="27"/>
        <v>0</v>
      </c>
      <c r="Q266" s="19">
        <f t="shared" si="28"/>
        <v>0.16205608103804472</v>
      </c>
      <c r="R266" s="19">
        <f t="shared" si="29"/>
        <v>0</v>
      </c>
      <c r="S266" s="19">
        <f t="shared" si="30"/>
        <v>0</v>
      </c>
    </row>
    <row r="267" spans="1:19" x14ac:dyDescent="0.25">
      <c r="A267" s="26">
        <f>Wellpath!E267</f>
        <v>7920</v>
      </c>
      <c r="B267" s="22">
        <v>0</v>
      </c>
      <c r="C267" s="22">
        <v>0</v>
      </c>
      <c r="D267" s="22">
        <f>IF(ABS(Wellpath!$L267)&lt;VerticalInc,"SING",((TAN((PI()/ 2) - Wellpath!$L267)) - TAN(Dip) * COS(Wellpath!$O267)) / GField)</f>
        <v>-5.9882804404698904E-2</v>
      </c>
      <c r="E267" s="20">
        <f>IF(D267="SING",(Wellpath!K268-Wellpath!K266)/2*Model!$W$8*(-SIN(Wellpath!M267)) / GField,Model!$W$8*((drdp!B267+drdp!K267)*'ABXY-TI2S'!$B267+(drdp!E267+drdp!N267)*'ABXY-TI2S'!$C267+(drdp!H267+drdp!Q267)*'ABXY-TI2S'!$D267))</f>
        <v>6.9410816790138538E-3</v>
      </c>
      <c r="F267" s="20">
        <f>IF(D267="SING",(Wellpath!K268-Wellpath!K266)/2*Model!$W$8*(COS(Wellpath!$M267) / GField),Model!$W$8*((drdp!C267+drdp!L267)*'ABXY-TI2S'!$B267+(drdp!F267+drdp!O267)*'ABXY-TI2S'!$C267+(drdp!I267+drdp!R267)*'ABXY-TI2S'!$D267))</f>
        <v>-1.8598572304902232E-3</v>
      </c>
      <c r="G267" s="20">
        <f>IF(D267="SING",0,Model!$W$8*((drdp!D267+drdp!M267)*'ABXY-TI2S'!$B267+(drdp!G267+drdp!P267)*'ABXY-TI2S'!$C267+(drdp!J267+drdp!S267)*'ABXY-TI2S'!$D267))</f>
        <v>0</v>
      </c>
      <c r="H267" s="18">
        <f>IF(D267="SING",(Wellpath!K267-Wellpath!K266)/2*Model!$W$8*(-SIN(Wellpath!$M267) / GField),Model!$W$8*((drdp!B267)*'ABXY-TI2S'!$B267+(drdp!E267)*'ABXY-TI2S'!$C267+(drdp!H267)*'ABXY-TI2S'!$D267))</f>
        <v>3.4705408395069269E-3</v>
      </c>
      <c r="I267" s="18">
        <f>IF(D267="SING",(Wellpath!K267-Wellpath!K266)/2*Model!$W$8*(COS(Wellpath!$M267) / GField),Model!$W$8*((drdp!C267)*'ABXY-TI2S'!$B267+(drdp!F267)*'ABXY-TI2S'!$C267+(drdp!I267)*'ABXY-TI2S'!$D267))</f>
        <v>-9.2992861524511159E-4</v>
      </c>
      <c r="J267" s="18">
        <f>IF(D267="SING",0,Model!$W$8*((drdp!D267)*'ABXY-TI2S'!$B267+(drdp!G267)*'ABXY-TI2S'!$C267+(drdp!J267)*'ABXY-TI2S'!$D267))</f>
        <v>0</v>
      </c>
      <c r="K267" s="21">
        <f>SUM(E$3:E266)+H267</f>
        <v>0.44132521312618445</v>
      </c>
      <c r="L267" s="21">
        <f>SUM(F$3:F266)+I267</f>
        <v>0.37121104777275538</v>
      </c>
      <c r="M267" s="21">
        <f>SUM(G$3:G266)+J267</f>
        <v>0</v>
      </c>
      <c r="N267" s="19">
        <f t="shared" si="25"/>
        <v>0.19476794374087211</v>
      </c>
      <c r="O267" s="19">
        <f t="shared" si="26"/>
        <v>0.13779764198854688</v>
      </c>
      <c r="P267" s="19">
        <f t="shared" si="27"/>
        <v>0</v>
      </c>
      <c r="Q267" s="19">
        <f t="shared" si="28"/>
        <v>0.16382479477310549</v>
      </c>
      <c r="R267" s="19">
        <f t="shared" si="29"/>
        <v>0</v>
      </c>
      <c r="S267" s="19">
        <f t="shared" si="30"/>
        <v>0</v>
      </c>
    </row>
    <row r="268" spans="1:19" x14ac:dyDescent="0.25">
      <c r="A268" s="26">
        <f>Wellpath!E268</f>
        <v>7950</v>
      </c>
      <c r="B268" s="22">
        <v>0</v>
      </c>
      <c r="C268" s="22">
        <v>0</v>
      </c>
      <c r="D268" s="22">
        <f>IF(ABS(Wellpath!$L268)&lt;VerticalInc,"SING",((TAN((PI()/ 2) - Wellpath!$L268)) - TAN(Dip) * COS(Wellpath!$O268)) / GField)</f>
        <v>-5.9882804404698904E-2</v>
      </c>
      <c r="E268" s="20">
        <f>IF(D268="SING",(Wellpath!K269-Wellpath!K267)/2*Model!$W$8*(-SIN(Wellpath!M268)) / GField,Model!$W$8*((drdp!B268+drdp!K268)*'ABXY-TI2S'!$B268+(drdp!E268+drdp!N268)*'ABXY-TI2S'!$C268+(drdp!H268+drdp!Q268)*'ABXY-TI2S'!$D268))</f>
        <v>6.9410816790138538E-3</v>
      </c>
      <c r="F268" s="20">
        <f>IF(D268="SING",(Wellpath!K269-Wellpath!K267)/2*Model!$W$8*(COS(Wellpath!$M268) / GField),Model!$W$8*((drdp!C268+drdp!L268)*'ABXY-TI2S'!$B268+(drdp!F268+drdp!O268)*'ABXY-TI2S'!$C268+(drdp!I268+drdp!R268)*'ABXY-TI2S'!$D268))</f>
        <v>-1.8598572304902232E-3</v>
      </c>
      <c r="G268" s="20">
        <f>IF(D268="SING",0,Model!$W$8*((drdp!D268+drdp!M268)*'ABXY-TI2S'!$B268+(drdp!G268+drdp!P268)*'ABXY-TI2S'!$C268+(drdp!J268+drdp!S268)*'ABXY-TI2S'!$D268))</f>
        <v>0</v>
      </c>
      <c r="H268" s="18">
        <f>IF(D268="SING",(Wellpath!K268-Wellpath!K267)/2*Model!$W$8*(-SIN(Wellpath!$M268) / GField),Model!$W$8*((drdp!B268)*'ABXY-TI2S'!$B268+(drdp!E268)*'ABXY-TI2S'!$C268+(drdp!H268)*'ABXY-TI2S'!$D268))</f>
        <v>3.4705408395069269E-3</v>
      </c>
      <c r="I268" s="18">
        <f>IF(D268="SING",(Wellpath!K268-Wellpath!K267)/2*Model!$W$8*(COS(Wellpath!$M268) / GField),Model!$W$8*((drdp!C268)*'ABXY-TI2S'!$B268+(drdp!F268)*'ABXY-TI2S'!$C268+(drdp!I268)*'ABXY-TI2S'!$D268))</f>
        <v>-9.2992861524511159E-4</v>
      </c>
      <c r="J268" s="18">
        <f>IF(D268="SING",0,Model!$W$8*((drdp!D268)*'ABXY-TI2S'!$B268+(drdp!G268)*'ABXY-TI2S'!$C268+(drdp!J268)*'ABXY-TI2S'!$D268))</f>
        <v>0</v>
      </c>
      <c r="K268" s="21">
        <f>SUM(E$3:E267)+H268</f>
        <v>0.44826629480519831</v>
      </c>
      <c r="L268" s="21">
        <f>SUM(F$3:F267)+I268</f>
        <v>0.36935119054226517</v>
      </c>
      <c r="M268" s="21">
        <f>SUM(G$3:G267)+J268</f>
        <v>0</v>
      </c>
      <c r="N268" s="19">
        <f t="shared" si="25"/>
        <v>0.20094267105838096</v>
      </c>
      <c r="O268" s="19">
        <f t="shared" si="26"/>
        <v>0.13642030195498867</v>
      </c>
      <c r="P268" s="19">
        <f t="shared" si="27"/>
        <v>0</v>
      </c>
      <c r="Q268" s="19">
        <f t="shared" si="28"/>
        <v>0.16556768966627</v>
      </c>
      <c r="R268" s="19">
        <f t="shared" si="29"/>
        <v>0</v>
      </c>
      <c r="S268" s="19">
        <f t="shared" si="30"/>
        <v>0</v>
      </c>
    </row>
    <row r="269" spans="1:19" x14ac:dyDescent="0.25">
      <c r="A269" s="26">
        <f>Wellpath!E269</f>
        <v>7980</v>
      </c>
      <c r="B269" s="22">
        <v>0</v>
      </c>
      <c r="C269" s="22">
        <v>0</v>
      </c>
      <c r="D269" s="22">
        <f>IF(ABS(Wellpath!$L269)&lt;VerticalInc,"SING",((TAN((PI()/ 2) - Wellpath!$L269)) - TAN(Dip) * COS(Wellpath!$O269)) / GField)</f>
        <v>-5.9882804404698904E-2</v>
      </c>
      <c r="E269" s="20">
        <f>IF(D269="SING",(Wellpath!K270-Wellpath!K268)/2*Model!$W$8*(-SIN(Wellpath!M269)) / GField,Model!$W$8*((drdp!B269+drdp!K269)*'ABXY-TI2S'!$B269+(drdp!E269+drdp!N269)*'ABXY-TI2S'!$C269+(drdp!H269+drdp!Q269)*'ABXY-TI2S'!$D269))</f>
        <v>5.7842347325115446E-3</v>
      </c>
      <c r="F269" s="20">
        <f>IF(D269="SING",(Wellpath!K270-Wellpath!K268)/2*Model!$W$8*(COS(Wellpath!$M269) / GField),Model!$W$8*((drdp!C269+drdp!L269)*'ABXY-TI2S'!$B269+(drdp!F269+drdp!O269)*'ABXY-TI2S'!$C269+(drdp!I269+drdp!R269)*'ABXY-TI2S'!$D269))</f>
        <v>-1.5498810254085194E-3</v>
      </c>
      <c r="G269" s="20">
        <f>IF(D269="SING",0,Model!$W$8*((drdp!D269+drdp!M269)*'ABXY-TI2S'!$B269+(drdp!G269+drdp!P269)*'ABXY-TI2S'!$C269+(drdp!J269+drdp!S269)*'ABXY-TI2S'!$D269))</f>
        <v>0</v>
      </c>
      <c r="H269" s="18">
        <f>IF(D269="SING",(Wellpath!K269-Wellpath!K268)/2*Model!$W$8*(-SIN(Wellpath!$M269) / GField),Model!$W$8*((drdp!B269)*'ABXY-TI2S'!$B269+(drdp!E269)*'ABXY-TI2S'!$C269+(drdp!H269)*'ABXY-TI2S'!$D269))</f>
        <v>3.4705408395069269E-3</v>
      </c>
      <c r="I269" s="18">
        <f>IF(D269="SING",(Wellpath!K269-Wellpath!K268)/2*Model!$W$8*(COS(Wellpath!$M269) / GField),Model!$W$8*((drdp!C269)*'ABXY-TI2S'!$B269+(drdp!F269)*'ABXY-TI2S'!$C269+(drdp!I269)*'ABXY-TI2S'!$D269))</f>
        <v>-9.2992861524511159E-4</v>
      </c>
      <c r="J269" s="18">
        <f>IF(D269="SING",0,Model!$W$8*((drdp!D269)*'ABXY-TI2S'!$B269+(drdp!G269)*'ABXY-TI2S'!$C269+(drdp!J269)*'ABXY-TI2S'!$D269))</f>
        <v>0</v>
      </c>
      <c r="K269" s="21">
        <f>SUM(E$3:E268)+H269</f>
        <v>0.45520737648421217</v>
      </c>
      <c r="L269" s="21">
        <f>SUM(F$3:F268)+I269</f>
        <v>0.36749133331177497</v>
      </c>
      <c r="M269" s="21">
        <f>SUM(G$3:G268)+J269</f>
        <v>0</v>
      </c>
      <c r="N269" s="19">
        <f t="shared" si="25"/>
        <v>0.20721375560563929</v>
      </c>
      <c r="O269" s="19">
        <f t="shared" si="26"/>
        <v>0.13504988005926608</v>
      </c>
      <c r="P269" s="19">
        <f t="shared" si="27"/>
        <v>0</v>
      </c>
      <c r="Q269" s="19">
        <f t="shared" si="28"/>
        <v>0.16728476571753825</v>
      </c>
      <c r="R269" s="19">
        <f t="shared" si="29"/>
        <v>0</v>
      </c>
      <c r="S269" s="19">
        <f t="shared" si="30"/>
        <v>0</v>
      </c>
    </row>
    <row r="270" spans="1:19" x14ac:dyDescent="0.25">
      <c r="A270" s="26">
        <f>Wellpath!E270</f>
        <v>8000</v>
      </c>
      <c r="B270" s="22">
        <v>0</v>
      </c>
      <c r="C270" s="22">
        <v>0</v>
      </c>
      <c r="D270" s="22">
        <f>IF(ABS(Wellpath!$L270)&lt;VerticalInc,"SING",((TAN((PI()/ 2) - Wellpath!$L270)) - TAN(Dip) * COS(Wellpath!$O270)) / GField)</f>
        <v>-5.9882804404698904E-2</v>
      </c>
      <c r="E270" s="20">
        <f>IF(D270="SING",(Wellpath!K271-Wellpath!K269)/2*Model!$W$8*(-SIN(Wellpath!M270)) / GField,Model!$W$8*((drdp!B270+drdp!K270)*'ABXY-TI2S'!$B270+(drdp!E270+drdp!N270)*'ABXY-TI2S'!$C270+(drdp!H270+drdp!Q270)*'ABXY-TI2S'!$D270))</f>
        <v>-0.9231638633088427</v>
      </c>
      <c r="F270" s="20">
        <f>IF(D270="SING",(Wellpath!K271-Wellpath!K269)/2*Model!$W$8*(COS(Wellpath!$M270) / GField),Model!$W$8*((drdp!C270+drdp!L270)*'ABXY-TI2S'!$B270+(drdp!F270+drdp!O270)*'ABXY-TI2S'!$C270+(drdp!I270+drdp!R270)*'ABXY-TI2S'!$D270))</f>
        <v>0.24736101165519972</v>
      </c>
      <c r="G270" s="20">
        <f>IF(D270="SING",0,Model!$W$8*((drdp!D270+drdp!M270)*'ABXY-TI2S'!$B270+(drdp!G270+drdp!P270)*'ABXY-TI2S'!$C270+(drdp!J270+drdp!S270)*'ABXY-TI2S'!$D270))</f>
        <v>0</v>
      </c>
      <c r="H270" s="18">
        <f>IF(D270="SING",(Wellpath!K270-Wellpath!K269)/2*Model!$W$8*(-SIN(Wellpath!$M270) / GField),Model!$W$8*((drdp!B270)*'ABXY-TI2S'!$B270+(drdp!E270)*'ABXY-TI2S'!$C270+(drdp!H270)*'ABXY-TI2S'!$D270))</f>
        <v>2.3136938930046181E-3</v>
      </c>
      <c r="I270" s="18">
        <f>IF(D270="SING",(Wellpath!K270-Wellpath!K269)/2*Model!$W$8*(COS(Wellpath!$M270) / GField),Model!$W$8*((drdp!C270)*'ABXY-TI2S'!$B270+(drdp!F270)*'ABXY-TI2S'!$C270+(drdp!I270)*'ABXY-TI2S'!$D270))</f>
        <v>-6.199524101634078E-4</v>
      </c>
      <c r="J270" s="18">
        <f>IF(D270="SING",0,Model!$W$8*((drdp!D270)*'ABXY-TI2S'!$B270+(drdp!G270)*'ABXY-TI2S'!$C270+(drdp!J270)*'ABXY-TI2S'!$D270))</f>
        <v>0</v>
      </c>
      <c r="K270" s="21">
        <f>SUM(E$3:E269)+H270</f>
        <v>0.45983476427022141</v>
      </c>
      <c r="L270" s="21">
        <f>SUM(F$3:F269)+I270</f>
        <v>0.36625142849144815</v>
      </c>
      <c r="M270" s="21">
        <f>SUM(G$3:G269)+J270</f>
        <v>0</v>
      </c>
      <c r="N270" s="19">
        <f t="shared" si="25"/>
        <v>0.21144801043145009</v>
      </c>
      <c r="O270" s="19">
        <f t="shared" si="26"/>
        <v>0.13414010887202635</v>
      </c>
      <c r="P270" s="19">
        <f t="shared" si="27"/>
        <v>0</v>
      </c>
      <c r="Q270" s="19">
        <f t="shared" si="28"/>
        <v>0.1684151392839969</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f>-SIN(Wellpath!$L3) / GField</f>
        <v>0</v>
      </c>
      <c r="D3" s="22">
        <f>TAN(Dip) * SIN(Wellpath!$L3) * SIN(Wellpath!$O3) / GField</f>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f>-SIN(Wellpath!$L4) / GField</f>
        <v>0</v>
      </c>
      <c r="D4" s="22">
        <f>TAN(Dip) * SIN(Wellpath!$L4) * SIN(Wellpath!$O4) / GField</f>
        <v>0</v>
      </c>
      <c r="E4" s="20">
        <f>Model!$W$9*((drdp!B4+drdp!K4)*ABZ!$B4+(drdp!E4+drdp!N4)*ABZ!$C4+(drdp!H4+drdp!Q4)*ABZ!$D4)</f>
        <v>0</v>
      </c>
      <c r="F4" s="20">
        <f>Model!$W$9*((drdp!C4+drdp!L4)*ABZ!$B4+(drdp!F4+drdp!O4)*ABZ!$C4+(drdp!I4+drdp!R4)*ABZ!$D4)</f>
        <v>0</v>
      </c>
      <c r="G4" s="20">
        <f>Model!$W$9*((drdp!D4+drdp!M4)*ABZ!$B4+(drdp!G4+drdp!P4)*ABZ!$C4+(drdp!J4+drdp!S4)*ABZ!$D4)</f>
        <v>0</v>
      </c>
      <c r="H4" s="18">
        <f>Model!$W$9*((drdp!B4)*ABZ!$B4+(drdp!E4)*ABZ!$C4+(drdp!H4)*ABZ!$D4)</f>
        <v>0</v>
      </c>
      <c r="I4" s="18">
        <f>Model!$W$9*((drdp!C4)*ABZ!$B4+(drdp!F4)*ABZ!$C4+(drdp!I4)*ABZ!$D4)</f>
        <v>0</v>
      </c>
      <c r="J4" s="18">
        <f>Model!$W$9*((drdp!D4)*ABZ!$B4+(drdp!G4)*ABZ!$C4+(drdp!J4)*ABZ!$D4)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f>-SIN(Wellpath!$L5) / GField</f>
        <v>0</v>
      </c>
      <c r="D5" s="22">
        <f>TAN(Dip) * SIN(Wellpath!$L5) * SIN(Wellpath!$O5) / GField</f>
        <v>0</v>
      </c>
      <c r="E5" s="20">
        <f>Model!$W$9*((drdp!B5+drdp!K5)*ABZ!$B5+(drdp!E5+drdp!N5)*ABZ!$C5+(drdp!H5+drdp!Q5)*ABZ!$D5)</f>
        <v>0</v>
      </c>
      <c r="F5" s="20">
        <f>Model!$W$9*((drdp!C5+drdp!L5)*ABZ!$B5+(drdp!F5+drdp!O5)*ABZ!$C5+(drdp!I5+drdp!R5)*ABZ!$D5)</f>
        <v>0</v>
      </c>
      <c r="G5" s="20">
        <f>Model!$W$9*((drdp!D5+drdp!M5)*ABZ!$B5+(drdp!G5+drdp!P5)*ABZ!$C5+(drdp!J5+drdp!S5)*ABZ!$D5)</f>
        <v>0</v>
      </c>
      <c r="H5" s="18">
        <f>Model!$W$9*((drdp!B5)*ABZ!$B5+(drdp!E5)*ABZ!$C5+(drdp!H5)*ABZ!$D5)</f>
        <v>0</v>
      </c>
      <c r="I5" s="18">
        <f>Model!$W$9*((drdp!C5)*ABZ!$B5+(drdp!F5)*ABZ!$C5+(drdp!I5)*ABZ!$D5)</f>
        <v>0</v>
      </c>
      <c r="J5" s="18">
        <f>Model!$W$9*((drdp!D5)*ABZ!$B5+(drdp!G5)*ABZ!$C5+(drdp!J5)*ABZ!$D5)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f>-SIN(Wellpath!$L6) / GField</f>
        <v>0</v>
      </c>
      <c r="D6" s="22">
        <f>TAN(Dip) * SIN(Wellpath!$L6) * SIN(Wellpath!$O6) / GField</f>
        <v>0</v>
      </c>
      <c r="E6" s="20">
        <f>Model!$W$9*((drdp!B6+drdp!K6)*ABZ!$B6+(drdp!E6+drdp!N6)*ABZ!$C6+(drdp!H6+drdp!Q6)*ABZ!$D6)</f>
        <v>0</v>
      </c>
      <c r="F6" s="20">
        <f>Model!$W$9*((drdp!C6+drdp!L6)*ABZ!$B6+(drdp!F6+drdp!O6)*ABZ!$C6+(drdp!I6+drdp!R6)*ABZ!$D6)</f>
        <v>0</v>
      </c>
      <c r="G6" s="20">
        <f>Model!$W$9*((drdp!D6+drdp!M6)*ABZ!$B6+(drdp!G6+drdp!P6)*ABZ!$C6+(drdp!J6+drdp!S6)*ABZ!$D6)</f>
        <v>0</v>
      </c>
      <c r="H6" s="18">
        <f>Model!$W$9*((drdp!B6)*ABZ!$B6+(drdp!E6)*ABZ!$C6+(drdp!H6)*ABZ!$D6)</f>
        <v>0</v>
      </c>
      <c r="I6" s="18">
        <f>Model!$W$9*((drdp!C6)*ABZ!$B6+(drdp!F6)*ABZ!$C6+(drdp!I6)*ABZ!$D6)</f>
        <v>0</v>
      </c>
      <c r="J6" s="18">
        <f>Model!$W$9*((drdp!D6)*ABZ!$B6+(drdp!G6)*ABZ!$C6+(drdp!J6)*ABZ!$D6)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f>-SIN(Wellpath!$L7) / GField</f>
        <v>0</v>
      </c>
      <c r="D7" s="22">
        <f>TAN(Dip) * SIN(Wellpath!$L7) * SIN(Wellpath!$O7) / GField</f>
        <v>0</v>
      </c>
      <c r="E7" s="20">
        <f>Model!$W$9*((drdp!B7+drdp!K7)*ABZ!$B7+(drdp!E7+drdp!N7)*ABZ!$C7+(drdp!H7+drdp!Q7)*ABZ!$D7)</f>
        <v>0</v>
      </c>
      <c r="F7" s="20">
        <f>Model!$W$9*((drdp!C7+drdp!L7)*ABZ!$B7+(drdp!F7+drdp!O7)*ABZ!$C7+(drdp!I7+drdp!R7)*ABZ!$D7)</f>
        <v>0</v>
      </c>
      <c r="G7" s="20">
        <f>Model!$W$9*((drdp!D7+drdp!M7)*ABZ!$B7+(drdp!G7+drdp!P7)*ABZ!$C7+(drdp!J7+drdp!S7)*ABZ!$D7)</f>
        <v>0</v>
      </c>
      <c r="H7" s="18">
        <f>Model!$W$9*((drdp!B7)*ABZ!$B7+(drdp!E7)*ABZ!$C7+(drdp!H7)*ABZ!$D7)</f>
        <v>0</v>
      </c>
      <c r="I7" s="18">
        <f>Model!$W$9*((drdp!C7)*ABZ!$B7+(drdp!F7)*ABZ!$C7+(drdp!I7)*ABZ!$D7)</f>
        <v>0</v>
      </c>
      <c r="J7" s="18">
        <f>Model!$W$9*((drdp!D7)*ABZ!$B7+(drdp!G7)*ABZ!$C7+(drdp!J7)*ABZ!$D7)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f>-SIN(Wellpath!$L8) / GField</f>
        <v>0</v>
      </c>
      <c r="D8" s="22">
        <f>TAN(Dip) * SIN(Wellpath!$L8) * SIN(Wellpath!$O8) / GField</f>
        <v>0</v>
      </c>
      <c r="E8" s="20">
        <f>Model!$W$9*((drdp!B8+drdp!K8)*ABZ!$B8+(drdp!E8+drdp!N8)*ABZ!$C8+(drdp!H8+drdp!Q8)*ABZ!$D8)</f>
        <v>0</v>
      </c>
      <c r="F8" s="20">
        <f>Model!$W$9*((drdp!C8+drdp!L8)*ABZ!$B8+(drdp!F8+drdp!O8)*ABZ!$C8+(drdp!I8+drdp!R8)*ABZ!$D8)</f>
        <v>0</v>
      </c>
      <c r="G8" s="20">
        <f>Model!$W$9*((drdp!D8+drdp!M8)*ABZ!$B8+(drdp!G8+drdp!P8)*ABZ!$C8+(drdp!J8+drdp!S8)*ABZ!$D8)</f>
        <v>0</v>
      </c>
      <c r="H8" s="18">
        <f>Model!$W$9*((drdp!B8)*ABZ!$B8+(drdp!E8)*ABZ!$C8+(drdp!H8)*ABZ!$D8)</f>
        <v>0</v>
      </c>
      <c r="I8" s="18">
        <f>Model!$W$9*((drdp!C8)*ABZ!$B8+(drdp!F8)*ABZ!$C8+(drdp!I8)*ABZ!$D8)</f>
        <v>0</v>
      </c>
      <c r="J8" s="18">
        <f>Model!$W$9*((drdp!D8)*ABZ!$B8+(drdp!G8)*ABZ!$C8+(drdp!J8)*ABZ!$D8)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f>-SIN(Wellpath!$L9) / GField</f>
        <v>0</v>
      </c>
      <c r="D9" s="22">
        <f>TAN(Dip) * SIN(Wellpath!$L9) * SIN(Wellpath!$O9) / GField</f>
        <v>0</v>
      </c>
      <c r="E9" s="20">
        <f>Model!$W$9*((drdp!B9+drdp!K9)*ABZ!$B9+(drdp!E9+drdp!N9)*ABZ!$C9+(drdp!H9+drdp!Q9)*ABZ!$D9)</f>
        <v>0</v>
      </c>
      <c r="F9" s="20">
        <f>Model!$W$9*((drdp!C9+drdp!L9)*ABZ!$B9+(drdp!F9+drdp!O9)*ABZ!$C9+(drdp!I9+drdp!R9)*ABZ!$D9)</f>
        <v>0</v>
      </c>
      <c r="G9" s="20">
        <f>Model!$W$9*((drdp!D9+drdp!M9)*ABZ!$B9+(drdp!G9+drdp!P9)*ABZ!$C9+(drdp!J9+drdp!S9)*ABZ!$D9)</f>
        <v>0</v>
      </c>
      <c r="H9" s="18">
        <f>Model!$W$9*((drdp!B9)*ABZ!$B9+(drdp!E9)*ABZ!$C9+(drdp!H9)*ABZ!$D9)</f>
        <v>0</v>
      </c>
      <c r="I9" s="18">
        <f>Model!$W$9*((drdp!C9)*ABZ!$B9+(drdp!F9)*ABZ!$C9+(drdp!I9)*ABZ!$D9)</f>
        <v>0</v>
      </c>
      <c r="J9" s="18">
        <f>Model!$W$9*((drdp!D9)*ABZ!$B9+(drdp!G9)*ABZ!$C9+(drdp!J9)*ABZ!$D9)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f>-SIN(Wellpath!$L10) / GField</f>
        <v>0</v>
      </c>
      <c r="D10" s="22">
        <f>TAN(Dip) * SIN(Wellpath!$L10) * SIN(Wellpath!$O10) / GField</f>
        <v>0</v>
      </c>
      <c r="E10" s="20">
        <f>Model!$W$9*((drdp!B10+drdp!K10)*ABZ!$B10+(drdp!E10+drdp!N10)*ABZ!$C10+(drdp!H10+drdp!Q10)*ABZ!$D10)</f>
        <v>0</v>
      </c>
      <c r="F10" s="20">
        <f>Model!$W$9*((drdp!C10+drdp!L10)*ABZ!$B10+(drdp!F10+drdp!O10)*ABZ!$C10+(drdp!I10+drdp!R10)*ABZ!$D10)</f>
        <v>0</v>
      </c>
      <c r="G10" s="20">
        <f>Model!$W$9*((drdp!D10+drdp!M10)*ABZ!$B10+(drdp!G10+drdp!P10)*ABZ!$C10+(drdp!J10+drdp!S10)*ABZ!$D10)</f>
        <v>0</v>
      </c>
      <c r="H10" s="18">
        <f>Model!$W$9*((drdp!B10)*ABZ!$B10+(drdp!E10)*ABZ!$C10+(drdp!H10)*ABZ!$D10)</f>
        <v>0</v>
      </c>
      <c r="I10" s="18">
        <f>Model!$W$9*((drdp!C10)*ABZ!$B10+(drdp!F10)*ABZ!$C10+(drdp!I10)*ABZ!$D10)</f>
        <v>0</v>
      </c>
      <c r="J10" s="18">
        <f>Model!$W$9*((drdp!D10)*ABZ!$B10+(drdp!G10)*ABZ!$C10+(drdp!J10)*ABZ!$D10)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f>-SIN(Wellpath!$L11) / GField</f>
        <v>0</v>
      </c>
      <c r="D11" s="22">
        <f>TAN(Dip) * SIN(Wellpath!$L11) * SIN(Wellpath!$O11) / GField</f>
        <v>0</v>
      </c>
      <c r="E11" s="20">
        <f>Model!$W$9*((drdp!B11+drdp!K11)*ABZ!$B11+(drdp!E11+drdp!N11)*ABZ!$C11+(drdp!H11+drdp!Q11)*ABZ!$D11)</f>
        <v>0</v>
      </c>
      <c r="F11" s="20">
        <f>Model!$W$9*((drdp!C11+drdp!L11)*ABZ!$B11+(drdp!F11+drdp!O11)*ABZ!$C11+(drdp!I11+drdp!R11)*ABZ!$D11)</f>
        <v>0</v>
      </c>
      <c r="G11" s="20">
        <f>Model!$W$9*((drdp!D11+drdp!M11)*ABZ!$B11+(drdp!G11+drdp!P11)*ABZ!$C11+(drdp!J11+drdp!S11)*ABZ!$D11)</f>
        <v>0</v>
      </c>
      <c r="H11" s="18">
        <f>Model!$W$9*((drdp!B11)*ABZ!$B11+(drdp!E11)*ABZ!$C11+(drdp!H11)*ABZ!$D11)</f>
        <v>0</v>
      </c>
      <c r="I11" s="18">
        <f>Model!$W$9*((drdp!C11)*ABZ!$B11+(drdp!F11)*ABZ!$C11+(drdp!I11)*ABZ!$D11)</f>
        <v>0</v>
      </c>
      <c r="J11" s="18">
        <f>Model!$W$9*((drdp!D11)*ABZ!$B11+(drdp!G11)*ABZ!$C11+(drdp!J11)*ABZ!$D11)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f>-SIN(Wellpath!$L12) / GField</f>
        <v>0</v>
      </c>
      <c r="D12" s="22">
        <f>TAN(Dip) * SIN(Wellpath!$L12) * SIN(Wellpath!$O12) / GField</f>
        <v>0</v>
      </c>
      <c r="E12" s="20">
        <f>Model!$W$9*((drdp!B12+drdp!K12)*ABZ!$B12+(drdp!E12+drdp!N12)*ABZ!$C12+(drdp!H12+drdp!Q12)*ABZ!$D12)</f>
        <v>0</v>
      </c>
      <c r="F12" s="20">
        <f>Model!$W$9*((drdp!C12+drdp!L12)*ABZ!$B12+(drdp!F12+drdp!O12)*ABZ!$C12+(drdp!I12+drdp!R12)*ABZ!$D12)</f>
        <v>0</v>
      </c>
      <c r="G12" s="20">
        <f>Model!$W$9*((drdp!D12+drdp!M12)*ABZ!$B12+(drdp!G12+drdp!P12)*ABZ!$C12+(drdp!J12+drdp!S12)*ABZ!$D12)</f>
        <v>0</v>
      </c>
      <c r="H12" s="18">
        <f>Model!$W$9*((drdp!B12)*ABZ!$B12+(drdp!E12)*ABZ!$C12+(drdp!H12)*ABZ!$D12)</f>
        <v>0</v>
      </c>
      <c r="I12" s="18">
        <f>Model!$W$9*((drdp!C12)*ABZ!$B12+(drdp!F12)*ABZ!$C12+(drdp!I12)*ABZ!$D12)</f>
        <v>0</v>
      </c>
      <c r="J12" s="18">
        <f>Model!$W$9*((drdp!D12)*ABZ!$B12+(drdp!G12)*ABZ!$C12+(drdp!J12)*ABZ!$D12)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f>-SIN(Wellpath!$L13) / GField</f>
        <v>0</v>
      </c>
      <c r="D13" s="22">
        <f>TAN(Dip) * SIN(Wellpath!$L13) * SIN(Wellpath!$O13) / GField</f>
        <v>0</v>
      </c>
      <c r="E13" s="20">
        <f>Model!$W$9*((drdp!B13+drdp!K13)*ABZ!$B13+(drdp!E13+drdp!N13)*ABZ!$C13+(drdp!H13+drdp!Q13)*ABZ!$D13)</f>
        <v>0</v>
      </c>
      <c r="F13" s="20">
        <f>Model!$W$9*((drdp!C13+drdp!L13)*ABZ!$B13+(drdp!F13+drdp!O13)*ABZ!$C13+(drdp!I13+drdp!R13)*ABZ!$D13)</f>
        <v>0</v>
      </c>
      <c r="G13" s="20">
        <f>Model!$W$9*((drdp!D13+drdp!M13)*ABZ!$B13+(drdp!G13+drdp!P13)*ABZ!$C13+(drdp!J13+drdp!S13)*ABZ!$D13)</f>
        <v>0</v>
      </c>
      <c r="H13" s="18">
        <f>Model!$W$9*((drdp!B13)*ABZ!$B13+(drdp!E13)*ABZ!$C13+(drdp!H13)*ABZ!$D13)</f>
        <v>0</v>
      </c>
      <c r="I13" s="18">
        <f>Model!$W$9*((drdp!C13)*ABZ!$B13+(drdp!F13)*ABZ!$C13+(drdp!I13)*ABZ!$D13)</f>
        <v>0</v>
      </c>
      <c r="J13" s="18">
        <f>Model!$W$9*((drdp!D13)*ABZ!$B13+(drdp!G13)*ABZ!$C13+(drdp!J13)*ABZ!$D13)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f>-SIN(Wellpath!$L14) / GField</f>
        <v>0</v>
      </c>
      <c r="D14" s="22">
        <f>TAN(Dip) * SIN(Wellpath!$L14) * SIN(Wellpath!$O14) / GField</f>
        <v>0</v>
      </c>
      <c r="E14" s="20">
        <f>Model!$W$9*((drdp!B14+drdp!K14)*ABZ!$B14+(drdp!E14+drdp!N14)*ABZ!$C14+(drdp!H14+drdp!Q14)*ABZ!$D14)</f>
        <v>0</v>
      </c>
      <c r="F14" s="20">
        <f>Model!$W$9*((drdp!C14+drdp!L14)*ABZ!$B14+(drdp!F14+drdp!O14)*ABZ!$C14+(drdp!I14+drdp!R14)*ABZ!$D14)</f>
        <v>0</v>
      </c>
      <c r="G14" s="20">
        <f>Model!$W$9*((drdp!D14+drdp!M14)*ABZ!$B14+(drdp!G14+drdp!P14)*ABZ!$C14+(drdp!J14+drdp!S14)*ABZ!$D14)</f>
        <v>0</v>
      </c>
      <c r="H14" s="18">
        <f>Model!$W$9*((drdp!B14)*ABZ!$B14+(drdp!E14)*ABZ!$C14+(drdp!H14)*ABZ!$D14)</f>
        <v>0</v>
      </c>
      <c r="I14" s="18">
        <f>Model!$W$9*((drdp!C14)*ABZ!$B14+(drdp!F14)*ABZ!$C14+(drdp!I14)*ABZ!$D14)</f>
        <v>0</v>
      </c>
      <c r="J14" s="18">
        <f>Model!$W$9*((drdp!D14)*ABZ!$B14+(drdp!G14)*ABZ!$C14+(drdp!J14)*ABZ!$D14)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f>-SIN(Wellpath!$L15) / GField</f>
        <v>0</v>
      </c>
      <c r="D15" s="22">
        <f>TAN(Dip) * SIN(Wellpath!$L15) * SIN(Wellpath!$O15) / GField</f>
        <v>0</v>
      </c>
      <c r="E15" s="20">
        <f>Model!$W$9*((drdp!B15+drdp!K15)*ABZ!$B15+(drdp!E15+drdp!N15)*ABZ!$C15+(drdp!H15+drdp!Q15)*ABZ!$D15)</f>
        <v>0</v>
      </c>
      <c r="F15" s="20">
        <f>Model!$W$9*((drdp!C15+drdp!L15)*ABZ!$B15+(drdp!F15+drdp!O15)*ABZ!$C15+(drdp!I15+drdp!R15)*ABZ!$D15)</f>
        <v>0</v>
      </c>
      <c r="G15" s="20">
        <f>Model!$W$9*((drdp!D15+drdp!M15)*ABZ!$B15+(drdp!G15+drdp!P15)*ABZ!$C15+(drdp!J15+drdp!S15)*ABZ!$D15)</f>
        <v>0</v>
      </c>
      <c r="H15" s="18">
        <f>Model!$W$9*((drdp!B15)*ABZ!$B15+(drdp!E15)*ABZ!$C15+(drdp!H15)*ABZ!$D15)</f>
        <v>0</v>
      </c>
      <c r="I15" s="18">
        <f>Model!$W$9*((drdp!C15)*ABZ!$B15+(drdp!F15)*ABZ!$C15+(drdp!I15)*ABZ!$D15)</f>
        <v>0</v>
      </c>
      <c r="J15" s="18">
        <f>Model!$W$9*((drdp!D15)*ABZ!$B15+(drdp!G15)*ABZ!$C15+(drdp!J15)*ABZ!$D15)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f>-SIN(Wellpath!$L16) / GField</f>
        <v>0</v>
      </c>
      <c r="D16" s="22">
        <f>TAN(Dip) * SIN(Wellpath!$L16) * SIN(Wellpath!$O16) / GField</f>
        <v>0</v>
      </c>
      <c r="E16" s="20">
        <f>Model!$W$9*((drdp!B16+drdp!K16)*ABZ!$B16+(drdp!E16+drdp!N16)*ABZ!$C16+(drdp!H16+drdp!Q16)*ABZ!$D16)</f>
        <v>0</v>
      </c>
      <c r="F16" s="20">
        <f>Model!$W$9*((drdp!C16+drdp!L16)*ABZ!$B16+(drdp!F16+drdp!O16)*ABZ!$C16+(drdp!I16+drdp!R16)*ABZ!$D16)</f>
        <v>0</v>
      </c>
      <c r="G16" s="20">
        <f>Model!$W$9*((drdp!D16+drdp!M16)*ABZ!$B16+(drdp!G16+drdp!P16)*ABZ!$C16+(drdp!J16+drdp!S16)*ABZ!$D16)</f>
        <v>0</v>
      </c>
      <c r="H16" s="18">
        <f>Model!$W$9*((drdp!B16)*ABZ!$B16+(drdp!E16)*ABZ!$C16+(drdp!H16)*ABZ!$D16)</f>
        <v>0</v>
      </c>
      <c r="I16" s="18">
        <f>Model!$W$9*((drdp!C16)*ABZ!$B16+(drdp!F16)*ABZ!$C16+(drdp!I16)*ABZ!$D16)</f>
        <v>0</v>
      </c>
      <c r="J16" s="18">
        <f>Model!$W$9*((drdp!D16)*ABZ!$B16+(drdp!G16)*ABZ!$C16+(drdp!J16)*ABZ!$D16)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f>-SIN(Wellpath!$L17) / GField</f>
        <v>0</v>
      </c>
      <c r="D17" s="22">
        <f>TAN(Dip) * SIN(Wellpath!$L17) * SIN(Wellpath!$O17) / GField</f>
        <v>0</v>
      </c>
      <c r="E17" s="20">
        <f>Model!$W$9*((drdp!B17+drdp!K17)*ABZ!$B17+(drdp!E17+drdp!N17)*ABZ!$C17+(drdp!H17+drdp!Q17)*ABZ!$D17)</f>
        <v>0</v>
      </c>
      <c r="F17" s="20">
        <f>Model!$W$9*((drdp!C17+drdp!L17)*ABZ!$B17+(drdp!F17+drdp!O17)*ABZ!$C17+(drdp!I17+drdp!R17)*ABZ!$D17)</f>
        <v>0</v>
      </c>
      <c r="G17" s="20">
        <f>Model!$W$9*((drdp!D17+drdp!M17)*ABZ!$B17+(drdp!G17+drdp!P17)*ABZ!$C17+(drdp!J17+drdp!S17)*ABZ!$D17)</f>
        <v>0</v>
      </c>
      <c r="H17" s="18">
        <f>Model!$W$9*((drdp!B17)*ABZ!$B17+(drdp!E17)*ABZ!$C17+(drdp!H17)*ABZ!$D17)</f>
        <v>0</v>
      </c>
      <c r="I17" s="18">
        <f>Model!$W$9*((drdp!C17)*ABZ!$B17+(drdp!F17)*ABZ!$C17+(drdp!I17)*ABZ!$D17)</f>
        <v>0</v>
      </c>
      <c r="J17" s="18">
        <f>Model!$W$9*((drdp!D17)*ABZ!$B17+(drdp!G17)*ABZ!$C17+(drdp!J17)*ABZ!$D17)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f>-SIN(Wellpath!$L18) / GField</f>
        <v>0</v>
      </c>
      <c r="D18" s="22">
        <f>TAN(Dip) * SIN(Wellpath!$L18) * SIN(Wellpath!$O18) / GField</f>
        <v>0</v>
      </c>
      <c r="E18" s="20">
        <f>Model!$W$9*((drdp!B18+drdp!K18)*ABZ!$B18+(drdp!E18+drdp!N18)*ABZ!$C18+(drdp!H18+drdp!Q18)*ABZ!$D18)</f>
        <v>0</v>
      </c>
      <c r="F18" s="20">
        <f>Model!$W$9*((drdp!C18+drdp!L18)*ABZ!$B18+(drdp!F18+drdp!O18)*ABZ!$C18+(drdp!I18+drdp!R18)*ABZ!$D18)</f>
        <v>0</v>
      </c>
      <c r="G18" s="20">
        <f>Model!$W$9*((drdp!D18+drdp!M18)*ABZ!$B18+(drdp!G18+drdp!P18)*ABZ!$C18+(drdp!J18+drdp!S18)*ABZ!$D18)</f>
        <v>0</v>
      </c>
      <c r="H18" s="18">
        <f>Model!$W$9*((drdp!B18)*ABZ!$B18+(drdp!E18)*ABZ!$C18+(drdp!H18)*ABZ!$D18)</f>
        <v>0</v>
      </c>
      <c r="I18" s="18">
        <f>Model!$W$9*((drdp!C18)*ABZ!$B18+(drdp!F18)*ABZ!$C18+(drdp!I18)*ABZ!$D18)</f>
        <v>0</v>
      </c>
      <c r="J18" s="18">
        <f>Model!$W$9*((drdp!D18)*ABZ!$B18+(drdp!G18)*ABZ!$C18+(drdp!J18)*ABZ!$D18)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f>-SIN(Wellpath!$L19) / GField</f>
        <v>0</v>
      </c>
      <c r="D19" s="22">
        <f>TAN(Dip) * SIN(Wellpath!$L19) * SIN(Wellpath!$O19) / GField</f>
        <v>0</v>
      </c>
      <c r="E19" s="20">
        <f>Model!$W$9*((drdp!B19+drdp!K19)*ABZ!$B19+(drdp!E19+drdp!N19)*ABZ!$C19+(drdp!H19+drdp!Q19)*ABZ!$D19)</f>
        <v>0</v>
      </c>
      <c r="F19" s="20">
        <f>Model!$W$9*((drdp!C19+drdp!L19)*ABZ!$B19+(drdp!F19+drdp!O19)*ABZ!$C19+(drdp!I19+drdp!R19)*ABZ!$D19)</f>
        <v>0</v>
      </c>
      <c r="G19" s="20">
        <f>Model!$W$9*((drdp!D19+drdp!M19)*ABZ!$B19+(drdp!G19+drdp!P19)*ABZ!$C19+(drdp!J19+drdp!S19)*ABZ!$D19)</f>
        <v>0</v>
      </c>
      <c r="H19" s="18">
        <f>Model!$W$9*((drdp!B19)*ABZ!$B19+(drdp!E19)*ABZ!$C19+(drdp!H19)*ABZ!$D19)</f>
        <v>0</v>
      </c>
      <c r="I19" s="18">
        <f>Model!$W$9*((drdp!C19)*ABZ!$B19+(drdp!F19)*ABZ!$C19+(drdp!I19)*ABZ!$D19)</f>
        <v>0</v>
      </c>
      <c r="J19" s="18">
        <f>Model!$W$9*((drdp!D19)*ABZ!$B19+(drdp!G19)*ABZ!$C19+(drdp!J19)*ABZ!$D19)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f>-SIN(Wellpath!$L20) / GField</f>
        <v>0</v>
      </c>
      <c r="D20" s="22">
        <f>TAN(Dip) * SIN(Wellpath!$L20) * SIN(Wellpath!$O20) / GField</f>
        <v>0</v>
      </c>
      <c r="E20" s="20">
        <f>Model!$W$9*((drdp!B20+drdp!K20)*ABZ!$B20+(drdp!E20+drdp!N20)*ABZ!$C20+(drdp!H20+drdp!Q20)*ABZ!$D20)</f>
        <v>0</v>
      </c>
      <c r="F20" s="20">
        <f>Model!$W$9*((drdp!C20+drdp!L20)*ABZ!$B20+(drdp!F20+drdp!O20)*ABZ!$C20+(drdp!I20+drdp!R20)*ABZ!$D20)</f>
        <v>0</v>
      </c>
      <c r="G20" s="20">
        <f>Model!$W$9*((drdp!D20+drdp!M20)*ABZ!$B20+(drdp!G20+drdp!P20)*ABZ!$C20+(drdp!J20+drdp!S20)*ABZ!$D20)</f>
        <v>0</v>
      </c>
      <c r="H20" s="18">
        <f>Model!$W$9*((drdp!B20)*ABZ!$B20+(drdp!E20)*ABZ!$C20+(drdp!H20)*ABZ!$D20)</f>
        <v>0</v>
      </c>
      <c r="I20" s="18">
        <f>Model!$W$9*((drdp!C20)*ABZ!$B20+(drdp!F20)*ABZ!$C20+(drdp!I20)*ABZ!$D20)</f>
        <v>0</v>
      </c>
      <c r="J20" s="18">
        <f>Model!$W$9*((drdp!D20)*ABZ!$B20+(drdp!G20)*ABZ!$C20+(drdp!J20)*ABZ!$D20)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f>-SIN(Wellpath!$L21) / GField</f>
        <v>0</v>
      </c>
      <c r="D21" s="22">
        <f>TAN(Dip) * SIN(Wellpath!$L21) * SIN(Wellpath!$O21) / GField</f>
        <v>0</v>
      </c>
      <c r="E21" s="20">
        <f>Model!$W$9*((drdp!B21+drdp!K21)*ABZ!$B21+(drdp!E21+drdp!N21)*ABZ!$C21+(drdp!H21+drdp!Q21)*ABZ!$D21)</f>
        <v>0</v>
      </c>
      <c r="F21" s="20">
        <f>Model!$W$9*((drdp!C21+drdp!L21)*ABZ!$B21+(drdp!F21+drdp!O21)*ABZ!$C21+(drdp!I21+drdp!R21)*ABZ!$D21)</f>
        <v>0</v>
      </c>
      <c r="G21" s="20">
        <f>Model!$W$9*((drdp!D21+drdp!M21)*ABZ!$B21+(drdp!G21+drdp!P21)*ABZ!$C21+(drdp!J21+drdp!S21)*ABZ!$D21)</f>
        <v>0</v>
      </c>
      <c r="H21" s="18">
        <f>Model!$W$9*((drdp!B21)*ABZ!$B21+(drdp!E21)*ABZ!$C21+(drdp!H21)*ABZ!$D21)</f>
        <v>0</v>
      </c>
      <c r="I21" s="18">
        <f>Model!$W$9*((drdp!C21)*ABZ!$B21+(drdp!F21)*ABZ!$C21+(drdp!I21)*ABZ!$D21)</f>
        <v>0</v>
      </c>
      <c r="J21" s="18">
        <f>Model!$W$9*((drdp!D21)*ABZ!$B21+(drdp!G21)*ABZ!$C21+(drdp!J21)*ABZ!$D21)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f>-SIN(Wellpath!$L22) / GField</f>
        <v>0</v>
      </c>
      <c r="D22" s="22">
        <f>TAN(Dip) * SIN(Wellpath!$L22) * SIN(Wellpath!$O22) / GField</f>
        <v>0</v>
      </c>
      <c r="E22" s="20">
        <f>Model!$W$9*((drdp!B22+drdp!K22)*ABZ!$B22+(drdp!E22+drdp!N22)*ABZ!$C22+(drdp!H22+drdp!Q22)*ABZ!$D22)</f>
        <v>0</v>
      </c>
      <c r="F22" s="20">
        <f>Model!$W$9*((drdp!C22+drdp!L22)*ABZ!$B22+(drdp!F22+drdp!O22)*ABZ!$C22+(drdp!I22+drdp!R22)*ABZ!$D22)</f>
        <v>0</v>
      </c>
      <c r="G22" s="20">
        <f>Model!$W$9*((drdp!D22+drdp!M22)*ABZ!$B22+(drdp!G22+drdp!P22)*ABZ!$C22+(drdp!J22+drdp!S22)*ABZ!$D22)</f>
        <v>0</v>
      </c>
      <c r="H22" s="18">
        <f>Model!$W$9*((drdp!B22)*ABZ!$B22+(drdp!E22)*ABZ!$C22+(drdp!H22)*ABZ!$D22)</f>
        <v>0</v>
      </c>
      <c r="I22" s="18">
        <f>Model!$W$9*((drdp!C22)*ABZ!$B22+(drdp!F22)*ABZ!$C22+(drdp!I22)*ABZ!$D22)</f>
        <v>0</v>
      </c>
      <c r="J22" s="18">
        <f>Model!$W$9*((drdp!D22)*ABZ!$B22+(drdp!G22)*ABZ!$C22+(drdp!J22)*ABZ!$D22)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f>-SIN(Wellpath!$L23) / GField</f>
        <v>0</v>
      </c>
      <c r="D23" s="22">
        <f>TAN(Dip) * SIN(Wellpath!$L23) * SIN(Wellpath!$O23) / GField</f>
        <v>0</v>
      </c>
      <c r="E23" s="20">
        <f>Model!$W$9*((drdp!B23+drdp!K23)*ABZ!$B23+(drdp!E23+drdp!N23)*ABZ!$C23+(drdp!H23+drdp!Q23)*ABZ!$D23)</f>
        <v>0</v>
      </c>
      <c r="F23" s="20">
        <f>Model!$W$9*((drdp!C23+drdp!L23)*ABZ!$B23+(drdp!F23+drdp!O23)*ABZ!$C23+(drdp!I23+drdp!R23)*ABZ!$D23)</f>
        <v>0</v>
      </c>
      <c r="G23" s="20">
        <f>Model!$W$9*((drdp!D23+drdp!M23)*ABZ!$B23+(drdp!G23+drdp!P23)*ABZ!$C23+(drdp!J23+drdp!S23)*ABZ!$D23)</f>
        <v>0</v>
      </c>
      <c r="H23" s="18">
        <f>Model!$W$9*((drdp!B23)*ABZ!$B23+(drdp!E23)*ABZ!$C23+(drdp!H23)*ABZ!$D23)</f>
        <v>0</v>
      </c>
      <c r="I23" s="18">
        <f>Model!$W$9*((drdp!C23)*ABZ!$B23+(drdp!F23)*ABZ!$C23+(drdp!I23)*ABZ!$D23)</f>
        <v>0</v>
      </c>
      <c r="J23" s="18">
        <f>Model!$W$9*((drdp!D23)*ABZ!$B23+(drdp!G23)*ABZ!$C23+(drdp!J23)*ABZ!$D23)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f>-SIN(Wellpath!$L24) / GField</f>
        <v>0</v>
      </c>
      <c r="D24" s="22">
        <f>TAN(Dip) * SIN(Wellpath!$L24) * SIN(Wellpath!$O24) / GField</f>
        <v>0</v>
      </c>
      <c r="E24" s="20">
        <f>Model!$W$9*((drdp!B24+drdp!K24)*ABZ!$B24+(drdp!E24+drdp!N24)*ABZ!$C24+(drdp!H24+drdp!Q24)*ABZ!$D24)</f>
        <v>0</v>
      </c>
      <c r="F24" s="20">
        <f>Model!$W$9*((drdp!C24+drdp!L24)*ABZ!$B24+(drdp!F24+drdp!O24)*ABZ!$C24+(drdp!I24+drdp!R24)*ABZ!$D24)</f>
        <v>0</v>
      </c>
      <c r="G24" s="20">
        <f>Model!$W$9*((drdp!D24+drdp!M24)*ABZ!$B24+(drdp!G24+drdp!P24)*ABZ!$C24+(drdp!J24+drdp!S24)*ABZ!$D24)</f>
        <v>0</v>
      </c>
      <c r="H24" s="18">
        <f>Model!$W$9*((drdp!B24)*ABZ!$B24+(drdp!E24)*ABZ!$C24+(drdp!H24)*ABZ!$D24)</f>
        <v>0</v>
      </c>
      <c r="I24" s="18">
        <f>Model!$W$9*((drdp!C24)*ABZ!$B24+(drdp!F24)*ABZ!$C24+(drdp!I24)*ABZ!$D24)</f>
        <v>0</v>
      </c>
      <c r="J24" s="18">
        <f>Model!$W$9*((drdp!D24)*ABZ!$B24+(drdp!G24)*ABZ!$C24+(drdp!J24)*ABZ!$D24)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f>-SIN(Wellpath!$L25) / GField</f>
        <v>0</v>
      </c>
      <c r="D25" s="22">
        <f>TAN(Dip) * SIN(Wellpath!$L25) * SIN(Wellpath!$O25) / GField</f>
        <v>0</v>
      </c>
      <c r="E25" s="20">
        <f>Model!$W$9*((drdp!B25+drdp!K25)*ABZ!$B25+(drdp!E25+drdp!N25)*ABZ!$C25+(drdp!H25+drdp!Q25)*ABZ!$D25)</f>
        <v>0</v>
      </c>
      <c r="F25" s="20">
        <f>Model!$W$9*((drdp!C25+drdp!L25)*ABZ!$B25+(drdp!F25+drdp!O25)*ABZ!$C25+(drdp!I25+drdp!R25)*ABZ!$D25)</f>
        <v>0</v>
      </c>
      <c r="G25" s="20">
        <f>Model!$W$9*((drdp!D25+drdp!M25)*ABZ!$B25+(drdp!G25+drdp!P25)*ABZ!$C25+(drdp!J25+drdp!S25)*ABZ!$D25)</f>
        <v>0</v>
      </c>
      <c r="H25" s="18">
        <f>Model!$W$9*((drdp!B25)*ABZ!$B25+(drdp!E25)*ABZ!$C25+(drdp!H25)*ABZ!$D25)</f>
        <v>0</v>
      </c>
      <c r="I25" s="18">
        <f>Model!$W$9*((drdp!C25)*ABZ!$B25+(drdp!F25)*ABZ!$C25+(drdp!I25)*ABZ!$D25)</f>
        <v>0</v>
      </c>
      <c r="J25" s="18">
        <f>Model!$W$9*((drdp!D25)*ABZ!$B25+(drdp!G25)*ABZ!$C25+(drdp!J25)*ABZ!$D25)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f>-SIN(Wellpath!$L26) / GField</f>
        <v>0</v>
      </c>
      <c r="D26" s="22">
        <f>TAN(Dip) * SIN(Wellpath!$L26) * SIN(Wellpath!$O26) / GField</f>
        <v>0</v>
      </c>
      <c r="E26" s="20">
        <f>Model!$W$9*((drdp!B26+drdp!K26)*ABZ!$B26+(drdp!E26+drdp!N26)*ABZ!$C26+(drdp!H26+drdp!Q26)*ABZ!$D26)</f>
        <v>0</v>
      </c>
      <c r="F26" s="20">
        <f>Model!$W$9*((drdp!C26+drdp!L26)*ABZ!$B26+(drdp!F26+drdp!O26)*ABZ!$C26+(drdp!I26+drdp!R26)*ABZ!$D26)</f>
        <v>0</v>
      </c>
      <c r="G26" s="20">
        <f>Model!$W$9*((drdp!D26+drdp!M26)*ABZ!$B26+(drdp!G26+drdp!P26)*ABZ!$C26+(drdp!J26+drdp!S26)*ABZ!$D26)</f>
        <v>0</v>
      </c>
      <c r="H26" s="18">
        <f>Model!$W$9*((drdp!B26)*ABZ!$B26+(drdp!E26)*ABZ!$C26+(drdp!H26)*ABZ!$D26)</f>
        <v>0</v>
      </c>
      <c r="I26" s="18">
        <f>Model!$W$9*((drdp!C26)*ABZ!$B26+(drdp!F26)*ABZ!$C26+(drdp!I26)*ABZ!$D26)</f>
        <v>0</v>
      </c>
      <c r="J26" s="18">
        <f>Model!$W$9*((drdp!D26)*ABZ!$B26+(drdp!G26)*ABZ!$C26+(drdp!J26)*ABZ!$D26)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f>-SIN(Wellpath!$L27) / GField</f>
        <v>0</v>
      </c>
      <c r="D27" s="22">
        <f>TAN(Dip) * SIN(Wellpath!$L27) * SIN(Wellpath!$O27) / GField</f>
        <v>0</v>
      </c>
      <c r="E27" s="20">
        <f>Model!$W$9*((drdp!B27+drdp!K27)*ABZ!$B27+(drdp!E27+drdp!N27)*ABZ!$C27+(drdp!H27+drdp!Q27)*ABZ!$D27)</f>
        <v>0</v>
      </c>
      <c r="F27" s="20">
        <f>Model!$W$9*((drdp!C27+drdp!L27)*ABZ!$B27+(drdp!F27+drdp!O27)*ABZ!$C27+(drdp!I27+drdp!R27)*ABZ!$D27)</f>
        <v>0</v>
      </c>
      <c r="G27" s="20">
        <f>Model!$W$9*((drdp!D27+drdp!M27)*ABZ!$B27+(drdp!G27+drdp!P27)*ABZ!$C27+(drdp!J27+drdp!S27)*ABZ!$D27)</f>
        <v>0</v>
      </c>
      <c r="H27" s="18">
        <f>Model!$W$9*((drdp!B27)*ABZ!$B27+(drdp!E27)*ABZ!$C27+(drdp!H27)*ABZ!$D27)</f>
        <v>0</v>
      </c>
      <c r="I27" s="18">
        <f>Model!$W$9*((drdp!C27)*ABZ!$B27+(drdp!F27)*ABZ!$C27+(drdp!I27)*ABZ!$D27)</f>
        <v>0</v>
      </c>
      <c r="J27" s="18">
        <f>Model!$W$9*((drdp!D27)*ABZ!$B27+(drdp!G27)*ABZ!$C27+(drdp!J27)*ABZ!$D27)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f>-SIN(Wellpath!$L28) / GField</f>
        <v>0</v>
      </c>
      <c r="D28" s="22">
        <f>TAN(Dip) * SIN(Wellpath!$L28) * SIN(Wellpath!$O28) / GField</f>
        <v>0</v>
      </c>
      <c r="E28" s="20">
        <f>Model!$W$9*((drdp!B28+drdp!K28)*ABZ!$B28+(drdp!E28+drdp!N28)*ABZ!$C28+(drdp!H28+drdp!Q28)*ABZ!$D28)</f>
        <v>0</v>
      </c>
      <c r="F28" s="20">
        <f>Model!$W$9*((drdp!C28+drdp!L28)*ABZ!$B28+(drdp!F28+drdp!O28)*ABZ!$C28+(drdp!I28+drdp!R28)*ABZ!$D28)</f>
        <v>0</v>
      </c>
      <c r="G28" s="20">
        <f>Model!$W$9*((drdp!D28+drdp!M28)*ABZ!$B28+(drdp!G28+drdp!P28)*ABZ!$C28+(drdp!J28+drdp!S28)*ABZ!$D28)</f>
        <v>0</v>
      </c>
      <c r="H28" s="18">
        <f>Model!$W$9*((drdp!B28)*ABZ!$B28+(drdp!E28)*ABZ!$C28+(drdp!H28)*ABZ!$D28)</f>
        <v>0</v>
      </c>
      <c r="I28" s="18">
        <f>Model!$W$9*((drdp!C28)*ABZ!$B28+(drdp!F28)*ABZ!$C28+(drdp!I28)*ABZ!$D28)</f>
        <v>0</v>
      </c>
      <c r="J28" s="18">
        <f>Model!$W$9*((drdp!D28)*ABZ!$B28+(drdp!G28)*ABZ!$C28+(drdp!J28)*ABZ!$D28)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f>-SIN(Wellpath!$L29) / GField</f>
        <v>0</v>
      </c>
      <c r="D29" s="22">
        <f>TAN(Dip) * SIN(Wellpath!$L29) * SIN(Wellpath!$O29) / GField</f>
        <v>0</v>
      </c>
      <c r="E29" s="20">
        <f>Model!$W$9*((drdp!B29+drdp!K29)*ABZ!$B29+(drdp!E29+drdp!N29)*ABZ!$C29+(drdp!H29+drdp!Q29)*ABZ!$D29)</f>
        <v>0</v>
      </c>
      <c r="F29" s="20">
        <f>Model!$W$9*((drdp!C29+drdp!L29)*ABZ!$B29+(drdp!F29+drdp!O29)*ABZ!$C29+(drdp!I29+drdp!R29)*ABZ!$D29)</f>
        <v>0</v>
      </c>
      <c r="G29" s="20">
        <f>Model!$W$9*((drdp!D29+drdp!M29)*ABZ!$B29+(drdp!G29+drdp!P29)*ABZ!$C29+(drdp!J29+drdp!S29)*ABZ!$D29)</f>
        <v>0</v>
      </c>
      <c r="H29" s="18">
        <f>Model!$W$9*((drdp!B29)*ABZ!$B29+(drdp!E29)*ABZ!$C29+(drdp!H29)*ABZ!$D29)</f>
        <v>0</v>
      </c>
      <c r="I29" s="18">
        <f>Model!$W$9*((drdp!C29)*ABZ!$B29+(drdp!F29)*ABZ!$C29+(drdp!I29)*ABZ!$D29)</f>
        <v>0</v>
      </c>
      <c r="J29" s="18">
        <f>Model!$W$9*((drdp!D29)*ABZ!$B29+(drdp!G29)*ABZ!$C29+(drdp!J29)*ABZ!$D29)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f>-SIN(Wellpath!$L30) / GField</f>
        <v>0</v>
      </c>
      <c r="D30" s="22">
        <f>TAN(Dip) * SIN(Wellpath!$L30) * SIN(Wellpath!$O30) / GField</f>
        <v>0</v>
      </c>
      <c r="E30" s="20">
        <f>Model!$W$9*((drdp!B30+drdp!K30)*ABZ!$B30+(drdp!E30+drdp!N30)*ABZ!$C30+(drdp!H30+drdp!Q30)*ABZ!$D30)</f>
        <v>0</v>
      </c>
      <c r="F30" s="20">
        <f>Model!$W$9*((drdp!C30+drdp!L30)*ABZ!$B30+(drdp!F30+drdp!O30)*ABZ!$C30+(drdp!I30+drdp!R30)*ABZ!$D30)</f>
        <v>0</v>
      </c>
      <c r="G30" s="20">
        <f>Model!$W$9*((drdp!D30+drdp!M30)*ABZ!$B30+(drdp!G30+drdp!P30)*ABZ!$C30+(drdp!J30+drdp!S30)*ABZ!$D30)</f>
        <v>0</v>
      </c>
      <c r="H30" s="18">
        <f>Model!$W$9*((drdp!B30)*ABZ!$B30+(drdp!E30)*ABZ!$C30+(drdp!H30)*ABZ!$D30)</f>
        <v>0</v>
      </c>
      <c r="I30" s="18">
        <f>Model!$W$9*((drdp!C30)*ABZ!$B30+(drdp!F30)*ABZ!$C30+(drdp!I30)*ABZ!$D30)</f>
        <v>0</v>
      </c>
      <c r="J30" s="18">
        <f>Model!$W$9*((drdp!D30)*ABZ!$B30+(drdp!G30)*ABZ!$C30+(drdp!J30)*ABZ!$D30)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f>-SIN(Wellpath!$L31) / GField</f>
        <v>0</v>
      </c>
      <c r="D31" s="22">
        <f>TAN(Dip) * SIN(Wellpath!$L31) * SIN(Wellpath!$O31) / GField</f>
        <v>0</v>
      </c>
      <c r="E31" s="20">
        <f>Model!$W$9*((drdp!B31+drdp!K31)*ABZ!$B31+(drdp!E31+drdp!N31)*ABZ!$C31+(drdp!H31+drdp!Q31)*ABZ!$D31)</f>
        <v>0</v>
      </c>
      <c r="F31" s="20">
        <f>Model!$W$9*((drdp!C31+drdp!L31)*ABZ!$B31+(drdp!F31+drdp!O31)*ABZ!$C31+(drdp!I31+drdp!R31)*ABZ!$D31)</f>
        <v>0</v>
      </c>
      <c r="G31" s="20">
        <f>Model!$W$9*((drdp!D31+drdp!M31)*ABZ!$B31+(drdp!G31+drdp!P31)*ABZ!$C31+(drdp!J31+drdp!S31)*ABZ!$D31)</f>
        <v>0</v>
      </c>
      <c r="H31" s="18">
        <f>Model!$W$9*((drdp!B31)*ABZ!$B31+(drdp!E31)*ABZ!$C31+(drdp!H31)*ABZ!$D31)</f>
        <v>0</v>
      </c>
      <c r="I31" s="18">
        <f>Model!$W$9*((drdp!C31)*ABZ!$B31+(drdp!F31)*ABZ!$C31+(drdp!I31)*ABZ!$D31)</f>
        <v>0</v>
      </c>
      <c r="J31" s="18">
        <f>Model!$W$9*((drdp!D31)*ABZ!$B31+(drdp!G31)*ABZ!$C31+(drdp!J31)*ABZ!$D31)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f>-SIN(Wellpath!$L32) / GField</f>
        <v>0</v>
      </c>
      <c r="D32" s="22">
        <f>TAN(Dip) * SIN(Wellpath!$L32) * SIN(Wellpath!$O32) / GField</f>
        <v>0</v>
      </c>
      <c r="E32" s="20">
        <f>Model!$W$9*((drdp!B32+drdp!K32)*ABZ!$B32+(drdp!E32+drdp!N32)*ABZ!$C32+(drdp!H32+drdp!Q32)*ABZ!$D32)</f>
        <v>0</v>
      </c>
      <c r="F32" s="20">
        <f>Model!$W$9*((drdp!C32+drdp!L32)*ABZ!$B32+(drdp!F32+drdp!O32)*ABZ!$C32+(drdp!I32+drdp!R32)*ABZ!$D32)</f>
        <v>0</v>
      </c>
      <c r="G32" s="20">
        <f>Model!$W$9*((drdp!D32+drdp!M32)*ABZ!$B32+(drdp!G32+drdp!P32)*ABZ!$C32+(drdp!J32+drdp!S32)*ABZ!$D32)</f>
        <v>0</v>
      </c>
      <c r="H32" s="18">
        <f>Model!$W$9*((drdp!B32)*ABZ!$B32+(drdp!E32)*ABZ!$C32+(drdp!H32)*ABZ!$D32)</f>
        <v>0</v>
      </c>
      <c r="I32" s="18">
        <f>Model!$W$9*((drdp!C32)*ABZ!$B32+(drdp!F32)*ABZ!$C32+(drdp!I32)*ABZ!$D32)</f>
        <v>0</v>
      </c>
      <c r="J32" s="18">
        <f>Model!$W$9*((drdp!D32)*ABZ!$B32+(drdp!G32)*ABZ!$C32+(drdp!J32)*ABZ!$D32)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f>-SIN(Wellpath!$L33) / GField</f>
        <v>0</v>
      </c>
      <c r="D33" s="22">
        <f>TAN(Dip) * SIN(Wellpath!$L33) * SIN(Wellpath!$O33) / GField</f>
        <v>0</v>
      </c>
      <c r="E33" s="20">
        <f>Model!$W$9*((drdp!B33+drdp!K33)*ABZ!$B33+(drdp!E33+drdp!N33)*ABZ!$C33+(drdp!H33+drdp!Q33)*ABZ!$D33)</f>
        <v>0</v>
      </c>
      <c r="F33" s="20">
        <f>Model!$W$9*((drdp!C33+drdp!L33)*ABZ!$B33+(drdp!F33+drdp!O33)*ABZ!$C33+(drdp!I33+drdp!R33)*ABZ!$D33)</f>
        <v>0</v>
      </c>
      <c r="G33" s="20">
        <f>Model!$W$9*((drdp!D33+drdp!M33)*ABZ!$B33+(drdp!G33+drdp!P33)*ABZ!$C33+(drdp!J33+drdp!S33)*ABZ!$D33)</f>
        <v>0</v>
      </c>
      <c r="H33" s="18">
        <f>Model!$W$9*((drdp!B33)*ABZ!$B33+(drdp!E33)*ABZ!$C33+(drdp!H33)*ABZ!$D33)</f>
        <v>0</v>
      </c>
      <c r="I33" s="18">
        <f>Model!$W$9*((drdp!C33)*ABZ!$B33+(drdp!F33)*ABZ!$C33+(drdp!I33)*ABZ!$D33)</f>
        <v>0</v>
      </c>
      <c r="J33" s="18">
        <f>Model!$W$9*((drdp!D33)*ABZ!$B33+(drdp!G33)*ABZ!$C33+(drdp!J33)*ABZ!$D33)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f>-SIN(Wellpath!$L34) / GField</f>
        <v>0</v>
      </c>
      <c r="D34" s="22">
        <f>TAN(Dip) * SIN(Wellpath!$L34) * SIN(Wellpath!$O34) / GField</f>
        <v>0</v>
      </c>
      <c r="E34" s="20">
        <f>Model!$W$9*((drdp!B34+drdp!K34)*ABZ!$B34+(drdp!E34+drdp!N34)*ABZ!$C34+(drdp!H34+drdp!Q34)*ABZ!$D34)</f>
        <v>0</v>
      </c>
      <c r="F34" s="20">
        <f>Model!$W$9*((drdp!C34+drdp!L34)*ABZ!$B34+(drdp!F34+drdp!O34)*ABZ!$C34+(drdp!I34+drdp!R34)*ABZ!$D34)</f>
        <v>0</v>
      </c>
      <c r="G34" s="20">
        <f>Model!$W$9*((drdp!D34+drdp!M34)*ABZ!$B34+(drdp!G34+drdp!P34)*ABZ!$C34+(drdp!J34+drdp!S34)*ABZ!$D34)</f>
        <v>0</v>
      </c>
      <c r="H34" s="18">
        <f>Model!$W$9*((drdp!B34)*ABZ!$B34+(drdp!E34)*ABZ!$C34+(drdp!H34)*ABZ!$D34)</f>
        <v>0</v>
      </c>
      <c r="I34" s="18">
        <f>Model!$W$9*((drdp!C34)*ABZ!$B34+(drdp!F34)*ABZ!$C34+(drdp!I34)*ABZ!$D34)</f>
        <v>0</v>
      </c>
      <c r="J34" s="18">
        <f>Model!$W$9*((drdp!D34)*ABZ!$B34+(drdp!G34)*ABZ!$C34+(drdp!J34)*ABZ!$D34)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f>-SIN(Wellpath!$L35) / GField</f>
        <v>0</v>
      </c>
      <c r="D35" s="22">
        <f>TAN(Dip) * SIN(Wellpath!$L35) * SIN(Wellpath!$O35) / GField</f>
        <v>0</v>
      </c>
      <c r="E35" s="20">
        <f>Model!$W$9*((drdp!B35+drdp!K35)*ABZ!$B35+(drdp!E35+drdp!N35)*ABZ!$C35+(drdp!H35+drdp!Q35)*ABZ!$D35)</f>
        <v>0</v>
      </c>
      <c r="F35" s="20">
        <f>Model!$W$9*((drdp!C35+drdp!L35)*ABZ!$B35+(drdp!F35+drdp!O35)*ABZ!$C35+(drdp!I35+drdp!R35)*ABZ!$D35)</f>
        <v>0</v>
      </c>
      <c r="G35" s="20">
        <f>Model!$W$9*((drdp!D35+drdp!M35)*ABZ!$B35+(drdp!G35+drdp!P35)*ABZ!$C35+(drdp!J35+drdp!S35)*ABZ!$D35)</f>
        <v>0</v>
      </c>
      <c r="H35" s="18">
        <f>Model!$W$9*((drdp!B35)*ABZ!$B35+(drdp!E35)*ABZ!$C35+(drdp!H35)*ABZ!$D35)</f>
        <v>0</v>
      </c>
      <c r="I35" s="18">
        <f>Model!$W$9*((drdp!C35)*ABZ!$B35+(drdp!F35)*ABZ!$C35+(drdp!I35)*ABZ!$D35)</f>
        <v>0</v>
      </c>
      <c r="J35" s="18">
        <f>Model!$W$9*((drdp!D35)*ABZ!$B35+(drdp!G35)*ABZ!$C35+(drdp!J35)*ABZ!$D35)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f>-SIN(Wellpath!$L36) / GField</f>
        <v>0</v>
      </c>
      <c r="D36" s="22">
        <f>TAN(Dip) * SIN(Wellpath!$L36) * SIN(Wellpath!$O36) / GField</f>
        <v>0</v>
      </c>
      <c r="E36" s="20">
        <f>Model!$W$9*((drdp!B36+drdp!K36)*ABZ!$B36+(drdp!E36+drdp!N36)*ABZ!$C36+(drdp!H36+drdp!Q36)*ABZ!$D36)</f>
        <v>0</v>
      </c>
      <c r="F36" s="20">
        <f>Model!$W$9*((drdp!C36+drdp!L36)*ABZ!$B36+(drdp!F36+drdp!O36)*ABZ!$C36+(drdp!I36+drdp!R36)*ABZ!$D36)</f>
        <v>0</v>
      </c>
      <c r="G36" s="20">
        <f>Model!$W$9*((drdp!D36+drdp!M36)*ABZ!$B36+(drdp!G36+drdp!P36)*ABZ!$C36+(drdp!J36+drdp!S36)*ABZ!$D36)</f>
        <v>0</v>
      </c>
      <c r="H36" s="18">
        <f>Model!$W$9*((drdp!B36)*ABZ!$B36+(drdp!E36)*ABZ!$C36+(drdp!H36)*ABZ!$D36)</f>
        <v>0</v>
      </c>
      <c r="I36" s="18">
        <f>Model!$W$9*((drdp!C36)*ABZ!$B36+(drdp!F36)*ABZ!$C36+(drdp!I36)*ABZ!$D36)</f>
        <v>0</v>
      </c>
      <c r="J36" s="18">
        <f>Model!$W$9*((drdp!D36)*ABZ!$B36+(drdp!G36)*ABZ!$C36+(drdp!J36)*ABZ!$D36)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f>-SIN(Wellpath!$L37) / GField</f>
        <v>0</v>
      </c>
      <c r="D37" s="22">
        <f>TAN(Dip) * SIN(Wellpath!$L37) * SIN(Wellpath!$O37) / GField</f>
        <v>0</v>
      </c>
      <c r="E37" s="20">
        <f>Model!$W$9*((drdp!B37+drdp!K37)*ABZ!$B37+(drdp!E37+drdp!N37)*ABZ!$C37+(drdp!H37+drdp!Q37)*ABZ!$D37)</f>
        <v>0</v>
      </c>
      <c r="F37" s="20">
        <f>Model!$W$9*((drdp!C37+drdp!L37)*ABZ!$B37+(drdp!F37+drdp!O37)*ABZ!$C37+(drdp!I37+drdp!R37)*ABZ!$D37)</f>
        <v>0</v>
      </c>
      <c r="G37" s="20">
        <f>Model!$W$9*((drdp!D37+drdp!M37)*ABZ!$B37+(drdp!G37+drdp!P37)*ABZ!$C37+(drdp!J37+drdp!S37)*ABZ!$D37)</f>
        <v>0</v>
      </c>
      <c r="H37" s="18">
        <f>Model!$W$9*((drdp!B37)*ABZ!$B37+(drdp!E37)*ABZ!$C37+(drdp!H37)*ABZ!$D37)</f>
        <v>0</v>
      </c>
      <c r="I37" s="18">
        <f>Model!$W$9*((drdp!C37)*ABZ!$B37+(drdp!F37)*ABZ!$C37+(drdp!I37)*ABZ!$D37)</f>
        <v>0</v>
      </c>
      <c r="J37" s="18">
        <f>Model!$W$9*((drdp!D37)*ABZ!$B37+(drdp!G37)*ABZ!$C37+(drdp!J37)*ABZ!$D37)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f>-SIN(Wellpath!$L38) / GField</f>
        <v>0</v>
      </c>
      <c r="D38" s="22">
        <f>TAN(Dip) * SIN(Wellpath!$L38) * SIN(Wellpath!$O38) / GField</f>
        <v>0</v>
      </c>
      <c r="E38" s="20">
        <f>Model!$W$9*((drdp!B38+drdp!K38)*ABZ!$B38+(drdp!E38+drdp!N38)*ABZ!$C38+(drdp!H38+drdp!Q38)*ABZ!$D38)</f>
        <v>0</v>
      </c>
      <c r="F38" s="20">
        <f>Model!$W$9*((drdp!C38+drdp!L38)*ABZ!$B38+(drdp!F38+drdp!O38)*ABZ!$C38+(drdp!I38+drdp!R38)*ABZ!$D38)</f>
        <v>0</v>
      </c>
      <c r="G38" s="20">
        <f>Model!$W$9*((drdp!D38+drdp!M38)*ABZ!$B38+(drdp!G38+drdp!P38)*ABZ!$C38+(drdp!J38+drdp!S38)*ABZ!$D38)</f>
        <v>0</v>
      </c>
      <c r="H38" s="18">
        <f>Model!$W$9*((drdp!B38)*ABZ!$B38+(drdp!E38)*ABZ!$C38+(drdp!H38)*ABZ!$D38)</f>
        <v>0</v>
      </c>
      <c r="I38" s="18">
        <f>Model!$W$9*((drdp!C38)*ABZ!$B38+(drdp!F38)*ABZ!$C38+(drdp!I38)*ABZ!$D38)</f>
        <v>0</v>
      </c>
      <c r="J38" s="18">
        <f>Model!$W$9*((drdp!D38)*ABZ!$B38+(drdp!G38)*ABZ!$C38+(drdp!J38)*ABZ!$D38)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f>-SIN(Wellpath!$L39) / GField</f>
        <v>0</v>
      </c>
      <c r="D39" s="22">
        <f>TAN(Dip) * SIN(Wellpath!$L39) * SIN(Wellpath!$O39) / GField</f>
        <v>0</v>
      </c>
      <c r="E39" s="20">
        <f>Model!$W$9*((drdp!B39+drdp!K39)*ABZ!$B39+(drdp!E39+drdp!N39)*ABZ!$C39+(drdp!H39+drdp!Q39)*ABZ!$D39)</f>
        <v>0</v>
      </c>
      <c r="F39" s="20">
        <f>Model!$W$9*((drdp!C39+drdp!L39)*ABZ!$B39+(drdp!F39+drdp!O39)*ABZ!$C39+(drdp!I39+drdp!R39)*ABZ!$D39)</f>
        <v>0</v>
      </c>
      <c r="G39" s="20">
        <f>Model!$W$9*((drdp!D39+drdp!M39)*ABZ!$B39+(drdp!G39+drdp!P39)*ABZ!$C39+(drdp!J39+drdp!S39)*ABZ!$D39)</f>
        <v>0</v>
      </c>
      <c r="H39" s="18">
        <f>Model!$W$9*((drdp!B39)*ABZ!$B39+(drdp!E39)*ABZ!$C39+(drdp!H39)*ABZ!$D39)</f>
        <v>0</v>
      </c>
      <c r="I39" s="18">
        <f>Model!$W$9*((drdp!C39)*ABZ!$B39+(drdp!F39)*ABZ!$C39+(drdp!I39)*ABZ!$D39)</f>
        <v>0</v>
      </c>
      <c r="J39" s="18">
        <f>Model!$W$9*((drdp!D39)*ABZ!$B39+(drdp!G39)*ABZ!$C39+(drdp!J39)*ABZ!$D39)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f>-SIN(Wellpath!$L40) / GField</f>
        <v>0</v>
      </c>
      <c r="D40" s="22">
        <f>TAN(Dip) * SIN(Wellpath!$L40) * SIN(Wellpath!$O40) / GField</f>
        <v>0</v>
      </c>
      <c r="E40" s="20">
        <f>Model!$W$9*((drdp!B40+drdp!K40)*ABZ!$B40+(drdp!E40+drdp!N40)*ABZ!$C40+(drdp!H40+drdp!Q40)*ABZ!$D40)</f>
        <v>0</v>
      </c>
      <c r="F40" s="20">
        <f>Model!$W$9*((drdp!C40+drdp!L40)*ABZ!$B40+(drdp!F40+drdp!O40)*ABZ!$C40+(drdp!I40+drdp!R40)*ABZ!$D40)</f>
        <v>0</v>
      </c>
      <c r="G40" s="20">
        <f>Model!$W$9*((drdp!D40+drdp!M40)*ABZ!$B40+(drdp!G40+drdp!P40)*ABZ!$C40+(drdp!J40+drdp!S40)*ABZ!$D40)</f>
        <v>0</v>
      </c>
      <c r="H40" s="18">
        <f>Model!$W$9*((drdp!B40)*ABZ!$B40+(drdp!E40)*ABZ!$C40+(drdp!H40)*ABZ!$D40)</f>
        <v>0</v>
      </c>
      <c r="I40" s="18">
        <f>Model!$W$9*((drdp!C40)*ABZ!$B40+(drdp!F40)*ABZ!$C40+(drdp!I40)*ABZ!$D40)</f>
        <v>0</v>
      </c>
      <c r="J40" s="18">
        <f>Model!$W$9*((drdp!D40)*ABZ!$B40+(drdp!G40)*ABZ!$C40+(drdp!J40)*ABZ!$D40)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f>-SIN(Wellpath!$L41) / GField</f>
        <v>0</v>
      </c>
      <c r="D41" s="22">
        <f>TAN(Dip) * SIN(Wellpath!$L41) * SIN(Wellpath!$O41) / GField</f>
        <v>0</v>
      </c>
      <c r="E41" s="20">
        <f>Model!$W$9*((drdp!B41+drdp!K41)*ABZ!$B41+(drdp!E41+drdp!N41)*ABZ!$C41+(drdp!H41+drdp!Q41)*ABZ!$D41)</f>
        <v>0</v>
      </c>
      <c r="F41" s="20">
        <f>Model!$W$9*((drdp!C41+drdp!L41)*ABZ!$B41+(drdp!F41+drdp!O41)*ABZ!$C41+(drdp!I41+drdp!R41)*ABZ!$D41)</f>
        <v>0</v>
      </c>
      <c r="G41" s="20">
        <f>Model!$W$9*((drdp!D41+drdp!M41)*ABZ!$B41+(drdp!G41+drdp!P41)*ABZ!$C41+(drdp!J41+drdp!S41)*ABZ!$D41)</f>
        <v>0</v>
      </c>
      <c r="H41" s="18">
        <f>Model!$W$9*((drdp!B41)*ABZ!$B41+(drdp!E41)*ABZ!$C41+(drdp!H41)*ABZ!$D41)</f>
        <v>0</v>
      </c>
      <c r="I41" s="18">
        <f>Model!$W$9*((drdp!C41)*ABZ!$B41+(drdp!F41)*ABZ!$C41+(drdp!I41)*ABZ!$D41)</f>
        <v>0</v>
      </c>
      <c r="J41" s="18">
        <f>Model!$W$9*((drdp!D41)*ABZ!$B41+(drdp!G41)*ABZ!$C41+(drdp!J41)*ABZ!$D41)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f>-SIN(Wellpath!$L42) / GField</f>
        <v>0</v>
      </c>
      <c r="D42" s="22">
        <f>TAN(Dip) * SIN(Wellpath!$L42) * SIN(Wellpath!$O42) / GField</f>
        <v>0</v>
      </c>
      <c r="E42" s="20">
        <f>Model!$W$9*((drdp!B42+drdp!K42)*ABZ!$B42+(drdp!E42+drdp!N42)*ABZ!$C42+(drdp!H42+drdp!Q42)*ABZ!$D42)</f>
        <v>0</v>
      </c>
      <c r="F42" s="20">
        <f>Model!$W$9*((drdp!C42+drdp!L42)*ABZ!$B42+(drdp!F42+drdp!O42)*ABZ!$C42+(drdp!I42+drdp!R42)*ABZ!$D42)</f>
        <v>0</v>
      </c>
      <c r="G42" s="20">
        <f>Model!$W$9*((drdp!D42+drdp!M42)*ABZ!$B42+(drdp!G42+drdp!P42)*ABZ!$C42+(drdp!J42+drdp!S42)*ABZ!$D42)</f>
        <v>0</v>
      </c>
      <c r="H42" s="18">
        <f>Model!$W$9*((drdp!B42)*ABZ!$B42+(drdp!E42)*ABZ!$C42+(drdp!H42)*ABZ!$D42)</f>
        <v>0</v>
      </c>
      <c r="I42" s="18">
        <f>Model!$W$9*((drdp!C42)*ABZ!$B42+(drdp!F42)*ABZ!$C42+(drdp!I42)*ABZ!$D42)</f>
        <v>0</v>
      </c>
      <c r="J42" s="18">
        <f>Model!$W$9*((drdp!D42)*ABZ!$B42+(drdp!G42)*ABZ!$C42+(drdp!J42)*ABZ!$D42)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f>-SIN(Wellpath!$L43) / GField</f>
        <v>0</v>
      </c>
      <c r="D43" s="22">
        <f>TAN(Dip) * SIN(Wellpath!$L43) * SIN(Wellpath!$O43) / GField</f>
        <v>0</v>
      </c>
      <c r="E43" s="20">
        <f>Model!$W$9*((drdp!B43+drdp!K43)*ABZ!$B43+(drdp!E43+drdp!N43)*ABZ!$C43+(drdp!H43+drdp!Q43)*ABZ!$D43)</f>
        <v>0</v>
      </c>
      <c r="F43" s="20">
        <f>Model!$W$9*((drdp!C43+drdp!L43)*ABZ!$B43+(drdp!F43+drdp!O43)*ABZ!$C43+(drdp!I43+drdp!R43)*ABZ!$D43)</f>
        <v>0</v>
      </c>
      <c r="G43" s="20">
        <f>Model!$W$9*((drdp!D43+drdp!M43)*ABZ!$B43+(drdp!G43+drdp!P43)*ABZ!$C43+(drdp!J43+drdp!S43)*ABZ!$D43)</f>
        <v>0</v>
      </c>
      <c r="H43" s="18">
        <f>Model!$W$9*((drdp!B43)*ABZ!$B43+(drdp!E43)*ABZ!$C43+(drdp!H43)*ABZ!$D43)</f>
        <v>0</v>
      </c>
      <c r="I43" s="18">
        <f>Model!$W$9*((drdp!C43)*ABZ!$B43+(drdp!F43)*ABZ!$C43+(drdp!I43)*ABZ!$D43)</f>
        <v>0</v>
      </c>
      <c r="J43" s="18">
        <f>Model!$W$9*((drdp!D43)*ABZ!$B43+(drdp!G43)*ABZ!$C43+(drdp!J43)*ABZ!$D43)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f>-SIN(Wellpath!$L44) / GField</f>
        <v>-3.5587582612309986E-3</v>
      </c>
      <c r="D44" s="22">
        <f>TAN(Dip) * SIN(Wellpath!$L44) * SIN(Wellpath!$O44) / GField</f>
        <v>1.075149918286024E-2</v>
      </c>
      <c r="E44" s="20">
        <f>Model!$W$9*((drdp!B44+drdp!K44)*ABZ!$B44+(drdp!E44+drdp!N44)*ABZ!$C44+(drdp!H44+drdp!Q44)*ABZ!$D44)</f>
        <v>-1.5395398260044569E-4</v>
      </c>
      <c r="F44" s="20">
        <f>Model!$W$9*((drdp!C44+drdp!L44)*ABZ!$B44+(drdp!F44+drdp!O44)*ABZ!$C44+(drdp!I44+drdp!R44)*ABZ!$D44)</f>
        <v>-4.005945489029153E-4</v>
      </c>
      <c r="G44" s="20">
        <f>Model!$W$9*((drdp!D44+drdp!M44)*ABZ!$B44+(drdp!G44+drdp!P44)*ABZ!$C44+(drdp!J44+drdp!S44)*ABZ!$D44)</f>
        <v>1.4903864664339521E-5</v>
      </c>
      <c r="H44" s="32">
        <f>Model!$W$9*((drdp!B44)*ABZ!$B44+(drdp!E44)*ABZ!$C44+(drdp!H44)*ABZ!$D44)</f>
        <v>-7.6976991300222846E-5</v>
      </c>
      <c r="I44" s="32">
        <f>Model!$W$9*((drdp!C44)*ABZ!$B44+(drdp!F44)*ABZ!$C44+(drdp!I44)*ABZ!$D44)</f>
        <v>-2.0029727445145765E-4</v>
      </c>
      <c r="J44" s="32">
        <f>Model!$W$9*((drdp!D44)*ABZ!$B44+(drdp!G44)*ABZ!$C44+(drdp!J44)*ABZ!$D44)</f>
        <v>7.4519323321697604E-6</v>
      </c>
      <c r="K44" s="34">
        <f>SUM(E$3:E43)+H44</f>
        <v>-7.6976991300222846E-5</v>
      </c>
      <c r="L44" s="34">
        <f>SUM(F$3:F43)+I44</f>
        <v>-2.0029727445145765E-4</v>
      </c>
      <c r="M44" s="34">
        <f>SUM(G$3:G43)+J44</f>
        <v>7.4519323321697604E-6</v>
      </c>
      <c r="N44" s="35">
        <f t="shared" si="1"/>
        <v>5.9254571896345835E-9</v>
      </c>
      <c r="O44" s="35">
        <f t="shared" si="1"/>
        <v>4.0118998152682549E-8</v>
      </c>
      <c r="P44" s="35">
        <f t="shared" si="1"/>
        <v>5.5531295483237045E-11</v>
      </c>
      <c r="Q44" s="35">
        <f t="shared" si="2"/>
        <v>1.5418281552908204E-8</v>
      </c>
      <c r="R44" s="35">
        <f t="shared" si="3"/>
        <v>-5.7362733030328103E-10</v>
      </c>
      <c r="S44" s="35">
        <f t="shared" si="4"/>
        <v>-1.4926017355302974E-9</v>
      </c>
    </row>
    <row r="45" spans="1:19" x14ac:dyDescent="0.25">
      <c r="A45" s="26">
        <f>Wellpath!E45</f>
        <v>1260</v>
      </c>
      <c r="B45" s="22">
        <v>0</v>
      </c>
      <c r="C45" s="22">
        <f>-SIN(Wellpath!$L45) / GField</f>
        <v>-7.1131807237053745E-3</v>
      </c>
      <c r="D45" s="22">
        <f>TAN(Dip) * SIN(Wellpath!$L45) * SIN(Wellpath!$O45) / GField</f>
        <v>2.1489899320107659E-2</v>
      </c>
      <c r="E45" s="20">
        <f>Model!$W$9*((drdp!B45+drdp!K45)*ABZ!$B45+(drdp!E45+drdp!N45)*ABZ!$C45+(drdp!H45+drdp!Q45)*ABZ!$D45)</f>
        <v>-3.9414268496782367E-4</v>
      </c>
      <c r="F45" s="20">
        <f>Model!$W$9*((drdp!C45+drdp!L45)*ABZ!$B45+(drdp!F45+drdp!O45)*ABZ!$C45+(drdp!I45+drdp!R45)*ABZ!$D45)</f>
        <v>-7.7592994306639913E-4</v>
      </c>
      <c r="G45" s="20">
        <f>Model!$W$9*((drdp!D45+drdp!M45)*ABZ!$B45+(drdp!G45+drdp!P45)*ABZ!$C45+(drdp!J45+drdp!S45)*ABZ!$D45)</f>
        <v>5.9542848526844667E-5</v>
      </c>
      <c r="H45" s="18">
        <f>Model!$W$9*((drdp!B45)*ABZ!$B45+(drdp!E45)*ABZ!$C45+(drdp!H45)*ABZ!$D45)</f>
        <v>-1.9707134248391183E-4</v>
      </c>
      <c r="I45" s="18">
        <f>Model!$W$9*((drdp!C45)*ABZ!$B45+(drdp!F45)*ABZ!$C45+(drdp!I45)*ABZ!$D45)</f>
        <v>-3.8796497153319957E-4</v>
      </c>
      <c r="J45" s="18">
        <f>Model!$W$9*((drdp!D45)*ABZ!$B45+(drdp!G45)*ABZ!$C45+(drdp!J45)*ABZ!$D45)</f>
        <v>2.9771424263422334E-5</v>
      </c>
      <c r="K45" s="21">
        <f>SUM(E$3:E44)+H45</f>
        <v>-3.5102532508435753E-4</v>
      </c>
      <c r="L45" s="21">
        <f>SUM(F$3:F44)+I45</f>
        <v>-7.8855952043611487E-4</v>
      </c>
      <c r="M45" s="21">
        <f>SUM(G$3:G44)+J45</f>
        <v>4.4675288927761858E-5</v>
      </c>
      <c r="N45" s="19">
        <f t="shared" si="1"/>
        <v>1.2321877885057889E-7</v>
      </c>
      <c r="O45" s="19">
        <f t="shared" si="1"/>
        <v>6.2182611727043549E-7</v>
      </c>
      <c r="P45" s="19">
        <f t="shared" si="1"/>
        <v>1.9958814407790012E-9</v>
      </c>
      <c r="Q45" s="19">
        <f t="shared" si="2"/>
        <v>2.7680436200945229E-7</v>
      </c>
      <c r="R45" s="19">
        <f t="shared" si="3"/>
        <v>-1.5682157819105204E-8</v>
      </c>
      <c r="S45" s="19">
        <f t="shared" si="4"/>
        <v>-3.5229124412220764E-8</v>
      </c>
    </row>
    <row r="46" spans="1:19" x14ac:dyDescent="0.25">
      <c r="A46" s="26">
        <f>Wellpath!E46</f>
        <v>1290</v>
      </c>
      <c r="B46" s="22">
        <v>0</v>
      </c>
      <c r="C46" s="22">
        <f>-SIN(Wellpath!$L46) / GField</f>
        <v>-1.0658936871169408E-2</v>
      </c>
      <c r="D46" s="22">
        <f>TAN(Dip) * SIN(Wellpath!$L46) * SIN(Wellpath!$O46) / GField</f>
        <v>3.2202117325298749E-2</v>
      </c>
      <c r="E46" s="20">
        <f>Model!$W$9*((drdp!B46+drdp!K46)*ABZ!$B46+(drdp!E46+drdp!N46)*ABZ!$C46+(drdp!H46+drdp!Q46)*ABZ!$D46)</f>
        <v>-7.1939593188788398E-4</v>
      </c>
      <c r="F46" s="20">
        <f>Model!$W$9*((drdp!C46+drdp!L46)*ABZ!$B46+(drdp!F46+drdp!O46)*ABZ!$C46+(drdp!I46+drdp!R46)*ABZ!$D46)</f>
        <v>-1.1241775861786684E-3</v>
      </c>
      <c r="G46" s="20">
        <f>Model!$W$9*((drdp!D46+drdp!M46)*ABZ!$B46+(drdp!G46+drdp!P46)*ABZ!$C46+(drdp!J46+drdp!S46)*ABZ!$D46)</f>
        <v>1.3369947494523224E-4</v>
      </c>
      <c r="H46" s="18">
        <f>Model!$W$9*((drdp!B46)*ABZ!$B46+(drdp!E46)*ABZ!$C46+(drdp!H46)*ABZ!$D46)</f>
        <v>-3.5969796594394199E-4</v>
      </c>
      <c r="I46" s="18">
        <f>Model!$W$9*((drdp!C46)*ABZ!$B46+(drdp!F46)*ABZ!$C46+(drdp!I46)*ABZ!$D46)</f>
        <v>-5.620887930893342E-4</v>
      </c>
      <c r="J46" s="18">
        <f>Model!$W$9*((drdp!D46)*ABZ!$B46+(drdp!G46)*ABZ!$C46+(drdp!J46)*ABZ!$D46)</f>
        <v>6.684973747261612E-5</v>
      </c>
      <c r="K46" s="21">
        <f>SUM(E$3:E45)+H46</f>
        <v>-9.077946335122114E-4</v>
      </c>
      <c r="L46" s="21">
        <f>SUM(F$3:F45)+I46</f>
        <v>-1.7386132850586485E-3</v>
      </c>
      <c r="M46" s="21">
        <f>SUM(G$3:G45)+J46</f>
        <v>1.4129645066380029E-4</v>
      </c>
      <c r="N46" s="19">
        <f t="shared" si="1"/>
        <v>8.2409109663357024E-7</v>
      </c>
      <c r="O46" s="19">
        <f t="shared" si="1"/>
        <v>3.0227761549824254E-6</v>
      </c>
      <c r="P46" s="19">
        <f t="shared" si="1"/>
        <v>1.9964686970187749E-8</v>
      </c>
      <c r="Q46" s="19">
        <f t="shared" si="2"/>
        <v>1.5783038099292777E-6</v>
      </c>
      <c r="R46" s="19">
        <f t="shared" si="3"/>
        <v>-1.2826815964692085E-7</v>
      </c>
      <c r="S46" s="19">
        <f t="shared" si="4"/>
        <v>-2.4565988625571708E-7</v>
      </c>
    </row>
    <row r="47" spans="1:19" x14ac:dyDescent="0.25">
      <c r="A47" s="26">
        <f>Wellpath!E47</f>
        <v>1320</v>
      </c>
      <c r="B47" s="22">
        <v>0</v>
      </c>
      <c r="C47" s="22">
        <f>-SIN(Wellpath!$L47) / GField</f>
        <v>-1.4191706745939281E-2</v>
      </c>
      <c r="D47" s="22">
        <f>TAN(Dip) * SIN(Wellpath!$L47) * SIN(Wellpath!$O47) / GField</f>
        <v>4.2875102010884875E-2</v>
      </c>
      <c r="E47" s="20">
        <f>Model!$W$9*((drdp!B47+drdp!K47)*ABZ!$B47+(drdp!E47+drdp!N47)*ABZ!$C47+(drdp!H47+drdp!Q47)*ABZ!$D47)</f>
        <v>-1.1281291222359742E-3</v>
      </c>
      <c r="F47" s="20">
        <f>Model!$W$9*((drdp!C47+drdp!L47)*ABZ!$B47+(drdp!F47+drdp!O47)*ABZ!$C47+(drdp!I47+drdp!R47)*ABZ!$D47)</f>
        <v>-1.4436408507282113E-3</v>
      </c>
      <c r="G47" s="20">
        <f>Model!$W$9*((drdp!D47+drdp!M47)*ABZ!$B47+(drdp!G47+drdp!P47)*ABZ!$C47+(drdp!J47+drdp!S47)*ABZ!$D47)</f>
        <v>2.3701246028978991E-4</v>
      </c>
      <c r="H47" s="18">
        <f>Model!$W$9*((drdp!B47)*ABZ!$B47+(drdp!E47)*ABZ!$C47+(drdp!H47)*ABZ!$D47)</f>
        <v>-5.6406456111798712E-4</v>
      </c>
      <c r="I47" s="18">
        <f>Model!$W$9*((drdp!C47)*ABZ!$B47+(drdp!F47)*ABZ!$C47+(drdp!I47)*ABZ!$D47)</f>
        <v>-7.2182042536410567E-4</v>
      </c>
      <c r="J47" s="18">
        <f>Model!$W$9*((drdp!D47)*ABZ!$B47+(drdp!G47)*ABZ!$C47+(drdp!J47)*ABZ!$D47)</f>
        <v>1.1850623014489496E-4</v>
      </c>
      <c r="K47" s="21">
        <f>SUM(E$3:E46)+H47</f>
        <v>-1.8315571605741405E-3</v>
      </c>
      <c r="L47" s="21">
        <f>SUM(F$3:F46)+I47</f>
        <v>-3.0225225035120885E-3</v>
      </c>
      <c r="M47" s="21">
        <f>SUM(G$3:G46)+J47</f>
        <v>3.2665241828131136E-4</v>
      </c>
      <c r="N47" s="19">
        <f t="shared" si="1"/>
        <v>3.3546016324504081E-6</v>
      </c>
      <c r="O47" s="19">
        <f t="shared" si="1"/>
        <v>9.1356422842369836E-6</v>
      </c>
      <c r="P47" s="19">
        <f t="shared" si="1"/>
        <v>1.067018023690288E-7</v>
      </c>
      <c r="Q47" s="19">
        <f t="shared" si="2"/>
        <v>5.5359227343040436E-6</v>
      </c>
      <c r="R47" s="19">
        <f t="shared" si="3"/>
        <v>-5.9828257572199506E-7</v>
      </c>
      <c r="S47" s="19">
        <f t="shared" si="4"/>
        <v>-9.8731428508190713E-7</v>
      </c>
    </row>
    <row r="48" spans="1:19" x14ac:dyDescent="0.25">
      <c r="A48" s="26">
        <f>Wellpath!E48</f>
        <v>1350</v>
      </c>
      <c r="B48" s="22">
        <v>0</v>
      </c>
      <c r="C48" s="22">
        <f>-SIN(Wellpath!$L48) / GField</f>
        <v>-1.7707186212104067E-2</v>
      </c>
      <c r="D48" s="22">
        <f>TAN(Dip) * SIN(Wellpath!$L48) * SIN(Wellpath!$O48) / GField</f>
        <v>5.3495849989073918E-2</v>
      </c>
      <c r="E48" s="20">
        <f>Model!$W$9*((drdp!B48+drdp!K48)*ABZ!$B48+(drdp!E48+drdp!N48)*ABZ!$C48+(drdp!H48+drdp!Q48)*ABZ!$D48)</f>
        <v>-1.6183509489944351E-3</v>
      </c>
      <c r="F48" s="20">
        <f>Model!$W$9*((drdp!C48+drdp!L48)*ABZ!$B48+(drdp!F48+drdp!O48)*ABZ!$C48+(drdp!I48+drdp!R48)*ABZ!$D48)</f>
        <v>-1.7327633438024778E-3</v>
      </c>
      <c r="G48" s="20">
        <f>Model!$W$9*((drdp!D48+drdp!M48)*ABZ!$B48+(drdp!G48+drdp!P48)*ABZ!$C48+(drdp!J48+drdp!S48)*ABZ!$D48)</f>
        <v>3.6897847408090388E-4</v>
      </c>
      <c r="H48" s="18">
        <f>Model!$W$9*((drdp!B48)*ABZ!$B48+(drdp!E48)*ABZ!$C48+(drdp!H48)*ABZ!$D48)</f>
        <v>-8.0917547449721754E-4</v>
      </c>
      <c r="I48" s="18">
        <f>Model!$W$9*((drdp!C48)*ABZ!$B48+(drdp!F48)*ABZ!$C48+(drdp!I48)*ABZ!$D48)</f>
        <v>-8.6638167190123891E-4</v>
      </c>
      <c r="J48" s="18">
        <f>Model!$W$9*((drdp!D48)*ABZ!$B48+(drdp!G48)*ABZ!$C48+(drdp!J48)*ABZ!$D48)</f>
        <v>1.8448923704045194E-4</v>
      </c>
      <c r="K48" s="21">
        <f>SUM(E$3:E47)+H48</f>
        <v>-3.2047971961893453E-3</v>
      </c>
      <c r="L48" s="21">
        <f>SUM(F$3:F47)+I48</f>
        <v>-4.6107246007774331E-3</v>
      </c>
      <c r="M48" s="21">
        <f>SUM(G$3:G47)+J48</f>
        <v>6.2964788546665833E-4</v>
      </c>
      <c r="N48" s="19">
        <f t="shared" si="1"/>
        <v>1.027072506870309E-5</v>
      </c>
      <c r="O48" s="19">
        <f t="shared" si="1"/>
        <v>2.1258781344214219E-5</v>
      </c>
      <c r="P48" s="19">
        <f t="shared" si="1"/>
        <v>3.9645645967263406E-7</v>
      </c>
      <c r="Q48" s="19">
        <f t="shared" si="2"/>
        <v>1.4776437272972757E-5</v>
      </c>
      <c r="R48" s="19">
        <f t="shared" si="3"/>
        <v>-2.0178937779300968E-6</v>
      </c>
      <c r="S48" s="19">
        <f t="shared" si="4"/>
        <v>-2.9031329953486131E-6</v>
      </c>
    </row>
    <row r="49" spans="1:19" x14ac:dyDescent="0.25">
      <c r="A49" s="26">
        <f>Wellpath!E49</f>
        <v>1380</v>
      </c>
      <c r="B49" s="22">
        <v>0</v>
      </c>
      <c r="C49" s="22">
        <f>-SIN(Wellpath!$L49) / GField</f>
        <v>-2.1201092199452348E-2</v>
      </c>
      <c r="D49" s="22">
        <f>TAN(Dip) * SIN(Wellpath!$L49) * SIN(Wellpath!$O49) / GField</f>
        <v>6.4051421514455253E-2</v>
      </c>
      <c r="E49" s="20">
        <f>Model!$W$9*((drdp!B49+drdp!K49)*ABZ!$B49+(drdp!E49+drdp!N49)*ABZ!$C49+(drdp!H49+drdp!Q49)*ABZ!$D49)</f>
        <v>-2.1876731007002253E-3</v>
      </c>
      <c r="F49" s="20">
        <f>Model!$W$9*((drdp!C49+drdp!L49)*ABZ!$B49+(drdp!F49+drdp!O49)*ABZ!$C49+(drdp!I49+drdp!R49)*ABZ!$D49)</f>
        <v>-1.9901364896777012E-3</v>
      </c>
      <c r="G49" s="20">
        <f>Model!$W$9*((drdp!D49+drdp!M49)*ABZ!$B49+(drdp!G49+drdp!P49)*ABZ!$C49+(drdp!J49+drdp!S49)*ABZ!$D49)</f>
        <v>5.2895459116456152E-4</v>
      </c>
      <c r="H49" s="18">
        <f>Model!$W$9*((drdp!B49)*ABZ!$B49+(drdp!E49)*ABZ!$C49+(drdp!H49)*ABZ!$D49)</f>
        <v>-1.0938365503501126E-3</v>
      </c>
      <c r="I49" s="18">
        <f>Model!$W$9*((drdp!C49)*ABZ!$B49+(drdp!F49)*ABZ!$C49+(drdp!I49)*ABZ!$D49)</f>
        <v>-9.9506824483885058E-4</v>
      </c>
      <c r="J49" s="18">
        <f>Model!$W$9*((drdp!D49)*ABZ!$B49+(drdp!G49)*ABZ!$C49+(drdp!J49)*ABZ!$D49)</f>
        <v>2.6447729558228076E-4</v>
      </c>
      <c r="K49" s="21">
        <f>SUM(E$3:E48)+H49</f>
        <v>-5.1078092210366756E-3</v>
      </c>
      <c r="L49" s="21">
        <f>SUM(F$3:F48)+I49</f>
        <v>-6.4721745175175226E-3</v>
      </c>
      <c r="M49" s="21">
        <f>SUM(G$3:G48)+J49</f>
        <v>1.0786144180893911E-3</v>
      </c>
      <c r="N49" s="19">
        <f t="shared" si="1"/>
        <v>2.608971503850729E-5</v>
      </c>
      <c r="O49" s="19">
        <f t="shared" si="1"/>
        <v>4.1889042985203177E-5</v>
      </c>
      <c r="P49" s="19">
        <f t="shared" si="1"/>
        <v>1.1634090629103158E-6</v>
      </c>
      <c r="Q49" s="19">
        <f t="shared" si="2"/>
        <v>3.3058632680734599E-5</v>
      </c>
      <c r="R49" s="19">
        <f t="shared" si="3"/>
        <v>-5.5093566706601003E-6</v>
      </c>
      <c r="S49" s="19">
        <f t="shared" si="4"/>
        <v>-6.980980750985148E-6</v>
      </c>
    </row>
    <row r="50" spans="1:19" x14ac:dyDescent="0.25">
      <c r="A50" s="26">
        <f>Wellpath!E50</f>
        <v>1410</v>
      </c>
      <c r="B50" s="22">
        <v>0</v>
      </c>
      <c r="C50" s="22">
        <f>-SIN(Wellpath!$L50) / GField</f>
        <v>-2.466916792173349E-2</v>
      </c>
      <c r="D50" s="22">
        <f>TAN(Dip) * SIN(Wellpath!$L50) * SIN(Wellpath!$O50) / GField</f>
        <v>7.4528956249086356E-2</v>
      </c>
      <c r="E50" s="20">
        <f>Model!$W$9*((drdp!B50+drdp!K50)*ABZ!$B50+(drdp!E50+drdp!N50)*ABZ!$C50+(drdp!H50+drdp!Q50)*ABZ!$D50)</f>
        <v>-2.8333218970582963E-3</v>
      </c>
      <c r="F50" s="20">
        <f>Model!$W$9*((drdp!C50+drdp!L50)*ABZ!$B50+(drdp!F50+drdp!O50)*ABZ!$C50+(drdp!I50+drdp!R50)*ABZ!$D50)</f>
        <v>-2.2145063922582343E-3</v>
      </c>
      <c r="G50" s="20">
        <f>Model!$W$9*((drdp!D50+drdp!M50)*ABZ!$B50+(drdp!G50+drdp!P50)*ABZ!$C50+(drdp!J50+drdp!S50)*ABZ!$D50)</f>
        <v>7.1616142397907384E-4</v>
      </c>
      <c r="H50" s="18">
        <f>Model!$W$9*((drdp!B50)*ABZ!$B50+(drdp!E50)*ABZ!$C50+(drdp!H50)*ABZ!$D50)</f>
        <v>-1.4166609485291482E-3</v>
      </c>
      <c r="I50" s="18">
        <f>Model!$W$9*((drdp!C50)*ABZ!$B50+(drdp!F50)*ABZ!$C50+(drdp!I50)*ABZ!$D50)</f>
        <v>-1.1072531961291172E-3</v>
      </c>
      <c r="J50" s="18">
        <f>Model!$W$9*((drdp!D50)*ABZ!$B50+(drdp!G50)*ABZ!$C50+(drdp!J50)*ABZ!$D50)</f>
        <v>3.5808071198953692E-4</v>
      </c>
      <c r="K50" s="21">
        <f>SUM(E$3:E49)+H50</f>
        <v>-7.6183067199159359E-3</v>
      </c>
      <c r="L50" s="21">
        <f>SUM(F$3:F49)+I50</f>
        <v>-8.5744959584854903E-3</v>
      </c>
      <c r="M50" s="21">
        <f>SUM(G$3:G49)+J50</f>
        <v>1.7011724256612089E-3</v>
      </c>
      <c r="N50" s="19">
        <f t="shared" si="1"/>
        <v>5.8038597278716309E-5</v>
      </c>
      <c r="O50" s="19">
        <f t="shared" si="1"/>
        <v>7.3521980942084007E-5</v>
      </c>
      <c r="P50" s="19">
        <f t="shared" si="1"/>
        <v>2.8939876218300415E-6</v>
      </c>
      <c r="Q50" s="19">
        <f t="shared" si="2"/>
        <v>6.532314018042205E-5</v>
      </c>
      <c r="R50" s="19">
        <f t="shared" si="3"/>
        <v>-1.296005332215048E-5</v>
      </c>
      <c r="S50" s="19">
        <f t="shared" si="4"/>
        <v>-1.4586696088518995E-5</v>
      </c>
    </row>
    <row r="51" spans="1:19" x14ac:dyDescent="0.25">
      <c r="A51" s="26">
        <f>Wellpath!E51</f>
        <v>1440</v>
      </c>
      <c r="B51" s="22">
        <v>0</v>
      </c>
      <c r="C51" s="22">
        <f>-SIN(Wellpath!$L51) / GField</f>
        <v>-2.8107188062896013E-2</v>
      </c>
      <c r="D51" s="22">
        <f>TAN(Dip) * SIN(Wellpath!$L51) * SIN(Wellpath!$O51) / GField</f>
        <v>8.4915688930833566E-2</v>
      </c>
      <c r="E51" s="20">
        <f>Model!$W$9*((drdp!B51+drdp!K51)*ABZ!$B51+(drdp!E51+drdp!N51)*ABZ!$C51+(drdp!H51+drdp!Q51)*ABZ!$D51)</f>
        <v>-3.5521518020331807E-3</v>
      </c>
      <c r="F51" s="20">
        <f>Model!$W$9*((drdp!C51+drdp!L51)*ABZ!$B51+(drdp!F51+drdp!O51)*ABZ!$C51+(drdp!I51+drdp!R51)*ABZ!$D51)</f>
        <v>-2.4047799439322905E-3</v>
      </c>
      <c r="G51" s="20">
        <f>Model!$W$9*((drdp!D51+drdp!M51)*ABZ!$B51+(drdp!G51+drdp!P51)*ABZ!$C51+(drdp!J51+drdp!S51)*ABZ!$D51)</f>
        <v>9.2968691965293355E-4</v>
      </c>
      <c r="H51" s="18">
        <f>Model!$W$9*((drdp!B51)*ABZ!$B51+(drdp!E51)*ABZ!$C51+(drdp!H51)*ABZ!$D51)</f>
        <v>-1.7760759010165903E-3</v>
      </c>
      <c r="I51" s="18">
        <f>Model!$W$9*((drdp!C51)*ABZ!$B51+(drdp!F51)*ABZ!$C51+(drdp!I51)*ABZ!$D51)</f>
        <v>-1.2023899719661453E-3</v>
      </c>
      <c r="J51" s="18">
        <f>Model!$W$9*((drdp!D51)*ABZ!$B51+(drdp!G51)*ABZ!$C51+(drdp!J51)*ABZ!$D51)</f>
        <v>4.6484345982646677E-4</v>
      </c>
      <c r="K51" s="21">
        <f>SUM(E$3:E50)+H51</f>
        <v>-1.0811043569461675E-2</v>
      </c>
      <c r="L51" s="21">
        <f>SUM(F$3:F50)+I51</f>
        <v>-1.0884139126580752E-2</v>
      </c>
      <c r="M51" s="21">
        <f>SUM(G$3:G50)+J51</f>
        <v>2.5240965974772126E-3</v>
      </c>
      <c r="N51" s="19">
        <f t="shared" si="1"/>
        <v>1.1687866306079864E-4</v>
      </c>
      <c r="O51" s="19">
        <f t="shared" si="1"/>
        <v>1.1846448452676602E-4</v>
      </c>
      <c r="P51" s="19">
        <f t="shared" si="1"/>
        <v>6.3710636333960417E-6</v>
      </c>
      <c r="Q51" s="19">
        <f t="shared" si="2"/>
        <v>1.1766890231354705E-4</v>
      </c>
      <c r="R51" s="19">
        <f t="shared" si="3"/>
        <v>-2.7288118288856114E-5</v>
      </c>
      <c r="S51" s="19">
        <f t="shared" si="4"/>
        <v>-2.7472618535871079E-5</v>
      </c>
    </row>
    <row r="52" spans="1:19" x14ac:dyDescent="0.25">
      <c r="A52" s="26">
        <f>Wellpath!E52</f>
        <v>1470</v>
      </c>
      <c r="B52" s="22">
        <v>0</v>
      </c>
      <c r="C52" s="22">
        <f>-SIN(Wellpath!$L52) / GField</f>
        <v>-3.1510963924984314E-2</v>
      </c>
      <c r="D52" s="22">
        <f>TAN(Dip) * SIN(Wellpath!$L52) * SIN(Wellpath!$O52) / GField</f>
        <v>9.5198964925877719E-2</v>
      </c>
      <c r="E52" s="20">
        <f>Model!$W$9*((drdp!B52+drdp!K52)*ABZ!$B52+(drdp!E52+drdp!N52)*ABZ!$C52+(drdp!H52+drdp!Q52)*ABZ!$D52)</f>
        <v>-4.340660748584373E-3</v>
      </c>
      <c r="F52" s="20">
        <f>Model!$W$9*((drdp!C52+drdp!L52)*ABZ!$B52+(drdp!F52+drdp!O52)*ABZ!$C52+(drdp!I52+drdp!R52)*ABZ!$D52)</f>
        <v>-2.5600301510823433E-3</v>
      </c>
      <c r="G52" s="20">
        <f>Model!$W$9*((drdp!D52+drdp!M52)*ABZ!$B52+(drdp!G52+drdp!P52)*ABZ!$C52+(drdp!J52+drdp!S52)*ABZ!$D52)</f>
        <v>1.1684908034347258E-3</v>
      </c>
      <c r="H52" s="18">
        <f>Model!$W$9*((drdp!B52)*ABZ!$B52+(drdp!E52)*ABZ!$C52+(drdp!H52)*ABZ!$D52)</f>
        <v>-2.1703303742921865E-3</v>
      </c>
      <c r="I52" s="18">
        <f>Model!$W$9*((drdp!C52)*ABZ!$B52+(drdp!F52)*ABZ!$C52+(drdp!I52)*ABZ!$D52)</f>
        <v>-1.2800150755411716E-3</v>
      </c>
      <c r="J52" s="18">
        <f>Model!$W$9*((drdp!D52)*ABZ!$B52+(drdp!G52)*ABZ!$C52+(drdp!J52)*ABZ!$D52)</f>
        <v>5.8424540171736288E-4</v>
      </c>
      <c r="K52" s="21">
        <f>SUM(E$3:E51)+H52</f>
        <v>-1.4757449844770454E-2</v>
      </c>
      <c r="L52" s="21">
        <f>SUM(F$3:F51)+I52</f>
        <v>-1.336654417408807E-2</v>
      </c>
      <c r="M52" s="21">
        <f>SUM(G$3:G51)+J52</f>
        <v>3.5731854590210421E-3</v>
      </c>
      <c r="N52" s="19">
        <f t="shared" si="1"/>
        <v>2.177823259209155E-4</v>
      </c>
      <c r="O52" s="19">
        <f t="shared" si="1"/>
        <v>1.7866450315784773E-4</v>
      </c>
      <c r="P52" s="19">
        <f t="shared" si="1"/>
        <v>1.2767654324559416E-5</v>
      </c>
      <c r="Q52" s="19">
        <f t="shared" si="2"/>
        <v>1.972561052470134E-4</v>
      </c>
      <c r="R52" s="19">
        <f t="shared" si="3"/>
        <v>-5.273110519756612E-5</v>
      </c>
      <c r="S52" s="19">
        <f t="shared" si="4"/>
        <v>-4.7761141280213913E-5</v>
      </c>
    </row>
    <row r="53" spans="1:19" x14ac:dyDescent="0.25">
      <c r="A53" s="26">
        <f>Wellpath!E53</f>
        <v>1500</v>
      </c>
      <c r="B53" s="22">
        <v>0</v>
      </c>
      <c r="C53" s="22">
        <f>-SIN(Wellpath!$L53) / GField</f>
        <v>-3.4876348531421915E-2</v>
      </c>
      <c r="D53" s="22">
        <f>TAN(Dip) * SIN(Wellpath!$L53) * SIN(Wellpath!$O53) / GField</f>
        <v>0.10536625564643608</v>
      </c>
      <c r="E53" s="20">
        <f>Model!$W$9*((drdp!B53+drdp!K53)*ABZ!$B53+(drdp!E53+drdp!N53)*ABZ!$C53+(drdp!H53+drdp!Q53)*ABZ!$D53)</f>
        <v>-5.1950072003849159E-3</v>
      </c>
      <c r="F53" s="20">
        <f>Model!$W$9*((drdp!C53+drdp!L53)*ABZ!$B53+(drdp!F53+drdp!O53)*ABZ!$C53+(drdp!I53+drdp!R53)*ABZ!$D53)</f>
        <v>-2.6795006503048534E-3</v>
      </c>
      <c r="G53" s="20">
        <f>Model!$W$9*((drdp!D53+drdp!M53)*ABZ!$B53+(drdp!G53+drdp!P53)*ABZ!$C53+(drdp!J53+drdp!S53)*ABZ!$D53)</f>
        <v>1.431409646807148E-3</v>
      </c>
      <c r="H53" s="18">
        <f>Model!$W$9*((drdp!B53)*ABZ!$B53+(drdp!E53)*ABZ!$C53+(drdp!H53)*ABZ!$D53)</f>
        <v>-2.5975036001924579E-3</v>
      </c>
      <c r="I53" s="18">
        <f>Model!$W$9*((drdp!C53)*ABZ!$B53+(drdp!F53)*ABZ!$C53+(drdp!I53)*ABZ!$D53)</f>
        <v>-1.3397503251524267E-3</v>
      </c>
      <c r="J53" s="18">
        <f>Model!$W$9*((drdp!D53)*ABZ!$B53+(drdp!G53)*ABZ!$C53+(drdp!J53)*ABZ!$D53)</f>
        <v>7.1570482340357401E-4</v>
      </c>
      <c r="K53" s="21">
        <f>SUM(E$3:E52)+H53</f>
        <v>-1.9525283819255099E-2</v>
      </c>
      <c r="L53" s="21">
        <f>SUM(F$3:F52)+I53</f>
        <v>-1.5986309574781667E-2</v>
      </c>
      <c r="M53" s="21">
        <f>SUM(G$3:G52)+J53</f>
        <v>4.873135684141979E-3</v>
      </c>
      <c r="N53" s="19">
        <f t="shared" si="1"/>
        <v>3.8123670822246496E-4</v>
      </c>
      <c r="O53" s="19">
        <f t="shared" si="1"/>
        <v>2.5556209382075599E-4</v>
      </c>
      <c r="P53" s="19">
        <f t="shared" si="1"/>
        <v>2.3747451396057914E-5</v>
      </c>
      <c r="Q53" s="19">
        <f t="shared" si="2"/>
        <v>3.1213723167008734E-4</v>
      </c>
      <c r="R53" s="19">
        <f t="shared" si="3"/>
        <v>-9.5149357322612003E-5</v>
      </c>
      <c r="S53" s="19">
        <f t="shared" si="4"/>
        <v>-7.7903455646609123E-5</v>
      </c>
    </row>
    <row r="54" spans="1:19" x14ac:dyDescent="0.25">
      <c r="A54" s="26">
        <f>Wellpath!E54</f>
        <v>1530</v>
      </c>
      <c r="B54" s="22">
        <v>0</v>
      </c>
      <c r="C54" s="22">
        <f>-SIN(Wellpath!$L54) / GField</f>
        <v>-3.8199241679463633E-2</v>
      </c>
      <c r="D54" s="22">
        <f>TAN(Dip) * SIN(Wellpath!$L54) * SIN(Wellpath!$O54) / GField</f>
        <v>0.11540517381491672</v>
      </c>
      <c r="E54" s="20">
        <f>Model!$W$9*((drdp!B54+drdp!K54)*ABZ!$B54+(drdp!E54+drdp!N54)*ABZ!$C54+(drdp!H54+drdp!Q54)*ABZ!$D54)</f>
        <v>-6.1110288674002438E-3</v>
      </c>
      <c r="F54" s="20">
        <f>Model!$W$9*((drdp!C54+drdp!L54)*ABZ!$B54+(drdp!F54+drdp!O54)*ABZ!$C54+(drdp!I54+drdp!R54)*ABZ!$D54)</f>
        <v>-2.7626093933367422E-3</v>
      </c>
      <c r="G54" s="20">
        <f>Model!$W$9*((drdp!D54+drdp!M54)*ABZ!$B54+(drdp!G54+drdp!P54)*ABZ!$C54+(drdp!J54+drdp!S54)*ABZ!$D54)</f>
        <v>1.7171625355937993E-3</v>
      </c>
      <c r="H54" s="18">
        <f>Model!$W$9*((drdp!B54)*ABZ!$B54+(drdp!E54)*ABZ!$C54+(drdp!H54)*ABZ!$D54)</f>
        <v>-3.0555144337001219E-3</v>
      </c>
      <c r="I54" s="18">
        <f>Model!$W$9*((drdp!C54)*ABZ!$B54+(drdp!F54)*ABZ!$C54+(drdp!I54)*ABZ!$D54)</f>
        <v>-1.3813046966683711E-3</v>
      </c>
      <c r="J54" s="18">
        <f>Model!$W$9*((drdp!D54)*ABZ!$B54+(drdp!G54)*ABZ!$C54+(drdp!J54)*ABZ!$D54)</f>
        <v>8.5858126779689964E-4</v>
      </c>
      <c r="K54" s="21">
        <f>SUM(E$3:E53)+H54</f>
        <v>-2.5178301853147678E-2</v>
      </c>
      <c r="L54" s="21">
        <f>SUM(F$3:F53)+I54</f>
        <v>-1.8707364596602466E-2</v>
      </c>
      <c r="M54" s="21">
        <f>SUM(G$3:G53)+J54</f>
        <v>6.4474217753424535E-3</v>
      </c>
      <c r="N54" s="19">
        <f t="shared" si="1"/>
        <v>6.339468842082198E-4</v>
      </c>
      <c r="O54" s="19">
        <f t="shared" si="1"/>
        <v>3.4996549015021532E-4</v>
      </c>
      <c r="P54" s="19">
        <f t="shared" si="1"/>
        <v>4.1569247549160032E-5</v>
      </c>
      <c r="Q54" s="19">
        <f t="shared" si="2"/>
        <v>4.7101967269014511E-4</v>
      </c>
      <c r="R54" s="19">
        <f t="shared" si="3"/>
        <v>-1.6233513163412959E-4</v>
      </c>
      <c r="S54" s="19">
        <f t="shared" si="4"/>
        <v>-1.2061426985940523E-4</v>
      </c>
    </row>
    <row r="55" spans="1:19" x14ac:dyDescent="0.25">
      <c r="A55" s="26">
        <f>Wellpath!E55</f>
        <v>1560</v>
      </c>
      <c r="B55" s="22">
        <v>0</v>
      </c>
      <c r="C55" s="22">
        <f>-SIN(Wellpath!$L55) / GField</f>
        <v>-4.1475594935661032E-2</v>
      </c>
      <c r="D55" s="22">
        <f>TAN(Dip) * SIN(Wellpath!$L55) * SIN(Wellpath!$O55) / GField</f>
        <v>0.12530348855590812</v>
      </c>
      <c r="E55" s="20">
        <f>Model!$W$9*((drdp!B55+drdp!K55)*ABZ!$B55+(drdp!E55+drdp!N55)*ABZ!$C55+(drdp!H55+drdp!Q55)*ABZ!$D55)</f>
        <v>-7.0842629841468309E-3</v>
      </c>
      <c r="F55" s="20">
        <f>Model!$W$9*((drdp!C55+drdp!L55)*ABZ!$B55+(drdp!F55+drdp!O55)*ABZ!$C55+(drdp!I55+drdp!R55)*ABZ!$D55)</f>
        <v>-2.8089514827360214E-3</v>
      </c>
      <c r="G55" s="20">
        <f>Model!$W$9*((drdp!D55+drdp!M55)*ABZ!$B55+(drdp!G55+drdp!P55)*ABZ!$C55+(drdp!J55+drdp!S55)*ABZ!$D55)</f>
        <v>2.0243573104442914E-3</v>
      </c>
      <c r="H55" s="18">
        <f>Model!$W$9*((drdp!B55)*ABZ!$B55+(drdp!E55)*ABZ!$C55+(drdp!H55)*ABZ!$D55)</f>
        <v>-3.5421314920734154E-3</v>
      </c>
      <c r="I55" s="18">
        <f>Model!$W$9*((drdp!C55)*ABZ!$B55+(drdp!F55)*ABZ!$C55+(drdp!I55)*ABZ!$D55)</f>
        <v>-1.4044757413680107E-3</v>
      </c>
      <c r="J55" s="18">
        <f>Model!$W$9*((drdp!D55)*ABZ!$B55+(drdp!G55)*ABZ!$C55+(drdp!J55)*ABZ!$D55)</f>
        <v>1.0121786552221457E-3</v>
      </c>
      <c r="K55" s="21">
        <f>SUM(E$3:E54)+H55</f>
        <v>-3.1775947778921211E-2</v>
      </c>
      <c r="L55" s="21">
        <f>SUM(F$3:F54)+I55</f>
        <v>-2.1493145034638846E-2</v>
      </c>
      <c r="M55" s="21">
        <f>SUM(G$3:G54)+J55</f>
        <v>8.3181816983614997E-3</v>
      </c>
      <c r="N55" s="19">
        <f t="shared" si="1"/>
        <v>1.0097108572487278E-3</v>
      </c>
      <c r="O55" s="19">
        <f t="shared" si="1"/>
        <v>4.6195528348002044E-4</v>
      </c>
      <c r="P55" s="19">
        <f t="shared" si="1"/>
        <v>6.9192146766956198E-5</v>
      </c>
      <c r="Q55" s="19">
        <f t="shared" si="2"/>
        <v>6.8296505422546364E-4</v>
      </c>
      <c r="R55" s="19">
        <f t="shared" si="3"/>
        <v>-2.6431810726271318E-4</v>
      </c>
      <c r="S55" s="19">
        <f t="shared" si="4"/>
        <v>-1.7878388566736219E-4</v>
      </c>
    </row>
    <row r="56" spans="1:19" x14ac:dyDescent="0.25">
      <c r="A56" s="26">
        <f>Wellpath!E56</f>
        <v>1590</v>
      </c>
      <c r="B56" s="22">
        <v>0</v>
      </c>
      <c r="C56" s="22">
        <f>-SIN(Wellpath!$L56) / GField</f>
        <v>-4.4701416568254951E-2</v>
      </c>
      <c r="D56" s="22">
        <f>TAN(Dip) * SIN(Wellpath!$L56) * SIN(Wellpath!$O56) / GField</f>
        <v>0.13504914029761692</v>
      </c>
      <c r="E56" s="20">
        <f>Model!$W$9*((drdp!B56+drdp!K56)*ABZ!$B56+(drdp!E56+drdp!N56)*ABZ!$C56+(drdp!H56+drdp!Q56)*ABZ!$D56)</f>
        <v>-8.109968051837042E-3</v>
      </c>
      <c r="F56" s="20">
        <f>Model!$W$9*((drdp!C56+drdp!L56)*ABZ!$B56+(drdp!F56+drdp!O56)*ABZ!$C56+(drdp!I56+drdp!R56)*ABZ!$D56)</f>
        <v>-2.8183011445014243E-3</v>
      </c>
      <c r="G56" s="20">
        <f>Model!$W$9*((drdp!D56+drdp!M56)*ABZ!$B56+(drdp!G56+drdp!P56)*ABZ!$C56+(drdp!J56+drdp!S56)*ABZ!$D56)</f>
        <v>2.3514973492946628E-3</v>
      </c>
      <c r="H56" s="18">
        <f>Model!$W$9*((drdp!B56)*ABZ!$B56+(drdp!E56)*ABZ!$C56+(drdp!H56)*ABZ!$D56)</f>
        <v>-4.054984025918521E-3</v>
      </c>
      <c r="I56" s="18">
        <f>Model!$W$9*((drdp!C56)*ABZ!$B56+(drdp!F56)*ABZ!$C56+(drdp!I56)*ABZ!$D56)</f>
        <v>-1.4091505722507122E-3</v>
      </c>
      <c r="J56" s="18">
        <f>Model!$W$9*((drdp!D56)*ABZ!$B56+(drdp!G56)*ABZ!$C56+(drdp!J56)*ABZ!$D56)</f>
        <v>1.1757486746473314E-3</v>
      </c>
      <c r="K56" s="21">
        <f>SUM(E$3:E55)+H56</f>
        <v>-3.9373063296913154E-2</v>
      </c>
      <c r="L56" s="21">
        <f>SUM(F$3:F55)+I56</f>
        <v>-2.430677134825757E-2</v>
      </c>
      <c r="M56" s="21">
        <f>SUM(G$3:G55)+J56</f>
        <v>1.0506109028230976E-2</v>
      </c>
      <c r="N56" s="19">
        <f t="shared" si="1"/>
        <v>1.5502381133827296E-3</v>
      </c>
      <c r="O56" s="19">
        <f t="shared" si="1"/>
        <v>5.9081913337647514E-4</v>
      </c>
      <c r="P56" s="19">
        <f t="shared" si="1"/>
        <v>1.1037832691307642E-4</v>
      </c>
      <c r="Q56" s="19">
        <f t="shared" si="2"/>
        <v>9.5703204683854034E-4</v>
      </c>
      <c r="R56" s="19">
        <f t="shared" si="3"/>
        <v>-4.1365769577280894E-4</v>
      </c>
      <c r="S56" s="19">
        <f t="shared" si="4"/>
        <v>-2.5536958990907485E-4</v>
      </c>
    </row>
    <row r="57" spans="1:19" x14ac:dyDescent="0.25">
      <c r="A57" s="26">
        <f>Wellpath!E57</f>
        <v>1620</v>
      </c>
      <c r="B57" s="22">
        <v>0</v>
      </c>
      <c r="C57" s="22">
        <f>-SIN(Wellpath!$L57) / GField</f>
        <v>-4.7872776410485825E-2</v>
      </c>
      <c r="D57" s="22">
        <f>TAN(Dip) * SIN(Wellpath!$L57) * SIN(Wellpath!$O57) / GField</f>
        <v>0.14463025546459843</v>
      </c>
      <c r="E57" s="20">
        <f>Model!$W$9*((drdp!B57+drdp!K57)*ABZ!$B57+(drdp!E57+drdp!N57)*ABZ!$C57+(drdp!H57+drdp!Q57)*ABZ!$D57)</f>
        <v>-9.1831469384846039E-3</v>
      </c>
      <c r="F57" s="20">
        <f>Model!$W$9*((drdp!C57+drdp!L57)*ABZ!$B57+(drdp!F57+drdp!O57)*ABZ!$C57+(drdp!I57+drdp!R57)*ABZ!$D57)</f>
        <v>-2.7906128280206582E-3</v>
      </c>
      <c r="G57" s="20">
        <f>Model!$W$9*((drdp!D57+drdp!M57)*ABZ!$B57+(drdp!G57+drdp!P57)*ABZ!$C57+(drdp!J57+drdp!S57)*ABZ!$D57)</f>
        <v>2.6969888587596367E-3</v>
      </c>
      <c r="H57" s="18">
        <f>Model!$W$9*((drdp!B57)*ABZ!$B57+(drdp!E57)*ABZ!$C57+(drdp!H57)*ABZ!$D57)</f>
        <v>-4.591573469242302E-3</v>
      </c>
      <c r="I57" s="18">
        <f>Model!$W$9*((drdp!C57)*ABZ!$B57+(drdp!F57)*ABZ!$C57+(drdp!I57)*ABZ!$D57)</f>
        <v>-1.3953064140103291E-3</v>
      </c>
      <c r="J57" s="18">
        <f>Model!$W$9*((drdp!D57)*ABZ!$B57+(drdp!G57)*ABZ!$C57+(drdp!J57)*ABZ!$D57)</f>
        <v>1.3484944293798184E-3</v>
      </c>
      <c r="K57" s="21">
        <f>SUM(E$3:E56)+H57</f>
        <v>-4.8019620792073975E-2</v>
      </c>
      <c r="L57" s="21">
        <f>SUM(F$3:F56)+I57</f>
        <v>-2.7111228334518608E-2</v>
      </c>
      <c r="M57" s="21">
        <f>SUM(G$3:G56)+J57</f>
        <v>1.3030352132258127E-2</v>
      </c>
      <c r="N57" s="19">
        <f t="shared" si="1"/>
        <v>2.3058839810145833E-3</v>
      </c>
      <c r="O57" s="19">
        <f t="shared" si="1"/>
        <v>7.3501870180640459E-4</v>
      </c>
      <c r="P57" s="19">
        <f t="shared" si="1"/>
        <v>1.6979007669064389E-4</v>
      </c>
      <c r="Q57" s="19">
        <f t="shared" si="2"/>
        <v>1.301870903830915E-3</v>
      </c>
      <c r="R57" s="19">
        <f t="shared" si="3"/>
        <v>-6.2571256817822783E-4</v>
      </c>
      <c r="S57" s="19">
        <f t="shared" si="4"/>
        <v>-3.5326885193683147E-4</v>
      </c>
    </row>
    <row r="58" spans="1:19" x14ac:dyDescent="0.25">
      <c r="A58" s="26">
        <f>Wellpath!E58</f>
        <v>1650</v>
      </c>
      <c r="B58" s="22">
        <v>0</v>
      </c>
      <c r="C58" s="22">
        <f>-SIN(Wellpath!$L58) / GField</f>
        <v>-5.0985810648896408E-2</v>
      </c>
      <c r="D58" s="22">
        <f>TAN(Dip) * SIN(Wellpath!$L58) * SIN(Wellpath!$O58) / GField</f>
        <v>0.15403516094387926</v>
      </c>
      <c r="E58" s="20">
        <f>Model!$W$9*((drdp!B58+drdp!K58)*ABZ!$B58+(drdp!E58+drdp!N58)*ABZ!$C58+(drdp!H58+drdp!Q58)*ABZ!$D58)</f>
        <v>-1.0298571224429329E-2</v>
      </c>
      <c r="F58" s="20">
        <f>Model!$W$9*((drdp!C58+drdp!L58)*ABZ!$B58+(drdp!F58+drdp!O58)*ABZ!$C58+(drdp!I58+drdp!R58)*ABZ!$D58)</f>
        <v>-2.7260214279883955E-3</v>
      </c>
      <c r="G58" s="20">
        <f>Model!$W$9*((drdp!D58+drdp!M58)*ABZ!$B58+(drdp!G58+drdp!P58)*ABZ!$C58+(drdp!J58+drdp!S58)*ABZ!$D58)</f>
        <v>3.0591486389337842E-3</v>
      </c>
      <c r="H58" s="18">
        <f>Model!$W$9*((drdp!B58)*ABZ!$B58+(drdp!E58)*ABZ!$C58+(drdp!H58)*ABZ!$D58)</f>
        <v>-5.1492856122146644E-3</v>
      </c>
      <c r="I58" s="18">
        <f>Model!$W$9*((drdp!C58)*ABZ!$B58+(drdp!F58)*ABZ!$C58+(drdp!I58)*ABZ!$D58)</f>
        <v>-1.3630107139941978E-3</v>
      </c>
      <c r="J58" s="18">
        <f>Model!$W$9*((drdp!D58)*ABZ!$B58+(drdp!G58)*ABZ!$C58+(drdp!J58)*ABZ!$D58)</f>
        <v>1.5295743194668921E-3</v>
      </c>
      <c r="K58" s="21">
        <f>SUM(E$3:E57)+H58</f>
        <v>-5.7760479873530945E-2</v>
      </c>
      <c r="L58" s="21">
        <f>SUM(F$3:F57)+I58</f>
        <v>-2.9869545462523135E-2</v>
      </c>
      <c r="M58" s="21">
        <f>SUM(G$3:G57)+J58</f>
        <v>1.5908420881104838E-2</v>
      </c>
      <c r="N58" s="19">
        <f t="shared" si="1"/>
        <v>3.3362730352205733E-3</v>
      </c>
      <c r="O58" s="19">
        <f t="shared" si="1"/>
        <v>8.9218974613773639E-4</v>
      </c>
      <c r="P58" s="19">
        <f t="shared" si="1"/>
        <v>2.5307785493037242E-4</v>
      </c>
      <c r="Q58" s="19">
        <f t="shared" si="2"/>
        <v>1.7252792795195851E-3</v>
      </c>
      <c r="R58" s="19">
        <f t="shared" si="3"/>
        <v>-9.1887802412271547E-4</v>
      </c>
      <c r="S58" s="19">
        <f t="shared" si="4"/>
        <v>-4.751773007451133E-4</v>
      </c>
    </row>
    <row r="59" spans="1:19" x14ac:dyDescent="0.25">
      <c r="A59" s="26">
        <f>Wellpath!E59</f>
        <v>1680</v>
      </c>
      <c r="B59" s="22">
        <v>0</v>
      </c>
      <c r="C59" s="22">
        <f>-SIN(Wellpath!$L59) / GField</f>
        <v>-5.4036726530793382E-2</v>
      </c>
      <c r="D59" s="22">
        <f>TAN(Dip) * SIN(Wellpath!$L59) * SIN(Wellpath!$O59) / GField</f>
        <v>0.16325239830684762</v>
      </c>
      <c r="E59" s="20">
        <f>Model!$W$9*((drdp!B59+drdp!K59)*ABZ!$B59+(drdp!E59+drdp!N59)*ABZ!$C59+(drdp!H59+drdp!Q59)*ABZ!$D59)</f>
        <v>-1.1450806674672158E-2</v>
      </c>
      <c r="F59" s="20">
        <f>Model!$W$9*((drdp!C59+drdp!L59)*ABZ!$B59+(drdp!F59+drdp!O59)*ABZ!$C59+(drdp!I59+drdp!R59)*ABZ!$D59)</f>
        <v>-2.624841627212889E-3</v>
      </c>
      <c r="G59" s="20">
        <f>Model!$W$9*((drdp!D59+drdp!M59)*ABZ!$B59+(drdp!G59+drdp!P59)*ABZ!$C59+(drdp!J59+drdp!S59)*ABZ!$D59)</f>
        <v>3.4362122837722719E-3</v>
      </c>
      <c r="H59" s="18">
        <f>Model!$W$9*((drdp!B59)*ABZ!$B59+(drdp!E59)*ABZ!$C59+(drdp!H59)*ABZ!$D59)</f>
        <v>-5.7254033373360788E-3</v>
      </c>
      <c r="I59" s="18">
        <f>Model!$W$9*((drdp!C59)*ABZ!$B59+(drdp!F59)*ABZ!$C59+(drdp!I59)*ABZ!$D59)</f>
        <v>-1.3124208136064445E-3</v>
      </c>
      <c r="J59" s="18">
        <f>Model!$W$9*((drdp!D59)*ABZ!$B59+(drdp!G59)*ABZ!$C59+(drdp!J59)*ABZ!$D59)</f>
        <v>1.7181061418861359E-3</v>
      </c>
      <c r="K59" s="21">
        <f>SUM(E$3:E58)+H59</f>
        <v>-6.8635168823081696E-2</v>
      </c>
      <c r="L59" s="21">
        <f>SUM(F$3:F58)+I59</f>
        <v>-3.2544976990123778E-2</v>
      </c>
      <c r="M59" s="21">
        <f>SUM(G$3:G58)+J59</f>
        <v>1.9156101342457866E-2</v>
      </c>
      <c r="N59" s="19">
        <f t="shared" si="1"/>
        <v>4.710786399372926E-3</v>
      </c>
      <c r="O59" s="19">
        <f t="shared" si="1"/>
        <v>1.0591755272876863E-3</v>
      </c>
      <c r="P59" s="19">
        <f t="shared" si="1"/>
        <v>3.6695621864251603E-4</v>
      </c>
      <c r="Q59" s="19">
        <f t="shared" si="2"/>
        <v>2.2337299900604549E-3</v>
      </c>
      <c r="R59" s="19">
        <f t="shared" si="3"/>
        <v>-1.3147822496316576E-3</v>
      </c>
      <c r="S59" s="19">
        <f t="shared" si="4"/>
        <v>-6.2343487741077042E-4</v>
      </c>
    </row>
    <row r="60" spans="1:19" x14ac:dyDescent="0.25">
      <c r="A60" s="26">
        <f>Wellpath!E60</f>
        <v>1710</v>
      </c>
      <c r="B60" s="22">
        <v>0</v>
      </c>
      <c r="C60" s="22">
        <f>-SIN(Wellpath!$L60) / GField</f>
        <v>-5.7021806985132227E-2</v>
      </c>
      <c r="D60" s="22">
        <f>TAN(Dip) * SIN(Wellpath!$L60) * SIN(Wellpath!$O60) / GField</f>
        <v>0.17227073776958329</v>
      </c>
      <c r="E60" s="20">
        <f>Model!$W$9*((drdp!B60+drdp!K60)*ABZ!$B60+(drdp!E60+drdp!N60)*ABZ!$C60+(drdp!H60+drdp!Q60)*ABZ!$D60)</f>
        <v>-1.2634239713921813E-2</v>
      </c>
      <c r="F60" s="20">
        <f>Model!$W$9*((drdp!C60+drdp!L60)*ABZ!$B60+(drdp!F60+drdp!O60)*ABZ!$C60+(drdp!I60+drdp!R60)*ABZ!$D60)</f>
        <v>-2.4875663635129594E-3</v>
      </c>
      <c r="G60" s="20">
        <f>Model!$W$9*((drdp!D60+drdp!M60)*ABZ!$B60+(drdp!G60+drdp!P60)*ABZ!$C60+(drdp!J60+drdp!S60)*ABZ!$D60)</f>
        <v>3.826342777099753E-3</v>
      </c>
      <c r="H60" s="18">
        <f>Model!$W$9*((drdp!B60)*ABZ!$B60+(drdp!E60)*ABZ!$C60+(drdp!H60)*ABZ!$D60)</f>
        <v>-6.3171198569609063E-3</v>
      </c>
      <c r="I60" s="18">
        <f>Model!$W$9*((drdp!C60)*ABZ!$B60+(drdp!F60)*ABZ!$C60+(drdp!I60)*ABZ!$D60)</f>
        <v>-1.2437831817564797E-3</v>
      </c>
      <c r="J60" s="18">
        <f>Model!$W$9*((drdp!D60)*ABZ!$B60+(drdp!G60)*ABZ!$C60+(drdp!J60)*ABZ!$D60)</f>
        <v>1.9131713885498765E-3</v>
      </c>
      <c r="K60" s="21">
        <f>SUM(E$3:E59)+H60</f>
        <v>-8.0677692017378677E-2</v>
      </c>
      <c r="L60" s="21">
        <f>SUM(F$3:F59)+I60</f>
        <v>-3.5101180985486702E-2</v>
      </c>
      <c r="M60" s="21">
        <f>SUM(G$3:G59)+J60</f>
        <v>2.2787378872893879E-2</v>
      </c>
      <c r="N60" s="19">
        <f t="shared" si="1"/>
        <v>6.508889989251007E-3</v>
      </c>
      <c r="O60" s="19">
        <f t="shared" si="1"/>
        <v>1.2320929065758931E-3</v>
      </c>
      <c r="P60" s="19">
        <f t="shared" si="1"/>
        <v>5.1926463589681033E-4</v>
      </c>
      <c r="Q60" s="19">
        <f t="shared" si="2"/>
        <v>2.8318822689933649E-3</v>
      </c>
      <c r="R60" s="19">
        <f t="shared" si="3"/>
        <v>-1.8384331345906539E-3</v>
      </c>
      <c r="S60" s="19">
        <f t="shared" si="4"/>
        <v>-7.9986391000230403E-4</v>
      </c>
    </row>
    <row r="61" spans="1:19" x14ac:dyDescent="0.25">
      <c r="A61" s="26">
        <f>Wellpath!E61</f>
        <v>1740</v>
      </c>
      <c r="B61" s="22">
        <v>0</v>
      </c>
      <c r="C61" s="22">
        <f>-SIN(Wellpath!$L61) / GField</f>
        <v>-5.9937415151195689E-2</v>
      </c>
      <c r="D61" s="22">
        <f>TAN(Dip) * SIN(Wellpath!$L61) * SIN(Wellpath!$O61) / GField</f>
        <v>0.18107919187461957</v>
      </c>
      <c r="E61" s="20">
        <f>Model!$W$9*((drdp!B61+drdp!K61)*ABZ!$B61+(drdp!E61+drdp!N61)*ABZ!$C61+(drdp!H61+drdp!Q61)*ABZ!$D61)</f>
        <v>-1.3843104775369328E-2</v>
      </c>
      <c r="F61" s="20">
        <f>Model!$W$9*((drdp!C61+drdp!L61)*ABZ!$B61+(drdp!F61+drdp!O61)*ABZ!$C61+(drdp!I61+drdp!R61)*ABZ!$D61)</f>
        <v>-2.3148644281744922E-3</v>
      </c>
      <c r="G61" s="20">
        <f>Model!$W$9*((drdp!D61+drdp!M61)*ABZ!$B61+(drdp!G61+drdp!P61)*ABZ!$C61+(drdp!J61+drdp!S61)*ABZ!$D61)</f>
        <v>4.2276394423685108E-3</v>
      </c>
      <c r="H61" s="18">
        <f>Model!$W$9*((drdp!B61)*ABZ!$B61+(drdp!E61)*ABZ!$C61+(drdp!H61)*ABZ!$D61)</f>
        <v>-6.921552387684664E-3</v>
      </c>
      <c r="I61" s="18">
        <f>Model!$W$9*((drdp!C61)*ABZ!$B61+(drdp!F61)*ABZ!$C61+(drdp!I61)*ABZ!$D61)</f>
        <v>-1.1574322140872461E-3</v>
      </c>
      <c r="J61" s="18">
        <f>Model!$W$9*((drdp!D61)*ABZ!$B61+(drdp!G61)*ABZ!$C61+(drdp!J61)*ABZ!$D61)</f>
        <v>2.1138197211842554E-3</v>
      </c>
      <c r="K61" s="21">
        <f>SUM(E$3:E60)+H61</f>
        <v>-9.3916364262024252E-2</v>
      </c>
      <c r="L61" s="21">
        <f>SUM(F$3:F60)+I61</f>
        <v>-3.7502396381330433E-2</v>
      </c>
      <c r="M61" s="21">
        <f>SUM(G$3:G60)+J61</f>
        <v>2.6814369982628008E-2</v>
      </c>
      <c r="N61" s="19">
        <f t="shared" si="1"/>
        <v>8.8202834761972257E-3</v>
      </c>
      <c r="O61" s="19">
        <f t="shared" si="1"/>
        <v>1.4064297343424259E-3</v>
      </c>
      <c r="P61" s="19">
        <f t="shared" si="1"/>
        <v>7.1901043756526198E-4</v>
      </c>
      <c r="Q61" s="19">
        <f t="shared" si="2"/>
        <v>3.5220887192478493E-3</v>
      </c>
      <c r="R61" s="19">
        <f t="shared" si="3"/>
        <v>-2.5183081387451811E-3</v>
      </c>
      <c r="S61" s="19">
        <f t="shared" si="4"/>
        <v>-1.005603131804164E-3</v>
      </c>
    </row>
    <row r="62" spans="1:19" x14ac:dyDescent="0.25">
      <c r="A62" s="26">
        <f>Wellpath!E62</f>
        <v>1770</v>
      </c>
      <c r="B62" s="22">
        <v>0</v>
      </c>
      <c r="C62" s="22">
        <f>-SIN(Wellpath!$L62) / GField</f>
        <v>-6.2779998809548446E-2</v>
      </c>
      <c r="D62" s="22">
        <f>TAN(Dip) * SIN(Wellpath!$L62) * SIN(Wellpath!$O62) / GField</f>
        <v>0.18966702887746786</v>
      </c>
      <c r="E62" s="20">
        <f>Model!$W$9*((drdp!B62+drdp!K62)*ABZ!$B62+(drdp!E62+drdp!N62)*ABZ!$C62+(drdp!H62+drdp!Q62)*ABZ!$D62)</f>
        <v>-1.5071512389950035E-2</v>
      </c>
      <c r="F62" s="20">
        <f>Model!$W$9*((drdp!C62+drdp!L62)*ABZ!$B62+(drdp!F62+drdp!O62)*ABZ!$C62+(drdp!I62+drdp!R62)*ABZ!$D62)</f>
        <v>-2.107577207666517E-3</v>
      </c>
      <c r="G62" s="20">
        <f>Model!$W$9*((drdp!D62+drdp!M62)*ABZ!$B62+(drdp!G62+drdp!P62)*ABZ!$C62+(drdp!J62+drdp!S62)*ABZ!$D62)</f>
        <v>4.6381472025635601E-3</v>
      </c>
      <c r="H62" s="18">
        <f>Model!$W$9*((drdp!B62)*ABZ!$B62+(drdp!E62)*ABZ!$C62+(drdp!H62)*ABZ!$D62)</f>
        <v>-7.5357561949750173E-3</v>
      </c>
      <c r="I62" s="18">
        <f>Model!$W$9*((drdp!C62)*ABZ!$B62+(drdp!F62)*ABZ!$C62+(drdp!I62)*ABZ!$D62)</f>
        <v>-1.0537886038332585E-3</v>
      </c>
      <c r="J62" s="18">
        <f>Model!$W$9*((drdp!D62)*ABZ!$B62+(drdp!G62)*ABZ!$C62+(drdp!J62)*ABZ!$D62)</f>
        <v>2.3190736012817801E-3</v>
      </c>
      <c r="K62" s="21">
        <f>SUM(E$3:E61)+H62</f>
        <v>-0.10837367284468394</v>
      </c>
      <c r="L62" s="21">
        <f>SUM(F$3:F61)+I62</f>
        <v>-3.9713617199250942E-2</v>
      </c>
      <c r="M62" s="21">
        <f>SUM(G$3:G61)+J62</f>
        <v>3.1247263305094045E-2</v>
      </c>
      <c r="N62" s="19">
        <f t="shared" si="1"/>
        <v>1.1744852965846585E-2</v>
      </c>
      <c r="O62" s="19">
        <f t="shared" si="1"/>
        <v>1.5771713910486401E-3</v>
      </c>
      <c r="P62" s="19">
        <f t="shared" si="1"/>
        <v>9.7639146405787683E-4</v>
      </c>
      <c r="Q62" s="19">
        <f t="shared" si="2"/>
        <v>4.3039105578306352E-3</v>
      </c>
      <c r="R62" s="19">
        <f t="shared" si="3"/>
        <v>-3.3863806907179594E-3</v>
      </c>
      <c r="S62" s="19">
        <f t="shared" si="4"/>
        <v>-1.2409418534227057E-3</v>
      </c>
    </row>
    <row r="63" spans="1:19" x14ac:dyDescent="0.25">
      <c r="A63" s="26">
        <f>Wellpath!E63</f>
        <v>1800</v>
      </c>
      <c r="B63" s="22">
        <v>0</v>
      </c>
      <c r="C63" s="22">
        <f>-SIN(Wellpath!$L63) / GField</f>
        <v>-6.5546094709869246E-2</v>
      </c>
      <c r="D63" s="22">
        <f>TAN(Dip) * SIN(Wellpath!$L63) * SIN(Wellpath!$O63) / GField</f>
        <v>0.19802378582159502</v>
      </c>
      <c r="E63" s="20">
        <f>Model!$W$9*((drdp!B63+drdp!K63)*ABZ!$B63+(drdp!E63+drdp!N63)*ABZ!$C63+(drdp!H63+drdp!Q63)*ABZ!$D63)</f>
        <v>-1.6313477879244788E-2</v>
      </c>
      <c r="F63" s="20">
        <f>Model!$W$9*((drdp!C63+drdp!L63)*ABZ!$B63+(drdp!F63+drdp!O63)*ABZ!$C63+(drdp!I63+drdp!R63)*ABZ!$D63)</f>
        <v>-1.8667145844909116E-3</v>
      </c>
      <c r="G63" s="20">
        <f>Model!$W$9*((drdp!D63+drdp!M63)*ABZ!$B63+(drdp!G63+drdp!P63)*ABZ!$C63+(drdp!J63+drdp!S63)*ABZ!$D63)</f>
        <v>5.0558661051413245E-3</v>
      </c>
      <c r="H63" s="18">
        <f>Model!$W$9*((drdp!B63)*ABZ!$B63+(drdp!E63)*ABZ!$C63+(drdp!H63)*ABZ!$D63)</f>
        <v>-8.156738939622394E-3</v>
      </c>
      <c r="I63" s="18">
        <f>Model!$W$9*((drdp!C63)*ABZ!$B63+(drdp!F63)*ABZ!$C63+(drdp!I63)*ABZ!$D63)</f>
        <v>-9.3335729224545581E-4</v>
      </c>
      <c r="J63" s="18">
        <f>Model!$W$9*((drdp!D63)*ABZ!$B63+(drdp!G63)*ABZ!$C63+(drdp!J63)*ABZ!$D63)</f>
        <v>2.5279330525706622E-3</v>
      </c>
      <c r="K63" s="21">
        <f>SUM(E$3:E62)+H63</f>
        <v>-0.12406616797928136</v>
      </c>
      <c r="L63" s="21">
        <f>SUM(F$3:F62)+I63</f>
        <v>-4.1700763095329649E-2</v>
      </c>
      <c r="M63" s="21">
        <f>SUM(G$3:G62)+J63</f>
        <v>3.6094269958946483E-2</v>
      </c>
      <c r="N63" s="19">
        <f t="shared" si="1"/>
        <v>1.5392414037063259E-2</v>
      </c>
      <c r="O63" s="19">
        <f t="shared" si="1"/>
        <v>1.7389536427328072E-3</v>
      </c>
      <c r="P63" s="19">
        <f t="shared" si="1"/>
        <v>1.3027963238693065E-3</v>
      </c>
      <c r="Q63" s="19">
        <f t="shared" si="2"/>
        <v>5.1736538790493848E-3</v>
      </c>
      <c r="R63" s="19">
        <f t="shared" si="3"/>
        <v>-4.4780777598161835E-3</v>
      </c>
      <c r="S63" s="19">
        <f t="shared" si="4"/>
        <v>-1.5051586006569011E-3</v>
      </c>
    </row>
    <row r="64" spans="1:19" x14ac:dyDescent="0.25">
      <c r="A64" s="26">
        <f>Wellpath!E64</f>
        <v>1830</v>
      </c>
      <c r="B64" s="22">
        <v>0</v>
      </c>
      <c r="C64" s="22">
        <f>-SIN(Wellpath!$L64) / GField</f>
        <v>-6.8232332790387984E-2</v>
      </c>
      <c r="D64" s="22">
        <f>TAN(Dip) * SIN(Wellpath!$L64) * SIN(Wellpath!$O64) / GField</f>
        <v>0.20613928128592449</v>
      </c>
      <c r="E64" s="20">
        <f>Model!$W$9*((drdp!B64+drdp!K64)*ABZ!$B64+(drdp!E64+drdp!N64)*ABZ!$C64+(drdp!H64+drdp!Q64)*ABZ!$D64)</f>
        <v>-1.7562950512231695E-2</v>
      </c>
      <c r="F64" s="20">
        <f>Model!$W$9*((drdp!C64+drdp!L64)*ABZ!$B64+(drdp!F64+drdp!O64)*ABZ!$C64+(drdp!I64+drdp!R64)*ABZ!$D64)</f>
        <v>-1.5934500171363606E-3</v>
      </c>
      <c r="G64" s="20">
        <f>Model!$W$9*((drdp!D64+drdp!M64)*ABZ!$B64+(drdp!G64+drdp!P64)*ABZ!$C64+(drdp!J64+drdp!S64)*ABZ!$D64)</f>
        <v>5.4787610655974055E-3</v>
      </c>
      <c r="H64" s="18">
        <f>Model!$W$9*((drdp!B64)*ABZ!$B64+(drdp!E64)*ABZ!$C64+(drdp!H64)*ABZ!$D64)</f>
        <v>-8.7814752561158477E-3</v>
      </c>
      <c r="I64" s="18">
        <f>Model!$W$9*((drdp!C64)*ABZ!$B64+(drdp!F64)*ABZ!$C64+(drdp!I64)*ABZ!$D64)</f>
        <v>-7.9672500856818032E-4</v>
      </c>
      <c r="J64" s="18">
        <f>Model!$W$9*((drdp!D64)*ABZ!$B64+(drdp!G64)*ABZ!$C64+(drdp!J64)*ABZ!$D64)</f>
        <v>2.7393805327987028E-3</v>
      </c>
      <c r="K64" s="21">
        <f>SUM(E$3:E63)+H64</f>
        <v>-0.14100438217501959</v>
      </c>
      <c r="L64" s="21">
        <f>SUM(F$3:F63)+I64</f>
        <v>-4.3430845396143287E-2</v>
      </c>
      <c r="M64" s="21">
        <f>SUM(G$3:G63)+J64</f>
        <v>4.136158354431585E-2</v>
      </c>
      <c r="N64" s="19">
        <f t="shared" si="1"/>
        <v>1.9882235792558982E-2</v>
      </c>
      <c r="O64" s="19">
        <f t="shared" si="1"/>
        <v>1.8862383318237006E-3</v>
      </c>
      <c r="P64" s="19">
        <f t="shared" si="1"/>
        <v>1.7107805932934197E-3</v>
      </c>
      <c r="Q64" s="19">
        <f t="shared" si="2"/>
        <v>6.1239395224219782E-3</v>
      </c>
      <c r="R64" s="19">
        <f t="shared" si="3"/>
        <v>-5.8321645334467138E-3</v>
      </c>
      <c r="S64" s="19">
        <f t="shared" si="4"/>
        <v>-1.7963685402528459E-3</v>
      </c>
    </row>
    <row r="65" spans="1:19" x14ac:dyDescent="0.25">
      <c r="A65" s="26">
        <f>Wellpath!E65</f>
        <v>1860</v>
      </c>
      <c r="B65" s="22">
        <v>0</v>
      </c>
      <c r="C65" s="22">
        <f>-SIN(Wellpath!$L65) / GField</f>
        <v>-7.0835440283786744E-2</v>
      </c>
      <c r="D65" s="22">
        <f>TAN(Dip) * SIN(Wellpath!$L65) * SIN(Wellpath!$O65) / GField</f>
        <v>0.21400362778932908</v>
      </c>
      <c r="E65" s="20">
        <f>Model!$W$9*((drdp!B65+drdp!K65)*ABZ!$B65+(drdp!E65+drdp!N65)*ABZ!$C65+(drdp!H65+drdp!Q65)*ABZ!$D65)</f>
        <v>-1.8813842983839375E-2</v>
      </c>
      <c r="F65" s="20">
        <f>Model!$W$9*((drdp!C65+drdp!L65)*ABZ!$B65+(drdp!F65+drdp!O65)*ABZ!$C65+(drdp!I65+drdp!R65)*ABZ!$D65)</f>
        <v>-1.289114823106555E-3</v>
      </c>
      <c r="G65" s="20">
        <f>Model!$W$9*((drdp!D65+drdp!M65)*ABZ!$B65+(drdp!G65+drdp!P65)*ABZ!$C65+(drdp!J65+drdp!S65)*ABZ!$D65)</f>
        <v>5.9047717821937096E-3</v>
      </c>
      <c r="H65" s="18">
        <f>Model!$W$9*((drdp!B65)*ABZ!$B65+(drdp!E65)*ABZ!$C65+(drdp!H65)*ABZ!$D65)</f>
        <v>-9.4069214919196877E-3</v>
      </c>
      <c r="I65" s="18">
        <f>Model!$W$9*((drdp!C65)*ABZ!$B65+(drdp!F65)*ABZ!$C65+(drdp!I65)*ABZ!$D65)</f>
        <v>-6.4455741155327749E-4</v>
      </c>
      <c r="J65" s="18">
        <f>Model!$W$9*((drdp!D65)*ABZ!$B65+(drdp!G65)*ABZ!$C65+(drdp!J65)*ABZ!$D65)</f>
        <v>2.9523858910968548E-3</v>
      </c>
      <c r="K65" s="21">
        <f>SUM(E$3:E64)+H65</f>
        <v>-0.15919277892305514</v>
      </c>
      <c r="L65" s="21">
        <f>SUM(F$3:F64)+I65</f>
        <v>-4.4872127816264741E-2</v>
      </c>
      <c r="M65" s="21">
        <f>SUM(G$3:G64)+J65</f>
        <v>4.7053349968211415E-2</v>
      </c>
      <c r="N65" s="19">
        <f t="shared" si="1"/>
        <v>2.5342340861244709E-2</v>
      </c>
      <c r="O65" s="19">
        <f t="shared" si="1"/>
        <v>2.0135078547591999E-3</v>
      </c>
      <c r="P65" s="19">
        <f t="shared" si="1"/>
        <v>2.2140177432309811E-3</v>
      </c>
      <c r="Q65" s="19">
        <f t="shared" si="2"/>
        <v>7.1433187232617058E-3</v>
      </c>
      <c r="R65" s="19">
        <f t="shared" si="3"/>
        <v>-7.4905535390786234E-3</v>
      </c>
      <c r="S65" s="19">
        <f t="shared" si="4"/>
        <v>-2.111383933957019E-3</v>
      </c>
    </row>
    <row r="66" spans="1:19" x14ac:dyDescent="0.25">
      <c r="A66" s="26">
        <f>Wellpath!E66</f>
        <v>1890</v>
      </c>
      <c r="B66" s="22">
        <v>0</v>
      </c>
      <c r="C66" s="22">
        <f>-SIN(Wellpath!$L66) / GField</f>
        <v>-7.3352245704562835E-2</v>
      </c>
      <c r="D66" s="22">
        <f>TAN(Dip) * SIN(Wellpath!$L66) * SIN(Wellpath!$O66) / GField</f>
        <v>0.2216072438370042</v>
      </c>
      <c r="E66" s="20">
        <f>Model!$W$9*((drdp!B66+drdp!K66)*ABZ!$B66+(drdp!E66+drdp!N66)*ABZ!$C66+(drdp!H66+drdp!Q66)*ABZ!$D66)</f>
        <v>-2.0060061071685436E-2</v>
      </c>
      <c r="F66" s="20">
        <f>Model!$W$9*((drdp!C66+drdp!L66)*ABZ!$B66+(drdp!F66+drdp!O66)*ABZ!$C66+(drdp!I66+drdp!R66)*ABZ!$D66)</f>
        <v>-9.5519169287514494E-4</v>
      </c>
      <c r="G66" s="20">
        <f>Model!$W$9*((drdp!D66+drdp!M66)*ABZ!$B66+(drdp!G66+drdp!P66)*ABZ!$C66+(drdp!J66+drdp!S66)*ABZ!$D66)</f>
        <v>6.3318227735414279E-3</v>
      </c>
      <c r="H66" s="18">
        <f>Model!$W$9*((drdp!B66)*ABZ!$B66+(drdp!E66)*ABZ!$C66+(drdp!H66)*ABZ!$D66)</f>
        <v>-1.0030030535842718E-2</v>
      </c>
      <c r="I66" s="18">
        <f>Model!$W$9*((drdp!C66)*ABZ!$B66+(drdp!F66)*ABZ!$C66+(drdp!I66)*ABZ!$D66)</f>
        <v>-4.7759584643757247E-4</v>
      </c>
      <c r="J66" s="18">
        <f>Model!$W$9*((drdp!D66)*ABZ!$B66+(drdp!G66)*ABZ!$C66+(drdp!J66)*ABZ!$D66)</f>
        <v>3.165911386770714E-3</v>
      </c>
      <c r="K66" s="21">
        <f>SUM(E$3:E65)+H66</f>
        <v>-0.17862973095081755</v>
      </c>
      <c r="L66" s="21">
        <f>SUM(F$3:F65)+I66</f>
        <v>-4.5994281074255593E-2</v>
      </c>
      <c r="M66" s="21">
        <f>SUM(G$3:G65)+J66</f>
        <v>5.3171647246078979E-2</v>
      </c>
      <c r="N66" s="19">
        <f t="shared" si="1"/>
        <v>3.1908580779561463E-2</v>
      </c>
      <c r="O66" s="19">
        <f t="shared" si="1"/>
        <v>2.1154738915376264E-3</v>
      </c>
      <c r="P66" s="19">
        <f t="shared" si="1"/>
        <v>2.8272240708614583E-3</v>
      </c>
      <c r="Q66" s="19">
        <f t="shared" si="2"/>
        <v>8.215946053570556E-3</v>
      </c>
      <c r="R66" s="19">
        <f t="shared" si="3"/>
        <v>-9.4980370417788677E-3</v>
      </c>
      <c r="S66" s="19">
        <f t="shared" si="4"/>
        <v>-2.4455916886173251E-3</v>
      </c>
    </row>
    <row r="67" spans="1:19" x14ac:dyDescent="0.25">
      <c r="A67" s="26">
        <f>Wellpath!E67</f>
        <v>1920</v>
      </c>
      <c r="B67" s="22">
        <v>0</v>
      </c>
      <c r="C67" s="22">
        <f>-SIN(Wellpath!$L67) / GField</f>
        <v>-7.5779682712995192E-2</v>
      </c>
      <c r="D67" s="22">
        <f>TAN(Dip) * SIN(Wellpath!$L67) * SIN(Wellpath!$O67) / GField</f>
        <v>0.228940865594043</v>
      </c>
      <c r="E67" s="20">
        <f>Model!$W$9*((drdp!B67+drdp!K67)*ABZ!$B67+(drdp!E67+drdp!N67)*ABZ!$C67+(drdp!H67+drdp!Q67)*ABZ!$D67)</f>
        <v>-2.1295533326515306E-2</v>
      </c>
      <c r="F67" s="20">
        <f>Model!$W$9*((drdp!C67+drdp!L67)*ABZ!$B67+(drdp!F67+drdp!O67)*ABZ!$C67+(drdp!I67+drdp!R67)*ABZ!$D67)</f>
        <v>-5.9330746636677924E-4</v>
      </c>
      <c r="G67" s="20">
        <f>Model!$W$9*((drdp!D67+drdp!M67)*ABZ!$B67+(drdp!G67+drdp!P67)*ABZ!$C67+(drdp!J67+drdp!S67)*ABZ!$D67)</f>
        <v>6.7578334901377346E-3</v>
      </c>
      <c r="H67" s="18">
        <f>Model!$W$9*((drdp!B67)*ABZ!$B67+(drdp!E67)*ABZ!$C67+(drdp!H67)*ABZ!$D67)</f>
        <v>-1.0647766663257653E-2</v>
      </c>
      <c r="I67" s="18">
        <f>Model!$W$9*((drdp!C67)*ABZ!$B67+(drdp!F67)*ABZ!$C67+(drdp!I67)*ABZ!$D67)</f>
        <v>-2.9665373318338962E-4</v>
      </c>
      <c r="J67" s="18">
        <f>Model!$W$9*((drdp!D67)*ABZ!$B67+(drdp!G67)*ABZ!$C67+(drdp!J67)*ABZ!$D67)</f>
        <v>3.3789167450688673E-3</v>
      </c>
      <c r="K67" s="21">
        <f>SUM(E$3:E66)+H67</f>
        <v>-0.1993075281499179</v>
      </c>
      <c r="L67" s="21">
        <f>SUM(F$3:F66)+I67</f>
        <v>-4.676853065387656E-2</v>
      </c>
      <c r="M67" s="21">
        <f>SUM(G$3:G66)+J67</f>
        <v>5.9716475377918563E-2</v>
      </c>
      <c r="N67" s="19">
        <f t="shared" si="1"/>
        <v>3.9723490777230315E-2</v>
      </c>
      <c r="O67" s="19">
        <f t="shared" si="1"/>
        <v>2.1872954595225915E-3</v>
      </c>
      <c r="P67" s="19">
        <f t="shared" si="1"/>
        <v>3.5660574315615539E-3</v>
      </c>
      <c r="Q67" s="19">
        <f t="shared" si="2"/>
        <v>9.321320239827801E-3</v>
      </c>
      <c r="R67" s="19">
        <f t="shared" si="3"/>
        <v>-1.1901943097398383E-2</v>
      </c>
      <c r="S67" s="19">
        <f t="shared" si="4"/>
        <v>-2.7928518092536492E-3</v>
      </c>
    </row>
    <row r="68" spans="1:19" x14ac:dyDescent="0.25">
      <c r="A68" s="26">
        <f>Wellpath!E68</f>
        <v>1950</v>
      </c>
      <c r="B68" s="22">
        <v>0</v>
      </c>
      <c r="C68" s="22">
        <f>-SIN(Wellpath!$L68) / GField</f>
        <v>-7.8114793851007031E-2</v>
      </c>
      <c r="D68" s="22">
        <f>TAN(Dip) * SIN(Wellpath!$L68) * SIN(Wellpath!$O68) / GField</f>
        <v>0.23599555817199228</v>
      </c>
      <c r="E68" s="20">
        <f>Model!$W$9*((drdp!B68+drdp!K68)*ABZ!$B68+(drdp!E68+drdp!N68)*ABZ!$C68+(drdp!H68+drdp!Q68)*ABZ!$D68)</f>
        <v>-2.251424065169266E-2</v>
      </c>
      <c r="F68" s="20">
        <f>Model!$W$9*((drdp!C68+drdp!L68)*ABZ!$B68+(drdp!F68+drdp!O68)*ABZ!$C68+(drdp!I68+drdp!R68)*ABZ!$D68)</f>
        <v>-2.0522520715653592E-4</v>
      </c>
      <c r="G68" s="20">
        <f>Model!$W$9*((drdp!D68+drdp!M68)*ABZ!$B68+(drdp!G68+drdp!P68)*ABZ!$C68+(drdp!J68+drdp!S68)*ABZ!$D68)</f>
        <v>7.1807284505938131E-3</v>
      </c>
      <c r="H68" s="18">
        <f>Model!$W$9*((drdp!B68)*ABZ!$B68+(drdp!E68)*ABZ!$C68+(drdp!H68)*ABZ!$D68)</f>
        <v>-1.125712032584633E-2</v>
      </c>
      <c r="I68" s="18">
        <f>Model!$W$9*((drdp!C68)*ABZ!$B68+(drdp!F68)*ABZ!$C68+(drdp!I68)*ABZ!$D68)</f>
        <v>-1.0261260357826796E-4</v>
      </c>
      <c r="J68" s="18">
        <f>Model!$W$9*((drdp!D68)*ABZ!$B68+(drdp!G68)*ABZ!$C68+(drdp!J68)*ABZ!$D68)</f>
        <v>3.5903642252969065E-3</v>
      </c>
      <c r="K68" s="21">
        <f>SUM(E$3:E67)+H68</f>
        <v>-0.22121241513902187</v>
      </c>
      <c r="L68" s="21">
        <f>SUM(F$3:F67)+I68</f>
        <v>-4.7167796990638215E-2</v>
      </c>
      <c r="M68" s="21">
        <f>SUM(G$3:G67)+J68</f>
        <v>6.6685756348284331E-2</v>
      </c>
      <c r="N68" s="19">
        <f t="shared" ref="N68:P131" si="5">K68^2</f>
        <v>4.8934932611638955E-2</v>
      </c>
      <c r="O68" s="19">
        <f t="shared" si="5"/>
        <v>2.2248010729500594E-3</v>
      </c>
      <c r="P68" s="19">
        <f t="shared" si="5"/>
        <v>4.4469900997427441E-3</v>
      </c>
      <c r="Q68" s="19">
        <f t="shared" ref="Q68:Q131" si="6">K68*L68</f>
        <v>1.0434102289086167E-2</v>
      </c>
      <c r="R68" s="19">
        <f t="shared" ref="R68:R131" si="7">K68*M68</f>
        <v>-1.4751717217176337E-2</v>
      </c>
      <c r="S68" s="19">
        <f t="shared" ref="S68:S131" si="8">L68*M68</f>
        <v>-3.1454202176030388E-3</v>
      </c>
    </row>
    <row r="69" spans="1:19" x14ac:dyDescent="0.25">
      <c r="A69" s="26">
        <f>Wellpath!E69</f>
        <v>1980</v>
      </c>
      <c r="B69" s="22">
        <v>0</v>
      </c>
      <c r="C69" s="22">
        <f>-SIN(Wellpath!$L69) / GField</f>
        <v>-8.0354734145372989E-2</v>
      </c>
      <c r="D69" s="22">
        <f>TAN(Dip) * SIN(Wellpath!$L69) * SIN(Wellpath!$O69) / GField</f>
        <v>0.24276272651463807</v>
      </c>
      <c r="E69" s="20">
        <f>Model!$W$9*((drdp!B69+drdp!K69)*ABZ!$B69+(drdp!E69+drdp!N69)*ABZ!$C69+(drdp!H69+drdp!Q69)*ABZ!$D69)</f>
        <v>-2.3710245627633308E-2</v>
      </c>
      <c r="F69" s="20">
        <f>Model!$W$9*((drdp!C69+drdp!L69)*ABZ!$B69+(drdp!F69+drdp!O69)*ABZ!$C69+(drdp!I69+drdp!R69)*ABZ!$D69)</f>
        <v>2.0716438699861417E-4</v>
      </c>
      <c r="G69" s="20">
        <f>Model!$W$9*((drdp!D69+drdp!M69)*ABZ!$B69+(drdp!G69+drdp!P69)*ABZ!$C69+(drdp!J69+drdp!S69)*ABZ!$D69)</f>
        <v>7.59844735317158E-3</v>
      </c>
      <c r="H69" s="18">
        <f>Model!$W$9*((drdp!B69)*ABZ!$B69+(drdp!E69)*ABZ!$C69+(drdp!H69)*ABZ!$D69)</f>
        <v>-1.1855122813816654E-2</v>
      </c>
      <c r="I69" s="18">
        <f>Model!$W$9*((drdp!C69)*ABZ!$B69+(drdp!F69)*ABZ!$C69+(drdp!I69)*ABZ!$D69)</f>
        <v>1.0358219349930708E-4</v>
      </c>
      <c r="J69" s="18">
        <f>Model!$W$9*((drdp!D69)*ABZ!$B69+(drdp!G69)*ABZ!$C69+(drdp!J69)*ABZ!$D69)</f>
        <v>3.79922367658579E-3</v>
      </c>
      <c r="K69" s="21">
        <f>SUM(E$3:E68)+H69</f>
        <v>-0.24432465827868485</v>
      </c>
      <c r="L69" s="21">
        <f>SUM(F$3:F68)+I69</f>
        <v>-4.7166827400717183E-2</v>
      </c>
      <c r="M69" s="21">
        <f>SUM(G$3:G68)+J69</f>
        <v>7.4075344250167027E-2</v>
      </c>
      <c r="N69" s="19">
        <f t="shared" si="5"/>
        <v>5.9694538642996127E-2</v>
      </c>
      <c r="O69" s="19">
        <f t="shared" si="5"/>
        <v>2.2247096070490452E-3</v>
      </c>
      <c r="P69" s="19">
        <f t="shared" si="5"/>
        <v>5.4871566257807536E-3</v>
      </c>
      <c r="Q69" s="19">
        <f t="shared" si="6"/>
        <v>1.1524018986769935E-2</v>
      </c>
      <c r="R69" s="19">
        <f t="shared" si="7"/>
        <v>-1.8098433170798001E-2</v>
      </c>
      <c r="S69" s="19">
        <f t="shared" si="8"/>
        <v>-3.493898976896336E-3</v>
      </c>
    </row>
    <row r="70" spans="1:19" x14ac:dyDescent="0.25">
      <c r="A70" s="26">
        <f>Wellpath!E70</f>
        <v>2010</v>
      </c>
      <c r="B70" s="22">
        <v>0</v>
      </c>
      <c r="C70" s="22">
        <f>-SIN(Wellpath!$L70) / GField</f>
        <v>-8.249677457388073E-2</v>
      </c>
      <c r="D70" s="22">
        <f>TAN(Dip) * SIN(Wellpath!$L70) * SIN(Wellpath!$O70) / GField</f>
        <v>0.24923412586975699</v>
      </c>
      <c r="E70" s="20">
        <f>Model!$W$9*((drdp!B70+drdp!K70)*ABZ!$B70+(drdp!E70+drdp!N70)*ABZ!$C70+(drdp!H70+drdp!Q70)*ABZ!$D70)</f>
        <v>-2.4877721438316423E-2</v>
      </c>
      <c r="F70" s="20">
        <f>Model!$W$9*((drdp!C70+drdp!L70)*ABZ!$B70+(drdp!F70+drdp!O70)*ABZ!$C70+(drdp!I70+drdp!R70)*ABZ!$D70)</f>
        <v>6.4185219544919117E-4</v>
      </c>
      <c r="G70" s="20">
        <f>Model!$W$9*((drdp!D70+drdp!M70)*ABZ!$B70+(drdp!G70+drdp!P70)*ABZ!$C70+(drdp!J70+drdp!S70)*ABZ!$D70)</f>
        <v>8.0089551133666302E-3</v>
      </c>
      <c r="H70" s="18">
        <f>Model!$W$9*((drdp!B70)*ABZ!$B70+(drdp!E70)*ABZ!$C70+(drdp!H70)*ABZ!$D70)</f>
        <v>-1.2438860719158212E-2</v>
      </c>
      <c r="I70" s="18">
        <f>Model!$W$9*((drdp!C70)*ABZ!$B70+(drdp!F70)*ABZ!$C70+(drdp!I70)*ABZ!$D70)</f>
        <v>3.2092609772459558E-4</v>
      </c>
      <c r="J70" s="18">
        <f>Model!$W$9*((drdp!D70)*ABZ!$B70+(drdp!G70)*ABZ!$C70+(drdp!J70)*ABZ!$D70)</f>
        <v>4.0044775566833151E-3</v>
      </c>
      <c r="K70" s="21">
        <f>SUM(E$3:E69)+H70</f>
        <v>-0.26861864181165973</v>
      </c>
      <c r="L70" s="21">
        <f>SUM(F$3:F69)+I70</f>
        <v>-4.6742319109493273E-2</v>
      </c>
      <c r="M70" s="21">
        <f>SUM(G$3:G69)+J70</f>
        <v>8.1879045483436136E-2</v>
      </c>
      <c r="N70" s="19">
        <f t="shared" si="5"/>
        <v>7.2155974728740746E-2</v>
      </c>
      <c r="O70" s="19">
        <f t="shared" si="5"/>
        <v>2.1848443957337002E-3</v>
      </c>
      <c r="P70" s="19">
        <f t="shared" si="5"/>
        <v>6.7041780892786035E-3</v>
      </c>
      <c r="Q70" s="19">
        <f t="shared" si="6"/>
        <v>1.2555858274319272E-2</v>
      </c>
      <c r="R70" s="19">
        <f t="shared" si="7"/>
        <v>-2.1994237990595727E-2</v>
      </c>
      <c r="S70" s="19">
        <f t="shared" si="8"/>
        <v>-3.8272164723674859E-3</v>
      </c>
    </row>
    <row r="71" spans="1:19" x14ac:dyDescent="0.25">
      <c r="A71" s="26">
        <f>Wellpath!E71</f>
        <v>2040</v>
      </c>
      <c r="B71" s="22">
        <v>0</v>
      </c>
      <c r="C71" s="22">
        <f>-SIN(Wellpath!$L71) / GField</f>
        <v>-8.4538305390224167E-2</v>
      </c>
      <c r="D71" s="22">
        <f>TAN(Dip) * SIN(Wellpath!$L71) * SIN(Wellpath!$O71) / GField</f>
        <v>0.2554018718340777</v>
      </c>
      <c r="E71" s="20">
        <f>Model!$W$9*((drdp!B71+drdp!K71)*ABZ!$B71+(drdp!E71+drdp!N71)*ABZ!$C71+(drdp!H71+drdp!Q71)*ABZ!$D71)</f>
        <v>-2.6010980258946648E-2</v>
      </c>
      <c r="F71" s="20">
        <f>Model!$W$9*((drdp!C71+drdp!L71)*ABZ!$B71+(drdp!F71+drdp!O71)*ABZ!$C71+(drdp!I71+drdp!R71)*ABZ!$D71)</f>
        <v>1.0967204628871015E-3</v>
      </c>
      <c r="G71" s="20">
        <f>Model!$W$9*((drdp!D71+drdp!M71)*ABZ!$B71+(drdp!G71+drdp!P71)*ABZ!$C71+(drdp!J71+drdp!S71)*ABZ!$D71)</f>
        <v>8.4102517786353893E-3</v>
      </c>
      <c r="H71" s="18">
        <f>Model!$W$9*((drdp!B71)*ABZ!$B71+(drdp!E71)*ABZ!$C71+(drdp!H71)*ABZ!$D71)</f>
        <v>-1.3005490129473324E-2</v>
      </c>
      <c r="I71" s="18">
        <f>Model!$W$9*((drdp!C71)*ABZ!$B71+(drdp!F71)*ABZ!$C71+(drdp!I71)*ABZ!$D71)</f>
        <v>5.4836023144355075E-4</v>
      </c>
      <c r="J71" s="18">
        <f>Model!$W$9*((drdp!D71)*ABZ!$B71+(drdp!G71)*ABZ!$C71+(drdp!J71)*ABZ!$D71)</f>
        <v>4.2051258893176947E-3</v>
      </c>
      <c r="K71" s="21">
        <f>SUM(E$3:E70)+H71</f>
        <v>-0.29406299266029123</v>
      </c>
      <c r="L71" s="21">
        <f>SUM(F$3:F70)+I71</f>
        <v>-4.5873032780325132E-2</v>
      </c>
      <c r="M71" s="21">
        <f>SUM(G$3:G70)+J71</f>
        <v>9.0088648929437146E-2</v>
      </c>
      <c r="N71" s="19">
        <f t="shared" si="5"/>
        <v>8.6473043652326498E-2</v>
      </c>
      <c r="O71" s="19">
        <f t="shared" si="5"/>
        <v>2.1043351364647841E-3</v>
      </c>
      <c r="P71" s="19">
        <f t="shared" si="5"/>
        <v>8.1159646659313758E-3</v>
      </c>
      <c r="Q71" s="19">
        <f t="shared" si="6"/>
        <v>1.3489561301786048E-2</v>
      </c>
      <c r="R71" s="19">
        <f t="shared" si="7"/>
        <v>-2.6491737708912628E-2</v>
      </c>
      <c r="S71" s="19">
        <f t="shared" si="8"/>
        <v>-4.132639545475273E-3</v>
      </c>
    </row>
    <row r="72" spans="1:19" x14ac:dyDescent="0.25">
      <c r="A72" s="26">
        <f>Wellpath!E72</f>
        <v>2070</v>
      </c>
      <c r="B72" s="22">
        <v>0</v>
      </c>
      <c r="C72" s="22">
        <f>-SIN(Wellpath!$L72) / GField</f>
        <v>-8.647683930357726E-2</v>
      </c>
      <c r="D72" s="22">
        <f>TAN(Dip) * SIN(Wellpath!$L72) * SIN(Wellpath!$O72) / GField</f>
        <v>0.26125844995921094</v>
      </c>
      <c r="E72" s="20">
        <f>Model!$W$9*((drdp!B72+drdp!K72)*ABZ!$B72+(drdp!E72+drdp!N72)*ABZ!$C72+(drdp!H72+drdp!Q72)*ABZ!$D72)</f>
        <v>-2.7104500966464627E-2</v>
      </c>
      <c r="F72" s="20">
        <f>Model!$W$9*((drdp!C72+drdp!L72)*ABZ!$B72+(drdp!F72+drdp!O72)*ABZ!$C72+(drdp!I72+drdp!R72)*ABZ!$D72)</f>
        <v>1.5695531168365795E-3</v>
      </c>
      <c r="G72" s="20">
        <f>Model!$W$9*((drdp!D72+drdp!M72)*ABZ!$B72+(drdp!G72+drdp!P72)*ABZ!$C72+(drdp!J72+drdp!S72)*ABZ!$D72)</f>
        <v>8.8003822719628678E-3</v>
      </c>
      <c r="H72" s="18">
        <f>Model!$W$9*((drdp!B72)*ABZ!$B72+(drdp!E72)*ABZ!$C72+(drdp!H72)*ABZ!$D72)</f>
        <v>-1.3552250483232314E-2</v>
      </c>
      <c r="I72" s="18">
        <f>Model!$W$9*((drdp!C72)*ABZ!$B72+(drdp!F72)*ABZ!$C72+(drdp!I72)*ABZ!$D72)</f>
        <v>7.8477655841828974E-4</v>
      </c>
      <c r="J72" s="18">
        <f>Model!$W$9*((drdp!D72)*ABZ!$B72+(drdp!G72)*ABZ!$C72+(drdp!J72)*ABZ!$D72)</f>
        <v>4.4001911359814339E-3</v>
      </c>
      <c r="K72" s="21">
        <f>SUM(E$3:E71)+H72</f>
        <v>-0.32062073327299689</v>
      </c>
      <c r="L72" s="21">
        <f>SUM(F$3:F71)+I72</f>
        <v>-4.4539895990463291E-2</v>
      </c>
      <c r="M72" s="21">
        <f>SUM(G$3:G71)+J72</f>
        <v>9.8693965954736271E-2</v>
      </c>
      <c r="N72" s="19">
        <f t="shared" si="5"/>
        <v>0.10279765460451422</v>
      </c>
      <c r="O72" s="19">
        <f t="shared" si="5"/>
        <v>1.9838023348412877E-3</v>
      </c>
      <c r="P72" s="19">
        <f t="shared" si="5"/>
        <v>9.740498915874642E-3</v>
      </c>
      <c r="Q72" s="19">
        <f t="shared" si="6"/>
        <v>1.4280414112365355E-2</v>
      </c>
      <c r="R72" s="19">
        <f t="shared" si="7"/>
        <v>-3.1643331734027731E-2</v>
      </c>
      <c r="S72" s="19">
        <f t="shared" si="8"/>
        <v>-4.3958189785102781E-3</v>
      </c>
    </row>
    <row r="73" spans="1:19" x14ac:dyDescent="0.25">
      <c r="A73" s="26">
        <f>Wellpath!E73</f>
        <v>2100</v>
      </c>
      <c r="B73" s="22">
        <v>0</v>
      </c>
      <c r="C73" s="22">
        <f>-SIN(Wellpath!$L73) / GField</f>
        <v>-8.8310014508974896E-2</v>
      </c>
      <c r="D73" s="22">
        <f>TAN(Dip) * SIN(Wellpath!$L73) * SIN(Wellpath!$O73) / GField</f>
        <v>0.26679672490684808</v>
      </c>
      <c r="E73" s="20">
        <f>Model!$W$9*((drdp!B73+drdp!K73)*ABZ!$B73+(drdp!E73+drdp!N73)*ABZ!$C73+(drdp!H73+drdp!Q73)*ABZ!$D73)</f>
        <v>-2.8152956037903673E-2</v>
      </c>
      <c r="F73" s="20">
        <f>Model!$W$9*((drdp!C73+drdp!L73)*ABZ!$B73+(drdp!F73+drdp!O73)*ABZ!$C73+(drdp!I73+drdp!R73)*ABZ!$D73)</f>
        <v>2.0580465641365543E-3</v>
      </c>
      <c r="G73" s="20">
        <f>Model!$W$9*((drdp!D73+drdp!M73)*ABZ!$B73+(drdp!G73+drdp!P73)*ABZ!$C73+(drdp!J73+drdp!S73)*ABZ!$D73)</f>
        <v>9.1774459168013529E-3</v>
      </c>
      <c r="H73" s="18">
        <f>Model!$W$9*((drdp!B73)*ABZ!$B73+(drdp!E73)*ABZ!$C73+(drdp!H73)*ABZ!$D73)</f>
        <v>-1.4076478018951837E-2</v>
      </c>
      <c r="I73" s="18">
        <f>Model!$W$9*((drdp!C73)*ABZ!$B73+(drdp!F73)*ABZ!$C73+(drdp!I73)*ABZ!$D73)</f>
        <v>1.0290232820682772E-3</v>
      </c>
      <c r="J73" s="18">
        <f>Model!$W$9*((drdp!D73)*ABZ!$B73+(drdp!G73)*ABZ!$C73+(drdp!J73)*ABZ!$D73)</f>
        <v>4.5887229584006765E-3</v>
      </c>
      <c r="K73" s="21">
        <f>SUM(E$3:E72)+H73</f>
        <v>-0.34824946177518101</v>
      </c>
      <c r="L73" s="21">
        <f>SUM(F$3:F72)+I73</f>
        <v>-4.2726096149976731E-2</v>
      </c>
      <c r="M73" s="21">
        <f>SUM(G$3:G72)+J73</f>
        <v>0.10768288004911838</v>
      </c>
      <c r="N73" s="19">
        <f t="shared" si="5"/>
        <v>0.12127768762670327</v>
      </c>
      <c r="O73" s="19">
        <f t="shared" si="5"/>
        <v>1.8255192922170564E-3</v>
      </c>
      <c r="P73" s="19">
        <f t="shared" si="5"/>
        <v>1.1595602655672818E-2</v>
      </c>
      <c r="Q73" s="19">
        <f t="shared" si="6"/>
        <v>1.487933998798403E-2</v>
      </c>
      <c r="R73" s="19">
        <f t="shared" si="7"/>
        <v>-3.7500505019506858E-2</v>
      </c>
      <c r="S73" s="19">
        <f t="shared" si="8"/>
        <v>-4.6008690866850433E-3</v>
      </c>
    </row>
    <row r="74" spans="1:19" x14ac:dyDescent="0.25">
      <c r="A74" s="26">
        <f>Wellpath!E74</f>
        <v>2130</v>
      </c>
      <c r="B74" s="22">
        <v>0</v>
      </c>
      <c r="C74" s="22">
        <f>-SIN(Wellpath!$L74) / GField</f>
        <v>-8.8310014508974896E-2</v>
      </c>
      <c r="D74" s="22">
        <f>TAN(Dip) * SIN(Wellpath!$L74) * SIN(Wellpath!$O74) / GField</f>
        <v>0.26679672490684808</v>
      </c>
      <c r="E74" s="20">
        <f>Model!$W$9*((drdp!B74+drdp!K74)*ABZ!$B74+(drdp!E74+drdp!N74)*ABZ!$C74+(drdp!H74+drdp!Q74)*ABZ!$D74)</f>
        <v>-2.8152956037903673E-2</v>
      </c>
      <c r="F74" s="20">
        <f>Model!$W$9*((drdp!C74+drdp!L74)*ABZ!$B74+(drdp!F74+drdp!O74)*ABZ!$C74+(drdp!I74+drdp!R74)*ABZ!$D74)</f>
        <v>2.0580465641365543E-3</v>
      </c>
      <c r="G74" s="20">
        <f>Model!$W$9*((drdp!D74+drdp!M74)*ABZ!$B74+(drdp!G74+drdp!P74)*ABZ!$C74+(drdp!J74+drdp!S74)*ABZ!$D74)</f>
        <v>9.1774459168013529E-3</v>
      </c>
      <c r="H74" s="18">
        <f>Model!$W$9*((drdp!B74)*ABZ!$B74+(drdp!E74)*ABZ!$C74+(drdp!H74)*ABZ!$D74)</f>
        <v>-1.4076478018951837E-2</v>
      </c>
      <c r="I74" s="18">
        <f>Model!$W$9*((drdp!C74)*ABZ!$B74+(drdp!F74)*ABZ!$C74+(drdp!I74)*ABZ!$D74)</f>
        <v>1.0290232820682772E-3</v>
      </c>
      <c r="J74" s="18">
        <f>Model!$W$9*((drdp!D74)*ABZ!$B74+(drdp!G74)*ABZ!$C74+(drdp!J74)*ABZ!$D74)</f>
        <v>4.5887229584006765E-3</v>
      </c>
      <c r="K74" s="21">
        <f>SUM(E$3:E73)+H74</f>
        <v>-0.3764024178130847</v>
      </c>
      <c r="L74" s="21">
        <f>SUM(F$3:F73)+I74</f>
        <v>-4.066804958584018E-2</v>
      </c>
      <c r="M74" s="21">
        <f>SUM(G$3:G73)+J74</f>
        <v>0.11686032596591973</v>
      </c>
      <c r="N74" s="19">
        <f t="shared" si="5"/>
        <v>0.14167878013553598</v>
      </c>
      <c r="O74" s="19">
        <f t="shared" si="5"/>
        <v>1.6538902571163556E-3</v>
      </c>
      <c r="P74" s="19">
        <f t="shared" si="5"/>
        <v>1.3656335784861013E-2</v>
      </c>
      <c r="Q74" s="19">
        <f t="shared" si="6"/>
        <v>1.5307552191852661E-2</v>
      </c>
      <c r="R74" s="19">
        <f t="shared" si="7"/>
        <v>-4.398650923999739E-2</v>
      </c>
      <c r="S74" s="19">
        <f t="shared" si="8"/>
        <v>-4.7524815309994703E-3</v>
      </c>
    </row>
    <row r="75" spans="1:19" x14ac:dyDescent="0.25">
      <c r="A75" s="26">
        <f>Wellpath!E75</f>
        <v>2160</v>
      </c>
      <c r="B75" s="22">
        <v>0</v>
      </c>
      <c r="C75" s="22">
        <f>-SIN(Wellpath!$L75) / GField</f>
        <v>-8.8310014508974896E-2</v>
      </c>
      <c r="D75" s="22">
        <f>TAN(Dip) * SIN(Wellpath!$L75) * SIN(Wellpath!$O75) / GField</f>
        <v>0.26679672490684808</v>
      </c>
      <c r="E75" s="20">
        <f>Model!$W$9*((drdp!B75+drdp!K75)*ABZ!$B75+(drdp!E75+drdp!N75)*ABZ!$C75+(drdp!H75+drdp!Q75)*ABZ!$D75)</f>
        <v>-2.8152956037903673E-2</v>
      </c>
      <c r="F75" s="20">
        <f>Model!$W$9*((drdp!C75+drdp!L75)*ABZ!$B75+(drdp!F75+drdp!O75)*ABZ!$C75+(drdp!I75+drdp!R75)*ABZ!$D75)</f>
        <v>2.0580465641365543E-3</v>
      </c>
      <c r="G75" s="20">
        <f>Model!$W$9*((drdp!D75+drdp!M75)*ABZ!$B75+(drdp!G75+drdp!P75)*ABZ!$C75+(drdp!J75+drdp!S75)*ABZ!$D75)</f>
        <v>9.1774459168013529E-3</v>
      </c>
      <c r="H75" s="18">
        <f>Model!$W$9*((drdp!B75)*ABZ!$B75+(drdp!E75)*ABZ!$C75+(drdp!H75)*ABZ!$D75)</f>
        <v>-1.4076478018951837E-2</v>
      </c>
      <c r="I75" s="18">
        <f>Model!$W$9*((drdp!C75)*ABZ!$B75+(drdp!F75)*ABZ!$C75+(drdp!I75)*ABZ!$D75)</f>
        <v>1.0290232820682772E-3</v>
      </c>
      <c r="J75" s="18">
        <f>Model!$W$9*((drdp!D75)*ABZ!$B75+(drdp!G75)*ABZ!$C75+(drdp!J75)*ABZ!$D75)</f>
        <v>4.5887229584006765E-3</v>
      </c>
      <c r="K75" s="21">
        <f>SUM(E$3:E74)+H75</f>
        <v>-0.40455537385098839</v>
      </c>
      <c r="L75" s="21">
        <f>SUM(F$3:F74)+I75</f>
        <v>-3.8610003021703629E-2</v>
      </c>
      <c r="M75" s="21">
        <f>SUM(G$3:G74)+J75</f>
        <v>0.12603777188272108</v>
      </c>
      <c r="N75" s="19">
        <f t="shared" si="5"/>
        <v>0.16366505051171298</v>
      </c>
      <c r="O75" s="19">
        <f t="shared" si="5"/>
        <v>1.4907323333359633E-3</v>
      </c>
      <c r="P75" s="19">
        <f t="shared" si="5"/>
        <v>1.5885519941160837E-2</v>
      </c>
      <c r="Q75" s="19">
        <f t="shared" si="6"/>
        <v>1.5619884206833103E-2</v>
      </c>
      <c r="R75" s="19">
        <f t="shared" si="7"/>
        <v>-5.0989257923359822E-2</v>
      </c>
      <c r="S75" s="19">
        <f t="shared" si="8"/>
        <v>-4.8663187532406536E-3</v>
      </c>
    </row>
    <row r="76" spans="1:19" x14ac:dyDescent="0.25">
      <c r="A76" s="26">
        <f>Wellpath!E76</f>
        <v>2190</v>
      </c>
      <c r="B76" s="22">
        <v>0</v>
      </c>
      <c r="C76" s="22">
        <f>-SIN(Wellpath!$L76) / GField</f>
        <v>-8.8310014508974896E-2</v>
      </c>
      <c r="D76" s="22">
        <f>TAN(Dip) * SIN(Wellpath!$L76) * SIN(Wellpath!$O76) / GField</f>
        <v>0.26679672490684808</v>
      </c>
      <c r="E76" s="20">
        <f>Model!$W$9*((drdp!B76+drdp!K76)*ABZ!$B76+(drdp!E76+drdp!N76)*ABZ!$C76+(drdp!H76+drdp!Q76)*ABZ!$D76)</f>
        <v>-2.8152956037903673E-2</v>
      </c>
      <c r="F76" s="20">
        <f>Model!$W$9*((drdp!C76+drdp!L76)*ABZ!$B76+(drdp!F76+drdp!O76)*ABZ!$C76+(drdp!I76+drdp!R76)*ABZ!$D76)</f>
        <v>2.0580465641365543E-3</v>
      </c>
      <c r="G76" s="20">
        <f>Model!$W$9*((drdp!D76+drdp!M76)*ABZ!$B76+(drdp!G76+drdp!P76)*ABZ!$C76+(drdp!J76+drdp!S76)*ABZ!$D76)</f>
        <v>9.1774459168013529E-3</v>
      </c>
      <c r="H76" s="18">
        <f>Model!$W$9*((drdp!B76)*ABZ!$B76+(drdp!E76)*ABZ!$C76+(drdp!H76)*ABZ!$D76)</f>
        <v>-1.4076478018951837E-2</v>
      </c>
      <c r="I76" s="18">
        <f>Model!$W$9*((drdp!C76)*ABZ!$B76+(drdp!F76)*ABZ!$C76+(drdp!I76)*ABZ!$D76)</f>
        <v>1.0290232820682772E-3</v>
      </c>
      <c r="J76" s="18">
        <f>Model!$W$9*((drdp!D76)*ABZ!$B76+(drdp!G76)*ABZ!$C76+(drdp!J76)*ABZ!$D76)</f>
        <v>4.5887229584006765E-3</v>
      </c>
      <c r="K76" s="21">
        <f>SUM(E$3:E75)+H76</f>
        <v>-0.43270832988889207</v>
      </c>
      <c r="L76" s="21">
        <f>SUM(F$3:F75)+I76</f>
        <v>-3.6551956457567078E-2</v>
      </c>
      <c r="M76" s="21">
        <f>SUM(G$3:G75)+J76</f>
        <v>0.13521521779952245</v>
      </c>
      <c r="N76" s="19">
        <f t="shared" si="5"/>
        <v>0.18723649875523424</v>
      </c>
      <c r="O76" s="19">
        <f t="shared" si="5"/>
        <v>1.3360455208758797E-3</v>
      </c>
      <c r="P76" s="19">
        <f t="shared" si="5"/>
        <v>1.8283155124572292E-2</v>
      </c>
      <c r="Q76" s="19">
        <f t="shared" si="6"/>
        <v>1.5816336032925354E-2</v>
      </c>
      <c r="R76" s="19">
        <f t="shared" si="7"/>
        <v>-5.8508751069594148E-2</v>
      </c>
      <c r="S76" s="19">
        <f t="shared" si="8"/>
        <v>-4.942380753408593E-3</v>
      </c>
    </row>
    <row r="77" spans="1:19" x14ac:dyDescent="0.25">
      <c r="A77" s="26">
        <f>Wellpath!E77</f>
        <v>2220</v>
      </c>
      <c r="B77" s="22">
        <v>0</v>
      </c>
      <c r="C77" s="22">
        <f>-SIN(Wellpath!$L77) / GField</f>
        <v>-8.8310014508974896E-2</v>
      </c>
      <c r="D77" s="22">
        <f>TAN(Dip) * SIN(Wellpath!$L77) * SIN(Wellpath!$O77) / GField</f>
        <v>0.26679672490684808</v>
      </c>
      <c r="E77" s="20">
        <f>Model!$W$9*((drdp!B77+drdp!K77)*ABZ!$B77+(drdp!E77+drdp!N77)*ABZ!$C77+(drdp!H77+drdp!Q77)*ABZ!$D77)</f>
        <v>-2.8152956037903673E-2</v>
      </c>
      <c r="F77" s="20">
        <f>Model!$W$9*((drdp!C77+drdp!L77)*ABZ!$B77+(drdp!F77+drdp!O77)*ABZ!$C77+(drdp!I77+drdp!R77)*ABZ!$D77)</f>
        <v>2.0580465641365543E-3</v>
      </c>
      <c r="G77" s="20">
        <f>Model!$W$9*((drdp!D77+drdp!M77)*ABZ!$B77+(drdp!G77+drdp!P77)*ABZ!$C77+(drdp!J77+drdp!S77)*ABZ!$D77)</f>
        <v>9.1774459168013529E-3</v>
      </c>
      <c r="H77" s="18">
        <f>Model!$W$9*((drdp!B77)*ABZ!$B77+(drdp!E77)*ABZ!$C77+(drdp!H77)*ABZ!$D77)</f>
        <v>-1.4076478018951837E-2</v>
      </c>
      <c r="I77" s="18">
        <f>Model!$W$9*((drdp!C77)*ABZ!$B77+(drdp!F77)*ABZ!$C77+(drdp!I77)*ABZ!$D77)</f>
        <v>1.0290232820682772E-3</v>
      </c>
      <c r="J77" s="18">
        <f>Model!$W$9*((drdp!D77)*ABZ!$B77+(drdp!G77)*ABZ!$C77+(drdp!J77)*ABZ!$D77)</f>
        <v>4.5887229584006765E-3</v>
      </c>
      <c r="K77" s="21">
        <f>SUM(E$3:E76)+H77</f>
        <v>-0.46086128592679576</v>
      </c>
      <c r="L77" s="21">
        <f>SUM(F$3:F76)+I77</f>
        <v>-3.4493909893430527E-2</v>
      </c>
      <c r="M77" s="21">
        <f>SUM(G$3:G76)+J77</f>
        <v>0.14439266371632381</v>
      </c>
      <c r="N77" s="19">
        <f t="shared" si="5"/>
        <v>0.21239312486609979</v>
      </c>
      <c r="O77" s="19">
        <f t="shared" si="5"/>
        <v>1.1898298197361044E-3</v>
      </c>
      <c r="P77" s="19">
        <f t="shared" si="5"/>
        <v>2.0849241335095376E-2</v>
      </c>
      <c r="Q77" s="19">
        <f t="shared" si="6"/>
        <v>1.5896907670129416E-2</v>
      </c>
      <c r="R77" s="19">
        <f t="shared" si="7"/>
        <v>-6.6544988678700373E-2</v>
      </c>
      <c r="S77" s="19">
        <f t="shared" si="8"/>
        <v>-4.9806675315032887E-3</v>
      </c>
    </row>
    <row r="78" spans="1:19" x14ac:dyDescent="0.25">
      <c r="A78" s="26">
        <f>Wellpath!E78</f>
        <v>2250</v>
      </c>
      <c r="B78" s="22">
        <v>0</v>
      </c>
      <c r="C78" s="22">
        <f>-SIN(Wellpath!$L78) / GField</f>
        <v>-8.8310014508974896E-2</v>
      </c>
      <c r="D78" s="22">
        <f>TAN(Dip) * SIN(Wellpath!$L78) * SIN(Wellpath!$O78) / GField</f>
        <v>0.26679672490684808</v>
      </c>
      <c r="E78" s="20">
        <f>Model!$W$9*((drdp!B78+drdp!K78)*ABZ!$B78+(drdp!E78+drdp!N78)*ABZ!$C78+(drdp!H78+drdp!Q78)*ABZ!$D78)</f>
        <v>-2.8152956037903673E-2</v>
      </c>
      <c r="F78" s="20">
        <f>Model!$W$9*((drdp!C78+drdp!L78)*ABZ!$B78+(drdp!F78+drdp!O78)*ABZ!$C78+(drdp!I78+drdp!R78)*ABZ!$D78)</f>
        <v>2.0580465641365543E-3</v>
      </c>
      <c r="G78" s="20">
        <f>Model!$W$9*((drdp!D78+drdp!M78)*ABZ!$B78+(drdp!G78+drdp!P78)*ABZ!$C78+(drdp!J78+drdp!S78)*ABZ!$D78)</f>
        <v>9.1774459168013529E-3</v>
      </c>
      <c r="H78" s="18">
        <f>Model!$W$9*((drdp!B78)*ABZ!$B78+(drdp!E78)*ABZ!$C78+(drdp!H78)*ABZ!$D78)</f>
        <v>-1.4076478018951837E-2</v>
      </c>
      <c r="I78" s="18">
        <f>Model!$W$9*((drdp!C78)*ABZ!$B78+(drdp!F78)*ABZ!$C78+(drdp!I78)*ABZ!$D78)</f>
        <v>1.0290232820682772E-3</v>
      </c>
      <c r="J78" s="18">
        <f>Model!$W$9*((drdp!D78)*ABZ!$B78+(drdp!G78)*ABZ!$C78+(drdp!J78)*ABZ!$D78)</f>
        <v>4.5887229584006765E-3</v>
      </c>
      <c r="K78" s="21">
        <f>SUM(E$3:E77)+H78</f>
        <v>-0.48901424196469945</v>
      </c>
      <c r="L78" s="21">
        <f>SUM(F$3:F77)+I78</f>
        <v>-3.2435863329293976E-2</v>
      </c>
      <c r="M78" s="21">
        <f>SUM(G$3:G77)+J78</f>
        <v>0.15357010963312517</v>
      </c>
      <c r="N78" s="19">
        <f t="shared" si="5"/>
        <v>0.23913492884430962</v>
      </c>
      <c r="O78" s="19">
        <f t="shared" si="5"/>
        <v>1.0520852299166377E-3</v>
      </c>
      <c r="P78" s="19">
        <f t="shared" si="5"/>
        <v>2.3583778572730085E-2</v>
      </c>
      <c r="Q78" s="19">
        <f t="shared" si="6"/>
        <v>1.5861599118445285E-2</v>
      </c>
      <c r="R78" s="19">
        <f t="shared" si="7"/>
        <v>-7.5097970750678492E-2</v>
      </c>
      <c r="S78" s="19">
        <f t="shared" si="8"/>
        <v>-4.9811790875247406E-3</v>
      </c>
    </row>
    <row r="79" spans="1:19" x14ac:dyDescent="0.25">
      <c r="A79" s="26">
        <f>Wellpath!E79</f>
        <v>2280</v>
      </c>
      <c r="B79" s="22">
        <v>0</v>
      </c>
      <c r="C79" s="22">
        <f>-SIN(Wellpath!$L79) / GField</f>
        <v>-8.8310014508974896E-2</v>
      </c>
      <c r="D79" s="22">
        <f>TAN(Dip) * SIN(Wellpath!$L79) * SIN(Wellpath!$O79) / GField</f>
        <v>0.26679672490684808</v>
      </c>
      <c r="E79" s="20">
        <f>Model!$W$9*((drdp!B79+drdp!K79)*ABZ!$B79+(drdp!E79+drdp!N79)*ABZ!$C79+(drdp!H79+drdp!Q79)*ABZ!$D79)</f>
        <v>-2.8152956037903673E-2</v>
      </c>
      <c r="F79" s="20">
        <f>Model!$W$9*((drdp!C79+drdp!L79)*ABZ!$B79+(drdp!F79+drdp!O79)*ABZ!$C79+(drdp!I79+drdp!R79)*ABZ!$D79)</f>
        <v>2.0580465641365543E-3</v>
      </c>
      <c r="G79" s="20">
        <f>Model!$W$9*((drdp!D79+drdp!M79)*ABZ!$B79+(drdp!G79+drdp!P79)*ABZ!$C79+(drdp!J79+drdp!S79)*ABZ!$D79)</f>
        <v>9.1774459168013529E-3</v>
      </c>
      <c r="H79" s="18">
        <f>Model!$W$9*((drdp!B79)*ABZ!$B79+(drdp!E79)*ABZ!$C79+(drdp!H79)*ABZ!$D79)</f>
        <v>-1.4076478018951837E-2</v>
      </c>
      <c r="I79" s="18">
        <f>Model!$W$9*((drdp!C79)*ABZ!$B79+(drdp!F79)*ABZ!$C79+(drdp!I79)*ABZ!$D79)</f>
        <v>1.0290232820682772E-3</v>
      </c>
      <c r="J79" s="18">
        <f>Model!$W$9*((drdp!D79)*ABZ!$B79+(drdp!G79)*ABZ!$C79+(drdp!J79)*ABZ!$D79)</f>
        <v>4.5887229584006765E-3</v>
      </c>
      <c r="K79" s="21">
        <f>SUM(E$3:E78)+H79</f>
        <v>-0.51716719800260313</v>
      </c>
      <c r="L79" s="21">
        <f>SUM(F$3:F78)+I79</f>
        <v>-3.0377816765157425E-2</v>
      </c>
      <c r="M79" s="21">
        <f>SUM(G$3:G78)+J79</f>
        <v>0.16274755554992654</v>
      </c>
      <c r="N79" s="19">
        <f t="shared" si="5"/>
        <v>0.26746191068986369</v>
      </c>
      <c r="O79" s="19">
        <f t="shared" si="5"/>
        <v>9.2281175141747951E-4</v>
      </c>
      <c r="P79" s="19">
        <f t="shared" si="5"/>
        <v>2.6486766837476423E-2</v>
      </c>
      <c r="Q79" s="19">
        <f t="shared" si="6"/>
        <v>1.5710410377872967E-2</v>
      </c>
      <c r="R79" s="19">
        <f t="shared" si="7"/>
        <v>-8.4167697285528503E-2</v>
      </c>
      <c r="S79" s="19">
        <f t="shared" si="8"/>
        <v>-4.9439154214729478E-3</v>
      </c>
    </row>
    <row r="80" spans="1:19" x14ac:dyDescent="0.25">
      <c r="A80" s="26">
        <f>Wellpath!E80</f>
        <v>2310</v>
      </c>
      <c r="B80" s="22">
        <v>0</v>
      </c>
      <c r="C80" s="22">
        <f>-SIN(Wellpath!$L80) / GField</f>
        <v>-8.8310014508974896E-2</v>
      </c>
      <c r="D80" s="22">
        <f>TAN(Dip) * SIN(Wellpath!$L80) * SIN(Wellpath!$O80) / GField</f>
        <v>0.26679672490684808</v>
      </c>
      <c r="E80" s="20">
        <f>Model!$W$9*((drdp!B80+drdp!K80)*ABZ!$B80+(drdp!E80+drdp!N80)*ABZ!$C80+(drdp!H80+drdp!Q80)*ABZ!$D80)</f>
        <v>-2.8152956037903673E-2</v>
      </c>
      <c r="F80" s="20">
        <f>Model!$W$9*((drdp!C80+drdp!L80)*ABZ!$B80+(drdp!F80+drdp!O80)*ABZ!$C80+(drdp!I80+drdp!R80)*ABZ!$D80)</f>
        <v>2.0580465641365543E-3</v>
      </c>
      <c r="G80" s="20">
        <f>Model!$W$9*((drdp!D80+drdp!M80)*ABZ!$B80+(drdp!G80+drdp!P80)*ABZ!$C80+(drdp!J80+drdp!S80)*ABZ!$D80)</f>
        <v>9.1774459168013529E-3</v>
      </c>
      <c r="H80" s="18">
        <f>Model!$W$9*((drdp!B80)*ABZ!$B80+(drdp!E80)*ABZ!$C80+(drdp!H80)*ABZ!$D80)</f>
        <v>-1.4076478018951837E-2</v>
      </c>
      <c r="I80" s="18">
        <f>Model!$W$9*((drdp!C80)*ABZ!$B80+(drdp!F80)*ABZ!$C80+(drdp!I80)*ABZ!$D80)</f>
        <v>1.0290232820682772E-3</v>
      </c>
      <c r="J80" s="18">
        <f>Model!$W$9*((drdp!D80)*ABZ!$B80+(drdp!G80)*ABZ!$C80+(drdp!J80)*ABZ!$D80)</f>
        <v>4.5887229584006765E-3</v>
      </c>
      <c r="K80" s="21">
        <f>SUM(E$3:E79)+H80</f>
        <v>-0.54532015404050682</v>
      </c>
      <c r="L80" s="21">
        <f>SUM(F$3:F79)+I80</f>
        <v>-2.8319770201020868E-2</v>
      </c>
      <c r="M80" s="21">
        <f>SUM(G$3:G79)+J80</f>
        <v>0.1719250014667279</v>
      </c>
      <c r="N80" s="19">
        <f t="shared" si="5"/>
        <v>0.29737407040276209</v>
      </c>
      <c r="O80" s="19">
        <f t="shared" si="5"/>
        <v>8.0200938423862953E-4</v>
      </c>
      <c r="P80" s="19">
        <f t="shared" si="5"/>
        <v>2.955820612933439E-2</v>
      </c>
      <c r="Q80" s="19">
        <f t="shared" si="6"/>
        <v>1.5443341448412454E-2</v>
      </c>
      <c r="R80" s="19">
        <f t="shared" si="7"/>
        <v>-9.3754168283250422E-2</v>
      </c>
      <c r="S80" s="19">
        <f t="shared" si="8"/>
        <v>-4.8688765333479095E-3</v>
      </c>
    </row>
    <row r="81" spans="1:19" x14ac:dyDescent="0.25">
      <c r="A81" s="26">
        <f>Wellpath!E81</f>
        <v>2340</v>
      </c>
      <c r="B81" s="22">
        <v>0</v>
      </c>
      <c r="C81" s="22">
        <f>-SIN(Wellpath!$L81) / GField</f>
        <v>-8.8310014508974896E-2</v>
      </c>
      <c r="D81" s="22">
        <f>TAN(Dip) * SIN(Wellpath!$L81) * SIN(Wellpath!$O81) / GField</f>
        <v>0.26679672490684808</v>
      </c>
      <c r="E81" s="20">
        <f>Model!$W$9*((drdp!B81+drdp!K81)*ABZ!$B81+(drdp!E81+drdp!N81)*ABZ!$C81+(drdp!H81+drdp!Q81)*ABZ!$D81)</f>
        <v>-2.8152956037903673E-2</v>
      </c>
      <c r="F81" s="20">
        <f>Model!$W$9*((drdp!C81+drdp!L81)*ABZ!$B81+(drdp!F81+drdp!O81)*ABZ!$C81+(drdp!I81+drdp!R81)*ABZ!$D81)</f>
        <v>2.0580465641365543E-3</v>
      </c>
      <c r="G81" s="20">
        <f>Model!$W$9*((drdp!D81+drdp!M81)*ABZ!$B81+(drdp!G81+drdp!P81)*ABZ!$C81+(drdp!J81+drdp!S81)*ABZ!$D81)</f>
        <v>9.1774459168013529E-3</v>
      </c>
      <c r="H81" s="18">
        <f>Model!$W$9*((drdp!B81)*ABZ!$B81+(drdp!E81)*ABZ!$C81+(drdp!H81)*ABZ!$D81)</f>
        <v>-1.4076478018951837E-2</v>
      </c>
      <c r="I81" s="18">
        <f>Model!$W$9*((drdp!C81)*ABZ!$B81+(drdp!F81)*ABZ!$C81+(drdp!I81)*ABZ!$D81)</f>
        <v>1.0290232820682772E-3</v>
      </c>
      <c r="J81" s="18">
        <f>Model!$W$9*((drdp!D81)*ABZ!$B81+(drdp!G81)*ABZ!$C81+(drdp!J81)*ABZ!$D81)</f>
        <v>4.5887229584006765E-3</v>
      </c>
      <c r="K81" s="21">
        <f>SUM(E$3:E80)+H81</f>
        <v>-0.57347311007841051</v>
      </c>
      <c r="L81" s="21">
        <f>SUM(F$3:F80)+I81</f>
        <v>-2.6261723636884317E-2</v>
      </c>
      <c r="M81" s="21">
        <f>SUM(G$3:G80)+J81</f>
        <v>0.18110244738352926</v>
      </c>
      <c r="N81" s="19">
        <f t="shared" si="5"/>
        <v>0.32887140798300474</v>
      </c>
      <c r="O81" s="19">
        <f t="shared" si="5"/>
        <v>6.8967812838008845E-4</v>
      </c>
      <c r="P81" s="19">
        <f t="shared" si="5"/>
        <v>3.2798096448303983E-2</v>
      </c>
      <c r="Q81" s="19">
        <f t="shared" si="6"/>
        <v>1.5060392330063755E-2</v>
      </c>
      <c r="R81" s="19">
        <f t="shared" si="7"/>
        <v>-0.10385738374384422</v>
      </c>
      <c r="S81" s="19">
        <f t="shared" si="8"/>
        <v>-4.7560624231496292E-3</v>
      </c>
    </row>
    <row r="82" spans="1:19" x14ac:dyDescent="0.25">
      <c r="A82" s="26">
        <f>Wellpath!E82</f>
        <v>2370</v>
      </c>
      <c r="B82" s="22">
        <v>0</v>
      </c>
      <c r="C82" s="22">
        <f>-SIN(Wellpath!$L82) / GField</f>
        <v>-8.8310014508974896E-2</v>
      </c>
      <c r="D82" s="22">
        <f>TAN(Dip) * SIN(Wellpath!$L82) * SIN(Wellpath!$O82) / GField</f>
        <v>0.26679672490684808</v>
      </c>
      <c r="E82" s="20">
        <f>Model!$W$9*((drdp!B82+drdp!K82)*ABZ!$B82+(drdp!E82+drdp!N82)*ABZ!$C82+(drdp!H82+drdp!Q82)*ABZ!$D82)</f>
        <v>-2.8152956037903673E-2</v>
      </c>
      <c r="F82" s="20">
        <f>Model!$W$9*((drdp!C82+drdp!L82)*ABZ!$B82+(drdp!F82+drdp!O82)*ABZ!$C82+(drdp!I82+drdp!R82)*ABZ!$D82)</f>
        <v>2.0580465641365543E-3</v>
      </c>
      <c r="G82" s="20">
        <f>Model!$W$9*((drdp!D82+drdp!M82)*ABZ!$B82+(drdp!G82+drdp!P82)*ABZ!$C82+(drdp!J82+drdp!S82)*ABZ!$D82)</f>
        <v>9.1774459168013529E-3</v>
      </c>
      <c r="H82" s="18">
        <f>Model!$W$9*((drdp!B82)*ABZ!$B82+(drdp!E82)*ABZ!$C82+(drdp!H82)*ABZ!$D82)</f>
        <v>-1.4076478018951837E-2</v>
      </c>
      <c r="I82" s="18">
        <f>Model!$W$9*((drdp!C82)*ABZ!$B82+(drdp!F82)*ABZ!$C82+(drdp!I82)*ABZ!$D82)</f>
        <v>1.0290232820682772E-3</v>
      </c>
      <c r="J82" s="18">
        <f>Model!$W$9*((drdp!D82)*ABZ!$B82+(drdp!G82)*ABZ!$C82+(drdp!J82)*ABZ!$D82)</f>
        <v>4.5887229584006765E-3</v>
      </c>
      <c r="K82" s="21">
        <f>SUM(E$3:E81)+H82</f>
        <v>-0.6016260661163142</v>
      </c>
      <c r="L82" s="21">
        <f>SUM(F$3:F81)+I82</f>
        <v>-2.4203677072747759E-2</v>
      </c>
      <c r="M82" s="21">
        <f>SUM(G$3:G81)+J82</f>
        <v>0.19027989330033063</v>
      </c>
      <c r="N82" s="19">
        <f t="shared" si="5"/>
        <v>0.36195392343059168</v>
      </c>
      <c r="O82" s="19">
        <f t="shared" si="5"/>
        <v>5.8581798384185551E-4</v>
      </c>
      <c r="P82" s="19">
        <f t="shared" si="5"/>
        <v>3.6206437794385211E-2</v>
      </c>
      <c r="Q82" s="19">
        <f t="shared" si="6"/>
        <v>1.4561563022826862E-2</v>
      </c>
      <c r="R82" s="19">
        <f t="shared" si="7"/>
        <v>-0.11447734366730992</v>
      </c>
      <c r="S82" s="19">
        <f t="shared" si="8"/>
        <v>-4.6054730908781025E-3</v>
      </c>
    </row>
    <row r="83" spans="1:19" x14ac:dyDescent="0.25">
      <c r="A83" s="26">
        <f>Wellpath!E83</f>
        <v>2400</v>
      </c>
      <c r="B83" s="22">
        <v>0</v>
      </c>
      <c r="C83" s="22">
        <f>-SIN(Wellpath!$L83) / GField</f>
        <v>-8.8310014508974896E-2</v>
      </c>
      <c r="D83" s="22">
        <f>TAN(Dip) * SIN(Wellpath!$L83) * SIN(Wellpath!$O83) / GField</f>
        <v>0.26679672490684808</v>
      </c>
      <c r="E83" s="20">
        <f>Model!$W$9*((drdp!B83+drdp!K83)*ABZ!$B83+(drdp!E83+drdp!N83)*ABZ!$C83+(drdp!H83+drdp!Q83)*ABZ!$D83)</f>
        <v>-2.8152956037903673E-2</v>
      </c>
      <c r="F83" s="20">
        <f>Model!$W$9*((drdp!C83+drdp!L83)*ABZ!$B83+(drdp!F83+drdp!O83)*ABZ!$C83+(drdp!I83+drdp!R83)*ABZ!$D83)</f>
        <v>2.0580465641365543E-3</v>
      </c>
      <c r="G83" s="20">
        <f>Model!$W$9*((drdp!D83+drdp!M83)*ABZ!$B83+(drdp!G83+drdp!P83)*ABZ!$C83+(drdp!J83+drdp!S83)*ABZ!$D83)</f>
        <v>9.1774459168013529E-3</v>
      </c>
      <c r="H83" s="18">
        <f>Model!$W$9*((drdp!B83)*ABZ!$B83+(drdp!E83)*ABZ!$C83+(drdp!H83)*ABZ!$D83)</f>
        <v>-1.4076478018951837E-2</v>
      </c>
      <c r="I83" s="18">
        <f>Model!$W$9*((drdp!C83)*ABZ!$B83+(drdp!F83)*ABZ!$C83+(drdp!I83)*ABZ!$D83)</f>
        <v>1.0290232820682772E-3</v>
      </c>
      <c r="J83" s="18">
        <f>Model!$W$9*((drdp!D83)*ABZ!$B83+(drdp!G83)*ABZ!$C83+(drdp!J83)*ABZ!$D83)</f>
        <v>4.5887229584006765E-3</v>
      </c>
      <c r="K83" s="21">
        <f>SUM(E$3:E82)+H83</f>
        <v>-0.62977902215421788</v>
      </c>
      <c r="L83" s="21">
        <f>SUM(F$3:F82)+I83</f>
        <v>-2.2145630508611208E-2</v>
      </c>
      <c r="M83" s="21">
        <f>SUM(G$3:G82)+J83</f>
        <v>0.19945733921713199</v>
      </c>
      <c r="N83" s="19">
        <f t="shared" si="5"/>
        <v>0.39662161674552288</v>
      </c>
      <c r="O83" s="19">
        <f t="shared" si="5"/>
        <v>4.9042895062393157E-4</v>
      </c>
      <c r="P83" s="19">
        <f t="shared" si="5"/>
        <v>3.9783230167578058E-2</v>
      </c>
      <c r="Q83" s="19">
        <f t="shared" si="6"/>
        <v>1.3946853526701782E-2</v>
      </c>
      <c r="R83" s="19">
        <f t="shared" si="7"/>
        <v>-0.12561404805364751</v>
      </c>
      <c r="S83" s="19">
        <f t="shared" si="8"/>
        <v>-4.4171085365333328E-3</v>
      </c>
    </row>
    <row r="84" spans="1:19" x14ac:dyDescent="0.25">
      <c r="A84" s="26">
        <f>Wellpath!E84</f>
        <v>2430</v>
      </c>
      <c r="B84" s="22">
        <v>0</v>
      </c>
      <c r="C84" s="22">
        <f>-SIN(Wellpath!$L84) / GField</f>
        <v>-8.8310014508974896E-2</v>
      </c>
      <c r="D84" s="22">
        <f>TAN(Dip) * SIN(Wellpath!$L84) * SIN(Wellpath!$O84) / GField</f>
        <v>0.26679672490684808</v>
      </c>
      <c r="E84" s="20">
        <f>Model!$W$9*((drdp!B84+drdp!K84)*ABZ!$B84+(drdp!E84+drdp!N84)*ABZ!$C84+(drdp!H84+drdp!Q84)*ABZ!$D84)</f>
        <v>-2.8152956037903673E-2</v>
      </c>
      <c r="F84" s="20">
        <f>Model!$W$9*((drdp!C84+drdp!L84)*ABZ!$B84+(drdp!F84+drdp!O84)*ABZ!$C84+(drdp!I84+drdp!R84)*ABZ!$D84)</f>
        <v>2.0580465641365543E-3</v>
      </c>
      <c r="G84" s="20">
        <f>Model!$W$9*((drdp!D84+drdp!M84)*ABZ!$B84+(drdp!G84+drdp!P84)*ABZ!$C84+(drdp!J84+drdp!S84)*ABZ!$D84)</f>
        <v>9.1774459168013529E-3</v>
      </c>
      <c r="H84" s="18">
        <f>Model!$W$9*((drdp!B84)*ABZ!$B84+(drdp!E84)*ABZ!$C84+(drdp!H84)*ABZ!$D84)</f>
        <v>-1.4076478018951837E-2</v>
      </c>
      <c r="I84" s="18">
        <f>Model!$W$9*((drdp!C84)*ABZ!$B84+(drdp!F84)*ABZ!$C84+(drdp!I84)*ABZ!$D84)</f>
        <v>1.0290232820682772E-3</v>
      </c>
      <c r="J84" s="18">
        <f>Model!$W$9*((drdp!D84)*ABZ!$B84+(drdp!G84)*ABZ!$C84+(drdp!J84)*ABZ!$D84)</f>
        <v>4.5887229584006765E-3</v>
      </c>
      <c r="K84" s="21">
        <f>SUM(E$3:E83)+H84</f>
        <v>-0.65793197819212157</v>
      </c>
      <c r="L84" s="21">
        <f>SUM(F$3:F83)+I84</f>
        <v>-2.008758394447465E-2</v>
      </c>
      <c r="M84" s="21">
        <f>SUM(G$3:G83)+J84</f>
        <v>0.20863478513393335</v>
      </c>
      <c r="N84" s="19">
        <f t="shared" si="5"/>
        <v>0.43287448792779831</v>
      </c>
      <c r="O84" s="19">
        <f t="shared" si="5"/>
        <v>4.0351102872631577E-4</v>
      </c>
      <c r="P84" s="19">
        <f t="shared" si="5"/>
        <v>4.3528473567882538E-2</v>
      </c>
      <c r="Q84" s="19">
        <f t="shared" si="6"/>
        <v>1.3216263841688508E-2</v>
      </c>
      <c r="R84" s="19">
        <f t="shared" si="7"/>
        <v>-0.137267496902857</v>
      </c>
      <c r="S84" s="19">
        <f t="shared" si="8"/>
        <v>-4.1909687601153177E-3</v>
      </c>
    </row>
    <row r="85" spans="1:19" x14ac:dyDescent="0.25">
      <c r="A85" s="26">
        <f>Wellpath!E85</f>
        <v>2460</v>
      </c>
      <c r="B85" s="22">
        <v>0</v>
      </c>
      <c r="C85" s="22">
        <f>-SIN(Wellpath!$L85) / GField</f>
        <v>-8.8310014508974896E-2</v>
      </c>
      <c r="D85" s="22">
        <f>TAN(Dip) * SIN(Wellpath!$L85) * SIN(Wellpath!$O85) / GField</f>
        <v>0.26679672490684808</v>
      </c>
      <c r="E85" s="20">
        <f>Model!$W$9*((drdp!B85+drdp!K85)*ABZ!$B85+(drdp!E85+drdp!N85)*ABZ!$C85+(drdp!H85+drdp!Q85)*ABZ!$D85)</f>
        <v>-2.8152956037903673E-2</v>
      </c>
      <c r="F85" s="20">
        <f>Model!$W$9*((drdp!C85+drdp!L85)*ABZ!$B85+(drdp!F85+drdp!O85)*ABZ!$C85+(drdp!I85+drdp!R85)*ABZ!$D85)</f>
        <v>2.0580465641365543E-3</v>
      </c>
      <c r="G85" s="20">
        <f>Model!$W$9*((drdp!D85+drdp!M85)*ABZ!$B85+(drdp!G85+drdp!P85)*ABZ!$C85+(drdp!J85+drdp!S85)*ABZ!$D85)</f>
        <v>9.1774459168013529E-3</v>
      </c>
      <c r="H85" s="18">
        <f>Model!$W$9*((drdp!B85)*ABZ!$B85+(drdp!E85)*ABZ!$C85+(drdp!H85)*ABZ!$D85)</f>
        <v>-1.4076478018951837E-2</v>
      </c>
      <c r="I85" s="18">
        <f>Model!$W$9*((drdp!C85)*ABZ!$B85+(drdp!F85)*ABZ!$C85+(drdp!I85)*ABZ!$D85)</f>
        <v>1.0290232820682772E-3</v>
      </c>
      <c r="J85" s="18">
        <f>Model!$W$9*((drdp!D85)*ABZ!$B85+(drdp!G85)*ABZ!$C85+(drdp!J85)*ABZ!$D85)</f>
        <v>4.5887229584006765E-3</v>
      </c>
      <c r="K85" s="21">
        <f>SUM(E$3:E84)+H85</f>
        <v>-0.68608493423002526</v>
      </c>
      <c r="L85" s="21">
        <f>SUM(F$3:F84)+I85</f>
        <v>-1.80295373803381E-2</v>
      </c>
      <c r="M85" s="21">
        <f>SUM(G$3:G84)+J85</f>
        <v>0.21781223105073472</v>
      </c>
      <c r="N85" s="19">
        <f t="shared" si="5"/>
        <v>0.47071253697741811</v>
      </c>
      <c r="O85" s="19">
        <f t="shared" si="5"/>
        <v>3.250642181490088E-4</v>
      </c>
      <c r="P85" s="19">
        <f t="shared" si="5"/>
        <v>4.7442167995298642E-2</v>
      </c>
      <c r="Q85" s="19">
        <f t="shared" si="6"/>
        <v>1.2369793967787047E-2</v>
      </c>
      <c r="R85" s="19">
        <f t="shared" si="7"/>
        <v>-0.14943769021493838</v>
      </c>
      <c r="S85" s="19">
        <f t="shared" si="8"/>
        <v>-3.9270537616240605E-3</v>
      </c>
    </row>
    <row r="86" spans="1:19" x14ac:dyDescent="0.25">
      <c r="A86" s="26">
        <f>Wellpath!E86</f>
        <v>2490</v>
      </c>
      <c r="B86" s="22">
        <v>0</v>
      </c>
      <c r="C86" s="22">
        <f>-SIN(Wellpath!$L86) / GField</f>
        <v>-8.8310014508974896E-2</v>
      </c>
      <c r="D86" s="22">
        <f>TAN(Dip) * SIN(Wellpath!$L86) * SIN(Wellpath!$O86) / GField</f>
        <v>0.26679672490684808</v>
      </c>
      <c r="E86" s="20">
        <f>Model!$W$9*((drdp!B86+drdp!K86)*ABZ!$B86+(drdp!E86+drdp!N86)*ABZ!$C86+(drdp!H86+drdp!Q86)*ABZ!$D86)</f>
        <v>-2.8152956037903673E-2</v>
      </c>
      <c r="F86" s="20">
        <f>Model!$W$9*((drdp!C86+drdp!L86)*ABZ!$B86+(drdp!F86+drdp!O86)*ABZ!$C86+(drdp!I86+drdp!R86)*ABZ!$D86)</f>
        <v>2.0580465641365543E-3</v>
      </c>
      <c r="G86" s="20">
        <f>Model!$W$9*((drdp!D86+drdp!M86)*ABZ!$B86+(drdp!G86+drdp!P86)*ABZ!$C86+(drdp!J86+drdp!S86)*ABZ!$D86)</f>
        <v>9.1774459168013529E-3</v>
      </c>
      <c r="H86" s="18">
        <f>Model!$W$9*((drdp!B86)*ABZ!$B86+(drdp!E86)*ABZ!$C86+(drdp!H86)*ABZ!$D86)</f>
        <v>-1.4076478018951837E-2</v>
      </c>
      <c r="I86" s="18">
        <f>Model!$W$9*((drdp!C86)*ABZ!$B86+(drdp!F86)*ABZ!$C86+(drdp!I86)*ABZ!$D86)</f>
        <v>1.0290232820682772E-3</v>
      </c>
      <c r="J86" s="18">
        <f>Model!$W$9*((drdp!D86)*ABZ!$B86+(drdp!G86)*ABZ!$C86+(drdp!J86)*ABZ!$D86)</f>
        <v>4.5887229584006765E-3</v>
      </c>
      <c r="K86" s="21">
        <f>SUM(E$3:E85)+H86</f>
        <v>-0.71423789026792894</v>
      </c>
      <c r="L86" s="21">
        <f>SUM(F$3:F85)+I86</f>
        <v>-1.5971490816201542E-2</v>
      </c>
      <c r="M86" s="21">
        <f>SUM(G$3:G85)+J86</f>
        <v>0.22698967696753608</v>
      </c>
      <c r="N86" s="19">
        <f t="shared" si="5"/>
        <v>0.51013576389438209</v>
      </c>
      <c r="O86" s="19">
        <f t="shared" si="5"/>
        <v>2.5508851889201019E-4</v>
      </c>
      <c r="P86" s="19">
        <f t="shared" si="5"/>
        <v>5.152431344982638E-2</v>
      </c>
      <c r="Q86" s="19">
        <f t="shared" si="6"/>
        <v>1.1407443904997391E-2</v>
      </c>
      <c r="R86" s="19">
        <f t="shared" si="7"/>
        <v>-0.16212462798989166</v>
      </c>
      <c r="S86" s="19">
        <f t="shared" si="8"/>
        <v>-3.6253635410595573E-3</v>
      </c>
    </row>
    <row r="87" spans="1:19" x14ac:dyDescent="0.25">
      <c r="A87" s="26">
        <f>Wellpath!E87</f>
        <v>2520</v>
      </c>
      <c r="B87" s="22">
        <v>0</v>
      </c>
      <c r="C87" s="22">
        <f>-SIN(Wellpath!$L87) / GField</f>
        <v>-8.8310014508974896E-2</v>
      </c>
      <c r="D87" s="22">
        <f>TAN(Dip) * SIN(Wellpath!$L87) * SIN(Wellpath!$O87) / GField</f>
        <v>0.26679672490684808</v>
      </c>
      <c r="E87" s="20">
        <f>Model!$W$9*((drdp!B87+drdp!K87)*ABZ!$B87+(drdp!E87+drdp!N87)*ABZ!$C87+(drdp!H87+drdp!Q87)*ABZ!$D87)</f>
        <v>-2.8152956037903673E-2</v>
      </c>
      <c r="F87" s="20">
        <f>Model!$W$9*((drdp!C87+drdp!L87)*ABZ!$B87+(drdp!F87+drdp!O87)*ABZ!$C87+(drdp!I87+drdp!R87)*ABZ!$D87)</f>
        <v>2.0580465641365543E-3</v>
      </c>
      <c r="G87" s="20">
        <f>Model!$W$9*((drdp!D87+drdp!M87)*ABZ!$B87+(drdp!G87+drdp!P87)*ABZ!$C87+(drdp!J87+drdp!S87)*ABZ!$D87)</f>
        <v>9.1774459168013529E-3</v>
      </c>
      <c r="H87" s="18">
        <f>Model!$W$9*((drdp!B87)*ABZ!$B87+(drdp!E87)*ABZ!$C87+(drdp!H87)*ABZ!$D87)</f>
        <v>-1.4076478018951837E-2</v>
      </c>
      <c r="I87" s="18">
        <f>Model!$W$9*((drdp!C87)*ABZ!$B87+(drdp!F87)*ABZ!$C87+(drdp!I87)*ABZ!$D87)</f>
        <v>1.0290232820682772E-3</v>
      </c>
      <c r="J87" s="18">
        <f>Model!$W$9*((drdp!D87)*ABZ!$B87+(drdp!G87)*ABZ!$C87+(drdp!J87)*ABZ!$D87)</f>
        <v>4.5887229584006765E-3</v>
      </c>
      <c r="K87" s="21">
        <f>SUM(E$3:E86)+H87</f>
        <v>-0.74239084630583263</v>
      </c>
      <c r="L87" s="21">
        <f>SUM(F$3:F86)+I87</f>
        <v>-1.3913444252064989E-2</v>
      </c>
      <c r="M87" s="21">
        <f>SUM(G$3:G86)+J87</f>
        <v>0.23616712288433744</v>
      </c>
      <c r="N87" s="19">
        <f t="shared" si="5"/>
        <v>0.55114416867869043</v>
      </c>
      <c r="O87" s="19">
        <f t="shared" si="5"/>
        <v>1.9358393095532029E-4</v>
      </c>
      <c r="P87" s="19">
        <f t="shared" si="5"/>
        <v>5.5774909931465742E-2</v>
      </c>
      <c r="Q87" s="19">
        <f t="shared" si="6"/>
        <v>1.032921365331955E-2</v>
      </c>
      <c r="R87" s="19">
        <f t="shared" si="7"/>
        <v>-0.17532831022771686</v>
      </c>
      <c r="S87" s="19">
        <f t="shared" si="8"/>
        <v>-3.2858980984218108E-3</v>
      </c>
    </row>
    <row r="88" spans="1:19" x14ac:dyDescent="0.25">
      <c r="A88" s="26">
        <f>Wellpath!E88</f>
        <v>2550</v>
      </c>
      <c r="B88" s="22">
        <v>0</v>
      </c>
      <c r="C88" s="22">
        <f>-SIN(Wellpath!$L88) / GField</f>
        <v>-8.8310014508974896E-2</v>
      </c>
      <c r="D88" s="22">
        <f>TAN(Dip) * SIN(Wellpath!$L88) * SIN(Wellpath!$O88) / GField</f>
        <v>0.26679672490684808</v>
      </c>
      <c r="E88" s="20">
        <f>Model!$W$9*((drdp!B88+drdp!K88)*ABZ!$B88+(drdp!E88+drdp!N88)*ABZ!$C88+(drdp!H88+drdp!Q88)*ABZ!$D88)</f>
        <v>-2.8152956037903673E-2</v>
      </c>
      <c r="F88" s="20">
        <f>Model!$W$9*((drdp!C88+drdp!L88)*ABZ!$B88+(drdp!F88+drdp!O88)*ABZ!$C88+(drdp!I88+drdp!R88)*ABZ!$D88)</f>
        <v>2.0580465641365543E-3</v>
      </c>
      <c r="G88" s="20">
        <f>Model!$W$9*((drdp!D88+drdp!M88)*ABZ!$B88+(drdp!G88+drdp!P88)*ABZ!$C88+(drdp!J88+drdp!S88)*ABZ!$D88)</f>
        <v>9.1774459168013529E-3</v>
      </c>
      <c r="H88" s="18">
        <f>Model!$W$9*((drdp!B88)*ABZ!$B88+(drdp!E88)*ABZ!$C88+(drdp!H88)*ABZ!$D88)</f>
        <v>-1.4076478018951837E-2</v>
      </c>
      <c r="I88" s="18">
        <f>Model!$W$9*((drdp!C88)*ABZ!$B88+(drdp!F88)*ABZ!$C88+(drdp!I88)*ABZ!$D88)</f>
        <v>1.0290232820682772E-3</v>
      </c>
      <c r="J88" s="18">
        <f>Model!$W$9*((drdp!D88)*ABZ!$B88+(drdp!G88)*ABZ!$C88+(drdp!J88)*ABZ!$D88)</f>
        <v>4.5887229584006765E-3</v>
      </c>
      <c r="K88" s="21">
        <f>SUM(E$3:E87)+H88</f>
        <v>-0.77054380234373632</v>
      </c>
      <c r="L88" s="21">
        <f>SUM(F$3:F87)+I88</f>
        <v>-1.1855397687928435E-2</v>
      </c>
      <c r="M88" s="21">
        <f>SUM(G$3:G87)+J88</f>
        <v>0.24534456880113881</v>
      </c>
      <c r="N88" s="19">
        <f t="shared" si="5"/>
        <v>0.59373775133034301</v>
      </c>
      <c r="O88" s="19">
        <f t="shared" si="5"/>
        <v>1.4055045433893887E-4</v>
      </c>
      <c r="P88" s="19">
        <f t="shared" si="5"/>
        <v>6.019395744021673E-2</v>
      </c>
      <c r="Q88" s="19">
        <f t="shared" si="6"/>
        <v>9.1351032127535165E-3</v>
      </c>
      <c r="R88" s="19">
        <f t="shared" si="7"/>
        <v>-0.18904873692841392</v>
      </c>
      <c r="S88" s="19">
        <f t="shared" si="8"/>
        <v>-2.9086574337108197E-3</v>
      </c>
    </row>
    <row r="89" spans="1:19" x14ac:dyDescent="0.25">
      <c r="A89" s="26">
        <f>Wellpath!E89</f>
        <v>2580</v>
      </c>
      <c r="B89" s="22">
        <v>0</v>
      </c>
      <c r="C89" s="22">
        <f>-SIN(Wellpath!$L89) / GField</f>
        <v>-8.8310014508974896E-2</v>
      </c>
      <c r="D89" s="22">
        <f>TAN(Dip) * SIN(Wellpath!$L89) * SIN(Wellpath!$O89) / GField</f>
        <v>0.26679672490684808</v>
      </c>
      <c r="E89" s="20">
        <f>Model!$W$9*((drdp!B89+drdp!K89)*ABZ!$B89+(drdp!E89+drdp!N89)*ABZ!$C89+(drdp!H89+drdp!Q89)*ABZ!$D89)</f>
        <v>-2.8152956037903673E-2</v>
      </c>
      <c r="F89" s="20">
        <f>Model!$W$9*((drdp!C89+drdp!L89)*ABZ!$B89+(drdp!F89+drdp!O89)*ABZ!$C89+(drdp!I89+drdp!R89)*ABZ!$D89)</f>
        <v>2.0580465641365543E-3</v>
      </c>
      <c r="G89" s="20">
        <f>Model!$W$9*((drdp!D89+drdp!M89)*ABZ!$B89+(drdp!G89+drdp!P89)*ABZ!$C89+(drdp!J89+drdp!S89)*ABZ!$D89)</f>
        <v>9.1774459168013529E-3</v>
      </c>
      <c r="H89" s="18">
        <f>Model!$W$9*((drdp!B89)*ABZ!$B89+(drdp!E89)*ABZ!$C89+(drdp!H89)*ABZ!$D89)</f>
        <v>-1.4076478018951837E-2</v>
      </c>
      <c r="I89" s="18">
        <f>Model!$W$9*((drdp!C89)*ABZ!$B89+(drdp!F89)*ABZ!$C89+(drdp!I89)*ABZ!$D89)</f>
        <v>1.0290232820682772E-3</v>
      </c>
      <c r="J89" s="18">
        <f>Model!$W$9*((drdp!D89)*ABZ!$B89+(drdp!G89)*ABZ!$C89+(drdp!J89)*ABZ!$D89)</f>
        <v>4.5887229584006765E-3</v>
      </c>
      <c r="K89" s="21">
        <f>SUM(E$3:E88)+H89</f>
        <v>-0.79869675838164</v>
      </c>
      <c r="L89" s="21">
        <f>SUM(F$3:F88)+I89</f>
        <v>-9.7973511237918805E-3</v>
      </c>
      <c r="M89" s="21">
        <f>SUM(G$3:G88)+J89</f>
        <v>0.25452201471794017</v>
      </c>
      <c r="N89" s="19">
        <f t="shared" si="5"/>
        <v>0.63791651184933984</v>
      </c>
      <c r="O89" s="19">
        <f t="shared" si="5"/>
        <v>9.598808904286602E-5</v>
      </c>
      <c r="P89" s="19">
        <f t="shared" si="5"/>
        <v>6.4781455976079358E-2</v>
      </c>
      <c r="Q89" s="19">
        <f t="shared" si="6"/>
        <v>7.8251125832992929E-3</v>
      </c>
      <c r="R89" s="19">
        <f t="shared" si="7"/>
        <v>-0.20328590809198288</v>
      </c>
      <c r="S89" s="19">
        <f t="shared" si="8"/>
        <v>-2.4936415469265848E-3</v>
      </c>
    </row>
    <row r="90" spans="1:19" x14ac:dyDescent="0.25">
      <c r="A90" s="26">
        <f>Wellpath!E90</f>
        <v>2610</v>
      </c>
      <c r="B90" s="22">
        <v>0</v>
      </c>
      <c r="C90" s="22">
        <f>-SIN(Wellpath!$L90) / GField</f>
        <v>-8.8310014508974896E-2</v>
      </c>
      <c r="D90" s="22">
        <f>TAN(Dip) * SIN(Wellpath!$L90) * SIN(Wellpath!$O90) / GField</f>
        <v>0.26679672490684808</v>
      </c>
      <c r="E90" s="20">
        <f>Model!$W$9*((drdp!B90+drdp!K90)*ABZ!$B90+(drdp!E90+drdp!N90)*ABZ!$C90+(drdp!H90+drdp!Q90)*ABZ!$D90)</f>
        <v>-2.8152956037903673E-2</v>
      </c>
      <c r="F90" s="20">
        <f>Model!$W$9*((drdp!C90+drdp!L90)*ABZ!$B90+(drdp!F90+drdp!O90)*ABZ!$C90+(drdp!I90+drdp!R90)*ABZ!$D90)</f>
        <v>2.0580465641365543E-3</v>
      </c>
      <c r="G90" s="20">
        <f>Model!$W$9*((drdp!D90+drdp!M90)*ABZ!$B90+(drdp!G90+drdp!P90)*ABZ!$C90+(drdp!J90+drdp!S90)*ABZ!$D90)</f>
        <v>9.1774459168013529E-3</v>
      </c>
      <c r="H90" s="18">
        <f>Model!$W$9*((drdp!B90)*ABZ!$B90+(drdp!E90)*ABZ!$C90+(drdp!H90)*ABZ!$D90)</f>
        <v>-1.4076478018951837E-2</v>
      </c>
      <c r="I90" s="18">
        <f>Model!$W$9*((drdp!C90)*ABZ!$B90+(drdp!F90)*ABZ!$C90+(drdp!I90)*ABZ!$D90)</f>
        <v>1.0290232820682772E-3</v>
      </c>
      <c r="J90" s="18">
        <f>Model!$W$9*((drdp!D90)*ABZ!$B90+(drdp!G90)*ABZ!$C90+(drdp!J90)*ABZ!$D90)</f>
        <v>4.5887229584006765E-3</v>
      </c>
      <c r="K90" s="21">
        <f>SUM(E$3:E89)+H90</f>
        <v>-0.82684971441954369</v>
      </c>
      <c r="L90" s="21">
        <f>SUM(F$3:F89)+I90</f>
        <v>-7.7393045596553262E-3</v>
      </c>
      <c r="M90" s="21">
        <f>SUM(G$3:G89)+J90</f>
        <v>0.26369946063474153</v>
      </c>
      <c r="N90" s="19">
        <f t="shared" si="5"/>
        <v>0.68368045023568091</v>
      </c>
      <c r="O90" s="19">
        <f t="shared" si="5"/>
        <v>5.9896835067101721E-5</v>
      </c>
      <c r="P90" s="19">
        <f t="shared" si="5"/>
        <v>6.9537405539053604E-2</v>
      </c>
      <c r="Q90" s="19">
        <f t="shared" si="6"/>
        <v>6.399241764956879E-3</v>
      </c>
      <c r="R90" s="19">
        <f t="shared" si="7"/>
        <v>-0.21803982371842373</v>
      </c>
      <c r="S90" s="19">
        <f t="shared" si="8"/>
        <v>-2.0408504380691052E-3</v>
      </c>
    </row>
    <row r="91" spans="1:19" x14ac:dyDescent="0.25">
      <c r="A91" s="26">
        <f>Wellpath!E91</f>
        <v>2640</v>
      </c>
      <c r="B91" s="22">
        <v>0</v>
      </c>
      <c r="C91" s="22">
        <f>-SIN(Wellpath!$L91) / GField</f>
        <v>-8.8310014508974896E-2</v>
      </c>
      <c r="D91" s="22">
        <f>TAN(Dip) * SIN(Wellpath!$L91) * SIN(Wellpath!$O91) / GField</f>
        <v>0.26679672490684808</v>
      </c>
      <c r="E91" s="20">
        <f>Model!$W$9*((drdp!B91+drdp!K91)*ABZ!$B91+(drdp!E91+drdp!N91)*ABZ!$C91+(drdp!H91+drdp!Q91)*ABZ!$D91)</f>
        <v>-2.8152956037903673E-2</v>
      </c>
      <c r="F91" s="20">
        <f>Model!$W$9*((drdp!C91+drdp!L91)*ABZ!$B91+(drdp!F91+drdp!O91)*ABZ!$C91+(drdp!I91+drdp!R91)*ABZ!$D91)</f>
        <v>2.0580465641365543E-3</v>
      </c>
      <c r="G91" s="20">
        <f>Model!$W$9*((drdp!D91+drdp!M91)*ABZ!$B91+(drdp!G91+drdp!P91)*ABZ!$C91+(drdp!J91+drdp!S91)*ABZ!$D91)</f>
        <v>9.1774459168013529E-3</v>
      </c>
      <c r="H91" s="18">
        <f>Model!$W$9*((drdp!B91)*ABZ!$B91+(drdp!E91)*ABZ!$C91+(drdp!H91)*ABZ!$D91)</f>
        <v>-1.4076478018951837E-2</v>
      </c>
      <c r="I91" s="18">
        <f>Model!$W$9*((drdp!C91)*ABZ!$B91+(drdp!F91)*ABZ!$C91+(drdp!I91)*ABZ!$D91)</f>
        <v>1.0290232820682772E-3</v>
      </c>
      <c r="J91" s="18">
        <f>Model!$W$9*((drdp!D91)*ABZ!$B91+(drdp!G91)*ABZ!$C91+(drdp!J91)*ABZ!$D91)</f>
        <v>4.5887229584006765E-3</v>
      </c>
      <c r="K91" s="21">
        <f>SUM(E$3:E90)+H91</f>
        <v>-0.85500267045744738</v>
      </c>
      <c r="L91" s="21">
        <f>SUM(F$3:F90)+I91</f>
        <v>-5.6812579955187719E-3</v>
      </c>
      <c r="M91" s="21">
        <f>SUM(G$3:G90)+J91</f>
        <v>0.2728769065515429</v>
      </c>
      <c r="N91" s="19">
        <f t="shared" si="5"/>
        <v>0.73102956648936634</v>
      </c>
      <c r="O91" s="19">
        <f t="shared" si="5"/>
        <v>3.2276692411645971E-5</v>
      </c>
      <c r="P91" s="19">
        <f t="shared" si="5"/>
        <v>7.4461806129139468E-2</v>
      </c>
      <c r="Q91" s="19">
        <f t="shared" si="6"/>
        <v>4.8574907577262749E-3</v>
      </c>
      <c r="R91" s="19">
        <f t="shared" si="7"/>
        <v>-0.2333104838077365</v>
      </c>
      <c r="S91" s="19">
        <f t="shared" si="8"/>
        <v>-1.5502841071383818E-3</v>
      </c>
    </row>
    <row r="92" spans="1:19" x14ac:dyDescent="0.25">
      <c r="A92" s="26">
        <f>Wellpath!E92</f>
        <v>2670</v>
      </c>
      <c r="B92" s="22">
        <v>0</v>
      </c>
      <c r="C92" s="22">
        <f>-SIN(Wellpath!$L92) / GField</f>
        <v>-8.8310014508974896E-2</v>
      </c>
      <c r="D92" s="22">
        <f>TAN(Dip) * SIN(Wellpath!$L92) * SIN(Wellpath!$O92) / GField</f>
        <v>0.26679672490684808</v>
      </c>
      <c r="E92" s="20">
        <f>Model!$W$9*((drdp!B92+drdp!K92)*ABZ!$B92+(drdp!E92+drdp!N92)*ABZ!$C92+(drdp!H92+drdp!Q92)*ABZ!$D92)</f>
        <v>-2.8152956037903673E-2</v>
      </c>
      <c r="F92" s="20">
        <f>Model!$W$9*((drdp!C92+drdp!L92)*ABZ!$B92+(drdp!F92+drdp!O92)*ABZ!$C92+(drdp!I92+drdp!R92)*ABZ!$D92)</f>
        <v>2.0580465641365543E-3</v>
      </c>
      <c r="G92" s="20">
        <f>Model!$W$9*((drdp!D92+drdp!M92)*ABZ!$B92+(drdp!G92+drdp!P92)*ABZ!$C92+(drdp!J92+drdp!S92)*ABZ!$D92)</f>
        <v>9.1774459168013529E-3</v>
      </c>
      <c r="H92" s="18">
        <f>Model!$W$9*((drdp!B92)*ABZ!$B92+(drdp!E92)*ABZ!$C92+(drdp!H92)*ABZ!$D92)</f>
        <v>-1.4076478018951837E-2</v>
      </c>
      <c r="I92" s="18">
        <f>Model!$W$9*((drdp!C92)*ABZ!$B92+(drdp!F92)*ABZ!$C92+(drdp!I92)*ABZ!$D92)</f>
        <v>1.0290232820682772E-3</v>
      </c>
      <c r="J92" s="18">
        <f>Model!$W$9*((drdp!D92)*ABZ!$B92+(drdp!G92)*ABZ!$C92+(drdp!J92)*ABZ!$D92)</f>
        <v>4.5887229584006765E-3</v>
      </c>
      <c r="K92" s="21">
        <f>SUM(E$3:E91)+H92</f>
        <v>-0.88315562649535106</v>
      </c>
      <c r="L92" s="21">
        <f>SUM(F$3:F91)+I92</f>
        <v>-3.6232114313822176E-3</v>
      </c>
      <c r="M92" s="21">
        <f>SUM(G$3:G91)+J92</f>
        <v>0.28205435246834426</v>
      </c>
      <c r="N92" s="19">
        <f t="shared" si="5"/>
        <v>0.77996386061039602</v>
      </c>
      <c r="O92" s="19">
        <f t="shared" si="5"/>
        <v>1.3127661076498777E-5</v>
      </c>
      <c r="P92" s="19">
        <f t="shared" si="5"/>
        <v>7.9554657746336979E-2</v>
      </c>
      <c r="Q92" s="19">
        <f t="shared" si="6"/>
        <v>3.1998595616074799E-3</v>
      </c>
      <c r="R92" s="19">
        <f t="shared" si="7"/>
        <v>-0.24909788835992114</v>
      </c>
      <c r="S92" s="19">
        <f t="shared" si="8"/>
        <v>-1.0219425541344142E-3</v>
      </c>
    </row>
    <row r="93" spans="1:19" x14ac:dyDescent="0.25">
      <c r="A93" s="26">
        <f>Wellpath!E93</f>
        <v>2700</v>
      </c>
      <c r="B93" s="22">
        <v>0</v>
      </c>
      <c r="C93" s="22">
        <f>-SIN(Wellpath!$L93) / GField</f>
        <v>-8.8310014508974896E-2</v>
      </c>
      <c r="D93" s="22">
        <f>TAN(Dip) * SIN(Wellpath!$L93) * SIN(Wellpath!$O93) / GField</f>
        <v>0.26679672490684808</v>
      </c>
      <c r="E93" s="20">
        <f>Model!$W$9*((drdp!B93+drdp!K93)*ABZ!$B93+(drdp!E93+drdp!N93)*ABZ!$C93+(drdp!H93+drdp!Q93)*ABZ!$D93)</f>
        <v>-2.8152956037903673E-2</v>
      </c>
      <c r="F93" s="20">
        <f>Model!$W$9*((drdp!C93+drdp!L93)*ABZ!$B93+(drdp!F93+drdp!O93)*ABZ!$C93+(drdp!I93+drdp!R93)*ABZ!$D93)</f>
        <v>2.0580465641365543E-3</v>
      </c>
      <c r="G93" s="20">
        <f>Model!$W$9*((drdp!D93+drdp!M93)*ABZ!$B93+(drdp!G93+drdp!P93)*ABZ!$C93+(drdp!J93+drdp!S93)*ABZ!$D93)</f>
        <v>9.1774459168013529E-3</v>
      </c>
      <c r="H93" s="18">
        <f>Model!$W$9*((drdp!B93)*ABZ!$B93+(drdp!E93)*ABZ!$C93+(drdp!H93)*ABZ!$D93)</f>
        <v>-1.4076478018951837E-2</v>
      </c>
      <c r="I93" s="18">
        <f>Model!$W$9*((drdp!C93)*ABZ!$B93+(drdp!F93)*ABZ!$C93+(drdp!I93)*ABZ!$D93)</f>
        <v>1.0290232820682772E-3</v>
      </c>
      <c r="J93" s="18">
        <f>Model!$W$9*((drdp!D93)*ABZ!$B93+(drdp!G93)*ABZ!$C93+(drdp!J93)*ABZ!$D93)</f>
        <v>4.5887229584006765E-3</v>
      </c>
      <c r="K93" s="21">
        <f>SUM(E$3:E92)+H93</f>
        <v>-0.91130858253325475</v>
      </c>
      <c r="L93" s="21">
        <f>SUM(F$3:F92)+I93</f>
        <v>-1.5651648672456633E-3</v>
      </c>
      <c r="M93" s="21">
        <f>SUM(G$3:G92)+J93</f>
        <v>0.29123179838514562</v>
      </c>
      <c r="N93" s="19">
        <f t="shared" si="5"/>
        <v>0.83048333259876994</v>
      </c>
      <c r="O93" s="19">
        <f t="shared" si="5"/>
        <v>2.4497410616601349E-6</v>
      </c>
      <c r="P93" s="19">
        <f t="shared" si="5"/>
        <v>8.4815960390646108E-2</v>
      </c>
      <c r="Q93" s="19">
        <f t="shared" si="6"/>
        <v>1.4263481766004953E-3</v>
      </c>
      <c r="R93" s="19">
        <f t="shared" si="7"/>
        <v>-0.2654020373749777</v>
      </c>
      <c r="S93" s="19">
        <f t="shared" si="8"/>
        <v>-4.5582577905720225E-4</v>
      </c>
    </row>
    <row r="94" spans="1:19" x14ac:dyDescent="0.25">
      <c r="A94" s="26">
        <f>Wellpath!E94</f>
        <v>2730</v>
      </c>
      <c r="B94" s="22">
        <v>0</v>
      </c>
      <c r="C94" s="22">
        <f>-SIN(Wellpath!$L94) / GField</f>
        <v>-8.8310014508974896E-2</v>
      </c>
      <c r="D94" s="22">
        <f>TAN(Dip) * SIN(Wellpath!$L94) * SIN(Wellpath!$O94) / GField</f>
        <v>0.26679672490684808</v>
      </c>
      <c r="E94" s="20">
        <f>Model!$W$9*((drdp!B94+drdp!K94)*ABZ!$B94+(drdp!E94+drdp!N94)*ABZ!$C94+(drdp!H94+drdp!Q94)*ABZ!$D94)</f>
        <v>-2.8152956037903673E-2</v>
      </c>
      <c r="F94" s="20">
        <f>Model!$W$9*((drdp!C94+drdp!L94)*ABZ!$B94+(drdp!F94+drdp!O94)*ABZ!$C94+(drdp!I94+drdp!R94)*ABZ!$D94)</f>
        <v>2.0580465641365543E-3</v>
      </c>
      <c r="G94" s="20">
        <f>Model!$W$9*((drdp!D94+drdp!M94)*ABZ!$B94+(drdp!G94+drdp!P94)*ABZ!$C94+(drdp!J94+drdp!S94)*ABZ!$D94)</f>
        <v>9.1774459168013529E-3</v>
      </c>
      <c r="H94" s="18">
        <f>Model!$W$9*((drdp!B94)*ABZ!$B94+(drdp!E94)*ABZ!$C94+(drdp!H94)*ABZ!$D94)</f>
        <v>-1.4076478018951837E-2</v>
      </c>
      <c r="I94" s="18">
        <f>Model!$W$9*((drdp!C94)*ABZ!$B94+(drdp!F94)*ABZ!$C94+(drdp!I94)*ABZ!$D94)</f>
        <v>1.0290232820682772E-3</v>
      </c>
      <c r="J94" s="18">
        <f>Model!$W$9*((drdp!D94)*ABZ!$B94+(drdp!G94)*ABZ!$C94+(drdp!J94)*ABZ!$D94)</f>
        <v>4.5887229584006765E-3</v>
      </c>
      <c r="K94" s="21">
        <f>SUM(E$3:E93)+H94</f>
        <v>-0.93946153857115844</v>
      </c>
      <c r="L94" s="21">
        <f>SUM(F$3:F93)+I94</f>
        <v>4.9288169689089105E-4</v>
      </c>
      <c r="M94" s="21">
        <f>SUM(G$3:G93)+J94</f>
        <v>0.30040924430194699</v>
      </c>
      <c r="N94" s="19">
        <f t="shared" si="5"/>
        <v>0.88258798245448822</v>
      </c>
      <c r="O94" s="19">
        <f t="shared" si="5"/>
        <v>2.429323671300442E-7</v>
      </c>
      <c r="P94" s="19">
        <f t="shared" si="5"/>
        <v>9.024571406206687E-2</v>
      </c>
      <c r="Q94" s="19">
        <f t="shared" si="6"/>
        <v>-4.6304339729467985E-4</v>
      </c>
      <c r="R94" s="19">
        <f t="shared" si="7"/>
        <v>-0.28222293085290612</v>
      </c>
      <c r="S94" s="19">
        <f t="shared" si="8"/>
        <v>1.4806621809325388E-4</v>
      </c>
    </row>
    <row r="95" spans="1:19" x14ac:dyDescent="0.25">
      <c r="A95" s="26">
        <f>Wellpath!E95</f>
        <v>2760</v>
      </c>
      <c r="B95" s="22">
        <v>0</v>
      </c>
      <c r="C95" s="22">
        <f>-SIN(Wellpath!$L95) / GField</f>
        <v>-8.8310014508974896E-2</v>
      </c>
      <c r="D95" s="22">
        <f>TAN(Dip) * SIN(Wellpath!$L95) * SIN(Wellpath!$O95) / GField</f>
        <v>0.26679672490684808</v>
      </c>
      <c r="E95" s="20">
        <f>Model!$W$9*((drdp!B95+drdp!K95)*ABZ!$B95+(drdp!E95+drdp!N95)*ABZ!$C95+(drdp!H95+drdp!Q95)*ABZ!$D95)</f>
        <v>-2.8152956037903673E-2</v>
      </c>
      <c r="F95" s="20">
        <f>Model!$W$9*((drdp!C95+drdp!L95)*ABZ!$B95+(drdp!F95+drdp!O95)*ABZ!$C95+(drdp!I95+drdp!R95)*ABZ!$D95)</f>
        <v>2.0580465641365543E-3</v>
      </c>
      <c r="G95" s="20">
        <f>Model!$W$9*((drdp!D95+drdp!M95)*ABZ!$B95+(drdp!G95+drdp!P95)*ABZ!$C95+(drdp!J95+drdp!S95)*ABZ!$D95)</f>
        <v>9.1774459168013529E-3</v>
      </c>
      <c r="H95" s="18">
        <f>Model!$W$9*((drdp!B95)*ABZ!$B95+(drdp!E95)*ABZ!$C95+(drdp!H95)*ABZ!$D95)</f>
        <v>-1.4076478018951837E-2</v>
      </c>
      <c r="I95" s="18">
        <f>Model!$W$9*((drdp!C95)*ABZ!$B95+(drdp!F95)*ABZ!$C95+(drdp!I95)*ABZ!$D95)</f>
        <v>1.0290232820682772E-3</v>
      </c>
      <c r="J95" s="18">
        <f>Model!$W$9*((drdp!D95)*ABZ!$B95+(drdp!G95)*ABZ!$C95+(drdp!J95)*ABZ!$D95)</f>
        <v>4.5887229584006765E-3</v>
      </c>
      <c r="K95" s="21">
        <f>SUM(E$3:E94)+H95</f>
        <v>-0.96761449460906213</v>
      </c>
      <c r="L95" s="21">
        <f>SUM(F$3:F94)+I95</f>
        <v>2.5509282610274454E-3</v>
      </c>
      <c r="M95" s="21">
        <f>SUM(G$3:G94)+J95</f>
        <v>0.30958669021874835</v>
      </c>
      <c r="N95" s="19">
        <f t="shared" si="5"/>
        <v>0.93627781017755074</v>
      </c>
      <c r="O95" s="19">
        <f t="shared" si="5"/>
        <v>6.5072349929085064E-6</v>
      </c>
      <c r="P95" s="19">
        <f t="shared" si="5"/>
        <v>9.584391876059925E-2</v>
      </c>
      <c r="Q95" s="19">
        <f t="shared" si="6"/>
        <v>-2.4683151600780454E-3</v>
      </c>
      <c r="R95" s="19">
        <f t="shared" si="7"/>
        <v>-0.29956056879370646</v>
      </c>
      <c r="S95" s="19">
        <f t="shared" si="8"/>
        <v>7.8973343731695417E-4</v>
      </c>
    </row>
    <row r="96" spans="1:19" x14ac:dyDescent="0.25">
      <c r="A96" s="26">
        <f>Wellpath!E96</f>
        <v>2790</v>
      </c>
      <c r="B96" s="22">
        <v>0</v>
      </c>
      <c r="C96" s="22">
        <f>-SIN(Wellpath!$L96) / GField</f>
        <v>-8.8310014508974896E-2</v>
      </c>
      <c r="D96" s="22">
        <f>TAN(Dip) * SIN(Wellpath!$L96) * SIN(Wellpath!$O96) / GField</f>
        <v>0.26679672490684808</v>
      </c>
      <c r="E96" s="20">
        <f>Model!$W$9*((drdp!B96+drdp!K96)*ABZ!$B96+(drdp!E96+drdp!N96)*ABZ!$C96+(drdp!H96+drdp!Q96)*ABZ!$D96)</f>
        <v>-2.8152956037903673E-2</v>
      </c>
      <c r="F96" s="20">
        <f>Model!$W$9*((drdp!C96+drdp!L96)*ABZ!$B96+(drdp!F96+drdp!O96)*ABZ!$C96+(drdp!I96+drdp!R96)*ABZ!$D96)</f>
        <v>2.0580465641365543E-3</v>
      </c>
      <c r="G96" s="20">
        <f>Model!$W$9*((drdp!D96+drdp!M96)*ABZ!$B96+(drdp!G96+drdp!P96)*ABZ!$C96+(drdp!J96+drdp!S96)*ABZ!$D96)</f>
        <v>9.1774459168013529E-3</v>
      </c>
      <c r="H96" s="18">
        <f>Model!$W$9*((drdp!B96)*ABZ!$B96+(drdp!E96)*ABZ!$C96+(drdp!H96)*ABZ!$D96)</f>
        <v>-1.4076478018951837E-2</v>
      </c>
      <c r="I96" s="18">
        <f>Model!$W$9*((drdp!C96)*ABZ!$B96+(drdp!F96)*ABZ!$C96+(drdp!I96)*ABZ!$D96)</f>
        <v>1.0290232820682772E-3</v>
      </c>
      <c r="J96" s="18">
        <f>Model!$W$9*((drdp!D96)*ABZ!$B96+(drdp!G96)*ABZ!$C96+(drdp!J96)*ABZ!$D96)</f>
        <v>4.5887229584006765E-3</v>
      </c>
      <c r="K96" s="21">
        <f>SUM(E$3:E95)+H96</f>
        <v>-0.99576745064696581</v>
      </c>
      <c r="L96" s="21">
        <f>SUM(F$3:F95)+I96</f>
        <v>4.6089748251639997E-3</v>
      </c>
      <c r="M96" s="21">
        <f>SUM(G$3:G95)+J96</f>
        <v>0.31876413613554971</v>
      </c>
      <c r="N96" s="19">
        <f t="shared" si="5"/>
        <v>0.99155281576795751</v>
      </c>
      <c r="O96" s="19">
        <f t="shared" si="5"/>
        <v>2.1242648938995521E-5</v>
      </c>
      <c r="P96" s="19">
        <f t="shared" si="5"/>
        <v>0.10161057448624328</v>
      </c>
      <c r="Q96" s="19">
        <f t="shared" si="6"/>
        <v>-4.5894671117496007E-3</v>
      </c>
      <c r="R96" s="19">
        <f t="shared" si="7"/>
        <v>-0.31741495119737867</v>
      </c>
      <c r="S96" s="19">
        <f t="shared" si="8"/>
        <v>1.4691758786138987E-3</v>
      </c>
    </row>
    <row r="97" spans="1:19" x14ac:dyDescent="0.25">
      <c r="A97" s="26">
        <f>Wellpath!E97</f>
        <v>2820</v>
      </c>
      <c r="B97" s="22">
        <v>0</v>
      </c>
      <c r="C97" s="22">
        <f>-SIN(Wellpath!$L97) / GField</f>
        <v>-8.8310014508974896E-2</v>
      </c>
      <c r="D97" s="22">
        <f>TAN(Dip) * SIN(Wellpath!$L97) * SIN(Wellpath!$O97) / GField</f>
        <v>0.26679672490684808</v>
      </c>
      <c r="E97" s="20">
        <f>Model!$W$9*((drdp!B97+drdp!K97)*ABZ!$B97+(drdp!E97+drdp!N97)*ABZ!$C97+(drdp!H97+drdp!Q97)*ABZ!$D97)</f>
        <v>-2.8152956037903673E-2</v>
      </c>
      <c r="F97" s="20">
        <f>Model!$W$9*((drdp!C97+drdp!L97)*ABZ!$B97+(drdp!F97+drdp!O97)*ABZ!$C97+(drdp!I97+drdp!R97)*ABZ!$D97)</f>
        <v>2.0580465641365543E-3</v>
      </c>
      <c r="G97" s="20">
        <f>Model!$W$9*((drdp!D97+drdp!M97)*ABZ!$B97+(drdp!G97+drdp!P97)*ABZ!$C97+(drdp!J97+drdp!S97)*ABZ!$D97)</f>
        <v>9.1774459168013529E-3</v>
      </c>
      <c r="H97" s="18">
        <f>Model!$W$9*((drdp!B97)*ABZ!$B97+(drdp!E97)*ABZ!$C97+(drdp!H97)*ABZ!$D97)</f>
        <v>-1.4076478018951837E-2</v>
      </c>
      <c r="I97" s="18">
        <f>Model!$W$9*((drdp!C97)*ABZ!$B97+(drdp!F97)*ABZ!$C97+(drdp!I97)*ABZ!$D97)</f>
        <v>1.0290232820682772E-3</v>
      </c>
      <c r="J97" s="18">
        <f>Model!$W$9*((drdp!D97)*ABZ!$B97+(drdp!G97)*ABZ!$C97+(drdp!J97)*ABZ!$D97)</f>
        <v>4.5887229584006765E-3</v>
      </c>
      <c r="K97" s="21">
        <f>SUM(E$3:E96)+H97</f>
        <v>-1.0239204066848693</v>
      </c>
      <c r="L97" s="21">
        <f>SUM(F$3:F96)+I97</f>
        <v>6.667021389300554E-3</v>
      </c>
      <c r="M97" s="21">
        <f>SUM(G$3:G96)+J97</f>
        <v>0.32794158205235108</v>
      </c>
      <c r="N97" s="19">
        <f t="shared" si="5"/>
        <v>1.0484129992257081</v>
      </c>
      <c r="O97" s="19">
        <f t="shared" si="5"/>
        <v>4.4449174205391087E-5</v>
      </c>
      <c r="P97" s="19">
        <f t="shared" si="5"/>
        <v>0.10754568123899891</v>
      </c>
      <c r="Q97" s="19">
        <f t="shared" si="6"/>
        <v>-6.8264992523093451E-3</v>
      </c>
      <c r="R97" s="19">
        <f t="shared" si="7"/>
        <v>-0.33578607806392274</v>
      </c>
      <c r="S97" s="19">
        <f t="shared" si="8"/>
        <v>2.1863935419840874E-3</v>
      </c>
    </row>
    <row r="98" spans="1:19" x14ac:dyDescent="0.25">
      <c r="A98" s="26">
        <f>Wellpath!E98</f>
        <v>2850</v>
      </c>
      <c r="B98" s="22">
        <v>0</v>
      </c>
      <c r="C98" s="22">
        <f>-SIN(Wellpath!$L98) / GField</f>
        <v>-8.8310014508974896E-2</v>
      </c>
      <c r="D98" s="22">
        <f>TAN(Dip) * SIN(Wellpath!$L98) * SIN(Wellpath!$O98) / GField</f>
        <v>0.26679672490684808</v>
      </c>
      <c r="E98" s="20">
        <f>Model!$W$9*((drdp!B98+drdp!K98)*ABZ!$B98+(drdp!E98+drdp!N98)*ABZ!$C98+(drdp!H98+drdp!Q98)*ABZ!$D98)</f>
        <v>-2.8152956037903673E-2</v>
      </c>
      <c r="F98" s="20">
        <f>Model!$W$9*((drdp!C98+drdp!L98)*ABZ!$B98+(drdp!F98+drdp!O98)*ABZ!$C98+(drdp!I98+drdp!R98)*ABZ!$D98)</f>
        <v>2.0580465641365543E-3</v>
      </c>
      <c r="G98" s="20">
        <f>Model!$W$9*((drdp!D98+drdp!M98)*ABZ!$B98+(drdp!G98+drdp!P98)*ABZ!$C98+(drdp!J98+drdp!S98)*ABZ!$D98)</f>
        <v>9.1774459168013529E-3</v>
      </c>
      <c r="H98" s="18">
        <f>Model!$W$9*((drdp!B98)*ABZ!$B98+(drdp!E98)*ABZ!$C98+(drdp!H98)*ABZ!$D98)</f>
        <v>-1.4076478018951837E-2</v>
      </c>
      <c r="I98" s="18">
        <f>Model!$W$9*((drdp!C98)*ABZ!$B98+(drdp!F98)*ABZ!$C98+(drdp!I98)*ABZ!$D98)</f>
        <v>1.0290232820682772E-3</v>
      </c>
      <c r="J98" s="18">
        <f>Model!$W$9*((drdp!D98)*ABZ!$B98+(drdp!G98)*ABZ!$C98+(drdp!J98)*ABZ!$D98)</f>
        <v>4.5887229584006765E-3</v>
      </c>
      <c r="K98" s="21">
        <f>SUM(E$3:E97)+H98</f>
        <v>-1.052073362722773</v>
      </c>
      <c r="L98" s="21">
        <f>SUM(F$3:F97)+I98</f>
        <v>8.7250679534371083E-3</v>
      </c>
      <c r="M98" s="21">
        <f>SUM(G$3:G97)+J98</f>
        <v>0.33711902796915244</v>
      </c>
      <c r="N98" s="19">
        <f t="shared" si="5"/>
        <v>1.1068583605508033</v>
      </c>
      <c r="O98" s="19">
        <f t="shared" si="5"/>
        <v>7.6126810792095215E-5</v>
      </c>
      <c r="P98" s="19">
        <f t="shared" si="5"/>
        <v>0.11364923901886619</v>
      </c>
      <c r="Q98" s="19">
        <f t="shared" si="6"/>
        <v>-9.1794115817572814E-3</v>
      </c>
      <c r="R98" s="19">
        <f t="shared" si="7"/>
        <v>-0.35467394939333874</v>
      </c>
      <c r="S98" s="19">
        <f t="shared" si="8"/>
        <v>2.9413864274275203E-3</v>
      </c>
    </row>
    <row r="99" spans="1:19" x14ac:dyDescent="0.25">
      <c r="A99" s="26">
        <f>Wellpath!E99</f>
        <v>2880</v>
      </c>
      <c r="B99" s="22">
        <v>0</v>
      </c>
      <c r="C99" s="22">
        <f>-SIN(Wellpath!$L99) / GField</f>
        <v>-8.8310014508974896E-2</v>
      </c>
      <c r="D99" s="22">
        <f>TAN(Dip) * SIN(Wellpath!$L99) * SIN(Wellpath!$O99) / GField</f>
        <v>0.26679672490684808</v>
      </c>
      <c r="E99" s="20">
        <f>Model!$W$9*((drdp!B99+drdp!K99)*ABZ!$B99+(drdp!E99+drdp!N99)*ABZ!$C99+(drdp!H99+drdp!Q99)*ABZ!$D99)</f>
        <v>-2.8152956037903673E-2</v>
      </c>
      <c r="F99" s="20">
        <f>Model!$W$9*((drdp!C99+drdp!L99)*ABZ!$B99+(drdp!F99+drdp!O99)*ABZ!$C99+(drdp!I99+drdp!R99)*ABZ!$D99)</f>
        <v>2.0580465641365543E-3</v>
      </c>
      <c r="G99" s="20">
        <f>Model!$W$9*((drdp!D99+drdp!M99)*ABZ!$B99+(drdp!G99+drdp!P99)*ABZ!$C99+(drdp!J99+drdp!S99)*ABZ!$D99)</f>
        <v>9.1774459168013529E-3</v>
      </c>
      <c r="H99" s="18">
        <f>Model!$W$9*((drdp!B99)*ABZ!$B99+(drdp!E99)*ABZ!$C99+(drdp!H99)*ABZ!$D99)</f>
        <v>-1.4076478018951837E-2</v>
      </c>
      <c r="I99" s="18">
        <f>Model!$W$9*((drdp!C99)*ABZ!$B99+(drdp!F99)*ABZ!$C99+(drdp!I99)*ABZ!$D99)</f>
        <v>1.0290232820682772E-3</v>
      </c>
      <c r="J99" s="18">
        <f>Model!$W$9*((drdp!D99)*ABZ!$B99+(drdp!G99)*ABZ!$C99+(drdp!J99)*ABZ!$D99)</f>
        <v>4.5887229584006765E-3</v>
      </c>
      <c r="K99" s="21">
        <f>SUM(E$3:E98)+H99</f>
        <v>-1.0802263187606767</v>
      </c>
      <c r="L99" s="21">
        <f>SUM(F$3:F98)+I99</f>
        <v>1.0783114517573663E-2</v>
      </c>
      <c r="M99" s="21">
        <f>SUM(G$3:G98)+J99</f>
        <v>0.3462964738859538</v>
      </c>
      <c r="N99" s="19">
        <f t="shared" si="5"/>
        <v>1.1668888997432429</v>
      </c>
      <c r="O99" s="19">
        <f t="shared" si="5"/>
        <v>1.1627555869910789E-4</v>
      </c>
      <c r="P99" s="19">
        <f t="shared" si="5"/>
        <v>0.11992124782584508</v>
      </c>
      <c r="Q99" s="19">
        <f t="shared" si="6"/>
        <v>-1.1648204100093408E-2</v>
      </c>
      <c r="R99" s="19">
        <f t="shared" si="7"/>
        <v>-0.37407856518562665</v>
      </c>
      <c r="S99" s="19">
        <f t="shared" si="8"/>
        <v>3.7341545349441974E-3</v>
      </c>
    </row>
    <row r="100" spans="1:19" x14ac:dyDescent="0.25">
      <c r="A100" s="26">
        <f>Wellpath!E100</f>
        <v>2910</v>
      </c>
      <c r="B100" s="22">
        <v>0</v>
      </c>
      <c r="C100" s="22">
        <f>-SIN(Wellpath!$L100) / GField</f>
        <v>-8.8310014508974896E-2</v>
      </c>
      <c r="D100" s="22">
        <f>TAN(Dip) * SIN(Wellpath!$L100) * SIN(Wellpath!$O100) / GField</f>
        <v>0.26679672490684808</v>
      </c>
      <c r="E100" s="20">
        <f>Model!$W$9*((drdp!B100+drdp!K100)*ABZ!$B100+(drdp!E100+drdp!N100)*ABZ!$C100+(drdp!H100+drdp!Q100)*ABZ!$D100)</f>
        <v>-2.8152956037903673E-2</v>
      </c>
      <c r="F100" s="20">
        <f>Model!$W$9*((drdp!C100+drdp!L100)*ABZ!$B100+(drdp!F100+drdp!O100)*ABZ!$C100+(drdp!I100+drdp!R100)*ABZ!$D100)</f>
        <v>2.0580465641365543E-3</v>
      </c>
      <c r="G100" s="20">
        <f>Model!$W$9*((drdp!D100+drdp!M100)*ABZ!$B100+(drdp!G100+drdp!P100)*ABZ!$C100+(drdp!J100+drdp!S100)*ABZ!$D100)</f>
        <v>9.1774459168013529E-3</v>
      </c>
      <c r="H100" s="18">
        <f>Model!$W$9*((drdp!B100)*ABZ!$B100+(drdp!E100)*ABZ!$C100+(drdp!H100)*ABZ!$D100)</f>
        <v>-1.4076478018951837E-2</v>
      </c>
      <c r="I100" s="18">
        <f>Model!$W$9*((drdp!C100)*ABZ!$B100+(drdp!F100)*ABZ!$C100+(drdp!I100)*ABZ!$D100)</f>
        <v>1.0290232820682772E-3</v>
      </c>
      <c r="J100" s="18">
        <f>Model!$W$9*((drdp!D100)*ABZ!$B100+(drdp!G100)*ABZ!$C100+(drdp!J100)*ABZ!$D100)</f>
        <v>4.5887229584006765E-3</v>
      </c>
      <c r="K100" s="21">
        <f>SUM(E$3:E99)+H100</f>
        <v>-1.1083792747985803</v>
      </c>
      <c r="L100" s="21">
        <f>SUM(F$3:F99)+I100</f>
        <v>1.2841161081710217E-2</v>
      </c>
      <c r="M100" s="21">
        <f>SUM(G$3:G99)+J100</f>
        <v>0.35547391980275517</v>
      </c>
      <c r="N100" s="19">
        <f t="shared" si="5"/>
        <v>1.2285046168030269</v>
      </c>
      <c r="O100" s="19">
        <f t="shared" si="5"/>
        <v>1.6489541792642911E-4</v>
      </c>
      <c r="P100" s="19">
        <f t="shared" si="5"/>
        <v>0.12636170765993562</v>
      </c>
      <c r="Q100" s="19">
        <f t="shared" si="6"/>
        <v>-1.4232876807317723E-2</v>
      </c>
      <c r="R100" s="19">
        <f t="shared" si="7"/>
        <v>-0.39399992544078649</v>
      </c>
      <c r="S100" s="19">
        <f t="shared" si="8"/>
        <v>4.5646978645341183E-3</v>
      </c>
    </row>
    <row r="101" spans="1:19" x14ac:dyDescent="0.25">
      <c r="A101" s="26">
        <f>Wellpath!E101</f>
        <v>2940</v>
      </c>
      <c r="B101" s="22">
        <v>0</v>
      </c>
      <c r="C101" s="22">
        <f>-SIN(Wellpath!$L101) / GField</f>
        <v>-8.8310014508974896E-2</v>
      </c>
      <c r="D101" s="22">
        <f>TAN(Dip) * SIN(Wellpath!$L101) * SIN(Wellpath!$O101) / GField</f>
        <v>0.26679672490684808</v>
      </c>
      <c r="E101" s="20">
        <f>Model!$W$9*((drdp!B101+drdp!K101)*ABZ!$B101+(drdp!E101+drdp!N101)*ABZ!$C101+(drdp!H101+drdp!Q101)*ABZ!$D101)</f>
        <v>-2.8152956037903673E-2</v>
      </c>
      <c r="F101" s="20">
        <f>Model!$W$9*((drdp!C101+drdp!L101)*ABZ!$B101+(drdp!F101+drdp!O101)*ABZ!$C101+(drdp!I101+drdp!R101)*ABZ!$D101)</f>
        <v>2.0580465641365543E-3</v>
      </c>
      <c r="G101" s="20">
        <f>Model!$W$9*((drdp!D101+drdp!M101)*ABZ!$B101+(drdp!G101+drdp!P101)*ABZ!$C101+(drdp!J101+drdp!S101)*ABZ!$D101)</f>
        <v>9.1774459168013529E-3</v>
      </c>
      <c r="H101" s="18">
        <f>Model!$W$9*((drdp!B101)*ABZ!$B101+(drdp!E101)*ABZ!$C101+(drdp!H101)*ABZ!$D101)</f>
        <v>-1.4076478018951837E-2</v>
      </c>
      <c r="I101" s="18">
        <f>Model!$W$9*((drdp!C101)*ABZ!$B101+(drdp!F101)*ABZ!$C101+(drdp!I101)*ABZ!$D101)</f>
        <v>1.0290232820682772E-3</v>
      </c>
      <c r="J101" s="18">
        <f>Model!$W$9*((drdp!D101)*ABZ!$B101+(drdp!G101)*ABZ!$C101+(drdp!J101)*ABZ!$D101)</f>
        <v>4.5887229584006765E-3</v>
      </c>
      <c r="K101" s="21">
        <f>SUM(E$3:E100)+H101</f>
        <v>-1.136532230836484</v>
      </c>
      <c r="L101" s="21">
        <f>SUM(F$3:F100)+I101</f>
        <v>1.4899207645846771E-2</v>
      </c>
      <c r="M101" s="21">
        <f>SUM(G$3:G100)+J101</f>
        <v>0.36465136571955653</v>
      </c>
      <c r="N101" s="19">
        <f t="shared" si="5"/>
        <v>1.291705511730155</v>
      </c>
      <c r="O101" s="19">
        <f t="shared" si="5"/>
        <v>2.2198638847405888E-4</v>
      </c>
      <c r="P101" s="19">
        <f t="shared" si="5"/>
        <v>0.13297061852113776</v>
      </c>
      <c r="Q101" s="19">
        <f t="shared" si="6"/>
        <v>-1.6933429703430231E-2</v>
      </c>
      <c r="R101" s="19">
        <f t="shared" si="7"/>
        <v>-0.41443803015881819</v>
      </c>
      <c r="S101" s="19">
        <f t="shared" si="8"/>
        <v>5.4330164161972838E-3</v>
      </c>
    </row>
    <row r="102" spans="1:19" x14ac:dyDescent="0.25">
      <c r="A102" s="26">
        <f>Wellpath!E102</f>
        <v>2970</v>
      </c>
      <c r="B102" s="22">
        <v>0</v>
      </c>
      <c r="C102" s="22">
        <f>-SIN(Wellpath!$L102) / GField</f>
        <v>-8.8310014508974896E-2</v>
      </c>
      <c r="D102" s="22">
        <f>TAN(Dip) * SIN(Wellpath!$L102) * SIN(Wellpath!$O102) / GField</f>
        <v>0.26679672490684808</v>
      </c>
      <c r="E102" s="20">
        <f>Model!$W$9*((drdp!B102+drdp!K102)*ABZ!$B102+(drdp!E102+drdp!N102)*ABZ!$C102+(drdp!H102+drdp!Q102)*ABZ!$D102)</f>
        <v>-2.8152956037903673E-2</v>
      </c>
      <c r="F102" s="20">
        <f>Model!$W$9*((drdp!C102+drdp!L102)*ABZ!$B102+(drdp!F102+drdp!O102)*ABZ!$C102+(drdp!I102+drdp!R102)*ABZ!$D102)</f>
        <v>2.0580465641365543E-3</v>
      </c>
      <c r="G102" s="20">
        <f>Model!$W$9*((drdp!D102+drdp!M102)*ABZ!$B102+(drdp!G102+drdp!P102)*ABZ!$C102+(drdp!J102+drdp!S102)*ABZ!$D102)</f>
        <v>9.1774459168013529E-3</v>
      </c>
      <c r="H102" s="18">
        <f>Model!$W$9*((drdp!B102)*ABZ!$B102+(drdp!E102)*ABZ!$C102+(drdp!H102)*ABZ!$D102)</f>
        <v>-1.4076478018951837E-2</v>
      </c>
      <c r="I102" s="18">
        <f>Model!$W$9*((drdp!C102)*ABZ!$B102+(drdp!F102)*ABZ!$C102+(drdp!I102)*ABZ!$D102)</f>
        <v>1.0290232820682772E-3</v>
      </c>
      <c r="J102" s="18">
        <f>Model!$W$9*((drdp!D102)*ABZ!$B102+(drdp!G102)*ABZ!$C102+(drdp!J102)*ABZ!$D102)</f>
        <v>4.5887229584006765E-3</v>
      </c>
      <c r="K102" s="21">
        <f>SUM(E$3:E101)+H102</f>
        <v>-1.1646851868743877</v>
      </c>
      <c r="L102" s="21">
        <f>SUM(F$3:F101)+I102</f>
        <v>1.6957254209983327E-2</v>
      </c>
      <c r="M102" s="21">
        <f>SUM(G$3:G101)+J102</f>
        <v>0.37382881163635789</v>
      </c>
      <c r="N102" s="19">
        <f t="shared" si="5"/>
        <v>1.3564915845246275</v>
      </c>
      <c r="O102" s="19">
        <f t="shared" si="5"/>
        <v>2.8754847034199728E-4</v>
      </c>
      <c r="P102" s="19">
        <f t="shared" si="5"/>
        <v>0.13974798040945155</v>
      </c>
      <c r="Q102" s="19">
        <f t="shared" si="6"/>
        <v>-1.9749862788430928E-2</v>
      </c>
      <c r="R102" s="19">
        <f t="shared" si="7"/>
        <v>-0.43539287933972176</v>
      </c>
      <c r="S102" s="19">
        <f t="shared" si="8"/>
        <v>6.339110189933694E-3</v>
      </c>
    </row>
    <row r="103" spans="1:19" x14ac:dyDescent="0.25">
      <c r="A103" s="26">
        <f>Wellpath!E103</f>
        <v>3000</v>
      </c>
      <c r="B103" s="22">
        <v>0</v>
      </c>
      <c r="C103" s="22">
        <f>-SIN(Wellpath!$L103) / GField</f>
        <v>-8.8310014508974896E-2</v>
      </c>
      <c r="D103" s="22">
        <f>TAN(Dip) * SIN(Wellpath!$L103) * SIN(Wellpath!$O103) / GField</f>
        <v>0.26679672490684808</v>
      </c>
      <c r="E103" s="20">
        <f>Model!$W$9*((drdp!B103+drdp!K103)*ABZ!$B103+(drdp!E103+drdp!N103)*ABZ!$C103+(drdp!H103+drdp!Q103)*ABZ!$D103)</f>
        <v>-2.8152956037903673E-2</v>
      </c>
      <c r="F103" s="20">
        <f>Model!$W$9*((drdp!C103+drdp!L103)*ABZ!$B103+(drdp!F103+drdp!O103)*ABZ!$C103+(drdp!I103+drdp!R103)*ABZ!$D103)</f>
        <v>2.0580465641365543E-3</v>
      </c>
      <c r="G103" s="20">
        <f>Model!$W$9*((drdp!D103+drdp!M103)*ABZ!$B103+(drdp!G103+drdp!P103)*ABZ!$C103+(drdp!J103+drdp!S103)*ABZ!$D103)</f>
        <v>9.1774459168013529E-3</v>
      </c>
      <c r="H103" s="18">
        <f>Model!$W$9*((drdp!B103)*ABZ!$B103+(drdp!E103)*ABZ!$C103+(drdp!H103)*ABZ!$D103)</f>
        <v>-1.4076478018951837E-2</v>
      </c>
      <c r="I103" s="18">
        <f>Model!$W$9*((drdp!C103)*ABZ!$B103+(drdp!F103)*ABZ!$C103+(drdp!I103)*ABZ!$D103)</f>
        <v>1.0290232820682772E-3</v>
      </c>
      <c r="J103" s="18">
        <f>Model!$W$9*((drdp!D103)*ABZ!$B103+(drdp!G103)*ABZ!$C103+(drdp!J103)*ABZ!$D103)</f>
        <v>4.5887229584006765E-3</v>
      </c>
      <c r="K103" s="21">
        <f>SUM(E$3:E102)+H103</f>
        <v>-1.1928381429122914</v>
      </c>
      <c r="L103" s="21">
        <f>SUM(F$3:F102)+I103</f>
        <v>1.9015300774119878E-2</v>
      </c>
      <c r="M103" s="21">
        <f>SUM(G$3:G102)+J103</f>
        <v>0.38300625755315926</v>
      </c>
      <c r="N103" s="19">
        <f t="shared" si="5"/>
        <v>1.4228628351864441</v>
      </c>
      <c r="O103" s="19">
        <f t="shared" si="5"/>
        <v>3.6158166353024402E-4</v>
      </c>
      <c r="P103" s="19">
        <f t="shared" si="5"/>
        <v>0.14669379332487698</v>
      </c>
      <c r="Q103" s="19">
        <f t="shared" si="6"/>
        <v>-2.2682176062319811E-2</v>
      </c>
      <c r="R103" s="19">
        <f t="shared" si="7"/>
        <v>-0.45686447298349725</v>
      </c>
      <c r="S103" s="19">
        <f t="shared" si="8"/>
        <v>7.2829791857433462E-3</v>
      </c>
    </row>
    <row r="104" spans="1:19" x14ac:dyDescent="0.25">
      <c r="A104" s="26">
        <f>Wellpath!E104</f>
        <v>3030</v>
      </c>
      <c r="B104" s="22">
        <v>0</v>
      </c>
      <c r="C104" s="22">
        <f>-SIN(Wellpath!$L104) / GField</f>
        <v>-8.8310014508974896E-2</v>
      </c>
      <c r="D104" s="22">
        <f>TAN(Dip) * SIN(Wellpath!$L104) * SIN(Wellpath!$O104) / GField</f>
        <v>0.26679672490684808</v>
      </c>
      <c r="E104" s="20">
        <f>Model!$W$9*((drdp!B104+drdp!K104)*ABZ!$B104+(drdp!E104+drdp!N104)*ABZ!$C104+(drdp!H104+drdp!Q104)*ABZ!$D104)</f>
        <v>-2.8152956037903673E-2</v>
      </c>
      <c r="F104" s="20">
        <f>Model!$W$9*((drdp!C104+drdp!L104)*ABZ!$B104+(drdp!F104+drdp!O104)*ABZ!$C104+(drdp!I104+drdp!R104)*ABZ!$D104)</f>
        <v>2.0580465641365543E-3</v>
      </c>
      <c r="G104" s="20">
        <f>Model!$W$9*((drdp!D104+drdp!M104)*ABZ!$B104+(drdp!G104+drdp!P104)*ABZ!$C104+(drdp!J104+drdp!S104)*ABZ!$D104)</f>
        <v>9.1774459168013529E-3</v>
      </c>
      <c r="H104" s="18">
        <f>Model!$W$9*((drdp!B104)*ABZ!$B104+(drdp!E104)*ABZ!$C104+(drdp!H104)*ABZ!$D104)</f>
        <v>-1.4076478018951837E-2</v>
      </c>
      <c r="I104" s="18">
        <f>Model!$W$9*((drdp!C104)*ABZ!$B104+(drdp!F104)*ABZ!$C104+(drdp!I104)*ABZ!$D104)</f>
        <v>1.0290232820682772E-3</v>
      </c>
      <c r="J104" s="18">
        <f>Model!$W$9*((drdp!D104)*ABZ!$B104+(drdp!G104)*ABZ!$C104+(drdp!J104)*ABZ!$D104)</f>
        <v>4.5887229584006765E-3</v>
      </c>
      <c r="K104" s="21">
        <f>SUM(E$3:E103)+H104</f>
        <v>-1.2209910989501951</v>
      </c>
      <c r="L104" s="21">
        <f>SUM(F$3:F103)+I104</f>
        <v>2.1073347338256436E-2</v>
      </c>
      <c r="M104" s="21">
        <f>SUM(G$3:G103)+J104</f>
        <v>0.39218370346996062</v>
      </c>
      <c r="N104" s="19">
        <f t="shared" si="5"/>
        <v>1.490819263715605</v>
      </c>
      <c r="O104" s="19">
        <f t="shared" si="5"/>
        <v>4.4408596803879961E-4</v>
      </c>
      <c r="P104" s="19">
        <f t="shared" si="5"/>
        <v>0.15380805726741401</v>
      </c>
      <c r="Q104" s="19">
        <f t="shared" si="6"/>
        <v>-2.5730369525096893E-2</v>
      </c>
      <c r="R104" s="19">
        <f t="shared" si="7"/>
        <v>-0.47885281109014466</v>
      </c>
      <c r="S104" s="19">
        <f t="shared" si="8"/>
        <v>8.2646234036262457E-3</v>
      </c>
    </row>
    <row r="105" spans="1:19" x14ac:dyDescent="0.25">
      <c r="A105" s="26">
        <f>Wellpath!E105</f>
        <v>3060</v>
      </c>
      <c r="B105" s="22">
        <v>0</v>
      </c>
      <c r="C105" s="22">
        <f>-SIN(Wellpath!$L105) / GField</f>
        <v>-8.8310014508974896E-2</v>
      </c>
      <c r="D105" s="22">
        <f>TAN(Dip) * SIN(Wellpath!$L105) * SIN(Wellpath!$O105) / GField</f>
        <v>0.26679672490684808</v>
      </c>
      <c r="E105" s="20">
        <f>Model!$W$9*((drdp!B105+drdp!K105)*ABZ!$B105+(drdp!E105+drdp!N105)*ABZ!$C105+(drdp!H105+drdp!Q105)*ABZ!$D105)</f>
        <v>-2.8152956037903673E-2</v>
      </c>
      <c r="F105" s="20">
        <f>Model!$W$9*((drdp!C105+drdp!L105)*ABZ!$B105+(drdp!F105+drdp!O105)*ABZ!$C105+(drdp!I105+drdp!R105)*ABZ!$D105)</f>
        <v>2.0580465641365543E-3</v>
      </c>
      <c r="G105" s="20">
        <f>Model!$W$9*((drdp!D105+drdp!M105)*ABZ!$B105+(drdp!G105+drdp!P105)*ABZ!$C105+(drdp!J105+drdp!S105)*ABZ!$D105)</f>
        <v>9.1774459168013529E-3</v>
      </c>
      <c r="H105" s="18">
        <f>Model!$W$9*((drdp!B105)*ABZ!$B105+(drdp!E105)*ABZ!$C105+(drdp!H105)*ABZ!$D105)</f>
        <v>-1.4076478018951837E-2</v>
      </c>
      <c r="I105" s="18">
        <f>Model!$W$9*((drdp!C105)*ABZ!$B105+(drdp!F105)*ABZ!$C105+(drdp!I105)*ABZ!$D105)</f>
        <v>1.0290232820682772E-3</v>
      </c>
      <c r="J105" s="18">
        <f>Model!$W$9*((drdp!D105)*ABZ!$B105+(drdp!G105)*ABZ!$C105+(drdp!J105)*ABZ!$D105)</f>
        <v>4.5887229584006765E-3</v>
      </c>
      <c r="K105" s="21">
        <f>SUM(E$3:E104)+H105</f>
        <v>-1.2491440549880988</v>
      </c>
      <c r="L105" s="21">
        <f>SUM(F$3:F104)+I105</f>
        <v>2.3131393902392987E-2</v>
      </c>
      <c r="M105" s="21">
        <f>SUM(G$3:G104)+J105</f>
        <v>0.40136114938676198</v>
      </c>
      <c r="N105" s="19">
        <f t="shared" si="5"/>
        <v>1.5603608701121103</v>
      </c>
      <c r="O105" s="19">
        <f t="shared" si="5"/>
        <v>5.3506138386766344E-4</v>
      </c>
      <c r="P105" s="19">
        <f t="shared" si="5"/>
        <v>0.16109077223706267</v>
      </c>
      <c r="Q105" s="19">
        <f t="shared" si="6"/>
        <v>-2.8894443176762159E-2</v>
      </c>
      <c r="R105" s="19">
        <f t="shared" si="7"/>
        <v>-0.50135789365966399</v>
      </c>
      <c r="S105" s="19">
        <f t="shared" si="8"/>
        <v>9.2840428435823873E-3</v>
      </c>
    </row>
    <row r="106" spans="1:19" x14ac:dyDescent="0.25">
      <c r="A106" s="26">
        <f>Wellpath!E106</f>
        <v>3090</v>
      </c>
      <c r="B106" s="22">
        <v>0</v>
      </c>
      <c r="C106" s="22">
        <f>-SIN(Wellpath!$L106) / GField</f>
        <v>-8.8310014508974896E-2</v>
      </c>
      <c r="D106" s="22">
        <f>TAN(Dip) * SIN(Wellpath!$L106) * SIN(Wellpath!$O106) / GField</f>
        <v>0.26679672490684808</v>
      </c>
      <c r="E106" s="20">
        <f>Model!$W$9*((drdp!B106+drdp!K106)*ABZ!$B106+(drdp!E106+drdp!N106)*ABZ!$C106+(drdp!H106+drdp!Q106)*ABZ!$D106)</f>
        <v>-2.8152956037903673E-2</v>
      </c>
      <c r="F106" s="20">
        <f>Model!$W$9*((drdp!C106+drdp!L106)*ABZ!$B106+(drdp!F106+drdp!O106)*ABZ!$C106+(drdp!I106+drdp!R106)*ABZ!$D106)</f>
        <v>2.0580465641365543E-3</v>
      </c>
      <c r="G106" s="20">
        <f>Model!$W$9*((drdp!D106+drdp!M106)*ABZ!$B106+(drdp!G106+drdp!P106)*ABZ!$C106+(drdp!J106+drdp!S106)*ABZ!$D106)</f>
        <v>9.1774459168013529E-3</v>
      </c>
      <c r="H106" s="18">
        <f>Model!$W$9*((drdp!B106)*ABZ!$B106+(drdp!E106)*ABZ!$C106+(drdp!H106)*ABZ!$D106)</f>
        <v>-1.4076478018951837E-2</v>
      </c>
      <c r="I106" s="18">
        <f>Model!$W$9*((drdp!C106)*ABZ!$B106+(drdp!F106)*ABZ!$C106+(drdp!I106)*ABZ!$D106)</f>
        <v>1.0290232820682772E-3</v>
      </c>
      <c r="J106" s="18">
        <f>Model!$W$9*((drdp!D106)*ABZ!$B106+(drdp!G106)*ABZ!$C106+(drdp!J106)*ABZ!$D106)</f>
        <v>4.5887229584006765E-3</v>
      </c>
      <c r="K106" s="21">
        <f>SUM(E$3:E105)+H106</f>
        <v>-1.2772970110260025</v>
      </c>
      <c r="L106" s="21">
        <f>SUM(F$3:F105)+I106</f>
        <v>2.5189440466529545E-2</v>
      </c>
      <c r="M106" s="21">
        <f>SUM(G$3:G105)+J106</f>
        <v>0.41053859530356335</v>
      </c>
      <c r="N106" s="19">
        <f t="shared" si="5"/>
        <v>1.6314876543759598</v>
      </c>
      <c r="O106" s="19">
        <f t="shared" si="5"/>
        <v>6.3450791101683616E-4</v>
      </c>
      <c r="P106" s="19">
        <f t="shared" si="5"/>
        <v>0.16854193823382296</v>
      </c>
      <c r="Q106" s="19">
        <f t="shared" si="6"/>
        <v>-3.2174397017315622E-2</v>
      </c>
      <c r="R106" s="19">
        <f t="shared" si="7"/>
        <v>-0.52437972069205507</v>
      </c>
      <c r="S106" s="19">
        <f t="shared" si="8"/>
        <v>1.0341237505611774E-2</v>
      </c>
    </row>
    <row r="107" spans="1:19" x14ac:dyDescent="0.25">
      <c r="A107" s="26">
        <f>Wellpath!E107</f>
        <v>3120</v>
      </c>
      <c r="B107" s="22">
        <v>0</v>
      </c>
      <c r="C107" s="22">
        <f>-SIN(Wellpath!$L107) / GField</f>
        <v>-8.8310014508974896E-2</v>
      </c>
      <c r="D107" s="22">
        <f>TAN(Dip) * SIN(Wellpath!$L107) * SIN(Wellpath!$O107) / GField</f>
        <v>0.26679672490684808</v>
      </c>
      <c r="E107" s="20">
        <f>Model!$W$9*((drdp!B107+drdp!K107)*ABZ!$B107+(drdp!E107+drdp!N107)*ABZ!$C107+(drdp!H107+drdp!Q107)*ABZ!$D107)</f>
        <v>-2.8152956037903673E-2</v>
      </c>
      <c r="F107" s="20">
        <f>Model!$W$9*((drdp!C107+drdp!L107)*ABZ!$B107+(drdp!F107+drdp!O107)*ABZ!$C107+(drdp!I107+drdp!R107)*ABZ!$D107)</f>
        <v>2.0580465641365543E-3</v>
      </c>
      <c r="G107" s="20">
        <f>Model!$W$9*((drdp!D107+drdp!M107)*ABZ!$B107+(drdp!G107+drdp!P107)*ABZ!$C107+(drdp!J107+drdp!S107)*ABZ!$D107)</f>
        <v>9.1774459168013529E-3</v>
      </c>
      <c r="H107" s="18">
        <f>Model!$W$9*((drdp!B107)*ABZ!$B107+(drdp!E107)*ABZ!$C107+(drdp!H107)*ABZ!$D107)</f>
        <v>-1.4076478018951837E-2</v>
      </c>
      <c r="I107" s="18">
        <f>Model!$W$9*((drdp!C107)*ABZ!$B107+(drdp!F107)*ABZ!$C107+(drdp!I107)*ABZ!$D107)</f>
        <v>1.0290232820682772E-3</v>
      </c>
      <c r="J107" s="18">
        <f>Model!$W$9*((drdp!D107)*ABZ!$B107+(drdp!G107)*ABZ!$C107+(drdp!J107)*ABZ!$D107)</f>
        <v>4.5887229584006765E-3</v>
      </c>
      <c r="K107" s="21">
        <f>SUM(E$3:E106)+H107</f>
        <v>-1.3054499670639061</v>
      </c>
      <c r="L107" s="21">
        <f>SUM(F$3:F106)+I107</f>
        <v>2.7247487030666095E-2</v>
      </c>
      <c r="M107" s="21">
        <f>SUM(G$3:G106)+J107</f>
        <v>0.41971604122036471</v>
      </c>
      <c r="N107" s="19">
        <f t="shared" si="5"/>
        <v>1.7041996165071536</v>
      </c>
      <c r="O107" s="19">
        <f t="shared" si="5"/>
        <v>7.4242554948631702E-4</v>
      </c>
      <c r="P107" s="19">
        <f t="shared" si="5"/>
        <v>0.17616155525769489</v>
      </c>
      <c r="Q107" s="19">
        <f t="shared" si="6"/>
        <v>-3.5570231046757265E-2</v>
      </c>
      <c r="R107" s="19">
        <f t="shared" si="7"/>
        <v>-0.54791829218731813</v>
      </c>
      <c r="S107" s="19">
        <f t="shared" si="8"/>
        <v>1.1436207389714403E-2</v>
      </c>
    </row>
    <row r="108" spans="1:19" x14ac:dyDescent="0.25">
      <c r="A108" s="26">
        <f>Wellpath!E108</f>
        <v>3150</v>
      </c>
      <c r="B108" s="22">
        <v>0</v>
      </c>
      <c r="C108" s="22">
        <f>-SIN(Wellpath!$L108) / GField</f>
        <v>-8.8310014508974896E-2</v>
      </c>
      <c r="D108" s="22">
        <f>TAN(Dip) * SIN(Wellpath!$L108) * SIN(Wellpath!$O108) / GField</f>
        <v>0.26679672490684808</v>
      </c>
      <c r="E108" s="20">
        <f>Model!$W$9*((drdp!B108+drdp!K108)*ABZ!$B108+(drdp!E108+drdp!N108)*ABZ!$C108+(drdp!H108+drdp!Q108)*ABZ!$D108)</f>
        <v>-2.8152956037903673E-2</v>
      </c>
      <c r="F108" s="20">
        <f>Model!$W$9*((drdp!C108+drdp!L108)*ABZ!$B108+(drdp!F108+drdp!O108)*ABZ!$C108+(drdp!I108+drdp!R108)*ABZ!$D108)</f>
        <v>2.0580465641365543E-3</v>
      </c>
      <c r="G108" s="20">
        <f>Model!$W$9*((drdp!D108+drdp!M108)*ABZ!$B108+(drdp!G108+drdp!P108)*ABZ!$C108+(drdp!J108+drdp!S108)*ABZ!$D108)</f>
        <v>9.1774459168013529E-3</v>
      </c>
      <c r="H108" s="18">
        <f>Model!$W$9*((drdp!B108)*ABZ!$B108+(drdp!E108)*ABZ!$C108+(drdp!H108)*ABZ!$D108)</f>
        <v>-1.4076478018951837E-2</v>
      </c>
      <c r="I108" s="18">
        <f>Model!$W$9*((drdp!C108)*ABZ!$B108+(drdp!F108)*ABZ!$C108+(drdp!I108)*ABZ!$D108)</f>
        <v>1.0290232820682772E-3</v>
      </c>
      <c r="J108" s="18">
        <f>Model!$W$9*((drdp!D108)*ABZ!$B108+(drdp!G108)*ABZ!$C108+(drdp!J108)*ABZ!$D108)</f>
        <v>4.5887229584006765E-3</v>
      </c>
      <c r="K108" s="21">
        <f>SUM(E$3:E107)+H108</f>
        <v>-1.3336029231018098</v>
      </c>
      <c r="L108" s="21">
        <f>SUM(F$3:F107)+I108</f>
        <v>2.9305533594802653E-2</v>
      </c>
      <c r="M108" s="21">
        <f>SUM(G$3:G107)+J108</f>
        <v>0.42889348713716607</v>
      </c>
      <c r="N108" s="19">
        <f t="shared" si="5"/>
        <v>1.7784967565056917</v>
      </c>
      <c r="O108" s="19">
        <f t="shared" si="5"/>
        <v>8.5881429927610689E-4</v>
      </c>
      <c r="P108" s="19">
        <f t="shared" si="5"/>
        <v>0.18394962330867845</v>
      </c>
      <c r="Q108" s="19">
        <f t="shared" si="6"/>
        <v>-3.9081945265087105E-2</v>
      </c>
      <c r="R108" s="19">
        <f t="shared" si="7"/>
        <v>-0.57197360814545317</v>
      </c>
      <c r="S108" s="19">
        <f t="shared" si="8"/>
        <v>1.256895249589028E-2</v>
      </c>
    </row>
    <row r="109" spans="1:19" x14ac:dyDescent="0.25">
      <c r="A109" s="26">
        <f>Wellpath!E109</f>
        <v>3180</v>
      </c>
      <c r="B109" s="22">
        <v>0</v>
      </c>
      <c r="C109" s="22">
        <f>-SIN(Wellpath!$L109) / GField</f>
        <v>-8.8310014508974896E-2</v>
      </c>
      <c r="D109" s="22">
        <f>TAN(Dip) * SIN(Wellpath!$L109) * SIN(Wellpath!$O109) / GField</f>
        <v>0.26679672490684808</v>
      </c>
      <c r="E109" s="20">
        <f>Model!$W$9*((drdp!B109+drdp!K109)*ABZ!$B109+(drdp!E109+drdp!N109)*ABZ!$C109+(drdp!H109+drdp!Q109)*ABZ!$D109)</f>
        <v>-2.8152956037903673E-2</v>
      </c>
      <c r="F109" s="20">
        <f>Model!$W$9*((drdp!C109+drdp!L109)*ABZ!$B109+(drdp!F109+drdp!O109)*ABZ!$C109+(drdp!I109+drdp!R109)*ABZ!$D109)</f>
        <v>2.0580465641365543E-3</v>
      </c>
      <c r="G109" s="20">
        <f>Model!$W$9*((drdp!D109+drdp!M109)*ABZ!$B109+(drdp!G109+drdp!P109)*ABZ!$C109+(drdp!J109+drdp!S109)*ABZ!$D109)</f>
        <v>9.1774459168013529E-3</v>
      </c>
      <c r="H109" s="18">
        <f>Model!$W$9*((drdp!B109)*ABZ!$B109+(drdp!E109)*ABZ!$C109+(drdp!H109)*ABZ!$D109)</f>
        <v>-1.4076478018951837E-2</v>
      </c>
      <c r="I109" s="18">
        <f>Model!$W$9*((drdp!C109)*ABZ!$B109+(drdp!F109)*ABZ!$C109+(drdp!I109)*ABZ!$D109)</f>
        <v>1.0290232820682772E-3</v>
      </c>
      <c r="J109" s="18">
        <f>Model!$W$9*((drdp!D109)*ABZ!$B109+(drdp!G109)*ABZ!$C109+(drdp!J109)*ABZ!$D109)</f>
        <v>4.5887229584006765E-3</v>
      </c>
      <c r="K109" s="21">
        <f>SUM(E$3:E108)+H109</f>
        <v>-1.3617558791397135</v>
      </c>
      <c r="L109" s="21">
        <f>SUM(F$3:F108)+I109</f>
        <v>3.1363580158939204E-2</v>
      </c>
      <c r="M109" s="21">
        <f>SUM(G$3:G108)+J109</f>
        <v>0.43807093305396744</v>
      </c>
      <c r="N109" s="19">
        <f t="shared" si="5"/>
        <v>1.854379074371574</v>
      </c>
      <c r="O109" s="19">
        <f t="shared" si="5"/>
        <v>9.8367416038620489E-4</v>
      </c>
      <c r="P109" s="19">
        <f t="shared" si="5"/>
        <v>0.19190614238677361</v>
      </c>
      <c r="Q109" s="19">
        <f t="shared" si="6"/>
        <v>-4.2709539672305133E-2</v>
      </c>
      <c r="R109" s="19">
        <f t="shared" si="7"/>
        <v>-0.59654566856645996</v>
      </c>
      <c r="S109" s="19">
        <f t="shared" si="8"/>
        <v>1.3739472824139398E-2</v>
      </c>
    </row>
    <row r="110" spans="1:19" x14ac:dyDescent="0.25">
      <c r="A110" s="26">
        <f>Wellpath!E110</f>
        <v>3210</v>
      </c>
      <c r="B110" s="22">
        <v>0</v>
      </c>
      <c r="C110" s="22">
        <f>-SIN(Wellpath!$L110) / GField</f>
        <v>-8.8310014508974896E-2</v>
      </c>
      <c r="D110" s="22">
        <f>TAN(Dip) * SIN(Wellpath!$L110) * SIN(Wellpath!$O110) / GField</f>
        <v>0.26679672490684808</v>
      </c>
      <c r="E110" s="20">
        <f>Model!$W$9*((drdp!B110+drdp!K110)*ABZ!$B110+(drdp!E110+drdp!N110)*ABZ!$C110+(drdp!H110+drdp!Q110)*ABZ!$D110)</f>
        <v>-2.8152956037903673E-2</v>
      </c>
      <c r="F110" s="20">
        <f>Model!$W$9*((drdp!C110+drdp!L110)*ABZ!$B110+(drdp!F110+drdp!O110)*ABZ!$C110+(drdp!I110+drdp!R110)*ABZ!$D110)</f>
        <v>2.0580465641365543E-3</v>
      </c>
      <c r="G110" s="20">
        <f>Model!$W$9*((drdp!D110+drdp!M110)*ABZ!$B110+(drdp!G110+drdp!P110)*ABZ!$C110+(drdp!J110+drdp!S110)*ABZ!$D110)</f>
        <v>9.1774459168013529E-3</v>
      </c>
      <c r="H110" s="18">
        <f>Model!$W$9*((drdp!B110)*ABZ!$B110+(drdp!E110)*ABZ!$C110+(drdp!H110)*ABZ!$D110)</f>
        <v>-1.4076478018951837E-2</v>
      </c>
      <c r="I110" s="18">
        <f>Model!$W$9*((drdp!C110)*ABZ!$B110+(drdp!F110)*ABZ!$C110+(drdp!I110)*ABZ!$D110)</f>
        <v>1.0290232820682772E-3</v>
      </c>
      <c r="J110" s="18">
        <f>Model!$W$9*((drdp!D110)*ABZ!$B110+(drdp!G110)*ABZ!$C110+(drdp!J110)*ABZ!$D110)</f>
        <v>4.5887229584006765E-3</v>
      </c>
      <c r="K110" s="21">
        <f>SUM(E$3:E109)+H110</f>
        <v>-1.3899088351776172</v>
      </c>
      <c r="L110" s="21">
        <f>SUM(F$3:F109)+I110</f>
        <v>3.3421626723075762E-2</v>
      </c>
      <c r="M110" s="21">
        <f>SUM(G$3:G109)+J110</f>
        <v>0.4472483789707688</v>
      </c>
      <c r="N110" s="19">
        <f t="shared" si="5"/>
        <v>1.9318465701048007</v>
      </c>
      <c r="O110" s="19">
        <f t="shared" si="5"/>
        <v>1.1170051328166118E-3</v>
      </c>
      <c r="P110" s="19">
        <f t="shared" si="5"/>
        <v>0.20003111249198044</v>
      </c>
      <c r="Q110" s="19">
        <f t="shared" si="6"/>
        <v>-4.6453014268411356E-2</v>
      </c>
      <c r="R110" s="19">
        <f t="shared" si="7"/>
        <v>-0.62163447345033873</v>
      </c>
      <c r="S110" s="19">
        <f t="shared" si="8"/>
        <v>1.4947768374461762E-2</v>
      </c>
    </row>
    <row r="111" spans="1:19" x14ac:dyDescent="0.25">
      <c r="A111" s="26">
        <f>Wellpath!E111</f>
        <v>3240</v>
      </c>
      <c r="B111" s="22">
        <v>0</v>
      </c>
      <c r="C111" s="22">
        <f>-SIN(Wellpath!$L111) / GField</f>
        <v>-8.8310014508974896E-2</v>
      </c>
      <c r="D111" s="22">
        <f>TAN(Dip) * SIN(Wellpath!$L111) * SIN(Wellpath!$O111) / GField</f>
        <v>0.26679672490684808</v>
      </c>
      <c r="E111" s="20">
        <f>Model!$W$9*((drdp!B111+drdp!K111)*ABZ!$B111+(drdp!E111+drdp!N111)*ABZ!$C111+(drdp!H111+drdp!Q111)*ABZ!$D111)</f>
        <v>-2.8152956037903673E-2</v>
      </c>
      <c r="F111" s="20">
        <f>Model!$W$9*((drdp!C111+drdp!L111)*ABZ!$B111+(drdp!F111+drdp!O111)*ABZ!$C111+(drdp!I111+drdp!R111)*ABZ!$D111)</f>
        <v>2.0580465641365543E-3</v>
      </c>
      <c r="G111" s="20">
        <f>Model!$W$9*((drdp!D111+drdp!M111)*ABZ!$B111+(drdp!G111+drdp!P111)*ABZ!$C111+(drdp!J111+drdp!S111)*ABZ!$D111)</f>
        <v>9.1774459168013529E-3</v>
      </c>
      <c r="H111" s="18">
        <f>Model!$W$9*((drdp!B111)*ABZ!$B111+(drdp!E111)*ABZ!$C111+(drdp!H111)*ABZ!$D111)</f>
        <v>-1.4076478018951837E-2</v>
      </c>
      <c r="I111" s="18">
        <f>Model!$W$9*((drdp!C111)*ABZ!$B111+(drdp!F111)*ABZ!$C111+(drdp!I111)*ABZ!$D111)</f>
        <v>1.0290232820682772E-3</v>
      </c>
      <c r="J111" s="18">
        <f>Model!$W$9*((drdp!D111)*ABZ!$B111+(drdp!G111)*ABZ!$C111+(drdp!J111)*ABZ!$D111)</f>
        <v>4.5887229584006765E-3</v>
      </c>
      <c r="K111" s="21">
        <f>SUM(E$3:E110)+H111</f>
        <v>-1.4180617912155209</v>
      </c>
      <c r="L111" s="21">
        <f>SUM(F$3:F110)+I111</f>
        <v>3.5479673287212313E-2</v>
      </c>
      <c r="M111" s="21">
        <f>SUM(G$3:G110)+J111</f>
        <v>0.45642582488757016</v>
      </c>
      <c r="N111" s="19">
        <f t="shared" si="5"/>
        <v>2.0108992437053717</v>
      </c>
      <c r="O111" s="19">
        <f t="shared" si="5"/>
        <v>1.258807216567327E-3</v>
      </c>
      <c r="P111" s="19">
        <f t="shared" si="5"/>
        <v>0.20832453362429887</v>
      </c>
      <c r="Q111" s="19">
        <f t="shared" si="6"/>
        <v>-5.0312369053405762E-2</v>
      </c>
      <c r="R111" s="19">
        <f t="shared" si="7"/>
        <v>-0.64724002279708948</v>
      </c>
      <c r="S111" s="19">
        <f t="shared" si="8"/>
        <v>1.6193839146857368E-2</v>
      </c>
    </row>
    <row r="112" spans="1:19" x14ac:dyDescent="0.25">
      <c r="A112" s="26">
        <f>Wellpath!E112</f>
        <v>3270</v>
      </c>
      <c r="B112" s="22">
        <v>0</v>
      </c>
      <c r="C112" s="22">
        <f>-SIN(Wellpath!$L112) / GField</f>
        <v>-8.8310014508974896E-2</v>
      </c>
      <c r="D112" s="22">
        <f>TAN(Dip) * SIN(Wellpath!$L112) * SIN(Wellpath!$O112) / GField</f>
        <v>0.26679672490684808</v>
      </c>
      <c r="E112" s="20">
        <f>Model!$W$9*((drdp!B112+drdp!K112)*ABZ!$B112+(drdp!E112+drdp!N112)*ABZ!$C112+(drdp!H112+drdp!Q112)*ABZ!$D112)</f>
        <v>-2.8152956037903673E-2</v>
      </c>
      <c r="F112" s="20">
        <f>Model!$W$9*((drdp!C112+drdp!L112)*ABZ!$B112+(drdp!F112+drdp!O112)*ABZ!$C112+(drdp!I112+drdp!R112)*ABZ!$D112)</f>
        <v>2.0580465641365543E-3</v>
      </c>
      <c r="G112" s="20">
        <f>Model!$W$9*((drdp!D112+drdp!M112)*ABZ!$B112+(drdp!G112+drdp!P112)*ABZ!$C112+(drdp!J112+drdp!S112)*ABZ!$D112)</f>
        <v>9.1774459168013529E-3</v>
      </c>
      <c r="H112" s="18">
        <f>Model!$W$9*((drdp!B112)*ABZ!$B112+(drdp!E112)*ABZ!$C112+(drdp!H112)*ABZ!$D112)</f>
        <v>-1.4076478018951837E-2</v>
      </c>
      <c r="I112" s="18">
        <f>Model!$W$9*((drdp!C112)*ABZ!$B112+(drdp!F112)*ABZ!$C112+(drdp!I112)*ABZ!$D112)</f>
        <v>1.0290232820682772E-3</v>
      </c>
      <c r="J112" s="18">
        <f>Model!$W$9*((drdp!D112)*ABZ!$B112+(drdp!G112)*ABZ!$C112+(drdp!J112)*ABZ!$D112)</f>
        <v>4.5887229584006765E-3</v>
      </c>
      <c r="K112" s="21">
        <f>SUM(E$3:E111)+H112</f>
        <v>-1.4462147472534246</v>
      </c>
      <c r="L112" s="21">
        <f>SUM(F$3:F111)+I112</f>
        <v>3.7537719851348864E-2</v>
      </c>
      <c r="M112" s="21">
        <f>SUM(G$3:G111)+J112</f>
        <v>0.46560327080437153</v>
      </c>
      <c r="N112" s="19">
        <f t="shared" si="5"/>
        <v>2.0915370951732868</v>
      </c>
      <c r="O112" s="19">
        <f t="shared" si="5"/>
        <v>1.4090804116383506E-3</v>
      </c>
      <c r="P112" s="19">
        <f t="shared" si="5"/>
        <v>0.21678640578372893</v>
      </c>
      <c r="Q112" s="19">
        <f t="shared" si="6"/>
        <v>-5.4287604027288355E-2</v>
      </c>
      <c r="R112" s="19">
        <f t="shared" si="7"/>
        <v>-0.67336231660671197</v>
      </c>
      <c r="S112" s="19">
        <f t="shared" si="8"/>
        <v>1.7477685141326218E-2</v>
      </c>
    </row>
    <row r="113" spans="1:19" x14ac:dyDescent="0.25">
      <c r="A113" s="26">
        <f>Wellpath!E113</f>
        <v>3300</v>
      </c>
      <c r="B113" s="22">
        <v>0</v>
      </c>
      <c r="C113" s="22">
        <f>-SIN(Wellpath!$L113) / GField</f>
        <v>-8.8310014508974896E-2</v>
      </c>
      <c r="D113" s="22">
        <f>TAN(Dip) * SIN(Wellpath!$L113) * SIN(Wellpath!$O113) / GField</f>
        <v>0.26679672490684808</v>
      </c>
      <c r="E113" s="20">
        <f>Model!$W$9*((drdp!B113+drdp!K113)*ABZ!$B113+(drdp!E113+drdp!N113)*ABZ!$C113+(drdp!H113+drdp!Q113)*ABZ!$D113)</f>
        <v>-2.8152956037903673E-2</v>
      </c>
      <c r="F113" s="20">
        <f>Model!$W$9*((drdp!C113+drdp!L113)*ABZ!$B113+(drdp!F113+drdp!O113)*ABZ!$C113+(drdp!I113+drdp!R113)*ABZ!$D113)</f>
        <v>2.0580465641365543E-3</v>
      </c>
      <c r="G113" s="20">
        <f>Model!$W$9*((drdp!D113+drdp!M113)*ABZ!$B113+(drdp!G113+drdp!P113)*ABZ!$C113+(drdp!J113+drdp!S113)*ABZ!$D113)</f>
        <v>9.1774459168013529E-3</v>
      </c>
      <c r="H113" s="18">
        <f>Model!$W$9*((drdp!B113)*ABZ!$B113+(drdp!E113)*ABZ!$C113+(drdp!H113)*ABZ!$D113)</f>
        <v>-1.4076478018951837E-2</v>
      </c>
      <c r="I113" s="18">
        <f>Model!$W$9*((drdp!C113)*ABZ!$B113+(drdp!F113)*ABZ!$C113+(drdp!I113)*ABZ!$D113)</f>
        <v>1.0290232820682772E-3</v>
      </c>
      <c r="J113" s="18">
        <f>Model!$W$9*((drdp!D113)*ABZ!$B113+(drdp!G113)*ABZ!$C113+(drdp!J113)*ABZ!$D113)</f>
        <v>4.5887229584006765E-3</v>
      </c>
      <c r="K113" s="21">
        <f>SUM(E$3:E112)+H113</f>
        <v>-1.4743677032913283</v>
      </c>
      <c r="L113" s="21">
        <f>SUM(F$3:F112)+I113</f>
        <v>3.9595766415485414E-2</v>
      </c>
      <c r="M113" s="21">
        <f>SUM(G$3:G112)+J113</f>
        <v>0.47478071672117289</v>
      </c>
      <c r="N113" s="19">
        <f t="shared" si="5"/>
        <v>2.1737601245085463</v>
      </c>
      <c r="O113" s="19">
        <f t="shared" si="5"/>
        <v>1.5678247180296826E-3</v>
      </c>
      <c r="P113" s="19">
        <f t="shared" si="5"/>
        <v>0.22541672897027062</v>
      </c>
      <c r="Q113" s="19">
        <f t="shared" si="6"/>
        <v>-5.8378719190059138E-2</v>
      </c>
      <c r="R113" s="19">
        <f t="shared" si="7"/>
        <v>-0.70000135487920645</v>
      </c>
      <c r="S113" s="19">
        <f t="shared" si="8"/>
        <v>1.8799306357868313E-2</v>
      </c>
    </row>
    <row r="114" spans="1:19" x14ac:dyDescent="0.25">
      <c r="A114" s="26">
        <f>Wellpath!E114</f>
        <v>3330</v>
      </c>
      <c r="B114" s="22">
        <v>0</v>
      </c>
      <c r="C114" s="22">
        <f>-SIN(Wellpath!$L114) / GField</f>
        <v>-8.8310014508974896E-2</v>
      </c>
      <c r="D114" s="22">
        <f>TAN(Dip) * SIN(Wellpath!$L114) * SIN(Wellpath!$O114) / GField</f>
        <v>0.26679672490684808</v>
      </c>
      <c r="E114" s="20">
        <f>Model!$W$9*((drdp!B114+drdp!K114)*ABZ!$B114+(drdp!E114+drdp!N114)*ABZ!$C114+(drdp!H114+drdp!Q114)*ABZ!$D114)</f>
        <v>-2.8152956037903673E-2</v>
      </c>
      <c r="F114" s="20">
        <f>Model!$W$9*((drdp!C114+drdp!L114)*ABZ!$B114+(drdp!F114+drdp!O114)*ABZ!$C114+(drdp!I114+drdp!R114)*ABZ!$D114)</f>
        <v>2.0580465641365543E-3</v>
      </c>
      <c r="G114" s="20">
        <f>Model!$W$9*((drdp!D114+drdp!M114)*ABZ!$B114+(drdp!G114+drdp!P114)*ABZ!$C114+(drdp!J114+drdp!S114)*ABZ!$D114)</f>
        <v>9.1774459168013529E-3</v>
      </c>
      <c r="H114" s="18">
        <f>Model!$W$9*((drdp!B114)*ABZ!$B114+(drdp!E114)*ABZ!$C114+(drdp!H114)*ABZ!$D114)</f>
        <v>-1.4076478018951837E-2</v>
      </c>
      <c r="I114" s="18">
        <f>Model!$W$9*((drdp!C114)*ABZ!$B114+(drdp!F114)*ABZ!$C114+(drdp!I114)*ABZ!$D114)</f>
        <v>1.0290232820682772E-3</v>
      </c>
      <c r="J114" s="18">
        <f>Model!$W$9*((drdp!D114)*ABZ!$B114+(drdp!G114)*ABZ!$C114+(drdp!J114)*ABZ!$D114)</f>
        <v>4.5887229584006765E-3</v>
      </c>
      <c r="K114" s="21">
        <f>SUM(E$3:E113)+H114</f>
        <v>-1.502520659329232</v>
      </c>
      <c r="L114" s="21">
        <f>SUM(F$3:F113)+I114</f>
        <v>4.1653812979621965E-2</v>
      </c>
      <c r="M114" s="21">
        <f>SUM(G$3:G113)+J114</f>
        <v>0.48395816263797425</v>
      </c>
      <c r="N114" s="19">
        <f t="shared" si="5"/>
        <v>2.2575683317111501</v>
      </c>
      <c r="O114" s="19">
        <f t="shared" si="5"/>
        <v>1.7350401357413233E-3</v>
      </c>
      <c r="P114" s="19">
        <f t="shared" si="5"/>
        <v>0.23421550318392395</v>
      </c>
      <c r="Q114" s="19">
        <f t="shared" si="6"/>
        <v>-6.2585714541718115E-2</v>
      </c>
      <c r="R114" s="19">
        <f t="shared" si="7"/>
        <v>-0.72715713761457279</v>
      </c>
      <c r="S114" s="19">
        <f t="shared" si="8"/>
        <v>2.015870279648365E-2</v>
      </c>
    </row>
    <row r="115" spans="1:19" x14ac:dyDescent="0.25">
      <c r="A115" s="26">
        <f>Wellpath!E115</f>
        <v>3360</v>
      </c>
      <c r="B115" s="22">
        <v>0</v>
      </c>
      <c r="C115" s="22">
        <f>-SIN(Wellpath!$L115) / GField</f>
        <v>-8.8310014508974896E-2</v>
      </c>
      <c r="D115" s="22">
        <f>TAN(Dip) * SIN(Wellpath!$L115) * SIN(Wellpath!$O115) / GField</f>
        <v>0.26679672490684808</v>
      </c>
      <c r="E115" s="20">
        <f>Model!$W$9*((drdp!B115+drdp!K115)*ABZ!$B115+(drdp!E115+drdp!N115)*ABZ!$C115+(drdp!H115+drdp!Q115)*ABZ!$D115)</f>
        <v>-2.8152956037903673E-2</v>
      </c>
      <c r="F115" s="20">
        <f>Model!$W$9*((drdp!C115+drdp!L115)*ABZ!$B115+(drdp!F115+drdp!O115)*ABZ!$C115+(drdp!I115+drdp!R115)*ABZ!$D115)</f>
        <v>2.0580465641365543E-3</v>
      </c>
      <c r="G115" s="20">
        <f>Model!$W$9*((drdp!D115+drdp!M115)*ABZ!$B115+(drdp!G115+drdp!P115)*ABZ!$C115+(drdp!J115+drdp!S115)*ABZ!$D115)</f>
        <v>9.1774459168013529E-3</v>
      </c>
      <c r="H115" s="18">
        <f>Model!$W$9*((drdp!B115)*ABZ!$B115+(drdp!E115)*ABZ!$C115+(drdp!H115)*ABZ!$D115)</f>
        <v>-1.4076478018951837E-2</v>
      </c>
      <c r="I115" s="18">
        <f>Model!$W$9*((drdp!C115)*ABZ!$B115+(drdp!F115)*ABZ!$C115+(drdp!I115)*ABZ!$D115)</f>
        <v>1.0290232820682772E-3</v>
      </c>
      <c r="J115" s="18">
        <f>Model!$W$9*((drdp!D115)*ABZ!$B115+(drdp!G115)*ABZ!$C115+(drdp!J115)*ABZ!$D115)</f>
        <v>4.5887229584006765E-3</v>
      </c>
      <c r="K115" s="21">
        <f>SUM(E$3:E114)+H115</f>
        <v>-1.5306736153671356</v>
      </c>
      <c r="L115" s="21">
        <f>SUM(F$3:F114)+I115</f>
        <v>4.3711859543758516E-2</v>
      </c>
      <c r="M115" s="21">
        <f>SUM(G$3:G114)+J115</f>
        <v>0.49313560855477562</v>
      </c>
      <c r="N115" s="19">
        <f t="shared" si="5"/>
        <v>2.3429617167810979</v>
      </c>
      <c r="O115" s="19">
        <f t="shared" si="5"/>
        <v>1.9107266647732724E-3</v>
      </c>
      <c r="P115" s="19">
        <f t="shared" si="5"/>
        <v>0.24318272842468888</v>
      </c>
      <c r="Q115" s="19">
        <f t="shared" si="6"/>
        <v>-6.6908590082265282E-2</v>
      </c>
      <c r="R115" s="19">
        <f t="shared" si="7"/>
        <v>-0.754829664812811</v>
      </c>
      <c r="S115" s="19">
        <f t="shared" si="8"/>
        <v>2.1555874457172233E-2</v>
      </c>
    </row>
    <row r="116" spans="1:19" x14ac:dyDescent="0.25">
      <c r="A116" s="26">
        <f>Wellpath!E116</f>
        <v>3390</v>
      </c>
      <c r="B116" s="22">
        <v>0</v>
      </c>
      <c r="C116" s="22">
        <f>-SIN(Wellpath!$L116) / GField</f>
        <v>-8.8310014508974896E-2</v>
      </c>
      <c r="D116" s="22">
        <f>TAN(Dip) * SIN(Wellpath!$L116) * SIN(Wellpath!$O116) / GField</f>
        <v>0.26679672490684808</v>
      </c>
      <c r="E116" s="20">
        <f>Model!$W$9*((drdp!B116+drdp!K116)*ABZ!$B116+(drdp!E116+drdp!N116)*ABZ!$C116+(drdp!H116+drdp!Q116)*ABZ!$D116)</f>
        <v>-2.8152956037903673E-2</v>
      </c>
      <c r="F116" s="20">
        <f>Model!$W$9*((drdp!C116+drdp!L116)*ABZ!$B116+(drdp!F116+drdp!O116)*ABZ!$C116+(drdp!I116+drdp!R116)*ABZ!$D116)</f>
        <v>2.0580465641365543E-3</v>
      </c>
      <c r="G116" s="20">
        <f>Model!$W$9*((drdp!D116+drdp!M116)*ABZ!$B116+(drdp!G116+drdp!P116)*ABZ!$C116+(drdp!J116+drdp!S116)*ABZ!$D116)</f>
        <v>9.1774459168013529E-3</v>
      </c>
      <c r="H116" s="18">
        <f>Model!$W$9*((drdp!B116)*ABZ!$B116+(drdp!E116)*ABZ!$C116+(drdp!H116)*ABZ!$D116)</f>
        <v>-1.4076478018951837E-2</v>
      </c>
      <c r="I116" s="18">
        <f>Model!$W$9*((drdp!C116)*ABZ!$B116+(drdp!F116)*ABZ!$C116+(drdp!I116)*ABZ!$D116)</f>
        <v>1.0290232820682772E-3</v>
      </c>
      <c r="J116" s="18">
        <f>Model!$W$9*((drdp!D116)*ABZ!$B116+(drdp!G116)*ABZ!$C116+(drdp!J116)*ABZ!$D116)</f>
        <v>4.5887229584006765E-3</v>
      </c>
      <c r="K116" s="21">
        <f>SUM(E$3:E115)+H116</f>
        <v>-1.5588265714050393</v>
      </c>
      <c r="L116" s="21">
        <f>SUM(F$3:F115)+I116</f>
        <v>4.5769906107895067E-2</v>
      </c>
      <c r="M116" s="21">
        <f>SUM(G$3:G115)+J116</f>
        <v>0.50231305447157693</v>
      </c>
      <c r="N116" s="19">
        <f t="shared" si="5"/>
        <v>2.42994027971839</v>
      </c>
      <c r="O116" s="19">
        <f t="shared" si="5"/>
        <v>2.0948843051255303E-3</v>
      </c>
      <c r="P116" s="19">
        <f t="shared" si="5"/>
        <v>0.25231840469256539</v>
      </c>
      <c r="Q116" s="19">
        <f t="shared" si="6"/>
        <v>-7.134734581170063E-2</v>
      </c>
      <c r="R116" s="19">
        <f t="shared" si="7"/>
        <v>-0.78301893647392107</v>
      </c>
      <c r="S116" s="19">
        <f t="shared" si="8"/>
        <v>2.2990821339934055E-2</v>
      </c>
    </row>
    <row r="117" spans="1:19" x14ac:dyDescent="0.25">
      <c r="A117" s="26">
        <f>Wellpath!E117</f>
        <v>3420</v>
      </c>
      <c r="B117" s="22">
        <v>0</v>
      </c>
      <c r="C117" s="22">
        <f>-SIN(Wellpath!$L117) / GField</f>
        <v>-8.8310014508974896E-2</v>
      </c>
      <c r="D117" s="22">
        <f>TAN(Dip) * SIN(Wellpath!$L117) * SIN(Wellpath!$O117) / GField</f>
        <v>0.26679672490684808</v>
      </c>
      <c r="E117" s="20">
        <f>Model!$W$9*((drdp!B117+drdp!K117)*ABZ!$B117+(drdp!E117+drdp!N117)*ABZ!$C117+(drdp!H117+drdp!Q117)*ABZ!$D117)</f>
        <v>-2.8152956037903673E-2</v>
      </c>
      <c r="F117" s="20">
        <f>Model!$W$9*((drdp!C117+drdp!L117)*ABZ!$B117+(drdp!F117+drdp!O117)*ABZ!$C117+(drdp!I117+drdp!R117)*ABZ!$D117)</f>
        <v>2.0580465641365543E-3</v>
      </c>
      <c r="G117" s="20">
        <f>Model!$W$9*((drdp!D117+drdp!M117)*ABZ!$B117+(drdp!G117+drdp!P117)*ABZ!$C117+(drdp!J117+drdp!S117)*ABZ!$D117)</f>
        <v>9.1774459168013529E-3</v>
      </c>
      <c r="H117" s="18">
        <f>Model!$W$9*((drdp!B117)*ABZ!$B117+(drdp!E117)*ABZ!$C117+(drdp!H117)*ABZ!$D117)</f>
        <v>-1.4076478018951837E-2</v>
      </c>
      <c r="I117" s="18">
        <f>Model!$W$9*((drdp!C117)*ABZ!$B117+(drdp!F117)*ABZ!$C117+(drdp!I117)*ABZ!$D117)</f>
        <v>1.0290232820682772E-3</v>
      </c>
      <c r="J117" s="18">
        <f>Model!$W$9*((drdp!D117)*ABZ!$B117+(drdp!G117)*ABZ!$C117+(drdp!J117)*ABZ!$D117)</f>
        <v>4.5887229584006765E-3</v>
      </c>
      <c r="K117" s="21">
        <f>SUM(E$3:E116)+H117</f>
        <v>-1.586979527442943</v>
      </c>
      <c r="L117" s="21">
        <f>SUM(F$3:F116)+I117</f>
        <v>4.7827952672031618E-2</v>
      </c>
      <c r="M117" s="21">
        <f>SUM(G$3:G116)+J117</f>
        <v>0.51149050038837829</v>
      </c>
      <c r="N117" s="19">
        <f t="shared" si="5"/>
        <v>2.5185040205230269</v>
      </c>
      <c r="O117" s="19">
        <f t="shared" si="5"/>
        <v>2.2875130567980963E-3</v>
      </c>
      <c r="P117" s="19">
        <f t="shared" si="5"/>
        <v>0.26162253198755359</v>
      </c>
      <c r="Q117" s="19">
        <f t="shared" si="6"/>
        <v>-7.5901981730024187E-2</v>
      </c>
      <c r="R117" s="19">
        <f t="shared" si="7"/>
        <v>-0.811724952597903</v>
      </c>
      <c r="S117" s="19">
        <f t="shared" si="8"/>
        <v>2.4463543444769125E-2</v>
      </c>
    </row>
    <row r="118" spans="1:19" x14ac:dyDescent="0.25">
      <c r="A118" s="26">
        <f>Wellpath!E118</f>
        <v>3450</v>
      </c>
      <c r="B118" s="22">
        <v>0</v>
      </c>
      <c r="C118" s="22">
        <f>-SIN(Wellpath!$L118) / GField</f>
        <v>-8.8310014508974896E-2</v>
      </c>
      <c r="D118" s="22">
        <f>TAN(Dip) * SIN(Wellpath!$L118) * SIN(Wellpath!$O118) / GField</f>
        <v>0.26679672490684808</v>
      </c>
      <c r="E118" s="20">
        <f>Model!$W$9*((drdp!B118+drdp!K118)*ABZ!$B118+(drdp!E118+drdp!N118)*ABZ!$C118+(drdp!H118+drdp!Q118)*ABZ!$D118)</f>
        <v>-2.8152956037903673E-2</v>
      </c>
      <c r="F118" s="20">
        <f>Model!$W$9*((drdp!C118+drdp!L118)*ABZ!$B118+(drdp!F118+drdp!O118)*ABZ!$C118+(drdp!I118+drdp!R118)*ABZ!$D118)</f>
        <v>2.0580465641365543E-3</v>
      </c>
      <c r="G118" s="20">
        <f>Model!$W$9*((drdp!D118+drdp!M118)*ABZ!$B118+(drdp!G118+drdp!P118)*ABZ!$C118+(drdp!J118+drdp!S118)*ABZ!$D118)</f>
        <v>9.1774459168013529E-3</v>
      </c>
      <c r="H118" s="18">
        <f>Model!$W$9*((drdp!B118)*ABZ!$B118+(drdp!E118)*ABZ!$C118+(drdp!H118)*ABZ!$D118)</f>
        <v>-1.4076478018951837E-2</v>
      </c>
      <c r="I118" s="18">
        <f>Model!$W$9*((drdp!C118)*ABZ!$B118+(drdp!F118)*ABZ!$C118+(drdp!I118)*ABZ!$D118)</f>
        <v>1.0290232820682772E-3</v>
      </c>
      <c r="J118" s="18">
        <f>Model!$W$9*((drdp!D118)*ABZ!$B118+(drdp!G118)*ABZ!$C118+(drdp!J118)*ABZ!$D118)</f>
        <v>4.5887229584006765E-3</v>
      </c>
      <c r="K118" s="21">
        <f>SUM(E$3:E117)+H118</f>
        <v>-1.6151324834808467</v>
      </c>
      <c r="L118" s="21">
        <f>SUM(F$3:F117)+I118</f>
        <v>4.9885999236168169E-2</v>
      </c>
      <c r="M118" s="21">
        <f>SUM(G$3:G117)+J118</f>
        <v>0.52066794630517965</v>
      </c>
      <c r="N118" s="19">
        <f t="shared" si="5"/>
        <v>2.6086529391950077</v>
      </c>
      <c r="O118" s="19">
        <f t="shared" si="5"/>
        <v>2.4886129197909711E-3</v>
      </c>
      <c r="P118" s="19">
        <f t="shared" si="5"/>
        <v>0.27109511030965344</v>
      </c>
      <c r="Q118" s="19">
        <f t="shared" si="6"/>
        <v>-8.0572497837235912E-2</v>
      </c>
      <c r="R118" s="19">
        <f t="shared" si="7"/>
        <v>-0.84094771318475692</v>
      </c>
      <c r="S118" s="19">
        <f t="shared" si="8"/>
        <v>2.5974040771677441E-2</v>
      </c>
    </row>
    <row r="119" spans="1:19" x14ac:dyDescent="0.25">
      <c r="A119" s="26">
        <f>Wellpath!E119</f>
        <v>3480</v>
      </c>
      <c r="B119" s="22">
        <v>0</v>
      </c>
      <c r="C119" s="22">
        <f>-SIN(Wellpath!$L119) / GField</f>
        <v>-8.8310014508974896E-2</v>
      </c>
      <c r="D119" s="22">
        <f>TAN(Dip) * SIN(Wellpath!$L119) * SIN(Wellpath!$O119) / GField</f>
        <v>0.26679672490684808</v>
      </c>
      <c r="E119" s="20">
        <f>Model!$W$9*((drdp!B119+drdp!K119)*ABZ!$B119+(drdp!E119+drdp!N119)*ABZ!$C119+(drdp!H119+drdp!Q119)*ABZ!$D119)</f>
        <v>-2.8152956037903673E-2</v>
      </c>
      <c r="F119" s="20">
        <f>Model!$W$9*((drdp!C119+drdp!L119)*ABZ!$B119+(drdp!F119+drdp!O119)*ABZ!$C119+(drdp!I119+drdp!R119)*ABZ!$D119)</f>
        <v>2.0580465641365543E-3</v>
      </c>
      <c r="G119" s="20">
        <f>Model!$W$9*((drdp!D119+drdp!M119)*ABZ!$B119+(drdp!G119+drdp!P119)*ABZ!$C119+(drdp!J119+drdp!S119)*ABZ!$D119)</f>
        <v>9.1774459168013529E-3</v>
      </c>
      <c r="H119" s="18">
        <f>Model!$W$9*((drdp!B119)*ABZ!$B119+(drdp!E119)*ABZ!$C119+(drdp!H119)*ABZ!$D119)</f>
        <v>-1.4076478018951837E-2</v>
      </c>
      <c r="I119" s="18">
        <f>Model!$W$9*((drdp!C119)*ABZ!$B119+(drdp!F119)*ABZ!$C119+(drdp!I119)*ABZ!$D119)</f>
        <v>1.0290232820682772E-3</v>
      </c>
      <c r="J119" s="18">
        <f>Model!$W$9*((drdp!D119)*ABZ!$B119+(drdp!G119)*ABZ!$C119+(drdp!J119)*ABZ!$D119)</f>
        <v>4.5887229584006765E-3</v>
      </c>
      <c r="K119" s="21">
        <f>SUM(E$3:E118)+H119</f>
        <v>-1.6432854395187504</v>
      </c>
      <c r="L119" s="21">
        <f>SUM(F$3:F118)+I119</f>
        <v>5.194404580030472E-2</v>
      </c>
      <c r="M119" s="21">
        <f>SUM(G$3:G118)+J119</f>
        <v>0.52984539222198102</v>
      </c>
      <c r="N119" s="19">
        <f t="shared" si="5"/>
        <v>2.7003870357343325</v>
      </c>
      <c r="O119" s="19">
        <f t="shared" si="5"/>
        <v>2.6981838941041543E-3</v>
      </c>
      <c r="P119" s="19">
        <f t="shared" si="5"/>
        <v>0.2807361396588649</v>
      </c>
      <c r="Q119" s="19">
        <f t="shared" si="6"/>
        <v>-8.5358894133335847E-2</v>
      </c>
      <c r="R119" s="19">
        <f t="shared" si="7"/>
        <v>-0.87068721823448281</v>
      </c>
      <c r="S119" s="19">
        <f t="shared" si="8"/>
        <v>2.7522313320658999E-2</v>
      </c>
    </row>
    <row r="120" spans="1:19" x14ac:dyDescent="0.25">
      <c r="A120" s="26">
        <f>Wellpath!E120</f>
        <v>3510</v>
      </c>
      <c r="B120" s="22">
        <v>0</v>
      </c>
      <c r="C120" s="22">
        <f>-SIN(Wellpath!$L120) / GField</f>
        <v>-8.8310014508974896E-2</v>
      </c>
      <c r="D120" s="22">
        <f>TAN(Dip) * SIN(Wellpath!$L120) * SIN(Wellpath!$O120) / GField</f>
        <v>0.26679672490684808</v>
      </c>
      <c r="E120" s="20">
        <f>Model!$W$9*((drdp!B120+drdp!K120)*ABZ!$B120+(drdp!E120+drdp!N120)*ABZ!$C120+(drdp!H120+drdp!Q120)*ABZ!$D120)</f>
        <v>-2.8152956037903673E-2</v>
      </c>
      <c r="F120" s="20">
        <f>Model!$W$9*((drdp!C120+drdp!L120)*ABZ!$B120+(drdp!F120+drdp!O120)*ABZ!$C120+(drdp!I120+drdp!R120)*ABZ!$D120)</f>
        <v>2.0580465641365543E-3</v>
      </c>
      <c r="G120" s="20">
        <f>Model!$W$9*((drdp!D120+drdp!M120)*ABZ!$B120+(drdp!G120+drdp!P120)*ABZ!$C120+(drdp!J120+drdp!S120)*ABZ!$D120)</f>
        <v>9.1774459168013529E-3</v>
      </c>
      <c r="H120" s="18">
        <f>Model!$W$9*((drdp!B120)*ABZ!$B120+(drdp!E120)*ABZ!$C120+(drdp!H120)*ABZ!$D120)</f>
        <v>-1.4076478018951837E-2</v>
      </c>
      <c r="I120" s="18">
        <f>Model!$W$9*((drdp!C120)*ABZ!$B120+(drdp!F120)*ABZ!$C120+(drdp!I120)*ABZ!$D120)</f>
        <v>1.0290232820682772E-3</v>
      </c>
      <c r="J120" s="18">
        <f>Model!$W$9*((drdp!D120)*ABZ!$B120+(drdp!G120)*ABZ!$C120+(drdp!J120)*ABZ!$D120)</f>
        <v>4.5887229584006765E-3</v>
      </c>
      <c r="K120" s="21">
        <f>SUM(E$3:E119)+H120</f>
        <v>-1.6714383955566541</v>
      </c>
      <c r="L120" s="21">
        <f>SUM(F$3:F119)+I120</f>
        <v>5.400209236444127E-2</v>
      </c>
      <c r="M120" s="21">
        <f>SUM(G$3:G119)+J120</f>
        <v>0.53902283813878238</v>
      </c>
      <c r="N120" s="19">
        <f t="shared" si="5"/>
        <v>2.793706310141002</v>
      </c>
      <c r="O120" s="19">
        <f t="shared" si="5"/>
        <v>2.9162259797376462E-3</v>
      </c>
      <c r="P120" s="19">
        <f t="shared" si="5"/>
        <v>0.29054562003518797</v>
      </c>
      <c r="Q120" s="19">
        <f t="shared" si="6"/>
        <v>-9.0261170618323963E-2</v>
      </c>
      <c r="R120" s="19">
        <f t="shared" si="7"/>
        <v>-0.90094346774708045</v>
      </c>
      <c r="S120" s="19">
        <f t="shared" si="8"/>
        <v>2.9108361091713802E-2</v>
      </c>
    </row>
    <row r="121" spans="1:19" x14ac:dyDescent="0.25">
      <c r="A121" s="26">
        <f>Wellpath!E121</f>
        <v>3540</v>
      </c>
      <c r="B121" s="22">
        <v>0</v>
      </c>
      <c r="C121" s="22">
        <f>-SIN(Wellpath!$L121) / GField</f>
        <v>-8.8310014508974896E-2</v>
      </c>
      <c r="D121" s="22">
        <f>TAN(Dip) * SIN(Wellpath!$L121) * SIN(Wellpath!$O121) / GField</f>
        <v>0.26679672490684808</v>
      </c>
      <c r="E121" s="20">
        <f>Model!$W$9*((drdp!B121+drdp!K121)*ABZ!$B121+(drdp!E121+drdp!N121)*ABZ!$C121+(drdp!H121+drdp!Q121)*ABZ!$D121)</f>
        <v>-2.8152956037903673E-2</v>
      </c>
      <c r="F121" s="20">
        <f>Model!$W$9*((drdp!C121+drdp!L121)*ABZ!$B121+(drdp!F121+drdp!O121)*ABZ!$C121+(drdp!I121+drdp!R121)*ABZ!$D121)</f>
        <v>2.0580465641365543E-3</v>
      </c>
      <c r="G121" s="20">
        <f>Model!$W$9*((drdp!D121+drdp!M121)*ABZ!$B121+(drdp!G121+drdp!P121)*ABZ!$C121+(drdp!J121+drdp!S121)*ABZ!$D121)</f>
        <v>9.1774459168013529E-3</v>
      </c>
      <c r="H121" s="18">
        <f>Model!$W$9*((drdp!B121)*ABZ!$B121+(drdp!E121)*ABZ!$C121+(drdp!H121)*ABZ!$D121)</f>
        <v>-1.4076478018951837E-2</v>
      </c>
      <c r="I121" s="18">
        <f>Model!$W$9*((drdp!C121)*ABZ!$B121+(drdp!F121)*ABZ!$C121+(drdp!I121)*ABZ!$D121)</f>
        <v>1.0290232820682772E-3</v>
      </c>
      <c r="J121" s="18">
        <f>Model!$W$9*((drdp!D121)*ABZ!$B121+(drdp!G121)*ABZ!$C121+(drdp!J121)*ABZ!$D121)</f>
        <v>4.5887229584006765E-3</v>
      </c>
      <c r="K121" s="21">
        <f>SUM(E$3:E120)+H121</f>
        <v>-1.6995913515945578</v>
      </c>
      <c r="L121" s="21">
        <f>SUM(F$3:F120)+I121</f>
        <v>5.6060138928577821E-2</v>
      </c>
      <c r="M121" s="21">
        <f>SUM(G$3:G120)+J121</f>
        <v>0.54820028405558374</v>
      </c>
      <c r="N121" s="19">
        <f t="shared" si="5"/>
        <v>2.8886107624150155</v>
      </c>
      <c r="O121" s="19">
        <f t="shared" si="5"/>
        <v>3.1427391766914465E-3</v>
      </c>
      <c r="P121" s="19">
        <f t="shared" si="5"/>
        <v>0.30052355143862269</v>
      </c>
      <c r="Q121" s="19">
        <f t="shared" si="6"/>
        <v>-9.5279327292200261E-2</v>
      </c>
      <c r="R121" s="19">
        <f t="shared" si="7"/>
        <v>-0.93171646172255007</v>
      </c>
      <c r="S121" s="19">
        <f t="shared" si="8"/>
        <v>3.0732184084841848E-2</v>
      </c>
    </row>
    <row r="122" spans="1:19" x14ac:dyDescent="0.25">
      <c r="A122" s="26">
        <f>Wellpath!E122</f>
        <v>3570</v>
      </c>
      <c r="B122" s="22">
        <v>0</v>
      </c>
      <c r="C122" s="22">
        <f>-SIN(Wellpath!$L122) / GField</f>
        <v>-8.8310014508974896E-2</v>
      </c>
      <c r="D122" s="22">
        <f>TAN(Dip) * SIN(Wellpath!$L122) * SIN(Wellpath!$O122) / GField</f>
        <v>0.26679672490684808</v>
      </c>
      <c r="E122" s="20">
        <f>Model!$W$9*((drdp!B122+drdp!K122)*ABZ!$B122+(drdp!E122+drdp!N122)*ABZ!$C122+(drdp!H122+drdp!Q122)*ABZ!$D122)</f>
        <v>-2.8152956037903673E-2</v>
      </c>
      <c r="F122" s="20">
        <f>Model!$W$9*((drdp!C122+drdp!L122)*ABZ!$B122+(drdp!F122+drdp!O122)*ABZ!$C122+(drdp!I122+drdp!R122)*ABZ!$D122)</f>
        <v>2.0580465641365543E-3</v>
      </c>
      <c r="G122" s="20">
        <f>Model!$W$9*((drdp!D122+drdp!M122)*ABZ!$B122+(drdp!G122+drdp!P122)*ABZ!$C122+(drdp!J122+drdp!S122)*ABZ!$D122)</f>
        <v>9.1774459168013529E-3</v>
      </c>
      <c r="H122" s="18">
        <f>Model!$W$9*((drdp!B122)*ABZ!$B122+(drdp!E122)*ABZ!$C122+(drdp!H122)*ABZ!$D122)</f>
        <v>-1.4076478018951837E-2</v>
      </c>
      <c r="I122" s="18">
        <f>Model!$W$9*((drdp!C122)*ABZ!$B122+(drdp!F122)*ABZ!$C122+(drdp!I122)*ABZ!$D122)</f>
        <v>1.0290232820682772E-3</v>
      </c>
      <c r="J122" s="18">
        <f>Model!$W$9*((drdp!D122)*ABZ!$B122+(drdp!G122)*ABZ!$C122+(drdp!J122)*ABZ!$D122)</f>
        <v>4.5887229584006765E-3</v>
      </c>
      <c r="K122" s="21">
        <f>SUM(E$3:E121)+H122</f>
        <v>-1.7277443076324615</v>
      </c>
      <c r="L122" s="21">
        <f>SUM(F$3:F121)+I122</f>
        <v>5.8118185492714372E-2</v>
      </c>
      <c r="M122" s="21">
        <f>SUM(G$3:G121)+J122</f>
        <v>0.55737772997238511</v>
      </c>
      <c r="N122" s="19">
        <f t="shared" si="5"/>
        <v>2.9851003925563737</v>
      </c>
      <c r="O122" s="19">
        <f t="shared" si="5"/>
        <v>3.3777234849655551E-3</v>
      </c>
      <c r="P122" s="19">
        <f t="shared" si="5"/>
        <v>0.31066993386916902</v>
      </c>
      <c r="Q122" s="19">
        <f t="shared" si="6"/>
        <v>-0.10041336415496475</v>
      </c>
      <c r="R122" s="19">
        <f t="shared" si="7"/>
        <v>-0.96300620016089156</v>
      </c>
      <c r="S122" s="19">
        <f t="shared" si="8"/>
        <v>3.2393782300043139E-2</v>
      </c>
    </row>
    <row r="123" spans="1:19" x14ac:dyDescent="0.25">
      <c r="A123" s="26">
        <f>Wellpath!E123</f>
        <v>3600</v>
      </c>
      <c r="B123" s="22">
        <v>0</v>
      </c>
      <c r="C123" s="22">
        <f>-SIN(Wellpath!$L123) / GField</f>
        <v>-8.8310014508974896E-2</v>
      </c>
      <c r="D123" s="22">
        <f>TAN(Dip) * SIN(Wellpath!$L123) * SIN(Wellpath!$O123) / GField</f>
        <v>0.26679672490684808</v>
      </c>
      <c r="E123" s="20">
        <f>Model!$W$9*((drdp!B123+drdp!K123)*ABZ!$B123+(drdp!E123+drdp!N123)*ABZ!$C123+(drdp!H123+drdp!Q123)*ABZ!$D123)</f>
        <v>-2.8152956037903673E-2</v>
      </c>
      <c r="F123" s="20">
        <f>Model!$W$9*((drdp!C123+drdp!L123)*ABZ!$B123+(drdp!F123+drdp!O123)*ABZ!$C123+(drdp!I123+drdp!R123)*ABZ!$D123)</f>
        <v>2.0580465641365543E-3</v>
      </c>
      <c r="G123" s="20">
        <f>Model!$W$9*((drdp!D123+drdp!M123)*ABZ!$B123+(drdp!G123+drdp!P123)*ABZ!$C123+(drdp!J123+drdp!S123)*ABZ!$D123)</f>
        <v>9.1774459168013529E-3</v>
      </c>
      <c r="H123" s="18">
        <f>Model!$W$9*((drdp!B123)*ABZ!$B123+(drdp!E123)*ABZ!$C123+(drdp!H123)*ABZ!$D123)</f>
        <v>-1.4076478018951837E-2</v>
      </c>
      <c r="I123" s="18">
        <f>Model!$W$9*((drdp!C123)*ABZ!$B123+(drdp!F123)*ABZ!$C123+(drdp!I123)*ABZ!$D123)</f>
        <v>1.0290232820682772E-3</v>
      </c>
      <c r="J123" s="18">
        <f>Model!$W$9*((drdp!D123)*ABZ!$B123+(drdp!G123)*ABZ!$C123+(drdp!J123)*ABZ!$D123)</f>
        <v>4.5887229584006765E-3</v>
      </c>
      <c r="K123" s="21">
        <f>SUM(E$3:E122)+H123</f>
        <v>-1.7558972636703651</v>
      </c>
      <c r="L123" s="21">
        <f>SUM(F$3:F122)+I123</f>
        <v>6.0176232056850923E-2</v>
      </c>
      <c r="M123" s="21">
        <f>SUM(G$3:G122)+J123</f>
        <v>0.56655517588918647</v>
      </c>
      <c r="N123" s="19">
        <f t="shared" si="5"/>
        <v>3.0831752005650759</v>
      </c>
      <c r="O123" s="19">
        <f t="shared" si="5"/>
        <v>3.6211789045599726E-3</v>
      </c>
      <c r="P123" s="19">
        <f t="shared" si="5"/>
        <v>0.32098476732682701</v>
      </c>
      <c r="Q123" s="19">
        <f t="shared" si="6"/>
        <v>-0.10566328120661744</v>
      </c>
      <c r="R123" s="19">
        <f t="shared" si="7"/>
        <v>-0.99481268306210491</v>
      </c>
      <c r="S123" s="19">
        <f t="shared" si="8"/>
        <v>3.4093155737317679E-2</v>
      </c>
    </row>
    <row r="124" spans="1:19" x14ac:dyDescent="0.25">
      <c r="A124" s="26">
        <f>Wellpath!E124</f>
        <v>3630</v>
      </c>
      <c r="B124" s="22">
        <v>0</v>
      </c>
      <c r="C124" s="22">
        <f>-SIN(Wellpath!$L124) / GField</f>
        <v>-8.8310014508974896E-2</v>
      </c>
      <c r="D124" s="22">
        <f>TAN(Dip) * SIN(Wellpath!$L124) * SIN(Wellpath!$O124) / GField</f>
        <v>0.26679672490684808</v>
      </c>
      <c r="E124" s="20">
        <f>Model!$W$9*((drdp!B124+drdp!K124)*ABZ!$B124+(drdp!E124+drdp!N124)*ABZ!$C124+(drdp!H124+drdp!Q124)*ABZ!$D124)</f>
        <v>-2.8152956037903673E-2</v>
      </c>
      <c r="F124" s="20">
        <f>Model!$W$9*((drdp!C124+drdp!L124)*ABZ!$B124+(drdp!F124+drdp!O124)*ABZ!$C124+(drdp!I124+drdp!R124)*ABZ!$D124)</f>
        <v>2.0580465641365543E-3</v>
      </c>
      <c r="G124" s="20">
        <f>Model!$W$9*((drdp!D124+drdp!M124)*ABZ!$B124+(drdp!G124+drdp!P124)*ABZ!$C124+(drdp!J124+drdp!S124)*ABZ!$D124)</f>
        <v>9.1774459168013529E-3</v>
      </c>
      <c r="H124" s="18">
        <f>Model!$W$9*((drdp!B124)*ABZ!$B124+(drdp!E124)*ABZ!$C124+(drdp!H124)*ABZ!$D124)</f>
        <v>-1.4076478018951837E-2</v>
      </c>
      <c r="I124" s="18">
        <f>Model!$W$9*((drdp!C124)*ABZ!$B124+(drdp!F124)*ABZ!$C124+(drdp!I124)*ABZ!$D124)</f>
        <v>1.0290232820682772E-3</v>
      </c>
      <c r="J124" s="18">
        <f>Model!$W$9*((drdp!D124)*ABZ!$B124+(drdp!G124)*ABZ!$C124+(drdp!J124)*ABZ!$D124)</f>
        <v>4.5887229584006765E-3</v>
      </c>
      <c r="K124" s="21">
        <f>SUM(E$3:E123)+H124</f>
        <v>-1.7840502197082688</v>
      </c>
      <c r="L124" s="21">
        <f>SUM(F$3:F123)+I124</f>
        <v>6.2234278620987474E-2</v>
      </c>
      <c r="M124" s="21">
        <f>SUM(G$3:G123)+J124</f>
        <v>0.57573262180598783</v>
      </c>
      <c r="N124" s="19">
        <f t="shared" si="5"/>
        <v>3.1828351864411224</v>
      </c>
      <c r="O124" s="19">
        <f t="shared" si="5"/>
        <v>3.8731054354746984E-3</v>
      </c>
      <c r="P124" s="19">
        <f t="shared" si="5"/>
        <v>0.33146805181159661</v>
      </c>
      <c r="Q124" s="19">
        <f t="shared" si="6"/>
        <v>-0.11102907844715831</v>
      </c>
      <c r="R124" s="19">
        <f t="shared" si="7"/>
        <v>-1.0271359104261901</v>
      </c>
      <c r="S124" s="19">
        <f t="shared" si="8"/>
        <v>3.5830304396665458E-2</v>
      </c>
    </row>
    <row r="125" spans="1:19" x14ac:dyDescent="0.25">
      <c r="A125" s="26">
        <f>Wellpath!E125</f>
        <v>3660</v>
      </c>
      <c r="B125" s="22">
        <v>0</v>
      </c>
      <c r="C125" s="22">
        <f>-SIN(Wellpath!$L125) / GField</f>
        <v>-8.8310014508974896E-2</v>
      </c>
      <c r="D125" s="22">
        <f>TAN(Dip) * SIN(Wellpath!$L125) * SIN(Wellpath!$O125) / GField</f>
        <v>0.26679672490684808</v>
      </c>
      <c r="E125" s="20">
        <f>Model!$W$9*((drdp!B125+drdp!K125)*ABZ!$B125+(drdp!E125+drdp!N125)*ABZ!$C125+(drdp!H125+drdp!Q125)*ABZ!$D125)</f>
        <v>-2.8152956037903673E-2</v>
      </c>
      <c r="F125" s="20">
        <f>Model!$W$9*((drdp!C125+drdp!L125)*ABZ!$B125+(drdp!F125+drdp!O125)*ABZ!$C125+(drdp!I125+drdp!R125)*ABZ!$D125)</f>
        <v>2.0580465641365543E-3</v>
      </c>
      <c r="G125" s="20">
        <f>Model!$W$9*((drdp!D125+drdp!M125)*ABZ!$B125+(drdp!G125+drdp!P125)*ABZ!$C125+(drdp!J125+drdp!S125)*ABZ!$D125)</f>
        <v>9.1774459168013529E-3</v>
      </c>
      <c r="H125" s="18">
        <f>Model!$W$9*((drdp!B125)*ABZ!$B125+(drdp!E125)*ABZ!$C125+(drdp!H125)*ABZ!$D125)</f>
        <v>-1.4076478018951837E-2</v>
      </c>
      <c r="I125" s="18">
        <f>Model!$W$9*((drdp!C125)*ABZ!$B125+(drdp!F125)*ABZ!$C125+(drdp!I125)*ABZ!$D125)</f>
        <v>1.0290232820682772E-3</v>
      </c>
      <c r="J125" s="18">
        <f>Model!$W$9*((drdp!D125)*ABZ!$B125+(drdp!G125)*ABZ!$C125+(drdp!J125)*ABZ!$D125)</f>
        <v>4.5887229584006765E-3</v>
      </c>
      <c r="K125" s="21">
        <f>SUM(E$3:E124)+H125</f>
        <v>-1.8122031757461725</v>
      </c>
      <c r="L125" s="21">
        <f>SUM(F$3:F124)+I125</f>
        <v>6.4292325185124025E-2</v>
      </c>
      <c r="M125" s="21">
        <f>SUM(G$3:G124)+J125</f>
        <v>0.5849100677227892</v>
      </c>
      <c r="N125" s="19">
        <f t="shared" si="5"/>
        <v>3.2840803501845128</v>
      </c>
      <c r="O125" s="19">
        <f t="shared" si="5"/>
        <v>4.1335030777097329E-3</v>
      </c>
      <c r="P125" s="19">
        <f t="shared" si="5"/>
        <v>0.34211978732347786</v>
      </c>
      <c r="Q125" s="19">
        <f t="shared" si="6"/>
        <v>-0.11651075587658738</v>
      </c>
      <c r="R125" s="19">
        <f t="shared" si="7"/>
        <v>-1.0599758822531473</v>
      </c>
      <c r="S125" s="19">
        <f t="shared" si="8"/>
        <v>3.7605228278086482E-2</v>
      </c>
    </row>
    <row r="126" spans="1:19" x14ac:dyDescent="0.25">
      <c r="A126" s="26">
        <f>Wellpath!E126</f>
        <v>3690</v>
      </c>
      <c r="B126" s="22">
        <v>0</v>
      </c>
      <c r="C126" s="22">
        <f>-SIN(Wellpath!$L126) / GField</f>
        <v>-8.8310014508974896E-2</v>
      </c>
      <c r="D126" s="22">
        <f>TAN(Dip) * SIN(Wellpath!$L126) * SIN(Wellpath!$O126) / GField</f>
        <v>0.26679672490684808</v>
      </c>
      <c r="E126" s="20">
        <f>Model!$W$9*((drdp!B126+drdp!K126)*ABZ!$B126+(drdp!E126+drdp!N126)*ABZ!$C126+(drdp!H126+drdp!Q126)*ABZ!$D126)</f>
        <v>-2.8152956037903673E-2</v>
      </c>
      <c r="F126" s="20">
        <f>Model!$W$9*((drdp!C126+drdp!L126)*ABZ!$B126+(drdp!F126+drdp!O126)*ABZ!$C126+(drdp!I126+drdp!R126)*ABZ!$D126)</f>
        <v>2.0580465641365543E-3</v>
      </c>
      <c r="G126" s="20">
        <f>Model!$W$9*((drdp!D126+drdp!M126)*ABZ!$B126+(drdp!G126+drdp!P126)*ABZ!$C126+(drdp!J126+drdp!S126)*ABZ!$D126)</f>
        <v>9.1774459168013529E-3</v>
      </c>
      <c r="H126" s="18">
        <f>Model!$W$9*((drdp!B126)*ABZ!$B126+(drdp!E126)*ABZ!$C126+(drdp!H126)*ABZ!$D126)</f>
        <v>-1.4076478018951837E-2</v>
      </c>
      <c r="I126" s="18">
        <f>Model!$W$9*((drdp!C126)*ABZ!$B126+(drdp!F126)*ABZ!$C126+(drdp!I126)*ABZ!$D126)</f>
        <v>1.0290232820682772E-3</v>
      </c>
      <c r="J126" s="18">
        <f>Model!$W$9*((drdp!D126)*ABZ!$B126+(drdp!G126)*ABZ!$C126+(drdp!J126)*ABZ!$D126)</f>
        <v>4.5887229584006765E-3</v>
      </c>
      <c r="K126" s="21">
        <f>SUM(E$3:E125)+H126</f>
        <v>-1.8403561317840762</v>
      </c>
      <c r="L126" s="21">
        <f>SUM(F$3:F125)+I126</f>
        <v>6.6350371749260575E-2</v>
      </c>
      <c r="M126" s="21">
        <f>SUM(G$3:G125)+J126</f>
        <v>0.59408751363959056</v>
      </c>
      <c r="N126" s="19">
        <f t="shared" si="5"/>
        <v>3.3869106917952481</v>
      </c>
      <c r="O126" s="19">
        <f t="shared" si="5"/>
        <v>4.4023718312650763E-3</v>
      </c>
      <c r="P126" s="19">
        <f t="shared" si="5"/>
        <v>0.35293997386247072</v>
      </c>
      <c r="Q126" s="19">
        <f t="shared" si="6"/>
        <v>-0.12210831349490464</v>
      </c>
      <c r="R126" s="19">
        <f t="shared" si="7"/>
        <v>-1.0933325985429765</v>
      </c>
      <c r="S126" s="19">
        <f t="shared" si="8"/>
        <v>3.9417927381580745E-2</v>
      </c>
    </row>
    <row r="127" spans="1:19" x14ac:dyDescent="0.25">
      <c r="A127" s="26">
        <f>Wellpath!E127</f>
        <v>3720</v>
      </c>
      <c r="B127" s="22">
        <v>0</v>
      </c>
      <c r="C127" s="22">
        <f>-SIN(Wellpath!$L127) / GField</f>
        <v>-8.8310014508974896E-2</v>
      </c>
      <c r="D127" s="22">
        <f>TAN(Dip) * SIN(Wellpath!$L127) * SIN(Wellpath!$O127) / GField</f>
        <v>0.26679672490684808</v>
      </c>
      <c r="E127" s="20">
        <f>Model!$W$9*((drdp!B127+drdp!K127)*ABZ!$B127+(drdp!E127+drdp!N127)*ABZ!$C127+(drdp!H127+drdp!Q127)*ABZ!$D127)</f>
        <v>-2.8152956037903673E-2</v>
      </c>
      <c r="F127" s="20">
        <f>Model!$W$9*((drdp!C127+drdp!L127)*ABZ!$B127+(drdp!F127+drdp!O127)*ABZ!$C127+(drdp!I127+drdp!R127)*ABZ!$D127)</f>
        <v>2.0580465641365543E-3</v>
      </c>
      <c r="G127" s="20">
        <f>Model!$W$9*((drdp!D127+drdp!M127)*ABZ!$B127+(drdp!G127+drdp!P127)*ABZ!$C127+(drdp!J127+drdp!S127)*ABZ!$D127)</f>
        <v>9.1774459168013529E-3</v>
      </c>
      <c r="H127" s="18">
        <f>Model!$W$9*((drdp!B127)*ABZ!$B127+(drdp!E127)*ABZ!$C127+(drdp!H127)*ABZ!$D127)</f>
        <v>-1.4076478018951837E-2</v>
      </c>
      <c r="I127" s="18">
        <f>Model!$W$9*((drdp!C127)*ABZ!$B127+(drdp!F127)*ABZ!$C127+(drdp!I127)*ABZ!$D127)</f>
        <v>1.0290232820682772E-3</v>
      </c>
      <c r="J127" s="18">
        <f>Model!$W$9*((drdp!D127)*ABZ!$B127+(drdp!G127)*ABZ!$C127+(drdp!J127)*ABZ!$D127)</f>
        <v>4.5887229584006765E-3</v>
      </c>
      <c r="K127" s="21">
        <f>SUM(E$3:E126)+H127</f>
        <v>-1.8685090878219799</v>
      </c>
      <c r="L127" s="21">
        <f>SUM(F$3:F126)+I127</f>
        <v>6.8408418313397126E-2</v>
      </c>
      <c r="M127" s="21">
        <f>SUM(G$3:G126)+J127</f>
        <v>0.60326495955639192</v>
      </c>
      <c r="N127" s="19">
        <f t="shared" si="5"/>
        <v>3.4913262112733272</v>
      </c>
      <c r="O127" s="19">
        <f t="shared" si="5"/>
        <v>4.6797116961407271E-3</v>
      </c>
      <c r="P127" s="19">
        <f t="shared" si="5"/>
        <v>0.36392861142857519</v>
      </c>
      <c r="Q127" s="19">
        <f t="shared" si="6"/>
        <v>-0.1278217513021101</v>
      </c>
      <c r="R127" s="19">
        <f t="shared" si="7"/>
        <v>-1.1272060592956774</v>
      </c>
      <c r="S127" s="19">
        <f t="shared" si="8"/>
        <v>4.126840170714826E-2</v>
      </c>
    </row>
    <row r="128" spans="1:19" x14ac:dyDescent="0.25">
      <c r="A128" s="26">
        <f>Wellpath!E128</f>
        <v>3750</v>
      </c>
      <c r="B128" s="22">
        <v>0</v>
      </c>
      <c r="C128" s="22">
        <f>-SIN(Wellpath!$L128) / GField</f>
        <v>-8.8310014508974896E-2</v>
      </c>
      <c r="D128" s="22">
        <f>TAN(Dip) * SIN(Wellpath!$L128) * SIN(Wellpath!$O128) / GField</f>
        <v>0.26679672490684808</v>
      </c>
      <c r="E128" s="20">
        <f>Model!$W$9*((drdp!B128+drdp!K128)*ABZ!$B128+(drdp!E128+drdp!N128)*ABZ!$C128+(drdp!H128+drdp!Q128)*ABZ!$D128)</f>
        <v>-2.8152956037903673E-2</v>
      </c>
      <c r="F128" s="20">
        <f>Model!$W$9*((drdp!C128+drdp!L128)*ABZ!$B128+(drdp!F128+drdp!O128)*ABZ!$C128+(drdp!I128+drdp!R128)*ABZ!$D128)</f>
        <v>2.0580465641365543E-3</v>
      </c>
      <c r="G128" s="20">
        <f>Model!$W$9*((drdp!D128+drdp!M128)*ABZ!$B128+(drdp!G128+drdp!P128)*ABZ!$C128+(drdp!J128+drdp!S128)*ABZ!$D128)</f>
        <v>9.1774459168013529E-3</v>
      </c>
      <c r="H128" s="18">
        <f>Model!$W$9*((drdp!B128)*ABZ!$B128+(drdp!E128)*ABZ!$C128+(drdp!H128)*ABZ!$D128)</f>
        <v>-1.4076478018951837E-2</v>
      </c>
      <c r="I128" s="18">
        <f>Model!$W$9*((drdp!C128)*ABZ!$B128+(drdp!F128)*ABZ!$C128+(drdp!I128)*ABZ!$D128)</f>
        <v>1.0290232820682772E-3</v>
      </c>
      <c r="J128" s="18">
        <f>Model!$W$9*((drdp!D128)*ABZ!$B128+(drdp!G128)*ABZ!$C128+(drdp!J128)*ABZ!$D128)</f>
        <v>4.5887229584006765E-3</v>
      </c>
      <c r="K128" s="21">
        <f>SUM(E$3:E127)+H128</f>
        <v>-1.8966620438598836</v>
      </c>
      <c r="L128" s="21">
        <f>SUM(F$3:F127)+I128</f>
        <v>7.0466464877533677E-2</v>
      </c>
      <c r="M128" s="21">
        <f>SUM(G$3:G127)+J128</f>
        <v>0.61244240547319329</v>
      </c>
      <c r="N128" s="19">
        <f t="shared" si="5"/>
        <v>3.5973269086187507</v>
      </c>
      <c r="O128" s="19">
        <f t="shared" si="5"/>
        <v>4.9655226723366872E-3</v>
      </c>
      <c r="P128" s="19">
        <f t="shared" si="5"/>
        <v>0.37508570002179131</v>
      </c>
      <c r="Q128" s="19">
        <f t="shared" si="6"/>
        <v>-0.13365106929820372</v>
      </c>
      <c r="R128" s="19">
        <f t="shared" si="7"/>
        <v>-1.1615962645112503</v>
      </c>
      <c r="S128" s="19">
        <f t="shared" si="8"/>
        <v>4.3156651254789014E-2</v>
      </c>
    </row>
    <row r="129" spans="1:19" x14ac:dyDescent="0.25">
      <c r="A129" s="26">
        <f>Wellpath!E129</f>
        <v>3780</v>
      </c>
      <c r="B129" s="22">
        <v>0</v>
      </c>
      <c r="C129" s="22">
        <f>-SIN(Wellpath!$L129) / GField</f>
        <v>-8.8310014508974896E-2</v>
      </c>
      <c r="D129" s="22">
        <f>TAN(Dip) * SIN(Wellpath!$L129) * SIN(Wellpath!$O129) / GField</f>
        <v>0.26679672490684808</v>
      </c>
      <c r="E129" s="20">
        <f>Model!$W$9*((drdp!B129+drdp!K129)*ABZ!$B129+(drdp!E129+drdp!N129)*ABZ!$C129+(drdp!H129+drdp!Q129)*ABZ!$D129)</f>
        <v>-2.8152956037903673E-2</v>
      </c>
      <c r="F129" s="20">
        <f>Model!$W$9*((drdp!C129+drdp!L129)*ABZ!$B129+(drdp!F129+drdp!O129)*ABZ!$C129+(drdp!I129+drdp!R129)*ABZ!$D129)</f>
        <v>2.0580465641365543E-3</v>
      </c>
      <c r="G129" s="20">
        <f>Model!$W$9*((drdp!D129+drdp!M129)*ABZ!$B129+(drdp!G129+drdp!P129)*ABZ!$C129+(drdp!J129+drdp!S129)*ABZ!$D129)</f>
        <v>9.1774459168013529E-3</v>
      </c>
      <c r="H129" s="18">
        <f>Model!$W$9*((drdp!B129)*ABZ!$B129+(drdp!E129)*ABZ!$C129+(drdp!H129)*ABZ!$D129)</f>
        <v>-1.4076478018951837E-2</v>
      </c>
      <c r="I129" s="18">
        <f>Model!$W$9*((drdp!C129)*ABZ!$B129+(drdp!F129)*ABZ!$C129+(drdp!I129)*ABZ!$D129)</f>
        <v>1.0290232820682772E-3</v>
      </c>
      <c r="J129" s="18">
        <f>Model!$W$9*((drdp!D129)*ABZ!$B129+(drdp!G129)*ABZ!$C129+(drdp!J129)*ABZ!$D129)</f>
        <v>4.5887229584006765E-3</v>
      </c>
      <c r="K129" s="21">
        <f>SUM(E$3:E128)+H129</f>
        <v>-1.9248149998977873</v>
      </c>
      <c r="L129" s="21">
        <f>SUM(F$3:F128)+I129</f>
        <v>7.2524511441670228E-2</v>
      </c>
      <c r="M129" s="21">
        <f>SUM(G$3:G128)+J129</f>
        <v>0.62161985138999465</v>
      </c>
      <c r="N129" s="19">
        <f t="shared" si="5"/>
        <v>3.7049127838315186</v>
      </c>
      <c r="O129" s="19">
        <f t="shared" si="5"/>
        <v>5.2598047598529556E-3</v>
      </c>
      <c r="P129" s="19">
        <f t="shared" si="5"/>
        <v>0.38641123964211904</v>
      </c>
      <c r="Q129" s="19">
        <f t="shared" si="6"/>
        <v>-0.13959626748318554</v>
      </c>
      <c r="R129" s="19">
        <f t="shared" si="7"/>
        <v>-1.1965032141896952</v>
      </c>
      <c r="S129" s="19">
        <f t="shared" si="8"/>
        <v>4.5082676024503013E-2</v>
      </c>
    </row>
    <row r="130" spans="1:19" x14ac:dyDescent="0.25">
      <c r="A130" s="26">
        <f>Wellpath!E130</f>
        <v>3810</v>
      </c>
      <c r="B130" s="22">
        <v>0</v>
      </c>
      <c r="C130" s="22">
        <f>-SIN(Wellpath!$L130) / GField</f>
        <v>-8.8310014508974896E-2</v>
      </c>
      <c r="D130" s="22">
        <f>TAN(Dip) * SIN(Wellpath!$L130) * SIN(Wellpath!$O130) / GField</f>
        <v>0.26679672490684808</v>
      </c>
      <c r="E130" s="20">
        <f>Model!$W$9*((drdp!B130+drdp!K130)*ABZ!$B130+(drdp!E130+drdp!N130)*ABZ!$C130+(drdp!H130+drdp!Q130)*ABZ!$D130)</f>
        <v>-2.8152956037903673E-2</v>
      </c>
      <c r="F130" s="20">
        <f>Model!$W$9*((drdp!C130+drdp!L130)*ABZ!$B130+(drdp!F130+drdp!O130)*ABZ!$C130+(drdp!I130+drdp!R130)*ABZ!$D130)</f>
        <v>2.0580465641365543E-3</v>
      </c>
      <c r="G130" s="20">
        <f>Model!$W$9*((drdp!D130+drdp!M130)*ABZ!$B130+(drdp!G130+drdp!P130)*ABZ!$C130+(drdp!J130+drdp!S130)*ABZ!$D130)</f>
        <v>9.1774459168013529E-3</v>
      </c>
      <c r="H130" s="18">
        <f>Model!$W$9*((drdp!B130)*ABZ!$B130+(drdp!E130)*ABZ!$C130+(drdp!H130)*ABZ!$D130)</f>
        <v>-1.4076478018951837E-2</v>
      </c>
      <c r="I130" s="18">
        <f>Model!$W$9*((drdp!C130)*ABZ!$B130+(drdp!F130)*ABZ!$C130+(drdp!I130)*ABZ!$D130)</f>
        <v>1.0290232820682772E-3</v>
      </c>
      <c r="J130" s="18">
        <f>Model!$W$9*((drdp!D130)*ABZ!$B130+(drdp!G130)*ABZ!$C130+(drdp!J130)*ABZ!$D130)</f>
        <v>4.5887229584006765E-3</v>
      </c>
      <c r="K130" s="21">
        <f>SUM(E$3:E129)+H130</f>
        <v>-1.9529679559356909</v>
      </c>
      <c r="L130" s="21">
        <f>SUM(F$3:F129)+I130</f>
        <v>7.4582558005806779E-2</v>
      </c>
      <c r="M130" s="21">
        <f>SUM(G$3:G129)+J130</f>
        <v>0.63079729730679601</v>
      </c>
      <c r="N130" s="19">
        <f t="shared" si="5"/>
        <v>3.8140838369116308</v>
      </c>
      <c r="O130" s="19">
        <f t="shared" si="5"/>
        <v>5.5625579586895332E-3</v>
      </c>
      <c r="P130" s="19">
        <f t="shared" si="5"/>
        <v>0.39790523028955838</v>
      </c>
      <c r="Q130" s="19">
        <f t="shared" si="6"/>
        <v>-0.14565734585705556</v>
      </c>
      <c r="R130" s="19">
        <f t="shared" si="7"/>
        <v>-1.2319269083310118</v>
      </c>
      <c r="S130" s="19">
        <f t="shared" si="8"/>
        <v>4.7046476016290258E-2</v>
      </c>
    </row>
    <row r="131" spans="1:19" x14ac:dyDescent="0.25">
      <c r="A131" s="26">
        <f>Wellpath!E131</f>
        <v>3840</v>
      </c>
      <c r="B131" s="22">
        <v>0</v>
      </c>
      <c r="C131" s="22">
        <f>-SIN(Wellpath!$L131) / GField</f>
        <v>-8.8310014508974896E-2</v>
      </c>
      <c r="D131" s="22">
        <f>TAN(Dip) * SIN(Wellpath!$L131) * SIN(Wellpath!$O131) / GField</f>
        <v>0.26679672490684808</v>
      </c>
      <c r="E131" s="20">
        <f>Model!$W$9*((drdp!B131+drdp!K131)*ABZ!$B131+(drdp!E131+drdp!N131)*ABZ!$C131+(drdp!H131+drdp!Q131)*ABZ!$D131)</f>
        <v>-2.8152956037903673E-2</v>
      </c>
      <c r="F131" s="20">
        <f>Model!$W$9*((drdp!C131+drdp!L131)*ABZ!$B131+(drdp!F131+drdp!O131)*ABZ!$C131+(drdp!I131+drdp!R131)*ABZ!$D131)</f>
        <v>2.0580465641365543E-3</v>
      </c>
      <c r="G131" s="20">
        <f>Model!$W$9*((drdp!D131+drdp!M131)*ABZ!$B131+(drdp!G131+drdp!P131)*ABZ!$C131+(drdp!J131+drdp!S131)*ABZ!$D131)</f>
        <v>9.1774459168013529E-3</v>
      </c>
      <c r="H131" s="18">
        <f>Model!$W$9*((drdp!B131)*ABZ!$B131+(drdp!E131)*ABZ!$C131+(drdp!H131)*ABZ!$D131)</f>
        <v>-1.4076478018951837E-2</v>
      </c>
      <c r="I131" s="18">
        <f>Model!$W$9*((drdp!C131)*ABZ!$B131+(drdp!F131)*ABZ!$C131+(drdp!I131)*ABZ!$D131)</f>
        <v>1.0290232820682772E-3</v>
      </c>
      <c r="J131" s="18">
        <f>Model!$W$9*((drdp!D131)*ABZ!$B131+(drdp!G131)*ABZ!$C131+(drdp!J131)*ABZ!$D131)</f>
        <v>4.5887229584006765E-3</v>
      </c>
      <c r="K131" s="21">
        <f>SUM(E$3:E130)+H131</f>
        <v>-1.9811209119735946</v>
      </c>
      <c r="L131" s="21">
        <f>SUM(F$3:F130)+I131</f>
        <v>7.664060456994333E-2</v>
      </c>
      <c r="M131" s="21">
        <f>SUM(G$3:G130)+J131</f>
        <v>0.63997474322359738</v>
      </c>
      <c r="N131" s="19">
        <f t="shared" si="5"/>
        <v>3.9248400678590873</v>
      </c>
      <c r="O131" s="19">
        <f t="shared" si="5"/>
        <v>5.8737822688464184E-3</v>
      </c>
      <c r="P131" s="19">
        <f t="shared" si="5"/>
        <v>0.40956767196410937</v>
      </c>
      <c r="Q131" s="19">
        <f t="shared" si="6"/>
        <v>-0.15183430441981377</v>
      </c>
      <c r="R131" s="19">
        <f t="shared" si="7"/>
        <v>-1.2678673469352002</v>
      </c>
      <c r="S131" s="19">
        <f t="shared" si="8"/>
        <v>4.9048051230150748E-2</v>
      </c>
    </row>
    <row r="132" spans="1:19" x14ac:dyDescent="0.25">
      <c r="A132" s="26">
        <f>Wellpath!E132</f>
        <v>3870</v>
      </c>
      <c r="B132" s="22">
        <v>0</v>
      </c>
      <c r="C132" s="22">
        <f>-SIN(Wellpath!$L132) / GField</f>
        <v>-8.8310014508974896E-2</v>
      </c>
      <c r="D132" s="22">
        <f>TAN(Dip) * SIN(Wellpath!$L132) * SIN(Wellpath!$O132) / GField</f>
        <v>0.26679672490684808</v>
      </c>
      <c r="E132" s="20">
        <f>Model!$W$9*((drdp!B132+drdp!K132)*ABZ!$B132+(drdp!E132+drdp!N132)*ABZ!$C132+(drdp!H132+drdp!Q132)*ABZ!$D132)</f>
        <v>-2.8152956037903673E-2</v>
      </c>
      <c r="F132" s="20">
        <f>Model!$W$9*((drdp!C132+drdp!L132)*ABZ!$B132+(drdp!F132+drdp!O132)*ABZ!$C132+(drdp!I132+drdp!R132)*ABZ!$D132)</f>
        <v>2.0580465641365543E-3</v>
      </c>
      <c r="G132" s="20">
        <f>Model!$W$9*((drdp!D132+drdp!M132)*ABZ!$B132+(drdp!G132+drdp!P132)*ABZ!$C132+(drdp!J132+drdp!S132)*ABZ!$D132)</f>
        <v>9.1774459168013529E-3</v>
      </c>
      <c r="H132" s="18">
        <f>Model!$W$9*((drdp!B132)*ABZ!$B132+(drdp!E132)*ABZ!$C132+(drdp!H132)*ABZ!$D132)</f>
        <v>-1.4076478018951837E-2</v>
      </c>
      <c r="I132" s="18">
        <f>Model!$W$9*((drdp!C132)*ABZ!$B132+(drdp!F132)*ABZ!$C132+(drdp!I132)*ABZ!$D132)</f>
        <v>1.0290232820682772E-3</v>
      </c>
      <c r="J132" s="18">
        <f>Model!$W$9*((drdp!D132)*ABZ!$B132+(drdp!G132)*ABZ!$C132+(drdp!J132)*ABZ!$D132)</f>
        <v>4.5887229584006765E-3</v>
      </c>
      <c r="K132" s="21">
        <f>SUM(E$3:E131)+H132</f>
        <v>-2.0092738680114985</v>
      </c>
      <c r="L132" s="21">
        <f>SUM(F$3:F131)+I132</f>
        <v>7.8698651134079881E-2</v>
      </c>
      <c r="M132" s="21">
        <f>SUM(G$3:G131)+J132</f>
        <v>0.64915218914039874</v>
      </c>
      <c r="N132" s="19">
        <f t="shared" ref="N132:P133" si="9">K132^2</f>
        <v>4.0371814766738892</v>
      </c>
      <c r="O132" s="19">
        <f t="shared" si="9"/>
        <v>6.1934776903236127E-3</v>
      </c>
      <c r="P132" s="19">
        <f t="shared" si="9"/>
        <v>0.42139856466577202</v>
      </c>
      <c r="Q132" s="19">
        <f t="shared" ref="Q132:Q133" si="10">K132*L132</f>
        <v>-0.15812714317146018</v>
      </c>
      <c r="R132" s="19">
        <f t="shared" ref="R132:R133" si="11">K132*M132</f>
        <v>-1.3043245300022608</v>
      </c>
      <c r="S132" s="19">
        <f t="shared" ref="S132:S133" si="12">L132*M132</f>
        <v>5.1087401666084477E-2</v>
      </c>
    </row>
    <row r="133" spans="1:19" x14ac:dyDescent="0.25">
      <c r="A133" s="26">
        <f>Wellpath!E133</f>
        <v>3900</v>
      </c>
      <c r="B133" s="22">
        <v>0</v>
      </c>
      <c r="C133" s="22">
        <f>-SIN(Wellpath!$L133) / GField</f>
        <v>-8.8310014508974896E-2</v>
      </c>
      <c r="D133" s="22">
        <f>TAN(Dip) * SIN(Wellpath!$L133) * SIN(Wellpath!$O133) / GField</f>
        <v>0.26679672490684808</v>
      </c>
      <c r="E133" s="20">
        <f>Model!$W$9*((drdp!B133+drdp!K133)*ABZ!$B133+(drdp!E133+drdp!N133)*ABZ!$C133+(drdp!H133+drdp!Q133)*ABZ!$D133)</f>
        <v>-2.8152956037903673E-2</v>
      </c>
      <c r="F133" s="20">
        <f>Model!$W$9*((drdp!C133+drdp!L133)*ABZ!$B133+(drdp!F133+drdp!O133)*ABZ!$C133+(drdp!I133+drdp!R133)*ABZ!$D133)</f>
        <v>2.0580465641365543E-3</v>
      </c>
      <c r="G133" s="20">
        <f>Model!$W$9*((drdp!D133+drdp!M133)*ABZ!$B133+(drdp!G133+drdp!P133)*ABZ!$C133+(drdp!J133+drdp!S133)*ABZ!$D133)</f>
        <v>9.1774459168013529E-3</v>
      </c>
      <c r="H133" s="18">
        <f>Model!$W$9*((drdp!B133)*ABZ!$B133+(drdp!E133)*ABZ!$C133+(drdp!H133)*ABZ!$D133)</f>
        <v>-1.4076478018951837E-2</v>
      </c>
      <c r="I133" s="18">
        <f>Model!$W$9*((drdp!C133)*ABZ!$B133+(drdp!F133)*ABZ!$C133+(drdp!I133)*ABZ!$D133)</f>
        <v>1.0290232820682772E-3</v>
      </c>
      <c r="J133" s="18">
        <f>Model!$W$9*((drdp!D133)*ABZ!$B133+(drdp!G133)*ABZ!$C133+(drdp!J133)*ABZ!$D133)</f>
        <v>4.5887229584006765E-3</v>
      </c>
      <c r="K133" s="21">
        <f>SUM(E$3:E132)+H133</f>
        <v>-2.037426824049402</v>
      </c>
      <c r="L133" s="21">
        <f>SUM(F$3:F132)+I133</f>
        <v>8.0756697698216431E-2</v>
      </c>
      <c r="M133" s="21">
        <f>SUM(G$3:G132)+J133</f>
        <v>0.6583296350572001</v>
      </c>
      <c r="N133" s="19">
        <f t="shared" si="9"/>
        <v>4.1511080633560331</v>
      </c>
      <c r="O133" s="19">
        <f t="shared" si="9"/>
        <v>6.5216442231211154E-3</v>
      </c>
      <c r="P133" s="19">
        <f t="shared" si="9"/>
        <v>0.43339790839454628</v>
      </c>
      <c r="Q133" s="19">
        <f t="shared" si="10"/>
        <v>-0.16453586211199475</v>
      </c>
      <c r="R133" s="19">
        <f t="shared" si="11"/>
        <v>-1.3412984575321931</v>
      </c>
      <c r="S133" s="19">
        <f t="shared" si="12"/>
        <v>5.3164527324091458E-2</v>
      </c>
    </row>
    <row r="134" spans="1:19" x14ac:dyDescent="0.25">
      <c r="A134" s="26">
        <f>Wellpath!E134</f>
        <v>3930</v>
      </c>
      <c r="B134" s="22">
        <v>0</v>
      </c>
      <c r="C134" s="22">
        <f>-SIN(Wellpath!$L134) / GField</f>
        <v>-8.8310014508974896E-2</v>
      </c>
      <c r="D134" s="22">
        <f>TAN(Dip) * SIN(Wellpath!$L134) * SIN(Wellpath!$O134) / GField</f>
        <v>0.26679672490684808</v>
      </c>
      <c r="E134" s="20">
        <f>Model!$W$9*((drdp!B134+drdp!K134)*ABZ!$B134+(drdp!E134+drdp!N134)*ABZ!$C134+(drdp!H134+drdp!Q134)*ABZ!$D134)</f>
        <v>-2.8152956037903673E-2</v>
      </c>
      <c r="F134" s="20">
        <f>Model!$W$9*((drdp!C134+drdp!L134)*ABZ!$B134+(drdp!F134+drdp!O134)*ABZ!$C134+(drdp!I134+drdp!R134)*ABZ!$D134)</f>
        <v>2.0580465641365543E-3</v>
      </c>
      <c r="G134" s="20">
        <f>Model!$W$9*((drdp!D134+drdp!M134)*ABZ!$B134+(drdp!G134+drdp!P134)*ABZ!$C134+(drdp!J134+drdp!S134)*ABZ!$D134)</f>
        <v>9.1774459168013529E-3</v>
      </c>
      <c r="H134" s="18">
        <f>Model!$W$9*((drdp!B134)*ABZ!$B134+(drdp!E134)*ABZ!$C134+(drdp!H134)*ABZ!$D134)</f>
        <v>-1.4076478018951837E-2</v>
      </c>
      <c r="I134" s="18">
        <f>Model!$W$9*((drdp!C134)*ABZ!$B134+(drdp!F134)*ABZ!$C134+(drdp!I134)*ABZ!$D134)</f>
        <v>1.0290232820682772E-3</v>
      </c>
      <c r="J134" s="18">
        <f>Model!$W$9*((drdp!D134)*ABZ!$B134+(drdp!G134)*ABZ!$C134+(drdp!J134)*ABZ!$D134)</f>
        <v>4.5887229584006765E-3</v>
      </c>
      <c r="K134" s="21">
        <f>SUM(E$3:E133)+H134</f>
        <v>-2.0655797800873055</v>
      </c>
      <c r="L134" s="21">
        <f>SUM(F$3:F133)+I134</f>
        <v>8.2814744262352982E-2</v>
      </c>
      <c r="M134" s="21">
        <f>SUM(G$3:G133)+J134</f>
        <v>0.66750708097400147</v>
      </c>
      <c r="N134" s="19">
        <f t="shared" ref="N134:N197" si="13">K134^2</f>
        <v>4.2666198279055214</v>
      </c>
      <c r="O134" s="19">
        <f t="shared" ref="O134:O197" si="14">L134^2</f>
        <v>6.8582818672389264E-3</v>
      </c>
      <c r="P134" s="19">
        <f t="shared" ref="P134:P197" si="15">M134^2</f>
        <v>0.44556570315043215</v>
      </c>
      <c r="Q134" s="19">
        <f t="shared" ref="Q134:Q197" si="16">K134*L134</f>
        <v>-0.17106046124141752</v>
      </c>
      <c r="R134" s="19">
        <f t="shared" ref="R134:R197" si="17">K134*M134</f>
        <v>-1.3787891295249972</v>
      </c>
      <c r="S134" s="19">
        <f t="shared" ref="S134:S197" si="18">L134*M134</f>
        <v>5.5279428204171678E-2</v>
      </c>
    </row>
    <row r="135" spans="1:19" x14ac:dyDescent="0.25">
      <c r="A135" s="26">
        <f>Wellpath!E135</f>
        <v>3960</v>
      </c>
      <c r="B135" s="22">
        <v>0</v>
      </c>
      <c r="C135" s="22">
        <f>-SIN(Wellpath!$L135) / GField</f>
        <v>-8.8310014508974896E-2</v>
      </c>
      <c r="D135" s="22">
        <f>TAN(Dip) * SIN(Wellpath!$L135) * SIN(Wellpath!$O135) / GField</f>
        <v>0.26679672490684808</v>
      </c>
      <c r="E135" s="20">
        <f>Model!$W$9*((drdp!B135+drdp!K135)*ABZ!$B135+(drdp!E135+drdp!N135)*ABZ!$C135+(drdp!H135+drdp!Q135)*ABZ!$D135)</f>
        <v>-2.8152956037903673E-2</v>
      </c>
      <c r="F135" s="20">
        <f>Model!$W$9*((drdp!C135+drdp!L135)*ABZ!$B135+(drdp!F135+drdp!O135)*ABZ!$C135+(drdp!I135+drdp!R135)*ABZ!$D135)</f>
        <v>2.0580465641365543E-3</v>
      </c>
      <c r="G135" s="20">
        <f>Model!$W$9*((drdp!D135+drdp!M135)*ABZ!$B135+(drdp!G135+drdp!P135)*ABZ!$C135+(drdp!J135+drdp!S135)*ABZ!$D135)</f>
        <v>9.1774459168013529E-3</v>
      </c>
      <c r="H135" s="18">
        <f>Model!$W$9*((drdp!B135)*ABZ!$B135+(drdp!E135)*ABZ!$C135+(drdp!H135)*ABZ!$D135)</f>
        <v>-1.4076478018951837E-2</v>
      </c>
      <c r="I135" s="18">
        <f>Model!$W$9*((drdp!C135)*ABZ!$B135+(drdp!F135)*ABZ!$C135+(drdp!I135)*ABZ!$D135)</f>
        <v>1.0290232820682772E-3</v>
      </c>
      <c r="J135" s="18">
        <f>Model!$W$9*((drdp!D135)*ABZ!$B135+(drdp!G135)*ABZ!$C135+(drdp!J135)*ABZ!$D135)</f>
        <v>4.5887229584006765E-3</v>
      </c>
      <c r="K135" s="21">
        <f>SUM(E$3:E134)+H135</f>
        <v>-2.0937327361252089</v>
      </c>
      <c r="L135" s="21">
        <f>SUM(F$3:F134)+I135</f>
        <v>8.4872790826489533E-2</v>
      </c>
      <c r="M135" s="21">
        <f>SUM(G$3:G134)+J135</f>
        <v>0.67668452689080283</v>
      </c>
      <c r="N135" s="19">
        <f t="shared" si="13"/>
        <v>4.3837167703223541</v>
      </c>
      <c r="O135" s="19">
        <f t="shared" si="14"/>
        <v>7.2033906226770458E-3</v>
      </c>
      <c r="P135" s="19">
        <f t="shared" si="15"/>
        <v>0.45790194893342967</v>
      </c>
      <c r="Q135" s="19">
        <f t="shared" si="16"/>
        <v>-0.17770094055972846</v>
      </c>
      <c r="R135" s="19">
        <f t="shared" si="17"/>
        <v>-1.4167965459806731</v>
      </c>
      <c r="S135" s="19">
        <f t="shared" si="18"/>
        <v>5.7432104306325144E-2</v>
      </c>
    </row>
    <row r="136" spans="1:19" x14ac:dyDescent="0.25">
      <c r="A136" s="26">
        <f>Wellpath!E136</f>
        <v>3990</v>
      </c>
      <c r="B136" s="22">
        <v>0</v>
      </c>
      <c r="C136" s="22">
        <f>-SIN(Wellpath!$L136) / GField</f>
        <v>-8.8310014508974896E-2</v>
      </c>
      <c r="D136" s="22">
        <f>TAN(Dip) * SIN(Wellpath!$L136) * SIN(Wellpath!$O136) / GField</f>
        <v>0.26679672490684808</v>
      </c>
      <c r="E136" s="20">
        <f>Model!$W$9*((drdp!B136+drdp!K136)*ABZ!$B136+(drdp!E136+drdp!N136)*ABZ!$C136+(drdp!H136+drdp!Q136)*ABZ!$D136)</f>
        <v>-2.8152956037903673E-2</v>
      </c>
      <c r="F136" s="20">
        <f>Model!$W$9*((drdp!C136+drdp!L136)*ABZ!$B136+(drdp!F136+drdp!O136)*ABZ!$C136+(drdp!I136+drdp!R136)*ABZ!$D136)</f>
        <v>2.0580465641365543E-3</v>
      </c>
      <c r="G136" s="20">
        <f>Model!$W$9*((drdp!D136+drdp!M136)*ABZ!$B136+(drdp!G136+drdp!P136)*ABZ!$C136+(drdp!J136+drdp!S136)*ABZ!$D136)</f>
        <v>9.1774459168013529E-3</v>
      </c>
      <c r="H136" s="18">
        <f>Model!$W$9*((drdp!B136)*ABZ!$B136+(drdp!E136)*ABZ!$C136+(drdp!H136)*ABZ!$D136)</f>
        <v>-1.4076478018951837E-2</v>
      </c>
      <c r="I136" s="18">
        <f>Model!$W$9*((drdp!C136)*ABZ!$B136+(drdp!F136)*ABZ!$C136+(drdp!I136)*ABZ!$D136)</f>
        <v>1.0290232820682772E-3</v>
      </c>
      <c r="J136" s="18">
        <f>Model!$W$9*((drdp!D136)*ABZ!$B136+(drdp!G136)*ABZ!$C136+(drdp!J136)*ABZ!$D136)</f>
        <v>4.5887229584006765E-3</v>
      </c>
      <c r="K136" s="21">
        <f>SUM(E$3:E135)+H136</f>
        <v>-2.1218856921631124</v>
      </c>
      <c r="L136" s="21">
        <f>SUM(F$3:F135)+I136</f>
        <v>8.6930837390626084E-2</v>
      </c>
      <c r="M136" s="21">
        <f>SUM(G$3:G135)+J136</f>
        <v>0.68586197280760419</v>
      </c>
      <c r="N136" s="19">
        <f t="shared" si="13"/>
        <v>4.5023988906065302</v>
      </c>
      <c r="O136" s="19">
        <f t="shared" si="14"/>
        <v>7.5569704894354744E-3</v>
      </c>
      <c r="P136" s="19">
        <f t="shared" si="15"/>
        <v>0.4704066457435388</v>
      </c>
      <c r="Q136" s="19">
        <f t="shared" si="16"/>
        <v>-0.18445730006692759</v>
      </c>
      <c r="R136" s="19">
        <f t="shared" si="17"/>
        <v>-1.4553207068992211</v>
      </c>
      <c r="S136" s="19">
        <f t="shared" si="18"/>
        <v>5.9622555630551848E-2</v>
      </c>
    </row>
    <row r="137" spans="1:19" x14ac:dyDescent="0.25">
      <c r="A137" s="26">
        <f>Wellpath!E137</f>
        <v>4020</v>
      </c>
      <c r="B137" s="22">
        <v>0</v>
      </c>
      <c r="C137" s="22">
        <f>-SIN(Wellpath!$L137) / GField</f>
        <v>-8.8310014508974896E-2</v>
      </c>
      <c r="D137" s="22">
        <f>TAN(Dip) * SIN(Wellpath!$L137) * SIN(Wellpath!$O137) / GField</f>
        <v>0.26679672490684808</v>
      </c>
      <c r="E137" s="20">
        <f>Model!$W$9*((drdp!B137+drdp!K137)*ABZ!$B137+(drdp!E137+drdp!N137)*ABZ!$C137+(drdp!H137+drdp!Q137)*ABZ!$D137)</f>
        <v>-2.8152956037903673E-2</v>
      </c>
      <c r="F137" s="20">
        <f>Model!$W$9*((drdp!C137+drdp!L137)*ABZ!$B137+(drdp!F137+drdp!O137)*ABZ!$C137+(drdp!I137+drdp!R137)*ABZ!$D137)</f>
        <v>2.0580465641365543E-3</v>
      </c>
      <c r="G137" s="20">
        <f>Model!$W$9*((drdp!D137+drdp!M137)*ABZ!$B137+(drdp!G137+drdp!P137)*ABZ!$C137+(drdp!J137+drdp!S137)*ABZ!$D137)</f>
        <v>9.1774459168013529E-3</v>
      </c>
      <c r="H137" s="18">
        <f>Model!$W$9*((drdp!B137)*ABZ!$B137+(drdp!E137)*ABZ!$C137+(drdp!H137)*ABZ!$D137)</f>
        <v>-1.4076478018951837E-2</v>
      </c>
      <c r="I137" s="18">
        <f>Model!$W$9*((drdp!C137)*ABZ!$B137+(drdp!F137)*ABZ!$C137+(drdp!I137)*ABZ!$D137)</f>
        <v>1.0290232820682772E-3</v>
      </c>
      <c r="J137" s="18">
        <f>Model!$W$9*((drdp!D137)*ABZ!$B137+(drdp!G137)*ABZ!$C137+(drdp!J137)*ABZ!$D137)</f>
        <v>4.5887229584006765E-3</v>
      </c>
      <c r="K137" s="21">
        <f>SUM(E$3:E136)+H137</f>
        <v>-2.1500386482010159</v>
      </c>
      <c r="L137" s="21">
        <f>SUM(F$3:F136)+I137</f>
        <v>8.8988883954762635E-2</v>
      </c>
      <c r="M137" s="21">
        <f>SUM(G$3:G136)+J137</f>
        <v>0.69503941872440556</v>
      </c>
      <c r="N137" s="19">
        <f t="shared" si="13"/>
        <v>4.6226661887580516</v>
      </c>
      <c r="O137" s="19">
        <f t="shared" si="14"/>
        <v>7.9190214675142114E-3</v>
      </c>
      <c r="P137" s="19">
        <f t="shared" si="15"/>
        <v>0.48307979358075953</v>
      </c>
      <c r="Q137" s="19">
        <f t="shared" si="16"/>
        <v>-0.19132953976301492</v>
      </c>
      <c r="R137" s="19">
        <f t="shared" si="17"/>
        <v>-1.4943616122806407</v>
      </c>
      <c r="S137" s="19">
        <f t="shared" si="18"/>
        <v>6.1850782176851804E-2</v>
      </c>
    </row>
    <row r="138" spans="1:19" x14ac:dyDescent="0.25">
      <c r="A138" s="26">
        <f>Wellpath!E138</f>
        <v>4050</v>
      </c>
      <c r="B138" s="22">
        <v>0</v>
      </c>
      <c r="C138" s="22">
        <f>-SIN(Wellpath!$L138) / GField</f>
        <v>-8.8310014508974896E-2</v>
      </c>
      <c r="D138" s="22">
        <f>TAN(Dip) * SIN(Wellpath!$L138) * SIN(Wellpath!$O138) / GField</f>
        <v>0.26679672490684808</v>
      </c>
      <c r="E138" s="20">
        <f>Model!$W$9*((drdp!B138+drdp!K138)*ABZ!$B138+(drdp!E138+drdp!N138)*ABZ!$C138+(drdp!H138+drdp!Q138)*ABZ!$D138)</f>
        <v>-2.8152956037903673E-2</v>
      </c>
      <c r="F138" s="20">
        <f>Model!$W$9*((drdp!C138+drdp!L138)*ABZ!$B138+(drdp!F138+drdp!O138)*ABZ!$C138+(drdp!I138+drdp!R138)*ABZ!$D138)</f>
        <v>2.0580465641365543E-3</v>
      </c>
      <c r="G138" s="20">
        <f>Model!$W$9*((drdp!D138+drdp!M138)*ABZ!$B138+(drdp!G138+drdp!P138)*ABZ!$C138+(drdp!J138+drdp!S138)*ABZ!$D138)</f>
        <v>9.1774459168013529E-3</v>
      </c>
      <c r="H138" s="18">
        <f>Model!$W$9*((drdp!B138)*ABZ!$B138+(drdp!E138)*ABZ!$C138+(drdp!H138)*ABZ!$D138)</f>
        <v>-1.4076478018951837E-2</v>
      </c>
      <c r="I138" s="18">
        <f>Model!$W$9*((drdp!C138)*ABZ!$B138+(drdp!F138)*ABZ!$C138+(drdp!I138)*ABZ!$D138)</f>
        <v>1.0290232820682772E-3</v>
      </c>
      <c r="J138" s="18">
        <f>Model!$W$9*((drdp!D138)*ABZ!$B138+(drdp!G138)*ABZ!$C138+(drdp!J138)*ABZ!$D138)</f>
        <v>4.5887229584006765E-3</v>
      </c>
      <c r="K138" s="21">
        <f>SUM(E$3:E137)+H138</f>
        <v>-2.1781916042389193</v>
      </c>
      <c r="L138" s="21">
        <f>SUM(F$3:F137)+I138</f>
        <v>9.1046930518899186E-2</v>
      </c>
      <c r="M138" s="21">
        <f>SUM(G$3:G137)+J138</f>
        <v>0.70421686464120692</v>
      </c>
      <c r="N138" s="19">
        <f t="shared" si="13"/>
        <v>4.7445186647769173</v>
      </c>
      <c r="O138" s="19">
        <f t="shared" si="14"/>
        <v>8.2895435569132567E-3</v>
      </c>
      <c r="P138" s="19">
        <f t="shared" si="15"/>
        <v>0.49592139244509192</v>
      </c>
      <c r="Q138" s="19">
        <f t="shared" si="16"/>
        <v>-0.19831765964799045</v>
      </c>
      <c r="R138" s="19">
        <f t="shared" si="17"/>
        <v>-1.5339192621249325</v>
      </c>
      <c r="S138" s="19">
        <f t="shared" si="18"/>
        <v>6.4116783945224992E-2</v>
      </c>
    </row>
    <row r="139" spans="1:19" x14ac:dyDescent="0.25">
      <c r="A139" s="26">
        <f>Wellpath!E139</f>
        <v>4080</v>
      </c>
      <c r="B139" s="22">
        <v>0</v>
      </c>
      <c r="C139" s="22">
        <f>-SIN(Wellpath!$L139) / GField</f>
        <v>-8.8310014508974896E-2</v>
      </c>
      <c r="D139" s="22">
        <f>TAN(Dip) * SIN(Wellpath!$L139) * SIN(Wellpath!$O139) / GField</f>
        <v>0.26679672490684808</v>
      </c>
      <c r="E139" s="20">
        <f>Model!$W$9*((drdp!B139+drdp!K139)*ABZ!$B139+(drdp!E139+drdp!N139)*ABZ!$C139+(drdp!H139+drdp!Q139)*ABZ!$D139)</f>
        <v>-2.8152956037903673E-2</v>
      </c>
      <c r="F139" s="20">
        <f>Model!$W$9*((drdp!C139+drdp!L139)*ABZ!$B139+(drdp!F139+drdp!O139)*ABZ!$C139+(drdp!I139+drdp!R139)*ABZ!$D139)</f>
        <v>2.0580465641365543E-3</v>
      </c>
      <c r="G139" s="20">
        <f>Model!$W$9*((drdp!D139+drdp!M139)*ABZ!$B139+(drdp!G139+drdp!P139)*ABZ!$C139+(drdp!J139+drdp!S139)*ABZ!$D139)</f>
        <v>9.1774459168013529E-3</v>
      </c>
      <c r="H139" s="18">
        <f>Model!$W$9*((drdp!B139)*ABZ!$B139+(drdp!E139)*ABZ!$C139+(drdp!H139)*ABZ!$D139)</f>
        <v>-1.4076478018951837E-2</v>
      </c>
      <c r="I139" s="18">
        <f>Model!$W$9*((drdp!C139)*ABZ!$B139+(drdp!F139)*ABZ!$C139+(drdp!I139)*ABZ!$D139)</f>
        <v>1.0290232820682772E-3</v>
      </c>
      <c r="J139" s="18">
        <f>Model!$W$9*((drdp!D139)*ABZ!$B139+(drdp!G139)*ABZ!$C139+(drdp!J139)*ABZ!$D139)</f>
        <v>4.5887229584006765E-3</v>
      </c>
      <c r="K139" s="21">
        <f>SUM(E$3:E138)+H139</f>
        <v>-2.2063445602768228</v>
      </c>
      <c r="L139" s="21">
        <f>SUM(F$3:F138)+I139</f>
        <v>9.3104977083035736E-2</v>
      </c>
      <c r="M139" s="21">
        <f>SUM(G$3:G138)+J139</f>
        <v>0.71339431055800828</v>
      </c>
      <c r="N139" s="19">
        <f t="shared" si="13"/>
        <v>4.8679563186631265</v>
      </c>
      <c r="O139" s="19">
        <f t="shared" si="14"/>
        <v>8.6685367576326104E-3</v>
      </c>
      <c r="P139" s="19">
        <f t="shared" si="15"/>
        <v>0.50893144233653598</v>
      </c>
      <c r="Q139" s="19">
        <f t="shared" si="16"/>
        <v>-0.20542165972185414</v>
      </c>
      <c r="R139" s="19">
        <f t="shared" si="17"/>
        <v>-1.573993656432096</v>
      </c>
      <c r="S139" s="19">
        <f t="shared" si="18"/>
        <v>6.6420560935671447E-2</v>
      </c>
    </row>
    <row r="140" spans="1:19" x14ac:dyDescent="0.25">
      <c r="A140" s="26">
        <f>Wellpath!E140</f>
        <v>4110</v>
      </c>
      <c r="B140" s="22">
        <v>0</v>
      </c>
      <c r="C140" s="22">
        <f>-SIN(Wellpath!$L140) / GField</f>
        <v>-8.8310014508974896E-2</v>
      </c>
      <c r="D140" s="22">
        <f>TAN(Dip) * SIN(Wellpath!$L140) * SIN(Wellpath!$O140) / GField</f>
        <v>0.26679672490684808</v>
      </c>
      <c r="E140" s="20">
        <f>Model!$W$9*((drdp!B140+drdp!K140)*ABZ!$B140+(drdp!E140+drdp!N140)*ABZ!$C140+(drdp!H140+drdp!Q140)*ABZ!$D140)</f>
        <v>-2.8152956037903673E-2</v>
      </c>
      <c r="F140" s="20">
        <f>Model!$W$9*((drdp!C140+drdp!L140)*ABZ!$B140+(drdp!F140+drdp!O140)*ABZ!$C140+(drdp!I140+drdp!R140)*ABZ!$D140)</f>
        <v>2.0580465641365543E-3</v>
      </c>
      <c r="G140" s="20">
        <f>Model!$W$9*((drdp!D140+drdp!M140)*ABZ!$B140+(drdp!G140+drdp!P140)*ABZ!$C140+(drdp!J140+drdp!S140)*ABZ!$D140)</f>
        <v>9.1774459168013529E-3</v>
      </c>
      <c r="H140" s="18">
        <f>Model!$W$9*((drdp!B140)*ABZ!$B140+(drdp!E140)*ABZ!$C140+(drdp!H140)*ABZ!$D140)</f>
        <v>-1.4076478018951837E-2</v>
      </c>
      <c r="I140" s="18">
        <f>Model!$W$9*((drdp!C140)*ABZ!$B140+(drdp!F140)*ABZ!$C140+(drdp!I140)*ABZ!$D140)</f>
        <v>1.0290232820682772E-3</v>
      </c>
      <c r="J140" s="18">
        <f>Model!$W$9*((drdp!D140)*ABZ!$B140+(drdp!G140)*ABZ!$C140+(drdp!J140)*ABZ!$D140)</f>
        <v>4.5887229584006765E-3</v>
      </c>
      <c r="K140" s="21">
        <f>SUM(E$3:E139)+H140</f>
        <v>-2.2344975163147263</v>
      </c>
      <c r="L140" s="21">
        <f>SUM(F$3:F139)+I140</f>
        <v>9.5163023647172287E-2</v>
      </c>
      <c r="M140" s="21">
        <f>SUM(G$3:G139)+J140</f>
        <v>0.72257175647480965</v>
      </c>
      <c r="N140" s="19">
        <f t="shared" si="13"/>
        <v>4.9929791504166801</v>
      </c>
      <c r="O140" s="19">
        <f t="shared" si="14"/>
        <v>9.0560010696722724E-3</v>
      </c>
      <c r="P140" s="19">
        <f t="shared" si="15"/>
        <v>0.52210994325509164</v>
      </c>
      <c r="Q140" s="19">
        <f t="shared" si="16"/>
        <v>-0.21264153998460603</v>
      </c>
      <c r="R140" s="19">
        <f t="shared" si="17"/>
        <v>-1.6145847952021313</v>
      </c>
      <c r="S140" s="19">
        <f t="shared" si="18"/>
        <v>6.8762113148191126E-2</v>
      </c>
    </row>
    <row r="141" spans="1:19" x14ac:dyDescent="0.25">
      <c r="A141" s="26">
        <f>Wellpath!E141</f>
        <v>4140</v>
      </c>
      <c r="B141" s="22">
        <v>0</v>
      </c>
      <c r="C141" s="22">
        <f>-SIN(Wellpath!$L141) / GField</f>
        <v>-8.8310014508974896E-2</v>
      </c>
      <c r="D141" s="22">
        <f>TAN(Dip) * SIN(Wellpath!$L141) * SIN(Wellpath!$O141) / GField</f>
        <v>0.26679672490684808</v>
      </c>
      <c r="E141" s="20">
        <f>Model!$W$9*((drdp!B141+drdp!K141)*ABZ!$B141+(drdp!E141+drdp!N141)*ABZ!$C141+(drdp!H141+drdp!Q141)*ABZ!$D141)</f>
        <v>-2.8152956037903673E-2</v>
      </c>
      <c r="F141" s="20">
        <f>Model!$W$9*((drdp!C141+drdp!L141)*ABZ!$B141+(drdp!F141+drdp!O141)*ABZ!$C141+(drdp!I141+drdp!R141)*ABZ!$D141)</f>
        <v>2.0580465641365543E-3</v>
      </c>
      <c r="G141" s="20">
        <f>Model!$W$9*((drdp!D141+drdp!M141)*ABZ!$B141+(drdp!G141+drdp!P141)*ABZ!$C141+(drdp!J141+drdp!S141)*ABZ!$D141)</f>
        <v>9.1774459168013529E-3</v>
      </c>
      <c r="H141" s="18">
        <f>Model!$W$9*((drdp!B141)*ABZ!$B141+(drdp!E141)*ABZ!$C141+(drdp!H141)*ABZ!$D141)</f>
        <v>-1.4076478018951837E-2</v>
      </c>
      <c r="I141" s="18">
        <f>Model!$W$9*((drdp!C141)*ABZ!$B141+(drdp!F141)*ABZ!$C141+(drdp!I141)*ABZ!$D141)</f>
        <v>1.0290232820682772E-3</v>
      </c>
      <c r="J141" s="18">
        <f>Model!$W$9*((drdp!D141)*ABZ!$B141+(drdp!G141)*ABZ!$C141+(drdp!J141)*ABZ!$D141)</f>
        <v>4.5887229584006765E-3</v>
      </c>
      <c r="K141" s="21">
        <f>SUM(E$3:E140)+H141</f>
        <v>-2.2626504723526297</v>
      </c>
      <c r="L141" s="21">
        <f>SUM(F$3:F140)+I141</f>
        <v>9.7221070211308838E-2</v>
      </c>
      <c r="M141" s="21">
        <f>SUM(G$3:G140)+J141</f>
        <v>0.73174920239161101</v>
      </c>
      <c r="N141" s="19">
        <f t="shared" si="13"/>
        <v>5.1195871600375789</v>
      </c>
      <c r="O141" s="19">
        <f t="shared" si="14"/>
        <v>9.4519364930322428E-3</v>
      </c>
      <c r="P141" s="19">
        <f t="shared" si="15"/>
        <v>0.5354568952007589</v>
      </c>
      <c r="Q141" s="19">
        <f t="shared" si="16"/>
        <v>-0.21997730043624611</v>
      </c>
      <c r="R141" s="19">
        <f t="shared" si="17"/>
        <v>-1.6556926784350388</v>
      </c>
      <c r="S141" s="19">
        <f t="shared" si="18"/>
        <v>7.1141440582784057E-2</v>
      </c>
    </row>
    <row r="142" spans="1:19" x14ac:dyDescent="0.25">
      <c r="A142" s="26">
        <f>Wellpath!E142</f>
        <v>4170</v>
      </c>
      <c r="B142" s="22">
        <v>0</v>
      </c>
      <c r="C142" s="22">
        <f>-SIN(Wellpath!$L142) / GField</f>
        <v>-8.8310014508974896E-2</v>
      </c>
      <c r="D142" s="22">
        <f>TAN(Dip) * SIN(Wellpath!$L142) * SIN(Wellpath!$O142) / GField</f>
        <v>0.26679672490684808</v>
      </c>
      <c r="E142" s="20">
        <f>Model!$W$9*((drdp!B142+drdp!K142)*ABZ!$B142+(drdp!E142+drdp!N142)*ABZ!$C142+(drdp!H142+drdp!Q142)*ABZ!$D142)</f>
        <v>-2.8152956037903673E-2</v>
      </c>
      <c r="F142" s="20">
        <f>Model!$W$9*((drdp!C142+drdp!L142)*ABZ!$B142+(drdp!F142+drdp!O142)*ABZ!$C142+(drdp!I142+drdp!R142)*ABZ!$D142)</f>
        <v>2.0580465641365543E-3</v>
      </c>
      <c r="G142" s="20">
        <f>Model!$W$9*((drdp!D142+drdp!M142)*ABZ!$B142+(drdp!G142+drdp!P142)*ABZ!$C142+(drdp!J142+drdp!S142)*ABZ!$D142)</f>
        <v>9.1774459168013529E-3</v>
      </c>
      <c r="H142" s="18">
        <f>Model!$W$9*((drdp!B142)*ABZ!$B142+(drdp!E142)*ABZ!$C142+(drdp!H142)*ABZ!$D142)</f>
        <v>-1.4076478018951837E-2</v>
      </c>
      <c r="I142" s="18">
        <f>Model!$W$9*((drdp!C142)*ABZ!$B142+(drdp!F142)*ABZ!$C142+(drdp!I142)*ABZ!$D142)</f>
        <v>1.0290232820682772E-3</v>
      </c>
      <c r="J142" s="18">
        <f>Model!$W$9*((drdp!D142)*ABZ!$B142+(drdp!G142)*ABZ!$C142+(drdp!J142)*ABZ!$D142)</f>
        <v>4.5887229584006765E-3</v>
      </c>
      <c r="K142" s="21">
        <f>SUM(E$3:E141)+H142</f>
        <v>-2.2908034283905332</v>
      </c>
      <c r="L142" s="21">
        <f>SUM(F$3:F141)+I142</f>
        <v>9.9279116775445389E-2</v>
      </c>
      <c r="M142" s="21">
        <f>SUM(G$3:G141)+J142</f>
        <v>0.74092664830841237</v>
      </c>
      <c r="N142" s="19">
        <f t="shared" si="13"/>
        <v>5.2477803475258211</v>
      </c>
      <c r="O142" s="19">
        <f t="shared" si="14"/>
        <v>9.8563430277125216E-3</v>
      </c>
      <c r="P142" s="19">
        <f t="shared" si="15"/>
        <v>0.54897229817353776</v>
      </c>
      <c r="Q142" s="19">
        <f t="shared" si="16"/>
        <v>-0.22742894107677439</v>
      </c>
      <c r="R142" s="19">
        <f t="shared" si="17"/>
        <v>-1.697317306130818</v>
      </c>
      <c r="S142" s="19">
        <f t="shared" si="18"/>
        <v>7.3558543239450228E-2</v>
      </c>
    </row>
    <row r="143" spans="1:19" x14ac:dyDescent="0.25">
      <c r="A143" s="26">
        <f>Wellpath!E143</f>
        <v>4200</v>
      </c>
      <c r="B143" s="22">
        <v>0</v>
      </c>
      <c r="C143" s="22">
        <f>-SIN(Wellpath!$L143) / GField</f>
        <v>-8.8310014508974896E-2</v>
      </c>
      <c r="D143" s="22">
        <f>TAN(Dip) * SIN(Wellpath!$L143) * SIN(Wellpath!$O143) / GField</f>
        <v>0.26679672490684808</v>
      </c>
      <c r="E143" s="20">
        <f>Model!$W$9*((drdp!B143+drdp!K143)*ABZ!$B143+(drdp!E143+drdp!N143)*ABZ!$C143+(drdp!H143+drdp!Q143)*ABZ!$D143)</f>
        <v>-2.8152956037903673E-2</v>
      </c>
      <c r="F143" s="20">
        <f>Model!$W$9*((drdp!C143+drdp!L143)*ABZ!$B143+(drdp!F143+drdp!O143)*ABZ!$C143+(drdp!I143+drdp!R143)*ABZ!$D143)</f>
        <v>2.0580465641365543E-3</v>
      </c>
      <c r="G143" s="20">
        <f>Model!$W$9*((drdp!D143+drdp!M143)*ABZ!$B143+(drdp!G143+drdp!P143)*ABZ!$C143+(drdp!J143+drdp!S143)*ABZ!$D143)</f>
        <v>9.1774459168013529E-3</v>
      </c>
      <c r="H143" s="18">
        <f>Model!$W$9*((drdp!B143)*ABZ!$B143+(drdp!E143)*ABZ!$C143+(drdp!H143)*ABZ!$D143)</f>
        <v>-1.4076478018951837E-2</v>
      </c>
      <c r="I143" s="18">
        <f>Model!$W$9*((drdp!C143)*ABZ!$B143+(drdp!F143)*ABZ!$C143+(drdp!I143)*ABZ!$D143)</f>
        <v>1.0290232820682772E-3</v>
      </c>
      <c r="J143" s="18">
        <f>Model!$W$9*((drdp!D143)*ABZ!$B143+(drdp!G143)*ABZ!$C143+(drdp!J143)*ABZ!$D143)</f>
        <v>4.5887229584006765E-3</v>
      </c>
      <c r="K143" s="21">
        <f>SUM(E$3:E142)+H143</f>
        <v>-2.3189563844284367</v>
      </c>
      <c r="L143" s="21">
        <f>SUM(F$3:F142)+I143</f>
        <v>0.10133716333958194</v>
      </c>
      <c r="M143" s="21">
        <f>SUM(G$3:G142)+J143</f>
        <v>0.75010409422521374</v>
      </c>
      <c r="N143" s="19">
        <f t="shared" si="13"/>
        <v>5.3775587128814069</v>
      </c>
      <c r="O143" s="19">
        <f t="shared" si="14"/>
        <v>1.026922067371311E-2</v>
      </c>
      <c r="P143" s="19">
        <f t="shared" si="15"/>
        <v>0.56265615217342835</v>
      </c>
      <c r="Q143" s="19">
        <f t="shared" si="16"/>
        <v>-0.23499646190619086</v>
      </c>
      <c r="R143" s="19">
        <f t="shared" si="17"/>
        <v>-1.739458678289469</v>
      </c>
      <c r="S143" s="19">
        <f t="shared" si="18"/>
        <v>7.601342111818965E-2</v>
      </c>
    </row>
    <row r="144" spans="1:19" x14ac:dyDescent="0.25">
      <c r="A144" s="26">
        <f>Wellpath!E144</f>
        <v>4230</v>
      </c>
      <c r="B144" s="22">
        <v>0</v>
      </c>
      <c r="C144" s="22">
        <f>-SIN(Wellpath!$L144) / GField</f>
        <v>-8.8310014508974896E-2</v>
      </c>
      <c r="D144" s="22">
        <f>TAN(Dip) * SIN(Wellpath!$L144) * SIN(Wellpath!$O144) / GField</f>
        <v>0.26679672490684808</v>
      </c>
      <c r="E144" s="20">
        <f>Model!$W$9*((drdp!B144+drdp!K144)*ABZ!$B144+(drdp!E144+drdp!N144)*ABZ!$C144+(drdp!H144+drdp!Q144)*ABZ!$D144)</f>
        <v>-2.8152956037903673E-2</v>
      </c>
      <c r="F144" s="20">
        <f>Model!$W$9*((drdp!C144+drdp!L144)*ABZ!$B144+(drdp!F144+drdp!O144)*ABZ!$C144+(drdp!I144+drdp!R144)*ABZ!$D144)</f>
        <v>2.0580465641365543E-3</v>
      </c>
      <c r="G144" s="20">
        <f>Model!$W$9*((drdp!D144+drdp!M144)*ABZ!$B144+(drdp!G144+drdp!P144)*ABZ!$C144+(drdp!J144+drdp!S144)*ABZ!$D144)</f>
        <v>9.1774459168013529E-3</v>
      </c>
      <c r="H144" s="18">
        <f>Model!$W$9*((drdp!B144)*ABZ!$B144+(drdp!E144)*ABZ!$C144+(drdp!H144)*ABZ!$D144)</f>
        <v>-1.4076478018951837E-2</v>
      </c>
      <c r="I144" s="18">
        <f>Model!$W$9*((drdp!C144)*ABZ!$B144+(drdp!F144)*ABZ!$C144+(drdp!I144)*ABZ!$D144)</f>
        <v>1.0290232820682772E-3</v>
      </c>
      <c r="J144" s="18">
        <f>Model!$W$9*((drdp!D144)*ABZ!$B144+(drdp!G144)*ABZ!$C144+(drdp!J144)*ABZ!$D144)</f>
        <v>4.5887229584006765E-3</v>
      </c>
      <c r="K144" s="21">
        <f>SUM(E$3:E143)+H144</f>
        <v>-2.3471093404663401</v>
      </c>
      <c r="L144" s="21">
        <f>SUM(F$3:F143)+I144</f>
        <v>0.10339520990371849</v>
      </c>
      <c r="M144" s="21">
        <f>SUM(G$3:G143)+J144</f>
        <v>0.7592815401420151</v>
      </c>
      <c r="N144" s="19">
        <f t="shared" si="13"/>
        <v>5.5089222561043378</v>
      </c>
      <c r="O144" s="19">
        <f t="shared" si="14"/>
        <v>1.0690569431034006E-2</v>
      </c>
      <c r="P144" s="19">
        <f t="shared" si="15"/>
        <v>0.57650845720043054</v>
      </c>
      <c r="Q144" s="19">
        <f t="shared" si="16"/>
        <v>-0.2426798629244955</v>
      </c>
      <c r="R144" s="19">
        <f t="shared" si="17"/>
        <v>-1.782116794910992</v>
      </c>
      <c r="S144" s="19">
        <f t="shared" si="18"/>
        <v>7.8506074219002311E-2</v>
      </c>
    </row>
    <row r="145" spans="1:19" x14ac:dyDescent="0.25">
      <c r="A145" s="26">
        <f>Wellpath!E145</f>
        <v>4260</v>
      </c>
      <c r="B145" s="22">
        <v>0</v>
      </c>
      <c r="C145" s="22">
        <f>-SIN(Wellpath!$L145) / GField</f>
        <v>-8.8310014508974896E-2</v>
      </c>
      <c r="D145" s="22">
        <f>TAN(Dip) * SIN(Wellpath!$L145) * SIN(Wellpath!$O145) / GField</f>
        <v>0.26679672490684808</v>
      </c>
      <c r="E145" s="20">
        <f>Model!$W$9*((drdp!B145+drdp!K145)*ABZ!$B145+(drdp!E145+drdp!N145)*ABZ!$C145+(drdp!H145+drdp!Q145)*ABZ!$D145)</f>
        <v>-2.8152956037903673E-2</v>
      </c>
      <c r="F145" s="20">
        <f>Model!$W$9*((drdp!C145+drdp!L145)*ABZ!$B145+(drdp!F145+drdp!O145)*ABZ!$C145+(drdp!I145+drdp!R145)*ABZ!$D145)</f>
        <v>2.0580465641365543E-3</v>
      </c>
      <c r="G145" s="20">
        <f>Model!$W$9*((drdp!D145+drdp!M145)*ABZ!$B145+(drdp!G145+drdp!P145)*ABZ!$C145+(drdp!J145+drdp!S145)*ABZ!$D145)</f>
        <v>9.1774459168013529E-3</v>
      </c>
      <c r="H145" s="18">
        <f>Model!$W$9*((drdp!B145)*ABZ!$B145+(drdp!E145)*ABZ!$C145+(drdp!H145)*ABZ!$D145)</f>
        <v>-1.4076478018951837E-2</v>
      </c>
      <c r="I145" s="18">
        <f>Model!$W$9*((drdp!C145)*ABZ!$B145+(drdp!F145)*ABZ!$C145+(drdp!I145)*ABZ!$D145)</f>
        <v>1.0290232820682772E-3</v>
      </c>
      <c r="J145" s="18">
        <f>Model!$W$9*((drdp!D145)*ABZ!$B145+(drdp!G145)*ABZ!$C145+(drdp!J145)*ABZ!$D145)</f>
        <v>4.5887229584006765E-3</v>
      </c>
      <c r="K145" s="21">
        <f>SUM(E$3:E144)+H145</f>
        <v>-2.3752622965042436</v>
      </c>
      <c r="L145" s="21">
        <f>SUM(F$3:F144)+I145</f>
        <v>0.10545325646785504</v>
      </c>
      <c r="M145" s="21">
        <f>SUM(G$3:G144)+J145</f>
        <v>0.76845898605881646</v>
      </c>
      <c r="N145" s="19">
        <f t="shared" si="13"/>
        <v>5.6418709771946132</v>
      </c>
      <c r="O145" s="19">
        <f t="shared" si="14"/>
        <v>1.1120389299675211E-2</v>
      </c>
      <c r="P145" s="19">
        <f t="shared" si="15"/>
        <v>0.59052921325454433</v>
      </c>
      <c r="Q145" s="19">
        <f t="shared" si="16"/>
        <v>-0.25047914413168837</v>
      </c>
      <c r="R145" s="19">
        <f t="shared" si="17"/>
        <v>-1.8252916559953869</v>
      </c>
      <c r="S145" s="19">
        <f t="shared" si="18"/>
        <v>8.1036502541888211E-2</v>
      </c>
    </row>
    <row r="146" spans="1:19" x14ac:dyDescent="0.25">
      <c r="A146" s="26">
        <f>Wellpath!E146</f>
        <v>4290</v>
      </c>
      <c r="B146" s="22">
        <v>0</v>
      </c>
      <c r="C146" s="22">
        <f>-SIN(Wellpath!$L146) / GField</f>
        <v>-8.8310014508974896E-2</v>
      </c>
      <c r="D146" s="22">
        <f>TAN(Dip) * SIN(Wellpath!$L146) * SIN(Wellpath!$O146) / GField</f>
        <v>0.26679672490684808</v>
      </c>
      <c r="E146" s="20">
        <f>Model!$W$9*((drdp!B146+drdp!K146)*ABZ!$B146+(drdp!E146+drdp!N146)*ABZ!$C146+(drdp!H146+drdp!Q146)*ABZ!$D146)</f>
        <v>-2.8152956037903673E-2</v>
      </c>
      <c r="F146" s="20">
        <f>Model!$W$9*((drdp!C146+drdp!L146)*ABZ!$B146+(drdp!F146+drdp!O146)*ABZ!$C146+(drdp!I146+drdp!R146)*ABZ!$D146)</f>
        <v>2.0580465641365543E-3</v>
      </c>
      <c r="G146" s="20">
        <f>Model!$W$9*((drdp!D146+drdp!M146)*ABZ!$B146+(drdp!G146+drdp!P146)*ABZ!$C146+(drdp!J146+drdp!S146)*ABZ!$D146)</f>
        <v>9.1774459168013529E-3</v>
      </c>
      <c r="H146" s="18">
        <f>Model!$W$9*((drdp!B146)*ABZ!$B146+(drdp!E146)*ABZ!$C146+(drdp!H146)*ABZ!$D146)</f>
        <v>-1.4076478018951837E-2</v>
      </c>
      <c r="I146" s="18">
        <f>Model!$W$9*((drdp!C146)*ABZ!$B146+(drdp!F146)*ABZ!$C146+(drdp!I146)*ABZ!$D146)</f>
        <v>1.0290232820682772E-3</v>
      </c>
      <c r="J146" s="18">
        <f>Model!$W$9*((drdp!D146)*ABZ!$B146+(drdp!G146)*ABZ!$C146+(drdp!J146)*ABZ!$D146)</f>
        <v>4.5887229584006765E-3</v>
      </c>
      <c r="K146" s="21">
        <f>SUM(E$3:E145)+H146</f>
        <v>-2.4034152525421471</v>
      </c>
      <c r="L146" s="21">
        <f>SUM(F$3:F145)+I146</f>
        <v>0.10751130303199159</v>
      </c>
      <c r="M146" s="21">
        <f>SUM(G$3:G145)+J146</f>
        <v>0.77763643197561783</v>
      </c>
      <c r="N146" s="19">
        <f t="shared" si="13"/>
        <v>5.7764048761522329</v>
      </c>
      <c r="O146" s="19">
        <f t="shared" si="14"/>
        <v>1.1558680279636725E-2</v>
      </c>
      <c r="P146" s="19">
        <f t="shared" si="15"/>
        <v>0.60471842033576972</v>
      </c>
      <c r="Q146" s="19">
        <f t="shared" si="16"/>
        <v>-0.25839430552776937</v>
      </c>
      <c r="R146" s="19">
        <f t="shared" si="17"/>
        <v>-1.8689832615426536</v>
      </c>
      <c r="S146" s="19">
        <f t="shared" si="18"/>
        <v>8.3604706086847363E-2</v>
      </c>
    </row>
    <row r="147" spans="1:19" x14ac:dyDescent="0.25">
      <c r="A147" s="26">
        <f>Wellpath!E147</f>
        <v>4320</v>
      </c>
      <c r="B147" s="22">
        <v>0</v>
      </c>
      <c r="C147" s="22">
        <f>-SIN(Wellpath!$L147) / GField</f>
        <v>-8.8310014508974896E-2</v>
      </c>
      <c r="D147" s="22">
        <f>TAN(Dip) * SIN(Wellpath!$L147) * SIN(Wellpath!$O147) / GField</f>
        <v>0.26679672490684808</v>
      </c>
      <c r="E147" s="20">
        <f>Model!$W$9*((drdp!B147+drdp!K147)*ABZ!$B147+(drdp!E147+drdp!N147)*ABZ!$C147+(drdp!H147+drdp!Q147)*ABZ!$D147)</f>
        <v>-2.8152956037903673E-2</v>
      </c>
      <c r="F147" s="20">
        <f>Model!$W$9*((drdp!C147+drdp!L147)*ABZ!$B147+(drdp!F147+drdp!O147)*ABZ!$C147+(drdp!I147+drdp!R147)*ABZ!$D147)</f>
        <v>2.0580465641365543E-3</v>
      </c>
      <c r="G147" s="20">
        <f>Model!$W$9*((drdp!D147+drdp!M147)*ABZ!$B147+(drdp!G147+drdp!P147)*ABZ!$C147+(drdp!J147+drdp!S147)*ABZ!$D147)</f>
        <v>9.1774459168013529E-3</v>
      </c>
      <c r="H147" s="18">
        <f>Model!$W$9*((drdp!B147)*ABZ!$B147+(drdp!E147)*ABZ!$C147+(drdp!H147)*ABZ!$D147)</f>
        <v>-1.4076478018951837E-2</v>
      </c>
      <c r="I147" s="18">
        <f>Model!$W$9*((drdp!C147)*ABZ!$B147+(drdp!F147)*ABZ!$C147+(drdp!I147)*ABZ!$D147)</f>
        <v>1.0290232820682772E-3</v>
      </c>
      <c r="J147" s="18">
        <f>Model!$W$9*((drdp!D147)*ABZ!$B147+(drdp!G147)*ABZ!$C147+(drdp!J147)*ABZ!$D147)</f>
        <v>4.5887229584006765E-3</v>
      </c>
      <c r="K147" s="21">
        <f>SUM(E$3:E146)+H147</f>
        <v>-2.4315682085800505</v>
      </c>
      <c r="L147" s="21">
        <f>SUM(F$3:F146)+I147</f>
        <v>0.10956934959612814</v>
      </c>
      <c r="M147" s="21">
        <f>SUM(G$3:G146)+J147</f>
        <v>0.78681387789241919</v>
      </c>
      <c r="N147" s="19">
        <f t="shared" si="13"/>
        <v>5.912523952977196</v>
      </c>
      <c r="O147" s="19">
        <f t="shared" si="14"/>
        <v>1.2005442370918546E-2</v>
      </c>
      <c r="P147" s="19">
        <f t="shared" si="15"/>
        <v>0.61907607844410673</v>
      </c>
      <c r="Q147" s="19">
        <f t="shared" si="16"/>
        <v>-0.26642534711273858</v>
      </c>
      <c r="R147" s="19">
        <f t="shared" si="17"/>
        <v>-1.9131916115527923</v>
      </c>
      <c r="S147" s="19">
        <f t="shared" si="18"/>
        <v>8.6210684853879754E-2</v>
      </c>
    </row>
    <row r="148" spans="1:19" x14ac:dyDescent="0.25">
      <c r="A148" s="26">
        <f>Wellpath!E148</f>
        <v>4350</v>
      </c>
      <c r="B148" s="22">
        <v>0</v>
      </c>
      <c r="C148" s="22">
        <f>-SIN(Wellpath!$L148) / GField</f>
        <v>-8.8310014508974896E-2</v>
      </c>
      <c r="D148" s="22">
        <f>TAN(Dip) * SIN(Wellpath!$L148) * SIN(Wellpath!$O148) / GField</f>
        <v>0.26679672490684808</v>
      </c>
      <c r="E148" s="20">
        <f>Model!$W$9*((drdp!B148+drdp!K148)*ABZ!$B148+(drdp!E148+drdp!N148)*ABZ!$C148+(drdp!H148+drdp!Q148)*ABZ!$D148)</f>
        <v>-2.8152956037903673E-2</v>
      </c>
      <c r="F148" s="20">
        <f>Model!$W$9*((drdp!C148+drdp!L148)*ABZ!$B148+(drdp!F148+drdp!O148)*ABZ!$C148+(drdp!I148+drdp!R148)*ABZ!$D148)</f>
        <v>2.0580465641365543E-3</v>
      </c>
      <c r="G148" s="20">
        <f>Model!$W$9*((drdp!D148+drdp!M148)*ABZ!$B148+(drdp!G148+drdp!P148)*ABZ!$C148+(drdp!J148+drdp!S148)*ABZ!$D148)</f>
        <v>9.1774459168013529E-3</v>
      </c>
      <c r="H148" s="18">
        <f>Model!$W$9*((drdp!B148)*ABZ!$B148+(drdp!E148)*ABZ!$C148+(drdp!H148)*ABZ!$D148)</f>
        <v>-1.4076478018951837E-2</v>
      </c>
      <c r="I148" s="18">
        <f>Model!$W$9*((drdp!C148)*ABZ!$B148+(drdp!F148)*ABZ!$C148+(drdp!I148)*ABZ!$D148)</f>
        <v>1.0290232820682772E-3</v>
      </c>
      <c r="J148" s="18">
        <f>Model!$W$9*((drdp!D148)*ABZ!$B148+(drdp!G148)*ABZ!$C148+(drdp!J148)*ABZ!$D148)</f>
        <v>4.5887229584006765E-3</v>
      </c>
      <c r="K148" s="21">
        <f>SUM(E$3:E147)+H148</f>
        <v>-2.459721164617954</v>
      </c>
      <c r="L148" s="21">
        <f>SUM(F$3:F147)+I148</f>
        <v>0.11162739616026469</v>
      </c>
      <c r="M148" s="21">
        <f>SUM(G$3:G147)+J148</f>
        <v>0.79599132380922055</v>
      </c>
      <c r="N148" s="19">
        <f t="shared" si="13"/>
        <v>6.0502282076695035</v>
      </c>
      <c r="O148" s="19">
        <f t="shared" si="14"/>
        <v>1.2460675573520676E-2</v>
      </c>
      <c r="P148" s="19">
        <f t="shared" si="15"/>
        <v>0.63360218757955544</v>
      </c>
      <c r="Q148" s="19">
        <f t="shared" si="16"/>
        <v>-0.27457226888659597</v>
      </c>
      <c r="R148" s="19">
        <f t="shared" si="17"/>
        <v>-1.9579167060258029</v>
      </c>
      <c r="S148" s="19">
        <f t="shared" si="18"/>
        <v>8.8854438842985398E-2</v>
      </c>
    </row>
    <row r="149" spans="1:19" x14ac:dyDescent="0.25">
      <c r="A149" s="26">
        <f>Wellpath!E149</f>
        <v>4380</v>
      </c>
      <c r="B149" s="22">
        <v>0</v>
      </c>
      <c r="C149" s="22">
        <f>-SIN(Wellpath!$L149) / GField</f>
        <v>-8.8310014508974896E-2</v>
      </c>
      <c r="D149" s="22">
        <f>TAN(Dip) * SIN(Wellpath!$L149) * SIN(Wellpath!$O149) / GField</f>
        <v>0.26679672490684808</v>
      </c>
      <c r="E149" s="20">
        <f>Model!$W$9*((drdp!B149+drdp!K149)*ABZ!$B149+(drdp!E149+drdp!N149)*ABZ!$C149+(drdp!H149+drdp!Q149)*ABZ!$D149)</f>
        <v>-2.8152956037903673E-2</v>
      </c>
      <c r="F149" s="20">
        <f>Model!$W$9*((drdp!C149+drdp!L149)*ABZ!$B149+(drdp!F149+drdp!O149)*ABZ!$C149+(drdp!I149+drdp!R149)*ABZ!$D149)</f>
        <v>2.0580465641365543E-3</v>
      </c>
      <c r="G149" s="20">
        <f>Model!$W$9*((drdp!D149+drdp!M149)*ABZ!$B149+(drdp!G149+drdp!P149)*ABZ!$C149+(drdp!J149+drdp!S149)*ABZ!$D149)</f>
        <v>9.1774459168013529E-3</v>
      </c>
      <c r="H149" s="18">
        <f>Model!$W$9*((drdp!B149)*ABZ!$B149+(drdp!E149)*ABZ!$C149+(drdp!H149)*ABZ!$D149)</f>
        <v>-1.4076478018951837E-2</v>
      </c>
      <c r="I149" s="18">
        <f>Model!$W$9*((drdp!C149)*ABZ!$B149+(drdp!F149)*ABZ!$C149+(drdp!I149)*ABZ!$D149)</f>
        <v>1.0290232820682772E-3</v>
      </c>
      <c r="J149" s="18">
        <f>Model!$W$9*((drdp!D149)*ABZ!$B149+(drdp!G149)*ABZ!$C149+(drdp!J149)*ABZ!$D149)</f>
        <v>4.5887229584006765E-3</v>
      </c>
      <c r="K149" s="21">
        <f>SUM(E$3:E148)+H149</f>
        <v>-2.4878741206558574</v>
      </c>
      <c r="L149" s="21">
        <f>SUM(F$3:F148)+I149</f>
        <v>0.11368544272440124</v>
      </c>
      <c r="M149" s="21">
        <f>SUM(G$3:G148)+J149</f>
        <v>0.80516876972602192</v>
      </c>
      <c r="N149" s="19">
        <f t="shared" si="13"/>
        <v>6.1895176402291563</v>
      </c>
      <c r="O149" s="19">
        <f t="shared" si="14"/>
        <v>1.2924379887443115E-2</v>
      </c>
      <c r="P149" s="19">
        <f t="shared" si="15"/>
        <v>0.64829674774211565</v>
      </c>
      <c r="Q149" s="19">
        <f t="shared" si="16"/>
        <v>-0.28283507084934162</v>
      </c>
      <c r="R149" s="19">
        <f t="shared" si="17"/>
        <v>-2.0031585449616855</v>
      </c>
      <c r="S149" s="19">
        <f t="shared" si="18"/>
        <v>9.153596805416428E-2</v>
      </c>
    </row>
    <row r="150" spans="1:19" x14ac:dyDescent="0.25">
      <c r="A150" s="26">
        <f>Wellpath!E150</f>
        <v>4410</v>
      </c>
      <c r="B150" s="22">
        <v>0</v>
      </c>
      <c r="C150" s="22">
        <f>-SIN(Wellpath!$L150) / GField</f>
        <v>-8.8310014508974896E-2</v>
      </c>
      <c r="D150" s="22">
        <f>TAN(Dip) * SIN(Wellpath!$L150) * SIN(Wellpath!$O150) / GField</f>
        <v>0.26679672490684808</v>
      </c>
      <c r="E150" s="20">
        <f>Model!$W$9*((drdp!B150+drdp!K150)*ABZ!$B150+(drdp!E150+drdp!N150)*ABZ!$C150+(drdp!H150+drdp!Q150)*ABZ!$D150)</f>
        <v>-2.8152956037903673E-2</v>
      </c>
      <c r="F150" s="20">
        <f>Model!$W$9*((drdp!C150+drdp!L150)*ABZ!$B150+(drdp!F150+drdp!O150)*ABZ!$C150+(drdp!I150+drdp!R150)*ABZ!$D150)</f>
        <v>2.0580465641365543E-3</v>
      </c>
      <c r="G150" s="20">
        <f>Model!$W$9*((drdp!D150+drdp!M150)*ABZ!$B150+(drdp!G150+drdp!P150)*ABZ!$C150+(drdp!J150+drdp!S150)*ABZ!$D150)</f>
        <v>9.1774459168013529E-3</v>
      </c>
      <c r="H150" s="18">
        <f>Model!$W$9*((drdp!B150)*ABZ!$B150+(drdp!E150)*ABZ!$C150+(drdp!H150)*ABZ!$D150)</f>
        <v>-1.4076478018951837E-2</v>
      </c>
      <c r="I150" s="18">
        <f>Model!$W$9*((drdp!C150)*ABZ!$B150+(drdp!F150)*ABZ!$C150+(drdp!I150)*ABZ!$D150)</f>
        <v>1.0290232820682772E-3</v>
      </c>
      <c r="J150" s="18">
        <f>Model!$W$9*((drdp!D150)*ABZ!$B150+(drdp!G150)*ABZ!$C150+(drdp!J150)*ABZ!$D150)</f>
        <v>4.5887229584006765E-3</v>
      </c>
      <c r="K150" s="21">
        <f>SUM(E$3:E149)+H150</f>
        <v>-2.5160270766937609</v>
      </c>
      <c r="L150" s="21">
        <f>SUM(F$3:F149)+I150</f>
        <v>0.1157434892885378</v>
      </c>
      <c r="M150" s="21">
        <f>SUM(G$3:G149)+J150</f>
        <v>0.81434621564282328</v>
      </c>
      <c r="N150" s="19">
        <f t="shared" si="13"/>
        <v>6.3303922506561525</v>
      </c>
      <c r="O150" s="19">
        <f t="shared" si="14"/>
        <v>1.3396555312685864E-2</v>
      </c>
      <c r="P150" s="19">
        <f t="shared" si="15"/>
        <v>0.66315975893178758</v>
      </c>
      <c r="Q150" s="19">
        <f t="shared" si="16"/>
        <v>-0.29121375300097541</v>
      </c>
      <c r="R150" s="19">
        <f t="shared" si="17"/>
        <v>-2.0489171283604395</v>
      </c>
      <c r="S150" s="19">
        <f t="shared" si="18"/>
        <v>9.42552724874164E-2</v>
      </c>
    </row>
    <row r="151" spans="1:19" x14ac:dyDescent="0.25">
      <c r="A151" s="26">
        <f>Wellpath!E151</f>
        <v>4440</v>
      </c>
      <c r="B151" s="22">
        <v>0</v>
      </c>
      <c r="C151" s="22">
        <f>-SIN(Wellpath!$L151) / GField</f>
        <v>-8.8310014508974896E-2</v>
      </c>
      <c r="D151" s="22">
        <f>TAN(Dip) * SIN(Wellpath!$L151) * SIN(Wellpath!$O151) / GField</f>
        <v>0.26679672490684808</v>
      </c>
      <c r="E151" s="20">
        <f>Model!$W$9*((drdp!B151+drdp!K151)*ABZ!$B151+(drdp!E151+drdp!N151)*ABZ!$C151+(drdp!H151+drdp!Q151)*ABZ!$D151)</f>
        <v>-2.8152956037903673E-2</v>
      </c>
      <c r="F151" s="20">
        <f>Model!$W$9*((drdp!C151+drdp!L151)*ABZ!$B151+(drdp!F151+drdp!O151)*ABZ!$C151+(drdp!I151+drdp!R151)*ABZ!$D151)</f>
        <v>2.0580465641365543E-3</v>
      </c>
      <c r="G151" s="20">
        <f>Model!$W$9*((drdp!D151+drdp!M151)*ABZ!$B151+(drdp!G151+drdp!P151)*ABZ!$C151+(drdp!J151+drdp!S151)*ABZ!$D151)</f>
        <v>9.1774459168013529E-3</v>
      </c>
      <c r="H151" s="18">
        <f>Model!$W$9*((drdp!B151)*ABZ!$B151+(drdp!E151)*ABZ!$C151+(drdp!H151)*ABZ!$D151)</f>
        <v>-1.4076478018951837E-2</v>
      </c>
      <c r="I151" s="18">
        <f>Model!$W$9*((drdp!C151)*ABZ!$B151+(drdp!F151)*ABZ!$C151+(drdp!I151)*ABZ!$D151)</f>
        <v>1.0290232820682772E-3</v>
      </c>
      <c r="J151" s="18">
        <f>Model!$W$9*((drdp!D151)*ABZ!$B151+(drdp!G151)*ABZ!$C151+(drdp!J151)*ABZ!$D151)</f>
        <v>4.5887229584006765E-3</v>
      </c>
      <c r="K151" s="21">
        <f>SUM(E$3:E150)+H151</f>
        <v>-2.5441800327316644</v>
      </c>
      <c r="L151" s="21">
        <f>SUM(F$3:F150)+I151</f>
        <v>0.11780153585267435</v>
      </c>
      <c r="M151" s="21">
        <f>SUM(G$3:G150)+J151</f>
        <v>0.82352366155962464</v>
      </c>
      <c r="N151" s="19">
        <f t="shared" si="13"/>
        <v>6.4728520389504931</v>
      </c>
      <c r="O151" s="19">
        <f t="shared" si="14"/>
        <v>1.387720184924892E-2</v>
      </c>
      <c r="P151" s="19">
        <f t="shared" si="15"/>
        <v>0.67819122114857122</v>
      </c>
      <c r="Q151" s="19">
        <f t="shared" si="16"/>
        <v>-0.29970831534149733</v>
      </c>
      <c r="R151" s="19">
        <f t="shared" si="17"/>
        <v>-2.0951924562220658</v>
      </c>
      <c r="S151" s="19">
        <f t="shared" si="18"/>
        <v>9.7012352142741773E-2</v>
      </c>
    </row>
    <row r="152" spans="1:19" x14ac:dyDescent="0.25">
      <c r="A152" s="26">
        <f>Wellpath!E152</f>
        <v>4470</v>
      </c>
      <c r="B152" s="22">
        <v>0</v>
      </c>
      <c r="C152" s="22">
        <f>-SIN(Wellpath!$L152) / GField</f>
        <v>-8.8310014508974896E-2</v>
      </c>
      <c r="D152" s="22">
        <f>TAN(Dip) * SIN(Wellpath!$L152) * SIN(Wellpath!$O152) / GField</f>
        <v>0.26679672490684808</v>
      </c>
      <c r="E152" s="20">
        <f>Model!$W$9*((drdp!B152+drdp!K152)*ABZ!$B152+(drdp!E152+drdp!N152)*ABZ!$C152+(drdp!H152+drdp!Q152)*ABZ!$D152)</f>
        <v>-2.8152956037903673E-2</v>
      </c>
      <c r="F152" s="20">
        <f>Model!$W$9*((drdp!C152+drdp!L152)*ABZ!$B152+(drdp!F152+drdp!O152)*ABZ!$C152+(drdp!I152+drdp!R152)*ABZ!$D152)</f>
        <v>2.0580465641365543E-3</v>
      </c>
      <c r="G152" s="20">
        <f>Model!$W$9*((drdp!D152+drdp!M152)*ABZ!$B152+(drdp!G152+drdp!P152)*ABZ!$C152+(drdp!J152+drdp!S152)*ABZ!$D152)</f>
        <v>9.1774459168013529E-3</v>
      </c>
      <c r="H152" s="18">
        <f>Model!$W$9*((drdp!B152)*ABZ!$B152+(drdp!E152)*ABZ!$C152+(drdp!H152)*ABZ!$D152)</f>
        <v>-1.4076478018951837E-2</v>
      </c>
      <c r="I152" s="18">
        <f>Model!$W$9*((drdp!C152)*ABZ!$B152+(drdp!F152)*ABZ!$C152+(drdp!I152)*ABZ!$D152)</f>
        <v>1.0290232820682772E-3</v>
      </c>
      <c r="J152" s="18">
        <f>Model!$W$9*((drdp!D152)*ABZ!$B152+(drdp!G152)*ABZ!$C152+(drdp!J152)*ABZ!$D152)</f>
        <v>4.5887229584006765E-3</v>
      </c>
      <c r="K152" s="21">
        <f>SUM(E$3:E151)+H152</f>
        <v>-2.5723329887695678</v>
      </c>
      <c r="L152" s="21">
        <f>SUM(F$3:F151)+I152</f>
        <v>0.1198595824168109</v>
      </c>
      <c r="M152" s="21">
        <f>SUM(G$3:G151)+J152</f>
        <v>0.83270110747642601</v>
      </c>
      <c r="N152" s="19">
        <f t="shared" si="13"/>
        <v>6.616897005112178</v>
      </c>
      <c r="O152" s="19">
        <f t="shared" si="14"/>
        <v>1.4366319497132284E-2</v>
      </c>
      <c r="P152" s="19">
        <f t="shared" si="15"/>
        <v>0.69339113439246636</v>
      </c>
      <c r="Q152" s="19">
        <f t="shared" si="16"/>
        <v>-0.30831875787090751</v>
      </c>
      <c r="R152" s="19">
        <f t="shared" si="17"/>
        <v>-2.1419845285465642</v>
      </c>
      <c r="S152" s="19">
        <f t="shared" si="18"/>
        <v>9.9807207020140398E-2</v>
      </c>
    </row>
    <row r="153" spans="1:19" x14ac:dyDescent="0.25">
      <c r="A153" s="26">
        <f>Wellpath!E153</f>
        <v>4500</v>
      </c>
      <c r="B153" s="22">
        <v>0</v>
      </c>
      <c r="C153" s="22">
        <f>-SIN(Wellpath!$L153) / GField</f>
        <v>-8.8310014508974896E-2</v>
      </c>
      <c r="D153" s="22">
        <f>TAN(Dip) * SIN(Wellpath!$L153) * SIN(Wellpath!$O153) / GField</f>
        <v>0.26679672490684808</v>
      </c>
      <c r="E153" s="20">
        <f>Model!$W$9*((drdp!B153+drdp!K153)*ABZ!$B153+(drdp!E153+drdp!N153)*ABZ!$C153+(drdp!H153+drdp!Q153)*ABZ!$D153)</f>
        <v>-2.8152956037903673E-2</v>
      </c>
      <c r="F153" s="20">
        <f>Model!$W$9*((drdp!C153+drdp!L153)*ABZ!$B153+(drdp!F153+drdp!O153)*ABZ!$C153+(drdp!I153+drdp!R153)*ABZ!$D153)</f>
        <v>2.0580465641365543E-3</v>
      </c>
      <c r="G153" s="20">
        <f>Model!$W$9*((drdp!D153+drdp!M153)*ABZ!$B153+(drdp!G153+drdp!P153)*ABZ!$C153+(drdp!J153+drdp!S153)*ABZ!$D153)</f>
        <v>9.1774459168013529E-3</v>
      </c>
      <c r="H153" s="18">
        <f>Model!$W$9*((drdp!B153)*ABZ!$B153+(drdp!E153)*ABZ!$C153+(drdp!H153)*ABZ!$D153)</f>
        <v>-1.4076478018951837E-2</v>
      </c>
      <c r="I153" s="18">
        <f>Model!$W$9*((drdp!C153)*ABZ!$B153+(drdp!F153)*ABZ!$C153+(drdp!I153)*ABZ!$D153)</f>
        <v>1.0290232820682772E-3</v>
      </c>
      <c r="J153" s="18">
        <f>Model!$W$9*((drdp!D153)*ABZ!$B153+(drdp!G153)*ABZ!$C153+(drdp!J153)*ABZ!$D153)</f>
        <v>4.5887229584006765E-3</v>
      </c>
      <c r="K153" s="21">
        <f>SUM(E$3:E152)+H153</f>
        <v>-2.6004859448074713</v>
      </c>
      <c r="L153" s="21">
        <f>SUM(F$3:F152)+I153</f>
        <v>0.12191762898094745</v>
      </c>
      <c r="M153" s="21">
        <f>SUM(G$3:G152)+J153</f>
        <v>0.84187855339322737</v>
      </c>
      <c r="N153" s="19">
        <f t="shared" si="13"/>
        <v>6.7625271491412065</v>
      </c>
      <c r="O153" s="19">
        <f t="shared" si="14"/>
        <v>1.4863908256335958E-2</v>
      </c>
      <c r="P153" s="19">
        <f t="shared" si="15"/>
        <v>0.70875949866347321</v>
      </c>
      <c r="Q153" s="19">
        <f t="shared" si="16"/>
        <v>-0.31704508058920589</v>
      </c>
      <c r="R153" s="19">
        <f t="shared" si="17"/>
        <v>-2.189293345333934</v>
      </c>
      <c r="S153" s="19">
        <f t="shared" si="18"/>
        <v>0.10263983711961225</v>
      </c>
    </row>
    <row r="154" spans="1:19" x14ac:dyDescent="0.25">
      <c r="A154" s="26">
        <f>Wellpath!E154</f>
        <v>4530</v>
      </c>
      <c r="B154" s="22">
        <v>0</v>
      </c>
      <c r="C154" s="22">
        <f>-SIN(Wellpath!$L154) / GField</f>
        <v>-8.8310014508974896E-2</v>
      </c>
      <c r="D154" s="22">
        <f>TAN(Dip) * SIN(Wellpath!$L154) * SIN(Wellpath!$O154) / GField</f>
        <v>0.26679672490684808</v>
      </c>
      <c r="E154" s="20">
        <f>Model!$W$9*((drdp!B154+drdp!K154)*ABZ!$B154+(drdp!E154+drdp!N154)*ABZ!$C154+(drdp!H154+drdp!Q154)*ABZ!$D154)</f>
        <v>-2.8152956037903673E-2</v>
      </c>
      <c r="F154" s="20">
        <f>Model!$W$9*((drdp!C154+drdp!L154)*ABZ!$B154+(drdp!F154+drdp!O154)*ABZ!$C154+(drdp!I154+drdp!R154)*ABZ!$D154)</f>
        <v>2.0580465641365543E-3</v>
      </c>
      <c r="G154" s="20">
        <f>Model!$W$9*((drdp!D154+drdp!M154)*ABZ!$B154+(drdp!G154+drdp!P154)*ABZ!$C154+(drdp!J154+drdp!S154)*ABZ!$D154)</f>
        <v>9.1774459168013529E-3</v>
      </c>
      <c r="H154" s="18">
        <f>Model!$W$9*((drdp!B154)*ABZ!$B154+(drdp!E154)*ABZ!$C154+(drdp!H154)*ABZ!$D154)</f>
        <v>-1.4076478018951837E-2</v>
      </c>
      <c r="I154" s="18">
        <f>Model!$W$9*((drdp!C154)*ABZ!$B154+(drdp!F154)*ABZ!$C154+(drdp!I154)*ABZ!$D154)</f>
        <v>1.0290232820682772E-3</v>
      </c>
      <c r="J154" s="18">
        <f>Model!$W$9*((drdp!D154)*ABZ!$B154+(drdp!G154)*ABZ!$C154+(drdp!J154)*ABZ!$D154)</f>
        <v>4.5887229584006765E-3</v>
      </c>
      <c r="K154" s="21">
        <f>SUM(E$3:E153)+H154</f>
        <v>-2.6286389008453748</v>
      </c>
      <c r="L154" s="21">
        <f>SUM(F$3:F153)+I154</f>
        <v>0.123975675545084</v>
      </c>
      <c r="M154" s="21">
        <f>SUM(G$3:G153)+J154</f>
        <v>0.85105599931002873</v>
      </c>
      <c r="N154" s="19">
        <f t="shared" si="13"/>
        <v>6.9097424710375801</v>
      </c>
      <c r="O154" s="19">
        <f t="shared" si="14"/>
        <v>1.5369968126859939E-2</v>
      </c>
      <c r="P154" s="19">
        <f t="shared" si="15"/>
        <v>0.72429631396159166</v>
      </c>
      <c r="Q154" s="19">
        <f t="shared" si="16"/>
        <v>-0.3258872834963924</v>
      </c>
      <c r="R154" s="19">
        <f t="shared" si="17"/>
        <v>-2.2371189065841759</v>
      </c>
      <c r="S154" s="19">
        <f t="shared" si="18"/>
        <v>0.10551024244115735</v>
      </c>
    </row>
    <row r="155" spans="1:19" x14ac:dyDescent="0.25">
      <c r="A155" s="26">
        <f>Wellpath!E155</f>
        <v>4560</v>
      </c>
      <c r="B155" s="22">
        <v>0</v>
      </c>
      <c r="C155" s="22">
        <f>-SIN(Wellpath!$L155) / GField</f>
        <v>-8.8310014508974896E-2</v>
      </c>
      <c r="D155" s="22">
        <f>TAN(Dip) * SIN(Wellpath!$L155) * SIN(Wellpath!$O155) / GField</f>
        <v>0.26679672490684808</v>
      </c>
      <c r="E155" s="20">
        <f>Model!$W$9*((drdp!B155+drdp!K155)*ABZ!$B155+(drdp!E155+drdp!N155)*ABZ!$C155+(drdp!H155+drdp!Q155)*ABZ!$D155)</f>
        <v>-2.8152956037903673E-2</v>
      </c>
      <c r="F155" s="20">
        <f>Model!$W$9*((drdp!C155+drdp!L155)*ABZ!$B155+(drdp!F155+drdp!O155)*ABZ!$C155+(drdp!I155+drdp!R155)*ABZ!$D155)</f>
        <v>2.0580465641365543E-3</v>
      </c>
      <c r="G155" s="20">
        <f>Model!$W$9*((drdp!D155+drdp!M155)*ABZ!$B155+(drdp!G155+drdp!P155)*ABZ!$C155+(drdp!J155+drdp!S155)*ABZ!$D155)</f>
        <v>9.1774459168013529E-3</v>
      </c>
      <c r="H155" s="18">
        <f>Model!$W$9*((drdp!B155)*ABZ!$B155+(drdp!E155)*ABZ!$C155+(drdp!H155)*ABZ!$D155)</f>
        <v>-1.4076478018951837E-2</v>
      </c>
      <c r="I155" s="18">
        <f>Model!$W$9*((drdp!C155)*ABZ!$B155+(drdp!F155)*ABZ!$C155+(drdp!I155)*ABZ!$D155)</f>
        <v>1.0290232820682772E-3</v>
      </c>
      <c r="J155" s="18">
        <f>Model!$W$9*((drdp!D155)*ABZ!$B155+(drdp!G155)*ABZ!$C155+(drdp!J155)*ABZ!$D155)</f>
        <v>4.5887229584006765E-3</v>
      </c>
      <c r="K155" s="21">
        <f>SUM(E$3:E154)+H155</f>
        <v>-2.6567918568832782</v>
      </c>
      <c r="L155" s="21">
        <f>SUM(F$3:F154)+I155</f>
        <v>0.12603372210922056</v>
      </c>
      <c r="M155" s="21">
        <f>SUM(G$3:G154)+J155</f>
        <v>0.8602334452268301</v>
      </c>
      <c r="N155" s="19">
        <f t="shared" si="13"/>
        <v>7.0585429708012972</v>
      </c>
      <c r="O155" s="19">
        <f t="shared" si="14"/>
        <v>1.5884499108704233E-2</v>
      </c>
      <c r="P155" s="19">
        <f t="shared" si="15"/>
        <v>0.74000158028682173</v>
      </c>
      <c r="Q155" s="19">
        <f t="shared" si="16"/>
        <v>-0.33484536659246716</v>
      </c>
      <c r="R155" s="19">
        <f t="shared" si="17"/>
        <v>-2.2854612122972897</v>
      </c>
      <c r="S155" s="19">
        <f t="shared" si="18"/>
        <v>0.10841842298477572</v>
      </c>
    </row>
    <row r="156" spans="1:19" x14ac:dyDescent="0.25">
      <c r="A156" s="26">
        <f>Wellpath!E156</f>
        <v>4590</v>
      </c>
      <c r="B156" s="22">
        <v>0</v>
      </c>
      <c r="C156" s="22">
        <f>-SIN(Wellpath!$L156) / GField</f>
        <v>-8.8310014508974896E-2</v>
      </c>
      <c r="D156" s="22">
        <f>TAN(Dip) * SIN(Wellpath!$L156) * SIN(Wellpath!$O156) / GField</f>
        <v>0.26679672490684808</v>
      </c>
      <c r="E156" s="20">
        <f>Model!$W$9*((drdp!B156+drdp!K156)*ABZ!$B156+(drdp!E156+drdp!N156)*ABZ!$C156+(drdp!H156+drdp!Q156)*ABZ!$D156)</f>
        <v>-2.8152956037903673E-2</v>
      </c>
      <c r="F156" s="20">
        <f>Model!$W$9*((drdp!C156+drdp!L156)*ABZ!$B156+(drdp!F156+drdp!O156)*ABZ!$C156+(drdp!I156+drdp!R156)*ABZ!$D156)</f>
        <v>2.0580465641365543E-3</v>
      </c>
      <c r="G156" s="20">
        <f>Model!$W$9*((drdp!D156+drdp!M156)*ABZ!$B156+(drdp!G156+drdp!P156)*ABZ!$C156+(drdp!J156+drdp!S156)*ABZ!$D156)</f>
        <v>9.1774459168013529E-3</v>
      </c>
      <c r="H156" s="18">
        <f>Model!$W$9*((drdp!B156)*ABZ!$B156+(drdp!E156)*ABZ!$C156+(drdp!H156)*ABZ!$D156)</f>
        <v>-1.4076478018951837E-2</v>
      </c>
      <c r="I156" s="18">
        <f>Model!$W$9*((drdp!C156)*ABZ!$B156+(drdp!F156)*ABZ!$C156+(drdp!I156)*ABZ!$D156)</f>
        <v>1.0290232820682772E-3</v>
      </c>
      <c r="J156" s="18">
        <f>Model!$W$9*((drdp!D156)*ABZ!$B156+(drdp!G156)*ABZ!$C156+(drdp!J156)*ABZ!$D156)</f>
        <v>4.5887229584006765E-3</v>
      </c>
      <c r="K156" s="21">
        <f>SUM(E$3:E155)+H156</f>
        <v>-2.6849448129211817</v>
      </c>
      <c r="L156" s="21">
        <f>SUM(F$3:F155)+I156</f>
        <v>0.12809176867335711</v>
      </c>
      <c r="M156" s="21">
        <f>SUM(G$3:G155)+J156</f>
        <v>0.86941089114363146</v>
      </c>
      <c r="N156" s="19">
        <f t="shared" si="13"/>
        <v>7.2089286484323596</v>
      </c>
      <c r="O156" s="19">
        <f t="shared" si="14"/>
        <v>1.6407501201868832E-2</v>
      </c>
      <c r="P156" s="19">
        <f t="shared" si="15"/>
        <v>0.75587529763916339</v>
      </c>
      <c r="Q156" s="19">
        <f t="shared" si="16"/>
        <v>-0.34391932987743012</v>
      </c>
      <c r="R156" s="19">
        <f t="shared" si="17"/>
        <v>-2.3343202624732755</v>
      </c>
      <c r="S156" s="19">
        <f t="shared" si="18"/>
        <v>0.1113643787504673</v>
      </c>
    </row>
    <row r="157" spans="1:19" x14ac:dyDescent="0.25">
      <c r="A157" s="26">
        <f>Wellpath!E157</f>
        <v>4620</v>
      </c>
      <c r="B157" s="22">
        <v>0</v>
      </c>
      <c r="C157" s="22">
        <f>-SIN(Wellpath!$L157) / GField</f>
        <v>-8.8310014508974896E-2</v>
      </c>
      <c r="D157" s="22">
        <f>TAN(Dip) * SIN(Wellpath!$L157) * SIN(Wellpath!$O157) / GField</f>
        <v>0.26679672490684808</v>
      </c>
      <c r="E157" s="20">
        <f>Model!$W$9*((drdp!B157+drdp!K157)*ABZ!$B157+(drdp!E157+drdp!N157)*ABZ!$C157+(drdp!H157+drdp!Q157)*ABZ!$D157)</f>
        <v>-2.8152956037903673E-2</v>
      </c>
      <c r="F157" s="20">
        <f>Model!$W$9*((drdp!C157+drdp!L157)*ABZ!$B157+(drdp!F157+drdp!O157)*ABZ!$C157+(drdp!I157+drdp!R157)*ABZ!$D157)</f>
        <v>2.0580465641365543E-3</v>
      </c>
      <c r="G157" s="20">
        <f>Model!$W$9*((drdp!D157+drdp!M157)*ABZ!$B157+(drdp!G157+drdp!P157)*ABZ!$C157+(drdp!J157+drdp!S157)*ABZ!$D157)</f>
        <v>9.1774459168013529E-3</v>
      </c>
      <c r="H157" s="18">
        <f>Model!$W$9*((drdp!B157)*ABZ!$B157+(drdp!E157)*ABZ!$C157+(drdp!H157)*ABZ!$D157)</f>
        <v>-1.4076478018951837E-2</v>
      </c>
      <c r="I157" s="18">
        <f>Model!$W$9*((drdp!C157)*ABZ!$B157+(drdp!F157)*ABZ!$C157+(drdp!I157)*ABZ!$D157)</f>
        <v>1.0290232820682772E-3</v>
      </c>
      <c r="J157" s="18">
        <f>Model!$W$9*((drdp!D157)*ABZ!$B157+(drdp!G157)*ABZ!$C157+(drdp!J157)*ABZ!$D157)</f>
        <v>4.5887229584006765E-3</v>
      </c>
      <c r="K157" s="21">
        <f>SUM(E$3:E156)+H157</f>
        <v>-2.7130977689590852</v>
      </c>
      <c r="L157" s="21">
        <f>SUM(F$3:F156)+I157</f>
        <v>0.13014981523749367</v>
      </c>
      <c r="M157" s="21">
        <f>SUM(G$3:G156)+J157</f>
        <v>0.87858833706043282</v>
      </c>
      <c r="N157" s="19">
        <f t="shared" si="13"/>
        <v>7.3608995039307654</v>
      </c>
      <c r="O157" s="19">
        <f t="shared" si="14"/>
        <v>1.6938974406353738E-2</v>
      </c>
      <c r="P157" s="19">
        <f t="shared" si="15"/>
        <v>0.77191746601861666</v>
      </c>
      <c r="Q157" s="19">
        <f t="shared" si="16"/>
        <v>-0.35310917335128122</v>
      </c>
      <c r="R157" s="19">
        <f t="shared" si="17"/>
        <v>-2.3836960571121328</v>
      </c>
      <c r="S157" s="19">
        <f t="shared" si="18"/>
        <v>0.11434810973823215</v>
      </c>
    </row>
    <row r="158" spans="1:19" x14ac:dyDescent="0.25">
      <c r="A158" s="26">
        <f>Wellpath!E158</f>
        <v>4650</v>
      </c>
      <c r="B158" s="22">
        <v>0</v>
      </c>
      <c r="C158" s="22">
        <f>-SIN(Wellpath!$L158) / GField</f>
        <v>-8.8310014508974896E-2</v>
      </c>
      <c r="D158" s="22">
        <f>TAN(Dip) * SIN(Wellpath!$L158) * SIN(Wellpath!$O158) / GField</f>
        <v>0.26679672490684808</v>
      </c>
      <c r="E158" s="20">
        <f>Model!$W$9*((drdp!B158+drdp!K158)*ABZ!$B158+(drdp!E158+drdp!N158)*ABZ!$C158+(drdp!H158+drdp!Q158)*ABZ!$D158)</f>
        <v>-2.8152956037903673E-2</v>
      </c>
      <c r="F158" s="20">
        <f>Model!$W$9*((drdp!C158+drdp!L158)*ABZ!$B158+(drdp!F158+drdp!O158)*ABZ!$C158+(drdp!I158+drdp!R158)*ABZ!$D158)</f>
        <v>2.0580465641365543E-3</v>
      </c>
      <c r="G158" s="20">
        <f>Model!$W$9*((drdp!D158+drdp!M158)*ABZ!$B158+(drdp!G158+drdp!P158)*ABZ!$C158+(drdp!J158+drdp!S158)*ABZ!$D158)</f>
        <v>9.1774459168013529E-3</v>
      </c>
      <c r="H158" s="18">
        <f>Model!$W$9*((drdp!B158)*ABZ!$B158+(drdp!E158)*ABZ!$C158+(drdp!H158)*ABZ!$D158)</f>
        <v>-1.4076478018951837E-2</v>
      </c>
      <c r="I158" s="18">
        <f>Model!$W$9*((drdp!C158)*ABZ!$B158+(drdp!F158)*ABZ!$C158+(drdp!I158)*ABZ!$D158)</f>
        <v>1.0290232820682772E-3</v>
      </c>
      <c r="J158" s="18">
        <f>Model!$W$9*((drdp!D158)*ABZ!$B158+(drdp!G158)*ABZ!$C158+(drdp!J158)*ABZ!$D158)</f>
        <v>4.5887229584006765E-3</v>
      </c>
      <c r="K158" s="21">
        <f>SUM(E$3:E157)+H158</f>
        <v>-2.7412507249969886</v>
      </c>
      <c r="L158" s="21">
        <f>SUM(F$3:F157)+I158</f>
        <v>0.13220786180163022</v>
      </c>
      <c r="M158" s="21">
        <f>SUM(G$3:G157)+J158</f>
        <v>0.88776578297723419</v>
      </c>
      <c r="N158" s="19">
        <f t="shared" si="13"/>
        <v>7.5144555372965156</v>
      </c>
      <c r="O158" s="19">
        <f t="shared" si="14"/>
        <v>1.7478918722158954E-2</v>
      </c>
      <c r="P158" s="19">
        <f t="shared" si="15"/>
        <v>0.78812808542518165</v>
      </c>
      <c r="Q158" s="19">
        <f t="shared" si="16"/>
        <v>-0.36241489701402052</v>
      </c>
      <c r="R158" s="19">
        <f t="shared" si="17"/>
        <v>-2.4335885962138626</v>
      </c>
      <c r="S158" s="19">
        <f t="shared" si="18"/>
        <v>0.11736961594807022</v>
      </c>
    </row>
    <row r="159" spans="1:19" x14ac:dyDescent="0.25">
      <c r="A159" s="26">
        <f>Wellpath!E159</f>
        <v>4680</v>
      </c>
      <c r="B159" s="22">
        <v>0</v>
      </c>
      <c r="C159" s="22">
        <f>-SIN(Wellpath!$L159) / GField</f>
        <v>-8.8310014508974896E-2</v>
      </c>
      <c r="D159" s="22">
        <f>TAN(Dip) * SIN(Wellpath!$L159) * SIN(Wellpath!$O159) / GField</f>
        <v>0.26679672490684808</v>
      </c>
      <c r="E159" s="20">
        <f>Model!$W$9*((drdp!B159+drdp!K159)*ABZ!$B159+(drdp!E159+drdp!N159)*ABZ!$C159+(drdp!H159+drdp!Q159)*ABZ!$D159)</f>
        <v>-2.8152956037903673E-2</v>
      </c>
      <c r="F159" s="20">
        <f>Model!$W$9*((drdp!C159+drdp!L159)*ABZ!$B159+(drdp!F159+drdp!O159)*ABZ!$C159+(drdp!I159+drdp!R159)*ABZ!$D159)</f>
        <v>2.0580465641365543E-3</v>
      </c>
      <c r="G159" s="20">
        <f>Model!$W$9*((drdp!D159+drdp!M159)*ABZ!$B159+(drdp!G159+drdp!P159)*ABZ!$C159+(drdp!J159+drdp!S159)*ABZ!$D159)</f>
        <v>9.1774459168013529E-3</v>
      </c>
      <c r="H159" s="18">
        <f>Model!$W$9*((drdp!B159)*ABZ!$B159+(drdp!E159)*ABZ!$C159+(drdp!H159)*ABZ!$D159)</f>
        <v>-1.4076478018951837E-2</v>
      </c>
      <c r="I159" s="18">
        <f>Model!$W$9*((drdp!C159)*ABZ!$B159+(drdp!F159)*ABZ!$C159+(drdp!I159)*ABZ!$D159)</f>
        <v>1.0290232820682772E-3</v>
      </c>
      <c r="J159" s="18">
        <f>Model!$W$9*((drdp!D159)*ABZ!$B159+(drdp!G159)*ABZ!$C159+(drdp!J159)*ABZ!$D159)</f>
        <v>4.5887229584006765E-3</v>
      </c>
      <c r="K159" s="21">
        <f>SUM(E$3:E158)+H159</f>
        <v>-2.7694036810348921</v>
      </c>
      <c r="L159" s="21">
        <f>SUM(F$3:F158)+I159</f>
        <v>0.13426590836576677</v>
      </c>
      <c r="M159" s="21">
        <f>SUM(G$3:G158)+J159</f>
        <v>0.89694322889403555</v>
      </c>
      <c r="N159" s="19">
        <f t="shared" si="13"/>
        <v>7.6695967485296102</v>
      </c>
      <c r="O159" s="19">
        <f t="shared" si="14"/>
        <v>1.802733414928448E-2</v>
      </c>
      <c r="P159" s="19">
        <f t="shared" si="15"/>
        <v>0.80450715585885824</v>
      </c>
      <c r="Q159" s="19">
        <f t="shared" si="16"/>
        <v>-0.37183650086564801</v>
      </c>
      <c r="R159" s="19">
        <f t="shared" si="17"/>
        <v>-2.4839978797784639</v>
      </c>
      <c r="S159" s="19">
        <f t="shared" si="18"/>
        <v>0.12042889737998154</v>
      </c>
    </row>
    <row r="160" spans="1:19" x14ac:dyDescent="0.25">
      <c r="A160" s="26">
        <f>Wellpath!E160</f>
        <v>4710</v>
      </c>
      <c r="B160" s="22">
        <v>0</v>
      </c>
      <c r="C160" s="22">
        <f>-SIN(Wellpath!$L160) / GField</f>
        <v>-8.8310014508974896E-2</v>
      </c>
      <c r="D160" s="22">
        <f>TAN(Dip) * SIN(Wellpath!$L160) * SIN(Wellpath!$O160) / GField</f>
        <v>0.26679672490684808</v>
      </c>
      <c r="E160" s="20">
        <f>Model!$W$9*((drdp!B160+drdp!K160)*ABZ!$B160+(drdp!E160+drdp!N160)*ABZ!$C160+(drdp!H160+drdp!Q160)*ABZ!$D160)</f>
        <v>-2.8152956037903673E-2</v>
      </c>
      <c r="F160" s="20">
        <f>Model!$W$9*((drdp!C160+drdp!L160)*ABZ!$B160+(drdp!F160+drdp!O160)*ABZ!$C160+(drdp!I160+drdp!R160)*ABZ!$D160)</f>
        <v>2.0580465641365543E-3</v>
      </c>
      <c r="G160" s="20">
        <f>Model!$W$9*((drdp!D160+drdp!M160)*ABZ!$B160+(drdp!G160+drdp!P160)*ABZ!$C160+(drdp!J160+drdp!S160)*ABZ!$D160)</f>
        <v>9.1774459168013529E-3</v>
      </c>
      <c r="H160" s="18">
        <f>Model!$W$9*((drdp!B160)*ABZ!$B160+(drdp!E160)*ABZ!$C160+(drdp!H160)*ABZ!$D160)</f>
        <v>-1.4076478018951837E-2</v>
      </c>
      <c r="I160" s="18">
        <f>Model!$W$9*((drdp!C160)*ABZ!$B160+(drdp!F160)*ABZ!$C160+(drdp!I160)*ABZ!$D160)</f>
        <v>1.0290232820682772E-3</v>
      </c>
      <c r="J160" s="18">
        <f>Model!$W$9*((drdp!D160)*ABZ!$B160+(drdp!G160)*ABZ!$C160+(drdp!J160)*ABZ!$D160)</f>
        <v>4.5887229584006765E-3</v>
      </c>
      <c r="K160" s="21">
        <f>SUM(E$3:E159)+H160</f>
        <v>-2.7975566370727956</v>
      </c>
      <c r="L160" s="21">
        <f>SUM(F$3:F159)+I160</f>
        <v>0.13632395492990332</v>
      </c>
      <c r="M160" s="21">
        <f>SUM(G$3:G159)+J160</f>
        <v>0.90612067481083691</v>
      </c>
      <c r="N160" s="19">
        <f t="shared" si="13"/>
        <v>7.8263231376300491</v>
      </c>
      <c r="O160" s="19">
        <f t="shared" si="14"/>
        <v>1.8584220687730312E-2</v>
      </c>
      <c r="P160" s="19">
        <f t="shared" si="15"/>
        <v>0.82105467731964643</v>
      </c>
      <c r="Q160" s="19">
        <f t="shared" si="16"/>
        <v>-0.3813739849061637</v>
      </c>
      <c r="R160" s="19">
        <f t="shared" si="17"/>
        <v>-2.5349239078059371</v>
      </c>
      <c r="S160" s="19">
        <f t="shared" si="18"/>
        <v>0.12352595403396611</v>
      </c>
    </row>
    <row r="161" spans="1:19" x14ac:dyDescent="0.25">
      <c r="A161" s="26">
        <f>Wellpath!E161</f>
        <v>4740</v>
      </c>
      <c r="B161" s="22">
        <v>0</v>
      </c>
      <c r="C161" s="22">
        <f>-SIN(Wellpath!$L161) / GField</f>
        <v>-8.8310014508974896E-2</v>
      </c>
      <c r="D161" s="22">
        <f>TAN(Dip) * SIN(Wellpath!$L161) * SIN(Wellpath!$O161) / GField</f>
        <v>0.26679672490684808</v>
      </c>
      <c r="E161" s="20">
        <f>Model!$W$9*((drdp!B161+drdp!K161)*ABZ!$B161+(drdp!E161+drdp!N161)*ABZ!$C161+(drdp!H161+drdp!Q161)*ABZ!$D161)</f>
        <v>-2.8152956037903673E-2</v>
      </c>
      <c r="F161" s="20">
        <f>Model!$W$9*((drdp!C161+drdp!L161)*ABZ!$B161+(drdp!F161+drdp!O161)*ABZ!$C161+(drdp!I161+drdp!R161)*ABZ!$D161)</f>
        <v>2.0580465641365543E-3</v>
      </c>
      <c r="G161" s="20">
        <f>Model!$W$9*((drdp!D161+drdp!M161)*ABZ!$B161+(drdp!G161+drdp!P161)*ABZ!$C161+(drdp!J161+drdp!S161)*ABZ!$D161)</f>
        <v>9.1774459168013529E-3</v>
      </c>
      <c r="H161" s="18">
        <f>Model!$W$9*((drdp!B161)*ABZ!$B161+(drdp!E161)*ABZ!$C161+(drdp!H161)*ABZ!$D161)</f>
        <v>-1.4076478018951837E-2</v>
      </c>
      <c r="I161" s="18">
        <f>Model!$W$9*((drdp!C161)*ABZ!$B161+(drdp!F161)*ABZ!$C161+(drdp!I161)*ABZ!$D161)</f>
        <v>1.0290232820682772E-3</v>
      </c>
      <c r="J161" s="18">
        <f>Model!$W$9*((drdp!D161)*ABZ!$B161+(drdp!G161)*ABZ!$C161+(drdp!J161)*ABZ!$D161)</f>
        <v>4.5887229584006765E-3</v>
      </c>
      <c r="K161" s="21">
        <f>SUM(E$3:E160)+H161</f>
        <v>-2.825709593110699</v>
      </c>
      <c r="L161" s="21">
        <f>SUM(F$3:F160)+I161</f>
        <v>0.13838200149403987</v>
      </c>
      <c r="M161" s="21">
        <f>SUM(G$3:G160)+J161</f>
        <v>0.91529812072763828</v>
      </c>
      <c r="N161" s="19">
        <f t="shared" si="13"/>
        <v>7.9846347045978323</v>
      </c>
      <c r="O161" s="19">
        <f t="shared" si="14"/>
        <v>1.9149578337496451E-2</v>
      </c>
      <c r="P161" s="19">
        <f t="shared" si="15"/>
        <v>0.83777064980754634</v>
      </c>
      <c r="Q161" s="19">
        <f t="shared" si="16"/>
        <v>-0.39102734913556753</v>
      </c>
      <c r="R161" s="19">
        <f t="shared" si="17"/>
        <v>-2.5863666802962824</v>
      </c>
      <c r="S161" s="19">
        <f t="shared" si="18"/>
        <v>0.12666078591002392</v>
      </c>
    </row>
    <row r="162" spans="1:19" x14ac:dyDescent="0.25">
      <c r="A162" s="26">
        <f>Wellpath!E162</f>
        <v>4770</v>
      </c>
      <c r="B162" s="22">
        <v>0</v>
      </c>
      <c r="C162" s="22">
        <f>-SIN(Wellpath!$L162) / GField</f>
        <v>-8.8310014508974896E-2</v>
      </c>
      <c r="D162" s="22">
        <f>TAN(Dip) * SIN(Wellpath!$L162) * SIN(Wellpath!$O162) / GField</f>
        <v>0.26679672490684808</v>
      </c>
      <c r="E162" s="20">
        <f>Model!$W$9*((drdp!B162+drdp!K162)*ABZ!$B162+(drdp!E162+drdp!N162)*ABZ!$C162+(drdp!H162+drdp!Q162)*ABZ!$D162)</f>
        <v>-2.8152956037903673E-2</v>
      </c>
      <c r="F162" s="20">
        <f>Model!$W$9*((drdp!C162+drdp!L162)*ABZ!$B162+(drdp!F162+drdp!O162)*ABZ!$C162+(drdp!I162+drdp!R162)*ABZ!$D162)</f>
        <v>2.0580465641365543E-3</v>
      </c>
      <c r="G162" s="20">
        <f>Model!$W$9*((drdp!D162+drdp!M162)*ABZ!$B162+(drdp!G162+drdp!P162)*ABZ!$C162+(drdp!J162+drdp!S162)*ABZ!$D162)</f>
        <v>9.1774459168013529E-3</v>
      </c>
      <c r="H162" s="18">
        <f>Model!$W$9*((drdp!B162)*ABZ!$B162+(drdp!E162)*ABZ!$C162+(drdp!H162)*ABZ!$D162)</f>
        <v>-1.4076478018951837E-2</v>
      </c>
      <c r="I162" s="18">
        <f>Model!$W$9*((drdp!C162)*ABZ!$B162+(drdp!F162)*ABZ!$C162+(drdp!I162)*ABZ!$D162)</f>
        <v>1.0290232820682772E-3</v>
      </c>
      <c r="J162" s="18">
        <f>Model!$W$9*((drdp!D162)*ABZ!$B162+(drdp!G162)*ABZ!$C162+(drdp!J162)*ABZ!$D162)</f>
        <v>4.5887229584006765E-3</v>
      </c>
      <c r="K162" s="21">
        <f>SUM(E$3:E161)+H162</f>
        <v>-2.8538625491486025</v>
      </c>
      <c r="L162" s="21">
        <f>SUM(F$3:F161)+I162</f>
        <v>0.14044004805817642</v>
      </c>
      <c r="M162" s="21">
        <f>SUM(G$3:G161)+J162</f>
        <v>0.92447556664443964</v>
      </c>
      <c r="N162" s="19">
        <f t="shared" si="13"/>
        <v>8.144531449432959</v>
      </c>
      <c r="O162" s="19">
        <f t="shared" si="14"/>
        <v>1.9723407098582904E-2</v>
      </c>
      <c r="P162" s="19">
        <f t="shared" si="15"/>
        <v>0.85465507332255775</v>
      </c>
      <c r="Q162" s="19">
        <f t="shared" si="16"/>
        <v>-0.4007965935538596</v>
      </c>
      <c r="R162" s="19">
        <f t="shared" si="17"/>
        <v>-2.6383261972494991</v>
      </c>
      <c r="S162" s="19">
        <f t="shared" si="18"/>
        <v>0.12983339300815497</v>
      </c>
    </row>
    <row r="163" spans="1:19" x14ac:dyDescent="0.25">
      <c r="A163" s="26">
        <f>Wellpath!E163</f>
        <v>4800</v>
      </c>
      <c r="B163" s="22">
        <v>0</v>
      </c>
      <c r="C163" s="22">
        <f>-SIN(Wellpath!$L163) / GField</f>
        <v>-8.8310014508974896E-2</v>
      </c>
      <c r="D163" s="22">
        <f>TAN(Dip) * SIN(Wellpath!$L163) * SIN(Wellpath!$O163) / GField</f>
        <v>0.26679672490684808</v>
      </c>
      <c r="E163" s="20">
        <f>Model!$W$9*((drdp!B163+drdp!K163)*ABZ!$B163+(drdp!E163+drdp!N163)*ABZ!$C163+(drdp!H163+drdp!Q163)*ABZ!$D163)</f>
        <v>-2.8152956037903673E-2</v>
      </c>
      <c r="F163" s="20">
        <f>Model!$W$9*((drdp!C163+drdp!L163)*ABZ!$B163+(drdp!F163+drdp!O163)*ABZ!$C163+(drdp!I163+drdp!R163)*ABZ!$D163)</f>
        <v>2.0580465641365543E-3</v>
      </c>
      <c r="G163" s="20">
        <f>Model!$W$9*((drdp!D163+drdp!M163)*ABZ!$B163+(drdp!G163+drdp!P163)*ABZ!$C163+(drdp!J163+drdp!S163)*ABZ!$D163)</f>
        <v>9.1774459168013529E-3</v>
      </c>
      <c r="H163" s="18">
        <f>Model!$W$9*((drdp!B163)*ABZ!$B163+(drdp!E163)*ABZ!$C163+(drdp!H163)*ABZ!$D163)</f>
        <v>-1.4076478018951837E-2</v>
      </c>
      <c r="I163" s="18">
        <f>Model!$W$9*((drdp!C163)*ABZ!$B163+(drdp!F163)*ABZ!$C163+(drdp!I163)*ABZ!$D163)</f>
        <v>1.0290232820682772E-3</v>
      </c>
      <c r="J163" s="18">
        <f>Model!$W$9*((drdp!D163)*ABZ!$B163+(drdp!G163)*ABZ!$C163+(drdp!J163)*ABZ!$D163)</f>
        <v>4.5887229584006765E-3</v>
      </c>
      <c r="K163" s="21">
        <f>SUM(E$3:E162)+H163</f>
        <v>-2.882015505186506</v>
      </c>
      <c r="L163" s="21">
        <f>SUM(F$3:F162)+I163</f>
        <v>0.14249809462231297</v>
      </c>
      <c r="M163" s="21">
        <f>SUM(G$3:G162)+J163</f>
        <v>0.933653012561241</v>
      </c>
      <c r="N163" s="19">
        <f t="shared" si="13"/>
        <v>8.3060133721354319</v>
      </c>
      <c r="O163" s="19">
        <f t="shared" si="14"/>
        <v>2.030570697098966E-2</v>
      </c>
      <c r="P163" s="19">
        <f t="shared" si="15"/>
        <v>0.87170794786468087</v>
      </c>
      <c r="Q163" s="19">
        <f t="shared" si="16"/>
        <v>-0.41068171816103982</v>
      </c>
      <c r="R163" s="19">
        <f t="shared" si="17"/>
        <v>-2.6908024586655883</v>
      </c>
      <c r="S163" s="19">
        <f t="shared" si="18"/>
        <v>0.13304377532835929</v>
      </c>
    </row>
    <row r="164" spans="1:19" x14ac:dyDescent="0.25">
      <c r="A164" s="26">
        <f>Wellpath!E164</f>
        <v>4830</v>
      </c>
      <c r="B164" s="22">
        <v>0</v>
      </c>
      <c r="C164" s="22">
        <f>-SIN(Wellpath!$L164) / GField</f>
        <v>-8.8310014508974896E-2</v>
      </c>
      <c r="D164" s="22">
        <f>TAN(Dip) * SIN(Wellpath!$L164) * SIN(Wellpath!$O164) / GField</f>
        <v>0.26679672490684808</v>
      </c>
      <c r="E164" s="20">
        <f>Model!$W$9*((drdp!B164+drdp!K164)*ABZ!$B164+(drdp!E164+drdp!N164)*ABZ!$C164+(drdp!H164+drdp!Q164)*ABZ!$D164)</f>
        <v>-2.8152956037903673E-2</v>
      </c>
      <c r="F164" s="20">
        <f>Model!$W$9*((drdp!C164+drdp!L164)*ABZ!$B164+(drdp!F164+drdp!O164)*ABZ!$C164+(drdp!I164+drdp!R164)*ABZ!$D164)</f>
        <v>2.0580465641365543E-3</v>
      </c>
      <c r="G164" s="20">
        <f>Model!$W$9*((drdp!D164+drdp!M164)*ABZ!$B164+(drdp!G164+drdp!P164)*ABZ!$C164+(drdp!J164+drdp!S164)*ABZ!$D164)</f>
        <v>9.1774459168013529E-3</v>
      </c>
      <c r="H164" s="18">
        <f>Model!$W$9*((drdp!B164)*ABZ!$B164+(drdp!E164)*ABZ!$C164+(drdp!H164)*ABZ!$D164)</f>
        <v>-1.4076478018951837E-2</v>
      </c>
      <c r="I164" s="18">
        <f>Model!$W$9*((drdp!C164)*ABZ!$B164+(drdp!F164)*ABZ!$C164+(drdp!I164)*ABZ!$D164)</f>
        <v>1.0290232820682772E-3</v>
      </c>
      <c r="J164" s="18">
        <f>Model!$W$9*((drdp!D164)*ABZ!$B164+(drdp!G164)*ABZ!$C164+(drdp!J164)*ABZ!$D164)</f>
        <v>4.5887229584006765E-3</v>
      </c>
      <c r="K164" s="21">
        <f>SUM(E$3:E163)+H164</f>
        <v>-2.9101684612244094</v>
      </c>
      <c r="L164" s="21">
        <f>SUM(F$3:F163)+I164</f>
        <v>0.14455614118644952</v>
      </c>
      <c r="M164" s="21">
        <f>SUM(G$3:G163)+J164</f>
        <v>0.94283045847804237</v>
      </c>
      <c r="N164" s="19">
        <f t="shared" si="13"/>
        <v>8.4690804727052473</v>
      </c>
      <c r="O164" s="19">
        <f t="shared" si="14"/>
        <v>2.0896477954716729E-2</v>
      </c>
      <c r="P164" s="19">
        <f t="shared" si="15"/>
        <v>0.88892927343391559</v>
      </c>
      <c r="Q164" s="19">
        <f t="shared" si="16"/>
        <v>-0.42068272295710829</v>
      </c>
      <c r="R164" s="19">
        <f t="shared" si="17"/>
        <v>-2.743795464544549</v>
      </c>
      <c r="S164" s="19">
        <f t="shared" si="18"/>
        <v>0.13629193287063682</v>
      </c>
    </row>
    <row r="165" spans="1:19" x14ac:dyDescent="0.25">
      <c r="A165" s="26">
        <f>Wellpath!E165</f>
        <v>4860</v>
      </c>
      <c r="B165" s="22">
        <v>0</v>
      </c>
      <c r="C165" s="22">
        <f>-SIN(Wellpath!$L165) / GField</f>
        <v>-8.8310014508974896E-2</v>
      </c>
      <c r="D165" s="22">
        <f>TAN(Dip) * SIN(Wellpath!$L165) * SIN(Wellpath!$O165) / GField</f>
        <v>0.26679672490684808</v>
      </c>
      <c r="E165" s="20">
        <f>Model!$W$9*((drdp!B165+drdp!K165)*ABZ!$B165+(drdp!E165+drdp!N165)*ABZ!$C165+(drdp!H165+drdp!Q165)*ABZ!$D165)</f>
        <v>-2.8152956037903673E-2</v>
      </c>
      <c r="F165" s="20">
        <f>Model!$W$9*((drdp!C165+drdp!L165)*ABZ!$B165+(drdp!F165+drdp!O165)*ABZ!$C165+(drdp!I165+drdp!R165)*ABZ!$D165)</f>
        <v>2.0580465641365543E-3</v>
      </c>
      <c r="G165" s="20">
        <f>Model!$W$9*((drdp!D165+drdp!M165)*ABZ!$B165+(drdp!G165+drdp!P165)*ABZ!$C165+(drdp!J165+drdp!S165)*ABZ!$D165)</f>
        <v>9.1774459168013529E-3</v>
      </c>
      <c r="H165" s="18">
        <f>Model!$W$9*((drdp!B165)*ABZ!$B165+(drdp!E165)*ABZ!$C165+(drdp!H165)*ABZ!$D165)</f>
        <v>-1.4076478018951837E-2</v>
      </c>
      <c r="I165" s="18">
        <f>Model!$W$9*((drdp!C165)*ABZ!$B165+(drdp!F165)*ABZ!$C165+(drdp!I165)*ABZ!$D165)</f>
        <v>1.0290232820682772E-3</v>
      </c>
      <c r="J165" s="18">
        <f>Model!$W$9*((drdp!D165)*ABZ!$B165+(drdp!G165)*ABZ!$C165+(drdp!J165)*ABZ!$D165)</f>
        <v>4.5887229584006765E-3</v>
      </c>
      <c r="K165" s="21">
        <f>SUM(E$3:E164)+H165</f>
        <v>-2.9383214172623129</v>
      </c>
      <c r="L165" s="21">
        <f>SUM(F$3:F164)+I165</f>
        <v>0.14661418775058607</v>
      </c>
      <c r="M165" s="21">
        <f>SUM(G$3:G164)+J165</f>
        <v>0.95200790439484373</v>
      </c>
      <c r="N165" s="19">
        <f t="shared" si="13"/>
        <v>8.6337327511424071</v>
      </c>
      <c r="O165" s="19">
        <f t="shared" si="14"/>
        <v>2.1495720049764102E-2</v>
      </c>
      <c r="P165" s="19">
        <f t="shared" si="15"/>
        <v>0.90631905003026192</v>
      </c>
      <c r="Q165" s="19">
        <f t="shared" si="16"/>
        <v>-0.4307996079420649</v>
      </c>
      <c r="R165" s="19">
        <f t="shared" si="17"/>
        <v>-2.7973052148863817</v>
      </c>
      <c r="S165" s="19">
        <f t="shared" si="18"/>
        <v>0.13957786563498761</v>
      </c>
    </row>
    <row r="166" spans="1:19" x14ac:dyDescent="0.25">
      <c r="A166" s="26">
        <f>Wellpath!E166</f>
        <v>4890</v>
      </c>
      <c r="B166" s="22">
        <v>0</v>
      </c>
      <c r="C166" s="22">
        <f>-SIN(Wellpath!$L166) / GField</f>
        <v>-8.8310014508974896E-2</v>
      </c>
      <c r="D166" s="22">
        <f>TAN(Dip) * SIN(Wellpath!$L166) * SIN(Wellpath!$O166) / GField</f>
        <v>0.26679672490684808</v>
      </c>
      <c r="E166" s="20">
        <f>Model!$W$9*((drdp!B166+drdp!K166)*ABZ!$B166+(drdp!E166+drdp!N166)*ABZ!$C166+(drdp!H166+drdp!Q166)*ABZ!$D166)</f>
        <v>-2.8152956037903673E-2</v>
      </c>
      <c r="F166" s="20">
        <f>Model!$W$9*((drdp!C166+drdp!L166)*ABZ!$B166+(drdp!F166+drdp!O166)*ABZ!$C166+(drdp!I166+drdp!R166)*ABZ!$D166)</f>
        <v>2.0580465641365543E-3</v>
      </c>
      <c r="G166" s="20">
        <f>Model!$W$9*((drdp!D166+drdp!M166)*ABZ!$B166+(drdp!G166+drdp!P166)*ABZ!$C166+(drdp!J166+drdp!S166)*ABZ!$D166)</f>
        <v>9.1774459168013529E-3</v>
      </c>
      <c r="H166" s="18">
        <f>Model!$W$9*((drdp!B166)*ABZ!$B166+(drdp!E166)*ABZ!$C166+(drdp!H166)*ABZ!$D166)</f>
        <v>-1.4076478018951837E-2</v>
      </c>
      <c r="I166" s="18">
        <f>Model!$W$9*((drdp!C166)*ABZ!$B166+(drdp!F166)*ABZ!$C166+(drdp!I166)*ABZ!$D166)</f>
        <v>1.0290232820682772E-3</v>
      </c>
      <c r="J166" s="18">
        <f>Model!$W$9*((drdp!D166)*ABZ!$B166+(drdp!G166)*ABZ!$C166+(drdp!J166)*ABZ!$D166)</f>
        <v>4.5887229584006765E-3</v>
      </c>
      <c r="K166" s="21">
        <f>SUM(E$3:E165)+H166</f>
        <v>-2.9664743733002163</v>
      </c>
      <c r="L166" s="21">
        <f>SUM(F$3:F165)+I166</f>
        <v>0.14867223431472262</v>
      </c>
      <c r="M166" s="21">
        <f>SUM(G$3:G165)+J166</f>
        <v>0.96118535031164509</v>
      </c>
      <c r="N166" s="19">
        <f t="shared" si="13"/>
        <v>8.7999702074469113</v>
      </c>
      <c r="O166" s="19">
        <f t="shared" si="14"/>
        <v>2.2103433256131788E-2</v>
      </c>
      <c r="P166" s="19">
        <f t="shared" si="15"/>
        <v>0.92387727765371985</v>
      </c>
      <c r="Q166" s="19">
        <f t="shared" si="16"/>
        <v>-0.4410323731159097</v>
      </c>
      <c r="R166" s="19">
        <f t="shared" si="17"/>
        <v>-2.8513317096910864</v>
      </c>
      <c r="S166" s="19">
        <f t="shared" si="18"/>
        <v>0.14290157362141165</v>
      </c>
    </row>
    <row r="167" spans="1:19" x14ac:dyDescent="0.25">
      <c r="A167" s="26">
        <f>Wellpath!E167</f>
        <v>4920</v>
      </c>
      <c r="B167" s="22">
        <v>0</v>
      </c>
      <c r="C167" s="22">
        <f>-SIN(Wellpath!$L167) / GField</f>
        <v>-8.8310014508974896E-2</v>
      </c>
      <c r="D167" s="22">
        <f>TAN(Dip) * SIN(Wellpath!$L167) * SIN(Wellpath!$O167) / GField</f>
        <v>0.26679672490684808</v>
      </c>
      <c r="E167" s="20">
        <f>Model!$W$9*((drdp!B167+drdp!K167)*ABZ!$B167+(drdp!E167+drdp!N167)*ABZ!$C167+(drdp!H167+drdp!Q167)*ABZ!$D167)</f>
        <v>-2.8152956037903673E-2</v>
      </c>
      <c r="F167" s="20">
        <f>Model!$W$9*((drdp!C167+drdp!L167)*ABZ!$B167+(drdp!F167+drdp!O167)*ABZ!$C167+(drdp!I167+drdp!R167)*ABZ!$D167)</f>
        <v>2.0580465641365543E-3</v>
      </c>
      <c r="G167" s="20">
        <f>Model!$W$9*((drdp!D167+drdp!M167)*ABZ!$B167+(drdp!G167+drdp!P167)*ABZ!$C167+(drdp!J167+drdp!S167)*ABZ!$D167)</f>
        <v>9.1774459168013529E-3</v>
      </c>
      <c r="H167" s="18">
        <f>Model!$W$9*((drdp!B167)*ABZ!$B167+(drdp!E167)*ABZ!$C167+(drdp!H167)*ABZ!$D167)</f>
        <v>-1.4076478018951837E-2</v>
      </c>
      <c r="I167" s="18">
        <f>Model!$W$9*((drdp!C167)*ABZ!$B167+(drdp!F167)*ABZ!$C167+(drdp!I167)*ABZ!$D167)</f>
        <v>1.0290232820682772E-3</v>
      </c>
      <c r="J167" s="18">
        <f>Model!$W$9*((drdp!D167)*ABZ!$B167+(drdp!G167)*ABZ!$C167+(drdp!J167)*ABZ!$D167)</f>
        <v>4.5887229584006765E-3</v>
      </c>
      <c r="K167" s="21">
        <f>SUM(E$3:E166)+H167</f>
        <v>-2.9946273293381198</v>
      </c>
      <c r="L167" s="21">
        <f>SUM(F$3:F166)+I167</f>
        <v>0.15073028087885917</v>
      </c>
      <c r="M167" s="21">
        <f>SUM(G$3:G166)+J167</f>
        <v>0.97036279622844646</v>
      </c>
      <c r="N167" s="19">
        <f t="shared" si="13"/>
        <v>8.9677928416187598</v>
      </c>
      <c r="O167" s="19">
        <f t="shared" si="14"/>
        <v>2.2719617573819781E-2</v>
      </c>
      <c r="P167" s="19">
        <f t="shared" si="15"/>
        <v>0.9416039563042895</v>
      </c>
      <c r="Q167" s="19">
        <f t="shared" si="16"/>
        <v>-0.4513810184786427</v>
      </c>
      <c r="R167" s="19">
        <f t="shared" si="17"/>
        <v>-2.9058749489586626</v>
      </c>
      <c r="S167" s="19">
        <f t="shared" si="18"/>
        <v>0.14626305682990892</v>
      </c>
    </row>
    <row r="168" spans="1:19" x14ac:dyDescent="0.25">
      <c r="A168" s="26">
        <f>Wellpath!E168</f>
        <v>4950</v>
      </c>
      <c r="B168" s="22">
        <v>0</v>
      </c>
      <c r="C168" s="22">
        <f>-SIN(Wellpath!$L168) / GField</f>
        <v>-8.8310014508974896E-2</v>
      </c>
      <c r="D168" s="22">
        <f>TAN(Dip) * SIN(Wellpath!$L168) * SIN(Wellpath!$O168) / GField</f>
        <v>0.26679672490684808</v>
      </c>
      <c r="E168" s="20">
        <f>Model!$W$9*((drdp!B168+drdp!K168)*ABZ!$B168+(drdp!E168+drdp!N168)*ABZ!$C168+(drdp!H168+drdp!Q168)*ABZ!$D168)</f>
        <v>-2.8152956037903673E-2</v>
      </c>
      <c r="F168" s="20">
        <f>Model!$W$9*((drdp!C168+drdp!L168)*ABZ!$B168+(drdp!F168+drdp!O168)*ABZ!$C168+(drdp!I168+drdp!R168)*ABZ!$D168)</f>
        <v>2.0580465641365543E-3</v>
      </c>
      <c r="G168" s="20">
        <f>Model!$W$9*((drdp!D168+drdp!M168)*ABZ!$B168+(drdp!G168+drdp!P168)*ABZ!$C168+(drdp!J168+drdp!S168)*ABZ!$D168)</f>
        <v>9.1774459168013529E-3</v>
      </c>
      <c r="H168" s="18">
        <f>Model!$W$9*((drdp!B168)*ABZ!$B168+(drdp!E168)*ABZ!$C168+(drdp!H168)*ABZ!$D168)</f>
        <v>-1.4076478018951837E-2</v>
      </c>
      <c r="I168" s="18">
        <f>Model!$W$9*((drdp!C168)*ABZ!$B168+(drdp!F168)*ABZ!$C168+(drdp!I168)*ABZ!$D168)</f>
        <v>1.0290232820682772E-3</v>
      </c>
      <c r="J168" s="18">
        <f>Model!$W$9*((drdp!D168)*ABZ!$B168+(drdp!G168)*ABZ!$C168+(drdp!J168)*ABZ!$D168)</f>
        <v>4.5887229584006765E-3</v>
      </c>
      <c r="K168" s="21">
        <f>SUM(E$3:E167)+H168</f>
        <v>-3.0227802853760233</v>
      </c>
      <c r="L168" s="21">
        <f>SUM(F$3:F167)+I168</f>
        <v>0.15278832744299572</v>
      </c>
      <c r="M168" s="21">
        <f>SUM(G$3:G167)+J168</f>
        <v>0.97954024214524782</v>
      </c>
      <c r="N168" s="19">
        <f t="shared" si="13"/>
        <v>9.1372006536579526</v>
      </c>
      <c r="O168" s="19">
        <f t="shared" si="14"/>
        <v>2.334427300282808E-2</v>
      </c>
      <c r="P168" s="19">
        <f t="shared" si="15"/>
        <v>0.95949908598197076</v>
      </c>
      <c r="Q168" s="19">
        <f t="shared" si="16"/>
        <v>-0.4618455440302639</v>
      </c>
      <c r="R168" s="19">
        <f t="shared" si="17"/>
        <v>-2.9609349326891112</v>
      </c>
      <c r="S168" s="19">
        <f t="shared" si="18"/>
        <v>0.14966231526047943</v>
      </c>
    </row>
    <row r="169" spans="1:19" x14ac:dyDescent="0.25">
      <c r="A169" s="26">
        <f>Wellpath!E169</f>
        <v>4980</v>
      </c>
      <c r="B169" s="22">
        <v>0</v>
      </c>
      <c r="C169" s="22">
        <f>-SIN(Wellpath!$L169) / GField</f>
        <v>-8.8310014508974896E-2</v>
      </c>
      <c r="D169" s="22">
        <f>TAN(Dip) * SIN(Wellpath!$L169) * SIN(Wellpath!$O169) / GField</f>
        <v>0.26679672490684808</v>
      </c>
      <c r="E169" s="20">
        <f>Model!$W$9*((drdp!B169+drdp!K169)*ABZ!$B169+(drdp!E169+drdp!N169)*ABZ!$C169+(drdp!H169+drdp!Q169)*ABZ!$D169)</f>
        <v>-2.8152956037903673E-2</v>
      </c>
      <c r="F169" s="20">
        <f>Model!$W$9*((drdp!C169+drdp!L169)*ABZ!$B169+(drdp!F169+drdp!O169)*ABZ!$C169+(drdp!I169+drdp!R169)*ABZ!$D169)</f>
        <v>2.0580465641365543E-3</v>
      </c>
      <c r="G169" s="20">
        <f>Model!$W$9*((drdp!D169+drdp!M169)*ABZ!$B169+(drdp!G169+drdp!P169)*ABZ!$C169+(drdp!J169+drdp!S169)*ABZ!$D169)</f>
        <v>9.1774459168013529E-3</v>
      </c>
      <c r="H169" s="18">
        <f>Model!$W$9*((drdp!B169)*ABZ!$B169+(drdp!E169)*ABZ!$C169+(drdp!H169)*ABZ!$D169)</f>
        <v>-1.4076478018951837E-2</v>
      </c>
      <c r="I169" s="18">
        <f>Model!$W$9*((drdp!C169)*ABZ!$B169+(drdp!F169)*ABZ!$C169+(drdp!I169)*ABZ!$D169)</f>
        <v>1.0290232820682772E-3</v>
      </c>
      <c r="J169" s="18">
        <f>Model!$W$9*((drdp!D169)*ABZ!$B169+(drdp!G169)*ABZ!$C169+(drdp!J169)*ABZ!$D169)</f>
        <v>4.5887229584006765E-3</v>
      </c>
      <c r="K169" s="21">
        <f>SUM(E$3:E168)+H169</f>
        <v>-3.0509332414139267</v>
      </c>
      <c r="L169" s="21">
        <f>SUM(F$3:F168)+I169</f>
        <v>0.15484637400713228</v>
      </c>
      <c r="M169" s="21">
        <f>SUM(G$3:G168)+J169</f>
        <v>0.98871768806204918</v>
      </c>
      <c r="N169" s="19">
        <f t="shared" si="13"/>
        <v>9.3081936435644899</v>
      </c>
      <c r="O169" s="19">
        <f t="shared" si="14"/>
        <v>2.397739954315669E-2</v>
      </c>
      <c r="P169" s="19">
        <f t="shared" si="15"/>
        <v>0.97756266668676361</v>
      </c>
      <c r="Q169" s="19">
        <f t="shared" si="16"/>
        <v>-0.47242594977077329</v>
      </c>
      <c r="R169" s="19">
        <f t="shared" si="17"/>
        <v>-3.0165116608824314</v>
      </c>
      <c r="S169" s="19">
        <f t="shared" si="18"/>
        <v>0.15309934891312321</v>
      </c>
    </row>
    <row r="170" spans="1:19" x14ac:dyDescent="0.25">
      <c r="A170" s="26">
        <f>Wellpath!E170</f>
        <v>5010</v>
      </c>
      <c r="B170" s="22">
        <v>0</v>
      </c>
      <c r="C170" s="22">
        <f>-SIN(Wellpath!$L170) / GField</f>
        <v>-8.8310014508974896E-2</v>
      </c>
      <c r="D170" s="22">
        <f>TAN(Dip) * SIN(Wellpath!$L170) * SIN(Wellpath!$O170) / GField</f>
        <v>0.26679672490684808</v>
      </c>
      <c r="E170" s="20">
        <f>Model!$W$9*((drdp!B170+drdp!K170)*ABZ!$B170+(drdp!E170+drdp!N170)*ABZ!$C170+(drdp!H170+drdp!Q170)*ABZ!$D170)</f>
        <v>-2.8152956037903673E-2</v>
      </c>
      <c r="F170" s="20">
        <f>Model!$W$9*((drdp!C170+drdp!L170)*ABZ!$B170+(drdp!F170+drdp!O170)*ABZ!$C170+(drdp!I170+drdp!R170)*ABZ!$D170)</f>
        <v>2.0580465641365543E-3</v>
      </c>
      <c r="G170" s="20">
        <f>Model!$W$9*((drdp!D170+drdp!M170)*ABZ!$B170+(drdp!G170+drdp!P170)*ABZ!$C170+(drdp!J170+drdp!S170)*ABZ!$D170)</f>
        <v>9.1774459168013529E-3</v>
      </c>
      <c r="H170" s="18">
        <f>Model!$W$9*((drdp!B170)*ABZ!$B170+(drdp!E170)*ABZ!$C170+(drdp!H170)*ABZ!$D170)</f>
        <v>-1.4076478018951837E-2</v>
      </c>
      <c r="I170" s="18">
        <f>Model!$W$9*((drdp!C170)*ABZ!$B170+(drdp!F170)*ABZ!$C170+(drdp!I170)*ABZ!$D170)</f>
        <v>1.0290232820682772E-3</v>
      </c>
      <c r="J170" s="18">
        <f>Model!$W$9*((drdp!D170)*ABZ!$B170+(drdp!G170)*ABZ!$C170+(drdp!J170)*ABZ!$D170)</f>
        <v>4.5887229584006765E-3</v>
      </c>
      <c r="K170" s="21">
        <f>SUM(E$3:E169)+H170</f>
        <v>-3.0790861974518302</v>
      </c>
      <c r="L170" s="21">
        <f>SUM(F$3:F169)+I170</f>
        <v>0.15690442057126883</v>
      </c>
      <c r="M170" s="21">
        <f>SUM(G$3:G169)+J170</f>
        <v>0.99789513397885055</v>
      </c>
      <c r="N170" s="19">
        <f t="shared" si="13"/>
        <v>9.4807718113383714</v>
      </c>
      <c r="O170" s="19">
        <f t="shared" si="14"/>
        <v>2.4618997194805609E-2</v>
      </c>
      <c r="P170" s="19">
        <f t="shared" si="15"/>
        <v>0.99579469841866808</v>
      </c>
      <c r="Q170" s="19">
        <f t="shared" si="16"/>
        <v>-0.48312223570017088</v>
      </c>
      <c r="R170" s="19">
        <f t="shared" si="17"/>
        <v>-3.0726051335386235</v>
      </c>
      <c r="S170" s="19">
        <f t="shared" si="18"/>
        <v>0.15657415778784023</v>
      </c>
    </row>
    <row r="171" spans="1:19" x14ac:dyDescent="0.25">
      <c r="A171" s="26">
        <f>Wellpath!E171</f>
        <v>5040</v>
      </c>
      <c r="B171" s="22">
        <v>0</v>
      </c>
      <c r="C171" s="22">
        <f>-SIN(Wellpath!$L171) / GField</f>
        <v>-8.8310014508974896E-2</v>
      </c>
      <c r="D171" s="22">
        <f>TAN(Dip) * SIN(Wellpath!$L171) * SIN(Wellpath!$O171) / GField</f>
        <v>0.26679672490684808</v>
      </c>
      <c r="E171" s="20">
        <f>Model!$W$9*((drdp!B171+drdp!K171)*ABZ!$B171+(drdp!E171+drdp!N171)*ABZ!$C171+(drdp!H171+drdp!Q171)*ABZ!$D171)</f>
        <v>-2.8152956037903673E-2</v>
      </c>
      <c r="F171" s="20">
        <f>Model!$W$9*((drdp!C171+drdp!L171)*ABZ!$B171+(drdp!F171+drdp!O171)*ABZ!$C171+(drdp!I171+drdp!R171)*ABZ!$D171)</f>
        <v>2.0580465641365543E-3</v>
      </c>
      <c r="G171" s="20">
        <f>Model!$W$9*((drdp!D171+drdp!M171)*ABZ!$B171+(drdp!G171+drdp!P171)*ABZ!$C171+(drdp!J171+drdp!S171)*ABZ!$D171)</f>
        <v>9.1774459168013529E-3</v>
      </c>
      <c r="H171" s="18">
        <f>Model!$W$9*((drdp!B171)*ABZ!$B171+(drdp!E171)*ABZ!$C171+(drdp!H171)*ABZ!$D171)</f>
        <v>-1.4076478018951837E-2</v>
      </c>
      <c r="I171" s="18">
        <f>Model!$W$9*((drdp!C171)*ABZ!$B171+(drdp!F171)*ABZ!$C171+(drdp!I171)*ABZ!$D171)</f>
        <v>1.0290232820682772E-3</v>
      </c>
      <c r="J171" s="18">
        <f>Model!$W$9*((drdp!D171)*ABZ!$B171+(drdp!G171)*ABZ!$C171+(drdp!J171)*ABZ!$D171)</f>
        <v>4.5887229584006765E-3</v>
      </c>
      <c r="K171" s="21">
        <f>SUM(E$3:E170)+H171</f>
        <v>-3.1072391534897337</v>
      </c>
      <c r="L171" s="21">
        <f>SUM(F$3:F170)+I171</f>
        <v>0.15896246713540538</v>
      </c>
      <c r="M171" s="21">
        <f>SUM(G$3:G170)+J171</f>
        <v>1.0070725798956519</v>
      </c>
      <c r="N171" s="19">
        <f t="shared" si="13"/>
        <v>9.6549351569795974</v>
      </c>
      <c r="O171" s="19">
        <f t="shared" si="14"/>
        <v>2.5269065957774835E-2</v>
      </c>
      <c r="P171" s="19">
        <f t="shared" si="15"/>
        <v>1.0141951811776841</v>
      </c>
      <c r="Q171" s="19">
        <f t="shared" si="16"/>
        <v>-0.4939344018184566</v>
      </c>
      <c r="R171" s="19">
        <f t="shared" si="17"/>
        <v>-3.1292153506576876</v>
      </c>
      <c r="S171" s="19">
        <f t="shared" si="18"/>
        <v>0.16008674188463048</v>
      </c>
    </row>
    <row r="172" spans="1:19" x14ac:dyDescent="0.25">
      <c r="A172" s="26">
        <f>Wellpath!E172</f>
        <v>5070</v>
      </c>
      <c r="B172" s="22">
        <v>0</v>
      </c>
      <c r="C172" s="22">
        <f>-SIN(Wellpath!$L172) / GField</f>
        <v>-8.8310014508974896E-2</v>
      </c>
      <c r="D172" s="22">
        <f>TAN(Dip) * SIN(Wellpath!$L172) * SIN(Wellpath!$O172) / GField</f>
        <v>0.26679672490684808</v>
      </c>
      <c r="E172" s="20">
        <f>Model!$W$9*((drdp!B172+drdp!K172)*ABZ!$B172+(drdp!E172+drdp!N172)*ABZ!$C172+(drdp!H172+drdp!Q172)*ABZ!$D172)</f>
        <v>-2.8152956037903673E-2</v>
      </c>
      <c r="F172" s="20">
        <f>Model!$W$9*((drdp!C172+drdp!L172)*ABZ!$B172+(drdp!F172+drdp!O172)*ABZ!$C172+(drdp!I172+drdp!R172)*ABZ!$D172)</f>
        <v>2.0580465641365543E-3</v>
      </c>
      <c r="G172" s="20">
        <f>Model!$W$9*((drdp!D172+drdp!M172)*ABZ!$B172+(drdp!G172+drdp!P172)*ABZ!$C172+(drdp!J172+drdp!S172)*ABZ!$D172)</f>
        <v>9.1774459168013529E-3</v>
      </c>
      <c r="H172" s="18">
        <f>Model!$W$9*((drdp!B172)*ABZ!$B172+(drdp!E172)*ABZ!$C172+(drdp!H172)*ABZ!$D172)</f>
        <v>-1.4076478018951837E-2</v>
      </c>
      <c r="I172" s="18">
        <f>Model!$W$9*((drdp!C172)*ABZ!$B172+(drdp!F172)*ABZ!$C172+(drdp!I172)*ABZ!$D172)</f>
        <v>1.0290232820682772E-3</v>
      </c>
      <c r="J172" s="18">
        <f>Model!$W$9*((drdp!D172)*ABZ!$B172+(drdp!G172)*ABZ!$C172+(drdp!J172)*ABZ!$D172)</f>
        <v>4.5887229584006765E-3</v>
      </c>
      <c r="K172" s="21">
        <f>SUM(E$3:E171)+H172</f>
        <v>-3.1353921095276371</v>
      </c>
      <c r="L172" s="21">
        <f>SUM(F$3:F171)+I172</f>
        <v>0.16102051369954193</v>
      </c>
      <c r="M172" s="21">
        <f>SUM(G$3:G171)+J172</f>
        <v>1.0162500258124532</v>
      </c>
      <c r="N172" s="19">
        <f t="shared" si="13"/>
        <v>9.8306836804881659</v>
      </c>
      <c r="O172" s="19">
        <f t="shared" si="14"/>
        <v>2.5927605832064368E-2</v>
      </c>
      <c r="P172" s="19">
        <f t="shared" si="15"/>
        <v>1.0327641149638118</v>
      </c>
      <c r="Q172" s="19">
        <f t="shared" si="16"/>
        <v>-0.50486244812563053</v>
      </c>
      <c r="R172" s="19">
        <f t="shared" si="17"/>
        <v>-3.1863423122396233</v>
      </c>
      <c r="S172" s="19">
        <f t="shared" si="18"/>
        <v>0.16363710120349395</v>
      </c>
    </row>
    <row r="173" spans="1:19" x14ac:dyDescent="0.25">
      <c r="A173" s="26">
        <f>Wellpath!E173</f>
        <v>5100</v>
      </c>
      <c r="B173" s="22">
        <v>0</v>
      </c>
      <c r="C173" s="22">
        <f>-SIN(Wellpath!$L173) / GField</f>
        <v>-8.8310014508974896E-2</v>
      </c>
      <c r="D173" s="22">
        <f>TAN(Dip) * SIN(Wellpath!$L173) * SIN(Wellpath!$O173) / GField</f>
        <v>0.26679672490684808</v>
      </c>
      <c r="E173" s="20">
        <f>Model!$W$9*((drdp!B173+drdp!K173)*ABZ!$B173+(drdp!E173+drdp!N173)*ABZ!$C173+(drdp!H173+drdp!Q173)*ABZ!$D173)</f>
        <v>-2.8152956037903673E-2</v>
      </c>
      <c r="F173" s="20">
        <f>Model!$W$9*((drdp!C173+drdp!L173)*ABZ!$B173+(drdp!F173+drdp!O173)*ABZ!$C173+(drdp!I173+drdp!R173)*ABZ!$D173)</f>
        <v>2.0580465641365543E-3</v>
      </c>
      <c r="G173" s="20">
        <f>Model!$W$9*((drdp!D173+drdp!M173)*ABZ!$B173+(drdp!G173+drdp!P173)*ABZ!$C173+(drdp!J173+drdp!S173)*ABZ!$D173)</f>
        <v>9.1774459168013529E-3</v>
      </c>
      <c r="H173" s="18">
        <f>Model!$W$9*((drdp!B173)*ABZ!$B173+(drdp!E173)*ABZ!$C173+(drdp!H173)*ABZ!$D173)</f>
        <v>-1.4076478018951837E-2</v>
      </c>
      <c r="I173" s="18">
        <f>Model!$W$9*((drdp!C173)*ABZ!$B173+(drdp!F173)*ABZ!$C173+(drdp!I173)*ABZ!$D173)</f>
        <v>1.0290232820682772E-3</v>
      </c>
      <c r="J173" s="18">
        <f>Model!$W$9*((drdp!D173)*ABZ!$B173+(drdp!G173)*ABZ!$C173+(drdp!J173)*ABZ!$D173)</f>
        <v>4.5887229584006765E-3</v>
      </c>
      <c r="K173" s="21">
        <f>SUM(E$3:E172)+H173</f>
        <v>-3.1635450655655406</v>
      </c>
      <c r="L173" s="21">
        <f>SUM(F$3:F172)+I173</f>
        <v>0.16307856026367848</v>
      </c>
      <c r="M173" s="21">
        <f>SUM(G$3:G172)+J173</f>
        <v>1.0254274717292544</v>
      </c>
      <c r="N173" s="19">
        <f t="shared" si="13"/>
        <v>10.008017381864081</v>
      </c>
      <c r="O173" s="19">
        <f t="shared" si="14"/>
        <v>2.6594616817674215E-2</v>
      </c>
      <c r="P173" s="19">
        <f t="shared" si="15"/>
        <v>1.0515014997770509</v>
      </c>
      <c r="Q173" s="19">
        <f t="shared" si="16"/>
        <v>-0.51590637462169275</v>
      </c>
      <c r="R173" s="19">
        <f t="shared" si="17"/>
        <v>-3.2439860182844309</v>
      </c>
      <c r="S173" s="19">
        <f t="shared" si="18"/>
        <v>0.16722523574443068</v>
      </c>
    </row>
    <row r="174" spans="1:19" x14ac:dyDescent="0.25">
      <c r="A174" s="26">
        <f>Wellpath!E174</f>
        <v>5130</v>
      </c>
      <c r="B174" s="22">
        <v>0</v>
      </c>
      <c r="C174" s="22">
        <f>-SIN(Wellpath!$L174) / GField</f>
        <v>-9.0857379858398923E-2</v>
      </c>
      <c r="D174" s="22">
        <f>TAN(Dip) * SIN(Wellpath!$L174) * SIN(Wellpath!$O174) / GField</f>
        <v>0.27449266671080341</v>
      </c>
      <c r="E174" s="20">
        <f>Model!$W$9*((drdp!B174+drdp!K174)*ABZ!$B174+(drdp!E174+drdp!N174)*ABZ!$C174+(drdp!H174+drdp!Q174)*ABZ!$D174)</f>
        <v>-2.9630033080744245E-2</v>
      </c>
      <c r="F174" s="20">
        <f>Model!$W$9*((drdp!C174+drdp!L174)*ABZ!$B174+(drdp!F174+drdp!O174)*ABZ!$C174+(drdp!I174+drdp!R174)*ABZ!$D174)</f>
        <v>2.8149266950729377E-3</v>
      </c>
      <c r="G174" s="20">
        <f>Model!$W$9*((drdp!D174+drdp!M174)*ABZ!$B174+(drdp!G174+drdp!P174)*ABZ!$C174+(drdp!J174+drdp!S174)*ABZ!$D174)</f>
        <v>9.7145421869393091E-3</v>
      </c>
      <c r="H174" s="18">
        <f>Model!$W$9*((drdp!B174)*ABZ!$B174+(drdp!E174)*ABZ!$C174+(drdp!H174)*ABZ!$D174)</f>
        <v>-1.4815016540372122E-2</v>
      </c>
      <c r="I174" s="18">
        <f>Model!$W$9*((drdp!C174)*ABZ!$B174+(drdp!F174)*ABZ!$C174+(drdp!I174)*ABZ!$D174)</f>
        <v>1.4074633475364689E-3</v>
      </c>
      <c r="J174" s="18">
        <f>Model!$W$9*((drdp!D174)*ABZ!$B174+(drdp!G174)*ABZ!$C174+(drdp!J174)*ABZ!$D174)</f>
        <v>4.8572710934696546E-3</v>
      </c>
      <c r="K174" s="21">
        <f>SUM(E$3:E173)+H174</f>
        <v>-3.1924365601248645</v>
      </c>
      <c r="L174" s="21">
        <f>SUM(F$3:F173)+I174</f>
        <v>0.16551504689328322</v>
      </c>
      <c r="M174" s="21">
        <f>SUM(G$3:G173)+J174</f>
        <v>1.0348734657811245</v>
      </c>
      <c r="N174" s="19">
        <f t="shared" si="13"/>
        <v>10.191651190421878</v>
      </c>
      <c r="O174" s="19">
        <f t="shared" si="14"/>
        <v>2.7395230748085746E-2</v>
      </c>
      <c r="P174" s="19">
        <f t="shared" si="15"/>
        <v>1.0709630901778362</v>
      </c>
      <c r="Q174" s="19">
        <f t="shared" si="16"/>
        <v>-0.52839628695289875</v>
      </c>
      <c r="R174" s="19">
        <f t="shared" si="17"/>
        <v>-3.3037678872627896</v>
      </c>
      <c r="S174" s="19">
        <f t="shared" si="18"/>
        <v>0.17128713021737735</v>
      </c>
    </row>
    <row r="175" spans="1:19" x14ac:dyDescent="0.25">
      <c r="A175" s="26">
        <f>Wellpath!E175</f>
        <v>5160</v>
      </c>
      <c r="B175" s="22">
        <v>0</v>
      </c>
      <c r="C175" s="22">
        <f>-SIN(Wellpath!$L175) / GField</f>
        <v>-9.3155711445050138E-2</v>
      </c>
      <c r="D175" s="22">
        <f>TAN(Dip) * SIN(Wellpath!$L175) * SIN(Wellpath!$O175) / GField</f>
        <v>0.28143624319505572</v>
      </c>
      <c r="E175" s="20">
        <f>Model!$W$9*((drdp!B175+drdp!K175)*ABZ!$B175+(drdp!E175+drdp!N175)*ABZ!$C175+(drdp!H175+drdp!Q175)*ABZ!$D175)</f>
        <v>-3.097809365695579E-2</v>
      </c>
      <c r="F175" s="20">
        <f>Model!$W$9*((drdp!C175+drdp!L175)*ABZ!$B175+(drdp!F175+drdp!O175)*ABZ!$C175+(drdp!I175+drdp!R175)*ABZ!$D175)</f>
        <v>3.593381150129128E-3</v>
      </c>
      <c r="G175" s="20">
        <f>Model!$W$9*((drdp!D175+drdp!M175)*ABZ!$B175+(drdp!G175+drdp!P175)*ABZ!$C175+(drdp!J175+drdp!S175)*ABZ!$D175)</f>
        <v>1.0212237245290849E-2</v>
      </c>
      <c r="H175" s="18">
        <f>Model!$W$9*((drdp!B175)*ABZ!$B175+(drdp!E175)*ABZ!$C175+(drdp!H175)*ABZ!$D175)</f>
        <v>-1.5489046828477895E-2</v>
      </c>
      <c r="I175" s="18">
        <f>Model!$W$9*((drdp!C175)*ABZ!$B175+(drdp!F175)*ABZ!$C175+(drdp!I175)*ABZ!$D175)</f>
        <v>1.796690575064564E-3</v>
      </c>
      <c r="J175" s="18">
        <f>Model!$W$9*((drdp!D175)*ABZ!$B175+(drdp!G175)*ABZ!$C175+(drdp!J175)*ABZ!$D175)</f>
        <v>5.1061186226454246E-3</v>
      </c>
      <c r="K175" s="21">
        <f>SUM(E$3:E174)+H175</f>
        <v>-3.2227406234937148</v>
      </c>
      <c r="L175" s="21">
        <f>SUM(F$3:F174)+I175</f>
        <v>0.16871920081588426</v>
      </c>
      <c r="M175" s="21">
        <f>SUM(G$3:G174)+J175</f>
        <v>1.0448368554972396</v>
      </c>
      <c r="N175" s="19">
        <f t="shared" si="13"/>
        <v>10.386057126316658</v>
      </c>
      <c r="O175" s="19">
        <f t="shared" si="14"/>
        <v>2.8466168723950681E-2</v>
      </c>
      <c r="P175" s="19">
        <f t="shared" si="15"/>
        <v>1.0916840546053594</v>
      </c>
      <c r="Q175" s="19">
        <f t="shared" si="16"/>
        <v>-0.54373822243274417</v>
      </c>
      <c r="R175" s="19">
        <f t="shared" si="17"/>
        <v>-3.3672381791343864</v>
      </c>
      <c r="S175" s="19">
        <f t="shared" si="18"/>
        <v>0.17628403924247582</v>
      </c>
    </row>
    <row r="176" spans="1:19" x14ac:dyDescent="0.25">
      <c r="A176" s="26">
        <f>Wellpath!E176</f>
        <v>5190</v>
      </c>
      <c r="B176" s="22">
        <v>0</v>
      </c>
      <c r="C176" s="22">
        <f>-SIN(Wellpath!$L176) / GField</f>
        <v>-9.5198709701804565E-2</v>
      </c>
      <c r="D176" s="22">
        <f>TAN(Dip) * SIN(Wellpath!$L176) * SIN(Wellpath!$O176) / GField</f>
        <v>0.28760842249910384</v>
      </c>
      <c r="E176" s="20">
        <f>Model!$W$9*((drdp!B176+drdp!K176)*ABZ!$B176+(drdp!E176+drdp!N176)*ABZ!$C176+(drdp!H176+drdp!Q176)*ABZ!$D176)</f>
        <v>-3.218236813276551E-2</v>
      </c>
      <c r="F176" s="20">
        <f>Model!$W$9*((drdp!C176+drdp!L176)*ABZ!$B176+(drdp!F176+drdp!O176)*ABZ!$C176+(drdp!I176+drdp!R176)*ABZ!$D176)</f>
        <v>4.3848810193934645E-3</v>
      </c>
      <c r="G176" s="20">
        <f>Model!$W$9*((drdp!D176+drdp!M176)*ABZ!$B176+(drdp!G176+drdp!P176)*ABZ!$C176+(drdp!J176+drdp!S176)*ABZ!$D176)</f>
        <v>1.0665078240647281E-2</v>
      </c>
      <c r="H176" s="18">
        <f>Model!$W$9*((drdp!B176)*ABZ!$B176+(drdp!E176)*ABZ!$C176+(drdp!H176)*ABZ!$D176)</f>
        <v>-1.6091184066382755E-2</v>
      </c>
      <c r="I176" s="18">
        <f>Model!$W$9*((drdp!C176)*ABZ!$B176+(drdp!F176)*ABZ!$C176+(drdp!I176)*ABZ!$D176)</f>
        <v>2.1924405096967322E-3</v>
      </c>
      <c r="J176" s="18">
        <f>Model!$W$9*((drdp!D176)*ABZ!$B176+(drdp!G176)*ABZ!$C176+(drdp!J176)*ABZ!$D176)</f>
        <v>5.3325391203236407E-3</v>
      </c>
      <c r="K176" s="21">
        <f>SUM(E$3:E175)+H176</f>
        <v>-3.2543208543885753</v>
      </c>
      <c r="L176" s="21">
        <f>SUM(F$3:F175)+I176</f>
        <v>0.17270833190064555</v>
      </c>
      <c r="M176" s="21">
        <f>SUM(G$3:G175)+J176</f>
        <v>1.0552755132402087</v>
      </c>
      <c r="N176" s="19">
        <f t="shared" si="13"/>
        <v>10.590604223308388</v>
      </c>
      <c r="O176" s="19">
        <f t="shared" si="14"/>
        <v>2.9828167907903543E-2</v>
      </c>
      <c r="P176" s="19">
        <f t="shared" si="15"/>
        <v>1.113606408844386</v>
      </c>
      <c r="Q176" s="19">
        <f t="shared" si="16"/>
        <v>-0.56204832623093448</v>
      </c>
      <c r="R176" s="19">
        <f t="shared" si="17"/>
        <v>-3.4342051098632185</v>
      </c>
      <c r="S176" s="19">
        <f t="shared" si="18"/>
        <v>0.18225487358731404</v>
      </c>
    </row>
    <row r="177" spans="1:19" x14ac:dyDescent="0.25">
      <c r="A177" s="26">
        <f>Wellpath!E177</f>
        <v>5220</v>
      </c>
      <c r="B177" s="22">
        <v>0</v>
      </c>
      <c r="C177" s="22">
        <f>-SIN(Wellpath!$L177) / GField</f>
        <v>-9.6980774912447526E-2</v>
      </c>
      <c r="D177" s="22">
        <f>TAN(Dip) * SIN(Wellpath!$L177) * SIN(Wellpath!$O177) / GField</f>
        <v>0.29299228710849823</v>
      </c>
      <c r="E177" s="20">
        <f>Model!$W$9*((drdp!B177+drdp!K177)*ABZ!$B177+(drdp!E177+drdp!N177)*ABZ!$C177+(drdp!H177+drdp!Q177)*ABZ!$D177)</f>
        <v>-3.322966222500582E-2</v>
      </c>
      <c r="F177" s="20">
        <f>Model!$W$9*((drdp!C177+drdp!L177)*ABZ!$B177+(drdp!F177+drdp!O177)*ABZ!$C177+(drdp!I177+drdp!R177)*ABZ!$D177)</f>
        <v>5.1807544646662934E-3</v>
      </c>
      <c r="G177" s="20">
        <f>Model!$W$9*((drdp!D177+drdp!M177)*ABZ!$B177+(drdp!G177+drdp!P177)*ABZ!$C177+(drdp!J177+drdp!S177)*ABZ!$D177)</f>
        <v>1.106810375230041E-2</v>
      </c>
      <c r="H177" s="18">
        <f>Model!$W$9*((drdp!B177)*ABZ!$B177+(drdp!E177)*ABZ!$C177+(drdp!H177)*ABZ!$D177)</f>
        <v>-1.661483111250291E-2</v>
      </c>
      <c r="I177" s="18">
        <f>Model!$W$9*((drdp!C177)*ABZ!$B177+(drdp!F177)*ABZ!$C177+(drdp!I177)*ABZ!$D177)</f>
        <v>2.5903772323331467E-3</v>
      </c>
      <c r="J177" s="18">
        <f>Model!$W$9*((drdp!D177)*ABZ!$B177+(drdp!G177)*ABZ!$C177+(drdp!J177)*ABZ!$D177)</f>
        <v>5.5340518761502052E-3</v>
      </c>
      <c r="K177" s="21">
        <f>SUM(E$3:E176)+H177</f>
        <v>-3.2870268695674607</v>
      </c>
      <c r="L177" s="21">
        <f>SUM(F$3:F176)+I177</f>
        <v>0.17749114964267546</v>
      </c>
      <c r="M177" s="21">
        <f>SUM(G$3:G176)+J177</f>
        <v>1.0661421042366825</v>
      </c>
      <c r="N177" s="19">
        <f t="shared" si="13"/>
        <v>10.804545641258461</v>
      </c>
      <c r="O177" s="19">
        <f t="shared" si="14"/>
        <v>3.1503108201478613E-2</v>
      </c>
      <c r="P177" s="19">
        <f t="shared" si="15"/>
        <v>1.1366589864262213</v>
      </c>
      <c r="Q177" s="19">
        <f t="shared" si="16"/>
        <v>-0.58341817798589324</v>
      </c>
      <c r="R177" s="19">
        <f t="shared" si="17"/>
        <v>-3.5044377434031682</v>
      </c>
      <c r="S177" s="19">
        <f t="shared" si="18"/>
        <v>0.18923078776342991</v>
      </c>
    </row>
    <row r="178" spans="1:19" x14ac:dyDescent="0.25">
      <c r="A178" s="26">
        <f>Wellpath!E178</f>
        <v>5250</v>
      </c>
      <c r="B178" s="22">
        <v>0</v>
      </c>
      <c r="C178" s="22">
        <f>-SIN(Wellpath!$L178) / GField</f>
        <v>-9.8497022560106492E-2</v>
      </c>
      <c r="D178" s="22">
        <f>TAN(Dip) * SIN(Wellpath!$L178) * SIN(Wellpath!$O178) / GField</f>
        <v>0.29757308022457241</v>
      </c>
      <c r="E178" s="20">
        <f>Model!$W$9*((drdp!B178+drdp!K178)*ABZ!$B178+(drdp!E178+drdp!N178)*ABZ!$C178+(drdp!H178+drdp!Q178)*ABZ!$D178)</f>
        <v>-3.4108501560441734E-2</v>
      </c>
      <c r="F178" s="20">
        <f>Model!$W$9*((drdp!C178+drdp!L178)*ABZ!$B178+(drdp!F178+drdp!O178)*ABZ!$C178+(drdp!I178+drdp!R178)*ABZ!$D178)</f>
        <v>5.9722817299339773E-3</v>
      </c>
      <c r="G178" s="20">
        <f>Model!$W$9*((drdp!D178+drdp!M178)*ABZ!$B178+(drdp!G178+drdp!P178)*ABZ!$C178+(drdp!J178+drdp!S178)*ABZ!$D178)</f>
        <v>1.1416898148406065E-2</v>
      </c>
      <c r="H178" s="18">
        <f>Model!$W$9*((drdp!B178)*ABZ!$B178+(drdp!E178)*ABZ!$C178+(drdp!H178)*ABZ!$D178)</f>
        <v>-1.7054250780220867E-2</v>
      </c>
      <c r="I178" s="18">
        <f>Model!$W$9*((drdp!C178)*ABZ!$B178+(drdp!F178)*ABZ!$C178+(drdp!I178)*ABZ!$D178)</f>
        <v>2.9861408649669886E-3</v>
      </c>
      <c r="J178" s="18">
        <f>Model!$W$9*((drdp!D178)*ABZ!$B178+(drdp!G178)*ABZ!$C178+(drdp!J178)*ABZ!$D178)</f>
        <v>5.7084490742030326E-3</v>
      </c>
      <c r="K178" s="21">
        <f>SUM(E$3:E177)+H178</f>
        <v>-3.3206959514601846</v>
      </c>
      <c r="L178" s="21">
        <f>SUM(F$3:F177)+I178</f>
        <v>0.18306766773997557</v>
      </c>
      <c r="M178" s="21">
        <f>SUM(G$3:G177)+J178</f>
        <v>1.0773846051870357</v>
      </c>
      <c r="N178" s="19">
        <f t="shared" si="13"/>
        <v>11.02702160204406</v>
      </c>
      <c r="O178" s="19">
        <f t="shared" si="14"/>
        <v>3.3513770971754092E-2</v>
      </c>
      <c r="P178" s="19">
        <f t="shared" si="15"/>
        <v>1.1607575874940248</v>
      </c>
      <c r="Q178" s="19">
        <f t="shared" si="16"/>
        <v>-0.6079120631073951</v>
      </c>
      <c r="R178" s="19">
        <f t="shared" si="17"/>
        <v>-3.5776666966101187</v>
      </c>
      <c r="S178" s="19">
        <f t="shared" si="18"/>
        <v>0.19723428693054501</v>
      </c>
    </row>
    <row r="179" spans="1:19" x14ac:dyDescent="0.25">
      <c r="A179" s="26">
        <f>Wellpath!E179</f>
        <v>5280</v>
      </c>
      <c r="B179" s="22">
        <v>0</v>
      </c>
      <c r="C179" s="22">
        <f>-SIN(Wellpath!$L179) / GField</f>
        <v>-9.9743296715372284E-2</v>
      </c>
      <c r="D179" s="22">
        <f>TAN(Dip) * SIN(Wellpath!$L179) * SIN(Wellpath!$O179) / GField</f>
        <v>0.30133824621180222</v>
      </c>
      <c r="E179" s="20">
        <f>Model!$W$9*((drdp!B179+drdp!K179)*ABZ!$B179+(drdp!E179+drdp!N179)*ABZ!$C179+(drdp!H179+drdp!Q179)*ABZ!$D179)</f>
        <v>-3.4809257391405266E-2</v>
      </c>
      <c r="F179" s="20">
        <f>Model!$W$9*((drdp!C179+drdp!L179)*ABZ!$B179+(drdp!F179+drdp!O179)*ABZ!$C179+(drdp!I179+drdp!R179)*ABZ!$D179)</f>
        <v>6.7507906768405129E-3</v>
      </c>
      <c r="G179" s="20">
        <f>Model!$W$9*((drdp!D179+drdp!M179)*ABZ!$B179+(drdp!G179+drdp!P179)*ABZ!$C179+(drdp!J179+drdp!S179)*ABZ!$D179)</f>
        <v>1.1707639964570577E-2</v>
      </c>
      <c r="H179" s="18">
        <f>Model!$W$9*((drdp!B179)*ABZ!$B179+(drdp!E179)*ABZ!$C179+(drdp!H179)*ABZ!$D179)</f>
        <v>-1.7404628695702633E-2</v>
      </c>
      <c r="I179" s="18">
        <f>Model!$W$9*((drdp!C179)*ABZ!$B179+(drdp!F179)*ABZ!$C179+(drdp!I179)*ABZ!$D179)</f>
        <v>3.3753953384202564E-3</v>
      </c>
      <c r="J179" s="18">
        <f>Model!$W$9*((drdp!D179)*ABZ!$B179+(drdp!G179)*ABZ!$C179+(drdp!J179)*ABZ!$D179)</f>
        <v>5.8538199822852884E-3</v>
      </c>
      <c r="K179" s="21">
        <f>SUM(E$3:E178)+H179</f>
        <v>-3.3551548309361081</v>
      </c>
      <c r="L179" s="21">
        <f>SUM(F$3:F178)+I179</f>
        <v>0.18942920394336282</v>
      </c>
      <c r="M179" s="21">
        <f>SUM(G$3:G178)+J179</f>
        <v>1.088946874243524</v>
      </c>
      <c r="N179" s="19">
        <f t="shared" si="13"/>
        <v>11.257063939553904</v>
      </c>
      <c r="O179" s="19">
        <f t="shared" si="14"/>
        <v>3.5883423306616147E-2</v>
      </c>
      <c r="P179" s="19">
        <f t="shared" si="15"/>
        <v>1.1858052949247413</v>
      </c>
      <c r="Q179" s="19">
        <f t="shared" si="16"/>
        <v>-0.63556430873095504</v>
      </c>
      <c r="R179" s="19">
        <f t="shared" si="17"/>
        <v>-3.6535853657509341</v>
      </c>
      <c r="S179" s="19">
        <f t="shared" si="18"/>
        <v>0.20627833952456398</v>
      </c>
    </row>
    <row r="180" spans="1:19" x14ac:dyDescent="0.25">
      <c r="A180" s="26">
        <f>Wellpath!E180</f>
        <v>5310</v>
      </c>
      <c r="B180" s="22">
        <v>0</v>
      </c>
      <c r="C180" s="22">
        <f>-SIN(Wellpath!$L180) / GField</f>
        <v>-0.10071618142741282</v>
      </c>
      <c r="D180" s="22">
        <f>TAN(Dip) * SIN(Wellpath!$L180) * SIN(Wellpath!$O180) / GField</f>
        <v>0.3042774650119302</v>
      </c>
      <c r="E180" s="20">
        <f>Model!$W$9*((drdp!B180+drdp!K180)*ABZ!$B180+(drdp!E180+drdp!N180)*ABZ!$C180+(drdp!H180+drdp!Q180)*ABZ!$D180)</f>
        <v>-3.5324252090369816E-2</v>
      </c>
      <c r="F180" s="20">
        <f>Model!$W$9*((drdp!C180+drdp!L180)*ABZ!$B180+(drdp!F180+drdp!O180)*ABZ!$C180+(drdp!I180+drdp!R180)*ABZ!$D180)</f>
        <v>7.5077517984501281E-3</v>
      </c>
      <c r="G180" s="20">
        <f>Model!$W$9*((drdp!D180+drdp!M180)*ABZ!$B180+(drdp!G180+drdp!P180)*ABZ!$C180+(drdp!J180+drdp!S180)*ABZ!$D180)</f>
        <v>1.1937143772614423E-2</v>
      </c>
      <c r="H180" s="18">
        <f>Model!$W$9*((drdp!B180)*ABZ!$B180+(drdp!E180)*ABZ!$C180+(drdp!H180)*ABZ!$D180)</f>
        <v>-1.7662126045184908E-2</v>
      </c>
      <c r="I180" s="18">
        <f>Model!$W$9*((drdp!C180)*ABZ!$B180+(drdp!F180)*ABZ!$C180+(drdp!I180)*ABZ!$D180)</f>
        <v>3.753875899225064E-3</v>
      </c>
      <c r="J180" s="18">
        <f>Model!$W$9*((drdp!D180)*ABZ!$B180+(drdp!G180)*ABZ!$C180+(drdp!J180)*ABZ!$D180)</f>
        <v>5.9685718863072114E-3</v>
      </c>
      <c r="K180" s="21">
        <f>SUM(E$3:E179)+H180</f>
        <v>-3.3902215856769957</v>
      </c>
      <c r="L180" s="21">
        <f>SUM(F$3:F179)+I180</f>
        <v>0.19655847518100814</v>
      </c>
      <c r="M180" s="21">
        <f>SUM(G$3:G179)+J180</f>
        <v>1.1007692661121165</v>
      </c>
      <c r="N180" s="19">
        <f t="shared" si="13"/>
        <v>11.493602399990243</v>
      </c>
      <c r="O180" s="19">
        <f t="shared" si="14"/>
        <v>3.8635234165482993E-2</v>
      </c>
      <c r="P180" s="19">
        <f t="shared" si="15"/>
        <v>1.2116929772170075</v>
      </c>
      <c r="Q180" s="19">
        <f t="shared" si="16"/>
        <v>-0.66637678540640977</v>
      </c>
      <c r="R180" s="19">
        <f t="shared" si="17"/>
        <v>-3.7318517268231224</v>
      </c>
      <c r="S180" s="19">
        <f t="shared" si="18"/>
        <v>0.21636552847311499</v>
      </c>
    </row>
    <row r="181" spans="1:19" x14ac:dyDescent="0.25">
      <c r="A181" s="26">
        <f>Wellpath!E181</f>
        <v>5340</v>
      </c>
      <c r="B181" s="22">
        <v>0</v>
      </c>
      <c r="C181" s="22">
        <f>-SIN(Wellpath!$L181) / GField</f>
        <v>-0.10141301008685671</v>
      </c>
      <c r="D181" s="22">
        <f>TAN(Dip) * SIN(Wellpath!$L181) * SIN(Wellpath!$O181) / GField</f>
        <v>0.30638268043052769</v>
      </c>
      <c r="E181" s="20">
        <f>Model!$W$9*((drdp!B181+drdp!K181)*ABZ!$B181+(drdp!E181+drdp!N181)*ABZ!$C181+(drdp!H181+drdp!Q181)*ABZ!$D181)</f>
        <v>-3.5647843267643933E-2</v>
      </c>
      <c r="F181" s="20">
        <f>Model!$W$9*((drdp!C181+drdp!L181)*ABZ!$B181+(drdp!F181+drdp!O181)*ABZ!$C181+(drdp!I181+drdp!R181)*ABZ!$D181)</f>
        <v>8.2348716703101628E-3</v>
      </c>
      <c r="G181" s="20">
        <f>Model!$W$9*((drdp!D181+drdp!M181)*ABZ!$B181+(drdp!G181+drdp!P181)*ABZ!$C181+(drdp!J181+drdp!S181)*ABZ!$D181)</f>
        <v>1.2102895080789907E-2</v>
      </c>
      <c r="H181" s="18">
        <f>Model!$W$9*((drdp!B181)*ABZ!$B181+(drdp!E181)*ABZ!$C181+(drdp!H181)*ABZ!$D181)</f>
        <v>-1.7823921633821967E-2</v>
      </c>
      <c r="I181" s="18">
        <f>Model!$W$9*((drdp!C181)*ABZ!$B181+(drdp!F181)*ABZ!$C181+(drdp!I181)*ABZ!$D181)</f>
        <v>4.1174358351550814E-3</v>
      </c>
      <c r="J181" s="18">
        <f>Model!$W$9*((drdp!D181)*ABZ!$B181+(drdp!G181)*ABZ!$C181+(drdp!J181)*ABZ!$D181)</f>
        <v>6.0514475403949533E-3</v>
      </c>
      <c r="K181" s="21">
        <f>SUM(E$3:E180)+H181</f>
        <v>-3.4257076333560024</v>
      </c>
      <c r="L181" s="21">
        <f>SUM(F$3:F180)+I181</f>
        <v>0.20442978691538827</v>
      </c>
      <c r="M181" s="21">
        <f>SUM(G$3:G180)+J181</f>
        <v>1.1127892855388186</v>
      </c>
      <c r="N181" s="19">
        <f t="shared" si="13"/>
        <v>11.735472789233583</v>
      </c>
      <c r="O181" s="19">
        <f t="shared" si="14"/>
        <v>4.1791537778271055E-2</v>
      </c>
      <c r="P181" s="19">
        <f t="shared" si="15"/>
        <v>1.2382999940099944</v>
      </c>
      <c r="Q181" s="19">
        <f t="shared" si="16"/>
        <v>-0.7003166815213866</v>
      </c>
      <c r="R181" s="19">
        <f t="shared" si="17"/>
        <v>-3.8120907497871031</v>
      </c>
      <c r="S181" s="19">
        <f t="shared" si="18"/>
        <v>0.22748727652442785</v>
      </c>
    </row>
    <row r="182" spans="1:19" x14ac:dyDescent="0.25">
      <c r="A182" s="26">
        <f>Wellpath!E182</f>
        <v>5370</v>
      </c>
      <c r="B182" s="22">
        <v>0</v>
      </c>
      <c r="C182" s="22">
        <f>-SIN(Wellpath!$L182) / GField</f>
        <v>-0.10183187273478445</v>
      </c>
      <c r="D182" s="22">
        <f>TAN(Dip) * SIN(Wellpath!$L182) * SIN(Wellpath!$O182) / GField</f>
        <v>0.3076481222184641</v>
      </c>
      <c r="E182" s="20">
        <f>Model!$W$9*((drdp!B182+drdp!K182)*ABZ!$B182+(drdp!E182+drdp!N182)*ABZ!$C182+(drdp!H182+drdp!Q182)*ABZ!$D182)</f>
        <v>-3.5776485590573608E-2</v>
      </c>
      <c r="F182" s="20">
        <f>Model!$W$9*((drdp!C182+drdp!L182)*ABZ!$B182+(drdp!F182+drdp!O182)*ABZ!$C182+(drdp!I182+drdp!R182)*ABZ!$D182)</f>
        <v>8.9241838149449054E-3</v>
      </c>
      <c r="G182" s="20">
        <f>Model!$W$9*((drdp!D182+drdp!M182)*ABZ!$B182+(drdp!G182+drdp!P182)*ABZ!$C182+(drdp!J182+drdp!S182)*ABZ!$D182)</f>
        <v>1.2203077883078972E-2</v>
      </c>
      <c r="H182" s="18">
        <f>Model!$W$9*((drdp!B182)*ABZ!$B182+(drdp!E182)*ABZ!$C182+(drdp!H182)*ABZ!$D182)</f>
        <v>-1.7888242795286804E-2</v>
      </c>
      <c r="I182" s="18">
        <f>Model!$W$9*((drdp!C182)*ABZ!$B182+(drdp!F182)*ABZ!$C182+(drdp!I182)*ABZ!$D182)</f>
        <v>4.4620919074724527E-3</v>
      </c>
      <c r="J182" s="18">
        <f>Model!$W$9*((drdp!D182)*ABZ!$B182+(drdp!G182)*ABZ!$C182+(drdp!J182)*ABZ!$D182)</f>
        <v>6.1015389415394862E-3</v>
      </c>
      <c r="K182" s="21">
        <f>SUM(E$3:E181)+H182</f>
        <v>-3.4614197977851111</v>
      </c>
      <c r="L182" s="21">
        <f>SUM(F$3:F181)+I182</f>
        <v>0.21300931465801581</v>
      </c>
      <c r="M182" s="21">
        <f>SUM(G$3:G181)+J182</f>
        <v>1.1249422720207531</v>
      </c>
      <c r="N182" s="19">
        <f t="shared" si="13"/>
        <v>11.981427016498719</v>
      </c>
      <c r="O182" s="19">
        <f t="shared" si="14"/>
        <v>4.5372968131077593E-2</v>
      </c>
      <c r="P182" s="19">
        <f t="shared" si="15"/>
        <v>1.2654951153792142</v>
      </c>
      <c r="Q182" s="19">
        <f t="shared" si="16"/>
        <v>-0.73731465886989422</v>
      </c>
      <c r="R182" s="19">
        <f t="shared" si="17"/>
        <v>-3.8938974517379989</v>
      </c>
      <c r="S182" s="19">
        <f t="shared" si="18"/>
        <v>0.23962318239297181</v>
      </c>
    </row>
    <row r="183" spans="1:19" x14ac:dyDescent="0.25">
      <c r="A183" s="26">
        <f>Wellpath!E183</f>
        <v>5400</v>
      </c>
      <c r="B183" s="22">
        <v>0</v>
      </c>
      <c r="C183" s="22">
        <f>-SIN(Wellpath!$L183) / GField</f>
        <v>-0.10197162129779283</v>
      </c>
      <c r="D183" s="22">
        <f>TAN(Dip) * SIN(Wellpath!$L183) * SIN(Wellpath!$O183) / GField</f>
        <v>0.30807032188775857</v>
      </c>
      <c r="E183" s="20">
        <f>Model!$W$9*((drdp!B183+drdp!K183)*ABZ!$B183+(drdp!E183+drdp!N183)*ABZ!$C183+(drdp!H183+drdp!Q183)*ABZ!$D183)</f>
        <v>-3.5708769626948696E-2</v>
      </c>
      <c r="F183" s="20">
        <f>Model!$W$9*((drdp!C183+drdp!L183)*ABZ!$B183+(drdp!F183+drdp!O183)*ABZ!$C183+(drdp!I183+drdp!R183)*ABZ!$D183)</f>
        <v>9.568135984249904E-3</v>
      </c>
      <c r="G183" s="20">
        <f>Model!$W$9*((drdp!D183+drdp!M183)*ABZ!$B183+(drdp!G183+drdp!P183)*ABZ!$C183+(drdp!J183+drdp!S183)*ABZ!$D183)</f>
        <v>1.223659455573514E-2</v>
      </c>
      <c r="H183" s="18">
        <f>Model!$W$9*((drdp!B183)*ABZ!$B183+(drdp!E183)*ABZ!$C183+(drdp!H183)*ABZ!$D183)</f>
        <v>-1.7854384813474348E-2</v>
      </c>
      <c r="I183" s="18">
        <f>Model!$W$9*((drdp!C183)*ABZ!$B183+(drdp!F183)*ABZ!$C183+(drdp!I183)*ABZ!$D183)</f>
        <v>4.784067992124952E-3</v>
      </c>
      <c r="J183" s="18">
        <f>Model!$W$9*((drdp!D183)*ABZ!$B183+(drdp!G183)*ABZ!$C183+(drdp!J183)*ABZ!$D183)</f>
        <v>6.1182972778675701E-3</v>
      </c>
      <c r="K183" s="21">
        <f>SUM(E$3:E182)+H183</f>
        <v>-3.4971624253938725</v>
      </c>
      <c r="L183" s="21">
        <f>SUM(F$3:F182)+I183</f>
        <v>0.22225547455761319</v>
      </c>
      <c r="M183" s="21">
        <f>SUM(G$3:G182)+J183</f>
        <v>1.1371621082401602</v>
      </c>
      <c r="N183" s="19">
        <f t="shared" si="13"/>
        <v>12.230145029586753</v>
      </c>
      <c r="O183" s="19">
        <f t="shared" si="14"/>
        <v>4.939749597082984E-2</v>
      </c>
      <c r="P183" s="19">
        <f t="shared" si="15"/>
        <v>1.2931376604172058</v>
      </c>
      <c r="Q183" s="19">
        <f t="shared" si="16"/>
        <v>-0.77726349446096865</v>
      </c>
      <c r="R183" s="19">
        <f t="shared" si="17"/>
        <v>-3.976840596519168</v>
      </c>
      <c r="S183" s="19">
        <f t="shared" si="18"/>
        <v>0.25274050401585268</v>
      </c>
    </row>
    <row r="184" spans="1:19" x14ac:dyDescent="0.25">
      <c r="A184" s="26">
        <f>Wellpath!E184</f>
        <v>5430</v>
      </c>
      <c r="B184" s="22">
        <v>0</v>
      </c>
      <c r="C184" s="22">
        <f>-SIN(Wellpath!$L184) / GField</f>
        <v>-0.10197162129779283</v>
      </c>
      <c r="D184" s="22">
        <f>TAN(Dip) * SIN(Wellpath!$L184) * SIN(Wellpath!$O184) / GField</f>
        <v>0.30807032188775857</v>
      </c>
      <c r="E184" s="20">
        <f>Model!$W$9*((drdp!B184+drdp!K184)*ABZ!$B184+(drdp!E184+drdp!N184)*ABZ!$C184+(drdp!H184+drdp!Q184)*ABZ!$D184)</f>
        <v>-3.5708769626948696E-2</v>
      </c>
      <c r="F184" s="20">
        <f>Model!$W$9*((drdp!C184+drdp!L184)*ABZ!$B184+(drdp!F184+drdp!O184)*ABZ!$C184+(drdp!I184+drdp!R184)*ABZ!$D184)</f>
        <v>9.568135984249904E-3</v>
      </c>
      <c r="G184" s="20">
        <f>Model!$W$9*((drdp!D184+drdp!M184)*ABZ!$B184+(drdp!G184+drdp!P184)*ABZ!$C184+(drdp!J184+drdp!S184)*ABZ!$D184)</f>
        <v>1.223659455573514E-2</v>
      </c>
      <c r="H184" s="18">
        <f>Model!$W$9*((drdp!B184)*ABZ!$B184+(drdp!E184)*ABZ!$C184+(drdp!H184)*ABZ!$D184)</f>
        <v>-1.7854384813474348E-2</v>
      </c>
      <c r="I184" s="18">
        <f>Model!$W$9*((drdp!C184)*ABZ!$B184+(drdp!F184)*ABZ!$C184+(drdp!I184)*ABZ!$D184)</f>
        <v>4.784067992124952E-3</v>
      </c>
      <c r="J184" s="18">
        <f>Model!$W$9*((drdp!D184)*ABZ!$B184+(drdp!G184)*ABZ!$C184+(drdp!J184)*ABZ!$D184)</f>
        <v>6.1182972778675701E-3</v>
      </c>
      <c r="K184" s="21">
        <f>SUM(E$3:E183)+H184</f>
        <v>-3.5328711950208214</v>
      </c>
      <c r="L184" s="21">
        <f>SUM(F$3:F183)+I184</f>
        <v>0.2318236105418631</v>
      </c>
      <c r="M184" s="21">
        <f>SUM(G$3:G183)+J184</f>
        <v>1.1493987027958954</v>
      </c>
      <c r="N184" s="19">
        <f t="shared" si="13"/>
        <v>12.481178880607846</v>
      </c>
      <c r="O184" s="19">
        <f t="shared" si="14"/>
        <v>5.3742186404665417E-2</v>
      </c>
      <c r="P184" s="19">
        <f t="shared" si="15"/>
        <v>1.3211173779888872</v>
      </c>
      <c r="Q184" s="19">
        <f t="shared" si="16"/>
        <v>-0.81900295600907336</v>
      </c>
      <c r="R184" s="19">
        <f t="shared" si="17"/>
        <v>-4.0606775687019168</v>
      </c>
      <c r="S184" s="19">
        <f t="shared" si="18"/>
        <v>0.26645775723427828</v>
      </c>
    </row>
    <row r="185" spans="1:19" x14ac:dyDescent="0.25">
      <c r="A185" s="26">
        <f>Wellpath!E185</f>
        <v>5460</v>
      </c>
      <c r="B185" s="22">
        <v>0</v>
      </c>
      <c r="C185" s="22">
        <f>-SIN(Wellpath!$L185) / GField</f>
        <v>-0.10197162129779283</v>
      </c>
      <c r="D185" s="22">
        <f>TAN(Dip) * SIN(Wellpath!$L185) * SIN(Wellpath!$O185) / GField</f>
        <v>0.30807032188775857</v>
      </c>
      <c r="E185" s="20">
        <f>Model!$W$9*((drdp!B185+drdp!K185)*ABZ!$B185+(drdp!E185+drdp!N185)*ABZ!$C185+(drdp!H185+drdp!Q185)*ABZ!$D185)</f>
        <v>-3.5708769626948696E-2</v>
      </c>
      <c r="F185" s="20">
        <f>Model!$W$9*((drdp!C185+drdp!L185)*ABZ!$B185+(drdp!F185+drdp!O185)*ABZ!$C185+(drdp!I185+drdp!R185)*ABZ!$D185)</f>
        <v>9.568135984249904E-3</v>
      </c>
      <c r="G185" s="20">
        <f>Model!$W$9*((drdp!D185+drdp!M185)*ABZ!$B185+(drdp!G185+drdp!P185)*ABZ!$C185+(drdp!J185+drdp!S185)*ABZ!$D185)</f>
        <v>1.223659455573514E-2</v>
      </c>
      <c r="H185" s="18">
        <f>Model!$W$9*((drdp!B185)*ABZ!$B185+(drdp!E185)*ABZ!$C185+(drdp!H185)*ABZ!$D185)</f>
        <v>-1.7854384813474348E-2</v>
      </c>
      <c r="I185" s="18">
        <f>Model!$W$9*((drdp!C185)*ABZ!$B185+(drdp!F185)*ABZ!$C185+(drdp!I185)*ABZ!$D185)</f>
        <v>4.784067992124952E-3</v>
      </c>
      <c r="J185" s="18">
        <f>Model!$W$9*((drdp!D185)*ABZ!$B185+(drdp!G185)*ABZ!$C185+(drdp!J185)*ABZ!$D185)</f>
        <v>6.1182972778675701E-3</v>
      </c>
      <c r="K185" s="21">
        <f>SUM(E$3:E184)+H185</f>
        <v>-3.5685799646477703</v>
      </c>
      <c r="L185" s="21">
        <f>SUM(F$3:F184)+I185</f>
        <v>0.241391746526113</v>
      </c>
      <c r="M185" s="21">
        <f>SUM(G$3:G184)+J185</f>
        <v>1.1616352973516306</v>
      </c>
      <c r="N185" s="19">
        <f t="shared" si="13"/>
        <v>12.734762964085482</v>
      </c>
      <c r="O185" s="19">
        <f t="shared" si="14"/>
        <v>5.8269975290927187E-2</v>
      </c>
      <c r="P185" s="19">
        <f t="shared" si="15"/>
        <v>1.3493965640532113</v>
      </c>
      <c r="Q185" s="19">
        <f t="shared" si="16"/>
        <v>-0.86142575028441992</v>
      </c>
      <c r="R185" s="19">
        <f t="shared" si="17"/>
        <v>-4.1453884483566839</v>
      </c>
      <c r="S185" s="19">
        <f t="shared" si="18"/>
        <v>0.2804091732540907</v>
      </c>
    </row>
    <row r="186" spans="1:19" x14ac:dyDescent="0.25">
      <c r="A186" s="26">
        <f>Wellpath!E186</f>
        <v>5490</v>
      </c>
      <c r="B186" s="22">
        <v>0</v>
      </c>
      <c r="C186" s="22">
        <f>-SIN(Wellpath!$L186) / GField</f>
        <v>-0.10197162129779283</v>
      </c>
      <c r="D186" s="22">
        <f>TAN(Dip) * SIN(Wellpath!$L186) * SIN(Wellpath!$O186) / GField</f>
        <v>0.30807032188775857</v>
      </c>
      <c r="E186" s="20">
        <f>Model!$W$9*((drdp!B186+drdp!K186)*ABZ!$B186+(drdp!E186+drdp!N186)*ABZ!$C186+(drdp!H186+drdp!Q186)*ABZ!$D186)</f>
        <v>-3.5708769626948696E-2</v>
      </c>
      <c r="F186" s="20">
        <f>Model!$W$9*((drdp!C186+drdp!L186)*ABZ!$B186+(drdp!F186+drdp!O186)*ABZ!$C186+(drdp!I186+drdp!R186)*ABZ!$D186)</f>
        <v>9.568135984249904E-3</v>
      </c>
      <c r="G186" s="20">
        <f>Model!$W$9*((drdp!D186+drdp!M186)*ABZ!$B186+(drdp!G186+drdp!P186)*ABZ!$C186+(drdp!J186+drdp!S186)*ABZ!$D186)</f>
        <v>1.223659455573514E-2</v>
      </c>
      <c r="H186" s="18">
        <f>Model!$W$9*((drdp!B186)*ABZ!$B186+(drdp!E186)*ABZ!$C186+(drdp!H186)*ABZ!$D186)</f>
        <v>-1.7854384813474348E-2</v>
      </c>
      <c r="I186" s="18">
        <f>Model!$W$9*((drdp!C186)*ABZ!$B186+(drdp!F186)*ABZ!$C186+(drdp!I186)*ABZ!$D186)</f>
        <v>4.784067992124952E-3</v>
      </c>
      <c r="J186" s="18">
        <f>Model!$W$9*((drdp!D186)*ABZ!$B186+(drdp!G186)*ABZ!$C186+(drdp!J186)*ABZ!$D186)</f>
        <v>6.1182972778675701E-3</v>
      </c>
      <c r="K186" s="21">
        <f>SUM(E$3:E185)+H186</f>
        <v>-3.6042887342747192</v>
      </c>
      <c r="L186" s="21">
        <f>SUM(F$3:F185)+I186</f>
        <v>0.25095988251036294</v>
      </c>
      <c r="M186" s="21">
        <f>SUM(G$3:G185)+J186</f>
        <v>1.1738718919073658</v>
      </c>
      <c r="N186" s="19">
        <f t="shared" si="13"/>
        <v>12.990897280019658</v>
      </c>
      <c r="O186" s="19">
        <f t="shared" si="14"/>
        <v>6.2980862629615178E-2</v>
      </c>
      <c r="P186" s="19">
        <f t="shared" si="15"/>
        <v>1.3779752186101784</v>
      </c>
      <c r="Q186" s="19">
        <f t="shared" si="16"/>
        <v>-0.90453187728700823</v>
      </c>
      <c r="R186" s="19">
        <f t="shared" si="17"/>
        <v>-4.2309732354834697</v>
      </c>
      <c r="S186" s="19">
        <f t="shared" si="18"/>
        <v>0.29459475207529001</v>
      </c>
    </row>
    <row r="187" spans="1:19" x14ac:dyDescent="0.25">
      <c r="A187" s="26">
        <f>Wellpath!E187</f>
        <v>5520</v>
      </c>
      <c r="B187" s="22">
        <v>0</v>
      </c>
      <c r="C187" s="22">
        <f>-SIN(Wellpath!$L187) / GField</f>
        <v>-0.10197162129779283</v>
      </c>
      <c r="D187" s="22">
        <f>TAN(Dip) * SIN(Wellpath!$L187) * SIN(Wellpath!$O187) / GField</f>
        <v>0.30807032188775857</v>
      </c>
      <c r="E187" s="20">
        <f>Model!$W$9*((drdp!B187+drdp!K187)*ABZ!$B187+(drdp!E187+drdp!N187)*ABZ!$C187+(drdp!H187+drdp!Q187)*ABZ!$D187)</f>
        <v>-3.5708769626948696E-2</v>
      </c>
      <c r="F187" s="20">
        <f>Model!$W$9*((drdp!C187+drdp!L187)*ABZ!$B187+(drdp!F187+drdp!O187)*ABZ!$C187+(drdp!I187+drdp!R187)*ABZ!$D187)</f>
        <v>9.568135984249904E-3</v>
      </c>
      <c r="G187" s="20">
        <f>Model!$W$9*((drdp!D187+drdp!M187)*ABZ!$B187+(drdp!G187+drdp!P187)*ABZ!$C187+(drdp!J187+drdp!S187)*ABZ!$D187)</f>
        <v>1.223659455573514E-2</v>
      </c>
      <c r="H187" s="18">
        <f>Model!$W$9*((drdp!B187)*ABZ!$B187+(drdp!E187)*ABZ!$C187+(drdp!H187)*ABZ!$D187)</f>
        <v>-1.7854384813474348E-2</v>
      </c>
      <c r="I187" s="18">
        <f>Model!$W$9*((drdp!C187)*ABZ!$B187+(drdp!F187)*ABZ!$C187+(drdp!I187)*ABZ!$D187)</f>
        <v>4.784067992124952E-3</v>
      </c>
      <c r="J187" s="18">
        <f>Model!$W$9*((drdp!D187)*ABZ!$B187+(drdp!G187)*ABZ!$C187+(drdp!J187)*ABZ!$D187)</f>
        <v>6.1182972778675701E-3</v>
      </c>
      <c r="K187" s="21">
        <f>SUM(E$3:E186)+H187</f>
        <v>-3.6399975039016681</v>
      </c>
      <c r="L187" s="21">
        <f>SUM(F$3:F186)+I187</f>
        <v>0.26052801849461282</v>
      </c>
      <c r="M187" s="21">
        <f>SUM(G$3:G186)+J187</f>
        <v>1.1861084864631011</v>
      </c>
      <c r="N187" s="19">
        <f t="shared" si="13"/>
        <v>13.249581828410374</v>
      </c>
      <c r="O187" s="19">
        <f t="shared" si="14"/>
        <v>6.7874848420729328E-2</v>
      </c>
      <c r="P187" s="19">
        <f t="shared" si="15"/>
        <v>1.4068533416597884</v>
      </c>
      <c r="Q187" s="19">
        <f t="shared" si="16"/>
        <v>-0.94832133701683829</v>
      </c>
      <c r="R187" s="19">
        <f t="shared" si="17"/>
        <v>-4.3174319300822734</v>
      </c>
      <c r="S187" s="19">
        <f t="shared" si="18"/>
        <v>0.30901449369787604</v>
      </c>
    </row>
    <row r="188" spans="1:19" x14ac:dyDescent="0.25">
      <c r="A188" s="26">
        <f>Wellpath!E188</f>
        <v>5550</v>
      </c>
      <c r="B188" s="22">
        <v>0</v>
      </c>
      <c r="C188" s="22">
        <f>-SIN(Wellpath!$L188) / GField</f>
        <v>-0.10197162129779283</v>
      </c>
      <c r="D188" s="22">
        <f>TAN(Dip) * SIN(Wellpath!$L188) * SIN(Wellpath!$O188) / GField</f>
        <v>0.30807032188775857</v>
      </c>
      <c r="E188" s="20">
        <f>Model!$W$9*((drdp!B188+drdp!K188)*ABZ!$B188+(drdp!E188+drdp!N188)*ABZ!$C188+(drdp!H188+drdp!Q188)*ABZ!$D188)</f>
        <v>-3.5708769626948696E-2</v>
      </c>
      <c r="F188" s="20">
        <f>Model!$W$9*((drdp!C188+drdp!L188)*ABZ!$B188+(drdp!F188+drdp!O188)*ABZ!$C188+(drdp!I188+drdp!R188)*ABZ!$D188)</f>
        <v>9.568135984249904E-3</v>
      </c>
      <c r="G188" s="20">
        <f>Model!$W$9*((drdp!D188+drdp!M188)*ABZ!$B188+(drdp!G188+drdp!P188)*ABZ!$C188+(drdp!J188+drdp!S188)*ABZ!$D188)</f>
        <v>1.223659455573514E-2</v>
      </c>
      <c r="H188" s="18">
        <f>Model!$W$9*((drdp!B188)*ABZ!$B188+(drdp!E188)*ABZ!$C188+(drdp!H188)*ABZ!$D188)</f>
        <v>-1.7854384813474348E-2</v>
      </c>
      <c r="I188" s="18">
        <f>Model!$W$9*((drdp!C188)*ABZ!$B188+(drdp!F188)*ABZ!$C188+(drdp!I188)*ABZ!$D188)</f>
        <v>4.784067992124952E-3</v>
      </c>
      <c r="J188" s="18">
        <f>Model!$W$9*((drdp!D188)*ABZ!$B188+(drdp!G188)*ABZ!$C188+(drdp!J188)*ABZ!$D188)</f>
        <v>6.1182972778675701E-3</v>
      </c>
      <c r="K188" s="21">
        <f>SUM(E$3:E187)+H188</f>
        <v>-3.675706273528617</v>
      </c>
      <c r="L188" s="21">
        <f>SUM(F$3:F187)+I188</f>
        <v>0.2700961544788627</v>
      </c>
      <c r="M188" s="21">
        <f>SUM(G$3:G187)+J188</f>
        <v>1.1983450810188363</v>
      </c>
      <c r="N188" s="19">
        <f t="shared" si="13"/>
        <v>13.510816609257633</v>
      </c>
      <c r="O188" s="19">
        <f t="shared" si="14"/>
        <v>7.2951932664269664E-2</v>
      </c>
      <c r="P188" s="19">
        <f t="shared" si="15"/>
        <v>1.4360309332020413</v>
      </c>
      <c r="Q188" s="19">
        <f t="shared" si="16"/>
        <v>-0.9927941294739101</v>
      </c>
      <c r="R188" s="19">
        <f t="shared" si="17"/>
        <v>-4.404764532153095</v>
      </c>
      <c r="S188" s="19">
        <f t="shared" si="18"/>
        <v>0.32366839812184883</v>
      </c>
    </row>
    <row r="189" spans="1:19" x14ac:dyDescent="0.25">
      <c r="A189" s="26">
        <f>Wellpath!E189</f>
        <v>5580</v>
      </c>
      <c r="B189" s="22">
        <v>0</v>
      </c>
      <c r="C189" s="22">
        <f>-SIN(Wellpath!$L189) / GField</f>
        <v>-0.10197162129779283</v>
      </c>
      <c r="D189" s="22">
        <f>TAN(Dip) * SIN(Wellpath!$L189) * SIN(Wellpath!$O189) / GField</f>
        <v>0.30807032188775857</v>
      </c>
      <c r="E189" s="20">
        <f>Model!$W$9*((drdp!B189+drdp!K189)*ABZ!$B189+(drdp!E189+drdp!N189)*ABZ!$C189+(drdp!H189+drdp!Q189)*ABZ!$D189)</f>
        <v>-3.5708769626948696E-2</v>
      </c>
      <c r="F189" s="20">
        <f>Model!$W$9*((drdp!C189+drdp!L189)*ABZ!$B189+(drdp!F189+drdp!O189)*ABZ!$C189+(drdp!I189+drdp!R189)*ABZ!$D189)</f>
        <v>9.568135984249904E-3</v>
      </c>
      <c r="G189" s="20">
        <f>Model!$W$9*((drdp!D189+drdp!M189)*ABZ!$B189+(drdp!G189+drdp!P189)*ABZ!$C189+(drdp!J189+drdp!S189)*ABZ!$D189)</f>
        <v>1.223659455573514E-2</v>
      </c>
      <c r="H189" s="18">
        <f>Model!$W$9*((drdp!B189)*ABZ!$B189+(drdp!E189)*ABZ!$C189+(drdp!H189)*ABZ!$D189)</f>
        <v>-1.7854384813474348E-2</v>
      </c>
      <c r="I189" s="18">
        <f>Model!$W$9*((drdp!C189)*ABZ!$B189+(drdp!F189)*ABZ!$C189+(drdp!I189)*ABZ!$D189)</f>
        <v>4.784067992124952E-3</v>
      </c>
      <c r="J189" s="18">
        <f>Model!$W$9*((drdp!D189)*ABZ!$B189+(drdp!G189)*ABZ!$C189+(drdp!J189)*ABZ!$D189)</f>
        <v>6.1182972778675701E-3</v>
      </c>
      <c r="K189" s="21">
        <f>SUM(E$3:E188)+H189</f>
        <v>-3.7114150431555659</v>
      </c>
      <c r="L189" s="21">
        <f>SUM(F$3:F188)+I189</f>
        <v>0.27966429046311259</v>
      </c>
      <c r="M189" s="21">
        <f>SUM(G$3:G188)+J189</f>
        <v>1.2105816755745715</v>
      </c>
      <c r="N189" s="19">
        <f t="shared" si="13"/>
        <v>13.774601622561431</v>
      </c>
      <c r="O189" s="19">
        <f t="shared" si="14"/>
        <v>7.8212115360236201E-2</v>
      </c>
      <c r="P189" s="19">
        <f t="shared" si="15"/>
        <v>1.465507993236937</v>
      </c>
      <c r="Q189" s="19">
        <f t="shared" si="16"/>
        <v>-1.0379502546582238</v>
      </c>
      <c r="R189" s="19">
        <f t="shared" si="17"/>
        <v>-4.4929710416959354</v>
      </c>
      <c r="S189" s="19">
        <f t="shared" si="18"/>
        <v>0.33855646534720851</v>
      </c>
    </row>
    <row r="190" spans="1:19" x14ac:dyDescent="0.25">
      <c r="A190" s="26">
        <f>Wellpath!E190</f>
        <v>5610</v>
      </c>
      <c r="B190" s="22">
        <v>0</v>
      </c>
      <c r="C190" s="22">
        <f>-SIN(Wellpath!$L190) / GField</f>
        <v>-0.10197162129779283</v>
      </c>
      <c r="D190" s="22">
        <f>TAN(Dip) * SIN(Wellpath!$L190) * SIN(Wellpath!$O190) / GField</f>
        <v>0.30807032188775857</v>
      </c>
      <c r="E190" s="20">
        <f>Model!$W$9*((drdp!B190+drdp!K190)*ABZ!$B190+(drdp!E190+drdp!N190)*ABZ!$C190+(drdp!H190+drdp!Q190)*ABZ!$D190)</f>
        <v>-3.5708769626948696E-2</v>
      </c>
      <c r="F190" s="20">
        <f>Model!$W$9*((drdp!C190+drdp!L190)*ABZ!$B190+(drdp!F190+drdp!O190)*ABZ!$C190+(drdp!I190+drdp!R190)*ABZ!$D190)</f>
        <v>9.568135984249904E-3</v>
      </c>
      <c r="G190" s="20">
        <f>Model!$W$9*((drdp!D190+drdp!M190)*ABZ!$B190+(drdp!G190+drdp!P190)*ABZ!$C190+(drdp!J190+drdp!S190)*ABZ!$D190)</f>
        <v>1.223659455573514E-2</v>
      </c>
      <c r="H190" s="18">
        <f>Model!$W$9*((drdp!B190)*ABZ!$B190+(drdp!E190)*ABZ!$C190+(drdp!H190)*ABZ!$D190)</f>
        <v>-1.7854384813474348E-2</v>
      </c>
      <c r="I190" s="18">
        <f>Model!$W$9*((drdp!C190)*ABZ!$B190+(drdp!F190)*ABZ!$C190+(drdp!I190)*ABZ!$D190)</f>
        <v>4.784067992124952E-3</v>
      </c>
      <c r="J190" s="18">
        <f>Model!$W$9*((drdp!D190)*ABZ!$B190+(drdp!G190)*ABZ!$C190+(drdp!J190)*ABZ!$D190)</f>
        <v>6.1182972778675701E-3</v>
      </c>
      <c r="K190" s="21">
        <f>SUM(E$3:E189)+H190</f>
        <v>-3.7471238127825148</v>
      </c>
      <c r="L190" s="21">
        <f>SUM(F$3:F189)+I190</f>
        <v>0.28923242644736247</v>
      </c>
      <c r="M190" s="21">
        <f>SUM(G$3:G189)+J190</f>
        <v>1.2228182701303068</v>
      </c>
      <c r="N190" s="19">
        <f t="shared" si="13"/>
        <v>14.040936868321772</v>
      </c>
      <c r="O190" s="19">
        <f t="shared" si="14"/>
        <v>8.3655396508628938E-2</v>
      </c>
      <c r="P190" s="19">
        <f t="shared" si="15"/>
        <v>1.4952845217644759</v>
      </c>
      <c r="Q190" s="19">
        <f t="shared" si="16"/>
        <v>-1.0837897125697791</v>
      </c>
      <c r="R190" s="19">
        <f t="shared" si="17"/>
        <v>-4.5820514587107946</v>
      </c>
      <c r="S190" s="19">
        <f t="shared" si="18"/>
        <v>0.35367869537395497</v>
      </c>
    </row>
    <row r="191" spans="1:19" x14ac:dyDescent="0.25">
      <c r="A191" s="26">
        <f>Wellpath!E191</f>
        <v>5640</v>
      </c>
      <c r="B191" s="22">
        <v>0</v>
      </c>
      <c r="C191" s="22">
        <f>-SIN(Wellpath!$L191) / GField</f>
        <v>-0.10197162129779283</v>
      </c>
      <c r="D191" s="22">
        <f>TAN(Dip) * SIN(Wellpath!$L191) * SIN(Wellpath!$O191) / GField</f>
        <v>0.30807032188775857</v>
      </c>
      <c r="E191" s="20">
        <f>Model!$W$9*((drdp!B191+drdp!K191)*ABZ!$B191+(drdp!E191+drdp!N191)*ABZ!$C191+(drdp!H191+drdp!Q191)*ABZ!$D191)</f>
        <v>-3.5708769626948696E-2</v>
      </c>
      <c r="F191" s="20">
        <f>Model!$W$9*((drdp!C191+drdp!L191)*ABZ!$B191+(drdp!F191+drdp!O191)*ABZ!$C191+(drdp!I191+drdp!R191)*ABZ!$D191)</f>
        <v>9.568135984249904E-3</v>
      </c>
      <c r="G191" s="20">
        <f>Model!$W$9*((drdp!D191+drdp!M191)*ABZ!$B191+(drdp!G191+drdp!P191)*ABZ!$C191+(drdp!J191+drdp!S191)*ABZ!$D191)</f>
        <v>1.223659455573514E-2</v>
      </c>
      <c r="H191" s="18">
        <f>Model!$W$9*((drdp!B191)*ABZ!$B191+(drdp!E191)*ABZ!$C191+(drdp!H191)*ABZ!$D191)</f>
        <v>-1.7854384813474348E-2</v>
      </c>
      <c r="I191" s="18">
        <f>Model!$W$9*((drdp!C191)*ABZ!$B191+(drdp!F191)*ABZ!$C191+(drdp!I191)*ABZ!$D191)</f>
        <v>4.784067992124952E-3</v>
      </c>
      <c r="J191" s="18">
        <f>Model!$W$9*((drdp!D191)*ABZ!$B191+(drdp!G191)*ABZ!$C191+(drdp!J191)*ABZ!$D191)</f>
        <v>6.1182972778675701E-3</v>
      </c>
      <c r="K191" s="21">
        <f>SUM(E$3:E190)+H191</f>
        <v>-3.7828325824094637</v>
      </c>
      <c r="L191" s="21">
        <f>SUM(F$3:F190)+I191</f>
        <v>0.29880056243161235</v>
      </c>
      <c r="M191" s="21">
        <f>SUM(G$3:G190)+J191</f>
        <v>1.235054864686042</v>
      </c>
      <c r="N191" s="19">
        <f t="shared" si="13"/>
        <v>14.309822346538652</v>
      </c>
      <c r="O191" s="19">
        <f t="shared" si="14"/>
        <v>8.9281776109447875E-2</v>
      </c>
      <c r="P191" s="19">
        <f t="shared" si="15"/>
        <v>1.5253605187846575</v>
      </c>
      <c r="Q191" s="19">
        <f t="shared" si="16"/>
        <v>-1.1303125032085763</v>
      </c>
      <c r="R191" s="19">
        <f t="shared" si="17"/>
        <v>-4.6720057831976707</v>
      </c>
      <c r="S191" s="19">
        <f t="shared" si="18"/>
        <v>0.36903508820208825</v>
      </c>
    </row>
    <row r="192" spans="1:19" x14ac:dyDescent="0.25">
      <c r="A192" s="26">
        <f>Wellpath!E192</f>
        <v>5670</v>
      </c>
      <c r="B192" s="22">
        <v>0</v>
      </c>
      <c r="C192" s="22">
        <f>-SIN(Wellpath!$L192) / GField</f>
        <v>-0.10197162129779283</v>
      </c>
      <c r="D192" s="22">
        <f>TAN(Dip) * SIN(Wellpath!$L192) * SIN(Wellpath!$O192) / GField</f>
        <v>0.30807032188775857</v>
      </c>
      <c r="E192" s="20">
        <f>Model!$W$9*((drdp!B192+drdp!K192)*ABZ!$B192+(drdp!E192+drdp!N192)*ABZ!$C192+(drdp!H192+drdp!Q192)*ABZ!$D192)</f>
        <v>-3.5708769626948696E-2</v>
      </c>
      <c r="F192" s="20">
        <f>Model!$W$9*((drdp!C192+drdp!L192)*ABZ!$B192+(drdp!F192+drdp!O192)*ABZ!$C192+(drdp!I192+drdp!R192)*ABZ!$D192)</f>
        <v>9.568135984249904E-3</v>
      </c>
      <c r="G192" s="20">
        <f>Model!$W$9*((drdp!D192+drdp!M192)*ABZ!$B192+(drdp!G192+drdp!P192)*ABZ!$C192+(drdp!J192+drdp!S192)*ABZ!$D192)</f>
        <v>1.223659455573514E-2</v>
      </c>
      <c r="H192" s="18">
        <f>Model!$W$9*((drdp!B192)*ABZ!$B192+(drdp!E192)*ABZ!$C192+(drdp!H192)*ABZ!$D192)</f>
        <v>-1.7854384813474348E-2</v>
      </c>
      <c r="I192" s="18">
        <f>Model!$W$9*((drdp!C192)*ABZ!$B192+(drdp!F192)*ABZ!$C192+(drdp!I192)*ABZ!$D192)</f>
        <v>4.784067992124952E-3</v>
      </c>
      <c r="J192" s="18">
        <f>Model!$W$9*((drdp!D192)*ABZ!$B192+(drdp!G192)*ABZ!$C192+(drdp!J192)*ABZ!$D192)</f>
        <v>6.1182972778675701E-3</v>
      </c>
      <c r="K192" s="21">
        <f>SUM(E$3:E191)+H192</f>
        <v>-3.8185413520364127</v>
      </c>
      <c r="L192" s="21">
        <f>SUM(F$3:F191)+I192</f>
        <v>0.30836869841586223</v>
      </c>
      <c r="M192" s="21">
        <f>SUM(G$3:G191)+J192</f>
        <v>1.2472914592417772</v>
      </c>
      <c r="N192" s="19">
        <f t="shared" si="13"/>
        <v>14.581258057212075</v>
      </c>
      <c r="O192" s="19">
        <f t="shared" si="14"/>
        <v>9.5091254162692998E-2</v>
      </c>
      <c r="P192" s="19">
        <f t="shared" si="15"/>
        <v>1.5557359842974821</v>
      </c>
      <c r="Q192" s="19">
        <f t="shared" si="16"/>
        <v>-1.1775186265746154</v>
      </c>
      <c r="R192" s="19">
        <f t="shared" si="17"/>
        <v>-4.7628340151565656</v>
      </c>
      <c r="S192" s="19">
        <f t="shared" si="18"/>
        <v>0.3846256438316083</v>
      </c>
    </row>
    <row r="193" spans="1:19" x14ac:dyDescent="0.25">
      <c r="A193" s="26">
        <f>Wellpath!E193</f>
        <v>5700</v>
      </c>
      <c r="B193" s="22">
        <v>0</v>
      </c>
      <c r="C193" s="22">
        <f>-SIN(Wellpath!$L193) / GField</f>
        <v>-0.10197162129779283</v>
      </c>
      <c r="D193" s="22">
        <f>TAN(Dip) * SIN(Wellpath!$L193) * SIN(Wellpath!$O193) / GField</f>
        <v>0.30807032188775857</v>
      </c>
      <c r="E193" s="20">
        <f>Model!$W$9*((drdp!B193+drdp!K193)*ABZ!$B193+(drdp!E193+drdp!N193)*ABZ!$C193+(drdp!H193+drdp!Q193)*ABZ!$D193)</f>
        <v>-3.5708769626948696E-2</v>
      </c>
      <c r="F193" s="20">
        <f>Model!$W$9*((drdp!C193+drdp!L193)*ABZ!$B193+(drdp!F193+drdp!O193)*ABZ!$C193+(drdp!I193+drdp!R193)*ABZ!$D193)</f>
        <v>9.568135984249904E-3</v>
      </c>
      <c r="G193" s="20">
        <f>Model!$W$9*((drdp!D193+drdp!M193)*ABZ!$B193+(drdp!G193+drdp!P193)*ABZ!$C193+(drdp!J193+drdp!S193)*ABZ!$D193)</f>
        <v>1.223659455573514E-2</v>
      </c>
      <c r="H193" s="18">
        <f>Model!$W$9*((drdp!B193)*ABZ!$B193+(drdp!E193)*ABZ!$C193+(drdp!H193)*ABZ!$D193)</f>
        <v>-1.7854384813474348E-2</v>
      </c>
      <c r="I193" s="18">
        <f>Model!$W$9*((drdp!C193)*ABZ!$B193+(drdp!F193)*ABZ!$C193+(drdp!I193)*ABZ!$D193)</f>
        <v>4.784067992124952E-3</v>
      </c>
      <c r="J193" s="18">
        <f>Model!$W$9*((drdp!D193)*ABZ!$B193+(drdp!G193)*ABZ!$C193+(drdp!J193)*ABZ!$D193)</f>
        <v>6.1182972778675701E-3</v>
      </c>
      <c r="K193" s="21">
        <f>SUM(E$3:E192)+H193</f>
        <v>-3.8542501216633616</v>
      </c>
      <c r="L193" s="21">
        <f>SUM(F$3:F192)+I193</f>
        <v>0.31793683440011211</v>
      </c>
      <c r="M193" s="21">
        <f>SUM(G$3:G192)+J193</f>
        <v>1.2595280537975124</v>
      </c>
      <c r="N193" s="19">
        <f t="shared" si="13"/>
        <v>14.855244000342037</v>
      </c>
      <c r="O193" s="19">
        <f t="shared" si="14"/>
        <v>0.10108383066836431</v>
      </c>
      <c r="P193" s="19">
        <f t="shared" si="15"/>
        <v>1.5864109183029493</v>
      </c>
      <c r="Q193" s="19">
        <f t="shared" si="16"/>
        <v>-1.2254080826678961</v>
      </c>
      <c r="R193" s="19">
        <f t="shared" si="17"/>
        <v>-4.8545361545874792</v>
      </c>
      <c r="S193" s="19">
        <f t="shared" si="18"/>
        <v>0.40045036226251518</v>
      </c>
    </row>
    <row r="194" spans="1:19" x14ac:dyDescent="0.25">
      <c r="A194" s="26">
        <f>Wellpath!E194</f>
        <v>5730</v>
      </c>
      <c r="B194" s="22">
        <v>0</v>
      </c>
      <c r="C194" s="22">
        <f>-SIN(Wellpath!$L194) / GField</f>
        <v>-0.10197162129779283</v>
      </c>
      <c r="D194" s="22">
        <f>TAN(Dip) * SIN(Wellpath!$L194) * SIN(Wellpath!$O194) / GField</f>
        <v>0.30807032188775857</v>
      </c>
      <c r="E194" s="20">
        <f>Model!$W$9*((drdp!B194+drdp!K194)*ABZ!$B194+(drdp!E194+drdp!N194)*ABZ!$C194+(drdp!H194+drdp!Q194)*ABZ!$D194)</f>
        <v>-3.5708769626948696E-2</v>
      </c>
      <c r="F194" s="20">
        <f>Model!$W$9*((drdp!C194+drdp!L194)*ABZ!$B194+(drdp!F194+drdp!O194)*ABZ!$C194+(drdp!I194+drdp!R194)*ABZ!$D194)</f>
        <v>9.568135984249904E-3</v>
      </c>
      <c r="G194" s="20">
        <f>Model!$W$9*((drdp!D194+drdp!M194)*ABZ!$B194+(drdp!G194+drdp!P194)*ABZ!$C194+(drdp!J194+drdp!S194)*ABZ!$D194)</f>
        <v>1.223659455573514E-2</v>
      </c>
      <c r="H194" s="18">
        <f>Model!$W$9*((drdp!B194)*ABZ!$B194+(drdp!E194)*ABZ!$C194+(drdp!H194)*ABZ!$D194)</f>
        <v>-1.7854384813474348E-2</v>
      </c>
      <c r="I194" s="18">
        <f>Model!$W$9*((drdp!C194)*ABZ!$B194+(drdp!F194)*ABZ!$C194+(drdp!I194)*ABZ!$D194)</f>
        <v>4.784067992124952E-3</v>
      </c>
      <c r="J194" s="18">
        <f>Model!$W$9*((drdp!D194)*ABZ!$B194+(drdp!G194)*ABZ!$C194+(drdp!J194)*ABZ!$D194)</f>
        <v>6.1182972778675701E-3</v>
      </c>
      <c r="K194" s="21">
        <f>SUM(E$3:E193)+H194</f>
        <v>-3.8899588912903105</v>
      </c>
      <c r="L194" s="21">
        <f>SUM(F$3:F193)+I194</f>
        <v>0.32750497038436199</v>
      </c>
      <c r="M194" s="21">
        <f>SUM(G$3:G193)+J194</f>
        <v>1.2717646483532477</v>
      </c>
      <c r="N194" s="19">
        <f t="shared" si="13"/>
        <v>15.131780175928542</v>
      </c>
      <c r="O194" s="19">
        <f t="shared" si="14"/>
        <v>0.10725950562646183</v>
      </c>
      <c r="P194" s="19">
        <f t="shared" si="15"/>
        <v>1.6173853208010596</v>
      </c>
      <c r="Q194" s="19">
        <f t="shared" si="16"/>
        <v>-1.2739808714884187</v>
      </c>
      <c r="R194" s="19">
        <f t="shared" si="17"/>
        <v>-4.9471122014904108</v>
      </c>
      <c r="S194" s="19">
        <f t="shared" si="18"/>
        <v>0.41650924349480889</v>
      </c>
    </row>
    <row r="195" spans="1:19" x14ac:dyDescent="0.25">
      <c r="A195" s="26">
        <f>Wellpath!E195</f>
        <v>5760</v>
      </c>
      <c r="B195" s="22">
        <v>0</v>
      </c>
      <c r="C195" s="22">
        <f>-SIN(Wellpath!$L195) / GField</f>
        <v>-0.10197162129779283</v>
      </c>
      <c r="D195" s="22">
        <f>TAN(Dip) * SIN(Wellpath!$L195) * SIN(Wellpath!$O195) / GField</f>
        <v>0.30807032188775857</v>
      </c>
      <c r="E195" s="20">
        <f>Model!$W$9*((drdp!B195+drdp!K195)*ABZ!$B195+(drdp!E195+drdp!N195)*ABZ!$C195+(drdp!H195+drdp!Q195)*ABZ!$D195)</f>
        <v>-3.5708769626948696E-2</v>
      </c>
      <c r="F195" s="20">
        <f>Model!$W$9*((drdp!C195+drdp!L195)*ABZ!$B195+(drdp!F195+drdp!O195)*ABZ!$C195+(drdp!I195+drdp!R195)*ABZ!$D195)</f>
        <v>9.568135984249904E-3</v>
      </c>
      <c r="G195" s="20">
        <f>Model!$W$9*((drdp!D195+drdp!M195)*ABZ!$B195+(drdp!G195+drdp!P195)*ABZ!$C195+(drdp!J195+drdp!S195)*ABZ!$D195)</f>
        <v>1.223659455573514E-2</v>
      </c>
      <c r="H195" s="18">
        <f>Model!$W$9*((drdp!B195)*ABZ!$B195+(drdp!E195)*ABZ!$C195+(drdp!H195)*ABZ!$D195)</f>
        <v>-1.7854384813474348E-2</v>
      </c>
      <c r="I195" s="18">
        <f>Model!$W$9*((drdp!C195)*ABZ!$B195+(drdp!F195)*ABZ!$C195+(drdp!I195)*ABZ!$D195)</f>
        <v>4.784067992124952E-3</v>
      </c>
      <c r="J195" s="18">
        <f>Model!$W$9*((drdp!D195)*ABZ!$B195+(drdp!G195)*ABZ!$C195+(drdp!J195)*ABZ!$D195)</f>
        <v>6.1182972778675701E-3</v>
      </c>
      <c r="K195" s="21">
        <f>SUM(E$3:E194)+H195</f>
        <v>-3.9256676609172594</v>
      </c>
      <c r="L195" s="21">
        <f>SUM(F$3:F194)+I195</f>
        <v>0.33707310636861187</v>
      </c>
      <c r="M195" s="21">
        <f>SUM(G$3:G194)+J195</f>
        <v>1.2840012429089829</v>
      </c>
      <c r="N195" s="19">
        <f t="shared" si="13"/>
        <v>15.410866583971586</v>
      </c>
      <c r="O195" s="19">
        <f t="shared" si="14"/>
        <v>0.11361827903698553</v>
      </c>
      <c r="P195" s="19">
        <f t="shared" si="15"/>
        <v>1.6486591917918128</v>
      </c>
      <c r="Q195" s="19">
        <f t="shared" si="16"/>
        <v>-1.3232369930361831</v>
      </c>
      <c r="R195" s="19">
        <f t="shared" si="17"/>
        <v>-5.0405621558653602</v>
      </c>
      <c r="S195" s="19">
        <f t="shared" si="18"/>
        <v>0.43280228752848943</v>
      </c>
    </row>
    <row r="196" spans="1:19" x14ac:dyDescent="0.25">
      <c r="A196" s="26">
        <f>Wellpath!E196</f>
        <v>5790</v>
      </c>
      <c r="B196" s="22">
        <v>0</v>
      </c>
      <c r="C196" s="22">
        <f>-SIN(Wellpath!$L196) / GField</f>
        <v>-0.10197162129779283</v>
      </c>
      <c r="D196" s="22">
        <f>TAN(Dip) * SIN(Wellpath!$L196) * SIN(Wellpath!$O196) / GField</f>
        <v>0.30807032188775857</v>
      </c>
      <c r="E196" s="20">
        <f>Model!$W$9*((drdp!B196+drdp!K196)*ABZ!$B196+(drdp!E196+drdp!N196)*ABZ!$C196+(drdp!H196+drdp!Q196)*ABZ!$D196)</f>
        <v>-3.5708769626948696E-2</v>
      </c>
      <c r="F196" s="20">
        <f>Model!$W$9*((drdp!C196+drdp!L196)*ABZ!$B196+(drdp!F196+drdp!O196)*ABZ!$C196+(drdp!I196+drdp!R196)*ABZ!$D196)</f>
        <v>9.568135984249904E-3</v>
      </c>
      <c r="G196" s="20">
        <f>Model!$W$9*((drdp!D196+drdp!M196)*ABZ!$B196+(drdp!G196+drdp!P196)*ABZ!$C196+(drdp!J196+drdp!S196)*ABZ!$D196)</f>
        <v>1.223659455573514E-2</v>
      </c>
      <c r="H196" s="18">
        <f>Model!$W$9*((drdp!B196)*ABZ!$B196+(drdp!E196)*ABZ!$C196+(drdp!H196)*ABZ!$D196)</f>
        <v>-1.7854384813474348E-2</v>
      </c>
      <c r="I196" s="18">
        <f>Model!$W$9*((drdp!C196)*ABZ!$B196+(drdp!F196)*ABZ!$C196+(drdp!I196)*ABZ!$D196)</f>
        <v>4.784067992124952E-3</v>
      </c>
      <c r="J196" s="18">
        <f>Model!$W$9*((drdp!D196)*ABZ!$B196+(drdp!G196)*ABZ!$C196+(drdp!J196)*ABZ!$D196)</f>
        <v>6.1182972778675701E-3</v>
      </c>
      <c r="K196" s="21">
        <f>SUM(E$3:E195)+H196</f>
        <v>-3.9613764305442083</v>
      </c>
      <c r="L196" s="21">
        <f>SUM(F$3:F195)+I196</f>
        <v>0.34664124235286176</v>
      </c>
      <c r="M196" s="21">
        <f>SUM(G$3:G195)+J196</f>
        <v>1.2962378374647181</v>
      </c>
      <c r="N196" s="19">
        <f t="shared" si="13"/>
        <v>15.692503224471173</v>
      </c>
      <c r="O196" s="19">
        <f t="shared" si="14"/>
        <v>0.12016015089993544</v>
      </c>
      <c r="P196" s="19">
        <f t="shared" si="15"/>
        <v>1.6802325312752089</v>
      </c>
      <c r="Q196" s="19">
        <f t="shared" si="16"/>
        <v>-1.3731764473111894</v>
      </c>
      <c r="R196" s="19">
        <f t="shared" si="17"/>
        <v>-5.1348860177123283</v>
      </c>
      <c r="S196" s="19">
        <f t="shared" si="18"/>
        <v>0.44932949436355679</v>
      </c>
    </row>
    <row r="197" spans="1:19" x14ac:dyDescent="0.25">
      <c r="A197" s="26">
        <f>Wellpath!E197</f>
        <v>5820</v>
      </c>
      <c r="B197" s="22">
        <v>0</v>
      </c>
      <c r="C197" s="22">
        <f>-SIN(Wellpath!$L197) / GField</f>
        <v>-0.10197162129779283</v>
      </c>
      <c r="D197" s="22">
        <f>TAN(Dip) * SIN(Wellpath!$L197) * SIN(Wellpath!$O197) / GField</f>
        <v>0.30807032188775857</v>
      </c>
      <c r="E197" s="20">
        <f>Model!$W$9*((drdp!B197+drdp!K197)*ABZ!$B197+(drdp!E197+drdp!N197)*ABZ!$C197+(drdp!H197+drdp!Q197)*ABZ!$D197)</f>
        <v>-3.5708769626948696E-2</v>
      </c>
      <c r="F197" s="20">
        <f>Model!$W$9*((drdp!C197+drdp!L197)*ABZ!$B197+(drdp!F197+drdp!O197)*ABZ!$C197+(drdp!I197+drdp!R197)*ABZ!$D197)</f>
        <v>9.568135984249904E-3</v>
      </c>
      <c r="G197" s="20">
        <f>Model!$W$9*((drdp!D197+drdp!M197)*ABZ!$B197+(drdp!G197+drdp!P197)*ABZ!$C197+(drdp!J197+drdp!S197)*ABZ!$D197)</f>
        <v>1.223659455573514E-2</v>
      </c>
      <c r="H197" s="18">
        <f>Model!$W$9*((drdp!B197)*ABZ!$B197+(drdp!E197)*ABZ!$C197+(drdp!H197)*ABZ!$D197)</f>
        <v>-1.7854384813474348E-2</v>
      </c>
      <c r="I197" s="18">
        <f>Model!$W$9*((drdp!C197)*ABZ!$B197+(drdp!F197)*ABZ!$C197+(drdp!I197)*ABZ!$D197)</f>
        <v>4.784067992124952E-3</v>
      </c>
      <c r="J197" s="18">
        <f>Model!$W$9*((drdp!D197)*ABZ!$B197+(drdp!G197)*ABZ!$C197+(drdp!J197)*ABZ!$D197)</f>
        <v>6.1182972778675701E-3</v>
      </c>
      <c r="K197" s="21">
        <f>SUM(E$3:E196)+H197</f>
        <v>-3.9970852001711572</v>
      </c>
      <c r="L197" s="21">
        <f>SUM(F$3:F196)+I197</f>
        <v>0.35620937833711164</v>
      </c>
      <c r="M197" s="21">
        <f>SUM(G$3:G196)+J197</f>
        <v>1.3084744320204533</v>
      </c>
      <c r="N197" s="19">
        <f t="shared" si="13"/>
        <v>15.9766900974273</v>
      </c>
      <c r="O197" s="19">
        <f t="shared" si="14"/>
        <v>0.12688512121531154</v>
      </c>
      <c r="P197" s="19">
        <f t="shared" si="15"/>
        <v>1.712105339251248</v>
      </c>
      <c r="Q197" s="19">
        <f t="shared" si="16"/>
        <v>-1.4237992343134374</v>
      </c>
      <c r="R197" s="19">
        <f t="shared" si="17"/>
        <v>-5.2300837870313153</v>
      </c>
      <c r="S197" s="19">
        <f t="shared" si="18"/>
        <v>0.46609086400001093</v>
      </c>
    </row>
    <row r="198" spans="1:19" x14ac:dyDescent="0.25">
      <c r="A198" s="26">
        <f>Wellpath!E198</f>
        <v>5850</v>
      </c>
      <c r="B198" s="22">
        <v>0</v>
      </c>
      <c r="C198" s="22">
        <f>-SIN(Wellpath!$L198) / GField</f>
        <v>-0.10197162129779283</v>
      </c>
      <c r="D198" s="22">
        <f>TAN(Dip) * SIN(Wellpath!$L198) * SIN(Wellpath!$O198) / GField</f>
        <v>0.30807032188775857</v>
      </c>
      <c r="E198" s="20">
        <f>Model!$W$9*((drdp!B198+drdp!K198)*ABZ!$B198+(drdp!E198+drdp!N198)*ABZ!$C198+(drdp!H198+drdp!Q198)*ABZ!$D198)</f>
        <v>-3.5708769626948696E-2</v>
      </c>
      <c r="F198" s="20">
        <f>Model!$W$9*((drdp!C198+drdp!L198)*ABZ!$B198+(drdp!F198+drdp!O198)*ABZ!$C198+(drdp!I198+drdp!R198)*ABZ!$D198)</f>
        <v>9.568135984249904E-3</v>
      </c>
      <c r="G198" s="20">
        <f>Model!$W$9*((drdp!D198+drdp!M198)*ABZ!$B198+(drdp!G198+drdp!P198)*ABZ!$C198+(drdp!J198+drdp!S198)*ABZ!$D198)</f>
        <v>1.223659455573514E-2</v>
      </c>
      <c r="H198" s="18">
        <f>Model!$W$9*((drdp!B198)*ABZ!$B198+(drdp!E198)*ABZ!$C198+(drdp!H198)*ABZ!$D198)</f>
        <v>-1.7854384813474348E-2</v>
      </c>
      <c r="I198" s="18">
        <f>Model!$W$9*((drdp!C198)*ABZ!$B198+(drdp!F198)*ABZ!$C198+(drdp!I198)*ABZ!$D198)</f>
        <v>4.784067992124952E-3</v>
      </c>
      <c r="J198" s="18">
        <f>Model!$W$9*((drdp!D198)*ABZ!$B198+(drdp!G198)*ABZ!$C198+(drdp!J198)*ABZ!$D198)</f>
        <v>6.1182972778675701E-3</v>
      </c>
      <c r="K198" s="21">
        <f>SUM(E$3:E197)+H198</f>
        <v>-4.0327939697981057</v>
      </c>
      <c r="L198" s="21">
        <f>SUM(F$3:F197)+I198</f>
        <v>0.36577751432136152</v>
      </c>
      <c r="M198" s="21">
        <f>SUM(G$3:G197)+J198</f>
        <v>1.3207110265761886</v>
      </c>
      <c r="N198" s="19">
        <f t="shared" ref="N198:N261" si="19">K198^2</f>
        <v>16.263427202839964</v>
      </c>
      <c r="O198" s="19">
        <f t="shared" ref="O198:O261" si="20">L198^2</f>
        <v>0.13379318998311382</v>
      </c>
      <c r="P198" s="19">
        <f t="shared" ref="P198:P261" si="21">M198^2</f>
        <v>1.7442776157199298</v>
      </c>
      <c r="Q198" s="19">
        <f t="shared" ref="Q198:Q261" si="22">K198*L198</f>
        <v>-1.4751053540429269</v>
      </c>
      <c r="R198" s="19">
        <f t="shared" ref="R198:R261" si="23">K198*M198</f>
        <v>-5.3261554638223192</v>
      </c>
      <c r="S198" s="19">
        <f t="shared" ref="S198:S261" si="24">L198*M198</f>
        <v>0.48308639643785189</v>
      </c>
    </row>
    <row r="199" spans="1:19" x14ac:dyDescent="0.25">
      <c r="A199" s="26">
        <f>Wellpath!E199</f>
        <v>5880</v>
      </c>
      <c r="B199" s="22">
        <v>0</v>
      </c>
      <c r="C199" s="22">
        <f>-SIN(Wellpath!$L199) / GField</f>
        <v>-0.10197162129779283</v>
      </c>
      <c r="D199" s="22">
        <f>TAN(Dip) * SIN(Wellpath!$L199) * SIN(Wellpath!$O199) / GField</f>
        <v>0.30807032188775857</v>
      </c>
      <c r="E199" s="20">
        <f>Model!$W$9*((drdp!B199+drdp!K199)*ABZ!$B199+(drdp!E199+drdp!N199)*ABZ!$C199+(drdp!H199+drdp!Q199)*ABZ!$D199)</f>
        <v>-3.5708769626948696E-2</v>
      </c>
      <c r="F199" s="20">
        <f>Model!$W$9*((drdp!C199+drdp!L199)*ABZ!$B199+(drdp!F199+drdp!O199)*ABZ!$C199+(drdp!I199+drdp!R199)*ABZ!$D199)</f>
        <v>9.568135984249904E-3</v>
      </c>
      <c r="G199" s="20">
        <f>Model!$W$9*((drdp!D199+drdp!M199)*ABZ!$B199+(drdp!G199+drdp!P199)*ABZ!$C199+(drdp!J199+drdp!S199)*ABZ!$D199)</f>
        <v>1.223659455573514E-2</v>
      </c>
      <c r="H199" s="18">
        <f>Model!$W$9*((drdp!B199)*ABZ!$B199+(drdp!E199)*ABZ!$C199+(drdp!H199)*ABZ!$D199)</f>
        <v>-1.7854384813474348E-2</v>
      </c>
      <c r="I199" s="18">
        <f>Model!$W$9*((drdp!C199)*ABZ!$B199+(drdp!F199)*ABZ!$C199+(drdp!I199)*ABZ!$D199)</f>
        <v>4.784067992124952E-3</v>
      </c>
      <c r="J199" s="18">
        <f>Model!$W$9*((drdp!D199)*ABZ!$B199+(drdp!G199)*ABZ!$C199+(drdp!J199)*ABZ!$D199)</f>
        <v>6.1182972778675701E-3</v>
      </c>
      <c r="K199" s="21">
        <f>SUM(E$3:E198)+H199</f>
        <v>-4.0685027394250541</v>
      </c>
      <c r="L199" s="21">
        <f>SUM(F$3:F198)+I199</f>
        <v>0.3753456503056114</v>
      </c>
      <c r="M199" s="21">
        <f>SUM(G$3:G198)+J199</f>
        <v>1.3329476211319238</v>
      </c>
      <c r="N199" s="19">
        <f t="shared" si="19"/>
        <v>16.552714540709172</v>
      </c>
      <c r="O199" s="19">
        <f t="shared" si="20"/>
        <v>0.14088435720334233</v>
      </c>
      <c r="P199" s="19">
        <f t="shared" si="21"/>
        <v>1.7767493606812546</v>
      </c>
      <c r="Q199" s="19">
        <f t="shared" si="22"/>
        <v>-1.5270948064996583</v>
      </c>
      <c r="R199" s="19">
        <f t="shared" si="23"/>
        <v>-5.423101048085341</v>
      </c>
      <c r="S199" s="19">
        <f t="shared" si="24"/>
        <v>0.50031609167707969</v>
      </c>
    </row>
    <row r="200" spans="1:19" x14ac:dyDescent="0.25">
      <c r="A200" s="26">
        <f>Wellpath!E200</f>
        <v>5910</v>
      </c>
      <c r="B200" s="22">
        <v>0</v>
      </c>
      <c r="C200" s="22">
        <f>-SIN(Wellpath!$L200) / GField</f>
        <v>-0.10197162129779283</v>
      </c>
      <c r="D200" s="22">
        <f>TAN(Dip) * SIN(Wellpath!$L200) * SIN(Wellpath!$O200) / GField</f>
        <v>0.30807032188775857</v>
      </c>
      <c r="E200" s="20">
        <f>Model!$W$9*((drdp!B200+drdp!K200)*ABZ!$B200+(drdp!E200+drdp!N200)*ABZ!$C200+(drdp!H200+drdp!Q200)*ABZ!$D200)</f>
        <v>-3.5708769626948696E-2</v>
      </c>
      <c r="F200" s="20">
        <f>Model!$W$9*((drdp!C200+drdp!L200)*ABZ!$B200+(drdp!F200+drdp!O200)*ABZ!$C200+(drdp!I200+drdp!R200)*ABZ!$D200)</f>
        <v>9.568135984249904E-3</v>
      </c>
      <c r="G200" s="20">
        <f>Model!$W$9*((drdp!D200+drdp!M200)*ABZ!$B200+(drdp!G200+drdp!P200)*ABZ!$C200+(drdp!J200+drdp!S200)*ABZ!$D200)</f>
        <v>1.223659455573514E-2</v>
      </c>
      <c r="H200" s="18">
        <f>Model!$W$9*((drdp!B200)*ABZ!$B200+(drdp!E200)*ABZ!$C200+(drdp!H200)*ABZ!$D200)</f>
        <v>-1.7854384813474348E-2</v>
      </c>
      <c r="I200" s="18">
        <f>Model!$W$9*((drdp!C200)*ABZ!$B200+(drdp!F200)*ABZ!$C200+(drdp!I200)*ABZ!$D200)</f>
        <v>4.784067992124952E-3</v>
      </c>
      <c r="J200" s="18">
        <f>Model!$W$9*((drdp!D200)*ABZ!$B200+(drdp!G200)*ABZ!$C200+(drdp!J200)*ABZ!$D200)</f>
        <v>6.1182972778675701E-3</v>
      </c>
      <c r="K200" s="21">
        <f>SUM(E$3:E199)+H200</f>
        <v>-4.1042115090520026</v>
      </c>
      <c r="L200" s="21">
        <f>SUM(F$3:F199)+I200</f>
        <v>0.38491378628986128</v>
      </c>
      <c r="M200" s="21">
        <f>SUM(G$3:G199)+J200</f>
        <v>1.345184215687659</v>
      </c>
      <c r="N200" s="19">
        <f t="shared" si="19"/>
        <v>16.844552111034915</v>
      </c>
      <c r="O200" s="19">
        <f t="shared" si="20"/>
        <v>0.14815862287599701</v>
      </c>
      <c r="P200" s="19">
        <f t="shared" si="21"/>
        <v>1.8095205741352223</v>
      </c>
      <c r="Q200" s="19">
        <f t="shared" si="22"/>
        <v>-1.5797675916836316</v>
      </c>
      <c r="R200" s="19">
        <f t="shared" si="23"/>
        <v>-5.5209205398203816</v>
      </c>
      <c r="S200" s="19">
        <f t="shared" si="24"/>
        <v>0.51777994971769425</v>
      </c>
    </row>
    <row r="201" spans="1:19" x14ac:dyDescent="0.25">
      <c r="A201" s="26">
        <f>Wellpath!E201</f>
        <v>5940</v>
      </c>
      <c r="B201" s="22">
        <v>0</v>
      </c>
      <c r="C201" s="22">
        <f>-SIN(Wellpath!$L201) / GField</f>
        <v>-0.10197162129779283</v>
      </c>
      <c r="D201" s="22">
        <f>TAN(Dip) * SIN(Wellpath!$L201) * SIN(Wellpath!$O201) / GField</f>
        <v>0.30807032188775857</v>
      </c>
      <c r="E201" s="20">
        <f>Model!$W$9*((drdp!B201+drdp!K201)*ABZ!$B201+(drdp!E201+drdp!N201)*ABZ!$C201+(drdp!H201+drdp!Q201)*ABZ!$D201)</f>
        <v>-3.5708769626948696E-2</v>
      </c>
      <c r="F201" s="20">
        <f>Model!$W$9*((drdp!C201+drdp!L201)*ABZ!$B201+(drdp!F201+drdp!O201)*ABZ!$C201+(drdp!I201+drdp!R201)*ABZ!$D201)</f>
        <v>9.568135984249904E-3</v>
      </c>
      <c r="G201" s="20">
        <f>Model!$W$9*((drdp!D201+drdp!M201)*ABZ!$B201+(drdp!G201+drdp!P201)*ABZ!$C201+(drdp!J201+drdp!S201)*ABZ!$D201)</f>
        <v>1.223659455573514E-2</v>
      </c>
      <c r="H201" s="18">
        <f>Model!$W$9*((drdp!B201)*ABZ!$B201+(drdp!E201)*ABZ!$C201+(drdp!H201)*ABZ!$D201)</f>
        <v>-1.7854384813474348E-2</v>
      </c>
      <c r="I201" s="18">
        <f>Model!$W$9*((drdp!C201)*ABZ!$B201+(drdp!F201)*ABZ!$C201+(drdp!I201)*ABZ!$D201)</f>
        <v>4.784067992124952E-3</v>
      </c>
      <c r="J201" s="18">
        <f>Model!$W$9*((drdp!D201)*ABZ!$B201+(drdp!G201)*ABZ!$C201+(drdp!J201)*ABZ!$D201)</f>
        <v>6.1182972778675701E-3</v>
      </c>
      <c r="K201" s="21">
        <f>SUM(E$3:E200)+H201</f>
        <v>-4.1399202786789511</v>
      </c>
      <c r="L201" s="21">
        <f>SUM(F$3:F200)+I201</f>
        <v>0.39448192227411116</v>
      </c>
      <c r="M201" s="21">
        <f>SUM(G$3:G200)+J201</f>
        <v>1.3574208102433942</v>
      </c>
      <c r="N201" s="19">
        <f t="shared" si="19"/>
        <v>17.138939913817204</v>
      </c>
      <c r="O201" s="19">
        <f t="shared" si="20"/>
        <v>0.15561598700107787</v>
      </c>
      <c r="P201" s="19">
        <f t="shared" si="21"/>
        <v>1.8425912560818329</v>
      </c>
      <c r="Q201" s="19">
        <f t="shared" si="22"/>
        <v>-1.6331237095948465</v>
      </c>
      <c r="R201" s="19">
        <f t="shared" si="23"/>
        <v>-5.61961393902744</v>
      </c>
      <c r="S201" s="19">
        <f t="shared" si="24"/>
        <v>0.53547797055969559</v>
      </c>
    </row>
    <row r="202" spans="1:19" x14ac:dyDescent="0.25">
      <c r="A202" s="26">
        <f>Wellpath!E202</f>
        <v>5970</v>
      </c>
      <c r="B202" s="22">
        <v>0</v>
      </c>
      <c r="C202" s="22">
        <f>-SIN(Wellpath!$L202) / GField</f>
        <v>-0.10197162129779283</v>
      </c>
      <c r="D202" s="22">
        <f>TAN(Dip) * SIN(Wellpath!$L202) * SIN(Wellpath!$O202) / GField</f>
        <v>0.30807032188775857</v>
      </c>
      <c r="E202" s="20">
        <f>Model!$W$9*((drdp!B202+drdp!K202)*ABZ!$B202+(drdp!E202+drdp!N202)*ABZ!$C202+(drdp!H202+drdp!Q202)*ABZ!$D202)</f>
        <v>-3.5708769626948696E-2</v>
      </c>
      <c r="F202" s="20">
        <f>Model!$W$9*((drdp!C202+drdp!L202)*ABZ!$B202+(drdp!F202+drdp!O202)*ABZ!$C202+(drdp!I202+drdp!R202)*ABZ!$D202)</f>
        <v>9.568135984249904E-3</v>
      </c>
      <c r="G202" s="20">
        <f>Model!$W$9*((drdp!D202+drdp!M202)*ABZ!$B202+(drdp!G202+drdp!P202)*ABZ!$C202+(drdp!J202+drdp!S202)*ABZ!$D202)</f>
        <v>1.223659455573514E-2</v>
      </c>
      <c r="H202" s="18">
        <f>Model!$W$9*((drdp!B202)*ABZ!$B202+(drdp!E202)*ABZ!$C202+(drdp!H202)*ABZ!$D202)</f>
        <v>-1.7854384813474348E-2</v>
      </c>
      <c r="I202" s="18">
        <f>Model!$W$9*((drdp!C202)*ABZ!$B202+(drdp!F202)*ABZ!$C202+(drdp!I202)*ABZ!$D202)</f>
        <v>4.784067992124952E-3</v>
      </c>
      <c r="J202" s="18">
        <f>Model!$W$9*((drdp!D202)*ABZ!$B202+(drdp!G202)*ABZ!$C202+(drdp!J202)*ABZ!$D202)</f>
        <v>6.1182972778675701E-3</v>
      </c>
      <c r="K202" s="21">
        <f>SUM(E$3:E201)+H202</f>
        <v>-4.1756290483058995</v>
      </c>
      <c r="L202" s="21">
        <f>SUM(F$3:F201)+I202</f>
        <v>0.40405005825836104</v>
      </c>
      <c r="M202" s="21">
        <f>SUM(G$3:G201)+J202</f>
        <v>1.3696574047991295</v>
      </c>
      <c r="N202" s="19">
        <f t="shared" si="19"/>
        <v>17.435877949056032</v>
      </c>
      <c r="O202" s="19">
        <f t="shared" si="20"/>
        <v>0.16325644957858496</v>
      </c>
      <c r="P202" s="19">
        <f t="shared" si="21"/>
        <v>1.8759614065210863</v>
      </c>
      <c r="Q202" s="19">
        <f t="shared" si="22"/>
        <v>-1.6871631602333035</v>
      </c>
      <c r="R202" s="19">
        <f t="shared" si="23"/>
        <v>-5.7191812457065172</v>
      </c>
      <c r="S202" s="19">
        <f t="shared" si="24"/>
        <v>0.55341015420308382</v>
      </c>
    </row>
    <row r="203" spans="1:19" x14ac:dyDescent="0.25">
      <c r="A203" s="26">
        <f>Wellpath!E203</f>
        <v>6000</v>
      </c>
      <c r="B203" s="22">
        <v>0</v>
      </c>
      <c r="C203" s="22">
        <f>-SIN(Wellpath!$L203) / GField</f>
        <v>-0.10197162129779283</v>
      </c>
      <c r="D203" s="22">
        <f>TAN(Dip) * SIN(Wellpath!$L203) * SIN(Wellpath!$O203) / GField</f>
        <v>0.30807032188775857</v>
      </c>
      <c r="E203" s="20">
        <f>Model!$W$9*((drdp!B203+drdp!K203)*ABZ!$B203+(drdp!E203+drdp!N203)*ABZ!$C203+(drdp!H203+drdp!Q203)*ABZ!$D203)</f>
        <v>-3.5708769626948696E-2</v>
      </c>
      <c r="F203" s="20">
        <f>Model!$W$9*((drdp!C203+drdp!L203)*ABZ!$B203+(drdp!F203+drdp!O203)*ABZ!$C203+(drdp!I203+drdp!R203)*ABZ!$D203)</f>
        <v>9.568135984249904E-3</v>
      </c>
      <c r="G203" s="20">
        <f>Model!$W$9*((drdp!D203+drdp!M203)*ABZ!$B203+(drdp!G203+drdp!P203)*ABZ!$C203+(drdp!J203+drdp!S203)*ABZ!$D203)</f>
        <v>1.223659455573514E-2</v>
      </c>
      <c r="H203" s="18">
        <f>Model!$W$9*((drdp!B203)*ABZ!$B203+(drdp!E203)*ABZ!$C203+(drdp!H203)*ABZ!$D203)</f>
        <v>-1.7854384813474348E-2</v>
      </c>
      <c r="I203" s="18">
        <f>Model!$W$9*((drdp!C203)*ABZ!$B203+(drdp!F203)*ABZ!$C203+(drdp!I203)*ABZ!$D203)</f>
        <v>4.784067992124952E-3</v>
      </c>
      <c r="J203" s="18">
        <f>Model!$W$9*((drdp!D203)*ABZ!$B203+(drdp!G203)*ABZ!$C203+(drdp!J203)*ABZ!$D203)</f>
        <v>6.1182972778675701E-3</v>
      </c>
      <c r="K203" s="21">
        <f>SUM(E$3:E202)+H203</f>
        <v>-4.211337817932848</v>
      </c>
      <c r="L203" s="21">
        <f>SUM(F$3:F202)+I203</f>
        <v>0.41361819424261093</v>
      </c>
      <c r="M203" s="21">
        <f>SUM(G$3:G202)+J203</f>
        <v>1.3818939993548647</v>
      </c>
      <c r="N203" s="19">
        <f t="shared" si="19"/>
        <v>17.735366216751402</v>
      </c>
      <c r="O203" s="19">
        <f t="shared" si="20"/>
        <v>0.17108001060851821</v>
      </c>
      <c r="P203" s="19">
        <f t="shared" si="21"/>
        <v>1.9096310254529827</v>
      </c>
      <c r="Q203" s="19">
        <f t="shared" si="22"/>
        <v>-1.741885943599002</v>
      </c>
      <c r="R203" s="19">
        <f t="shared" si="23"/>
        <v>-5.8196224598576123</v>
      </c>
      <c r="S203" s="19">
        <f t="shared" si="24"/>
        <v>0.57157650064785892</v>
      </c>
    </row>
    <row r="204" spans="1:19" x14ac:dyDescent="0.25">
      <c r="A204" s="26">
        <f>Wellpath!E204</f>
        <v>6030</v>
      </c>
      <c r="B204" s="22">
        <v>0</v>
      </c>
      <c r="C204" s="22">
        <f>-SIN(Wellpath!$L204) / GField</f>
        <v>-0.10197162129779283</v>
      </c>
      <c r="D204" s="22">
        <f>TAN(Dip) * SIN(Wellpath!$L204) * SIN(Wellpath!$O204) / GField</f>
        <v>0.30807032188775857</v>
      </c>
      <c r="E204" s="20">
        <f>Model!$W$9*((drdp!B204+drdp!K204)*ABZ!$B204+(drdp!E204+drdp!N204)*ABZ!$C204+(drdp!H204+drdp!Q204)*ABZ!$D204)</f>
        <v>-3.5708769626948696E-2</v>
      </c>
      <c r="F204" s="20">
        <f>Model!$W$9*((drdp!C204+drdp!L204)*ABZ!$B204+(drdp!F204+drdp!O204)*ABZ!$C204+(drdp!I204+drdp!R204)*ABZ!$D204)</f>
        <v>9.568135984249904E-3</v>
      </c>
      <c r="G204" s="20">
        <f>Model!$W$9*((drdp!D204+drdp!M204)*ABZ!$B204+(drdp!G204+drdp!P204)*ABZ!$C204+(drdp!J204+drdp!S204)*ABZ!$D204)</f>
        <v>1.223659455573514E-2</v>
      </c>
      <c r="H204" s="18">
        <f>Model!$W$9*((drdp!B204)*ABZ!$B204+(drdp!E204)*ABZ!$C204+(drdp!H204)*ABZ!$D204)</f>
        <v>-1.7854384813474348E-2</v>
      </c>
      <c r="I204" s="18">
        <f>Model!$W$9*((drdp!C204)*ABZ!$B204+(drdp!F204)*ABZ!$C204+(drdp!I204)*ABZ!$D204)</f>
        <v>4.784067992124952E-3</v>
      </c>
      <c r="J204" s="18">
        <f>Model!$W$9*((drdp!D204)*ABZ!$B204+(drdp!G204)*ABZ!$C204+(drdp!J204)*ABZ!$D204)</f>
        <v>6.1182972778675701E-3</v>
      </c>
      <c r="K204" s="21">
        <f>SUM(E$3:E203)+H204</f>
        <v>-4.2470465875597965</v>
      </c>
      <c r="L204" s="21">
        <f>SUM(F$3:F203)+I204</f>
        <v>0.42318633022686081</v>
      </c>
      <c r="M204" s="21">
        <f>SUM(G$3:G203)+J204</f>
        <v>1.3941305939105999</v>
      </c>
      <c r="N204" s="19">
        <f t="shared" si="19"/>
        <v>18.03740471690331</v>
      </c>
      <c r="O204" s="19">
        <f t="shared" si="20"/>
        <v>0.1790866700908777</v>
      </c>
      <c r="P204" s="19">
        <f t="shared" si="21"/>
        <v>1.943600112877522</v>
      </c>
      <c r="Q204" s="19">
        <f t="shared" si="22"/>
        <v>-1.7972920596919424</v>
      </c>
      <c r="R204" s="19">
        <f t="shared" si="23"/>
        <v>-5.9209375814807252</v>
      </c>
      <c r="S204" s="19">
        <f t="shared" si="24"/>
        <v>0.58997700989402069</v>
      </c>
    </row>
    <row r="205" spans="1:19" x14ac:dyDescent="0.25">
      <c r="A205" s="26">
        <f>Wellpath!E205</f>
        <v>6060</v>
      </c>
      <c r="B205" s="22">
        <v>0</v>
      </c>
      <c r="C205" s="22">
        <f>-SIN(Wellpath!$L205) / GField</f>
        <v>-0.10197162129779283</v>
      </c>
      <c r="D205" s="22">
        <f>TAN(Dip) * SIN(Wellpath!$L205) * SIN(Wellpath!$O205) / GField</f>
        <v>0.30807032188775857</v>
      </c>
      <c r="E205" s="20">
        <f>Model!$W$9*((drdp!B205+drdp!K205)*ABZ!$B205+(drdp!E205+drdp!N205)*ABZ!$C205+(drdp!H205+drdp!Q205)*ABZ!$D205)</f>
        <v>-3.5708769626948696E-2</v>
      </c>
      <c r="F205" s="20">
        <f>Model!$W$9*((drdp!C205+drdp!L205)*ABZ!$B205+(drdp!F205+drdp!O205)*ABZ!$C205+(drdp!I205+drdp!R205)*ABZ!$D205)</f>
        <v>9.568135984249904E-3</v>
      </c>
      <c r="G205" s="20">
        <f>Model!$W$9*((drdp!D205+drdp!M205)*ABZ!$B205+(drdp!G205+drdp!P205)*ABZ!$C205+(drdp!J205+drdp!S205)*ABZ!$D205)</f>
        <v>1.223659455573514E-2</v>
      </c>
      <c r="H205" s="18">
        <f>Model!$W$9*((drdp!B205)*ABZ!$B205+(drdp!E205)*ABZ!$C205+(drdp!H205)*ABZ!$D205)</f>
        <v>-1.7854384813474348E-2</v>
      </c>
      <c r="I205" s="18">
        <f>Model!$W$9*((drdp!C205)*ABZ!$B205+(drdp!F205)*ABZ!$C205+(drdp!I205)*ABZ!$D205)</f>
        <v>4.784067992124952E-3</v>
      </c>
      <c r="J205" s="18">
        <f>Model!$W$9*((drdp!D205)*ABZ!$B205+(drdp!G205)*ABZ!$C205+(drdp!J205)*ABZ!$D205)</f>
        <v>6.1182972778675701E-3</v>
      </c>
      <c r="K205" s="21">
        <f>SUM(E$3:E204)+H205</f>
        <v>-4.2827553571867449</v>
      </c>
      <c r="L205" s="21">
        <f>SUM(F$3:F204)+I205</f>
        <v>0.43275446621111069</v>
      </c>
      <c r="M205" s="21">
        <f>SUM(G$3:G204)+J205</f>
        <v>1.4063671884663351</v>
      </c>
      <c r="N205" s="19">
        <f t="shared" si="19"/>
        <v>18.341993449511762</v>
      </c>
      <c r="O205" s="19">
        <f t="shared" si="20"/>
        <v>0.18727642802566336</v>
      </c>
      <c r="P205" s="19">
        <f t="shared" si="21"/>
        <v>1.9778686687947042</v>
      </c>
      <c r="Q205" s="19">
        <f t="shared" si="22"/>
        <v>-1.8533815085121246</v>
      </c>
      <c r="R205" s="19">
        <f t="shared" si="23"/>
        <v>-6.023126610575857</v>
      </c>
      <c r="S205" s="19">
        <f t="shared" si="24"/>
        <v>0.60861168194156934</v>
      </c>
    </row>
    <row r="206" spans="1:19" x14ac:dyDescent="0.25">
      <c r="A206" s="26">
        <f>Wellpath!E206</f>
        <v>6090</v>
      </c>
      <c r="B206" s="22">
        <v>0</v>
      </c>
      <c r="C206" s="22">
        <f>-SIN(Wellpath!$L206) / GField</f>
        <v>-0.10197162129779283</v>
      </c>
      <c r="D206" s="22">
        <f>TAN(Dip) * SIN(Wellpath!$L206) * SIN(Wellpath!$O206) / GField</f>
        <v>0.30807032188775857</v>
      </c>
      <c r="E206" s="20">
        <f>Model!$W$9*((drdp!B206+drdp!K206)*ABZ!$B206+(drdp!E206+drdp!N206)*ABZ!$C206+(drdp!H206+drdp!Q206)*ABZ!$D206)</f>
        <v>-3.5708769626948696E-2</v>
      </c>
      <c r="F206" s="20">
        <f>Model!$W$9*((drdp!C206+drdp!L206)*ABZ!$B206+(drdp!F206+drdp!O206)*ABZ!$C206+(drdp!I206+drdp!R206)*ABZ!$D206)</f>
        <v>9.568135984249904E-3</v>
      </c>
      <c r="G206" s="20">
        <f>Model!$W$9*((drdp!D206+drdp!M206)*ABZ!$B206+(drdp!G206+drdp!P206)*ABZ!$C206+(drdp!J206+drdp!S206)*ABZ!$D206)</f>
        <v>1.223659455573514E-2</v>
      </c>
      <c r="H206" s="18">
        <f>Model!$W$9*((drdp!B206)*ABZ!$B206+(drdp!E206)*ABZ!$C206+(drdp!H206)*ABZ!$D206)</f>
        <v>-1.7854384813474348E-2</v>
      </c>
      <c r="I206" s="18">
        <f>Model!$W$9*((drdp!C206)*ABZ!$B206+(drdp!F206)*ABZ!$C206+(drdp!I206)*ABZ!$D206)</f>
        <v>4.784067992124952E-3</v>
      </c>
      <c r="J206" s="18">
        <f>Model!$W$9*((drdp!D206)*ABZ!$B206+(drdp!G206)*ABZ!$C206+(drdp!J206)*ABZ!$D206)</f>
        <v>6.1182972778675701E-3</v>
      </c>
      <c r="K206" s="21">
        <f>SUM(E$3:E205)+H206</f>
        <v>-4.3184641268136934</v>
      </c>
      <c r="L206" s="21">
        <f>SUM(F$3:F205)+I206</f>
        <v>0.44232260219536057</v>
      </c>
      <c r="M206" s="21">
        <f>SUM(G$3:G205)+J206</f>
        <v>1.4186037830220704</v>
      </c>
      <c r="N206" s="19">
        <f t="shared" si="19"/>
        <v>18.649132414576755</v>
      </c>
      <c r="O206" s="19">
        <f t="shared" si="20"/>
        <v>0.19564928441287519</v>
      </c>
      <c r="P206" s="19">
        <f t="shared" si="21"/>
        <v>2.0124366932045294</v>
      </c>
      <c r="Q206" s="19">
        <f t="shared" si="22"/>
        <v>-1.9101542900595485</v>
      </c>
      <c r="R206" s="19">
        <f t="shared" si="23"/>
        <v>-6.1261895471430075</v>
      </c>
      <c r="S206" s="19">
        <f t="shared" si="24"/>
        <v>0.62748051679050487</v>
      </c>
    </row>
    <row r="207" spans="1:19" x14ac:dyDescent="0.25">
      <c r="A207" s="26">
        <f>Wellpath!E207</f>
        <v>6120</v>
      </c>
      <c r="B207" s="22">
        <v>0</v>
      </c>
      <c r="C207" s="22">
        <f>-SIN(Wellpath!$L207) / GField</f>
        <v>-0.10197162129779283</v>
      </c>
      <c r="D207" s="22">
        <f>TAN(Dip) * SIN(Wellpath!$L207) * SIN(Wellpath!$O207) / GField</f>
        <v>0.30807032188775857</v>
      </c>
      <c r="E207" s="20">
        <f>Model!$W$9*((drdp!B207+drdp!K207)*ABZ!$B207+(drdp!E207+drdp!N207)*ABZ!$C207+(drdp!H207+drdp!Q207)*ABZ!$D207)</f>
        <v>-3.5708769626948696E-2</v>
      </c>
      <c r="F207" s="20">
        <f>Model!$W$9*((drdp!C207+drdp!L207)*ABZ!$B207+(drdp!F207+drdp!O207)*ABZ!$C207+(drdp!I207+drdp!R207)*ABZ!$D207)</f>
        <v>9.568135984249904E-3</v>
      </c>
      <c r="G207" s="20">
        <f>Model!$W$9*((drdp!D207+drdp!M207)*ABZ!$B207+(drdp!G207+drdp!P207)*ABZ!$C207+(drdp!J207+drdp!S207)*ABZ!$D207)</f>
        <v>1.223659455573514E-2</v>
      </c>
      <c r="H207" s="18">
        <f>Model!$W$9*((drdp!B207)*ABZ!$B207+(drdp!E207)*ABZ!$C207+(drdp!H207)*ABZ!$D207)</f>
        <v>-1.7854384813474348E-2</v>
      </c>
      <c r="I207" s="18">
        <f>Model!$W$9*((drdp!C207)*ABZ!$B207+(drdp!F207)*ABZ!$C207+(drdp!I207)*ABZ!$D207)</f>
        <v>4.784067992124952E-3</v>
      </c>
      <c r="J207" s="18">
        <f>Model!$W$9*((drdp!D207)*ABZ!$B207+(drdp!G207)*ABZ!$C207+(drdp!J207)*ABZ!$D207)</f>
        <v>6.1182972778675701E-3</v>
      </c>
      <c r="K207" s="21">
        <f>SUM(E$3:E206)+H207</f>
        <v>-4.3541728964406419</v>
      </c>
      <c r="L207" s="21">
        <f>SUM(F$3:F206)+I207</f>
        <v>0.45189073817961045</v>
      </c>
      <c r="M207" s="21">
        <f>SUM(G$3:G206)+J207</f>
        <v>1.4308403775778056</v>
      </c>
      <c r="N207" s="19">
        <f t="shared" si="19"/>
        <v>18.958821612098287</v>
      </c>
      <c r="O207" s="19">
        <f t="shared" si="20"/>
        <v>0.20420523925251324</v>
      </c>
      <c r="P207" s="19">
        <f t="shared" si="21"/>
        <v>2.0473041861069974</v>
      </c>
      <c r="Q207" s="19">
        <f t="shared" si="22"/>
        <v>-1.9676104043342142</v>
      </c>
      <c r="R207" s="19">
        <f t="shared" si="23"/>
        <v>-6.2301263911821749</v>
      </c>
      <c r="S207" s="19">
        <f t="shared" si="24"/>
        <v>0.64658351444082707</v>
      </c>
    </row>
    <row r="208" spans="1:19" x14ac:dyDescent="0.25">
      <c r="A208" s="26">
        <f>Wellpath!E208</f>
        <v>6150</v>
      </c>
      <c r="B208" s="22">
        <v>0</v>
      </c>
      <c r="C208" s="22">
        <f>-SIN(Wellpath!$L208) / GField</f>
        <v>-0.10197162129779283</v>
      </c>
      <c r="D208" s="22">
        <f>TAN(Dip) * SIN(Wellpath!$L208) * SIN(Wellpath!$O208) / GField</f>
        <v>0.30807032188775857</v>
      </c>
      <c r="E208" s="20">
        <f>Model!$W$9*((drdp!B208+drdp!K208)*ABZ!$B208+(drdp!E208+drdp!N208)*ABZ!$C208+(drdp!H208+drdp!Q208)*ABZ!$D208)</f>
        <v>-3.5708769626948696E-2</v>
      </c>
      <c r="F208" s="20">
        <f>Model!$W$9*((drdp!C208+drdp!L208)*ABZ!$B208+(drdp!F208+drdp!O208)*ABZ!$C208+(drdp!I208+drdp!R208)*ABZ!$D208)</f>
        <v>9.568135984249904E-3</v>
      </c>
      <c r="G208" s="20">
        <f>Model!$W$9*((drdp!D208+drdp!M208)*ABZ!$B208+(drdp!G208+drdp!P208)*ABZ!$C208+(drdp!J208+drdp!S208)*ABZ!$D208)</f>
        <v>1.223659455573514E-2</v>
      </c>
      <c r="H208" s="18">
        <f>Model!$W$9*((drdp!B208)*ABZ!$B208+(drdp!E208)*ABZ!$C208+(drdp!H208)*ABZ!$D208)</f>
        <v>-1.7854384813474348E-2</v>
      </c>
      <c r="I208" s="18">
        <f>Model!$W$9*((drdp!C208)*ABZ!$B208+(drdp!F208)*ABZ!$C208+(drdp!I208)*ABZ!$D208)</f>
        <v>4.784067992124952E-3</v>
      </c>
      <c r="J208" s="18">
        <f>Model!$W$9*((drdp!D208)*ABZ!$B208+(drdp!G208)*ABZ!$C208+(drdp!J208)*ABZ!$D208)</f>
        <v>6.1182972778675701E-3</v>
      </c>
      <c r="K208" s="21">
        <f>SUM(E$3:E207)+H208</f>
        <v>-4.3898816660675903</v>
      </c>
      <c r="L208" s="21">
        <f>SUM(F$3:F207)+I208</f>
        <v>0.46145887416386033</v>
      </c>
      <c r="M208" s="21">
        <f>SUM(G$3:G207)+J208</f>
        <v>1.4430769721335408</v>
      </c>
      <c r="N208" s="19">
        <f t="shared" si="19"/>
        <v>19.271061042076362</v>
      </c>
      <c r="O208" s="19">
        <f t="shared" si="20"/>
        <v>0.21294429254457747</v>
      </c>
      <c r="P208" s="19">
        <f t="shared" si="21"/>
        <v>2.0824711475021083</v>
      </c>
      <c r="Q208" s="19">
        <f t="shared" si="22"/>
        <v>-2.0257498513361218</v>
      </c>
      <c r="R208" s="19">
        <f t="shared" si="23"/>
        <v>-6.3349371426933621</v>
      </c>
      <c r="S208" s="19">
        <f t="shared" si="24"/>
        <v>0.66592067489253615</v>
      </c>
    </row>
    <row r="209" spans="1:19" x14ac:dyDescent="0.25">
      <c r="A209" s="26">
        <f>Wellpath!E209</f>
        <v>6180</v>
      </c>
      <c r="B209" s="22">
        <v>0</v>
      </c>
      <c r="C209" s="22">
        <f>-SIN(Wellpath!$L209) / GField</f>
        <v>-0.10197162129779283</v>
      </c>
      <c r="D209" s="22">
        <f>TAN(Dip) * SIN(Wellpath!$L209) * SIN(Wellpath!$O209) / GField</f>
        <v>0.30807032188775857</v>
      </c>
      <c r="E209" s="20">
        <f>Model!$W$9*((drdp!B209+drdp!K209)*ABZ!$B209+(drdp!E209+drdp!N209)*ABZ!$C209+(drdp!H209+drdp!Q209)*ABZ!$D209)</f>
        <v>-3.5708769626948696E-2</v>
      </c>
      <c r="F209" s="20">
        <f>Model!$W$9*((drdp!C209+drdp!L209)*ABZ!$B209+(drdp!F209+drdp!O209)*ABZ!$C209+(drdp!I209+drdp!R209)*ABZ!$D209)</f>
        <v>9.568135984249904E-3</v>
      </c>
      <c r="G209" s="20">
        <f>Model!$W$9*((drdp!D209+drdp!M209)*ABZ!$B209+(drdp!G209+drdp!P209)*ABZ!$C209+(drdp!J209+drdp!S209)*ABZ!$D209)</f>
        <v>1.223659455573514E-2</v>
      </c>
      <c r="H209" s="18">
        <f>Model!$W$9*((drdp!B209)*ABZ!$B209+(drdp!E209)*ABZ!$C209+(drdp!H209)*ABZ!$D209)</f>
        <v>-1.7854384813474348E-2</v>
      </c>
      <c r="I209" s="18">
        <f>Model!$W$9*((drdp!C209)*ABZ!$B209+(drdp!F209)*ABZ!$C209+(drdp!I209)*ABZ!$D209)</f>
        <v>4.784067992124952E-3</v>
      </c>
      <c r="J209" s="18">
        <f>Model!$W$9*((drdp!D209)*ABZ!$B209+(drdp!G209)*ABZ!$C209+(drdp!J209)*ABZ!$D209)</f>
        <v>6.1182972778675701E-3</v>
      </c>
      <c r="K209" s="21">
        <f>SUM(E$3:E208)+H209</f>
        <v>-4.4255904356945388</v>
      </c>
      <c r="L209" s="21">
        <f>SUM(F$3:F208)+I209</f>
        <v>0.47102701014811021</v>
      </c>
      <c r="M209" s="21">
        <f>SUM(G$3:G208)+J209</f>
        <v>1.455313566689276</v>
      </c>
      <c r="N209" s="19">
        <f t="shared" si="19"/>
        <v>19.585850704510978</v>
      </c>
      <c r="O209" s="19">
        <f t="shared" si="20"/>
        <v>0.22186644428906793</v>
      </c>
      <c r="P209" s="19">
        <f t="shared" si="21"/>
        <v>2.1179375773898617</v>
      </c>
      <c r="Q209" s="19">
        <f t="shared" si="22"/>
        <v>-2.0845726310652712</v>
      </c>
      <c r="R209" s="19">
        <f t="shared" si="23"/>
        <v>-6.4406218016765662</v>
      </c>
      <c r="S209" s="19">
        <f t="shared" si="24"/>
        <v>0.68549199814563211</v>
      </c>
    </row>
    <row r="210" spans="1:19" x14ac:dyDescent="0.25">
      <c r="A210" s="26">
        <f>Wellpath!E210</f>
        <v>6210</v>
      </c>
      <c r="B210" s="22">
        <v>0</v>
      </c>
      <c r="C210" s="22">
        <f>-SIN(Wellpath!$L210) / GField</f>
        <v>-0.10197162129779283</v>
      </c>
      <c r="D210" s="22">
        <f>TAN(Dip) * SIN(Wellpath!$L210) * SIN(Wellpath!$O210) / GField</f>
        <v>0.30807032188775857</v>
      </c>
      <c r="E210" s="20">
        <f>Model!$W$9*((drdp!B210+drdp!K210)*ABZ!$B210+(drdp!E210+drdp!N210)*ABZ!$C210+(drdp!H210+drdp!Q210)*ABZ!$D210)</f>
        <v>-3.5708769626948696E-2</v>
      </c>
      <c r="F210" s="20">
        <f>Model!$W$9*((drdp!C210+drdp!L210)*ABZ!$B210+(drdp!F210+drdp!O210)*ABZ!$C210+(drdp!I210+drdp!R210)*ABZ!$D210)</f>
        <v>9.568135984249904E-3</v>
      </c>
      <c r="G210" s="20">
        <f>Model!$W$9*((drdp!D210+drdp!M210)*ABZ!$B210+(drdp!G210+drdp!P210)*ABZ!$C210+(drdp!J210+drdp!S210)*ABZ!$D210)</f>
        <v>1.223659455573514E-2</v>
      </c>
      <c r="H210" s="18">
        <f>Model!$W$9*((drdp!B210)*ABZ!$B210+(drdp!E210)*ABZ!$C210+(drdp!H210)*ABZ!$D210)</f>
        <v>-1.7854384813474348E-2</v>
      </c>
      <c r="I210" s="18">
        <f>Model!$W$9*((drdp!C210)*ABZ!$B210+(drdp!F210)*ABZ!$C210+(drdp!I210)*ABZ!$D210)</f>
        <v>4.784067992124952E-3</v>
      </c>
      <c r="J210" s="18">
        <f>Model!$W$9*((drdp!D210)*ABZ!$B210+(drdp!G210)*ABZ!$C210+(drdp!J210)*ABZ!$D210)</f>
        <v>6.1182972778675701E-3</v>
      </c>
      <c r="K210" s="21">
        <f>SUM(E$3:E209)+H210</f>
        <v>-4.4612992053214873</v>
      </c>
      <c r="L210" s="21">
        <f>SUM(F$3:F209)+I210</f>
        <v>0.4805951461323601</v>
      </c>
      <c r="M210" s="21">
        <f>SUM(G$3:G209)+J210</f>
        <v>1.4675501612450113</v>
      </c>
      <c r="N210" s="19">
        <f t="shared" si="19"/>
        <v>19.903190599402134</v>
      </c>
      <c r="O210" s="19">
        <f t="shared" si="20"/>
        <v>0.23097169448598456</v>
      </c>
      <c r="P210" s="19">
        <f t="shared" si="21"/>
        <v>2.1537034757702584</v>
      </c>
      <c r="Q210" s="19">
        <f t="shared" si="22"/>
        <v>-2.1440787435216619</v>
      </c>
      <c r="R210" s="19">
        <f t="shared" si="23"/>
        <v>-6.5471803681317891</v>
      </c>
      <c r="S210" s="19">
        <f t="shared" si="24"/>
        <v>0.70529748420011484</v>
      </c>
    </row>
    <row r="211" spans="1:19" x14ac:dyDescent="0.25">
      <c r="A211" s="26">
        <f>Wellpath!E211</f>
        <v>6240</v>
      </c>
      <c r="B211" s="22">
        <v>0</v>
      </c>
      <c r="C211" s="22">
        <f>-SIN(Wellpath!$L211) / GField</f>
        <v>-0.10197162129779283</v>
      </c>
      <c r="D211" s="22">
        <f>TAN(Dip) * SIN(Wellpath!$L211) * SIN(Wellpath!$O211) / GField</f>
        <v>0.30807032188775857</v>
      </c>
      <c r="E211" s="20">
        <f>Model!$W$9*((drdp!B211+drdp!K211)*ABZ!$B211+(drdp!E211+drdp!N211)*ABZ!$C211+(drdp!H211+drdp!Q211)*ABZ!$D211)</f>
        <v>-3.5708769626948696E-2</v>
      </c>
      <c r="F211" s="20">
        <f>Model!$W$9*((drdp!C211+drdp!L211)*ABZ!$B211+(drdp!F211+drdp!O211)*ABZ!$C211+(drdp!I211+drdp!R211)*ABZ!$D211)</f>
        <v>9.568135984249904E-3</v>
      </c>
      <c r="G211" s="20">
        <f>Model!$W$9*((drdp!D211+drdp!M211)*ABZ!$B211+(drdp!G211+drdp!P211)*ABZ!$C211+(drdp!J211+drdp!S211)*ABZ!$D211)</f>
        <v>1.223659455573514E-2</v>
      </c>
      <c r="H211" s="18">
        <f>Model!$W$9*((drdp!B211)*ABZ!$B211+(drdp!E211)*ABZ!$C211+(drdp!H211)*ABZ!$D211)</f>
        <v>-1.7854384813474348E-2</v>
      </c>
      <c r="I211" s="18">
        <f>Model!$W$9*((drdp!C211)*ABZ!$B211+(drdp!F211)*ABZ!$C211+(drdp!I211)*ABZ!$D211)</f>
        <v>4.784067992124952E-3</v>
      </c>
      <c r="J211" s="18">
        <f>Model!$W$9*((drdp!D211)*ABZ!$B211+(drdp!G211)*ABZ!$C211+(drdp!J211)*ABZ!$D211)</f>
        <v>6.1182972778675701E-3</v>
      </c>
      <c r="K211" s="21">
        <f>SUM(E$3:E210)+H211</f>
        <v>-4.4970079749484357</v>
      </c>
      <c r="L211" s="21">
        <f>SUM(F$3:F210)+I211</f>
        <v>0.49016328211660998</v>
      </c>
      <c r="M211" s="21">
        <f>SUM(G$3:G210)+J211</f>
        <v>1.4797867558007465</v>
      </c>
      <c r="N211" s="19">
        <f t="shared" si="19"/>
        <v>20.223080726749831</v>
      </c>
      <c r="O211" s="19">
        <f t="shared" si="20"/>
        <v>0.24026004313532739</v>
      </c>
      <c r="P211" s="19">
        <f t="shared" si="21"/>
        <v>2.1897688426432982</v>
      </c>
      <c r="Q211" s="19">
        <f t="shared" si="22"/>
        <v>-2.2042681887052948</v>
      </c>
      <c r="R211" s="19">
        <f t="shared" si="23"/>
        <v>-6.6546128420590307</v>
      </c>
      <c r="S211" s="19">
        <f t="shared" si="24"/>
        <v>0.72533713305598435</v>
      </c>
    </row>
    <row r="212" spans="1:19" x14ac:dyDescent="0.25">
      <c r="A212" s="26">
        <f>Wellpath!E212</f>
        <v>6270</v>
      </c>
      <c r="B212" s="22">
        <v>0</v>
      </c>
      <c r="C212" s="22">
        <f>-SIN(Wellpath!$L212) / GField</f>
        <v>-0.10197162129779283</v>
      </c>
      <c r="D212" s="22">
        <f>TAN(Dip) * SIN(Wellpath!$L212) * SIN(Wellpath!$O212) / GField</f>
        <v>0.30807032188775857</v>
      </c>
      <c r="E212" s="20">
        <f>Model!$W$9*((drdp!B212+drdp!K212)*ABZ!$B212+(drdp!E212+drdp!N212)*ABZ!$C212+(drdp!H212+drdp!Q212)*ABZ!$D212)</f>
        <v>-3.5708769626948696E-2</v>
      </c>
      <c r="F212" s="20">
        <f>Model!$W$9*((drdp!C212+drdp!L212)*ABZ!$B212+(drdp!F212+drdp!O212)*ABZ!$C212+(drdp!I212+drdp!R212)*ABZ!$D212)</f>
        <v>9.568135984249904E-3</v>
      </c>
      <c r="G212" s="20">
        <f>Model!$W$9*((drdp!D212+drdp!M212)*ABZ!$B212+(drdp!G212+drdp!P212)*ABZ!$C212+(drdp!J212+drdp!S212)*ABZ!$D212)</f>
        <v>1.223659455573514E-2</v>
      </c>
      <c r="H212" s="18">
        <f>Model!$W$9*((drdp!B212)*ABZ!$B212+(drdp!E212)*ABZ!$C212+(drdp!H212)*ABZ!$D212)</f>
        <v>-1.7854384813474348E-2</v>
      </c>
      <c r="I212" s="18">
        <f>Model!$W$9*((drdp!C212)*ABZ!$B212+(drdp!F212)*ABZ!$C212+(drdp!I212)*ABZ!$D212)</f>
        <v>4.784067992124952E-3</v>
      </c>
      <c r="J212" s="18">
        <f>Model!$W$9*((drdp!D212)*ABZ!$B212+(drdp!G212)*ABZ!$C212+(drdp!J212)*ABZ!$D212)</f>
        <v>6.1182972778675701E-3</v>
      </c>
      <c r="K212" s="21">
        <f>SUM(E$3:E211)+H212</f>
        <v>-4.5327167445753842</v>
      </c>
      <c r="L212" s="21">
        <f>SUM(F$3:F211)+I212</f>
        <v>0.49973141810085986</v>
      </c>
      <c r="M212" s="21">
        <f>SUM(G$3:G211)+J212</f>
        <v>1.4920233503564817</v>
      </c>
      <c r="N212" s="19">
        <f t="shared" si="19"/>
        <v>20.545521086554068</v>
      </c>
      <c r="O212" s="19">
        <f t="shared" si="20"/>
        <v>0.2497314902370964</v>
      </c>
      <c r="P212" s="19">
        <f t="shared" si="21"/>
        <v>2.2261336780089804</v>
      </c>
      <c r="Q212" s="19">
        <f t="shared" si="22"/>
        <v>-2.2651409666161699</v>
      </c>
      <c r="R212" s="19">
        <f t="shared" si="23"/>
        <v>-6.7629192234582893</v>
      </c>
      <c r="S212" s="19">
        <f t="shared" si="24"/>
        <v>0.74561094471324063</v>
      </c>
    </row>
    <row r="213" spans="1:19" x14ac:dyDescent="0.25">
      <c r="A213" s="26">
        <f>Wellpath!E213</f>
        <v>6300</v>
      </c>
      <c r="B213" s="22">
        <v>0</v>
      </c>
      <c r="C213" s="22">
        <f>-SIN(Wellpath!$L213) / GField</f>
        <v>-0.10197162129779283</v>
      </c>
      <c r="D213" s="22">
        <f>TAN(Dip) * SIN(Wellpath!$L213) * SIN(Wellpath!$O213) / GField</f>
        <v>0.30807032188775857</v>
      </c>
      <c r="E213" s="20">
        <f>Model!$W$9*((drdp!B213+drdp!K213)*ABZ!$B213+(drdp!E213+drdp!N213)*ABZ!$C213+(drdp!H213+drdp!Q213)*ABZ!$D213)</f>
        <v>-3.5708769626948696E-2</v>
      </c>
      <c r="F213" s="20">
        <f>Model!$W$9*((drdp!C213+drdp!L213)*ABZ!$B213+(drdp!F213+drdp!O213)*ABZ!$C213+(drdp!I213+drdp!R213)*ABZ!$D213)</f>
        <v>9.568135984249904E-3</v>
      </c>
      <c r="G213" s="20">
        <f>Model!$W$9*((drdp!D213+drdp!M213)*ABZ!$B213+(drdp!G213+drdp!P213)*ABZ!$C213+(drdp!J213+drdp!S213)*ABZ!$D213)</f>
        <v>1.223659455573514E-2</v>
      </c>
      <c r="H213" s="18">
        <f>Model!$W$9*((drdp!B213)*ABZ!$B213+(drdp!E213)*ABZ!$C213+(drdp!H213)*ABZ!$D213)</f>
        <v>-1.7854384813474348E-2</v>
      </c>
      <c r="I213" s="18">
        <f>Model!$W$9*((drdp!C213)*ABZ!$B213+(drdp!F213)*ABZ!$C213+(drdp!I213)*ABZ!$D213)</f>
        <v>4.784067992124952E-3</v>
      </c>
      <c r="J213" s="18">
        <f>Model!$W$9*((drdp!D213)*ABZ!$B213+(drdp!G213)*ABZ!$C213+(drdp!J213)*ABZ!$D213)</f>
        <v>6.1182972778675701E-3</v>
      </c>
      <c r="K213" s="21">
        <f>SUM(E$3:E212)+H213</f>
        <v>-4.5684255142023327</v>
      </c>
      <c r="L213" s="21">
        <f>SUM(F$3:F212)+I213</f>
        <v>0.50929955408510974</v>
      </c>
      <c r="M213" s="21">
        <f>SUM(G$3:G212)+J213</f>
        <v>1.5042599449122169</v>
      </c>
      <c r="N213" s="19">
        <f t="shared" si="19"/>
        <v>20.870511678814847</v>
      </c>
      <c r="O213" s="19">
        <f t="shared" si="20"/>
        <v>0.2593860357912916</v>
      </c>
      <c r="P213" s="19">
        <f t="shared" si="21"/>
        <v>2.2627979818673061</v>
      </c>
      <c r="Q213" s="19">
        <f t="shared" si="22"/>
        <v>-2.3266970772542863</v>
      </c>
      <c r="R213" s="19">
        <f t="shared" si="23"/>
        <v>-6.8720995123295676</v>
      </c>
      <c r="S213" s="19">
        <f t="shared" si="24"/>
        <v>0.76611891917188379</v>
      </c>
    </row>
    <row r="214" spans="1:19" x14ac:dyDescent="0.25">
      <c r="A214" s="26">
        <f>Wellpath!E214</f>
        <v>6330</v>
      </c>
      <c r="B214" s="22">
        <v>0</v>
      </c>
      <c r="C214" s="22">
        <f>-SIN(Wellpath!$L214) / GField</f>
        <v>-0.10197162129779283</v>
      </c>
      <c r="D214" s="22">
        <f>TAN(Dip) * SIN(Wellpath!$L214) * SIN(Wellpath!$O214) / GField</f>
        <v>0.30807032188775857</v>
      </c>
      <c r="E214" s="20">
        <f>Model!$W$9*((drdp!B214+drdp!K214)*ABZ!$B214+(drdp!E214+drdp!N214)*ABZ!$C214+(drdp!H214+drdp!Q214)*ABZ!$D214)</f>
        <v>-3.5708769626948696E-2</v>
      </c>
      <c r="F214" s="20">
        <f>Model!$W$9*((drdp!C214+drdp!L214)*ABZ!$B214+(drdp!F214+drdp!O214)*ABZ!$C214+(drdp!I214+drdp!R214)*ABZ!$D214)</f>
        <v>9.568135984249904E-3</v>
      </c>
      <c r="G214" s="20">
        <f>Model!$W$9*((drdp!D214+drdp!M214)*ABZ!$B214+(drdp!G214+drdp!P214)*ABZ!$C214+(drdp!J214+drdp!S214)*ABZ!$D214)</f>
        <v>1.223659455573514E-2</v>
      </c>
      <c r="H214" s="18">
        <f>Model!$W$9*((drdp!B214)*ABZ!$B214+(drdp!E214)*ABZ!$C214+(drdp!H214)*ABZ!$D214)</f>
        <v>-1.7854384813474348E-2</v>
      </c>
      <c r="I214" s="18">
        <f>Model!$W$9*((drdp!C214)*ABZ!$B214+(drdp!F214)*ABZ!$C214+(drdp!I214)*ABZ!$D214)</f>
        <v>4.784067992124952E-3</v>
      </c>
      <c r="J214" s="18">
        <f>Model!$W$9*((drdp!D214)*ABZ!$B214+(drdp!G214)*ABZ!$C214+(drdp!J214)*ABZ!$D214)</f>
        <v>6.1182972778675701E-3</v>
      </c>
      <c r="K214" s="21">
        <f>SUM(E$3:E213)+H214</f>
        <v>-4.6041342838292811</v>
      </c>
      <c r="L214" s="21">
        <f>SUM(F$3:F213)+I214</f>
        <v>0.51886769006935962</v>
      </c>
      <c r="M214" s="21">
        <f>SUM(G$3:G213)+J214</f>
        <v>1.5164965394679522</v>
      </c>
      <c r="N214" s="19">
        <f t="shared" si="19"/>
        <v>21.198052503532168</v>
      </c>
      <c r="O214" s="19">
        <f t="shared" si="20"/>
        <v>0.26922367979791301</v>
      </c>
      <c r="P214" s="19">
        <f t="shared" si="21"/>
        <v>2.2997617542182742</v>
      </c>
      <c r="Q214" s="19">
        <f t="shared" si="22"/>
        <v>-2.3889365206196445</v>
      </c>
      <c r="R214" s="19">
        <f t="shared" si="23"/>
        <v>-6.9821537086728629</v>
      </c>
      <c r="S214" s="19">
        <f t="shared" si="24"/>
        <v>0.78686105643191384</v>
      </c>
    </row>
    <row r="215" spans="1:19" x14ac:dyDescent="0.25">
      <c r="A215" s="26">
        <f>Wellpath!E215</f>
        <v>6360</v>
      </c>
      <c r="B215" s="22">
        <v>0</v>
      </c>
      <c r="C215" s="22">
        <f>-SIN(Wellpath!$L215) / GField</f>
        <v>-0.10197162129779283</v>
      </c>
      <c r="D215" s="22">
        <f>TAN(Dip) * SIN(Wellpath!$L215) * SIN(Wellpath!$O215) / GField</f>
        <v>0.30807032188775857</v>
      </c>
      <c r="E215" s="20">
        <f>Model!$W$9*((drdp!B215+drdp!K215)*ABZ!$B215+(drdp!E215+drdp!N215)*ABZ!$C215+(drdp!H215+drdp!Q215)*ABZ!$D215)</f>
        <v>-3.5708769626948696E-2</v>
      </c>
      <c r="F215" s="20">
        <f>Model!$W$9*((drdp!C215+drdp!L215)*ABZ!$B215+(drdp!F215+drdp!O215)*ABZ!$C215+(drdp!I215+drdp!R215)*ABZ!$D215)</f>
        <v>9.568135984249904E-3</v>
      </c>
      <c r="G215" s="20">
        <f>Model!$W$9*((drdp!D215+drdp!M215)*ABZ!$B215+(drdp!G215+drdp!P215)*ABZ!$C215+(drdp!J215+drdp!S215)*ABZ!$D215)</f>
        <v>1.223659455573514E-2</v>
      </c>
      <c r="H215" s="18">
        <f>Model!$W$9*((drdp!B215)*ABZ!$B215+(drdp!E215)*ABZ!$C215+(drdp!H215)*ABZ!$D215)</f>
        <v>-1.7854384813474348E-2</v>
      </c>
      <c r="I215" s="18">
        <f>Model!$W$9*((drdp!C215)*ABZ!$B215+(drdp!F215)*ABZ!$C215+(drdp!I215)*ABZ!$D215)</f>
        <v>4.784067992124952E-3</v>
      </c>
      <c r="J215" s="18">
        <f>Model!$W$9*((drdp!D215)*ABZ!$B215+(drdp!G215)*ABZ!$C215+(drdp!J215)*ABZ!$D215)</f>
        <v>6.1182972778675701E-3</v>
      </c>
      <c r="K215" s="21">
        <f>SUM(E$3:E214)+H215</f>
        <v>-4.6398430534562296</v>
      </c>
      <c r="L215" s="21">
        <f>SUM(F$3:F214)+I215</f>
        <v>0.5284358260536095</v>
      </c>
      <c r="M215" s="21">
        <f>SUM(G$3:G214)+J215</f>
        <v>1.5287331340236874</v>
      </c>
      <c r="N215" s="19">
        <f t="shared" si="19"/>
        <v>21.528143560706027</v>
      </c>
      <c r="O215" s="19">
        <f t="shared" si="20"/>
        <v>0.27924442225696067</v>
      </c>
      <c r="P215" s="19">
        <f t="shared" si="21"/>
        <v>2.3370249950618853</v>
      </c>
      <c r="Q215" s="19">
        <f t="shared" si="22"/>
        <v>-2.4518592967122443</v>
      </c>
      <c r="R215" s="19">
        <f t="shared" si="23"/>
        <v>-7.0930818124881769</v>
      </c>
      <c r="S215" s="19">
        <f t="shared" si="24"/>
        <v>0.80783735649333055</v>
      </c>
    </row>
    <row r="216" spans="1:19" x14ac:dyDescent="0.25">
      <c r="A216" s="26">
        <f>Wellpath!E216</f>
        <v>6390</v>
      </c>
      <c r="B216" s="22">
        <v>0</v>
      </c>
      <c r="C216" s="22">
        <f>-SIN(Wellpath!$L216) / GField</f>
        <v>-0.10197162129779283</v>
      </c>
      <c r="D216" s="22">
        <f>TAN(Dip) * SIN(Wellpath!$L216) * SIN(Wellpath!$O216) / GField</f>
        <v>0.30807032188775857</v>
      </c>
      <c r="E216" s="20">
        <f>Model!$W$9*((drdp!B216+drdp!K216)*ABZ!$B216+(drdp!E216+drdp!N216)*ABZ!$C216+(drdp!H216+drdp!Q216)*ABZ!$D216)</f>
        <v>-3.5708769626948696E-2</v>
      </c>
      <c r="F216" s="20">
        <f>Model!$W$9*((drdp!C216+drdp!L216)*ABZ!$B216+(drdp!F216+drdp!O216)*ABZ!$C216+(drdp!I216+drdp!R216)*ABZ!$D216)</f>
        <v>9.568135984249904E-3</v>
      </c>
      <c r="G216" s="20">
        <f>Model!$W$9*((drdp!D216+drdp!M216)*ABZ!$B216+(drdp!G216+drdp!P216)*ABZ!$C216+(drdp!J216+drdp!S216)*ABZ!$D216)</f>
        <v>1.223659455573514E-2</v>
      </c>
      <c r="H216" s="18">
        <f>Model!$W$9*((drdp!B216)*ABZ!$B216+(drdp!E216)*ABZ!$C216+(drdp!H216)*ABZ!$D216)</f>
        <v>-1.7854384813474348E-2</v>
      </c>
      <c r="I216" s="18">
        <f>Model!$W$9*((drdp!C216)*ABZ!$B216+(drdp!F216)*ABZ!$C216+(drdp!I216)*ABZ!$D216)</f>
        <v>4.784067992124952E-3</v>
      </c>
      <c r="J216" s="18">
        <f>Model!$W$9*((drdp!D216)*ABZ!$B216+(drdp!G216)*ABZ!$C216+(drdp!J216)*ABZ!$D216)</f>
        <v>6.1182972778675701E-3</v>
      </c>
      <c r="K216" s="21">
        <f>SUM(E$3:E215)+H216</f>
        <v>-4.6755518230831781</v>
      </c>
      <c r="L216" s="21">
        <f>SUM(F$3:F215)+I216</f>
        <v>0.53800396203785938</v>
      </c>
      <c r="M216" s="21">
        <f>SUM(G$3:G215)+J216</f>
        <v>1.5409697285794226</v>
      </c>
      <c r="N216" s="19">
        <f t="shared" si="19"/>
        <v>21.860784850336429</v>
      </c>
      <c r="O216" s="19">
        <f t="shared" si="20"/>
        <v>0.28944826316843442</v>
      </c>
      <c r="P216" s="19">
        <f t="shared" si="21"/>
        <v>2.3745877043981394</v>
      </c>
      <c r="Q216" s="19">
        <f t="shared" si="22"/>
        <v>-2.5154654055320864</v>
      </c>
      <c r="R216" s="19">
        <f t="shared" si="23"/>
        <v>-7.2048838237755097</v>
      </c>
      <c r="S216" s="19">
        <f t="shared" si="24"/>
        <v>0.82904781935613414</v>
      </c>
    </row>
    <row r="217" spans="1:19" x14ac:dyDescent="0.25">
      <c r="A217" s="26">
        <f>Wellpath!E217</f>
        <v>6420</v>
      </c>
      <c r="B217" s="22">
        <v>0</v>
      </c>
      <c r="C217" s="22">
        <f>-SIN(Wellpath!$L217) / GField</f>
        <v>-0.10197162129779283</v>
      </c>
      <c r="D217" s="22">
        <f>TAN(Dip) * SIN(Wellpath!$L217) * SIN(Wellpath!$O217) / GField</f>
        <v>0.30807032188775857</v>
      </c>
      <c r="E217" s="20">
        <f>Model!$W$9*((drdp!B217+drdp!K217)*ABZ!$B217+(drdp!E217+drdp!N217)*ABZ!$C217+(drdp!H217+drdp!Q217)*ABZ!$D217)</f>
        <v>-3.5708769626948696E-2</v>
      </c>
      <c r="F217" s="20">
        <f>Model!$W$9*((drdp!C217+drdp!L217)*ABZ!$B217+(drdp!F217+drdp!O217)*ABZ!$C217+(drdp!I217+drdp!R217)*ABZ!$D217)</f>
        <v>9.568135984249904E-3</v>
      </c>
      <c r="G217" s="20">
        <f>Model!$W$9*((drdp!D217+drdp!M217)*ABZ!$B217+(drdp!G217+drdp!P217)*ABZ!$C217+(drdp!J217+drdp!S217)*ABZ!$D217)</f>
        <v>1.223659455573514E-2</v>
      </c>
      <c r="H217" s="18">
        <f>Model!$W$9*((drdp!B217)*ABZ!$B217+(drdp!E217)*ABZ!$C217+(drdp!H217)*ABZ!$D217)</f>
        <v>-1.7854384813474348E-2</v>
      </c>
      <c r="I217" s="18">
        <f>Model!$W$9*((drdp!C217)*ABZ!$B217+(drdp!F217)*ABZ!$C217+(drdp!I217)*ABZ!$D217)</f>
        <v>4.784067992124952E-3</v>
      </c>
      <c r="J217" s="18">
        <f>Model!$W$9*((drdp!D217)*ABZ!$B217+(drdp!G217)*ABZ!$C217+(drdp!J217)*ABZ!$D217)</f>
        <v>6.1182972778675701E-3</v>
      </c>
      <c r="K217" s="21">
        <f>SUM(E$3:E216)+H217</f>
        <v>-4.7112605927101265</v>
      </c>
      <c r="L217" s="21">
        <f>SUM(F$3:F216)+I217</f>
        <v>0.54757209802210927</v>
      </c>
      <c r="M217" s="21">
        <f>SUM(G$3:G216)+J217</f>
        <v>1.5532063231351578</v>
      </c>
      <c r="N217" s="19">
        <f t="shared" si="19"/>
        <v>22.195976372423374</v>
      </c>
      <c r="O217" s="19">
        <f t="shared" si="20"/>
        <v>0.29983520253233442</v>
      </c>
      <c r="P217" s="19">
        <f t="shared" si="21"/>
        <v>2.4124498822270364</v>
      </c>
      <c r="Q217" s="19">
        <f t="shared" si="22"/>
        <v>-2.5797548470791698</v>
      </c>
      <c r="R217" s="19">
        <f t="shared" si="23"/>
        <v>-7.3175597425348604</v>
      </c>
      <c r="S217" s="19">
        <f t="shared" si="24"/>
        <v>0.85049244502032462</v>
      </c>
    </row>
    <row r="218" spans="1:19" x14ac:dyDescent="0.25">
      <c r="A218" s="26">
        <f>Wellpath!E218</f>
        <v>6450</v>
      </c>
      <c r="B218" s="22">
        <v>0</v>
      </c>
      <c r="C218" s="22">
        <f>-SIN(Wellpath!$L218) / GField</f>
        <v>-0.10197162129779283</v>
      </c>
      <c r="D218" s="22">
        <f>TAN(Dip) * SIN(Wellpath!$L218) * SIN(Wellpath!$O218) / GField</f>
        <v>0.30807032188775857</v>
      </c>
      <c r="E218" s="20">
        <f>Model!$W$9*((drdp!B218+drdp!K218)*ABZ!$B218+(drdp!E218+drdp!N218)*ABZ!$C218+(drdp!H218+drdp!Q218)*ABZ!$D218)</f>
        <v>-3.5708769626948696E-2</v>
      </c>
      <c r="F218" s="20">
        <f>Model!$W$9*((drdp!C218+drdp!L218)*ABZ!$B218+(drdp!F218+drdp!O218)*ABZ!$C218+(drdp!I218+drdp!R218)*ABZ!$D218)</f>
        <v>9.568135984249904E-3</v>
      </c>
      <c r="G218" s="20">
        <f>Model!$W$9*((drdp!D218+drdp!M218)*ABZ!$B218+(drdp!G218+drdp!P218)*ABZ!$C218+(drdp!J218+drdp!S218)*ABZ!$D218)</f>
        <v>1.223659455573514E-2</v>
      </c>
      <c r="H218" s="18">
        <f>Model!$W$9*((drdp!B218)*ABZ!$B218+(drdp!E218)*ABZ!$C218+(drdp!H218)*ABZ!$D218)</f>
        <v>-1.7854384813474348E-2</v>
      </c>
      <c r="I218" s="18">
        <f>Model!$W$9*((drdp!C218)*ABZ!$B218+(drdp!F218)*ABZ!$C218+(drdp!I218)*ABZ!$D218)</f>
        <v>4.784067992124952E-3</v>
      </c>
      <c r="J218" s="18">
        <f>Model!$W$9*((drdp!D218)*ABZ!$B218+(drdp!G218)*ABZ!$C218+(drdp!J218)*ABZ!$D218)</f>
        <v>6.1182972778675701E-3</v>
      </c>
      <c r="K218" s="21">
        <f>SUM(E$3:E217)+H218</f>
        <v>-4.746969362337075</v>
      </c>
      <c r="L218" s="21">
        <f>SUM(F$3:F217)+I218</f>
        <v>0.55714023400635915</v>
      </c>
      <c r="M218" s="21">
        <f>SUM(G$3:G217)+J218</f>
        <v>1.5654429176908931</v>
      </c>
      <c r="N218" s="19">
        <f t="shared" si="19"/>
        <v>22.533718126966857</v>
      </c>
      <c r="O218" s="19">
        <f t="shared" si="20"/>
        <v>0.31040524034866063</v>
      </c>
      <c r="P218" s="19">
        <f t="shared" si="21"/>
        <v>2.4506115285485763</v>
      </c>
      <c r="Q218" s="19">
        <f t="shared" si="22"/>
        <v>-2.6447276213534954</v>
      </c>
      <c r="R218" s="19">
        <f t="shared" si="23"/>
        <v>-7.431109568766229</v>
      </c>
      <c r="S218" s="19">
        <f t="shared" si="24"/>
        <v>0.87217123348590175</v>
      </c>
    </row>
    <row r="219" spans="1:19" x14ac:dyDescent="0.25">
      <c r="A219" s="26">
        <f>Wellpath!E219</f>
        <v>6480</v>
      </c>
      <c r="B219" s="22">
        <v>0</v>
      </c>
      <c r="C219" s="22">
        <f>-SIN(Wellpath!$L219) / GField</f>
        <v>-0.10197162129779283</v>
      </c>
      <c r="D219" s="22">
        <f>TAN(Dip) * SIN(Wellpath!$L219) * SIN(Wellpath!$O219) / GField</f>
        <v>0.30807032188775857</v>
      </c>
      <c r="E219" s="20">
        <f>Model!$W$9*((drdp!B219+drdp!K219)*ABZ!$B219+(drdp!E219+drdp!N219)*ABZ!$C219+(drdp!H219+drdp!Q219)*ABZ!$D219)</f>
        <v>-3.5708769626948696E-2</v>
      </c>
      <c r="F219" s="20">
        <f>Model!$W$9*((drdp!C219+drdp!L219)*ABZ!$B219+(drdp!F219+drdp!O219)*ABZ!$C219+(drdp!I219+drdp!R219)*ABZ!$D219)</f>
        <v>9.568135984249904E-3</v>
      </c>
      <c r="G219" s="20">
        <f>Model!$W$9*((drdp!D219+drdp!M219)*ABZ!$B219+(drdp!G219+drdp!P219)*ABZ!$C219+(drdp!J219+drdp!S219)*ABZ!$D219)</f>
        <v>1.223659455573514E-2</v>
      </c>
      <c r="H219" s="18">
        <f>Model!$W$9*((drdp!B219)*ABZ!$B219+(drdp!E219)*ABZ!$C219+(drdp!H219)*ABZ!$D219)</f>
        <v>-1.7854384813474348E-2</v>
      </c>
      <c r="I219" s="18">
        <f>Model!$W$9*((drdp!C219)*ABZ!$B219+(drdp!F219)*ABZ!$C219+(drdp!I219)*ABZ!$D219)</f>
        <v>4.784067992124952E-3</v>
      </c>
      <c r="J219" s="18">
        <f>Model!$W$9*((drdp!D219)*ABZ!$B219+(drdp!G219)*ABZ!$C219+(drdp!J219)*ABZ!$D219)</f>
        <v>6.1182972778675701E-3</v>
      </c>
      <c r="K219" s="21">
        <f>SUM(E$3:E218)+H219</f>
        <v>-4.7826781319640235</v>
      </c>
      <c r="L219" s="21">
        <f>SUM(F$3:F218)+I219</f>
        <v>0.56670836999060903</v>
      </c>
      <c r="M219" s="21">
        <f>SUM(G$3:G218)+J219</f>
        <v>1.5776795122466283</v>
      </c>
      <c r="N219" s="19">
        <f t="shared" si="19"/>
        <v>22.874010113966882</v>
      </c>
      <c r="O219" s="19">
        <f t="shared" si="20"/>
        <v>0.32115837661741303</v>
      </c>
      <c r="P219" s="19">
        <f t="shared" si="21"/>
        <v>2.4890726433627588</v>
      </c>
      <c r="Q219" s="19">
        <f t="shared" si="22"/>
        <v>-2.7103837283550627</v>
      </c>
      <c r="R219" s="19">
        <f t="shared" si="23"/>
        <v>-7.5455333024696154</v>
      </c>
      <c r="S219" s="19">
        <f t="shared" si="24"/>
        <v>0.89408418475286577</v>
      </c>
    </row>
    <row r="220" spans="1:19" x14ac:dyDescent="0.25">
      <c r="A220" s="26">
        <f>Wellpath!E220</f>
        <v>6510</v>
      </c>
      <c r="B220" s="22">
        <v>0</v>
      </c>
      <c r="C220" s="22">
        <f>-SIN(Wellpath!$L220) / GField</f>
        <v>-0.10197162129779283</v>
      </c>
      <c r="D220" s="22">
        <f>TAN(Dip) * SIN(Wellpath!$L220) * SIN(Wellpath!$O220) / GField</f>
        <v>0.30807032188775857</v>
      </c>
      <c r="E220" s="20">
        <f>Model!$W$9*((drdp!B220+drdp!K220)*ABZ!$B220+(drdp!E220+drdp!N220)*ABZ!$C220+(drdp!H220+drdp!Q220)*ABZ!$D220)</f>
        <v>-3.5708769626948696E-2</v>
      </c>
      <c r="F220" s="20">
        <f>Model!$W$9*((drdp!C220+drdp!L220)*ABZ!$B220+(drdp!F220+drdp!O220)*ABZ!$C220+(drdp!I220+drdp!R220)*ABZ!$D220)</f>
        <v>9.568135984249904E-3</v>
      </c>
      <c r="G220" s="20">
        <f>Model!$W$9*((drdp!D220+drdp!M220)*ABZ!$B220+(drdp!G220+drdp!P220)*ABZ!$C220+(drdp!J220+drdp!S220)*ABZ!$D220)</f>
        <v>1.223659455573514E-2</v>
      </c>
      <c r="H220" s="18">
        <f>Model!$W$9*((drdp!B220)*ABZ!$B220+(drdp!E220)*ABZ!$C220+(drdp!H220)*ABZ!$D220)</f>
        <v>-1.7854384813474348E-2</v>
      </c>
      <c r="I220" s="18">
        <f>Model!$W$9*((drdp!C220)*ABZ!$B220+(drdp!F220)*ABZ!$C220+(drdp!I220)*ABZ!$D220)</f>
        <v>4.784067992124952E-3</v>
      </c>
      <c r="J220" s="18">
        <f>Model!$W$9*((drdp!D220)*ABZ!$B220+(drdp!G220)*ABZ!$C220+(drdp!J220)*ABZ!$D220)</f>
        <v>6.1182972778675701E-3</v>
      </c>
      <c r="K220" s="21">
        <f>SUM(E$3:E219)+H220</f>
        <v>-4.8183869015909719</v>
      </c>
      <c r="L220" s="21">
        <f>SUM(F$3:F219)+I220</f>
        <v>0.57627650597485891</v>
      </c>
      <c r="M220" s="21">
        <f>SUM(G$3:G219)+J220</f>
        <v>1.5899161068023635</v>
      </c>
      <c r="N220" s="19">
        <f t="shared" si="19"/>
        <v>23.216852333423446</v>
      </c>
      <c r="O220" s="19">
        <f t="shared" si="20"/>
        <v>0.33209461133859158</v>
      </c>
      <c r="P220" s="19">
        <f t="shared" si="21"/>
        <v>2.5278332266695847</v>
      </c>
      <c r="Q220" s="19">
        <f t="shared" si="22"/>
        <v>-2.7767231680838718</v>
      </c>
      <c r="R220" s="19">
        <f t="shared" si="23"/>
        <v>-7.6608309436450215</v>
      </c>
      <c r="S220" s="19">
        <f t="shared" si="24"/>
        <v>0.91623129882121668</v>
      </c>
    </row>
    <row r="221" spans="1:19" x14ac:dyDescent="0.25">
      <c r="A221" s="26">
        <f>Wellpath!E221</f>
        <v>6540</v>
      </c>
      <c r="B221" s="22">
        <v>0</v>
      </c>
      <c r="C221" s="22">
        <f>-SIN(Wellpath!$L221) / GField</f>
        <v>-0.10197162129779283</v>
      </c>
      <c r="D221" s="22">
        <f>TAN(Dip) * SIN(Wellpath!$L221) * SIN(Wellpath!$O221) / GField</f>
        <v>0.30807032188775857</v>
      </c>
      <c r="E221" s="20">
        <f>Model!$W$9*((drdp!B221+drdp!K221)*ABZ!$B221+(drdp!E221+drdp!N221)*ABZ!$C221+(drdp!H221+drdp!Q221)*ABZ!$D221)</f>
        <v>-3.5708769626948696E-2</v>
      </c>
      <c r="F221" s="20">
        <f>Model!$W$9*((drdp!C221+drdp!L221)*ABZ!$B221+(drdp!F221+drdp!O221)*ABZ!$C221+(drdp!I221+drdp!R221)*ABZ!$D221)</f>
        <v>9.568135984249904E-3</v>
      </c>
      <c r="G221" s="20">
        <f>Model!$W$9*((drdp!D221+drdp!M221)*ABZ!$B221+(drdp!G221+drdp!P221)*ABZ!$C221+(drdp!J221+drdp!S221)*ABZ!$D221)</f>
        <v>1.223659455573514E-2</v>
      </c>
      <c r="H221" s="18">
        <f>Model!$W$9*((drdp!B221)*ABZ!$B221+(drdp!E221)*ABZ!$C221+(drdp!H221)*ABZ!$D221)</f>
        <v>-1.7854384813474348E-2</v>
      </c>
      <c r="I221" s="18">
        <f>Model!$W$9*((drdp!C221)*ABZ!$B221+(drdp!F221)*ABZ!$C221+(drdp!I221)*ABZ!$D221)</f>
        <v>4.784067992124952E-3</v>
      </c>
      <c r="J221" s="18">
        <f>Model!$W$9*((drdp!D221)*ABZ!$B221+(drdp!G221)*ABZ!$C221+(drdp!J221)*ABZ!$D221)</f>
        <v>6.1182972778675701E-3</v>
      </c>
      <c r="K221" s="21">
        <f>SUM(E$3:E220)+H221</f>
        <v>-4.8540956712179204</v>
      </c>
      <c r="L221" s="21">
        <f>SUM(F$3:F220)+I221</f>
        <v>0.58584464195910879</v>
      </c>
      <c r="M221" s="21">
        <f>SUM(G$3:G220)+J221</f>
        <v>1.6021527013580987</v>
      </c>
      <c r="N221" s="19">
        <f t="shared" si="19"/>
        <v>23.562244785336553</v>
      </c>
      <c r="O221" s="19">
        <f t="shared" si="20"/>
        <v>0.34321394451219639</v>
      </c>
      <c r="P221" s="19">
        <f t="shared" si="21"/>
        <v>2.566893278469053</v>
      </c>
      <c r="Q221" s="19">
        <f t="shared" si="22"/>
        <v>-2.8437459405399226</v>
      </c>
      <c r="R221" s="19">
        <f t="shared" si="23"/>
        <v>-7.7770024922924446</v>
      </c>
      <c r="S221" s="19">
        <f t="shared" si="24"/>
        <v>0.93861257569095435</v>
      </c>
    </row>
    <row r="222" spans="1:19" x14ac:dyDescent="0.25">
      <c r="A222" s="26">
        <f>Wellpath!E222</f>
        <v>6570</v>
      </c>
      <c r="B222" s="22">
        <v>0</v>
      </c>
      <c r="C222" s="22">
        <f>-SIN(Wellpath!$L222) / GField</f>
        <v>-0.10197162129779283</v>
      </c>
      <c r="D222" s="22">
        <f>TAN(Dip) * SIN(Wellpath!$L222) * SIN(Wellpath!$O222) / GField</f>
        <v>0.30807032188775857</v>
      </c>
      <c r="E222" s="20">
        <f>Model!$W$9*((drdp!B222+drdp!K222)*ABZ!$B222+(drdp!E222+drdp!N222)*ABZ!$C222+(drdp!H222+drdp!Q222)*ABZ!$D222)</f>
        <v>-3.5708769626948696E-2</v>
      </c>
      <c r="F222" s="20">
        <f>Model!$W$9*((drdp!C222+drdp!L222)*ABZ!$B222+(drdp!F222+drdp!O222)*ABZ!$C222+(drdp!I222+drdp!R222)*ABZ!$D222)</f>
        <v>9.568135984249904E-3</v>
      </c>
      <c r="G222" s="20">
        <f>Model!$W$9*((drdp!D222+drdp!M222)*ABZ!$B222+(drdp!G222+drdp!P222)*ABZ!$C222+(drdp!J222+drdp!S222)*ABZ!$D222)</f>
        <v>1.223659455573514E-2</v>
      </c>
      <c r="H222" s="18">
        <f>Model!$W$9*((drdp!B222)*ABZ!$B222+(drdp!E222)*ABZ!$C222+(drdp!H222)*ABZ!$D222)</f>
        <v>-1.7854384813474348E-2</v>
      </c>
      <c r="I222" s="18">
        <f>Model!$W$9*((drdp!C222)*ABZ!$B222+(drdp!F222)*ABZ!$C222+(drdp!I222)*ABZ!$D222)</f>
        <v>4.784067992124952E-3</v>
      </c>
      <c r="J222" s="18">
        <f>Model!$W$9*((drdp!D222)*ABZ!$B222+(drdp!G222)*ABZ!$C222+(drdp!J222)*ABZ!$D222)</f>
        <v>6.1182972778675701E-3</v>
      </c>
      <c r="K222" s="21">
        <f>SUM(E$3:E221)+H222</f>
        <v>-4.8898044408448689</v>
      </c>
      <c r="L222" s="21">
        <f>SUM(F$3:F221)+I222</f>
        <v>0.59541277794335867</v>
      </c>
      <c r="M222" s="21">
        <f>SUM(G$3:G221)+J222</f>
        <v>1.614389295913834</v>
      </c>
      <c r="N222" s="19">
        <f t="shared" si="19"/>
        <v>23.910187469706202</v>
      </c>
      <c r="O222" s="19">
        <f t="shared" si="20"/>
        <v>0.35451637613822734</v>
      </c>
      <c r="P222" s="19">
        <f t="shared" si="21"/>
        <v>2.6062527987611643</v>
      </c>
      <c r="Q222" s="19">
        <f t="shared" si="22"/>
        <v>-2.9114520457232151</v>
      </c>
      <c r="R222" s="19">
        <f t="shared" si="23"/>
        <v>-7.8940479484118864</v>
      </c>
      <c r="S222" s="19">
        <f t="shared" si="24"/>
        <v>0.9612280153620788</v>
      </c>
    </row>
    <row r="223" spans="1:19" x14ac:dyDescent="0.25">
      <c r="A223" s="26">
        <f>Wellpath!E223</f>
        <v>6600</v>
      </c>
      <c r="B223" s="22">
        <v>0</v>
      </c>
      <c r="C223" s="22">
        <f>-SIN(Wellpath!$L223) / GField</f>
        <v>-0.10197162129779283</v>
      </c>
      <c r="D223" s="22">
        <f>TAN(Dip) * SIN(Wellpath!$L223) * SIN(Wellpath!$O223) / GField</f>
        <v>0.30807032188775857</v>
      </c>
      <c r="E223" s="20">
        <f>Model!$W$9*((drdp!B223+drdp!K223)*ABZ!$B223+(drdp!E223+drdp!N223)*ABZ!$C223+(drdp!H223+drdp!Q223)*ABZ!$D223)</f>
        <v>-3.5708769626948696E-2</v>
      </c>
      <c r="F223" s="20">
        <f>Model!$W$9*((drdp!C223+drdp!L223)*ABZ!$B223+(drdp!F223+drdp!O223)*ABZ!$C223+(drdp!I223+drdp!R223)*ABZ!$D223)</f>
        <v>9.568135984249904E-3</v>
      </c>
      <c r="G223" s="20">
        <f>Model!$W$9*((drdp!D223+drdp!M223)*ABZ!$B223+(drdp!G223+drdp!P223)*ABZ!$C223+(drdp!J223+drdp!S223)*ABZ!$D223)</f>
        <v>1.223659455573514E-2</v>
      </c>
      <c r="H223" s="18">
        <f>Model!$W$9*((drdp!B223)*ABZ!$B223+(drdp!E223)*ABZ!$C223+(drdp!H223)*ABZ!$D223)</f>
        <v>-1.7854384813474348E-2</v>
      </c>
      <c r="I223" s="18">
        <f>Model!$W$9*((drdp!C223)*ABZ!$B223+(drdp!F223)*ABZ!$C223+(drdp!I223)*ABZ!$D223)</f>
        <v>4.784067992124952E-3</v>
      </c>
      <c r="J223" s="18">
        <f>Model!$W$9*((drdp!D223)*ABZ!$B223+(drdp!G223)*ABZ!$C223+(drdp!J223)*ABZ!$D223)</f>
        <v>6.1182972778675701E-3</v>
      </c>
      <c r="K223" s="21">
        <f>SUM(E$3:E222)+H223</f>
        <v>-4.9255132104718173</v>
      </c>
      <c r="L223" s="21">
        <f>SUM(F$3:F222)+I223</f>
        <v>0.60498091392760855</v>
      </c>
      <c r="M223" s="21">
        <f>SUM(G$3:G222)+J223</f>
        <v>1.6266258904695692</v>
      </c>
      <c r="N223" s="19">
        <f t="shared" si="19"/>
        <v>24.260680386532389</v>
      </c>
      <c r="O223" s="19">
        <f t="shared" si="20"/>
        <v>0.36600190621668449</v>
      </c>
      <c r="P223" s="19">
        <f t="shared" si="21"/>
        <v>2.645911787545919</v>
      </c>
      <c r="Q223" s="19">
        <f t="shared" si="22"/>
        <v>-2.9798414836337495</v>
      </c>
      <c r="R223" s="19">
        <f t="shared" si="23"/>
        <v>-8.0119673120033461</v>
      </c>
      <c r="S223" s="19">
        <f t="shared" si="24"/>
        <v>0.98407761783459002</v>
      </c>
    </row>
    <row r="224" spans="1:19" x14ac:dyDescent="0.25">
      <c r="A224" s="26">
        <f>Wellpath!E224</f>
        <v>6630</v>
      </c>
      <c r="B224" s="22">
        <v>0</v>
      </c>
      <c r="C224" s="22">
        <f>-SIN(Wellpath!$L224) / GField</f>
        <v>-0.10197162129779283</v>
      </c>
      <c r="D224" s="22">
        <f>TAN(Dip) * SIN(Wellpath!$L224) * SIN(Wellpath!$O224) / GField</f>
        <v>0.30807032188775857</v>
      </c>
      <c r="E224" s="20">
        <f>Model!$W$9*((drdp!B224+drdp!K224)*ABZ!$B224+(drdp!E224+drdp!N224)*ABZ!$C224+(drdp!H224+drdp!Q224)*ABZ!$D224)</f>
        <v>-3.5708769626948696E-2</v>
      </c>
      <c r="F224" s="20">
        <f>Model!$W$9*((drdp!C224+drdp!L224)*ABZ!$B224+(drdp!F224+drdp!O224)*ABZ!$C224+(drdp!I224+drdp!R224)*ABZ!$D224)</f>
        <v>9.568135984249904E-3</v>
      </c>
      <c r="G224" s="20">
        <f>Model!$W$9*((drdp!D224+drdp!M224)*ABZ!$B224+(drdp!G224+drdp!P224)*ABZ!$C224+(drdp!J224+drdp!S224)*ABZ!$D224)</f>
        <v>1.223659455573514E-2</v>
      </c>
      <c r="H224" s="18">
        <f>Model!$W$9*((drdp!B224)*ABZ!$B224+(drdp!E224)*ABZ!$C224+(drdp!H224)*ABZ!$D224)</f>
        <v>-1.7854384813474348E-2</v>
      </c>
      <c r="I224" s="18">
        <f>Model!$W$9*((drdp!C224)*ABZ!$B224+(drdp!F224)*ABZ!$C224+(drdp!I224)*ABZ!$D224)</f>
        <v>4.784067992124952E-3</v>
      </c>
      <c r="J224" s="18">
        <f>Model!$W$9*((drdp!D224)*ABZ!$B224+(drdp!G224)*ABZ!$C224+(drdp!J224)*ABZ!$D224)</f>
        <v>6.1182972778675701E-3</v>
      </c>
      <c r="K224" s="21">
        <f>SUM(E$3:E223)+H224</f>
        <v>-4.9612219800987658</v>
      </c>
      <c r="L224" s="21">
        <f>SUM(F$3:F223)+I224</f>
        <v>0.61454904991185844</v>
      </c>
      <c r="M224" s="21">
        <f>SUM(G$3:G223)+J224</f>
        <v>1.6388624850253044</v>
      </c>
      <c r="N224" s="19">
        <f t="shared" si="19"/>
        <v>24.613723535815119</v>
      </c>
      <c r="O224" s="19">
        <f t="shared" si="20"/>
        <v>0.3776705347475679</v>
      </c>
      <c r="P224" s="19">
        <f t="shared" si="21"/>
        <v>2.6858702448233163</v>
      </c>
      <c r="Q224" s="19">
        <f t="shared" si="22"/>
        <v>-3.0489142542715255</v>
      </c>
      <c r="R224" s="19">
        <f t="shared" si="23"/>
        <v>-8.1307605830668255</v>
      </c>
      <c r="S224" s="19">
        <f t="shared" si="24"/>
        <v>1.0071613831084882</v>
      </c>
    </row>
    <row r="225" spans="1:19" x14ac:dyDescent="0.25">
      <c r="A225" s="26">
        <f>Wellpath!E225</f>
        <v>6660</v>
      </c>
      <c r="B225" s="22">
        <v>0</v>
      </c>
      <c r="C225" s="22">
        <f>-SIN(Wellpath!$L225) / GField</f>
        <v>-0.10197162129779283</v>
      </c>
      <c r="D225" s="22">
        <f>TAN(Dip) * SIN(Wellpath!$L225) * SIN(Wellpath!$O225) / GField</f>
        <v>0.30807032188775857</v>
      </c>
      <c r="E225" s="20">
        <f>Model!$W$9*((drdp!B225+drdp!K225)*ABZ!$B225+(drdp!E225+drdp!N225)*ABZ!$C225+(drdp!H225+drdp!Q225)*ABZ!$D225)</f>
        <v>-3.5708769626948696E-2</v>
      </c>
      <c r="F225" s="20">
        <f>Model!$W$9*((drdp!C225+drdp!L225)*ABZ!$B225+(drdp!F225+drdp!O225)*ABZ!$C225+(drdp!I225+drdp!R225)*ABZ!$D225)</f>
        <v>9.568135984249904E-3</v>
      </c>
      <c r="G225" s="20">
        <f>Model!$W$9*((drdp!D225+drdp!M225)*ABZ!$B225+(drdp!G225+drdp!P225)*ABZ!$C225+(drdp!J225+drdp!S225)*ABZ!$D225)</f>
        <v>1.223659455573514E-2</v>
      </c>
      <c r="H225" s="18">
        <f>Model!$W$9*((drdp!B225)*ABZ!$B225+(drdp!E225)*ABZ!$C225+(drdp!H225)*ABZ!$D225)</f>
        <v>-1.7854384813474348E-2</v>
      </c>
      <c r="I225" s="18">
        <f>Model!$W$9*((drdp!C225)*ABZ!$B225+(drdp!F225)*ABZ!$C225+(drdp!I225)*ABZ!$D225)</f>
        <v>4.784067992124952E-3</v>
      </c>
      <c r="J225" s="18">
        <f>Model!$W$9*((drdp!D225)*ABZ!$B225+(drdp!G225)*ABZ!$C225+(drdp!J225)*ABZ!$D225)</f>
        <v>6.1182972778675701E-3</v>
      </c>
      <c r="K225" s="21">
        <f>SUM(E$3:E224)+H225</f>
        <v>-4.9969307497257143</v>
      </c>
      <c r="L225" s="21">
        <f>SUM(F$3:F224)+I225</f>
        <v>0.62411718589610832</v>
      </c>
      <c r="M225" s="21">
        <f>SUM(G$3:G224)+J225</f>
        <v>1.6510990795810396</v>
      </c>
      <c r="N225" s="19">
        <f t="shared" si="19"/>
        <v>24.969316917554387</v>
      </c>
      <c r="O225" s="19">
        <f t="shared" si="20"/>
        <v>0.38952226173087745</v>
      </c>
      <c r="P225" s="19">
        <f t="shared" si="21"/>
        <v>2.7261281705933564</v>
      </c>
      <c r="Q225" s="19">
        <f t="shared" si="22"/>
        <v>-3.1186703576365433</v>
      </c>
      <c r="R225" s="19">
        <f t="shared" si="23"/>
        <v>-8.2504277616023209</v>
      </c>
      <c r="S225" s="19">
        <f t="shared" si="24"/>
        <v>1.0304793111837731</v>
      </c>
    </row>
    <row r="226" spans="1:19" x14ac:dyDescent="0.25">
      <c r="A226" s="26">
        <f>Wellpath!E226</f>
        <v>6690</v>
      </c>
      <c r="B226" s="22">
        <v>0</v>
      </c>
      <c r="C226" s="22">
        <f>-SIN(Wellpath!$L226) / GField</f>
        <v>-0.10197162129779283</v>
      </c>
      <c r="D226" s="22">
        <f>TAN(Dip) * SIN(Wellpath!$L226) * SIN(Wellpath!$O226) / GField</f>
        <v>0.30807032188775857</v>
      </c>
      <c r="E226" s="20">
        <f>Model!$W$9*((drdp!B226+drdp!K226)*ABZ!$B226+(drdp!E226+drdp!N226)*ABZ!$C226+(drdp!H226+drdp!Q226)*ABZ!$D226)</f>
        <v>-3.5708769626948696E-2</v>
      </c>
      <c r="F226" s="20">
        <f>Model!$W$9*((drdp!C226+drdp!L226)*ABZ!$B226+(drdp!F226+drdp!O226)*ABZ!$C226+(drdp!I226+drdp!R226)*ABZ!$D226)</f>
        <v>9.568135984249904E-3</v>
      </c>
      <c r="G226" s="20">
        <f>Model!$W$9*((drdp!D226+drdp!M226)*ABZ!$B226+(drdp!G226+drdp!P226)*ABZ!$C226+(drdp!J226+drdp!S226)*ABZ!$D226)</f>
        <v>1.223659455573514E-2</v>
      </c>
      <c r="H226" s="18">
        <f>Model!$W$9*((drdp!B226)*ABZ!$B226+(drdp!E226)*ABZ!$C226+(drdp!H226)*ABZ!$D226)</f>
        <v>-1.7854384813474348E-2</v>
      </c>
      <c r="I226" s="18">
        <f>Model!$W$9*((drdp!C226)*ABZ!$B226+(drdp!F226)*ABZ!$C226+(drdp!I226)*ABZ!$D226)</f>
        <v>4.784067992124952E-3</v>
      </c>
      <c r="J226" s="18">
        <f>Model!$W$9*((drdp!D226)*ABZ!$B226+(drdp!G226)*ABZ!$C226+(drdp!J226)*ABZ!$D226)</f>
        <v>6.1182972778675701E-3</v>
      </c>
      <c r="K226" s="21">
        <f>SUM(E$3:E225)+H226</f>
        <v>-5.0326395193526627</v>
      </c>
      <c r="L226" s="21">
        <f>SUM(F$3:F225)+I226</f>
        <v>0.6336853218803582</v>
      </c>
      <c r="M226" s="21">
        <f>SUM(G$3:G225)+J226</f>
        <v>1.6633356741367749</v>
      </c>
      <c r="N226" s="19">
        <f t="shared" si="19"/>
        <v>25.327460531750202</v>
      </c>
      <c r="O226" s="19">
        <f t="shared" si="20"/>
        <v>0.4015570871666132</v>
      </c>
      <c r="P226" s="19">
        <f t="shared" si="21"/>
        <v>2.7666855648560391</v>
      </c>
      <c r="Q226" s="19">
        <f t="shared" si="22"/>
        <v>-3.1891097937288033</v>
      </c>
      <c r="R226" s="19">
        <f t="shared" si="23"/>
        <v>-8.3709688476098361</v>
      </c>
      <c r="S226" s="19">
        <f t="shared" si="24"/>
        <v>1.0540314020604449</v>
      </c>
    </row>
    <row r="227" spans="1:19" x14ac:dyDescent="0.25">
      <c r="A227" s="26">
        <f>Wellpath!E227</f>
        <v>6720</v>
      </c>
      <c r="B227" s="22">
        <v>0</v>
      </c>
      <c r="C227" s="22">
        <f>-SIN(Wellpath!$L227) / GField</f>
        <v>-0.10197162129779283</v>
      </c>
      <c r="D227" s="22">
        <f>TAN(Dip) * SIN(Wellpath!$L227) * SIN(Wellpath!$O227) / GField</f>
        <v>0.30807032188775857</v>
      </c>
      <c r="E227" s="20">
        <f>Model!$W$9*((drdp!B227+drdp!K227)*ABZ!$B227+(drdp!E227+drdp!N227)*ABZ!$C227+(drdp!H227+drdp!Q227)*ABZ!$D227)</f>
        <v>-3.5708769626948696E-2</v>
      </c>
      <c r="F227" s="20">
        <f>Model!$W$9*((drdp!C227+drdp!L227)*ABZ!$B227+(drdp!F227+drdp!O227)*ABZ!$C227+(drdp!I227+drdp!R227)*ABZ!$D227)</f>
        <v>9.568135984249904E-3</v>
      </c>
      <c r="G227" s="20">
        <f>Model!$W$9*((drdp!D227+drdp!M227)*ABZ!$B227+(drdp!G227+drdp!P227)*ABZ!$C227+(drdp!J227+drdp!S227)*ABZ!$D227)</f>
        <v>1.223659455573514E-2</v>
      </c>
      <c r="H227" s="18">
        <f>Model!$W$9*((drdp!B227)*ABZ!$B227+(drdp!E227)*ABZ!$C227+(drdp!H227)*ABZ!$D227)</f>
        <v>-1.7854384813474348E-2</v>
      </c>
      <c r="I227" s="18">
        <f>Model!$W$9*((drdp!C227)*ABZ!$B227+(drdp!F227)*ABZ!$C227+(drdp!I227)*ABZ!$D227)</f>
        <v>4.784067992124952E-3</v>
      </c>
      <c r="J227" s="18">
        <f>Model!$W$9*((drdp!D227)*ABZ!$B227+(drdp!G227)*ABZ!$C227+(drdp!J227)*ABZ!$D227)</f>
        <v>6.1182972778675701E-3</v>
      </c>
      <c r="K227" s="21">
        <f>SUM(E$3:E226)+H227</f>
        <v>-5.0683482889796112</v>
      </c>
      <c r="L227" s="21">
        <f>SUM(F$3:F226)+I227</f>
        <v>0.64325345786460808</v>
      </c>
      <c r="M227" s="21">
        <f>SUM(G$3:G226)+J227</f>
        <v>1.6755722686925101</v>
      </c>
      <c r="N227" s="19">
        <f t="shared" si="19"/>
        <v>25.688154378402551</v>
      </c>
      <c r="O227" s="19">
        <f t="shared" si="20"/>
        <v>0.4137750110547751</v>
      </c>
      <c r="P227" s="19">
        <f t="shared" si="21"/>
        <v>2.8075424276113652</v>
      </c>
      <c r="Q227" s="19">
        <f t="shared" si="22"/>
        <v>-3.2602325625483046</v>
      </c>
      <c r="R227" s="19">
        <f t="shared" si="23"/>
        <v>-8.4923838410893691</v>
      </c>
      <c r="S227" s="19">
        <f t="shared" si="24"/>
        <v>1.0778176557385033</v>
      </c>
    </row>
    <row r="228" spans="1:19" x14ac:dyDescent="0.25">
      <c r="A228" s="26">
        <f>Wellpath!E228</f>
        <v>6750</v>
      </c>
      <c r="B228" s="22">
        <v>0</v>
      </c>
      <c r="C228" s="22">
        <f>-SIN(Wellpath!$L228) / GField</f>
        <v>-0.10197162129779283</v>
      </c>
      <c r="D228" s="22">
        <f>TAN(Dip) * SIN(Wellpath!$L228) * SIN(Wellpath!$O228) / GField</f>
        <v>0.30807032188775857</v>
      </c>
      <c r="E228" s="20">
        <f>Model!$W$9*((drdp!B228+drdp!K228)*ABZ!$B228+(drdp!E228+drdp!N228)*ABZ!$C228+(drdp!H228+drdp!Q228)*ABZ!$D228)</f>
        <v>-3.5708769626948696E-2</v>
      </c>
      <c r="F228" s="20">
        <f>Model!$W$9*((drdp!C228+drdp!L228)*ABZ!$B228+(drdp!F228+drdp!O228)*ABZ!$C228+(drdp!I228+drdp!R228)*ABZ!$D228)</f>
        <v>9.568135984249904E-3</v>
      </c>
      <c r="G228" s="20">
        <f>Model!$W$9*((drdp!D228+drdp!M228)*ABZ!$B228+(drdp!G228+drdp!P228)*ABZ!$C228+(drdp!J228+drdp!S228)*ABZ!$D228)</f>
        <v>1.223659455573514E-2</v>
      </c>
      <c r="H228" s="18">
        <f>Model!$W$9*((drdp!B228)*ABZ!$B228+(drdp!E228)*ABZ!$C228+(drdp!H228)*ABZ!$D228)</f>
        <v>-1.7854384813474348E-2</v>
      </c>
      <c r="I228" s="18">
        <f>Model!$W$9*((drdp!C228)*ABZ!$B228+(drdp!F228)*ABZ!$C228+(drdp!I228)*ABZ!$D228)</f>
        <v>4.784067992124952E-3</v>
      </c>
      <c r="J228" s="18">
        <f>Model!$W$9*((drdp!D228)*ABZ!$B228+(drdp!G228)*ABZ!$C228+(drdp!J228)*ABZ!$D228)</f>
        <v>6.1182972778675701E-3</v>
      </c>
      <c r="K228" s="21">
        <f>SUM(E$3:E227)+H228</f>
        <v>-5.1040570586065597</v>
      </c>
      <c r="L228" s="21">
        <f>SUM(F$3:F227)+I228</f>
        <v>0.65282159384885796</v>
      </c>
      <c r="M228" s="21">
        <f>SUM(G$3:G227)+J228</f>
        <v>1.6878088632482453</v>
      </c>
      <c r="N228" s="19">
        <f t="shared" si="19"/>
        <v>26.051398457511446</v>
      </c>
      <c r="O228" s="19">
        <f t="shared" si="20"/>
        <v>0.42617603339536325</v>
      </c>
      <c r="P228" s="19">
        <f t="shared" si="21"/>
        <v>2.8486987588593342</v>
      </c>
      <c r="Q228" s="19">
        <f t="shared" si="22"/>
        <v>-3.3320386640950481</v>
      </c>
      <c r="R228" s="19">
        <f t="shared" si="23"/>
        <v>-8.6146727420409199</v>
      </c>
      <c r="S228" s="19">
        <f t="shared" si="24"/>
        <v>1.1018380722179486</v>
      </c>
    </row>
    <row r="229" spans="1:19" x14ac:dyDescent="0.25">
      <c r="A229" s="26">
        <f>Wellpath!E229</f>
        <v>6780</v>
      </c>
      <c r="B229" s="22">
        <v>0</v>
      </c>
      <c r="C229" s="22">
        <f>-SIN(Wellpath!$L229) / GField</f>
        <v>-0.10197162129779283</v>
      </c>
      <c r="D229" s="22">
        <f>TAN(Dip) * SIN(Wellpath!$L229) * SIN(Wellpath!$O229) / GField</f>
        <v>0.30807032188775857</v>
      </c>
      <c r="E229" s="20">
        <f>Model!$W$9*((drdp!B229+drdp!K229)*ABZ!$B229+(drdp!E229+drdp!N229)*ABZ!$C229+(drdp!H229+drdp!Q229)*ABZ!$D229)</f>
        <v>-3.5708769626948696E-2</v>
      </c>
      <c r="F229" s="20">
        <f>Model!$W$9*((drdp!C229+drdp!L229)*ABZ!$B229+(drdp!F229+drdp!O229)*ABZ!$C229+(drdp!I229+drdp!R229)*ABZ!$D229)</f>
        <v>9.568135984249904E-3</v>
      </c>
      <c r="G229" s="20">
        <f>Model!$W$9*((drdp!D229+drdp!M229)*ABZ!$B229+(drdp!G229+drdp!P229)*ABZ!$C229+(drdp!J229+drdp!S229)*ABZ!$D229)</f>
        <v>1.223659455573514E-2</v>
      </c>
      <c r="H229" s="18">
        <f>Model!$W$9*((drdp!B229)*ABZ!$B229+(drdp!E229)*ABZ!$C229+(drdp!H229)*ABZ!$D229)</f>
        <v>-1.7854384813474348E-2</v>
      </c>
      <c r="I229" s="18">
        <f>Model!$W$9*((drdp!C229)*ABZ!$B229+(drdp!F229)*ABZ!$C229+(drdp!I229)*ABZ!$D229)</f>
        <v>4.784067992124952E-3</v>
      </c>
      <c r="J229" s="18">
        <f>Model!$W$9*((drdp!D229)*ABZ!$B229+(drdp!G229)*ABZ!$C229+(drdp!J229)*ABZ!$D229)</f>
        <v>6.1182972778675701E-3</v>
      </c>
      <c r="K229" s="21">
        <f>SUM(E$3:E228)+H229</f>
        <v>-5.1397658282335081</v>
      </c>
      <c r="L229" s="21">
        <f>SUM(F$3:F228)+I229</f>
        <v>0.66238972983310784</v>
      </c>
      <c r="M229" s="21">
        <f>SUM(G$3:G228)+J229</f>
        <v>1.7000454578039805</v>
      </c>
      <c r="N229" s="19">
        <f t="shared" si="19"/>
        <v>26.41719276907688</v>
      </c>
      <c r="O229" s="19">
        <f t="shared" si="20"/>
        <v>0.4387601541883776</v>
      </c>
      <c r="P229" s="19">
        <f t="shared" si="21"/>
        <v>2.8901545585999457</v>
      </c>
      <c r="Q229" s="19">
        <f t="shared" si="22"/>
        <v>-3.4045280983690334</v>
      </c>
      <c r="R229" s="19">
        <f t="shared" si="23"/>
        <v>-8.7378355504644887</v>
      </c>
      <c r="S229" s="19">
        <f t="shared" si="24"/>
        <v>1.1260926514987808</v>
      </c>
    </row>
    <row r="230" spans="1:19" x14ac:dyDescent="0.25">
      <c r="A230" s="26">
        <f>Wellpath!E230</f>
        <v>6810</v>
      </c>
      <c r="B230" s="22">
        <v>0</v>
      </c>
      <c r="C230" s="22">
        <f>-SIN(Wellpath!$L230) / GField</f>
        <v>-0.10197162129779283</v>
      </c>
      <c r="D230" s="22">
        <f>TAN(Dip) * SIN(Wellpath!$L230) * SIN(Wellpath!$O230) / GField</f>
        <v>0.30807032188775857</v>
      </c>
      <c r="E230" s="20">
        <f>Model!$W$9*((drdp!B230+drdp!K230)*ABZ!$B230+(drdp!E230+drdp!N230)*ABZ!$C230+(drdp!H230+drdp!Q230)*ABZ!$D230)</f>
        <v>-3.5708769626948696E-2</v>
      </c>
      <c r="F230" s="20">
        <f>Model!$W$9*((drdp!C230+drdp!L230)*ABZ!$B230+(drdp!F230+drdp!O230)*ABZ!$C230+(drdp!I230+drdp!R230)*ABZ!$D230)</f>
        <v>9.568135984249904E-3</v>
      </c>
      <c r="G230" s="20">
        <f>Model!$W$9*((drdp!D230+drdp!M230)*ABZ!$B230+(drdp!G230+drdp!P230)*ABZ!$C230+(drdp!J230+drdp!S230)*ABZ!$D230)</f>
        <v>1.223659455573514E-2</v>
      </c>
      <c r="H230" s="18">
        <f>Model!$W$9*((drdp!B230)*ABZ!$B230+(drdp!E230)*ABZ!$C230+(drdp!H230)*ABZ!$D230)</f>
        <v>-1.7854384813474348E-2</v>
      </c>
      <c r="I230" s="18">
        <f>Model!$W$9*((drdp!C230)*ABZ!$B230+(drdp!F230)*ABZ!$C230+(drdp!I230)*ABZ!$D230)</f>
        <v>4.784067992124952E-3</v>
      </c>
      <c r="J230" s="18">
        <f>Model!$W$9*((drdp!D230)*ABZ!$B230+(drdp!G230)*ABZ!$C230+(drdp!J230)*ABZ!$D230)</f>
        <v>6.1182972778675701E-3</v>
      </c>
      <c r="K230" s="21">
        <f>SUM(E$3:E229)+H230</f>
        <v>-5.1754745978604566</v>
      </c>
      <c r="L230" s="21">
        <f>SUM(F$3:F229)+I230</f>
        <v>0.67195786581735772</v>
      </c>
      <c r="M230" s="21">
        <f>SUM(G$3:G229)+J230</f>
        <v>1.7122820523597158</v>
      </c>
      <c r="N230" s="19">
        <f t="shared" si="19"/>
        <v>26.785537313098857</v>
      </c>
      <c r="O230" s="19">
        <f t="shared" si="20"/>
        <v>0.4515273734338181</v>
      </c>
      <c r="P230" s="19">
        <f t="shared" si="21"/>
        <v>2.9319098268332002</v>
      </c>
      <c r="Q230" s="19">
        <f t="shared" si="22"/>
        <v>-3.4777008653702599</v>
      </c>
      <c r="R230" s="19">
        <f t="shared" si="23"/>
        <v>-8.8618722663600771</v>
      </c>
      <c r="S230" s="19">
        <f t="shared" si="24"/>
        <v>1.1505813935809999</v>
      </c>
    </row>
    <row r="231" spans="1:19" x14ac:dyDescent="0.25">
      <c r="A231" s="26">
        <f>Wellpath!E231</f>
        <v>6840</v>
      </c>
      <c r="B231" s="22">
        <v>0</v>
      </c>
      <c r="C231" s="22">
        <f>-SIN(Wellpath!$L231) / GField</f>
        <v>-0.10197162129779283</v>
      </c>
      <c r="D231" s="22">
        <f>TAN(Dip) * SIN(Wellpath!$L231) * SIN(Wellpath!$O231) / GField</f>
        <v>0.30807032188775857</v>
      </c>
      <c r="E231" s="20">
        <f>Model!$W$9*((drdp!B231+drdp!K231)*ABZ!$B231+(drdp!E231+drdp!N231)*ABZ!$C231+(drdp!H231+drdp!Q231)*ABZ!$D231)</f>
        <v>-3.5708769626948696E-2</v>
      </c>
      <c r="F231" s="20">
        <f>Model!$W$9*((drdp!C231+drdp!L231)*ABZ!$B231+(drdp!F231+drdp!O231)*ABZ!$C231+(drdp!I231+drdp!R231)*ABZ!$D231)</f>
        <v>9.568135984249904E-3</v>
      </c>
      <c r="G231" s="20">
        <f>Model!$W$9*((drdp!D231+drdp!M231)*ABZ!$B231+(drdp!G231+drdp!P231)*ABZ!$C231+(drdp!J231+drdp!S231)*ABZ!$D231)</f>
        <v>1.223659455573514E-2</v>
      </c>
      <c r="H231" s="18">
        <f>Model!$W$9*((drdp!B231)*ABZ!$B231+(drdp!E231)*ABZ!$C231+(drdp!H231)*ABZ!$D231)</f>
        <v>-1.7854384813474348E-2</v>
      </c>
      <c r="I231" s="18">
        <f>Model!$W$9*((drdp!C231)*ABZ!$B231+(drdp!F231)*ABZ!$C231+(drdp!I231)*ABZ!$D231)</f>
        <v>4.784067992124952E-3</v>
      </c>
      <c r="J231" s="18">
        <f>Model!$W$9*((drdp!D231)*ABZ!$B231+(drdp!G231)*ABZ!$C231+(drdp!J231)*ABZ!$D231)</f>
        <v>6.1182972778675701E-3</v>
      </c>
      <c r="K231" s="21">
        <f>SUM(E$3:E230)+H231</f>
        <v>-5.2111833674874051</v>
      </c>
      <c r="L231" s="21">
        <f>SUM(F$3:F230)+I231</f>
        <v>0.68152600180160761</v>
      </c>
      <c r="M231" s="21">
        <f>SUM(G$3:G230)+J231</f>
        <v>1.724518646915451</v>
      </c>
      <c r="N231" s="19">
        <f t="shared" si="19"/>
        <v>27.156432089577372</v>
      </c>
      <c r="O231" s="19">
        <f t="shared" si="20"/>
        <v>0.46447769113168486</v>
      </c>
      <c r="P231" s="19">
        <f t="shared" si="21"/>
        <v>2.9739645635590981</v>
      </c>
      <c r="Q231" s="19">
        <f t="shared" si="22"/>
        <v>-3.5515569650987286</v>
      </c>
      <c r="R231" s="19">
        <f t="shared" si="23"/>
        <v>-8.9867828897276834</v>
      </c>
      <c r="S231" s="19">
        <f t="shared" si="24"/>
        <v>1.1753042984646056</v>
      </c>
    </row>
    <row r="232" spans="1:19" x14ac:dyDescent="0.25">
      <c r="A232" s="26">
        <f>Wellpath!E232</f>
        <v>6870</v>
      </c>
      <c r="B232" s="22">
        <v>0</v>
      </c>
      <c r="C232" s="22">
        <f>-SIN(Wellpath!$L232) / GField</f>
        <v>-0.10197162129779283</v>
      </c>
      <c r="D232" s="22">
        <f>TAN(Dip) * SIN(Wellpath!$L232) * SIN(Wellpath!$O232) / GField</f>
        <v>0.30807032188775857</v>
      </c>
      <c r="E232" s="20">
        <f>Model!$W$9*((drdp!B232+drdp!K232)*ABZ!$B232+(drdp!E232+drdp!N232)*ABZ!$C232+(drdp!H232+drdp!Q232)*ABZ!$D232)</f>
        <v>-3.5708769626948696E-2</v>
      </c>
      <c r="F232" s="20">
        <f>Model!$W$9*((drdp!C232+drdp!L232)*ABZ!$B232+(drdp!F232+drdp!O232)*ABZ!$C232+(drdp!I232+drdp!R232)*ABZ!$D232)</f>
        <v>9.568135984249904E-3</v>
      </c>
      <c r="G232" s="20">
        <f>Model!$W$9*((drdp!D232+drdp!M232)*ABZ!$B232+(drdp!G232+drdp!P232)*ABZ!$C232+(drdp!J232+drdp!S232)*ABZ!$D232)</f>
        <v>1.223659455573514E-2</v>
      </c>
      <c r="H232" s="18">
        <f>Model!$W$9*((drdp!B232)*ABZ!$B232+(drdp!E232)*ABZ!$C232+(drdp!H232)*ABZ!$D232)</f>
        <v>-1.7854384813474348E-2</v>
      </c>
      <c r="I232" s="18">
        <f>Model!$W$9*((drdp!C232)*ABZ!$B232+(drdp!F232)*ABZ!$C232+(drdp!I232)*ABZ!$D232)</f>
        <v>4.784067992124952E-3</v>
      </c>
      <c r="J232" s="18">
        <f>Model!$W$9*((drdp!D232)*ABZ!$B232+(drdp!G232)*ABZ!$C232+(drdp!J232)*ABZ!$D232)</f>
        <v>6.1182972778675701E-3</v>
      </c>
      <c r="K232" s="21">
        <f>SUM(E$3:E231)+H232</f>
        <v>-5.2468921371143535</v>
      </c>
      <c r="L232" s="21">
        <f>SUM(F$3:F231)+I232</f>
        <v>0.69109413778585749</v>
      </c>
      <c r="M232" s="21">
        <f>SUM(G$3:G231)+J232</f>
        <v>1.7367552414711862</v>
      </c>
      <c r="N232" s="19">
        <f t="shared" si="19"/>
        <v>27.529877098512429</v>
      </c>
      <c r="O232" s="19">
        <f t="shared" si="20"/>
        <v>0.47761110728197775</v>
      </c>
      <c r="P232" s="19">
        <f t="shared" si="21"/>
        <v>3.0163187687776385</v>
      </c>
      <c r="Q232" s="19">
        <f t="shared" si="22"/>
        <v>-3.6260963975544391</v>
      </c>
      <c r="R232" s="19">
        <f t="shared" si="23"/>
        <v>-9.1125674205673075</v>
      </c>
      <c r="S232" s="19">
        <f t="shared" si="24"/>
        <v>1.2002613661495982</v>
      </c>
    </row>
    <row r="233" spans="1:19" x14ac:dyDescent="0.25">
      <c r="A233" s="26">
        <f>Wellpath!E233</f>
        <v>6900</v>
      </c>
      <c r="B233" s="22">
        <v>0</v>
      </c>
      <c r="C233" s="22">
        <f>-SIN(Wellpath!$L233) / GField</f>
        <v>-0.10197162129779283</v>
      </c>
      <c r="D233" s="22">
        <f>TAN(Dip) * SIN(Wellpath!$L233) * SIN(Wellpath!$O233) / GField</f>
        <v>0.30807032188775857</v>
      </c>
      <c r="E233" s="20">
        <f>Model!$W$9*((drdp!B233+drdp!K233)*ABZ!$B233+(drdp!E233+drdp!N233)*ABZ!$C233+(drdp!H233+drdp!Q233)*ABZ!$D233)</f>
        <v>-3.5708769626948696E-2</v>
      </c>
      <c r="F233" s="20">
        <f>Model!$W$9*((drdp!C233+drdp!L233)*ABZ!$B233+(drdp!F233+drdp!O233)*ABZ!$C233+(drdp!I233+drdp!R233)*ABZ!$D233)</f>
        <v>9.568135984249904E-3</v>
      </c>
      <c r="G233" s="20">
        <f>Model!$W$9*((drdp!D233+drdp!M233)*ABZ!$B233+(drdp!G233+drdp!P233)*ABZ!$C233+(drdp!J233+drdp!S233)*ABZ!$D233)</f>
        <v>1.223659455573514E-2</v>
      </c>
      <c r="H233" s="18">
        <f>Model!$W$9*((drdp!B233)*ABZ!$B233+(drdp!E233)*ABZ!$C233+(drdp!H233)*ABZ!$D233)</f>
        <v>-1.7854384813474348E-2</v>
      </c>
      <c r="I233" s="18">
        <f>Model!$W$9*((drdp!C233)*ABZ!$B233+(drdp!F233)*ABZ!$C233+(drdp!I233)*ABZ!$D233)</f>
        <v>4.784067992124952E-3</v>
      </c>
      <c r="J233" s="18">
        <f>Model!$W$9*((drdp!D233)*ABZ!$B233+(drdp!G233)*ABZ!$C233+(drdp!J233)*ABZ!$D233)</f>
        <v>6.1182972778675701E-3</v>
      </c>
      <c r="K233" s="21">
        <f>SUM(E$3:E232)+H233</f>
        <v>-5.282600906741302</v>
      </c>
      <c r="L233" s="21">
        <f>SUM(F$3:F232)+I233</f>
        <v>0.70066227377010737</v>
      </c>
      <c r="M233" s="21">
        <f>SUM(G$3:G232)+J233</f>
        <v>1.7489918360269214</v>
      </c>
      <c r="N233" s="19">
        <f t="shared" si="19"/>
        <v>27.905872339904025</v>
      </c>
      <c r="O233" s="19">
        <f t="shared" si="20"/>
        <v>0.49092762188469691</v>
      </c>
      <c r="P233" s="19">
        <f t="shared" si="21"/>
        <v>3.0589724424888218</v>
      </c>
      <c r="Q233" s="19">
        <f t="shared" si="22"/>
        <v>-3.7013191627373914</v>
      </c>
      <c r="R233" s="19">
        <f t="shared" si="23"/>
        <v>-9.2392258588789495</v>
      </c>
      <c r="S233" s="19">
        <f t="shared" si="24"/>
        <v>1.2254525966359775</v>
      </c>
    </row>
    <row r="234" spans="1:19" x14ac:dyDescent="0.25">
      <c r="A234" s="26">
        <f>Wellpath!E234</f>
        <v>6930</v>
      </c>
      <c r="B234" s="22">
        <v>0</v>
      </c>
      <c r="C234" s="22">
        <f>-SIN(Wellpath!$L234) / GField</f>
        <v>-0.10197162129779283</v>
      </c>
      <c r="D234" s="22">
        <f>TAN(Dip) * SIN(Wellpath!$L234) * SIN(Wellpath!$O234) / GField</f>
        <v>0.30807032188775857</v>
      </c>
      <c r="E234" s="20">
        <f>Model!$W$9*((drdp!B234+drdp!K234)*ABZ!$B234+(drdp!E234+drdp!N234)*ABZ!$C234+(drdp!H234+drdp!Q234)*ABZ!$D234)</f>
        <v>-3.5708769626948696E-2</v>
      </c>
      <c r="F234" s="20">
        <f>Model!$W$9*((drdp!C234+drdp!L234)*ABZ!$B234+(drdp!F234+drdp!O234)*ABZ!$C234+(drdp!I234+drdp!R234)*ABZ!$D234)</f>
        <v>9.568135984249904E-3</v>
      </c>
      <c r="G234" s="20">
        <f>Model!$W$9*((drdp!D234+drdp!M234)*ABZ!$B234+(drdp!G234+drdp!P234)*ABZ!$C234+(drdp!J234+drdp!S234)*ABZ!$D234)</f>
        <v>1.223659455573514E-2</v>
      </c>
      <c r="H234" s="18">
        <f>Model!$W$9*((drdp!B234)*ABZ!$B234+(drdp!E234)*ABZ!$C234+(drdp!H234)*ABZ!$D234)</f>
        <v>-1.7854384813474348E-2</v>
      </c>
      <c r="I234" s="18">
        <f>Model!$W$9*((drdp!C234)*ABZ!$B234+(drdp!F234)*ABZ!$C234+(drdp!I234)*ABZ!$D234)</f>
        <v>4.784067992124952E-3</v>
      </c>
      <c r="J234" s="18">
        <f>Model!$W$9*((drdp!D234)*ABZ!$B234+(drdp!G234)*ABZ!$C234+(drdp!J234)*ABZ!$D234)</f>
        <v>6.1182972778675701E-3</v>
      </c>
      <c r="K234" s="21">
        <f>SUM(E$3:E233)+H234</f>
        <v>-5.3183096763682505</v>
      </c>
      <c r="L234" s="21">
        <f>SUM(F$3:F233)+I234</f>
        <v>0.71023040975435725</v>
      </c>
      <c r="M234" s="21">
        <f>SUM(G$3:G233)+J234</f>
        <v>1.7612284305826567</v>
      </c>
      <c r="N234" s="19">
        <f t="shared" si="19"/>
        <v>28.284417813752164</v>
      </c>
      <c r="O234" s="19">
        <f t="shared" si="20"/>
        <v>0.50442723493984221</v>
      </c>
      <c r="P234" s="19">
        <f t="shared" si="21"/>
        <v>3.1019255846926477</v>
      </c>
      <c r="Q234" s="19">
        <f t="shared" si="22"/>
        <v>-3.7772252606475858</v>
      </c>
      <c r="R234" s="19">
        <f t="shared" si="23"/>
        <v>-9.3667582046626112</v>
      </c>
      <c r="S234" s="19">
        <f t="shared" si="24"/>
        <v>1.2508779899237439</v>
      </c>
    </row>
    <row r="235" spans="1:19" x14ac:dyDescent="0.25">
      <c r="A235" s="26">
        <f>Wellpath!E235</f>
        <v>6960</v>
      </c>
      <c r="B235" s="22">
        <v>0</v>
      </c>
      <c r="C235" s="22">
        <f>-SIN(Wellpath!$L235) / GField</f>
        <v>-0.10197162129779283</v>
      </c>
      <c r="D235" s="22">
        <f>TAN(Dip) * SIN(Wellpath!$L235) * SIN(Wellpath!$O235) / GField</f>
        <v>0.30807032188775857</v>
      </c>
      <c r="E235" s="20">
        <f>Model!$W$9*((drdp!B235+drdp!K235)*ABZ!$B235+(drdp!E235+drdp!N235)*ABZ!$C235+(drdp!H235+drdp!Q235)*ABZ!$D235)</f>
        <v>-3.5708769626948696E-2</v>
      </c>
      <c r="F235" s="20">
        <f>Model!$W$9*((drdp!C235+drdp!L235)*ABZ!$B235+(drdp!F235+drdp!O235)*ABZ!$C235+(drdp!I235+drdp!R235)*ABZ!$D235)</f>
        <v>9.568135984249904E-3</v>
      </c>
      <c r="G235" s="20">
        <f>Model!$W$9*((drdp!D235+drdp!M235)*ABZ!$B235+(drdp!G235+drdp!P235)*ABZ!$C235+(drdp!J235+drdp!S235)*ABZ!$D235)</f>
        <v>1.223659455573514E-2</v>
      </c>
      <c r="H235" s="18">
        <f>Model!$W$9*((drdp!B235)*ABZ!$B235+(drdp!E235)*ABZ!$C235+(drdp!H235)*ABZ!$D235)</f>
        <v>-1.7854384813474348E-2</v>
      </c>
      <c r="I235" s="18">
        <f>Model!$W$9*((drdp!C235)*ABZ!$B235+(drdp!F235)*ABZ!$C235+(drdp!I235)*ABZ!$D235)</f>
        <v>4.784067992124952E-3</v>
      </c>
      <c r="J235" s="18">
        <f>Model!$W$9*((drdp!D235)*ABZ!$B235+(drdp!G235)*ABZ!$C235+(drdp!J235)*ABZ!$D235)</f>
        <v>6.1182972778675701E-3</v>
      </c>
      <c r="K235" s="21">
        <f>SUM(E$3:E234)+H235</f>
        <v>-5.3540184459951989</v>
      </c>
      <c r="L235" s="21">
        <f>SUM(F$3:F234)+I235</f>
        <v>0.71979854573860713</v>
      </c>
      <c r="M235" s="21">
        <f>SUM(G$3:G234)+J235</f>
        <v>1.7734650251383919</v>
      </c>
      <c r="N235" s="19">
        <f t="shared" si="19"/>
        <v>28.665513520056844</v>
      </c>
      <c r="O235" s="19">
        <f t="shared" si="20"/>
        <v>0.51810994644741371</v>
      </c>
      <c r="P235" s="19">
        <f t="shared" si="21"/>
        <v>3.1451781953891169</v>
      </c>
      <c r="Q235" s="19">
        <f t="shared" si="22"/>
        <v>-3.8538146912850215</v>
      </c>
      <c r="R235" s="19">
        <f t="shared" si="23"/>
        <v>-9.495164457918289</v>
      </c>
      <c r="S235" s="19">
        <f t="shared" si="24"/>
        <v>1.2765375460128967</v>
      </c>
    </row>
    <row r="236" spans="1:19" x14ac:dyDescent="0.25">
      <c r="A236" s="26">
        <f>Wellpath!E236</f>
        <v>6990</v>
      </c>
      <c r="B236" s="22">
        <v>0</v>
      </c>
      <c r="C236" s="22">
        <f>-SIN(Wellpath!$L236) / GField</f>
        <v>-0.10197162129779283</v>
      </c>
      <c r="D236" s="22">
        <f>TAN(Dip) * SIN(Wellpath!$L236) * SIN(Wellpath!$O236) / GField</f>
        <v>0.30807032188775857</v>
      </c>
      <c r="E236" s="20">
        <f>Model!$W$9*((drdp!B236+drdp!K236)*ABZ!$B236+(drdp!E236+drdp!N236)*ABZ!$C236+(drdp!H236+drdp!Q236)*ABZ!$D236)</f>
        <v>-3.5708769626948696E-2</v>
      </c>
      <c r="F236" s="20">
        <f>Model!$W$9*((drdp!C236+drdp!L236)*ABZ!$B236+(drdp!F236+drdp!O236)*ABZ!$C236+(drdp!I236+drdp!R236)*ABZ!$D236)</f>
        <v>9.568135984249904E-3</v>
      </c>
      <c r="G236" s="20">
        <f>Model!$W$9*((drdp!D236+drdp!M236)*ABZ!$B236+(drdp!G236+drdp!P236)*ABZ!$C236+(drdp!J236+drdp!S236)*ABZ!$D236)</f>
        <v>1.223659455573514E-2</v>
      </c>
      <c r="H236" s="18">
        <f>Model!$W$9*((drdp!B236)*ABZ!$B236+(drdp!E236)*ABZ!$C236+(drdp!H236)*ABZ!$D236)</f>
        <v>-1.7854384813474348E-2</v>
      </c>
      <c r="I236" s="18">
        <f>Model!$W$9*((drdp!C236)*ABZ!$B236+(drdp!F236)*ABZ!$C236+(drdp!I236)*ABZ!$D236)</f>
        <v>4.784067992124952E-3</v>
      </c>
      <c r="J236" s="18">
        <f>Model!$W$9*((drdp!D236)*ABZ!$B236+(drdp!G236)*ABZ!$C236+(drdp!J236)*ABZ!$D236)</f>
        <v>6.1182972778675701E-3</v>
      </c>
      <c r="K236" s="21">
        <f>SUM(E$3:E235)+H236</f>
        <v>-5.3897272156221474</v>
      </c>
      <c r="L236" s="21">
        <f>SUM(F$3:F235)+I236</f>
        <v>0.72936668172285701</v>
      </c>
      <c r="M236" s="21">
        <f>SUM(G$3:G235)+J236</f>
        <v>1.7857016196941271</v>
      </c>
      <c r="N236" s="19">
        <f t="shared" si="19"/>
        <v>29.049159458818067</v>
      </c>
      <c r="O236" s="19">
        <f t="shared" si="20"/>
        <v>0.53197575640741135</v>
      </c>
      <c r="P236" s="19">
        <f t="shared" si="21"/>
        <v>3.1887302745782291</v>
      </c>
      <c r="Q236" s="19">
        <f t="shared" si="22"/>
        <v>-3.931087454649699</v>
      </c>
      <c r="R236" s="19">
        <f t="shared" si="23"/>
        <v>-9.6244446186459864</v>
      </c>
      <c r="S236" s="19">
        <f t="shared" si="24"/>
        <v>1.3024312649034366</v>
      </c>
    </row>
    <row r="237" spans="1:19" x14ac:dyDescent="0.25">
      <c r="A237" s="26">
        <f>Wellpath!E237</f>
        <v>7020</v>
      </c>
      <c r="B237" s="22">
        <v>0</v>
      </c>
      <c r="C237" s="22">
        <f>-SIN(Wellpath!$L237) / GField</f>
        <v>-0.10197162129779283</v>
      </c>
      <c r="D237" s="22">
        <f>TAN(Dip) * SIN(Wellpath!$L237) * SIN(Wellpath!$O237) / GField</f>
        <v>0.30807032188775857</v>
      </c>
      <c r="E237" s="20">
        <f>Model!$W$9*((drdp!B237+drdp!K237)*ABZ!$B237+(drdp!E237+drdp!N237)*ABZ!$C237+(drdp!H237+drdp!Q237)*ABZ!$D237)</f>
        <v>-3.5708769626948696E-2</v>
      </c>
      <c r="F237" s="20">
        <f>Model!$W$9*((drdp!C237+drdp!L237)*ABZ!$B237+(drdp!F237+drdp!O237)*ABZ!$C237+(drdp!I237+drdp!R237)*ABZ!$D237)</f>
        <v>9.568135984249904E-3</v>
      </c>
      <c r="G237" s="20">
        <f>Model!$W$9*((drdp!D237+drdp!M237)*ABZ!$B237+(drdp!G237+drdp!P237)*ABZ!$C237+(drdp!J237+drdp!S237)*ABZ!$D237)</f>
        <v>1.223659455573514E-2</v>
      </c>
      <c r="H237" s="18">
        <f>Model!$W$9*((drdp!B237)*ABZ!$B237+(drdp!E237)*ABZ!$C237+(drdp!H237)*ABZ!$D237)</f>
        <v>-1.7854384813474348E-2</v>
      </c>
      <c r="I237" s="18">
        <f>Model!$W$9*((drdp!C237)*ABZ!$B237+(drdp!F237)*ABZ!$C237+(drdp!I237)*ABZ!$D237)</f>
        <v>4.784067992124952E-3</v>
      </c>
      <c r="J237" s="18">
        <f>Model!$W$9*((drdp!D237)*ABZ!$B237+(drdp!G237)*ABZ!$C237+(drdp!J237)*ABZ!$D237)</f>
        <v>6.1182972778675701E-3</v>
      </c>
      <c r="K237" s="21">
        <f>SUM(E$3:E236)+H237</f>
        <v>-5.4254359852490959</v>
      </c>
      <c r="L237" s="21">
        <f>SUM(F$3:F236)+I237</f>
        <v>0.73893481770710689</v>
      </c>
      <c r="M237" s="21">
        <f>SUM(G$3:G236)+J237</f>
        <v>1.7979382142498623</v>
      </c>
      <c r="N237" s="19">
        <f t="shared" si="19"/>
        <v>29.435355630035829</v>
      </c>
      <c r="O237" s="19">
        <f t="shared" si="20"/>
        <v>0.54602466481983525</v>
      </c>
      <c r="P237" s="19">
        <f t="shared" si="21"/>
        <v>3.2325818222599838</v>
      </c>
      <c r="Q237" s="19">
        <f t="shared" si="22"/>
        <v>-4.0090435507416187</v>
      </c>
      <c r="R237" s="19">
        <f t="shared" si="23"/>
        <v>-9.7545986868457017</v>
      </c>
      <c r="S237" s="19">
        <f t="shared" si="24"/>
        <v>1.3285591465953632</v>
      </c>
    </row>
    <row r="238" spans="1:19" x14ac:dyDescent="0.25">
      <c r="A238" s="26">
        <f>Wellpath!E238</f>
        <v>7050</v>
      </c>
      <c r="B238" s="22">
        <v>0</v>
      </c>
      <c r="C238" s="22">
        <f>-SIN(Wellpath!$L238) / GField</f>
        <v>-0.10197162129779283</v>
      </c>
      <c r="D238" s="22">
        <f>TAN(Dip) * SIN(Wellpath!$L238) * SIN(Wellpath!$O238) / GField</f>
        <v>0.30807032188775857</v>
      </c>
      <c r="E238" s="20">
        <f>Model!$W$9*((drdp!B238+drdp!K238)*ABZ!$B238+(drdp!E238+drdp!N238)*ABZ!$C238+(drdp!H238+drdp!Q238)*ABZ!$D238)</f>
        <v>-3.5708769626948696E-2</v>
      </c>
      <c r="F238" s="20">
        <f>Model!$W$9*((drdp!C238+drdp!L238)*ABZ!$B238+(drdp!F238+drdp!O238)*ABZ!$C238+(drdp!I238+drdp!R238)*ABZ!$D238)</f>
        <v>9.568135984249904E-3</v>
      </c>
      <c r="G238" s="20">
        <f>Model!$W$9*((drdp!D238+drdp!M238)*ABZ!$B238+(drdp!G238+drdp!P238)*ABZ!$C238+(drdp!J238+drdp!S238)*ABZ!$D238)</f>
        <v>1.223659455573514E-2</v>
      </c>
      <c r="H238" s="18">
        <f>Model!$W$9*((drdp!B238)*ABZ!$B238+(drdp!E238)*ABZ!$C238+(drdp!H238)*ABZ!$D238)</f>
        <v>-1.7854384813474348E-2</v>
      </c>
      <c r="I238" s="18">
        <f>Model!$W$9*((drdp!C238)*ABZ!$B238+(drdp!F238)*ABZ!$C238+(drdp!I238)*ABZ!$D238)</f>
        <v>4.784067992124952E-3</v>
      </c>
      <c r="J238" s="18">
        <f>Model!$W$9*((drdp!D238)*ABZ!$B238+(drdp!G238)*ABZ!$C238+(drdp!J238)*ABZ!$D238)</f>
        <v>6.1182972778675701E-3</v>
      </c>
      <c r="K238" s="21">
        <f>SUM(E$3:E237)+H238</f>
        <v>-5.4611447548760443</v>
      </c>
      <c r="L238" s="21">
        <f>SUM(F$3:F237)+I238</f>
        <v>0.74850295369135678</v>
      </c>
      <c r="M238" s="21">
        <f>SUM(G$3:G237)+J238</f>
        <v>1.8101748088055976</v>
      </c>
      <c r="N238" s="19">
        <f t="shared" si="19"/>
        <v>29.82410203371013</v>
      </c>
      <c r="O238" s="19">
        <f t="shared" si="20"/>
        <v>0.5602566716846854</v>
      </c>
      <c r="P238" s="19">
        <f t="shared" si="21"/>
        <v>3.2767328384343815</v>
      </c>
      <c r="Q238" s="19">
        <f t="shared" si="22"/>
        <v>-4.0876829795607801</v>
      </c>
      <c r="R238" s="19">
        <f t="shared" si="23"/>
        <v>-9.8856266625174349</v>
      </c>
      <c r="S238" s="19">
        <f t="shared" si="24"/>
        <v>1.3549211910886767</v>
      </c>
    </row>
    <row r="239" spans="1:19" x14ac:dyDescent="0.25">
      <c r="A239" s="26">
        <f>Wellpath!E239</f>
        <v>7080</v>
      </c>
      <c r="B239" s="22">
        <v>0</v>
      </c>
      <c r="C239" s="22">
        <f>-SIN(Wellpath!$L239) / GField</f>
        <v>-0.10197162129779283</v>
      </c>
      <c r="D239" s="22">
        <f>TAN(Dip) * SIN(Wellpath!$L239) * SIN(Wellpath!$O239) / GField</f>
        <v>0.30807032188775857</v>
      </c>
      <c r="E239" s="20">
        <f>Model!$W$9*((drdp!B239+drdp!K239)*ABZ!$B239+(drdp!E239+drdp!N239)*ABZ!$C239+(drdp!H239+drdp!Q239)*ABZ!$D239)</f>
        <v>-3.5708769626948696E-2</v>
      </c>
      <c r="F239" s="20">
        <f>Model!$W$9*((drdp!C239+drdp!L239)*ABZ!$B239+(drdp!F239+drdp!O239)*ABZ!$C239+(drdp!I239+drdp!R239)*ABZ!$D239)</f>
        <v>9.568135984249904E-3</v>
      </c>
      <c r="G239" s="20">
        <f>Model!$W$9*((drdp!D239+drdp!M239)*ABZ!$B239+(drdp!G239+drdp!P239)*ABZ!$C239+(drdp!J239+drdp!S239)*ABZ!$D239)</f>
        <v>1.223659455573514E-2</v>
      </c>
      <c r="H239" s="18">
        <f>Model!$W$9*((drdp!B239)*ABZ!$B239+(drdp!E239)*ABZ!$C239+(drdp!H239)*ABZ!$D239)</f>
        <v>-1.7854384813474348E-2</v>
      </c>
      <c r="I239" s="18">
        <f>Model!$W$9*((drdp!C239)*ABZ!$B239+(drdp!F239)*ABZ!$C239+(drdp!I239)*ABZ!$D239)</f>
        <v>4.784067992124952E-3</v>
      </c>
      <c r="J239" s="18">
        <f>Model!$W$9*((drdp!D239)*ABZ!$B239+(drdp!G239)*ABZ!$C239+(drdp!J239)*ABZ!$D239)</f>
        <v>6.1182972778675701E-3</v>
      </c>
      <c r="K239" s="21">
        <f>SUM(E$3:E238)+H239</f>
        <v>-5.4968535245029928</v>
      </c>
      <c r="L239" s="21">
        <f>SUM(F$3:F238)+I239</f>
        <v>0.75807108967560666</v>
      </c>
      <c r="M239" s="21">
        <f>SUM(G$3:G238)+J239</f>
        <v>1.8224114033613328</v>
      </c>
      <c r="N239" s="19">
        <f t="shared" si="19"/>
        <v>30.215398669840972</v>
      </c>
      <c r="O239" s="19">
        <f t="shared" si="20"/>
        <v>0.5746717770019617</v>
      </c>
      <c r="P239" s="19">
        <f t="shared" si="21"/>
        <v>3.3211833231014225</v>
      </c>
      <c r="Q239" s="19">
        <f t="shared" si="22"/>
        <v>-4.1670057411071824</v>
      </c>
      <c r="R239" s="19">
        <f t="shared" si="23"/>
        <v>-10.017528545661188</v>
      </c>
      <c r="S239" s="19">
        <f t="shared" si="24"/>
        <v>1.3815173983833771</v>
      </c>
    </row>
    <row r="240" spans="1:19" x14ac:dyDescent="0.25">
      <c r="A240" s="26">
        <f>Wellpath!E240</f>
        <v>7110</v>
      </c>
      <c r="B240" s="22">
        <v>0</v>
      </c>
      <c r="C240" s="22">
        <f>-SIN(Wellpath!$L240) / GField</f>
        <v>-0.10197162129779283</v>
      </c>
      <c r="D240" s="22">
        <f>TAN(Dip) * SIN(Wellpath!$L240) * SIN(Wellpath!$O240) / GField</f>
        <v>0.30807032188775857</v>
      </c>
      <c r="E240" s="20">
        <f>Model!$W$9*((drdp!B240+drdp!K240)*ABZ!$B240+(drdp!E240+drdp!N240)*ABZ!$C240+(drdp!H240+drdp!Q240)*ABZ!$D240)</f>
        <v>-3.5708769626948696E-2</v>
      </c>
      <c r="F240" s="20">
        <f>Model!$W$9*((drdp!C240+drdp!L240)*ABZ!$B240+(drdp!F240+drdp!O240)*ABZ!$C240+(drdp!I240+drdp!R240)*ABZ!$D240)</f>
        <v>9.568135984249904E-3</v>
      </c>
      <c r="G240" s="20">
        <f>Model!$W$9*((drdp!D240+drdp!M240)*ABZ!$B240+(drdp!G240+drdp!P240)*ABZ!$C240+(drdp!J240+drdp!S240)*ABZ!$D240)</f>
        <v>1.223659455573514E-2</v>
      </c>
      <c r="H240" s="18">
        <f>Model!$W$9*((drdp!B240)*ABZ!$B240+(drdp!E240)*ABZ!$C240+(drdp!H240)*ABZ!$D240)</f>
        <v>-1.7854384813474348E-2</v>
      </c>
      <c r="I240" s="18">
        <f>Model!$W$9*((drdp!C240)*ABZ!$B240+(drdp!F240)*ABZ!$C240+(drdp!I240)*ABZ!$D240)</f>
        <v>4.784067992124952E-3</v>
      </c>
      <c r="J240" s="18">
        <f>Model!$W$9*((drdp!D240)*ABZ!$B240+(drdp!G240)*ABZ!$C240+(drdp!J240)*ABZ!$D240)</f>
        <v>6.1182972778675701E-3</v>
      </c>
      <c r="K240" s="21">
        <f>SUM(E$3:E239)+H240</f>
        <v>-5.5325622941299413</v>
      </c>
      <c r="L240" s="21">
        <f>SUM(F$3:F239)+I240</f>
        <v>0.76763922565985654</v>
      </c>
      <c r="M240" s="21">
        <f>SUM(G$3:G239)+J240</f>
        <v>1.834647997917068</v>
      </c>
      <c r="N240" s="19">
        <f t="shared" si="19"/>
        <v>30.609245538428357</v>
      </c>
      <c r="O240" s="19">
        <f t="shared" si="20"/>
        <v>0.58926998077166415</v>
      </c>
      <c r="P240" s="19">
        <f t="shared" si="21"/>
        <v>3.3659332762611061</v>
      </c>
      <c r="Q240" s="19">
        <f t="shared" si="22"/>
        <v>-4.2470118353808273</v>
      </c>
      <c r="R240" s="19">
        <f t="shared" si="23"/>
        <v>-10.150304336276957</v>
      </c>
      <c r="S240" s="19">
        <f t="shared" si="24"/>
        <v>1.4083477684794641</v>
      </c>
    </row>
    <row r="241" spans="1:19" x14ac:dyDescent="0.25">
      <c r="A241" s="26">
        <f>Wellpath!E241</f>
        <v>7140</v>
      </c>
      <c r="B241" s="22">
        <v>0</v>
      </c>
      <c r="C241" s="22">
        <f>-SIN(Wellpath!$L241) / GField</f>
        <v>-0.10197162129779283</v>
      </c>
      <c r="D241" s="22">
        <f>TAN(Dip) * SIN(Wellpath!$L241) * SIN(Wellpath!$O241) / GField</f>
        <v>0.30807032188775857</v>
      </c>
      <c r="E241" s="20">
        <f>Model!$W$9*((drdp!B241+drdp!K241)*ABZ!$B241+(drdp!E241+drdp!N241)*ABZ!$C241+(drdp!H241+drdp!Q241)*ABZ!$D241)</f>
        <v>-3.5708769626948696E-2</v>
      </c>
      <c r="F241" s="20">
        <f>Model!$W$9*((drdp!C241+drdp!L241)*ABZ!$B241+(drdp!F241+drdp!O241)*ABZ!$C241+(drdp!I241+drdp!R241)*ABZ!$D241)</f>
        <v>9.568135984249904E-3</v>
      </c>
      <c r="G241" s="20">
        <f>Model!$W$9*((drdp!D241+drdp!M241)*ABZ!$B241+(drdp!G241+drdp!P241)*ABZ!$C241+(drdp!J241+drdp!S241)*ABZ!$D241)</f>
        <v>1.223659455573514E-2</v>
      </c>
      <c r="H241" s="18">
        <f>Model!$W$9*((drdp!B241)*ABZ!$B241+(drdp!E241)*ABZ!$C241+(drdp!H241)*ABZ!$D241)</f>
        <v>-1.7854384813474348E-2</v>
      </c>
      <c r="I241" s="18">
        <f>Model!$W$9*((drdp!C241)*ABZ!$B241+(drdp!F241)*ABZ!$C241+(drdp!I241)*ABZ!$D241)</f>
        <v>4.784067992124952E-3</v>
      </c>
      <c r="J241" s="18">
        <f>Model!$W$9*((drdp!D241)*ABZ!$B241+(drdp!G241)*ABZ!$C241+(drdp!J241)*ABZ!$D241)</f>
        <v>6.1182972778675701E-3</v>
      </c>
      <c r="K241" s="21">
        <f>SUM(E$3:E240)+H241</f>
        <v>-5.5682710637568897</v>
      </c>
      <c r="L241" s="21">
        <f>SUM(F$3:F240)+I241</f>
        <v>0.77720736164410642</v>
      </c>
      <c r="M241" s="21">
        <f>SUM(G$3:G240)+J241</f>
        <v>1.8468845924728032</v>
      </c>
      <c r="N241" s="19">
        <f t="shared" si="19"/>
        <v>31.005642639472285</v>
      </c>
      <c r="O241" s="19">
        <f t="shared" si="20"/>
        <v>0.60405128299379285</v>
      </c>
      <c r="P241" s="19">
        <f t="shared" si="21"/>
        <v>3.4109826979134326</v>
      </c>
      <c r="Q241" s="19">
        <f t="shared" si="22"/>
        <v>-4.3277012623817139</v>
      </c>
      <c r="R241" s="19">
        <f t="shared" si="23"/>
        <v>-10.283954034364745</v>
      </c>
      <c r="S241" s="19">
        <f t="shared" si="24"/>
        <v>1.435412301376938</v>
      </c>
    </row>
    <row r="242" spans="1:19" x14ac:dyDescent="0.25">
      <c r="A242" s="26">
        <f>Wellpath!E242</f>
        <v>7170</v>
      </c>
      <c r="B242" s="22">
        <v>0</v>
      </c>
      <c r="C242" s="22">
        <f>-SIN(Wellpath!$L242) / GField</f>
        <v>-0.10197162129779283</v>
      </c>
      <c r="D242" s="22">
        <f>TAN(Dip) * SIN(Wellpath!$L242) * SIN(Wellpath!$O242) / GField</f>
        <v>0.30807032188775857</v>
      </c>
      <c r="E242" s="20">
        <f>Model!$W$9*((drdp!B242+drdp!K242)*ABZ!$B242+(drdp!E242+drdp!N242)*ABZ!$C242+(drdp!H242+drdp!Q242)*ABZ!$D242)</f>
        <v>-3.5708769626948696E-2</v>
      </c>
      <c r="F242" s="20">
        <f>Model!$W$9*((drdp!C242+drdp!L242)*ABZ!$B242+(drdp!F242+drdp!O242)*ABZ!$C242+(drdp!I242+drdp!R242)*ABZ!$D242)</f>
        <v>9.568135984249904E-3</v>
      </c>
      <c r="G242" s="20">
        <f>Model!$W$9*((drdp!D242+drdp!M242)*ABZ!$B242+(drdp!G242+drdp!P242)*ABZ!$C242+(drdp!J242+drdp!S242)*ABZ!$D242)</f>
        <v>1.223659455573514E-2</v>
      </c>
      <c r="H242" s="18">
        <f>Model!$W$9*((drdp!B242)*ABZ!$B242+(drdp!E242)*ABZ!$C242+(drdp!H242)*ABZ!$D242)</f>
        <v>-1.7854384813474348E-2</v>
      </c>
      <c r="I242" s="18">
        <f>Model!$W$9*((drdp!C242)*ABZ!$B242+(drdp!F242)*ABZ!$C242+(drdp!I242)*ABZ!$D242)</f>
        <v>4.784067992124952E-3</v>
      </c>
      <c r="J242" s="18">
        <f>Model!$W$9*((drdp!D242)*ABZ!$B242+(drdp!G242)*ABZ!$C242+(drdp!J242)*ABZ!$D242)</f>
        <v>6.1182972778675701E-3</v>
      </c>
      <c r="K242" s="21">
        <f>SUM(E$3:E241)+H242</f>
        <v>-5.6039798333838382</v>
      </c>
      <c r="L242" s="21">
        <f>SUM(F$3:F241)+I242</f>
        <v>0.7867754976283563</v>
      </c>
      <c r="M242" s="21">
        <f>SUM(G$3:G241)+J242</f>
        <v>1.8591211870285385</v>
      </c>
      <c r="N242" s="19">
        <f t="shared" si="19"/>
        <v>31.404589972972751</v>
      </c>
      <c r="O242" s="19">
        <f t="shared" si="20"/>
        <v>0.61901568366834769</v>
      </c>
      <c r="P242" s="19">
        <f t="shared" si="21"/>
        <v>3.456331588058402</v>
      </c>
      <c r="Q242" s="19">
        <f t="shared" si="22"/>
        <v>-4.4090740221098423</v>
      </c>
      <c r="R242" s="19">
        <f t="shared" si="23"/>
        <v>-10.418477639924552</v>
      </c>
      <c r="S242" s="19">
        <f t="shared" si="24"/>
        <v>1.4627109970757988</v>
      </c>
    </row>
    <row r="243" spans="1:19" x14ac:dyDescent="0.25">
      <c r="A243" s="26">
        <f>Wellpath!E243</f>
        <v>7200</v>
      </c>
      <c r="B243" s="22">
        <v>0</v>
      </c>
      <c r="C243" s="22">
        <f>-SIN(Wellpath!$L243) / GField</f>
        <v>-0.10197162129779283</v>
      </c>
      <c r="D243" s="22">
        <f>TAN(Dip) * SIN(Wellpath!$L243) * SIN(Wellpath!$O243) / GField</f>
        <v>0.30807032188775857</v>
      </c>
      <c r="E243" s="20">
        <f>Model!$W$9*((drdp!B243+drdp!K243)*ABZ!$B243+(drdp!E243+drdp!N243)*ABZ!$C243+(drdp!H243+drdp!Q243)*ABZ!$D243)</f>
        <v>-3.5708769626948696E-2</v>
      </c>
      <c r="F243" s="20">
        <f>Model!$W$9*((drdp!C243+drdp!L243)*ABZ!$B243+(drdp!F243+drdp!O243)*ABZ!$C243+(drdp!I243+drdp!R243)*ABZ!$D243)</f>
        <v>9.568135984249904E-3</v>
      </c>
      <c r="G243" s="20">
        <f>Model!$W$9*((drdp!D243+drdp!M243)*ABZ!$B243+(drdp!G243+drdp!P243)*ABZ!$C243+(drdp!J243+drdp!S243)*ABZ!$D243)</f>
        <v>1.223659455573514E-2</v>
      </c>
      <c r="H243" s="18">
        <f>Model!$W$9*((drdp!B243)*ABZ!$B243+(drdp!E243)*ABZ!$C243+(drdp!H243)*ABZ!$D243)</f>
        <v>-1.7854384813474348E-2</v>
      </c>
      <c r="I243" s="18">
        <f>Model!$W$9*((drdp!C243)*ABZ!$B243+(drdp!F243)*ABZ!$C243+(drdp!I243)*ABZ!$D243)</f>
        <v>4.784067992124952E-3</v>
      </c>
      <c r="J243" s="18">
        <f>Model!$W$9*((drdp!D243)*ABZ!$B243+(drdp!G243)*ABZ!$C243+(drdp!J243)*ABZ!$D243)</f>
        <v>6.1182972778675701E-3</v>
      </c>
      <c r="K243" s="21">
        <f>SUM(E$3:E242)+H243</f>
        <v>-5.6396886030107867</v>
      </c>
      <c r="L243" s="21">
        <f>SUM(F$3:F242)+I243</f>
        <v>0.79634363361260618</v>
      </c>
      <c r="M243" s="21">
        <f>SUM(G$3:G242)+J243</f>
        <v>1.8713577815842737</v>
      </c>
      <c r="N243" s="19">
        <f t="shared" si="19"/>
        <v>31.806087538929759</v>
      </c>
      <c r="O243" s="19">
        <f t="shared" si="20"/>
        <v>0.63416318279532879</v>
      </c>
      <c r="P243" s="19">
        <f t="shared" si="21"/>
        <v>3.501979946696014</v>
      </c>
      <c r="Q243" s="19">
        <f t="shared" si="22"/>
        <v>-4.4911301145652125</v>
      </c>
      <c r="R243" s="19">
        <f t="shared" si="23"/>
        <v>-10.553875152956378</v>
      </c>
      <c r="S243" s="19">
        <f t="shared" si="24"/>
        <v>1.4902438555760464</v>
      </c>
    </row>
    <row r="244" spans="1:19" x14ac:dyDescent="0.25">
      <c r="A244" s="26">
        <f>Wellpath!E244</f>
        <v>7230</v>
      </c>
      <c r="B244" s="22">
        <v>0</v>
      </c>
      <c r="C244" s="22">
        <f>-SIN(Wellpath!$L244) / GField</f>
        <v>-0.10197162129779283</v>
      </c>
      <c r="D244" s="22">
        <f>TAN(Dip) * SIN(Wellpath!$L244) * SIN(Wellpath!$O244) / GField</f>
        <v>0.30807032188775857</v>
      </c>
      <c r="E244" s="20">
        <f>Model!$W$9*((drdp!B244+drdp!K244)*ABZ!$B244+(drdp!E244+drdp!N244)*ABZ!$C244+(drdp!H244+drdp!Q244)*ABZ!$D244)</f>
        <v>-3.5708769626948696E-2</v>
      </c>
      <c r="F244" s="20">
        <f>Model!$W$9*((drdp!C244+drdp!L244)*ABZ!$B244+(drdp!F244+drdp!O244)*ABZ!$C244+(drdp!I244+drdp!R244)*ABZ!$D244)</f>
        <v>9.568135984249904E-3</v>
      </c>
      <c r="G244" s="20">
        <f>Model!$W$9*((drdp!D244+drdp!M244)*ABZ!$B244+(drdp!G244+drdp!P244)*ABZ!$C244+(drdp!J244+drdp!S244)*ABZ!$D244)</f>
        <v>1.223659455573514E-2</v>
      </c>
      <c r="H244" s="18">
        <f>Model!$W$9*((drdp!B244)*ABZ!$B244+(drdp!E244)*ABZ!$C244+(drdp!H244)*ABZ!$D244)</f>
        <v>-1.7854384813474348E-2</v>
      </c>
      <c r="I244" s="18">
        <f>Model!$W$9*((drdp!C244)*ABZ!$B244+(drdp!F244)*ABZ!$C244+(drdp!I244)*ABZ!$D244)</f>
        <v>4.784067992124952E-3</v>
      </c>
      <c r="J244" s="18">
        <f>Model!$W$9*((drdp!D244)*ABZ!$B244+(drdp!G244)*ABZ!$C244+(drdp!J244)*ABZ!$D244)</f>
        <v>6.1182972778675701E-3</v>
      </c>
      <c r="K244" s="21">
        <f>SUM(E$3:E243)+H244</f>
        <v>-5.6753973726377351</v>
      </c>
      <c r="L244" s="21">
        <f>SUM(F$3:F243)+I244</f>
        <v>0.80591176959685606</v>
      </c>
      <c r="M244" s="21">
        <f>SUM(G$3:G243)+J244</f>
        <v>1.8835943761400089</v>
      </c>
      <c r="N244" s="19">
        <f t="shared" si="19"/>
        <v>32.21013533734331</v>
      </c>
      <c r="O244" s="19">
        <f t="shared" si="20"/>
        <v>0.64949378037473604</v>
      </c>
      <c r="P244" s="19">
        <f t="shared" si="21"/>
        <v>3.5479277738262693</v>
      </c>
      <c r="Q244" s="19">
        <f t="shared" si="22"/>
        <v>-4.5738695397478244</v>
      </c>
      <c r="R244" s="19">
        <f t="shared" si="23"/>
        <v>-10.69014657346022</v>
      </c>
      <c r="S244" s="19">
        <f t="shared" si="24"/>
        <v>1.5180108768776808</v>
      </c>
    </row>
    <row r="245" spans="1:19" x14ac:dyDescent="0.25">
      <c r="A245" s="26">
        <f>Wellpath!E245</f>
        <v>7260</v>
      </c>
      <c r="B245" s="22">
        <v>0</v>
      </c>
      <c r="C245" s="22">
        <f>-SIN(Wellpath!$L245) / GField</f>
        <v>-0.10197162129779283</v>
      </c>
      <c r="D245" s="22">
        <f>TAN(Dip) * SIN(Wellpath!$L245) * SIN(Wellpath!$O245) / GField</f>
        <v>0.30807032188775857</v>
      </c>
      <c r="E245" s="20">
        <f>Model!$W$9*((drdp!B245+drdp!K245)*ABZ!$B245+(drdp!E245+drdp!N245)*ABZ!$C245+(drdp!H245+drdp!Q245)*ABZ!$D245)</f>
        <v>-3.5708769626948696E-2</v>
      </c>
      <c r="F245" s="20">
        <f>Model!$W$9*((drdp!C245+drdp!L245)*ABZ!$B245+(drdp!F245+drdp!O245)*ABZ!$C245+(drdp!I245+drdp!R245)*ABZ!$D245)</f>
        <v>9.568135984249904E-3</v>
      </c>
      <c r="G245" s="20">
        <f>Model!$W$9*((drdp!D245+drdp!M245)*ABZ!$B245+(drdp!G245+drdp!P245)*ABZ!$C245+(drdp!J245+drdp!S245)*ABZ!$D245)</f>
        <v>1.223659455573514E-2</v>
      </c>
      <c r="H245" s="18">
        <f>Model!$W$9*((drdp!B245)*ABZ!$B245+(drdp!E245)*ABZ!$C245+(drdp!H245)*ABZ!$D245)</f>
        <v>-1.7854384813474348E-2</v>
      </c>
      <c r="I245" s="18">
        <f>Model!$W$9*((drdp!C245)*ABZ!$B245+(drdp!F245)*ABZ!$C245+(drdp!I245)*ABZ!$D245)</f>
        <v>4.784067992124952E-3</v>
      </c>
      <c r="J245" s="18">
        <f>Model!$W$9*((drdp!D245)*ABZ!$B245+(drdp!G245)*ABZ!$C245+(drdp!J245)*ABZ!$D245)</f>
        <v>6.1182972778675701E-3</v>
      </c>
      <c r="K245" s="21">
        <f>SUM(E$3:E244)+H245</f>
        <v>-5.7111061422646836</v>
      </c>
      <c r="L245" s="21">
        <f>SUM(F$3:F244)+I245</f>
        <v>0.81547990558110595</v>
      </c>
      <c r="M245" s="21">
        <f>SUM(G$3:G244)+J245</f>
        <v>1.8958309706957441</v>
      </c>
      <c r="N245" s="19">
        <f t="shared" si="19"/>
        <v>32.616733368213396</v>
      </c>
      <c r="O245" s="19">
        <f t="shared" si="20"/>
        <v>0.66500747640656943</v>
      </c>
      <c r="P245" s="19">
        <f t="shared" si="21"/>
        <v>3.5941750694491676</v>
      </c>
      <c r="Q245" s="19">
        <f t="shared" si="22"/>
        <v>-4.657292297657678</v>
      </c>
      <c r="R245" s="19">
        <f t="shared" si="23"/>
        <v>-10.827291901436082</v>
      </c>
      <c r="S245" s="19">
        <f t="shared" si="24"/>
        <v>1.5460120609807018</v>
      </c>
    </row>
    <row r="246" spans="1:19" x14ac:dyDescent="0.25">
      <c r="A246" s="26">
        <f>Wellpath!E246</f>
        <v>7290</v>
      </c>
      <c r="B246" s="22">
        <v>0</v>
      </c>
      <c r="C246" s="22">
        <f>-SIN(Wellpath!$L246) / GField</f>
        <v>-0.10197162129779283</v>
      </c>
      <c r="D246" s="22">
        <f>TAN(Dip) * SIN(Wellpath!$L246) * SIN(Wellpath!$O246) / GField</f>
        <v>0.30807032188775857</v>
      </c>
      <c r="E246" s="20">
        <f>Model!$W$9*((drdp!B246+drdp!K246)*ABZ!$B246+(drdp!E246+drdp!N246)*ABZ!$C246+(drdp!H246+drdp!Q246)*ABZ!$D246)</f>
        <v>-3.5708769626948696E-2</v>
      </c>
      <c r="F246" s="20">
        <f>Model!$W$9*((drdp!C246+drdp!L246)*ABZ!$B246+(drdp!F246+drdp!O246)*ABZ!$C246+(drdp!I246+drdp!R246)*ABZ!$D246)</f>
        <v>9.568135984249904E-3</v>
      </c>
      <c r="G246" s="20">
        <f>Model!$W$9*((drdp!D246+drdp!M246)*ABZ!$B246+(drdp!G246+drdp!P246)*ABZ!$C246+(drdp!J246+drdp!S246)*ABZ!$D246)</f>
        <v>1.223659455573514E-2</v>
      </c>
      <c r="H246" s="18">
        <f>Model!$W$9*((drdp!B246)*ABZ!$B246+(drdp!E246)*ABZ!$C246+(drdp!H246)*ABZ!$D246)</f>
        <v>-1.7854384813474348E-2</v>
      </c>
      <c r="I246" s="18">
        <f>Model!$W$9*((drdp!C246)*ABZ!$B246+(drdp!F246)*ABZ!$C246+(drdp!I246)*ABZ!$D246)</f>
        <v>4.784067992124952E-3</v>
      </c>
      <c r="J246" s="18">
        <f>Model!$W$9*((drdp!D246)*ABZ!$B246+(drdp!G246)*ABZ!$C246+(drdp!J246)*ABZ!$D246)</f>
        <v>6.1182972778675701E-3</v>
      </c>
      <c r="K246" s="21">
        <f>SUM(E$3:E245)+H246</f>
        <v>-5.7468149118916321</v>
      </c>
      <c r="L246" s="21">
        <f>SUM(F$3:F245)+I246</f>
        <v>0.82504804156535583</v>
      </c>
      <c r="M246" s="21">
        <f>SUM(G$3:G245)+J246</f>
        <v>1.9080675652514794</v>
      </c>
      <c r="N246" s="19">
        <f t="shared" si="19"/>
        <v>33.025881631540024</v>
      </c>
      <c r="O246" s="19">
        <f t="shared" si="20"/>
        <v>0.68070427089082908</v>
      </c>
      <c r="P246" s="19">
        <f t="shared" si="21"/>
        <v>3.6407218335647085</v>
      </c>
      <c r="Q246" s="19">
        <f t="shared" si="22"/>
        <v>-4.7413983882947743</v>
      </c>
      <c r="R246" s="19">
        <f t="shared" si="23"/>
        <v>-10.965311136883962</v>
      </c>
      <c r="S246" s="19">
        <f t="shared" si="24"/>
        <v>1.5742474078851099</v>
      </c>
    </row>
    <row r="247" spans="1:19" x14ac:dyDescent="0.25">
      <c r="A247" s="26">
        <f>Wellpath!E247</f>
        <v>7320</v>
      </c>
      <c r="B247" s="22">
        <v>0</v>
      </c>
      <c r="C247" s="22">
        <f>-SIN(Wellpath!$L247) / GField</f>
        <v>-0.10197162129779283</v>
      </c>
      <c r="D247" s="22">
        <f>TAN(Dip) * SIN(Wellpath!$L247) * SIN(Wellpath!$O247) / GField</f>
        <v>0.30807032188775857</v>
      </c>
      <c r="E247" s="20">
        <f>Model!$W$9*((drdp!B247+drdp!K247)*ABZ!$B247+(drdp!E247+drdp!N247)*ABZ!$C247+(drdp!H247+drdp!Q247)*ABZ!$D247)</f>
        <v>-3.5708769626948696E-2</v>
      </c>
      <c r="F247" s="20">
        <f>Model!$W$9*((drdp!C247+drdp!L247)*ABZ!$B247+(drdp!F247+drdp!O247)*ABZ!$C247+(drdp!I247+drdp!R247)*ABZ!$D247)</f>
        <v>9.568135984249904E-3</v>
      </c>
      <c r="G247" s="20">
        <f>Model!$W$9*((drdp!D247+drdp!M247)*ABZ!$B247+(drdp!G247+drdp!P247)*ABZ!$C247+(drdp!J247+drdp!S247)*ABZ!$D247)</f>
        <v>1.223659455573514E-2</v>
      </c>
      <c r="H247" s="18">
        <f>Model!$W$9*((drdp!B247)*ABZ!$B247+(drdp!E247)*ABZ!$C247+(drdp!H247)*ABZ!$D247)</f>
        <v>-1.7854384813474348E-2</v>
      </c>
      <c r="I247" s="18">
        <f>Model!$W$9*((drdp!C247)*ABZ!$B247+(drdp!F247)*ABZ!$C247+(drdp!I247)*ABZ!$D247)</f>
        <v>4.784067992124952E-3</v>
      </c>
      <c r="J247" s="18">
        <f>Model!$W$9*((drdp!D247)*ABZ!$B247+(drdp!G247)*ABZ!$C247+(drdp!J247)*ABZ!$D247)</f>
        <v>6.1182972778675701E-3</v>
      </c>
      <c r="K247" s="21">
        <f>SUM(E$3:E246)+H247</f>
        <v>-5.7825236815185805</v>
      </c>
      <c r="L247" s="21">
        <f>SUM(F$3:F246)+I247</f>
        <v>0.83461617754960571</v>
      </c>
      <c r="M247" s="21">
        <f>SUM(G$3:G246)+J247</f>
        <v>1.9203041598072146</v>
      </c>
      <c r="N247" s="19">
        <f t="shared" si="19"/>
        <v>33.437580127323201</v>
      </c>
      <c r="O247" s="19">
        <f t="shared" si="20"/>
        <v>0.69658416382751498</v>
      </c>
      <c r="P247" s="19">
        <f t="shared" si="21"/>
        <v>3.6875680661728922</v>
      </c>
      <c r="Q247" s="19">
        <f t="shared" si="22"/>
        <v>-4.8261878116591115</v>
      </c>
      <c r="R247" s="19">
        <f t="shared" si="23"/>
        <v>-11.104204279803859</v>
      </c>
      <c r="S247" s="19">
        <f t="shared" si="24"/>
        <v>1.6027169175909046</v>
      </c>
    </row>
    <row r="248" spans="1:19" x14ac:dyDescent="0.25">
      <c r="A248" s="26">
        <f>Wellpath!E248</f>
        <v>7350</v>
      </c>
      <c r="B248" s="22">
        <v>0</v>
      </c>
      <c r="C248" s="22">
        <f>-SIN(Wellpath!$L248) / GField</f>
        <v>-0.10197162129779283</v>
      </c>
      <c r="D248" s="22">
        <f>TAN(Dip) * SIN(Wellpath!$L248) * SIN(Wellpath!$O248) / GField</f>
        <v>0.30807032188775857</v>
      </c>
      <c r="E248" s="20">
        <f>Model!$W$9*((drdp!B248+drdp!K248)*ABZ!$B248+(drdp!E248+drdp!N248)*ABZ!$C248+(drdp!H248+drdp!Q248)*ABZ!$D248)</f>
        <v>-3.5708769626948696E-2</v>
      </c>
      <c r="F248" s="20">
        <f>Model!$W$9*((drdp!C248+drdp!L248)*ABZ!$B248+(drdp!F248+drdp!O248)*ABZ!$C248+(drdp!I248+drdp!R248)*ABZ!$D248)</f>
        <v>9.568135984249904E-3</v>
      </c>
      <c r="G248" s="20">
        <f>Model!$W$9*((drdp!D248+drdp!M248)*ABZ!$B248+(drdp!G248+drdp!P248)*ABZ!$C248+(drdp!J248+drdp!S248)*ABZ!$D248)</f>
        <v>1.223659455573514E-2</v>
      </c>
      <c r="H248" s="18">
        <f>Model!$W$9*((drdp!B248)*ABZ!$B248+(drdp!E248)*ABZ!$C248+(drdp!H248)*ABZ!$D248)</f>
        <v>-1.7854384813474348E-2</v>
      </c>
      <c r="I248" s="18">
        <f>Model!$W$9*((drdp!C248)*ABZ!$B248+(drdp!F248)*ABZ!$C248+(drdp!I248)*ABZ!$D248)</f>
        <v>4.784067992124952E-3</v>
      </c>
      <c r="J248" s="18">
        <f>Model!$W$9*((drdp!D248)*ABZ!$B248+(drdp!G248)*ABZ!$C248+(drdp!J248)*ABZ!$D248)</f>
        <v>6.1182972778675701E-3</v>
      </c>
      <c r="K248" s="21">
        <f>SUM(E$3:E247)+H248</f>
        <v>-5.818232451145529</v>
      </c>
      <c r="L248" s="21">
        <f>SUM(F$3:F247)+I248</f>
        <v>0.84418431353385559</v>
      </c>
      <c r="M248" s="21">
        <f>SUM(G$3:G247)+J248</f>
        <v>1.9325407543629498</v>
      </c>
      <c r="N248" s="19">
        <f t="shared" si="19"/>
        <v>33.851828855562914</v>
      </c>
      <c r="O248" s="19">
        <f t="shared" si="20"/>
        <v>0.71264715521662703</v>
      </c>
      <c r="P248" s="19">
        <f t="shared" si="21"/>
        <v>3.734713767273719</v>
      </c>
      <c r="Q248" s="19">
        <f t="shared" si="22"/>
        <v>-4.9116605677506904</v>
      </c>
      <c r="R248" s="19">
        <f t="shared" si="23"/>
        <v>-11.243971330195775</v>
      </c>
      <c r="S248" s="19">
        <f t="shared" si="24"/>
        <v>1.6314205900980863</v>
      </c>
    </row>
    <row r="249" spans="1:19" x14ac:dyDescent="0.25">
      <c r="A249" s="26">
        <f>Wellpath!E249</f>
        <v>7380</v>
      </c>
      <c r="B249" s="22">
        <v>0</v>
      </c>
      <c r="C249" s="22">
        <f>-SIN(Wellpath!$L249) / GField</f>
        <v>-0.10197162129779283</v>
      </c>
      <c r="D249" s="22">
        <f>TAN(Dip) * SIN(Wellpath!$L249) * SIN(Wellpath!$O249) / GField</f>
        <v>0.30807032188775857</v>
      </c>
      <c r="E249" s="20">
        <f>Model!$W$9*((drdp!B249+drdp!K249)*ABZ!$B249+(drdp!E249+drdp!N249)*ABZ!$C249+(drdp!H249+drdp!Q249)*ABZ!$D249)</f>
        <v>-3.5708769626948696E-2</v>
      </c>
      <c r="F249" s="20">
        <f>Model!$W$9*((drdp!C249+drdp!L249)*ABZ!$B249+(drdp!F249+drdp!O249)*ABZ!$C249+(drdp!I249+drdp!R249)*ABZ!$D249)</f>
        <v>9.568135984249904E-3</v>
      </c>
      <c r="G249" s="20">
        <f>Model!$W$9*((drdp!D249+drdp!M249)*ABZ!$B249+(drdp!G249+drdp!P249)*ABZ!$C249+(drdp!J249+drdp!S249)*ABZ!$D249)</f>
        <v>1.223659455573514E-2</v>
      </c>
      <c r="H249" s="18">
        <f>Model!$W$9*((drdp!B249)*ABZ!$B249+(drdp!E249)*ABZ!$C249+(drdp!H249)*ABZ!$D249)</f>
        <v>-1.7854384813474348E-2</v>
      </c>
      <c r="I249" s="18">
        <f>Model!$W$9*((drdp!C249)*ABZ!$B249+(drdp!F249)*ABZ!$C249+(drdp!I249)*ABZ!$D249)</f>
        <v>4.784067992124952E-3</v>
      </c>
      <c r="J249" s="18">
        <f>Model!$W$9*((drdp!D249)*ABZ!$B249+(drdp!G249)*ABZ!$C249+(drdp!J249)*ABZ!$D249)</f>
        <v>6.1182972778675701E-3</v>
      </c>
      <c r="K249" s="21">
        <f>SUM(E$3:E248)+H249</f>
        <v>-5.8539412207724775</v>
      </c>
      <c r="L249" s="21">
        <f>SUM(F$3:F248)+I249</f>
        <v>0.85375244951810547</v>
      </c>
      <c r="M249" s="21">
        <f>SUM(G$3:G248)+J249</f>
        <v>1.944777348918685</v>
      </c>
      <c r="N249" s="19">
        <f t="shared" si="19"/>
        <v>34.268627816259162</v>
      </c>
      <c r="O249" s="19">
        <f t="shared" si="20"/>
        <v>0.72889324505816522</v>
      </c>
      <c r="P249" s="19">
        <f t="shared" si="21"/>
        <v>3.7821589368671886</v>
      </c>
      <c r="Q249" s="19">
        <f t="shared" si="22"/>
        <v>-4.997816656569511</v>
      </c>
      <c r="R249" s="19">
        <f t="shared" si="23"/>
        <v>-11.38461228805971</v>
      </c>
      <c r="S249" s="19">
        <f t="shared" si="24"/>
        <v>1.6603584254066546</v>
      </c>
    </row>
    <row r="250" spans="1:19" x14ac:dyDescent="0.25">
      <c r="A250" s="26">
        <f>Wellpath!E250</f>
        <v>7410</v>
      </c>
      <c r="B250" s="22">
        <v>0</v>
      </c>
      <c r="C250" s="22">
        <f>-SIN(Wellpath!$L250) / GField</f>
        <v>-0.10197162129779283</v>
      </c>
      <c r="D250" s="22">
        <f>TAN(Dip) * SIN(Wellpath!$L250) * SIN(Wellpath!$O250) / GField</f>
        <v>0.30807032188775857</v>
      </c>
      <c r="E250" s="20">
        <f>Model!$W$9*((drdp!B250+drdp!K250)*ABZ!$B250+(drdp!E250+drdp!N250)*ABZ!$C250+(drdp!H250+drdp!Q250)*ABZ!$D250)</f>
        <v>-3.5708769626948696E-2</v>
      </c>
      <c r="F250" s="20">
        <f>Model!$W$9*((drdp!C250+drdp!L250)*ABZ!$B250+(drdp!F250+drdp!O250)*ABZ!$C250+(drdp!I250+drdp!R250)*ABZ!$D250)</f>
        <v>9.568135984249904E-3</v>
      </c>
      <c r="G250" s="20">
        <f>Model!$W$9*((drdp!D250+drdp!M250)*ABZ!$B250+(drdp!G250+drdp!P250)*ABZ!$C250+(drdp!J250+drdp!S250)*ABZ!$D250)</f>
        <v>1.223659455573514E-2</v>
      </c>
      <c r="H250" s="18">
        <f>Model!$W$9*((drdp!B250)*ABZ!$B250+(drdp!E250)*ABZ!$C250+(drdp!H250)*ABZ!$D250)</f>
        <v>-1.7854384813474348E-2</v>
      </c>
      <c r="I250" s="18">
        <f>Model!$W$9*((drdp!C250)*ABZ!$B250+(drdp!F250)*ABZ!$C250+(drdp!I250)*ABZ!$D250)</f>
        <v>4.784067992124952E-3</v>
      </c>
      <c r="J250" s="18">
        <f>Model!$W$9*((drdp!D250)*ABZ!$B250+(drdp!G250)*ABZ!$C250+(drdp!J250)*ABZ!$D250)</f>
        <v>6.1182972778675701E-3</v>
      </c>
      <c r="K250" s="21">
        <f>SUM(E$3:E249)+H250</f>
        <v>-5.8896499903994259</v>
      </c>
      <c r="L250" s="21">
        <f>SUM(F$3:F249)+I250</f>
        <v>0.86332058550235535</v>
      </c>
      <c r="M250" s="21">
        <f>SUM(G$3:G249)+J250</f>
        <v>1.9570139434744203</v>
      </c>
      <c r="N250" s="19">
        <f t="shared" si="19"/>
        <v>34.687977009411959</v>
      </c>
      <c r="O250" s="19">
        <f t="shared" si="20"/>
        <v>0.74532243335212967</v>
      </c>
      <c r="P250" s="19">
        <f t="shared" si="21"/>
        <v>3.8299035749533012</v>
      </c>
      <c r="Q250" s="19">
        <f t="shared" si="22"/>
        <v>-5.0846560781155743</v>
      </c>
      <c r="R250" s="19">
        <f t="shared" si="23"/>
        <v>-11.526127153395661</v>
      </c>
      <c r="S250" s="19">
        <f t="shared" si="24"/>
        <v>1.6895304235166098</v>
      </c>
    </row>
    <row r="251" spans="1:19" x14ac:dyDescent="0.25">
      <c r="A251" s="26">
        <f>Wellpath!E251</f>
        <v>7440</v>
      </c>
      <c r="B251" s="22">
        <v>0</v>
      </c>
      <c r="C251" s="22">
        <f>-SIN(Wellpath!$L251) / GField</f>
        <v>-0.10197162129779283</v>
      </c>
      <c r="D251" s="22">
        <f>TAN(Dip) * SIN(Wellpath!$L251) * SIN(Wellpath!$O251) / GField</f>
        <v>0.30807032188775857</v>
      </c>
      <c r="E251" s="20">
        <f>Model!$W$9*((drdp!B251+drdp!K251)*ABZ!$B251+(drdp!E251+drdp!N251)*ABZ!$C251+(drdp!H251+drdp!Q251)*ABZ!$D251)</f>
        <v>-3.5708769626948696E-2</v>
      </c>
      <c r="F251" s="20">
        <f>Model!$W$9*((drdp!C251+drdp!L251)*ABZ!$B251+(drdp!F251+drdp!O251)*ABZ!$C251+(drdp!I251+drdp!R251)*ABZ!$D251)</f>
        <v>9.568135984249904E-3</v>
      </c>
      <c r="G251" s="20">
        <f>Model!$W$9*((drdp!D251+drdp!M251)*ABZ!$B251+(drdp!G251+drdp!P251)*ABZ!$C251+(drdp!J251+drdp!S251)*ABZ!$D251)</f>
        <v>1.223659455573514E-2</v>
      </c>
      <c r="H251" s="18">
        <f>Model!$W$9*((drdp!B251)*ABZ!$B251+(drdp!E251)*ABZ!$C251+(drdp!H251)*ABZ!$D251)</f>
        <v>-1.7854384813474348E-2</v>
      </c>
      <c r="I251" s="18">
        <f>Model!$W$9*((drdp!C251)*ABZ!$B251+(drdp!F251)*ABZ!$C251+(drdp!I251)*ABZ!$D251)</f>
        <v>4.784067992124952E-3</v>
      </c>
      <c r="J251" s="18">
        <f>Model!$W$9*((drdp!D251)*ABZ!$B251+(drdp!G251)*ABZ!$C251+(drdp!J251)*ABZ!$D251)</f>
        <v>6.1182972778675701E-3</v>
      </c>
      <c r="K251" s="21">
        <f>SUM(E$3:E250)+H251</f>
        <v>-5.9253587600263744</v>
      </c>
      <c r="L251" s="21">
        <f>SUM(F$3:F250)+I251</f>
        <v>0.87288872148660523</v>
      </c>
      <c r="M251" s="21">
        <f>SUM(G$3:G250)+J251</f>
        <v>1.9692505380301555</v>
      </c>
      <c r="N251" s="19">
        <f t="shared" si="19"/>
        <v>35.109876435021292</v>
      </c>
      <c r="O251" s="19">
        <f t="shared" si="20"/>
        <v>0.76193472009852026</v>
      </c>
      <c r="P251" s="19">
        <f t="shared" si="21"/>
        <v>3.8779476815320568</v>
      </c>
      <c r="Q251" s="19">
        <f t="shared" si="22"/>
        <v>-5.1721788323888784</v>
      </c>
      <c r="R251" s="19">
        <f t="shared" si="23"/>
        <v>-11.668515926203632</v>
      </c>
      <c r="S251" s="19">
        <f t="shared" si="24"/>
        <v>1.7189365844279518</v>
      </c>
    </row>
    <row r="252" spans="1:19" x14ac:dyDescent="0.25">
      <c r="A252" s="26">
        <f>Wellpath!E252</f>
        <v>7470</v>
      </c>
      <c r="B252" s="22">
        <v>0</v>
      </c>
      <c r="C252" s="22">
        <f>-SIN(Wellpath!$L252) / GField</f>
        <v>-0.10197162129779283</v>
      </c>
      <c r="D252" s="22">
        <f>TAN(Dip) * SIN(Wellpath!$L252) * SIN(Wellpath!$O252) / GField</f>
        <v>0.30807032188775857</v>
      </c>
      <c r="E252" s="20">
        <f>Model!$W$9*((drdp!B252+drdp!K252)*ABZ!$B252+(drdp!E252+drdp!N252)*ABZ!$C252+(drdp!H252+drdp!Q252)*ABZ!$D252)</f>
        <v>-3.5708769626948696E-2</v>
      </c>
      <c r="F252" s="20">
        <f>Model!$W$9*((drdp!C252+drdp!L252)*ABZ!$B252+(drdp!F252+drdp!O252)*ABZ!$C252+(drdp!I252+drdp!R252)*ABZ!$D252)</f>
        <v>9.568135984249904E-3</v>
      </c>
      <c r="G252" s="20">
        <f>Model!$W$9*((drdp!D252+drdp!M252)*ABZ!$B252+(drdp!G252+drdp!P252)*ABZ!$C252+(drdp!J252+drdp!S252)*ABZ!$D252)</f>
        <v>1.223659455573514E-2</v>
      </c>
      <c r="H252" s="18">
        <f>Model!$W$9*((drdp!B252)*ABZ!$B252+(drdp!E252)*ABZ!$C252+(drdp!H252)*ABZ!$D252)</f>
        <v>-1.7854384813474348E-2</v>
      </c>
      <c r="I252" s="18">
        <f>Model!$W$9*((drdp!C252)*ABZ!$B252+(drdp!F252)*ABZ!$C252+(drdp!I252)*ABZ!$D252)</f>
        <v>4.784067992124952E-3</v>
      </c>
      <c r="J252" s="18">
        <f>Model!$W$9*((drdp!D252)*ABZ!$B252+(drdp!G252)*ABZ!$C252+(drdp!J252)*ABZ!$D252)</f>
        <v>6.1182972778675701E-3</v>
      </c>
      <c r="K252" s="21">
        <f>SUM(E$3:E251)+H252</f>
        <v>-5.9610675296533229</v>
      </c>
      <c r="L252" s="21">
        <f>SUM(F$3:F251)+I252</f>
        <v>0.88245685747085512</v>
      </c>
      <c r="M252" s="21">
        <f>SUM(G$3:G251)+J252</f>
        <v>1.9814871325858907</v>
      </c>
      <c r="N252" s="19">
        <f t="shared" si="19"/>
        <v>35.534326093087166</v>
      </c>
      <c r="O252" s="19">
        <f t="shared" si="20"/>
        <v>0.77873010529733711</v>
      </c>
      <c r="P252" s="19">
        <f t="shared" si="21"/>
        <v>3.9262912566034553</v>
      </c>
      <c r="Q252" s="19">
        <f t="shared" si="22"/>
        <v>-5.2603849193894243</v>
      </c>
      <c r="R252" s="19">
        <f t="shared" si="23"/>
        <v>-11.811778606483621</v>
      </c>
      <c r="S252" s="19">
        <f t="shared" si="24"/>
        <v>1.7485769081406808</v>
      </c>
    </row>
    <row r="253" spans="1:19" x14ac:dyDescent="0.25">
      <c r="A253" s="26">
        <f>Wellpath!E253</f>
        <v>7500</v>
      </c>
      <c r="B253" s="22">
        <v>0</v>
      </c>
      <c r="C253" s="22">
        <f>-SIN(Wellpath!$L253) / GField</f>
        <v>-0.10197162129779283</v>
      </c>
      <c r="D253" s="22">
        <f>TAN(Dip) * SIN(Wellpath!$L253) * SIN(Wellpath!$O253) / GField</f>
        <v>0.30807032188775857</v>
      </c>
      <c r="E253" s="20">
        <f>Model!$W$9*((drdp!B253+drdp!K253)*ABZ!$B253+(drdp!E253+drdp!N253)*ABZ!$C253+(drdp!H253+drdp!Q253)*ABZ!$D253)</f>
        <v>-3.5708769626948696E-2</v>
      </c>
      <c r="F253" s="20">
        <f>Model!$W$9*((drdp!C253+drdp!L253)*ABZ!$B253+(drdp!F253+drdp!O253)*ABZ!$C253+(drdp!I253+drdp!R253)*ABZ!$D253)</f>
        <v>9.568135984249904E-3</v>
      </c>
      <c r="G253" s="20">
        <f>Model!$W$9*((drdp!D253+drdp!M253)*ABZ!$B253+(drdp!G253+drdp!P253)*ABZ!$C253+(drdp!J253+drdp!S253)*ABZ!$D253)</f>
        <v>1.223659455573514E-2</v>
      </c>
      <c r="H253" s="18">
        <f>Model!$W$9*((drdp!B253)*ABZ!$B253+(drdp!E253)*ABZ!$C253+(drdp!H253)*ABZ!$D253)</f>
        <v>-1.7854384813474348E-2</v>
      </c>
      <c r="I253" s="18">
        <f>Model!$W$9*((drdp!C253)*ABZ!$B253+(drdp!F253)*ABZ!$C253+(drdp!I253)*ABZ!$D253)</f>
        <v>4.784067992124952E-3</v>
      </c>
      <c r="J253" s="18">
        <f>Model!$W$9*((drdp!D253)*ABZ!$B253+(drdp!G253)*ABZ!$C253+(drdp!J253)*ABZ!$D253)</f>
        <v>6.1182972778675701E-3</v>
      </c>
      <c r="K253" s="21">
        <f>SUM(E$3:E252)+H253</f>
        <v>-5.9967762992802713</v>
      </c>
      <c r="L253" s="21">
        <f>SUM(F$3:F252)+I253</f>
        <v>0.892024993455105</v>
      </c>
      <c r="M253" s="21">
        <f>SUM(G$3:G252)+J253</f>
        <v>1.9937237271416259</v>
      </c>
      <c r="N253" s="19">
        <f t="shared" si="19"/>
        <v>35.961325983609584</v>
      </c>
      <c r="O253" s="19">
        <f t="shared" si="20"/>
        <v>0.7957085889485801</v>
      </c>
      <c r="P253" s="19">
        <f t="shared" si="21"/>
        <v>3.9749343001674964</v>
      </c>
      <c r="Q253" s="19">
        <f t="shared" si="22"/>
        <v>-5.3492743391172128</v>
      </c>
      <c r="R253" s="19">
        <f t="shared" si="23"/>
        <v>-11.955915194235629</v>
      </c>
      <c r="S253" s="19">
        <f t="shared" si="24"/>
        <v>1.7784513946547964</v>
      </c>
    </row>
    <row r="254" spans="1:19" x14ac:dyDescent="0.25">
      <c r="A254" s="26">
        <f>Wellpath!E254</f>
        <v>7530</v>
      </c>
      <c r="B254" s="22">
        <v>0</v>
      </c>
      <c r="C254" s="22">
        <f>-SIN(Wellpath!$L254) / GField</f>
        <v>-0.10197162129779283</v>
      </c>
      <c r="D254" s="22">
        <f>TAN(Dip) * SIN(Wellpath!$L254) * SIN(Wellpath!$O254) / GField</f>
        <v>0.30807032188775857</v>
      </c>
      <c r="E254" s="20">
        <f>Model!$W$9*((drdp!B254+drdp!K254)*ABZ!$B254+(drdp!E254+drdp!N254)*ABZ!$C254+(drdp!H254+drdp!Q254)*ABZ!$D254)</f>
        <v>-3.5708769626948696E-2</v>
      </c>
      <c r="F254" s="20">
        <f>Model!$W$9*((drdp!C254+drdp!L254)*ABZ!$B254+(drdp!F254+drdp!O254)*ABZ!$C254+(drdp!I254+drdp!R254)*ABZ!$D254)</f>
        <v>9.568135984249904E-3</v>
      </c>
      <c r="G254" s="20">
        <f>Model!$W$9*((drdp!D254+drdp!M254)*ABZ!$B254+(drdp!G254+drdp!P254)*ABZ!$C254+(drdp!J254+drdp!S254)*ABZ!$D254)</f>
        <v>1.223659455573514E-2</v>
      </c>
      <c r="H254" s="18">
        <f>Model!$W$9*((drdp!B254)*ABZ!$B254+(drdp!E254)*ABZ!$C254+(drdp!H254)*ABZ!$D254)</f>
        <v>-1.7854384813474348E-2</v>
      </c>
      <c r="I254" s="18">
        <f>Model!$W$9*((drdp!C254)*ABZ!$B254+(drdp!F254)*ABZ!$C254+(drdp!I254)*ABZ!$D254)</f>
        <v>4.784067992124952E-3</v>
      </c>
      <c r="J254" s="18">
        <f>Model!$W$9*((drdp!D254)*ABZ!$B254+(drdp!G254)*ABZ!$C254+(drdp!J254)*ABZ!$D254)</f>
        <v>6.1182972778675701E-3</v>
      </c>
      <c r="K254" s="21">
        <f>SUM(E$3:E253)+H254</f>
        <v>-6.0324850689072198</v>
      </c>
      <c r="L254" s="21">
        <f>SUM(F$3:F253)+I254</f>
        <v>0.90159312943935488</v>
      </c>
      <c r="M254" s="21">
        <f>SUM(G$3:G253)+J254</f>
        <v>2.0059603216973612</v>
      </c>
      <c r="N254" s="19">
        <f t="shared" si="19"/>
        <v>36.390876106588543</v>
      </c>
      <c r="O254" s="19">
        <f t="shared" si="20"/>
        <v>0.81287017105224935</v>
      </c>
      <c r="P254" s="19">
        <f t="shared" si="21"/>
        <v>4.0238768122241808</v>
      </c>
      <c r="Q254" s="19">
        <f t="shared" si="22"/>
        <v>-5.4388470915722422</v>
      </c>
      <c r="R254" s="19">
        <f t="shared" si="23"/>
        <v>-12.100925689459654</v>
      </c>
      <c r="S254" s="19">
        <f t="shared" si="24"/>
        <v>1.8085600439702989</v>
      </c>
    </row>
    <row r="255" spans="1:19" x14ac:dyDescent="0.25">
      <c r="A255" s="26">
        <f>Wellpath!E255</f>
        <v>7560</v>
      </c>
      <c r="B255" s="22">
        <v>0</v>
      </c>
      <c r="C255" s="22">
        <f>-SIN(Wellpath!$L255) / GField</f>
        <v>-0.10197162129779283</v>
      </c>
      <c r="D255" s="22">
        <f>TAN(Dip) * SIN(Wellpath!$L255) * SIN(Wellpath!$O255) / GField</f>
        <v>0.30807032188775857</v>
      </c>
      <c r="E255" s="20">
        <f>Model!$W$9*((drdp!B255+drdp!K255)*ABZ!$B255+(drdp!E255+drdp!N255)*ABZ!$C255+(drdp!H255+drdp!Q255)*ABZ!$D255)</f>
        <v>-3.5708769626948696E-2</v>
      </c>
      <c r="F255" s="20">
        <f>Model!$W$9*((drdp!C255+drdp!L255)*ABZ!$B255+(drdp!F255+drdp!O255)*ABZ!$C255+(drdp!I255+drdp!R255)*ABZ!$D255)</f>
        <v>9.568135984249904E-3</v>
      </c>
      <c r="G255" s="20">
        <f>Model!$W$9*((drdp!D255+drdp!M255)*ABZ!$B255+(drdp!G255+drdp!P255)*ABZ!$C255+(drdp!J255+drdp!S255)*ABZ!$D255)</f>
        <v>1.223659455573514E-2</v>
      </c>
      <c r="H255" s="18">
        <f>Model!$W$9*((drdp!B255)*ABZ!$B255+(drdp!E255)*ABZ!$C255+(drdp!H255)*ABZ!$D255)</f>
        <v>-1.7854384813474348E-2</v>
      </c>
      <c r="I255" s="18">
        <f>Model!$W$9*((drdp!C255)*ABZ!$B255+(drdp!F255)*ABZ!$C255+(drdp!I255)*ABZ!$D255)</f>
        <v>4.784067992124952E-3</v>
      </c>
      <c r="J255" s="18">
        <f>Model!$W$9*((drdp!D255)*ABZ!$B255+(drdp!G255)*ABZ!$C255+(drdp!J255)*ABZ!$D255)</f>
        <v>6.1182972778675701E-3</v>
      </c>
      <c r="K255" s="21">
        <f>SUM(E$3:E254)+H255</f>
        <v>-6.0681938385341683</v>
      </c>
      <c r="L255" s="21">
        <f>SUM(F$3:F254)+I255</f>
        <v>0.91116126542360476</v>
      </c>
      <c r="M255" s="21">
        <f>SUM(G$3:G254)+J255</f>
        <v>2.0181969162530962</v>
      </c>
      <c r="N255" s="19">
        <f t="shared" si="19"/>
        <v>36.822976462024045</v>
      </c>
      <c r="O255" s="19">
        <f t="shared" si="20"/>
        <v>0.83021485160834474</v>
      </c>
      <c r="P255" s="19">
        <f t="shared" si="21"/>
        <v>4.0731187927735064</v>
      </c>
      <c r="Q255" s="19">
        <f t="shared" si="22"/>
        <v>-5.5291031767545142</v>
      </c>
      <c r="R255" s="19">
        <f t="shared" si="23"/>
        <v>-12.246810092155696</v>
      </c>
      <c r="S255" s="19">
        <f t="shared" si="24"/>
        <v>1.8389028560871881</v>
      </c>
    </row>
    <row r="256" spans="1:19" x14ac:dyDescent="0.25">
      <c r="A256" s="26">
        <f>Wellpath!E256</f>
        <v>7590</v>
      </c>
      <c r="B256" s="22">
        <v>0</v>
      </c>
      <c r="C256" s="22">
        <f>-SIN(Wellpath!$L256) / GField</f>
        <v>-0.10197162129779283</v>
      </c>
      <c r="D256" s="22">
        <f>TAN(Dip) * SIN(Wellpath!$L256) * SIN(Wellpath!$O256) / GField</f>
        <v>0.30807032188775857</v>
      </c>
      <c r="E256" s="20">
        <f>Model!$W$9*((drdp!B256+drdp!K256)*ABZ!$B256+(drdp!E256+drdp!N256)*ABZ!$C256+(drdp!H256+drdp!Q256)*ABZ!$D256)</f>
        <v>-3.5708769626948696E-2</v>
      </c>
      <c r="F256" s="20">
        <f>Model!$W$9*((drdp!C256+drdp!L256)*ABZ!$B256+(drdp!F256+drdp!O256)*ABZ!$C256+(drdp!I256+drdp!R256)*ABZ!$D256)</f>
        <v>9.568135984249904E-3</v>
      </c>
      <c r="G256" s="20">
        <f>Model!$W$9*((drdp!D256+drdp!M256)*ABZ!$B256+(drdp!G256+drdp!P256)*ABZ!$C256+(drdp!J256+drdp!S256)*ABZ!$D256)</f>
        <v>1.223659455573514E-2</v>
      </c>
      <c r="H256" s="18">
        <f>Model!$W$9*((drdp!B256)*ABZ!$B256+(drdp!E256)*ABZ!$C256+(drdp!H256)*ABZ!$D256)</f>
        <v>-1.7854384813474348E-2</v>
      </c>
      <c r="I256" s="18">
        <f>Model!$W$9*((drdp!C256)*ABZ!$B256+(drdp!F256)*ABZ!$C256+(drdp!I256)*ABZ!$D256)</f>
        <v>4.784067992124952E-3</v>
      </c>
      <c r="J256" s="18">
        <f>Model!$W$9*((drdp!D256)*ABZ!$B256+(drdp!G256)*ABZ!$C256+(drdp!J256)*ABZ!$D256)</f>
        <v>6.1182972778675701E-3</v>
      </c>
      <c r="K256" s="21">
        <f>SUM(E$3:E255)+H256</f>
        <v>-6.1039026081611167</v>
      </c>
      <c r="L256" s="21">
        <f>SUM(F$3:F255)+I256</f>
        <v>0.92072940140785464</v>
      </c>
      <c r="M256" s="21">
        <f>SUM(G$3:G255)+J256</f>
        <v>2.0304335108088312</v>
      </c>
      <c r="N256" s="19">
        <f t="shared" si="19"/>
        <v>37.257627049916081</v>
      </c>
      <c r="O256" s="19">
        <f t="shared" si="20"/>
        <v>0.84774263061686628</v>
      </c>
      <c r="P256" s="19">
        <f t="shared" si="21"/>
        <v>4.1226602418154759</v>
      </c>
      <c r="Q256" s="19">
        <f t="shared" si="22"/>
        <v>-5.620042594664028</v>
      </c>
      <c r="R256" s="19">
        <f t="shared" si="23"/>
        <v>-12.393568402323758</v>
      </c>
      <c r="S256" s="19">
        <f t="shared" si="24"/>
        <v>1.8694798310054639</v>
      </c>
    </row>
    <row r="257" spans="1:19" x14ac:dyDescent="0.25">
      <c r="A257" s="26">
        <f>Wellpath!E257</f>
        <v>7620</v>
      </c>
      <c r="B257" s="22">
        <v>0</v>
      </c>
      <c r="C257" s="22">
        <f>-SIN(Wellpath!$L257) / GField</f>
        <v>-0.10197162129779283</v>
      </c>
      <c r="D257" s="22">
        <f>TAN(Dip) * SIN(Wellpath!$L257) * SIN(Wellpath!$O257) / GField</f>
        <v>0.30807032188775857</v>
      </c>
      <c r="E257" s="20">
        <f>Model!$W$9*((drdp!B257+drdp!K257)*ABZ!$B257+(drdp!E257+drdp!N257)*ABZ!$C257+(drdp!H257+drdp!Q257)*ABZ!$D257)</f>
        <v>-3.5708769626948696E-2</v>
      </c>
      <c r="F257" s="20">
        <f>Model!$W$9*((drdp!C257+drdp!L257)*ABZ!$B257+(drdp!F257+drdp!O257)*ABZ!$C257+(drdp!I257+drdp!R257)*ABZ!$D257)</f>
        <v>9.568135984249904E-3</v>
      </c>
      <c r="G257" s="20">
        <f>Model!$W$9*((drdp!D257+drdp!M257)*ABZ!$B257+(drdp!G257+drdp!P257)*ABZ!$C257+(drdp!J257+drdp!S257)*ABZ!$D257)</f>
        <v>1.223659455573514E-2</v>
      </c>
      <c r="H257" s="18">
        <f>Model!$W$9*((drdp!B257)*ABZ!$B257+(drdp!E257)*ABZ!$C257+(drdp!H257)*ABZ!$D257)</f>
        <v>-1.7854384813474348E-2</v>
      </c>
      <c r="I257" s="18">
        <f>Model!$W$9*((drdp!C257)*ABZ!$B257+(drdp!F257)*ABZ!$C257+(drdp!I257)*ABZ!$D257)</f>
        <v>4.784067992124952E-3</v>
      </c>
      <c r="J257" s="18">
        <f>Model!$W$9*((drdp!D257)*ABZ!$B257+(drdp!G257)*ABZ!$C257+(drdp!J257)*ABZ!$D257)</f>
        <v>6.1182972778675701E-3</v>
      </c>
      <c r="K257" s="21">
        <f>SUM(E$3:E256)+H257</f>
        <v>-6.1396113777880652</v>
      </c>
      <c r="L257" s="21">
        <f>SUM(F$3:F256)+I257</f>
        <v>0.93029753739210452</v>
      </c>
      <c r="M257" s="21">
        <f>SUM(G$3:G256)+J257</f>
        <v>2.0426701053645662</v>
      </c>
      <c r="N257" s="19">
        <f t="shared" si="19"/>
        <v>37.694827870264668</v>
      </c>
      <c r="O257" s="19">
        <f t="shared" si="20"/>
        <v>0.86545350807781407</v>
      </c>
      <c r="P257" s="19">
        <f t="shared" si="21"/>
        <v>4.1725011593500883</v>
      </c>
      <c r="Q257" s="19">
        <f t="shared" si="22"/>
        <v>-5.7116653453007826</v>
      </c>
      <c r="R257" s="19">
        <f t="shared" si="23"/>
        <v>-12.541200619963837</v>
      </c>
      <c r="S257" s="19">
        <f t="shared" si="24"/>
        <v>1.9002909687251266</v>
      </c>
    </row>
    <row r="258" spans="1:19" x14ac:dyDescent="0.25">
      <c r="A258" s="26">
        <f>Wellpath!E258</f>
        <v>7650</v>
      </c>
      <c r="B258" s="22">
        <v>0</v>
      </c>
      <c r="C258" s="22">
        <f>-SIN(Wellpath!$L258) / GField</f>
        <v>-0.10197162129779283</v>
      </c>
      <c r="D258" s="22">
        <f>TAN(Dip) * SIN(Wellpath!$L258) * SIN(Wellpath!$O258) / GField</f>
        <v>0.30807032188775857</v>
      </c>
      <c r="E258" s="20">
        <f>Model!$W$9*((drdp!B258+drdp!K258)*ABZ!$B258+(drdp!E258+drdp!N258)*ABZ!$C258+(drdp!H258+drdp!Q258)*ABZ!$D258)</f>
        <v>-3.5708769626948696E-2</v>
      </c>
      <c r="F258" s="20">
        <f>Model!$W$9*((drdp!C258+drdp!L258)*ABZ!$B258+(drdp!F258+drdp!O258)*ABZ!$C258+(drdp!I258+drdp!R258)*ABZ!$D258)</f>
        <v>9.568135984249904E-3</v>
      </c>
      <c r="G258" s="20">
        <f>Model!$W$9*((drdp!D258+drdp!M258)*ABZ!$B258+(drdp!G258+drdp!P258)*ABZ!$C258+(drdp!J258+drdp!S258)*ABZ!$D258)</f>
        <v>1.223659455573514E-2</v>
      </c>
      <c r="H258" s="18">
        <f>Model!$W$9*((drdp!B258)*ABZ!$B258+(drdp!E258)*ABZ!$C258+(drdp!H258)*ABZ!$D258)</f>
        <v>-1.7854384813474348E-2</v>
      </c>
      <c r="I258" s="18">
        <f>Model!$W$9*((drdp!C258)*ABZ!$B258+(drdp!F258)*ABZ!$C258+(drdp!I258)*ABZ!$D258)</f>
        <v>4.784067992124952E-3</v>
      </c>
      <c r="J258" s="18">
        <f>Model!$W$9*((drdp!D258)*ABZ!$B258+(drdp!G258)*ABZ!$C258+(drdp!J258)*ABZ!$D258)</f>
        <v>6.1182972778675701E-3</v>
      </c>
      <c r="K258" s="21">
        <f>SUM(E$3:E257)+H258</f>
        <v>-6.1753201474150137</v>
      </c>
      <c r="L258" s="21">
        <f>SUM(F$3:F257)+I258</f>
        <v>0.9398656733763544</v>
      </c>
      <c r="M258" s="21">
        <f>SUM(G$3:G257)+J258</f>
        <v>2.0549066999203012</v>
      </c>
      <c r="N258" s="19">
        <f t="shared" si="19"/>
        <v>38.134578923069789</v>
      </c>
      <c r="O258" s="19">
        <f t="shared" si="20"/>
        <v>0.88334748399118812</v>
      </c>
      <c r="P258" s="19">
        <f t="shared" si="21"/>
        <v>4.2226415453773427</v>
      </c>
      <c r="Q258" s="19">
        <f t="shared" si="22"/>
        <v>-5.8039714286647799</v>
      </c>
      <c r="R258" s="19">
        <f t="shared" si="23"/>
        <v>-12.689706745075933</v>
      </c>
      <c r="S258" s="19">
        <f t="shared" si="24"/>
        <v>1.9313362692461762</v>
      </c>
    </row>
    <row r="259" spans="1:19" x14ac:dyDescent="0.25">
      <c r="A259" s="26">
        <f>Wellpath!E259</f>
        <v>7680</v>
      </c>
      <c r="B259" s="22">
        <v>0</v>
      </c>
      <c r="C259" s="22">
        <f>-SIN(Wellpath!$L259) / GField</f>
        <v>-0.10197162129779283</v>
      </c>
      <c r="D259" s="22">
        <f>TAN(Dip) * SIN(Wellpath!$L259) * SIN(Wellpath!$O259) / GField</f>
        <v>0.30807032188775857</v>
      </c>
      <c r="E259" s="20">
        <f>Model!$W$9*((drdp!B259+drdp!K259)*ABZ!$B259+(drdp!E259+drdp!N259)*ABZ!$C259+(drdp!H259+drdp!Q259)*ABZ!$D259)</f>
        <v>-3.5708769626948696E-2</v>
      </c>
      <c r="F259" s="20">
        <f>Model!$W$9*((drdp!C259+drdp!L259)*ABZ!$B259+(drdp!F259+drdp!O259)*ABZ!$C259+(drdp!I259+drdp!R259)*ABZ!$D259)</f>
        <v>9.568135984249904E-3</v>
      </c>
      <c r="G259" s="20">
        <f>Model!$W$9*((drdp!D259+drdp!M259)*ABZ!$B259+(drdp!G259+drdp!P259)*ABZ!$C259+(drdp!J259+drdp!S259)*ABZ!$D259)</f>
        <v>1.223659455573514E-2</v>
      </c>
      <c r="H259" s="18">
        <f>Model!$W$9*((drdp!B259)*ABZ!$B259+(drdp!E259)*ABZ!$C259+(drdp!H259)*ABZ!$D259)</f>
        <v>-1.7854384813474348E-2</v>
      </c>
      <c r="I259" s="18">
        <f>Model!$W$9*((drdp!C259)*ABZ!$B259+(drdp!F259)*ABZ!$C259+(drdp!I259)*ABZ!$D259)</f>
        <v>4.784067992124952E-3</v>
      </c>
      <c r="J259" s="18">
        <f>Model!$W$9*((drdp!D259)*ABZ!$B259+(drdp!G259)*ABZ!$C259+(drdp!J259)*ABZ!$D259)</f>
        <v>6.1182972778675701E-3</v>
      </c>
      <c r="K259" s="21">
        <f>SUM(E$3:E258)+H259</f>
        <v>-6.2110289170419621</v>
      </c>
      <c r="L259" s="21">
        <f>SUM(F$3:F258)+I259</f>
        <v>0.94943380936060429</v>
      </c>
      <c r="M259" s="21">
        <f>SUM(G$3:G258)+J259</f>
        <v>2.0671432944760362</v>
      </c>
      <c r="N259" s="19">
        <f t="shared" si="19"/>
        <v>38.576880208331445</v>
      </c>
      <c r="O259" s="19">
        <f t="shared" si="20"/>
        <v>0.90142455835698831</v>
      </c>
      <c r="P259" s="19">
        <f t="shared" si="21"/>
        <v>4.2730813998972401</v>
      </c>
      <c r="Q259" s="19">
        <f t="shared" si="22"/>
        <v>-5.8969608447560189</v>
      </c>
      <c r="R259" s="19">
        <f t="shared" si="23"/>
        <v>-12.839086777660048</v>
      </c>
      <c r="S259" s="19">
        <f t="shared" si="24"/>
        <v>1.9626157325686124</v>
      </c>
    </row>
    <row r="260" spans="1:19" x14ac:dyDescent="0.25">
      <c r="A260" s="26">
        <f>Wellpath!E260</f>
        <v>7710</v>
      </c>
      <c r="B260" s="22">
        <v>0</v>
      </c>
      <c r="C260" s="22">
        <f>-SIN(Wellpath!$L260) / GField</f>
        <v>-0.10197162129779283</v>
      </c>
      <c r="D260" s="22">
        <f>TAN(Dip) * SIN(Wellpath!$L260) * SIN(Wellpath!$O260) / GField</f>
        <v>0.30807032188775857</v>
      </c>
      <c r="E260" s="20">
        <f>Model!$W$9*((drdp!B260+drdp!K260)*ABZ!$B260+(drdp!E260+drdp!N260)*ABZ!$C260+(drdp!H260+drdp!Q260)*ABZ!$D260)</f>
        <v>-3.5708769626948696E-2</v>
      </c>
      <c r="F260" s="20">
        <f>Model!$W$9*((drdp!C260+drdp!L260)*ABZ!$B260+(drdp!F260+drdp!O260)*ABZ!$C260+(drdp!I260+drdp!R260)*ABZ!$D260)</f>
        <v>9.568135984249904E-3</v>
      </c>
      <c r="G260" s="20">
        <f>Model!$W$9*((drdp!D260+drdp!M260)*ABZ!$B260+(drdp!G260+drdp!P260)*ABZ!$C260+(drdp!J260+drdp!S260)*ABZ!$D260)</f>
        <v>1.223659455573514E-2</v>
      </c>
      <c r="H260" s="18">
        <f>Model!$W$9*((drdp!B260)*ABZ!$B260+(drdp!E260)*ABZ!$C260+(drdp!H260)*ABZ!$D260)</f>
        <v>-1.7854384813474348E-2</v>
      </c>
      <c r="I260" s="18">
        <f>Model!$W$9*((drdp!C260)*ABZ!$B260+(drdp!F260)*ABZ!$C260+(drdp!I260)*ABZ!$D260)</f>
        <v>4.784067992124952E-3</v>
      </c>
      <c r="J260" s="18">
        <f>Model!$W$9*((drdp!D260)*ABZ!$B260+(drdp!G260)*ABZ!$C260+(drdp!J260)*ABZ!$D260)</f>
        <v>6.1182972778675701E-3</v>
      </c>
      <c r="K260" s="21">
        <f>SUM(E$3:E259)+H260</f>
        <v>-6.2467376866689106</v>
      </c>
      <c r="L260" s="21">
        <f>SUM(F$3:F259)+I260</f>
        <v>0.95900194534485417</v>
      </c>
      <c r="M260" s="21">
        <f>SUM(G$3:G259)+J260</f>
        <v>2.0793798890317712</v>
      </c>
      <c r="N260" s="19">
        <f t="shared" si="19"/>
        <v>39.021731726049651</v>
      </c>
      <c r="O260" s="19">
        <f t="shared" si="20"/>
        <v>0.91968473117521465</v>
      </c>
      <c r="P260" s="19">
        <f t="shared" si="21"/>
        <v>4.3238207229097814</v>
      </c>
      <c r="Q260" s="19">
        <f t="shared" si="22"/>
        <v>-5.9906335935744996</v>
      </c>
      <c r="R260" s="19">
        <f t="shared" si="23"/>
        <v>-12.989340717716182</v>
      </c>
      <c r="S260" s="19">
        <f t="shared" si="24"/>
        <v>1.9941293586924356</v>
      </c>
    </row>
    <row r="261" spans="1:19" x14ac:dyDescent="0.25">
      <c r="A261" s="26">
        <f>Wellpath!E261</f>
        <v>7740</v>
      </c>
      <c r="B261" s="22">
        <v>0</v>
      </c>
      <c r="C261" s="22">
        <f>-SIN(Wellpath!$L261) / GField</f>
        <v>-0.10197162129779283</v>
      </c>
      <c r="D261" s="22">
        <f>TAN(Dip) * SIN(Wellpath!$L261) * SIN(Wellpath!$O261) / GField</f>
        <v>0.30807032188775857</v>
      </c>
      <c r="E261" s="20">
        <f>Model!$W$9*((drdp!B261+drdp!K261)*ABZ!$B261+(drdp!E261+drdp!N261)*ABZ!$C261+(drdp!H261+drdp!Q261)*ABZ!$D261)</f>
        <v>-3.5708769626948696E-2</v>
      </c>
      <c r="F261" s="20">
        <f>Model!$W$9*((drdp!C261+drdp!L261)*ABZ!$B261+(drdp!F261+drdp!O261)*ABZ!$C261+(drdp!I261+drdp!R261)*ABZ!$D261)</f>
        <v>9.568135984249904E-3</v>
      </c>
      <c r="G261" s="20">
        <f>Model!$W$9*((drdp!D261+drdp!M261)*ABZ!$B261+(drdp!G261+drdp!P261)*ABZ!$C261+(drdp!J261+drdp!S261)*ABZ!$D261)</f>
        <v>1.223659455573514E-2</v>
      </c>
      <c r="H261" s="18">
        <f>Model!$W$9*((drdp!B261)*ABZ!$B261+(drdp!E261)*ABZ!$C261+(drdp!H261)*ABZ!$D261)</f>
        <v>-1.7854384813474348E-2</v>
      </c>
      <c r="I261" s="18">
        <f>Model!$W$9*((drdp!C261)*ABZ!$B261+(drdp!F261)*ABZ!$C261+(drdp!I261)*ABZ!$D261)</f>
        <v>4.784067992124952E-3</v>
      </c>
      <c r="J261" s="18">
        <f>Model!$W$9*((drdp!D261)*ABZ!$B261+(drdp!G261)*ABZ!$C261+(drdp!J261)*ABZ!$D261)</f>
        <v>6.1182972778675701E-3</v>
      </c>
      <c r="K261" s="21">
        <f>SUM(E$3:E260)+H261</f>
        <v>-6.2824464562958591</v>
      </c>
      <c r="L261" s="21">
        <f>SUM(F$3:F260)+I261</f>
        <v>0.96857008132910405</v>
      </c>
      <c r="M261" s="21">
        <f>SUM(G$3:G260)+J261</f>
        <v>2.0916164835875062</v>
      </c>
      <c r="N261" s="19">
        <f t="shared" si="19"/>
        <v>39.4691334762244</v>
      </c>
      <c r="O261" s="19">
        <f t="shared" si="20"/>
        <v>0.93812800244586725</v>
      </c>
      <c r="P261" s="19">
        <f t="shared" si="21"/>
        <v>4.3748595144149647</v>
      </c>
      <c r="Q261" s="19">
        <f t="shared" si="22"/>
        <v>-6.0849896751202222</v>
      </c>
      <c r="R261" s="19">
        <f t="shared" si="23"/>
        <v>-13.140468565244333</v>
      </c>
      <c r="S261" s="19">
        <f t="shared" si="24"/>
        <v>2.0258771476176456</v>
      </c>
    </row>
    <row r="262" spans="1:19" x14ac:dyDescent="0.25">
      <c r="A262" s="26">
        <f>Wellpath!E262</f>
        <v>7770</v>
      </c>
      <c r="B262" s="22">
        <v>0</v>
      </c>
      <c r="C262" s="22">
        <f>-SIN(Wellpath!$L262) / GField</f>
        <v>-0.10197162129779283</v>
      </c>
      <c r="D262" s="22">
        <f>TAN(Dip) * SIN(Wellpath!$L262) * SIN(Wellpath!$O262) / GField</f>
        <v>0.30807032188775857</v>
      </c>
      <c r="E262" s="20">
        <f>Model!$W$9*((drdp!B262+drdp!K262)*ABZ!$B262+(drdp!E262+drdp!N262)*ABZ!$C262+(drdp!H262+drdp!Q262)*ABZ!$D262)</f>
        <v>-3.5708769626948696E-2</v>
      </c>
      <c r="F262" s="20">
        <f>Model!$W$9*((drdp!C262+drdp!L262)*ABZ!$B262+(drdp!F262+drdp!O262)*ABZ!$C262+(drdp!I262+drdp!R262)*ABZ!$D262)</f>
        <v>9.568135984249904E-3</v>
      </c>
      <c r="G262" s="20">
        <f>Model!$W$9*((drdp!D262+drdp!M262)*ABZ!$B262+(drdp!G262+drdp!P262)*ABZ!$C262+(drdp!J262+drdp!S262)*ABZ!$D262)</f>
        <v>1.223659455573514E-2</v>
      </c>
      <c r="H262" s="18">
        <f>Model!$W$9*((drdp!B262)*ABZ!$B262+(drdp!E262)*ABZ!$C262+(drdp!H262)*ABZ!$D262)</f>
        <v>-1.7854384813474348E-2</v>
      </c>
      <c r="I262" s="18">
        <f>Model!$W$9*((drdp!C262)*ABZ!$B262+(drdp!F262)*ABZ!$C262+(drdp!I262)*ABZ!$D262)</f>
        <v>4.784067992124952E-3</v>
      </c>
      <c r="J262" s="18">
        <f>Model!$W$9*((drdp!D262)*ABZ!$B262+(drdp!G262)*ABZ!$C262+(drdp!J262)*ABZ!$D262)</f>
        <v>6.1182972778675701E-3</v>
      </c>
      <c r="K262" s="21">
        <f>SUM(E$3:E261)+H262</f>
        <v>-6.3181552259228075</v>
      </c>
      <c r="L262" s="21">
        <f>SUM(F$3:F261)+I262</f>
        <v>0.97813821731335393</v>
      </c>
      <c r="M262" s="21">
        <f>SUM(G$3:G261)+J262</f>
        <v>2.1038530781432412</v>
      </c>
      <c r="N262" s="19">
        <f t="shared" ref="N262:N270" si="25">K262^2</f>
        <v>39.919085458855683</v>
      </c>
      <c r="O262" s="19">
        <f t="shared" ref="O262:O270" si="26">L262^2</f>
        <v>0.95675437216894599</v>
      </c>
      <c r="P262" s="19">
        <f t="shared" ref="P262:P270" si="27">M262^2</f>
        <v>4.4261977744127909</v>
      </c>
      <c r="Q262" s="19">
        <f t="shared" ref="Q262:Q270" si="28">K262*L262</f>
        <v>-6.1800290893931855</v>
      </c>
      <c r="R262" s="19">
        <f t="shared" ref="R262:R270" si="29">K262*M262</f>
        <v>-13.292470320244504</v>
      </c>
      <c r="S262" s="19">
        <f t="shared" ref="S262:S270" si="30">L262*M262</f>
        <v>2.0578590993442423</v>
      </c>
    </row>
    <row r="263" spans="1:19" x14ac:dyDescent="0.25">
      <c r="A263" s="26">
        <f>Wellpath!E263</f>
        <v>7800</v>
      </c>
      <c r="B263" s="22">
        <v>0</v>
      </c>
      <c r="C263" s="22">
        <f>-SIN(Wellpath!$L263) / GField</f>
        <v>-0.10197162129779283</v>
      </c>
      <c r="D263" s="22">
        <f>TAN(Dip) * SIN(Wellpath!$L263) * SIN(Wellpath!$O263) / GField</f>
        <v>0.30807032188775857</v>
      </c>
      <c r="E263" s="20">
        <f>Model!$W$9*((drdp!B263+drdp!K263)*ABZ!$B263+(drdp!E263+drdp!N263)*ABZ!$C263+(drdp!H263+drdp!Q263)*ABZ!$D263)</f>
        <v>-3.5708769626948696E-2</v>
      </c>
      <c r="F263" s="20">
        <f>Model!$W$9*((drdp!C263+drdp!L263)*ABZ!$B263+(drdp!F263+drdp!O263)*ABZ!$C263+(drdp!I263+drdp!R263)*ABZ!$D263)</f>
        <v>9.568135984249904E-3</v>
      </c>
      <c r="G263" s="20">
        <f>Model!$W$9*((drdp!D263+drdp!M263)*ABZ!$B263+(drdp!G263+drdp!P263)*ABZ!$C263+(drdp!J263+drdp!S263)*ABZ!$D263)</f>
        <v>1.223659455573514E-2</v>
      </c>
      <c r="H263" s="18">
        <f>Model!$W$9*((drdp!B263)*ABZ!$B263+(drdp!E263)*ABZ!$C263+(drdp!H263)*ABZ!$D263)</f>
        <v>-1.7854384813474348E-2</v>
      </c>
      <c r="I263" s="18">
        <f>Model!$W$9*((drdp!C263)*ABZ!$B263+(drdp!F263)*ABZ!$C263+(drdp!I263)*ABZ!$D263)</f>
        <v>4.784067992124952E-3</v>
      </c>
      <c r="J263" s="18">
        <f>Model!$W$9*((drdp!D263)*ABZ!$B263+(drdp!G263)*ABZ!$C263+(drdp!J263)*ABZ!$D263)</f>
        <v>6.1182972778675701E-3</v>
      </c>
      <c r="K263" s="21">
        <f>SUM(E$3:E262)+H263</f>
        <v>-6.353863995549756</v>
      </c>
      <c r="L263" s="21">
        <f>SUM(F$3:F262)+I263</f>
        <v>0.98770635329760381</v>
      </c>
      <c r="M263" s="21">
        <f>SUM(G$3:G262)+J263</f>
        <v>2.1160896726989762</v>
      </c>
      <c r="N263" s="19">
        <f t="shared" si="25"/>
        <v>40.371587673943509</v>
      </c>
      <c r="O263" s="19">
        <f t="shared" si="26"/>
        <v>0.97556384034445098</v>
      </c>
      <c r="P263" s="19">
        <f t="shared" si="27"/>
        <v>4.4778355029032602</v>
      </c>
      <c r="Q263" s="19">
        <f t="shared" si="28"/>
        <v>-6.2757518363933915</v>
      </c>
      <c r="R263" s="19">
        <f t="shared" si="29"/>
        <v>-13.445345982716692</v>
      </c>
      <c r="S263" s="19">
        <f t="shared" si="30"/>
        <v>2.0900752138722258</v>
      </c>
    </row>
    <row r="264" spans="1:19" x14ac:dyDescent="0.25">
      <c r="A264" s="26">
        <f>Wellpath!E264</f>
        <v>7830</v>
      </c>
      <c r="B264" s="22">
        <v>0</v>
      </c>
      <c r="C264" s="22">
        <f>-SIN(Wellpath!$L264) / GField</f>
        <v>-0.10197162129779283</v>
      </c>
      <c r="D264" s="22">
        <f>TAN(Dip) * SIN(Wellpath!$L264) * SIN(Wellpath!$O264) / GField</f>
        <v>0.30807032188775857</v>
      </c>
      <c r="E264" s="20">
        <f>Model!$W$9*((drdp!B264+drdp!K264)*ABZ!$B264+(drdp!E264+drdp!N264)*ABZ!$C264+(drdp!H264+drdp!Q264)*ABZ!$D264)</f>
        <v>-3.5708769626948696E-2</v>
      </c>
      <c r="F264" s="20">
        <f>Model!$W$9*((drdp!C264+drdp!L264)*ABZ!$B264+(drdp!F264+drdp!O264)*ABZ!$C264+(drdp!I264+drdp!R264)*ABZ!$D264)</f>
        <v>9.568135984249904E-3</v>
      </c>
      <c r="G264" s="20">
        <f>Model!$W$9*((drdp!D264+drdp!M264)*ABZ!$B264+(drdp!G264+drdp!P264)*ABZ!$C264+(drdp!J264+drdp!S264)*ABZ!$D264)</f>
        <v>1.223659455573514E-2</v>
      </c>
      <c r="H264" s="18">
        <f>Model!$W$9*((drdp!B264)*ABZ!$B264+(drdp!E264)*ABZ!$C264+(drdp!H264)*ABZ!$D264)</f>
        <v>-1.7854384813474348E-2</v>
      </c>
      <c r="I264" s="18">
        <f>Model!$W$9*((drdp!C264)*ABZ!$B264+(drdp!F264)*ABZ!$C264+(drdp!I264)*ABZ!$D264)</f>
        <v>4.784067992124952E-3</v>
      </c>
      <c r="J264" s="18">
        <f>Model!$W$9*((drdp!D264)*ABZ!$B264+(drdp!G264)*ABZ!$C264+(drdp!J264)*ABZ!$D264)</f>
        <v>6.1182972778675701E-3</v>
      </c>
      <c r="K264" s="21">
        <f>SUM(E$3:E263)+H264</f>
        <v>-6.3895727651767045</v>
      </c>
      <c r="L264" s="21">
        <f>SUM(F$3:F263)+I264</f>
        <v>0.99727448928185369</v>
      </c>
      <c r="M264" s="21">
        <f>SUM(G$3:G263)+J264</f>
        <v>2.1283262672547112</v>
      </c>
      <c r="N264" s="19">
        <f t="shared" si="25"/>
        <v>40.826640121487877</v>
      </c>
      <c r="O264" s="19">
        <f t="shared" si="26"/>
        <v>0.99455640697238212</v>
      </c>
      <c r="P264" s="19">
        <f t="shared" si="27"/>
        <v>4.5297726998863723</v>
      </c>
      <c r="Q264" s="19">
        <f t="shared" si="28"/>
        <v>-6.3721579161208393</v>
      </c>
      <c r="R264" s="19">
        <f t="shared" si="29"/>
        <v>-13.599095552660899</v>
      </c>
      <c r="S264" s="19">
        <f t="shared" si="30"/>
        <v>2.1225254912015963</v>
      </c>
    </row>
    <row r="265" spans="1:19" x14ac:dyDescent="0.25">
      <c r="A265" s="26">
        <f>Wellpath!E265</f>
        <v>7860</v>
      </c>
      <c r="B265" s="22">
        <v>0</v>
      </c>
      <c r="C265" s="22">
        <f>-SIN(Wellpath!$L265) / GField</f>
        <v>-0.10197162129779283</v>
      </c>
      <c r="D265" s="22">
        <f>TAN(Dip) * SIN(Wellpath!$L265) * SIN(Wellpath!$O265) / GField</f>
        <v>0.30807032188775857</v>
      </c>
      <c r="E265" s="20">
        <f>Model!$W$9*((drdp!B265+drdp!K265)*ABZ!$B265+(drdp!E265+drdp!N265)*ABZ!$C265+(drdp!H265+drdp!Q265)*ABZ!$D265)</f>
        <v>-3.5708769626948696E-2</v>
      </c>
      <c r="F265" s="20">
        <f>Model!$W$9*((drdp!C265+drdp!L265)*ABZ!$B265+(drdp!F265+drdp!O265)*ABZ!$C265+(drdp!I265+drdp!R265)*ABZ!$D265)</f>
        <v>9.568135984249904E-3</v>
      </c>
      <c r="G265" s="20">
        <f>Model!$W$9*((drdp!D265+drdp!M265)*ABZ!$B265+(drdp!G265+drdp!P265)*ABZ!$C265+(drdp!J265+drdp!S265)*ABZ!$D265)</f>
        <v>1.223659455573514E-2</v>
      </c>
      <c r="H265" s="18">
        <f>Model!$W$9*((drdp!B265)*ABZ!$B265+(drdp!E265)*ABZ!$C265+(drdp!H265)*ABZ!$D265)</f>
        <v>-1.7854384813474348E-2</v>
      </c>
      <c r="I265" s="18">
        <f>Model!$W$9*((drdp!C265)*ABZ!$B265+(drdp!F265)*ABZ!$C265+(drdp!I265)*ABZ!$D265)</f>
        <v>4.784067992124952E-3</v>
      </c>
      <c r="J265" s="18">
        <f>Model!$W$9*((drdp!D265)*ABZ!$B265+(drdp!G265)*ABZ!$C265+(drdp!J265)*ABZ!$D265)</f>
        <v>6.1182972778675701E-3</v>
      </c>
      <c r="K265" s="21">
        <f>SUM(E$3:E264)+H265</f>
        <v>-6.4252815348036529</v>
      </c>
      <c r="L265" s="21">
        <f>SUM(F$3:F264)+I265</f>
        <v>1.0068426252661036</v>
      </c>
      <c r="M265" s="21">
        <f>SUM(G$3:G264)+J265</f>
        <v>2.1405628618104462</v>
      </c>
      <c r="N265" s="19">
        <f t="shared" si="25"/>
        <v>41.284242801488787</v>
      </c>
      <c r="O265" s="19">
        <f t="shared" si="26"/>
        <v>1.0137320720527394</v>
      </c>
      <c r="P265" s="19">
        <f t="shared" si="27"/>
        <v>4.5820093653621274</v>
      </c>
      <c r="Q265" s="19">
        <f t="shared" si="28"/>
        <v>-6.4692473285755288</v>
      </c>
      <c r="R265" s="19">
        <f t="shared" si="29"/>
        <v>-13.753719030077123</v>
      </c>
      <c r="S265" s="19">
        <f t="shared" si="30"/>
        <v>2.1552099313323532</v>
      </c>
    </row>
    <row r="266" spans="1:19" x14ac:dyDescent="0.25">
      <c r="A266" s="26">
        <f>Wellpath!E266</f>
        <v>7890</v>
      </c>
      <c r="B266" s="22">
        <v>0</v>
      </c>
      <c r="C266" s="22">
        <f>-SIN(Wellpath!$L266) / GField</f>
        <v>-0.10197162129779283</v>
      </c>
      <c r="D266" s="22">
        <f>TAN(Dip) * SIN(Wellpath!$L266) * SIN(Wellpath!$O266) / GField</f>
        <v>0.30807032188775857</v>
      </c>
      <c r="E266" s="20">
        <f>Model!$W$9*((drdp!B266+drdp!K266)*ABZ!$B266+(drdp!E266+drdp!N266)*ABZ!$C266+(drdp!H266+drdp!Q266)*ABZ!$D266)</f>
        <v>-3.5708769626948696E-2</v>
      </c>
      <c r="F266" s="20">
        <f>Model!$W$9*((drdp!C266+drdp!L266)*ABZ!$B266+(drdp!F266+drdp!O266)*ABZ!$C266+(drdp!I266+drdp!R266)*ABZ!$D266)</f>
        <v>9.568135984249904E-3</v>
      </c>
      <c r="G266" s="20">
        <f>Model!$W$9*((drdp!D266+drdp!M266)*ABZ!$B266+(drdp!G266+drdp!P266)*ABZ!$C266+(drdp!J266+drdp!S266)*ABZ!$D266)</f>
        <v>1.223659455573514E-2</v>
      </c>
      <c r="H266" s="18">
        <f>Model!$W$9*((drdp!B266)*ABZ!$B266+(drdp!E266)*ABZ!$C266+(drdp!H266)*ABZ!$D266)</f>
        <v>-1.7854384813474348E-2</v>
      </c>
      <c r="I266" s="18">
        <f>Model!$W$9*((drdp!C266)*ABZ!$B266+(drdp!F266)*ABZ!$C266+(drdp!I266)*ABZ!$D266)</f>
        <v>4.784067992124952E-3</v>
      </c>
      <c r="J266" s="18">
        <f>Model!$W$9*((drdp!D266)*ABZ!$B266+(drdp!G266)*ABZ!$C266+(drdp!J266)*ABZ!$D266)</f>
        <v>6.1182972778675701E-3</v>
      </c>
      <c r="K266" s="21">
        <f>SUM(E$3:E265)+H266</f>
        <v>-6.4609903044306014</v>
      </c>
      <c r="L266" s="21">
        <f>SUM(F$3:F265)+I266</f>
        <v>1.0164107612503535</v>
      </c>
      <c r="M266" s="21">
        <f>SUM(G$3:G265)+J266</f>
        <v>2.1527994563661812</v>
      </c>
      <c r="N266" s="19">
        <f t="shared" si="25"/>
        <v>41.744395713946233</v>
      </c>
      <c r="O266" s="19">
        <f t="shared" si="26"/>
        <v>1.0330908355855231</v>
      </c>
      <c r="P266" s="19">
        <f t="shared" si="27"/>
        <v>4.6345454993305255</v>
      </c>
      <c r="Q266" s="19">
        <f t="shared" si="28"/>
        <v>-6.5670200737574609</v>
      </c>
      <c r="R266" s="19">
        <f t="shared" si="29"/>
        <v>-13.909216414965366</v>
      </c>
      <c r="S266" s="19">
        <f t="shared" si="30"/>
        <v>2.1881285342644974</v>
      </c>
    </row>
    <row r="267" spans="1:19" x14ac:dyDescent="0.25">
      <c r="A267" s="26">
        <f>Wellpath!E267</f>
        <v>7920</v>
      </c>
      <c r="B267" s="22">
        <v>0</v>
      </c>
      <c r="C267" s="22">
        <f>-SIN(Wellpath!$L267) / GField</f>
        <v>-0.10197162129779283</v>
      </c>
      <c r="D267" s="22">
        <f>TAN(Dip) * SIN(Wellpath!$L267) * SIN(Wellpath!$O267) / GField</f>
        <v>0.30807032188775857</v>
      </c>
      <c r="E267" s="20">
        <f>Model!$W$9*((drdp!B267+drdp!K267)*ABZ!$B267+(drdp!E267+drdp!N267)*ABZ!$C267+(drdp!H267+drdp!Q267)*ABZ!$D267)</f>
        <v>-3.5708769626948696E-2</v>
      </c>
      <c r="F267" s="20">
        <f>Model!$W$9*((drdp!C267+drdp!L267)*ABZ!$B267+(drdp!F267+drdp!O267)*ABZ!$C267+(drdp!I267+drdp!R267)*ABZ!$D267)</f>
        <v>9.568135984249904E-3</v>
      </c>
      <c r="G267" s="20">
        <f>Model!$W$9*((drdp!D267+drdp!M267)*ABZ!$B267+(drdp!G267+drdp!P267)*ABZ!$C267+(drdp!J267+drdp!S267)*ABZ!$D267)</f>
        <v>1.223659455573514E-2</v>
      </c>
      <c r="H267" s="18">
        <f>Model!$W$9*((drdp!B267)*ABZ!$B267+(drdp!E267)*ABZ!$C267+(drdp!H267)*ABZ!$D267)</f>
        <v>-1.7854384813474348E-2</v>
      </c>
      <c r="I267" s="18">
        <f>Model!$W$9*((drdp!C267)*ABZ!$B267+(drdp!F267)*ABZ!$C267+(drdp!I267)*ABZ!$D267)</f>
        <v>4.784067992124952E-3</v>
      </c>
      <c r="J267" s="18">
        <f>Model!$W$9*((drdp!D267)*ABZ!$B267+(drdp!G267)*ABZ!$C267+(drdp!J267)*ABZ!$D267)</f>
        <v>6.1182972778675701E-3</v>
      </c>
      <c r="K267" s="21">
        <f>SUM(E$3:E266)+H267</f>
        <v>-6.4966990740575499</v>
      </c>
      <c r="L267" s="21">
        <f>SUM(F$3:F266)+I267</f>
        <v>1.0259788972346033</v>
      </c>
      <c r="M267" s="21">
        <f>SUM(G$3:G266)+J267</f>
        <v>2.1650360509219162</v>
      </c>
      <c r="N267" s="19">
        <f t="shared" si="25"/>
        <v>42.207098858860228</v>
      </c>
      <c r="O267" s="19">
        <f t="shared" si="26"/>
        <v>1.0526326975707327</v>
      </c>
      <c r="P267" s="19">
        <f t="shared" si="27"/>
        <v>4.6873811017915665</v>
      </c>
      <c r="Q267" s="19">
        <f t="shared" si="28"/>
        <v>-6.6654761516666339</v>
      </c>
      <c r="R267" s="19">
        <f t="shared" si="29"/>
        <v>-14.065587707325628</v>
      </c>
      <c r="S267" s="19">
        <f t="shared" si="30"/>
        <v>2.221281299998028</v>
      </c>
    </row>
    <row r="268" spans="1:19" x14ac:dyDescent="0.25">
      <c r="A268" s="26">
        <f>Wellpath!E268</f>
        <v>7950</v>
      </c>
      <c r="B268" s="22">
        <v>0</v>
      </c>
      <c r="C268" s="22">
        <f>-SIN(Wellpath!$L268) / GField</f>
        <v>-0.10197162129779283</v>
      </c>
      <c r="D268" s="22">
        <f>TAN(Dip) * SIN(Wellpath!$L268) * SIN(Wellpath!$O268) / GField</f>
        <v>0.30807032188775857</v>
      </c>
      <c r="E268" s="20">
        <f>Model!$W$9*((drdp!B268+drdp!K268)*ABZ!$B268+(drdp!E268+drdp!N268)*ABZ!$C268+(drdp!H268+drdp!Q268)*ABZ!$D268)</f>
        <v>-3.5708769626948696E-2</v>
      </c>
      <c r="F268" s="20">
        <f>Model!$W$9*((drdp!C268+drdp!L268)*ABZ!$B268+(drdp!F268+drdp!O268)*ABZ!$C268+(drdp!I268+drdp!R268)*ABZ!$D268)</f>
        <v>9.568135984249904E-3</v>
      </c>
      <c r="G268" s="20">
        <f>Model!$W$9*((drdp!D268+drdp!M268)*ABZ!$B268+(drdp!G268+drdp!P268)*ABZ!$C268+(drdp!J268+drdp!S268)*ABZ!$D268)</f>
        <v>1.223659455573514E-2</v>
      </c>
      <c r="H268" s="18">
        <f>Model!$W$9*((drdp!B268)*ABZ!$B268+(drdp!E268)*ABZ!$C268+(drdp!H268)*ABZ!$D268)</f>
        <v>-1.7854384813474348E-2</v>
      </c>
      <c r="I268" s="18">
        <f>Model!$W$9*((drdp!C268)*ABZ!$B268+(drdp!F268)*ABZ!$C268+(drdp!I268)*ABZ!$D268)</f>
        <v>4.784067992124952E-3</v>
      </c>
      <c r="J268" s="18">
        <f>Model!$W$9*((drdp!D268)*ABZ!$B268+(drdp!G268)*ABZ!$C268+(drdp!J268)*ABZ!$D268)</f>
        <v>6.1182972778675701E-3</v>
      </c>
      <c r="K268" s="21">
        <f>SUM(E$3:E267)+H268</f>
        <v>-6.5324078436844983</v>
      </c>
      <c r="L268" s="21">
        <f>SUM(F$3:F267)+I268</f>
        <v>1.0355470332188532</v>
      </c>
      <c r="M268" s="21">
        <f>SUM(G$3:G267)+J268</f>
        <v>2.1772726454776512</v>
      </c>
      <c r="N268" s="19">
        <f t="shared" si="25"/>
        <v>42.672352236230758</v>
      </c>
      <c r="O268" s="19">
        <f t="shared" si="26"/>
        <v>1.0723576580083687</v>
      </c>
      <c r="P268" s="19">
        <f t="shared" si="27"/>
        <v>4.7405161727452496</v>
      </c>
      <c r="Q268" s="19">
        <f t="shared" si="28"/>
        <v>-6.7646155623030486</v>
      </c>
      <c r="R268" s="19">
        <f t="shared" si="29"/>
        <v>-14.222832907157906</v>
      </c>
      <c r="S268" s="19">
        <f t="shared" si="30"/>
        <v>2.2546682285329456</v>
      </c>
    </row>
    <row r="269" spans="1:19" x14ac:dyDescent="0.25">
      <c r="A269" s="26">
        <f>Wellpath!E269</f>
        <v>7980</v>
      </c>
      <c r="B269" s="22">
        <v>0</v>
      </c>
      <c r="C269" s="22">
        <f>-SIN(Wellpath!$L269) / GField</f>
        <v>-0.10197162129779283</v>
      </c>
      <c r="D269" s="22">
        <f>TAN(Dip) * SIN(Wellpath!$L269) * SIN(Wellpath!$O269) / GField</f>
        <v>0.30807032188775857</v>
      </c>
      <c r="E269" s="20">
        <f>Model!$W$9*((drdp!B269+drdp!K269)*ABZ!$B269+(drdp!E269+drdp!N269)*ABZ!$C269+(drdp!H269+drdp!Q269)*ABZ!$D269)</f>
        <v>-2.9757308022457241E-2</v>
      </c>
      <c r="F269" s="20">
        <f>Model!$W$9*((drdp!C269+drdp!L269)*ABZ!$B269+(drdp!F269+drdp!O269)*ABZ!$C269+(drdp!I269+drdp!R269)*ABZ!$D269)</f>
        <v>7.9734466535415858E-3</v>
      </c>
      <c r="G269" s="20">
        <f>Model!$W$9*((drdp!D269+drdp!M269)*ABZ!$B269+(drdp!G269+drdp!P269)*ABZ!$C269+(drdp!J269+drdp!S269)*ABZ!$D269)</f>
        <v>1.0197162129779284E-2</v>
      </c>
      <c r="H269" s="18">
        <f>Model!$W$9*((drdp!B269)*ABZ!$B269+(drdp!E269)*ABZ!$C269+(drdp!H269)*ABZ!$D269)</f>
        <v>-1.7854384813474348E-2</v>
      </c>
      <c r="I269" s="18">
        <f>Model!$W$9*((drdp!C269)*ABZ!$B269+(drdp!F269)*ABZ!$C269+(drdp!I269)*ABZ!$D269)</f>
        <v>4.784067992124952E-3</v>
      </c>
      <c r="J269" s="18">
        <f>Model!$W$9*((drdp!D269)*ABZ!$B269+(drdp!G269)*ABZ!$C269+(drdp!J269)*ABZ!$D269)</f>
        <v>6.1182972778675701E-3</v>
      </c>
      <c r="K269" s="21">
        <f>SUM(E$3:E268)+H269</f>
        <v>-6.5681166133114468</v>
      </c>
      <c r="L269" s="21">
        <f>SUM(F$3:F268)+I269</f>
        <v>1.0451151692031031</v>
      </c>
      <c r="M269" s="21">
        <f>SUM(G$3:G268)+J269</f>
        <v>2.1895092400333862</v>
      </c>
      <c r="N269" s="19">
        <f t="shared" si="25"/>
        <v>43.14015584605783</v>
      </c>
      <c r="O269" s="19">
        <f t="shared" si="26"/>
        <v>1.0922657168984309</v>
      </c>
      <c r="P269" s="19">
        <f t="shared" si="27"/>
        <v>4.7939507121915765</v>
      </c>
      <c r="Q269" s="19">
        <f t="shared" si="28"/>
        <v>-6.8644383056667051</v>
      </c>
      <c r="R269" s="19">
        <f t="shared" si="29"/>
        <v>-14.380952014462205</v>
      </c>
      <c r="S269" s="19">
        <f t="shared" si="30"/>
        <v>2.28828931986925</v>
      </c>
    </row>
    <row r="270" spans="1:19" x14ac:dyDescent="0.25">
      <c r="A270" s="26">
        <f>Wellpath!E270</f>
        <v>8000</v>
      </c>
      <c r="B270" s="22">
        <v>0</v>
      </c>
      <c r="C270" s="22">
        <f>-SIN(Wellpath!$L270) / GField</f>
        <v>-0.10197162129779283</v>
      </c>
      <c r="D270" s="22">
        <f>TAN(Dip) * SIN(Wellpath!$L270) * SIN(Wellpath!$O270) / GField</f>
        <v>0.30807032188775857</v>
      </c>
      <c r="E270" s="20">
        <f>Model!$W$9*((drdp!B270+drdp!K270)*ABZ!$B270+(drdp!E270+drdp!N270)*ABZ!$C270+(drdp!H270+drdp!Q270)*ABZ!$D270)</f>
        <v>4.7492663603841763</v>
      </c>
      <c r="F270" s="20">
        <f>Model!$W$9*((drdp!C270+drdp!L270)*ABZ!$B270+(drdp!F270+drdp!O270)*ABZ!$C270+(drdp!I270+drdp!R270)*ABZ!$D270)</f>
        <v>-1.2725620859052373</v>
      </c>
      <c r="G270" s="20">
        <f>Model!$W$9*((drdp!D270+drdp!M270)*ABZ!$B270+(drdp!G270+drdp!P270)*ABZ!$C270+(drdp!J270+drdp!S270)*ABZ!$D270)</f>
        <v>-1.6274670759127736</v>
      </c>
      <c r="H270" s="18">
        <f>Model!$W$9*((drdp!B270)*ABZ!$B270+(drdp!E270)*ABZ!$C270+(drdp!H270)*ABZ!$D270)</f>
        <v>-1.1902923208982898E-2</v>
      </c>
      <c r="I270" s="18">
        <f>Model!$W$9*((drdp!C270)*ABZ!$B270+(drdp!F270)*ABZ!$C270+(drdp!I270)*ABZ!$D270)</f>
        <v>3.1893786614166347E-3</v>
      </c>
      <c r="J270" s="18">
        <f>Model!$W$9*((drdp!D270)*ABZ!$B270+(drdp!G270)*ABZ!$C270+(drdp!J270)*ABZ!$D270)</f>
        <v>4.0788648519117128E-3</v>
      </c>
      <c r="K270" s="21">
        <f>SUM(E$3:E269)+H270</f>
        <v>-6.591922459729413</v>
      </c>
      <c r="L270" s="21">
        <f>SUM(F$3:F269)+I270</f>
        <v>1.0514939265259362</v>
      </c>
      <c r="M270" s="21">
        <f>SUM(G$3:G269)+J270</f>
        <v>2.1976669697372095</v>
      </c>
      <c r="N270" s="19">
        <f t="shared" si="25"/>
        <v>43.453441715085077</v>
      </c>
      <c r="O270" s="19">
        <f t="shared" si="26"/>
        <v>1.1056394775209308</v>
      </c>
      <c r="P270" s="19">
        <f t="shared" si="27"/>
        <v>4.8297401098739288</v>
      </c>
      <c r="Q270" s="19">
        <f t="shared" si="28"/>
        <v>-6.9313664305353884</v>
      </c>
      <c r="R270" s="19">
        <f t="shared" si="29"/>
        <v>-14.486850256816192</v>
      </c>
      <c r="S270" s="19">
        <f t="shared" si="30"/>
        <v>2.3108334712053344</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f>SIN(Wellpath!$L3) * COS(Wellpath!$L3) / SQRT(2)</f>
        <v>0</v>
      </c>
      <c r="D3" s="22">
        <f>(-TAN(Dip) * SIN(Wellpath!$L3) * COS(Wellpath!$L3) * SIN(Wellpath!$O3)) / SQRT(2)</f>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f>SIN(Wellpath!$L4) * COS(Wellpath!$L4) / SQRT(2)</f>
        <v>0</v>
      </c>
      <c r="D4" s="22">
        <f>(-TAN(Dip) * SIN(Wellpath!$L4) * COS(Wellpath!$L4) * SIN(Wellpath!$O4)) / SQRT(2)</f>
        <v>0</v>
      </c>
      <c r="E4" s="20">
        <f>Model!$W$10*((drdp!B4+drdp!K4)*'ASXY-TI1S'!$B4+(drdp!E4+drdp!N4)*'ASXY-TI1S'!$C4+(drdp!H4+drdp!Q4)*'ASXY-TI1S'!$D4)</f>
        <v>0</v>
      </c>
      <c r="F4" s="20">
        <f>Model!$W$10*((drdp!C4+drdp!L4)*'ASXY-TI1S'!$B4+(drdp!F4+drdp!O4)*'ASXY-TI1S'!$C4+(drdp!I4+drdp!R4)*'ASXY-TI1S'!$D4)</f>
        <v>0</v>
      </c>
      <c r="G4" s="20">
        <f>Model!$W$10*((drdp!D4+drdp!M4)*'ASXY-TI1S'!$B4+(drdp!G4+drdp!P4)*'ASXY-TI1S'!$C4+(drdp!J4+drdp!S4)*'ASXY-TI1S'!$D4)</f>
        <v>0</v>
      </c>
      <c r="H4" s="18">
        <f>Model!$W$10*((drdp!B4)*'ASXY-TI1S'!$B4+(drdp!E4)*'ASXY-TI1S'!$C4+(drdp!H4)*'ASXY-TI1S'!$D4)</f>
        <v>0</v>
      </c>
      <c r="I4" s="18">
        <f>Model!$W$10*((drdp!C4)*'ASXY-TI1S'!$B4+(drdp!F4)*'ASXY-TI1S'!$C4+(drdp!I4)*'ASXY-TI1S'!$D4)</f>
        <v>0</v>
      </c>
      <c r="J4" s="18">
        <f>Model!$W$10*((drdp!D4)*'ASXY-TI1S'!$B4+(drdp!G4)*'ASXY-TI1S'!$C4+(drdp!J4)*'ASXY-TI1S'!$D4)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f>SIN(Wellpath!$L5) * COS(Wellpath!$L5) / SQRT(2)</f>
        <v>0</v>
      </c>
      <c r="D5" s="22">
        <f>(-TAN(Dip) * SIN(Wellpath!$L5) * COS(Wellpath!$L5) * SIN(Wellpath!$O5)) / SQRT(2)</f>
        <v>0</v>
      </c>
      <c r="E5" s="20">
        <f>Model!$W$10*((drdp!B5+drdp!K5)*'ASXY-TI1S'!$B5+(drdp!E5+drdp!N5)*'ASXY-TI1S'!$C5+(drdp!H5+drdp!Q5)*'ASXY-TI1S'!$D5)</f>
        <v>0</v>
      </c>
      <c r="F5" s="20">
        <f>Model!$W$10*((drdp!C5+drdp!L5)*'ASXY-TI1S'!$B5+(drdp!F5+drdp!O5)*'ASXY-TI1S'!$C5+(drdp!I5+drdp!R5)*'ASXY-TI1S'!$D5)</f>
        <v>0</v>
      </c>
      <c r="G5" s="20">
        <f>Model!$W$10*((drdp!D5+drdp!M5)*'ASXY-TI1S'!$B5+(drdp!G5+drdp!P5)*'ASXY-TI1S'!$C5+(drdp!J5+drdp!S5)*'ASXY-TI1S'!$D5)</f>
        <v>0</v>
      </c>
      <c r="H5" s="18">
        <f>Model!$W$10*((drdp!B5)*'ASXY-TI1S'!$B5+(drdp!E5)*'ASXY-TI1S'!$C5+(drdp!H5)*'ASXY-TI1S'!$D5)</f>
        <v>0</v>
      </c>
      <c r="I5" s="18">
        <f>Model!$W$10*((drdp!C5)*'ASXY-TI1S'!$B5+(drdp!F5)*'ASXY-TI1S'!$C5+(drdp!I5)*'ASXY-TI1S'!$D5)</f>
        <v>0</v>
      </c>
      <c r="J5" s="18">
        <f>Model!$W$10*((drdp!D5)*'ASXY-TI1S'!$B5+(drdp!G5)*'ASXY-TI1S'!$C5+(drdp!J5)*'ASXY-TI1S'!$D5)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f>SIN(Wellpath!$L6) * COS(Wellpath!$L6) / SQRT(2)</f>
        <v>0</v>
      </c>
      <c r="D6" s="22">
        <f>(-TAN(Dip) * SIN(Wellpath!$L6) * COS(Wellpath!$L6) * SIN(Wellpath!$O6)) / SQRT(2)</f>
        <v>0</v>
      </c>
      <c r="E6" s="20">
        <f>Model!$W$10*((drdp!B6+drdp!K6)*'ASXY-TI1S'!$B6+(drdp!E6+drdp!N6)*'ASXY-TI1S'!$C6+(drdp!H6+drdp!Q6)*'ASXY-TI1S'!$D6)</f>
        <v>0</v>
      </c>
      <c r="F6" s="20">
        <f>Model!$W$10*((drdp!C6+drdp!L6)*'ASXY-TI1S'!$B6+(drdp!F6+drdp!O6)*'ASXY-TI1S'!$C6+(drdp!I6+drdp!R6)*'ASXY-TI1S'!$D6)</f>
        <v>0</v>
      </c>
      <c r="G6" s="20">
        <f>Model!$W$10*((drdp!D6+drdp!M6)*'ASXY-TI1S'!$B6+(drdp!G6+drdp!P6)*'ASXY-TI1S'!$C6+(drdp!J6+drdp!S6)*'ASXY-TI1S'!$D6)</f>
        <v>0</v>
      </c>
      <c r="H6" s="18">
        <f>Model!$W$10*((drdp!B6)*'ASXY-TI1S'!$B6+(drdp!E6)*'ASXY-TI1S'!$C6+(drdp!H6)*'ASXY-TI1S'!$D6)</f>
        <v>0</v>
      </c>
      <c r="I6" s="18">
        <f>Model!$W$10*((drdp!C6)*'ASXY-TI1S'!$B6+(drdp!F6)*'ASXY-TI1S'!$C6+(drdp!I6)*'ASXY-TI1S'!$D6)</f>
        <v>0</v>
      </c>
      <c r="J6" s="18">
        <f>Model!$W$10*((drdp!D6)*'ASXY-TI1S'!$B6+(drdp!G6)*'ASXY-TI1S'!$C6+(drdp!J6)*'ASXY-TI1S'!$D6)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f>SIN(Wellpath!$L7) * COS(Wellpath!$L7) / SQRT(2)</f>
        <v>0</v>
      </c>
      <c r="D7" s="22">
        <f>(-TAN(Dip) * SIN(Wellpath!$L7) * COS(Wellpath!$L7) * SIN(Wellpath!$O7)) / SQRT(2)</f>
        <v>0</v>
      </c>
      <c r="E7" s="20">
        <f>Model!$W$10*((drdp!B7+drdp!K7)*'ASXY-TI1S'!$B7+(drdp!E7+drdp!N7)*'ASXY-TI1S'!$C7+(drdp!H7+drdp!Q7)*'ASXY-TI1S'!$D7)</f>
        <v>0</v>
      </c>
      <c r="F7" s="20">
        <f>Model!$W$10*((drdp!C7+drdp!L7)*'ASXY-TI1S'!$B7+(drdp!F7+drdp!O7)*'ASXY-TI1S'!$C7+(drdp!I7+drdp!R7)*'ASXY-TI1S'!$D7)</f>
        <v>0</v>
      </c>
      <c r="G7" s="20">
        <f>Model!$W$10*((drdp!D7+drdp!M7)*'ASXY-TI1S'!$B7+(drdp!G7+drdp!P7)*'ASXY-TI1S'!$C7+(drdp!J7+drdp!S7)*'ASXY-TI1S'!$D7)</f>
        <v>0</v>
      </c>
      <c r="H7" s="18">
        <f>Model!$W$10*((drdp!B7)*'ASXY-TI1S'!$B7+(drdp!E7)*'ASXY-TI1S'!$C7+(drdp!H7)*'ASXY-TI1S'!$D7)</f>
        <v>0</v>
      </c>
      <c r="I7" s="18">
        <f>Model!$W$10*((drdp!C7)*'ASXY-TI1S'!$B7+(drdp!F7)*'ASXY-TI1S'!$C7+(drdp!I7)*'ASXY-TI1S'!$D7)</f>
        <v>0</v>
      </c>
      <c r="J7" s="18">
        <f>Model!$W$10*((drdp!D7)*'ASXY-TI1S'!$B7+(drdp!G7)*'ASXY-TI1S'!$C7+(drdp!J7)*'ASXY-TI1S'!$D7)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f>SIN(Wellpath!$L8) * COS(Wellpath!$L8) / SQRT(2)</f>
        <v>0</v>
      </c>
      <c r="D8" s="22">
        <f>(-TAN(Dip) * SIN(Wellpath!$L8) * COS(Wellpath!$L8) * SIN(Wellpath!$O8)) / SQRT(2)</f>
        <v>0</v>
      </c>
      <c r="E8" s="20">
        <f>Model!$W$10*((drdp!B8+drdp!K8)*'ASXY-TI1S'!$B8+(drdp!E8+drdp!N8)*'ASXY-TI1S'!$C8+(drdp!H8+drdp!Q8)*'ASXY-TI1S'!$D8)</f>
        <v>0</v>
      </c>
      <c r="F8" s="20">
        <f>Model!$W$10*((drdp!C8+drdp!L8)*'ASXY-TI1S'!$B8+(drdp!F8+drdp!O8)*'ASXY-TI1S'!$C8+(drdp!I8+drdp!R8)*'ASXY-TI1S'!$D8)</f>
        <v>0</v>
      </c>
      <c r="G8" s="20">
        <f>Model!$W$10*((drdp!D8+drdp!M8)*'ASXY-TI1S'!$B8+(drdp!G8+drdp!P8)*'ASXY-TI1S'!$C8+(drdp!J8+drdp!S8)*'ASXY-TI1S'!$D8)</f>
        <v>0</v>
      </c>
      <c r="H8" s="18">
        <f>Model!$W$10*((drdp!B8)*'ASXY-TI1S'!$B8+(drdp!E8)*'ASXY-TI1S'!$C8+(drdp!H8)*'ASXY-TI1S'!$D8)</f>
        <v>0</v>
      </c>
      <c r="I8" s="18">
        <f>Model!$W$10*((drdp!C8)*'ASXY-TI1S'!$B8+(drdp!F8)*'ASXY-TI1S'!$C8+(drdp!I8)*'ASXY-TI1S'!$D8)</f>
        <v>0</v>
      </c>
      <c r="J8" s="18">
        <f>Model!$W$10*((drdp!D8)*'ASXY-TI1S'!$B8+(drdp!G8)*'ASXY-TI1S'!$C8+(drdp!J8)*'ASXY-TI1S'!$D8)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f>SIN(Wellpath!$L9) * COS(Wellpath!$L9) / SQRT(2)</f>
        <v>0</v>
      </c>
      <c r="D9" s="22">
        <f>(-TAN(Dip) * SIN(Wellpath!$L9) * COS(Wellpath!$L9) * SIN(Wellpath!$O9)) / SQRT(2)</f>
        <v>0</v>
      </c>
      <c r="E9" s="20">
        <f>Model!$W$10*((drdp!B9+drdp!K9)*'ASXY-TI1S'!$B9+(drdp!E9+drdp!N9)*'ASXY-TI1S'!$C9+(drdp!H9+drdp!Q9)*'ASXY-TI1S'!$D9)</f>
        <v>0</v>
      </c>
      <c r="F9" s="20">
        <f>Model!$W$10*((drdp!C9+drdp!L9)*'ASXY-TI1S'!$B9+(drdp!F9+drdp!O9)*'ASXY-TI1S'!$C9+(drdp!I9+drdp!R9)*'ASXY-TI1S'!$D9)</f>
        <v>0</v>
      </c>
      <c r="G9" s="20">
        <f>Model!$W$10*((drdp!D9+drdp!M9)*'ASXY-TI1S'!$B9+(drdp!G9+drdp!P9)*'ASXY-TI1S'!$C9+(drdp!J9+drdp!S9)*'ASXY-TI1S'!$D9)</f>
        <v>0</v>
      </c>
      <c r="H9" s="18">
        <f>Model!$W$10*((drdp!B9)*'ASXY-TI1S'!$B9+(drdp!E9)*'ASXY-TI1S'!$C9+(drdp!H9)*'ASXY-TI1S'!$D9)</f>
        <v>0</v>
      </c>
      <c r="I9" s="18">
        <f>Model!$W$10*((drdp!C9)*'ASXY-TI1S'!$B9+(drdp!F9)*'ASXY-TI1S'!$C9+(drdp!I9)*'ASXY-TI1S'!$D9)</f>
        <v>0</v>
      </c>
      <c r="J9" s="18">
        <f>Model!$W$10*((drdp!D9)*'ASXY-TI1S'!$B9+(drdp!G9)*'ASXY-TI1S'!$C9+(drdp!J9)*'ASXY-TI1S'!$D9)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f>SIN(Wellpath!$L10) * COS(Wellpath!$L10) / SQRT(2)</f>
        <v>0</v>
      </c>
      <c r="D10" s="22">
        <f>(-TAN(Dip) * SIN(Wellpath!$L10) * COS(Wellpath!$L10) * SIN(Wellpath!$O10)) / SQRT(2)</f>
        <v>0</v>
      </c>
      <c r="E10" s="20">
        <f>Model!$W$10*((drdp!B10+drdp!K10)*'ASXY-TI1S'!$B10+(drdp!E10+drdp!N10)*'ASXY-TI1S'!$C10+(drdp!H10+drdp!Q10)*'ASXY-TI1S'!$D10)</f>
        <v>0</v>
      </c>
      <c r="F10" s="20">
        <f>Model!$W$10*((drdp!C10+drdp!L10)*'ASXY-TI1S'!$B10+(drdp!F10+drdp!O10)*'ASXY-TI1S'!$C10+(drdp!I10+drdp!R10)*'ASXY-TI1S'!$D10)</f>
        <v>0</v>
      </c>
      <c r="G10" s="20">
        <f>Model!$W$10*((drdp!D10+drdp!M10)*'ASXY-TI1S'!$B10+(drdp!G10+drdp!P10)*'ASXY-TI1S'!$C10+(drdp!J10+drdp!S10)*'ASXY-TI1S'!$D10)</f>
        <v>0</v>
      </c>
      <c r="H10" s="18">
        <f>Model!$W$10*((drdp!B10)*'ASXY-TI1S'!$B10+(drdp!E10)*'ASXY-TI1S'!$C10+(drdp!H10)*'ASXY-TI1S'!$D10)</f>
        <v>0</v>
      </c>
      <c r="I10" s="18">
        <f>Model!$W$10*((drdp!C10)*'ASXY-TI1S'!$B10+(drdp!F10)*'ASXY-TI1S'!$C10+(drdp!I10)*'ASXY-TI1S'!$D10)</f>
        <v>0</v>
      </c>
      <c r="J10" s="18">
        <f>Model!$W$10*((drdp!D10)*'ASXY-TI1S'!$B10+(drdp!G10)*'ASXY-TI1S'!$C10+(drdp!J10)*'ASXY-TI1S'!$D10)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f>SIN(Wellpath!$L11) * COS(Wellpath!$L11) / SQRT(2)</f>
        <v>0</v>
      </c>
      <c r="D11" s="22">
        <f>(-TAN(Dip) * SIN(Wellpath!$L11) * COS(Wellpath!$L11) * SIN(Wellpath!$O11)) / SQRT(2)</f>
        <v>0</v>
      </c>
      <c r="E11" s="20">
        <f>Model!$W$10*((drdp!B11+drdp!K11)*'ASXY-TI1S'!$B11+(drdp!E11+drdp!N11)*'ASXY-TI1S'!$C11+(drdp!H11+drdp!Q11)*'ASXY-TI1S'!$D11)</f>
        <v>0</v>
      </c>
      <c r="F11" s="20">
        <f>Model!$W$10*((drdp!C11+drdp!L11)*'ASXY-TI1S'!$B11+(drdp!F11+drdp!O11)*'ASXY-TI1S'!$C11+(drdp!I11+drdp!R11)*'ASXY-TI1S'!$D11)</f>
        <v>0</v>
      </c>
      <c r="G11" s="20">
        <f>Model!$W$10*((drdp!D11+drdp!M11)*'ASXY-TI1S'!$B11+(drdp!G11+drdp!P11)*'ASXY-TI1S'!$C11+(drdp!J11+drdp!S11)*'ASXY-TI1S'!$D11)</f>
        <v>0</v>
      </c>
      <c r="H11" s="18">
        <f>Model!$W$10*((drdp!B11)*'ASXY-TI1S'!$B11+(drdp!E11)*'ASXY-TI1S'!$C11+(drdp!H11)*'ASXY-TI1S'!$D11)</f>
        <v>0</v>
      </c>
      <c r="I11" s="18">
        <f>Model!$W$10*((drdp!C11)*'ASXY-TI1S'!$B11+(drdp!F11)*'ASXY-TI1S'!$C11+(drdp!I11)*'ASXY-TI1S'!$D11)</f>
        <v>0</v>
      </c>
      <c r="J11" s="18">
        <f>Model!$W$10*((drdp!D11)*'ASXY-TI1S'!$B11+(drdp!G11)*'ASXY-TI1S'!$C11+(drdp!J11)*'ASXY-TI1S'!$D11)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f>SIN(Wellpath!$L12) * COS(Wellpath!$L12) / SQRT(2)</f>
        <v>0</v>
      </c>
      <c r="D12" s="22">
        <f>(-TAN(Dip) * SIN(Wellpath!$L12) * COS(Wellpath!$L12) * SIN(Wellpath!$O12)) / SQRT(2)</f>
        <v>0</v>
      </c>
      <c r="E12" s="20">
        <f>Model!$W$10*((drdp!B12+drdp!K12)*'ASXY-TI1S'!$B12+(drdp!E12+drdp!N12)*'ASXY-TI1S'!$C12+(drdp!H12+drdp!Q12)*'ASXY-TI1S'!$D12)</f>
        <v>0</v>
      </c>
      <c r="F12" s="20">
        <f>Model!$W$10*((drdp!C12+drdp!L12)*'ASXY-TI1S'!$B12+(drdp!F12+drdp!O12)*'ASXY-TI1S'!$C12+(drdp!I12+drdp!R12)*'ASXY-TI1S'!$D12)</f>
        <v>0</v>
      </c>
      <c r="G12" s="20">
        <f>Model!$W$10*((drdp!D12+drdp!M12)*'ASXY-TI1S'!$B12+(drdp!G12+drdp!P12)*'ASXY-TI1S'!$C12+(drdp!J12+drdp!S12)*'ASXY-TI1S'!$D12)</f>
        <v>0</v>
      </c>
      <c r="H12" s="18">
        <f>Model!$W$10*((drdp!B12)*'ASXY-TI1S'!$B12+(drdp!E12)*'ASXY-TI1S'!$C12+(drdp!H12)*'ASXY-TI1S'!$D12)</f>
        <v>0</v>
      </c>
      <c r="I12" s="18">
        <f>Model!$W$10*((drdp!C12)*'ASXY-TI1S'!$B12+(drdp!F12)*'ASXY-TI1S'!$C12+(drdp!I12)*'ASXY-TI1S'!$D12)</f>
        <v>0</v>
      </c>
      <c r="J12" s="18">
        <f>Model!$W$10*((drdp!D12)*'ASXY-TI1S'!$B12+(drdp!G12)*'ASXY-TI1S'!$C12+(drdp!J12)*'ASXY-TI1S'!$D12)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f>SIN(Wellpath!$L13) * COS(Wellpath!$L13) / SQRT(2)</f>
        <v>0</v>
      </c>
      <c r="D13" s="22">
        <f>(-TAN(Dip) * SIN(Wellpath!$L13) * COS(Wellpath!$L13) * SIN(Wellpath!$O13)) / SQRT(2)</f>
        <v>0</v>
      </c>
      <c r="E13" s="20">
        <f>Model!$W$10*((drdp!B13+drdp!K13)*'ASXY-TI1S'!$B13+(drdp!E13+drdp!N13)*'ASXY-TI1S'!$C13+(drdp!H13+drdp!Q13)*'ASXY-TI1S'!$D13)</f>
        <v>0</v>
      </c>
      <c r="F13" s="20">
        <f>Model!$W$10*((drdp!C13+drdp!L13)*'ASXY-TI1S'!$B13+(drdp!F13+drdp!O13)*'ASXY-TI1S'!$C13+(drdp!I13+drdp!R13)*'ASXY-TI1S'!$D13)</f>
        <v>0</v>
      </c>
      <c r="G13" s="20">
        <f>Model!$W$10*((drdp!D13+drdp!M13)*'ASXY-TI1S'!$B13+(drdp!G13+drdp!P13)*'ASXY-TI1S'!$C13+(drdp!J13+drdp!S13)*'ASXY-TI1S'!$D13)</f>
        <v>0</v>
      </c>
      <c r="H13" s="18">
        <f>Model!$W$10*((drdp!B13)*'ASXY-TI1S'!$B13+(drdp!E13)*'ASXY-TI1S'!$C13+(drdp!H13)*'ASXY-TI1S'!$D13)</f>
        <v>0</v>
      </c>
      <c r="I13" s="18">
        <f>Model!$W$10*((drdp!C13)*'ASXY-TI1S'!$B13+(drdp!F13)*'ASXY-TI1S'!$C13+(drdp!I13)*'ASXY-TI1S'!$D13)</f>
        <v>0</v>
      </c>
      <c r="J13" s="18">
        <f>Model!$W$10*((drdp!D13)*'ASXY-TI1S'!$B13+(drdp!G13)*'ASXY-TI1S'!$C13+(drdp!J13)*'ASXY-TI1S'!$D13)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f>SIN(Wellpath!$L14) * COS(Wellpath!$L14) / SQRT(2)</f>
        <v>0</v>
      </c>
      <c r="D14" s="22">
        <f>(-TAN(Dip) * SIN(Wellpath!$L14) * COS(Wellpath!$L14) * SIN(Wellpath!$O14)) / SQRT(2)</f>
        <v>0</v>
      </c>
      <c r="E14" s="20">
        <f>Model!$W$10*((drdp!B14+drdp!K14)*'ASXY-TI1S'!$B14+(drdp!E14+drdp!N14)*'ASXY-TI1S'!$C14+(drdp!H14+drdp!Q14)*'ASXY-TI1S'!$D14)</f>
        <v>0</v>
      </c>
      <c r="F14" s="20">
        <f>Model!$W$10*((drdp!C14+drdp!L14)*'ASXY-TI1S'!$B14+(drdp!F14+drdp!O14)*'ASXY-TI1S'!$C14+(drdp!I14+drdp!R14)*'ASXY-TI1S'!$D14)</f>
        <v>0</v>
      </c>
      <c r="G14" s="20">
        <f>Model!$W$10*((drdp!D14+drdp!M14)*'ASXY-TI1S'!$B14+(drdp!G14+drdp!P14)*'ASXY-TI1S'!$C14+(drdp!J14+drdp!S14)*'ASXY-TI1S'!$D14)</f>
        <v>0</v>
      </c>
      <c r="H14" s="18">
        <f>Model!$W$10*((drdp!B14)*'ASXY-TI1S'!$B14+(drdp!E14)*'ASXY-TI1S'!$C14+(drdp!H14)*'ASXY-TI1S'!$D14)</f>
        <v>0</v>
      </c>
      <c r="I14" s="18">
        <f>Model!$W$10*((drdp!C14)*'ASXY-TI1S'!$B14+(drdp!F14)*'ASXY-TI1S'!$C14+(drdp!I14)*'ASXY-TI1S'!$D14)</f>
        <v>0</v>
      </c>
      <c r="J14" s="18">
        <f>Model!$W$10*((drdp!D14)*'ASXY-TI1S'!$B14+(drdp!G14)*'ASXY-TI1S'!$C14+(drdp!J14)*'ASXY-TI1S'!$D14)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f>SIN(Wellpath!$L15) * COS(Wellpath!$L15) / SQRT(2)</f>
        <v>0</v>
      </c>
      <c r="D15" s="22">
        <f>(-TAN(Dip) * SIN(Wellpath!$L15) * COS(Wellpath!$L15) * SIN(Wellpath!$O15)) / SQRT(2)</f>
        <v>0</v>
      </c>
      <c r="E15" s="20">
        <f>Model!$W$10*((drdp!B15+drdp!K15)*'ASXY-TI1S'!$B15+(drdp!E15+drdp!N15)*'ASXY-TI1S'!$C15+(drdp!H15+drdp!Q15)*'ASXY-TI1S'!$D15)</f>
        <v>0</v>
      </c>
      <c r="F15" s="20">
        <f>Model!$W$10*((drdp!C15+drdp!L15)*'ASXY-TI1S'!$B15+(drdp!F15+drdp!O15)*'ASXY-TI1S'!$C15+(drdp!I15+drdp!R15)*'ASXY-TI1S'!$D15)</f>
        <v>0</v>
      </c>
      <c r="G15" s="20">
        <f>Model!$W$10*((drdp!D15+drdp!M15)*'ASXY-TI1S'!$B15+(drdp!G15+drdp!P15)*'ASXY-TI1S'!$C15+(drdp!J15+drdp!S15)*'ASXY-TI1S'!$D15)</f>
        <v>0</v>
      </c>
      <c r="H15" s="18">
        <f>Model!$W$10*((drdp!B15)*'ASXY-TI1S'!$B15+(drdp!E15)*'ASXY-TI1S'!$C15+(drdp!H15)*'ASXY-TI1S'!$D15)</f>
        <v>0</v>
      </c>
      <c r="I15" s="18">
        <f>Model!$W$10*((drdp!C15)*'ASXY-TI1S'!$B15+(drdp!F15)*'ASXY-TI1S'!$C15+(drdp!I15)*'ASXY-TI1S'!$D15)</f>
        <v>0</v>
      </c>
      <c r="J15" s="18">
        <f>Model!$W$10*((drdp!D15)*'ASXY-TI1S'!$B15+(drdp!G15)*'ASXY-TI1S'!$C15+(drdp!J15)*'ASXY-TI1S'!$D15)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f>SIN(Wellpath!$L16) * COS(Wellpath!$L16) / SQRT(2)</f>
        <v>0</v>
      </c>
      <c r="D16" s="22">
        <f>(-TAN(Dip) * SIN(Wellpath!$L16) * COS(Wellpath!$L16) * SIN(Wellpath!$O16)) / SQRT(2)</f>
        <v>0</v>
      </c>
      <c r="E16" s="20">
        <f>Model!$W$10*((drdp!B16+drdp!K16)*'ASXY-TI1S'!$B16+(drdp!E16+drdp!N16)*'ASXY-TI1S'!$C16+(drdp!H16+drdp!Q16)*'ASXY-TI1S'!$D16)</f>
        <v>0</v>
      </c>
      <c r="F16" s="20">
        <f>Model!$W$10*((drdp!C16+drdp!L16)*'ASXY-TI1S'!$B16+(drdp!F16+drdp!O16)*'ASXY-TI1S'!$C16+(drdp!I16+drdp!R16)*'ASXY-TI1S'!$D16)</f>
        <v>0</v>
      </c>
      <c r="G16" s="20">
        <f>Model!$W$10*((drdp!D16+drdp!M16)*'ASXY-TI1S'!$B16+(drdp!G16+drdp!P16)*'ASXY-TI1S'!$C16+(drdp!J16+drdp!S16)*'ASXY-TI1S'!$D16)</f>
        <v>0</v>
      </c>
      <c r="H16" s="18">
        <f>Model!$W$10*((drdp!B16)*'ASXY-TI1S'!$B16+(drdp!E16)*'ASXY-TI1S'!$C16+(drdp!H16)*'ASXY-TI1S'!$D16)</f>
        <v>0</v>
      </c>
      <c r="I16" s="18">
        <f>Model!$W$10*((drdp!C16)*'ASXY-TI1S'!$B16+(drdp!F16)*'ASXY-TI1S'!$C16+(drdp!I16)*'ASXY-TI1S'!$D16)</f>
        <v>0</v>
      </c>
      <c r="J16" s="18">
        <f>Model!$W$10*((drdp!D16)*'ASXY-TI1S'!$B16+(drdp!G16)*'ASXY-TI1S'!$C16+(drdp!J16)*'ASXY-TI1S'!$D16)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f>SIN(Wellpath!$L17) * COS(Wellpath!$L17) / SQRT(2)</f>
        <v>0</v>
      </c>
      <c r="D17" s="22">
        <f>(-TAN(Dip) * SIN(Wellpath!$L17) * COS(Wellpath!$L17) * SIN(Wellpath!$O17)) / SQRT(2)</f>
        <v>0</v>
      </c>
      <c r="E17" s="20">
        <f>Model!$W$10*((drdp!B17+drdp!K17)*'ASXY-TI1S'!$B17+(drdp!E17+drdp!N17)*'ASXY-TI1S'!$C17+(drdp!H17+drdp!Q17)*'ASXY-TI1S'!$D17)</f>
        <v>0</v>
      </c>
      <c r="F17" s="20">
        <f>Model!$W$10*((drdp!C17+drdp!L17)*'ASXY-TI1S'!$B17+(drdp!F17+drdp!O17)*'ASXY-TI1S'!$C17+(drdp!I17+drdp!R17)*'ASXY-TI1S'!$D17)</f>
        <v>0</v>
      </c>
      <c r="G17" s="20">
        <f>Model!$W$10*((drdp!D17+drdp!M17)*'ASXY-TI1S'!$B17+(drdp!G17+drdp!P17)*'ASXY-TI1S'!$C17+(drdp!J17+drdp!S17)*'ASXY-TI1S'!$D17)</f>
        <v>0</v>
      </c>
      <c r="H17" s="18">
        <f>Model!$W$10*((drdp!B17)*'ASXY-TI1S'!$B17+(drdp!E17)*'ASXY-TI1S'!$C17+(drdp!H17)*'ASXY-TI1S'!$D17)</f>
        <v>0</v>
      </c>
      <c r="I17" s="18">
        <f>Model!$W$10*((drdp!C17)*'ASXY-TI1S'!$B17+(drdp!F17)*'ASXY-TI1S'!$C17+(drdp!I17)*'ASXY-TI1S'!$D17)</f>
        <v>0</v>
      </c>
      <c r="J17" s="18">
        <f>Model!$W$10*((drdp!D17)*'ASXY-TI1S'!$B17+(drdp!G17)*'ASXY-TI1S'!$C17+(drdp!J17)*'ASXY-TI1S'!$D17)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f>SIN(Wellpath!$L18) * COS(Wellpath!$L18) / SQRT(2)</f>
        <v>0</v>
      </c>
      <c r="D18" s="22">
        <f>(-TAN(Dip) * SIN(Wellpath!$L18) * COS(Wellpath!$L18) * SIN(Wellpath!$O18)) / SQRT(2)</f>
        <v>0</v>
      </c>
      <c r="E18" s="20">
        <f>Model!$W$10*((drdp!B18+drdp!K18)*'ASXY-TI1S'!$B18+(drdp!E18+drdp!N18)*'ASXY-TI1S'!$C18+(drdp!H18+drdp!Q18)*'ASXY-TI1S'!$D18)</f>
        <v>0</v>
      </c>
      <c r="F18" s="20">
        <f>Model!$W$10*((drdp!C18+drdp!L18)*'ASXY-TI1S'!$B18+(drdp!F18+drdp!O18)*'ASXY-TI1S'!$C18+(drdp!I18+drdp!R18)*'ASXY-TI1S'!$D18)</f>
        <v>0</v>
      </c>
      <c r="G18" s="20">
        <f>Model!$W$10*((drdp!D18+drdp!M18)*'ASXY-TI1S'!$B18+(drdp!G18+drdp!P18)*'ASXY-TI1S'!$C18+(drdp!J18+drdp!S18)*'ASXY-TI1S'!$D18)</f>
        <v>0</v>
      </c>
      <c r="H18" s="18">
        <f>Model!$W$10*((drdp!B18)*'ASXY-TI1S'!$B18+(drdp!E18)*'ASXY-TI1S'!$C18+(drdp!H18)*'ASXY-TI1S'!$D18)</f>
        <v>0</v>
      </c>
      <c r="I18" s="18">
        <f>Model!$W$10*((drdp!C18)*'ASXY-TI1S'!$B18+(drdp!F18)*'ASXY-TI1S'!$C18+(drdp!I18)*'ASXY-TI1S'!$D18)</f>
        <v>0</v>
      </c>
      <c r="J18" s="18">
        <f>Model!$W$10*((drdp!D18)*'ASXY-TI1S'!$B18+(drdp!G18)*'ASXY-TI1S'!$C18+(drdp!J18)*'ASXY-TI1S'!$D18)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f>SIN(Wellpath!$L19) * COS(Wellpath!$L19) / SQRT(2)</f>
        <v>0</v>
      </c>
      <c r="D19" s="22">
        <f>(-TAN(Dip) * SIN(Wellpath!$L19) * COS(Wellpath!$L19) * SIN(Wellpath!$O19)) / SQRT(2)</f>
        <v>0</v>
      </c>
      <c r="E19" s="20">
        <f>Model!$W$10*((drdp!B19+drdp!K19)*'ASXY-TI1S'!$B19+(drdp!E19+drdp!N19)*'ASXY-TI1S'!$C19+(drdp!H19+drdp!Q19)*'ASXY-TI1S'!$D19)</f>
        <v>0</v>
      </c>
      <c r="F19" s="20">
        <f>Model!$W$10*((drdp!C19+drdp!L19)*'ASXY-TI1S'!$B19+(drdp!F19+drdp!O19)*'ASXY-TI1S'!$C19+(drdp!I19+drdp!R19)*'ASXY-TI1S'!$D19)</f>
        <v>0</v>
      </c>
      <c r="G19" s="20">
        <f>Model!$W$10*((drdp!D19+drdp!M19)*'ASXY-TI1S'!$B19+(drdp!G19+drdp!P19)*'ASXY-TI1S'!$C19+(drdp!J19+drdp!S19)*'ASXY-TI1S'!$D19)</f>
        <v>0</v>
      </c>
      <c r="H19" s="18">
        <f>Model!$W$10*((drdp!B19)*'ASXY-TI1S'!$B19+(drdp!E19)*'ASXY-TI1S'!$C19+(drdp!H19)*'ASXY-TI1S'!$D19)</f>
        <v>0</v>
      </c>
      <c r="I19" s="18">
        <f>Model!$W$10*((drdp!C19)*'ASXY-TI1S'!$B19+(drdp!F19)*'ASXY-TI1S'!$C19+(drdp!I19)*'ASXY-TI1S'!$D19)</f>
        <v>0</v>
      </c>
      <c r="J19" s="18">
        <f>Model!$W$10*((drdp!D19)*'ASXY-TI1S'!$B19+(drdp!G19)*'ASXY-TI1S'!$C19+(drdp!J19)*'ASXY-TI1S'!$D19)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f>SIN(Wellpath!$L20) * COS(Wellpath!$L20) / SQRT(2)</f>
        <v>0</v>
      </c>
      <c r="D20" s="22">
        <f>(-TAN(Dip) * SIN(Wellpath!$L20) * COS(Wellpath!$L20) * SIN(Wellpath!$O20)) / SQRT(2)</f>
        <v>0</v>
      </c>
      <c r="E20" s="20">
        <f>Model!$W$10*((drdp!B20+drdp!K20)*'ASXY-TI1S'!$B20+(drdp!E20+drdp!N20)*'ASXY-TI1S'!$C20+(drdp!H20+drdp!Q20)*'ASXY-TI1S'!$D20)</f>
        <v>0</v>
      </c>
      <c r="F20" s="20">
        <f>Model!$W$10*((drdp!C20+drdp!L20)*'ASXY-TI1S'!$B20+(drdp!F20+drdp!O20)*'ASXY-TI1S'!$C20+(drdp!I20+drdp!R20)*'ASXY-TI1S'!$D20)</f>
        <v>0</v>
      </c>
      <c r="G20" s="20">
        <f>Model!$W$10*((drdp!D20+drdp!M20)*'ASXY-TI1S'!$B20+(drdp!G20+drdp!P20)*'ASXY-TI1S'!$C20+(drdp!J20+drdp!S20)*'ASXY-TI1S'!$D20)</f>
        <v>0</v>
      </c>
      <c r="H20" s="18">
        <f>Model!$W$10*((drdp!B20)*'ASXY-TI1S'!$B20+(drdp!E20)*'ASXY-TI1S'!$C20+(drdp!H20)*'ASXY-TI1S'!$D20)</f>
        <v>0</v>
      </c>
      <c r="I20" s="18">
        <f>Model!$W$10*((drdp!C20)*'ASXY-TI1S'!$B20+(drdp!F20)*'ASXY-TI1S'!$C20+(drdp!I20)*'ASXY-TI1S'!$D20)</f>
        <v>0</v>
      </c>
      <c r="J20" s="18">
        <f>Model!$W$10*((drdp!D20)*'ASXY-TI1S'!$B20+(drdp!G20)*'ASXY-TI1S'!$C20+(drdp!J20)*'ASXY-TI1S'!$D20)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f>SIN(Wellpath!$L21) * COS(Wellpath!$L21) / SQRT(2)</f>
        <v>0</v>
      </c>
      <c r="D21" s="22">
        <f>(-TAN(Dip) * SIN(Wellpath!$L21) * COS(Wellpath!$L21) * SIN(Wellpath!$O21)) / SQRT(2)</f>
        <v>0</v>
      </c>
      <c r="E21" s="20">
        <f>Model!$W$10*((drdp!B21+drdp!K21)*'ASXY-TI1S'!$B21+(drdp!E21+drdp!N21)*'ASXY-TI1S'!$C21+(drdp!H21+drdp!Q21)*'ASXY-TI1S'!$D21)</f>
        <v>0</v>
      </c>
      <c r="F21" s="20">
        <f>Model!$W$10*((drdp!C21+drdp!L21)*'ASXY-TI1S'!$B21+(drdp!F21+drdp!O21)*'ASXY-TI1S'!$C21+(drdp!I21+drdp!R21)*'ASXY-TI1S'!$D21)</f>
        <v>0</v>
      </c>
      <c r="G21" s="20">
        <f>Model!$W$10*((drdp!D21+drdp!M21)*'ASXY-TI1S'!$B21+(drdp!G21+drdp!P21)*'ASXY-TI1S'!$C21+(drdp!J21+drdp!S21)*'ASXY-TI1S'!$D21)</f>
        <v>0</v>
      </c>
      <c r="H21" s="18">
        <f>Model!$W$10*((drdp!B21)*'ASXY-TI1S'!$B21+(drdp!E21)*'ASXY-TI1S'!$C21+(drdp!H21)*'ASXY-TI1S'!$D21)</f>
        <v>0</v>
      </c>
      <c r="I21" s="18">
        <f>Model!$W$10*((drdp!C21)*'ASXY-TI1S'!$B21+(drdp!F21)*'ASXY-TI1S'!$C21+(drdp!I21)*'ASXY-TI1S'!$D21)</f>
        <v>0</v>
      </c>
      <c r="J21" s="18">
        <f>Model!$W$10*((drdp!D21)*'ASXY-TI1S'!$B21+(drdp!G21)*'ASXY-TI1S'!$C21+(drdp!J21)*'ASXY-TI1S'!$D21)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f>SIN(Wellpath!$L22) * COS(Wellpath!$L22) / SQRT(2)</f>
        <v>0</v>
      </c>
      <c r="D22" s="22">
        <f>(-TAN(Dip) * SIN(Wellpath!$L22) * COS(Wellpath!$L22) * SIN(Wellpath!$O22)) / SQRT(2)</f>
        <v>0</v>
      </c>
      <c r="E22" s="20">
        <f>Model!$W$10*((drdp!B22+drdp!K22)*'ASXY-TI1S'!$B22+(drdp!E22+drdp!N22)*'ASXY-TI1S'!$C22+(drdp!H22+drdp!Q22)*'ASXY-TI1S'!$D22)</f>
        <v>0</v>
      </c>
      <c r="F22" s="20">
        <f>Model!$W$10*((drdp!C22+drdp!L22)*'ASXY-TI1S'!$B22+(drdp!F22+drdp!O22)*'ASXY-TI1S'!$C22+(drdp!I22+drdp!R22)*'ASXY-TI1S'!$D22)</f>
        <v>0</v>
      </c>
      <c r="G22" s="20">
        <f>Model!$W$10*((drdp!D22+drdp!M22)*'ASXY-TI1S'!$B22+(drdp!G22+drdp!P22)*'ASXY-TI1S'!$C22+(drdp!J22+drdp!S22)*'ASXY-TI1S'!$D22)</f>
        <v>0</v>
      </c>
      <c r="H22" s="18">
        <f>Model!$W$10*((drdp!B22)*'ASXY-TI1S'!$B22+(drdp!E22)*'ASXY-TI1S'!$C22+(drdp!H22)*'ASXY-TI1S'!$D22)</f>
        <v>0</v>
      </c>
      <c r="I22" s="18">
        <f>Model!$W$10*((drdp!C22)*'ASXY-TI1S'!$B22+(drdp!F22)*'ASXY-TI1S'!$C22+(drdp!I22)*'ASXY-TI1S'!$D22)</f>
        <v>0</v>
      </c>
      <c r="J22" s="18">
        <f>Model!$W$10*((drdp!D22)*'ASXY-TI1S'!$B22+(drdp!G22)*'ASXY-TI1S'!$C22+(drdp!J22)*'ASXY-TI1S'!$D22)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f>SIN(Wellpath!$L23) * COS(Wellpath!$L23) / SQRT(2)</f>
        <v>0</v>
      </c>
      <c r="D23" s="22">
        <f>(-TAN(Dip) * SIN(Wellpath!$L23) * COS(Wellpath!$L23) * SIN(Wellpath!$O23)) / SQRT(2)</f>
        <v>0</v>
      </c>
      <c r="E23" s="20">
        <f>Model!$W$10*((drdp!B23+drdp!K23)*'ASXY-TI1S'!$B23+(drdp!E23+drdp!N23)*'ASXY-TI1S'!$C23+(drdp!H23+drdp!Q23)*'ASXY-TI1S'!$D23)</f>
        <v>0</v>
      </c>
      <c r="F23" s="20">
        <f>Model!$W$10*((drdp!C23+drdp!L23)*'ASXY-TI1S'!$B23+(drdp!F23+drdp!O23)*'ASXY-TI1S'!$C23+(drdp!I23+drdp!R23)*'ASXY-TI1S'!$D23)</f>
        <v>0</v>
      </c>
      <c r="G23" s="20">
        <f>Model!$W$10*((drdp!D23+drdp!M23)*'ASXY-TI1S'!$B23+(drdp!G23+drdp!P23)*'ASXY-TI1S'!$C23+(drdp!J23+drdp!S23)*'ASXY-TI1S'!$D23)</f>
        <v>0</v>
      </c>
      <c r="H23" s="18">
        <f>Model!$W$10*((drdp!B23)*'ASXY-TI1S'!$B23+(drdp!E23)*'ASXY-TI1S'!$C23+(drdp!H23)*'ASXY-TI1S'!$D23)</f>
        <v>0</v>
      </c>
      <c r="I23" s="18">
        <f>Model!$W$10*((drdp!C23)*'ASXY-TI1S'!$B23+(drdp!F23)*'ASXY-TI1S'!$C23+(drdp!I23)*'ASXY-TI1S'!$D23)</f>
        <v>0</v>
      </c>
      <c r="J23" s="18">
        <f>Model!$W$10*((drdp!D23)*'ASXY-TI1S'!$B23+(drdp!G23)*'ASXY-TI1S'!$C23+(drdp!J23)*'ASXY-TI1S'!$D23)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f>SIN(Wellpath!$L24) * COS(Wellpath!$L24) / SQRT(2)</f>
        <v>0</v>
      </c>
      <c r="D24" s="22">
        <f>(-TAN(Dip) * SIN(Wellpath!$L24) * COS(Wellpath!$L24) * SIN(Wellpath!$O24)) / SQRT(2)</f>
        <v>0</v>
      </c>
      <c r="E24" s="20">
        <f>Model!$W$10*((drdp!B24+drdp!K24)*'ASXY-TI1S'!$B24+(drdp!E24+drdp!N24)*'ASXY-TI1S'!$C24+(drdp!H24+drdp!Q24)*'ASXY-TI1S'!$D24)</f>
        <v>0</v>
      </c>
      <c r="F24" s="20">
        <f>Model!$W$10*((drdp!C24+drdp!L24)*'ASXY-TI1S'!$B24+(drdp!F24+drdp!O24)*'ASXY-TI1S'!$C24+(drdp!I24+drdp!R24)*'ASXY-TI1S'!$D24)</f>
        <v>0</v>
      </c>
      <c r="G24" s="20">
        <f>Model!$W$10*((drdp!D24+drdp!M24)*'ASXY-TI1S'!$B24+(drdp!G24+drdp!P24)*'ASXY-TI1S'!$C24+(drdp!J24+drdp!S24)*'ASXY-TI1S'!$D24)</f>
        <v>0</v>
      </c>
      <c r="H24" s="18">
        <f>Model!$W$10*((drdp!B24)*'ASXY-TI1S'!$B24+(drdp!E24)*'ASXY-TI1S'!$C24+(drdp!H24)*'ASXY-TI1S'!$D24)</f>
        <v>0</v>
      </c>
      <c r="I24" s="18">
        <f>Model!$W$10*((drdp!C24)*'ASXY-TI1S'!$B24+(drdp!F24)*'ASXY-TI1S'!$C24+(drdp!I24)*'ASXY-TI1S'!$D24)</f>
        <v>0</v>
      </c>
      <c r="J24" s="18">
        <f>Model!$W$10*((drdp!D24)*'ASXY-TI1S'!$B24+(drdp!G24)*'ASXY-TI1S'!$C24+(drdp!J24)*'ASXY-TI1S'!$D24)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f>SIN(Wellpath!$L25) * COS(Wellpath!$L25) / SQRT(2)</f>
        <v>0</v>
      </c>
      <c r="D25" s="22">
        <f>(-TAN(Dip) * SIN(Wellpath!$L25) * COS(Wellpath!$L25) * SIN(Wellpath!$O25)) / SQRT(2)</f>
        <v>0</v>
      </c>
      <c r="E25" s="20">
        <f>Model!$W$10*((drdp!B25+drdp!K25)*'ASXY-TI1S'!$B25+(drdp!E25+drdp!N25)*'ASXY-TI1S'!$C25+(drdp!H25+drdp!Q25)*'ASXY-TI1S'!$D25)</f>
        <v>0</v>
      </c>
      <c r="F25" s="20">
        <f>Model!$W$10*((drdp!C25+drdp!L25)*'ASXY-TI1S'!$B25+(drdp!F25+drdp!O25)*'ASXY-TI1S'!$C25+(drdp!I25+drdp!R25)*'ASXY-TI1S'!$D25)</f>
        <v>0</v>
      </c>
      <c r="G25" s="20">
        <f>Model!$W$10*((drdp!D25+drdp!M25)*'ASXY-TI1S'!$B25+(drdp!G25+drdp!P25)*'ASXY-TI1S'!$C25+(drdp!J25+drdp!S25)*'ASXY-TI1S'!$D25)</f>
        <v>0</v>
      </c>
      <c r="H25" s="18">
        <f>Model!$W$10*((drdp!B25)*'ASXY-TI1S'!$B25+(drdp!E25)*'ASXY-TI1S'!$C25+(drdp!H25)*'ASXY-TI1S'!$D25)</f>
        <v>0</v>
      </c>
      <c r="I25" s="18">
        <f>Model!$W$10*((drdp!C25)*'ASXY-TI1S'!$B25+(drdp!F25)*'ASXY-TI1S'!$C25+(drdp!I25)*'ASXY-TI1S'!$D25)</f>
        <v>0</v>
      </c>
      <c r="J25" s="18">
        <f>Model!$W$10*((drdp!D25)*'ASXY-TI1S'!$B25+(drdp!G25)*'ASXY-TI1S'!$C25+(drdp!J25)*'ASXY-TI1S'!$D25)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f>SIN(Wellpath!$L26) * COS(Wellpath!$L26) / SQRT(2)</f>
        <v>0</v>
      </c>
      <c r="D26" s="22">
        <f>(-TAN(Dip) * SIN(Wellpath!$L26) * COS(Wellpath!$L26) * SIN(Wellpath!$O26)) / SQRT(2)</f>
        <v>0</v>
      </c>
      <c r="E26" s="20">
        <f>Model!$W$10*((drdp!B26+drdp!K26)*'ASXY-TI1S'!$B26+(drdp!E26+drdp!N26)*'ASXY-TI1S'!$C26+(drdp!H26+drdp!Q26)*'ASXY-TI1S'!$D26)</f>
        <v>0</v>
      </c>
      <c r="F26" s="20">
        <f>Model!$W$10*((drdp!C26+drdp!L26)*'ASXY-TI1S'!$B26+(drdp!F26+drdp!O26)*'ASXY-TI1S'!$C26+(drdp!I26+drdp!R26)*'ASXY-TI1S'!$D26)</f>
        <v>0</v>
      </c>
      <c r="G26" s="20">
        <f>Model!$W$10*((drdp!D26+drdp!M26)*'ASXY-TI1S'!$B26+(drdp!G26+drdp!P26)*'ASXY-TI1S'!$C26+(drdp!J26+drdp!S26)*'ASXY-TI1S'!$D26)</f>
        <v>0</v>
      </c>
      <c r="H26" s="18">
        <f>Model!$W$10*((drdp!B26)*'ASXY-TI1S'!$B26+(drdp!E26)*'ASXY-TI1S'!$C26+(drdp!H26)*'ASXY-TI1S'!$D26)</f>
        <v>0</v>
      </c>
      <c r="I26" s="18">
        <f>Model!$W$10*((drdp!C26)*'ASXY-TI1S'!$B26+(drdp!F26)*'ASXY-TI1S'!$C26+(drdp!I26)*'ASXY-TI1S'!$D26)</f>
        <v>0</v>
      </c>
      <c r="J26" s="18">
        <f>Model!$W$10*((drdp!D26)*'ASXY-TI1S'!$B26+(drdp!G26)*'ASXY-TI1S'!$C26+(drdp!J26)*'ASXY-TI1S'!$D26)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f>SIN(Wellpath!$L27) * COS(Wellpath!$L27) / SQRT(2)</f>
        <v>0</v>
      </c>
      <c r="D27" s="22">
        <f>(-TAN(Dip) * SIN(Wellpath!$L27) * COS(Wellpath!$L27) * SIN(Wellpath!$O27)) / SQRT(2)</f>
        <v>0</v>
      </c>
      <c r="E27" s="20">
        <f>Model!$W$10*((drdp!B27+drdp!K27)*'ASXY-TI1S'!$B27+(drdp!E27+drdp!N27)*'ASXY-TI1S'!$C27+(drdp!H27+drdp!Q27)*'ASXY-TI1S'!$D27)</f>
        <v>0</v>
      </c>
      <c r="F27" s="20">
        <f>Model!$W$10*((drdp!C27+drdp!L27)*'ASXY-TI1S'!$B27+(drdp!F27+drdp!O27)*'ASXY-TI1S'!$C27+(drdp!I27+drdp!R27)*'ASXY-TI1S'!$D27)</f>
        <v>0</v>
      </c>
      <c r="G27" s="20">
        <f>Model!$W$10*((drdp!D27+drdp!M27)*'ASXY-TI1S'!$B27+(drdp!G27+drdp!P27)*'ASXY-TI1S'!$C27+(drdp!J27+drdp!S27)*'ASXY-TI1S'!$D27)</f>
        <v>0</v>
      </c>
      <c r="H27" s="18">
        <f>Model!$W$10*((drdp!B27)*'ASXY-TI1S'!$B27+(drdp!E27)*'ASXY-TI1S'!$C27+(drdp!H27)*'ASXY-TI1S'!$D27)</f>
        <v>0</v>
      </c>
      <c r="I27" s="18">
        <f>Model!$W$10*((drdp!C27)*'ASXY-TI1S'!$B27+(drdp!F27)*'ASXY-TI1S'!$C27+(drdp!I27)*'ASXY-TI1S'!$D27)</f>
        <v>0</v>
      </c>
      <c r="J27" s="18">
        <f>Model!$W$10*((drdp!D27)*'ASXY-TI1S'!$B27+(drdp!G27)*'ASXY-TI1S'!$C27+(drdp!J27)*'ASXY-TI1S'!$D27)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f>SIN(Wellpath!$L28) * COS(Wellpath!$L28) / SQRT(2)</f>
        <v>0</v>
      </c>
      <c r="D28" s="22">
        <f>(-TAN(Dip) * SIN(Wellpath!$L28) * COS(Wellpath!$L28) * SIN(Wellpath!$O28)) / SQRT(2)</f>
        <v>0</v>
      </c>
      <c r="E28" s="20">
        <f>Model!$W$10*((drdp!B28+drdp!K28)*'ASXY-TI1S'!$B28+(drdp!E28+drdp!N28)*'ASXY-TI1S'!$C28+(drdp!H28+drdp!Q28)*'ASXY-TI1S'!$D28)</f>
        <v>0</v>
      </c>
      <c r="F28" s="20">
        <f>Model!$W$10*((drdp!C28+drdp!L28)*'ASXY-TI1S'!$B28+(drdp!F28+drdp!O28)*'ASXY-TI1S'!$C28+(drdp!I28+drdp!R28)*'ASXY-TI1S'!$D28)</f>
        <v>0</v>
      </c>
      <c r="G28" s="20">
        <f>Model!$W$10*((drdp!D28+drdp!M28)*'ASXY-TI1S'!$B28+(drdp!G28+drdp!P28)*'ASXY-TI1S'!$C28+(drdp!J28+drdp!S28)*'ASXY-TI1S'!$D28)</f>
        <v>0</v>
      </c>
      <c r="H28" s="18">
        <f>Model!$W$10*((drdp!B28)*'ASXY-TI1S'!$B28+(drdp!E28)*'ASXY-TI1S'!$C28+(drdp!H28)*'ASXY-TI1S'!$D28)</f>
        <v>0</v>
      </c>
      <c r="I28" s="18">
        <f>Model!$W$10*((drdp!C28)*'ASXY-TI1S'!$B28+(drdp!F28)*'ASXY-TI1S'!$C28+(drdp!I28)*'ASXY-TI1S'!$D28)</f>
        <v>0</v>
      </c>
      <c r="J28" s="18">
        <f>Model!$W$10*((drdp!D28)*'ASXY-TI1S'!$B28+(drdp!G28)*'ASXY-TI1S'!$C28+(drdp!J28)*'ASXY-TI1S'!$D28)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f>SIN(Wellpath!$L29) * COS(Wellpath!$L29) / SQRT(2)</f>
        <v>0</v>
      </c>
      <c r="D29" s="22">
        <f>(-TAN(Dip) * SIN(Wellpath!$L29) * COS(Wellpath!$L29) * SIN(Wellpath!$O29)) / SQRT(2)</f>
        <v>0</v>
      </c>
      <c r="E29" s="20">
        <f>Model!$W$10*((drdp!B29+drdp!K29)*'ASXY-TI1S'!$B29+(drdp!E29+drdp!N29)*'ASXY-TI1S'!$C29+(drdp!H29+drdp!Q29)*'ASXY-TI1S'!$D29)</f>
        <v>0</v>
      </c>
      <c r="F29" s="20">
        <f>Model!$W$10*((drdp!C29+drdp!L29)*'ASXY-TI1S'!$B29+(drdp!F29+drdp!O29)*'ASXY-TI1S'!$C29+(drdp!I29+drdp!R29)*'ASXY-TI1S'!$D29)</f>
        <v>0</v>
      </c>
      <c r="G29" s="20">
        <f>Model!$W$10*((drdp!D29+drdp!M29)*'ASXY-TI1S'!$B29+(drdp!G29+drdp!P29)*'ASXY-TI1S'!$C29+(drdp!J29+drdp!S29)*'ASXY-TI1S'!$D29)</f>
        <v>0</v>
      </c>
      <c r="H29" s="18">
        <f>Model!$W$10*((drdp!B29)*'ASXY-TI1S'!$B29+(drdp!E29)*'ASXY-TI1S'!$C29+(drdp!H29)*'ASXY-TI1S'!$D29)</f>
        <v>0</v>
      </c>
      <c r="I29" s="18">
        <f>Model!$W$10*((drdp!C29)*'ASXY-TI1S'!$B29+(drdp!F29)*'ASXY-TI1S'!$C29+(drdp!I29)*'ASXY-TI1S'!$D29)</f>
        <v>0</v>
      </c>
      <c r="J29" s="18">
        <f>Model!$W$10*((drdp!D29)*'ASXY-TI1S'!$B29+(drdp!G29)*'ASXY-TI1S'!$C29+(drdp!J29)*'ASXY-TI1S'!$D29)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f>SIN(Wellpath!$L30) * COS(Wellpath!$L30) / SQRT(2)</f>
        <v>0</v>
      </c>
      <c r="D30" s="22">
        <f>(-TAN(Dip) * SIN(Wellpath!$L30) * COS(Wellpath!$L30) * SIN(Wellpath!$O30)) / SQRT(2)</f>
        <v>0</v>
      </c>
      <c r="E30" s="20">
        <f>Model!$W$10*((drdp!B30+drdp!K30)*'ASXY-TI1S'!$B30+(drdp!E30+drdp!N30)*'ASXY-TI1S'!$C30+(drdp!H30+drdp!Q30)*'ASXY-TI1S'!$D30)</f>
        <v>0</v>
      </c>
      <c r="F30" s="20">
        <f>Model!$W$10*((drdp!C30+drdp!L30)*'ASXY-TI1S'!$B30+(drdp!F30+drdp!O30)*'ASXY-TI1S'!$C30+(drdp!I30+drdp!R30)*'ASXY-TI1S'!$D30)</f>
        <v>0</v>
      </c>
      <c r="G30" s="20">
        <f>Model!$W$10*((drdp!D30+drdp!M30)*'ASXY-TI1S'!$B30+(drdp!G30+drdp!P30)*'ASXY-TI1S'!$C30+(drdp!J30+drdp!S30)*'ASXY-TI1S'!$D30)</f>
        <v>0</v>
      </c>
      <c r="H30" s="18">
        <f>Model!$W$10*((drdp!B30)*'ASXY-TI1S'!$B30+(drdp!E30)*'ASXY-TI1S'!$C30+(drdp!H30)*'ASXY-TI1S'!$D30)</f>
        <v>0</v>
      </c>
      <c r="I30" s="18">
        <f>Model!$W$10*((drdp!C30)*'ASXY-TI1S'!$B30+(drdp!F30)*'ASXY-TI1S'!$C30+(drdp!I30)*'ASXY-TI1S'!$D30)</f>
        <v>0</v>
      </c>
      <c r="J30" s="18">
        <f>Model!$W$10*((drdp!D30)*'ASXY-TI1S'!$B30+(drdp!G30)*'ASXY-TI1S'!$C30+(drdp!J30)*'ASXY-TI1S'!$D30)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f>SIN(Wellpath!$L31) * COS(Wellpath!$L31) / SQRT(2)</f>
        <v>0</v>
      </c>
      <c r="D31" s="22">
        <f>(-TAN(Dip) * SIN(Wellpath!$L31) * COS(Wellpath!$L31) * SIN(Wellpath!$O31)) / SQRT(2)</f>
        <v>0</v>
      </c>
      <c r="E31" s="20">
        <f>Model!$W$10*((drdp!B31+drdp!K31)*'ASXY-TI1S'!$B31+(drdp!E31+drdp!N31)*'ASXY-TI1S'!$C31+(drdp!H31+drdp!Q31)*'ASXY-TI1S'!$D31)</f>
        <v>0</v>
      </c>
      <c r="F31" s="20">
        <f>Model!$W$10*((drdp!C31+drdp!L31)*'ASXY-TI1S'!$B31+(drdp!F31+drdp!O31)*'ASXY-TI1S'!$C31+(drdp!I31+drdp!R31)*'ASXY-TI1S'!$D31)</f>
        <v>0</v>
      </c>
      <c r="G31" s="20">
        <f>Model!$W$10*((drdp!D31+drdp!M31)*'ASXY-TI1S'!$B31+(drdp!G31+drdp!P31)*'ASXY-TI1S'!$C31+(drdp!J31+drdp!S31)*'ASXY-TI1S'!$D31)</f>
        <v>0</v>
      </c>
      <c r="H31" s="18">
        <f>Model!$W$10*((drdp!B31)*'ASXY-TI1S'!$B31+(drdp!E31)*'ASXY-TI1S'!$C31+(drdp!H31)*'ASXY-TI1S'!$D31)</f>
        <v>0</v>
      </c>
      <c r="I31" s="18">
        <f>Model!$W$10*((drdp!C31)*'ASXY-TI1S'!$B31+(drdp!F31)*'ASXY-TI1S'!$C31+(drdp!I31)*'ASXY-TI1S'!$D31)</f>
        <v>0</v>
      </c>
      <c r="J31" s="18">
        <f>Model!$W$10*((drdp!D31)*'ASXY-TI1S'!$B31+(drdp!G31)*'ASXY-TI1S'!$C31+(drdp!J31)*'ASXY-TI1S'!$D31)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f>SIN(Wellpath!$L32) * COS(Wellpath!$L32) / SQRT(2)</f>
        <v>0</v>
      </c>
      <c r="D32" s="22">
        <f>(-TAN(Dip) * SIN(Wellpath!$L32) * COS(Wellpath!$L32) * SIN(Wellpath!$O32)) / SQRT(2)</f>
        <v>0</v>
      </c>
      <c r="E32" s="20">
        <f>Model!$W$10*((drdp!B32+drdp!K32)*'ASXY-TI1S'!$B32+(drdp!E32+drdp!N32)*'ASXY-TI1S'!$C32+(drdp!H32+drdp!Q32)*'ASXY-TI1S'!$D32)</f>
        <v>0</v>
      </c>
      <c r="F32" s="20">
        <f>Model!$W$10*((drdp!C32+drdp!L32)*'ASXY-TI1S'!$B32+(drdp!F32+drdp!O32)*'ASXY-TI1S'!$C32+(drdp!I32+drdp!R32)*'ASXY-TI1S'!$D32)</f>
        <v>0</v>
      </c>
      <c r="G32" s="20">
        <f>Model!$W$10*((drdp!D32+drdp!M32)*'ASXY-TI1S'!$B32+(drdp!G32+drdp!P32)*'ASXY-TI1S'!$C32+(drdp!J32+drdp!S32)*'ASXY-TI1S'!$D32)</f>
        <v>0</v>
      </c>
      <c r="H32" s="18">
        <f>Model!$W$10*((drdp!B32)*'ASXY-TI1S'!$B32+(drdp!E32)*'ASXY-TI1S'!$C32+(drdp!H32)*'ASXY-TI1S'!$D32)</f>
        <v>0</v>
      </c>
      <c r="I32" s="18">
        <f>Model!$W$10*((drdp!C32)*'ASXY-TI1S'!$B32+(drdp!F32)*'ASXY-TI1S'!$C32+(drdp!I32)*'ASXY-TI1S'!$D32)</f>
        <v>0</v>
      </c>
      <c r="J32" s="18">
        <f>Model!$W$10*((drdp!D32)*'ASXY-TI1S'!$B32+(drdp!G32)*'ASXY-TI1S'!$C32+(drdp!J32)*'ASXY-TI1S'!$D32)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f>SIN(Wellpath!$L33) * COS(Wellpath!$L33) / SQRT(2)</f>
        <v>0</v>
      </c>
      <c r="D33" s="22">
        <f>(-TAN(Dip) * SIN(Wellpath!$L33) * COS(Wellpath!$L33) * SIN(Wellpath!$O33)) / SQRT(2)</f>
        <v>0</v>
      </c>
      <c r="E33" s="20">
        <f>Model!$W$10*((drdp!B33+drdp!K33)*'ASXY-TI1S'!$B33+(drdp!E33+drdp!N33)*'ASXY-TI1S'!$C33+(drdp!H33+drdp!Q33)*'ASXY-TI1S'!$D33)</f>
        <v>0</v>
      </c>
      <c r="F33" s="20">
        <f>Model!$W$10*((drdp!C33+drdp!L33)*'ASXY-TI1S'!$B33+(drdp!F33+drdp!O33)*'ASXY-TI1S'!$C33+(drdp!I33+drdp!R33)*'ASXY-TI1S'!$D33)</f>
        <v>0</v>
      </c>
      <c r="G33" s="20">
        <f>Model!$W$10*((drdp!D33+drdp!M33)*'ASXY-TI1S'!$B33+(drdp!G33+drdp!P33)*'ASXY-TI1S'!$C33+(drdp!J33+drdp!S33)*'ASXY-TI1S'!$D33)</f>
        <v>0</v>
      </c>
      <c r="H33" s="18">
        <f>Model!$W$10*((drdp!B33)*'ASXY-TI1S'!$B33+(drdp!E33)*'ASXY-TI1S'!$C33+(drdp!H33)*'ASXY-TI1S'!$D33)</f>
        <v>0</v>
      </c>
      <c r="I33" s="18">
        <f>Model!$W$10*((drdp!C33)*'ASXY-TI1S'!$B33+(drdp!F33)*'ASXY-TI1S'!$C33+(drdp!I33)*'ASXY-TI1S'!$D33)</f>
        <v>0</v>
      </c>
      <c r="J33" s="18">
        <f>Model!$W$10*((drdp!D33)*'ASXY-TI1S'!$B33+(drdp!G33)*'ASXY-TI1S'!$C33+(drdp!J33)*'ASXY-TI1S'!$D33)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f>SIN(Wellpath!$L34) * COS(Wellpath!$L34) / SQRT(2)</f>
        <v>0</v>
      </c>
      <c r="D34" s="22">
        <f>(-TAN(Dip) * SIN(Wellpath!$L34) * COS(Wellpath!$L34) * SIN(Wellpath!$O34)) / SQRT(2)</f>
        <v>0</v>
      </c>
      <c r="E34" s="20">
        <f>Model!$W$10*((drdp!B34+drdp!K34)*'ASXY-TI1S'!$B34+(drdp!E34+drdp!N34)*'ASXY-TI1S'!$C34+(drdp!H34+drdp!Q34)*'ASXY-TI1S'!$D34)</f>
        <v>0</v>
      </c>
      <c r="F34" s="20">
        <f>Model!$W$10*((drdp!C34+drdp!L34)*'ASXY-TI1S'!$B34+(drdp!F34+drdp!O34)*'ASXY-TI1S'!$C34+(drdp!I34+drdp!R34)*'ASXY-TI1S'!$D34)</f>
        <v>0</v>
      </c>
      <c r="G34" s="20">
        <f>Model!$W$10*((drdp!D34+drdp!M34)*'ASXY-TI1S'!$B34+(drdp!G34+drdp!P34)*'ASXY-TI1S'!$C34+(drdp!J34+drdp!S34)*'ASXY-TI1S'!$D34)</f>
        <v>0</v>
      </c>
      <c r="H34" s="18">
        <f>Model!$W$10*((drdp!B34)*'ASXY-TI1S'!$B34+(drdp!E34)*'ASXY-TI1S'!$C34+(drdp!H34)*'ASXY-TI1S'!$D34)</f>
        <v>0</v>
      </c>
      <c r="I34" s="18">
        <f>Model!$W$10*((drdp!C34)*'ASXY-TI1S'!$B34+(drdp!F34)*'ASXY-TI1S'!$C34+(drdp!I34)*'ASXY-TI1S'!$D34)</f>
        <v>0</v>
      </c>
      <c r="J34" s="18">
        <f>Model!$W$10*((drdp!D34)*'ASXY-TI1S'!$B34+(drdp!G34)*'ASXY-TI1S'!$C34+(drdp!J34)*'ASXY-TI1S'!$D34)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f>SIN(Wellpath!$L35) * COS(Wellpath!$L35) / SQRT(2)</f>
        <v>0</v>
      </c>
      <c r="D35" s="22">
        <f>(-TAN(Dip) * SIN(Wellpath!$L35) * COS(Wellpath!$L35) * SIN(Wellpath!$O35)) / SQRT(2)</f>
        <v>0</v>
      </c>
      <c r="E35" s="20">
        <f>Model!$W$10*((drdp!B35+drdp!K35)*'ASXY-TI1S'!$B35+(drdp!E35+drdp!N35)*'ASXY-TI1S'!$C35+(drdp!H35+drdp!Q35)*'ASXY-TI1S'!$D35)</f>
        <v>0</v>
      </c>
      <c r="F35" s="20">
        <f>Model!$W$10*((drdp!C35+drdp!L35)*'ASXY-TI1S'!$B35+(drdp!F35+drdp!O35)*'ASXY-TI1S'!$C35+(drdp!I35+drdp!R35)*'ASXY-TI1S'!$D35)</f>
        <v>0</v>
      </c>
      <c r="G35" s="20">
        <f>Model!$W$10*((drdp!D35+drdp!M35)*'ASXY-TI1S'!$B35+(drdp!G35+drdp!P35)*'ASXY-TI1S'!$C35+(drdp!J35+drdp!S35)*'ASXY-TI1S'!$D35)</f>
        <v>0</v>
      </c>
      <c r="H35" s="18">
        <f>Model!$W$10*((drdp!B35)*'ASXY-TI1S'!$B35+(drdp!E35)*'ASXY-TI1S'!$C35+(drdp!H35)*'ASXY-TI1S'!$D35)</f>
        <v>0</v>
      </c>
      <c r="I35" s="18">
        <f>Model!$W$10*((drdp!C35)*'ASXY-TI1S'!$B35+(drdp!F35)*'ASXY-TI1S'!$C35+(drdp!I35)*'ASXY-TI1S'!$D35)</f>
        <v>0</v>
      </c>
      <c r="J35" s="18">
        <f>Model!$W$10*((drdp!D35)*'ASXY-TI1S'!$B35+(drdp!G35)*'ASXY-TI1S'!$C35+(drdp!J35)*'ASXY-TI1S'!$D35)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f>SIN(Wellpath!$L36) * COS(Wellpath!$L36) / SQRT(2)</f>
        <v>0</v>
      </c>
      <c r="D36" s="22">
        <f>(-TAN(Dip) * SIN(Wellpath!$L36) * COS(Wellpath!$L36) * SIN(Wellpath!$O36)) / SQRT(2)</f>
        <v>0</v>
      </c>
      <c r="E36" s="20">
        <f>Model!$W$10*((drdp!B36+drdp!K36)*'ASXY-TI1S'!$B36+(drdp!E36+drdp!N36)*'ASXY-TI1S'!$C36+(drdp!H36+drdp!Q36)*'ASXY-TI1S'!$D36)</f>
        <v>0</v>
      </c>
      <c r="F36" s="20">
        <f>Model!$W$10*((drdp!C36+drdp!L36)*'ASXY-TI1S'!$B36+(drdp!F36+drdp!O36)*'ASXY-TI1S'!$C36+(drdp!I36+drdp!R36)*'ASXY-TI1S'!$D36)</f>
        <v>0</v>
      </c>
      <c r="G36" s="20">
        <f>Model!$W$10*((drdp!D36+drdp!M36)*'ASXY-TI1S'!$B36+(drdp!G36+drdp!P36)*'ASXY-TI1S'!$C36+(drdp!J36+drdp!S36)*'ASXY-TI1S'!$D36)</f>
        <v>0</v>
      </c>
      <c r="H36" s="18">
        <f>Model!$W$10*((drdp!B36)*'ASXY-TI1S'!$B36+(drdp!E36)*'ASXY-TI1S'!$C36+(drdp!H36)*'ASXY-TI1S'!$D36)</f>
        <v>0</v>
      </c>
      <c r="I36" s="18">
        <f>Model!$W$10*((drdp!C36)*'ASXY-TI1S'!$B36+(drdp!F36)*'ASXY-TI1S'!$C36+(drdp!I36)*'ASXY-TI1S'!$D36)</f>
        <v>0</v>
      </c>
      <c r="J36" s="18">
        <f>Model!$W$10*((drdp!D36)*'ASXY-TI1S'!$B36+(drdp!G36)*'ASXY-TI1S'!$C36+(drdp!J36)*'ASXY-TI1S'!$D36)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f>SIN(Wellpath!$L37) * COS(Wellpath!$L37) / SQRT(2)</f>
        <v>0</v>
      </c>
      <c r="D37" s="22">
        <f>(-TAN(Dip) * SIN(Wellpath!$L37) * COS(Wellpath!$L37) * SIN(Wellpath!$O37)) / SQRT(2)</f>
        <v>0</v>
      </c>
      <c r="E37" s="20">
        <f>Model!$W$10*((drdp!B37+drdp!K37)*'ASXY-TI1S'!$B37+(drdp!E37+drdp!N37)*'ASXY-TI1S'!$C37+(drdp!H37+drdp!Q37)*'ASXY-TI1S'!$D37)</f>
        <v>0</v>
      </c>
      <c r="F37" s="20">
        <f>Model!$W$10*((drdp!C37+drdp!L37)*'ASXY-TI1S'!$B37+(drdp!F37+drdp!O37)*'ASXY-TI1S'!$C37+(drdp!I37+drdp!R37)*'ASXY-TI1S'!$D37)</f>
        <v>0</v>
      </c>
      <c r="G37" s="20">
        <f>Model!$W$10*((drdp!D37+drdp!M37)*'ASXY-TI1S'!$B37+(drdp!G37+drdp!P37)*'ASXY-TI1S'!$C37+(drdp!J37+drdp!S37)*'ASXY-TI1S'!$D37)</f>
        <v>0</v>
      </c>
      <c r="H37" s="18">
        <f>Model!$W$10*((drdp!B37)*'ASXY-TI1S'!$B37+(drdp!E37)*'ASXY-TI1S'!$C37+(drdp!H37)*'ASXY-TI1S'!$D37)</f>
        <v>0</v>
      </c>
      <c r="I37" s="18">
        <f>Model!$W$10*((drdp!C37)*'ASXY-TI1S'!$B37+(drdp!F37)*'ASXY-TI1S'!$C37+(drdp!I37)*'ASXY-TI1S'!$D37)</f>
        <v>0</v>
      </c>
      <c r="J37" s="18">
        <f>Model!$W$10*((drdp!D37)*'ASXY-TI1S'!$B37+(drdp!G37)*'ASXY-TI1S'!$C37+(drdp!J37)*'ASXY-TI1S'!$D37)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f>SIN(Wellpath!$L38) * COS(Wellpath!$L38) / SQRT(2)</f>
        <v>0</v>
      </c>
      <c r="D38" s="22">
        <f>(-TAN(Dip) * SIN(Wellpath!$L38) * COS(Wellpath!$L38) * SIN(Wellpath!$O38)) / SQRT(2)</f>
        <v>0</v>
      </c>
      <c r="E38" s="20">
        <f>Model!$W$10*((drdp!B38+drdp!K38)*'ASXY-TI1S'!$B38+(drdp!E38+drdp!N38)*'ASXY-TI1S'!$C38+(drdp!H38+drdp!Q38)*'ASXY-TI1S'!$D38)</f>
        <v>0</v>
      </c>
      <c r="F38" s="20">
        <f>Model!$W$10*((drdp!C38+drdp!L38)*'ASXY-TI1S'!$B38+(drdp!F38+drdp!O38)*'ASXY-TI1S'!$C38+(drdp!I38+drdp!R38)*'ASXY-TI1S'!$D38)</f>
        <v>0</v>
      </c>
      <c r="G38" s="20">
        <f>Model!$W$10*((drdp!D38+drdp!M38)*'ASXY-TI1S'!$B38+(drdp!G38+drdp!P38)*'ASXY-TI1S'!$C38+(drdp!J38+drdp!S38)*'ASXY-TI1S'!$D38)</f>
        <v>0</v>
      </c>
      <c r="H38" s="18">
        <f>Model!$W$10*((drdp!B38)*'ASXY-TI1S'!$B38+(drdp!E38)*'ASXY-TI1S'!$C38+(drdp!H38)*'ASXY-TI1S'!$D38)</f>
        <v>0</v>
      </c>
      <c r="I38" s="18">
        <f>Model!$W$10*((drdp!C38)*'ASXY-TI1S'!$B38+(drdp!F38)*'ASXY-TI1S'!$C38+(drdp!I38)*'ASXY-TI1S'!$D38)</f>
        <v>0</v>
      </c>
      <c r="J38" s="18">
        <f>Model!$W$10*((drdp!D38)*'ASXY-TI1S'!$B38+(drdp!G38)*'ASXY-TI1S'!$C38+(drdp!J38)*'ASXY-TI1S'!$D38)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f>SIN(Wellpath!$L39) * COS(Wellpath!$L39) / SQRT(2)</f>
        <v>0</v>
      </c>
      <c r="D39" s="22">
        <f>(-TAN(Dip) * SIN(Wellpath!$L39) * COS(Wellpath!$L39) * SIN(Wellpath!$O39)) / SQRT(2)</f>
        <v>0</v>
      </c>
      <c r="E39" s="20">
        <f>Model!$W$10*((drdp!B39+drdp!K39)*'ASXY-TI1S'!$B39+(drdp!E39+drdp!N39)*'ASXY-TI1S'!$C39+(drdp!H39+drdp!Q39)*'ASXY-TI1S'!$D39)</f>
        <v>0</v>
      </c>
      <c r="F39" s="20">
        <f>Model!$W$10*((drdp!C39+drdp!L39)*'ASXY-TI1S'!$B39+(drdp!F39+drdp!O39)*'ASXY-TI1S'!$C39+(drdp!I39+drdp!R39)*'ASXY-TI1S'!$D39)</f>
        <v>0</v>
      </c>
      <c r="G39" s="20">
        <f>Model!$W$10*((drdp!D39+drdp!M39)*'ASXY-TI1S'!$B39+(drdp!G39+drdp!P39)*'ASXY-TI1S'!$C39+(drdp!J39+drdp!S39)*'ASXY-TI1S'!$D39)</f>
        <v>0</v>
      </c>
      <c r="H39" s="18">
        <f>Model!$W$10*((drdp!B39)*'ASXY-TI1S'!$B39+(drdp!E39)*'ASXY-TI1S'!$C39+(drdp!H39)*'ASXY-TI1S'!$D39)</f>
        <v>0</v>
      </c>
      <c r="I39" s="18">
        <f>Model!$W$10*((drdp!C39)*'ASXY-TI1S'!$B39+(drdp!F39)*'ASXY-TI1S'!$C39+(drdp!I39)*'ASXY-TI1S'!$D39)</f>
        <v>0</v>
      </c>
      <c r="J39" s="18">
        <f>Model!$W$10*((drdp!D39)*'ASXY-TI1S'!$B39+(drdp!G39)*'ASXY-TI1S'!$C39+(drdp!J39)*'ASXY-TI1S'!$D39)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f>SIN(Wellpath!$L40) * COS(Wellpath!$L40) / SQRT(2)</f>
        <v>0</v>
      </c>
      <c r="D40" s="22">
        <f>(-TAN(Dip) * SIN(Wellpath!$L40) * COS(Wellpath!$L40) * SIN(Wellpath!$O40)) / SQRT(2)</f>
        <v>0</v>
      </c>
      <c r="E40" s="20">
        <f>Model!$W$10*((drdp!B40+drdp!K40)*'ASXY-TI1S'!$B40+(drdp!E40+drdp!N40)*'ASXY-TI1S'!$C40+(drdp!H40+drdp!Q40)*'ASXY-TI1S'!$D40)</f>
        <v>0</v>
      </c>
      <c r="F40" s="20">
        <f>Model!$W$10*((drdp!C40+drdp!L40)*'ASXY-TI1S'!$B40+(drdp!F40+drdp!O40)*'ASXY-TI1S'!$C40+(drdp!I40+drdp!R40)*'ASXY-TI1S'!$D40)</f>
        <v>0</v>
      </c>
      <c r="G40" s="20">
        <f>Model!$W$10*((drdp!D40+drdp!M40)*'ASXY-TI1S'!$B40+(drdp!G40+drdp!P40)*'ASXY-TI1S'!$C40+(drdp!J40+drdp!S40)*'ASXY-TI1S'!$D40)</f>
        <v>0</v>
      </c>
      <c r="H40" s="18">
        <f>Model!$W$10*((drdp!B40)*'ASXY-TI1S'!$B40+(drdp!E40)*'ASXY-TI1S'!$C40+(drdp!H40)*'ASXY-TI1S'!$D40)</f>
        <v>0</v>
      </c>
      <c r="I40" s="18">
        <f>Model!$W$10*((drdp!C40)*'ASXY-TI1S'!$B40+(drdp!F40)*'ASXY-TI1S'!$C40+(drdp!I40)*'ASXY-TI1S'!$D40)</f>
        <v>0</v>
      </c>
      <c r="J40" s="18">
        <f>Model!$W$10*((drdp!D40)*'ASXY-TI1S'!$B40+(drdp!G40)*'ASXY-TI1S'!$C40+(drdp!J40)*'ASXY-TI1S'!$D40)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f>SIN(Wellpath!$L41) * COS(Wellpath!$L41) / SQRT(2)</f>
        <v>0</v>
      </c>
      <c r="D41" s="22">
        <f>(-TAN(Dip) * SIN(Wellpath!$L41) * COS(Wellpath!$L41) * SIN(Wellpath!$O41)) / SQRT(2)</f>
        <v>0</v>
      </c>
      <c r="E41" s="20">
        <f>Model!$W$10*((drdp!B41+drdp!K41)*'ASXY-TI1S'!$B41+(drdp!E41+drdp!N41)*'ASXY-TI1S'!$C41+(drdp!H41+drdp!Q41)*'ASXY-TI1S'!$D41)</f>
        <v>0</v>
      </c>
      <c r="F41" s="20">
        <f>Model!$W$10*((drdp!C41+drdp!L41)*'ASXY-TI1S'!$B41+(drdp!F41+drdp!O41)*'ASXY-TI1S'!$C41+(drdp!I41+drdp!R41)*'ASXY-TI1S'!$D41)</f>
        <v>0</v>
      </c>
      <c r="G41" s="20">
        <f>Model!$W$10*((drdp!D41+drdp!M41)*'ASXY-TI1S'!$B41+(drdp!G41+drdp!P41)*'ASXY-TI1S'!$C41+(drdp!J41+drdp!S41)*'ASXY-TI1S'!$D41)</f>
        <v>0</v>
      </c>
      <c r="H41" s="18">
        <f>Model!$W$10*((drdp!B41)*'ASXY-TI1S'!$B41+(drdp!E41)*'ASXY-TI1S'!$C41+(drdp!H41)*'ASXY-TI1S'!$D41)</f>
        <v>0</v>
      </c>
      <c r="I41" s="18">
        <f>Model!$W$10*((drdp!C41)*'ASXY-TI1S'!$B41+(drdp!F41)*'ASXY-TI1S'!$C41+(drdp!I41)*'ASXY-TI1S'!$D41)</f>
        <v>0</v>
      </c>
      <c r="J41" s="18">
        <f>Model!$W$10*((drdp!D41)*'ASXY-TI1S'!$B41+(drdp!G41)*'ASXY-TI1S'!$C41+(drdp!J41)*'ASXY-TI1S'!$D41)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f>SIN(Wellpath!$L42) * COS(Wellpath!$L42) / SQRT(2)</f>
        <v>0</v>
      </c>
      <c r="D42" s="22">
        <f>(-TAN(Dip) * SIN(Wellpath!$L42) * COS(Wellpath!$L42) * SIN(Wellpath!$O42)) / SQRT(2)</f>
        <v>0</v>
      </c>
      <c r="E42" s="20">
        <f>Model!$W$10*((drdp!B42+drdp!K42)*'ASXY-TI1S'!$B42+(drdp!E42+drdp!N42)*'ASXY-TI1S'!$C42+(drdp!H42+drdp!Q42)*'ASXY-TI1S'!$D42)</f>
        <v>0</v>
      </c>
      <c r="F42" s="20">
        <f>Model!$W$10*((drdp!C42+drdp!L42)*'ASXY-TI1S'!$B42+(drdp!F42+drdp!O42)*'ASXY-TI1S'!$C42+(drdp!I42+drdp!R42)*'ASXY-TI1S'!$D42)</f>
        <v>0</v>
      </c>
      <c r="G42" s="20">
        <f>Model!$W$10*((drdp!D42+drdp!M42)*'ASXY-TI1S'!$B42+(drdp!G42+drdp!P42)*'ASXY-TI1S'!$C42+(drdp!J42+drdp!S42)*'ASXY-TI1S'!$D42)</f>
        <v>0</v>
      </c>
      <c r="H42" s="18">
        <f>Model!$W$10*((drdp!B42)*'ASXY-TI1S'!$B42+(drdp!E42)*'ASXY-TI1S'!$C42+(drdp!H42)*'ASXY-TI1S'!$D42)</f>
        <v>0</v>
      </c>
      <c r="I42" s="18">
        <f>Model!$W$10*((drdp!C42)*'ASXY-TI1S'!$B42+(drdp!F42)*'ASXY-TI1S'!$C42+(drdp!I42)*'ASXY-TI1S'!$D42)</f>
        <v>0</v>
      </c>
      <c r="J42" s="18">
        <f>Model!$W$10*((drdp!D42)*'ASXY-TI1S'!$B42+(drdp!G42)*'ASXY-TI1S'!$C42+(drdp!J42)*'ASXY-TI1S'!$D42)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f>SIN(Wellpath!$L43) * COS(Wellpath!$L43) / SQRT(2)</f>
        <v>0</v>
      </c>
      <c r="D43" s="22">
        <f>(-TAN(Dip) * SIN(Wellpath!$L43) * COS(Wellpath!$L43) * SIN(Wellpath!$O43)) / SQRT(2)</f>
        <v>0</v>
      </c>
      <c r="E43" s="20">
        <f>Model!$W$10*((drdp!B43+drdp!K43)*'ASXY-TI1S'!$B43+(drdp!E43+drdp!N43)*'ASXY-TI1S'!$C43+(drdp!H43+drdp!Q43)*'ASXY-TI1S'!$D43)</f>
        <v>0</v>
      </c>
      <c r="F43" s="20">
        <f>Model!$W$10*((drdp!C43+drdp!L43)*'ASXY-TI1S'!$B43+(drdp!F43+drdp!O43)*'ASXY-TI1S'!$C43+(drdp!I43+drdp!R43)*'ASXY-TI1S'!$D43)</f>
        <v>0</v>
      </c>
      <c r="G43" s="20">
        <f>Model!$W$10*((drdp!D43+drdp!M43)*'ASXY-TI1S'!$B43+(drdp!G43+drdp!P43)*'ASXY-TI1S'!$C43+(drdp!J43+drdp!S43)*'ASXY-TI1S'!$D43)</f>
        <v>0</v>
      </c>
      <c r="H43" s="18">
        <f>Model!$W$10*((drdp!B43)*'ASXY-TI1S'!$B43+(drdp!E43)*'ASXY-TI1S'!$C43+(drdp!H43)*'ASXY-TI1S'!$D43)</f>
        <v>0</v>
      </c>
      <c r="I43" s="18">
        <f>Model!$W$10*((drdp!C43)*'ASXY-TI1S'!$B43+(drdp!F43)*'ASXY-TI1S'!$C43+(drdp!I43)*'ASXY-TI1S'!$D43)</f>
        <v>0</v>
      </c>
      <c r="J43" s="18">
        <f>Model!$W$10*((drdp!D43)*'ASXY-TI1S'!$B43+(drdp!G43)*'ASXY-TI1S'!$C43+(drdp!J43)*'ASXY-TI1S'!$D43)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f>SIN(Wellpath!$L44) * COS(Wellpath!$L44) / SQRT(2)</f>
        <v>2.4662637808066178E-2</v>
      </c>
      <c r="D44" s="22">
        <f>(-TAN(Dip) * SIN(Wellpath!$L44) * COS(Wellpath!$L44) * SIN(Wellpath!$O44)) / SQRT(2)</f>
        <v>-7.4509227875703146E-2</v>
      </c>
      <c r="E44" s="20">
        <f>Model!$W$10*((drdp!B44+drdp!K44)*'ASXY-TI1S'!$B44+(drdp!E44+drdp!N44)*'ASXY-TI1S'!$C44+(drdp!H44+drdp!Q44)*'ASXY-TI1S'!$D44)</f>
        <v>1.3336503329502411E-4</v>
      </c>
      <c r="F44" s="20">
        <f>Model!$W$10*((drdp!C44+drdp!L44)*'ASXY-TI1S'!$B44+(drdp!F44+drdp!O44)*'ASXY-TI1S'!$C44+(drdp!I44+drdp!R44)*'ASXY-TI1S'!$D44)</f>
        <v>3.4702126213192102E-4</v>
      </c>
      <c r="G44" s="20">
        <f>Model!$W$10*((drdp!D44+drdp!M44)*'ASXY-TI1S'!$B44+(drdp!G44+drdp!P44)*'ASXY-TI1S'!$C44+(drdp!J44+drdp!S44)*'ASXY-TI1S'!$D44)</f>
        <v>-1.2910704702863721E-5</v>
      </c>
      <c r="H44" s="32">
        <f>Model!$W$10*((drdp!B44)*'ASXY-TI1S'!$B44+(drdp!E44)*'ASXY-TI1S'!$C44+(drdp!H44)*'ASXY-TI1S'!$D44)</f>
        <v>6.6682516647512054E-5</v>
      </c>
      <c r="I44" s="32">
        <f>Model!$W$10*((drdp!C44)*'ASXY-TI1S'!$B44+(drdp!F44)*'ASXY-TI1S'!$C44+(drdp!I44)*'ASXY-TI1S'!$D44)</f>
        <v>1.7351063106596051E-4</v>
      </c>
      <c r="J44" s="32">
        <f>Model!$W$10*((drdp!D44)*'ASXY-TI1S'!$B44+(drdp!G44)*'ASXY-TI1S'!$C44+(drdp!J44)*'ASXY-TI1S'!$D44)</f>
        <v>-6.4553523514318603E-6</v>
      </c>
      <c r="K44" s="34">
        <f>SUM(E$3:E43)+H44</f>
        <v>6.6682516647512054E-5</v>
      </c>
      <c r="L44" s="34">
        <f>SUM(F$3:F43)+I44</f>
        <v>1.7351063106596051E-4</v>
      </c>
      <c r="M44" s="34">
        <f>SUM(G$3:G43)+J44</f>
        <v>-6.4553523514318603E-6</v>
      </c>
      <c r="N44" s="35">
        <f t="shared" si="1"/>
        <v>4.4465580264457225E-9</v>
      </c>
      <c r="O44" s="35">
        <f t="shared" si="1"/>
        <v>3.0105939092907863E-8</v>
      </c>
      <c r="P44" s="35">
        <f t="shared" si="1"/>
        <v>4.1671573981136845E-11</v>
      </c>
      <c r="Q44" s="35">
        <f t="shared" si="2"/>
        <v>1.1570125544576234E-8</v>
      </c>
      <c r="R44" s="35">
        <f t="shared" si="3"/>
        <v>-4.3045914063991108E-10</v>
      </c>
      <c r="S44" s="35">
        <f t="shared" si="4"/>
        <v>-1.1200722602500743E-9</v>
      </c>
    </row>
    <row r="45" spans="1:19" x14ac:dyDescent="0.25">
      <c r="A45" s="26">
        <f>Wellpath!E45</f>
        <v>1260</v>
      </c>
      <c r="B45" s="22">
        <v>0</v>
      </c>
      <c r="C45" s="22">
        <f>SIN(Wellpath!$L45) * COS(Wellpath!$L45) / SQRT(2)</f>
        <v>4.9205121723811134E-2</v>
      </c>
      <c r="D45" s="22">
        <f>(-TAN(Dip) * SIN(Wellpath!$L45) * COS(Wellpath!$L45) * SIN(Wellpath!$O45)) / SQRT(2)</f>
        <v>-0.14865545428283727</v>
      </c>
      <c r="E45" s="20">
        <f>Model!$W$10*((drdp!B45+drdp!K45)*'ASXY-TI1S'!$B45+(drdp!E45+drdp!N45)*'ASXY-TI1S'!$C45+(drdp!H45+drdp!Q45)*'ASXY-TI1S'!$D45)</f>
        <v>3.4080813393647574E-4</v>
      </c>
      <c r="F45" s="20">
        <f>Model!$W$10*((drdp!C45+drdp!L45)*'ASXY-TI1S'!$B45+(drdp!F45+drdp!O45)*'ASXY-TI1S'!$C45+(drdp!I45+drdp!R45)*'ASXY-TI1S'!$D45)</f>
        <v>6.7093275112662168E-4</v>
      </c>
      <c r="G45" s="20">
        <f>Model!$W$10*((drdp!D45+drdp!M45)*'ASXY-TI1S'!$B45+(drdp!G45+drdp!P45)*'ASXY-TI1S'!$C45+(drdp!J45+drdp!S45)*'ASXY-TI1S'!$D45)</f>
        <v>-5.1485636724052822E-5</v>
      </c>
      <c r="H45" s="18">
        <f>Model!$W$10*((drdp!B45)*'ASXY-TI1S'!$B45+(drdp!E45)*'ASXY-TI1S'!$C45+(drdp!H45)*'ASXY-TI1S'!$D45)</f>
        <v>1.7040406696823787E-4</v>
      </c>
      <c r="I45" s="18">
        <f>Model!$W$10*((drdp!C45)*'ASXY-TI1S'!$B45+(drdp!F45)*'ASXY-TI1S'!$C45+(drdp!I45)*'ASXY-TI1S'!$D45)</f>
        <v>3.3546637556331084E-4</v>
      </c>
      <c r="J45" s="18">
        <f>Model!$W$10*((drdp!D45)*'ASXY-TI1S'!$B45+(drdp!G45)*'ASXY-TI1S'!$C45+(drdp!J45)*'ASXY-TI1S'!$D45)</f>
        <v>-2.5742818362026411E-5</v>
      </c>
      <c r="K45" s="21">
        <f>SUM(E$3:E44)+H45</f>
        <v>3.0376910026326195E-4</v>
      </c>
      <c r="L45" s="21">
        <f>SUM(F$3:F44)+I45</f>
        <v>6.8248763769523187E-4</v>
      </c>
      <c r="M45" s="21">
        <f>SUM(G$3:G44)+J45</f>
        <v>-3.8653523064890132E-5</v>
      </c>
      <c r="N45" s="19">
        <f t="shared" si="1"/>
        <v>9.2275666274751698E-8</v>
      </c>
      <c r="O45" s="19">
        <f t="shared" si="1"/>
        <v>4.6578937560681806E-7</v>
      </c>
      <c r="P45" s="19">
        <f t="shared" si="1"/>
        <v>1.4940948453279934E-9</v>
      </c>
      <c r="Q45" s="19">
        <f t="shared" si="2"/>
        <v>2.0731865564347968E-7</v>
      </c>
      <c r="R45" s="19">
        <f t="shared" si="3"/>
        <v>-1.1741745923426918E-8</v>
      </c>
      <c r="S45" s="19">
        <f t="shared" si="4"/>
        <v>-2.6380551645155024E-8</v>
      </c>
    </row>
    <row r="46" spans="1:19" x14ac:dyDescent="0.25">
      <c r="A46" s="26">
        <f>Wellpath!E46</f>
        <v>1290</v>
      </c>
      <c r="B46" s="22">
        <v>0</v>
      </c>
      <c r="C46" s="22">
        <f>SIN(Wellpath!$L46) * COS(Wellpath!$L46) / SQRT(2)</f>
        <v>7.3507883232599228E-2</v>
      </c>
      <c r="D46" s="22">
        <f>(-TAN(Dip) * SIN(Wellpath!$L46) * COS(Wellpath!$L46) * SIN(Wellpath!$O46)) / SQRT(2)</f>
        <v>-0.22207744625949941</v>
      </c>
      <c r="E46" s="20">
        <f>Model!$W$10*((drdp!B46+drdp!K46)*'ASXY-TI1S'!$B46+(drdp!E46+drdp!N46)*'ASXY-TI1S'!$C46+(drdp!H46+drdp!Q46)*'ASXY-TI1S'!$D46)</f>
        <v>6.201518124928602E-4</v>
      </c>
      <c r="F46" s="20">
        <f>Model!$W$10*((drdp!C46+drdp!L46)*'ASXY-TI1S'!$B46+(drdp!F46+drdp!O46)*'ASXY-TI1S'!$C46+(drdp!I46+drdp!R46)*'ASXY-TI1S'!$D46)</f>
        <v>9.6909189603424208E-4</v>
      </c>
      <c r="G46" s="20">
        <f>Model!$W$10*((drdp!D46+drdp!M46)*'ASXY-TI1S'!$B46+(drdp!G46+drdp!P46)*'ASXY-TI1S'!$C46+(drdp!J46+drdp!S46)*'ASXY-TI1S'!$D46)</f>
        <v>-1.1525499108542563E-4</v>
      </c>
      <c r="H46" s="18">
        <f>Model!$W$10*((drdp!B46)*'ASXY-TI1S'!$B46+(drdp!E46)*'ASXY-TI1S'!$C46+(drdp!H46)*'ASXY-TI1S'!$D46)</f>
        <v>3.100759062464301E-4</v>
      </c>
      <c r="I46" s="18">
        <f>Model!$W$10*((drdp!C46)*'ASXY-TI1S'!$B46+(drdp!F46)*'ASXY-TI1S'!$C46+(drdp!I46)*'ASXY-TI1S'!$D46)</f>
        <v>4.8454594801712104E-4</v>
      </c>
      <c r="J46" s="18">
        <f>Model!$W$10*((drdp!D46)*'ASXY-TI1S'!$B46+(drdp!G46)*'ASXY-TI1S'!$C46+(drdp!J46)*'ASXY-TI1S'!$D46)</f>
        <v>-5.7627495542712817E-5</v>
      </c>
      <c r="K46" s="21">
        <f>SUM(E$3:E45)+H46</f>
        <v>7.8424907347793E-4</v>
      </c>
      <c r="L46" s="21">
        <f>SUM(F$3:F45)+I46</f>
        <v>1.5024999612756637E-3</v>
      </c>
      <c r="M46" s="21">
        <f>SUM(G$3:G45)+J46</f>
        <v>-1.2202383696962935E-4</v>
      </c>
      <c r="N46" s="19">
        <f t="shared" si="1"/>
        <v>6.1504660925099166E-7</v>
      </c>
      <c r="O46" s="19">
        <f t="shared" si="1"/>
        <v>2.2575061336333707E-6</v>
      </c>
      <c r="P46" s="19">
        <f t="shared" si="1"/>
        <v>1.4889816788790683E-8</v>
      </c>
      <c r="Q46" s="19">
        <f t="shared" si="2"/>
        <v>1.1783342025310649E-6</v>
      </c>
      <c r="R46" s="19">
        <f t="shared" si="3"/>
        <v>-9.5697081085653801E-8</v>
      </c>
      <c r="S46" s="19">
        <f t="shared" si="4"/>
        <v>-1.83340810321576E-7</v>
      </c>
    </row>
    <row r="47" spans="1:19" x14ac:dyDescent="0.25">
      <c r="A47" s="26">
        <f>Wellpath!E47</f>
        <v>1320</v>
      </c>
      <c r="B47" s="22">
        <v>0</v>
      </c>
      <c r="C47" s="22">
        <f>SIN(Wellpath!$L47) * COS(Wellpath!$L47) / SQRT(2)</f>
        <v>9.7452521723264685E-2</v>
      </c>
      <c r="D47" s="22">
        <f>(-TAN(Dip) * SIN(Wellpath!$L47) * COS(Wellpath!$L47) * SIN(Wellpath!$O47)) / SQRT(2)</f>
        <v>-0.29441749924113214</v>
      </c>
      <c r="E47" s="20">
        <f>Model!$W$10*((drdp!B47+drdp!K47)*'ASXY-TI1S'!$B47+(drdp!E47+drdp!N47)*'ASXY-TI1S'!$C47+(drdp!H47+drdp!Q47)*'ASXY-TI1S'!$D47)</f>
        <v>9.6833867271466491E-4</v>
      </c>
      <c r="F47" s="20">
        <f>Model!$W$10*((drdp!C47+drdp!L47)*'ASXY-TI1S'!$B47+(drdp!F47+drdp!O47)*'ASXY-TI1S'!$C47+(drdp!I47+drdp!R47)*'ASXY-TI1S'!$D47)</f>
        <v>1.2391606933256846E-3</v>
      </c>
      <c r="G47" s="20">
        <f>Model!$W$10*((drdp!D47+drdp!M47)*'ASXY-TI1S'!$B47+(drdp!G47+drdp!P47)*'ASXY-TI1S'!$C47+(drdp!J47+drdp!S47)*'ASXY-TI1S'!$D47)</f>
        <v>-2.0344154466907328E-4</v>
      </c>
      <c r="H47" s="18">
        <f>Model!$W$10*((drdp!B47)*'ASXY-TI1S'!$B47+(drdp!E47)*'ASXY-TI1S'!$C47+(drdp!H47)*'ASXY-TI1S'!$D47)</f>
        <v>4.8416933635733245E-4</v>
      </c>
      <c r="I47" s="18">
        <f>Model!$W$10*((drdp!C47)*'ASXY-TI1S'!$B47+(drdp!F47)*'ASXY-TI1S'!$C47+(drdp!I47)*'ASXY-TI1S'!$D47)</f>
        <v>6.1958034666284231E-4</v>
      </c>
      <c r="J47" s="18">
        <f>Model!$W$10*((drdp!D47)*'ASXY-TI1S'!$B47+(drdp!G47)*'ASXY-TI1S'!$C47+(drdp!J47)*'ASXY-TI1S'!$D47)</f>
        <v>-1.0172077233453664E-4</v>
      </c>
      <c r="K47" s="21">
        <f>SUM(E$3:E46)+H47</f>
        <v>1.5784943160816925E-3</v>
      </c>
      <c r="L47" s="21">
        <f>SUM(F$3:F46)+I47</f>
        <v>2.6066262559556273E-3</v>
      </c>
      <c r="M47" s="21">
        <f>SUM(G$3:G46)+J47</f>
        <v>-2.8137210484687879E-4</v>
      </c>
      <c r="N47" s="19">
        <f t="shared" si="1"/>
        <v>2.49164430590221E-6</v>
      </c>
      <c r="O47" s="19">
        <f t="shared" si="1"/>
        <v>6.7945004382372514E-6</v>
      </c>
      <c r="P47" s="19">
        <f t="shared" si="1"/>
        <v>7.9170261385962958E-8</v>
      </c>
      <c r="Q47" s="19">
        <f t="shared" si="2"/>
        <v>4.1145447291752605E-6</v>
      </c>
      <c r="R47" s="19">
        <f t="shared" si="3"/>
        <v>-4.4414426820474023E-7</v>
      </c>
      <c r="S47" s="19">
        <f t="shared" si="4"/>
        <v>-7.3343191618737384E-7</v>
      </c>
    </row>
    <row r="48" spans="1:19" x14ac:dyDescent="0.25">
      <c r="A48" s="26">
        <f>Wellpath!E48</f>
        <v>1350</v>
      </c>
      <c r="B48" s="22">
        <v>0</v>
      </c>
      <c r="C48" s="22">
        <f>SIN(Wellpath!$L48) * COS(Wellpath!$L48) / SQRT(2)</f>
        <v>0.1209223813239876</v>
      </c>
      <c r="D48" s="22">
        <f>(-TAN(Dip) * SIN(Wellpath!$L48) * COS(Wellpath!$L48) * SIN(Wellpath!$O48)) / SQRT(2)</f>
        <v>-0.3653231797612056</v>
      </c>
      <c r="E48" s="20">
        <f>Model!$W$10*((drdp!B48+drdp!K48)*'ASXY-TI1S'!$B48+(drdp!E48+drdp!N48)*'ASXY-TI1S'!$C48+(drdp!H48+drdp!Q48)*'ASXY-TI1S'!$D48)</f>
        <v>1.3814649051677923E-3</v>
      </c>
      <c r="F48" s="20">
        <f>Model!$W$10*((drdp!C48+drdp!L48)*'ASXY-TI1S'!$B48+(drdp!F48+drdp!O48)*'ASXY-TI1S'!$C48+(drdp!I48+drdp!R48)*'ASXY-TI1S'!$D48)</f>
        <v>1.479130191082273E-3</v>
      </c>
      <c r="G48" s="20">
        <f>Model!$W$10*((drdp!D48+drdp!M48)*'ASXY-TI1S'!$B48+(drdp!G48+drdp!P48)*'ASXY-TI1S'!$C48+(drdp!J48+drdp!S48)*'ASXY-TI1S'!$D48)</f>
        <v>-3.1496926734084143E-4</v>
      </c>
      <c r="H48" s="18">
        <f>Model!$W$10*((drdp!B48)*'ASXY-TI1S'!$B48+(drdp!E48)*'ASXY-TI1S'!$C48+(drdp!H48)*'ASXY-TI1S'!$D48)</f>
        <v>6.9073245258389614E-4</v>
      </c>
      <c r="I48" s="18">
        <f>Model!$W$10*((drdp!C48)*'ASXY-TI1S'!$B48+(drdp!F48)*'ASXY-TI1S'!$C48+(drdp!I48)*'ASXY-TI1S'!$D48)</f>
        <v>7.395650955411365E-4</v>
      </c>
      <c r="J48" s="18">
        <f>Model!$W$10*((drdp!D48)*'ASXY-TI1S'!$B48+(drdp!G48)*'ASXY-TI1S'!$C48+(drdp!J48)*'ASXY-TI1S'!$D48)</f>
        <v>-1.5748463367042071E-4</v>
      </c>
      <c r="K48" s="21">
        <f>SUM(E$3:E47)+H48</f>
        <v>2.7533961050229209E-3</v>
      </c>
      <c r="L48" s="21">
        <f>SUM(F$3:F47)+I48</f>
        <v>3.9657716981596064E-3</v>
      </c>
      <c r="M48" s="21">
        <f>SUM(G$3:G47)+J48</f>
        <v>-5.4057751085183608E-4</v>
      </c>
      <c r="N48" s="19">
        <f t="shared" si="1"/>
        <v>7.5811901111553913E-6</v>
      </c>
      <c r="O48" s="19">
        <f t="shared" si="1"/>
        <v>1.5727345161923728E-5</v>
      </c>
      <c r="P48" s="19">
        <f t="shared" si="1"/>
        <v>2.9222404523876696E-7</v>
      </c>
      <c r="Q48" s="19">
        <f t="shared" si="2"/>
        <v>1.0919340347122794E-5</v>
      </c>
      <c r="R48" s="19">
        <f t="shared" si="3"/>
        <v>-1.4884240128424311E-6</v>
      </c>
      <c r="S48" s="19">
        <f t="shared" si="4"/>
        <v>-2.1438069931977792E-6</v>
      </c>
    </row>
    <row r="49" spans="1:19" x14ac:dyDescent="0.25">
      <c r="A49" s="26">
        <f>Wellpath!E49</f>
        <v>1380</v>
      </c>
      <c r="B49" s="22">
        <v>0</v>
      </c>
      <c r="C49" s="22">
        <f>SIN(Wellpath!$L49) * COS(Wellpath!$L49) / SQRT(2)</f>
        <v>0.14380311923797537</v>
      </c>
      <c r="D49" s="22">
        <f>(-TAN(Dip) * SIN(Wellpath!$L49) * COS(Wellpath!$L49) * SIN(Wellpath!$O49)) / SQRT(2)</f>
        <v>-0.43444904247164012</v>
      </c>
      <c r="E49" s="20">
        <f>Model!$W$10*((drdp!B49+drdp!K49)*'ASXY-TI1S'!$B49+(drdp!E49+drdp!N49)*'ASXY-TI1S'!$C49+(drdp!H49+drdp!Q49)*'ASXY-TI1S'!$D49)</f>
        <v>1.8548231666210585E-3</v>
      </c>
      <c r="F49" s="20">
        <f>Model!$W$10*((drdp!C49+drdp!L49)*'ASXY-TI1S'!$B49+(drdp!F49+drdp!O49)*'ASXY-TI1S'!$C49+(drdp!I49+drdp!R49)*'ASXY-TI1S'!$D49)</f>
        <v>1.6873413420910972E-3</v>
      </c>
      <c r="G49" s="20">
        <f>Model!$W$10*((drdp!D49+drdp!M49)*'ASXY-TI1S'!$B49+(drdp!G49+drdp!P49)*'ASXY-TI1S'!$C49+(drdp!J49+drdp!S49)*'ASXY-TI1S'!$D49)</f>
        <v>-4.4847524498452972E-4</v>
      </c>
      <c r="H49" s="18">
        <f>Model!$W$10*((drdp!B49)*'ASXY-TI1S'!$B49+(drdp!E49)*'ASXY-TI1S'!$C49+(drdp!H49)*'ASXY-TI1S'!$D49)</f>
        <v>9.2741158331052927E-4</v>
      </c>
      <c r="I49" s="18">
        <f>Model!$W$10*((drdp!C49)*'ASXY-TI1S'!$B49+(drdp!F49)*'ASXY-TI1S'!$C49+(drdp!I49)*'ASXY-TI1S'!$D49)</f>
        <v>8.4367067104554859E-4</v>
      </c>
      <c r="J49" s="18">
        <f>Model!$W$10*((drdp!D49)*'ASXY-TI1S'!$B49+(drdp!G49)*'ASXY-TI1S'!$C49+(drdp!J49)*'ASXY-TI1S'!$D49)</f>
        <v>-2.2423762249226486E-4</v>
      </c>
      <c r="K49" s="21">
        <f>SUM(E$3:E48)+H49</f>
        <v>4.3715401409173465E-3</v>
      </c>
      <c r="L49" s="21">
        <f>SUM(F$3:F48)+I49</f>
        <v>5.5490074647462908E-3</v>
      </c>
      <c r="M49" s="21">
        <f>SUM(G$3:G48)+J49</f>
        <v>-9.2229976701452168E-4</v>
      </c>
      <c r="N49" s="19">
        <f t="shared" si="1"/>
        <v>1.9110363203651655E-5</v>
      </c>
      <c r="O49" s="19">
        <f t="shared" si="1"/>
        <v>3.079148384381006E-5</v>
      </c>
      <c r="P49" s="19">
        <f t="shared" si="1"/>
        <v>8.5063686023504099E-7</v>
      </c>
      <c r="Q49" s="19">
        <f t="shared" si="2"/>
        <v>2.4257708874388407E-5</v>
      </c>
      <c r="R49" s="19">
        <f t="shared" si="3"/>
        <v>-4.0318704534626983E-6</v>
      </c>
      <c r="S49" s="19">
        <f t="shared" si="4"/>
        <v>-5.1178482918973453E-6</v>
      </c>
    </row>
    <row r="50" spans="1:19" x14ac:dyDescent="0.25">
      <c r="A50" s="26">
        <f>Wellpath!E50</f>
        <v>1410</v>
      </c>
      <c r="B50" s="22">
        <v>0</v>
      </c>
      <c r="C50" s="22">
        <f>SIN(Wellpath!$L50) * COS(Wellpath!$L50) / SQRT(2)</f>
        <v>0.16598326281007469</v>
      </c>
      <c r="D50" s="22">
        <f>(-TAN(Dip) * SIN(Wellpath!$L50) * COS(Wellpath!$L50) * SIN(Wellpath!$O50)) / SQRT(2)</f>
        <v>-0.50145831311781774</v>
      </c>
      <c r="E50" s="20">
        <f>Model!$W$10*((drdp!B50+drdp!K50)*'ASXY-TI1S'!$B50+(drdp!E50+drdp!N50)*'ASXY-TI1S'!$C50+(drdp!H50+drdp!Q50)*'ASXY-TI1S'!$D50)</f>
        <v>2.3829543752600956E-3</v>
      </c>
      <c r="F50" s="20">
        <f>Model!$W$10*((drdp!C50+drdp!L50)*'ASXY-TI1S'!$B50+(drdp!F50+drdp!O50)*'ASXY-TI1S'!$C50+(drdp!I50+drdp!R50)*'ASXY-TI1S'!$D50)</f>
        <v>1.8625019987852914E-3</v>
      </c>
      <c r="G50" s="20">
        <f>Model!$W$10*((drdp!D50+drdp!M50)*'ASXY-TI1S'!$B50+(drdp!G50+drdp!P50)*'ASXY-TI1S'!$C50+(drdp!J50+drdp!S50)*'ASXY-TI1S'!$D50)</f>
        <v>-6.023247836524666E-4</v>
      </c>
      <c r="H50" s="18">
        <f>Model!$W$10*((drdp!B50)*'ASXY-TI1S'!$B50+(drdp!E50)*'ASXY-TI1S'!$C50+(drdp!H50)*'ASXY-TI1S'!$D50)</f>
        <v>1.1914771876300478E-3</v>
      </c>
      <c r="I50" s="18">
        <f>Model!$W$10*((drdp!C50)*'ASXY-TI1S'!$B50+(drdp!F50)*'ASXY-TI1S'!$C50+(drdp!I50)*'ASXY-TI1S'!$D50)</f>
        <v>9.3125099939264568E-4</v>
      </c>
      <c r="J50" s="18">
        <f>Model!$W$10*((drdp!D50)*'ASXY-TI1S'!$B50+(drdp!G50)*'ASXY-TI1S'!$C50+(drdp!J50)*'ASXY-TI1S'!$D50)</f>
        <v>-3.011623918262333E-4</v>
      </c>
      <c r="K50" s="21">
        <f>SUM(E$3:E49)+H50</f>
        <v>6.4904289118579228E-3</v>
      </c>
      <c r="L50" s="21">
        <f>SUM(F$3:F49)+I50</f>
        <v>7.323929135184485E-3</v>
      </c>
      <c r="M50" s="21">
        <f>SUM(G$3:G49)+J50</f>
        <v>-1.44769978133302E-3</v>
      </c>
      <c r="N50" s="19">
        <f t="shared" si="1"/>
        <v>4.2125667459881223E-5</v>
      </c>
      <c r="O50" s="19">
        <f t="shared" si="1"/>
        <v>5.363993797720416E-5</v>
      </c>
      <c r="P50" s="19">
        <f t="shared" si="1"/>
        <v>2.0958346568716738E-6</v>
      </c>
      <c r="Q50" s="19">
        <f t="shared" si="2"/>
        <v>4.7535441407399975E-5</v>
      </c>
      <c r="R50" s="19">
        <f t="shared" si="3"/>
        <v>-9.396192516454226E-6</v>
      </c>
      <c r="S50" s="19">
        <f t="shared" si="4"/>
        <v>-1.0602850607505113E-5</v>
      </c>
    </row>
    <row r="51" spans="1:19" x14ac:dyDescent="0.25">
      <c r="A51" s="26">
        <f>Wellpath!E51</f>
        <v>1440</v>
      </c>
      <c r="B51" s="22">
        <v>0</v>
      </c>
      <c r="C51" s="22">
        <f>SIN(Wellpath!$L51) * COS(Wellpath!$L51) / SQRT(2)</f>
        <v>0.18735475261034254</v>
      </c>
      <c r="D51" s="22">
        <f>(-TAN(Dip) * SIN(Wellpath!$L51) * COS(Wellpath!$L51) * SIN(Wellpath!$O51)) / SQRT(2)</f>
        <v>-0.56602452926889879</v>
      </c>
      <c r="E51" s="20">
        <f>Model!$W$10*((drdp!B51+drdp!K51)*'ASXY-TI1S'!$B51+(drdp!E51+drdp!N51)*'ASXY-TI1S'!$C51+(drdp!H51+drdp!Q51)*'ASXY-TI1S'!$D51)</f>
        <v>2.95970785397973E-3</v>
      </c>
      <c r="F51" s="20">
        <f>Model!$W$10*((drdp!C51+drdp!L51)*'ASXY-TI1S'!$B51+(drdp!F51+drdp!O51)*'ASXY-TI1S'!$C51+(drdp!I51+drdp!R51)*'ASXY-TI1S'!$D51)</f>
        <v>2.0036998652691166E-3</v>
      </c>
      <c r="G51" s="20">
        <f>Model!$W$10*((drdp!D51+drdp!M51)*'ASXY-TI1S'!$B51+(drdp!G51+drdp!P51)*'ASXY-TI1S'!$C51+(drdp!J51+drdp!S51)*'ASXY-TI1S'!$D51)</f>
        <v>-7.7462952913894261E-4</v>
      </c>
      <c r="H51" s="18">
        <f>Model!$W$10*((drdp!B51)*'ASXY-TI1S'!$B51+(drdp!E51)*'ASXY-TI1S'!$C51+(drdp!H51)*'ASXY-TI1S'!$D51)</f>
        <v>1.479853926989865E-3</v>
      </c>
      <c r="I51" s="18">
        <f>Model!$W$10*((drdp!C51)*'ASXY-TI1S'!$B51+(drdp!F51)*'ASXY-TI1S'!$C51+(drdp!I51)*'ASXY-TI1S'!$D51)</f>
        <v>1.0018499326345583E-3</v>
      </c>
      <c r="J51" s="18">
        <f>Model!$W$10*((drdp!D51)*'ASXY-TI1S'!$B51+(drdp!G51)*'ASXY-TI1S'!$C51+(drdp!J51)*'ASXY-TI1S'!$D51)</f>
        <v>-3.873147645694713E-4</v>
      </c>
      <c r="K51" s="21">
        <f>SUM(E$3:E50)+H51</f>
        <v>9.1617600264778352E-3</v>
      </c>
      <c r="L51" s="21">
        <f>SUM(F$3:F50)+I51</f>
        <v>9.2570300672116905E-3</v>
      </c>
      <c r="M51" s="21">
        <f>SUM(G$3:G50)+J51</f>
        <v>-2.1361769377287246E-3</v>
      </c>
      <c r="N51" s="19">
        <f t="shared" si="1"/>
        <v>8.3937846782767149E-5</v>
      </c>
      <c r="O51" s="19">
        <f t="shared" si="1"/>
        <v>8.5692605665261276E-5</v>
      </c>
      <c r="P51" s="19">
        <f t="shared" si="1"/>
        <v>4.5632519092840711E-6</v>
      </c>
      <c r="Q51" s="19">
        <f t="shared" si="2"/>
        <v>8.481068803368349E-5</v>
      </c>
      <c r="R51" s="19">
        <f t="shared" si="3"/>
        <v>-1.9571140477566861E-5</v>
      </c>
      <c r="S51" s="19">
        <f t="shared" si="4"/>
        <v>-1.9774654141438998E-5</v>
      </c>
    </row>
    <row r="52" spans="1:19" x14ac:dyDescent="0.25">
      <c r="A52" s="26">
        <f>Wellpath!E52</f>
        <v>1470</v>
      </c>
      <c r="B52" s="22">
        <v>0</v>
      </c>
      <c r="C52" s="22">
        <f>SIN(Wellpath!$L52) * COS(Wellpath!$L52) / SQRT(2)</f>
        <v>0.20781346888872668</v>
      </c>
      <c r="D52" s="22">
        <f>(-TAN(Dip) * SIN(Wellpath!$L52) * COS(Wellpath!$L52) * SIN(Wellpath!$O52)) / SQRT(2)</f>
        <v>-0.62783313080996839</v>
      </c>
      <c r="E52" s="20">
        <f>Model!$W$10*((drdp!B52+drdp!K52)*'ASXY-TI1S'!$B52+(drdp!E52+drdp!N52)*'ASXY-TI1S'!$C52+(drdp!H52+drdp!Q52)*'ASXY-TI1S'!$D52)</f>
        <v>3.5783091624072907E-3</v>
      </c>
      <c r="F52" s="20">
        <f>Model!$W$10*((drdp!C52+drdp!L52)*'ASXY-TI1S'!$B52+(drdp!F52+drdp!O52)*'ASXY-TI1S'!$C52+(drdp!I52+drdp!R52)*'ASXY-TI1S'!$D52)</f>
        <v>2.1104112659908799E-3</v>
      </c>
      <c r="G52" s="20">
        <f>Model!$W$10*((drdp!D52+drdp!M52)*'ASXY-TI1S'!$B52+(drdp!G52+drdp!P52)*'ASXY-TI1S'!$C52+(drdp!J52+drdp!S52)*'ASXY-TI1S'!$D52)</f>
        <v>-9.6326840319938933E-4</v>
      </c>
      <c r="H52" s="18">
        <f>Model!$W$10*((drdp!B52)*'ASXY-TI1S'!$B52+(drdp!E52)*'ASXY-TI1S'!$C52+(drdp!H52)*'ASXY-TI1S'!$D52)</f>
        <v>1.7891545812036454E-3</v>
      </c>
      <c r="I52" s="18">
        <f>Model!$W$10*((drdp!C52)*'ASXY-TI1S'!$B52+(drdp!F52)*'ASXY-TI1S'!$C52+(drdp!I52)*'ASXY-TI1S'!$D52)</f>
        <v>1.05520563299544E-3</v>
      </c>
      <c r="J52" s="18">
        <f>Model!$W$10*((drdp!D52)*'ASXY-TI1S'!$B52+(drdp!G52)*'ASXY-TI1S'!$C52+(drdp!J52)*'ASXY-TI1S'!$D52)</f>
        <v>-4.8163420159969466E-4</v>
      </c>
      <c r="K52" s="21">
        <f>SUM(E$3:E51)+H52</f>
        <v>1.2430768534671345E-2</v>
      </c>
      <c r="L52" s="21">
        <f>SUM(F$3:F51)+I52</f>
        <v>1.1314085632841687E-2</v>
      </c>
      <c r="M52" s="21">
        <f>SUM(G$3:G51)+J52</f>
        <v>-3.0051259038978905E-3</v>
      </c>
      <c r="N52" s="19">
        <f t="shared" si="1"/>
        <v>1.5452400636257519E-4</v>
      </c>
      <c r="O52" s="19">
        <f t="shared" si="1"/>
        <v>1.2800853370727468E-4</v>
      </c>
      <c r="P52" s="19">
        <f t="shared" si="1"/>
        <v>9.0307816982781134E-6</v>
      </c>
      <c r="Q52" s="19">
        <f t="shared" si="2"/>
        <v>1.4064277968330559E-4</v>
      </c>
      <c r="R52" s="19">
        <f t="shared" si="3"/>
        <v>-3.7356024528899683E-5</v>
      </c>
      <c r="S52" s="19">
        <f t="shared" si="4"/>
        <v>-3.4000251814171511E-5</v>
      </c>
    </row>
    <row r="53" spans="1:19" x14ac:dyDescent="0.25">
      <c r="A53" s="26">
        <f>Wellpath!E53</f>
        <v>1500</v>
      </c>
      <c r="B53" s="22">
        <v>0</v>
      </c>
      <c r="C53" s="22">
        <f>SIN(Wellpath!$L53) * COS(Wellpath!$L53) / SQRT(2)</f>
        <v>0.22725973883602182</v>
      </c>
      <c r="D53" s="22">
        <f>(-TAN(Dip) * SIN(Wellpath!$L53) * COS(Wellpath!$L53) * SIN(Wellpath!$O53)) / SQRT(2)</f>
        <v>-0.68658299244729748</v>
      </c>
      <c r="E53" s="20">
        <f>Model!$W$10*((drdp!B53+drdp!K53)*'ASXY-TI1S'!$B53+(drdp!E53+drdp!N53)*'ASXY-TI1S'!$C53+(drdp!H53+drdp!Q53)*'ASXY-TI1S'!$D53)</f>
        <v>4.2314348739341603E-3</v>
      </c>
      <c r="F53" s="20">
        <f>Model!$W$10*((drdp!C53+drdp!L53)*'ASXY-TI1S'!$B53+(drdp!F53+drdp!O53)*'ASXY-TI1S'!$C53+(drdp!I53+drdp!R53)*'ASXY-TI1S'!$D53)</f>
        <v>2.1825056364867283E-3</v>
      </c>
      <c r="G53" s="20">
        <f>Model!$W$10*((drdp!D53+drdp!M53)*'ASXY-TI1S'!$B53+(drdp!G53+drdp!P53)*'ASXY-TI1S'!$C53+(drdp!J53+drdp!S53)*'ASXY-TI1S'!$D53)</f>
        <v>-1.1659111267327534E-3</v>
      </c>
      <c r="H53" s="18">
        <f>Model!$W$10*((drdp!B53)*'ASXY-TI1S'!$B53+(drdp!E53)*'ASXY-TI1S'!$C53+(drdp!H53)*'ASXY-TI1S'!$D53)</f>
        <v>2.1157174369670802E-3</v>
      </c>
      <c r="I53" s="18">
        <f>Model!$W$10*((drdp!C53)*'ASXY-TI1S'!$B53+(drdp!F53)*'ASXY-TI1S'!$C53+(drdp!I53)*'ASXY-TI1S'!$D53)</f>
        <v>1.0912528182433641E-3</v>
      </c>
      <c r="J53" s="18">
        <f>Model!$W$10*((drdp!D53)*'ASXY-TI1S'!$B53+(drdp!G53)*'ASXY-TI1S'!$C53+(drdp!J53)*'ASXY-TI1S'!$D53)</f>
        <v>-5.8295556336637668E-4</v>
      </c>
      <c r="K53" s="21">
        <f>SUM(E$3:E52)+H53</f>
        <v>1.6335640552842069E-2</v>
      </c>
      <c r="L53" s="21">
        <f>SUM(F$3:F52)+I53</f>
        <v>1.3460544084080492E-2</v>
      </c>
      <c r="M53" s="21">
        <f>SUM(G$3:G52)+J53</f>
        <v>-4.0697156688639623E-3</v>
      </c>
      <c r="N53" s="19">
        <f t="shared" si="1"/>
        <v>2.6685315227165834E-4</v>
      </c>
      <c r="O53" s="19">
        <f t="shared" si="1"/>
        <v>1.8118624703947434E-4</v>
      </c>
      <c r="P53" s="19">
        <f t="shared" si="1"/>
        <v>1.6562585625396848E-5</v>
      </c>
      <c r="Q53" s="19">
        <f t="shared" si="2"/>
        <v>2.1988660980322371E-4</v>
      </c>
      <c r="R53" s="19">
        <f t="shared" si="3"/>
        <v>-6.6481412318830923E-5</v>
      </c>
      <c r="S53" s="19">
        <f t="shared" si="4"/>
        <v>-5.478058717041649E-5</v>
      </c>
    </row>
    <row r="54" spans="1:19" x14ac:dyDescent="0.25">
      <c r="A54" s="26">
        <f>Wellpath!E54</f>
        <v>1530</v>
      </c>
      <c r="B54" s="22">
        <v>0</v>
      </c>
      <c r="C54" s="22">
        <f>SIN(Wellpath!$L54) * COS(Wellpath!$L54) / SQRT(2)</f>
        <v>0.24559882217977691</v>
      </c>
      <c r="D54" s="22">
        <f>(-TAN(Dip) * SIN(Wellpath!$L54) * COS(Wellpath!$L54) * SIN(Wellpath!$O54)) / SQRT(2)</f>
        <v>-0.74198789076050453</v>
      </c>
      <c r="E54" s="20">
        <f>Model!$W$10*((drdp!B54+drdp!K54)*'ASXY-TI1S'!$B54+(drdp!E54+drdp!N54)*'ASXY-TI1S'!$C54+(drdp!H54+drdp!Q54)*'ASXY-TI1S'!$D54)</f>
        <v>4.9112934778067757E-3</v>
      </c>
      <c r="F54" s="20">
        <f>Model!$W$10*((drdp!C54+drdp!L54)*'ASXY-TI1S'!$B54+(drdp!F54+drdp!O54)*'ASXY-TI1S'!$C54+(drdp!I54+drdp!R54)*'ASXY-TI1S'!$D54)</f>
        <v>2.220245688512772E-3</v>
      </c>
      <c r="G54" s="20">
        <f>Model!$W$10*((drdp!D54+drdp!M54)*'ASXY-TI1S'!$B54+(drdp!G54+drdp!P54)*'ASXY-TI1S'!$C54+(drdp!J54+drdp!S54)*'ASXY-TI1S'!$D54)</f>
        <v>-1.3800440718558984E-3</v>
      </c>
      <c r="H54" s="18">
        <f>Model!$W$10*((drdp!B54)*'ASXY-TI1S'!$B54+(drdp!E54)*'ASXY-TI1S'!$C54+(drdp!H54)*'ASXY-TI1S'!$D54)</f>
        <v>2.4556467389033878E-3</v>
      </c>
      <c r="I54" s="18">
        <f>Model!$W$10*((drdp!C54)*'ASXY-TI1S'!$B54+(drdp!F54)*'ASXY-TI1S'!$C54+(drdp!I54)*'ASXY-TI1S'!$D54)</f>
        <v>1.110122844256386E-3</v>
      </c>
      <c r="J54" s="18">
        <f>Model!$W$10*((drdp!D54)*'ASXY-TI1S'!$B54+(drdp!G54)*'ASXY-TI1S'!$C54+(drdp!J54)*'ASXY-TI1S'!$D54)</f>
        <v>-6.9002203592794919E-4</v>
      </c>
      <c r="K54" s="21">
        <f>SUM(E$3:E53)+H54</f>
        <v>2.0907004728712542E-2</v>
      </c>
      <c r="L54" s="21">
        <f>SUM(F$3:F53)+I54</f>
        <v>1.5661919746580242E-2</v>
      </c>
      <c r="M54" s="21">
        <f>SUM(G$3:G53)+J54</f>
        <v>-5.342693268158288E-3</v>
      </c>
      <c r="N54" s="19">
        <f t="shared" si="1"/>
        <v>4.3710284672640858E-4</v>
      </c>
      <c r="O54" s="19">
        <f t="shared" si="1"/>
        <v>2.4529573014832009E-4</v>
      </c>
      <c r="P54" s="19">
        <f t="shared" si="1"/>
        <v>2.8544371357623888E-5</v>
      </c>
      <c r="Q54" s="19">
        <f t="shared" si="2"/>
        <v>3.2744383020246945E-4</v>
      </c>
      <c r="R54" s="19">
        <f t="shared" si="3"/>
        <v>-1.1169971342144599E-4</v>
      </c>
      <c r="S54" s="19">
        <f t="shared" si="4"/>
        <v>-8.3676833196489616E-5</v>
      </c>
    </row>
    <row r="55" spans="1:19" x14ac:dyDescent="0.25">
      <c r="A55" s="26">
        <f>Wellpath!E55</f>
        <v>1560</v>
      </c>
      <c r="B55" s="22">
        <v>0</v>
      </c>
      <c r="C55" s="22">
        <f>SIN(Wellpath!$L55) * COS(Wellpath!$L55) / SQRT(2)</f>
        <v>0.26274137274937942</v>
      </c>
      <c r="D55" s="22">
        <f>(-TAN(Dip) * SIN(Wellpath!$L55) * COS(Wellpath!$L55) * SIN(Wellpath!$O55)) / SQRT(2)</f>
        <v>-0.79377789865428827</v>
      </c>
      <c r="E55" s="20">
        <f>Model!$W$10*((drdp!B55+drdp!K55)*'ASXY-TI1S'!$B55+(drdp!E55+drdp!N55)*'ASXY-TI1S'!$C55+(drdp!H55+drdp!Q55)*'ASXY-TI1S'!$D55)</f>
        <v>5.6097115190865193E-3</v>
      </c>
      <c r="F55" s="20">
        <f>Model!$W$10*((drdp!C55+drdp!L55)*'ASXY-TI1S'!$B55+(drdp!F55+drdp!O55)*'ASXY-TI1S'!$C55+(drdp!I55+drdp!R55)*'ASXY-TI1S'!$D55)</f>
        <v>2.224283249297966E-3</v>
      </c>
      <c r="G55" s="20">
        <f>Model!$W$10*((drdp!D55+drdp!M55)*'ASXY-TI1S'!$B55+(drdp!G55+drdp!P55)*'ASXY-TI1S'!$C55+(drdp!J55+drdp!S55)*'ASXY-TI1S'!$D55)</f>
        <v>-1.6029981592381518E-3</v>
      </c>
      <c r="H55" s="18">
        <f>Model!$W$10*((drdp!B55)*'ASXY-TI1S'!$B55+(drdp!E55)*'ASXY-TI1S'!$C55+(drdp!H55)*'ASXY-TI1S'!$D55)</f>
        <v>2.8048557595432596E-3</v>
      </c>
      <c r="I55" s="18">
        <f>Model!$W$10*((drdp!C55)*'ASXY-TI1S'!$B55+(drdp!F55)*'ASXY-TI1S'!$C55+(drdp!I55)*'ASXY-TI1S'!$D55)</f>
        <v>1.112141624648983E-3</v>
      </c>
      <c r="J55" s="18">
        <f>Model!$W$10*((drdp!D55)*'ASXY-TI1S'!$B55+(drdp!G55)*'ASXY-TI1S'!$C55+(drdp!J55)*'ASXY-TI1S'!$D55)</f>
        <v>-8.0149907961907588E-4</v>
      </c>
      <c r="K55" s="21">
        <f>SUM(E$3:E54)+H55</f>
        <v>2.616750722715919E-2</v>
      </c>
      <c r="L55" s="21">
        <f>SUM(F$3:F54)+I55</f>
        <v>1.7884184215485613E-2</v>
      </c>
      <c r="M55" s="21">
        <f>SUM(G$3:G54)+J55</f>
        <v>-6.8342143837053131E-3</v>
      </c>
      <c r="N55" s="19">
        <f t="shared" si="1"/>
        <v>6.8473843448342846E-4</v>
      </c>
      <c r="O55" s="19">
        <f t="shared" si="1"/>
        <v>3.1984404505342476E-4</v>
      </c>
      <c r="P55" s="19">
        <f t="shared" si="1"/>
        <v>4.6706486242444593E-5</v>
      </c>
      <c r="Q55" s="19">
        <f t="shared" si="2"/>
        <v>4.679845197105661E-4</v>
      </c>
      <c r="R55" s="19">
        <f t="shared" si="3"/>
        <v>-1.7883435427756407E-4</v>
      </c>
      <c r="S55" s="19">
        <f t="shared" si="4"/>
        <v>-1.2222434900630729E-4</v>
      </c>
    </row>
    <row r="56" spans="1:19" x14ac:dyDescent="0.25">
      <c r="A56" s="26">
        <f>Wellpath!E56</f>
        <v>1590</v>
      </c>
      <c r="B56" s="22">
        <v>0</v>
      </c>
      <c r="C56" s="22">
        <f>SIN(Wellpath!$L56) * COS(Wellpath!$L56) / SQRT(2)</f>
        <v>0.27860387376161738</v>
      </c>
      <c r="D56" s="22">
        <f>(-TAN(Dip) * SIN(Wellpath!$L56) * COS(Wellpath!$L56) * SIN(Wellpath!$O56)) / SQRT(2)</f>
        <v>-0.84170070041610368</v>
      </c>
      <c r="E56" s="20">
        <f>Model!$W$10*((drdp!B56+drdp!K56)*'ASXY-TI1S'!$B56+(drdp!E56+drdp!N56)*'ASXY-TI1S'!$C56+(drdp!H56+drdp!Q56)*'ASXY-TI1S'!$D56)</f>
        <v>6.3182240317674176E-3</v>
      </c>
      <c r="F56" s="20">
        <f>Model!$W$10*((drdp!C56+drdp!L56)*'ASXY-TI1S'!$B56+(drdp!F56+drdp!O56)*'ASXY-TI1S'!$C56+(drdp!I56+drdp!R56)*'ASXY-TI1S'!$D56)</f>
        <v>2.1956508220661876E-3</v>
      </c>
      <c r="G56" s="20">
        <f>Model!$W$10*((drdp!D56+drdp!M56)*'ASXY-TI1S'!$B56+(drdp!G56+drdp!P56)*'ASXY-TI1S'!$C56+(drdp!J56+drdp!S56)*'ASXY-TI1S'!$D56)</f>
        <v>-1.8319784946113935E-3</v>
      </c>
      <c r="H56" s="18">
        <f>Model!$W$10*((drdp!B56)*'ASXY-TI1S'!$B56+(drdp!E56)*'ASXY-TI1S'!$C56+(drdp!H56)*'ASXY-TI1S'!$D56)</f>
        <v>3.1591120158837088E-3</v>
      </c>
      <c r="I56" s="18">
        <f>Model!$W$10*((drdp!C56)*'ASXY-TI1S'!$B56+(drdp!F56)*'ASXY-TI1S'!$C56+(drdp!I56)*'ASXY-TI1S'!$D56)</f>
        <v>1.0978254110330938E-3</v>
      </c>
      <c r="J56" s="18">
        <f>Model!$W$10*((drdp!D56)*'ASXY-TI1S'!$B56+(drdp!G56)*'ASXY-TI1S'!$C56+(drdp!J56)*'ASXY-TI1S'!$D56)</f>
        <v>-9.1598924730569673E-4</v>
      </c>
      <c r="K56" s="21">
        <f>SUM(E$3:E55)+H56</f>
        <v>3.213147500258616E-2</v>
      </c>
      <c r="L56" s="21">
        <f>SUM(F$3:F55)+I56</f>
        <v>2.0094151251167688E-2</v>
      </c>
      <c r="M56" s="21">
        <f>SUM(G$3:G55)+J56</f>
        <v>-8.5517027106300856E-3</v>
      </c>
      <c r="N56" s="19">
        <f t="shared" si="1"/>
        <v>1.0324316858418192E-3</v>
      </c>
      <c r="O56" s="19">
        <f t="shared" si="1"/>
        <v>4.03774914504804E-4</v>
      </c>
      <c r="P56" s="19">
        <f t="shared" si="1"/>
        <v>7.3131619250997948E-5</v>
      </c>
      <c r="Q56" s="19">
        <f t="shared" si="2"/>
        <v>6.4565471862507997E-4</v>
      </c>
      <c r="R56" s="19">
        <f t="shared" si="3"/>
        <v>-2.7477882187615892E-4</v>
      </c>
      <c r="S56" s="19">
        <f t="shared" si="4"/>
        <v>-1.7183920772242164E-4</v>
      </c>
    </row>
    <row r="57" spans="1:19" x14ac:dyDescent="0.25">
      <c r="A57" s="26">
        <f>Wellpath!E57</f>
        <v>1620</v>
      </c>
      <c r="B57" s="22">
        <v>0</v>
      </c>
      <c r="C57" s="22">
        <f>SIN(Wellpath!$L57) * COS(Wellpath!$L57) / SQRT(2)</f>
        <v>0.2931090447060522</v>
      </c>
      <c r="D57" s="22">
        <f>(-TAN(Dip) * SIN(Wellpath!$L57) * COS(Wellpath!$L57) * SIN(Wellpath!$O57)) / SQRT(2)</f>
        <v>-0.88552282097295054</v>
      </c>
      <c r="E57" s="20">
        <f>Model!$W$10*((drdp!B57+drdp!K57)*'ASXY-TI1S'!$B57+(drdp!E57+drdp!N57)*'ASXY-TI1S'!$C57+(drdp!H57+drdp!Q57)*'ASXY-TI1S'!$D57)</f>
        <v>7.028168273171642E-3</v>
      </c>
      <c r="F57" s="20">
        <f>Model!$W$10*((drdp!C57+drdp!L57)*'ASXY-TI1S'!$B57+(drdp!F57+drdp!O57)*'ASXY-TI1S'!$C57+(drdp!I57+drdp!R57)*'ASXY-TI1S'!$D57)</f>
        <v>2.1357489618735307E-3</v>
      </c>
      <c r="G57" s="20">
        <f>Model!$W$10*((drdp!D57+drdp!M57)*'ASXY-TI1S'!$B57+(drdp!G57+drdp!P57)*'ASXY-TI1S'!$C57+(drdp!J57+drdp!S57)*'ASXY-TI1S'!$D57)</f>
        <v>-2.0640954192724481E-3</v>
      </c>
      <c r="H57" s="18">
        <f>Model!$W$10*((drdp!B57)*'ASXY-TI1S'!$B57+(drdp!E57)*'ASXY-TI1S'!$C57+(drdp!H57)*'ASXY-TI1S'!$D57)</f>
        <v>3.514084136585821E-3</v>
      </c>
      <c r="I57" s="18">
        <f>Model!$W$10*((drdp!C57)*'ASXY-TI1S'!$B57+(drdp!F57)*'ASXY-TI1S'!$C57+(drdp!I57)*'ASXY-TI1S'!$D57)</f>
        <v>1.0678744809367654E-3</v>
      </c>
      <c r="J57" s="18">
        <f>Model!$W$10*((drdp!D57)*'ASXY-TI1S'!$B57+(drdp!G57)*'ASXY-TI1S'!$C57+(drdp!J57)*'ASXY-TI1S'!$D57)</f>
        <v>-1.032047709636224E-3</v>
      </c>
      <c r="K57" s="21">
        <f>SUM(E$3:E56)+H57</f>
        <v>3.8804671155055689E-2</v>
      </c>
      <c r="L57" s="21">
        <f>SUM(F$3:F56)+I57</f>
        <v>2.2259851143137548E-2</v>
      </c>
      <c r="M57" s="21">
        <f>SUM(G$3:G56)+J57</f>
        <v>-1.0499739667572007E-2</v>
      </c>
      <c r="N57" s="19">
        <f t="shared" si="1"/>
        <v>1.5058025034520111E-3</v>
      </c>
      <c r="O57" s="19">
        <f t="shared" si="1"/>
        <v>4.9550097291464203E-4</v>
      </c>
      <c r="P57" s="19">
        <f t="shared" si="1"/>
        <v>1.1024453308678513E-4</v>
      </c>
      <c r="Q57" s="19">
        <f t="shared" si="2"/>
        <v>8.6378620356994298E-4</v>
      </c>
      <c r="R57" s="19">
        <f t="shared" si="3"/>
        <v>-4.0743894501382548E-4</v>
      </c>
      <c r="S57" s="19">
        <f t="shared" si="4"/>
        <v>-2.3372264204184941E-4</v>
      </c>
    </row>
    <row r="58" spans="1:19" x14ac:dyDescent="0.25">
      <c r="A58" s="26">
        <f>Wellpath!E58</f>
        <v>1650</v>
      </c>
      <c r="B58" s="22">
        <v>0</v>
      </c>
      <c r="C58" s="22">
        <f>SIN(Wellpath!$L58) * COS(Wellpath!$L58) / SQRT(2)</f>
        <v>0.30618621784789724</v>
      </c>
      <c r="D58" s="22">
        <f>(-TAN(Dip) * SIN(Wellpath!$L58) * COS(Wellpath!$L58) * SIN(Wellpath!$O58)) / SQRT(2)</f>
        <v>-0.92503076335845968</v>
      </c>
      <c r="E58" s="20">
        <f>Model!$W$10*((drdp!B58+drdp!K58)*'ASXY-TI1S'!$B58+(drdp!E58+drdp!N58)*'ASXY-TI1S'!$C58+(drdp!H58+drdp!Q58)*'ASXY-TI1S'!$D58)</f>
        <v>7.7307797314424423E-3</v>
      </c>
      <c r="F58" s="20">
        <f>Model!$W$10*((drdp!C58+drdp!L58)*'ASXY-TI1S'!$B58+(drdp!F58+drdp!O58)*'ASXY-TI1S'!$C58+(drdp!I58+drdp!R58)*'ASXY-TI1S'!$D58)</f>
        <v>2.0463296066720411E-3</v>
      </c>
      <c r="G58" s="20">
        <f>Model!$W$10*((drdp!D58+drdp!M58)*'ASXY-TI1S'!$B58+(drdp!G58+drdp!P58)*'ASXY-TI1S'!$C58+(drdp!J58+drdp!S58)*'ASXY-TI1S'!$D58)</f>
        <v>-2.2963966338592295E-3</v>
      </c>
      <c r="H58" s="18">
        <f>Model!$W$10*((drdp!B58)*'ASXY-TI1S'!$B58+(drdp!E58)*'ASXY-TI1S'!$C58+(drdp!H58)*'ASXY-TI1S'!$D58)</f>
        <v>3.8653898657212212E-3</v>
      </c>
      <c r="I58" s="18">
        <f>Model!$W$10*((drdp!C58)*'ASXY-TI1S'!$B58+(drdp!F58)*'ASXY-TI1S'!$C58+(drdp!I58)*'ASXY-TI1S'!$D58)</f>
        <v>1.0231648033360206E-3</v>
      </c>
      <c r="J58" s="18">
        <f>Model!$W$10*((drdp!D58)*'ASXY-TI1S'!$B58+(drdp!G58)*'ASXY-TI1S'!$C58+(drdp!J58)*'ASXY-TI1S'!$D58)</f>
        <v>-1.1481983169296147E-3</v>
      </c>
      <c r="K58" s="21">
        <f>SUM(E$3:E57)+H58</f>
        <v>4.618414515736273E-2</v>
      </c>
      <c r="L58" s="21">
        <f>SUM(F$3:F57)+I58</f>
        <v>2.4350890427410333E-2</v>
      </c>
      <c r="M58" s="21">
        <f>SUM(G$3:G57)+J58</f>
        <v>-1.2679985694137846E-2</v>
      </c>
      <c r="N58" s="19">
        <f t="shared" si="1"/>
        <v>2.1329752639163511E-3</v>
      </c>
      <c r="O58" s="19">
        <f t="shared" si="1"/>
        <v>5.9296586460774422E-4</v>
      </c>
      <c r="P58" s="19">
        <f t="shared" si="1"/>
        <v>1.6078203720354043E-4</v>
      </c>
      <c r="Q58" s="19">
        <f t="shared" si="2"/>
        <v>1.1246250582105533E-3</v>
      </c>
      <c r="R58" s="19">
        <f t="shared" si="3"/>
        <v>-5.8561429989134508E-4</v>
      </c>
      <c r="S58" s="19">
        <f t="shared" si="4"/>
        <v>-3.0876894225908121E-4</v>
      </c>
    </row>
    <row r="59" spans="1:19" x14ac:dyDescent="0.25">
      <c r="A59" s="26">
        <f>Wellpath!E59</f>
        <v>1680</v>
      </c>
      <c r="B59" s="22">
        <v>0</v>
      </c>
      <c r="C59" s="22">
        <f>SIN(Wellpath!$L59) * COS(Wellpath!$L59) / SQRT(2)</f>
        <v>0.3177716825141183</v>
      </c>
      <c r="D59" s="22">
        <f>(-TAN(Dip) * SIN(Wellpath!$L59) * COS(Wellpath!$L59) * SIN(Wellpath!$O59)) / SQRT(2)</f>
        <v>-0.96003204884865345</v>
      </c>
      <c r="E59" s="20">
        <f>Model!$W$10*((drdp!B59+drdp!K59)*'ASXY-TI1S'!$B59+(drdp!E59+drdp!N59)*'ASXY-TI1S'!$C59+(drdp!H59+drdp!Q59)*'ASXY-TI1S'!$D59)</f>
        <v>8.4172893529202136E-3</v>
      </c>
      <c r="F59" s="20">
        <f>Model!$W$10*((drdp!C59+drdp!L59)*'ASXY-TI1S'!$B59+(drdp!F59+drdp!O59)*'ASXY-TI1S'!$C59+(drdp!I59+drdp!R59)*'ASXY-TI1S'!$D59)</f>
        <v>1.9294755478415576E-3</v>
      </c>
      <c r="G59" s="20">
        <f>Model!$W$10*((drdp!D59+drdp!M59)*'ASXY-TI1S'!$B59+(drdp!G59+drdp!P59)*'ASXY-TI1S'!$C59+(drdp!J59+drdp!S59)*'ASXY-TI1S'!$D59)</f>
        <v>-2.5259000428804377E-3</v>
      </c>
      <c r="H59" s="18">
        <f>Model!$W$10*((drdp!B59)*'ASXY-TI1S'!$B59+(drdp!E59)*'ASXY-TI1S'!$C59+(drdp!H59)*'ASXY-TI1S'!$D59)</f>
        <v>4.2086446764601068E-3</v>
      </c>
      <c r="I59" s="18">
        <f>Model!$W$10*((drdp!C59)*'ASXY-TI1S'!$B59+(drdp!F59)*'ASXY-TI1S'!$C59+(drdp!I59)*'ASXY-TI1S'!$D59)</f>
        <v>9.6473777392077882E-4</v>
      </c>
      <c r="J59" s="18">
        <f>Model!$W$10*((drdp!D59)*'ASXY-TI1S'!$B59+(drdp!G59)*'ASXY-TI1S'!$C59+(drdp!J59)*'ASXY-TI1S'!$D59)</f>
        <v>-1.2629500214402188E-3</v>
      </c>
      <c r="K59" s="21">
        <f>SUM(E$3:E58)+H59</f>
        <v>5.4258179699544058E-2</v>
      </c>
      <c r="L59" s="21">
        <f>SUM(F$3:F58)+I59</f>
        <v>2.6338793004667134E-2</v>
      </c>
      <c r="M59" s="21">
        <f>SUM(G$3:G58)+J59</f>
        <v>-1.509113403250768E-2</v>
      </c>
      <c r="N59" s="19">
        <f t="shared" si="1"/>
        <v>2.9439500643080149E-3</v>
      </c>
      <c r="O59" s="19">
        <f t="shared" si="1"/>
        <v>6.9373201694270231E-4</v>
      </c>
      <c r="P59" s="19">
        <f t="shared" si="1"/>
        <v>2.277423263871115E-4</v>
      </c>
      <c r="Q59" s="19">
        <f t="shared" si="2"/>
        <v>1.4290949639163234E-3</v>
      </c>
      <c r="R59" s="19">
        <f t="shared" si="3"/>
        <v>-8.1881746220570666E-4</v>
      </c>
      <c r="S59" s="19">
        <f t="shared" si="4"/>
        <v>-3.9748225548790741E-4</v>
      </c>
    </row>
    <row r="60" spans="1:19" x14ac:dyDescent="0.25">
      <c r="A60" s="26">
        <f>Wellpath!E60</f>
        <v>1710</v>
      </c>
      <c r="B60" s="22">
        <v>0</v>
      </c>
      <c r="C60" s="22">
        <f>SIN(Wellpath!$L60) * COS(Wellpath!$L60) / SQRT(2)</f>
        <v>0.32780899548542852</v>
      </c>
      <c r="D60" s="22">
        <f>(-TAN(Dip) * SIN(Wellpath!$L60) * COS(Wellpath!$L60) * SIN(Wellpath!$O60)) / SQRT(2)</f>
        <v>-0.99035615469894112</v>
      </c>
      <c r="E60" s="20">
        <f>Model!$W$10*((drdp!B60+drdp!K60)*'ASXY-TI1S'!$B60+(drdp!E60+drdp!N60)*'ASXY-TI1S'!$C60+(drdp!H60+drdp!Q60)*'ASXY-TI1S'!$D60)</f>
        <v>9.0790209226943117E-3</v>
      </c>
      <c r="F60" s="20">
        <f>Model!$W$10*((drdp!C60+drdp!L60)*'ASXY-TI1S'!$B60+(drdp!F60+drdp!O60)*'ASXY-TI1S'!$C60+(drdp!I60+drdp!R60)*'ASXY-TI1S'!$D60)</f>
        <v>1.7875762667411213E-3</v>
      </c>
      <c r="G60" s="20">
        <f>Model!$W$10*((drdp!D60+drdp!M60)*'ASXY-TI1S'!$B60+(drdp!G60+drdp!P60)*'ASXY-TI1S'!$C60+(drdp!J60+drdp!S60)*'ASXY-TI1S'!$D60)</f>
        <v>-2.7496269595398866E-3</v>
      </c>
      <c r="H60" s="18">
        <f>Model!$W$10*((drdp!B60)*'ASXY-TI1S'!$B60+(drdp!E60)*'ASXY-TI1S'!$C60+(drdp!H60)*'ASXY-TI1S'!$D60)</f>
        <v>4.5395104613471559E-3</v>
      </c>
      <c r="I60" s="18">
        <f>Model!$W$10*((drdp!C60)*'ASXY-TI1S'!$B60+(drdp!F60)*'ASXY-TI1S'!$C60+(drdp!I60)*'ASXY-TI1S'!$D60)</f>
        <v>8.9378813337056065E-4</v>
      </c>
      <c r="J60" s="18">
        <f>Model!$W$10*((drdp!D60)*'ASXY-TI1S'!$B60+(drdp!G60)*'ASXY-TI1S'!$C60+(drdp!J60)*'ASXY-TI1S'!$D60)</f>
        <v>-1.3748134797699433E-3</v>
      </c>
      <c r="K60" s="21">
        <f>SUM(E$3:E59)+H60</f>
        <v>6.3006334837351324E-2</v>
      </c>
      <c r="L60" s="21">
        <f>SUM(F$3:F59)+I60</f>
        <v>2.8197318911958473E-2</v>
      </c>
      <c r="M60" s="21">
        <f>SUM(G$3:G59)+J60</f>
        <v>-1.7728897533717841E-2</v>
      </c>
      <c r="N60" s="19">
        <f t="shared" si="1"/>
        <v>3.9697982296364315E-3</v>
      </c>
      <c r="O60" s="19">
        <f t="shared" si="1"/>
        <v>7.9508879382269096E-4</v>
      </c>
      <c r="P60" s="19">
        <f t="shared" si="1"/>
        <v>3.1431380776106657E-4</v>
      </c>
      <c r="Q60" s="19">
        <f t="shared" si="2"/>
        <v>1.7766097168824344E-3</v>
      </c>
      <c r="R60" s="19">
        <f t="shared" si="3"/>
        <v>-1.1170328543065183E-3</v>
      </c>
      <c r="S60" s="19">
        <f t="shared" si="4"/>
        <v>-4.9990737771567597E-4</v>
      </c>
    </row>
    <row r="61" spans="1:19" x14ac:dyDescent="0.25">
      <c r="A61" s="26">
        <f>Wellpath!E61</f>
        <v>1740</v>
      </c>
      <c r="B61" s="22">
        <v>0</v>
      </c>
      <c r="C61" s="22">
        <f>SIN(Wellpath!$L61) * COS(Wellpath!$L61) / SQRT(2)</f>
        <v>0.33624925598197869</v>
      </c>
      <c r="D61" s="22">
        <f>(-TAN(Dip) * SIN(Wellpath!$L61) * COS(Wellpath!$L61) * SIN(Wellpath!$O61)) / SQRT(2)</f>
        <v>-1.0158553449137877</v>
      </c>
      <c r="E61" s="20">
        <f>Model!$W$10*((drdp!B61+drdp!K61)*'ASXY-TI1S'!$B61+(drdp!E61+drdp!N61)*'ASXY-TI1S'!$C61+(drdp!H61+drdp!Q61)*'ASXY-TI1S'!$D61)</f>
        <v>9.7074875298189568E-3</v>
      </c>
      <c r="F61" s="20">
        <f>Model!$W$10*((drdp!C61+drdp!L61)*'ASXY-TI1S'!$B61+(drdp!F61+drdp!O61)*'ASXY-TI1S'!$C61+(drdp!I61+drdp!R61)*'ASXY-TI1S'!$D61)</f>
        <v>1.62330040365716E-3</v>
      </c>
      <c r="G61" s="20">
        <f>Model!$W$10*((drdp!D61+drdp!M61)*'ASXY-TI1S'!$B61+(drdp!G61+drdp!P61)*'ASXY-TI1S'!$C61+(drdp!J61+drdp!S61)*'ASXY-TI1S'!$D61)</f>
        <v>-2.9646353064078559E-3</v>
      </c>
      <c r="H61" s="18">
        <f>Model!$W$10*((drdp!B61)*'ASXY-TI1S'!$B61+(drdp!E61)*'ASXY-TI1S'!$C61+(drdp!H61)*'ASXY-TI1S'!$D61)</f>
        <v>4.8537437649094784E-3</v>
      </c>
      <c r="I61" s="18">
        <f>Model!$W$10*((drdp!C61)*'ASXY-TI1S'!$B61+(drdp!F61)*'ASXY-TI1S'!$C61+(drdp!I61)*'ASXY-TI1S'!$D61)</f>
        <v>8.1165020182858002E-4</v>
      </c>
      <c r="J61" s="18">
        <f>Model!$W$10*((drdp!D61)*'ASXY-TI1S'!$B61+(drdp!G61)*'ASXY-TI1S'!$C61+(drdp!J61)*'ASXY-TI1S'!$D61)</f>
        <v>-1.4823176532039279E-3</v>
      </c>
      <c r="K61" s="21">
        <f>SUM(E$3:E60)+H61</f>
        <v>7.2399589063607953E-2</v>
      </c>
      <c r="L61" s="21">
        <f>SUM(F$3:F60)+I61</f>
        <v>2.9902757247157612E-2</v>
      </c>
      <c r="M61" s="21">
        <f>SUM(G$3:G60)+J61</f>
        <v>-2.0586028666691715E-2</v>
      </c>
      <c r="N61" s="19">
        <f t="shared" si="1"/>
        <v>5.2417004965793004E-3</v>
      </c>
      <c r="O61" s="19">
        <f t="shared" si="1"/>
        <v>8.941748909824371E-4</v>
      </c>
      <c r="P61" s="19">
        <f t="shared" si="1"/>
        <v>4.2378457626585309E-4</v>
      </c>
      <c r="Q61" s="19">
        <f t="shared" si="2"/>
        <v>2.1649473365630357E-3</v>
      </c>
      <c r="R61" s="19">
        <f t="shared" si="3"/>
        <v>-1.4904200159201334E-3</v>
      </c>
      <c r="S61" s="19">
        <f t="shared" si="4"/>
        <v>-6.1557901790311009E-4</v>
      </c>
    </row>
    <row r="62" spans="1:19" x14ac:dyDescent="0.25">
      <c r="A62" s="26">
        <f>Wellpath!E62</f>
        <v>1770</v>
      </c>
      <c r="B62" s="22">
        <v>0</v>
      </c>
      <c r="C62" s="22">
        <f>SIN(Wellpath!$L62) * COS(Wellpath!$L62) / SQRT(2)</f>
        <v>0.34305134390304159</v>
      </c>
      <c r="D62" s="22">
        <f>(-TAN(Dip) * SIN(Wellpath!$L62) * COS(Wellpath!$L62) * SIN(Wellpath!$O62)) / SQRT(2)</f>
        <v>-1.0364053900016366</v>
      </c>
      <c r="E62" s="20">
        <f>Model!$W$10*((drdp!B62+drdp!K62)*'ASXY-TI1S'!$B62+(drdp!E62+drdp!N62)*'ASXY-TI1S'!$C62+(drdp!H62+drdp!Q62)*'ASXY-TI1S'!$D62)</f>
        <v>1.0294486058586325E-2</v>
      </c>
      <c r="F62" s="20">
        <f>Model!$W$10*((drdp!C62+drdp!L62)*'ASXY-TI1S'!$B62+(drdp!F62+drdp!O62)*'ASXY-TI1S'!$C62+(drdp!I62+drdp!R62)*'ASXY-TI1S'!$D62)</f>
        <v>1.4395651624308683E-3</v>
      </c>
      <c r="G62" s="20">
        <f>Model!$W$10*((drdp!D62+drdp!M62)*'ASXY-TI1S'!$B62+(drdp!G62+drdp!P62)*'ASXY-TI1S'!$C62+(drdp!J62+drdp!S62)*'ASXY-TI1S'!$D62)</f>
        <v>-3.1680524474969451E-3</v>
      </c>
      <c r="H62" s="18">
        <f>Model!$W$10*((drdp!B62)*'ASXY-TI1S'!$B62+(drdp!E62)*'ASXY-TI1S'!$C62+(drdp!H62)*'ASXY-TI1S'!$D62)</f>
        <v>5.1472430292931626E-3</v>
      </c>
      <c r="I62" s="18">
        <f>Model!$W$10*((drdp!C62)*'ASXY-TI1S'!$B62+(drdp!F62)*'ASXY-TI1S'!$C62+(drdp!I62)*'ASXY-TI1S'!$D62)</f>
        <v>7.1978258121543415E-4</v>
      </c>
      <c r="J62" s="18">
        <f>Model!$W$10*((drdp!D62)*'ASXY-TI1S'!$B62+(drdp!G62)*'ASXY-TI1S'!$C62+(drdp!J62)*'ASXY-TI1S'!$D62)</f>
        <v>-1.5840262237484725E-3</v>
      </c>
      <c r="K62" s="21">
        <f>SUM(E$3:E61)+H62</f>
        <v>8.240057585781059E-2</v>
      </c>
      <c r="L62" s="21">
        <f>SUM(F$3:F61)+I62</f>
        <v>3.1434190030201627E-2</v>
      </c>
      <c r="M62" s="21">
        <f>SUM(G$3:G61)+J62</f>
        <v>-2.3652372543644114E-2</v>
      </c>
      <c r="N62" s="19">
        <f t="shared" si="1"/>
        <v>6.7898549016987978E-3</v>
      </c>
      <c r="O62" s="19">
        <f t="shared" si="1"/>
        <v>9.8810830285482728E-4</v>
      </c>
      <c r="P62" s="19">
        <f t="shared" si="1"/>
        <v>5.594347269433299E-4</v>
      </c>
      <c r="Q62" s="19">
        <f t="shared" si="2"/>
        <v>2.5901953601124624E-3</v>
      </c>
      <c r="R62" s="19">
        <f t="shared" si="3"/>
        <v>-1.9489691179997433E-3</v>
      </c>
      <c r="S62" s="19">
        <f t="shared" si="4"/>
        <v>-7.4349317320203249E-4</v>
      </c>
    </row>
    <row r="63" spans="1:19" x14ac:dyDescent="0.25">
      <c r="A63" s="26">
        <f>Wellpath!E63</f>
        <v>1800</v>
      </c>
      <c r="B63" s="22">
        <v>0</v>
      </c>
      <c r="C63" s="22">
        <f>SIN(Wellpath!$L63) * COS(Wellpath!$L63) / SQRT(2)</f>
        <v>0.34818212016000938</v>
      </c>
      <c r="D63" s="22">
        <f>(-TAN(Dip) * SIN(Wellpath!$L63) * COS(Wellpath!$L63) * SIN(Wellpath!$O63)) / SQRT(2)</f>
        <v>-1.051906172208503</v>
      </c>
      <c r="E63" s="20">
        <f>Model!$W$10*((drdp!B63+drdp!K63)*'ASXY-TI1S'!$B63+(drdp!E63+drdp!N63)*'ASXY-TI1S'!$C63+(drdp!H63+drdp!Q63)*'ASXY-TI1S'!$D63)</f>
        <v>1.0832188668754548E-2</v>
      </c>
      <c r="F63" s="20">
        <f>Model!$W$10*((drdp!C63+drdp!L63)*'ASXY-TI1S'!$B63+(drdp!F63+drdp!O63)*'ASXY-TI1S'!$C63+(drdp!I63+drdp!R63)*'ASXY-TI1S'!$D63)</f>
        <v>1.2395029876276378E-3</v>
      </c>
      <c r="G63" s="20">
        <f>Model!$W$10*((drdp!D63+drdp!M63)*'ASXY-TI1S'!$B63+(drdp!G63+drdp!P63)*'ASXY-TI1S'!$C63+(drdp!J63+drdp!S63)*'ASXY-TI1S'!$D63)</f>
        <v>-3.3571072912986573E-3</v>
      </c>
      <c r="H63" s="18">
        <f>Model!$W$10*((drdp!B63)*'ASXY-TI1S'!$B63+(drdp!E63)*'ASXY-TI1S'!$C63+(drdp!H63)*'ASXY-TI1S'!$D63)</f>
        <v>5.4160943343772739E-3</v>
      </c>
      <c r="I63" s="18">
        <f>Model!$W$10*((drdp!C63)*'ASXY-TI1S'!$B63+(drdp!F63)*'ASXY-TI1S'!$C63+(drdp!I63)*'ASXY-TI1S'!$D63)</f>
        <v>6.1975149381381892E-4</v>
      </c>
      <c r="J63" s="18">
        <f>Model!$W$10*((drdp!D63)*'ASXY-TI1S'!$B63+(drdp!G63)*'ASXY-TI1S'!$C63+(drdp!J63)*'ASXY-TI1S'!$D63)</f>
        <v>-1.6785536456493287E-3</v>
      </c>
      <c r="K63" s="21">
        <f>SUM(E$3:E62)+H63</f>
        <v>9.2963913221481023E-2</v>
      </c>
      <c r="L63" s="21">
        <f>SUM(F$3:F62)+I63</f>
        <v>3.2773724105230884E-2</v>
      </c>
      <c r="M63" s="21">
        <f>SUM(G$3:G62)+J63</f>
        <v>-2.6914952413041916E-2</v>
      </c>
      <c r="N63" s="19">
        <f t="shared" si="1"/>
        <v>8.6422891614510548E-3</v>
      </c>
      <c r="O63" s="19">
        <f t="shared" si="1"/>
        <v>1.0741169917257919E-3</v>
      </c>
      <c r="P63" s="19">
        <f t="shared" si="1"/>
        <v>7.2441466339631081E-4</v>
      </c>
      <c r="Q63" s="19">
        <f t="shared" si="2"/>
        <v>3.0467736436634446E-3</v>
      </c>
      <c r="R63" s="19">
        <f t="shared" si="3"/>
        <v>-2.50211930048632E-3</v>
      </c>
      <c r="S63" s="19">
        <f t="shared" si="4"/>
        <v>-8.8210322469045393E-4</v>
      </c>
    </row>
    <row r="64" spans="1:19" x14ac:dyDescent="0.25">
      <c r="A64" s="26">
        <f>Wellpath!E64</f>
        <v>1830</v>
      </c>
      <c r="B64" s="22">
        <v>0</v>
      </c>
      <c r="C64" s="22">
        <f>SIN(Wellpath!$L64) * COS(Wellpath!$L64) / SQRT(2)</f>
        <v>0.3516165881267021</v>
      </c>
      <c r="D64" s="22">
        <f>(-TAN(Dip) * SIN(Wellpath!$L64) * COS(Wellpath!$L64) * SIN(Wellpath!$O64)) / SQRT(2)</f>
        <v>-1.0622821732816086</v>
      </c>
      <c r="E64" s="20">
        <f>Model!$W$10*((drdp!B64+drdp!K64)*'ASXY-TI1S'!$B64+(drdp!E64+drdp!N64)*'ASXY-TI1S'!$C64+(drdp!H64+drdp!Q64)*'ASXY-TI1S'!$D64)</f>
        <v>1.1313230260498595E-2</v>
      </c>
      <c r="F64" s="20">
        <f>Model!$W$10*((drdp!C64+drdp!L64)*'ASXY-TI1S'!$B64+(drdp!F64+drdp!O64)*'ASXY-TI1S'!$C64+(drdp!I64+drdp!R64)*'ASXY-TI1S'!$D64)</f>
        <v>1.0264258809989896E-3</v>
      </c>
      <c r="G64" s="20">
        <f>Model!$W$10*((drdp!D64+drdp!M64)*'ASXY-TI1S'!$B64+(drdp!G64+drdp!P64)*'ASXY-TI1S'!$C64+(drdp!J64+drdp!S64)*'ASXY-TI1S'!$D64)</f>
        <v>-3.529161312285796E-3</v>
      </c>
      <c r="H64" s="18">
        <f>Model!$W$10*((drdp!B64)*'ASXY-TI1S'!$B64+(drdp!E64)*'ASXY-TI1S'!$C64+(drdp!H64)*'ASXY-TI1S'!$D64)</f>
        <v>5.6566151302492977E-3</v>
      </c>
      <c r="I64" s="18">
        <f>Model!$W$10*((drdp!C64)*'ASXY-TI1S'!$B64+(drdp!F64)*'ASXY-TI1S'!$C64+(drdp!I64)*'ASXY-TI1S'!$D64)</f>
        <v>5.1321294049949478E-4</v>
      </c>
      <c r="J64" s="18">
        <f>Model!$W$10*((drdp!D64)*'ASXY-TI1S'!$B64+(drdp!G64)*'ASXY-TI1S'!$C64+(drdp!J64)*'ASXY-TI1S'!$D64)</f>
        <v>-1.764580656142898E-3</v>
      </c>
      <c r="K64" s="21">
        <f>SUM(E$3:E63)+H64</f>
        <v>0.1040366226861076</v>
      </c>
      <c r="L64" s="21">
        <f>SUM(F$3:F63)+I64</f>
        <v>3.3906688539544198E-2</v>
      </c>
      <c r="M64" s="21">
        <f>SUM(G$3:G63)+J64</f>
        <v>-3.0358086714834143E-2</v>
      </c>
      <c r="N64" s="19">
        <f t="shared" si="1"/>
        <v>1.0823618859931518E-2</v>
      </c>
      <c r="O64" s="19">
        <f t="shared" si="1"/>
        <v>1.149663527717658E-3</v>
      </c>
      <c r="P64" s="19">
        <f t="shared" si="1"/>
        <v>9.2161342898538926E-4</v>
      </c>
      <c r="Q64" s="19">
        <f t="shared" si="2"/>
        <v>3.5275373621239284E-3</v>
      </c>
      <c r="R64" s="19">
        <f t="shared" si="3"/>
        <v>-3.1583528130233354E-3</v>
      </c>
      <c r="S64" s="19">
        <f t="shared" si="4"/>
        <v>-1.0293421908963557E-3</v>
      </c>
    </row>
    <row r="65" spans="1:19" x14ac:dyDescent="0.25">
      <c r="A65" s="26">
        <f>Wellpath!E65</f>
        <v>1860</v>
      </c>
      <c r="B65" s="22">
        <v>0</v>
      </c>
      <c r="C65" s="22">
        <f>SIN(Wellpath!$L65) * COS(Wellpath!$L65) / SQRT(2)</f>
        <v>0.35333801542041721</v>
      </c>
      <c r="D65" s="22">
        <f>(-TAN(Dip) * SIN(Wellpath!$L65) * COS(Wellpath!$L65) * SIN(Wellpath!$O65)) / SQRT(2)</f>
        <v>-1.0674828423867164</v>
      </c>
      <c r="E65" s="20">
        <f>Model!$W$10*((drdp!B65+drdp!K65)*'ASXY-TI1S'!$B65+(drdp!E65+drdp!N65)*'ASXY-TI1S'!$C65+(drdp!H65+drdp!Q65)*'ASXY-TI1S'!$D65)</f>
        <v>1.1730790963726633E-2</v>
      </c>
      <c r="F65" s="20">
        <f>Model!$W$10*((drdp!C65+drdp!L65)*'ASXY-TI1S'!$B65+(drdp!F65+drdp!O65)*'ASXY-TI1S'!$C65+(drdp!I65+drdp!R65)*'ASXY-TI1S'!$D65)</f>
        <v>8.0378774985494152E-4</v>
      </c>
      <c r="G65" s="20">
        <f>Model!$W$10*((drdp!D65+drdp!M65)*'ASXY-TI1S'!$B65+(drdp!G65+drdp!P65)*'ASXY-TI1S'!$C65+(drdp!J65+drdp!S65)*'ASXY-TI1S'!$D65)</f>
        <v>-3.681738150197446E-3</v>
      </c>
      <c r="H65" s="18">
        <f>Model!$W$10*((drdp!B65)*'ASXY-TI1S'!$B65+(drdp!E65)*'ASXY-TI1S'!$C65+(drdp!H65)*'ASXY-TI1S'!$D65)</f>
        <v>5.8653954818633164E-3</v>
      </c>
      <c r="I65" s="18">
        <f>Model!$W$10*((drdp!C65)*'ASXY-TI1S'!$B65+(drdp!F65)*'ASXY-TI1S'!$C65+(drdp!I65)*'ASXY-TI1S'!$D65)</f>
        <v>4.0189387492747076E-4</v>
      </c>
      <c r="J65" s="18">
        <f>Model!$W$10*((drdp!D65)*'ASXY-TI1S'!$B65+(drdp!G65)*'ASXY-TI1S'!$C65+(drdp!J65)*'ASXY-TI1S'!$D65)</f>
        <v>-1.840869075098723E-3</v>
      </c>
      <c r="K65" s="21">
        <f>SUM(E$3:E64)+H65</f>
        <v>0.11555863329822022</v>
      </c>
      <c r="L65" s="21">
        <f>SUM(F$3:F64)+I65</f>
        <v>3.4821795354971159E-2</v>
      </c>
      <c r="M65" s="21">
        <f>SUM(G$3:G64)+J65</f>
        <v>-3.3963536446075762E-2</v>
      </c>
      <c r="N65" s="19">
        <f t="shared" si="1"/>
        <v>1.3353797729752532E-2</v>
      </c>
      <c r="O65" s="19">
        <f t="shared" si="1"/>
        <v>1.212557431743491E-3</v>
      </c>
      <c r="P65" s="19">
        <f t="shared" si="1"/>
        <v>1.1535218079239166E-3</v>
      </c>
      <c r="Q65" s="19">
        <f t="shared" si="2"/>
        <v>4.0239590802107804E-3</v>
      </c>
      <c r="R65" s="19">
        <f t="shared" si="3"/>
        <v>-3.9247798536828065E-3</v>
      </c>
      <c r="S65" s="19">
        <f t="shared" si="4"/>
        <v>-1.1826713156563547E-3</v>
      </c>
    </row>
    <row r="66" spans="1:19" x14ac:dyDescent="0.25">
      <c r="A66" s="26">
        <f>Wellpath!E66</f>
        <v>1890</v>
      </c>
      <c r="B66" s="22">
        <v>0</v>
      </c>
      <c r="C66" s="22">
        <f>SIN(Wellpath!$L66) * COS(Wellpath!$L66) / SQRT(2)</f>
        <v>0.35333801542041721</v>
      </c>
      <c r="D66" s="22">
        <f>(-TAN(Dip) * SIN(Wellpath!$L66) * COS(Wellpath!$L66) * SIN(Wellpath!$O66)) / SQRT(2)</f>
        <v>-1.0674828423867164</v>
      </c>
      <c r="E66" s="20">
        <f>Model!$W$10*((drdp!B66+drdp!K66)*'ASXY-TI1S'!$B66+(drdp!E66+drdp!N66)*'ASXY-TI1S'!$C66+(drdp!H66+drdp!Q66)*'ASXY-TI1S'!$D66)</f>
        <v>1.2078672745803876E-2</v>
      </c>
      <c r="F66" s="20">
        <f>Model!$W$10*((drdp!C66+drdp!L66)*'ASXY-TI1S'!$B66+(drdp!F66+drdp!O66)*'ASXY-TI1S'!$C66+(drdp!I66+drdp!R66)*'ASXY-TI1S'!$D66)</f>
        <v>5.7514520152853702E-4</v>
      </c>
      <c r="G66" s="20">
        <f>Model!$W$10*((drdp!D66+drdp!M66)*'ASXY-TI1S'!$B66+(drdp!G66+drdp!P66)*'ASXY-TI1S'!$C66+(drdp!J66+drdp!S66)*'ASXY-TI1S'!$D66)</f>
        <v>-3.812551461968672E-3</v>
      </c>
      <c r="H66" s="18">
        <f>Model!$W$10*((drdp!B66)*'ASXY-TI1S'!$B66+(drdp!E66)*'ASXY-TI1S'!$C66+(drdp!H66)*'ASXY-TI1S'!$D66)</f>
        <v>6.0393363729019378E-3</v>
      </c>
      <c r="I66" s="18">
        <f>Model!$W$10*((drdp!C66)*'ASXY-TI1S'!$B66+(drdp!F66)*'ASXY-TI1S'!$C66+(drdp!I66)*'ASXY-TI1S'!$D66)</f>
        <v>2.8757260076426851E-4</v>
      </c>
      <c r="J66" s="18">
        <f>Model!$W$10*((drdp!D66)*'ASXY-TI1S'!$B66+(drdp!G66)*'ASXY-TI1S'!$C66+(drdp!J66)*'ASXY-TI1S'!$D66)</f>
        <v>-1.906275730984336E-3</v>
      </c>
      <c r="K66" s="21">
        <f>SUM(E$3:E65)+H66</f>
        <v>0.12746336515298545</v>
      </c>
      <c r="L66" s="21">
        <f>SUM(F$3:F65)+I66</f>
        <v>3.5511261830662902E-2</v>
      </c>
      <c r="M66" s="21">
        <f>SUM(G$3:G65)+J66</f>
        <v>-3.7710681252158824E-2</v>
      </c>
      <c r="N66" s="19">
        <f t="shared" si="1"/>
        <v>1.6246909456123306E-2</v>
      </c>
      <c r="O66" s="19">
        <f t="shared" si="1"/>
        <v>1.2610497168058959E-3</v>
      </c>
      <c r="P66" s="19">
        <f t="shared" si="1"/>
        <v>1.4220954805019231E-3</v>
      </c>
      <c r="Q66" s="19">
        <f t="shared" si="2"/>
        <v>4.5263849337650605E-3</v>
      </c>
      <c r="R66" s="19">
        <f t="shared" si="3"/>
        <v>-4.8067303346117632E-3</v>
      </c>
      <c r="S66" s="19">
        <f t="shared" si="4"/>
        <v>-1.3391538757580829E-3</v>
      </c>
    </row>
    <row r="67" spans="1:19" x14ac:dyDescent="0.25">
      <c r="A67" s="26">
        <f>Wellpath!E67</f>
        <v>1920</v>
      </c>
      <c r="B67" s="22">
        <v>0</v>
      </c>
      <c r="C67" s="22">
        <f>SIN(Wellpath!$L67) * COS(Wellpath!$L67) / SQRT(2)</f>
        <v>0.3516165881267021</v>
      </c>
      <c r="D67" s="22">
        <f>(-TAN(Dip) * SIN(Wellpath!$L67) * COS(Wellpath!$L67) * SIN(Wellpath!$O67)) / SQRT(2)</f>
        <v>-1.0622821732816086</v>
      </c>
      <c r="E67" s="20">
        <f>Model!$W$10*((drdp!B67+drdp!K67)*'ASXY-TI1S'!$B67+(drdp!E67+drdp!N67)*'ASXY-TI1S'!$C67+(drdp!H67+drdp!Q67)*'ASXY-TI1S'!$D67)</f>
        <v>1.2351369296053613E-2</v>
      </c>
      <c r="F67" s="20">
        <f>Model!$W$10*((drdp!C67+drdp!L67)*'ASXY-TI1S'!$B67+(drdp!F67+drdp!O67)*'ASXY-TI1S'!$C67+(drdp!I67+drdp!R67)*'ASXY-TI1S'!$D67)</f>
        <v>3.4411721513814489E-4</v>
      </c>
      <c r="G67" s="20">
        <f>Model!$W$10*((drdp!D67+drdp!M67)*'ASXY-TI1S'!$B67+(drdp!G67+drdp!P67)*'ASXY-TI1S'!$C67+(drdp!J67+drdp!S67)*'ASXY-TI1S'!$D67)</f>
        <v>-3.9195307202756231E-3</v>
      </c>
      <c r="H67" s="18">
        <f>Model!$W$10*((drdp!B67)*'ASXY-TI1S'!$B67+(drdp!E67)*'ASXY-TI1S'!$C67+(drdp!H67)*'ASXY-TI1S'!$D67)</f>
        <v>6.1756846480268066E-3</v>
      </c>
      <c r="I67" s="18">
        <f>Model!$W$10*((drdp!C67)*'ASXY-TI1S'!$B67+(drdp!F67)*'ASXY-TI1S'!$C67+(drdp!I67)*'ASXY-TI1S'!$D67)</f>
        <v>1.7205860756907244E-4</v>
      </c>
      <c r="J67" s="18">
        <f>Model!$W$10*((drdp!D67)*'ASXY-TI1S'!$B67+(drdp!G67)*'ASXY-TI1S'!$C67+(drdp!J67)*'ASXY-TI1S'!$D67)</f>
        <v>-1.9597653601378115E-3</v>
      </c>
      <c r="K67" s="21">
        <f>SUM(E$3:E66)+H67</f>
        <v>0.1396783861739142</v>
      </c>
      <c r="L67" s="21">
        <f>SUM(F$3:F66)+I67</f>
        <v>3.5970893038996241E-2</v>
      </c>
      <c r="M67" s="21">
        <f>SUM(G$3:G66)+J67</f>
        <v>-4.157672234328097E-2</v>
      </c>
      <c r="N67" s="19">
        <f t="shared" si="1"/>
        <v>1.9510051564149106E-2</v>
      </c>
      <c r="O67" s="19">
        <f t="shared" si="1"/>
        <v>1.2939051460229081E-3</v>
      </c>
      <c r="P67" s="19">
        <f t="shared" si="1"/>
        <v>1.7286238408102789E-3</v>
      </c>
      <c r="Q67" s="19">
        <f t="shared" si="2"/>
        <v>5.0243562889214794E-3</v>
      </c>
      <c r="R67" s="19">
        <f t="shared" si="3"/>
        <v>-5.8073694793104062E-3</v>
      </c>
      <c r="S67" s="19">
        <f t="shared" si="4"/>
        <v>-1.495551832322205E-3</v>
      </c>
    </row>
    <row r="68" spans="1:19" x14ac:dyDescent="0.25">
      <c r="A68" s="26">
        <f>Wellpath!E68</f>
        <v>1950</v>
      </c>
      <c r="B68" s="22">
        <v>0</v>
      </c>
      <c r="C68" s="22">
        <f>SIN(Wellpath!$L68) * COS(Wellpath!$L68) / SQRT(2)</f>
        <v>0.34818212016000949</v>
      </c>
      <c r="D68" s="22">
        <f>(-TAN(Dip) * SIN(Wellpath!$L68) * COS(Wellpath!$L68) * SIN(Wellpath!$O68)) / SQRT(2)</f>
        <v>-1.0519061722085032</v>
      </c>
      <c r="E68" s="20">
        <f>Model!$W$10*((drdp!B68+drdp!K68)*'ASXY-TI1S'!$B68+(drdp!E68+drdp!N68)*'ASXY-TI1S'!$C68+(drdp!H68+drdp!Q68)*'ASXY-TI1S'!$D68)</f>
        <v>1.2544128418956914E-2</v>
      </c>
      <c r="F68" s="20">
        <f>Model!$W$10*((drdp!C68+drdp!L68)*'ASXY-TI1S'!$B68+(drdp!F68+drdp!O68)*'ASXY-TI1S'!$C68+(drdp!I68+drdp!R68)*'ASXY-TI1S'!$D68)</f>
        <v>1.1434413415071455E-4</v>
      </c>
      <c r="G68" s="20">
        <f>Model!$W$10*((drdp!D68+drdp!M68)*'ASXY-TI1S'!$B68+(drdp!G68+drdp!P68)*'ASXY-TI1S'!$C68+(drdp!J68+drdp!S68)*'ASXY-TI1S'!$D68)</f>
        <v>-4.0008446751293933E-3</v>
      </c>
      <c r="H68" s="18">
        <f>Model!$W$10*((drdp!B68)*'ASXY-TI1S'!$B68+(drdp!E68)*'ASXY-TI1S'!$C68+(drdp!H68)*'ASXY-TI1S'!$D68)</f>
        <v>6.2720642094784571E-3</v>
      </c>
      <c r="I68" s="18">
        <f>Model!$W$10*((drdp!C68)*'ASXY-TI1S'!$B68+(drdp!F68)*'ASXY-TI1S'!$C68+(drdp!I68)*'ASXY-TI1S'!$D68)</f>
        <v>5.7172067075357273E-5</v>
      </c>
      <c r="J68" s="18">
        <f>Model!$W$10*((drdp!D68)*'ASXY-TI1S'!$B68+(drdp!G68)*'ASXY-TI1S'!$C68+(drdp!J68)*'ASXY-TI1S'!$D68)</f>
        <v>-2.0004223375646966E-3</v>
      </c>
      <c r="K68" s="21">
        <f>SUM(E$3:E67)+H68</f>
        <v>0.15212613503141947</v>
      </c>
      <c r="L68" s="21">
        <f>SUM(F$3:F67)+I68</f>
        <v>3.6200123713640675E-2</v>
      </c>
      <c r="M68" s="21">
        <f>SUM(G$3:G67)+J68</f>
        <v>-4.553691004098348E-2</v>
      </c>
      <c r="N68" s="19">
        <f t="shared" ref="N68:P131" si="5">K68^2</f>
        <v>2.3142360959597673E-2</v>
      </c>
      <c r="O68" s="19">
        <f t="shared" si="5"/>
        <v>1.3104489568828898E-3</v>
      </c>
      <c r="P68" s="19">
        <f t="shared" si="5"/>
        <v>2.0736101760806219E-3</v>
      </c>
      <c r="Q68" s="19">
        <f t="shared" ref="Q68:Q131" si="6">K68*L68</f>
        <v>5.5069849082153913E-3</v>
      </c>
      <c r="R68" s="19">
        <f t="shared" ref="R68:R131" si="7">K68*M68</f>
        <v>-6.9273541258082546E-3</v>
      </c>
      <c r="S68" s="19">
        <f t="shared" ref="S68:S131" si="8">L68*M68</f>
        <v>-1.6484417770205283E-3</v>
      </c>
    </row>
    <row r="69" spans="1:19" x14ac:dyDescent="0.25">
      <c r="A69" s="26">
        <f>Wellpath!E69</f>
        <v>1980</v>
      </c>
      <c r="B69" s="22">
        <v>0</v>
      </c>
      <c r="C69" s="22">
        <f>SIN(Wellpath!$L69) * COS(Wellpath!$L69) / SQRT(2)</f>
        <v>0.34305134390304165</v>
      </c>
      <c r="D69" s="22">
        <f>(-TAN(Dip) * SIN(Wellpath!$L69) * COS(Wellpath!$L69) * SIN(Wellpath!$O69)) / SQRT(2)</f>
        <v>-1.0364053900016368</v>
      </c>
      <c r="E69" s="20">
        <f>Model!$W$10*((drdp!B69+drdp!K69)*'ASXY-TI1S'!$B69+(drdp!E69+drdp!N69)*'ASXY-TI1S'!$C69+(drdp!H69+drdp!Q69)*'ASXY-TI1S'!$D69)</f>
        <v>1.2653006249942254E-2</v>
      </c>
      <c r="F69" s="20">
        <f>Model!$W$10*((drdp!C69+drdp!L69)*'ASXY-TI1S'!$B69+(drdp!F69+drdp!O69)*'ASXY-TI1S'!$C69+(drdp!I69+drdp!R69)*'ASXY-TI1S'!$D69)</f>
        <v>-1.1055356931452209E-4</v>
      </c>
      <c r="G69" s="20">
        <f>Model!$W$10*((drdp!D69+drdp!M69)*'ASXY-TI1S'!$B69+(drdp!G69+drdp!P69)*'ASXY-TI1S'!$C69+(drdp!J69+drdp!S69)*'ASXY-TI1S'!$D69)</f>
        <v>-4.0549222205225185E-3</v>
      </c>
      <c r="H69" s="18">
        <f>Model!$W$10*((drdp!B69)*'ASXY-TI1S'!$B69+(drdp!E69)*'ASXY-TI1S'!$C69+(drdp!H69)*'ASXY-TI1S'!$D69)</f>
        <v>6.326503124971127E-3</v>
      </c>
      <c r="I69" s="18">
        <f>Model!$W$10*((drdp!C69)*'ASXY-TI1S'!$B69+(drdp!F69)*'ASXY-TI1S'!$C69+(drdp!I69)*'ASXY-TI1S'!$D69)</f>
        <v>-5.5276784657261045E-5</v>
      </c>
      <c r="J69" s="18">
        <f>Model!$W$10*((drdp!D69)*'ASXY-TI1S'!$B69+(drdp!G69)*'ASXY-TI1S'!$C69+(drdp!J69)*'ASXY-TI1S'!$D69)</f>
        <v>-2.0274611102612593E-3</v>
      </c>
      <c r="K69" s="21">
        <f>SUM(E$3:E68)+H69</f>
        <v>0.16472470236586906</v>
      </c>
      <c r="L69" s="21">
        <f>SUM(F$3:F68)+I69</f>
        <v>3.6202018996058766E-2</v>
      </c>
      <c r="M69" s="21">
        <f>SUM(G$3:G68)+J69</f>
        <v>-4.9564793488809433E-2</v>
      </c>
      <c r="N69" s="19">
        <f t="shared" si="5"/>
        <v>2.7134227569524147E-2</v>
      </c>
      <c r="O69" s="19">
        <f t="shared" si="5"/>
        <v>1.3105861793909998E-3</v>
      </c>
      <c r="P69" s="19">
        <f t="shared" si="5"/>
        <v>2.4566687535883258E-3</v>
      </c>
      <c r="Q69" s="19">
        <f t="shared" si="6"/>
        <v>5.9633668041693183E-3</v>
      </c>
      <c r="R69" s="19">
        <f t="shared" si="7"/>
        <v>-8.1645458552698988E-3</v>
      </c>
      <c r="S69" s="19">
        <f t="shared" si="8"/>
        <v>-1.794345595417609E-3</v>
      </c>
    </row>
    <row r="70" spans="1:19" x14ac:dyDescent="0.25">
      <c r="A70" s="26">
        <f>Wellpath!E70</f>
        <v>2010</v>
      </c>
      <c r="B70" s="22">
        <v>0</v>
      </c>
      <c r="C70" s="22">
        <f>SIN(Wellpath!$L70) * COS(Wellpath!$L70) / SQRT(2)</f>
        <v>0.33624925598197869</v>
      </c>
      <c r="D70" s="22">
        <f>(-TAN(Dip) * SIN(Wellpath!$L70) * COS(Wellpath!$L70) * SIN(Wellpath!$O70)) / SQRT(2)</f>
        <v>-1.0158553449137877</v>
      </c>
      <c r="E70" s="20">
        <f>Model!$W$10*((drdp!B70+drdp!K70)*'ASXY-TI1S'!$B70+(drdp!E70+drdp!N70)*'ASXY-TI1S'!$C70+(drdp!H70+drdp!Q70)*'ASXY-TI1S'!$D70)</f>
        <v>1.2674912697146365E-2</v>
      </c>
      <c r="F70" s="20">
        <f>Model!$W$10*((drdp!C70+drdp!L70)*'ASXY-TI1S'!$B70+(drdp!F70+drdp!O70)*'ASXY-TI1S'!$C70+(drdp!I70+drdp!R70)*'ASXY-TI1S'!$D70)</f>
        <v>-3.2701630500854952E-4</v>
      </c>
      <c r="G70" s="20">
        <f>Model!$W$10*((drdp!D70+drdp!M70)*'ASXY-TI1S'!$B70+(drdp!G70+drdp!P70)*'ASXY-TI1S'!$C70+(drdp!J70+drdp!S70)*'ASXY-TI1S'!$D70)</f>
        <v>-4.0804704365302912E-3</v>
      </c>
      <c r="H70" s="18">
        <f>Model!$W$10*((drdp!B70)*'ASXY-TI1S'!$B70+(drdp!E70)*'ASXY-TI1S'!$C70+(drdp!H70)*'ASXY-TI1S'!$D70)</f>
        <v>6.3374563485731825E-3</v>
      </c>
      <c r="I70" s="18">
        <f>Model!$W$10*((drdp!C70)*'ASXY-TI1S'!$B70+(drdp!F70)*'ASXY-TI1S'!$C70+(drdp!I70)*'ASXY-TI1S'!$D70)</f>
        <v>-1.6350815250427476E-4</v>
      </c>
      <c r="J70" s="18">
        <f>Model!$W$10*((drdp!D70)*'ASXY-TI1S'!$B70+(drdp!G70)*'ASXY-TI1S'!$C70+(drdp!J70)*'ASXY-TI1S'!$D70)</f>
        <v>-2.0402352182651456E-3</v>
      </c>
      <c r="K70" s="21">
        <f>SUM(E$3:E69)+H70</f>
        <v>0.17738866183941338</v>
      </c>
      <c r="L70" s="21">
        <f>SUM(F$3:F69)+I70</f>
        <v>3.598323405889723E-2</v>
      </c>
      <c r="M70" s="21">
        <f>SUM(G$3:G69)+J70</f>
        <v>-5.3632489817335836E-2</v>
      </c>
      <c r="N70" s="19">
        <f t="shared" si="5"/>
        <v>3.1466737349177751E-2</v>
      </c>
      <c r="O70" s="19">
        <f t="shared" si="5"/>
        <v>1.2947931333373815E-3</v>
      </c>
      <c r="P70" s="19">
        <f t="shared" si="5"/>
        <v>2.8764439640066321E-3</v>
      </c>
      <c r="Q70" s="19">
        <f t="shared" si="6"/>
        <v>6.3830177383621825E-3</v>
      </c>
      <c r="R70" s="19">
        <f t="shared" si="7"/>
        <v>-9.5137955998131681E-3</v>
      </c>
      <c r="S70" s="19">
        <f t="shared" si="8"/>
        <v>-1.9298704342586178E-3</v>
      </c>
    </row>
    <row r="71" spans="1:19" x14ac:dyDescent="0.25">
      <c r="A71" s="26">
        <f>Wellpath!E71</f>
        <v>2040</v>
      </c>
      <c r="B71" s="22">
        <v>0</v>
      </c>
      <c r="C71" s="22">
        <f>SIN(Wellpath!$L71) * COS(Wellpath!$L71) / SQRT(2)</f>
        <v>0.32780899548542852</v>
      </c>
      <c r="D71" s="22">
        <f>(-TAN(Dip) * SIN(Wellpath!$L71) * COS(Wellpath!$L71) * SIN(Wellpath!$O71)) / SQRT(2)</f>
        <v>-0.99035615469894112</v>
      </c>
      <c r="E71" s="20">
        <f>Model!$W$10*((drdp!B71+drdp!K71)*'ASXY-TI1S'!$B71+(drdp!E71+drdp!N71)*'ASXY-TI1S'!$C71+(drdp!H71+drdp!Q71)*'ASXY-TI1S'!$D71)</f>
        <v>1.2607647608557657E-2</v>
      </c>
      <c r="F71" s="20">
        <f>Model!$W$10*((drdp!C71+drdp!L71)*'ASXY-TI1S'!$B71+(drdp!F71+drdp!O71)*'ASXY-TI1S'!$C71+(drdp!I71+drdp!R71)*'ASXY-TI1S'!$D71)</f>
        <v>-5.3158569894415657E-4</v>
      </c>
      <c r="G71" s="20">
        <f>Model!$W$10*((drdp!D71+drdp!M71)*'ASXY-TI1S'!$B71+(drdp!G71+drdp!P71)*'ASXY-TI1S'!$C71+(drdp!J71+drdp!S71)*'ASXY-TI1S'!$D71)</f>
        <v>-4.0764896081841948E-3</v>
      </c>
      <c r="H71" s="18">
        <f>Model!$W$10*((drdp!B71)*'ASXY-TI1S'!$B71+(drdp!E71)*'ASXY-TI1S'!$C71+(drdp!H71)*'ASXY-TI1S'!$D71)</f>
        <v>6.3038238042788285E-3</v>
      </c>
      <c r="I71" s="18">
        <f>Model!$W$10*((drdp!C71)*'ASXY-TI1S'!$B71+(drdp!F71)*'ASXY-TI1S'!$C71+(drdp!I71)*'ASXY-TI1S'!$D71)</f>
        <v>-2.6579284947207828E-4</v>
      </c>
      <c r="J71" s="18">
        <f>Model!$W$10*((drdp!D71)*'ASXY-TI1S'!$B71+(drdp!G71)*'ASXY-TI1S'!$C71+(drdp!J71)*'ASXY-TI1S'!$D71)</f>
        <v>-2.0382448040920974E-3</v>
      </c>
      <c r="K71" s="21">
        <f>SUM(E$3:E70)+H71</f>
        <v>0.19002994199226539</v>
      </c>
      <c r="L71" s="21">
        <f>SUM(F$3:F70)+I71</f>
        <v>3.5553933056920874E-2</v>
      </c>
      <c r="M71" s="21">
        <f>SUM(G$3:G70)+J71</f>
        <v>-5.7710969839693087E-2</v>
      </c>
      <c r="N71" s="19">
        <f t="shared" si="5"/>
        <v>3.6111378853583752E-2</v>
      </c>
      <c r="O71" s="19">
        <f t="shared" si="5"/>
        <v>1.2640821558160108E-3</v>
      </c>
      <c r="P71" s="19">
        <f t="shared" si="5"/>
        <v>3.3305560398379651E-3</v>
      </c>
      <c r="Q71" s="19">
        <f t="shared" si="6"/>
        <v>6.7563118364035602E-3</v>
      </c>
      <c r="R71" s="19">
        <f t="shared" si="7"/>
        <v>-1.0966812250954255E-2</v>
      </c>
      <c r="S71" s="19">
        <f t="shared" si="8"/>
        <v>-2.0518519583304275E-3</v>
      </c>
    </row>
    <row r="72" spans="1:19" x14ac:dyDescent="0.25">
      <c r="A72" s="26">
        <f>Wellpath!E72</f>
        <v>2070</v>
      </c>
      <c r="B72" s="22">
        <v>0</v>
      </c>
      <c r="C72" s="22">
        <f>SIN(Wellpath!$L72) * COS(Wellpath!$L72) / SQRT(2)</f>
        <v>0.3177716825141183</v>
      </c>
      <c r="D72" s="22">
        <f>(-TAN(Dip) * SIN(Wellpath!$L72) * COS(Wellpath!$L72) * SIN(Wellpath!$O72)) / SQRT(2)</f>
        <v>-0.96003204884865345</v>
      </c>
      <c r="E72" s="20">
        <f>Model!$W$10*((drdp!B72+drdp!K72)*'ASXY-TI1S'!$B72+(drdp!E72+drdp!N72)*'ASXY-TI1S'!$C72+(drdp!H72+drdp!Q72)*'ASXY-TI1S'!$D72)</f>
        <v>1.2449927265471183E-2</v>
      </c>
      <c r="F72" s="20">
        <f>Model!$W$10*((drdp!C72+drdp!L72)*'ASXY-TI1S'!$B72+(drdp!F72+drdp!O72)*'ASXY-TI1S'!$C72+(drdp!I72+drdp!R72)*'ASXY-TI1S'!$D72)</f>
        <v>-7.2094380811829422E-4</v>
      </c>
      <c r="G72" s="20">
        <f>Model!$W$10*((drdp!D72+drdp!M72)*'ASXY-TI1S'!$B72+(drdp!G72+drdp!P72)*'ASXY-TI1S'!$C72+(drdp!J72+drdp!S72)*'ASXY-TI1S'!$D72)</f>
        <v>-4.0422850555278346E-3</v>
      </c>
      <c r="H72" s="18">
        <f>Model!$W$10*((drdp!B72)*'ASXY-TI1S'!$B72+(drdp!E72)*'ASXY-TI1S'!$C72+(drdp!H72)*'ASXY-TI1S'!$D72)</f>
        <v>6.2249636327355914E-3</v>
      </c>
      <c r="I72" s="18">
        <f>Model!$W$10*((drdp!C72)*'ASXY-TI1S'!$B72+(drdp!F72)*'ASXY-TI1S'!$C72+(drdp!I72)*'ASXY-TI1S'!$D72)</f>
        <v>-3.6047190405914711E-4</v>
      </c>
      <c r="J72" s="18">
        <f>Model!$W$10*((drdp!D72)*'ASXY-TI1S'!$B72+(drdp!G72)*'ASXY-TI1S'!$C72+(drdp!J72)*'ASXY-TI1S'!$D72)</f>
        <v>-2.0211425277639173E-3</v>
      </c>
      <c r="K72" s="21">
        <f>SUM(E$3:E71)+H72</f>
        <v>0.2025587294292798</v>
      </c>
      <c r="L72" s="21">
        <f>SUM(F$3:F71)+I72</f>
        <v>3.4927668303389649E-2</v>
      </c>
      <c r="M72" s="21">
        <f>SUM(G$3:G71)+J72</f>
        <v>-6.1770357171549099E-2</v>
      </c>
      <c r="N72" s="19">
        <f t="shared" si="5"/>
        <v>4.103003886800418E-2</v>
      </c>
      <c r="O72" s="19">
        <f t="shared" si="5"/>
        <v>1.21994201311161E-3</v>
      </c>
      <c r="P72" s="19">
        <f t="shared" si="5"/>
        <v>3.8155770251007471E-3</v>
      </c>
      <c r="Q72" s="19">
        <f t="shared" si="6"/>
        <v>7.0749041134619359E-3</v>
      </c>
      <c r="R72" s="19">
        <f t="shared" si="7"/>
        <v>-1.2512125065061786E-2</v>
      </c>
      <c r="S72" s="19">
        <f t="shared" si="8"/>
        <v>-2.1574945462697732E-3</v>
      </c>
    </row>
    <row r="73" spans="1:19" x14ac:dyDescent="0.25">
      <c r="A73" s="26">
        <f>Wellpath!E73</f>
        <v>2100</v>
      </c>
      <c r="B73" s="22">
        <v>0</v>
      </c>
      <c r="C73" s="22">
        <f>SIN(Wellpath!$L73) * COS(Wellpath!$L73) / SQRT(2)</f>
        <v>0.30618621784789729</v>
      </c>
      <c r="D73" s="22">
        <f>(-TAN(Dip) * SIN(Wellpath!$L73) * COS(Wellpath!$L73) * SIN(Wellpath!$O73)) / SQRT(2)</f>
        <v>-0.9250307633584598</v>
      </c>
      <c r="E73" s="20">
        <f>Model!$W$10*((drdp!B73+drdp!K73)*'ASXY-TI1S'!$B73+(drdp!E73+drdp!N73)*'ASXY-TI1S'!$C73+(drdp!H73+drdp!Q73)*'ASXY-TI1S'!$D73)</f>
        <v>1.2201400909077814E-2</v>
      </c>
      <c r="F73" s="20">
        <f>Model!$W$10*((drdp!C73+drdp!L73)*'ASXY-TI1S'!$B73+(drdp!F73+drdp!O73)*'ASXY-TI1S'!$C73+(drdp!I73+drdp!R73)*'ASXY-TI1S'!$D73)</f>
        <v>-8.9195078430741022E-4</v>
      </c>
      <c r="G73" s="20">
        <f>Model!$W$10*((drdp!D73+drdp!M73)*'ASXY-TI1S'!$B73+(drdp!G73+drdp!P73)*'ASXY-TI1S'!$C73+(drdp!J73+drdp!S73)*'ASXY-TI1S'!$D73)</f>
        <v>-3.9774756441743305E-3</v>
      </c>
      <c r="H73" s="18">
        <f>Model!$W$10*((drdp!B73)*'ASXY-TI1S'!$B73+(drdp!E73)*'ASXY-TI1S'!$C73+(drdp!H73)*'ASXY-TI1S'!$D73)</f>
        <v>6.1007004545389071E-3</v>
      </c>
      <c r="I73" s="18">
        <f>Model!$W$10*((drdp!C73)*'ASXY-TI1S'!$B73+(drdp!F73)*'ASXY-TI1S'!$C73+(drdp!I73)*'ASXY-TI1S'!$D73)</f>
        <v>-4.4597539215370511E-4</v>
      </c>
      <c r="J73" s="18">
        <f>Model!$W$10*((drdp!D73)*'ASXY-TI1S'!$B73+(drdp!G73)*'ASXY-TI1S'!$C73+(drdp!J73)*'ASXY-TI1S'!$D73)</f>
        <v>-1.9887378220871652E-3</v>
      </c>
      <c r="K73" s="21">
        <f>SUM(E$3:E72)+H73</f>
        <v>0.21488439351655431</v>
      </c>
      <c r="L73" s="21">
        <f>SUM(F$3:F72)+I73</f>
        <v>3.4121221007176794E-2</v>
      </c>
      <c r="M73" s="21">
        <f>SUM(G$3:G72)+J73</f>
        <v>-6.5780237521400178E-2</v>
      </c>
      <c r="N73" s="19">
        <f t="shared" si="5"/>
        <v>4.6175302576977363E-2</v>
      </c>
      <c r="O73" s="19">
        <f t="shared" si="5"/>
        <v>1.1642577230206029E-3</v>
      </c>
      <c r="P73" s="19">
        <f t="shared" si="5"/>
        <v>4.3270396483718237E-3</v>
      </c>
      <c r="Q73" s="19">
        <f t="shared" si="6"/>
        <v>7.3321178821714973E-3</v>
      </c>
      <c r="R73" s="19">
        <f t="shared" si="7"/>
        <v>-1.4135146445160967E-2</v>
      </c>
      <c r="S73" s="19">
        <f t="shared" si="8"/>
        <v>-2.2445020223722787E-3</v>
      </c>
    </row>
    <row r="74" spans="1:19" x14ac:dyDescent="0.25">
      <c r="A74" s="26">
        <f>Wellpath!E74</f>
        <v>2130</v>
      </c>
      <c r="B74" s="22">
        <v>0</v>
      </c>
      <c r="C74" s="22">
        <f>SIN(Wellpath!$L74) * COS(Wellpath!$L74) / SQRT(2)</f>
        <v>0.30618621784789729</v>
      </c>
      <c r="D74" s="22">
        <f>(-TAN(Dip) * SIN(Wellpath!$L74) * COS(Wellpath!$L74) * SIN(Wellpath!$O74)) / SQRT(2)</f>
        <v>-0.9250307633584598</v>
      </c>
      <c r="E74" s="20">
        <f>Model!$W$10*((drdp!B74+drdp!K74)*'ASXY-TI1S'!$B74+(drdp!E74+drdp!N74)*'ASXY-TI1S'!$C74+(drdp!H74+drdp!Q74)*'ASXY-TI1S'!$D74)</f>
        <v>1.2201400909077814E-2</v>
      </c>
      <c r="F74" s="20">
        <f>Model!$W$10*((drdp!C74+drdp!L74)*'ASXY-TI1S'!$B74+(drdp!F74+drdp!O74)*'ASXY-TI1S'!$C74+(drdp!I74+drdp!R74)*'ASXY-TI1S'!$D74)</f>
        <v>-8.9195078430741022E-4</v>
      </c>
      <c r="G74" s="20">
        <f>Model!$W$10*((drdp!D74+drdp!M74)*'ASXY-TI1S'!$B74+(drdp!G74+drdp!P74)*'ASXY-TI1S'!$C74+(drdp!J74+drdp!S74)*'ASXY-TI1S'!$D74)</f>
        <v>-3.9774756441743305E-3</v>
      </c>
      <c r="H74" s="18">
        <f>Model!$W$10*((drdp!B74)*'ASXY-TI1S'!$B74+(drdp!E74)*'ASXY-TI1S'!$C74+(drdp!H74)*'ASXY-TI1S'!$D74)</f>
        <v>6.1007004545389071E-3</v>
      </c>
      <c r="I74" s="18">
        <f>Model!$W$10*((drdp!C74)*'ASXY-TI1S'!$B74+(drdp!F74)*'ASXY-TI1S'!$C74+(drdp!I74)*'ASXY-TI1S'!$D74)</f>
        <v>-4.4597539215370511E-4</v>
      </c>
      <c r="J74" s="18">
        <f>Model!$W$10*((drdp!D74)*'ASXY-TI1S'!$B74+(drdp!G74)*'ASXY-TI1S'!$C74+(drdp!J74)*'ASXY-TI1S'!$D74)</f>
        <v>-1.9887378220871652E-3</v>
      </c>
      <c r="K74" s="21">
        <f>SUM(E$3:E73)+H74</f>
        <v>0.22708579442563209</v>
      </c>
      <c r="L74" s="21">
        <f>SUM(F$3:F73)+I74</f>
        <v>3.3229270222869381E-2</v>
      </c>
      <c r="M74" s="21">
        <f>SUM(G$3:G73)+J74</f>
        <v>-6.9757713165574511E-2</v>
      </c>
      <c r="N74" s="19">
        <f t="shared" si="5"/>
        <v>5.1567958029920438E-2</v>
      </c>
      <c r="O74" s="19">
        <f t="shared" si="5"/>
        <v>1.1041843995444737E-3</v>
      </c>
      <c r="P74" s="19">
        <f t="shared" si="5"/>
        <v>4.8661385460905676E-3</v>
      </c>
      <c r="Q74" s="19">
        <f t="shared" si="6"/>
        <v>7.5458952267442939E-3</v>
      </c>
      <c r="R74" s="19">
        <f t="shared" si="7"/>
        <v>-1.5840985711519862E-2</v>
      </c>
      <c r="S74" s="19">
        <f t="shared" si="8"/>
        <v>-2.3179979009082885E-3</v>
      </c>
    </row>
    <row r="75" spans="1:19" x14ac:dyDescent="0.25">
      <c r="A75" s="26">
        <f>Wellpath!E75</f>
        <v>2160</v>
      </c>
      <c r="B75" s="22">
        <v>0</v>
      </c>
      <c r="C75" s="22">
        <f>SIN(Wellpath!$L75) * COS(Wellpath!$L75) / SQRT(2)</f>
        <v>0.30618621784789729</v>
      </c>
      <c r="D75" s="22">
        <f>(-TAN(Dip) * SIN(Wellpath!$L75) * COS(Wellpath!$L75) * SIN(Wellpath!$O75)) / SQRT(2)</f>
        <v>-0.9250307633584598</v>
      </c>
      <c r="E75" s="20">
        <f>Model!$W$10*((drdp!B75+drdp!K75)*'ASXY-TI1S'!$B75+(drdp!E75+drdp!N75)*'ASXY-TI1S'!$C75+(drdp!H75+drdp!Q75)*'ASXY-TI1S'!$D75)</f>
        <v>1.2201400909077814E-2</v>
      </c>
      <c r="F75" s="20">
        <f>Model!$W$10*((drdp!C75+drdp!L75)*'ASXY-TI1S'!$B75+(drdp!F75+drdp!O75)*'ASXY-TI1S'!$C75+(drdp!I75+drdp!R75)*'ASXY-TI1S'!$D75)</f>
        <v>-8.9195078430741022E-4</v>
      </c>
      <c r="G75" s="20">
        <f>Model!$W$10*((drdp!D75+drdp!M75)*'ASXY-TI1S'!$B75+(drdp!G75+drdp!P75)*'ASXY-TI1S'!$C75+(drdp!J75+drdp!S75)*'ASXY-TI1S'!$D75)</f>
        <v>-3.9774756441743305E-3</v>
      </c>
      <c r="H75" s="18">
        <f>Model!$W$10*((drdp!B75)*'ASXY-TI1S'!$B75+(drdp!E75)*'ASXY-TI1S'!$C75+(drdp!H75)*'ASXY-TI1S'!$D75)</f>
        <v>6.1007004545389071E-3</v>
      </c>
      <c r="I75" s="18">
        <f>Model!$W$10*((drdp!C75)*'ASXY-TI1S'!$B75+(drdp!F75)*'ASXY-TI1S'!$C75+(drdp!I75)*'ASXY-TI1S'!$D75)</f>
        <v>-4.4597539215370511E-4</v>
      </c>
      <c r="J75" s="18">
        <f>Model!$W$10*((drdp!D75)*'ASXY-TI1S'!$B75+(drdp!G75)*'ASXY-TI1S'!$C75+(drdp!J75)*'ASXY-TI1S'!$D75)</f>
        <v>-1.9887378220871652E-3</v>
      </c>
      <c r="K75" s="21">
        <f>SUM(E$3:E74)+H75</f>
        <v>0.23928719533470993</v>
      </c>
      <c r="L75" s="21">
        <f>SUM(F$3:F74)+I75</f>
        <v>3.2337319438561968E-2</v>
      </c>
      <c r="M75" s="21">
        <f>SUM(G$3:G74)+J75</f>
        <v>-7.3735188809748844E-2</v>
      </c>
      <c r="N75" s="19">
        <f t="shared" si="5"/>
        <v>5.7258361851151629E-2</v>
      </c>
      <c r="O75" s="19">
        <f t="shared" si="5"/>
        <v>1.0457022284715977E-3</v>
      </c>
      <c r="P75" s="19">
        <f t="shared" si="5"/>
        <v>5.4368780688093116E-3</v>
      </c>
      <c r="Q75" s="19">
        <f t="shared" si="6"/>
        <v>7.7379064730960902E-3</v>
      </c>
      <c r="R75" s="19">
        <f t="shared" si="7"/>
        <v>-1.764388652776009E-2</v>
      </c>
      <c r="S75" s="19">
        <f t="shared" si="8"/>
        <v>-2.384398354403528E-3</v>
      </c>
    </row>
    <row r="76" spans="1:19" x14ac:dyDescent="0.25">
      <c r="A76" s="26">
        <f>Wellpath!E76</f>
        <v>2190</v>
      </c>
      <c r="B76" s="22">
        <v>0</v>
      </c>
      <c r="C76" s="22">
        <f>SIN(Wellpath!$L76) * COS(Wellpath!$L76) / SQRT(2)</f>
        <v>0.30618621784789729</v>
      </c>
      <c r="D76" s="22">
        <f>(-TAN(Dip) * SIN(Wellpath!$L76) * COS(Wellpath!$L76) * SIN(Wellpath!$O76)) / SQRT(2)</f>
        <v>-0.9250307633584598</v>
      </c>
      <c r="E76" s="20">
        <f>Model!$W$10*((drdp!B76+drdp!K76)*'ASXY-TI1S'!$B76+(drdp!E76+drdp!N76)*'ASXY-TI1S'!$C76+(drdp!H76+drdp!Q76)*'ASXY-TI1S'!$D76)</f>
        <v>1.2201400909077814E-2</v>
      </c>
      <c r="F76" s="20">
        <f>Model!$W$10*((drdp!C76+drdp!L76)*'ASXY-TI1S'!$B76+(drdp!F76+drdp!O76)*'ASXY-TI1S'!$C76+(drdp!I76+drdp!R76)*'ASXY-TI1S'!$D76)</f>
        <v>-8.9195078430741022E-4</v>
      </c>
      <c r="G76" s="20">
        <f>Model!$W$10*((drdp!D76+drdp!M76)*'ASXY-TI1S'!$B76+(drdp!G76+drdp!P76)*'ASXY-TI1S'!$C76+(drdp!J76+drdp!S76)*'ASXY-TI1S'!$D76)</f>
        <v>-3.9774756441743305E-3</v>
      </c>
      <c r="H76" s="18">
        <f>Model!$W$10*((drdp!B76)*'ASXY-TI1S'!$B76+(drdp!E76)*'ASXY-TI1S'!$C76+(drdp!H76)*'ASXY-TI1S'!$D76)</f>
        <v>6.1007004545389071E-3</v>
      </c>
      <c r="I76" s="18">
        <f>Model!$W$10*((drdp!C76)*'ASXY-TI1S'!$B76+(drdp!F76)*'ASXY-TI1S'!$C76+(drdp!I76)*'ASXY-TI1S'!$D76)</f>
        <v>-4.4597539215370511E-4</v>
      </c>
      <c r="J76" s="18">
        <f>Model!$W$10*((drdp!D76)*'ASXY-TI1S'!$B76+(drdp!G76)*'ASXY-TI1S'!$C76+(drdp!J76)*'ASXY-TI1S'!$D76)</f>
        <v>-1.9887378220871652E-3</v>
      </c>
      <c r="K76" s="21">
        <f>SUM(E$3:E75)+H76</f>
        <v>0.25148859624378772</v>
      </c>
      <c r="L76" s="21">
        <f>SUM(F$3:F75)+I76</f>
        <v>3.1445368654254555E-2</v>
      </c>
      <c r="M76" s="21">
        <f>SUM(G$3:G75)+J76</f>
        <v>-7.7712664453923178E-2</v>
      </c>
      <c r="N76" s="19">
        <f t="shared" si="5"/>
        <v>6.3246514040670873E-2</v>
      </c>
      <c r="O76" s="19">
        <f t="shared" si="5"/>
        <v>9.8881120980197487E-4</v>
      </c>
      <c r="P76" s="19">
        <f t="shared" si="5"/>
        <v>6.0392582165280546E-3</v>
      </c>
      <c r="Q76" s="19">
        <f t="shared" si="6"/>
        <v>7.9081516212268829E-3</v>
      </c>
      <c r="R76" s="19">
        <f t="shared" si="7"/>
        <v>-1.9543848893881641E-2</v>
      </c>
      <c r="S76" s="19">
        <f t="shared" si="8"/>
        <v>-2.4437033828579981E-3</v>
      </c>
    </row>
    <row r="77" spans="1:19" x14ac:dyDescent="0.25">
      <c r="A77" s="26">
        <f>Wellpath!E77</f>
        <v>2220</v>
      </c>
      <c r="B77" s="22">
        <v>0</v>
      </c>
      <c r="C77" s="22">
        <f>SIN(Wellpath!$L77) * COS(Wellpath!$L77) / SQRT(2)</f>
        <v>0.30618621784789729</v>
      </c>
      <c r="D77" s="22">
        <f>(-TAN(Dip) * SIN(Wellpath!$L77) * COS(Wellpath!$L77) * SIN(Wellpath!$O77)) / SQRT(2)</f>
        <v>-0.9250307633584598</v>
      </c>
      <c r="E77" s="20">
        <f>Model!$W$10*((drdp!B77+drdp!K77)*'ASXY-TI1S'!$B77+(drdp!E77+drdp!N77)*'ASXY-TI1S'!$C77+(drdp!H77+drdp!Q77)*'ASXY-TI1S'!$D77)</f>
        <v>1.2201400909077814E-2</v>
      </c>
      <c r="F77" s="20">
        <f>Model!$W$10*((drdp!C77+drdp!L77)*'ASXY-TI1S'!$B77+(drdp!F77+drdp!O77)*'ASXY-TI1S'!$C77+(drdp!I77+drdp!R77)*'ASXY-TI1S'!$D77)</f>
        <v>-8.9195078430741022E-4</v>
      </c>
      <c r="G77" s="20">
        <f>Model!$W$10*((drdp!D77+drdp!M77)*'ASXY-TI1S'!$B77+(drdp!G77+drdp!P77)*'ASXY-TI1S'!$C77+(drdp!J77+drdp!S77)*'ASXY-TI1S'!$D77)</f>
        <v>-3.9774756441743305E-3</v>
      </c>
      <c r="H77" s="18">
        <f>Model!$W$10*((drdp!B77)*'ASXY-TI1S'!$B77+(drdp!E77)*'ASXY-TI1S'!$C77+(drdp!H77)*'ASXY-TI1S'!$D77)</f>
        <v>6.1007004545389071E-3</v>
      </c>
      <c r="I77" s="18">
        <f>Model!$W$10*((drdp!C77)*'ASXY-TI1S'!$B77+(drdp!F77)*'ASXY-TI1S'!$C77+(drdp!I77)*'ASXY-TI1S'!$D77)</f>
        <v>-4.4597539215370511E-4</v>
      </c>
      <c r="J77" s="18">
        <f>Model!$W$10*((drdp!D77)*'ASXY-TI1S'!$B77+(drdp!G77)*'ASXY-TI1S'!$C77+(drdp!J77)*'ASXY-TI1S'!$D77)</f>
        <v>-1.9887378220871652E-3</v>
      </c>
      <c r="K77" s="21">
        <f>SUM(E$3:E76)+H77</f>
        <v>0.26368999715286556</v>
      </c>
      <c r="L77" s="21">
        <f>SUM(F$3:F76)+I77</f>
        <v>3.0553417869947145E-2</v>
      </c>
      <c r="M77" s="21">
        <f>SUM(G$3:G76)+J77</f>
        <v>-8.1690140098097511E-2</v>
      </c>
      <c r="N77" s="19">
        <f t="shared" si="5"/>
        <v>6.9532414598478254E-2</v>
      </c>
      <c r="O77" s="19">
        <f t="shared" si="5"/>
        <v>9.3351134353560549E-4</v>
      </c>
      <c r="P77" s="19">
        <f t="shared" si="5"/>
        <v>6.6732789892467986E-3</v>
      </c>
      <c r="Q77" s="19">
        <f t="shared" si="6"/>
        <v>8.0566306711366744E-3</v>
      </c>
      <c r="R77" s="19">
        <f t="shared" si="7"/>
        <v>-2.1540872809884523E-2</v>
      </c>
      <c r="S77" s="19">
        <f t="shared" si="8"/>
        <v>-2.4959129862716983E-3</v>
      </c>
    </row>
    <row r="78" spans="1:19" x14ac:dyDescent="0.25">
      <c r="A78" s="26">
        <f>Wellpath!E78</f>
        <v>2250</v>
      </c>
      <c r="B78" s="22">
        <v>0</v>
      </c>
      <c r="C78" s="22">
        <f>SIN(Wellpath!$L78) * COS(Wellpath!$L78) / SQRT(2)</f>
        <v>0.30618621784789729</v>
      </c>
      <c r="D78" s="22">
        <f>(-TAN(Dip) * SIN(Wellpath!$L78) * COS(Wellpath!$L78) * SIN(Wellpath!$O78)) / SQRT(2)</f>
        <v>-0.9250307633584598</v>
      </c>
      <c r="E78" s="20">
        <f>Model!$W$10*((drdp!B78+drdp!K78)*'ASXY-TI1S'!$B78+(drdp!E78+drdp!N78)*'ASXY-TI1S'!$C78+(drdp!H78+drdp!Q78)*'ASXY-TI1S'!$D78)</f>
        <v>1.2201400909077814E-2</v>
      </c>
      <c r="F78" s="20">
        <f>Model!$W$10*((drdp!C78+drdp!L78)*'ASXY-TI1S'!$B78+(drdp!F78+drdp!O78)*'ASXY-TI1S'!$C78+(drdp!I78+drdp!R78)*'ASXY-TI1S'!$D78)</f>
        <v>-8.9195078430741022E-4</v>
      </c>
      <c r="G78" s="20">
        <f>Model!$W$10*((drdp!D78+drdp!M78)*'ASXY-TI1S'!$B78+(drdp!G78+drdp!P78)*'ASXY-TI1S'!$C78+(drdp!J78+drdp!S78)*'ASXY-TI1S'!$D78)</f>
        <v>-3.9774756441743305E-3</v>
      </c>
      <c r="H78" s="18">
        <f>Model!$W$10*((drdp!B78)*'ASXY-TI1S'!$B78+(drdp!E78)*'ASXY-TI1S'!$C78+(drdp!H78)*'ASXY-TI1S'!$D78)</f>
        <v>6.1007004545389071E-3</v>
      </c>
      <c r="I78" s="18">
        <f>Model!$W$10*((drdp!C78)*'ASXY-TI1S'!$B78+(drdp!F78)*'ASXY-TI1S'!$C78+(drdp!I78)*'ASXY-TI1S'!$D78)</f>
        <v>-4.4597539215370511E-4</v>
      </c>
      <c r="J78" s="18">
        <f>Model!$W$10*((drdp!D78)*'ASXY-TI1S'!$B78+(drdp!G78)*'ASXY-TI1S'!$C78+(drdp!J78)*'ASXY-TI1S'!$D78)</f>
        <v>-1.9887378220871652E-3</v>
      </c>
      <c r="K78" s="21">
        <f>SUM(E$3:E77)+H78</f>
        <v>0.2758913980619434</v>
      </c>
      <c r="L78" s="21">
        <f>SUM(F$3:F77)+I78</f>
        <v>2.9661467085639735E-2</v>
      </c>
      <c r="M78" s="21">
        <f>SUM(G$3:G77)+J78</f>
        <v>-8.5667615742271844E-2</v>
      </c>
      <c r="N78" s="19">
        <f t="shared" si="5"/>
        <v>7.6116063524573715E-2</v>
      </c>
      <c r="O78" s="19">
        <f t="shared" si="5"/>
        <v>8.7980262967248934E-4</v>
      </c>
      <c r="P78" s="19">
        <f t="shared" si="5"/>
        <v>7.3389403869655425E-3</v>
      </c>
      <c r="Q78" s="19">
        <f t="shared" si="6"/>
        <v>8.183343622825464E-3</v>
      </c>
      <c r="R78" s="19">
        <f t="shared" si="7"/>
        <v>-2.3634958275768732E-2</v>
      </c>
      <c r="S78" s="19">
        <f t="shared" si="8"/>
        <v>-2.5410271646446286E-3</v>
      </c>
    </row>
    <row r="79" spans="1:19" x14ac:dyDescent="0.25">
      <c r="A79" s="26">
        <f>Wellpath!E79</f>
        <v>2280</v>
      </c>
      <c r="B79" s="22">
        <v>0</v>
      </c>
      <c r="C79" s="22">
        <f>SIN(Wellpath!$L79) * COS(Wellpath!$L79) / SQRT(2)</f>
        <v>0.30618621784789729</v>
      </c>
      <c r="D79" s="22">
        <f>(-TAN(Dip) * SIN(Wellpath!$L79) * COS(Wellpath!$L79) * SIN(Wellpath!$O79)) / SQRT(2)</f>
        <v>-0.9250307633584598</v>
      </c>
      <c r="E79" s="20">
        <f>Model!$W$10*((drdp!B79+drdp!K79)*'ASXY-TI1S'!$B79+(drdp!E79+drdp!N79)*'ASXY-TI1S'!$C79+(drdp!H79+drdp!Q79)*'ASXY-TI1S'!$D79)</f>
        <v>1.2201400909077814E-2</v>
      </c>
      <c r="F79" s="20">
        <f>Model!$W$10*((drdp!C79+drdp!L79)*'ASXY-TI1S'!$B79+(drdp!F79+drdp!O79)*'ASXY-TI1S'!$C79+(drdp!I79+drdp!R79)*'ASXY-TI1S'!$D79)</f>
        <v>-8.9195078430741022E-4</v>
      </c>
      <c r="G79" s="20">
        <f>Model!$W$10*((drdp!D79+drdp!M79)*'ASXY-TI1S'!$B79+(drdp!G79+drdp!P79)*'ASXY-TI1S'!$C79+(drdp!J79+drdp!S79)*'ASXY-TI1S'!$D79)</f>
        <v>-3.9774756441743305E-3</v>
      </c>
      <c r="H79" s="18">
        <f>Model!$W$10*((drdp!B79)*'ASXY-TI1S'!$B79+(drdp!E79)*'ASXY-TI1S'!$C79+(drdp!H79)*'ASXY-TI1S'!$D79)</f>
        <v>6.1007004545389071E-3</v>
      </c>
      <c r="I79" s="18">
        <f>Model!$W$10*((drdp!C79)*'ASXY-TI1S'!$B79+(drdp!F79)*'ASXY-TI1S'!$C79+(drdp!I79)*'ASXY-TI1S'!$D79)</f>
        <v>-4.4597539215370511E-4</v>
      </c>
      <c r="J79" s="18">
        <f>Model!$W$10*((drdp!D79)*'ASXY-TI1S'!$B79+(drdp!G79)*'ASXY-TI1S'!$C79+(drdp!J79)*'ASXY-TI1S'!$D79)</f>
        <v>-1.9887378220871652E-3</v>
      </c>
      <c r="K79" s="21">
        <f>SUM(E$3:E78)+H79</f>
        <v>0.28809279897102125</v>
      </c>
      <c r="L79" s="21">
        <f>SUM(F$3:F78)+I79</f>
        <v>2.8769516301332326E-2</v>
      </c>
      <c r="M79" s="21">
        <f>SUM(G$3:G78)+J79</f>
        <v>-8.9645091386446177E-2</v>
      </c>
      <c r="N79" s="19">
        <f t="shared" si="5"/>
        <v>8.2997460818957258E-2</v>
      </c>
      <c r="O79" s="19">
        <f t="shared" si="5"/>
        <v>8.276850682126264E-4</v>
      </c>
      <c r="P79" s="19">
        <f t="shared" si="5"/>
        <v>8.0362424096842872E-3</v>
      </c>
      <c r="Q79" s="19">
        <f t="shared" si="6"/>
        <v>8.2882904762932516E-3</v>
      </c>
      <c r="R79" s="19">
        <f t="shared" si="7"/>
        <v>-2.5826105291534267E-2</v>
      </c>
      <c r="S79" s="19">
        <f t="shared" si="8"/>
        <v>-2.5790459179767895E-3</v>
      </c>
    </row>
    <row r="80" spans="1:19" x14ac:dyDescent="0.25">
      <c r="A80" s="26">
        <f>Wellpath!E80</f>
        <v>2310</v>
      </c>
      <c r="B80" s="22">
        <v>0</v>
      </c>
      <c r="C80" s="22">
        <f>SIN(Wellpath!$L80) * COS(Wellpath!$L80) / SQRT(2)</f>
        <v>0.30618621784789729</v>
      </c>
      <c r="D80" s="22">
        <f>(-TAN(Dip) * SIN(Wellpath!$L80) * COS(Wellpath!$L80) * SIN(Wellpath!$O80)) / SQRT(2)</f>
        <v>-0.9250307633584598</v>
      </c>
      <c r="E80" s="20">
        <f>Model!$W$10*((drdp!B80+drdp!K80)*'ASXY-TI1S'!$B80+(drdp!E80+drdp!N80)*'ASXY-TI1S'!$C80+(drdp!H80+drdp!Q80)*'ASXY-TI1S'!$D80)</f>
        <v>1.2201400909077814E-2</v>
      </c>
      <c r="F80" s="20">
        <f>Model!$W$10*((drdp!C80+drdp!L80)*'ASXY-TI1S'!$B80+(drdp!F80+drdp!O80)*'ASXY-TI1S'!$C80+(drdp!I80+drdp!R80)*'ASXY-TI1S'!$D80)</f>
        <v>-8.9195078430741022E-4</v>
      </c>
      <c r="G80" s="20">
        <f>Model!$W$10*((drdp!D80+drdp!M80)*'ASXY-TI1S'!$B80+(drdp!G80+drdp!P80)*'ASXY-TI1S'!$C80+(drdp!J80+drdp!S80)*'ASXY-TI1S'!$D80)</f>
        <v>-3.9774756441743305E-3</v>
      </c>
      <c r="H80" s="18">
        <f>Model!$W$10*((drdp!B80)*'ASXY-TI1S'!$B80+(drdp!E80)*'ASXY-TI1S'!$C80+(drdp!H80)*'ASXY-TI1S'!$D80)</f>
        <v>6.1007004545389071E-3</v>
      </c>
      <c r="I80" s="18">
        <f>Model!$W$10*((drdp!C80)*'ASXY-TI1S'!$B80+(drdp!F80)*'ASXY-TI1S'!$C80+(drdp!I80)*'ASXY-TI1S'!$D80)</f>
        <v>-4.4597539215370511E-4</v>
      </c>
      <c r="J80" s="18">
        <f>Model!$W$10*((drdp!D80)*'ASXY-TI1S'!$B80+(drdp!G80)*'ASXY-TI1S'!$C80+(drdp!J80)*'ASXY-TI1S'!$D80)</f>
        <v>-1.9887378220871652E-3</v>
      </c>
      <c r="K80" s="21">
        <f>SUM(E$3:E79)+H80</f>
        <v>0.30029419988009909</v>
      </c>
      <c r="L80" s="21">
        <f>SUM(F$3:F79)+I80</f>
        <v>2.7877565517024916E-2</v>
      </c>
      <c r="M80" s="21">
        <f>SUM(G$3:G79)+J80</f>
        <v>-9.362256703062051E-2</v>
      </c>
      <c r="N80" s="19">
        <f t="shared" si="5"/>
        <v>9.017660648162891E-2</v>
      </c>
      <c r="O80" s="19">
        <f t="shared" si="5"/>
        <v>7.7715865915601668E-4</v>
      </c>
      <c r="P80" s="19">
        <f t="shared" si="5"/>
        <v>8.7651850574030302E-3</v>
      </c>
      <c r="Q80" s="19">
        <f t="shared" si="6"/>
        <v>8.3714712315400373E-3</v>
      </c>
      <c r="R80" s="19">
        <f t="shared" si="7"/>
        <v>-2.811431385718113E-2</v>
      </c>
      <c r="S80" s="19">
        <f t="shared" si="8"/>
        <v>-2.6099692462681801E-3</v>
      </c>
    </row>
    <row r="81" spans="1:19" x14ac:dyDescent="0.25">
      <c r="A81" s="26">
        <f>Wellpath!E81</f>
        <v>2340</v>
      </c>
      <c r="B81" s="22">
        <v>0</v>
      </c>
      <c r="C81" s="22">
        <f>SIN(Wellpath!$L81) * COS(Wellpath!$L81) / SQRT(2)</f>
        <v>0.30618621784789729</v>
      </c>
      <c r="D81" s="22">
        <f>(-TAN(Dip) * SIN(Wellpath!$L81) * COS(Wellpath!$L81) * SIN(Wellpath!$O81)) / SQRT(2)</f>
        <v>-0.9250307633584598</v>
      </c>
      <c r="E81" s="20">
        <f>Model!$W$10*((drdp!B81+drdp!K81)*'ASXY-TI1S'!$B81+(drdp!E81+drdp!N81)*'ASXY-TI1S'!$C81+(drdp!H81+drdp!Q81)*'ASXY-TI1S'!$D81)</f>
        <v>1.2201400909077814E-2</v>
      </c>
      <c r="F81" s="20">
        <f>Model!$W$10*((drdp!C81+drdp!L81)*'ASXY-TI1S'!$B81+(drdp!F81+drdp!O81)*'ASXY-TI1S'!$C81+(drdp!I81+drdp!R81)*'ASXY-TI1S'!$D81)</f>
        <v>-8.9195078430741022E-4</v>
      </c>
      <c r="G81" s="20">
        <f>Model!$W$10*((drdp!D81+drdp!M81)*'ASXY-TI1S'!$B81+(drdp!G81+drdp!P81)*'ASXY-TI1S'!$C81+(drdp!J81+drdp!S81)*'ASXY-TI1S'!$D81)</f>
        <v>-3.9774756441743305E-3</v>
      </c>
      <c r="H81" s="18">
        <f>Model!$W$10*((drdp!B81)*'ASXY-TI1S'!$B81+(drdp!E81)*'ASXY-TI1S'!$C81+(drdp!H81)*'ASXY-TI1S'!$D81)</f>
        <v>6.1007004545389071E-3</v>
      </c>
      <c r="I81" s="18">
        <f>Model!$W$10*((drdp!C81)*'ASXY-TI1S'!$B81+(drdp!F81)*'ASXY-TI1S'!$C81+(drdp!I81)*'ASXY-TI1S'!$D81)</f>
        <v>-4.4597539215370511E-4</v>
      </c>
      <c r="J81" s="18">
        <f>Model!$W$10*((drdp!D81)*'ASXY-TI1S'!$B81+(drdp!G81)*'ASXY-TI1S'!$C81+(drdp!J81)*'ASXY-TI1S'!$D81)</f>
        <v>-1.9887378220871652E-3</v>
      </c>
      <c r="K81" s="21">
        <f>SUM(E$3:E80)+H81</f>
        <v>0.31249560078917693</v>
      </c>
      <c r="L81" s="21">
        <f>SUM(F$3:F80)+I81</f>
        <v>2.6985614732717506E-2</v>
      </c>
      <c r="M81" s="21">
        <f>SUM(G$3:G80)+J81</f>
        <v>-9.7600042674794843E-2</v>
      </c>
      <c r="N81" s="19">
        <f t="shared" si="5"/>
        <v>9.7653500512588642E-2</v>
      </c>
      <c r="O81" s="19">
        <f t="shared" si="5"/>
        <v>7.2822340250266017E-4</v>
      </c>
      <c r="P81" s="19">
        <f t="shared" si="5"/>
        <v>9.5257683301217741E-3</v>
      </c>
      <c r="Q81" s="19">
        <f t="shared" si="6"/>
        <v>8.432885888565821E-3</v>
      </c>
      <c r="R81" s="19">
        <f t="shared" si="7"/>
        <v>-3.0499583972709323E-2</v>
      </c>
      <c r="S81" s="19">
        <f t="shared" si="8"/>
        <v>-2.6337971495188012E-3</v>
      </c>
    </row>
    <row r="82" spans="1:19" x14ac:dyDescent="0.25">
      <c r="A82" s="26">
        <f>Wellpath!E82</f>
        <v>2370</v>
      </c>
      <c r="B82" s="22">
        <v>0</v>
      </c>
      <c r="C82" s="22">
        <f>SIN(Wellpath!$L82) * COS(Wellpath!$L82) / SQRT(2)</f>
        <v>0.30618621784789729</v>
      </c>
      <c r="D82" s="22">
        <f>(-TAN(Dip) * SIN(Wellpath!$L82) * COS(Wellpath!$L82) * SIN(Wellpath!$O82)) / SQRT(2)</f>
        <v>-0.9250307633584598</v>
      </c>
      <c r="E82" s="20">
        <f>Model!$W$10*((drdp!B82+drdp!K82)*'ASXY-TI1S'!$B82+(drdp!E82+drdp!N82)*'ASXY-TI1S'!$C82+(drdp!H82+drdp!Q82)*'ASXY-TI1S'!$D82)</f>
        <v>1.2201400909077814E-2</v>
      </c>
      <c r="F82" s="20">
        <f>Model!$W$10*((drdp!C82+drdp!L82)*'ASXY-TI1S'!$B82+(drdp!F82+drdp!O82)*'ASXY-TI1S'!$C82+(drdp!I82+drdp!R82)*'ASXY-TI1S'!$D82)</f>
        <v>-8.9195078430741022E-4</v>
      </c>
      <c r="G82" s="20">
        <f>Model!$W$10*((drdp!D82+drdp!M82)*'ASXY-TI1S'!$B82+(drdp!G82+drdp!P82)*'ASXY-TI1S'!$C82+(drdp!J82+drdp!S82)*'ASXY-TI1S'!$D82)</f>
        <v>-3.9774756441743305E-3</v>
      </c>
      <c r="H82" s="18">
        <f>Model!$W$10*((drdp!B82)*'ASXY-TI1S'!$B82+(drdp!E82)*'ASXY-TI1S'!$C82+(drdp!H82)*'ASXY-TI1S'!$D82)</f>
        <v>6.1007004545389071E-3</v>
      </c>
      <c r="I82" s="18">
        <f>Model!$W$10*((drdp!C82)*'ASXY-TI1S'!$B82+(drdp!F82)*'ASXY-TI1S'!$C82+(drdp!I82)*'ASXY-TI1S'!$D82)</f>
        <v>-4.4597539215370511E-4</v>
      </c>
      <c r="J82" s="18">
        <f>Model!$W$10*((drdp!D82)*'ASXY-TI1S'!$B82+(drdp!G82)*'ASXY-TI1S'!$C82+(drdp!J82)*'ASXY-TI1S'!$D82)</f>
        <v>-1.9887378220871652E-3</v>
      </c>
      <c r="K82" s="21">
        <f>SUM(E$3:E81)+H82</f>
        <v>0.32469700169825477</v>
      </c>
      <c r="L82" s="21">
        <f>SUM(F$3:F81)+I82</f>
        <v>2.6093663948410097E-2</v>
      </c>
      <c r="M82" s="21">
        <f>SUM(G$3:G81)+J82</f>
        <v>-0.10157751831896918</v>
      </c>
      <c r="N82" s="19">
        <f t="shared" si="5"/>
        <v>0.10542814291183646</v>
      </c>
      <c r="O82" s="19">
        <f t="shared" si="5"/>
        <v>6.8087929825255678E-4</v>
      </c>
      <c r="P82" s="19">
        <f t="shared" si="5"/>
        <v>1.0317992227840519E-2</v>
      </c>
      <c r="Q82" s="19">
        <f t="shared" si="6"/>
        <v>8.4725344473706027E-3</v>
      </c>
      <c r="R82" s="19">
        <f t="shared" si="7"/>
        <v>-3.2981915638118843E-2</v>
      </c>
      <c r="S82" s="19">
        <f t="shared" si="8"/>
        <v>-2.650529627728652E-3</v>
      </c>
    </row>
    <row r="83" spans="1:19" x14ac:dyDescent="0.25">
      <c r="A83" s="26">
        <f>Wellpath!E83</f>
        <v>2400</v>
      </c>
      <c r="B83" s="22">
        <v>0</v>
      </c>
      <c r="C83" s="22">
        <f>SIN(Wellpath!$L83) * COS(Wellpath!$L83) / SQRT(2)</f>
        <v>0.30618621784789729</v>
      </c>
      <c r="D83" s="22">
        <f>(-TAN(Dip) * SIN(Wellpath!$L83) * COS(Wellpath!$L83) * SIN(Wellpath!$O83)) / SQRT(2)</f>
        <v>-0.9250307633584598</v>
      </c>
      <c r="E83" s="20">
        <f>Model!$W$10*((drdp!B83+drdp!K83)*'ASXY-TI1S'!$B83+(drdp!E83+drdp!N83)*'ASXY-TI1S'!$C83+(drdp!H83+drdp!Q83)*'ASXY-TI1S'!$D83)</f>
        <v>1.2201400909077814E-2</v>
      </c>
      <c r="F83" s="20">
        <f>Model!$W$10*((drdp!C83+drdp!L83)*'ASXY-TI1S'!$B83+(drdp!F83+drdp!O83)*'ASXY-TI1S'!$C83+(drdp!I83+drdp!R83)*'ASXY-TI1S'!$D83)</f>
        <v>-8.9195078430741022E-4</v>
      </c>
      <c r="G83" s="20">
        <f>Model!$W$10*((drdp!D83+drdp!M83)*'ASXY-TI1S'!$B83+(drdp!G83+drdp!P83)*'ASXY-TI1S'!$C83+(drdp!J83+drdp!S83)*'ASXY-TI1S'!$D83)</f>
        <v>-3.9774756441743305E-3</v>
      </c>
      <c r="H83" s="18">
        <f>Model!$W$10*((drdp!B83)*'ASXY-TI1S'!$B83+(drdp!E83)*'ASXY-TI1S'!$C83+(drdp!H83)*'ASXY-TI1S'!$D83)</f>
        <v>6.1007004545389071E-3</v>
      </c>
      <c r="I83" s="18">
        <f>Model!$W$10*((drdp!C83)*'ASXY-TI1S'!$B83+(drdp!F83)*'ASXY-TI1S'!$C83+(drdp!I83)*'ASXY-TI1S'!$D83)</f>
        <v>-4.4597539215370511E-4</v>
      </c>
      <c r="J83" s="18">
        <f>Model!$W$10*((drdp!D83)*'ASXY-TI1S'!$B83+(drdp!G83)*'ASXY-TI1S'!$C83+(drdp!J83)*'ASXY-TI1S'!$D83)</f>
        <v>-1.9887378220871652E-3</v>
      </c>
      <c r="K83" s="21">
        <f>SUM(E$3:E82)+H83</f>
        <v>0.33689840260733261</v>
      </c>
      <c r="L83" s="21">
        <f>SUM(F$3:F82)+I83</f>
        <v>2.5201713164102687E-2</v>
      </c>
      <c r="M83" s="21">
        <f>SUM(G$3:G82)+J83</f>
        <v>-0.10555499396314351</v>
      </c>
      <c r="N83" s="19">
        <f t="shared" si="5"/>
        <v>0.11350053367937238</v>
      </c>
      <c r="O83" s="19">
        <f t="shared" si="5"/>
        <v>6.3512634640570671E-4</v>
      </c>
      <c r="P83" s="19">
        <f t="shared" si="5"/>
        <v>1.1141856750559263E-2</v>
      </c>
      <c r="Q83" s="19">
        <f t="shared" si="6"/>
        <v>8.4904169079543807E-3</v>
      </c>
      <c r="R83" s="19">
        <f t="shared" si="7"/>
        <v>-3.5561308853409683E-2</v>
      </c>
      <c r="S83" s="19">
        <f t="shared" si="8"/>
        <v>-2.6601666808977334E-3</v>
      </c>
    </row>
    <row r="84" spans="1:19" x14ac:dyDescent="0.25">
      <c r="A84" s="26">
        <f>Wellpath!E84</f>
        <v>2430</v>
      </c>
      <c r="B84" s="22">
        <v>0</v>
      </c>
      <c r="C84" s="22">
        <f>SIN(Wellpath!$L84) * COS(Wellpath!$L84) / SQRT(2)</f>
        <v>0.30618621784789729</v>
      </c>
      <c r="D84" s="22">
        <f>(-TAN(Dip) * SIN(Wellpath!$L84) * COS(Wellpath!$L84) * SIN(Wellpath!$O84)) / SQRT(2)</f>
        <v>-0.9250307633584598</v>
      </c>
      <c r="E84" s="20">
        <f>Model!$W$10*((drdp!B84+drdp!K84)*'ASXY-TI1S'!$B84+(drdp!E84+drdp!N84)*'ASXY-TI1S'!$C84+(drdp!H84+drdp!Q84)*'ASXY-TI1S'!$D84)</f>
        <v>1.2201400909077814E-2</v>
      </c>
      <c r="F84" s="20">
        <f>Model!$W$10*((drdp!C84+drdp!L84)*'ASXY-TI1S'!$B84+(drdp!F84+drdp!O84)*'ASXY-TI1S'!$C84+(drdp!I84+drdp!R84)*'ASXY-TI1S'!$D84)</f>
        <v>-8.9195078430741022E-4</v>
      </c>
      <c r="G84" s="20">
        <f>Model!$W$10*((drdp!D84+drdp!M84)*'ASXY-TI1S'!$B84+(drdp!G84+drdp!P84)*'ASXY-TI1S'!$C84+(drdp!J84+drdp!S84)*'ASXY-TI1S'!$D84)</f>
        <v>-3.9774756441743305E-3</v>
      </c>
      <c r="H84" s="18">
        <f>Model!$W$10*((drdp!B84)*'ASXY-TI1S'!$B84+(drdp!E84)*'ASXY-TI1S'!$C84+(drdp!H84)*'ASXY-TI1S'!$D84)</f>
        <v>6.1007004545389071E-3</v>
      </c>
      <c r="I84" s="18">
        <f>Model!$W$10*((drdp!C84)*'ASXY-TI1S'!$B84+(drdp!F84)*'ASXY-TI1S'!$C84+(drdp!I84)*'ASXY-TI1S'!$D84)</f>
        <v>-4.4597539215370511E-4</v>
      </c>
      <c r="J84" s="18">
        <f>Model!$W$10*((drdp!D84)*'ASXY-TI1S'!$B84+(drdp!G84)*'ASXY-TI1S'!$C84+(drdp!J84)*'ASXY-TI1S'!$D84)</f>
        <v>-1.9887378220871652E-3</v>
      </c>
      <c r="K84" s="21">
        <f>SUM(E$3:E83)+H84</f>
        <v>0.34909980351641046</v>
      </c>
      <c r="L84" s="21">
        <f>SUM(F$3:F83)+I84</f>
        <v>2.4309762379795277E-2</v>
      </c>
      <c r="M84" s="21">
        <f>SUM(G$3:G83)+J84</f>
        <v>-0.10953246960731784</v>
      </c>
      <c r="N84" s="19">
        <f t="shared" si="5"/>
        <v>0.12187067281519638</v>
      </c>
      <c r="O84" s="19">
        <f t="shared" si="5"/>
        <v>5.9096454696210975E-4</v>
      </c>
      <c r="P84" s="19">
        <f t="shared" si="5"/>
        <v>1.1997361898278007E-2</v>
      </c>
      <c r="Q84" s="19">
        <f t="shared" si="6"/>
        <v>8.4865332703171585E-3</v>
      </c>
      <c r="R84" s="19">
        <f t="shared" si="7"/>
        <v>-3.823776361858186E-2</v>
      </c>
      <c r="S84" s="19">
        <f t="shared" si="8"/>
        <v>-2.6627083090260449E-3</v>
      </c>
    </row>
    <row r="85" spans="1:19" x14ac:dyDescent="0.25">
      <c r="A85" s="26">
        <f>Wellpath!E85</f>
        <v>2460</v>
      </c>
      <c r="B85" s="22">
        <v>0</v>
      </c>
      <c r="C85" s="22">
        <f>SIN(Wellpath!$L85) * COS(Wellpath!$L85) / SQRT(2)</f>
        <v>0.30618621784789729</v>
      </c>
      <c r="D85" s="22">
        <f>(-TAN(Dip) * SIN(Wellpath!$L85) * COS(Wellpath!$L85) * SIN(Wellpath!$O85)) / SQRT(2)</f>
        <v>-0.9250307633584598</v>
      </c>
      <c r="E85" s="20">
        <f>Model!$W$10*((drdp!B85+drdp!K85)*'ASXY-TI1S'!$B85+(drdp!E85+drdp!N85)*'ASXY-TI1S'!$C85+(drdp!H85+drdp!Q85)*'ASXY-TI1S'!$D85)</f>
        <v>1.2201400909077814E-2</v>
      </c>
      <c r="F85" s="20">
        <f>Model!$W$10*((drdp!C85+drdp!L85)*'ASXY-TI1S'!$B85+(drdp!F85+drdp!O85)*'ASXY-TI1S'!$C85+(drdp!I85+drdp!R85)*'ASXY-TI1S'!$D85)</f>
        <v>-8.9195078430741022E-4</v>
      </c>
      <c r="G85" s="20">
        <f>Model!$W$10*((drdp!D85+drdp!M85)*'ASXY-TI1S'!$B85+(drdp!G85+drdp!P85)*'ASXY-TI1S'!$C85+(drdp!J85+drdp!S85)*'ASXY-TI1S'!$D85)</f>
        <v>-3.9774756441743305E-3</v>
      </c>
      <c r="H85" s="18">
        <f>Model!$W$10*((drdp!B85)*'ASXY-TI1S'!$B85+(drdp!E85)*'ASXY-TI1S'!$C85+(drdp!H85)*'ASXY-TI1S'!$D85)</f>
        <v>6.1007004545389071E-3</v>
      </c>
      <c r="I85" s="18">
        <f>Model!$W$10*((drdp!C85)*'ASXY-TI1S'!$B85+(drdp!F85)*'ASXY-TI1S'!$C85+(drdp!I85)*'ASXY-TI1S'!$D85)</f>
        <v>-4.4597539215370511E-4</v>
      </c>
      <c r="J85" s="18">
        <f>Model!$W$10*((drdp!D85)*'ASXY-TI1S'!$B85+(drdp!G85)*'ASXY-TI1S'!$C85+(drdp!J85)*'ASXY-TI1S'!$D85)</f>
        <v>-1.9887378220871652E-3</v>
      </c>
      <c r="K85" s="21">
        <f>SUM(E$3:E84)+H85</f>
        <v>0.3613012044254883</v>
      </c>
      <c r="L85" s="21">
        <f>SUM(F$3:F84)+I85</f>
        <v>2.3417811595487868E-2</v>
      </c>
      <c r="M85" s="21">
        <f>SUM(G$3:G84)+J85</f>
        <v>-0.11350994525149218</v>
      </c>
      <c r="N85" s="19">
        <f t="shared" si="5"/>
        <v>0.13053856031930849</v>
      </c>
      <c r="O85" s="19">
        <f t="shared" si="5"/>
        <v>5.4839389992176601E-4</v>
      </c>
      <c r="P85" s="19">
        <f t="shared" si="5"/>
        <v>1.2884507670996751E-2</v>
      </c>
      <c r="Q85" s="19">
        <f t="shared" si="6"/>
        <v>8.4608835344589326E-3</v>
      </c>
      <c r="R85" s="19">
        <f t="shared" si="7"/>
        <v>-4.1011279933635361E-2</v>
      </c>
      <c r="S85" s="19">
        <f t="shared" si="8"/>
        <v>-2.6581545121135866E-3</v>
      </c>
    </row>
    <row r="86" spans="1:19" x14ac:dyDescent="0.25">
      <c r="A86" s="26">
        <f>Wellpath!E86</f>
        <v>2490</v>
      </c>
      <c r="B86" s="22">
        <v>0</v>
      </c>
      <c r="C86" s="22">
        <f>SIN(Wellpath!$L86) * COS(Wellpath!$L86) / SQRT(2)</f>
        <v>0.30618621784789729</v>
      </c>
      <c r="D86" s="22">
        <f>(-TAN(Dip) * SIN(Wellpath!$L86) * COS(Wellpath!$L86) * SIN(Wellpath!$O86)) / SQRT(2)</f>
        <v>-0.9250307633584598</v>
      </c>
      <c r="E86" s="20">
        <f>Model!$W$10*((drdp!B86+drdp!K86)*'ASXY-TI1S'!$B86+(drdp!E86+drdp!N86)*'ASXY-TI1S'!$C86+(drdp!H86+drdp!Q86)*'ASXY-TI1S'!$D86)</f>
        <v>1.2201400909077814E-2</v>
      </c>
      <c r="F86" s="20">
        <f>Model!$W$10*((drdp!C86+drdp!L86)*'ASXY-TI1S'!$B86+(drdp!F86+drdp!O86)*'ASXY-TI1S'!$C86+(drdp!I86+drdp!R86)*'ASXY-TI1S'!$D86)</f>
        <v>-8.9195078430741022E-4</v>
      </c>
      <c r="G86" s="20">
        <f>Model!$W$10*((drdp!D86+drdp!M86)*'ASXY-TI1S'!$B86+(drdp!G86+drdp!P86)*'ASXY-TI1S'!$C86+(drdp!J86+drdp!S86)*'ASXY-TI1S'!$D86)</f>
        <v>-3.9774756441743305E-3</v>
      </c>
      <c r="H86" s="18">
        <f>Model!$W$10*((drdp!B86)*'ASXY-TI1S'!$B86+(drdp!E86)*'ASXY-TI1S'!$C86+(drdp!H86)*'ASXY-TI1S'!$D86)</f>
        <v>6.1007004545389071E-3</v>
      </c>
      <c r="I86" s="18">
        <f>Model!$W$10*((drdp!C86)*'ASXY-TI1S'!$B86+(drdp!F86)*'ASXY-TI1S'!$C86+(drdp!I86)*'ASXY-TI1S'!$D86)</f>
        <v>-4.4597539215370511E-4</v>
      </c>
      <c r="J86" s="18">
        <f>Model!$W$10*((drdp!D86)*'ASXY-TI1S'!$B86+(drdp!G86)*'ASXY-TI1S'!$C86+(drdp!J86)*'ASXY-TI1S'!$D86)</f>
        <v>-1.9887378220871652E-3</v>
      </c>
      <c r="K86" s="21">
        <f>SUM(E$3:E85)+H86</f>
        <v>0.37350260533456614</v>
      </c>
      <c r="L86" s="21">
        <f>SUM(F$3:F85)+I86</f>
        <v>2.2525860811180458E-2</v>
      </c>
      <c r="M86" s="21">
        <f>SUM(G$3:G85)+J86</f>
        <v>-0.11748742089566651</v>
      </c>
      <c r="N86" s="19">
        <f t="shared" si="5"/>
        <v>0.13950419619170867</v>
      </c>
      <c r="O86" s="19">
        <f t="shared" si="5"/>
        <v>5.0741440528467548E-4</v>
      </c>
      <c r="P86" s="19">
        <f t="shared" si="5"/>
        <v>1.3803294068715496E-2</v>
      </c>
      <c r="Q86" s="19">
        <f t="shared" si="6"/>
        <v>8.4134677003797047E-3</v>
      </c>
      <c r="R86" s="19">
        <f t="shared" si="7"/>
        <v>-4.3881857798570185E-2</v>
      </c>
      <c r="S86" s="19">
        <f t="shared" si="8"/>
        <v>-2.6465052901603584E-3</v>
      </c>
    </row>
    <row r="87" spans="1:19" x14ac:dyDescent="0.25">
      <c r="A87" s="26">
        <f>Wellpath!E87</f>
        <v>2520</v>
      </c>
      <c r="B87" s="22">
        <v>0</v>
      </c>
      <c r="C87" s="22">
        <f>SIN(Wellpath!$L87) * COS(Wellpath!$L87) / SQRT(2)</f>
        <v>0.30618621784789729</v>
      </c>
      <c r="D87" s="22">
        <f>(-TAN(Dip) * SIN(Wellpath!$L87) * COS(Wellpath!$L87) * SIN(Wellpath!$O87)) / SQRT(2)</f>
        <v>-0.9250307633584598</v>
      </c>
      <c r="E87" s="20">
        <f>Model!$W$10*((drdp!B87+drdp!K87)*'ASXY-TI1S'!$B87+(drdp!E87+drdp!N87)*'ASXY-TI1S'!$C87+(drdp!H87+drdp!Q87)*'ASXY-TI1S'!$D87)</f>
        <v>1.2201400909077814E-2</v>
      </c>
      <c r="F87" s="20">
        <f>Model!$W$10*((drdp!C87+drdp!L87)*'ASXY-TI1S'!$B87+(drdp!F87+drdp!O87)*'ASXY-TI1S'!$C87+(drdp!I87+drdp!R87)*'ASXY-TI1S'!$D87)</f>
        <v>-8.9195078430741022E-4</v>
      </c>
      <c r="G87" s="20">
        <f>Model!$W$10*((drdp!D87+drdp!M87)*'ASXY-TI1S'!$B87+(drdp!G87+drdp!P87)*'ASXY-TI1S'!$C87+(drdp!J87+drdp!S87)*'ASXY-TI1S'!$D87)</f>
        <v>-3.9774756441743305E-3</v>
      </c>
      <c r="H87" s="18">
        <f>Model!$W$10*((drdp!B87)*'ASXY-TI1S'!$B87+(drdp!E87)*'ASXY-TI1S'!$C87+(drdp!H87)*'ASXY-TI1S'!$D87)</f>
        <v>6.1007004545389071E-3</v>
      </c>
      <c r="I87" s="18">
        <f>Model!$W$10*((drdp!C87)*'ASXY-TI1S'!$B87+(drdp!F87)*'ASXY-TI1S'!$C87+(drdp!I87)*'ASXY-TI1S'!$D87)</f>
        <v>-4.4597539215370511E-4</v>
      </c>
      <c r="J87" s="18">
        <f>Model!$W$10*((drdp!D87)*'ASXY-TI1S'!$B87+(drdp!G87)*'ASXY-TI1S'!$C87+(drdp!J87)*'ASXY-TI1S'!$D87)</f>
        <v>-1.9887378220871652E-3</v>
      </c>
      <c r="K87" s="21">
        <f>SUM(E$3:E86)+H87</f>
        <v>0.38570400624364398</v>
      </c>
      <c r="L87" s="21">
        <f>SUM(F$3:F86)+I87</f>
        <v>2.1633910026873048E-2</v>
      </c>
      <c r="M87" s="21">
        <f>SUM(G$3:G86)+J87</f>
        <v>-0.12146489653984084</v>
      </c>
      <c r="N87" s="19">
        <f t="shared" si="5"/>
        <v>0.14876758043239696</v>
      </c>
      <c r="O87" s="19">
        <f t="shared" si="5"/>
        <v>4.6802606305083823E-4</v>
      </c>
      <c r="P87" s="19">
        <f t="shared" si="5"/>
        <v>1.475372109143424E-2</v>
      </c>
      <c r="Q87" s="19">
        <f t="shared" si="6"/>
        <v>8.3442857680794749E-3</v>
      </c>
      <c r="R87" s="19">
        <f t="shared" si="7"/>
        <v>-4.684949721338634E-2</v>
      </c>
      <c r="S87" s="19">
        <f t="shared" si="8"/>
        <v>-2.6277606431663603E-3</v>
      </c>
    </row>
    <row r="88" spans="1:19" x14ac:dyDescent="0.25">
      <c r="A88" s="26">
        <f>Wellpath!E88</f>
        <v>2550</v>
      </c>
      <c r="B88" s="22">
        <v>0</v>
      </c>
      <c r="C88" s="22">
        <f>SIN(Wellpath!$L88) * COS(Wellpath!$L88) / SQRT(2)</f>
        <v>0.30618621784789729</v>
      </c>
      <c r="D88" s="22">
        <f>(-TAN(Dip) * SIN(Wellpath!$L88) * COS(Wellpath!$L88) * SIN(Wellpath!$O88)) / SQRT(2)</f>
        <v>-0.9250307633584598</v>
      </c>
      <c r="E88" s="20">
        <f>Model!$W$10*((drdp!B88+drdp!K88)*'ASXY-TI1S'!$B88+(drdp!E88+drdp!N88)*'ASXY-TI1S'!$C88+(drdp!H88+drdp!Q88)*'ASXY-TI1S'!$D88)</f>
        <v>1.2201400909077814E-2</v>
      </c>
      <c r="F88" s="20">
        <f>Model!$W$10*((drdp!C88+drdp!L88)*'ASXY-TI1S'!$B88+(drdp!F88+drdp!O88)*'ASXY-TI1S'!$C88+(drdp!I88+drdp!R88)*'ASXY-TI1S'!$D88)</f>
        <v>-8.9195078430741022E-4</v>
      </c>
      <c r="G88" s="20">
        <f>Model!$W$10*((drdp!D88+drdp!M88)*'ASXY-TI1S'!$B88+(drdp!G88+drdp!P88)*'ASXY-TI1S'!$C88+(drdp!J88+drdp!S88)*'ASXY-TI1S'!$D88)</f>
        <v>-3.9774756441743305E-3</v>
      </c>
      <c r="H88" s="18">
        <f>Model!$W$10*((drdp!B88)*'ASXY-TI1S'!$B88+(drdp!E88)*'ASXY-TI1S'!$C88+(drdp!H88)*'ASXY-TI1S'!$D88)</f>
        <v>6.1007004545389071E-3</v>
      </c>
      <c r="I88" s="18">
        <f>Model!$W$10*((drdp!C88)*'ASXY-TI1S'!$B88+(drdp!F88)*'ASXY-TI1S'!$C88+(drdp!I88)*'ASXY-TI1S'!$D88)</f>
        <v>-4.4597539215370511E-4</v>
      </c>
      <c r="J88" s="18">
        <f>Model!$W$10*((drdp!D88)*'ASXY-TI1S'!$B88+(drdp!G88)*'ASXY-TI1S'!$C88+(drdp!J88)*'ASXY-TI1S'!$D88)</f>
        <v>-1.9887378220871652E-3</v>
      </c>
      <c r="K88" s="21">
        <f>SUM(E$3:E87)+H88</f>
        <v>0.39790540715272182</v>
      </c>
      <c r="L88" s="21">
        <f>SUM(F$3:F87)+I88</f>
        <v>2.0741959242565638E-2</v>
      </c>
      <c r="M88" s="21">
        <f>SUM(G$3:G87)+J88</f>
        <v>-0.12544237218401516</v>
      </c>
      <c r="N88" s="19">
        <f t="shared" si="5"/>
        <v>0.15832871304137333</v>
      </c>
      <c r="O88" s="19">
        <f t="shared" si="5"/>
        <v>4.3022887322025414E-4</v>
      </c>
      <c r="P88" s="19">
        <f t="shared" si="5"/>
        <v>1.5735788739152979E-2</v>
      </c>
      <c r="Q88" s="19">
        <f t="shared" si="6"/>
        <v>8.2533377375582414E-3</v>
      </c>
      <c r="R88" s="19">
        <f t="shared" si="7"/>
        <v>-4.9914198178083818E-2</v>
      </c>
      <c r="S88" s="19">
        <f t="shared" si="8"/>
        <v>-2.6019205711315919E-3</v>
      </c>
    </row>
    <row r="89" spans="1:19" x14ac:dyDescent="0.25">
      <c r="A89" s="26">
        <f>Wellpath!E89</f>
        <v>2580</v>
      </c>
      <c r="B89" s="22">
        <v>0</v>
      </c>
      <c r="C89" s="22">
        <f>SIN(Wellpath!$L89) * COS(Wellpath!$L89) / SQRT(2)</f>
        <v>0.30618621784789729</v>
      </c>
      <c r="D89" s="22">
        <f>(-TAN(Dip) * SIN(Wellpath!$L89) * COS(Wellpath!$L89) * SIN(Wellpath!$O89)) / SQRT(2)</f>
        <v>-0.9250307633584598</v>
      </c>
      <c r="E89" s="20">
        <f>Model!$W$10*((drdp!B89+drdp!K89)*'ASXY-TI1S'!$B89+(drdp!E89+drdp!N89)*'ASXY-TI1S'!$C89+(drdp!H89+drdp!Q89)*'ASXY-TI1S'!$D89)</f>
        <v>1.2201400909077814E-2</v>
      </c>
      <c r="F89" s="20">
        <f>Model!$W$10*((drdp!C89+drdp!L89)*'ASXY-TI1S'!$B89+(drdp!F89+drdp!O89)*'ASXY-TI1S'!$C89+(drdp!I89+drdp!R89)*'ASXY-TI1S'!$D89)</f>
        <v>-8.9195078430741022E-4</v>
      </c>
      <c r="G89" s="20">
        <f>Model!$W$10*((drdp!D89+drdp!M89)*'ASXY-TI1S'!$B89+(drdp!G89+drdp!P89)*'ASXY-TI1S'!$C89+(drdp!J89+drdp!S89)*'ASXY-TI1S'!$D89)</f>
        <v>-3.9774756441743305E-3</v>
      </c>
      <c r="H89" s="18">
        <f>Model!$W$10*((drdp!B89)*'ASXY-TI1S'!$B89+(drdp!E89)*'ASXY-TI1S'!$C89+(drdp!H89)*'ASXY-TI1S'!$D89)</f>
        <v>6.1007004545389071E-3</v>
      </c>
      <c r="I89" s="18">
        <f>Model!$W$10*((drdp!C89)*'ASXY-TI1S'!$B89+(drdp!F89)*'ASXY-TI1S'!$C89+(drdp!I89)*'ASXY-TI1S'!$D89)</f>
        <v>-4.4597539215370511E-4</v>
      </c>
      <c r="J89" s="18">
        <f>Model!$W$10*((drdp!D89)*'ASXY-TI1S'!$B89+(drdp!G89)*'ASXY-TI1S'!$C89+(drdp!J89)*'ASXY-TI1S'!$D89)</f>
        <v>-1.9887378220871652E-3</v>
      </c>
      <c r="K89" s="21">
        <f>SUM(E$3:E88)+H89</f>
        <v>0.41010680806179967</v>
      </c>
      <c r="L89" s="21">
        <f>SUM(F$3:F88)+I89</f>
        <v>1.9850008458258229E-2</v>
      </c>
      <c r="M89" s="21">
        <f>SUM(G$3:G88)+J89</f>
        <v>-0.12941984782818949</v>
      </c>
      <c r="N89" s="19">
        <f t="shared" si="5"/>
        <v>0.16818759401863778</v>
      </c>
      <c r="O89" s="19">
        <f t="shared" si="5"/>
        <v>3.9402283579292321E-4</v>
      </c>
      <c r="P89" s="19">
        <f t="shared" si="5"/>
        <v>1.6749497011871724E-2</v>
      </c>
      <c r="Q89" s="19">
        <f t="shared" si="6"/>
        <v>8.1406236088160076E-3</v>
      </c>
      <c r="R89" s="19">
        <f t="shared" si="7"/>
        <v>-5.3075960692662627E-2</v>
      </c>
      <c r="S89" s="19">
        <f t="shared" si="8"/>
        <v>-2.5689850740560544E-3</v>
      </c>
    </row>
    <row r="90" spans="1:19" x14ac:dyDescent="0.25">
      <c r="A90" s="26">
        <f>Wellpath!E90</f>
        <v>2610</v>
      </c>
      <c r="B90" s="22">
        <v>0</v>
      </c>
      <c r="C90" s="22">
        <f>SIN(Wellpath!$L90) * COS(Wellpath!$L90) / SQRT(2)</f>
        <v>0.30618621784789729</v>
      </c>
      <c r="D90" s="22">
        <f>(-TAN(Dip) * SIN(Wellpath!$L90) * COS(Wellpath!$L90) * SIN(Wellpath!$O90)) / SQRT(2)</f>
        <v>-0.9250307633584598</v>
      </c>
      <c r="E90" s="20">
        <f>Model!$W$10*((drdp!B90+drdp!K90)*'ASXY-TI1S'!$B90+(drdp!E90+drdp!N90)*'ASXY-TI1S'!$C90+(drdp!H90+drdp!Q90)*'ASXY-TI1S'!$D90)</f>
        <v>1.2201400909077814E-2</v>
      </c>
      <c r="F90" s="20">
        <f>Model!$W$10*((drdp!C90+drdp!L90)*'ASXY-TI1S'!$B90+(drdp!F90+drdp!O90)*'ASXY-TI1S'!$C90+(drdp!I90+drdp!R90)*'ASXY-TI1S'!$D90)</f>
        <v>-8.9195078430741022E-4</v>
      </c>
      <c r="G90" s="20">
        <f>Model!$W$10*((drdp!D90+drdp!M90)*'ASXY-TI1S'!$B90+(drdp!G90+drdp!P90)*'ASXY-TI1S'!$C90+(drdp!J90+drdp!S90)*'ASXY-TI1S'!$D90)</f>
        <v>-3.9774756441743305E-3</v>
      </c>
      <c r="H90" s="18">
        <f>Model!$W$10*((drdp!B90)*'ASXY-TI1S'!$B90+(drdp!E90)*'ASXY-TI1S'!$C90+(drdp!H90)*'ASXY-TI1S'!$D90)</f>
        <v>6.1007004545389071E-3</v>
      </c>
      <c r="I90" s="18">
        <f>Model!$W$10*((drdp!C90)*'ASXY-TI1S'!$B90+(drdp!F90)*'ASXY-TI1S'!$C90+(drdp!I90)*'ASXY-TI1S'!$D90)</f>
        <v>-4.4597539215370511E-4</v>
      </c>
      <c r="J90" s="18">
        <f>Model!$W$10*((drdp!D90)*'ASXY-TI1S'!$B90+(drdp!G90)*'ASXY-TI1S'!$C90+(drdp!J90)*'ASXY-TI1S'!$D90)</f>
        <v>-1.9887378220871652E-3</v>
      </c>
      <c r="K90" s="21">
        <f>SUM(E$3:E89)+H90</f>
        <v>0.42230820897087751</v>
      </c>
      <c r="L90" s="21">
        <f>SUM(F$3:F89)+I90</f>
        <v>1.8958057673950819E-2</v>
      </c>
      <c r="M90" s="21">
        <f>SUM(G$3:G89)+J90</f>
        <v>-0.13339732347236383</v>
      </c>
      <c r="N90" s="19">
        <f t="shared" si="5"/>
        <v>0.17834422336419034</v>
      </c>
      <c r="O90" s="19">
        <f t="shared" si="5"/>
        <v>3.5940795076884555E-4</v>
      </c>
      <c r="P90" s="19">
        <f t="shared" si="5"/>
        <v>1.7794845909590469E-2</v>
      </c>
      <c r="Q90" s="19">
        <f t="shared" si="6"/>
        <v>8.0061433818527702E-3</v>
      </c>
      <c r="R90" s="19">
        <f t="shared" si="7"/>
        <v>-5.6334784757122766E-2</v>
      </c>
      <c r="S90" s="19">
        <f t="shared" si="8"/>
        <v>-2.5289541519397467E-3</v>
      </c>
    </row>
    <row r="91" spans="1:19" x14ac:dyDescent="0.25">
      <c r="A91" s="26">
        <f>Wellpath!E91</f>
        <v>2640</v>
      </c>
      <c r="B91" s="22">
        <v>0</v>
      </c>
      <c r="C91" s="22">
        <f>SIN(Wellpath!$L91) * COS(Wellpath!$L91) / SQRT(2)</f>
        <v>0.30618621784789729</v>
      </c>
      <c r="D91" s="22">
        <f>(-TAN(Dip) * SIN(Wellpath!$L91) * COS(Wellpath!$L91) * SIN(Wellpath!$O91)) / SQRT(2)</f>
        <v>-0.9250307633584598</v>
      </c>
      <c r="E91" s="20">
        <f>Model!$W$10*((drdp!B91+drdp!K91)*'ASXY-TI1S'!$B91+(drdp!E91+drdp!N91)*'ASXY-TI1S'!$C91+(drdp!H91+drdp!Q91)*'ASXY-TI1S'!$D91)</f>
        <v>1.2201400909077814E-2</v>
      </c>
      <c r="F91" s="20">
        <f>Model!$W$10*((drdp!C91+drdp!L91)*'ASXY-TI1S'!$B91+(drdp!F91+drdp!O91)*'ASXY-TI1S'!$C91+(drdp!I91+drdp!R91)*'ASXY-TI1S'!$D91)</f>
        <v>-8.9195078430741022E-4</v>
      </c>
      <c r="G91" s="20">
        <f>Model!$W$10*((drdp!D91+drdp!M91)*'ASXY-TI1S'!$B91+(drdp!G91+drdp!P91)*'ASXY-TI1S'!$C91+(drdp!J91+drdp!S91)*'ASXY-TI1S'!$D91)</f>
        <v>-3.9774756441743305E-3</v>
      </c>
      <c r="H91" s="18">
        <f>Model!$W$10*((drdp!B91)*'ASXY-TI1S'!$B91+(drdp!E91)*'ASXY-TI1S'!$C91+(drdp!H91)*'ASXY-TI1S'!$D91)</f>
        <v>6.1007004545389071E-3</v>
      </c>
      <c r="I91" s="18">
        <f>Model!$W$10*((drdp!C91)*'ASXY-TI1S'!$B91+(drdp!F91)*'ASXY-TI1S'!$C91+(drdp!I91)*'ASXY-TI1S'!$D91)</f>
        <v>-4.4597539215370511E-4</v>
      </c>
      <c r="J91" s="18">
        <f>Model!$W$10*((drdp!D91)*'ASXY-TI1S'!$B91+(drdp!G91)*'ASXY-TI1S'!$C91+(drdp!J91)*'ASXY-TI1S'!$D91)</f>
        <v>-1.9887378220871652E-3</v>
      </c>
      <c r="K91" s="21">
        <f>SUM(E$3:E90)+H91</f>
        <v>0.43450960987995535</v>
      </c>
      <c r="L91" s="21">
        <f>SUM(F$3:F90)+I91</f>
        <v>1.8066106889643409E-2</v>
      </c>
      <c r="M91" s="21">
        <f>SUM(G$3:G90)+J91</f>
        <v>-0.13737479911653816</v>
      </c>
      <c r="N91" s="19">
        <f t="shared" si="5"/>
        <v>0.18879860107803098</v>
      </c>
      <c r="O91" s="19">
        <f t="shared" si="5"/>
        <v>3.2638421814802106E-4</v>
      </c>
      <c r="P91" s="19">
        <f t="shared" si="5"/>
        <v>1.8871835432309213E-2</v>
      </c>
      <c r="Q91" s="19">
        <f t="shared" si="6"/>
        <v>7.8498970566685308E-3</v>
      </c>
      <c r="R91" s="19">
        <f t="shared" si="7"/>
        <v>-5.9690670371464229E-2</v>
      </c>
      <c r="S91" s="19">
        <f t="shared" si="8"/>
        <v>-2.4818278047826696E-3</v>
      </c>
    </row>
    <row r="92" spans="1:19" x14ac:dyDescent="0.25">
      <c r="A92" s="26">
        <f>Wellpath!E92</f>
        <v>2670</v>
      </c>
      <c r="B92" s="22">
        <v>0</v>
      </c>
      <c r="C92" s="22">
        <f>SIN(Wellpath!$L92) * COS(Wellpath!$L92) / SQRT(2)</f>
        <v>0.30618621784789729</v>
      </c>
      <c r="D92" s="22">
        <f>(-TAN(Dip) * SIN(Wellpath!$L92) * COS(Wellpath!$L92) * SIN(Wellpath!$O92)) / SQRT(2)</f>
        <v>-0.9250307633584598</v>
      </c>
      <c r="E92" s="20">
        <f>Model!$W$10*((drdp!B92+drdp!K92)*'ASXY-TI1S'!$B92+(drdp!E92+drdp!N92)*'ASXY-TI1S'!$C92+(drdp!H92+drdp!Q92)*'ASXY-TI1S'!$D92)</f>
        <v>1.2201400909077814E-2</v>
      </c>
      <c r="F92" s="20">
        <f>Model!$W$10*((drdp!C92+drdp!L92)*'ASXY-TI1S'!$B92+(drdp!F92+drdp!O92)*'ASXY-TI1S'!$C92+(drdp!I92+drdp!R92)*'ASXY-TI1S'!$D92)</f>
        <v>-8.9195078430741022E-4</v>
      </c>
      <c r="G92" s="20">
        <f>Model!$W$10*((drdp!D92+drdp!M92)*'ASXY-TI1S'!$B92+(drdp!G92+drdp!P92)*'ASXY-TI1S'!$C92+(drdp!J92+drdp!S92)*'ASXY-TI1S'!$D92)</f>
        <v>-3.9774756441743305E-3</v>
      </c>
      <c r="H92" s="18">
        <f>Model!$W$10*((drdp!B92)*'ASXY-TI1S'!$B92+(drdp!E92)*'ASXY-TI1S'!$C92+(drdp!H92)*'ASXY-TI1S'!$D92)</f>
        <v>6.1007004545389071E-3</v>
      </c>
      <c r="I92" s="18">
        <f>Model!$W$10*((drdp!C92)*'ASXY-TI1S'!$B92+(drdp!F92)*'ASXY-TI1S'!$C92+(drdp!I92)*'ASXY-TI1S'!$D92)</f>
        <v>-4.4597539215370511E-4</v>
      </c>
      <c r="J92" s="18">
        <f>Model!$W$10*((drdp!D92)*'ASXY-TI1S'!$B92+(drdp!G92)*'ASXY-TI1S'!$C92+(drdp!J92)*'ASXY-TI1S'!$D92)</f>
        <v>-1.9887378220871652E-3</v>
      </c>
      <c r="K92" s="21">
        <f>SUM(E$3:E91)+H92</f>
        <v>0.44671101078903319</v>
      </c>
      <c r="L92" s="21">
        <f>SUM(F$3:F91)+I92</f>
        <v>1.7174156105336E-2</v>
      </c>
      <c r="M92" s="21">
        <f>SUM(G$3:G91)+J92</f>
        <v>-0.14135227476071249</v>
      </c>
      <c r="N92" s="19">
        <f t="shared" si="5"/>
        <v>0.19955072716015973</v>
      </c>
      <c r="O92" s="19">
        <f t="shared" si="5"/>
        <v>2.9495163793044979E-4</v>
      </c>
      <c r="P92" s="19">
        <f t="shared" si="5"/>
        <v>1.9980465580027959E-2</v>
      </c>
      <c r="Q92" s="19">
        <f t="shared" si="6"/>
        <v>7.6718846332632902E-3</v>
      </c>
      <c r="R92" s="19">
        <f t="shared" si="7"/>
        <v>-6.3143617535687022E-2</v>
      </c>
      <c r="S92" s="19">
        <f t="shared" si="8"/>
        <v>-2.4276060325848221E-3</v>
      </c>
    </row>
    <row r="93" spans="1:19" x14ac:dyDescent="0.25">
      <c r="A93" s="26">
        <f>Wellpath!E93</f>
        <v>2700</v>
      </c>
      <c r="B93" s="22">
        <v>0</v>
      </c>
      <c r="C93" s="22">
        <f>SIN(Wellpath!$L93) * COS(Wellpath!$L93) / SQRT(2)</f>
        <v>0.30618621784789729</v>
      </c>
      <c r="D93" s="22">
        <f>(-TAN(Dip) * SIN(Wellpath!$L93) * COS(Wellpath!$L93) * SIN(Wellpath!$O93)) / SQRT(2)</f>
        <v>-0.9250307633584598</v>
      </c>
      <c r="E93" s="20">
        <f>Model!$W$10*((drdp!B93+drdp!K93)*'ASXY-TI1S'!$B93+(drdp!E93+drdp!N93)*'ASXY-TI1S'!$C93+(drdp!H93+drdp!Q93)*'ASXY-TI1S'!$D93)</f>
        <v>1.2201400909077814E-2</v>
      </c>
      <c r="F93" s="20">
        <f>Model!$W$10*((drdp!C93+drdp!L93)*'ASXY-TI1S'!$B93+(drdp!F93+drdp!O93)*'ASXY-TI1S'!$C93+(drdp!I93+drdp!R93)*'ASXY-TI1S'!$D93)</f>
        <v>-8.9195078430741022E-4</v>
      </c>
      <c r="G93" s="20">
        <f>Model!$W$10*((drdp!D93+drdp!M93)*'ASXY-TI1S'!$B93+(drdp!G93+drdp!P93)*'ASXY-TI1S'!$C93+(drdp!J93+drdp!S93)*'ASXY-TI1S'!$D93)</f>
        <v>-3.9774756441743305E-3</v>
      </c>
      <c r="H93" s="18">
        <f>Model!$W$10*((drdp!B93)*'ASXY-TI1S'!$B93+(drdp!E93)*'ASXY-TI1S'!$C93+(drdp!H93)*'ASXY-TI1S'!$D93)</f>
        <v>6.1007004545389071E-3</v>
      </c>
      <c r="I93" s="18">
        <f>Model!$W$10*((drdp!C93)*'ASXY-TI1S'!$B93+(drdp!F93)*'ASXY-TI1S'!$C93+(drdp!I93)*'ASXY-TI1S'!$D93)</f>
        <v>-4.4597539215370511E-4</v>
      </c>
      <c r="J93" s="18">
        <f>Model!$W$10*((drdp!D93)*'ASXY-TI1S'!$B93+(drdp!G93)*'ASXY-TI1S'!$C93+(drdp!J93)*'ASXY-TI1S'!$D93)</f>
        <v>-1.9887378220871652E-3</v>
      </c>
      <c r="K93" s="21">
        <f>SUM(E$3:E92)+H93</f>
        <v>0.45891241169811103</v>
      </c>
      <c r="L93" s="21">
        <f>SUM(F$3:F92)+I93</f>
        <v>1.628220532102859E-2</v>
      </c>
      <c r="M93" s="21">
        <f>SUM(G$3:G92)+J93</f>
        <v>-0.14532975040488683</v>
      </c>
      <c r="N93" s="19">
        <f t="shared" si="5"/>
        <v>0.21060060161057656</v>
      </c>
      <c r="O93" s="19">
        <f t="shared" si="5"/>
        <v>2.6511021011613173E-4</v>
      </c>
      <c r="P93" s="19">
        <f t="shared" si="5"/>
        <v>2.1120736352746701E-2</v>
      </c>
      <c r="Q93" s="19">
        <f t="shared" si="6"/>
        <v>7.4721061116370469E-3</v>
      </c>
      <c r="R93" s="19">
        <f t="shared" si="7"/>
        <v>-6.6693626249791138E-2</v>
      </c>
      <c r="S93" s="19">
        <f t="shared" si="8"/>
        <v>-2.3662888353462052E-3</v>
      </c>
    </row>
    <row r="94" spans="1:19" x14ac:dyDescent="0.25">
      <c r="A94" s="26">
        <f>Wellpath!E94</f>
        <v>2730</v>
      </c>
      <c r="B94" s="22">
        <v>0</v>
      </c>
      <c r="C94" s="22">
        <f>SIN(Wellpath!$L94) * COS(Wellpath!$L94) / SQRT(2)</f>
        <v>0.30618621784789729</v>
      </c>
      <c r="D94" s="22">
        <f>(-TAN(Dip) * SIN(Wellpath!$L94) * COS(Wellpath!$L94) * SIN(Wellpath!$O94)) / SQRT(2)</f>
        <v>-0.9250307633584598</v>
      </c>
      <c r="E94" s="20">
        <f>Model!$W$10*((drdp!B94+drdp!K94)*'ASXY-TI1S'!$B94+(drdp!E94+drdp!N94)*'ASXY-TI1S'!$C94+(drdp!H94+drdp!Q94)*'ASXY-TI1S'!$D94)</f>
        <v>1.2201400909077814E-2</v>
      </c>
      <c r="F94" s="20">
        <f>Model!$W$10*((drdp!C94+drdp!L94)*'ASXY-TI1S'!$B94+(drdp!F94+drdp!O94)*'ASXY-TI1S'!$C94+(drdp!I94+drdp!R94)*'ASXY-TI1S'!$D94)</f>
        <v>-8.9195078430741022E-4</v>
      </c>
      <c r="G94" s="20">
        <f>Model!$W$10*((drdp!D94+drdp!M94)*'ASXY-TI1S'!$B94+(drdp!G94+drdp!P94)*'ASXY-TI1S'!$C94+(drdp!J94+drdp!S94)*'ASXY-TI1S'!$D94)</f>
        <v>-3.9774756441743305E-3</v>
      </c>
      <c r="H94" s="18">
        <f>Model!$W$10*((drdp!B94)*'ASXY-TI1S'!$B94+(drdp!E94)*'ASXY-TI1S'!$C94+(drdp!H94)*'ASXY-TI1S'!$D94)</f>
        <v>6.1007004545389071E-3</v>
      </c>
      <c r="I94" s="18">
        <f>Model!$W$10*((drdp!C94)*'ASXY-TI1S'!$B94+(drdp!F94)*'ASXY-TI1S'!$C94+(drdp!I94)*'ASXY-TI1S'!$D94)</f>
        <v>-4.4597539215370511E-4</v>
      </c>
      <c r="J94" s="18">
        <f>Model!$W$10*((drdp!D94)*'ASXY-TI1S'!$B94+(drdp!G94)*'ASXY-TI1S'!$C94+(drdp!J94)*'ASXY-TI1S'!$D94)</f>
        <v>-1.9887378220871652E-3</v>
      </c>
      <c r="K94" s="21">
        <f>SUM(E$3:E93)+H94</f>
        <v>0.47111381260718888</v>
      </c>
      <c r="L94" s="21">
        <f>SUM(F$3:F93)+I94</f>
        <v>1.5390254536721182E-2</v>
      </c>
      <c r="M94" s="21">
        <f>SUM(G$3:G93)+J94</f>
        <v>-0.14930722604906116</v>
      </c>
      <c r="N94" s="19">
        <f t="shared" si="5"/>
        <v>0.22194822442928147</v>
      </c>
      <c r="O94" s="19">
        <f t="shared" si="5"/>
        <v>2.3685993470506692E-4</v>
      </c>
      <c r="P94" s="19">
        <f t="shared" si="5"/>
        <v>2.2292647750465445E-2</v>
      </c>
      <c r="Q94" s="19">
        <f t="shared" si="6"/>
        <v>7.2505614917898016E-3</v>
      </c>
      <c r="R94" s="19">
        <f t="shared" si="7"/>
        <v>-7.0340696513776585E-2</v>
      </c>
      <c r="S94" s="19">
        <f t="shared" si="8"/>
        <v>-2.2978762130668184E-3</v>
      </c>
    </row>
    <row r="95" spans="1:19" x14ac:dyDescent="0.25">
      <c r="A95" s="26">
        <f>Wellpath!E95</f>
        <v>2760</v>
      </c>
      <c r="B95" s="22">
        <v>0</v>
      </c>
      <c r="C95" s="22">
        <f>SIN(Wellpath!$L95) * COS(Wellpath!$L95) / SQRT(2)</f>
        <v>0.30618621784789729</v>
      </c>
      <c r="D95" s="22">
        <f>(-TAN(Dip) * SIN(Wellpath!$L95) * COS(Wellpath!$L95) * SIN(Wellpath!$O95)) / SQRT(2)</f>
        <v>-0.9250307633584598</v>
      </c>
      <c r="E95" s="20">
        <f>Model!$W$10*((drdp!B95+drdp!K95)*'ASXY-TI1S'!$B95+(drdp!E95+drdp!N95)*'ASXY-TI1S'!$C95+(drdp!H95+drdp!Q95)*'ASXY-TI1S'!$D95)</f>
        <v>1.2201400909077814E-2</v>
      </c>
      <c r="F95" s="20">
        <f>Model!$W$10*((drdp!C95+drdp!L95)*'ASXY-TI1S'!$B95+(drdp!F95+drdp!O95)*'ASXY-TI1S'!$C95+(drdp!I95+drdp!R95)*'ASXY-TI1S'!$D95)</f>
        <v>-8.9195078430741022E-4</v>
      </c>
      <c r="G95" s="20">
        <f>Model!$W$10*((drdp!D95+drdp!M95)*'ASXY-TI1S'!$B95+(drdp!G95+drdp!P95)*'ASXY-TI1S'!$C95+(drdp!J95+drdp!S95)*'ASXY-TI1S'!$D95)</f>
        <v>-3.9774756441743305E-3</v>
      </c>
      <c r="H95" s="18">
        <f>Model!$W$10*((drdp!B95)*'ASXY-TI1S'!$B95+(drdp!E95)*'ASXY-TI1S'!$C95+(drdp!H95)*'ASXY-TI1S'!$D95)</f>
        <v>6.1007004545389071E-3</v>
      </c>
      <c r="I95" s="18">
        <f>Model!$W$10*((drdp!C95)*'ASXY-TI1S'!$B95+(drdp!F95)*'ASXY-TI1S'!$C95+(drdp!I95)*'ASXY-TI1S'!$D95)</f>
        <v>-4.4597539215370511E-4</v>
      </c>
      <c r="J95" s="18">
        <f>Model!$W$10*((drdp!D95)*'ASXY-TI1S'!$B95+(drdp!G95)*'ASXY-TI1S'!$C95+(drdp!J95)*'ASXY-TI1S'!$D95)</f>
        <v>-1.9887378220871652E-3</v>
      </c>
      <c r="K95" s="21">
        <f>SUM(E$3:E94)+H95</f>
        <v>0.48331521351626672</v>
      </c>
      <c r="L95" s="21">
        <f>SUM(F$3:F94)+I95</f>
        <v>1.4498303752413772E-2</v>
      </c>
      <c r="M95" s="21">
        <f>SUM(G$3:G94)+J95</f>
        <v>-0.15328470169323549</v>
      </c>
      <c r="N95" s="19">
        <f t="shared" si="5"/>
        <v>0.23359359561627449</v>
      </c>
      <c r="O95" s="19">
        <f t="shared" si="5"/>
        <v>2.1020081169725527E-4</v>
      </c>
      <c r="P95" s="19">
        <f t="shared" si="5"/>
        <v>2.3496199773184193E-2</v>
      </c>
      <c r="Q95" s="19">
        <f t="shared" si="6"/>
        <v>7.0072507737215534E-3</v>
      </c>
      <c r="R95" s="19">
        <f t="shared" si="7"/>
        <v>-7.4084828327643362E-2</v>
      </c>
      <c r="S95" s="19">
        <f t="shared" si="8"/>
        <v>-2.2223681657466618E-3</v>
      </c>
    </row>
    <row r="96" spans="1:19" x14ac:dyDescent="0.25">
      <c r="A96" s="26">
        <f>Wellpath!E96</f>
        <v>2790</v>
      </c>
      <c r="B96" s="22">
        <v>0</v>
      </c>
      <c r="C96" s="22">
        <f>SIN(Wellpath!$L96) * COS(Wellpath!$L96) / SQRT(2)</f>
        <v>0.30618621784789729</v>
      </c>
      <c r="D96" s="22">
        <f>(-TAN(Dip) * SIN(Wellpath!$L96) * COS(Wellpath!$L96) * SIN(Wellpath!$O96)) / SQRT(2)</f>
        <v>-0.9250307633584598</v>
      </c>
      <c r="E96" s="20">
        <f>Model!$W$10*((drdp!B96+drdp!K96)*'ASXY-TI1S'!$B96+(drdp!E96+drdp!N96)*'ASXY-TI1S'!$C96+(drdp!H96+drdp!Q96)*'ASXY-TI1S'!$D96)</f>
        <v>1.2201400909077814E-2</v>
      </c>
      <c r="F96" s="20">
        <f>Model!$W$10*((drdp!C96+drdp!L96)*'ASXY-TI1S'!$B96+(drdp!F96+drdp!O96)*'ASXY-TI1S'!$C96+(drdp!I96+drdp!R96)*'ASXY-TI1S'!$D96)</f>
        <v>-8.9195078430741022E-4</v>
      </c>
      <c r="G96" s="20">
        <f>Model!$W$10*((drdp!D96+drdp!M96)*'ASXY-TI1S'!$B96+(drdp!G96+drdp!P96)*'ASXY-TI1S'!$C96+(drdp!J96+drdp!S96)*'ASXY-TI1S'!$D96)</f>
        <v>-3.9774756441743305E-3</v>
      </c>
      <c r="H96" s="18">
        <f>Model!$W$10*((drdp!B96)*'ASXY-TI1S'!$B96+(drdp!E96)*'ASXY-TI1S'!$C96+(drdp!H96)*'ASXY-TI1S'!$D96)</f>
        <v>6.1007004545389071E-3</v>
      </c>
      <c r="I96" s="18">
        <f>Model!$W$10*((drdp!C96)*'ASXY-TI1S'!$B96+(drdp!F96)*'ASXY-TI1S'!$C96+(drdp!I96)*'ASXY-TI1S'!$D96)</f>
        <v>-4.4597539215370511E-4</v>
      </c>
      <c r="J96" s="18">
        <f>Model!$W$10*((drdp!D96)*'ASXY-TI1S'!$B96+(drdp!G96)*'ASXY-TI1S'!$C96+(drdp!J96)*'ASXY-TI1S'!$D96)</f>
        <v>-1.9887378220871652E-3</v>
      </c>
      <c r="K96" s="21">
        <f>SUM(E$3:E95)+H96</f>
        <v>0.49551661442534456</v>
      </c>
      <c r="L96" s="21">
        <f>SUM(F$3:F95)+I96</f>
        <v>1.3606352968106363E-2</v>
      </c>
      <c r="M96" s="21">
        <f>SUM(G$3:G95)+J96</f>
        <v>-0.15726217733740983</v>
      </c>
      <c r="N96" s="19">
        <f t="shared" si="5"/>
        <v>0.24553671517155559</v>
      </c>
      <c r="O96" s="19">
        <f t="shared" si="5"/>
        <v>1.8513284109269684E-4</v>
      </c>
      <c r="P96" s="19">
        <f t="shared" si="5"/>
        <v>2.4731392420902935E-2</v>
      </c>
      <c r="Q96" s="19">
        <f t="shared" si="6"/>
        <v>6.7421739574323033E-3</v>
      </c>
      <c r="R96" s="19">
        <f t="shared" si="7"/>
        <v>-7.792602169139147E-2</v>
      </c>
      <c r="S96" s="19">
        <f t="shared" si="8"/>
        <v>-2.1397646933857353E-3</v>
      </c>
    </row>
    <row r="97" spans="1:19" x14ac:dyDescent="0.25">
      <c r="A97" s="26">
        <f>Wellpath!E97</f>
        <v>2820</v>
      </c>
      <c r="B97" s="22">
        <v>0</v>
      </c>
      <c r="C97" s="22">
        <f>SIN(Wellpath!$L97) * COS(Wellpath!$L97) / SQRT(2)</f>
        <v>0.30618621784789729</v>
      </c>
      <c r="D97" s="22">
        <f>(-TAN(Dip) * SIN(Wellpath!$L97) * COS(Wellpath!$L97) * SIN(Wellpath!$O97)) / SQRT(2)</f>
        <v>-0.9250307633584598</v>
      </c>
      <c r="E97" s="20">
        <f>Model!$W$10*((drdp!B97+drdp!K97)*'ASXY-TI1S'!$B97+(drdp!E97+drdp!N97)*'ASXY-TI1S'!$C97+(drdp!H97+drdp!Q97)*'ASXY-TI1S'!$D97)</f>
        <v>1.2201400909077814E-2</v>
      </c>
      <c r="F97" s="20">
        <f>Model!$W$10*((drdp!C97+drdp!L97)*'ASXY-TI1S'!$B97+(drdp!F97+drdp!O97)*'ASXY-TI1S'!$C97+(drdp!I97+drdp!R97)*'ASXY-TI1S'!$D97)</f>
        <v>-8.9195078430741022E-4</v>
      </c>
      <c r="G97" s="20">
        <f>Model!$W$10*((drdp!D97+drdp!M97)*'ASXY-TI1S'!$B97+(drdp!G97+drdp!P97)*'ASXY-TI1S'!$C97+(drdp!J97+drdp!S97)*'ASXY-TI1S'!$D97)</f>
        <v>-3.9774756441743305E-3</v>
      </c>
      <c r="H97" s="18">
        <f>Model!$W$10*((drdp!B97)*'ASXY-TI1S'!$B97+(drdp!E97)*'ASXY-TI1S'!$C97+(drdp!H97)*'ASXY-TI1S'!$D97)</f>
        <v>6.1007004545389071E-3</v>
      </c>
      <c r="I97" s="18">
        <f>Model!$W$10*((drdp!C97)*'ASXY-TI1S'!$B97+(drdp!F97)*'ASXY-TI1S'!$C97+(drdp!I97)*'ASXY-TI1S'!$D97)</f>
        <v>-4.4597539215370511E-4</v>
      </c>
      <c r="J97" s="18">
        <f>Model!$W$10*((drdp!D97)*'ASXY-TI1S'!$B97+(drdp!G97)*'ASXY-TI1S'!$C97+(drdp!J97)*'ASXY-TI1S'!$D97)</f>
        <v>-1.9887378220871652E-3</v>
      </c>
      <c r="K97" s="21">
        <f>SUM(E$3:E96)+H97</f>
        <v>0.5077180153344224</v>
      </c>
      <c r="L97" s="21">
        <f>SUM(F$3:F96)+I97</f>
        <v>1.2714402183798953E-2</v>
      </c>
      <c r="M97" s="21">
        <f>SUM(G$3:G96)+J97</f>
        <v>-0.16123965298158416</v>
      </c>
      <c r="N97" s="19">
        <f t="shared" si="5"/>
        <v>0.25777758309512477</v>
      </c>
      <c r="O97" s="19">
        <f t="shared" si="5"/>
        <v>1.6165602289139159E-4</v>
      </c>
      <c r="P97" s="19">
        <f t="shared" si="5"/>
        <v>2.5998225693621681E-2</v>
      </c>
      <c r="Q97" s="19">
        <f t="shared" si="6"/>
        <v>6.4553310429220504E-3</v>
      </c>
      <c r="R97" s="19">
        <f t="shared" si="7"/>
        <v>-8.1864276605020894E-2</v>
      </c>
      <c r="S97" s="19">
        <f t="shared" si="8"/>
        <v>-2.0500657959840389E-3</v>
      </c>
    </row>
    <row r="98" spans="1:19" x14ac:dyDescent="0.25">
      <c r="A98" s="26">
        <f>Wellpath!E98</f>
        <v>2850</v>
      </c>
      <c r="B98" s="22">
        <v>0</v>
      </c>
      <c r="C98" s="22">
        <f>SIN(Wellpath!$L98) * COS(Wellpath!$L98) / SQRT(2)</f>
        <v>0.30618621784789729</v>
      </c>
      <c r="D98" s="22">
        <f>(-TAN(Dip) * SIN(Wellpath!$L98) * COS(Wellpath!$L98) * SIN(Wellpath!$O98)) / SQRT(2)</f>
        <v>-0.9250307633584598</v>
      </c>
      <c r="E98" s="20">
        <f>Model!$W$10*((drdp!B98+drdp!K98)*'ASXY-TI1S'!$B98+(drdp!E98+drdp!N98)*'ASXY-TI1S'!$C98+(drdp!H98+drdp!Q98)*'ASXY-TI1S'!$D98)</f>
        <v>1.2201400909077814E-2</v>
      </c>
      <c r="F98" s="20">
        <f>Model!$W$10*((drdp!C98+drdp!L98)*'ASXY-TI1S'!$B98+(drdp!F98+drdp!O98)*'ASXY-TI1S'!$C98+(drdp!I98+drdp!R98)*'ASXY-TI1S'!$D98)</f>
        <v>-8.9195078430741022E-4</v>
      </c>
      <c r="G98" s="20">
        <f>Model!$W$10*((drdp!D98+drdp!M98)*'ASXY-TI1S'!$B98+(drdp!G98+drdp!P98)*'ASXY-TI1S'!$C98+(drdp!J98+drdp!S98)*'ASXY-TI1S'!$D98)</f>
        <v>-3.9774756441743305E-3</v>
      </c>
      <c r="H98" s="18">
        <f>Model!$W$10*((drdp!B98)*'ASXY-TI1S'!$B98+(drdp!E98)*'ASXY-TI1S'!$C98+(drdp!H98)*'ASXY-TI1S'!$D98)</f>
        <v>6.1007004545389071E-3</v>
      </c>
      <c r="I98" s="18">
        <f>Model!$W$10*((drdp!C98)*'ASXY-TI1S'!$B98+(drdp!F98)*'ASXY-TI1S'!$C98+(drdp!I98)*'ASXY-TI1S'!$D98)</f>
        <v>-4.4597539215370511E-4</v>
      </c>
      <c r="J98" s="18">
        <f>Model!$W$10*((drdp!D98)*'ASXY-TI1S'!$B98+(drdp!G98)*'ASXY-TI1S'!$C98+(drdp!J98)*'ASXY-TI1S'!$D98)</f>
        <v>-1.9887378220871652E-3</v>
      </c>
      <c r="K98" s="21">
        <f>SUM(E$3:E97)+H98</f>
        <v>0.51991941624350024</v>
      </c>
      <c r="L98" s="21">
        <f>SUM(F$3:F97)+I98</f>
        <v>1.1822451399491543E-2</v>
      </c>
      <c r="M98" s="21">
        <f>SUM(G$3:G97)+J98</f>
        <v>-0.16521712862575849</v>
      </c>
      <c r="N98" s="19">
        <f t="shared" si="5"/>
        <v>0.27031619938698204</v>
      </c>
      <c r="O98" s="19">
        <f t="shared" si="5"/>
        <v>1.3977035709333954E-4</v>
      </c>
      <c r="P98" s="19">
        <f t="shared" si="5"/>
        <v>2.7296699591340425E-2</v>
      </c>
      <c r="Q98" s="19">
        <f t="shared" si="6"/>
        <v>6.1467220301907955E-3</v>
      </c>
      <c r="R98" s="19">
        <f t="shared" si="7"/>
        <v>-8.5899593068531649E-2</v>
      </c>
      <c r="S98" s="19">
        <f t="shared" si="8"/>
        <v>-1.9532714735415726E-3</v>
      </c>
    </row>
    <row r="99" spans="1:19" x14ac:dyDescent="0.25">
      <c r="A99" s="26">
        <f>Wellpath!E99</f>
        <v>2880</v>
      </c>
      <c r="B99" s="22">
        <v>0</v>
      </c>
      <c r="C99" s="22">
        <f>SIN(Wellpath!$L99) * COS(Wellpath!$L99) / SQRT(2)</f>
        <v>0.30618621784789729</v>
      </c>
      <c r="D99" s="22">
        <f>(-TAN(Dip) * SIN(Wellpath!$L99) * COS(Wellpath!$L99) * SIN(Wellpath!$O99)) / SQRT(2)</f>
        <v>-0.9250307633584598</v>
      </c>
      <c r="E99" s="20">
        <f>Model!$W$10*((drdp!B99+drdp!K99)*'ASXY-TI1S'!$B99+(drdp!E99+drdp!N99)*'ASXY-TI1S'!$C99+(drdp!H99+drdp!Q99)*'ASXY-TI1S'!$D99)</f>
        <v>1.2201400909077814E-2</v>
      </c>
      <c r="F99" s="20">
        <f>Model!$W$10*((drdp!C99+drdp!L99)*'ASXY-TI1S'!$B99+(drdp!F99+drdp!O99)*'ASXY-TI1S'!$C99+(drdp!I99+drdp!R99)*'ASXY-TI1S'!$D99)</f>
        <v>-8.9195078430741022E-4</v>
      </c>
      <c r="G99" s="20">
        <f>Model!$W$10*((drdp!D99+drdp!M99)*'ASXY-TI1S'!$B99+(drdp!G99+drdp!P99)*'ASXY-TI1S'!$C99+(drdp!J99+drdp!S99)*'ASXY-TI1S'!$D99)</f>
        <v>-3.9774756441743305E-3</v>
      </c>
      <c r="H99" s="18">
        <f>Model!$W$10*((drdp!B99)*'ASXY-TI1S'!$B99+(drdp!E99)*'ASXY-TI1S'!$C99+(drdp!H99)*'ASXY-TI1S'!$D99)</f>
        <v>6.1007004545389071E-3</v>
      </c>
      <c r="I99" s="18">
        <f>Model!$W$10*((drdp!C99)*'ASXY-TI1S'!$B99+(drdp!F99)*'ASXY-TI1S'!$C99+(drdp!I99)*'ASXY-TI1S'!$D99)</f>
        <v>-4.4597539215370511E-4</v>
      </c>
      <c r="J99" s="18">
        <f>Model!$W$10*((drdp!D99)*'ASXY-TI1S'!$B99+(drdp!G99)*'ASXY-TI1S'!$C99+(drdp!J99)*'ASXY-TI1S'!$D99)</f>
        <v>-1.9887378220871652E-3</v>
      </c>
      <c r="K99" s="21">
        <f>SUM(E$3:E98)+H99</f>
        <v>0.53212081715257809</v>
      </c>
      <c r="L99" s="21">
        <f>SUM(F$3:F98)+I99</f>
        <v>1.0930500615184134E-2</v>
      </c>
      <c r="M99" s="21">
        <f>SUM(G$3:G98)+J99</f>
        <v>-0.16919460426993282</v>
      </c>
      <c r="N99" s="19">
        <f t="shared" si="5"/>
        <v>0.28315256404712746</v>
      </c>
      <c r="O99" s="19">
        <f t="shared" si="5"/>
        <v>1.1947584369854072E-4</v>
      </c>
      <c r="P99" s="19">
        <f t="shared" si="5"/>
        <v>2.8626814114059172E-2</v>
      </c>
      <c r="Q99" s="19">
        <f t="shared" si="6"/>
        <v>5.8163469192385386E-3</v>
      </c>
      <c r="R99" s="19">
        <f t="shared" si="7"/>
        <v>-9.0031971081923734E-2</v>
      </c>
      <c r="S99" s="19">
        <f t="shared" si="8"/>
        <v>-1.8493817260583367E-3</v>
      </c>
    </row>
    <row r="100" spans="1:19" x14ac:dyDescent="0.25">
      <c r="A100" s="26">
        <f>Wellpath!E100</f>
        <v>2910</v>
      </c>
      <c r="B100" s="22">
        <v>0</v>
      </c>
      <c r="C100" s="22">
        <f>SIN(Wellpath!$L100) * COS(Wellpath!$L100) / SQRT(2)</f>
        <v>0.30618621784789729</v>
      </c>
      <c r="D100" s="22">
        <f>(-TAN(Dip) * SIN(Wellpath!$L100) * COS(Wellpath!$L100) * SIN(Wellpath!$O100)) / SQRT(2)</f>
        <v>-0.9250307633584598</v>
      </c>
      <c r="E100" s="20">
        <f>Model!$W$10*((drdp!B100+drdp!K100)*'ASXY-TI1S'!$B100+(drdp!E100+drdp!N100)*'ASXY-TI1S'!$C100+(drdp!H100+drdp!Q100)*'ASXY-TI1S'!$D100)</f>
        <v>1.2201400909077814E-2</v>
      </c>
      <c r="F100" s="20">
        <f>Model!$W$10*((drdp!C100+drdp!L100)*'ASXY-TI1S'!$B100+(drdp!F100+drdp!O100)*'ASXY-TI1S'!$C100+(drdp!I100+drdp!R100)*'ASXY-TI1S'!$D100)</f>
        <v>-8.9195078430741022E-4</v>
      </c>
      <c r="G100" s="20">
        <f>Model!$W$10*((drdp!D100+drdp!M100)*'ASXY-TI1S'!$B100+(drdp!G100+drdp!P100)*'ASXY-TI1S'!$C100+(drdp!J100+drdp!S100)*'ASXY-TI1S'!$D100)</f>
        <v>-3.9774756441743305E-3</v>
      </c>
      <c r="H100" s="18">
        <f>Model!$W$10*((drdp!B100)*'ASXY-TI1S'!$B100+(drdp!E100)*'ASXY-TI1S'!$C100+(drdp!H100)*'ASXY-TI1S'!$D100)</f>
        <v>6.1007004545389071E-3</v>
      </c>
      <c r="I100" s="18">
        <f>Model!$W$10*((drdp!C100)*'ASXY-TI1S'!$B100+(drdp!F100)*'ASXY-TI1S'!$C100+(drdp!I100)*'ASXY-TI1S'!$D100)</f>
        <v>-4.4597539215370511E-4</v>
      </c>
      <c r="J100" s="18">
        <f>Model!$W$10*((drdp!D100)*'ASXY-TI1S'!$B100+(drdp!G100)*'ASXY-TI1S'!$C100+(drdp!J100)*'ASXY-TI1S'!$D100)</f>
        <v>-1.9887378220871652E-3</v>
      </c>
      <c r="K100" s="21">
        <f>SUM(E$3:E99)+H100</f>
        <v>0.54432221806165593</v>
      </c>
      <c r="L100" s="21">
        <f>SUM(F$3:F99)+I100</f>
        <v>1.0038549830876724E-2</v>
      </c>
      <c r="M100" s="21">
        <f>SUM(G$3:G99)+J100</f>
        <v>-0.17317207991410716</v>
      </c>
      <c r="N100" s="19">
        <f t="shared" si="5"/>
        <v>0.29628667707556089</v>
      </c>
      <c r="O100" s="19">
        <f t="shared" si="5"/>
        <v>1.0077248270699511E-4</v>
      </c>
      <c r="P100" s="19">
        <f t="shared" si="5"/>
        <v>2.9988569261777915E-2</v>
      </c>
      <c r="Q100" s="19">
        <f t="shared" si="6"/>
        <v>5.4642057100652798E-3</v>
      </c>
      <c r="R100" s="19">
        <f t="shared" si="7"/>
        <v>-9.426141064519715E-2</v>
      </c>
      <c r="S100" s="19">
        <f t="shared" si="8"/>
        <v>-1.7383965535343309E-3</v>
      </c>
    </row>
    <row r="101" spans="1:19" x14ac:dyDescent="0.25">
      <c r="A101" s="26">
        <f>Wellpath!E101</f>
        <v>2940</v>
      </c>
      <c r="B101" s="22">
        <v>0</v>
      </c>
      <c r="C101" s="22">
        <f>SIN(Wellpath!$L101) * COS(Wellpath!$L101) / SQRT(2)</f>
        <v>0.30618621784789729</v>
      </c>
      <c r="D101" s="22">
        <f>(-TAN(Dip) * SIN(Wellpath!$L101) * COS(Wellpath!$L101) * SIN(Wellpath!$O101)) / SQRT(2)</f>
        <v>-0.9250307633584598</v>
      </c>
      <c r="E101" s="20">
        <f>Model!$W$10*((drdp!B101+drdp!K101)*'ASXY-TI1S'!$B101+(drdp!E101+drdp!N101)*'ASXY-TI1S'!$C101+(drdp!H101+drdp!Q101)*'ASXY-TI1S'!$D101)</f>
        <v>1.2201400909077814E-2</v>
      </c>
      <c r="F101" s="20">
        <f>Model!$W$10*((drdp!C101+drdp!L101)*'ASXY-TI1S'!$B101+(drdp!F101+drdp!O101)*'ASXY-TI1S'!$C101+(drdp!I101+drdp!R101)*'ASXY-TI1S'!$D101)</f>
        <v>-8.9195078430741022E-4</v>
      </c>
      <c r="G101" s="20">
        <f>Model!$W$10*((drdp!D101+drdp!M101)*'ASXY-TI1S'!$B101+(drdp!G101+drdp!P101)*'ASXY-TI1S'!$C101+(drdp!J101+drdp!S101)*'ASXY-TI1S'!$D101)</f>
        <v>-3.9774756441743305E-3</v>
      </c>
      <c r="H101" s="18">
        <f>Model!$W$10*((drdp!B101)*'ASXY-TI1S'!$B101+(drdp!E101)*'ASXY-TI1S'!$C101+(drdp!H101)*'ASXY-TI1S'!$D101)</f>
        <v>6.1007004545389071E-3</v>
      </c>
      <c r="I101" s="18">
        <f>Model!$W$10*((drdp!C101)*'ASXY-TI1S'!$B101+(drdp!F101)*'ASXY-TI1S'!$C101+(drdp!I101)*'ASXY-TI1S'!$D101)</f>
        <v>-4.4597539215370511E-4</v>
      </c>
      <c r="J101" s="18">
        <f>Model!$W$10*((drdp!D101)*'ASXY-TI1S'!$B101+(drdp!G101)*'ASXY-TI1S'!$C101+(drdp!J101)*'ASXY-TI1S'!$D101)</f>
        <v>-1.9887378220871652E-3</v>
      </c>
      <c r="K101" s="21">
        <f>SUM(E$3:E100)+H101</f>
        <v>0.55652361897073377</v>
      </c>
      <c r="L101" s="21">
        <f>SUM(F$3:F100)+I101</f>
        <v>9.1465990465693144E-3</v>
      </c>
      <c r="M101" s="21">
        <f>SUM(G$3:G100)+J101</f>
        <v>-0.17714955555828149</v>
      </c>
      <c r="N101" s="19">
        <f t="shared" si="5"/>
        <v>0.30971853847228248</v>
      </c>
      <c r="O101" s="19">
        <f t="shared" si="5"/>
        <v>8.3660274118702694E-5</v>
      </c>
      <c r="P101" s="19">
        <f t="shared" si="5"/>
        <v>3.138196503449666E-2</v>
      </c>
      <c r="Q101" s="19">
        <f t="shared" si="6"/>
        <v>5.0902984026710181E-3</v>
      </c>
      <c r="R101" s="19">
        <f t="shared" si="7"/>
        <v>-9.8587911758351882E-2</v>
      </c>
      <c r="S101" s="19">
        <f t="shared" si="8"/>
        <v>-1.6203159559695552E-3</v>
      </c>
    </row>
    <row r="102" spans="1:19" x14ac:dyDescent="0.25">
      <c r="A102" s="26">
        <f>Wellpath!E102</f>
        <v>2970</v>
      </c>
      <c r="B102" s="22">
        <v>0</v>
      </c>
      <c r="C102" s="22">
        <f>SIN(Wellpath!$L102) * COS(Wellpath!$L102) / SQRT(2)</f>
        <v>0.30618621784789729</v>
      </c>
      <c r="D102" s="22">
        <f>(-TAN(Dip) * SIN(Wellpath!$L102) * COS(Wellpath!$L102) * SIN(Wellpath!$O102)) / SQRT(2)</f>
        <v>-0.9250307633584598</v>
      </c>
      <c r="E102" s="20">
        <f>Model!$W$10*((drdp!B102+drdp!K102)*'ASXY-TI1S'!$B102+(drdp!E102+drdp!N102)*'ASXY-TI1S'!$C102+(drdp!H102+drdp!Q102)*'ASXY-TI1S'!$D102)</f>
        <v>1.2201400909077814E-2</v>
      </c>
      <c r="F102" s="20">
        <f>Model!$W$10*((drdp!C102+drdp!L102)*'ASXY-TI1S'!$B102+(drdp!F102+drdp!O102)*'ASXY-TI1S'!$C102+(drdp!I102+drdp!R102)*'ASXY-TI1S'!$D102)</f>
        <v>-8.9195078430741022E-4</v>
      </c>
      <c r="G102" s="20">
        <f>Model!$W$10*((drdp!D102+drdp!M102)*'ASXY-TI1S'!$B102+(drdp!G102+drdp!P102)*'ASXY-TI1S'!$C102+(drdp!J102+drdp!S102)*'ASXY-TI1S'!$D102)</f>
        <v>-3.9774756441743305E-3</v>
      </c>
      <c r="H102" s="18">
        <f>Model!$W$10*((drdp!B102)*'ASXY-TI1S'!$B102+(drdp!E102)*'ASXY-TI1S'!$C102+(drdp!H102)*'ASXY-TI1S'!$D102)</f>
        <v>6.1007004545389071E-3</v>
      </c>
      <c r="I102" s="18">
        <f>Model!$W$10*((drdp!C102)*'ASXY-TI1S'!$B102+(drdp!F102)*'ASXY-TI1S'!$C102+(drdp!I102)*'ASXY-TI1S'!$D102)</f>
        <v>-4.4597539215370511E-4</v>
      </c>
      <c r="J102" s="18">
        <f>Model!$W$10*((drdp!D102)*'ASXY-TI1S'!$B102+(drdp!G102)*'ASXY-TI1S'!$C102+(drdp!J102)*'ASXY-TI1S'!$D102)</f>
        <v>-1.9887378220871652E-3</v>
      </c>
      <c r="K102" s="21">
        <f>SUM(E$3:E101)+H102</f>
        <v>0.56872501987981161</v>
      </c>
      <c r="L102" s="21">
        <f>SUM(F$3:F101)+I102</f>
        <v>8.2546482622619047E-3</v>
      </c>
      <c r="M102" s="21">
        <f>SUM(G$3:G101)+J102</f>
        <v>-0.18112703120245582</v>
      </c>
      <c r="N102" s="19">
        <f t="shared" si="5"/>
        <v>0.32344814823729212</v>
      </c>
      <c r="O102" s="19">
        <f t="shared" si="5"/>
        <v>6.8139217933663485E-5</v>
      </c>
      <c r="P102" s="19">
        <f t="shared" si="5"/>
        <v>3.2807001432215405E-2</v>
      </c>
      <c r="Q102" s="19">
        <f t="shared" si="6"/>
        <v>4.6946249970557545E-3</v>
      </c>
      <c r="R102" s="19">
        <f t="shared" si="7"/>
        <v>-0.10301147442138794</v>
      </c>
      <c r="S102" s="19">
        <f t="shared" si="8"/>
        <v>-1.4951399333640097E-3</v>
      </c>
    </row>
    <row r="103" spans="1:19" x14ac:dyDescent="0.25">
      <c r="A103" s="26">
        <f>Wellpath!E103</f>
        <v>3000</v>
      </c>
      <c r="B103" s="22">
        <v>0</v>
      </c>
      <c r="C103" s="22">
        <f>SIN(Wellpath!$L103) * COS(Wellpath!$L103) / SQRT(2)</f>
        <v>0.30618621784789729</v>
      </c>
      <c r="D103" s="22">
        <f>(-TAN(Dip) * SIN(Wellpath!$L103) * COS(Wellpath!$L103) * SIN(Wellpath!$O103)) / SQRT(2)</f>
        <v>-0.9250307633584598</v>
      </c>
      <c r="E103" s="20">
        <f>Model!$W$10*((drdp!B103+drdp!K103)*'ASXY-TI1S'!$B103+(drdp!E103+drdp!N103)*'ASXY-TI1S'!$C103+(drdp!H103+drdp!Q103)*'ASXY-TI1S'!$D103)</f>
        <v>1.2201400909077814E-2</v>
      </c>
      <c r="F103" s="20">
        <f>Model!$W$10*((drdp!C103+drdp!L103)*'ASXY-TI1S'!$B103+(drdp!F103+drdp!O103)*'ASXY-TI1S'!$C103+(drdp!I103+drdp!R103)*'ASXY-TI1S'!$D103)</f>
        <v>-8.9195078430741022E-4</v>
      </c>
      <c r="G103" s="20">
        <f>Model!$W$10*((drdp!D103+drdp!M103)*'ASXY-TI1S'!$B103+(drdp!G103+drdp!P103)*'ASXY-TI1S'!$C103+(drdp!J103+drdp!S103)*'ASXY-TI1S'!$D103)</f>
        <v>-3.9774756441743305E-3</v>
      </c>
      <c r="H103" s="18">
        <f>Model!$W$10*((drdp!B103)*'ASXY-TI1S'!$B103+(drdp!E103)*'ASXY-TI1S'!$C103+(drdp!H103)*'ASXY-TI1S'!$D103)</f>
        <v>6.1007004545389071E-3</v>
      </c>
      <c r="I103" s="18">
        <f>Model!$W$10*((drdp!C103)*'ASXY-TI1S'!$B103+(drdp!F103)*'ASXY-TI1S'!$C103+(drdp!I103)*'ASXY-TI1S'!$D103)</f>
        <v>-4.4597539215370511E-4</v>
      </c>
      <c r="J103" s="18">
        <f>Model!$W$10*((drdp!D103)*'ASXY-TI1S'!$B103+(drdp!G103)*'ASXY-TI1S'!$C103+(drdp!J103)*'ASXY-TI1S'!$D103)</f>
        <v>-1.9887378220871652E-3</v>
      </c>
      <c r="K103" s="21">
        <f>SUM(E$3:E102)+H103</f>
        <v>0.58092642078888945</v>
      </c>
      <c r="L103" s="21">
        <f>SUM(F$3:F102)+I103</f>
        <v>7.3626974779544942E-3</v>
      </c>
      <c r="M103" s="21">
        <f>SUM(G$3:G102)+J103</f>
        <v>-0.18510450684663016</v>
      </c>
      <c r="N103" s="19">
        <f t="shared" si="5"/>
        <v>0.33747550637058987</v>
      </c>
      <c r="O103" s="19">
        <f t="shared" si="5"/>
        <v>5.4209314151877467E-5</v>
      </c>
      <c r="P103" s="19">
        <f t="shared" si="5"/>
        <v>3.4263678454934152E-2</v>
      </c>
      <c r="Q103" s="19">
        <f t="shared" si="6"/>
        <v>4.277185493219488E-3</v>
      </c>
      <c r="R103" s="19">
        <f t="shared" si="7"/>
        <v>-0.10753209863430534</v>
      </c>
      <c r="S103" s="19">
        <f t="shared" si="8"/>
        <v>-1.3628684857176943E-3</v>
      </c>
    </row>
    <row r="104" spans="1:19" x14ac:dyDescent="0.25">
      <c r="A104" s="26">
        <f>Wellpath!E104</f>
        <v>3030</v>
      </c>
      <c r="B104" s="22">
        <v>0</v>
      </c>
      <c r="C104" s="22">
        <f>SIN(Wellpath!$L104) * COS(Wellpath!$L104) / SQRT(2)</f>
        <v>0.30618621784789729</v>
      </c>
      <c r="D104" s="22">
        <f>(-TAN(Dip) * SIN(Wellpath!$L104) * COS(Wellpath!$L104) * SIN(Wellpath!$O104)) / SQRT(2)</f>
        <v>-0.9250307633584598</v>
      </c>
      <c r="E104" s="20">
        <f>Model!$W$10*((drdp!B104+drdp!K104)*'ASXY-TI1S'!$B104+(drdp!E104+drdp!N104)*'ASXY-TI1S'!$C104+(drdp!H104+drdp!Q104)*'ASXY-TI1S'!$D104)</f>
        <v>1.2201400909077814E-2</v>
      </c>
      <c r="F104" s="20">
        <f>Model!$W$10*((drdp!C104+drdp!L104)*'ASXY-TI1S'!$B104+(drdp!F104+drdp!O104)*'ASXY-TI1S'!$C104+(drdp!I104+drdp!R104)*'ASXY-TI1S'!$D104)</f>
        <v>-8.9195078430741022E-4</v>
      </c>
      <c r="G104" s="20">
        <f>Model!$W$10*((drdp!D104+drdp!M104)*'ASXY-TI1S'!$B104+(drdp!G104+drdp!P104)*'ASXY-TI1S'!$C104+(drdp!J104+drdp!S104)*'ASXY-TI1S'!$D104)</f>
        <v>-3.9774756441743305E-3</v>
      </c>
      <c r="H104" s="18">
        <f>Model!$W$10*((drdp!B104)*'ASXY-TI1S'!$B104+(drdp!E104)*'ASXY-TI1S'!$C104+(drdp!H104)*'ASXY-TI1S'!$D104)</f>
        <v>6.1007004545389071E-3</v>
      </c>
      <c r="I104" s="18">
        <f>Model!$W$10*((drdp!C104)*'ASXY-TI1S'!$B104+(drdp!F104)*'ASXY-TI1S'!$C104+(drdp!I104)*'ASXY-TI1S'!$D104)</f>
        <v>-4.4597539215370511E-4</v>
      </c>
      <c r="J104" s="18">
        <f>Model!$W$10*((drdp!D104)*'ASXY-TI1S'!$B104+(drdp!G104)*'ASXY-TI1S'!$C104+(drdp!J104)*'ASXY-TI1S'!$D104)</f>
        <v>-1.9887378220871652E-3</v>
      </c>
      <c r="K104" s="21">
        <f>SUM(E$3:E103)+H104</f>
        <v>0.59312782169796729</v>
      </c>
      <c r="L104" s="21">
        <f>SUM(F$3:F103)+I104</f>
        <v>6.4707466936470837E-3</v>
      </c>
      <c r="M104" s="21">
        <f>SUM(G$3:G103)+J104</f>
        <v>-0.18908198249080449</v>
      </c>
      <c r="N104" s="19">
        <f t="shared" si="5"/>
        <v>0.35180061287217568</v>
      </c>
      <c r="O104" s="19">
        <f t="shared" si="5"/>
        <v>4.1870562773344667E-5</v>
      </c>
      <c r="P104" s="19">
        <f t="shared" si="5"/>
        <v>3.5751996102652894E-2</v>
      </c>
      <c r="Q104" s="19">
        <f t="shared" si="6"/>
        <v>3.8379798911622187E-3</v>
      </c>
      <c r="R104" s="19">
        <f t="shared" si="7"/>
        <v>-0.11214978439710406</v>
      </c>
      <c r="S104" s="19">
        <f t="shared" si="8"/>
        <v>-1.223501613030609E-3</v>
      </c>
    </row>
    <row r="105" spans="1:19" x14ac:dyDescent="0.25">
      <c r="A105" s="26">
        <f>Wellpath!E105</f>
        <v>3060</v>
      </c>
      <c r="B105" s="22">
        <v>0</v>
      </c>
      <c r="C105" s="22">
        <f>SIN(Wellpath!$L105) * COS(Wellpath!$L105) / SQRT(2)</f>
        <v>0.30618621784789729</v>
      </c>
      <c r="D105" s="22">
        <f>(-TAN(Dip) * SIN(Wellpath!$L105) * COS(Wellpath!$L105) * SIN(Wellpath!$O105)) / SQRT(2)</f>
        <v>-0.9250307633584598</v>
      </c>
      <c r="E105" s="20">
        <f>Model!$W$10*((drdp!B105+drdp!K105)*'ASXY-TI1S'!$B105+(drdp!E105+drdp!N105)*'ASXY-TI1S'!$C105+(drdp!H105+drdp!Q105)*'ASXY-TI1S'!$D105)</f>
        <v>1.2201400909077814E-2</v>
      </c>
      <c r="F105" s="20">
        <f>Model!$W$10*((drdp!C105+drdp!L105)*'ASXY-TI1S'!$B105+(drdp!F105+drdp!O105)*'ASXY-TI1S'!$C105+(drdp!I105+drdp!R105)*'ASXY-TI1S'!$D105)</f>
        <v>-8.9195078430741022E-4</v>
      </c>
      <c r="G105" s="20">
        <f>Model!$W$10*((drdp!D105+drdp!M105)*'ASXY-TI1S'!$B105+(drdp!G105+drdp!P105)*'ASXY-TI1S'!$C105+(drdp!J105+drdp!S105)*'ASXY-TI1S'!$D105)</f>
        <v>-3.9774756441743305E-3</v>
      </c>
      <c r="H105" s="18">
        <f>Model!$W$10*((drdp!B105)*'ASXY-TI1S'!$B105+(drdp!E105)*'ASXY-TI1S'!$C105+(drdp!H105)*'ASXY-TI1S'!$D105)</f>
        <v>6.1007004545389071E-3</v>
      </c>
      <c r="I105" s="18">
        <f>Model!$W$10*((drdp!C105)*'ASXY-TI1S'!$B105+(drdp!F105)*'ASXY-TI1S'!$C105+(drdp!I105)*'ASXY-TI1S'!$D105)</f>
        <v>-4.4597539215370511E-4</v>
      </c>
      <c r="J105" s="18">
        <f>Model!$W$10*((drdp!D105)*'ASXY-TI1S'!$B105+(drdp!G105)*'ASXY-TI1S'!$C105+(drdp!J105)*'ASXY-TI1S'!$D105)</f>
        <v>-1.9887378220871652E-3</v>
      </c>
      <c r="K105" s="21">
        <f>SUM(E$3:E104)+H105</f>
        <v>0.60532922260704514</v>
      </c>
      <c r="L105" s="21">
        <f>SUM(F$3:F104)+I105</f>
        <v>5.5787959093396731E-3</v>
      </c>
      <c r="M105" s="21">
        <f>SUM(G$3:G104)+J105</f>
        <v>-0.19305945813497882</v>
      </c>
      <c r="N105" s="19">
        <f t="shared" si="5"/>
        <v>0.36642346774204959</v>
      </c>
      <c r="O105" s="19">
        <f t="shared" si="5"/>
        <v>3.112296379806507E-5</v>
      </c>
      <c r="P105" s="19">
        <f t="shared" si="5"/>
        <v>3.727195437537164E-2</v>
      </c>
      <c r="Q105" s="19">
        <f t="shared" si="6"/>
        <v>3.3770081908839479E-3</v>
      </c>
      <c r="R105" s="19">
        <f t="shared" si="7"/>
        <v>-0.1168645317097841</v>
      </c>
      <c r="S105" s="19">
        <f t="shared" si="8"/>
        <v>-1.0770393153027536E-3</v>
      </c>
    </row>
    <row r="106" spans="1:19" x14ac:dyDescent="0.25">
      <c r="A106" s="26">
        <f>Wellpath!E106</f>
        <v>3090</v>
      </c>
      <c r="B106" s="22">
        <v>0</v>
      </c>
      <c r="C106" s="22">
        <f>SIN(Wellpath!$L106) * COS(Wellpath!$L106) / SQRT(2)</f>
        <v>0.30618621784789729</v>
      </c>
      <c r="D106" s="22">
        <f>(-TAN(Dip) * SIN(Wellpath!$L106) * COS(Wellpath!$L106) * SIN(Wellpath!$O106)) / SQRT(2)</f>
        <v>-0.9250307633584598</v>
      </c>
      <c r="E106" s="20">
        <f>Model!$W$10*((drdp!B106+drdp!K106)*'ASXY-TI1S'!$B106+(drdp!E106+drdp!N106)*'ASXY-TI1S'!$C106+(drdp!H106+drdp!Q106)*'ASXY-TI1S'!$D106)</f>
        <v>1.2201400909077814E-2</v>
      </c>
      <c r="F106" s="20">
        <f>Model!$W$10*((drdp!C106+drdp!L106)*'ASXY-TI1S'!$B106+(drdp!F106+drdp!O106)*'ASXY-TI1S'!$C106+(drdp!I106+drdp!R106)*'ASXY-TI1S'!$D106)</f>
        <v>-8.9195078430741022E-4</v>
      </c>
      <c r="G106" s="20">
        <f>Model!$W$10*((drdp!D106+drdp!M106)*'ASXY-TI1S'!$B106+(drdp!G106+drdp!P106)*'ASXY-TI1S'!$C106+(drdp!J106+drdp!S106)*'ASXY-TI1S'!$D106)</f>
        <v>-3.9774756441743305E-3</v>
      </c>
      <c r="H106" s="18">
        <f>Model!$W$10*((drdp!B106)*'ASXY-TI1S'!$B106+(drdp!E106)*'ASXY-TI1S'!$C106+(drdp!H106)*'ASXY-TI1S'!$D106)</f>
        <v>6.1007004545389071E-3</v>
      </c>
      <c r="I106" s="18">
        <f>Model!$W$10*((drdp!C106)*'ASXY-TI1S'!$B106+(drdp!F106)*'ASXY-TI1S'!$C106+(drdp!I106)*'ASXY-TI1S'!$D106)</f>
        <v>-4.4597539215370511E-4</v>
      </c>
      <c r="J106" s="18">
        <f>Model!$W$10*((drdp!D106)*'ASXY-TI1S'!$B106+(drdp!G106)*'ASXY-TI1S'!$C106+(drdp!J106)*'ASXY-TI1S'!$D106)</f>
        <v>-1.9887378220871652E-3</v>
      </c>
      <c r="K106" s="21">
        <f>SUM(E$3:E105)+H106</f>
        <v>0.61753062351612298</v>
      </c>
      <c r="L106" s="21">
        <f>SUM(F$3:F105)+I106</f>
        <v>4.6868451250322626E-3</v>
      </c>
      <c r="M106" s="21">
        <f>SUM(G$3:G105)+J106</f>
        <v>-0.19703693377915316</v>
      </c>
      <c r="N106" s="19">
        <f t="shared" si="5"/>
        <v>0.38134407098021161</v>
      </c>
      <c r="O106" s="19">
        <f t="shared" si="5"/>
        <v>2.1966517226038684E-5</v>
      </c>
      <c r="P106" s="19">
        <f t="shared" si="5"/>
        <v>3.8823553273090387E-2</v>
      </c>
      <c r="Q106" s="19">
        <f t="shared" si="6"/>
        <v>2.8942703923846747E-3</v>
      </c>
      <c r="R106" s="19">
        <f t="shared" si="7"/>
        <v>-0.12167634057234548</v>
      </c>
      <c r="S106" s="19">
        <f t="shared" si="8"/>
        <v>-9.2348159253412873E-4</v>
      </c>
    </row>
    <row r="107" spans="1:19" x14ac:dyDescent="0.25">
      <c r="A107" s="26">
        <f>Wellpath!E107</f>
        <v>3120</v>
      </c>
      <c r="B107" s="22">
        <v>0</v>
      </c>
      <c r="C107" s="22">
        <f>SIN(Wellpath!$L107) * COS(Wellpath!$L107) / SQRT(2)</f>
        <v>0.30618621784789729</v>
      </c>
      <c r="D107" s="22">
        <f>(-TAN(Dip) * SIN(Wellpath!$L107) * COS(Wellpath!$L107) * SIN(Wellpath!$O107)) / SQRT(2)</f>
        <v>-0.9250307633584598</v>
      </c>
      <c r="E107" s="20">
        <f>Model!$W$10*((drdp!B107+drdp!K107)*'ASXY-TI1S'!$B107+(drdp!E107+drdp!N107)*'ASXY-TI1S'!$C107+(drdp!H107+drdp!Q107)*'ASXY-TI1S'!$D107)</f>
        <v>1.2201400909077814E-2</v>
      </c>
      <c r="F107" s="20">
        <f>Model!$W$10*((drdp!C107+drdp!L107)*'ASXY-TI1S'!$B107+(drdp!F107+drdp!O107)*'ASXY-TI1S'!$C107+(drdp!I107+drdp!R107)*'ASXY-TI1S'!$D107)</f>
        <v>-8.9195078430741022E-4</v>
      </c>
      <c r="G107" s="20">
        <f>Model!$W$10*((drdp!D107+drdp!M107)*'ASXY-TI1S'!$B107+(drdp!G107+drdp!P107)*'ASXY-TI1S'!$C107+(drdp!J107+drdp!S107)*'ASXY-TI1S'!$D107)</f>
        <v>-3.9774756441743305E-3</v>
      </c>
      <c r="H107" s="18">
        <f>Model!$W$10*((drdp!B107)*'ASXY-TI1S'!$B107+(drdp!E107)*'ASXY-TI1S'!$C107+(drdp!H107)*'ASXY-TI1S'!$D107)</f>
        <v>6.1007004545389071E-3</v>
      </c>
      <c r="I107" s="18">
        <f>Model!$W$10*((drdp!C107)*'ASXY-TI1S'!$B107+(drdp!F107)*'ASXY-TI1S'!$C107+(drdp!I107)*'ASXY-TI1S'!$D107)</f>
        <v>-4.4597539215370511E-4</v>
      </c>
      <c r="J107" s="18">
        <f>Model!$W$10*((drdp!D107)*'ASXY-TI1S'!$B107+(drdp!G107)*'ASXY-TI1S'!$C107+(drdp!J107)*'ASXY-TI1S'!$D107)</f>
        <v>-1.9887378220871652E-3</v>
      </c>
      <c r="K107" s="21">
        <f>SUM(E$3:E106)+H107</f>
        <v>0.62973202442520082</v>
      </c>
      <c r="L107" s="21">
        <f>SUM(F$3:F106)+I107</f>
        <v>3.7948943407248516E-3</v>
      </c>
      <c r="M107" s="21">
        <f>SUM(G$3:G106)+J107</f>
        <v>-0.20101440942332749</v>
      </c>
      <c r="N107" s="19">
        <f t="shared" si="5"/>
        <v>0.39656242258666174</v>
      </c>
      <c r="O107" s="19">
        <f t="shared" si="5"/>
        <v>1.4401223057265505E-5</v>
      </c>
      <c r="P107" s="19">
        <f t="shared" si="5"/>
        <v>4.0406792795809131E-2</v>
      </c>
      <c r="Q107" s="19">
        <f t="shared" si="6"/>
        <v>2.3897664956643986E-3</v>
      </c>
      <c r="R107" s="19">
        <f t="shared" si="7"/>
        <v>-0.12658521098478817</v>
      </c>
      <c r="S107" s="19">
        <f t="shared" si="8"/>
        <v>-7.6282844472473372E-4</v>
      </c>
    </row>
    <row r="108" spans="1:19" x14ac:dyDescent="0.25">
      <c r="A108" s="26">
        <f>Wellpath!E108</f>
        <v>3150</v>
      </c>
      <c r="B108" s="22">
        <v>0</v>
      </c>
      <c r="C108" s="22">
        <f>SIN(Wellpath!$L108) * COS(Wellpath!$L108) / SQRT(2)</f>
        <v>0.30618621784789729</v>
      </c>
      <c r="D108" s="22">
        <f>(-TAN(Dip) * SIN(Wellpath!$L108) * COS(Wellpath!$L108) * SIN(Wellpath!$O108)) / SQRT(2)</f>
        <v>-0.9250307633584598</v>
      </c>
      <c r="E108" s="20">
        <f>Model!$W$10*((drdp!B108+drdp!K108)*'ASXY-TI1S'!$B108+(drdp!E108+drdp!N108)*'ASXY-TI1S'!$C108+(drdp!H108+drdp!Q108)*'ASXY-TI1S'!$D108)</f>
        <v>1.2201400909077814E-2</v>
      </c>
      <c r="F108" s="20">
        <f>Model!$W$10*((drdp!C108+drdp!L108)*'ASXY-TI1S'!$B108+(drdp!F108+drdp!O108)*'ASXY-TI1S'!$C108+(drdp!I108+drdp!R108)*'ASXY-TI1S'!$D108)</f>
        <v>-8.9195078430741022E-4</v>
      </c>
      <c r="G108" s="20">
        <f>Model!$W$10*((drdp!D108+drdp!M108)*'ASXY-TI1S'!$B108+(drdp!G108+drdp!P108)*'ASXY-TI1S'!$C108+(drdp!J108+drdp!S108)*'ASXY-TI1S'!$D108)</f>
        <v>-3.9774756441743305E-3</v>
      </c>
      <c r="H108" s="18">
        <f>Model!$W$10*((drdp!B108)*'ASXY-TI1S'!$B108+(drdp!E108)*'ASXY-TI1S'!$C108+(drdp!H108)*'ASXY-TI1S'!$D108)</f>
        <v>6.1007004545389071E-3</v>
      </c>
      <c r="I108" s="18">
        <f>Model!$W$10*((drdp!C108)*'ASXY-TI1S'!$B108+(drdp!F108)*'ASXY-TI1S'!$C108+(drdp!I108)*'ASXY-TI1S'!$D108)</f>
        <v>-4.4597539215370511E-4</v>
      </c>
      <c r="J108" s="18">
        <f>Model!$W$10*((drdp!D108)*'ASXY-TI1S'!$B108+(drdp!G108)*'ASXY-TI1S'!$C108+(drdp!J108)*'ASXY-TI1S'!$D108)</f>
        <v>-1.9887378220871652E-3</v>
      </c>
      <c r="K108" s="21">
        <f>SUM(E$3:E107)+H108</f>
        <v>0.64193342533427866</v>
      </c>
      <c r="L108" s="21">
        <f>SUM(F$3:F107)+I108</f>
        <v>2.9029435564174415E-3</v>
      </c>
      <c r="M108" s="21">
        <f>SUM(G$3:G107)+J108</f>
        <v>-0.20499188506750182</v>
      </c>
      <c r="N108" s="19">
        <f t="shared" si="5"/>
        <v>0.41207852256139993</v>
      </c>
      <c r="O108" s="19">
        <f t="shared" si="5"/>
        <v>8.4270812917455425E-6</v>
      </c>
      <c r="P108" s="19">
        <f t="shared" si="5"/>
        <v>4.2021672943527877E-2</v>
      </c>
      <c r="Q108" s="19">
        <f t="shared" si="6"/>
        <v>1.863496500723121E-3</v>
      </c>
      <c r="R108" s="19">
        <f t="shared" si="7"/>
        <v>-0.13159114294711222</v>
      </c>
      <c r="S108" s="19">
        <f t="shared" si="8"/>
        <v>-5.9507987187456916E-4</v>
      </c>
    </row>
    <row r="109" spans="1:19" x14ac:dyDescent="0.25">
      <c r="A109" s="26">
        <f>Wellpath!E109</f>
        <v>3180</v>
      </c>
      <c r="B109" s="22">
        <v>0</v>
      </c>
      <c r="C109" s="22">
        <f>SIN(Wellpath!$L109) * COS(Wellpath!$L109) / SQRT(2)</f>
        <v>0.30618621784789729</v>
      </c>
      <c r="D109" s="22">
        <f>(-TAN(Dip) * SIN(Wellpath!$L109) * COS(Wellpath!$L109) * SIN(Wellpath!$O109)) / SQRT(2)</f>
        <v>-0.9250307633584598</v>
      </c>
      <c r="E109" s="20">
        <f>Model!$W$10*((drdp!B109+drdp!K109)*'ASXY-TI1S'!$B109+(drdp!E109+drdp!N109)*'ASXY-TI1S'!$C109+(drdp!H109+drdp!Q109)*'ASXY-TI1S'!$D109)</f>
        <v>1.2201400909077814E-2</v>
      </c>
      <c r="F109" s="20">
        <f>Model!$W$10*((drdp!C109+drdp!L109)*'ASXY-TI1S'!$B109+(drdp!F109+drdp!O109)*'ASXY-TI1S'!$C109+(drdp!I109+drdp!R109)*'ASXY-TI1S'!$D109)</f>
        <v>-8.9195078430741022E-4</v>
      </c>
      <c r="G109" s="20">
        <f>Model!$W$10*((drdp!D109+drdp!M109)*'ASXY-TI1S'!$B109+(drdp!G109+drdp!P109)*'ASXY-TI1S'!$C109+(drdp!J109+drdp!S109)*'ASXY-TI1S'!$D109)</f>
        <v>-3.9774756441743305E-3</v>
      </c>
      <c r="H109" s="18">
        <f>Model!$W$10*((drdp!B109)*'ASXY-TI1S'!$B109+(drdp!E109)*'ASXY-TI1S'!$C109+(drdp!H109)*'ASXY-TI1S'!$D109)</f>
        <v>6.1007004545389071E-3</v>
      </c>
      <c r="I109" s="18">
        <f>Model!$W$10*((drdp!C109)*'ASXY-TI1S'!$B109+(drdp!F109)*'ASXY-TI1S'!$C109+(drdp!I109)*'ASXY-TI1S'!$D109)</f>
        <v>-4.4597539215370511E-4</v>
      </c>
      <c r="J109" s="18">
        <f>Model!$W$10*((drdp!D109)*'ASXY-TI1S'!$B109+(drdp!G109)*'ASXY-TI1S'!$C109+(drdp!J109)*'ASXY-TI1S'!$D109)</f>
        <v>-1.9887378220871652E-3</v>
      </c>
      <c r="K109" s="21">
        <f>SUM(E$3:E108)+H109</f>
        <v>0.6541348262433565</v>
      </c>
      <c r="L109" s="21">
        <f>SUM(F$3:F108)+I109</f>
        <v>2.0109927721100314E-3</v>
      </c>
      <c r="M109" s="21">
        <f>SUM(G$3:G108)+J109</f>
        <v>-0.20896936071167616</v>
      </c>
      <c r="N109" s="19">
        <f t="shared" si="5"/>
        <v>0.42789237090442622</v>
      </c>
      <c r="O109" s="19">
        <f t="shared" si="5"/>
        <v>4.0440919294787886E-6</v>
      </c>
      <c r="P109" s="19">
        <f t="shared" si="5"/>
        <v>4.3668193716246619E-2</v>
      </c>
      <c r="Q109" s="19">
        <f t="shared" si="6"/>
        <v>1.3154604075608413E-3</v>
      </c>
      <c r="R109" s="19">
        <f t="shared" si="7"/>
        <v>-0.13669413645931758</v>
      </c>
      <c r="S109" s="19">
        <f t="shared" si="8"/>
        <v>-4.2023587398363474E-4</v>
      </c>
    </row>
    <row r="110" spans="1:19" x14ac:dyDescent="0.25">
      <c r="A110" s="26">
        <f>Wellpath!E110</f>
        <v>3210</v>
      </c>
      <c r="B110" s="22">
        <v>0</v>
      </c>
      <c r="C110" s="22">
        <f>SIN(Wellpath!$L110) * COS(Wellpath!$L110) / SQRT(2)</f>
        <v>0.30618621784789729</v>
      </c>
      <c r="D110" s="22">
        <f>(-TAN(Dip) * SIN(Wellpath!$L110) * COS(Wellpath!$L110) * SIN(Wellpath!$O110)) / SQRT(2)</f>
        <v>-0.9250307633584598</v>
      </c>
      <c r="E110" s="20">
        <f>Model!$W$10*((drdp!B110+drdp!K110)*'ASXY-TI1S'!$B110+(drdp!E110+drdp!N110)*'ASXY-TI1S'!$C110+(drdp!H110+drdp!Q110)*'ASXY-TI1S'!$D110)</f>
        <v>1.2201400909077814E-2</v>
      </c>
      <c r="F110" s="20">
        <f>Model!$W$10*((drdp!C110+drdp!L110)*'ASXY-TI1S'!$B110+(drdp!F110+drdp!O110)*'ASXY-TI1S'!$C110+(drdp!I110+drdp!R110)*'ASXY-TI1S'!$D110)</f>
        <v>-8.9195078430741022E-4</v>
      </c>
      <c r="G110" s="20">
        <f>Model!$W$10*((drdp!D110+drdp!M110)*'ASXY-TI1S'!$B110+(drdp!G110+drdp!P110)*'ASXY-TI1S'!$C110+(drdp!J110+drdp!S110)*'ASXY-TI1S'!$D110)</f>
        <v>-3.9774756441743305E-3</v>
      </c>
      <c r="H110" s="18">
        <f>Model!$W$10*((drdp!B110)*'ASXY-TI1S'!$B110+(drdp!E110)*'ASXY-TI1S'!$C110+(drdp!H110)*'ASXY-TI1S'!$D110)</f>
        <v>6.1007004545389071E-3</v>
      </c>
      <c r="I110" s="18">
        <f>Model!$W$10*((drdp!C110)*'ASXY-TI1S'!$B110+(drdp!F110)*'ASXY-TI1S'!$C110+(drdp!I110)*'ASXY-TI1S'!$D110)</f>
        <v>-4.4597539215370511E-4</v>
      </c>
      <c r="J110" s="18">
        <f>Model!$W$10*((drdp!D110)*'ASXY-TI1S'!$B110+(drdp!G110)*'ASXY-TI1S'!$C110+(drdp!J110)*'ASXY-TI1S'!$D110)</f>
        <v>-1.9887378220871652E-3</v>
      </c>
      <c r="K110" s="21">
        <f>SUM(E$3:E109)+H110</f>
        <v>0.66633622715243435</v>
      </c>
      <c r="L110" s="21">
        <f>SUM(F$3:F109)+I110</f>
        <v>1.1190419878026215E-3</v>
      </c>
      <c r="M110" s="21">
        <f>SUM(G$3:G109)+J110</f>
        <v>-0.21294683635585049</v>
      </c>
      <c r="N110" s="19">
        <f t="shared" si="5"/>
        <v>0.44400396761574057</v>
      </c>
      <c r="O110" s="19">
        <f t="shared" si="5"/>
        <v>1.2522549704652424E-6</v>
      </c>
      <c r="P110" s="19">
        <f t="shared" si="5"/>
        <v>4.534635511396537E-2</v>
      </c>
      <c r="Q110" s="19">
        <f t="shared" si="6"/>
        <v>7.4565821617755921E-4</v>
      </c>
      <c r="R110" s="19">
        <f t="shared" si="7"/>
        <v>-0.14189419152140426</v>
      </c>
      <c r="S110" s="19">
        <f t="shared" si="8"/>
        <v>-2.3829645105193046E-4</v>
      </c>
    </row>
    <row r="111" spans="1:19" x14ac:dyDescent="0.25">
      <c r="A111" s="26">
        <f>Wellpath!E111</f>
        <v>3240</v>
      </c>
      <c r="B111" s="22">
        <v>0</v>
      </c>
      <c r="C111" s="22">
        <f>SIN(Wellpath!$L111) * COS(Wellpath!$L111) / SQRT(2)</f>
        <v>0.30618621784789729</v>
      </c>
      <c r="D111" s="22">
        <f>(-TAN(Dip) * SIN(Wellpath!$L111) * COS(Wellpath!$L111) * SIN(Wellpath!$O111)) / SQRT(2)</f>
        <v>-0.9250307633584598</v>
      </c>
      <c r="E111" s="20">
        <f>Model!$W$10*((drdp!B111+drdp!K111)*'ASXY-TI1S'!$B111+(drdp!E111+drdp!N111)*'ASXY-TI1S'!$C111+(drdp!H111+drdp!Q111)*'ASXY-TI1S'!$D111)</f>
        <v>1.2201400909077814E-2</v>
      </c>
      <c r="F111" s="20">
        <f>Model!$W$10*((drdp!C111+drdp!L111)*'ASXY-TI1S'!$B111+(drdp!F111+drdp!O111)*'ASXY-TI1S'!$C111+(drdp!I111+drdp!R111)*'ASXY-TI1S'!$D111)</f>
        <v>-8.9195078430741022E-4</v>
      </c>
      <c r="G111" s="20">
        <f>Model!$W$10*((drdp!D111+drdp!M111)*'ASXY-TI1S'!$B111+(drdp!G111+drdp!P111)*'ASXY-TI1S'!$C111+(drdp!J111+drdp!S111)*'ASXY-TI1S'!$D111)</f>
        <v>-3.9774756441743305E-3</v>
      </c>
      <c r="H111" s="18">
        <f>Model!$W$10*((drdp!B111)*'ASXY-TI1S'!$B111+(drdp!E111)*'ASXY-TI1S'!$C111+(drdp!H111)*'ASXY-TI1S'!$D111)</f>
        <v>6.1007004545389071E-3</v>
      </c>
      <c r="I111" s="18">
        <f>Model!$W$10*((drdp!C111)*'ASXY-TI1S'!$B111+(drdp!F111)*'ASXY-TI1S'!$C111+(drdp!I111)*'ASXY-TI1S'!$D111)</f>
        <v>-4.4597539215370511E-4</v>
      </c>
      <c r="J111" s="18">
        <f>Model!$W$10*((drdp!D111)*'ASXY-TI1S'!$B111+(drdp!G111)*'ASXY-TI1S'!$C111+(drdp!J111)*'ASXY-TI1S'!$D111)</f>
        <v>-1.9887378220871652E-3</v>
      </c>
      <c r="K111" s="21">
        <f>SUM(E$3:E110)+H111</f>
        <v>0.67853762806151219</v>
      </c>
      <c r="L111" s="21">
        <f>SUM(F$3:F110)+I111</f>
        <v>2.270912034952112E-4</v>
      </c>
      <c r="M111" s="21">
        <f>SUM(G$3:G110)+J111</f>
        <v>-0.21692431200002482</v>
      </c>
      <c r="N111" s="19">
        <f t="shared" si="5"/>
        <v>0.46041331269534308</v>
      </c>
      <c r="O111" s="19">
        <f t="shared" si="5"/>
        <v>5.1570414704903424E-8</v>
      </c>
      <c r="P111" s="19">
        <f t="shared" si="5"/>
        <v>4.705615713668411E-2</v>
      </c>
      <c r="Q111" s="19">
        <f t="shared" si="6"/>
        <v>1.5408992657327478E-4</v>
      </c>
      <c r="R111" s="19">
        <f t="shared" si="7"/>
        <v>-0.14719130813337228</v>
      </c>
      <c r="S111" s="19">
        <f t="shared" si="8"/>
        <v>-4.9261603079456323E-5</v>
      </c>
    </row>
    <row r="112" spans="1:19" x14ac:dyDescent="0.25">
      <c r="A112" s="26">
        <f>Wellpath!E112</f>
        <v>3270</v>
      </c>
      <c r="B112" s="22">
        <v>0</v>
      </c>
      <c r="C112" s="22">
        <f>SIN(Wellpath!$L112) * COS(Wellpath!$L112) / SQRT(2)</f>
        <v>0.30618621784789729</v>
      </c>
      <c r="D112" s="22">
        <f>(-TAN(Dip) * SIN(Wellpath!$L112) * COS(Wellpath!$L112) * SIN(Wellpath!$O112)) / SQRT(2)</f>
        <v>-0.9250307633584598</v>
      </c>
      <c r="E112" s="20">
        <f>Model!$W$10*((drdp!B112+drdp!K112)*'ASXY-TI1S'!$B112+(drdp!E112+drdp!N112)*'ASXY-TI1S'!$C112+(drdp!H112+drdp!Q112)*'ASXY-TI1S'!$D112)</f>
        <v>1.2201400909077814E-2</v>
      </c>
      <c r="F112" s="20">
        <f>Model!$W$10*((drdp!C112+drdp!L112)*'ASXY-TI1S'!$B112+(drdp!F112+drdp!O112)*'ASXY-TI1S'!$C112+(drdp!I112+drdp!R112)*'ASXY-TI1S'!$D112)</f>
        <v>-8.9195078430741022E-4</v>
      </c>
      <c r="G112" s="20">
        <f>Model!$W$10*((drdp!D112+drdp!M112)*'ASXY-TI1S'!$B112+(drdp!G112+drdp!P112)*'ASXY-TI1S'!$C112+(drdp!J112+drdp!S112)*'ASXY-TI1S'!$D112)</f>
        <v>-3.9774756441743305E-3</v>
      </c>
      <c r="H112" s="18">
        <f>Model!$W$10*((drdp!B112)*'ASXY-TI1S'!$B112+(drdp!E112)*'ASXY-TI1S'!$C112+(drdp!H112)*'ASXY-TI1S'!$D112)</f>
        <v>6.1007004545389071E-3</v>
      </c>
      <c r="I112" s="18">
        <f>Model!$W$10*((drdp!C112)*'ASXY-TI1S'!$B112+(drdp!F112)*'ASXY-TI1S'!$C112+(drdp!I112)*'ASXY-TI1S'!$D112)</f>
        <v>-4.4597539215370511E-4</v>
      </c>
      <c r="J112" s="18">
        <f>Model!$W$10*((drdp!D112)*'ASXY-TI1S'!$B112+(drdp!G112)*'ASXY-TI1S'!$C112+(drdp!J112)*'ASXY-TI1S'!$D112)</f>
        <v>-1.9887378220871652E-3</v>
      </c>
      <c r="K112" s="21">
        <f>SUM(E$3:E111)+H112</f>
        <v>0.69073902897059003</v>
      </c>
      <c r="L112" s="21">
        <f>SUM(F$3:F111)+I112</f>
        <v>-6.6485958081219897E-4</v>
      </c>
      <c r="M112" s="21">
        <f>SUM(G$3:G111)+J112</f>
        <v>-0.22090178764419915</v>
      </c>
      <c r="N112" s="19">
        <f t="shared" si="5"/>
        <v>0.47712040614323359</v>
      </c>
      <c r="O112" s="19">
        <f t="shared" si="5"/>
        <v>4.4203826219777293E-7</v>
      </c>
      <c r="P112" s="19">
        <f t="shared" si="5"/>
        <v>4.8797599784402859E-2</v>
      </c>
      <c r="Q112" s="19">
        <f t="shared" si="6"/>
        <v>-4.5924446125201183E-4</v>
      </c>
      <c r="R112" s="19">
        <f t="shared" si="7"/>
        <v>-0.15258548629522162</v>
      </c>
      <c r="S112" s="19">
        <f t="shared" si="8"/>
        <v>1.4686866993378765E-4</v>
      </c>
    </row>
    <row r="113" spans="1:19" x14ac:dyDescent="0.25">
      <c r="A113" s="26">
        <f>Wellpath!E113</f>
        <v>3300</v>
      </c>
      <c r="B113" s="22">
        <v>0</v>
      </c>
      <c r="C113" s="22">
        <f>SIN(Wellpath!$L113) * COS(Wellpath!$L113) / SQRT(2)</f>
        <v>0.30618621784789729</v>
      </c>
      <c r="D113" s="22">
        <f>(-TAN(Dip) * SIN(Wellpath!$L113) * COS(Wellpath!$L113) * SIN(Wellpath!$O113)) / SQRT(2)</f>
        <v>-0.9250307633584598</v>
      </c>
      <c r="E113" s="20">
        <f>Model!$W$10*((drdp!B113+drdp!K113)*'ASXY-TI1S'!$B113+(drdp!E113+drdp!N113)*'ASXY-TI1S'!$C113+(drdp!H113+drdp!Q113)*'ASXY-TI1S'!$D113)</f>
        <v>1.2201400909077814E-2</v>
      </c>
      <c r="F113" s="20">
        <f>Model!$W$10*((drdp!C113+drdp!L113)*'ASXY-TI1S'!$B113+(drdp!F113+drdp!O113)*'ASXY-TI1S'!$C113+(drdp!I113+drdp!R113)*'ASXY-TI1S'!$D113)</f>
        <v>-8.9195078430741022E-4</v>
      </c>
      <c r="G113" s="20">
        <f>Model!$W$10*((drdp!D113+drdp!M113)*'ASXY-TI1S'!$B113+(drdp!G113+drdp!P113)*'ASXY-TI1S'!$C113+(drdp!J113+drdp!S113)*'ASXY-TI1S'!$D113)</f>
        <v>-3.9774756441743305E-3</v>
      </c>
      <c r="H113" s="18">
        <f>Model!$W$10*((drdp!B113)*'ASXY-TI1S'!$B113+(drdp!E113)*'ASXY-TI1S'!$C113+(drdp!H113)*'ASXY-TI1S'!$D113)</f>
        <v>6.1007004545389071E-3</v>
      </c>
      <c r="I113" s="18">
        <f>Model!$W$10*((drdp!C113)*'ASXY-TI1S'!$B113+(drdp!F113)*'ASXY-TI1S'!$C113+(drdp!I113)*'ASXY-TI1S'!$D113)</f>
        <v>-4.4597539215370511E-4</v>
      </c>
      <c r="J113" s="18">
        <f>Model!$W$10*((drdp!D113)*'ASXY-TI1S'!$B113+(drdp!G113)*'ASXY-TI1S'!$C113+(drdp!J113)*'ASXY-TI1S'!$D113)</f>
        <v>-1.9887378220871652E-3</v>
      </c>
      <c r="K113" s="21">
        <f>SUM(E$3:E112)+H113</f>
        <v>0.70294042987966787</v>
      </c>
      <c r="L113" s="21">
        <f>SUM(F$3:F112)+I113</f>
        <v>-1.5568103651196093E-3</v>
      </c>
      <c r="M113" s="21">
        <f>SUM(G$3:G112)+J113</f>
        <v>-0.22487926328837349</v>
      </c>
      <c r="N113" s="19">
        <f t="shared" si="5"/>
        <v>0.49412524795941226</v>
      </c>
      <c r="O113" s="19">
        <f t="shared" si="5"/>
        <v>2.4236585129438514E-6</v>
      </c>
      <c r="P113" s="19">
        <f t="shared" si="5"/>
        <v>5.0570683057121604E-2</v>
      </c>
      <c r="Q113" s="19">
        <f t="shared" si="6"/>
        <v>-1.0943449472983009E-3</v>
      </c>
      <c r="R113" s="19">
        <f t="shared" si="7"/>
        <v>-0.15807672600695227</v>
      </c>
      <c r="S113" s="19">
        <f t="shared" si="8"/>
        <v>3.5009436798780148E-4</v>
      </c>
    </row>
    <row r="114" spans="1:19" x14ac:dyDescent="0.25">
      <c r="A114" s="26">
        <f>Wellpath!E114</f>
        <v>3330</v>
      </c>
      <c r="B114" s="22">
        <v>0</v>
      </c>
      <c r="C114" s="22">
        <f>SIN(Wellpath!$L114) * COS(Wellpath!$L114) / SQRT(2)</f>
        <v>0.30618621784789729</v>
      </c>
      <c r="D114" s="22">
        <f>(-TAN(Dip) * SIN(Wellpath!$L114) * COS(Wellpath!$L114) * SIN(Wellpath!$O114)) / SQRT(2)</f>
        <v>-0.9250307633584598</v>
      </c>
      <c r="E114" s="20">
        <f>Model!$W$10*((drdp!B114+drdp!K114)*'ASXY-TI1S'!$B114+(drdp!E114+drdp!N114)*'ASXY-TI1S'!$C114+(drdp!H114+drdp!Q114)*'ASXY-TI1S'!$D114)</f>
        <v>1.2201400909077814E-2</v>
      </c>
      <c r="F114" s="20">
        <f>Model!$W$10*((drdp!C114+drdp!L114)*'ASXY-TI1S'!$B114+(drdp!F114+drdp!O114)*'ASXY-TI1S'!$C114+(drdp!I114+drdp!R114)*'ASXY-TI1S'!$D114)</f>
        <v>-8.9195078430741022E-4</v>
      </c>
      <c r="G114" s="20">
        <f>Model!$W$10*((drdp!D114+drdp!M114)*'ASXY-TI1S'!$B114+(drdp!G114+drdp!P114)*'ASXY-TI1S'!$C114+(drdp!J114+drdp!S114)*'ASXY-TI1S'!$D114)</f>
        <v>-3.9774756441743305E-3</v>
      </c>
      <c r="H114" s="18">
        <f>Model!$W$10*((drdp!B114)*'ASXY-TI1S'!$B114+(drdp!E114)*'ASXY-TI1S'!$C114+(drdp!H114)*'ASXY-TI1S'!$D114)</f>
        <v>6.1007004545389071E-3</v>
      </c>
      <c r="I114" s="18">
        <f>Model!$W$10*((drdp!C114)*'ASXY-TI1S'!$B114+(drdp!F114)*'ASXY-TI1S'!$C114+(drdp!I114)*'ASXY-TI1S'!$D114)</f>
        <v>-4.4597539215370511E-4</v>
      </c>
      <c r="J114" s="18">
        <f>Model!$W$10*((drdp!D114)*'ASXY-TI1S'!$B114+(drdp!G114)*'ASXY-TI1S'!$C114+(drdp!J114)*'ASXY-TI1S'!$D114)</f>
        <v>-1.9887378220871652E-3</v>
      </c>
      <c r="K114" s="21">
        <f>SUM(E$3:E113)+H114</f>
        <v>0.71514183078874571</v>
      </c>
      <c r="L114" s="21">
        <f>SUM(F$3:F113)+I114</f>
        <v>-2.4487611494270196E-3</v>
      </c>
      <c r="M114" s="21">
        <f>SUM(G$3:G113)+J114</f>
        <v>-0.22885673893254782</v>
      </c>
      <c r="N114" s="19">
        <f t="shared" si="5"/>
        <v>0.51142783814387904</v>
      </c>
      <c r="O114" s="19">
        <f t="shared" si="5"/>
        <v>5.9964311669431386E-6</v>
      </c>
      <c r="P114" s="19">
        <f t="shared" si="5"/>
        <v>5.2375406954840352E-2</v>
      </c>
      <c r="Q114" s="19">
        <f t="shared" si="6"/>
        <v>-1.751211531565592E-3</v>
      </c>
      <c r="R114" s="19">
        <f t="shared" si="7"/>
        <v>-0.16366502726856427</v>
      </c>
      <c r="S114" s="19">
        <f t="shared" si="8"/>
        <v>5.6041549108258517E-4</v>
      </c>
    </row>
    <row r="115" spans="1:19" x14ac:dyDescent="0.25">
      <c r="A115" s="26">
        <f>Wellpath!E115</f>
        <v>3360</v>
      </c>
      <c r="B115" s="22">
        <v>0</v>
      </c>
      <c r="C115" s="22">
        <f>SIN(Wellpath!$L115) * COS(Wellpath!$L115) / SQRT(2)</f>
        <v>0.30618621784789729</v>
      </c>
      <c r="D115" s="22">
        <f>(-TAN(Dip) * SIN(Wellpath!$L115) * COS(Wellpath!$L115) * SIN(Wellpath!$O115)) / SQRT(2)</f>
        <v>-0.9250307633584598</v>
      </c>
      <c r="E115" s="20">
        <f>Model!$W$10*((drdp!B115+drdp!K115)*'ASXY-TI1S'!$B115+(drdp!E115+drdp!N115)*'ASXY-TI1S'!$C115+(drdp!H115+drdp!Q115)*'ASXY-TI1S'!$D115)</f>
        <v>1.2201400909077814E-2</v>
      </c>
      <c r="F115" s="20">
        <f>Model!$W$10*((drdp!C115+drdp!L115)*'ASXY-TI1S'!$B115+(drdp!F115+drdp!O115)*'ASXY-TI1S'!$C115+(drdp!I115+drdp!R115)*'ASXY-TI1S'!$D115)</f>
        <v>-8.9195078430741022E-4</v>
      </c>
      <c r="G115" s="20">
        <f>Model!$W$10*((drdp!D115+drdp!M115)*'ASXY-TI1S'!$B115+(drdp!G115+drdp!P115)*'ASXY-TI1S'!$C115+(drdp!J115+drdp!S115)*'ASXY-TI1S'!$D115)</f>
        <v>-3.9774756441743305E-3</v>
      </c>
      <c r="H115" s="18">
        <f>Model!$W$10*((drdp!B115)*'ASXY-TI1S'!$B115+(drdp!E115)*'ASXY-TI1S'!$C115+(drdp!H115)*'ASXY-TI1S'!$D115)</f>
        <v>6.1007004545389071E-3</v>
      </c>
      <c r="I115" s="18">
        <f>Model!$W$10*((drdp!C115)*'ASXY-TI1S'!$B115+(drdp!F115)*'ASXY-TI1S'!$C115+(drdp!I115)*'ASXY-TI1S'!$D115)</f>
        <v>-4.4597539215370511E-4</v>
      </c>
      <c r="J115" s="18">
        <f>Model!$W$10*((drdp!D115)*'ASXY-TI1S'!$B115+(drdp!G115)*'ASXY-TI1S'!$C115+(drdp!J115)*'ASXY-TI1S'!$D115)</f>
        <v>-1.9887378220871652E-3</v>
      </c>
      <c r="K115" s="21">
        <f>SUM(E$3:E114)+H115</f>
        <v>0.72734323169782356</v>
      </c>
      <c r="L115" s="21">
        <f>SUM(F$3:F114)+I115</f>
        <v>-3.3407119337344297E-3</v>
      </c>
      <c r="M115" s="21">
        <f>SUM(G$3:G114)+J115</f>
        <v>-0.23283421457672215</v>
      </c>
      <c r="N115" s="19">
        <f t="shared" si="5"/>
        <v>0.52902817669663382</v>
      </c>
      <c r="O115" s="19">
        <f t="shared" si="5"/>
        <v>1.1160356224195634E-5</v>
      </c>
      <c r="P115" s="19">
        <f t="shared" si="5"/>
        <v>5.4211771477559095E-2</v>
      </c>
      <c r="Q115" s="19">
        <f t="shared" si="6"/>
        <v>-2.4298442140538853E-3</v>
      </c>
      <c r="R115" s="19">
        <f t="shared" si="7"/>
        <v>-0.16935039008005759</v>
      </c>
      <c r="S115" s="19">
        <f t="shared" si="8"/>
        <v>7.7783203921813861E-4</v>
      </c>
    </row>
    <row r="116" spans="1:19" x14ac:dyDescent="0.25">
      <c r="A116" s="26">
        <f>Wellpath!E116</f>
        <v>3390</v>
      </c>
      <c r="B116" s="22">
        <v>0</v>
      </c>
      <c r="C116" s="22">
        <f>SIN(Wellpath!$L116) * COS(Wellpath!$L116) / SQRT(2)</f>
        <v>0.30618621784789729</v>
      </c>
      <c r="D116" s="22">
        <f>(-TAN(Dip) * SIN(Wellpath!$L116) * COS(Wellpath!$L116) * SIN(Wellpath!$O116)) / SQRT(2)</f>
        <v>-0.9250307633584598</v>
      </c>
      <c r="E116" s="20">
        <f>Model!$W$10*((drdp!B116+drdp!K116)*'ASXY-TI1S'!$B116+(drdp!E116+drdp!N116)*'ASXY-TI1S'!$C116+(drdp!H116+drdp!Q116)*'ASXY-TI1S'!$D116)</f>
        <v>1.2201400909077814E-2</v>
      </c>
      <c r="F116" s="20">
        <f>Model!$W$10*((drdp!C116+drdp!L116)*'ASXY-TI1S'!$B116+(drdp!F116+drdp!O116)*'ASXY-TI1S'!$C116+(drdp!I116+drdp!R116)*'ASXY-TI1S'!$D116)</f>
        <v>-8.9195078430741022E-4</v>
      </c>
      <c r="G116" s="20">
        <f>Model!$W$10*((drdp!D116+drdp!M116)*'ASXY-TI1S'!$B116+(drdp!G116+drdp!P116)*'ASXY-TI1S'!$C116+(drdp!J116+drdp!S116)*'ASXY-TI1S'!$D116)</f>
        <v>-3.9774756441743305E-3</v>
      </c>
      <c r="H116" s="18">
        <f>Model!$W$10*((drdp!B116)*'ASXY-TI1S'!$B116+(drdp!E116)*'ASXY-TI1S'!$C116+(drdp!H116)*'ASXY-TI1S'!$D116)</f>
        <v>6.1007004545389071E-3</v>
      </c>
      <c r="I116" s="18">
        <f>Model!$W$10*((drdp!C116)*'ASXY-TI1S'!$B116+(drdp!F116)*'ASXY-TI1S'!$C116+(drdp!I116)*'ASXY-TI1S'!$D116)</f>
        <v>-4.4597539215370511E-4</v>
      </c>
      <c r="J116" s="18">
        <f>Model!$W$10*((drdp!D116)*'ASXY-TI1S'!$B116+(drdp!G116)*'ASXY-TI1S'!$C116+(drdp!J116)*'ASXY-TI1S'!$D116)</f>
        <v>-1.9887378220871652E-3</v>
      </c>
      <c r="K116" s="21">
        <f>SUM(E$3:E115)+H116</f>
        <v>0.7395446326069014</v>
      </c>
      <c r="L116" s="21">
        <f>SUM(F$3:F115)+I116</f>
        <v>-4.2326627180418394E-3</v>
      </c>
      <c r="M116" s="21">
        <f>SUM(G$3:G115)+J116</f>
        <v>-0.23681169022089649</v>
      </c>
      <c r="N116" s="19">
        <f t="shared" si="5"/>
        <v>0.54692626361767671</v>
      </c>
      <c r="O116" s="19">
        <f t="shared" si="5"/>
        <v>1.7915433684701331E-5</v>
      </c>
      <c r="P116" s="19">
        <f t="shared" si="5"/>
        <v>5.6079776625277841E-2</v>
      </c>
      <c r="Q116" s="19">
        <f t="shared" si="6"/>
        <v>-3.1302429947631808E-3</v>
      </c>
      <c r="R116" s="19">
        <f t="shared" si="7"/>
        <v>-0.17513281444143225</v>
      </c>
      <c r="S116" s="19">
        <f t="shared" si="8"/>
        <v>1.0023440123944618E-3</v>
      </c>
    </row>
    <row r="117" spans="1:19" x14ac:dyDescent="0.25">
      <c r="A117" s="26">
        <f>Wellpath!E117</f>
        <v>3420</v>
      </c>
      <c r="B117" s="22">
        <v>0</v>
      </c>
      <c r="C117" s="22">
        <f>SIN(Wellpath!$L117) * COS(Wellpath!$L117) / SQRT(2)</f>
        <v>0.30618621784789729</v>
      </c>
      <c r="D117" s="22">
        <f>(-TAN(Dip) * SIN(Wellpath!$L117) * COS(Wellpath!$L117) * SIN(Wellpath!$O117)) / SQRT(2)</f>
        <v>-0.9250307633584598</v>
      </c>
      <c r="E117" s="20">
        <f>Model!$W$10*((drdp!B117+drdp!K117)*'ASXY-TI1S'!$B117+(drdp!E117+drdp!N117)*'ASXY-TI1S'!$C117+(drdp!H117+drdp!Q117)*'ASXY-TI1S'!$D117)</f>
        <v>1.2201400909077814E-2</v>
      </c>
      <c r="F117" s="20">
        <f>Model!$W$10*((drdp!C117+drdp!L117)*'ASXY-TI1S'!$B117+(drdp!F117+drdp!O117)*'ASXY-TI1S'!$C117+(drdp!I117+drdp!R117)*'ASXY-TI1S'!$D117)</f>
        <v>-8.9195078430741022E-4</v>
      </c>
      <c r="G117" s="20">
        <f>Model!$W$10*((drdp!D117+drdp!M117)*'ASXY-TI1S'!$B117+(drdp!G117+drdp!P117)*'ASXY-TI1S'!$C117+(drdp!J117+drdp!S117)*'ASXY-TI1S'!$D117)</f>
        <v>-3.9774756441743305E-3</v>
      </c>
      <c r="H117" s="18">
        <f>Model!$W$10*((drdp!B117)*'ASXY-TI1S'!$B117+(drdp!E117)*'ASXY-TI1S'!$C117+(drdp!H117)*'ASXY-TI1S'!$D117)</f>
        <v>6.1007004545389071E-3</v>
      </c>
      <c r="I117" s="18">
        <f>Model!$W$10*((drdp!C117)*'ASXY-TI1S'!$B117+(drdp!F117)*'ASXY-TI1S'!$C117+(drdp!I117)*'ASXY-TI1S'!$D117)</f>
        <v>-4.4597539215370511E-4</v>
      </c>
      <c r="J117" s="18">
        <f>Model!$W$10*((drdp!D117)*'ASXY-TI1S'!$B117+(drdp!G117)*'ASXY-TI1S'!$C117+(drdp!J117)*'ASXY-TI1S'!$D117)</f>
        <v>-1.9887378220871652E-3</v>
      </c>
      <c r="K117" s="21">
        <f>SUM(E$3:E116)+H117</f>
        <v>0.75174603351597924</v>
      </c>
      <c r="L117" s="21">
        <f>SUM(F$3:F116)+I117</f>
        <v>-5.12461350234925E-3</v>
      </c>
      <c r="M117" s="21">
        <f>SUM(G$3:G116)+J117</f>
        <v>-0.24078916586507082</v>
      </c>
      <c r="N117" s="19">
        <f t="shared" si="5"/>
        <v>0.56512209890700782</v>
      </c>
      <c r="O117" s="19">
        <f t="shared" si="5"/>
        <v>2.6261663548460245E-5</v>
      </c>
      <c r="P117" s="19">
        <f t="shared" si="5"/>
        <v>5.797942239799659E-2</v>
      </c>
      <c r="Q117" s="19">
        <f t="shared" si="6"/>
        <v>-3.8524078736934791E-3</v>
      </c>
      <c r="R117" s="19">
        <f t="shared" si="7"/>
        <v>-0.1810123003526882</v>
      </c>
      <c r="S117" s="19">
        <f t="shared" si="8"/>
        <v>1.233951410611555E-3</v>
      </c>
    </row>
    <row r="118" spans="1:19" x14ac:dyDescent="0.25">
      <c r="A118" s="26">
        <f>Wellpath!E118</f>
        <v>3450</v>
      </c>
      <c r="B118" s="22">
        <v>0</v>
      </c>
      <c r="C118" s="22">
        <f>SIN(Wellpath!$L118) * COS(Wellpath!$L118) / SQRT(2)</f>
        <v>0.30618621784789729</v>
      </c>
      <c r="D118" s="22">
        <f>(-TAN(Dip) * SIN(Wellpath!$L118) * COS(Wellpath!$L118) * SIN(Wellpath!$O118)) / SQRT(2)</f>
        <v>-0.9250307633584598</v>
      </c>
      <c r="E118" s="20">
        <f>Model!$W$10*((drdp!B118+drdp!K118)*'ASXY-TI1S'!$B118+(drdp!E118+drdp!N118)*'ASXY-TI1S'!$C118+(drdp!H118+drdp!Q118)*'ASXY-TI1S'!$D118)</f>
        <v>1.2201400909077814E-2</v>
      </c>
      <c r="F118" s="20">
        <f>Model!$W$10*((drdp!C118+drdp!L118)*'ASXY-TI1S'!$B118+(drdp!F118+drdp!O118)*'ASXY-TI1S'!$C118+(drdp!I118+drdp!R118)*'ASXY-TI1S'!$D118)</f>
        <v>-8.9195078430741022E-4</v>
      </c>
      <c r="G118" s="20">
        <f>Model!$W$10*((drdp!D118+drdp!M118)*'ASXY-TI1S'!$B118+(drdp!G118+drdp!P118)*'ASXY-TI1S'!$C118+(drdp!J118+drdp!S118)*'ASXY-TI1S'!$D118)</f>
        <v>-3.9774756441743305E-3</v>
      </c>
      <c r="H118" s="18">
        <f>Model!$W$10*((drdp!B118)*'ASXY-TI1S'!$B118+(drdp!E118)*'ASXY-TI1S'!$C118+(drdp!H118)*'ASXY-TI1S'!$D118)</f>
        <v>6.1007004545389071E-3</v>
      </c>
      <c r="I118" s="18">
        <f>Model!$W$10*((drdp!C118)*'ASXY-TI1S'!$B118+(drdp!F118)*'ASXY-TI1S'!$C118+(drdp!I118)*'ASXY-TI1S'!$D118)</f>
        <v>-4.4597539215370511E-4</v>
      </c>
      <c r="J118" s="18">
        <f>Model!$W$10*((drdp!D118)*'ASXY-TI1S'!$B118+(drdp!G118)*'ASXY-TI1S'!$C118+(drdp!J118)*'ASXY-TI1S'!$D118)</f>
        <v>-1.9887378220871652E-3</v>
      </c>
      <c r="K118" s="21">
        <f>SUM(E$3:E117)+H118</f>
        <v>0.76394743442505708</v>
      </c>
      <c r="L118" s="21">
        <f>SUM(F$3:F117)+I118</f>
        <v>-6.0165642866566605E-3</v>
      </c>
      <c r="M118" s="21">
        <f>SUM(G$3:G117)+J118</f>
        <v>-0.24476664150924515</v>
      </c>
      <c r="N118" s="19">
        <f t="shared" si="5"/>
        <v>0.58361568256462693</v>
      </c>
      <c r="O118" s="19">
        <f t="shared" si="5"/>
        <v>3.6199045815472371E-5</v>
      </c>
      <c r="P118" s="19">
        <f t="shared" si="5"/>
        <v>5.9910708795715334E-2</v>
      </c>
      <c r="Q118" s="19">
        <f t="shared" si="6"/>
        <v>-4.5963388508447793E-3</v>
      </c>
      <c r="R118" s="19">
        <f t="shared" si="7"/>
        <v>-0.18698884781382552</v>
      </c>
      <c r="S118" s="19">
        <f t="shared" si="8"/>
        <v>1.4726542338694181E-3</v>
      </c>
    </row>
    <row r="119" spans="1:19" x14ac:dyDescent="0.25">
      <c r="A119" s="26">
        <f>Wellpath!E119</f>
        <v>3480</v>
      </c>
      <c r="B119" s="22">
        <v>0</v>
      </c>
      <c r="C119" s="22">
        <f>SIN(Wellpath!$L119) * COS(Wellpath!$L119) / SQRT(2)</f>
        <v>0.30618621784789729</v>
      </c>
      <c r="D119" s="22">
        <f>(-TAN(Dip) * SIN(Wellpath!$L119) * COS(Wellpath!$L119) * SIN(Wellpath!$O119)) / SQRT(2)</f>
        <v>-0.9250307633584598</v>
      </c>
      <c r="E119" s="20">
        <f>Model!$W$10*((drdp!B119+drdp!K119)*'ASXY-TI1S'!$B119+(drdp!E119+drdp!N119)*'ASXY-TI1S'!$C119+(drdp!H119+drdp!Q119)*'ASXY-TI1S'!$D119)</f>
        <v>1.2201400909077814E-2</v>
      </c>
      <c r="F119" s="20">
        <f>Model!$W$10*((drdp!C119+drdp!L119)*'ASXY-TI1S'!$B119+(drdp!F119+drdp!O119)*'ASXY-TI1S'!$C119+(drdp!I119+drdp!R119)*'ASXY-TI1S'!$D119)</f>
        <v>-8.9195078430741022E-4</v>
      </c>
      <c r="G119" s="20">
        <f>Model!$W$10*((drdp!D119+drdp!M119)*'ASXY-TI1S'!$B119+(drdp!G119+drdp!P119)*'ASXY-TI1S'!$C119+(drdp!J119+drdp!S119)*'ASXY-TI1S'!$D119)</f>
        <v>-3.9774756441743305E-3</v>
      </c>
      <c r="H119" s="18">
        <f>Model!$W$10*((drdp!B119)*'ASXY-TI1S'!$B119+(drdp!E119)*'ASXY-TI1S'!$C119+(drdp!H119)*'ASXY-TI1S'!$D119)</f>
        <v>6.1007004545389071E-3</v>
      </c>
      <c r="I119" s="18">
        <f>Model!$W$10*((drdp!C119)*'ASXY-TI1S'!$B119+(drdp!F119)*'ASXY-TI1S'!$C119+(drdp!I119)*'ASXY-TI1S'!$D119)</f>
        <v>-4.4597539215370511E-4</v>
      </c>
      <c r="J119" s="18">
        <f>Model!$W$10*((drdp!D119)*'ASXY-TI1S'!$B119+(drdp!G119)*'ASXY-TI1S'!$C119+(drdp!J119)*'ASXY-TI1S'!$D119)</f>
        <v>-1.9887378220871652E-3</v>
      </c>
      <c r="K119" s="21">
        <f>SUM(E$3:E118)+H119</f>
        <v>0.77614883533413492</v>
      </c>
      <c r="L119" s="21">
        <f>SUM(F$3:F118)+I119</f>
        <v>-6.908515070964071E-3</v>
      </c>
      <c r="M119" s="21">
        <f>SUM(G$3:G118)+J119</f>
        <v>-0.24874411715341949</v>
      </c>
      <c r="N119" s="19">
        <f t="shared" si="5"/>
        <v>0.60240701459053414</v>
      </c>
      <c r="O119" s="19">
        <f t="shared" si="5"/>
        <v>4.7727580485737704E-5</v>
      </c>
      <c r="P119" s="19">
        <f t="shared" si="5"/>
        <v>6.1873635818434081E-2</v>
      </c>
      <c r="Q119" s="19">
        <f t="shared" si="6"/>
        <v>-5.3620359262170824E-3</v>
      </c>
      <c r="R119" s="19">
        <f t="shared" si="7"/>
        <v>-0.19306245682484416</v>
      </c>
      <c r="S119" s="19">
        <f t="shared" si="8"/>
        <v>1.718452482168051E-3</v>
      </c>
    </row>
    <row r="120" spans="1:19" x14ac:dyDescent="0.25">
      <c r="A120" s="26">
        <f>Wellpath!E120</f>
        <v>3510</v>
      </c>
      <c r="B120" s="22">
        <v>0</v>
      </c>
      <c r="C120" s="22">
        <f>SIN(Wellpath!$L120) * COS(Wellpath!$L120) / SQRT(2)</f>
        <v>0.30618621784789729</v>
      </c>
      <c r="D120" s="22">
        <f>(-TAN(Dip) * SIN(Wellpath!$L120) * COS(Wellpath!$L120) * SIN(Wellpath!$O120)) / SQRT(2)</f>
        <v>-0.9250307633584598</v>
      </c>
      <c r="E120" s="20">
        <f>Model!$W$10*((drdp!B120+drdp!K120)*'ASXY-TI1S'!$B120+(drdp!E120+drdp!N120)*'ASXY-TI1S'!$C120+(drdp!H120+drdp!Q120)*'ASXY-TI1S'!$D120)</f>
        <v>1.2201400909077814E-2</v>
      </c>
      <c r="F120" s="20">
        <f>Model!$W$10*((drdp!C120+drdp!L120)*'ASXY-TI1S'!$B120+(drdp!F120+drdp!O120)*'ASXY-TI1S'!$C120+(drdp!I120+drdp!R120)*'ASXY-TI1S'!$D120)</f>
        <v>-8.9195078430741022E-4</v>
      </c>
      <c r="G120" s="20">
        <f>Model!$W$10*((drdp!D120+drdp!M120)*'ASXY-TI1S'!$B120+(drdp!G120+drdp!P120)*'ASXY-TI1S'!$C120+(drdp!J120+drdp!S120)*'ASXY-TI1S'!$D120)</f>
        <v>-3.9774756441743305E-3</v>
      </c>
      <c r="H120" s="18">
        <f>Model!$W$10*((drdp!B120)*'ASXY-TI1S'!$B120+(drdp!E120)*'ASXY-TI1S'!$C120+(drdp!H120)*'ASXY-TI1S'!$D120)</f>
        <v>6.1007004545389071E-3</v>
      </c>
      <c r="I120" s="18">
        <f>Model!$W$10*((drdp!C120)*'ASXY-TI1S'!$B120+(drdp!F120)*'ASXY-TI1S'!$C120+(drdp!I120)*'ASXY-TI1S'!$D120)</f>
        <v>-4.4597539215370511E-4</v>
      </c>
      <c r="J120" s="18">
        <f>Model!$W$10*((drdp!D120)*'ASXY-TI1S'!$B120+(drdp!G120)*'ASXY-TI1S'!$C120+(drdp!J120)*'ASXY-TI1S'!$D120)</f>
        <v>-1.9887378220871652E-3</v>
      </c>
      <c r="K120" s="21">
        <f>SUM(E$3:E119)+H120</f>
        <v>0.78835023624321277</v>
      </c>
      <c r="L120" s="21">
        <f>SUM(F$3:F119)+I120</f>
        <v>-7.8004658552714816E-3</v>
      </c>
      <c r="M120" s="21">
        <f>SUM(G$3:G119)+J120</f>
        <v>-0.25272159279759376</v>
      </c>
      <c r="N120" s="19">
        <f t="shared" si="5"/>
        <v>0.62149609498472935</v>
      </c>
      <c r="O120" s="19">
        <f t="shared" si="5"/>
        <v>6.0847267559256247E-5</v>
      </c>
      <c r="P120" s="19">
        <f t="shared" si="5"/>
        <v>6.3868203466152795E-2</v>
      </c>
      <c r="Q120" s="19">
        <f t="shared" si="6"/>
        <v>-6.1494990998103875E-3</v>
      </c>
      <c r="R120" s="19">
        <f t="shared" si="7"/>
        <v>-0.19923312738574406</v>
      </c>
      <c r="S120" s="19">
        <f t="shared" si="8"/>
        <v>1.9713461555074534E-3</v>
      </c>
    </row>
    <row r="121" spans="1:19" x14ac:dyDescent="0.25">
      <c r="A121" s="26">
        <f>Wellpath!E121</f>
        <v>3540</v>
      </c>
      <c r="B121" s="22">
        <v>0</v>
      </c>
      <c r="C121" s="22">
        <f>SIN(Wellpath!$L121) * COS(Wellpath!$L121) / SQRT(2)</f>
        <v>0.30618621784789729</v>
      </c>
      <c r="D121" s="22">
        <f>(-TAN(Dip) * SIN(Wellpath!$L121) * COS(Wellpath!$L121) * SIN(Wellpath!$O121)) / SQRT(2)</f>
        <v>-0.9250307633584598</v>
      </c>
      <c r="E121" s="20">
        <f>Model!$W$10*((drdp!B121+drdp!K121)*'ASXY-TI1S'!$B121+(drdp!E121+drdp!N121)*'ASXY-TI1S'!$C121+(drdp!H121+drdp!Q121)*'ASXY-TI1S'!$D121)</f>
        <v>1.2201400909077814E-2</v>
      </c>
      <c r="F121" s="20">
        <f>Model!$W$10*((drdp!C121+drdp!L121)*'ASXY-TI1S'!$B121+(drdp!F121+drdp!O121)*'ASXY-TI1S'!$C121+(drdp!I121+drdp!R121)*'ASXY-TI1S'!$D121)</f>
        <v>-8.9195078430741022E-4</v>
      </c>
      <c r="G121" s="20">
        <f>Model!$W$10*((drdp!D121+drdp!M121)*'ASXY-TI1S'!$B121+(drdp!G121+drdp!P121)*'ASXY-TI1S'!$C121+(drdp!J121+drdp!S121)*'ASXY-TI1S'!$D121)</f>
        <v>-3.9774756441743305E-3</v>
      </c>
      <c r="H121" s="18">
        <f>Model!$W$10*((drdp!B121)*'ASXY-TI1S'!$B121+(drdp!E121)*'ASXY-TI1S'!$C121+(drdp!H121)*'ASXY-TI1S'!$D121)</f>
        <v>6.1007004545389071E-3</v>
      </c>
      <c r="I121" s="18">
        <f>Model!$W$10*((drdp!C121)*'ASXY-TI1S'!$B121+(drdp!F121)*'ASXY-TI1S'!$C121+(drdp!I121)*'ASXY-TI1S'!$D121)</f>
        <v>-4.4597539215370511E-4</v>
      </c>
      <c r="J121" s="18">
        <f>Model!$W$10*((drdp!D121)*'ASXY-TI1S'!$B121+(drdp!G121)*'ASXY-TI1S'!$C121+(drdp!J121)*'ASXY-TI1S'!$D121)</f>
        <v>-1.9887378220871652E-3</v>
      </c>
      <c r="K121" s="21">
        <f>SUM(E$3:E120)+H121</f>
        <v>0.80055163715229061</v>
      </c>
      <c r="L121" s="21">
        <f>SUM(F$3:F120)+I121</f>
        <v>-8.6924166395788913E-3</v>
      </c>
      <c r="M121" s="21">
        <f>SUM(G$3:G120)+J121</f>
        <v>-0.2566990684417681</v>
      </c>
      <c r="N121" s="19">
        <f t="shared" si="5"/>
        <v>0.64088292374721278</v>
      </c>
      <c r="O121" s="19">
        <f t="shared" si="5"/>
        <v>7.5558107036027987E-5</v>
      </c>
      <c r="P121" s="19">
        <f t="shared" si="5"/>
        <v>6.5894411738871547E-2</v>
      </c>
      <c r="Q121" s="19">
        <f t="shared" si="6"/>
        <v>-6.9587283716246937E-3</v>
      </c>
      <c r="R121" s="19">
        <f t="shared" si="7"/>
        <v>-0.20550085949652536</v>
      </c>
      <c r="S121" s="19">
        <f t="shared" si="8"/>
        <v>2.2313352538876259E-3</v>
      </c>
    </row>
    <row r="122" spans="1:19" x14ac:dyDescent="0.25">
      <c r="A122" s="26">
        <f>Wellpath!E122</f>
        <v>3570</v>
      </c>
      <c r="B122" s="22">
        <v>0</v>
      </c>
      <c r="C122" s="22">
        <f>SIN(Wellpath!$L122) * COS(Wellpath!$L122) / SQRT(2)</f>
        <v>0.30618621784789729</v>
      </c>
      <c r="D122" s="22">
        <f>(-TAN(Dip) * SIN(Wellpath!$L122) * COS(Wellpath!$L122) * SIN(Wellpath!$O122)) / SQRT(2)</f>
        <v>-0.9250307633584598</v>
      </c>
      <c r="E122" s="20">
        <f>Model!$W$10*((drdp!B122+drdp!K122)*'ASXY-TI1S'!$B122+(drdp!E122+drdp!N122)*'ASXY-TI1S'!$C122+(drdp!H122+drdp!Q122)*'ASXY-TI1S'!$D122)</f>
        <v>1.2201400909077814E-2</v>
      </c>
      <c r="F122" s="20">
        <f>Model!$W$10*((drdp!C122+drdp!L122)*'ASXY-TI1S'!$B122+(drdp!F122+drdp!O122)*'ASXY-TI1S'!$C122+(drdp!I122+drdp!R122)*'ASXY-TI1S'!$D122)</f>
        <v>-8.9195078430741022E-4</v>
      </c>
      <c r="G122" s="20">
        <f>Model!$W$10*((drdp!D122+drdp!M122)*'ASXY-TI1S'!$B122+(drdp!G122+drdp!P122)*'ASXY-TI1S'!$C122+(drdp!J122+drdp!S122)*'ASXY-TI1S'!$D122)</f>
        <v>-3.9774756441743305E-3</v>
      </c>
      <c r="H122" s="18">
        <f>Model!$W$10*((drdp!B122)*'ASXY-TI1S'!$B122+(drdp!E122)*'ASXY-TI1S'!$C122+(drdp!H122)*'ASXY-TI1S'!$D122)</f>
        <v>6.1007004545389071E-3</v>
      </c>
      <c r="I122" s="18">
        <f>Model!$W$10*((drdp!C122)*'ASXY-TI1S'!$B122+(drdp!F122)*'ASXY-TI1S'!$C122+(drdp!I122)*'ASXY-TI1S'!$D122)</f>
        <v>-4.4597539215370511E-4</v>
      </c>
      <c r="J122" s="18">
        <f>Model!$W$10*((drdp!D122)*'ASXY-TI1S'!$B122+(drdp!G122)*'ASXY-TI1S'!$C122+(drdp!J122)*'ASXY-TI1S'!$D122)</f>
        <v>-1.9887378220871652E-3</v>
      </c>
      <c r="K122" s="21">
        <f>SUM(E$3:E121)+H122</f>
        <v>0.81275303806136845</v>
      </c>
      <c r="L122" s="21">
        <f>SUM(F$3:F121)+I122</f>
        <v>-9.5843674238863009E-3</v>
      </c>
      <c r="M122" s="21">
        <f>SUM(G$3:G121)+J122</f>
        <v>-0.26067654408594243</v>
      </c>
      <c r="N122" s="19">
        <f t="shared" si="5"/>
        <v>0.66056750087798422</v>
      </c>
      <c r="O122" s="19">
        <f t="shared" si="5"/>
        <v>9.1860098916052925E-5</v>
      </c>
      <c r="P122" s="19">
        <f t="shared" si="5"/>
        <v>6.7952260636590281E-2</v>
      </c>
      <c r="Q122" s="19">
        <f t="shared" si="6"/>
        <v>-7.7897237416600026E-3</v>
      </c>
      <c r="R122" s="19">
        <f t="shared" si="7"/>
        <v>-0.21186565315718797</v>
      </c>
      <c r="S122" s="19">
        <f t="shared" si="8"/>
        <v>2.4984197773085678E-3</v>
      </c>
    </row>
    <row r="123" spans="1:19" x14ac:dyDescent="0.25">
      <c r="A123" s="26">
        <f>Wellpath!E123</f>
        <v>3600</v>
      </c>
      <c r="B123" s="22">
        <v>0</v>
      </c>
      <c r="C123" s="22">
        <f>SIN(Wellpath!$L123) * COS(Wellpath!$L123) / SQRT(2)</f>
        <v>0.30618621784789729</v>
      </c>
      <c r="D123" s="22">
        <f>(-TAN(Dip) * SIN(Wellpath!$L123) * COS(Wellpath!$L123) * SIN(Wellpath!$O123)) / SQRT(2)</f>
        <v>-0.9250307633584598</v>
      </c>
      <c r="E123" s="20">
        <f>Model!$W$10*((drdp!B123+drdp!K123)*'ASXY-TI1S'!$B123+(drdp!E123+drdp!N123)*'ASXY-TI1S'!$C123+(drdp!H123+drdp!Q123)*'ASXY-TI1S'!$D123)</f>
        <v>1.2201400909077814E-2</v>
      </c>
      <c r="F123" s="20">
        <f>Model!$W$10*((drdp!C123+drdp!L123)*'ASXY-TI1S'!$B123+(drdp!F123+drdp!O123)*'ASXY-TI1S'!$C123+(drdp!I123+drdp!R123)*'ASXY-TI1S'!$D123)</f>
        <v>-8.9195078430741022E-4</v>
      </c>
      <c r="G123" s="20">
        <f>Model!$W$10*((drdp!D123+drdp!M123)*'ASXY-TI1S'!$B123+(drdp!G123+drdp!P123)*'ASXY-TI1S'!$C123+(drdp!J123+drdp!S123)*'ASXY-TI1S'!$D123)</f>
        <v>-3.9774756441743305E-3</v>
      </c>
      <c r="H123" s="18">
        <f>Model!$W$10*((drdp!B123)*'ASXY-TI1S'!$B123+(drdp!E123)*'ASXY-TI1S'!$C123+(drdp!H123)*'ASXY-TI1S'!$D123)</f>
        <v>6.1007004545389071E-3</v>
      </c>
      <c r="I123" s="18">
        <f>Model!$W$10*((drdp!C123)*'ASXY-TI1S'!$B123+(drdp!F123)*'ASXY-TI1S'!$C123+(drdp!I123)*'ASXY-TI1S'!$D123)</f>
        <v>-4.4597539215370511E-4</v>
      </c>
      <c r="J123" s="18">
        <f>Model!$W$10*((drdp!D123)*'ASXY-TI1S'!$B123+(drdp!G123)*'ASXY-TI1S'!$C123+(drdp!J123)*'ASXY-TI1S'!$D123)</f>
        <v>-1.9887378220871652E-3</v>
      </c>
      <c r="K123" s="21">
        <f>SUM(E$3:E122)+H123</f>
        <v>0.82495443897044629</v>
      </c>
      <c r="L123" s="21">
        <f>SUM(F$3:F122)+I123</f>
        <v>-1.0476318208193711E-2</v>
      </c>
      <c r="M123" s="21">
        <f>SUM(G$3:G122)+J123</f>
        <v>-0.26465401973011676</v>
      </c>
      <c r="N123" s="19">
        <f t="shared" si="5"/>
        <v>0.68054982637704375</v>
      </c>
      <c r="O123" s="19">
        <f t="shared" si="5"/>
        <v>1.0975324319933108E-4</v>
      </c>
      <c r="P123" s="19">
        <f t="shared" si="5"/>
        <v>7.0041750159309038E-2</v>
      </c>
      <c r="Q123" s="19">
        <f t="shared" si="6"/>
        <v>-8.6424852099163136E-3</v>
      </c>
      <c r="R123" s="19">
        <f t="shared" si="7"/>
        <v>-0.2183275083677319</v>
      </c>
      <c r="S123" s="19">
        <f t="shared" si="8"/>
        <v>2.77259972577028E-3</v>
      </c>
    </row>
    <row r="124" spans="1:19" x14ac:dyDescent="0.25">
      <c r="A124" s="26">
        <f>Wellpath!E124</f>
        <v>3630</v>
      </c>
      <c r="B124" s="22">
        <v>0</v>
      </c>
      <c r="C124" s="22">
        <f>SIN(Wellpath!$L124) * COS(Wellpath!$L124) / SQRT(2)</f>
        <v>0.30618621784789729</v>
      </c>
      <c r="D124" s="22">
        <f>(-TAN(Dip) * SIN(Wellpath!$L124) * COS(Wellpath!$L124) * SIN(Wellpath!$O124)) / SQRT(2)</f>
        <v>-0.9250307633584598</v>
      </c>
      <c r="E124" s="20">
        <f>Model!$W$10*((drdp!B124+drdp!K124)*'ASXY-TI1S'!$B124+(drdp!E124+drdp!N124)*'ASXY-TI1S'!$C124+(drdp!H124+drdp!Q124)*'ASXY-TI1S'!$D124)</f>
        <v>1.2201400909077814E-2</v>
      </c>
      <c r="F124" s="20">
        <f>Model!$W$10*((drdp!C124+drdp!L124)*'ASXY-TI1S'!$B124+(drdp!F124+drdp!O124)*'ASXY-TI1S'!$C124+(drdp!I124+drdp!R124)*'ASXY-TI1S'!$D124)</f>
        <v>-8.9195078430741022E-4</v>
      </c>
      <c r="G124" s="20">
        <f>Model!$W$10*((drdp!D124+drdp!M124)*'ASXY-TI1S'!$B124+(drdp!G124+drdp!P124)*'ASXY-TI1S'!$C124+(drdp!J124+drdp!S124)*'ASXY-TI1S'!$D124)</f>
        <v>-3.9774756441743305E-3</v>
      </c>
      <c r="H124" s="18">
        <f>Model!$W$10*((drdp!B124)*'ASXY-TI1S'!$B124+(drdp!E124)*'ASXY-TI1S'!$C124+(drdp!H124)*'ASXY-TI1S'!$D124)</f>
        <v>6.1007004545389071E-3</v>
      </c>
      <c r="I124" s="18">
        <f>Model!$W$10*((drdp!C124)*'ASXY-TI1S'!$B124+(drdp!F124)*'ASXY-TI1S'!$C124+(drdp!I124)*'ASXY-TI1S'!$D124)</f>
        <v>-4.4597539215370511E-4</v>
      </c>
      <c r="J124" s="18">
        <f>Model!$W$10*((drdp!D124)*'ASXY-TI1S'!$B124+(drdp!G124)*'ASXY-TI1S'!$C124+(drdp!J124)*'ASXY-TI1S'!$D124)</f>
        <v>-1.9887378220871652E-3</v>
      </c>
      <c r="K124" s="21">
        <f>SUM(E$3:E123)+H124</f>
        <v>0.83715583987952413</v>
      </c>
      <c r="L124" s="21">
        <f>SUM(F$3:F123)+I124</f>
        <v>-1.136826899250112E-2</v>
      </c>
      <c r="M124" s="21">
        <f>SUM(G$3:G123)+J124</f>
        <v>-0.2686314953742911</v>
      </c>
      <c r="N124" s="19">
        <f t="shared" si="5"/>
        <v>0.7008299002443914</v>
      </c>
      <c r="O124" s="19">
        <f t="shared" si="5"/>
        <v>1.2923753988586243E-4</v>
      </c>
      <c r="P124" s="19">
        <f t="shared" si="5"/>
        <v>7.2162880307027777E-2</v>
      </c>
      <c r="Q124" s="19">
        <f t="shared" si="6"/>
        <v>-9.5170127763936265E-3</v>
      </c>
      <c r="R124" s="19">
        <f t="shared" si="7"/>
        <v>-0.22488642512815715</v>
      </c>
      <c r="S124" s="19">
        <f t="shared" si="8"/>
        <v>3.0538750992727616E-3</v>
      </c>
    </row>
    <row r="125" spans="1:19" x14ac:dyDescent="0.25">
      <c r="A125" s="26">
        <f>Wellpath!E125</f>
        <v>3660</v>
      </c>
      <c r="B125" s="22">
        <v>0</v>
      </c>
      <c r="C125" s="22">
        <f>SIN(Wellpath!$L125) * COS(Wellpath!$L125) / SQRT(2)</f>
        <v>0.30618621784789729</v>
      </c>
      <c r="D125" s="22">
        <f>(-TAN(Dip) * SIN(Wellpath!$L125) * COS(Wellpath!$L125) * SIN(Wellpath!$O125)) / SQRT(2)</f>
        <v>-0.9250307633584598</v>
      </c>
      <c r="E125" s="20">
        <f>Model!$W$10*((drdp!B125+drdp!K125)*'ASXY-TI1S'!$B125+(drdp!E125+drdp!N125)*'ASXY-TI1S'!$C125+(drdp!H125+drdp!Q125)*'ASXY-TI1S'!$D125)</f>
        <v>1.2201400909077814E-2</v>
      </c>
      <c r="F125" s="20">
        <f>Model!$W$10*((drdp!C125+drdp!L125)*'ASXY-TI1S'!$B125+(drdp!F125+drdp!O125)*'ASXY-TI1S'!$C125+(drdp!I125+drdp!R125)*'ASXY-TI1S'!$D125)</f>
        <v>-8.9195078430741022E-4</v>
      </c>
      <c r="G125" s="20">
        <f>Model!$W$10*((drdp!D125+drdp!M125)*'ASXY-TI1S'!$B125+(drdp!G125+drdp!P125)*'ASXY-TI1S'!$C125+(drdp!J125+drdp!S125)*'ASXY-TI1S'!$D125)</f>
        <v>-3.9774756441743305E-3</v>
      </c>
      <c r="H125" s="18">
        <f>Model!$W$10*((drdp!B125)*'ASXY-TI1S'!$B125+(drdp!E125)*'ASXY-TI1S'!$C125+(drdp!H125)*'ASXY-TI1S'!$D125)</f>
        <v>6.1007004545389071E-3</v>
      </c>
      <c r="I125" s="18">
        <f>Model!$W$10*((drdp!C125)*'ASXY-TI1S'!$B125+(drdp!F125)*'ASXY-TI1S'!$C125+(drdp!I125)*'ASXY-TI1S'!$D125)</f>
        <v>-4.4597539215370511E-4</v>
      </c>
      <c r="J125" s="18">
        <f>Model!$W$10*((drdp!D125)*'ASXY-TI1S'!$B125+(drdp!G125)*'ASXY-TI1S'!$C125+(drdp!J125)*'ASXY-TI1S'!$D125)</f>
        <v>-1.9887378220871652E-3</v>
      </c>
      <c r="K125" s="21">
        <f>SUM(E$3:E124)+H125</f>
        <v>0.84935724078860197</v>
      </c>
      <c r="L125" s="21">
        <f>SUM(F$3:F124)+I125</f>
        <v>-1.226021977680853E-2</v>
      </c>
      <c r="M125" s="21">
        <f>SUM(G$3:G124)+J125</f>
        <v>-0.27260897101846543</v>
      </c>
      <c r="N125" s="19">
        <f t="shared" si="5"/>
        <v>0.72140772248002716</v>
      </c>
      <c r="O125" s="19">
        <f t="shared" si="5"/>
        <v>1.50312988975647E-4</v>
      </c>
      <c r="P125" s="19">
        <f t="shared" si="5"/>
        <v>7.4315651079746525E-2</v>
      </c>
      <c r="Q125" s="19">
        <f t="shared" si="6"/>
        <v>-1.0413306441091943E-2</v>
      </c>
      <c r="R125" s="19">
        <f t="shared" si="7"/>
        <v>-0.23154240343846375</v>
      </c>
      <c r="S125" s="19">
        <f t="shared" si="8"/>
        <v>3.3422458978160131E-3</v>
      </c>
    </row>
    <row r="126" spans="1:19" x14ac:dyDescent="0.25">
      <c r="A126" s="26">
        <f>Wellpath!E126</f>
        <v>3690</v>
      </c>
      <c r="B126" s="22">
        <v>0</v>
      </c>
      <c r="C126" s="22">
        <f>SIN(Wellpath!$L126) * COS(Wellpath!$L126) / SQRT(2)</f>
        <v>0.30618621784789729</v>
      </c>
      <c r="D126" s="22">
        <f>(-TAN(Dip) * SIN(Wellpath!$L126) * COS(Wellpath!$L126) * SIN(Wellpath!$O126)) / SQRT(2)</f>
        <v>-0.9250307633584598</v>
      </c>
      <c r="E126" s="20">
        <f>Model!$W$10*((drdp!B126+drdp!K126)*'ASXY-TI1S'!$B126+(drdp!E126+drdp!N126)*'ASXY-TI1S'!$C126+(drdp!H126+drdp!Q126)*'ASXY-TI1S'!$D126)</f>
        <v>1.2201400909077814E-2</v>
      </c>
      <c r="F126" s="20">
        <f>Model!$W$10*((drdp!C126+drdp!L126)*'ASXY-TI1S'!$B126+(drdp!F126+drdp!O126)*'ASXY-TI1S'!$C126+(drdp!I126+drdp!R126)*'ASXY-TI1S'!$D126)</f>
        <v>-8.9195078430741022E-4</v>
      </c>
      <c r="G126" s="20">
        <f>Model!$W$10*((drdp!D126+drdp!M126)*'ASXY-TI1S'!$B126+(drdp!G126+drdp!P126)*'ASXY-TI1S'!$C126+(drdp!J126+drdp!S126)*'ASXY-TI1S'!$D126)</f>
        <v>-3.9774756441743305E-3</v>
      </c>
      <c r="H126" s="18">
        <f>Model!$W$10*((drdp!B126)*'ASXY-TI1S'!$B126+(drdp!E126)*'ASXY-TI1S'!$C126+(drdp!H126)*'ASXY-TI1S'!$D126)</f>
        <v>6.1007004545389071E-3</v>
      </c>
      <c r="I126" s="18">
        <f>Model!$W$10*((drdp!C126)*'ASXY-TI1S'!$B126+(drdp!F126)*'ASXY-TI1S'!$C126+(drdp!I126)*'ASXY-TI1S'!$D126)</f>
        <v>-4.4597539215370511E-4</v>
      </c>
      <c r="J126" s="18">
        <f>Model!$W$10*((drdp!D126)*'ASXY-TI1S'!$B126+(drdp!G126)*'ASXY-TI1S'!$C126+(drdp!J126)*'ASXY-TI1S'!$D126)</f>
        <v>-1.9887378220871652E-3</v>
      </c>
      <c r="K126" s="21">
        <f>SUM(E$3:E125)+H126</f>
        <v>0.86155864169767982</v>
      </c>
      <c r="L126" s="21">
        <f>SUM(F$3:F125)+I126</f>
        <v>-1.315217056111594E-2</v>
      </c>
      <c r="M126" s="21">
        <f>SUM(G$3:G125)+J126</f>
        <v>-0.27658644666263976</v>
      </c>
      <c r="N126" s="19">
        <f t="shared" si="5"/>
        <v>0.74228329308395102</v>
      </c>
      <c r="O126" s="19">
        <f t="shared" si="5"/>
        <v>1.7297959046868477E-4</v>
      </c>
      <c r="P126" s="19">
        <f t="shared" si="5"/>
        <v>7.6500062477465269E-2</v>
      </c>
      <c r="Q126" s="19">
        <f t="shared" si="6"/>
        <v>-1.133136620401126E-2</v>
      </c>
      <c r="R126" s="19">
        <f t="shared" si="7"/>
        <v>-0.23829544329865168</v>
      </c>
      <c r="S126" s="19">
        <f t="shared" si="8"/>
        <v>3.6377121214000345E-3</v>
      </c>
    </row>
    <row r="127" spans="1:19" x14ac:dyDescent="0.25">
      <c r="A127" s="26">
        <f>Wellpath!E127</f>
        <v>3720</v>
      </c>
      <c r="B127" s="22">
        <v>0</v>
      </c>
      <c r="C127" s="22">
        <f>SIN(Wellpath!$L127) * COS(Wellpath!$L127) / SQRT(2)</f>
        <v>0.30618621784789729</v>
      </c>
      <c r="D127" s="22">
        <f>(-TAN(Dip) * SIN(Wellpath!$L127) * COS(Wellpath!$L127) * SIN(Wellpath!$O127)) / SQRT(2)</f>
        <v>-0.9250307633584598</v>
      </c>
      <c r="E127" s="20">
        <f>Model!$W$10*((drdp!B127+drdp!K127)*'ASXY-TI1S'!$B127+(drdp!E127+drdp!N127)*'ASXY-TI1S'!$C127+(drdp!H127+drdp!Q127)*'ASXY-TI1S'!$D127)</f>
        <v>1.2201400909077814E-2</v>
      </c>
      <c r="F127" s="20">
        <f>Model!$W$10*((drdp!C127+drdp!L127)*'ASXY-TI1S'!$B127+(drdp!F127+drdp!O127)*'ASXY-TI1S'!$C127+(drdp!I127+drdp!R127)*'ASXY-TI1S'!$D127)</f>
        <v>-8.9195078430741022E-4</v>
      </c>
      <c r="G127" s="20">
        <f>Model!$W$10*((drdp!D127+drdp!M127)*'ASXY-TI1S'!$B127+(drdp!G127+drdp!P127)*'ASXY-TI1S'!$C127+(drdp!J127+drdp!S127)*'ASXY-TI1S'!$D127)</f>
        <v>-3.9774756441743305E-3</v>
      </c>
      <c r="H127" s="18">
        <f>Model!$W$10*((drdp!B127)*'ASXY-TI1S'!$B127+(drdp!E127)*'ASXY-TI1S'!$C127+(drdp!H127)*'ASXY-TI1S'!$D127)</f>
        <v>6.1007004545389071E-3</v>
      </c>
      <c r="I127" s="18">
        <f>Model!$W$10*((drdp!C127)*'ASXY-TI1S'!$B127+(drdp!F127)*'ASXY-TI1S'!$C127+(drdp!I127)*'ASXY-TI1S'!$D127)</f>
        <v>-4.4597539215370511E-4</v>
      </c>
      <c r="J127" s="18">
        <f>Model!$W$10*((drdp!D127)*'ASXY-TI1S'!$B127+(drdp!G127)*'ASXY-TI1S'!$C127+(drdp!J127)*'ASXY-TI1S'!$D127)</f>
        <v>-1.9887378220871652E-3</v>
      </c>
      <c r="K127" s="21">
        <f>SUM(E$3:E126)+H127</f>
        <v>0.87376004260675766</v>
      </c>
      <c r="L127" s="21">
        <f>SUM(F$3:F126)+I127</f>
        <v>-1.4044121345423349E-2</v>
      </c>
      <c r="M127" s="21">
        <f>SUM(G$3:G126)+J127</f>
        <v>-0.2805639223068141</v>
      </c>
      <c r="N127" s="19">
        <f t="shared" si="5"/>
        <v>0.763456612056163</v>
      </c>
      <c r="O127" s="19">
        <f t="shared" si="5"/>
        <v>1.9723734436497575E-4</v>
      </c>
      <c r="P127" s="19">
        <f t="shared" si="5"/>
        <v>7.8716114500184009E-2</v>
      </c>
      <c r="Q127" s="19">
        <f t="shared" si="6"/>
        <v>-1.2271192065151581E-2</v>
      </c>
      <c r="R127" s="19">
        <f t="shared" si="7"/>
        <v>-0.24514554470872094</v>
      </c>
      <c r="S127" s="19">
        <f t="shared" si="8"/>
        <v>3.9402737700248262E-3</v>
      </c>
    </row>
    <row r="128" spans="1:19" x14ac:dyDescent="0.25">
      <c r="A128" s="26">
        <f>Wellpath!E128</f>
        <v>3750</v>
      </c>
      <c r="B128" s="22">
        <v>0</v>
      </c>
      <c r="C128" s="22">
        <f>SIN(Wellpath!$L128) * COS(Wellpath!$L128) / SQRT(2)</f>
        <v>0.30618621784789729</v>
      </c>
      <c r="D128" s="22">
        <f>(-TAN(Dip) * SIN(Wellpath!$L128) * COS(Wellpath!$L128) * SIN(Wellpath!$O128)) / SQRT(2)</f>
        <v>-0.9250307633584598</v>
      </c>
      <c r="E128" s="20">
        <f>Model!$W$10*((drdp!B128+drdp!K128)*'ASXY-TI1S'!$B128+(drdp!E128+drdp!N128)*'ASXY-TI1S'!$C128+(drdp!H128+drdp!Q128)*'ASXY-TI1S'!$D128)</f>
        <v>1.2201400909077814E-2</v>
      </c>
      <c r="F128" s="20">
        <f>Model!$W$10*((drdp!C128+drdp!L128)*'ASXY-TI1S'!$B128+(drdp!F128+drdp!O128)*'ASXY-TI1S'!$C128+(drdp!I128+drdp!R128)*'ASXY-TI1S'!$D128)</f>
        <v>-8.9195078430741022E-4</v>
      </c>
      <c r="G128" s="20">
        <f>Model!$W$10*((drdp!D128+drdp!M128)*'ASXY-TI1S'!$B128+(drdp!G128+drdp!P128)*'ASXY-TI1S'!$C128+(drdp!J128+drdp!S128)*'ASXY-TI1S'!$D128)</f>
        <v>-3.9774756441743305E-3</v>
      </c>
      <c r="H128" s="18">
        <f>Model!$W$10*((drdp!B128)*'ASXY-TI1S'!$B128+(drdp!E128)*'ASXY-TI1S'!$C128+(drdp!H128)*'ASXY-TI1S'!$D128)</f>
        <v>6.1007004545389071E-3</v>
      </c>
      <c r="I128" s="18">
        <f>Model!$W$10*((drdp!C128)*'ASXY-TI1S'!$B128+(drdp!F128)*'ASXY-TI1S'!$C128+(drdp!I128)*'ASXY-TI1S'!$D128)</f>
        <v>-4.4597539215370511E-4</v>
      </c>
      <c r="J128" s="18">
        <f>Model!$W$10*((drdp!D128)*'ASXY-TI1S'!$B128+(drdp!G128)*'ASXY-TI1S'!$C128+(drdp!J128)*'ASXY-TI1S'!$D128)</f>
        <v>-1.9887378220871652E-3</v>
      </c>
      <c r="K128" s="21">
        <f>SUM(E$3:E127)+H128</f>
        <v>0.8859614435158355</v>
      </c>
      <c r="L128" s="21">
        <f>SUM(F$3:F127)+I128</f>
        <v>-1.4936072129730759E-2</v>
      </c>
      <c r="M128" s="21">
        <f>SUM(G$3:G127)+J128</f>
        <v>-0.28454139795098843</v>
      </c>
      <c r="N128" s="19">
        <f t="shared" si="5"/>
        <v>0.78492767939666297</v>
      </c>
      <c r="O128" s="19">
        <f t="shared" si="5"/>
        <v>2.2308625066451993E-4</v>
      </c>
      <c r="P128" s="19">
        <f t="shared" si="5"/>
        <v>8.0963807147902758E-2</v>
      </c>
      <c r="Q128" s="19">
        <f t="shared" si="6"/>
        <v>-1.3232784024512903E-2</v>
      </c>
      <c r="R128" s="19">
        <f t="shared" si="7"/>
        <v>-0.25209270766867148</v>
      </c>
      <c r="S128" s="19">
        <f t="shared" si="8"/>
        <v>4.2499308436903874E-3</v>
      </c>
    </row>
    <row r="129" spans="1:19" x14ac:dyDescent="0.25">
      <c r="A129" s="26">
        <f>Wellpath!E129</f>
        <v>3780</v>
      </c>
      <c r="B129" s="22">
        <v>0</v>
      </c>
      <c r="C129" s="22">
        <f>SIN(Wellpath!$L129) * COS(Wellpath!$L129) / SQRT(2)</f>
        <v>0.30618621784789729</v>
      </c>
      <c r="D129" s="22">
        <f>(-TAN(Dip) * SIN(Wellpath!$L129) * COS(Wellpath!$L129) * SIN(Wellpath!$O129)) / SQRT(2)</f>
        <v>-0.9250307633584598</v>
      </c>
      <c r="E129" s="20">
        <f>Model!$W$10*((drdp!B129+drdp!K129)*'ASXY-TI1S'!$B129+(drdp!E129+drdp!N129)*'ASXY-TI1S'!$C129+(drdp!H129+drdp!Q129)*'ASXY-TI1S'!$D129)</f>
        <v>1.2201400909077814E-2</v>
      </c>
      <c r="F129" s="20">
        <f>Model!$W$10*((drdp!C129+drdp!L129)*'ASXY-TI1S'!$B129+(drdp!F129+drdp!O129)*'ASXY-TI1S'!$C129+(drdp!I129+drdp!R129)*'ASXY-TI1S'!$D129)</f>
        <v>-8.9195078430741022E-4</v>
      </c>
      <c r="G129" s="20">
        <f>Model!$W$10*((drdp!D129+drdp!M129)*'ASXY-TI1S'!$B129+(drdp!G129+drdp!P129)*'ASXY-TI1S'!$C129+(drdp!J129+drdp!S129)*'ASXY-TI1S'!$D129)</f>
        <v>-3.9774756441743305E-3</v>
      </c>
      <c r="H129" s="18">
        <f>Model!$W$10*((drdp!B129)*'ASXY-TI1S'!$B129+(drdp!E129)*'ASXY-TI1S'!$C129+(drdp!H129)*'ASXY-TI1S'!$D129)</f>
        <v>6.1007004545389071E-3</v>
      </c>
      <c r="I129" s="18">
        <f>Model!$W$10*((drdp!C129)*'ASXY-TI1S'!$B129+(drdp!F129)*'ASXY-TI1S'!$C129+(drdp!I129)*'ASXY-TI1S'!$D129)</f>
        <v>-4.4597539215370511E-4</v>
      </c>
      <c r="J129" s="18">
        <f>Model!$W$10*((drdp!D129)*'ASXY-TI1S'!$B129+(drdp!G129)*'ASXY-TI1S'!$C129+(drdp!J129)*'ASXY-TI1S'!$D129)</f>
        <v>-1.9887378220871652E-3</v>
      </c>
      <c r="K129" s="21">
        <f>SUM(E$3:E128)+H129</f>
        <v>0.89816284442491334</v>
      </c>
      <c r="L129" s="21">
        <f>SUM(F$3:F128)+I129</f>
        <v>-1.5828022914038169E-2</v>
      </c>
      <c r="M129" s="21">
        <f>SUM(G$3:G128)+J129</f>
        <v>-0.28851887359516276</v>
      </c>
      <c r="N129" s="19">
        <f t="shared" si="5"/>
        <v>0.80669649510545105</v>
      </c>
      <c r="O129" s="19">
        <f t="shared" si="5"/>
        <v>2.5052630936731735E-4</v>
      </c>
      <c r="P129" s="19">
        <f t="shared" si="5"/>
        <v>8.3243140420621503E-2</v>
      </c>
      <c r="Q129" s="19">
        <f t="shared" si="6"/>
        <v>-1.4216142082095228E-2</v>
      </c>
      <c r="R129" s="19">
        <f t="shared" si="7"/>
        <v>-0.25913693217850342</v>
      </c>
      <c r="S129" s="19">
        <f t="shared" si="8"/>
        <v>4.5666833423967179E-3</v>
      </c>
    </row>
    <row r="130" spans="1:19" x14ac:dyDescent="0.25">
      <c r="A130" s="26">
        <f>Wellpath!E130</f>
        <v>3810</v>
      </c>
      <c r="B130" s="22">
        <v>0</v>
      </c>
      <c r="C130" s="22">
        <f>SIN(Wellpath!$L130) * COS(Wellpath!$L130) / SQRT(2)</f>
        <v>0.30618621784789729</v>
      </c>
      <c r="D130" s="22">
        <f>(-TAN(Dip) * SIN(Wellpath!$L130) * COS(Wellpath!$L130) * SIN(Wellpath!$O130)) / SQRT(2)</f>
        <v>-0.9250307633584598</v>
      </c>
      <c r="E130" s="20">
        <f>Model!$W$10*((drdp!B130+drdp!K130)*'ASXY-TI1S'!$B130+(drdp!E130+drdp!N130)*'ASXY-TI1S'!$C130+(drdp!H130+drdp!Q130)*'ASXY-TI1S'!$D130)</f>
        <v>1.2201400909077814E-2</v>
      </c>
      <c r="F130" s="20">
        <f>Model!$W$10*((drdp!C130+drdp!L130)*'ASXY-TI1S'!$B130+(drdp!F130+drdp!O130)*'ASXY-TI1S'!$C130+(drdp!I130+drdp!R130)*'ASXY-TI1S'!$D130)</f>
        <v>-8.9195078430741022E-4</v>
      </c>
      <c r="G130" s="20">
        <f>Model!$W$10*((drdp!D130+drdp!M130)*'ASXY-TI1S'!$B130+(drdp!G130+drdp!P130)*'ASXY-TI1S'!$C130+(drdp!J130+drdp!S130)*'ASXY-TI1S'!$D130)</f>
        <v>-3.9774756441743305E-3</v>
      </c>
      <c r="H130" s="18">
        <f>Model!$W$10*((drdp!B130)*'ASXY-TI1S'!$B130+(drdp!E130)*'ASXY-TI1S'!$C130+(drdp!H130)*'ASXY-TI1S'!$D130)</f>
        <v>6.1007004545389071E-3</v>
      </c>
      <c r="I130" s="18">
        <f>Model!$W$10*((drdp!C130)*'ASXY-TI1S'!$B130+(drdp!F130)*'ASXY-TI1S'!$C130+(drdp!I130)*'ASXY-TI1S'!$D130)</f>
        <v>-4.4597539215370511E-4</v>
      </c>
      <c r="J130" s="18">
        <f>Model!$W$10*((drdp!D130)*'ASXY-TI1S'!$B130+(drdp!G130)*'ASXY-TI1S'!$C130+(drdp!J130)*'ASXY-TI1S'!$D130)</f>
        <v>-1.9887378220871652E-3</v>
      </c>
      <c r="K130" s="21">
        <f>SUM(E$3:E129)+H130</f>
        <v>0.91036424533399118</v>
      </c>
      <c r="L130" s="21">
        <f>SUM(F$3:F129)+I130</f>
        <v>-1.6719973698345582E-2</v>
      </c>
      <c r="M130" s="21">
        <f>SUM(G$3:G129)+J130</f>
        <v>-0.29249634923933709</v>
      </c>
      <c r="N130" s="19">
        <f t="shared" si="5"/>
        <v>0.82876305918252724</v>
      </c>
      <c r="O130" s="19">
        <f t="shared" si="5"/>
        <v>2.7955752047336801E-4</v>
      </c>
      <c r="P130" s="19">
        <f t="shared" si="5"/>
        <v>8.5554114318340257E-2</v>
      </c>
      <c r="Q130" s="19">
        <f t="shared" si="6"/>
        <v>-1.5221266237898557E-2</v>
      </c>
      <c r="R130" s="19">
        <f t="shared" si="7"/>
        <v>-0.26627821823821662</v>
      </c>
      <c r="S130" s="19">
        <f t="shared" si="8"/>
        <v>4.8905312661438197E-3</v>
      </c>
    </row>
    <row r="131" spans="1:19" x14ac:dyDescent="0.25">
      <c r="A131" s="26">
        <f>Wellpath!E131</f>
        <v>3840</v>
      </c>
      <c r="B131" s="22">
        <v>0</v>
      </c>
      <c r="C131" s="22">
        <f>SIN(Wellpath!$L131) * COS(Wellpath!$L131) / SQRT(2)</f>
        <v>0.30618621784789729</v>
      </c>
      <c r="D131" s="22">
        <f>(-TAN(Dip) * SIN(Wellpath!$L131) * COS(Wellpath!$L131) * SIN(Wellpath!$O131)) / SQRT(2)</f>
        <v>-0.9250307633584598</v>
      </c>
      <c r="E131" s="20">
        <f>Model!$W$10*((drdp!B131+drdp!K131)*'ASXY-TI1S'!$B131+(drdp!E131+drdp!N131)*'ASXY-TI1S'!$C131+(drdp!H131+drdp!Q131)*'ASXY-TI1S'!$D131)</f>
        <v>1.2201400909077814E-2</v>
      </c>
      <c r="F131" s="20">
        <f>Model!$W$10*((drdp!C131+drdp!L131)*'ASXY-TI1S'!$B131+(drdp!F131+drdp!O131)*'ASXY-TI1S'!$C131+(drdp!I131+drdp!R131)*'ASXY-TI1S'!$D131)</f>
        <v>-8.9195078430741022E-4</v>
      </c>
      <c r="G131" s="20">
        <f>Model!$W$10*((drdp!D131+drdp!M131)*'ASXY-TI1S'!$B131+(drdp!G131+drdp!P131)*'ASXY-TI1S'!$C131+(drdp!J131+drdp!S131)*'ASXY-TI1S'!$D131)</f>
        <v>-3.9774756441743305E-3</v>
      </c>
      <c r="H131" s="18">
        <f>Model!$W$10*((drdp!B131)*'ASXY-TI1S'!$B131+(drdp!E131)*'ASXY-TI1S'!$C131+(drdp!H131)*'ASXY-TI1S'!$D131)</f>
        <v>6.1007004545389071E-3</v>
      </c>
      <c r="I131" s="18">
        <f>Model!$W$10*((drdp!C131)*'ASXY-TI1S'!$B131+(drdp!F131)*'ASXY-TI1S'!$C131+(drdp!I131)*'ASXY-TI1S'!$D131)</f>
        <v>-4.4597539215370511E-4</v>
      </c>
      <c r="J131" s="18">
        <f>Model!$W$10*((drdp!D131)*'ASXY-TI1S'!$B131+(drdp!G131)*'ASXY-TI1S'!$C131+(drdp!J131)*'ASXY-TI1S'!$D131)</f>
        <v>-1.9887378220871652E-3</v>
      </c>
      <c r="K131" s="21">
        <f>SUM(E$3:E130)+H131</f>
        <v>0.92256564624306903</v>
      </c>
      <c r="L131" s="21">
        <f>SUM(F$3:F130)+I131</f>
        <v>-1.7611924482652992E-2</v>
      </c>
      <c r="M131" s="21">
        <f>SUM(G$3:G130)+J131</f>
        <v>-0.29647382488351143</v>
      </c>
      <c r="N131" s="19">
        <f t="shared" si="5"/>
        <v>0.85112737162789154</v>
      </c>
      <c r="O131" s="19">
        <f t="shared" si="5"/>
        <v>3.1017988398267184E-4</v>
      </c>
      <c r="P131" s="19">
        <f t="shared" si="5"/>
        <v>8.7896728841058994E-2</v>
      </c>
      <c r="Q131" s="19">
        <f t="shared" si="6"/>
        <v>-1.6248156491922888E-2</v>
      </c>
      <c r="R131" s="19">
        <f t="shared" si="7"/>
        <v>-0.2735165658478112</v>
      </c>
      <c r="S131" s="19">
        <f t="shared" si="8"/>
        <v>5.2214746149316909E-3</v>
      </c>
    </row>
    <row r="132" spans="1:19" x14ac:dyDescent="0.25">
      <c r="A132" s="26">
        <f>Wellpath!E132</f>
        <v>3870</v>
      </c>
      <c r="B132" s="22">
        <v>0</v>
      </c>
      <c r="C132" s="22">
        <f>SIN(Wellpath!$L132) * COS(Wellpath!$L132) / SQRT(2)</f>
        <v>0.30618621784789729</v>
      </c>
      <c r="D132" s="22">
        <f>(-TAN(Dip) * SIN(Wellpath!$L132) * COS(Wellpath!$L132) * SIN(Wellpath!$O132)) / SQRT(2)</f>
        <v>-0.9250307633584598</v>
      </c>
      <c r="E132" s="20">
        <f>Model!$W$10*((drdp!B132+drdp!K132)*'ASXY-TI1S'!$B132+(drdp!E132+drdp!N132)*'ASXY-TI1S'!$C132+(drdp!H132+drdp!Q132)*'ASXY-TI1S'!$D132)</f>
        <v>1.2201400909077814E-2</v>
      </c>
      <c r="F132" s="20">
        <f>Model!$W$10*((drdp!C132+drdp!L132)*'ASXY-TI1S'!$B132+(drdp!F132+drdp!O132)*'ASXY-TI1S'!$C132+(drdp!I132+drdp!R132)*'ASXY-TI1S'!$D132)</f>
        <v>-8.9195078430741022E-4</v>
      </c>
      <c r="G132" s="20">
        <f>Model!$W$10*((drdp!D132+drdp!M132)*'ASXY-TI1S'!$B132+(drdp!G132+drdp!P132)*'ASXY-TI1S'!$C132+(drdp!J132+drdp!S132)*'ASXY-TI1S'!$D132)</f>
        <v>-3.9774756441743305E-3</v>
      </c>
      <c r="H132" s="18">
        <f>Model!$W$10*((drdp!B132)*'ASXY-TI1S'!$B132+(drdp!E132)*'ASXY-TI1S'!$C132+(drdp!H132)*'ASXY-TI1S'!$D132)</f>
        <v>6.1007004545389071E-3</v>
      </c>
      <c r="I132" s="18">
        <f>Model!$W$10*((drdp!C132)*'ASXY-TI1S'!$B132+(drdp!F132)*'ASXY-TI1S'!$C132+(drdp!I132)*'ASXY-TI1S'!$D132)</f>
        <v>-4.4597539215370511E-4</v>
      </c>
      <c r="J132" s="18">
        <f>Model!$W$10*((drdp!D132)*'ASXY-TI1S'!$B132+(drdp!G132)*'ASXY-TI1S'!$C132+(drdp!J132)*'ASXY-TI1S'!$D132)</f>
        <v>-1.9887378220871652E-3</v>
      </c>
      <c r="K132" s="21">
        <f>SUM(E$3:E131)+H132</f>
        <v>0.93476704715214687</v>
      </c>
      <c r="L132" s="21">
        <f>SUM(F$3:F131)+I132</f>
        <v>-1.8503875266960401E-2</v>
      </c>
      <c r="M132" s="21">
        <f>SUM(G$3:G131)+J132</f>
        <v>-0.30045130052768576</v>
      </c>
      <c r="N132" s="19">
        <f t="shared" ref="N132:P133" si="9">K132^2</f>
        <v>0.87378943244154395</v>
      </c>
      <c r="O132" s="19">
        <f t="shared" si="9"/>
        <v>3.4239339989522888E-4</v>
      </c>
      <c r="P132" s="19">
        <f t="shared" si="9"/>
        <v>9.0270983988777739E-2</v>
      </c>
      <c r="Q132" s="19">
        <f t="shared" ref="Q132:Q133" si="10">K132*L132</f>
        <v>-1.7296812844168216E-2</v>
      </c>
      <c r="R132" s="19">
        <f t="shared" ref="R132:R133" si="11">K132*M132</f>
        <v>-0.28085197500728709</v>
      </c>
      <c r="S132" s="19">
        <f t="shared" ref="S132:S133" si="12">L132*M132</f>
        <v>5.5595133887603307E-3</v>
      </c>
    </row>
    <row r="133" spans="1:19" x14ac:dyDescent="0.25">
      <c r="A133" s="26">
        <f>Wellpath!E133</f>
        <v>3900</v>
      </c>
      <c r="B133" s="22">
        <v>0</v>
      </c>
      <c r="C133" s="22">
        <f>SIN(Wellpath!$L133) * COS(Wellpath!$L133) / SQRT(2)</f>
        <v>0.30618621784789729</v>
      </c>
      <c r="D133" s="22">
        <f>(-TAN(Dip) * SIN(Wellpath!$L133) * COS(Wellpath!$L133) * SIN(Wellpath!$O133)) / SQRT(2)</f>
        <v>-0.9250307633584598</v>
      </c>
      <c r="E133" s="20">
        <f>Model!$W$10*((drdp!B133+drdp!K133)*'ASXY-TI1S'!$B133+(drdp!E133+drdp!N133)*'ASXY-TI1S'!$C133+(drdp!H133+drdp!Q133)*'ASXY-TI1S'!$D133)</f>
        <v>1.2201400909077814E-2</v>
      </c>
      <c r="F133" s="20">
        <f>Model!$W$10*((drdp!C133+drdp!L133)*'ASXY-TI1S'!$B133+(drdp!F133+drdp!O133)*'ASXY-TI1S'!$C133+(drdp!I133+drdp!R133)*'ASXY-TI1S'!$D133)</f>
        <v>-8.9195078430741022E-4</v>
      </c>
      <c r="G133" s="20">
        <f>Model!$W$10*((drdp!D133+drdp!M133)*'ASXY-TI1S'!$B133+(drdp!G133+drdp!P133)*'ASXY-TI1S'!$C133+(drdp!J133+drdp!S133)*'ASXY-TI1S'!$D133)</f>
        <v>-3.9774756441743305E-3</v>
      </c>
      <c r="H133" s="18">
        <f>Model!$W$10*((drdp!B133)*'ASXY-TI1S'!$B133+(drdp!E133)*'ASXY-TI1S'!$C133+(drdp!H133)*'ASXY-TI1S'!$D133)</f>
        <v>6.1007004545389071E-3</v>
      </c>
      <c r="I133" s="18">
        <f>Model!$W$10*((drdp!C133)*'ASXY-TI1S'!$B133+(drdp!F133)*'ASXY-TI1S'!$C133+(drdp!I133)*'ASXY-TI1S'!$D133)</f>
        <v>-4.4597539215370511E-4</v>
      </c>
      <c r="J133" s="18">
        <f>Model!$W$10*((drdp!D133)*'ASXY-TI1S'!$B133+(drdp!G133)*'ASXY-TI1S'!$C133+(drdp!J133)*'ASXY-TI1S'!$D133)</f>
        <v>-1.9887378220871652E-3</v>
      </c>
      <c r="K133" s="21">
        <f>SUM(E$3:E132)+H133</f>
        <v>0.94696844806122471</v>
      </c>
      <c r="L133" s="21">
        <f>SUM(F$3:F132)+I133</f>
        <v>-1.9395826051267811E-2</v>
      </c>
      <c r="M133" s="21">
        <f>SUM(G$3:G132)+J133</f>
        <v>-0.30442877617186009</v>
      </c>
      <c r="N133" s="19">
        <f t="shared" si="9"/>
        <v>0.89674924162348446</v>
      </c>
      <c r="O133" s="19">
        <f t="shared" si="9"/>
        <v>3.7619806821103909E-4</v>
      </c>
      <c r="P133" s="19">
        <f t="shared" si="9"/>
        <v>9.2676879761496495E-2</v>
      </c>
      <c r="Q133" s="19">
        <f t="shared" si="10"/>
        <v>-1.8367235294634552E-2</v>
      </c>
      <c r="R133" s="19">
        <f t="shared" si="11"/>
        <v>-0.2882844457166443</v>
      </c>
      <c r="S133" s="19">
        <f t="shared" si="12"/>
        <v>5.9046475876297416E-3</v>
      </c>
    </row>
    <row r="134" spans="1:19" x14ac:dyDescent="0.25">
      <c r="A134" s="26">
        <f>Wellpath!E134</f>
        <v>3930</v>
      </c>
      <c r="B134" s="22">
        <v>0</v>
      </c>
      <c r="C134" s="22">
        <f>SIN(Wellpath!$L134) * COS(Wellpath!$L134) / SQRT(2)</f>
        <v>0.30618621784789729</v>
      </c>
      <c r="D134" s="22">
        <f>(-TAN(Dip) * SIN(Wellpath!$L134) * COS(Wellpath!$L134) * SIN(Wellpath!$O134)) / SQRT(2)</f>
        <v>-0.9250307633584598</v>
      </c>
      <c r="E134" s="20">
        <f>Model!$W$10*((drdp!B134+drdp!K134)*'ASXY-TI1S'!$B134+(drdp!E134+drdp!N134)*'ASXY-TI1S'!$C134+(drdp!H134+drdp!Q134)*'ASXY-TI1S'!$D134)</f>
        <v>1.2201400909077814E-2</v>
      </c>
      <c r="F134" s="20">
        <f>Model!$W$10*((drdp!C134+drdp!L134)*'ASXY-TI1S'!$B134+(drdp!F134+drdp!O134)*'ASXY-TI1S'!$C134+(drdp!I134+drdp!R134)*'ASXY-TI1S'!$D134)</f>
        <v>-8.9195078430741022E-4</v>
      </c>
      <c r="G134" s="20">
        <f>Model!$W$10*((drdp!D134+drdp!M134)*'ASXY-TI1S'!$B134+(drdp!G134+drdp!P134)*'ASXY-TI1S'!$C134+(drdp!J134+drdp!S134)*'ASXY-TI1S'!$D134)</f>
        <v>-3.9774756441743305E-3</v>
      </c>
      <c r="H134" s="18">
        <f>Model!$W$10*((drdp!B134)*'ASXY-TI1S'!$B134+(drdp!E134)*'ASXY-TI1S'!$C134+(drdp!H134)*'ASXY-TI1S'!$D134)</f>
        <v>6.1007004545389071E-3</v>
      </c>
      <c r="I134" s="18">
        <f>Model!$W$10*((drdp!C134)*'ASXY-TI1S'!$B134+(drdp!F134)*'ASXY-TI1S'!$C134+(drdp!I134)*'ASXY-TI1S'!$D134)</f>
        <v>-4.4597539215370511E-4</v>
      </c>
      <c r="J134" s="18">
        <f>Model!$W$10*((drdp!D134)*'ASXY-TI1S'!$B134+(drdp!G134)*'ASXY-TI1S'!$C134+(drdp!J134)*'ASXY-TI1S'!$D134)</f>
        <v>-1.9887378220871652E-3</v>
      </c>
      <c r="K134" s="21">
        <f>SUM(E$3:E133)+H134</f>
        <v>0.95916984897030255</v>
      </c>
      <c r="L134" s="21">
        <f>SUM(F$3:F133)+I134</f>
        <v>-2.0287776835575221E-2</v>
      </c>
      <c r="M134" s="21">
        <f>SUM(G$3:G133)+J134</f>
        <v>-0.30840625181603443</v>
      </c>
      <c r="N134" s="19">
        <f t="shared" ref="N134:N197" si="13">K134^2</f>
        <v>0.92000679917371297</v>
      </c>
      <c r="O134" s="19">
        <f t="shared" ref="O134:O197" si="14">L134^2</f>
        <v>4.1159388893010252E-4</v>
      </c>
      <c r="P134" s="19">
        <f t="shared" ref="P134:P197" si="15">M134^2</f>
        <v>9.5114416159215232E-2</v>
      </c>
      <c r="Q134" s="19">
        <f t="shared" ref="Q134:Q197" si="16">K134*L134</f>
        <v>-1.9459423843321888E-2</v>
      </c>
      <c r="R134" s="19">
        <f t="shared" ref="R134:R197" si="17">K134*M134</f>
        <v>-0.29581397797588282</v>
      </c>
      <c r="S134" s="19">
        <f t="shared" ref="S134:S197" si="18">L134*M134</f>
        <v>6.256877211539922E-3</v>
      </c>
    </row>
    <row r="135" spans="1:19" x14ac:dyDescent="0.25">
      <c r="A135" s="26">
        <f>Wellpath!E135</f>
        <v>3960</v>
      </c>
      <c r="B135" s="22">
        <v>0</v>
      </c>
      <c r="C135" s="22">
        <f>SIN(Wellpath!$L135) * COS(Wellpath!$L135) / SQRT(2)</f>
        <v>0.30618621784789729</v>
      </c>
      <c r="D135" s="22">
        <f>(-TAN(Dip) * SIN(Wellpath!$L135) * COS(Wellpath!$L135) * SIN(Wellpath!$O135)) / SQRT(2)</f>
        <v>-0.9250307633584598</v>
      </c>
      <c r="E135" s="20">
        <f>Model!$W$10*((drdp!B135+drdp!K135)*'ASXY-TI1S'!$B135+(drdp!E135+drdp!N135)*'ASXY-TI1S'!$C135+(drdp!H135+drdp!Q135)*'ASXY-TI1S'!$D135)</f>
        <v>1.2201400909077814E-2</v>
      </c>
      <c r="F135" s="20">
        <f>Model!$W$10*((drdp!C135+drdp!L135)*'ASXY-TI1S'!$B135+(drdp!F135+drdp!O135)*'ASXY-TI1S'!$C135+(drdp!I135+drdp!R135)*'ASXY-TI1S'!$D135)</f>
        <v>-8.9195078430741022E-4</v>
      </c>
      <c r="G135" s="20">
        <f>Model!$W$10*((drdp!D135+drdp!M135)*'ASXY-TI1S'!$B135+(drdp!G135+drdp!P135)*'ASXY-TI1S'!$C135+(drdp!J135+drdp!S135)*'ASXY-TI1S'!$D135)</f>
        <v>-3.9774756441743305E-3</v>
      </c>
      <c r="H135" s="18">
        <f>Model!$W$10*((drdp!B135)*'ASXY-TI1S'!$B135+(drdp!E135)*'ASXY-TI1S'!$C135+(drdp!H135)*'ASXY-TI1S'!$D135)</f>
        <v>6.1007004545389071E-3</v>
      </c>
      <c r="I135" s="18">
        <f>Model!$W$10*((drdp!C135)*'ASXY-TI1S'!$B135+(drdp!F135)*'ASXY-TI1S'!$C135+(drdp!I135)*'ASXY-TI1S'!$D135)</f>
        <v>-4.4597539215370511E-4</v>
      </c>
      <c r="J135" s="18">
        <f>Model!$W$10*((drdp!D135)*'ASXY-TI1S'!$B135+(drdp!G135)*'ASXY-TI1S'!$C135+(drdp!J135)*'ASXY-TI1S'!$D135)</f>
        <v>-1.9887378220871652E-3</v>
      </c>
      <c r="K135" s="21">
        <f>SUM(E$3:E134)+H135</f>
        <v>0.97137124987938039</v>
      </c>
      <c r="L135" s="21">
        <f>SUM(F$3:F134)+I135</f>
        <v>-2.117972761988263E-2</v>
      </c>
      <c r="M135" s="21">
        <f>SUM(G$3:G134)+J135</f>
        <v>-0.31238372746020876</v>
      </c>
      <c r="N135" s="19">
        <f t="shared" si="13"/>
        <v>0.94356210509222971</v>
      </c>
      <c r="O135" s="19">
        <f t="shared" si="14"/>
        <v>4.4858086205241916E-4</v>
      </c>
      <c r="P135" s="19">
        <f t="shared" si="15"/>
        <v>9.7583593181933978E-2</v>
      </c>
      <c r="Q135" s="19">
        <f t="shared" si="16"/>
        <v>-2.0573378490230224E-2</v>
      </c>
      <c r="R135" s="19">
        <f t="shared" si="17"/>
        <v>-0.30344057178500272</v>
      </c>
      <c r="S135" s="19">
        <f t="shared" si="18"/>
        <v>6.6162022604908718E-3</v>
      </c>
    </row>
    <row r="136" spans="1:19" x14ac:dyDescent="0.25">
      <c r="A136" s="26">
        <f>Wellpath!E136</f>
        <v>3990</v>
      </c>
      <c r="B136" s="22">
        <v>0</v>
      </c>
      <c r="C136" s="22">
        <f>SIN(Wellpath!$L136) * COS(Wellpath!$L136) / SQRT(2)</f>
        <v>0.30618621784789729</v>
      </c>
      <c r="D136" s="22">
        <f>(-TAN(Dip) * SIN(Wellpath!$L136) * COS(Wellpath!$L136) * SIN(Wellpath!$O136)) / SQRT(2)</f>
        <v>-0.9250307633584598</v>
      </c>
      <c r="E136" s="20">
        <f>Model!$W$10*((drdp!B136+drdp!K136)*'ASXY-TI1S'!$B136+(drdp!E136+drdp!N136)*'ASXY-TI1S'!$C136+(drdp!H136+drdp!Q136)*'ASXY-TI1S'!$D136)</f>
        <v>1.2201400909077814E-2</v>
      </c>
      <c r="F136" s="20">
        <f>Model!$W$10*((drdp!C136+drdp!L136)*'ASXY-TI1S'!$B136+(drdp!F136+drdp!O136)*'ASXY-TI1S'!$C136+(drdp!I136+drdp!R136)*'ASXY-TI1S'!$D136)</f>
        <v>-8.9195078430741022E-4</v>
      </c>
      <c r="G136" s="20">
        <f>Model!$W$10*((drdp!D136+drdp!M136)*'ASXY-TI1S'!$B136+(drdp!G136+drdp!P136)*'ASXY-TI1S'!$C136+(drdp!J136+drdp!S136)*'ASXY-TI1S'!$D136)</f>
        <v>-3.9774756441743305E-3</v>
      </c>
      <c r="H136" s="18">
        <f>Model!$W$10*((drdp!B136)*'ASXY-TI1S'!$B136+(drdp!E136)*'ASXY-TI1S'!$C136+(drdp!H136)*'ASXY-TI1S'!$D136)</f>
        <v>6.1007004545389071E-3</v>
      </c>
      <c r="I136" s="18">
        <f>Model!$W$10*((drdp!C136)*'ASXY-TI1S'!$B136+(drdp!F136)*'ASXY-TI1S'!$C136+(drdp!I136)*'ASXY-TI1S'!$D136)</f>
        <v>-4.4597539215370511E-4</v>
      </c>
      <c r="J136" s="18">
        <f>Model!$W$10*((drdp!D136)*'ASXY-TI1S'!$B136+(drdp!G136)*'ASXY-TI1S'!$C136+(drdp!J136)*'ASXY-TI1S'!$D136)</f>
        <v>-1.9887378220871652E-3</v>
      </c>
      <c r="K136" s="21">
        <f>SUM(E$3:E135)+H136</f>
        <v>0.98357265078845824</v>
      </c>
      <c r="L136" s="21">
        <f>SUM(F$3:F135)+I136</f>
        <v>-2.207167840419004E-2</v>
      </c>
      <c r="M136" s="21">
        <f>SUM(G$3:G135)+J136</f>
        <v>-0.31636120310438309</v>
      </c>
      <c r="N136" s="19">
        <f t="shared" si="13"/>
        <v>0.96741515937903444</v>
      </c>
      <c r="O136" s="19">
        <f t="shared" si="14"/>
        <v>4.8715898757798896E-4</v>
      </c>
      <c r="P136" s="19">
        <f t="shared" si="15"/>
        <v>0.10008441082965273</v>
      </c>
      <c r="Q136" s="19">
        <f t="shared" si="16"/>
        <v>-2.1709099235359564E-2</v>
      </c>
      <c r="R136" s="19">
        <f t="shared" si="17"/>
        <v>-0.31116422714400388</v>
      </c>
      <c r="S136" s="19">
        <f t="shared" si="18"/>
        <v>6.982622734482591E-3</v>
      </c>
    </row>
    <row r="137" spans="1:19" x14ac:dyDescent="0.25">
      <c r="A137" s="26">
        <f>Wellpath!E137</f>
        <v>4020</v>
      </c>
      <c r="B137" s="22">
        <v>0</v>
      </c>
      <c r="C137" s="22">
        <f>SIN(Wellpath!$L137) * COS(Wellpath!$L137) / SQRT(2)</f>
        <v>0.30618621784789729</v>
      </c>
      <c r="D137" s="22">
        <f>(-TAN(Dip) * SIN(Wellpath!$L137) * COS(Wellpath!$L137) * SIN(Wellpath!$O137)) / SQRT(2)</f>
        <v>-0.9250307633584598</v>
      </c>
      <c r="E137" s="20">
        <f>Model!$W$10*((drdp!B137+drdp!K137)*'ASXY-TI1S'!$B137+(drdp!E137+drdp!N137)*'ASXY-TI1S'!$C137+(drdp!H137+drdp!Q137)*'ASXY-TI1S'!$D137)</f>
        <v>1.2201400909077814E-2</v>
      </c>
      <c r="F137" s="20">
        <f>Model!$W$10*((drdp!C137+drdp!L137)*'ASXY-TI1S'!$B137+(drdp!F137+drdp!O137)*'ASXY-TI1S'!$C137+(drdp!I137+drdp!R137)*'ASXY-TI1S'!$D137)</f>
        <v>-8.9195078430741022E-4</v>
      </c>
      <c r="G137" s="20">
        <f>Model!$W$10*((drdp!D137+drdp!M137)*'ASXY-TI1S'!$B137+(drdp!G137+drdp!P137)*'ASXY-TI1S'!$C137+(drdp!J137+drdp!S137)*'ASXY-TI1S'!$D137)</f>
        <v>-3.9774756441743305E-3</v>
      </c>
      <c r="H137" s="18">
        <f>Model!$W$10*((drdp!B137)*'ASXY-TI1S'!$B137+(drdp!E137)*'ASXY-TI1S'!$C137+(drdp!H137)*'ASXY-TI1S'!$D137)</f>
        <v>6.1007004545389071E-3</v>
      </c>
      <c r="I137" s="18">
        <f>Model!$W$10*((drdp!C137)*'ASXY-TI1S'!$B137+(drdp!F137)*'ASXY-TI1S'!$C137+(drdp!I137)*'ASXY-TI1S'!$D137)</f>
        <v>-4.4597539215370511E-4</v>
      </c>
      <c r="J137" s="18">
        <f>Model!$W$10*((drdp!D137)*'ASXY-TI1S'!$B137+(drdp!G137)*'ASXY-TI1S'!$C137+(drdp!J137)*'ASXY-TI1S'!$D137)</f>
        <v>-1.9887378220871652E-3</v>
      </c>
      <c r="K137" s="21">
        <f>SUM(E$3:E136)+H137</f>
        <v>0.99577405169753608</v>
      </c>
      <c r="L137" s="21">
        <f>SUM(F$3:F136)+I137</f>
        <v>-2.296362918849745E-2</v>
      </c>
      <c r="M137" s="21">
        <f>SUM(G$3:G136)+J137</f>
        <v>-0.32033867874855743</v>
      </c>
      <c r="N137" s="19">
        <f t="shared" si="13"/>
        <v>0.99156596203412728</v>
      </c>
      <c r="O137" s="19">
        <f t="shared" si="14"/>
        <v>5.2732826550681204E-4</v>
      </c>
      <c r="P137" s="19">
        <f t="shared" si="15"/>
        <v>0.10261686910237147</v>
      </c>
      <c r="Q137" s="19">
        <f t="shared" si="16"/>
        <v>-2.2866586078709908E-2</v>
      </c>
      <c r="R137" s="19">
        <f t="shared" si="17"/>
        <v>-0.31898494405288641</v>
      </c>
      <c r="S137" s="19">
        <f t="shared" si="18"/>
        <v>7.3561386335150806E-3</v>
      </c>
    </row>
    <row r="138" spans="1:19" x14ac:dyDescent="0.25">
      <c r="A138" s="26">
        <f>Wellpath!E138</f>
        <v>4050</v>
      </c>
      <c r="B138" s="22">
        <v>0</v>
      </c>
      <c r="C138" s="22">
        <f>SIN(Wellpath!$L138) * COS(Wellpath!$L138) / SQRT(2)</f>
        <v>0.30618621784789729</v>
      </c>
      <c r="D138" s="22">
        <f>(-TAN(Dip) * SIN(Wellpath!$L138) * COS(Wellpath!$L138) * SIN(Wellpath!$O138)) / SQRT(2)</f>
        <v>-0.9250307633584598</v>
      </c>
      <c r="E138" s="20">
        <f>Model!$W$10*((drdp!B138+drdp!K138)*'ASXY-TI1S'!$B138+(drdp!E138+drdp!N138)*'ASXY-TI1S'!$C138+(drdp!H138+drdp!Q138)*'ASXY-TI1S'!$D138)</f>
        <v>1.2201400909077814E-2</v>
      </c>
      <c r="F138" s="20">
        <f>Model!$W$10*((drdp!C138+drdp!L138)*'ASXY-TI1S'!$B138+(drdp!F138+drdp!O138)*'ASXY-TI1S'!$C138+(drdp!I138+drdp!R138)*'ASXY-TI1S'!$D138)</f>
        <v>-8.9195078430741022E-4</v>
      </c>
      <c r="G138" s="20">
        <f>Model!$W$10*((drdp!D138+drdp!M138)*'ASXY-TI1S'!$B138+(drdp!G138+drdp!P138)*'ASXY-TI1S'!$C138+(drdp!J138+drdp!S138)*'ASXY-TI1S'!$D138)</f>
        <v>-3.9774756441743305E-3</v>
      </c>
      <c r="H138" s="18">
        <f>Model!$W$10*((drdp!B138)*'ASXY-TI1S'!$B138+(drdp!E138)*'ASXY-TI1S'!$C138+(drdp!H138)*'ASXY-TI1S'!$D138)</f>
        <v>6.1007004545389071E-3</v>
      </c>
      <c r="I138" s="18">
        <f>Model!$W$10*((drdp!C138)*'ASXY-TI1S'!$B138+(drdp!F138)*'ASXY-TI1S'!$C138+(drdp!I138)*'ASXY-TI1S'!$D138)</f>
        <v>-4.4597539215370511E-4</v>
      </c>
      <c r="J138" s="18">
        <f>Model!$W$10*((drdp!D138)*'ASXY-TI1S'!$B138+(drdp!G138)*'ASXY-TI1S'!$C138+(drdp!J138)*'ASXY-TI1S'!$D138)</f>
        <v>-1.9887378220871652E-3</v>
      </c>
      <c r="K138" s="21">
        <f>SUM(E$3:E137)+H138</f>
        <v>1.0079754526066138</v>
      </c>
      <c r="L138" s="21">
        <f>SUM(F$3:F137)+I138</f>
        <v>-2.3855579972804859E-2</v>
      </c>
      <c r="M138" s="21">
        <f>SUM(G$3:G137)+J138</f>
        <v>-0.32431615439273176</v>
      </c>
      <c r="N138" s="19">
        <f t="shared" si="13"/>
        <v>1.016014513057508</v>
      </c>
      <c r="O138" s="19">
        <f t="shared" si="14"/>
        <v>5.6908869583888828E-4</v>
      </c>
      <c r="P138" s="19">
        <f t="shared" si="15"/>
        <v>0.10518096800009022</v>
      </c>
      <c r="Q138" s="19">
        <f t="shared" si="16"/>
        <v>-2.4045839020281248E-2</v>
      </c>
      <c r="R138" s="19">
        <f t="shared" si="17"/>
        <v>-0.32690272251165026</v>
      </c>
      <c r="S138" s="19">
        <f t="shared" si="18"/>
        <v>7.7367499575883404E-3</v>
      </c>
    </row>
    <row r="139" spans="1:19" x14ac:dyDescent="0.25">
      <c r="A139" s="26">
        <f>Wellpath!E139</f>
        <v>4080</v>
      </c>
      <c r="B139" s="22">
        <v>0</v>
      </c>
      <c r="C139" s="22">
        <f>SIN(Wellpath!$L139) * COS(Wellpath!$L139) / SQRT(2)</f>
        <v>0.30618621784789729</v>
      </c>
      <c r="D139" s="22">
        <f>(-TAN(Dip) * SIN(Wellpath!$L139) * COS(Wellpath!$L139) * SIN(Wellpath!$O139)) / SQRT(2)</f>
        <v>-0.9250307633584598</v>
      </c>
      <c r="E139" s="20">
        <f>Model!$W$10*((drdp!B139+drdp!K139)*'ASXY-TI1S'!$B139+(drdp!E139+drdp!N139)*'ASXY-TI1S'!$C139+(drdp!H139+drdp!Q139)*'ASXY-TI1S'!$D139)</f>
        <v>1.2201400909077814E-2</v>
      </c>
      <c r="F139" s="20">
        <f>Model!$W$10*((drdp!C139+drdp!L139)*'ASXY-TI1S'!$B139+(drdp!F139+drdp!O139)*'ASXY-TI1S'!$C139+(drdp!I139+drdp!R139)*'ASXY-TI1S'!$D139)</f>
        <v>-8.9195078430741022E-4</v>
      </c>
      <c r="G139" s="20">
        <f>Model!$W$10*((drdp!D139+drdp!M139)*'ASXY-TI1S'!$B139+(drdp!G139+drdp!P139)*'ASXY-TI1S'!$C139+(drdp!J139+drdp!S139)*'ASXY-TI1S'!$D139)</f>
        <v>-3.9774756441743305E-3</v>
      </c>
      <c r="H139" s="18">
        <f>Model!$W$10*((drdp!B139)*'ASXY-TI1S'!$B139+(drdp!E139)*'ASXY-TI1S'!$C139+(drdp!H139)*'ASXY-TI1S'!$D139)</f>
        <v>6.1007004545389071E-3</v>
      </c>
      <c r="I139" s="18">
        <f>Model!$W$10*((drdp!C139)*'ASXY-TI1S'!$B139+(drdp!F139)*'ASXY-TI1S'!$C139+(drdp!I139)*'ASXY-TI1S'!$D139)</f>
        <v>-4.4597539215370511E-4</v>
      </c>
      <c r="J139" s="18">
        <f>Model!$W$10*((drdp!D139)*'ASXY-TI1S'!$B139+(drdp!G139)*'ASXY-TI1S'!$C139+(drdp!J139)*'ASXY-TI1S'!$D139)</f>
        <v>-1.9887378220871652E-3</v>
      </c>
      <c r="K139" s="21">
        <f>SUM(E$3:E138)+H139</f>
        <v>1.0201768535156917</v>
      </c>
      <c r="L139" s="21">
        <f>SUM(F$3:F138)+I139</f>
        <v>-2.4747530757112269E-2</v>
      </c>
      <c r="M139" s="21">
        <f>SUM(G$3:G138)+J139</f>
        <v>-0.32829363003690609</v>
      </c>
      <c r="N139" s="19">
        <f t="shared" si="13"/>
        <v>1.040760812449177</v>
      </c>
      <c r="O139" s="19">
        <f t="shared" si="14"/>
        <v>6.1244027857421774E-4</v>
      </c>
      <c r="P139" s="19">
        <f t="shared" si="15"/>
        <v>0.10777670752280898</v>
      </c>
      <c r="Q139" s="19">
        <f t="shared" si="16"/>
        <v>-2.5246858060073596E-2</v>
      </c>
      <c r="R139" s="19">
        <f t="shared" si="17"/>
        <v>-0.33491756252029542</v>
      </c>
      <c r="S139" s="19">
        <f t="shared" si="18"/>
        <v>8.1244567067023689E-3</v>
      </c>
    </row>
    <row r="140" spans="1:19" x14ac:dyDescent="0.25">
      <c r="A140" s="26">
        <f>Wellpath!E140</f>
        <v>4110</v>
      </c>
      <c r="B140" s="22">
        <v>0</v>
      </c>
      <c r="C140" s="22">
        <f>SIN(Wellpath!$L140) * COS(Wellpath!$L140) / SQRT(2)</f>
        <v>0.30618621784789729</v>
      </c>
      <c r="D140" s="22">
        <f>(-TAN(Dip) * SIN(Wellpath!$L140) * COS(Wellpath!$L140) * SIN(Wellpath!$O140)) / SQRT(2)</f>
        <v>-0.9250307633584598</v>
      </c>
      <c r="E140" s="20">
        <f>Model!$W$10*((drdp!B140+drdp!K140)*'ASXY-TI1S'!$B140+(drdp!E140+drdp!N140)*'ASXY-TI1S'!$C140+(drdp!H140+drdp!Q140)*'ASXY-TI1S'!$D140)</f>
        <v>1.2201400909077814E-2</v>
      </c>
      <c r="F140" s="20">
        <f>Model!$W$10*((drdp!C140+drdp!L140)*'ASXY-TI1S'!$B140+(drdp!F140+drdp!O140)*'ASXY-TI1S'!$C140+(drdp!I140+drdp!R140)*'ASXY-TI1S'!$D140)</f>
        <v>-8.9195078430741022E-4</v>
      </c>
      <c r="G140" s="20">
        <f>Model!$W$10*((drdp!D140+drdp!M140)*'ASXY-TI1S'!$B140+(drdp!G140+drdp!P140)*'ASXY-TI1S'!$C140+(drdp!J140+drdp!S140)*'ASXY-TI1S'!$D140)</f>
        <v>-3.9774756441743305E-3</v>
      </c>
      <c r="H140" s="18">
        <f>Model!$W$10*((drdp!B140)*'ASXY-TI1S'!$B140+(drdp!E140)*'ASXY-TI1S'!$C140+(drdp!H140)*'ASXY-TI1S'!$D140)</f>
        <v>6.1007004545389071E-3</v>
      </c>
      <c r="I140" s="18">
        <f>Model!$W$10*((drdp!C140)*'ASXY-TI1S'!$B140+(drdp!F140)*'ASXY-TI1S'!$C140+(drdp!I140)*'ASXY-TI1S'!$D140)</f>
        <v>-4.4597539215370511E-4</v>
      </c>
      <c r="J140" s="18">
        <f>Model!$W$10*((drdp!D140)*'ASXY-TI1S'!$B140+(drdp!G140)*'ASXY-TI1S'!$C140+(drdp!J140)*'ASXY-TI1S'!$D140)</f>
        <v>-1.9887378220871652E-3</v>
      </c>
      <c r="K140" s="21">
        <f>SUM(E$3:E139)+H140</f>
        <v>1.0323782544247695</v>
      </c>
      <c r="L140" s="21">
        <f>SUM(F$3:F139)+I140</f>
        <v>-2.5639481541419679E-2</v>
      </c>
      <c r="M140" s="21">
        <f>SUM(G$3:G139)+J140</f>
        <v>-0.33227110568108043</v>
      </c>
      <c r="N140" s="19">
        <f t="shared" si="13"/>
        <v>1.0658048602091341</v>
      </c>
      <c r="O140" s="19">
        <f t="shared" si="14"/>
        <v>6.5738301371280042E-4</v>
      </c>
      <c r="P140" s="19">
        <f t="shared" si="15"/>
        <v>0.11040408767052771</v>
      </c>
      <c r="Q140" s="19">
        <f t="shared" si="16"/>
        <v>-2.6469643198086947E-2</v>
      </c>
      <c r="R140" s="19">
        <f t="shared" si="17"/>
        <v>-0.3430294640788219</v>
      </c>
      <c r="S140" s="19">
        <f t="shared" si="18"/>
        <v>8.5192588808571685E-3</v>
      </c>
    </row>
    <row r="141" spans="1:19" x14ac:dyDescent="0.25">
      <c r="A141" s="26">
        <f>Wellpath!E141</f>
        <v>4140</v>
      </c>
      <c r="B141" s="22">
        <v>0</v>
      </c>
      <c r="C141" s="22">
        <f>SIN(Wellpath!$L141) * COS(Wellpath!$L141) / SQRT(2)</f>
        <v>0.30618621784789729</v>
      </c>
      <c r="D141" s="22">
        <f>(-TAN(Dip) * SIN(Wellpath!$L141) * COS(Wellpath!$L141) * SIN(Wellpath!$O141)) / SQRT(2)</f>
        <v>-0.9250307633584598</v>
      </c>
      <c r="E141" s="20">
        <f>Model!$W$10*((drdp!B141+drdp!K141)*'ASXY-TI1S'!$B141+(drdp!E141+drdp!N141)*'ASXY-TI1S'!$C141+(drdp!H141+drdp!Q141)*'ASXY-TI1S'!$D141)</f>
        <v>1.2201400909077814E-2</v>
      </c>
      <c r="F141" s="20">
        <f>Model!$W$10*((drdp!C141+drdp!L141)*'ASXY-TI1S'!$B141+(drdp!F141+drdp!O141)*'ASXY-TI1S'!$C141+(drdp!I141+drdp!R141)*'ASXY-TI1S'!$D141)</f>
        <v>-8.9195078430741022E-4</v>
      </c>
      <c r="G141" s="20">
        <f>Model!$W$10*((drdp!D141+drdp!M141)*'ASXY-TI1S'!$B141+(drdp!G141+drdp!P141)*'ASXY-TI1S'!$C141+(drdp!J141+drdp!S141)*'ASXY-TI1S'!$D141)</f>
        <v>-3.9774756441743305E-3</v>
      </c>
      <c r="H141" s="18">
        <f>Model!$W$10*((drdp!B141)*'ASXY-TI1S'!$B141+(drdp!E141)*'ASXY-TI1S'!$C141+(drdp!H141)*'ASXY-TI1S'!$D141)</f>
        <v>6.1007004545389071E-3</v>
      </c>
      <c r="I141" s="18">
        <f>Model!$W$10*((drdp!C141)*'ASXY-TI1S'!$B141+(drdp!F141)*'ASXY-TI1S'!$C141+(drdp!I141)*'ASXY-TI1S'!$D141)</f>
        <v>-4.4597539215370511E-4</v>
      </c>
      <c r="J141" s="18">
        <f>Model!$W$10*((drdp!D141)*'ASXY-TI1S'!$B141+(drdp!G141)*'ASXY-TI1S'!$C141+(drdp!J141)*'ASXY-TI1S'!$D141)</f>
        <v>-1.9887378220871652E-3</v>
      </c>
      <c r="K141" s="21">
        <f>SUM(E$3:E140)+H141</f>
        <v>1.0445796553338473</v>
      </c>
      <c r="L141" s="21">
        <f>SUM(F$3:F140)+I141</f>
        <v>-2.6531432325727088E-2</v>
      </c>
      <c r="M141" s="21">
        <f>SUM(G$3:G140)+J141</f>
        <v>-0.33624858132525476</v>
      </c>
      <c r="N141" s="19">
        <f t="shared" si="13"/>
        <v>1.0911466563373793</v>
      </c>
      <c r="O141" s="19">
        <f t="shared" si="14"/>
        <v>7.0391690125463631E-4</v>
      </c>
      <c r="P141" s="19">
        <f t="shared" si="15"/>
        <v>0.11306310844324646</v>
      </c>
      <c r="Q141" s="19">
        <f t="shared" si="16"/>
        <v>-2.7714194434321299E-2</v>
      </c>
      <c r="R141" s="19">
        <f t="shared" si="17"/>
        <v>-0.35123842718722975</v>
      </c>
      <c r="S141" s="19">
        <f t="shared" si="18"/>
        <v>8.9211564800527384E-3</v>
      </c>
    </row>
    <row r="142" spans="1:19" x14ac:dyDescent="0.25">
      <c r="A142" s="26">
        <f>Wellpath!E142</f>
        <v>4170</v>
      </c>
      <c r="B142" s="22">
        <v>0</v>
      </c>
      <c r="C142" s="22">
        <f>SIN(Wellpath!$L142) * COS(Wellpath!$L142) / SQRT(2)</f>
        <v>0.30618621784789729</v>
      </c>
      <c r="D142" s="22">
        <f>(-TAN(Dip) * SIN(Wellpath!$L142) * COS(Wellpath!$L142) * SIN(Wellpath!$O142)) / SQRT(2)</f>
        <v>-0.9250307633584598</v>
      </c>
      <c r="E142" s="20">
        <f>Model!$W$10*((drdp!B142+drdp!K142)*'ASXY-TI1S'!$B142+(drdp!E142+drdp!N142)*'ASXY-TI1S'!$C142+(drdp!H142+drdp!Q142)*'ASXY-TI1S'!$D142)</f>
        <v>1.2201400909077814E-2</v>
      </c>
      <c r="F142" s="20">
        <f>Model!$W$10*((drdp!C142+drdp!L142)*'ASXY-TI1S'!$B142+(drdp!F142+drdp!O142)*'ASXY-TI1S'!$C142+(drdp!I142+drdp!R142)*'ASXY-TI1S'!$D142)</f>
        <v>-8.9195078430741022E-4</v>
      </c>
      <c r="G142" s="20">
        <f>Model!$W$10*((drdp!D142+drdp!M142)*'ASXY-TI1S'!$B142+(drdp!G142+drdp!P142)*'ASXY-TI1S'!$C142+(drdp!J142+drdp!S142)*'ASXY-TI1S'!$D142)</f>
        <v>-3.9774756441743305E-3</v>
      </c>
      <c r="H142" s="18">
        <f>Model!$W$10*((drdp!B142)*'ASXY-TI1S'!$B142+(drdp!E142)*'ASXY-TI1S'!$C142+(drdp!H142)*'ASXY-TI1S'!$D142)</f>
        <v>6.1007004545389071E-3</v>
      </c>
      <c r="I142" s="18">
        <f>Model!$W$10*((drdp!C142)*'ASXY-TI1S'!$B142+(drdp!F142)*'ASXY-TI1S'!$C142+(drdp!I142)*'ASXY-TI1S'!$D142)</f>
        <v>-4.4597539215370511E-4</v>
      </c>
      <c r="J142" s="18">
        <f>Model!$W$10*((drdp!D142)*'ASXY-TI1S'!$B142+(drdp!G142)*'ASXY-TI1S'!$C142+(drdp!J142)*'ASXY-TI1S'!$D142)</f>
        <v>-1.9887378220871652E-3</v>
      </c>
      <c r="K142" s="21">
        <f>SUM(E$3:E141)+H142</f>
        <v>1.0567810562429252</v>
      </c>
      <c r="L142" s="21">
        <f>SUM(F$3:F141)+I142</f>
        <v>-2.7423383110034498E-2</v>
      </c>
      <c r="M142" s="21">
        <f>SUM(G$3:G141)+J142</f>
        <v>-0.34022605696942909</v>
      </c>
      <c r="N142" s="19">
        <f t="shared" si="13"/>
        <v>1.1167862008339127</v>
      </c>
      <c r="O142" s="19">
        <f t="shared" si="14"/>
        <v>7.5204194119972542E-4</v>
      </c>
      <c r="P142" s="19">
        <f t="shared" si="15"/>
        <v>0.11575376984096521</v>
      </c>
      <c r="Q142" s="19">
        <f t="shared" si="16"/>
        <v>-2.898051176877665E-2</v>
      </c>
      <c r="R142" s="19">
        <f t="shared" si="17"/>
        <v>-0.35954445184551892</v>
      </c>
      <c r="S142" s="19">
        <f t="shared" si="18"/>
        <v>9.3301495042890769E-3</v>
      </c>
    </row>
    <row r="143" spans="1:19" x14ac:dyDescent="0.25">
      <c r="A143" s="26">
        <f>Wellpath!E143</f>
        <v>4200</v>
      </c>
      <c r="B143" s="22">
        <v>0</v>
      </c>
      <c r="C143" s="22">
        <f>SIN(Wellpath!$L143) * COS(Wellpath!$L143) / SQRT(2)</f>
        <v>0.30618621784789729</v>
      </c>
      <c r="D143" s="22">
        <f>(-TAN(Dip) * SIN(Wellpath!$L143) * COS(Wellpath!$L143) * SIN(Wellpath!$O143)) / SQRT(2)</f>
        <v>-0.9250307633584598</v>
      </c>
      <c r="E143" s="20">
        <f>Model!$W$10*((drdp!B143+drdp!K143)*'ASXY-TI1S'!$B143+(drdp!E143+drdp!N143)*'ASXY-TI1S'!$C143+(drdp!H143+drdp!Q143)*'ASXY-TI1S'!$D143)</f>
        <v>1.2201400909077814E-2</v>
      </c>
      <c r="F143" s="20">
        <f>Model!$W$10*((drdp!C143+drdp!L143)*'ASXY-TI1S'!$B143+(drdp!F143+drdp!O143)*'ASXY-TI1S'!$C143+(drdp!I143+drdp!R143)*'ASXY-TI1S'!$D143)</f>
        <v>-8.9195078430741022E-4</v>
      </c>
      <c r="G143" s="20">
        <f>Model!$W$10*((drdp!D143+drdp!M143)*'ASXY-TI1S'!$B143+(drdp!G143+drdp!P143)*'ASXY-TI1S'!$C143+(drdp!J143+drdp!S143)*'ASXY-TI1S'!$D143)</f>
        <v>-3.9774756441743305E-3</v>
      </c>
      <c r="H143" s="18">
        <f>Model!$W$10*((drdp!B143)*'ASXY-TI1S'!$B143+(drdp!E143)*'ASXY-TI1S'!$C143+(drdp!H143)*'ASXY-TI1S'!$D143)</f>
        <v>6.1007004545389071E-3</v>
      </c>
      <c r="I143" s="18">
        <f>Model!$W$10*((drdp!C143)*'ASXY-TI1S'!$B143+(drdp!F143)*'ASXY-TI1S'!$C143+(drdp!I143)*'ASXY-TI1S'!$D143)</f>
        <v>-4.4597539215370511E-4</v>
      </c>
      <c r="J143" s="18">
        <f>Model!$W$10*((drdp!D143)*'ASXY-TI1S'!$B143+(drdp!G143)*'ASXY-TI1S'!$C143+(drdp!J143)*'ASXY-TI1S'!$D143)</f>
        <v>-1.9887378220871652E-3</v>
      </c>
      <c r="K143" s="21">
        <f>SUM(E$3:E142)+H143</f>
        <v>1.068982457152003</v>
      </c>
      <c r="L143" s="21">
        <f>SUM(F$3:F142)+I143</f>
        <v>-2.8315333894341908E-2</v>
      </c>
      <c r="M143" s="21">
        <f>SUM(G$3:G142)+J143</f>
        <v>-0.34420353261360342</v>
      </c>
      <c r="N143" s="19">
        <f t="shared" si="13"/>
        <v>1.142723493698734</v>
      </c>
      <c r="O143" s="19">
        <f t="shared" si="14"/>
        <v>8.0175813354806764E-4</v>
      </c>
      <c r="P143" s="19">
        <f t="shared" si="15"/>
        <v>0.11847607186368396</v>
      </c>
      <c r="Q143" s="19">
        <f t="shared" si="16"/>
        <v>-3.0268595201453006E-2</v>
      </c>
      <c r="R143" s="19">
        <f t="shared" si="17"/>
        <v>-0.3679475380536894</v>
      </c>
      <c r="S143" s="19">
        <f t="shared" si="18"/>
        <v>9.7462379535661857E-3</v>
      </c>
    </row>
    <row r="144" spans="1:19" x14ac:dyDescent="0.25">
      <c r="A144" s="26">
        <f>Wellpath!E144</f>
        <v>4230</v>
      </c>
      <c r="B144" s="22">
        <v>0</v>
      </c>
      <c r="C144" s="22">
        <f>SIN(Wellpath!$L144) * COS(Wellpath!$L144) / SQRT(2)</f>
        <v>0.30618621784789729</v>
      </c>
      <c r="D144" s="22">
        <f>(-TAN(Dip) * SIN(Wellpath!$L144) * COS(Wellpath!$L144) * SIN(Wellpath!$O144)) / SQRT(2)</f>
        <v>-0.9250307633584598</v>
      </c>
      <c r="E144" s="20">
        <f>Model!$W$10*((drdp!B144+drdp!K144)*'ASXY-TI1S'!$B144+(drdp!E144+drdp!N144)*'ASXY-TI1S'!$C144+(drdp!H144+drdp!Q144)*'ASXY-TI1S'!$D144)</f>
        <v>1.2201400909077814E-2</v>
      </c>
      <c r="F144" s="20">
        <f>Model!$W$10*((drdp!C144+drdp!L144)*'ASXY-TI1S'!$B144+(drdp!F144+drdp!O144)*'ASXY-TI1S'!$C144+(drdp!I144+drdp!R144)*'ASXY-TI1S'!$D144)</f>
        <v>-8.9195078430741022E-4</v>
      </c>
      <c r="G144" s="20">
        <f>Model!$W$10*((drdp!D144+drdp!M144)*'ASXY-TI1S'!$B144+(drdp!G144+drdp!P144)*'ASXY-TI1S'!$C144+(drdp!J144+drdp!S144)*'ASXY-TI1S'!$D144)</f>
        <v>-3.9774756441743305E-3</v>
      </c>
      <c r="H144" s="18">
        <f>Model!$W$10*((drdp!B144)*'ASXY-TI1S'!$B144+(drdp!E144)*'ASXY-TI1S'!$C144+(drdp!H144)*'ASXY-TI1S'!$D144)</f>
        <v>6.1007004545389071E-3</v>
      </c>
      <c r="I144" s="18">
        <f>Model!$W$10*((drdp!C144)*'ASXY-TI1S'!$B144+(drdp!F144)*'ASXY-TI1S'!$C144+(drdp!I144)*'ASXY-TI1S'!$D144)</f>
        <v>-4.4597539215370511E-4</v>
      </c>
      <c r="J144" s="18">
        <f>Model!$W$10*((drdp!D144)*'ASXY-TI1S'!$B144+(drdp!G144)*'ASXY-TI1S'!$C144+(drdp!J144)*'ASXY-TI1S'!$D144)</f>
        <v>-1.9887378220871652E-3</v>
      </c>
      <c r="K144" s="21">
        <f>SUM(E$3:E143)+H144</f>
        <v>1.0811838580610809</v>
      </c>
      <c r="L144" s="21">
        <f>SUM(F$3:F143)+I144</f>
        <v>-2.9207284678649317E-2</v>
      </c>
      <c r="M144" s="21">
        <f>SUM(G$3:G143)+J144</f>
        <v>-0.34818100825777776</v>
      </c>
      <c r="N144" s="19">
        <f t="shared" si="13"/>
        <v>1.1689585349318434</v>
      </c>
      <c r="O144" s="19">
        <f t="shared" si="14"/>
        <v>8.5306547829966319E-4</v>
      </c>
      <c r="P144" s="19">
        <f t="shared" si="15"/>
        <v>0.12123001451140271</v>
      </c>
      <c r="Q144" s="19">
        <f t="shared" si="16"/>
        <v>-3.1578444732350365E-2</v>
      </c>
      <c r="R144" s="19">
        <f t="shared" si="17"/>
        <v>-0.37644768581174121</v>
      </c>
      <c r="S144" s="19">
        <f t="shared" si="18"/>
        <v>1.0169421827884063E-2</v>
      </c>
    </row>
    <row r="145" spans="1:19" x14ac:dyDescent="0.25">
      <c r="A145" s="26">
        <f>Wellpath!E145</f>
        <v>4260</v>
      </c>
      <c r="B145" s="22">
        <v>0</v>
      </c>
      <c r="C145" s="22">
        <f>SIN(Wellpath!$L145) * COS(Wellpath!$L145) / SQRT(2)</f>
        <v>0.30618621784789729</v>
      </c>
      <c r="D145" s="22">
        <f>(-TAN(Dip) * SIN(Wellpath!$L145) * COS(Wellpath!$L145) * SIN(Wellpath!$O145)) / SQRT(2)</f>
        <v>-0.9250307633584598</v>
      </c>
      <c r="E145" s="20">
        <f>Model!$W$10*((drdp!B145+drdp!K145)*'ASXY-TI1S'!$B145+(drdp!E145+drdp!N145)*'ASXY-TI1S'!$C145+(drdp!H145+drdp!Q145)*'ASXY-TI1S'!$D145)</f>
        <v>1.2201400909077814E-2</v>
      </c>
      <c r="F145" s="20">
        <f>Model!$W$10*((drdp!C145+drdp!L145)*'ASXY-TI1S'!$B145+(drdp!F145+drdp!O145)*'ASXY-TI1S'!$C145+(drdp!I145+drdp!R145)*'ASXY-TI1S'!$D145)</f>
        <v>-8.9195078430741022E-4</v>
      </c>
      <c r="G145" s="20">
        <f>Model!$W$10*((drdp!D145+drdp!M145)*'ASXY-TI1S'!$B145+(drdp!G145+drdp!P145)*'ASXY-TI1S'!$C145+(drdp!J145+drdp!S145)*'ASXY-TI1S'!$D145)</f>
        <v>-3.9774756441743305E-3</v>
      </c>
      <c r="H145" s="18">
        <f>Model!$W$10*((drdp!B145)*'ASXY-TI1S'!$B145+(drdp!E145)*'ASXY-TI1S'!$C145+(drdp!H145)*'ASXY-TI1S'!$D145)</f>
        <v>6.1007004545389071E-3</v>
      </c>
      <c r="I145" s="18">
        <f>Model!$W$10*((drdp!C145)*'ASXY-TI1S'!$B145+(drdp!F145)*'ASXY-TI1S'!$C145+(drdp!I145)*'ASXY-TI1S'!$D145)</f>
        <v>-4.4597539215370511E-4</v>
      </c>
      <c r="J145" s="18">
        <f>Model!$W$10*((drdp!D145)*'ASXY-TI1S'!$B145+(drdp!G145)*'ASXY-TI1S'!$C145+(drdp!J145)*'ASXY-TI1S'!$D145)</f>
        <v>-1.9887378220871652E-3</v>
      </c>
      <c r="K145" s="21">
        <f>SUM(E$3:E144)+H145</f>
        <v>1.0933852589701587</v>
      </c>
      <c r="L145" s="21">
        <f>SUM(F$3:F144)+I145</f>
        <v>-3.0099235462956727E-2</v>
      </c>
      <c r="M145" s="21">
        <f>SUM(G$3:G144)+J145</f>
        <v>-0.35215848390195209</v>
      </c>
      <c r="N145" s="19">
        <f t="shared" si="13"/>
        <v>1.195491324533241</v>
      </c>
      <c r="O145" s="19">
        <f t="shared" si="14"/>
        <v>9.0596397545451184E-4</v>
      </c>
      <c r="P145" s="19">
        <f t="shared" si="15"/>
        <v>0.12401559778412145</v>
      </c>
      <c r="Q145" s="19">
        <f t="shared" si="16"/>
        <v>-3.2910060361468728E-2</v>
      </c>
      <c r="R145" s="19">
        <f t="shared" si="17"/>
        <v>-0.38504489511967432</v>
      </c>
      <c r="S145" s="19">
        <f t="shared" si="18"/>
        <v>1.0599701127242712E-2</v>
      </c>
    </row>
    <row r="146" spans="1:19" x14ac:dyDescent="0.25">
      <c r="A146" s="26">
        <f>Wellpath!E146</f>
        <v>4290</v>
      </c>
      <c r="B146" s="22">
        <v>0</v>
      </c>
      <c r="C146" s="22">
        <f>SIN(Wellpath!$L146) * COS(Wellpath!$L146) / SQRT(2)</f>
        <v>0.30618621784789729</v>
      </c>
      <c r="D146" s="22">
        <f>(-TAN(Dip) * SIN(Wellpath!$L146) * COS(Wellpath!$L146) * SIN(Wellpath!$O146)) / SQRT(2)</f>
        <v>-0.9250307633584598</v>
      </c>
      <c r="E146" s="20">
        <f>Model!$W$10*((drdp!B146+drdp!K146)*'ASXY-TI1S'!$B146+(drdp!E146+drdp!N146)*'ASXY-TI1S'!$C146+(drdp!H146+drdp!Q146)*'ASXY-TI1S'!$D146)</f>
        <v>1.2201400909077814E-2</v>
      </c>
      <c r="F146" s="20">
        <f>Model!$W$10*((drdp!C146+drdp!L146)*'ASXY-TI1S'!$B146+(drdp!F146+drdp!O146)*'ASXY-TI1S'!$C146+(drdp!I146+drdp!R146)*'ASXY-TI1S'!$D146)</f>
        <v>-8.9195078430741022E-4</v>
      </c>
      <c r="G146" s="20">
        <f>Model!$W$10*((drdp!D146+drdp!M146)*'ASXY-TI1S'!$B146+(drdp!G146+drdp!P146)*'ASXY-TI1S'!$C146+(drdp!J146+drdp!S146)*'ASXY-TI1S'!$D146)</f>
        <v>-3.9774756441743305E-3</v>
      </c>
      <c r="H146" s="18">
        <f>Model!$W$10*((drdp!B146)*'ASXY-TI1S'!$B146+(drdp!E146)*'ASXY-TI1S'!$C146+(drdp!H146)*'ASXY-TI1S'!$D146)</f>
        <v>6.1007004545389071E-3</v>
      </c>
      <c r="I146" s="18">
        <f>Model!$W$10*((drdp!C146)*'ASXY-TI1S'!$B146+(drdp!F146)*'ASXY-TI1S'!$C146+(drdp!I146)*'ASXY-TI1S'!$D146)</f>
        <v>-4.4597539215370511E-4</v>
      </c>
      <c r="J146" s="18">
        <f>Model!$W$10*((drdp!D146)*'ASXY-TI1S'!$B146+(drdp!G146)*'ASXY-TI1S'!$C146+(drdp!J146)*'ASXY-TI1S'!$D146)</f>
        <v>-1.9887378220871652E-3</v>
      </c>
      <c r="K146" s="21">
        <f>SUM(E$3:E145)+H146</f>
        <v>1.1055866598792365</v>
      </c>
      <c r="L146" s="21">
        <f>SUM(F$3:F145)+I146</f>
        <v>-3.0991186247264137E-2</v>
      </c>
      <c r="M146" s="21">
        <f>SUM(G$3:G145)+J146</f>
        <v>-0.35613595954612642</v>
      </c>
      <c r="N146" s="19">
        <f t="shared" si="13"/>
        <v>1.2223218625029266</v>
      </c>
      <c r="O146" s="19">
        <f t="shared" si="14"/>
        <v>9.6045362501261371E-4</v>
      </c>
      <c r="P146" s="19">
        <f t="shared" si="15"/>
        <v>0.12683282168184021</v>
      </c>
      <c r="Q146" s="19">
        <f t="shared" si="16"/>
        <v>-3.4263442088808091E-2</v>
      </c>
      <c r="R146" s="19">
        <f t="shared" si="17"/>
        <v>-0.39373916597748881</v>
      </c>
      <c r="S146" s="19">
        <f t="shared" si="18"/>
        <v>1.103707585164213E-2</v>
      </c>
    </row>
    <row r="147" spans="1:19" x14ac:dyDescent="0.25">
      <c r="A147" s="26">
        <f>Wellpath!E147</f>
        <v>4320</v>
      </c>
      <c r="B147" s="22">
        <v>0</v>
      </c>
      <c r="C147" s="22">
        <f>SIN(Wellpath!$L147) * COS(Wellpath!$L147) / SQRT(2)</f>
        <v>0.30618621784789729</v>
      </c>
      <c r="D147" s="22">
        <f>(-TAN(Dip) * SIN(Wellpath!$L147) * COS(Wellpath!$L147) * SIN(Wellpath!$O147)) / SQRT(2)</f>
        <v>-0.9250307633584598</v>
      </c>
      <c r="E147" s="20">
        <f>Model!$W$10*((drdp!B147+drdp!K147)*'ASXY-TI1S'!$B147+(drdp!E147+drdp!N147)*'ASXY-TI1S'!$C147+(drdp!H147+drdp!Q147)*'ASXY-TI1S'!$D147)</f>
        <v>1.2201400909077814E-2</v>
      </c>
      <c r="F147" s="20">
        <f>Model!$W$10*((drdp!C147+drdp!L147)*'ASXY-TI1S'!$B147+(drdp!F147+drdp!O147)*'ASXY-TI1S'!$C147+(drdp!I147+drdp!R147)*'ASXY-TI1S'!$D147)</f>
        <v>-8.9195078430741022E-4</v>
      </c>
      <c r="G147" s="20">
        <f>Model!$W$10*((drdp!D147+drdp!M147)*'ASXY-TI1S'!$B147+(drdp!G147+drdp!P147)*'ASXY-TI1S'!$C147+(drdp!J147+drdp!S147)*'ASXY-TI1S'!$D147)</f>
        <v>-3.9774756441743305E-3</v>
      </c>
      <c r="H147" s="18">
        <f>Model!$W$10*((drdp!B147)*'ASXY-TI1S'!$B147+(drdp!E147)*'ASXY-TI1S'!$C147+(drdp!H147)*'ASXY-TI1S'!$D147)</f>
        <v>6.1007004545389071E-3</v>
      </c>
      <c r="I147" s="18">
        <f>Model!$W$10*((drdp!C147)*'ASXY-TI1S'!$B147+(drdp!F147)*'ASXY-TI1S'!$C147+(drdp!I147)*'ASXY-TI1S'!$D147)</f>
        <v>-4.4597539215370511E-4</v>
      </c>
      <c r="J147" s="18">
        <f>Model!$W$10*((drdp!D147)*'ASXY-TI1S'!$B147+(drdp!G147)*'ASXY-TI1S'!$C147+(drdp!J147)*'ASXY-TI1S'!$D147)</f>
        <v>-1.9887378220871652E-3</v>
      </c>
      <c r="K147" s="21">
        <f>SUM(E$3:E146)+H147</f>
        <v>1.1177880607883144</v>
      </c>
      <c r="L147" s="21">
        <f>SUM(F$3:F146)+I147</f>
        <v>-3.188313703157155E-2</v>
      </c>
      <c r="M147" s="21">
        <f>SUM(G$3:G146)+J147</f>
        <v>-0.36011343519030076</v>
      </c>
      <c r="N147" s="19">
        <f t="shared" si="13"/>
        <v>1.2494501488409004</v>
      </c>
      <c r="O147" s="19">
        <f t="shared" si="14"/>
        <v>1.0165344269739691E-3</v>
      </c>
      <c r="P147" s="19">
        <f t="shared" si="15"/>
        <v>0.12968168620455894</v>
      </c>
      <c r="Q147" s="19">
        <f t="shared" si="16"/>
        <v>-3.5638589914368454E-2</v>
      </c>
      <c r="R147" s="19">
        <f t="shared" si="17"/>
        <v>-0.40253049838518462</v>
      </c>
      <c r="S147" s="19">
        <f t="shared" si="18"/>
        <v>1.1481546001082319E-2</v>
      </c>
    </row>
    <row r="148" spans="1:19" x14ac:dyDescent="0.25">
      <c r="A148" s="26">
        <f>Wellpath!E148</f>
        <v>4350</v>
      </c>
      <c r="B148" s="22">
        <v>0</v>
      </c>
      <c r="C148" s="22">
        <f>SIN(Wellpath!$L148) * COS(Wellpath!$L148) / SQRT(2)</f>
        <v>0.30618621784789729</v>
      </c>
      <c r="D148" s="22">
        <f>(-TAN(Dip) * SIN(Wellpath!$L148) * COS(Wellpath!$L148) * SIN(Wellpath!$O148)) / SQRT(2)</f>
        <v>-0.9250307633584598</v>
      </c>
      <c r="E148" s="20">
        <f>Model!$W$10*((drdp!B148+drdp!K148)*'ASXY-TI1S'!$B148+(drdp!E148+drdp!N148)*'ASXY-TI1S'!$C148+(drdp!H148+drdp!Q148)*'ASXY-TI1S'!$D148)</f>
        <v>1.2201400909077814E-2</v>
      </c>
      <c r="F148" s="20">
        <f>Model!$W$10*((drdp!C148+drdp!L148)*'ASXY-TI1S'!$B148+(drdp!F148+drdp!O148)*'ASXY-TI1S'!$C148+(drdp!I148+drdp!R148)*'ASXY-TI1S'!$D148)</f>
        <v>-8.9195078430741022E-4</v>
      </c>
      <c r="G148" s="20">
        <f>Model!$W$10*((drdp!D148+drdp!M148)*'ASXY-TI1S'!$B148+(drdp!G148+drdp!P148)*'ASXY-TI1S'!$C148+(drdp!J148+drdp!S148)*'ASXY-TI1S'!$D148)</f>
        <v>-3.9774756441743305E-3</v>
      </c>
      <c r="H148" s="18">
        <f>Model!$W$10*((drdp!B148)*'ASXY-TI1S'!$B148+(drdp!E148)*'ASXY-TI1S'!$C148+(drdp!H148)*'ASXY-TI1S'!$D148)</f>
        <v>6.1007004545389071E-3</v>
      </c>
      <c r="I148" s="18">
        <f>Model!$W$10*((drdp!C148)*'ASXY-TI1S'!$B148+(drdp!F148)*'ASXY-TI1S'!$C148+(drdp!I148)*'ASXY-TI1S'!$D148)</f>
        <v>-4.4597539215370511E-4</v>
      </c>
      <c r="J148" s="18">
        <f>Model!$W$10*((drdp!D148)*'ASXY-TI1S'!$B148+(drdp!G148)*'ASXY-TI1S'!$C148+(drdp!J148)*'ASXY-TI1S'!$D148)</f>
        <v>-1.9887378220871652E-3</v>
      </c>
      <c r="K148" s="21">
        <f>SUM(E$3:E147)+H148</f>
        <v>1.1299894616973922</v>
      </c>
      <c r="L148" s="21">
        <f>SUM(F$3:F147)+I148</f>
        <v>-3.2775087815878963E-2</v>
      </c>
      <c r="M148" s="21">
        <f>SUM(G$3:G147)+J148</f>
        <v>-0.36409091083447509</v>
      </c>
      <c r="N148" s="19">
        <f t="shared" si="13"/>
        <v>1.2768761835471623</v>
      </c>
      <c r="O148" s="19">
        <f t="shared" si="14"/>
        <v>1.0742063813385775E-3</v>
      </c>
      <c r="P148" s="19">
        <f t="shared" si="15"/>
        <v>0.1325621913522777</v>
      </c>
      <c r="Q148" s="19">
        <f t="shared" si="16"/>
        <v>-3.7035503838149825E-2</v>
      </c>
      <c r="R148" s="19">
        <f t="shared" si="17"/>
        <v>-0.41141889234276174</v>
      </c>
      <c r="S148" s="19">
        <f t="shared" si="18"/>
        <v>1.1933111575563279E-2</v>
      </c>
    </row>
    <row r="149" spans="1:19" x14ac:dyDescent="0.25">
      <c r="A149" s="26">
        <f>Wellpath!E149</f>
        <v>4380</v>
      </c>
      <c r="B149" s="22">
        <v>0</v>
      </c>
      <c r="C149" s="22">
        <f>SIN(Wellpath!$L149) * COS(Wellpath!$L149) / SQRT(2)</f>
        <v>0.30618621784789729</v>
      </c>
      <c r="D149" s="22">
        <f>(-TAN(Dip) * SIN(Wellpath!$L149) * COS(Wellpath!$L149) * SIN(Wellpath!$O149)) / SQRT(2)</f>
        <v>-0.9250307633584598</v>
      </c>
      <c r="E149" s="20">
        <f>Model!$W$10*((drdp!B149+drdp!K149)*'ASXY-TI1S'!$B149+(drdp!E149+drdp!N149)*'ASXY-TI1S'!$C149+(drdp!H149+drdp!Q149)*'ASXY-TI1S'!$D149)</f>
        <v>1.2201400909077814E-2</v>
      </c>
      <c r="F149" s="20">
        <f>Model!$W$10*((drdp!C149+drdp!L149)*'ASXY-TI1S'!$B149+(drdp!F149+drdp!O149)*'ASXY-TI1S'!$C149+(drdp!I149+drdp!R149)*'ASXY-TI1S'!$D149)</f>
        <v>-8.9195078430741022E-4</v>
      </c>
      <c r="G149" s="20">
        <f>Model!$W$10*((drdp!D149+drdp!M149)*'ASXY-TI1S'!$B149+(drdp!G149+drdp!P149)*'ASXY-TI1S'!$C149+(drdp!J149+drdp!S149)*'ASXY-TI1S'!$D149)</f>
        <v>-3.9774756441743305E-3</v>
      </c>
      <c r="H149" s="18">
        <f>Model!$W$10*((drdp!B149)*'ASXY-TI1S'!$B149+(drdp!E149)*'ASXY-TI1S'!$C149+(drdp!H149)*'ASXY-TI1S'!$D149)</f>
        <v>6.1007004545389071E-3</v>
      </c>
      <c r="I149" s="18">
        <f>Model!$W$10*((drdp!C149)*'ASXY-TI1S'!$B149+(drdp!F149)*'ASXY-TI1S'!$C149+(drdp!I149)*'ASXY-TI1S'!$D149)</f>
        <v>-4.4597539215370511E-4</v>
      </c>
      <c r="J149" s="18">
        <f>Model!$W$10*((drdp!D149)*'ASXY-TI1S'!$B149+(drdp!G149)*'ASXY-TI1S'!$C149+(drdp!J149)*'ASXY-TI1S'!$D149)</f>
        <v>-1.9887378220871652E-3</v>
      </c>
      <c r="K149" s="21">
        <f>SUM(E$3:E148)+H149</f>
        <v>1.1421908626064701</v>
      </c>
      <c r="L149" s="21">
        <f>SUM(F$3:F148)+I149</f>
        <v>-3.3667038600186376E-2</v>
      </c>
      <c r="M149" s="21">
        <f>SUM(G$3:G148)+J149</f>
        <v>-0.36806838647864942</v>
      </c>
      <c r="N149" s="19">
        <f t="shared" si="13"/>
        <v>1.3045999666217123</v>
      </c>
      <c r="O149" s="19">
        <f t="shared" si="14"/>
        <v>1.1334694881064394E-3</v>
      </c>
      <c r="P149" s="19">
        <f t="shared" si="15"/>
        <v>0.13547433712499643</v>
      </c>
      <c r="Q149" s="19">
        <f t="shared" si="16"/>
        <v>-3.8454183860152202E-2</v>
      </c>
      <c r="R149" s="19">
        <f t="shared" si="17"/>
        <v>-0.42040434785022018</v>
      </c>
      <c r="S149" s="19">
        <f t="shared" si="18"/>
        <v>1.2391772575085008E-2</v>
      </c>
    </row>
    <row r="150" spans="1:19" x14ac:dyDescent="0.25">
      <c r="A150" s="26">
        <f>Wellpath!E150</f>
        <v>4410</v>
      </c>
      <c r="B150" s="22">
        <v>0</v>
      </c>
      <c r="C150" s="22">
        <f>SIN(Wellpath!$L150) * COS(Wellpath!$L150) / SQRT(2)</f>
        <v>0.30618621784789729</v>
      </c>
      <c r="D150" s="22">
        <f>(-TAN(Dip) * SIN(Wellpath!$L150) * COS(Wellpath!$L150) * SIN(Wellpath!$O150)) / SQRT(2)</f>
        <v>-0.9250307633584598</v>
      </c>
      <c r="E150" s="20">
        <f>Model!$W$10*((drdp!B150+drdp!K150)*'ASXY-TI1S'!$B150+(drdp!E150+drdp!N150)*'ASXY-TI1S'!$C150+(drdp!H150+drdp!Q150)*'ASXY-TI1S'!$D150)</f>
        <v>1.2201400909077814E-2</v>
      </c>
      <c r="F150" s="20">
        <f>Model!$W$10*((drdp!C150+drdp!L150)*'ASXY-TI1S'!$B150+(drdp!F150+drdp!O150)*'ASXY-TI1S'!$C150+(drdp!I150+drdp!R150)*'ASXY-TI1S'!$D150)</f>
        <v>-8.9195078430741022E-4</v>
      </c>
      <c r="G150" s="20">
        <f>Model!$W$10*((drdp!D150+drdp!M150)*'ASXY-TI1S'!$B150+(drdp!G150+drdp!P150)*'ASXY-TI1S'!$C150+(drdp!J150+drdp!S150)*'ASXY-TI1S'!$D150)</f>
        <v>-3.9774756441743305E-3</v>
      </c>
      <c r="H150" s="18">
        <f>Model!$W$10*((drdp!B150)*'ASXY-TI1S'!$B150+(drdp!E150)*'ASXY-TI1S'!$C150+(drdp!H150)*'ASXY-TI1S'!$D150)</f>
        <v>6.1007004545389071E-3</v>
      </c>
      <c r="I150" s="18">
        <f>Model!$W$10*((drdp!C150)*'ASXY-TI1S'!$B150+(drdp!F150)*'ASXY-TI1S'!$C150+(drdp!I150)*'ASXY-TI1S'!$D150)</f>
        <v>-4.4597539215370511E-4</v>
      </c>
      <c r="J150" s="18">
        <f>Model!$W$10*((drdp!D150)*'ASXY-TI1S'!$B150+(drdp!G150)*'ASXY-TI1S'!$C150+(drdp!J150)*'ASXY-TI1S'!$D150)</f>
        <v>-1.9887378220871652E-3</v>
      </c>
      <c r="K150" s="21">
        <f>SUM(E$3:E149)+H150</f>
        <v>1.1543922635155479</v>
      </c>
      <c r="L150" s="21">
        <f>SUM(F$3:F149)+I150</f>
        <v>-3.4558989384493789E-2</v>
      </c>
      <c r="M150" s="21">
        <f>SUM(G$3:G149)+J150</f>
        <v>-0.37204586212282376</v>
      </c>
      <c r="N150" s="19">
        <f t="shared" si="13"/>
        <v>1.3326214980645501</v>
      </c>
      <c r="O150" s="19">
        <f t="shared" si="14"/>
        <v>1.1943237472775545E-3</v>
      </c>
      <c r="P150" s="19">
        <f t="shared" si="15"/>
        <v>0.13841812352271518</v>
      </c>
      <c r="Q150" s="19">
        <f t="shared" si="16"/>
        <v>-3.989462998037558E-2</v>
      </c>
      <c r="R150" s="19">
        <f t="shared" si="17"/>
        <v>-0.42948686490755994</v>
      </c>
      <c r="S150" s="19">
        <f t="shared" si="18"/>
        <v>1.2857528999647505E-2</v>
      </c>
    </row>
    <row r="151" spans="1:19" x14ac:dyDescent="0.25">
      <c r="A151" s="26">
        <f>Wellpath!E151</f>
        <v>4440</v>
      </c>
      <c r="B151" s="22">
        <v>0</v>
      </c>
      <c r="C151" s="22">
        <f>SIN(Wellpath!$L151) * COS(Wellpath!$L151) / SQRT(2)</f>
        <v>0.30618621784789729</v>
      </c>
      <c r="D151" s="22">
        <f>(-TAN(Dip) * SIN(Wellpath!$L151) * COS(Wellpath!$L151) * SIN(Wellpath!$O151)) / SQRT(2)</f>
        <v>-0.9250307633584598</v>
      </c>
      <c r="E151" s="20">
        <f>Model!$W$10*((drdp!B151+drdp!K151)*'ASXY-TI1S'!$B151+(drdp!E151+drdp!N151)*'ASXY-TI1S'!$C151+(drdp!H151+drdp!Q151)*'ASXY-TI1S'!$D151)</f>
        <v>1.2201400909077814E-2</v>
      </c>
      <c r="F151" s="20">
        <f>Model!$W$10*((drdp!C151+drdp!L151)*'ASXY-TI1S'!$B151+(drdp!F151+drdp!O151)*'ASXY-TI1S'!$C151+(drdp!I151+drdp!R151)*'ASXY-TI1S'!$D151)</f>
        <v>-8.9195078430741022E-4</v>
      </c>
      <c r="G151" s="20">
        <f>Model!$W$10*((drdp!D151+drdp!M151)*'ASXY-TI1S'!$B151+(drdp!G151+drdp!P151)*'ASXY-TI1S'!$C151+(drdp!J151+drdp!S151)*'ASXY-TI1S'!$D151)</f>
        <v>-3.9774756441743305E-3</v>
      </c>
      <c r="H151" s="18">
        <f>Model!$W$10*((drdp!B151)*'ASXY-TI1S'!$B151+(drdp!E151)*'ASXY-TI1S'!$C151+(drdp!H151)*'ASXY-TI1S'!$D151)</f>
        <v>6.1007004545389071E-3</v>
      </c>
      <c r="I151" s="18">
        <f>Model!$W$10*((drdp!C151)*'ASXY-TI1S'!$B151+(drdp!F151)*'ASXY-TI1S'!$C151+(drdp!I151)*'ASXY-TI1S'!$D151)</f>
        <v>-4.4597539215370511E-4</v>
      </c>
      <c r="J151" s="18">
        <f>Model!$W$10*((drdp!D151)*'ASXY-TI1S'!$B151+(drdp!G151)*'ASXY-TI1S'!$C151+(drdp!J151)*'ASXY-TI1S'!$D151)</f>
        <v>-1.9887378220871652E-3</v>
      </c>
      <c r="K151" s="21">
        <f>SUM(E$3:E150)+H151</f>
        <v>1.1665936644246258</v>
      </c>
      <c r="L151" s="21">
        <f>SUM(F$3:F150)+I151</f>
        <v>-3.5450940168801202E-2</v>
      </c>
      <c r="M151" s="21">
        <f>SUM(G$3:G150)+J151</f>
        <v>-0.37602333776699809</v>
      </c>
      <c r="N151" s="19">
        <f t="shared" si="13"/>
        <v>1.3609407778756764</v>
      </c>
      <c r="O151" s="19">
        <f t="shared" si="14"/>
        <v>1.2567691588519225E-3</v>
      </c>
      <c r="P151" s="19">
        <f t="shared" si="15"/>
        <v>0.14139355054543393</v>
      </c>
      <c r="Q151" s="19">
        <f t="shared" si="16"/>
        <v>-4.1356842198819958E-2</v>
      </c>
      <c r="R151" s="19">
        <f t="shared" si="17"/>
        <v>-0.43866644351478107</v>
      </c>
      <c r="S151" s="19">
        <f t="shared" si="18"/>
        <v>1.3330380849250775E-2</v>
      </c>
    </row>
    <row r="152" spans="1:19" x14ac:dyDescent="0.25">
      <c r="A152" s="26">
        <f>Wellpath!E152</f>
        <v>4470</v>
      </c>
      <c r="B152" s="22">
        <v>0</v>
      </c>
      <c r="C152" s="22">
        <f>SIN(Wellpath!$L152) * COS(Wellpath!$L152) / SQRT(2)</f>
        <v>0.30618621784789729</v>
      </c>
      <c r="D152" s="22">
        <f>(-TAN(Dip) * SIN(Wellpath!$L152) * COS(Wellpath!$L152) * SIN(Wellpath!$O152)) / SQRT(2)</f>
        <v>-0.9250307633584598</v>
      </c>
      <c r="E152" s="20">
        <f>Model!$W$10*((drdp!B152+drdp!K152)*'ASXY-TI1S'!$B152+(drdp!E152+drdp!N152)*'ASXY-TI1S'!$C152+(drdp!H152+drdp!Q152)*'ASXY-TI1S'!$D152)</f>
        <v>1.2201400909077814E-2</v>
      </c>
      <c r="F152" s="20">
        <f>Model!$W$10*((drdp!C152+drdp!L152)*'ASXY-TI1S'!$B152+(drdp!F152+drdp!O152)*'ASXY-TI1S'!$C152+(drdp!I152+drdp!R152)*'ASXY-TI1S'!$D152)</f>
        <v>-8.9195078430741022E-4</v>
      </c>
      <c r="G152" s="20">
        <f>Model!$W$10*((drdp!D152+drdp!M152)*'ASXY-TI1S'!$B152+(drdp!G152+drdp!P152)*'ASXY-TI1S'!$C152+(drdp!J152+drdp!S152)*'ASXY-TI1S'!$D152)</f>
        <v>-3.9774756441743305E-3</v>
      </c>
      <c r="H152" s="18">
        <f>Model!$W$10*((drdp!B152)*'ASXY-TI1S'!$B152+(drdp!E152)*'ASXY-TI1S'!$C152+(drdp!H152)*'ASXY-TI1S'!$D152)</f>
        <v>6.1007004545389071E-3</v>
      </c>
      <c r="I152" s="18">
        <f>Model!$W$10*((drdp!C152)*'ASXY-TI1S'!$B152+(drdp!F152)*'ASXY-TI1S'!$C152+(drdp!I152)*'ASXY-TI1S'!$D152)</f>
        <v>-4.4597539215370511E-4</v>
      </c>
      <c r="J152" s="18">
        <f>Model!$W$10*((drdp!D152)*'ASXY-TI1S'!$B152+(drdp!G152)*'ASXY-TI1S'!$C152+(drdp!J152)*'ASXY-TI1S'!$D152)</f>
        <v>-1.9887378220871652E-3</v>
      </c>
      <c r="K152" s="21">
        <f>SUM(E$3:E151)+H152</f>
        <v>1.1787950653337036</v>
      </c>
      <c r="L152" s="21">
        <f>SUM(F$3:F151)+I152</f>
        <v>-3.6342890953108616E-2</v>
      </c>
      <c r="M152" s="21">
        <f>SUM(G$3:G151)+J152</f>
        <v>-0.38000081341117242</v>
      </c>
      <c r="N152" s="19">
        <f t="shared" si="13"/>
        <v>1.3895578060550906</v>
      </c>
      <c r="O152" s="19">
        <f t="shared" si="14"/>
        <v>1.320805722829544E-3</v>
      </c>
      <c r="P152" s="19">
        <f t="shared" si="15"/>
        <v>0.14440061819315267</v>
      </c>
      <c r="Q152" s="19">
        <f t="shared" si="16"/>
        <v>-4.2840820515485337E-2</v>
      </c>
      <c r="R152" s="19">
        <f t="shared" si="17"/>
        <v>-0.44794308367188351</v>
      </c>
      <c r="S152" s="19">
        <f t="shared" si="18"/>
        <v>1.3810328123894813E-2</v>
      </c>
    </row>
    <row r="153" spans="1:19" x14ac:dyDescent="0.25">
      <c r="A153" s="26">
        <f>Wellpath!E153</f>
        <v>4500</v>
      </c>
      <c r="B153" s="22">
        <v>0</v>
      </c>
      <c r="C153" s="22">
        <f>SIN(Wellpath!$L153) * COS(Wellpath!$L153) / SQRT(2)</f>
        <v>0.30618621784789729</v>
      </c>
      <c r="D153" s="22">
        <f>(-TAN(Dip) * SIN(Wellpath!$L153) * COS(Wellpath!$L153) * SIN(Wellpath!$O153)) / SQRT(2)</f>
        <v>-0.9250307633584598</v>
      </c>
      <c r="E153" s="20">
        <f>Model!$W$10*((drdp!B153+drdp!K153)*'ASXY-TI1S'!$B153+(drdp!E153+drdp!N153)*'ASXY-TI1S'!$C153+(drdp!H153+drdp!Q153)*'ASXY-TI1S'!$D153)</f>
        <v>1.2201400909077814E-2</v>
      </c>
      <c r="F153" s="20">
        <f>Model!$W$10*((drdp!C153+drdp!L153)*'ASXY-TI1S'!$B153+(drdp!F153+drdp!O153)*'ASXY-TI1S'!$C153+(drdp!I153+drdp!R153)*'ASXY-TI1S'!$D153)</f>
        <v>-8.9195078430741022E-4</v>
      </c>
      <c r="G153" s="20">
        <f>Model!$W$10*((drdp!D153+drdp!M153)*'ASXY-TI1S'!$B153+(drdp!G153+drdp!P153)*'ASXY-TI1S'!$C153+(drdp!J153+drdp!S153)*'ASXY-TI1S'!$D153)</f>
        <v>-3.9774756441743305E-3</v>
      </c>
      <c r="H153" s="18">
        <f>Model!$W$10*((drdp!B153)*'ASXY-TI1S'!$B153+(drdp!E153)*'ASXY-TI1S'!$C153+(drdp!H153)*'ASXY-TI1S'!$D153)</f>
        <v>6.1007004545389071E-3</v>
      </c>
      <c r="I153" s="18">
        <f>Model!$W$10*((drdp!C153)*'ASXY-TI1S'!$B153+(drdp!F153)*'ASXY-TI1S'!$C153+(drdp!I153)*'ASXY-TI1S'!$D153)</f>
        <v>-4.4597539215370511E-4</v>
      </c>
      <c r="J153" s="18">
        <f>Model!$W$10*((drdp!D153)*'ASXY-TI1S'!$B153+(drdp!G153)*'ASXY-TI1S'!$C153+(drdp!J153)*'ASXY-TI1S'!$D153)</f>
        <v>-1.9887378220871652E-3</v>
      </c>
      <c r="K153" s="21">
        <f>SUM(E$3:E152)+H153</f>
        <v>1.1909964662427814</v>
      </c>
      <c r="L153" s="21">
        <f>SUM(F$3:F152)+I153</f>
        <v>-3.7234841737416029E-2</v>
      </c>
      <c r="M153" s="21">
        <f>SUM(G$3:G152)+J153</f>
        <v>-0.38397828905534676</v>
      </c>
      <c r="N153" s="19">
        <f t="shared" si="13"/>
        <v>1.4184725826027929</v>
      </c>
      <c r="O153" s="19">
        <f t="shared" si="14"/>
        <v>1.3864334392104188E-3</v>
      </c>
      <c r="P153" s="19">
        <f t="shared" si="15"/>
        <v>0.14743932646587143</v>
      </c>
      <c r="Q153" s="19">
        <f t="shared" si="16"/>
        <v>-4.4346564930371715E-2</v>
      </c>
      <c r="R153" s="19">
        <f t="shared" si="17"/>
        <v>-0.45731678537886727</v>
      </c>
      <c r="S153" s="19">
        <f t="shared" si="18"/>
        <v>1.4297370823579621E-2</v>
      </c>
    </row>
    <row r="154" spans="1:19" x14ac:dyDescent="0.25">
      <c r="A154" s="26">
        <f>Wellpath!E154</f>
        <v>4530</v>
      </c>
      <c r="B154" s="22">
        <v>0</v>
      </c>
      <c r="C154" s="22">
        <f>SIN(Wellpath!$L154) * COS(Wellpath!$L154) / SQRT(2)</f>
        <v>0.30618621784789729</v>
      </c>
      <c r="D154" s="22">
        <f>(-TAN(Dip) * SIN(Wellpath!$L154) * COS(Wellpath!$L154) * SIN(Wellpath!$O154)) / SQRT(2)</f>
        <v>-0.9250307633584598</v>
      </c>
      <c r="E154" s="20">
        <f>Model!$W$10*((drdp!B154+drdp!K154)*'ASXY-TI1S'!$B154+(drdp!E154+drdp!N154)*'ASXY-TI1S'!$C154+(drdp!H154+drdp!Q154)*'ASXY-TI1S'!$D154)</f>
        <v>1.2201400909077814E-2</v>
      </c>
      <c r="F154" s="20">
        <f>Model!$W$10*((drdp!C154+drdp!L154)*'ASXY-TI1S'!$B154+(drdp!F154+drdp!O154)*'ASXY-TI1S'!$C154+(drdp!I154+drdp!R154)*'ASXY-TI1S'!$D154)</f>
        <v>-8.9195078430741022E-4</v>
      </c>
      <c r="G154" s="20">
        <f>Model!$W$10*((drdp!D154+drdp!M154)*'ASXY-TI1S'!$B154+(drdp!G154+drdp!P154)*'ASXY-TI1S'!$C154+(drdp!J154+drdp!S154)*'ASXY-TI1S'!$D154)</f>
        <v>-3.9774756441743305E-3</v>
      </c>
      <c r="H154" s="18">
        <f>Model!$W$10*((drdp!B154)*'ASXY-TI1S'!$B154+(drdp!E154)*'ASXY-TI1S'!$C154+(drdp!H154)*'ASXY-TI1S'!$D154)</f>
        <v>6.1007004545389071E-3</v>
      </c>
      <c r="I154" s="18">
        <f>Model!$W$10*((drdp!C154)*'ASXY-TI1S'!$B154+(drdp!F154)*'ASXY-TI1S'!$C154+(drdp!I154)*'ASXY-TI1S'!$D154)</f>
        <v>-4.4597539215370511E-4</v>
      </c>
      <c r="J154" s="18">
        <f>Model!$W$10*((drdp!D154)*'ASXY-TI1S'!$B154+(drdp!G154)*'ASXY-TI1S'!$C154+(drdp!J154)*'ASXY-TI1S'!$D154)</f>
        <v>-1.9887378220871652E-3</v>
      </c>
      <c r="K154" s="21">
        <f>SUM(E$3:E153)+H154</f>
        <v>1.2031978671518593</v>
      </c>
      <c r="L154" s="21">
        <f>SUM(F$3:F153)+I154</f>
        <v>-3.8126792521723442E-2</v>
      </c>
      <c r="M154" s="21">
        <f>SUM(G$3:G153)+J154</f>
        <v>-0.38795576469952109</v>
      </c>
      <c r="N154" s="19">
        <f t="shared" si="13"/>
        <v>1.4476851075187833</v>
      </c>
      <c r="O154" s="19">
        <f t="shared" si="14"/>
        <v>1.4536523079945465E-3</v>
      </c>
      <c r="P154" s="19">
        <f t="shared" si="15"/>
        <v>0.15050967536359017</v>
      </c>
      <c r="Q154" s="19">
        <f t="shared" si="16"/>
        <v>-4.5874075443479101E-2</v>
      </c>
      <c r="R154" s="19">
        <f t="shared" si="17"/>
        <v>-0.46678754863573235</v>
      </c>
      <c r="S154" s="19">
        <f t="shared" si="18"/>
        <v>1.47915089483052E-2</v>
      </c>
    </row>
    <row r="155" spans="1:19" x14ac:dyDescent="0.25">
      <c r="A155" s="26">
        <f>Wellpath!E155</f>
        <v>4560</v>
      </c>
      <c r="B155" s="22">
        <v>0</v>
      </c>
      <c r="C155" s="22">
        <f>SIN(Wellpath!$L155) * COS(Wellpath!$L155) / SQRT(2)</f>
        <v>0.30618621784789729</v>
      </c>
      <c r="D155" s="22">
        <f>(-TAN(Dip) * SIN(Wellpath!$L155) * COS(Wellpath!$L155) * SIN(Wellpath!$O155)) / SQRT(2)</f>
        <v>-0.9250307633584598</v>
      </c>
      <c r="E155" s="20">
        <f>Model!$W$10*((drdp!B155+drdp!K155)*'ASXY-TI1S'!$B155+(drdp!E155+drdp!N155)*'ASXY-TI1S'!$C155+(drdp!H155+drdp!Q155)*'ASXY-TI1S'!$D155)</f>
        <v>1.2201400909077814E-2</v>
      </c>
      <c r="F155" s="20">
        <f>Model!$W$10*((drdp!C155+drdp!L155)*'ASXY-TI1S'!$B155+(drdp!F155+drdp!O155)*'ASXY-TI1S'!$C155+(drdp!I155+drdp!R155)*'ASXY-TI1S'!$D155)</f>
        <v>-8.9195078430741022E-4</v>
      </c>
      <c r="G155" s="20">
        <f>Model!$W$10*((drdp!D155+drdp!M155)*'ASXY-TI1S'!$B155+(drdp!G155+drdp!P155)*'ASXY-TI1S'!$C155+(drdp!J155+drdp!S155)*'ASXY-TI1S'!$D155)</f>
        <v>-3.9774756441743305E-3</v>
      </c>
      <c r="H155" s="18">
        <f>Model!$W$10*((drdp!B155)*'ASXY-TI1S'!$B155+(drdp!E155)*'ASXY-TI1S'!$C155+(drdp!H155)*'ASXY-TI1S'!$D155)</f>
        <v>6.1007004545389071E-3</v>
      </c>
      <c r="I155" s="18">
        <f>Model!$W$10*((drdp!C155)*'ASXY-TI1S'!$B155+(drdp!F155)*'ASXY-TI1S'!$C155+(drdp!I155)*'ASXY-TI1S'!$D155)</f>
        <v>-4.4597539215370511E-4</v>
      </c>
      <c r="J155" s="18">
        <f>Model!$W$10*((drdp!D155)*'ASXY-TI1S'!$B155+(drdp!G155)*'ASXY-TI1S'!$C155+(drdp!J155)*'ASXY-TI1S'!$D155)</f>
        <v>-1.9887378220871652E-3</v>
      </c>
      <c r="K155" s="21">
        <f>SUM(E$3:E154)+H155</f>
        <v>1.2153992680609371</v>
      </c>
      <c r="L155" s="21">
        <f>SUM(F$3:F154)+I155</f>
        <v>-3.9018743306030855E-2</v>
      </c>
      <c r="M155" s="21">
        <f>SUM(G$3:G154)+J155</f>
        <v>-0.39193324034369542</v>
      </c>
      <c r="N155" s="19">
        <f t="shared" si="13"/>
        <v>1.4771953808030618</v>
      </c>
      <c r="O155" s="19">
        <f t="shared" si="14"/>
        <v>1.5224623291819276E-3</v>
      </c>
      <c r="P155" s="19">
        <f t="shared" si="15"/>
        <v>0.15361166488630892</v>
      </c>
      <c r="Q155" s="19">
        <f t="shared" si="16"/>
        <v>-4.7423352054807494E-2</v>
      </c>
      <c r="R155" s="19">
        <f t="shared" si="17"/>
        <v>-0.47635537344247875</v>
      </c>
      <c r="S155" s="19">
        <f t="shared" si="18"/>
        <v>1.5292742498071547E-2</v>
      </c>
    </row>
    <row r="156" spans="1:19" x14ac:dyDescent="0.25">
      <c r="A156" s="26">
        <f>Wellpath!E156</f>
        <v>4590</v>
      </c>
      <c r="B156" s="22">
        <v>0</v>
      </c>
      <c r="C156" s="22">
        <f>SIN(Wellpath!$L156) * COS(Wellpath!$L156) / SQRT(2)</f>
        <v>0.30618621784789729</v>
      </c>
      <c r="D156" s="22">
        <f>(-TAN(Dip) * SIN(Wellpath!$L156) * COS(Wellpath!$L156) * SIN(Wellpath!$O156)) / SQRT(2)</f>
        <v>-0.9250307633584598</v>
      </c>
      <c r="E156" s="20">
        <f>Model!$W$10*((drdp!B156+drdp!K156)*'ASXY-TI1S'!$B156+(drdp!E156+drdp!N156)*'ASXY-TI1S'!$C156+(drdp!H156+drdp!Q156)*'ASXY-TI1S'!$D156)</f>
        <v>1.2201400909077814E-2</v>
      </c>
      <c r="F156" s="20">
        <f>Model!$W$10*((drdp!C156+drdp!L156)*'ASXY-TI1S'!$B156+(drdp!F156+drdp!O156)*'ASXY-TI1S'!$C156+(drdp!I156+drdp!R156)*'ASXY-TI1S'!$D156)</f>
        <v>-8.9195078430741022E-4</v>
      </c>
      <c r="G156" s="20">
        <f>Model!$W$10*((drdp!D156+drdp!M156)*'ASXY-TI1S'!$B156+(drdp!G156+drdp!P156)*'ASXY-TI1S'!$C156+(drdp!J156+drdp!S156)*'ASXY-TI1S'!$D156)</f>
        <v>-3.9774756441743305E-3</v>
      </c>
      <c r="H156" s="18">
        <f>Model!$W$10*((drdp!B156)*'ASXY-TI1S'!$B156+(drdp!E156)*'ASXY-TI1S'!$C156+(drdp!H156)*'ASXY-TI1S'!$D156)</f>
        <v>6.1007004545389071E-3</v>
      </c>
      <c r="I156" s="18">
        <f>Model!$W$10*((drdp!C156)*'ASXY-TI1S'!$B156+(drdp!F156)*'ASXY-TI1S'!$C156+(drdp!I156)*'ASXY-TI1S'!$D156)</f>
        <v>-4.4597539215370511E-4</v>
      </c>
      <c r="J156" s="18">
        <f>Model!$W$10*((drdp!D156)*'ASXY-TI1S'!$B156+(drdp!G156)*'ASXY-TI1S'!$C156+(drdp!J156)*'ASXY-TI1S'!$D156)</f>
        <v>-1.9887378220871652E-3</v>
      </c>
      <c r="K156" s="21">
        <f>SUM(E$3:E155)+H156</f>
        <v>1.227600668970015</v>
      </c>
      <c r="L156" s="21">
        <f>SUM(F$3:F155)+I156</f>
        <v>-3.9910694090338268E-2</v>
      </c>
      <c r="M156" s="21">
        <f>SUM(G$3:G155)+J156</f>
        <v>-0.39591071598786975</v>
      </c>
      <c r="N156" s="19">
        <f t="shared" si="13"/>
        <v>1.5070034024556282</v>
      </c>
      <c r="O156" s="19">
        <f t="shared" si="14"/>
        <v>1.592863502772562E-3</v>
      </c>
      <c r="P156" s="19">
        <f t="shared" si="15"/>
        <v>0.15674529503402768</v>
      </c>
      <c r="Q156" s="19">
        <f t="shared" si="16"/>
        <v>-4.899439476435688E-2</v>
      </c>
      <c r="R156" s="19">
        <f t="shared" si="17"/>
        <v>-0.48602025979910651</v>
      </c>
      <c r="S156" s="19">
        <f t="shared" si="18"/>
        <v>1.5801071472878667E-2</v>
      </c>
    </row>
    <row r="157" spans="1:19" x14ac:dyDescent="0.25">
      <c r="A157" s="26">
        <f>Wellpath!E157</f>
        <v>4620</v>
      </c>
      <c r="B157" s="22">
        <v>0</v>
      </c>
      <c r="C157" s="22">
        <f>SIN(Wellpath!$L157) * COS(Wellpath!$L157) / SQRT(2)</f>
        <v>0.30618621784789729</v>
      </c>
      <c r="D157" s="22">
        <f>(-TAN(Dip) * SIN(Wellpath!$L157) * COS(Wellpath!$L157) * SIN(Wellpath!$O157)) / SQRT(2)</f>
        <v>-0.9250307633584598</v>
      </c>
      <c r="E157" s="20">
        <f>Model!$W$10*((drdp!B157+drdp!K157)*'ASXY-TI1S'!$B157+(drdp!E157+drdp!N157)*'ASXY-TI1S'!$C157+(drdp!H157+drdp!Q157)*'ASXY-TI1S'!$D157)</f>
        <v>1.2201400909077814E-2</v>
      </c>
      <c r="F157" s="20">
        <f>Model!$W$10*((drdp!C157+drdp!L157)*'ASXY-TI1S'!$B157+(drdp!F157+drdp!O157)*'ASXY-TI1S'!$C157+(drdp!I157+drdp!R157)*'ASXY-TI1S'!$D157)</f>
        <v>-8.9195078430741022E-4</v>
      </c>
      <c r="G157" s="20">
        <f>Model!$W$10*((drdp!D157+drdp!M157)*'ASXY-TI1S'!$B157+(drdp!G157+drdp!P157)*'ASXY-TI1S'!$C157+(drdp!J157+drdp!S157)*'ASXY-TI1S'!$D157)</f>
        <v>-3.9774756441743305E-3</v>
      </c>
      <c r="H157" s="18">
        <f>Model!$W$10*((drdp!B157)*'ASXY-TI1S'!$B157+(drdp!E157)*'ASXY-TI1S'!$C157+(drdp!H157)*'ASXY-TI1S'!$D157)</f>
        <v>6.1007004545389071E-3</v>
      </c>
      <c r="I157" s="18">
        <f>Model!$W$10*((drdp!C157)*'ASXY-TI1S'!$B157+(drdp!F157)*'ASXY-TI1S'!$C157+(drdp!I157)*'ASXY-TI1S'!$D157)</f>
        <v>-4.4597539215370511E-4</v>
      </c>
      <c r="J157" s="18">
        <f>Model!$W$10*((drdp!D157)*'ASXY-TI1S'!$B157+(drdp!G157)*'ASXY-TI1S'!$C157+(drdp!J157)*'ASXY-TI1S'!$D157)</f>
        <v>-1.9887378220871652E-3</v>
      </c>
      <c r="K157" s="21">
        <f>SUM(E$3:E156)+H157</f>
        <v>1.2398020698790928</v>
      </c>
      <c r="L157" s="21">
        <f>SUM(F$3:F156)+I157</f>
        <v>-4.0802644874645681E-2</v>
      </c>
      <c r="M157" s="21">
        <f>SUM(G$3:G156)+J157</f>
        <v>-0.39988819163204409</v>
      </c>
      <c r="N157" s="19">
        <f t="shared" si="13"/>
        <v>1.5371091724764829</v>
      </c>
      <c r="O157" s="19">
        <f t="shared" si="14"/>
        <v>1.6648558287664496E-3</v>
      </c>
      <c r="P157" s="19">
        <f t="shared" si="15"/>
        <v>0.15991056580674642</v>
      </c>
      <c r="Q157" s="19">
        <f t="shared" si="16"/>
        <v>-5.0587203572127273E-2</v>
      </c>
      <c r="R157" s="19">
        <f t="shared" si="17"/>
        <v>-0.4957822077056156</v>
      </c>
      <c r="S157" s="19">
        <f t="shared" si="18"/>
        <v>1.6316495872726555E-2</v>
      </c>
    </row>
    <row r="158" spans="1:19" x14ac:dyDescent="0.25">
      <c r="A158" s="26">
        <f>Wellpath!E158</f>
        <v>4650</v>
      </c>
      <c r="B158" s="22">
        <v>0</v>
      </c>
      <c r="C158" s="22">
        <f>SIN(Wellpath!$L158) * COS(Wellpath!$L158) / SQRT(2)</f>
        <v>0.30618621784789729</v>
      </c>
      <c r="D158" s="22">
        <f>(-TAN(Dip) * SIN(Wellpath!$L158) * COS(Wellpath!$L158) * SIN(Wellpath!$O158)) / SQRT(2)</f>
        <v>-0.9250307633584598</v>
      </c>
      <c r="E158" s="20">
        <f>Model!$W$10*((drdp!B158+drdp!K158)*'ASXY-TI1S'!$B158+(drdp!E158+drdp!N158)*'ASXY-TI1S'!$C158+(drdp!H158+drdp!Q158)*'ASXY-TI1S'!$D158)</f>
        <v>1.2201400909077814E-2</v>
      </c>
      <c r="F158" s="20">
        <f>Model!$W$10*((drdp!C158+drdp!L158)*'ASXY-TI1S'!$B158+(drdp!F158+drdp!O158)*'ASXY-TI1S'!$C158+(drdp!I158+drdp!R158)*'ASXY-TI1S'!$D158)</f>
        <v>-8.9195078430741022E-4</v>
      </c>
      <c r="G158" s="20">
        <f>Model!$W$10*((drdp!D158+drdp!M158)*'ASXY-TI1S'!$B158+(drdp!G158+drdp!P158)*'ASXY-TI1S'!$C158+(drdp!J158+drdp!S158)*'ASXY-TI1S'!$D158)</f>
        <v>-3.9774756441743305E-3</v>
      </c>
      <c r="H158" s="18">
        <f>Model!$W$10*((drdp!B158)*'ASXY-TI1S'!$B158+(drdp!E158)*'ASXY-TI1S'!$C158+(drdp!H158)*'ASXY-TI1S'!$D158)</f>
        <v>6.1007004545389071E-3</v>
      </c>
      <c r="I158" s="18">
        <f>Model!$W$10*((drdp!C158)*'ASXY-TI1S'!$B158+(drdp!F158)*'ASXY-TI1S'!$C158+(drdp!I158)*'ASXY-TI1S'!$D158)</f>
        <v>-4.4597539215370511E-4</v>
      </c>
      <c r="J158" s="18">
        <f>Model!$W$10*((drdp!D158)*'ASXY-TI1S'!$B158+(drdp!G158)*'ASXY-TI1S'!$C158+(drdp!J158)*'ASXY-TI1S'!$D158)</f>
        <v>-1.9887378220871652E-3</v>
      </c>
      <c r="K158" s="21">
        <f>SUM(E$3:E157)+H158</f>
        <v>1.2520034707881706</v>
      </c>
      <c r="L158" s="21">
        <f>SUM(F$3:F157)+I158</f>
        <v>-4.1694595658953094E-2</v>
      </c>
      <c r="M158" s="21">
        <f>SUM(G$3:G157)+J158</f>
        <v>-0.40386566727621842</v>
      </c>
      <c r="N158" s="19">
        <f t="shared" si="13"/>
        <v>1.5675126908656256</v>
      </c>
      <c r="O158" s="19">
        <f t="shared" si="14"/>
        <v>1.7384393071635902E-3</v>
      </c>
      <c r="P158" s="19">
        <f t="shared" si="15"/>
        <v>0.16310747720446517</v>
      </c>
      <c r="Q158" s="19">
        <f t="shared" si="16"/>
        <v>-5.2201778478118667E-2</v>
      </c>
      <c r="R158" s="19">
        <f t="shared" si="17"/>
        <v>-0.50564121716200594</v>
      </c>
      <c r="S158" s="19">
        <f t="shared" si="18"/>
        <v>1.6839015697615211E-2</v>
      </c>
    </row>
    <row r="159" spans="1:19" x14ac:dyDescent="0.25">
      <c r="A159" s="26">
        <f>Wellpath!E159</f>
        <v>4680</v>
      </c>
      <c r="B159" s="22">
        <v>0</v>
      </c>
      <c r="C159" s="22">
        <f>SIN(Wellpath!$L159) * COS(Wellpath!$L159) / SQRT(2)</f>
        <v>0.30618621784789729</v>
      </c>
      <c r="D159" s="22">
        <f>(-TAN(Dip) * SIN(Wellpath!$L159) * COS(Wellpath!$L159) * SIN(Wellpath!$O159)) / SQRT(2)</f>
        <v>-0.9250307633584598</v>
      </c>
      <c r="E159" s="20">
        <f>Model!$W$10*((drdp!B159+drdp!K159)*'ASXY-TI1S'!$B159+(drdp!E159+drdp!N159)*'ASXY-TI1S'!$C159+(drdp!H159+drdp!Q159)*'ASXY-TI1S'!$D159)</f>
        <v>1.2201400909077814E-2</v>
      </c>
      <c r="F159" s="20">
        <f>Model!$W$10*((drdp!C159+drdp!L159)*'ASXY-TI1S'!$B159+(drdp!F159+drdp!O159)*'ASXY-TI1S'!$C159+(drdp!I159+drdp!R159)*'ASXY-TI1S'!$D159)</f>
        <v>-8.9195078430741022E-4</v>
      </c>
      <c r="G159" s="20">
        <f>Model!$W$10*((drdp!D159+drdp!M159)*'ASXY-TI1S'!$B159+(drdp!G159+drdp!P159)*'ASXY-TI1S'!$C159+(drdp!J159+drdp!S159)*'ASXY-TI1S'!$D159)</f>
        <v>-3.9774756441743305E-3</v>
      </c>
      <c r="H159" s="18">
        <f>Model!$W$10*((drdp!B159)*'ASXY-TI1S'!$B159+(drdp!E159)*'ASXY-TI1S'!$C159+(drdp!H159)*'ASXY-TI1S'!$D159)</f>
        <v>6.1007004545389071E-3</v>
      </c>
      <c r="I159" s="18">
        <f>Model!$W$10*((drdp!C159)*'ASXY-TI1S'!$B159+(drdp!F159)*'ASXY-TI1S'!$C159+(drdp!I159)*'ASXY-TI1S'!$D159)</f>
        <v>-4.4597539215370511E-4</v>
      </c>
      <c r="J159" s="18">
        <f>Model!$W$10*((drdp!D159)*'ASXY-TI1S'!$B159+(drdp!G159)*'ASXY-TI1S'!$C159+(drdp!J159)*'ASXY-TI1S'!$D159)</f>
        <v>-1.9887378220871652E-3</v>
      </c>
      <c r="K159" s="21">
        <f>SUM(E$3:E158)+H159</f>
        <v>1.2642048716972485</v>
      </c>
      <c r="L159" s="21">
        <f>SUM(F$3:F158)+I159</f>
        <v>-4.2586546443260508E-2</v>
      </c>
      <c r="M159" s="21">
        <f>SUM(G$3:G158)+J159</f>
        <v>-0.40784314292039275</v>
      </c>
      <c r="N159" s="19">
        <f t="shared" si="13"/>
        <v>1.5982139576230565</v>
      </c>
      <c r="O159" s="19">
        <f t="shared" si="14"/>
        <v>1.8136139379639842E-3</v>
      </c>
      <c r="P159" s="19">
        <f t="shared" si="15"/>
        <v>0.16633602922718391</v>
      </c>
      <c r="Q159" s="19">
        <f t="shared" si="16"/>
        <v>-5.3838119482331061E-2</v>
      </c>
      <c r="R159" s="19">
        <f t="shared" si="17"/>
        <v>-0.51559728816827766</v>
      </c>
      <c r="S159" s="19">
        <f t="shared" si="18"/>
        <v>1.7368630947544639E-2</v>
      </c>
    </row>
    <row r="160" spans="1:19" x14ac:dyDescent="0.25">
      <c r="A160" s="26">
        <f>Wellpath!E160</f>
        <v>4710</v>
      </c>
      <c r="B160" s="22">
        <v>0</v>
      </c>
      <c r="C160" s="22">
        <f>SIN(Wellpath!$L160) * COS(Wellpath!$L160) / SQRT(2)</f>
        <v>0.30618621784789729</v>
      </c>
      <c r="D160" s="22">
        <f>(-TAN(Dip) * SIN(Wellpath!$L160) * COS(Wellpath!$L160) * SIN(Wellpath!$O160)) / SQRT(2)</f>
        <v>-0.9250307633584598</v>
      </c>
      <c r="E160" s="20">
        <f>Model!$W$10*((drdp!B160+drdp!K160)*'ASXY-TI1S'!$B160+(drdp!E160+drdp!N160)*'ASXY-TI1S'!$C160+(drdp!H160+drdp!Q160)*'ASXY-TI1S'!$D160)</f>
        <v>1.2201400909077814E-2</v>
      </c>
      <c r="F160" s="20">
        <f>Model!$W$10*((drdp!C160+drdp!L160)*'ASXY-TI1S'!$B160+(drdp!F160+drdp!O160)*'ASXY-TI1S'!$C160+(drdp!I160+drdp!R160)*'ASXY-TI1S'!$D160)</f>
        <v>-8.9195078430741022E-4</v>
      </c>
      <c r="G160" s="20">
        <f>Model!$W$10*((drdp!D160+drdp!M160)*'ASXY-TI1S'!$B160+(drdp!G160+drdp!P160)*'ASXY-TI1S'!$C160+(drdp!J160+drdp!S160)*'ASXY-TI1S'!$D160)</f>
        <v>-3.9774756441743305E-3</v>
      </c>
      <c r="H160" s="18">
        <f>Model!$W$10*((drdp!B160)*'ASXY-TI1S'!$B160+(drdp!E160)*'ASXY-TI1S'!$C160+(drdp!H160)*'ASXY-TI1S'!$D160)</f>
        <v>6.1007004545389071E-3</v>
      </c>
      <c r="I160" s="18">
        <f>Model!$W$10*((drdp!C160)*'ASXY-TI1S'!$B160+(drdp!F160)*'ASXY-TI1S'!$C160+(drdp!I160)*'ASXY-TI1S'!$D160)</f>
        <v>-4.4597539215370511E-4</v>
      </c>
      <c r="J160" s="18">
        <f>Model!$W$10*((drdp!D160)*'ASXY-TI1S'!$B160+(drdp!G160)*'ASXY-TI1S'!$C160+(drdp!J160)*'ASXY-TI1S'!$D160)</f>
        <v>-1.9887378220871652E-3</v>
      </c>
      <c r="K160" s="21">
        <f>SUM(E$3:E159)+H160</f>
        <v>1.2764062726063263</v>
      </c>
      <c r="L160" s="21">
        <f>SUM(F$3:F159)+I160</f>
        <v>-4.3478497227567921E-2</v>
      </c>
      <c r="M160" s="21">
        <f>SUM(G$3:G159)+J160</f>
        <v>-0.41182061856456709</v>
      </c>
      <c r="N160" s="19">
        <f t="shared" si="13"/>
        <v>1.6292129727487754</v>
      </c>
      <c r="O160" s="19">
        <f t="shared" si="14"/>
        <v>1.8903797211676314E-3</v>
      </c>
      <c r="P160" s="19">
        <f t="shared" si="15"/>
        <v>0.16959622187490267</v>
      </c>
      <c r="Q160" s="19">
        <f t="shared" si="16"/>
        <v>-5.5496226584764462E-2</v>
      </c>
      <c r="R160" s="19">
        <f t="shared" si="17"/>
        <v>-0.5256504207244308</v>
      </c>
      <c r="S160" s="19">
        <f t="shared" si="18"/>
        <v>1.7905341622514837E-2</v>
      </c>
    </row>
    <row r="161" spans="1:19" x14ac:dyDescent="0.25">
      <c r="A161" s="26">
        <f>Wellpath!E161</f>
        <v>4740</v>
      </c>
      <c r="B161" s="22">
        <v>0</v>
      </c>
      <c r="C161" s="22">
        <f>SIN(Wellpath!$L161) * COS(Wellpath!$L161) / SQRT(2)</f>
        <v>0.30618621784789729</v>
      </c>
      <c r="D161" s="22">
        <f>(-TAN(Dip) * SIN(Wellpath!$L161) * COS(Wellpath!$L161) * SIN(Wellpath!$O161)) / SQRT(2)</f>
        <v>-0.9250307633584598</v>
      </c>
      <c r="E161" s="20">
        <f>Model!$W$10*((drdp!B161+drdp!K161)*'ASXY-TI1S'!$B161+(drdp!E161+drdp!N161)*'ASXY-TI1S'!$C161+(drdp!H161+drdp!Q161)*'ASXY-TI1S'!$D161)</f>
        <v>1.2201400909077814E-2</v>
      </c>
      <c r="F161" s="20">
        <f>Model!$W$10*((drdp!C161+drdp!L161)*'ASXY-TI1S'!$B161+(drdp!F161+drdp!O161)*'ASXY-TI1S'!$C161+(drdp!I161+drdp!R161)*'ASXY-TI1S'!$D161)</f>
        <v>-8.9195078430741022E-4</v>
      </c>
      <c r="G161" s="20">
        <f>Model!$W$10*((drdp!D161+drdp!M161)*'ASXY-TI1S'!$B161+(drdp!G161+drdp!P161)*'ASXY-TI1S'!$C161+(drdp!J161+drdp!S161)*'ASXY-TI1S'!$D161)</f>
        <v>-3.9774756441743305E-3</v>
      </c>
      <c r="H161" s="18">
        <f>Model!$W$10*((drdp!B161)*'ASXY-TI1S'!$B161+(drdp!E161)*'ASXY-TI1S'!$C161+(drdp!H161)*'ASXY-TI1S'!$D161)</f>
        <v>6.1007004545389071E-3</v>
      </c>
      <c r="I161" s="18">
        <f>Model!$W$10*((drdp!C161)*'ASXY-TI1S'!$B161+(drdp!F161)*'ASXY-TI1S'!$C161+(drdp!I161)*'ASXY-TI1S'!$D161)</f>
        <v>-4.4597539215370511E-4</v>
      </c>
      <c r="J161" s="18">
        <f>Model!$W$10*((drdp!D161)*'ASXY-TI1S'!$B161+(drdp!G161)*'ASXY-TI1S'!$C161+(drdp!J161)*'ASXY-TI1S'!$D161)</f>
        <v>-1.9887378220871652E-3</v>
      </c>
      <c r="K161" s="21">
        <f>SUM(E$3:E160)+H161</f>
        <v>1.2886076735154042</v>
      </c>
      <c r="L161" s="21">
        <f>SUM(F$3:F160)+I161</f>
        <v>-4.4370448011875334E-2</v>
      </c>
      <c r="M161" s="21">
        <f>SUM(G$3:G160)+J161</f>
        <v>-0.41579809420874142</v>
      </c>
      <c r="N161" s="19">
        <f t="shared" si="13"/>
        <v>1.6605097362427825</v>
      </c>
      <c r="O161" s="19">
        <f t="shared" si="14"/>
        <v>1.9687366567745319E-3</v>
      </c>
      <c r="P161" s="19">
        <f t="shared" si="15"/>
        <v>0.1728880551476214</v>
      </c>
      <c r="Q161" s="19">
        <f t="shared" si="16"/>
        <v>-5.7176099785418863E-2</v>
      </c>
      <c r="R161" s="19">
        <f t="shared" si="17"/>
        <v>-0.53580061483046515</v>
      </c>
      <c r="S161" s="19">
        <f t="shared" si="18"/>
        <v>1.8449147722525802E-2</v>
      </c>
    </row>
    <row r="162" spans="1:19" x14ac:dyDescent="0.25">
      <c r="A162" s="26">
        <f>Wellpath!E162</f>
        <v>4770</v>
      </c>
      <c r="B162" s="22">
        <v>0</v>
      </c>
      <c r="C162" s="22">
        <f>SIN(Wellpath!$L162) * COS(Wellpath!$L162) / SQRT(2)</f>
        <v>0.30618621784789729</v>
      </c>
      <c r="D162" s="22">
        <f>(-TAN(Dip) * SIN(Wellpath!$L162) * COS(Wellpath!$L162) * SIN(Wellpath!$O162)) / SQRT(2)</f>
        <v>-0.9250307633584598</v>
      </c>
      <c r="E162" s="20">
        <f>Model!$W$10*((drdp!B162+drdp!K162)*'ASXY-TI1S'!$B162+(drdp!E162+drdp!N162)*'ASXY-TI1S'!$C162+(drdp!H162+drdp!Q162)*'ASXY-TI1S'!$D162)</f>
        <v>1.2201400909077814E-2</v>
      </c>
      <c r="F162" s="20">
        <f>Model!$W$10*((drdp!C162+drdp!L162)*'ASXY-TI1S'!$B162+(drdp!F162+drdp!O162)*'ASXY-TI1S'!$C162+(drdp!I162+drdp!R162)*'ASXY-TI1S'!$D162)</f>
        <v>-8.9195078430741022E-4</v>
      </c>
      <c r="G162" s="20">
        <f>Model!$W$10*((drdp!D162+drdp!M162)*'ASXY-TI1S'!$B162+(drdp!G162+drdp!P162)*'ASXY-TI1S'!$C162+(drdp!J162+drdp!S162)*'ASXY-TI1S'!$D162)</f>
        <v>-3.9774756441743305E-3</v>
      </c>
      <c r="H162" s="18">
        <f>Model!$W$10*((drdp!B162)*'ASXY-TI1S'!$B162+(drdp!E162)*'ASXY-TI1S'!$C162+(drdp!H162)*'ASXY-TI1S'!$D162)</f>
        <v>6.1007004545389071E-3</v>
      </c>
      <c r="I162" s="18">
        <f>Model!$W$10*((drdp!C162)*'ASXY-TI1S'!$B162+(drdp!F162)*'ASXY-TI1S'!$C162+(drdp!I162)*'ASXY-TI1S'!$D162)</f>
        <v>-4.4597539215370511E-4</v>
      </c>
      <c r="J162" s="18">
        <f>Model!$W$10*((drdp!D162)*'ASXY-TI1S'!$B162+(drdp!G162)*'ASXY-TI1S'!$C162+(drdp!J162)*'ASXY-TI1S'!$D162)</f>
        <v>-1.9887378220871652E-3</v>
      </c>
      <c r="K162" s="21">
        <f>SUM(E$3:E161)+H162</f>
        <v>1.300809074424482</v>
      </c>
      <c r="L162" s="21">
        <f>SUM(F$3:F161)+I162</f>
        <v>-4.5262398796182747E-2</v>
      </c>
      <c r="M162" s="21">
        <f>SUM(G$3:G161)+J162</f>
        <v>-0.41977556985291575</v>
      </c>
      <c r="N162" s="19">
        <f t="shared" si="13"/>
        <v>1.6921042481050776</v>
      </c>
      <c r="O162" s="19">
        <f t="shared" si="14"/>
        <v>2.0486847447846856E-3</v>
      </c>
      <c r="P162" s="19">
        <f t="shared" si="15"/>
        <v>0.17621152904534015</v>
      </c>
      <c r="Q162" s="19">
        <f t="shared" si="16"/>
        <v>-5.8877739084294271E-2</v>
      </c>
      <c r="R162" s="19">
        <f t="shared" si="17"/>
        <v>-0.54604787048638082</v>
      </c>
      <c r="S162" s="19">
        <f t="shared" si="18"/>
        <v>1.900004924757754E-2</v>
      </c>
    </row>
    <row r="163" spans="1:19" x14ac:dyDescent="0.25">
      <c r="A163" s="26">
        <f>Wellpath!E163</f>
        <v>4800</v>
      </c>
      <c r="B163" s="22">
        <v>0</v>
      </c>
      <c r="C163" s="22">
        <f>SIN(Wellpath!$L163) * COS(Wellpath!$L163) / SQRT(2)</f>
        <v>0.30618621784789729</v>
      </c>
      <c r="D163" s="22">
        <f>(-TAN(Dip) * SIN(Wellpath!$L163) * COS(Wellpath!$L163) * SIN(Wellpath!$O163)) / SQRT(2)</f>
        <v>-0.9250307633584598</v>
      </c>
      <c r="E163" s="20">
        <f>Model!$W$10*((drdp!B163+drdp!K163)*'ASXY-TI1S'!$B163+(drdp!E163+drdp!N163)*'ASXY-TI1S'!$C163+(drdp!H163+drdp!Q163)*'ASXY-TI1S'!$D163)</f>
        <v>1.2201400909077814E-2</v>
      </c>
      <c r="F163" s="20">
        <f>Model!$W$10*((drdp!C163+drdp!L163)*'ASXY-TI1S'!$B163+(drdp!F163+drdp!O163)*'ASXY-TI1S'!$C163+(drdp!I163+drdp!R163)*'ASXY-TI1S'!$D163)</f>
        <v>-8.9195078430741022E-4</v>
      </c>
      <c r="G163" s="20">
        <f>Model!$W$10*((drdp!D163+drdp!M163)*'ASXY-TI1S'!$B163+(drdp!G163+drdp!P163)*'ASXY-TI1S'!$C163+(drdp!J163+drdp!S163)*'ASXY-TI1S'!$D163)</f>
        <v>-3.9774756441743305E-3</v>
      </c>
      <c r="H163" s="18">
        <f>Model!$W$10*((drdp!B163)*'ASXY-TI1S'!$B163+(drdp!E163)*'ASXY-TI1S'!$C163+(drdp!H163)*'ASXY-TI1S'!$D163)</f>
        <v>6.1007004545389071E-3</v>
      </c>
      <c r="I163" s="18">
        <f>Model!$W$10*((drdp!C163)*'ASXY-TI1S'!$B163+(drdp!F163)*'ASXY-TI1S'!$C163+(drdp!I163)*'ASXY-TI1S'!$D163)</f>
        <v>-4.4597539215370511E-4</v>
      </c>
      <c r="J163" s="18">
        <f>Model!$W$10*((drdp!D163)*'ASXY-TI1S'!$B163+(drdp!G163)*'ASXY-TI1S'!$C163+(drdp!J163)*'ASXY-TI1S'!$D163)</f>
        <v>-1.9887378220871652E-3</v>
      </c>
      <c r="K163" s="21">
        <f>SUM(E$3:E162)+H163</f>
        <v>1.3130104753335599</v>
      </c>
      <c r="L163" s="21">
        <f>SUM(F$3:F162)+I163</f>
        <v>-4.615434958049016E-2</v>
      </c>
      <c r="M163" s="21">
        <f>SUM(G$3:G162)+J163</f>
        <v>-0.42375304549709009</v>
      </c>
      <c r="N163" s="19">
        <f t="shared" si="13"/>
        <v>1.7239965083356608</v>
      </c>
      <c r="O163" s="19">
        <f t="shared" si="14"/>
        <v>2.130223985198092E-3</v>
      </c>
      <c r="P163" s="19">
        <f t="shared" si="15"/>
        <v>0.1795666435680589</v>
      </c>
      <c r="Q163" s="19">
        <f t="shared" si="16"/>
        <v>-6.0601144481390673E-2</v>
      </c>
      <c r="R163" s="19">
        <f t="shared" si="17"/>
        <v>-0.55639218769217791</v>
      </c>
      <c r="S163" s="19">
        <f t="shared" si="18"/>
        <v>1.9558046197670046E-2</v>
      </c>
    </row>
    <row r="164" spans="1:19" x14ac:dyDescent="0.25">
      <c r="A164" s="26">
        <f>Wellpath!E164</f>
        <v>4830</v>
      </c>
      <c r="B164" s="22">
        <v>0</v>
      </c>
      <c r="C164" s="22">
        <f>SIN(Wellpath!$L164) * COS(Wellpath!$L164) / SQRT(2)</f>
        <v>0.30618621784789729</v>
      </c>
      <c r="D164" s="22">
        <f>(-TAN(Dip) * SIN(Wellpath!$L164) * COS(Wellpath!$L164) * SIN(Wellpath!$O164)) / SQRT(2)</f>
        <v>-0.9250307633584598</v>
      </c>
      <c r="E164" s="20">
        <f>Model!$W$10*((drdp!B164+drdp!K164)*'ASXY-TI1S'!$B164+(drdp!E164+drdp!N164)*'ASXY-TI1S'!$C164+(drdp!H164+drdp!Q164)*'ASXY-TI1S'!$D164)</f>
        <v>1.2201400909077814E-2</v>
      </c>
      <c r="F164" s="20">
        <f>Model!$W$10*((drdp!C164+drdp!L164)*'ASXY-TI1S'!$B164+(drdp!F164+drdp!O164)*'ASXY-TI1S'!$C164+(drdp!I164+drdp!R164)*'ASXY-TI1S'!$D164)</f>
        <v>-8.9195078430741022E-4</v>
      </c>
      <c r="G164" s="20">
        <f>Model!$W$10*((drdp!D164+drdp!M164)*'ASXY-TI1S'!$B164+(drdp!G164+drdp!P164)*'ASXY-TI1S'!$C164+(drdp!J164+drdp!S164)*'ASXY-TI1S'!$D164)</f>
        <v>-3.9774756441743305E-3</v>
      </c>
      <c r="H164" s="18">
        <f>Model!$W$10*((drdp!B164)*'ASXY-TI1S'!$B164+(drdp!E164)*'ASXY-TI1S'!$C164+(drdp!H164)*'ASXY-TI1S'!$D164)</f>
        <v>6.1007004545389071E-3</v>
      </c>
      <c r="I164" s="18">
        <f>Model!$W$10*((drdp!C164)*'ASXY-TI1S'!$B164+(drdp!F164)*'ASXY-TI1S'!$C164+(drdp!I164)*'ASXY-TI1S'!$D164)</f>
        <v>-4.4597539215370511E-4</v>
      </c>
      <c r="J164" s="18">
        <f>Model!$W$10*((drdp!D164)*'ASXY-TI1S'!$B164+(drdp!G164)*'ASXY-TI1S'!$C164+(drdp!J164)*'ASXY-TI1S'!$D164)</f>
        <v>-1.9887378220871652E-3</v>
      </c>
      <c r="K164" s="21">
        <f>SUM(E$3:E163)+H164</f>
        <v>1.3252118762426377</v>
      </c>
      <c r="L164" s="21">
        <f>SUM(F$3:F163)+I164</f>
        <v>-4.7046300364797573E-2</v>
      </c>
      <c r="M164" s="21">
        <f>SUM(G$3:G163)+J164</f>
        <v>-0.42773052114126442</v>
      </c>
      <c r="N164" s="19">
        <f t="shared" si="13"/>
        <v>1.7561865169345321</v>
      </c>
      <c r="O164" s="19">
        <f t="shared" si="14"/>
        <v>2.2133543780147522E-3</v>
      </c>
      <c r="P164" s="19">
        <f t="shared" si="15"/>
        <v>0.18295339871577765</v>
      </c>
      <c r="Q164" s="19">
        <f t="shared" si="16"/>
        <v>-6.2346315976708082E-2</v>
      </c>
      <c r="R164" s="19">
        <f t="shared" si="17"/>
        <v>-0.56683356644785621</v>
      </c>
      <c r="S164" s="19">
        <f t="shared" si="18"/>
        <v>2.0123138572803324E-2</v>
      </c>
    </row>
    <row r="165" spans="1:19" x14ac:dyDescent="0.25">
      <c r="A165" s="26">
        <f>Wellpath!E165</f>
        <v>4860</v>
      </c>
      <c r="B165" s="22">
        <v>0</v>
      </c>
      <c r="C165" s="22">
        <f>SIN(Wellpath!$L165) * COS(Wellpath!$L165) / SQRT(2)</f>
        <v>0.30618621784789729</v>
      </c>
      <c r="D165" s="22">
        <f>(-TAN(Dip) * SIN(Wellpath!$L165) * COS(Wellpath!$L165) * SIN(Wellpath!$O165)) / SQRT(2)</f>
        <v>-0.9250307633584598</v>
      </c>
      <c r="E165" s="20">
        <f>Model!$W$10*((drdp!B165+drdp!K165)*'ASXY-TI1S'!$B165+(drdp!E165+drdp!N165)*'ASXY-TI1S'!$C165+(drdp!H165+drdp!Q165)*'ASXY-TI1S'!$D165)</f>
        <v>1.2201400909077814E-2</v>
      </c>
      <c r="F165" s="20">
        <f>Model!$W$10*((drdp!C165+drdp!L165)*'ASXY-TI1S'!$B165+(drdp!F165+drdp!O165)*'ASXY-TI1S'!$C165+(drdp!I165+drdp!R165)*'ASXY-TI1S'!$D165)</f>
        <v>-8.9195078430741022E-4</v>
      </c>
      <c r="G165" s="20">
        <f>Model!$W$10*((drdp!D165+drdp!M165)*'ASXY-TI1S'!$B165+(drdp!G165+drdp!P165)*'ASXY-TI1S'!$C165+(drdp!J165+drdp!S165)*'ASXY-TI1S'!$D165)</f>
        <v>-3.9774756441743305E-3</v>
      </c>
      <c r="H165" s="18">
        <f>Model!$W$10*((drdp!B165)*'ASXY-TI1S'!$B165+(drdp!E165)*'ASXY-TI1S'!$C165+(drdp!H165)*'ASXY-TI1S'!$D165)</f>
        <v>6.1007004545389071E-3</v>
      </c>
      <c r="I165" s="18">
        <f>Model!$W$10*((drdp!C165)*'ASXY-TI1S'!$B165+(drdp!F165)*'ASXY-TI1S'!$C165+(drdp!I165)*'ASXY-TI1S'!$D165)</f>
        <v>-4.4597539215370511E-4</v>
      </c>
      <c r="J165" s="18">
        <f>Model!$W$10*((drdp!D165)*'ASXY-TI1S'!$B165+(drdp!G165)*'ASXY-TI1S'!$C165+(drdp!J165)*'ASXY-TI1S'!$D165)</f>
        <v>-1.9887378220871652E-3</v>
      </c>
      <c r="K165" s="21">
        <f>SUM(E$3:E164)+H165</f>
        <v>1.3374132771517155</v>
      </c>
      <c r="L165" s="21">
        <f>SUM(F$3:F164)+I165</f>
        <v>-4.7938251149104986E-2</v>
      </c>
      <c r="M165" s="21">
        <f>SUM(G$3:G164)+J165</f>
        <v>-0.43170799678543875</v>
      </c>
      <c r="N165" s="19">
        <f t="shared" si="13"/>
        <v>1.7886742739016914</v>
      </c>
      <c r="O165" s="19">
        <f t="shared" si="14"/>
        <v>2.2980759232346655E-3</v>
      </c>
      <c r="P165" s="19">
        <f t="shared" si="15"/>
        <v>0.18637179448849639</v>
      </c>
      <c r="Q165" s="19">
        <f t="shared" si="16"/>
        <v>-6.4113253570246498E-2</v>
      </c>
      <c r="R165" s="19">
        <f t="shared" si="17"/>
        <v>-0.57737200675341593</v>
      </c>
      <c r="S165" s="19">
        <f t="shared" si="18"/>
        <v>2.0695326372977371E-2</v>
      </c>
    </row>
    <row r="166" spans="1:19" x14ac:dyDescent="0.25">
      <c r="A166" s="26">
        <f>Wellpath!E166</f>
        <v>4890</v>
      </c>
      <c r="B166" s="22">
        <v>0</v>
      </c>
      <c r="C166" s="22">
        <f>SIN(Wellpath!$L166) * COS(Wellpath!$L166) / SQRT(2)</f>
        <v>0.30618621784789729</v>
      </c>
      <c r="D166" s="22">
        <f>(-TAN(Dip) * SIN(Wellpath!$L166) * COS(Wellpath!$L166) * SIN(Wellpath!$O166)) / SQRT(2)</f>
        <v>-0.9250307633584598</v>
      </c>
      <c r="E166" s="20">
        <f>Model!$W$10*((drdp!B166+drdp!K166)*'ASXY-TI1S'!$B166+(drdp!E166+drdp!N166)*'ASXY-TI1S'!$C166+(drdp!H166+drdp!Q166)*'ASXY-TI1S'!$D166)</f>
        <v>1.2201400909077814E-2</v>
      </c>
      <c r="F166" s="20">
        <f>Model!$W$10*((drdp!C166+drdp!L166)*'ASXY-TI1S'!$B166+(drdp!F166+drdp!O166)*'ASXY-TI1S'!$C166+(drdp!I166+drdp!R166)*'ASXY-TI1S'!$D166)</f>
        <v>-8.9195078430741022E-4</v>
      </c>
      <c r="G166" s="20">
        <f>Model!$W$10*((drdp!D166+drdp!M166)*'ASXY-TI1S'!$B166+(drdp!G166+drdp!P166)*'ASXY-TI1S'!$C166+(drdp!J166+drdp!S166)*'ASXY-TI1S'!$D166)</f>
        <v>-3.9774756441743305E-3</v>
      </c>
      <c r="H166" s="18">
        <f>Model!$W$10*((drdp!B166)*'ASXY-TI1S'!$B166+(drdp!E166)*'ASXY-TI1S'!$C166+(drdp!H166)*'ASXY-TI1S'!$D166)</f>
        <v>6.1007004545389071E-3</v>
      </c>
      <c r="I166" s="18">
        <f>Model!$W$10*((drdp!C166)*'ASXY-TI1S'!$B166+(drdp!F166)*'ASXY-TI1S'!$C166+(drdp!I166)*'ASXY-TI1S'!$D166)</f>
        <v>-4.4597539215370511E-4</v>
      </c>
      <c r="J166" s="18">
        <f>Model!$W$10*((drdp!D166)*'ASXY-TI1S'!$B166+(drdp!G166)*'ASXY-TI1S'!$C166+(drdp!J166)*'ASXY-TI1S'!$D166)</f>
        <v>-1.9887378220871652E-3</v>
      </c>
      <c r="K166" s="21">
        <f>SUM(E$3:E165)+H166</f>
        <v>1.3496146780607934</v>
      </c>
      <c r="L166" s="21">
        <f>SUM(F$3:F165)+I166</f>
        <v>-4.88302019334124E-2</v>
      </c>
      <c r="M166" s="21">
        <f>SUM(G$3:G165)+J166</f>
        <v>-0.43568547242961309</v>
      </c>
      <c r="N166" s="19">
        <f t="shared" si="13"/>
        <v>1.821459779237139</v>
      </c>
      <c r="O166" s="19">
        <f t="shared" si="14"/>
        <v>2.384388620857832E-3</v>
      </c>
      <c r="P166" s="19">
        <f t="shared" si="15"/>
        <v>0.18982183088621515</v>
      </c>
      <c r="Q166" s="19">
        <f t="shared" si="16"/>
        <v>-6.59019572620059E-2</v>
      </c>
      <c r="R166" s="19">
        <f t="shared" si="17"/>
        <v>-0.58800750860885698</v>
      </c>
      <c r="S166" s="19">
        <f t="shared" si="18"/>
        <v>2.1274609598192187E-2</v>
      </c>
    </row>
    <row r="167" spans="1:19" x14ac:dyDescent="0.25">
      <c r="A167" s="26">
        <f>Wellpath!E167</f>
        <v>4920</v>
      </c>
      <c r="B167" s="22">
        <v>0</v>
      </c>
      <c r="C167" s="22">
        <f>SIN(Wellpath!$L167) * COS(Wellpath!$L167) / SQRT(2)</f>
        <v>0.30618621784789729</v>
      </c>
      <c r="D167" s="22">
        <f>(-TAN(Dip) * SIN(Wellpath!$L167) * COS(Wellpath!$L167) * SIN(Wellpath!$O167)) / SQRT(2)</f>
        <v>-0.9250307633584598</v>
      </c>
      <c r="E167" s="20">
        <f>Model!$W$10*((drdp!B167+drdp!K167)*'ASXY-TI1S'!$B167+(drdp!E167+drdp!N167)*'ASXY-TI1S'!$C167+(drdp!H167+drdp!Q167)*'ASXY-TI1S'!$D167)</f>
        <v>1.2201400909077814E-2</v>
      </c>
      <c r="F167" s="20">
        <f>Model!$W$10*((drdp!C167+drdp!L167)*'ASXY-TI1S'!$B167+(drdp!F167+drdp!O167)*'ASXY-TI1S'!$C167+(drdp!I167+drdp!R167)*'ASXY-TI1S'!$D167)</f>
        <v>-8.9195078430741022E-4</v>
      </c>
      <c r="G167" s="20">
        <f>Model!$W$10*((drdp!D167+drdp!M167)*'ASXY-TI1S'!$B167+(drdp!G167+drdp!P167)*'ASXY-TI1S'!$C167+(drdp!J167+drdp!S167)*'ASXY-TI1S'!$D167)</f>
        <v>-3.9774756441743305E-3</v>
      </c>
      <c r="H167" s="18">
        <f>Model!$W$10*((drdp!B167)*'ASXY-TI1S'!$B167+(drdp!E167)*'ASXY-TI1S'!$C167+(drdp!H167)*'ASXY-TI1S'!$D167)</f>
        <v>6.1007004545389071E-3</v>
      </c>
      <c r="I167" s="18">
        <f>Model!$W$10*((drdp!C167)*'ASXY-TI1S'!$B167+(drdp!F167)*'ASXY-TI1S'!$C167+(drdp!I167)*'ASXY-TI1S'!$D167)</f>
        <v>-4.4597539215370511E-4</v>
      </c>
      <c r="J167" s="18">
        <f>Model!$W$10*((drdp!D167)*'ASXY-TI1S'!$B167+(drdp!G167)*'ASXY-TI1S'!$C167+(drdp!J167)*'ASXY-TI1S'!$D167)</f>
        <v>-1.9887378220871652E-3</v>
      </c>
      <c r="K167" s="21">
        <f>SUM(E$3:E166)+H167</f>
        <v>1.3618160789698712</v>
      </c>
      <c r="L167" s="21">
        <f>SUM(F$3:F166)+I167</f>
        <v>-4.9722152717719813E-2</v>
      </c>
      <c r="M167" s="21">
        <f>SUM(G$3:G166)+J167</f>
        <v>-0.43966294807378742</v>
      </c>
      <c r="N167" s="19">
        <f t="shared" si="13"/>
        <v>1.8545430329408745</v>
      </c>
      <c r="O167" s="19">
        <f t="shared" si="14"/>
        <v>2.4722924708842518E-3</v>
      </c>
      <c r="P167" s="19">
        <f t="shared" si="15"/>
        <v>0.19330350790893389</v>
      </c>
      <c r="Q167" s="19">
        <f t="shared" si="16"/>
        <v>-6.7712427051986324E-2</v>
      </c>
      <c r="R167" s="19">
        <f t="shared" si="17"/>
        <v>-0.59874007201417923</v>
      </c>
      <c r="S167" s="19">
        <f t="shared" si="18"/>
        <v>2.1860988248447774E-2</v>
      </c>
    </row>
    <row r="168" spans="1:19" x14ac:dyDescent="0.25">
      <c r="A168" s="26">
        <f>Wellpath!E168</f>
        <v>4950</v>
      </c>
      <c r="B168" s="22">
        <v>0</v>
      </c>
      <c r="C168" s="22">
        <f>SIN(Wellpath!$L168) * COS(Wellpath!$L168) / SQRT(2)</f>
        <v>0.30618621784789729</v>
      </c>
      <c r="D168" s="22">
        <f>(-TAN(Dip) * SIN(Wellpath!$L168) * COS(Wellpath!$L168) * SIN(Wellpath!$O168)) / SQRT(2)</f>
        <v>-0.9250307633584598</v>
      </c>
      <c r="E168" s="20">
        <f>Model!$W$10*((drdp!B168+drdp!K168)*'ASXY-TI1S'!$B168+(drdp!E168+drdp!N168)*'ASXY-TI1S'!$C168+(drdp!H168+drdp!Q168)*'ASXY-TI1S'!$D168)</f>
        <v>1.2201400909077814E-2</v>
      </c>
      <c r="F168" s="20">
        <f>Model!$W$10*((drdp!C168+drdp!L168)*'ASXY-TI1S'!$B168+(drdp!F168+drdp!O168)*'ASXY-TI1S'!$C168+(drdp!I168+drdp!R168)*'ASXY-TI1S'!$D168)</f>
        <v>-8.9195078430741022E-4</v>
      </c>
      <c r="G168" s="20">
        <f>Model!$W$10*((drdp!D168+drdp!M168)*'ASXY-TI1S'!$B168+(drdp!G168+drdp!P168)*'ASXY-TI1S'!$C168+(drdp!J168+drdp!S168)*'ASXY-TI1S'!$D168)</f>
        <v>-3.9774756441743305E-3</v>
      </c>
      <c r="H168" s="18">
        <f>Model!$W$10*((drdp!B168)*'ASXY-TI1S'!$B168+(drdp!E168)*'ASXY-TI1S'!$C168+(drdp!H168)*'ASXY-TI1S'!$D168)</f>
        <v>6.1007004545389071E-3</v>
      </c>
      <c r="I168" s="18">
        <f>Model!$W$10*((drdp!C168)*'ASXY-TI1S'!$B168+(drdp!F168)*'ASXY-TI1S'!$C168+(drdp!I168)*'ASXY-TI1S'!$D168)</f>
        <v>-4.4597539215370511E-4</v>
      </c>
      <c r="J168" s="18">
        <f>Model!$W$10*((drdp!D168)*'ASXY-TI1S'!$B168+(drdp!G168)*'ASXY-TI1S'!$C168+(drdp!J168)*'ASXY-TI1S'!$D168)</f>
        <v>-1.9887378220871652E-3</v>
      </c>
      <c r="K168" s="21">
        <f>SUM(E$3:E167)+H168</f>
        <v>1.3740174798789491</v>
      </c>
      <c r="L168" s="21">
        <f>SUM(F$3:F167)+I168</f>
        <v>-5.0614103502027226E-2</v>
      </c>
      <c r="M168" s="21">
        <f>SUM(G$3:G167)+J168</f>
        <v>-0.44364042371796175</v>
      </c>
      <c r="N168" s="19">
        <f t="shared" si="13"/>
        <v>1.8879240350128983</v>
      </c>
      <c r="O168" s="19">
        <f t="shared" si="14"/>
        <v>2.5617874733139248E-3</v>
      </c>
      <c r="P168" s="19">
        <f t="shared" si="15"/>
        <v>0.19681682555665264</v>
      </c>
      <c r="Q168" s="19">
        <f t="shared" si="16"/>
        <v>-6.954466294018774E-2</v>
      </c>
      <c r="R168" s="19">
        <f t="shared" si="17"/>
        <v>-0.6095696969693829</v>
      </c>
      <c r="S168" s="19">
        <f t="shared" si="18"/>
        <v>2.245446232374413E-2</v>
      </c>
    </row>
    <row r="169" spans="1:19" x14ac:dyDescent="0.25">
      <c r="A169" s="26">
        <f>Wellpath!E169</f>
        <v>4980</v>
      </c>
      <c r="B169" s="22">
        <v>0</v>
      </c>
      <c r="C169" s="22">
        <f>SIN(Wellpath!$L169) * COS(Wellpath!$L169) / SQRT(2)</f>
        <v>0.30618621784789729</v>
      </c>
      <c r="D169" s="22">
        <f>(-TAN(Dip) * SIN(Wellpath!$L169) * COS(Wellpath!$L169) * SIN(Wellpath!$O169)) / SQRT(2)</f>
        <v>-0.9250307633584598</v>
      </c>
      <c r="E169" s="20">
        <f>Model!$W$10*((drdp!B169+drdp!K169)*'ASXY-TI1S'!$B169+(drdp!E169+drdp!N169)*'ASXY-TI1S'!$C169+(drdp!H169+drdp!Q169)*'ASXY-TI1S'!$D169)</f>
        <v>1.2201400909077814E-2</v>
      </c>
      <c r="F169" s="20">
        <f>Model!$W$10*((drdp!C169+drdp!L169)*'ASXY-TI1S'!$B169+(drdp!F169+drdp!O169)*'ASXY-TI1S'!$C169+(drdp!I169+drdp!R169)*'ASXY-TI1S'!$D169)</f>
        <v>-8.9195078430741022E-4</v>
      </c>
      <c r="G169" s="20">
        <f>Model!$W$10*((drdp!D169+drdp!M169)*'ASXY-TI1S'!$B169+(drdp!G169+drdp!P169)*'ASXY-TI1S'!$C169+(drdp!J169+drdp!S169)*'ASXY-TI1S'!$D169)</f>
        <v>-3.9774756441743305E-3</v>
      </c>
      <c r="H169" s="18">
        <f>Model!$W$10*((drdp!B169)*'ASXY-TI1S'!$B169+(drdp!E169)*'ASXY-TI1S'!$C169+(drdp!H169)*'ASXY-TI1S'!$D169)</f>
        <v>6.1007004545389071E-3</v>
      </c>
      <c r="I169" s="18">
        <f>Model!$W$10*((drdp!C169)*'ASXY-TI1S'!$B169+(drdp!F169)*'ASXY-TI1S'!$C169+(drdp!I169)*'ASXY-TI1S'!$D169)</f>
        <v>-4.4597539215370511E-4</v>
      </c>
      <c r="J169" s="18">
        <f>Model!$W$10*((drdp!D169)*'ASXY-TI1S'!$B169+(drdp!G169)*'ASXY-TI1S'!$C169+(drdp!J169)*'ASXY-TI1S'!$D169)</f>
        <v>-1.9887378220871652E-3</v>
      </c>
      <c r="K169" s="21">
        <f>SUM(E$3:E168)+H169</f>
        <v>1.3862188807880269</v>
      </c>
      <c r="L169" s="21">
        <f>SUM(F$3:F168)+I169</f>
        <v>-5.1506054286334639E-2</v>
      </c>
      <c r="M169" s="21">
        <f>SUM(G$3:G168)+J169</f>
        <v>-0.44761789936213608</v>
      </c>
      <c r="N169" s="19">
        <f t="shared" si="13"/>
        <v>1.9216027854532101</v>
      </c>
      <c r="O169" s="19">
        <f t="shared" si="14"/>
        <v>2.652873628146851E-3</v>
      </c>
      <c r="P169" s="19">
        <f t="shared" si="15"/>
        <v>0.20036178382937139</v>
      </c>
      <c r="Q169" s="19">
        <f t="shared" si="16"/>
        <v>-7.1398664926610164E-2</v>
      </c>
      <c r="R169" s="19">
        <f t="shared" si="17"/>
        <v>-0.62049638347446789</v>
      </c>
      <c r="S169" s="19">
        <f t="shared" si="18"/>
        <v>2.3055031824081255E-2</v>
      </c>
    </row>
    <row r="170" spans="1:19" x14ac:dyDescent="0.25">
      <c r="A170" s="26">
        <f>Wellpath!E170</f>
        <v>5010</v>
      </c>
      <c r="B170" s="22">
        <v>0</v>
      </c>
      <c r="C170" s="22">
        <f>SIN(Wellpath!$L170) * COS(Wellpath!$L170) / SQRT(2)</f>
        <v>0.30618621784789729</v>
      </c>
      <c r="D170" s="22">
        <f>(-TAN(Dip) * SIN(Wellpath!$L170) * COS(Wellpath!$L170) * SIN(Wellpath!$O170)) / SQRT(2)</f>
        <v>-0.9250307633584598</v>
      </c>
      <c r="E170" s="20">
        <f>Model!$W$10*((drdp!B170+drdp!K170)*'ASXY-TI1S'!$B170+(drdp!E170+drdp!N170)*'ASXY-TI1S'!$C170+(drdp!H170+drdp!Q170)*'ASXY-TI1S'!$D170)</f>
        <v>1.2201400909077814E-2</v>
      </c>
      <c r="F170" s="20">
        <f>Model!$W$10*((drdp!C170+drdp!L170)*'ASXY-TI1S'!$B170+(drdp!F170+drdp!O170)*'ASXY-TI1S'!$C170+(drdp!I170+drdp!R170)*'ASXY-TI1S'!$D170)</f>
        <v>-8.9195078430741022E-4</v>
      </c>
      <c r="G170" s="20">
        <f>Model!$W$10*((drdp!D170+drdp!M170)*'ASXY-TI1S'!$B170+(drdp!G170+drdp!P170)*'ASXY-TI1S'!$C170+(drdp!J170+drdp!S170)*'ASXY-TI1S'!$D170)</f>
        <v>-3.9774756441743305E-3</v>
      </c>
      <c r="H170" s="18">
        <f>Model!$W$10*((drdp!B170)*'ASXY-TI1S'!$B170+(drdp!E170)*'ASXY-TI1S'!$C170+(drdp!H170)*'ASXY-TI1S'!$D170)</f>
        <v>6.1007004545389071E-3</v>
      </c>
      <c r="I170" s="18">
        <f>Model!$W$10*((drdp!C170)*'ASXY-TI1S'!$B170+(drdp!F170)*'ASXY-TI1S'!$C170+(drdp!I170)*'ASXY-TI1S'!$D170)</f>
        <v>-4.4597539215370511E-4</v>
      </c>
      <c r="J170" s="18">
        <f>Model!$W$10*((drdp!D170)*'ASXY-TI1S'!$B170+(drdp!G170)*'ASXY-TI1S'!$C170+(drdp!J170)*'ASXY-TI1S'!$D170)</f>
        <v>-1.9887378220871652E-3</v>
      </c>
      <c r="K170" s="21">
        <f>SUM(E$3:E169)+H170</f>
        <v>1.3984202816971048</v>
      </c>
      <c r="L170" s="21">
        <f>SUM(F$3:F169)+I170</f>
        <v>-5.2398005070642052E-2</v>
      </c>
      <c r="M170" s="21">
        <f>SUM(G$3:G169)+J170</f>
        <v>-0.45159537500631042</v>
      </c>
      <c r="N170" s="19">
        <f t="shared" si="13"/>
        <v>1.9555792842618098</v>
      </c>
      <c r="O170" s="19">
        <f t="shared" si="14"/>
        <v>2.7455509353830304E-3</v>
      </c>
      <c r="P170" s="19">
        <f t="shared" si="15"/>
        <v>0.20393838272709014</v>
      </c>
      <c r="Q170" s="19">
        <f t="shared" si="16"/>
        <v>-7.3274433011253581E-2</v>
      </c>
      <c r="R170" s="19">
        <f t="shared" si="17"/>
        <v>-0.63152013152943431</v>
      </c>
      <c r="S170" s="19">
        <f t="shared" si="18"/>
        <v>2.3662696749459151E-2</v>
      </c>
    </row>
    <row r="171" spans="1:19" x14ac:dyDescent="0.25">
      <c r="A171" s="26">
        <f>Wellpath!E171</f>
        <v>5040</v>
      </c>
      <c r="B171" s="22">
        <v>0</v>
      </c>
      <c r="C171" s="22">
        <f>SIN(Wellpath!$L171) * COS(Wellpath!$L171) / SQRT(2)</f>
        <v>0.30618621784789729</v>
      </c>
      <c r="D171" s="22">
        <f>(-TAN(Dip) * SIN(Wellpath!$L171) * COS(Wellpath!$L171) * SIN(Wellpath!$O171)) / SQRT(2)</f>
        <v>-0.9250307633584598</v>
      </c>
      <c r="E171" s="20">
        <f>Model!$W$10*((drdp!B171+drdp!K171)*'ASXY-TI1S'!$B171+(drdp!E171+drdp!N171)*'ASXY-TI1S'!$C171+(drdp!H171+drdp!Q171)*'ASXY-TI1S'!$D171)</f>
        <v>1.2201400909077814E-2</v>
      </c>
      <c r="F171" s="20">
        <f>Model!$W$10*((drdp!C171+drdp!L171)*'ASXY-TI1S'!$B171+(drdp!F171+drdp!O171)*'ASXY-TI1S'!$C171+(drdp!I171+drdp!R171)*'ASXY-TI1S'!$D171)</f>
        <v>-8.9195078430741022E-4</v>
      </c>
      <c r="G171" s="20">
        <f>Model!$W$10*((drdp!D171+drdp!M171)*'ASXY-TI1S'!$B171+(drdp!G171+drdp!P171)*'ASXY-TI1S'!$C171+(drdp!J171+drdp!S171)*'ASXY-TI1S'!$D171)</f>
        <v>-3.9774756441743305E-3</v>
      </c>
      <c r="H171" s="18">
        <f>Model!$W$10*((drdp!B171)*'ASXY-TI1S'!$B171+(drdp!E171)*'ASXY-TI1S'!$C171+(drdp!H171)*'ASXY-TI1S'!$D171)</f>
        <v>6.1007004545389071E-3</v>
      </c>
      <c r="I171" s="18">
        <f>Model!$W$10*((drdp!C171)*'ASXY-TI1S'!$B171+(drdp!F171)*'ASXY-TI1S'!$C171+(drdp!I171)*'ASXY-TI1S'!$D171)</f>
        <v>-4.4597539215370511E-4</v>
      </c>
      <c r="J171" s="18">
        <f>Model!$W$10*((drdp!D171)*'ASXY-TI1S'!$B171+(drdp!G171)*'ASXY-TI1S'!$C171+(drdp!J171)*'ASXY-TI1S'!$D171)</f>
        <v>-1.9887378220871652E-3</v>
      </c>
      <c r="K171" s="21">
        <f>SUM(E$3:E170)+H171</f>
        <v>1.4106216826061826</v>
      </c>
      <c r="L171" s="21">
        <f>SUM(F$3:F170)+I171</f>
        <v>-5.3289955854949465E-2</v>
      </c>
      <c r="M171" s="21">
        <f>SUM(G$3:G170)+J171</f>
        <v>-0.45557285065048475</v>
      </c>
      <c r="N171" s="19">
        <f t="shared" si="13"/>
        <v>1.9898535314386978</v>
      </c>
      <c r="O171" s="19">
        <f t="shared" si="14"/>
        <v>2.8398193950224626E-3</v>
      </c>
      <c r="P171" s="19">
        <f t="shared" si="15"/>
        <v>0.20754662224980888</v>
      </c>
      <c r="Q171" s="19">
        <f t="shared" si="16"/>
        <v>-7.5171967194118006E-2</v>
      </c>
      <c r="R171" s="19">
        <f t="shared" si="17"/>
        <v>-0.64264094113428194</v>
      </c>
      <c r="S171" s="19">
        <f t="shared" si="18"/>
        <v>2.4277457099877817E-2</v>
      </c>
    </row>
    <row r="172" spans="1:19" x14ac:dyDescent="0.25">
      <c r="A172" s="26">
        <f>Wellpath!E172</f>
        <v>5070</v>
      </c>
      <c r="B172" s="22">
        <v>0</v>
      </c>
      <c r="C172" s="22">
        <f>SIN(Wellpath!$L172) * COS(Wellpath!$L172) / SQRT(2)</f>
        <v>0.30618621784789729</v>
      </c>
      <c r="D172" s="22">
        <f>(-TAN(Dip) * SIN(Wellpath!$L172) * COS(Wellpath!$L172) * SIN(Wellpath!$O172)) / SQRT(2)</f>
        <v>-0.9250307633584598</v>
      </c>
      <c r="E172" s="20">
        <f>Model!$W$10*((drdp!B172+drdp!K172)*'ASXY-TI1S'!$B172+(drdp!E172+drdp!N172)*'ASXY-TI1S'!$C172+(drdp!H172+drdp!Q172)*'ASXY-TI1S'!$D172)</f>
        <v>1.2201400909077814E-2</v>
      </c>
      <c r="F172" s="20">
        <f>Model!$W$10*((drdp!C172+drdp!L172)*'ASXY-TI1S'!$B172+(drdp!F172+drdp!O172)*'ASXY-TI1S'!$C172+(drdp!I172+drdp!R172)*'ASXY-TI1S'!$D172)</f>
        <v>-8.9195078430741022E-4</v>
      </c>
      <c r="G172" s="20">
        <f>Model!$W$10*((drdp!D172+drdp!M172)*'ASXY-TI1S'!$B172+(drdp!G172+drdp!P172)*'ASXY-TI1S'!$C172+(drdp!J172+drdp!S172)*'ASXY-TI1S'!$D172)</f>
        <v>-3.9774756441743305E-3</v>
      </c>
      <c r="H172" s="18">
        <f>Model!$W$10*((drdp!B172)*'ASXY-TI1S'!$B172+(drdp!E172)*'ASXY-TI1S'!$C172+(drdp!H172)*'ASXY-TI1S'!$D172)</f>
        <v>6.1007004545389071E-3</v>
      </c>
      <c r="I172" s="18">
        <f>Model!$W$10*((drdp!C172)*'ASXY-TI1S'!$B172+(drdp!F172)*'ASXY-TI1S'!$C172+(drdp!I172)*'ASXY-TI1S'!$D172)</f>
        <v>-4.4597539215370511E-4</v>
      </c>
      <c r="J172" s="18">
        <f>Model!$W$10*((drdp!D172)*'ASXY-TI1S'!$B172+(drdp!G172)*'ASXY-TI1S'!$C172+(drdp!J172)*'ASXY-TI1S'!$D172)</f>
        <v>-1.9887378220871652E-3</v>
      </c>
      <c r="K172" s="21">
        <f>SUM(E$3:E171)+H172</f>
        <v>1.4228230835152604</v>
      </c>
      <c r="L172" s="21">
        <f>SUM(F$3:F171)+I172</f>
        <v>-5.4181906639256878E-2</v>
      </c>
      <c r="M172" s="21">
        <f>SUM(G$3:G171)+J172</f>
        <v>-0.45955032629465908</v>
      </c>
      <c r="N172" s="19">
        <f t="shared" si="13"/>
        <v>2.0244255269838738</v>
      </c>
      <c r="O172" s="19">
        <f t="shared" si="14"/>
        <v>2.9356790070651484E-3</v>
      </c>
      <c r="P172" s="19">
        <f t="shared" si="15"/>
        <v>0.21118650239752762</v>
      </c>
      <c r="Q172" s="19">
        <f t="shared" si="16"/>
        <v>-7.7091267475203437E-2</v>
      </c>
      <c r="R172" s="19">
        <f t="shared" si="17"/>
        <v>-0.65385881228901088</v>
      </c>
      <c r="S172" s="19">
        <f t="shared" si="18"/>
        <v>2.4899312875337254E-2</v>
      </c>
    </row>
    <row r="173" spans="1:19" x14ac:dyDescent="0.25">
      <c r="A173" s="26">
        <f>Wellpath!E173</f>
        <v>5100</v>
      </c>
      <c r="B173" s="22">
        <v>0</v>
      </c>
      <c r="C173" s="22">
        <f>SIN(Wellpath!$L173) * COS(Wellpath!$L173) / SQRT(2)</f>
        <v>0.30618621784789729</v>
      </c>
      <c r="D173" s="22">
        <f>(-TAN(Dip) * SIN(Wellpath!$L173) * COS(Wellpath!$L173) * SIN(Wellpath!$O173)) / SQRT(2)</f>
        <v>-0.9250307633584598</v>
      </c>
      <c r="E173" s="20">
        <f>Model!$W$10*((drdp!B173+drdp!K173)*'ASXY-TI1S'!$B173+(drdp!E173+drdp!N173)*'ASXY-TI1S'!$C173+(drdp!H173+drdp!Q173)*'ASXY-TI1S'!$D173)</f>
        <v>1.2201400909077814E-2</v>
      </c>
      <c r="F173" s="20">
        <f>Model!$W$10*((drdp!C173+drdp!L173)*'ASXY-TI1S'!$B173+(drdp!F173+drdp!O173)*'ASXY-TI1S'!$C173+(drdp!I173+drdp!R173)*'ASXY-TI1S'!$D173)</f>
        <v>-8.9195078430741022E-4</v>
      </c>
      <c r="G173" s="20">
        <f>Model!$W$10*((drdp!D173+drdp!M173)*'ASXY-TI1S'!$B173+(drdp!G173+drdp!P173)*'ASXY-TI1S'!$C173+(drdp!J173+drdp!S173)*'ASXY-TI1S'!$D173)</f>
        <v>-3.9774756441743305E-3</v>
      </c>
      <c r="H173" s="18">
        <f>Model!$W$10*((drdp!B173)*'ASXY-TI1S'!$B173+(drdp!E173)*'ASXY-TI1S'!$C173+(drdp!H173)*'ASXY-TI1S'!$D173)</f>
        <v>6.1007004545389071E-3</v>
      </c>
      <c r="I173" s="18">
        <f>Model!$W$10*((drdp!C173)*'ASXY-TI1S'!$B173+(drdp!F173)*'ASXY-TI1S'!$C173+(drdp!I173)*'ASXY-TI1S'!$D173)</f>
        <v>-4.4597539215370511E-4</v>
      </c>
      <c r="J173" s="18">
        <f>Model!$W$10*((drdp!D173)*'ASXY-TI1S'!$B173+(drdp!G173)*'ASXY-TI1S'!$C173+(drdp!J173)*'ASXY-TI1S'!$D173)</f>
        <v>-1.9887378220871652E-3</v>
      </c>
      <c r="K173" s="21">
        <f>SUM(E$3:E172)+H173</f>
        <v>1.4350244844243383</v>
      </c>
      <c r="L173" s="21">
        <f>SUM(F$3:F172)+I173</f>
        <v>-5.5073857423564292E-2</v>
      </c>
      <c r="M173" s="21">
        <f>SUM(G$3:G172)+J173</f>
        <v>-0.46352780193883342</v>
      </c>
      <c r="N173" s="19">
        <f t="shared" si="13"/>
        <v>2.059295270897338</v>
      </c>
      <c r="O173" s="19">
        <f t="shared" si="14"/>
        <v>3.0331297715110875E-3</v>
      </c>
      <c r="P173" s="19">
        <f t="shared" si="15"/>
        <v>0.21485802317024638</v>
      </c>
      <c r="Q173" s="19">
        <f t="shared" si="16"/>
        <v>-7.9032333854509862E-2</v>
      </c>
      <c r="R173" s="19">
        <f t="shared" si="17"/>
        <v>-0.66517374499362125</v>
      </c>
      <c r="S173" s="19">
        <f t="shared" si="18"/>
        <v>2.552826407583746E-2</v>
      </c>
    </row>
    <row r="174" spans="1:19" x14ac:dyDescent="0.25">
      <c r="A174" s="26">
        <f>Wellpath!E174</f>
        <v>5130</v>
      </c>
      <c r="B174" s="22">
        <v>0</v>
      </c>
      <c r="C174" s="22">
        <f>SIN(Wellpath!$L174) * COS(Wellpath!$L174) / SQRT(2)</f>
        <v>0.28603070140884213</v>
      </c>
      <c r="D174" s="22">
        <f>(-TAN(Dip) * SIN(Wellpath!$L174) * COS(Wellpath!$L174) * SIN(Wellpath!$O174)) / SQRT(2)</f>
        <v>-0.8641381703196539</v>
      </c>
      <c r="E174" s="20">
        <f>Model!$W$10*((drdp!B174+drdp!K174)*'ASXY-TI1S'!$B174+(drdp!E174+drdp!N174)*'ASXY-TI1S'!$C174+(drdp!H174+drdp!Q174)*'ASXY-TI1S'!$D174)</f>
        <v>1.1659893723081299E-2</v>
      </c>
      <c r="F174" s="20">
        <f>Model!$W$10*((drdp!C174+drdp!L174)*'ASXY-TI1S'!$B174+(drdp!F174+drdp!O174)*'ASXY-TI1S'!$C174+(drdp!I174+drdp!R174)*'ASXY-TI1S'!$D174)</f>
        <v>-1.107718847743875E-3</v>
      </c>
      <c r="G174" s="20">
        <f>Model!$W$10*((drdp!D174+drdp!M174)*'ASXY-TI1S'!$B174+(drdp!G174+drdp!P174)*'ASXY-TI1S'!$C174+(drdp!J174+drdp!S174)*'ASXY-TI1S'!$D174)</f>
        <v>-3.8228283161017996E-3</v>
      </c>
      <c r="H174" s="18">
        <f>Model!$W$10*((drdp!B174)*'ASXY-TI1S'!$B174+(drdp!E174)*'ASXY-TI1S'!$C174+(drdp!H174)*'ASXY-TI1S'!$D174)</f>
        <v>5.8299468615406495E-3</v>
      </c>
      <c r="I174" s="18">
        <f>Model!$W$10*((drdp!C174)*'ASXY-TI1S'!$B174+(drdp!F174)*'ASXY-TI1S'!$C174+(drdp!I174)*'ASXY-TI1S'!$D174)</f>
        <v>-5.5385942387193752E-4</v>
      </c>
      <c r="J174" s="18">
        <f>Model!$W$10*((drdp!D174)*'ASXY-TI1S'!$B174+(drdp!G174)*'ASXY-TI1S'!$C174+(drdp!J174)*'ASXY-TI1S'!$D174)</f>
        <v>-1.9114141580508998E-3</v>
      </c>
      <c r="K174" s="21">
        <f>SUM(E$3:E173)+H174</f>
        <v>1.4469551317404179</v>
      </c>
      <c r="L174" s="21">
        <f>SUM(F$3:F173)+I174</f>
        <v>-5.6073692239589933E-2</v>
      </c>
      <c r="M174" s="21">
        <f>SUM(G$3:G173)+J174</f>
        <v>-0.46742795391897152</v>
      </c>
      <c r="N174" s="19">
        <f t="shared" si="13"/>
        <v>2.0936791532699299</v>
      </c>
      <c r="O174" s="19">
        <f t="shared" si="14"/>
        <v>3.144258961380248E-3</v>
      </c>
      <c r="P174" s="19">
        <f t="shared" si="15"/>
        <v>0.21848889210487615</v>
      </c>
      <c r="Q174" s="19">
        <f t="shared" si="16"/>
        <v>-8.1136116741707495E-2</v>
      </c>
      <c r="R174" s="19">
        <f t="shared" si="17"/>
        <v>-0.67634727664197947</v>
      </c>
      <c r="S174" s="19">
        <f t="shared" si="18"/>
        <v>2.6210411232233635E-2</v>
      </c>
    </row>
    <row r="175" spans="1:19" x14ac:dyDescent="0.25">
      <c r="A175" s="26">
        <f>Wellpath!E175</f>
        <v>5160</v>
      </c>
      <c r="B175" s="22">
        <v>0</v>
      </c>
      <c r="C175" s="22">
        <f>SIN(Wellpath!$L175) * COS(Wellpath!$L175) / SQRT(2)</f>
        <v>0.26274137274937942</v>
      </c>
      <c r="D175" s="22">
        <f>(-TAN(Dip) * SIN(Wellpath!$L175) * COS(Wellpath!$L175) * SIN(Wellpath!$O175)) / SQRT(2)</f>
        <v>-0.79377789865428827</v>
      </c>
      <c r="E175" s="20">
        <f>Model!$W$10*((drdp!B175+drdp!K175)*'ASXY-TI1S'!$B175+(drdp!E175+drdp!N175)*'ASXY-TI1S'!$C175+(drdp!H175+drdp!Q175)*'ASXY-TI1S'!$D175)</f>
        <v>1.0921534931044594E-2</v>
      </c>
      <c r="F175" s="20">
        <f>Model!$W$10*((drdp!C175+drdp!L175)*'ASXY-TI1S'!$B175+(drdp!F175+drdp!O175)*'ASXY-TI1S'!$C175+(drdp!I175+drdp!R175)*'ASXY-TI1S'!$D175)</f>
        <v>-1.2668706533812283E-3</v>
      </c>
      <c r="G175" s="20">
        <f>Model!$W$10*((drdp!D175+drdp!M175)*'ASXY-TI1S'!$B175+(drdp!G175+drdp!P175)*'ASXY-TI1S'!$C175+(drdp!J175+drdp!S175)*'ASXY-TI1S'!$D175)</f>
        <v>-3.6003928141496552E-3</v>
      </c>
      <c r="H175" s="18">
        <f>Model!$W$10*((drdp!B175)*'ASXY-TI1S'!$B175+(drdp!E175)*'ASXY-TI1S'!$C175+(drdp!H175)*'ASXY-TI1S'!$D175)</f>
        <v>5.460767465522297E-3</v>
      </c>
      <c r="I175" s="18">
        <f>Model!$W$10*((drdp!C175)*'ASXY-TI1S'!$B175+(drdp!F175)*'ASXY-TI1S'!$C175+(drdp!I175)*'ASXY-TI1S'!$D175)</f>
        <v>-6.3343532669061413E-4</v>
      </c>
      <c r="J175" s="18">
        <f>Model!$W$10*((drdp!D175)*'ASXY-TI1S'!$B175+(drdp!G175)*'ASXY-TI1S'!$C175+(drdp!J175)*'ASXY-TI1S'!$D175)</f>
        <v>-1.8001964070748276E-3</v>
      </c>
      <c r="K175" s="21">
        <f>SUM(E$3:E174)+H175</f>
        <v>1.458245846067481</v>
      </c>
      <c r="L175" s="21">
        <f>SUM(F$3:F174)+I175</f>
        <v>-5.7260986990152488E-2</v>
      </c>
      <c r="M175" s="21">
        <f>SUM(G$3:G174)+J175</f>
        <v>-0.47113956448409727</v>
      </c>
      <c r="N175" s="19">
        <f t="shared" si="13"/>
        <v>2.1264809475730635</v>
      </c>
      <c r="O175" s="19">
        <f t="shared" si="14"/>
        <v>3.2788206310864123E-3</v>
      </c>
      <c r="P175" s="19">
        <f t="shared" si="15"/>
        <v>0.22197248922226484</v>
      </c>
      <c r="Q175" s="19">
        <f t="shared" si="16"/>
        <v>-8.350059642011394E-2</v>
      </c>
      <c r="R175" s="19">
        <f t="shared" si="17"/>
        <v>-0.68703731282697689</v>
      </c>
      <c r="S175" s="19">
        <f t="shared" si="18"/>
        <v>2.6977916472470002E-2</v>
      </c>
    </row>
    <row r="176" spans="1:19" x14ac:dyDescent="0.25">
      <c r="A176" s="26">
        <f>Wellpath!E176</f>
        <v>5190</v>
      </c>
      <c r="B176" s="22">
        <v>0</v>
      </c>
      <c r="C176" s="22">
        <f>SIN(Wellpath!$L176) * COS(Wellpath!$L176) / SQRT(2)</f>
        <v>0.23657339462790758</v>
      </c>
      <c r="D176" s="22">
        <f>(-TAN(Dip) * SIN(Wellpath!$L176) * COS(Wellpath!$L176) * SIN(Wellpath!$O176)) / SQRT(2)</f>
        <v>-0.71472083022256228</v>
      </c>
      <c r="E176" s="20">
        <f>Model!$W$10*((drdp!B176+drdp!K176)*'ASXY-TI1S'!$B176+(drdp!E176+drdp!N176)*'ASXY-TI1S'!$C176+(drdp!H176+drdp!Q176)*'ASXY-TI1S'!$D176)</f>
        <v>9.9968425257304355E-3</v>
      </c>
      <c r="F176" s="20">
        <f>Model!$W$10*((drdp!C176+drdp!L176)*'ASXY-TI1S'!$B176+(drdp!F176+drdp!O176)*'ASXY-TI1S'!$C176+(drdp!I176+drdp!R176)*'ASXY-TI1S'!$D176)</f>
        <v>-1.3620801571874242E-3</v>
      </c>
      <c r="G176" s="20">
        <f>Model!$W$10*((drdp!D176+drdp!M176)*'ASXY-TI1S'!$B176+(drdp!G176+drdp!P176)*'ASXY-TI1S'!$C176+(drdp!J176+drdp!S176)*'ASXY-TI1S'!$D176)</f>
        <v>-3.312904359819192E-3</v>
      </c>
      <c r="H176" s="18">
        <f>Model!$W$10*((drdp!B176)*'ASXY-TI1S'!$B176+(drdp!E176)*'ASXY-TI1S'!$C176+(drdp!H176)*'ASXY-TI1S'!$D176)</f>
        <v>4.9984212628652177E-3</v>
      </c>
      <c r="I176" s="18">
        <f>Model!$W$10*((drdp!C176)*'ASXY-TI1S'!$B176+(drdp!F176)*'ASXY-TI1S'!$C176+(drdp!I176)*'ASXY-TI1S'!$D176)</f>
        <v>-6.810400785937121E-4</v>
      </c>
      <c r="J176" s="18">
        <f>Model!$W$10*((drdp!D176)*'ASXY-TI1S'!$B176+(drdp!G176)*'ASXY-TI1S'!$C176+(drdp!J176)*'ASXY-TI1S'!$D176)</f>
        <v>-1.656452179909596E-3</v>
      </c>
      <c r="K176" s="21">
        <f>SUM(E$3:E175)+H176</f>
        <v>1.4687050347958686</v>
      </c>
      <c r="L176" s="21">
        <f>SUM(F$3:F175)+I176</f>
        <v>-5.857546239543681E-2</v>
      </c>
      <c r="M176" s="21">
        <f>SUM(G$3:G175)+J176</f>
        <v>-0.47459621307108169</v>
      </c>
      <c r="N176" s="19">
        <f t="shared" si="13"/>
        <v>2.1570944792347335</v>
      </c>
      <c r="O176" s="19">
        <f t="shared" si="14"/>
        <v>3.4310847948392318E-3</v>
      </c>
      <c r="P176" s="19">
        <f t="shared" si="15"/>
        <v>0.22524156546141155</v>
      </c>
      <c r="Q176" s="19">
        <f t="shared" si="16"/>
        <v>-8.6030076535674113E-2</v>
      </c>
      <c r="R176" s="19">
        <f t="shared" si="17"/>
        <v>-0.6970418476325505</v>
      </c>
      <c r="S176" s="19">
        <f t="shared" si="18"/>
        <v>2.7799692631761862E-2</v>
      </c>
    </row>
    <row r="177" spans="1:19" x14ac:dyDescent="0.25">
      <c r="A177" s="26">
        <f>Wellpath!E177</f>
        <v>5220</v>
      </c>
      <c r="B177" s="22">
        <v>0</v>
      </c>
      <c r="C177" s="22">
        <f>SIN(Wellpath!$L177) * COS(Wellpath!$L177) / SQRT(2)</f>
        <v>0.2078134688887267</v>
      </c>
      <c r="D177" s="22">
        <f>(-TAN(Dip) * SIN(Wellpath!$L177) * COS(Wellpath!$L177) * SIN(Wellpath!$O177)) / SQRT(2)</f>
        <v>-0.6278331308099685</v>
      </c>
      <c r="E177" s="20">
        <f>Model!$W$10*((drdp!B177+drdp!K177)*'ASXY-TI1S'!$B177+(drdp!E177+drdp!N177)*'ASXY-TI1S'!$C177+(drdp!H177+drdp!Q177)*'ASXY-TI1S'!$D177)</f>
        <v>8.9006962761606183E-3</v>
      </c>
      <c r="F177" s="20">
        <f>Model!$W$10*((drdp!C177+drdp!L177)*'ASXY-TI1S'!$B177+(drdp!F177+drdp!O177)*'ASXY-TI1S'!$C177+(drdp!I177+drdp!R177)*'ASXY-TI1S'!$D177)</f>
        <v>-1.3876855460979547E-3</v>
      </c>
      <c r="G177" s="20">
        <f>Model!$W$10*((drdp!D177+drdp!M177)*'ASXY-TI1S'!$B177+(drdp!G177+drdp!P177)*'ASXY-TI1S'!$C177+(drdp!J177+drdp!S177)*'ASXY-TI1S'!$D177)</f>
        <v>-2.9646353064078554E-3</v>
      </c>
      <c r="H177" s="18">
        <f>Model!$W$10*((drdp!B177)*'ASXY-TI1S'!$B177+(drdp!E177)*'ASXY-TI1S'!$C177+(drdp!H177)*'ASXY-TI1S'!$D177)</f>
        <v>4.4503481380803091E-3</v>
      </c>
      <c r="I177" s="18">
        <f>Model!$W$10*((drdp!C177)*'ASXY-TI1S'!$B177+(drdp!F177)*'ASXY-TI1S'!$C177+(drdp!I177)*'ASXY-TI1S'!$D177)</f>
        <v>-6.9384277304897733E-4</v>
      </c>
      <c r="J177" s="18">
        <f>Model!$W$10*((drdp!D177)*'ASXY-TI1S'!$B177+(drdp!G177)*'ASXY-TI1S'!$C177+(drdp!J177)*'ASXY-TI1S'!$D177)</f>
        <v>-1.4823176532039277E-3</v>
      </c>
      <c r="K177" s="21">
        <f>SUM(E$3:E176)+H177</f>
        <v>1.4781538041968139</v>
      </c>
      <c r="L177" s="21">
        <f>SUM(F$3:F176)+I177</f>
        <v>-5.9950345247079505E-2</v>
      </c>
      <c r="M177" s="21">
        <f>SUM(G$3:G176)+J177</f>
        <v>-0.47773498290419519</v>
      </c>
      <c r="N177" s="19">
        <f t="shared" si="13"/>
        <v>2.1849386688615127</v>
      </c>
      <c r="O177" s="19">
        <f t="shared" si="14"/>
        <v>3.5940438952440281E-3</v>
      </c>
      <c r="P177" s="19">
        <f t="shared" si="15"/>
        <v>0.22823071389047167</v>
      </c>
      <c r="Q177" s="19">
        <f t="shared" si="16"/>
        <v>-8.8615830889882952E-2</v>
      </c>
      <c r="R177" s="19">
        <f t="shared" si="17"/>
        <v>-0.70616578237773597</v>
      </c>
      <c r="S177" s="19">
        <f t="shared" si="18"/>
        <v>2.8640377161714126E-2</v>
      </c>
    </row>
    <row r="178" spans="1:19" x14ac:dyDescent="0.25">
      <c r="A178" s="26">
        <f>Wellpath!E178</f>
        <v>5250</v>
      </c>
      <c r="B178" s="22">
        <v>0</v>
      </c>
      <c r="C178" s="22">
        <f>SIN(Wellpath!$L178) * COS(Wellpath!$L178) / SQRT(2)</f>
        <v>0.17677669529663684</v>
      </c>
      <c r="D178" s="22">
        <f>(-TAN(Dip) * SIN(Wellpath!$L178) * COS(Wellpath!$L178) * SIN(Wellpath!$O178)) / SQRT(2)</f>
        <v>-0.5340667602336916</v>
      </c>
      <c r="E178" s="20">
        <f>Model!$W$10*((drdp!B178+drdp!K178)*'ASXY-TI1S'!$B178+(drdp!E178+drdp!N178)*'ASXY-TI1S'!$C178+(drdp!H178+drdp!Q178)*'ASXY-TI1S'!$D178)</f>
        <v>7.6519929621420724E-3</v>
      </c>
      <c r="F178" s="20">
        <f>Model!$W$10*((drdp!C178+drdp!L178)*'ASXY-TI1S'!$B178+(drdp!F178+drdp!O178)*'ASXY-TI1S'!$C178+(drdp!I178+drdp!R178)*'ASXY-TI1S'!$D178)</f>
        <v>-1.3398377435139552E-3</v>
      </c>
      <c r="G178" s="20">
        <f>Model!$W$10*((drdp!D178+drdp!M178)*'ASXY-TI1S'!$B178+(drdp!G178+drdp!P178)*'ASXY-TI1S'!$C178+(drdp!J178+drdp!S178)*'ASXY-TI1S'!$D178)</f>
        <v>-2.561297632095822E-3</v>
      </c>
      <c r="H178" s="18">
        <f>Model!$W$10*((drdp!B178)*'ASXY-TI1S'!$B178+(drdp!E178)*'ASXY-TI1S'!$C178+(drdp!H178)*'ASXY-TI1S'!$D178)</f>
        <v>3.8259964810710362E-3</v>
      </c>
      <c r="I178" s="18">
        <f>Model!$W$10*((drdp!C178)*'ASXY-TI1S'!$B178+(drdp!F178)*'ASXY-TI1S'!$C178+(drdp!I178)*'ASXY-TI1S'!$D178)</f>
        <v>-6.6991887175697762E-4</v>
      </c>
      <c r="J178" s="18">
        <f>Model!$W$10*((drdp!D178)*'ASXY-TI1S'!$B178+(drdp!G178)*'ASXY-TI1S'!$C178+(drdp!J178)*'ASXY-TI1S'!$D178)</f>
        <v>-1.280648816047911E-3</v>
      </c>
      <c r="K178" s="21">
        <f>SUM(E$3:E177)+H178</f>
        <v>1.4864301488159652</v>
      </c>
      <c r="L178" s="21">
        <f>SUM(F$3:F177)+I178</f>
        <v>-6.1314106891885461E-2</v>
      </c>
      <c r="M178" s="21">
        <f>SUM(G$3:G177)+J178</f>
        <v>-0.48049794937344698</v>
      </c>
      <c r="N178" s="19">
        <f t="shared" si="13"/>
        <v>2.2094745873090527</v>
      </c>
      <c r="O178" s="19">
        <f t="shared" si="14"/>
        <v>3.7594197039495562E-3</v>
      </c>
      <c r="P178" s="19">
        <f t="shared" si="15"/>
        <v>0.2308782793520876</v>
      </c>
      <c r="Q178" s="19">
        <f t="shared" si="16"/>
        <v>-9.1139137031823303E-2</v>
      </c>
      <c r="R178" s="19">
        <f t="shared" si="17"/>
        <v>-0.71422663839293887</v>
      </c>
      <c r="S178" s="19">
        <f t="shared" si="18"/>
        <v>2.9461302629215296E-2</v>
      </c>
    </row>
    <row r="179" spans="1:19" x14ac:dyDescent="0.25">
      <c r="A179" s="26">
        <f>Wellpath!E179</f>
        <v>5280</v>
      </c>
      <c r="B179" s="22">
        <v>0</v>
      </c>
      <c r="C179" s="22">
        <f>SIN(Wellpath!$L179) * COS(Wellpath!$L179) / SQRT(2)</f>
        <v>0.14380311923797542</v>
      </c>
      <c r="D179" s="22">
        <f>(-TAN(Dip) * SIN(Wellpath!$L179) * COS(Wellpath!$L179) * SIN(Wellpath!$O179)) / SQRT(2)</f>
        <v>-0.43444904247164023</v>
      </c>
      <c r="E179" s="20">
        <f>Model!$W$10*((drdp!B179+drdp!K179)*'ASXY-TI1S'!$B179+(drdp!E179+drdp!N179)*'ASXY-TI1S'!$C179+(drdp!H179+drdp!Q179)*'ASXY-TI1S'!$D179)</f>
        <v>6.2732032578663522E-3</v>
      </c>
      <c r="F179" s="20">
        <f>Model!$W$10*((drdp!C179+drdp!L179)*'ASXY-TI1S'!$B179+(drdp!F179+drdp!O179)*'ASXY-TI1S'!$C179+(drdp!I179+drdp!R179)*'ASXY-TI1S'!$D179)</f>
        <v>-1.2166040082655161E-3</v>
      </c>
      <c r="G179" s="20">
        <f>Model!$W$10*((drdp!D179+drdp!M179)*'ASXY-TI1S'!$B179+(drdp!G179+drdp!P179)*'ASXY-TI1S'!$C179+(drdp!J179+drdp!S179)*'ASXY-TI1S'!$D179)</f>
        <v>-2.1099101409099452E-3</v>
      </c>
      <c r="H179" s="18">
        <f>Model!$W$10*((drdp!B179)*'ASXY-TI1S'!$B179+(drdp!E179)*'ASXY-TI1S'!$C179+(drdp!H179)*'ASXY-TI1S'!$D179)</f>
        <v>3.1366016289331761E-3</v>
      </c>
      <c r="I179" s="18">
        <f>Model!$W$10*((drdp!C179)*'ASXY-TI1S'!$B179+(drdp!F179)*'ASXY-TI1S'!$C179+(drdp!I179)*'ASXY-TI1S'!$D179)</f>
        <v>-6.0830200413275806E-4</v>
      </c>
      <c r="J179" s="18">
        <f>Model!$W$10*((drdp!D179)*'ASXY-TI1S'!$B179+(drdp!G179)*'ASXY-TI1S'!$C179+(drdp!J179)*'ASXY-TI1S'!$D179)</f>
        <v>-1.0549550704549726E-3</v>
      </c>
      <c r="K179" s="21">
        <f>SUM(E$3:E178)+H179</f>
        <v>1.4933927469259696</v>
      </c>
      <c r="L179" s="21">
        <f>SUM(F$3:F178)+I179</f>
        <v>-6.2592327767775194E-2</v>
      </c>
      <c r="M179" s="21">
        <f>SUM(G$3:G178)+J179</f>
        <v>-0.48283355325994992</v>
      </c>
      <c r="N179" s="19">
        <f t="shared" si="13"/>
        <v>2.2302218965710932</v>
      </c>
      <c r="O179" s="19">
        <f t="shared" si="14"/>
        <v>3.9177994953886013E-3</v>
      </c>
      <c r="P179" s="19">
        <f t="shared" si="15"/>
        <v>0.2331282401536289</v>
      </c>
      <c r="Q179" s="19">
        <f t="shared" si="16"/>
        <v>-9.3474928301608431E-2</v>
      </c>
      <c r="R179" s="19">
        <f t="shared" si="17"/>
        <v>-0.721060126410903</v>
      </c>
      <c r="S179" s="19">
        <f t="shared" si="18"/>
        <v>3.0221676022926327E-2</v>
      </c>
    </row>
    <row r="180" spans="1:19" x14ac:dyDescent="0.25">
      <c r="A180" s="26">
        <f>Wellpath!E180</f>
        <v>5310</v>
      </c>
      <c r="B180" s="22">
        <v>0</v>
      </c>
      <c r="C180" s="22">
        <f>SIN(Wellpath!$L180) * COS(Wellpath!$L180) / SQRT(2)</f>
        <v>0.10925400611220532</v>
      </c>
      <c r="D180" s="22">
        <f>(-TAN(Dip) * SIN(Wellpath!$L180) * COS(Wellpath!$L180) * SIN(Wellpath!$O180)) / SQRT(2)</f>
        <v>-0.33007141008596236</v>
      </c>
      <c r="E180" s="20">
        <f>Model!$W$10*((drdp!B180+drdp!K180)*'ASXY-TI1S'!$B180+(drdp!E180+drdp!N180)*'ASXY-TI1S'!$C180+(drdp!H180+drdp!Q180)*'ASXY-TI1S'!$D180)</f>
        <v>4.789841114771356E-3</v>
      </c>
      <c r="F180" s="20">
        <f>Model!$W$10*((drdp!C180+drdp!L180)*'ASXY-TI1S'!$B180+(drdp!F180+drdp!O180)*'ASXY-TI1S'!$C180+(drdp!I180+drdp!R180)*'ASXY-TI1S'!$D180)</f>
        <v>-1.0180240519096165E-3</v>
      </c>
      <c r="G180" s="20">
        <f>Model!$W$10*((drdp!D180+drdp!M180)*'ASXY-TI1S'!$B180+(drdp!G180+drdp!P180)*'ASXY-TI1S'!$C180+(drdp!J180+drdp!S180)*'ASXY-TI1S'!$D180)</f>
        <v>-1.6186336200050267E-3</v>
      </c>
      <c r="H180" s="18">
        <f>Model!$W$10*((drdp!B180)*'ASXY-TI1S'!$B180+(drdp!E180)*'ASXY-TI1S'!$C180+(drdp!H180)*'ASXY-TI1S'!$D180)</f>
        <v>2.394920557385678E-3</v>
      </c>
      <c r="I180" s="18">
        <f>Model!$W$10*((drdp!C180)*'ASXY-TI1S'!$B180+(drdp!F180)*'ASXY-TI1S'!$C180+(drdp!I180)*'ASXY-TI1S'!$D180)</f>
        <v>-5.0901202595480827E-4</v>
      </c>
      <c r="J180" s="18">
        <f>Model!$W$10*((drdp!D180)*'ASXY-TI1S'!$B180+(drdp!G180)*'ASXY-TI1S'!$C180+(drdp!J180)*'ASXY-TI1S'!$D180)</f>
        <v>-8.0931681000251333E-4</v>
      </c>
      <c r="K180" s="21">
        <f>SUM(E$3:E179)+H180</f>
        <v>1.4989242691122884</v>
      </c>
      <c r="L180" s="21">
        <f>SUM(F$3:F179)+I180</f>
        <v>-6.3709641797862759E-2</v>
      </c>
      <c r="M180" s="21">
        <f>SUM(G$3:G179)+J180</f>
        <v>-0.48469782514040738</v>
      </c>
      <c r="N180" s="19">
        <f t="shared" si="13"/>
        <v>2.2467739645338081</v>
      </c>
      <c r="O180" s="19">
        <f t="shared" si="14"/>
        <v>4.0589184580119815E-3</v>
      </c>
      <c r="P180" s="19">
        <f t="shared" si="15"/>
        <v>0.23493198169584092</v>
      </c>
      <c r="Q180" s="19">
        <f t="shared" si="16"/>
        <v>-9.5495928267267133E-2</v>
      </c>
      <c r="R180" s="19">
        <f t="shared" si="17"/>
        <v>-0.7265253332889009</v>
      </c>
      <c r="S180" s="19">
        <f t="shared" si="18"/>
        <v>3.0879924819898472E-2</v>
      </c>
    </row>
    <row r="181" spans="1:19" x14ac:dyDescent="0.25">
      <c r="A181" s="26">
        <f>Wellpath!E181</f>
        <v>5340</v>
      </c>
      <c r="B181" s="22">
        <v>0</v>
      </c>
      <c r="C181" s="22">
        <f>SIN(Wellpath!$L181) * COS(Wellpath!$L181) / SQRT(2)</f>
        <v>7.3507883232599214E-2</v>
      </c>
      <c r="D181" s="22">
        <f>(-TAN(Dip) * SIN(Wellpath!$L181) * COS(Wellpath!$L181) * SIN(Wellpath!$O181)) / SQRT(2)</f>
        <v>-0.22207744625949938</v>
      </c>
      <c r="E181" s="20">
        <f>Model!$W$10*((drdp!B181+drdp!K181)*'ASXY-TI1S'!$B181+(drdp!E181+drdp!N181)*'ASXY-TI1S'!$C181+(drdp!H181+drdp!Q181)*'ASXY-TI1S'!$D181)</f>
        <v>3.229858647041057E-3</v>
      </c>
      <c r="F181" s="20">
        <f>Model!$W$10*((drdp!C181+drdp!L181)*'ASXY-TI1S'!$B181+(drdp!F181+drdp!O181)*'ASXY-TI1S'!$C181+(drdp!I181+drdp!R181)*'ASXY-TI1S'!$D181)</f>
        <v>-7.4611726919721197E-4</v>
      </c>
      <c r="G181" s="20">
        <f>Model!$W$10*((drdp!D181+drdp!M181)*'ASXY-TI1S'!$B181+(drdp!G181+drdp!P181)*'ASXY-TI1S'!$C181+(drdp!J181+drdp!S181)*'ASXY-TI1S'!$D181)</f>
        <v>-1.0965779903549145E-3</v>
      </c>
      <c r="H181" s="18">
        <f>Model!$W$10*((drdp!B181)*'ASXY-TI1S'!$B181+(drdp!E181)*'ASXY-TI1S'!$C181+(drdp!H181)*'ASXY-TI1S'!$D181)</f>
        <v>1.6149293235205285E-3</v>
      </c>
      <c r="I181" s="18">
        <f>Model!$W$10*((drdp!C181)*'ASXY-TI1S'!$B181+(drdp!F181)*'ASXY-TI1S'!$C181+(drdp!I181)*'ASXY-TI1S'!$D181)</f>
        <v>-3.7305863459860598E-4</v>
      </c>
      <c r="J181" s="18">
        <f>Model!$W$10*((drdp!D181)*'ASXY-TI1S'!$B181+(drdp!G181)*'ASXY-TI1S'!$C181+(drdp!J181)*'ASXY-TI1S'!$D181)</f>
        <v>-5.4828899517745723E-4</v>
      </c>
      <c r="K181" s="21">
        <f>SUM(E$3:E180)+H181</f>
        <v>1.5029341189931946</v>
      </c>
      <c r="L181" s="21">
        <f>SUM(F$3:F180)+I181</f>
        <v>-6.4591712458416176E-2</v>
      </c>
      <c r="M181" s="21">
        <f>SUM(G$3:G180)+J181</f>
        <v>-0.48605543094558734</v>
      </c>
      <c r="N181" s="19">
        <f t="shared" si="13"/>
        <v>2.2588109660338502</v>
      </c>
      <c r="O181" s="19">
        <f t="shared" si="14"/>
        <v>4.1720893183107158E-3</v>
      </c>
      <c r="P181" s="19">
        <f t="shared" si="15"/>
        <v>0.23624988195170063</v>
      </c>
      <c r="Q181" s="19">
        <f t="shared" si="16"/>
        <v>-9.7077088457951474E-2</v>
      </c>
      <c r="R181" s="19">
        <f t="shared" si="17"/>
        <v>-0.73050929089006389</v>
      </c>
      <c r="S181" s="19">
        <f t="shared" si="18"/>
        <v>3.1395152634488936E-2</v>
      </c>
    </row>
    <row r="182" spans="1:19" x14ac:dyDescent="0.25">
      <c r="A182" s="26">
        <f>Wellpath!E182</f>
        <v>5370</v>
      </c>
      <c r="B182" s="22">
        <v>0</v>
      </c>
      <c r="C182" s="22">
        <f>SIN(Wellpath!$L182) * COS(Wellpath!$L182) / SQRT(2)</f>
        <v>3.6956392601783447E-2</v>
      </c>
      <c r="D182" s="22">
        <f>(-TAN(Dip) * SIN(Wellpath!$L182) * COS(Wellpath!$L182) * SIN(Wellpath!$O182)) / SQRT(2)</f>
        <v>-0.11165035545912455</v>
      </c>
      <c r="E182" s="20">
        <f>Model!$W$10*((drdp!B182+drdp!K182)*'ASXY-TI1S'!$B182+(drdp!E182+drdp!N182)*'ASXY-TI1S'!$C182+(drdp!H182+drdp!Q182)*'ASXY-TI1S'!$D182)</f>
        <v>1.6229813562900952E-3</v>
      </c>
      <c r="F182" s="20">
        <f>Model!$W$10*((drdp!C182+drdp!L182)*'ASXY-TI1S'!$B182+(drdp!F182+drdp!O182)*'ASXY-TI1S'!$C182+(drdp!I182+drdp!R182)*'ASXY-TI1S'!$D182)</f>
        <v>-4.0484088117301233E-4</v>
      </c>
      <c r="G182" s="20">
        <f>Model!$W$10*((drdp!D182+drdp!M182)*'ASXY-TI1S'!$B182+(drdp!G182+drdp!P182)*'ASXY-TI1S'!$C182+(drdp!J182+drdp!S182)*'ASXY-TI1S'!$D182)</f>
        <v>-5.5358617725189568E-4</v>
      </c>
      <c r="H182" s="18">
        <f>Model!$W$10*((drdp!B182)*'ASXY-TI1S'!$B182+(drdp!E182)*'ASXY-TI1S'!$C182+(drdp!H182)*'ASXY-TI1S'!$D182)</f>
        <v>8.114906781450476E-4</v>
      </c>
      <c r="I182" s="18">
        <f>Model!$W$10*((drdp!C182)*'ASXY-TI1S'!$B182+(drdp!F182)*'ASXY-TI1S'!$C182+(drdp!I182)*'ASXY-TI1S'!$D182)</f>
        <v>-2.0242044058650617E-4</v>
      </c>
      <c r="J182" s="18">
        <f>Model!$W$10*((drdp!D182)*'ASXY-TI1S'!$B182+(drdp!G182)*'ASXY-TI1S'!$C182+(drdp!J182)*'ASXY-TI1S'!$D182)</f>
        <v>-2.7679308862594784E-4</v>
      </c>
      <c r="K182" s="21">
        <f>SUM(E$3:E181)+H182</f>
        <v>1.5053605389948601</v>
      </c>
      <c r="L182" s="21">
        <f>SUM(F$3:F181)+I182</f>
        <v>-6.5167191533601287E-2</v>
      </c>
      <c r="M182" s="21">
        <f>SUM(G$3:G181)+J182</f>
        <v>-0.48688051302939073</v>
      </c>
      <c r="N182" s="19">
        <f t="shared" si="13"/>
        <v>2.2661103523628956</v>
      </c>
      <c r="O182" s="19">
        <f t="shared" si="14"/>
        <v>4.2467628523770755E-3</v>
      </c>
      <c r="P182" s="19">
        <f t="shared" si="15"/>
        <v>0.23705263396776272</v>
      </c>
      <c r="Q182" s="19">
        <f t="shared" si="16"/>
        <v>-9.8100118571803313E-2</v>
      </c>
      <c r="R182" s="19">
        <f t="shared" si="17"/>
        <v>-0.73293071152001765</v>
      </c>
      <c r="S182" s="19">
        <f t="shared" si="18"/>
        <v>3.1728635646564363E-2</v>
      </c>
    </row>
    <row r="183" spans="1:19" x14ac:dyDescent="0.25">
      <c r="A183" s="26">
        <f>Wellpath!E183</f>
        <v>5400</v>
      </c>
      <c r="B183" s="22">
        <v>0</v>
      </c>
      <c r="C183" s="22">
        <f>SIN(Wellpath!$L183) * COS(Wellpath!$L183) / SQRT(2)</f>
        <v>4.3315539021305316E-17</v>
      </c>
      <c r="D183" s="22">
        <f>(-TAN(Dip) * SIN(Wellpath!$L183) * COS(Wellpath!$L183) * SIN(Wellpath!$O183)) / SQRT(2)</f>
        <v>-1.3086221322367195E-16</v>
      </c>
      <c r="E183" s="20">
        <f>Model!$W$10*((drdp!B183+drdp!K183)*'ASXY-TI1S'!$B183+(drdp!E183+drdp!N183)*'ASXY-TI1S'!$C183+(drdp!H183+drdp!Q183)*'ASXY-TI1S'!$D183)</f>
        <v>1.8960478715713737E-18</v>
      </c>
      <c r="F183" s="20">
        <f>Model!$W$10*((drdp!C183+drdp!L183)*'ASXY-TI1S'!$B183+(drdp!F183+drdp!O183)*'ASXY-TI1S'!$C183+(drdp!I183+drdp!R183)*'ASXY-TI1S'!$D183)</f>
        <v>-5.0804449599829848E-19</v>
      </c>
      <c r="G183" s="20">
        <f>Model!$W$10*((drdp!D183+drdp!M183)*'ASXY-TI1S'!$B183+(drdp!G183+drdp!P183)*'ASXY-TI1S'!$C183+(drdp!J183+drdp!S183)*'ASXY-TI1S'!$D183)</f>
        <v>-6.4973308531957974E-19</v>
      </c>
      <c r="H183" s="18">
        <f>Model!$W$10*((drdp!B183)*'ASXY-TI1S'!$B183+(drdp!E183)*'ASXY-TI1S'!$C183+(drdp!H183)*'ASXY-TI1S'!$D183)</f>
        <v>9.4802393578568685E-19</v>
      </c>
      <c r="I183" s="18">
        <f>Model!$W$10*((drdp!C183)*'ASXY-TI1S'!$B183+(drdp!F183)*'ASXY-TI1S'!$C183+(drdp!I183)*'ASXY-TI1S'!$D183)</f>
        <v>-2.5402224799914924E-19</v>
      </c>
      <c r="J183" s="18">
        <f>Model!$W$10*((drdp!D183)*'ASXY-TI1S'!$B183+(drdp!G183)*'ASXY-TI1S'!$C183+(drdp!J183)*'ASXY-TI1S'!$D183)</f>
        <v>-3.2486654265978987E-19</v>
      </c>
      <c r="K183" s="21">
        <f>SUM(E$3:E182)+H183</f>
        <v>1.506172029673005</v>
      </c>
      <c r="L183" s="21">
        <f>SUM(F$3:F182)+I183</f>
        <v>-6.5369611974187794E-2</v>
      </c>
      <c r="M183" s="21">
        <f>SUM(G$3:G182)+J183</f>
        <v>-0.48715730611801666</v>
      </c>
      <c r="N183" s="19">
        <f t="shared" si="13"/>
        <v>2.2685541829692997</v>
      </c>
      <c r="O183" s="19">
        <f t="shared" si="14"/>
        <v>4.2731861696558762E-3</v>
      </c>
      <c r="P183" s="19">
        <f t="shared" si="15"/>
        <v>0.23732224090416298</v>
      </c>
      <c r="Q183" s="19">
        <f t="shared" si="16"/>
        <v>-9.8457881146099199E-2</v>
      </c>
      <c r="R183" s="19">
        <f t="shared" si="17"/>
        <v>-0.73374270852580659</v>
      </c>
      <c r="S183" s="19">
        <f t="shared" si="18"/>
        <v>3.1845284071325371E-2</v>
      </c>
    </row>
    <row r="184" spans="1:19" x14ac:dyDescent="0.25">
      <c r="A184" s="26">
        <f>Wellpath!E184</f>
        <v>5430</v>
      </c>
      <c r="B184" s="22">
        <v>0</v>
      </c>
      <c r="C184" s="22">
        <f>SIN(Wellpath!$L184) * COS(Wellpath!$L184) / SQRT(2)</f>
        <v>4.3315539021305316E-17</v>
      </c>
      <c r="D184" s="22">
        <f>(-TAN(Dip) * SIN(Wellpath!$L184) * COS(Wellpath!$L184) * SIN(Wellpath!$O184)) / SQRT(2)</f>
        <v>-1.3086221322367195E-16</v>
      </c>
      <c r="E184" s="20">
        <f>Model!$W$10*((drdp!B184+drdp!K184)*'ASXY-TI1S'!$B184+(drdp!E184+drdp!N184)*'ASXY-TI1S'!$C184+(drdp!H184+drdp!Q184)*'ASXY-TI1S'!$D184)</f>
        <v>1.8960478715713737E-18</v>
      </c>
      <c r="F184" s="20">
        <f>Model!$W$10*((drdp!C184+drdp!L184)*'ASXY-TI1S'!$B184+(drdp!F184+drdp!O184)*'ASXY-TI1S'!$C184+(drdp!I184+drdp!R184)*'ASXY-TI1S'!$D184)</f>
        <v>-5.0804449599829848E-19</v>
      </c>
      <c r="G184" s="20">
        <f>Model!$W$10*((drdp!D184+drdp!M184)*'ASXY-TI1S'!$B184+(drdp!G184+drdp!P184)*'ASXY-TI1S'!$C184+(drdp!J184+drdp!S184)*'ASXY-TI1S'!$D184)</f>
        <v>-6.4973308531957974E-19</v>
      </c>
      <c r="H184" s="18">
        <f>Model!$W$10*((drdp!B184)*'ASXY-TI1S'!$B184+(drdp!E184)*'ASXY-TI1S'!$C184+(drdp!H184)*'ASXY-TI1S'!$D184)</f>
        <v>9.4802393578568685E-19</v>
      </c>
      <c r="I184" s="18">
        <f>Model!$W$10*((drdp!C184)*'ASXY-TI1S'!$B184+(drdp!F184)*'ASXY-TI1S'!$C184+(drdp!I184)*'ASXY-TI1S'!$D184)</f>
        <v>-2.5402224799914924E-19</v>
      </c>
      <c r="J184" s="18">
        <f>Model!$W$10*((drdp!D184)*'ASXY-TI1S'!$B184+(drdp!G184)*'ASXY-TI1S'!$C184+(drdp!J184)*'ASXY-TI1S'!$D184)</f>
        <v>-3.2486654265978987E-19</v>
      </c>
      <c r="K184" s="21">
        <f>SUM(E$3:E183)+H184</f>
        <v>1.506172029673005</v>
      </c>
      <c r="L184" s="21">
        <f>SUM(F$3:F183)+I184</f>
        <v>-6.5369611974187794E-2</v>
      </c>
      <c r="M184" s="21">
        <f>SUM(G$3:G183)+J184</f>
        <v>-0.48715730611801666</v>
      </c>
      <c r="N184" s="19">
        <f t="shared" si="13"/>
        <v>2.2685541829692997</v>
      </c>
      <c r="O184" s="19">
        <f t="shared" si="14"/>
        <v>4.2731861696558762E-3</v>
      </c>
      <c r="P184" s="19">
        <f t="shared" si="15"/>
        <v>0.23732224090416298</v>
      </c>
      <c r="Q184" s="19">
        <f t="shared" si="16"/>
        <v>-9.8457881146099199E-2</v>
      </c>
      <c r="R184" s="19">
        <f t="shared" si="17"/>
        <v>-0.73374270852580659</v>
      </c>
      <c r="S184" s="19">
        <f t="shared" si="18"/>
        <v>3.1845284071325371E-2</v>
      </c>
    </row>
    <row r="185" spans="1:19" x14ac:dyDescent="0.25">
      <c r="A185" s="26">
        <f>Wellpath!E185</f>
        <v>5460</v>
      </c>
      <c r="B185" s="22">
        <v>0</v>
      </c>
      <c r="C185" s="22">
        <f>SIN(Wellpath!$L185) * COS(Wellpath!$L185) / SQRT(2)</f>
        <v>4.3315539021305316E-17</v>
      </c>
      <c r="D185" s="22">
        <f>(-TAN(Dip) * SIN(Wellpath!$L185) * COS(Wellpath!$L185) * SIN(Wellpath!$O185)) / SQRT(2)</f>
        <v>-1.3086221322367195E-16</v>
      </c>
      <c r="E185" s="20">
        <f>Model!$W$10*((drdp!B185+drdp!K185)*'ASXY-TI1S'!$B185+(drdp!E185+drdp!N185)*'ASXY-TI1S'!$C185+(drdp!H185+drdp!Q185)*'ASXY-TI1S'!$D185)</f>
        <v>1.8960478715713737E-18</v>
      </c>
      <c r="F185" s="20">
        <f>Model!$W$10*((drdp!C185+drdp!L185)*'ASXY-TI1S'!$B185+(drdp!F185+drdp!O185)*'ASXY-TI1S'!$C185+(drdp!I185+drdp!R185)*'ASXY-TI1S'!$D185)</f>
        <v>-5.0804449599829848E-19</v>
      </c>
      <c r="G185" s="20">
        <f>Model!$W$10*((drdp!D185+drdp!M185)*'ASXY-TI1S'!$B185+(drdp!G185+drdp!P185)*'ASXY-TI1S'!$C185+(drdp!J185+drdp!S185)*'ASXY-TI1S'!$D185)</f>
        <v>-6.4973308531957974E-19</v>
      </c>
      <c r="H185" s="18">
        <f>Model!$W$10*((drdp!B185)*'ASXY-TI1S'!$B185+(drdp!E185)*'ASXY-TI1S'!$C185+(drdp!H185)*'ASXY-TI1S'!$D185)</f>
        <v>9.4802393578568685E-19</v>
      </c>
      <c r="I185" s="18">
        <f>Model!$W$10*((drdp!C185)*'ASXY-TI1S'!$B185+(drdp!F185)*'ASXY-TI1S'!$C185+(drdp!I185)*'ASXY-TI1S'!$D185)</f>
        <v>-2.5402224799914924E-19</v>
      </c>
      <c r="J185" s="18">
        <f>Model!$W$10*((drdp!D185)*'ASXY-TI1S'!$B185+(drdp!G185)*'ASXY-TI1S'!$C185+(drdp!J185)*'ASXY-TI1S'!$D185)</f>
        <v>-3.2486654265978987E-19</v>
      </c>
      <c r="K185" s="21">
        <f>SUM(E$3:E184)+H185</f>
        <v>1.506172029673005</v>
      </c>
      <c r="L185" s="21">
        <f>SUM(F$3:F184)+I185</f>
        <v>-6.5369611974187794E-2</v>
      </c>
      <c r="M185" s="21">
        <f>SUM(G$3:G184)+J185</f>
        <v>-0.48715730611801666</v>
      </c>
      <c r="N185" s="19">
        <f t="shared" si="13"/>
        <v>2.2685541829692997</v>
      </c>
      <c r="O185" s="19">
        <f t="shared" si="14"/>
        <v>4.2731861696558762E-3</v>
      </c>
      <c r="P185" s="19">
        <f t="shared" si="15"/>
        <v>0.23732224090416298</v>
      </c>
      <c r="Q185" s="19">
        <f t="shared" si="16"/>
        <v>-9.8457881146099199E-2</v>
      </c>
      <c r="R185" s="19">
        <f t="shared" si="17"/>
        <v>-0.73374270852580659</v>
      </c>
      <c r="S185" s="19">
        <f t="shared" si="18"/>
        <v>3.1845284071325371E-2</v>
      </c>
    </row>
    <row r="186" spans="1:19" x14ac:dyDescent="0.25">
      <c r="A186" s="26">
        <f>Wellpath!E186</f>
        <v>5490</v>
      </c>
      <c r="B186" s="22">
        <v>0</v>
      </c>
      <c r="C186" s="22">
        <f>SIN(Wellpath!$L186) * COS(Wellpath!$L186) / SQRT(2)</f>
        <v>4.3315539021305316E-17</v>
      </c>
      <c r="D186" s="22">
        <f>(-TAN(Dip) * SIN(Wellpath!$L186) * COS(Wellpath!$L186) * SIN(Wellpath!$O186)) / SQRT(2)</f>
        <v>-1.3086221322367195E-16</v>
      </c>
      <c r="E186" s="20">
        <f>Model!$W$10*((drdp!B186+drdp!K186)*'ASXY-TI1S'!$B186+(drdp!E186+drdp!N186)*'ASXY-TI1S'!$C186+(drdp!H186+drdp!Q186)*'ASXY-TI1S'!$D186)</f>
        <v>1.8960478715713737E-18</v>
      </c>
      <c r="F186" s="20">
        <f>Model!$W$10*((drdp!C186+drdp!L186)*'ASXY-TI1S'!$B186+(drdp!F186+drdp!O186)*'ASXY-TI1S'!$C186+(drdp!I186+drdp!R186)*'ASXY-TI1S'!$D186)</f>
        <v>-5.0804449599829848E-19</v>
      </c>
      <c r="G186" s="20">
        <f>Model!$W$10*((drdp!D186+drdp!M186)*'ASXY-TI1S'!$B186+(drdp!G186+drdp!P186)*'ASXY-TI1S'!$C186+(drdp!J186+drdp!S186)*'ASXY-TI1S'!$D186)</f>
        <v>-6.4973308531957974E-19</v>
      </c>
      <c r="H186" s="18">
        <f>Model!$W$10*((drdp!B186)*'ASXY-TI1S'!$B186+(drdp!E186)*'ASXY-TI1S'!$C186+(drdp!H186)*'ASXY-TI1S'!$D186)</f>
        <v>9.4802393578568685E-19</v>
      </c>
      <c r="I186" s="18">
        <f>Model!$W$10*((drdp!C186)*'ASXY-TI1S'!$B186+(drdp!F186)*'ASXY-TI1S'!$C186+(drdp!I186)*'ASXY-TI1S'!$D186)</f>
        <v>-2.5402224799914924E-19</v>
      </c>
      <c r="J186" s="18">
        <f>Model!$W$10*((drdp!D186)*'ASXY-TI1S'!$B186+(drdp!G186)*'ASXY-TI1S'!$C186+(drdp!J186)*'ASXY-TI1S'!$D186)</f>
        <v>-3.2486654265978987E-19</v>
      </c>
      <c r="K186" s="21">
        <f>SUM(E$3:E185)+H186</f>
        <v>1.506172029673005</v>
      </c>
      <c r="L186" s="21">
        <f>SUM(F$3:F185)+I186</f>
        <v>-6.5369611974187794E-2</v>
      </c>
      <c r="M186" s="21">
        <f>SUM(G$3:G185)+J186</f>
        <v>-0.48715730611801666</v>
      </c>
      <c r="N186" s="19">
        <f t="shared" si="13"/>
        <v>2.2685541829692997</v>
      </c>
      <c r="O186" s="19">
        <f t="shared" si="14"/>
        <v>4.2731861696558762E-3</v>
      </c>
      <c r="P186" s="19">
        <f t="shared" si="15"/>
        <v>0.23732224090416298</v>
      </c>
      <c r="Q186" s="19">
        <f t="shared" si="16"/>
        <v>-9.8457881146099199E-2</v>
      </c>
      <c r="R186" s="19">
        <f t="shared" si="17"/>
        <v>-0.73374270852580659</v>
      </c>
      <c r="S186" s="19">
        <f t="shared" si="18"/>
        <v>3.1845284071325371E-2</v>
      </c>
    </row>
    <row r="187" spans="1:19" x14ac:dyDescent="0.25">
      <c r="A187" s="26">
        <f>Wellpath!E187</f>
        <v>5520</v>
      </c>
      <c r="B187" s="22">
        <v>0</v>
      </c>
      <c r="C187" s="22">
        <f>SIN(Wellpath!$L187) * COS(Wellpath!$L187) / SQRT(2)</f>
        <v>4.3315539021305316E-17</v>
      </c>
      <c r="D187" s="22">
        <f>(-TAN(Dip) * SIN(Wellpath!$L187) * COS(Wellpath!$L187) * SIN(Wellpath!$O187)) / SQRT(2)</f>
        <v>-1.3086221322367195E-16</v>
      </c>
      <c r="E187" s="20">
        <f>Model!$W$10*((drdp!B187+drdp!K187)*'ASXY-TI1S'!$B187+(drdp!E187+drdp!N187)*'ASXY-TI1S'!$C187+(drdp!H187+drdp!Q187)*'ASXY-TI1S'!$D187)</f>
        <v>1.8960478715713737E-18</v>
      </c>
      <c r="F187" s="20">
        <f>Model!$W$10*((drdp!C187+drdp!L187)*'ASXY-TI1S'!$B187+(drdp!F187+drdp!O187)*'ASXY-TI1S'!$C187+(drdp!I187+drdp!R187)*'ASXY-TI1S'!$D187)</f>
        <v>-5.0804449599829848E-19</v>
      </c>
      <c r="G187" s="20">
        <f>Model!$W$10*((drdp!D187+drdp!M187)*'ASXY-TI1S'!$B187+(drdp!G187+drdp!P187)*'ASXY-TI1S'!$C187+(drdp!J187+drdp!S187)*'ASXY-TI1S'!$D187)</f>
        <v>-6.4973308531957974E-19</v>
      </c>
      <c r="H187" s="18">
        <f>Model!$W$10*((drdp!B187)*'ASXY-TI1S'!$B187+(drdp!E187)*'ASXY-TI1S'!$C187+(drdp!H187)*'ASXY-TI1S'!$D187)</f>
        <v>9.4802393578568685E-19</v>
      </c>
      <c r="I187" s="18">
        <f>Model!$W$10*((drdp!C187)*'ASXY-TI1S'!$B187+(drdp!F187)*'ASXY-TI1S'!$C187+(drdp!I187)*'ASXY-TI1S'!$D187)</f>
        <v>-2.5402224799914924E-19</v>
      </c>
      <c r="J187" s="18">
        <f>Model!$W$10*((drdp!D187)*'ASXY-TI1S'!$B187+(drdp!G187)*'ASXY-TI1S'!$C187+(drdp!J187)*'ASXY-TI1S'!$D187)</f>
        <v>-3.2486654265978987E-19</v>
      </c>
      <c r="K187" s="21">
        <f>SUM(E$3:E186)+H187</f>
        <v>1.506172029673005</v>
      </c>
      <c r="L187" s="21">
        <f>SUM(F$3:F186)+I187</f>
        <v>-6.5369611974187794E-2</v>
      </c>
      <c r="M187" s="21">
        <f>SUM(G$3:G186)+J187</f>
        <v>-0.48715730611801666</v>
      </c>
      <c r="N187" s="19">
        <f t="shared" si="13"/>
        <v>2.2685541829692997</v>
      </c>
      <c r="O187" s="19">
        <f t="shared" si="14"/>
        <v>4.2731861696558762E-3</v>
      </c>
      <c r="P187" s="19">
        <f t="shared" si="15"/>
        <v>0.23732224090416298</v>
      </c>
      <c r="Q187" s="19">
        <f t="shared" si="16"/>
        <v>-9.8457881146099199E-2</v>
      </c>
      <c r="R187" s="19">
        <f t="shared" si="17"/>
        <v>-0.73374270852580659</v>
      </c>
      <c r="S187" s="19">
        <f t="shared" si="18"/>
        <v>3.1845284071325371E-2</v>
      </c>
    </row>
    <row r="188" spans="1:19" x14ac:dyDescent="0.25">
      <c r="A188" s="26">
        <f>Wellpath!E188</f>
        <v>5550</v>
      </c>
      <c r="B188" s="22">
        <v>0</v>
      </c>
      <c r="C188" s="22">
        <f>SIN(Wellpath!$L188) * COS(Wellpath!$L188) / SQRT(2)</f>
        <v>4.3315539021305316E-17</v>
      </c>
      <c r="D188" s="22">
        <f>(-TAN(Dip) * SIN(Wellpath!$L188) * COS(Wellpath!$L188) * SIN(Wellpath!$O188)) / SQRT(2)</f>
        <v>-1.3086221322367195E-16</v>
      </c>
      <c r="E188" s="20">
        <f>Model!$W$10*((drdp!B188+drdp!K188)*'ASXY-TI1S'!$B188+(drdp!E188+drdp!N188)*'ASXY-TI1S'!$C188+(drdp!H188+drdp!Q188)*'ASXY-TI1S'!$D188)</f>
        <v>1.8960478715713737E-18</v>
      </c>
      <c r="F188" s="20">
        <f>Model!$W$10*((drdp!C188+drdp!L188)*'ASXY-TI1S'!$B188+(drdp!F188+drdp!O188)*'ASXY-TI1S'!$C188+(drdp!I188+drdp!R188)*'ASXY-TI1S'!$D188)</f>
        <v>-5.0804449599829848E-19</v>
      </c>
      <c r="G188" s="20">
        <f>Model!$W$10*((drdp!D188+drdp!M188)*'ASXY-TI1S'!$B188+(drdp!G188+drdp!P188)*'ASXY-TI1S'!$C188+(drdp!J188+drdp!S188)*'ASXY-TI1S'!$D188)</f>
        <v>-6.4973308531957974E-19</v>
      </c>
      <c r="H188" s="18">
        <f>Model!$W$10*((drdp!B188)*'ASXY-TI1S'!$B188+(drdp!E188)*'ASXY-TI1S'!$C188+(drdp!H188)*'ASXY-TI1S'!$D188)</f>
        <v>9.4802393578568685E-19</v>
      </c>
      <c r="I188" s="18">
        <f>Model!$W$10*((drdp!C188)*'ASXY-TI1S'!$B188+(drdp!F188)*'ASXY-TI1S'!$C188+(drdp!I188)*'ASXY-TI1S'!$D188)</f>
        <v>-2.5402224799914924E-19</v>
      </c>
      <c r="J188" s="18">
        <f>Model!$W$10*((drdp!D188)*'ASXY-TI1S'!$B188+(drdp!G188)*'ASXY-TI1S'!$C188+(drdp!J188)*'ASXY-TI1S'!$D188)</f>
        <v>-3.2486654265978987E-19</v>
      </c>
      <c r="K188" s="21">
        <f>SUM(E$3:E187)+H188</f>
        <v>1.506172029673005</v>
      </c>
      <c r="L188" s="21">
        <f>SUM(F$3:F187)+I188</f>
        <v>-6.5369611974187794E-2</v>
      </c>
      <c r="M188" s="21">
        <f>SUM(G$3:G187)+J188</f>
        <v>-0.48715730611801666</v>
      </c>
      <c r="N188" s="19">
        <f t="shared" si="13"/>
        <v>2.2685541829692997</v>
      </c>
      <c r="O188" s="19">
        <f t="shared" si="14"/>
        <v>4.2731861696558762E-3</v>
      </c>
      <c r="P188" s="19">
        <f t="shared" si="15"/>
        <v>0.23732224090416298</v>
      </c>
      <c r="Q188" s="19">
        <f t="shared" si="16"/>
        <v>-9.8457881146099199E-2</v>
      </c>
      <c r="R188" s="19">
        <f t="shared" si="17"/>
        <v>-0.73374270852580659</v>
      </c>
      <c r="S188" s="19">
        <f t="shared" si="18"/>
        <v>3.1845284071325371E-2</v>
      </c>
    </row>
    <row r="189" spans="1:19" x14ac:dyDescent="0.25">
      <c r="A189" s="26">
        <f>Wellpath!E189</f>
        <v>5580</v>
      </c>
      <c r="B189" s="22">
        <v>0</v>
      </c>
      <c r="C189" s="22">
        <f>SIN(Wellpath!$L189) * COS(Wellpath!$L189) / SQRT(2)</f>
        <v>4.3315539021305316E-17</v>
      </c>
      <c r="D189" s="22">
        <f>(-TAN(Dip) * SIN(Wellpath!$L189) * COS(Wellpath!$L189) * SIN(Wellpath!$O189)) / SQRT(2)</f>
        <v>-1.3086221322367195E-16</v>
      </c>
      <c r="E189" s="20">
        <f>Model!$W$10*((drdp!B189+drdp!K189)*'ASXY-TI1S'!$B189+(drdp!E189+drdp!N189)*'ASXY-TI1S'!$C189+(drdp!H189+drdp!Q189)*'ASXY-TI1S'!$D189)</f>
        <v>1.8960478715713737E-18</v>
      </c>
      <c r="F189" s="20">
        <f>Model!$W$10*((drdp!C189+drdp!L189)*'ASXY-TI1S'!$B189+(drdp!F189+drdp!O189)*'ASXY-TI1S'!$C189+(drdp!I189+drdp!R189)*'ASXY-TI1S'!$D189)</f>
        <v>-5.0804449599829848E-19</v>
      </c>
      <c r="G189" s="20">
        <f>Model!$W$10*((drdp!D189+drdp!M189)*'ASXY-TI1S'!$B189+(drdp!G189+drdp!P189)*'ASXY-TI1S'!$C189+(drdp!J189+drdp!S189)*'ASXY-TI1S'!$D189)</f>
        <v>-6.4973308531957974E-19</v>
      </c>
      <c r="H189" s="18">
        <f>Model!$W$10*((drdp!B189)*'ASXY-TI1S'!$B189+(drdp!E189)*'ASXY-TI1S'!$C189+(drdp!H189)*'ASXY-TI1S'!$D189)</f>
        <v>9.4802393578568685E-19</v>
      </c>
      <c r="I189" s="18">
        <f>Model!$W$10*((drdp!C189)*'ASXY-TI1S'!$B189+(drdp!F189)*'ASXY-TI1S'!$C189+(drdp!I189)*'ASXY-TI1S'!$D189)</f>
        <v>-2.5402224799914924E-19</v>
      </c>
      <c r="J189" s="18">
        <f>Model!$W$10*((drdp!D189)*'ASXY-TI1S'!$B189+(drdp!G189)*'ASXY-TI1S'!$C189+(drdp!J189)*'ASXY-TI1S'!$D189)</f>
        <v>-3.2486654265978987E-19</v>
      </c>
      <c r="K189" s="21">
        <f>SUM(E$3:E188)+H189</f>
        <v>1.506172029673005</v>
      </c>
      <c r="L189" s="21">
        <f>SUM(F$3:F188)+I189</f>
        <v>-6.5369611974187794E-2</v>
      </c>
      <c r="M189" s="21">
        <f>SUM(G$3:G188)+J189</f>
        <v>-0.48715730611801666</v>
      </c>
      <c r="N189" s="19">
        <f t="shared" si="13"/>
        <v>2.2685541829692997</v>
      </c>
      <c r="O189" s="19">
        <f t="shared" si="14"/>
        <v>4.2731861696558762E-3</v>
      </c>
      <c r="P189" s="19">
        <f t="shared" si="15"/>
        <v>0.23732224090416298</v>
      </c>
      <c r="Q189" s="19">
        <f t="shared" si="16"/>
        <v>-9.8457881146099199E-2</v>
      </c>
      <c r="R189" s="19">
        <f t="shared" si="17"/>
        <v>-0.73374270852580659</v>
      </c>
      <c r="S189" s="19">
        <f t="shared" si="18"/>
        <v>3.1845284071325371E-2</v>
      </c>
    </row>
    <row r="190" spans="1:19" x14ac:dyDescent="0.25">
      <c r="A190" s="26">
        <f>Wellpath!E190</f>
        <v>5610</v>
      </c>
      <c r="B190" s="22">
        <v>0</v>
      </c>
      <c r="C190" s="22">
        <f>SIN(Wellpath!$L190) * COS(Wellpath!$L190) / SQRT(2)</f>
        <v>4.3315539021305316E-17</v>
      </c>
      <c r="D190" s="22">
        <f>(-TAN(Dip) * SIN(Wellpath!$L190) * COS(Wellpath!$L190) * SIN(Wellpath!$O190)) / SQRT(2)</f>
        <v>-1.3086221322367195E-16</v>
      </c>
      <c r="E190" s="20">
        <f>Model!$W$10*((drdp!B190+drdp!K190)*'ASXY-TI1S'!$B190+(drdp!E190+drdp!N190)*'ASXY-TI1S'!$C190+(drdp!H190+drdp!Q190)*'ASXY-TI1S'!$D190)</f>
        <v>1.8960478715713737E-18</v>
      </c>
      <c r="F190" s="20">
        <f>Model!$W$10*((drdp!C190+drdp!L190)*'ASXY-TI1S'!$B190+(drdp!F190+drdp!O190)*'ASXY-TI1S'!$C190+(drdp!I190+drdp!R190)*'ASXY-TI1S'!$D190)</f>
        <v>-5.0804449599829848E-19</v>
      </c>
      <c r="G190" s="20">
        <f>Model!$W$10*((drdp!D190+drdp!M190)*'ASXY-TI1S'!$B190+(drdp!G190+drdp!P190)*'ASXY-TI1S'!$C190+(drdp!J190+drdp!S190)*'ASXY-TI1S'!$D190)</f>
        <v>-6.4973308531957974E-19</v>
      </c>
      <c r="H190" s="18">
        <f>Model!$W$10*((drdp!B190)*'ASXY-TI1S'!$B190+(drdp!E190)*'ASXY-TI1S'!$C190+(drdp!H190)*'ASXY-TI1S'!$D190)</f>
        <v>9.4802393578568685E-19</v>
      </c>
      <c r="I190" s="18">
        <f>Model!$W$10*((drdp!C190)*'ASXY-TI1S'!$B190+(drdp!F190)*'ASXY-TI1S'!$C190+(drdp!I190)*'ASXY-TI1S'!$D190)</f>
        <v>-2.5402224799914924E-19</v>
      </c>
      <c r="J190" s="18">
        <f>Model!$W$10*((drdp!D190)*'ASXY-TI1S'!$B190+(drdp!G190)*'ASXY-TI1S'!$C190+(drdp!J190)*'ASXY-TI1S'!$D190)</f>
        <v>-3.2486654265978987E-19</v>
      </c>
      <c r="K190" s="21">
        <f>SUM(E$3:E189)+H190</f>
        <v>1.506172029673005</v>
      </c>
      <c r="L190" s="21">
        <f>SUM(F$3:F189)+I190</f>
        <v>-6.5369611974187794E-2</v>
      </c>
      <c r="M190" s="21">
        <f>SUM(G$3:G189)+J190</f>
        <v>-0.48715730611801666</v>
      </c>
      <c r="N190" s="19">
        <f t="shared" si="13"/>
        <v>2.2685541829692997</v>
      </c>
      <c r="O190" s="19">
        <f t="shared" si="14"/>
        <v>4.2731861696558762E-3</v>
      </c>
      <c r="P190" s="19">
        <f t="shared" si="15"/>
        <v>0.23732224090416298</v>
      </c>
      <c r="Q190" s="19">
        <f t="shared" si="16"/>
        <v>-9.8457881146099199E-2</v>
      </c>
      <c r="R190" s="19">
        <f t="shared" si="17"/>
        <v>-0.73374270852580659</v>
      </c>
      <c r="S190" s="19">
        <f t="shared" si="18"/>
        <v>3.1845284071325371E-2</v>
      </c>
    </row>
    <row r="191" spans="1:19" x14ac:dyDescent="0.25">
      <c r="A191" s="26">
        <f>Wellpath!E191</f>
        <v>5640</v>
      </c>
      <c r="B191" s="22">
        <v>0</v>
      </c>
      <c r="C191" s="22">
        <f>SIN(Wellpath!$L191) * COS(Wellpath!$L191) / SQRT(2)</f>
        <v>4.3315539021305316E-17</v>
      </c>
      <c r="D191" s="22">
        <f>(-TAN(Dip) * SIN(Wellpath!$L191) * COS(Wellpath!$L191) * SIN(Wellpath!$O191)) / SQRT(2)</f>
        <v>-1.3086221322367195E-16</v>
      </c>
      <c r="E191" s="20">
        <f>Model!$W$10*((drdp!B191+drdp!K191)*'ASXY-TI1S'!$B191+(drdp!E191+drdp!N191)*'ASXY-TI1S'!$C191+(drdp!H191+drdp!Q191)*'ASXY-TI1S'!$D191)</f>
        <v>1.8960478715713737E-18</v>
      </c>
      <c r="F191" s="20">
        <f>Model!$W$10*((drdp!C191+drdp!L191)*'ASXY-TI1S'!$B191+(drdp!F191+drdp!O191)*'ASXY-TI1S'!$C191+(drdp!I191+drdp!R191)*'ASXY-TI1S'!$D191)</f>
        <v>-5.0804449599829848E-19</v>
      </c>
      <c r="G191" s="20">
        <f>Model!$W$10*((drdp!D191+drdp!M191)*'ASXY-TI1S'!$B191+(drdp!G191+drdp!P191)*'ASXY-TI1S'!$C191+(drdp!J191+drdp!S191)*'ASXY-TI1S'!$D191)</f>
        <v>-6.4973308531957974E-19</v>
      </c>
      <c r="H191" s="18">
        <f>Model!$W$10*((drdp!B191)*'ASXY-TI1S'!$B191+(drdp!E191)*'ASXY-TI1S'!$C191+(drdp!H191)*'ASXY-TI1S'!$D191)</f>
        <v>9.4802393578568685E-19</v>
      </c>
      <c r="I191" s="18">
        <f>Model!$W$10*((drdp!C191)*'ASXY-TI1S'!$B191+(drdp!F191)*'ASXY-TI1S'!$C191+(drdp!I191)*'ASXY-TI1S'!$D191)</f>
        <v>-2.5402224799914924E-19</v>
      </c>
      <c r="J191" s="18">
        <f>Model!$W$10*((drdp!D191)*'ASXY-TI1S'!$B191+(drdp!G191)*'ASXY-TI1S'!$C191+(drdp!J191)*'ASXY-TI1S'!$D191)</f>
        <v>-3.2486654265978987E-19</v>
      </c>
      <c r="K191" s="21">
        <f>SUM(E$3:E190)+H191</f>
        <v>1.506172029673005</v>
      </c>
      <c r="L191" s="21">
        <f>SUM(F$3:F190)+I191</f>
        <v>-6.5369611974187794E-2</v>
      </c>
      <c r="M191" s="21">
        <f>SUM(G$3:G190)+J191</f>
        <v>-0.48715730611801666</v>
      </c>
      <c r="N191" s="19">
        <f t="shared" si="13"/>
        <v>2.2685541829692997</v>
      </c>
      <c r="O191" s="19">
        <f t="shared" si="14"/>
        <v>4.2731861696558762E-3</v>
      </c>
      <c r="P191" s="19">
        <f t="shared" si="15"/>
        <v>0.23732224090416298</v>
      </c>
      <c r="Q191" s="19">
        <f t="shared" si="16"/>
        <v>-9.8457881146099199E-2</v>
      </c>
      <c r="R191" s="19">
        <f t="shared" si="17"/>
        <v>-0.73374270852580659</v>
      </c>
      <c r="S191" s="19">
        <f t="shared" si="18"/>
        <v>3.1845284071325371E-2</v>
      </c>
    </row>
    <row r="192" spans="1:19" x14ac:dyDescent="0.25">
      <c r="A192" s="26">
        <f>Wellpath!E192</f>
        <v>5670</v>
      </c>
      <c r="B192" s="22">
        <v>0</v>
      </c>
      <c r="C192" s="22">
        <f>SIN(Wellpath!$L192) * COS(Wellpath!$L192) / SQRT(2)</f>
        <v>4.3315539021305316E-17</v>
      </c>
      <c r="D192" s="22">
        <f>(-TAN(Dip) * SIN(Wellpath!$L192) * COS(Wellpath!$L192) * SIN(Wellpath!$O192)) / SQRT(2)</f>
        <v>-1.3086221322367195E-16</v>
      </c>
      <c r="E192" s="20">
        <f>Model!$W$10*((drdp!B192+drdp!K192)*'ASXY-TI1S'!$B192+(drdp!E192+drdp!N192)*'ASXY-TI1S'!$C192+(drdp!H192+drdp!Q192)*'ASXY-TI1S'!$D192)</f>
        <v>1.8960478715713737E-18</v>
      </c>
      <c r="F192" s="20">
        <f>Model!$W$10*((drdp!C192+drdp!L192)*'ASXY-TI1S'!$B192+(drdp!F192+drdp!O192)*'ASXY-TI1S'!$C192+(drdp!I192+drdp!R192)*'ASXY-TI1S'!$D192)</f>
        <v>-5.0804449599829848E-19</v>
      </c>
      <c r="G192" s="20">
        <f>Model!$W$10*((drdp!D192+drdp!M192)*'ASXY-TI1S'!$B192+(drdp!G192+drdp!P192)*'ASXY-TI1S'!$C192+(drdp!J192+drdp!S192)*'ASXY-TI1S'!$D192)</f>
        <v>-6.4973308531957974E-19</v>
      </c>
      <c r="H192" s="18">
        <f>Model!$W$10*((drdp!B192)*'ASXY-TI1S'!$B192+(drdp!E192)*'ASXY-TI1S'!$C192+(drdp!H192)*'ASXY-TI1S'!$D192)</f>
        <v>9.4802393578568685E-19</v>
      </c>
      <c r="I192" s="18">
        <f>Model!$W$10*((drdp!C192)*'ASXY-TI1S'!$B192+(drdp!F192)*'ASXY-TI1S'!$C192+(drdp!I192)*'ASXY-TI1S'!$D192)</f>
        <v>-2.5402224799914924E-19</v>
      </c>
      <c r="J192" s="18">
        <f>Model!$W$10*((drdp!D192)*'ASXY-TI1S'!$B192+(drdp!G192)*'ASXY-TI1S'!$C192+(drdp!J192)*'ASXY-TI1S'!$D192)</f>
        <v>-3.2486654265978987E-19</v>
      </c>
      <c r="K192" s="21">
        <f>SUM(E$3:E191)+H192</f>
        <v>1.506172029673005</v>
      </c>
      <c r="L192" s="21">
        <f>SUM(F$3:F191)+I192</f>
        <v>-6.5369611974187794E-2</v>
      </c>
      <c r="M192" s="21">
        <f>SUM(G$3:G191)+J192</f>
        <v>-0.48715730611801666</v>
      </c>
      <c r="N192" s="19">
        <f t="shared" si="13"/>
        <v>2.2685541829692997</v>
      </c>
      <c r="O192" s="19">
        <f t="shared" si="14"/>
        <v>4.2731861696558762E-3</v>
      </c>
      <c r="P192" s="19">
        <f t="shared" si="15"/>
        <v>0.23732224090416298</v>
      </c>
      <c r="Q192" s="19">
        <f t="shared" si="16"/>
        <v>-9.8457881146099199E-2</v>
      </c>
      <c r="R192" s="19">
        <f t="shared" si="17"/>
        <v>-0.73374270852580659</v>
      </c>
      <c r="S192" s="19">
        <f t="shared" si="18"/>
        <v>3.1845284071325371E-2</v>
      </c>
    </row>
    <row r="193" spans="1:19" x14ac:dyDescent="0.25">
      <c r="A193" s="26">
        <f>Wellpath!E193</f>
        <v>5700</v>
      </c>
      <c r="B193" s="22">
        <v>0</v>
      </c>
      <c r="C193" s="22">
        <f>SIN(Wellpath!$L193) * COS(Wellpath!$L193) / SQRT(2)</f>
        <v>4.3315539021305316E-17</v>
      </c>
      <c r="D193" s="22">
        <f>(-TAN(Dip) * SIN(Wellpath!$L193) * COS(Wellpath!$L193) * SIN(Wellpath!$O193)) / SQRT(2)</f>
        <v>-1.3086221322367195E-16</v>
      </c>
      <c r="E193" s="20">
        <f>Model!$W$10*((drdp!B193+drdp!K193)*'ASXY-TI1S'!$B193+(drdp!E193+drdp!N193)*'ASXY-TI1S'!$C193+(drdp!H193+drdp!Q193)*'ASXY-TI1S'!$D193)</f>
        <v>1.8960478715713737E-18</v>
      </c>
      <c r="F193" s="20">
        <f>Model!$W$10*((drdp!C193+drdp!L193)*'ASXY-TI1S'!$B193+(drdp!F193+drdp!O193)*'ASXY-TI1S'!$C193+(drdp!I193+drdp!R193)*'ASXY-TI1S'!$D193)</f>
        <v>-5.0804449599829848E-19</v>
      </c>
      <c r="G193" s="20">
        <f>Model!$W$10*((drdp!D193+drdp!M193)*'ASXY-TI1S'!$B193+(drdp!G193+drdp!P193)*'ASXY-TI1S'!$C193+(drdp!J193+drdp!S193)*'ASXY-TI1S'!$D193)</f>
        <v>-6.4973308531957974E-19</v>
      </c>
      <c r="H193" s="18">
        <f>Model!$W$10*((drdp!B193)*'ASXY-TI1S'!$B193+(drdp!E193)*'ASXY-TI1S'!$C193+(drdp!H193)*'ASXY-TI1S'!$D193)</f>
        <v>9.4802393578568685E-19</v>
      </c>
      <c r="I193" s="18">
        <f>Model!$W$10*((drdp!C193)*'ASXY-TI1S'!$B193+(drdp!F193)*'ASXY-TI1S'!$C193+(drdp!I193)*'ASXY-TI1S'!$D193)</f>
        <v>-2.5402224799914924E-19</v>
      </c>
      <c r="J193" s="18">
        <f>Model!$W$10*((drdp!D193)*'ASXY-TI1S'!$B193+(drdp!G193)*'ASXY-TI1S'!$C193+(drdp!J193)*'ASXY-TI1S'!$D193)</f>
        <v>-3.2486654265978987E-19</v>
      </c>
      <c r="K193" s="21">
        <f>SUM(E$3:E192)+H193</f>
        <v>1.506172029673005</v>
      </c>
      <c r="L193" s="21">
        <f>SUM(F$3:F192)+I193</f>
        <v>-6.5369611974187794E-2</v>
      </c>
      <c r="M193" s="21">
        <f>SUM(G$3:G192)+J193</f>
        <v>-0.48715730611801666</v>
      </c>
      <c r="N193" s="19">
        <f t="shared" si="13"/>
        <v>2.2685541829692997</v>
      </c>
      <c r="O193" s="19">
        <f t="shared" si="14"/>
        <v>4.2731861696558762E-3</v>
      </c>
      <c r="P193" s="19">
        <f t="shared" si="15"/>
        <v>0.23732224090416298</v>
      </c>
      <c r="Q193" s="19">
        <f t="shared" si="16"/>
        <v>-9.8457881146099199E-2</v>
      </c>
      <c r="R193" s="19">
        <f t="shared" si="17"/>
        <v>-0.73374270852580659</v>
      </c>
      <c r="S193" s="19">
        <f t="shared" si="18"/>
        <v>3.1845284071325371E-2</v>
      </c>
    </row>
    <row r="194" spans="1:19" x14ac:dyDescent="0.25">
      <c r="A194" s="26">
        <f>Wellpath!E194</f>
        <v>5730</v>
      </c>
      <c r="B194" s="22">
        <v>0</v>
      </c>
      <c r="C194" s="22">
        <f>SIN(Wellpath!$L194) * COS(Wellpath!$L194) / SQRT(2)</f>
        <v>4.3315539021305316E-17</v>
      </c>
      <c r="D194" s="22">
        <f>(-TAN(Dip) * SIN(Wellpath!$L194) * COS(Wellpath!$L194) * SIN(Wellpath!$O194)) / SQRT(2)</f>
        <v>-1.3086221322367195E-16</v>
      </c>
      <c r="E194" s="20">
        <f>Model!$W$10*((drdp!B194+drdp!K194)*'ASXY-TI1S'!$B194+(drdp!E194+drdp!N194)*'ASXY-TI1S'!$C194+(drdp!H194+drdp!Q194)*'ASXY-TI1S'!$D194)</f>
        <v>1.8960478715713737E-18</v>
      </c>
      <c r="F194" s="20">
        <f>Model!$W$10*((drdp!C194+drdp!L194)*'ASXY-TI1S'!$B194+(drdp!F194+drdp!O194)*'ASXY-TI1S'!$C194+(drdp!I194+drdp!R194)*'ASXY-TI1S'!$D194)</f>
        <v>-5.0804449599829848E-19</v>
      </c>
      <c r="G194" s="20">
        <f>Model!$W$10*((drdp!D194+drdp!M194)*'ASXY-TI1S'!$B194+(drdp!G194+drdp!P194)*'ASXY-TI1S'!$C194+(drdp!J194+drdp!S194)*'ASXY-TI1S'!$D194)</f>
        <v>-6.4973308531957974E-19</v>
      </c>
      <c r="H194" s="18">
        <f>Model!$W$10*((drdp!B194)*'ASXY-TI1S'!$B194+(drdp!E194)*'ASXY-TI1S'!$C194+(drdp!H194)*'ASXY-TI1S'!$D194)</f>
        <v>9.4802393578568685E-19</v>
      </c>
      <c r="I194" s="18">
        <f>Model!$W$10*((drdp!C194)*'ASXY-TI1S'!$B194+(drdp!F194)*'ASXY-TI1S'!$C194+(drdp!I194)*'ASXY-TI1S'!$D194)</f>
        <v>-2.5402224799914924E-19</v>
      </c>
      <c r="J194" s="18">
        <f>Model!$W$10*((drdp!D194)*'ASXY-TI1S'!$B194+(drdp!G194)*'ASXY-TI1S'!$C194+(drdp!J194)*'ASXY-TI1S'!$D194)</f>
        <v>-3.2486654265978987E-19</v>
      </c>
      <c r="K194" s="21">
        <f>SUM(E$3:E193)+H194</f>
        <v>1.506172029673005</v>
      </c>
      <c r="L194" s="21">
        <f>SUM(F$3:F193)+I194</f>
        <v>-6.5369611974187794E-2</v>
      </c>
      <c r="M194" s="21">
        <f>SUM(G$3:G193)+J194</f>
        <v>-0.48715730611801666</v>
      </c>
      <c r="N194" s="19">
        <f t="shared" si="13"/>
        <v>2.2685541829692997</v>
      </c>
      <c r="O194" s="19">
        <f t="shared" si="14"/>
        <v>4.2731861696558762E-3</v>
      </c>
      <c r="P194" s="19">
        <f t="shared" si="15"/>
        <v>0.23732224090416298</v>
      </c>
      <c r="Q194" s="19">
        <f t="shared" si="16"/>
        <v>-9.8457881146099199E-2</v>
      </c>
      <c r="R194" s="19">
        <f t="shared" si="17"/>
        <v>-0.73374270852580659</v>
      </c>
      <c r="S194" s="19">
        <f t="shared" si="18"/>
        <v>3.1845284071325371E-2</v>
      </c>
    </row>
    <row r="195" spans="1:19" x14ac:dyDescent="0.25">
      <c r="A195" s="26">
        <f>Wellpath!E195</f>
        <v>5760</v>
      </c>
      <c r="B195" s="22">
        <v>0</v>
      </c>
      <c r="C195" s="22">
        <f>SIN(Wellpath!$L195) * COS(Wellpath!$L195) / SQRT(2)</f>
        <v>4.3315539021305316E-17</v>
      </c>
      <c r="D195" s="22">
        <f>(-TAN(Dip) * SIN(Wellpath!$L195) * COS(Wellpath!$L195) * SIN(Wellpath!$O195)) / SQRT(2)</f>
        <v>-1.3086221322367195E-16</v>
      </c>
      <c r="E195" s="20">
        <f>Model!$W$10*((drdp!B195+drdp!K195)*'ASXY-TI1S'!$B195+(drdp!E195+drdp!N195)*'ASXY-TI1S'!$C195+(drdp!H195+drdp!Q195)*'ASXY-TI1S'!$D195)</f>
        <v>1.8960478715713737E-18</v>
      </c>
      <c r="F195" s="20">
        <f>Model!$W$10*((drdp!C195+drdp!L195)*'ASXY-TI1S'!$B195+(drdp!F195+drdp!O195)*'ASXY-TI1S'!$C195+(drdp!I195+drdp!R195)*'ASXY-TI1S'!$D195)</f>
        <v>-5.0804449599829848E-19</v>
      </c>
      <c r="G195" s="20">
        <f>Model!$W$10*((drdp!D195+drdp!M195)*'ASXY-TI1S'!$B195+(drdp!G195+drdp!P195)*'ASXY-TI1S'!$C195+(drdp!J195+drdp!S195)*'ASXY-TI1S'!$D195)</f>
        <v>-6.4973308531957974E-19</v>
      </c>
      <c r="H195" s="18">
        <f>Model!$W$10*((drdp!B195)*'ASXY-TI1S'!$B195+(drdp!E195)*'ASXY-TI1S'!$C195+(drdp!H195)*'ASXY-TI1S'!$D195)</f>
        <v>9.4802393578568685E-19</v>
      </c>
      <c r="I195" s="18">
        <f>Model!$W$10*((drdp!C195)*'ASXY-TI1S'!$B195+(drdp!F195)*'ASXY-TI1S'!$C195+(drdp!I195)*'ASXY-TI1S'!$D195)</f>
        <v>-2.5402224799914924E-19</v>
      </c>
      <c r="J195" s="18">
        <f>Model!$W$10*((drdp!D195)*'ASXY-TI1S'!$B195+(drdp!G195)*'ASXY-TI1S'!$C195+(drdp!J195)*'ASXY-TI1S'!$D195)</f>
        <v>-3.2486654265978987E-19</v>
      </c>
      <c r="K195" s="21">
        <f>SUM(E$3:E194)+H195</f>
        <v>1.506172029673005</v>
      </c>
      <c r="L195" s="21">
        <f>SUM(F$3:F194)+I195</f>
        <v>-6.5369611974187794E-2</v>
      </c>
      <c r="M195" s="21">
        <f>SUM(G$3:G194)+J195</f>
        <v>-0.48715730611801666</v>
      </c>
      <c r="N195" s="19">
        <f t="shared" si="13"/>
        <v>2.2685541829692997</v>
      </c>
      <c r="O195" s="19">
        <f t="shared" si="14"/>
        <v>4.2731861696558762E-3</v>
      </c>
      <c r="P195" s="19">
        <f t="shared" si="15"/>
        <v>0.23732224090416298</v>
      </c>
      <c r="Q195" s="19">
        <f t="shared" si="16"/>
        <v>-9.8457881146099199E-2</v>
      </c>
      <c r="R195" s="19">
        <f t="shared" si="17"/>
        <v>-0.73374270852580659</v>
      </c>
      <c r="S195" s="19">
        <f t="shared" si="18"/>
        <v>3.1845284071325371E-2</v>
      </c>
    </row>
    <row r="196" spans="1:19" x14ac:dyDescent="0.25">
      <c r="A196" s="26">
        <f>Wellpath!E196</f>
        <v>5790</v>
      </c>
      <c r="B196" s="22">
        <v>0</v>
      </c>
      <c r="C196" s="22">
        <f>SIN(Wellpath!$L196) * COS(Wellpath!$L196) / SQRT(2)</f>
        <v>4.3315539021305316E-17</v>
      </c>
      <c r="D196" s="22">
        <f>(-TAN(Dip) * SIN(Wellpath!$L196) * COS(Wellpath!$L196) * SIN(Wellpath!$O196)) / SQRT(2)</f>
        <v>-1.3086221322367195E-16</v>
      </c>
      <c r="E196" s="20">
        <f>Model!$W$10*((drdp!B196+drdp!K196)*'ASXY-TI1S'!$B196+(drdp!E196+drdp!N196)*'ASXY-TI1S'!$C196+(drdp!H196+drdp!Q196)*'ASXY-TI1S'!$D196)</f>
        <v>1.8960478715713737E-18</v>
      </c>
      <c r="F196" s="20">
        <f>Model!$W$10*((drdp!C196+drdp!L196)*'ASXY-TI1S'!$B196+(drdp!F196+drdp!O196)*'ASXY-TI1S'!$C196+(drdp!I196+drdp!R196)*'ASXY-TI1S'!$D196)</f>
        <v>-5.0804449599829848E-19</v>
      </c>
      <c r="G196" s="20">
        <f>Model!$W$10*((drdp!D196+drdp!M196)*'ASXY-TI1S'!$B196+(drdp!G196+drdp!P196)*'ASXY-TI1S'!$C196+(drdp!J196+drdp!S196)*'ASXY-TI1S'!$D196)</f>
        <v>-6.4973308531957974E-19</v>
      </c>
      <c r="H196" s="18">
        <f>Model!$W$10*((drdp!B196)*'ASXY-TI1S'!$B196+(drdp!E196)*'ASXY-TI1S'!$C196+(drdp!H196)*'ASXY-TI1S'!$D196)</f>
        <v>9.4802393578568685E-19</v>
      </c>
      <c r="I196" s="18">
        <f>Model!$W$10*((drdp!C196)*'ASXY-TI1S'!$B196+(drdp!F196)*'ASXY-TI1S'!$C196+(drdp!I196)*'ASXY-TI1S'!$D196)</f>
        <v>-2.5402224799914924E-19</v>
      </c>
      <c r="J196" s="18">
        <f>Model!$W$10*((drdp!D196)*'ASXY-TI1S'!$B196+(drdp!G196)*'ASXY-TI1S'!$C196+(drdp!J196)*'ASXY-TI1S'!$D196)</f>
        <v>-3.2486654265978987E-19</v>
      </c>
      <c r="K196" s="21">
        <f>SUM(E$3:E195)+H196</f>
        <v>1.506172029673005</v>
      </c>
      <c r="L196" s="21">
        <f>SUM(F$3:F195)+I196</f>
        <v>-6.5369611974187794E-2</v>
      </c>
      <c r="M196" s="21">
        <f>SUM(G$3:G195)+J196</f>
        <v>-0.48715730611801666</v>
      </c>
      <c r="N196" s="19">
        <f t="shared" si="13"/>
        <v>2.2685541829692997</v>
      </c>
      <c r="O196" s="19">
        <f t="shared" si="14"/>
        <v>4.2731861696558762E-3</v>
      </c>
      <c r="P196" s="19">
        <f t="shared" si="15"/>
        <v>0.23732224090416298</v>
      </c>
      <c r="Q196" s="19">
        <f t="shared" si="16"/>
        <v>-9.8457881146099199E-2</v>
      </c>
      <c r="R196" s="19">
        <f t="shared" si="17"/>
        <v>-0.73374270852580659</v>
      </c>
      <c r="S196" s="19">
        <f t="shared" si="18"/>
        <v>3.1845284071325371E-2</v>
      </c>
    </row>
    <row r="197" spans="1:19" x14ac:dyDescent="0.25">
      <c r="A197" s="26">
        <f>Wellpath!E197</f>
        <v>5820</v>
      </c>
      <c r="B197" s="22">
        <v>0</v>
      </c>
      <c r="C197" s="22">
        <f>SIN(Wellpath!$L197) * COS(Wellpath!$L197) / SQRT(2)</f>
        <v>4.3315539021305316E-17</v>
      </c>
      <c r="D197" s="22">
        <f>(-TAN(Dip) * SIN(Wellpath!$L197) * COS(Wellpath!$L197) * SIN(Wellpath!$O197)) / SQRT(2)</f>
        <v>-1.3086221322367195E-16</v>
      </c>
      <c r="E197" s="20">
        <f>Model!$W$10*((drdp!B197+drdp!K197)*'ASXY-TI1S'!$B197+(drdp!E197+drdp!N197)*'ASXY-TI1S'!$C197+(drdp!H197+drdp!Q197)*'ASXY-TI1S'!$D197)</f>
        <v>1.8960478715713737E-18</v>
      </c>
      <c r="F197" s="20">
        <f>Model!$W$10*((drdp!C197+drdp!L197)*'ASXY-TI1S'!$B197+(drdp!F197+drdp!O197)*'ASXY-TI1S'!$C197+(drdp!I197+drdp!R197)*'ASXY-TI1S'!$D197)</f>
        <v>-5.0804449599829848E-19</v>
      </c>
      <c r="G197" s="20">
        <f>Model!$W$10*((drdp!D197+drdp!M197)*'ASXY-TI1S'!$B197+(drdp!G197+drdp!P197)*'ASXY-TI1S'!$C197+(drdp!J197+drdp!S197)*'ASXY-TI1S'!$D197)</f>
        <v>-6.4973308531957974E-19</v>
      </c>
      <c r="H197" s="18">
        <f>Model!$W$10*((drdp!B197)*'ASXY-TI1S'!$B197+(drdp!E197)*'ASXY-TI1S'!$C197+(drdp!H197)*'ASXY-TI1S'!$D197)</f>
        <v>9.4802393578568685E-19</v>
      </c>
      <c r="I197" s="18">
        <f>Model!$W$10*((drdp!C197)*'ASXY-TI1S'!$B197+(drdp!F197)*'ASXY-TI1S'!$C197+(drdp!I197)*'ASXY-TI1S'!$D197)</f>
        <v>-2.5402224799914924E-19</v>
      </c>
      <c r="J197" s="18">
        <f>Model!$W$10*((drdp!D197)*'ASXY-TI1S'!$B197+(drdp!G197)*'ASXY-TI1S'!$C197+(drdp!J197)*'ASXY-TI1S'!$D197)</f>
        <v>-3.2486654265978987E-19</v>
      </c>
      <c r="K197" s="21">
        <f>SUM(E$3:E196)+H197</f>
        <v>1.506172029673005</v>
      </c>
      <c r="L197" s="21">
        <f>SUM(F$3:F196)+I197</f>
        <v>-6.5369611974187794E-2</v>
      </c>
      <c r="M197" s="21">
        <f>SUM(G$3:G196)+J197</f>
        <v>-0.48715730611801666</v>
      </c>
      <c r="N197" s="19">
        <f t="shared" si="13"/>
        <v>2.2685541829692997</v>
      </c>
      <c r="O197" s="19">
        <f t="shared" si="14"/>
        <v>4.2731861696558762E-3</v>
      </c>
      <c r="P197" s="19">
        <f t="shared" si="15"/>
        <v>0.23732224090416298</v>
      </c>
      <c r="Q197" s="19">
        <f t="shared" si="16"/>
        <v>-9.8457881146099199E-2</v>
      </c>
      <c r="R197" s="19">
        <f t="shared" si="17"/>
        <v>-0.73374270852580659</v>
      </c>
      <c r="S197" s="19">
        <f t="shared" si="18"/>
        <v>3.1845284071325371E-2</v>
      </c>
    </row>
    <row r="198" spans="1:19" x14ac:dyDescent="0.25">
      <c r="A198" s="26">
        <f>Wellpath!E198</f>
        <v>5850</v>
      </c>
      <c r="B198" s="22">
        <v>0</v>
      </c>
      <c r="C198" s="22">
        <f>SIN(Wellpath!$L198) * COS(Wellpath!$L198) / SQRT(2)</f>
        <v>4.3315539021305316E-17</v>
      </c>
      <c r="D198" s="22">
        <f>(-TAN(Dip) * SIN(Wellpath!$L198) * COS(Wellpath!$L198) * SIN(Wellpath!$O198)) / SQRT(2)</f>
        <v>-1.3086221322367195E-16</v>
      </c>
      <c r="E198" s="20">
        <f>Model!$W$10*((drdp!B198+drdp!K198)*'ASXY-TI1S'!$B198+(drdp!E198+drdp!N198)*'ASXY-TI1S'!$C198+(drdp!H198+drdp!Q198)*'ASXY-TI1S'!$D198)</f>
        <v>1.8960478715713737E-18</v>
      </c>
      <c r="F198" s="20">
        <f>Model!$W$10*((drdp!C198+drdp!L198)*'ASXY-TI1S'!$B198+(drdp!F198+drdp!O198)*'ASXY-TI1S'!$C198+(drdp!I198+drdp!R198)*'ASXY-TI1S'!$D198)</f>
        <v>-5.0804449599829848E-19</v>
      </c>
      <c r="G198" s="20">
        <f>Model!$W$10*((drdp!D198+drdp!M198)*'ASXY-TI1S'!$B198+(drdp!G198+drdp!P198)*'ASXY-TI1S'!$C198+(drdp!J198+drdp!S198)*'ASXY-TI1S'!$D198)</f>
        <v>-6.4973308531957974E-19</v>
      </c>
      <c r="H198" s="18">
        <f>Model!$W$10*((drdp!B198)*'ASXY-TI1S'!$B198+(drdp!E198)*'ASXY-TI1S'!$C198+(drdp!H198)*'ASXY-TI1S'!$D198)</f>
        <v>9.4802393578568685E-19</v>
      </c>
      <c r="I198" s="18">
        <f>Model!$W$10*((drdp!C198)*'ASXY-TI1S'!$B198+(drdp!F198)*'ASXY-TI1S'!$C198+(drdp!I198)*'ASXY-TI1S'!$D198)</f>
        <v>-2.5402224799914924E-19</v>
      </c>
      <c r="J198" s="18">
        <f>Model!$W$10*((drdp!D198)*'ASXY-TI1S'!$B198+(drdp!G198)*'ASXY-TI1S'!$C198+(drdp!J198)*'ASXY-TI1S'!$D198)</f>
        <v>-3.2486654265978987E-19</v>
      </c>
      <c r="K198" s="21">
        <f>SUM(E$3:E197)+H198</f>
        <v>1.506172029673005</v>
      </c>
      <c r="L198" s="21">
        <f>SUM(F$3:F197)+I198</f>
        <v>-6.5369611974187794E-2</v>
      </c>
      <c r="M198" s="21">
        <f>SUM(G$3:G197)+J198</f>
        <v>-0.48715730611801666</v>
      </c>
      <c r="N198" s="19">
        <f t="shared" ref="N198:N261" si="19">K198^2</f>
        <v>2.2685541829692997</v>
      </c>
      <c r="O198" s="19">
        <f t="shared" ref="O198:O261" si="20">L198^2</f>
        <v>4.2731861696558762E-3</v>
      </c>
      <c r="P198" s="19">
        <f t="shared" ref="P198:P261" si="21">M198^2</f>
        <v>0.23732224090416298</v>
      </c>
      <c r="Q198" s="19">
        <f t="shared" ref="Q198:Q261" si="22">K198*L198</f>
        <v>-9.8457881146099199E-2</v>
      </c>
      <c r="R198" s="19">
        <f t="shared" ref="R198:R261" si="23">K198*M198</f>
        <v>-0.73374270852580659</v>
      </c>
      <c r="S198" s="19">
        <f t="shared" ref="S198:S261" si="24">L198*M198</f>
        <v>3.1845284071325371E-2</v>
      </c>
    </row>
    <row r="199" spans="1:19" x14ac:dyDescent="0.25">
      <c r="A199" s="26">
        <f>Wellpath!E199</f>
        <v>5880</v>
      </c>
      <c r="B199" s="22">
        <v>0</v>
      </c>
      <c r="C199" s="22">
        <f>SIN(Wellpath!$L199) * COS(Wellpath!$L199) / SQRT(2)</f>
        <v>4.3315539021305316E-17</v>
      </c>
      <c r="D199" s="22">
        <f>(-TAN(Dip) * SIN(Wellpath!$L199) * COS(Wellpath!$L199) * SIN(Wellpath!$O199)) / SQRT(2)</f>
        <v>-1.3086221322367195E-16</v>
      </c>
      <c r="E199" s="20">
        <f>Model!$W$10*((drdp!B199+drdp!K199)*'ASXY-TI1S'!$B199+(drdp!E199+drdp!N199)*'ASXY-TI1S'!$C199+(drdp!H199+drdp!Q199)*'ASXY-TI1S'!$D199)</f>
        <v>1.8960478715713737E-18</v>
      </c>
      <c r="F199" s="20">
        <f>Model!$W$10*((drdp!C199+drdp!L199)*'ASXY-TI1S'!$B199+(drdp!F199+drdp!O199)*'ASXY-TI1S'!$C199+(drdp!I199+drdp!R199)*'ASXY-TI1S'!$D199)</f>
        <v>-5.0804449599829848E-19</v>
      </c>
      <c r="G199" s="20">
        <f>Model!$W$10*((drdp!D199+drdp!M199)*'ASXY-TI1S'!$B199+(drdp!G199+drdp!P199)*'ASXY-TI1S'!$C199+(drdp!J199+drdp!S199)*'ASXY-TI1S'!$D199)</f>
        <v>-6.4973308531957974E-19</v>
      </c>
      <c r="H199" s="18">
        <f>Model!$W$10*((drdp!B199)*'ASXY-TI1S'!$B199+(drdp!E199)*'ASXY-TI1S'!$C199+(drdp!H199)*'ASXY-TI1S'!$D199)</f>
        <v>9.4802393578568685E-19</v>
      </c>
      <c r="I199" s="18">
        <f>Model!$W$10*((drdp!C199)*'ASXY-TI1S'!$B199+(drdp!F199)*'ASXY-TI1S'!$C199+(drdp!I199)*'ASXY-TI1S'!$D199)</f>
        <v>-2.5402224799914924E-19</v>
      </c>
      <c r="J199" s="18">
        <f>Model!$W$10*((drdp!D199)*'ASXY-TI1S'!$B199+(drdp!G199)*'ASXY-TI1S'!$C199+(drdp!J199)*'ASXY-TI1S'!$D199)</f>
        <v>-3.2486654265978987E-19</v>
      </c>
      <c r="K199" s="21">
        <f>SUM(E$3:E198)+H199</f>
        <v>1.506172029673005</v>
      </c>
      <c r="L199" s="21">
        <f>SUM(F$3:F198)+I199</f>
        <v>-6.5369611974187794E-2</v>
      </c>
      <c r="M199" s="21">
        <f>SUM(G$3:G198)+J199</f>
        <v>-0.48715730611801666</v>
      </c>
      <c r="N199" s="19">
        <f t="shared" si="19"/>
        <v>2.2685541829692997</v>
      </c>
      <c r="O199" s="19">
        <f t="shared" si="20"/>
        <v>4.2731861696558762E-3</v>
      </c>
      <c r="P199" s="19">
        <f t="shared" si="21"/>
        <v>0.23732224090416298</v>
      </c>
      <c r="Q199" s="19">
        <f t="shared" si="22"/>
        <v>-9.8457881146099199E-2</v>
      </c>
      <c r="R199" s="19">
        <f t="shared" si="23"/>
        <v>-0.73374270852580659</v>
      </c>
      <c r="S199" s="19">
        <f t="shared" si="24"/>
        <v>3.1845284071325371E-2</v>
      </c>
    </row>
    <row r="200" spans="1:19" x14ac:dyDescent="0.25">
      <c r="A200" s="26">
        <f>Wellpath!E200</f>
        <v>5910</v>
      </c>
      <c r="B200" s="22">
        <v>0</v>
      </c>
      <c r="C200" s="22">
        <f>SIN(Wellpath!$L200) * COS(Wellpath!$L200) / SQRT(2)</f>
        <v>4.3315539021305316E-17</v>
      </c>
      <c r="D200" s="22">
        <f>(-TAN(Dip) * SIN(Wellpath!$L200) * COS(Wellpath!$L200) * SIN(Wellpath!$O200)) / SQRT(2)</f>
        <v>-1.3086221322367195E-16</v>
      </c>
      <c r="E200" s="20">
        <f>Model!$W$10*((drdp!B200+drdp!K200)*'ASXY-TI1S'!$B200+(drdp!E200+drdp!N200)*'ASXY-TI1S'!$C200+(drdp!H200+drdp!Q200)*'ASXY-TI1S'!$D200)</f>
        <v>1.8960478715713737E-18</v>
      </c>
      <c r="F200" s="20">
        <f>Model!$W$10*((drdp!C200+drdp!L200)*'ASXY-TI1S'!$B200+(drdp!F200+drdp!O200)*'ASXY-TI1S'!$C200+(drdp!I200+drdp!R200)*'ASXY-TI1S'!$D200)</f>
        <v>-5.0804449599829848E-19</v>
      </c>
      <c r="G200" s="20">
        <f>Model!$W$10*((drdp!D200+drdp!M200)*'ASXY-TI1S'!$B200+(drdp!G200+drdp!P200)*'ASXY-TI1S'!$C200+(drdp!J200+drdp!S200)*'ASXY-TI1S'!$D200)</f>
        <v>-6.4973308531957974E-19</v>
      </c>
      <c r="H200" s="18">
        <f>Model!$W$10*((drdp!B200)*'ASXY-TI1S'!$B200+(drdp!E200)*'ASXY-TI1S'!$C200+(drdp!H200)*'ASXY-TI1S'!$D200)</f>
        <v>9.4802393578568685E-19</v>
      </c>
      <c r="I200" s="18">
        <f>Model!$W$10*((drdp!C200)*'ASXY-TI1S'!$B200+(drdp!F200)*'ASXY-TI1S'!$C200+(drdp!I200)*'ASXY-TI1S'!$D200)</f>
        <v>-2.5402224799914924E-19</v>
      </c>
      <c r="J200" s="18">
        <f>Model!$W$10*((drdp!D200)*'ASXY-TI1S'!$B200+(drdp!G200)*'ASXY-TI1S'!$C200+(drdp!J200)*'ASXY-TI1S'!$D200)</f>
        <v>-3.2486654265978987E-19</v>
      </c>
      <c r="K200" s="21">
        <f>SUM(E$3:E199)+H200</f>
        <v>1.506172029673005</v>
      </c>
      <c r="L200" s="21">
        <f>SUM(F$3:F199)+I200</f>
        <v>-6.5369611974187794E-2</v>
      </c>
      <c r="M200" s="21">
        <f>SUM(G$3:G199)+J200</f>
        <v>-0.48715730611801666</v>
      </c>
      <c r="N200" s="19">
        <f t="shared" si="19"/>
        <v>2.2685541829692997</v>
      </c>
      <c r="O200" s="19">
        <f t="shared" si="20"/>
        <v>4.2731861696558762E-3</v>
      </c>
      <c r="P200" s="19">
        <f t="shared" si="21"/>
        <v>0.23732224090416298</v>
      </c>
      <c r="Q200" s="19">
        <f t="shared" si="22"/>
        <v>-9.8457881146099199E-2</v>
      </c>
      <c r="R200" s="19">
        <f t="shared" si="23"/>
        <v>-0.73374270852580659</v>
      </c>
      <c r="S200" s="19">
        <f t="shared" si="24"/>
        <v>3.1845284071325371E-2</v>
      </c>
    </row>
    <row r="201" spans="1:19" x14ac:dyDescent="0.25">
      <c r="A201" s="26">
        <f>Wellpath!E201</f>
        <v>5940</v>
      </c>
      <c r="B201" s="22">
        <v>0</v>
      </c>
      <c r="C201" s="22">
        <f>SIN(Wellpath!$L201) * COS(Wellpath!$L201) / SQRT(2)</f>
        <v>4.3315539021305316E-17</v>
      </c>
      <c r="D201" s="22">
        <f>(-TAN(Dip) * SIN(Wellpath!$L201) * COS(Wellpath!$L201) * SIN(Wellpath!$O201)) / SQRT(2)</f>
        <v>-1.3086221322367195E-16</v>
      </c>
      <c r="E201" s="20">
        <f>Model!$W$10*((drdp!B201+drdp!K201)*'ASXY-TI1S'!$B201+(drdp!E201+drdp!N201)*'ASXY-TI1S'!$C201+(drdp!H201+drdp!Q201)*'ASXY-TI1S'!$D201)</f>
        <v>1.8960478715713737E-18</v>
      </c>
      <c r="F201" s="20">
        <f>Model!$W$10*((drdp!C201+drdp!L201)*'ASXY-TI1S'!$B201+(drdp!F201+drdp!O201)*'ASXY-TI1S'!$C201+(drdp!I201+drdp!R201)*'ASXY-TI1S'!$D201)</f>
        <v>-5.0804449599829848E-19</v>
      </c>
      <c r="G201" s="20">
        <f>Model!$W$10*((drdp!D201+drdp!M201)*'ASXY-TI1S'!$B201+(drdp!G201+drdp!P201)*'ASXY-TI1S'!$C201+(drdp!J201+drdp!S201)*'ASXY-TI1S'!$D201)</f>
        <v>-6.4973308531957974E-19</v>
      </c>
      <c r="H201" s="18">
        <f>Model!$W$10*((drdp!B201)*'ASXY-TI1S'!$B201+(drdp!E201)*'ASXY-TI1S'!$C201+(drdp!H201)*'ASXY-TI1S'!$D201)</f>
        <v>9.4802393578568685E-19</v>
      </c>
      <c r="I201" s="18">
        <f>Model!$W$10*((drdp!C201)*'ASXY-TI1S'!$B201+(drdp!F201)*'ASXY-TI1S'!$C201+(drdp!I201)*'ASXY-TI1S'!$D201)</f>
        <v>-2.5402224799914924E-19</v>
      </c>
      <c r="J201" s="18">
        <f>Model!$W$10*((drdp!D201)*'ASXY-TI1S'!$B201+(drdp!G201)*'ASXY-TI1S'!$C201+(drdp!J201)*'ASXY-TI1S'!$D201)</f>
        <v>-3.2486654265978987E-19</v>
      </c>
      <c r="K201" s="21">
        <f>SUM(E$3:E200)+H201</f>
        <v>1.506172029673005</v>
      </c>
      <c r="L201" s="21">
        <f>SUM(F$3:F200)+I201</f>
        <v>-6.5369611974187794E-2</v>
      </c>
      <c r="M201" s="21">
        <f>SUM(G$3:G200)+J201</f>
        <v>-0.48715730611801666</v>
      </c>
      <c r="N201" s="19">
        <f t="shared" si="19"/>
        <v>2.2685541829692997</v>
      </c>
      <c r="O201" s="19">
        <f t="shared" si="20"/>
        <v>4.2731861696558762E-3</v>
      </c>
      <c r="P201" s="19">
        <f t="shared" si="21"/>
        <v>0.23732224090416298</v>
      </c>
      <c r="Q201" s="19">
        <f t="shared" si="22"/>
        <v>-9.8457881146099199E-2</v>
      </c>
      <c r="R201" s="19">
        <f t="shared" si="23"/>
        <v>-0.73374270852580659</v>
      </c>
      <c r="S201" s="19">
        <f t="shared" si="24"/>
        <v>3.1845284071325371E-2</v>
      </c>
    </row>
    <row r="202" spans="1:19" x14ac:dyDescent="0.25">
      <c r="A202" s="26">
        <f>Wellpath!E202</f>
        <v>5970</v>
      </c>
      <c r="B202" s="22">
        <v>0</v>
      </c>
      <c r="C202" s="22">
        <f>SIN(Wellpath!$L202) * COS(Wellpath!$L202) / SQRT(2)</f>
        <v>4.3315539021305316E-17</v>
      </c>
      <c r="D202" s="22">
        <f>(-TAN(Dip) * SIN(Wellpath!$L202) * COS(Wellpath!$L202) * SIN(Wellpath!$O202)) / SQRT(2)</f>
        <v>-1.3086221322367195E-16</v>
      </c>
      <c r="E202" s="20">
        <f>Model!$W$10*((drdp!B202+drdp!K202)*'ASXY-TI1S'!$B202+(drdp!E202+drdp!N202)*'ASXY-TI1S'!$C202+(drdp!H202+drdp!Q202)*'ASXY-TI1S'!$D202)</f>
        <v>1.8960478715713737E-18</v>
      </c>
      <c r="F202" s="20">
        <f>Model!$W$10*((drdp!C202+drdp!L202)*'ASXY-TI1S'!$B202+(drdp!F202+drdp!O202)*'ASXY-TI1S'!$C202+(drdp!I202+drdp!R202)*'ASXY-TI1S'!$D202)</f>
        <v>-5.0804449599829848E-19</v>
      </c>
      <c r="G202" s="20">
        <f>Model!$W$10*((drdp!D202+drdp!M202)*'ASXY-TI1S'!$B202+(drdp!G202+drdp!P202)*'ASXY-TI1S'!$C202+(drdp!J202+drdp!S202)*'ASXY-TI1S'!$D202)</f>
        <v>-6.4973308531957974E-19</v>
      </c>
      <c r="H202" s="18">
        <f>Model!$W$10*((drdp!B202)*'ASXY-TI1S'!$B202+(drdp!E202)*'ASXY-TI1S'!$C202+(drdp!H202)*'ASXY-TI1S'!$D202)</f>
        <v>9.4802393578568685E-19</v>
      </c>
      <c r="I202" s="18">
        <f>Model!$W$10*((drdp!C202)*'ASXY-TI1S'!$B202+(drdp!F202)*'ASXY-TI1S'!$C202+(drdp!I202)*'ASXY-TI1S'!$D202)</f>
        <v>-2.5402224799914924E-19</v>
      </c>
      <c r="J202" s="18">
        <f>Model!$W$10*((drdp!D202)*'ASXY-TI1S'!$B202+(drdp!G202)*'ASXY-TI1S'!$C202+(drdp!J202)*'ASXY-TI1S'!$D202)</f>
        <v>-3.2486654265978987E-19</v>
      </c>
      <c r="K202" s="21">
        <f>SUM(E$3:E201)+H202</f>
        <v>1.506172029673005</v>
      </c>
      <c r="L202" s="21">
        <f>SUM(F$3:F201)+I202</f>
        <v>-6.5369611974187794E-2</v>
      </c>
      <c r="M202" s="21">
        <f>SUM(G$3:G201)+J202</f>
        <v>-0.48715730611801666</v>
      </c>
      <c r="N202" s="19">
        <f t="shared" si="19"/>
        <v>2.2685541829692997</v>
      </c>
      <c r="O202" s="19">
        <f t="shared" si="20"/>
        <v>4.2731861696558762E-3</v>
      </c>
      <c r="P202" s="19">
        <f t="shared" si="21"/>
        <v>0.23732224090416298</v>
      </c>
      <c r="Q202" s="19">
        <f t="shared" si="22"/>
        <v>-9.8457881146099199E-2</v>
      </c>
      <c r="R202" s="19">
        <f t="shared" si="23"/>
        <v>-0.73374270852580659</v>
      </c>
      <c r="S202" s="19">
        <f t="shared" si="24"/>
        <v>3.1845284071325371E-2</v>
      </c>
    </row>
    <row r="203" spans="1:19" x14ac:dyDescent="0.25">
      <c r="A203" s="26">
        <f>Wellpath!E203</f>
        <v>6000</v>
      </c>
      <c r="B203" s="22">
        <v>0</v>
      </c>
      <c r="C203" s="22">
        <f>SIN(Wellpath!$L203) * COS(Wellpath!$L203) / SQRT(2)</f>
        <v>4.3315539021305316E-17</v>
      </c>
      <c r="D203" s="22">
        <f>(-TAN(Dip) * SIN(Wellpath!$L203) * COS(Wellpath!$L203) * SIN(Wellpath!$O203)) / SQRT(2)</f>
        <v>-1.3086221322367195E-16</v>
      </c>
      <c r="E203" s="20">
        <f>Model!$W$10*((drdp!B203+drdp!K203)*'ASXY-TI1S'!$B203+(drdp!E203+drdp!N203)*'ASXY-TI1S'!$C203+(drdp!H203+drdp!Q203)*'ASXY-TI1S'!$D203)</f>
        <v>1.8960478715713737E-18</v>
      </c>
      <c r="F203" s="20">
        <f>Model!$W$10*((drdp!C203+drdp!L203)*'ASXY-TI1S'!$B203+(drdp!F203+drdp!O203)*'ASXY-TI1S'!$C203+(drdp!I203+drdp!R203)*'ASXY-TI1S'!$D203)</f>
        <v>-5.0804449599829848E-19</v>
      </c>
      <c r="G203" s="20">
        <f>Model!$W$10*((drdp!D203+drdp!M203)*'ASXY-TI1S'!$B203+(drdp!G203+drdp!P203)*'ASXY-TI1S'!$C203+(drdp!J203+drdp!S203)*'ASXY-TI1S'!$D203)</f>
        <v>-6.4973308531957974E-19</v>
      </c>
      <c r="H203" s="18">
        <f>Model!$W$10*((drdp!B203)*'ASXY-TI1S'!$B203+(drdp!E203)*'ASXY-TI1S'!$C203+(drdp!H203)*'ASXY-TI1S'!$D203)</f>
        <v>9.4802393578568685E-19</v>
      </c>
      <c r="I203" s="18">
        <f>Model!$W$10*((drdp!C203)*'ASXY-TI1S'!$B203+(drdp!F203)*'ASXY-TI1S'!$C203+(drdp!I203)*'ASXY-TI1S'!$D203)</f>
        <v>-2.5402224799914924E-19</v>
      </c>
      <c r="J203" s="18">
        <f>Model!$W$10*((drdp!D203)*'ASXY-TI1S'!$B203+(drdp!G203)*'ASXY-TI1S'!$C203+(drdp!J203)*'ASXY-TI1S'!$D203)</f>
        <v>-3.2486654265978987E-19</v>
      </c>
      <c r="K203" s="21">
        <f>SUM(E$3:E202)+H203</f>
        <v>1.506172029673005</v>
      </c>
      <c r="L203" s="21">
        <f>SUM(F$3:F202)+I203</f>
        <v>-6.5369611974187794E-2</v>
      </c>
      <c r="M203" s="21">
        <f>SUM(G$3:G202)+J203</f>
        <v>-0.48715730611801666</v>
      </c>
      <c r="N203" s="19">
        <f t="shared" si="19"/>
        <v>2.2685541829692997</v>
      </c>
      <c r="O203" s="19">
        <f t="shared" si="20"/>
        <v>4.2731861696558762E-3</v>
      </c>
      <c r="P203" s="19">
        <f t="shared" si="21"/>
        <v>0.23732224090416298</v>
      </c>
      <c r="Q203" s="19">
        <f t="shared" si="22"/>
        <v>-9.8457881146099199E-2</v>
      </c>
      <c r="R203" s="19">
        <f t="shared" si="23"/>
        <v>-0.73374270852580659</v>
      </c>
      <c r="S203" s="19">
        <f t="shared" si="24"/>
        <v>3.1845284071325371E-2</v>
      </c>
    </row>
    <row r="204" spans="1:19" x14ac:dyDescent="0.25">
      <c r="A204" s="26">
        <f>Wellpath!E204</f>
        <v>6030</v>
      </c>
      <c r="B204" s="22">
        <v>0</v>
      </c>
      <c r="C204" s="22">
        <f>SIN(Wellpath!$L204) * COS(Wellpath!$L204) / SQRT(2)</f>
        <v>4.3315539021305316E-17</v>
      </c>
      <c r="D204" s="22">
        <f>(-TAN(Dip) * SIN(Wellpath!$L204) * COS(Wellpath!$L204) * SIN(Wellpath!$O204)) / SQRT(2)</f>
        <v>-1.3086221322367195E-16</v>
      </c>
      <c r="E204" s="20">
        <f>Model!$W$10*((drdp!B204+drdp!K204)*'ASXY-TI1S'!$B204+(drdp!E204+drdp!N204)*'ASXY-TI1S'!$C204+(drdp!H204+drdp!Q204)*'ASXY-TI1S'!$D204)</f>
        <v>1.8960478715713737E-18</v>
      </c>
      <c r="F204" s="20">
        <f>Model!$W$10*((drdp!C204+drdp!L204)*'ASXY-TI1S'!$B204+(drdp!F204+drdp!O204)*'ASXY-TI1S'!$C204+(drdp!I204+drdp!R204)*'ASXY-TI1S'!$D204)</f>
        <v>-5.0804449599829848E-19</v>
      </c>
      <c r="G204" s="20">
        <f>Model!$W$10*((drdp!D204+drdp!M204)*'ASXY-TI1S'!$B204+(drdp!G204+drdp!P204)*'ASXY-TI1S'!$C204+(drdp!J204+drdp!S204)*'ASXY-TI1S'!$D204)</f>
        <v>-6.4973308531957974E-19</v>
      </c>
      <c r="H204" s="18">
        <f>Model!$W$10*((drdp!B204)*'ASXY-TI1S'!$B204+(drdp!E204)*'ASXY-TI1S'!$C204+(drdp!H204)*'ASXY-TI1S'!$D204)</f>
        <v>9.4802393578568685E-19</v>
      </c>
      <c r="I204" s="18">
        <f>Model!$W$10*((drdp!C204)*'ASXY-TI1S'!$B204+(drdp!F204)*'ASXY-TI1S'!$C204+(drdp!I204)*'ASXY-TI1S'!$D204)</f>
        <v>-2.5402224799914924E-19</v>
      </c>
      <c r="J204" s="18">
        <f>Model!$W$10*((drdp!D204)*'ASXY-TI1S'!$B204+(drdp!G204)*'ASXY-TI1S'!$C204+(drdp!J204)*'ASXY-TI1S'!$D204)</f>
        <v>-3.2486654265978987E-19</v>
      </c>
      <c r="K204" s="21">
        <f>SUM(E$3:E203)+H204</f>
        <v>1.506172029673005</v>
      </c>
      <c r="L204" s="21">
        <f>SUM(F$3:F203)+I204</f>
        <v>-6.5369611974187794E-2</v>
      </c>
      <c r="M204" s="21">
        <f>SUM(G$3:G203)+J204</f>
        <v>-0.48715730611801666</v>
      </c>
      <c r="N204" s="19">
        <f t="shared" si="19"/>
        <v>2.2685541829692997</v>
      </c>
      <c r="O204" s="19">
        <f t="shared" si="20"/>
        <v>4.2731861696558762E-3</v>
      </c>
      <c r="P204" s="19">
        <f t="shared" si="21"/>
        <v>0.23732224090416298</v>
      </c>
      <c r="Q204" s="19">
        <f t="shared" si="22"/>
        <v>-9.8457881146099199E-2</v>
      </c>
      <c r="R204" s="19">
        <f t="shared" si="23"/>
        <v>-0.73374270852580659</v>
      </c>
      <c r="S204" s="19">
        <f t="shared" si="24"/>
        <v>3.1845284071325371E-2</v>
      </c>
    </row>
    <row r="205" spans="1:19" x14ac:dyDescent="0.25">
      <c r="A205" s="26">
        <f>Wellpath!E205</f>
        <v>6060</v>
      </c>
      <c r="B205" s="22">
        <v>0</v>
      </c>
      <c r="C205" s="22">
        <f>SIN(Wellpath!$L205) * COS(Wellpath!$L205) / SQRT(2)</f>
        <v>4.3315539021305316E-17</v>
      </c>
      <c r="D205" s="22">
        <f>(-TAN(Dip) * SIN(Wellpath!$L205) * COS(Wellpath!$L205) * SIN(Wellpath!$O205)) / SQRT(2)</f>
        <v>-1.3086221322367195E-16</v>
      </c>
      <c r="E205" s="20">
        <f>Model!$W$10*((drdp!B205+drdp!K205)*'ASXY-TI1S'!$B205+(drdp!E205+drdp!N205)*'ASXY-TI1S'!$C205+(drdp!H205+drdp!Q205)*'ASXY-TI1S'!$D205)</f>
        <v>1.8960478715713737E-18</v>
      </c>
      <c r="F205" s="20">
        <f>Model!$W$10*((drdp!C205+drdp!L205)*'ASXY-TI1S'!$B205+(drdp!F205+drdp!O205)*'ASXY-TI1S'!$C205+(drdp!I205+drdp!R205)*'ASXY-TI1S'!$D205)</f>
        <v>-5.0804449599829848E-19</v>
      </c>
      <c r="G205" s="20">
        <f>Model!$W$10*((drdp!D205+drdp!M205)*'ASXY-TI1S'!$B205+(drdp!G205+drdp!P205)*'ASXY-TI1S'!$C205+(drdp!J205+drdp!S205)*'ASXY-TI1S'!$D205)</f>
        <v>-6.4973308531957974E-19</v>
      </c>
      <c r="H205" s="18">
        <f>Model!$W$10*((drdp!B205)*'ASXY-TI1S'!$B205+(drdp!E205)*'ASXY-TI1S'!$C205+(drdp!H205)*'ASXY-TI1S'!$D205)</f>
        <v>9.4802393578568685E-19</v>
      </c>
      <c r="I205" s="18">
        <f>Model!$W$10*((drdp!C205)*'ASXY-TI1S'!$B205+(drdp!F205)*'ASXY-TI1S'!$C205+(drdp!I205)*'ASXY-TI1S'!$D205)</f>
        <v>-2.5402224799914924E-19</v>
      </c>
      <c r="J205" s="18">
        <f>Model!$W$10*((drdp!D205)*'ASXY-TI1S'!$B205+(drdp!G205)*'ASXY-TI1S'!$C205+(drdp!J205)*'ASXY-TI1S'!$D205)</f>
        <v>-3.2486654265978987E-19</v>
      </c>
      <c r="K205" s="21">
        <f>SUM(E$3:E204)+H205</f>
        <v>1.506172029673005</v>
      </c>
      <c r="L205" s="21">
        <f>SUM(F$3:F204)+I205</f>
        <v>-6.5369611974187794E-2</v>
      </c>
      <c r="M205" s="21">
        <f>SUM(G$3:G204)+J205</f>
        <v>-0.48715730611801666</v>
      </c>
      <c r="N205" s="19">
        <f t="shared" si="19"/>
        <v>2.2685541829692997</v>
      </c>
      <c r="O205" s="19">
        <f t="shared" si="20"/>
        <v>4.2731861696558762E-3</v>
      </c>
      <c r="P205" s="19">
        <f t="shared" si="21"/>
        <v>0.23732224090416298</v>
      </c>
      <c r="Q205" s="19">
        <f t="shared" si="22"/>
        <v>-9.8457881146099199E-2</v>
      </c>
      <c r="R205" s="19">
        <f t="shared" si="23"/>
        <v>-0.73374270852580659</v>
      </c>
      <c r="S205" s="19">
        <f t="shared" si="24"/>
        <v>3.1845284071325371E-2</v>
      </c>
    </row>
    <row r="206" spans="1:19" x14ac:dyDescent="0.25">
      <c r="A206" s="26">
        <f>Wellpath!E206</f>
        <v>6090</v>
      </c>
      <c r="B206" s="22">
        <v>0</v>
      </c>
      <c r="C206" s="22">
        <f>SIN(Wellpath!$L206) * COS(Wellpath!$L206) / SQRT(2)</f>
        <v>4.3315539021305316E-17</v>
      </c>
      <c r="D206" s="22">
        <f>(-TAN(Dip) * SIN(Wellpath!$L206) * COS(Wellpath!$L206) * SIN(Wellpath!$O206)) / SQRT(2)</f>
        <v>-1.3086221322367195E-16</v>
      </c>
      <c r="E206" s="20">
        <f>Model!$W$10*((drdp!B206+drdp!K206)*'ASXY-TI1S'!$B206+(drdp!E206+drdp!N206)*'ASXY-TI1S'!$C206+(drdp!H206+drdp!Q206)*'ASXY-TI1S'!$D206)</f>
        <v>1.8960478715713737E-18</v>
      </c>
      <c r="F206" s="20">
        <f>Model!$W$10*((drdp!C206+drdp!L206)*'ASXY-TI1S'!$B206+(drdp!F206+drdp!O206)*'ASXY-TI1S'!$C206+(drdp!I206+drdp!R206)*'ASXY-TI1S'!$D206)</f>
        <v>-5.0804449599829848E-19</v>
      </c>
      <c r="G206" s="20">
        <f>Model!$W$10*((drdp!D206+drdp!M206)*'ASXY-TI1S'!$B206+(drdp!G206+drdp!P206)*'ASXY-TI1S'!$C206+(drdp!J206+drdp!S206)*'ASXY-TI1S'!$D206)</f>
        <v>-6.4973308531957974E-19</v>
      </c>
      <c r="H206" s="18">
        <f>Model!$W$10*((drdp!B206)*'ASXY-TI1S'!$B206+(drdp!E206)*'ASXY-TI1S'!$C206+(drdp!H206)*'ASXY-TI1S'!$D206)</f>
        <v>9.4802393578568685E-19</v>
      </c>
      <c r="I206" s="18">
        <f>Model!$W$10*((drdp!C206)*'ASXY-TI1S'!$B206+(drdp!F206)*'ASXY-TI1S'!$C206+(drdp!I206)*'ASXY-TI1S'!$D206)</f>
        <v>-2.5402224799914924E-19</v>
      </c>
      <c r="J206" s="18">
        <f>Model!$W$10*((drdp!D206)*'ASXY-TI1S'!$B206+(drdp!G206)*'ASXY-TI1S'!$C206+(drdp!J206)*'ASXY-TI1S'!$D206)</f>
        <v>-3.2486654265978987E-19</v>
      </c>
      <c r="K206" s="21">
        <f>SUM(E$3:E205)+H206</f>
        <v>1.506172029673005</v>
      </c>
      <c r="L206" s="21">
        <f>SUM(F$3:F205)+I206</f>
        <v>-6.5369611974187794E-2</v>
      </c>
      <c r="M206" s="21">
        <f>SUM(G$3:G205)+J206</f>
        <v>-0.48715730611801666</v>
      </c>
      <c r="N206" s="19">
        <f t="shared" si="19"/>
        <v>2.2685541829692997</v>
      </c>
      <c r="O206" s="19">
        <f t="shared" si="20"/>
        <v>4.2731861696558762E-3</v>
      </c>
      <c r="P206" s="19">
        <f t="shared" si="21"/>
        <v>0.23732224090416298</v>
      </c>
      <c r="Q206" s="19">
        <f t="shared" si="22"/>
        <v>-9.8457881146099199E-2</v>
      </c>
      <c r="R206" s="19">
        <f t="shared" si="23"/>
        <v>-0.73374270852580659</v>
      </c>
      <c r="S206" s="19">
        <f t="shared" si="24"/>
        <v>3.1845284071325371E-2</v>
      </c>
    </row>
    <row r="207" spans="1:19" x14ac:dyDescent="0.25">
      <c r="A207" s="26">
        <f>Wellpath!E207</f>
        <v>6120</v>
      </c>
      <c r="B207" s="22">
        <v>0</v>
      </c>
      <c r="C207" s="22">
        <f>SIN(Wellpath!$L207) * COS(Wellpath!$L207) / SQRT(2)</f>
        <v>4.3315539021305316E-17</v>
      </c>
      <c r="D207" s="22">
        <f>(-TAN(Dip) * SIN(Wellpath!$L207) * COS(Wellpath!$L207) * SIN(Wellpath!$O207)) / SQRT(2)</f>
        <v>-1.3086221322367195E-16</v>
      </c>
      <c r="E207" s="20">
        <f>Model!$W$10*((drdp!B207+drdp!K207)*'ASXY-TI1S'!$B207+(drdp!E207+drdp!N207)*'ASXY-TI1S'!$C207+(drdp!H207+drdp!Q207)*'ASXY-TI1S'!$D207)</f>
        <v>1.8960478715713737E-18</v>
      </c>
      <c r="F207" s="20">
        <f>Model!$W$10*((drdp!C207+drdp!L207)*'ASXY-TI1S'!$B207+(drdp!F207+drdp!O207)*'ASXY-TI1S'!$C207+(drdp!I207+drdp!R207)*'ASXY-TI1S'!$D207)</f>
        <v>-5.0804449599829848E-19</v>
      </c>
      <c r="G207" s="20">
        <f>Model!$W$10*((drdp!D207+drdp!M207)*'ASXY-TI1S'!$B207+(drdp!G207+drdp!P207)*'ASXY-TI1S'!$C207+(drdp!J207+drdp!S207)*'ASXY-TI1S'!$D207)</f>
        <v>-6.4973308531957974E-19</v>
      </c>
      <c r="H207" s="18">
        <f>Model!$W$10*((drdp!B207)*'ASXY-TI1S'!$B207+(drdp!E207)*'ASXY-TI1S'!$C207+(drdp!H207)*'ASXY-TI1S'!$D207)</f>
        <v>9.4802393578568685E-19</v>
      </c>
      <c r="I207" s="18">
        <f>Model!$W$10*((drdp!C207)*'ASXY-TI1S'!$B207+(drdp!F207)*'ASXY-TI1S'!$C207+(drdp!I207)*'ASXY-TI1S'!$D207)</f>
        <v>-2.5402224799914924E-19</v>
      </c>
      <c r="J207" s="18">
        <f>Model!$W$10*((drdp!D207)*'ASXY-TI1S'!$B207+(drdp!G207)*'ASXY-TI1S'!$C207+(drdp!J207)*'ASXY-TI1S'!$D207)</f>
        <v>-3.2486654265978987E-19</v>
      </c>
      <c r="K207" s="21">
        <f>SUM(E$3:E206)+H207</f>
        <v>1.506172029673005</v>
      </c>
      <c r="L207" s="21">
        <f>SUM(F$3:F206)+I207</f>
        <v>-6.5369611974187794E-2</v>
      </c>
      <c r="M207" s="21">
        <f>SUM(G$3:G206)+J207</f>
        <v>-0.48715730611801666</v>
      </c>
      <c r="N207" s="19">
        <f t="shared" si="19"/>
        <v>2.2685541829692997</v>
      </c>
      <c r="O207" s="19">
        <f t="shared" si="20"/>
        <v>4.2731861696558762E-3</v>
      </c>
      <c r="P207" s="19">
        <f t="shared" si="21"/>
        <v>0.23732224090416298</v>
      </c>
      <c r="Q207" s="19">
        <f t="shared" si="22"/>
        <v>-9.8457881146099199E-2</v>
      </c>
      <c r="R207" s="19">
        <f t="shared" si="23"/>
        <v>-0.73374270852580659</v>
      </c>
      <c r="S207" s="19">
        <f t="shared" si="24"/>
        <v>3.1845284071325371E-2</v>
      </c>
    </row>
    <row r="208" spans="1:19" x14ac:dyDescent="0.25">
      <c r="A208" s="26">
        <f>Wellpath!E208</f>
        <v>6150</v>
      </c>
      <c r="B208" s="22">
        <v>0</v>
      </c>
      <c r="C208" s="22">
        <f>SIN(Wellpath!$L208) * COS(Wellpath!$L208) / SQRT(2)</f>
        <v>4.3315539021305316E-17</v>
      </c>
      <c r="D208" s="22">
        <f>(-TAN(Dip) * SIN(Wellpath!$L208) * COS(Wellpath!$L208) * SIN(Wellpath!$O208)) / SQRT(2)</f>
        <v>-1.3086221322367195E-16</v>
      </c>
      <c r="E208" s="20">
        <f>Model!$W$10*((drdp!B208+drdp!K208)*'ASXY-TI1S'!$B208+(drdp!E208+drdp!N208)*'ASXY-TI1S'!$C208+(drdp!H208+drdp!Q208)*'ASXY-TI1S'!$D208)</f>
        <v>1.8960478715713737E-18</v>
      </c>
      <c r="F208" s="20">
        <f>Model!$W$10*((drdp!C208+drdp!L208)*'ASXY-TI1S'!$B208+(drdp!F208+drdp!O208)*'ASXY-TI1S'!$C208+(drdp!I208+drdp!R208)*'ASXY-TI1S'!$D208)</f>
        <v>-5.0804449599829848E-19</v>
      </c>
      <c r="G208" s="20">
        <f>Model!$W$10*((drdp!D208+drdp!M208)*'ASXY-TI1S'!$B208+(drdp!G208+drdp!P208)*'ASXY-TI1S'!$C208+(drdp!J208+drdp!S208)*'ASXY-TI1S'!$D208)</f>
        <v>-6.4973308531957974E-19</v>
      </c>
      <c r="H208" s="18">
        <f>Model!$W$10*((drdp!B208)*'ASXY-TI1S'!$B208+(drdp!E208)*'ASXY-TI1S'!$C208+(drdp!H208)*'ASXY-TI1S'!$D208)</f>
        <v>9.4802393578568685E-19</v>
      </c>
      <c r="I208" s="18">
        <f>Model!$W$10*((drdp!C208)*'ASXY-TI1S'!$B208+(drdp!F208)*'ASXY-TI1S'!$C208+(drdp!I208)*'ASXY-TI1S'!$D208)</f>
        <v>-2.5402224799914924E-19</v>
      </c>
      <c r="J208" s="18">
        <f>Model!$W$10*((drdp!D208)*'ASXY-TI1S'!$B208+(drdp!G208)*'ASXY-TI1S'!$C208+(drdp!J208)*'ASXY-TI1S'!$D208)</f>
        <v>-3.2486654265978987E-19</v>
      </c>
      <c r="K208" s="21">
        <f>SUM(E$3:E207)+H208</f>
        <v>1.506172029673005</v>
      </c>
      <c r="L208" s="21">
        <f>SUM(F$3:F207)+I208</f>
        <v>-6.5369611974187794E-2</v>
      </c>
      <c r="M208" s="21">
        <f>SUM(G$3:G207)+J208</f>
        <v>-0.48715730611801666</v>
      </c>
      <c r="N208" s="19">
        <f t="shared" si="19"/>
        <v>2.2685541829692997</v>
      </c>
      <c r="O208" s="19">
        <f t="shared" si="20"/>
        <v>4.2731861696558762E-3</v>
      </c>
      <c r="P208" s="19">
        <f t="shared" si="21"/>
        <v>0.23732224090416298</v>
      </c>
      <c r="Q208" s="19">
        <f t="shared" si="22"/>
        <v>-9.8457881146099199E-2</v>
      </c>
      <c r="R208" s="19">
        <f t="shared" si="23"/>
        <v>-0.73374270852580659</v>
      </c>
      <c r="S208" s="19">
        <f t="shared" si="24"/>
        <v>3.1845284071325371E-2</v>
      </c>
    </row>
    <row r="209" spans="1:19" x14ac:dyDescent="0.25">
      <c r="A209" s="26">
        <f>Wellpath!E209</f>
        <v>6180</v>
      </c>
      <c r="B209" s="22">
        <v>0</v>
      </c>
      <c r="C209" s="22">
        <f>SIN(Wellpath!$L209) * COS(Wellpath!$L209) / SQRT(2)</f>
        <v>4.3315539021305316E-17</v>
      </c>
      <c r="D209" s="22">
        <f>(-TAN(Dip) * SIN(Wellpath!$L209) * COS(Wellpath!$L209) * SIN(Wellpath!$O209)) / SQRT(2)</f>
        <v>-1.3086221322367195E-16</v>
      </c>
      <c r="E209" s="20">
        <f>Model!$W$10*((drdp!B209+drdp!K209)*'ASXY-TI1S'!$B209+(drdp!E209+drdp!N209)*'ASXY-TI1S'!$C209+(drdp!H209+drdp!Q209)*'ASXY-TI1S'!$D209)</f>
        <v>1.8960478715713737E-18</v>
      </c>
      <c r="F209" s="20">
        <f>Model!$W$10*((drdp!C209+drdp!L209)*'ASXY-TI1S'!$B209+(drdp!F209+drdp!O209)*'ASXY-TI1S'!$C209+(drdp!I209+drdp!R209)*'ASXY-TI1S'!$D209)</f>
        <v>-5.0804449599829848E-19</v>
      </c>
      <c r="G209" s="20">
        <f>Model!$W$10*((drdp!D209+drdp!M209)*'ASXY-TI1S'!$B209+(drdp!G209+drdp!P209)*'ASXY-TI1S'!$C209+(drdp!J209+drdp!S209)*'ASXY-TI1S'!$D209)</f>
        <v>-6.4973308531957974E-19</v>
      </c>
      <c r="H209" s="18">
        <f>Model!$W$10*((drdp!B209)*'ASXY-TI1S'!$B209+(drdp!E209)*'ASXY-TI1S'!$C209+(drdp!H209)*'ASXY-TI1S'!$D209)</f>
        <v>9.4802393578568685E-19</v>
      </c>
      <c r="I209" s="18">
        <f>Model!$W$10*((drdp!C209)*'ASXY-TI1S'!$B209+(drdp!F209)*'ASXY-TI1S'!$C209+(drdp!I209)*'ASXY-TI1S'!$D209)</f>
        <v>-2.5402224799914924E-19</v>
      </c>
      <c r="J209" s="18">
        <f>Model!$W$10*((drdp!D209)*'ASXY-TI1S'!$B209+(drdp!G209)*'ASXY-TI1S'!$C209+(drdp!J209)*'ASXY-TI1S'!$D209)</f>
        <v>-3.2486654265978987E-19</v>
      </c>
      <c r="K209" s="21">
        <f>SUM(E$3:E208)+H209</f>
        <v>1.506172029673005</v>
      </c>
      <c r="L209" s="21">
        <f>SUM(F$3:F208)+I209</f>
        <v>-6.5369611974187794E-2</v>
      </c>
      <c r="M209" s="21">
        <f>SUM(G$3:G208)+J209</f>
        <v>-0.48715730611801666</v>
      </c>
      <c r="N209" s="19">
        <f t="shared" si="19"/>
        <v>2.2685541829692997</v>
      </c>
      <c r="O209" s="19">
        <f t="shared" si="20"/>
        <v>4.2731861696558762E-3</v>
      </c>
      <c r="P209" s="19">
        <f t="shared" si="21"/>
        <v>0.23732224090416298</v>
      </c>
      <c r="Q209" s="19">
        <f t="shared" si="22"/>
        <v>-9.8457881146099199E-2</v>
      </c>
      <c r="R209" s="19">
        <f t="shared" si="23"/>
        <v>-0.73374270852580659</v>
      </c>
      <c r="S209" s="19">
        <f t="shared" si="24"/>
        <v>3.1845284071325371E-2</v>
      </c>
    </row>
    <row r="210" spans="1:19" x14ac:dyDescent="0.25">
      <c r="A210" s="26">
        <f>Wellpath!E210</f>
        <v>6210</v>
      </c>
      <c r="B210" s="22">
        <v>0</v>
      </c>
      <c r="C210" s="22">
        <f>SIN(Wellpath!$L210) * COS(Wellpath!$L210) / SQRT(2)</f>
        <v>4.3315539021305316E-17</v>
      </c>
      <c r="D210" s="22">
        <f>(-TAN(Dip) * SIN(Wellpath!$L210) * COS(Wellpath!$L210) * SIN(Wellpath!$O210)) / SQRT(2)</f>
        <v>-1.3086221322367195E-16</v>
      </c>
      <c r="E210" s="20">
        <f>Model!$W$10*((drdp!B210+drdp!K210)*'ASXY-TI1S'!$B210+(drdp!E210+drdp!N210)*'ASXY-TI1S'!$C210+(drdp!H210+drdp!Q210)*'ASXY-TI1S'!$D210)</f>
        <v>1.8960478715713737E-18</v>
      </c>
      <c r="F210" s="20">
        <f>Model!$W$10*((drdp!C210+drdp!L210)*'ASXY-TI1S'!$B210+(drdp!F210+drdp!O210)*'ASXY-TI1S'!$C210+(drdp!I210+drdp!R210)*'ASXY-TI1S'!$D210)</f>
        <v>-5.0804449599829848E-19</v>
      </c>
      <c r="G210" s="20">
        <f>Model!$W$10*((drdp!D210+drdp!M210)*'ASXY-TI1S'!$B210+(drdp!G210+drdp!P210)*'ASXY-TI1S'!$C210+(drdp!J210+drdp!S210)*'ASXY-TI1S'!$D210)</f>
        <v>-6.4973308531957974E-19</v>
      </c>
      <c r="H210" s="18">
        <f>Model!$W$10*((drdp!B210)*'ASXY-TI1S'!$B210+(drdp!E210)*'ASXY-TI1S'!$C210+(drdp!H210)*'ASXY-TI1S'!$D210)</f>
        <v>9.4802393578568685E-19</v>
      </c>
      <c r="I210" s="18">
        <f>Model!$W$10*((drdp!C210)*'ASXY-TI1S'!$B210+(drdp!F210)*'ASXY-TI1S'!$C210+(drdp!I210)*'ASXY-TI1S'!$D210)</f>
        <v>-2.5402224799914924E-19</v>
      </c>
      <c r="J210" s="18">
        <f>Model!$W$10*((drdp!D210)*'ASXY-TI1S'!$B210+(drdp!G210)*'ASXY-TI1S'!$C210+(drdp!J210)*'ASXY-TI1S'!$D210)</f>
        <v>-3.2486654265978987E-19</v>
      </c>
      <c r="K210" s="21">
        <f>SUM(E$3:E209)+H210</f>
        <v>1.506172029673005</v>
      </c>
      <c r="L210" s="21">
        <f>SUM(F$3:F209)+I210</f>
        <v>-6.5369611974187794E-2</v>
      </c>
      <c r="M210" s="21">
        <f>SUM(G$3:G209)+J210</f>
        <v>-0.48715730611801666</v>
      </c>
      <c r="N210" s="19">
        <f t="shared" si="19"/>
        <v>2.2685541829692997</v>
      </c>
      <c r="O210" s="19">
        <f t="shared" si="20"/>
        <v>4.2731861696558762E-3</v>
      </c>
      <c r="P210" s="19">
        <f t="shared" si="21"/>
        <v>0.23732224090416298</v>
      </c>
      <c r="Q210" s="19">
        <f t="shared" si="22"/>
        <v>-9.8457881146099199E-2</v>
      </c>
      <c r="R210" s="19">
        <f t="shared" si="23"/>
        <v>-0.73374270852580659</v>
      </c>
      <c r="S210" s="19">
        <f t="shared" si="24"/>
        <v>3.1845284071325371E-2</v>
      </c>
    </row>
    <row r="211" spans="1:19" x14ac:dyDescent="0.25">
      <c r="A211" s="26">
        <f>Wellpath!E211</f>
        <v>6240</v>
      </c>
      <c r="B211" s="22">
        <v>0</v>
      </c>
      <c r="C211" s="22">
        <f>SIN(Wellpath!$L211) * COS(Wellpath!$L211) / SQRT(2)</f>
        <v>4.3315539021305316E-17</v>
      </c>
      <c r="D211" s="22">
        <f>(-TAN(Dip) * SIN(Wellpath!$L211) * COS(Wellpath!$L211) * SIN(Wellpath!$O211)) / SQRT(2)</f>
        <v>-1.3086221322367195E-16</v>
      </c>
      <c r="E211" s="20">
        <f>Model!$W$10*((drdp!B211+drdp!K211)*'ASXY-TI1S'!$B211+(drdp!E211+drdp!N211)*'ASXY-TI1S'!$C211+(drdp!H211+drdp!Q211)*'ASXY-TI1S'!$D211)</f>
        <v>1.8960478715713737E-18</v>
      </c>
      <c r="F211" s="20">
        <f>Model!$W$10*((drdp!C211+drdp!L211)*'ASXY-TI1S'!$B211+(drdp!F211+drdp!O211)*'ASXY-TI1S'!$C211+(drdp!I211+drdp!R211)*'ASXY-TI1S'!$D211)</f>
        <v>-5.0804449599829848E-19</v>
      </c>
      <c r="G211" s="20">
        <f>Model!$W$10*((drdp!D211+drdp!M211)*'ASXY-TI1S'!$B211+(drdp!G211+drdp!P211)*'ASXY-TI1S'!$C211+(drdp!J211+drdp!S211)*'ASXY-TI1S'!$D211)</f>
        <v>-6.4973308531957974E-19</v>
      </c>
      <c r="H211" s="18">
        <f>Model!$W$10*((drdp!B211)*'ASXY-TI1S'!$B211+(drdp!E211)*'ASXY-TI1S'!$C211+(drdp!H211)*'ASXY-TI1S'!$D211)</f>
        <v>9.4802393578568685E-19</v>
      </c>
      <c r="I211" s="18">
        <f>Model!$W$10*((drdp!C211)*'ASXY-TI1S'!$B211+(drdp!F211)*'ASXY-TI1S'!$C211+(drdp!I211)*'ASXY-TI1S'!$D211)</f>
        <v>-2.5402224799914924E-19</v>
      </c>
      <c r="J211" s="18">
        <f>Model!$W$10*((drdp!D211)*'ASXY-TI1S'!$B211+(drdp!G211)*'ASXY-TI1S'!$C211+(drdp!J211)*'ASXY-TI1S'!$D211)</f>
        <v>-3.2486654265978987E-19</v>
      </c>
      <c r="K211" s="21">
        <f>SUM(E$3:E210)+H211</f>
        <v>1.506172029673005</v>
      </c>
      <c r="L211" s="21">
        <f>SUM(F$3:F210)+I211</f>
        <v>-6.5369611974187794E-2</v>
      </c>
      <c r="M211" s="21">
        <f>SUM(G$3:G210)+J211</f>
        <v>-0.48715730611801666</v>
      </c>
      <c r="N211" s="19">
        <f t="shared" si="19"/>
        <v>2.2685541829692997</v>
      </c>
      <c r="O211" s="19">
        <f t="shared" si="20"/>
        <v>4.2731861696558762E-3</v>
      </c>
      <c r="P211" s="19">
        <f t="shared" si="21"/>
        <v>0.23732224090416298</v>
      </c>
      <c r="Q211" s="19">
        <f t="shared" si="22"/>
        <v>-9.8457881146099199E-2</v>
      </c>
      <c r="R211" s="19">
        <f t="shared" si="23"/>
        <v>-0.73374270852580659</v>
      </c>
      <c r="S211" s="19">
        <f t="shared" si="24"/>
        <v>3.1845284071325371E-2</v>
      </c>
    </row>
    <row r="212" spans="1:19" x14ac:dyDescent="0.25">
      <c r="A212" s="26">
        <f>Wellpath!E212</f>
        <v>6270</v>
      </c>
      <c r="B212" s="22">
        <v>0</v>
      </c>
      <c r="C212" s="22">
        <f>SIN(Wellpath!$L212) * COS(Wellpath!$L212) / SQRT(2)</f>
        <v>4.3315539021305316E-17</v>
      </c>
      <c r="D212" s="22">
        <f>(-TAN(Dip) * SIN(Wellpath!$L212) * COS(Wellpath!$L212) * SIN(Wellpath!$O212)) / SQRT(2)</f>
        <v>-1.3086221322367195E-16</v>
      </c>
      <c r="E212" s="20">
        <f>Model!$W$10*((drdp!B212+drdp!K212)*'ASXY-TI1S'!$B212+(drdp!E212+drdp!N212)*'ASXY-TI1S'!$C212+(drdp!H212+drdp!Q212)*'ASXY-TI1S'!$D212)</f>
        <v>1.8960478715713737E-18</v>
      </c>
      <c r="F212" s="20">
        <f>Model!$W$10*((drdp!C212+drdp!L212)*'ASXY-TI1S'!$B212+(drdp!F212+drdp!O212)*'ASXY-TI1S'!$C212+(drdp!I212+drdp!R212)*'ASXY-TI1S'!$D212)</f>
        <v>-5.0804449599829848E-19</v>
      </c>
      <c r="G212" s="20">
        <f>Model!$W$10*((drdp!D212+drdp!M212)*'ASXY-TI1S'!$B212+(drdp!G212+drdp!P212)*'ASXY-TI1S'!$C212+(drdp!J212+drdp!S212)*'ASXY-TI1S'!$D212)</f>
        <v>-6.4973308531957974E-19</v>
      </c>
      <c r="H212" s="18">
        <f>Model!$W$10*((drdp!B212)*'ASXY-TI1S'!$B212+(drdp!E212)*'ASXY-TI1S'!$C212+(drdp!H212)*'ASXY-TI1S'!$D212)</f>
        <v>9.4802393578568685E-19</v>
      </c>
      <c r="I212" s="18">
        <f>Model!$W$10*((drdp!C212)*'ASXY-TI1S'!$B212+(drdp!F212)*'ASXY-TI1S'!$C212+(drdp!I212)*'ASXY-TI1S'!$D212)</f>
        <v>-2.5402224799914924E-19</v>
      </c>
      <c r="J212" s="18">
        <f>Model!$W$10*((drdp!D212)*'ASXY-TI1S'!$B212+(drdp!G212)*'ASXY-TI1S'!$C212+(drdp!J212)*'ASXY-TI1S'!$D212)</f>
        <v>-3.2486654265978987E-19</v>
      </c>
      <c r="K212" s="21">
        <f>SUM(E$3:E211)+H212</f>
        <v>1.506172029673005</v>
      </c>
      <c r="L212" s="21">
        <f>SUM(F$3:F211)+I212</f>
        <v>-6.5369611974187794E-2</v>
      </c>
      <c r="M212" s="21">
        <f>SUM(G$3:G211)+J212</f>
        <v>-0.48715730611801666</v>
      </c>
      <c r="N212" s="19">
        <f t="shared" si="19"/>
        <v>2.2685541829692997</v>
      </c>
      <c r="O212" s="19">
        <f t="shared" si="20"/>
        <v>4.2731861696558762E-3</v>
      </c>
      <c r="P212" s="19">
        <f t="shared" si="21"/>
        <v>0.23732224090416298</v>
      </c>
      <c r="Q212" s="19">
        <f t="shared" si="22"/>
        <v>-9.8457881146099199E-2</v>
      </c>
      <c r="R212" s="19">
        <f t="shared" si="23"/>
        <v>-0.73374270852580659</v>
      </c>
      <c r="S212" s="19">
        <f t="shared" si="24"/>
        <v>3.1845284071325371E-2</v>
      </c>
    </row>
    <row r="213" spans="1:19" x14ac:dyDescent="0.25">
      <c r="A213" s="26">
        <f>Wellpath!E213</f>
        <v>6300</v>
      </c>
      <c r="B213" s="22">
        <v>0</v>
      </c>
      <c r="C213" s="22">
        <f>SIN(Wellpath!$L213) * COS(Wellpath!$L213) / SQRT(2)</f>
        <v>4.3315539021305316E-17</v>
      </c>
      <c r="D213" s="22">
        <f>(-TAN(Dip) * SIN(Wellpath!$L213) * COS(Wellpath!$L213) * SIN(Wellpath!$O213)) / SQRT(2)</f>
        <v>-1.3086221322367195E-16</v>
      </c>
      <c r="E213" s="20">
        <f>Model!$W$10*((drdp!B213+drdp!K213)*'ASXY-TI1S'!$B213+(drdp!E213+drdp!N213)*'ASXY-TI1S'!$C213+(drdp!H213+drdp!Q213)*'ASXY-TI1S'!$D213)</f>
        <v>1.8960478715713737E-18</v>
      </c>
      <c r="F213" s="20">
        <f>Model!$W$10*((drdp!C213+drdp!L213)*'ASXY-TI1S'!$B213+(drdp!F213+drdp!O213)*'ASXY-TI1S'!$C213+(drdp!I213+drdp!R213)*'ASXY-TI1S'!$D213)</f>
        <v>-5.0804449599829848E-19</v>
      </c>
      <c r="G213" s="20">
        <f>Model!$W$10*((drdp!D213+drdp!M213)*'ASXY-TI1S'!$B213+(drdp!G213+drdp!P213)*'ASXY-TI1S'!$C213+(drdp!J213+drdp!S213)*'ASXY-TI1S'!$D213)</f>
        <v>-6.4973308531957974E-19</v>
      </c>
      <c r="H213" s="18">
        <f>Model!$W$10*((drdp!B213)*'ASXY-TI1S'!$B213+(drdp!E213)*'ASXY-TI1S'!$C213+(drdp!H213)*'ASXY-TI1S'!$D213)</f>
        <v>9.4802393578568685E-19</v>
      </c>
      <c r="I213" s="18">
        <f>Model!$W$10*((drdp!C213)*'ASXY-TI1S'!$B213+(drdp!F213)*'ASXY-TI1S'!$C213+(drdp!I213)*'ASXY-TI1S'!$D213)</f>
        <v>-2.5402224799914924E-19</v>
      </c>
      <c r="J213" s="18">
        <f>Model!$W$10*((drdp!D213)*'ASXY-TI1S'!$B213+(drdp!G213)*'ASXY-TI1S'!$C213+(drdp!J213)*'ASXY-TI1S'!$D213)</f>
        <v>-3.2486654265978987E-19</v>
      </c>
      <c r="K213" s="21">
        <f>SUM(E$3:E212)+H213</f>
        <v>1.506172029673005</v>
      </c>
      <c r="L213" s="21">
        <f>SUM(F$3:F212)+I213</f>
        <v>-6.5369611974187794E-2</v>
      </c>
      <c r="M213" s="21">
        <f>SUM(G$3:G212)+J213</f>
        <v>-0.48715730611801666</v>
      </c>
      <c r="N213" s="19">
        <f t="shared" si="19"/>
        <v>2.2685541829692997</v>
      </c>
      <c r="O213" s="19">
        <f t="shared" si="20"/>
        <v>4.2731861696558762E-3</v>
      </c>
      <c r="P213" s="19">
        <f t="shared" si="21"/>
        <v>0.23732224090416298</v>
      </c>
      <c r="Q213" s="19">
        <f t="shared" si="22"/>
        <v>-9.8457881146099199E-2</v>
      </c>
      <c r="R213" s="19">
        <f t="shared" si="23"/>
        <v>-0.73374270852580659</v>
      </c>
      <c r="S213" s="19">
        <f t="shared" si="24"/>
        <v>3.1845284071325371E-2</v>
      </c>
    </row>
    <row r="214" spans="1:19" x14ac:dyDescent="0.25">
      <c r="A214" s="26">
        <f>Wellpath!E214</f>
        <v>6330</v>
      </c>
      <c r="B214" s="22">
        <v>0</v>
      </c>
      <c r="C214" s="22">
        <f>SIN(Wellpath!$L214) * COS(Wellpath!$L214) / SQRT(2)</f>
        <v>4.3315539021305316E-17</v>
      </c>
      <c r="D214" s="22">
        <f>(-TAN(Dip) * SIN(Wellpath!$L214) * COS(Wellpath!$L214) * SIN(Wellpath!$O214)) / SQRT(2)</f>
        <v>-1.3086221322367195E-16</v>
      </c>
      <c r="E214" s="20">
        <f>Model!$W$10*((drdp!B214+drdp!K214)*'ASXY-TI1S'!$B214+(drdp!E214+drdp!N214)*'ASXY-TI1S'!$C214+(drdp!H214+drdp!Q214)*'ASXY-TI1S'!$D214)</f>
        <v>1.8960478715713737E-18</v>
      </c>
      <c r="F214" s="20">
        <f>Model!$W$10*((drdp!C214+drdp!L214)*'ASXY-TI1S'!$B214+(drdp!F214+drdp!O214)*'ASXY-TI1S'!$C214+(drdp!I214+drdp!R214)*'ASXY-TI1S'!$D214)</f>
        <v>-5.0804449599829848E-19</v>
      </c>
      <c r="G214" s="20">
        <f>Model!$W$10*((drdp!D214+drdp!M214)*'ASXY-TI1S'!$B214+(drdp!G214+drdp!P214)*'ASXY-TI1S'!$C214+(drdp!J214+drdp!S214)*'ASXY-TI1S'!$D214)</f>
        <v>-6.4973308531957974E-19</v>
      </c>
      <c r="H214" s="18">
        <f>Model!$W$10*((drdp!B214)*'ASXY-TI1S'!$B214+(drdp!E214)*'ASXY-TI1S'!$C214+(drdp!H214)*'ASXY-TI1S'!$D214)</f>
        <v>9.4802393578568685E-19</v>
      </c>
      <c r="I214" s="18">
        <f>Model!$W$10*((drdp!C214)*'ASXY-TI1S'!$B214+(drdp!F214)*'ASXY-TI1S'!$C214+(drdp!I214)*'ASXY-TI1S'!$D214)</f>
        <v>-2.5402224799914924E-19</v>
      </c>
      <c r="J214" s="18">
        <f>Model!$W$10*((drdp!D214)*'ASXY-TI1S'!$B214+(drdp!G214)*'ASXY-TI1S'!$C214+(drdp!J214)*'ASXY-TI1S'!$D214)</f>
        <v>-3.2486654265978987E-19</v>
      </c>
      <c r="K214" s="21">
        <f>SUM(E$3:E213)+H214</f>
        <v>1.506172029673005</v>
      </c>
      <c r="L214" s="21">
        <f>SUM(F$3:F213)+I214</f>
        <v>-6.5369611974187794E-2</v>
      </c>
      <c r="M214" s="21">
        <f>SUM(G$3:G213)+J214</f>
        <v>-0.48715730611801666</v>
      </c>
      <c r="N214" s="19">
        <f t="shared" si="19"/>
        <v>2.2685541829692997</v>
      </c>
      <c r="O214" s="19">
        <f t="shared" si="20"/>
        <v>4.2731861696558762E-3</v>
      </c>
      <c r="P214" s="19">
        <f t="shared" si="21"/>
        <v>0.23732224090416298</v>
      </c>
      <c r="Q214" s="19">
        <f t="shared" si="22"/>
        <v>-9.8457881146099199E-2</v>
      </c>
      <c r="R214" s="19">
        <f t="shared" si="23"/>
        <v>-0.73374270852580659</v>
      </c>
      <c r="S214" s="19">
        <f t="shared" si="24"/>
        <v>3.1845284071325371E-2</v>
      </c>
    </row>
    <row r="215" spans="1:19" x14ac:dyDescent="0.25">
      <c r="A215" s="26">
        <f>Wellpath!E215</f>
        <v>6360</v>
      </c>
      <c r="B215" s="22">
        <v>0</v>
      </c>
      <c r="C215" s="22">
        <f>SIN(Wellpath!$L215) * COS(Wellpath!$L215) / SQRT(2)</f>
        <v>4.3315539021305316E-17</v>
      </c>
      <c r="D215" s="22">
        <f>(-TAN(Dip) * SIN(Wellpath!$L215) * COS(Wellpath!$L215) * SIN(Wellpath!$O215)) / SQRT(2)</f>
        <v>-1.3086221322367195E-16</v>
      </c>
      <c r="E215" s="20">
        <f>Model!$W$10*((drdp!B215+drdp!K215)*'ASXY-TI1S'!$B215+(drdp!E215+drdp!N215)*'ASXY-TI1S'!$C215+(drdp!H215+drdp!Q215)*'ASXY-TI1S'!$D215)</f>
        <v>1.8960478715713737E-18</v>
      </c>
      <c r="F215" s="20">
        <f>Model!$W$10*((drdp!C215+drdp!L215)*'ASXY-TI1S'!$B215+(drdp!F215+drdp!O215)*'ASXY-TI1S'!$C215+(drdp!I215+drdp!R215)*'ASXY-TI1S'!$D215)</f>
        <v>-5.0804449599829848E-19</v>
      </c>
      <c r="G215" s="20">
        <f>Model!$W$10*((drdp!D215+drdp!M215)*'ASXY-TI1S'!$B215+(drdp!G215+drdp!P215)*'ASXY-TI1S'!$C215+(drdp!J215+drdp!S215)*'ASXY-TI1S'!$D215)</f>
        <v>-6.4973308531957974E-19</v>
      </c>
      <c r="H215" s="18">
        <f>Model!$W$10*((drdp!B215)*'ASXY-TI1S'!$B215+(drdp!E215)*'ASXY-TI1S'!$C215+(drdp!H215)*'ASXY-TI1S'!$D215)</f>
        <v>9.4802393578568685E-19</v>
      </c>
      <c r="I215" s="18">
        <f>Model!$W$10*((drdp!C215)*'ASXY-TI1S'!$B215+(drdp!F215)*'ASXY-TI1S'!$C215+(drdp!I215)*'ASXY-TI1S'!$D215)</f>
        <v>-2.5402224799914924E-19</v>
      </c>
      <c r="J215" s="18">
        <f>Model!$W$10*((drdp!D215)*'ASXY-TI1S'!$B215+(drdp!G215)*'ASXY-TI1S'!$C215+(drdp!J215)*'ASXY-TI1S'!$D215)</f>
        <v>-3.2486654265978987E-19</v>
      </c>
      <c r="K215" s="21">
        <f>SUM(E$3:E214)+H215</f>
        <v>1.506172029673005</v>
      </c>
      <c r="L215" s="21">
        <f>SUM(F$3:F214)+I215</f>
        <v>-6.5369611974187794E-2</v>
      </c>
      <c r="M215" s="21">
        <f>SUM(G$3:G214)+J215</f>
        <v>-0.48715730611801666</v>
      </c>
      <c r="N215" s="19">
        <f t="shared" si="19"/>
        <v>2.2685541829692997</v>
      </c>
      <c r="O215" s="19">
        <f t="shared" si="20"/>
        <v>4.2731861696558762E-3</v>
      </c>
      <c r="P215" s="19">
        <f t="shared" si="21"/>
        <v>0.23732224090416298</v>
      </c>
      <c r="Q215" s="19">
        <f t="shared" si="22"/>
        <v>-9.8457881146099199E-2</v>
      </c>
      <c r="R215" s="19">
        <f t="shared" si="23"/>
        <v>-0.73374270852580659</v>
      </c>
      <c r="S215" s="19">
        <f t="shared" si="24"/>
        <v>3.1845284071325371E-2</v>
      </c>
    </row>
    <row r="216" spans="1:19" x14ac:dyDescent="0.25">
      <c r="A216" s="26">
        <f>Wellpath!E216</f>
        <v>6390</v>
      </c>
      <c r="B216" s="22">
        <v>0</v>
      </c>
      <c r="C216" s="22">
        <f>SIN(Wellpath!$L216) * COS(Wellpath!$L216) / SQRT(2)</f>
        <v>4.3315539021305316E-17</v>
      </c>
      <c r="D216" s="22">
        <f>(-TAN(Dip) * SIN(Wellpath!$L216) * COS(Wellpath!$L216) * SIN(Wellpath!$O216)) / SQRT(2)</f>
        <v>-1.3086221322367195E-16</v>
      </c>
      <c r="E216" s="20">
        <f>Model!$W$10*((drdp!B216+drdp!K216)*'ASXY-TI1S'!$B216+(drdp!E216+drdp!N216)*'ASXY-TI1S'!$C216+(drdp!H216+drdp!Q216)*'ASXY-TI1S'!$D216)</f>
        <v>1.8960478715713737E-18</v>
      </c>
      <c r="F216" s="20">
        <f>Model!$W$10*((drdp!C216+drdp!L216)*'ASXY-TI1S'!$B216+(drdp!F216+drdp!O216)*'ASXY-TI1S'!$C216+(drdp!I216+drdp!R216)*'ASXY-TI1S'!$D216)</f>
        <v>-5.0804449599829848E-19</v>
      </c>
      <c r="G216" s="20">
        <f>Model!$W$10*((drdp!D216+drdp!M216)*'ASXY-TI1S'!$B216+(drdp!G216+drdp!P216)*'ASXY-TI1S'!$C216+(drdp!J216+drdp!S216)*'ASXY-TI1S'!$D216)</f>
        <v>-6.4973308531957974E-19</v>
      </c>
      <c r="H216" s="18">
        <f>Model!$W$10*((drdp!B216)*'ASXY-TI1S'!$B216+(drdp!E216)*'ASXY-TI1S'!$C216+(drdp!H216)*'ASXY-TI1S'!$D216)</f>
        <v>9.4802393578568685E-19</v>
      </c>
      <c r="I216" s="18">
        <f>Model!$W$10*((drdp!C216)*'ASXY-TI1S'!$B216+(drdp!F216)*'ASXY-TI1S'!$C216+(drdp!I216)*'ASXY-TI1S'!$D216)</f>
        <v>-2.5402224799914924E-19</v>
      </c>
      <c r="J216" s="18">
        <f>Model!$W$10*((drdp!D216)*'ASXY-TI1S'!$B216+(drdp!G216)*'ASXY-TI1S'!$C216+(drdp!J216)*'ASXY-TI1S'!$D216)</f>
        <v>-3.2486654265978987E-19</v>
      </c>
      <c r="K216" s="21">
        <f>SUM(E$3:E215)+H216</f>
        <v>1.506172029673005</v>
      </c>
      <c r="L216" s="21">
        <f>SUM(F$3:F215)+I216</f>
        <v>-6.5369611974187794E-2</v>
      </c>
      <c r="M216" s="21">
        <f>SUM(G$3:G215)+J216</f>
        <v>-0.48715730611801666</v>
      </c>
      <c r="N216" s="19">
        <f t="shared" si="19"/>
        <v>2.2685541829692997</v>
      </c>
      <c r="O216" s="19">
        <f t="shared" si="20"/>
        <v>4.2731861696558762E-3</v>
      </c>
      <c r="P216" s="19">
        <f t="shared" si="21"/>
        <v>0.23732224090416298</v>
      </c>
      <c r="Q216" s="19">
        <f t="shared" si="22"/>
        <v>-9.8457881146099199E-2</v>
      </c>
      <c r="R216" s="19">
        <f t="shared" si="23"/>
        <v>-0.73374270852580659</v>
      </c>
      <c r="S216" s="19">
        <f t="shared" si="24"/>
        <v>3.1845284071325371E-2</v>
      </c>
    </row>
    <row r="217" spans="1:19" x14ac:dyDescent="0.25">
      <c r="A217" s="26">
        <f>Wellpath!E217</f>
        <v>6420</v>
      </c>
      <c r="B217" s="22">
        <v>0</v>
      </c>
      <c r="C217" s="22">
        <f>SIN(Wellpath!$L217) * COS(Wellpath!$L217) / SQRT(2)</f>
        <v>4.3315539021305316E-17</v>
      </c>
      <c r="D217" s="22">
        <f>(-TAN(Dip) * SIN(Wellpath!$L217) * COS(Wellpath!$L217) * SIN(Wellpath!$O217)) / SQRT(2)</f>
        <v>-1.3086221322367195E-16</v>
      </c>
      <c r="E217" s="20">
        <f>Model!$W$10*((drdp!B217+drdp!K217)*'ASXY-TI1S'!$B217+(drdp!E217+drdp!N217)*'ASXY-TI1S'!$C217+(drdp!H217+drdp!Q217)*'ASXY-TI1S'!$D217)</f>
        <v>1.8960478715713737E-18</v>
      </c>
      <c r="F217" s="20">
        <f>Model!$W$10*((drdp!C217+drdp!L217)*'ASXY-TI1S'!$B217+(drdp!F217+drdp!O217)*'ASXY-TI1S'!$C217+(drdp!I217+drdp!R217)*'ASXY-TI1S'!$D217)</f>
        <v>-5.0804449599829848E-19</v>
      </c>
      <c r="G217" s="20">
        <f>Model!$W$10*((drdp!D217+drdp!M217)*'ASXY-TI1S'!$B217+(drdp!G217+drdp!P217)*'ASXY-TI1S'!$C217+(drdp!J217+drdp!S217)*'ASXY-TI1S'!$D217)</f>
        <v>-6.4973308531957974E-19</v>
      </c>
      <c r="H217" s="18">
        <f>Model!$W$10*((drdp!B217)*'ASXY-TI1S'!$B217+(drdp!E217)*'ASXY-TI1S'!$C217+(drdp!H217)*'ASXY-TI1S'!$D217)</f>
        <v>9.4802393578568685E-19</v>
      </c>
      <c r="I217" s="18">
        <f>Model!$W$10*((drdp!C217)*'ASXY-TI1S'!$B217+(drdp!F217)*'ASXY-TI1S'!$C217+(drdp!I217)*'ASXY-TI1S'!$D217)</f>
        <v>-2.5402224799914924E-19</v>
      </c>
      <c r="J217" s="18">
        <f>Model!$W$10*((drdp!D217)*'ASXY-TI1S'!$B217+(drdp!G217)*'ASXY-TI1S'!$C217+(drdp!J217)*'ASXY-TI1S'!$D217)</f>
        <v>-3.2486654265978987E-19</v>
      </c>
      <c r="K217" s="21">
        <f>SUM(E$3:E216)+H217</f>
        <v>1.506172029673005</v>
      </c>
      <c r="L217" s="21">
        <f>SUM(F$3:F216)+I217</f>
        <v>-6.5369611974187794E-2</v>
      </c>
      <c r="M217" s="21">
        <f>SUM(G$3:G216)+J217</f>
        <v>-0.48715730611801666</v>
      </c>
      <c r="N217" s="19">
        <f t="shared" si="19"/>
        <v>2.2685541829692997</v>
      </c>
      <c r="O217" s="19">
        <f t="shared" si="20"/>
        <v>4.2731861696558762E-3</v>
      </c>
      <c r="P217" s="19">
        <f t="shared" si="21"/>
        <v>0.23732224090416298</v>
      </c>
      <c r="Q217" s="19">
        <f t="shared" si="22"/>
        <v>-9.8457881146099199E-2</v>
      </c>
      <c r="R217" s="19">
        <f t="shared" si="23"/>
        <v>-0.73374270852580659</v>
      </c>
      <c r="S217" s="19">
        <f t="shared" si="24"/>
        <v>3.1845284071325371E-2</v>
      </c>
    </row>
    <row r="218" spans="1:19" x14ac:dyDescent="0.25">
      <c r="A218" s="26">
        <f>Wellpath!E218</f>
        <v>6450</v>
      </c>
      <c r="B218" s="22">
        <v>0</v>
      </c>
      <c r="C218" s="22">
        <f>SIN(Wellpath!$L218) * COS(Wellpath!$L218) / SQRT(2)</f>
        <v>4.3315539021305316E-17</v>
      </c>
      <c r="D218" s="22">
        <f>(-TAN(Dip) * SIN(Wellpath!$L218) * COS(Wellpath!$L218) * SIN(Wellpath!$O218)) / SQRT(2)</f>
        <v>-1.3086221322367195E-16</v>
      </c>
      <c r="E218" s="20">
        <f>Model!$W$10*((drdp!B218+drdp!K218)*'ASXY-TI1S'!$B218+(drdp!E218+drdp!N218)*'ASXY-TI1S'!$C218+(drdp!H218+drdp!Q218)*'ASXY-TI1S'!$D218)</f>
        <v>1.8960478715713737E-18</v>
      </c>
      <c r="F218" s="20">
        <f>Model!$W$10*((drdp!C218+drdp!L218)*'ASXY-TI1S'!$B218+(drdp!F218+drdp!O218)*'ASXY-TI1S'!$C218+(drdp!I218+drdp!R218)*'ASXY-TI1S'!$D218)</f>
        <v>-5.0804449599829848E-19</v>
      </c>
      <c r="G218" s="20">
        <f>Model!$W$10*((drdp!D218+drdp!M218)*'ASXY-TI1S'!$B218+(drdp!G218+drdp!P218)*'ASXY-TI1S'!$C218+(drdp!J218+drdp!S218)*'ASXY-TI1S'!$D218)</f>
        <v>-6.4973308531957974E-19</v>
      </c>
      <c r="H218" s="18">
        <f>Model!$W$10*((drdp!B218)*'ASXY-TI1S'!$B218+(drdp!E218)*'ASXY-TI1S'!$C218+(drdp!H218)*'ASXY-TI1S'!$D218)</f>
        <v>9.4802393578568685E-19</v>
      </c>
      <c r="I218" s="18">
        <f>Model!$W$10*((drdp!C218)*'ASXY-TI1S'!$B218+(drdp!F218)*'ASXY-TI1S'!$C218+(drdp!I218)*'ASXY-TI1S'!$D218)</f>
        <v>-2.5402224799914924E-19</v>
      </c>
      <c r="J218" s="18">
        <f>Model!$W$10*((drdp!D218)*'ASXY-TI1S'!$B218+(drdp!G218)*'ASXY-TI1S'!$C218+(drdp!J218)*'ASXY-TI1S'!$D218)</f>
        <v>-3.2486654265978987E-19</v>
      </c>
      <c r="K218" s="21">
        <f>SUM(E$3:E217)+H218</f>
        <v>1.506172029673005</v>
      </c>
      <c r="L218" s="21">
        <f>SUM(F$3:F217)+I218</f>
        <v>-6.5369611974187794E-2</v>
      </c>
      <c r="M218" s="21">
        <f>SUM(G$3:G217)+J218</f>
        <v>-0.48715730611801666</v>
      </c>
      <c r="N218" s="19">
        <f t="shared" si="19"/>
        <v>2.2685541829692997</v>
      </c>
      <c r="O218" s="19">
        <f t="shared" si="20"/>
        <v>4.2731861696558762E-3</v>
      </c>
      <c r="P218" s="19">
        <f t="shared" si="21"/>
        <v>0.23732224090416298</v>
      </c>
      <c r="Q218" s="19">
        <f t="shared" si="22"/>
        <v>-9.8457881146099199E-2</v>
      </c>
      <c r="R218" s="19">
        <f t="shared" si="23"/>
        <v>-0.73374270852580659</v>
      </c>
      <c r="S218" s="19">
        <f t="shared" si="24"/>
        <v>3.1845284071325371E-2</v>
      </c>
    </row>
    <row r="219" spans="1:19" x14ac:dyDescent="0.25">
      <c r="A219" s="26">
        <f>Wellpath!E219</f>
        <v>6480</v>
      </c>
      <c r="B219" s="22">
        <v>0</v>
      </c>
      <c r="C219" s="22">
        <f>SIN(Wellpath!$L219) * COS(Wellpath!$L219) / SQRT(2)</f>
        <v>4.3315539021305316E-17</v>
      </c>
      <c r="D219" s="22">
        <f>(-TAN(Dip) * SIN(Wellpath!$L219) * COS(Wellpath!$L219) * SIN(Wellpath!$O219)) / SQRT(2)</f>
        <v>-1.3086221322367195E-16</v>
      </c>
      <c r="E219" s="20">
        <f>Model!$W$10*((drdp!B219+drdp!K219)*'ASXY-TI1S'!$B219+(drdp!E219+drdp!N219)*'ASXY-TI1S'!$C219+(drdp!H219+drdp!Q219)*'ASXY-TI1S'!$D219)</f>
        <v>1.8960478715713737E-18</v>
      </c>
      <c r="F219" s="20">
        <f>Model!$W$10*((drdp!C219+drdp!L219)*'ASXY-TI1S'!$B219+(drdp!F219+drdp!O219)*'ASXY-TI1S'!$C219+(drdp!I219+drdp!R219)*'ASXY-TI1S'!$D219)</f>
        <v>-5.0804449599829848E-19</v>
      </c>
      <c r="G219" s="20">
        <f>Model!$W$10*((drdp!D219+drdp!M219)*'ASXY-TI1S'!$B219+(drdp!G219+drdp!P219)*'ASXY-TI1S'!$C219+(drdp!J219+drdp!S219)*'ASXY-TI1S'!$D219)</f>
        <v>-6.4973308531957974E-19</v>
      </c>
      <c r="H219" s="18">
        <f>Model!$W$10*((drdp!B219)*'ASXY-TI1S'!$B219+(drdp!E219)*'ASXY-TI1S'!$C219+(drdp!H219)*'ASXY-TI1S'!$D219)</f>
        <v>9.4802393578568685E-19</v>
      </c>
      <c r="I219" s="18">
        <f>Model!$W$10*((drdp!C219)*'ASXY-TI1S'!$B219+(drdp!F219)*'ASXY-TI1S'!$C219+(drdp!I219)*'ASXY-TI1S'!$D219)</f>
        <v>-2.5402224799914924E-19</v>
      </c>
      <c r="J219" s="18">
        <f>Model!$W$10*((drdp!D219)*'ASXY-TI1S'!$B219+(drdp!G219)*'ASXY-TI1S'!$C219+(drdp!J219)*'ASXY-TI1S'!$D219)</f>
        <v>-3.2486654265978987E-19</v>
      </c>
      <c r="K219" s="21">
        <f>SUM(E$3:E218)+H219</f>
        <v>1.506172029673005</v>
      </c>
      <c r="L219" s="21">
        <f>SUM(F$3:F218)+I219</f>
        <v>-6.5369611974187794E-2</v>
      </c>
      <c r="M219" s="21">
        <f>SUM(G$3:G218)+J219</f>
        <v>-0.48715730611801666</v>
      </c>
      <c r="N219" s="19">
        <f t="shared" si="19"/>
        <v>2.2685541829692997</v>
      </c>
      <c r="O219" s="19">
        <f t="shared" si="20"/>
        <v>4.2731861696558762E-3</v>
      </c>
      <c r="P219" s="19">
        <f t="shared" si="21"/>
        <v>0.23732224090416298</v>
      </c>
      <c r="Q219" s="19">
        <f t="shared" si="22"/>
        <v>-9.8457881146099199E-2</v>
      </c>
      <c r="R219" s="19">
        <f t="shared" si="23"/>
        <v>-0.73374270852580659</v>
      </c>
      <c r="S219" s="19">
        <f t="shared" si="24"/>
        <v>3.1845284071325371E-2</v>
      </c>
    </row>
    <row r="220" spans="1:19" x14ac:dyDescent="0.25">
      <c r="A220" s="26">
        <f>Wellpath!E220</f>
        <v>6510</v>
      </c>
      <c r="B220" s="22">
        <v>0</v>
      </c>
      <c r="C220" s="22">
        <f>SIN(Wellpath!$L220) * COS(Wellpath!$L220) / SQRT(2)</f>
        <v>4.3315539021305316E-17</v>
      </c>
      <c r="D220" s="22">
        <f>(-TAN(Dip) * SIN(Wellpath!$L220) * COS(Wellpath!$L220) * SIN(Wellpath!$O220)) / SQRT(2)</f>
        <v>-1.3086221322367195E-16</v>
      </c>
      <c r="E220" s="20">
        <f>Model!$W$10*((drdp!B220+drdp!K220)*'ASXY-TI1S'!$B220+(drdp!E220+drdp!N220)*'ASXY-TI1S'!$C220+(drdp!H220+drdp!Q220)*'ASXY-TI1S'!$D220)</f>
        <v>1.8960478715713737E-18</v>
      </c>
      <c r="F220" s="20">
        <f>Model!$W$10*((drdp!C220+drdp!L220)*'ASXY-TI1S'!$B220+(drdp!F220+drdp!O220)*'ASXY-TI1S'!$C220+(drdp!I220+drdp!R220)*'ASXY-TI1S'!$D220)</f>
        <v>-5.0804449599829848E-19</v>
      </c>
      <c r="G220" s="20">
        <f>Model!$W$10*((drdp!D220+drdp!M220)*'ASXY-TI1S'!$B220+(drdp!G220+drdp!P220)*'ASXY-TI1S'!$C220+(drdp!J220+drdp!S220)*'ASXY-TI1S'!$D220)</f>
        <v>-6.4973308531957974E-19</v>
      </c>
      <c r="H220" s="18">
        <f>Model!$W$10*((drdp!B220)*'ASXY-TI1S'!$B220+(drdp!E220)*'ASXY-TI1S'!$C220+(drdp!H220)*'ASXY-TI1S'!$D220)</f>
        <v>9.4802393578568685E-19</v>
      </c>
      <c r="I220" s="18">
        <f>Model!$W$10*((drdp!C220)*'ASXY-TI1S'!$B220+(drdp!F220)*'ASXY-TI1S'!$C220+(drdp!I220)*'ASXY-TI1S'!$D220)</f>
        <v>-2.5402224799914924E-19</v>
      </c>
      <c r="J220" s="18">
        <f>Model!$W$10*((drdp!D220)*'ASXY-TI1S'!$B220+(drdp!G220)*'ASXY-TI1S'!$C220+(drdp!J220)*'ASXY-TI1S'!$D220)</f>
        <v>-3.2486654265978987E-19</v>
      </c>
      <c r="K220" s="21">
        <f>SUM(E$3:E219)+H220</f>
        <v>1.506172029673005</v>
      </c>
      <c r="L220" s="21">
        <f>SUM(F$3:F219)+I220</f>
        <v>-6.5369611974187794E-2</v>
      </c>
      <c r="M220" s="21">
        <f>SUM(G$3:G219)+J220</f>
        <v>-0.48715730611801666</v>
      </c>
      <c r="N220" s="19">
        <f t="shared" si="19"/>
        <v>2.2685541829692997</v>
      </c>
      <c r="O220" s="19">
        <f t="shared" si="20"/>
        <v>4.2731861696558762E-3</v>
      </c>
      <c r="P220" s="19">
        <f t="shared" si="21"/>
        <v>0.23732224090416298</v>
      </c>
      <c r="Q220" s="19">
        <f t="shared" si="22"/>
        <v>-9.8457881146099199E-2</v>
      </c>
      <c r="R220" s="19">
        <f t="shared" si="23"/>
        <v>-0.73374270852580659</v>
      </c>
      <c r="S220" s="19">
        <f t="shared" si="24"/>
        <v>3.1845284071325371E-2</v>
      </c>
    </row>
    <row r="221" spans="1:19" x14ac:dyDescent="0.25">
      <c r="A221" s="26">
        <f>Wellpath!E221</f>
        <v>6540</v>
      </c>
      <c r="B221" s="22">
        <v>0</v>
      </c>
      <c r="C221" s="22">
        <f>SIN(Wellpath!$L221) * COS(Wellpath!$L221) / SQRT(2)</f>
        <v>4.3315539021305316E-17</v>
      </c>
      <c r="D221" s="22">
        <f>(-TAN(Dip) * SIN(Wellpath!$L221) * COS(Wellpath!$L221) * SIN(Wellpath!$O221)) / SQRT(2)</f>
        <v>-1.3086221322367195E-16</v>
      </c>
      <c r="E221" s="20">
        <f>Model!$W$10*((drdp!B221+drdp!K221)*'ASXY-TI1S'!$B221+(drdp!E221+drdp!N221)*'ASXY-TI1S'!$C221+(drdp!H221+drdp!Q221)*'ASXY-TI1S'!$D221)</f>
        <v>1.8960478715713737E-18</v>
      </c>
      <c r="F221" s="20">
        <f>Model!$W$10*((drdp!C221+drdp!L221)*'ASXY-TI1S'!$B221+(drdp!F221+drdp!O221)*'ASXY-TI1S'!$C221+(drdp!I221+drdp!R221)*'ASXY-TI1S'!$D221)</f>
        <v>-5.0804449599829848E-19</v>
      </c>
      <c r="G221" s="20">
        <f>Model!$W$10*((drdp!D221+drdp!M221)*'ASXY-TI1S'!$B221+(drdp!G221+drdp!P221)*'ASXY-TI1S'!$C221+(drdp!J221+drdp!S221)*'ASXY-TI1S'!$D221)</f>
        <v>-6.4973308531957974E-19</v>
      </c>
      <c r="H221" s="18">
        <f>Model!$W$10*((drdp!B221)*'ASXY-TI1S'!$B221+(drdp!E221)*'ASXY-TI1S'!$C221+(drdp!H221)*'ASXY-TI1S'!$D221)</f>
        <v>9.4802393578568685E-19</v>
      </c>
      <c r="I221" s="18">
        <f>Model!$W$10*((drdp!C221)*'ASXY-TI1S'!$B221+(drdp!F221)*'ASXY-TI1S'!$C221+(drdp!I221)*'ASXY-TI1S'!$D221)</f>
        <v>-2.5402224799914924E-19</v>
      </c>
      <c r="J221" s="18">
        <f>Model!$W$10*((drdp!D221)*'ASXY-TI1S'!$B221+(drdp!G221)*'ASXY-TI1S'!$C221+(drdp!J221)*'ASXY-TI1S'!$D221)</f>
        <v>-3.2486654265978987E-19</v>
      </c>
      <c r="K221" s="21">
        <f>SUM(E$3:E220)+H221</f>
        <v>1.506172029673005</v>
      </c>
      <c r="L221" s="21">
        <f>SUM(F$3:F220)+I221</f>
        <v>-6.5369611974187794E-2</v>
      </c>
      <c r="M221" s="21">
        <f>SUM(G$3:G220)+J221</f>
        <v>-0.48715730611801666</v>
      </c>
      <c r="N221" s="19">
        <f t="shared" si="19"/>
        <v>2.2685541829692997</v>
      </c>
      <c r="O221" s="19">
        <f t="shared" si="20"/>
        <v>4.2731861696558762E-3</v>
      </c>
      <c r="P221" s="19">
        <f t="shared" si="21"/>
        <v>0.23732224090416298</v>
      </c>
      <c r="Q221" s="19">
        <f t="shared" si="22"/>
        <v>-9.8457881146099199E-2</v>
      </c>
      <c r="R221" s="19">
        <f t="shared" si="23"/>
        <v>-0.73374270852580659</v>
      </c>
      <c r="S221" s="19">
        <f t="shared" si="24"/>
        <v>3.1845284071325371E-2</v>
      </c>
    </row>
    <row r="222" spans="1:19" x14ac:dyDescent="0.25">
      <c r="A222" s="26">
        <f>Wellpath!E222</f>
        <v>6570</v>
      </c>
      <c r="B222" s="22">
        <v>0</v>
      </c>
      <c r="C222" s="22">
        <f>SIN(Wellpath!$L222) * COS(Wellpath!$L222) / SQRT(2)</f>
        <v>4.3315539021305316E-17</v>
      </c>
      <c r="D222" s="22">
        <f>(-TAN(Dip) * SIN(Wellpath!$L222) * COS(Wellpath!$L222) * SIN(Wellpath!$O222)) / SQRT(2)</f>
        <v>-1.3086221322367195E-16</v>
      </c>
      <c r="E222" s="20">
        <f>Model!$W$10*((drdp!B222+drdp!K222)*'ASXY-TI1S'!$B222+(drdp!E222+drdp!N222)*'ASXY-TI1S'!$C222+(drdp!H222+drdp!Q222)*'ASXY-TI1S'!$D222)</f>
        <v>1.8960478715713737E-18</v>
      </c>
      <c r="F222" s="20">
        <f>Model!$W$10*((drdp!C222+drdp!L222)*'ASXY-TI1S'!$B222+(drdp!F222+drdp!O222)*'ASXY-TI1S'!$C222+(drdp!I222+drdp!R222)*'ASXY-TI1S'!$D222)</f>
        <v>-5.0804449599829848E-19</v>
      </c>
      <c r="G222" s="20">
        <f>Model!$W$10*((drdp!D222+drdp!M222)*'ASXY-TI1S'!$B222+(drdp!G222+drdp!P222)*'ASXY-TI1S'!$C222+(drdp!J222+drdp!S222)*'ASXY-TI1S'!$D222)</f>
        <v>-6.4973308531957974E-19</v>
      </c>
      <c r="H222" s="18">
        <f>Model!$W$10*((drdp!B222)*'ASXY-TI1S'!$B222+(drdp!E222)*'ASXY-TI1S'!$C222+(drdp!H222)*'ASXY-TI1S'!$D222)</f>
        <v>9.4802393578568685E-19</v>
      </c>
      <c r="I222" s="18">
        <f>Model!$W$10*((drdp!C222)*'ASXY-TI1S'!$B222+(drdp!F222)*'ASXY-TI1S'!$C222+(drdp!I222)*'ASXY-TI1S'!$D222)</f>
        <v>-2.5402224799914924E-19</v>
      </c>
      <c r="J222" s="18">
        <f>Model!$W$10*((drdp!D222)*'ASXY-TI1S'!$B222+(drdp!G222)*'ASXY-TI1S'!$C222+(drdp!J222)*'ASXY-TI1S'!$D222)</f>
        <v>-3.2486654265978987E-19</v>
      </c>
      <c r="K222" s="21">
        <f>SUM(E$3:E221)+H222</f>
        <v>1.506172029673005</v>
      </c>
      <c r="L222" s="21">
        <f>SUM(F$3:F221)+I222</f>
        <v>-6.5369611974187794E-2</v>
      </c>
      <c r="M222" s="21">
        <f>SUM(G$3:G221)+J222</f>
        <v>-0.48715730611801666</v>
      </c>
      <c r="N222" s="19">
        <f t="shared" si="19"/>
        <v>2.2685541829692997</v>
      </c>
      <c r="O222" s="19">
        <f t="shared" si="20"/>
        <v>4.2731861696558762E-3</v>
      </c>
      <c r="P222" s="19">
        <f t="shared" si="21"/>
        <v>0.23732224090416298</v>
      </c>
      <c r="Q222" s="19">
        <f t="shared" si="22"/>
        <v>-9.8457881146099199E-2</v>
      </c>
      <c r="R222" s="19">
        <f t="shared" si="23"/>
        <v>-0.73374270852580659</v>
      </c>
      <c r="S222" s="19">
        <f t="shared" si="24"/>
        <v>3.1845284071325371E-2</v>
      </c>
    </row>
    <row r="223" spans="1:19" x14ac:dyDescent="0.25">
      <c r="A223" s="26">
        <f>Wellpath!E223</f>
        <v>6600</v>
      </c>
      <c r="B223" s="22">
        <v>0</v>
      </c>
      <c r="C223" s="22">
        <f>SIN(Wellpath!$L223) * COS(Wellpath!$L223) / SQRT(2)</f>
        <v>4.3315539021305316E-17</v>
      </c>
      <c r="D223" s="22">
        <f>(-TAN(Dip) * SIN(Wellpath!$L223) * COS(Wellpath!$L223) * SIN(Wellpath!$O223)) / SQRT(2)</f>
        <v>-1.3086221322367195E-16</v>
      </c>
      <c r="E223" s="20">
        <f>Model!$W$10*((drdp!B223+drdp!K223)*'ASXY-TI1S'!$B223+(drdp!E223+drdp!N223)*'ASXY-TI1S'!$C223+(drdp!H223+drdp!Q223)*'ASXY-TI1S'!$D223)</f>
        <v>1.8960478715713737E-18</v>
      </c>
      <c r="F223" s="20">
        <f>Model!$W$10*((drdp!C223+drdp!L223)*'ASXY-TI1S'!$B223+(drdp!F223+drdp!O223)*'ASXY-TI1S'!$C223+(drdp!I223+drdp!R223)*'ASXY-TI1S'!$D223)</f>
        <v>-5.0804449599829848E-19</v>
      </c>
      <c r="G223" s="20">
        <f>Model!$W$10*((drdp!D223+drdp!M223)*'ASXY-TI1S'!$B223+(drdp!G223+drdp!P223)*'ASXY-TI1S'!$C223+(drdp!J223+drdp!S223)*'ASXY-TI1S'!$D223)</f>
        <v>-6.4973308531957974E-19</v>
      </c>
      <c r="H223" s="18">
        <f>Model!$W$10*((drdp!B223)*'ASXY-TI1S'!$B223+(drdp!E223)*'ASXY-TI1S'!$C223+(drdp!H223)*'ASXY-TI1S'!$D223)</f>
        <v>9.4802393578568685E-19</v>
      </c>
      <c r="I223" s="18">
        <f>Model!$W$10*((drdp!C223)*'ASXY-TI1S'!$B223+(drdp!F223)*'ASXY-TI1S'!$C223+(drdp!I223)*'ASXY-TI1S'!$D223)</f>
        <v>-2.5402224799914924E-19</v>
      </c>
      <c r="J223" s="18">
        <f>Model!$W$10*((drdp!D223)*'ASXY-TI1S'!$B223+(drdp!G223)*'ASXY-TI1S'!$C223+(drdp!J223)*'ASXY-TI1S'!$D223)</f>
        <v>-3.2486654265978987E-19</v>
      </c>
      <c r="K223" s="21">
        <f>SUM(E$3:E222)+H223</f>
        <v>1.506172029673005</v>
      </c>
      <c r="L223" s="21">
        <f>SUM(F$3:F222)+I223</f>
        <v>-6.5369611974187794E-2</v>
      </c>
      <c r="M223" s="21">
        <f>SUM(G$3:G222)+J223</f>
        <v>-0.48715730611801666</v>
      </c>
      <c r="N223" s="19">
        <f t="shared" si="19"/>
        <v>2.2685541829692997</v>
      </c>
      <c r="O223" s="19">
        <f t="shared" si="20"/>
        <v>4.2731861696558762E-3</v>
      </c>
      <c r="P223" s="19">
        <f t="shared" si="21"/>
        <v>0.23732224090416298</v>
      </c>
      <c r="Q223" s="19">
        <f t="shared" si="22"/>
        <v>-9.8457881146099199E-2</v>
      </c>
      <c r="R223" s="19">
        <f t="shared" si="23"/>
        <v>-0.73374270852580659</v>
      </c>
      <c r="S223" s="19">
        <f t="shared" si="24"/>
        <v>3.1845284071325371E-2</v>
      </c>
    </row>
    <row r="224" spans="1:19" x14ac:dyDescent="0.25">
      <c r="A224" s="26">
        <f>Wellpath!E224</f>
        <v>6630</v>
      </c>
      <c r="B224" s="22">
        <v>0</v>
      </c>
      <c r="C224" s="22">
        <f>SIN(Wellpath!$L224) * COS(Wellpath!$L224) / SQRT(2)</f>
        <v>4.3315539021305316E-17</v>
      </c>
      <c r="D224" s="22">
        <f>(-TAN(Dip) * SIN(Wellpath!$L224) * COS(Wellpath!$L224) * SIN(Wellpath!$O224)) / SQRT(2)</f>
        <v>-1.3086221322367195E-16</v>
      </c>
      <c r="E224" s="20">
        <f>Model!$W$10*((drdp!B224+drdp!K224)*'ASXY-TI1S'!$B224+(drdp!E224+drdp!N224)*'ASXY-TI1S'!$C224+(drdp!H224+drdp!Q224)*'ASXY-TI1S'!$D224)</f>
        <v>1.8960478715713737E-18</v>
      </c>
      <c r="F224" s="20">
        <f>Model!$W$10*((drdp!C224+drdp!L224)*'ASXY-TI1S'!$B224+(drdp!F224+drdp!O224)*'ASXY-TI1S'!$C224+(drdp!I224+drdp!R224)*'ASXY-TI1S'!$D224)</f>
        <v>-5.0804449599829848E-19</v>
      </c>
      <c r="G224" s="20">
        <f>Model!$W$10*((drdp!D224+drdp!M224)*'ASXY-TI1S'!$B224+(drdp!G224+drdp!P224)*'ASXY-TI1S'!$C224+(drdp!J224+drdp!S224)*'ASXY-TI1S'!$D224)</f>
        <v>-6.4973308531957974E-19</v>
      </c>
      <c r="H224" s="18">
        <f>Model!$W$10*((drdp!B224)*'ASXY-TI1S'!$B224+(drdp!E224)*'ASXY-TI1S'!$C224+(drdp!H224)*'ASXY-TI1S'!$D224)</f>
        <v>9.4802393578568685E-19</v>
      </c>
      <c r="I224" s="18">
        <f>Model!$W$10*((drdp!C224)*'ASXY-TI1S'!$B224+(drdp!F224)*'ASXY-TI1S'!$C224+(drdp!I224)*'ASXY-TI1S'!$D224)</f>
        <v>-2.5402224799914924E-19</v>
      </c>
      <c r="J224" s="18">
        <f>Model!$W$10*((drdp!D224)*'ASXY-TI1S'!$B224+(drdp!G224)*'ASXY-TI1S'!$C224+(drdp!J224)*'ASXY-TI1S'!$D224)</f>
        <v>-3.2486654265978987E-19</v>
      </c>
      <c r="K224" s="21">
        <f>SUM(E$3:E223)+H224</f>
        <v>1.506172029673005</v>
      </c>
      <c r="L224" s="21">
        <f>SUM(F$3:F223)+I224</f>
        <v>-6.5369611974187794E-2</v>
      </c>
      <c r="M224" s="21">
        <f>SUM(G$3:G223)+J224</f>
        <v>-0.48715730611801666</v>
      </c>
      <c r="N224" s="19">
        <f t="shared" si="19"/>
        <v>2.2685541829692997</v>
      </c>
      <c r="O224" s="19">
        <f t="shared" si="20"/>
        <v>4.2731861696558762E-3</v>
      </c>
      <c r="P224" s="19">
        <f t="shared" si="21"/>
        <v>0.23732224090416298</v>
      </c>
      <c r="Q224" s="19">
        <f t="shared" si="22"/>
        <v>-9.8457881146099199E-2</v>
      </c>
      <c r="R224" s="19">
        <f t="shared" si="23"/>
        <v>-0.73374270852580659</v>
      </c>
      <c r="S224" s="19">
        <f t="shared" si="24"/>
        <v>3.1845284071325371E-2</v>
      </c>
    </row>
    <row r="225" spans="1:19" x14ac:dyDescent="0.25">
      <c r="A225" s="26">
        <f>Wellpath!E225</f>
        <v>6660</v>
      </c>
      <c r="B225" s="22">
        <v>0</v>
      </c>
      <c r="C225" s="22">
        <f>SIN(Wellpath!$L225) * COS(Wellpath!$L225) / SQRT(2)</f>
        <v>4.3315539021305316E-17</v>
      </c>
      <c r="D225" s="22">
        <f>(-TAN(Dip) * SIN(Wellpath!$L225) * COS(Wellpath!$L225) * SIN(Wellpath!$O225)) / SQRT(2)</f>
        <v>-1.3086221322367195E-16</v>
      </c>
      <c r="E225" s="20">
        <f>Model!$W$10*((drdp!B225+drdp!K225)*'ASXY-TI1S'!$B225+(drdp!E225+drdp!N225)*'ASXY-TI1S'!$C225+(drdp!H225+drdp!Q225)*'ASXY-TI1S'!$D225)</f>
        <v>1.8960478715713737E-18</v>
      </c>
      <c r="F225" s="20">
        <f>Model!$W$10*((drdp!C225+drdp!L225)*'ASXY-TI1S'!$B225+(drdp!F225+drdp!O225)*'ASXY-TI1S'!$C225+(drdp!I225+drdp!R225)*'ASXY-TI1S'!$D225)</f>
        <v>-5.0804449599829848E-19</v>
      </c>
      <c r="G225" s="20">
        <f>Model!$W$10*((drdp!D225+drdp!M225)*'ASXY-TI1S'!$B225+(drdp!G225+drdp!P225)*'ASXY-TI1S'!$C225+(drdp!J225+drdp!S225)*'ASXY-TI1S'!$D225)</f>
        <v>-6.4973308531957974E-19</v>
      </c>
      <c r="H225" s="18">
        <f>Model!$W$10*((drdp!B225)*'ASXY-TI1S'!$B225+(drdp!E225)*'ASXY-TI1S'!$C225+(drdp!H225)*'ASXY-TI1S'!$D225)</f>
        <v>9.4802393578568685E-19</v>
      </c>
      <c r="I225" s="18">
        <f>Model!$W$10*((drdp!C225)*'ASXY-TI1S'!$B225+(drdp!F225)*'ASXY-TI1S'!$C225+(drdp!I225)*'ASXY-TI1S'!$D225)</f>
        <v>-2.5402224799914924E-19</v>
      </c>
      <c r="J225" s="18">
        <f>Model!$W$10*((drdp!D225)*'ASXY-TI1S'!$B225+(drdp!G225)*'ASXY-TI1S'!$C225+(drdp!J225)*'ASXY-TI1S'!$D225)</f>
        <v>-3.2486654265978987E-19</v>
      </c>
      <c r="K225" s="21">
        <f>SUM(E$3:E224)+H225</f>
        <v>1.506172029673005</v>
      </c>
      <c r="L225" s="21">
        <f>SUM(F$3:F224)+I225</f>
        <v>-6.5369611974187794E-2</v>
      </c>
      <c r="M225" s="21">
        <f>SUM(G$3:G224)+J225</f>
        <v>-0.48715730611801666</v>
      </c>
      <c r="N225" s="19">
        <f t="shared" si="19"/>
        <v>2.2685541829692997</v>
      </c>
      <c r="O225" s="19">
        <f t="shared" si="20"/>
        <v>4.2731861696558762E-3</v>
      </c>
      <c r="P225" s="19">
        <f t="shared" si="21"/>
        <v>0.23732224090416298</v>
      </c>
      <c r="Q225" s="19">
        <f t="shared" si="22"/>
        <v>-9.8457881146099199E-2</v>
      </c>
      <c r="R225" s="19">
        <f t="shared" si="23"/>
        <v>-0.73374270852580659</v>
      </c>
      <c r="S225" s="19">
        <f t="shared" si="24"/>
        <v>3.1845284071325371E-2</v>
      </c>
    </row>
    <row r="226" spans="1:19" x14ac:dyDescent="0.25">
      <c r="A226" s="26">
        <f>Wellpath!E226</f>
        <v>6690</v>
      </c>
      <c r="B226" s="22">
        <v>0</v>
      </c>
      <c r="C226" s="22">
        <f>SIN(Wellpath!$L226) * COS(Wellpath!$L226) / SQRT(2)</f>
        <v>4.3315539021305316E-17</v>
      </c>
      <c r="D226" s="22">
        <f>(-TAN(Dip) * SIN(Wellpath!$L226) * COS(Wellpath!$L226) * SIN(Wellpath!$O226)) / SQRT(2)</f>
        <v>-1.3086221322367195E-16</v>
      </c>
      <c r="E226" s="20">
        <f>Model!$W$10*((drdp!B226+drdp!K226)*'ASXY-TI1S'!$B226+(drdp!E226+drdp!N226)*'ASXY-TI1S'!$C226+(drdp!H226+drdp!Q226)*'ASXY-TI1S'!$D226)</f>
        <v>1.8960478715713737E-18</v>
      </c>
      <c r="F226" s="20">
        <f>Model!$W$10*((drdp!C226+drdp!L226)*'ASXY-TI1S'!$B226+(drdp!F226+drdp!O226)*'ASXY-TI1S'!$C226+(drdp!I226+drdp!R226)*'ASXY-TI1S'!$D226)</f>
        <v>-5.0804449599829848E-19</v>
      </c>
      <c r="G226" s="20">
        <f>Model!$W$10*((drdp!D226+drdp!M226)*'ASXY-TI1S'!$B226+(drdp!G226+drdp!P226)*'ASXY-TI1S'!$C226+(drdp!J226+drdp!S226)*'ASXY-TI1S'!$D226)</f>
        <v>-6.4973308531957974E-19</v>
      </c>
      <c r="H226" s="18">
        <f>Model!$W$10*((drdp!B226)*'ASXY-TI1S'!$B226+(drdp!E226)*'ASXY-TI1S'!$C226+(drdp!H226)*'ASXY-TI1S'!$D226)</f>
        <v>9.4802393578568685E-19</v>
      </c>
      <c r="I226" s="18">
        <f>Model!$W$10*((drdp!C226)*'ASXY-TI1S'!$B226+(drdp!F226)*'ASXY-TI1S'!$C226+(drdp!I226)*'ASXY-TI1S'!$D226)</f>
        <v>-2.5402224799914924E-19</v>
      </c>
      <c r="J226" s="18">
        <f>Model!$W$10*((drdp!D226)*'ASXY-TI1S'!$B226+(drdp!G226)*'ASXY-TI1S'!$C226+(drdp!J226)*'ASXY-TI1S'!$D226)</f>
        <v>-3.2486654265978987E-19</v>
      </c>
      <c r="K226" s="21">
        <f>SUM(E$3:E225)+H226</f>
        <v>1.506172029673005</v>
      </c>
      <c r="L226" s="21">
        <f>SUM(F$3:F225)+I226</f>
        <v>-6.5369611974187794E-2</v>
      </c>
      <c r="M226" s="21">
        <f>SUM(G$3:G225)+J226</f>
        <v>-0.48715730611801666</v>
      </c>
      <c r="N226" s="19">
        <f t="shared" si="19"/>
        <v>2.2685541829692997</v>
      </c>
      <c r="O226" s="19">
        <f t="shared" si="20"/>
        <v>4.2731861696558762E-3</v>
      </c>
      <c r="P226" s="19">
        <f t="shared" si="21"/>
        <v>0.23732224090416298</v>
      </c>
      <c r="Q226" s="19">
        <f t="shared" si="22"/>
        <v>-9.8457881146099199E-2</v>
      </c>
      <c r="R226" s="19">
        <f t="shared" si="23"/>
        <v>-0.73374270852580659</v>
      </c>
      <c r="S226" s="19">
        <f t="shared" si="24"/>
        <v>3.1845284071325371E-2</v>
      </c>
    </row>
    <row r="227" spans="1:19" x14ac:dyDescent="0.25">
      <c r="A227" s="26">
        <f>Wellpath!E227</f>
        <v>6720</v>
      </c>
      <c r="B227" s="22">
        <v>0</v>
      </c>
      <c r="C227" s="22">
        <f>SIN(Wellpath!$L227) * COS(Wellpath!$L227) / SQRT(2)</f>
        <v>4.3315539021305316E-17</v>
      </c>
      <c r="D227" s="22">
        <f>(-TAN(Dip) * SIN(Wellpath!$L227) * COS(Wellpath!$L227) * SIN(Wellpath!$O227)) / SQRT(2)</f>
        <v>-1.3086221322367195E-16</v>
      </c>
      <c r="E227" s="20">
        <f>Model!$W$10*((drdp!B227+drdp!K227)*'ASXY-TI1S'!$B227+(drdp!E227+drdp!N227)*'ASXY-TI1S'!$C227+(drdp!H227+drdp!Q227)*'ASXY-TI1S'!$D227)</f>
        <v>1.8960478715713737E-18</v>
      </c>
      <c r="F227" s="20">
        <f>Model!$W$10*((drdp!C227+drdp!L227)*'ASXY-TI1S'!$B227+(drdp!F227+drdp!O227)*'ASXY-TI1S'!$C227+(drdp!I227+drdp!R227)*'ASXY-TI1S'!$D227)</f>
        <v>-5.0804449599829848E-19</v>
      </c>
      <c r="G227" s="20">
        <f>Model!$W$10*((drdp!D227+drdp!M227)*'ASXY-TI1S'!$B227+(drdp!G227+drdp!P227)*'ASXY-TI1S'!$C227+(drdp!J227+drdp!S227)*'ASXY-TI1S'!$D227)</f>
        <v>-6.4973308531957974E-19</v>
      </c>
      <c r="H227" s="18">
        <f>Model!$W$10*((drdp!B227)*'ASXY-TI1S'!$B227+(drdp!E227)*'ASXY-TI1S'!$C227+(drdp!H227)*'ASXY-TI1S'!$D227)</f>
        <v>9.4802393578568685E-19</v>
      </c>
      <c r="I227" s="18">
        <f>Model!$W$10*((drdp!C227)*'ASXY-TI1S'!$B227+(drdp!F227)*'ASXY-TI1S'!$C227+(drdp!I227)*'ASXY-TI1S'!$D227)</f>
        <v>-2.5402224799914924E-19</v>
      </c>
      <c r="J227" s="18">
        <f>Model!$W$10*((drdp!D227)*'ASXY-TI1S'!$B227+(drdp!G227)*'ASXY-TI1S'!$C227+(drdp!J227)*'ASXY-TI1S'!$D227)</f>
        <v>-3.2486654265978987E-19</v>
      </c>
      <c r="K227" s="21">
        <f>SUM(E$3:E226)+H227</f>
        <v>1.506172029673005</v>
      </c>
      <c r="L227" s="21">
        <f>SUM(F$3:F226)+I227</f>
        <v>-6.5369611974187794E-2</v>
      </c>
      <c r="M227" s="21">
        <f>SUM(G$3:G226)+J227</f>
        <v>-0.48715730611801666</v>
      </c>
      <c r="N227" s="19">
        <f t="shared" si="19"/>
        <v>2.2685541829692997</v>
      </c>
      <c r="O227" s="19">
        <f t="shared" si="20"/>
        <v>4.2731861696558762E-3</v>
      </c>
      <c r="P227" s="19">
        <f t="shared" si="21"/>
        <v>0.23732224090416298</v>
      </c>
      <c r="Q227" s="19">
        <f t="shared" si="22"/>
        <v>-9.8457881146099199E-2</v>
      </c>
      <c r="R227" s="19">
        <f t="shared" si="23"/>
        <v>-0.73374270852580659</v>
      </c>
      <c r="S227" s="19">
        <f t="shared" si="24"/>
        <v>3.1845284071325371E-2</v>
      </c>
    </row>
    <row r="228" spans="1:19" x14ac:dyDescent="0.25">
      <c r="A228" s="26">
        <f>Wellpath!E228</f>
        <v>6750</v>
      </c>
      <c r="B228" s="22">
        <v>0</v>
      </c>
      <c r="C228" s="22">
        <f>SIN(Wellpath!$L228) * COS(Wellpath!$L228) / SQRT(2)</f>
        <v>4.3315539021305316E-17</v>
      </c>
      <c r="D228" s="22">
        <f>(-TAN(Dip) * SIN(Wellpath!$L228) * COS(Wellpath!$L228) * SIN(Wellpath!$O228)) / SQRT(2)</f>
        <v>-1.3086221322367195E-16</v>
      </c>
      <c r="E228" s="20">
        <f>Model!$W$10*((drdp!B228+drdp!K228)*'ASXY-TI1S'!$B228+(drdp!E228+drdp!N228)*'ASXY-TI1S'!$C228+(drdp!H228+drdp!Q228)*'ASXY-TI1S'!$D228)</f>
        <v>1.8960478715713737E-18</v>
      </c>
      <c r="F228" s="20">
        <f>Model!$W$10*((drdp!C228+drdp!L228)*'ASXY-TI1S'!$B228+(drdp!F228+drdp!O228)*'ASXY-TI1S'!$C228+(drdp!I228+drdp!R228)*'ASXY-TI1S'!$D228)</f>
        <v>-5.0804449599829848E-19</v>
      </c>
      <c r="G228" s="20">
        <f>Model!$W$10*((drdp!D228+drdp!M228)*'ASXY-TI1S'!$B228+(drdp!G228+drdp!P228)*'ASXY-TI1S'!$C228+(drdp!J228+drdp!S228)*'ASXY-TI1S'!$D228)</f>
        <v>-6.4973308531957974E-19</v>
      </c>
      <c r="H228" s="18">
        <f>Model!$W$10*((drdp!B228)*'ASXY-TI1S'!$B228+(drdp!E228)*'ASXY-TI1S'!$C228+(drdp!H228)*'ASXY-TI1S'!$D228)</f>
        <v>9.4802393578568685E-19</v>
      </c>
      <c r="I228" s="18">
        <f>Model!$W$10*((drdp!C228)*'ASXY-TI1S'!$B228+(drdp!F228)*'ASXY-TI1S'!$C228+(drdp!I228)*'ASXY-TI1S'!$D228)</f>
        <v>-2.5402224799914924E-19</v>
      </c>
      <c r="J228" s="18">
        <f>Model!$W$10*((drdp!D228)*'ASXY-TI1S'!$B228+(drdp!G228)*'ASXY-TI1S'!$C228+(drdp!J228)*'ASXY-TI1S'!$D228)</f>
        <v>-3.2486654265978987E-19</v>
      </c>
      <c r="K228" s="21">
        <f>SUM(E$3:E227)+H228</f>
        <v>1.506172029673005</v>
      </c>
      <c r="L228" s="21">
        <f>SUM(F$3:F227)+I228</f>
        <v>-6.5369611974187794E-2</v>
      </c>
      <c r="M228" s="21">
        <f>SUM(G$3:G227)+J228</f>
        <v>-0.48715730611801666</v>
      </c>
      <c r="N228" s="19">
        <f t="shared" si="19"/>
        <v>2.2685541829692997</v>
      </c>
      <c r="O228" s="19">
        <f t="shared" si="20"/>
        <v>4.2731861696558762E-3</v>
      </c>
      <c r="P228" s="19">
        <f t="shared" si="21"/>
        <v>0.23732224090416298</v>
      </c>
      <c r="Q228" s="19">
        <f t="shared" si="22"/>
        <v>-9.8457881146099199E-2</v>
      </c>
      <c r="R228" s="19">
        <f t="shared" si="23"/>
        <v>-0.73374270852580659</v>
      </c>
      <c r="S228" s="19">
        <f t="shared" si="24"/>
        <v>3.1845284071325371E-2</v>
      </c>
    </row>
    <row r="229" spans="1:19" x14ac:dyDescent="0.25">
      <c r="A229" s="26">
        <f>Wellpath!E229</f>
        <v>6780</v>
      </c>
      <c r="B229" s="22">
        <v>0</v>
      </c>
      <c r="C229" s="22">
        <f>SIN(Wellpath!$L229) * COS(Wellpath!$L229) / SQRT(2)</f>
        <v>4.3315539021305316E-17</v>
      </c>
      <c r="D229" s="22">
        <f>(-TAN(Dip) * SIN(Wellpath!$L229) * COS(Wellpath!$L229) * SIN(Wellpath!$O229)) / SQRT(2)</f>
        <v>-1.3086221322367195E-16</v>
      </c>
      <c r="E229" s="20">
        <f>Model!$W$10*((drdp!B229+drdp!K229)*'ASXY-TI1S'!$B229+(drdp!E229+drdp!N229)*'ASXY-TI1S'!$C229+(drdp!H229+drdp!Q229)*'ASXY-TI1S'!$D229)</f>
        <v>1.8960478715713737E-18</v>
      </c>
      <c r="F229" s="20">
        <f>Model!$W$10*((drdp!C229+drdp!L229)*'ASXY-TI1S'!$B229+(drdp!F229+drdp!O229)*'ASXY-TI1S'!$C229+(drdp!I229+drdp!R229)*'ASXY-TI1S'!$D229)</f>
        <v>-5.0804449599829848E-19</v>
      </c>
      <c r="G229" s="20">
        <f>Model!$W$10*((drdp!D229+drdp!M229)*'ASXY-TI1S'!$B229+(drdp!G229+drdp!P229)*'ASXY-TI1S'!$C229+(drdp!J229+drdp!S229)*'ASXY-TI1S'!$D229)</f>
        <v>-6.4973308531957974E-19</v>
      </c>
      <c r="H229" s="18">
        <f>Model!$W$10*((drdp!B229)*'ASXY-TI1S'!$B229+(drdp!E229)*'ASXY-TI1S'!$C229+(drdp!H229)*'ASXY-TI1S'!$D229)</f>
        <v>9.4802393578568685E-19</v>
      </c>
      <c r="I229" s="18">
        <f>Model!$W$10*((drdp!C229)*'ASXY-TI1S'!$B229+(drdp!F229)*'ASXY-TI1S'!$C229+(drdp!I229)*'ASXY-TI1S'!$D229)</f>
        <v>-2.5402224799914924E-19</v>
      </c>
      <c r="J229" s="18">
        <f>Model!$W$10*((drdp!D229)*'ASXY-TI1S'!$B229+(drdp!G229)*'ASXY-TI1S'!$C229+(drdp!J229)*'ASXY-TI1S'!$D229)</f>
        <v>-3.2486654265978987E-19</v>
      </c>
      <c r="K229" s="21">
        <f>SUM(E$3:E228)+H229</f>
        <v>1.506172029673005</v>
      </c>
      <c r="L229" s="21">
        <f>SUM(F$3:F228)+I229</f>
        <v>-6.5369611974187794E-2</v>
      </c>
      <c r="M229" s="21">
        <f>SUM(G$3:G228)+J229</f>
        <v>-0.48715730611801666</v>
      </c>
      <c r="N229" s="19">
        <f t="shared" si="19"/>
        <v>2.2685541829692997</v>
      </c>
      <c r="O229" s="19">
        <f t="shared" si="20"/>
        <v>4.2731861696558762E-3</v>
      </c>
      <c r="P229" s="19">
        <f t="shared" si="21"/>
        <v>0.23732224090416298</v>
      </c>
      <c r="Q229" s="19">
        <f t="shared" si="22"/>
        <v>-9.8457881146099199E-2</v>
      </c>
      <c r="R229" s="19">
        <f t="shared" si="23"/>
        <v>-0.73374270852580659</v>
      </c>
      <c r="S229" s="19">
        <f t="shared" si="24"/>
        <v>3.1845284071325371E-2</v>
      </c>
    </row>
    <row r="230" spans="1:19" x14ac:dyDescent="0.25">
      <c r="A230" s="26">
        <f>Wellpath!E230</f>
        <v>6810</v>
      </c>
      <c r="B230" s="22">
        <v>0</v>
      </c>
      <c r="C230" s="22">
        <f>SIN(Wellpath!$L230) * COS(Wellpath!$L230) / SQRT(2)</f>
        <v>4.3315539021305316E-17</v>
      </c>
      <c r="D230" s="22">
        <f>(-TAN(Dip) * SIN(Wellpath!$L230) * COS(Wellpath!$L230) * SIN(Wellpath!$O230)) / SQRT(2)</f>
        <v>-1.3086221322367195E-16</v>
      </c>
      <c r="E230" s="20">
        <f>Model!$W$10*((drdp!B230+drdp!K230)*'ASXY-TI1S'!$B230+(drdp!E230+drdp!N230)*'ASXY-TI1S'!$C230+(drdp!H230+drdp!Q230)*'ASXY-TI1S'!$D230)</f>
        <v>1.8960478715713737E-18</v>
      </c>
      <c r="F230" s="20">
        <f>Model!$W$10*((drdp!C230+drdp!L230)*'ASXY-TI1S'!$B230+(drdp!F230+drdp!O230)*'ASXY-TI1S'!$C230+(drdp!I230+drdp!R230)*'ASXY-TI1S'!$D230)</f>
        <v>-5.0804449599829848E-19</v>
      </c>
      <c r="G230" s="20">
        <f>Model!$W$10*((drdp!D230+drdp!M230)*'ASXY-TI1S'!$B230+(drdp!G230+drdp!P230)*'ASXY-TI1S'!$C230+(drdp!J230+drdp!S230)*'ASXY-TI1S'!$D230)</f>
        <v>-6.4973308531957974E-19</v>
      </c>
      <c r="H230" s="18">
        <f>Model!$W$10*((drdp!B230)*'ASXY-TI1S'!$B230+(drdp!E230)*'ASXY-TI1S'!$C230+(drdp!H230)*'ASXY-TI1S'!$D230)</f>
        <v>9.4802393578568685E-19</v>
      </c>
      <c r="I230" s="18">
        <f>Model!$W$10*((drdp!C230)*'ASXY-TI1S'!$B230+(drdp!F230)*'ASXY-TI1S'!$C230+(drdp!I230)*'ASXY-TI1S'!$D230)</f>
        <v>-2.5402224799914924E-19</v>
      </c>
      <c r="J230" s="18">
        <f>Model!$W$10*((drdp!D230)*'ASXY-TI1S'!$B230+(drdp!G230)*'ASXY-TI1S'!$C230+(drdp!J230)*'ASXY-TI1S'!$D230)</f>
        <v>-3.2486654265978987E-19</v>
      </c>
      <c r="K230" s="21">
        <f>SUM(E$3:E229)+H230</f>
        <v>1.506172029673005</v>
      </c>
      <c r="L230" s="21">
        <f>SUM(F$3:F229)+I230</f>
        <v>-6.5369611974187794E-2</v>
      </c>
      <c r="M230" s="21">
        <f>SUM(G$3:G229)+J230</f>
        <v>-0.48715730611801666</v>
      </c>
      <c r="N230" s="19">
        <f t="shared" si="19"/>
        <v>2.2685541829692997</v>
      </c>
      <c r="O230" s="19">
        <f t="shared" si="20"/>
        <v>4.2731861696558762E-3</v>
      </c>
      <c r="P230" s="19">
        <f t="shared" si="21"/>
        <v>0.23732224090416298</v>
      </c>
      <c r="Q230" s="19">
        <f t="shared" si="22"/>
        <v>-9.8457881146099199E-2</v>
      </c>
      <c r="R230" s="19">
        <f t="shared" si="23"/>
        <v>-0.73374270852580659</v>
      </c>
      <c r="S230" s="19">
        <f t="shared" si="24"/>
        <v>3.1845284071325371E-2</v>
      </c>
    </row>
    <row r="231" spans="1:19" x14ac:dyDescent="0.25">
      <c r="A231" s="26">
        <f>Wellpath!E231</f>
        <v>6840</v>
      </c>
      <c r="B231" s="22">
        <v>0</v>
      </c>
      <c r="C231" s="22">
        <f>SIN(Wellpath!$L231) * COS(Wellpath!$L231) / SQRT(2)</f>
        <v>4.3315539021305316E-17</v>
      </c>
      <c r="D231" s="22">
        <f>(-TAN(Dip) * SIN(Wellpath!$L231) * COS(Wellpath!$L231) * SIN(Wellpath!$O231)) / SQRT(2)</f>
        <v>-1.3086221322367195E-16</v>
      </c>
      <c r="E231" s="20">
        <f>Model!$W$10*((drdp!B231+drdp!K231)*'ASXY-TI1S'!$B231+(drdp!E231+drdp!N231)*'ASXY-TI1S'!$C231+(drdp!H231+drdp!Q231)*'ASXY-TI1S'!$D231)</f>
        <v>1.8960478715713737E-18</v>
      </c>
      <c r="F231" s="20">
        <f>Model!$W$10*((drdp!C231+drdp!L231)*'ASXY-TI1S'!$B231+(drdp!F231+drdp!O231)*'ASXY-TI1S'!$C231+(drdp!I231+drdp!R231)*'ASXY-TI1S'!$D231)</f>
        <v>-5.0804449599829848E-19</v>
      </c>
      <c r="G231" s="20">
        <f>Model!$W$10*((drdp!D231+drdp!M231)*'ASXY-TI1S'!$B231+(drdp!G231+drdp!P231)*'ASXY-TI1S'!$C231+(drdp!J231+drdp!S231)*'ASXY-TI1S'!$D231)</f>
        <v>-6.4973308531957974E-19</v>
      </c>
      <c r="H231" s="18">
        <f>Model!$W$10*((drdp!B231)*'ASXY-TI1S'!$B231+(drdp!E231)*'ASXY-TI1S'!$C231+(drdp!H231)*'ASXY-TI1S'!$D231)</f>
        <v>9.4802393578568685E-19</v>
      </c>
      <c r="I231" s="18">
        <f>Model!$W$10*((drdp!C231)*'ASXY-TI1S'!$B231+(drdp!F231)*'ASXY-TI1S'!$C231+(drdp!I231)*'ASXY-TI1S'!$D231)</f>
        <v>-2.5402224799914924E-19</v>
      </c>
      <c r="J231" s="18">
        <f>Model!$W$10*((drdp!D231)*'ASXY-TI1S'!$B231+(drdp!G231)*'ASXY-TI1S'!$C231+(drdp!J231)*'ASXY-TI1S'!$D231)</f>
        <v>-3.2486654265978987E-19</v>
      </c>
      <c r="K231" s="21">
        <f>SUM(E$3:E230)+H231</f>
        <v>1.506172029673005</v>
      </c>
      <c r="L231" s="21">
        <f>SUM(F$3:F230)+I231</f>
        <v>-6.5369611974187794E-2</v>
      </c>
      <c r="M231" s="21">
        <f>SUM(G$3:G230)+J231</f>
        <v>-0.48715730611801666</v>
      </c>
      <c r="N231" s="19">
        <f t="shared" si="19"/>
        <v>2.2685541829692997</v>
      </c>
      <c r="O231" s="19">
        <f t="shared" si="20"/>
        <v>4.2731861696558762E-3</v>
      </c>
      <c r="P231" s="19">
        <f t="shared" si="21"/>
        <v>0.23732224090416298</v>
      </c>
      <c r="Q231" s="19">
        <f t="shared" si="22"/>
        <v>-9.8457881146099199E-2</v>
      </c>
      <c r="R231" s="19">
        <f t="shared" si="23"/>
        <v>-0.73374270852580659</v>
      </c>
      <c r="S231" s="19">
        <f t="shared" si="24"/>
        <v>3.1845284071325371E-2</v>
      </c>
    </row>
    <row r="232" spans="1:19" x14ac:dyDescent="0.25">
      <c r="A232" s="26">
        <f>Wellpath!E232</f>
        <v>6870</v>
      </c>
      <c r="B232" s="22">
        <v>0</v>
      </c>
      <c r="C232" s="22">
        <f>SIN(Wellpath!$L232) * COS(Wellpath!$L232) / SQRT(2)</f>
        <v>4.3315539021305316E-17</v>
      </c>
      <c r="D232" s="22">
        <f>(-TAN(Dip) * SIN(Wellpath!$L232) * COS(Wellpath!$L232) * SIN(Wellpath!$O232)) / SQRT(2)</f>
        <v>-1.3086221322367195E-16</v>
      </c>
      <c r="E232" s="20">
        <f>Model!$W$10*((drdp!B232+drdp!K232)*'ASXY-TI1S'!$B232+(drdp!E232+drdp!N232)*'ASXY-TI1S'!$C232+(drdp!H232+drdp!Q232)*'ASXY-TI1S'!$D232)</f>
        <v>1.8960478715713737E-18</v>
      </c>
      <c r="F232" s="20">
        <f>Model!$W$10*((drdp!C232+drdp!L232)*'ASXY-TI1S'!$B232+(drdp!F232+drdp!O232)*'ASXY-TI1S'!$C232+(drdp!I232+drdp!R232)*'ASXY-TI1S'!$D232)</f>
        <v>-5.0804449599829848E-19</v>
      </c>
      <c r="G232" s="20">
        <f>Model!$W$10*((drdp!D232+drdp!M232)*'ASXY-TI1S'!$B232+(drdp!G232+drdp!P232)*'ASXY-TI1S'!$C232+(drdp!J232+drdp!S232)*'ASXY-TI1S'!$D232)</f>
        <v>-6.4973308531957974E-19</v>
      </c>
      <c r="H232" s="18">
        <f>Model!$W$10*((drdp!B232)*'ASXY-TI1S'!$B232+(drdp!E232)*'ASXY-TI1S'!$C232+(drdp!H232)*'ASXY-TI1S'!$D232)</f>
        <v>9.4802393578568685E-19</v>
      </c>
      <c r="I232" s="18">
        <f>Model!$W$10*((drdp!C232)*'ASXY-TI1S'!$B232+(drdp!F232)*'ASXY-TI1S'!$C232+(drdp!I232)*'ASXY-TI1S'!$D232)</f>
        <v>-2.5402224799914924E-19</v>
      </c>
      <c r="J232" s="18">
        <f>Model!$W$10*((drdp!D232)*'ASXY-TI1S'!$B232+(drdp!G232)*'ASXY-TI1S'!$C232+(drdp!J232)*'ASXY-TI1S'!$D232)</f>
        <v>-3.2486654265978987E-19</v>
      </c>
      <c r="K232" s="21">
        <f>SUM(E$3:E231)+H232</f>
        <v>1.506172029673005</v>
      </c>
      <c r="L232" s="21">
        <f>SUM(F$3:F231)+I232</f>
        <v>-6.5369611974187794E-2</v>
      </c>
      <c r="M232" s="21">
        <f>SUM(G$3:G231)+J232</f>
        <v>-0.48715730611801666</v>
      </c>
      <c r="N232" s="19">
        <f t="shared" si="19"/>
        <v>2.2685541829692997</v>
      </c>
      <c r="O232" s="19">
        <f t="shared" si="20"/>
        <v>4.2731861696558762E-3</v>
      </c>
      <c r="P232" s="19">
        <f t="shared" si="21"/>
        <v>0.23732224090416298</v>
      </c>
      <c r="Q232" s="19">
        <f t="shared" si="22"/>
        <v>-9.8457881146099199E-2</v>
      </c>
      <c r="R232" s="19">
        <f t="shared" si="23"/>
        <v>-0.73374270852580659</v>
      </c>
      <c r="S232" s="19">
        <f t="shared" si="24"/>
        <v>3.1845284071325371E-2</v>
      </c>
    </row>
    <row r="233" spans="1:19" x14ac:dyDescent="0.25">
      <c r="A233" s="26">
        <f>Wellpath!E233</f>
        <v>6900</v>
      </c>
      <c r="B233" s="22">
        <v>0</v>
      </c>
      <c r="C233" s="22">
        <f>SIN(Wellpath!$L233) * COS(Wellpath!$L233) / SQRT(2)</f>
        <v>4.3315539021305316E-17</v>
      </c>
      <c r="D233" s="22">
        <f>(-TAN(Dip) * SIN(Wellpath!$L233) * COS(Wellpath!$L233) * SIN(Wellpath!$O233)) / SQRT(2)</f>
        <v>-1.3086221322367195E-16</v>
      </c>
      <c r="E233" s="20">
        <f>Model!$W$10*((drdp!B233+drdp!K233)*'ASXY-TI1S'!$B233+(drdp!E233+drdp!N233)*'ASXY-TI1S'!$C233+(drdp!H233+drdp!Q233)*'ASXY-TI1S'!$D233)</f>
        <v>1.8960478715713737E-18</v>
      </c>
      <c r="F233" s="20">
        <f>Model!$W$10*((drdp!C233+drdp!L233)*'ASXY-TI1S'!$B233+(drdp!F233+drdp!O233)*'ASXY-TI1S'!$C233+(drdp!I233+drdp!R233)*'ASXY-TI1S'!$D233)</f>
        <v>-5.0804449599829848E-19</v>
      </c>
      <c r="G233" s="20">
        <f>Model!$W$10*((drdp!D233+drdp!M233)*'ASXY-TI1S'!$B233+(drdp!G233+drdp!P233)*'ASXY-TI1S'!$C233+(drdp!J233+drdp!S233)*'ASXY-TI1S'!$D233)</f>
        <v>-6.4973308531957974E-19</v>
      </c>
      <c r="H233" s="18">
        <f>Model!$W$10*((drdp!B233)*'ASXY-TI1S'!$B233+(drdp!E233)*'ASXY-TI1S'!$C233+(drdp!H233)*'ASXY-TI1S'!$D233)</f>
        <v>9.4802393578568685E-19</v>
      </c>
      <c r="I233" s="18">
        <f>Model!$W$10*((drdp!C233)*'ASXY-TI1S'!$B233+(drdp!F233)*'ASXY-TI1S'!$C233+(drdp!I233)*'ASXY-TI1S'!$D233)</f>
        <v>-2.5402224799914924E-19</v>
      </c>
      <c r="J233" s="18">
        <f>Model!$W$10*((drdp!D233)*'ASXY-TI1S'!$B233+(drdp!G233)*'ASXY-TI1S'!$C233+(drdp!J233)*'ASXY-TI1S'!$D233)</f>
        <v>-3.2486654265978987E-19</v>
      </c>
      <c r="K233" s="21">
        <f>SUM(E$3:E232)+H233</f>
        <v>1.506172029673005</v>
      </c>
      <c r="L233" s="21">
        <f>SUM(F$3:F232)+I233</f>
        <v>-6.5369611974187794E-2</v>
      </c>
      <c r="M233" s="21">
        <f>SUM(G$3:G232)+J233</f>
        <v>-0.48715730611801666</v>
      </c>
      <c r="N233" s="19">
        <f t="shared" si="19"/>
        <v>2.2685541829692997</v>
      </c>
      <c r="O233" s="19">
        <f t="shared" si="20"/>
        <v>4.2731861696558762E-3</v>
      </c>
      <c r="P233" s="19">
        <f t="shared" si="21"/>
        <v>0.23732224090416298</v>
      </c>
      <c r="Q233" s="19">
        <f t="shared" si="22"/>
        <v>-9.8457881146099199E-2</v>
      </c>
      <c r="R233" s="19">
        <f t="shared" si="23"/>
        <v>-0.73374270852580659</v>
      </c>
      <c r="S233" s="19">
        <f t="shared" si="24"/>
        <v>3.1845284071325371E-2</v>
      </c>
    </row>
    <row r="234" spans="1:19" x14ac:dyDescent="0.25">
      <c r="A234" s="26">
        <f>Wellpath!E234</f>
        <v>6930</v>
      </c>
      <c r="B234" s="22">
        <v>0</v>
      </c>
      <c r="C234" s="22">
        <f>SIN(Wellpath!$L234) * COS(Wellpath!$L234) / SQRT(2)</f>
        <v>4.3315539021305316E-17</v>
      </c>
      <c r="D234" s="22">
        <f>(-TAN(Dip) * SIN(Wellpath!$L234) * COS(Wellpath!$L234) * SIN(Wellpath!$O234)) / SQRT(2)</f>
        <v>-1.3086221322367195E-16</v>
      </c>
      <c r="E234" s="20">
        <f>Model!$W$10*((drdp!B234+drdp!K234)*'ASXY-TI1S'!$B234+(drdp!E234+drdp!N234)*'ASXY-TI1S'!$C234+(drdp!H234+drdp!Q234)*'ASXY-TI1S'!$D234)</f>
        <v>1.8960478715713737E-18</v>
      </c>
      <c r="F234" s="20">
        <f>Model!$W$10*((drdp!C234+drdp!L234)*'ASXY-TI1S'!$B234+(drdp!F234+drdp!O234)*'ASXY-TI1S'!$C234+(drdp!I234+drdp!R234)*'ASXY-TI1S'!$D234)</f>
        <v>-5.0804449599829848E-19</v>
      </c>
      <c r="G234" s="20">
        <f>Model!$W$10*((drdp!D234+drdp!M234)*'ASXY-TI1S'!$B234+(drdp!G234+drdp!P234)*'ASXY-TI1S'!$C234+(drdp!J234+drdp!S234)*'ASXY-TI1S'!$D234)</f>
        <v>-6.4973308531957974E-19</v>
      </c>
      <c r="H234" s="18">
        <f>Model!$W$10*((drdp!B234)*'ASXY-TI1S'!$B234+(drdp!E234)*'ASXY-TI1S'!$C234+(drdp!H234)*'ASXY-TI1S'!$D234)</f>
        <v>9.4802393578568685E-19</v>
      </c>
      <c r="I234" s="18">
        <f>Model!$W$10*((drdp!C234)*'ASXY-TI1S'!$B234+(drdp!F234)*'ASXY-TI1S'!$C234+(drdp!I234)*'ASXY-TI1S'!$D234)</f>
        <v>-2.5402224799914924E-19</v>
      </c>
      <c r="J234" s="18">
        <f>Model!$W$10*((drdp!D234)*'ASXY-TI1S'!$B234+(drdp!G234)*'ASXY-TI1S'!$C234+(drdp!J234)*'ASXY-TI1S'!$D234)</f>
        <v>-3.2486654265978987E-19</v>
      </c>
      <c r="K234" s="21">
        <f>SUM(E$3:E233)+H234</f>
        <v>1.506172029673005</v>
      </c>
      <c r="L234" s="21">
        <f>SUM(F$3:F233)+I234</f>
        <v>-6.5369611974187794E-2</v>
      </c>
      <c r="M234" s="21">
        <f>SUM(G$3:G233)+J234</f>
        <v>-0.48715730611801666</v>
      </c>
      <c r="N234" s="19">
        <f t="shared" si="19"/>
        <v>2.2685541829692997</v>
      </c>
      <c r="O234" s="19">
        <f t="shared" si="20"/>
        <v>4.2731861696558762E-3</v>
      </c>
      <c r="P234" s="19">
        <f t="shared" si="21"/>
        <v>0.23732224090416298</v>
      </c>
      <c r="Q234" s="19">
        <f t="shared" si="22"/>
        <v>-9.8457881146099199E-2</v>
      </c>
      <c r="R234" s="19">
        <f t="shared" si="23"/>
        <v>-0.73374270852580659</v>
      </c>
      <c r="S234" s="19">
        <f t="shared" si="24"/>
        <v>3.1845284071325371E-2</v>
      </c>
    </row>
    <row r="235" spans="1:19" x14ac:dyDescent="0.25">
      <c r="A235" s="26">
        <f>Wellpath!E235</f>
        <v>6960</v>
      </c>
      <c r="B235" s="22">
        <v>0</v>
      </c>
      <c r="C235" s="22">
        <f>SIN(Wellpath!$L235) * COS(Wellpath!$L235) / SQRT(2)</f>
        <v>4.3315539021305316E-17</v>
      </c>
      <c r="D235" s="22">
        <f>(-TAN(Dip) * SIN(Wellpath!$L235) * COS(Wellpath!$L235) * SIN(Wellpath!$O235)) / SQRT(2)</f>
        <v>-1.3086221322367195E-16</v>
      </c>
      <c r="E235" s="20">
        <f>Model!$W$10*((drdp!B235+drdp!K235)*'ASXY-TI1S'!$B235+(drdp!E235+drdp!N235)*'ASXY-TI1S'!$C235+(drdp!H235+drdp!Q235)*'ASXY-TI1S'!$D235)</f>
        <v>1.8960478715713737E-18</v>
      </c>
      <c r="F235" s="20">
        <f>Model!$W$10*((drdp!C235+drdp!L235)*'ASXY-TI1S'!$B235+(drdp!F235+drdp!O235)*'ASXY-TI1S'!$C235+(drdp!I235+drdp!R235)*'ASXY-TI1S'!$D235)</f>
        <v>-5.0804449599829848E-19</v>
      </c>
      <c r="G235" s="20">
        <f>Model!$W$10*((drdp!D235+drdp!M235)*'ASXY-TI1S'!$B235+(drdp!G235+drdp!P235)*'ASXY-TI1S'!$C235+(drdp!J235+drdp!S235)*'ASXY-TI1S'!$D235)</f>
        <v>-6.4973308531957974E-19</v>
      </c>
      <c r="H235" s="18">
        <f>Model!$W$10*((drdp!B235)*'ASXY-TI1S'!$B235+(drdp!E235)*'ASXY-TI1S'!$C235+(drdp!H235)*'ASXY-TI1S'!$D235)</f>
        <v>9.4802393578568685E-19</v>
      </c>
      <c r="I235" s="18">
        <f>Model!$W$10*((drdp!C235)*'ASXY-TI1S'!$B235+(drdp!F235)*'ASXY-TI1S'!$C235+(drdp!I235)*'ASXY-TI1S'!$D235)</f>
        <v>-2.5402224799914924E-19</v>
      </c>
      <c r="J235" s="18">
        <f>Model!$W$10*((drdp!D235)*'ASXY-TI1S'!$B235+(drdp!G235)*'ASXY-TI1S'!$C235+(drdp!J235)*'ASXY-TI1S'!$D235)</f>
        <v>-3.2486654265978987E-19</v>
      </c>
      <c r="K235" s="21">
        <f>SUM(E$3:E234)+H235</f>
        <v>1.506172029673005</v>
      </c>
      <c r="L235" s="21">
        <f>SUM(F$3:F234)+I235</f>
        <v>-6.5369611974187794E-2</v>
      </c>
      <c r="M235" s="21">
        <f>SUM(G$3:G234)+J235</f>
        <v>-0.48715730611801666</v>
      </c>
      <c r="N235" s="19">
        <f t="shared" si="19"/>
        <v>2.2685541829692997</v>
      </c>
      <c r="O235" s="19">
        <f t="shared" si="20"/>
        <v>4.2731861696558762E-3</v>
      </c>
      <c r="P235" s="19">
        <f t="shared" si="21"/>
        <v>0.23732224090416298</v>
      </c>
      <c r="Q235" s="19">
        <f t="shared" si="22"/>
        <v>-9.8457881146099199E-2</v>
      </c>
      <c r="R235" s="19">
        <f t="shared" si="23"/>
        <v>-0.73374270852580659</v>
      </c>
      <c r="S235" s="19">
        <f t="shared" si="24"/>
        <v>3.1845284071325371E-2</v>
      </c>
    </row>
    <row r="236" spans="1:19" x14ac:dyDescent="0.25">
      <c r="A236" s="26">
        <f>Wellpath!E236</f>
        <v>6990</v>
      </c>
      <c r="B236" s="22">
        <v>0</v>
      </c>
      <c r="C236" s="22">
        <f>SIN(Wellpath!$L236) * COS(Wellpath!$L236) / SQRT(2)</f>
        <v>4.3315539021305316E-17</v>
      </c>
      <c r="D236" s="22">
        <f>(-TAN(Dip) * SIN(Wellpath!$L236) * COS(Wellpath!$L236) * SIN(Wellpath!$O236)) / SQRT(2)</f>
        <v>-1.3086221322367195E-16</v>
      </c>
      <c r="E236" s="20">
        <f>Model!$W$10*((drdp!B236+drdp!K236)*'ASXY-TI1S'!$B236+(drdp!E236+drdp!N236)*'ASXY-TI1S'!$C236+(drdp!H236+drdp!Q236)*'ASXY-TI1S'!$D236)</f>
        <v>1.8960478715713737E-18</v>
      </c>
      <c r="F236" s="20">
        <f>Model!$W$10*((drdp!C236+drdp!L236)*'ASXY-TI1S'!$B236+(drdp!F236+drdp!O236)*'ASXY-TI1S'!$C236+(drdp!I236+drdp!R236)*'ASXY-TI1S'!$D236)</f>
        <v>-5.0804449599829848E-19</v>
      </c>
      <c r="G236" s="20">
        <f>Model!$W$10*((drdp!D236+drdp!M236)*'ASXY-TI1S'!$B236+(drdp!G236+drdp!P236)*'ASXY-TI1S'!$C236+(drdp!J236+drdp!S236)*'ASXY-TI1S'!$D236)</f>
        <v>-6.4973308531957974E-19</v>
      </c>
      <c r="H236" s="18">
        <f>Model!$W$10*((drdp!B236)*'ASXY-TI1S'!$B236+(drdp!E236)*'ASXY-TI1S'!$C236+(drdp!H236)*'ASXY-TI1S'!$D236)</f>
        <v>9.4802393578568685E-19</v>
      </c>
      <c r="I236" s="18">
        <f>Model!$W$10*((drdp!C236)*'ASXY-TI1S'!$B236+(drdp!F236)*'ASXY-TI1S'!$C236+(drdp!I236)*'ASXY-TI1S'!$D236)</f>
        <v>-2.5402224799914924E-19</v>
      </c>
      <c r="J236" s="18">
        <f>Model!$W$10*((drdp!D236)*'ASXY-TI1S'!$B236+(drdp!G236)*'ASXY-TI1S'!$C236+(drdp!J236)*'ASXY-TI1S'!$D236)</f>
        <v>-3.2486654265978987E-19</v>
      </c>
      <c r="K236" s="21">
        <f>SUM(E$3:E235)+H236</f>
        <v>1.506172029673005</v>
      </c>
      <c r="L236" s="21">
        <f>SUM(F$3:F235)+I236</f>
        <v>-6.5369611974187794E-2</v>
      </c>
      <c r="M236" s="21">
        <f>SUM(G$3:G235)+J236</f>
        <v>-0.48715730611801666</v>
      </c>
      <c r="N236" s="19">
        <f t="shared" si="19"/>
        <v>2.2685541829692997</v>
      </c>
      <c r="O236" s="19">
        <f t="shared" si="20"/>
        <v>4.2731861696558762E-3</v>
      </c>
      <c r="P236" s="19">
        <f t="shared" si="21"/>
        <v>0.23732224090416298</v>
      </c>
      <c r="Q236" s="19">
        <f t="shared" si="22"/>
        <v>-9.8457881146099199E-2</v>
      </c>
      <c r="R236" s="19">
        <f t="shared" si="23"/>
        <v>-0.73374270852580659</v>
      </c>
      <c r="S236" s="19">
        <f t="shared" si="24"/>
        <v>3.1845284071325371E-2</v>
      </c>
    </row>
    <row r="237" spans="1:19" x14ac:dyDescent="0.25">
      <c r="A237" s="26">
        <f>Wellpath!E237</f>
        <v>7020</v>
      </c>
      <c r="B237" s="22">
        <v>0</v>
      </c>
      <c r="C237" s="22">
        <f>SIN(Wellpath!$L237) * COS(Wellpath!$L237) / SQRT(2)</f>
        <v>4.3315539021305316E-17</v>
      </c>
      <c r="D237" s="22">
        <f>(-TAN(Dip) * SIN(Wellpath!$L237) * COS(Wellpath!$L237) * SIN(Wellpath!$O237)) / SQRT(2)</f>
        <v>-1.3086221322367195E-16</v>
      </c>
      <c r="E237" s="20">
        <f>Model!$W$10*((drdp!B237+drdp!K237)*'ASXY-TI1S'!$B237+(drdp!E237+drdp!N237)*'ASXY-TI1S'!$C237+(drdp!H237+drdp!Q237)*'ASXY-TI1S'!$D237)</f>
        <v>1.8960478715713737E-18</v>
      </c>
      <c r="F237" s="20">
        <f>Model!$W$10*((drdp!C237+drdp!L237)*'ASXY-TI1S'!$B237+(drdp!F237+drdp!O237)*'ASXY-TI1S'!$C237+(drdp!I237+drdp!R237)*'ASXY-TI1S'!$D237)</f>
        <v>-5.0804449599829848E-19</v>
      </c>
      <c r="G237" s="20">
        <f>Model!$W$10*((drdp!D237+drdp!M237)*'ASXY-TI1S'!$B237+(drdp!G237+drdp!P237)*'ASXY-TI1S'!$C237+(drdp!J237+drdp!S237)*'ASXY-TI1S'!$D237)</f>
        <v>-6.4973308531957974E-19</v>
      </c>
      <c r="H237" s="18">
        <f>Model!$W$10*((drdp!B237)*'ASXY-TI1S'!$B237+(drdp!E237)*'ASXY-TI1S'!$C237+(drdp!H237)*'ASXY-TI1S'!$D237)</f>
        <v>9.4802393578568685E-19</v>
      </c>
      <c r="I237" s="18">
        <f>Model!$W$10*((drdp!C237)*'ASXY-TI1S'!$B237+(drdp!F237)*'ASXY-TI1S'!$C237+(drdp!I237)*'ASXY-TI1S'!$D237)</f>
        <v>-2.5402224799914924E-19</v>
      </c>
      <c r="J237" s="18">
        <f>Model!$W$10*((drdp!D237)*'ASXY-TI1S'!$B237+(drdp!G237)*'ASXY-TI1S'!$C237+(drdp!J237)*'ASXY-TI1S'!$D237)</f>
        <v>-3.2486654265978987E-19</v>
      </c>
      <c r="K237" s="21">
        <f>SUM(E$3:E236)+H237</f>
        <v>1.506172029673005</v>
      </c>
      <c r="L237" s="21">
        <f>SUM(F$3:F236)+I237</f>
        <v>-6.5369611974187794E-2</v>
      </c>
      <c r="M237" s="21">
        <f>SUM(G$3:G236)+J237</f>
        <v>-0.48715730611801666</v>
      </c>
      <c r="N237" s="19">
        <f t="shared" si="19"/>
        <v>2.2685541829692997</v>
      </c>
      <c r="O237" s="19">
        <f t="shared" si="20"/>
        <v>4.2731861696558762E-3</v>
      </c>
      <c r="P237" s="19">
        <f t="shared" si="21"/>
        <v>0.23732224090416298</v>
      </c>
      <c r="Q237" s="19">
        <f t="shared" si="22"/>
        <v>-9.8457881146099199E-2</v>
      </c>
      <c r="R237" s="19">
        <f t="shared" si="23"/>
        <v>-0.73374270852580659</v>
      </c>
      <c r="S237" s="19">
        <f t="shared" si="24"/>
        <v>3.1845284071325371E-2</v>
      </c>
    </row>
    <row r="238" spans="1:19" x14ac:dyDescent="0.25">
      <c r="A238" s="26">
        <f>Wellpath!E238</f>
        <v>7050</v>
      </c>
      <c r="B238" s="22">
        <v>0</v>
      </c>
      <c r="C238" s="22">
        <f>SIN(Wellpath!$L238) * COS(Wellpath!$L238) / SQRT(2)</f>
        <v>4.3315539021305316E-17</v>
      </c>
      <c r="D238" s="22">
        <f>(-TAN(Dip) * SIN(Wellpath!$L238) * COS(Wellpath!$L238) * SIN(Wellpath!$O238)) / SQRT(2)</f>
        <v>-1.3086221322367195E-16</v>
      </c>
      <c r="E238" s="20">
        <f>Model!$W$10*((drdp!B238+drdp!K238)*'ASXY-TI1S'!$B238+(drdp!E238+drdp!N238)*'ASXY-TI1S'!$C238+(drdp!H238+drdp!Q238)*'ASXY-TI1S'!$D238)</f>
        <v>1.8960478715713737E-18</v>
      </c>
      <c r="F238" s="20">
        <f>Model!$W$10*((drdp!C238+drdp!L238)*'ASXY-TI1S'!$B238+(drdp!F238+drdp!O238)*'ASXY-TI1S'!$C238+(drdp!I238+drdp!R238)*'ASXY-TI1S'!$D238)</f>
        <v>-5.0804449599829848E-19</v>
      </c>
      <c r="G238" s="20">
        <f>Model!$W$10*((drdp!D238+drdp!M238)*'ASXY-TI1S'!$B238+(drdp!G238+drdp!P238)*'ASXY-TI1S'!$C238+(drdp!J238+drdp!S238)*'ASXY-TI1S'!$D238)</f>
        <v>-6.4973308531957974E-19</v>
      </c>
      <c r="H238" s="18">
        <f>Model!$W$10*((drdp!B238)*'ASXY-TI1S'!$B238+(drdp!E238)*'ASXY-TI1S'!$C238+(drdp!H238)*'ASXY-TI1S'!$D238)</f>
        <v>9.4802393578568685E-19</v>
      </c>
      <c r="I238" s="18">
        <f>Model!$W$10*((drdp!C238)*'ASXY-TI1S'!$B238+(drdp!F238)*'ASXY-TI1S'!$C238+(drdp!I238)*'ASXY-TI1S'!$D238)</f>
        <v>-2.5402224799914924E-19</v>
      </c>
      <c r="J238" s="18">
        <f>Model!$W$10*((drdp!D238)*'ASXY-TI1S'!$B238+(drdp!G238)*'ASXY-TI1S'!$C238+(drdp!J238)*'ASXY-TI1S'!$D238)</f>
        <v>-3.2486654265978987E-19</v>
      </c>
      <c r="K238" s="21">
        <f>SUM(E$3:E237)+H238</f>
        <v>1.506172029673005</v>
      </c>
      <c r="L238" s="21">
        <f>SUM(F$3:F237)+I238</f>
        <v>-6.5369611974187794E-2</v>
      </c>
      <c r="M238" s="21">
        <f>SUM(G$3:G237)+J238</f>
        <v>-0.48715730611801666</v>
      </c>
      <c r="N238" s="19">
        <f t="shared" si="19"/>
        <v>2.2685541829692997</v>
      </c>
      <c r="O238" s="19">
        <f t="shared" si="20"/>
        <v>4.2731861696558762E-3</v>
      </c>
      <c r="P238" s="19">
        <f t="shared" si="21"/>
        <v>0.23732224090416298</v>
      </c>
      <c r="Q238" s="19">
        <f t="shared" si="22"/>
        <v>-9.8457881146099199E-2</v>
      </c>
      <c r="R238" s="19">
        <f t="shared" si="23"/>
        <v>-0.73374270852580659</v>
      </c>
      <c r="S238" s="19">
        <f t="shared" si="24"/>
        <v>3.1845284071325371E-2</v>
      </c>
    </row>
    <row r="239" spans="1:19" x14ac:dyDescent="0.25">
      <c r="A239" s="26">
        <f>Wellpath!E239</f>
        <v>7080</v>
      </c>
      <c r="B239" s="22">
        <v>0</v>
      </c>
      <c r="C239" s="22">
        <f>SIN(Wellpath!$L239) * COS(Wellpath!$L239) / SQRT(2)</f>
        <v>4.3315539021305316E-17</v>
      </c>
      <c r="D239" s="22">
        <f>(-TAN(Dip) * SIN(Wellpath!$L239) * COS(Wellpath!$L239) * SIN(Wellpath!$O239)) / SQRT(2)</f>
        <v>-1.3086221322367195E-16</v>
      </c>
      <c r="E239" s="20">
        <f>Model!$W$10*((drdp!B239+drdp!K239)*'ASXY-TI1S'!$B239+(drdp!E239+drdp!N239)*'ASXY-TI1S'!$C239+(drdp!H239+drdp!Q239)*'ASXY-TI1S'!$D239)</f>
        <v>1.8960478715713737E-18</v>
      </c>
      <c r="F239" s="20">
        <f>Model!$W$10*((drdp!C239+drdp!L239)*'ASXY-TI1S'!$B239+(drdp!F239+drdp!O239)*'ASXY-TI1S'!$C239+(drdp!I239+drdp!R239)*'ASXY-TI1S'!$D239)</f>
        <v>-5.0804449599829848E-19</v>
      </c>
      <c r="G239" s="20">
        <f>Model!$W$10*((drdp!D239+drdp!M239)*'ASXY-TI1S'!$B239+(drdp!G239+drdp!P239)*'ASXY-TI1S'!$C239+(drdp!J239+drdp!S239)*'ASXY-TI1S'!$D239)</f>
        <v>-6.4973308531957974E-19</v>
      </c>
      <c r="H239" s="18">
        <f>Model!$W$10*((drdp!B239)*'ASXY-TI1S'!$B239+(drdp!E239)*'ASXY-TI1S'!$C239+(drdp!H239)*'ASXY-TI1S'!$D239)</f>
        <v>9.4802393578568685E-19</v>
      </c>
      <c r="I239" s="18">
        <f>Model!$W$10*((drdp!C239)*'ASXY-TI1S'!$B239+(drdp!F239)*'ASXY-TI1S'!$C239+(drdp!I239)*'ASXY-TI1S'!$D239)</f>
        <v>-2.5402224799914924E-19</v>
      </c>
      <c r="J239" s="18">
        <f>Model!$W$10*((drdp!D239)*'ASXY-TI1S'!$B239+(drdp!G239)*'ASXY-TI1S'!$C239+(drdp!J239)*'ASXY-TI1S'!$D239)</f>
        <v>-3.2486654265978987E-19</v>
      </c>
      <c r="K239" s="21">
        <f>SUM(E$3:E238)+H239</f>
        <v>1.506172029673005</v>
      </c>
      <c r="L239" s="21">
        <f>SUM(F$3:F238)+I239</f>
        <v>-6.5369611974187794E-2</v>
      </c>
      <c r="M239" s="21">
        <f>SUM(G$3:G238)+J239</f>
        <v>-0.48715730611801666</v>
      </c>
      <c r="N239" s="19">
        <f t="shared" si="19"/>
        <v>2.2685541829692997</v>
      </c>
      <c r="O239" s="19">
        <f t="shared" si="20"/>
        <v>4.2731861696558762E-3</v>
      </c>
      <c r="P239" s="19">
        <f t="shared" si="21"/>
        <v>0.23732224090416298</v>
      </c>
      <c r="Q239" s="19">
        <f t="shared" si="22"/>
        <v>-9.8457881146099199E-2</v>
      </c>
      <c r="R239" s="19">
        <f t="shared" si="23"/>
        <v>-0.73374270852580659</v>
      </c>
      <c r="S239" s="19">
        <f t="shared" si="24"/>
        <v>3.1845284071325371E-2</v>
      </c>
    </row>
    <row r="240" spans="1:19" x14ac:dyDescent="0.25">
      <c r="A240" s="26">
        <f>Wellpath!E240</f>
        <v>7110</v>
      </c>
      <c r="B240" s="22">
        <v>0</v>
      </c>
      <c r="C240" s="22">
        <f>SIN(Wellpath!$L240) * COS(Wellpath!$L240) / SQRT(2)</f>
        <v>4.3315539021305316E-17</v>
      </c>
      <c r="D240" s="22">
        <f>(-TAN(Dip) * SIN(Wellpath!$L240) * COS(Wellpath!$L240) * SIN(Wellpath!$O240)) / SQRT(2)</f>
        <v>-1.3086221322367195E-16</v>
      </c>
      <c r="E240" s="20">
        <f>Model!$W$10*((drdp!B240+drdp!K240)*'ASXY-TI1S'!$B240+(drdp!E240+drdp!N240)*'ASXY-TI1S'!$C240+(drdp!H240+drdp!Q240)*'ASXY-TI1S'!$D240)</f>
        <v>1.8960478715713737E-18</v>
      </c>
      <c r="F240" s="20">
        <f>Model!$W$10*((drdp!C240+drdp!L240)*'ASXY-TI1S'!$B240+(drdp!F240+drdp!O240)*'ASXY-TI1S'!$C240+(drdp!I240+drdp!R240)*'ASXY-TI1S'!$D240)</f>
        <v>-5.0804449599829848E-19</v>
      </c>
      <c r="G240" s="20">
        <f>Model!$W$10*((drdp!D240+drdp!M240)*'ASXY-TI1S'!$B240+(drdp!G240+drdp!P240)*'ASXY-TI1S'!$C240+(drdp!J240+drdp!S240)*'ASXY-TI1S'!$D240)</f>
        <v>-6.4973308531957974E-19</v>
      </c>
      <c r="H240" s="18">
        <f>Model!$W$10*((drdp!B240)*'ASXY-TI1S'!$B240+(drdp!E240)*'ASXY-TI1S'!$C240+(drdp!H240)*'ASXY-TI1S'!$D240)</f>
        <v>9.4802393578568685E-19</v>
      </c>
      <c r="I240" s="18">
        <f>Model!$W$10*((drdp!C240)*'ASXY-TI1S'!$B240+(drdp!F240)*'ASXY-TI1S'!$C240+(drdp!I240)*'ASXY-TI1S'!$D240)</f>
        <v>-2.5402224799914924E-19</v>
      </c>
      <c r="J240" s="18">
        <f>Model!$W$10*((drdp!D240)*'ASXY-TI1S'!$B240+(drdp!G240)*'ASXY-TI1S'!$C240+(drdp!J240)*'ASXY-TI1S'!$D240)</f>
        <v>-3.2486654265978987E-19</v>
      </c>
      <c r="K240" s="21">
        <f>SUM(E$3:E239)+H240</f>
        <v>1.506172029673005</v>
      </c>
      <c r="L240" s="21">
        <f>SUM(F$3:F239)+I240</f>
        <v>-6.5369611974187794E-2</v>
      </c>
      <c r="M240" s="21">
        <f>SUM(G$3:G239)+J240</f>
        <v>-0.48715730611801666</v>
      </c>
      <c r="N240" s="19">
        <f t="shared" si="19"/>
        <v>2.2685541829692997</v>
      </c>
      <c r="O240" s="19">
        <f t="shared" si="20"/>
        <v>4.2731861696558762E-3</v>
      </c>
      <c r="P240" s="19">
        <f t="shared" si="21"/>
        <v>0.23732224090416298</v>
      </c>
      <c r="Q240" s="19">
        <f t="shared" si="22"/>
        <v>-9.8457881146099199E-2</v>
      </c>
      <c r="R240" s="19">
        <f t="shared" si="23"/>
        <v>-0.73374270852580659</v>
      </c>
      <c r="S240" s="19">
        <f t="shared" si="24"/>
        <v>3.1845284071325371E-2</v>
      </c>
    </row>
    <row r="241" spans="1:19" x14ac:dyDescent="0.25">
      <c r="A241" s="26">
        <f>Wellpath!E241</f>
        <v>7140</v>
      </c>
      <c r="B241" s="22">
        <v>0</v>
      </c>
      <c r="C241" s="22">
        <f>SIN(Wellpath!$L241) * COS(Wellpath!$L241) / SQRT(2)</f>
        <v>4.3315539021305316E-17</v>
      </c>
      <c r="D241" s="22">
        <f>(-TAN(Dip) * SIN(Wellpath!$L241) * COS(Wellpath!$L241) * SIN(Wellpath!$O241)) / SQRT(2)</f>
        <v>-1.3086221322367195E-16</v>
      </c>
      <c r="E241" s="20">
        <f>Model!$W$10*((drdp!B241+drdp!K241)*'ASXY-TI1S'!$B241+(drdp!E241+drdp!N241)*'ASXY-TI1S'!$C241+(drdp!H241+drdp!Q241)*'ASXY-TI1S'!$D241)</f>
        <v>1.8960478715713737E-18</v>
      </c>
      <c r="F241" s="20">
        <f>Model!$W$10*((drdp!C241+drdp!L241)*'ASXY-TI1S'!$B241+(drdp!F241+drdp!O241)*'ASXY-TI1S'!$C241+(drdp!I241+drdp!R241)*'ASXY-TI1S'!$D241)</f>
        <v>-5.0804449599829848E-19</v>
      </c>
      <c r="G241" s="20">
        <f>Model!$W$10*((drdp!D241+drdp!M241)*'ASXY-TI1S'!$B241+(drdp!G241+drdp!P241)*'ASXY-TI1S'!$C241+(drdp!J241+drdp!S241)*'ASXY-TI1S'!$D241)</f>
        <v>-6.4973308531957974E-19</v>
      </c>
      <c r="H241" s="18">
        <f>Model!$W$10*((drdp!B241)*'ASXY-TI1S'!$B241+(drdp!E241)*'ASXY-TI1S'!$C241+(drdp!H241)*'ASXY-TI1S'!$D241)</f>
        <v>9.4802393578568685E-19</v>
      </c>
      <c r="I241" s="18">
        <f>Model!$W$10*((drdp!C241)*'ASXY-TI1S'!$B241+(drdp!F241)*'ASXY-TI1S'!$C241+(drdp!I241)*'ASXY-TI1S'!$D241)</f>
        <v>-2.5402224799914924E-19</v>
      </c>
      <c r="J241" s="18">
        <f>Model!$W$10*((drdp!D241)*'ASXY-TI1S'!$B241+(drdp!G241)*'ASXY-TI1S'!$C241+(drdp!J241)*'ASXY-TI1S'!$D241)</f>
        <v>-3.2486654265978987E-19</v>
      </c>
      <c r="K241" s="21">
        <f>SUM(E$3:E240)+H241</f>
        <v>1.506172029673005</v>
      </c>
      <c r="L241" s="21">
        <f>SUM(F$3:F240)+I241</f>
        <v>-6.5369611974187794E-2</v>
      </c>
      <c r="M241" s="21">
        <f>SUM(G$3:G240)+J241</f>
        <v>-0.48715730611801666</v>
      </c>
      <c r="N241" s="19">
        <f t="shared" si="19"/>
        <v>2.2685541829692997</v>
      </c>
      <c r="O241" s="19">
        <f t="shared" si="20"/>
        <v>4.2731861696558762E-3</v>
      </c>
      <c r="P241" s="19">
        <f t="shared" si="21"/>
        <v>0.23732224090416298</v>
      </c>
      <c r="Q241" s="19">
        <f t="shared" si="22"/>
        <v>-9.8457881146099199E-2</v>
      </c>
      <c r="R241" s="19">
        <f t="shared" si="23"/>
        <v>-0.73374270852580659</v>
      </c>
      <c r="S241" s="19">
        <f t="shared" si="24"/>
        <v>3.1845284071325371E-2</v>
      </c>
    </row>
    <row r="242" spans="1:19" x14ac:dyDescent="0.25">
      <c r="A242" s="26">
        <f>Wellpath!E242</f>
        <v>7170</v>
      </c>
      <c r="B242" s="22">
        <v>0</v>
      </c>
      <c r="C242" s="22">
        <f>SIN(Wellpath!$L242) * COS(Wellpath!$L242) / SQRT(2)</f>
        <v>4.3315539021305316E-17</v>
      </c>
      <c r="D242" s="22">
        <f>(-TAN(Dip) * SIN(Wellpath!$L242) * COS(Wellpath!$L242) * SIN(Wellpath!$O242)) / SQRT(2)</f>
        <v>-1.3086221322367195E-16</v>
      </c>
      <c r="E242" s="20">
        <f>Model!$W$10*((drdp!B242+drdp!K242)*'ASXY-TI1S'!$B242+(drdp!E242+drdp!N242)*'ASXY-TI1S'!$C242+(drdp!H242+drdp!Q242)*'ASXY-TI1S'!$D242)</f>
        <v>1.8960478715713737E-18</v>
      </c>
      <c r="F242" s="20">
        <f>Model!$W$10*((drdp!C242+drdp!L242)*'ASXY-TI1S'!$B242+(drdp!F242+drdp!O242)*'ASXY-TI1S'!$C242+(drdp!I242+drdp!R242)*'ASXY-TI1S'!$D242)</f>
        <v>-5.0804449599829848E-19</v>
      </c>
      <c r="G242" s="20">
        <f>Model!$W$10*((drdp!D242+drdp!M242)*'ASXY-TI1S'!$B242+(drdp!G242+drdp!P242)*'ASXY-TI1S'!$C242+(drdp!J242+drdp!S242)*'ASXY-TI1S'!$D242)</f>
        <v>-6.4973308531957974E-19</v>
      </c>
      <c r="H242" s="18">
        <f>Model!$W$10*((drdp!B242)*'ASXY-TI1S'!$B242+(drdp!E242)*'ASXY-TI1S'!$C242+(drdp!H242)*'ASXY-TI1S'!$D242)</f>
        <v>9.4802393578568685E-19</v>
      </c>
      <c r="I242" s="18">
        <f>Model!$W$10*((drdp!C242)*'ASXY-TI1S'!$B242+(drdp!F242)*'ASXY-TI1S'!$C242+(drdp!I242)*'ASXY-TI1S'!$D242)</f>
        <v>-2.5402224799914924E-19</v>
      </c>
      <c r="J242" s="18">
        <f>Model!$W$10*((drdp!D242)*'ASXY-TI1S'!$B242+(drdp!G242)*'ASXY-TI1S'!$C242+(drdp!J242)*'ASXY-TI1S'!$D242)</f>
        <v>-3.2486654265978987E-19</v>
      </c>
      <c r="K242" s="21">
        <f>SUM(E$3:E241)+H242</f>
        <v>1.506172029673005</v>
      </c>
      <c r="L242" s="21">
        <f>SUM(F$3:F241)+I242</f>
        <v>-6.5369611974187794E-2</v>
      </c>
      <c r="M242" s="21">
        <f>SUM(G$3:G241)+J242</f>
        <v>-0.48715730611801666</v>
      </c>
      <c r="N242" s="19">
        <f t="shared" si="19"/>
        <v>2.2685541829692997</v>
      </c>
      <c r="O242" s="19">
        <f t="shared" si="20"/>
        <v>4.2731861696558762E-3</v>
      </c>
      <c r="P242" s="19">
        <f t="shared" si="21"/>
        <v>0.23732224090416298</v>
      </c>
      <c r="Q242" s="19">
        <f t="shared" si="22"/>
        <v>-9.8457881146099199E-2</v>
      </c>
      <c r="R242" s="19">
        <f t="shared" si="23"/>
        <v>-0.73374270852580659</v>
      </c>
      <c r="S242" s="19">
        <f t="shared" si="24"/>
        <v>3.1845284071325371E-2</v>
      </c>
    </row>
    <row r="243" spans="1:19" x14ac:dyDescent="0.25">
      <c r="A243" s="26">
        <f>Wellpath!E243</f>
        <v>7200</v>
      </c>
      <c r="B243" s="22">
        <v>0</v>
      </c>
      <c r="C243" s="22">
        <f>SIN(Wellpath!$L243) * COS(Wellpath!$L243) / SQRT(2)</f>
        <v>4.3315539021305316E-17</v>
      </c>
      <c r="D243" s="22">
        <f>(-TAN(Dip) * SIN(Wellpath!$L243) * COS(Wellpath!$L243) * SIN(Wellpath!$O243)) / SQRT(2)</f>
        <v>-1.3086221322367195E-16</v>
      </c>
      <c r="E243" s="20">
        <f>Model!$W$10*((drdp!B243+drdp!K243)*'ASXY-TI1S'!$B243+(drdp!E243+drdp!N243)*'ASXY-TI1S'!$C243+(drdp!H243+drdp!Q243)*'ASXY-TI1S'!$D243)</f>
        <v>1.8960478715713737E-18</v>
      </c>
      <c r="F243" s="20">
        <f>Model!$W$10*((drdp!C243+drdp!L243)*'ASXY-TI1S'!$B243+(drdp!F243+drdp!O243)*'ASXY-TI1S'!$C243+(drdp!I243+drdp!R243)*'ASXY-TI1S'!$D243)</f>
        <v>-5.0804449599829848E-19</v>
      </c>
      <c r="G243" s="20">
        <f>Model!$W$10*((drdp!D243+drdp!M243)*'ASXY-TI1S'!$B243+(drdp!G243+drdp!P243)*'ASXY-TI1S'!$C243+(drdp!J243+drdp!S243)*'ASXY-TI1S'!$D243)</f>
        <v>-6.4973308531957974E-19</v>
      </c>
      <c r="H243" s="18">
        <f>Model!$W$10*((drdp!B243)*'ASXY-TI1S'!$B243+(drdp!E243)*'ASXY-TI1S'!$C243+(drdp!H243)*'ASXY-TI1S'!$D243)</f>
        <v>9.4802393578568685E-19</v>
      </c>
      <c r="I243" s="18">
        <f>Model!$W$10*((drdp!C243)*'ASXY-TI1S'!$B243+(drdp!F243)*'ASXY-TI1S'!$C243+(drdp!I243)*'ASXY-TI1S'!$D243)</f>
        <v>-2.5402224799914924E-19</v>
      </c>
      <c r="J243" s="18">
        <f>Model!$W$10*((drdp!D243)*'ASXY-TI1S'!$B243+(drdp!G243)*'ASXY-TI1S'!$C243+(drdp!J243)*'ASXY-TI1S'!$D243)</f>
        <v>-3.2486654265978987E-19</v>
      </c>
      <c r="K243" s="21">
        <f>SUM(E$3:E242)+H243</f>
        <v>1.506172029673005</v>
      </c>
      <c r="L243" s="21">
        <f>SUM(F$3:F242)+I243</f>
        <v>-6.5369611974187794E-2</v>
      </c>
      <c r="M243" s="21">
        <f>SUM(G$3:G242)+J243</f>
        <v>-0.48715730611801666</v>
      </c>
      <c r="N243" s="19">
        <f t="shared" si="19"/>
        <v>2.2685541829692997</v>
      </c>
      <c r="O243" s="19">
        <f t="shared" si="20"/>
        <v>4.2731861696558762E-3</v>
      </c>
      <c r="P243" s="19">
        <f t="shared" si="21"/>
        <v>0.23732224090416298</v>
      </c>
      <c r="Q243" s="19">
        <f t="shared" si="22"/>
        <v>-9.8457881146099199E-2</v>
      </c>
      <c r="R243" s="19">
        <f t="shared" si="23"/>
        <v>-0.73374270852580659</v>
      </c>
      <c r="S243" s="19">
        <f t="shared" si="24"/>
        <v>3.1845284071325371E-2</v>
      </c>
    </row>
    <row r="244" spans="1:19" x14ac:dyDescent="0.25">
      <c r="A244" s="26">
        <f>Wellpath!E244</f>
        <v>7230</v>
      </c>
      <c r="B244" s="22">
        <v>0</v>
      </c>
      <c r="C244" s="22">
        <f>SIN(Wellpath!$L244) * COS(Wellpath!$L244) / SQRT(2)</f>
        <v>4.3315539021305316E-17</v>
      </c>
      <c r="D244" s="22">
        <f>(-TAN(Dip) * SIN(Wellpath!$L244) * COS(Wellpath!$L244) * SIN(Wellpath!$O244)) / SQRT(2)</f>
        <v>-1.3086221322367195E-16</v>
      </c>
      <c r="E244" s="20">
        <f>Model!$W$10*((drdp!B244+drdp!K244)*'ASXY-TI1S'!$B244+(drdp!E244+drdp!N244)*'ASXY-TI1S'!$C244+(drdp!H244+drdp!Q244)*'ASXY-TI1S'!$D244)</f>
        <v>1.8960478715713737E-18</v>
      </c>
      <c r="F244" s="20">
        <f>Model!$W$10*((drdp!C244+drdp!L244)*'ASXY-TI1S'!$B244+(drdp!F244+drdp!O244)*'ASXY-TI1S'!$C244+(drdp!I244+drdp!R244)*'ASXY-TI1S'!$D244)</f>
        <v>-5.0804449599829848E-19</v>
      </c>
      <c r="G244" s="20">
        <f>Model!$W$10*((drdp!D244+drdp!M244)*'ASXY-TI1S'!$B244+(drdp!G244+drdp!P244)*'ASXY-TI1S'!$C244+(drdp!J244+drdp!S244)*'ASXY-TI1S'!$D244)</f>
        <v>-6.4973308531957974E-19</v>
      </c>
      <c r="H244" s="18">
        <f>Model!$W$10*((drdp!B244)*'ASXY-TI1S'!$B244+(drdp!E244)*'ASXY-TI1S'!$C244+(drdp!H244)*'ASXY-TI1S'!$D244)</f>
        <v>9.4802393578568685E-19</v>
      </c>
      <c r="I244" s="18">
        <f>Model!$W$10*((drdp!C244)*'ASXY-TI1S'!$B244+(drdp!F244)*'ASXY-TI1S'!$C244+(drdp!I244)*'ASXY-TI1S'!$D244)</f>
        <v>-2.5402224799914924E-19</v>
      </c>
      <c r="J244" s="18">
        <f>Model!$W$10*((drdp!D244)*'ASXY-TI1S'!$B244+(drdp!G244)*'ASXY-TI1S'!$C244+(drdp!J244)*'ASXY-TI1S'!$D244)</f>
        <v>-3.2486654265978987E-19</v>
      </c>
      <c r="K244" s="21">
        <f>SUM(E$3:E243)+H244</f>
        <v>1.506172029673005</v>
      </c>
      <c r="L244" s="21">
        <f>SUM(F$3:F243)+I244</f>
        <v>-6.5369611974187794E-2</v>
      </c>
      <c r="M244" s="21">
        <f>SUM(G$3:G243)+J244</f>
        <v>-0.48715730611801666</v>
      </c>
      <c r="N244" s="19">
        <f t="shared" si="19"/>
        <v>2.2685541829692997</v>
      </c>
      <c r="O244" s="19">
        <f t="shared" si="20"/>
        <v>4.2731861696558762E-3</v>
      </c>
      <c r="P244" s="19">
        <f t="shared" si="21"/>
        <v>0.23732224090416298</v>
      </c>
      <c r="Q244" s="19">
        <f t="shared" si="22"/>
        <v>-9.8457881146099199E-2</v>
      </c>
      <c r="R244" s="19">
        <f t="shared" si="23"/>
        <v>-0.73374270852580659</v>
      </c>
      <c r="S244" s="19">
        <f t="shared" si="24"/>
        <v>3.1845284071325371E-2</v>
      </c>
    </row>
    <row r="245" spans="1:19" x14ac:dyDescent="0.25">
      <c r="A245" s="26">
        <f>Wellpath!E245</f>
        <v>7260</v>
      </c>
      <c r="B245" s="22">
        <v>0</v>
      </c>
      <c r="C245" s="22">
        <f>SIN(Wellpath!$L245) * COS(Wellpath!$L245) / SQRT(2)</f>
        <v>4.3315539021305316E-17</v>
      </c>
      <c r="D245" s="22">
        <f>(-TAN(Dip) * SIN(Wellpath!$L245) * COS(Wellpath!$L245) * SIN(Wellpath!$O245)) / SQRT(2)</f>
        <v>-1.3086221322367195E-16</v>
      </c>
      <c r="E245" s="20">
        <f>Model!$W$10*((drdp!B245+drdp!K245)*'ASXY-TI1S'!$B245+(drdp!E245+drdp!N245)*'ASXY-TI1S'!$C245+(drdp!H245+drdp!Q245)*'ASXY-TI1S'!$D245)</f>
        <v>1.8960478715713737E-18</v>
      </c>
      <c r="F245" s="20">
        <f>Model!$W$10*((drdp!C245+drdp!L245)*'ASXY-TI1S'!$B245+(drdp!F245+drdp!O245)*'ASXY-TI1S'!$C245+(drdp!I245+drdp!R245)*'ASXY-TI1S'!$D245)</f>
        <v>-5.0804449599829848E-19</v>
      </c>
      <c r="G245" s="20">
        <f>Model!$W$10*((drdp!D245+drdp!M245)*'ASXY-TI1S'!$B245+(drdp!G245+drdp!P245)*'ASXY-TI1S'!$C245+(drdp!J245+drdp!S245)*'ASXY-TI1S'!$D245)</f>
        <v>-6.4973308531957974E-19</v>
      </c>
      <c r="H245" s="18">
        <f>Model!$W$10*((drdp!B245)*'ASXY-TI1S'!$B245+(drdp!E245)*'ASXY-TI1S'!$C245+(drdp!H245)*'ASXY-TI1S'!$D245)</f>
        <v>9.4802393578568685E-19</v>
      </c>
      <c r="I245" s="18">
        <f>Model!$W$10*((drdp!C245)*'ASXY-TI1S'!$B245+(drdp!F245)*'ASXY-TI1S'!$C245+(drdp!I245)*'ASXY-TI1S'!$D245)</f>
        <v>-2.5402224799914924E-19</v>
      </c>
      <c r="J245" s="18">
        <f>Model!$W$10*((drdp!D245)*'ASXY-TI1S'!$B245+(drdp!G245)*'ASXY-TI1S'!$C245+(drdp!J245)*'ASXY-TI1S'!$D245)</f>
        <v>-3.2486654265978987E-19</v>
      </c>
      <c r="K245" s="21">
        <f>SUM(E$3:E244)+H245</f>
        <v>1.506172029673005</v>
      </c>
      <c r="L245" s="21">
        <f>SUM(F$3:F244)+I245</f>
        <v>-6.5369611974187794E-2</v>
      </c>
      <c r="M245" s="21">
        <f>SUM(G$3:G244)+J245</f>
        <v>-0.48715730611801666</v>
      </c>
      <c r="N245" s="19">
        <f t="shared" si="19"/>
        <v>2.2685541829692997</v>
      </c>
      <c r="O245" s="19">
        <f t="shared" si="20"/>
        <v>4.2731861696558762E-3</v>
      </c>
      <c r="P245" s="19">
        <f t="shared" si="21"/>
        <v>0.23732224090416298</v>
      </c>
      <c r="Q245" s="19">
        <f t="shared" si="22"/>
        <v>-9.8457881146099199E-2</v>
      </c>
      <c r="R245" s="19">
        <f t="shared" si="23"/>
        <v>-0.73374270852580659</v>
      </c>
      <c r="S245" s="19">
        <f t="shared" si="24"/>
        <v>3.1845284071325371E-2</v>
      </c>
    </row>
    <row r="246" spans="1:19" x14ac:dyDescent="0.25">
      <c r="A246" s="26">
        <f>Wellpath!E246</f>
        <v>7290</v>
      </c>
      <c r="B246" s="22">
        <v>0</v>
      </c>
      <c r="C246" s="22">
        <f>SIN(Wellpath!$L246) * COS(Wellpath!$L246) / SQRT(2)</f>
        <v>4.3315539021305316E-17</v>
      </c>
      <c r="D246" s="22">
        <f>(-TAN(Dip) * SIN(Wellpath!$L246) * COS(Wellpath!$L246) * SIN(Wellpath!$O246)) / SQRT(2)</f>
        <v>-1.3086221322367195E-16</v>
      </c>
      <c r="E246" s="20">
        <f>Model!$W$10*((drdp!B246+drdp!K246)*'ASXY-TI1S'!$B246+(drdp!E246+drdp!N246)*'ASXY-TI1S'!$C246+(drdp!H246+drdp!Q246)*'ASXY-TI1S'!$D246)</f>
        <v>1.8960478715713737E-18</v>
      </c>
      <c r="F246" s="20">
        <f>Model!$W$10*((drdp!C246+drdp!L246)*'ASXY-TI1S'!$B246+(drdp!F246+drdp!O246)*'ASXY-TI1S'!$C246+(drdp!I246+drdp!R246)*'ASXY-TI1S'!$D246)</f>
        <v>-5.0804449599829848E-19</v>
      </c>
      <c r="G246" s="20">
        <f>Model!$W$10*((drdp!D246+drdp!M246)*'ASXY-TI1S'!$B246+(drdp!G246+drdp!P246)*'ASXY-TI1S'!$C246+(drdp!J246+drdp!S246)*'ASXY-TI1S'!$D246)</f>
        <v>-6.4973308531957974E-19</v>
      </c>
      <c r="H246" s="18">
        <f>Model!$W$10*((drdp!B246)*'ASXY-TI1S'!$B246+(drdp!E246)*'ASXY-TI1S'!$C246+(drdp!H246)*'ASXY-TI1S'!$D246)</f>
        <v>9.4802393578568685E-19</v>
      </c>
      <c r="I246" s="18">
        <f>Model!$W$10*((drdp!C246)*'ASXY-TI1S'!$B246+(drdp!F246)*'ASXY-TI1S'!$C246+(drdp!I246)*'ASXY-TI1S'!$D246)</f>
        <v>-2.5402224799914924E-19</v>
      </c>
      <c r="J246" s="18">
        <f>Model!$W$10*((drdp!D246)*'ASXY-TI1S'!$B246+(drdp!G246)*'ASXY-TI1S'!$C246+(drdp!J246)*'ASXY-TI1S'!$D246)</f>
        <v>-3.2486654265978987E-19</v>
      </c>
      <c r="K246" s="21">
        <f>SUM(E$3:E245)+H246</f>
        <v>1.506172029673005</v>
      </c>
      <c r="L246" s="21">
        <f>SUM(F$3:F245)+I246</f>
        <v>-6.5369611974187794E-2</v>
      </c>
      <c r="M246" s="21">
        <f>SUM(G$3:G245)+J246</f>
        <v>-0.48715730611801666</v>
      </c>
      <c r="N246" s="19">
        <f t="shared" si="19"/>
        <v>2.2685541829692997</v>
      </c>
      <c r="O246" s="19">
        <f t="shared" si="20"/>
        <v>4.2731861696558762E-3</v>
      </c>
      <c r="P246" s="19">
        <f t="shared" si="21"/>
        <v>0.23732224090416298</v>
      </c>
      <c r="Q246" s="19">
        <f t="shared" si="22"/>
        <v>-9.8457881146099199E-2</v>
      </c>
      <c r="R246" s="19">
        <f t="shared" si="23"/>
        <v>-0.73374270852580659</v>
      </c>
      <c r="S246" s="19">
        <f t="shared" si="24"/>
        <v>3.1845284071325371E-2</v>
      </c>
    </row>
    <row r="247" spans="1:19" x14ac:dyDescent="0.25">
      <c r="A247" s="26">
        <f>Wellpath!E247</f>
        <v>7320</v>
      </c>
      <c r="B247" s="22">
        <v>0</v>
      </c>
      <c r="C247" s="22">
        <f>SIN(Wellpath!$L247) * COS(Wellpath!$L247) / SQRT(2)</f>
        <v>4.3315539021305316E-17</v>
      </c>
      <c r="D247" s="22">
        <f>(-TAN(Dip) * SIN(Wellpath!$L247) * COS(Wellpath!$L247) * SIN(Wellpath!$O247)) / SQRT(2)</f>
        <v>-1.3086221322367195E-16</v>
      </c>
      <c r="E247" s="20">
        <f>Model!$W$10*((drdp!B247+drdp!K247)*'ASXY-TI1S'!$B247+(drdp!E247+drdp!N247)*'ASXY-TI1S'!$C247+(drdp!H247+drdp!Q247)*'ASXY-TI1S'!$D247)</f>
        <v>1.8960478715713737E-18</v>
      </c>
      <c r="F247" s="20">
        <f>Model!$W$10*((drdp!C247+drdp!L247)*'ASXY-TI1S'!$B247+(drdp!F247+drdp!O247)*'ASXY-TI1S'!$C247+(drdp!I247+drdp!R247)*'ASXY-TI1S'!$D247)</f>
        <v>-5.0804449599829848E-19</v>
      </c>
      <c r="G247" s="20">
        <f>Model!$W$10*((drdp!D247+drdp!M247)*'ASXY-TI1S'!$B247+(drdp!G247+drdp!P247)*'ASXY-TI1S'!$C247+(drdp!J247+drdp!S247)*'ASXY-TI1S'!$D247)</f>
        <v>-6.4973308531957974E-19</v>
      </c>
      <c r="H247" s="18">
        <f>Model!$W$10*((drdp!B247)*'ASXY-TI1S'!$B247+(drdp!E247)*'ASXY-TI1S'!$C247+(drdp!H247)*'ASXY-TI1S'!$D247)</f>
        <v>9.4802393578568685E-19</v>
      </c>
      <c r="I247" s="18">
        <f>Model!$W$10*((drdp!C247)*'ASXY-TI1S'!$B247+(drdp!F247)*'ASXY-TI1S'!$C247+(drdp!I247)*'ASXY-TI1S'!$D247)</f>
        <v>-2.5402224799914924E-19</v>
      </c>
      <c r="J247" s="18">
        <f>Model!$W$10*((drdp!D247)*'ASXY-TI1S'!$B247+(drdp!G247)*'ASXY-TI1S'!$C247+(drdp!J247)*'ASXY-TI1S'!$D247)</f>
        <v>-3.2486654265978987E-19</v>
      </c>
      <c r="K247" s="21">
        <f>SUM(E$3:E246)+H247</f>
        <v>1.506172029673005</v>
      </c>
      <c r="L247" s="21">
        <f>SUM(F$3:F246)+I247</f>
        <v>-6.5369611974187794E-2</v>
      </c>
      <c r="M247" s="21">
        <f>SUM(G$3:G246)+J247</f>
        <v>-0.48715730611801666</v>
      </c>
      <c r="N247" s="19">
        <f t="shared" si="19"/>
        <v>2.2685541829692997</v>
      </c>
      <c r="O247" s="19">
        <f t="shared" si="20"/>
        <v>4.2731861696558762E-3</v>
      </c>
      <c r="P247" s="19">
        <f t="shared" si="21"/>
        <v>0.23732224090416298</v>
      </c>
      <c r="Q247" s="19">
        <f t="shared" si="22"/>
        <v>-9.8457881146099199E-2</v>
      </c>
      <c r="R247" s="19">
        <f t="shared" si="23"/>
        <v>-0.73374270852580659</v>
      </c>
      <c r="S247" s="19">
        <f t="shared" si="24"/>
        <v>3.1845284071325371E-2</v>
      </c>
    </row>
    <row r="248" spans="1:19" x14ac:dyDescent="0.25">
      <c r="A248" s="26">
        <f>Wellpath!E248</f>
        <v>7350</v>
      </c>
      <c r="B248" s="22">
        <v>0</v>
      </c>
      <c r="C248" s="22">
        <f>SIN(Wellpath!$L248) * COS(Wellpath!$L248) / SQRT(2)</f>
        <v>4.3315539021305316E-17</v>
      </c>
      <c r="D248" s="22">
        <f>(-TAN(Dip) * SIN(Wellpath!$L248) * COS(Wellpath!$L248) * SIN(Wellpath!$O248)) / SQRT(2)</f>
        <v>-1.3086221322367195E-16</v>
      </c>
      <c r="E248" s="20">
        <f>Model!$W$10*((drdp!B248+drdp!K248)*'ASXY-TI1S'!$B248+(drdp!E248+drdp!N248)*'ASXY-TI1S'!$C248+(drdp!H248+drdp!Q248)*'ASXY-TI1S'!$D248)</f>
        <v>1.8960478715713737E-18</v>
      </c>
      <c r="F248" s="20">
        <f>Model!$W$10*((drdp!C248+drdp!L248)*'ASXY-TI1S'!$B248+(drdp!F248+drdp!O248)*'ASXY-TI1S'!$C248+(drdp!I248+drdp!R248)*'ASXY-TI1S'!$D248)</f>
        <v>-5.0804449599829848E-19</v>
      </c>
      <c r="G248" s="20">
        <f>Model!$W$10*((drdp!D248+drdp!M248)*'ASXY-TI1S'!$B248+(drdp!G248+drdp!P248)*'ASXY-TI1S'!$C248+(drdp!J248+drdp!S248)*'ASXY-TI1S'!$D248)</f>
        <v>-6.4973308531957974E-19</v>
      </c>
      <c r="H248" s="18">
        <f>Model!$W$10*((drdp!B248)*'ASXY-TI1S'!$B248+(drdp!E248)*'ASXY-TI1S'!$C248+(drdp!H248)*'ASXY-TI1S'!$D248)</f>
        <v>9.4802393578568685E-19</v>
      </c>
      <c r="I248" s="18">
        <f>Model!$W$10*((drdp!C248)*'ASXY-TI1S'!$B248+(drdp!F248)*'ASXY-TI1S'!$C248+(drdp!I248)*'ASXY-TI1S'!$D248)</f>
        <v>-2.5402224799914924E-19</v>
      </c>
      <c r="J248" s="18">
        <f>Model!$W$10*((drdp!D248)*'ASXY-TI1S'!$B248+(drdp!G248)*'ASXY-TI1S'!$C248+(drdp!J248)*'ASXY-TI1S'!$D248)</f>
        <v>-3.2486654265978987E-19</v>
      </c>
      <c r="K248" s="21">
        <f>SUM(E$3:E247)+H248</f>
        <v>1.506172029673005</v>
      </c>
      <c r="L248" s="21">
        <f>SUM(F$3:F247)+I248</f>
        <v>-6.5369611974187794E-2</v>
      </c>
      <c r="M248" s="21">
        <f>SUM(G$3:G247)+J248</f>
        <v>-0.48715730611801666</v>
      </c>
      <c r="N248" s="19">
        <f t="shared" si="19"/>
        <v>2.2685541829692997</v>
      </c>
      <c r="O248" s="19">
        <f t="shared" si="20"/>
        <v>4.2731861696558762E-3</v>
      </c>
      <c r="P248" s="19">
        <f t="shared" si="21"/>
        <v>0.23732224090416298</v>
      </c>
      <c r="Q248" s="19">
        <f t="shared" si="22"/>
        <v>-9.8457881146099199E-2</v>
      </c>
      <c r="R248" s="19">
        <f t="shared" si="23"/>
        <v>-0.73374270852580659</v>
      </c>
      <c r="S248" s="19">
        <f t="shared" si="24"/>
        <v>3.1845284071325371E-2</v>
      </c>
    </row>
    <row r="249" spans="1:19" x14ac:dyDescent="0.25">
      <c r="A249" s="26">
        <f>Wellpath!E249</f>
        <v>7380</v>
      </c>
      <c r="B249" s="22">
        <v>0</v>
      </c>
      <c r="C249" s="22">
        <f>SIN(Wellpath!$L249) * COS(Wellpath!$L249) / SQRT(2)</f>
        <v>4.3315539021305316E-17</v>
      </c>
      <c r="D249" s="22">
        <f>(-TAN(Dip) * SIN(Wellpath!$L249) * COS(Wellpath!$L249) * SIN(Wellpath!$O249)) / SQRT(2)</f>
        <v>-1.3086221322367195E-16</v>
      </c>
      <c r="E249" s="20">
        <f>Model!$W$10*((drdp!B249+drdp!K249)*'ASXY-TI1S'!$B249+(drdp!E249+drdp!N249)*'ASXY-TI1S'!$C249+(drdp!H249+drdp!Q249)*'ASXY-TI1S'!$D249)</f>
        <v>1.8960478715713737E-18</v>
      </c>
      <c r="F249" s="20">
        <f>Model!$W$10*((drdp!C249+drdp!L249)*'ASXY-TI1S'!$B249+(drdp!F249+drdp!O249)*'ASXY-TI1S'!$C249+(drdp!I249+drdp!R249)*'ASXY-TI1S'!$D249)</f>
        <v>-5.0804449599829848E-19</v>
      </c>
      <c r="G249" s="20">
        <f>Model!$W$10*((drdp!D249+drdp!M249)*'ASXY-TI1S'!$B249+(drdp!G249+drdp!P249)*'ASXY-TI1S'!$C249+(drdp!J249+drdp!S249)*'ASXY-TI1S'!$D249)</f>
        <v>-6.4973308531957974E-19</v>
      </c>
      <c r="H249" s="18">
        <f>Model!$W$10*((drdp!B249)*'ASXY-TI1S'!$B249+(drdp!E249)*'ASXY-TI1S'!$C249+(drdp!H249)*'ASXY-TI1S'!$D249)</f>
        <v>9.4802393578568685E-19</v>
      </c>
      <c r="I249" s="18">
        <f>Model!$W$10*((drdp!C249)*'ASXY-TI1S'!$B249+(drdp!F249)*'ASXY-TI1S'!$C249+(drdp!I249)*'ASXY-TI1S'!$D249)</f>
        <v>-2.5402224799914924E-19</v>
      </c>
      <c r="J249" s="18">
        <f>Model!$W$10*((drdp!D249)*'ASXY-TI1S'!$B249+(drdp!G249)*'ASXY-TI1S'!$C249+(drdp!J249)*'ASXY-TI1S'!$D249)</f>
        <v>-3.2486654265978987E-19</v>
      </c>
      <c r="K249" s="21">
        <f>SUM(E$3:E248)+H249</f>
        <v>1.506172029673005</v>
      </c>
      <c r="L249" s="21">
        <f>SUM(F$3:F248)+I249</f>
        <v>-6.5369611974187794E-2</v>
      </c>
      <c r="M249" s="21">
        <f>SUM(G$3:G248)+J249</f>
        <v>-0.48715730611801666</v>
      </c>
      <c r="N249" s="19">
        <f t="shared" si="19"/>
        <v>2.2685541829692997</v>
      </c>
      <c r="O249" s="19">
        <f t="shared" si="20"/>
        <v>4.2731861696558762E-3</v>
      </c>
      <c r="P249" s="19">
        <f t="shared" si="21"/>
        <v>0.23732224090416298</v>
      </c>
      <c r="Q249" s="19">
        <f t="shared" si="22"/>
        <v>-9.8457881146099199E-2</v>
      </c>
      <c r="R249" s="19">
        <f t="shared" si="23"/>
        <v>-0.73374270852580659</v>
      </c>
      <c r="S249" s="19">
        <f t="shared" si="24"/>
        <v>3.1845284071325371E-2</v>
      </c>
    </row>
    <row r="250" spans="1:19" x14ac:dyDescent="0.25">
      <c r="A250" s="26">
        <f>Wellpath!E250</f>
        <v>7410</v>
      </c>
      <c r="B250" s="22">
        <v>0</v>
      </c>
      <c r="C250" s="22">
        <f>SIN(Wellpath!$L250) * COS(Wellpath!$L250) / SQRT(2)</f>
        <v>4.3315539021305316E-17</v>
      </c>
      <c r="D250" s="22">
        <f>(-TAN(Dip) * SIN(Wellpath!$L250) * COS(Wellpath!$L250) * SIN(Wellpath!$O250)) / SQRT(2)</f>
        <v>-1.3086221322367195E-16</v>
      </c>
      <c r="E250" s="20">
        <f>Model!$W$10*((drdp!B250+drdp!K250)*'ASXY-TI1S'!$B250+(drdp!E250+drdp!N250)*'ASXY-TI1S'!$C250+(drdp!H250+drdp!Q250)*'ASXY-TI1S'!$D250)</f>
        <v>1.8960478715713737E-18</v>
      </c>
      <c r="F250" s="20">
        <f>Model!$W$10*((drdp!C250+drdp!L250)*'ASXY-TI1S'!$B250+(drdp!F250+drdp!O250)*'ASXY-TI1S'!$C250+(drdp!I250+drdp!R250)*'ASXY-TI1S'!$D250)</f>
        <v>-5.0804449599829848E-19</v>
      </c>
      <c r="G250" s="20">
        <f>Model!$W$10*((drdp!D250+drdp!M250)*'ASXY-TI1S'!$B250+(drdp!G250+drdp!P250)*'ASXY-TI1S'!$C250+(drdp!J250+drdp!S250)*'ASXY-TI1S'!$D250)</f>
        <v>-6.4973308531957974E-19</v>
      </c>
      <c r="H250" s="18">
        <f>Model!$W$10*((drdp!B250)*'ASXY-TI1S'!$B250+(drdp!E250)*'ASXY-TI1S'!$C250+(drdp!H250)*'ASXY-TI1S'!$D250)</f>
        <v>9.4802393578568685E-19</v>
      </c>
      <c r="I250" s="18">
        <f>Model!$W$10*((drdp!C250)*'ASXY-TI1S'!$B250+(drdp!F250)*'ASXY-TI1S'!$C250+(drdp!I250)*'ASXY-TI1S'!$D250)</f>
        <v>-2.5402224799914924E-19</v>
      </c>
      <c r="J250" s="18">
        <f>Model!$W$10*((drdp!D250)*'ASXY-TI1S'!$B250+(drdp!G250)*'ASXY-TI1S'!$C250+(drdp!J250)*'ASXY-TI1S'!$D250)</f>
        <v>-3.2486654265978987E-19</v>
      </c>
      <c r="K250" s="21">
        <f>SUM(E$3:E249)+H250</f>
        <v>1.506172029673005</v>
      </c>
      <c r="L250" s="21">
        <f>SUM(F$3:F249)+I250</f>
        <v>-6.5369611974187794E-2</v>
      </c>
      <c r="M250" s="21">
        <f>SUM(G$3:G249)+J250</f>
        <v>-0.48715730611801666</v>
      </c>
      <c r="N250" s="19">
        <f t="shared" si="19"/>
        <v>2.2685541829692997</v>
      </c>
      <c r="O250" s="19">
        <f t="shared" si="20"/>
        <v>4.2731861696558762E-3</v>
      </c>
      <c r="P250" s="19">
        <f t="shared" si="21"/>
        <v>0.23732224090416298</v>
      </c>
      <c r="Q250" s="19">
        <f t="shared" si="22"/>
        <v>-9.8457881146099199E-2</v>
      </c>
      <c r="R250" s="19">
        <f t="shared" si="23"/>
        <v>-0.73374270852580659</v>
      </c>
      <c r="S250" s="19">
        <f t="shared" si="24"/>
        <v>3.1845284071325371E-2</v>
      </c>
    </row>
    <row r="251" spans="1:19" x14ac:dyDescent="0.25">
      <c r="A251" s="26">
        <f>Wellpath!E251</f>
        <v>7440</v>
      </c>
      <c r="B251" s="22">
        <v>0</v>
      </c>
      <c r="C251" s="22">
        <f>SIN(Wellpath!$L251) * COS(Wellpath!$L251) / SQRT(2)</f>
        <v>4.3315539021305316E-17</v>
      </c>
      <c r="D251" s="22">
        <f>(-TAN(Dip) * SIN(Wellpath!$L251) * COS(Wellpath!$L251) * SIN(Wellpath!$O251)) / SQRT(2)</f>
        <v>-1.3086221322367195E-16</v>
      </c>
      <c r="E251" s="20">
        <f>Model!$W$10*((drdp!B251+drdp!K251)*'ASXY-TI1S'!$B251+(drdp!E251+drdp!N251)*'ASXY-TI1S'!$C251+(drdp!H251+drdp!Q251)*'ASXY-TI1S'!$D251)</f>
        <v>1.8960478715713737E-18</v>
      </c>
      <c r="F251" s="20">
        <f>Model!$W$10*((drdp!C251+drdp!L251)*'ASXY-TI1S'!$B251+(drdp!F251+drdp!O251)*'ASXY-TI1S'!$C251+(drdp!I251+drdp!R251)*'ASXY-TI1S'!$D251)</f>
        <v>-5.0804449599829848E-19</v>
      </c>
      <c r="G251" s="20">
        <f>Model!$W$10*((drdp!D251+drdp!M251)*'ASXY-TI1S'!$B251+(drdp!G251+drdp!P251)*'ASXY-TI1S'!$C251+(drdp!J251+drdp!S251)*'ASXY-TI1S'!$D251)</f>
        <v>-6.4973308531957974E-19</v>
      </c>
      <c r="H251" s="18">
        <f>Model!$W$10*((drdp!B251)*'ASXY-TI1S'!$B251+(drdp!E251)*'ASXY-TI1S'!$C251+(drdp!H251)*'ASXY-TI1S'!$D251)</f>
        <v>9.4802393578568685E-19</v>
      </c>
      <c r="I251" s="18">
        <f>Model!$W$10*((drdp!C251)*'ASXY-TI1S'!$B251+(drdp!F251)*'ASXY-TI1S'!$C251+(drdp!I251)*'ASXY-TI1S'!$D251)</f>
        <v>-2.5402224799914924E-19</v>
      </c>
      <c r="J251" s="18">
        <f>Model!$W$10*((drdp!D251)*'ASXY-TI1S'!$B251+(drdp!G251)*'ASXY-TI1S'!$C251+(drdp!J251)*'ASXY-TI1S'!$D251)</f>
        <v>-3.2486654265978987E-19</v>
      </c>
      <c r="K251" s="21">
        <f>SUM(E$3:E250)+H251</f>
        <v>1.506172029673005</v>
      </c>
      <c r="L251" s="21">
        <f>SUM(F$3:F250)+I251</f>
        <v>-6.5369611974187794E-2</v>
      </c>
      <c r="M251" s="21">
        <f>SUM(G$3:G250)+J251</f>
        <v>-0.48715730611801666</v>
      </c>
      <c r="N251" s="19">
        <f t="shared" si="19"/>
        <v>2.2685541829692997</v>
      </c>
      <c r="O251" s="19">
        <f t="shared" si="20"/>
        <v>4.2731861696558762E-3</v>
      </c>
      <c r="P251" s="19">
        <f t="shared" si="21"/>
        <v>0.23732224090416298</v>
      </c>
      <c r="Q251" s="19">
        <f t="shared" si="22"/>
        <v>-9.8457881146099199E-2</v>
      </c>
      <c r="R251" s="19">
        <f t="shared" si="23"/>
        <v>-0.73374270852580659</v>
      </c>
      <c r="S251" s="19">
        <f t="shared" si="24"/>
        <v>3.1845284071325371E-2</v>
      </c>
    </row>
    <row r="252" spans="1:19" x14ac:dyDescent="0.25">
      <c r="A252" s="26">
        <f>Wellpath!E252</f>
        <v>7470</v>
      </c>
      <c r="B252" s="22">
        <v>0</v>
      </c>
      <c r="C252" s="22">
        <f>SIN(Wellpath!$L252) * COS(Wellpath!$L252) / SQRT(2)</f>
        <v>4.3315539021305316E-17</v>
      </c>
      <c r="D252" s="22">
        <f>(-TAN(Dip) * SIN(Wellpath!$L252) * COS(Wellpath!$L252) * SIN(Wellpath!$O252)) / SQRT(2)</f>
        <v>-1.3086221322367195E-16</v>
      </c>
      <c r="E252" s="20">
        <f>Model!$W$10*((drdp!B252+drdp!K252)*'ASXY-TI1S'!$B252+(drdp!E252+drdp!N252)*'ASXY-TI1S'!$C252+(drdp!H252+drdp!Q252)*'ASXY-TI1S'!$D252)</f>
        <v>1.8960478715713737E-18</v>
      </c>
      <c r="F252" s="20">
        <f>Model!$W$10*((drdp!C252+drdp!L252)*'ASXY-TI1S'!$B252+(drdp!F252+drdp!O252)*'ASXY-TI1S'!$C252+(drdp!I252+drdp!R252)*'ASXY-TI1S'!$D252)</f>
        <v>-5.0804449599829848E-19</v>
      </c>
      <c r="G252" s="20">
        <f>Model!$W$10*((drdp!D252+drdp!M252)*'ASXY-TI1S'!$B252+(drdp!G252+drdp!P252)*'ASXY-TI1S'!$C252+(drdp!J252+drdp!S252)*'ASXY-TI1S'!$D252)</f>
        <v>-6.4973308531957974E-19</v>
      </c>
      <c r="H252" s="18">
        <f>Model!$W$10*((drdp!B252)*'ASXY-TI1S'!$B252+(drdp!E252)*'ASXY-TI1S'!$C252+(drdp!H252)*'ASXY-TI1S'!$D252)</f>
        <v>9.4802393578568685E-19</v>
      </c>
      <c r="I252" s="18">
        <f>Model!$W$10*((drdp!C252)*'ASXY-TI1S'!$B252+(drdp!F252)*'ASXY-TI1S'!$C252+(drdp!I252)*'ASXY-TI1S'!$D252)</f>
        <v>-2.5402224799914924E-19</v>
      </c>
      <c r="J252" s="18">
        <f>Model!$W$10*((drdp!D252)*'ASXY-TI1S'!$B252+(drdp!G252)*'ASXY-TI1S'!$C252+(drdp!J252)*'ASXY-TI1S'!$D252)</f>
        <v>-3.2486654265978987E-19</v>
      </c>
      <c r="K252" s="21">
        <f>SUM(E$3:E251)+H252</f>
        <v>1.506172029673005</v>
      </c>
      <c r="L252" s="21">
        <f>SUM(F$3:F251)+I252</f>
        <v>-6.5369611974187794E-2</v>
      </c>
      <c r="M252" s="21">
        <f>SUM(G$3:G251)+J252</f>
        <v>-0.48715730611801666</v>
      </c>
      <c r="N252" s="19">
        <f t="shared" si="19"/>
        <v>2.2685541829692997</v>
      </c>
      <c r="O252" s="19">
        <f t="shared" si="20"/>
        <v>4.2731861696558762E-3</v>
      </c>
      <c r="P252" s="19">
        <f t="shared" si="21"/>
        <v>0.23732224090416298</v>
      </c>
      <c r="Q252" s="19">
        <f t="shared" si="22"/>
        <v>-9.8457881146099199E-2</v>
      </c>
      <c r="R252" s="19">
        <f t="shared" si="23"/>
        <v>-0.73374270852580659</v>
      </c>
      <c r="S252" s="19">
        <f t="shared" si="24"/>
        <v>3.1845284071325371E-2</v>
      </c>
    </row>
    <row r="253" spans="1:19" x14ac:dyDescent="0.25">
      <c r="A253" s="26">
        <f>Wellpath!E253</f>
        <v>7500</v>
      </c>
      <c r="B253" s="22">
        <v>0</v>
      </c>
      <c r="C253" s="22">
        <f>SIN(Wellpath!$L253) * COS(Wellpath!$L253) / SQRT(2)</f>
        <v>4.3315539021305316E-17</v>
      </c>
      <c r="D253" s="22">
        <f>(-TAN(Dip) * SIN(Wellpath!$L253) * COS(Wellpath!$L253) * SIN(Wellpath!$O253)) / SQRT(2)</f>
        <v>-1.3086221322367195E-16</v>
      </c>
      <c r="E253" s="20">
        <f>Model!$W$10*((drdp!B253+drdp!K253)*'ASXY-TI1S'!$B253+(drdp!E253+drdp!N253)*'ASXY-TI1S'!$C253+(drdp!H253+drdp!Q253)*'ASXY-TI1S'!$D253)</f>
        <v>1.8960478715713737E-18</v>
      </c>
      <c r="F253" s="20">
        <f>Model!$W$10*((drdp!C253+drdp!L253)*'ASXY-TI1S'!$B253+(drdp!F253+drdp!O253)*'ASXY-TI1S'!$C253+(drdp!I253+drdp!R253)*'ASXY-TI1S'!$D253)</f>
        <v>-5.0804449599829848E-19</v>
      </c>
      <c r="G253" s="20">
        <f>Model!$W$10*((drdp!D253+drdp!M253)*'ASXY-TI1S'!$B253+(drdp!G253+drdp!P253)*'ASXY-TI1S'!$C253+(drdp!J253+drdp!S253)*'ASXY-TI1S'!$D253)</f>
        <v>-6.4973308531957974E-19</v>
      </c>
      <c r="H253" s="18">
        <f>Model!$W$10*((drdp!B253)*'ASXY-TI1S'!$B253+(drdp!E253)*'ASXY-TI1S'!$C253+(drdp!H253)*'ASXY-TI1S'!$D253)</f>
        <v>9.4802393578568685E-19</v>
      </c>
      <c r="I253" s="18">
        <f>Model!$W$10*((drdp!C253)*'ASXY-TI1S'!$B253+(drdp!F253)*'ASXY-TI1S'!$C253+(drdp!I253)*'ASXY-TI1S'!$D253)</f>
        <v>-2.5402224799914924E-19</v>
      </c>
      <c r="J253" s="18">
        <f>Model!$W$10*((drdp!D253)*'ASXY-TI1S'!$B253+(drdp!G253)*'ASXY-TI1S'!$C253+(drdp!J253)*'ASXY-TI1S'!$D253)</f>
        <v>-3.2486654265978987E-19</v>
      </c>
      <c r="K253" s="21">
        <f>SUM(E$3:E252)+H253</f>
        <v>1.506172029673005</v>
      </c>
      <c r="L253" s="21">
        <f>SUM(F$3:F252)+I253</f>
        <v>-6.5369611974187794E-2</v>
      </c>
      <c r="M253" s="21">
        <f>SUM(G$3:G252)+J253</f>
        <v>-0.48715730611801666</v>
      </c>
      <c r="N253" s="19">
        <f t="shared" si="19"/>
        <v>2.2685541829692997</v>
      </c>
      <c r="O253" s="19">
        <f t="shared" si="20"/>
        <v>4.2731861696558762E-3</v>
      </c>
      <c r="P253" s="19">
        <f t="shared" si="21"/>
        <v>0.23732224090416298</v>
      </c>
      <c r="Q253" s="19">
        <f t="shared" si="22"/>
        <v>-9.8457881146099199E-2</v>
      </c>
      <c r="R253" s="19">
        <f t="shared" si="23"/>
        <v>-0.73374270852580659</v>
      </c>
      <c r="S253" s="19">
        <f t="shared" si="24"/>
        <v>3.1845284071325371E-2</v>
      </c>
    </row>
    <row r="254" spans="1:19" x14ac:dyDescent="0.25">
      <c r="A254" s="26">
        <f>Wellpath!E254</f>
        <v>7530</v>
      </c>
      <c r="B254" s="22">
        <v>0</v>
      </c>
      <c r="C254" s="22">
        <f>SIN(Wellpath!$L254) * COS(Wellpath!$L254) / SQRT(2)</f>
        <v>4.3315539021305316E-17</v>
      </c>
      <c r="D254" s="22">
        <f>(-TAN(Dip) * SIN(Wellpath!$L254) * COS(Wellpath!$L254) * SIN(Wellpath!$O254)) / SQRT(2)</f>
        <v>-1.3086221322367195E-16</v>
      </c>
      <c r="E254" s="20">
        <f>Model!$W$10*((drdp!B254+drdp!K254)*'ASXY-TI1S'!$B254+(drdp!E254+drdp!N254)*'ASXY-TI1S'!$C254+(drdp!H254+drdp!Q254)*'ASXY-TI1S'!$D254)</f>
        <v>1.8960478715713737E-18</v>
      </c>
      <c r="F254" s="20">
        <f>Model!$W$10*((drdp!C254+drdp!L254)*'ASXY-TI1S'!$B254+(drdp!F254+drdp!O254)*'ASXY-TI1S'!$C254+(drdp!I254+drdp!R254)*'ASXY-TI1S'!$D254)</f>
        <v>-5.0804449599829848E-19</v>
      </c>
      <c r="G254" s="20">
        <f>Model!$W$10*((drdp!D254+drdp!M254)*'ASXY-TI1S'!$B254+(drdp!G254+drdp!P254)*'ASXY-TI1S'!$C254+(drdp!J254+drdp!S254)*'ASXY-TI1S'!$D254)</f>
        <v>-6.4973308531957974E-19</v>
      </c>
      <c r="H254" s="18">
        <f>Model!$W$10*((drdp!B254)*'ASXY-TI1S'!$B254+(drdp!E254)*'ASXY-TI1S'!$C254+(drdp!H254)*'ASXY-TI1S'!$D254)</f>
        <v>9.4802393578568685E-19</v>
      </c>
      <c r="I254" s="18">
        <f>Model!$W$10*((drdp!C254)*'ASXY-TI1S'!$B254+(drdp!F254)*'ASXY-TI1S'!$C254+(drdp!I254)*'ASXY-TI1S'!$D254)</f>
        <v>-2.5402224799914924E-19</v>
      </c>
      <c r="J254" s="18">
        <f>Model!$W$10*((drdp!D254)*'ASXY-TI1S'!$B254+(drdp!G254)*'ASXY-TI1S'!$C254+(drdp!J254)*'ASXY-TI1S'!$D254)</f>
        <v>-3.2486654265978987E-19</v>
      </c>
      <c r="K254" s="21">
        <f>SUM(E$3:E253)+H254</f>
        <v>1.506172029673005</v>
      </c>
      <c r="L254" s="21">
        <f>SUM(F$3:F253)+I254</f>
        <v>-6.5369611974187794E-2</v>
      </c>
      <c r="M254" s="21">
        <f>SUM(G$3:G253)+J254</f>
        <v>-0.48715730611801666</v>
      </c>
      <c r="N254" s="19">
        <f t="shared" si="19"/>
        <v>2.2685541829692997</v>
      </c>
      <c r="O254" s="19">
        <f t="shared" si="20"/>
        <v>4.2731861696558762E-3</v>
      </c>
      <c r="P254" s="19">
        <f t="shared" si="21"/>
        <v>0.23732224090416298</v>
      </c>
      <c r="Q254" s="19">
        <f t="shared" si="22"/>
        <v>-9.8457881146099199E-2</v>
      </c>
      <c r="R254" s="19">
        <f t="shared" si="23"/>
        <v>-0.73374270852580659</v>
      </c>
      <c r="S254" s="19">
        <f t="shared" si="24"/>
        <v>3.1845284071325371E-2</v>
      </c>
    </row>
    <row r="255" spans="1:19" x14ac:dyDescent="0.25">
      <c r="A255" s="26">
        <f>Wellpath!E255</f>
        <v>7560</v>
      </c>
      <c r="B255" s="22">
        <v>0</v>
      </c>
      <c r="C255" s="22">
        <f>SIN(Wellpath!$L255) * COS(Wellpath!$L255) / SQRT(2)</f>
        <v>4.3315539021305316E-17</v>
      </c>
      <c r="D255" s="22">
        <f>(-TAN(Dip) * SIN(Wellpath!$L255) * COS(Wellpath!$L255) * SIN(Wellpath!$O255)) / SQRT(2)</f>
        <v>-1.3086221322367195E-16</v>
      </c>
      <c r="E255" s="20">
        <f>Model!$W$10*((drdp!B255+drdp!K255)*'ASXY-TI1S'!$B255+(drdp!E255+drdp!N255)*'ASXY-TI1S'!$C255+(drdp!H255+drdp!Q255)*'ASXY-TI1S'!$D255)</f>
        <v>1.8960478715713737E-18</v>
      </c>
      <c r="F255" s="20">
        <f>Model!$W$10*((drdp!C255+drdp!L255)*'ASXY-TI1S'!$B255+(drdp!F255+drdp!O255)*'ASXY-TI1S'!$C255+(drdp!I255+drdp!R255)*'ASXY-TI1S'!$D255)</f>
        <v>-5.0804449599829848E-19</v>
      </c>
      <c r="G255" s="20">
        <f>Model!$W$10*((drdp!D255+drdp!M255)*'ASXY-TI1S'!$B255+(drdp!G255+drdp!P255)*'ASXY-TI1S'!$C255+(drdp!J255+drdp!S255)*'ASXY-TI1S'!$D255)</f>
        <v>-6.4973308531957974E-19</v>
      </c>
      <c r="H255" s="18">
        <f>Model!$W$10*((drdp!B255)*'ASXY-TI1S'!$B255+(drdp!E255)*'ASXY-TI1S'!$C255+(drdp!H255)*'ASXY-TI1S'!$D255)</f>
        <v>9.4802393578568685E-19</v>
      </c>
      <c r="I255" s="18">
        <f>Model!$W$10*((drdp!C255)*'ASXY-TI1S'!$B255+(drdp!F255)*'ASXY-TI1S'!$C255+(drdp!I255)*'ASXY-TI1S'!$D255)</f>
        <v>-2.5402224799914924E-19</v>
      </c>
      <c r="J255" s="18">
        <f>Model!$W$10*((drdp!D255)*'ASXY-TI1S'!$B255+(drdp!G255)*'ASXY-TI1S'!$C255+(drdp!J255)*'ASXY-TI1S'!$D255)</f>
        <v>-3.2486654265978987E-19</v>
      </c>
      <c r="K255" s="21">
        <f>SUM(E$3:E254)+H255</f>
        <v>1.506172029673005</v>
      </c>
      <c r="L255" s="21">
        <f>SUM(F$3:F254)+I255</f>
        <v>-6.5369611974187794E-2</v>
      </c>
      <c r="M255" s="21">
        <f>SUM(G$3:G254)+J255</f>
        <v>-0.48715730611801666</v>
      </c>
      <c r="N255" s="19">
        <f t="shared" si="19"/>
        <v>2.2685541829692997</v>
      </c>
      <c r="O255" s="19">
        <f t="shared" si="20"/>
        <v>4.2731861696558762E-3</v>
      </c>
      <c r="P255" s="19">
        <f t="shared" si="21"/>
        <v>0.23732224090416298</v>
      </c>
      <c r="Q255" s="19">
        <f t="shared" si="22"/>
        <v>-9.8457881146099199E-2</v>
      </c>
      <c r="R255" s="19">
        <f t="shared" si="23"/>
        <v>-0.73374270852580659</v>
      </c>
      <c r="S255" s="19">
        <f t="shared" si="24"/>
        <v>3.1845284071325371E-2</v>
      </c>
    </row>
    <row r="256" spans="1:19" x14ac:dyDescent="0.25">
      <c r="A256" s="26">
        <f>Wellpath!E256</f>
        <v>7590</v>
      </c>
      <c r="B256" s="22">
        <v>0</v>
      </c>
      <c r="C256" s="22">
        <f>SIN(Wellpath!$L256) * COS(Wellpath!$L256) / SQRT(2)</f>
        <v>4.3315539021305316E-17</v>
      </c>
      <c r="D256" s="22">
        <f>(-TAN(Dip) * SIN(Wellpath!$L256) * COS(Wellpath!$L256) * SIN(Wellpath!$O256)) / SQRT(2)</f>
        <v>-1.3086221322367195E-16</v>
      </c>
      <c r="E256" s="20">
        <f>Model!$W$10*((drdp!B256+drdp!K256)*'ASXY-TI1S'!$B256+(drdp!E256+drdp!N256)*'ASXY-TI1S'!$C256+(drdp!H256+drdp!Q256)*'ASXY-TI1S'!$D256)</f>
        <v>1.8960478715713737E-18</v>
      </c>
      <c r="F256" s="20">
        <f>Model!$W$10*((drdp!C256+drdp!L256)*'ASXY-TI1S'!$B256+(drdp!F256+drdp!O256)*'ASXY-TI1S'!$C256+(drdp!I256+drdp!R256)*'ASXY-TI1S'!$D256)</f>
        <v>-5.0804449599829848E-19</v>
      </c>
      <c r="G256" s="20">
        <f>Model!$W$10*((drdp!D256+drdp!M256)*'ASXY-TI1S'!$B256+(drdp!G256+drdp!P256)*'ASXY-TI1S'!$C256+(drdp!J256+drdp!S256)*'ASXY-TI1S'!$D256)</f>
        <v>-6.4973308531957974E-19</v>
      </c>
      <c r="H256" s="18">
        <f>Model!$W$10*((drdp!B256)*'ASXY-TI1S'!$B256+(drdp!E256)*'ASXY-TI1S'!$C256+(drdp!H256)*'ASXY-TI1S'!$D256)</f>
        <v>9.4802393578568685E-19</v>
      </c>
      <c r="I256" s="18">
        <f>Model!$W$10*((drdp!C256)*'ASXY-TI1S'!$B256+(drdp!F256)*'ASXY-TI1S'!$C256+(drdp!I256)*'ASXY-TI1S'!$D256)</f>
        <v>-2.5402224799914924E-19</v>
      </c>
      <c r="J256" s="18">
        <f>Model!$W$10*((drdp!D256)*'ASXY-TI1S'!$B256+(drdp!G256)*'ASXY-TI1S'!$C256+(drdp!J256)*'ASXY-TI1S'!$D256)</f>
        <v>-3.2486654265978987E-19</v>
      </c>
      <c r="K256" s="21">
        <f>SUM(E$3:E255)+H256</f>
        <v>1.506172029673005</v>
      </c>
      <c r="L256" s="21">
        <f>SUM(F$3:F255)+I256</f>
        <v>-6.5369611974187794E-2</v>
      </c>
      <c r="M256" s="21">
        <f>SUM(G$3:G255)+J256</f>
        <v>-0.48715730611801666</v>
      </c>
      <c r="N256" s="19">
        <f t="shared" si="19"/>
        <v>2.2685541829692997</v>
      </c>
      <c r="O256" s="19">
        <f t="shared" si="20"/>
        <v>4.2731861696558762E-3</v>
      </c>
      <c r="P256" s="19">
        <f t="shared" si="21"/>
        <v>0.23732224090416298</v>
      </c>
      <c r="Q256" s="19">
        <f t="shared" si="22"/>
        <v>-9.8457881146099199E-2</v>
      </c>
      <c r="R256" s="19">
        <f t="shared" si="23"/>
        <v>-0.73374270852580659</v>
      </c>
      <c r="S256" s="19">
        <f t="shared" si="24"/>
        <v>3.1845284071325371E-2</v>
      </c>
    </row>
    <row r="257" spans="1:19" x14ac:dyDescent="0.25">
      <c r="A257" s="26">
        <f>Wellpath!E257</f>
        <v>7620</v>
      </c>
      <c r="B257" s="22">
        <v>0</v>
      </c>
      <c r="C257" s="22">
        <f>SIN(Wellpath!$L257) * COS(Wellpath!$L257) / SQRT(2)</f>
        <v>4.3315539021305316E-17</v>
      </c>
      <c r="D257" s="22">
        <f>(-TAN(Dip) * SIN(Wellpath!$L257) * COS(Wellpath!$L257) * SIN(Wellpath!$O257)) / SQRT(2)</f>
        <v>-1.3086221322367195E-16</v>
      </c>
      <c r="E257" s="20">
        <f>Model!$W$10*((drdp!B257+drdp!K257)*'ASXY-TI1S'!$B257+(drdp!E257+drdp!N257)*'ASXY-TI1S'!$C257+(drdp!H257+drdp!Q257)*'ASXY-TI1S'!$D257)</f>
        <v>1.8960478715713737E-18</v>
      </c>
      <c r="F257" s="20">
        <f>Model!$W$10*((drdp!C257+drdp!L257)*'ASXY-TI1S'!$B257+(drdp!F257+drdp!O257)*'ASXY-TI1S'!$C257+(drdp!I257+drdp!R257)*'ASXY-TI1S'!$D257)</f>
        <v>-5.0804449599829848E-19</v>
      </c>
      <c r="G257" s="20">
        <f>Model!$W$10*((drdp!D257+drdp!M257)*'ASXY-TI1S'!$B257+(drdp!G257+drdp!P257)*'ASXY-TI1S'!$C257+(drdp!J257+drdp!S257)*'ASXY-TI1S'!$D257)</f>
        <v>-6.4973308531957974E-19</v>
      </c>
      <c r="H257" s="18">
        <f>Model!$W$10*((drdp!B257)*'ASXY-TI1S'!$B257+(drdp!E257)*'ASXY-TI1S'!$C257+(drdp!H257)*'ASXY-TI1S'!$D257)</f>
        <v>9.4802393578568685E-19</v>
      </c>
      <c r="I257" s="18">
        <f>Model!$W$10*((drdp!C257)*'ASXY-TI1S'!$B257+(drdp!F257)*'ASXY-TI1S'!$C257+(drdp!I257)*'ASXY-TI1S'!$D257)</f>
        <v>-2.5402224799914924E-19</v>
      </c>
      <c r="J257" s="18">
        <f>Model!$W$10*((drdp!D257)*'ASXY-TI1S'!$B257+(drdp!G257)*'ASXY-TI1S'!$C257+(drdp!J257)*'ASXY-TI1S'!$D257)</f>
        <v>-3.2486654265978987E-19</v>
      </c>
      <c r="K257" s="21">
        <f>SUM(E$3:E256)+H257</f>
        <v>1.506172029673005</v>
      </c>
      <c r="L257" s="21">
        <f>SUM(F$3:F256)+I257</f>
        <v>-6.5369611974187794E-2</v>
      </c>
      <c r="M257" s="21">
        <f>SUM(G$3:G256)+J257</f>
        <v>-0.48715730611801666</v>
      </c>
      <c r="N257" s="19">
        <f t="shared" si="19"/>
        <v>2.2685541829692997</v>
      </c>
      <c r="O257" s="19">
        <f t="shared" si="20"/>
        <v>4.2731861696558762E-3</v>
      </c>
      <c r="P257" s="19">
        <f t="shared" si="21"/>
        <v>0.23732224090416298</v>
      </c>
      <c r="Q257" s="19">
        <f t="shared" si="22"/>
        <v>-9.8457881146099199E-2</v>
      </c>
      <c r="R257" s="19">
        <f t="shared" si="23"/>
        <v>-0.73374270852580659</v>
      </c>
      <c r="S257" s="19">
        <f t="shared" si="24"/>
        <v>3.1845284071325371E-2</v>
      </c>
    </row>
    <row r="258" spans="1:19" x14ac:dyDescent="0.25">
      <c r="A258" s="26">
        <f>Wellpath!E258</f>
        <v>7650</v>
      </c>
      <c r="B258" s="22">
        <v>0</v>
      </c>
      <c r="C258" s="22">
        <f>SIN(Wellpath!$L258) * COS(Wellpath!$L258) / SQRT(2)</f>
        <v>4.3315539021305316E-17</v>
      </c>
      <c r="D258" s="22">
        <f>(-TAN(Dip) * SIN(Wellpath!$L258) * COS(Wellpath!$L258) * SIN(Wellpath!$O258)) / SQRT(2)</f>
        <v>-1.3086221322367195E-16</v>
      </c>
      <c r="E258" s="20">
        <f>Model!$W$10*((drdp!B258+drdp!K258)*'ASXY-TI1S'!$B258+(drdp!E258+drdp!N258)*'ASXY-TI1S'!$C258+(drdp!H258+drdp!Q258)*'ASXY-TI1S'!$D258)</f>
        <v>1.8960478715713737E-18</v>
      </c>
      <c r="F258" s="20">
        <f>Model!$W$10*((drdp!C258+drdp!L258)*'ASXY-TI1S'!$B258+(drdp!F258+drdp!O258)*'ASXY-TI1S'!$C258+(drdp!I258+drdp!R258)*'ASXY-TI1S'!$D258)</f>
        <v>-5.0804449599829848E-19</v>
      </c>
      <c r="G258" s="20">
        <f>Model!$W$10*((drdp!D258+drdp!M258)*'ASXY-TI1S'!$B258+(drdp!G258+drdp!P258)*'ASXY-TI1S'!$C258+(drdp!J258+drdp!S258)*'ASXY-TI1S'!$D258)</f>
        <v>-6.4973308531957974E-19</v>
      </c>
      <c r="H258" s="18">
        <f>Model!$W$10*((drdp!B258)*'ASXY-TI1S'!$B258+(drdp!E258)*'ASXY-TI1S'!$C258+(drdp!H258)*'ASXY-TI1S'!$D258)</f>
        <v>9.4802393578568685E-19</v>
      </c>
      <c r="I258" s="18">
        <f>Model!$W$10*((drdp!C258)*'ASXY-TI1S'!$B258+(drdp!F258)*'ASXY-TI1S'!$C258+(drdp!I258)*'ASXY-TI1S'!$D258)</f>
        <v>-2.5402224799914924E-19</v>
      </c>
      <c r="J258" s="18">
        <f>Model!$W$10*((drdp!D258)*'ASXY-TI1S'!$B258+(drdp!G258)*'ASXY-TI1S'!$C258+(drdp!J258)*'ASXY-TI1S'!$D258)</f>
        <v>-3.2486654265978987E-19</v>
      </c>
      <c r="K258" s="21">
        <f>SUM(E$3:E257)+H258</f>
        <v>1.506172029673005</v>
      </c>
      <c r="L258" s="21">
        <f>SUM(F$3:F257)+I258</f>
        <v>-6.5369611974187794E-2</v>
      </c>
      <c r="M258" s="21">
        <f>SUM(G$3:G257)+J258</f>
        <v>-0.48715730611801666</v>
      </c>
      <c r="N258" s="19">
        <f t="shared" si="19"/>
        <v>2.2685541829692997</v>
      </c>
      <c r="O258" s="19">
        <f t="shared" si="20"/>
        <v>4.2731861696558762E-3</v>
      </c>
      <c r="P258" s="19">
        <f t="shared" si="21"/>
        <v>0.23732224090416298</v>
      </c>
      <c r="Q258" s="19">
        <f t="shared" si="22"/>
        <v>-9.8457881146099199E-2</v>
      </c>
      <c r="R258" s="19">
        <f t="shared" si="23"/>
        <v>-0.73374270852580659</v>
      </c>
      <c r="S258" s="19">
        <f t="shared" si="24"/>
        <v>3.1845284071325371E-2</v>
      </c>
    </row>
    <row r="259" spans="1:19" x14ac:dyDescent="0.25">
      <c r="A259" s="26">
        <f>Wellpath!E259</f>
        <v>7680</v>
      </c>
      <c r="B259" s="22">
        <v>0</v>
      </c>
      <c r="C259" s="22">
        <f>SIN(Wellpath!$L259) * COS(Wellpath!$L259) / SQRT(2)</f>
        <v>4.3315539021305316E-17</v>
      </c>
      <c r="D259" s="22">
        <f>(-TAN(Dip) * SIN(Wellpath!$L259) * COS(Wellpath!$L259) * SIN(Wellpath!$O259)) / SQRT(2)</f>
        <v>-1.3086221322367195E-16</v>
      </c>
      <c r="E259" s="20">
        <f>Model!$W$10*((drdp!B259+drdp!K259)*'ASXY-TI1S'!$B259+(drdp!E259+drdp!N259)*'ASXY-TI1S'!$C259+(drdp!H259+drdp!Q259)*'ASXY-TI1S'!$D259)</f>
        <v>1.8960478715713737E-18</v>
      </c>
      <c r="F259" s="20">
        <f>Model!$W$10*((drdp!C259+drdp!L259)*'ASXY-TI1S'!$B259+(drdp!F259+drdp!O259)*'ASXY-TI1S'!$C259+(drdp!I259+drdp!R259)*'ASXY-TI1S'!$D259)</f>
        <v>-5.0804449599829848E-19</v>
      </c>
      <c r="G259" s="20">
        <f>Model!$W$10*((drdp!D259+drdp!M259)*'ASXY-TI1S'!$B259+(drdp!G259+drdp!P259)*'ASXY-TI1S'!$C259+(drdp!J259+drdp!S259)*'ASXY-TI1S'!$D259)</f>
        <v>-6.4973308531957974E-19</v>
      </c>
      <c r="H259" s="18">
        <f>Model!$W$10*((drdp!B259)*'ASXY-TI1S'!$B259+(drdp!E259)*'ASXY-TI1S'!$C259+(drdp!H259)*'ASXY-TI1S'!$D259)</f>
        <v>9.4802393578568685E-19</v>
      </c>
      <c r="I259" s="18">
        <f>Model!$W$10*((drdp!C259)*'ASXY-TI1S'!$B259+(drdp!F259)*'ASXY-TI1S'!$C259+(drdp!I259)*'ASXY-TI1S'!$D259)</f>
        <v>-2.5402224799914924E-19</v>
      </c>
      <c r="J259" s="18">
        <f>Model!$W$10*((drdp!D259)*'ASXY-TI1S'!$B259+(drdp!G259)*'ASXY-TI1S'!$C259+(drdp!J259)*'ASXY-TI1S'!$D259)</f>
        <v>-3.2486654265978987E-19</v>
      </c>
      <c r="K259" s="21">
        <f>SUM(E$3:E258)+H259</f>
        <v>1.506172029673005</v>
      </c>
      <c r="L259" s="21">
        <f>SUM(F$3:F258)+I259</f>
        <v>-6.5369611974187794E-2</v>
      </c>
      <c r="M259" s="21">
        <f>SUM(G$3:G258)+J259</f>
        <v>-0.48715730611801666</v>
      </c>
      <c r="N259" s="19">
        <f t="shared" si="19"/>
        <v>2.2685541829692997</v>
      </c>
      <c r="O259" s="19">
        <f t="shared" si="20"/>
        <v>4.2731861696558762E-3</v>
      </c>
      <c r="P259" s="19">
        <f t="shared" si="21"/>
        <v>0.23732224090416298</v>
      </c>
      <c r="Q259" s="19">
        <f t="shared" si="22"/>
        <v>-9.8457881146099199E-2</v>
      </c>
      <c r="R259" s="19">
        <f t="shared" si="23"/>
        <v>-0.73374270852580659</v>
      </c>
      <c r="S259" s="19">
        <f t="shared" si="24"/>
        <v>3.1845284071325371E-2</v>
      </c>
    </row>
    <row r="260" spans="1:19" x14ac:dyDescent="0.25">
      <c r="A260" s="26">
        <f>Wellpath!E260</f>
        <v>7710</v>
      </c>
      <c r="B260" s="22">
        <v>0</v>
      </c>
      <c r="C260" s="22">
        <f>SIN(Wellpath!$L260) * COS(Wellpath!$L260) / SQRT(2)</f>
        <v>4.3315539021305316E-17</v>
      </c>
      <c r="D260" s="22">
        <f>(-TAN(Dip) * SIN(Wellpath!$L260) * COS(Wellpath!$L260) * SIN(Wellpath!$O260)) / SQRT(2)</f>
        <v>-1.3086221322367195E-16</v>
      </c>
      <c r="E260" s="20">
        <f>Model!$W$10*((drdp!B260+drdp!K260)*'ASXY-TI1S'!$B260+(drdp!E260+drdp!N260)*'ASXY-TI1S'!$C260+(drdp!H260+drdp!Q260)*'ASXY-TI1S'!$D260)</f>
        <v>1.8960478715713737E-18</v>
      </c>
      <c r="F260" s="20">
        <f>Model!$W$10*((drdp!C260+drdp!L260)*'ASXY-TI1S'!$B260+(drdp!F260+drdp!O260)*'ASXY-TI1S'!$C260+(drdp!I260+drdp!R260)*'ASXY-TI1S'!$D260)</f>
        <v>-5.0804449599829848E-19</v>
      </c>
      <c r="G260" s="20">
        <f>Model!$W$10*((drdp!D260+drdp!M260)*'ASXY-TI1S'!$B260+(drdp!G260+drdp!P260)*'ASXY-TI1S'!$C260+(drdp!J260+drdp!S260)*'ASXY-TI1S'!$D260)</f>
        <v>-6.4973308531957974E-19</v>
      </c>
      <c r="H260" s="18">
        <f>Model!$W$10*((drdp!B260)*'ASXY-TI1S'!$B260+(drdp!E260)*'ASXY-TI1S'!$C260+(drdp!H260)*'ASXY-TI1S'!$D260)</f>
        <v>9.4802393578568685E-19</v>
      </c>
      <c r="I260" s="18">
        <f>Model!$W$10*((drdp!C260)*'ASXY-TI1S'!$B260+(drdp!F260)*'ASXY-TI1S'!$C260+(drdp!I260)*'ASXY-TI1S'!$D260)</f>
        <v>-2.5402224799914924E-19</v>
      </c>
      <c r="J260" s="18">
        <f>Model!$W$10*((drdp!D260)*'ASXY-TI1S'!$B260+(drdp!G260)*'ASXY-TI1S'!$C260+(drdp!J260)*'ASXY-TI1S'!$D260)</f>
        <v>-3.2486654265978987E-19</v>
      </c>
      <c r="K260" s="21">
        <f>SUM(E$3:E259)+H260</f>
        <v>1.506172029673005</v>
      </c>
      <c r="L260" s="21">
        <f>SUM(F$3:F259)+I260</f>
        <v>-6.5369611974187794E-2</v>
      </c>
      <c r="M260" s="21">
        <f>SUM(G$3:G259)+J260</f>
        <v>-0.48715730611801666</v>
      </c>
      <c r="N260" s="19">
        <f t="shared" si="19"/>
        <v>2.2685541829692997</v>
      </c>
      <c r="O260" s="19">
        <f t="shared" si="20"/>
        <v>4.2731861696558762E-3</v>
      </c>
      <c r="P260" s="19">
        <f t="shared" si="21"/>
        <v>0.23732224090416298</v>
      </c>
      <c r="Q260" s="19">
        <f t="shared" si="22"/>
        <v>-9.8457881146099199E-2</v>
      </c>
      <c r="R260" s="19">
        <f t="shared" si="23"/>
        <v>-0.73374270852580659</v>
      </c>
      <c r="S260" s="19">
        <f t="shared" si="24"/>
        <v>3.1845284071325371E-2</v>
      </c>
    </row>
    <row r="261" spans="1:19" x14ac:dyDescent="0.25">
      <c r="A261" s="26">
        <f>Wellpath!E261</f>
        <v>7740</v>
      </c>
      <c r="B261" s="22">
        <v>0</v>
      </c>
      <c r="C261" s="22">
        <f>SIN(Wellpath!$L261) * COS(Wellpath!$L261) / SQRT(2)</f>
        <v>4.3315539021305316E-17</v>
      </c>
      <c r="D261" s="22">
        <f>(-TAN(Dip) * SIN(Wellpath!$L261) * COS(Wellpath!$L261) * SIN(Wellpath!$O261)) / SQRT(2)</f>
        <v>-1.3086221322367195E-16</v>
      </c>
      <c r="E261" s="20">
        <f>Model!$W$10*((drdp!B261+drdp!K261)*'ASXY-TI1S'!$B261+(drdp!E261+drdp!N261)*'ASXY-TI1S'!$C261+(drdp!H261+drdp!Q261)*'ASXY-TI1S'!$D261)</f>
        <v>1.8960478715713737E-18</v>
      </c>
      <c r="F261" s="20">
        <f>Model!$W$10*((drdp!C261+drdp!L261)*'ASXY-TI1S'!$B261+(drdp!F261+drdp!O261)*'ASXY-TI1S'!$C261+(drdp!I261+drdp!R261)*'ASXY-TI1S'!$D261)</f>
        <v>-5.0804449599829848E-19</v>
      </c>
      <c r="G261" s="20">
        <f>Model!$W$10*((drdp!D261+drdp!M261)*'ASXY-TI1S'!$B261+(drdp!G261+drdp!P261)*'ASXY-TI1S'!$C261+(drdp!J261+drdp!S261)*'ASXY-TI1S'!$D261)</f>
        <v>-6.4973308531957974E-19</v>
      </c>
      <c r="H261" s="18">
        <f>Model!$W$10*((drdp!B261)*'ASXY-TI1S'!$B261+(drdp!E261)*'ASXY-TI1S'!$C261+(drdp!H261)*'ASXY-TI1S'!$D261)</f>
        <v>9.4802393578568685E-19</v>
      </c>
      <c r="I261" s="18">
        <f>Model!$W$10*((drdp!C261)*'ASXY-TI1S'!$B261+(drdp!F261)*'ASXY-TI1S'!$C261+(drdp!I261)*'ASXY-TI1S'!$D261)</f>
        <v>-2.5402224799914924E-19</v>
      </c>
      <c r="J261" s="18">
        <f>Model!$W$10*((drdp!D261)*'ASXY-TI1S'!$B261+(drdp!G261)*'ASXY-TI1S'!$C261+(drdp!J261)*'ASXY-TI1S'!$D261)</f>
        <v>-3.2486654265978987E-19</v>
      </c>
      <c r="K261" s="21">
        <f>SUM(E$3:E260)+H261</f>
        <v>1.506172029673005</v>
      </c>
      <c r="L261" s="21">
        <f>SUM(F$3:F260)+I261</f>
        <v>-6.5369611974187794E-2</v>
      </c>
      <c r="M261" s="21">
        <f>SUM(G$3:G260)+J261</f>
        <v>-0.48715730611801666</v>
      </c>
      <c r="N261" s="19">
        <f t="shared" si="19"/>
        <v>2.2685541829692997</v>
      </c>
      <c r="O261" s="19">
        <f t="shared" si="20"/>
        <v>4.2731861696558762E-3</v>
      </c>
      <c r="P261" s="19">
        <f t="shared" si="21"/>
        <v>0.23732224090416298</v>
      </c>
      <c r="Q261" s="19">
        <f t="shared" si="22"/>
        <v>-9.8457881146099199E-2</v>
      </c>
      <c r="R261" s="19">
        <f t="shared" si="23"/>
        <v>-0.73374270852580659</v>
      </c>
      <c r="S261" s="19">
        <f t="shared" si="24"/>
        <v>3.1845284071325371E-2</v>
      </c>
    </row>
    <row r="262" spans="1:19" x14ac:dyDescent="0.25">
      <c r="A262" s="26">
        <f>Wellpath!E262</f>
        <v>7770</v>
      </c>
      <c r="B262" s="22">
        <v>0</v>
      </c>
      <c r="C262" s="22">
        <f>SIN(Wellpath!$L262) * COS(Wellpath!$L262) / SQRT(2)</f>
        <v>4.3315539021305316E-17</v>
      </c>
      <c r="D262" s="22">
        <f>(-TAN(Dip) * SIN(Wellpath!$L262) * COS(Wellpath!$L262) * SIN(Wellpath!$O262)) / SQRT(2)</f>
        <v>-1.3086221322367195E-16</v>
      </c>
      <c r="E262" s="20">
        <f>Model!$W$10*((drdp!B262+drdp!K262)*'ASXY-TI1S'!$B262+(drdp!E262+drdp!N262)*'ASXY-TI1S'!$C262+(drdp!H262+drdp!Q262)*'ASXY-TI1S'!$D262)</f>
        <v>1.8960478715713737E-18</v>
      </c>
      <c r="F262" s="20">
        <f>Model!$W$10*((drdp!C262+drdp!L262)*'ASXY-TI1S'!$B262+(drdp!F262+drdp!O262)*'ASXY-TI1S'!$C262+(drdp!I262+drdp!R262)*'ASXY-TI1S'!$D262)</f>
        <v>-5.0804449599829848E-19</v>
      </c>
      <c r="G262" s="20">
        <f>Model!$W$10*((drdp!D262+drdp!M262)*'ASXY-TI1S'!$B262+(drdp!G262+drdp!P262)*'ASXY-TI1S'!$C262+(drdp!J262+drdp!S262)*'ASXY-TI1S'!$D262)</f>
        <v>-6.4973308531957974E-19</v>
      </c>
      <c r="H262" s="18">
        <f>Model!$W$10*((drdp!B262)*'ASXY-TI1S'!$B262+(drdp!E262)*'ASXY-TI1S'!$C262+(drdp!H262)*'ASXY-TI1S'!$D262)</f>
        <v>9.4802393578568685E-19</v>
      </c>
      <c r="I262" s="18">
        <f>Model!$W$10*((drdp!C262)*'ASXY-TI1S'!$B262+(drdp!F262)*'ASXY-TI1S'!$C262+(drdp!I262)*'ASXY-TI1S'!$D262)</f>
        <v>-2.5402224799914924E-19</v>
      </c>
      <c r="J262" s="18">
        <f>Model!$W$10*((drdp!D262)*'ASXY-TI1S'!$B262+(drdp!G262)*'ASXY-TI1S'!$C262+(drdp!J262)*'ASXY-TI1S'!$D262)</f>
        <v>-3.2486654265978987E-19</v>
      </c>
      <c r="K262" s="21">
        <f>SUM(E$3:E261)+H262</f>
        <v>1.506172029673005</v>
      </c>
      <c r="L262" s="21">
        <f>SUM(F$3:F261)+I262</f>
        <v>-6.5369611974187794E-2</v>
      </c>
      <c r="M262" s="21">
        <f>SUM(G$3:G261)+J262</f>
        <v>-0.48715730611801666</v>
      </c>
      <c r="N262" s="19">
        <f t="shared" ref="N262:N270" si="25">K262^2</f>
        <v>2.2685541829692997</v>
      </c>
      <c r="O262" s="19">
        <f t="shared" ref="O262:O270" si="26">L262^2</f>
        <v>4.2731861696558762E-3</v>
      </c>
      <c r="P262" s="19">
        <f t="shared" ref="P262:P270" si="27">M262^2</f>
        <v>0.23732224090416298</v>
      </c>
      <c r="Q262" s="19">
        <f t="shared" ref="Q262:Q270" si="28">K262*L262</f>
        <v>-9.8457881146099199E-2</v>
      </c>
      <c r="R262" s="19">
        <f t="shared" ref="R262:R270" si="29">K262*M262</f>
        <v>-0.73374270852580659</v>
      </c>
      <c r="S262" s="19">
        <f t="shared" ref="S262:S270" si="30">L262*M262</f>
        <v>3.1845284071325371E-2</v>
      </c>
    </row>
    <row r="263" spans="1:19" x14ac:dyDescent="0.25">
      <c r="A263" s="26">
        <f>Wellpath!E263</f>
        <v>7800</v>
      </c>
      <c r="B263" s="22">
        <v>0</v>
      </c>
      <c r="C263" s="22">
        <f>SIN(Wellpath!$L263) * COS(Wellpath!$L263) / SQRT(2)</f>
        <v>4.3315539021305316E-17</v>
      </c>
      <c r="D263" s="22">
        <f>(-TAN(Dip) * SIN(Wellpath!$L263) * COS(Wellpath!$L263) * SIN(Wellpath!$O263)) / SQRT(2)</f>
        <v>-1.3086221322367195E-16</v>
      </c>
      <c r="E263" s="20">
        <f>Model!$W$10*((drdp!B263+drdp!K263)*'ASXY-TI1S'!$B263+(drdp!E263+drdp!N263)*'ASXY-TI1S'!$C263+(drdp!H263+drdp!Q263)*'ASXY-TI1S'!$D263)</f>
        <v>1.8960478715713737E-18</v>
      </c>
      <c r="F263" s="20">
        <f>Model!$W$10*((drdp!C263+drdp!L263)*'ASXY-TI1S'!$B263+(drdp!F263+drdp!O263)*'ASXY-TI1S'!$C263+(drdp!I263+drdp!R263)*'ASXY-TI1S'!$D263)</f>
        <v>-5.0804449599829848E-19</v>
      </c>
      <c r="G263" s="20">
        <f>Model!$W$10*((drdp!D263+drdp!M263)*'ASXY-TI1S'!$B263+(drdp!G263+drdp!P263)*'ASXY-TI1S'!$C263+(drdp!J263+drdp!S263)*'ASXY-TI1S'!$D263)</f>
        <v>-6.4973308531957974E-19</v>
      </c>
      <c r="H263" s="18">
        <f>Model!$W$10*((drdp!B263)*'ASXY-TI1S'!$B263+(drdp!E263)*'ASXY-TI1S'!$C263+(drdp!H263)*'ASXY-TI1S'!$D263)</f>
        <v>9.4802393578568685E-19</v>
      </c>
      <c r="I263" s="18">
        <f>Model!$W$10*((drdp!C263)*'ASXY-TI1S'!$B263+(drdp!F263)*'ASXY-TI1S'!$C263+(drdp!I263)*'ASXY-TI1S'!$D263)</f>
        <v>-2.5402224799914924E-19</v>
      </c>
      <c r="J263" s="18">
        <f>Model!$W$10*((drdp!D263)*'ASXY-TI1S'!$B263+(drdp!G263)*'ASXY-TI1S'!$C263+(drdp!J263)*'ASXY-TI1S'!$D263)</f>
        <v>-3.2486654265978987E-19</v>
      </c>
      <c r="K263" s="21">
        <f>SUM(E$3:E262)+H263</f>
        <v>1.506172029673005</v>
      </c>
      <c r="L263" s="21">
        <f>SUM(F$3:F262)+I263</f>
        <v>-6.5369611974187794E-2</v>
      </c>
      <c r="M263" s="21">
        <f>SUM(G$3:G262)+J263</f>
        <v>-0.48715730611801666</v>
      </c>
      <c r="N263" s="19">
        <f t="shared" si="25"/>
        <v>2.2685541829692997</v>
      </c>
      <c r="O263" s="19">
        <f t="shared" si="26"/>
        <v>4.2731861696558762E-3</v>
      </c>
      <c r="P263" s="19">
        <f t="shared" si="27"/>
        <v>0.23732224090416298</v>
      </c>
      <c r="Q263" s="19">
        <f t="shared" si="28"/>
        <v>-9.8457881146099199E-2</v>
      </c>
      <c r="R263" s="19">
        <f t="shared" si="29"/>
        <v>-0.73374270852580659</v>
      </c>
      <c r="S263" s="19">
        <f t="shared" si="30"/>
        <v>3.1845284071325371E-2</v>
      </c>
    </row>
    <row r="264" spans="1:19" x14ac:dyDescent="0.25">
      <c r="A264" s="26">
        <f>Wellpath!E264</f>
        <v>7830</v>
      </c>
      <c r="B264" s="22">
        <v>0</v>
      </c>
      <c r="C264" s="22">
        <f>SIN(Wellpath!$L264) * COS(Wellpath!$L264) / SQRT(2)</f>
        <v>4.3315539021305316E-17</v>
      </c>
      <c r="D264" s="22">
        <f>(-TAN(Dip) * SIN(Wellpath!$L264) * COS(Wellpath!$L264) * SIN(Wellpath!$O264)) / SQRT(2)</f>
        <v>-1.3086221322367195E-16</v>
      </c>
      <c r="E264" s="20">
        <f>Model!$W$10*((drdp!B264+drdp!K264)*'ASXY-TI1S'!$B264+(drdp!E264+drdp!N264)*'ASXY-TI1S'!$C264+(drdp!H264+drdp!Q264)*'ASXY-TI1S'!$D264)</f>
        <v>1.8960478715713737E-18</v>
      </c>
      <c r="F264" s="20">
        <f>Model!$W$10*((drdp!C264+drdp!L264)*'ASXY-TI1S'!$B264+(drdp!F264+drdp!O264)*'ASXY-TI1S'!$C264+(drdp!I264+drdp!R264)*'ASXY-TI1S'!$D264)</f>
        <v>-5.0804449599829848E-19</v>
      </c>
      <c r="G264" s="20">
        <f>Model!$W$10*((drdp!D264+drdp!M264)*'ASXY-TI1S'!$B264+(drdp!G264+drdp!P264)*'ASXY-TI1S'!$C264+(drdp!J264+drdp!S264)*'ASXY-TI1S'!$D264)</f>
        <v>-6.4973308531957974E-19</v>
      </c>
      <c r="H264" s="18">
        <f>Model!$W$10*((drdp!B264)*'ASXY-TI1S'!$B264+(drdp!E264)*'ASXY-TI1S'!$C264+(drdp!H264)*'ASXY-TI1S'!$D264)</f>
        <v>9.4802393578568685E-19</v>
      </c>
      <c r="I264" s="18">
        <f>Model!$W$10*((drdp!C264)*'ASXY-TI1S'!$B264+(drdp!F264)*'ASXY-TI1S'!$C264+(drdp!I264)*'ASXY-TI1S'!$D264)</f>
        <v>-2.5402224799914924E-19</v>
      </c>
      <c r="J264" s="18">
        <f>Model!$W$10*((drdp!D264)*'ASXY-TI1S'!$B264+(drdp!G264)*'ASXY-TI1S'!$C264+(drdp!J264)*'ASXY-TI1S'!$D264)</f>
        <v>-3.2486654265978987E-19</v>
      </c>
      <c r="K264" s="21">
        <f>SUM(E$3:E263)+H264</f>
        <v>1.506172029673005</v>
      </c>
      <c r="L264" s="21">
        <f>SUM(F$3:F263)+I264</f>
        <v>-6.5369611974187794E-2</v>
      </c>
      <c r="M264" s="21">
        <f>SUM(G$3:G263)+J264</f>
        <v>-0.48715730611801666</v>
      </c>
      <c r="N264" s="19">
        <f t="shared" si="25"/>
        <v>2.2685541829692997</v>
      </c>
      <c r="O264" s="19">
        <f t="shared" si="26"/>
        <v>4.2731861696558762E-3</v>
      </c>
      <c r="P264" s="19">
        <f t="shared" si="27"/>
        <v>0.23732224090416298</v>
      </c>
      <c r="Q264" s="19">
        <f t="shared" si="28"/>
        <v>-9.8457881146099199E-2</v>
      </c>
      <c r="R264" s="19">
        <f t="shared" si="29"/>
        <v>-0.73374270852580659</v>
      </c>
      <c r="S264" s="19">
        <f t="shared" si="30"/>
        <v>3.1845284071325371E-2</v>
      </c>
    </row>
    <row r="265" spans="1:19" x14ac:dyDescent="0.25">
      <c r="A265" s="26">
        <f>Wellpath!E265</f>
        <v>7860</v>
      </c>
      <c r="B265" s="22">
        <v>0</v>
      </c>
      <c r="C265" s="22">
        <f>SIN(Wellpath!$L265) * COS(Wellpath!$L265) / SQRT(2)</f>
        <v>4.3315539021305316E-17</v>
      </c>
      <c r="D265" s="22">
        <f>(-TAN(Dip) * SIN(Wellpath!$L265) * COS(Wellpath!$L265) * SIN(Wellpath!$O265)) / SQRT(2)</f>
        <v>-1.3086221322367195E-16</v>
      </c>
      <c r="E265" s="20">
        <f>Model!$W$10*((drdp!B265+drdp!K265)*'ASXY-TI1S'!$B265+(drdp!E265+drdp!N265)*'ASXY-TI1S'!$C265+(drdp!H265+drdp!Q265)*'ASXY-TI1S'!$D265)</f>
        <v>1.8960478715713737E-18</v>
      </c>
      <c r="F265" s="20">
        <f>Model!$W$10*((drdp!C265+drdp!L265)*'ASXY-TI1S'!$B265+(drdp!F265+drdp!O265)*'ASXY-TI1S'!$C265+(drdp!I265+drdp!R265)*'ASXY-TI1S'!$D265)</f>
        <v>-5.0804449599829848E-19</v>
      </c>
      <c r="G265" s="20">
        <f>Model!$W$10*((drdp!D265+drdp!M265)*'ASXY-TI1S'!$B265+(drdp!G265+drdp!P265)*'ASXY-TI1S'!$C265+(drdp!J265+drdp!S265)*'ASXY-TI1S'!$D265)</f>
        <v>-6.4973308531957974E-19</v>
      </c>
      <c r="H265" s="18">
        <f>Model!$W$10*((drdp!B265)*'ASXY-TI1S'!$B265+(drdp!E265)*'ASXY-TI1S'!$C265+(drdp!H265)*'ASXY-TI1S'!$D265)</f>
        <v>9.4802393578568685E-19</v>
      </c>
      <c r="I265" s="18">
        <f>Model!$W$10*((drdp!C265)*'ASXY-TI1S'!$B265+(drdp!F265)*'ASXY-TI1S'!$C265+(drdp!I265)*'ASXY-TI1S'!$D265)</f>
        <v>-2.5402224799914924E-19</v>
      </c>
      <c r="J265" s="18">
        <f>Model!$W$10*((drdp!D265)*'ASXY-TI1S'!$B265+(drdp!G265)*'ASXY-TI1S'!$C265+(drdp!J265)*'ASXY-TI1S'!$D265)</f>
        <v>-3.2486654265978987E-19</v>
      </c>
      <c r="K265" s="21">
        <f>SUM(E$3:E264)+H265</f>
        <v>1.506172029673005</v>
      </c>
      <c r="L265" s="21">
        <f>SUM(F$3:F264)+I265</f>
        <v>-6.5369611974187794E-2</v>
      </c>
      <c r="M265" s="21">
        <f>SUM(G$3:G264)+J265</f>
        <v>-0.48715730611801666</v>
      </c>
      <c r="N265" s="19">
        <f t="shared" si="25"/>
        <v>2.2685541829692997</v>
      </c>
      <c r="O265" s="19">
        <f t="shared" si="26"/>
        <v>4.2731861696558762E-3</v>
      </c>
      <c r="P265" s="19">
        <f t="shared" si="27"/>
        <v>0.23732224090416298</v>
      </c>
      <c r="Q265" s="19">
        <f t="shared" si="28"/>
        <v>-9.8457881146099199E-2</v>
      </c>
      <c r="R265" s="19">
        <f t="shared" si="29"/>
        <v>-0.73374270852580659</v>
      </c>
      <c r="S265" s="19">
        <f t="shared" si="30"/>
        <v>3.1845284071325371E-2</v>
      </c>
    </row>
    <row r="266" spans="1:19" x14ac:dyDescent="0.25">
      <c r="A266" s="26">
        <f>Wellpath!E266</f>
        <v>7890</v>
      </c>
      <c r="B266" s="22">
        <v>0</v>
      </c>
      <c r="C266" s="22">
        <f>SIN(Wellpath!$L266) * COS(Wellpath!$L266) / SQRT(2)</f>
        <v>4.3315539021305316E-17</v>
      </c>
      <c r="D266" s="22">
        <f>(-TAN(Dip) * SIN(Wellpath!$L266) * COS(Wellpath!$L266) * SIN(Wellpath!$O266)) / SQRT(2)</f>
        <v>-1.3086221322367195E-16</v>
      </c>
      <c r="E266" s="20">
        <f>Model!$W$10*((drdp!B266+drdp!K266)*'ASXY-TI1S'!$B266+(drdp!E266+drdp!N266)*'ASXY-TI1S'!$C266+(drdp!H266+drdp!Q266)*'ASXY-TI1S'!$D266)</f>
        <v>1.8960478715713737E-18</v>
      </c>
      <c r="F266" s="20">
        <f>Model!$W$10*((drdp!C266+drdp!L266)*'ASXY-TI1S'!$B266+(drdp!F266+drdp!O266)*'ASXY-TI1S'!$C266+(drdp!I266+drdp!R266)*'ASXY-TI1S'!$D266)</f>
        <v>-5.0804449599829848E-19</v>
      </c>
      <c r="G266" s="20">
        <f>Model!$W$10*((drdp!D266+drdp!M266)*'ASXY-TI1S'!$B266+(drdp!G266+drdp!P266)*'ASXY-TI1S'!$C266+(drdp!J266+drdp!S266)*'ASXY-TI1S'!$D266)</f>
        <v>-6.4973308531957974E-19</v>
      </c>
      <c r="H266" s="18">
        <f>Model!$W$10*((drdp!B266)*'ASXY-TI1S'!$B266+(drdp!E266)*'ASXY-TI1S'!$C266+(drdp!H266)*'ASXY-TI1S'!$D266)</f>
        <v>9.4802393578568685E-19</v>
      </c>
      <c r="I266" s="18">
        <f>Model!$W$10*((drdp!C266)*'ASXY-TI1S'!$B266+(drdp!F266)*'ASXY-TI1S'!$C266+(drdp!I266)*'ASXY-TI1S'!$D266)</f>
        <v>-2.5402224799914924E-19</v>
      </c>
      <c r="J266" s="18">
        <f>Model!$W$10*((drdp!D266)*'ASXY-TI1S'!$B266+(drdp!G266)*'ASXY-TI1S'!$C266+(drdp!J266)*'ASXY-TI1S'!$D266)</f>
        <v>-3.2486654265978987E-19</v>
      </c>
      <c r="K266" s="21">
        <f>SUM(E$3:E265)+H266</f>
        <v>1.506172029673005</v>
      </c>
      <c r="L266" s="21">
        <f>SUM(F$3:F265)+I266</f>
        <v>-6.5369611974187794E-2</v>
      </c>
      <c r="M266" s="21">
        <f>SUM(G$3:G265)+J266</f>
        <v>-0.48715730611801666</v>
      </c>
      <c r="N266" s="19">
        <f t="shared" si="25"/>
        <v>2.2685541829692997</v>
      </c>
      <c r="O266" s="19">
        <f t="shared" si="26"/>
        <v>4.2731861696558762E-3</v>
      </c>
      <c r="P266" s="19">
        <f t="shared" si="27"/>
        <v>0.23732224090416298</v>
      </c>
      <c r="Q266" s="19">
        <f t="shared" si="28"/>
        <v>-9.8457881146099199E-2</v>
      </c>
      <c r="R266" s="19">
        <f t="shared" si="29"/>
        <v>-0.73374270852580659</v>
      </c>
      <c r="S266" s="19">
        <f t="shared" si="30"/>
        <v>3.1845284071325371E-2</v>
      </c>
    </row>
    <row r="267" spans="1:19" x14ac:dyDescent="0.25">
      <c r="A267" s="26">
        <f>Wellpath!E267</f>
        <v>7920</v>
      </c>
      <c r="B267" s="22">
        <v>0</v>
      </c>
      <c r="C267" s="22">
        <f>SIN(Wellpath!$L267) * COS(Wellpath!$L267) / SQRT(2)</f>
        <v>4.3315539021305316E-17</v>
      </c>
      <c r="D267" s="22">
        <f>(-TAN(Dip) * SIN(Wellpath!$L267) * COS(Wellpath!$L267) * SIN(Wellpath!$O267)) / SQRT(2)</f>
        <v>-1.3086221322367195E-16</v>
      </c>
      <c r="E267" s="20">
        <f>Model!$W$10*((drdp!B267+drdp!K267)*'ASXY-TI1S'!$B267+(drdp!E267+drdp!N267)*'ASXY-TI1S'!$C267+(drdp!H267+drdp!Q267)*'ASXY-TI1S'!$D267)</f>
        <v>1.8960478715713737E-18</v>
      </c>
      <c r="F267" s="20">
        <f>Model!$W$10*((drdp!C267+drdp!L267)*'ASXY-TI1S'!$B267+(drdp!F267+drdp!O267)*'ASXY-TI1S'!$C267+(drdp!I267+drdp!R267)*'ASXY-TI1S'!$D267)</f>
        <v>-5.0804449599829848E-19</v>
      </c>
      <c r="G267" s="20">
        <f>Model!$W$10*((drdp!D267+drdp!M267)*'ASXY-TI1S'!$B267+(drdp!G267+drdp!P267)*'ASXY-TI1S'!$C267+(drdp!J267+drdp!S267)*'ASXY-TI1S'!$D267)</f>
        <v>-6.4973308531957974E-19</v>
      </c>
      <c r="H267" s="18">
        <f>Model!$W$10*((drdp!B267)*'ASXY-TI1S'!$B267+(drdp!E267)*'ASXY-TI1S'!$C267+(drdp!H267)*'ASXY-TI1S'!$D267)</f>
        <v>9.4802393578568685E-19</v>
      </c>
      <c r="I267" s="18">
        <f>Model!$W$10*((drdp!C267)*'ASXY-TI1S'!$B267+(drdp!F267)*'ASXY-TI1S'!$C267+(drdp!I267)*'ASXY-TI1S'!$D267)</f>
        <v>-2.5402224799914924E-19</v>
      </c>
      <c r="J267" s="18">
        <f>Model!$W$10*((drdp!D267)*'ASXY-TI1S'!$B267+(drdp!G267)*'ASXY-TI1S'!$C267+(drdp!J267)*'ASXY-TI1S'!$D267)</f>
        <v>-3.2486654265978987E-19</v>
      </c>
      <c r="K267" s="21">
        <f>SUM(E$3:E266)+H267</f>
        <v>1.506172029673005</v>
      </c>
      <c r="L267" s="21">
        <f>SUM(F$3:F266)+I267</f>
        <v>-6.5369611974187794E-2</v>
      </c>
      <c r="M267" s="21">
        <f>SUM(G$3:G266)+J267</f>
        <v>-0.48715730611801666</v>
      </c>
      <c r="N267" s="19">
        <f t="shared" si="25"/>
        <v>2.2685541829692997</v>
      </c>
      <c r="O267" s="19">
        <f t="shared" si="26"/>
        <v>4.2731861696558762E-3</v>
      </c>
      <c r="P267" s="19">
        <f t="shared" si="27"/>
        <v>0.23732224090416298</v>
      </c>
      <c r="Q267" s="19">
        <f t="shared" si="28"/>
        <v>-9.8457881146099199E-2</v>
      </c>
      <c r="R267" s="19">
        <f t="shared" si="29"/>
        <v>-0.73374270852580659</v>
      </c>
      <c r="S267" s="19">
        <f t="shared" si="30"/>
        <v>3.1845284071325371E-2</v>
      </c>
    </row>
    <row r="268" spans="1:19" x14ac:dyDescent="0.25">
      <c r="A268" s="26">
        <f>Wellpath!E268</f>
        <v>7950</v>
      </c>
      <c r="B268" s="22">
        <v>0</v>
      </c>
      <c r="C268" s="22">
        <f>SIN(Wellpath!$L268) * COS(Wellpath!$L268) / SQRT(2)</f>
        <v>4.3315539021305316E-17</v>
      </c>
      <c r="D268" s="22">
        <f>(-TAN(Dip) * SIN(Wellpath!$L268) * COS(Wellpath!$L268) * SIN(Wellpath!$O268)) / SQRT(2)</f>
        <v>-1.3086221322367195E-16</v>
      </c>
      <c r="E268" s="20">
        <f>Model!$W$10*((drdp!B268+drdp!K268)*'ASXY-TI1S'!$B268+(drdp!E268+drdp!N268)*'ASXY-TI1S'!$C268+(drdp!H268+drdp!Q268)*'ASXY-TI1S'!$D268)</f>
        <v>1.8960478715713737E-18</v>
      </c>
      <c r="F268" s="20">
        <f>Model!$W$10*((drdp!C268+drdp!L268)*'ASXY-TI1S'!$B268+(drdp!F268+drdp!O268)*'ASXY-TI1S'!$C268+(drdp!I268+drdp!R268)*'ASXY-TI1S'!$D268)</f>
        <v>-5.0804449599829848E-19</v>
      </c>
      <c r="G268" s="20">
        <f>Model!$W$10*((drdp!D268+drdp!M268)*'ASXY-TI1S'!$B268+(drdp!G268+drdp!P268)*'ASXY-TI1S'!$C268+(drdp!J268+drdp!S268)*'ASXY-TI1S'!$D268)</f>
        <v>-6.4973308531957974E-19</v>
      </c>
      <c r="H268" s="18">
        <f>Model!$W$10*((drdp!B268)*'ASXY-TI1S'!$B268+(drdp!E268)*'ASXY-TI1S'!$C268+(drdp!H268)*'ASXY-TI1S'!$D268)</f>
        <v>9.4802393578568685E-19</v>
      </c>
      <c r="I268" s="18">
        <f>Model!$W$10*((drdp!C268)*'ASXY-TI1S'!$B268+(drdp!F268)*'ASXY-TI1S'!$C268+(drdp!I268)*'ASXY-TI1S'!$D268)</f>
        <v>-2.5402224799914924E-19</v>
      </c>
      <c r="J268" s="18">
        <f>Model!$W$10*((drdp!D268)*'ASXY-TI1S'!$B268+(drdp!G268)*'ASXY-TI1S'!$C268+(drdp!J268)*'ASXY-TI1S'!$D268)</f>
        <v>-3.2486654265978987E-19</v>
      </c>
      <c r="K268" s="21">
        <f>SUM(E$3:E267)+H268</f>
        <v>1.506172029673005</v>
      </c>
      <c r="L268" s="21">
        <f>SUM(F$3:F267)+I268</f>
        <v>-6.5369611974187794E-2</v>
      </c>
      <c r="M268" s="21">
        <f>SUM(G$3:G267)+J268</f>
        <v>-0.48715730611801666</v>
      </c>
      <c r="N268" s="19">
        <f t="shared" si="25"/>
        <v>2.2685541829692997</v>
      </c>
      <c r="O268" s="19">
        <f t="shared" si="26"/>
        <v>4.2731861696558762E-3</v>
      </c>
      <c r="P268" s="19">
        <f t="shared" si="27"/>
        <v>0.23732224090416298</v>
      </c>
      <c r="Q268" s="19">
        <f t="shared" si="28"/>
        <v>-9.8457881146099199E-2</v>
      </c>
      <c r="R268" s="19">
        <f t="shared" si="29"/>
        <v>-0.73374270852580659</v>
      </c>
      <c r="S268" s="19">
        <f t="shared" si="30"/>
        <v>3.1845284071325371E-2</v>
      </c>
    </row>
    <row r="269" spans="1:19" x14ac:dyDescent="0.25">
      <c r="A269" s="26">
        <f>Wellpath!E269</f>
        <v>7980</v>
      </c>
      <c r="B269" s="22">
        <v>0</v>
      </c>
      <c r="C269" s="22">
        <f>SIN(Wellpath!$L269) * COS(Wellpath!$L269) / SQRT(2)</f>
        <v>4.3315539021305316E-17</v>
      </c>
      <c r="D269" s="22">
        <f>(-TAN(Dip) * SIN(Wellpath!$L269) * COS(Wellpath!$L269) * SIN(Wellpath!$O269)) / SQRT(2)</f>
        <v>-1.3086221322367195E-16</v>
      </c>
      <c r="E269" s="20">
        <f>Model!$W$10*((drdp!B269+drdp!K269)*'ASXY-TI1S'!$B269+(drdp!E269+drdp!N269)*'ASXY-TI1S'!$C269+(drdp!H269+drdp!Q269)*'ASXY-TI1S'!$D269)</f>
        <v>1.5800398929761446E-18</v>
      </c>
      <c r="F269" s="20">
        <f>Model!$W$10*((drdp!C269+drdp!L269)*'ASXY-TI1S'!$B269+(drdp!F269+drdp!O269)*'ASXY-TI1S'!$C269+(drdp!I269+drdp!R269)*'ASXY-TI1S'!$D269)</f>
        <v>-4.2337041333191538E-19</v>
      </c>
      <c r="G269" s="20">
        <f>Model!$W$10*((drdp!D269+drdp!M269)*'ASXY-TI1S'!$B269+(drdp!G269+drdp!P269)*'ASXY-TI1S'!$C269+(drdp!J269+drdp!S269)*'ASXY-TI1S'!$D269)</f>
        <v>-5.4144423776631651E-19</v>
      </c>
      <c r="H269" s="18">
        <f>Model!$W$10*((drdp!B269)*'ASXY-TI1S'!$B269+(drdp!E269)*'ASXY-TI1S'!$C269+(drdp!H269)*'ASXY-TI1S'!$D269)</f>
        <v>9.4802393578568685E-19</v>
      </c>
      <c r="I269" s="18">
        <f>Model!$W$10*((drdp!C269)*'ASXY-TI1S'!$B269+(drdp!F269)*'ASXY-TI1S'!$C269+(drdp!I269)*'ASXY-TI1S'!$D269)</f>
        <v>-2.5402224799914924E-19</v>
      </c>
      <c r="J269" s="18">
        <f>Model!$W$10*((drdp!D269)*'ASXY-TI1S'!$B269+(drdp!G269)*'ASXY-TI1S'!$C269+(drdp!J269)*'ASXY-TI1S'!$D269)</f>
        <v>-3.2486654265978987E-19</v>
      </c>
      <c r="K269" s="21">
        <f>SUM(E$3:E268)+H269</f>
        <v>1.506172029673005</v>
      </c>
      <c r="L269" s="21">
        <f>SUM(F$3:F268)+I269</f>
        <v>-6.5369611974187794E-2</v>
      </c>
      <c r="M269" s="21">
        <f>SUM(G$3:G268)+J269</f>
        <v>-0.48715730611801666</v>
      </c>
      <c r="N269" s="19">
        <f t="shared" si="25"/>
        <v>2.2685541829692997</v>
      </c>
      <c r="O269" s="19">
        <f t="shared" si="26"/>
        <v>4.2731861696558762E-3</v>
      </c>
      <c r="P269" s="19">
        <f t="shared" si="27"/>
        <v>0.23732224090416298</v>
      </c>
      <c r="Q269" s="19">
        <f t="shared" si="28"/>
        <v>-9.8457881146099199E-2</v>
      </c>
      <c r="R269" s="19">
        <f t="shared" si="29"/>
        <v>-0.73374270852580659</v>
      </c>
      <c r="S269" s="19">
        <f t="shared" si="30"/>
        <v>3.1845284071325371E-2</v>
      </c>
    </row>
    <row r="270" spans="1:19" x14ac:dyDescent="0.25">
      <c r="A270" s="26">
        <f>Wellpath!E270</f>
        <v>8000</v>
      </c>
      <c r="B270" s="22">
        <v>0</v>
      </c>
      <c r="C270" s="22">
        <f>SIN(Wellpath!$L270) * COS(Wellpath!$L270) / SQRT(2)</f>
        <v>4.3315539021305316E-17</v>
      </c>
      <c r="D270" s="22">
        <f>(-TAN(Dip) * SIN(Wellpath!$L270) * COS(Wellpath!$L270) * SIN(Wellpath!$O270)) / SQRT(2)</f>
        <v>-1.3086221322367195E-16</v>
      </c>
      <c r="E270" s="20">
        <f>Model!$W$10*((drdp!B270+drdp!K270)*'ASXY-TI1S'!$B270+(drdp!E270+drdp!N270)*'ASXY-TI1S'!$C270+(drdp!H270+drdp!Q270)*'ASXY-TI1S'!$D270)</f>
        <v>-2.5217436691899272E-16</v>
      </c>
      <c r="F270" s="20">
        <f>Model!$W$10*((drdp!C270+drdp!L270)*'ASXY-TI1S'!$B270+(drdp!F270+drdp!O270)*'ASXY-TI1S'!$C270+(drdp!I270+drdp!R270)*'ASXY-TI1S'!$D270)</f>
        <v>6.7569917967773719E-17</v>
      </c>
      <c r="G270" s="20">
        <f>Model!$W$10*((drdp!D270+drdp!M270)*'ASXY-TI1S'!$B270+(drdp!G270+drdp!P270)*'ASXY-TI1S'!$C270+(drdp!J270+drdp!S270)*'ASXY-TI1S'!$D270)</f>
        <v>8.6414500347504099E-17</v>
      </c>
      <c r="H270" s="18">
        <f>Model!$W$10*((drdp!B270)*'ASXY-TI1S'!$B270+(drdp!E270)*'ASXY-TI1S'!$C270+(drdp!H270)*'ASXY-TI1S'!$D270)</f>
        <v>6.3201595719045777E-19</v>
      </c>
      <c r="I270" s="18">
        <f>Model!$W$10*((drdp!C270)*'ASXY-TI1S'!$B270+(drdp!F270)*'ASXY-TI1S'!$C270+(drdp!I270)*'ASXY-TI1S'!$D270)</f>
        <v>-1.6934816533276614E-19</v>
      </c>
      <c r="J270" s="18">
        <f>Model!$W$10*((drdp!D270)*'ASXY-TI1S'!$B270+(drdp!G270)*'ASXY-TI1S'!$C270+(drdp!J270)*'ASXY-TI1S'!$D270)</f>
        <v>-2.1657769510652657E-19</v>
      </c>
      <c r="K270" s="21">
        <f>SUM(E$3:E269)+H270</f>
        <v>1.506172029673005</v>
      </c>
      <c r="L270" s="21">
        <f>SUM(F$3:F269)+I270</f>
        <v>-6.5369611974187794E-2</v>
      </c>
      <c r="M270" s="21">
        <f>SUM(G$3:G269)+J270</f>
        <v>-0.48715730611801666</v>
      </c>
      <c r="N270" s="19">
        <f t="shared" si="25"/>
        <v>2.2685541829692997</v>
      </c>
      <c r="O270" s="19">
        <f t="shared" si="26"/>
        <v>4.2731861696558762E-3</v>
      </c>
      <c r="P270" s="19">
        <f t="shared" si="27"/>
        <v>0.23732224090416298</v>
      </c>
      <c r="Q270" s="19">
        <f t="shared" si="28"/>
        <v>-9.8457881146099199E-2</v>
      </c>
      <c r="R270" s="19">
        <f t="shared" si="29"/>
        <v>-0.73374270852580659</v>
      </c>
      <c r="S270" s="19">
        <f t="shared" si="30"/>
        <v>3.1845284071325371E-2</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f>SIN(Wellpath!$L3) * COS(Wellpath!$L3) / 2</f>
        <v>0</v>
      </c>
      <c r="D3" s="22">
        <f>(-TAN(Dip) * SIN(Wellpath!$L3) * COS(Wellpath!$L3) * SIN(Wellpath!$O3)) / 2</f>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f>SIN(Wellpath!$L4) * COS(Wellpath!$L4) / 2</f>
        <v>0</v>
      </c>
      <c r="D4" s="22">
        <f>(-TAN(Dip) * SIN(Wellpath!$L4) * COS(Wellpath!$L4) * SIN(Wellpath!$O4)) / 2</f>
        <v>0</v>
      </c>
      <c r="E4" s="20">
        <f>Model!$W$11*((drdp!B4+drdp!K4)*'ASXY-TI2S'!$B4+(drdp!E4+drdp!N4)*'ASXY-TI2S'!$C4+(drdp!H4+drdp!Q4)*'ASXY-TI2S'!$D4)</f>
        <v>0</v>
      </c>
      <c r="F4" s="20">
        <f>Model!$W$11*((drdp!C4+drdp!L4)*'ASXY-TI2S'!$B4+(drdp!F4+drdp!O4)*'ASXY-TI2S'!$C4+(drdp!I4+drdp!R4)*'ASXY-TI2S'!$D4)</f>
        <v>0</v>
      </c>
      <c r="G4" s="20">
        <f>Model!$W$11*((drdp!D4+drdp!M4)*'ASXY-TI2S'!$B4+(drdp!G4+drdp!P4)*'ASXY-TI2S'!$C4+(drdp!J4+drdp!S4)*'ASXY-TI2S'!$D4)</f>
        <v>0</v>
      </c>
      <c r="H4" s="18">
        <f>Model!$W$11*((drdp!B4)*'ASXY-TI2S'!$B4+(drdp!E4)*'ASXY-TI2S'!$C4+(drdp!H4)*'ASXY-TI2S'!$D4)</f>
        <v>0</v>
      </c>
      <c r="I4" s="18">
        <f>Model!$W$11*((drdp!C4)*'ASXY-TI2S'!$B4+(drdp!F4)*'ASXY-TI2S'!$C4+(drdp!I4)*'ASXY-TI2S'!$D4)</f>
        <v>0</v>
      </c>
      <c r="J4" s="18">
        <f>Model!$W$11*((drdp!D4)*'ASXY-TI2S'!$B4+(drdp!G4)*'ASXY-TI2S'!$C4+(drdp!J4)*'ASXY-TI2S'!$D4)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f>SIN(Wellpath!$L5) * COS(Wellpath!$L5) / 2</f>
        <v>0</v>
      </c>
      <c r="D5" s="22">
        <f>(-TAN(Dip) * SIN(Wellpath!$L5) * COS(Wellpath!$L5) * SIN(Wellpath!$O5)) / 2</f>
        <v>0</v>
      </c>
      <c r="E5" s="20">
        <f>Model!$W$11*((drdp!B5+drdp!K5)*'ASXY-TI2S'!$B5+(drdp!E5+drdp!N5)*'ASXY-TI2S'!$C5+(drdp!H5+drdp!Q5)*'ASXY-TI2S'!$D5)</f>
        <v>0</v>
      </c>
      <c r="F5" s="20">
        <f>Model!$W$11*((drdp!C5+drdp!L5)*'ASXY-TI2S'!$B5+(drdp!F5+drdp!O5)*'ASXY-TI2S'!$C5+(drdp!I5+drdp!R5)*'ASXY-TI2S'!$D5)</f>
        <v>0</v>
      </c>
      <c r="G5" s="20">
        <f>Model!$W$11*((drdp!D5+drdp!M5)*'ASXY-TI2S'!$B5+(drdp!G5+drdp!P5)*'ASXY-TI2S'!$C5+(drdp!J5+drdp!S5)*'ASXY-TI2S'!$D5)</f>
        <v>0</v>
      </c>
      <c r="H5" s="18">
        <f>Model!$W$11*((drdp!B5)*'ASXY-TI2S'!$B5+(drdp!E5)*'ASXY-TI2S'!$C5+(drdp!H5)*'ASXY-TI2S'!$D5)</f>
        <v>0</v>
      </c>
      <c r="I5" s="18">
        <f>Model!$W$11*((drdp!C5)*'ASXY-TI2S'!$B5+(drdp!F5)*'ASXY-TI2S'!$C5+(drdp!I5)*'ASXY-TI2S'!$D5)</f>
        <v>0</v>
      </c>
      <c r="J5" s="18">
        <f>Model!$W$11*((drdp!D5)*'ASXY-TI2S'!$B5+(drdp!G5)*'ASXY-TI2S'!$C5+(drdp!J5)*'ASXY-TI2S'!$D5)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f>SIN(Wellpath!$L6) * COS(Wellpath!$L6) / 2</f>
        <v>0</v>
      </c>
      <c r="D6" s="22">
        <f>(-TAN(Dip) * SIN(Wellpath!$L6) * COS(Wellpath!$L6) * SIN(Wellpath!$O6)) / 2</f>
        <v>0</v>
      </c>
      <c r="E6" s="20">
        <f>Model!$W$11*((drdp!B6+drdp!K6)*'ASXY-TI2S'!$B6+(drdp!E6+drdp!N6)*'ASXY-TI2S'!$C6+(drdp!H6+drdp!Q6)*'ASXY-TI2S'!$D6)</f>
        <v>0</v>
      </c>
      <c r="F6" s="20">
        <f>Model!$W$11*((drdp!C6+drdp!L6)*'ASXY-TI2S'!$B6+(drdp!F6+drdp!O6)*'ASXY-TI2S'!$C6+(drdp!I6+drdp!R6)*'ASXY-TI2S'!$D6)</f>
        <v>0</v>
      </c>
      <c r="G6" s="20">
        <f>Model!$W$11*((drdp!D6+drdp!M6)*'ASXY-TI2S'!$B6+(drdp!G6+drdp!P6)*'ASXY-TI2S'!$C6+(drdp!J6+drdp!S6)*'ASXY-TI2S'!$D6)</f>
        <v>0</v>
      </c>
      <c r="H6" s="18">
        <f>Model!$W$11*((drdp!B6)*'ASXY-TI2S'!$B6+(drdp!E6)*'ASXY-TI2S'!$C6+(drdp!H6)*'ASXY-TI2S'!$D6)</f>
        <v>0</v>
      </c>
      <c r="I6" s="18">
        <f>Model!$W$11*((drdp!C6)*'ASXY-TI2S'!$B6+(drdp!F6)*'ASXY-TI2S'!$C6+(drdp!I6)*'ASXY-TI2S'!$D6)</f>
        <v>0</v>
      </c>
      <c r="J6" s="18">
        <f>Model!$W$11*((drdp!D6)*'ASXY-TI2S'!$B6+(drdp!G6)*'ASXY-TI2S'!$C6+(drdp!J6)*'ASXY-TI2S'!$D6)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f>SIN(Wellpath!$L7) * COS(Wellpath!$L7) / 2</f>
        <v>0</v>
      </c>
      <c r="D7" s="22">
        <f>(-TAN(Dip) * SIN(Wellpath!$L7) * COS(Wellpath!$L7) * SIN(Wellpath!$O7)) / 2</f>
        <v>0</v>
      </c>
      <c r="E7" s="20">
        <f>Model!$W$11*((drdp!B7+drdp!K7)*'ASXY-TI2S'!$B7+(drdp!E7+drdp!N7)*'ASXY-TI2S'!$C7+(drdp!H7+drdp!Q7)*'ASXY-TI2S'!$D7)</f>
        <v>0</v>
      </c>
      <c r="F7" s="20">
        <f>Model!$W$11*((drdp!C7+drdp!L7)*'ASXY-TI2S'!$B7+(drdp!F7+drdp!O7)*'ASXY-TI2S'!$C7+(drdp!I7+drdp!R7)*'ASXY-TI2S'!$D7)</f>
        <v>0</v>
      </c>
      <c r="G7" s="20">
        <f>Model!$W$11*((drdp!D7+drdp!M7)*'ASXY-TI2S'!$B7+(drdp!G7+drdp!P7)*'ASXY-TI2S'!$C7+(drdp!J7+drdp!S7)*'ASXY-TI2S'!$D7)</f>
        <v>0</v>
      </c>
      <c r="H7" s="18">
        <f>Model!$W$11*((drdp!B7)*'ASXY-TI2S'!$B7+(drdp!E7)*'ASXY-TI2S'!$C7+(drdp!H7)*'ASXY-TI2S'!$D7)</f>
        <v>0</v>
      </c>
      <c r="I7" s="18">
        <f>Model!$W$11*((drdp!C7)*'ASXY-TI2S'!$B7+(drdp!F7)*'ASXY-TI2S'!$C7+(drdp!I7)*'ASXY-TI2S'!$D7)</f>
        <v>0</v>
      </c>
      <c r="J7" s="18">
        <f>Model!$W$11*((drdp!D7)*'ASXY-TI2S'!$B7+(drdp!G7)*'ASXY-TI2S'!$C7+(drdp!J7)*'ASXY-TI2S'!$D7)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f>SIN(Wellpath!$L8) * COS(Wellpath!$L8) / 2</f>
        <v>0</v>
      </c>
      <c r="D8" s="22">
        <f>(-TAN(Dip) * SIN(Wellpath!$L8) * COS(Wellpath!$L8) * SIN(Wellpath!$O8)) / 2</f>
        <v>0</v>
      </c>
      <c r="E8" s="20">
        <f>Model!$W$11*((drdp!B8+drdp!K8)*'ASXY-TI2S'!$B8+(drdp!E8+drdp!N8)*'ASXY-TI2S'!$C8+(drdp!H8+drdp!Q8)*'ASXY-TI2S'!$D8)</f>
        <v>0</v>
      </c>
      <c r="F8" s="20">
        <f>Model!$W$11*((drdp!C8+drdp!L8)*'ASXY-TI2S'!$B8+(drdp!F8+drdp!O8)*'ASXY-TI2S'!$C8+(drdp!I8+drdp!R8)*'ASXY-TI2S'!$D8)</f>
        <v>0</v>
      </c>
      <c r="G8" s="20">
        <f>Model!$W$11*((drdp!D8+drdp!M8)*'ASXY-TI2S'!$B8+(drdp!G8+drdp!P8)*'ASXY-TI2S'!$C8+(drdp!J8+drdp!S8)*'ASXY-TI2S'!$D8)</f>
        <v>0</v>
      </c>
      <c r="H8" s="18">
        <f>Model!$W$11*((drdp!B8)*'ASXY-TI2S'!$B8+(drdp!E8)*'ASXY-TI2S'!$C8+(drdp!H8)*'ASXY-TI2S'!$D8)</f>
        <v>0</v>
      </c>
      <c r="I8" s="18">
        <f>Model!$W$11*((drdp!C8)*'ASXY-TI2S'!$B8+(drdp!F8)*'ASXY-TI2S'!$C8+(drdp!I8)*'ASXY-TI2S'!$D8)</f>
        <v>0</v>
      </c>
      <c r="J8" s="18">
        <f>Model!$W$11*((drdp!D8)*'ASXY-TI2S'!$B8+(drdp!G8)*'ASXY-TI2S'!$C8+(drdp!J8)*'ASXY-TI2S'!$D8)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f>SIN(Wellpath!$L9) * COS(Wellpath!$L9) / 2</f>
        <v>0</v>
      </c>
      <c r="D9" s="22">
        <f>(-TAN(Dip) * SIN(Wellpath!$L9) * COS(Wellpath!$L9) * SIN(Wellpath!$O9)) / 2</f>
        <v>0</v>
      </c>
      <c r="E9" s="20">
        <f>Model!$W$11*((drdp!B9+drdp!K9)*'ASXY-TI2S'!$B9+(drdp!E9+drdp!N9)*'ASXY-TI2S'!$C9+(drdp!H9+drdp!Q9)*'ASXY-TI2S'!$D9)</f>
        <v>0</v>
      </c>
      <c r="F9" s="20">
        <f>Model!$W$11*((drdp!C9+drdp!L9)*'ASXY-TI2S'!$B9+(drdp!F9+drdp!O9)*'ASXY-TI2S'!$C9+(drdp!I9+drdp!R9)*'ASXY-TI2S'!$D9)</f>
        <v>0</v>
      </c>
      <c r="G9" s="20">
        <f>Model!$W$11*((drdp!D9+drdp!M9)*'ASXY-TI2S'!$B9+(drdp!G9+drdp!P9)*'ASXY-TI2S'!$C9+(drdp!J9+drdp!S9)*'ASXY-TI2S'!$D9)</f>
        <v>0</v>
      </c>
      <c r="H9" s="18">
        <f>Model!$W$11*((drdp!B9)*'ASXY-TI2S'!$B9+(drdp!E9)*'ASXY-TI2S'!$C9+(drdp!H9)*'ASXY-TI2S'!$D9)</f>
        <v>0</v>
      </c>
      <c r="I9" s="18">
        <f>Model!$W$11*((drdp!C9)*'ASXY-TI2S'!$B9+(drdp!F9)*'ASXY-TI2S'!$C9+(drdp!I9)*'ASXY-TI2S'!$D9)</f>
        <v>0</v>
      </c>
      <c r="J9" s="18">
        <f>Model!$W$11*((drdp!D9)*'ASXY-TI2S'!$B9+(drdp!G9)*'ASXY-TI2S'!$C9+(drdp!J9)*'ASXY-TI2S'!$D9)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f>SIN(Wellpath!$L10) * COS(Wellpath!$L10) / 2</f>
        <v>0</v>
      </c>
      <c r="D10" s="22">
        <f>(-TAN(Dip) * SIN(Wellpath!$L10) * COS(Wellpath!$L10) * SIN(Wellpath!$O10)) / 2</f>
        <v>0</v>
      </c>
      <c r="E10" s="20">
        <f>Model!$W$11*((drdp!B10+drdp!K10)*'ASXY-TI2S'!$B10+(drdp!E10+drdp!N10)*'ASXY-TI2S'!$C10+(drdp!H10+drdp!Q10)*'ASXY-TI2S'!$D10)</f>
        <v>0</v>
      </c>
      <c r="F10" s="20">
        <f>Model!$W$11*((drdp!C10+drdp!L10)*'ASXY-TI2S'!$B10+(drdp!F10+drdp!O10)*'ASXY-TI2S'!$C10+(drdp!I10+drdp!R10)*'ASXY-TI2S'!$D10)</f>
        <v>0</v>
      </c>
      <c r="G10" s="20">
        <f>Model!$W$11*((drdp!D10+drdp!M10)*'ASXY-TI2S'!$B10+(drdp!G10+drdp!P10)*'ASXY-TI2S'!$C10+(drdp!J10+drdp!S10)*'ASXY-TI2S'!$D10)</f>
        <v>0</v>
      </c>
      <c r="H10" s="18">
        <f>Model!$W$11*((drdp!B10)*'ASXY-TI2S'!$B10+(drdp!E10)*'ASXY-TI2S'!$C10+(drdp!H10)*'ASXY-TI2S'!$D10)</f>
        <v>0</v>
      </c>
      <c r="I10" s="18">
        <f>Model!$W$11*((drdp!C10)*'ASXY-TI2S'!$B10+(drdp!F10)*'ASXY-TI2S'!$C10+(drdp!I10)*'ASXY-TI2S'!$D10)</f>
        <v>0</v>
      </c>
      <c r="J10" s="18">
        <f>Model!$W$11*((drdp!D10)*'ASXY-TI2S'!$B10+(drdp!G10)*'ASXY-TI2S'!$C10+(drdp!J10)*'ASXY-TI2S'!$D10)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f>SIN(Wellpath!$L11) * COS(Wellpath!$L11) / 2</f>
        <v>0</v>
      </c>
      <c r="D11" s="22">
        <f>(-TAN(Dip) * SIN(Wellpath!$L11) * COS(Wellpath!$L11) * SIN(Wellpath!$O11)) / 2</f>
        <v>0</v>
      </c>
      <c r="E11" s="20">
        <f>Model!$W$11*((drdp!B11+drdp!K11)*'ASXY-TI2S'!$B11+(drdp!E11+drdp!N11)*'ASXY-TI2S'!$C11+(drdp!H11+drdp!Q11)*'ASXY-TI2S'!$D11)</f>
        <v>0</v>
      </c>
      <c r="F11" s="20">
        <f>Model!$W$11*((drdp!C11+drdp!L11)*'ASXY-TI2S'!$B11+(drdp!F11+drdp!O11)*'ASXY-TI2S'!$C11+(drdp!I11+drdp!R11)*'ASXY-TI2S'!$D11)</f>
        <v>0</v>
      </c>
      <c r="G11" s="20">
        <f>Model!$W$11*((drdp!D11+drdp!M11)*'ASXY-TI2S'!$B11+(drdp!G11+drdp!P11)*'ASXY-TI2S'!$C11+(drdp!J11+drdp!S11)*'ASXY-TI2S'!$D11)</f>
        <v>0</v>
      </c>
      <c r="H11" s="18">
        <f>Model!$W$11*((drdp!B11)*'ASXY-TI2S'!$B11+(drdp!E11)*'ASXY-TI2S'!$C11+(drdp!H11)*'ASXY-TI2S'!$D11)</f>
        <v>0</v>
      </c>
      <c r="I11" s="18">
        <f>Model!$W$11*((drdp!C11)*'ASXY-TI2S'!$B11+(drdp!F11)*'ASXY-TI2S'!$C11+(drdp!I11)*'ASXY-TI2S'!$D11)</f>
        <v>0</v>
      </c>
      <c r="J11" s="18">
        <f>Model!$W$11*((drdp!D11)*'ASXY-TI2S'!$B11+(drdp!G11)*'ASXY-TI2S'!$C11+(drdp!J11)*'ASXY-TI2S'!$D11)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f>SIN(Wellpath!$L12) * COS(Wellpath!$L12) / 2</f>
        <v>0</v>
      </c>
      <c r="D12" s="22">
        <f>(-TAN(Dip) * SIN(Wellpath!$L12) * COS(Wellpath!$L12) * SIN(Wellpath!$O12)) / 2</f>
        <v>0</v>
      </c>
      <c r="E12" s="20">
        <f>Model!$W$11*((drdp!B12+drdp!K12)*'ASXY-TI2S'!$B12+(drdp!E12+drdp!N12)*'ASXY-TI2S'!$C12+(drdp!H12+drdp!Q12)*'ASXY-TI2S'!$D12)</f>
        <v>0</v>
      </c>
      <c r="F12" s="20">
        <f>Model!$W$11*((drdp!C12+drdp!L12)*'ASXY-TI2S'!$B12+(drdp!F12+drdp!O12)*'ASXY-TI2S'!$C12+(drdp!I12+drdp!R12)*'ASXY-TI2S'!$D12)</f>
        <v>0</v>
      </c>
      <c r="G12" s="20">
        <f>Model!$W$11*((drdp!D12+drdp!M12)*'ASXY-TI2S'!$B12+(drdp!G12+drdp!P12)*'ASXY-TI2S'!$C12+(drdp!J12+drdp!S12)*'ASXY-TI2S'!$D12)</f>
        <v>0</v>
      </c>
      <c r="H12" s="18">
        <f>Model!$W$11*((drdp!B12)*'ASXY-TI2S'!$B12+(drdp!E12)*'ASXY-TI2S'!$C12+(drdp!H12)*'ASXY-TI2S'!$D12)</f>
        <v>0</v>
      </c>
      <c r="I12" s="18">
        <f>Model!$W$11*((drdp!C12)*'ASXY-TI2S'!$B12+(drdp!F12)*'ASXY-TI2S'!$C12+(drdp!I12)*'ASXY-TI2S'!$D12)</f>
        <v>0</v>
      </c>
      <c r="J12" s="18">
        <f>Model!$W$11*((drdp!D12)*'ASXY-TI2S'!$B12+(drdp!G12)*'ASXY-TI2S'!$C12+(drdp!J12)*'ASXY-TI2S'!$D12)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f>SIN(Wellpath!$L13) * COS(Wellpath!$L13) / 2</f>
        <v>0</v>
      </c>
      <c r="D13" s="22">
        <f>(-TAN(Dip) * SIN(Wellpath!$L13) * COS(Wellpath!$L13) * SIN(Wellpath!$O13)) / 2</f>
        <v>0</v>
      </c>
      <c r="E13" s="20">
        <f>Model!$W$11*((drdp!B13+drdp!K13)*'ASXY-TI2S'!$B13+(drdp!E13+drdp!N13)*'ASXY-TI2S'!$C13+(drdp!H13+drdp!Q13)*'ASXY-TI2S'!$D13)</f>
        <v>0</v>
      </c>
      <c r="F13" s="20">
        <f>Model!$W$11*((drdp!C13+drdp!L13)*'ASXY-TI2S'!$B13+(drdp!F13+drdp!O13)*'ASXY-TI2S'!$C13+(drdp!I13+drdp!R13)*'ASXY-TI2S'!$D13)</f>
        <v>0</v>
      </c>
      <c r="G13" s="20">
        <f>Model!$W$11*((drdp!D13+drdp!M13)*'ASXY-TI2S'!$B13+(drdp!G13+drdp!P13)*'ASXY-TI2S'!$C13+(drdp!J13+drdp!S13)*'ASXY-TI2S'!$D13)</f>
        <v>0</v>
      </c>
      <c r="H13" s="18">
        <f>Model!$W$11*((drdp!B13)*'ASXY-TI2S'!$B13+(drdp!E13)*'ASXY-TI2S'!$C13+(drdp!H13)*'ASXY-TI2S'!$D13)</f>
        <v>0</v>
      </c>
      <c r="I13" s="18">
        <f>Model!$W$11*((drdp!C13)*'ASXY-TI2S'!$B13+(drdp!F13)*'ASXY-TI2S'!$C13+(drdp!I13)*'ASXY-TI2S'!$D13)</f>
        <v>0</v>
      </c>
      <c r="J13" s="18">
        <f>Model!$W$11*((drdp!D13)*'ASXY-TI2S'!$B13+(drdp!G13)*'ASXY-TI2S'!$C13+(drdp!J13)*'ASXY-TI2S'!$D13)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f>SIN(Wellpath!$L14) * COS(Wellpath!$L14) / 2</f>
        <v>0</v>
      </c>
      <c r="D14" s="22">
        <f>(-TAN(Dip) * SIN(Wellpath!$L14) * COS(Wellpath!$L14) * SIN(Wellpath!$O14)) / 2</f>
        <v>0</v>
      </c>
      <c r="E14" s="20">
        <f>Model!$W$11*((drdp!B14+drdp!K14)*'ASXY-TI2S'!$B14+(drdp!E14+drdp!N14)*'ASXY-TI2S'!$C14+(drdp!H14+drdp!Q14)*'ASXY-TI2S'!$D14)</f>
        <v>0</v>
      </c>
      <c r="F14" s="20">
        <f>Model!$W$11*((drdp!C14+drdp!L14)*'ASXY-TI2S'!$B14+(drdp!F14+drdp!O14)*'ASXY-TI2S'!$C14+(drdp!I14+drdp!R14)*'ASXY-TI2S'!$D14)</f>
        <v>0</v>
      </c>
      <c r="G14" s="20">
        <f>Model!$W$11*((drdp!D14+drdp!M14)*'ASXY-TI2S'!$B14+(drdp!G14+drdp!P14)*'ASXY-TI2S'!$C14+(drdp!J14+drdp!S14)*'ASXY-TI2S'!$D14)</f>
        <v>0</v>
      </c>
      <c r="H14" s="18">
        <f>Model!$W$11*((drdp!B14)*'ASXY-TI2S'!$B14+(drdp!E14)*'ASXY-TI2S'!$C14+(drdp!H14)*'ASXY-TI2S'!$D14)</f>
        <v>0</v>
      </c>
      <c r="I14" s="18">
        <f>Model!$W$11*((drdp!C14)*'ASXY-TI2S'!$B14+(drdp!F14)*'ASXY-TI2S'!$C14+(drdp!I14)*'ASXY-TI2S'!$D14)</f>
        <v>0</v>
      </c>
      <c r="J14" s="18">
        <f>Model!$W$11*((drdp!D14)*'ASXY-TI2S'!$B14+(drdp!G14)*'ASXY-TI2S'!$C14+(drdp!J14)*'ASXY-TI2S'!$D14)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f>SIN(Wellpath!$L15) * COS(Wellpath!$L15) / 2</f>
        <v>0</v>
      </c>
      <c r="D15" s="22">
        <f>(-TAN(Dip) * SIN(Wellpath!$L15) * COS(Wellpath!$L15) * SIN(Wellpath!$O15)) / 2</f>
        <v>0</v>
      </c>
      <c r="E15" s="20">
        <f>Model!$W$11*((drdp!B15+drdp!K15)*'ASXY-TI2S'!$B15+(drdp!E15+drdp!N15)*'ASXY-TI2S'!$C15+(drdp!H15+drdp!Q15)*'ASXY-TI2S'!$D15)</f>
        <v>0</v>
      </c>
      <c r="F15" s="20">
        <f>Model!$W$11*((drdp!C15+drdp!L15)*'ASXY-TI2S'!$B15+(drdp!F15+drdp!O15)*'ASXY-TI2S'!$C15+(drdp!I15+drdp!R15)*'ASXY-TI2S'!$D15)</f>
        <v>0</v>
      </c>
      <c r="G15" s="20">
        <f>Model!$W$11*((drdp!D15+drdp!M15)*'ASXY-TI2S'!$B15+(drdp!G15+drdp!P15)*'ASXY-TI2S'!$C15+(drdp!J15+drdp!S15)*'ASXY-TI2S'!$D15)</f>
        <v>0</v>
      </c>
      <c r="H15" s="18">
        <f>Model!$W$11*((drdp!B15)*'ASXY-TI2S'!$B15+(drdp!E15)*'ASXY-TI2S'!$C15+(drdp!H15)*'ASXY-TI2S'!$D15)</f>
        <v>0</v>
      </c>
      <c r="I15" s="18">
        <f>Model!$W$11*((drdp!C15)*'ASXY-TI2S'!$B15+(drdp!F15)*'ASXY-TI2S'!$C15+(drdp!I15)*'ASXY-TI2S'!$D15)</f>
        <v>0</v>
      </c>
      <c r="J15" s="18">
        <f>Model!$W$11*((drdp!D15)*'ASXY-TI2S'!$B15+(drdp!G15)*'ASXY-TI2S'!$C15+(drdp!J15)*'ASXY-TI2S'!$D15)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f>SIN(Wellpath!$L16) * COS(Wellpath!$L16) / 2</f>
        <v>0</v>
      </c>
      <c r="D16" s="22">
        <f>(-TAN(Dip) * SIN(Wellpath!$L16) * COS(Wellpath!$L16) * SIN(Wellpath!$O16)) / 2</f>
        <v>0</v>
      </c>
      <c r="E16" s="20">
        <f>Model!$W$11*((drdp!B16+drdp!K16)*'ASXY-TI2S'!$B16+(drdp!E16+drdp!N16)*'ASXY-TI2S'!$C16+(drdp!H16+drdp!Q16)*'ASXY-TI2S'!$D16)</f>
        <v>0</v>
      </c>
      <c r="F16" s="20">
        <f>Model!$W$11*((drdp!C16+drdp!L16)*'ASXY-TI2S'!$B16+(drdp!F16+drdp!O16)*'ASXY-TI2S'!$C16+(drdp!I16+drdp!R16)*'ASXY-TI2S'!$D16)</f>
        <v>0</v>
      </c>
      <c r="G16" s="20">
        <f>Model!$W$11*((drdp!D16+drdp!M16)*'ASXY-TI2S'!$B16+(drdp!G16+drdp!P16)*'ASXY-TI2S'!$C16+(drdp!J16+drdp!S16)*'ASXY-TI2S'!$D16)</f>
        <v>0</v>
      </c>
      <c r="H16" s="18">
        <f>Model!$W$11*((drdp!B16)*'ASXY-TI2S'!$B16+(drdp!E16)*'ASXY-TI2S'!$C16+(drdp!H16)*'ASXY-TI2S'!$D16)</f>
        <v>0</v>
      </c>
      <c r="I16" s="18">
        <f>Model!$W$11*((drdp!C16)*'ASXY-TI2S'!$B16+(drdp!F16)*'ASXY-TI2S'!$C16+(drdp!I16)*'ASXY-TI2S'!$D16)</f>
        <v>0</v>
      </c>
      <c r="J16" s="18">
        <f>Model!$W$11*((drdp!D16)*'ASXY-TI2S'!$B16+(drdp!G16)*'ASXY-TI2S'!$C16+(drdp!J16)*'ASXY-TI2S'!$D16)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f>SIN(Wellpath!$L17) * COS(Wellpath!$L17) / 2</f>
        <v>0</v>
      </c>
      <c r="D17" s="22">
        <f>(-TAN(Dip) * SIN(Wellpath!$L17) * COS(Wellpath!$L17) * SIN(Wellpath!$O17)) / 2</f>
        <v>0</v>
      </c>
      <c r="E17" s="20">
        <f>Model!$W$11*((drdp!B17+drdp!K17)*'ASXY-TI2S'!$B17+(drdp!E17+drdp!N17)*'ASXY-TI2S'!$C17+(drdp!H17+drdp!Q17)*'ASXY-TI2S'!$D17)</f>
        <v>0</v>
      </c>
      <c r="F17" s="20">
        <f>Model!$W$11*((drdp!C17+drdp!L17)*'ASXY-TI2S'!$B17+(drdp!F17+drdp!O17)*'ASXY-TI2S'!$C17+(drdp!I17+drdp!R17)*'ASXY-TI2S'!$D17)</f>
        <v>0</v>
      </c>
      <c r="G17" s="20">
        <f>Model!$W$11*((drdp!D17+drdp!M17)*'ASXY-TI2S'!$B17+(drdp!G17+drdp!P17)*'ASXY-TI2S'!$C17+(drdp!J17+drdp!S17)*'ASXY-TI2S'!$D17)</f>
        <v>0</v>
      </c>
      <c r="H17" s="18">
        <f>Model!$W$11*((drdp!B17)*'ASXY-TI2S'!$B17+(drdp!E17)*'ASXY-TI2S'!$C17+(drdp!H17)*'ASXY-TI2S'!$D17)</f>
        <v>0</v>
      </c>
      <c r="I17" s="18">
        <f>Model!$W$11*((drdp!C17)*'ASXY-TI2S'!$B17+(drdp!F17)*'ASXY-TI2S'!$C17+(drdp!I17)*'ASXY-TI2S'!$D17)</f>
        <v>0</v>
      </c>
      <c r="J17" s="18">
        <f>Model!$W$11*((drdp!D17)*'ASXY-TI2S'!$B17+(drdp!G17)*'ASXY-TI2S'!$C17+(drdp!J17)*'ASXY-TI2S'!$D17)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f>SIN(Wellpath!$L18) * COS(Wellpath!$L18) / 2</f>
        <v>0</v>
      </c>
      <c r="D18" s="22">
        <f>(-TAN(Dip) * SIN(Wellpath!$L18) * COS(Wellpath!$L18) * SIN(Wellpath!$O18)) / 2</f>
        <v>0</v>
      </c>
      <c r="E18" s="20">
        <f>Model!$W$11*((drdp!B18+drdp!K18)*'ASXY-TI2S'!$B18+(drdp!E18+drdp!N18)*'ASXY-TI2S'!$C18+(drdp!H18+drdp!Q18)*'ASXY-TI2S'!$D18)</f>
        <v>0</v>
      </c>
      <c r="F18" s="20">
        <f>Model!$W$11*((drdp!C18+drdp!L18)*'ASXY-TI2S'!$B18+(drdp!F18+drdp!O18)*'ASXY-TI2S'!$C18+(drdp!I18+drdp!R18)*'ASXY-TI2S'!$D18)</f>
        <v>0</v>
      </c>
      <c r="G18" s="20">
        <f>Model!$W$11*((drdp!D18+drdp!M18)*'ASXY-TI2S'!$B18+(drdp!G18+drdp!P18)*'ASXY-TI2S'!$C18+(drdp!J18+drdp!S18)*'ASXY-TI2S'!$D18)</f>
        <v>0</v>
      </c>
      <c r="H18" s="18">
        <f>Model!$W$11*((drdp!B18)*'ASXY-TI2S'!$B18+(drdp!E18)*'ASXY-TI2S'!$C18+(drdp!H18)*'ASXY-TI2S'!$D18)</f>
        <v>0</v>
      </c>
      <c r="I18" s="18">
        <f>Model!$W$11*((drdp!C18)*'ASXY-TI2S'!$B18+(drdp!F18)*'ASXY-TI2S'!$C18+(drdp!I18)*'ASXY-TI2S'!$D18)</f>
        <v>0</v>
      </c>
      <c r="J18" s="18">
        <f>Model!$W$11*((drdp!D18)*'ASXY-TI2S'!$B18+(drdp!G18)*'ASXY-TI2S'!$C18+(drdp!J18)*'ASXY-TI2S'!$D18)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f>SIN(Wellpath!$L19) * COS(Wellpath!$L19) / 2</f>
        <v>0</v>
      </c>
      <c r="D19" s="22">
        <f>(-TAN(Dip) * SIN(Wellpath!$L19) * COS(Wellpath!$L19) * SIN(Wellpath!$O19)) / 2</f>
        <v>0</v>
      </c>
      <c r="E19" s="20">
        <f>Model!$W$11*((drdp!B19+drdp!K19)*'ASXY-TI2S'!$B19+(drdp!E19+drdp!N19)*'ASXY-TI2S'!$C19+(drdp!H19+drdp!Q19)*'ASXY-TI2S'!$D19)</f>
        <v>0</v>
      </c>
      <c r="F19" s="20">
        <f>Model!$W$11*((drdp!C19+drdp!L19)*'ASXY-TI2S'!$B19+(drdp!F19+drdp!O19)*'ASXY-TI2S'!$C19+(drdp!I19+drdp!R19)*'ASXY-TI2S'!$D19)</f>
        <v>0</v>
      </c>
      <c r="G19" s="20">
        <f>Model!$W$11*((drdp!D19+drdp!M19)*'ASXY-TI2S'!$B19+(drdp!G19+drdp!P19)*'ASXY-TI2S'!$C19+(drdp!J19+drdp!S19)*'ASXY-TI2S'!$D19)</f>
        <v>0</v>
      </c>
      <c r="H19" s="18">
        <f>Model!$W$11*((drdp!B19)*'ASXY-TI2S'!$B19+(drdp!E19)*'ASXY-TI2S'!$C19+(drdp!H19)*'ASXY-TI2S'!$D19)</f>
        <v>0</v>
      </c>
      <c r="I19" s="18">
        <f>Model!$W$11*((drdp!C19)*'ASXY-TI2S'!$B19+(drdp!F19)*'ASXY-TI2S'!$C19+(drdp!I19)*'ASXY-TI2S'!$D19)</f>
        <v>0</v>
      </c>
      <c r="J19" s="18">
        <f>Model!$W$11*((drdp!D19)*'ASXY-TI2S'!$B19+(drdp!G19)*'ASXY-TI2S'!$C19+(drdp!J19)*'ASXY-TI2S'!$D19)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f>SIN(Wellpath!$L20) * COS(Wellpath!$L20) / 2</f>
        <v>0</v>
      </c>
      <c r="D20" s="22">
        <f>(-TAN(Dip) * SIN(Wellpath!$L20) * COS(Wellpath!$L20) * SIN(Wellpath!$O20)) / 2</f>
        <v>0</v>
      </c>
      <c r="E20" s="20">
        <f>Model!$W$11*((drdp!B20+drdp!K20)*'ASXY-TI2S'!$B20+(drdp!E20+drdp!N20)*'ASXY-TI2S'!$C20+(drdp!H20+drdp!Q20)*'ASXY-TI2S'!$D20)</f>
        <v>0</v>
      </c>
      <c r="F20" s="20">
        <f>Model!$W$11*((drdp!C20+drdp!L20)*'ASXY-TI2S'!$B20+(drdp!F20+drdp!O20)*'ASXY-TI2S'!$C20+(drdp!I20+drdp!R20)*'ASXY-TI2S'!$D20)</f>
        <v>0</v>
      </c>
      <c r="G20" s="20">
        <f>Model!$W$11*((drdp!D20+drdp!M20)*'ASXY-TI2S'!$B20+(drdp!G20+drdp!P20)*'ASXY-TI2S'!$C20+(drdp!J20+drdp!S20)*'ASXY-TI2S'!$D20)</f>
        <v>0</v>
      </c>
      <c r="H20" s="18">
        <f>Model!$W$11*((drdp!B20)*'ASXY-TI2S'!$B20+(drdp!E20)*'ASXY-TI2S'!$C20+(drdp!H20)*'ASXY-TI2S'!$D20)</f>
        <v>0</v>
      </c>
      <c r="I20" s="18">
        <f>Model!$W$11*((drdp!C20)*'ASXY-TI2S'!$B20+(drdp!F20)*'ASXY-TI2S'!$C20+(drdp!I20)*'ASXY-TI2S'!$D20)</f>
        <v>0</v>
      </c>
      <c r="J20" s="18">
        <f>Model!$W$11*((drdp!D20)*'ASXY-TI2S'!$B20+(drdp!G20)*'ASXY-TI2S'!$C20+(drdp!J20)*'ASXY-TI2S'!$D20)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f>SIN(Wellpath!$L21) * COS(Wellpath!$L21) / 2</f>
        <v>0</v>
      </c>
      <c r="D21" s="22">
        <f>(-TAN(Dip) * SIN(Wellpath!$L21) * COS(Wellpath!$L21) * SIN(Wellpath!$O21)) / 2</f>
        <v>0</v>
      </c>
      <c r="E21" s="20">
        <f>Model!$W$11*((drdp!B21+drdp!K21)*'ASXY-TI2S'!$B21+(drdp!E21+drdp!N21)*'ASXY-TI2S'!$C21+(drdp!H21+drdp!Q21)*'ASXY-TI2S'!$D21)</f>
        <v>0</v>
      </c>
      <c r="F21" s="20">
        <f>Model!$W$11*((drdp!C21+drdp!L21)*'ASXY-TI2S'!$B21+(drdp!F21+drdp!O21)*'ASXY-TI2S'!$C21+(drdp!I21+drdp!R21)*'ASXY-TI2S'!$D21)</f>
        <v>0</v>
      </c>
      <c r="G21" s="20">
        <f>Model!$W$11*((drdp!D21+drdp!M21)*'ASXY-TI2S'!$B21+(drdp!G21+drdp!P21)*'ASXY-TI2S'!$C21+(drdp!J21+drdp!S21)*'ASXY-TI2S'!$D21)</f>
        <v>0</v>
      </c>
      <c r="H21" s="18">
        <f>Model!$W$11*((drdp!B21)*'ASXY-TI2S'!$B21+(drdp!E21)*'ASXY-TI2S'!$C21+(drdp!H21)*'ASXY-TI2S'!$D21)</f>
        <v>0</v>
      </c>
      <c r="I21" s="18">
        <f>Model!$W$11*((drdp!C21)*'ASXY-TI2S'!$B21+(drdp!F21)*'ASXY-TI2S'!$C21+(drdp!I21)*'ASXY-TI2S'!$D21)</f>
        <v>0</v>
      </c>
      <c r="J21" s="18">
        <f>Model!$W$11*((drdp!D21)*'ASXY-TI2S'!$B21+(drdp!G21)*'ASXY-TI2S'!$C21+(drdp!J21)*'ASXY-TI2S'!$D21)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f>SIN(Wellpath!$L22) * COS(Wellpath!$L22) / 2</f>
        <v>0</v>
      </c>
      <c r="D22" s="22">
        <f>(-TAN(Dip) * SIN(Wellpath!$L22) * COS(Wellpath!$L22) * SIN(Wellpath!$O22)) / 2</f>
        <v>0</v>
      </c>
      <c r="E22" s="20">
        <f>Model!$W$11*((drdp!B22+drdp!K22)*'ASXY-TI2S'!$B22+(drdp!E22+drdp!N22)*'ASXY-TI2S'!$C22+(drdp!H22+drdp!Q22)*'ASXY-TI2S'!$D22)</f>
        <v>0</v>
      </c>
      <c r="F22" s="20">
        <f>Model!$W$11*((drdp!C22+drdp!L22)*'ASXY-TI2S'!$B22+(drdp!F22+drdp!O22)*'ASXY-TI2S'!$C22+(drdp!I22+drdp!R22)*'ASXY-TI2S'!$D22)</f>
        <v>0</v>
      </c>
      <c r="G22" s="20">
        <f>Model!$W$11*((drdp!D22+drdp!M22)*'ASXY-TI2S'!$B22+(drdp!G22+drdp!P22)*'ASXY-TI2S'!$C22+(drdp!J22+drdp!S22)*'ASXY-TI2S'!$D22)</f>
        <v>0</v>
      </c>
      <c r="H22" s="18">
        <f>Model!$W$11*((drdp!B22)*'ASXY-TI2S'!$B22+(drdp!E22)*'ASXY-TI2S'!$C22+(drdp!H22)*'ASXY-TI2S'!$D22)</f>
        <v>0</v>
      </c>
      <c r="I22" s="18">
        <f>Model!$W$11*((drdp!C22)*'ASXY-TI2S'!$B22+(drdp!F22)*'ASXY-TI2S'!$C22+(drdp!I22)*'ASXY-TI2S'!$D22)</f>
        <v>0</v>
      </c>
      <c r="J22" s="18">
        <f>Model!$W$11*((drdp!D22)*'ASXY-TI2S'!$B22+(drdp!G22)*'ASXY-TI2S'!$C22+(drdp!J22)*'ASXY-TI2S'!$D22)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f>SIN(Wellpath!$L23) * COS(Wellpath!$L23) / 2</f>
        <v>0</v>
      </c>
      <c r="D23" s="22">
        <f>(-TAN(Dip) * SIN(Wellpath!$L23) * COS(Wellpath!$L23) * SIN(Wellpath!$O23)) / 2</f>
        <v>0</v>
      </c>
      <c r="E23" s="20">
        <f>Model!$W$11*((drdp!B23+drdp!K23)*'ASXY-TI2S'!$B23+(drdp!E23+drdp!N23)*'ASXY-TI2S'!$C23+(drdp!H23+drdp!Q23)*'ASXY-TI2S'!$D23)</f>
        <v>0</v>
      </c>
      <c r="F23" s="20">
        <f>Model!$W$11*((drdp!C23+drdp!L23)*'ASXY-TI2S'!$B23+(drdp!F23+drdp!O23)*'ASXY-TI2S'!$C23+(drdp!I23+drdp!R23)*'ASXY-TI2S'!$D23)</f>
        <v>0</v>
      </c>
      <c r="G23" s="20">
        <f>Model!$W$11*((drdp!D23+drdp!M23)*'ASXY-TI2S'!$B23+(drdp!G23+drdp!P23)*'ASXY-TI2S'!$C23+(drdp!J23+drdp!S23)*'ASXY-TI2S'!$D23)</f>
        <v>0</v>
      </c>
      <c r="H23" s="18">
        <f>Model!$W$11*((drdp!B23)*'ASXY-TI2S'!$B23+(drdp!E23)*'ASXY-TI2S'!$C23+(drdp!H23)*'ASXY-TI2S'!$D23)</f>
        <v>0</v>
      </c>
      <c r="I23" s="18">
        <f>Model!$W$11*((drdp!C23)*'ASXY-TI2S'!$B23+(drdp!F23)*'ASXY-TI2S'!$C23+(drdp!I23)*'ASXY-TI2S'!$D23)</f>
        <v>0</v>
      </c>
      <c r="J23" s="18">
        <f>Model!$W$11*((drdp!D23)*'ASXY-TI2S'!$B23+(drdp!G23)*'ASXY-TI2S'!$C23+(drdp!J23)*'ASXY-TI2S'!$D23)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f>SIN(Wellpath!$L24) * COS(Wellpath!$L24) / 2</f>
        <v>0</v>
      </c>
      <c r="D24" s="22">
        <f>(-TAN(Dip) * SIN(Wellpath!$L24) * COS(Wellpath!$L24) * SIN(Wellpath!$O24)) / 2</f>
        <v>0</v>
      </c>
      <c r="E24" s="20">
        <f>Model!$W$11*((drdp!B24+drdp!K24)*'ASXY-TI2S'!$B24+(drdp!E24+drdp!N24)*'ASXY-TI2S'!$C24+(drdp!H24+drdp!Q24)*'ASXY-TI2S'!$D24)</f>
        <v>0</v>
      </c>
      <c r="F24" s="20">
        <f>Model!$W$11*((drdp!C24+drdp!L24)*'ASXY-TI2S'!$B24+(drdp!F24+drdp!O24)*'ASXY-TI2S'!$C24+(drdp!I24+drdp!R24)*'ASXY-TI2S'!$D24)</f>
        <v>0</v>
      </c>
      <c r="G24" s="20">
        <f>Model!$W$11*((drdp!D24+drdp!M24)*'ASXY-TI2S'!$B24+(drdp!G24+drdp!P24)*'ASXY-TI2S'!$C24+(drdp!J24+drdp!S24)*'ASXY-TI2S'!$D24)</f>
        <v>0</v>
      </c>
      <c r="H24" s="18">
        <f>Model!$W$11*((drdp!B24)*'ASXY-TI2S'!$B24+(drdp!E24)*'ASXY-TI2S'!$C24+(drdp!H24)*'ASXY-TI2S'!$D24)</f>
        <v>0</v>
      </c>
      <c r="I24" s="18">
        <f>Model!$W$11*((drdp!C24)*'ASXY-TI2S'!$B24+(drdp!F24)*'ASXY-TI2S'!$C24+(drdp!I24)*'ASXY-TI2S'!$D24)</f>
        <v>0</v>
      </c>
      <c r="J24" s="18">
        <f>Model!$W$11*((drdp!D24)*'ASXY-TI2S'!$B24+(drdp!G24)*'ASXY-TI2S'!$C24+(drdp!J24)*'ASXY-TI2S'!$D24)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f>SIN(Wellpath!$L25) * COS(Wellpath!$L25) / 2</f>
        <v>0</v>
      </c>
      <c r="D25" s="22">
        <f>(-TAN(Dip) * SIN(Wellpath!$L25) * COS(Wellpath!$L25) * SIN(Wellpath!$O25)) / 2</f>
        <v>0</v>
      </c>
      <c r="E25" s="20">
        <f>Model!$W$11*((drdp!B25+drdp!K25)*'ASXY-TI2S'!$B25+(drdp!E25+drdp!N25)*'ASXY-TI2S'!$C25+(drdp!H25+drdp!Q25)*'ASXY-TI2S'!$D25)</f>
        <v>0</v>
      </c>
      <c r="F25" s="20">
        <f>Model!$W$11*((drdp!C25+drdp!L25)*'ASXY-TI2S'!$B25+(drdp!F25+drdp!O25)*'ASXY-TI2S'!$C25+(drdp!I25+drdp!R25)*'ASXY-TI2S'!$D25)</f>
        <v>0</v>
      </c>
      <c r="G25" s="20">
        <f>Model!$W$11*((drdp!D25+drdp!M25)*'ASXY-TI2S'!$B25+(drdp!G25+drdp!P25)*'ASXY-TI2S'!$C25+(drdp!J25+drdp!S25)*'ASXY-TI2S'!$D25)</f>
        <v>0</v>
      </c>
      <c r="H25" s="18">
        <f>Model!$W$11*((drdp!B25)*'ASXY-TI2S'!$B25+(drdp!E25)*'ASXY-TI2S'!$C25+(drdp!H25)*'ASXY-TI2S'!$D25)</f>
        <v>0</v>
      </c>
      <c r="I25" s="18">
        <f>Model!$W$11*((drdp!C25)*'ASXY-TI2S'!$B25+(drdp!F25)*'ASXY-TI2S'!$C25+(drdp!I25)*'ASXY-TI2S'!$D25)</f>
        <v>0</v>
      </c>
      <c r="J25" s="18">
        <f>Model!$W$11*((drdp!D25)*'ASXY-TI2S'!$B25+(drdp!G25)*'ASXY-TI2S'!$C25+(drdp!J25)*'ASXY-TI2S'!$D25)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f>SIN(Wellpath!$L26) * COS(Wellpath!$L26) / 2</f>
        <v>0</v>
      </c>
      <c r="D26" s="22">
        <f>(-TAN(Dip) * SIN(Wellpath!$L26) * COS(Wellpath!$L26) * SIN(Wellpath!$O26)) / 2</f>
        <v>0</v>
      </c>
      <c r="E26" s="20">
        <f>Model!$W$11*((drdp!B26+drdp!K26)*'ASXY-TI2S'!$B26+(drdp!E26+drdp!N26)*'ASXY-TI2S'!$C26+(drdp!H26+drdp!Q26)*'ASXY-TI2S'!$D26)</f>
        <v>0</v>
      </c>
      <c r="F26" s="20">
        <f>Model!$W$11*((drdp!C26+drdp!L26)*'ASXY-TI2S'!$B26+(drdp!F26+drdp!O26)*'ASXY-TI2S'!$C26+(drdp!I26+drdp!R26)*'ASXY-TI2S'!$D26)</f>
        <v>0</v>
      </c>
      <c r="G26" s="20">
        <f>Model!$W$11*((drdp!D26+drdp!M26)*'ASXY-TI2S'!$B26+(drdp!G26+drdp!P26)*'ASXY-TI2S'!$C26+(drdp!J26+drdp!S26)*'ASXY-TI2S'!$D26)</f>
        <v>0</v>
      </c>
      <c r="H26" s="18">
        <f>Model!$W$11*((drdp!B26)*'ASXY-TI2S'!$B26+(drdp!E26)*'ASXY-TI2S'!$C26+(drdp!H26)*'ASXY-TI2S'!$D26)</f>
        <v>0</v>
      </c>
      <c r="I26" s="18">
        <f>Model!$W$11*((drdp!C26)*'ASXY-TI2S'!$B26+(drdp!F26)*'ASXY-TI2S'!$C26+(drdp!I26)*'ASXY-TI2S'!$D26)</f>
        <v>0</v>
      </c>
      <c r="J26" s="18">
        <f>Model!$W$11*((drdp!D26)*'ASXY-TI2S'!$B26+(drdp!G26)*'ASXY-TI2S'!$C26+(drdp!J26)*'ASXY-TI2S'!$D26)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f>SIN(Wellpath!$L27) * COS(Wellpath!$L27) / 2</f>
        <v>0</v>
      </c>
      <c r="D27" s="22">
        <f>(-TAN(Dip) * SIN(Wellpath!$L27) * COS(Wellpath!$L27) * SIN(Wellpath!$O27)) / 2</f>
        <v>0</v>
      </c>
      <c r="E27" s="20">
        <f>Model!$W$11*((drdp!B27+drdp!K27)*'ASXY-TI2S'!$B27+(drdp!E27+drdp!N27)*'ASXY-TI2S'!$C27+(drdp!H27+drdp!Q27)*'ASXY-TI2S'!$D27)</f>
        <v>0</v>
      </c>
      <c r="F27" s="20">
        <f>Model!$W$11*((drdp!C27+drdp!L27)*'ASXY-TI2S'!$B27+(drdp!F27+drdp!O27)*'ASXY-TI2S'!$C27+(drdp!I27+drdp!R27)*'ASXY-TI2S'!$D27)</f>
        <v>0</v>
      </c>
      <c r="G27" s="20">
        <f>Model!$W$11*((drdp!D27+drdp!M27)*'ASXY-TI2S'!$B27+(drdp!G27+drdp!P27)*'ASXY-TI2S'!$C27+(drdp!J27+drdp!S27)*'ASXY-TI2S'!$D27)</f>
        <v>0</v>
      </c>
      <c r="H27" s="18">
        <f>Model!$W$11*((drdp!B27)*'ASXY-TI2S'!$B27+(drdp!E27)*'ASXY-TI2S'!$C27+(drdp!H27)*'ASXY-TI2S'!$D27)</f>
        <v>0</v>
      </c>
      <c r="I27" s="18">
        <f>Model!$W$11*((drdp!C27)*'ASXY-TI2S'!$B27+(drdp!F27)*'ASXY-TI2S'!$C27+(drdp!I27)*'ASXY-TI2S'!$D27)</f>
        <v>0</v>
      </c>
      <c r="J27" s="18">
        <f>Model!$W$11*((drdp!D27)*'ASXY-TI2S'!$B27+(drdp!G27)*'ASXY-TI2S'!$C27+(drdp!J27)*'ASXY-TI2S'!$D27)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f>SIN(Wellpath!$L28) * COS(Wellpath!$L28) / 2</f>
        <v>0</v>
      </c>
      <c r="D28" s="22">
        <f>(-TAN(Dip) * SIN(Wellpath!$L28) * COS(Wellpath!$L28) * SIN(Wellpath!$O28)) / 2</f>
        <v>0</v>
      </c>
      <c r="E28" s="20">
        <f>Model!$W$11*((drdp!B28+drdp!K28)*'ASXY-TI2S'!$B28+(drdp!E28+drdp!N28)*'ASXY-TI2S'!$C28+(drdp!H28+drdp!Q28)*'ASXY-TI2S'!$D28)</f>
        <v>0</v>
      </c>
      <c r="F28" s="20">
        <f>Model!$W$11*((drdp!C28+drdp!L28)*'ASXY-TI2S'!$B28+(drdp!F28+drdp!O28)*'ASXY-TI2S'!$C28+(drdp!I28+drdp!R28)*'ASXY-TI2S'!$D28)</f>
        <v>0</v>
      </c>
      <c r="G28" s="20">
        <f>Model!$W$11*((drdp!D28+drdp!M28)*'ASXY-TI2S'!$B28+(drdp!G28+drdp!P28)*'ASXY-TI2S'!$C28+(drdp!J28+drdp!S28)*'ASXY-TI2S'!$D28)</f>
        <v>0</v>
      </c>
      <c r="H28" s="18">
        <f>Model!$W$11*((drdp!B28)*'ASXY-TI2S'!$B28+(drdp!E28)*'ASXY-TI2S'!$C28+(drdp!H28)*'ASXY-TI2S'!$D28)</f>
        <v>0</v>
      </c>
      <c r="I28" s="18">
        <f>Model!$W$11*((drdp!C28)*'ASXY-TI2S'!$B28+(drdp!F28)*'ASXY-TI2S'!$C28+(drdp!I28)*'ASXY-TI2S'!$D28)</f>
        <v>0</v>
      </c>
      <c r="J28" s="18">
        <f>Model!$W$11*((drdp!D28)*'ASXY-TI2S'!$B28+(drdp!G28)*'ASXY-TI2S'!$C28+(drdp!J28)*'ASXY-TI2S'!$D28)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f>SIN(Wellpath!$L29) * COS(Wellpath!$L29) / 2</f>
        <v>0</v>
      </c>
      <c r="D29" s="22">
        <f>(-TAN(Dip) * SIN(Wellpath!$L29) * COS(Wellpath!$L29) * SIN(Wellpath!$O29)) / 2</f>
        <v>0</v>
      </c>
      <c r="E29" s="20">
        <f>Model!$W$11*((drdp!B29+drdp!K29)*'ASXY-TI2S'!$B29+(drdp!E29+drdp!N29)*'ASXY-TI2S'!$C29+(drdp!H29+drdp!Q29)*'ASXY-TI2S'!$D29)</f>
        <v>0</v>
      </c>
      <c r="F29" s="20">
        <f>Model!$W$11*((drdp!C29+drdp!L29)*'ASXY-TI2S'!$B29+(drdp!F29+drdp!O29)*'ASXY-TI2S'!$C29+(drdp!I29+drdp!R29)*'ASXY-TI2S'!$D29)</f>
        <v>0</v>
      </c>
      <c r="G29" s="20">
        <f>Model!$W$11*((drdp!D29+drdp!M29)*'ASXY-TI2S'!$B29+(drdp!G29+drdp!P29)*'ASXY-TI2S'!$C29+(drdp!J29+drdp!S29)*'ASXY-TI2S'!$D29)</f>
        <v>0</v>
      </c>
      <c r="H29" s="18">
        <f>Model!$W$11*((drdp!B29)*'ASXY-TI2S'!$B29+(drdp!E29)*'ASXY-TI2S'!$C29+(drdp!H29)*'ASXY-TI2S'!$D29)</f>
        <v>0</v>
      </c>
      <c r="I29" s="18">
        <f>Model!$W$11*((drdp!C29)*'ASXY-TI2S'!$B29+(drdp!F29)*'ASXY-TI2S'!$C29+(drdp!I29)*'ASXY-TI2S'!$D29)</f>
        <v>0</v>
      </c>
      <c r="J29" s="18">
        <f>Model!$W$11*((drdp!D29)*'ASXY-TI2S'!$B29+(drdp!G29)*'ASXY-TI2S'!$C29+(drdp!J29)*'ASXY-TI2S'!$D29)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f>SIN(Wellpath!$L30) * COS(Wellpath!$L30) / 2</f>
        <v>0</v>
      </c>
      <c r="D30" s="22">
        <f>(-TAN(Dip) * SIN(Wellpath!$L30) * COS(Wellpath!$L30) * SIN(Wellpath!$O30)) / 2</f>
        <v>0</v>
      </c>
      <c r="E30" s="20">
        <f>Model!$W$11*((drdp!B30+drdp!K30)*'ASXY-TI2S'!$B30+(drdp!E30+drdp!N30)*'ASXY-TI2S'!$C30+(drdp!H30+drdp!Q30)*'ASXY-TI2S'!$D30)</f>
        <v>0</v>
      </c>
      <c r="F30" s="20">
        <f>Model!$W$11*((drdp!C30+drdp!L30)*'ASXY-TI2S'!$B30+(drdp!F30+drdp!O30)*'ASXY-TI2S'!$C30+(drdp!I30+drdp!R30)*'ASXY-TI2S'!$D30)</f>
        <v>0</v>
      </c>
      <c r="G30" s="20">
        <f>Model!$W$11*((drdp!D30+drdp!M30)*'ASXY-TI2S'!$B30+(drdp!G30+drdp!P30)*'ASXY-TI2S'!$C30+(drdp!J30+drdp!S30)*'ASXY-TI2S'!$D30)</f>
        <v>0</v>
      </c>
      <c r="H30" s="18">
        <f>Model!$W$11*((drdp!B30)*'ASXY-TI2S'!$B30+(drdp!E30)*'ASXY-TI2S'!$C30+(drdp!H30)*'ASXY-TI2S'!$D30)</f>
        <v>0</v>
      </c>
      <c r="I30" s="18">
        <f>Model!$W$11*((drdp!C30)*'ASXY-TI2S'!$B30+(drdp!F30)*'ASXY-TI2S'!$C30+(drdp!I30)*'ASXY-TI2S'!$D30)</f>
        <v>0</v>
      </c>
      <c r="J30" s="18">
        <f>Model!$W$11*((drdp!D30)*'ASXY-TI2S'!$B30+(drdp!G30)*'ASXY-TI2S'!$C30+(drdp!J30)*'ASXY-TI2S'!$D30)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f>SIN(Wellpath!$L31) * COS(Wellpath!$L31) / 2</f>
        <v>0</v>
      </c>
      <c r="D31" s="22">
        <f>(-TAN(Dip) * SIN(Wellpath!$L31) * COS(Wellpath!$L31) * SIN(Wellpath!$O31)) / 2</f>
        <v>0</v>
      </c>
      <c r="E31" s="20">
        <f>Model!$W$11*((drdp!B31+drdp!K31)*'ASXY-TI2S'!$B31+(drdp!E31+drdp!N31)*'ASXY-TI2S'!$C31+(drdp!H31+drdp!Q31)*'ASXY-TI2S'!$D31)</f>
        <v>0</v>
      </c>
      <c r="F31" s="20">
        <f>Model!$W$11*((drdp!C31+drdp!L31)*'ASXY-TI2S'!$B31+(drdp!F31+drdp!O31)*'ASXY-TI2S'!$C31+(drdp!I31+drdp!R31)*'ASXY-TI2S'!$D31)</f>
        <v>0</v>
      </c>
      <c r="G31" s="20">
        <f>Model!$W$11*((drdp!D31+drdp!M31)*'ASXY-TI2S'!$B31+(drdp!G31+drdp!P31)*'ASXY-TI2S'!$C31+(drdp!J31+drdp!S31)*'ASXY-TI2S'!$D31)</f>
        <v>0</v>
      </c>
      <c r="H31" s="18">
        <f>Model!$W$11*((drdp!B31)*'ASXY-TI2S'!$B31+(drdp!E31)*'ASXY-TI2S'!$C31+(drdp!H31)*'ASXY-TI2S'!$D31)</f>
        <v>0</v>
      </c>
      <c r="I31" s="18">
        <f>Model!$W$11*((drdp!C31)*'ASXY-TI2S'!$B31+(drdp!F31)*'ASXY-TI2S'!$C31+(drdp!I31)*'ASXY-TI2S'!$D31)</f>
        <v>0</v>
      </c>
      <c r="J31" s="18">
        <f>Model!$W$11*((drdp!D31)*'ASXY-TI2S'!$B31+(drdp!G31)*'ASXY-TI2S'!$C31+(drdp!J31)*'ASXY-TI2S'!$D31)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f>SIN(Wellpath!$L32) * COS(Wellpath!$L32) / 2</f>
        <v>0</v>
      </c>
      <c r="D32" s="22">
        <f>(-TAN(Dip) * SIN(Wellpath!$L32) * COS(Wellpath!$L32) * SIN(Wellpath!$O32)) / 2</f>
        <v>0</v>
      </c>
      <c r="E32" s="20">
        <f>Model!$W$11*((drdp!B32+drdp!K32)*'ASXY-TI2S'!$B32+(drdp!E32+drdp!N32)*'ASXY-TI2S'!$C32+(drdp!H32+drdp!Q32)*'ASXY-TI2S'!$D32)</f>
        <v>0</v>
      </c>
      <c r="F32" s="20">
        <f>Model!$W$11*((drdp!C32+drdp!L32)*'ASXY-TI2S'!$B32+(drdp!F32+drdp!O32)*'ASXY-TI2S'!$C32+(drdp!I32+drdp!R32)*'ASXY-TI2S'!$D32)</f>
        <v>0</v>
      </c>
      <c r="G32" s="20">
        <f>Model!$W$11*((drdp!D32+drdp!M32)*'ASXY-TI2S'!$B32+(drdp!G32+drdp!P32)*'ASXY-TI2S'!$C32+(drdp!J32+drdp!S32)*'ASXY-TI2S'!$D32)</f>
        <v>0</v>
      </c>
      <c r="H32" s="18">
        <f>Model!$W$11*((drdp!B32)*'ASXY-TI2S'!$B32+(drdp!E32)*'ASXY-TI2S'!$C32+(drdp!H32)*'ASXY-TI2S'!$D32)</f>
        <v>0</v>
      </c>
      <c r="I32" s="18">
        <f>Model!$W$11*((drdp!C32)*'ASXY-TI2S'!$B32+(drdp!F32)*'ASXY-TI2S'!$C32+(drdp!I32)*'ASXY-TI2S'!$D32)</f>
        <v>0</v>
      </c>
      <c r="J32" s="18">
        <f>Model!$W$11*((drdp!D32)*'ASXY-TI2S'!$B32+(drdp!G32)*'ASXY-TI2S'!$C32+(drdp!J32)*'ASXY-TI2S'!$D32)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f>SIN(Wellpath!$L33) * COS(Wellpath!$L33) / 2</f>
        <v>0</v>
      </c>
      <c r="D33" s="22">
        <f>(-TAN(Dip) * SIN(Wellpath!$L33) * COS(Wellpath!$L33) * SIN(Wellpath!$O33)) / 2</f>
        <v>0</v>
      </c>
      <c r="E33" s="20">
        <f>Model!$W$11*((drdp!B33+drdp!K33)*'ASXY-TI2S'!$B33+(drdp!E33+drdp!N33)*'ASXY-TI2S'!$C33+(drdp!H33+drdp!Q33)*'ASXY-TI2S'!$D33)</f>
        <v>0</v>
      </c>
      <c r="F33" s="20">
        <f>Model!$W$11*((drdp!C33+drdp!L33)*'ASXY-TI2S'!$B33+(drdp!F33+drdp!O33)*'ASXY-TI2S'!$C33+(drdp!I33+drdp!R33)*'ASXY-TI2S'!$D33)</f>
        <v>0</v>
      </c>
      <c r="G33" s="20">
        <f>Model!$W$11*((drdp!D33+drdp!M33)*'ASXY-TI2S'!$B33+(drdp!G33+drdp!P33)*'ASXY-TI2S'!$C33+(drdp!J33+drdp!S33)*'ASXY-TI2S'!$D33)</f>
        <v>0</v>
      </c>
      <c r="H33" s="18">
        <f>Model!$W$11*((drdp!B33)*'ASXY-TI2S'!$B33+(drdp!E33)*'ASXY-TI2S'!$C33+(drdp!H33)*'ASXY-TI2S'!$D33)</f>
        <v>0</v>
      </c>
      <c r="I33" s="18">
        <f>Model!$W$11*((drdp!C33)*'ASXY-TI2S'!$B33+(drdp!F33)*'ASXY-TI2S'!$C33+(drdp!I33)*'ASXY-TI2S'!$D33)</f>
        <v>0</v>
      </c>
      <c r="J33" s="18">
        <f>Model!$W$11*((drdp!D33)*'ASXY-TI2S'!$B33+(drdp!G33)*'ASXY-TI2S'!$C33+(drdp!J33)*'ASXY-TI2S'!$D33)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f>SIN(Wellpath!$L34) * COS(Wellpath!$L34) / 2</f>
        <v>0</v>
      </c>
      <c r="D34" s="22">
        <f>(-TAN(Dip) * SIN(Wellpath!$L34) * COS(Wellpath!$L34) * SIN(Wellpath!$O34)) / 2</f>
        <v>0</v>
      </c>
      <c r="E34" s="20">
        <f>Model!$W$11*((drdp!B34+drdp!K34)*'ASXY-TI2S'!$B34+(drdp!E34+drdp!N34)*'ASXY-TI2S'!$C34+(drdp!H34+drdp!Q34)*'ASXY-TI2S'!$D34)</f>
        <v>0</v>
      </c>
      <c r="F34" s="20">
        <f>Model!$W$11*((drdp!C34+drdp!L34)*'ASXY-TI2S'!$B34+(drdp!F34+drdp!O34)*'ASXY-TI2S'!$C34+(drdp!I34+drdp!R34)*'ASXY-TI2S'!$D34)</f>
        <v>0</v>
      </c>
      <c r="G34" s="20">
        <f>Model!$W$11*((drdp!D34+drdp!M34)*'ASXY-TI2S'!$B34+(drdp!G34+drdp!P34)*'ASXY-TI2S'!$C34+(drdp!J34+drdp!S34)*'ASXY-TI2S'!$D34)</f>
        <v>0</v>
      </c>
      <c r="H34" s="18">
        <f>Model!$W$11*((drdp!B34)*'ASXY-TI2S'!$B34+(drdp!E34)*'ASXY-TI2S'!$C34+(drdp!H34)*'ASXY-TI2S'!$D34)</f>
        <v>0</v>
      </c>
      <c r="I34" s="18">
        <f>Model!$W$11*((drdp!C34)*'ASXY-TI2S'!$B34+(drdp!F34)*'ASXY-TI2S'!$C34+(drdp!I34)*'ASXY-TI2S'!$D34)</f>
        <v>0</v>
      </c>
      <c r="J34" s="18">
        <f>Model!$W$11*((drdp!D34)*'ASXY-TI2S'!$B34+(drdp!G34)*'ASXY-TI2S'!$C34+(drdp!J34)*'ASXY-TI2S'!$D34)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f>SIN(Wellpath!$L35) * COS(Wellpath!$L35) / 2</f>
        <v>0</v>
      </c>
      <c r="D35" s="22">
        <f>(-TAN(Dip) * SIN(Wellpath!$L35) * COS(Wellpath!$L35) * SIN(Wellpath!$O35)) / 2</f>
        <v>0</v>
      </c>
      <c r="E35" s="20">
        <f>Model!$W$11*((drdp!B35+drdp!K35)*'ASXY-TI2S'!$B35+(drdp!E35+drdp!N35)*'ASXY-TI2S'!$C35+(drdp!H35+drdp!Q35)*'ASXY-TI2S'!$D35)</f>
        <v>0</v>
      </c>
      <c r="F35" s="20">
        <f>Model!$W$11*((drdp!C35+drdp!L35)*'ASXY-TI2S'!$B35+(drdp!F35+drdp!O35)*'ASXY-TI2S'!$C35+(drdp!I35+drdp!R35)*'ASXY-TI2S'!$D35)</f>
        <v>0</v>
      </c>
      <c r="G35" s="20">
        <f>Model!$W$11*((drdp!D35+drdp!M35)*'ASXY-TI2S'!$B35+(drdp!G35+drdp!P35)*'ASXY-TI2S'!$C35+(drdp!J35+drdp!S35)*'ASXY-TI2S'!$D35)</f>
        <v>0</v>
      </c>
      <c r="H35" s="18">
        <f>Model!$W$11*((drdp!B35)*'ASXY-TI2S'!$B35+(drdp!E35)*'ASXY-TI2S'!$C35+(drdp!H35)*'ASXY-TI2S'!$D35)</f>
        <v>0</v>
      </c>
      <c r="I35" s="18">
        <f>Model!$W$11*((drdp!C35)*'ASXY-TI2S'!$B35+(drdp!F35)*'ASXY-TI2S'!$C35+(drdp!I35)*'ASXY-TI2S'!$D35)</f>
        <v>0</v>
      </c>
      <c r="J35" s="18">
        <f>Model!$W$11*((drdp!D35)*'ASXY-TI2S'!$B35+(drdp!G35)*'ASXY-TI2S'!$C35+(drdp!J35)*'ASXY-TI2S'!$D35)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f>SIN(Wellpath!$L36) * COS(Wellpath!$L36) / 2</f>
        <v>0</v>
      </c>
      <c r="D36" s="22">
        <f>(-TAN(Dip) * SIN(Wellpath!$L36) * COS(Wellpath!$L36) * SIN(Wellpath!$O36)) / 2</f>
        <v>0</v>
      </c>
      <c r="E36" s="20">
        <f>Model!$W$11*((drdp!B36+drdp!K36)*'ASXY-TI2S'!$B36+(drdp!E36+drdp!N36)*'ASXY-TI2S'!$C36+(drdp!H36+drdp!Q36)*'ASXY-TI2S'!$D36)</f>
        <v>0</v>
      </c>
      <c r="F36" s="20">
        <f>Model!$W$11*((drdp!C36+drdp!L36)*'ASXY-TI2S'!$B36+(drdp!F36+drdp!O36)*'ASXY-TI2S'!$C36+(drdp!I36+drdp!R36)*'ASXY-TI2S'!$D36)</f>
        <v>0</v>
      </c>
      <c r="G36" s="20">
        <f>Model!$W$11*((drdp!D36+drdp!M36)*'ASXY-TI2S'!$B36+(drdp!G36+drdp!P36)*'ASXY-TI2S'!$C36+(drdp!J36+drdp!S36)*'ASXY-TI2S'!$D36)</f>
        <v>0</v>
      </c>
      <c r="H36" s="18">
        <f>Model!$W$11*((drdp!B36)*'ASXY-TI2S'!$B36+(drdp!E36)*'ASXY-TI2S'!$C36+(drdp!H36)*'ASXY-TI2S'!$D36)</f>
        <v>0</v>
      </c>
      <c r="I36" s="18">
        <f>Model!$W$11*((drdp!C36)*'ASXY-TI2S'!$B36+(drdp!F36)*'ASXY-TI2S'!$C36+(drdp!I36)*'ASXY-TI2S'!$D36)</f>
        <v>0</v>
      </c>
      <c r="J36" s="18">
        <f>Model!$W$11*((drdp!D36)*'ASXY-TI2S'!$B36+(drdp!G36)*'ASXY-TI2S'!$C36+(drdp!J36)*'ASXY-TI2S'!$D36)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f>SIN(Wellpath!$L37) * COS(Wellpath!$L37) / 2</f>
        <v>0</v>
      </c>
      <c r="D37" s="22">
        <f>(-TAN(Dip) * SIN(Wellpath!$L37) * COS(Wellpath!$L37) * SIN(Wellpath!$O37)) / 2</f>
        <v>0</v>
      </c>
      <c r="E37" s="20">
        <f>Model!$W$11*((drdp!B37+drdp!K37)*'ASXY-TI2S'!$B37+(drdp!E37+drdp!N37)*'ASXY-TI2S'!$C37+(drdp!H37+drdp!Q37)*'ASXY-TI2S'!$D37)</f>
        <v>0</v>
      </c>
      <c r="F37" s="20">
        <f>Model!$W$11*((drdp!C37+drdp!L37)*'ASXY-TI2S'!$B37+(drdp!F37+drdp!O37)*'ASXY-TI2S'!$C37+(drdp!I37+drdp!R37)*'ASXY-TI2S'!$D37)</f>
        <v>0</v>
      </c>
      <c r="G37" s="20">
        <f>Model!$W$11*((drdp!D37+drdp!M37)*'ASXY-TI2S'!$B37+(drdp!G37+drdp!P37)*'ASXY-TI2S'!$C37+(drdp!J37+drdp!S37)*'ASXY-TI2S'!$D37)</f>
        <v>0</v>
      </c>
      <c r="H37" s="18">
        <f>Model!$W$11*((drdp!B37)*'ASXY-TI2S'!$B37+(drdp!E37)*'ASXY-TI2S'!$C37+(drdp!H37)*'ASXY-TI2S'!$D37)</f>
        <v>0</v>
      </c>
      <c r="I37" s="18">
        <f>Model!$W$11*((drdp!C37)*'ASXY-TI2S'!$B37+(drdp!F37)*'ASXY-TI2S'!$C37+(drdp!I37)*'ASXY-TI2S'!$D37)</f>
        <v>0</v>
      </c>
      <c r="J37" s="18">
        <f>Model!$W$11*((drdp!D37)*'ASXY-TI2S'!$B37+(drdp!G37)*'ASXY-TI2S'!$C37+(drdp!J37)*'ASXY-TI2S'!$D37)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f>SIN(Wellpath!$L38) * COS(Wellpath!$L38) / 2</f>
        <v>0</v>
      </c>
      <c r="D38" s="22">
        <f>(-TAN(Dip) * SIN(Wellpath!$L38) * COS(Wellpath!$L38) * SIN(Wellpath!$O38)) / 2</f>
        <v>0</v>
      </c>
      <c r="E38" s="20">
        <f>Model!$W$11*((drdp!B38+drdp!K38)*'ASXY-TI2S'!$B38+(drdp!E38+drdp!N38)*'ASXY-TI2S'!$C38+(drdp!H38+drdp!Q38)*'ASXY-TI2S'!$D38)</f>
        <v>0</v>
      </c>
      <c r="F38" s="20">
        <f>Model!$W$11*((drdp!C38+drdp!L38)*'ASXY-TI2S'!$B38+(drdp!F38+drdp!O38)*'ASXY-TI2S'!$C38+(drdp!I38+drdp!R38)*'ASXY-TI2S'!$D38)</f>
        <v>0</v>
      </c>
      <c r="G38" s="20">
        <f>Model!$W$11*((drdp!D38+drdp!M38)*'ASXY-TI2S'!$B38+(drdp!G38+drdp!P38)*'ASXY-TI2S'!$C38+(drdp!J38+drdp!S38)*'ASXY-TI2S'!$D38)</f>
        <v>0</v>
      </c>
      <c r="H38" s="18">
        <f>Model!$W$11*((drdp!B38)*'ASXY-TI2S'!$B38+(drdp!E38)*'ASXY-TI2S'!$C38+(drdp!H38)*'ASXY-TI2S'!$D38)</f>
        <v>0</v>
      </c>
      <c r="I38" s="18">
        <f>Model!$W$11*((drdp!C38)*'ASXY-TI2S'!$B38+(drdp!F38)*'ASXY-TI2S'!$C38+(drdp!I38)*'ASXY-TI2S'!$D38)</f>
        <v>0</v>
      </c>
      <c r="J38" s="18">
        <f>Model!$W$11*((drdp!D38)*'ASXY-TI2S'!$B38+(drdp!G38)*'ASXY-TI2S'!$C38+(drdp!J38)*'ASXY-TI2S'!$D38)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f>SIN(Wellpath!$L39) * COS(Wellpath!$L39) / 2</f>
        <v>0</v>
      </c>
      <c r="D39" s="22">
        <f>(-TAN(Dip) * SIN(Wellpath!$L39) * COS(Wellpath!$L39) * SIN(Wellpath!$O39)) / 2</f>
        <v>0</v>
      </c>
      <c r="E39" s="20">
        <f>Model!$W$11*((drdp!B39+drdp!K39)*'ASXY-TI2S'!$B39+(drdp!E39+drdp!N39)*'ASXY-TI2S'!$C39+(drdp!H39+drdp!Q39)*'ASXY-TI2S'!$D39)</f>
        <v>0</v>
      </c>
      <c r="F39" s="20">
        <f>Model!$W$11*((drdp!C39+drdp!L39)*'ASXY-TI2S'!$B39+(drdp!F39+drdp!O39)*'ASXY-TI2S'!$C39+(drdp!I39+drdp!R39)*'ASXY-TI2S'!$D39)</f>
        <v>0</v>
      </c>
      <c r="G39" s="20">
        <f>Model!$W$11*((drdp!D39+drdp!M39)*'ASXY-TI2S'!$B39+(drdp!G39+drdp!P39)*'ASXY-TI2S'!$C39+(drdp!J39+drdp!S39)*'ASXY-TI2S'!$D39)</f>
        <v>0</v>
      </c>
      <c r="H39" s="18">
        <f>Model!$W$11*((drdp!B39)*'ASXY-TI2S'!$B39+(drdp!E39)*'ASXY-TI2S'!$C39+(drdp!H39)*'ASXY-TI2S'!$D39)</f>
        <v>0</v>
      </c>
      <c r="I39" s="18">
        <f>Model!$W$11*((drdp!C39)*'ASXY-TI2S'!$B39+(drdp!F39)*'ASXY-TI2S'!$C39+(drdp!I39)*'ASXY-TI2S'!$D39)</f>
        <v>0</v>
      </c>
      <c r="J39" s="18">
        <f>Model!$W$11*((drdp!D39)*'ASXY-TI2S'!$B39+(drdp!G39)*'ASXY-TI2S'!$C39+(drdp!J39)*'ASXY-TI2S'!$D39)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f>SIN(Wellpath!$L40) * COS(Wellpath!$L40) / 2</f>
        <v>0</v>
      </c>
      <c r="D40" s="22">
        <f>(-TAN(Dip) * SIN(Wellpath!$L40) * COS(Wellpath!$L40) * SIN(Wellpath!$O40)) / 2</f>
        <v>0</v>
      </c>
      <c r="E40" s="20">
        <f>Model!$W$11*((drdp!B40+drdp!K40)*'ASXY-TI2S'!$B40+(drdp!E40+drdp!N40)*'ASXY-TI2S'!$C40+(drdp!H40+drdp!Q40)*'ASXY-TI2S'!$D40)</f>
        <v>0</v>
      </c>
      <c r="F40" s="20">
        <f>Model!$W$11*((drdp!C40+drdp!L40)*'ASXY-TI2S'!$B40+(drdp!F40+drdp!O40)*'ASXY-TI2S'!$C40+(drdp!I40+drdp!R40)*'ASXY-TI2S'!$D40)</f>
        <v>0</v>
      </c>
      <c r="G40" s="20">
        <f>Model!$W$11*((drdp!D40+drdp!M40)*'ASXY-TI2S'!$B40+(drdp!G40+drdp!P40)*'ASXY-TI2S'!$C40+(drdp!J40+drdp!S40)*'ASXY-TI2S'!$D40)</f>
        <v>0</v>
      </c>
      <c r="H40" s="18">
        <f>Model!$W$11*((drdp!B40)*'ASXY-TI2S'!$B40+(drdp!E40)*'ASXY-TI2S'!$C40+(drdp!H40)*'ASXY-TI2S'!$D40)</f>
        <v>0</v>
      </c>
      <c r="I40" s="18">
        <f>Model!$W$11*((drdp!C40)*'ASXY-TI2S'!$B40+(drdp!F40)*'ASXY-TI2S'!$C40+(drdp!I40)*'ASXY-TI2S'!$D40)</f>
        <v>0</v>
      </c>
      <c r="J40" s="18">
        <f>Model!$W$11*((drdp!D40)*'ASXY-TI2S'!$B40+(drdp!G40)*'ASXY-TI2S'!$C40+(drdp!J40)*'ASXY-TI2S'!$D40)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f>SIN(Wellpath!$L41) * COS(Wellpath!$L41) / 2</f>
        <v>0</v>
      </c>
      <c r="D41" s="22">
        <f>(-TAN(Dip) * SIN(Wellpath!$L41) * COS(Wellpath!$L41) * SIN(Wellpath!$O41)) / 2</f>
        <v>0</v>
      </c>
      <c r="E41" s="20">
        <f>Model!$W$11*((drdp!B41+drdp!K41)*'ASXY-TI2S'!$B41+(drdp!E41+drdp!N41)*'ASXY-TI2S'!$C41+(drdp!H41+drdp!Q41)*'ASXY-TI2S'!$D41)</f>
        <v>0</v>
      </c>
      <c r="F41" s="20">
        <f>Model!$W$11*((drdp!C41+drdp!L41)*'ASXY-TI2S'!$B41+(drdp!F41+drdp!O41)*'ASXY-TI2S'!$C41+(drdp!I41+drdp!R41)*'ASXY-TI2S'!$D41)</f>
        <v>0</v>
      </c>
      <c r="G41" s="20">
        <f>Model!$W$11*((drdp!D41+drdp!M41)*'ASXY-TI2S'!$B41+(drdp!G41+drdp!P41)*'ASXY-TI2S'!$C41+(drdp!J41+drdp!S41)*'ASXY-TI2S'!$D41)</f>
        <v>0</v>
      </c>
      <c r="H41" s="18">
        <f>Model!$W$11*((drdp!B41)*'ASXY-TI2S'!$B41+(drdp!E41)*'ASXY-TI2S'!$C41+(drdp!H41)*'ASXY-TI2S'!$D41)</f>
        <v>0</v>
      </c>
      <c r="I41" s="18">
        <f>Model!$W$11*((drdp!C41)*'ASXY-TI2S'!$B41+(drdp!F41)*'ASXY-TI2S'!$C41+(drdp!I41)*'ASXY-TI2S'!$D41)</f>
        <v>0</v>
      </c>
      <c r="J41" s="18">
        <f>Model!$W$11*((drdp!D41)*'ASXY-TI2S'!$B41+(drdp!G41)*'ASXY-TI2S'!$C41+(drdp!J41)*'ASXY-TI2S'!$D41)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f>SIN(Wellpath!$L42) * COS(Wellpath!$L42) / 2</f>
        <v>0</v>
      </c>
      <c r="D42" s="22">
        <f>(-TAN(Dip) * SIN(Wellpath!$L42) * COS(Wellpath!$L42) * SIN(Wellpath!$O42)) / 2</f>
        <v>0</v>
      </c>
      <c r="E42" s="20">
        <f>Model!$W$11*((drdp!B42+drdp!K42)*'ASXY-TI2S'!$B42+(drdp!E42+drdp!N42)*'ASXY-TI2S'!$C42+(drdp!H42+drdp!Q42)*'ASXY-TI2S'!$D42)</f>
        <v>0</v>
      </c>
      <c r="F42" s="20">
        <f>Model!$W$11*((drdp!C42+drdp!L42)*'ASXY-TI2S'!$B42+(drdp!F42+drdp!O42)*'ASXY-TI2S'!$C42+(drdp!I42+drdp!R42)*'ASXY-TI2S'!$D42)</f>
        <v>0</v>
      </c>
      <c r="G42" s="20">
        <f>Model!$W$11*((drdp!D42+drdp!M42)*'ASXY-TI2S'!$B42+(drdp!G42+drdp!P42)*'ASXY-TI2S'!$C42+(drdp!J42+drdp!S42)*'ASXY-TI2S'!$D42)</f>
        <v>0</v>
      </c>
      <c r="H42" s="18">
        <f>Model!$W$11*((drdp!B42)*'ASXY-TI2S'!$B42+(drdp!E42)*'ASXY-TI2S'!$C42+(drdp!H42)*'ASXY-TI2S'!$D42)</f>
        <v>0</v>
      </c>
      <c r="I42" s="18">
        <f>Model!$W$11*((drdp!C42)*'ASXY-TI2S'!$B42+(drdp!F42)*'ASXY-TI2S'!$C42+(drdp!I42)*'ASXY-TI2S'!$D42)</f>
        <v>0</v>
      </c>
      <c r="J42" s="18">
        <f>Model!$W$11*((drdp!D42)*'ASXY-TI2S'!$B42+(drdp!G42)*'ASXY-TI2S'!$C42+(drdp!J42)*'ASXY-TI2S'!$D42)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f>SIN(Wellpath!$L43) * COS(Wellpath!$L43) / 2</f>
        <v>0</v>
      </c>
      <c r="D43" s="22">
        <f>(-TAN(Dip) * SIN(Wellpath!$L43) * COS(Wellpath!$L43) * SIN(Wellpath!$O43)) / 2</f>
        <v>0</v>
      </c>
      <c r="E43" s="20">
        <f>Model!$W$11*((drdp!B43+drdp!K43)*'ASXY-TI2S'!$B43+(drdp!E43+drdp!N43)*'ASXY-TI2S'!$C43+(drdp!H43+drdp!Q43)*'ASXY-TI2S'!$D43)</f>
        <v>0</v>
      </c>
      <c r="F43" s="20">
        <f>Model!$W$11*((drdp!C43+drdp!L43)*'ASXY-TI2S'!$B43+(drdp!F43+drdp!O43)*'ASXY-TI2S'!$C43+(drdp!I43+drdp!R43)*'ASXY-TI2S'!$D43)</f>
        <v>0</v>
      </c>
      <c r="G43" s="20">
        <f>Model!$W$11*((drdp!D43+drdp!M43)*'ASXY-TI2S'!$B43+(drdp!G43+drdp!P43)*'ASXY-TI2S'!$C43+(drdp!J43+drdp!S43)*'ASXY-TI2S'!$D43)</f>
        <v>0</v>
      </c>
      <c r="H43" s="18">
        <f>Model!$W$11*((drdp!B43)*'ASXY-TI2S'!$B43+(drdp!E43)*'ASXY-TI2S'!$C43+(drdp!H43)*'ASXY-TI2S'!$D43)</f>
        <v>0</v>
      </c>
      <c r="I43" s="18">
        <f>Model!$W$11*((drdp!C43)*'ASXY-TI2S'!$B43+(drdp!F43)*'ASXY-TI2S'!$C43+(drdp!I43)*'ASXY-TI2S'!$D43)</f>
        <v>0</v>
      </c>
      <c r="J43" s="18">
        <f>Model!$W$11*((drdp!D43)*'ASXY-TI2S'!$B43+(drdp!G43)*'ASXY-TI2S'!$C43+(drdp!J43)*'ASXY-TI2S'!$D43)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f>SIN(Wellpath!$L44) * COS(Wellpath!$L44) / 2</f>
        <v>1.7439118436031326E-2</v>
      </c>
      <c r="D44" s="22">
        <f>(-TAN(Dip) * SIN(Wellpath!$L44) * COS(Wellpath!$L44) * SIN(Wellpath!$O44)) / 2</f>
        <v>-5.2685980291883434E-2</v>
      </c>
      <c r="E44" s="20">
        <f>Model!$W$11*((drdp!B44+drdp!K44)*'ASXY-TI2S'!$B44+(drdp!E44+drdp!N44)*'ASXY-TI2S'!$C44+(drdp!H44+drdp!Q44)*'ASXY-TI2S'!$D44)</f>
        <v>9.430331941608124E-5</v>
      </c>
      <c r="F44" s="20">
        <f>Model!$W$11*((drdp!C44+drdp!L44)*'ASXY-TI2S'!$B44+(drdp!F44+drdp!O44)*'ASXY-TI2S'!$C44+(drdp!I44+drdp!R44)*'ASXY-TI2S'!$D44)</f>
        <v>2.4538108766939581E-4</v>
      </c>
      <c r="G44" s="20">
        <f>Model!$W$11*((drdp!D44+drdp!M44)*'ASXY-TI2S'!$B44+(drdp!G44+drdp!P44)*'ASXY-TI2S'!$C44+(drdp!J44+drdp!S44)*'ASXY-TI2S'!$D44)</f>
        <v>-9.1292468452919877E-6</v>
      </c>
      <c r="H44" s="32">
        <f>Model!$W$11*((drdp!B44)*'ASXY-TI2S'!$B44+(drdp!E44)*'ASXY-TI2S'!$C44+(drdp!H44)*'ASXY-TI2S'!$D44)</f>
        <v>4.715165970804062E-5</v>
      </c>
      <c r="I44" s="32">
        <f>Model!$W$11*((drdp!C44)*'ASXY-TI2S'!$B44+(drdp!F44)*'ASXY-TI2S'!$C44+(drdp!I44)*'ASXY-TI2S'!$D44)</f>
        <v>1.226905438346979E-4</v>
      </c>
      <c r="J44" s="32">
        <f>Model!$W$11*((drdp!D44)*'ASXY-TI2S'!$B44+(drdp!G44)*'ASXY-TI2S'!$C44+(drdp!J44)*'ASXY-TI2S'!$D44)</f>
        <v>-4.5646234226459938E-6</v>
      </c>
      <c r="K44" s="34">
        <f>SUM(E$3:E43)+H44</f>
        <v>4.715165970804062E-5</v>
      </c>
      <c r="L44" s="34">
        <f>SUM(F$3:F43)+I44</f>
        <v>1.226905438346979E-4</v>
      </c>
      <c r="M44" s="34">
        <f>SUM(G$3:G43)+J44</f>
        <v>-4.5646234226459938E-6</v>
      </c>
      <c r="N44" s="35">
        <f t="shared" si="1"/>
        <v>2.2232790132228612E-9</v>
      </c>
      <c r="O44" s="35">
        <f t="shared" si="1"/>
        <v>1.5052969546453928E-8</v>
      </c>
      <c r="P44" s="35">
        <f t="shared" si="1"/>
        <v>2.0835786990568429E-11</v>
      </c>
      <c r="Q44" s="35">
        <f t="shared" si="2"/>
        <v>5.7850627722881164E-9</v>
      </c>
      <c r="R44" s="35">
        <f t="shared" si="3"/>
        <v>-2.1522957031995557E-10</v>
      </c>
      <c r="S44" s="35">
        <f t="shared" si="4"/>
        <v>-5.6003613012503713E-10</v>
      </c>
    </row>
    <row r="45" spans="1:19" x14ac:dyDescent="0.25">
      <c r="A45" s="26">
        <f>Wellpath!E45</f>
        <v>1260</v>
      </c>
      <c r="B45" s="22">
        <v>0</v>
      </c>
      <c r="C45" s="22">
        <f>SIN(Wellpath!$L45) * COS(Wellpath!$L45) / 2</f>
        <v>3.4793275240016359E-2</v>
      </c>
      <c r="D45" s="22">
        <f>(-TAN(Dip) * SIN(Wellpath!$L45) * COS(Wellpath!$L45) * SIN(Wellpath!$O45)) / 2</f>
        <v>-0.10511527978376103</v>
      </c>
      <c r="E45" s="20">
        <f>Model!$W$11*((drdp!B45+drdp!K45)*'ASXY-TI2S'!$B45+(drdp!E45+drdp!N45)*'ASXY-TI2S'!$C45+(drdp!H45+drdp!Q45)*'ASXY-TI2S'!$D45)</f>
        <v>2.4098774259001516E-4</v>
      </c>
      <c r="F45" s="20">
        <f>Model!$W$11*((drdp!C45+drdp!L45)*'ASXY-TI2S'!$B45+(drdp!F45+drdp!O45)*'ASXY-TI2S'!$C45+(drdp!I45+drdp!R45)*'ASXY-TI2S'!$D45)</f>
        <v>4.7442109804178052E-4</v>
      </c>
      <c r="G45" s="20">
        <f>Model!$W$11*((drdp!D45+drdp!M45)*'ASXY-TI2S'!$B45+(drdp!G45+drdp!P45)*'ASXY-TI2S'!$C45+(drdp!J45+drdp!S45)*'ASXY-TI2S'!$D45)</f>
        <v>-3.6405842861284898E-5</v>
      </c>
      <c r="H45" s="18">
        <f>Model!$W$11*((drdp!B45)*'ASXY-TI2S'!$B45+(drdp!E45)*'ASXY-TI2S'!$C45+(drdp!H45)*'ASXY-TI2S'!$D45)</f>
        <v>1.2049387129500758E-4</v>
      </c>
      <c r="I45" s="18">
        <f>Model!$W$11*((drdp!C45)*'ASXY-TI2S'!$B45+(drdp!F45)*'ASXY-TI2S'!$C45+(drdp!I45)*'ASXY-TI2S'!$D45)</f>
        <v>2.3721054902089026E-4</v>
      </c>
      <c r="J45" s="18">
        <f>Model!$W$11*((drdp!D45)*'ASXY-TI2S'!$B45+(drdp!G45)*'ASXY-TI2S'!$C45+(drdp!J45)*'ASXY-TI2S'!$D45)</f>
        <v>-1.8202921430642449E-5</v>
      </c>
      <c r="K45" s="21">
        <f>SUM(E$3:E44)+H45</f>
        <v>2.1479719071108882E-4</v>
      </c>
      <c r="L45" s="21">
        <f>SUM(F$3:F44)+I45</f>
        <v>4.8259163669028609E-4</v>
      </c>
      <c r="M45" s="21">
        <f>SUM(G$3:G44)+J45</f>
        <v>-2.7332168275934435E-5</v>
      </c>
      <c r="N45" s="19">
        <f t="shared" si="1"/>
        <v>4.6137833137375862E-8</v>
      </c>
      <c r="O45" s="19">
        <f t="shared" si="1"/>
        <v>2.3289468780340908E-7</v>
      </c>
      <c r="P45" s="19">
        <f t="shared" si="1"/>
        <v>7.4704742266399669E-10</v>
      </c>
      <c r="Q45" s="19">
        <f t="shared" si="2"/>
        <v>1.0365932782173987E-7</v>
      </c>
      <c r="R45" s="19">
        <f t="shared" si="3"/>
        <v>-5.8708729617134608E-9</v>
      </c>
      <c r="S45" s="19">
        <f t="shared" si="4"/>
        <v>-1.3190275822577514E-8</v>
      </c>
    </row>
    <row r="46" spans="1:19" x14ac:dyDescent="0.25">
      <c r="A46" s="26">
        <f>Wellpath!E46</f>
        <v>1290</v>
      </c>
      <c r="B46" s="22">
        <v>0</v>
      </c>
      <c r="C46" s="22">
        <f>SIN(Wellpath!$L46) * COS(Wellpath!$L46) / 2</f>
        <v>5.1977922704439829E-2</v>
      </c>
      <c r="D46" s="22">
        <f>(-TAN(Dip) * SIN(Wellpath!$L46) * COS(Wellpath!$L46) * SIN(Wellpath!$O46)) / 2</f>
        <v>-0.15703246819868313</v>
      </c>
      <c r="E46" s="20">
        <f>Model!$W$11*((drdp!B46+drdp!K46)*'ASXY-TI2S'!$B46+(drdp!E46+drdp!N46)*'ASXY-TI2S'!$C46+(drdp!H46+drdp!Q46)*'ASXY-TI2S'!$D46)</f>
        <v>4.385135519788298E-4</v>
      </c>
      <c r="F46" s="20">
        <f>Model!$W$11*((drdp!C46+drdp!L46)*'ASXY-TI2S'!$B46+(drdp!F46+drdp!O46)*'ASXY-TI2S'!$C46+(drdp!I46+drdp!R46)*'ASXY-TI2S'!$D46)</f>
        <v>6.8525145127874137E-4</v>
      </c>
      <c r="G46" s="20">
        <f>Model!$W$11*((drdp!D46+drdp!M46)*'ASXY-TI2S'!$B46+(drdp!G46+drdp!P46)*'ASXY-TI2S'!$C46+(drdp!J46+drdp!S46)*'ASXY-TI2S'!$D46)</f>
        <v>-8.1497585762099547E-5</v>
      </c>
      <c r="H46" s="18">
        <f>Model!$W$11*((drdp!B46)*'ASXY-TI2S'!$B46+(drdp!E46)*'ASXY-TI2S'!$C46+(drdp!H46)*'ASXY-TI2S'!$D46)</f>
        <v>2.192567759894149E-4</v>
      </c>
      <c r="I46" s="18">
        <f>Model!$W$11*((drdp!C46)*'ASXY-TI2S'!$B46+(drdp!F46)*'ASXY-TI2S'!$C46+(drdp!I46)*'ASXY-TI2S'!$D46)</f>
        <v>3.4262572563937069E-4</v>
      </c>
      <c r="J46" s="18">
        <f>Model!$W$11*((drdp!D46)*'ASXY-TI2S'!$B46+(drdp!G46)*'ASXY-TI2S'!$C46+(drdp!J46)*'ASXY-TI2S'!$D46)</f>
        <v>-4.0748792881049773E-5</v>
      </c>
      <c r="K46" s="21">
        <f>SUM(E$3:E45)+H46</f>
        <v>5.5454783799551127E-4</v>
      </c>
      <c r="L46" s="21">
        <f>SUM(F$3:F45)+I46</f>
        <v>1.062427911350547E-3</v>
      </c>
      <c r="M46" s="21">
        <f>SUM(G$3:G45)+J46</f>
        <v>-8.6283882587626667E-5</v>
      </c>
      <c r="N46" s="19">
        <f t="shared" si="1"/>
        <v>3.0752330462549583E-7</v>
      </c>
      <c r="O46" s="19">
        <f t="shared" si="1"/>
        <v>1.1287530668166858E-6</v>
      </c>
      <c r="P46" s="19">
        <f t="shared" si="1"/>
        <v>7.4449083943953447E-9</v>
      </c>
      <c r="Q46" s="19">
        <f t="shared" si="2"/>
        <v>5.8916710126553254E-7</v>
      </c>
      <c r="R46" s="19">
        <f t="shared" si="3"/>
        <v>-4.7848540542826907E-8</v>
      </c>
      <c r="S46" s="19">
        <f t="shared" si="4"/>
        <v>-9.1670405160788029E-8</v>
      </c>
    </row>
    <row r="47" spans="1:19" x14ac:dyDescent="0.25">
      <c r="A47" s="26">
        <f>Wellpath!E47</f>
        <v>1320</v>
      </c>
      <c r="B47" s="22">
        <v>0</v>
      </c>
      <c r="C47" s="22">
        <f>SIN(Wellpath!$L47) * COS(Wellpath!$L47) / 2</f>
        <v>6.8909338954249791E-2</v>
      </c>
      <c r="D47" s="22">
        <f>(-TAN(Dip) * SIN(Wellpath!$L47) * COS(Wellpath!$L47) * SIN(Wellpath!$O47)) / 2</f>
        <v>-0.20818461021338974</v>
      </c>
      <c r="E47" s="20">
        <f>Model!$W$11*((drdp!B47+drdp!K47)*'ASXY-TI2S'!$B47+(drdp!E47+drdp!N47)*'ASXY-TI2S'!$C47+(drdp!H47+drdp!Q47)*'ASXY-TI2S'!$D47)</f>
        <v>6.8471884196172035E-4</v>
      </c>
      <c r="F47" s="20">
        <f>Model!$W$11*((drdp!C47+drdp!L47)*'ASXY-TI2S'!$B47+(drdp!F47+drdp!O47)*'ASXY-TI2S'!$C47+(drdp!I47+drdp!R47)*'ASXY-TI2S'!$D47)</f>
        <v>8.7621892923041549E-4</v>
      </c>
      <c r="G47" s="20">
        <f>Model!$W$11*((drdp!D47+drdp!M47)*'ASXY-TI2S'!$B47+(drdp!G47+drdp!P47)*'ASXY-TI2S'!$C47+(drdp!J47+drdp!S47)*'ASXY-TI2S'!$D47)</f>
        <v>-1.4385489581056763E-4</v>
      </c>
      <c r="H47" s="18">
        <f>Model!$W$11*((drdp!B47)*'ASXY-TI2S'!$B47+(drdp!E47)*'ASXY-TI2S'!$C47+(drdp!H47)*'ASXY-TI2S'!$D47)</f>
        <v>3.4235942098086018E-4</v>
      </c>
      <c r="I47" s="18">
        <f>Model!$W$11*((drdp!C47)*'ASXY-TI2S'!$B47+(drdp!F47)*'ASXY-TI2S'!$C47+(drdp!I47)*'ASXY-TI2S'!$D47)</f>
        <v>4.3810946461520775E-4</v>
      </c>
      <c r="J47" s="18">
        <f>Model!$W$11*((drdp!D47)*'ASXY-TI2S'!$B47+(drdp!G47)*'ASXY-TI2S'!$C47+(drdp!J47)*'ASXY-TI2S'!$D47)</f>
        <v>-7.1927447905283817E-5</v>
      </c>
      <c r="K47" s="21">
        <f>SUM(E$3:E46)+H47</f>
        <v>1.1161640349657863E-3</v>
      </c>
      <c r="L47" s="21">
        <f>SUM(F$3:F46)+I47</f>
        <v>1.8431631016051254E-3</v>
      </c>
      <c r="M47" s="21">
        <f>SUM(G$3:G46)+J47</f>
        <v>-1.9896012337396028E-4</v>
      </c>
      <c r="N47" s="19">
        <f t="shared" si="1"/>
        <v>1.245822152951105E-6</v>
      </c>
      <c r="O47" s="19">
        <f t="shared" si="1"/>
        <v>3.3972502191186261E-6</v>
      </c>
      <c r="P47" s="19">
        <f t="shared" si="1"/>
        <v>3.9585130692981492E-8</v>
      </c>
      <c r="Q47" s="19">
        <f t="shared" si="2"/>
        <v>2.0572723645876303E-6</v>
      </c>
      <c r="R47" s="19">
        <f t="shared" si="3"/>
        <v>-2.2207213410237017E-7</v>
      </c>
      <c r="S47" s="19">
        <f t="shared" si="4"/>
        <v>-3.6671595809368702E-7</v>
      </c>
    </row>
    <row r="48" spans="1:19" x14ac:dyDescent="0.25">
      <c r="A48" s="26">
        <f>Wellpath!E48</f>
        <v>1350</v>
      </c>
      <c r="B48" s="22">
        <v>0</v>
      </c>
      <c r="C48" s="22">
        <f>SIN(Wellpath!$L48) * COS(Wellpath!$L48) / 2</f>
        <v>8.5505035831417164E-2</v>
      </c>
      <c r="D48" s="22">
        <f>(-TAN(Dip) * SIN(Wellpath!$L48) * COS(Wellpath!$L48) * SIN(Wellpath!$O48)) / 2</f>
        <v>-0.25832249773378058</v>
      </c>
      <c r="E48" s="20">
        <f>Model!$W$11*((drdp!B48+drdp!K48)*'ASXY-TI2S'!$B48+(drdp!E48+drdp!N48)*'ASXY-TI2S'!$C48+(drdp!H48+drdp!Q48)*'ASXY-TI2S'!$D48)</f>
        <v>9.768432024153768E-4</v>
      </c>
      <c r="F48" s="20">
        <f>Model!$W$11*((drdp!C48+drdp!L48)*'ASXY-TI2S'!$B48+(drdp!F48+drdp!O48)*'ASXY-TI2S'!$C48+(drdp!I48+drdp!R48)*'ASXY-TI2S'!$D48)</f>
        <v>1.045902988372029E-3</v>
      </c>
      <c r="G48" s="20">
        <f>Model!$W$11*((drdp!D48+drdp!M48)*'ASXY-TI2S'!$B48+(drdp!G48+drdp!P48)*'ASXY-TI2S'!$C48+(drdp!J48+drdp!S48)*'ASXY-TI2S'!$D48)</f>
        <v>-2.2271690480206758E-4</v>
      </c>
      <c r="H48" s="18">
        <f>Model!$W$11*((drdp!B48)*'ASXY-TI2S'!$B48+(drdp!E48)*'ASXY-TI2S'!$C48+(drdp!H48)*'ASXY-TI2S'!$D48)</f>
        <v>4.884216012076884E-4</v>
      </c>
      <c r="I48" s="18">
        <f>Model!$W$11*((drdp!C48)*'ASXY-TI2S'!$B48+(drdp!F48)*'ASXY-TI2S'!$C48+(drdp!I48)*'ASXY-TI2S'!$D48)</f>
        <v>5.229514941860145E-4</v>
      </c>
      <c r="J48" s="18">
        <f>Model!$W$11*((drdp!D48)*'ASXY-TI2S'!$B48+(drdp!G48)*'ASXY-TI2S'!$C48+(drdp!J48)*'ASXY-TI2S'!$D48)</f>
        <v>-1.1135845240103379E-4</v>
      </c>
      <c r="K48" s="21">
        <f>SUM(E$3:E47)+H48</f>
        <v>1.9469450571543349E-3</v>
      </c>
      <c r="L48" s="21">
        <f>SUM(F$3:F47)+I48</f>
        <v>2.8042240604063476E-3</v>
      </c>
      <c r="M48" s="21">
        <f>SUM(G$3:G47)+J48</f>
        <v>-3.8224602368027788E-4</v>
      </c>
      <c r="N48" s="19">
        <f t="shared" si="1"/>
        <v>3.7905950555776965E-6</v>
      </c>
      <c r="O48" s="19">
        <f t="shared" si="1"/>
        <v>7.8636725809618625E-6</v>
      </c>
      <c r="P48" s="19">
        <f t="shared" si="1"/>
        <v>1.4611202261938356E-7</v>
      </c>
      <c r="Q48" s="19">
        <f t="shared" si="2"/>
        <v>5.4596701735613979E-6</v>
      </c>
      <c r="R48" s="19">
        <f t="shared" si="3"/>
        <v>-7.4421200642121587E-7</v>
      </c>
      <c r="S48" s="19">
        <f t="shared" si="4"/>
        <v>-1.0719034965988898E-6</v>
      </c>
    </row>
    <row r="49" spans="1:19" x14ac:dyDescent="0.25">
      <c r="A49" s="26">
        <f>Wellpath!E49</f>
        <v>1380</v>
      </c>
      <c r="B49" s="22">
        <v>0</v>
      </c>
      <c r="C49" s="22">
        <f>SIN(Wellpath!$L49) * COS(Wellpath!$L49) / 2</f>
        <v>0.10168416076895007</v>
      </c>
      <c r="D49" s="22">
        <f>(-TAN(Dip) * SIN(Wellpath!$L49) * COS(Wellpath!$L49) * SIN(Wellpath!$O49)) / 2</f>
        <v>-0.30720186401169913</v>
      </c>
      <c r="E49" s="20">
        <f>Model!$W$11*((drdp!B49+drdp!K49)*'ASXY-TI2S'!$B49+(drdp!E49+drdp!N49)*'ASXY-TI2S'!$C49+(drdp!H49+drdp!Q49)*'ASXY-TI2S'!$D49)</f>
        <v>1.3115580390196562E-3</v>
      </c>
      <c r="F49" s="20">
        <f>Model!$W$11*((drdp!C49+drdp!L49)*'ASXY-TI2S'!$B49+(drdp!F49+drdp!O49)*'ASXY-TI2S'!$C49+(drdp!I49+drdp!R49)*'ASXY-TI2S'!$D49)</f>
        <v>1.193130505169025E-3</v>
      </c>
      <c r="G49" s="20">
        <f>Model!$W$11*((drdp!D49+drdp!M49)*'ASXY-TI2S'!$B49+(drdp!G49+drdp!P49)*'ASXY-TI2S'!$C49+(drdp!J49+drdp!S49)*'ASXY-TI2S'!$D49)</f>
        <v>-3.171198869228592E-4</v>
      </c>
      <c r="H49" s="18">
        <f>Model!$W$11*((drdp!B49)*'ASXY-TI2S'!$B49+(drdp!E49)*'ASXY-TI2S'!$C49+(drdp!H49)*'ASXY-TI2S'!$D49)</f>
        <v>6.557790195098281E-4</v>
      </c>
      <c r="I49" s="18">
        <f>Model!$W$11*((drdp!C49)*'ASXY-TI2S'!$B49+(drdp!F49)*'ASXY-TI2S'!$C49+(drdp!I49)*'ASXY-TI2S'!$D49)</f>
        <v>5.9656525258451251E-4</v>
      </c>
      <c r="J49" s="18">
        <f>Model!$W$11*((drdp!D49)*'ASXY-TI2S'!$B49+(drdp!G49)*'ASXY-TI2S'!$C49+(drdp!J49)*'ASXY-TI2S'!$D49)</f>
        <v>-1.585599434614296E-4</v>
      </c>
      <c r="K49" s="21">
        <f>SUM(E$3:E48)+H49</f>
        <v>3.0911456778718515E-3</v>
      </c>
      <c r="L49" s="21">
        <f>SUM(F$3:F48)+I49</f>
        <v>3.923740807176875E-3</v>
      </c>
      <c r="M49" s="21">
        <f>SUM(G$3:G48)+J49</f>
        <v>-6.5216441954274126E-4</v>
      </c>
      <c r="N49" s="19">
        <f t="shared" si="1"/>
        <v>9.5551816018258293E-6</v>
      </c>
      <c r="O49" s="19">
        <f t="shared" si="1"/>
        <v>1.5395741921905033E-5</v>
      </c>
      <c r="P49" s="19">
        <f t="shared" si="1"/>
        <v>4.2531843011752066E-7</v>
      </c>
      <c r="Q49" s="19">
        <f t="shared" si="2"/>
        <v>1.2128854437194207E-5</v>
      </c>
      <c r="R49" s="19">
        <f t="shared" si="3"/>
        <v>-2.0159352267313496E-6</v>
      </c>
      <c r="S49" s="19">
        <f t="shared" si="4"/>
        <v>-2.5589241459486739E-6</v>
      </c>
    </row>
    <row r="50" spans="1:19" x14ac:dyDescent="0.25">
      <c r="A50" s="26">
        <f>Wellpath!E50</f>
        <v>1410</v>
      </c>
      <c r="B50" s="22">
        <v>0</v>
      </c>
      <c r="C50" s="22">
        <f>SIN(Wellpath!$L50) * COS(Wellpath!$L50) / 2</f>
        <v>0.1173678906964727</v>
      </c>
      <c r="D50" s="22">
        <f>(-TAN(Dip) * SIN(Wellpath!$L50) * COS(Wellpath!$L50) * SIN(Wellpath!$O50)) / 2</f>
        <v>-0.35458457368797602</v>
      </c>
      <c r="E50" s="20">
        <f>Model!$W$11*((drdp!B50+drdp!K50)*'ASXY-TI2S'!$B50+(drdp!E50+drdp!N50)*'ASXY-TI2S'!$C50+(drdp!H50+drdp!Q50)*'ASXY-TI2S'!$D50)</f>
        <v>1.6850031980045665E-3</v>
      </c>
      <c r="F50" s="20">
        <f>Model!$W$11*((drdp!C50+drdp!L50)*'ASXY-TI2S'!$B50+(drdp!F50+drdp!O50)*'ASXY-TI2S'!$C50+(drdp!I50+drdp!R50)*'ASXY-TI2S'!$D50)</f>
        <v>1.3169877933145782E-3</v>
      </c>
      <c r="G50" s="20">
        <f>Model!$W$11*((drdp!D50+drdp!M50)*'ASXY-TI2S'!$B50+(drdp!G50+drdp!P50)*'ASXY-TI2S'!$C50+(drdp!J50+drdp!S50)*'ASXY-TI2S'!$D50)</f>
        <v>-4.2590793899737925E-4</v>
      </c>
      <c r="H50" s="18">
        <f>Model!$W$11*((drdp!B50)*'ASXY-TI2S'!$B50+(drdp!E50)*'ASXY-TI2S'!$C50+(drdp!H50)*'ASXY-TI2S'!$D50)</f>
        <v>8.4250159900228327E-4</v>
      </c>
      <c r="I50" s="18">
        <f>Model!$W$11*((drdp!C50)*'ASXY-TI2S'!$B50+(drdp!F50)*'ASXY-TI2S'!$C50+(drdp!I50)*'ASXY-TI2S'!$D50)</f>
        <v>6.5849389665728912E-4</v>
      </c>
      <c r="J50" s="18">
        <f>Model!$W$11*((drdp!D50)*'ASXY-TI2S'!$B50+(drdp!G50)*'ASXY-TI2S'!$C50+(drdp!J50)*'ASXY-TI2S'!$D50)</f>
        <v>-2.1295396949868963E-4</v>
      </c>
      <c r="K50" s="21">
        <f>SUM(E$3:E49)+H50</f>
        <v>4.5894262963839631E-3</v>
      </c>
      <c r="L50" s="21">
        <f>SUM(F$3:F49)+I50</f>
        <v>5.1787999564186765E-3</v>
      </c>
      <c r="M50" s="21">
        <f>SUM(G$3:G49)+J50</f>
        <v>-1.0236783325028604E-3</v>
      </c>
      <c r="N50" s="19">
        <f t="shared" si="1"/>
        <v>2.1062833729940622E-5</v>
      </c>
      <c r="O50" s="19">
        <f t="shared" si="1"/>
        <v>2.6819968988602087E-5</v>
      </c>
      <c r="P50" s="19">
        <f t="shared" si="1"/>
        <v>1.0479173284358369E-6</v>
      </c>
      <c r="Q50" s="19">
        <f t="shared" si="2"/>
        <v>2.3767720703699995E-5</v>
      </c>
      <c r="R50" s="19">
        <f t="shared" si="3"/>
        <v>-4.6980962582271138E-6</v>
      </c>
      <c r="S50" s="19">
        <f t="shared" si="4"/>
        <v>-5.3014253037525572E-6</v>
      </c>
    </row>
    <row r="51" spans="1:19" x14ac:dyDescent="0.25">
      <c r="A51" s="26">
        <f>Wellpath!E51</f>
        <v>1440</v>
      </c>
      <c r="B51" s="22">
        <v>0</v>
      </c>
      <c r="C51" s="22">
        <f>SIN(Wellpath!$L51) * COS(Wellpath!$L51) / 2</f>
        <v>0.13247981605830123</v>
      </c>
      <c r="D51" s="22">
        <f>(-TAN(Dip) * SIN(Wellpath!$L51) * COS(Wellpath!$L51) * SIN(Wellpath!$O51)) / 2</f>
        <v>-0.40023978296396179</v>
      </c>
      <c r="E51" s="20">
        <f>Model!$W$11*((drdp!B51+drdp!K51)*'ASXY-TI2S'!$B51+(drdp!E51+drdp!N51)*'ASXY-TI2S'!$C51+(drdp!H51+drdp!Q51)*'ASXY-TI2S'!$D51)</f>
        <v>2.0928294938801512E-3</v>
      </c>
      <c r="F51" s="20">
        <f>Model!$W$11*((drdp!C51+drdp!L51)*'ASXY-TI2S'!$B51+(drdp!F51+drdp!O51)*'ASXY-TI2S'!$C51+(drdp!I51+drdp!R51)*'ASXY-TI2S'!$D51)</f>
        <v>1.4168297621943639E-3</v>
      </c>
      <c r="G51" s="20">
        <f>Model!$W$11*((drdp!D51+drdp!M51)*'ASXY-TI2S'!$B51+(drdp!G51+drdp!P51)*'ASXY-TI2S'!$C51+(drdp!J51+drdp!S51)*'ASXY-TI2S'!$D51)</f>
        <v>-5.4774579296148855E-4</v>
      </c>
      <c r="H51" s="18">
        <f>Model!$W$11*((drdp!B51)*'ASXY-TI2S'!$B51+(drdp!E51)*'ASXY-TI2S'!$C51+(drdp!H51)*'ASXY-TI2S'!$D51)</f>
        <v>1.0464147469400756E-3</v>
      </c>
      <c r="I51" s="18">
        <f>Model!$W$11*((drdp!C51)*'ASXY-TI2S'!$B51+(drdp!F51)*'ASXY-TI2S'!$C51+(drdp!I51)*'ASXY-TI2S'!$D51)</f>
        <v>7.0841488109718196E-4</v>
      </c>
      <c r="J51" s="18">
        <f>Model!$W$11*((drdp!D51)*'ASXY-TI2S'!$B51+(drdp!G51)*'ASXY-TI2S'!$C51+(drdp!J51)*'ASXY-TI2S'!$D51)</f>
        <v>-2.7387289648074428E-4</v>
      </c>
      <c r="K51" s="21">
        <f>SUM(E$3:E50)+H51</f>
        <v>6.4783426423263221E-3</v>
      </c>
      <c r="L51" s="21">
        <f>SUM(F$3:F50)+I51</f>
        <v>6.5457087341731484E-3</v>
      </c>
      <c r="M51" s="21">
        <f>SUM(G$3:G50)+J51</f>
        <v>-1.5105051984822945E-3</v>
      </c>
      <c r="N51" s="19">
        <f t="shared" si="1"/>
        <v>4.1968923391383595E-5</v>
      </c>
      <c r="O51" s="19">
        <f t="shared" si="1"/>
        <v>4.2846302832630638E-5</v>
      </c>
      <c r="P51" s="19">
        <f t="shared" si="1"/>
        <v>2.281625954642036E-6</v>
      </c>
      <c r="Q51" s="19">
        <f t="shared" si="2"/>
        <v>4.2405344016841758E-5</v>
      </c>
      <c r="R51" s="19">
        <f t="shared" si="3"/>
        <v>-9.7855702387834341E-6</v>
      </c>
      <c r="S51" s="19">
        <f t="shared" si="4"/>
        <v>-9.8873270707195006E-6</v>
      </c>
    </row>
    <row r="52" spans="1:19" x14ac:dyDescent="0.25">
      <c r="A52" s="26">
        <f>Wellpath!E52</f>
        <v>1470</v>
      </c>
      <c r="B52" s="22">
        <v>0</v>
      </c>
      <c r="C52" s="22">
        <f>SIN(Wellpath!$L52) * COS(Wellpath!$L52) / 2</f>
        <v>0.14694631307311826</v>
      </c>
      <c r="D52" s="22">
        <f>(-TAN(Dip) * SIN(Wellpath!$L52) * COS(Wellpath!$L52) * SIN(Wellpath!$O52)) / 2</f>
        <v>-0.44394506424930941</v>
      </c>
      <c r="E52" s="20">
        <f>Model!$W$11*((drdp!B52+drdp!K52)*'ASXY-TI2S'!$B52+(drdp!E52+drdp!N52)*'ASXY-TI2S'!$C52+(drdp!H52+drdp!Q52)*'ASXY-TI2S'!$D52)</f>
        <v>2.5302466739201505E-3</v>
      </c>
      <c r="F52" s="20">
        <f>Model!$W$11*((drdp!C52+drdp!L52)*'ASXY-TI2S'!$B52+(drdp!F52+drdp!O52)*'ASXY-TI2S'!$C52+(drdp!I52+drdp!R52)*'ASXY-TI2S'!$D52)</f>
        <v>1.4922861172746381E-3</v>
      </c>
      <c r="G52" s="20">
        <f>Model!$W$11*((drdp!D52+drdp!M52)*'ASXY-TI2S'!$B52+(drdp!G52+drdp!P52)*'ASXY-TI2S'!$C52+(drdp!J52+drdp!S52)*'ASXY-TI2S'!$D52)</f>
        <v>-6.8113362000502562E-4</v>
      </c>
      <c r="H52" s="18">
        <f>Model!$W$11*((drdp!B52)*'ASXY-TI2S'!$B52+(drdp!E52)*'ASXY-TI2S'!$C52+(drdp!H52)*'ASXY-TI2S'!$D52)</f>
        <v>1.2651233369600752E-3</v>
      </c>
      <c r="I52" s="18">
        <f>Model!$W$11*((drdp!C52)*'ASXY-TI2S'!$B52+(drdp!F52)*'ASXY-TI2S'!$C52+(drdp!I52)*'ASXY-TI2S'!$D52)</f>
        <v>7.4614305863731907E-4</v>
      </c>
      <c r="J52" s="18">
        <f>Model!$W$11*((drdp!D52)*'ASXY-TI2S'!$B52+(drdp!G52)*'ASXY-TI2S'!$C52+(drdp!J52)*'ASXY-TI2S'!$D52)</f>
        <v>-3.4056681000251281E-4</v>
      </c>
      <c r="K52" s="21">
        <f>SUM(E$3:E51)+H52</f>
        <v>8.789880726226473E-3</v>
      </c>
      <c r="L52" s="21">
        <f>SUM(F$3:F51)+I52</f>
        <v>8.0002666739076491E-3</v>
      </c>
      <c r="M52" s="21">
        <f>SUM(G$3:G51)+J52</f>
        <v>-2.1249449049655514E-3</v>
      </c>
      <c r="N52" s="19">
        <f t="shared" si="1"/>
        <v>7.7262003181287624E-5</v>
      </c>
      <c r="O52" s="19">
        <f t="shared" si="1"/>
        <v>6.4004266853637365E-5</v>
      </c>
      <c r="P52" s="19">
        <f t="shared" si="1"/>
        <v>4.5153908491390567E-6</v>
      </c>
      <c r="Q52" s="19">
        <f t="shared" si="2"/>
        <v>7.0321389841652822E-5</v>
      </c>
      <c r="R52" s="19">
        <f t="shared" si="3"/>
        <v>-1.8678012264449845E-5</v>
      </c>
      <c r="S52" s="19">
        <f t="shared" si="4"/>
        <v>-1.7000125907085759E-5</v>
      </c>
    </row>
    <row r="53" spans="1:19" x14ac:dyDescent="0.25">
      <c r="A53" s="26">
        <f>Wellpath!E53</f>
        <v>1500</v>
      </c>
      <c r="B53" s="22">
        <v>0</v>
      </c>
      <c r="C53" s="22">
        <f>SIN(Wellpath!$L53) * COS(Wellpath!$L53) / 2</f>
        <v>0.16069690242163484</v>
      </c>
      <c r="D53" s="22">
        <f>(-TAN(Dip) * SIN(Wellpath!$L53) * COS(Wellpath!$L53) * SIN(Wellpath!$O53)) / 2</f>
        <v>-0.48548748980683626</v>
      </c>
      <c r="E53" s="20">
        <f>Model!$W$11*((drdp!B53+drdp!K53)*'ASXY-TI2S'!$B53+(drdp!E53+drdp!N53)*'ASXY-TI2S'!$C53+(drdp!H53+drdp!Q53)*'ASXY-TI2S'!$D53)</f>
        <v>2.9920762935080883E-3</v>
      </c>
      <c r="F53" s="20">
        <f>Model!$W$11*((drdp!C53+drdp!L53)*'ASXY-TI2S'!$B53+(drdp!F53+drdp!O53)*'ASXY-TI2S'!$C53+(drdp!I53+drdp!R53)*'ASXY-TI2S'!$D53)</f>
        <v>1.5432645355376278E-3</v>
      </c>
      <c r="G53" s="20">
        <f>Model!$W$11*((drdp!D53+drdp!M53)*'ASXY-TI2S'!$B53+(drdp!G53+drdp!P53)*'ASXY-TI2S'!$C53+(drdp!J53+drdp!S53)*'ASXY-TI2S'!$D53)</f>
        <v>-8.2442366397357828E-4</v>
      </c>
      <c r="H53" s="18">
        <f>Model!$W$11*((drdp!B53)*'ASXY-TI2S'!$B53+(drdp!E53)*'ASXY-TI2S'!$C53+(drdp!H53)*'ASXY-TI2S'!$D53)</f>
        <v>1.4960381467540441E-3</v>
      </c>
      <c r="I53" s="18">
        <f>Model!$W$11*((drdp!C53)*'ASXY-TI2S'!$B53+(drdp!F53)*'ASXY-TI2S'!$C53+(drdp!I53)*'ASXY-TI2S'!$D53)</f>
        <v>7.7163226776881392E-4</v>
      </c>
      <c r="J53" s="18">
        <f>Model!$W$11*((drdp!D53)*'ASXY-TI2S'!$B53+(drdp!G53)*'ASXY-TI2S'!$C53+(drdp!J53)*'ASXY-TI2S'!$D53)</f>
        <v>-4.1221183198678914E-4</v>
      </c>
      <c r="K53" s="21">
        <f>SUM(E$3:E52)+H53</f>
        <v>1.1551042209940594E-2</v>
      </c>
      <c r="L53" s="21">
        <f>SUM(F$3:F52)+I53</f>
        <v>9.5180420003137811E-3</v>
      </c>
      <c r="M53" s="21">
        <f>SUM(G$3:G52)+J53</f>
        <v>-2.8777235469548534E-3</v>
      </c>
      <c r="N53" s="19">
        <f t="shared" si="1"/>
        <v>1.3342657613582928E-4</v>
      </c>
      <c r="O53" s="19">
        <f t="shared" si="1"/>
        <v>9.0593123519737168E-5</v>
      </c>
      <c r="P53" s="19">
        <f t="shared" si="1"/>
        <v>8.2812928126984223E-6</v>
      </c>
      <c r="Q53" s="19">
        <f t="shared" si="2"/>
        <v>1.0994330490161188E-4</v>
      </c>
      <c r="R53" s="19">
        <f t="shared" si="3"/>
        <v>-3.3240706159415475E-5</v>
      </c>
      <c r="S53" s="19">
        <f t="shared" si="4"/>
        <v>-2.7390293585208241E-5</v>
      </c>
    </row>
    <row r="54" spans="1:19" x14ac:dyDescent="0.25">
      <c r="A54" s="26">
        <f>Wellpath!E54</f>
        <v>1530</v>
      </c>
      <c r="B54" s="22">
        <v>0</v>
      </c>
      <c r="C54" s="22">
        <f>SIN(Wellpath!$L54) * COS(Wellpath!$L54) / 2</f>
        <v>0.17366459261474931</v>
      </c>
      <c r="D54" s="22">
        <f>(-TAN(Dip) * SIN(Wellpath!$L54) * COS(Wellpath!$L54) * SIN(Wellpath!$O54)) / 2</f>
        <v>-0.52466466911505605</v>
      </c>
      <c r="E54" s="20">
        <f>Model!$W$11*((drdp!B54+drdp!K54)*'ASXY-TI2S'!$B54+(drdp!E54+drdp!N54)*'ASXY-TI2S'!$C54+(drdp!H54+drdp!Q54)*'ASXY-TI2S'!$D54)</f>
        <v>3.4728089225544334E-3</v>
      </c>
      <c r="F54" s="20">
        <f>Model!$W$11*((drdp!C54+drdp!L54)*'ASXY-TI2S'!$B54+(drdp!F54+drdp!O54)*'ASXY-TI2S'!$C54+(drdp!I54+drdp!R54)*'ASXY-TI2S'!$D54)</f>
        <v>1.5699507822475765E-3</v>
      </c>
      <c r="G54" s="20">
        <f>Model!$W$11*((drdp!D54+drdp!M54)*'ASXY-TI2S'!$B54+(drdp!G54+drdp!P54)*'ASXY-TI2S'!$C54+(drdp!J54+drdp!S54)*'ASXY-TI2S'!$D54)</f>
        <v>-9.758385215456009E-4</v>
      </c>
      <c r="H54" s="18">
        <f>Model!$W$11*((drdp!B54)*'ASXY-TI2S'!$B54+(drdp!E54)*'ASXY-TI2S'!$C54+(drdp!H54)*'ASXY-TI2S'!$D54)</f>
        <v>1.7364044612772167E-3</v>
      </c>
      <c r="I54" s="18">
        <f>Model!$W$11*((drdp!C54)*'ASXY-TI2S'!$B54+(drdp!F54)*'ASXY-TI2S'!$C54+(drdp!I54)*'ASXY-TI2S'!$D54)</f>
        <v>7.8497539112378824E-4</v>
      </c>
      <c r="J54" s="18">
        <f>Model!$W$11*((drdp!D54)*'ASXY-TI2S'!$B54+(drdp!G54)*'ASXY-TI2S'!$C54+(drdp!J54)*'ASXY-TI2S'!$D54)</f>
        <v>-4.8791926077280045E-4</v>
      </c>
      <c r="K54" s="21">
        <f>SUM(E$3:E53)+H54</f>
        <v>1.4783484817971855E-2</v>
      </c>
      <c r="L54" s="21">
        <f>SUM(F$3:F53)+I54</f>
        <v>1.1074649659206383E-2</v>
      </c>
      <c r="M54" s="21">
        <f>SUM(G$3:G53)+J54</f>
        <v>-3.7778546397144431E-3</v>
      </c>
      <c r="N54" s="19">
        <f t="shared" si="1"/>
        <v>2.1855142336320432E-4</v>
      </c>
      <c r="O54" s="19">
        <f t="shared" si="1"/>
        <v>1.2264786507416004E-4</v>
      </c>
      <c r="P54" s="19">
        <f t="shared" si="1"/>
        <v>1.4272185678811944E-5</v>
      </c>
      <c r="Q54" s="19">
        <f t="shared" si="2"/>
        <v>1.6372191510123472E-4</v>
      </c>
      <c r="R54" s="19">
        <f t="shared" si="3"/>
        <v>-5.5849856710723E-5</v>
      </c>
      <c r="S54" s="19">
        <f t="shared" si="4"/>
        <v>-4.1838416598244808E-5</v>
      </c>
    </row>
    <row r="55" spans="1:19" x14ac:dyDescent="0.25">
      <c r="A55" s="26">
        <f>Wellpath!E55</f>
        <v>1560</v>
      </c>
      <c r="B55" s="22">
        <v>0</v>
      </c>
      <c r="C55" s="22">
        <f>SIN(Wellpath!$L55) * COS(Wellpath!$L55) / 2</f>
        <v>0.18578620636934856</v>
      </c>
      <c r="D55" s="22">
        <f>(-TAN(Dip) * SIN(Wellpath!$L55) * COS(Wellpath!$L55) * SIN(Wellpath!$O55)) / 2</f>
        <v>-0.56128573489445532</v>
      </c>
      <c r="E55" s="20">
        <f>Model!$W$11*((drdp!B55+drdp!K55)*'ASXY-TI2S'!$B55+(drdp!E55+drdp!N55)*'ASXY-TI2S'!$C55+(drdp!H55+drdp!Q55)*'ASXY-TI2S'!$D55)</f>
        <v>3.9666650556463671E-3</v>
      </c>
      <c r="F55" s="20">
        <f>Model!$W$11*((drdp!C55+drdp!L55)*'ASXY-TI2S'!$B55+(drdp!F55+drdp!O55)*'ASXY-TI2S'!$C55+(drdp!I55+drdp!R55)*'ASXY-TI2S'!$D55)</f>
        <v>1.5728057688582395E-3</v>
      </c>
      <c r="G55" s="20">
        <f>Model!$W$11*((drdp!D55+drdp!M55)*'ASXY-TI2S'!$B55+(drdp!G55+drdp!P55)*'ASXY-TI2S'!$C55+(drdp!J55+drdp!S55)*'ASXY-TI2S'!$D55)</f>
        <v>-1.1334908686268504E-3</v>
      </c>
      <c r="H55" s="18">
        <f>Model!$W$11*((drdp!B55)*'ASXY-TI2S'!$B55+(drdp!E55)*'ASXY-TI2S'!$C55+(drdp!H55)*'ASXY-TI2S'!$D55)</f>
        <v>1.9833325278231836E-3</v>
      </c>
      <c r="I55" s="18">
        <f>Model!$W$11*((drdp!C55)*'ASXY-TI2S'!$B55+(drdp!F55)*'ASXY-TI2S'!$C55+(drdp!I55)*'ASXY-TI2S'!$D55)</f>
        <v>7.8640288442911974E-4</v>
      </c>
      <c r="J55" s="18">
        <f>Model!$W$11*((drdp!D55)*'ASXY-TI2S'!$B55+(drdp!G55)*'ASXY-TI2S'!$C55+(drdp!J55)*'ASXY-TI2S'!$D55)</f>
        <v>-5.6674543431342519E-4</v>
      </c>
      <c r="K55" s="21">
        <f>SUM(E$3:E54)+H55</f>
        <v>1.8503221807072256E-2</v>
      </c>
      <c r="L55" s="21">
        <f>SUM(F$3:F54)+I55</f>
        <v>1.2646027934759291E-2</v>
      </c>
      <c r="M55" s="21">
        <f>SUM(G$3:G54)+J55</f>
        <v>-4.8325193348006685E-3</v>
      </c>
      <c r="N55" s="19">
        <f t="shared" si="1"/>
        <v>3.4236921724171428E-4</v>
      </c>
      <c r="O55" s="19">
        <f t="shared" si="1"/>
        <v>1.5992202252671235E-4</v>
      </c>
      <c r="P55" s="19">
        <f t="shared" si="1"/>
        <v>2.3353243121222297E-5</v>
      </c>
      <c r="Q55" s="19">
        <f t="shared" si="2"/>
        <v>2.3399225985528305E-4</v>
      </c>
      <c r="R55" s="19">
        <f t="shared" si="3"/>
        <v>-8.9417177138782037E-5</v>
      </c>
      <c r="S55" s="19">
        <f t="shared" si="4"/>
        <v>-6.1112174503153647E-5</v>
      </c>
    </row>
    <row r="56" spans="1:19" x14ac:dyDescent="0.25">
      <c r="A56" s="26">
        <f>Wellpath!E56</f>
        <v>1590</v>
      </c>
      <c r="B56" s="22">
        <v>0</v>
      </c>
      <c r="C56" s="22">
        <f>SIN(Wellpath!$L56) * COS(Wellpath!$L56) / 2</f>
        <v>0.1970026884016805</v>
      </c>
      <c r="D56" s="22">
        <f>(-TAN(Dip) * SIN(Wellpath!$L56) * COS(Wellpath!$L56) * SIN(Wellpath!$O56)) / 2</f>
        <v>-0.59517227299369369</v>
      </c>
      <c r="E56" s="20">
        <f>Model!$W$11*((drdp!B56+drdp!K56)*'ASXY-TI2S'!$B56+(drdp!E56+drdp!N56)*'ASXY-TI2S'!$C56+(drdp!H56+drdp!Q56)*'ASXY-TI2S'!$D56)</f>
        <v>4.4676590579185507E-3</v>
      </c>
      <c r="F56" s="20">
        <f>Model!$W$11*((drdp!C56+drdp!L56)*'ASXY-TI2S'!$B56+(drdp!F56+drdp!O56)*'ASXY-TI2S'!$C56+(drdp!I56+drdp!R56)*'ASXY-TI2S'!$D56)</f>
        <v>1.552559585400819E-3</v>
      </c>
      <c r="G56" s="20">
        <f>Model!$W$11*((drdp!D56+drdp!M56)*'ASXY-TI2S'!$B56+(drdp!G56+drdp!P56)*'ASXY-TI2S'!$C56+(drdp!J56+drdp!S56)*'ASXY-TI2S'!$D56)</f>
        <v>-1.2954044165276394E-3</v>
      </c>
      <c r="H56" s="18">
        <f>Model!$W$11*((drdp!B56)*'ASXY-TI2S'!$B56+(drdp!E56)*'ASXY-TI2S'!$C56+(drdp!H56)*'ASXY-TI2S'!$D56)</f>
        <v>2.2338295289592754E-3</v>
      </c>
      <c r="I56" s="18">
        <f>Model!$W$11*((drdp!C56)*'ASXY-TI2S'!$B56+(drdp!F56)*'ASXY-TI2S'!$C56+(drdp!I56)*'ASXY-TI2S'!$D56)</f>
        <v>7.7627979270040949E-4</v>
      </c>
      <c r="J56" s="18">
        <f>Model!$W$11*((drdp!D56)*'ASXY-TI2S'!$B56+(drdp!G56)*'ASXY-TI2S'!$C56+(drdp!J56)*'ASXY-TI2S'!$D56)</f>
        <v>-6.4770220826381971E-4</v>
      </c>
      <c r="K56" s="21">
        <f>SUM(E$3:E55)+H56</f>
        <v>2.2720383863854714E-2</v>
      </c>
      <c r="L56" s="21">
        <f>SUM(F$3:F55)+I56</f>
        <v>1.420871061188882E-2</v>
      </c>
      <c r="M56" s="21">
        <f>SUM(G$3:G55)+J56</f>
        <v>-6.046966977377913E-3</v>
      </c>
      <c r="N56" s="19">
        <f t="shared" si="1"/>
        <v>5.162158429209096E-4</v>
      </c>
      <c r="O56" s="19">
        <f t="shared" si="1"/>
        <v>2.0188745725240197E-4</v>
      </c>
      <c r="P56" s="19">
        <f t="shared" si="1"/>
        <v>3.6565809625498974E-5</v>
      </c>
      <c r="Q56" s="19">
        <f t="shared" si="2"/>
        <v>3.2282735931253999E-4</v>
      </c>
      <c r="R56" s="19">
        <f t="shared" si="3"/>
        <v>-1.3738941093807946E-4</v>
      </c>
      <c r="S56" s="19">
        <f t="shared" si="4"/>
        <v>-8.591960386121082E-5</v>
      </c>
    </row>
    <row r="57" spans="1:19" x14ac:dyDescent="0.25">
      <c r="A57" s="26">
        <f>Wellpath!E57</f>
        <v>1620</v>
      </c>
      <c r="B57" s="22">
        <v>0</v>
      </c>
      <c r="C57" s="22">
        <f>SIN(Wellpath!$L57) * COS(Wellpath!$L57) / 2</f>
        <v>0.20725939313876043</v>
      </c>
      <c r="D57" s="22">
        <f>(-TAN(Dip) * SIN(Wellpath!$L57) * COS(Wellpath!$L57) * SIN(Wellpath!$O57)) / 2</f>
        <v>-0.62615919160541444</v>
      </c>
      <c r="E57" s="20">
        <f>Model!$W$11*((drdp!B57+drdp!K57)*'ASXY-TI2S'!$B57+(drdp!E57+drdp!N57)*'ASXY-TI2S'!$C57+(drdp!H57+drdp!Q57)*'ASXY-TI2S'!$D57)</f>
        <v>4.9696654452798155E-3</v>
      </c>
      <c r="F57" s="20">
        <f>Model!$W$11*((drdp!C57+drdp!L57)*'ASXY-TI2S'!$B57+(drdp!F57+drdp!O57)*'ASXY-TI2S'!$C57+(drdp!I57+drdp!R57)*'ASXY-TI2S'!$D57)</f>
        <v>1.5102025738529029E-3</v>
      </c>
      <c r="G57" s="20">
        <f>Model!$W$11*((drdp!D57+drdp!M57)*'ASXY-TI2S'!$B57+(drdp!G57+drdp!P57)*'ASXY-TI2S'!$C57+(drdp!J57+drdp!S57)*'ASXY-TI2S'!$D57)</f>
        <v>-1.459535867983638E-3</v>
      </c>
      <c r="H57" s="18">
        <f>Model!$W$11*((drdp!B57)*'ASXY-TI2S'!$B57+(drdp!E57)*'ASXY-TI2S'!$C57+(drdp!H57)*'ASXY-TI2S'!$D57)</f>
        <v>2.4848327226399077E-3</v>
      </c>
      <c r="I57" s="18">
        <f>Model!$W$11*((drdp!C57)*'ASXY-TI2S'!$B57+(drdp!F57)*'ASXY-TI2S'!$C57+(drdp!I57)*'ASXY-TI2S'!$D57)</f>
        <v>7.5510128692645145E-4</v>
      </c>
      <c r="J57" s="18">
        <f>Model!$W$11*((drdp!D57)*'ASXY-TI2S'!$B57+(drdp!G57)*'ASXY-TI2S'!$C57+(drdp!J57)*'ASXY-TI2S'!$D57)</f>
        <v>-7.2976793399181898E-4</v>
      </c>
      <c r="K57" s="21">
        <f>SUM(E$3:E56)+H57</f>
        <v>2.7439046115453898E-2</v>
      </c>
      <c r="L57" s="21">
        <f>SUM(F$3:F56)+I57</f>
        <v>1.5740091691515679E-2</v>
      </c>
      <c r="M57" s="21">
        <f>SUM(G$3:G56)+J57</f>
        <v>-7.4244371196335521E-3</v>
      </c>
      <c r="N57" s="19">
        <f t="shared" si="1"/>
        <v>7.5290125172600565E-4</v>
      </c>
      <c r="O57" s="19">
        <f t="shared" si="1"/>
        <v>2.4775048645732091E-4</v>
      </c>
      <c r="P57" s="19">
        <f t="shared" si="1"/>
        <v>5.5122266543392553E-5</v>
      </c>
      <c r="Q57" s="19">
        <f t="shared" si="2"/>
        <v>4.3189310178497149E-4</v>
      </c>
      <c r="R57" s="19">
        <f t="shared" si="3"/>
        <v>-2.0371947250691274E-4</v>
      </c>
      <c r="S57" s="19">
        <f t="shared" si="4"/>
        <v>-1.1686132102092468E-4</v>
      </c>
    </row>
    <row r="58" spans="1:19" x14ac:dyDescent="0.25">
      <c r="A58" s="26">
        <f>Wellpath!E58</f>
        <v>1650</v>
      </c>
      <c r="B58" s="22">
        <v>0</v>
      </c>
      <c r="C58" s="22">
        <f>SIN(Wellpath!$L58) * COS(Wellpath!$L58) / 2</f>
        <v>0.21650635094610965</v>
      </c>
      <c r="D58" s="22">
        <f>(-TAN(Dip) * SIN(Wellpath!$L58) * COS(Wellpath!$L58) * SIN(Wellpath!$O58)) / 2</f>
        <v>-0.6540955255769354</v>
      </c>
      <c r="E58" s="20">
        <f>Model!$W$11*((drdp!B58+drdp!K58)*'ASXY-TI2S'!$B58+(drdp!E58+drdp!N58)*'ASXY-TI2S'!$C58+(drdp!H58+drdp!Q58)*'ASXY-TI2S'!$D58)</f>
        <v>5.4664867719624675E-3</v>
      </c>
      <c r="F58" s="20">
        <f>Model!$W$11*((drdp!C58+drdp!L58)*'ASXY-TI2S'!$B58+(drdp!F58+drdp!O58)*'ASXY-TI2S'!$C58+(drdp!I58+drdp!R58)*'ASXY-TI2S'!$D58)</f>
        <v>1.4469735414206011E-3</v>
      </c>
      <c r="G58" s="20">
        <f>Model!$W$11*((drdp!D58+drdp!M58)*'ASXY-TI2S'!$B58+(drdp!G58+drdp!P58)*'ASXY-TI2S'!$C58+(drdp!J58+drdp!S58)*'ASXY-TI2S'!$D58)</f>
        <v>-1.6237976320958223E-3</v>
      </c>
      <c r="H58" s="18">
        <f>Model!$W$11*((drdp!B58)*'ASXY-TI2S'!$B58+(drdp!E58)*'ASXY-TI2S'!$C58+(drdp!H58)*'ASXY-TI2S'!$D58)</f>
        <v>2.7332433859812337E-3</v>
      </c>
      <c r="I58" s="18">
        <f>Model!$W$11*((drdp!C58)*'ASXY-TI2S'!$B58+(drdp!F58)*'ASXY-TI2S'!$C58+(drdp!I58)*'ASXY-TI2S'!$D58)</f>
        <v>7.2348677071030056E-4</v>
      </c>
      <c r="J58" s="18">
        <f>Model!$W$11*((drdp!D58)*'ASXY-TI2S'!$B58+(drdp!G58)*'ASXY-TI2S'!$C58+(drdp!J58)*'ASXY-TI2S'!$D58)</f>
        <v>-8.1189881604791113E-4</v>
      </c>
      <c r="K58" s="21">
        <f>SUM(E$3:E57)+H58</f>
        <v>3.265712222407504E-2</v>
      </c>
      <c r="L58" s="21">
        <f>SUM(F$3:F57)+I58</f>
        <v>1.7218679749152432E-2</v>
      </c>
      <c r="M58" s="21">
        <f>SUM(G$3:G57)+J58</f>
        <v>-8.9661038696732826E-3</v>
      </c>
      <c r="N58" s="19">
        <f t="shared" si="1"/>
        <v>1.066487631958176E-3</v>
      </c>
      <c r="O58" s="19">
        <f t="shared" si="1"/>
        <v>2.9648293230387205E-4</v>
      </c>
      <c r="P58" s="19">
        <f t="shared" si="1"/>
        <v>8.0391018601770213E-5</v>
      </c>
      <c r="Q58" s="19">
        <f t="shared" si="2"/>
        <v>5.6231252910527666E-4</v>
      </c>
      <c r="R58" s="19">
        <f t="shared" si="3"/>
        <v>-2.9280714994567259E-4</v>
      </c>
      <c r="S58" s="19">
        <f t="shared" si="4"/>
        <v>-1.543844711295406E-4</v>
      </c>
    </row>
    <row r="59" spans="1:19" x14ac:dyDescent="0.25">
      <c r="A59" s="26">
        <f>Wellpath!E59</f>
        <v>1680</v>
      </c>
      <c r="B59" s="22">
        <v>0</v>
      </c>
      <c r="C59" s="22">
        <f>SIN(Wellpath!$L59) * COS(Wellpath!$L59) / 2</f>
        <v>0.22469851157479173</v>
      </c>
      <c r="D59" s="22">
        <f>(-TAN(Dip) * SIN(Wellpath!$L59) * COS(Wellpath!$L59) * SIN(Wellpath!$O59)) / 2</f>
        <v>-0.67884517189729776</v>
      </c>
      <c r="E59" s="20">
        <f>Model!$W$11*((drdp!B59+drdp!K59)*'ASXY-TI2S'!$B59+(drdp!E59+drdp!N59)*'ASXY-TI2S'!$C59+(drdp!H59+drdp!Q59)*'ASXY-TI2S'!$D59)</f>
        <v>5.9519223806592117E-3</v>
      </c>
      <c r="F59" s="20">
        <f>Model!$W$11*((drdp!C59+drdp!L59)*'ASXY-TI2S'!$B59+(drdp!F59+drdp!O59)*'ASXY-TI2S'!$C59+(drdp!I59+drdp!R59)*'ASXY-TI2S'!$D59)</f>
        <v>1.3643452440123944E-3</v>
      </c>
      <c r="G59" s="20">
        <f>Model!$W$11*((drdp!D59+drdp!M59)*'ASXY-TI2S'!$B59+(drdp!G59+drdp!P59)*'ASXY-TI2S'!$C59+(drdp!J59+drdp!S59)*'ASXY-TI2S'!$D59)</f>
        <v>-1.7860810489201487E-3</v>
      </c>
      <c r="H59" s="18">
        <f>Model!$W$11*((drdp!B59)*'ASXY-TI2S'!$B59+(drdp!E59)*'ASXY-TI2S'!$C59+(drdp!H59)*'ASXY-TI2S'!$D59)</f>
        <v>2.9759611903296059E-3</v>
      </c>
      <c r="I59" s="18">
        <f>Model!$W$11*((drdp!C59)*'ASXY-TI2S'!$B59+(drdp!F59)*'ASXY-TI2S'!$C59+(drdp!I59)*'ASXY-TI2S'!$D59)</f>
        <v>6.8217262200619719E-4</v>
      </c>
      <c r="J59" s="18">
        <f>Model!$W$11*((drdp!D59)*'ASXY-TI2S'!$B59+(drdp!G59)*'ASXY-TI2S'!$C59+(drdp!J59)*'ASXY-TI2S'!$D59)</f>
        <v>-8.9304052446007433E-4</v>
      </c>
      <c r="K59" s="21">
        <f>SUM(E$3:E58)+H59</f>
        <v>3.8366326800385875E-2</v>
      </c>
      <c r="L59" s="21">
        <f>SUM(F$3:F58)+I59</f>
        <v>1.862433914186893E-2</v>
      </c>
      <c r="M59" s="21">
        <f>SUM(G$3:G58)+J59</f>
        <v>-1.0671043210181266E-2</v>
      </c>
      <c r="N59" s="19">
        <f t="shared" si="1"/>
        <v>1.4719750321540075E-3</v>
      </c>
      <c r="O59" s="19">
        <f t="shared" si="1"/>
        <v>3.468660084713511E-4</v>
      </c>
      <c r="P59" s="19">
        <f t="shared" si="1"/>
        <v>1.1387116319355571E-4</v>
      </c>
      <c r="Q59" s="19">
        <f t="shared" si="2"/>
        <v>7.1454748195816159E-4</v>
      </c>
      <c r="R59" s="19">
        <f t="shared" si="3"/>
        <v>-4.0940873110285322E-4</v>
      </c>
      <c r="S59" s="19">
        <f t="shared" si="4"/>
        <v>-1.9874112774395363E-4</v>
      </c>
    </row>
    <row r="60" spans="1:19" x14ac:dyDescent="0.25">
      <c r="A60" s="26">
        <f>Wellpath!E60</f>
        <v>1710</v>
      </c>
      <c r="B60" s="22">
        <v>0</v>
      </c>
      <c r="C60" s="22">
        <f>SIN(Wellpath!$L60) * COS(Wellpath!$L60) / 2</f>
        <v>0.23179596364169686</v>
      </c>
      <c r="D60" s="22">
        <f>(-TAN(Dip) * SIN(Wellpath!$L60) * COS(Wellpath!$L60) * SIN(Wellpath!$O60)) / 2</f>
        <v>-0.7002875527774548</v>
      </c>
      <c r="E60" s="20">
        <f>Model!$W$11*((drdp!B60+drdp!K60)*'ASXY-TI2S'!$B60+(drdp!E60+drdp!N60)*'ASXY-TI2S'!$C60+(drdp!H60+drdp!Q60)*'ASXY-TI2S'!$D60)</f>
        <v>6.4198372609716942E-3</v>
      </c>
      <c r="F60" s="20">
        <f>Model!$W$11*((drdp!C60+drdp!L60)*'ASXY-TI2S'!$B60+(drdp!F60+drdp!O60)*'ASXY-TI2S'!$C60+(drdp!I60+drdp!R60)*'ASXY-TI2S'!$D60)</f>
        <v>1.2640073001007794E-3</v>
      </c>
      <c r="G60" s="20">
        <f>Model!$W$11*((drdp!D60+drdp!M60)*'ASXY-TI2S'!$B60+(drdp!G60+drdp!P60)*'ASXY-TI2S'!$C60+(drdp!J60+drdp!S60)*'ASXY-TI2S'!$D60)</f>
        <v>-1.9442798688240025E-3</v>
      </c>
      <c r="H60" s="18">
        <f>Model!$W$11*((drdp!B60)*'ASXY-TI2S'!$B60+(drdp!E60)*'ASXY-TI2S'!$C60+(drdp!H60)*'ASXY-TI2S'!$D60)</f>
        <v>3.2099186304858471E-3</v>
      </c>
      <c r="I60" s="18">
        <f>Model!$W$11*((drdp!C60)*'ASXY-TI2S'!$B60+(drdp!F60)*'ASXY-TI2S'!$C60+(drdp!I60)*'ASXY-TI2S'!$D60)</f>
        <v>6.3200365005038972E-4</v>
      </c>
      <c r="J60" s="18">
        <f>Model!$W$11*((drdp!D60)*'ASXY-TI2S'!$B60+(drdp!G60)*'ASXY-TI2S'!$C60+(drdp!J60)*'ASXY-TI2S'!$D60)</f>
        <v>-9.7213993441200124E-4</v>
      </c>
      <c r="K60" s="21">
        <f>SUM(E$3:E59)+H60</f>
        <v>4.455220662120133E-2</v>
      </c>
      <c r="L60" s="21">
        <f>SUM(F$3:F59)+I60</f>
        <v>1.9938515413925516E-2</v>
      </c>
      <c r="M60" s="21">
        <f>SUM(G$3:G59)+J60</f>
        <v>-1.2536223669053343E-2</v>
      </c>
      <c r="N60" s="19">
        <f t="shared" si="1"/>
        <v>1.9848991148182157E-3</v>
      </c>
      <c r="O60" s="19">
        <f t="shared" si="1"/>
        <v>3.9754439691134537E-4</v>
      </c>
      <c r="P60" s="19">
        <f t="shared" si="1"/>
        <v>1.5715690388053326E-4</v>
      </c>
      <c r="Q60" s="19">
        <f t="shared" si="2"/>
        <v>8.8830485844121712E-4</v>
      </c>
      <c r="R60" s="19">
        <f t="shared" si="3"/>
        <v>-5.5851642715325917E-4</v>
      </c>
      <c r="S60" s="19">
        <f t="shared" si="4"/>
        <v>-2.4995368885783798E-4</v>
      </c>
    </row>
    <row r="61" spans="1:19" x14ac:dyDescent="0.25">
      <c r="A61" s="26">
        <f>Wellpath!E61</f>
        <v>1740</v>
      </c>
      <c r="B61" s="22">
        <v>0</v>
      </c>
      <c r="C61" s="22">
        <f>SIN(Wellpath!$L61) * COS(Wellpath!$L61) / 2</f>
        <v>0.23776412907378841</v>
      </c>
      <c r="D61" s="22">
        <f>(-TAN(Dip) * SIN(Wellpath!$L61) * COS(Wellpath!$L61) * SIN(Wellpath!$O61)) / 2</f>
        <v>-0.71831820309313854</v>
      </c>
      <c r="E61" s="20">
        <f>Model!$W$11*((drdp!B61+drdp!K61)*'ASXY-TI2S'!$B61+(drdp!E61+drdp!N61)*'ASXY-TI2S'!$C61+(drdp!H61+drdp!Q61)*'ASXY-TI2S'!$D61)</f>
        <v>6.8642302606188336E-3</v>
      </c>
      <c r="F61" s="20">
        <f>Model!$W$11*((drdp!C61+drdp!L61)*'ASXY-TI2S'!$B61+(drdp!F61+drdp!O61)*'ASXY-TI2S'!$C61+(drdp!I61+drdp!R61)*'ASXY-TI2S'!$D61)</f>
        <v>1.1478467233288377E-3</v>
      </c>
      <c r="G61" s="20">
        <f>Model!$W$11*((drdp!D61+drdp!M61)*'ASXY-TI2S'!$B61+(drdp!G61+drdp!P61)*'ASXY-TI2S'!$C61+(drdp!J61+drdp!S61)*'ASXY-TI2S'!$D61)</f>
        <v>-2.0963137289060534E-3</v>
      </c>
      <c r="H61" s="18">
        <f>Model!$W$11*((drdp!B61)*'ASXY-TI2S'!$B61+(drdp!E61)*'ASXY-TI2S'!$C61+(drdp!H61)*'ASXY-TI2S'!$D61)</f>
        <v>3.4321151303094168E-3</v>
      </c>
      <c r="I61" s="18">
        <f>Model!$W$11*((drdp!C61)*'ASXY-TI2S'!$B61+(drdp!F61)*'ASXY-TI2S'!$C61+(drdp!I61)*'ASXY-TI2S'!$D61)</f>
        <v>5.7392336166441885E-4</v>
      </c>
      <c r="J61" s="18">
        <f>Model!$W$11*((drdp!D61)*'ASXY-TI2S'!$B61+(drdp!G61)*'ASXY-TI2S'!$C61+(drdp!J61)*'ASXY-TI2S'!$D61)</f>
        <v>-1.0481568644530267E-3</v>
      </c>
      <c r="K61" s="21">
        <f>SUM(E$3:E60)+H61</f>
        <v>5.1194240381996589E-2</v>
      </c>
      <c r="L61" s="21">
        <f>SUM(F$3:F60)+I61</f>
        <v>2.1144442425640321E-2</v>
      </c>
      <c r="M61" s="21">
        <f>SUM(G$3:G60)+J61</f>
        <v>-1.4556520467918371E-2</v>
      </c>
      <c r="N61" s="19">
        <f t="shared" si="1"/>
        <v>2.6208502482896502E-3</v>
      </c>
      <c r="O61" s="19">
        <f t="shared" si="1"/>
        <v>4.4708744549121833E-4</v>
      </c>
      <c r="P61" s="19">
        <f t="shared" si="1"/>
        <v>2.1189228813292646E-4</v>
      </c>
      <c r="Q61" s="19">
        <f t="shared" si="2"/>
        <v>1.0824736682815176E-3</v>
      </c>
      <c r="R61" s="19">
        <f t="shared" si="3"/>
        <v>-7.4521000796006658E-4</v>
      </c>
      <c r="S61" s="19">
        <f t="shared" si="4"/>
        <v>-3.0778950895155488E-4</v>
      </c>
    </row>
    <row r="62" spans="1:19" x14ac:dyDescent="0.25">
      <c r="A62" s="26">
        <f>Wellpath!E62</f>
        <v>1770</v>
      </c>
      <c r="B62" s="22">
        <v>0</v>
      </c>
      <c r="C62" s="22">
        <f>SIN(Wellpath!$L62) * COS(Wellpath!$L62) / 2</f>
        <v>0.24257393156899912</v>
      </c>
      <c r="D62" s="22">
        <f>(-TAN(Dip) * SIN(Wellpath!$L62) * COS(Wellpath!$L62) * SIN(Wellpath!$O62)) / 2</f>
        <v>-0.73284927932844579</v>
      </c>
      <c r="E62" s="20">
        <f>Model!$W$11*((drdp!B62+drdp!K62)*'ASXY-TI2S'!$B62+(drdp!E62+drdp!N62)*'ASXY-TI2S'!$C62+(drdp!H62+drdp!Q62)*'ASXY-TI2S'!$D62)</f>
        <v>7.2793009008567658E-3</v>
      </c>
      <c r="F62" s="20">
        <f>Model!$W$11*((drdp!C62+drdp!L62)*'ASXY-TI2S'!$B62+(drdp!F62+drdp!O62)*'ASXY-TI2S'!$C62+(drdp!I62+drdp!R62)*'ASXY-TI2S'!$D62)</f>
        <v>1.0179262883147806E-3</v>
      </c>
      <c r="G62" s="20">
        <f>Model!$W$11*((drdp!D62+drdp!M62)*'ASXY-TI2S'!$B62+(drdp!G62+drdp!P62)*'ASXY-TI2S'!$C62+(drdp!J62+drdp!S62)*'ASXY-TI2S'!$D62)</f>
        <v>-2.2401513687797291E-3</v>
      </c>
      <c r="H62" s="18">
        <f>Model!$W$11*((drdp!B62)*'ASXY-TI2S'!$B62+(drdp!E62)*'ASXY-TI2S'!$C62+(drdp!H62)*'ASXY-TI2S'!$D62)</f>
        <v>3.6396504504283829E-3</v>
      </c>
      <c r="I62" s="18">
        <f>Model!$W$11*((drdp!C62)*'ASXY-TI2S'!$B62+(drdp!F62)*'ASXY-TI2S'!$C62+(drdp!I62)*'ASXY-TI2S'!$D62)</f>
        <v>5.0896314415739032E-4</v>
      </c>
      <c r="J62" s="18">
        <f>Model!$W$11*((drdp!D62)*'ASXY-TI2S'!$B62+(drdp!G62)*'ASXY-TI2S'!$C62+(drdp!J62)*'ASXY-TI2S'!$D62)</f>
        <v>-1.1200756843898645E-3</v>
      </c>
      <c r="K62" s="21">
        <f>SUM(E$3:E61)+H62</f>
        <v>5.8266005962734388E-2</v>
      </c>
      <c r="L62" s="21">
        <f>SUM(F$3:F61)+I62</f>
        <v>2.2227328931462134E-2</v>
      </c>
      <c r="M62" s="21">
        <f>SUM(G$3:G61)+J62</f>
        <v>-1.6724753016761264E-2</v>
      </c>
      <c r="N62" s="19">
        <f t="shared" si="1"/>
        <v>3.3949274508493993E-3</v>
      </c>
      <c r="O62" s="19">
        <f t="shared" si="1"/>
        <v>4.9405415142741364E-4</v>
      </c>
      <c r="P62" s="19">
        <f t="shared" si="1"/>
        <v>2.79717363471665E-4</v>
      </c>
      <c r="Q62" s="19">
        <f t="shared" si="2"/>
        <v>1.2950976800562312E-3</v>
      </c>
      <c r="R62" s="19">
        <f t="shared" si="3"/>
        <v>-9.7448455899987174E-4</v>
      </c>
      <c r="S62" s="19">
        <f t="shared" si="4"/>
        <v>-3.7174658660101624E-4</v>
      </c>
    </row>
    <row r="63" spans="1:19" x14ac:dyDescent="0.25">
      <c r="A63" s="26">
        <f>Wellpath!E63</f>
        <v>1800</v>
      </c>
      <c r="B63" s="22">
        <v>0</v>
      </c>
      <c r="C63" s="22">
        <f>SIN(Wellpath!$L63) * COS(Wellpath!$L63) / 2</f>
        <v>0.24620193825305198</v>
      </c>
      <c r="D63" s="22">
        <f>(-TAN(Dip) * SIN(Wellpath!$L63) * COS(Wellpath!$L63) * SIN(Wellpath!$O63)) / 2</f>
        <v>-0.74380998754061678</v>
      </c>
      <c r="E63" s="20">
        <f>Model!$W$11*((drdp!B63+drdp!K63)*'ASXY-TI2S'!$B63+(drdp!E63+drdp!N63)*'ASXY-TI2S'!$C63+(drdp!H63+drdp!Q63)*'ASXY-TI2S'!$D63)</f>
        <v>7.6595140627684216E-3</v>
      </c>
      <c r="F63" s="20">
        <f>Model!$W$11*((drdp!C63+drdp!L63)*'ASXY-TI2S'!$B63+(drdp!F63+drdp!O63)*'ASXY-TI2S'!$C63+(drdp!I63+drdp!R63)*'ASXY-TI2S'!$D63)</f>
        <v>8.7646096785248795E-4</v>
      </c>
      <c r="G63" s="20">
        <f>Model!$W$11*((drdp!D63+drdp!M63)*'ASXY-TI2S'!$B63+(drdp!G63+drdp!P63)*'ASXY-TI2S'!$C63+(drdp!J63+drdp!S63)*'ASXY-TI2S'!$D63)</f>
        <v>-2.373833330848083E-3</v>
      </c>
      <c r="H63" s="18">
        <f>Model!$W$11*((drdp!B63)*'ASXY-TI2S'!$B63+(drdp!E63)*'ASXY-TI2S'!$C63+(drdp!H63)*'ASXY-TI2S'!$D63)</f>
        <v>3.8297570313842108E-3</v>
      </c>
      <c r="I63" s="18">
        <f>Model!$W$11*((drdp!C63)*'ASXY-TI2S'!$B63+(drdp!F63)*'ASXY-TI2S'!$C63+(drdp!I63)*'ASXY-TI2S'!$D63)</f>
        <v>4.3823048392624398E-4</v>
      </c>
      <c r="J63" s="18">
        <f>Model!$W$11*((drdp!D63)*'ASXY-TI2S'!$B63+(drdp!G63)*'ASXY-TI2S'!$C63+(drdp!J63)*'ASXY-TI2S'!$D63)</f>
        <v>-1.1869166654240415E-3</v>
      </c>
      <c r="K63" s="21">
        <f>SUM(E$3:E62)+H63</f>
        <v>6.5735413444546975E-2</v>
      </c>
      <c r="L63" s="21">
        <f>SUM(F$3:F62)+I63</f>
        <v>2.3174522559545767E-2</v>
      </c>
      <c r="M63" s="21">
        <f>SUM(G$3:G62)+J63</f>
        <v>-1.9031745366575169E-2</v>
      </c>
      <c r="N63" s="19">
        <f t="shared" si="1"/>
        <v>4.3211445807255274E-3</v>
      </c>
      <c r="O63" s="19">
        <f t="shared" si="1"/>
        <v>5.3705849586289565E-4</v>
      </c>
      <c r="P63" s="19">
        <f t="shared" si="1"/>
        <v>3.622073316981554E-4</v>
      </c>
      <c r="Q63" s="19">
        <f t="shared" si="2"/>
        <v>1.5233868218317221E-3</v>
      </c>
      <c r="R63" s="19">
        <f t="shared" si="3"/>
        <v>-1.25105965024316E-3</v>
      </c>
      <c r="S63" s="19">
        <f t="shared" si="4"/>
        <v>-4.4105161234522685E-4</v>
      </c>
    </row>
    <row r="64" spans="1:19" x14ac:dyDescent="0.25">
      <c r="A64" s="26">
        <f>Wellpath!E64</f>
        <v>1830</v>
      </c>
      <c r="B64" s="22">
        <v>0</v>
      </c>
      <c r="C64" s="22">
        <f>SIN(Wellpath!$L64) * COS(Wellpath!$L64) / 2</f>
        <v>0.24863047384206835</v>
      </c>
      <c r="D64" s="22">
        <f>(-TAN(Dip) * SIN(Wellpath!$L64) * COS(Wellpath!$L64) * SIN(Wellpath!$O64)) / 2</f>
        <v>-0.7511469282610086</v>
      </c>
      <c r="E64" s="20">
        <f>Model!$W$11*((drdp!B64+drdp!K64)*'ASXY-TI2S'!$B64+(drdp!E64+drdp!N64)*'ASXY-TI2S'!$C64+(drdp!H64+drdp!Q64)*'ASXY-TI2S'!$D64)</f>
        <v>7.9996618343234106E-3</v>
      </c>
      <c r="F64" s="20">
        <f>Model!$W$11*((drdp!C64+drdp!L64)*'ASXY-TI2S'!$B64+(drdp!F64+drdp!O64)*'ASXY-TI2S'!$C64+(drdp!I64+drdp!R64)*'ASXY-TI2S'!$D64)</f>
        <v>7.2579270083976183E-4</v>
      </c>
      <c r="G64" s="20">
        <f>Model!$W$11*((drdp!D64+drdp!M64)*'ASXY-TI2S'!$B64+(drdp!G64+drdp!P64)*'ASXY-TI2S'!$C64+(drdp!J64+drdp!S64)*'ASXY-TI2S'!$D64)</f>
        <v>-2.4954938958185015E-3</v>
      </c>
      <c r="H64" s="18">
        <f>Model!$W$11*((drdp!B64)*'ASXY-TI2S'!$B64+(drdp!E64)*'ASXY-TI2S'!$C64+(drdp!H64)*'ASXY-TI2S'!$D64)</f>
        <v>3.9998309171617053E-3</v>
      </c>
      <c r="I64" s="18">
        <f>Model!$W$11*((drdp!C64)*'ASXY-TI2S'!$B64+(drdp!F64)*'ASXY-TI2S'!$C64+(drdp!I64)*'ASXY-TI2S'!$D64)</f>
        <v>3.6289635041988091E-4</v>
      </c>
      <c r="J64" s="18">
        <f>Model!$W$11*((drdp!D64)*'ASXY-TI2S'!$B64+(drdp!G64)*'ASXY-TI2S'!$C64+(drdp!J64)*'ASXY-TI2S'!$D64)</f>
        <v>-1.2477469479092508E-3</v>
      </c>
      <c r="K64" s="21">
        <f>SUM(E$3:E63)+H64</f>
        <v>7.3565001393092896E-2</v>
      </c>
      <c r="L64" s="21">
        <f>SUM(F$3:F63)+I64</f>
        <v>2.3975649393891893E-2</v>
      </c>
      <c r="M64" s="21">
        <f>SUM(G$3:G63)+J64</f>
        <v>-2.1466408979908463E-2</v>
      </c>
      <c r="N64" s="19">
        <f t="shared" si="1"/>
        <v>5.4118094299657601E-3</v>
      </c>
      <c r="O64" s="19">
        <f t="shared" si="1"/>
        <v>5.7483176385882866E-4</v>
      </c>
      <c r="P64" s="19">
        <f t="shared" si="1"/>
        <v>4.6080671449269468E-4</v>
      </c>
      <c r="Q64" s="19">
        <f t="shared" si="2"/>
        <v>1.763768681061964E-3</v>
      </c>
      <c r="R64" s="19">
        <f t="shared" si="3"/>
        <v>-1.5791764065116679E-3</v>
      </c>
      <c r="S64" s="19">
        <f t="shared" si="4"/>
        <v>-5.1467109544817786E-4</v>
      </c>
    </row>
    <row r="65" spans="1:19" x14ac:dyDescent="0.25">
      <c r="A65" s="26">
        <f>Wellpath!E65</f>
        <v>1860</v>
      </c>
      <c r="B65" s="22">
        <v>0</v>
      </c>
      <c r="C65" s="22">
        <f>SIN(Wellpath!$L65) * COS(Wellpath!$L65) / 2</f>
        <v>0.24984770675477394</v>
      </c>
      <c r="D65" s="22">
        <f>(-TAN(Dip) * SIN(Wellpath!$L65) * COS(Wellpath!$L65) * SIN(Wellpath!$O65)) / 2</f>
        <v>-0.75482435665193781</v>
      </c>
      <c r="E65" s="20">
        <f>Model!$W$11*((drdp!B65+drdp!K65)*'ASXY-TI2S'!$B65+(drdp!E65+drdp!N65)*'ASXY-TI2S'!$C65+(drdp!H65+drdp!Q65)*'ASXY-TI2S'!$D65)</f>
        <v>8.2949218391329804E-3</v>
      </c>
      <c r="F65" s="20">
        <f>Model!$W$11*((drdp!C65+drdp!L65)*'ASXY-TI2S'!$B65+(drdp!F65+drdp!O65)*'ASXY-TI2S'!$C65+(drdp!I65+drdp!R65)*'ASXY-TI2S'!$D65)</f>
        <v>5.6836376855710566E-4</v>
      </c>
      <c r="G65" s="20">
        <f>Model!$W$11*((drdp!D65+drdp!M65)*'ASXY-TI2S'!$B65+(drdp!G65+drdp!P65)*'ASXY-TI2S'!$C65+(drdp!J65+drdp!S65)*'ASXY-TI2S'!$D65)</f>
        <v>-2.6033820125578302E-3</v>
      </c>
      <c r="H65" s="18">
        <f>Model!$W$11*((drdp!B65)*'ASXY-TI2S'!$B65+(drdp!E65)*'ASXY-TI2S'!$C65+(drdp!H65)*'ASXY-TI2S'!$D65)</f>
        <v>4.1474609195664902E-3</v>
      </c>
      <c r="I65" s="18">
        <f>Model!$W$11*((drdp!C65)*'ASXY-TI2S'!$B65+(drdp!F65)*'ASXY-TI2S'!$C65+(drdp!I65)*'ASXY-TI2S'!$D65)</f>
        <v>2.8418188427855283E-4</v>
      </c>
      <c r="J65" s="18">
        <f>Model!$W$11*((drdp!D65)*'ASXY-TI2S'!$B65+(drdp!G65)*'ASXY-TI2S'!$C65+(drdp!J65)*'ASXY-TI2S'!$D65)</f>
        <v>-1.3016910062789151E-3</v>
      </c>
      <c r="K65" s="21">
        <f>SUM(E$3:E64)+H65</f>
        <v>8.1712293229821084E-2</v>
      </c>
      <c r="L65" s="21">
        <f>SUM(F$3:F64)+I65</f>
        <v>2.4622727628590323E-2</v>
      </c>
      <c r="M65" s="21">
        <f>SUM(G$3:G64)+J65</f>
        <v>-2.4015846934096627E-2</v>
      </c>
      <c r="N65" s="19">
        <f t="shared" si="1"/>
        <v>6.6768988648762649E-3</v>
      </c>
      <c r="O65" s="19">
        <f t="shared" si="1"/>
        <v>6.0627871587174526E-4</v>
      </c>
      <c r="P65" s="19">
        <f t="shared" si="1"/>
        <v>5.767609039619584E-4</v>
      </c>
      <c r="Q65" s="19">
        <f t="shared" si="2"/>
        <v>2.0119795401053898E-3</v>
      </c>
      <c r="R65" s="19">
        <f t="shared" si="3"/>
        <v>-1.9623899268414033E-3</v>
      </c>
      <c r="S65" s="19">
        <f t="shared" si="4"/>
        <v>-5.9133565782817725E-4</v>
      </c>
    </row>
    <row r="66" spans="1:19" x14ac:dyDescent="0.25">
      <c r="A66" s="26">
        <f>Wellpath!E66</f>
        <v>1890</v>
      </c>
      <c r="B66" s="22">
        <v>0</v>
      </c>
      <c r="C66" s="22">
        <f>SIN(Wellpath!$L66) * COS(Wellpath!$L66) / 2</f>
        <v>0.24984770675477391</v>
      </c>
      <c r="D66" s="22">
        <f>(-TAN(Dip) * SIN(Wellpath!$L66) * COS(Wellpath!$L66) * SIN(Wellpath!$O66)) / 2</f>
        <v>-0.7548243566519377</v>
      </c>
      <c r="E66" s="20">
        <f>Model!$W$11*((drdp!B66+drdp!K66)*'ASXY-TI2S'!$B66+(drdp!E66+drdp!N66)*'ASXY-TI2S'!$C66+(drdp!H66+drdp!Q66)*'ASXY-TI2S'!$D66)</f>
        <v>8.5409114062910563E-3</v>
      </c>
      <c r="F66" s="20">
        <f>Model!$W$11*((drdp!C66+drdp!L66)*'ASXY-TI2S'!$B66+(drdp!F66+drdp!O66)*'ASXY-TI2S'!$C66+(drdp!I66+drdp!R66)*'ASXY-TI2S'!$D66)</f>
        <v>4.066890721677323E-4</v>
      </c>
      <c r="G66" s="20">
        <f>Model!$W$11*((drdp!D66+drdp!M66)*'ASXY-TI2S'!$B66+(drdp!G66+drdp!P66)*'ASXY-TI2S'!$C66+(drdp!J66+drdp!S66)*'ASXY-TI2S'!$D66)</f>
        <v>-2.6958809923807335E-3</v>
      </c>
      <c r="H66" s="18">
        <f>Model!$W$11*((drdp!B66)*'ASXY-TI2S'!$B66+(drdp!E66)*'ASXY-TI2S'!$C66+(drdp!H66)*'ASXY-TI2S'!$D66)</f>
        <v>4.2704557031455282E-3</v>
      </c>
      <c r="I66" s="18">
        <f>Model!$W$11*((drdp!C66)*'ASXY-TI2S'!$B66+(drdp!F66)*'ASXY-TI2S'!$C66+(drdp!I66)*'ASXY-TI2S'!$D66)</f>
        <v>2.0334453608386615E-4</v>
      </c>
      <c r="J66" s="18">
        <f>Model!$W$11*((drdp!D66)*'ASXY-TI2S'!$B66+(drdp!G66)*'ASXY-TI2S'!$C66+(drdp!J66)*'ASXY-TI2S'!$D66)</f>
        <v>-1.3479404961903667E-3</v>
      </c>
      <c r="K66" s="21">
        <f>SUM(E$3:E65)+H66</f>
        <v>9.0130209852533116E-2</v>
      </c>
      <c r="L66" s="21">
        <f>SUM(F$3:F65)+I66</f>
        <v>2.5110254048952743E-2</v>
      </c>
      <c r="M66" s="21">
        <f>SUM(G$3:G65)+J66</f>
        <v>-2.6665478436565908E-2</v>
      </c>
      <c r="N66" s="19">
        <f t="shared" si="1"/>
        <v>8.1234547280616583E-3</v>
      </c>
      <c r="O66" s="19">
        <f t="shared" si="1"/>
        <v>6.3052485840294761E-4</v>
      </c>
      <c r="P66" s="19">
        <f t="shared" si="1"/>
        <v>7.1104774025096146E-4</v>
      </c>
      <c r="Q66" s="19">
        <f t="shared" si="2"/>
        <v>2.2631924668825303E-3</v>
      </c>
      <c r="R66" s="19">
        <f t="shared" si="3"/>
        <v>-2.403365167305882E-3</v>
      </c>
      <c r="S66" s="19">
        <f t="shared" si="4"/>
        <v>-6.695769378790411E-4</v>
      </c>
    </row>
    <row r="67" spans="1:19" x14ac:dyDescent="0.25">
      <c r="A67" s="26">
        <f>Wellpath!E67</f>
        <v>1920</v>
      </c>
      <c r="B67" s="22">
        <v>0</v>
      </c>
      <c r="C67" s="22">
        <f>SIN(Wellpath!$L67) * COS(Wellpath!$L67) / 2</f>
        <v>0.24863047384206835</v>
      </c>
      <c r="D67" s="22">
        <f>(-TAN(Dip) * SIN(Wellpath!$L67) * COS(Wellpath!$L67) * SIN(Wellpath!$O67)) / 2</f>
        <v>-0.7511469282610086</v>
      </c>
      <c r="E67" s="20">
        <f>Model!$W$11*((drdp!B67+drdp!K67)*'ASXY-TI2S'!$B67+(drdp!E67+drdp!N67)*'ASXY-TI2S'!$C67+(drdp!H67+drdp!Q67)*'ASXY-TI2S'!$D67)</f>
        <v>8.733736986178825E-3</v>
      </c>
      <c r="F67" s="20">
        <f>Model!$W$11*((drdp!C67+drdp!L67)*'ASXY-TI2S'!$B67+(drdp!F67+drdp!O67)*'ASXY-TI2S'!$C67+(drdp!I67+drdp!R67)*'ASXY-TI2S'!$D67)</f>
        <v>2.4332761634721268E-4</v>
      </c>
      <c r="G67" s="20">
        <f>Model!$W$11*((drdp!D67+drdp!M67)*'ASXY-TI2S'!$B67+(drdp!G67+drdp!P67)*'ASXY-TI2S'!$C67+(drdp!J67+drdp!S67)*'ASXY-TI2S'!$D67)</f>
        <v>-2.7715267513758858E-3</v>
      </c>
      <c r="H67" s="18">
        <f>Model!$W$11*((drdp!B67)*'ASXY-TI2S'!$B67+(drdp!E67)*'ASXY-TI2S'!$C67+(drdp!H67)*'ASXY-TI2S'!$D67)</f>
        <v>4.3668684930894125E-3</v>
      </c>
      <c r="I67" s="18">
        <f>Model!$W$11*((drdp!C67)*'ASXY-TI2S'!$B67+(drdp!F67)*'ASXY-TI2S'!$C67+(drdp!I67)*'ASXY-TI2S'!$D67)</f>
        <v>1.2166380817360634E-4</v>
      </c>
      <c r="J67" s="18">
        <f>Model!$W$11*((drdp!D67)*'ASXY-TI2S'!$B67+(drdp!G67)*'ASXY-TI2S'!$C67+(drdp!J67)*'ASXY-TI2S'!$D67)</f>
        <v>-1.3857633756879429E-3</v>
      </c>
      <c r="K67" s="21">
        <f>SUM(E$3:E66)+H67</f>
        <v>9.8767534048768049E-2</v>
      </c>
      <c r="L67" s="21">
        <f>SUM(F$3:F66)+I67</f>
        <v>2.5435262393210215E-2</v>
      </c>
      <c r="M67" s="21">
        <f>SUM(G$3:G66)+J67</f>
        <v>-2.9399182308444221E-2</v>
      </c>
      <c r="N67" s="19">
        <f t="shared" si="1"/>
        <v>9.7550257820745567E-3</v>
      </c>
      <c r="O67" s="19">
        <f t="shared" si="1"/>
        <v>6.4695257301145383E-4</v>
      </c>
      <c r="P67" s="19">
        <f t="shared" si="1"/>
        <v>8.6431192040513968E-4</v>
      </c>
      <c r="Q67" s="19">
        <f t="shared" si="2"/>
        <v>2.5121781444607393E-3</v>
      </c>
      <c r="R67" s="19">
        <f t="shared" si="3"/>
        <v>-2.903684739655204E-3</v>
      </c>
      <c r="S67" s="19">
        <f t="shared" si="4"/>
        <v>-7.4777591616110239E-4</v>
      </c>
    </row>
    <row r="68" spans="1:19" x14ac:dyDescent="0.25">
      <c r="A68" s="26">
        <f>Wellpath!E68</f>
        <v>1950</v>
      </c>
      <c r="B68" s="22">
        <v>0</v>
      </c>
      <c r="C68" s="22">
        <f>SIN(Wellpath!$L68) * COS(Wellpath!$L68) / 2</f>
        <v>0.24620193825305203</v>
      </c>
      <c r="D68" s="22">
        <f>(-TAN(Dip) * SIN(Wellpath!$L68) * COS(Wellpath!$L68) * SIN(Wellpath!$O68)) / 2</f>
        <v>-0.74380998754061689</v>
      </c>
      <c r="E68" s="20">
        <f>Model!$W$11*((drdp!B68+drdp!K68)*'ASXY-TI2S'!$B68+(drdp!E68+drdp!N68)*'ASXY-TI2S'!$C68+(drdp!H68+drdp!Q68)*'ASXY-TI2S'!$D68)</f>
        <v>8.8700382691193208E-3</v>
      </c>
      <c r="F68" s="20">
        <f>Model!$W$11*((drdp!C68+drdp!L68)*'ASXY-TI2S'!$B68+(drdp!F68+drdp!O68)*'ASXY-TI2S'!$C68+(drdp!I68+drdp!R68)*'ASXY-TI2S'!$D68)</f>
        <v>8.085351264687457E-5</v>
      </c>
      <c r="G68" s="20">
        <f>Model!$W$11*((drdp!D68+drdp!M68)*'ASXY-TI2S'!$B68+(drdp!G68+drdp!P68)*'ASXY-TI2S'!$C68+(drdp!J68+drdp!S68)*'ASXY-TI2S'!$D68)</f>
        <v>-2.8290244002580835E-3</v>
      </c>
      <c r="H68" s="18">
        <f>Model!$W$11*((drdp!B68)*'ASXY-TI2S'!$B68+(drdp!E68)*'ASXY-TI2S'!$C68+(drdp!H68)*'ASXY-TI2S'!$D68)</f>
        <v>4.4350191345596604E-3</v>
      </c>
      <c r="I68" s="18">
        <f>Model!$W$11*((drdp!C68)*'ASXY-TI2S'!$B68+(drdp!F68)*'ASXY-TI2S'!$C68+(drdp!I68)*'ASXY-TI2S'!$D68)</f>
        <v>4.0426756323437285E-5</v>
      </c>
      <c r="J68" s="18">
        <f>Model!$W$11*((drdp!D68)*'ASXY-TI2S'!$B68+(drdp!G68)*'ASXY-TI2S'!$C68+(drdp!J68)*'ASXY-TI2S'!$D68)</f>
        <v>-1.4145122001290417E-3</v>
      </c>
      <c r="K68" s="21">
        <f>SUM(E$3:E67)+H68</f>
        <v>0.10756942167641712</v>
      </c>
      <c r="L68" s="21">
        <f>SUM(F$3:F67)+I68</f>
        <v>2.5597352957707261E-2</v>
      </c>
      <c r="M68" s="21">
        <f>SUM(G$3:G67)+J68</f>
        <v>-3.2199457884261207E-2</v>
      </c>
      <c r="N68" s="19">
        <f t="shared" ref="N68:P131" si="5">K68^2</f>
        <v>1.1571180479798836E-2</v>
      </c>
      <c r="O68" s="19">
        <f t="shared" si="5"/>
        <v>6.5522447844144471E-4</v>
      </c>
      <c r="P68" s="19">
        <f t="shared" si="5"/>
        <v>1.0368050880403112E-3</v>
      </c>
      <c r="Q68" s="19">
        <f t="shared" ref="Q68:Q131" si="6">K68*L68</f>
        <v>2.7534924541076952E-3</v>
      </c>
      <c r="R68" s="19">
        <f t="shared" ref="R68:R131" si="7">K68*M68</f>
        <v>-3.4636770629041273E-3</v>
      </c>
      <c r="S68" s="19">
        <f t="shared" ref="S68:S131" si="8">L68*M68</f>
        <v>-8.2422088851026403E-4</v>
      </c>
    </row>
    <row r="69" spans="1:19" x14ac:dyDescent="0.25">
      <c r="A69" s="26">
        <f>Wellpath!E69</f>
        <v>1980</v>
      </c>
      <c r="B69" s="22">
        <v>0</v>
      </c>
      <c r="C69" s="22">
        <f>SIN(Wellpath!$L69) * COS(Wellpath!$L69) / 2</f>
        <v>0.24257393156899915</v>
      </c>
      <c r="D69" s="22">
        <f>(-TAN(Dip) * SIN(Wellpath!$L69) * COS(Wellpath!$L69) * SIN(Wellpath!$O69)) / 2</f>
        <v>-0.7328492793284459</v>
      </c>
      <c r="E69" s="20">
        <f>Model!$W$11*((drdp!B69+drdp!K69)*'ASXY-TI2S'!$B69+(drdp!E69+drdp!N69)*'ASXY-TI2S'!$C69+(drdp!H69+drdp!Q69)*'ASXY-TI2S'!$D69)</f>
        <v>8.9470265217299373E-3</v>
      </c>
      <c r="F69" s="20">
        <f>Model!$W$11*((drdp!C69+drdp!L69)*'ASXY-TI2S'!$B69+(drdp!F69+drdp!O69)*'ASXY-TI2S'!$C69+(drdp!I69+drdp!R69)*'ASXY-TI2S'!$D69)</f>
        <v>-7.817317854667572E-5</v>
      </c>
      <c r="G69" s="20">
        <f>Model!$W$11*((drdp!D69+drdp!M69)*'ASXY-TI2S'!$B69+(drdp!G69+drdp!P69)*'ASXY-TI2S'!$C69+(drdp!J69+drdp!S69)*'ASXY-TI2S'!$D69)</f>
        <v>-2.8672629993154865E-3</v>
      </c>
      <c r="H69" s="18">
        <f>Model!$W$11*((drdp!B69)*'ASXY-TI2S'!$B69+(drdp!E69)*'ASXY-TI2S'!$C69+(drdp!H69)*'ASXY-TI2S'!$D69)</f>
        <v>4.4735132608649687E-3</v>
      </c>
      <c r="I69" s="18">
        <f>Model!$W$11*((drdp!C69)*'ASXY-TI2S'!$B69+(drdp!F69)*'ASXY-TI2S'!$C69+(drdp!I69)*'ASXY-TI2S'!$D69)</f>
        <v>-3.908658927333786E-5</v>
      </c>
      <c r="J69" s="18">
        <f>Model!$W$11*((drdp!D69)*'ASXY-TI2S'!$B69+(drdp!G69)*'ASXY-TI2S'!$C69+(drdp!J69)*'ASXY-TI2S'!$D69)</f>
        <v>-1.4336314996577432E-3</v>
      </c>
      <c r="K69" s="21">
        <f>SUM(E$3:E68)+H69</f>
        <v>0.11647795407184175</v>
      </c>
      <c r="L69" s="21">
        <f>SUM(F$3:F68)+I69</f>
        <v>2.5598693124757359E-2</v>
      </c>
      <c r="M69" s="21">
        <f>SUM(G$3:G68)+J69</f>
        <v>-3.5047601584047988E-2</v>
      </c>
      <c r="N69" s="19">
        <f t="shared" si="5"/>
        <v>1.3567113784762075E-2</v>
      </c>
      <c r="O69" s="19">
        <f t="shared" si="5"/>
        <v>6.5529308969549966E-4</v>
      </c>
      <c r="P69" s="19">
        <f t="shared" si="5"/>
        <v>1.2283343767941631E-3</v>
      </c>
      <c r="Q69" s="19">
        <f t="shared" si="6"/>
        <v>2.9816834020846587E-3</v>
      </c>
      <c r="R69" s="19">
        <f t="shared" si="7"/>
        <v>-4.0822729276349494E-3</v>
      </c>
      <c r="S69" s="19">
        <f t="shared" si="8"/>
        <v>-8.971727977088044E-4</v>
      </c>
    </row>
    <row r="70" spans="1:19" x14ac:dyDescent="0.25">
      <c r="A70" s="26">
        <f>Wellpath!E70</f>
        <v>2010</v>
      </c>
      <c r="B70" s="22">
        <v>0</v>
      </c>
      <c r="C70" s="22">
        <f>SIN(Wellpath!$L70) * COS(Wellpath!$L70) / 2</f>
        <v>0.23776412907378841</v>
      </c>
      <c r="D70" s="22">
        <f>(-TAN(Dip) * SIN(Wellpath!$L70) * COS(Wellpath!$L70) * SIN(Wellpath!$O70)) / 2</f>
        <v>-0.71831820309313854</v>
      </c>
      <c r="E70" s="20">
        <f>Model!$W$11*((drdp!B70+drdp!K70)*'ASXY-TI2S'!$B70+(drdp!E70+drdp!N70)*'ASXY-TI2S'!$C70+(drdp!H70+drdp!Q70)*'ASXY-TI2S'!$D70)</f>
        <v>8.9625167190996672E-3</v>
      </c>
      <c r="F70" s="20">
        <f>Model!$W$11*((drdp!C70+drdp!L70)*'ASXY-TI2S'!$B70+(drdp!F70+drdp!O70)*'ASXY-TI2S'!$C70+(drdp!I70+drdp!R70)*'ASXY-TI2S'!$D70)</f>
        <v>-2.3123544683011411E-4</v>
      </c>
      <c r="G70" s="20">
        <f>Model!$W$11*((drdp!D70+drdp!M70)*'ASXY-TI2S'!$B70+(drdp!G70+drdp!P70)*'ASXY-TI2S'!$C70+(drdp!J70+drdp!S70)*'ASXY-TI2S'!$D70)</f>
        <v>-2.8853283161018005E-3</v>
      </c>
      <c r="H70" s="18">
        <f>Model!$W$11*((drdp!B70)*'ASXY-TI2S'!$B70+(drdp!E70)*'ASXY-TI2S'!$C70+(drdp!H70)*'ASXY-TI2S'!$D70)</f>
        <v>4.4812583595498336E-3</v>
      </c>
      <c r="I70" s="18">
        <f>Model!$W$11*((drdp!C70)*'ASXY-TI2S'!$B70+(drdp!F70)*'ASXY-TI2S'!$C70+(drdp!I70)*'ASXY-TI2S'!$D70)</f>
        <v>-1.1561772341505705E-4</v>
      </c>
      <c r="J70" s="18">
        <f>Model!$W$11*((drdp!D70)*'ASXY-TI2S'!$B70+(drdp!G70)*'ASXY-TI2S'!$C70+(drdp!J70)*'ASXY-TI2S'!$D70)</f>
        <v>-1.4426641580509002E-3</v>
      </c>
      <c r="K70" s="21">
        <f>SUM(E$3:E69)+H70</f>
        <v>0.12543272569225655</v>
      </c>
      <c r="L70" s="21">
        <f>SUM(F$3:F69)+I70</f>
        <v>2.5443988812068968E-2</v>
      </c>
      <c r="M70" s="21">
        <f>SUM(G$3:G69)+J70</f>
        <v>-3.7923897241756634E-2</v>
      </c>
      <c r="N70" s="19">
        <f t="shared" si="5"/>
        <v>1.5733368674588875E-2</v>
      </c>
      <c r="O70" s="19">
        <f t="shared" si="5"/>
        <v>6.4739656666869087E-4</v>
      </c>
      <c r="P70" s="19">
        <f t="shared" si="5"/>
        <v>1.4382219820033165E-3</v>
      </c>
      <c r="Q70" s="19">
        <f t="shared" si="6"/>
        <v>3.1915088691810917E-3</v>
      </c>
      <c r="R70" s="19">
        <f t="shared" si="7"/>
        <v>-4.7568977999065849E-3</v>
      </c>
      <c r="S70" s="19">
        <f t="shared" si="8"/>
        <v>-9.6493521712930899E-4</v>
      </c>
    </row>
    <row r="71" spans="1:19" x14ac:dyDescent="0.25">
      <c r="A71" s="26">
        <f>Wellpath!E71</f>
        <v>2040</v>
      </c>
      <c r="B71" s="22">
        <v>0</v>
      </c>
      <c r="C71" s="22">
        <f>SIN(Wellpath!$L71) * COS(Wellpath!$L71) / 2</f>
        <v>0.23179596364169686</v>
      </c>
      <c r="D71" s="22">
        <f>(-TAN(Dip) * SIN(Wellpath!$L71) * COS(Wellpath!$L71) * SIN(Wellpath!$O71)) / 2</f>
        <v>-0.7002875527774548</v>
      </c>
      <c r="E71" s="20">
        <f>Model!$W$11*((drdp!B71+drdp!K71)*'ASXY-TI2S'!$B71+(drdp!E71+drdp!N71)*'ASXY-TI2S'!$C71+(drdp!H71+drdp!Q71)*'ASXY-TI2S'!$D71)</f>
        <v>8.9149531188214802E-3</v>
      </c>
      <c r="F71" s="20">
        <f>Model!$W$11*((drdp!C71+drdp!L71)*'ASXY-TI2S'!$B71+(drdp!F71+drdp!O71)*'ASXY-TI2S'!$C71+(drdp!I71+drdp!R71)*'ASXY-TI2S'!$D71)</f>
        <v>-3.7588785250520362E-4</v>
      </c>
      <c r="G71" s="20">
        <f>Model!$W$11*((drdp!D71+drdp!M71)*'ASXY-TI2S'!$B71+(drdp!G71+drdp!P71)*'ASXY-TI2S'!$C71+(drdp!J71+drdp!S71)*'ASXY-TI2S'!$D71)</f>
        <v>-2.8825134453835362E-3</v>
      </c>
      <c r="H71" s="18">
        <f>Model!$W$11*((drdp!B71)*'ASXY-TI2S'!$B71+(drdp!E71)*'ASXY-TI2S'!$C71+(drdp!H71)*'ASXY-TI2S'!$D71)</f>
        <v>4.4574765594107401E-3</v>
      </c>
      <c r="I71" s="18">
        <f>Model!$W$11*((drdp!C71)*'ASXY-TI2S'!$B71+(drdp!F71)*'ASXY-TI2S'!$C71+(drdp!I71)*'ASXY-TI2S'!$D71)</f>
        <v>-1.8794392625260181E-4</v>
      </c>
      <c r="J71" s="18">
        <f>Model!$W$11*((drdp!D71)*'ASXY-TI2S'!$B71+(drdp!G71)*'ASXY-TI2S'!$C71+(drdp!J71)*'ASXY-TI2S'!$D71)</f>
        <v>-1.4412567226917681E-3</v>
      </c>
      <c r="K71" s="21">
        <f>SUM(E$3:E70)+H71</f>
        <v>0.1343714606112171</v>
      </c>
      <c r="L71" s="21">
        <f>SUM(F$3:F70)+I71</f>
        <v>2.5140427162401308E-2</v>
      </c>
      <c r="M71" s="21">
        <f>SUM(G$3:G70)+J71</f>
        <v>-4.0807818122499298E-2</v>
      </c>
      <c r="N71" s="19">
        <f t="shared" si="5"/>
        <v>1.8055689426791869E-2</v>
      </c>
      <c r="O71" s="19">
        <f t="shared" si="5"/>
        <v>6.3204107790800542E-4</v>
      </c>
      <c r="P71" s="19">
        <f t="shared" si="5"/>
        <v>1.6652780199189821E-3</v>
      </c>
      <c r="Q71" s="19">
        <f t="shared" si="6"/>
        <v>3.3781559182017797E-3</v>
      </c>
      <c r="R71" s="19">
        <f t="shared" si="7"/>
        <v>-5.4834061254771258E-3</v>
      </c>
      <c r="S71" s="19">
        <f t="shared" si="8"/>
        <v>-1.0259259791652138E-3</v>
      </c>
    </row>
    <row r="72" spans="1:19" x14ac:dyDescent="0.25">
      <c r="A72" s="26">
        <f>Wellpath!E72</f>
        <v>2070</v>
      </c>
      <c r="B72" s="22">
        <v>0</v>
      </c>
      <c r="C72" s="22">
        <f>SIN(Wellpath!$L72) * COS(Wellpath!$L72) / 2</f>
        <v>0.22469851157479173</v>
      </c>
      <c r="D72" s="22">
        <f>(-TAN(Dip) * SIN(Wellpath!$L72) * COS(Wellpath!$L72) * SIN(Wellpath!$O72)) / 2</f>
        <v>-0.67884517189729776</v>
      </c>
      <c r="E72" s="20">
        <f>Model!$W$11*((drdp!B72+drdp!K72)*'ASXY-TI2S'!$B72+(drdp!E72+drdp!N72)*'ASXY-TI2S'!$C72+(drdp!H72+drdp!Q72)*'ASXY-TI2S'!$D72)</f>
        <v>8.8034279946939617E-3</v>
      </c>
      <c r="F72" s="20">
        <f>Model!$W$11*((drdp!C72+drdp!L72)*'ASXY-TI2S'!$B72+(drdp!F72+drdp!O72)*'ASXY-TI2S'!$C72+(drdp!I72+drdp!R72)*'ASXY-TI2S'!$D72)</f>
        <v>-5.0978425557489924E-4</v>
      </c>
      <c r="G72" s="20">
        <f>Model!$W$11*((drdp!D72+drdp!M72)*'ASXY-TI2S'!$B72+(drdp!G72+drdp!P72)*'ASXY-TI2S'!$C72+(drdp!J72+drdp!S72)*'ASXY-TI2S'!$D72)</f>
        <v>-2.8583271742527719E-3</v>
      </c>
      <c r="H72" s="18">
        <f>Model!$W$11*((drdp!B72)*'ASXY-TI2S'!$B72+(drdp!E72)*'ASXY-TI2S'!$C72+(drdp!H72)*'ASXY-TI2S'!$D72)</f>
        <v>4.4017139973469809E-3</v>
      </c>
      <c r="I72" s="18">
        <f>Model!$W$11*((drdp!C72)*'ASXY-TI2S'!$B72+(drdp!F72)*'ASXY-TI2S'!$C72+(drdp!I72)*'ASXY-TI2S'!$D72)</f>
        <v>-2.5489212778744962E-4</v>
      </c>
      <c r="J72" s="18">
        <f>Model!$W$11*((drdp!D72)*'ASXY-TI2S'!$B72+(drdp!G72)*'ASXY-TI2S'!$C72+(drdp!J72)*'ASXY-TI2S'!$D72)</f>
        <v>-1.4291635871263859E-3</v>
      </c>
      <c r="K72" s="21">
        <f>SUM(E$3:E71)+H72</f>
        <v>0.14323065116797484</v>
      </c>
      <c r="L72" s="21">
        <f>SUM(F$3:F71)+I72</f>
        <v>2.4697591108361255E-2</v>
      </c>
      <c r="M72" s="21">
        <f>SUM(G$3:G71)+J72</f>
        <v>-4.3678238432317454E-2</v>
      </c>
      <c r="N72" s="19">
        <f t="shared" si="5"/>
        <v>2.0515019434002094E-2</v>
      </c>
      <c r="O72" s="19">
        <f t="shared" si="5"/>
        <v>6.0997100655580489E-4</v>
      </c>
      <c r="P72" s="19">
        <f t="shared" si="5"/>
        <v>1.9077885125503736E-3</v>
      </c>
      <c r="Q72" s="19">
        <f t="shared" si="6"/>
        <v>3.537452056730968E-3</v>
      </c>
      <c r="R72" s="19">
        <f t="shared" si="7"/>
        <v>-6.2560625325308932E-3</v>
      </c>
      <c r="S72" s="19">
        <f t="shared" si="8"/>
        <v>-1.0787472731348864E-3</v>
      </c>
    </row>
    <row r="73" spans="1:19" x14ac:dyDescent="0.25">
      <c r="A73" s="26">
        <f>Wellpath!E73</f>
        <v>2100</v>
      </c>
      <c r="B73" s="22">
        <v>0</v>
      </c>
      <c r="C73" s="22">
        <f>SIN(Wellpath!$L73) * COS(Wellpath!$L73) / 2</f>
        <v>0.2165063509461097</v>
      </c>
      <c r="D73" s="22">
        <f>(-TAN(Dip) * SIN(Wellpath!$L73) * COS(Wellpath!$L73) * SIN(Wellpath!$O73)) / 2</f>
        <v>-0.65409552557693551</v>
      </c>
      <c r="E73" s="20">
        <f>Model!$W$11*((drdp!B73+drdp!K73)*'ASXY-TI2S'!$B73+(drdp!E73+drdp!N73)*'ASXY-TI2S'!$C73+(drdp!H73+drdp!Q73)*'ASXY-TI2S'!$D73)</f>
        <v>8.6276933227846277E-3</v>
      </c>
      <c r="F73" s="20">
        <f>Model!$W$11*((drdp!C73+drdp!L73)*'ASXY-TI2S'!$B73+(drdp!F73+drdp!O73)*'ASXY-TI2S'!$C73+(drdp!I73+drdp!R73)*'ASXY-TI2S'!$D73)</f>
        <v>-6.3070444806842942E-4</v>
      </c>
      <c r="G73" s="20">
        <f>Model!$W$11*((drdp!D73+drdp!M73)*'ASXY-TI2S'!$B73+(drdp!G73+drdp!P73)*'ASXY-TI2S'!$C73+(drdp!J73+drdp!S73)*'ASXY-TI2S'!$D73)</f>
        <v>-2.8125000000000003E-3</v>
      </c>
      <c r="H73" s="18">
        <f>Model!$W$11*((drdp!B73)*'ASXY-TI2S'!$B73+(drdp!E73)*'ASXY-TI2S'!$C73+(drdp!H73)*'ASXY-TI2S'!$D73)</f>
        <v>4.3138466613923138E-3</v>
      </c>
      <c r="I73" s="18">
        <f>Model!$W$11*((drdp!C73)*'ASXY-TI2S'!$B73+(drdp!F73)*'ASXY-TI2S'!$C73+(drdp!I73)*'ASXY-TI2S'!$D73)</f>
        <v>-3.1535222403421471E-4</v>
      </c>
      <c r="J73" s="18">
        <f>Model!$W$11*((drdp!D73)*'ASXY-TI2S'!$B73+(drdp!G73)*'ASXY-TI2S'!$C73+(drdp!J73)*'ASXY-TI2S'!$D73)</f>
        <v>-1.4062500000000002E-3</v>
      </c>
      <c r="K73" s="21">
        <f>SUM(E$3:E72)+H73</f>
        <v>0.15194621182671414</v>
      </c>
      <c r="L73" s="21">
        <f>SUM(F$3:F72)+I73</f>
        <v>2.4127346756539589E-2</v>
      </c>
      <c r="M73" s="21">
        <f>SUM(G$3:G72)+J73</f>
        <v>-4.6513652019443838E-2</v>
      </c>
      <c r="N73" s="19">
        <f t="shared" si="5"/>
        <v>2.3087651288488685E-2</v>
      </c>
      <c r="O73" s="19">
        <f t="shared" si="5"/>
        <v>5.8212886151030136E-4</v>
      </c>
      <c r="P73" s="19">
        <f t="shared" si="5"/>
        <v>2.1635198241859118E-3</v>
      </c>
      <c r="Q73" s="19">
        <f t="shared" si="6"/>
        <v>3.6660589410857486E-3</v>
      </c>
      <c r="R73" s="19">
        <f t="shared" si="7"/>
        <v>-7.0675732225804833E-3</v>
      </c>
      <c r="S73" s="19">
        <f t="shared" si="8"/>
        <v>-1.1222510111861394E-3</v>
      </c>
    </row>
    <row r="74" spans="1:19" x14ac:dyDescent="0.25">
      <c r="A74" s="26">
        <f>Wellpath!E74</f>
        <v>2130</v>
      </c>
      <c r="B74" s="22">
        <v>0</v>
      </c>
      <c r="C74" s="22">
        <f>SIN(Wellpath!$L74) * COS(Wellpath!$L74) / 2</f>
        <v>0.2165063509461097</v>
      </c>
      <c r="D74" s="22">
        <f>(-TAN(Dip) * SIN(Wellpath!$L74) * COS(Wellpath!$L74) * SIN(Wellpath!$O74)) / 2</f>
        <v>-0.65409552557693551</v>
      </c>
      <c r="E74" s="20">
        <f>Model!$W$11*((drdp!B74+drdp!K74)*'ASXY-TI2S'!$B74+(drdp!E74+drdp!N74)*'ASXY-TI2S'!$C74+(drdp!H74+drdp!Q74)*'ASXY-TI2S'!$D74)</f>
        <v>8.6276933227846277E-3</v>
      </c>
      <c r="F74" s="20">
        <f>Model!$W$11*((drdp!C74+drdp!L74)*'ASXY-TI2S'!$B74+(drdp!F74+drdp!O74)*'ASXY-TI2S'!$C74+(drdp!I74+drdp!R74)*'ASXY-TI2S'!$D74)</f>
        <v>-6.3070444806842942E-4</v>
      </c>
      <c r="G74" s="20">
        <f>Model!$W$11*((drdp!D74+drdp!M74)*'ASXY-TI2S'!$B74+(drdp!G74+drdp!P74)*'ASXY-TI2S'!$C74+(drdp!J74+drdp!S74)*'ASXY-TI2S'!$D74)</f>
        <v>-2.8125000000000003E-3</v>
      </c>
      <c r="H74" s="18">
        <f>Model!$W$11*((drdp!B74)*'ASXY-TI2S'!$B74+(drdp!E74)*'ASXY-TI2S'!$C74+(drdp!H74)*'ASXY-TI2S'!$D74)</f>
        <v>4.3138466613923138E-3</v>
      </c>
      <c r="I74" s="18">
        <f>Model!$W$11*((drdp!C74)*'ASXY-TI2S'!$B74+(drdp!F74)*'ASXY-TI2S'!$C74+(drdp!I74)*'ASXY-TI2S'!$D74)</f>
        <v>-3.1535222403421471E-4</v>
      </c>
      <c r="J74" s="18">
        <f>Model!$W$11*((drdp!D74)*'ASXY-TI2S'!$B74+(drdp!G74)*'ASXY-TI2S'!$C74+(drdp!J74)*'ASXY-TI2S'!$D74)</f>
        <v>-1.4062500000000002E-3</v>
      </c>
      <c r="K74" s="21">
        <f>SUM(E$3:E73)+H74</f>
        <v>0.16057390514949876</v>
      </c>
      <c r="L74" s="21">
        <f>SUM(F$3:F73)+I74</f>
        <v>2.349664230847116E-2</v>
      </c>
      <c r="M74" s="21">
        <f>SUM(G$3:G73)+J74</f>
        <v>-4.932615201944384E-2</v>
      </c>
      <c r="N74" s="19">
        <f t="shared" si="5"/>
        <v>2.5783979014960226E-2</v>
      </c>
      <c r="O74" s="19">
        <f t="shared" si="5"/>
        <v>5.5209219977223696E-4</v>
      </c>
      <c r="P74" s="19">
        <f t="shared" si="5"/>
        <v>2.4330692730452838E-3</v>
      </c>
      <c r="Q74" s="19">
        <f t="shared" si="6"/>
        <v>3.7729476133721478E-3</v>
      </c>
      <c r="R74" s="19">
        <f t="shared" si="7"/>
        <v>-7.9204928557599329E-3</v>
      </c>
      <c r="S74" s="19">
        <f t="shared" si="8"/>
        <v>-1.1589989504541443E-3</v>
      </c>
    </row>
    <row r="75" spans="1:19" x14ac:dyDescent="0.25">
      <c r="A75" s="26">
        <f>Wellpath!E75</f>
        <v>2160</v>
      </c>
      <c r="B75" s="22">
        <v>0</v>
      </c>
      <c r="C75" s="22">
        <f>SIN(Wellpath!$L75) * COS(Wellpath!$L75) / 2</f>
        <v>0.2165063509461097</v>
      </c>
      <c r="D75" s="22">
        <f>(-TAN(Dip) * SIN(Wellpath!$L75) * COS(Wellpath!$L75) * SIN(Wellpath!$O75)) / 2</f>
        <v>-0.65409552557693551</v>
      </c>
      <c r="E75" s="20">
        <f>Model!$W$11*((drdp!B75+drdp!K75)*'ASXY-TI2S'!$B75+(drdp!E75+drdp!N75)*'ASXY-TI2S'!$C75+(drdp!H75+drdp!Q75)*'ASXY-TI2S'!$D75)</f>
        <v>8.6276933227846277E-3</v>
      </c>
      <c r="F75" s="20">
        <f>Model!$W$11*((drdp!C75+drdp!L75)*'ASXY-TI2S'!$B75+(drdp!F75+drdp!O75)*'ASXY-TI2S'!$C75+(drdp!I75+drdp!R75)*'ASXY-TI2S'!$D75)</f>
        <v>-6.3070444806842942E-4</v>
      </c>
      <c r="G75" s="20">
        <f>Model!$W$11*((drdp!D75+drdp!M75)*'ASXY-TI2S'!$B75+(drdp!G75+drdp!P75)*'ASXY-TI2S'!$C75+(drdp!J75+drdp!S75)*'ASXY-TI2S'!$D75)</f>
        <v>-2.8125000000000003E-3</v>
      </c>
      <c r="H75" s="18">
        <f>Model!$W$11*((drdp!B75)*'ASXY-TI2S'!$B75+(drdp!E75)*'ASXY-TI2S'!$C75+(drdp!H75)*'ASXY-TI2S'!$D75)</f>
        <v>4.3138466613923138E-3</v>
      </c>
      <c r="I75" s="18">
        <f>Model!$W$11*((drdp!C75)*'ASXY-TI2S'!$B75+(drdp!F75)*'ASXY-TI2S'!$C75+(drdp!I75)*'ASXY-TI2S'!$D75)</f>
        <v>-3.1535222403421471E-4</v>
      </c>
      <c r="J75" s="18">
        <f>Model!$W$11*((drdp!D75)*'ASXY-TI2S'!$B75+(drdp!G75)*'ASXY-TI2S'!$C75+(drdp!J75)*'ASXY-TI2S'!$D75)</f>
        <v>-1.4062500000000002E-3</v>
      </c>
      <c r="K75" s="21">
        <f>SUM(E$3:E74)+H75</f>
        <v>0.16920159847228339</v>
      </c>
      <c r="L75" s="21">
        <f>SUM(F$3:F74)+I75</f>
        <v>2.2865937860402731E-2</v>
      </c>
      <c r="M75" s="21">
        <f>SUM(G$3:G74)+J75</f>
        <v>-5.2138652019443843E-2</v>
      </c>
      <c r="N75" s="19">
        <f t="shared" si="5"/>
        <v>2.8629180925575811E-2</v>
      </c>
      <c r="O75" s="19">
        <f t="shared" si="5"/>
        <v>5.2285111423579906E-4</v>
      </c>
      <c r="P75" s="19">
        <f t="shared" si="5"/>
        <v>2.7184390344046554E-3</v>
      </c>
      <c r="Q75" s="19">
        <f t="shared" si="6"/>
        <v>3.8689532365480455E-3</v>
      </c>
      <c r="R75" s="19">
        <f t="shared" si="7"/>
        <v>-8.821943263880045E-3</v>
      </c>
      <c r="S75" s="19">
        <f t="shared" si="8"/>
        <v>-1.1921991772017642E-3</v>
      </c>
    </row>
    <row r="76" spans="1:19" x14ac:dyDescent="0.25">
      <c r="A76" s="26">
        <f>Wellpath!E76</f>
        <v>2190</v>
      </c>
      <c r="B76" s="22">
        <v>0</v>
      </c>
      <c r="C76" s="22">
        <f>SIN(Wellpath!$L76) * COS(Wellpath!$L76) / 2</f>
        <v>0.2165063509461097</v>
      </c>
      <c r="D76" s="22">
        <f>(-TAN(Dip) * SIN(Wellpath!$L76) * COS(Wellpath!$L76) * SIN(Wellpath!$O76)) / 2</f>
        <v>-0.65409552557693551</v>
      </c>
      <c r="E76" s="20">
        <f>Model!$W$11*((drdp!B76+drdp!K76)*'ASXY-TI2S'!$B76+(drdp!E76+drdp!N76)*'ASXY-TI2S'!$C76+(drdp!H76+drdp!Q76)*'ASXY-TI2S'!$D76)</f>
        <v>8.6276933227846277E-3</v>
      </c>
      <c r="F76" s="20">
        <f>Model!$W$11*((drdp!C76+drdp!L76)*'ASXY-TI2S'!$B76+(drdp!F76+drdp!O76)*'ASXY-TI2S'!$C76+(drdp!I76+drdp!R76)*'ASXY-TI2S'!$D76)</f>
        <v>-6.3070444806842942E-4</v>
      </c>
      <c r="G76" s="20">
        <f>Model!$W$11*((drdp!D76+drdp!M76)*'ASXY-TI2S'!$B76+(drdp!G76+drdp!P76)*'ASXY-TI2S'!$C76+(drdp!J76+drdp!S76)*'ASXY-TI2S'!$D76)</f>
        <v>-2.8125000000000003E-3</v>
      </c>
      <c r="H76" s="18">
        <f>Model!$W$11*((drdp!B76)*'ASXY-TI2S'!$B76+(drdp!E76)*'ASXY-TI2S'!$C76+(drdp!H76)*'ASXY-TI2S'!$D76)</f>
        <v>4.3138466613923138E-3</v>
      </c>
      <c r="I76" s="18">
        <f>Model!$W$11*((drdp!C76)*'ASXY-TI2S'!$B76+(drdp!F76)*'ASXY-TI2S'!$C76+(drdp!I76)*'ASXY-TI2S'!$D76)</f>
        <v>-3.1535222403421471E-4</v>
      </c>
      <c r="J76" s="18">
        <f>Model!$W$11*((drdp!D76)*'ASXY-TI2S'!$B76+(drdp!G76)*'ASXY-TI2S'!$C76+(drdp!J76)*'ASXY-TI2S'!$D76)</f>
        <v>-1.4062500000000002E-3</v>
      </c>
      <c r="K76" s="21">
        <f>SUM(E$3:E75)+H76</f>
        <v>0.17782929179506801</v>
      </c>
      <c r="L76" s="21">
        <f>SUM(F$3:F75)+I76</f>
        <v>2.2235233412334302E-2</v>
      </c>
      <c r="M76" s="21">
        <f>SUM(G$3:G75)+J76</f>
        <v>-5.4951152019443845E-2</v>
      </c>
      <c r="N76" s="19">
        <f t="shared" si="5"/>
        <v>3.1623257020335444E-2</v>
      </c>
      <c r="O76" s="19">
        <f t="shared" si="5"/>
        <v>4.9440560490098776E-4</v>
      </c>
      <c r="P76" s="19">
        <f t="shared" si="5"/>
        <v>3.0196291082640273E-3</v>
      </c>
      <c r="Q76" s="19">
        <f t="shared" si="6"/>
        <v>3.9540758106134423E-3</v>
      </c>
      <c r="R76" s="19">
        <f t="shared" si="7"/>
        <v>-9.7719244469408207E-3</v>
      </c>
      <c r="S76" s="19">
        <f t="shared" si="8"/>
        <v>-1.2218516914289993E-3</v>
      </c>
    </row>
    <row r="77" spans="1:19" x14ac:dyDescent="0.25">
      <c r="A77" s="26">
        <f>Wellpath!E77</f>
        <v>2220</v>
      </c>
      <c r="B77" s="22">
        <v>0</v>
      </c>
      <c r="C77" s="22">
        <f>SIN(Wellpath!$L77) * COS(Wellpath!$L77) / 2</f>
        <v>0.2165063509461097</v>
      </c>
      <c r="D77" s="22">
        <f>(-TAN(Dip) * SIN(Wellpath!$L77) * COS(Wellpath!$L77) * SIN(Wellpath!$O77)) / 2</f>
        <v>-0.65409552557693551</v>
      </c>
      <c r="E77" s="20">
        <f>Model!$W$11*((drdp!B77+drdp!K77)*'ASXY-TI2S'!$B77+(drdp!E77+drdp!N77)*'ASXY-TI2S'!$C77+(drdp!H77+drdp!Q77)*'ASXY-TI2S'!$D77)</f>
        <v>8.6276933227846277E-3</v>
      </c>
      <c r="F77" s="20">
        <f>Model!$W$11*((drdp!C77+drdp!L77)*'ASXY-TI2S'!$B77+(drdp!F77+drdp!O77)*'ASXY-TI2S'!$C77+(drdp!I77+drdp!R77)*'ASXY-TI2S'!$D77)</f>
        <v>-6.3070444806842942E-4</v>
      </c>
      <c r="G77" s="20">
        <f>Model!$W$11*((drdp!D77+drdp!M77)*'ASXY-TI2S'!$B77+(drdp!G77+drdp!P77)*'ASXY-TI2S'!$C77+(drdp!J77+drdp!S77)*'ASXY-TI2S'!$D77)</f>
        <v>-2.8125000000000003E-3</v>
      </c>
      <c r="H77" s="18">
        <f>Model!$W$11*((drdp!B77)*'ASXY-TI2S'!$B77+(drdp!E77)*'ASXY-TI2S'!$C77+(drdp!H77)*'ASXY-TI2S'!$D77)</f>
        <v>4.3138466613923138E-3</v>
      </c>
      <c r="I77" s="18">
        <f>Model!$W$11*((drdp!C77)*'ASXY-TI2S'!$B77+(drdp!F77)*'ASXY-TI2S'!$C77+(drdp!I77)*'ASXY-TI2S'!$D77)</f>
        <v>-3.1535222403421471E-4</v>
      </c>
      <c r="J77" s="18">
        <f>Model!$W$11*((drdp!D77)*'ASXY-TI2S'!$B77+(drdp!G77)*'ASXY-TI2S'!$C77+(drdp!J77)*'ASXY-TI2S'!$D77)</f>
        <v>-1.4062500000000002E-3</v>
      </c>
      <c r="K77" s="21">
        <f>SUM(E$3:E76)+H77</f>
        <v>0.18645698511785264</v>
      </c>
      <c r="L77" s="21">
        <f>SUM(F$3:F76)+I77</f>
        <v>2.1604528964265873E-2</v>
      </c>
      <c r="M77" s="21">
        <f>SUM(G$3:G76)+J77</f>
        <v>-5.7763652019443848E-2</v>
      </c>
      <c r="N77" s="19">
        <f t="shared" si="5"/>
        <v>3.476620729923912E-2</v>
      </c>
      <c r="O77" s="19">
        <f t="shared" si="5"/>
        <v>4.6675567176780307E-4</v>
      </c>
      <c r="P77" s="19">
        <f t="shared" si="5"/>
        <v>3.3366394946233993E-3</v>
      </c>
      <c r="Q77" s="19">
        <f t="shared" si="6"/>
        <v>4.0283153355683381E-3</v>
      </c>
      <c r="R77" s="19">
        <f t="shared" si="7"/>
        <v>-1.077043640494226E-2</v>
      </c>
      <c r="S77" s="19">
        <f t="shared" si="8"/>
        <v>-1.2479564931358496E-3</v>
      </c>
    </row>
    <row r="78" spans="1:19" x14ac:dyDescent="0.25">
      <c r="A78" s="26">
        <f>Wellpath!E78</f>
        <v>2250</v>
      </c>
      <c r="B78" s="22">
        <v>0</v>
      </c>
      <c r="C78" s="22">
        <f>SIN(Wellpath!$L78) * COS(Wellpath!$L78) / 2</f>
        <v>0.2165063509461097</v>
      </c>
      <c r="D78" s="22">
        <f>(-TAN(Dip) * SIN(Wellpath!$L78) * COS(Wellpath!$L78) * SIN(Wellpath!$O78)) / 2</f>
        <v>-0.65409552557693551</v>
      </c>
      <c r="E78" s="20">
        <f>Model!$W$11*((drdp!B78+drdp!K78)*'ASXY-TI2S'!$B78+(drdp!E78+drdp!N78)*'ASXY-TI2S'!$C78+(drdp!H78+drdp!Q78)*'ASXY-TI2S'!$D78)</f>
        <v>8.6276933227846277E-3</v>
      </c>
      <c r="F78" s="20">
        <f>Model!$W$11*((drdp!C78+drdp!L78)*'ASXY-TI2S'!$B78+(drdp!F78+drdp!O78)*'ASXY-TI2S'!$C78+(drdp!I78+drdp!R78)*'ASXY-TI2S'!$D78)</f>
        <v>-6.3070444806842942E-4</v>
      </c>
      <c r="G78" s="20">
        <f>Model!$W$11*((drdp!D78+drdp!M78)*'ASXY-TI2S'!$B78+(drdp!G78+drdp!P78)*'ASXY-TI2S'!$C78+(drdp!J78+drdp!S78)*'ASXY-TI2S'!$D78)</f>
        <v>-2.8125000000000003E-3</v>
      </c>
      <c r="H78" s="18">
        <f>Model!$W$11*((drdp!B78)*'ASXY-TI2S'!$B78+(drdp!E78)*'ASXY-TI2S'!$C78+(drdp!H78)*'ASXY-TI2S'!$D78)</f>
        <v>4.3138466613923138E-3</v>
      </c>
      <c r="I78" s="18">
        <f>Model!$W$11*((drdp!C78)*'ASXY-TI2S'!$B78+(drdp!F78)*'ASXY-TI2S'!$C78+(drdp!I78)*'ASXY-TI2S'!$D78)</f>
        <v>-3.1535222403421471E-4</v>
      </c>
      <c r="J78" s="18">
        <f>Model!$W$11*((drdp!D78)*'ASXY-TI2S'!$B78+(drdp!G78)*'ASXY-TI2S'!$C78+(drdp!J78)*'ASXY-TI2S'!$D78)</f>
        <v>-1.4062500000000002E-3</v>
      </c>
      <c r="K78" s="21">
        <f>SUM(E$3:E77)+H78</f>
        <v>0.19508467844063726</v>
      </c>
      <c r="L78" s="21">
        <f>SUM(F$3:F77)+I78</f>
        <v>2.0973824516197444E-2</v>
      </c>
      <c r="M78" s="21">
        <f>SUM(G$3:G77)+J78</f>
        <v>-6.057615201944385E-2</v>
      </c>
      <c r="N78" s="19">
        <f t="shared" si="5"/>
        <v>3.8058031762286837E-2</v>
      </c>
      <c r="O78" s="19">
        <f t="shared" si="5"/>
        <v>4.3990131483624494E-4</v>
      </c>
      <c r="P78" s="19">
        <f t="shared" si="5"/>
        <v>3.6694701934827712E-3</v>
      </c>
      <c r="Q78" s="19">
        <f t="shared" si="6"/>
        <v>4.0916718114127329E-3</v>
      </c>
      <c r="R78" s="19">
        <f t="shared" si="7"/>
        <v>-1.1817479137884362E-2</v>
      </c>
      <c r="S78" s="19">
        <f t="shared" si="8"/>
        <v>-1.2705135823223147E-3</v>
      </c>
    </row>
    <row r="79" spans="1:19" x14ac:dyDescent="0.25">
      <c r="A79" s="26">
        <f>Wellpath!E79</f>
        <v>2280</v>
      </c>
      <c r="B79" s="22">
        <v>0</v>
      </c>
      <c r="C79" s="22">
        <f>SIN(Wellpath!$L79) * COS(Wellpath!$L79) / 2</f>
        <v>0.2165063509461097</v>
      </c>
      <c r="D79" s="22">
        <f>(-TAN(Dip) * SIN(Wellpath!$L79) * COS(Wellpath!$L79) * SIN(Wellpath!$O79)) / 2</f>
        <v>-0.65409552557693551</v>
      </c>
      <c r="E79" s="20">
        <f>Model!$W$11*((drdp!B79+drdp!K79)*'ASXY-TI2S'!$B79+(drdp!E79+drdp!N79)*'ASXY-TI2S'!$C79+(drdp!H79+drdp!Q79)*'ASXY-TI2S'!$D79)</f>
        <v>8.6276933227846277E-3</v>
      </c>
      <c r="F79" s="20">
        <f>Model!$W$11*((drdp!C79+drdp!L79)*'ASXY-TI2S'!$B79+(drdp!F79+drdp!O79)*'ASXY-TI2S'!$C79+(drdp!I79+drdp!R79)*'ASXY-TI2S'!$D79)</f>
        <v>-6.3070444806842942E-4</v>
      </c>
      <c r="G79" s="20">
        <f>Model!$W$11*((drdp!D79+drdp!M79)*'ASXY-TI2S'!$B79+(drdp!G79+drdp!P79)*'ASXY-TI2S'!$C79+(drdp!J79+drdp!S79)*'ASXY-TI2S'!$D79)</f>
        <v>-2.8125000000000003E-3</v>
      </c>
      <c r="H79" s="18">
        <f>Model!$W$11*((drdp!B79)*'ASXY-TI2S'!$B79+(drdp!E79)*'ASXY-TI2S'!$C79+(drdp!H79)*'ASXY-TI2S'!$D79)</f>
        <v>4.3138466613923138E-3</v>
      </c>
      <c r="I79" s="18">
        <f>Model!$W$11*((drdp!C79)*'ASXY-TI2S'!$B79+(drdp!F79)*'ASXY-TI2S'!$C79+(drdp!I79)*'ASXY-TI2S'!$D79)</f>
        <v>-3.1535222403421471E-4</v>
      </c>
      <c r="J79" s="18">
        <f>Model!$W$11*((drdp!D79)*'ASXY-TI2S'!$B79+(drdp!G79)*'ASXY-TI2S'!$C79+(drdp!J79)*'ASXY-TI2S'!$D79)</f>
        <v>-1.4062500000000002E-3</v>
      </c>
      <c r="K79" s="21">
        <f>SUM(E$3:E78)+H79</f>
        <v>0.20371237176342188</v>
      </c>
      <c r="L79" s="21">
        <f>SUM(F$3:F78)+I79</f>
        <v>2.0343120068129016E-2</v>
      </c>
      <c r="M79" s="21">
        <f>SUM(G$3:G78)+J79</f>
        <v>-6.3388652019443853E-2</v>
      </c>
      <c r="N79" s="19">
        <f t="shared" si="5"/>
        <v>4.1498730409478608E-2</v>
      </c>
      <c r="O79" s="19">
        <f t="shared" si="5"/>
        <v>4.1384253410631347E-4</v>
      </c>
      <c r="P79" s="19">
        <f t="shared" si="5"/>
        <v>4.0181212048421436E-3</v>
      </c>
      <c r="Q79" s="19">
        <f t="shared" si="6"/>
        <v>4.1441452381466267E-3</v>
      </c>
      <c r="R79" s="19">
        <f t="shared" si="7"/>
        <v>-1.291305264576713E-2</v>
      </c>
      <c r="S79" s="19">
        <f t="shared" si="8"/>
        <v>-1.2895229589883952E-3</v>
      </c>
    </row>
    <row r="80" spans="1:19" x14ac:dyDescent="0.25">
      <c r="A80" s="26">
        <f>Wellpath!E80</f>
        <v>2310</v>
      </c>
      <c r="B80" s="22">
        <v>0</v>
      </c>
      <c r="C80" s="22">
        <f>SIN(Wellpath!$L80) * COS(Wellpath!$L80) / 2</f>
        <v>0.2165063509461097</v>
      </c>
      <c r="D80" s="22">
        <f>(-TAN(Dip) * SIN(Wellpath!$L80) * COS(Wellpath!$L80) * SIN(Wellpath!$O80)) / 2</f>
        <v>-0.65409552557693551</v>
      </c>
      <c r="E80" s="20">
        <f>Model!$W$11*((drdp!B80+drdp!K80)*'ASXY-TI2S'!$B80+(drdp!E80+drdp!N80)*'ASXY-TI2S'!$C80+(drdp!H80+drdp!Q80)*'ASXY-TI2S'!$D80)</f>
        <v>8.6276933227846277E-3</v>
      </c>
      <c r="F80" s="20">
        <f>Model!$W$11*((drdp!C80+drdp!L80)*'ASXY-TI2S'!$B80+(drdp!F80+drdp!O80)*'ASXY-TI2S'!$C80+(drdp!I80+drdp!R80)*'ASXY-TI2S'!$D80)</f>
        <v>-6.3070444806842942E-4</v>
      </c>
      <c r="G80" s="20">
        <f>Model!$W$11*((drdp!D80+drdp!M80)*'ASXY-TI2S'!$B80+(drdp!G80+drdp!P80)*'ASXY-TI2S'!$C80+(drdp!J80+drdp!S80)*'ASXY-TI2S'!$D80)</f>
        <v>-2.8125000000000003E-3</v>
      </c>
      <c r="H80" s="18">
        <f>Model!$W$11*((drdp!B80)*'ASXY-TI2S'!$B80+(drdp!E80)*'ASXY-TI2S'!$C80+(drdp!H80)*'ASXY-TI2S'!$D80)</f>
        <v>4.3138466613923138E-3</v>
      </c>
      <c r="I80" s="18">
        <f>Model!$W$11*((drdp!C80)*'ASXY-TI2S'!$B80+(drdp!F80)*'ASXY-TI2S'!$C80+(drdp!I80)*'ASXY-TI2S'!$D80)</f>
        <v>-3.1535222403421471E-4</v>
      </c>
      <c r="J80" s="18">
        <f>Model!$W$11*((drdp!D80)*'ASXY-TI2S'!$B80+(drdp!G80)*'ASXY-TI2S'!$C80+(drdp!J80)*'ASXY-TI2S'!$D80)</f>
        <v>-1.4062500000000002E-3</v>
      </c>
      <c r="K80" s="21">
        <f>SUM(E$3:E79)+H80</f>
        <v>0.21234006508620651</v>
      </c>
      <c r="L80" s="21">
        <f>SUM(F$3:F79)+I80</f>
        <v>1.9712415620060587E-2</v>
      </c>
      <c r="M80" s="21">
        <f>SUM(G$3:G79)+J80</f>
        <v>-6.6201152019443849E-2</v>
      </c>
      <c r="N80" s="19">
        <f t="shared" si="5"/>
        <v>4.5088303240814413E-2</v>
      </c>
      <c r="O80" s="19">
        <f t="shared" si="5"/>
        <v>3.8857932957800861E-4</v>
      </c>
      <c r="P80" s="19">
        <f t="shared" si="5"/>
        <v>4.3825925287015143E-3</v>
      </c>
      <c r="Q80" s="19">
        <f t="shared" si="6"/>
        <v>4.1857356157700186E-3</v>
      </c>
      <c r="R80" s="19">
        <f t="shared" si="7"/>
        <v>-1.4057156928590558E-2</v>
      </c>
      <c r="S80" s="19">
        <f t="shared" si="8"/>
        <v>-1.3049846231340905E-3</v>
      </c>
    </row>
    <row r="81" spans="1:19" x14ac:dyDescent="0.25">
      <c r="A81" s="26">
        <f>Wellpath!E81</f>
        <v>2340</v>
      </c>
      <c r="B81" s="22">
        <v>0</v>
      </c>
      <c r="C81" s="22">
        <f>SIN(Wellpath!$L81) * COS(Wellpath!$L81) / 2</f>
        <v>0.2165063509461097</v>
      </c>
      <c r="D81" s="22">
        <f>(-TAN(Dip) * SIN(Wellpath!$L81) * COS(Wellpath!$L81) * SIN(Wellpath!$O81)) / 2</f>
        <v>-0.65409552557693551</v>
      </c>
      <c r="E81" s="20">
        <f>Model!$W$11*((drdp!B81+drdp!K81)*'ASXY-TI2S'!$B81+(drdp!E81+drdp!N81)*'ASXY-TI2S'!$C81+(drdp!H81+drdp!Q81)*'ASXY-TI2S'!$D81)</f>
        <v>8.6276933227846277E-3</v>
      </c>
      <c r="F81" s="20">
        <f>Model!$W$11*((drdp!C81+drdp!L81)*'ASXY-TI2S'!$B81+(drdp!F81+drdp!O81)*'ASXY-TI2S'!$C81+(drdp!I81+drdp!R81)*'ASXY-TI2S'!$D81)</f>
        <v>-6.3070444806842942E-4</v>
      </c>
      <c r="G81" s="20">
        <f>Model!$W$11*((drdp!D81+drdp!M81)*'ASXY-TI2S'!$B81+(drdp!G81+drdp!P81)*'ASXY-TI2S'!$C81+(drdp!J81+drdp!S81)*'ASXY-TI2S'!$D81)</f>
        <v>-2.8125000000000003E-3</v>
      </c>
      <c r="H81" s="18">
        <f>Model!$W$11*((drdp!B81)*'ASXY-TI2S'!$B81+(drdp!E81)*'ASXY-TI2S'!$C81+(drdp!H81)*'ASXY-TI2S'!$D81)</f>
        <v>4.3138466613923138E-3</v>
      </c>
      <c r="I81" s="18">
        <f>Model!$W$11*((drdp!C81)*'ASXY-TI2S'!$B81+(drdp!F81)*'ASXY-TI2S'!$C81+(drdp!I81)*'ASXY-TI2S'!$D81)</f>
        <v>-3.1535222403421471E-4</v>
      </c>
      <c r="J81" s="18">
        <f>Model!$W$11*((drdp!D81)*'ASXY-TI2S'!$B81+(drdp!G81)*'ASXY-TI2S'!$C81+(drdp!J81)*'ASXY-TI2S'!$D81)</f>
        <v>-1.4062500000000002E-3</v>
      </c>
      <c r="K81" s="21">
        <f>SUM(E$3:E80)+H81</f>
        <v>0.22096775840899113</v>
      </c>
      <c r="L81" s="21">
        <f>SUM(F$3:F80)+I81</f>
        <v>1.9081711171992158E-2</v>
      </c>
      <c r="M81" s="21">
        <f>SUM(G$3:G80)+J81</f>
        <v>-6.9013652019443844E-2</v>
      </c>
      <c r="N81" s="19">
        <f t="shared" si="5"/>
        <v>4.8826750256294273E-2</v>
      </c>
      <c r="O81" s="19">
        <f t="shared" si="5"/>
        <v>3.641117012513303E-4</v>
      </c>
      <c r="P81" s="19">
        <f t="shared" si="5"/>
        <v>4.7628841650608853E-3</v>
      </c>
      <c r="Q81" s="19">
        <f t="shared" si="6"/>
        <v>4.2164429442829105E-3</v>
      </c>
      <c r="R81" s="19">
        <f t="shared" si="7"/>
        <v>-1.5249791986354651E-2</v>
      </c>
      <c r="S81" s="19">
        <f t="shared" si="8"/>
        <v>-1.3168985747594008E-3</v>
      </c>
    </row>
    <row r="82" spans="1:19" x14ac:dyDescent="0.25">
      <c r="A82" s="26">
        <f>Wellpath!E82</f>
        <v>2370</v>
      </c>
      <c r="B82" s="22">
        <v>0</v>
      </c>
      <c r="C82" s="22">
        <f>SIN(Wellpath!$L82) * COS(Wellpath!$L82) / 2</f>
        <v>0.2165063509461097</v>
      </c>
      <c r="D82" s="22">
        <f>(-TAN(Dip) * SIN(Wellpath!$L82) * COS(Wellpath!$L82) * SIN(Wellpath!$O82)) / 2</f>
        <v>-0.65409552557693551</v>
      </c>
      <c r="E82" s="20">
        <f>Model!$W$11*((drdp!B82+drdp!K82)*'ASXY-TI2S'!$B82+(drdp!E82+drdp!N82)*'ASXY-TI2S'!$C82+(drdp!H82+drdp!Q82)*'ASXY-TI2S'!$D82)</f>
        <v>8.6276933227846277E-3</v>
      </c>
      <c r="F82" s="20">
        <f>Model!$W$11*((drdp!C82+drdp!L82)*'ASXY-TI2S'!$B82+(drdp!F82+drdp!O82)*'ASXY-TI2S'!$C82+(drdp!I82+drdp!R82)*'ASXY-TI2S'!$D82)</f>
        <v>-6.3070444806842942E-4</v>
      </c>
      <c r="G82" s="20">
        <f>Model!$W$11*((drdp!D82+drdp!M82)*'ASXY-TI2S'!$B82+(drdp!G82+drdp!P82)*'ASXY-TI2S'!$C82+(drdp!J82+drdp!S82)*'ASXY-TI2S'!$D82)</f>
        <v>-2.8125000000000003E-3</v>
      </c>
      <c r="H82" s="18">
        <f>Model!$W$11*((drdp!B82)*'ASXY-TI2S'!$B82+(drdp!E82)*'ASXY-TI2S'!$C82+(drdp!H82)*'ASXY-TI2S'!$D82)</f>
        <v>4.3138466613923138E-3</v>
      </c>
      <c r="I82" s="18">
        <f>Model!$W$11*((drdp!C82)*'ASXY-TI2S'!$B82+(drdp!F82)*'ASXY-TI2S'!$C82+(drdp!I82)*'ASXY-TI2S'!$D82)</f>
        <v>-3.1535222403421471E-4</v>
      </c>
      <c r="J82" s="18">
        <f>Model!$W$11*((drdp!D82)*'ASXY-TI2S'!$B82+(drdp!G82)*'ASXY-TI2S'!$C82+(drdp!J82)*'ASXY-TI2S'!$D82)</f>
        <v>-1.4062500000000002E-3</v>
      </c>
      <c r="K82" s="21">
        <f>SUM(E$3:E81)+H82</f>
        <v>0.22959545173177576</v>
      </c>
      <c r="L82" s="21">
        <f>SUM(F$3:F81)+I82</f>
        <v>1.8451006723923729E-2</v>
      </c>
      <c r="M82" s="21">
        <f>SUM(G$3:G81)+J82</f>
        <v>-7.182615201944384E-2</v>
      </c>
      <c r="N82" s="19">
        <f t="shared" si="5"/>
        <v>5.2714071455918173E-2</v>
      </c>
      <c r="O82" s="19">
        <f t="shared" si="5"/>
        <v>3.4043964912627866E-4</v>
      </c>
      <c r="P82" s="19">
        <f t="shared" si="5"/>
        <v>5.1589961139202559E-3</v>
      </c>
      <c r="Q82" s="19">
        <f t="shared" si="6"/>
        <v>4.2362672236853005E-3</v>
      </c>
      <c r="R82" s="19">
        <f t="shared" si="7"/>
        <v>-1.6490957819059408E-2</v>
      </c>
      <c r="S82" s="19">
        <f t="shared" si="8"/>
        <v>-1.3252648138643262E-3</v>
      </c>
    </row>
    <row r="83" spans="1:19" x14ac:dyDescent="0.25">
      <c r="A83" s="26">
        <f>Wellpath!E83</f>
        <v>2400</v>
      </c>
      <c r="B83" s="22">
        <v>0</v>
      </c>
      <c r="C83" s="22">
        <f>SIN(Wellpath!$L83) * COS(Wellpath!$L83) / 2</f>
        <v>0.2165063509461097</v>
      </c>
      <c r="D83" s="22">
        <f>(-TAN(Dip) * SIN(Wellpath!$L83) * COS(Wellpath!$L83) * SIN(Wellpath!$O83)) / 2</f>
        <v>-0.65409552557693551</v>
      </c>
      <c r="E83" s="20">
        <f>Model!$W$11*((drdp!B83+drdp!K83)*'ASXY-TI2S'!$B83+(drdp!E83+drdp!N83)*'ASXY-TI2S'!$C83+(drdp!H83+drdp!Q83)*'ASXY-TI2S'!$D83)</f>
        <v>8.6276933227846277E-3</v>
      </c>
      <c r="F83" s="20">
        <f>Model!$W$11*((drdp!C83+drdp!L83)*'ASXY-TI2S'!$B83+(drdp!F83+drdp!O83)*'ASXY-TI2S'!$C83+(drdp!I83+drdp!R83)*'ASXY-TI2S'!$D83)</f>
        <v>-6.3070444806842942E-4</v>
      </c>
      <c r="G83" s="20">
        <f>Model!$W$11*((drdp!D83+drdp!M83)*'ASXY-TI2S'!$B83+(drdp!G83+drdp!P83)*'ASXY-TI2S'!$C83+(drdp!J83+drdp!S83)*'ASXY-TI2S'!$D83)</f>
        <v>-2.8125000000000003E-3</v>
      </c>
      <c r="H83" s="18">
        <f>Model!$W$11*((drdp!B83)*'ASXY-TI2S'!$B83+(drdp!E83)*'ASXY-TI2S'!$C83+(drdp!H83)*'ASXY-TI2S'!$D83)</f>
        <v>4.3138466613923138E-3</v>
      </c>
      <c r="I83" s="18">
        <f>Model!$W$11*((drdp!C83)*'ASXY-TI2S'!$B83+(drdp!F83)*'ASXY-TI2S'!$C83+(drdp!I83)*'ASXY-TI2S'!$D83)</f>
        <v>-3.1535222403421471E-4</v>
      </c>
      <c r="J83" s="18">
        <f>Model!$W$11*((drdp!D83)*'ASXY-TI2S'!$B83+(drdp!G83)*'ASXY-TI2S'!$C83+(drdp!J83)*'ASXY-TI2S'!$D83)</f>
        <v>-1.4062500000000002E-3</v>
      </c>
      <c r="K83" s="21">
        <f>SUM(E$3:E82)+H83</f>
        <v>0.23822314505456038</v>
      </c>
      <c r="L83" s="21">
        <f>SUM(F$3:F82)+I83</f>
        <v>1.78203022758553E-2</v>
      </c>
      <c r="M83" s="21">
        <f>SUM(G$3:G82)+J83</f>
        <v>-7.4638652019443835E-2</v>
      </c>
      <c r="N83" s="19">
        <f t="shared" si="5"/>
        <v>5.6750266839686113E-2</v>
      </c>
      <c r="O83" s="19">
        <f t="shared" si="5"/>
        <v>3.1756317320285357E-4</v>
      </c>
      <c r="P83" s="19">
        <f t="shared" si="5"/>
        <v>5.570928375279627E-3</v>
      </c>
      <c r="Q83" s="19">
        <f t="shared" si="6"/>
        <v>4.2452084539771895E-3</v>
      </c>
      <c r="R83" s="19">
        <f t="shared" si="7"/>
        <v>-1.7780654426704824E-2</v>
      </c>
      <c r="S83" s="19">
        <f t="shared" si="8"/>
        <v>-1.3300833404488667E-3</v>
      </c>
    </row>
    <row r="84" spans="1:19" x14ac:dyDescent="0.25">
      <c r="A84" s="26">
        <f>Wellpath!E84</f>
        <v>2430</v>
      </c>
      <c r="B84" s="22">
        <v>0</v>
      </c>
      <c r="C84" s="22">
        <f>SIN(Wellpath!$L84) * COS(Wellpath!$L84) / 2</f>
        <v>0.2165063509461097</v>
      </c>
      <c r="D84" s="22">
        <f>(-TAN(Dip) * SIN(Wellpath!$L84) * COS(Wellpath!$L84) * SIN(Wellpath!$O84)) / 2</f>
        <v>-0.65409552557693551</v>
      </c>
      <c r="E84" s="20">
        <f>Model!$W$11*((drdp!B84+drdp!K84)*'ASXY-TI2S'!$B84+(drdp!E84+drdp!N84)*'ASXY-TI2S'!$C84+(drdp!H84+drdp!Q84)*'ASXY-TI2S'!$D84)</f>
        <v>8.6276933227846277E-3</v>
      </c>
      <c r="F84" s="20">
        <f>Model!$W$11*((drdp!C84+drdp!L84)*'ASXY-TI2S'!$B84+(drdp!F84+drdp!O84)*'ASXY-TI2S'!$C84+(drdp!I84+drdp!R84)*'ASXY-TI2S'!$D84)</f>
        <v>-6.3070444806842942E-4</v>
      </c>
      <c r="G84" s="20">
        <f>Model!$W$11*((drdp!D84+drdp!M84)*'ASXY-TI2S'!$B84+(drdp!G84+drdp!P84)*'ASXY-TI2S'!$C84+(drdp!J84+drdp!S84)*'ASXY-TI2S'!$D84)</f>
        <v>-2.8125000000000003E-3</v>
      </c>
      <c r="H84" s="18">
        <f>Model!$W$11*((drdp!B84)*'ASXY-TI2S'!$B84+(drdp!E84)*'ASXY-TI2S'!$C84+(drdp!H84)*'ASXY-TI2S'!$D84)</f>
        <v>4.3138466613923138E-3</v>
      </c>
      <c r="I84" s="18">
        <f>Model!$W$11*((drdp!C84)*'ASXY-TI2S'!$B84+(drdp!F84)*'ASXY-TI2S'!$C84+(drdp!I84)*'ASXY-TI2S'!$D84)</f>
        <v>-3.1535222403421471E-4</v>
      </c>
      <c r="J84" s="18">
        <f>Model!$W$11*((drdp!D84)*'ASXY-TI2S'!$B84+(drdp!G84)*'ASXY-TI2S'!$C84+(drdp!J84)*'ASXY-TI2S'!$D84)</f>
        <v>-1.4062500000000002E-3</v>
      </c>
      <c r="K84" s="21">
        <f>SUM(E$3:E83)+H84</f>
        <v>0.24685083837734501</v>
      </c>
      <c r="L84" s="21">
        <f>SUM(F$3:F83)+I84</f>
        <v>1.7189597827786871E-2</v>
      </c>
      <c r="M84" s="21">
        <f>SUM(G$3:G83)+J84</f>
        <v>-7.7451152019443831E-2</v>
      </c>
      <c r="N84" s="19">
        <f t="shared" si="5"/>
        <v>6.0935336407598108E-2</v>
      </c>
      <c r="O84" s="19">
        <f t="shared" si="5"/>
        <v>2.9548227348105515E-4</v>
      </c>
      <c r="P84" s="19">
        <f t="shared" si="5"/>
        <v>5.9986809491389985E-3</v>
      </c>
      <c r="Q84" s="19">
        <f t="shared" si="6"/>
        <v>4.2432666351585775E-3</v>
      </c>
      <c r="R84" s="19">
        <f t="shared" si="7"/>
        <v>-1.9118881809290906E-2</v>
      </c>
      <c r="S84" s="19">
        <f t="shared" si="8"/>
        <v>-1.3313541545130225E-3</v>
      </c>
    </row>
    <row r="85" spans="1:19" x14ac:dyDescent="0.25">
      <c r="A85" s="26">
        <f>Wellpath!E85</f>
        <v>2460</v>
      </c>
      <c r="B85" s="22">
        <v>0</v>
      </c>
      <c r="C85" s="22">
        <f>SIN(Wellpath!$L85) * COS(Wellpath!$L85) / 2</f>
        <v>0.2165063509461097</v>
      </c>
      <c r="D85" s="22">
        <f>(-TAN(Dip) * SIN(Wellpath!$L85) * COS(Wellpath!$L85) * SIN(Wellpath!$O85)) / 2</f>
        <v>-0.65409552557693551</v>
      </c>
      <c r="E85" s="20">
        <f>Model!$W$11*((drdp!B85+drdp!K85)*'ASXY-TI2S'!$B85+(drdp!E85+drdp!N85)*'ASXY-TI2S'!$C85+(drdp!H85+drdp!Q85)*'ASXY-TI2S'!$D85)</f>
        <v>8.6276933227846277E-3</v>
      </c>
      <c r="F85" s="20">
        <f>Model!$W$11*((drdp!C85+drdp!L85)*'ASXY-TI2S'!$B85+(drdp!F85+drdp!O85)*'ASXY-TI2S'!$C85+(drdp!I85+drdp!R85)*'ASXY-TI2S'!$D85)</f>
        <v>-6.3070444806842942E-4</v>
      </c>
      <c r="G85" s="20">
        <f>Model!$W$11*((drdp!D85+drdp!M85)*'ASXY-TI2S'!$B85+(drdp!G85+drdp!P85)*'ASXY-TI2S'!$C85+(drdp!J85+drdp!S85)*'ASXY-TI2S'!$D85)</f>
        <v>-2.8125000000000003E-3</v>
      </c>
      <c r="H85" s="18">
        <f>Model!$W$11*((drdp!B85)*'ASXY-TI2S'!$B85+(drdp!E85)*'ASXY-TI2S'!$C85+(drdp!H85)*'ASXY-TI2S'!$D85)</f>
        <v>4.3138466613923138E-3</v>
      </c>
      <c r="I85" s="18">
        <f>Model!$W$11*((drdp!C85)*'ASXY-TI2S'!$B85+(drdp!F85)*'ASXY-TI2S'!$C85+(drdp!I85)*'ASXY-TI2S'!$D85)</f>
        <v>-3.1535222403421471E-4</v>
      </c>
      <c r="J85" s="18">
        <f>Model!$W$11*((drdp!D85)*'ASXY-TI2S'!$B85+(drdp!G85)*'ASXY-TI2S'!$C85+(drdp!J85)*'ASXY-TI2S'!$D85)</f>
        <v>-1.4062500000000002E-3</v>
      </c>
      <c r="K85" s="21">
        <f>SUM(E$3:E84)+H85</f>
        <v>0.25547853170012969</v>
      </c>
      <c r="L85" s="21">
        <f>SUM(F$3:F84)+I85</f>
        <v>1.6558893379718442E-2</v>
      </c>
      <c r="M85" s="21">
        <f>SUM(G$3:G84)+J85</f>
        <v>-8.0263652019443826E-2</v>
      </c>
      <c r="N85" s="19">
        <f t="shared" si="5"/>
        <v>6.5269280159654164E-2</v>
      </c>
      <c r="O85" s="19">
        <f t="shared" si="5"/>
        <v>2.7419694996088327E-4</v>
      </c>
      <c r="P85" s="19">
        <f t="shared" si="5"/>
        <v>6.4422538354983686E-3</v>
      </c>
      <c r="Q85" s="19">
        <f t="shared" si="6"/>
        <v>4.2304417672294654E-3</v>
      </c>
      <c r="R85" s="19">
        <f t="shared" si="7"/>
        <v>-2.0505639966817656E-2</v>
      </c>
      <c r="S85" s="19">
        <f t="shared" si="8"/>
        <v>-1.3290772560567931E-3</v>
      </c>
    </row>
    <row r="86" spans="1:19" x14ac:dyDescent="0.25">
      <c r="A86" s="26">
        <f>Wellpath!E86</f>
        <v>2490</v>
      </c>
      <c r="B86" s="22">
        <v>0</v>
      </c>
      <c r="C86" s="22">
        <f>SIN(Wellpath!$L86) * COS(Wellpath!$L86) / 2</f>
        <v>0.2165063509461097</v>
      </c>
      <c r="D86" s="22">
        <f>(-TAN(Dip) * SIN(Wellpath!$L86) * COS(Wellpath!$L86) * SIN(Wellpath!$O86)) / 2</f>
        <v>-0.65409552557693551</v>
      </c>
      <c r="E86" s="20">
        <f>Model!$W$11*((drdp!B86+drdp!K86)*'ASXY-TI2S'!$B86+(drdp!E86+drdp!N86)*'ASXY-TI2S'!$C86+(drdp!H86+drdp!Q86)*'ASXY-TI2S'!$D86)</f>
        <v>8.6276933227846277E-3</v>
      </c>
      <c r="F86" s="20">
        <f>Model!$W$11*((drdp!C86+drdp!L86)*'ASXY-TI2S'!$B86+(drdp!F86+drdp!O86)*'ASXY-TI2S'!$C86+(drdp!I86+drdp!R86)*'ASXY-TI2S'!$D86)</f>
        <v>-6.3070444806842942E-4</v>
      </c>
      <c r="G86" s="20">
        <f>Model!$W$11*((drdp!D86+drdp!M86)*'ASXY-TI2S'!$B86+(drdp!G86+drdp!P86)*'ASXY-TI2S'!$C86+(drdp!J86+drdp!S86)*'ASXY-TI2S'!$D86)</f>
        <v>-2.8125000000000003E-3</v>
      </c>
      <c r="H86" s="18">
        <f>Model!$W$11*((drdp!B86)*'ASXY-TI2S'!$B86+(drdp!E86)*'ASXY-TI2S'!$C86+(drdp!H86)*'ASXY-TI2S'!$D86)</f>
        <v>4.3138466613923138E-3</v>
      </c>
      <c r="I86" s="18">
        <f>Model!$W$11*((drdp!C86)*'ASXY-TI2S'!$B86+(drdp!F86)*'ASXY-TI2S'!$C86+(drdp!I86)*'ASXY-TI2S'!$D86)</f>
        <v>-3.1535222403421471E-4</v>
      </c>
      <c r="J86" s="18">
        <f>Model!$W$11*((drdp!D86)*'ASXY-TI2S'!$B86+(drdp!G86)*'ASXY-TI2S'!$C86+(drdp!J86)*'ASXY-TI2S'!$D86)</f>
        <v>-1.4062500000000002E-3</v>
      </c>
      <c r="K86" s="21">
        <f>SUM(E$3:E85)+H86</f>
        <v>0.26410622502291431</v>
      </c>
      <c r="L86" s="21">
        <f>SUM(F$3:F85)+I86</f>
        <v>1.5928188931650013E-2</v>
      </c>
      <c r="M86" s="21">
        <f>SUM(G$3:G85)+J86</f>
        <v>-8.3076152019443822E-2</v>
      </c>
      <c r="N86" s="19">
        <f t="shared" si="5"/>
        <v>6.9752098095854254E-2</v>
      </c>
      <c r="O86" s="19">
        <f t="shared" si="5"/>
        <v>2.5370720264233801E-4</v>
      </c>
      <c r="P86" s="19">
        <f t="shared" si="5"/>
        <v>6.9016470343577401E-3</v>
      </c>
      <c r="Q86" s="19">
        <f t="shared" si="6"/>
        <v>4.2067338501898515E-3</v>
      </c>
      <c r="R86" s="19">
        <f t="shared" si="7"/>
        <v>-2.1940928899285068E-2</v>
      </c>
      <c r="S86" s="19">
        <f t="shared" si="8"/>
        <v>-1.323252645080179E-3</v>
      </c>
    </row>
    <row r="87" spans="1:19" x14ac:dyDescent="0.25">
      <c r="A87" s="26">
        <f>Wellpath!E87</f>
        <v>2520</v>
      </c>
      <c r="B87" s="22">
        <v>0</v>
      </c>
      <c r="C87" s="22">
        <f>SIN(Wellpath!$L87) * COS(Wellpath!$L87) / 2</f>
        <v>0.2165063509461097</v>
      </c>
      <c r="D87" s="22">
        <f>(-TAN(Dip) * SIN(Wellpath!$L87) * COS(Wellpath!$L87) * SIN(Wellpath!$O87)) / 2</f>
        <v>-0.65409552557693551</v>
      </c>
      <c r="E87" s="20">
        <f>Model!$W$11*((drdp!B87+drdp!K87)*'ASXY-TI2S'!$B87+(drdp!E87+drdp!N87)*'ASXY-TI2S'!$C87+(drdp!H87+drdp!Q87)*'ASXY-TI2S'!$D87)</f>
        <v>8.6276933227846277E-3</v>
      </c>
      <c r="F87" s="20">
        <f>Model!$W$11*((drdp!C87+drdp!L87)*'ASXY-TI2S'!$B87+(drdp!F87+drdp!O87)*'ASXY-TI2S'!$C87+(drdp!I87+drdp!R87)*'ASXY-TI2S'!$D87)</f>
        <v>-6.3070444806842942E-4</v>
      </c>
      <c r="G87" s="20">
        <f>Model!$W$11*((drdp!D87+drdp!M87)*'ASXY-TI2S'!$B87+(drdp!G87+drdp!P87)*'ASXY-TI2S'!$C87+(drdp!J87+drdp!S87)*'ASXY-TI2S'!$D87)</f>
        <v>-2.8125000000000003E-3</v>
      </c>
      <c r="H87" s="18">
        <f>Model!$W$11*((drdp!B87)*'ASXY-TI2S'!$B87+(drdp!E87)*'ASXY-TI2S'!$C87+(drdp!H87)*'ASXY-TI2S'!$D87)</f>
        <v>4.3138466613923138E-3</v>
      </c>
      <c r="I87" s="18">
        <f>Model!$W$11*((drdp!C87)*'ASXY-TI2S'!$B87+(drdp!F87)*'ASXY-TI2S'!$C87+(drdp!I87)*'ASXY-TI2S'!$D87)</f>
        <v>-3.1535222403421471E-4</v>
      </c>
      <c r="J87" s="18">
        <f>Model!$W$11*((drdp!D87)*'ASXY-TI2S'!$B87+(drdp!G87)*'ASXY-TI2S'!$C87+(drdp!J87)*'ASXY-TI2S'!$D87)</f>
        <v>-1.4062500000000002E-3</v>
      </c>
      <c r="K87" s="21">
        <f>SUM(E$3:E86)+H87</f>
        <v>0.27273391834569893</v>
      </c>
      <c r="L87" s="21">
        <f>SUM(F$3:F86)+I87</f>
        <v>1.5297484483581586E-2</v>
      </c>
      <c r="M87" s="21">
        <f>SUM(G$3:G86)+J87</f>
        <v>-8.5888652019443817E-2</v>
      </c>
      <c r="N87" s="19">
        <f t="shared" si="5"/>
        <v>7.438379021619837E-2</v>
      </c>
      <c r="O87" s="19">
        <f t="shared" si="5"/>
        <v>2.3401303152541938E-4</v>
      </c>
      <c r="P87" s="19">
        <f t="shared" si="5"/>
        <v>7.3768605457171102E-3</v>
      </c>
      <c r="Q87" s="19">
        <f t="shared" si="6"/>
        <v>4.1721428840397366E-3</v>
      </c>
      <c r="R87" s="19">
        <f t="shared" si="7"/>
        <v>-2.3424748606693139E-2</v>
      </c>
      <c r="S87" s="19">
        <f t="shared" si="8"/>
        <v>-1.3138803215831801E-3</v>
      </c>
    </row>
    <row r="88" spans="1:19" x14ac:dyDescent="0.25">
      <c r="A88" s="26">
        <f>Wellpath!E88</f>
        <v>2550</v>
      </c>
      <c r="B88" s="22">
        <v>0</v>
      </c>
      <c r="C88" s="22">
        <f>SIN(Wellpath!$L88) * COS(Wellpath!$L88) / 2</f>
        <v>0.2165063509461097</v>
      </c>
      <c r="D88" s="22">
        <f>(-TAN(Dip) * SIN(Wellpath!$L88) * COS(Wellpath!$L88) * SIN(Wellpath!$O88)) / 2</f>
        <v>-0.65409552557693551</v>
      </c>
      <c r="E88" s="20">
        <f>Model!$W$11*((drdp!B88+drdp!K88)*'ASXY-TI2S'!$B88+(drdp!E88+drdp!N88)*'ASXY-TI2S'!$C88+(drdp!H88+drdp!Q88)*'ASXY-TI2S'!$D88)</f>
        <v>8.6276933227846277E-3</v>
      </c>
      <c r="F88" s="20">
        <f>Model!$W$11*((drdp!C88+drdp!L88)*'ASXY-TI2S'!$B88+(drdp!F88+drdp!O88)*'ASXY-TI2S'!$C88+(drdp!I88+drdp!R88)*'ASXY-TI2S'!$D88)</f>
        <v>-6.3070444806842942E-4</v>
      </c>
      <c r="G88" s="20">
        <f>Model!$W$11*((drdp!D88+drdp!M88)*'ASXY-TI2S'!$B88+(drdp!G88+drdp!P88)*'ASXY-TI2S'!$C88+(drdp!J88+drdp!S88)*'ASXY-TI2S'!$D88)</f>
        <v>-2.8125000000000003E-3</v>
      </c>
      <c r="H88" s="18">
        <f>Model!$W$11*((drdp!B88)*'ASXY-TI2S'!$B88+(drdp!E88)*'ASXY-TI2S'!$C88+(drdp!H88)*'ASXY-TI2S'!$D88)</f>
        <v>4.3138466613923138E-3</v>
      </c>
      <c r="I88" s="18">
        <f>Model!$W$11*((drdp!C88)*'ASXY-TI2S'!$B88+(drdp!F88)*'ASXY-TI2S'!$C88+(drdp!I88)*'ASXY-TI2S'!$D88)</f>
        <v>-3.1535222403421471E-4</v>
      </c>
      <c r="J88" s="18">
        <f>Model!$W$11*((drdp!D88)*'ASXY-TI2S'!$B88+(drdp!G88)*'ASXY-TI2S'!$C88+(drdp!J88)*'ASXY-TI2S'!$D88)</f>
        <v>-1.4062500000000002E-3</v>
      </c>
      <c r="K88" s="21">
        <f>SUM(E$3:E87)+H88</f>
        <v>0.28136161166848356</v>
      </c>
      <c r="L88" s="21">
        <f>SUM(F$3:F87)+I88</f>
        <v>1.4666780035513157E-2</v>
      </c>
      <c r="M88" s="21">
        <f>SUM(G$3:G87)+J88</f>
        <v>-8.8701152019443813E-2</v>
      </c>
      <c r="N88" s="19">
        <f t="shared" si="5"/>
        <v>7.9164356520686541E-2</v>
      </c>
      <c r="O88" s="19">
        <f t="shared" si="5"/>
        <v>2.1511443661012734E-4</v>
      </c>
      <c r="P88" s="19">
        <f t="shared" si="5"/>
        <v>7.8678943695764808E-3</v>
      </c>
      <c r="Q88" s="19">
        <f t="shared" si="6"/>
        <v>4.1266688687791207E-3</v>
      </c>
      <c r="R88" s="19">
        <f t="shared" si="7"/>
        <v>-2.4957099089041875E-2</v>
      </c>
      <c r="S88" s="19">
        <f t="shared" si="8"/>
        <v>-1.3009602855657961E-3</v>
      </c>
    </row>
    <row r="89" spans="1:19" x14ac:dyDescent="0.25">
      <c r="A89" s="26">
        <f>Wellpath!E89</f>
        <v>2580</v>
      </c>
      <c r="B89" s="22">
        <v>0</v>
      </c>
      <c r="C89" s="22">
        <f>SIN(Wellpath!$L89) * COS(Wellpath!$L89) / 2</f>
        <v>0.2165063509461097</v>
      </c>
      <c r="D89" s="22">
        <f>(-TAN(Dip) * SIN(Wellpath!$L89) * COS(Wellpath!$L89) * SIN(Wellpath!$O89)) / 2</f>
        <v>-0.65409552557693551</v>
      </c>
      <c r="E89" s="20">
        <f>Model!$W$11*((drdp!B89+drdp!K89)*'ASXY-TI2S'!$B89+(drdp!E89+drdp!N89)*'ASXY-TI2S'!$C89+(drdp!H89+drdp!Q89)*'ASXY-TI2S'!$D89)</f>
        <v>8.6276933227846277E-3</v>
      </c>
      <c r="F89" s="20">
        <f>Model!$W$11*((drdp!C89+drdp!L89)*'ASXY-TI2S'!$B89+(drdp!F89+drdp!O89)*'ASXY-TI2S'!$C89+(drdp!I89+drdp!R89)*'ASXY-TI2S'!$D89)</f>
        <v>-6.3070444806842942E-4</v>
      </c>
      <c r="G89" s="20">
        <f>Model!$W$11*((drdp!D89+drdp!M89)*'ASXY-TI2S'!$B89+(drdp!G89+drdp!P89)*'ASXY-TI2S'!$C89+(drdp!J89+drdp!S89)*'ASXY-TI2S'!$D89)</f>
        <v>-2.8125000000000003E-3</v>
      </c>
      <c r="H89" s="18">
        <f>Model!$W$11*((drdp!B89)*'ASXY-TI2S'!$B89+(drdp!E89)*'ASXY-TI2S'!$C89+(drdp!H89)*'ASXY-TI2S'!$D89)</f>
        <v>4.3138466613923138E-3</v>
      </c>
      <c r="I89" s="18">
        <f>Model!$W$11*((drdp!C89)*'ASXY-TI2S'!$B89+(drdp!F89)*'ASXY-TI2S'!$C89+(drdp!I89)*'ASXY-TI2S'!$D89)</f>
        <v>-3.1535222403421471E-4</v>
      </c>
      <c r="J89" s="18">
        <f>Model!$W$11*((drdp!D89)*'ASXY-TI2S'!$B89+(drdp!G89)*'ASXY-TI2S'!$C89+(drdp!J89)*'ASXY-TI2S'!$D89)</f>
        <v>-1.4062500000000002E-3</v>
      </c>
      <c r="K89" s="21">
        <f>SUM(E$3:E88)+H89</f>
        <v>0.28998930499126818</v>
      </c>
      <c r="L89" s="21">
        <f>SUM(F$3:F88)+I89</f>
        <v>1.4036075587444729E-2</v>
      </c>
      <c r="M89" s="21">
        <f>SUM(G$3:G88)+J89</f>
        <v>-9.1513652019443809E-2</v>
      </c>
      <c r="N89" s="19">
        <f t="shared" si="5"/>
        <v>8.4093797009318752E-2</v>
      </c>
      <c r="O89" s="19">
        <f t="shared" si="5"/>
        <v>1.9701141789646188E-4</v>
      </c>
      <c r="P89" s="19">
        <f t="shared" si="5"/>
        <v>8.3747485059358518E-3</v>
      </c>
      <c r="Q89" s="19">
        <f t="shared" si="6"/>
        <v>4.0703118044080029E-3</v>
      </c>
      <c r="R89" s="19">
        <f t="shared" si="7"/>
        <v>-2.6537980346331275E-2</v>
      </c>
      <c r="S89" s="19">
        <f t="shared" si="8"/>
        <v>-1.2844925370280272E-3</v>
      </c>
    </row>
    <row r="90" spans="1:19" x14ac:dyDescent="0.25">
      <c r="A90" s="26">
        <f>Wellpath!E90</f>
        <v>2610</v>
      </c>
      <c r="B90" s="22">
        <v>0</v>
      </c>
      <c r="C90" s="22">
        <f>SIN(Wellpath!$L90) * COS(Wellpath!$L90) / 2</f>
        <v>0.2165063509461097</v>
      </c>
      <c r="D90" s="22">
        <f>(-TAN(Dip) * SIN(Wellpath!$L90) * COS(Wellpath!$L90) * SIN(Wellpath!$O90)) / 2</f>
        <v>-0.65409552557693551</v>
      </c>
      <c r="E90" s="20">
        <f>Model!$W$11*((drdp!B90+drdp!K90)*'ASXY-TI2S'!$B90+(drdp!E90+drdp!N90)*'ASXY-TI2S'!$C90+(drdp!H90+drdp!Q90)*'ASXY-TI2S'!$D90)</f>
        <v>8.6276933227846277E-3</v>
      </c>
      <c r="F90" s="20">
        <f>Model!$W$11*((drdp!C90+drdp!L90)*'ASXY-TI2S'!$B90+(drdp!F90+drdp!O90)*'ASXY-TI2S'!$C90+(drdp!I90+drdp!R90)*'ASXY-TI2S'!$D90)</f>
        <v>-6.3070444806842942E-4</v>
      </c>
      <c r="G90" s="20">
        <f>Model!$W$11*((drdp!D90+drdp!M90)*'ASXY-TI2S'!$B90+(drdp!G90+drdp!P90)*'ASXY-TI2S'!$C90+(drdp!J90+drdp!S90)*'ASXY-TI2S'!$D90)</f>
        <v>-2.8125000000000003E-3</v>
      </c>
      <c r="H90" s="18">
        <f>Model!$W$11*((drdp!B90)*'ASXY-TI2S'!$B90+(drdp!E90)*'ASXY-TI2S'!$C90+(drdp!H90)*'ASXY-TI2S'!$D90)</f>
        <v>4.3138466613923138E-3</v>
      </c>
      <c r="I90" s="18">
        <f>Model!$W$11*((drdp!C90)*'ASXY-TI2S'!$B90+(drdp!F90)*'ASXY-TI2S'!$C90+(drdp!I90)*'ASXY-TI2S'!$D90)</f>
        <v>-3.1535222403421471E-4</v>
      </c>
      <c r="J90" s="18">
        <f>Model!$W$11*((drdp!D90)*'ASXY-TI2S'!$B90+(drdp!G90)*'ASXY-TI2S'!$C90+(drdp!J90)*'ASXY-TI2S'!$D90)</f>
        <v>-1.4062500000000002E-3</v>
      </c>
      <c r="K90" s="21">
        <f>SUM(E$3:E89)+H90</f>
        <v>0.29861699831405281</v>
      </c>
      <c r="L90" s="21">
        <f>SUM(F$3:F89)+I90</f>
        <v>1.34053711393763E-2</v>
      </c>
      <c r="M90" s="21">
        <f>SUM(G$3:G89)+J90</f>
        <v>-9.4326152019443804E-2</v>
      </c>
      <c r="N90" s="19">
        <f t="shared" si="5"/>
        <v>8.9172111682095018E-2</v>
      </c>
      <c r="O90" s="19">
        <f t="shared" si="5"/>
        <v>1.7970397538442302E-4</v>
      </c>
      <c r="P90" s="19">
        <f t="shared" si="5"/>
        <v>8.8974229547952224E-3</v>
      </c>
      <c r="Q90" s="19">
        <f t="shared" si="6"/>
        <v>4.0030716909263842E-3</v>
      </c>
      <c r="R90" s="19">
        <f t="shared" si="7"/>
        <v>-2.8167392378561338E-2</v>
      </c>
      <c r="S90" s="19">
        <f t="shared" si="8"/>
        <v>-1.2644770759698734E-3</v>
      </c>
    </row>
    <row r="91" spans="1:19" x14ac:dyDescent="0.25">
      <c r="A91" s="26">
        <f>Wellpath!E91</f>
        <v>2640</v>
      </c>
      <c r="B91" s="22">
        <v>0</v>
      </c>
      <c r="C91" s="22">
        <f>SIN(Wellpath!$L91) * COS(Wellpath!$L91) / 2</f>
        <v>0.2165063509461097</v>
      </c>
      <c r="D91" s="22">
        <f>(-TAN(Dip) * SIN(Wellpath!$L91) * COS(Wellpath!$L91) * SIN(Wellpath!$O91)) / 2</f>
        <v>-0.65409552557693551</v>
      </c>
      <c r="E91" s="20">
        <f>Model!$W$11*((drdp!B91+drdp!K91)*'ASXY-TI2S'!$B91+(drdp!E91+drdp!N91)*'ASXY-TI2S'!$C91+(drdp!H91+drdp!Q91)*'ASXY-TI2S'!$D91)</f>
        <v>8.6276933227846277E-3</v>
      </c>
      <c r="F91" s="20">
        <f>Model!$W$11*((drdp!C91+drdp!L91)*'ASXY-TI2S'!$B91+(drdp!F91+drdp!O91)*'ASXY-TI2S'!$C91+(drdp!I91+drdp!R91)*'ASXY-TI2S'!$D91)</f>
        <v>-6.3070444806842942E-4</v>
      </c>
      <c r="G91" s="20">
        <f>Model!$W$11*((drdp!D91+drdp!M91)*'ASXY-TI2S'!$B91+(drdp!G91+drdp!P91)*'ASXY-TI2S'!$C91+(drdp!J91+drdp!S91)*'ASXY-TI2S'!$D91)</f>
        <v>-2.8125000000000003E-3</v>
      </c>
      <c r="H91" s="18">
        <f>Model!$W$11*((drdp!B91)*'ASXY-TI2S'!$B91+(drdp!E91)*'ASXY-TI2S'!$C91+(drdp!H91)*'ASXY-TI2S'!$D91)</f>
        <v>4.3138466613923138E-3</v>
      </c>
      <c r="I91" s="18">
        <f>Model!$W$11*((drdp!C91)*'ASXY-TI2S'!$B91+(drdp!F91)*'ASXY-TI2S'!$C91+(drdp!I91)*'ASXY-TI2S'!$D91)</f>
        <v>-3.1535222403421471E-4</v>
      </c>
      <c r="J91" s="18">
        <f>Model!$W$11*((drdp!D91)*'ASXY-TI2S'!$B91+(drdp!G91)*'ASXY-TI2S'!$C91+(drdp!J91)*'ASXY-TI2S'!$D91)</f>
        <v>-1.4062500000000002E-3</v>
      </c>
      <c r="K91" s="21">
        <f>SUM(E$3:E90)+H91</f>
        <v>0.30724469163683743</v>
      </c>
      <c r="L91" s="21">
        <f>SUM(F$3:F90)+I91</f>
        <v>1.2774666691307871E-2</v>
      </c>
      <c r="M91" s="21">
        <f>SUM(G$3:G90)+J91</f>
        <v>-9.71386520194438E-2</v>
      </c>
      <c r="N91" s="19">
        <f t="shared" si="5"/>
        <v>9.4399300539015324E-2</v>
      </c>
      <c r="O91" s="19">
        <f t="shared" si="5"/>
        <v>1.6319210907401077E-4</v>
      </c>
      <c r="P91" s="19">
        <f t="shared" si="5"/>
        <v>9.4359177161545925E-3</v>
      </c>
      <c r="Q91" s="19">
        <f t="shared" si="6"/>
        <v>3.9249485283342654E-3</v>
      </c>
      <c r="R91" s="19">
        <f t="shared" si="7"/>
        <v>-2.9845335185732066E-2</v>
      </c>
      <c r="S91" s="19">
        <f t="shared" si="8"/>
        <v>-1.2409139023913348E-3</v>
      </c>
    </row>
    <row r="92" spans="1:19" x14ac:dyDescent="0.25">
      <c r="A92" s="26">
        <f>Wellpath!E92</f>
        <v>2670</v>
      </c>
      <c r="B92" s="22">
        <v>0</v>
      </c>
      <c r="C92" s="22">
        <f>SIN(Wellpath!$L92) * COS(Wellpath!$L92) / 2</f>
        <v>0.2165063509461097</v>
      </c>
      <c r="D92" s="22">
        <f>(-TAN(Dip) * SIN(Wellpath!$L92) * COS(Wellpath!$L92) * SIN(Wellpath!$O92)) / 2</f>
        <v>-0.65409552557693551</v>
      </c>
      <c r="E92" s="20">
        <f>Model!$W$11*((drdp!B92+drdp!K92)*'ASXY-TI2S'!$B92+(drdp!E92+drdp!N92)*'ASXY-TI2S'!$C92+(drdp!H92+drdp!Q92)*'ASXY-TI2S'!$D92)</f>
        <v>8.6276933227846277E-3</v>
      </c>
      <c r="F92" s="20">
        <f>Model!$W$11*((drdp!C92+drdp!L92)*'ASXY-TI2S'!$B92+(drdp!F92+drdp!O92)*'ASXY-TI2S'!$C92+(drdp!I92+drdp!R92)*'ASXY-TI2S'!$D92)</f>
        <v>-6.3070444806842942E-4</v>
      </c>
      <c r="G92" s="20">
        <f>Model!$W$11*((drdp!D92+drdp!M92)*'ASXY-TI2S'!$B92+(drdp!G92+drdp!P92)*'ASXY-TI2S'!$C92+(drdp!J92+drdp!S92)*'ASXY-TI2S'!$D92)</f>
        <v>-2.8125000000000003E-3</v>
      </c>
      <c r="H92" s="18">
        <f>Model!$W$11*((drdp!B92)*'ASXY-TI2S'!$B92+(drdp!E92)*'ASXY-TI2S'!$C92+(drdp!H92)*'ASXY-TI2S'!$D92)</f>
        <v>4.3138466613923138E-3</v>
      </c>
      <c r="I92" s="18">
        <f>Model!$W$11*((drdp!C92)*'ASXY-TI2S'!$B92+(drdp!F92)*'ASXY-TI2S'!$C92+(drdp!I92)*'ASXY-TI2S'!$D92)</f>
        <v>-3.1535222403421471E-4</v>
      </c>
      <c r="J92" s="18">
        <f>Model!$W$11*((drdp!D92)*'ASXY-TI2S'!$B92+(drdp!G92)*'ASXY-TI2S'!$C92+(drdp!J92)*'ASXY-TI2S'!$D92)</f>
        <v>-1.4062500000000002E-3</v>
      </c>
      <c r="K92" s="21">
        <f>SUM(E$3:E91)+H92</f>
        <v>0.31587238495962205</v>
      </c>
      <c r="L92" s="21">
        <f>SUM(F$3:F91)+I92</f>
        <v>1.2143962243239442E-2</v>
      </c>
      <c r="M92" s="21">
        <f>SUM(G$3:G91)+J92</f>
        <v>-9.9951152019443795E-2</v>
      </c>
      <c r="N92" s="19">
        <f t="shared" si="5"/>
        <v>9.9775363580079671E-2</v>
      </c>
      <c r="O92" s="19">
        <f t="shared" si="5"/>
        <v>1.4747581896522514E-4</v>
      </c>
      <c r="P92" s="19">
        <f t="shared" si="5"/>
        <v>9.9902327900139639E-3</v>
      </c>
      <c r="Q92" s="19">
        <f t="shared" si="6"/>
        <v>3.8359423166316443E-3</v>
      </c>
      <c r="R92" s="19">
        <f t="shared" si="7"/>
        <v>-3.1571808767843455E-2</v>
      </c>
      <c r="S92" s="19">
        <f t="shared" si="8"/>
        <v>-1.2138030162924111E-3</v>
      </c>
    </row>
    <row r="93" spans="1:19" x14ac:dyDescent="0.25">
      <c r="A93" s="26">
        <f>Wellpath!E93</f>
        <v>2700</v>
      </c>
      <c r="B93" s="22">
        <v>0</v>
      </c>
      <c r="C93" s="22">
        <f>SIN(Wellpath!$L93) * COS(Wellpath!$L93) / 2</f>
        <v>0.2165063509461097</v>
      </c>
      <c r="D93" s="22">
        <f>(-TAN(Dip) * SIN(Wellpath!$L93) * COS(Wellpath!$L93) * SIN(Wellpath!$O93)) / 2</f>
        <v>-0.65409552557693551</v>
      </c>
      <c r="E93" s="20">
        <f>Model!$W$11*((drdp!B93+drdp!K93)*'ASXY-TI2S'!$B93+(drdp!E93+drdp!N93)*'ASXY-TI2S'!$C93+(drdp!H93+drdp!Q93)*'ASXY-TI2S'!$D93)</f>
        <v>8.6276933227846277E-3</v>
      </c>
      <c r="F93" s="20">
        <f>Model!$W$11*((drdp!C93+drdp!L93)*'ASXY-TI2S'!$B93+(drdp!F93+drdp!O93)*'ASXY-TI2S'!$C93+(drdp!I93+drdp!R93)*'ASXY-TI2S'!$D93)</f>
        <v>-6.3070444806842942E-4</v>
      </c>
      <c r="G93" s="20">
        <f>Model!$W$11*((drdp!D93+drdp!M93)*'ASXY-TI2S'!$B93+(drdp!G93+drdp!P93)*'ASXY-TI2S'!$C93+(drdp!J93+drdp!S93)*'ASXY-TI2S'!$D93)</f>
        <v>-2.8125000000000003E-3</v>
      </c>
      <c r="H93" s="18">
        <f>Model!$W$11*((drdp!B93)*'ASXY-TI2S'!$B93+(drdp!E93)*'ASXY-TI2S'!$C93+(drdp!H93)*'ASXY-TI2S'!$D93)</f>
        <v>4.3138466613923138E-3</v>
      </c>
      <c r="I93" s="18">
        <f>Model!$W$11*((drdp!C93)*'ASXY-TI2S'!$B93+(drdp!F93)*'ASXY-TI2S'!$C93+(drdp!I93)*'ASXY-TI2S'!$D93)</f>
        <v>-3.1535222403421471E-4</v>
      </c>
      <c r="J93" s="18">
        <f>Model!$W$11*((drdp!D93)*'ASXY-TI2S'!$B93+(drdp!G93)*'ASXY-TI2S'!$C93+(drdp!J93)*'ASXY-TI2S'!$D93)</f>
        <v>-1.4062500000000002E-3</v>
      </c>
      <c r="K93" s="21">
        <f>SUM(E$3:E92)+H93</f>
        <v>0.32450007828240668</v>
      </c>
      <c r="L93" s="21">
        <f>SUM(F$3:F92)+I93</f>
        <v>1.1513257795171013E-2</v>
      </c>
      <c r="M93" s="21">
        <f>SUM(G$3:G92)+J93</f>
        <v>-0.10276365201944379</v>
      </c>
      <c r="N93" s="19">
        <f t="shared" si="5"/>
        <v>0.10530030080528806</v>
      </c>
      <c r="O93" s="19">
        <f t="shared" si="5"/>
        <v>1.3255510505806611E-4</v>
      </c>
      <c r="P93" s="19">
        <f t="shared" si="5"/>
        <v>1.0560368176373333E-2</v>
      </c>
      <c r="Q93" s="19">
        <f t="shared" si="6"/>
        <v>3.7360530558185226E-3</v>
      </c>
      <c r="R93" s="19">
        <f t="shared" si="7"/>
        <v>-3.3346813124895507E-2</v>
      </c>
      <c r="S93" s="19">
        <f t="shared" si="8"/>
        <v>-1.1831444176731026E-3</v>
      </c>
    </row>
    <row r="94" spans="1:19" x14ac:dyDescent="0.25">
      <c r="A94" s="26">
        <f>Wellpath!E94</f>
        <v>2730</v>
      </c>
      <c r="B94" s="22">
        <v>0</v>
      </c>
      <c r="C94" s="22">
        <f>SIN(Wellpath!$L94) * COS(Wellpath!$L94) / 2</f>
        <v>0.2165063509461097</v>
      </c>
      <c r="D94" s="22">
        <f>(-TAN(Dip) * SIN(Wellpath!$L94) * COS(Wellpath!$L94) * SIN(Wellpath!$O94)) / 2</f>
        <v>-0.65409552557693551</v>
      </c>
      <c r="E94" s="20">
        <f>Model!$W$11*((drdp!B94+drdp!K94)*'ASXY-TI2S'!$B94+(drdp!E94+drdp!N94)*'ASXY-TI2S'!$C94+(drdp!H94+drdp!Q94)*'ASXY-TI2S'!$D94)</f>
        <v>8.6276933227846277E-3</v>
      </c>
      <c r="F94" s="20">
        <f>Model!$W$11*((drdp!C94+drdp!L94)*'ASXY-TI2S'!$B94+(drdp!F94+drdp!O94)*'ASXY-TI2S'!$C94+(drdp!I94+drdp!R94)*'ASXY-TI2S'!$D94)</f>
        <v>-6.3070444806842942E-4</v>
      </c>
      <c r="G94" s="20">
        <f>Model!$W$11*((drdp!D94+drdp!M94)*'ASXY-TI2S'!$B94+(drdp!G94+drdp!P94)*'ASXY-TI2S'!$C94+(drdp!J94+drdp!S94)*'ASXY-TI2S'!$D94)</f>
        <v>-2.8125000000000003E-3</v>
      </c>
      <c r="H94" s="18">
        <f>Model!$W$11*((drdp!B94)*'ASXY-TI2S'!$B94+(drdp!E94)*'ASXY-TI2S'!$C94+(drdp!H94)*'ASXY-TI2S'!$D94)</f>
        <v>4.3138466613923138E-3</v>
      </c>
      <c r="I94" s="18">
        <f>Model!$W$11*((drdp!C94)*'ASXY-TI2S'!$B94+(drdp!F94)*'ASXY-TI2S'!$C94+(drdp!I94)*'ASXY-TI2S'!$D94)</f>
        <v>-3.1535222403421471E-4</v>
      </c>
      <c r="J94" s="18">
        <f>Model!$W$11*((drdp!D94)*'ASXY-TI2S'!$B94+(drdp!G94)*'ASXY-TI2S'!$C94+(drdp!J94)*'ASXY-TI2S'!$D94)</f>
        <v>-1.4062500000000002E-3</v>
      </c>
      <c r="K94" s="21">
        <f>SUM(E$3:E93)+H94</f>
        <v>0.3331277716051913</v>
      </c>
      <c r="L94" s="21">
        <f>SUM(F$3:F93)+I94</f>
        <v>1.0882553347102584E-2</v>
      </c>
      <c r="M94" s="21">
        <f>SUM(G$3:G93)+J94</f>
        <v>-0.10557615201944379</v>
      </c>
      <c r="N94" s="19">
        <f t="shared" si="5"/>
        <v>0.1109741122146405</v>
      </c>
      <c r="O94" s="19">
        <f t="shared" si="5"/>
        <v>1.1842996735253366E-4</v>
      </c>
      <c r="P94" s="19">
        <f t="shared" si="5"/>
        <v>1.1146323875232704E-2</v>
      </c>
      <c r="Q94" s="19">
        <f t="shared" si="6"/>
        <v>3.6252807458948999E-3</v>
      </c>
      <c r="R94" s="19">
        <f t="shared" si="7"/>
        <v>-3.5170348256888223E-2</v>
      </c>
      <c r="S94" s="19">
        <f t="shared" si="8"/>
        <v>-1.1489381065334092E-3</v>
      </c>
    </row>
    <row r="95" spans="1:19" x14ac:dyDescent="0.25">
      <c r="A95" s="26">
        <f>Wellpath!E95</f>
        <v>2760</v>
      </c>
      <c r="B95" s="22">
        <v>0</v>
      </c>
      <c r="C95" s="22">
        <f>SIN(Wellpath!$L95) * COS(Wellpath!$L95) / 2</f>
        <v>0.2165063509461097</v>
      </c>
      <c r="D95" s="22">
        <f>(-TAN(Dip) * SIN(Wellpath!$L95) * COS(Wellpath!$L95) * SIN(Wellpath!$O95)) / 2</f>
        <v>-0.65409552557693551</v>
      </c>
      <c r="E95" s="20">
        <f>Model!$W$11*((drdp!B95+drdp!K95)*'ASXY-TI2S'!$B95+(drdp!E95+drdp!N95)*'ASXY-TI2S'!$C95+(drdp!H95+drdp!Q95)*'ASXY-TI2S'!$D95)</f>
        <v>8.6276933227846277E-3</v>
      </c>
      <c r="F95" s="20">
        <f>Model!$W$11*((drdp!C95+drdp!L95)*'ASXY-TI2S'!$B95+(drdp!F95+drdp!O95)*'ASXY-TI2S'!$C95+(drdp!I95+drdp!R95)*'ASXY-TI2S'!$D95)</f>
        <v>-6.3070444806842942E-4</v>
      </c>
      <c r="G95" s="20">
        <f>Model!$W$11*((drdp!D95+drdp!M95)*'ASXY-TI2S'!$B95+(drdp!G95+drdp!P95)*'ASXY-TI2S'!$C95+(drdp!J95+drdp!S95)*'ASXY-TI2S'!$D95)</f>
        <v>-2.8125000000000003E-3</v>
      </c>
      <c r="H95" s="18">
        <f>Model!$W$11*((drdp!B95)*'ASXY-TI2S'!$B95+(drdp!E95)*'ASXY-TI2S'!$C95+(drdp!H95)*'ASXY-TI2S'!$D95)</f>
        <v>4.3138466613923138E-3</v>
      </c>
      <c r="I95" s="18">
        <f>Model!$W$11*((drdp!C95)*'ASXY-TI2S'!$B95+(drdp!F95)*'ASXY-TI2S'!$C95+(drdp!I95)*'ASXY-TI2S'!$D95)</f>
        <v>-3.1535222403421471E-4</v>
      </c>
      <c r="J95" s="18">
        <f>Model!$W$11*((drdp!D95)*'ASXY-TI2S'!$B95+(drdp!G95)*'ASXY-TI2S'!$C95+(drdp!J95)*'ASXY-TI2S'!$D95)</f>
        <v>-1.4062500000000002E-3</v>
      </c>
      <c r="K95" s="21">
        <f>SUM(E$3:E94)+H95</f>
        <v>0.34175546492797593</v>
      </c>
      <c r="L95" s="21">
        <f>SUM(F$3:F94)+I95</f>
        <v>1.0251848899034155E-2</v>
      </c>
      <c r="M95" s="21">
        <f>SUM(G$3:G94)+J95</f>
        <v>-0.10838865201944378</v>
      </c>
      <c r="N95" s="19">
        <f t="shared" si="5"/>
        <v>0.11679679780813698</v>
      </c>
      <c r="O95" s="19">
        <f t="shared" si="5"/>
        <v>1.0510040584862782E-4</v>
      </c>
      <c r="P95" s="19">
        <f t="shared" si="5"/>
        <v>1.1748099886592074E-2</v>
      </c>
      <c r="Q95" s="19">
        <f t="shared" si="6"/>
        <v>3.5036253868607758E-3</v>
      </c>
      <c r="R95" s="19">
        <f t="shared" si="7"/>
        <v>-3.7042414163821605E-2</v>
      </c>
      <c r="S95" s="19">
        <f t="shared" si="8"/>
        <v>-1.1111840828733309E-3</v>
      </c>
    </row>
    <row r="96" spans="1:19" x14ac:dyDescent="0.25">
      <c r="A96" s="26">
        <f>Wellpath!E96</f>
        <v>2790</v>
      </c>
      <c r="B96" s="22">
        <v>0</v>
      </c>
      <c r="C96" s="22">
        <f>SIN(Wellpath!$L96) * COS(Wellpath!$L96) / 2</f>
        <v>0.2165063509461097</v>
      </c>
      <c r="D96" s="22">
        <f>(-TAN(Dip) * SIN(Wellpath!$L96) * COS(Wellpath!$L96) * SIN(Wellpath!$O96)) / 2</f>
        <v>-0.65409552557693551</v>
      </c>
      <c r="E96" s="20">
        <f>Model!$W$11*((drdp!B96+drdp!K96)*'ASXY-TI2S'!$B96+(drdp!E96+drdp!N96)*'ASXY-TI2S'!$C96+(drdp!H96+drdp!Q96)*'ASXY-TI2S'!$D96)</f>
        <v>8.6276933227846277E-3</v>
      </c>
      <c r="F96" s="20">
        <f>Model!$W$11*((drdp!C96+drdp!L96)*'ASXY-TI2S'!$B96+(drdp!F96+drdp!O96)*'ASXY-TI2S'!$C96+(drdp!I96+drdp!R96)*'ASXY-TI2S'!$D96)</f>
        <v>-6.3070444806842942E-4</v>
      </c>
      <c r="G96" s="20">
        <f>Model!$W$11*((drdp!D96+drdp!M96)*'ASXY-TI2S'!$B96+(drdp!G96+drdp!P96)*'ASXY-TI2S'!$C96+(drdp!J96+drdp!S96)*'ASXY-TI2S'!$D96)</f>
        <v>-2.8125000000000003E-3</v>
      </c>
      <c r="H96" s="18">
        <f>Model!$W$11*((drdp!B96)*'ASXY-TI2S'!$B96+(drdp!E96)*'ASXY-TI2S'!$C96+(drdp!H96)*'ASXY-TI2S'!$D96)</f>
        <v>4.3138466613923138E-3</v>
      </c>
      <c r="I96" s="18">
        <f>Model!$W$11*((drdp!C96)*'ASXY-TI2S'!$B96+(drdp!F96)*'ASXY-TI2S'!$C96+(drdp!I96)*'ASXY-TI2S'!$D96)</f>
        <v>-3.1535222403421471E-4</v>
      </c>
      <c r="J96" s="18">
        <f>Model!$W$11*((drdp!D96)*'ASXY-TI2S'!$B96+(drdp!G96)*'ASXY-TI2S'!$C96+(drdp!J96)*'ASXY-TI2S'!$D96)</f>
        <v>-1.4062500000000002E-3</v>
      </c>
      <c r="K96" s="21">
        <f>SUM(E$3:E95)+H96</f>
        <v>0.35038315825076055</v>
      </c>
      <c r="L96" s="21">
        <f>SUM(F$3:F95)+I96</f>
        <v>9.6211444509657264E-3</v>
      </c>
      <c r="M96" s="21">
        <f>SUM(G$3:G95)+J96</f>
        <v>-0.11120115201944378</v>
      </c>
      <c r="N96" s="19">
        <f t="shared" si="5"/>
        <v>0.12276835758577752</v>
      </c>
      <c r="O96" s="19">
        <f t="shared" si="5"/>
        <v>9.2566420546348594E-5</v>
      </c>
      <c r="P96" s="19">
        <f t="shared" si="5"/>
        <v>1.2365696210451445E-2</v>
      </c>
      <c r="Q96" s="19">
        <f t="shared" si="6"/>
        <v>3.3710869787161508E-3</v>
      </c>
      <c r="R96" s="19">
        <f t="shared" si="7"/>
        <v>-3.8963010845695652E-2</v>
      </c>
      <c r="S96" s="19">
        <f t="shared" si="8"/>
        <v>-1.0698823466928676E-3</v>
      </c>
    </row>
    <row r="97" spans="1:19" x14ac:dyDescent="0.25">
      <c r="A97" s="26">
        <f>Wellpath!E97</f>
        <v>2820</v>
      </c>
      <c r="B97" s="22">
        <v>0</v>
      </c>
      <c r="C97" s="22">
        <f>SIN(Wellpath!$L97) * COS(Wellpath!$L97) / 2</f>
        <v>0.2165063509461097</v>
      </c>
      <c r="D97" s="22">
        <f>(-TAN(Dip) * SIN(Wellpath!$L97) * COS(Wellpath!$L97) * SIN(Wellpath!$O97)) / 2</f>
        <v>-0.65409552557693551</v>
      </c>
      <c r="E97" s="20">
        <f>Model!$W$11*((drdp!B97+drdp!K97)*'ASXY-TI2S'!$B97+(drdp!E97+drdp!N97)*'ASXY-TI2S'!$C97+(drdp!H97+drdp!Q97)*'ASXY-TI2S'!$D97)</f>
        <v>8.6276933227846277E-3</v>
      </c>
      <c r="F97" s="20">
        <f>Model!$W$11*((drdp!C97+drdp!L97)*'ASXY-TI2S'!$B97+(drdp!F97+drdp!O97)*'ASXY-TI2S'!$C97+(drdp!I97+drdp!R97)*'ASXY-TI2S'!$D97)</f>
        <v>-6.3070444806842942E-4</v>
      </c>
      <c r="G97" s="20">
        <f>Model!$W$11*((drdp!D97+drdp!M97)*'ASXY-TI2S'!$B97+(drdp!G97+drdp!P97)*'ASXY-TI2S'!$C97+(drdp!J97+drdp!S97)*'ASXY-TI2S'!$D97)</f>
        <v>-2.8125000000000003E-3</v>
      </c>
      <c r="H97" s="18">
        <f>Model!$W$11*((drdp!B97)*'ASXY-TI2S'!$B97+(drdp!E97)*'ASXY-TI2S'!$C97+(drdp!H97)*'ASXY-TI2S'!$D97)</f>
        <v>4.3138466613923138E-3</v>
      </c>
      <c r="I97" s="18">
        <f>Model!$W$11*((drdp!C97)*'ASXY-TI2S'!$B97+(drdp!F97)*'ASXY-TI2S'!$C97+(drdp!I97)*'ASXY-TI2S'!$D97)</f>
        <v>-3.1535222403421471E-4</v>
      </c>
      <c r="J97" s="18">
        <f>Model!$W$11*((drdp!D97)*'ASXY-TI2S'!$B97+(drdp!G97)*'ASXY-TI2S'!$C97+(drdp!J97)*'ASXY-TI2S'!$D97)</f>
        <v>-1.4062500000000002E-3</v>
      </c>
      <c r="K97" s="21">
        <f>SUM(E$3:E96)+H97</f>
        <v>0.35901085157354518</v>
      </c>
      <c r="L97" s="21">
        <f>SUM(F$3:F96)+I97</f>
        <v>8.9904400028972976E-3</v>
      </c>
      <c r="M97" s="21">
        <f>SUM(G$3:G96)+J97</f>
        <v>-0.11401365201944377</v>
      </c>
      <c r="N97" s="19">
        <f t="shared" si="5"/>
        <v>0.12888879154756208</v>
      </c>
      <c r="O97" s="19">
        <f t="shared" si="5"/>
        <v>8.082801144569596E-5</v>
      </c>
      <c r="P97" s="19">
        <f t="shared" si="5"/>
        <v>1.2999112846810814E-2</v>
      </c>
      <c r="Q97" s="19">
        <f t="shared" si="6"/>
        <v>3.2276655214610248E-3</v>
      </c>
      <c r="R97" s="19">
        <f t="shared" si="7"/>
        <v>-4.0932138302510357E-2</v>
      </c>
      <c r="S97" s="19">
        <f t="shared" si="8"/>
        <v>-1.0250328979920197E-3</v>
      </c>
    </row>
    <row r="98" spans="1:19" x14ac:dyDescent="0.25">
      <c r="A98" s="26">
        <f>Wellpath!E98</f>
        <v>2850</v>
      </c>
      <c r="B98" s="22">
        <v>0</v>
      </c>
      <c r="C98" s="22">
        <f>SIN(Wellpath!$L98) * COS(Wellpath!$L98) / 2</f>
        <v>0.2165063509461097</v>
      </c>
      <c r="D98" s="22">
        <f>(-TAN(Dip) * SIN(Wellpath!$L98) * COS(Wellpath!$L98) * SIN(Wellpath!$O98)) / 2</f>
        <v>-0.65409552557693551</v>
      </c>
      <c r="E98" s="20">
        <f>Model!$W$11*((drdp!B98+drdp!K98)*'ASXY-TI2S'!$B98+(drdp!E98+drdp!N98)*'ASXY-TI2S'!$C98+(drdp!H98+drdp!Q98)*'ASXY-TI2S'!$D98)</f>
        <v>8.6276933227846277E-3</v>
      </c>
      <c r="F98" s="20">
        <f>Model!$W$11*((drdp!C98+drdp!L98)*'ASXY-TI2S'!$B98+(drdp!F98+drdp!O98)*'ASXY-TI2S'!$C98+(drdp!I98+drdp!R98)*'ASXY-TI2S'!$D98)</f>
        <v>-6.3070444806842942E-4</v>
      </c>
      <c r="G98" s="20">
        <f>Model!$W$11*((drdp!D98+drdp!M98)*'ASXY-TI2S'!$B98+(drdp!G98+drdp!P98)*'ASXY-TI2S'!$C98+(drdp!J98+drdp!S98)*'ASXY-TI2S'!$D98)</f>
        <v>-2.8125000000000003E-3</v>
      </c>
      <c r="H98" s="18">
        <f>Model!$W$11*((drdp!B98)*'ASXY-TI2S'!$B98+(drdp!E98)*'ASXY-TI2S'!$C98+(drdp!H98)*'ASXY-TI2S'!$D98)</f>
        <v>4.3138466613923138E-3</v>
      </c>
      <c r="I98" s="18">
        <f>Model!$W$11*((drdp!C98)*'ASXY-TI2S'!$B98+(drdp!F98)*'ASXY-TI2S'!$C98+(drdp!I98)*'ASXY-TI2S'!$D98)</f>
        <v>-3.1535222403421471E-4</v>
      </c>
      <c r="J98" s="18">
        <f>Model!$W$11*((drdp!D98)*'ASXY-TI2S'!$B98+(drdp!G98)*'ASXY-TI2S'!$C98+(drdp!J98)*'ASXY-TI2S'!$D98)</f>
        <v>-1.4062500000000002E-3</v>
      </c>
      <c r="K98" s="21">
        <f>SUM(E$3:E97)+H98</f>
        <v>0.3676385448963298</v>
      </c>
      <c r="L98" s="21">
        <f>SUM(F$3:F97)+I98</f>
        <v>8.3597355548288687E-3</v>
      </c>
      <c r="M98" s="21">
        <f>SUM(G$3:G97)+J98</f>
        <v>-0.11682615201944377</v>
      </c>
      <c r="N98" s="19">
        <f t="shared" si="5"/>
        <v>0.13515809969349071</v>
      </c>
      <c r="O98" s="19">
        <f t="shared" si="5"/>
        <v>6.9885178546669934E-5</v>
      </c>
      <c r="P98" s="19">
        <f t="shared" si="5"/>
        <v>1.3648349795670185E-2</v>
      </c>
      <c r="Q98" s="19">
        <f t="shared" si="6"/>
        <v>3.0733610150953977E-3</v>
      </c>
      <c r="R98" s="19">
        <f t="shared" si="7"/>
        <v>-4.2949796534265727E-2</v>
      </c>
      <c r="S98" s="19">
        <f t="shared" si="8"/>
        <v>-9.7663573677078653E-4</v>
      </c>
    </row>
    <row r="99" spans="1:19" x14ac:dyDescent="0.25">
      <c r="A99" s="26">
        <f>Wellpath!E99</f>
        <v>2880</v>
      </c>
      <c r="B99" s="22">
        <v>0</v>
      </c>
      <c r="C99" s="22">
        <f>SIN(Wellpath!$L99) * COS(Wellpath!$L99) / 2</f>
        <v>0.2165063509461097</v>
      </c>
      <c r="D99" s="22">
        <f>(-TAN(Dip) * SIN(Wellpath!$L99) * COS(Wellpath!$L99) * SIN(Wellpath!$O99)) / 2</f>
        <v>-0.65409552557693551</v>
      </c>
      <c r="E99" s="20">
        <f>Model!$W$11*((drdp!B99+drdp!K99)*'ASXY-TI2S'!$B99+(drdp!E99+drdp!N99)*'ASXY-TI2S'!$C99+(drdp!H99+drdp!Q99)*'ASXY-TI2S'!$D99)</f>
        <v>8.6276933227846277E-3</v>
      </c>
      <c r="F99" s="20">
        <f>Model!$W$11*((drdp!C99+drdp!L99)*'ASXY-TI2S'!$B99+(drdp!F99+drdp!O99)*'ASXY-TI2S'!$C99+(drdp!I99+drdp!R99)*'ASXY-TI2S'!$D99)</f>
        <v>-6.3070444806842942E-4</v>
      </c>
      <c r="G99" s="20">
        <f>Model!$W$11*((drdp!D99+drdp!M99)*'ASXY-TI2S'!$B99+(drdp!G99+drdp!P99)*'ASXY-TI2S'!$C99+(drdp!J99+drdp!S99)*'ASXY-TI2S'!$D99)</f>
        <v>-2.8125000000000003E-3</v>
      </c>
      <c r="H99" s="18">
        <f>Model!$W$11*((drdp!B99)*'ASXY-TI2S'!$B99+(drdp!E99)*'ASXY-TI2S'!$C99+(drdp!H99)*'ASXY-TI2S'!$D99)</f>
        <v>4.3138466613923138E-3</v>
      </c>
      <c r="I99" s="18">
        <f>Model!$W$11*((drdp!C99)*'ASXY-TI2S'!$B99+(drdp!F99)*'ASXY-TI2S'!$C99+(drdp!I99)*'ASXY-TI2S'!$D99)</f>
        <v>-3.1535222403421471E-4</v>
      </c>
      <c r="J99" s="18">
        <f>Model!$W$11*((drdp!D99)*'ASXY-TI2S'!$B99+(drdp!G99)*'ASXY-TI2S'!$C99+(drdp!J99)*'ASXY-TI2S'!$D99)</f>
        <v>-1.4062500000000002E-3</v>
      </c>
      <c r="K99" s="21">
        <f>SUM(E$3:E98)+H99</f>
        <v>0.37626623821911442</v>
      </c>
      <c r="L99" s="21">
        <f>SUM(F$3:F98)+I99</f>
        <v>7.7290311067604398E-3</v>
      </c>
      <c r="M99" s="21">
        <f>SUM(G$3:G98)+J99</f>
        <v>-0.11963865201944376</v>
      </c>
      <c r="N99" s="19">
        <f t="shared" si="5"/>
        <v>0.14157628202356337</v>
      </c>
      <c r="O99" s="19">
        <f t="shared" si="5"/>
        <v>5.973792184927051E-5</v>
      </c>
      <c r="P99" s="19">
        <f t="shared" si="5"/>
        <v>1.4313407057029555E-2</v>
      </c>
      <c r="Q99" s="19">
        <f t="shared" si="6"/>
        <v>2.9081734596192693E-3</v>
      </c>
      <c r="R99" s="19">
        <f t="shared" si="7"/>
        <v>-4.5015985540961763E-2</v>
      </c>
      <c r="S99" s="19">
        <f t="shared" si="8"/>
        <v>-9.2469086302916857E-4</v>
      </c>
    </row>
    <row r="100" spans="1:19" x14ac:dyDescent="0.25">
      <c r="A100" s="26">
        <f>Wellpath!E100</f>
        <v>2910</v>
      </c>
      <c r="B100" s="22">
        <v>0</v>
      </c>
      <c r="C100" s="22">
        <f>SIN(Wellpath!$L100) * COS(Wellpath!$L100) / 2</f>
        <v>0.2165063509461097</v>
      </c>
      <c r="D100" s="22">
        <f>(-TAN(Dip) * SIN(Wellpath!$L100) * COS(Wellpath!$L100) * SIN(Wellpath!$O100)) / 2</f>
        <v>-0.65409552557693551</v>
      </c>
      <c r="E100" s="20">
        <f>Model!$W$11*((drdp!B100+drdp!K100)*'ASXY-TI2S'!$B100+(drdp!E100+drdp!N100)*'ASXY-TI2S'!$C100+(drdp!H100+drdp!Q100)*'ASXY-TI2S'!$D100)</f>
        <v>8.6276933227846277E-3</v>
      </c>
      <c r="F100" s="20">
        <f>Model!$W$11*((drdp!C100+drdp!L100)*'ASXY-TI2S'!$B100+(drdp!F100+drdp!O100)*'ASXY-TI2S'!$C100+(drdp!I100+drdp!R100)*'ASXY-TI2S'!$D100)</f>
        <v>-6.3070444806842942E-4</v>
      </c>
      <c r="G100" s="20">
        <f>Model!$W$11*((drdp!D100+drdp!M100)*'ASXY-TI2S'!$B100+(drdp!G100+drdp!P100)*'ASXY-TI2S'!$C100+(drdp!J100+drdp!S100)*'ASXY-TI2S'!$D100)</f>
        <v>-2.8125000000000003E-3</v>
      </c>
      <c r="H100" s="18">
        <f>Model!$W$11*((drdp!B100)*'ASXY-TI2S'!$B100+(drdp!E100)*'ASXY-TI2S'!$C100+(drdp!H100)*'ASXY-TI2S'!$D100)</f>
        <v>4.3138466613923138E-3</v>
      </c>
      <c r="I100" s="18">
        <f>Model!$W$11*((drdp!C100)*'ASXY-TI2S'!$B100+(drdp!F100)*'ASXY-TI2S'!$C100+(drdp!I100)*'ASXY-TI2S'!$D100)</f>
        <v>-3.1535222403421471E-4</v>
      </c>
      <c r="J100" s="18">
        <f>Model!$W$11*((drdp!D100)*'ASXY-TI2S'!$B100+(drdp!G100)*'ASXY-TI2S'!$C100+(drdp!J100)*'ASXY-TI2S'!$D100)</f>
        <v>-1.4062500000000002E-3</v>
      </c>
      <c r="K100" s="21">
        <f>SUM(E$3:E99)+H100</f>
        <v>0.38489393154189905</v>
      </c>
      <c r="L100" s="21">
        <f>SUM(F$3:F99)+I100</f>
        <v>7.0983266586920101E-3</v>
      </c>
      <c r="M100" s="21">
        <f>SUM(G$3:G99)+J100</f>
        <v>-0.12245115201944376</v>
      </c>
      <c r="N100" s="19">
        <f t="shared" si="5"/>
        <v>0.14814333853778008</v>
      </c>
      <c r="O100" s="19">
        <f t="shared" si="5"/>
        <v>5.0386241353497675E-5</v>
      </c>
      <c r="P100" s="19">
        <f t="shared" si="5"/>
        <v>1.4994284630888926E-2</v>
      </c>
      <c r="Q100" s="19">
        <f t="shared" si="6"/>
        <v>2.7321028550326395E-3</v>
      </c>
      <c r="R100" s="19">
        <f t="shared" si="7"/>
        <v>-4.7130705322598457E-2</v>
      </c>
      <c r="S100" s="19">
        <f t="shared" si="8"/>
        <v>-8.6919827676716556E-4</v>
      </c>
    </row>
    <row r="101" spans="1:19" x14ac:dyDescent="0.25">
      <c r="A101" s="26">
        <f>Wellpath!E101</f>
        <v>2940</v>
      </c>
      <c r="B101" s="22">
        <v>0</v>
      </c>
      <c r="C101" s="22">
        <f>SIN(Wellpath!$L101) * COS(Wellpath!$L101) / 2</f>
        <v>0.2165063509461097</v>
      </c>
      <c r="D101" s="22">
        <f>(-TAN(Dip) * SIN(Wellpath!$L101) * COS(Wellpath!$L101) * SIN(Wellpath!$O101)) / 2</f>
        <v>-0.65409552557693551</v>
      </c>
      <c r="E101" s="20">
        <f>Model!$W$11*((drdp!B101+drdp!K101)*'ASXY-TI2S'!$B101+(drdp!E101+drdp!N101)*'ASXY-TI2S'!$C101+(drdp!H101+drdp!Q101)*'ASXY-TI2S'!$D101)</f>
        <v>8.6276933227846277E-3</v>
      </c>
      <c r="F101" s="20">
        <f>Model!$W$11*((drdp!C101+drdp!L101)*'ASXY-TI2S'!$B101+(drdp!F101+drdp!O101)*'ASXY-TI2S'!$C101+(drdp!I101+drdp!R101)*'ASXY-TI2S'!$D101)</f>
        <v>-6.3070444806842942E-4</v>
      </c>
      <c r="G101" s="20">
        <f>Model!$W$11*((drdp!D101+drdp!M101)*'ASXY-TI2S'!$B101+(drdp!G101+drdp!P101)*'ASXY-TI2S'!$C101+(drdp!J101+drdp!S101)*'ASXY-TI2S'!$D101)</f>
        <v>-2.8125000000000003E-3</v>
      </c>
      <c r="H101" s="18">
        <f>Model!$W$11*((drdp!B101)*'ASXY-TI2S'!$B101+(drdp!E101)*'ASXY-TI2S'!$C101+(drdp!H101)*'ASXY-TI2S'!$D101)</f>
        <v>4.3138466613923138E-3</v>
      </c>
      <c r="I101" s="18">
        <f>Model!$W$11*((drdp!C101)*'ASXY-TI2S'!$B101+(drdp!F101)*'ASXY-TI2S'!$C101+(drdp!I101)*'ASXY-TI2S'!$D101)</f>
        <v>-3.1535222403421471E-4</v>
      </c>
      <c r="J101" s="18">
        <f>Model!$W$11*((drdp!D101)*'ASXY-TI2S'!$B101+(drdp!G101)*'ASXY-TI2S'!$C101+(drdp!J101)*'ASXY-TI2S'!$D101)</f>
        <v>-1.4062500000000002E-3</v>
      </c>
      <c r="K101" s="21">
        <f>SUM(E$3:E100)+H101</f>
        <v>0.39352162486468367</v>
      </c>
      <c r="L101" s="21">
        <f>SUM(F$3:F100)+I101</f>
        <v>6.4676222106235803E-3</v>
      </c>
      <c r="M101" s="21">
        <f>SUM(G$3:G100)+J101</f>
        <v>-0.12526365201944376</v>
      </c>
      <c r="N101" s="19">
        <f t="shared" si="5"/>
        <v>0.15485926923614082</v>
      </c>
      <c r="O101" s="19">
        <f t="shared" si="5"/>
        <v>4.1830137059351449E-5</v>
      </c>
      <c r="P101" s="19">
        <f t="shared" si="5"/>
        <v>1.5690982517248295E-2</v>
      </c>
      <c r="Q101" s="19">
        <f t="shared" si="6"/>
        <v>2.5451492013355086E-3</v>
      </c>
      <c r="R101" s="19">
        <f t="shared" si="7"/>
        <v>-4.9293955879175823E-2</v>
      </c>
      <c r="S101" s="19">
        <f t="shared" si="8"/>
        <v>-8.1015797798477773E-4</v>
      </c>
    </row>
    <row r="102" spans="1:19" x14ac:dyDescent="0.25">
      <c r="A102" s="26">
        <f>Wellpath!E102</f>
        <v>2970</v>
      </c>
      <c r="B102" s="22">
        <v>0</v>
      </c>
      <c r="C102" s="22">
        <f>SIN(Wellpath!$L102) * COS(Wellpath!$L102) / 2</f>
        <v>0.2165063509461097</v>
      </c>
      <c r="D102" s="22">
        <f>(-TAN(Dip) * SIN(Wellpath!$L102) * COS(Wellpath!$L102) * SIN(Wellpath!$O102)) / 2</f>
        <v>-0.65409552557693551</v>
      </c>
      <c r="E102" s="20">
        <f>Model!$W$11*((drdp!B102+drdp!K102)*'ASXY-TI2S'!$B102+(drdp!E102+drdp!N102)*'ASXY-TI2S'!$C102+(drdp!H102+drdp!Q102)*'ASXY-TI2S'!$D102)</f>
        <v>8.6276933227846277E-3</v>
      </c>
      <c r="F102" s="20">
        <f>Model!$W$11*((drdp!C102+drdp!L102)*'ASXY-TI2S'!$B102+(drdp!F102+drdp!O102)*'ASXY-TI2S'!$C102+(drdp!I102+drdp!R102)*'ASXY-TI2S'!$D102)</f>
        <v>-6.3070444806842942E-4</v>
      </c>
      <c r="G102" s="20">
        <f>Model!$W$11*((drdp!D102+drdp!M102)*'ASXY-TI2S'!$B102+(drdp!G102+drdp!P102)*'ASXY-TI2S'!$C102+(drdp!J102+drdp!S102)*'ASXY-TI2S'!$D102)</f>
        <v>-2.8125000000000003E-3</v>
      </c>
      <c r="H102" s="18">
        <f>Model!$W$11*((drdp!B102)*'ASXY-TI2S'!$B102+(drdp!E102)*'ASXY-TI2S'!$C102+(drdp!H102)*'ASXY-TI2S'!$D102)</f>
        <v>4.3138466613923138E-3</v>
      </c>
      <c r="I102" s="18">
        <f>Model!$W$11*((drdp!C102)*'ASXY-TI2S'!$B102+(drdp!F102)*'ASXY-TI2S'!$C102+(drdp!I102)*'ASXY-TI2S'!$D102)</f>
        <v>-3.1535222403421471E-4</v>
      </c>
      <c r="J102" s="18">
        <f>Model!$W$11*((drdp!D102)*'ASXY-TI2S'!$B102+(drdp!G102)*'ASXY-TI2S'!$C102+(drdp!J102)*'ASXY-TI2S'!$D102)</f>
        <v>-1.4062500000000002E-3</v>
      </c>
      <c r="K102" s="21">
        <f>SUM(E$3:E101)+H102</f>
        <v>0.4021493181874683</v>
      </c>
      <c r="L102" s="21">
        <f>SUM(F$3:F101)+I102</f>
        <v>5.8369177625551506E-3</v>
      </c>
      <c r="M102" s="21">
        <f>SUM(G$3:G101)+J102</f>
        <v>-0.12807615201944375</v>
      </c>
      <c r="N102" s="19">
        <f t="shared" si="5"/>
        <v>0.16172407411864562</v>
      </c>
      <c r="O102" s="19">
        <f t="shared" si="5"/>
        <v>3.4069608966831824E-5</v>
      </c>
      <c r="P102" s="19">
        <f t="shared" si="5"/>
        <v>1.6403500716107664E-2</v>
      </c>
      <c r="Q102" s="19">
        <f t="shared" si="6"/>
        <v>2.3473124985278768E-3</v>
      </c>
      <c r="R102" s="19">
        <f t="shared" si="7"/>
        <v>-5.1505737210693847E-2</v>
      </c>
      <c r="S102" s="19">
        <f t="shared" si="8"/>
        <v>-7.4756996668200496E-4</v>
      </c>
    </row>
    <row r="103" spans="1:19" x14ac:dyDescent="0.25">
      <c r="A103" s="26">
        <f>Wellpath!E103</f>
        <v>3000</v>
      </c>
      <c r="B103" s="22">
        <v>0</v>
      </c>
      <c r="C103" s="22">
        <f>SIN(Wellpath!$L103) * COS(Wellpath!$L103) / 2</f>
        <v>0.2165063509461097</v>
      </c>
      <c r="D103" s="22">
        <f>(-TAN(Dip) * SIN(Wellpath!$L103) * COS(Wellpath!$L103) * SIN(Wellpath!$O103)) / 2</f>
        <v>-0.65409552557693551</v>
      </c>
      <c r="E103" s="20">
        <f>Model!$W$11*((drdp!B103+drdp!K103)*'ASXY-TI2S'!$B103+(drdp!E103+drdp!N103)*'ASXY-TI2S'!$C103+(drdp!H103+drdp!Q103)*'ASXY-TI2S'!$D103)</f>
        <v>8.6276933227846277E-3</v>
      </c>
      <c r="F103" s="20">
        <f>Model!$W$11*((drdp!C103+drdp!L103)*'ASXY-TI2S'!$B103+(drdp!F103+drdp!O103)*'ASXY-TI2S'!$C103+(drdp!I103+drdp!R103)*'ASXY-TI2S'!$D103)</f>
        <v>-6.3070444806842942E-4</v>
      </c>
      <c r="G103" s="20">
        <f>Model!$W$11*((drdp!D103+drdp!M103)*'ASXY-TI2S'!$B103+(drdp!G103+drdp!P103)*'ASXY-TI2S'!$C103+(drdp!J103+drdp!S103)*'ASXY-TI2S'!$D103)</f>
        <v>-2.8125000000000003E-3</v>
      </c>
      <c r="H103" s="18">
        <f>Model!$W$11*((drdp!B103)*'ASXY-TI2S'!$B103+(drdp!E103)*'ASXY-TI2S'!$C103+(drdp!H103)*'ASXY-TI2S'!$D103)</f>
        <v>4.3138466613923138E-3</v>
      </c>
      <c r="I103" s="18">
        <f>Model!$W$11*((drdp!C103)*'ASXY-TI2S'!$B103+(drdp!F103)*'ASXY-TI2S'!$C103+(drdp!I103)*'ASXY-TI2S'!$D103)</f>
        <v>-3.1535222403421471E-4</v>
      </c>
      <c r="J103" s="18">
        <f>Model!$W$11*((drdp!D103)*'ASXY-TI2S'!$B103+(drdp!G103)*'ASXY-TI2S'!$C103+(drdp!J103)*'ASXY-TI2S'!$D103)</f>
        <v>-1.4062500000000002E-3</v>
      </c>
      <c r="K103" s="21">
        <f>SUM(E$3:E102)+H103</f>
        <v>0.41077701151025292</v>
      </c>
      <c r="L103" s="21">
        <f>SUM(F$3:F102)+I103</f>
        <v>5.2062133144867209E-3</v>
      </c>
      <c r="M103" s="21">
        <f>SUM(G$3:G102)+J103</f>
        <v>-0.13088865201944375</v>
      </c>
      <c r="N103" s="19">
        <f t="shared" si="5"/>
        <v>0.16873775318529446</v>
      </c>
      <c r="O103" s="19">
        <f t="shared" si="5"/>
        <v>2.7104657075938808E-5</v>
      </c>
      <c r="P103" s="19">
        <f t="shared" si="5"/>
        <v>1.7131839227467034E-2</v>
      </c>
      <c r="Q103" s="19">
        <f t="shared" si="6"/>
        <v>2.1385927466097436E-3</v>
      </c>
      <c r="R103" s="19">
        <f t="shared" si="7"/>
        <v>-5.376604931715253E-2</v>
      </c>
      <c r="S103" s="19">
        <f t="shared" si="8"/>
        <v>-6.8143424285884726E-4</v>
      </c>
    </row>
    <row r="104" spans="1:19" x14ac:dyDescent="0.25">
      <c r="A104" s="26">
        <f>Wellpath!E104</f>
        <v>3030</v>
      </c>
      <c r="B104" s="22">
        <v>0</v>
      </c>
      <c r="C104" s="22">
        <f>SIN(Wellpath!$L104) * COS(Wellpath!$L104) / 2</f>
        <v>0.2165063509461097</v>
      </c>
      <c r="D104" s="22">
        <f>(-TAN(Dip) * SIN(Wellpath!$L104) * COS(Wellpath!$L104) * SIN(Wellpath!$O104)) / 2</f>
        <v>-0.65409552557693551</v>
      </c>
      <c r="E104" s="20">
        <f>Model!$W$11*((drdp!B104+drdp!K104)*'ASXY-TI2S'!$B104+(drdp!E104+drdp!N104)*'ASXY-TI2S'!$C104+(drdp!H104+drdp!Q104)*'ASXY-TI2S'!$D104)</f>
        <v>8.6276933227846277E-3</v>
      </c>
      <c r="F104" s="20">
        <f>Model!$W$11*((drdp!C104+drdp!L104)*'ASXY-TI2S'!$B104+(drdp!F104+drdp!O104)*'ASXY-TI2S'!$C104+(drdp!I104+drdp!R104)*'ASXY-TI2S'!$D104)</f>
        <v>-6.3070444806842942E-4</v>
      </c>
      <c r="G104" s="20">
        <f>Model!$W$11*((drdp!D104+drdp!M104)*'ASXY-TI2S'!$B104+(drdp!G104+drdp!P104)*'ASXY-TI2S'!$C104+(drdp!J104+drdp!S104)*'ASXY-TI2S'!$D104)</f>
        <v>-2.8125000000000003E-3</v>
      </c>
      <c r="H104" s="18">
        <f>Model!$W$11*((drdp!B104)*'ASXY-TI2S'!$B104+(drdp!E104)*'ASXY-TI2S'!$C104+(drdp!H104)*'ASXY-TI2S'!$D104)</f>
        <v>4.3138466613923138E-3</v>
      </c>
      <c r="I104" s="18">
        <f>Model!$W$11*((drdp!C104)*'ASXY-TI2S'!$B104+(drdp!F104)*'ASXY-TI2S'!$C104+(drdp!I104)*'ASXY-TI2S'!$D104)</f>
        <v>-3.1535222403421471E-4</v>
      </c>
      <c r="J104" s="18">
        <f>Model!$W$11*((drdp!D104)*'ASXY-TI2S'!$B104+(drdp!G104)*'ASXY-TI2S'!$C104+(drdp!J104)*'ASXY-TI2S'!$D104)</f>
        <v>-1.4062500000000002E-3</v>
      </c>
      <c r="K104" s="21">
        <f>SUM(E$3:E103)+H104</f>
        <v>0.41940470483303754</v>
      </c>
      <c r="L104" s="21">
        <f>SUM(F$3:F103)+I104</f>
        <v>4.5755088664182911E-3</v>
      </c>
      <c r="M104" s="21">
        <f>SUM(G$3:G103)+J104</f>
        <v>-0.13370115201944374</v>
      </c>
      <c r="N104" s="19">
        <f t="shared" si="5"/>
        <v>0.17590030643608734</v>
      </c>
      <c r="O104" s="19">
        <f t="shared" si="5"/>
        <v>2.0935281386672394E-5</v>
      </c>
      <c r="P104" s="19">
        <f t="shared" si="5"/>
        <v>1.7875998051326406E-2</v>
      </c>
      <c r="Q104" s="19">
        <f t="shared" si="6"/>
        <v>1.9189899455811096E-3</v>
      </c>
      <c r="R104" s="19">
        <f t="shared" si="7"/>
        <v>-5.6074892198551884E-2</v>
      </c>
      <c r="S104" s="19">
        <f t="shared" si="8"/>
        <v>-6.1175080651530462E-4</v>
      </c>
    </row>
    <row r="105" spans="1:19" x14ac:dyDescent="0.25">
      <c r="A105" s="26">
        <f>Wellpath!E105</f>
        <v>3060</v>
      </c>
      <c r="B105" s="22">
        <v>0</v>
      </c>
      <c r="C105" s="22">
        <f>SIN(Wellpath!$L105) * COS(Wellpath!$L105) / 2</f>
        <v>0.2165063509461097</v>
      </c>
      <c r="D105" s="22">
        <f>(-TAN(Dip) * SIN(Wellpath!$L105) * COS(Wellpath!$L105) * SIN(Wellpath!$O105)) / 2</f>
        <v>-0.65409552557693551</v>
      </c>
      <c r="E105" s="20">
        <f>Model!$W$11*((drdp!B105+drdp!K105)*'ASXY-TI2S'!$B105+(drdp!E105+drdp!N105)*'ASXY-TI2S'!$C105+(drdp!H105+drdp!Q105)*'ASXY-TI2S'!$D105)</f>
        <v>8.6276933227846277E-3</v>
      </c>
      <c r="F105" s="20">
        <f>Model!$W$11*((drdp!C105+drdp!L105)*'ASXY-TI2S'!$B105+(drdp!F105+drdp!O105)*'ASXY-TI2S'!$C105+(drdp!I105+drdp!R105)*'ASXY-TI2S'!$D105)</f>
        <v>-6.3070444806842942E-4</v>
      </c>
      <c r="G105" s="20">
        <f>Model!$W$11*((drdp!D105+drdp!M105)*'ASXY-TI2S'!$B105+(drdp!G105+drdp!P105)*'ASXY-TI2S'!$C105+(drdp!J105+drdp!S105)*'ASXY-TI2S'!$D105)</f>
        <v>-2.8125000000000003E-3</v>
      </c>
      <c r="H105" s="18">
        <f>Model!$W$11*((drdp!B105)*'ASXY-TI2S'!$B105+(drdp!E105)*'ASXY-TI2S'!$C105+(drdp!H105)*'ASXY-TI2S'!$D105)</f>
        <v>4.3138466613923138E-3</v>
      </c>
      <c r="I105" s="18">
        <f>Model!$W$11*((drdp!C105)*'ASXY-TI2S'!$B105+(drdp!F105)*'ASXY-TI2S'!$C105+(drdp!I105)*'ASXY-TI2S'!$D105)</f>
        <v>-3.1535222403421471E-4</v>
      </c>
      <c r="J105" s="18">
        <f>Model!$W$11*((drdp!D105)*'ASXY-TI2S'!$B105+(drdp!G105)*'ASXY-TI2S'!$C105+(drdp!J105)*'ASXY-TI2S'!$D105)</f>
        <v>-1.4062500000000002E-3</v>
      </c>
      <c r="K105" s="21">
        <f>SUM(E$3:E104)+H105</f>
        <v>0.42803239815582217</v>
      </c>
      <c r="L105" s="21">
        <f>SUM(F$3:F104)+I105</f>
        <v>3.9448044183498614E-3</v>
      </c>
      <c r="M105" s="21">
        <f>SUM(G$3:G104)+J105</f>
        <v>-0.13651365201944374</v>
      </c>
      <c r="N105" s="19">
        <f t="shared" si="5"/>
        <v>0.18321173387102427</v>
      </c>
      <c r="O105" s="19">
        <f t="shared" si="5"/>
        <v>1.5561481899032589E-5</v>
      </c>
      <c r="P105" s="19">
        <f t="shared" si="5"/>
        <v>1.8635977187685775E-2</v>
      </c>
      <c r="Q105" s="19">
        <f t="shared" si="6"/>
        <v>1.6885040954419744E-3</v>
      </c>
      <c r="R105" s="19">
        <f t="shared" si="7"/>
        <v>-5.8432265854891897E-2</v>
      </c>
      <c r="S105" s="19">
        <f t="shared" si="8"/>
        <v>-5.3851965765137715E-4</v>
      </c>
    </row>
    <row r="106" spans="1:19" x14ac:dyDescent="0.25">
      <c r="A106" s="26">
        <f>Wellpath!E106</f>
        <v>3090</v>
      </c>
      <c r="B106" s="22">
        <v>0</v>
      </c>
      <c r="C106" s="22">
        <f>SIN(Wellpath!$L106) * COS(Wellpath!$L106) / 2</f>
        <v>0.2165063509461097</v>
      </c>
      <c r="D106" s="22">
        <f>(-TAN(Dip) * SIN(Wellpath!$L106) * COS(Wellpath!$L106) * SIN(Wellpath!$O106)) / 2</f>
        <v>-0.65409552557693551</v>
      </c>
      <c r="E106" s="20">
        <f>Model!$W$11*((drdp!B106+drdp!K106)*'ASXY-TI2S'!$B106+(drdp!E106+drdp!N106)*'ASXY-TI2S'!$C106+(drdp!H106+drdp!Q106)*'ASXY-TI2S'!$D106)</f>
        <v>8.6276933227846277E-3</v>
      </c>
      <c r="F106" s="20">
        <f>Model!$W$11*((drdp!C106+drdp!L106)*'ASXY-TI2S'!$B106+(drdp!F106+drdp!O106)*'ASXY-TI2S'!$C106+(drdp!I106+drdp!R106)*'ASXY-TI2S'!$D106)</f>
        <v>-6.3070444806842942E-4</v>
      </c>
      <c r="G106" s="20">
        <f>Model!$W$11*((drdp!D106+drdp!M106)*'ASXY-TI2S'!$B106+(drdp!G106+drdp!P106)*'ASXY-TI2S'!$C106+(drdp!J106+drdp!S106)*'ASXY-TI2S'!$D106)</f>
        <v>-2.8125000000000003E-3</v>
      </c>
      <c r="H106" s="18">
        <f>Model!$W$11*((drdp!B106)*'ASXY-TI2S'!$B106+(drdp!E106)*'ASXY-TI2S'!$C106+(drdp!H106)*'ASXY-TI2S'!$D106)</f>
        <v>4.3138466613923138E-3</v>
      </c>
      <c r="I106" s="18">
        <f>Model!$W$11*((drdp!C106)*'ASXY-TI2S'!$B106+(drdp!F106)*'ASXY-TI2S'!$C106+(drdp!I106)*'ASXY-TI2S'!$D106)</f>
        <v>-3.1535222403421471E-4</v>
      </c>
      <c r="J106" s="18">
        <f>Model!$W$11*((drdp!D106)*'ASXY-TI2S'!$B106+(drdp!G106)*'ASXY-TI2S'!$C106+(drdp!J106)*'ASXY-TI2S'!$D106)</f>
        <v>-1.4062500000000002E-3</v>
      </c>
      <c r="K106" s="21">
        <f>SUM(E$3:E105)+H106</f>
        <v>0.43666009147860679</v>
      </c>
      <c r="L106" s="21">
        <f>SUM(F$3:F105)+I106</f>
        <v>3.3140999702814316E-3</v>
      </c>
      <c r="M106" s="21">
        <f>SUM(G$3:G105)+J106</f>
        <v>-0.13932615201944373</v>
      </c>
      <c r="N106" s="19">
        <f t="shared" si="5"/>
        <v>0.19067203549010525</v>
      </c>
      <c r="O106" s="19">
        <f t="shared" si="5"/>
        <v>1.0983258613019386E-5</v>
      </c>
      <c r="P106" s="19">
        <f t="shared" si="5"/>
        <v>1.9411776636545145E-2</v>
      </c>
      <c r="Q106" s="19">
        <f t="shared" si="6"/>
        <v>1.447135196192338E-3</v>
      </c>
      <c r="R106" s="19">
        <f t="shared" si="7"/>
        <v>-6.0838170286172576E-2</v>
      </c>
      <c r="S106" s="19">
        <f t="shared" si="8"/>
        <v>-4.6174079626706469E-4</v>
      </c>
    </row>
    <row r="107" spans="1:19" x14ac:dyDescent="0.25">
      <c r="A107" s="26">
        <f>Wellpath!E107</f>
        <v>3120</v>
      </c>
      <c r="B107" s="22">
        <v>0</v>
      </c>
      <c r="C107" s="22">
        <f>SIN(Wellpath!$L107) * COS(Wellpath!$L107) / 2</f>
        <v>0.2165063509461097</v>
      </c>
      <c r="D107" s="22">
        <f>(-TAN(Dip) * SIN(Wellpath!$L107) * COS(Wellpath!$L107) * SIN(Wellpath!$O107)) / 2</f>
        <v>-0.65409552557693551</v>
      </c>
      <c r="E107" s="20">
        <f>Model!$W$11*((drdp!B107+drdp!K107)*'ASXY-TI2S'!$B107+(drdp!E107+drdp!N107)*'ASXY-TI2S'!$C107+(drdp!H107+drdp!Q107)*'ASXY-TI2S'!$D107)</f>
        <v>8.6276933227846277E-3</v>
      </c>
      <c r="F107" s="20">
        <f>Model!$W$11*((drdp!C107+drdp!L107)*'ASXY-TI2S'!$B107+(drdp!F107+drdp!O107)*'ASXY-TI2S'!$C107+(drdp!I107+drdp!R107)*'ASXY-TI2S'!$D107)</f>
        <v>-6.3070444806842942E-4</v>
      </c>
      <c r="G107" s="20">
        <f>Model!$W$11*((drdp!D107+drdp!M107)*'ASXY-TI2S'!$B107+(drdp!G107+drdp!P107)*'ASXY-TI2S'!$C107+(drdp!J107+drdp!S107)*'ASXY-TI2S'!$D107)</f>
        <v>-2.8125000000000003E-3</v>
      </c>
      <c r="H107" s="18">
        <f>Model!$W$11*((drdp!B107)*'ASXY-TI2S'!$B107+(drdp!E107)*'ASXY-TI2S'!$C107+(drdp!H107)*'ASXY-TI2S'!$D107)</f>
        <v>4.3138466613923138E-3</v>
      </c>
      <c r="I107" s="18">
        <f>Model!$W$11*((drdp!C107)*'ASXY-TI2S'!$B107+(drdp!F107)*'ASXY-TI2S'!$C107+(drdp!I107)*'ASXY-TI2S'!$D107)</f>
        <v>-3.1535222403421471E-4</v>
      </c>
      <c r="J107" s="18">
        <f>Model!$W$11*((drdp!D107)*'ASXY-TI2S'!$B107+(drdp!G107)*'ASXY-TI2S'!$C107+(drdp!J107)*'ASXY-TI2S'!$D107)</f>
        <v>-1.4062500000000002E-3</v>
      </c>
      <c r="K107" s="21">
        <f>SUM(E$3:E106)+H107</f>
        <v>0.44528778480139142</v>
      </c>
      <c r="L107" s="21">
        <f>SUM(F$3:F106)+I107</f>
        <v>2.6833955222130023E-3</v>
      </c>
      <c r="M107" s="21">
        <f>SUM(G$3:G106)+J107</f>
        <v>-0.14213865201944373</v>
      </c>
      <c r="N107" s="19">
        <f t="shared" si="5"/>
        <v>0.19828121129333026</v>
      </c>
      <c r="O107" s="19">
        <f t="shared" si="5"/>
        <v>7.2006115286327917E-6</v>
      </c>
      <c r="P107" s="19">
        <f t="shared" si="5"/>
        <v>2.0203396397904513E-2</v>
      </c>
      <c r="Q107" s="19">
        <f t="shared" si="6"/>
        <v>1.1948832478322008E-3</v>
      </c>
      <c r="R107" s="19">
        <f t="shared" si="7"/>
        <v>-6.3292605492393919E-2</v>
      </c>
      <c r="S107" s="19">
        <f t="shared" si="8"/>
        <v>-3.814142223623674E-4</v>
      </c>
    </row>
    <row r="108" spans="1:19" x14ac:dyDescent="0.25">
      <c r="A108" s="26">
        <f>Wellpath!E108</f>
        <v>3150</v>
      </c>
      <c r="B108" s="22">
        <v>0</v>
      </c>
      <c r="C108" s="22">
        <f>SIN(Wellpath!$L108) * COS(Wellpath!$L108) / 2</f>
        <v>0.2165063509461097</v>
      </c>
      <c r="D108" s="22">
        <f>(-TAN(Dip) * SIN(Wellpath!$L108) * COS(Wellpath!$L108) * SIN(Wellpath!$O108)) / 2</f>
        <v>-0.65409552557693551</v>
      </c>
      <c r="E108" s="20">
        <f>Model!$W$11*((drdp!B108+drdp!K108)*'ASXY-TI2S'!$B108+(drdp!E108+drdp!N108)*'ASXY-TI2S'!$C108+(drdp!H108+drdp!Q108)*'ASXY-TI2S'!$D108)</f>
        <v>8.6276933227846277E-3</v>
      </c>
      <c r="F108" s="20">
        <f>Model!$W$11*((drdp!C108+drdp!L108)*'ASXY-TI2S'!$B108+(drdp!F108+drdp!O108)*'ASXY-TI2S'!$C108+(drdp!I108+drdp!R108)*'ASXY-TI2S'!$D108)</f>
        <v>-6.3070444806842942E-4</v>
      </c>
      <c r="G108" s="20">
        <f>Model!$W$11*((drdp!D108+drdp!M108)*'ASXY-TI2S'!$B108+(drdp!G108+drdp!P108)*'ASXY-TI2S'!$C108+(drdp!J108+drdp!S108)*'ASXY-TI2S'!$D108)</f>
        <v>-2.8125000000000003E-3</v>
      </c>
      <c r="H108" s="18">
        <f>Model!$W$11*((drdp!B108)*'ASXY-TI2S'!$B108+(drdp!E108)*'ASXY-TI2S'!$C108+(drdp!H108)*'ASXY-TI2S'!$D108)</f>
        <v>4.3138466613923138E-3</v>
      </c>
      <c r="I108" s="18">
        <f>Model!$W$11*((drdp!C108)*'ASXY-TI2S'!$B108+(drdp!F108)*'ASXY-TI2S'!$C108+(drdp!I108)*'ASXY-TI2S'!$D108)</f>
        <v>-3.1535222403421471E-4</v>
      </c>
      <c r="J108" s="18">
        <f>Model!$W$11*((drdp!D108)*'ASXY-TI2S'!$B108+(drdp!G108)*'ASXY-TI2S'!$C108+(drdp!J108)*'ASXY-TI2S'!$D108)</f>
        <v>-1.4062500000000002E-3</v>
      </c>
      <c r="K108" s="21">
        <f>SUM(E$3:E107)+H108</f>
        <v>0.45391547812417604</v>
      </c>
      <c r="L108" s="21">
        <f>SUM(F$3:F107)+I108</f>
        <v>2.052691074144573E-3</v>
      </c>
      <c r="M108" s="21">
        <f>SUM(G$3:G107)+J108</f>
        <v>-0.14495115201944372</v>
      </c>
      <c r="N108" s="19">
        <f t="shared" si="5"/>
        <v>0.20603926128069933</v>
      </c>
      <c r="O108" s="19">
        <f t="shared" si="5"/>
        <v>4.2135406458728009E-6</v>
      </c>
      <c r="P108" s="19">
        <f t="shared" si="5"/>
        <v>2.1010836471763883E-2</v>
      </c>
      <c r="Q108" s="19">
        <f t="shared" si="6"/>
        <v>9.3174825036156236E-4</v>
      </c>
      <c r="R108" s="19">
        <f t="shared" si="7"/>
        <v>-6.5795571473555928E-2</v>
      </c>
      <c r="S108" s="19">
        <f t="shared" si="8"/>
        <v>-2.9753993593728523E-4</v>
      </c>
    </row>
    <row r="109" spans="1:19" x14ac:dyDescent="0.25">
      <c r="A109" s="26">
        <f>Wellpath!E109</f>
        <v>3180</v>
      </c>
      <c r="B109" s="22">
        <v>0</v>
      </c>
      <c r="C109" s="22">
        <f>SIN(Wellpath!$L109) * COS(Wellpath!$L109) / 2</f>
        <v>0.2165063509461097</v>
      </c>
      <c r="D109" s="22">
        <f>(-TAN(Dip) * SIN(Wellpath!$L109) * COS(Wellpath!$L109) * SIN(Wellpath!$O109)) / 2</f>
        <v>-0.65409552557693551</v>
      </c>
      <c r="E109" s="20">
        <f>Model!$W$11*((drdp!B109+drdp!K109)*'ASXY-TI2S'!$B109+(drdp!E109+drdp!N109)*'ASXY-TI2S'!$C109+(drdp!H109+drdp!Q109)*'ASXY-TI2S'!$D109)</f>
        <v>8.6276933227846277E-3</v>
      </c>
      <c r="F109" s="20">
        <f>Model!$W$11*((drdp!C109+drdp!L109)*'ASXY-TI2S'!$B109+(drdp!F109+drdp!O109)*'ASXY-TI2S'!$C109+(drdp!I109+drdp!R109)*'ASXY-TI2S'!$D109)</f>
        <v>-6.3070444806842942E-4</v>
      </c>
      <c r="G109" s="20">
        <f>Model!$W$11*((drdp!D109+drdp!M109)*'ASXY-TI2S'!$B109+(drdp!G109+drdp!P109)*'ASXY-TI2S'!$C109+(drdp!J109+drdp!S109)*'ASXY-TI2S'!$D109)</f>
        <v>-2.8125000000000003E-3</v>
      </c>
      <c r="H109" s="18">
        <f>Model!$W$11*((drdp!B109)*'ASXY-TI2S'!$B109+(drdp!E109)*'ASXY-TI2S'!$C109+(drdp!H109)*'ASXY-TI2S'!$D109)</f>
        <v>4.3138466613923138E-3</v>
      </c>
      <c r="I109" s="18">
        <f>Model!$W$11*((drdp!C109)*'ASXY-TI2S'!$B109+(drdp!F109)*'ASXY-TI2S'!$C109+(drdp!I109)*'ASXY-TI2S'!$D109)</f>
        <v>-3.1535222403421471E-4</v>
      </c>
      <c r="J109" s="18">
        <f>Model!$W$11*((drdp!D109)*'ASXY-TI2S'!$B109+(drdp!G109)*'ASXY-TI2S'!$C109+(drdp!J109)*'ASXY-TI2S'!$D109)</f>
        <v>-1.4062500000000002E-3</v>
      </c>
      <c r="K109" s="21">
        <f>SUM(E$3:E108)+H109</f>
        <v>0.46254317144696067</v>
      </c>
      <c r="L109" s="21">
        <f>SUM(F$3:F108)+I109</f>
        <v>1.4219866260761439E-3</v>
      </c>
      <c r="M109" s="21">
        <f>SUM(G$3:G108)+J109</f>
        <v>-0.14776365201944372</v>
      </c>
      <c r="N109" s="19">
        <f t="shared" si="5"/>
        <v>0.21394618545221245</v>
      </c>
      <c r="O109" s="19">
        <f t="shared" si="5"/>
        <v>2.022045964739415E-6</v>
      </c>
      <c r="P109" s="19">
        <f t="shared" si="5"/>
        <v>2.1834096858123254E-2</v>
      </c>
      <c r="Q109" s="19">
        <f t="shared" si="6"/>
        <v>6.5773020378042302E-4</v>
      </c>
      <c r="R109" s="19">
        <f t="shared" si="7"/>
        <v>-6.8347068229658595E-2</v>
      </c>
      <c r="S109" s="19">
        <f t="shared" si="8"/>
        <v>-2.1011793699181815E-4</v>
      </c>
    </row>
    <row r="110" spans="1:19" x14ac:dyDescent="0.25">
      <c r="A110" s="26">
        <f>Wellpath!E110</f>
        <v>3210</v>
      </c>
      <c r="B110" s="22">
        <v>0</v>
      </c>
      <c r="C110" s="22">
        <f>SIN(Wellpath!$L110) * COS(Wellpath!$L110) / 2</f>
        <v>0.2165063509461097</v>
      </c>
      <c r="D110" s="22">
        <f>(-TAN(Dip) * SIN(Wellpath!$L110) * COS(Wellpath!$L110) * SIN(Wellpath!$O110)) / 2</f>
        <v>-0.65409552557693551</v>
      </c>
      <c r="E110" s="20">
        <f>Model!$W$11*((drdp!B110+drdp!K110)*'ASXY-TI2S'!$B110+(drdp!E110+drdp!N110)*'ASXY-TI2S'!$C110+(drdp!H110+drdp!Q110)*'ASXY-TI2S'!$D110)</f>
        <v>8.6276933227846277E-3</v>
      </c>
      <c r="F110" s="20">
        <f>Model!$W$11*((drdp!C110+drdp!L110)*'ASXY-TI2S'!$B110+(drdp!F110+drdp!O110)*'ASXY-TI2S'!$C110+(drdp!I110+drdp!R110)*'ASXY-TI2S'!$D110)</f>
        <v>-6.3070444806842942E-4</v>
      </c>
      <c r="G110" s="20">
        <f>Model!$W$11*((drdp!D110+drdp!M110)*'ASXY-TI2S'!$B110+(drdp!G110+drdp!P110)*'ASXY-TI2S'!$C110+(drdp!J110+drdp!S110)*'ASXY-TI2S'!$D110)</f>
        <v>-2.8125000000000003E-3</v>
      </c>
      <c r="H110" s="18">
        <f>Model!$W$11*((drdp!B110)*'ASXY-TI2S'!$B110+(drdp!E110)*'ASXY-TI2S'!$C110+(drdp!H110)*'ASXY-TI2S'!$D110)</f>
        <v>4.3138466613923138E-3</v>
      </c>
      <c r="I110" s="18">
        <f>Model!$W$11*((drdp!C110)*'ASXY-TI2S'!$B110+(drdp!F110)*'ASXY-TI2S'!$C110+(drdp!I110)*'ASXY-TI2S'!$D110)</f>
        <v>-3.1535222403421471E-4</v>
      </c>
      <c r="J110" s="18">
        <f>Model!$W$11*((drdp!D110)*'ASXY-TI2S'!$B110+(drdp!G110)*'ASXY-TI2S'!$C110+(drdp!J110)*'ASXY-TI2S'!$D110)</f>
        <v>-1.4062500000000002E-3</v>
      </c>
      <c r="K110" s="21">
        <f>SUM(E$3:E109)+H110</f>
        <v>0.47117086476974529</v>
      </c>
      <c r="L110" s="21">
        <f>SUM(F$3:F109)+I110</f>
        <v>7.9128217800771461E-4</v>
      </c>
      <c r="M110" s="21">
        <f>SUM(G$3:G109)+J110</f>
        <v>-0.15057615201944372</v>
      </c>
      <c r="N110" s="19">
        <f t="shared" si="5"/>
        <v>0.22200198380786959</v>
      </c>
      <c r="O110" s="19">
        <f t="shared" si="5"/>
        <v>6.2612748523263251E-7</v>
      </c>
      <c r="P110" s="19">
        <f t="shared" si="5"/>
        <v>2.2673177556982622E-2</v>
      </c>
      <c r="Q110" s="19">
        <f t="shared" si="6"/>
        <v>3.7282910808878242E-4</v>
      </c>
      <c r="R110" s="19">
        <f t="shared" si="7"/>
        <v>-7.094709576070192E-2</v>
      </c>
      <c r="S110" s="19">
        <f t="shared" si="8"/>
        <v>-1.1914822552596615E-4</v>
      </c>
    </row>
    <row r="111" spans="1:19" x14ac:dyDescent="0.25">
      <c r="A111" s="26">
        <f>Wellpath!E111</f>
        <v>3240</v>
      </c>
      <c r="B111" s="22">
        <v>0</v>
      </c>
      <c r="C111" s="22">
        <f>SIN(Wellpath!$L111) * COS(Wellpath!$L111) / 2</f>
        <v>0.2165063509461097</v>
      </c>
      <c r="D111" s="22">
        <f>(-TAN(Dip) * SIN(Wellpath!$L111) * COS(Wellpath!$L111) * SIN(Wellpath!$O111)) / 2</f>
        <v>-0.65409552557693551</v>
      </c>
      <c r="E111" s="20">
        <f>Model!$W$11*((drdp!B111+drdp!K111)*'ASXY-TI2S'!$B111+(drdp!E111+drdp!N111)*'ASXY-TI2S'!$C111+(drdp!H111+drdp!Q111)*'ASXY-TI2S'!$D111)</f>
        <v>8.6276933227846277E-3</v>
      </c>
      <c r="F111" s="20">
        <f>Model!$W$11*((drdp!C111+drdp!L111)*'ASXY-TI2S'!$B111+(drdp!F111+drdp!O111)*'ASXY-TI2S'!$C111+(drdp!I111+drdp!R111)*'ASXY-TI2S'!$D111)</f>
        <v>-6.3070444806842942E-4</v>
      </c>
      <c r="G111" s="20">
        <f>Model!$W$11*((drdp!D111+drdp!M111)*'ASXY-TI2S'!$B111+(drdp!G111+drdp!P111)*'ASXY-TI2S'!$C111+(drdp!J111+drdp!S111)*'ASXY-TI2S'!$D111)</f>
        <v>-2.8125000000000003E-3</v>
      </c>
      <c r="H111" s="18">
        <f>Model!$W$11*((drdp!B111)*'ASXY-TI2S'!$B111+(drdp!E111)*'ASXY-TI2S'!$C111+(drdp!H111)*'ASXY-TI2S'!$D111)</f>
        <v>4.3138466613923138E-3</v>
      </c>
      <c r="I111" s="18">
        <f>Model!$W$11*((drdp!C111)*'ASXY-TI2S'!$B111+(drdp!F111)*'ASXY-TI2S'!$C111+(drdp!I111)*'ASXY-TI2S'!$D111)</f>
        <v>-3.1535222403421471E-4</v>
      </c>
      <c r="J111" s="18">
        <f>Model!$W$11*((drdp!D111)*'ASXY-TI2S'!$B111+(drdp!G111)*'ASXY-TI2S'!$C111+(drdp!J111)*'ASXY-TI2S'!$D111)</f>
        <v>-1.4062500000000002E-3</v>
      </c>
      <c r="K111" s="21">
        <f>SUM(E$3:E110)+H111</f>
        <v>0.47979855809252991</v>
      </c>
      <c r="L111" s="21">
        <f>SUM(F$3:F110)+I111</f>
        <v>1.6057772993928514E-4</v>
      </c>
      <c r="M111" s="21">
        <f>SUM(G$3:G110)+J111</f>
        <v>-0.15338865201944371</v>
      </c>
      <c r="N111" s="19">
        <f t="shared" si="5"/>
        <v>0.23020665634767079</v>
      </c>
      <c r="O111" s="19">
        <f t="shared" si="5"/>
        <v>2.5785207352453991E-8</v>
      </c>
      <c r="P111" s="19">
        <f t="shared" si="5"/>
        <v>2.3528078568341992E-2</v>
      </c>
      <c r="Q111" s="19">
        <f t="shared" si="6"/>
        <v>7.7044963286640683E-5</v>
      </c>
      <c r="R111" s="19">
        <f t="shared" si="7"/>
        <v>-7.3595654066685917E-2</v>
      </c>
      <c r="S111" s="19">
        <f t="shared" si="8"/>
        <v>-2.4630801539729215E-5</v>
      </c>
    </row>
    <row r="112" spans="1:19" x14ac:dyDescent="0.25">
      <c r="A112" s="26">
        <f>Wellpath!E112</f>
        <v>3270</v>
      </c>
      <c r="B112" s="22">
        <v>0</v>
      </c>
      <c r="C112" s="22">
        <f>SIN(Wellpath!$L112) * COS(Wellpath!$L112) / 2</f>
        <v>0.2165063509461097</v>
      </c>
      <c r="D112" s="22">
        <f>(-TAN(Dip) * SIN(Wellpath!$L112) * COS(Wellpath!$L112) * SIN(Wellpath!$O112)) / 2</f>
        <v>-0.65409552557693551</v>
      </c>
      <c r="E112" s="20">
        <f>Model!$W$11*((drdp!B112+drdp!K112)*'ASXY-TI2S'!$B112+(drdp!E112+drdp!N112)*'ASXY-TI2S'!$C112+(drdp!H112+drdp!Q112)*'ASXY-TI2S'!$D112)</f>
        <v>8.6276933227846277E-3</v>
      </c>
      <c r="F112" s="20">
        <f>Model!$W$11*((drdp!C112+drdp!L112)*'ASXY-TI2S'!$B112+(drdp!F112+drdp!O112)*'ASXY-TI2S'!$C112+(drdp!I112+drdp!R112)*'ASXY-TI2S'!$D112)</f>
        <v>-6.3070444806842942E-4</v>
      </c>
      <c r="G112" s="20">
        <f>Model!$W$11*((drdp!D112+drdp!M112)*'ASXY-TI2S'!$B112+(drdp!G112+drdp!P112)*'ASXY-TI2S'!$C112+(drdp!J112+drdp!S112)*'ASXY-TI2S'!$D112)</f>
        <v>-2.8125000000000003E-3</v>
      </c>
      <c r="H112" s="18">
        <f>Model!$W$11*((drdp!B112)*'ASXY-TI2S'!$B112+(drdp!E112)*'ASXY-TI2S'!$C112+(drdp!H112)*'ASXY-TI2S'!$D112)</f>
        <v>4.3138466613923138E-3</v>
      </c>
      <c r="I112" s="18">
        <f>Model!$W$11*((drdp!C112)*'ASXY-TI2S'!$B112+(drdp!F112)*'ASXY-TI2S'!$C112+(drdp!I112)*'ASXY-TI2S'!$D112)</f>
        <v>-3.1535222403421471E-4</v>
      </c>
      <c r="J112" s="18">
        <f>Model!$W$11*((drdp!D112)*'ASXY-TI2S'!$B112+(drdp!G112)*'ASXY-TI2S'!$C112+(drdp!J112)*'ASXY-TI2S'!$D112)</f>
        <v>-1.4062500000000002E-3</v>
      </c>
      <c r="K112" s="21">
        <f>SUM(E$3:E111)+H112</f>
        <v>0.48842625141531454</v>
      </c>
      <c r="L112" s="21">
        <f>SUM(F$3:F111)+I112</f>
        <v>-4.7012671812914428E-4</v>
      </c>
      <c r="M112" s="21">
        <f>SUM(G$3:G111)+J112</f>
        <v>-0.15620115201944371</v>
      </c>
      <c r="N112" s="19">
        <f t="shared" si="5"/>
        <v>0.23856020307161604</v>
      </c>
      <c r="O112" s="19">
        <f t="shared" si="5"/>
        <v>2.2101913109887987E-7</v>
      </c>
      <c r="P112" s="19">
        <f t="shared" si="5"/>
        <v>2.4398799892201364E-2</v>
      </c>
      <c r="Q112" s="19">
        <f t="shared" si="6"/>
        <v>-2.2962223062600215E-4</v>
      </c>
      <c r="R112" s="19">
        <f t="shared" si="7"/>
        <v>-7.6292743147610573E-2</v>
      </c>
      <c r="S112" s="19">
        <f t="shared" si="8"/>
        <v>7.3434334966892631E-5</v>
      </c>
    </row>
    <row r="113" spans="1:19" x14ac:dyDescent="0.25">
      <c r="A113" s="26">
        <f>Wellpath!E113</f>
        <v>3300</v>
      </c>
      <c r="B113" s="22">
        <v>0</v>
      </c>
      <c r="C113" s="22">
        <f>SIN(Wellpath!$L113) * COS(Wellpath!$L113) / 2</f>
        <v>0.2165063509461097</v>
      </c>
      <c r="D113" s="22">
        <f>(-TAN(Dip) * SIN(Wellpath!$L113) * COS(Wellpath!$L113) * SIN(Wellpath!$O113)) / 2</f>
        <v>-0.65409552557693551</v>
      </c>
      <c r="E113" s="20">
        <f>Model!$W$11*((drdp!B113+drdp!K113)*'ASXY-TI2S'!$B113+(drdp!E113+drdp!N113)*'ASXY-TI2S'!$C113+(drdp!H113+drdp!Q113)*'ASXY-TI2S'!$D113)</f>
        <v>8.6276933227846277E-3</v>
      </c>
      <c r="F113" s="20">
        <f>Model!$W$11*((drdp!C113+drdp!L113)*'ASXY-TI2S'!$B113+(drdp!F113+drdp!O113)*'ASXY-TI2S'!$C113+(drdp!I113+drdp!R113)*'ASXY-TI2S'!$D113)</f>
        <v>-6.3070444806842942E-4</v>
      </c>
      <c r="G113" s="20">
        <f>Model!$W$11*((drdp!D113+drdp!M113)*'ASXY-TI2S'!$B113+(drdp!G113+drdp!P113)*'ASXY-TI2S'!$C113+(drdp!J113+drdp!S113)*'ASXY-TI2S'!$D113)</f>
        <v>-2.8125000000000003E-3</v>
      </c>
      <c r="H113" s="18">
        <f>Model!$W$11*((drdp!B113)*'ASXY-TI2S'!$B113+(drdp!E113)*'ASXY-TI2S'!$C113+(drdp!H113)*'ASXY-TI2S'!$D113)</f>
        <v>4.3138466613923138E-3</v>
      </c>
      <c r="I113" s="18">
        <f>Model!$W$11*((drdp!C113)*'ASXY-TI2S'!$B113+(drdp!F113)*'ASXY-TI2S'!$C113+(drdp!I113)*'ASXY-TI2S'!$D113)</f>
        <v>-3.1535222403421471E-4</v>
      </c>
      <c r="J113" s="18">
        <f>Model!$W$11*((drdp!D113)*'ASXY-TI2S'!$B113+(drdp!G113)*'ASXY-TI2S'!$C113+(drdp!J113)*'ASXY-TI2S'!$D113)</f>
        <v>-1.4062500000000002E-3</v>
      </c>
      <c r="K113" s="21">
        <f>SUM(E$3:E112)+H113</f>
        <v>0.49705394473809916</v>
      </c>
      <c r="L113" s="21">
        <f>SUM(F$3:F112)+I113</f>
        <v>-1.1008311661975737E-3</v>
      </c>
      <c r="M113" s="21">
        <f>SUM(G$3:G112)+J113</f>
        <v>-0.1590136520194437</v>
      </c>
      <c r="N113" s="19">
        <f t="shared" si="5"/>
        <v>0.24706262397970533</v>
      </c>
      <c r="O113" s="19">
        <f t="shared" si="5"/>
        <v>1.2118292564719102E-6</v>
      </c>
      <c r="P113" s="19">
        <f t="shared" si="5"/>
        <v>2.5285341528560733E-2</v>
      </c>
      <c r="Q113" s="19">
        <f t="shared" si="6"/>
        <v>-5.4717247364914612E-4</v>
      </c>
      <c r="R113" s="19">
        <f t="shared" si="7"/>
        <v>-7.90383630034759E-2</v>
      </c>
      <c r="S113" s="19">
        <f t="shared" si="8"/>
        <v>1.7504718399389939E-4</v>
      </c>
    </row>
    <row r="114" spans="1:19" x14ac:dyDescent="0.25">
      <c r="A114" s="26">
        <f>Wellpath!E114</f>
        <v>3330</v>
      </c>
      <c r="B114" s="22">
        <v>0</v>
      </c>
      <c r="C114" s="22">
        <f>SIN(Wellpath!$L114) * COS(Wellpath!$L114) / 2</f>
        <v>0.2165063509461097</v>
      </c>
      <c r="D114" s="22">
        <f>(-TAN(Dip) * SIN(Wellpath!$L114) * COS(Wellpath!$L114) * SIN(Wellpath!$O114)) / 2</f>
        <v>-0.65409552557693551</v>
      </c>
      <c r="E114" s="20">
        <f>Model!$W$11*((drdp!B114+drdp!K114)*'ASXY-TI2S'!$B114+(drdp!E114+drdp!N114)*'ASXY-TI2S'!$C114+(drdp!H114+drdp!Q114)*'ASXY-TI2S'!$D114)</f>
        <v>8.6276933227846277E-3</v>
      </c>
      <c r="F114" s="20">
        <f>Model!$W$11*((drdp!C114+drdp!L114)*'ASXY-TI2S'!$B114+(drdp!F114+drdp!O114)*'ASXY-TI2S'!$C114+(drdp!I114+drdp!R114)*'ASXY-TI2S'!$D114)</f>
        <v>-6.3070444806842942E-4</v>
      </c>
      <c r="G114" s="20">
        <f>Model!$W$11*((drdp!D114+drdp!M114)*'ASXY-TI2S'!$B114+(drdp!G114+drdp!P114)*'ASXY-TI2S'!$C114+(drdp!J114+drdp!S114)*'ASXY-TI2S'!$D114)</f>
        <v>-2.8125000000000003E-3</v>
      </c>
      <c r="H114" s="18">
        <f>Model!$W$11*((drdp!B114)*'ASXY-TI2S'!$B114+(drdp!E114)*'ASXY-TI2S'!$C114+(drdp!H114)*'ASXY-TI2S'!$D114)</f>
        <v>4.3138466613923138E-3</v>
      </c>
      <c r="I114" s="18">
        <f>Model!$W$11*((drdp!C114)*'ASXY-TI2S'!$B114+(drdp!F114)*'ASXY-TI2S'!$C114+(drdp!I114)*'ASXY-TI2S'!$D114)</f>
        <v>-3.1535222403421471E-4</v>
      </c>
      <c r="J114" s="18">
        <f>Model!$W$11*((drdp!D114)*'ASXY-TI2S'!$B114+(drdp!G114)*'ASXY-TI2S'!$C114+(drdp!J114)*'ASXY-TI2S'!$D114)</f>
        <v>-1.4062500000000002E-3</v>
      </c>
      <c r="K114" s="21">
        <f>SUM(E$3:E113)+H114</f>
        <v>0.50568163806088384</v>
      </c>
      <c r="L114" s="21">
        <f>SUM(F$3:F113)+I114</f>
        <v>-1.7315356142660031E-3</v>
      </c>
      <c r="M114" s="21">
        <f>SUM(G$3:G113)+J114</f>
        <v>-0.1618261520194437</v>
      </c>
      <c r="N114" s="19">
        <f t="shared" si="5"/>
        <v>0.25571391907193874</v>
      </c>
      <c r="O114" s="19">
        <f t="shared" si="5"/>
        <v>2.9982155834715443E-6</v>
      </c>
      <c r="P114" s="19">
        <f t="shared" si="5"/>
        <v>2.6187703477420103E-2</v>
      </c>
      <c r="Q114" s="19">
        <f t="shared" si="6"/>
        <v>-8.7560576578279113E-4</v>
      </c>
      <c r="R114" s="19">
        <f t="shared" si="7"/>
        <v>-8.18325136342819E-2</v>
      </c>
      <c r="S114" s="19">
        <f t="shared" si="8"/>
        <v>2.8020774554129101E-4</v>
      </c>
    </row>
    <row r="115" spans="1:19" x14ac:dyDescent="0.25">
      <c r="A115" s="26">
        <f>Wellpath!E115</f>
        <v>3360</v>
      </c>
      <c r="B115" s="22">
        <v>0</v>
      </c>
      <c r="C115" s="22">
        <f>SIN(Wellpath!$L115) * COS(Wellpath!$L115) / 2</f>
        <v>0.2165063509461097</v>
      </c>
      <c r="D115" s="22">
        <f>(-TAN(Dip) * SIN(Wellpath!$L115) * COS(Wellpath!$L115) * SIN(Wellpath!$O115)) / 2</f>
        <v>-0.65409552557693551</v>
      </c>
      <c r="E115" s="20">
        <f>Model!$W$11*((drdp!B115+drdp!K115)*'ASXY-TI2S'!$B115+(drdp!E115+drdp!N115)*'ASXY-TI2S'!$C115+(drdp!H115+drdp!Q115)*'ASXY-TI2S'!$D115)</f>
        <v>8.6276933227846277E-3</v>
      </c>
      <c r="F115" s="20">
        <f>Model!$W$11*((drdp!C115+drdp!L115)*'ASXY-TI2S'!$B115+(drdp!F115+drdp!O115)*'ASXY-TI2S'!$C115+(drdp!I115+drdp!R115)*'ASXY-TI2S'!$D115)</f>
        <v>-6.3070444806842942E-4</v>
      </c>
      <c r="G115" s="20">
        <f>Model!$W$11*((drdp!D115+drdp!M115)*'ASXY-TI2S'!$B115+(drdp!G115+drdp!P115)*'ASXY-TI2S'!$C115+(drdp!J115+drdp!S115)*'ASXY-TI2S'!$D115)</f>
        <v>-2.8125000000000003E-3</v>
      </c>
      <c r="H115" s="18">
        <f>Model!$W$11*((drdp!B115)*'ASXY-TI2S'!$B115+(drdp!E115)*'ASXY-TI2S'!$C115+(drdp!H115)*'ASXY-TI2S'!$D115)</f>
        <v>4.3138466613923138E-3</v>
      </c>
      <c r="I115" s="18">
        <f>Model!$W$11*((drdp!C115)*'ASXY-TI2S'!$B115+(drdp!F115)*'ASXY-TI2S'!$C115+(drdp!I115)*'ASXY-TI2S'!$D115)</f>
        <v>-3.1535222403421471E-4</v>
      </c>
      <c r="J115" s="18">
        <f>Model!$W$11*((drdp!D115)*'ASXY-TI2S'!$B115+(drdp!G115)*'ASXY-TI2S'!$C115+(drdp!J115)*'ASXY-TI2S'!$D115)</f>
        <v>-1.4062500000000002E-3</v>
      </c>
      <c r="K115" s="21">
        <f>SUM(E$3:E114)+H115</f>
        <v>0.51430933138366852</v>
      </c>
      <c r="L115" s="21">
        <f>SUM(F$3:F114)+I115</f>
        <v>-2.3622400623344326E-3</v>
      </c>
      <c r="M115" s="21">
        <f>SUM(G$3:G114)+J115</f>
        <v>-0.16463865201944369</v>
      </c>
      <c r="N115" s="19">
        <f t="shared" si="5"/>
        <v>0.26451408834831619</v>
      </c>
      <c r="O115" s="19">
        <f t="shared" si="5"/>
        <v>5.5801781120977838E-6</v>
      </c>
      <c r="P115" s="19">
        <f t="shared" si="5"/>
        <v>2.7105885738779471E-2</v>
      </c>
      <c r="Q115" s="19">
        <f t="shared" si="6"/>
        <v>-1.2149221070269374E-3</v>
      </c>
      <c r="R115" s="19">
        <f t="shared" si="7"/>
        <v>-8.4675195040028559E-2</v>
      </c>
      <c r="S115" s="19">
        <f t="shared" si="8"/>
        <v>3.8891601960906763E-4</v>
      </c>
    </row>
    <row r="116" spans="1:19" x14ac:dyDescent="0.25">
      <c r="A116" s="26">
        <f>Wellpath!E116</f>
        <v>3390</v>
      </c>
      <c r="B116" s="22">
        <v>0</v>
      </c>
      <c r="C116" s="22">
        <f>SIN(Wellpath!$L116) * COS(Wellpath!$L116) / 2</f>
        <v>0.2165063509461097</v>
      </c>
      <c r="D116" s="22">
        <f>(-TAN(Dip) * SIN(Wellpath!$L116) * COS(Wellpath!$L116) * SIN(Wellpath!$O116)) / 2</f>
        <v>-0.65409552557693551</v>
      </c>
      <c r="E116" s="20">
        <f>Model!$W$11*((drdp!B116+drdp!K116)*'ASXY-TI2S'!$B116+(drdp!E116+drdp!N116)*'ASXY-TI2S'!$C116+(drdp!H116+drdp!Q116)*'ASXY-TI2S'!$D116)</f>
        <v>8.6276933227846277E-3</v>
      </c>
      <c r="F116" s="20">
        <f>Model!$W$11*((drdp!C116+drdp!L116)*'ASXY-TI2S'!$B116+(drdp!F116+drdp!O116)*'ASXY-TI2S'!$C116+(drdp!I116+drdp!R116)*'ASXY-TI2S'!$D116)</f>
        <v>-6.3070444806842942E-4</v>
      </c>
      <c r="G116" s="20">
        <f>Model!$W$11*((drdp!D116+drdp!M116)*'ASXY-TI2S'!$B116+(drdp!G116+drdp!P116)*'ASXY-TI2S'!$C116+(drdp!J116+drdp!S116)*'ASXY-TI2S'!$D116)</f>
        <v>-2.8125000000000003E-3</v>
      </c>
      <c r="H116" s="18">
        <f>Model!$W$11*((drdp!B116)*'ASXY-TI2S'!$B116+(drdp!E116)*'ASXY-TI2S'!$C116+(drdp!H116)*'ASXY-TI2S'!$D116)</f>
        <v>4.3138466613923138E-3</v>
      </c>
      <c r="I116" s="18">
        <f>Model!$W$11*((drdp!C116)*'ASXY-TI2S'!$B116+(drdp!F116)*'ASXY-TI2S'!$C116+(drdp!I116)*'ASXY-TI2S'!$D116)</f>
        <v>-3.1535222403421471E-4</v>
      </c>
      <c r="J116" s="18">
        <f>Model!$W$11*((drdp!D116)*'ASXY-TI2S'!$B116+(drdp!G116)*'ASXY-TI2S'!$C116+(drdp!J116)*'ASXY-TI2S'!$D116)</f>
        <v>-1.4062500000000002E-3</v>
      </c>
      <c r="K116" s="21">
        <f>SUM(E$3:E115)+H116</f>
        <v>0.5229370247064532</v>
      </c>
      <c r="L116" s="21">
        <f>SUM(F$3:F115)+I116</f>
        <v>-2.9929445104028619E-3</v>
      </c>
      <c r="M116" s="21">
        <f>SUM(G$3:G115)+J116</f>
        <v>-0.16745115201944369</v>
      </c>
      <c r="N116" s="19">
        <f t="shared" si="5"/>
        <v>0.27346313180883763</v>
      </c>
      <c r="O116" s="19">
        <f t="shared" si="5"/>
        <v>8.9577168423506264E-6</v>
      </c>
      <c r="P116" s="19">
        <f t="shared" si="5"/>
        <v>2.8039888312638841E-2</v>
      </c>
      <c r="Q116" s="19">
        <f t="shared" si="6"/>
        <v>-1.565121497381585E-3</v>
      </c>
      <c r="R116" s="19">
        <f t="shared" si="7"/>
        <v>-8.7566407220715875E-2</v>
      </c>
      <c r="S116" s="19">
        <f t="shared" si="8"/>
        <v>5.0117200619722907E-4</v>
      </c>
    </row>
    <row r="117" spans="1:19" x14ac:dyDescent="0.25">
      <c r="A117" s="26">
        <f>Wellpath!E117</f>
        <v>3420</v>
      </c>
      <c r="B117" s="22">
        <v>0</v>
      </c>
      <c r="C117" s="22">
        <f>SIN(Wellpath!$L117) * COS(Wellpath!$L117) / 2</f>
        <v>0.2165063509461097</v>
      </c>
      <c r="D117" s="22">
        <f>(-TAN(Dip) * SIN(Wellpath!$L117) * COS(Wellpath!$L117) * SIN(Wellpath!$O117)) / 2</f>
        <v>-0.65409552557693551</v>
      </c>
      <c r="E117" s="20">
        <f>Model!$W$11*((drdp!B117+drdp!K117)*'ASXY-TI2S'!$B117+(drdp!E117+drdp!N117)*'ASXY-TI2S'!$C117+(drdp!H117+drdp!Q117)*'ASXY-TI2S'!$D117)</f>
        <v>8.6276933227846277E-3</v>
      </c>
      <c r="F117" s="20">
        <f>Model!$W$11*((drdp!C117+drdp!L117)*'ASXY-TI2S'!$B117+(drdp!F117+drdp!O117)*'ASXY-TI2S'!$C117+(drdp!I117+drdp!R117)*'ASXY-TI2S'!$D117)</f>
        <v>-6.3070444806842942E-4</v>
      </c>
      <c r="G117" s="20">
        <f>Model!$W$11*((drdp!D117+drdp!M117)*'ASXY-TI2S'!$B117+(drdp!G117+drdp!P117)*'ASXY-TI2S'!$C117+(drdp!J117+drdp!S117)*'ASXY-TI2S'!$D117)</f>
        <v>-2.8125000000000003E-3</v>
      </c>
      <c r="H117" s="18">
        <f>Model!$W$11*((drdp!B117)*'ASXY-TI2S'!$B117+(drdp!E117)*'ASXY-TI2S'!$C117+(drdp!H117)*'ASXY-TI2S'!$D117)</f>
        <v>4.3138466613923138E-3</v>
      </c>
      <c r="I117" s="18">
        <f>Model!$W$11*((drdp!C117)*'ASXY-TI2S'!$B117+(drdp!F117)*'ASXY-TI2S'!$C117+(drdp!I117)*'ASXY-TI2S'!$D117)</f>
        <v>-3.1535222403421471E-4</v>
      </c>
      <c r="J117" s="18">
        <f>Model!$W$11*((drdp!D117)*'ASXY-TI2S'!$B117+(drdp!G117)*'ASXY-TI2S'!$C117+(drdp!J117)*'ASXY-TI2S'!$D117)</f>
        <v>-1.4062500000000002E-3</v>
      </c>
      <c r="K117" s="21">
        <f>SUM(E$3:E116)+H117</f>
        <v>0.53156471802923788</v>
      </c>
      <c r="L117" s="21">
        <f>SUM(F$3:F116)+I117</f>
        <v>-3.6236489584712912E-3</v>
      </c>
      <c r="M117" s="21">
        <f>SUM(G$3:G116)+J117</f>
        <v>-0.17026365201944368</v>
      </c>
      <c r="N117" s="19">
        <f t="shared" si="5"/>
        <v>0.28256104945350319</v>
      </c>
      <c r="O117" s="19">
        <f t="shared" si="5"/>
        <v>1.3130831774230074E-5</v>
      </c>
      <c r="P117" s="19">
        <f t="shared" si="5"/>
        <v>2.8989711198998208E-2</v>
      </c>
      <c r="Q117" s="19">
        <f t="shared" si="6"/>
        <v>-1.9262039368467335E-3</v>
      </c>
      <c r="R117" s="19">
        <f t="shared" si="7"/>
        <v>-9.0506150176343864E-2</v>
      </c>
      <c r="S117" s="19">
        <f t="shared" si="8"/>
        <v>6.1697570530577545E-4</v>
      </c>
    </row>
    <row r="118" spans="1:19" x14ac:dyDescent="0.25">
      <c r="A118" s="26">
        <f>Wellpath!E118</f>
        <v>3450</v>
      </c>
      <c r="B118" s="22">
        <v>0</v>
      </c>
      <c r="C118" s="22">
        <f>SIN(Wellpath!$L118) * COS(Wellpath!$L118) / 2</f>
        <v>0.2165063509461097</v>
      </c>
      <c r="D118" s="22">
        <f>(-TAN(Dip) * SIN(Wellpath!$L118) * COS(Wellpath!$L118) * SIN(Wellpath!$O118)) / 2</f>
        <v>-0.65409552557693551</v>
      </c>
      <c r="E118" s="20">
        <f>Model!$W$11*((drdp!B118+drdp!K118)*'ASXY-TI2S'!$B118+(drdp!E118+drdp!N118)*'ASXY-TI2S'!$C118+(drdp!H118+drdp!Q118)*'ASXY-TI2S'!$D118)</f>
        <v>8.6276933227846277E-3</v>
      </c>
      <c r="F118" s="20">
        <f>Model!$W$11*((drdp!C118+drdp!L118)*'ASXY-TI2S'!$B118+(drdp!F118+drdp!O118)*'ASXY-TI2S'!$C118+(drdp!I118+drdp!R118)*'ASXY-TI2S'!$D118)</f>
        <v>-6.3070444806842942E-4</v>
      </c>
      <c r="G118" s="20">
        <f>Model!$W$11*((drdp!D118+drdp!M118)*'ASXY-TI2S'!$B118+(drdp!G118+drdp!P118)*'ASXY-TI2S'!$C118+(drdp!J118+drdp!S118)*'ASXY-TI2S'!$D118)</f>
        <v>-2.8125000000000003E-3</v>
      </c>
      <c r="H118" s="18">
        <f>Model!$W$11*((drdp!B118)*'ASXY-TI2S'!$B118+(drdp!E118)*'ASXY-TI2S'!$C118+(drdp!H118)*'ASXY-TI2S'!$D118)</f>
        <v>4.3138466613923138E-3</v>
      </c>
      <c r="I118" s="18">
        <f>Model!$W$11*((drdp!C118)*'ASXY-TI2S'!$B118+(drdp!F118)*'ASXY-TI2S'!$C118+(drdp!I118)*'ASXY-TI2S'!$D118)</f>
        <v>-3.1535222403421471E-4</v>
      </c>
      <c r="J118" s="18">
        <f>Model!$W$11*((drdp!D118)*'ASXY-TI2S'!$B118+(drdp!G118)*'ASXY-TI2S'!$C118+(drdp!J118)*'ASXY-TI2S'!$D118)</f>
        <v>-1.4062500000000002E-3</v>
      </c>
      <c r="K118" s="21">
        <f>SUM(E$3:E117)+H118</f>
        <v>0.54019241135202256</v>
      </c>
      <c r="L118" s="21">
        <f>SUM(F$3:F117)+I118</f>
        <v>-4.2543534065397201E-3</v>
      </c>
      <c r="M118" s="21">
        <f>SUM(G$3:G117)+J118</f>
        <v>-0.17307615201944368</v>
      </c>
      <c r="N118" s="19">
        <f t="shared" si="5"/>
        <v>0.29180784128231274</v>
      </c>
      <c r="O118" s="19">
        <f t="shared" si="5"/>
        <v>1.8099522907736121E-5</v>
      </c>
      <c r="P118" s="19">
        <f t="shared" si="5"/>
        <v>2.995535439785758E-2</v>
      </c>
      <c r="Q118" s="19">
        <f t="shared" si="6"/>
        <v>-2.2981694254223827E-3</v>
      </c>
      <c r="R118" s="19">
        <f t="shared" si="7"/>
        <v>-9.349442390691251E-2</v>
      </c>
      <c r="S118" s="19">
        <f t="shared" si="8"/>
        <v>7.3632711693470665E-4</v>
      </c>
    </row>
    <row r="119" spans="1:19" x14ac:dyDescent="0.25">
      <c r="A119" s="26">
        <f>Wellpath!E119</f>
        <v>3480</v>
      </c>
      <c r="B119" s="22">
        <v>0</v>
      </c>
      <c r="C119" s="22">
        <f>SIN(Wellpath!$L119) * COS(Wellpath!$L119) / 2</f>
        <v>0.2165063509461097</v>
      </c>
      <c r="D119" s="22">
        <f>(-TAN(Dip) * SIN(Wellpath!$L119) * COS(Wellpath!$L119) * SIN(Wellpath!$O119)) / 2</f>
        <v>-0.65409552557693551</v>
      </c>
      <c r="E119" s="20">
        <f>Model!$W$11*((drdp!B119+drdp!K119)*'ASXY-TI2S'!$B119+(drdp!E119+drdp!N119)*'ASXY-TI2S'!$C119+(drdp!H119+drdp!Q119)*'ASXY-TI2S'!$D119)</f>
        <v>8.6276933227846277E-3</v>
      </c>
      <c r="F119" s="20">
        <f>Model!$W$11*((drdp!C119+drdp!L119)*'ASXY-TI2S'!$B119+(drdp!F119+drdp!O119)*'ASXY-TI2S'!$C119+(drdp!I119+drdp!R119)*'ASXY-TI2S'!$D119)</f>
        <v>-6.3070444806842942E-4</v>
      </c>
      <c r="G119" s="20">
        <f>Model!$W$11*((drdp!D119+drdp!M119)*'ASXY-TI2S'!$B119+(drdp!G119+drdp!P119)*'ASXY-TI2S'!$C119+(drdp!J119+drdp!S119)*'ASXY-TI2S'!$D119)</f>
        <v>-2.8125000000000003E-3</v>
      </c>
      <c r="H119" s="18">
        <f>Model!$W$11*((drdp!B119)*'ASXY-TI2S'!$B119+(drdp!E119)*'ASXY-TI2S'!$C119+(drdp!H119)*'ASXY-TI2S'!$D119)</f>
        <v>4.3138466613923138E-3</v>
      </c>
      <c r="I119" s="18">
        <f>Model!$W$11*((drdp!C119)*'ASXY-TI2S'!$B119+(drdp!F119)*'ASXY-TI2S'!$C119+(drdp!I119)*'ASXY-TI2S'!$D119)</f>
        <v>-3.1535222403421471E-4</v>
      </c>
      <c r="J119" s="18">
        <f>Model!$W$11*((drdp!D119)*'ASXY-TI2S'!$B119+(drdp!G119)*'ASXY-TI2S'!$C119+(drdp!J119)*'ASXY-TI2S'!$D119)</f>
        <v>-1.4062500000000002E-3</v>
      </c>
      <c r="K119" s="21">
        <f>SUM(E$3:E118)+H119</f>
        <v>0.54882010467480724</v>
      </c>
      <c r="L119" s="21">
        <f>SUM(F$3:F118)+I119</f>
        <v>-4.8850578546081498E-3</v>
      </c>
      <c r="M119" s="21">
        <f>SUM(G$3:G118)+J119</f>
        <v>-0.17588865201944368</v>
      </c>
      <c r="N119" s="19">
        <f t="shared" si="5"/>
        <v>0.3012035072952664</v>
      </c>
      <c r="O119" s="19">
        <f t="shared" si="5"/>
        <v>2.3863790242868781E-5</v>
      </c>
      <c r="P119" s="19">
        <f t="shared" si="5"/>
        <v>3.0936817909216947E-2</v>
      </c>
      <c r="Q119" s="19">
        <f t="shared" si="6"/>
        <v>-2.6810179631085343E-3</v>
      </c>
      <c r="R119" s="19">
        <f t="shared" si="7"/>
        <v>-9.6531228412421829E-2</v>
      </c>
      <c r="S119" s="19">
        <f t="shared" si="8"/>
        <v>8.5922624108402291E-4</v>
      </c>
    </row>
    <row r="120" spans="1:19" x14ac:dyDescent="0.25">
      <c r="A120" s="26">
        <f>Wellpath!E120</f>
        <v>3510</v>
      </c>
      <c r="B120" s="22">
        <v>0</v>
      </c>
      <c r="C120" s="22">
        <f>SIN(Wellpath!$L120) * COS(Wellpath!$L120) / 2</f>
        <v>0.2165063509461097</v>
      </c>
      <c r="D120" s="22">
        <f>(-TAN(Dip) * SIN(Wellpath!$L120) * COS(Wellpath!$L120) * SIN(Wellpath!$O120)) / 2</f>
        <v>-0.65409552557693551</v>
      </c>
      <c r="E120" s="20">
        <f>Model!$W$11*((drdp!B120+drdp!K120)*'ASXY-TI2S'!$B120+(drdp!E120+drdp!N120)*'ASXY-TI2S'!$C120+(drdp!H120+drdp!Q120)*'ASXY-TI2S'!$D120)</f>
        <v>8.6276933227846277E-3</v>
      </c>
      <c r="F120" s="20">
        <f>Model!$W$11*((drdp!C120+drdp!L120)*'ASXY-TI2S'!$B120+(drdp!F120+drdp!O120)*'ASXY-TI2S'!$C120+(drdp!I120+drdp!R120)*'ASXY-TI2S'!$D120)</f>
        <v>-6.3070444806842942E-4</v>
      </c>
      <c r="G120" s="20">
        <f>Model!$W$11*((drdp!D120+drdp!M120)*'ASXY-TI2S'!$B120+(drdp!G120+drdp!P120)*'ASXY-TI2S'!$C120+(drdp!J120+drdp!S120)*'ASXY-TI2S'!$D120)</f>
        <v>-2.8125000000000003E-3</v>
      </c>
      <c r="H120" s="18">
        <f>Model!$W$11*((drdp!B120)*'ASXY-TI2S'!$B120+(drdp!E120)*'ASXY-TI2S'!$C120+(drdp!H120)*'ASXY-TI2S'!$D120)</f>
        <v>4.3138466613923138E-3</v>
      </c>
      <c r="I120" s="18">
        <f>Model!$W$11*((drdp!C120)*'ASXY-TI2S'!$B120+(drdp!F120)*'ASXY-TI2S'!$C120+(drdp!I120)*'ASXY-TI2S'!$D120)</f>
        <v>-3.1535222403421471E-4</v>
      </c>
      <c r="J120" s="18">
        <f>Model!$W$11*((drdp!D120)*'ASXY-TI2S'!$B120+(drdp!G120)*'ASXY-TI2S'!$C120+(drdp!J120)*'ASXY-TI2S'!$D120)</f>
        <v>-1.4062500000000002E-3</v>
      </c>
      <c r="K120" s="21">
        <f>SUM(E$3:E119)+H120</f>
        <v>0.55744779799759192</v>
      </c>
      <c r="L120" s="21">
        <f>SUM(F$3:F119)+I120</f>
        <v>-5.5157623026765796E-3</v>
      </c>
      <c r="M120" s="21">
        <f>SUM(G$3:G119)+J120</f>
        <v>-0.17870115201944367</v>
      </c>
      <c r="N120" s="19">
        <f t="shared" si="5"/>
        <v>0.31074804749236407</v>
      </c>
      <c r="O120" s="19">
        <f t="shared" si="5"/>
        <v>3.0423633779628042E-5</v>
      </c>
      <c r="P120" s="19">
        <f t="shared" si="5"/>
        <v>3.1934101733076314E-2</v>
      </c>
      <c r="Q120" s="19">
        <f t="shared" si="6"/>
        <v>-3.0747495499051864E-3</v>
      </c>
      <c r="R120" s="19">
        <f t="shared" si="7"/>
        <v>-9.9616563692871807E-2</v>
      </c>
      <c r="S120" s="19">
        <f t="shared" si="8"/>
        <v>9.8567307775372409E-4</v>
      </c>
    </row>
    <row r="121" spans="1:19" x14ac:dyDescent="0.25">
      <c r="A121" s="26">
        <f>Wellpath!E121</f>
        <v>3540</v>
      </c>
      <c r="B121" s="22">
        <v>0</v>
      </c>
      <c r="C121" s="22">
        <f>SIN(Wellpath!$L121) * COS(Wellpath!$L121) / 2</f>
        <v>0.2165063509461097</v>
      </c>
      <c r="D121" s="22">
        <f>(-TAN(Dip) * SIN(Wellpath!$L121) * COS(Wellpath!$L121) * SIN(Wellpath!$O121)) / 2</f>
        <v>-0.65409552557693551</v>
      </c>
      <c r="E121" s="20">
        <f>Model!$W$11*((drdp!B121+drdp!K121)*'ASXY-TI2S'!$B121+(drdp!E121+drdp!N121)*'ASXY-TI2S'!$C121+(drdp!H121+drdp!Q121)*'ASXY-TI2S'!$D121)</f>
        <v>8.6276933227846277E-3</v>
      </c>
      <c r="F121" s="20">
        <f>Model!$W$11*((drdp!C121+drdp!L121)*'ASXY-TI2S'!$B121+(drdp!F121+drdp!O121)*'ASXY-TI2S'!$C121+(drdp!I121+drdp!R121)*'ASXY-TI2S'!$D121)</f>
        <v>-6.3070444806842942E-4</v>
      </c>
      <c r="G121" s="20">
        <f>Model!$W$11*((drdp!D121+drdp!M121)*'ASXY-TI2S'!$B121+(drdp!G121+drdp!P121)*'ASXY-TI2S'!$C121+(drdp!J121+drdp!S121)*'ASXY-TI2S'!$D121)</f>
        <v>-2.8125000000000003E-3</v>
      </c>
      <c r="H121" s="18">
        <f>Model!$W$11*((drdp!B121)*'ASXY-TI2S'!$B121+(drdp!E121)*'ASXY-TI2S'!$C121+(drdp!H121)*'ASXY-TI2S'!$D121)</f>
        <v>4.3138466613923138E-3</v>
      </c>
      <c r="I121" s="18">
        <f>Model!$W$11*((drdp!C121)*'ASXY-TI2S'!$B121+(drdp!F121)*'ASXY-TI2S'!$C121+(drdp!I121)*'ASXY-TI2S'!$D121)</f>
        <v>-3.1535222403421471E-4</v>
      </c>
      <c r="J121" s="18">
        <f>Model!$W$11*((drdp!D121)*'ASXY-TI2S'!$B121+(drdp!G121)*'ASXY-TI2S'!$C121+(drdp!J121)*'ASXY-TI2S'!$D121)</f>
        <v>-1.4062500000000002E-3</v>
      </c>
      <c r="K121" s="21">
        <f>SUM(E$3:E120)+H121</f>
        <v>0.5660754913203766</v>
      </c>
      <c r="L121" s="21">
        <f>SUM(F$3:F120)+I121</f>
        <v>-6.1464667507450093E-3</v>
      </c>
      <c r="M121" s="21">
        <f>SUM(G$3:G120)+J121</f>
        <v>-0.18151365201944367</v>
      </c>
      <c r="N121" s="19">
        <f t="shared" si="5"/>
        <v>0.32044146187360578</v>
      </c>
      <c r="O121" s="19">
        <f t="shared" si="5"/>
        <v>3.7779053518013912E-5</v>
      </c>
      <c r="P121" s="19">
        <f t="shared" si="5"/>
        <v>3.2947205869435683E-2</v>
      </c>
      <c r="Q121" s="19">
        <f t="shared" si="6"/>
        <v>-3.4793641858123399E-3</v>
      </c>
      <c r="R121" s="19">
        <f t="shared" si="7"/>
        <v>-0.10275042974826244</v>
      </c>
      <c r="S121" s="19">
        <f t="shared" si="8"/>
        <v>1.1156676269438101E-3</v>
      </c>
    </row>
    <row r="122" spans="1:19" x14ac:dyDescent="0.25">
      <c r="A122" s="26">
        <f>Wellpath!E122</f>
        <v>3570</v>
      </c>
      <c r="B122" s="22">
        <v>0</v>
      </c>
      <c r="C122" s="22">
        <f>SIN(Wellpath!$L122) * COS(Wellpath!$L122) / 2</f>
        <v>0.2165063509461097</v>
      </c>
      <c r="D122" s="22">
        <f>(-TAN(Dip) * SIN(Wellpath!$L122) * COS(Wellpath!$L122) * SIN(Wellpath!$O122)) / 2</f>
        <v>-0.65409552557693551</v>
      </c>
      <c r="E122" s="20">
        <f>Model!$W$11*((drdp!B122+drdp!K122)*'ASXY-TI2S'!$B122+(drdp!E122+drdp!N122)*'ASXY-TI2S'!$C122+(drdp!H122+drdp!Q122)*'ASXY-TI2S'!$D122)</f>
        <v>8.6276933227846277E-3</v>
      </c>
      <c r="F122" s="20">
        <f>Model!$W$11*((drdp!C122+drdp!L122)*'ASXY-TI2S'!$B122+(drdp!F122+drdp!O122)*'ASXY-TI2S'!$C122+(drdp!I122+drdp!R122)*'ASXY-TI2S'!$D122)</f>
        <v>-6.3070444806842942E-4</v>
      </c>
      <c r="G122" s="20">
        <f>Model!$W$11*((drdp!D122+drdp!M122)*'ASXY-TI2S'!$B122+(drdp!G122+drdp!P122)*'ASXY-TI2S'!$C122+(drdp!J122+drdp!S122)*'ASXY-TI2S'!$D122)</f>
        <v>-2.8125000000000003E-3</v>
      </c>
      <c r="H122" s="18">
        <f>Model!$W$11*((drdp!B122)*'ASXY-TI2S'!$B122+(drdp!E122)*'ASXY-TI2S'!$C122+(drdp!H122)*'ASXY-TI2S'!$D122)</f>
        <v>4.3138466613923138E-3</v>
      </c>
      <c r="I122" s="18">
        <f>Model!$W$11*((drdp!C122)*'ASXY-TI2S'!$B122+(drdp!F122)*'ASXY-TI2S'!$C122+(drdp!I122)*'ASXY-TI2S'!$D122)</f>
        <v>-3.1535222403421471E-4</v>
      </c>
      <c r="J122" s="18">
        <f>Model!$W$11*((drdp!D122)*'ASXY-TI2S'!$B122+(drdp!G122)*'ASXY-TI2S'!$C122+(drdp!J122)*'ASXY-TI2S'!$D122)</f>
        <v>-1.4062500000000002E-3</v>
      </c>
      <c r="K122" s="21">
        <f>SUM(E$3:E121)+H122</f>
        <v>0.57470318464316128</v>
      </c>
      <c r="L122" s="21">
        <f>SUM(F$3:F121)+I122</f>
        <v>-6.777171198813439E-3</v>
      </c>
      <c r="M122" s="21">
        <f>SUM(G$3:G121)+J122</f>
        <v>-0.18432615201944366</v>
      </c>
      <c r="N122" s="19">
        <f t="shared" si="5"/>
        <v>0.33028375043899155</v>
      </c>
      <c r="O122" s="19">
        <f t="shared" si="5"/>
        <v>4.5930049458026388E-5</v>
      </c>
      <c r="P122" s="19">
        <f t="shared" si="5"/>
        <v>3.3976130318295057E-2</v>
      </c>
      <c r="Q122" s="19">
        <f t="shared" si="6"/>
        <v>-3.8948618708299944E-3</v>
      </c>
      <c r="R122" s="19">
        <f t="shared" si="7"/>
        <v>-0.10593282657859375</v>
      </c>
      <c r="S122" s="19">
        <f t="shared" si="8"/>
        <v>1.2492098886542813E-3</v>
      </c>
    </row>
    <row r="123" spans="1:19" x14ac:dyDescent="0.25">
      <c r="A123" s="26">
        <f>Wellpath!E123</f>
        <v>3600</v>
      </c>
      <c r="B123" s="22">
        <v>0</v>
      </c>
      <c r="C123" s="22">
        <f>SIN(Wellpath!$L123) * COS(Wellpath!$L123) / 2</f>
        <v>0.2165063509461097</v>
      </c>
      <c r="D123" s="22">
        <f>(-TAN(Dip) * SIN(Wellpath!$L123) * COS(Wellpath!$L123) * SIN(Wellpath!$O123)) / 2</f>
        <v>-0.65409552557693551</v>
      </c>
      <c r="E123" s="20">
        <f>Model!$W$11*((drdp!B123+drdp!K123)*'ASXY-TI2S'!$B123+(drdp!E123+drdp!N123)*'ASXY-TI2S'!$C123+(drdp!H123+drdp!Q123)*'ASXY-TI2S'!$D123)</f>
        <v>8.6276933227846277E-3</v>
      </c>
      <c r="F123" s="20">
        <f>Model!$W$11*((drdp!C123+drdp!L123)*'ASXY-TI2S'!$B123+(drdp!F123+drdp!O123)*'ASXY-TI2S'!$C123+(drdp!I123+drdp!R123)*'ASXY-TI2S'!$D123)</f>
        <v>-6.3070444806842942E-4</v>
      </c>
      <c r="G123" s="20">
        <f>Model!$W$11*((drdp!D123+drdp!M123)*'ASXY-TI2S'!$B123+(drdp!G123+drdp!P123)*'ASXY-TI2S'!$C123+(drdp!J123+drdp!S123)*'ASXY-TI2S'!$D123)</f>
        <v>-2.8125000000000003E-3</v>
      </c>
      <c r="H123" s="18">
        <f>Model!$W$11*((drdp!B123)*'ASXY-TI2S'!$B123+(drdp!E123)*'ASXY-TI2S'!$C123+(drdp!H123)*'ASXY-TI2S'!$D123)</f>
        <v>4.3138466613923138E-3</v>
      </c>
      <c r="I123" s="18">
        <f>Model!$W$11*((drdp!C123)*'ASXY-TI2S'!$B123+(drdp!F123)*'ASXY-TI2S'!$C123+(drdp!I123)*'ASXY-TI2S'!$D123)</f>
        <v>-3.1535222403421471E-4</v>
      </c>
      <c r="J123" s="18">
        <f>Model!$W$11*((drdp!D123)*'ASXY-TI2S'!$B123+(drdp!G123)*'ASXY-TI2S'!$C123+(drdp!J123)*'ASXY-TI2S'!$D123)</f>
        <v>-1.4062500000000002E-3</v>
      </c>
      <c r="K123" s="21">
        <f>SUM(E$3:E122)+H123</f>
        <v>0.58333087796594596</v>
      </c>
      <c r="L123" s="21">
        <f>SUM(F$3:F122)+I123</f>
        <v>-7.4078756468818688E-3</v>
      </c>
      <c r="M123" s="21">
        <f>SUM(G$3:G122)+J123</f>
        <v>-0.18713865201944366</v>
      </c>
      <c r="N123" s="19">
        <f t="shared" si="5"/>
        <v>0.34027491318852132</v>
      </c>
      <c r="O123" s="19">
        <f t="shared" si="5"/>
        <v>5.4876621599665465E-5</v>
      </c>
      <c r="P123" s="19">
        <f t="shared" si="5"/>
        <v>3.5020875079654422E-2</v>
      </c>
      <c r="Q123" s="19">
        <f t="shared" si="6"/>
        <v>-4.3212426049581507E-3</v>
      </c>
      <c r="R123" s="19">
        <f t="shared" si="7"/>
        <v>-0.10916375418386572</v>
      </c>
      <c r="S123" s="19">
        <f t="shared" si="8"/>
        <v>1.3862998628851372E-3</v>
      </c>
    </row>
    <row r="124" spans="1:19" x14ac:dyDescent="0.25">
      <c r="A124" s="26">
        <f>Wellpath!E124</f>
        <v>3630</v>
      </c>
      <c r="B124" s="22">
        <v>0</v>
      </c>
      <c r="C124" s="22">
        <f>SIN(Wellpath!$L124) * COS(Wellpath!$L124) / 2</f>
        <v>0.2165063509461097</v>
      </c>
      <c r="D124" s="22">
        <f>(-TAN(Dip) * SIN(Wellpath!$L124) * COS(Wellpath!$L124) * SIN(Wellpath!$O124)) / 2</f>
        <v>-0.65409552557693551</v>
      </c>
      <c r="E124" s="20">
        <f>Model!$W$11*((drdp!B124+drdp!K124)*'ASXY-TI2S'!$B124+(drdp!E124+drdp!N124)*'ASXY-TI2S'!$C124+(drdp!H124+drdp!Q124)*'ASXY-TI2S'!$D124)</f>
        <v>8.6276933227846277E-3</v>
      </c>
      <c r="F124" s="20">
        <f>Model!$W$11*((drdp!C124+drdp!L124)*'ASXY-TI2S'!$B124+(drdp!F124+drdp!O124)*'ASXY-TI2S'!$C124+(drdp!I124+drdp!R124)*'ASXY-TI2S'!$D124)</f>
        <v>-6.3070444806842942E-4</v>
      </c>
      <c r="G124" s="20">
        <f>Model!$W$11*((drdp!D124+drdp!M124)*'ASXY-TI2S'!$B124+(drdp!G124+drdp!P124)*'ASXY-TI2S'!$C124+(drdp!J124+drdp!S124)*'ASXY-TI2S'!$D124)</f>
        <v>-2.8125000000000003E-3</v>
      </c>
      <c r="H124" s="18">
        <f>Model!$W$11*((drdp!B124)*'ASXY-TI2S'!$B124+(drdp!E124)*'ASXY-TI2S'!$C124+(drdp!H124)*'ASXY-TI2S'!$D124)</f>
        <v>4.3138466613923138E-3</v>
      </c>
      <c r="I124" s="18">
        <f>Model!$W$11*((drdp!C124)*'ASXY-TI2S'!$B124+(drdp!F124)*'ASXY-TI2S'!$C124+(drdp!I124)*'ASXY-TI2S'!$D124)</f>
        <v>-3.1535222403421471E-4</v>
      </c>
      <c r="J124" s="18">
        <f>Model!$W$11*((drdp!D124)*'ASXY-TI2S'!$B124+(drdp!G124)*'ASXY-TI2S'!$C124+(drdp!J124)*'ASXY-TI2S'!$D124)</f>
        <v>-1.4062500000000002E-3</v>
      </c>
      <c r="K124" s="21">
        <f>SUM(E$3:E123)+H124</f>
        <v>0.59195857128873064</v>
      </c>
      <c r="L124" s="21">
        <f>SUM(F$3:F123)+I124</f>
        <v>-8.0385800949502994E-3</v>
      </c>
      <c r="M124" s="21">
        <f>SUM(G$3:G123)+J124</f>
        <v>-0.18995115201944365</v>
      </c>
      <c r="N124" s="19">
        <f t="shared" si="5"/>
        <v>0.3504149501221952</v>
      </c>
      <c r="O124" s="19">
        <f t="shared" si="5"/>
        <v>6.4618769942931159E-5</v>
      </c>
      <c r="P124" s="19">
        <f t="shared" si="5"/>
        <v>3.6081440153513791E-2</v>
      </c>
      <c r="Q124" s="19">
        <f t="shared" si="6"/>
        <v>-4.7585063881968081E-3</v>
      </c>
      <c r="R124" s="19">
        <f t="shared" si="7"/>
        <v>-0.11244321256407834</v>
      </c>
      <c r="S124" s="19">
        <f t="shared" si="8"/>
        <v>1.5269375496363782E-3</v>
      </c>
    </row>
    <row r="125" spans="1:19" x14ac:dyDescent="0.25">
      <c r="A125" s="26">
        <f>Wellpath!E125</f>
        <v>3660</v>
      </c>
      <c r="B125" s="22">
        <v>0</v>
      </c>
      <c r="C125" s="22">
        <f>SIN(Wellpath!$L125) * COS(Wellpath!$L125) / 2</f>
        <v>0.2165063509461097</v>
      </c>
      <c r="D125" s="22">
        <f>(-TAN(Dip) * SIN(Wellpath!$L125) * COS(Wellpath!$L125) * SIN(Wellpath!$O125)) / 2</f>
        <v>-0.65409552557693551</v>
      </c>
      <c r="E125" s="20">
        <f>Model!$W$11*((drdp!B125+drdp!K125)*'ASXY-TI2S'!$B125+(drdp!E125+drdp!N125)*'ASXY-TI2S'!$C125+(drdp!H125+drdp!Q125)*'ASXY-TI2S'!$D125)</f>
        <v>8.6276933227846277E-3</v>
      </c>
      <c r="F125" s="20">
        <f>Model!$W$11*((drdp!C125+drdp!L125)*'ASXY-TI2S'!$B125+(drdp!F125+drdp!O125)*'ASXY-TI2S'!$C125+(drdp!I125+drdp!R125)*'ASXY-TI2S'!$D125)</f>
        <v>-6.3070444806842942E-4</v>
      </c>
      <c r="G125" s="20">
        <f>Model!$W$11*((drdp!D125+drdp!M125)*'ASXY-TI2S'!$B125+(drdp!G125+drdp!P125)*'ASXY-TI2S'!$C125+(drdp!J125+drdp!S125)*'ASXY-TI2S'!$D125)</f>
        <v>-2.8125000000000003E-3</v>
      </c>
      <c r="H125" s="18">
        <f>Model!$W$11*((drdp!B125)*'ASXY-TI2S'!$B125+(drdp!E125)*'ASXY-TI2S'!$C125+(drdp!H125)*'ASXY-TI2S'!$D125)</f>
        <v>4.3138466613923138E-3</v>
      </c>
      <c r="I125" s="18">
        <f>Model!$W$11*((drdp!C125)*'ASXY-TI2S'!$B125+(drdp!F125)*'ASXY-TI2S'!$C125+(drdp!I125)*'ASXY-TI2S'!$D125)</f>
        <v>-3.1535222403421471E-4</v>
      </c>
      <c r="J125" s="18">
        <f>Model!$W$11*((drdp!D125)*'ASXY-TI2S'!$B125+(drdp!G125)*'ASXY-TI2S'!$C125+(drdp!J125)*'ASXY-TI2S'!$D125)</f>
        <v>-1.4062500000000002E-3</v>
      </c>
      <c r="K125" s="21">
        <f>SUM(E$3:E124)+H125</f>
        <v>0.60058626461151532</v>
      </c>
      <c r="L125" s="21">
        <f>SUM(F$3:F124)+I125</f>
        <v>-8.6692845430187283E-3</v>
      </c>
      <c r="M125" s="21">
        <f>SUM(G$3:G124)+J125</f>
        <v>-0.19276365201944365</v>
      </c>
      <c r="N125" s="19">
        <f t="shared" si="5"/>
        <v>0.36070386124001308</v>
      </c>
      <c r="O125" s="19">
        <f t="shared" si="5"/>
        <v>7.5156494487823447E-5</v>
      </c>
      <c r="P125" s="19">
        <f t="shared" si="5"/>
        <v>3.7157825539873159E-2</v>
      </c>
      <c r="Q125" s="19">
        <f t="shared" si="6"/>
        <v>-5.2066532205459655E-3</v>
      </c>
      <c r="R125" s="19">
        <f t="shared" si="7"/>
        <v>-0.11577120171923164</v>
      </c>
      <c r="S125" s="19">
        <f t="shared" si="8"/>
        <v>1.6711229489080038E-3</v>
      </c>
    </row>
    <row r="126" spans="1:19" x14ac:dyDescent="0.25">
      <c r="A126" s="26">
        <f>Wellpath!E126</f>
        <v>3690</v>
      </c>
      <c r="B126" s="22">
        <v>0</v>
      </c>
      <c r="C126" s="22">
        <f>SIN(Wellpath!$L126) * COS(Wellpath!$L126) / 2</f>
        <v>0.2165063509461097</v>
      </c>
      <c r="D126" s="22">
        <f>(-TAN(Dip) * SIN(Wellpath!$L126) * COS(Wellpath!$L126) * SIN(Wellpath!$O126)) / 2</f>
        <v>-0.65409552557693551</v>
      </c>
      <c r="E126" s="20">
        <f>Model!$W$11*((drdp!B126+drdp!K126)*'ASXY-TI2S'!$B126+(drdp!E126+drdp!N126)*'ASXY-TI2S'!$C126+(drdp!H126+drdp!Q126)*'ASXY-TI2S'!$D126)</f>
        <v>8.6276933227846277E-3</v>
      </c>
      <c r="F126" s="20">
        <f>Model!$W$11*((drdp!C126+drdp!L126)*'ASXY-TI2S'!$B126+(drdp!F126+drdp!O126)*'ASXY-TI2S'!$C126+(drdp!I126+drdp!R126)*'ASXY-TI2S'!$D126)</f>
        <v>-6.3070444806842942E-4</v>
      </c>
      <c r="G126" s="20">
        <f>Model!$W$11*((drdp!D126+drdp!M126)*'ASXY-TI2S'!$B126+(drdp!G126+drdp!P126)*'ASXY-TI2S'!$C126+(drdp!J126+drdp!S126)*'ASXY-TI2S'!$D126)</f>
        <v>-2.8125000000000003E-3</v>
      </c>
      <c r="H126" s="18">
        <f>Model!$W$11*((drdp!B126)*'ASXY-TI2S'!$B126+(drdp!E126)*'ASXY-TI2S'!$C126+(drdp!H126)*'ASXY-TI2S'!$D126)</f>
        <v>4.3138466613923138E-3</v>
      </c>
      <c r="I126" s="18">
        <f>Model!$W$11*((drdp!C126)*'ASXY-TI2S'!$B126+(drdp!F126)*'ASXY-TI2S'!$C126+(drdp!I126)*'ASXY-TI2S'!$D126)</f>
        <v>-3.1535222403421471E-4</v>
      </c>
      <c r="J126" s="18">
        <f>Model!$W$11*((drdp!D126)*'ASXY-TI2S'!$B126+(drdp!G126)*'ASXY-TI2S'!$C126+(drdp!J126)*'ASXY-TI2S'!$D126)</f>
        <v>-1.4062500000000002E-3</v>
      </c>
      <c r="K126" s="21">
        <f>SUM(E$3:E125)+H126</f>
        <v>0.6092139579343</v>
      </c>
      <c r="L126" s="21">
        <f>SUM(F$3:F125)+I126</f>
        <v>-9.2999889910871571E-3</v>
      </c>
      <c r="M126" s="21">
        <f>SUM(G$3:G125)+J126</f>
        <v>-0.19557615201944364</v>
      </c>
      <c r="N126" s="19">
        <f t="shared" si="5"/>
        <v>0.37114164654197507</v>
      </c>
      <c r="O126" s="19">
        <f t="shared" si="5"/>
        <v>8.6489795234342317E-5</v>
      </c>
      <c r="P126" s="19">
        <f t="shared" si="5"/>
        <v>3.8250031238732531E-2</v>
      </c>
      <c r="Q126" s="19">
        <f t="shared" si="6"/>
        <v>-5.6656831020056248E-3</v>
      </c>
      <c r="R126" s="19">
        <f t="shared" si="7"/>
        <v>-0.11914772164932561</v>
      </c>
      <c r="S126" s="19">
        <f t="shared" si="8"/>
        <v>1.8188560607000142E-3</v>
      </c>
    </row>
    <row r="127" spans="1:19" x14ac:dyDescent="0.25">
      <c r="A127" s="26">
        <f>Wellpath!E127</f>
        <v>3720</v>
      </c>
      <c r="B127" s="22">
        <v>0</v>
      </c>
      <c r="C127" s="22">
        <f>SIN(Wellpath!$L127) * COS(Wellpath!$L127) / 2</f>
        <v>0.2165063509461097</v>
      </c>
      <c r="D127" s="22">
        <f>(-TAN(Dip) * SIN(Wellpath!$L127) * COS(Wellpath!$L127) * SIN(Wellpath!$O127)) / 2</f>
        <v>-0.65409552557693551</v>
      </c>
      <c r="E127" s="20">
        <f>Model!$W$11*((drdp!B127+drdp!K127)*'ASXY-TI2S'!$B127+(drdp!E127+drdp!N127)*'ASXY-TI2S'!$C127+(drdp!H127+drdp!Q127)*'ASXY-TI2S'!$D127)</f>
        <v>8.6276933227846277E-3</v>
      </c>
      <c r="F127" s="20">
        <f>Model!$W$11*((drdp!C127+drdp!L127)*'ASXY-TI2S'!$B127+(drdp!F127+drdp!O127)*'ASXY-TI2S'!$C127+(drdp!I127+drdp!R127)*'ASXY-TI2S'!$D127)</f>
        <v>-6.3070444806842942E-4</v>
      </c>
      <c r="G127" s="20">
        <f>Model!$W$11*((drdp!D127+drdp!M127)*'ASXY-TI2S'!$B127+(drdp!G127+drdp!P127)*'ASXY-TI2S'!$C127+(drdp!J127+drdp!S127)*'ASXY-TI2S'!$D127)</f>
        <v>-2.8125000000000003E-3</v>
      </c>
      <c r="H127" s="18">
        <f>Model!$W$11*((drdp!B127)*'ASXY-TI2S'!$B127+(drdp!E127)*'ASXY-TI2S'!$C127+(drdp!H127)*'ASXY-TI2S'!$D127)</f>
        <v>4.3138466613923138E-3</v>
      </c>
      <c r="I127" s="18">
        <f>Model!$W$11*((drdp!C127)*'ASXY-TI2S'!$B127+(drdp!F127)*'ASXY-TI2S'!$C127+(drdp!I127)*'ASXY-TI2S'!$D127)</f>
        <v>-3.1535222403421471E-4</v>
      </c>
      <c r="J127" s="18">
        <f>Model!$W$11*((drdp!D127)*'ASXY-TI2S'!$B127+(drdp!G127)*'ASXY-TI2S'!$C127+(drdp!J127)*'ASXY-TI2S'!$D127)</f>
        <v>-1.4062500000000002E-3</v>
      </c>
      <c r="K127" s="21">
        <f>SUM(E$3:E126)+H127</f>
        <v>0.61784165125708468</v>
      </c>
      <c r="L127" s="21">
        <f>SUM(F$3:F126)+I127</f>
        <v>-9.930693439155586E-3</v>
      </c>
      <c r="M127" s="21">
        <f>SUM(G$3:G126)+J127</f>
        <v>-0.19838865201944364</v>
      </c>
      <c r="N127" s="19">
        <f t="shared" si="5"/>
        <v>0.38172830602808105</v>
      </c>
      <c r="O127" s="19">
        <f t="shared" si="5"/>
        <v>9.8618672182487795E-5</v>
      </c>
      <c r="P127" s="19">
        <f t="shared" si="5"/>
        <v>3.93580572500919E-2</v>
      </c>
      <c r="Q127" s="19">
        <f t="shared" si="6"/>
        <v>-6.1355960325757842E-3</v>
      </c>
      <c r="R127" s="19">
        <f t="shared" si="7"/>
        <v>-0.12257277235436023</v>
      </c>
      <c r="S127" s="19">
        <f t="shared" si="8"/>
        <v>1.9701368850124096E-3</v>
      </c>
    </row>
    <row r="128" spans="1:19" x14ac:dyDescent="0.25">
      <c r="A128" s="26">
        <f>Wellpath!E128</f>
        <v>3750</v>
      </c>
      <c r="B128" s="22">
        <v>0</v>
      </c>
      <c r="C128" s="22">
        <f>SIN(Wellpath!$L128) * COS(Wellpath!$L128) / 2</f>
        <v>0.2165063509461097</v>
      </c>
      <c r="D128" s="22">
        <f>(-TAN(Dip) * SIN(Wellpath!$L128) * COS(Wellpath!$L128) * SIN(Wellpath!$O128)) / 2</f>
        <v>-0.65409552557693551</v>
      </c>
      <c r="E128" s="20">
        <f>Model!$W$11*((drdp!B128+drdp!K128)*'ASXY-TI2S'!$B128+(drdp!E128+drdp!N128)*'ASXY-TI2S'!$C128+(drdp!H128+drdp!Q128)*'ASXY-TI2S'!$D128)</f>
        <v>8.6276933227846277E-3</v>
      </c>
      <c r="F128" s="20">
        <f>Model!$W$11*((drdp!C128+drdp!L128)*'ASXY-TI2S'!$B128+(drdp!F128+drdp!O128)*'ASXY-TI2S'!$C128+(drdp!I128+drdp!R128)*'ASXY-TI2S'!$D128)</f>
        <v>-6.3070444806842942E-4</v>
      </c>
      <c r="G128" s="20">
        <f>Model!$W$11*((drdp!D128+drdp!M128)*'ASXY-TI2S'!$B128+(drdp!G128+drdp!P128)*'ASXY-TI2S'!$C128+(drdp!J128+drdp!S128)*'ASXY-TI2S'!$D128)</f>
        <v>-2.8125000000000003E-3</v>
      </c>
      <c r="H128" s="18">
        <f>Model!$W$11*((drdp!B128)*'ASXY-TI2S'!$B128+(drdp!E128)*'ASXY-TI2S'!$C128+(drdp!H128)*'ASXY-TI2S'!$D128)</f>
        <v>4.3138466613923138E-3</v>
      </c>
      <c r="I128" s="18">
        <f>Model!$W$11*((drdp!C128)*'ASXY-TI2S'!$B128+(drdp!F128)*'ASXY-TI2S'!$C128+(drdp!I128)*'ASXY-TI2S'!$D128)</f>
        <v>-3.1535222403421471E-4</v>
      </c>
      <c r="J128" s="18">
        <f>Model!$W$11*((drdp!D128)*'ASXY-TI2S'!$B128+(drdp!G128)*'ASXY-TI2S'!$C128+(drdp!J128)*'ASXY-TI2S'!$D128)</f>
        <v>-1.4062500000000002E-3</v>
      </c>
      <c r="K128" s="21">
        <f>SUM(E$3:E127)+H128</f>
        <v>0.62646934457986936</v>
      </c>
      <c r="L128" s="21">
        <f>SUM(F$3:F127)+I128</f>
        <v>-1.0561397887224015E-2</v>
      </c>
      <c r="M128" s="21">
        <f>SUM(G$3:G127)+J128</f>
        <v>-0.20120115201944364</v>
      </c>
      <c r="N128" s="19">
        <f t="shared" si="5"/>
        <v>0.3924638396983311</v>
      </c>
      <c r="O128" s="19">
        <f t="shared" si="5"/>
        <v>1.1154312533225988E-4</v>
      </c>
      <c r="P128" s="19">
        <f t="shared" si="5"/>
        <v>4.0481903573951268E-2</v>
      </c>
      <c r="Q128" s="19">
        <f t="shared" si="6"/>
        <v>-6.6163920122564454E-3</v>
      </c>
      <c r="R128" s="19">
        <f t="shared" si="7"/>
        <v>-0.12604635383433552</v>
      </c>
      <c r="S128" s="19">
        <f t="shared" si="8"/>
        <v>2.1249654218451898E-3</v>
      </c>
    </row>
    <row r="129" spans="1:19" x14ac:dyDescent="0.25">
      <c r="A129" s="26">
        <f>Wellpath!E129</f>
        <v>3780</v>
      </c>
      <c r="B129" s="22">
        <v>0</v>
      </c>
      <c r="C129" s="22">
        <f>SIN(Wellpath!$L129) * COS(Wellpath!$L129) / 2</f>
        <v>0.2165063509461097</v>
      </c>
      <c r="D129" s="22">
        <f>(-TAN(Dip) * SIN(Wellpath!$L129) * COS(Wellpath!$L129) * SIN(Wellpath!$O129)) / 2</f>
        <v>-0.65409552557693551</v>
      </c>
      <c r="E129" s="20">
        <f>Model!$W$11*((drdp!B129+drdp!K129)*'ASXY-TI2S'!$B129+(drdp!E129+drdp!N129)*'ASXY-TI2S'!$C129+(drdp!H129+drdp!Q129)*'ASXY-TI2S'!$D129)</f>
        <v>8.6276933227846277E-3</v>
      </c>
      <c r="F129" s="20">
        <f>Model!$W$11*((drdp!C129+drdp!L129)*'ASXY-TI2S'!$B129+(drdp!F129+drdp!O129)*'ASXY-TI2S'!$C129+(drdp!I129+drdp!R129)*'ASXY-TI2S'!$D129)</f>
        <v>-6.3070444806842942E-4</v>
      </c>
      <c r="G129" s="20">
        <f>Model!$W$11*((drdp!D129+drdp!M129)*'ASXY-TI2S'!$B129+(drdp!G129+drdp!P129)*'ASXY-TI2S'!$C129+(drdp!J129+drdp!S129)*'ASXY-TI2S'!$D129)</f>
        <v>-2.8125000000000003E-3</v>
      </c>
      <c r="H129" s="18">
        <f>Model!$W$11*((drdp!B129)*'ASXY-TI2S'!$B129+(drdp!E129)*'ASXY-TI2S'!$C129+(drdp!H129)*'ASXY-TI2S'!$D129)</f>
        <v>4.3138466613923138E-3</v>
      </c>
      <c r="I129" s="18">
        <f>Model!$W$11*((drdp!C129)*'ASXY-TI2S'!$B129+(drdp!F129)*'ASXY-TI2S'!$C129+(drdp!I129)*'ASXY-TI2S'!$D129)</f>
        <v>-3.1535222403421471E-4</v>
      </c>
      <c r="J129" s="18">
        <f>Model!$W$11*((drdp!D129)*'ASXY-TI2S'!$B129+(drdp!G129)*'ASXY-TI2S'!$C129+(drdp!J129)*'ASXY-TI2S'!$D129)</f>
        <v>-1.4062500000000002E-3</v>
      </c>
      <c r="K129" s="21">
        <f>SUM(E$3:E128)+H129</f>
        <v>0.63509703790265404</v>
      </c>
      <c r="L129" s="21">
        <f>SUM(F$3:F128)+I129</f>
        <v>-1.1192102335292444E-2</v>
      </c>
      <c r="M129" s="21">
        <f>SUM(G$3:G128)+J129</f>
        <v>-0.20401365201944363</v>
      </c>
      <c r="N129" s="19">
        <f t="shared" si="5"/>
        <v>0.40334824755272519</v>
      </c>
      <c r="O129" s="19">
        <f t="shared" si="5"/>
        <v>1.2526315468365857E-4</v>
      </c>
      <c r="P129" s="19">
        <f t="shared" si="5"/>
        <v>4.1621570210310634E-2</v>
      </c>
      <c r="Q129" s="19">
        <f t="shared" si="6"/>
        <v>-7.1080710410476077E-3</v>
      </c>
      <c r="R129" s="19">
        <f t="shared" si="7"/>
        <v>-0.12956846608925146</v>
      </c>
      <c r="S129" s="19">
        <f t="shared" si="8"/>
        <v>2.2833416711983551E-3</v>
      </c>
    </row>
    <row r="130" spans="1:19" x14ac:dyDescent="0.25">
      <c r="A130" s="26">
        <f>Wellpath!E130</f>
        <v>3810</v>
      </c>
      <c r="B130" s="22">
        <v>0</v>
      </c>
      <c r="C130" s="22">
        <f>SIN(Wellpath!$L130) * COS(Wellpath!$L130) / 2</f>
        <v>0.2165063509461097</v>
      </c>
      <c r="D130" s="22">
        <f>(-TAN(Dip) * SIN(Wellpath!$L130) * COS(Wellpath!$L130) * SIN(Wellpath!$O130)) / 2</f>
        <v>-0.65409552557693551</v>
      </c>
      <c r="E130" s="20">
        <f>Model!$W$11*((drdp!B130+drdp!K130)*'ASXY-TI2S'!$B130+(drdp!E130+drdp!N130)*'ASXY-TI2S'!$C130+(drdp!H130+drdp!Q130)*'ASXY-TI2S'!$D130)</f>
        <v>8.6276933227846277E-3</v>
      </c>
      <c r="F130" s="20">
        <f>Model!$W$11*((drdp!C130+drdp!L130)*'ASXY-TI2S'!$B130+(drdp!F130+drdp!O130)*'ASXY-TI2S'!$C130+(drdp!I130+drdp!R130)*'ASXY-TI2S'!$D130)</f>
        <v>-6.3070444806842942E-4</v>
      </c>
      <c r="G130" s="20">
        <f>Model!$W$11*((drdp!D130+drdp!M130)*'ASXY-TI2S'!$B130+(drdp!G130+drdp!P130)*'ASXY-TI2S'!$C130+(drdp!J130+drdp!S130)*'ASXY-TI2S'!$D130)</f>
        <v>-2.8125000000000003E-3</v>
      </c>
      <c r="H130" s="18">
        <f>Model!$W$11*((drdp!B130)*'ASXY-TI2S'!$B130+(drdp!E130)*'ASXY-TI2S'!$C130+(drdp!H130)*'ASXY-TI2S'!$D130)</f>
        <v>4.3138466613923138E-3</v>
      </c>
      <c r="I130" s="18">
        <f>Model!$W$11*((drdp!C130)*'ASXY-TI2S'!$B130+(drdp!F130)*'ASXY-TI2S'!$C130+(drdp!I130)*'ASXY-TI2S'!$D130)</f>
        <v>-3.1535222403421471E-4</v>
      </c>
      <c r="J130" s="18">
        <f>Model!$W$11*((drdp!D130)*'ASXY-TI2S'!$B130+(drdp!G130)*'ASXY-TI2S'!$C130+(drdp!J130)*'ASXY-TI2S'!$D130)</f>
        <v>-1.4062500000000002E-3</v>
      </c>
      <c r="K130" s="21">
        <f>SUM(E$3:E129)+H130</f>
        <v>0.64372473122543872</v>
      </c>
      <c r="L130" s="21">
        <f>SUM(F$3:F129)+I130</f>
        <v>-1.1822806783360873E-2</v>
      </c>
      <c r="M130" s="21">
        <f>SUM(G$3:G129)+J130</f>
        <v>-0.20682615201944363</v>
      </c>
      <c r="N130" s="19">
        <f t="shared" si="5"/>
        <v>0.41438152959126334</v>
      </c>
      <c r="O130" s="19">
        <f t="shared" si="5"/>
        <v>1.3977876023668387E-4</v>
      </c>
      <c r="P130" s="19">
        <f t="shared" si="5"/>
        <v>4.2777057159170004E-2</v>
      </c>
      <c r="Q130" s="19">
        <f t="shared" si="6"/>
        <v>-7.6106331189492718E-3</v>
      </c>
      <c r="R130" s="19">
        <f t="shared" si="7"/>
        <v>-0.13313910911910809</v>
      </c>
      <c r="S130" s="19">
        <f t="shared" si="8"/>
        <v>2.4452656330719051E-3</v>
      </c>
    </row>
    <row r="131" spans="1:19" x14ac:dyDescent="0.25">
      <c r="A131" s="26">
        <f>Wellpath!E131</f>
        <v>3840</v>
      </c>
      <c r="B131" s="22">
        <v>0</v>
      </c>
      <c r="C131" s="22">
        <f>SIN(Wellpath!$L131) * COS(Wellpath!$L131) / 2</f>
        <v>0.2165063509461097</v>
      </c>
      <c r="D131" s="22">
        <f>(-TAN(Dip) * SIN(Wellpath!$L131) * COS(Wellpath!$L131) * SIN(Wellpath!$O131)) / 2</f>
        <v>-0.65409552557693551</v>
      </c>
      <c r="E131" s="20">
        <f>Model!$W$11*((drdp!B131+drdp!K131)*'ASXY-TI2S'!$B131+(drdp!E131+drdp!N131)*'ASXY-TI2S'!$C131+(drdp!H131+drdp!Q131)*'ASXY-TI2S'!$D131)</f>
        <v>8.6276933227846277E-3</v>
      </c>
      <c r="F131" s="20">
        <f>Model!$W$11*((drdp!C131+drdp!L131)*'ASXY-TI2S'!$B131+(drdp!F131+drdp!O131)*'ASXY-TI2S'!$C131+(drdp!I131+drdp!R131)*'ASXY-TI2S'!$D131)</f>
        <v>-6.3070444806842942E-4</v>
      </c>
      <c r="G131" s="20">
        <f>Model!$W$11*((drdp!D131+drdp!M131)*'ASXY-TI2S'!$B131+(drdp!G131+drdp!P131)*'ASXY-TI2S'!$C131+(drdp!J131+drdp!S131)*'ASXY-TI2S'!$D131)</f>
        <v>-2.8125000000000003E-3</v>
      </c>
      <c r="H131" s="18">
        <f>Model!$W$11*((drdp!B131)*'ASXY-TI2S'!$B131+(drdp!E131)*'ASXY-TI2S'!$C131+(drdp!H131)*'ASXY-TI2S'!$D131)</f>
        <v>4.3138466613923138E-3</v>
      </c>
      <c r="I131" s="18">
        <f>Model!$W$11*((drdp!C131)*'ASXY-TI2S'!$B131+(drdp!F131)*'ASXY-TI2S'!$C131+(drdp!I131)*'ASXY-TI2S'!$D131)</f>
        <v>-3.1535222403421471E-4</v>
      </c>
      <c r="J131" s="18">
        <f>Model!$W$11*((drdp!D131)*'ASXY-TI2S'!$B131+(drdp!G131)*'ASXY-TI2S'!$C131+(drdp!J131)*'ASXY-TI2S'!$D131)</f>
        <v>-1.4062500000000002E-3</v>
      </c>
      <c r="K131" s="21">
        <f>SUM(E$3:E130)+H131</f>
        <v>0.6523524245482234</v>
      </c>
      <c r="L131" s="21">
        <f>SUM(F$3:F130)+I131</f>
        <v>-1.2453511231429302E-2</v>
      </c>
      <c r="M131" s="21">
        <f>SUM(G$3:G130)+J131</f>
        <v>-0.20963865201944362</v>
      </c>
      <c r="N131" s="19">
        <f t="shared" si="5"/>
        <v>0.42556368581394549</v>
      </c>
      <c r="O131" s="19">
        <f t="shared" si="5"/>
        <v>1.5508994199133576E-4</v>
      </c>
      <c r="P131" s="19">
        <f t="shared" si="5"/>
        <v>4.3948364420529372E-2</v>
      </c>
      <c r="Q131" s="19">
        <f t="shared" si="6"/>
        <v>-8.1240782459614368E-3</v>
      </c>
      <c r="R131" s="19">
        <f t="shared" si="7"/>
        <v>-0.13675828292390535</v>
      </c>
      <c r="S131" s="19">
        <f t="shared" si="8"/>
        <v>2.6107373074658402E-3</v>
      </c>
    </row>
    <row r="132" spans="1:19" x14ac:dyDescent="0.25">
      <c r="A132" s="26">
        <f>Wellpath!E132</f>
        <v>3870</v>
      </c>
      <c r="B132" s="22">
        <v>0</v>
      </c>
      <c r="C132" s="22">
        <f>SIN(Wellpath!$L132) * COS(Wellpath!$L132) / 2</f>
        <v>0.2165063509461097</v>
      </c>
      <c r="D132" s="22">
        <f>(-TAN(Dip) * SIN(Wellpath!$L132) * COS(Wellpath!$L132) * SIN(Wellpath!$O132)) / 2</f>
        <v>-0.65409552557693551</v>
      </c>
      <c r="E132" s="20">
        <f>Model!$W$11*((drdp!B132+drdp!K132)*'ASXY-TI2S'!$B132+(drdp!E132+drdp!N132)*'ASXY-TI2S'!$C132+(drdp!H132+drdp!Q132)*'ASXY-TI2S'!$D132)</f>
        <v>8.6276933227846277E-3</v>
      </c>
      <c r="F132" s="20">
        <f>Model!$W$11*((drdp!C132+drdp!L132)*'ASXY-TI2S'!$B132+(drdp!F132+drdp!O132)*'ASXY-TI2S'!$C132+(drdp!I132+drdp!R132)*'ASXY-TI2S'!$D132)</f>
        <v>-6.3070444806842942E-4</v>
      </c>
      <c r="G132" s="20">
        <f>Model!$W$11*((drdp!D132+drdp!M132)*'ASXY-TI2S'!$B132+(drdp!G132+drdp!P132)*'ASXY-TI2S'!$C132+(drdp!J132+drdp!S132)*'ASXY-TI2S'!$D132)</f>
        <v>-2.8125000000000003E-3</v>
      </c>
      <c r="H132" s="18">
        <f>Model!$W$11*((drdp!B132)*'ASXY-TI2S'!$B132+(drdp!E132)*'ASXY-TI2S'!$C132+(drdp!H132)*'ASXY-TI2S'!$D132)</f>
        <v>4.3138466613923138E-3</v>
      </c>
      <c r="I132" s="18">
        <f>Model!$W$11*((drdp!C132)*'ASXY-TI2S'!$B132+(drdp!F132)*'ASXY-TI2S'!$C132+(drdp!I132)*'ASXY-TI2S'!$D132)</f>
        <v>-3.1535222403421471E-4</v>
      </c>
      <c r="J132" s="18">
        <f>Model!$W$11*((drdp!D132)*'ASXY-TI2S'!$B132+(drdp!G132)*'ASXY-TI2S'!$C132+(drdp!J132)*'ASXY-TI2S'!$D132)</f>
        <v>-1.4062500000000002E-3</v>
      </c>
      <c r="K132" s="21">
        <f>SUM(E$3:E131)+H132</f>
        <v>0.66098011787100808</v>
      </c>
      <c r="L132" s="21">
        <f>SUM(F$3:F131)+I132</f>
        <v>-1.308421567949773E-2</v>
      </c>
      <c r="M132" s="21">
        <f>SUM(G$3:G131)+J132</f>
        <v>-0.21245115201944362</v>
      </c>
      <c r="N132" s="19">
        <f t="shared" ref="N132:P133" si="9">K132^2</f>
        <v>0.43689471622077175</v>
      </c>
      <c r="O132" s="19">
        <f t="shared" si="9"/>
        <v>1.7119669994761425E-4</v>
      </c>
      <c r="P132" s="19">
        <f t="shared" si="9"/>
        <v>4.5135491994388745E-2</v>
      </c>
      <c r="Q132" s="19">
        <f t="shared" ref="Q132:Q133" si="10">K132*L132</f>
        <v>-8.6484064220841012E-3</v>
      </c>
      <c r="R132" s="19">
        <f t="shared" ref="R132:R133" si="11">K132*M132</f>
        <v>-0.1404259875036433</v>
      </c>
      <c r="S132" s="19">
        <f t="shared" ref="S132:S133" si="12">L132*M132</f>
        <v>2.7797566943801601E-3</v>
      </c>
    </row>
    <row r="133" spans="1:19" x14ac:dyDescent="0.25">
      <c r="A133" s="26">
        <f>Wellpath!E133</f>
        <v>3900</v>
      </c>
      <c r="B133" s="22">
        <v>0</v>
      </c>
      <c r="C133" s="22">
        <f>SIN(Wellpath!$L133) * COS(Wellpath!$L133) / 2</f>
        <v>0.2165063509461097</v>
      </c>
      <c r="D133" s="22">
        <f>(-TAN(Dip) * SIN(Wellpath!$L133) * COS(Wellpath!$L133) * SIN(Wellpath!$O133)) / 2</f>
        <v>-0.65409552557693551</v>
      </c>
      <c r="E133" s="20">
        <f>Model!$W$11*((drdp!B133+drdp!K133)*'ASXY-TI2S'!$B133+(drdp!E133+drdp!N133)*'ASXY-TI2S'!$C133+(drdp!H133+drdp!Q133)*'ASXY-TI2S'!$D133)</f>
        <v>8.6276933227846277E-3</v>
      </c>
      <c r="F133" s="20">
        <f>Model!$W$11*((drdp!C133+drdp!L133)*'ASXY-TI2S'!$B133+(drdp!F133+drdp!O133)*'ASXY-TI2S'!$C133+(drdp!I133+drdp!R133)*'ASXY-TI2S'!$D133)</f>
        <v>-6.3070444806842942E-4</v>
      </c>
      <c r="G133" s="20">
        <f>Model!$W$11*((drdp!D133+drdp!M133)*'ASXY-TI2S'!$B133+(drdp!G133+drdp!P133)*'ASXY-TI2S'!$C133+(drdp!J133+drdp!S133)*'ASXY-TI2S'!$D133)</f>
        <v>-2.8125000000000003E-3</v>
      </c>
      <c r="H133" s="18">
        <f>Model!$W$11*((drdp!B133)*'ASXY-TI2S'!$B133+(drdp!E133)*'ASXY-TI2S'!$C133+(drdp!H133)*'ASXY-TI2S'!$D133)</f>
        <v>4.3138466613923138E-3</v>
      </c>
      <c r="I133" s="18">
        <f>Model!$W$11*((drdp!C133)*'ASXY-TI2S'!$B133+(drdp!F133)*'ASXY-TI2S'!$C133+(drdp!I133)*'ASXY-TI2S'!$D133)</f>
        <v>-3.1535222403421471E-4</v>
      </c>
      <c r="J133" s="18">
        <f>Model!$W$11*((drdp!D133)*'ASXY-TI2S'!$B133+(drdp!G133)*'ASXY-TI2S'!$C133+(drdp!J133)*'ASXY-TI2S'!$D133)</f>
        <v>-1.4062500000000002E-3</v>
      </c>
      <c r="K133" s="21">
        <f>SUM(E$3:E132)+H133</f>
        <v>0.66960781119379276</v>
      </c>
      <c r="L133" s="21">
        <f>SUM(F$3:F132)+I133</f>
        <v>-1.3714920127566159E-2</v>
      </c>
      <c r="M133" s="21">
        <f>SUM(G$3:G132)+J133</f>
        <v>-0.21526365201944361</v>
      </c>
      <c r="N133" s="19">
        <f t="shared" si="9"/>
        <v>0.44837462081174201</v>
      </c>
      <c r="O133" s="19">
        <f t="shared" si="9"/>
        <v>1.8809903410551936E-4</v>
      </c>
      <c r="P133" s="19">
        <f t="shared" si="9"/>
        <v>4.6338439880748108E-2</v>
      </c>
      <c r="Q133" s="19">
        <f t="shared" si="10"/>
        <v>-9.1836176473172691E-3</v>
      </c>
      <c r="R133" s="19">
        <f t="shared" si="11"/>
        <v>-0.1441422228583219</v>
      </c>
      <c r="S133" s="19">
        <f t="shared" si="12"/>
        <v>2.9523237938148647E-3</v>
      </c>
    </row>
    <row r="134" spans="1:19" x14ac:dyDescent="0.25">
      <c r="A134" s="26">
        <f>Wellpath!E134</f>
        <v>3930</v>
      </c>
      <c r="B134" s="22">
        <v>0</v>
      </c>
      <c r="C134" s="22">
        <f>SIN(Wellpath!$L134) * COS(Wellpath!$L134) / 2</f>
        <v>0.2165063509461097</v>
      </c>
      <c r="D134" s="22">
        <f>(-TAN(Dip) * SIN(Wellpath!$L134) * COS(Wellpath!$L134) * SIN(Wellpath!$O134)) / 2</f>
        <v>-0.65409552557693551</v>
      </c>
      <c r="E134" s="20">
        <f>Model!$W$11*((drdp!B134+drdp!K134)*'ASXY-TI2S'!$B134+(drdp!E134+drdp!N134)*'ASXY-TI2S'!$C134+(drdp!H134+drdp!Q134)*'ASXY-TI2S'!$D134)</f>
        <v>8.6276933227846277E-3</v>
      </c>
      <c r="F134" s="20">
        <f>Model!$W$11*((drdp!C134+drdp!L134)*'ASXY-TI2S'!$B134+(drdp!F134+drdp!O134)*'ASXY-TI2S'!$C134+(drdp!I134+drdp!R134)*'ASXY-TI2S'!$D134)</f>
        <v>-6.3070444806842942E-4</v>
      </c>
      <c r="G134" s="20">
        <f>Model!$W$11*((drdp!D134+drdp!M134)*'ASXY-TI2S'!$B134+(drdp!G134+drdp!P134)*'ASXY-TI2S'!$C134+(drdp!J134+drdp!S134)*'ASXY-TI2S'!$D134)</f>
        <v>-2.8125000000000003E-3</v>
      </c>
      <c r="H134" s="18">
        <f>Model!$W$11*((drdp!B134)*'ASXY-TI2S'!$B134+(drdp!E134)*'ASXY-TI2S'!$C134+(drdp!H134)*'ASXY-TI2S'!$D134)</f>
        <v>4.3138466613923138E-3</v>
      </c>
      <c r="I134" s="18">
        <f>Model!$W$11*((drdp!C134)*'ASXY-TI2S'!$B134+(drdp!F134)*'ASXY-TI2S'!$C134+(drdp!I134)*'ASXY-TI2S'!$D134)</f>
        <v>-3.1535222403421471E-4</v>
      </c>
      <c r="J134" s="18">
        <f>Model!$W$11*((drdp!D134)*'ASXY-TI2S'!$B134+(drdp!G134)*'ASXY-TI2S'!$C134+(drdp!J134)*'ASXY-TI2S'!$D134)</f>
        <v>-1.4062500000000002E-3</v>
      </c>
      <c r="K134" s="21">
        <f>SUM(E$3:E133)+H134</f>
        <v>0.67823550451657744</v>
      </c>
      <c r="L134" s="21">
        <f>SUM(F$3:F133)+I134</f>
        <v>-1.4345624575634588E-2</v>
      </c>
      <c r="M134" s="21">
        <f>SUM(G$3:G133)+J134</f>
        <v>-0.21807615201944361</v>
      </c>
      <c r="N134" s="19">
        <f t="shared" ref="N134:N197" si="13">K134^2</f>
        <v>0.46000339958685632</v>
      </c>
      <c r="O134" s="19">
        <f t="shared" ref="O134:O197" si="14">L134^2</f>
        <v>2.0579694446505107E-4</v>
      </c>
      <c r="P134" s="19">
        <f t="shared" ref="P134:P197" si="15">M134^2</f>
        <v>4.7557208079607477E-2</v>
      </c>
      <c r="Q134" s="19">
        <f t="shared" ref="Q134:Q197" si="16">K134*L134</f>
        <v>-9.7297119216609371E-3</v>
      </c>
      <c r="R134" s="19">
        <f t="shared" ref="R134:R197" si="17">K134*M134</f>
        <v>-0.14790698898794116</v>
      </c>
      <c r="S134" s="19">
        <f t="shared" ref="S134:S197" si="18">L134*M134</f>
        <v>3.1284386057699545E-3</v>
      </c>
    </row>
    <row r="135" spans="1:19" x14ac:dyDescent="0.25">
      <c r="A135" s="26">
        <f>Wellpath!E135</f>
        <v>3960</v>
      </c>
      <c r="B135" s="22">
        <v>0</v>
      </c>
      <c r="C135" s="22">
        <f>SIN(Wellpath!$L135) * COS(Wellpath!$L135) / 2</f>
        <v>0.2165063509461097</v>
      </c>
      <c r="D135" s="22">
        <f>(-TAN(Dip) * SIN(Wellpath!$L135) * COS(Wellpath!$L135) * SIN(Wellpath!$O135)) / 2</f>
        <v>-0.65409552557693551</v>
      </c>
      <c r="E135" s="20">
        <f>Model!$W$11*((drdp!B135+drdp!K135)*'ASXY-TI2S'!$B135+(drdp!E135+drdp!N135)*'ASXY-TI2S'!$C135+(drdp!H135+drdp!Q135)*'ASXY-TI2S'!$D135)</f>
        <v>8.6276933227846277E-3</v>
      </c>
      <c r="F135" s="20">
        <f>Model!$W$11*((drdp!C135+drdp!L135)*'ASXY-TI2S'!$B135+(drdp!F135+drdp!O135)*'ASXY-TI2S'!$C135+(drdp!I135+drdp!R135)*'ASXY-TI2S'!$D135)</f>
        <v>-6.3070444806842942E-4</v>
      </c>
      <c r="G135" s="20">
        <f>Model!$W$11*((drdp!D135+drdp!M135)*'ASXY-TI2S'!$B135+(drdp!G135+drdp!P135)*'ASXY-TI2S'!$C135+(drdp!J135+drdp!S135)*'ASXY-TI2S'!$D135)</f>
        <v>-2.8125000000000003E-3</v>
      </c>
      <c r="H135" s="18">
        <f>Model!$W$11*((drdp!B135)*'ASXY-TI2S'!$B135+(drdp!E135)*'ASXY-TI2S'!$C135+(drdp!H135)*'ASXY-TI2S'!$D135)</f>
        <v>4.3138466613923138E-3</v>
      </c>
      <c r="I135" s="18">
        <f>Model!$W$11*((drdp!C135)*'ASXY-TI2S'!$B135+(drdp!F135)*'ASXY-TI2S'!$C135+(drdp!I135)*'ASXY-TI2S'!$D135)</f>
        <v>-3.1535222403421471E-4</v>
      </c>
      <c r="J135" s="18">
        <f>Model!$W$11*((drdp!D135)*'ASXY-TI2S'!$B135+(drdp!G135)*'ASXY-TI2S'!$C135+(drdp!J135)*'ASXY-TI2S'!$D135)</f>
        <v>-1.4062500000000002E-3</v>
      </c>
      <c r="K135" s="21">
        <f>SUM(E$3:E134)+H135</f>
        <v>0.68686319783936212</v>
      </c>
      <c r="L135" s="21">
        <f>SUM(F$3:F134)+I135</f>
        <v>-1.4976329023703017E-2</v>
      </c>
      <c r="M135" s="21">
        <f>SUM(G$3:G134)+J135</f>
        <v>-0.2208886520194436</v>
      </c>
      <c r="N135" s="19">
        <f t="shared" si="13"/>
        <v>0.47178105254611469</v>
      </c>
      <c r="O135" s="19">
        <f t="shared" si="14"/>
        <v>2.2429043102620936E-4</v>
      </c>
      <c r="P135" s="19">
        <f t="shared" si="15"/>
        <v>4.879179659096685E-2</v>
      </c>
      <c r="Q135" s="19">
        <f t="shared" si="16"/>
        <v>-1.0286689245115107E-2</v>
      </c>
      <c r="R135" s="19">
        <f t="shared" si="17"/>
        <v>-0.15172028589250111</v>
      </c>
      <c r="S135" s="19">
        <f t="shared" si="18"/>
        <v>3.3081011302454294E-3</v>
      </c>
    </row>
    <row r="136" spans="1:19" x14ac:dyDescent="0.25">
      <c r="A136" s="26">
        <f>Wellpath!E136</f>
        <v>3990</v>
      </c>
      <c r="B136" s="22">
        <v>0</v>
      </c>
      <c r="C136" s="22">
        <f>SIN(Wellpath!$L136) * COS(Wellpath!$L136) / 2</f>
        <v>0.2165063509461097</v>
      </c>
      <c r="D136" s="22">
        <f>(-TAN(Dip) * SIN(Wellpath!$L136) * COS(Wellpath!$L136) * SIN(Wellpath!$O136)) / 2</f>
        <v>-0.65409552557693551</v>
      </c>
      <c r="E136" s="20">
        <f>Model!$W$11*((drdp!B136+drdp!K136)*'ASXY-TI2S'!$B136+(drdp!E136+drdp!N136)*'ASXY-TI2S'!$C136+(drdp!H136+drdp!Q136)*'ASXY-TI2S'!$D136)</f>
        <v>8.6276933227846277E-3</v>
      </c>
      <c r="F136" s="20">
        <f>Model!$W$11*((drdp!C136+drdp!L136)*'ASXY-TI2S'!$B136+(drdp!F136+drdp!O136)*'ASXY-TI2S'!$C136+(drdp!I136+drdp!R136)*'ASXY-TI2S'!$D136)</f>
        <v>-6.3070444806842942E-4</v>
      </c>
      <c r="G136" s="20">
        <f>Model!$W$11*((drdp!D136+drdp!M136)*'ASXY-TI2S'!$B136+(drdp!G136+drdp!P136)*'ASXY-TI2S'!$C136+(drdp!J136+drdp!S136)*'ASXY-TI2S'!$D136)</f>
        <v>-2.8125000000000003E-3</v>
      </c>
      <c r="H136" s="18">
        <f>Model!$W$11*((drdp!B136)*'ASXY-TI2S'!$B136+(drdp!E136)*'ASXY-TI2S'!$C136+(drdp!H136)*'ASXY-TI2S'!$D136)</f>
        <v>4.3138466613923138E-3</v>
      </c>
      <c r="I136" s="18">
        <f>Model!$W$11*((drdp!C136)*'ASXY-TI2S'!$B136+(drdp!F136)*'ASXY-TI2S'!$C136+(drdp!I136)*'ASXY-TI2S'!$D136)</f>
        <v>-3.1535222403421471E-4</v>
      </c>
      <c r="J136" s="18">
        <f>Model!$W$11*((drdp!D136)*'ASXY-TI2S'!$B136+(drdp!G136)*'ASXY-TI2S'!$C136+(drdp!J136)*'ASXY-TI2S'!$D136)</f>
        <v>-1.4062500000000002E-3</v>
      </c>
      <c r="K136" s="21">
        <f>SUM(E$3:E135)+H136</f>
        <v>0.6954908911621468</v>
      </c>
      <c r="L136" s="21">
        <f>SUM(F$3:F135)+I136</f>
        <v>-1.5607033471771446E-2</v>
      </c>
      <c r="M136" s="21">
        <f>SUM(G$3:G135)+J136</f>
        <v>-0.2237011520194436</v>
      </c>
      <c r="N136" s="19">
        <f t="shared" si="13"/>
        <v>0.48370757968951711</v>
      </c>
      <c r="O136" s="19">
        <f t="shared" si="14"/>
        <v>2.4357949378899427E-4</v>
      </c>
      <c r="P136" s="19">
        <f t="shared" si="15"/>
        <v>5.0042205414826214E-2</v>
      </c>
      <c r="Q136" s="19">
        <f t="shared" si="16"/>
        <v>-1.0854549617679777E-2</v>
      </c>
      <c r="R136" s="19">
        <f t="shared" si="17"/>
        <v>-0.15558211357200169</v>
      </c>
      <c r="S136" s="19">
        <f t="shared" si="18"/>
        <v>3.491311367241289E-3</v>
      </c>
    </row>
    <row r="137" spans="1:19" x14ac:dyDescent="0.25">
      <c r="A137" s="26">
        <f>Wellpath!E137</f>
        <v>4020</v>
      </c>
      <c r="B137" s="22">
        <v>0</v>
      </c>
      <c r="C137" s="22">
        <f>SIN(Wellpath!$L137) * COS(Wellpath!$L137) / 2</f>
        <v>0.2165063509461097</v>
      </c>
      <c r="D137" s="22">
        <f>(-TAN(Dip) * SIN(Wellpath!$L137) * COS(Wellpath!$L137) * SIN(Wellpath!$O137)) / 2</f>
        <v>-0.65409552557693551</v>
      </c>
      <c r="E137" s="20">
        <f>Model!$W$11*((drdp!B137+drdp!K137)*'ASXY-TI2S'!$B137+(drdp!E137+drdp!N137)*'ASXY-TI2S'!$C137+(drdp!H137+drdp!Q137)*'ASXY-TI2S'!$D137)</f>
        <v>8.6276933227846277E-3</v>
      </c>
      <c r="F137" s="20">
        <f>Model!$W$11*((drdp!C137+drdp!L137)*'ASXY-TI2S'!$B137+(drdp!F137+drdp!O137)*'ASXY-TI2S'!$C137+(drdp!I137+drdp!R137)*'ASXY-TI2S'!$D137)</f>
        <v>-6.3070444806842942E-4</v>
      </c>
      <c r="G137" s="20">
        <f>Model!$W$11*((drdp!D137+drdp!M137)*'ASXY-TI2S'!$B137+(drdp!G137+drdp!P137)*'ASXY-TI2S'!$C137+(drdp!J137+drdp!S137)*'ASXY-TI2S'!$D137)</f>
        <v>-2.8125000000000003E-3</v>
      </c>
      <c r="H137" s="18">
        <f>Model!$W$11*((drdp!B137)*'ASXY-TI2S'!$B137+(drdp!E137)*'ASXY-TI2S'!$C137+(drdp!H137)*'ASXY-TI2S'!$D137)</f>
        <v>4.3138466613923138E-3</v>
      </c>
      <c r="I137" s="18">
        <f>Model!$W$11*((drdp!C137)*'ASXY-TI2S'!$B137+(drdp!F137)*'ASXY-TI2S'!$C137+(drdp!I137)*'ASXY-TI2S'!$D137)</f>
        <v>-3.1535222403421471E-4</v>
      </c>
      <c r="J137" s="18">
        <f>Model!$W$11*((drdp!D137)*'ASXY-TI2S'!$B137+(drdp!G137)*'ASXY-TI2S'!$C137+(drdp!J137)*'ASXY-TI2S'!$D137)</f>
        <v>-1.4062500000000002E-3</v>
      </c>
      <c r="K137" s="21">
        <f>SUM(E$3:E136)+H137</f>
        <v>0.70411858448493148</v>
      </c>
      <c r="L137" s="21">
        <f>SUM(F$3:F136)+I137</f>
        <v>-1.6237737919839876E-2</v>
      </c>
      <c r="M137" s="21">
        <f>SUM(G$3:G136)+J137</f>
        <v>-0.2265136520194436</v>
      </c>
      <c r="N137" s="19">
        <f t="shared" si="13"/>
        <v>0.49578298101706358</v>
      </c>
      <c r="O137" s="19">
        <f t="shared" si="14"/>
        <v>2.6366413275340586E-4</v>
      </c>
      <c r="P137" s="19">
        <f t="shared" si="15"/>
        <v>5.1308434551185583E-2</v>
      </c>
      <c r="Q137" s="19">
        <f t="shared" si="16"/>
        <v>-1.1433293039354949E-2</v>
      </c>
      <c r="R137" s="19">
        <f t="shared" si="17"/>
        <v>-0.15949247202644296</v>
      </c>
      <c r="S137" s="19">
        <f t="shared" si="18"/>
        <v>3.6780693167575338E-3</v>
      </c>
    </row>
    <row r="138" spans="1:19" x14ac:dyDescent="0.25">
      <c r="A138" s="26">
        <f>Wellpath!E138</f>
        <v>4050</v>
      </c>
      <c r="B138" s="22">
        <v>0</v>
      </c>
      <c r="C138" s="22">
        <f>SIN(Wellpath!$L138) * COS(Wellpath!$L138) / 2</f>
        <v>0.2165063509461097</v>
      </c>
      <c r="D138" s="22">
        <f>(-TAN(Dip) * SIN(Wellpath!$L138) * COS(Wellpath!$L138) * SIN(Wellpath!$O138)) / 2</f>
        <v>-0.65409552557693551</v>
      </c>
      <c r="E138" s="20">
        <f>Model!$W$11*((drdp!B138+drdp!K138)*'ASXY-TI2S'!$B138+(drdp!E138+drdp!N138)*'ASXY-TI2S'!$C138+(drdp!H138+drdp!Q138)*'ASXY-TI2S'!$D138)</f>
        <v>8.6276933227846277E-3</v>
      </c>
      <c r="F138" s="20">
        <f>Model!$W$11*((drdp!C138+drdp!L138)*'ASXY-TI2S'!$B138+(drdp!F138+drdp!O138)*'ASXY-TI2S'!$C138+(drdp!I138+drdp!R138)*'ASXY-TI2S'!$D138)</f>
        <v>-6.3070444806842942E-4</v>
      </c>
      <c r="G138" s="20">
        <f>Model!$W$11*((drdp!D138+drdp!M138)*'ASXY-TI2S'!$B138+(drdp!G138+drdp!P138)*'ASXY-TI2S'!$C138+(drdp!J138+drdp!S138)*'ASXY-TI2S'!$D138)</f>
        <v>-2.8125000000000003E-3</v>
      </c>
      <c r="H138" s="18">
        <f>Model!$W$11*((drdp!B138)*'ASXY-TI2S'!$B138+(drdp!E138)*'ASXY-TI2S'!$C138+(drdp!H138)*'ASXY-TI2S'!$D138)</f>
        <v>4.3138466613923138E-3</v>
      </c>
      <c r="I138" s="18">
        <f>Model!$W$11*((drdp!C138)*'ASXY-TI2S'!$B138+(drdp!F138)*'ASXY-TI2S'!$C138+(drdp!I138)*'ASXY-TI2S'!$D138)</f>
        <v>-3.1535222403421471E-4</v>
      </c>
      <c r="J138" s="18">
        <f>Model!$W$11*((drdp!D138)*'ASXY-TI2S'!$B138+(drdp!G138)*'ASXY-TI2S'!$C138+(drdp!J138)*'ASXY-TI2S'!$D138)</f>
        <v>-1.4062500000000002E-3</v>
      </c>
      <c r="K138" s="21">
        <f>SUM(E$3:E137)+H138</f>
        <v>0.71274627780771616</v>
      </c>
      <c r="L138" s="21">
        <f>SUM(F$3:F137)+I138</f>
        <v>-1.6868442367908305E-2</v>
      </c>
      <c r="M138" s="21">
        <f>SUM(G$3:G137)+J138</f>
        <v>-0.22932615201944359</v>
      </c>
      <c r="N138" s="19">
        <f t="shared" si="13"/>
        <v>0.50800725652875411</v>
      </c>
      <c r="O138" s="19">
        <f t="shared" si="14"/>
        <v>2.8454434791944398E-4</v>
      </c>
      <c r="P138" s="19">
        <f t="shared" si="15"/>
        <v>5.259048400004495E-2</v>
      </c>
      <c r="Q138" s="19">
        <f t="shared" si="16"/>
        <v>-1.2022919510140622E-2</v>
      </c>
      <c r="R138" s="19">
        <f t="shared" si="17"/>
        <v>-0.16345136125582488</v>
      </c>
      <c r="S138" s="19">
        <f t="shared" si="18"/>
        <v>3.8683749787941629E-3</v>
      </c>
    </row>
    <row r="139" spans="1:19" x14ac:dyDescent="0.25">
      <c r="A139" s="26">
        <f>Wellpath!E139</f>
        <v>4080</v>
      </c>
      <c r="B139" s="22">
        <v>0</v>
      </c>
      <c r="C139" s="22">
        <f>SIN(Wellpath!$L139) * COS(Wellpath!$L139) / 2</f>
        <v>0.2165063509461097</v>
      </c>
      <c r="D139" s="22">
        <f>(-TAN(Dip) * SIN(Wellpath!$L139) * COS(Wellpath!$L139) * SIN(Wellpath!$O139)) / 2</f>
        <v>-0.65409552557693551</v>
      </c>
      <c r="E139" s="20">
        <f>Model!$W$11*((drdp!B139+drdp!K139)*'ASXY-TI2S'!$B139+(drdp!E139+drdp!N139)*'ASXY-TI2S'!$C139+(drdp!H139+drdp!Q139)*'ASXY-TI2S'!$D139)</f>
        <v>8.6276933227846277E-3</v>
      </c>
      <c r="F139" s="20">
        <f>Model!$W$11*((drdp!C139+drdp!L139)*'ASXY-TI2S'!$B139+(drdp!F139+drdp!O139)*'ASXY-TI2S'!$C139+(drdp!I139+drdp!R139)*'ASXY-TI2S'!$D139)</f>
        <v>-6.3070444806842942E-4</v>
      </c>
      <c r="G139" s="20">
        <f>Model!$W$11*((drdp!D139+drdp!M139)*'ASXY-TI2S'!$B139+(drdp!G139+drdp!P139)*'ASXY-TI2S'!$C139+(drdp!J139+drdp!S139)*'ASXY-TI2S'!$D139)</f>
        <v>-2.8125000000000003E-3</v>
      </c>
      <c r="H139" s="18">
        <f>Model!$W$11*((drdp!B139)*'ASXY-TI2S'!$B139+(drdp!E139)*'ASXY-TI2S'!$C139+(drdp!H139)*'ASXY-TI2S'!$D139)</f>
        <v>4.3138466613923138E-3</v>
      </c>
      <c r="I139" s="18">
        <f>Model!$W$11*((drdp!C139)*'ASXY-TI2S'!$B139+(drdp!F139)*'ASXY-TI2S'!$C139+(drdp!I139)*'ASXY-TI2S'!$D139)</f>
        <v>-3.1535222403421471E-4</v>
      </c>
      <c r="J139" s="18">
        <f>Model!$W$11*((drdp!D139)*'ASXY-TI2S'!$B139+(drdp!G139)*'ASXY-TI2S'!$C139+(drdp!J139)*'ASXY-TI2S'!$D139)</f>
        <v>-1.4062500000000002E-3</v>
      </c>
      <c r="K139" s="21">
        <f>SUM(E$3:E138)+H139</f>
        <v>0.72137397113050084</v>
      </c>
      <c r="L139" s="21">
        <f>SUM(F$3:F138)+I139</f>
        <v>-1.7499146815976734E-2</v>
      </c>
      <c r="M139" s="21">
        <f>SUM(G$3:G138)+J139</f>
        <v>-0.23213865201944359</v>
      </c>
      <c r="N139" s="19">
        <f t="shared" si="13"/>
        <v>0.5203804062245887</v>
      </c>
      <c r="O139" s="19">
        <f t="shared" si="14"/>
        <v>3.0622013928710865E-4</v>
      </c>
      <c r="P139" s="19">
        <f t="shared" si="15"/>
        <v>5.3888353761404321E-2</v>
      </c>
      <c r="Q139" s="19">
        <f t="shared" si="16"/>
        <v>-1.2623429030036796E-2</v>
      </c>
      <c r="R139" s="19">
        <f t="shared" si="17"/>
        <v>-0.16745878126014749</v>
      </c>
      <c r="S139" s="19">
        <f t="shared" si="18"/>
        <v>4.0622283533511775E-3</v>
      </c>
    </row>
    <row r="140" spans="1:19" x14ac:dyDescent="0.25">
      <c r="A140" s="26">
        <f>Wellpath!E140</f>
        <v>4110</v>
      </c>
      <c r="B140" s="22">
        <v>0</v>
      </c>
      <c r="C140" s="22">
        <f>SIN(Wellpath!$L140) * COS(Wellpath!$L140) / 2</f>
        <v>0.2165063509461097</v>
      </c>
      <c r="D140" s="22">
        <f>(-TAN(Dip) * SIN(Wellpath!$L140) * COS(Wellpath!$L140) * SIN(Wellpath!$O140)) / 2</f>
        <v>-0.65409552557693551</v>
      </c>
      <c r="E140" s="20">
        <f>Model!$W$11*((drdp!B140+drdp!K140)*'ASXY-TI2S'!$B140+(drdp!E140+drdp!N140)*'ASXY-TI2S'!$C140+(drdp!H140+drdp!Q140)*'ASXY-TI2S'!$D140)</f>
        <v>8.6276933227846277E-3</v>
      </c>
      <c r="F140" s="20">
        <f>Model!$W$11*((drdp!C140+drdp!L140)*'ASXY-TI2S'!$B140+(drdp!F140+drdp!O140)*'ASXY-TI2S'!$C140+(drdp!I140+drdp!R140)*'ASXY-TI2S'!$D140)</f>
        <v>-6.3070444806842942E-4</v>
      </c>
      <c r="G140" s="20">
        <f>Model!$W$11*((drdp!D140+drdp!M140)*'ASXY-TI2S'!$B140+(drdp!G140+drdp!P140)*'ASXY-TI2S'!$C140+(drdp!J140+drdp!S140)*'ASXY-TI2S'!$D140)</f>
        <v>-2.8125000000000003E-3</v>
      </c>
      <c r="H140" s="18">
        <f>Model!$W$11*((drdp!B140)*'ASXY-TI2S'!$B140+(drdp!E140)*'ASXY-TI2S'!$C140+(drdp!H140)*'ASXY-TI2S'!$D140)</f>
        <v>4.3138466613923138E-3</v>
      </c>
      <c r="I140" s="18">
        <f>Model!$W$11*((drdp!C140)*'ASXY-TI2S'!$B140+(drdp!F140)*'ASXY-TI2S'!$C140+(drdp!I140)*'ASXY-TI2S'!$D140)</f>
        <v>-3.1535222403421471E-4</v>
      </c>
      <c r="J140" s="18">
        <f>Model!$W$11*((drdp!D140)*'ASXY-TI2S'!$B140+(drdp!G140)*'ASXY-TI2S'!$C140+(drdp!J140)*'ASXY-TI2S'!$D140)</f>
        <v>-1.4062500000000002E-3</v>
      </c>
      <c r="K140" s="21">
        <f>SUM(E$3:E139)+H140</f>
        <v>0.73000166445328551</v>
      </c>
      <c r="L140" s="21">
        <f>SUM(F$3:F139)+I140</f>
        <v>-1.8129851264045163E-2</v>
      </c>
      <c r="M140" s="21">
        <f>SUM(G$3:G139)+J140</f>
        <v>-0.23495115201944358</v>
      </c>
      <c r="N140" s="19">
        <f t="shared" si="13"/>
        <v>0.53290243010456728</v>
      </c>
      <c r="O140" s="19">
        <f t="shared" si="14"/>
        <v>3.2869150685639999E-4</v>
      </c>
      <c r="P140" s="19">
        <f t="shared" si="15"/>
        <v>5.5202043835263691E-2</v>
      </c>
      <c r="Q140" s="19">
        <f t="shared" si="16"/>
        <v>-1.3234821599043472E-2</v>
      </c>
      <c r="R140" s="19">
        <f t="shared" si="17"/>
        <v>-0.17151473203941073</v>
      </c>
      <c r="S140" s="19">
        <f t="shared" si="18"/>
        <v>4.2596294404285764E-3</v>
      </c>
    </row>
    <row r="141" spans="1:19" x14ac:dyDescent="0.25">
      <c r="A141" s="26">
        <f>Wellpath!E141</f>
        <v>4140</v>
      </c>
      <c r="B141" s="22">
        <v>0</v>
      </c>
      <c r="C141" s="22">
        <f>SIN(Wellpath!$L141) * COS(Wellpath!$L141) / 2</f>
        <v>0.2165063509461097</v>
      </c>
      <c r="D141" s="22">
        <f>(-TAN(Dip) * SIN(Wellpath!$L141) * COS(Wellpath!$L141) * SIN(Wellpath!$O141)) / 2</f>
        <v>-0.65409552557693551</v>
      </c>
      <c r="E141" s="20">
        <f>Model!$W$11*((drdp!B141+drdp!K141)*'ASXY-TI2S'!$B141+(drdp!E141+drdp!N141)*'ASXY-TI2S'!$C141+(drdp!H141+drdp!Q141)*'ASXY-TI2S'!$D141)</f>
        <v>8.6276933227846277E-3</v>
      </c>
      <c r="F141" s="20">
        <f>Model!$W$11*((drdp!C141+drdp!L141)*'ASXY-TI2S'!$B141+(drdp!F141+drdp!O141)*'ASXY-TI2S'!$C141+(drdp!I141+drdp!R141)*'ASXY-TI2S'!$D141)</f>
        <v>-6.3070444806842942E-4</v>
      </c>
      <c r="G141" s="20">
        <f>Model!$W$11*((drdp!D141+drdp!M141)*'ASXY-TI2S'!$B141+(drdp!G141+drdp!P141)*'ASXY-TI2S'!$C141+(drdp!J141+drdp!S141)*'ASXY-TI2S'!$D141)</f>
        <v>-2.8125000000000003E-3</v>
      </c>
      <c r="H141" s="18">
        <f>Model!$W$11*((drdp!B141)*'ASXY-TI2S'!$B141+(drdp!E141)*'ASXY-TI2S'!$C141+(drdp!H141)*'ASXY-TI2S'!$D141)</f>
        <v>4.3138466613923138E-3</v>
      </c>
      <c r="I141" s="18">
        <f>Model!$W$11*((drdp!C141)*'ASXY-TI2S'!$B141+(drdp!F141)*'ASXY-TI2S'!$C141+(drdp!I141)*'ASXY-TI2S'!$D141)</f>
        <v>-3.1535222403421471E-4</v>
      </c>
      <c r="J141" s="18">
        <f>Model!$W$11*((drdp!D141)*'ASXY-TI2S'!$B141+(drdp!G141)*'ASXY-TI2S'!$C141+(drdp!J141)*'ASXY-TI2S'!$D141)</f>
        <v>-1.4062500000000002E-3</v>
      </c>
      <c r="K141" s="21">
        <f>SUM(E$3:E140)+H141</f>
        <v>0.73862935777607019</v>
      </c>
      <c r="L141" s="21">
        <f>SUM(F$3:F140)+I141</f>
        <v>-1.8760555712113592E-2</v>
      </c>
      <c r="M141" s="21">
        <f>SUM(G$3:G140)+J141</f>
        <v>-0.23776365201944358</v>
      </c>
      <c r="N141" s="19">
        <f t="shared" si="13"/>
        <v>0.54557332816868986</v>
      </c>
      <c r="O141" s="19">
        <f t="shared" si="14"/>
        <v>3.5195845062731794E-4</v>
      </c>
      <c r="P141" s="19">
        <f t="shared" si="15"/>
        <v>5.6531554221623058E-2</v>
      </c>
      <c r="Q141" s="19">
        <f t="shared" si="16"/>
        <v>-1.3857097217160648E-2</v>
      </c>
      <c r="R141" s="19">
        <f t="shared" si="17"/>
        <v>-0.17561921359361465</v>
      </c>
      <c r="S141" s="19">
        <f t="shared" si="18"/>
        <v>4.4605782400263605E-3</v>
      </c>
    </row>
    <row r="142" spans="1:19" x14ac:dyDescent="0.25">
      <c r="A142" s="26">
        <f>Wellpath!E142</f>
        <v>4170</v>
      </c>
      <c r="B142" s="22">
        <v>0</v>
      </c>
      <c r="C142" s="22">
        <f>SIN(Wellpath!$L142) * COS(Wellpath!$L142) / 2</f>
        <v>0.2165063509461097</v>
      </c>
      <c r="D142" s="22">
        <f>(-TAN(Dip) * SIN(Wellpath!$L142) * COS(Wellpath!$L142) * SIN(Wellpath!$O142)) / 2</f>
        <v>-0.65409552557693551</v>
      </c>
      <c r="E142" s="20">
        <f>Model!$W$11*((drdp!B142+drdp!K142)*'ASXY-TI2S'!$B142+(drdp!E142+drdp!N142)*'ASXY-TI2S'!$C142+(drdp!H142+drdp!Q142)*'ASXY-TI2S'!$D142)</f>
        <v>8.6276933227846277E-3</v>
      </c>
      <c r="F142" s="20">
        <f>Model!$W$11*((drdp!C142+drdp!L142)*'ASXY-TI2S'!$B142+(drdp!F142+drdp!O142)*'ASXY-TI2S'!$C142+(drdp!I142+drdp!R142)*'ASXY-TI2S'!$D142)</f>
        <v>-6.3070444806842942E-4</v>
      </c>
      <c r="G142" s="20">
        <f>Model!$W$11*((drdp!D142+drdp!M142)*'ASXY-TI2S'!$B142+(drdp!G142+drdp!P142)*'ASXY-TI2S'!$C142+(drdp!J142+drdp!S142)*'ASXY-TI2S'!$D142)</f>
        <v>-2.8125000000000003E-3</v>
      </c>
      <c r="H142" s="18">
        <f>Model!$W$11*((drdp!B142)*'ASXY-TI2S'!$B142+(drdp!E142)*'ASXY-TI2S'!$C142+(drdp!H142)*'ASXY-TI2S'!$D142)</f>
        <v>4.3138466613923138E-3</v>
      </c>
      <c r="I142" s="18">
        <f>Model!$W$11*((drdp!C142)*'ASXY-TI2S'!$B142+(drdp!F142)*'ASXY-TI2S'!$C142+(drdp!I142)*'ASXY-TI2S'!$D142)</f>
        <v>-3.1535222403421471E-4</v>
      </c>
      <c r="J142" s="18">
        <f>Model!$W$11*((drdp!D142)*'ASXY-TI2S'!$B142+(drdp!G142)*'ASXY-TI2S'!$C142+(drdp!J142)*'ASXY-TI2S'!$D142)</f>
        <v>-1.4062500000000002E-3</v>
      </c>
      <c r="K142" s="21">
        <f>SUM(E$3:E141)+H142</f>
        <v>0.74725705109885487</v>
      </c>
      <c r="L142" s="21">
        <f>SUM(F$3:F141)+I142</f>
        <v>-1.9391260160182021E-2</v>
      </c>
      <c r="M142" s="21">
        <f>SUM(G$3:G141)+J142</f>
        <v>-0.24057615201944357</v>
      </c>
      <c r="N142" s="19">
        <f t="shared" si="13"/>
        <v>0.55839310041695656</v>
      </c>
      <c r="O142" s="19">
        <f t="shared" si="14"/>
        <v>3.7602097059986244E-4</v>
      </c>
      <c r="P142" s="19">
        <f t="shared" si="15"/>
        <v>5.7876884920482423E-2</v>
      </c>
      <c r="Q142" s="19">
        <f t="shared" si="16"/>
        <v>-1.4490255884388325E-2</v>
      </c>
      <c r="R142" s="19">
        <f t="shared" si="17"/>
        <v>-0.17977222592275924</v>
      </c>
      <c r="S142" s="19">
        <f t="shared" si="18"/>
        <v>4.6650747521445298E-3</v>
      </c>
    </row>
    <row r="143" spans="1:19" x14ac:dyDescent="0.25">
      <c r="A143" s="26">
        <f>Wellpath!E143</f>
        <v>4200</v>
      </c>
      <c r="B143" s="22">
        <v>0</v>
      </c>
      <c r="C143" s="22">
        <f>SIN(Wellpath!$L143) * COS(Wellpath!$L143) / 2</f>
        <v>0.2165063509461097</v>
      </c>
      <c r="D143" s="22">
        <f>(-TAN(Dip) * SIN(Wellpath!$L143) * COS(Wellpath!$L143) * SIN(Wellpath!$O143)) / 2</f>
        <v>-0.65409552557693551</v>
      </c>
      <c r="E143" s="20">
        <f>Model!$W$11*((drdp!B143+drdp!K143)*'ASXY-TI2S'!$B143+(drdp!E143+drdp!N143)*'ASXY-TI2S'!$C143+(drdp!H143+drdp!Q143)*'ASXY-TI2S'!$D143)</f>
        <v>8.6276933227846277E-3</v>
      </c>
      <c r="F143" s="20">
        <f>Model!$W$11*((drdp!C143+drdp!L143)*'ASXY-TI2S'!$B143+(drdp!F143+drdp!O143)*'ASXY-TI2S'!$C143+(drdp!I143+drdp!R143)*'ASXY-TI2S'!$D143)</f>
        <v>-6.3070444806842942E-4</v>
      </c>
      <c r="G143" s="20">
        <f>Model!$W$11*((drdp!D143+drdp!M143)*'ASXY-TI2S'!$B143+(drdp!G143+drdp!P143)*'ASXY-TI2S'!$C143+(drdp!J143+drdp!S143)*'ASXY-TI2S'!$D143)</f>
        <v>-2.8125000000000003E-3</v>
      </c>
      <c r="H143" s="18">
        <f>Model!$W$11*((drdp!B143)*'ASXY-TI2S'!$B143+(drdp!E143)*'ASXY-TI2S'!$C143+(drdp!H143)*'ASXY-TI2S'!$D143)</f>
        <v>4.3138466613923138E-3</v>
      </c>
      <c r="I143" s="18">
        <f>Model!$W$11*((drdp!C143)*'ASXY-TI2S'!$B143+(drdp!F143)*'ASXY-TI2S'!$C143+(drdp!I143)*'ASXY-TI2S'!$D143)</f>
        <v>-3.1535222403421471E-4</v>
      </c>
      <c r="J143" s="18">
        <f>Model!$W$11*((drdp!D143)*'ASXY-TI2S'!$B143+(drdp!G143)*'ASXY-TI2S'!$C143+(drdp!J143)*'ASXY-TI2S'!$D143)</f>
        <v>-1.4062500000000002E-3</v>
      </c>
      <c r="K143" s="21">
        <f>SUM(E$3:E142)+H143</f>
        <v>0.75588474442163955</v>
      </c>
      <c r="L143" s="21">
        <f>SUM(F$3:F142)+I143</f>
        <v>-2.002196460825045E-2</v>
      </c>
      <c r="M143" s="21">
        <f>SUM(G$3:G142)+J143</f>
        <v>-0.24338865201944357</v>
      </c>
      <c r="N143" s="19">
        <f t="shared" si="13"/>
        <v>0.57136174684936736</v>
      </c>
      <c r="O143" s="19">
        <f t="shared" si="14"/>
        <v>4.008790667740336E-4</v>
      </c>
      <c r="P143" s="19">
        <f t="shared" si="15"/>
        <v>5.9238035931841793E-2</v>
      </c>
      <c r="Q143" s="19">
        <f t="shared" si="16"/>
        <v>-1.5134297600726503E-2</v>
      </c>
      <c r="R143" s="19">
        <f t="shared" si="17"/>
        <v>-0.18397376902684448</v>
      </c>
      <c r="S143" s="19">
        <f t="shared" si="18"/>
        <v>4.8731189767830833E-3</v>
      </c>
    </row>
    <row r="144" spans="1:19" x14ac:dyDescent="0.25">
      <c r="A144" s="26">
        <f>Wellpath!E144</f>
        <v>4230</v>
      </c>
      <c r="B144" s="22">
        <v>0</v>
      </c>
      <c r="C144" s="22">
        <f>SIN(Wellpath!$L144) * COS(Wellpath!$L144) / 2</f>
        <v>0.2165063509461097</v>
      </c>
      <c r="D144" s="22">
        <f>(-TAN(Dip) * SIN(Wellpath!$L144) * COS(Wellpath!$L144) * SIN(Wellpath!$O144)) / 2</f>
        <v>-0.65409552557693551</v>
      </c>
      <c r="E144" s="20">
        <f>Model!$W$11*((drdp!B144+drdp!K144)*'ASXY-TI2S'!$B144+(drdp!E144+drdp!N144)*'ASXY-TI2S'!$C144+(drdp!H144+drdp!Q144)*'ASXY-TI2S'!$D144)</f>
        <v>8.6276933227846277E-3</v>
      </c>
      <c r="F144" s="20">
        <f>Model!$W$11*((drdp!C144+drdp!L144)*'ASXY-TI2S'!$B144+(drdp!F144+drdp!O144)*'ASXY-TI2S'!$C144+(drdp!I144+drdp!R144)*'ASXY-TI2S'!$D144)</f>
        <v>-6.3070444806842942E-4</v>
      </c>
      <c r="G144" s="20">
        <f>Model!$W$11*((drdp!D144+drdp!M144)*'ASXY-TI2S'!$B144+(drdp!G144+drdp!P144)*'ASXY-TI2S'!$C144+(drdp!J144+drdp!S144)*'ASXY-TI2S'!$D144)</f>
        <v>-2.8125000000000003E-3</v>
      </c>
      <c r="H144" s="18">
        <f>Model!$W$11*((drdp!B144)*'ASXY-TI2S'!$B144+(drdp!E144)*'ASXY-TI2S'!$C144+(drdp!H144)*'ASXY-TI2S'!$D144)</f>
        <v>4.3138466613923138E-3</v>
      </c>
      <c r="I144" s="18">
        <f>Model!$W$11*((drdp!C144)*'ASXY-TI2S'!$B144+(drdp!F144)*'ASXY-TI2S'!$C144+(drdp!I144)*'ASXY-TI2S'!$D144)</f>
        <v>-3.1535222403421471E-4</v>
      </c>
      <c r="J144" s="18">
        <f>Model!$W$11*((drdp!D144)*'ASXY-TI2S'!$B144+(drdp!G144)*'ASXY-TI2S'!$C144+(drdp!J144)*'ASXY-TI2S'!$D144)</f>
        <v>-1.4062500000000002E-3</v>
      </c>
      <c r="K144" s="21">
        <f>SUM(E$3:E143)+H144</f>
        <v>0.76451243774442423</v>
      </c>
      <c r="L144" s="21">
        <f>SUM(F$3:F143)+I144</f>
        <v>-2.0652669056318879E-2</v>
      </c>
      <c r="M144" s="21">
        <f>SUM(G$3:G143)+J144</f>
        <v>-0.24620115201944356</v>
      </c>
      <c r="N144" s="19">
        <f t="shared" si="13"/>
        <v>0.58447926746592216</v>
      </c>
      <c r="O144" s="19">
        <f t="shared" si="14"/>
        <v>4.2653273914983132E-4</v>
      </c>
      <c r="P144" s="19">
        <f t="shared" si="15"/>
        <v>6.061500725570116E-2</v>
      </c>
      <c r="Q144" s="19">
        <f t="shared" si="16"/>
        <v>-1.5789222366175183E-2</v>
      </c>
      <c r="R144" s="19">
        <f t="shared" si="17"/>
        <v>-0.18822384290587038</v>
      </c>
      <c r="S144" s="19">
        <f t="shared" si="18"/>
        <v>5.084710913942022E-3</v>
      </c>
    </row>
    <row r="145" spans="1:19" x14ac:dyDescent="0.25">
      <c r="A145" s="26">
        <f>Wellpath!E145</f>
        <v>4260</v>
      </c>
      <c r="B145" s="22">
        <v>0</v>
      </c>
      <c r="C145" s="22">
        <f>SIN(Wellpath!$L145) * COS(Wellpath!$L145) / 2</f>
        <v>0.2165063509461097</v>
      </c>
      <c r="D145" s="22">
        <f>(-TAN(Dip) * SIN(Wellpath!$L145) * COS(Wellpath!$L145) * SIN(Wellpath!$O145)) / 2</f>
        <v>-0.65409552557693551</v>
      </c>
      <c r="E145" s="20">
        <f>Model!$W$11*((drdp!B145+drdp!K145)*'ASXY-TI2S'!$B145+(drdp!E145+drdp!N145)*'ASXY-TI2S'!$C145+(drdp!H145+drdp!Q145)*'ASXY-TI2S'!$D145)</f>
        <v>8.6276933227846277E-3</v>
      </c>
      <c r="F145" s="20">
        <f>Model!$W$11*((drdp!C145+drdp!L145)*'ASXY-TI2S'!$B145+(drdp!F145+drdp!O145)*'ASXY-TI2S'!$C145+(drdp!I145+drdp!R145)*'ASXY-TI2S'!$D145)</f>
        <v>-6.3070444806842942E-4</v>
      </c>
      <c r="G145" s="20">
        <f>Model!$W$11*((drdp!D145+drdp!M145)*'ASXY-TI2S'!$B145+(drdp!G145+drdp!P145)*'ASXY-TI2S'!$C145+(drdp!J145+drdp!S145)*'ASXY-TI2S'!$D145)</f>
        <v>-2.8125000000000003E-3</v>
      </c>
      <c r="H145" s="18">
        <f>Model!$W$11*((drdp!B145)*'ASXY-TI2S'!$B145+(drdp!E145)*'ASXY-TI2S'!$C145+(drdp!H145)*'ASXY-TI2S'!$D145)</f>
        <v>4.3138466613923138E-3</v>
      </c>
      <c r="I145" s="18">
        <f>Model!$W$11*((drdp!C145)*'ASXY-TI2S'!$B145+(drdp!F145)*'ASXY-TI2S'!$C145+(drdp!I145)*'ASXY-TI2S'!$D145)</f>
        <v>-3.1535222403421471E-4</v>
      </c>
      <c r="J145" s="18">
        <f>Model!$W$11*((drdp!D145)*'ASXY-TI2S'!$B145+(drdp!G145)*'ASXY-TI2S'!$C145+(drdp!J145)*'ASXY-TI2S'!$D145)</f>
        <v>-1.4062500000000002E-3</v>
      </c>
      <c r="K145" s="21">
        <f>SUM(E$3:E144)+H145</f>
        <v>0.77314013106720891</v>
      </c>
      <c r="L145" s="21">
        <f>SUM(F$3:F144)+I145</f>
        <v>-2.1283373504387307E-2</v>
      </c>
      <c r="M145" s="21">
        <f>SUM(G$3:G144)+J145</f>
        <v>-0.24901365201944356</v>
      </c>
      <c r="N145" s="19">
        <f t="shared" si="13"/>
        <v>0.59774566226662096</v>
      </c>
      <c r="O145" s="19">
        <f t="shared" si="14"/>
        <v>4.5298198772725565E-4</v>
      </c>
      <c r="P145" s="19">
        <f t="shared" si="15"/>
        <v>6.2007798892060526E-2</v>
      </c>
      <c r="Q145" s="19">
        <f t="shared" si="16"/>
        <v>-1.6455030180734364E-2</v>
      </c>
      <c r="R145" s="19">
        <f t="shared" si="17"/>
        <v>-0.19252244755983694</v>
      </c>
      <c r="S145" s="19">
        <f t="shared" si="18"/>
        <v>5.2998505636213458E-3</v>
      </c>
    </row>
    <row r="146" spans="1:19" x14ac:dyDescent="0.25">
      <c r="A146" s="26">
        <f>Wellpath!E146</f>
        <v>4290</v>
      </c>
      <c r="B146" s="22">
        <v>0</v>
      </c>
      <c r="C146" s="22">
        <f>SIN(Wellpath!$L146) * COS(Wellpath!$L146) / 2</f>
        <v>0.2165063509461097</v>
      </c>
      <c r="D146" s="22">
        <f>(-TAN(Dip) * SIN(Wellpath!$L146) * COS(Wellpath!$L146) * SIN(Wellpath!$O146)) / 2</f>
        <v>-0.65409552557693551</v>
      </c>
      <c r="E146" s="20">
        <f>Model!$W$11*((drdp!B146+drdp!K146)*'ASXY-TI2S'!$B146+(drdp!E146+drdp!N146)*'ASXY-TI2S'!$C146+(drdp!H146+drdp!Q146)*'ASXY-TI2S'!$D146)</f>
        <v>8.6276933227846277E-3</v>
      </c>
      <c r="F146" s="20">
        <f>Model!$W$11*((drdp!C146+drdp!L146)*'ASXY-TI2S'!$B146+(drdp!F146+drdp!O146)*'ASXY-TI2S'!$C146+(drdp!I146+drdp!R146)*'ASXY-TI2S'!$D146)</f>
        <v>-6.3070444806842942E-4</v>
      </c>
      <c r="G146" s="20">
        <f>Model!$W$11*((drdp!D146+drdp!M146)*'ASXY-TI2S'!$B146+(drdp!G146+drdp!P146)*'ASXY-TI2S'!$C146+(drdp!J146+drdp!S146)*'ASXY-TI2S'!$D146)</f>
        <v>-2.8125000000000003E-3</v>
      </c>
      <c r="H146" s="18">
        <f>Model!$W$11*((drdp!B146)*'ASXY-TI2S'!$B146+(drdp!E146)*'ASXY-TI2S'!$C146+(drdp!H146)*'ASXY-TI2S'!$D146)</f>
        <v>4.3138466613923138E-3</v>
      </c>
      <c r="I146" s="18">
        <f>Model!$W$11*((drdp!C146)*'ASXY-TI2S'!$B146+(drdp!F146)*'ASXY-TI2S'!$C146+(drdp!I146)*'ASXY-TI2S'!$D146)</f>
        <v>-3.1535222403421471E-4</v>
      </c>
      <c r="J146" s="18">
        <f>Model!$W$11*((drdp!D146)*'ASXY-TI2S'!$B146+(drdp!G146)*'ASXY-TI2S'!$C146+(drdp!J146)*'ASXY-TI2S'!$D146)</f>
        <v>-1.4062500000000002E-3</v>
      </c>
      <c r="K146" s="21">
        <f>SUM(E$3:E145)+H146</f>
        <v>0.78176782438999359</v>
      </c>
      <c r="L146" s="21">
        <f>SUM(F$3:F145)+I146</f>
        <v>-2.1914077952455736E-2</v>
      </c>
      <c r="M146" s="21">
        <f>SUM(G$3:G145)+J146</f>
        <v>-0.25182615201944358</v>
      </c>
      <c r="N146" s="19">
        <f t="shared" si="13"/>
        <v>0.61116093125146387</v>
      </c>
      <c r="O146" s="19">
        <f t="shared" si="14"/>
        <v>4.8022681250630659E-4</v>
      </c>
      <c r="P146" s="19">
        <f t="shared" si="15"/>
        <v>6.341641084091991E-2</v>
      </c>
      <c r="Q146" s="19">
        <f t="shared" si="16"/>
        <v>-1.7131721044404045E-2</v>
      </c>
      <c r="R146" s="19">
        <f t="shared" si="17"/>
        <v>-0.19686958298874421</v>
      </c>
      <c r="S146" s="19">
        <f t="shared" si="18"/>
        <v>5.5185379258210548E-3</v>
      </c>
    </row>
    <row r="147" spans="1:19" x14ac:dyDescent="0.25">
      <c r="A147" s="26">
        <f>Wellpath!E147</f>
        <v>4320</v>
      </c>
      <c r="B147" s="22">
        <v>0</v>
      </c>
      <c r="C147" s="22">
        <f>SIN(Wellpath!$L147) * COS(Wellpath!$L147) / 2</f>
        <v>0.2165063509461097</v>
      </c>
      <c r="D147" s="22">
        <f>(-TAN(Dip) * SIN(Wellpath!$L147) * COS(Wellpath!$L147) * SIN(Wellpath!$O147)) / 2</f>
        <v>-0.65409552557693551</v>
      </c>
      <c r="E147" s="20">
        <f>Model!$W$11*((drdp!B147+drdp!K147)*'ASXY-TI2S'!$B147+(drdp!E147+drdp!N147)*'ASXY-TI2S'!$C147+(drdp!H147+drdp!Q147)*'ASXY-TI2S'!$D147)</f>
        <v>8.6276933227846277E-3</v>
      </c>
      <c r="F147" s="20">
        <f>Model!$W$11*((drdp!C147+drdp!L147)*'ASXY-TI2S'!$B147+(drdp!F147+drdp!O147)*'ASXY-TI2S'!$C147+(drdp!I147+drdp!R147)*'ASXY-TI2S'!$D147)</f>
        <v>-6.3070444806842942E-4</v>
      </c>
      <c r="G147" s="20">
        <f>Model!$W$11*((drdp!D147+drdp!M147)*'ASXY-TI2S'!$B147+(drdp!G147+drdp!P147)*'ASXY-TI2S'!$C147+(drdp!J147+drdp!S147)*'ASXY-TI2S'!$D147)</f>
        <v>-2.8125000000000003E-3</v>
      </c>
      <c r="H147" s="18">
        <f>Model!$W$11*((drdp!B147)*'ASXY-TI2S'!$B147+(drdp!E147)*'ASXY-TI2S'!$C147+(drdp!H147)*'ASXY-TI2S'!$D147)</f>
        <v>4.3138466613923138E-3</v>
      </c>
      <c r="I147" s="18">
        <f>Model!$W$11*((drdp!C147)*'ASXY-TI2S'!$B147+(drdp!F147)*'ASXY-TI2S'!$C147+(drdp!I147)*'ASXY-TI2S'!$D147)</f>
        <v>-3.1535222403421471E-4</v>
      </c>
      <c r="J147" s="18">
        <f>Model!$W$11*((drdp!D147)*'ASXY-TI2S'!$B147+(drdp!G147)*'ASXY-TI2S'!$C147+(drdp!J147)*'ASXY-TI2S'!$D147)</f>
        <v>-1.4062500000000002E-3</v>
      </c>
      <c r="K147" s="21">
        <f>SUM(E$3:E146)+H147</f>
        <v>0.79039551771277827</v>
      </c>
      <c r="L147" s="21">
        <f>SUM(F$3:F146)+I147</f>
        <v>-2.2544782400524165E-2</v>
      </c>
      <c r="M147" s="21">
        <f>SUM(G$3:G146)+J147</f>
        <v>-0.25463865201944358</v>
      </c>
      <c r="N147" s="19">
        <f t="shared" si="13"/>
        <v>0.62472507442045078</v>
      </c>
      <c r="O147" s="19">
        <f t="shared" si="14"/>
        <v>5.0826721348698413E-4</v>
      </c>
      <c r="P147" s="19">
        <f t="shared" si="15"/>
        <v>6.4840843102279277E-2</v>
      </c>
      <c r="Q147" s="19">
        <f t="shared" si="16"/>
        <v>-1.7819294957184231E-2</v>
      </c>
      <c r="R147" s="19">
        <f t="shared" si="17"/>
        <v>-0.20126524919259209</v>
      </c>
      <c r="S147" s="19">
        <f t="shared" si="18"/>
        <v>5.740773000541149E-3</v>
      </c>
    </row>
    <row r="148" spans="1:19" x14ac:dyDescent="0.25">
      <c r="A148" s="26">
        <f>Wellpath!E148</f>
        <v>4350</v>
      </c>
      <c r="B148" s="22">
        <v>0</v>
      </c>
      <c r="C148" s="22">
        <f>SIN(Wellpath!$L148) * COS(Wellpath!$L148) / 2</f>
        <v>0.2165063509461097</v>
      </c>
      <c r="D148" s="22">
        <f>(-TAN(Dip) * SIN(Wellpath!$L148) * COS(Wellpath!$L148) * SIN(Wellpath!$O148)) / 2</f>
        <v>-0.65409552557693551</v>
      </c>
      <c r="E148" s="20">
        <f>Model!$W$11*((drdp!B148+drdp!K148)*'ASXY-TI2S'!$B148+(drdp!E148+drdp!N148)*'ASXY-TI2S'!$C148+(drdp!H148+drdp!Q148)*'ASXY-TI2S'!$D148)</f>
        <v>8.6276933227846277E-3</v>
      </c>
      <c r="F148" s="20">
        <f>Model!$W$11*((drdp!C148+drdp!L148)*'ASXY-TI2S'!$B148+(drdp!F148+drdp!O148)*'ASXY-TI2S'!$C148+(drdp!I148+drdp!R148)*'ASXY-TI2S'!$D148)</f>
        <v>-6.3070444806842942E-4</v>
      </c>
      <c r="G148" s="20">
        <f>Model!$W$11*((drdp!D148+drdp!M148)*'ASXY-TI2S'!$B148+(drdp!G148+drdp!P148)*'ASXY-TI2S'!$C148+(drdp!J148+drdp!S148)*'ASXY-TI2S'!$D148)</f>
        <v>-2.8125000000000003E-3</v>
      </c>
      <c r="H148" s="18">
        <f>Model!$W$11*((drdp!B148)*'ASXY-TI2S'!$B148+(drdp!E148)*'ASXY-TI2S'!$C148+(drdp!H148)*'ASXY-TI2S'!$D148)</f>
        <v>4.3138466613923138E-3</v>
      </c>
      <c r="I148" s="18">
        <f>Model!$W$11*((drdp!C148)*'ASXY-TI2S'!$B148+(drdp!F148)*'ASXY-TI2S'!$C148+(drdp!I148)*'ASXY-TI2S'!$D148)</f>
        <v>-3.1535222403421471E-4</v>
      </c>
      <c r="J148" s="18">
        <f>Model!$W$11*((drdp!D148)*'ASXY-TI2S'!$B148+(drdp!G148)*'ASXY-TI2S'!$C148+(drdp!J148)*'ASXY-TI2S'!$D148)</f>
        <v>-1.4062500000000002E-3</v>
      </c>
      <c r="K148" s="21">
        <f>SUM(E$3:E147)+H148</f>
        <v>0.79902321103556295</v>
      </c>
      <c r="L148" s="21">
        <f>SUM(F$3:F147)+I148</f>
        <v>-2.3175486848592594E-2</v>
      </c>
      <c r="M148" s="21">
        <f>SUM(G$3:G147)+J148</f>
        <v>-0.25745115201944357</v>
      </c>
      <c r="N148" s="19">
        <f t="shared" si="13"/>
        <v>0.6384380917735818</v>
      </c>
      <c r="O148" s="19">
        <f t="shared" si="14"/>
        <v>5.3710319066928834E-4</v>
      </c>
      <c r="P148" s="19">
        <f t="shared" si="15"/>
        <v>6.6281095676138643E-2</v>
      </c>
      <c r="Q148" s="19">
        <f t="shared" si="16"/>
        <v>-1.8517751919074916E-2</v>
      </c>
      <c r="R148" s="19">
        <f t="shared" si="17"/>
        <v>-0.20570944617138065</v>
      </c>
      <c r="S148" s="19">
        <f t="shared" si="18"/>
        <v>5.9665557877816274E-3</v>
      </c>
    </row>
    <row r="149" spans="1:19" x14ac:dyDescent="0.25">
      <c r="A149" s="26">
        <f>Wellpath!E149</f>
        <v>4380</v>
      </c>
      <c r="B149" s="22">
        <v>0</v>
      </c>
      <c r="C149" s="22">
        <f>SIN(Wellpath!$L149) * COS(Wellpath!$L149) / 2</f>
        <v>0.2165063509461097</v>
      </c>
      <c r="D149" s="22">
        <f>(-TAN(Dip) * SIN(Wellpath!$L149) * COS(Wellpath!$L149) * SIN(Wellpath!$O149)) / 2</f>
        <v>-0.65409552557693551</v>
      </c>
      <c r="E149" s="20">
        <f>Model!$W$11*((drdp!B149+drdp!K149)*'ASXY-TI2S'!$B149+(drdp!E149+drdp!N149)*'ASXY-TI2S'!$C149+(drdp!H149+drdp!Q149)*'ASXY-TI2S'!$D149)</f>
        <v>8.6276933227846277E-3</v>
      </c>
      <c r="F149" s="20">
        <f>Model!$W$11*((drdp!C149+drdp!L149)*'ASXY-TI2S'!$B149+(drdp!F149+drdp!O149)*'ASXY-TI2S'!$C149+(drdp!I149+drdp!R149)*'ASXY-TI2S'!$D149)</f>
        <v>-6.3070444806842942E-4</v>
      </c>
      <c r="G149" s="20">
        <f>Model!$W$11*((drdp!D149+drdp!M149)*'ASXY-TI2S'!$B149+(drdp!G149+drdp!P149)*'ASXY-TI2S'!$C149+(drdp!J149+drdp!S149)*'ASXY-TI2S'!$D149)</f>
        <v>-2.8125000000000003E-3</v>
      </c>
      <c r="H149" s="18">
        <f>Model!$W$11*((drdp!B149)*'ASXY-TI2S'!$B149+(drdp!E149)*'ASXY-TI2S'!$C149+(drdp!H149)*'ASXY-TI2S'!$D149)</f>
        <v>4.3138466613923138E-3</v>
      </c>
      <c r="I149" s="18">
        <f>Model!$W$11*((drdp!C149)*'ASXY-TI2S'!$B149+(drdp!F149)*'ASXY-TI2S'!$C149+(drdp!I149)*'ASXY-TI2S'!$D149)</f>
        <v>-3.1535222403421471E-4</v>
      </c>
      <c r="J149" s="18">
        <f>Model!$W$11*((drdp!D149)*'ASXY-TI2S'!$B149+(drdp!G149)*'ASXY-TI2S'!$C149+(drdp!J149)*'ASXY-TI2S'!$D149)</f>
        <v>-1.4062500000000002E-3</v>
      </c>
      <c r="K149" s="21">
        <f>SUM(E$3:E148)+H149</f>
        <v>0.80765090435834763</v>
      </c>
      <c r="L149" s="21">
        <f>SUM(F$3:F148)+I149</f>
        <v>-2.3806191296661023E-2</v>
      </c>
      <c r="M149" s="21">
        <f>SUM(G$3:G148)+J149</f>
        <v>-0.26026365201944357</v>
      </c>
      <c r="N149" s="19">
        <f t="shared" si="13"/>
        <v>0.65229998331085681</v>
      </c>
      <c r="O149" s="19">
        <f t="shared" si="14"/>
        <v>5.6673474405321905E-4</v>
      </c>
      <c r="P149" s="19">
        <f t="shared" si="15"/>
        <v>6.7737168562498007E-2</v>
      </c>
      <c r="Q149" s="19">
        <f t="shared" si="16"/>
        <v>-1.9227091930076101E-2</v>
      </c>
      <c r="R149" s="19">
        <f t="shared" si="17"/>
        <v>-0.2102021739251099</v>
      </c>
      <c r="S149" s="19">
        <f t="shared" si="18"/>
        <v>6.195886287542491E-3</v>
      </c>
    </row>
    <row r="150" spans="1:19" x14ac:dyDescent="0.25">
      <c r="A150" s="26">
        <f>Wellpath!E150</f>
        <v>4410</v>
      </c>
      <c r="B150" s="22">
        <v>0</v>
      </c>
      <c r="C150" s="22">
        <f>SIN(Wellpath!$L150) * COS(Wellpath!$L150) / 2</f>
        <v>0.2165063509461097</v>
      </c>
      <c r="D150" s="22">
        <f>(-TAN(Dip) * SIN(Wellpath!$L150) * COS(Wellpath!$L150) * SIN(Wellpath!$O150)) / 2</f>
        <v>-0.65409552557693551</v>
      </c>
      <c r="E150" s="20">
        <f>Model!$W$11*((drdp!B150+drdp!K150)*'ASXY-TI2S'!$B150+(drdp!E150+drdp!N150)*'ASXY-TI2S'!$C150+(drdp!H150+drdp!Q150)*'ASXY-TI2S'!$D150)</f>
        <v>8.6276933227846277E-3</v>
      </c>
      <c r="F150" s="20">
        <f>Model!$W$11*((drdp!C150+drdp!L150)*'ASXY-TI2S'!$B150+(drdp!F150+drdp!O150)*'ASXY-TI2S'!$C150+(drdp!I150+drdp!R150)*'ASXY-TI2S'!$D150)</f>
        <v>-6.3070444806842942E-4</v>
      </c>
      <c r="G150" s="20">
        <f>Model!$W$11*((drdp!D150+drdp!M150)*'ASXY-TI2S'!$B150+(drdp!G150+drdp!P150)*'ASXY-TI2S'!$C150+(drdp!J150+drdp!S150)*'ASXY-TI2S'!$D150)</f>
        <v>-2.8125000000000003E-3</v>
      </c>
      <c r="H150" s="18">
        <f>Model!$W$11*((drdp!B150)*'ASXY-TI2S'!$B150+(drdp!E150)*'ASXY-TI2S'!$C150+(drdp!H150)*'ASXY-TI2S'!$D150)</f>
        <v>4.3138466613923138E-3</v>
      </c>
      <c r="I150" s="18">
        <f>Model!$W$11*((drdp!C150)*'ASXY-TI2S'!$B150+(drdp!F150)*'ASXY-TI2S'!$C150+(drdp!I150)*'ASXY-TI2S'!$D150)</f>
        <v>-3.1535222403421471E-4</v>
      </c>
      <c r="J150" s="18">
        <f>Model!$W$11*((drdp!D150)*'ASXY-TI2S'!$B150+(drdp!G150)*'ASXY-TI2S'!$C150+(drdp!J150)*'ASXY-TI2S'!$D150)</f>
        <v>-1.4062500000000002E-3</v>
      </c>
      <c r="K150" s="21">
        <f>SUM(E$3:E149)+H150</f>
        <v>0.81627859768113231</v>
      </c>
      <c r="L150" s="21">
        <f>SUM(F$3:F149)+I150</f>
        <v>-2.4436895744729452E-2</v>
      </c>
      <c r="M150" s="21">
        <f>SUM(G$3:G149)+J150</f>
        <v>-0.26307615201944357</v>
      </c>
      <c r="N150" s="19">
        <f t="shared" si="13"/>
        <v>0.66631074903227583</v>
      </c>
      <c r="O150" s="19">
        <f t="shared" si="14"/>
        <v>5.9716187363877636E-4</v>
      </c>
      <c r="P150" s="19">
        <f t="shared" si="15"/>
        <v>6.9209061761357382E-2</v>
      </c>
      <c r="Q150" s="19">
        <f t="shared" si="16"/>
        <v>-1.9947314990187787E-2</v>
      </c>
      <c r="R150" s="19">
        <f t="shared" si="17"/>
        <v>-0.21474343245377978</v>
      </c>
      <c r="S150" s="19">
        <f t="shared" si="18"/>
        <v>6.4287644998237388E-3</v>
      </c>
    </row>
    <row r="151" spans="1:19" x14ac:dyDescent="0.25">
      <c r="A151" s="26">
        <f>Wellpath!E151</f>
        <v>4440</v>
      </c>
      <c r="B151" s="22">
        <v>0</v>
      </c>
      <c r="C151" s="22">
        <f>SIN(Wellpath!$L151) * COS(Wellpath!$L151) / 2</f>
        <v>0.2165063509461097</v>
      </c>
      <c r="D151" s="22">
        <f>(-TAN(Dip) * SIN(Wellpath!$L151) * COS(Wellpath!$L151) * SIN(Wellpath!$O151)) / 2</f>
        <v>-0.65409552557693551</v>
      </c>
      <c r="E151" s="20">
        <f>Model!$W$11*((drdp!B151+drdp!K151)*'ASXY-TI2S'!$B151+(drdp!E151+drdp!N151)*'ASXY-TI2S'!$C151+(drdp!H151+drdp!Q151)*'ASXY-TI2S'!$D151)</f>
        <v>8.6276933227846277E-3</v>
      </c>
      <c r="F151" s="20">
        <f>Model!$W$11*((drdp!C151+drdp!L151)*'ASXY-TI2S'!$B151+(drdp!F151+drdp!O151)*'ASXY-TI2S'!$C151+(drdp!I151+drdp!R151)*'ASXY-TI2S'!$D151)</f>
        <v>-6.3070444806842942E-4</v>
      </c>
      <c r="G151" s="20">
        <f>Model!$W$11*((drdp!D151+drdp!M151)*'ASXY-TI2S'!$B151+(drdp!G151+drdp!P151)*'ASXY-TI2S'!$C151+(drdp!J151+drdp!S151)*'ASXY-TI2S'!$D151)</f>
        <v>-2.8125000000000003E-3</v>
      </c>
      <c r="H151" s="18">
        <f>Model!$W$11*((drdp!B151)*'ASXY-TI2S'!$B151+(drdp!E151)*'ASXY-TI2S'!$C151+(drdp!H151)*'ASXY-TI2S'!$D151)</f>
        <v>4.3138466613923138E-3</v>
      </c>
      <c r="I151" s="18">
        <f>Model!$W$11*((drdp!C151)*'ASXY-TI2S'!$B151+(drdp!F151)*'ASXY-TI2S'!$C151+(drdp!I151)*'ASXY-TI2S'!$D151)</f>
        <v>-3.1535222403421471E-4</v>
      </c>
      <c r="J151" s="18">
        <f>Model!$W$11*((drdp!D151)*'ASXY-TI2S'!$B151+(drdp!G151)*'ASXY-TI2S'!$C151+(drdp!J151)*'ASXY-TI2S'!$D151)</f>
        <v>-1.4062500000000002E-3</v>
      </c>
      <c r="K151" s="21">
        <f>SUM(E$3:E150)+H151</f>
        <v>0.82490629100391699</v>
      </c>
      <c r="L151" s="21">
        <f>SUM(F$3:F150)+I151</f>
        <v>-2.5067600192797881E-2</v>
      </c>
      <c r="M151" s="21">
        <f>SUM(G$3:G150)+J151</f>
        <v>-0.26588865201944356</v>
      </c>
      <c r="N151" s="19">
        <f t="shared" si="13"/>
        <v>0.68047038893783895</v>
      </c>
      <c r="O151" s="19">
        <f t="shared" si="14"/>
        <v>6.283845794259604E-4</v>
      </c>
      <c r="P151" s="19">
        <f t="shared" si="15"/>
        <v>7.0696775272716755E-2</v>
      </c>
      <c r="Q151" s="19">
        <f t="shared" si="16"/>
        <v>-2.0678421099409976E-2</v>
      </c>
      <c r="R151" s="19">
        <f t="shared" si="17"/>
        <v>-0.21933322175739034</v>
      </c>
      <c r="S151" s="19">
        <f t="shared" si="18"/>
        <v>6.6651904246253718E-3</v>
      </c>
    </row>
    <row r="152" spans="1:19" x14ac:dyDescent="0.25">
      <c r="A152" s="26">
        <f>Wellpath!E152</f>
        <v>4470</v>
      </c>
      <c r="B152" s="22">
        <v>0</v>
      </c>
      <c r="C152" s="22">
        <f>SIN(Wellpath!$L152) * COS(Wellpath!$L152) / 2</f>
        <v>0.2165063509461097</v>
      </c>
      <c r="D152" s="22">
        <f>(-TAN(Dip) * SIN(Wellpath!$L152) * COS(Wellpath!$L152) * SIN(Wellpath!$O152)) / 2</f>
        <v>-0.65409552557693551</v>
      </c>
      <c r="E152" s="20">
        <f>Model!$W$11*((drdp!B152+drdp!K152)*'ASXY-TI2S'!$B152+(drdp!E152+drdp!N152)*'ASXY-TI2S'!$C152+(drdp!H152+drdp!Q152)*'ASXY-TI2S'!$D152)</f>
        <v>8.6276933227846277E-3</v>
      </c>
      <c r="F152" s="20">
        <f>Model!$W$11*((drdp!C152+drdp!L152)*'ASXY-TI2S'!$B152+(drdp!F152+drdp!O152)*'ASXY-TI2S'!$C152+(drdp!I152+drdp!R152)*'ASXY-TI2S'!$D152)</f>
        <v>-6.3070444806842942E-4</v>
      </c>
      <c r="G152" s="20">
        <f>Model!$W$11*((drdp!D152+drdp!M152)*'ASXY-TI2S'!$B152+(drdp!G152+drdp!P152)*'ASXY-TI2S'!$C152+(drdp!J152+drdp!S152)*'ASXY-TI2S'!$D152)</f>
        <v>-2.8125000000000003E-3</v>
      </c>
      <c r="H152" s="18">
        <f>Model!$W$11*((drdp!B152)*'ASXY-TI2S'!$B152+(drdp!E152)*'ASXY-TI2S'!$C152+(drdp!H152)*'ASXY-TI2S'!$D152)</f>
        <v>4.3138466613923138E-3</v>
      </c>
      <c r="I152" s="18">
        <f>Model!$W$11*((drdp!C152)*'ASXY-TI2S'!$B152+(drdp!F152)*'ASXY-TI2S'!$C152+(drdp!I152)*'ASXY-TI2S'!$D152)</f>
        <v>-3.1535222403421471E-4</v>
      </c>
      <c r="J152" s="18">
        <f>Model!$W$11*((drdp!D152)*'ASXY-TI2S'!$B152+(drdp!G152)*'ASXY-TI2S'!$C152+(drdp!J152)*'ASXY-TI2S'!$D152)</f>
        <v>-1.4062500000000002E-3</v>
      </c>
      <c r="K152" s="21">
        <f>SUM(E$3:E151)+H152</f>
        <v>0.83353398432670167</v>
      </c>
      <c r="L152" s="21">
        <f>SUM(F$3:F151)+I152</f>
        <v>-2.569830464086631E-2</v>
      </c>
      <c r="M152" s="21">
        <f>SUM(G$3:G151)+J152</f>
        <v>-0.26870115201944356</v>
      </c>
      <c r="N152" s="19">
        <f t="shared" si="13"/>
        <v>0.69477890302754619</v>
      </c>
      <c r="O152" s="19">
        <f t="shared" si="14"/>
        <v>6.6040286141477093E-4</v>
      </c>
      <c r="P152" s="19">
        <f t="shared" si="15"/>
        <v>7.2200309096576112E-2</v>
      </c>
      <c r="Q152" s="19">
        <f t="shared" si="16"/>
        <v>-2.1420410257742665E-2</v>
      </c>
      <c r="R152" s="19">
        <f t="shared" si="17"/>
        <v>-0.22397154183594156</v>
      </c>
      <c r="S152" s="19">
        <f t="shared" si="18"/>
        <v>6.90516406194739E-3</v>
      </c>
    </row>
    <row r="153" spans="1:19" x14ac:dyDescent="0.25">
      <c r="A153" s="26">
        <f>Wellpath!E153</f>
        <v>4500</v>
      </c>
      <c r="B153" s="22">
        <v>0</v>
      </c>
      <c r="C153" s="22">
        <f>SIN(Wellpath!$L153) * COS(Wellpath!$L153) / 2</f>
        <v>0.2165063509461097</v>
      </c>
      <c r="D153" s="22">
        <f>(-TAN(Dip) * SIN(Wellpath!$L153) * COS(Wellpath!$L153) * SIN(Wellpath!$O153)) / 2</f>
        <v>-0.65409552557693551</v>
      </c>
      <c r="E153" s="20">
        <f>Model!$W$11*((drdp!B153+drdp!K153)*'ASXY-TI2S'!$B153+(drdp!E153+drdp!N153)*'ASXY-TI2S'!$C153+(drdp!H153+drdp!Q153)*'ASXY-TI2S'!$D153)</f>
        <v>8.6276933227846277E-3</v>
      </c>
      <c r="F153" s="20">
        <f>Model!$W$11*((drdp!C153+drdp!L153)*'ASXY-TI2S'!$B153+(drdp!F153+drdp!O153)*'ASXY-TI2S'!$C153+(drdp!I153+drdp!R153)*'ASXY-TI2S'!$D153)</f>
        <v>-6.3070444806842942E-4</v>
      </c>
      <c r="G153" s="20">
        <f>Model!$W$11*((drdp!D153+drdp!M153)*'ASXY-TI2S'!$B153+(drdp!G153+drdp!P153)*'ASXY-TI2S'!$C153+(drdp!J153+drdp!S153)*'ASXY-TI2S'!$D153)</f>
        <v>-2.8125000000000003E-3</v>
      </c>
      <c r="H153" s="18">
        <f>Model!$W$11*((drdp!B153)*'ASXY-TI2S'!$B153+(drdp!E153)*'ASXY-TI2S'!$C153+(drdp!H153)*'ASXY-TI2S'!$D153)</f>
        <v>4.3138466613923138E-3</v>
      </c>
      <c r="I153" s="18">
        <f>Model!$W$11*((drdp!C153)*'ASXY-TI2S'!$B153+(drdp!F153)*'ASXY-TI2S'!$C153+(drdp!I153)*'ASXY-TI2S'!$D153)</f>
        <v>-3.1535222403421471E-4</v>
      </c>
      <c r="J153" s="18">
        <f>Model!$W$11*((drdp!D153)*'ASXY-TI2S'!$B153+(drdp!G153)*'ASXY-TI2S'!$C153+(drdp!J153)*'ASXY-TI2S'!$D153)</f>
        <v>-1.4062500000000002E-3</v>
      </c>
      <c r="K153" s="21">
        <f>SUM(E$3:E152)+H153</f>
        <v>0.84216167764948635</v>
      </c>
      <c r="L153" s="21">
        <f>SUM(F$3:F152)+I153</f>
        <v>-2.6329009088934738E-2</v>
      </c>
      <c r="M153" s="21">
        <f>SUM(G$3:G152)+J153</f>
        <v>-0.27151365201944355</v>
      </c>
      <c r="N153" s="19">
        <f t="shared" si="13"/>
        <v>0.70923629130139731</v>
      </c>
      <c r="O153" s="19">
        <f t="shared" si="14"/>
        <v>6.9321671960520807E-4</v>
      </c>
      <c r="P153" s="19">
        <f t="shared" si="15"/>
        <v>7.3719663232935481E-2</v>
      </c>
      <c r="Q153" s="19">
        <f t="shared" si="16"/>
        <v>-2.2173282465185854E-2</v>
      </c>
      <c r="R153" s="19">
        <f t="shared" si="17"/>
        <v>-0.22865839268943344</v>
      </c>
      <c r="S153" s="19">
        <f t="shared" si="18"/>
        <v>7.1486854117897933E-3</v>
      </c>
    </row>
    <row r="154" spans="1:19" x14ac:dyDescent="0.25">
      <c r="A154" s="26">
        <f>Wellpath!E154</f>
        <v>4530</v>
      </c>
      <c r="B154" s="22">
        <v>0</v>
      </c>
      <c r="C154" s="22">
        <f>SIN(Wellpath!$L154) * COS(Wellpath!$L154) / 2</f>
        <v>0.2165063509461097</v>
      </c>
      <c r="D154" s="22">
        <f>(-TAN(Dip) * SIN(Wellpath!$L154) * COS(Wellpath!$L154) * SIN(Wellpath!$O154)) / 2</f>
        <v>-0.65409552557693551</v>
      </c>
      <c r="E154" s="20">
        <f>Model!$W$11*((drdp!B154+drdp!K154)*'ASXY-TI2S'!$B154+(drdp!E154+drdp!N154)*'ASXY-TI2S'!$C154+(drdp!H154+drdp!Q154)*'ASXY-TI2S'!$D154)</f>
        <v>8.6276933227846277E-3</v>
      </c>
      <c r="F154" s="20">
        <f>Model!$W$11*((drdp!C154+drdp!L154)*'ASXY-TI2S'!$B154+(drdp!F154+drdp!O154)*'ASXY-TI2S'!$C154+(drdp!I154+drdp!R154)*'ASXY-TI2S'!$D154)</f>
        <v>-6.3070444806842942E-4</v>
      </c>
      <c r="G154" s="20">
        <f>Model!$W$11*((drdp!D154+drdp!M154)*'ASXY-TI2S'!$B154+(drdp!G154+drdp!P154)*'ASXY-TI2S'!$C154+(drdp!J154+drdp!S154)*'ASXY-TI2S'!$D154)</f>
        <v>-2.8125000000000003E-3</v>
      </c>
      <c r="H154" s="18">
        <f>Model!$W$11*((drdp!B154)*'ASXY-TI2S'!$B154+(drdp!E154)*'ASXY-TI2S'!$C154+(drdp!H154)*'ASXY-TI2S'!$D154)</f>
        <v>4.3138466613923138E-3</v>
      </c>
      <c r="I154" s="18">
        <f>Model!$W$11*((drdp!C154)*'ASXY-TI2S'!$B154+(drdp!F154)*'ASXY-TI2S'!$C154+(drdp!I154)*'ASXY-TI2S'!$D154)</f>
        <v>-3.1535222403421471E-4</v>
      </c>
      <c r="J154" s="18">
        <f>Model!$W$11*((drdp!D154)*'ASXY-TI2S'!$B154+(drdp!G154)*'ASXY-TI2S'!$C154+(drdp!J154)*'ASXY-TI2S'!$D154)</f>
        <v>-1.4062500000000002E-3</v>
      </c>
      <c r="K154" s="21">
        <f>SUM(E$3:E153)+H154</f>
        <v>0.85078937097227103</v>
      </c>
      <c r="L154" s="21">
        <f>SUM(F$3:F153)+I154</f>
        <v>-2.6959713537003167E-2</v>
      </c>
      <c r="M154" s="21">
        <f>SUM(G$3:G153)+J154</f>
        <v>-0.27432615201944355</v>
      </c>
      <c r="N154" s="19">
        <f t="shared" si="13"/>
        <v>0.72384255375939266</v>
      </c>
      <c r="O154" s="19">
        <f t="shared" si="14"/>
        <v>7.2682615399727183E-4</v>
      </c>
      <c r="P154" s="19">
        <f t="shared" si="15"/>
        <v>7.5254837681794848E-2</v>
      </c>
      <c r="Q154" s="19">
        <f t="shared" si="16"/>
        <v>-2.2937037721739544E-2</v>
      </c>
      <c r="R154" s="19">
        <f t="shared" si="17"/>
        <v>-0.23339377431786598</v>
      </c>
      <c r="S154" s="19">
        <f t="shared" si="18"/>
        <v>7.395754474152581E-3</v>
      </c>
    </row>
    <row r="155" spans="1:19" x14ac:dyDescent="0.25">
      <c r="A155" s="26">
        <f>Wellpath!E155</f>
        <v>4560</v>
      </c>
      <c r="B155" s="22">
        <v>0</v>
      </c>
      <c r="C155" s="22">
        <f>SIN(Wellpath!$L155) * COS(Wellpath!$L155) / 2</f>
        <v>0.2165063509461097</v>
      </c>
      <c r="D155" s="22">
        <f>(-TAN(Dip) * SIN(Wellpath!$L155) * COS(Wellpath!$L155) * SIN(Wellpath!$O155)) / 2</f>
        <v>-0.65409552557693551</v>
      </c>
      <c r="E155" s="20">
        <f>Model!$W$11*((drdp!B155+drdp!K155)*'ASXY-TI2S'!$B155+(drdp!E155+drdp!N155)*'ASXY-TI2S'!$C155+(drdp!H155+drdp!Q155)*'ASXY-TI2S'!$D155)</f>
        <v>8.6276933227846277E-3</v>
      </c>
      <c r="F155" s="20">
        <f>Model!$W$11*((drdp!C155+drdp!L155)*'ASXY-TI2S'!$B155+(drdp!F155+drdp!O155)*'ASXY-TI2S'!$C155+(drdp!I155+drdp!R155)*'ASXY-TI2S'!$D155)</f>
        <v>-6.3070444806842942E-4</v>
      </c>
      <c r="G155" s="20">
        <f>Model!$W$11*((drdp!D155+drdp!M155)*'ASXY-TI2S'!$B155+(drdp!G155+drdp!P155)*'ASXY-TI2S'!$C155+(drdp!J155+drdp!S155)*'ASXY-TI2S'!$D155)</f>
        <v>-2.8125000000000003E-3</v>
      </c>
      <c r="H155" s="18">
        <f>Model!$W$11*((drdp!B155)*'ASXY-TI2S'!$B155+(drdp!E155)*'ASXY-TI2S'!$C155+(drdp!H155)*'ASXY-TI2S'!$D155)</f>
        <v>4.3138466613923138E-3</v>
      </c>
      <c r="I155" s="18">
        <f>Model!$W$11*((drdp!C155)*'ASXY-TI2S'!$B155+(drdp!F155)*'ASXY-TI2S'!$C155+(drdp!I155)*'ASXY-TI2S'!$D155)</f>
        <v>-3.1535222403421471E-4</v>
      </c>
      <c r="J155" s="18">
        <f>Model!$W$11*((drdp!D155)*'ASXY-TI2S'!$B155+(drdp!G155)*'ASXY-TI2S'!$C155+(drdp!J155)*'ASXY-TI2S'!$D155)</f>
        <v>-1.4062500000000002E-3</v>
      </c>
      <c r="K155" s="21">
        <f>SUM(E$3:E154)+H155</f>
        <v>0.85941706429505571</v>
      </c>
      <c r="L155" s="21">
        <f>SUM(F$3:F154)+I155</f>
        <v>-2.7590417985071596E-2</v>
      </c>
      <c r="M155" s="21">
        <f>SUM(G$3:G154)+J155</f>
        <v>-0.27713865201944354</v>
      </c>
      <c r="N155" s="19">
        <f t="shared" si="13"/>
        <v>0.73859769040153189</v>
      </c>
      <c r="O155" s="19">
        <f t="shared" si="14"/>
        <v>7.6123116459096219E-4</v>
      </c>
      <c r="P155" s="19">
        <f t="shared" si="15"/>
        <v>7.6805832443154212E-2</v>
      </c>
      <c r="Q155" s="19">
        <f t="shared" si="16"/>
        <v>-2.3711676027403737E-2</v>
      </c>
      <c r="R155" s="19">
        <f t="shared" si="17"/>
        <v>-0.23817768672123918</v>
      </c>
      <c r="S155" s="19">
        <f t="shared" si="18"/>
        <v>7.6463712490357537E-3</v>
      </c>
    </row>
    <row r="156" spans="1:19" x14ac:dyDescent="0.25">
      <c r="A156" s="26">
        <f>Wellpath!E156</f>
        <v>4590</v>
      </c>
      <c r="B156" s="22">
        <v>0</v>
      </c>
      <c r="C156" s="22">
        <f>SIN(Wellpath!$L156) * COS(Wellpath!$L156) / 2</f>
        <v>0.2165063509461097</v>
      </c>
      <c r="D156" s="22">
        <f>(-TAN(Dip) * SIN(Wellpath!$L156) * COS(Wellpath!$L156) * SIN(Wellpath!$O156)) / 2</f>
        <v>-0.65409552557693551</v>
      </c>
      <c r="E156" s="20">
        <f>Model!$W$11*((drdp!B156+drdp!K156)*'ASXY-TI2S'!$B156+(drdp!E156+drdp!N156)*'ASXY-TI2S'!$C156+(drdp!H156+drdp!Q156)*'ASXY-TI2S'!$D156)</f>
        <v>8.6276933227846277E-3</v>
      </c>
      <c r="F156" s="20">
        <f>Model!$W$11*((drdp!C156+drdp!L156)*'ASXY-TI2S'!$B156+(drdp!F156+drdp!O156)*'ASXY-TI2S'!$C156+(drdp!I156+drdp!R156)*'ASXY-TI2S'!$D156)</f>
        <v>-6.3070444806842942E-4</v>
      </c>
      <c r="G156" s="20">
        <f>Model!$W$11*((drdp!D156+drdp!M156)*'ASXY-TI2S'!$B156+(drdp!G156+drdp!P156)*'ASXY-TI2S'!$C156+(drdp!J156+drdp!S156)*'ASXY-TI2S'!$D156)</f>
        <v>-2.8125000000000003E-3</v>
      </c>
      <c r="H156" s="18">
        <f>Model!$W$11*((drdp!B156)*'ASXY-TI2S'!$B156+(drdp!E156)*'ASXY-TI2S'!$C156+(drdp!H156)*'ASXY-TI2S'!$D156)</f>
        <v>4.3138466613923138E-3</v>
      </c>
      <c r="I156" s="18">
        <f>Model!$W$11*((drdp!C156)*'ASXY-TI2S'!$B156+(drdp!F156)*'ASXY-TI2S'!$C156+(drdp!I156)*'ASXY-TI2S'!$D156)</f>
        <v>-3.1535222403421471E-4</v>
      </c>
      <c r="J156" s="18">
        <f>Model!$W$11*((drdp!D156)*'ASXY-TI2S'!$B156+(drdp!G156)*'ASXY-TI2S'!$C156+(drdp!J156)*'ASXY-TI2S'!$D156)</f>
        <v>-1.4062500000000002E-3</v>
      </c>
      <c r="K156" s="21">
        <f>SUM(E$3:E155)+H156</f>
        <v>0.86804475761784039</v>
      </c>
      <c r="L156" s="21">
        <f>SUM(F$3:F155)+I156</f>
        <v>-2.8221122433140025E-2</v>
      </c>
      <c r="M156" s="21">
        <f>SUM(G$3:G155)+J156</f>
        <v>-0.27995115201944354</v>
      </c>
      <c r="N156" s="19">
        <f t="shared" si="13"/>
        <v>0.75350170122781523</v>
      </c>
      <c r="O156" s="19">
        <f t="shared" si="14"/>
        <v>7.9643175138627916E-4</v>
      </c>
      <c r="P156" s="19">
        <f t="shared" si="15"/>
        <v>7.8372647517013588E-2</v>
      </c>
      <c r="Q156" s="19">
        <f t="shared" si="16"/>
        <v>-2.449719738217843E-2</v>
      </c>
      <c r="R156" s="19">
        <f t="shared" si="17"/>
        <v>-0.24301012989955306</v>
      </c>
      <c r="S156" s="19">
        <f t="shared" si="18"/>
        <v>7.9005357364393108E-3</v>
      </c>
    </row>
    <row r="157" spans="1:19" x14ac:dyDescent="0.25">
      <c r="A157" s="26">
        <f>Wellpath!E157</f>
        <v>4620</v>
      </c>
      <c r="B157" s="22">
        <v>0</v>
      </c>
      <c r="C157" s="22">
        <f>SIN(Wellpath!$L157) * COS(Wellpath!$L157) / 2</f>
        <v>0.2165063509461097</v>
      </c>
      <c r="D157" s="22">
        <f>(-TAN(Dip) * SIN(Wellpath!$L157) * COS(Wellpath!$L157) * SIN(Wellpath!$O157)) / 2</f>
        <v>-0.65409552557693551</v>
      </c>
      <c r="E157" s="20">
        <f>Model!$W$11*((drdp!B157+drdp!K157)*'ASXY-TI2S'!$B157+(drdp!E157+drdp!N157)*'ASXY-TI2S'!$C157+(drdp!H157+drdp!Q157)*'ASXY-TI2S'!$D157)</f>
        <v>8.6276933227846277E-3</v>
      </c>
      <c r="F157" s="20">
        <f>Model!$W$11*((drdp!C157+drdp!L157)*'ASXY-TI2S'!$B157+(drdp!F157+drdp!O157)*'ASXY-TI2S'!$C157+(drdp!I157+drdp!R157)*'ASXY-TI2S'!$D157)</f>
        <v>-6.3070444806842942E-4</v>
      </c>
      <c r="G157" s="20">
        <f>Model!$W$11*((drdp!D157+drdp!M157)*'ASXY-TI2S'!$B157+(drdp!G157+drdp!P157)*'ASXY-TI2S'!$C157+(drdp!J157+drdp!S157)*'ASXY-TI2S'!$D157)</f>
        <v>-2.8125000000000003E-3</v>
      </c>
      <c r="H157" s="18">
        <f>Model!$W$11*((drdp!B157)*'ASXY-TI2S'!$B157+(drdp!E157)*'ASXY-TI2S'!$C157+(drdp!H157)*'ASXY-TI2S'!$D157)</f>
        <v>4.3138466613923138E-3</v>
      </c>
      <c r="I157" s="18">
        <f>Model!$W$11*((drdp!C157)*'ASXY-TI2S'!$B157+(drdp!F157)*'ASXY-TI2S'!$C157+(drdp!I157)*'ASXY-TI2S'!$D157)</f>
        <v>-3.1535222403421471E-4</v>
      </c>
      <c r="J157" s="18">
        <f>Model!$W$11*((drdp!D157)*'ASXY-TI2S'!$B157+(drdp!G157)*'ASXY-TI2S'!$C157+(drdp!J157)*'ASXY-TI2S'!$D157)</f>
        <v>-1.4062500000000002E-3</v>
      </c>
      <c r="K157" s="21">
        <f>SUM(E$3:E156)+H157</f>
        <v>0.87667245094062507</v>
      </c>
      <c r="L157" s="21">
        <f>SUM(F$3:F156)+I157</f>
        <v>-2.8851826881208454E-2</v>
      </c>
      <c r="M157" s="21">
        <f>SUM(G$3:G156)+J157</f>
        <v>-0.28276365201944353</v>
      </c>
      <c r="N157" s="19">
        <f t="shared" si="13"/>
        <v>0.76855458623824269</v>
      </c>
      <c r="O157" s="19">
        <f t="shared" si="14"/>
        <v>8.3242791438322273E-4</v>
      </c>
      <c r="P157" s="19">
        <f t="shared" si="15"/>
        <v>7.9955282903372948E-2</v>
      </c>
      <c r="Q157" s="19">
        <f t="shared" si="16"/>
        <v>-2.5293601786063626E-2</v>
      </c>
      <c r="R157" s="19">
        <f t="shared" si="17"/>
        <v>-0.2478911038528076</v>
      </c>
      <c r="S157" s="19">
        <f t="shared" si="18"/>
        <v>8.1582479363632547E-3</v>
      </c>
    </row>
    <row r="158" spans="1:19" x14ac:dyDescent="0.25">
      <c r="A158" s="26">
        <f>Wellpath!E158</f>
        <v>4650</v>
      </c>
      <c r="B158" s="22">
        <v>0</v>
      </c>
      <c r="C158" s="22">
        <f>SIN(Wellpath!$L158) * COS(Wellpath!$L158) / 2</f>
        <v>0.2165063509461097</v>
      </c>
      <c r="D158" s="22">
        <f>(-TAN(Dip) * SIN(Wellpath!$L158) * COS(Wellpath!$L158) * SIN(Wellpath!$O158)) / 2</f>
        <v>-0.65409552557693551</v>
      </c>
      <c r="E158" s="20">
        <f>Model!$W$11*((drdp!B158+drdp!K158)*'ASXY-TI2S'!$B158+(drdp!E158+drdp!N158)*'ASXY-TI2S'!$C158+(drdp!H158+drdp!Q158)*'ASXY-TI2S'!$D158)</f>
        <v>8.6276933227846277E-3</v>
      </c>
      <c r="F158" s="20">
        <f>Model!$W$11*((drdp!C158+drdp!L158)*'ASXY-TI2S'!$B158+(drdp!F158+drdp!O158)*'ASXY-TI2S'!$C158+(drdp!I158+drdp!R158)*'ASXY-TI2S'!$D158)</f>
        <v>-6.3070444806842942E-4</v>
      </c>
      <c r="G158" s="20">
        <f>Model!$W$11*((drdp!D158+drdp!M158)*'ASXY-TI2S'!$B158+(drdp!G158+drdp!P158)*'ASXY-TI2S'!$C158+(drdp!J158+drdp!S158)*'ASXY-TI2S'!$D158)</f>
        <v>-2.8125000000000003E-3</v>
      </c>
      <c r="H158" s="18">
        <f>Model!$W$11*((drdp!B158)*'ASXY-TI2S'!$B158+(drdp!E158)*'ASXY-TI2S'!$C158+(drdp!H158)*'ASXY-TI2S'!$D158)</f>
        <v>4.3138466613923138E-3</v>
      </c>
      <c r="I158" s="18">
        <f>Model!$W$11*((drdp!C158)*'ASXY-TI2S'!$B158+(drdp!F158)*'ASXY-TI2S'!$C158+(drdp!I158)*'ASXY-TI2S'!$D158)</f>
        <v>-3.1535222403421471E-4</v>
      </c>
      <c r="J158" s="18">
        <f>Model!$W$11*((drdp!D158)*'ASXY-TI2S'!$B158+(drdp!G158)*'ASXY-TI2S'!$C158+(drdp!J158)*'ASXY-TI2S'!$D158)</f>
        <v>-1.4062500000000002E-3</v>
      </c>
      <c r="K158" s="21">
        <f>SUM(E$3:E157)+H158</f>
        <v>0.88530014426340975</v>
      </c>
      <c r="L158" s="21">
        <f>SUM(F$3:F157)+I158</f>
        <v>-2.9482531329276883E-2</v>
      </c>
      <c r="M158" s="21">
        <f>SUM(G$3:G157)+J158</f>
        <v>-0.28557615201944353</v>
      </c>
      <c r="N158" s="19">
        <f t="shared" si="13"/>
        <v>0.78375634543281414</v>
      </c>
      <c r="O158" s="19">
        <f t="shared" si="14"/>
        <v>8.6921965358179292E-4</v>
      </c>
      <c r="P158" s="19">
        <f t="shared" si="15"/>
        <v>8.155373860223232E-2</v>
      </c>
      <c r="Q158" s="19">
        <f t="shared" si="16"/>
        <v>-2.6100889239059323E-2</v>
      </c>
      <c r="R158" s="19">
        <f t="shared" si="17"/>
        <v>-0.2528206085810028</v>
      </c>
      <c r="S158" s="19">
        <f t="shared" si="18"/>
        <v>8.4195078488075812E-3</v>
      </c>
    </row>
    <row r="159" spans="1:19" x14ac:dyDescent="0.25">
      <c r="A159" s="26">
        <f>Wellpath!E159</f>
        <v>4680</v>
      </c>
      <c r="B159" s="22">
        <v>0</v>
      </c>
      <c r="C159" s="22">
        <f>SIN(Wellpath!$L159) * COS(Wellpath!$L159) / 2</f>
        <v>0.2165063509461097</v>
      </c>
      <c r="D159" s="22">
        <f>(-TAN(Dip) * SIN(Wellpath!$L159) * COS(Wellpath!$L159) * SIN(Wellpath!$O159)) / 2</f>
        <v>-0.65409552557693551</v>
      </c>
      <c r="E159" s="20">
        <f>Model!$W$11*((drdp!B159+drdp!K159)*'ASXY-TI2S'!$B159+(drdp!E159+drdp!N159)*'ASXY-TI2S'!$C159+(drdp!H159+drdp!Q159)*'ASXY-TI2S'!$D159)</f>
        <v>8.6276933227846277E-3</v>
      </c>
      <c r="F159" s="20">
        <f>Model!$W$11*((drdp!C159+drdp!L159)*'ASXY-TI2S'!$B159+(drdp!F159+drdp!O159)*'ASXY-TI2S'!$C159+(drdp!I159+drdp!R159)*'ASXY-TI2S'!$D159)</f>
        <v>-6.3070444806842942E-4</v>
      </c>
      <c r="G159" s="20">
        <f>Model!$W$11*((drdp!D159+drdp!M159)*'ASXY-TI2S'!$B159+(drdp!G159+drdp!P159)*'ASXY-TI2S'!$C159+(drdp!J159+drdp!S159)*'ASXY-TI2S'!$D159)</f>
        <v>-2.8125000000000003E-3</v>
      </c>
      <c r="H159" s="18">
        <f>Model!$W$11*((drdp!B159)*'ASXY-TI2S'!$B159+(drdp!E159)*'ASXY-TI2S'!$C159+(drdp!H159)*'ASXY-TI2S'!$D159)</f>
        <v>4.3138466613923138E-3</v>
      </c>
      <c r="I159" s="18">
        <f>Model!$W$11*((drdp!C159)*'ASXY-TI2S'!$B159+(drdp!F159)*'ASXY-TI2S'!$C159+(drdp!I159)*'ASXY-TI2S'!$D159)</f>
        <v>-3.1535222403421471E-4</v>
      </c>
      <c r="J159" s="18">
        <f>Model!$W$11*((drdp!D159)*'ASXY-TI2S'!$B159+(drdp!G159)*'ASXY-TI2S'!$C159+(drdp!J159)*'ASXY-TI2S'!$D159)</f>
        <v>-1.4062500000000002E-3</v>
      </c>
      <c r="K159" s="21">
        <f>SUM(E$3:E158)+H159</f>
        <v>0.89392783758619443</v>
      </c>
      <c r="L159" s="21">
        <f>SUM(F$3:F158)+I159</f>
        <v>-3.0113235777345312E-2</v>
      </c>
      <c r="M159" s="21">
        <f>SUM(G$3:G158)+J159</f>
        <v>-0.28838865201944353</v>
      </c>
      <c r="N159" s="19">
        <f t="shared" si="13"/>
        <v>0.79910697881152959</v>
      </c>
      <c r="O159" s="19">
        <f t="shared" si="14"/>
        <v>9.0680696898198972E-4</v>
      </c>
      <c r="P159" s="19">
        <f t="shared" si="15"/>
        <v>8.316801461359169E-2</v>
      </c>
      <c r="Q159" s="19">
        <f t="shared" si="16"/>
        <v>-2.691905974116552E-2</v>
      </c>
      <c r="R159" s="19">
        <f t="shared" si="17"/>
        <v>-0.25779864408413866</v>
      </c>
      <c r="S159" s="19">
        <f t="shared" si="18"/>
        <v>8.6843154737722937E-3</v>
      </c>
    </row>
    <row r="160" spans="1:19" x14ac:dyDescent="0.25">
      <c r="A160" s="26">
        <f>Wellpath!E160</f>
        <v>4710</v>
      </c>
      <c r="B160" s="22">
        <v>0</v>
      </c>
      <c r="C160" s="22">
        <f>SIN(Wellpath!$L160) * COS(Wellpath!$L160) / 2</f>
        <v>0.2165063509461097</v>
      </c>
      <c r="D160" s="22">
        <f>(-TAN(Dip) * SIN(Wellpath!$L160) * COS(Wellpath!$L160) * SIN(Wellpath!$O160)) / 2</f>
        <v>-0.65409552557693551</v>
      </c>
      <c r="E160" s="20">
        <f>Model!$W$11*((drdp!B160+drdp!K160)*'ASXY-TI2S'!$B160+(drdp!E160+drdp!N160)*'ASXY-TI2S'!$C160+(drdp!H160+drdp!Q160)*'ASXY-TI2S'!$D160)</f>
        <v>8.6276933227846277E-3</v>
      </c>
      <c r="F160" s="20">
        <f>Model!$W$11*((drdp!C160+drdp!L160)*'ASXY-TI2S'!$B160+(drdp!F160+drdp!O160)*'ASXY-TI2S'!$C160+(drdp!I160+drdp!R160)*'ASXY-TI2S'!$D160)</f>
        <v>-6.3070444806842942E-4</v>
      </c>
      <c r="G160" s="20">
        <f>Model!$W$11*((drdp!D160+drdp!M160)*'ASXY-TI2S'!$B160+(drdp!G160+drdp!P160)*'ASXY-TI2S'!$C160+(drdp!J160+drdp!S160)*'ASXY-TI2S'!$D160)</f>
        <v>-2.8125000000000003E-3</v>
      </c>
      <c r="H160" s="18">
        <f>Model!$W$11*((drdp!B160)*'ASXY-TI2S'!$B160+(drdp!E160)*'ASXY-TI2S'!$C160+(drdp!H160)*'ASXY-TI2S'!$D160)</f>
        <v>4.3138466613923138E-3</v>
      </c>
      <c r="I160" s="18">
        <f>Model!$W$11*((drdp!C160)*'ASXY-TI2S'!$B160+(drdp!F160)*'ASXY-TI2S'!$C160+(drdp!I160)*'ASXY-TI2S'!$D160)</f>
        <v>-3.1535222403421471E-4</v>
      </c>
      <c r="J160" s="18">
        <f>Model!$W$11*((drdp!D160)*'ASXY-TI2S'!$B160+(drdp!G160)*'ASXY-TI2S'!$C160+(drdp!J160)*'ASXY-TI2S'!$D160)</f>
        <v>-1.4062500000000002E-3</v>
      </c>
      <c r="K160" s="21">
        <f>SUM(E$3:E159)+H160</f>
        <v>0.90255553090897911</v>
      </c>
      <c r="L160" s="21">
        <f>SUM(F$3:F159)+I160</f>
        <v>-3.0743940225413741E-2</v>
      </c>
      <c r="M160" s="21">
        <f>SUM(G$3:G159)+J160</f>
        <v>-0.29120115201944352</v>
      </c>
      <c r="N160" s="19">
        <f t="shared" si="13"/>
        <v>0.81460648637438915</v>
      </c>
      <c r="O160" s="19">
        <f t="shared" si="14"/>
        <v>9.4518986058381312E-4</v>
      </c>
      <c r="P160" s="19">
        <f t="shared" si="15"/>
        <v>8.4798110937451057E-2</v>
      </c>
      <c r="Q160" s="19">
        <f t="shared" si="16"/>
        <v>-2.7748113292382217E-2</v>
      </c>
      <c r="R160" s="19">
        <f t="shared" si="17"/>
        <v>-0.26282521036221518</v>
      </c>
      <c r="S160" s="19">
        <f t="shared" si="18"/>
        <v>8.9526708112573922E-3</v>
      </c>
    </row>
    <row r="161" spans="1:19" x14ac:dyDescent="0.25">
      <c r="A161" s="26">
        <f>Wellpath!E161</f>
        <v>4740</v>
      </c>
      <c r="B161" s="22">
        <v>0</v>
      </c>
      <c r="C161" s="22">
        <f>SIN(Wellpath!$L161) * COS(Wellpath!$L161) / 2</f>
        <v>0.2165063509461097</v>
      </c>
      <c r="D161" s="22">
        <f>(-TAN(Dip) * SIN(Wellpath!$L161) * COS(Wellpath!$L161) * SIN(Wellpath!$O161)) / 2</f>
        <v>-0.65409552557693551</v>
      </c>
      <c r="E161" s="20">
        <f>Model!$W$11*((drdp!B161+drdp!K161)*'ASXY-TI2S'!$B161+(drdp!E161+drdp!N161)*'ASXY-TI2S'!$C161+(drdp!H161+drdp!Q161)*'ASXY-TI2S'!$D161)</f>
        <v>8.6276933227846277E-3</v>
      </c>
      <c r="F161" s="20">
        <f>Model!$W$11*((drdp!C161+drdp!L161)*'ASXY-TI2S'!$B161+(drdp!F161+drdp!O161)*'ASXY-TI2S'!$C161+(drdp!I161+drdp!R161)*'ASXY-TI2S'!$D161)</f>
        <v>-6.3070444806842942E-4</v>
      </c>
      <c r="G161" s="20">
        <f>Model!$W$11*((drdp!D161+drdp!M161)*'ASXY-TI2S'!$B161+(drdp!G161+drdp!P161)*'ASXY-TI2S'!$C161+(drdp!J161+drdp!S161)*'ASXY-TI2S'!$D161)</f>
        <v>-2.8125000000000003E-3</v>
      </c>
      <c r="H161" s="18">
        <f>Model!$W$11*((drdp!B161)*'ASXY-TI2S'!$B161+(drdp!E161)*'ASXY-TI2S'!$C161+(drdp!H161)*'ASXY-TI2S'!$D161)</f>
        <v>4.3138466613923138E-3</v>
      </c>
      <c r="I161" s="18">
        <f>Model!$W$11*((drdp!C161)*'ASXY-TI2S'!$B161+(drdp!F161)*'ASXY-TI2S'!$C161+(drdp!I161)*'ASXY-TI2S'!$D161)</f>
        <v>-3.1535222403421471E-4</v>
      </c>
      <c r="J161" s="18">
        <f>Model!$W$11*((drdp!D161)*'ASXY-TI2S'!$B161+(drdp!G161)*'ASXY-TI2S'!$C161+(drdp!J161)*'ASXY-TI2S'!$D161)</f>
        <v>-1.4062500000000002E-3</v>
      </c>
      <c r="K161" s="21">
        <f>SUM(E$3:E160)+H161</f>
        <v>0.91118322423176379</v>
      </c>
      <c r="L161" s="21">
        <f>SUM(F$3:F160)+I161</f>
        <v>-3.1374644673482166E-2</v>
      </c>
      <c r="M161" s="21">
        <f>SUM(G$3:G160)+J161</f>
        <v>-0.29401365201944352</v>
      </c>
      <c r="N161" s="19">
        <f t="shared" si="13"/>
        <v>0.83025486812139271</v>
      </c>
      <c r="O161" s="19">
        <f t="shared" si="14"/>
        <v>9.8436832838726292E-4</v>
      </c>
      <c r="P161" s="19">
        <f t="shared" si="15"/>
        <v>8.6444027573810422E-2</v>
      </c>
      <c r="Q161" s="19">
        <f t="shared" si="16"/>
        <v>-2.8588049892709414E-2</v>
      </c>
      <c r="R161" s="19">
        <f t="shared" si="17"/>
        <v>-0.26790030741523235</v>
      </c>
      <c r="S161" s="19">
        <f t="shared" si="18"/>
        <v>9.2245738612628733E-3</v>
      </c>
    </row>
    <row r="162" spans="1:19" x14ac:dyDescent="0.25">
      <c r="A162" s="26">
        <f>Wellpath!E162</f>
        <v>4770</v>
      </c>
      <c r="B162" s="22">
        <v>0</v>
      </c>
      <c r="C162" s="22">
        <f>SIN(Wellpath!$L162) * COS(Wellpath!$L162) / 2</f>
        <v>0.2165063509461097</v>
      </c>
      <c r="D162" s="22">
        <f>(-TAN(Dip) * SIN(Wellpath!$L162) * COS(Wellpath!$L162) * SIN(Wellpath!$O162)) / 2</f>
        <v>-0.65409552557693551</v>
      </c>
      <c r="E162" s="20">
        <f>Model!$W$11*((drdp!B162+drdp!K162)*'ASXY-TI2S'!$B162+(drdp!E162+drdp!N162)*'ASXY-TI2S'!$C162+(drdp!H162+drdp!Q162)*'ASXY-TI2S'!$D162)</f>
        <v>8.6276933227846277E-3</v>
      </c>
      <c r="F162" s="20">
        <f>Model!$W$11*((drdp!C162+drdp!L162)*'ASXY-TI2S'!$B162+(drdp!F162+drdp!O162)*'ASXY-TI2S'!$C162+(drdp!I162+drdp!R162)*'ASXY-TI2S'!$D162)</f>
        <v>-6.3070444806842942E-4</v>
      </c>
      <c r="G162" s="20">
        <f>Model!$W$11*((drdp!D162+drdp!M162)*'ASXY-TI2S'!$B162+(drdp!G162+drdp!P162)*'ASXY-TI2S'!$C162+(drdp!J162+drdp!S162)*'ASXY-TI2S'!$D162)</f>
        <v>-2.8125000000000003E-3</v>
      </c>
      <c r="H162" s="18">
        <f>Model!$W$11*((drdp!B162)*'ASXY-TI2S'!$B162+(drdp!E162)*'ASXY-TI2S'!$C162+(drdp!H162)*'ASXY-TI2S'!$D162)</f>
        <v>4.3138466613923138E-3</v>
      </c>
      <c r="I162" s="18">
        <f>Model!$W$11*((drdp!C162)*'ASXY-TI2S'!$B162+(drdp!F162)*'ASXY-TI2S'!$C162+(drdp!I162)*'ASXY-TI2S'!$D162)</f>
        <v>-3.1535222403421471E-4</v>
      </c>
      <c r="J162" s="18">
        <f>Model!$W$11*((drdp!D162)*'ASXY-TI2S'!$B162+(drdp!G162)*'ASXY-TI2S'!$C162+(drdp!J162)*'ASXY-TI2S'!$D162)</f>
        <v>-1.4062500000000002E-3</v>
      </c>
      <c r="K162" s="21">
        <f>SUM(E$3:E161)+H162</f>
        <v>0.91981091755454847</v>
      </c>
      <c r="L162" s="21">
        <f>SUM(F$3:F161)+I162</f>
        <v>-3.2005349121550598E-2</v>
      </c>
      <c r="M162" s="21">
        <f>SUM(G$3:G161)+J162</f>
        <v>-0.29682615201944351</v>
      </c>
      <c r="N162" s="19">
        <f t="shared" si="13"/>
        <v>0.84605212405254038</v>
      </c>
      <c r="O162" s="19">
        <f t="shared" si="14"/>
        <v>1.0243423723923398E-3</v>
      </c>
      <c r="P162" s="19">
        <f t="shared" si="15"/>
        <v>8.8105764522669786E-2</v>
      </c>
      <c r="Q162" s="19">
        <f t="shared" si="16"/>
        <v>-2.9438869542147118E-2</v>
      </c>
      <c r="R162" s="19">
        <f t="shared" si="17"/>
        <v>-0.27302393524319024</v>
      </c>
      <c r="S162" s="19">
        <f t="shared" si="18"/>
        <v>9.5000246237887404E-3</v>
      </c>
    </row>
    <row r="163" spans="1:19" x14ac:dyDescent="0.25">
      <c r="A163" s="26">
        <f>Wellpath!E163</f>
        <v>4800</v>
      </c>
      <c r="B163" s="22">
        <v>0</v>
      </c>
      <c r="C163" s="22">
        <f>SIN(Wellpath!$L163) * COS(Wellpath!$L163) / 2</f>
        <v>0.2165063509461097</v>
      </c>
      <c r="D163" s="22">
        <f>(-TAN(Dip) * SIN(Wellpath!$L163) * COS(Wellpath!$L163) * SIN(Wellpath!$O163)) / 2</f>
        <v>-0.65409552557693551</v>
      </c>
      <c r="E163" s="20">
        <f>Model!$W$11*((drdp!B163+drdp!K163)*'ASXY-TI2S'!$B163+(drdp!E163+drdp!N163)*'ASXY-TI2S'!$C163+(drdp!H163+drdp!Q163)*'ASXY-TI2S'!$D163)</f>
        <v>8.6276933227846277E-3</v>
      </c>
      <c r="F163" s="20">
        <f>Model!$W$11*((drdp!C163+drdp!L163)*'ASXY-TI2S'!$B163+(drdp!F163+drdp!O163)*'ASXY-TI2S'!$C163+(drdp!I163+drdp!R163)*'ASXY-TI2S'!$D163)</f>
        <v>-6.3070444806842942E-4</v>
      </c>
      <c r="G163" s="20">
        <f>Model!$W$11*((drdp!D163+drdp!M163)*'ASXY-TI2S'!$B163+(drdp!G163+drdp!P163)*'ASXY-TI2S'!$C163+(drdp!J163+drdp!S163)*'ASXY-TI2S'!$D163)</f>
        <v>-2.8125000000000003E-3</v>
      </c>
      <c r="H163" s="18">
        <f>Model!$W$11*((drdp!B163)*'ASXY-TI2S'!$B163+(drdp!E163)*'ASXY-TI2S'!$C163+(drdp!H163)*'ASXY-TI2S'!$D163)</f>
        <v>4.3138466613923138E-3</v>
      </c>
      <c r="I163" s="18">
        <f>Model!$W$11*((drdp!C163)*'ASXY-TI2S'!$B163+(drdp!F163)*'ASXY-TI2S'!$C163+(drdp!I163)*'ASXY-TI2S'!$D163)</f>
        <v>-3.1535222403421471E-4</v>
      </c>
      <c r="J163" s="18">
        <f>Model!$W$11*((drdp!D163)*'ASXY-TI2S'!$B163+(drdp!G163)*'ASXY-TI2S'!$C163+(drdp!J163)*'ASXY-TI2S'!$D163)</f>
        <v>-1.4062500000000002E-3</v>
      </c>
      <c r="K163" s="21">
        <f>SUM(E$3:E162)+H163</f>
        <v>0.92843861087733315</v>
      </c>
      <c r="L163" s="21">
        <f>SUM(F$3:F162)+I163</f>
        <v>-3.2636053569619031E-2</v>
      </c>
      <c r="M163" s="21">
        <f>SUM(G$3:G162)+J163</f>
        <v>-0.29963865201944351</v>
      </c>
      <c r="N163" s="19">
        <f t="shared" si="13"/>
        <v>0.86199825416783205</v>
      </c>
      <c r="O163" s="19">
        <f t="shared" si="14"/>
        <v>1.065111992599043E-3</v>
      </c>
      <c r="P163" s="19">
        <f t="shared" si="15"/>
        <v>8.978332178402916E-2</v>
      </c>
      <c r="Q163" s="19">
        <f t="shared" si="16"/>
        <v>-3.0300572240695323E-2</v>
      </c>
      <c r="R163" s="19">
        <f t="shared" si="17"/>
        <v>-0.27819609384608873</v>
      </c>
      <c r="S163" s="19">
        <f t="shared" si="18"/>
        <v>9.7790230988349935E-3</v>
      </c>
    </row>
    <row r="164" spans="1:19" x14ac:dyDescent="0.25">
      <c r="A164" s="26">
        <f>Wellpath!E164</f>
        <v>4830</v>
      </c>
      <c r="B164" s="22">
        <v>0</v>
      </c>
      <c r="C164" s="22">
        <f>SIN(Wellpath!$L164) * COS(Wellpath!$L164) / 2</f>
        <v>0.2165063509461097</v>
      </c>
      <c r="D164" s="22">
        <f>(-TAN(Dip) * SIN(Wellpath!$L164) * COS(Wellpath!$L164) * SIN(Wellpath!$O164)) / 2</f>
        <v>-0.65409552557693551</v>
      </c>
      <c r="E164" s="20">
        <f>Model!$W$11*((drdp!B164+drdp!K164)*'ASXY-TI2S'!$B164+(drdp!E164+drdp!N164)*'ASXY-TI2S'!$C164+(drdp!H164+drdp!Q164)*'ASXY-TI2S'!$D164)</f>
        <v>8.6276933227846277E-3</v>
      </c>
      <c r="F164" s="20">
        <f>Model!$W$11*((drdp!C164+drdp!L164)*'ASXY-TI2S'!$B164+(drdp!F164+drdp!O164)*'ASXY-TI2S'!$C164+(drdp!I164+drdp!R164)*'ASXY-TI2S'!$D164)</f>
        <v>-6.3070444806842942E-4</v>
      </c>
      <c r="G164" s="20">
        <f>Model!$W$11*((drdp!D164+drdp!M164)*'ASXY-TI2S'!$B164+(drdp!G164+drdp!P164)*'ASXY-TI2S'!$C164+(drdp!J164+drdp!S164)*'ASXY-TI2S'!$D164)</f>
        <v>-2.8125000000000003E-3</v>
      </c>
      <c r="H164" s="18">
        <f>Model!$W$11*((drdp!B164)*'ASXY-TI2S'!$B164+(drdp!E164)*'ASXY-TI2S'!$C164+(drdp!H164)*'ASXY-TI2S'!$D164)</f>
        <v>4.3138466613923138E-3</v>
      </c>
      <c r="I164" s="18">
        <f>Model!$W$11*((drdp!C164)*'ASXY-TI2S'!$B164+(drdp!F164)*'ASXY-TI2S'!$C164+(drdp!I164)*'ASXY-TI2S'!$D164)</f>
        <v>-3.1535222403421471E-4</v>
      </c>
      <c r="J164" s="18">
        <f>Model!$W$11*((drdp!D164)*'ASXY-TI2S'!$B164+(drdp!G164)*'ASXY-TI2S'!$C164+(drdp!J164)*'ASXY-TI2S'!$D164)</f>
        <v>-1.4062500000000002E-3</v>
      </c>
      <c r="K164" s="21">
        <f>SUM(E$3:E163)+H164</f>
        <v>0.93706630420011783</v>
      </c>
      <c r="L164" s="21">
        <f>SUM(F$3:F163)+I164</f>
        <v>-3.3266758017687463E-2</v>
      </c>
      <c r="M164" s="21">
        <f>SUM(G$3:G163)+J164</f>
        <v>-0.3024511520194435</v>
      </c>
      <c r="N164" s="19">
        <f t="shared" si="13"/>
        <v>0.87809325846726771</v>
      </c>
      <c r="O164" s="19">
        <f t="shared" si="14"/>
        <v>1.106677189007373E-3</v>
      </c>
      <c r="P164" s="19">
        <f t="shared" si="15"/>
        <v>9.1476699357888519E-2</v>
      </c>
      <c r="Q164" s="19">
        <f t="shared" si="16"/>
        <v>-3.1173157988354031E-2</v>
      </c>
      <c r="R164" s="19">
        <f t="shared" si="17"/>
        <v>-0.28341678322392794</v>
      </c>
      <c r="S164" s="19">
        <f t="shared" si="18"/>
        <v>1.0061569286401633E-2</v>
      </c>
    </row>
    <row r="165" spans="1:19" x14ac:dyDescent="0.25">
      <c r="A165" s="26">
        <f>Wellpath!E165</f>
        <v>4860</v>
      </c>
      <c r="B165" s="22">
        <v>0</v>
      </c>
      <c r="C165" s="22">
        <f>SIN(Wellpath!$L165) * COS(Wellpath!$L165) / 2</f>
        <v>0.2165063509461097</v>
      </c>
      <c r="D165" s="22">
        <f>(-TAN(Dip) * SIN(Wellpath!$L165) * COS(Wellpath!$L165) * SIN(Wellpath!$O165)) / 2</f>
        <v>-0.65409552557693551</v>
      </c>
      <c r="E165" s="20">
        <f>Model!$W$11*((drdp!B165+drdp!K165)*'ASXY-TI2S'!$B165+(drdp!E165+drdp!N165)*'ASXY-TI2S'!$C165+(drdp!H165+drdp!Q165)*'ASXY-TI2S'!$D165)</f>
        <v>8.6276933227846277E-3</v>
      </c>
      <c r="F165" s="20">
        <f>Model!$W$11*((drdp!C165+drdp!L165)*'ASXY-TI2S'!$B165+(drdp!F165+drdp!O165)*'ASXY-TI2S'!$C165+(drdp!I165+drdp!R165)*'ASXY-TI2S'!$D165)</f>
        <v>-6.3070444806842942E-4</v>
      </c>
      <c r="G165" s="20">
        <f>Model!$W$11*((drdp!D165+drdp!M165)*'ASXY-TI2S'!$B165+(drdp!G165+drdp!P165)*'ASXY-TI2S'!$C165+(drdp!J165+drdp!S165)*'ASXY-TI2S'!$D165)</f>
        <v>-2.8125000000000003E-3</v>
      </c>
      <c r="H165" s="18">
        <f>Model!$W$11*((drdp!B165)*'ASXY-TI2S'!$B165+(drdp!E165)*'ASXY-TI2S'!$C165+(drdp!H165)*'ASXY-TI2S'!$D165)</f>
        <v>4.3138466613923138E-3</v>
      </c>
      <c r="I165" s="18">
        <f>Model!$W$11*((drdp!C165)*'ASXY-TI2S'!$B165+(drdp!F165)*'ASXY-TI2S'!$C165+(drdp!I165)*'ASXY-TI2S'!$D165)</f>
        <v>-3.1535222403421471E-4</v>
      </c>
      <c r="J165" s="18">
        <f>Model!$W$11*((drdp!D165)*'ASXY-TI2S'!$B165+(drdp!G165)*'ASXY-TI2S'!$C165+(drdp!J165)*'ASXY-TI2S'!$D165)</f>
        <v>-1.4062500000000002E-3</v>
      </c>
      <c r="K165" s="21">
        <f>SUM(E$3:E164)+H165</f>
        <v>0.94569399752290251</v>
      </c>
      <c r="L165" s="21">
        <f>SUM(F$3:F164)+I165</f>
        <v>-3.3897462465755895E-2</v>
      </c>
      <c r="M165" s="21">
        <f>SUM(G$3:G164)+J165</f>
        <v>-0.3052636520194435</v>
      </c>
      <c r="N165" s="19">
        <f t="shared" si="13"/>
        <v>0.89433713695084749</v>
      </c>
      <c r="O165" s="19">
        <f t="shared" si="14"/>
        <v>1.1490379616173297E-3</v>
      </c>
      <c r="P165" s="19">
        <f t="shared" si="15"/>
        <v>9.3185897244247889E-2</v>
      </c>
      <c r="Q165" s="19">
        <f t="shared" si="16"/>
        <v>-3.2056626785123235E-2</v>
      </c>
      <c r="R165" s="19">
        <f t="shared" si="17"/>
        <v>-0.2886860033767078</v>
      </c>
      <c r="S165" s="19">
        <f t="shared" si="18"/>
        <v>1.0347663186488654E-2</v>
      </c>
    </row>
    <row r="166" spans="1:19" x14ac:dyDescent="0.25">
      <c r="A166" s="26">
        <f>Wellpath!E166</f>
        <v>4890</v>
      </c>
      <c r="B166" s="22">
        <v>0</v>
      </c>
      <c r="C166" s="22">
        <f>SIN(Wellpath!$L166) * COS(Wellpath!$L166) / 2</f>
        <v>0.2165063509461097</v>
      </c>
      <c r="D166" s="22">
        <f>(-TAN(Dip) * SIN(Wellpath!$L166) * COS(Wellpath!$L166) * SIN(Wellpath!$O166)) / 2</f>
        <v>-0.65409552557693551</v>
      </c>
      <c r="E166" s="20">
        <f>Model!$W$11*((drdp!B166+drdp!K166)*'ASXY-TI2S'!$B166+(drdp!E166+drdp!N166)*'ASXY-TI2S'!$C166+(drdp!H166+drdp!Q166)*'ASXY-TI2S'!$D166)</f>
        <v>8.6276933227846277E-3</v>
      </c>
      <c r="F166" s="20">
        <f>Model!$W$11*((drdp!C166+drdp!L166)*'ASXY-TI2S'!$B166+(drdp!F166+drdp!O166)*'ASXY-TI2S'!$C166+(drdp!I166+drdp!R166)*'ASXY-TI2S'!$D166)</f>
        <v>-6.3070444806842942E-4</v>
      </c>
      <c r="G166" s="20">
        <f>Model!$W$11*((drdp!D166+drdp!M166)*'ASXY-TI2S'!$B166+(drdp!G166+drdp!P166)*'ASXY-TI2S'!$C166+(drdp!J166+drdp!S166)*'ASXY-TI2S'!$D166)</f>
        <v>-2.8125000000000003E-3</v>
      </c>
      <c r="H166" s="18">
        <f>Model!$W$11*((drdp!B166)*'ASXY-TI2S'!$B166+(drdp!E166)*'ASXY-TI2S'!$C166+(drdp!H166)*'ASXY-TI2S'!$D166)</f>
        <v>4.3138466613923138E-3</v>
      </c>
      <c r="I166" s="18">
        <f>Model!$W$11*((drdp!C166)*'ASXY-TI2S'!$B166+(drdp!F166)*'ASXY-TI2S'!$C166+(drdp!I166)*'ASXY-TI2S'!$D166)</f>
        <v>-3.1535222403421471E-4</v>
      </c>
      <c r="J166" s="18">
        <f>Model!$W$11*((drdp!D166)*'ASXY-TI2S'!$B166+(drdp!G166)*'ASXY-TI2S'!$C166+(drdp!J166)*'ASXY-TI2S'!$D166)</f>
        <v>-1.4062500000000002E-3</v>
      </c>
      <c r="K166" s="21">
        <f>SUM(E$3:E165)+H166</f>
        <v>0.95432169084568719</v>
      </c>
      <c r="L166" s="21">
        <f>SUM(F$3:F165)+I166</f>
        <v>-3.4528166913824328E-2</v>
      </c>
      <c r="M166" s="21">
        <f>SUM(G$3:G165)+J166</f>
        <v>-0.30807615201944349</v>
      </c>
      <c r="N166" s="19">
        <f t="shared" si="13"/>
        <v>0.91072988961857138</v>
      </c>
      <c r="O166" s="19">
        <f t="shared" si="14"/>
        <v>1.192194310428913E-3</v>
      </c>
      <c r="P166" s="19">
        <f t="shared" si="15"/>
        <v>9.4910915443107258E-2</v>
      </c>
      <c r="Q166" s="19">
        <f t="shared" si="16"/>
        <v>-3.2950978631002943E-2</v>
      </c>
      <c r="R166" s="19">
        <f t="shared" si="17"/>
        <v>-0.29400375430442827</v>
      </c>
      <c r="S166" s="19">
        <f t="shared" si="18"/>
        <v>1.0637304799096062E-2</v>
      </c>
    </row>
    <row r="167" spans="1:19" x14ac:dyDescent="0.25">
      <c r="A167" s="26">
        <f>Wellpath!E167</f>
        <v>4920</v>
      </c>
      <c r="B167" s="22">
        <v>0</v>
      </c>
      <c r="C167" s="22">
        <f>SIN(Wellpath!$L167) * COS(Wellpath!$L167) / 2</f>
        <v>0.2165063509461097</v>
      </c>
      <c r="D167" s="22">
        <f>(-TAN(Dip) * SIN(Wellpath!$L167) * COS(Wellpath!$L167) * SIN(Wellpath!$O167)) / 2</f>
        <v>-0.65409552557693551</v>
      </c>
      <c r="E167" s="20">
        <f>Model!$W$11*((drdp!B167+drdp!K167)*'ASXY-TI2S'!$B167+(drdp!E167+drdp!N167)*'ASXY-TI2S'!$C167+(drdp!H167+drdp!Q167)*'ASXY-TI2S'!$D167)</f>
        <v>8.6276933227846277E-3</v>
      </c>
      <c r="F167" s="20">
        <f>Model!$W$11*((drdp!C167+drdp!L167)*'ASXY-TI2S'!$B167+(drdp!F167+drdp!O167)*'ASXY-TI2S'!$C167+(drdp!I167+drdp!R167)*'ASXY-TI2S'!$D167)</f>
        <v>-6.3070444806842942E-4</v>
      </c>
      <c r="G167" s="20">
        <f>Model!$W$11*((drdp!D167+drdp!M167)*'ASXY-TI2S'!$B167+(drdp!G167+drdp!P167)*'ASXY-TI2S'!$C167+(drdp!J167+drdp!S167)*'ASXY-TI2S'!$D167)</f>
        <v>-2.8125000000000003E-3</v>
      </c>
      <c r="H167" s="18">
        <f>Model!$W$11*((drdp!B167)*'ASXY-TI2S'!$B167+(drdp!E167)*'ASXY-TI2S'!$C167+(drdp!H167)*'ASXY-TI2S'!$D167)</f>
        <v>4.3138466613923138E-3</v>
      </c>
      <c r="I167" s="18">
        <f>Model!$W$11*((drdp!C167)*'ASXY-TI2S'!$B167+(drdp!F167)*'ASXY-TI2S'!$C167+(drdp!I167)*'ASXY-TI2S'!$D167)</f>
        <v>-3.1535222403421471E-4</v>
      </c>
      <c r="J167" s="18">
        <f>Model!$W$11*((drdp!D167)*'ASXY-TI2S'!$B167+(drdp!G167)*'ASXY-TI2S'!$C167+(drdp!J167)*'ASXY-TI2S'!$D167)</f>
        <v>-1.4062500000000002E-3</v>
      </c>
      <c r="K167" s="21">
        <f>SUM(E$3:E166)+H167</f>
        <v>0.96294938416847187</v>
      </c>
      <c r="L167" s="21">
        <f>SUM(F$3:F166)+I167</f>
        <v>-3.515887136189276E-2</v>
      </c>
      <c r="M167" s="21">
        <f>SUM(G$3:G166)+J167</f>
        <v>-0.31088865201944349</v>
      </c>
      <c r="N167" s="19">
        <f t="shared" si="13"/>
        <v>0.92727151647043926</v>
      </c>
      <c r="O167" s="19">
        <f t="shared" si="14"/>
        <v>1.2361462354421229E-3</v>
      </c>
      <c r="P167" s="19">
        <f t="shared" si="15"/>
        <v>9.6651753954466624E-2</v>
      </c>
      <c r="Q167" s="19">
        <f t="shared" si="16"/>
        <v>-3.3856213525993155E-2</v>
      </c>
      <c r="R167" s="19">
        <f t="shared" si="17"/>
        <v>-0.29937003600708945</v>
      </c>
      <c r="S167" s="19">
        <f t="shared" si="18"/>
        <v>1.0930494124223856E-2</v>
      </c>
    </row>
    <row r="168" spans="1:19" x14ac:dyDescent="0.25">
      <c r="A168" s="26">
        <f>Wellpath!E168</f>
        <v>4950</v>
      </c>
      <c r="B168" s="22">
        <v>0</v>
      </c>
      <c r="C168" s="22">
        <f>SIN(Wellpath!$L168) * COS(Wellpath!$L168) / 2</f>
        <v>0.2165063509461097</v>
      </c>
      <c r="D168" s="22">
        <f>(-TAN(Dip) * SIN(Wellpath!$L168) * COS(Wellpath!$L168) * SIN(Wellpath!$O168)) / 2</f>
        <v>-0.65409552557693551</v>
      </c>
      <c r="E168" s="20">
        <f>Model!$W$11*((drdp!B168+drdp!K168)*'ASXY-TI2S'!$B168+(drdp!E168+drdp!N168)*'ASXY-TI2S'!$C168+(drdp!H168+drdp!Q168)*'ASXY-TI2S'!$D168)</f>
        <v>8.6276933227846277E-3</v>
      </c>
      <c r="F168" s="20">
        <f>Model!$W$11*((drdp!C168+drdp!L168)*'ASXY-TI2S'!$B168+(drdp!F168+drdp!O168)*'ASXY-TI2S'!$C168+(drdp!I168+drdp!R168)*'ASXY-TI2S'!$D168)</f>
        <v>-6.3070444806842942E-4</v>
      </c>
      <c r="G168" s="20">
        <f>Model!$W$11*((drdp!D168+drdp!M168)*'ASXY-TI2S'!$B168+(drdp!G168+drdp!P168)*'ASXY-TI2S'!$C168+(drdp!J168+drdp!S168)*'ASXY-TI2S'!$D168)</f>
        <v>-2.8125000000000003E-3</v>
      </c>
      <c r="H168" s="18">
        <f>Model!$W$11*((drdp!B168)*'ASXY-TI2S'!$B168+(drdp!E168)*'ASXY-TI2S'!$C168+(drdp!H168)*'ASXY-TI2S'!$D168)</f>
        <v>4.3138466613923138E-3</v>
      </c>
      <c r="I168" s="18">
        <f>Model!$W$11*((drdp!C168)*'ASXY-TI2S'!$B168+(drdp!F168)*'ASXY-TI2S'!$C168+(drdp!I168)*'ASXY-TI2S'!$D168)</f>
        <v>-3.1535222403421471E-4</v>
      </c>
      <c r="J168" s="18">
        <f>Model!$W$11*((drdp!D168)*'ASXY-TI2S'!$B168+(drdp!G168)*'ASXY-TI2S'!$C168+(drdp!J168)*'ASXY-TI2S'!$D168)</f>
        <v>-1.4062500000000002E-3</v>
      </c>
      <c r="K168" s="21">
        <f>SUM(E$3:E167)+H168</f>
        <v>0.97157707749125655</v>
      </c>
      <c r="L168" s="21">
        <f>SUM(F$3:F167)+I168</f>
        <v>-3.5789575809961192E-2</v>
      </c>
      <c r="M168" s="21">
        <f>SUM(G$3:G167)+J168</f>
        <v>-0.31370115201944349</v>
      </c>
      <c r="N168" s="19">
        <f t="shared" si="13"/>
        <v>0.94396201750645115</v>
      </c>
      <c r="O168" s="19">
        <f t="shared" si="14"/>
        <v>1.2808937366569594E-3</v>
      </c>
      <c r="P168" s="19">
        <f t="shared" si="15"/>
        <v>9.8408412778325988E-2</v>
      </c>
      <c r="Q168" s="19">
        <f t="shared" si="16"/>
        <v>-3.4772331470093863E-2</v>
      </c>
      <c r="R168" s="19">
        <f t="shared" si="17"/>
        <v>-0.30478484848469128</v>
      </c>
      <c r="S168" s="19">
        <f t="shared" si="18"/>
        <v>1.1227231161872034E-2</v>
      </c>
    </row>
    <row r="169" spans="1:19" x14ac:dyDescent="0.25">
      <c r="A169" s="26">
        <f>Wellpath!E169</f>
        <v>4980</v>
      </c>
      <c r="B169" s="22">
        <v>0</v>
      </c>
      <c r="C169" s="22">
        <f>SIN(Wellpath!$L169) * COS(Wellpath!$L169) / 2</f>
        <v>0.2165063509461097</v>
      </c>
      <c r="D169" s="22">
        <f>(-TAN(Dip) * SIN(Wellpath!$L169) * COS(Wellpath!$L169) * SIN(Wellpath!$O169)) / 2</f>
        <v>-0.65409552557693551</v>
      </c>
      <c r="E169" s="20">
        <f>Model!$W$11*((drdp!B169+drdp!K169)*'ASXY-TI2S'!$B169+(drdp!E169+drdp!N169)*'ASXY-TI2S'!$C169+(drdp!H169+drdp!Q169)*'ASXY-TI2S'!$D169)</f>
        <v>8.6276933227846277E-3</v>
      </c>
      <c r="F169" s="20">
        <f>Model!$W$11*((drdp!C169+drdp!L169)*'ASXY-TI2S'!$B169+(drdp!F169+drdp!O169)*'ASXY-TI2S'!$C169+(drdp!I169+drdp!R169)*'ASXY-TI2S'!$D169)</f>
        <v>-6.3070444806842942E-4</v>
      </c>
      <c r="G169" s="20">
        <f>Model!$W$11*((drdp!D169+drdp!M169)*'ASXY-TI2S'!$B169+(drdp!G169+drdp!P169)*'ASXY-TI2S'!$C169+(drdp!J169+drdp!S169)*'ASXY-TI2S'!$D169)</f>
        <v>-2.8125000000000003E-3</v>
      </c>
      <c r="H169" s="18">
        <f>Model!$W$11*((drdp!B169)*'ASXY-TI2S'!$B169+(drdp!E169)*'ASXY-TI2S'!$C169+(drdp!H169)*'ASXY-TI2S'!$D169)</f>
        <v>4.3138466613923138E-3</v>
      </c>
      <c r="I169" s="18">
        <f>Model!$W$11*((drdp!C169)*'ASXY-TI2S'!$B169+(drdp!F169)*'ASXY-TI2S'!$C169+(drdp!I169)*'ASXY-TI2S'!$D169)</f>
        <v>-3.1535222403421471E-4</v>
      </c>
      <c r="J169" s="18">
        <f>Model!$W$11*((drdp!D169)*'ASXY-TI2S'!$B169+(drdp!G169)*'ASXY-TI2S'!$C169+(drdp!J169)*'ASXY-TI2S'!$D169)</f>
        <v>-1.4062500000000002E-3</v>
      </c>
      <c r="K169" s="21">
        <f>SUM(E$3:E168)+H169</f>
        <v>0.98020477081404123</v>
      </c>
      <c r="L169" s="21">
        <f>SUM(F$3:F168)+I169</f>
        <v>-3.6420280258029625E-2</v>
      </c>
      <c r="M169" s="21">
        <f>SUM(G$3:G168)+J169</f>
        <v>-0.31651365201944348</v>
      </c>
      <c r="N169" s="19">
        <f t="shared" si="13"/>
        <v>0.96080139272660714</v>
      </c>
      <c r="O169" s="19">
        <f t="shared" si="14"/>
        <v>1.3264368140734225E-3</v>
      </c>
      <c r="P169" s="19">
        <f t="shared" si="15"/>
        <v>0.10018089191468536</v>
      </c>
      <c r="Q169" s="19">
        <f t="shared" si="16"/>
        <v>-3.5699332463305075E-2</v>
      </c>
      <c r="R169" s="19">
        <f t="shared" si="17"/>
        <v>-0.31024819173723378</v>
      </c>
      <c r="S169" s="19">
        <f t="shared" si="18"/>
        <v>1.1527515912040596E-2</v>
      </c>
    </row>
    <row r="170" spans="1:19" x14ac:dyDescent="0.25">
      <c r="A170" s="26">
        <f>Wellpath!E170</f>
        <v>5010</v>
      </c>
      <c r="B170" s="22">
        <v>0</v>
      </c>
      <c r="C170" s="22">
        <f>SIN(Wellpath!$L170) * COS(Wellpath!$L170) / 2</f>
        <v>0.2165063509461097</v>
      </c>
      <c r="D170" s="22">
        <f>(-TAN(Dip) * SIN(Wellpath!$L170) * COS(Wellpath!$L170) * SIN(Wellpath!$O170)) / 2</f>
        <v>-0.65409552557693551</v>
      </c>
      <c r="E170" s="20">
        <f>Model!$W$11*((drdp!B170+drdp!K170)*'ASXY-TI2S'!$B170+(drdp!E170+drdp!N170)*'ASXY-TI2S'!$C170+(drdp!H170+drdp!Q170)*'ASXY-TI2S'!$D170)</f>
        <v>8.6276933227846277E-3</v>
      </c>
      <c r="F170" s="20">
        <f>Model!$W$11*((drdp!C170+drdp!L170)*'ASXY-TI2S'!$B170+(drdp!F170+drdp!O170)*'ASXY-TI2S'!$C170+(drdp!I170+drdp!R170)*'ASXY-TI2S'!$D170)</f>
        <v>-6.3070444806842942E-4</v>
      </c>
      <c r="G170" s="20">
        <f>Model!$W$11*((drdp!D170+drdp!M170)*'ASXY-TI2S'!$B170+(drdp!G170+drdp!P170)*'ASXY-TI2S'!$C170+(drdp!J170+drdp!S170)*'ASXY-TI2S'!$D170)</f>
        <v>-2.8125000000000003E-3</v>
      </c>
      <c r="H170" s="18">
        <f>Model!$W$11*((drdp!B170)*'ASXY-TI2S'!$B170+(drdp!E170)*'ASXY-TI2S'!$C170+(drdp!H170)*'ASXY-TI2S'!$D170)</f>
        <v>4.3138466613923138E-3</v>
      </c>
      <c r="I170" s="18">
        <f>Model!$W$11*((drdp!C170)*'ASXY-TI2S'!$B170+(drdp!F170)*'ASXY-TI2S'!$C170+(drdp!I170)*'ASXY-TI2S'!$D170)</f>
        <v>-3.1535222403421471E-4</v>
      </c>
      <c r="J170" s="18">
        <f>Model!$W$11*((drdp!D170)*'ASXY-TI2S'!$B170+(drdp!G170)*'ASXY-TI2S'!$C170+(drdp!J170)*'ASXY-TI2S'!$D170)</f>
        <v>-1.4062500000000002E-3</v>
      </c>
      <c r="K170" s="21">
        <f>SUM(E$3:E169)+H170</f>
        <v>0.98883246413682591</v>
      </c>
      <c r="L170" s="21">
        <f>SUM(F$3:F169)+I170</f>
        <v>-3.7050984706098057E-2</v>
      </c>
      <c r="M170" s="21">
        <f>SUM(G$3:G169)+J170</f>
        <v>-0.31932615201944348</v>
      </c>
      <c r="N170" s="19">
        <f t="shared" si="13"/>
        <v>0.97778964213090713</v>
      </c>
      <c r="O170" s="19">
        <f t="shared" si="14"/>
        <v>1.3727754676915122E-3</v>
      </c>
      <c r="P170" s="19">
        <f t="shared" si="15"/>
        <v>0.10196919136354472</v>
      </c>
      <c r="Q170" s="19">
        <f t="shared" si="16"/>
        <v>-3.6637216505626791E-2</v>
      </c>
      <c r="R170" s="19">
        <f t="shared" si="17"/>
        <v>-0.31576006576471694</v>
      </c>
      <c r="S170" s="19">
        <f t="shared" si="18"/>
        <v>1.1831348374729543E-2</v>
      </c>
    </row>
    <row r="171" spans="1:19" x14ac:dyDescent="0.25">
      <c r="A171" s="26">
        <f>Wellpath!E171</f>
        <v>5040</v>
      </c>
      <c r="B171" s="22">
        <v>0</v>
      </c>
      <c r="C171" s="22">
        <f>SIN(Wellpath!$L171) * COS(Wellpath!$L171) / 2</f>
        <v>0.2165063509461097</v>
      </c>
      <c r="D171" s="22">
        <f>(-TAN(Dip) * SIN(Wellpath!$L171) * COS(Wellpath!$L171) * SIN(Wellpath!$O171)) / 2</f>
        <v>-0.65409552557693551</v>
      </c>
      <c r="E171" s="20">
        <f>Model!$W$11*((drdp!B171+drdp!K171)*'ASXY-TI2S'!$B171+(drdp!E171+drdp!N171)*'ASXY-TI2S'!$C171+(drdp!H171+drdp!Q171)*'ASXY-TI2S'!$D171)</f>
        <v>8.6276933227846277E-3</v>
      </c>
      <c r="F171" s="20">
        <f>Model!$W$11*((drdp!C171+drdp!L171)*'ASXY-TI2S'!$B171+(drdp!F171+drdp!O171)*'ASXY-TI2S'!$C171+(drdp!I171+drdp!R171)*'ASXY-TI2S'!$D171)</f>
        <v>-6.3070444806842942E-4</v>
      </c>
      <c r="G171" s="20">
        <f>Model!$W$11*((drdp!D171+drdp!M171)*'ASXY-TI2S'!$B171+(drdp!G171+drdp!P171)*'ASXY-TI2S'!$C171+(drdp!J171+drdp!S171)*'ASXY-TI2S'!$D171)</f>
        <v>-2.8125000000000003E-3</v>
      </c>
      <c r="H171" s="18">
        <f>Model!$W$11*((drdp!B171)*'ASXY-TI2S'!$B171+(drdp!E171)*'ASXY-TI2S'!$C171+(drdp!H171)*'ASXY-TI2S'!$D171)</f>
        <v>4.3138466613923138E-3</v>
      </c>
      <c r="I171" s="18">
        <f>Model!$W$11*((drdp!C171)*'ASXY-TI2S'!$B171+(drdp!F171)*'ASXY-TI2S'!$C171+(drdp!I171)*'ASXY-TI2S'!$D171)</f>
        <v>-3.1535222403421471E-4</v>
      </c>
      <c r="J171" s="18">
        <f>Model!$W$11*((drdp!D171)*'ASXY-TI2S'!$B171+(drdp!G171)*'ASXY-TI2S'!$C171+(drdp!J171)*'ASXY-TI2S'!$D171)</f>
        <v>-1.4062500000000002E-3</v>
      </c>
      <c r="K171" s="21">
        <f>SUM(E$3:E170)+H171</f>
        <v>0.99746015745961059</v>
      </c>
      <c r="L171" s="21">
        <f>SUM(F$3:F170)+I171</f>
        <v>-3.7681689154166489E-2</v>
      </c>
      <c r="M171" s="21">
        <f>SUM(G$3:G170)+J171</f>
        <v>-0.32213865201944347</v>
      </c>
      <c r="N171" s="19">
        <f t="shared" si="13"/>
        <v>0.99492676571935112</v>
      </c>
      <c r="O171" s="19">
        <f t="shared" si="14"/>
        <v>1.4199096975112285E-3</v>
      </c>
      <c r="P171" s="19">
        <f t="shared" si="15"/>
        <v>0.10377331112490409</v>
      </c>
      <c r="Q171" s="19">
        <f t="shared" si="16"/>
        <v>-3.758598359705901E-2</v>
      </c>
      <c r="R171" s="19">
        <f t="shared" si="17"/>
        <v>-0.3213204705671408</v>
      </c>
      <c r="S171" s="19">
        <f t="shared" si="18"/>
        <v>1.2138728549938875E-2</v>
      </c>
    </row>
    <row r="172" spans="1:19" x14ac:dyDescent="0.25">
      <c r="A172" s="26">
        <f>Wellpath!E172</f>
        <v>5070</v>
      </c>
      <c r="B172" s="22">
        <v>0</v>
      </c>
      <c r="C172" s="22">
        <f>SIN(Wellpath!$L172) * COS(Wellpath!$L172) / 2</f>
        <v>0.2165063509461097</v>
      </c>
      <c r="D172" s="22">
        <f>(-TAN(Dip) * SIN(Wellpath!$L172) * COS(Wellpath!$L172) * SIN(Wellpath!$O172)) / 2</f>
        <v>-0.65409552557693551</v>
      </c>
      <c r="E172" s="20">
        <f>Model!$W$11*((drdp!B172+drdp!K172)*'ASXY-TI2S'!$B172+(drdp!E172+drdp!N172)*'ASXY-TI2S'!$C172+(drdp!H172+drdp!Q172)*'ASXY-TI2S'!$D172)</f>
        <v>8.6276933227846277E-3</v>
      </c>
      <c r="F172" s="20">
        <f>Model!$W$11*((drdp!C172+drdp!L172)*'ASXY-TI2S'!$B172+(drdp!F172+drdp!O172)*'ASXY-TI2S'!$C172+(drdp!I172+drdp!R172)*'ASXY-TI2S'!$D172)</f>
        <v>-6.3070444806842942E-4</v>
      </c>
      <c r="G172" s="20">
        <f>Model!$W$11*((drdp!D172+drdp!M172)*'ASXY-TI2S'!$B172+(drdp!G172+drdp!P172)*'ASXY-TI2S'!$C172+(drdp!J172+drdp!S172)*'ASXY-TI2S'!$D172)</f>
        <v>-2.8125000000000003E-3</v>
      </c>
      <c r="H172" s="18">
        <f>Model!$W$11*((drdp!B172)*'ASXY-TI2S'!$B172+(drdp!E172)*'ASXY-TI2S'!$C172+(drdp!H172)*'ASXY-TI2S'!$D172)</f>
        <v>4.3138466613923138E-3</v>
      </c>
      <c r="I172" s="18">
        <f>Model!$W$11*((drdp!C172)*'ASXY-TI2S'!$B172+(drdp!F172)*'ASXY-TI2S'!$C172+(drdp!I172)*'ASXY-TI2S'!$D172)</f>
        <v>-3.1535222403421471E-4</v>
      </c>
      <c r="J172" s="18">
        <f>Model!$W$11*((drdp!D172)*'ASXY-TI2S'!$B172+(drdp!G172)*'ASXY-TI2S'!$C172+(drdp!J172)*'ASXY-TI2S'!$D172)</f>
        <v>-1.4062500000000002E-3</v>
      </c>
      <c r="K172" s="21">
        <f>SUM(E$3:E171)+H172</f>
        <v>1.0060878507823952</v>
      </c>
      <c r="L172" s="21">
        <f>SUM(F$3:F171)+I172</f>
        <v>-3.8312393602234922E-2</v>
      </c>
      <c r="M172" s="21">
        <f>SUM(G$3:G171)+J172</f>
        <v>-0.32495115201944347</v>
      </c>
      <c r="N172" s="19">
        <f t="shared" si="13"/>
        <v>1.0122127634919391</v>
      </c>
      <c r="O172" s="19">
        <f t="shared" si="14"/>
        <v>1.4678395035325714E-3</v>
      </c>
      <c r="P172" s="19">
        <f t="shared" si="15"/>
        <v>0.10559325119876346</v>
      </c>
      <c r="Q172" s="19">
        <f t="shared" si="16"/>
        <v>-3.8545633737601719E-2</v>
      </c>
      <c r="R172" s="19">
        <f t="shared" si="17"/>
        <v>-0.32692940614450522</v>
      </c>
      <c r="S172" s="19">
        <f t="shared" si="18"/>
        <v>1.2449656437668594E-2</v>
      </c>
    </row>
    <row r="173" spans="1:19" x14ac:dyDescent="0.25">
      <c r="A173" s="26">
        <f>Wellpath!E173</f>
        <v>5100</v>
      </c>
      <c r="B173" s="22">
        <v>0</v>
      </c>
      <c r="C173" s="22">
        <f>SIN(Wellpath!$L173) * COS(Wellpath!$L173) / 2</f>
        <v>0.2165063509461097</v>
      </c>
      <c r="D173" s="22">
        <f>(-TAN(Dip) * SIN(Wellpath!$L173) * COS(Wellpath!$L173) * SIN(Wellpath!$O173)) / 2</f>
        <v>-0.65409552557693551</v>
      </c>
      <c r="E173" s="20">
        <f>Model!$W$11*((drdp!B173+drdp!K173)*'ASXY-TI2S'!$B173+(drdp!E173+drdp!N173)*'ASXY-TI2S'!$C173+(drdp!H173+drdp!Q173)*'ASXY-TI2S'!$D173)</f>
        <v>8.6276933227846277E-3</v>
      </c>
      <c r="F173" s="20">
        <f>Model!$W$11*((drdp!C173+drdp!L173)*'ASXY-TI2S'!$B173+(drdp!F173+drdp!O173)*'ASXY-TI2S'!$C173+(drdp!I173+drdp!R173)*'ASXY-TI2S'!$D173)</f>
        <v>-6.3070444806842942E-4</v>
      </c>
      <c r="G173" s="20">
        <f>Model!$W$11*((drdp!D173+drdp!M173)*'ASXY-TI2S'!$B173+(drdp!G173+drdp!P173)*'ASXY-TI2S'!$C173+(drdp!J173+drdp!S173)*'ASXY-TI2S'!$D173)</f>
        <v>-2.8125000000000003E-3</v>
      </c>
      <c r="H173" s="18">
        <f>Model!$W$11*((drdp!B173)*'ASXY-TI2S'!$B173+(drdp!E173)*'ASXY-TI2S'!$C173+(drdp!H173)*'ASXY-TI2S'!$D173)</f>
        <v>4.3138466613923138E-3</v>
      </c>
      <c r="I173" s="18">
        <f>Model!$W$11*((drdp!C173)*'ASXY-TI2S'!$B173+(drdp!F173)*'ASXY-TI2S'!$C173+(drdp!I173)*'ASXY-TI2S'!$D173)</f>
        <v>-3.1535222403421471E-4</v>
      </c>
      <c r="J173" s="18">
        <f>Model!$W$11*((drdp!D173)*'ASXY-TI2S'!$B173+(drdp!G173)*'ASXY-TI2S'!$C173+(drdp!J173)*'ASXY-TI2S'!$D173)</f>
        <v>-1.4062500000000002E-3</v>
      </c>
      <c r="K173" s="21">
        <f>SUM(E$3:E172)+H173</f>
        <v>1.0147155441051798</v>
      </c>
      <c r="L173" s="21">
        <f>SUM(F$3:F172)+I173</f>
        <v>-3.8943098050303354E-2</v>
      </c>
      <c r="M173" s="21">
        <f>SUM(G$3:G172)+J173</f>
        <v>-0.32776365201944346</v>
      </c>
      <c r="N173" s="19">
        <f t="shared" si="13"/>
        <v>1.0296476354486712</v>
      </c>
      <c r="O173" s="19">
        <f t="shared" si="14"/>
        <v>1.5165648857555409E-3</v>
      </c>
      <c r="P173" s="19">
        <f t="shared" si="15"/>
        <v>0.10742901158512283</v>
      </c>
      <c r="Q173" s="19">
        <f t="shared" si="16"/>
        <v>-3.9516166927254938E-2</v>
      </c>
      <c r="R173" s="19">
        <f t="shared" si="17"/>
        <v>-0.3325868724968104</v>
      </c>
      <c r="S173" s="19">
        <f t="shared" si="18"/>
        <v>1.2764132037918695E-2</v>
      </c>
    </row>
    <row r="174" spans="1:19" x14ac:dyDescent="0.25">
      <c r="A174" s="26">
        <f>Wellpath!E174</f>
        <v>5130</v>
      </c>
      <c r="B174" s="22">
        <v>0</v>
      </c>
      <c r="C174" s="22">
        <f>SIN(Wellpath!$L174) * COS(Wellpath!$L174) / 2</f>
        <v>0.20225424859373684</v>
      </c>
      <c r="D174" s="22">
        <f>(-TAN(Dip) * SIN(Wellpath!$L174) * COS(Wellpath!$L174) * SIN(Wellpath!$O174)) / 2</f>
        <v>-0.61103796011516309</v>
      </c>
      <c r="E174" s="20">
        <f>Model!$W$11*((drdp!B174+drdp!K174)*'ASXY-TI2S'!$B174+(drdp!E174+drdp!N174)*'ASXY-TI2S'!$C174+(drdp!H174+drdp!Q174)*'ASXY-TI2S'!$D174)</f>
        <v>8.2447899195052486E-3</v>
      </c>
      <c r="F174" s="20">
        <f>Model!$W$11*((drdp!C174+drdp!L174)*'ASXY-TI2S'!$B174+(drdp!F174+drdp!O174)*'ASXY-TI2S'!$C174+(drdp!I174+drdp!R174)*'ASXY-TI2S'!$D174)</f>
        <v>-7.8327550888784316E-4</v>
      </c>
      <c r="G174" s="20">
        <f>Model!$W$11*((drdp!D174+drdp!M174)*'ASXY-TI2S'!$B174+(drdp!G174+drdp!P174)*'ASXY-TI2S'!$C174+(drdp!J174+drdp!S174)*'ASXY-TI2S'!$D174)</f>
        <v>-2.7031478256275328E-3</v>
      </c>
      <c r="H174" s="18">
        <f>Model!$W$11*((drdp!B174)*'ASXY-TI2S'!$B174+(drdp!E174)*'ASXY-TI2S'!$C174+(drdp!H174)*'ASXY-TI2S'!$D174)</f>
        <v>4.1223949597526243E-3</v>
      </c>
      <c r="I174" s="18">
        <f>Model!$W$11*((drdp!C174)*'ASXY-TI2S'!$B174+(drdp!F174)*'ASXY-TI2S'!$C174+(drdp!I174)*'ASXY-TI2S'!$D174)</f>
        <v>-3.9163775444392158E-4</v>
      </c>
      <c r="J174" s="18">
        <f>Model!$W$11*((drdp!D174)*'ASXY-TI2S'!$B174+(drdp!G174)*'ASXY-TI2S'!$C174+(drdp!J174)*'ASXY-TI2S'!$D174)</f>
        <v>-1.3515739128137664E-3</v>
      </c>
      <c r="K174" s="21">
        <f>SUM(E$3:E173)+H174</f>
        <v>1.0231517857263248</v>
      </c>
      <c r="L174" s="21">
        <f>SUM(F$3:F173)+I174</f>
        <v>-3.9650088028781498E-2</v>
      </c>
      <c r="M174" s="21">
        <f>SUM(G$3:G173)+J174</f>
        <v>-0.33052147593225722</v>
      </c>
      <c r="N174" s="19">
        <f t="shared" si="13"/>
        <v>1.0468395766349672</v>
      </c>
      <c r="O174" s="19">
        <f t="shared" si="14"/>
        <v>1.5721294806901218E-3</v>
      </c>
      <c r="P174" s="19">
        <f t="shared" si="15"/>
        <v>0.10924444605243769</v>
      </c>
      <c r="Q174" s="19">
        <f t="shared" si="16"/>
        <v>-4.0568058370853761E-2</v>
      </c>
      <c r="R174" s="19">
        <f t="shared" si="17"/>
        <v>-0.33817363832098946</v>
      </c>
      <c r="S174" s="19">
        <f t="shared" si="18"/>
        <v>1.3105205616116784E-2</v>
      </c>
    </row>
    <row r="175" spans="1:19" x14ac:dyDescent="0.25">
      <c r="A175" s="26">
        <f>Wellpath!E175</f>
        <v>5160</v>
      </c>
      <c r="B175" s="22">
        <v>0</v>
      </c>
      <c r="C175" s="22">
        <f>SIN(Wellpath!$L175) * COS(Wellpath!$L175) / 2</f>
        <v>0.18578620636934856</v>
      </c>
      <c r="D175" s="22">
        <f>(-TAN(Dip) * SIN(Wellpath!$L175) * COS(Wellpath!$L175) * SIN(Wellpath!$O175)) / 2</f>
        <v>-0.56128573489445532</v>
      </c>
      <c r="E175" s="20">
        <f>Model!$W$11*((drdp!B175+drdp!K175)*'ASXY-TI2S'!$B175+(drdp!E175+drdp!N175)*'ASXY-TI2S'!$C175+(drdp!H175+drdp!Q175)*'ASXY-TI2S'!$D175)</f>
        <v>7.7226914107073859E-3</v>
      </c>
      <c r="F175" s="20">
        <f>Model!$W$11*((drdp!C175+drdp!L175)*'ASXY-TI2S'!$B175+(drdp!F175+drdp!O175)*'ASXY-TI2S'!$C175+(drdp!I175+drdp!R175)*'ASXY-TI2S'!$D175)</f>
        <v>-8.9581282989209868E-4</v>
      </c>
      <c r="G175" s="20">
        <f>Model!$W$11*((drdp!D175+drdp!M175)*'ASXY-TI2S'!$B175+(drdp!G175+drdp!P175)*'ASXY-TI2S'!$C175+(drdp!J175+drdp!S175)*'ASXY-TI2S'!$D175)</f>
        <v>-2.5458621738205386E-3</v>
      </c>
      <c r="H175" s="18">
        <f>Model!$W$11*((drdp!B175)*'ASXY-TI2S'!$B175+(drdp!E175)*'ASXY-TI2S'!$C175+(drdp!H175)*'ASXY-TI2S'!$D175)</f>
        <v>3.861345705353693E-3</v>
      </c>
      <c r="I175" s="18">
        <f>Model!$W$11*((drdp!C175)*'ASXY-TI2S'!$B175+(drdp!F175)*'ASXY-TI2S'!$C175+(drdp!I175)*'ASXY-TI2S'!$D175)</f>
        <v>-4.4790641494604934E-4</v>
      </c>
      <c r="J175" s="18">
        <f>Model!$W$11*((drdp!D175)*'ASXY-TI2S'!$B175+(drdp!G175)*'ASXY-TI2S'!$C175+(drdp!J175)*'ASXY-TI2S'!$D175)</f>
        <v>-1.2729310869102693E-3</v>
      </c>
      <c r="K175" s="21">
        <f>SUM(E$3:E174)+H175</f>
        <v>1.0311355263914312</v>
      </c>
      <c r="L175" s="21">
        <f>SUM(F$3:F174)+I175</f>
        <v>-4.0489632198171463E-2</v>
      </c>
      <c r="M175" s="21">
        <f>SUM(G$3:G174)+J175</f>
        <v>-0.33314598093198128</v>
      </c>
      <c r="N175" s="19">
        <f t="shared" si="13"/>
        <v>1.063240473786534</v>
      </c>
      <c r="O175" s="19">
        <f t="shared" si="14"/>
        <v>1.6394103155432033E-3</v>
      </c>
      <c r="P175" s="19">
        <f t="shared" si="15"/>
        <v>0.11098624461113203</v>
      </c>
      <c r="Q175" s="19">
        <f t="shared" si="16"/>
        <v>-4.1750298210056977E-2</v>
      </c>
      <c r="R175" s="19">
        <f t="shared" si="17"/>
        <v>-0.34351865641348822</v>
      </c>
      <c r="S175" s="19">
        <f t="shared" si="18"/>
        <v>1.3488958236234966E-2</v>
      </c>
    </row>
    <row r="176" spans="1:19" x14ac:dyDescent="0.25">
      <c r="A176" s="26">
        <f>Wellpath!E176</f>
        <v>5190</v>
      </c>
      <c r="B176" s="22">
        <v>0</v>
      </c>
      <c r="C176" s="22">
        <f>SIN(Wellpath!$L176) * COS(Wellpath!$L176) / 2</f>
        <v>0.16728265158971461</v>
      </c>
      <c r="D176" s="22">
        <f>(-TAN(Dip) * SIN(Wellpath!$L176) * COS(Wellpath!$L176) * SIN(Wellpath!$O176)) / 2</f>
        <v>-0.50538394570565293</v>
      </c>
      <c r="E176" s="20">
        <f>Model!$W$11*((drdp!B176+drdp!K176)*'ASXY-TI2S'!$B176+(drdp!E176+drdp!N176)*'ASXY-TI2S'!$C176+(drdp!H176+drdp!Q176)*'ASXY-TI2S'!$D176)</f>
        <v>7.0688351403980446E-3</v>
      </c>
      <c r="F176" s="20">
        <f>Model!$W$11*((drdp!C176+drdp!L176)*'ASXY-TI2S'!$B176+(drdp!F176+drdp!O176)*'ASXY-TI2S'!$C176+(drdp!I176+drdp!R176)*'ASXY-TI2S'!$D176)</f>
        <v>-9.6313611566686613E-4</v>
      </c>
      <c r="G176" s="20">
        <f>Model!$W$11*((drdp!D176+drdp!M176)*'ASXY-TI2S'!$B176+(drdp!G176+drdp!P176)*'ASXY-TI2S'!$C176+(drdp!J176+drdp!S176)*'ASXY-TI2S'!$D176)</f>
        <v>-2.3425771382506286E-3</v>
      </c>
      <c r="H176" s="18">
        <f>Model!$W$11*((drdp!B176)*'ASXY-TI2S'!$B176+(drdp!E176)*'ASXY-TI2S'!$C176+(drdp!H176)*'ASXY-TI2S'!$D176)</f>
        <v>3.5344175701990223E-3</v>
      </c>
      <c r="I176" s="18">
        <f>Model!$W$11*((drdp!C176)*'ASXY-TI2S'!$B176+(drdp!F176)*'ASXY-TI2S'!$C176+(drdp!I176)*'ASXY-TI2S'!$D176)</f>
        <v>-4.8156805783343306E-4</v>
      </c>
      <c r="J176" s="18">
        <f>Model!$W$11*((drdp!D176)*'ASXY-TI2S'!$B176+(drdp!G176)*'ASXY-TI2S'!$C176+(drdp!J176)*'ASXY-TI2S'!$D176)</f>
        <v>-1.1712885691253143E-3</v>
      </c>
      <c r="K176" s="21">
        <f>SUM(E$3:E175)+H176</f>
        <v>1.0385312896669838</v>
      </c>
      <c r="L176" s="21">
        <f>SUM(F$3:F175)+I176</f>
        <v>-4.1419106670950945E-2</v>
      </c>
      <c r="M176" s="21">
        <f>SUM(G$3:G175)+J176</f>
        <v>-0.33559020058801681</v>
      </c>
      <c r="N176" s="19">
        <f t="shared" si="13"/>
        <v>1.0785472396173688</v>
      </c>
      <c r="O176" s="19">
        <f t="shared" si="14"/>
        <v>1.7155423974196131E-3</v>
      </c>
      <c r="P176" s="19">
        <f t="shared" si="15"/>
        <v>0.11262078273070536</v>
      </c>
      <c r="Q176" s="19">
        <f t="shared" si="16"/>
        <v>-4.3015038267837057E-2</v>
      </c>
      <c r="R176" s="19">
        <f t="shared" si="17"/>
        <v>-0.34852092381627486</v>
      </c>
      <c r="S176" s="19">
        <f t="shared" si="18"/>
        <v>1.3899846315880893E-2</v>
      </c>
    </row>
    <row r="177" spans="1:19" x14ac:dyDescent="0.25">
      <c r="A177" s="26">
        <f>Wellpath!E177</f>
        <v>5220</v>
      </c>
      <c r="B177" s="22">
        <v>0</v>
      </c>
      <c r="C177" s="22">
        <f>SIN(Wellpath!$L177) * COS(Wellpath!$L177) / 2</f>
        <v>0.14694631307311828</v>
      </c>
      <c r="D177" s="22">
        <f>(-TAN(Dip) * SIN(Wellpath!$L177) * COS(Wellpath!$L177) * SIN(Wellpath!$O177)) / 2</f>
        <v>-0.44394506424930946</v>
      </c>
      <c r="E177" s="20">
        <f>Model!$W$11*((drdp!B177+drdp!K177)*'ASXY-TI2S'!$B177+(drdp!E177+drdp!N177)*'ASXY-TI2S'!$C177+(drdp!H177+drdp!Q177)*'ASXY-TI2S'!$D177)</f>
        <v>6.2937426941550249E-3</v>
      </c>
      <c r="F177" s="20">
        <f>Model!$W$11*((drdp!C177+drdp!L177)*'ASXY-TI2S'!$B177+(drdp!F177+drdp!O177)*'ASXY-TI2S'!$C177+(drdp!I177+drdp!R177)*'ASXY-TI2S'!$D177)</f>
        <v>-9.8124185980042107E-4</v>
      </c>
      <c r="G177" s="20">
        <f>Model!$W$11*((drdp!D177+drdp!M177)*'ASXY-TI2S'!$B177+(drdp!G177+drdp!P177)*'ASXY-TI2S'!$C177+(drdp!J177+drdp!S177)*'ASXY-TI2S'!$D177)</f>
        <v>-2.096313728906053E-3</v>
      </c>
      <c r="H177" s="18">
        <f>Model!$W$11*((drdp!B177)*'ASXY-TI2S'!$B177+(drdp!E177)*'ASXY-TI2S'!$C177+(drdp!H177)*'ASXY-TI2S'!$D177)</f>
        <v>3.1468713470775124E-3</v>
      </c>
      <c r="I177" s="18">
        <f>Model!$W$11*((drdp!C177)*'ASXY-TI2S'!$B177+(drdp!F177)*'ASXY-TI2S'!$C177+(drdp!I177)*'ASXY-TI2S'!$D177)</f>
        <v>-4.9062092990021053E-4</v>
      </c>
      <c r="J177" s="18">
        <f>Model!$W$11*((drdp!D177)*'ASXY-TI2S'!$B177+(drdp!G177)*'ASXY-TI2S'!$C177+(drdp!J177)*'ASXY-TI2S'!$D177)</f>
        <v>-1.0481568644530265E-3</v>
      </c>
      <c r="K177" s="21">
        <f>SUM(E$3:E176)+H177</f>
        <v>1.0452125785842603</v>
      </c>
      <c r="L177" s="21">
        <f>SUM(F$3:F176)+I177</f>
        <v>-4.2391295658684588E-2</v>
      </c>
      <c r="M177" s="21">
        <f>SUM(G$3:G176)+J177</f>
        <v>-0.33780964602159519</v>
      </c>
      <c r="N177" s="19">
        <f t="shared" si="13"/>
        <v>1.0924693344307586</v>
      </c>
      <c r="O177" s="19">
        <f t="shared" si="14"/>
        <v>1.7970219476220108E-3</v>
      </c>
      <c r="P177" s="19">
        <f t="shared" si="15"/>
        <v>0.11411535694523545</v>
      </c>
      <c r="Q177" s="19">
        <f t="shared" si="16"/>
        <v>-4.4307915444941476E-2</v>
      </c>
      <c r="R177" s="19">
        <f t="shared" si="17"/>
        <v>-0.35308289118886771</v>
      </c>
      <c r="S177" s="19">
        <f t="shared" si="18"/>
        <v>1.4320188580857025E-2</v>
      </c>
    </row>
    <row r="178" spans="1:19" x14ac:dyDescent="0.25">
      <c r="A178" s="26">
        <f>Wellpath!E178</f>
        <v>5250</v>
      </c>
      <c r="B178" s="22">
        <v>0</v>
      </c>
      <c r="C178" s="22">
        <f>SIN(Wellpath!$L178) * COS(Wellpath!$L178) / 2</f>
        <v>0.12499999999999999</v>
      </c>
      <c r="D178" s="22">
        <f>(-TAN(Dip) * SIN(Wellpath!$L178) * COS(Wellpath!$L178) * SIN(Wellpath!$O178)) / 2</f>
        <v>-0.37764222776757334</v>
      </c>
      <c r="E178" s="20">
        <f>Model!$W$11*((drdp!B178+drdp!K178)*'ASXY-TI2S'!$B178+(drdp!E178+drdp!N178)*'ASXY-TI2S'!$C178+(drdp!H178+drdp!Q178)*'ASXY-TI2S'!$D178)</f>
        <v>5.4107761131223968E-3</v>
      </c>
      <c r="F178" s="20">
        <f>Model!$W$11*((drdp!C178+drdp!L178)*'ASXY-TI2S'!$B178+(drdp!F178+drdp!O178)*'ASXY-TI2S'!$C178+(drdp!I178+drdp!R178)*'ASXY-TI2S'!$D178)</f>
        <v>-9.4740835412840006E-4</v>
      </c>
      <c r="G178" s="20">
        <f>Model!$W$11*((drdp!D178+drdp!M178)*'ASXY-TI2S'!$B178+(drdp!G178+drdp!P178)*'ASXY-TI2S'!$C178+(drdp!J178+drdp!S178)*'ASXY-TI2S'!$D178)</f>
        <v>-1.8111109242920031E-3</v>
      </c>
      <c r="H178" s="18">
        <f>Model!$W$11*((drdp!B178)*'ASXY-TI2S'!$B178+(drdp!E178)*'ASXY-TI2S'!$C178+(drdp!H178)*'ASXY-TI2S'!$D178)</f>
        <v>2.7053880565611984E-3</v>
      </c>
      <c r="I178" s="18">
        <f>Model!$W$11*((drdp!C178)*'ASXY-TI2S'!$B178+(drdp!F178)*'ASXY-TI2S'!$C178+(drdp!I178)*'ASXY-TI2S'!$D178)</f>
        <v>-4.7370417706420003E-4</v>
      </c>
      <c r="J178" s="18">
        <f>Model!$W$11*((drdp!D178)*'ASXY-TI2S'!$B178+(drdp!G178)*'ASXY-TI2S'!$C178+(drdp!J178)*'ASXY-TI2S'!$D178)</f>
        <v>-9.0555546214600153E-4</v>
      </c>
      <c r="K178" s="21">
        <f>SUM(E$3:E177)+H178</f>
        <v>1.0510648379878991</v>
      </c>
      <c r="L178" s="21">
        <f>SUM(F$3:F177)+I178</f>
        <v>-4.3355620765649E-2</v>
      </c>
      <c r="M178" s="21">
        <f>SUM(G$3:G177)+J178</f>
        <v>-0.33976335834819421</v>
      </c>
      <c r="N178" s="19">
        <f t="shared" si="13"/>
        <v>1.1047372936545286</v>
      </c>
      <c r="O178" s="19">
        <f t="shared" si="14"/>
        <v>1.8797098519747748E-3</v>
      </c>
      <c r="P178" s="19">
        <f t="shared" si="15"/>
        <v>0.11543913967604344</v>
      </c>
      <c r="Q178" s="19">
        <f t="shared" si="16"/>
        <v>-4.5569568515911658E-2</v>
      </c>
      <c r="R178" s="19">
        <f t="shared" si="17"/>
        <v>-0.35711331919646927</v>
      </c>
      <c r="S178" s="19">
        <f t="shared" si="18"/>
        <v>1.4730651314607612E-2</v>
      </c>
    </row>
    <row r="179" spans="1:19" x14ac:dyDescent="0.25">
      <c r="A179" s="26">
        <f>Wellpath!E179</f>
        <v>5280</v>
      </c>
      <c r="B179" s="22">
        <v>0</v>
      </c>
      <c r="C179" s="22">
        <f>SIN(Wellpath!$L179) * COS(Wellpath!$L179) / 2</f>
        <v>0.10168416076895011</v>
      </c>
      <c r="D179" s="22">
        <f>(-TAN(Dip) * SIN(Wellpath!$L179) * COS(Wellpath!$L179) * SIN(Wellpath!$O179)) / 2</f>
        <v>-0.30720186401169924</v>
      </c>
      <c r="E179" s="20">
        <f>Model!$W$11*((drdp!B179+drdp!K179)*'ASXY-TI2S'!$B179+(drdp!E179+drdp!N179)*'ASXY-TI2S'!$C179+(drdp!H179+drdp!Q179)*'ASXY-TI2S'!$D179)</f>
        <v>4.4358245633988403E-3</v>
      </c>
      <c r="F179" s="20">
        <f>Model!$W$11*((drdp!C179+drdp!L179)*'ASXY-TI2S'!$B179+(drdp!F179+drdp!O179)*'ASXY-TI2S'!$C179+(drdp!I179+drdp!R179)*'ASXY-TI2S'!$D179)</f>
        <v>-8.6026894426328114E-4</v>
      </c>
      <c r="G179" s="20">
        <f>Model!$W$11*((drdp!D179+drdp!M179)*'ASXY-TI2S'!$B179+(drdp!G179+drdp!P179)*'ASXY-TI2S'!$C179+(drdp!J179+drdp!S179)*'ASXY-TI2S'!$D179)</f>
        <v>-1.4919317683316866E-3</v>
      </c>
      <c r="H179" s="18">
        <f>Model!$W$11*((drdp!B179)*'ASXY-TI2S'!$B179+(drdp!E179)*'ASXY-TI2S'!$C179+(drdp!H179)*'ASXY-TI2S'!$D179)</f>
        <v>2.2179122816994201E-3</v>
      </c>
      <c r="I179" s="18">
        <f>Model!$W$11*((drdp!C179)*'ASXY-TI2S'!$B179+(drdp!F179)*'ASXY-TI2S'!$C179+(drdp!I179)*'ASXY-TI2S'!$D179)</f>
        <v>-4.3013447213164057E-4</v>
      </c>
      <c r="J179" s="18">
        <f>Model!$W$11*((drdp!D179)*'ASXY-TI2S'!$B179+(drdp!G179)*'ASXY-TI2S'!$C179+(drdp!J179)*'ASXY-TI2S'!$D179)</f>
        <v>-7.4596588416584331E-4</v>
      </c>
      <c r="K179" s="21">
        <f>SUM(E$3:E178)+H179</f>
        <v>1.0559881383261596</v>
      </c>
      <c r="L179" s="21">
        <f>SUM(F$3:F178)+I179</f>
        <v>-4.4259459414844833E-2</v>
      </c>
      <c r="M179" s="21">
        <f>SUM(G$3:G178)+J179</f>
        <v>-0.34141487969450607</v>
      </c>
      <c r="N179" s="19">
        <f t="shared" si="13"/>
        <v>1.1151109482855484</v>
      </c>
      <c r="O179" s="19">
        <f t="shared" si="14"/>
        <v>1.9588997476942967E-3</v>
      </c>
      <c r="P179" s="19">
        <f t="shared" si="15"/>
        <v>0.11656412007681405</v>
      </c>
      <c r="Q179" s="19">
        <f t="shared" si="16"/>
        <v>-4.6737464150804209E-2</v>
      </c>
      <c r="R179" s="19">
        <f t="shared" si="17"/>
        <v>-0.36053006320545122</v>
      </c>
      <c r="S179" s="19">
        <f t="shared" si="18"/>
        <v>1.5110838011463122E-2</v>
      </c>
    </row>
    <row r="180" spans="1:19" x14ac:dyDescent="0.25">
      <c r="A180" s="26">
        <f>Wellpath!E180</f>
        <v>5310</v>
      </c>
      <c r="B180" s="22">
        <v>0</v>
      </c>
      <c r="C180" s="22">
        <f>SIN(Wellpath!$L180) * COS(Wellpath!$L180) / 2</f>
        <v>7.7254248593736891E-2</v>
      </c>
      <c r="D180" s="22">
        <f>(-TAN(Dip) * SIN(Wellpath!$L180) * COS(Wellpath!$L180) * SIN(Wellpath!$O180)) / 2</f>
        <v>-0.23339573234758978</v>
      </c>
      <c r="E180" s="20">
        <f>Model!$W$11*((drdp!B180+drdp!K180)*'ASXY-TI2S'!$B180+(drdp!E180+drdp!N180)*'ASXY-TI2S'!$C180+(drdp!H180+drdp!Q180)*'ASXY-TI2S'!$D180)</f>
        <v>3.3869291330609584E-3</v>
      </c>
      <c r="F180" s="20">
        <f>Model!$W$11*((drdp!C180+drdp!L180)*'ASXY-TI2S'!$B180+(drdp!F180+drdp!O180)*'ASXY-TI2S'!$C180+(drdp!I180+drdp!R180)*'ASXY-TI2S'!$D180)</f>
        <v>-7.1985171051629573E-4</v>
      </c>
      <c r="G180" s="20">
        <f>Model!$W$11*((drdp!D180+drdp!M180)*'ASXY-TI2S'!$B180+(drdp!G180+drdp!P180)*'ASXY-TI2S'!$C180+(drdp!J180+drdp!S180)*'ASXY-TI2S'!$D180)</f>
        <v>-1.1445468089620837E-3</v>
      </c>
      <c r="H180" s="18">
        <f>Model!$W$11*((drdp!B180)*'ASXY-TI2S'!$B180+(drdp!E180)*'ASXY-TI2S'!$C180+(drdp!H180)*'ASXY-TI2S'!$D180)</f>
        <v>1.6934645665304792E-3</v>
      </c>
      <c r="I180" s="18">
        <f>Model!$W$11*((drdp!C180)*'ASXY-TI2S'!$B180+(drdp!F180)*'ASXY-TI2S'!$C180+(drdp!I180)*'ASXY-TI2S'!$D180)</f>
        <v>-3.5992585525814787E-4</v>
      </c>
      <c r="J180" s="18">
        <f>Model!$W$11*((drdp!D180)*'ASXY-TI2S'!$B180+(drdp!G180)*'ASXY-TI2S'!$C180+(drdp!J180)*'ASXY-TI2S'!$D180)</f>
        <v>-5.7227340448104186E-4</v>
      </c>
      <c r="K180" s="21">
        <f>SUM(E$3:E179)+H180</f>
        <v>1.0598995151743895</v>
      </c>
      <c r="L180" s="21">
        <f>SUM(F$3:F179)+I180</f>
        <v>-4.5049519742234624E-2</v>
      </c>
      <c r="M180" s="21">
        <f>SUM(G$3:G179)+J180</f>
        <v>-0.3427331189831529</v>
      </c>
      <c r="N180" s="19">
        <f t="shared" si="13"/>
        <v>1.123386982266906</v>
      </c>
      <c r="O180" s="19">
        <f t="shared" si="14"/>
        <v>2.0294592290059873E-3</v>
      </c>
      <c r="P180" s="19">
        <f t="shared" si="15"/>
        <v>0.11746599084792005</v>
      </c>
      <c r="Q180" s="19">
        <f t="shared" si="16"/>
        <v>-4.7747964133633566E-2</v>
      </c>
      <c r="R180" s="19">
        <f t="shared" si="17"/>
        <v>-0.36326266664445012</v>
      </c>
      <c r="S180" s="19">
        <f t="shared" si="18"/>
        <v>1.5439962409949194E-2</v>
      </c>
    </row>
    <row r="181" spans="1:19" x14ac:dyDescent="0.25">
      <c r="A181" s="26">
        <f>Wellpath!E181</f>
        <v>5340</v>
      </c>
      <c r="B181" s="22">
        <v>0</v>
      </c>
      <c r="C181" s="22">
        <f>SIN(Wellpath!$L181) * COS(Wellpath!$L181) / 2</f>
        <v>5.1977922704439822E-2</v>
      </c>
      <c r="D181" s="22">
        <f>(-TAN(Dip) * SIN(Wellpath!$L181) * COS(Wellpath!$L181) * SIN(Wellpath!$O181)) / 2</f>
        <v>-0.15703246819868311</v>
      </c>
      <c r="E181" s="20">
        <f>Model!$W$11*((drdp!B181+drdp!K181)*'ASXY-TI2S'!$B181+(drdp!E181+drdp!N181)*'ASXY-TI2S'!$C181+(drdp!H181+drdp!Q181)*'ASXY-TI2S'!$D181)</f>
        <v>2.2838549515967394E-3</v>
      </c>
      <c r="F181" s="20">
        <f>Model!$W$11*((drdp!C181+drdp!L181)*'ASXY-TI2S'!$B181+(drdp!F181+drdp!O181)*'ASXY-TI2S'!$C181+(drdp!I181+drdp!R181)*'ASXY-TI2S'!$D181)</f>
        <v>-5.2758458060973748E-4</v>
      </c>
      <c r="G181" s="20">
        <f>Model!$W$11*((drdp!D181+drdp!M181)*'ASXY-TI2S'!$B181+(drdp!G181+drdp!P181)*'ASXY-TI2S'!$C181+(drdp!J181+drdp!S181)*'ASXY-TI2S'!$D181)</f>
        <v>-7.7539773307987647E-4</v>
      </c>
      <c r="H181" s="18">
        <f>Model!$W$11*((drdp!B181)*'ASXY-TI2S'!$B181+(drdp!E181)*'ASXY-TI2S'!$C181+(drdp!H181)*'ASXY-TI2S'!$D181)</f>
        <v>1.1419274757983697E-3</v>
      </c>
      <c r="I181" s="18">
        <f>Model!$W$11*((drdp!C181)*'ASXY-TI2S'!$B181+(drdp!F181)*'ASXY-TI2S'!$C181+(drdp!I181)*'ASXY-TI2S'!$D181)</f>
        <v>-2.6379229030486874E-4</v>
      </c>
      <c r="J181" s="18">
        <f>Model!$W$11*((drdp!D181)*'ASXY-TI2S'!$B181+(drdp!G181)*'ASXY-TI2S'!$C181+(drdp!J181)*'ASXY-TI2S'!$D181)</f>
        <v>-3.8769886653993823E-4</v>
      </c>
      <c r="K181" s="21">
        <f>SUM(E$3:E180)+H181</f>
        <v>1.0627349072167185</v>
      </c>
      <c r="L181" s="21">
        <f>SUM(F$3:F180)+I181</f>
        <v>-4.5673237887797646E-2</v>
      </c>
      <c r="M181" s="21">
        <f>SUM(G$3:G180)+J181</f>
        <v>-0.34369309125417391</v>
      </c>
      <c r="N181" s="19">
        <f t="shared" si="13"/>
        <v>1.1294054830169273</v>
      </c>
      <c r="O181" s="19">
        <f t="shared" si="14"/>
        <v>2.0860446591553544E-3</v>
      </c>
      <c r="P181" s="19">
        <f t="shared" si="15"/>
        <v>0.11812494097584991</v>
      </c>
      <c r="Q181" s="19">
        <f t="shared" si="16"/>
        <v>-4.8538544228975744E-2</v>
      </c>
      <c r="R181" s="19">
        <f t="shared" si="17"/>
        <v>-0.36525464544503167</v>
      </c>
      <c r="S181" s="19">
        <f t="shared" si="18"/>
        <v>1.569757631724443E-2</v>
      </c>
    </row>
    <row r="182" spans="1:19" x14ac:dyDescent="0.25">
      <c r="A182" s="26">
        <f>Wellpath!E182</f>
        <v>5370</v>
      </c>
      <c r="B182" s="22">
        <v>0</v>
      </c>
      <c r="C182" s="22">
        <f>SIN(Wellpath!$L182) * COS(Wellpath!$L182) / 2</f>
        <v>2.6132115816913434E-2</v>
      </c>
      <c r="D182" s="22">
        <f>(-TAN(Dip) * SIN(Wellpath!$L182) * COS(Wellpath!$L182) * SIN(Wellpath!$O182)) / 2</f>
        <v>-7.8948723467035437E-2</v>
      </c>
      <c r="E182" s="20">
        <f>Model!$W$11*((drdp!B182+drdp!K182)*'ASXY-TI2S'!$B182+(drdp!E182+drdp!N182)*'ASXY-TI2S'!$C182+(drdp!H182+drdp!Q182)*'ASXY-TI2S'!$D182)</f>
        <v>1.1476211227720665E-3</v>
      </c>
      <c r="F182" s="20">
        <f>Model!$W$11*((drdp!C182+drdp!L182)*'ASXY-TI2S'!$B182+(drdp!F182+drdp!O182)*'ASXY-TI2S'!$C182+(drdp!I182+drdp!R182)*'ASXY-TI2S'!$D182)</f>
        <v>-2.8626573237897437E-4</v>
      </c>
      <c r="G182" s="20">
        <f>Model!$W$11*((drdp!D182+drdp!M182)*'ASXY-TI2S'!$B182+(drdp!G182+drdp!P182)*'ASXY-TI2S'!$C182+(drdp!J182+drdp!S182)*'ASXY-TI2S'!$D182)</f>
        <v>-3.9144453990595351E-4</v>
      </c>
      <c r="H182" s="18">
        <f>Model!$W$11*((drdp!B182)*'ASXY-TI2S'!$B182+(drdp!E182)*'ASXY-TI2S'!$C182+(drdp!H182)*'ASXY-TI2S'!$D182)</f>
        <v>5.7381056138603326E-4</v>
      </c>
      <c r="I182" s="18">
        <f>Model!$W$11*((drdp!C182)*'ASXY-TI2S'!$B182+(drdp!F182)*'ASXY-TI2S'!$C182+(drdp!I182)*'ASXY-TI2S'!$D182)</f>
        <v>-1.4313286618948719E-4</v>
      </c>
      <c r="J182" s="18">
        <f>Model!$W$11*((drdp!D182)*'ASXY-TI2S'!$B182+(drdp!G182)*'ASXY-TI2S'!$C182+(drdp!J182)*'ASXY-TI2S'!$D182)</f>
        <v>-1.9572226995297676E-4</v>
      </c>
      <c r="K182" s="21">
        <f>SUM(E$3:E181)+H182</f>
        <v>1.0644506452539026</v>
      </c>
      <c r="L182" s="21">
        <f>SUM(F$3:F181)+I182</f>
        <v>-4.6080163044292001E-2</v>
      </c>
      <c r="M182" s="21">
        <f>SUM(G$3:G181)+J182</f>
        <v>-0.34427651239066681</v>
      </c>
      <c r="N182" s="19">
        <f t="shared" si="13"/>
        <v>1.1330551761814498</v>
      </c>
      <c r="O182" s="19">
        <f t="shared" si="14"/>
        <v>2.1233814261885343E-3</v>
      </c>
      <c r="P182" s="19">
        <f t="shared" si="15"/>
        <v>0.11852631698388096</v>
      </c>
      <c r="Q182" s="19">
        <f t="shared" si="16"/>
        <v>-4.9050059285901657E-2</v>
      </c>
      <c r="R182" s="19">
        <f t="shared" si="17"/>
        <v>-0.36646535576000849</v>
      </c>
      <c r="S182" s="19">
        <f t="shared" si="18"/>
        <v>1.5864317823282143E-2</v>
      </c>
    </row>
    <row r="183" spans="1:19" x14ac:dyDescent="0.25">
      <c r="A183" s="26">
        <f>Wellpath!E183</f>
        <v>5400</v>
      </c>
      <c r="B183" s="22">
        <v>0</v>
      </c>
      <c r="C183" s="22">
        <f>SIN(Wellpath!$L183) * COS(Wellpath!$L183) / 2</f>
        <v>3.06287113727155E-17</v>
      </c>
      <c r="D183" s="22">
        <f>(-TAN(Dip) * SIN(Wellpath!$L183) * COS(Wellpath!$L183) * SIN(Wellpath!$O183)) / 2</f>
        <v>-9.2533558371538332E-17</v>
      </c>
      <c r="E183" s="20">
        <f>Model!$W$11*((drdp!B183+drdp!K183)*'ASXY-TI2S'!$B183+(drdp!E183+drdp!N183)*'ASXY-TI2S'!$C183+(drdp!H183+drdp!Q183)*'ASXY-TI2S'!$D183)</f>
        <v>1.3407083074424386E-18</v>
      </c>
      <c r="F183" s="20">
        <f>Model!$W$11*((drdp!C183+drdp!L183)*'ASXY-TI2S'!$B183+(drdp!F183+drdp!O183)*'ASXY-TI2S'!$C183+(drdp!I183+drdp!R183)*'ASXY-TI2S'!$D183)</f>
        <v>-3.5924170826489869E-19</v>
      </c>
      <c r="G183" s="20">
        <f>Model!$W$11*((drdp!D183+drdp!M183)*'ASXY-TI2S'!$B183+(drdp!G183+drdp!P183)*'ASXY-TI2S'!$C183+(drdp!J183+drdp!S183)*'ASXY-TI2S'!$D183)</f>
        <v>-4.5943067059073248E-19</v>
      </c>
      <c r="H183" s="18">
        <f>Model!$W$11*((drdp!B183)*'ASXY-TI2S'!$B183+(drdp!E183)*'ASXY-TI2S'!$C183+(drdp!H183)*'ASXY-TI2S'!$D183)</f>
        <v>6.7035415372121932E-19</v>
      </c>
      <c r="I183" s="18">
        <f>Model!$W$11*((drdp!C183)*'ASXY-TI2S'!$B183+(drdp!F183)*'ASXY-TI2S'!$C183+(drdp!I183)*'ASXY-TI2S'!$D183)</f>
        <v>-1.7962085413244935E-19</v>
      </c>
      <c r="J183" s="18">
        <f>Model!$W$11*((drdp!D183)*'ASXY-TI2S'!$B183+(drdp!G183)*'ASXY-TI2S'!$C183+(drdp!J183)*'ASXY-TI2S'!$D183)</f>
        <v>-2.2971533529536624E-19</v>
      </c>
      <c r="K183" s="21">
        <f>SUM(E$3:E182)+H183</f>
        <v>1.0650244558152888</v>
      </c>
      <c r="L183" s="21">
        <f>SUM(F$3:F182)+I183</f>
        <v>-4.6223295910481493E-2</v>
      </c>
      <c r="M183" s="21">
        <f>SUM(G$3:G182)+J183</f>
        <v>-0.34447223466061982</v>
      </c>
      <c r="N183" s="19">
        <f t="shared" si="13"/>
        <v>1.1342770914846521</v>
      </c>
      <c r="O183" s="19">
        <f t="shared" si="14"/>
        <v>2.136593084827935E-3</v>
      </c>
      <c r="P183" s="19">
        <f t="shared" si="15"/>
        <v>0.11866112045208113</v>
      </c>
      <c r="Q183" s="19">
        <f t="shared" si="16"/>
        <v>-4.922894057304962E-2</v>
      </c>
      <c r="R183" s="19">
        <f t="shared" si="17"/>
        <v>-0.36687135426290313</v>
      </c>
      <c r="S183" s="19">
        <f t="shared" si="18"/>
        <v>1.5922642035662651E-2</v>
      </c>
    </row>
    <row r="184" spans="1:19" x14ac:dyDescent="0.25">
      <c r="A184" s="26">
        <f>Wellpath!E184</f>
        <v>5430</v>
      </c>
      <c r="B184" s="22">
        <v>0</v>
      </c>
      <c r="C184" s="22">
        <f>SIN(Wellpath!$L184) * COS(Wellpath!$L184) / 2</f>
        <v>3.06287113727155E-17</v>
      </c>
      <c r="D184" s="22">
        <f>(-TAN(Dip) * SIN(Wellpath!$L184) * COS(Wellpath!$L184) * SIN(Wellpath!$O184)) / 2</f>
        <v>-9.2533558371538332E-17</v>
      </c>
      <c r="E184" s="20">
        <f>Model!$W$11*((drdp!B184+drdp!K184)*'ASXY-TI2S'!$B184+(drdp!E184+drdp!N184)*'ASXY-TI2S'!$C184+(drdp!H184+drdp!Q184)*'ASXY-TI2S'!$D184)</f>
        <v>1.3407083074424386E-18</v>
      </c>
      <c r="F184" s="20">
        <f>Model!$W$11*((drdp!C184+drdp!L184)*'ASXY-TI2S'!$B184+(drdp!F184+drdp!O184)*'ASXY-TI2S'!$C184+(drdp!I184+drdp!R184)*'ASXY-TI2S'!$D184)</f>
        <v>-3.5924170826489869E-19</v>
      </c>
      <c r="G184" s="20">
        <f>Model!$W$11*((drdp!D184+drdp!M184)*'ASXY-TI2S'!$B184+(drdp!G184+drdp!P184)*'ASXY-TI2S'!$C184+(drdp!J184+drdp!S184)*'ASXY-TI2S'!$D184)</f>
        <v>-4.5943067059073248E-19</v>
      </c>
      <c r="H184" s="18">
        <f>Model!$W$11*((drdp!B184)*'ASXY-TI2S'!$B184+(drdp!E184)*'ASXY-TI2S'!$C184+(drdp!H184)*'ASXY-TI2S'!$D184)</f>
        <v>6.7035415372121932E-19</v>
      </c>
      <c r="I184" s="18">
        <f>Model!$W$11*((drdp!C184)*'ASXY-TI2S'!$B184+(drdp!F184)*'ASXY-TI2S'!$C184+(drdp!I184)*'ASXY-TI2S'!$D184)</f>
        <v>-1.7962085413244935E-19</v>
      </c>
      <c r="J184" s="18">
        <f>Model!$W$11*((drdp!D184)*'ASXY-TI2S'!$B184+(drdp!G184)*'ASXY-TI2S'!$C184+(drdp!J184)*'ASXY-TI2S'!$D184)</f>
        <v>-2.2971533529536624E-19</v>
      </c>
      <c r="K184" s="21">
        <f>SUM(E$3:E183)+H184</f>
        <v>1.0650244558152888</v>
      </c>
      <c r="L184" s="21">
        <f>SUM(F$3:F183)+I184</f>
        <v>-4.6223295910481493E-2</v>
      </c>
      <c r="M184" s="21">
        <f>SUM(G$3:G183)+J184</f>
        <v>-0.34447223466061982</v>
      </c>
      <c r="N184" s="19">
        <f t="shared" si="13"/>
        <v>1.1342770914846521</v>
      </c>
      <c r="O184" s="19">
        <f t="shared" si="14"/>
        <v>2.136593084827935E-3</v>
      </c>
      <c r="P184" s="19">
        <f t="shared" si="15"/>
        <v>0.11866112045208113</v>
      </c>
      <c r="Q184" s="19">
        <f t="shared" si="16"/>
        <v>-4.922894057304962E-2</v>
      </c>
      <c r="R184" s="19">
        <f t="shared" si="17"/>
        <v>-0.36687135426290313</v>
      </c>
      <c r="S184" s="19">
        <f t="shared" si="18"/>
        <v>1.5922642035662651E-2</v>
      </c>
    </row>
    <row r="185" spans="1:19" x14ac:dyDescent="0.25">
      <c r="A185" s="26">
        <f>Wellpath!E185</f>
        <v>5460</v>
      </c>
      <c r="B185" s="22">
        <v>0</v>
      </c>
      <c r="C185" s="22">
        <f>SIN(Wellpath!$L185) * COS(Wellpath!$L185) / 2</f>
        <v>3.06287113727155E-17</v>
      </c>
      <c r="D185" s="22">
        <f>(-TAN(Dip) * SIN(Wellpath!$L185) * COS(Wellpath!$L185) * SIN(Wellpath!$O185)) / 2</f>
        <v>-9.2533558371538332E-17</v>
      </c>
      <c r="E185" s="20">
        <f>Model!$W$11*((drdp!B185+drdp!K185)*'ASXY-TI2S'!$B185+(drdp!E185+drdp!N185)*'ASXY-TI2S'!$C185+(drdp!H185+drdp!Q185)*'ASXY-TI2S'!$D185)</f>
        <v>1.3407083074424386E-18</v>
      </c>
      <c r="F185" s="20">
        <f>Model!$W$11*((drdp!C185+drdp!L185)*'ASXY-TI2S'!$B185+(drdp!F185+drdp!O185)*'ASXY-TI2S'!$C185+(drdp!I185+drdp!R185)*'ASXY-TI2S'!$D185)</f>
        <v>-3.5924170826489869E-19</v>
      </c>
      <c r="G185" s="20">
        <f>Model!$W$11*((drdp!D185+drdp!M185)*'ASXY-TI2S'!$B185+(drdp!G185+drdp!P185)*'ASXY-TI2S'!$C185+(drdp!J185+drdp!S185)*'ASXY-TI2S'!$D185)</f>
        <v>-4.5943067059073248E-19</v>
      </c>
      <c r="H185" s="18">
        <f>Model!$W$11*((drdp!B185)*'ASXY-TI2S'!$B185+(drdp!E185)*'ASXY-TI2S'!$C185+(drdp!H185)*'ASXY-TI2S'!$D185)</f>
        <v>6.7035415372121932E-19</v>
      </c>
      <c r="I185" s="18">
        <f>Model!$W$11*((drdp!C185)*'ASXY-TI2S'!$B185+(drdp!F185)*'ASXY-TI2S'!$C185+(drdp!I185)*'ASXY-TI2S'!$D185)</f>
        <v>-1.7962085413244935E-19</v>
      </c>
      <c r="J185" s="18">
        <f>Model!$W$11*((drdp!D185)*'ASXY-TI2S'!$B185+(drdp!G185)*'ASXY-TI2S'!$C185+(drdp!J185)*'ASXY-TI2S'!$D185)</f>
        <v>-2.2971533529536624E-19</v>
      </c>
      <c r="K185" s="21">
        <f>SUM(E$3:E184)+H185</f>
        <v>1.0650244558152888</v>
      </c>
      <c r="L185" s="21">
        <f>SUM(F$3:F184)+I185</f>
        <v>-4.6223295910481493E-2</v>
      </c>
      <c r="M185" s="21">
        <f>SUM(G$3:G184)+J185</f>
        <v>-0.34447223466061982</v>
      </c>
      <c r="N185" s="19">
        <f t="shared" si="13"/>
        <v>1.1342770914846521</v>
      </c>
      <c r="O185" s="19">
        <f t="shared" si="14"/>
        <v>2.136593084827935E-3</v>
      </c>
      <c r="P185" s="19">
        <f t="shared" si="15"/>
        <v>0.11866112045208113</v>
      </c>
      <c r="Q185" s="19">
        <f t="shared" si="16"/>
        <v>-4.922894057304962E-2</v>
      </c>
      <c r="R185" s="19">
        <f t="shared" si="17"/>
        <v>-0.36687135426290313</v>
      </c>
      <c r="S185" s="19">
        <f t="shared" si="18"/>
        <v>1.5922642035662651E-2</v>
      </c>
    </row>
    <row r="186" spans="1:19" x14ac:dyDescent="0.25">
      <c r="A186" s="26">
        <f>Wellpath!E186</f>
        <v>5490</v>
      </c>
      <c r="B186" s="22">
        <v>0</v>
      </c>
      <c r="C186" s="22">
        <f>SIN(Wellpath!$L186) * COS(Wellpath!$L186) / 2</f>
        <v>3.06287113727155E-17</v>
      </c>
      <c r="D186" s="22">
        <f>(-TAN(Dip) * SIN(Wellpath!$L186) * COS(Wellpath!$L186) * SIN(Wellpath!$O186)) / 2</f>
        <v>-9.2533558371538332E-17</v>
      </c>
      <c r="E186" s="20">
        <f>Model!$W$11*((drdp!B186+drdp!K186)*'ASXY-TI2S'!$B186+(drdp!E186+drdp!N186)*'ASXY-TI2S'!$C186+(drdp!H186+drdp!Q186)*'ASXY-TI2S'!$D186)</f>
        <v>1.3407083074424386E-18</v>
      </c>
      <c r="F186" s="20">
        <f>Model!$W$11*((drdp!C186+drdp!L186)*'ASXY-TI2S'!$B186+(drdp!F186+drdp!O186)*'ASXY-TI2S'!$C186+(drdp!I186+drdp!R186)*'ASXY-TI2S'!$D186)</f>
        <v>-3.5924170826489869E-19</v>
      </c>
      <c r="G186" s="20">
        <f>Model!$W$11*((drdp!D186+drdp!M186)*'ASXY-TI2S'!$B186+(drdp!G186+drdp!P186)*'ASXY-TI2S'!$C186+(drdp!J186+drdp!S186)*'ASXY-TI2S'!$D186)</f>
        <v>-4.5943067059073248E-19</v>
      </c>
      <c r="H186" s="18">
        <f>Model!$W$11*((drdp!B186)*'ASXY-TI2S'!$B186+(drdp!E186)*'ASXY-TI2S'!$C186+(drdp!H186)*'ASXY-TI2S'!$D186)</f>
        <v>6.7035415372121932E-19</v>
      </c>
      <c r="I186" s="18">
        <f>Model!$W$11*((drdp!C186)*'ASXY-TI2S'!$B186+(drdp!F186)*'ASXY-TI2S'!$C186+(drdp!I186)*'ASXY-TI2S'!$D186)</f>
        <v>-1.7962085413244935E-19</v>
      </c>
      <c r="J186" s="18">
        <f>Model!$W$11*((drdp!D186)*'ASXY-TI2S'!$B186+(drdp!G186)*'ASXY-TI2S'!$C186+(drdp!J186)*'ASXY-TI2S'!$D186)</f>
        <v>-2.2971533529536624E-19</v>
      </c>
      <c r="K186" s="21">
        <f>SUM(E$3:E185)+H186</f>
        <v>1.0650244558152888</v>
      </c>
      <c r="L186" s="21">
        <f>SUM(F$3:F185)+I186</f>
        <v>-4.6223295910481493E-2</v>
      </c>
      <c r="M186" s="21">
        <f>SUM(G$3:G185)+J186</f>
        <v>-0.34447223466061982</v>
      </c>
      <c r="N186" s="19">
        <f t="shared" si="13"/>
        <v>1.1342770914846521</v>
      </c>
      <c r="O186" s="19">
        <f t="shared" si="14"/>
        <v>2.136593084827935E-3</v>
      </c>
      <c r="P186" s="19">
        <f t="shared" si="15"/>
        <v>0.11866112045208113</v>
      </c>
      <c r="Q186" s="19">
        <f t="shared" si="16"/>
        <v>-4.922894057304962E-2</v>
      </c>
      <c r="R186" s="19">
        <f t="shared" si="17"/>
        <v>-0.36687135426290313</v>
      </c>
      <c r="S186" s="19">
        <f t="shared" si="18"/>
        <v>1.5922642035662651E-2</v>
      </c>
    </row>
    <row r="187" spans="1:19" x14ac:dyDescent="0.25">
      <c r="A187" s="26">
        <f>Wellpath!E187</f>
        <v>5520</v>
      </c>
      <c r="B187" s="22">
        <v>0</v>
      </c>
      <c r="C187" s="22">
        <f>SIN(Wellpath!$L187) * COS(Wellpath!$L187) / 2</f>
        <v>3.06287113727155E-17</v>
      </c>
      <c r="D187" s="22">
        <f>(-TAN(Dip) * SIN(Wellpath!$L187) * COS(Wellpath!$L187) * SIN(Wellpath!$O187)) / 2</f>
        <v>-9.2533558371538332E-17</v>
      </c>
      <c r="E187" s="20">
        <f>Model!$W$11*((drdp!B187+drdp!K187)*'ASXY-TI2S'!$B187+(drdp!E187+drdp!N187)*'ASXY-TI2S'!$C187+(drdp!H187+drdp!Q187)*'ASXY-TI2S'!$D187)</f>
        <v>1.3407083074424386E-18</v>
      </c>
      <c r="F187" s="20">
        <f>Model!$W$11*((drdp!C187+drdp!L187)*'ASXY-TI2S'!$B187+(drdp!F187+drdp!O187)*'ASXY-TI2S'!$C187+(drdp!I187+drdp!R187)*'ASXY-TI2S'!$D187)</f>
        <v>-3.5924170826489869E-19</v>
      </c>
      <c r="G187" s="20">
        <f>Model!$W$11*((drdp!D187+drdp!M187)*'ASXY-TI2S'!$B187+(drdp!G187+drdp!P187)*'ASXY-TI2S'!$C187+(drdp!J187+drdp!S187)*'ASXY-TI2S'!$D187)</f>
        <v>-4.5943067059073248E-19</v>
      </c>
      <c r="H187" s="18">
        <f>Model!$W$11*((drdp!B187)*'ASXY-TI2S'!$B187+(drdp!E187)*'ASXY-TI2S'!$C187+(drdp!H187)*'ASXY-TI2S'!$D187)</f>
        <v>6.7035415372121932E-19</v>
      </c>
      <c r="I187" s="18">
        <f>Model!$W$11*((drdp!C187)*'ASXY-TI2S'!$B187+(drdp!F187)*'ASXY-TI2S'!$C187+(drdp!I187)*'ASXY-TI2S'!$D187)</f>
        <v>-1.7962085413244935E-19</v>
      </c>
      <c r="J187" s="18">
        <f>Model!$W$11*((drdp!D187)*'ASXY-TI2S'!$B187+(drdp!G187)*'ASXY-TI2S'!$C187+(drdp!J187)*'ASXY-TI2S'!$D187)</f>
        <v>-2.2971533529536624E-19</v>
      </c>
      <c r="K187" s="21">
        <f>SUM(E$3:E186)+H187</f>
        <v>1.0650244558152888</v>
      </c>
      <c r="L187" s="21">
        <f>SUM(F$3:F186)+I187</f>
        <v>-4.6223295910481493E-2</v>
      </c>
      <c r="M187" s="21">
        <f>SUM(G$3:G186)+J187</f>
        <v>-0.34447223466061982</v>
      </c>
      <c r="N187" s="19">
        <f t="shared" si="13"/>
        <v>1.1342770914846521</v>
      </c>
      <c r="O187" s="19">
        <f t="shared" si="14"/>
        <v>2.136593084827935E-3</v>
      </c>
      <c r="P187" s="19">
        <f t="shared" si="15"/>
        <v>0.11866112045208113</v>
      </c>
      <c r="Q187" s="19">
        <f t="shared" si="16"/>
        <v>-4.922894057304962E-2</v>
      </c>
      <c r="R187" s="19">
        <f t="shared" si="17"/>
        <v>-0.36687135426290313</v>
      </c>
      <c r="S187" s="19">
        <f t="shared" si="18"/>
        <v>1.5922642035662651E-2</v>
      </c>
    </row>
    <row r="188" spans="1:19" x14ac:dyDescent="0.25">
      <c r="A188" s="26">
        <f>Wellpath!E188</f>
        <v>5550</v>
      </c>
      <c r="B188" s="22">
        <v>0</v>
      </c>
      <c r="C188" s="22">
        <f>SIN(Wellpath!$L188) * COS(Wellpath!$L188) / 2</f>
        <v>3.06287113727155E-17</v>
      </c>
      <c r="D188" s="22">
        <f>(-TAN(Dip) * SIN(Wellpath!$L188) * COS(Wellpath!$L188) * SIN(Wellpath!$O188)) / 2</f>
        <v>-9.2533558371538332E-17</v>
      </c>
      <c r="E188" s="20">
        <f>Model!$W$11*((drdp!B188+drdp!K188)*'ASXY-TI2S'!$B188+(drdp!E188+drdp!N188)*'ASXY-TI2S'!$C188+(drdp!H188+drdp!Q188)*'ASXY-TI2S'!$D188)</f>
        <v>1.3407083074424386E-18</v>
      </c>
      <c r="F188" s="20">
        <f>Model!$W$11*((drdp!C188+drdp!L188)*'ASXY-TI2S'!$B188+(drdp!F188+drdp!O188)*'ASXY-TI2S'!$C188+(drdp!I188+drdp!R188)*'ASXY-TI2S'!$D188)</f>
        <v>-3.5924170826489869E-19</v>
      </c>
      <c r="G188" s="20">
        <f>Model!$W$11*((drdp!D188+drdp!M188)*'ASXY-TI2S'!$B188+(drdp!G188+drdp!P188)*'ASXY-TI2S'!$C188+(drdp!J188+drdp!S188)*'ASXY-TI2S'!$D188)</f>
        <v>-4.5943067059073248E-19</v>
      </c>
      <c r="H188" s="18">
        <f>Model!$W$11*((drdp!B188)*'ASXY-TI2S'!$B188+(drdp!E188)*'ASXY-TI2S'!$C188+(drdp!H188)*'ASXY-TI2S'!$D188)</f>
        <v>6.7035415372121932E-19</v>
      </c>
      <c r="I188" s="18">
        <f>Model!$W$11*((drdp!C188)*'ASXY-TI2S'!$B188+(drdp!F188)*'ASXY-TI2S'!$C188+(drdp!I188)*'ASXY-TI2S'!$D188)</f>
        <v>-1.7962085413244935E-19</v>
      </c>
      <c r="J188" s="18">
        <f>Model!$W$11*((drdp!D188)*'ASXY-TI2S'!$B188+(drdp!G188)*'ASXY-TI2S'!$C188+(drdp!J188)*'ASXY-TI2S'!$D188)</f>
        <v>-2.2971533529536624E-19</v>
      </c>
      <c r="K188" s="21">
        <f>SUM(E$3:E187)+H188</f>
        <v>1.0650244558152888</v>
      </c>
      <c r="L188" s="21">
        <f>SUM(F$3:F187)+I188</f>
        <v>-4.6223295910481493E-2</v>
      </c>
      <c r="M188" s="21">
        <f>SUM(G$3:G187)+J188</f>
        <v>-0.34447223466061982</v>
      </c>
      <c r="N188" s="19">
        <f t="shared" si="13"/>
        <v>1.1342770914846521</v>
      </c>
      <c r="O188" s="19">
        <f t="shared" si="14"/>
        <v>2.136593084827935E-3</v>
      </c>
      <c r="P188" s="19">
        <f t="shared" si="15"/>
        <v>0.11866112045208113</v>
      </c>
      <c r="Q188" s="19">
        <f t="shared" si="16"/>
        <v>-4.922894057304962E-2</v>
      </c>
      <c r="R188" s="19">
        <f t="shared" si="17"/>
        <v>-0.36687135426290313</v>
      </c>
      <c r="S188" s="19">
        <f t="shared" si="18"/>
        <v>1.5922642035662651E-2</v>
      </c>
    </row>
    <row r="189" spans="1:19" x14ac:dyDescent="0.25">
      <c r="A189" s="26">
        <f>Wellpath!E189</f>
        <v>5580</v>
      </c>
      <c r="B189" s="22">
        <v>0</v>
      </c>
      <c r="C189" s="22">
        <f>SIN(Wellpath!$L189) * COS(Wellpath!$L189) / 2</f>
        <v>3.06287113727155E-17</v>
      </c>
      <c r="D189" s="22">
        <f>(-TAN(Dip) * SIN(Wellpath!$L189) * COS(Wellpath!$L189) * SIN(Wellpath!$O189)) / 2</f>
        <v>-9.2533558371538332E-17</v>
      </c>
      <c r="E189" s="20">
        <f>Model!$W$11*((drdp!B189+drdp!K189)*'ASXY-TI2S'!$B189+(drdp!E189+drdp!N189)*'ASXY-TI2S'!$C189+(drdp!H189+drdp!Q189)*'ASXY-TI2S'!$D189)</f>
        <v>1.3407083074424386E-18</v>
      </c>
      <c r="F189" s="20">
        <f>Model!$W$11*((drdp!C189+drdp!L189)*'ASXY-TI2S'!$B189+(drdp!F189+drdp!O189)*'ASXY-TI2S'!$C189+(drdp!I189+drdp!R189)*'ASXY-TI2S'!$D189)</f>
        <v>-3.5924170826489869E-19</v>
      </c>
      <c r="G189" s="20">
        <f>Model!$W$11*((drdp!D189+drdp!M189)*'ASXY-TI2S'!$B189+(drdp!G189+drdp!P189)*'ASXY-TI2S'!$C189+(drdp!J189+drdp!S189)*'ASXY-TI2S'!$D189)</f>
        <v>-4.5943067059073248E-19</v>
      </c>
      <c r="H189" s="18">
        <f>Model!$W$11*((drdp!B189)*'ASXY-TI2S'!$B189+(drdp!E189)*'ASXY-TI2S'!$C189+(drdp!H189)*'ASXY-TI2S'!$D189)</f>
        <v>6.7035415372121932E-19</v>
      </c>
      <c r="I189" s="18">
        <f>Model!$W$11*((drdp!C189)*'ASXY-TI2S'!$B189+(drdp!F189)*'ASXY-TI2S'!$C189+(drdp!I189)*'ASXY-TI2S'!$D189)</f>
        <v>-1.7962085413244935E-19</v>
      </c>
      <c r="J189" s="18">
        <f>Model!$W$11*((drdp!D189)*'ASXY-TI2S'!$B189+(drdp!G189)*'ASXY-TI2S'!$C189+(drdp!J189)*'ASXY-TI2S'!$D189)</f>
        <v>-2.2971533529536624E-19</v>
      </c>
      <c r="K189" s="21">
        <f>SUM(E$3:E188)+H189</f>
        <v>1.0650244558152888</v>
      </c>
      <c r="L189" s="21">
        <f>SUM(F$3:F188)+I189</f>
        <v>-4.6223295910481493E-2</v>
      </c>
      <c r="M189" s="21">
        <f>SUM(G$3:G188)+J189</f>
        <v>-0.34447223466061982</v>
      </c>
      <c r="N189" s="19">
        <f t="shared" si="13"/>
        <v>1.1342770914846521</v>
      </c>
      <c r="O189" s="19">
        <f t="shared" si="14"/>
        <v>2.136593084827935E-3</v>
      </c>
      <c r="P189" s="19">
        <f t="shared" si="15"/>
        <v>0.11866112045208113</v>
      </c>
      <c r="Q189" s="19">
        <f t="shared" si="16"/>
        <v>-4.922894057304962E-2</v>
      </c>
      <c r="R189" s="19">
        <f t="shared" si="17"/>
        <v>-0.36687135426290313</v>
      </c>
      <c r="S189" s="19">
        <f t="shared" si="18"/>
        <v>1.5922642035662651E-2</v>
      </c>
    </row>
    <row r="190" spans="1:19" x14ac:dyDescent="0.25">
      <c r="A190" s="26">
        <f>Wellpath!E190</f>
        <v>5610</v>
      </c>
      <c r="B190" s="22">
        <v>0</v>
      </c>
      <c r="C190" s="22">
        <f>SIN(Wellpath!$L190) * COS(Wellpath!$L190) / 2</f>
        <v>3.06287113727155E-17</v>
      </c>
      <c r="D190" s="22">
        <f>(-TAN(Dip) * SIN(Wellpath!$L190) * COS(Wellpath!$L190) * SIN(Wellpath!$O190)) / 2</f>
        <v>-9.2533558371538332E-17</v>
      </c>
      <c r="E190" s="20">
        <f>Model!$W$11*((drdp!B190+drdp!K190)*'ASXY-TI2S'!$B190+(drdp!E190+drdp!N190)*'ASXY-TI2S'!$C190+(drdp!H190+drdp!Q190)*'ASXY-TI2S'!$D190)</f>
        <v>1.3407083074424386E-18</v>
      </c>
      <c r="F190" s="20">
        <f>Model!$W$11*((drdp!C190+drdp!L190)*'ASXY-TI2S'!$B190+(drdp!F190+drdp!O190)*'ASXY-TI2S'!$C190+(drdp!I190+drdp!R190)*'ASXY-TI2S'!$D190)</f>
        <v>-3.5924170826489869E-19</v>
      </c>
      <c r="G190" s="20">
        <f>Model!$W$11*((drdp!D190+drdp!M190)*'ASXY-TI2S'!$B190+(drdp!G190+drdp!P190)*'ASXY-TI2S'!$C190+(drdp!J190+drdp!S190)*'ASXY-TI2S'!$D190)</f>
        <v>-4.5943067059073248E-19</v>
      </c>
      <c r="H190" s="18">
        <f>Model!$W$11*((drdp!B190)*'ASXY-TI2S'!$B190+(drdp!E190)*'ASXY-TI2S'!$C190+(drdp!H190)*'ASXY-TI2S'!$D190)</f>
        <v>6.7035415372121932E-19</v>
      </c>
      <c r="I190" s="18">
        <f>Model!$W$11*((drdp!C190)*'ASXY-TI2S'!$B190+(drdp!F190)*'ASXY-TI2S'!$C190+(drdp!I190)*'ASXY-TI2S'!$D190)</f>
        <v>-1.7962085413244935E-19</v>
      </c>
      <c r="J190" s="18">
        <f>Model!$W$11*((drdp!D190)*'ASXY-TI2S'!$B190+(drdp!G190)*'ASXY-TI2S'!$C190+(drdp!J190)*'ASXY-TI2S'!$D190)</f>
        <v>-2.2971533529536624E-19</v>
      </c>
      <c r="K190" s="21">
        <f>SUM(E$3:E189)+H190</f>
        <v>1.0650244558152888</v>
      </c>
      <c r="L190" s="21">
        <f>SUM(F$3:F189)+I190</f>
        <v>-4.6223295910481493E-2</v>
      </c>
      <c r="M190" s="21">
        <f>SUM(G$3:G189)+J190</f>
        <v>-0.34447223466061982</v>
      </c>
      <c r="N190" s="19">
        <f t="shared" si="13"/>
        <v>1.1342770914846521</v>
      </c>
      <c r="O190" s="19">
        <f t="shared" si="14"/>
        <v>2.136593084827935E-3</v>
      </c>
      <c r="P190" s="19">
        <f t="shared" si="15"/>
        <v>0.11866112045208113</v>
      </c>
      <c r="Q190" s="19">
        <f t="shared" si="16"/>
        <v>-4.922894057304962E-2</v>
      </c>
      <c r="R190" s="19">
        <f t="shared" si="17"/>
        <v>-0.36687135426290313</v>
      </c>
      <c r="S190" s="19">
        <f t="shared" si="18"/>
        <v>1.5922642035662651E-2</v>
      </c>
    </row>
    <row r="191" spans="1:19" x14ac:dyDescent="0.25">
      <c r="A191" s="26">
        <f>Wellpath!E191</f>
        <v>5640</v>
      </c>
      <c r="B191" s="22">
        <v>0</v>
      </c>
      <c r="C191" s="22">
        <f>SIN(Wellpath!$L191) * COS(Wellpath!$L191) / 2</f>
        <v>3.06287113727155E-17</v>
      </c>
      <c r="D191" s="22">
        <f>(-TAN(Dip) * SIN(Wellpath!$L191) * COS(Wellpath!$L191) * SIN(Wellpath!$O191)) / 2</f>
        <v>-9.2533558371538332E-17</v>
      </c>
      <c r="E191" s="20">
        <f>Model!$W$11*((drdp!B191+drdp!K191)*'ASXY-TI2S'!$B191+(drdp!E191+drdp!N191)*'ASXY-TI2S'!$C191+(drdp!H191+drdp!Q191)*'ASXY-TI2S'!$D191)</f>
        <v>1.3407083074424386E-18</v>
      </c>
      <c r="F191" s="20">
        <f>Model!$W$11*((drdp!C191+drdp!L191)*'ASXY-TI2S'!$B191+(drdp!F191+drdp!O191)*'ASXY-TI2S'!$C191+(drdp!I191+drdp!R191)*'ASXY-TI2S'!$D191)</f>
        <v>-3.5924170826489869E-19</v>
      </c>
      <c r="G191" s="20">
        <f>Model!$W$11*((drdp!D191+drdp!M191)*'ASXY-TI2S'!$B191+(drdp!G191+drdp!P191)*'ASXY-TI2S'!$C191+(drdp!J191+drdp!S191)*'ASXY-TI2S'!$D191)</f>
        <v>-4.5943067059073248E-19</v>
      </c>
      <c r="H191" s="18">
        <f>Model!$W$11*((drdp!B191)*'ASXY-TI2S'!$B191+(drdp!E191)*'ASXY-TI2S'!$C191+(drdp!H191)*'ASXY-TI2S'!$D191)</f>
        <v>6.7035415372121932E-19</v>
      </c>
      <c r="I191" s="18">
        <f>Model!$W$11*((drdp!C191)*'ASXY-TI2S'!$B191+(drdp!F191)*'ASXY-TI2S'!$C191+(drdp!I191)*'ASXY-TI2S'!$D191)</f>
        <v>-1.7962085413244935E-19</v>
      </c>
      <c r="J191" s="18">
        <f>Model!$W$11*((drdp!D191)*'ASXY-TI2S'!$B191+(drdp!G191)*'ASXY-TI2S'!$C191+(drdp!J191)*'ASXY-TI2S'!$D191)</f>
        <v>-2.2971533529536624E-19</v>
      </c>
      <c r="K191" s="21">
        <f>SUM(E$3:E190)+H191</f>
        <v>1.0650244558152888</v>
      </c>
      <c r="L191" s="21">
        <f>SUM(F$3:F190)+I191</f>
        <v>-4.6223295910481493E-2</v>
      </c>
      <c r="M191" s="21">
        <f>SUM(G$3:G190)+J191</f>
        <v>-0.34447223466061982</v>
      </c>
      <c r="N191" s="19">
        <f t="shared" si="13"/>
        <v>1.1342770914846521</v>
      </c>
      <c r="O191" s="19">
        <f t="shared" si="14"/>
        <v>2.136593084827935E-3</v>
      </c>
      <c r="P191" s="19">
        <f t="shared" si="15"/>
        <v>0.11866112045208113</v>
      </c>
      <c r="Q191" s="19">
        <f t="shared" si="16"/>
        <v>-4.922894057304962E-2</v>
      </c>
      <c r="R191" s="19">
        <f t="shared" si="17"/>
        <v>-0.36687135426290313</v>
      </c>
      <c r="S191" s="19">
        <f t="shared" si="18"/>
        <v>1.5922642035662651E-2</v>
      </c>
    </row>
    <row r="192" spans="1:19" x14ac:dyDescent="0.25">
      <c r="A192" s="26">
        <f>Wellpath!E192</f>
        <v>5670</v>
      </c>
      <c r="B192" s="22">
        <v>0</v>
      </c>
      <c r="C192" s="22">
        <f>SIN(Wellpath!$L192) * COS(Wellpath!$L192) / 2</f>
        <v>3.06287113727155E-17</v>
      </c>
      <c r="D192" s="22">
        <f>(-TAN(Dip) * SIN(Wellpath!$L192) * COS(Wellpath!$L192) * SIN(Wellpath!$O192)) / 2</f>
        <v>-9.2533558371538332E-17</v>
      </c>
      <c r="E192" s="20">
        <f>Model!$W$11*((drdp!B192+drdp!K192)*'ASXY-TI2S'!$B192+(drdp!E192+drdp!N192)*'ASXY-TI2S'!$C192+(drdp!H192+drdp!Q192)*'ASXY-TI2S'!$D192)</f>
        <v>1.3407083074424386E-18</v>
      </c>
      <c r="F192" s="20">
        <f>Model!$W$11*((drdp!C192+drdp!L192)*'ASXY-TI2S'!$B192+(drdp!F192+drdp!O192)*'ASXY-TI2S'!$C192+(drdp!I192+drdp!R192)*'ASXY-TI2S'!$D192)</f>
        <v>-3.5924170826489869E-19</v>
      </c>
      <c r="G192" s="20">
        <f>Model!$W$11*((drdp!D192+drdp!M192)*'ASXY-TI2S'!$B192+(drdp!G192+drdp!P192)*'ASXY-TI2S'!$C192+(drdp!J192+drdp!S192)*'ASXY-TI2S'!$D192)</f>
        <v>-4.5943067059073248E-19</v>
      </c>
      <c r="H192" s="18">
        <f>Model!$W$11*((drdp!B192)*'ASXY-TI2S'!$B192+(drdp!E192)*'ASXY-TI2S'!$C192+(drdp!H192)*'ASXY-TI2S'!$D192)</f>
        <v>6.7035415372121932E-19</v>
      </c>
      <c r="I192" s="18">
        <f>Model!$W$11*((drdp!C192)*'ASXY-TI2S'!$B192+(drdp!F192)*'ASXY-TI2S'!$C192+(drdp!I192)*'ASXY-TI2S'!$D192)</f>
        <v>-1.7962085413244935E-19</v>
      </c>
      <c r="J192" s="18">
        <f>Model!$W$11*((drdp!D192)*'ASXY-TI2S'!$B192+(drdp!G192)*'ASXY-TI2S'!$C192+(drdp!J192)*'ASXY-TI2S'!$D192)</f>
        <v>-2.2971533529536624E-19</v>
      </c>
      <c r="K192" s="21">
        <f>SUM(E$3:E191)+H192</f>
        <v>1.0650244558152888</v>
      </c>
      <c r="L192" s="21">
        <f>SUM(F$3:F191)+I192</f>
        <v>-4.6223295910481493E-2</v>
      </c>
      <c r="M192" s="21">
        <f>SUM(G$3:G191)+J192</f>
        <v>-0.34447223466061982</v>
      </c>
      <c r="N192" s="19">
        <f t="shared" si="13"/>
        <v>1.1342770914846521</v>
      </c>
      <c r="O192" s="19">
        <f t="shared" si="14"/>
        <v>2.136593084827935E-3</v>
      </c>
      <c r="P192" s="19">
        <f t="shared" si="15"/>
        <v>0.11866112045208113</v>
      </c>
      <c r="Q192" s="19">
        <f t="shared" si="16"/>
        <v>-4.922894057304962E-2</v>
      </c>
      <c r="R192" s="19">
        <f t="shared" si="17"/>
        <v>-0.36687135426290313</v>
      </c>
      <c r="S192" s="19">
        <f t="shared" si="18"/>
        <v>1.5922642035662651E-2</v>
      </c>
    </row>
    <row r="193" spans="1:19" x14ac:dyDescent="0.25">
      <c r="A193" s="26">
        <f>Wellpath!E193</f>
        <v>5700</v>
      </c>
      <c r="B193" s="22">
        <v>0</v>
      </c>
      <c r="C193" s="22">
        <f>SIN(Wellpath!$L193) * COS(Wellpath!$L193) / 2</f>
        <v>3.06287113727155E-17</v>
      </c>
      <c r="D193" s="22">
        <f>(-TAN(Dip) * SIN(Wellpath!$L193) * COS(Wellpath!$L193) * SIN(Wellpath!$O193)) / 2</f>
        <v>-9.2533558371538332E-17</v>
      </c>
      <c r="E193" s="20">
        <f>Model!$W$11*((drdp!B193+drdp!K193)*'ASXY-TI2S'!$B193+(drdp!E193+drdp!N193)*'ASXY-TI2S'!$C193+(drdp!H193+drdp!Q193)*'ASXY-TI2S'!$D193)</f>
        <v>1.3407083074424386E-18</v>
      </c>
      <c r="F193" s="20">
        <f>Model!$W$11*((drdp!C193+drdp!L193)*'ASXY-TI2S'!$B193+(drdp!F193+drdp!O193)*'ASXY-TI2S'!$C193+(drdp!I193+drdp!R193)*'ASXY-TI2S'!$D193)</f>
        <v>-3.5924170826489869E-19</v>
      </c>
      <c r="G193" s="20">
        <f>Model!$W$11*((drdp!D193+drdp!M193)*'ASXY-TI2S'!$B193+(drdp!G193+drdp!P193)*'ASXY-TI2S'!$C193+(drdp!J193+drdp!S193)*'ASXY-TI2S'!$D193)</f>
        <v>-4.5943067059073248E-19</v>
      </c>
      <c r="H193" s="18">
        <f>Model!$W$11*((drdp!B193)*'ASXY-TI2S'!$B193+(drdp!E193)*'ASXY-TI2S'!$C193+(drdp!H193)*'ASXY-TI2S'!$D193)</f>
        <v>6.7035415372121932E-19</v>
      </c>
      <c r="I193" s="18">
        <f>Model!$W$11*((drdp!C193)*'ASXY-TI2S'!$B193+(drdp!F193)*'ASXY-TI2S'!$C193+(drdp!I193)*'ASXY-TI2S'!$D193)</f>
        <v>-1.7962085413244935E-19</v>
      </c>
      <c r="J193" s="18">
        <f>Model!$W$11*((drdp!D193)*'ASXY-TI2S'!$B193+(drdp!G193)*'ASXY-TI2S'!$C193+(drdp!J193)*'ASXY-TI2S'!$D193)</f>
        <v>-2.2971533529536624E-19</v>
      </c>
      <c r="K193" s="21">
        <f>SUM(E$3:E192)+H193</f>
        <v>1.0650244558152888</v>
      </c>
      <c r="L193" s="21">
        <f>SUM(F$3:F192)+I193</f>
        <v>-4.6223295910481493E-2</v>
      </c>
      <c r="M193" s="21">
        <f>SUM(G$3:G192)+J193</f>
        <v>-0.34447223466061982</v>
      </c>
      <c r="N193" s="19">
        <f t="shared" si="13"/>
        <v>1.1342770914846521</v>
      </c>
      <c r="O193" s="19">
        <f t="shared" si="14"/>
        <v>2.136593084827935E-3</v>
      </c>
      <c r="P193" s="19">
        <f t="shared" si="15"/>
        <v>0.11866112045208113</v>
      </c>
      <c r="Q193" s="19">
        <f t="shared" si="16"/>
        <v>-4.922894057304962E-2</v>
      </c>
      <c r="R193" s="19">
        <f t="shared" si="17"/>
        <v>-0.36687135426290313</v>
      </c>
      <c r="S193" s="19">
        <f t="shared" si="18"/>
        <v>1.5922642035662651E-2</v>
      </c>
    </row>
    <row r="194" spans="1:19" x14ac:dyDescent="0.25">
      <c r="A194" s="26">
        <f>Wellpath!E194</f>
        <v>5730</v>
      </c>
      <c r="B194" s="22">
        <v>0</v>
      </c>
      <c r="C194" s="22">
        <f>SIN(Wellpath!$L194) * COS(Wellpath!$L194) / 2</f>
        <v>3.06287113727155E-17</v>
      </c>
      <c r="D194" s="22">
        <f>(-TAN(Dip) * SIN(Wellpath!$L194) * COS(Wellpath!$L194) * SIN(Wellpath!$O194)) / 2</f>
        <v>-9.2533558371538332E-17</v>
      </c>
      <c r="E194" s="20">
        <f>Model!$W$11*((drdp!B194+drdp!K194)*'ASXY-TI2S'!$B194+(drdp!E194+drdp!N194)*'ASXY-TI2S'!$C194+(drdp!H194+drdp!Q194)*'ASXY-TI2S'!$D194)</f>
        <v>1.3407083074424386E-18</v>
      </c>
      <c r="F194" s="20">
        <f>Model!$W$11*((drdp!C194+drdp!L194)*'ASXY-TI2S'!$B194+(drdp!F194+drdp!O194)*'ASXY-TI2S'!$C194+(drdp!I194+drdp!R194)*'ASXY-TI2S'!$D194)</f>
        <v>-3.5924170826489869E-19</v>
      </c>
      <c r="G194" s="20">
        <f>Model!$W$11*((drdp!D194+drdp!M194)*'ASXY-TI2S'!$B194+(drdp!G194+drdp!P194)*'ASXY-TI2S'!$C194+(drdp!J194+drdp!S194)*'ASXY-TI2S'!$D194)</f>
        <v>-4.5943067059073248E-19</v>
      </c>
      <c r="H194" s="18">
        <f>Model!$W$11*((drdp!B194)*'ASXY-TI2S'!$B194+(drdp!E194)*'ASXY-TI2S'!$C194+(drdp!H194)*'ASXY-TI2S'!$D194)</f>
        <v>6.7035415372121932E-19</v>
      </c>
      <c r="I194" s="18">
        <f>Model!$W$11*((drdp!C194)*'ASXY-TI2S'!$B194+(drdp!F194)*'ASXY-TI2S'!$C194+(drdp!I194)*'ASXY-TI2S'!$D194)</f>
        <v>-1.7962085413244935E-19</v>
      </c>
      <c r="J194" s="18">
        <f>Model!$W$11*((drdp!D194)*'ASXY-TI2S'!$B194+(drdp!G194)*'ASXY-TI2S'!$C194+(drdp!J194)*'ASXY-TI2S'!$D194)</f>
        <v>-2.2971533529536624E-19</v>
      </c>
      <c r="K194" s="21">
        <f>SUM(E$3:E193)+H194</f>
        <v>1.0650244558152888</v>
      </c>
      <c r="L194" s="21">
        <f>SUM(F$3:F193)+I194</f>
        <v>-4.6223295910481493E-2</v>
      </c>
      <c r="M194" s="21">
        <f>SUM(G$3:G193)+J194</f>
        <v>-0.34447223466061982</v>
      </c>
      <c r="N194" s="19">
        <f t="shared" si="13"/>
        <v>1.1342770914846521</v>
      </c>
      <c r="O194" s="19">
        <f t="shared" si="14"/>
        <v>2.136593084827935E-3</v>
      </c>
      <c r="P194" s="19">
        <f t="shared" si="15"/>
        <v>0.11866112045208113</v>
      </c>
      <c r="Q194" s="19">
        <f t="shared" si="16"/>
        <v>-4.922894057304962E-2</v>
      </c>
      <c r="R194" s="19">
        <f t="shared" si="17"/>
        <v>-0.36687135426290313</v>
      </c>
      <c r="S194" s="19">
        <f t="shared" si="18"/>
        <v>1.5922642035662651E-2</v>
      </c>
    </row>
    <row r="195" spans="1:19" x14ac:dyDescent="0.25">
      <c r="A195" s="26">
        <f>Wellpath!E195</f>
        <v>5760</v>
      </c>
      <c r="B195" s="22">
        <v>0</v>
      </c>
      <c r="C195" s="22">
        <f>SIN(Wellpath!$L195) * COS(Wellpath!$L195) / 2</f>
        <v>3.06287113727155E-17</v>
      </c>
      <c r="D195" s="22">
        <f>(-TAN(Dip) * SIN(Wellpath!$L195) * COS(Wellpath!$L195) * SIN(Wellpath!$O195)) / 2</f>
        <v>-9.2533558371538332E-17</v>
      </c>
      <c r="E195" s="20">
        <f>Model!$W$11*((drdp!B195+drdp!K195)*'ASXY-TI2S'!$B195+(drdp!E195+drdp!N195)*'ASXY-TI2S'!$C195+(drdp!H195+drdp!Q195)*'ASXY-TI2S'!$D195)</f>
        <v>1.3407083074424386E-18</v>
      </c>
      <c r="F195" s="20">
        <f>Model!$W$11*((drdp!C195+drdp!L195)*'ASXY-TI2S'!$B195+(drdp!F195+drdp!O195)*'ASXY-TI2S'!$C195+(drdp!I195+drdp!R195)*'ASXY-TI2S'!$D195)</f>
        <v>-3.5924170826489869E-19</v>
      </c>
      <c r="G195" s="20">
        <f>Model!$W$11*((drdp!D195+drdp!M195)*'ASXY-TI2S'!$B195+(drdp!G195+drdp!P195)*'ASXY-TI2S'!$C195+(drdp!J195+drdp!S195)*'ASXY-TI2S'!$D195)</f>
        <v>-4.5943067059073248E-19</v>
      </c>
      <c r="H195" s="18">
        <f>Model!$W$11*((drdp!B195)*'ASXY-TI2S'!$B195+(drdp!E195)*'ASXY-TI2S'!$C195+(drdp!H195)*'ASXY-TI2S'!$D195)</f>
        <v>6.7035415372121932E-19</v>
      </c>
      <c r="I195" s="18">
        <f>Model!$W$11*((drdp!C195)*'ASXY-TI2S'!$B195+(drdp!F195)*'ASXY-TI2S'!$C195+(drdp!I195)*'ASXY-TI2S'!$D195)</f>
        <v>-1.7962085413244935E-19</v>
      </c>
      <c r="J195" s="18">
        <f>Model!$W$11*((drdp!D195)*'ASXY-TI2S'!$B195+(drdp!G195)*'ASXY-TI2S'!$C195+(drdp!J195)*'ASXY-TI2S'!$D195)</f>
        <v>-2.2971533529536624E-19</v>
      </c>
      <c r="K195" s="21">
        <f>SUM(E$3:E194)+H195</f>
        <v>1.0650244558152888</v>
      </c>
      <c r="L195" s="21">
        <f>SUM(F$3:F194)+I195</f>
        <v>-4.6223295910481493E-2</v>
      </c>
      <c r="M195" s="21">
        <f>SUM(G$3:G194)+J195</f>
        <v>-0.34447223466061982</v>
      </c>
      <c r="N195" s="19">
        <f t="shared" si="13"/>
        <v>1.1342770914846521</v>
      </c>
      <c r="O195" s="19">
        <f t="shared" si="14"/>
        <v>2.136593084827935E-3</v>
      </c>
      <c r="P195" s="19">
        <f t="shared" si="15"/>
        <v>0.11866112045208113</v>
      </c>
      <c r="Q195" s="19">
        <f t="shared" si="16"/>
        <v>-4.922894057304962E-2</v>
      </c>
      <c r="R195" s="19">
        <f t="shared" si="17"/>
        <v>-0.36687135426290313</v>
      </c>
      <c r="S195" s="19">
        <f t="shared" si="18"/>
        <v>1.5922642035662651E-2</v>
      </c>
    </row>
    <row r="196" spans="1:19" x14ac:dyDescent="0.25">
      <c r="A196" s="26">
        <f>Wellpath!E196</f>
        <v>5790</v>
      </c>
      <c r="B196" s="22">
        <v>0</v>
      </c>
      <c r="C196" s="22">
        <f>SIN(Wellpath!$L196) * COS(Wellpath!$L196) / 2</f>
        <v>3.06287113727155E-17</v>
      </c>
      <c r="D196" s="22">
        <f>(-TAN(Dip) * SIN(Wellpath!$L196) * COS(Wellpath!$L196) * SIN(Wellpath!$O196)) / 2</f>
        <v>-9.2533558371538332E-17</v>
      </c>
      <c r="E196" s="20">
        <f>Model!$W$11*((drdp!B196+drdp!K196)*'ASXY-TI2S'!$B196+(drdp!E196+drdp!N196)*'ASXY-TI2S'!$C196+(drdp!H196+drdp!Q196)*'ASXY-TI2S'!$D196)</f>
        <v>1.3407083074424386E-18</v>
      </c>
      <c r="F196" s="20">
        <f>Model!$W$11*((drdp!C196+drdp!L196)*'ASXY-TI2S'!$B196+(drdp!F196+drdp!O196)*'ASXY-TI2S'!$C196+(drdp!I196+drdp!R196)*'ASXY-TI2S'!$D196)</f>
        <v>-3.5924170826489869E-19</v>
      </c>
      <c r="G196" s="20">
        <f>Model!$W$11*((drdp!D196+drdp!M196)*'ASXY-TI2S'!$B196+(drdp!G196+drdp!P196)*'ASXY-TI2S'!$C196+(drdp!J196+drdp!S196)*'ASXY-TI2S'!$D196)</f>
        <v>-4.5943067059073248E-19</v>
      </c>
      <c r="H196" s="18">
        <f>Model!$W$11*((drdp!B196)*'ASXY-TI2S'!$B196+(drdp!E196)*'ASXY-TI2S'!$C196+(drdp!H196)*'ASXY-TI2S'!$D196)</f>
        <v>6.7035415372121932E-19</v>
      </c>
      <c r="I196" s="18">
        <f>Model!$W$11*((drdp!C196)*'ASXY-TI2S'!$B196+(drdp!F196)*'ASXY-TI2S'!$C196+(drdp!I196)*'ASXY-TI2S'!$D196)</f>
        <v>-1.7962085413244935E-19</v>
      </c>
      <c r="J196" s="18">
        <f>Model!$W$11*((drdp!D196)*'ASXY-TI2S'!$B196+(drdp!G196)*'ASXY-TI2S'!$C196+(drdp!J196)*'ASXY-TI2S'!$D196)</f>
        <v>-2.2971533529536624E-19</v>
      </c>
      <c r="K196" s="21">
        <f>SUM(E$3:E195)+H196</f>
        <v>1.0650244558152888</v>
      </c>
      <c r="L196" s="21">
        <f>SUM(F$3:F195)+I196</f>
        <v>-4.6223295910481493E-2</v>
      </c>
      <c r="M196" s="21">
        <f>SUM(G$3:G195)+J196</f>
        <v>-0.34447223466061982</v>
      </c>
      <c r="N196" s="19">
        <f t="shared" si="13"/>
        <v>1.1342770914846521</v>
      </c>
      <c r="O196" s="19">
        <f t="shared" si="14"/>
        <v>2.136593084827935E-3</v>
      </c>
      <c r="P196" s="19">
        <f t="shared" si="15"/>
        <v>0.11866112045208113</v>
      </c>
      <c r="Q196" s="19">
        <f t="shared" si="16"/>
        <v>-4.922894057304962E-2</v>
      </c>
      <c r="R196" s="19">
        <f t="shared" si="17"/>
        <v>-0.36687135426290313</v>
      </c>
      <c r="S196" s="19">
        <f t="shared" si="18"/>
        <v>1.5922642035662651E-2</v>
      </c>
    </row>
    <row r="197" spans="1:19" x14ac:dyDescent="0.25">
      <c r="A197" s="26">
        <f>Wellpath!E197</f>
        <v>5820</v>
      </c>
      <c r="B197" s="22">
        <v>0</v>
      </c>
      <c r="C197" s="22">
        <f>SIN(Wellpath!$L197) * COS(Wellpath!$L197) / 2</f>
        <v>3.06287113727155E-17</v>
      </c>
      <c r="D197" s="22">
        <f>(-TAN(Dip) * SIN(Wellpath!$L197) * COS(Wellpath!$L197) * SIN(Wellpath!$O197)) / 2</f>
        <v>-9.2533558371538332E-17</v>
      </c>
      <c r="E197" s="20">
        <f>Model!$W$11*((drdp!B197+drdp!K197)*'ASXY-TI2S'!$B197+(drdp!E197+drdp!N197)*'ASXY-TI2S'!$C197+(drdp!H197+drdp!Q197)*'ASXY-TI2S'!$D197)</f>
        <v>1.3407083074424386E-18</v>
      </c>
      <c r="F197" s="20">
        <f>Model!$W$11*((drdp!C197+drdp!L197)*'ASXY-TI2S'!$B197+(drdp!F197+drdp!O197)*'ASXY-TI2S'!$C197+(drdp!I197+drdp!R197)*'ASXY-TI2S'!$D197)</f>
        <v>-3.5924170826489869E-19</v>
      </c>
      <c r="G197" s="20">
        <f>Model!$W$11*((drdp!D197+drdp!M197)*'ASXY-TI2S'!$B197+(drdp!G197+drdp!P197)*'ASXY-TI2S'!$C197+(drdp!J197+drdp!S197)*'ASXY-TI2S'!$D197)</f>
        <v>-4.5943067059073248E-19</v>
      </c>
      <c r="H197" s="18">
        <f>Model!$W$11*((drdp!B197)*'ASXY-TI2S'!$B197+(drdp!E197)*'ASXY-TI2S'!$C197+(drdp!H197)*'ASXY-TI2S'!$D197)</f>
        <v>6.7035415372121932E-19</v>
      </c>
      <c r="I197" s="18">
        <f>Model!$W$11*((drdp!C197)*'ASXY-TI2S'!$B197+(drdp!F197)*'ASXY-TI2S'!$C197+(drdp!I197)*'ASXY-TI2S'!$D197)</f>
        <v>-1.7962085413244935E-19</v>
      </c>
      <c r="J197" s="18">
        <f>Model!$W$11*((drdp!D197)*'ASXY-TI2S'!$B197+(drdp!G197)*'ASXY-TI2S'!$C197+(drdp!J197)*'ASXY-TI2S'!$D197)</f>
        <v>-2.2971533529536624E-19</v>
      </c>
      <c r="K197" s="21">
        <f>SUM(E$3:E196)+H197</f>
        <v>1.0650244558152888</v>
      </c>
      <c r="L197" s="21">
        <f>SUM(F$3:F196)+I197</f>
        <v>-4.6223295910481493E-2</v>
      </c>
      <c r="M197" s="21">
        <f>SUM(G$3:G196)+J197</f>
        <v>-0.34447223466061982</v>
      </c>
      <c r="N197" s="19">
        <f t="shared" si="13"/>
        <v>1.1342770914846521</v>
      </c>
      <c r="O197" s="19">
        <f t="shared" si="14"/>
        <v>2.136593084827935E-3</v>
      </c>
      <c r="P197" s="19">
        <f t="shared" si="15"/>
        <v>0.11866112045208113</v>
      </c>
      <c r="Q197" s="19">
        <f t="shared" si="16"/>
        <v>-4.922894057304962E-2</v>
      </c>
      <c r="R197" s="19">
        <f t="shared" si="17"/>
        <v>-0.36687135426290313</v>
      </c>
      <c r="S197" s="19">
        <f t="shared" si="18"/>
        <v>1.5922642035662651E-2</v>
      </c>
    </row>
    <row r="198" spans="1:19" x14ac:dyDescent="0.25">
      <c r="A198" s="26">
        <f>Wellpath!E198</f>
        <v>5850</v>
      </c>
      <c r="B198" s="22">
        <v>0</v>
      </c>
      <c r="C198" s="22">
        <f>SIN(Wellpath!$L198) * COS(Wellpath!$L198) / 2</f>
        <v>3.06287113727155E-17</v>
      </c>
      <c r="D198" s="22">
        <f>(-TAN(Dip) * SIN(Wellpath!$L198) * COS(Wellpath!$L198) * SIN(Wellpath!$O198)) / 2</f>
        <v>-9.2533558371538332E-17</v>
      </c>
      <c r="E198" s="20">
        <f>Model!$W$11*((drdp!B198+drdp!K198)*'ASXY-TI2S'!$B198+(drdp!E198+drdp!N198)*'ASXY-TI2S'!$C198+(drdp!H198+drdp!Q198)*'ASXY-TI2S'!$D198)</f>
        <v>1.3407083074424386E-18</v>
      </c>
      <c r="F198" s="20">
        <f>Model!$W$11*((drdp!C198+drdp!L198)*'ASXY-TI2S'!$B198+(drdp!F198+drdp!O198)*'ASXY-TI2S'!$C198+(drdp!I198+drdp!R198)*'ASXY-TI2S'!$D198)</f>
        <v>-3.5924170826489869E-19</v>
      </c>
      <c r="G198" s="20">
        <f>Model!$W$11*((drdp!D198+drdp!M198)*'ASXY-TI2S'!$B198+(drdp!G198+drdp!P198)*'ASXY-TI2S'!$C198+(drdp!J198+drdp!S198)*'ASXY-TI2S'!$D198)</f>
        <v>-4.5943067059073248E-19</v>
      </c>
      <c r="H198" s="18">
        <f>Model!$W$11*((drdp!B198)*'ASXY-TI2S'!$B198+(drdp!E198)*'ASXY-TI2S'!$C198+(drdp!H198)*'ASXY-TI2S'!$D198)</f>
        <v>6.7035415372121932E-19</v>
      </c>
      <c r="I198" s="18">
        <f>Model!$W$11*((drdp!C198)*'ASXY-TI2S'!$B198+(drdp!F198)*'ASXY-TI2S'!$C198+(drdp!I198)*'ASXY-TI2S'!$D198)</f>
        <v>-1.7962085413244935E-19</v>
      </c>
      <c r="J198" s="18">
        <f>Model!$W$11*((drdp!D198)*'ASXY-TI2S'!$B198+(drdp!G198)*'ASXY-TI2S'!$C198+(drdp!J198)*'ASXY-TI2S'!$D198)</f>
        <v>-2.2971533529536624E-19</v>
      </c>
      <c r="K198" s="21">
        <f>SUM(E$3:E197)+H198</f>
        <v>1.0650244558152888</v>
      </c>
      <c r="L198" s="21">
        <f>SUM(F$3:F197)+I198</f>
        <v>-4.6223295910481493E-2</v>
      </c>
      <c r="M198" s="21">
        <f>SUM(G$3:G197)+J198</f>
        <v>-0.34447223466061982</v>
      </c>
      <c r="N198" s="19">
        <f t="shared" ref="N198:N261" si="19">K198^2</f>
        <v>1.1342770914846521</v>
      </c>
      <c r="O198" s="19">
        <f t="shared" ref="O198:O261" si="20">L198^2</f>
        <v>2.136593084827935E-3</v>
      </c>
      <c r="P198" s="19">
        <f t="shared" ref="P198:P261" si="21">M198^2</f>
        <v>0.11866112045208113</v>
      </c>
      <c r="Q198" s="19">
        <f t="shared" ref="Q198:Q261" si="22">K198*L198</f>
        <v>-4.922894057304962E-2</v>
      </c>
      <c r="R198" s="19">
        <f t="shared" ref="R198:R261" si="23">K198*M198</f>
        <v>-0.36687135426290313</v>
      </c>
      <c r="S198" s="19">
        <f t="shared" ref="S198:S261" si="24">L198*M198</f>
        <v>1.5922642035662651E-2</v>
      </c>
    </row>
    <row r="199" spans="1:19" x14ac:dyDescent="0.25">
      <c r="A199" s="26">
        <f>Wellpath!E199</f>
        <v>5880</v>
      </c>
      <c r="B199" s="22">
        <v>0</v>
      </c>
      <c r="C199" s="22">
        <f>SIN(Wellpath!$L199) * COS(Wellpath!$L199) / 2</f>
        <v>3.06287113727155E-17</v>
      </c>
      <c r="D199" s="22">
        <f>(-TAN(Dip) * SIN(Wellpath!$L199) * COS(Wellpath!$L199) * SIN(Wellpath!$O199)) / 2</f>
        <v>-9.2533558371538332E-17</v>
      </c>
      <c r="E199" s="20">
        <f>Model!$W$11*((drdp!B199+drdp!K199)*'ASXY-TI2S'!$B199+(drdp!E199+drdp!N199)*'ASXY-TI2S'!$C199+(drdp!H199+drdp!Q199)*'ASXY-TI2S'!$D199)</f>
        <v>1.3407083074424386E-18</v>
      </c>
      <c r="F199" s="20">
        <f>Model!$W$11*((drdp!C199+drdp!L199)*'ASXY-TI2S'!$B199+(drdp!F199+drdp!O199)*'ASXY-TI2S'!$C199+(drdp!I199+drdp!R199)*'ASXY-TI2S'!$D199)</f>
        <v>-3.5924170826489869E-19</v>
      </c>
      <c r="G199" s="20">
        <f>Model!$W$11*((drdp!D199+drdp!M199)*'ASXY-TI2S'!$B199+(drdp!G199+drdp!P199)*'ASXY-TI2S'!$C199+(drdp!J199+drdp!S199)*'ASXY-TI2S'!$D199)</f>
        <v>-4.5943067059073248E-19</v>
      </c>
      <c r="H199" s="18">
        <f>Model!$W$11*((drdp!B199)*'ASXY-TI2S'!$B199+(drdp!E199)*'ASXY-TI2S'!$C199+(drdp!H199)*'ASXY-TI2S'!$D199)</f>
        <v>6.7035415372121932E-19</v>
      </c>
      <c r="I199" s="18">
        <f>Model!$W$11*((drdp!C199)*'ASXY-TI2S'!$B199+(drdp!F199)*'ASXY-TI2S'!$C199+(drdp!I199)*'ASXY-TI2S'!$D199)</f>
        <v>-1.7962085413244935E-19</v>
      </c>
      <c r="J199" s="18">
        <f>Model!$W$11*((drdp!D199)*'ASXY-TI2S'!$B199+(drdp!G199)*'ASXY-TI2S'!$C199+(drdp!J199)*'ASXY-TI2S'!$D199)</f>
        <v>-2.2971533529536624E-19</v>
      </c>
      <c r="K199" s="21">
        <f>SUM(E$3:E198)+H199</f>
        <v>1.0650244558152888</v>
      </c>
      <c r="L199" s="21">
        <f>SUM(F$3:F198)+I199</f>
        <v>-4.6223295910481493E-2</v>
      </c>
      <c r="M199" s="21">
        <f>SUM(G$3:G198)+J199</f>
        <v>-0.34447223466061982</v>
      </c>
      <c r="N199" s="19">
        <f t="shared" si="19"/>
        <v>1.1342770914846521</v>
      </c>
      <c r="O199" s="19">
        <f t="shared" si="20"/>
        <v>2.136593084827935E-3</v>
      </c>
      <c r="P199" s="19">
        <f t="shared" si="21"/>
        <v>0.11866112045208113</v>
      </c>
      <c r="Q199" s="19">
        <f t="shared" si="22"/>
        <v>-4.922894057304962E-2</v>
      </c>
      <c r="R199" s="19">
        <f t="shared" si="23"/>
        <v>-0.36687135426290313</v>
      </c>
      <c r="S199" s="19">
        <f t="shared" si="24"/>
        <v>1.5922642035662651E-2</v>
      </c>
    </row>
    <row r="200" spans="1:19" x14ac:dyDescent="0.25">
      <c r="A200" s="26">
        <f>Wellpath!E200</f>
        <v>5910</v>
      </c>
      <c r="B200" s="22">
        <v>0</v>
      </c>
      <c r="C200" s="22">
        <f>SIN(Wellpath!$L200) * COS(Wellpath!$L200) / 2</f>
        <v>3.06287113727155E-17</v>
      </c>
      <c r="D200" s="22">
        <f>(-TAN(Dip) * SIN(Wellpath!$L200) * COS(Wellpath!$L200) * SIN(Wellpath!$O200)) / 2</f>
        <v>-9.2533558371538332E-17</v>
      </c>
      <c r="E200" s="20">
        <f>Model!$W$11*((drdp!B200+drdp!K200)*'ASXY-TI2S'!$B200+(drdp!E200+drdp!N200)*'ASXY-TI2S'!$C200+(drdp!H200+drdp!Q200)*'ASXY-TI2S'!$D200)</f>
        <v>1.3407083074424386E-18</v>
      </c>
      <c r="F200" s="20">
        <f>Model!$W$11*((drdp!C200+drdp!L200)*'ASXY-TI2S'!$B200+(drdp!F200+drdp!O200)*'ASXY-TI2S'!$C200+(drdp!I200+drdp!R200)*'ASXY-TI2S'!$D200)</f>
        <v>-3.5924170826489869E-19</v>
      </c>
      <c r="G200" s="20">
        <f>Model!$W$11*((drdp!D200+drdp!M200)*'ASXY-TI2S'!$B200+(drdp!G200+drdp!P200)*'ASXY-TI2S'!$C200+(drdp!J200+drdp!S200)*'ASXY-TI2S'!$D200)</f>
        <v>-4.5943067059073248E-19</v>
      </c>
      <c r="H200" s="18">
        <f>Model!$W$11*((drdp!B200)*'ASXY-TI2S'!$B200+(drdp!E200)*'ASXY-TI2S'!$C200+(drdp!H200)*'ASXY-TI2S'!$D200)</f>
        <v>6.7035415372121932E-19</v>
      </c>
      <c r="I200" s="18">
        <f>Model!$W$11*((drdp!C200)*'ASXY-TI2S'!$B200+(drdp!F200)*'ASXY-TI2S'!$C200+(drdp!I200)*'ASXY-TI2S'!$D200)</f>
        <v>-1.7962085413244935E-19</v>
      </c>
      <c r="J200" s="18">
        <f>Model!$W$11*((drdp!D200)*'ASXY-TI2S'!$B200+(drdp!G200)*'ASXY-TI2S'!$C200+(drdp!J200)*'ASXY-TI2S'!$D200)</f>
        <v>-2.2971533529536624E-19</v>
      </c>
      <c r="K200" s="21">
        <f>SUM(E$3:E199)+H200</f>
        <v>1.0650244558152888</v>
      </c>
      <c r="L200" s="21">
        <f>SUM(F$3:F199)+I200</f>
        <v>-4.6223295910481493E-2</v>
      </c>
      <c r="M200" s="21">
        <f>SUM(G$3:G199)+J200</f>
        <v>-0.34447223466061982</v>
      </c>
      <c r="N200" s="19">
        <f t="shared" si="19"/>
        <v>1.1342770914846521</v>
      </c>
      <c r="O200" s="19">
        <f t="shared" si="20"/>
        <v>2.136593084827935E-3</v>
      </c>
      <c r="P200" s="19">
        <f t="shared" si="21"/>
        <v>0.11866112045208113</v>
      </c>
      <c r="Q200" s="19">
        <f t="shared" si="22"/>
        <v>-4.922894057304962E-2</v>
      </c>
      <c r="R200" s="19">
        <f t="shared" si="23"/>
        <v>-0.36687135426290313</v>
      </c>
      <c r="S200" s="19">
        <f t="shared" si="24"/>
        <v>1.5922642035662651E-2</v>
      </c>
    </row>
    <row r="201" spans="1:19" x14ac:dyDescent="0.25">
      <c r="A201" s="26">
        <f>Wellpath!E201</f>
        <v>5940</v>
      </c>
      <c r="B201" s="22">
        <v>0</v>
      </c>
      <c r="C201" s="22">
        <f>SIN(Wellpath!$L201) * COS(Wellpath!$L201) / 2</f>
        <v>3.06287113727155E-17</v>
      </c>
      <c r="D201" s="22">
        <f>(-TAN(Dip) * SIN(Wellpath!$L201) * COS(Wellpath!$L201) * SIN(Wellpath!$O201)) / 2</f>
        <v>-9.2533558371538332E-17</v>
      </c>
      <c r="E201" s="20">
        <f>Model!$W$11*((drdp!B201+drdp!K201)*'ASXY-TI2S'!$B201+(drdp!E201+drdp!N201)*'ASXY-TI2S'!$C201+(drdp!H201+drdp!Q201)*'ASXY-TI2S'!$D201)</f>
        <v>1.3407083074424386E-18</v>
      </c>
      <c r="F201" s="20">
        <f>Model!$W$11*((drdp!C201+drdp!L201)*'ASXY-TI2S'!$B201+(drdp!F201+drdp!O201)*'ASXY-TI2S'!$C201+(drdp!I201+drdp!R201)*'ASXY-TI2S'!$D201)</f>
        <v>-3.5924170826489869E-19</v>
      </c>
      <c r="G201" s="20">
        <f>Model!$W$11*((drdp!D201+drdp!M201)*'ASXY-TI2S'!$B201+(drdp!G201+drdp!P201)*'ASXY-TI2S'!$C201+(drdp!J201+drdp!S201)*'ASXY-TI2S'!$D201)</f>
        <v>-4.5943067059073248E-19</v>
      </c>
      <c r="H201" s="18">
        <f>Model!$W$11*((drdp!B201)*'ASXY-TI2S'!$B201+(drdp!E201)*'ASXY-TI2S'!$C201+(drdp!H201)*'ASXY-TI2S'!$D201)</f>
        <v>6.7035415372121932E-19</v>
      </c>
      <c r="I201" s="18">
        <f>Model!$W$11*((drdp!C201)*'ASXY-TI2S'!$B201+(drdp!F201)*'ASXY-TI2S'!$C201+(drdp!I201)*'ASXY-TI2S'!$D201)</f>
        <v>-1.7962085413244935E-19</v>
      </c>
      <c r="J201" s="18">
        <f>Model!$W$11*((drdp!D201)*'ASXY-TI2S'!$B201+(drdp!G201)*'ASXY-TI2S'!$C201+(drdp!J201)*'ASXY-TI2S'!$D201)</f>
        <v>-2.2971533529536624E-19</v>
      </c>
      <c r="K201" s="21">
        <f>SUM(E$3:E200)+H201</f>
        <v>1.0650244558152888</v>
      </c>
      <c r="L201" s="21">
        <f>SUM(F$3:F200)+I201</f>
        <v>-4.6223295910481493E-2</v>
      </c>
      <c r="M201" s="21">
        <f>SUM(G$3:G200)+J201</f>
        <v>-0.34447223466061982</v>
      </c>
      <c r="N201" s="19">
        <f t="shared" si="19"/>
        <v>1.1342770914846521</v>
      </c>
      <c r="O201" s="19">
        <f t="shared" si="20"/>
        <v>2.136593084827935E-3</v>
      </c>
      <c r="P201" s="19">
        <f t="shared" si="21"/>
        <v>0.11866112045208113</v>
      </c>
      <c r="Q201" s="19">
        <f t="shared" si="22"/>
        <v>-4.922894057304962E-2</v>
      </c>
      <c r="R201" s="19">
        <f t="shared" si="23"/>
        <v>-0.36687135426290313</v>
      </c>
      <c r="S201" s="19">
        <f t="shared" si="24"/>
        <v>1.5922642035662651E-2</v>
      </c>
    </row>
    <row r="202" spans="1:19" x14ac:dyDescent="0.25">
      <c r="A202" s="26">
        <f>Wellpath!E202</f>
        <v>5970</v>
      </c>
      <c r="B202" s="22">
        <v>0</v>
      </c>
      <c r="C202" s="22">
        <f>SIN(Wellpath!$L202) * COS(Wellpath!$L202) / 2</f>
        <v>3.06287113727155E-17</v>
      </c>
      <c r="D202" s="22">
        <f>(-TAN(Dip) * SIN(Wellpath!$L202) * COS(Wellpath!$L202) * SIN(Wellpath!$O202)) / 2</f>
        <v>-9.2533558371538332E-17</v>
      </c>
      <c r="E202" s="20">
        <f>Model!$W$11*((drdp!B202+drdp!K202)*'ASXY-TI2S'!$B202+(drdp!E202+drdp!N202)*'ASXY-TI2S'!$C202+(drdp!H202+drdp!Q202)*'ASXY-TI2S'!$D202)</f>
        <v>1.3407083074424386E-18</v>
      </c>
      <c r="F202" s="20">
        <f>Model!$W$11*((drdp!C202+drdp!L202)*'ASXY-TI2S'!$B202+(drdp!F202+drdp!O202)*'ASXY-TI2S'!$C202+(drdp!I202+drdp!R202)*'ASXY-TI2S'!$D202)</f>
        <v>-3.5924170826489869E-19</v>
      </c>
      <c r="G202" s="20">
        <f>Model!$W$11*((drdp!D202+drdp!M202)*'ASXY-TI2S'!$B202+(drdp!G202+drdp!P202)*'ASXY-TI2S'!$C202+(drdp!J202+drdp!S202)*'ASXY-TI2S'!$D202)</f>
        <v>-4.5943067059073248E-19</v>
      </c>
      <c r="H202" s="18">
        <f>Model!$W$11*((drdp!B202)*'ASXY-TI2S'!$B202+(drdp!E202)*'ASXY-TI2S'!$C202+(drdp!H202)*'ASXY-TI2S'!$D202)</f>
        <v>6.7035415372121932E-19</v>
      </c>
      <c r="I202" s="18">
        <f>Model!$W$11*((drdp!C202)*'ASXY-TI2S'!$B202+(drdp!F202)*'ASXY-TI2S'!$C202+(drdp!I202)*'ASXY-TI2S'!$D202)</f>
        <v>-1.7962085413244935E-19</v>
      </c>
      <c r="J202" s="18">
        <f>Model!$W$11*((drdp!D202)*'ASXY-TI2S'!$B202+(drdp!G202)*'ASXY-TI2S'!$C202+(drdp!J202)*'ASXY-TI2S'!$D202)</f>
        <v>-2.2971533529536624E-19</v>
      </c>
      <c r="K202" s="21">
        <f>SUM(E$3:E201)+H202</f>
        <v>1.0650244558152888</v>
      </c>
      <c r="L202" s="21">
        <f>SUM(F$3:F201)+I202</f>
        <v>-4.6223295910481493E-2</v>
      </c>
      <c r="M202" s="21">
        <f>SUM(G$3:G201)+J202</f>
        <v>-0.34447223466061982</v>
      </c>
      <c r="N202" s="19">
        <f t="shared" si="19"/>
        <v>1.1342770914846521</v>
      </c>
      <c r="O202" s="19">
        <f t="shared" si="20"/>
        <v>2.136593084827935E-3</v>
      </c>
      <c r="P202" s="19">
        <f t="shared" si="21"/>
        <v>0.11866112045208113</v>
      </c>
      <c r="Q202" s="19">
        <f t="shared" si="22"/>
        <v>-4.922894057304962E-2</v>
      </c>
      <c r="R202" s="19">
        <f t="shared" si="23"/>
        <v>-0.36687135426290313</v>
      </c>
      <c r="S202" s="19">
        <f t="shared" si="24"/>
        <v>1.5922642035662651E-2</v>
      </c>
    </row>
    <row r="203" spans="1:19" x14ac:dyDescent="0.25">
      <c r="A203" s="26">
        <f>Wellpath!E203</f>
        <v>6000</v>
      </c>
      <c r="B203" s="22">
        <v>0</v>
      </c>
      <c r="C203" s="22">
        <f>SIN(Wellpath!$L203) * COS(Wellpath!$L203) / 2</f>
        <v>3.06287113727155E-17</v>
      </c>
      <c r="D203" s="22">
        <f>(-TAN(Dip) * SIN(Wellpath!$L203) * COS(Wellpath!$L203) * SIN(Wellpath!$O203)) / 2</f>
        <v>-9.2533558371538332E-17</v>
      </c>
      <c r="E203" s="20">
        <f>Model!$W$11*((drdp!B203+drdp!K203)*'ASXY-TI2S'!$B203+(drdp!E203+drdp!N203)*'ASXY-TI2S'!$C203+(drdp!H203+drdp!Q203)*'ASXY-TI2S'!$D203)</f>
        <v>1.3407083074424386E-18</v>
      </c>
      <c r="F203" s="20">
        <f>Model!$W$11*((drdp!C203+drdp!L203)*'ASXY-TI2S'!$B203+(drdp!F203+drdp!O203)*'ASXY-TI2S'!$C203+(drdp!I203+drdp!R203)*'ASXY-TI2S'!$D203)</f>
        <v>-3.5924170826489869E-19</v>
      </c>
      <c r="G203" s="20">
        <f>Model!$W$11*((drdp!D203+drdp!M203)*'ASXY-TI2S'!$B203+(drdp!G203+drdp!P203)*'ASXY-TI2S'!$C203+(drdp!J203+drdp!S203)*'ASXY-TI2S'!$D203)</f>
        <v>-4.5943067059073248E-19</v>
      </c>
      <c r="H203" s="18">
        <f>Model!$W$11*((drdp!B203)*'ASXY-TI2S'!$B203+(drdp!E203)*'ASXY-TI2S'!$C203+(drdp!H203)*'ASXY-TI2S'!$D203)</f>
        <v>6.7035415372121932E-19</v>
      </c>
      <c r="I203" s="18">
        <f>Model!$W$11*((drdp!C203)*'ASXY-TI2S'!$B203+(drdp!F203)*'ASXY-TI2S'!$C203+(drdp!I203)*'ASXY-TI2S'!$D203)</f>
        <v>-1.7962085413244935E-19</v>
      </c>
      <c r="J203" s="18">
        <f>Model!$W$11*((drdp!D203)*'ASXY-TI2S'!$B203+(drdp!G203)*'ASXY-TI2S'!$C203+(drdp!J203)*'ASXY-TI2S'!$D203)</f>
        <v>-2.2971533529536624E-19</v>
      </c>
      <c r="K203" s="21">
        <f>SUM(E$3:E202)+H203</f>
        <v>1.0650244558152888</v>
      </c>
      <c r="L203" s="21">
        <f>SUM(F$3:F202)+I203</f>
        <v>-4.6223295910481493E-2</v>
      </c>
      <c r="M203" s="21">
        <f>SUM(G$3:G202)+J203</f>
        <v>-0.34447223466061982</v>
      </c>
      <c r="N203" s="19">
        <f t="shared" si="19"/>
        <v>1.1342770914846521</v>
      </c>
      <c r="O203" s="19">
        <f t="shared" si="20"/>
        <v>2.136593084827935E-3</v>
      </c>
      <c r="P203" s="19">
        <f t="shared" si="21"/>
        <v>0.11866112045208113</v>
      </c>
      <c r="Q203" s="19">
        <f t="shared" si="22"/>
        <v>-4.922894057304962E-2</v>
      </c>
      <c r="R203" s="19">
        <f t="shared" si="23"/>
        <v>-0.36687135426290313</v>
      </c>
      <c r="S203" s="19">
        <f t="shared" si="24"/>
        <v>1.5922642035662651E-2</v>
      </c>
    </row>
    <row r="204" spans="1:19" x14ac:dyDescent="0.25">
      <c r="A204" s="26">
        <f>Wellpath!E204</f>
        <v>6030</v>
      </c>
      <c r="B204" s="22">
        <v>0</v>
      </c>
      <c r="C204" s="22">
        <f>SIN(Wellpath!$L204) * COS(Wellpath!$L204) / 2</f>
        <v>3.06287113727155E-17</v>
      </c>
      <c r="D204" s="22">
        <f>(-TAN(Dip) * SIN(Wellpath!$L204) * COS(Wellpath!$L204) * SIN(Wellpath!$O204)) / 2</f>
        <v>-9.2533558371538332E-17</v>
      </c>
      <c r="E204" s="20">
        <f>Model!$W$11*((drdp!B204+drdp!K204)*'ASXY-TI2S'!$B204+(drdp!E204+drdp!N204)*'ASXY-TI2S'!$C204+(drdp!H204+drdp!Q204)*'ASXY-TI2S'!$D204)</f>
        <v>1.3407083074424386E-18</v>
      </c>
      <c r="F204" s="20">
        <f>Model!$W$11*((drdp!C204+drdp!L204)*'ASXY-TI2S'!$B204+(drdp!F204+drdp!O204)*'ASXY-TI2S'!$C204+(drdp!I204+drdp!R204)*'ASXY-TI2S'!$D204)</f>
        <v>-3.5924170826489869E-19</v>
      </c>
      <c r="G204" s="20">
        <f>Model!$W$11*((drdp!D204+drdp!M204)*'ASXY-TI2S'!$B204+(drdp!G204+drdp!P204)*'ASXY-TI2S'!$C204+(drdp!J204+drdp!S204)*'ASXY-TI2S'!$D204)</f>
        <v>-4.5943067059073248E-19</v>
      </c>
      <c r="H204" s="18">
        <f>Model!$W$11*((drdp!B204)*'ASXY-TI2S'!$B204+(drdp!E204)*'ASXY-TI2S'!$C204+(drdp!H204)*'ASXY-TI2S'!$D204)</f>
        <v>6.7035415372121932E-19</v>
      </c>
      <c r="I204" s="18">
        <f>Model!$W$11*((drdp!C204)*'ASXY-TI2S'!$B204+(drdp!F204)*'ASXY-TI2S'!$C204+(drdp!I204)*'ASXY-TI2S'!$D204)</f>
        <v>-1.7962085413244935E-19</v>
      </c>
      <c r="J204" s="18">
        <f>Model!$W$11*((drdp!D204)*'ASXY-TI2S'!$B204+(drdp!G204)*'ASXY-TI2S'!$C204+(drdp!J204)*'ASXY-TI2S'!$D204)</f>
        <v>-2.2971533529536624E-19</v>
      </c>
      <c r="K204" s="21">
        <f>SUM(E$3:E203)+H204</f>
        <v>1.0650244558152888</v>
      </c>
      <c r="L204" s="21">
        <f>SUM(F$3:F203)+I204</f>
        <v>-4.6223295910481493E-2</v>
      </c>
      <c r="M204" s="21">
        <f>SUM(G$3:G203)+J204</f>
        <v>-0.34447223466061982</v>
      </c>
      <c r="N204" s="19">
        <f t="shared" si="19"/>
        <v>1.1342770914846521</v>
      </c>
      <c r="O204" s="19">
        <f t="shared" si="20"/>
        <v>2.136593084827935E-3</v>
      </c>
      <c r="P204" s="19">
        <f t="shared" si="21"/>
        <v>0.11866112045208113</v>
      </c>
      <c r="Q204" s="19">
        <f t="shared" si="22"/>
        <v>-4.922894057304962E-2</v>
      </c>
      <c r="R204" s="19">
        <f t="shared" si="23"/>
        <v>-0.36687135426290313</v>
      </c>
      <c r="S204" s="19">
        <f t="shared" si="24"/>
        <v>1.5922642035662651E-2</v>
      </c>
    </row>
    <row r="205" spans="1:19" x14ac:dyDescent="0.25">
      <c r="A205" s="26">
        <f>Wellpath!E205</f>
        <v>6060</v>
      </c>
      <c r="B205" s="22">
        <v>0</v>
      </c>
      <c r="C205" s="22">
        <f>SIN(Wellpath!$L205) * COS(Wellpath!$L205) / 2</f>
        <v>3.06287113727155E-17</v>
      </c>
      <c r="D205" s="22">
        <f>(-TAN(Dip) * SIN(Wellpath!$L205) * COS(Wellpath!$L205) * SIN(Wellpath!$O205)) / 2</f>
        <v>-9.2533558371538332E-17</v>
      </c>
      <c r="E205" s="20">
        <f>Model!$W$11*((drdp!B205+drdp!K205)*'ASXY-TI2S'!$B205+(drdp!E205+drdp!N205)*'ASXY-TI2S'!$C205+(drdp!H205+drdp!Q205)*'ASXY-TI2S'!$D205)</f>
        <v>1.3407083074424386E-18</v>
      </c>
      <c r="F205" s="20">
        <f>Model!$W$11*((drdp!C205+drdp!L205)*'ASXY-TI2S'!$B205+(drdp!F205+drdp!O205)*'ASXY-TI2S'!$C205+(drdp!I205+drdp!R205)*'ASXY-TI2S'!$D205)</f>
        <v>-3.5924170826489869E-19</v>
      </c>
      <c r="G205" s="20">
        <f>Model!$W$11*((drdp!D205+drdp!M205)*'ASXY-TI2S'!$B205+(drdp!G205+drdp!P205)*'ASXY-TI2S'!$C205+(drdp!J205+drdp!S205)*'ASXY-TI2S'!$D205)</f>
        <v>-4.5943067059073248E-19</v>
      </c>
      <c r="H205" s="18">
        <f>Model!$W$11*((drdp!B205)*'ASXY-TI2S'!$B205+(drdp!E205)*'ASXY-TI2S'!$C205+(drdp!H205)*'ASXY-TI2S'!$D205)</f>
        <v>6.7035415372121932E-19</v>
      </c>
      <c r="I205" s="18">
        <f>Model!$W$11*((drdp!C205)*'ASXY-TI2S'!$B205+(drdp!F205)*'ASXY-TI2S'!$C205+(drdp!I205)*'ASXY-TI2S'!$D205)</f>
        <v>-1.7962085413244935E-19</v>
      </c>
      <c r="J205" s="18">
        <f>Model!$W$11*((drdp!D205)*'ASXY-TI2S'!$B205+(drdp!G205)*'ASXY-TI2S'!$C205+(drdp!J205)*'ASXY-TI2S'!$D205)</f>
        <v>-2.2971533529536624E-19</v>
      </c>
      <c r="K205" s="21">
        <f>SUM(E$3:E204)+H205</f>
        <v>1.0650244558152888</v>
      </c>
      <c r="L205" s="21">
        <f>SUM(F$3:F204)+I205</f>
        <v>-4.6223295910481493E-2</v>
      </c>
      <c r="M205" s="21">
        <f>SUM(G$3:G204)+J205</f>
        <v>-0.34447223466061982</v>
      </c>
      <c r="N205" s="19">
        <f t="shared" si="19"/>
        <v>1.1342770914846521</v>
      </c>
      <c r="O205" s="19">
        <f t="shared" si="20"/>
        <v>2.136593084827935E-3</v>
      </c>
      <c r="P205" s="19">
        <f t="shared" si="21"/>
        <v>0.11866112045208113</v>
      </c>
      <c r="Q205" s="19">
        <f t="shared" si="22"/>
        <v>-4.922894057304962E-2</v>
      </c>
      <c r="R205" s="19">
        <f t="shared" si="23"/>
        <v>-0.36687135426290313</v>
      </c>
      <c r="S205" s="19">
        <f t="shared" si="24"/>
        <v>1.5922642035662651E-2</v>
      </c>
    </row>
    <row r="206" spans="1:19" x14ac:dyDescent="0.25">
      <c r="A206" s="26">
        <f>Wellpath!E206</f>
        <v>6090</v>
      </c>
      <c r="B206" s="22">
        <v>0</v>
      </c>
      <c r="C206" s="22">
        <f>SIN(Wellpath!$L206) * COS(Wellpath!$L206) / 2</f>
        <v>3.06287113727155E-17</v>
      </c>
      <c r="D206" s="22">
        <f>(-TAN(Dip) * SIN(Wellpath!$L206) * COS(Wellpath!$L206) * SIN(Wellpath!$O206)) / 2</f>
        <v>-9.2533558371538332E-17</v>
      </c>
      <c r="E206" s="20">
        <f>Model!$W$11*((drdp!B206+drdp!K206)*'ASXY-TI2S'!$B206+(drdp!E206+drdp!N206)*'ASXY-TI2S'!$C206+(drdp!H206+drdp!Q206)*'ASXY-TI2S'!$D206)</f>
        <v>1.3407083074424386E-18</v>
      </c>
      <c r="F206" s="20">
        <f>Model!$W$11*((drdp!C206+drdp!L206)*'ASXY-TI2S'!$B206+(drdp!F206+drdp!O206)*'ASXY-TI2S'!$C206+(drdp!I206+drdp!R206)*'ASXY-TI2S'!$D206)</f>
        <v>-3.5924170826489869E-19</v>
      </c>
      <c r="G206" s="20">
        <f>Model!$W$11*((drdp!D206+drdp!M206)*'ASXY-TI2S'!$B206+(drdp!G206+drdp!P206)*'ASXY-TI2S'!$C206+(drdp!J206+drdp!S206)*'ASXY-TI2S'!$D206)</f>
        <v>-4.5943067059073248E-19</v>
      </c>
      <c r="H206" s="18">
        <f>Model!$W$11*((drdp!B206)*'ASXY-TI2S'!$B206+(drdp!E206)*'ASXY-TI2S'!$C206+(drdp!H206)*'ASXY-TI2S'!$D206)</f>
        <v>6.7035415372121932E-19</v>
      </c>
      <c r="I206" s="18">
        <f>Model!$W$11*((drdp!C206)*'ASXY-TI2S'!$B206+(drdp!F206)*'ASXY-TI2S'!$C206+(drdp!I206)*'ASXY-TI2S'!$D206)</f>
        <v>-1.7962085413244935E-19</v>
      </c>
      <c r="J206" s="18">
        <f>Model!$W$11*((drdp!D206)*'ASXY-TI2S'!$B206+(drdp!G206)*'ASXY-TI2S'!$C206+(drdp!J206)*'ASXY-TI2S'!$D206)</f>
        <v>-2.2971533529536624E-19</v>
      </c>
      <c r="K206" s="21">
        <f>SUM(E$3:E205)+H206</f>
        <v>1.0650244558152888</v>
      </c>
      <c r="L206" s="21">
        <f>SUM(F$3:F205)+I206</f>
        <v>-4.6223295910481493E-2</v>
      </c>
      <c r="M206" s="21">
        <f>SUM(G$3:G205)+J206</f>
        <v>-0.34447223466061982</v>
      </c>
      <c r="N206" s="19">
        <f t="shared" si="19"/>
        <v>1.1342770914846521</v>
      </c>
      <c r="O206" s="19">
        <f t="shared" si="20"/>
        <v>2.136593084827935E-3</v>
      </c>
      <c r="P206" s="19">
        <f t="shared" si="21"/>
        <v>0.11866112045208113</v>
      </c>
      <c r="Q206" s="19">
        <f t="shared" si="22"/>
        <v>-4.922894057304962E-2</v>
      </c>
      <c r="R206" s="19">
        <f t="shared" si="23"/>
        <v>-0.36687135426290313</v>
      </c>
      <c r="S206" s="19">
        <f t="shared" si="24"/>
        <v>1.5922642035662651E-2</v>
      </c>
    </row>
    <row r="207" spans="1:19" x14ac:dyDescent="0.25">
      <c r="A207" s="26">
        <f>Wellpath!E207</f>
        <v>6120</v>
      </c>
      <c r="B207" s="22">
        <v>0</v>
      </c>
      <c r="C207" s="22">
        <f>SIN(Wellpath!$L207) * COS(Wellpath!$L207) / 2</f>
        <v>3.06287113727155E-17</v>
      </c>
      <c r="D207" s="22">
        <f>(-TAN(Dip) * SIN(Wellpath!$L207) * COS(Wellpath!$L207) * SIN(Wellpath!$O207)) / 2</f>
        <v>-9.2533558371538332E-17</v>
      </c>
      <c r="E207" s="20">
        <f>Model!$W$11*((drdp!B207+drdp!K207)*'ASXY-TI2S'!$B207+(drdp!E207+drdp!N207)*'ASXY-TI2S'!$C207+(drdp!H207+drdp!Q207)*'ASXY-TI2S'!$D207)</f>
        <v>1.3407083074424386E-18</v>
      </c>
      <c r="F207" s="20">
        <f>Model!$W$11*((drdp!C207+drdp!L207)*'ASXY-TI2S'!$B207+(drdp!F207+drdp!O207)*'ASXY-TI2S'!$C207+(drdp!I207+drdp!R207)*'ASXY-TI2S'!$D207)</f>
        <v>-3.5924170826489869E-19</v>
      </c>
      <c r="G207" s="20">
        <f>Model!$W$11*((drdp!D207+drdp!M207)*'ASXY-TI2S'!$B207+(drdp!G207+drdp!P207)*'ASXY-TI2S'!$C207+(drdp!J207+drdp!S207)*'ASXY-TI2S'!$D207)</f>
        <v>-4.5943067059073248E-19</v>
      </c>
      <c r="H207" s="18">
        <f>Model!$W$11*((drdp!B207)*'ASXY-TI2S'!$B207+(drdp!E207)*'ASXY-TI2S'!$C207+(drdp!H207)*'ASXY-TI2S'!$D207)</f>
        <v>6.7035415372121932E-19</v>
      </c>
      <c r="I207" s="18">
        <f>Model!$W$11*((drdp!C207)*'ASXY-TI2S'!$B207+(drdp!F207)*'ASXY-TI2S'!$C207+(drdp!I207)*'ASXY-TI2S'!$D207)</f>
        <v>-1.7962085413244935E-19</v>
      </c>
      <c r="J207" s="18">
        <f>Model!$W$11*((drdp!D207)*'ASXY-TI2S'!$B207+(drdp!G207)*'ASXY-TI2S'!$C207+(drdp!J207)*'ASXY-TI2S'!$D207)</f>
        <v>-2.2971533529536624E-19</v>
      </c>
      <c r="K207" s="21">
        <f>SUM(E$3:E206)+H207</f>
        <v>1.0650244558152888</v>
      </c>
      <c r="L207" s="21">
        <f>SUM(F$3:F206)+I207</f>
        <v>-4.6223295910481493E-2</v>
      </c>
      <c r="M207" s="21">
        <f>SUM(G$3:G206)+J207</f>
        <v>-0.34447223466061982</v>
      </c>
      <c r="N207" s="19">
        <f t="shared" si="19"/>
        <v>1.1342770914846521</v>
      </c>
      <c r="O207" s="19">
        <f t="shared" si="20"/>
        <v>2.136593084827935E-3</v>
      </c>
      <c r="P207" s="19">
        <f t="shared" si="21"/>
        <v>0.11866112045208113</v>
      </c>
      <c r="Q207" s="19">
        <f t="shared" si="22"/>
        <v>-4.922894057304962E-2</v>
      </c>
      <c r="R207" s="19">
        <f t="shared" si="23"/>
        <v>-0.36687135426290313</v>
      </c>
      <c r="S207" s="19">
        <f t="shared" si="24"/>
        <v>1.5922642035662651E-2</v>
      </c>
    </row>
    <row r="208" spans="1:19" x14ac:dyDescent="0.25">
      <c r="A208" s="26">
        <f>Wellpath!E208</f>
        <v>6150</v>
      </c>
      <c r="B208" s="22">
        <v>0</v>
      </c>
      <c r="C208" s="22">
        <f>SIN(Wellpath!$L208) * COS(Wellpath!$L208) / 2</f>
        <v>3.06287113727155E-17</v>
      </c>
      <c r="D208" s="22">
        <f>(-TAN(Dip) * SIN(Wellpath!$L208) * COS(Wellpath!$L208) * SIN(Wellpath!$O208)) / 2</f>
        <v>-9.2533558371538332E-17</v>
      </c>
      <c r="E208" s="20">
        <f>Model!$W$11*((drdp!B208+drdp!K208)*'ASXY-TI2S'!$B208+(drdp!E208+drdp!N208)*'ASXY-TI2S'!$C208+(drdp!H208+drdp!Q208)*'ASXY-TI2S'!$D208)</f>
        <v>1.3407083074424386E-18</v>
      </c>
      <c r="F208" s="20">
        <f>Model!$W$11*((drdp!C208+drdp!L208)*'ASXY-TI2S'!$B208+(drdp!F208+drdp!O208)*'ASXY-TI2S'!$C208+(drdp!I208+drdp!R208)*'ASXY-TI2S'!$D208)</f>
        <v>-3.5924170826489869E-19</v>
      </c>
      <c r="G208" s="20">
        <f>Model!$W$11*((drdp!D208+drdp!M208)*'ASXY-TI2S'!$B208+(drdp!G208+drdp!P208)*'ASXY-TI2S'!$C208+(drdp!J208+drdp!S208)*'ASXY-TI2S'!$D208)</f>
        <v>-4.5943067059073248E-19</v>
      </c>
      <c r="H208" s="18">
        <f>Model!$W$11*((drdp!B208)*'ASXY-TI2S'!$B208+(drdp!E208)*'ASXY-TI2S'!$C208+(drdp!H208)*'ASXY-TI2S'!$D208)</f>
        <v>6.7035415372121932E-19</v>
      </c>
      <c r="I208" s="18">
        <f>Model!$W$11*((drdp!C208)*'ASXY-TI2S'!$B208+(drdp!F208)*'ASXY-TI2S'!$C208+(drdp!I208)*'ASXY-TI2S'!$D208)</f>
        <v>-1.7962085413244935E-19</v>
      </c>
      <c r="J208" s="18">
        <f>Model!$W$11*((drdp!D208)*'ASXY-TI2S'!$B208+(drdp!G208)*'ASXY-TI2S'!$C208+(drdp!J208)*'ASXY-TI2S'!$D208)</f>
        <v>-2.2971533529536624E-19</v>
      </c>
      <c r="K208" s="21">
        <f>SUM(E$3:E207)+H208</f>
        <v>1.0650244558152888</v>
      </c>
      <c r="L208" s="21">
        <f>SUM(F$3:F207)+I208</f>
        <v>-4.6223295910481493E-2</v>
      </c>
      <c r="M208" s="21">
        <f>SUM(G$3:G207)+J208</f>
        <v>-0.34447223466061982</v>
      </c>
      <c r="N208" s="19">
        <f t="shared" si="19"/>
        <v>1.1342770914846521</v>
      </c>
      <c r="O208" s="19">
        <f t="shared" si="20"/>
        <v>2.136593084827935E-3</v>
      </c>
      <c r="P208" s="19">
        <f t="shared" si="21"/>
        <v>0.11866112045208113</v>
      </c>
      <c r="Q208" s="19">
        <f t="shared" si="22"/>
        <v>-4.922894057304962E-2</v>
      </c>
      <c r="R208" s="19">
        <f t="shared" si="23"/>
        <v>-0.36687135426290313</v>
      </c>
      <c r="S208" s="19">
        <f t="shared" si="24"/>
        <v>1.5922642035662651E-2</v>
      </c>
    </row>
    <row r="209" spans="1:19" x14ac:dyDescent="0.25">
      <c r="A209" s="26">
        <f>Wellpath!E209</f>
        <v>6180</v>
      </c>
      <c r="B209" s="22">
        <v>0</v>
      </c>
      <c r="C209" s="22">
        <f>SIN(Wellpath!$L209) * COS(Wellpath!$L209) / 2</f>
        <v>3.06287113727155E-17</v>
      </c>
      <c r="D209" s="22">
        <f>(-TAN(Dip) * SIN(Wellpath!$L209) * COS(Wellpath!$L209) * SIN(Wellpath!$O209)) / 2</f>
        <v>-9.2533558371538332E-17</v>
      </c>
      <c r="E209" s="20">
        <f>Model!$W$11*((drdp!B209+drdp!K209)*'ASXY-TI2S'!$B209+(drdp!E209+drdp!N209)*'ASXY-TI2S'!$C209+(drdp!H209+drdp!Q209)*'ASXY-TI2S'!$D209)</f>
        <v>1.3407083074424386E-18</v>
      </c>
      <c r="F209" s="20">
        <f>Model!$W$11*((drdp!C209+drdp!L209)*'ASXY-TI2S'!$B209+(drdp!F209+drdp!O209)*'ASXY-TI2S'!$C209+(drdp!I209+drdp!R209)*'ASXY-TI2S'!$D209)</f>
        <v>-3.5924170826489869E-19</v>
      </c>
      <c r="G209" s="20">
        <f>Model!$W$11*((drdp!D209+drdp!M209)*'ASXY-TI2S'!$B209+(drdp!G209+drdp!P209)*'ASXY-TI2S'!$C209+(drdp!J209+drdp!S209)*'ASXY-TI2S'!$D209)</f>
        <v>-4.5943067059073248E-19</v>
      </c>
      <c r="H209" s="18">
        <f>Model!$W$11*((drdp!B209)*'ASXY-TI2S'!$B209+(drdp!E209)*'ASXY-TI2S'!$C209+(drdp!H209)*'ASXY-TI2S'!$D209)</f>
        <v>6.7035415372121932E-19</v>
      </c>
      <c r="I209" s="18">
        <f>Model!$W$11*((drdp!C209)*'ASXY-TI2S'!$B209+(drdp!F209)*'ASXY-TI2S'!$C209+(drdp!I209)*'ASXY-TI2S'!$D209)</f>
        <v>-1.7962085413244935E-19</v>
      </c>
      <c r="J209" s="18">
        <f>Model!$W$11*((drdp!D209)*'ASXY-TI2S'!$B209+(drdp!G209)*'ASXY-TI2S'!$C209+(drdp!J209)*'ASXY-TI2S'!$D209)</f>
        <v>-2.2971533529536624E-19</v>
      </c>
      <c r="K209" s="21">
        <f>SUM(E$3:E208)+H209</f>
        <v>1.0650244558152888</v>
      </c>
      <c r="L209" s="21">
        <f>SUM(F$3:F208)+I209</f>
        <v>-4.6223295910481493E-2</v>
      </c>
      <c r="M209" s="21">
        <f>SUM(G$3:G208)+J209</f>
        <v>-0.34447223466061982</v>
      </c>
      <c r="N209" s="19">
        <f t="shared" si="19"/>
        <v>1.1342770914846521</v>
      </c>
      <c r="O209" s="19">
        <f t="shared" si="20"/>
        <v>2.136593084827935E-3</v>
      </c>
      <c r="P209" s="19">
        <f t="shared" si="21"/>
        <v>0.11866112045208113</v>
      </c>
      <c r="Q209" s="19">
        <f t="shared" si="22"/>
        <v>-4.922894057304962E-2</v>
      </c>
      <c r="R209" s="19">
        <f t="shared" si="23"/>
        <v>-0.36687135426290313</v>
      </c>
      <c r="S209" s="19">
        <f t="shared" si="24"/>
        <v>1.5922642035662651E-2</v>
      </c>
    </row>
    <row r="210" spans="1:19" x14ac:dyDescent="0.25">
      <c r="A210" s="26">
        <f>Wellpath!E210</f>
        <v>6210</v>
      </c>
      <c r="B210" s="22">
        <v>0</v>
      </c>
      <c r="C210" s="22">
        <f>SIN(Wellpath!$L210) * COS(Wellpath!$L210) / 2</f>
        <v>3.06287113727155E-17</v>
      </c>
      <c r="D210" s="22">
        <f>(-TAN(Dip) * SIN(Wellpath!$L210) * COS(Wellpath!$L210) * SIN(Wellpath!$O210)) / 2</f>
        <v>-9.2533558371538332E-17</v>
      </c>
      <c r="E210" s="20">
        <f>Model!$W$11*((drdp!B210+drdp!K210)*'ASXY-TI2S'!$B210+(drdp!E210+drdp!N210)*'ASXY-TI2S'!$C210+(drdp!H210+drdp!Q210)*'ASXY-TI2S'!$D210)</f>
        <v>1.3407083074424386E-18</v>
      </c>
      <c r="F210" s="20">
        <f>Model!$W$11*((drdp!C210+drdp!L210)*'ASXY-TI2S'!$B210+(drdp!F210+drdp!O210)*'ASXY-TI2S'!$C210+(drdp!I210+drdp!R210)*'ASXY-TI2S'!$D210)</f>
        <v>-3.5924170826489869E-19</v>
      </c>
      <c r="G210" s="20">
        <f>Model!$W$11*((drdp!D210+drdp!M210)*'ASXY-TI2S'!$B210+(drdp!G210+drdp!P210)*'ASXY-TI2S'!$C210+(drdp!J210+drdp!S210)*'ASXY-TI2S'!$D210)</f>
        <v>-4.5943067059073248E-19</v>
      </c>
      <c r="H210" s="18">
        <f>Model!$W$11*((drdp!B210)*'ASXY-TI2S'!$B210+(drdp!E210)*'ASXY-TI2S'!$C210+(drdp!H210)*'ASXY-TI2S'!$D210)</f>
        <v>6.7035415372121932E-19</v>
      </c>
      <c r="I210" s="18">
        <f>Model!$W$11*((drdp!C210)*'ASXY-TI2S'!$B210+(drdp!F210)*'ASXY-TI2S'!$C210+(drdp!I210)*'ASXY-TI2S'!$D210)</f>
        <v>-1.7962085413244935E-19</v>
      </c>
      <c r="J210" s="18">
        <f>Model!$W$11*((drdp!D210)*'ASXY-TI2S'!$B210+(drdp!G210)*'ASXY-TI2S'!$C210+(drdp!J210)*'ASXY-TI2S'!$D210)</f>
        <v>-2.2971533529536624E-19</v>
      </c>
      <c r="K210" s="21">
        <f>SUM(E$3:E209)+H210</f>
        <v>1.0650244558152888</v>
      </c>
      <c r="L210" s="21">
        <f>SUM(F$3:F209)+I210</f>
        <v>-4.6223295910481493E-2</v>
      </c>
      <c r="M210" s="21">
        <f>SUM(G$3:G209)+J210</f>
        <v>-0.34447223466061982</v>
      </c>
      <c r="N210" s="19">
        <f t="shared" si="19"/>
        <v>1.1342770914846521</v>
      </c>
      <c r="O210" s="19">
        <f t="shared" si="20"/>
        <v>2.136593084827935E-3</v>
      </c>
      <c r="P210" s="19">
        <f t="shared" si="21"/>
        <v>0.11866112045208113</v>
      </c>
      <c r="Q210" s="19">
        <f t="shared" si="22"/>
        <v>-4.922894057304962E-2</v>
      </c>
      <c r="R210" s="19">
        <f t="shared" si="23"/>
        <v>-0.36687135426290313</v>
      </c>
      <c r="S210" s="19">
        <f t="shared" si="24"/>
        <v>1.5922642035662651E-2</v>
      </c>
    </row>
    <row r="211" spans="1:19" x14ac:dyDescent="0.25">
      <c r="A211" s="26">
        <f>Wellpath!E211</f>
        <v>6240</v>
      </c>
      <c r="B211" s="22">
        <v>0</v>
      </c>
      <c r="C211" s="22">
        <f>SIN(Wellpath!$L211) * COS(Wellpath!$L211) / 2</f>
        <v>3.06287113727155E-17</v>
      </c>
      <c r="D211" s="22">
        <f>(-TAN(Dip) * SIN(Wellpath!$L211) * COS(Wellpath!$L211) * SIN(Wellpath!$O211)) / 2</f>
        <v>-9.2533558371538332E-17</v>
      </c>
      <c r="E211" s="20">
        <f>Model!$W$11*((drdp!B211+drdp!K211)*'ASXY-TI2S'!$B211+(drdp!E211+drdp!N211)*'ASXY-TI2S'!$C211+(drdp!H211+drdp!Q211)*'ASXY-TI2S'!$D211)</f>
        <v>1.3407083074424386E-18</v>
      </c>
      <c r="F211" s="20">
        <f>Model!$W$11*((drdp!C211+drdp!L211)*'ASXY-TI2S'!$B211+(drdp!F211+drdp!O211)*'ASXY-TI2S'!$C211+(drdp!I211+drdp!R211)*'ASXY-TI2S'!$D211)</f>
        <v>-3.5924170826489869E-19</v>
      </c>
      <c r="G211" s="20">
        <f>Model!$W$11*((drdp!D211+drdp!M211)*'ASXY-TI2S'!$B211+(drdp!G211+drdp!P211)*'ASXY-TI2S'!$C211+(drdp!J211+drdp!S211)*'ASXY-TI2S'!$D211)</f>
        <v>-4.5943067059073248E-19</v>
      </c>
      <c r="H211" s="18">
        <f>Model!$W$11*((drdp!B211)*'ASXY-TI2S'!$B211+(drdp!E211)*'ASXY-TI2S'!$C211+(drdp!H211)*'ASXY-TI2S'!$D211)</f>
        <v>6.7035415372121932E-19</v>
      </c>
      <c r="I211" s="18">
        <f>Model!$W$11*((drdp!C211)*'ASXY-TI2S'!$B211+(drdp!F211)*'ASXY-TI2S'!$C211+(drdp!I211)*'ASXY-TI2S'!$D211)</f>
        <v>-1.7962085413244935E-19</v>
      </c>
      <c r="J211" s="18">
        <f>Model!$W$11*((drdp!D211)*'ASXY-TI2S'!$B211+(drdp!G211)*'ASXY-TI2S'!$C211+(drdp!J211)*'ASXY-TI2S'!$D211)</f>
        <v>-2.2971533529536624E-19</v>
      </c>
      <c r="K211" s="21">
        <f>SUM(E$3:E210)+H211</f>
        <v>1.0650244558152888</v>
      </c>
      <c r="L211" s="21">
        <f>SUM(F$3:F210)+I211</f>
        <v>-4.6223295910481493E-2</v>
      </c>
      <c r="M211" s="21">
        <f>SUM(G$3:G210)+J211</f>
        <v>-0.34447223466061982</v>
      </c>
      <c r="N211" s="19">
        <f t="shared" si="19"/>
        <v>1.1342770914846521</v>
      </c>
      <c r="O211" s="19">
        <f t="shared" si="20"/>
        <v>2.136593084827935E-3</v>
      </c>
      <c r="P211" s="19">
        <f t="shared" si="21"/>
        <v>0.11866112045208113</v>
      </c>
      <c r="Q211" s="19">
        <f t="shared" si="22"/>
        <v>-4.922894057304962E-2</v>
      </c>
      <c r="R211" s="19">
        <f t="shared" si="23"/>
        <v>-0.36687135426290313</v>
      </c>
      <c r="S211" s="19">
        <f t="shared" si="24"/>
        <v>1.5922642035662651E-2</v>
      </c>
    </row>
    <row r="212" spans="1:19" x14ac:dyDescent="0.25">
      <c r="A212" s="26">
        <f>Wellpath!E212</f>
        <v>6270</v>
      </c>
      <c r="B212" s="22">
        <v>0</v>
      </c>
      <c r="C212" s="22">
        <f>SIN(Wellpath!$L212) * COS(Wellpath!$L212) / 2</f>
        <v>3.06287113727155E-17</v>
      </c>
      <c r="D212" s="22">
        <f>(-TAN(Dip) * SIN(Wellpath!$L212) * COS(Wellpath!$L212) * SIN(Wellpath!$O212)) / 2</f>
        <v>-9.2533558371538332E-17</v>
      </c>
      <c r="E212" s="20">
        <f>Model!$W$11*((drdp!B212+drdp!K212)*'ASXY-TI2S'!$B212+(drdp!E212+drdp!N212)*'ASXY-TI2S'!$C212+(drdp!H212+drdp!Q212)*'ASXY-TI2S'!$D212)</f>
        <v>1.3407083074424386E-18</v>
      </c>
      <c r="F212" s="20">
        <f>Model!$W$11*((drdp!C212+drdp!L212)*'ASXY-TI2S'!$B212+(drdp!F212+drdp!O212)*'ASXY-TI2S'!$C212+(drdp!I212+drdp!R212)*'ASXY-TI2S'!$D212)</f>
        <v>-3.5924170826489869E-19</v>
      </c>
      <c r="G212" s="20">
        <f>Model!$W$11*((drdp!D212+drdp!M212)*'ASXY-TI2S'!$B212+(drdp!G212+drdp!P212)*'ASXY-TI2S'!$C212+(drdp!J212+drdp!S212)*'ASXY-TI2S'!$D212)</f>
        <v>-4.5943067059073248E-19</v>
      </c>
      <c r="H212" s="18">
        <f>Model!$W$11*((drdp!B212)*'ASXY-TI2S'!$B212+(drdp!E212)*'ASXY-TI2S'!$C212+(drdp!H212)*'ASXY-TI2S'!$D212)</f>
        <v>6.7035415372121932E-19</v>
      </c>
      <c r="I212" s="18">
        <f>Model!$W$11*((drdp!C212)*'ASXY-TI2S'!$B212+(drdp!F212)*'ASXY-TI2S'!$C212+(drdp!I212)*'ASXY-TI2S'!$D212)</f>
        <v>-1.7962085413244935E-19</v>
      </c>
      <c r="J212" s="18">
        <f>Model!$W$11*((drdp!D212)*'ASXY-TI2S'!$B212+(drdp!G212)*'ASXY-TI2S'!$C212+(drdp!J212)*'ASXY-TI2S'!$D212)</f>
        <v>-2.2971533529536624E-19</v>
      </c>
      <c r="K212" s="21">
        <f>SUM(E$3:E211)+H212</f>
        <v>1.0650244558152888</v>
      </c>
      <c r="L212" s="21">
        <f>SUM(F$3:F211)+I212</f>
        <v>-4.6223295910481493E-2</v>
      </c>
      <c r="M212" s="21">
        <f>SUM(G$3:G211)+J212</f>
        <v>-0.34447223466061982</v>
      </c>
      <c r="N212" s="19">
        <f t="shared" si="19"/>
        <v>1.1342770914846521</v>
      </c>
      <c r="O212" s="19">
        <f t="shared" si="20"/>
        <v>2.136593084827935E-3</v>
      </c>
      <c r="P212" s="19">
        <f t="shared" si="21"/>
        <v>0.11866112045208113</v>
      </c>
      <c r="Q212" s="19">
        <f t="shared" si="22"/>
        <v>-4.922894057304962E-2</v>
      </c>
      <c r="R212" s="19">
        <f t="shared" si="23"/>
        <v>-0.36687135426290313</v>
      </c>
      <c r="S212" s="19">
        <f t="shared" si="24"/>
        <v>1.5922642035662651E-2</v>
      </c>
    </row>
    <row r="213" spans="1:19" x14ac:dyDescent="0.25">
      <c r="A213" s="26">
        <f>Wellpath!E213</f>
        <v>6300</v>
      </c>
      <c r="B213" s="22">
        <v>0</v>
      </c>
      <c r="C213" s="22">
        <f>SIN(Wellpath!$L213) * COS(Wellpath!$L213) / 2</f>
        <v>3.06287113727155E-17</v>
      </c>
      <c r="D213" s="22">
        <f>(-TAN(Dip) * SIN(Wellpath!$L213) * COS(Wellpath!$L213) * SIN(Wellpath!$O213)) / 2</f>
        <v>-9.2533558371538332E-17</v>
      </c>
      <c r="E213" s="20">
        <f>Model!$W$11*((drdp!B213+drdp!K213)*'ASXY-TI2S'!$B213+(drdp!E213+drdp!N213)*'ASXY-TI2S'!$C213+(drdp!H213+drdp!Q213)*'ASXY-TI2S'!$D213)</f>
        <v>1.3407083074424386E-18</v>
      </c>
      <c r="F213" s="20">
        <f>Model!$W$11*((drdp!C213+drdp!L213)*'ASXY-TI2S'!$B213+(drdp!F213+drdp!O213)*'ASXY-TI2S'!$C213+(drdp!I213+drdp!R213)*'ASXY-TI2S'!$D213)</f>
        <v>-3.5924170826489869E-19</v>
      </c>
      <c r="G213" s="20">
        <f>Model!$W$11*((drdp!D213+drdp!M213)*'ASXY-TI2S'!$B213+(drdp!G213+drdp!P213)*'ASXY-TI2S'!$C213+(drdp!J213+drdp!S213)*'ASXY-TI2S'!$D213)</f>
        <v>-4.5943067059073248E-19</v>
      </c>
      <c r="H213" s="18">
        <f>Model!$W$11*((drdp!B213)*'ASXY-TI2S'!$B213+(drdp!E213)*'ASXY-TI2S'!$C213+(drdp!H213)*'ASXY-TI2S'!$D213)</f>
        <v>6.7035415372121932E-19</v>
      </c>
      <c r="I213" s="18">
        <f>Model!$W$11*((drdp!C213)*'ASXY-TI2S'!$B213+(drdp!F213)*'ASXY-TI2S'!$C213+(drdp!I213)*'ASXY-TI2S'!$D213)</f>
        <v>-1.7962085413244935E-19</v>
      </c>
      <c r="J213" s="18">
        <f>Model!$W$11*((drdp!D213)*'ASXY-TI2S'!$B213+(drdp!G213)*'ASXY-TI2S'!$C213+(drdp!J213)*'ASXY-TI2S'!$D213)</f>
        <v>-2.2971533529536624E-19</v>
      </c>
      <c r="K213" s="21">
        <f>SUM(E$3:E212)+H213</f>
        <v>1.0650244558152888</v>
      </c>
      <c r="L213" s="21">
        <f>SUM(F$3:F212)+I213</f>
        <v>-4.6223295910481493E-2</v>
      </c>
      <c r="M213" s="21">
        <f>SUM(G$3:G212)+J213</f>
        <v>-0.34447223466061982</v>
      </c>
      <c r="N213" s="19">
        <f t="shared" si="19"/>
        <v>1.1342770914846521</v>
      </c>
      <c r="O213" s="19">
        <f t="shared" si="20"/>
        <v>2.136593084827935E-3</v>
      </c>
      <c r="P213" s="19">
        <f t="shared" si="21"/>
        <v>0.11866112045208113</v>
      </c>
      <c r="Q213" s="19">
        <f t="shared" si="22"/>
        <v>-4.922894057304962E-2</v>
      </c>
      <c r="R213" s="19">
        <f t="shared" si="23"/>
        <v>-0.36687135426290313</v>
      </c>
      <c r="S213" s="19">
        <f t="shared" si="24"/>
        <v>1.5922642035662651E-2</v>
      </c>
    </row>
    <row r="214" spans="1:19" x14ac:dyDescent="0.25">
      <c r="A214" s="26">
        <f>Wellpath!E214</f>
        <v>6330</v>
      </c>
      <c r="B214" s="22">
        <v>0</v>
      </c>
      <c r="C214" s="22">
        <f>SIN(Wellpath!$L214) * COS(Wellpath!$L214) / 2</f>
        <v>3.06287113727155E-17</v>
      </c>
      <c r="D214" s="22">
        <f>(-TAN(Dip) * SIN(Wellpath!$L214) * COS(Wellpath!$L214) * SIN(Wellpath!$O214)) / 2</f>
        <v>-9.2533558371538332E-17</v>
      </c>
      <c r="E214" s="20">
        <f>Model!$W$11*((drdp!B214+drdp!K214)*'ASXY-TI2S'!$B214+(drdp!E214+drdp!N214)*'ASXY-TI2S'!$C214+(drdp!H214+drdp!Q214)*'ASXY-TI2S'!$D214)</f>
        <v>1.3407083074424386E-18</v>
      </c>
      <c r="F214" s="20">
        <f>Model!$W$11*((drdp!C214+drdp!L214)*'ASXY-TI2S'!$B214+(drdp!F214+drdp!O214)*'ASXY-TI2S'!$C214+(drdp!I214+drdp!R214)*'ASXY-TI2S'!$D214)</f>
        <v>-3.5924170826489869E-19</v>
      </c>
      <c r="G214" s="20">
        <f>Model!$W$11*((drdp!D214+drdp!M214)*'ASXY-TI2S'!$B214+(drdp!G214+drdp!P214)*'ASXY-TI2S'!$C214+(drdp!J214+drdp!S214)*'ASXY-TI2S'!$D214)</f>
        <v>-4.5943067059073248E-19</v>
      </c>
      <c r="H214" s="18">
        <f>Model!$W$11*((drdp!B214)*'ASXY-TI2S'!$B214+(drdp!E214)*'ASXY-TI2S'!$C214+(drdp!H214)*'ASXY-TI2S'!$D214)</f>
        <v>6.7035415372121932E-19</v>
      </c>
      <c r="I214" s="18">
        <f>Model!$W$11*((drdp!C214)*'ASXY-TI2S'!$B214+(drdp!F214)*'ASXY-TI2S'!$C214+(drdp!I214)*'ASXY-TI2S'!$D214)</f>
        <v>-1.7962085413244935E-19</v>
      </c>
      <c r="J214" s="18">
        <f>Model!$W$11*((drdp!D214)*'ASXY-TI2S'!$B214+(drdp!G214)*'ASXY-TI2S'!$C214+(drdp!J214)*'ASXY-TI2S'!$D214)</f>
        <v>-2.2971533529536624E-19</v>
      </c>
      <c r="K214" s="21">
        <f>SUM(E$3:E213)+H214</f>
        <v>1.0650244558152888</v>
      </c>
      <c r="L214" s="21">
        <f>SUM(F$3:F213)+I214</f>
        <v>-4.6223295910481493E-2</v>
      </c>
      <c r="M214" s="21">
        <f>SUM(G$3:G213)+J214</f>
        <v>-0.34447223466061982</v>
      </c>
      <c r="N214" s="19">
        <f t="shared" si="19"/>
        <v>1.1342770914846521</v>
      </c>
      <c r="O214" s="19">
        <f t="shared" si="20"/>
        <v>2.136593084827935E-3</v>
      </c>
      <c r="P214" s="19">
        <f t="shared" si="21"/>
        <v>0.11866112045208113</v>
      </c>
      <c r="Q214" s="19">
        <f t="shared" si="22"/>
        <v>-4.922894057304962E-2</v>
      </c>
      <c r="R214" s="19">
        <f t="shared" si="23"/>
        <v>-0.36687135426290313</v>
      </c>
      <c r="S214" s="19">
        <f t="shared" si="24"/>
        <v>1.5922642035662651E-2</v>
      </c>
    </row>
    <row r="215" spans="1:19" x14ac:dyDescent="0.25">
      <c r="A215" s="26">
        <f>Wellpath!E215</f>
        <v>6360</v>
      </c>
      <c r="B215" s="22">
        <v>0</v>
      </c>
      <c r="C215" s="22">
        <f>SIN(Wellpath!$L215) * COS(Wellpath!$L215) / 2</f>
        <v>3.06287113727155E-17</v>
      </c>
      <c r="D215" s="22">
        <f>(-TAN(Dip) * SIN(Wellpath!$L215) * COS(Wellpath!$L215) * SIN(Wellpath!$O215)) / 2</f>
        <v>-9.2533558371538332E-17</v>
      </c>
      <c r="E215" s="20">
        <f>Model!$W$11*((drdp!B215+drdp!K215)*'ASXY-TI2S'!$B215+(drdp!E215+drdp!N215)*'ASXY-TI2S'!$C215+(drdp!H215+drdp!Q215)*'ASXY-TI2S'!$D215)</f>
        <v>1.3407083074424386E-18</v>
      </c>
      <c r="F215" s="20">
        <f>Model!$W$11*((drdp!C215+drdp!L215)*'ASXY-TI2S'!$B215+(drdp!F215+drdp!O215)*'ASXY-TI2S'!$C215+(drdp!I215+drdp!R215)*'ASXY-TI2S'!$D215)</f>
        <v>-3.5924170826489869E-19</v>
      </c>
      <c r="G215" s="20">
        <f>Model!$W$11*((drdp!D215+drdp!M215)*'ASXY-TI2S'!$B215+(drdp!G215+drdp!P215)*'ASXY-TI2S'!$C215+(drdp!J215+drdp!S215)*'ASXY-TI2S'!$D215)</f>
        <v>-4.5943067059073248E-19</v>
      </c>
      <c r="H215" s="18">
        <f>Model!$W$11*((drdp!B215)*'ASXY-TI2S'!$B215+(drdp!E215)*'ASXY-TI2S'!$C215+(drdp!H215)*'ASXY-TI2S'!$D215)</f>
        <v>6.7035415372121932E-19</v>
      </c>
      <c r="I215" s="18">
        <f>Model!$W$11*((drdp!C215)*'ASXY-TI2S'!$B215+(drdp!F215)*'ASXY-TI2S'!$C215+(drdp!I215)*'ASXY-TI2S'!$D215)</f>
        <v>-1.7962085413244935E-19</v>
      </c>
      <c r="J215" s="18">
        <f>Model!$W$11*((drdp!D215)*'ASXY-TI2S'!$B215+(drdp!G215)*'ASXY-TI2S'!$C215+(drdp!J215)*'ASXY-TI2S'!$D215)</f>
        <v>-2.2971533529536624E-19</v>
      </c>
      <c r="K215" s="21">
        <f>SUM(E$3:E214)+H215</f>
        <v>1.0650244558152888</v>
      </c>
      <c r="L215" s="21">
        <f>SUM(F$3:F214)+I215</f>
        <v>-4.6223295910481493E-2</v>
      </c>
      <c r="M215" s="21">
        <f>SUM(G$3:G214)+J215</f>
        <v>-0.34447223466061982</v>
      </c>
      <c r="N215" s="19">
        <f t="shared" si="19"/>
        <v>1.1342770914846521</v>
      </c>
      <c r="O215" s="19">
        <f t="shared" si="20"/>
        <v>2.136593084827935E-3</v>
      </c>
      <c r="P215" s="19">
        <f t="shared" si="21"/>
        <v>0.11866112045208113</v>
      </c>
      <c r="Q215" s="19">
        <f t="shared" si="22"/>
        <v>-4.922894057304962E-2</v>
      </c>
      <c r="R215" s="19">
        <f t="shared" si="23"/>
        <v>-0.36687135426290313</v>
      </c>
      <c r="S215" s="19">
        <f t="shared" si="24"/>
        <v>1.5922642035662651E-2</v>
      </c>
    </row>
    <row r="216" spans="1:19" x14ac:dyDescent="0.25">
      <c r="A216" s="26">
        <f>Wellpath!E216</f>
        <v>6390</v>
      </c>
      <c r="B216" s="22">
        <v>0</v>
      </c>
      <c r="C216" s="22">
        <f>SIN(Wellpath!$L216) * COS(Wellpath!$L216) / 2</f>
        <v>3.06287113727155E-17</v>
      </c>
      <c r="D216" s="22">
        <f>(-TAN(Dip) * SIN(Wellpath!$L216) * COS(Wellpath!$L216) * SIN(Wellpath!$O216)) / 2</f>
        <v>-9.2533558371538332E-17</v>
      </c>
      <c r="E216" s="20">
        <f>Model!$W$11*((drdp!B216+drdp!K216)*'ASXY-TI2S'!$B216+(drdp!E216+drdp!N216)*'ASXY-TI2S'!$C216+(drdp!H216+drdp!Q216)*'ASXY-TI2S'!$D216)</f>
        <v>1.3407083074424386E-18</v>
      </c>
      <c r="F216" s="20">
        <f>Model!$W$11*((drdp!C216+drdp!L216)*'ASXY-TI2S'!$B216+(drdp!F216+drdp!O216)*'ASXY-TI2S'!$C216+(drdp!I216+drdp!R216)*'ASXY-TI2S'!$D216)</f>
        <v>-3.5924170826489869E-19</v>
      </c>
      <c r="G216" s="20">
        <f>Model!$W$11*((drdp!D216+drdp!M216)*'ASXY-TI2S'!$B216+(drdp!G216+drdp!P216)*'ASXY-TI2S'!$C216+(drdp!J216+drdp!S216)*'ASXY-TI2S'!$D216)</f>
        <v>-4.5943067059073248E-19</v>
      </c>
      <c r="H216" s="18">
        <f>Model!$W$11*((drdp!B216)*'ASXY-TI2S'!$B216+(drdp!E216)*'ASXY-TI2S'!$C216+(drdp!H216)*'ASXY-TI2S'!$D216)</f>
        <v>6.7035415372121932E-19</v>
      </c>
      <c r="I216" s="18">
        <f>Model!$W$11*((drdp!C216)*'ASXY-TI2S'!$B216+(drdp!F216)*'ASXY-TI2S'!$C216+(drdp!I216)*'ASXY-TI2S'!$D216)</f>
        <v>-1.7962085413244935E-19</v>
      </c>
      <c r="J216" s="18">
        <f>Model!$W$11*((drdp!D216)*'ASXY-TI2S'!$B216+(drdp!G216)*'ASXY-TI2S'!$C216+(drdp!J216)*'ASXY-TI2S'!$D216)</f>
        <v>-2.2971533529536624E-19</v>
      </c>
      <c r="K216" s="21">
        <f>SUM(E$3:E215)+H216</f>
        <v>1.0650244558152888</v>
      </c>
      <c r="L216" s="21">
        <f>SUM(F$3:F215)+I216</f>
        <v>-4.6223295910481493E-2</v>
      </c>
      <c r="M216" s="21">
        <f>SUM(G$3:G215)+J216</f>
        <v>-0.34447223466061982</v>
      </c>
      <c r="N216" s="19">
        <f t="shared" si="19"/>
        <v>1.1342770914846521</v>
      </c>
      <c r="O216" s="19">
        <f t="shared" si="20"/>
        <v>2.136593084827935E-3</v>
      </c>
      <c r="P216" s="19">
        <f t="shared" si="21"/>
        <v>0.11866112045208113</v>
      </c>
      <c r="Q216" s="19">
        <f t="shared" si="22"/>
        <v>-4.922894057304962E-2</v>
      </c>
      <c r="R216" s="19">
        <f t="shared" si="23"/>
        <v>-0.36687135426290313</v>
      </c>
      <c r="S216" s="19">
        <f t="shared" si="24"/>
        <v>1.5922642035662651E-2</v>
      </c>
    </row>
    <row r="217" spans="1:19" x14ac:dyDescent="0.25">
      <c r="A217" s="26">
        <f>Wellpath!E217</f>
        <v>6420</v>
      </c>
      <c r="B217" s="22">
        <v>0</v>
      </c>
      <c r="C217" s="22">
        <f>SIN(Wellpath!$L217) * COS(Wellpath!$L217) / 2</f>
        <v>3.06287113727155E-17</v>
      </c>
      <c r="D217" s="22">
        <f>(-TAN(Dip) * SIN(Wellpath!$L217) * COS(Wellpath!$L217) * SIN(Wellpath!$O217)) / 2</f>
        <v>-9.2533558371538332E-17</v>
      </c>
      <c r="E217" s="20">
        <f>Model!$W$11*((drdp!B217+drdp!K217)*'ASXY-TI2S'!$B217+(drdp!E217+drdp!N217)*'ASXY-TI2S'!$C217+(drdp!H217+drdp!Q217)*'ASXY-TI2S'!$D217)</f>
        <v>1.3407083074424386E-18</v>
      </c>
      <c r="F217" s="20">
        <f>Model!$W$11*((drdp!C217+drdp!L217)*'ASXY-TI2S'!$B217+(drdp!F217+drdp!O217)*'ASXY-TI2S'!$C217+(drdp!I217+drdp!R217)*'ASXY-TI2S'!$D217)</f>
        <v>-3.5924170826489869E-19</v>
      </c>
      <c r="G217" s="20">
        <f>Model!$W$11*((drdp!D217+drdp!M217)*'ASXY-TI2S'!$B217+(drdp!G217+drdp!P217)*'ASXY-TI2S'!$C217+(drdp!J217+drdp!S217)*'ASXY-TI2S'!$D217)</f>
        <v>-4.5943067059073248E-19</v>
      </c>
      <c r="H217" s="18">
        <f>Model!$W$11*((drdp!B217)*'ASXY-TI2S'!$B217+(drdp!E217)*'ASXY-TI2S'!$C217+(drdp!H217)*'ASXY-TI2S'!$D217)</f>
        <v>6.7035415372121932E-19</v>
      </c>
      <c r="I217" s="18">
        <f>Model!$W$11*((drdp!C217)*'ASXY-TI2S'!$B217+(drdp!F217)*'ASXY-TI2S'!$C217+(drdp!I217)*'ASXY-TI2S'!$D217)</f>
        <v>-1.7962085413244935E-19</v>
      </c>
      <c r="J217" s="18">
        <f>Model!$W$11*((drdp!D217)*'ASXY-TI2S'!$B217+(drdp!G217)*'ASXY-TI2S'!$C217+(drdp!J217)*'ASXY-TI2S'!$D217)</f>
        <v>-2.2971533529536624E-19</v>
      </c>
      <c r="K217" s="21">
        <f>SUM(E$3:E216)+H217</f>
        <v>1.0650244558152888</v>
      </c>
      <c r="L217" s="21">
        <f>SUM(F$3:F216)+I217</f>
        <v>-4.6223295910481493E-2</v>
      </c>
      <c r="M217" s="21">
        <f>SUM(G$3:G216)+J217</f>
        <v>-0.34447223466061982</v>
      </c>
      <c r="N217" s="19">
        <f t="shared" si="19"/>
        <v>1.1342770914846521</v>
      </c>
      <c r="O217" s="19">
        <f t="shared" si="20"/>
        <v>2.136593084827935E-3</v>
      </c>
      <c r="P217" s="19">
        <f t="shared" si="21"/>
        <v>0.11866112045208113</v>
      </c>
      <c r="Q217" s="19">
        <f t="shared" si="22"/>
        <v>-4.922894057304962E-2</v>
      </c>
      <c r="R217" s="19">
        <f t="shared" si="23"/>
        <v>-0.36687135426290313</v>
      </c>
      <c r="S217" s="19">
        <f t="shared" si="24"/>
        <v>1.5922642035662651E-2</v>
      </c>
    </row>
    <row r="218" spans="1:19" x14ac:dyDescent="0.25">
      <c r="A218" s="26">
        <f>Wellpath!E218</f>
        <v>6450</v>
      </c>
      <c r="B218" s="22">
        <v>0</v>
      </c>
      <c r="C218" s="22">
        <f>SIN(Wellpath!$L218) * COS(Wellpath!$L218) / 2</f>
        <v>3.06287113727155E-17</v>
      </c>
      <c r="D218" s="22">
        <f>(-TAN(Dip) * SIN(Wellpath!$L218) * COS(Wellpath!$L218) * SIN(Wellpath!$O218)) / 2</f>
        <v>-9.2533558371538332E-17</v>
      </c>
      <c r="E218" s="20">
        <f>Model!$W$11*((drdp!B218+drdp!K218)*'ASXY-TI2S'!$B218+(drdp!E218+drdp!N218)*'ASXY-TI2S'!$C218+(drdp!H218+drdp!Q218)*'ASXY-TI2S'!$D218)</f>
        <v>1.3407083074424386E-18</v>
      </c>
      <c r="F218" s="20">
        <f>Model!$W$11*((drdp!C218+drdp!L218)*'ASXY-TI2S'!$B218+(drdp!F218+drdp!O218)*'ASXY-TI2S'!$C218+(drdp!I218+drdp!R218)*'ASXY-TI2S'!$D218)</f>
        <v>-3.5924170826489869E-19</v>
      </c>
      <c r="G218" s="20">
        <f>Model!$W$11*((drdp!D218+drdp!M218)*'ASXY-TI2S'!$B218+(drdp!G218+drdp!P218)*'ASXY-TI2S'!$C218+(drdp!J218+drdp!S218)*'ASXY-TI2S'!$D218)</f>
        <v>-4.5943067059073248E-19</v>
      </c>
      <c r="H218" s="18">
        <f>Model!$W$11*((drdp!B218)*'ASXY-TI2S'!$B218+(drdp!E218)*'ASXY-TI2S'!$C218+(drdp!H218)*'ASXY-TI2S'!$D218)</f>
        <v>6.7035415372121932E-19</v>
      </c>
      <c r="I218" s="18">
        <f>Model!$W$11*((drdp!C218)*'ASXY-TI2S'!$B218+(drdp!F218)*'ASXY-TI2S'!$C218+(drdp!I218)*'ASXY-TI2S'!$D218)</f>
        <v>-1.7962085413244935E-19</v>
      </c>
      <c r="J218" s="18">
        <f>Model!$W$11*((drdp!D218)*'ASXY-TI2S'!$B218+(drdp!G218)*'ASXY-TI2S'!$C218+(drdp!J218)*'ASXY-TI2S'!$D218)</f>
        <v>-2.2971533529536624E-19</v>
      </c>
      <c r="K218" s="21">
        <f>SUM(E$3:E217)+H218</f>
        <v>1.0650244558152888</v>
      </c>
      <c r="L218" s="21">
        <f>SUM(F$3:F217)+I218</f>
        <v>-4.6223295910481493E-2</v>
      </c>
      <c r="M218" s="21">
        <f>SUM(G$3:G217)+J218</f>
        <v>-0.34447223466061982</v>
      </c>
      <c r="N218" s="19">
        <f t="shared" si="19"/>
        <v>1.1342770914846521</v>
      </c>
      <c r="O218" s="19">
        <f t="shared" si="20"/>
        <v>2.136593084827935E-3</v>
      </c>
      <c r="P218" s="19">
        <f t="shared" si="21"/>
        <v>0.11866112045208113</v>
      </c>
      <c r="Q218" s="19">
        <f t="shared" si="22"/>
        <v>-4.922894057304962E-2</v>
      </c>
      <c r="R218" s="19">
        <f t="shared" si="23"/>
        <v>-0.36687135426290313</v>
      </c>
      <c r="S218" s="19">
        <f t="shared" si="24"/>
        <v>1.5922642035662651E-2</v>
      </c>
    </row>
    <row r="219" spans="1:19" x14ac:dyDescent="0.25">
      <c r="A219" s="26">
        <f>Wellpath!E219</f>
        <v>6480</v>
      </c>
      <c r="B219" s="22">
        <v>0</v>
      </c>
      <c r="C219" s="22">
        <f>SIN(Wellpath!$L219) * COS(Wellpath!$L219) / 2</f>
        <v>3.06287113727155E-17</v>
      </c>
      <c r="D219" s="22">
        <f>(-TAN(Dip) * SIN(Wellpath!$L219) * COS(Wellpath!$L219) * SIN(Wellpath!$O219)) / 2</f>
        <v>-9.2533558371538332E-17</v>
      </c>
      <c r="E219" s="20">
        <f>Model!$W$11*((drdp!B219+drdp!K219)*'ASXY-TI2S'!$B219+(drdp!E219+drdp!N219)*'ASXY-TI2S'!$C219+(drdp!H219+drdp!Q219)*'ASXY-TI2S'!$D219)</f>
        <v>1.3407083074424386E-18</v>
      </c>
      <c r="F219" s="20">
        <f>Model!$W$11*((drdp!C219+drdp!L219)*'ASXY-TI2S'!$B219+(drdp!F219+drdp!O219)*'ASXY-TI2S'!$C219+(drdp!I219+drdp!R219)*'ASXY-TI2S'!$D219)</f>
        <v>-3.5924170826489869E-19</v>
      </c>
      <c r="G219" s="20">
        <f>Model!$W$11*((drdp!D219+drdp!M219)*'ASXY-TI2S'!$B219+(drdp!G219+drdp!P219)*'ASXY-TI2S'!$C219+(drdp!J219+drdp!S219)*'ASXY-TI2S'!$D219)</f>
        <v>-4.5943067059073248E-19</v>
      </c>
      <c r="H219" s="18">
        <f>Model!$W$11*((drdp!B219)*'ASXY-TI2S'!$B219+(drdp!E219)*'ASXY-TI2S'!$C219+(drdp!H219)*'ASXY-TI2S'!$D219)</f>
        <v>6.7035415372121932E-19</v>
      </c>
      <c r="I219" s="18">
        <f>Model!$W$11*((drdp!C219)*'ASXY-TI2S'!$B219+(drdp!F219)*'ASXY-TI2S'!$C219+(drdp!I219)*'ASXY-TI2S'!$D219)</f>
        <v>-1.7962085413244935E-19</v>
      </c>
      <c r="J219" s="18">
        <f>Model!$W$11*((drdp!D219)*'ASXY-TI2S'!$B219+(drdp!G219)*'ASXY-TI2S'!$C219+(drdp!J219)*'ASXY-TI2S'!$D219)</f>
        <v>-2.2971533529536624E-19</v>
      </c>
      <c r="K219" s="21">
        <f>SUM(E$3:E218)+H219</f>
        <v>1.0650244558152888</v>
      </c>
      <c r="L219" s="21">
        <f>SUM(F$3:F218)+I219</f>
        <v>-4.6223295910481493E-2</v>
      </c>
      <c r="M219" s="21">
        <f>SUM(G$3:G218)+J219</f>
        <v>-0.34447223466061982</v>
      </c>
      <c r="N219" s="19">
        <f t="shared" si="19"/>
        <v>1.1342770914846521</v>
      </c>
      <c r="O219" s="19">
        <f t="shared" si="20"/>
        <v>2.136593084827935E-3</v>
      </c>
      <c r="P219" s="19">
        <f t="shared" si="21"/>
        <v>0.11866112045208113</v>
      </c>
      <c r="Q219" s="19">
        <f t="shared" si="22"/>
        <v>-4.922894057304962E-2</v>
      </c>
      <c r="R219" s="19">
        <f t="shared" si="23"/>
        <v>-0.36687135426290313</v>
      </c>
      <c r="S219" s="19">
        <f t="shared" si="24"/>
        <v>1.5922642035662651E-2</v>
      </c>
    </row>
    <row r="220" spans="1:19" x14ac:dyDescent="0.25">
      <c r="A220" s="26">
        <f>Wellpath!E220</f>
        <v>6510</v>
      </c>
      <c r="B220" s="22">
        <v>0</v>
      </c>
      <c r="C220" s="22">
        <f>SIN(Wellpath!$L220) * COS(Wellpath!$L220) / 2</f>
        <v>3.06287113727155E-17</v>
      </c>
      <c r="D220" s="22">
        <f>(-TAN(Dip) * SIN(Wellpath!$L220) * COS(Wellpath!$L220) * SIN(Wellpath!$O220)) / 2</f>
        <v>-9.2533558371538332E-17</v>
      </c>
      <c r="E220" s="20">
        <f>Model!$W$11*((drdp!B220+drdp!K220)*'ASXY-TI2S'!$B220+(drdp!E220+drdp!N220)*'ASXY-TI2S'!$C220+(drdp!H220+drdp!Q220)*'ASXY-TI2S'!$D220)</f>
        <v>1.3407083074424386E-18</v>
      </c>
      <c r="F220" s="20">
        <f>Model!$W$11*((drdp!C220+drdp!L220)*'ASXY-TI2S'!$B220+(drdp!F220+drdp!O220)*'ASXY-TI2S'!$C220+(drdp!I220+drdp!R220)*'ASXY-TI2S'!$D220)</f>
        <v>-3.5924170826489869E-19</v>
      </c>
      <c r="G220" s="20">
        <f>Model!$W$11*((drdp!D220+drdp!M220)*'ASXY-TI2S'!$B220+(drdp!G220+drdp!P220)*'ASXY-TI2S'!$C220+(drdp!J220+drdp!S220)*'ASXY-TI2S'!$D220)</f>
        <v>-4.5943067059073248E-19</v>
      </c>
      <c r="H220" s="18">
        <f>Model!$W$11*((drdp!B220)*'ASXY-TI2S'!$B220+(drdp!E220)*'ASXY-TI2S'!$C220+(drdp!H220)*'ASXY-TI2S'!$D220)</f>
        <v>6.7035415372121932E-19</v>
      </c>
      <c r="I220" s="18">
        <f>Model!$W$11*((drdp!C220)*'ASXY-TI2S'!$B220+(drdp!F220)*'ASXY-TI2S'!$C220+(drdp!I220)*'ASXY-TI2S'!$D220)</f>
        <v>-1.7962085413244935E-19</v>
      </c>
      <c r="J220" s="18">
        <f>Model!$W$11*((drdp!D220)*'ASXY-TI2S'!$B220+(drdp!G220)*'ASXY-TI2S'!$C220+(drdp!J220)*'ASXY-TI2S'!$D220)</f>
        <v>-2.2971533529536624E-19</v>
      </c>
      <c r="K220" s="21">
        <f>SUM(E$3:E219)+H220</f>
        <v>1.0650244558152888</v>
      </c>
      <c r="L220" s="21">
        <f>SUM(F$3:F219)+I220</f>
        <v>-4.6223295910481493E-2</v>
      </c>
      <c r="M220" s="21">
        <f>SUM(G$3:G219)+J220</f>
        <v>-0.34447223466061982</v>
      </c>
      <c r="N220" s="19">
        <f t="shared" si="19"/>
        <v>1.1342770914846521</v>
      </c>
      <c r="O220" s="19">
        <f t="shared" si="20"/>
        <v>2.136593084827935E-3</v>
      </c>
      <c r="P220" s="19">
        <f t="shared" si="21"/>
        <v>0.11866112045208113</v>
      </c>
      <c r="Q220" s="19">
        <f t="shared" si="22"/>
        <v>-4.922894057304962E-2</v>
      </c>
      <c r="R220" s="19">
        <f t="shared" si="23"/>
        <v>-0.36687135426290313</v>
      </c>
      <c r="S220" s="19">
        <f t="shared" si="24"/>
        <v>1.5922642035662651E-2</v>
      </c>
    </row>
    <row r="221" spans="1:19" x14ac:dyDescent="0.25">
      <c r="A221" s="26">
        <f>Wellpath!E221</f>
        <v>6540</v>
      </c>
      <c r="B221" s="22">
        <v>0</v>
      </c>
      <c r="C221" s="22">
        <f>SIN(Wellpath!$L221) * COS(Wellpath!$L221) / 2</f>
        <v>3.06287113727155E-17</v>
      </c>
      <c r="D221" s="22">
        <f>(-TAN(Dip) * SIN(Wellpath!$L221) * COS(Wellpath!$L221) * SIN(Wellpath!$O221)) / 2</f>
        <v>-9.2533558371538332E-17</v>
      </c>
      <c r="E221" s="20">
        <f>Model!$W$11*((drdp!B221+drdp!K221)*'ASXY-TI2S'!$B221+(drdp!E221+drdp!N221)*'ASXY-TI2S'!$C221+(drdp!H221+drdp!Q221)*'ASXY-TI2S'!$D221)</f>
        <v>1.3407083074424386E-18</v>
      </c>
      <c r="F221" s="20">
        <f>Model!$W$11*((drdp!C221+drdp!L221)*'ASXY-TI2S'!$B221+(drdp!F221+drdp!O221)*'ASXY-TI2S'!$C221+(drdp!I221+drdp!R221)*'ASXY-TI2S'!$D221)</f>
        <v>-3.5924170826489869E-19</v>
      </c>
      <c r="G221" s="20">
        <f>Model!$W$11*((drdp!D221+drdp!M221)*'ASXY-TI2S'!$B221+(drdp!G221+drdp!P221)*'ASXY-TI2S'!$C221+(drdp!J221+drdp!S221)*'ASXY-TI2S'!$D221)</f>
        <v>-4.5943067059073248E-19</v>
      </c>
      <c r="H221" s="18">
        <f>Model!$W$11*((drdp!B221)*'ASXY-TI2S'!$B221+(drdp!E221)*'ASXY-TI2S'!$C221+(drdp!H221)*'ASXY-TI2S'!$D221)</f>
        <v>6.7035415372121932E-19</v>
      </c>
      <c r="I221" s="18">
        <f>Model!$W$11*((drdp!C221)*'ASXY-TI2S'!$B221+(drdp!F221)*'ASXY-TI2S'!$C221+(drdp!I221)*'ASXY-TI2S'!$D221)</f>
        <v>-1.7962085413244935E-19</v>
      </c>
      <c r="J221" s="18">
        <f>Model!$W$11*((drdp!D221)*'ASXY-TI2S'!$B221+(drdp!G221)*'ASXY-TI2S'!$C221+(drdp!J221)*'ASXY-TI2S'!$D221)</f>
        <v>-2.2971533529536624E-19</v>
      </c>
      <c r="K221" s="21">
        <f>SUM(E$3:E220)+H221</f>
        <v>1.0650244558152888</v>
      </c>
      <c r="L221" s="21">
        <f>SUM(F$3:F220)+I221</f>
        <v>-4.6223295910481493E-2</v>
      </c>
      <c r="M221" s="21">
        <f>SUM(G$3:G220)+J221</f>
        <v>-0.34447223466061982</v>
      </c>
      <c r="N221" s="19">
        <f t="shared" si="19"/>
        <v>1.1342770914846521</v>
      </c>
      <c r="O221" s="19">
        <f t="shared" si="20"/>
        <v>2.136593084827935E-3</v>
      </c>
      <c r="P221" s="19">
        <f t="shared" si="21"/>
        <v>0.11866112045208113</v>
      </c>
      <c r="Q221" s="19">
        <f t="shared" si="22"/>
        <v>-4.922894057304962E-2</v>
      </c>
      <c r="R221" s="19">
        <f t="shared" si="23"/>
        <v>-0.36687135426290313</v>
      </c>
      <c r="S221" s="19">
        <f t="shared" si="24"/>
        <v>1.5922642035662651E-2</v>
      </c>
    </row>
    <row r="222" spans="1:19" x14ac:dyDescent="0.25">
      <c r="A222" s="26">
        <f>Wellpath!E222</f>
        <v>6570</v>
      </c>
      <c r="B222" s="22">
        <v>0</v>
      </c>
      <c r="C222" s="22">
        <f>SIN(Wellpath!$L222) * COS(Wellpath!$L222) / 2</f>
        <v>3.06287113727155E-17</v>
      </c>
      <c r="D222" s="22">
        <f>(-TAN(Dip) * SIN(Wellpath!$L222) * COS(Wellpath!$L222) * SIN(Wellpath!$O222)) / 2</f>
        <v>-9.2533558371538332E-17</v>
      </c>
      <c r="E222" s="20">
        <f>Model!$W$11*((drdp!B222+drdp!K222)*'ASXY-TI2S'!$B222+(drdp!E222+drdp!N222)*'ASXY-TI2S'!$C222+(drdp!H222+drdp!Q222)*'ASXY-TI2S'!$D222)</f>
        <v>1.3407083074424386E-18</v>
      </c>
      <c r="F222" s="20">
        <f>Model!$W$11*((drdp!C222+drdp!L222)*'ASXY-TI2S'!$B222+(drdp!F222+drdp!O222)*'ASXY-TI2S'!$C222+(drdp!I222+drdp!R222)*'ASXY-TI2S'!$D222)</f>
        <v>-3.5924170826489869E-19</v>
      </c>
      <c r="G222" s="20">
        <f>Model!$W$11*((drdp!D222+drdp!M222)*'ASXY-TI2S'!$B222+(drdp!G222+drdp!P222)*'ASXY-TI2S'!$C222+(drdp!J222+drdp!S222)*'ASXY-TI2S'!$D222)</f>
        <v>-4.5943067059073248E-19</v>
      </c>
      <c r="H222" s="18">
        <f>Model!$W$11*((drdp!B222)*'ASXY-TI2S'!$B222+(drdp!E222)*'ASXY-TI2S'!$C222+(drdp!H222)*'ASXY-TI2S'!$D222)</f>
        <v>6.7035415372121932E-19</v>
      </c>
      <c r="I222" s="18">
        <f>Model!$W$11*((drdp!C222)*'ASXY-TI2S'!$B222+(drdp!F222)*'ASXY-TI2S'!$C222+(drdp!I222)*'ASXY-TI2S'!$D222)</f>
        <v>-1.7962085413244935E-19</v>
      </c>
      <c r="J222" s="18">
        <f>Model!$W$11*((drdp!D222)*'ASXY-TI2S'!$B222+(drdp!G222)*'ASXY-TI2S'!$C222+(drdp!J222)*'ASXY-TI2S'!$D222)</f>
        <v>-2.2971533529536624E-19</v>
      </c>
      <c r="K222" s="21">
        <f>SUM(E$3:E221)+H222</f>
        <v>1.0650244558152888</v>
      </c>
      <c r="L222" s="21">
        <f>SUM(F$3:F221)+I222</f>
        <v>-4.6223295910481493E-2</v>
      </c>
      <c r="M222" s="21">
        <f>SUM(G$3:G221)+J222</f>
        <v>-0.34447223466061982</v>
      </c>
      <c r="N222" s="19">
        <f t="shared" si="19"/>
        <v>1.1342770914846521</v>
      </c>
      <c r="O222" s="19">
        <f t="shared" si="20"/>
        <v>2.136593084827935E-3</v>
      </c>
      <c r="P222" s="19">
        <f t="shared" si="21"/>
        <v>0.11866112045208113</v>
      </c>
      <c r="Q222" s="19">
        <f t="shared" si="22"/>
        <v>-4.922894057304962E-2</v>
      </c>
      <c r="R222" s="19">
        <f t="shared" si="23"/>
        <v>-0.36687135426290313</v>
      </c>
      <c r="S222" s="19">
        <f t="shared" si="24"/>
        <v>1.5922642035662651E-2</v>
      </c>
    </row>
    <row r="223" spans="1:19" x14ac:dyDescent="0.25">
      <c r="A223" s="26">
        <f>Wellpath!E223</f>
        <v>6600</v>
      </c>
      <c r="B223" s="22">
        <v>0</v>
      </c>
      <c r="C223" s="22">
        <f>SIN(Wellpath!$L223) * COS(Wellpath!$L223) / 2</f>
        <v>3.06287113727155E-17</v>
      </c>
      <c r="D223" s="22">
        <f>(-TAN(Dip) * SIN(Wellpath!$L223) * COS(Wellpath!$L223) * SIN(Wellpath!$O223)) / 2</f>
        <v>-9.2533558371538332E-17</v>
      </c>
      <c r="E223" s="20">
        <f>Model!$W$11*((drdp!B223+drdp!K223)*'ASXY-TI2S'!$B223+(drdp!E223+drdp!N223)*'ASXY-TI2S'!$C223+(drdp!H223+drdp!Q223)*'ASXY-TI2S'!$D223)</f>
        <v>1.3407083074424386E-18</v>
      </c>
      <c r="F223" s="20">
        <f>Model!$W$11*((drdp!C223+drdp!L223)*'ASXY-TI2S'!$B223+(drdp!F223+drdp!O223)*'ASXY-TI2S'!$C223+(drdp!I223+drdp!R223)*'ASXY-TI2S'!$D223)</f>
        <v>-3.5924170826489869E-19</v>
      </c>
      <c r="G223" s="20">
        <f>Model!$W$11*((drdp!D223+drdp!M223)*'ASXY-TI2S'!$B223+(drdp!G223+drdp!P223)*'ASXY-TI2S'!$C223+(drdp!J223+drdp!S223)*'ASXY-TI2S'!$D223)</f>
        <v>-4.5943067059073248E-19</v>
      </c>
      <c r="H223" s="18">
        <f>Model!$W$11*((drdp!B223)*'ASXY-TI2S'!$B223+(drdp!E223)*'ASXY-TI2S'!$C223+(drdp!H223)*'ASXY-TI2S'!$D223)</f>
        <v>6.7035415372121932E-19</v>
      </c>
      <c r="I223" s="18">
        <f>Model!$W$11*((drdp!C223)*'ASXY-TI2S'!$B223+(drdp!F223)*'ASXY-TI2S'!$C223+(drdp!I223)*'ASXY-TI2S'!$D223)</f>
        <v>-1.7962085413244935E-19</v>
      </c>
      <c r="J223" s="18">
        <f>Model!$W$11*((drdp!D223)*'ASXY-TI2S'!$B223+(drdp!G223)*'ASXY-TI2S'!$C223+(drdp!J223)*'ASXY-TI2S'!$D223)</f>
        <v>-2.2971533529536624E-19</v>
      </c>
      <c r="K223" s="21">
        <f>SUM(E$3:E222)+H223</f>
        <v>1.0650244558152888</v>
      </c>
      <c r="L223" s="21">
        <f>SUM(F$3:F222)+I223</f>
        <v>-4.6223295910481493E-2</v>
      </c>
      <c r="M223" s="21">
        <f>SUM(G$3:G222)+J223</f>
        <v>-0.34447223466061982</v>
      </c>
      <c r="N223" s="19">
        <f t="shared" si="19"/>
        <v>1.1342770914846521</v>
      </c>
      <c r="O223" s="19">
        <f t="shared" si="20"/>
        <v>2.136593084827935E-3</v>
      </c>
      <c r="P223" s="19">
        <f t="shared" si="21"/>
        <v>0.11866112045208113</v>
      </c>
      <c r="Q223" s="19">
        <f t="shared" si="22"/>
        <v>-4.922894057304962E-2</v>
      </c>
      <c r="R223" s="19">
        <f t="shared" si="23"/>
        <v>-0.36687135426290313</v>
      </c>
      <c r="S223" s="19">
        <f t="shared" si="24"/>
        <v>1.5922642035662651E-2</v>
      </c>
    </row>
    <row r="224" spans="1:19" x14ac:dyDescent="0.25">
      <c r="A224" s="26">
        <f>Wellpath!E224</f>
        <v>6630</v>
      </c>
      <c r="B224" s="22">
        <v>0</v>
      </c>
      <c r="C224" s="22">
        <f>SIN(Wellpath!$L224) * COS(Wellpath!$L224) / 2</f>
        <v>3.06287113727155E-17</v>
      </c>
      <c r="D224" s="22">
        <f>(-TAN(Dip) * SIN(Wellpath!$L224) * COS(Wellpath!$L224) * SIN(Wellpath!$O224)) / 2</f>
        <v>-9.2533558371538332E-17</v>
      </c>
      <c r="E224" s="20">
        <f>Model!$W$11*((drdp!B224+drdp!K224)*'ASXY-TI2S'!$B224+(drdp!E224+drdp!N224)*'ASXY-TI2S'!$C224+(drdp!H224+drdp!Q224)*'ASXY-TI2S'!$D224)</f>
        <v>1.3407083074424386E-18</v>
      </c>
      <c r="F224" s="20">
        <f>Model!$W$11*((drdp!C224+drdp!L224)*'ASXY-TI2S'!$B224+(drdp!F224+drdp!O224)*'ASXY-TI2S'!$C224+(drdp!I224+drdp!R224)*'ASXY-TI2S'!$D224)</f>
        <v>-3.5924170826489869E-19</v>
      </c>
      <c r="G224" s="20">
        <f>Model!$W$11*((drdp!D224+drdp!M224)*'ASXY-TI2S'!$B224+(drdp!G224+drdp!P224)*'ASXY-TI2S'!$C224+(drdp!J224+drdp!S224)*'ASXY-TI2S'!$D224)</f>
        <v>-4.5943067059073248E-19</v>
      </c>
      <c r="H224" s="18">
        <f>Model!$W$11*((drdp!B224)*'ASXY-TI2S'!$B224+(drdp!E224)*'ASXY-TI2S'!$C224+(drdp!H224)*'ASXY-TI2S'!$D224)</f>
        <v>6.7035415372121932E-19</v>
      </c>
      <c r="I224" s="18">
        <f>Model!$W$11*((drdp!C224)*'ASXY-TI2S'!$B224+(drdp!F224)*'ASXY-TI2S'!$C224+(drdp!I224)*'ASXY-TI2S'!$D224)</f>
        <v>-1.7962085413244935E-19</v>
      </c>
      <c r="J224" s="18">
        <f>Model!$W$11*((drdp!D224)*'ASXY-TI2S'!$B224+(drdp!G224)*'ASXY-TI2S'!$C224+(drdp!J224)*'ASXY-TI2S'!$D224)</f>
        <v>-2.2971533529536624E-19</v>
      </c>
      <c r="K224" s="21">
        <f>SUM(E$3:E223)+H224</f>
        <v>1.0650244558152888</v>
      </c>
      <c r="L224" s="21">
        <f>SUM(F$3:F223)+I224</f>
        <v>-4.6223295910481493E-2</v>
      </c>
      <c r="M224" s="21">
        <f>SUM(G$3:G223)+J224</f>
        <v>-0.34447223466061982</v>
      </c>
      <c r="N224" s="19">
        <f t="shared" si="19"/>
        <v>1.1342770914846521</v>
      </c>
      <c r="O224" s="19">
        <f t="shared" si="20"/>
        <v>2.136593084827935E-3</v>
      </c>
      <c r="P224" s="19">
        <f t="shared" si="21"/>
        <v>0.11866112045208113</v>
      </c>
      <c r="Q224" s="19">
        <f t="shared" si="22"/>
        <v>-4.922894057304962E-2</v>
      </c>
      <c r="R224" s="19">
        <f t="shared" si="23"/>
        <v>-0.36687135426290313</v>
      </c>
      <c r="S224" s="19">
        <f t="shared" si="24"/>
        <v>1.5922642035662651E-2</v>
      </c>
    </row>
    <row r="225" spans="1:19" x14ac:dyDescent="0.25">
      <c r="A225" s="26">
        <f>Wellpath!E225</f>
        <v>6660</v>
      </c>
      <c r="B225" s="22">
        <v>0</v>
      </c>
      <c r="C225" s="22">
        <f>SIN(Wellpath!$L225) * COS(Wellpath!$L225) / 2</f>
        <v>3.06287113727155E-17</v>
      </c>
      <c r="D225" s="22">
        <f>(-TAN(Dip) * SIN(Wellpath!$L225) * COS(Wellpath!$L225) * SIN(Wellpath!$O225)) / 2</f>
        <v>-9.2533558371538332E-17</v>
      </c>
      <c r="E225" s="20">
        <f>Model!$W$11*((drdp!B225+drdp!K225)*'ASXY-TI2S'!$B225+(drdp!E225+drdp!N225)*'ASXY-TI2S'!$C225+(drdp!H225+drdp!Q225)*'ASXY-TI2S'!$D225)</f>
        <v>1.3407083074424386E-18</v>
      </c>
      <c r="F225" s="20">
        <f>Model!$W$11*((drdp!C225+drdp!L225)*'ASXY-TI2S'!$B225+(drdp!F225+drdp!O225)*'ASXY-TI2S'!$C225+(drdp!I225+drdp!R225)*'ASXY-TI2S'!$D225)</f>
        <v>-3.5924170826489869E-19</v>
      </c>
      <c r="G225" s="20">
        <f>Model!$W$11*((drdp!D225+drdp!M225)*'ASXY-TI2S'!$B225+(drdp!G225+drdp!P225)*'ASXY-TI2S'!$C225+(drdp!J225+drdp!S225)*'ASXY-TI2S'!$D225)</f>
        <v>-4.5943067059073248E-19</v>
      </c>
      <c r="H225" s="18">
        <f>Model!$W$11*((drdp!B225)*'ASXY-TI2S'!$B225+(drdp!E225)*'ASXY-TI2S'!$C225+(drdp!H225)*'ASXY-TI2S'!$D225)</f>
        <v>6.7035415372121932E-19</v>
      </c>
      <c r="I225" s="18">
        <f>Model!$W$11*((drdp!C225)*'ASXY-TI2S'!$B225+(drdp!F225)*'ASXY-TI2S'!$C225+(drdp!I225)*'ASXY-TI2S'!$D225)</f>
        <v>-1.7962085413244935E-19</v>
      </c>
      <c r="J225" s="18">
        <f>Model!$W$11*((drdp!D225)*'ASXY-TI2S'!$B225+(drdp!G225)*'ASXY-TI2S'!$C225+(drdp!J225)*'ASXY-TI2S'!$D225)</f>
        <v>-2.2971533529536624E-19</v>
      </c>
      <c r="K225" s="21">
        <f>SUM(E$3:E224)+H225</f>
        <v>1.0650244558152888</v>
      </c>
      <c r="L225" s="21">
        <f>SUM(F$3:F224)+I225</f>
        <v>-4.6223295910481493E-2</v>
      </c>
      <c r="M225" s="21">
        <f>SUM(G$3:G224)+J225</f>
        <v>-0.34447223466061982</v>
      </c>
      <c r="N225" s="19">
        <f t="shared" si="19"/>
        <v>1.1342770914846521</v>
      </c>
      <c r="O225" s="19">
        <f t="shared" si="20"/>
        <v>2.136593084827935E-3</v>
      </c>
      <c r="P225" s="19">
        <f t="shared" si="21"/>
        <v>0.11866112045208113</v>
      </c>
      <c r="Q225" s="19">
        <f t="shared" si="22"/>
        <v>-4.922894057304962E-2</v>
      </c>
      <c r="R225" s="19">
        <f t="shared" si="23"/>
        <v>-0.36687135426290313</v>
      </c>
      <c r="S225" s="19">
        <f t="shared" si="24"/>
        <v>1.5922642035662651E-2</v>
      </c>
    </row>
    <row r="226" spans="1:19" x14ac:dyDescent="0.25">
      <c r="A226" s="26">
        <f>Wellpath!E226</f>
        <v>6690</v>
      </c>
      <c r="B226" s="22">
        <v>0</v>
      </c>
      <c r="C226" s="22">
        <f>SIN(Wellpath!$L226) * COS(Wellpath!$L226) / 2</f>
        <v>3.06287113727155E-17</v>
      </c>
      <c r="D226" s="22">
        <f>(-TAN(Dip) * SIN(Wellpath!$L226) * COS(Wellpath!$L226) * SIN(Wellpath!$O226)) / 2</f>
        <v>-9.2533558371538332E-17</v>
      </c>
      <c r="E226" s="20">
        <f>Model!$W$11*((drdp!B226+drdp!K226)*'ASXY-TI2S'!$B226+(drdp!E226+drdp!N226)*'ASXY-TI2S'!$C226+(drdp!H226+drdp!Q226)*'ASXY-TI2S'!$D226)</f>
        <v>1.3407083074424386E-18</v>
      </c>
      <c r="F226" s="20">
        <f>Model!$W$11*((drdp!C226+drdp!L226)*'ASXY-TI2S'!$B226+(drdp!F226+drdp!O226)*'ASXY-TI2S'!$C226+(drdp!I226+drdp!R226)*'ASXY-TI2S'!$D226)</f>
        <v>-3.5924170826489869E-19</v>
      </c>
      <c r="G226" s="20">
        <f>Model!$W$11*((drdp!D226+drdp!M226)*'ASXY-TI2S'!$B226+(drdp!G226+drdp!P226)*'ASXY-TI2S'!$C226+(drdp!J226+drdp!S226)*'ASXY-TI2S'!$D226)</f>
        <v>-4.5943067059073248E-19</v>
      </c>
      <c r="H226" s="18">
        <f>Model!$W$11*((drdp!B226)*'ASXY-TI2S'!$B226+(drdp!E226)*'ASXY-TI2S'!$C226+(drdp!H226)*'ASXY-TI2S'!$D226)</f>
        <v>6.7035415372121932E-19</v>
      </c>
      <c r="I226" s="18">
        <f>Model!$W$11*((drdp!C226)*'ASXY-TI2S'!$B226+(drdp!F226)*'ASXY-TI2S'!$C226+(drdp!I226)*'ASXY-TI2S'!$D226)</f>
        <v>-1.7962085413244935E-19</v>
      </c>
      <c r="J226" s="18">
        <f>Model!$W$11*((drdp!D226)*'ASXY-TI2S'!$B226+(drdp!G226)*'ASXY-TI2S'!$C226+(drdp!J226)*'ASXY-TI2S'!$D226)</f>
        <v>-2.2971533529536624E-19</v>
      </c>
      <c r="K226" s="21">
        <f>SUM(E$3:E225)+H226</f>
        <v>1.0650244558152888</v>
      </c>
      <c r="L226" s="21">
        <f>SUM(F$3:F225)+I226</f>
        <v>-4.6223295910481493E-2</v>
      </c>
      <c r="M226" s="21">
        <f>SUM(G$3:G225)+J226</f>
        <v>-0.34447223466061982</v>
      </c>
      <c r="N226" s="19">
        <f t="shared" si="19"/>
        <v>1.1342770914846521</v>
      </c>
      <c r="O226" s="19">
        <f t="shared" si="20"/>
        <v>2.136593084827935E-3</v>
      </c>
      <c r="P226" s="19">
        <f t="shared" si="21"/>
        <v>0.11866112045208113</v>
      </c>
      <c r="Q226" s="19">
        <f t="shared" si="22"/>
        <v>-4.922894057304962E-2</v>
      </c>
      <c r="R226" s="19">
        <f t="shared" si="23"/>
        <v>-0.36687135426290313</v>
      </c>
      <c r="S226" s="19">
        <f t="shared" si="24"/>
        <v>1.5922642035662651E-2</v>
      </c>
    </row>
    <row r="227" spans="1:19" x14ac:dyDescent="0.25">
      <c r="A227" s="26">
        <f>Wellpath!E227</f>
        <v>6720</v>
      </c>
      <c r="B227" s="22">
        <v>0</v>
      </c>
      <c r="C227" s="22">
        <f>SIN(Wellpath!$L227) * COS(Wellpath!$L227) / 2</f>
        <v>3.06287113727155E-17</v>
      </c>
      <c r="D227" s="22">
        <f>(-TAN(Dip) * SIN(Wellpath!$L227) * COS(Wellpath!$L227) * SIN(Wellpath!$O227)) / 2</f>
        <v>-9.2533558371538332E-17</v>
      </c>
      <c r="E227" s="20">
        <f>Model!$W$11*((drdp!B227+drdp!K227)*'ASXY-TI2S'!$B227+(drdp!E227+drdp!N227)*'ASXY-TI2S'!$C227+(drdp!H227+drdp!Q227)*'ASXY-TI2S'!$D227)</f>
        <v>1.3407083074424386E-18</v>
      </c>
      <c r="F227" s="20">
        <f>Model!$W$11*((drdp!C227+drdp!L227)*'ASXY-TI2S'!$B227+(drdp!F227+drdp!O227)*'ASXY-TI2S'!$C227+(drdp!I227+drdp!R227)*'ASXY-TI2S'!$D227)</f>
        <v>-3.5924170826489869E-19</v>
      </c>
      <c r="G227" s="20">
        <f>Model!$W$11*((drdp!D227+drdp!M227)*'ASXY-TI2S'!$B227+(drdp!G227+drdp!P227)*'ASXY-TI2S'!$C227+(drdp!J227+drdp!S227)*'ASXY-TI2S'!$D227)</f>
        <v>-4.5943067059073248E-19</v>
      </c>
      <c r="H227" s="18">
        <f>Model!$W$11*((drdp!B227)*'ASXY-TI2S'!$B227+(drdp!E227)*'ASXY-TI2S'!$C227+(drdp!H227)*'ASXY-TI2S'!$D227)</f>
        <v>6.7035415372121932E-19</v>
      </c>
      <c r="I227" s="18">
        <f>Model!$W$11*((drdp!C227)*'ASXY-TI2S'!$B227+(drdp!F227)*'ASXY-TI2S'!$C227+(drdp!I227)*'ASXY-TI2S'!$D227)</f>
        <v>-1.7962085413244935E-19</v>
      </c>
      <c r="J227" s="18">
        <f>Model!$W$11*((drdp!D227)*'ASXY-TI2S'!$B227+(drdp!G227)*'ASXY-TI2S'!$C227+(drdp!J227)*'ASXY-TI2S'!$D227)</f>
        <v>-2.2971533529536624E-19</v>
      </c>
      <c r="K227" s="21">
        <f>SUM(E$3:E226)+H227</f>
        <v>1.0650244558152888</v>
      </c>
      <c r="L227" s="21">
        <f>SUM(F$3:F226)+I227</f>
        <v>-4.6223295910481493E-2</v>
      </c>
      <c r="M227" s="21">
        <f>SUM(G$3:G226)+J227</f>
        <v>-0.34447223466061982</v>
      </c>
      <c r="N227" s="19">
        <f t="shared" si="19"/>
        <v>1.1342770914846521</v>
      </c>
      <c r="O227" s="19">
        <f t="shared" si="20"/>
        <v>2.136593084827935E-3</v>
      </c>
      <c r="P227" s="19">
        <f t="shared" si="21"/>
        <v>0.11866112045208113</v>
      </c>
      <c r="Q227" s="19">
        <f t="shared" si="22"/>
        <v>-4.922894057304962E-2</v>
      </c>
      <c r="R227" s="19">
        <f t="shared" si="23"/>
        <v>-0.36687135426290313</v>
      </c>
      <c r="S227" s="19">
        <f t="shared" si="24"/>
        <v>1.5922642035662651E-2</v>
      </c>
    </row>
    <row r="228" spans="1:19" x14ac:dyDescent="0.25">
      <c r="A228" s="26">
        <f>Wellpath!E228</f>
        <v>6750</v>
      </c>
      <c r="B228" s="22">
        <v>0</v>
      </c>
      <c r="C228" s="22">
        <f>SIN(Wellpath!$L228) * COS(Wellpath!$L228) / 2</f>
        <v>3.06287113727155E-17</v>
      </c>
      <c r="D228" s="22">
        <f>(-TAN(Dip) * SIN(Wellpath!$L228) * COS(Wellpath!$L228) * SIN(Wellpath!$O228)) / 2</f>
        <v>-9.2533558371538332E-17</v>
      </c>
      <c r="E228" s="20">
        <f>Model!$W$11*((drdp!B228+drdp!K228)*'ASXY-TI2S'!$B228+(drdp!E228+drdp!N228)*'ASXY-TI2S'!$C228+(drdp!H228+drdp!Q228)*'ASXY-TI2S'!$D228)</f>
        <v>1.3407083074424386E-18</v>
      </c>
      <c r="F228" s="20">
        <f>Model!$W$11*((drdp!C228+drdp!L228)*'ASXY-TI2S'!$B228+(drdp!F228+drdp!O228)*'ASXY-TI2S'!$C228+(drdp!I228+drdp!R228)*'ASXY-TI2S'!$D228)</f>
        <v>-3.5924170826489869E-19</v>
      </c>
      <c r="G228" s="20">
        <f>Model!$W$11*((drdp!D228+drdp!M228)*'ASXY-TI2S'!$B228+(drdp!G228+drdp!P228)*'ASXY-TI2S'!$C228+(drdp!J228+drdp!S228)*'ASXY-TI2S'!$D228)</f>
        <v>-4.5943067059073248E-19</v>
      </c>
      <c r="H228" s="18">
        <f>Model!$W$11*((drdp!B228)*'ASXY-TI2S'!$B228+(drdp!E228)*'ASXY-TI2S'!$C228+(drdp!H228)*'ASXY-TI2S'!$D228)</f>
        <v>6.7035415372121932E-19</v>
      </c>
      <c r="I228" s="18">
        <f>Model!$W$11*((drdp!C228)*'ASXY-TI2S'!$B228+(drdp!F228)*'ASXY-TI2S'!$C228+(drdp!I228)*'ASXY-TI2S'!$D228)</f>
        <v>-1.7962085413244935E-19</v>
      </c>
      <c r="J228" s="18">
        <f>Model!$W$11*((drdp!D228)*'ASXY-TI2S'!$B228+(drdp!G228)*'ASXY-TI2S'!$C228+(drdp!J228)*'ASXY-TI2S'!$D228)</f>
        <v>-2.2971533529536624E-19</v>
      </c>
      <c r="K228" s="21">
        <f>SUM(E$3:E227)+H228</f>
        <v>1.0650244558152888</v>
      </c>
      <c r="L228" s="21">
        <f>SUM(F$3:F227)+I228</f>
        <v>-4.6223295910481493E-2</v>
      </c>
      <c r="M228" s="21">
        <f>SUM(G$3:G227)+J228</f>
        <v>-0.34447223466061982</v>
      </c>
      <c r="N228" s="19">
        <f t="shared" si="19"/>
        <v>1.1342770914846521</v>
      </c>
      <c r="O228" s="19">
        <f t="shared" si="20"/>
        <v>2.136593084827935E-3</v>
      </c>
      <c r="P228" s="19">
        <f t="shared" si="21"/>
        <v>0.11866112045208113</v>
      </c>
      <c r="Q228" s="19">
        <f t="shared" si="22"/>
        <v>-4.922894057304962E-2</v>
      </c>
      <c r="R228" s="19">
        <f t="shared" si="23"/>
        <v>-0.36687135426290313</v>
      </c>
      <c r="S228" s="19">
        <f t="shared" si="24"/>
        <v>1.5922642035662651E-2</v>
      </c>
    </row>
    <row r="229" spans="1:19" x14ac:dyDescent="0.25">
      <c r="A229" s="26">
        <f>Wellpath!E229</f>
        <v>6780</v>
      </c>
      <c r="B229" s="22">
        <v>0</v>
      </c>
      <c r="C229" s="22">
        <f>SIN(Wellpath!$L229) * COS(Wellpath!$L229) / 2</f>
        <v>3.06287113727155E-17</v>
      </c>
      <c r="D229" s="22">
        <f>(-TAN(Dip) * SIN(Wellpath!$L229) * COS(Wellpath!$L229) * SIN(Wellpath!$O229)) / 2</f>
        <v>-9.2533558371538332E-17</v>
      </c>
      <c r="E229" s="20">
        <f>Model!$W$11*((drdp!B229+drdp!K229)*'ASXY-TI2S'!$B229+(drdp!E229+drdp!N229)*'ASXY-TI2S'!$C229+(drdp!H229+drdp!Q229)*'ASXY-TI2S'!$D229)</f>
        <v>1.3407083074424386E-18</v>
      </c>
      <c r="F229" s="20">
        <f>Model!$W$11*((drdp!C229+drdp!L229)*'ASXY-TI2S'!$B229+(drdp!F229+drdp!O229)*'ASXY-TI2S'!$C229+(drdp!I229+drdp!R229)*'ASXY-TI2S'!$D229)</f>
        <v>-3.5924170826489869E-19</v>
      </c>
      <c r="G229" s="20">
        <f>Model!$W$11*((drdp!D229+drdp!M229)*'ASXY-TI2S'!$B229+(drdp!G229+drdp!P229)*'ASXY-TI2S'!$C229+(drdp!J229+drdp!S229)*'ASXY-TI2S'!$D229)</f>
        <v>-4.5943067059073248E-19</v>
      </c>
      <c r="H229" s="18">
        <f>Model!$W$11*((drdp!B229)*'ASXY-TI2S'!$B229+(drdp!E229)*'ASXY-TI2S'!$C229+(drdp!H229)*'ASXY-TI2S'!$D229)</f>
        <v>6.7035415372121932E-19</v>
      </c>
      <c r="I229" s="18">
        <f>Model!$W$11*((drdp!C229)*'ASXY-TI2S'!$B229+(drdp!F229)*'ASXY-TI2S'!$C229+(drdp!I229)*'ASXY-TI2S'!$D229)</f>
        <v>-1.7962085413244935E-19</v>
      </c>
      <c r="J229" s="18">
        <f>Model!$W$11*((drdp!D229)*'ASXY-TI2S'!$B229+(drdp!G229)*'ASXY-TI2S'!$C229+(drdp!J229)*'ASXY-TI2S'!$D229)</f>
        <v>-2.2971533529536624E-19</v>
      </c>
      <c r="K229" s="21">
        <f>SUM(E$3:E228)+H229</f>
        <v>1.0650244558152888</v>
      </c>
      <c r="L229" s="21">
        <f>SUM(F$3:F228)+I229</f>
        <v>-4.6223295910481493E-2</v>
      </c>
      <c r="M229" s="21">
        <f>SUM(G$3:G228)+J229</f>
        <v>-0.34447223466061982</v>
      </c>
      <c r="N229" s="19">
        <f t="shared" si="19"/>
        <v>1.1342770914846521</v>
      </c>
      <c r="O229" s="19">
        <f t="shared" si="20"/>
        <v>2.136593084827935E-3</v>
      </c>
      <c r="P229" s="19">
        <f t="shared" si="21"/>
        <v>0.11866112045208113</v>
      </c>
      <c r="Q229" s="19">
        <f t="shared" si="22"/>
        <v>-4.922894057304962E-2</v>
      </c>
      <c r="R229" s="19">
        <f t="shared" si="23"/>
        <v>-0.36687135426290313</v>
      </c>
      <c r="S229" s="19">
        <f t="shared" si="24"/>
        <v>1.5922642035662651E-2</v>
      </c>
    </row>
    <row r="230" spans="1:19" x14ac:dyDescent="0.25">
      <c r="A230" s="26">
        <f>Wellpath!E230</f>
        <v>6810</v>
      </c>
      <c r="B230" s="22">
        <v>0</v>
      </c>
      <c r="C230" s="22">
        <f>SIN(Wellpath!$L230) * COS(Wellpath!$L230) / 2</f>
        <v>3.06287113727155E-17</v>
      </c>
      <c r="D230" s="22">
        <f>(-TAN(Dip) * SIN(Wellpath!$L230) * COS(Wellpath!$L230) * SIN(Wellpath!$O230)) / 2</f>
        <v>-9.2533558371538332E-17</v>
      </c>
      <c r="E230" s="20">
        <f>Model!$W$11*((drdp!B230+drdp!K230)*'ASXY-TI2S'!$B230+(drdp!E230+drdp!N230)*'ASXY-TI2S'!$C230+(drdp!H230+drdp!Q230)*'ASXY-TI2S'!$D230)</f>
        <v>1.3407083074424386E-18</v>
      </c>
      <c r="F230" s="20">
        <f>Model!$W$11*((drdp!C230+drdp!L230)*'ASXY-TI2S'!$B230+(drdp!F230+drdp!O230)*'ASXY-TI2S'!$C230+(drdp!I230+drdp!R230)*'ASXY-TI2S'!$D230)</f>
        <v>-3.5924170826489869E-19</v>
      </c>
      <c r="G230" s="20">
        <f>Model!$W$11*((drdp!D230+drdp!M230)*'ASXY-TI2S'!$B230+(drdp!G230+drdp!P230)*'ASXY-TI2S'!$C230+(drdp!J230+drdp!S230)*'ASXY-TI2S'!$D230)</f>
        <v>-4.5943067059073248E-19</v>
      </c>
      <c r="H230" s="18">
        <f>Model!$W$11*((drdp!B230)*'ASXY-TI2S'!$B230+(drdp!E230)*'ASXY-TI2S'!$C230+(drdp!H230)*'ASXY-TI2S'!$D230)</f>
        <v>6.7035415372121932E-19</v>
      </c>
      <c r="I230" s="18">
        <f>Model!$W$11*((drdp!C230)*'ASXY-TI2S'!$B230+(drdp!F230)*'ASXY-TI2S'!$C230+(drdp!I230)*'ASXY-TI2S'!$D230)</f>
        <v>-1.7962085413244935E-19</v>
      </c>
      <c r="J230" s="18">
        <f>Model!$W$11*((drdp!D230)*'ASXY-TI2S'!$B230+(drdp!G230)*'ASXY-TI2S'!$C230+(drdp!J230)*'ASXY-TI2S'!$D230)</f>
        <v>-2.2971533529536624E-19</v>
      </c>
      <c r="K230" s="21">
        <f>SUM(E$3:E229)+H230</f>
        <v>1.0650244558152888</v>
      </c>
      <c r="L230" s="21">
        <f>SUM(F$3:F229)+I230</f>
        <v>-4.6223295910481493E-2</v>
      </c>
      <c r="M230" s="21">
        <f>SUM(G$3:G229)+J230</f>
        <v>-0.34447223466061982</v>
      </c>
      <c r="N230" s="19">
        <f t="shared" si="19"/>
        <v>1.1342770914846521</v>
      </c>
      <c r="O230" s="19">
        <f t="shared" si="20"/>
        <v>2.136593084827935E-3</v>
      </c>
      <c r="P230" s="19">
        <f t="shared" si="21"/>
        <v>0.11866112045208113</v>
      </c>
      <c r="Q230" s="19">
        <f t="shared" si="22"/>
        <v>-4.922894057304962E-2</v>
      </c>
      <c r="R230" s="19">
        <f t="shared" si="23"/>
        <v>-0.36687135426290313</v>
      </c>
      <c r="S230" s="19">
        <f t="shared" si="24"/>
        <v>1.5922642035662651E-2</v>
      </c>
    </row>
    <row r="231" spans="1:19" x14ac:dyDescent="0.25">
      <c r="A231" s="26">
        <f>Wellpath!E231</f>
        <v>6840</v>
      </c>
      <c r="B231" s="22">
        <v>0</v>
      </c>
      <c r="C231" s="22">
        <f>SIN(Wellpath!$L231) * COS(Wellpath!$L231) / 2</f>
        <v>3.06287113727155E-17</v>
      </c>
      <c r="D231" s="22">
        <f>(-TAN(Dip) * SIN(Wellpath!$L231) * COS(Wellpath!$L231) * SIN(Wellpath!$O231)) / 2</f>
        <v>-9.2533558371538332E-17</v>
      </c>
      <c r="E231" s="20">
        <f>Model!$W$11*((drdp!B231+drdp!K231)*'ASXY-TI2S'!$B231+(drdp!E231+drdp!N231)*'ASXY-TI2S'!$C231+(drdp!H231+drdp!Q231)*'ASXY-TI2S'!$D231)</f>
        <v>1.3407083074424386E-18</v>
      </c>
      <c r="F231" s="20">
        <f>Model!$W$11*((drdp!C231+drdp!L231)*'ASXY-TI2S'!$B231+(drdp!F231+drdp!O231)*'ASXY-TI2S'!$C231+(drdp!I231+drdp!R231)*'ASXY-TI2S'!$D231)</f>
        <v>-3.5924170826489869E-19</v>
      </c>
      <c r="G231" s="20">
        <f>Model!$W$11*((drdp!D231+drdp!M231)*'ASXY-TI2S'!$B231+(drdp!G231+drdp!P231)*'ASXY-TI2S'!$C231+(drdp!J231+drdp!S231)*'ASXY-TI2S'!$D231)</f>
        <v>-4.5943067059073248E-19</v>
      </c>
      <c r="H231" s="18">
        <f>Model!$W$11*((drdp!B231)*'ASXY-TI2S'!$B231+(drdp!E231)*'ASXY-TI2S'!$C231+(drdp!H231)*'ASXY-TI2S'!$D231)</f>
        <v>6.7035415372121932E-19</v>
      </c>
      <c r="I231" s="18">
        <f>Model!$W$11*((drdp!C231)*'ASXY-TI2S'!$B231+(drdp!F231)*'ASXY-TI2S'!$C231+(drdp!I231)*'ASXY-TI2S'!$D231)</f>
        <v>-1.7962085413244935E-19</v>
      </c>
      <c r="J231" s="18">
        <f>Model!$W$11*((drdp!D231)*'ASXY-TI2S'!$B231+(drdp!G231)*'ASXY-TI2S'!$C231+(drdp!J231)*'ASXY-TI2S'!$D231)</f>
        <v>-2.2971533529536624E-19</v>
      </c>
      <c r="K231" s="21">
        <f>SUM(E$3:E230)+H231</f>
        <v>1.0650244558152888</v>
      </c>
      <c r="L231" s="21">
        <f>SUM(F$3:F230)+I231</f>
        <v>-4.6223295910481493E-2</v>
      </c>
      <c r="M231" s="21">
        <f>SUM(G$3:G230)+J231</f>
        <v>-0.34447223466061982</v>
      </c>
      <c r="N231" s="19">
        <f t="shared" si="19"/>
        <v>1.1342770914846521</v>
      </c>
      <c r="O231" s="19">
        <f t="shared" si="20"/>
        <v>2.136593084827935E-3</v>
      </c>
      <c r="P231" s="19">
        <f t="shared" si="21"/>
        <v>0.11866112045208113</v>
      </c>
      <c r="Q231" s="19">
        <f t="shared" si="22"/>
        <v>-4.922894057304962E-2</v>
      </c>
      <c r="R231" s="19">
        <f t="shared" si="23"/>
        <v>-0.36687135426290313</v>
      </c>
      <c r="S231" s="19">
        <f t="shared" si="24"/>
        <v>1.5922642035662651E-2</v>
      </c>
    </row>
    <row r="232" spans="1:19" x14ac:dyDescent="0.25">
      <c r="A232" s="26">
        <f>Wellpath!E232</f>
        <v>6870</v>
      </c>
      <c r="B232" s="22">
        <v>0</v>
      </c>
      <c r="C232" s="22">
        <f>SIN(Wellpath!$L232) * COS(Wellpath!$L232) / 2</f>
        <v>3.06287113727155E-17</v>
      </c>
      <c r="D232" s="22">
        <f>(-TAN(Dip) * SIN(Wellpath!$L232) * COS(Wellpath!$L232) * SIN(Wellpath!$O232)) / 2</f>
        <v>-9.2533558371538332E-17</v>
      </c>
      <c r="E232" s="20">
        <f>Model!$W$11*((drdp!B232+drdp!K232)*'ASXY-TI2S'!$B232+(drdp!E232+drdp!N232)*'ASXY-TI2S'!$C232+(drdp!H232+drdp!Q232)*'ASXY-TI2S'!$D232)</f>
        <v>1.3407083074424386E-18</v>
      </c>
      <c r="F232" s="20">
        <f>Model!$W$11*((drdp!C232+drdp!L232)*'ASXY-TI2S'!$B232+(drdp!F232+drdp!O232)*'ASXY-TI2S'!$C232+(drdp!I232+drdp!R232)*'ASXY-TI2S'!$D232)</f>
        <v>-3.5924170826489869E-19</v>
      </c>
      <c r="G232" s="20">
        <f>Model!$W$11*((drdp!D232+drdp!M232)*'ASXY-TI2S'!$B232+(drdp!G232+drdp!P232)*'ASXY-TI2S'!$C232+(drdp!J232+drdp!S232)*'ASXY-TI2S'!$D232)</f>
        <v>-4.5943067059073248E-19</v>
      </c>
      <c r="H232" s="18">
        <f>Model!$W$11*((drdp!B232)*'ASXY-TI2S'!$B232+(drdp!E232)*'ASXY-TI2S'!$C232+(drdp!H232)*'ASXY-TI2S'!$D232)</f>
        <v>6.7035415372121932E-19</v>
      </c>
      <c r="I232" s="18">
        <f>Model!$W$11*((drdp!C232)*'ASXY-TI2S'!$B232+(drdp!F232)*'ASXY-TI2S'!$C232+(drdp!I232)*'ASXY-TI2S'!$D232)</f>
        <v>-1.7962085413244935E-19</v>
      </c>
      <c r="J232" s="18">
        <f>Model!$W$11*((drdp!D232)*'ASXY-TI2S'!$B232+(drdp!G232)*'ASXY-TI2S'!$C232+(drdp!J232)*'ASXY-TI2S'!$D232)</f>
        <v>-2.2971533529536624E-19</v>
      </c>
      <c r="K232" s="21">
        <f>SUM(E$3:E231)+H232</f>
        <v>1.0650244558152888</v>
      </c>
      <c r="L232" s="21">
        <f>SUM(F$3:F231)+I232</f>
        <v>-4.6223295910481493E-2</v>
      </c>
      <c r="M232" s="21">
        <f>SUM(G$3:G231)+J232</f>
        <v>-0.34447223466061982</v>
      </c>
      <c r="N232" s="19">
        <f t="shared" si="19"/>
        <v>1.1342770914846521</v>
      </c>
      <c r="O232" s="19">
        <f t="shared" si="20"/>
        <v>2.136593084827935E-3</v>
      </c>
      <c r="P232" s="19">
        <f t="shared" si="21"/>
        <v>0.11866112045208113</v>
      </c>
      <c r="Q232" s="19">
        <f t="shared" si="22"/>
        <v>-4.922894057304962E-2</v>
      </c>
      <c r="R232" s="19">
        <f t="shared" si="23"/>
        <v>-0.36687135426290313</v>
      </c>
      <c r="S232" s="19">
        <f t="shared" si="24"/>
        <v>1.5922642035662651E-2</v>
      </c>
    </row>
    <row r="233" spans="1:19" x14ac:dyDescent="0.25">
      <c r="A233" s="26">
        <f>Wellpath!E233</f>
        <v>6900</v>
      </c>
      <c r="B233" s="22">
        <v>0</v>
      </c>
      <c r="C233" s="22">
        <f>SIN(Wellpath!$L233) * COS(Wellpath!$L233) / 2</f>
        <v>3.06287113727155E-17</v>
      </c>
      <c r="D233" s="22">
        <f>(-TAN(Dip) * SIN(Wellpath!$L233) * COS(Wellpath!$L233) * SIN(Wellpath!$O233)) / 2</f>
        <v>-9.2533558371538332E-17</v>
      </c>
      <c r="E233" s="20">
        <f>Model!$W$11*((drdp!B233+drdp!K233)*'ASXY-TI2S'!$B233+(drdp!E233+drdp!N233)*'ASXY-TI2S'!$C233+(drdp!H233+drdp!Q233)*'ASXY-TI2S'!$D233)</f>
        <v>1.3407083074424386E-18</v>
      </c>
      <c r="F233" s="20">
        <f>Model!$W$11*((drdp!C233+drdp!L233)*'ASXY-TI2S'!$B233+(drdp!F233+drdp!O233)*'ASXY-TI2S'!$C233+(drdp!I233+drdp!R233)*'ASXY-TI2S'!$D233)</f>
        <v>-3.5924170826489869E-19</v>
      </c>
      <c r="G233" s="20">
        <f>Model!$W$11*((drdp!D233+drdp!M233)*'ASXY-TI2S'!$B233+(drdp!G233+drdp!P233)*'ASXY-TI2S'!$C233+(drdp!J233+drdp!S233)*'ASXY-TI2S'!$D233)</f>
        <v>-4.5943067059073248E-19</v>
      </c>
      <c r="H233" s="18">
        <f>Model!$W$11*((drdp!B233)*'ASXY-TI2S'!$B233+(drdp!E233)*'ASXY-TI2S'!$C233+(drdp!H233)*'ASXY-TI2S'!$D233)</f>
        <v>6.7035415372121932E-19</v>
      </c>
      <c r="I233" s="18">
        <f>Model!$W$11*((drdp!C233)*'ASXY-TI2S'!$B233+(drdp!F233)*'ASXY-TI2S'!$C233+(drdp!I233)*'ASXY-TI2S'!$D233)</f>
        <v>-1.7962085413244935E-19</v>
      </c>
      <c r="J233" s="18">
        <f>Model!$W$11*((drdp!D233)*'ASXY-TI2S'!$B233+(drdp!G233)*'ASXY-TI2S'!$C233+(drdp!J233)*'ASXY-TI2S'!$D233)</f>
        <v>-2.2971533529536624E-19</v>
      </c>
      <c r="K233" s="21">
        <f>SUM(E$3:E232)+H233</f>
        <v>1.0650244558152888</v>
      </c>
      <c r="L233" s="21">
        <f>SUM(F$3:F232)+I233</f>
        <v>-4.6223295910481493E-2</v>
      </c>
      <c r="M233" s="21">
        <f>SUM(G$3:G232)+J233</f>
        <v>-0.34447223466061982</v>
      </c>
      <c r="N233" s="19">
        <f t="shared" si="19"/>
        <v>1.1342770914846521</v>
      </c>
      <c r="O233" s="19">
        <f t="shared" si="20"/>
        <v>2.136593084827935E-3</v>
      </c>
      <c r="P233" s="19">
        <f t="shared" si="21"/>
        <v>0.11866112045208113</v>
      </c>
      <c r="Q233" s="19">
        <f t="shared" si="22"/>
        <v>-4.922894057304962E-2</v>
      </c>
      <c r="R233" s="19">
        <f t="shared" si="23"/>
        <v>-0.36687135426290313</v>
      </c>
      <c r="S233" s="19">
        <f t="shared" si="24"/>
        <v>1.5922642035662651E-2</v>
      </c>
    </row>
    <row r="234" spans="1:19" x14ac:dyDescent="0.25">
      <c r="A234" s="26">
        <f>Wellpath!E234</f>
        <v>6930</v>
      </c>
      <c r="B234" s="22">
        <v>0</v>
      </c>
      <c r="C234" s="22">
        <f>SIN(Wellpath!$L234) * COS(Wellpath!$L234) / 2</f>
        <v>3.06287113727155E-17</v>
      </c>
      <c r="D234" s="22">
        <f>(-TAN(Dip) * SIN(Wellpath!$L234) * COS(Wellpath!$L234) * SIN(Wellpath!$O234)) / 2</f>
        <v>-9.2533558371538332E-17</v>
      </c>
      <c r="E234" s="20">
        <f>Model!$W$11*((drdp!B234+drdp!K234)*'ASXY-TI2S'!$B234+(drdp!E234+drdp!N234)*'ASXY-TI2S'!$C234+(drdp!H234+drdp!Q234)*'ASXY-TI2S'!$D234)</f>
        <v>1.3407083074424386E-18</v>
      </c>
      <c r="F234" s="20">
        <f>Model!$W$11*((drdp!C234+drdp!L234)*'ASXY-TI2S'!$B234+(drdp!F234+drdp!O234)*'ASXY-TI2S'!$C234+(drdp!I234+drdp!R234)*'ASXY-TI2S'!$D234)</f>
        <v>-3.5924170826489869E-19</v>
      </c>
      <c r="G234" s="20">
        <f>Model!$W$11*((drdp!D234+drdp!M234)*'ASXY-TI2S'!$B234+(drdp!G234+drdp!P234)*'ASXY-TI2S'!$C234+(drdp!J234+drdp!S234)*'ASXY-TI2S'!$D234)</f>
        <v>-4.5943067059073248E-19</v>
      </c>
      <c r="H234" s="18">
        <f>Model!$W$11*((drdp!B234)*'ASXY-TI2S'!$B234+(drdp!E234)*'ASXY-TI2S'!$C234+(drdp!H234)*'ASXY-TI2S'!$D234)</f>
        <v>6.7035415372121932E-19</v>
      </c>
      <c r="I234" s="18">
        <f>Model!$W$11*((drdp!C234)*'ASXY-TI2S'!$B234+(drdp!F234)*'ASXY-TI2S'!$C234+(drdp!I234)*'ASXY-TI2S'!$D234)</f>
        <v>-1.7962085413244935E-19</v>
      </c>
      <c r="J234" s="18">
        <f>Model!$W$11*((drdp!D234)*'ASXY-TI2S'!$B234+(drdp!G234)*'ASXY-TI2S'!$C234+(drdp!J234)*'ASXY-TI2S'!$D234)</f>
        <v>-2.2971533529536624E-19</v>
      </c>
      <c r="K234" s="21">
        <f>SUM(E$3:E233)+H234</f>
        <v>1.0650244558152888</v>
      </c>
      <c r="L234" s="21">
        <f>SUM(F$3:F233)+I234</f>
        <v>-4.6223295910481493E-2</v>
      </c>
      <c r="M234" s="21">
        <f>SUM(G$3:G233)+J234</f>
        <v>-0.34447223466061982</v>
      </c>
      <c r="N234" s="19">
        <f t="shared" si="19"/>
        <v>1.1342770914846521</v>
      </c>
      <c r="O234" s="19">
        <f t="shared" si="20"/>
        <v>2.136593084827935E-3</v>
      </c>
      <c r="P234" s="19">
        <f t="shared" si="21"/>
        <v>0.11866112045208113</v>
      </c>
      <c r="Q234" s="19">
        <f t="shared" si="22"/>
        <v>-4.922894057304962E-2</v>
      </c>
      <c r="R234" s="19">
        <f t="shared" si="23"/>
        <v>-0.36687135426290313</v>
      </c>
      <c r="S234" s="19">
        <f t="shared" si="24"/>
        <v>1.5922642035662651E-2</v>
      </c>
    </row>
    <row r="235" spans="1:19" x14ac:dyDescent="0.25">
      <c r="A235" s="26">
        <f>Wellpath!E235</f>
        <v>6960</v>
      </c>
      <c r="B235" s="22">
        <v>0</v>
      </c>
      <c r="C235" s="22">
        <f>SIN(Wellpath!$L235) * COS(Wellpath!$L235) / 2</f>
        <v>3.06287113727155E-17</v>
      </c>
      <c r="D235" s="22">
        <f>(-TAN(Dip) * SIN(Wellpath!$L235) * COS(Wellpath!$L235) * SIN(Wellpath!$O235)) / 2</f>
        <v>-9.2533558371538332E-17</v>
      </c>
      <c r="E235" s="20">
        <f>Model!$W$11*((drdp!B235+drdp!K235)*'ASXY-TI2S'!$B235+(drdp!E235+drdp!N235)*'ASXY-TI2S'!$C235+(drdp!H235+drdp!Q235)*'ASXY-TI2S'!$D235)</f>
        <v>1.3407083074424386E-18</v>
      </c>
      <c r="F235" s="20">
        <f>Model!$W$11*((drdp!C235+drdp!L235)*'ASXY-TI2S'!$B235+(drdp!F235+drdp!O235)*'ASXY-TI2S'!$C235+(drdp!I235+drdp!R235)*'ASXY-TI2S'!$D235)</f>
        <v>-3.5924170826489869E-19</v>
      </c>
      <c r="G235" s="20">
        <f>Model!$W$11*((drdp!D235+drdp!M235)*'ASXY-TI2S'!$B235+(drdp!G235+drdp!P235)*'ASXY-TI2S'!$C235+(drdp!J235+drdp!S235)*'ASXY-TI2S'!$D235)</f>
        <v>-4.5943067059073248E-19</v>
      </c>
      <c r="H235" s="18">
        <f>Model!$W$11*((drdp!B235)*'ASXY-TI2S'!$B235+(drdp!E235)*'ASXY-TI2S'!$C235+(drdp!H235)*'ASXY-TI2S'!$D235)</f>
        <v>6.7035415372121932E-19</v>
      </c>
      <c r="I235" s="18">
        <f>Model!$W$11*((drdp!C235)*'ASXY-TI2S'!$B235+(drdp!F235)*'ASXY-TI2S'!$C235+(drdp!I235)*'ASXY-TI2S'!$D235)</f>
        <v>-1.7962085413244935E-19</v>
      </c>
      <c r="J235" s="18">
        <f>Model!$W$11*((drdp!D235)*'ASXY-TI2S'!$B235+(drdp!G235)*'ASXY-TI2S'!$C235+(drdp!J235)*'ASXY-TI2S'!$D235)</f>
        <v>-2.2971533529536624E-19</v>
      </c>
      <c r="K235" s="21">
        <f>SUM(E$3:E234)+H235</f>
        <v>1.0650244558152888</v>
      </c>
      <c r="L235" s="21">
        <f>SUM(F$3:F234)+I235</f>
        <v>-4.6223295910481493E-2</v>
      </c>
      <c r="M235" s="21">
        <f>SUM(G$3:G234)+J235</f>
        <v>-0.34447223466061982</v>
      </c>
      <c r="N235" s="19">
        <f t="shared" si="19"/>
        <v>1.1342770914846521</v>
      </c>
      <c r="O235" s="19">
        <f t="shared" si="20"/>
        <v>2.136593084827935E-3</v>
      </c>
      <c r="P235" s="19">
        <f t="shared" si="21"/>
        <v>0.11866112045208113</v>
      </c>
      <c r="Q235" s="19">
        <f t="shared" si="22"/>
        <v>-4.922894057304962E-2</v>
      </c>
      <c r="R235" s="19">
        <f t="shared" si="23"/>
        <v>-0.36687135426290313</v>
      </c>
      <c r="S235" s="19">
        <f t="shared" si="24"/>
        <v>1.5922642035662651E-2</v>
      </c>
    </row>
    <row r="236" spans="1:19" x14ac:dyDescent="0.25">
      <c r="A236" s="26">
        <f>Wellpath!E236</f>
        <v>6990</v>
      </c>
      <c r="B236" s="22">
        <v>0</v>
      </c>
      <c r="C236" s="22">
        <f>SIN(Wellpath!$L236) * COS(Wellpath!$L236) / 2</f>
        <v>3.06287113727155E-17</v>
      </c>
      <c r="D236" s="22">
        <f>(-TAN(Dip) * SIN(Wellpath!$L236) * COS(Wellpath!$L236) * SIN(Wellpath!$O236)) / 2</f>
        <v>-9.2533558371538332E-17</v>
      </c>
      <c r="E236" s="20">
        <f>Model!$W$11*((drdp!B236+drdp!K236)*'ASXY-TI2S'!$B236+(drdp!E236+drdp!N236)*'ASXY-TI2S'!$C236+(drdp!H236+drdp!Q236)*'ASXY-TI2S'!$D236)</f>
        <v>1.3407083074424386E-18</v>
      </c>
      <c r="F236" s="20">
        <f>Model!$W$11*((drdp!C236+drdp!L236)*'ASXY-TI2S'!$B236+(drdp!F236+drdp!O236)*'ASXY-TI2S'!$C236+(drdp!I236+drdp!R236)*'ASXY-TI2S'!$D236)</f>
        <v>-3.5924170826489869E-19</v>
      </c>
      <c r="G236" s="20">
        <f>Model!$W$11*((drdp!D236+drdp!M236)*'ASXY-TI2S'!$B236+(drdp!G236+drdp!P236)*'ASXY-TI2S'!$C236+(drdp!J236+drdp!S236)*'ASXY-TI2S'!$D236)</f>
        <v>-4.5943067059073248E-19</v>
      </c>
      <c r="H236" s="18">
        <f>Model!$W$11*((drdp!B236)*'ASXY-TI2S'!$B236+(drdp!E236)*'ASXY-TI2S'!$C236+(drdp!H236)*'ASXY-TI2S'!$D236)</f>
        <v>6.7035415372121932E-19</v>
      </c>
      <c r="I236" s="18">
        <f>Model!$W$11*((drdp!C236)*'ASXY-TI2S'!$B236+(drdp!F236)*'ASXY-TI2S'!$C236+(drdp!I236)*'ASXY-TI2S'!$D236)</f>
        <v>-1.7962085413244935E-19</v>
      </c>
      <c r="J236" s="18">
        <f>Model!$W$11*((drdp!D236)*'ASXY-TI2S'!$B236+(drdp!G236)*'ASXY-TI2S'!$C236+(drdp!J236)*'ASXY-TI2S'!$D236)</f>
        <v>-2.2971533529536624E-19</v>
      </c>
      <c r="K236" s="21">
        <f>SUM(E$3:E235)+H236</f>
        <v>1.0650244558152888</v>
      </c>
      <c r="L236" s="21">
        <f>SUM(F$3:F235)+I236</f>
        <v>-4.6223295910481493E-2</v>
      </c>
      <c r="M236" s="21">
        <f>SUM(G$3:G235)+J236</f>
        <v>-0.34447223466061982</v>
      </c>
      <c r="N236" s="19">
        <f t="shared" si="19"/>
        <v>1.1342770914846521</v>
      </c>
      <c r="O236" s="19">
        <f t="shared" si="20"/>
        <v>2.136593084827935E-3</v>
      </c>
      <c r="P236" s="19">
        <f t="shared" si="21"/>
        <v>0.11866112045208113</v>
      </c>
      <c r="Q236" s="19">
        <f t="shared" si="22"/>
        <v>-4.922894057304962E-2</v>
      </c>
      <c r="R236" s="19">
        <f t="shared" si="23"/>
        <v>-0.36687135426290313</v>
      </c>
      <c r="S236" s="19">
        <f t="shared" si="24"/>
        <v>1.5922642035662651E-2</v>
      </c>
    </row>
    <row r="237" spans="1:19" x14ac:dyDescent="0.25">
      <c r="A237" s="26">
        <f>Wellpath!E237</f>
        <v>7020</v>
      </c>
      <c r="B237" s="22">
        <v>0</v>
      </c>
      <c r="C237" s="22">
        <f>SIN(Wellpath!$L237) * COS(Wellpath!$L237) / 2</f>
        <v>3.06287113727155E-17</v>
      </c>
      <c r="D237" s="22">
        <f>(-TAN(Dip) * SIN(Wellpath!$L237) * COS(Wellpath!$L237) * SIN(Wellpath!$O237)) / 2</f>
        <v>-9.2533558371538332E-17</v>
      </c>
      <c r="E237" s="20">
        <f>Model!$W$11*((drdp!B237+drdp!K237)*'ASXY-TI2S'!$B237+(drdp!E237+drdp!N237)*'ASXY-TI2S'!$C237+(drdp!H237+drdp!Q237)*'ASXY-TI2S'!$D237)</f>
        <v>1.3407083074424386E-18</v>
      </c>
      <c r="F237" s="20">
        <f>Model!$W$11*((drdp!C237+drdp!L237)*'ASXY-TI2S'!$B237+(drdp!F237+drdp!O237)*'ASXY-TI2S'!$C237+(drdp!I237+drdp!R237)*'ASXY-TI2S'!$D237)</f>
        <v>-3.5924170826489869E-19</v>
      </c>
      <c r="G237" s="20">
        <f>Model!$W$11*((drdp!D237+drdp!M237)*'ASXY-TI2S'!$B237+(drdp!G237+drdp!P237)*'ASXY-TI2S'!$C237+(drdp!J237+drdp!S237)*'ASXY-TI2S'!$D237)</f>
        <v>-4.5943067059073248E-19</v>
      </c>
      <c r="H237" s="18">
        <f>Model!$W$11*((drdp!B237)*'ASXY-TI2S'!$B237+(drdp!E237)*'ASXY-TI2S'!$C237+(drdp!H237)*'ASXY-TI2S'!$D237)</f>
        <v>6.7035415372121932E-19</v>
      </c>
      <c r="I237" s="18">
        <f>Model!$W$11*((drdp!C237)*'ASXY-TI2S'!$B237+(drdp!F237)*'ASXY-TI2S'!$C237+(drdp!I237)*'ASXY-TI2S'!$D237)</f>
        <v>-1.7962085413244935E-19</v>
      </c>
      <c r="J237" s="18">
        <f>Model!$W$11*((drdp!D237)*'ASXY-TI2S'!$B237+(drdp!G237)*'ASXY-TI2S'!$C237+(drdp!J237)*'ASXY-TI2S'!$D237)</f>
        <v>-2.2971533529536624E-19</v>
      </c>
      <c r="K237" s="21">
        <f>SUM(E$3:E236)+H237</f>
        <v>1.0650244558152888</v>
      </c>
      <c r="L237" s="21">
        <f>SUM(F$3:F236)+I237</f>
        <v>-4.6223295910481493E-2</v>
      </c>
      <c r="M237" s="21">
        <f>SUM(G$3:G236)+J237</f>
        <v>-0.34447223466061982</v>
      </c>
      <c r="N237" s="19">
        <f t="shared" si="19"/>
        <v>1.1342770914846521</v>
      </c>
      <c r="O237" s="19">
        <f t="shared" si="20"/>
        <v>2.136593084827935E-3</v>
      </c>
      <c r="P237" s="19">
        <f t="shared" si="21"/>
        <v>0.11866112045208113</v>
      </c>
      <c r="Q237" s="19">
        <f t="shared" si="22"/>
        <v>-4.922894057304962E-2</v>
      </c>
      <c r="R237" s="19">
        <f t="shared" si="23"/>
        <v>-0.36687135426290313</v>
      </c>
      <c r="S237" s="19">
        <f t="shared" si="24"/>
        <v>1.5922642035662651E-2</v>
      </c>
    </row>
    <row r="238" spans="1:19" x14ac:dyDescent="0.25">
      <c r="A238" s="26">
        <f>Wellpath!E238</f>
        <v>7050</v>
      </c>
      <c r="B238" s="22">
        <v>0</v>
      </c>
      <c r="C238" s="22">
        <f>SIN(Wellpath!$L238) * COS(Wellpath!$L238) / 2</f>
        <v>3.06287113727155E-17</v>
      </c>
      <c r="D238" s="22">
        <f>(-TAN(Dip) * SIN(Wellpath!$L238) * COS(Wellpath!$L238) * SIN(Wellpath!$O238)) / 2</f>
        <v>-9.2533558371538332E-17</v>
      </c>
      <c r="E238" s="20">
        <f>Model!$W$11*((drdp!B238+drdp!K238)*'ASXY-TI2S'!$B238+(drdp!E238+drdp!N238)*'ASXY-TI2S'!$C238+(drdp!H238+drdp!Q238)*'ASXY-TI2S'!$D238)</f>
        <v>1.3407083074424386E-18</v>
      </c>
      <c r="F238" s="20">
        <f>Model!$W$11*((drdp!C238+drdp!L238)*'ASXY-TI2S'!$B238+(drdp!F238+drdp!O238)*'ASXY-TI2S'!$C238+(drdp!I238+drdp!R238)*'ASXY-TI2S'!$D238)</f>
        <v>-3.5924170826489869E-19</v>
      </c>
      <c r="G238" s="20">
        <f>Model!$W$11*((drdp!D238+drdp!M238)*'ASXY-TI2S'!$B238+(drdp!G238+drdp!P238)*'ASXY-TI2S'!$C238+(drdp!J238+drdp!S238)*'ASXY-TI2S'!$D238)</f>
        <v>-4.5943067059073248E-19</v>
      </c>
      <c r="H238" s="18">
        <f>Model!$W$11*((drdp!B238)*'ASXY-TI2S'!$B238+(drdp!E238)*'ASXY-TI2S'!$C238+(drdp!H238)*'ASXY-TI2S'!$D238)</f>
        <v>6.7035415372121932E-19</v>
      </c>
      <c r="I238" s="18">
        <f>Model!$W$11*((drdp!C238)*'ASXY-TI2S'!$B238+(drdp!F238)*'ASXY-TI2S'!$C238+(drdp!I238)*'ASXY-TI2S'!$D238)</f>
        <v>-1.7962085413244935E-19</v>
      </c>
      <c r="J238" s="18">
        <f>Model!$W$11*((drdp!D238)*'ASXY-TI2S'!$B238+(drdp!G238)*'ASXY-TI2S'!$C238+(drdp!J238)*'ASXY-TI2S'!$D238)</f>
        <v>-2.2971533529536624E-19</v>
      </c>
      <c r="K238" s="21">
        <f>SUM(E$3:E237)+H238</f>
        <v>1.0650244558152888</v>
      </c>
      <c r="L238" s="21">
        <f>SUM(F$3:F237)+I238</f>
        <v>-4.6223295910481493E-2</v>
      </c>
      <c r="M238" s="21">
        <f>SUM(G$3:G237)+J238</f>
        <v>-0.34447223466061982</v>
      </c>
      <c r="N238" s="19">
        <f t="shared" si="19"/>
        <v>1.1342770914846521</v>
      </c>
      <c r="O238" s="19">
        <f t="shared" si="20"/>
        <v>2.136593084827935E-3</v>
      </c>
      <c r="P238" s="19">
        <f t="shared" si="21"/>
        <v>0.11866112045208113</v>
      </c>
      <c r="Q238" s="19">
        <f t="shared" si="22"/>
        <v>-4.922894057304962E-2</v>
      </c>
      <c r="R238" s="19">
        <f t="shared" si="23"/>
        <v>-0.36687135426290313</v>
      </c>
      <c r="S238" s="19">
        <f t="shared" si="24"/>
        <v>1.5922642035662651E-2</v>
      </c>
    </row>
    <row r="239" spans="1:19" x14ac:dyDescent="0.25">
      <c r="A239" s="26">
        <f>Wellpath!E239</f>
        <v>7080</v>
      </c>
      <c r="B239" s="22">
        <v>0</v>
      </c>
      <c r="C239" s="22">
        <f>SIN(Wellpath!$L239) * COS(Wellpath!$L239) / 2</f>
        <v>3.06287113727155E-17</v>
      </c>
      <c r="D239" s="22">
        <f>(-TAN(Dip) * SIN(Wellpath!$L239) * COS(Wellpath!$L239) * SIN(Wellpath!$O239)) / 2</f>
        <v>-9.2533558371538332E-17</v>
      </c>
      <c r="E239" s="20">
        <f>Model!$W$11*((drdp!B239+drdp!K239)*'ASXY-TI2S'!$B239+(drdp!E239+drdp!N239)*'ASXY-TI2S'!$C239+(drdp!H239+drdp!Q239)*'ASXY-TI2S'!$D239)</f>
        <v>1.3407083074424386E-18</v>
      </c>
      <c r="F239" s="20">
        <f>Model!$W$11*((drdp!C239+drdp!L239)*'ASXY-TI2S'!$B239+(drdp!F239+drdp!O239)*'ASXY-TI2S'!$C239+(drdp!I239+drdp!R239)*'ASXY-TI2S'!$D239)</f>
        <v>-3.5924170826489869E-19</v>
      </c>
      <c r="G239" s="20">
        <f>Model!$W$11*((drdp!D239+drdp!M239)*'ASXY-TI2S'!$B239+(drdp!G239+drdp!P239)*'ASXY-TI2S'!$C239+(drdp!J239+drdp!S239)*'ASXY-TI2S'!$D239)</f>
        <v>-4.5943067059073248E-19</v>
      </c>
      <c r="H239" s="18">
        <f>Model!$W$11*((drdp!B239)*'ASXY-TI2S'!$B239+(drdp!E239)*'ASXY-TI2S'!$C239+(drdp!H239)*'ASXY-TI2S'!$D239)</f>
        <v>6.7035415372121932E-19</v>
      </c>
      <c r="I239" s="18">
        <f>Model!$W$11*((drdp!C239)*'ASXY-TI2S'!$B239+(drdp!F239)*'ASXY-TI2S'!$C239+(drdp!I239)*'ASXY-TI2S'!$D239)</f>
        <v>-1.7962085413244935E-19</v>
      </c>
      <c r="J239" s="18">
        <f>Model!$W$11*((drdp!D239)*'ASXY-TI2S'!$B239+(drdp!G239)*'ASXY-TI2S'!$C239+(drdp!J239)*'ASXY-TI2S'!$D239)</f>
        <v>-2.2971533529536624E-19</v>
      </c>
      <c r="K239" s="21">
        <f>SUM(E$3:E238)+H239</f>
        <v>1.0650244558152888</v>
      </c>
      <c r="L239" s="21">
        <f>SUM(F$3:F238)+I239</f>
        <v>-4.6223295910481493E-2</v>
      </c>
      <c r="M239" s="21">
        <f>SUM(G$3:G238)+J239</f>
        <v>-0.34447223466061982</v>
      </c>
      <c r="N239" s="19">
        <f t="shared" si="19"/>
        <v>1.1342770914846521</v>
      </c>
      <c r="O239" s="19">
        <f t="shared" si="20"/>
        <v>2.136593084827935E-3</v>
      </c>
      <c r="P239" s="19">
        <f t="shared" si="21"/>
        <v>0.11866112045208113</v>
      </c>
      <c r="Q239" s="19">
        <f t="shared" si="22"/>
        <v>-4.922894057304962E-2</v>
      </c>
      <c r="R239" s="19">
        <f t="shared" si="23"/>
        <v>-0.36687135426290313</v>
      </c>
      <c r="S239" s="19">
        <f t="shared" si="24"/>
        <v>1.5922642035662651E-2</v>
      </c>
    </row>
    <row r="240" spans="1:19" x14ac:dyDescent="0.25">
      <c r="A240" s="26">
        <f>Wellpath!E240</f>
        <v>7110</v>
      </c>
      <c r="B240" s="22">
        <v>0</v>
      </c>
      <c r="C240" s="22">
        <f>SIN(Wellpath!$L240) * COS(Wellpath!$L240) / 2</f>
        <v>3.06287113727155E-17</v>
      </c>
      <c r="D240" s="22">
        <f>(-TAN(Dip) * SIN(Wellpath!$L240) * COS(Wellpath!$L240) * SIN(Wellpath!$O240)) / 2</f>
        <v>-9.2533558371538332E-17</v>
      </c>
      <c r="E240" s="20">
        <f>Model!$W$11*((drdp!B240+drdp!K240)*'ASXY-TI2S'!$B240+(drdp!E240+drdp!N240)*'ASXY-TI2S'!$C240+(drdp!H240+drdp!Q240)*'ASXY-TI2S'!$D240)</f>
        <v>1.3407083074424386E-18</v>
      </c>
      <c r="F240" s="20">
        <f>Model!$W$11*((drdp!C240+drdp!L240)*'ASXY-TI2S'!$B240+(drdp!F240+drdp!O240)*'ASXY-TI2S'!$C240+(drdp!I240+drdp!R240)*'ASXY-TI2S'!$D240)</f>
        <v>-3.5924170826489869E-19</v>
      </c>
      <c r="G240" s="20">
        <f>Model!$W$11*((drdp!D240+drdp!M240)*'ASXY-TI2S'!$B240+(drdp!G240+drdp!P240)*'ASXY-TI2S'!$C240+(drdp!J240+drdp!S240)*'ASXY-TI2S'!$D240)</f>
        <v>-4.5943067059073248E-19</v>
      </c>
      <c r="H240" s="18">
        <f>Model!$W$11*((drdp!B240)*'ASXY-TI2S'!$B240+(drdp!E240)*'ASXY-TI2S'!$C240+(drdp!H240)*'ASXY-TI2S'!$D240)</f>
        <v>6.7035415372121932E-19</v>
      </c>
      <c r="I240" s="18">
        <f>Model!$W$11*((drdp!C240)*'ASXY-TI2S'!$B240+(drdp!F240)*'ASXY-TI2S'!$C240+(drdp!I240)*'ASXY-TI2S'!$D240)</f>
        <v>-1.7962085413244935E-19</v>
      </c>
      <c r="J240" s="18">
        <f>Model!$W$11*((drdp!D240)*'ASXY-TI2S'!$B240+(drdp!G240)*'ASXY-TI2S'!$C240+(drdp!J240)*'ASXY-TI2S'!$D240)</f>
        <v>-2.2971533529536624E-19</v>
      </c>
      <c r="K240" s="21">
        <f>SUM(E$3:E239)+H240</f>
        <v>1.0650244558152888</v>
      </c>
      <c r="L240" s="21">
        <f>SUM(F$3:F239)+I240</f>
        <v>-4.6223295910481493E-2</v>
      </c>
      <c r="M240" s="21">
        <f>SUM(G$3:G239)+J240</f>
        <v>-0.34447223466061982</v>
      </c>
      <c r="N240" s="19">
        <f t="shared" si="19"/>
        <v>1.1342770914846521</v>
      </c>
      <c r="O240" s="19">
        <f t="shared" si="20"/>
        <v>2.136593084827935E-3</v>
      </c>
      <c r="P240" s="19">
        <f t="shared" si="21"/>
        <v>0.11866112045208113</v>
      </c>
      <c r="Q240" s="19">
        <f t="shared" si="22"/>
        <v>-4.922894057304962E-2</v>
      </c>
      <c r="R240" s="19">
        <f t="shared" si="23"/>
        <v>-0.36687135426290313</v>
      </c>
      <c r="S240" s="19">
        <f t="shared" si="24"/>
        <v>1.5922642035662651E-2</v>
      </c>
    </row>
    <row r="241" spans="1:19" x14ac:dyDescent="0.25">
      <c r="A241" s="26">
        <f>Wellpath!E241</f>
        <v>7140</v>
      </c>
      <c r="B241" s="22">
        <v>0</v>
      </c>
      <c r="C241" s="22">
        <f>SIN(Wellpath!$L241) * COS(Wellpath!$L241) / 2</f>
        <v>3.06287113727155E-17</v>
      </c>
      <c r="D241" s="22">
        <f>(-TAN(Dip) * SIN(Wellpath!$L241) * COS(Wellpath!$L241) * SIN(Wellpath!$O241)) / 2</f>
        <v>-9.2533558371538332E-17</v>
      </c>
      <c r="E241" s="20">
        <f>Model!$W$11*((drdp!B241+drdp!K241)*'ASXY-TI2S'!$B241+(drdp!E241+drdp!N241)*'ASXY-TI2S'!$C241+(drdp!H241+drdp!Q241)*'ASXY-TI2S'!$D241)</f>
        <v>1.3407083074424386E-18</v>
      </c>
      <c r="F241" s="20">
        <f>Model!$W$11*((drdp!C241+drdp!L241)*'ASXY-TI2S'!$B241+(drdp!F241+drdp!O241)*'ASXY-TI2S'!$C241+(drdp!I241+drdp!R241)*'ASXY-TI2S'!$D241)</f>
        <v>-3.5924170826489869E-19</v>
      </c>
      <c r="G241" s="20">
        <f>Model!$W$11*((drdp!D241+drdp!M241)*'ASXY-TI2S'!$B241+(drdp!G241+drdp!P241)*'ASXY-TI2S'!$C241+(drdp!J241+drdp!S241)*'ASXY-TI2S'!$D241)</f>
        <v>-4.5943067059073248E-19</v>
      </c>
      <c r="H241" s="18">
        <f>Model!$W$11*((drdp!B241)*'ASXY-TI2S'!$B241+(drdp!E241)*'ASXY-TI2S'!$C241+(drdp!H241)*'ASXY-TI2S'!$D241)</f>
        <v>6.7035415372121932E-19</v>
      </c>
      <c r="I241" s="18">
        <f>Model!$W$11*((drdp!C241)*'ASXY-TI2S'!$B241+(drdp!F241)*'ASXY-TI2S'!$C241+(drdp!I241)*'ASXY-TI2S'!$D241)</f>
        <v>-1.7962085413244935E-19</v>
      </c>
      <c r="J241" s="18">
        <f>Model!$W$11*((drdp!D241)*'ASXY-TI2S'!$B241+(drdp!G241)*'ASXY-TI2S'!$C241+(drdp!J241)*'ASXY-TI2S'!$D241)</f>
        <v>-2.2971533529536624E-19</v>
      </c>
      <c r="K241" s="21">
        <f>SUM(E$3:E240)+H241</f>
        <v>1.0650244558152888</v>
      </c>
      <c r="L241" s="21">
        <f>SUM(F$3:F240)+I241</f>
        <v>-4.6223295910481493E-2</v>
      </c>
      <c r="M241" s="21">
        <f>SUM(G$3:G240)+J241</f>
        <v>-0.34447223466061982</v>
      </c>
      <c r="N241" s="19">
        <f t="shared" si="19"/>
        <v>1.1342770914846521</v>
      </c>
      <c r="O241" s="19">
        <f t="shared" si="20"/>
        <v>2.136593084827935E-3</v>
      </c>
      <c r="P241" s="19">
        <f t="shared" si="21"/>
        <v>0.11866112045208113</v>
      </c>
      <c r="Q241" s="19">
        <f t="shared" si="22"/>
        <v>-4.922894057304962E-2</v>
      </c>
      <c r="R241" s="19">
        <f t="shared" si="23"/>
        <v>-0.36687135426290313</v>
      </c>
      <c r="S241" s="19">
        <f t="shared" si="24"/>
        <v>1.5922642035662651E-2</v>
      </c>
    </row>
    <row r="242" spans="1:19" x14ac:dyDescent="0.25">
      <c r="A242" s="26">
        <f>Wellpath!E242</f>
        <v>7170</v>
      </c>
      <c r="B242" s="22">
        <v>0</v>
      </c>
      <c r="C242" s="22">
        <f>SIN(Wellpath!$L242) * COS(Wellpath!$L242) / 2</f>
        <v>3.06287113727155E-17</v>
      </c>
      <c r="D242" s="22">
        <f>(-TAN(Dip) * SIN(Wellpath!$L242) * COS(Wellpath!$L242) * SIN(Wellpath!$O242)) / 2</f>
        <v>-9.2533558371538332E-17</v>
      </c>
      <c r="E242" s="20">
        <f>Model!$W$11*((drdp!B242+drdp!K242)*'ASXY-TI2S'!$B242+(drdp!E242+drdp!N242)*'ASXY-TI2S'!$C242+(drdp!H242+drdp!Q242)*'ASXY-TI2S'!$D242)</f>
        <v>1.3407083074424386E-18</v>
      </c>
      <c r="F242" s="20">
        <f>Model!$W$11*((drdp!C242+drdp!L242)*'ASXY-TI2S'!$B242+(drdp!F242+drdp!O242)*'ASXY-TI2S'!$C242+(drdp!I242+drdp!R242)*'ASXY-TI2S'!$D242)</f>
        <v>-3.5924170826489869E-19</v>
      </c>
      <c r="G242" s="20">
        <f>Model!$W$11*((drdp!D242+drdp!M242)*'ASXY-TI2S'!$B242+(drdp!G242+drdp!P242)*'ASXY-TI2S'!$C242+(drdp!J242+drdp!S242)*'ASXY-TI2S'!$D242)</f>
        <v>-4.5943067059073248E-19</v>
      </c>
      <c r="H242" s="18">
        <f>Model!$W$11*((drdp!B242)*'ASXY-TI2S'!$B242+(drdp!E242)*'ASXY-TI2S'!$C242+(drdp!H242)*'ASXY-TI2S'!$D242)</f>
        <v>6.7035415372121932E-19</v>
      </c>
      <c r="I242" s="18">
        <f>Model!$W$11*((drdp!C242)*'ASXY-TI2S'!$B242+(drdp!F242)*'ASXY-TI2S'!$C242+(drdp!I242)*'ASXY-TI2S'!$D242)</f>
        <v>-1.7962085413244935E-19</v>
      </c>
      <c r="J242" s="18">
        <f>Model!$W$11*((drdp!D242)*'ASXY-TI2S'!$B242+(drdp!G242)*'ASXY-TI2S'!$C242+(drdp!J242)*'ASXY-TI2S'!$D242)</f>
        <v>-2.2971533529536624E-19</v>
      </c>
      <c r="K242" s="21">
        <f>SUM(E$3:E241)+H242</f>
        <v>1.0650244558152888</v>
      </c>
      <c r="L242" s="21">
        <f>SUM(F$3:F241)+I242</f>
        <v>-4.6223295910481493E-2</v>
      </c>
      <c r="M242" s="21">
        <f>SUM(G$3:G241)+J242</f>
        <v>-0.34447223466061982</v>
      </c>
      <c r="N242" s="19">
        <f t="shared" si="19"/>
        <v>1.1342770914846521</v>
      </c>
      <c r="O242" s="19">
        <f t="shared" si="20"/>
        <v>2.136593084827935E-3</v>
      </c>
      <c r="P242" s="19">
        <f t="shared" si="21"/>
        <v>0.11866112045208113</v>
      </c>
      <c r="Q242" s="19">
        <f t="shared" si="22"/>
        <v>-4.922894057304962E-2</v>
      </c>
      <c r="R242" s="19">
        <f t="shared" si="23"/>
        <v>-0.36687135426290313</v>
      </c>
      <c r="S242" s="19">
        <f t="shared" si="24"/>
        <v>1.5922642035662651E-2</v>
      </c>
    </row>
    <row r="243" spans="1:19" x14ac:dyDescent="0.25">
      <c r="A243" s="26">
        <f>Wellpath!E243</f>
        <v>7200</v>
      </c>
      <c r="B243" s="22">
        <v>0</v>
      </c>
      <c r="C243" s="22">
        <f>SIN(Wellpath!$L243) * COS(Wellpath!$L243) / 2</f>
        <v>3.06287113727155E-17</v>
      </c>
      <c r="D243" s="22">
        <f>(-TAN(Dip) * SIN(Wellpath!$L243) * COS(Wellpath!$L243) * SIN(Wellpath!$O243)) / 2</f>
        <v>-9.2533558371538332E-17</v>
      </c>
      <c r="E243" s="20">
        <f>Model!$W$11*((drdp!B243+drdp!K243)*'ASXY-TI2S'!$B243+(drdp!E243+drdp!N243)*'ASXY-TI2S'!$C243+(drdp!H243+drdp!Q243)*'ASXY-TI2S'!$D243)</f>
        <v>1.3407083074424386E-18</v>
      </c>
      <c r="F243" s="20">
        <f>Model!$W$11*((drdp!C243+drdp!L243)*'ASXY-TI2S'!$B243+(drdp!F243+drdp!O243)*'ASXY-TI2S'!$C243+(drdp!I243+drdp!R243)*'ASXY-TI2S'!$D243)</f>
        <v>-3.5924170826489869E-19</v>
      </c>
      <c r="G243" s="20">
        <f>Model!$W$11*((drdp!D243+drdp!M243)*'ASXY-TI2S'!$B243+(drdp!G243+drdp!P243)*'ASXY-TI2S'!$C243+(drdp!J243+drdp!S243)*'ASXY-TI2S'!$D243)</f>
        <v>-4.5943067059073248E-19</v>
      </c>
      <c r="H243" s="18">
        <f>Model!$W$11*((drdp!B243)*'ASXY-TI2S'!$B243+(drdp!E243)*'ASXY-TI2S'!$C243+(drdp!H243)*'ASXY-TI2S'!$D243)</f>
        <v>6.7035415372121932E-19</v>
      </c>
      <c r="I243" s="18">
        <f>Model!$W$11*((drdp!C243)*'ASXY-TI2S'!$B243+(drdp!F243)*'ASXY-TI2S'!$C243+(drdp!I243)*'ASXY-TI2S'!$D243)</f>
        <v>-1.7962085413244935E-19</v>
      </c>
      <c r="J243" s="18">
        <f>Model!$W$11*((drdp!D243)*'ASXY-TI2S'!$B243+(drdp!G243)*'ASXY-TI2S'!$C243+(drdp!J243)*'ASXY-TI2S'!$D243)</f>
        <v>-2.2971533529536624E-19</v>
      </c>
      <c r="K243" s="21">
        <f>SUM(E$3:E242)+H243</f>
        <v>1.0650244558152888</v>
      </c>
      <c r="L243" s="21">
        <f>SUM(F$3:F242)+I243</f>
        <v>-4.6223295910481493E-2</v>
      </c>
      <c r="M243" s="21">
        <f>SUM(G$3:G242)+J243</f>
        <v>-0.34447223466061982</v>
      </c>
      <c r="N243" s="19">
        <f t="shared" si="19"/>
        <v>1.1342770914846521</v>
      </c>
      <c r="O243" s="19">
        <f t="shared" si="20"/>
        <v>2.136593084827935E-3</v>
      </c>
      <c r="P243" s="19">
        <f t="shared" si="21"/>
        <v>0.11866112045208113</v>
      </c>
      <c r="Q243" s="19">
        <f t="shared" si="22"/>
        <v>-4.922894057304962E-2</v>
      </c>
      <c r="R243" s="19">
        <f t="shared" si="23"/>
        <v>-0.36687135426290313</v>
      </c>
      <c r="S243" s="19">
        <f t="shared" si="24"/>
        <v>1.5922642035662651E-2</v>
      </c>
    </row>
    <row r="244" spans="1:19" x14ac:dyDescent="0.25">
      <c r="A244" s="26">
        <f>Wellpath!E244</f>
        <v>7230</v>
      </c>
      <c r="B244" s="22">
        <v>0</v>
      </c>
      <c r="C244" s="22">
        <f>SIN(Wellpath!$L244) * COS(Wellpath!$L244) / 2</f>
        <v>3.06287113727155E-17</v>
      </c>
      <c r="D244" s="22">
        <f>(-TAN(Dip) * SIN(Wellpath!$L244) * COS(Wellpath!$L244) * SIN(Wellpath!$O244)) / 2</f>
        <v>-9.2533558371538332E-17</v>
      </c>
      <c r="E244" s="20">
        <f>Model!$W$11*((drdp!B244+drdp!K244)*'ASXY-TI2S'!$B244+(drdp!E244+drdp!N244)*'ASXY-TI2S'!$C244+(drdp!H244+drdp!Q244)*'ASXY-TI2S'!$D244)</f>
        <v>1.3407083074424386E-18</v>
      </c>
      <c r="F244" s="20">
        <f>Model!$W$11*((drdp!C244+drdp!L244)*'ASXY-TI2S'!$B244+(drdp!F244+drdp!O244)*'ASXY-TI2S'!$C244+(drdp!I244+drdp!R244)*'ASXY-TI2S'!$D244)</f>
        <v>-3.5924170826489869E-19</v>
      </c>
      <c r="G244" s="20">
        <f>Model!$W$11*((drdp!D244+drdp!M244)*'ASXY-TI2S'!$B244+(drdp!G244+drdp!P244)*'ASXY-TI2S'!$C244+(drdp!J244+drdp!S244)*'ASXY-TI2S'!$D244)</f>
        <v>-4.5943067059073248E-19</v>
      </c>
      <c r="H244" s="18">
        <f>Model!$W$11*((drdp!B244)*'ASXY-TI2S'!$B244+(drdp!E244)*'ASXY-TI2S'!$C244+(drdp!H244)*'ASXY-TI2S'!$D244)</f>
        <v>6.7035415372121932E-19</v>
      </c>
      <c r="I244" s="18">
        <f>Model!$W$11*((drdp!C244)*'ASXY-TI2S'!$B244+(drdp!F244)*'ASXY-TI2S'!$C244+(drdp!I244)*'ASXY-TI2S'!$D244)</f>
        <v>-1.7962085413244935E-19</v>
      </c>
      <c r="J244" s="18">
        <f>Model!$W$11*((drdp!D244)*'ASXY-TI2S'!$B244+(drdp!G244)*'ASXY-TI2S'!$C244+(drdp!J244)*'ASXY-TI2S'!$D244)</f>
        <v>-2.2971533529536624E-19</v>
      </c>
      <c r="K244" s="21">
        <f>SUM(E$3:E243)+H244</f>
        <v>1.0650244558152888</v>
      </c>
      <c r="L244" s="21">
        <f>SUM(F$3:F243)+I244</f>
        <v>-4.6223295910481493E-2</v>
      </c>
      <c r="M244" s="21">
        <f>SUM(G$3:G243)+J244</f>
        <v>-0.34447223466061982</v>
      </c>
      <c r="N244" s="19">
        <f t="shared" si="19"/>
        <v>1.1342770914846521</v>
      </c>
      <c r="O244" s="19">
        <f t="shared" si="20"/>
        <v>2.136593084827935E-3</v>
      </c>
      <c r="P244" s="19">
        <f t="shared" si="21"/>
        <v>0.11866112045208113</v>
      </c>
      <c r="Q244" s="19">
        <f t="shared" si="22"/>
        <v>-4.922894057304962E-2</v>
      </c>
      <c r="R244" s="19">
        <f t="shared" si="23"/>
        <v>-0.36687135426290313</v>
      </c>
      <c r="S244" s="19">
        <f t="shared" si="24"/>
        <v>1.5922642035662651E-2</v>
      </c>
    </row>
    <row r="245" spans="1:19" x14ac:dyDescent="0.25">
      <c r="A245" s="26">
        <f>Wellpath!E245</f>
        <v>7260</v>
      </c>
      <c r="B245" s="22">
        <v>0</v>
      </c>
      <c r="C245" s="22">
        <f>SIN(Wellpath!$L245) * COS(Wellpath!$L245) / 2</f>
        <v>3.06287113727155E-17</v>
      </c>
      <c r="D245" s="22">
        <f>(-TAN(Dip) * SIN(Wellpath!$L245) * COS(Wellpath!$L245) * SIN(Wellpath!$O245)) / 2</f>
        <v>-9.2533558371538332E-17</v>
      </c>
      <c r="E245" s="20">
        <f>Model!$W$11*((drdp!B245+drdp!K245)*'ASXY-TI2S'!$B245+(drdp!E245+drdp!N245)*'ASXY-TI2S'!$C245+(drdp!H245+drdp!Q245)*'ASXY-TI2S'!$D245)</f>
        <v>1.3407083074424386E-18</v>
      </c>
      <c r="F245" s="20">
        <f>Model!$W$11*((drdp!C245+drdp!L245)*'ASXY-TI2S'!$B245+(drdp!F245+drdp!O245)*'ASXY-TI2S'!$C245+(drdp!I245+drdp!R245)*'ASXY-TI2S'!$D245)</f>
        <v>-3.5924170826489869E-19</v>
      </c>
      <c r="G245" s="20">
        <f>Model!$W$11*((drdp!D245+drdp!M245)*'ASXY-TI2S'!$B245+(drdp!G245+drdp!P245)*'ASXY-TI2S'!$C245+(drdp!J245+drdp!S245)*'ASXY-TI2S'!$D245)</f>
        <v>-4.5943067059073248E-19</v>
      </c>
      <c r="H245" s="18">
        <f>Model!$W$11*((drdp!B245)*'ASXY-TI2S'!$B245+(drdp!E245)*'ASXY-TI2S'!$C245+(drdp!H245)*'ASXY-TI2S'!$D245)</f>
        <v>6.7035415372121932E-19</v>
      </c>
      <c r="I245" s="18">
        <f>Model!$W$11*((drdp!C245)*'ASXY-TI2S'!$B245+(drdp!F245)*'ASXY-TI2S'!$C245+(drdp!I245)*'ASXY-TI2S'!$D245)</f>
        <v>-1.7962085413244935E-19</v>
      </c>
      <c r="J245" s="18">
        <f>Model!$W$11*((drdp!D245)*'ASXY-TI2S'!$B245+(drdp!G245)*'ASXY-TI2S'!$C245+(drdp!J245)*'ASXY-TI2S'!$D245)</f>
        <v>-2.2971533529536624E-19</v>
      </c>
      <c r="K245" s="21">
        <f>SUM(E$3:E244)+H245</f>
        <v>1.0650244558152888</v>
      </c>
      <c r="L245" s="21">
        <f>SUM(F$3:F244)+I245</f>
        <v>-4.6223295910481493E-2</v>
      </c>
      <c r="M245" s="21">
        <f>SUM(G$3:G244)+J245</f>
        <v>-0.34447223466061982</v>
      </c>
      <c r="N245" s="19">
        <f t="shared" si="19"/>
        <v>1.1342770914846521</v>
      </c>
      <c r="O245" s="19">
        <f t="shared" si="20"/>
        <v>2.136593084827935E-3</v>
      </c>
      <c r="P245" s="19">
        <f t="shared" si="21"/>
        <v>0.11866112045208113</v>
      </c>
      <c r="Q245" s="19">
        <f t="shared" si="22"/>
        <v>-4.922894057304962E-2</v>
      </c>
      <c r="R245" s="19">
        <f t="shared" si="23"/>
        <v>-0.36687135426290313</v>
      </c>
      <c r="S245" s="19">
        <f t="shared" si="24"/>
        <v>1.5922642035662651E-2</v>
      </c>
    </row>
    <row r="246" spans="1:19" x14ac:dyDescent="0.25">
      <c r="A246" s="26">
        <f>Wellpath!E246</f>
        <v>7290</v>
      </c>
      <c r="B246" s="22">
        <v>0</v>
      </c>
      <c r="C246" s="22">
        <f>SIN(Wellpath!$L246) * COS(Wellpath!$L246) / 2</f>
        <v>3.06287113727155E-17</v>
      </c>
      <c r="D246" s="22">
        <f>(-TAN(Dip) * SIN(Wellpath!$L246) * COS(Wellpath!$L246) * SIN(Wellpath!$O246)) / 2</f>
        <v>-9.2533558371538332E-17</v>
      </c>
      <c r="E246" s="20">
        <f>Model!$W$11*((drdp!B246+drdp!K246)*'ASXY-TI2S'!$B246+(drdp!E246+drdp!N246)*'ASXY-TI2S'!$C246+(drdp!H246+drdp!Q246)*'ASXY-TI2S'!$D246)</f>
        <v>1.3407083074424386E-18</v>
      </c>
      <c r="F246" s="20">
        <f>Model!$W$11*((drdp!C246+drdp!L246)*'ASXY-TI2S'!$B246+(drdp!F246+drdp!O246)*'ASXY-TI2S'!$C246+(drdp!I246+drdp!R246)*'ASXY-TI2S'!$D246)</f>
        <v>-3.5924170826489869E-19</v>
      </c>
      <c r="G246" s="20">
        <f>Model!$W$11*((drdp!D246+drdp!M246)*'ASXY-TI2S'!$B246+(drdp!G246+drdp!P246)*'ASXY-TI2S'!$C246+(drdp!J246+drdp!S246)*'ASXY-TI2S'!$D246)</f>
        <v>-4.5943067059073248E-19</v>
      </c>
      <c r="H246" s="18">
        <f>Model!$W$11*((drdp!B246)*'ASXY-TI2S'!$B246+(drdp!E246)*'ASXY-TI2S'!$C246+(drdp!H246)*'ASXY-TI2S'!$D246)</f>
        <v>6.7035415372121932E-19</v>
      </c>
      <c r="I246" s="18">
        <f>Model!$W$11*((drdp!C246)*'ASXY-TI2S'!$B246+(drdp!F246)*'ASXY-TI2S'!$C246+(drdp!I246)*'ASXY-TI2S'!$D246)</f>
        <v>-1.7962085413244935E-19</v>
      </c>
      <c r="J246" s="18">
        <f>Model!$W$11*((drdp!D246)*'ASXY-TI2S'!$B246+(drdp!G246)*'ASXY-TI2S'!$C246+(drdp!J246)*'ASXY-TI2S'!$D246)</f>
        <v>-2.2971533529536624E-19</v>
      </c>
      <c r="K246" s="21">
        <f>SUM(E$3:E245)+H246</f>
        <v>1.0650244558152888</v>
      </c>
      <c r="L246" s="21">
        <f>SUM(F$3:F245)+I246</f>
        <v>-4.6223295910481493E-2</v>
      </c>
      <c r="M246" s="21">
        <f>SUM(G$3:G245)+J246</f>
        <v>-0.34447223466061982</v>
      </c>
      <c r="N246" s="19">
        <f t="shared" si="19"/>
        <v>1.1342770914846521</v>
      </c>
      <c r="O246" s="19">
        <f t="shared" si="20"/>
        <v>2.136593084827935E-3</v>
      </c>
      <c r="P246" s="19">
        <f t="shared" si="21"/>
        <v>0.11866112045208113</v>
      </c>
      <c r="Q246" s="19">
        <f t="shared" si="22"/>
        <v>-4.922894057304962E-2</v>
      </c>
      <c r="R246" s="19">
        <f t="shared" si="23"/>
        <v>-0.36687135426290313</v>
      </c>
      <c r="S246" s="19">
        <f t="shared" si="24"/>
        <v>1.5922642035662651E-2</v>
      </c>
    </row>
    <row r="247" spans="1:19" x14ac:dyDescent="0.25">
      <c r="A247" s="26">
        <f>Wellpath!E247</f>
        <v>7320</v>
      </c>
      <c r="B247" s="22">
        <v>0</v>
      </c>
      <c r="C247" s="22">
        <f>SIN(Wellpath!$L247) * COS(Wellpath!$L247) / 2</f>
        <v>3.06287113727155E-17</v>
      </c>
      <c r="D247" s="22">
        <f>(-TAN(Dip) * SIN(Wellpath!$L247) * COS(Wellpath!$L247) * SIN(Wellpath!$O247)) / 2</f>
        <v>-9.2533558371538332E-17</v>
      </c>
      <c r="E247" s="20">
        <f>Model!$W$11*((drdp!B247+drdp!K247)*'ASXY-TI2S'!$B247+(drdp!E247+drdp!N247)*'ASXY-TI2S'!$C247+(drdp!H247+drdp!Q247)*'ASXY-TI2S'!$D247)</f>
        <v>1.3407083074424386E-18</v>
      </c>
      <c r="F247" s="20">
        <f>Model!$W$11*((drdp!C247+drdp!L247)*'ASXY-TI2S'!$B247+(drdp!F247+drdp!O247)*'ASXY-TI2S'!$C247+(drdp!I247+drdp!R247)*'ASXY-TI2S'!$D247)</f>
        <v>-3.5924170826489869E-19</v>
      </c>
      <c r="G247" s="20">
        <f>Model!$W$11*((drdp!D247+drdp!M247)*'ASXY-TI2S'!$B247+(drdp!G247+drdp!P247)*'ASXY-TI2S'!$C247+(drdp!J247+drdp!S247)*'ASXY-TI2S'!$D247)</f>
        <v>-4.5943067059073248E-19</v>
      </c>
      <c r="H247" s="18">
        <f>Model!$W$11*((drdp!B247)*'ASXY-TI2S'!$B247+(drdp!E247)*'ASXY-TI2S'!$C247+(drdp!H247)*'ASXY-TI2S'!$D247)</f>
        <v>6.7035415372121932E-19</v>
      </c>
      <c r="I247" s="18">
        <f>Model!$W$11*((drdp!C247)*'ASXY-TI2S'!$B247+(drdp!F247)*'ASXY-TI2S'!$C247+(drdp!I247)*'ASXY-TI2S'!$D247)</f>
        <v>-1.7962085413244935E-19</v>
      </c>
      <c r="J247" s="18">
        <f>Model!$W$11*((drdp!D247)*'ASXY-TI2S'!$B247+(drdp!G247)*'ASXY-TI2S'!$C247+(drdp!J247)*'ASXY-TI2S'!$D247)</f>
        <v>-2.2971533529536624E-19</v>
      </c>
      <c r="K247" s="21">
        <f>SUM(E$3:E246)+H247</f>
        <v>1.0650244558152888</v>
      </c>
      <c r="L247" s="21">
        <f>SUM(F$3:F246)+I247</f>
        <v>-4.6223295910481493E-2</v>
      </c>
      <c r="M247" s="21">
        <f>SUM(G$3:G246)+J247</f>
        <v>-0.34447223466061982</v>
      </c>
      <c r="N247" s="19">
        <f t="shared" si="19"/>
        <v>1.1342770914846521</v>
      </c>
      <c r="O247" s="19">
        <f t="shared" si="20"/>
        <v>2.136593084827935E-3</v>
      </c>
      <c r="P247" s="19">
        <f t="shared" si="21"/>
        <v>0.11866112045208113</v>
      </c>
      <c r="Q247" s="19">
        <f t="shared" si="22"/>
        <v>-4.922894057304962E-2</v>
      </c>
      <c r="R247" s="19">
        <f t="shared" si="23"/>
        <v>-0.36687135426290313</v>
      </c>
      <c r="S247" s="19">
        <f t="shared" si="24"/>
        <v>1.5922642035662651E-2</v>
      </c>
    </row>
    <row r="248" spans="1:19" x14ac:dyDescent="0.25">
      <c r="A248" s="26">
        <f>Wellpath!E248</f>
        <v>7350</v>
      </c>
      <c r="B248" s="22">
        <v>0</v>
      </c>
      <c r="C248" s="22">
        <f>SIN(Wellpath!$L248) * COS(Wellpath!$L248) / 2</f>
        <v>3.06287113727155E-17</v>
      </c>
      <c r="D248" s="22">
        <f>(-TAN(Dip) * SIN(Wellpath!$L248) * COS(Wellpath!$L248) * SIN(Wellpath!$O248)) / 2</f>
        <v>-9.2533558371538332E-17</v>
      </c>
      <c r="E248" s="20">
        <f>Model!$W$11*((drdp!B248+drdp!K248)*'ASXY-TI2S'!$B248+(drdp!E248+drdp!N248)*'ASXY-TI2S'!$C248+(drdp!H248+drdp!Q248)*'ASXY-TI2S'!$D248)</f>
        <v>1.3407083074424386E-18</v>
      </c>
      <c r="F248" s="20">
        <f>Model!$W$11*((drdp!C248+drdp!L248)*'ASXY-TI2S'!$B248+(drdp!F248+drdp!O248)*'ASXY-TI2S'!$C248+(drdp!I248+drdp!R248)*'ASXY-TI2S'!$D248)</f>
        <v>-3.5924170826489869E-19</v>
      </c>
      <c r="G248" s="20">
        <f>Model!$W$11*((drdp!D248+drdp!M248)*'ASXY-TI2S'!$B248+(drdp!G248+drdp!P248)*'ASXY-TI2S'!$C248+(drdp!J248+drdp!S248)*'ASXY-TI2S'!$D248)</f>
        <v>-4.5943067059073248E-19</v>
      </c>
      <c r="H248" s="18">
        <f>Model!$W$11*((drdp!B248)*'ASXY-TI2S'!$B248+(drdp!E248)*'ASXY-TI2S'!$C248+(drdp!H248)*'ASXY-TI2S'!$D248)</f>
        <v>6.7035415372121932E-19</v>
      </c>
      <c r="I248" s="18">
        <f>Model!$W$11*((drdp!C248)*'ASXY-TI2S'!$B248+(drdp!F248)*'ASXY-TI2S'!$C248+(drdp!I248)*'ASXY-TI2S'!$D248)</f>
        <v>-1.7962085413244935E-19</v>
      </c>
      <c r="J248" s="18">
        <f>Model!$W$11*((drdp!D248)*'ASXY-TI2S'!$B248+(drdp!G248)*'ASXY-TI2S'!$C248+(drdp!J248)*'ASXY-TI2S'!$D248)</f>
        <v>-2.2971533529536624E-19</v>
      </c>
      <c r="K248" s="21">
        <f>SUM(E$3:E247)+H248</f>
        <v>1.0650244558152888</v>
      </c>
      <c r="L248" s="21">
        <f>SUM(F$3:F247)+I248</f>
        <v>-4.6223295910481493E-2</v>
      </c>
      <c r="M248" s="21">
        <f>SUM(G$3:G247)+J248</f>
        <v>-0.34447223466061982</v>
      </c>
      <c r="N248" s="19">
        <f t="shared" si="19"/>
        <v>1.1342770914846521</v>
      </c>
      <c r="O248" s="19">
        <f t="shared" si="20"/>
        <v>2.136593084827935E-3</v>
      </c>
      <c r="P248" s="19">
        <f t="shared" si="21"/>
        <v>0.11866112045208113</v>
      </c>
      <c r="Q248" s="19">
        <f t="shared" si="22"/>
        <v>-4.922894057304962E-2</v>
      </c>
      <c r="R248" s="19">
        <f t="shared" si="23"/>
        <v>-0.36687135426290313</v>
      </c>
      <c r="S248" s="19">
        <f t="shared" si="24"/>
        <v>1.5922642035662651E-2</v>
      </c>
    </row>
    <row r="249" spans="1:19" x14ac:dyDescent="0.25">
      <c r="A249" s="26">
        <f>Wellpath!E249</f>
        <v>7380</v>
      </c>
      <c r="B249" s="22">
        <v>0</v>
      </c>
      <c r="C249" s="22">
        <f>SIN(Wellpath!$L249) * COS(Wellpath!$L249) / 2</f>
        <v>3.06287113727155E-17</v>
      </c>
      <c r="D249" s="22">
        <f>(-TAN(Dip) * SIN(Wellpath!$L249) * COS(Wellpath!$L249) * SIN(Wellpath!$O249)) / 2</f>
        <v>-9.2533558371538332E-17</v>
      </c>
      <c r="E249" s="20">
        <f>Model!$W$11*((drdp!B249+drdp!K249)*'ASXY-TI2S'!$B249+(drdp!E249+drdp!N249)*'ASXY-TI2S'!$C249+(drdp!H249+drdp!Q249)*'ASXY-TI2S'!$D249)</f>
        <v>1.3407083074424386E-18</v>
      </c>
      <c r="F249" s="20">
        <f>Model!$W$11*((drdp!C249+drdp!L249)*'ASXY-TI2S'!$B249+(drdp!F249+drdp!O249)*'ASXY-TI2S'!$C249+(drdp!I249+drdp!R249)*'ASXY-TI2S'!$D249)</f>
        <v>-3.5924170826489869E-19</v>
      </c>
      <c r="G249" s="20">
        <f>Model!$W$11*((drdp!D249+drdp!M249)*'ASXY-TI2S'!$B249+(drdp!G249+drdp!P249)*'ASXY-TI2S'!$C249+(drdp!J249+drdp!S249)*'ASXY-TI2S'!$D249)</f>
        <v>-4.5943067059073248E-19</v>
      </c>
      <c r="H249" s="18">
        <f>Model!$W$11*((drdp!B249)*'ASXY-TI2S'!$B249+(drdp!E249)*'ASXY-TI2S'!$C249+(drdp!H249)*'ASXY-TI2S'!$D249)</f>
        <v>6.7035415372121932E-19</v>
      </c>
      <c r="I249" s="18">
        <f>Model!$W$11*((drdp!C249)*'ASXY-TI2S'!$B249+(drdp!F249)*'ASXY-TI2S'!$C249+(drdp!I249)*'ASXY-TI2S'!$D249)</f>
        <v>-1.7962085413244935E-19</v>
      </c>
      <c r="J249" s="18">
        <f>Model!$W$11*((drdp!D249)*'ASXY-TI2S'!$B249+(drdp!G249)*'ASXY-TI2S'!$C249+(drdp!J249)*'ASXY-TI2S'!$D249)</f>
        <v>-2.2971533529536624E-19</v>
      </c>
      <c r="K249" s="21">
        <f>SUM(E$3:E248)+H249</f>
        <v>1.0650244558152888</v>
      </c>
      <c r="L249" s="21">
        <f>SUM(F$3:F248)+I249</f>
        <v>-4.6223295910481493E-2</v>
      </c>
      <c r="M249" s="21">
        <f>SUM(G$3:G248)+J249</f>
        <v>-0.34447223466061982</v>
      </c>
      <c r="N249" s="19">
        <f t="shared" si="19"/>
        <v>1.1342770914846521</v>
      </c>
      <c r="O249" s="19">
        <f t="shared" si="20"/>
        <v>2.136593084827935E-3</v>
      </c>
      <c r="P249" s="19">
        <f t="shared" si="21"/>
        <v>0.11866112045208113</v>
      </c>
      <c r="Q249" s="19">
        <f t="shared" si="22"/>
        <v>-4.922894057304962E-2</v>
      </c>
      <c r="R249" s="19">
        <f t="shared" si="23"/>
        <v>-0.36687135426290313</v>
      </c>
      <c r="S249" s="19">
        <f t="shared" si="24"/>
        <v>1.5922642035662651E-2</v>
      </c>
    </row>
    <row r="250" spans="1:19" x14ac:dyDescent="0.25">
      <c r="A250" s="26">
        <f>Wellpath!E250</f>
        <v>7410</v>
      </c>
      <c r="B250" s="22">
        <v>0</v>
      </c>
      <c r="C250" s="22">
        <f>SIN(Wellpath!$L250) * COS(Wellpath!$L250) / 2</f>
        <v>3.06287113727155E-17</v>
      </c>
      <c r="D250" s="22">
        <f>(-TAN(Dip) * SIN(Wellpath!$L250) * COS(Wellpath!$L250) * SIN(Wellpath!$O250)) / 2</f>
        <v>-9.2533558371538332E-17</v>
      </c>
      <c r="E250" s="20">
        <f>Model!$W$11*((drdp!B250+drdp!K250)*'ASXY-TI2S'!$B250+(drdp!E250+drdp!N250)*'ASXY-TI2S'!$C250+(drdp!H250+drdp!Q250)*'ASXY-TI2S'!$D250)</f>
        <v>1.3407083074424386E-18</v>
      </c>
      <c r="F250" s="20">
        <f>Model!$W$11*((drdp!C250+drdp!L250)*'ASXY-TI2S'!$B250+(drdp!F250+drdp!O250)*'ASXY-TI2S'!$C250+(drdp!I250+drdp!R250)*'ASXY-TI2S'!$D250)</f>
        <v>-3.5924170826489869E-19</v>
      </c>
      <c r="G250" s="20">
        <f>Model!$W$11*((drdp!D250+drdp!M250)*'ASXY-TI2S'!$B250+(drdp!G250+drdp!P250)*'ASXY-TI2S'!$C250+(drdp!J250+drdp!S250)*'ASXY-TI2S'!$D250)</f>
        <v>-4.5943067059073248E-19</v>
      </c>
      <c r="H250" s="18">
        <f>Model!$W$11*((drdp!B250)*'ASXY-TI2S'!$B250+(drdp!E250)*'ASXY-TI2S'!$C250+(drdp!H250)*'ASXY-TI2S'!$D250)</f>
        <v>6.7035415372121932E-19</v>
      </c>
      <c r="I250" s="18">
        <f>Model!$W$11*((drdp!C250)*'ASXY-TI2S'!$B250+(drdp!F250)*'ASXY-TI2S'!$C250+(drdp!I250)*'ASXY-TI2S'!$D250)</f>
        <v>-1.7962085413244935E-19</v>
      </c>
      <c r="J250" s="18">
        <f>Model!$W$11*((drdp!D250)*'ASXY-TI2S'!$B250+(drdp!G250)*'ASXY-TI2S'!$C250+(drdp!J250)*'ASXY-TI2S'!$D250)</f>
        <v>-2.2971533529536624E-19</v>
      </c>
      <c r="K250" s="21">
        <f>SUM(E$3:E249)+H250</f>
        <v>1.0650244558152888</v>
      </c>
      <c r="L250" s="21">
        <f>SUM(F$3:F249)+I250</f>
        <v>-4.6223295910481493E-2</v>
      </c>
      <c r="M250" s="21">
        <f>SUM(G$3:G249)+J250</f>
        <v>-0.34447223466061982</v>
      </c>
      <c r="N250" s="19">
        <f t="shared" si="19"/>
        <v>1.1342770914846521</v>
      </c>
      <c r="O250" s="19">
        <f t="shared" si="20"/>
        <v>2.136593084827935E-3</v>
      </c>
      <c r="P250" s="19">
        <f t="shared" si="21"/>
        <v>0.11866112045208113</v>
      </c>
      <c r="Q250" s="19">
        <f t="shared" si="22"/>
        <v>-4.922894057304962E-2</v>
      </c>
      <c r="R250" s="19">
        <f t="shared" si="23"/>
        <v>-0.36687135426290313</v>
      </c>
      <c r="S250" s="19">
        <f t="shared" si="24"/>
        <v>1.5922642035662651E-2</v>
      </c>
    </row>
    <row r="251" spans="1:19" x14ac:dyDescent="0.25">
      <c r="A251" s="26">
        <f>Wellpath!E251</f>
        <v>7440</v>
      </c>
      <c r="B251" s="22">
        <v>0</v>
      </c>
      <c r="C251" s="22">
        <f>SIN(Wellpath!$L251) * COS(Wellpath!$L251) / 2</f>
        <v>3.06287113727155E-17</v>
      </c>
      <c r="D251" s="22">
        <f>(-TAN(Dip) * SIN(Wellpath!$L251) * COS(Wellpath!$L251) * SIN(Wellpath!$O251)) / 2</f>
        <v>-9.2533558371538332E-17</v>
      </c>
      <c r="E251" s="20">
        <f>Model!$W$11*((drdp!B251+drdp!K251)*'ASXY-TI2S'!$B251+(drdp!E251+drdp!N251)*'ASXY-TI2S'!$C251+(drdp!H251+drdp!Q251)*'ASXY-TI2S'!$D251)</f>
        <v>1.3407083074424386E-18</v>
      </c>
      <c r="F251" s="20">
        <f>Model!$W$11*((drdp!C251+drdp!L251)*'ASXY-TI2S'!$B251+(drdp!F251+drdp!O251)*'ASXY-TI2S'!$C251+(drdp!I251+drdp!R251)*'ASXY-TI2S'!$D251)</f>
        <v>-3.5924170826489869E-19</v>
      </c>
      <c r="G251" s="20">
        <f>Model!$W$11*((drdp!D251+drdp!M251)*'ASXY-TI2S'!$B251+(drdp!G251+drdp!P251)*'ASXY-TI2S'!$C251+(drdp!J251+drdp!S251)*'ASXY-TI2S'!$D251)</f>
        <v>-4.5943067059073248E-19</v>
      </c>
      <c r="H251" s="18">
        <f>Model!$W$11*((drdp!B251)*'ASXY-TI2S'!$B251+(drdp!E251)*'ASXY-TI2S'!$C251+(drdp!H251)*'ASXY-TI2S'!$D251)</f>
        <v>6.7035415372121932E-19</v>
      </c>
      <c r="I251" s="18">
        <f>Model!$W$11*((drdp!C251)*'ASXY-TI2S'!$B251+(drdp!F251)*'ASXY-TI2S'!$C251+(drdp!I251)*'ASXY-TI2S'!$D251)</f>
        <v>-1.7962085413244935E-19</v>
      </c>
      <c r="J251" s="18">
        <f>Model!$W$11*((drdp!D251)*'ASXY-TI2S'!$B251+(drdp!G251)*'ASXY-TI2S'!$C251+(drdp!J251)*'ASXY-TI2S'!$D251)</f>
        <v>-2.2971533529536624E-19</v>
      </c>
      <c r="K251" s="21">
        <f>SUM(E$3:E250)+H251</f>
        <v>1.0650244558152888</v>
      </c>
      <c r="L251" s="21">
        <f>SUM(F$3:F250)+I251</f>
        <v>-4.6223295910481493E-2</v>
      </c>
      <c r="M251" s="21">
        <f>SUM(G$3:G250)+J251</f>
        <v>-0.34447223466061982</v>
      </c>
      <c r="N251" s="19">
        <f t="shared" si="19"/>
        <v>1.1342770914846521</v>
      </c>
      <c r="O251" s="19">
        <f t="shared" si="20"/>
        <v>2.136593084827935E-3</v>
      </c>
      <c r="P251" s="19">
        <f t="shared" si="21"/>
        <v>0.11866112045208113</v>
      </c>
      <c r="Q251" s="19">
        <f t="shared" si="22"/>
        <v>-4.922894057304962E-2</v>
      </c>
      <c r="R251" s="19">
        <f t="shared" si="23"/>
        <v>-0.36687135426290313</v>
      </c>
      <c r="S251" s="19">
        <f t="shared" si="24"/>
        <v>1.5922642035662651E-2</v>
      </c>
    </row>
    <row r="252" spans="1:19" x14ac:dyDescent="0.25">
      <c r="A252" s="26">
        <f>Wellpath!E252</f>
        <v>7470</v>
      </c>
      <c r="B252" s="22">
        <v>0</v>
      </c>
      <c r="C252" s="22">
        <f>SIN(Wellpath!$L252) * COS(Wellpath!$L252) / 2</f>
        <v>3.06287113727155E-17</v>
      </c>
      <c r="D252" s="22">
        <f>(-TAN(Dip) * SIN(Wellpath!$L252) * COS(Wellpath!$L252) * SIN(Wellpath!$O252)) / 2</f>
        <v>-9.2533558371538332E-17</v>
      </c>
      <c r="E252" s="20">
        <f>Model!$W$11*((drdp!B252+drdp!K252)*'ASXY-TI2S'!$B252+(drdp!E252+drdp!N252)*'ASXY-TI2S'!$C252+(drdp!H252+drdp!Q252)*'ASXY-TI2S'!$D252)</f>
        <v>1.3407083074424386E-18</v>
      </c>
      <c r="F252" s="20">
        <f>Model!$W$11*((drdp!C252+drdp!L252)*'ASXY-TI2S'!$B252+(drdp!F252+drdp!O252)*'ASXY-TI2S'!$C252+(drdp!I252+drdp!R252)*'ASXY-TI2S'!$D252)</f>
        <v>-3.5924170826489869E-19</v>
      </c>
      <c r="G252" s="20">
        <f>Model!$W$11*((drdp!D252+drdp!M252)*'ASXY-TI2S'!$B252+(drdp!G252+drdp!P252)*'ASXY-TI2S'!$C252+(drdp!J252+drdp!S252)*'ASXY-TI2S'!$D252)</f>
        <v>-4.5943067059073248E-19</v>
      </c>
      <c r="H252" s="18">
        <f>Model!$W$11*((drdp!B252)*'ASXY-TI2S'!$B252+(drdp!E252)*'ASXY-TI2S'!$C252+(drdp!H252)*'ASXY-TI2S'!$D252)</f>
        <v>6.7035415372121932E-19</v>
      </c>
      <c r="I252" s="18">
        <f>Model!$W$11*((drdp!C252)*'ASXY-TI2S'!$B252+(drdp!F252)*'ASXY-TI2S'!$C252+(drdp!I252)*'ASXY-TI2S'!$D252)</f>
        <v>-1.7962085413244935E-19</v>
      </c>
      <c r="J252" s="18">
        <f>Model!$W$11*((drdp!D252)*'ASXY-TI2S'!$B252+(drdp!G252)*'ASXY-TI2S'!$C252+(drdp!J252)*'ASXY-TI2S'!$D252)</f>
        <v>-2.2971533529536624E-19</v>
      </c>
      <c r="K252" s="21">
        <f>SUM(E$3:E251)+H252</f>
        <v>1.0650244558152888</v>
      </c>
      <c r="L252" s="21">
        <f>SUM(F$3:F251)+I252</f>
        <v>-4.6223295910481493E-2</v>
      </c>
      <c r="M252" s="21">
        <f>SUM(G$3:G251)+J252</f>
        <v>-0.34447223466061982</v>
      </c>
      <c r="N252" s="19">
        <f t="shared" si="19"/>
        <v>1.1342770914846521</v>
      </c>
      <c r="O252" s="19">
        <f t="shared" si="20"/>
        <v>2.136593084827935E-3</v>
      </c>
      <c r="P252" s="19">
        <f t="shared" si="21"/>
        <v>0.11866112045208113</v>
      </c>
      <c r="Q252" s="19">
        <f t="shared" si="22"/>
        <v>-4.922894057304962E-2</v>
      </c>
      <c r="R252" s="19">
        <f t="shared" si="23"/>
        <v>-0.36687135426290313</v>
      </c>
      <c r="S252" s="19">
        <f t="shared" si="24"/>
        <v>1.5922642035662651E-2</v>
      </c>
    </row>
    <row r="253" spans="1:19" x14ac:dyDescent="0.25">
      <c r="A253" s="26">
        <f>Wellpath!E253</f>
        <v>7500</v>
      </c>
      <c r="B253" s="22">
        <v>0</v>
      </c>
      <c r="C253" s="22">
        <f>SIN(Wellpath!$L253) * COS(Wellpath!$L253) / 2</f>
        <v>3.06287113727155E-17</v>
      </c>
      <c r="D253" s="22">
        <f>(-TAN(Dip) * SIN(Wellpath!$L253) * COS(Wellpath!$L253) * SIN(Wellpath!$O253)) / 2</f>
        <v>-9.2533558371538332E-17</v>
      </c>
      <c r="E253" s="20">
        <f>Model!$W$11*((drdp!B253+drdp!K253)*'ASXY-TI2S'!$B253+(drdp!E253+drdp!N253)*'ASXY-TI2S'!$C253+(drdp!H253+drdp!Q253)*'ASXY-TI2S'!$D253)</f>
        <v>1.3407083074424386E-18</v>
      </c>
      <c r="F253" s="20">
        <f>Model!$W$11*((drdp!C253+drdp!L253)*'ASXY-TI2S'!$B253+(drdp!F253+drdp!O253)*'ASXY-TI2S'!$C253+(drdp!I253+drdp!R253)*'ASXY-TI2S'!$D253)</f>
        <v>-3.5924170826489869E-19</v>
      </c>
      <c r="G253" s="20">
        <f>Model!$W$11*((drdp!D253+drdp!M253)*'ASXY-TI2S'!$B253+(drdp!G253+drdp!P253)*'ASXY-TI2S'!$C253+(drdp!J253+drdp!S253)*'ASXY-TI2S'!$D253)</f>
        <v>-4.5943067059073248E-19</v>
      </c>
      <c r="H253" s="18">
        <f>Model!$W$11*((drdp!B253)*'ASXY-TI2S'!$B253+(drdp!E253)*'ASXY-TI2S'!$C253+(drdp!H253)*'ASXY-TI2S'!$D253)</f>
        <v>6.7035415372121932E-19</v>
      </c>
      <c r="I253" s="18">
        <f>Model!$W$11*((drdp!C253)*'ASXY-TI2S'!$B253+(drdp!F253)*'ASXY-TI2S'!$C253+(drdp!I253)*'ASXY-TI2S'!$D253)</f>
        <v>-1.7962085413244935E-19</v>
      </c>
      <c r="J253" s="18">
        <f>Model!$W$11*((drdp!D253)*'ASXY-TI2S'!$B253+(drdp!G253)*'ASXY-TI2S'!$C253+(drdp!J253)*'ASXY-TI2S'!$D253)</f>
        <v>-2.2971533529536624E-19</v>
      </c>
      <c r="K253" s="21">
        <f>SUM(E$3:E252)+H253</f>
        <v>1.0650244558152888</v>
      </c>
      <c r="L253" s="21">
        <f>SUM(F$3:F252)+I253</f>
        <v>-4.6223295910481493E-2</v>
      </c>
      <c r="M253" s="21">
        <f>SUM(G$3:G252)+J253</f>
        <v>-0.34447223466061982</v>
      </c>
      <c r="N253" s="19">
        <f t="shared" si="19"/>
        <v>1.1342770914846521</v>
      </c>
      <c r="O253" s="19">
        <f t="shared" si="20"/>
        <v>2.136593084827935E-3</v>
      </c>
      <c r="P253" s="19">
        <f t="shared" si="21"/>
        <v>0.11866112045208113</v>
      </c>
      <c r="Q253" s="19">
        <f t="shared" si="22"/>
        <v>-4.922894057304962E-2</v>
      </c>
      <c r="R253" s="19">
        <f t="shared" si="23"/>
        <v>-0.36687135426290313</v>
      </c>
      <c r="S253" s="19">
        <f t="shared" si="24"/>
        <v>1.5922642035662651E-2</v>
      </c>
    </row>
    <row r="254" spans="1:19" x14ac:dyDescent="0.25">
      <c r="A254" s="26">
        <f>Wellpath!E254</f>
        <v>7530</v>
      </c>
      <c r="B254" s="22">
        <v>0</v>
      </c>
      <c r="C254" s="22">
        <f>SIN(Wellpath!$L254) * COS(Wellpath!$L254) / 2</f>
        <v>3.06287113727155E-17</v>
      </c>
      <c r="D254" s="22">
        <f>(-TAN(Dip) * SIN(Wellpath!$L254) * COS(Wellpath!$L254) * SIN(Wellpath!$O254)) / 2</f>
        <v>-9.2533558371538332E-17</v>
      </c>
      <c r="E254" s="20">
        <f>Model!$W$11*((drdp!B254+drdp!K254)*'ASXY-TI2S'!$B254+(drdp!E254+drdp!N254)*'ASXY-TI2S'!$C254+(drdp!H254+drdp!Q254)*'ASXY-TI2S'!$D254)</f>
        <v>1.3407083074424386E-18</v>
      </c>
      <c r="F254" s="20">
        <f>Model!$W$11*((drdp!C254+drdp!L254)*'ASXY-TI2S'!$B254+(drdp!F254+drdp!O254)*'ASXY-TI2S'!$C254+(drdp!I254+drdp!R254)*'ASXY-TI2S'!$D254)</f>
        <v>-3.5924170826489869E-19</v>
      </c>
      <c r="G254" s="20">
        <f>Model!$W$11*((drdp!D254+drdp!M254)*'ASXY-TI2S'!$B254+(drdp!G254+drdp!P254)*'ASXY-TI2S'!$C254+(drdp!J254+drdp!S254)*'ASXY-TI2S'!$D254)</f>
        <v>-4.5943067059073248E-19</v>
      </c>
      <c r="H254" s="18">
        <f>Model!$W$11*((drdp!B254)*'ASXY-TI2S'!$B254+(drdp!E254)*'ASXY-TI2S'!$C254+(drdp!H254)*'ASXY-TI2S'!$D254)</f>
        <v>6.7035415372121932E-19</v>
      </c>
      <c r="I254" s="18">
        <f>Model!$W$11*((drdp!C254)*'ASXY-TI2S'!$B254+(drdp!F254)*'ASXY-TI2S'!$C254+(drdp!I254)*'ASXY-TI2S'!$D254)</f>
        <v>-1.7962085413244935E-19</v>
      </c>
      <c r="J254" s="18">
        <f>Model!$W$11*((drdp!D254)*'ASXY-TI2S'!$B254+(drdp!G254)*'ASXY-TI2S'!$C254+(drdp!J254)*'ASXY-TI2S'!$D254)</f>
        <v>-2.2971533529536624E-19</v>
      </c>
      <c r="K254" s="21">
        <f>SUM(E$3:E253)+H254</f>
        <v>1.0650244558152888</v>
      </c>
      <c r="L254" s="21">
        <f>SUM(F$3:F253)+I254</f>
        <v>-4.6223295910481493E-2</v>
      </c>
      <c r="M254" s="21">
        <f>SUM(G$3:G253)+J254</f>
        <v>-0.34447223466061982</v>
      </c>
      <c r="N254" s="19">
        <f t="shared" si="19"/>
        <v>1.1342770914846521</v>
      </c>
      <c r="O254" s="19">
        <f t="shared" si="20"/>
        <v>2.136593084827935E-3</v>
      </c>
      <c r="P254" s="19">
        <f t="shared" si="21"/>
        <v>0.11866112045208113</v>
      </c>
      <c r="Q254" s="19">
        <f t="shared" si="22"/>
        <v>-4.922894057304962E-2</v>
      </c>
      <c r="R254" s="19">
        <f t="shared" si="23"/>
        <v>-0.36687135426290313</v>
      </c>
      <c r="S254" s="19">
        <f t="shared" si="24"/>
        <v>1.5922642035662651E-2</v>
      </c>
    </row>
    <row r="255" spans="1:19" x14ac:dyDescent="0.25">
      <c r="A255" s="26">
        <f>Wellpath!E255</f>
        <v>7560</v>
      </c>
      <c r="B255" s="22">
        <v>0</v>
      </c>
      <c r="C255" s="22">
        <f>SIN(Wellpath!$L255) * COS(Wellpath!$L255) / 2</f>
        <v>3.06287113727155E-17</v>
      </c>
      <c r="D255" s="22">
        <f>(-TAN(Dip) * SIN(Wellpath!$L255) * COS(Wellpath!$L255) * SIN(Wellpath!$O255)) / 2</f>
        <v>-9.2533558371538332E-17</v>
      </c>
      <c r="E255" s="20">
        <f>Model!$W$11*((drdp!B255+drdp!K255)*'ASXY-TI2S'!$B255+(drdp!E255+drdp!N255)*'ASXY-TI2S'!$C255+(drdp!H255+drdp!Q255)*'ASXY-TI2S'!$D255)</f>
        <v>1.3407083074424386E-18</v>
      </c>
      <c r="F255" s="20">
        <f>Model!$W$11*((drdp!C255+drdp!L255)*'ASXY-TI2S'!$B255+(drdp!F255+drdp!O255)*'ASXY-TI2S'!$C255+(drdp!I255+drdp!R255)*'ASXY-TI2S'!$D255)</f>
        <v>-3.5924170826489869E-19</v>
      </c>
      <c r="G255" s="20">
        <f>Model!$W$11*((drdp!D255+drdp!M255)*'ASXY-TI2S'!$B255+(drdp!G255+drdp!P255)*'ASXY-TI2S'!$C255+(drdp!J255+drdp!S255)*'ASXY-TI2S'!$D255)</f>
        <v>-4.5943067059073248E-19</v>
      </c>
      <c r="H255" s="18">
        <f>Model!$W$11*((drdp!B255)*'ASXY-TI2S'!$B255+(drdp!E255)*'ASXY-TI2S'!$C255+(drdp!H255)*'ASXY-TI2S'!$D255)</f>
        <v>6.7035415372121932E-19</v>
      </c>
      <c r="I255" s="18">
        <f>Model!$W$11*((drdp!C255)*'ASXY-TI2S'!$B255+(drdp!F255)*'ASXY-TI2S'!$C255+(drdp!I255)*'ASXY-TI2S'!$D255)</f>
        <v>-1.7962085413244935E-19</v>
      </c>
      <c r="J255" s="18">
        <f>Model!$W$11*((drdp!D255)*'ASXY-TI2S'!$B255+(drdp!G255)*'ASXY-TI2S'!$C255+(drdp!J255)*'ASXY-TI2S'!$D255)</f>
        <v>-2.2971533529536624E-19</v>
      </c>
      <c r="K255" s="21">
        <f>SUM(E$3:E254)+H255</f>
        <v>1.0650244558152888</v>
      </c>
      <c r="L255" s="21">
        <f>SUM(F$3:F254)+I255</f>
        <v>-4.6223295910481493E-2</v>
      </c>
      <c r="M255" s="21">
        <f>SUM(G$3:G254)+J255</f>
        <v>-0.34447223466061982</v>
      </c>
      <c r="N255" s="19">
        <f t="shared" si="19"/>
        <v>1.1342770914846521</v>
      </c>
      <c r="O255" s="19">
        <f t="shared" si="20"/>
        <v>2.136593084827935E-3</v>
      </c>
      <c r="P255" s="19">
        <f t="shared" si="21"/>
        <v>0.11866112045208113</v>
      </c>
      <c r="Q255" s="19">
        <f t="shared" si="22"/>
        <v>-4.922894057304962E-2</v>
      </c>
      <c r="R255" s="19">
        <f t="shared" si="23"/>
        <v>-0.36687135426290313</v>
      </c>
      <c r="S255" s="19">
        <f t="shared" si="24"/>
        <v>1.5922642035662651E-2</v>
      </c>
    </row>
    <row r="256" spans="1:19" x14ac:dyDescent="0.25">
      <c r="A256" s="26">
        <f>Wellpath!E256</f>
        <v>7590</v>
      </c>
      <c r="B256" s="22">
        <v>0</v>
      </c>
      <c r="C256" s="22">
        <f>SIN(Wellpath!$L256) * COS(Wellpath!$L256) / 2</f>
        <v>3.06287113727155E-17</v>
      </c>
      <c r="D256" s="22">
        <f>(-TAN(Dip) * SIN(Wellpath!$L256) * COS(Wellpath!$L256) * SIN(Wellpath!$O256)) / 2</f>
        <v>-9.2533558371538332E-17</v>
      </c>
      <c r="E256" s="20">
        <f>Model!$W$11*((drdp!B256+drdp!K256)*'ASXY-TI2S'!$B256+(drdp!E256+drdp!N256)*'ASXY-TI2S'!$C256+(drdp!H256+drdp!Q256)*'ASXY-TI2S'!$D256)</f>
        <v>1.3407083074424386E-18</v>
      </c>
      <c r="F256" s="20">
        <f>Model!$W$11*((drdp!C256+drdp!L256)*'ASXY-TI2S'!$B256+(drdp!F256+drdp!O256)*'ASXY-TI2S'!$C256+(drdp!I256+drdp!R256)*'ASXY-TI2S'!$D256)</f>
        <v>-3.5924170826489869E-19</v>
      </c>
      <c r="G256" s="20">
        <f>Model!$W$11*((drdp!D256+drdp!M256)*'ASXY-TI2S'!$B256+(drdp!G256+drdp!P256)*'ASXY-TI2S'!$C256+(drdp!J256+drdp!S256)*'ASXY-TI2S'!$D256)</f>
        <v>-4.5943067059073248E-19</v>
      </c>
      <c r="H256" s="18">
        <f>Model!$W$11*((drdp!B256)*'ASXY-TI2S'!$B256+(drdp!E256)*'ASXY-TI2S'!$C256+(drdp!H256)*'ASXY-TI2S'!$D256)</f>
        <v>6.7035415372121932E-19</v>
      </c>
      <c r="I256" s="18">
        <f>Model!$W$11*((drdp!C256)*'ASXY-TI2S'!$B256+(drdp!F256)*'ASXY-TI2S'!$C256+(drdp!I256)*'ASXY-TI2S'!$D256)</f>
        <v>-1.7962085413244935E-19</v>
      </c>
      <c r="J256" s="18">
        <f>Model!$W$11*((drdp!D256)*'ASXY-TI2S'!$B256+(drdp!G256)*'ASXY-TI2S'!$C256+(drdp!J256)*'ASXY-TI2S'!$D256)</f>
        <v>-2.2971533529536624E-19</v>
      </c>
      <c r="K256" s="21">
        <f>SUM(E$3:E255)+H256</f>
        <v>1.0650244558152888</v>
      </c>
      <c r="L256" s="21">
        <f>SUM(F$3:F255)+I256</f>
        <v>-4.6223295910481493E-2</v>
      </c>
      <c r="M256" s="21">
        <f>SUM(G$3:G255)+J256</f>
        <v>-0.34447223466061982</v>
      </c>
      <c r="N256" s="19">
        <f t="shared" si="19"/>
        <v>1.1342770914846521</v>
      </c>
      <c r="O256" s="19">
        <f t="shared" si="20"/>
        <v>2.136593084827935E-3</v>
      </c>
      <c r="P256" s="19">
        <f t="shared" si="21"/>
        <v>0.11866112045208113</v>
      </c>
      <c r="Q256" s="19">
        <f t="shared" si="22"/>
        <v>-4.922894057304962E-2</v>
      </c>
      <c r="R256" s="19">
        <f t="shared" si="23"/>
        <v>-0.36687135426290313</v>
      </c>
      <c r="S256" s="19">
        <f t="shared" si="24"/>
        <v>1.5922642035662651E-2</v>
      </c>
    </row>
    <row r="257" spans="1:19" x14ac:dyDescent="0.25">
      <c r="A257" s="26">
        <f>Wellpath!E257</f>
        <v>7620</v>
      </c>
      <c r="B257" s="22">
        <v>0</v>
      </c>
      <c r="C257" s="22">
        <f>SIN(Wellpath!$L257) * COS(Wellpath!$L257) / 2</f>
        <v>3.06287113727155E-17</v>
      </c>
      <c r="D257" s="22">
        <f>(-TAN(Dip) * SIN(Wellpath!$L257) * COS(Wellpath!$L257) * SIN(Wellpath!$O257)) / 2</f>
        <v>-9.2533558371538332E-17</v>
      </c>
      <c r="E257" s="20">
        <f>Model!$W$11*((drdp!B257+drdp!K257)*'ASXY-TI2S'!$B257+(drdp!E257+drdp!N257)*'ASXY-TI2S'!$C257+(drdp!H257+drdp!Q257)*'ASXY-TI2S'!$D257)</f>
        <v>1.3407083074424386E-18</v>
      </c>
      <c r="F257" s="20">
        <f>Model!$W$11*((drdp!C257+drdp!L257)*'ASXY-TI2S'!$B257+(drdp!F257+drdp!O257)*'ASXY-TI2S'!$C257+(drdp!I257+drdp!R257)*'ASXY-TI2S'!$D257)</f>
        <v>-3.5924170826489869E-19</v>
      </c>
      <c r="G257" s="20">
        <f>Model!$W$11*((drdp!D257+drdp!M257)*'ASXY-TI2S'!$B257+(drdp!G257+drdp!P257)*'ASXY-TI2S'!$C257+(drdp!J257+drdp!S257)*'ASXY-TI2S'!$D257)</f>
        <v>-4.5943067059073248E-19</v>
      </c>
      <c r="H257" s="18">
        <f>Model!$W$11*((drdp!B257)*'ASXY-TI2S'!$B257+(drdp!E257)*'ASXY-TI2S'!$C257+(drdp!H257)*'ASXY-TI2S'!$D257)</f>
        <v>6.7035415372121932E-19</v>
      </c>
      <c r="I257" s="18">
        <f>Model!$W$11*((drdp!C257)*'ASXY-TI2S'!$B257+(drdp!F257)*'ASXY-TI2S'!$C257+(drdp!I257)*'ASXY-TI2S'!$D257)</f>
        <v>-1.7962085413244935E-19</v>
      </c>
      <c r="J257" s="18">
        <f>Model!$W$11*((drdp!D257)*'ASXY-TI2S'!$B257+(drdp!G257)*'ASXY-TI2S'!$C257+(drdp!J257)*'ASXY-TI2S'!$D257)</f>
        <v>-2.2971533529536624E-19</v>
      </c>
      <c r="K257" s="21">
        <f>SUM(E$3:E256)+H257</f>
        <v>1.0650244558152888</v>
      </c>
      <c r="L257" s="21">
        <f>SUM(F$3:F256)+I257</f>
        <v>-4.6223295910481493E-2</v>
      </c>
      <c r="M257" s="21">
        <f>SUM(G$3:G256)+J257</f>
        <v>-0.34447223466061982</v>
      </c>
      <c r="N257" s="19">
        <f t="shared" si="19"/>
        <v>1.1342770914846521</v>
      </c>
      <c r="O257" s="19">
        <f t="shared" si="20"/>
        <v>2.136593084827935E-3</v>
      </c>
      <c r="P257" s="19">
        <f t="shared" si="21"/>
        <v>0.11866112045208113</v>
      </c>
      <c r="Q257" s="19">
        <f t="shared" si="22"/>
        <v>-4.922894057304962E-2</v>
      </c>
      <c r="R257" s="19">
        <f t="shared" si="23"/>
        <v>-0.36687135426290313</v>
      </c>
      <c r="S257" s="19">
        <f t="shared" si="24"/>
        <v>1.5922642035662651E-2</v>
      </c>
    </row>
    <row r="258" spans="1:19" x14ac:dyDescent="0.25">
      <c r="A258" s="26">
        <f>Wellpath!E258</f>
        <v>7650</v>
      </c>
      <c r="B258" s="22">
        <v>0</v>
      </c>
      <c r="C258" s="22">
        <f>SIN(Wellpath!$L258) * COS(Wellpath!$L258) / 2</f>
        <v>3.06287113727155E-17</v>
      </c>
      <c r="D258" s="22">
        <f>(-TAN(Dip) * SIN(Wellpath!$L258) * COS(Wellpath!$L258) * SIN(Wellpath!$O258)) / 2</f>
        <v>-9.2533558371538332E-17</v>
      </c>
      <c r="E258" s="20">
        <f>Model!$W$11*((drdp!B258+drdp!K258)*'ASXY-TI2S'!$B258+(drdp!E258+drdp!N258)*'ASXY-TI2S'!$C258+(drdp!H258+drdp!Q258)*'ASXY-TI2S'!$D258)</f>
        <v>1.3407083074424386E-18</v>
      </c>
      <c r="F258" s="20">
        <f>Model!$W$11*((drdp!C258+drdp!L258)*'ASXY-TI2S'!$B258+(drdp!F258+drdp!O258)*'ASXY-TI2S'!$C258+(drdp!I258+drdp!R258)*'ASXY-TI2S'!$D258)</f>
        <v>-3.5924170826489869E-19</v>
      </c>
      <c r="G258" s="20">
        <f>Model!$W$11*((drdp!D258+drdp!M258)*'ASXY-TI2S'!$B258+(drdp!G258+drdp!P258)*'ASXY-TI2S'!$C258+(drdp!J258+drdp!S258)*'ASXY-TI2S'!$D258)</f>
        <v>-4.5943067059073248E-19</v>
      </c>
      <c r="H258" s="18">
        <f>Model!$W$11*((drdp!B258)*'ASXY-TI2S'!$B258+(drdp!E258)*'ASXY-TI2S'!$C258+(drdp!H258)*'ASXY-TI2S'!$D258)</f>
        <v>6.7035415372121932E-19</v>
      </c>
      <c r="I258" s="18">
        <f>Model!$W$11*((drdp!C258)*'ASXY-TI2S'!$B258+(drdp!F258)*'ASXY-TI2S'!$C258+(drdp!I258)*'ASXY-TI2S'!$D258)</f>
        <v>-1.7962085413244935E-19</v>
      </c>
      <c r="J258" s="18">
        <f>Model!$W$11*((drdp!D258)*'ASXY-TI2S'!$B258+(drdp!G258)*'ASXY-TI2S'!$C258+(drdp!J258)*'ASXY-TI2S'!$D258)</f>
        <v>-2.2971533529536624E-19</v>
      </c>
      <c r="K258" s="21">
        <f>SUM(E$3:E257)+H258</f>
        <v>1.0650244558152888</v>
      </c>
      <c r="L258" s="21">
        <f>SUM(F$3:F257)+I258</f>
        <v>-4.6223295910481493E-2</v>
      </c>
      <c r="M258" s="21">
        <f>SUM(G$3:G257)+J258</f>
        <v>-0.34447223466061982</v>
      </c>
      <c r="N258" s="19">
        <f t="shared" si="19"/>
        <v>1.1342770914846521</v>
      </c>
      <c r="O258" s="19">
        <f t="shared" si="20"/>
        <v>2.136593084827935E-3</v>
      </c>
      <c r="P258" s="19">
        <f t="shared" si="21"/>
        <v>0.11866112045208113</v>
      </c>
      <c r="Q258" s="19">
        <f t="shared" si="22"/>
        <v>-4.922894057304962E-2</v>
      </c>
      <c r="R258" s="19">
        <f t="shared" si="23"/>
        <v>-0.36687135426290313</v>
      </c>
      <c r="S258" s="19">
        <f t="shared" si="24"/>
        <v>1.5922642035662651E-2</v>
      </c>
    </row>
    <row r="259" spans="1:19" x14ac:dyDescent="0.25">
      <c r="A259" s="26">
        <f>Wellpath!E259</f>
        <v>7680</v>
      </c>
      <c r="B259" s="22">
        <v>0</v>
      </c>
      <c r="C259" s="22">
        <f>SIN(Wellpath!$L259) * COS(Wellpath!$L259) / 2</f>
        <v>3.06287113727155E-17</v>
      </c>
      <c r="D259" s="22">
        <f>(-TAN(Dip) * SIN(Wellpath!$L259) * COS(Wellpath!$L259) * SIN(Wellpath!$O259)) / 2</f>
        <v>-9.2533558371538332E-17</v>
      </c>
      <c r="E259" s="20">
        <f>Model!$W$11*((drdp!B259+drdp!K259)*'ASXY-TI2S'!$B259+(drdp!E259+drdp!N259)*'ASXY-TI2S'!$C259+(drdp!H259+drdp!Q259)*'ASXY-TI2S'!$D259)</f>
        <v>1.3407083074424386E-18</v>
      </c>
      <c r="F259" s="20">
        <f>Model!$W$11*((drdp!C259+drdp!L259)*'ASXY-TI2S'!$B259+(drdp!F259+drdp!O259)*'ASXY-TI2S'!$C259+(drdp!I259+drdp!R259)*'ASXY-TI2S'!$D259)</f>
        <v>-3.5924170826489869E-19</v>
      </c>
      <c r="G259" s="20">
        <f>Model!$W$11*((drdp!D259+drdp!M259)*'ASXY-TI2S'!$B259+(drdp!G259+drdp!P259)*'ASXY-TI2S'!$C259+(drdp!J259+drdp!S259)*'ASXY-TI2S'!$D259)</f>
        <v>-4.5943067059073248E-19</v>
      </c>
      <c r="H259" s="18">
        <f>Model!$W$11*((drdp!B259)*'ASXY-TI2S'!$B259+(drdp!E259)*'ASXY-TI2S'!$C259+(drdp!H259)*'ASXY-TI2S'!$D259)</f>
        <v>6.7035415372121932E-19</v>
      </c>
      <c r="I259" s="18">
        <f>Model!$W$11*((drdp!C259)*'ASXY-TI2S'!$B259+(drdp!F259)*'ASXY-TI2S'!$C259+(drdp!I259)*'ASXY-TI2S'!$D259)</f>
        <v>-1.7962085413244935E-19</v>
      </c>
      <c r="J259" s="18">
        <f>Model!$W$11*((drdp!D259)*'ASXY-TI2S'!$B259+(drdp!G259)*'ASXY-TI2S'!$C259+(drdp!J259)*'ASXY-TI2S'!$D259)</f>
        <v>-2.2971533529536624E-19</v>
      </c>
      <c r="K259" s="21">
        <f>SUM(E$3:E258)+H259</f>
        <v>1.0650244558152888</v>
      </c>
      <c r="L259" s="21">
        <f>SUM(F$3:F258)+I259</f>
        <v>-4.6223295910481493E-2</v>
      </c>
      <c r="M259" s="21">
        <f>SUM(G$3:G258)+J259</f>
        <v>-0.34447223466061982</v>
      </c>
      <c r="N259" s="19">
        <f t="shared" si="19"/>
        <v>1.1342770914846521</v>
      </c>
      <c r="O259" s="19">
        <f t="shared" si="20"/>
        <v>2.136593084827935E-3</v>
      </c>
      <c r="P259" s="19">
        <f t="shared" si="21"/>
        <v>0.11866112045208113</v>
      </c>
      <c r="Q259" s="19">
        <f t="shared" si="22"/>
        <v>-4.922894057304962E-2</v>
      </c>
      <c r="R259" s="19">
        <f t="shared" si="23"/>
        <v>-0.36687135426290313</v>
      </c>
      <c r="S259" s="19">
        <f t="shared" si="24"/>
        <v>1.5922642035662651E-2</v>
      </c>
    </row>
    <row r="260" spans="1:19" x14ac:dyDescent="0.25">
      <c r="A260" s="26">
        <f>Wellpath!E260</f>
        <v>7710</v>
      </c>
      <c r="B260" s="22">
        <v>0</v>
      </c>
      <c r="C260" s="22">
        <f>SIN(Wellpath!$L260) * COS(Wellpath!$L260) / 2</f>
        <v>3.06287113727155E-17</v>
      </c>
      <c r="D260" s="22">
        <f>(-TAN(Dip) * SIN(Wellpath!$L260) * COS(Wellpath!$L260) * SIN(Wellpath!$O260)) / 2</f>
        <v>-9.2533558371538332E-17</v>
      </c>
      <c r="E260" s="20">
        <f>Model!$W$11*((drdp!B260+drdp!K260)*'ASXY-TI2S'!$B260+(drdp!E260+drdp!N260)*'ASXY-TI2S'!$C260+(drdp!H260+drdp!Q260)*'ASXY-TI2S'!$D260)</f>
        <v>1.3407083074424386E-18</v>
      </c>
      <c r="F260" s="20">
        <f>Model!$W$11*((drdp!C260+drdp!L260)*'ASXY-TI2S'!$B260+(drdp!F260+drdp!O260)*'ASXY-TI2S'!$C260+(drdp!I260+drdp!R260)*'ASXY-TI2S'!$D260)</f>
        <v>-3.5924170826489869E-19</v>
      </c>
      <c r="G260" s="20">
        <f>Model!$W$11*((drdp!D260+drdp!M260)*'ASXY-TI2S'!$B260+(drdp!G260+drdp!P260)*'ASXY-TI2S'!$C260+(drdp!J260+drdp!S260)*'ASXY-TI2S'!$D260)</f>
        <v>-4.5943067059073248E-19</v>
      </c>
      <c r="H260" s="18">
        <f>Model!$W$11*((drdp!B260)*'ASXY-TI2S'!$B260+(drdp!E260)*'ASXY-TI2S'!$C260+(drdp!H260)*'ASXY-TI2S'!$D260)</f>
        <v>6.7035415372121932E-19</v>
      </c>
      <c r="I260" s="18">
        <f>Model!$W$11*((drdp!C260)*'ASXY-TI2S'!$B260+(drdp!F260)*'ASXY-TI2S'!$C260+(drdp!I260)*'ASXY-TI2S'!$D260)</f>
        <v>-1.7962085413244935E-19</v>
      </c>
      <c r="J260" s="18">
        <f>Model!$W$11*((drdp!D260)*'ASXY-TI2S'!$B260+(drdp!G260)*'ASXY-TI2S'!$C260+(drdp!J260)*'ASXY-TI2S'!$D260)</f>
        <v>-2.2971533529536624E-19</v>
      </c>
      <c r="K260" s="21">
        <f>SUM(E$3:E259)+H260</f>
        <v>1.0650244558152888</v>
      </c>
      <c r="L260" s="21">
        <f>SUM(F$3:F259)+I260</f>
        <v>-4.6223295910481493E-2</v>
      </c>
      <c r="M260" s="21">
        <f>SUM(G$3:G259)+J260</f>
        <v>-0.34447223466061982</v>
      </c>
      <c r="N260" s="19">
        <f t="shared" si="19"/>
        <v>1.1342770914846521</v>
      </c>
      <c r="O260" s="19">
        <f t="shared" si="20"/>
        <v>2.136593084827935E-3</v>
      </c>
      <c r="P260" s="19">
        <f t="shared" si="21"/>
        <v>0.11866112045208113</v>
      </c>
      <c r="Q260" s="19">
        <f t="shared" si="22"/>
        <v>-4.922894057304962E-2</v>
      </c>
      <c r="R260" s="19">
        <f t="shared" si="23"/>
        <v>-0.36687135426290313</v>
      </c>
      <c r="S260" s="19">
        <f t="shared" si="24"/>
        <v>1.5922642035662651E-2</v>
      </c>
    </row>
    <row r="261" spans="1:19" x14ac:dyDescent="0.25">
      <c r="A261" s="26">
        <f>Wellpath!E261</f>
        <v>7740</v>
      </c>
      <c r="B261" s="22">
        <v>0</v>
      </c>
      <c r="C261" s="22">
        <f>SIN(Wellpath!$L261) * COS(Wellpath!$L261) / 2</f>
        <v>3.06287113727155E-17</v>
      </c>
      <c r="D261" s="22">
        <f>(-TAN(Dip) * SIN(Wellpath!$L261) * COS(Wellpath!$L261) * SIN(Wellpath!$O261)) / 2</f>
        <v>-9.2533558371538332E-17</v>
      </c>
      <c r="E261" s="20">
        <f>Model!$W$11*((drdp!B261+drdp!K261)*'ASXY-TI2S'!$B261+(drdp!E261+drdp!N261)*'ASXY-TI2S'!$C261+(drdp!H261+drdp!Q261)*'ASXY-TI2S'!$D261)</f>
        <v>1.3407083074424386E-18</v>
      </c>
      <c r="F261" s="20">
        <f>Model!$W$11*((drdp!C261+drdp!L261)*'ASXY-TI2S'!$B261+(drdp!F261+drdp!O261)*'ASXY-TI2S'!$C261+(drdp!I261+drdp!R261)*'ASXY-TI2S'!$D261)</f>
        <v>-3.5924170826489869E-19</v>
      </c>
      <c r="G261" s="20">
        <f>Model!$W$11*((drdp!D261+drdp!M261)*'ASXY-TI2S'!$B261+(drdp!G261+drdp!P261)*'ASXY-TI2S'!$C261+(drdp!J261+drdp!S261)*'ASXY-TI2S'!$D261)</f>
        <v>-4.5943067059073248E-19</v>
      </c>
      <c r="H261" s="18">
        <f>Model!$W$11*((drdp!B261)*'ASXY-TI2S'!$B261+(drdp!E261)*'ASXY-TI2S'!$C261+(drdp!H261)*'ASXY-TI2S'!$D261)</f>
        <v>6.7035415372121932E-19</v>
      </c>
      <c r="I261" s="18">
        <f>Model!$W$11*((drdp!C261)*'ASXY-TI2S'!$B261+(drdp!F261)*'ASXY-TI2S'!$C261+(drdp!I261)*'ASXY-TI2S'!$D261)</f>
        <v>-1.7962085413244935E-19</v>
      </c>
      <c r="J261" s="18">
        <f>Model!$W$11*((drdp!D261)*'ASXY-TI2S'!$B261+(drdp!G261)*'ASXY-TI2S'!$C261+(drdp!J261)*'ASXY-TI2S'!$D261)</f>
        <v>-2.2971533529536624E-19</v>
      </c>
      <c r="K261" s="21">
        <f>SUM(E$3:E260)+H261</f>
        <v>1.0650244558152888</v>
      </c>
      <c r="L261" s="21">
        <f>SUM(F$3:F260)+I261</f>
        <v>-4.6223295910481493E-2</v>
      </c>
      <c r="M261" s="21">
        <f>SUM(G$3:G260)+J261</f>
        <v>-0.34447223466061982</v>
      </c>
      <c r="N261" s="19">
        <f t="shared" si="19"/>
        <v>1.1342770914846521</v>
      </c>
      <c r="O261" s="19">
        <f t="shared" si="20"/>
        <v>2.136593084827935E-3</v>
      </c>
      <c r="P261" s="19">
        <f t="shared" si="21"/>
        <v>0.11866112045208113</v>
      </c>
      <c r="Q261" s="19">
        <f t="shared" si="22"/>
        <v>-4.922894057304962E-2</v>
      </c>
      <c r="R261" s="19">
        <f t="shared" si="23"/>
        <v>-0.36687135426290313</v>
      </c>
      <c r="S261" s="19">
        <f t="shared" si="24"/>
        <v>1.5922642035662651E-2</v>
      </c>
    </row>
    <row r="262" spans="1:19" x14ac:dyDescent="0.25">
      <c r="A262" s="26">
        <f>Wellpath!E262</f>
        <v>7770</v>
      </c>
      <c r="B262" s="22">
        <v>0</v>
      </c>
      <c r="C262" s="22">
        <f>SIN(Wellpath!$L262) * COS(Wellpath!$L262) / 2</f>
        <v>3.06287113727155E-17</v>
      </c>
      <c r="D262" s="22">
        <f>(-TAN(Dip) * SIN(Wellpath!$L262) * COS(Wellpath!$L262) * SIN(Wellpath!$O262)) / 2</f>
        <v>-9.2533558371538332E-17</v>
      </c>
      <c r="E262" s="20">
        <f>Model!$W$11*((drdp!B262+drdp!K262)*'ASXY-TI2S'!$B262+(drdp!E262+drdp!N262)*'ASXY-TI2S'!$C262+(drdp!H262+drdp!Q262)*'ASXY-TI2S'!$D262)</f>
        <v>1.3407083074424386E-18</v>
      </c>
      <c r="F262" s="20">
        <f>Model!$W$11*((drdp!C262+drdp!L262)*'ASXY-TI2S'!$B262+(drdp!F262+drdp!O262)*'ASXY-TI2S'!$C262+(drdp!I262+drdp!R262)*'ASXY-TI2S'!$D262)</f>
        <v>-3.5924170826489869E-19</v>
      </c>
      <c r="G262" s="20">
        <f>Model!$W$11*((drdp!D262+drdp!M262)*'ASXY-TI2S'!$B262+(drdp!G262+drdp!P262)*'ASXY-TI2S'!$C262+(drdp!J262+drdp!S262)*'ASXY-TI2S'!$D262)</f>
        <v>-4.5943067059073248E-19</v>
      </c>
      <c r="H262" s="18">
        <f>Model!$W$11*((drdp!B262)*'ASXY-TI2S'!$B262+(drdp!E262)*'ASXY-TI2S'!$C262+(drdp!H262)*'ASXY-TI2S'!$D262)</f>
        <v>6.7035415372121932E-19</v>
      </c>
      <c r="I262" s="18">
        <f>Model!$W$11*((drdp!C262)*'ASXY-TI2S'!$B262+(drdp!F262)*'ASXY-TI2S'!$C262+(drdp!I262)*'ASXY-TI2S'!$D262)</f>
        <v>-1.7962085413244935E-19</v>
      </c>
      <c r="J262" s="18">
        <f>Model!$W$11*((drdp!D262)*'ASXY-TI2S'!$B262+(drdp!G262)*'ASXY-TI2S'!$C262+(drdp!J262)*'ASXY-TI2S'!$D262)</f>
        <v>-2.2971533529536624E-19</v>
      </c>
      <c r="K262" s="21">
        <f>SUM(E$3:E261)+H262</f>
        <v>1.0650244558152888</v>
      </c>
      <c r="L262" s="21">
        <f>SUM(F$3:F261)+I262</f>
        <v>-4.6223295910481493E-2</v>
      </c>
      <c r="M262" s="21">
        <f>SUM(G$3:G261)+J262</f>
        <v>-0.34447223466061982</v>
      </c>
      <c r="N262" s="19">
        <f t="shared" ref="N262:N270" si="25">K262^2</f>
        <v>1.1342770914846521</v>
      </c>
      <c r="O262" s="19">
        <f t="shared" ref="O262:O270" si="26">L262^2</f>
        <v>2.136593084827935E-3</v>
      </c>
      <c r="P262" s="19">
        <f t="shared" ref="P262:P270" si="27">M262^2</f>
        <v>0.11866112045208113</v>
      </c>
      <c r="Q262" s="19">
        <f t="shared" ref="Q262:Q270" si="28">K262*L262</f>
        <v>-4.922894057304962E-2</v>
      </c>
      <c r="R262" s="19">
        <f t="shared" ref="R262:R270" si="29">K262*M262</f>
        <v>-0.36687135426290313</v>
      </c>
      <c r="S262" s="19">
        <f t="shared" ref="S262:S270" si="30">L262*M262</f>
        <v>1.5922642035662651E-2</v>
      </c>
    </row>
    <row r="263" spans="1:19" x14ac:dyDescent="0.25">
      <c r="A263" s="26">
        <f>Wellpath!E263</f>
        <v>7800</v>
      </c>
      <c r="B263" s="22">
        <v>0</v>
      </c>
      <c r="C263" s="22">
        <f>SIN(Wellpath!$L263) * COS(Wellpath!$L263) / 2</f>
        <v>3.06287113727155E-17</v>
      </c>
      <c r="D263" s="22">
        <f>(-TAN(Dip) * SIN(Wellpath!$L263) * COS(Wellpath!$L263) * SIN(Wellpath!$O263)) / 2</f>
        <v>-9.2533558371538332E-17</v>
      </c>
      <c r="E263" s="20">
        <f>Model!$W$11*((drdp!B263+drdp!K263)*'ASXY-TI2S'!$B263+(drdp!E263+drdp!N263)*'ASXY-TI2S'!$C263+(drdp!H263+drdp!Q263)*'ASXY-TI2S'!$D263)</f>
        <v>1.3407083074424386E-18</v>
      </c>
      <c r="F263" s="20">
        <f>Model!$W$11*((drdp!C263+drdp!L263)*'ASXY-TI2S'!$B263+(drdp!F263+drdp!O263)*'ASXY-TI2S'!$C263+(drdp!I263+drdp!R263)*'ASXY-TI2S'!$D263)</f>
        <v>-3.5924170826489869E-19</v>
      </c>
      <c r="G263" s="20">
        <f>Model!$W$11*((drdp!D263+drdp!M263)*'ASXY-TI2S'!$B263+(drdp!G263+drdp!P263)*'ASXY-TI2S'!$C263+(drdp!J263+drdp!S263)*'ASXY-TI2S'!$D263)</f>
        <v>-4.5943067059073248E-19</v>
      </c>
      <c r="H263" s="18">
        <f>Model!$W$11*((drdp!B263)*'ASXY-TI2S'!$B263+(drdp!E263)*'ASXY-TI2S'!$C263+(drdp!H263)*'ASXY-TI2S'!$D263)</f>
        <v>6.7035415372121932E-19</v>
      </c>
      <c r="I263" s="18">
        <f>Model!$W$11*((drdp!C263)*'ASXY-TI2S'!$B263+(drdp!F263)*'ASXY-TI2S'!$C263+(drdp!I263)*'ASXY-TI2S'!$D263)</f>
        <v>-1.7962085413244935E-19</v>
      </c>
      <c r="J263" s="18">
        <f>Model!$W$11*((drdp!D263)*'ASXY-TI2S'!$B263+(drdp!G263)*'ASXY-TI2S'!$C263+(drdp!J263)*'ASXY-TI2S'!$D263)</f>
        <v>-2.2971533529536624E-19</v>
      </c>
      <c r="K263" s="21">
        <f>SUM(E$3:E262)+H263</f>
        <v>1.0650244558152888</v>
      </c>
      <c r="L263" s="21">
        <f>SUM(F$3:F262)+I263</f>
        <v>-4.6223295910481493E-2</v>
      </c>
      <c r="M263" s="21">
        <f>SUM(G$3:G262)+J263</f>
        <v>-0.34447223466061982</v>
      </c>
      <c r="N263" s="19">
        <f t="shared" si="25"/>
        <v>1.1342770914846521</v>
      </c>
      <c r="O263" s="19">
        <f t="shared" si="26"/>
        <v>2.136593084827935E-3</v>
      </c>
      <c r="P263" s="19">
        <f t="shared" si="27"/>
        <v>0.11866112045208113</v>
      </c>
      <c r="Q263" s="19">
        <f t="shared" si="28"/>
        <v>-4.922894057304962E-2</v>
      </c>
      <c r="R263" s="19">
        <f t="shared" si="29"/>
        <v>-0.36687135426290313</v>
      </c>
      <c r="S263" s="19">
        <f t="shared" si="30"/>
        <v>1.5922642035662651E-2</v>
      </c>
    </row>
    <row r="264" spans="1:19" x14ac:dyDescent="0.25">
      <c r="A264" s="26">
        <f>Wellpath!E264</f>
        <v>7830</v>
      </c>
      <c r="B264" s="22">
        <v>0</v>
      </c>
      <c r="C264" s="22">
        <f>SIN(Wellpath!$L264) * COS(Wellpath!$L264) / 2</f>
        <v>3.06287113727155E-17</v>
      </c>
      <c r="D264" s="22">
        <f>(-TAN(Dip) * SIN(Wellpath!$L264) * COS(Wellpath!$L264) * SIN(Wellpath!$O264)) / 2</f>
        <v>-9.2533558371538332E-17</v>
      </c>
      <c r="E264" s="20">
        <f>Model!$W$11*((drdp!B264+drdp!K264)*'ASXY-TI2S'!$B264+(drdp!E264+drdp!N264)*'ASXY-TI2S'!$C264+(drdp!H264+drdp!Q264)*'ASXY-TI2S'!$D264)</f>
        <v>1.3407083074424386E-18</v>
      </c>
      <c r="F264" s="20">
        <f>Model!$W$11*((drdp!C264+drdp!L264)*'ASXY-TI2S'!$B264+(drdp!F264+drdp!O264)*'ASXY-TI2S'!$C264+(drdp!I264+drdp!R264)*'ASXY-TI2S'!$D264)</f>
        <v>-3.5924170826489869E-19</v>
      </c>
      <c r="G264" s="20">
        <f>Model!$W$11*((drdp!D264+drdp!M264)*'ASXY-TI2S'!$B264+(drdp!G264+drdp!P264)*'ASXY-TI2S'!$C264+(drdp!J264+drdp!S264)*'ASXY-TI2S'!$D264)</f>
        <v>-4.5943067059073248E-19</v>
      </c>
      <c r="H264" s="18">
        <f>Model!$W$11*((drdp!B264)*'ASXY-TI2S'!$B264+(drdp!E264)*'ASXY-TI2S'!$C264+(drdp!H264)*'ASXY-TI2S'!$D264)</f>
        <v>6.7035415372121932E-19</v>
      </c>
      <c r="I264" s="18">
        <f>Model!$W$11*((drdp!C264)*'ASXY-TI2S'!$B264+(drdp!F264)*'ASXY-TI2S'!$C264+(drdp!I264)*'ASXY-TI2S'!$D264)</f>
        <v>-1.7962085413244935E-19</v>
      </c>
      <c r="J264" s="18">
        <f>Model!$W$11*((drdp!D264)*'ASXY-TI2S'!$B264+(drdp!G264)*'ASXY-TI2S'!$C264+(drdp!J264)*'ASXY-TI2S'!$D264)</f>
        <v>-2.2971533529536624E-19</v>
      </c>
      <c r="K264" s="21">
        <f>SUM(E$3:E263)+H264</f>
        <v>1.0650244558152888</v>
      </c>
      <c r="L264" s="21">
        <f>SUM(F$3:F263)+I264</f>
        <v>-4.6223295910481493E-2</v>
      </c>
      <c r="M264" s="21">
        <f>SUM(G$3:G263)+J264</f>
        <v>-0.34447223466061982</v>
      </c>
      <c r="N264" s="19">
        <f t="shared" si="25"/>
        <v>1.1342770914846521</v>
      </c>
      <c r="O264" s="19">
        <f t="shared" si="26"/>
        <v>2.136593084827935E-3</v>
      </c>
      <c r="P264" s="19">
        <f t="shared" si="27"/>
        <v>0.11866112045208113</v>
      </c>
      <c r="Q264" s="19">
        <f t="shared" si="28"/>
        <v>-4.922894057304962E-2</v>
      </c>
      <c r="R264" s="19">
        <f t="shared" si="29"/>
        <v>-0.36687135426290313</v>
      </c>
      <c r="S264" s="19">
        <f t="shared" si="30"/>
        <v>1.5922642035662651E-2</v>
      </c>
    </row>
    <row r="265" spans="1:19" x14ac:dyDescent="0.25">
      <c r="A265" s="26">
        <f>Wellpath!E265</f>
        <v>7860</v>
      </c>
      <c r="B265" s="22">
        <v>0</v>
      </c>
      <c r="C265" s="22">
        <f>SIN(Wellpath!$L265) * COS(Wellpath!$L265) / 2</f>
        <v>3.06287113727155E-17</v>
      </c>
      <c r="D265" s="22">
        <f>(-TAN(Dip) * SIN(Wellpath!$L265) * COS(Wellpath!$L265) * SIN(Wellpath!$O265)) / 2</f>
        <v>-9.2533558371538332E-17</v>
      </c>
      <c r="E265" s="20">
        <f>Model!$W$11*((drdp!B265+drdp!K265)*'ASXY-TI2S'!$B265+(drdp!E265+drdp!N265)*'ASXY-TI2S'!$C265+(drdp!H265+drdp!Q265)*'ASXY-TI2S'!$D265)</f>
        <v>1.3407083074424386E-18</v>
      </c>
      <c r="F265" s="20">
        <f>Model!$W$11*((drdp!C265+drdp!L265)*'ASXY-TI2S'!$B265+(drdp!F265+drdp!O265)*'ASXY-TI2S'!$C265+(drdp!I265+drdp!R265)*'ASXY-TI2S'!$D265)</f>
        <v>-3.5924170826489869E-19</v>
      </c>
      <c r="G265" s="20">
        <f>Model!$W$11*((drdp!D265+drdp!M265)*'ASXY-TI2S'!$B265+(drdp!G265+drdp!P265)*'ASXY-TI2S'!$C265+(drdp!J265+drdp!S265)*'ASXY-TI2S'!$D265)</f>
        <v>-4.5943067059073248E-19</v>
      </c>
      <c r="H265" s="18">
        <f>Model!$W$11*((drdp!B265)*'ASXY-TI2S'!$B265+(drdp!E265)*'ASXY-TI2S'!$C265+(drdp!H265)*'ASXY-TI2S'!$D265)</f>
        <v>6.7035415372121932E-19</v>
      </c>
      <c r="I265" s="18">
        <f>Model!$W$11*((drdp!C265)*'ASXY-TI2S'!$B265+(drdp!F265)*'ASXY-TI2S'!$C265+(drdp!I265)*'ASXY-TI2S'!$D265)</f>
        <v>-1.7962085413244935E-19</v>
      </c>
      <c r="J265" s="18">
        <f>Model!$W$11*((drdp!D265)*'ASXY-TI2S'!$B265+(drdp!G265)*'ASXY-TI2S'!$C265+(drdp!J265)*'ASXY-TI2S'!$D265)</f>
        <v>-2.2971533529536624E-19</v>
      </c>
      <c r="K265" s="21">
        <f>SUM(E$3:E264)+H265</f>
        <v>1.0650244558152888</v>
      </c>
      <c r="L265" s="21">
        <f>SUM(F$3:F264)+I265</f>
        <v>-4.6223295910481493E-2</v>
      </c>
      <c r="M265" s="21">
        <f>SUM(G$3:G264)+J265</f>
        <v>-0.34447223466061982</v>
      </c>
      <c r="N265" s="19">
        <f t="shared" si="25"/>
        <v>1.1342770914846521</v>
      </c>
      <c r="O265" s="19">
        <f t="shared" si="26"/>
        <v>2.136593084827935E-3</v>
      </c>
      <c r="P265" s="19">
        <f t="shared" si="27"/>
        <v>0.11866112045208113</v>
      </c>
      <c r="Q265" s="19">
        <f t="shared" si="28"/>
        <v>-4.922894057304962E-2</v>
      </c>
      <c r="R265" s="19">
        <f t="shared" si="29"/>
        <v>-0.36687135426290313</v>
      </c>
      <c r="S265" s="19">
        <f t="shared" si="30"/>
        <v>1.5922642035662651E-2</v>
      </c>
    </row>
    <row r="266" spans="1:19" x14ac:dyDescent="0.25">
      <c r="A266" s="26">
        <f>Wellpath!E266</f>
        <v>7890</v>
      </c>
      <c r="B266" s="22">
        <v>0</v>
      </c>
      <c r="C266" s="22">
        <f>SIN(Wellpath!$L266) * COS(Wellpath!$L266) / 2</f>
        <v>3.06287113727155E-17</v>
      </c>
      <c r="D266" s="22">
        <f>(-TAN(Dip) * SIN(Wellpath!$L266) * COS(Wellpath!$L266) * SIN(Wellpath!$O266)) / 2</f>
        <v>-9.2533558371538332E-17</v>
      </c>
      <c r="E266" s="20">
        <f>Model!$W$11*((drdp!B266+drdp!K266)*'ASXY-TI2S'!$B266+(drdp!E266+drdp!N266)*'ASXY-TI2S'!$C266+(drdp!H266+drdp!Q266)*'ASXY-TI2S'!$D266)</f>
        <v>1.3407083074424386E-18</v>
      </c>
      <c r="F266" s="20">
        <f>Model!$W$11*((drdp!C266+drdp!L266)*'ASXY-TI2S'!$B266+(drdp!F266+drdp!O266)*'ASXY-TI2S'!$C266+(drdp!I266+drdp!R266)*'ASXY-TI2S'!$D266)</f>
        <v>-3.5924170826489869E-19</v>
      </c>
      <c r="G266" s="20">
        <f>Model!$W$11*((drdp!D266+drdp!M266)*'ASXY-TI2S'!$B266+(drdp!G266+drdp!P266)*'ASXY-TI2S'!$C266+(drdp!J266+drdp!S266)*'ASXY-TI2S'!$D266)</f>
        <v>-4.5943067059073248E-19</v>
      </c>
      <c r="H266" s="18">
        <f>Model!$W$11*((drdp!B266)*'ASXY-TI2S'!$B266+(drdp!E266)*'ASXY-TI2S'!$C266+(drdp!H266)*'ASXY-TI2S'!$D266)</f>
        <v>6.7035415372121932E-19</v>
      </c>
      <c r="I266" s="18">
        <f>Model!$W$11*((drdp!C266)*'ASXY-TI2S'!$B266+(drdp!F266)*'ASXY-TI2S'!$C266+(drdp!I266)*'ASXY-TI2S'!$D266)</f>
        <v>-1.7962085413244935E-19</v>
      </c>
      <c r="J266" s="18">
        <f>Model!$W$11*((drdp!D266)*'ASXY-TI2S'!$B266+(drdp!G266)*'ASXY-TI2S'!$C266+(drdp!J266)*'ASXY-TI2S'!$D266)</f>
        <v>-2.2971533529536624E-19</v>
      </c>
      <c r="K266" s="21">
        <f>SUM(E$3:E265)+H266</f>
        <v>1.0650244558152888</v>
      </c>
      <c r="L266" s="21">
        <f>SUM(F$3:F265)+I266</f>
        <v>-4.6223295910481493E-2</v>
      </c>
      <c r="M266" s="21">
        <f>SUM(G$3:G265)+J266</f>
        <v>-0.34447223466061982</v>
      </c>
      <c r="N266" s="19">
        <f t="shared" si="25"/>
        <v>1.1342770914846521</v>
      </c>
      <c r="O266" s="19">
        <f t="shared" si="26"/>
        <v>2.136593084827935E-3</v>
      </c>
      <c r="P266" s="19">
        <f t="shared" si="27"/>
        <v>0.11866112045208113</v>
      </c>
      <c r="Q266" s="19">
        <f t="shared" si="28"/>
        <v>-4.922894057304962E-2</v>
      </c>
      <c r="R266" s="19">
        <f t="shared" si="29"/>
        <v>-0.36687135426290313</v>
      </c>
      <c r="S266" s="19">
        <f t="shared" si="30"/>
        <v>1.5922642035662651E-2</v>
      </c>
    </row>
    <row r="267" spans="1:19" x14ac:dyDescent="0.25">
      <c r="A267" s="26">
        <f>Wellpath!E267</f>
        <v>7920</v>
      </c>
      <c r="B267" s="22">
        <v>0</v>
      </c>
      <c r="C267" s="22">
        <f>SIN(Wellpath!$L267) * COS(Wellpath!$L267) / 2</f>
        <v>3.06287113727155E-17</v>
      </c>
      <c r="D267" s="22">
        <f>(-TAN(Dip) * SIN(Wellpath!$L267) * COS(Wellpath!$L267) * SIN(Wellpath!$O267)) / 2</f>
        <v>-9.2533558371538332E-17</v>
      </c>
      <c r="E267" s="20">
        <f>Model!$W$11*((drdp!B267+drdp!K267)*'ASXY-TI2S'!$B267+(drdp!E267+drdp!N267)*'ASXY-TI2S'!$C267+(drdp!H267+drdp!Q267)*'ASXY-TI2S'!$D267)</f>
        <v>1.3407083074424386E-18</v>
      </c>
      <c r="F267" s="20">
        <f>Model!$W$11*((drdp!C267+drdp!L267)*'ASXY-TI2S'!$B267+(drdp!F267+drdp!O267)*'ASXY-TI2S'!$C267+(drdp!I267+drdp!R267)*'ASXY-TI2S'!$D267)</f>
        <v>-3.5924170826489869E-19</v>
      </c>
      <c r="G267" s="20">
        <f>Model!$W$11*((drdp!D267+drdp!M267)*'ASXY-TI2S'!$B267+(drdp!G267+drdp!P267)*'ASXY-TI2S'!$C267+(drdp!J267+drdp!S267)*'ASXY-TI2S'!$D267)</f>
        <v>-4.5943067059073248E-19</v>
      </c>
      <c r="H267" s="18">
        <f>Model!$W$11*((drdp!B267)*'ASXY-TI2S'!$B267+(drdp!E267)*'ASXY-TI2S'!$C267+(drdp!H267)*'ASXY-TI2S'!$D267)</f>
        <v>6.7035415372121932E-19</v>
      </c>
      <c r="I267" s="18">
        <f>Model!$W$11*((drdp!C267)*'ASXY-TI2S'!$B267+(drdp!F267)*'ASXY-TI2S'!$C267+(drdp!I267)*'ASXY-TI2S'!$D267)</f>
        <v>-1.7962085413244935E-19</v>
      </c>
      <c r="J267" s="18">
        <f>Model!$W$11*((drdp!D267)*'ASXY-TI2S'!$B267+(drdp!G267)*'ASXY-TI2S'!$C267+(drdp!J267)*'ASXY-TI2S'!$D267)</f>
        <v>-2.2971533529536624E-19</v>
      </c>
      <c r="K267" s="21">
        <f>SUM(E$3:E266)+H267</f>
        <v>1.0650244558152888</v>
      </c>
      <c r="L267" s="21">
        <f>SUM(F$3:F266)+I267</f>
        <v>-4.6223295910481493E-2</v>
      </c>
      <c r="M267" s="21">
        <f>SUM(G$3:G266)+J267</f>
        <v>-0.34447223466061982</v>
      </c>
      <c r="N267" s="19">
        <f t="shared" si="25"/>
        <v>1.1342770914846521</v>
      </c>
      <c r="O267" s="19">
        <f t="shared" si="26"/>
        <v>2.136593084827935E-3</v>
      </c>
      <c r="P267" s="19">
        <f t="shared" si="27"/>
        <v>0.11866112045208113</v>
      </c>
      <c r="Q267" s="19">
        <f t="shared" si="28"/>
        <v>-4.922894057304962E-2</v>
      </c>
      <c r="R267" s="19">
        <f t="shared" si="29"/>
        <v>-0.36687135426290313</v>
      </c>
      <c r="S267" s="19">
        <f t="shared" si="30"/>
        <v>1.5922642035662651E-2</v>
      </c>
    </row>
    <row r="268" spans="1:19" x14ac:dyDescent="0.25">
      <c r="A268" s="26">
        <f>Wellpath!E268</f>
        <v>7950</v>
      </c>
      <c r="B268" s="22">
        <v>0</v>
      </c>
      <c r="C268" s="22">
        <f>SIN(Wellpath!$L268) * COS(Wellpath!$L268) / 2</f>
        <v>3.06287113727155E-17</v>
      </c>
      <c r="D268" s="22">
        <f>(-TAN(Dip) * SIN(Wellpath!$L268) * COS(Wellpath!$L268) * SIN(Wellpath!$O268)) / 2</f>
        <v>-9.2533558371538332E-17</v>
      </c>
      <c r="E268" s="20">
        <f>Model!$W$11*((drdp!B268+drdp!K268)*'ASXY-TI2S'!$B268+(drdp!E268+drdp!N268)*'ASXY-TI2S'!$C268+(drdp!H268+drdp!Q268)*'ASXY-TI2S'!$D268)</f>
        <v>1.3407083074424386E-18</v>
      </c>
      <c r="F268" s="20">
        <f>Model!$W$11*((drdp!C268+drdp!L268)*'ASXY-TI2S'!$B268+(drdp!F268+drdp!O268)*'ASXY-TI2S'!$C268+(drdp!I268+drdp!R268)*'ASXY-TI2S'!$D268)</f>
        <v>-3.5924170826489869E-19</v>
      </c>
      <c r="G268" s="20">
        <f>Model!$W$11*((drdp!D268+drdp!M268)*'ASXY-TI2S'!$B268+(drdp!G268+drdp!P268)*'ASXY-TI2S'!$C268+(drdp!J268+drdp!S268)*'ASXY-TI2S'!$D268)</f>
        <v>-4.5943067059073248E-19</v>
      </c>
      <c r="H268" s="18">
        <f>Model!$W$11*((drdp!B268)*'ASXY-TI2S'!$B268+(drdp!E268)*'ASXY-TI2S'!$C268+(drdp!H268)*'ASXY-TI2S'!$D268)</f>
        <v>6.7035415372121932E-19</v>
      </c>
      <c r="I268" s="18">
        <f>Model!$W$11*((drdp!C268)*'ASXY-TI2S'!$B268+(drdp!F268)*'ASXY-TI2S'!$C268+(drdp!I268)*'ASXY-TI2S'!$D268)</f>
        <v>-1.7962085413244935E-19</v>
      </c>
      <c r="J268" s="18">
        <f>Model!$W$11*((drdp!D268)*'ASXY-TI2S'!$B268+(drdp!G268)*'ASXY-TI2S'!$C268+(drdp!J268)*'ASXY-TI2S'!$D268)</f>
        <v>-2.2971533529536624E-19</v>
      </c>
      <c r="K268" s="21">
        <f>SUM(E$3:E267)+H268</f>
        <v>1.0650244558152888</v>
      </c>
      <c r="L268" s="21">
        <f>SUM(F$3:F267)+I268</f>
        <v>-4.6223295910481493E-2</v>
      </c>
      <c r="M268" s="21">
        <f>SUM(G$3:G267)+J268</f>
        <v>-0.34447223466061982</v>
      </c>
      <c r="N268" s="19">
        <f t="shared" si="25"/>
        <v>1.1342770914846521</v>
      </c>
      <c r="O268" s="19">
        <f t="shared" si="26"/>
        <v>2.136593084827935E-3</v>
      </c>
      <c r="P268" s="19">
        <f t="shared" si="27"/>
        <v>0.11866112045208113</v>
      </c>
      <c r="Q268" s="19">
        <f t="shared" si="28"/>
        <v>-4.922894057304962E-2</v>
      </c>
      <c r="R268" s="19">
        <f t="shared" si="29"/>
        <v>-0.36687135426290313</v>
      </c>
      <c r="S268" s="19">
        <f t="shared" si="30"/>
        <v>1.5922642035662651E-2</v>
      </c>
    </row>
    <row r="269" spans="1:19" x14ac:dyDescent="0.25">
      <c r="A269" s="26">
        <f>Wellpath!E269</f>
        <v>7980</v>
      </c>
      <c r="B269" s="22">
        <v>0</v>
      </c>
      <c r="C269" s="22">
        <f>SIN(Wellpath!$L269) * COS(Wellpath!$L269) / 2</f>
        <v>3.06287113727155E-17</v>
      </c>
      <c r="D269" s="22">
        <f>(-TAN(Dip) * SIN(Wellpath!$L269) * COS(Wellpath!$L269) * SIN(Wellpath!$O269)) / 2</f>
        <v>-9.2533558371538332E-17</v>
      </c>
      <c r="E269" s="20">
        <f>Model!$W$11*((drdp!B269+drdp!K269)*'ASXY-TI2S'!$B269+(drdp!E269+drdp!N269)*'ASXY-TI2S'!$C269+(drdp!H269+drdp!Q269)*'ASXY-TI2S'!$D269)</f>
        <v>1.1172569228686988E-18</v>
      </c>
      <c r="F269" s="20">
        <f>Model!$W$11*((drdp!C269+drdp!L269)*'ASXY-TI2S'!$B269+(drdp!F269+drdp!O269)*'ASXY-TI2S'!$C269+(drdp!I269+drdp!R269)*'ASXY-TI2S'!$D269)</f>
        <v>-2.9936809022074893E-19</v>
      </c>
      <c r="G269" s="20">
        <f>Model!$W$11*((drdp!D269+drdp!M269)*'ASXY-TI2S'!$B269+(drdp!G269+drdp!P269)*'ASXY-TI2S'!$C269+(drdp!J269+drdp!S269)*'ASXY-TI2S'!$D269)</f>
        <v>-3.8285889215894375E-19</v>
      </c>
      <c r="H269" s="18">
        <f>Model!$W$11*((drdp!B269)*'ASXY-TI2S'!$B269+(drdp!E269)*'ASXY-TI2S'!$C269+(drdp!H269)*'ASXY-TI2S'!$D269)</f>
        <v>6.7035415372121932E-19</v>
      </c>
      <c r="I269" s="18">
        <f>Model!$W$11*((drdp!C269)*'ASXY-TI2S'!$B269+(drdp!F269)*'ASXY-TI2S'!$C269+(drdp!I269)*'ASXY-TI2S'!$D269)</f>
        <v>-1.7962085413244935E-19</v>
      </c>
      <c r="J269" s="18">
        <f>Model!$W$11*((drdp!D269)*'ASXY-TI2S'!$B269+(drdp!G269)*'ASXY-TI2S'!$C269+(drdp!J269)*'ASXY-TI2S'!$D269)</f>
        <v>-2.2971533529536624E-19</v>
      </c>
      <c r="K269" s="21">
        <f>SUM(E$3:E268)+H269</f>
        <v>1.0650244558152888</v>
      </c>
      <c r="L269" s="21">
        <f>SUM(F$3:F268)+I269</f>
        <v>-4.6223295910481493E-2</v>
      </c>
      <c r="M269" s="21">
        <f>SUM(G$3:G268)+J269</f>
        <v>-0.34447223466061982</v>
      </c>
      <c r="N269" s="19">
        <f t="shared" si="25"/>
        <v>1.1342770914846521</v>
      </c>
      <c r="O269" s="19">
        <f t="shared" si="26"/>
        <v>2.136593084827935E-3</v>
      </c>
      <c r="P269" s="19">
        <f t="shared" si="27"/>
        <v>0.11866112045208113</v>
      </c>
      <c r="Q269" s="19">
        <f t="shared" si="28"/>
        <v>-4.922894057304962E-2</v>
      </c>
      <c r="R269" s="19">
        <f t="shared" si="29"/>
        <v>-0.36687135426290313</v>
      </c>
      <c r="S269" s="19">
        <f t="shared" si="30"/>
        <v>1.5922642035662651E-2</v>
      </c>
    </row>
    <row r="270" spans="1:19" x14ac:dyDescent="0.25">
      <c r="A270" s="26">
        <f>Wellpath!E270</f>
        <v>8000</v>
      </c>
      <c r="B270" s="22">
        <v>0</v>
      </c>
      <c r="C270" s="22">
        <f>SIN(Wellpath!$L270) * COS(Wellpath!$L270) / 2</f>
        <v>3.06287113727155E-17</v>
      </c>
      <c r="D270" s="22">
        <f>(-TAN(Dip) * SIN(Wellpath!$L270) * COS(Wellpath!$L270) * SIN(Wellpath!$O270)) / 2</f>
        <v>-9.2533558371538332E-17</v>
      </c>
      <c r="E270" s="20">
        <f>Model!$W$11*((drdp!B270+drdp!K270)*'ASXY-TI2S'!$B270+(drdp!E270+drdp!N270)*'ASXY-TI2S'!$C270+(drdp!H270+drdp!Q270)*'ASXY-TI2S'!$D270)</f>
        <v>-1.7831420488984434E-16</v>
      </c>
      <c r="F270" s="20">
        <f>Model!$W$11*((drdp!C270+drdp!L270)*'ASXY-TI2S'!$B270+(drdp!F270+drdp!O270)*'ASXY-TI2S'!$C270+(drdp!I270+drdp!R270)*'ASXY-TI2S'!$D270)</f>
        <v>4.7779147199231529E-17</v>
      </c>
      <c r="G270" s="20">
        <f>Model!$W$11*((drdp!D270+drdp!M270)*'ASXY-TI2S'!$B270+(drdp!G270+drdp!P270)*'ASXY-TI2S'!$C270+(drdp!J270+drdp!S270)*'ASXY-TI2S'!$D270)</f>
        <v>6.1104279188567421E-17</v>
      </c>
      <c r="H270" s="18">
        <f>Model!$W$11*((drdp!B270)*'ASXY-TI2S'!$B270+(drdp!E270)*'ASXY-TI2S'!$C270+(drdp!H270)*'ASXY-TI2S'!$D270)</f>
        <v>4.4690276914747948E-19</v>
      </c>
      <c r="I270" s="18">
        <f>Model!$W$11*((drdp!C270)*'ASXY-TI2S'!$B270+(drdp!F270)*'ASXY-TI2S'!$C270+(drdp!I270)*'ASXY-TI2S'!$D270)</f>
        <v>-1.1974723608829958E-19</v>
      </c>
      <c r="J270" s="18">
        <f>Model!$W$11*((drdp!D270)*'ASXY-TI2S'!$B270+(drdp!G270)*'ASXY-TI2S'!$C270+(drdp!J270)*'ASXY-TI2S'!$D270)</f>
        <v>-1.5314355686357751E-19</v>
      </c>
      <c r="K270" s="21">
        <f>SUM(E$3:E269)+H270</f>
        <v>1.0650244558152888</v>
      </c>
      <c r="L270" s="21">
        <f>SUM(F$3:F269)+I270</f>
        <v>-4.6223295910481493E-2</v>
      </c>
      <c r="M270" s="21">
        <f>SUM(G$3:G269)+J270</f>
        <v>-0.34447223466061982</v>
      </c>
      <c r="N270" s="19">
        <f t="shared" si="25"/>
        <v>1.1342770914846521</v>
      </c>
      <c r="O270" s="19">
        <f t="shared" si="26"/>
        <v>2.136593084827935E-3</v>
      </c>
      <c r="P270" s="19">
        <f t="shared" si="27"/>
        <v>0.11866112045208113</v>
      </c>
      <c r="Q270" s="19">
        <f t="shared" si="28"/>
        <v>-4.922894057304962E-2</v>
      </c>
      <c r="R270" s="19">
        <f t="shared" si="29"/>
        <v>-0.36687135426290313</v>
      </c>
      <c r="S270" s="19">
        <f t="shared" si="30"/>
        <v>1.5922642035662651E-2</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f>(TAN(Dip) * SIN(Wellpath!$L3) * COS(Wellpath!$O3) - COS(Wellpath!$L3)) / 2</f>
        <v>-0.5</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f>(TAN(Dip) * SIN(Wellpath!$L4) * COS(Wellpath!$O4) - COS(Wellpath!$L4)) / 2</f>
        <v>-0.5</v>
      </c>
      <c r="E4" s="20">
        <f>Model!$W$12*((drdp!B4+drdp!K4)*'ASXY-TI3S'!$B4+(drdp!E4+drdp!N4)*'ASXY-TI3S'!$C4+(drdp!H4+drdp!Q4)*'ASXY-TI3S'!$D4)</f>
        <v>0</v>
      </c>
      <c r="F4" s="20">
        <f>Model!$W$12*((drdp!C4+drdp!L4)*'ASXY-TI3S'!$B4+(drdp!F4+drdp!O4)*'ASXY-TI3S'!$C4+(drdp!I4+drdp!R4)*'ASXY-TI3S'!$D4)</f>
        <v>0</v>
      </c>
      <c r="G4" s="20">
        <f>Model!$W$12*((drdp!D4+drdp!M4)*'ASXY-TI3S'!$B4+(drdp!G4+drdp!P4)*'ASXY-TI3S'!$C4+(drdp!J4+drdp!S4)*'ASXY-TI3S'!$D4)</f>
        <v>0</v>
      </c>
      <c r="H4" s="18">
        <f>Model!$W$12*((drdp!B4)*'ASXY-TI3S'!$B4+(drdp!E4)*'ASXY-TI3S'!$C4+(drdp!H4)*'ASXY-TI3S'!$D4)</f>
        <v>0</v>
      </c>
      <c r="I4" s="18">
        <f>Model!$W$12*((drdp!C4)*'ASXY-TI3S'!$B4+(drdp!F4)*'ASXY-TI3S'!$C4+(drdp!I4)*'ASXY-TI3S'!$D4)</f>
        <v>0</v>
      </c>
      <c r="J4" s="18">
        <f>Model!$W$12*((drdp!D4)*'ASXY-TI3S'!$B4+(drdp!G4)*'ASXY-TI3S'!$C4+(drdp!J4)*'ASXY-TI3S'!$D4)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f>(TAN(Dip) * SIN(Wellpath!$L5) * COS(Wellpath!$O5) - COS(Wellpath!$L5)) / 2</f>
        <v>-0.5</v>
      </c>
      <c r="E5" s="20">
        <f>Model!$W$12*((drdp!B5+drdp!K5)*'ASXY-TI3S'!$B5+(drdp!E5+drdp!N5)*'ASXY-TI3S'!$C5+(drdp!H5+drdp!Q5)*'ASXY-TI3S'!$D5)</f>
        <v>0</v>
      </c>
      <c r="F5" s="20">
        <f>Model!$W$12*((drdp!C5+drdp!L5)*'ASXY-TI3S'!$B5+(drdp!F5+drdp!O5)*'ASXY-TI3S'!$C5+(drdp!I5+drdp!R5)*'ASXY-TI3S'!$D5)</f>
        <v>0</v>
      </c>
      <c r="G5" s="20">
        <f>Model!$W$12*((drdp!D5+drdp!M5)*'ASXY-TI3S'!$B5+(drdp!G5+drdp!P5)*'ASXY-TI3S'!$C5+(drdp!J5+drdp!S5)*'ASXY-TI3S'!$D5)</f>
        <v>0</v>
      </c>
      <c r="H5" s="18">
        <f>Model!$W$12*((drdp!B5)*'ASXY-TI3S'!$B5+(drdp!E5)*'ASXY-TI3S'!$C5+(drdp!H5)*'ASXY-TI3S'!$D5)</f>
        <v>0</v>
      </c>
      <c r="I5" s="18">
        <f>Model!$W$12*((drdp!C5)*'ASXY-TI3S'!$B5+(drdp!F5)*'ASXY-TI3S'!$C5+(drdp!I5)*'ASXY-TI3S'!$D5)</f>
        <v>0</v>
      </c>
      <c r="J5" s="18">
        <f>Model!$W$12*((drdp!D5)*'ASXY-TI3S'!$B5+(drdp!G5)*'ASXY-TI3S'!$C5+(drdp!J5)*'ASXY-TI3S'!$D5)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f>(TAN(Dip) * SIN(Wellpath!$L6) * COS(Wellpath!$O6) - COS(Wellpath!$L6)) / 2</f>
        <v>-0.5</v>
      </c>
      <c r="E6" s="20">
        <f>Model!$W$12*((drdp!B6+drdp!K6)*'ASXY-TI3S'!$B6+(drdp!E6+drdp!N6)*'ASXY-TI3S'!$C6+(drdp!H6+drdp!Q6)*'ASXY-TI3S'!$D6)</f>
        <v>0</v>
      </c>
      <c r="F6" s="20">
        <f>Model!$W$12*((drdp!C6+drdp!L6)*'ASXY-TI3S'!$B6+(drdp!F6+drdp!O6)*'ASXY-TI3S'!$C6+(drdp!I6+drdp!R6)*'ASXY-TI3S'!$D6)</f>
        <v>0</v>
      </c>
      <c r="G6" s="20">
        <f>Model!$W$12*((drdp!D6+drdp!M6)*'ASXY-TI3S'!$B6+(drdp!G6+drdp!P6)*'ASXY-TI3S'!$C6+(drdp!J6+drdp!S6)*'ASXY-TI3S'!$D6)</f>
        <v>0</v>
      </c>
      <c r="H6" s="18">
        <f>Model!$W$12*((drdp!B6)*'ASXY-TI3S'!$B6+(drdp!E6)*'ASXY-TI3S'!$C6+(drdp!H6)*'ASXY-TI3S'!$D6)</f>
        <v>0</v>
      </c>
      <c r="I6" s="18">
        <f>Model!$W$12*((drdp!C6)*'ASXY-TI3S'!$B6+(drdp!F6)*'ASXY-TI3S'!$C6+(drdp!I6)*'ASXY-TI3S'!$D6)</f>
        <v>0</v>
      </c>
      <c r="J6" s="18">
        <f>Model!$W$12*((drdp!D6)*'ASXY-TI3S'!$B6+(drdp!G6)*'ASXY-TI3S'!$C6+(drdp!J6)*'ASXY-TI3S'!$D6)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f>(TAN(Dip) * SIN(Wellpath!$L7) * COS(Wellpath!$O7) - COS(Wellpath!$L7)) / 2</f>
        <v>-0.5</v>
      </c>
      <c r="E7" s="20">
        <f>Model!$W$12*((drdp!B7+drdp!K7)*'ASXY-TI3S'!$B7+(drdp!E7+drdp!N7)*'ASXY-TI3S'!$C7+(drdp!H7+drdp!Q7)*'ASXY-TI3S'!$D7)</f>
        <v>0</v>
      </c>
      <c r="F7" s="20">
        <f>Model!$W$12*((drdp!C7+drdp!L7)*'ASXY-TI3S'!$B7+(drdp!F7+drdp!O7)*'ASXY-TI3S'!$C7+(drdp!I7+drdp!R7)*'ASXY-TI3S'!$D7)</f>
        <v>0</v>
      </c>
      <c r="G7" s="20">
        <f>Model!$W$12*((drdp!D7+drdp!M7)*'ASXY-TI3S'!$B7+(drdp!G7+drdp!P7)*'ASXY-TI3S'!$C7+(drdp!J7+drdp!S7)*'ASXY-TI3S'!$D7)</f>
        <v>0</v>
      </c>
      <c r="H7" s="18">
        <f>Model!$W$12*((drdp!B7)*'ASXY-TI3S'!$B7+(drdp!E7)*'ASXY-TI3S'!$C7+(drdp!H7)*'ASXY-TI3S'!$D7)</f>
        <v>0</v>
      </c>
      <c r="I7" s="18">
        <f>Model!$W$12*((drdp!C7)*'ASXY-TI3S'!$B7+(drdp!F7)*'ASXY-TI3S'!$C7+(drdp!I7)*'ASXY-TI3S'!$D7)</f>
        <v>0</v>
      </c>
      <c r="J7" s="18">
        <f>Model!$W$12*((drdp!D7)*'ASXY-TI3S'!$B7+(drdp!G7)*'ASXY-TI3S'!$C7+(drdp!J7)*'ASXY-TI3S'!$D7)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f>(TAN(Dip) * SIN(Wellpath!$L8) * COS(Wellpath!$O8) - COS(Wellpath!$L8)) / 2</f>
        <v>-0.5</v>
      </c>
      <c r="E8" s="20">
        <f>Model!$W$12*((drdp!B8+drdp!K8)*'ASXY-TI3S'!$B8+(drdp!E8+drdp!N8)*'ASXY-TI3S'!$C8+(drdp!H8+drdp!Q8)*'ASXY-TI3S'!$D8)</f>
        <v>0</v>
      </c>
      <c r="F8" s="20">
        <f>Model!$W$12*((drdp!C8+drdp!L8)*'ASXY-TI3S'!$B8+(drdp!F8+drdp!O8)*'ASXY-TI3S'!$C8+(drdp!I8+drdp!R8)*'ASXY-TI3S'!$D8)</f>
        <v>0</v>
      </c>
      <c r="G8" s="20">
        <f>Model!$W$12*((drdp!D8+drdp!M8)*'ASXY-TI3S'!$B8+(drdp!G8+drdp!P8)*'ASXY-TI3S'!$C8+(drdp!J8+drdp!S8)*'ASXY-TI3S'!$D8)</f>
        <v>0</v>
      </c>
      <c r="H8" s="18">
        <f>Model!$W$12*((drdp!B8)*'ASXY-TI3S'!$B8+(drdp!E8)*'ASXY-TI3S'!$C8+(drdp!H8)*'ASXY-TI3S'!$D8)</f>
        <v>0</v>
      </c>
      <c r="I8" s="18">
        <f>Model!$W$12*((drdp!C8)*'ASXY-TI3S'!$B8+(drdp!F8)*'ASXY-TI3S'!$C8+(drdp!I8)*'ASXY-TI3S'!$D8)</f>
        <v>0</v>
      </c>
      <c r="J8" s="18">
        <f>Model!$W$12*((drdp!D8)*'ASXY-TI3S'!$B8+(drdp!G8)*'ASXY-TI3S'!$C8+(drdp!J8)*'ASXY-TI3S'!$D8)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f>(TAN(Dip) * SIN(Wellpath!$L9) * COS(Wellpath!$O9) - COS(Wellpath!$L9)) / 2</f>
        <v>-0.5</v>
      </c>
      <c r="E9" s="20">
        <f>Model!$W$12*((drdp!B9+drdp!K9)*'ASXY-TI3S'!$B9+(drdp!E9+drdp!N9)*'ASXY-TI3S'!$C9+(drdp!H9+drdp!Q9)*'ASXY-TI3S'!$D9)</f>
        <v>0</v>
      </c>
      <c r="F9" s="20">
        <f>Model!$W$12*((drdp!C9+drdp!L9)*'ASXY-TI3S'!$B9+(drdp!F9+drdp!O9)*'ASXY-TI3S'!$C9+(drdp!I9+drdp!R9)*'ASXY-TI3S'!$D9)</f>
        <v>0</v>
      </c>
      <c r="G9" s="20">
        <f>Model!$W$12*((drdp!D9+drdp!M9)*'ASXY-TI3S'!$B9+(drdp!G9+drdp!P9)*'ASXY-TI3S'!$C9+(drdp!J9+drdp!S9)*'ASXY-TI3S'!$D9)</f>
        <v>0</v>
      </c>
      <c r="H9" s="18">
        <f>Model!$W$12*((drdp!B9)*'ASXY-TI3S'!$B9+(drdp!E9)*'ASXY-TI3S'!$C9+(drdp!H9)*'ASXY-TI3S'!$D9)</f>
        <v>0</v>
      </c>
      <c r="I9" s="18">
        <f>Model!$W$12*((drdp!C9)*'ASXY-TI3S'!$B9+(drdp!F9)*'ASXY-TI3S'!$C9+(drdp!I9)*'ASXY-TI3S'!$D9)</f>
        <v>0</v>
      </c>
      <c r="J9" s="18">
        <f>Model!$W$12*((drdp!D9)*'ASXY-TI3S'!$B9+(drdp!G9)*'ASXY-TI3S'!$C9+(drdp!J9)*'ASXY-TI3S'!$D9)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f>(TAN(Dip) * SIN(Wellpath!$L10) * COS(Wellpath!$O10) - COS(Wellpath!$L10)) / 2</f>
        <v>-0.5</v>
      </c>
      <c r="E10" s="20">
        <f>Model!$W$12*((drdp!B10+drdp!K10)*'ASXY-TI3S'!$B10+(drdp!E10+drdp!N10)*'ASXY-TI3S'!$C10+(drdp!H10+drdp!Q10)*'ASXY-TI3S'!$D10)</f>
        <v>0</v>
      </c>
      <c r="F10" s="20">
        <f>Model!$W$12*((drdp!C10+drdp!L10)*'ASXY-TI3S'!$B10+(drdp!F10+drdp!O10)*'ASXY-TI3S'!$C10+(drdp!I10+drdp!R10)*'ASXY-TI3S'!$D10)</f>
        <v>0</v>
      </c>
      <c r="G10" s="20">
        <f>Model!$W$12*((drdp!D10+drdp!M10)*'ASXY-TI3S'!$B10+(drdp!G10+drdp!P10)*'ASXY-TI3S'!$C10+(drdp!J10+drdp!S10)*'ASXY-TI3S'!$D10)</f>
        <v>0</v>
      </c>
      <c r="H10" s="18">
        <f>Model!$W$12*((drdp!B10)*'ASXY-TI3S'!$B10+(drdp!E10)*'ASXY-TI3S'!$C10+(drdp!H10)*'ASXY-TI3S'!$D10)</f>
        <v>0</v>
      </c>
      <c r="I10" s="18">
        <f>Model!$W$12*((drdp!C10)*'ASXY-TI3S'!$B10+(drdp!F10)*'ASXY-TI3S'!$C10+(drdp!I10)*'ASXY-TI3S'!$D10)</f>
        <v>0</v>
      </c>
      <c r="J10" s="18">
        <f>Model!$W$12*((drdp!D10)*'ASXY-TI3S'!$B10+(drdp!G10)*'ASXY-TI3S'!$C10+(drdp!J10)*'ASXY-TI3S'!$D10)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f>(TAN(Dip) * SIN(Wellpath!$L11) * COS(Wellpath!$O11) - COS(Wellpath!$L11)) / 2</f>
        <v>-0.5</v>
      </c>
      <c r="E11" s="20">
        <f>Model!$W$12*((drdp!B11+drdp!K11)*'ASXY-TI3S'!$B11+(drdp!E11+drdp!N11)*'ASXY-TI3S'!$C11+(drdp!H11+drdp!Q11)*'ASXY-TI3S'!$D11)</f>
        <v>0</v>
      </c>
      <c r="F11" s="20">
        <f>Model!$W$12*((drdp!C11+drdp!L11)*'ASXY-TI3S'!$B11+(drdp!F11+drdp!O11)*'ASXY-TI3S'!$C11+(drdp!I11+drdp!R11)*'ASXY-TI3S'!$D11)</f>
        <v>0</v>
      </c>
      <c r="G11" s="20">
        <f>Model!$W$12*((drdp!D11+drdp!M11)*'ASXY-TI3S'!$B11+(drdp!G11+drdp!P11)*'ASXY-TI3S'!$C11+(drdp!J11+drdp!S11)*'ASXY-TI3S'!$D11)</f>
        <v>0</v>
      </c>
      <c r="H11" s="18">
        <f>Model!$W$12*((drdp!B11)*'ASXY-TI3S'!$B11+(drdp!E11)*'ASXY-TI3S'!$C11+(drdp!H11)*'ASXY-TI3S'!$D11)</f>
        <v>0</v>
      </c>
      <c r="I11" s="18">
        <f>Model!$W$12*((drdp!C11)*'ASXY-TI3S'!$B11+(drdp!F11)*'ASXY-TI3S'!$C11+(drdp!I11)*'ASXY-TI3S'!$D11)</f>
        <v>0</v>
      </c>
      <c r="J11" s="18">
        <f>Model!$W$12*((drdp!D11)*'ASXY-TI3S'!$B11+(drdp!G11)*'ASXY-TI3S'!$C11+(drdp!J11)*'ASXY-TI3S'!$D11)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f>(TAN(Dip) * SIN(Wellpath!$L12) * COS(Wellpath!$O12) - COS(Wellpath!$L12)) / 2</f>
        <v>-0.5</v>
      </c>
      <c r="E12" s="20">
        <f>Model!$W$12*((drdp!B12+drdp!K12)*'ASXY-TI3S'!$B12+(drdp!E12+drdp!N12)*'ASXY-TI3S'!$C12+(drdp!H12+drdp!Q12)*'ASXY-TI3S'!$D12)</f>
        <v>0</v>
      </c>
      <c r="F12" s="20">
        <f>Model!$W$12*((drdp!C12+drdp!L12)*'ASXY-TI3S'!$B12+(drdp!F12+drdp!O12)*'ASXY-TI3S'!$C12+(drdp!I12+drdp!R12)*'ASXY-TI3S'!$D12)</f>
        <v>0</v>
      </c>
      <c r="G12" s="20">
        <f>Model!$W$12*((drdp!D12+drdp!M12)*'ASXY-TI3S'!$B12+(drdp!G12+drdp!P12)*'ASXY-TI3S'!$C12+(drdp!J12+drdp!S12)*'ASXY-TI3S'!$D12)</f>
        <v>0</v>
      </c>
      <c r="H12" s="18">
        <f>Model!$W$12*((drdp!B12)*'ASXY-TI3S'!$B12+(drdp!E12)*'ASXY-TI3S'!$C12+(drdp!H12)*'ASXY-TI3S'!$D12)</f>
        <v>0</v>
      </c>
      <c r="I12" s="18">
        <f>Model!$W$12*((drdp!C12)*'ASXY-TI3S'!$B12+(drdp!F12)*'ASXY-TI3S'!$C12+(drdp!I12)*'ASXY-TI3S'!$D12)</f>
        <v>0</v>
      </c>
      <c r="J12" s="18">
        <f>Model!$W$12*((drdp!D12)*'ASXY-TI3S'!$B12+(drdp!G12)*'ASXY-TI3S'!$C12+(drdp!J12)*'ASXY-TI3S'!$D12)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f>(TAN(Dip) * SIN(Wellpath!$L13) * COS(Wellpath!$O13) - COS(Wellpath!$L13)) / 2</f>
        <v>-0.5</v>
      </c>
      <c r="E13" s="20">
        <f>Model!$W$12*((drdp!B13+drdp!K13)*'ASXY-TI3S'!$B13+(drdp!E13+drdp!N13)*'ASXY-TI3S'!$C13+(drdp!H13+drdp!Q13)*'ASXY-TI3S'!$D13)</f>
        <v>0</v>
      </c>
      <c r="F13" s="20">
        <f>Model!$W$12*((drdp!C13+drdp!L13)*'ASXY-TI3S'!$B13+(drdp!F13+drdp!O13)*'ASXY-TI3S'!$C13+(drdp!I13+drdp!R13)*'ASXY-TI3S'!$D13)</f>
        <v>0</v>
      </c>
      <c r="G13" s="20">
        <f>Model!$W$12*((drdp!D13+drdp!M13)*'ASXY-TI3S'!$B13+(drdp!G13+drdp!P13)*'ASXY-TI3S'!$C13+(drdp!J13+drdp!S13)*'ASXY-TI3S'!$D13)</f>
        <v>0</v>
      </c>
      <c r="H13" s="18">
        <f>Model!$W$12*((drdp!B13)*'ASXY-TI3S'!$B13+(drdp!E13)*'ASXY-TI3S'!$C13+(drdp!H13)*'ASXY-TI3S'!$D13)</f>
        <v>0</v>
      </c>
      <c r="I13" s="18">
        <f>Model!$W$12*((drdp!C13)*'ASXY-TI3S'!$B13+(drdp!F13)*'ASXY-TI3S'!$C13+(drdp!I13)*'ASXY-TI3S'!$D13)</f>
        <v>0</v>
      </c>
      <c r="J13" s="18">
        <f>Model!$W$12*((drdp!D13)*'ASXY-TI3S'!$B13+(drdp!G13)*'ASXY-TI3S'!$C13+(drdp!J13)*'ASXY-TI3S'!$D13)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f>(TAN(Dip) * SIN(Wellpath!$L14) * COS(Wellpath!$O14) - COS(Wellpath!$L14)) / 2</f>
        <v>-0.5</v>
      </c>
      <c r="E14" s="20">
        <f>Model!$W$12*((drdp!B14+drdp!K14)*'ASXY-TI3S'!$B14+(drdp!E14+drdp!N14)*'ASXY-TI3S'!$C14+(drdp!H14+drdp!Q14)*'ASXY-TI3S'!$D14)</f>
        <v>0</v>
      </c>
      <c r="F14" s="20">
        <f>Model!$W$12*((drdp!C14+drdp!L14)*'ASXY-TI3S'!$B14+(drdp!F14+drdp!O14)*'ASXY-TI3S'!$C14+(drdp!I14+drdp!R14)*'ASXY-TI3S'!$D14)</f>
        <v>0</v>
      </c>
      <c r="G14" s="20">
        <f>Model!$W$12*((drdp!D14+drdp!M14)*'ASXY-TI3S'!$B14+(drdp!G14+drdp!P14)*'ASXY-TI3S'!$C14+(drdp!J14+drdp!S14)*'ASXY-TI3S'!$D14)</f>
        <v>0</v>
      </c>
      <c r="H14" s="18">
        <f>Model!$W$12*((drdp!B14)*'ASXY-TI3S'!$B14+(drdp!E14)*'ASXY-TI3S'!$C14+(drdp!H14)*'ASXY-TI3S'!$D14)</f>
        <v>0</v>
      </c>
      <c r="I14" s="18">
        <f>Model!$W$12*((drdp!C14)*'ASXY-TI3S'!$B14+(drdp!F14)*'ASXY-TI3S'!$C14+(drdp!I14)*'ASXY-TI3S'!$D14)</f>
        <v>0</v>
      </c>
      <c r="J14" s="18">
        <f>Model!$W$12*((drdp!D14)*'ASXY-TI3S'!$B14+(drdp!G14)*'ASXY-TI3S'!$C14+(drdp!J14)*'ASXY-TI3S'!$D14)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f>(TAN(Dip) * SIN(Wellpath!$L15) * COS(Wellpath!$O15) - COS(Wellpath!$L15)) / 2</f>
        <v>-0.5</v>
      </c>
      <c r="E15" s="20">
        <f>Model!$W$12*((drdp!B15+drdp!K15)*'ASXY-TI3S'!$B15+(drdp!E15+drdp!N15)*'ASXY-TI3S'!$C15+(drdp!H15+drdp!Q15)*'ASXY-TI3S'!$D15)</f>
        <v>0</v>
      </c>
      <c r="F15" s="20">
        <f>Model!$W$12*((drdp!C15+drdp!L15)*'ASXY-TI3S'!$B15+(drdp!F15+drdp!O15)*'ASXY-TI3S'!$C15+(drdp!I15+drdp!R15)*'ASXY-TI3S'!$D15)</f>
        <v>0</v>
      </c>
      <c r="G15" s="20">
        <f>Model!$W$12*((drdp!D15+drdp!M15)*'ASXY-TI3S'!$B15+(drdp!G15+drdp!P15)*'ASXY-TI3S'!$C15+(drdp!J15+drdp!S15)*'ASXY-TI3S'!$D15)</f>
        <v>0</v>
      </c>
      <c r="H15" s="18">
        <f>Model!$W$12*((drdp!B15)*'ASXY-TI3S'!$B15+(drdp!E15)*'ASXY-TI3S'!$C15+(drdp!H15)*'ASXY-TI3S'!$D15)</f>
        <v>0</v>
      </c>
      <c r="I15" s="18">
        <f>Model!$W$12*((drdp!C15)*'ASXY-TI3S'!$B15+(drdp!F15)*'ASXY-TI3S'!$C15+(drdp!I15)*'ASXY-TI3S'!$D15)</f>
        <v>0</v>
      </c>
      <c r="J15" s="18">
        <f>Model!$W$12*((drdp!D15)*'ASXY-TI3S'!$B15+(drdp!G15)*'ASXY-TI3S'!$C15+(drdp!J15)*'ASXY-TI3S'!$D15)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f>(TAN(Dip) * SIN(Wellpath!$L16) * COS(Wellpath!$O16) - COS(Wellpath!$L16)) / 2</f>
        <v>-0.5</v>
      </c>
      <c r="E16" s="20">
        <f>Model!$W$12*((drdp!B16+drdp!K16)*'ASXY-TI3S'!$B16+(drdp!E16+drdp!N16)*'ASXY-TI3S'!$C16+(drdp!H16+drdp!Q16)*'ASXY-TI3S'!$D16)</f>
        <v>0</v>
      </c>
      <c r="F16" s="20">
        <f>Model!$W$12*((drdp!C16+drdp!L16)*'ASXY-TI3S'!$B16+(drdp!F16+drdp!O16)*'ASXY-TI3S'!$C16+(drdp!I16+drdp!R16)*'ASXY-TI3S'!$D16)</f>
        <v>0</v>
      </c>
      <c r="G16" s="20">
        <f>Model!$W$12*((drdp!D16+drdp!M16)*'ASXY-TI3S'!$B16+(drdp!G16+drdp!P16)*'ASXY-TI3S'!$C16+(drdp!J16+drdp!S16)*'ASXY-TI3S'!$D16)</f>
        <v>0</v>
      </c>
      <c r="H16" s="18">
        <f>Model!$W$12*((drdp!B16)*'ASXY-TI3S'!$B16+(drdp!E16)*'ASXY-TI3S'!$C16+(drdp!H16)*'ASXY-TI3S'!$D16)</f>
        <v>0</v>
      </c>
      <c r="I16" s="18">
        <f>Model!$W$12*((drdp!C16)*'ASXY-TI3S'!$B16+(drdp!F16)*'ASXY-TI3S'!$C16+(drdp!I16)*'ASXY-TI3S'!$D16)</f>
        <v>0</v>
      </c>
      <c r="J16" s="18">
        <f>Model!$W$12*((drdp!D16)*'ASXY-TI3S'!$B16+(drdp!G16)*'ASXY-TI3S'!$C16+(drdp!J16)*'ASXY-TI3S'!$D16)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f>(TAN(Dip) * SIN(Wellpath!$L17) * COS(Wellpath!$O17) - COS(Wellpath!$L17)) / 2</f>
        <v>-0.5</v>
      </c>
      <c r="E17" s="20">
        <f>Model!$W$12*((drdp!B17+drdp!K17)*'ASXY-TI3S'!$B17+(drdp!E17+drdp!N17)*'ASXY-TI3S'!$C17+(drdp!H17+drdp!Q17)*'ASXY-TI3S'!$D17)</f>
        <v>0</v>
      </c>
      <c r="F17" s="20">
        <f>Model!$W$12*((drdp!C17+drdp!L17)*'ASXY-TI3S'!$B17+(drdp!F17+drdp!O17)*'ASXY-TI3S'!$C17+(drdp!I17+drdp!R17)*'ASXY-TI3S'!$D17)</f>
        <v>0</v>
      </c>
      <c r="G17" s="20">
        <f>Model!$W$12*((drdp!D17+drdp!M17)*'ASXY-TI3S'!$B17+(drdp!G17+drdp!P17)*'ASXY-TI3S'!$C17+(drdp!J17+drdp!S17)*'ASXY-TI3S'!$D17)</f>
        <v>0</v>
      </c>
      <c r="H17" s="18">
        <f>Model!$W$12*((drdp!B17)*'ASXY-TI3S'!$B17+(drdp!E17)*'ASXY-TI3S'!$C17+(drdp!H17)*'ASXY-TI3S'!$D17)</f>
        <v>0</v>
      </c>
      <c r="I17" s="18">
        <f>Model!$W$12*((drdp!C17)*'ASXY-TI3S'!$B17+(drdp!F17)*'ASXY-TI3S'!$C17+(drdp!I17)*'ASXY-TI3S'!$D17)</f>
        <v>0</v>
      </c>
      <c r="J17" s="18">
        <f>Model!$W$12*((drdp!D17)*'ASXY-TI3S'!$B17+(drdp!G17)*'ASXY-TI3S'!$C17+(drdp!J17)*'ASXY-TI3S'!$D17)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f>(TAN(Dip) * SIN(Wellpath!$L18) * COS(Wellpath!$O18) - COS(Wellpath!$L18)) / 2</f>
        <v>-0.5</v>
      </c>
      <c r="E18" s="20">
        <f>Model!$W$12*((drdp!B18+drdp!K18)*'ASXY-TI3S'!$B18+(drdp!E18+drdp!N18)*'ASXY-TI3S'!$C18+(drdp!H18+drdp!Q18)*'ASXY-TI3S'!$D18)</f>
        <v>0</v>
      </c>
      <c r="F18" s="20">
        <f>Model!$W$12*((drdp!C18+drdp!L18)*'ASXY-TI3S'!$B18+(drdp!F18+drdp!O18)*'ASXY-TI3S'!$C18+(drdp!I18+drdp!R18)*'ASXY-TI3S'!$D18)</f>
        <v>0</v>
      </c>
      <c r="G18" s="20">
        <f>Model!$W$12*((drdp!D18+drdp!M18)*'ASXY-TI3S'!$B18+(drdp!G18+drdp!P18)*'ASXY-TI3S'!$C18+(drdp!J18+drdp!S18)*'ASXY-TI3S'!$D18)</f>
        <v>0</v>
      </c>
      <c r="H18" s="18">
        <f>Model!$W$12*((drdp!B18)*'ASXY-TI3S'!$B18+(drdp!E18)*'ASXY-TI3S'!$C18+(drdp!H18)*'ASXY-TI3S'!$D18)</f>
        <v>0</v>
      </c>
      <c r="I18" s="18">
        <f>Model!$W$12*((drdp!C18)*'ASXY-TI3S'!$B18+(drdp!F18)*'ASXY-TI3S'!$C18+(drdp!I18)*'ASXY-TI3S'!$D18)</f>
        <v>0</v>
      </c>
      <c r="J18" s="18">
        <f>Model!$W$12*((drdp!D18)*'ASXY-TI3S'!$B18+(drdp!G18)*'ASXY-TI3S'!$C18+(drdp!J18)*'ASXY-TI3S'!$D18)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f>(TAN(Dip) * SIN(Wellpath!$L19) * COS(Wellpath!$O19) - COS(Wellpath!$L19)) / 2</f>
        <v>-0.5</v>
      </c>
      <c r="E19" s="20">
        <f>Model!$W$12*((drdp!B19+drdp!K19)*'ASXY-TI3S'!$B19+(drdp!E19+drdp!N19)*'ASXY-TI3S'!$C19+(drdp!H19+drdp!Q19)*'ASXY-TI3S'!$D19)</f>
        <v>0</v>
      </c>
      <c r="F19" s="20">
        <f>Model!$W$12*((drdp!C19+drdp!L19)*'ASXY-TI3S'!$B19+(drdp!F19+drdp!O19)*'ASXY-TI3S'!$C19+(drdp!I19+drdp!R19)*'ASXY-TI3S'!$D19)</f>
        <v>0</v>
      </c>
      <c r="G19" s="20">
        <f>Model!$W$12*((drdp!D19+drdp!M19)*'ASXY-TI3S'!$B19+(drdp!G19+drdp!P19)*'ASXY-TI3S'!$C19+(drdp!J19+drdp!S19)*'ASXY-TI3S'!$D19)</f>
        <v>0</v>
      </c>
      <c r="H19" s="18">
        <f>Model!$W$12*((drdp!B19)*'ASXY-TI3S'!$B19+(drdp!E19)*'ASXY-TI3S'!$C19+(drdp!H19)*'ASXY-TI3S'!$D19)</f>
        <v>0</v>
      </c>
      <c r="I19" s="18">
        <f>Model!$W$12*((drdp!C19)*'ASXY-TI3S'!$B19+(drdp!F19)*'ASXY-TI3S'!$C19+(drdp!I19)*'ASXY-TI3S'!$D19)</f>
        <v>0</v>
      </c>
      <c r="J19" s="18">
        <f>Model!$W$12*((drdp!D19)*'ASXY-TI3S'!$B19+(drdp!G19)*'ASXY-TI3S'!$C19+(drdp!J19)*'ASXY-TI3S'!$D19)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f>(TAN(Dip) * SIN(Wellpath!$L20) * COS(Wellpath!$O20) - COS(Wellpath!$L20)) / 2</f>
        <v>-0.5</v>
      </c>
      <c r="E20" s="20">
        <f>Model!$W$12*((drdp!B20+drdp!K20)*'ASXY-TI3S'!$B20+(drdp!E20+drdp!N20)*'ASXY-TI3S'!$C20+(drdp!H20+drdp!Q20)*'ASXY-TI3S'!$D20)</f>
        <v>0</v>
      </c>
      <c r="F20" s="20">
        <f>Model!$W$12*((drdp!C20+drdp!L20)*'ASXY-TI3S'!$B20+(drdp!F20+drdp!O20)*'ASXY-TI3S'!$C20+(drdp!I20+drdp!R20)*'ASXY-TI3S'!$D20)</f>
        <v>0</v>
      </c>
      <c r="G20" s="20">
        <f>Model!$W$12*((drdp!D20+drdp!M20)*'ASXY-TI3S'!$B20+(drdp!G20+drdp!P20)*'ASXY-TI3S'!$C20+(drdp!J20+drdp!S20)*'ASXY-TI3S'!$D20)</f>
        <v>0</v>
      </c>
      <c r="H20" s="18">
        <f>Model!$W$12*((drdp!B20)*'ASXY-TI3S'!$B20+(drdp!E20)*'ASXY-TI3S'!$C20+(drdp!H20)*'ASXY-TI3S'!$D20)</f>
        <v>0</v>
      </c>
      <c r="I20" s="18">
        <f>Model!$W$12*((drdp!C20)*'ASXY-TI3S'!$B20+(drdp!F20)*'ASXY-TI3S'!$C20+(drdp!I20)*'ASXY-TI3S'!$D20)</f>
        <v>0</v>
      </c>
      <c r="J20" s="18">
        <f>Model!$W$12*((drdp!D20)*'ASXY-TI3S'!$B20+(drdp!G20)*'ASXY-TI3S'!$C20+(drdp!J20)*'ASXY-TI3S'!$D20)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f>(TAN(Dip) * SIN(Wellpath!$L21) * COS(Wellpath!$O21) - COS(Wellpath!$L21)) / 2</f>
        <v>-0.5</v>
      </c>
      <c r="E21" s="20">
        <f>Model!$W$12*((drdp!B21+drdp!K21)*'ASXY-TI3S'!$B21+(drdp!E21+drdp!N21)*'ASXY-TI3S'!$C21+(drdp!H21+drdp!Q21)*'ASXY-TI3S'!$D21)</f>
        <v>0</v>
      </c>
      <c r="F21" s="20">
        <f>Model!$W$12*((drdp!C21+drdp!L21)*'ASXY-TI3S'!$B21+(drdp!F21+drdp!O21)*'ASXY-TI3S'!$C21+(drdp!I21+drdp!R21)*'ASXY-TI3S'!$D21)</f>
        <v>0</v>
      </c>
      <c r="G21" s="20">
        <f>Model!$W$12*((drdp!D21+drdp!M21)*'ASXY-TI3S'!$B21+(drdp!G21+drdp!P21)*'ASXY-TI3S'!$C21+(drdp!J21+drdp!S21)*'ASXY-TI3S'!$D21)</f>
        <v>0</v>
      </c>
      <c r="H21" s="18">
        <f>Model!$W$12*((drdp!B21)*'ASXY-TI3S'!$B21+(drdp!E21)*'ASXY-TI3S'!$C21+(drdp!H21)*'ASXY-TI3S'!$D21)</f>
        <v>0</v>
      </c>
      <c r="I21" s="18">
        <f>Model!$W$12*((drdp!C21)*'ASXY-TI3S'!$B21+(drdp!F21)*'ASXY-TI3S'!$C21+(drdp!I21)*'ASXY-TI3S'!$D21)</f>
        <v>0</v>
      </c>
      <c r="J21" s="18">
        <f>Model!$W$12*((drdp!D21)*'ASXY-TI3S'!$B21+(drdp!G21)*'ASXY-TI3S'!$C21+(drdp!J21)*'ASXY-TI3S'!$D21)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f>(TAN(Dip) * SIN(Wellpath!$L22) * COS(Wellpath!$O22) - COS(Wellpath!$L22)) / 2</f>
        <v>-0.5</v>
      </c>
      <c r="E22" s="20">
        <f>Model!$W$12*((drdp!B22+drdp!K22)*'ASXY-TI3S'!$B22+(drdp!E22+drdp!N22)*'ASXY-TI3S'!$C22+(drdp!H22+drdp!Q22)*'ASXY-TI3S'!$D22)</f>
        <v>0</v>
      </c>
      <c r="F22" s="20">
        <f>Model!$W$12*((drdp!C22+drdp!L22)*'ASXY-TI3S'!$B22+(drdp!F22+drdp!O22)*'ASXY-TI3S'!$C22+(drdp!I22+drdp!R22)*'ASXY-TI3S'!$D22)</f>
        <v>0</v>
      </c>
      <c r="G22" s="20">
        <f>Model!$W$12*((drdp!D22+drdp!M22)*'ASXY-TI3S'!$B22+(drdp!G22+drdp!P22)*'ASXY-TI3S'!$C22+(drdp!J22+drdp!S22)*'ASXY-TI3S'!$D22)</f>
        <v>0</v>
      </c>
      <c r="H22" s="18">
        <f>Model!$W$12*((drdp!B22)*'ASXY-TI3S'!$B22+(drdp!E22)*'ASXY-TI3S'!$C22+(drdp!H22)*'ASXY-TI3S'!$D22)</f>
        <v>0</v>
      </c>
      <c r="I22" s="18">
        <f>Model!$W$12*((drdp!C22)*'ASXY-TI3S'!$B22+(drdp!F22)*'ASXY-TI3S'!$C22+(drdp!I22)*'ASXY-TI3S'!$D22)</f>
        <v>0</v>
      </c>
      <c r="J22" s="18">
        <f>Model!$W$12*((drdp!D22)*'ASXY-TI3S'!$B22+(drdp!G22)*'ASXY-TI3S'!$C22+(drdp!J22)*'ASXY-TI3S'!$D22)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f>(TAN(Dip) * SIN(Wellpath!$L23) * COS(Wellpath!$O23) - COS(Wellpath!$L23)) / 2</f>
        <v>-0.5</v>
      </c>
      <c r="E23" s="20">
        <f>Model!$W$12*((drdp!B23+drdp!K23)*'ASXY-TI3S'!$B23+(drdp!E23+drdp!N23)*'ASXY-TI3S'!$C23+(drdp!H23+drdp!Q23)*'ASXY-TI3S'!$D23)</f>
        <v>0</v>
      </c>
      <c r="F23" s="20">
        <f>Model!$W$12*((drdp!C23+drdp!L23)*'ASXY-TI3S'!$B23+(drdp!F23+drdp!O23)*'ASXY-TI3S'!$C23+(drdp!I23+drdp!R23)*'ASXY-TI3S'!$D23)</f>
        <v>0</v>
      </c>
      <c r="G23" s="20">
        <f>Model!$W$12*((drdp!D23+drdp!M23)*'ASXY-TI3S'!$B23+(drdp!G23+drdp!P23)*'ASXY-TI3S'!$C23+(drdp!J23+drdp!S23)*'ASXY-TI3S'!$D23)</f>
        <v>0</v>
      </c>
      <c r="H23" s="18">
        <f>Model!$W$12*((drdp!B23)*'ASXY-TI3S'!$B23+(drdp!E23)*'ASXY-TI3S'!$C23+(drdp!H23)*'ASXY-TI3S'!$D23)</f>
        <v>0</v>
      </c>
      <c r="I23" s="18">
        <f>Model!$W$12*((drdp!C23)*'ASXY-TI3S'!$B23+(drdp!F23)*'ASXY-TI3S'!$C23+(drdp!I23)*'ASXY-TI3S'!$D23)</f>
        <v>0</v>
      </c>
      <c r="J23" s="18">
        <f>Model!$W$12*((drdp!D23)*'ASXY-TI3S'!$B23+(drdp!G23)*'ASXY-TI3S'!$C23+(drdp!J23)*'ASXY-TI3S'!$D23)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f>(TAN(Dip) * SIN(Wellpath!$L24) * COS(Wellpath!$O24) - COS(Wellpath!$L24)) / 2</f>
        <v>-0.5</v>
      </c>
      <c r="E24" s="20">
        <f>Model!$W$12*((drdp!B24+drdp!K24)*'ASXY-TI3S'!$B24+(drdp!E24+drdp!N24)*'ASXY-TI3S'!$C24+(drdp!H24+drdp!Q24)*'ASXY-TI3S'!$D24)</f>
        <v>0</v>
      </c>
      <c r="F24" s="20">
        <f>Model!$W$12*((drdp!C24+drdp!L24)*'ASXY-TI3S'!$B24+(drdp!F24+drdp!O24)*'ASXY-TI3S'!$C24+(drdp!I24+drdp!R24)*'ASXY-TI3S'!$D24)</f>
        <v>0</v>
      </c>
      <c r="G24" s="20">
        <f>Model!$W$12*((drdp!D24+drdp!M24)*'ASXY-TI3S'!$B24+(drdp!G24+drdp!P24)*'ASXY-TI3S'!$C24+(drdp!J24+drdp!S24)*'ASXY-TI3S'!$D24)</f>
        <v>0</v>
      </c>
      <c r="H24" s="18">
        <f>Model!$W$12*((drdp!B24)*'ASXY-TI3S'!$B24+(drdp!E24)*'ASXY-TI3S'!$C24+(drdp!H24)*'ASXY-TI3S'!$D24)</f>
        <v>0</v>
      </c>
      <c r="I24" s="18">
        <f>Model!$W$12*((drdp!C24)*'ASXY-TI3S'!$B24+(drdp!F24)*'ASXY-TI3S'!$C24+(drdp!I24)*'ASXY-TI3S'!$D24)</f>
        <v>0</v>
      </c>
      <c r="J24" s="18">
        <f>Model!$W$12*((drdp!D24)*'ASXY-TI3S'!$B24+(drdp!G24)*'ASXY-TI3S'!$C24+(drdp!J24)*'ASXY-TI3S'!$D24)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f>(TAN(Dip) * SIN(Wellpath!$L25) * COS(Wellpath!$O25) - COS(Wellpath!$L25)) / 2</f>
        <v>-0.5</v>
      </c>
      <c r="E25" s="20">
        <f>Model!$W$12*((drdp!B25+drdp!K25)*'ASXY-TI3S'!$B25+(drdp!E25+drdp!N25)*'ASXY-TI3S'!$C25+(drdp!H25+drdp!Q25)*'ASXY-TI3S'!$D25)</f>
        <v>0</v>
      </c>
      <c r="F25" s="20">
        <f>Model!$W$12*((drdp!C25+drdp!L25)*'ASXY-TI3S'!$B25+(drdp!F25+drdp!O25)*'ASXY-TI3S'!$C25+(drdp!I25+drdp!R25)*'ASXY-TI3S'!$D25)</f>
        <v>0</v>
      </c>
      <c r="G25" s="20">
        <f>Model!$W$12*((drdp!D25+drdp!M25)*'ASXY-TI3S'!$B25+(drdp!G25+drdp!P25)*'ASXY-TI3S'!$C25+(drdp!J25+drdp!S25)*'ASXY-TI3S'!$D25)</f>
        <v>0</v>
      </c>
      <c r="H25" s="18">
        <f>Model!$W$12*((drdp!B25)*'ASXY-TI3S'!$B25+(drdp!E25)*'ASXY-TI3S'!$C25+(drdp!H25)*'ASXY-TI3S'!$D25)</f>
        <v>0</v>
      </c>
      <c r="I25" s="18">
        <f>Model!$W$12*((drdp!C25)*'ASXY-TI3S'!$B25+(drdp!F25)*'ASXY-TI3S'!$C25+(drdp!I25)*'ASXY-TI3S'!$D25)</f>
        <v>0</v>
      </c>
      <c r="J25" s="18">
        <f>Model!$W$12*((drdp!D25)*'ASXY-TI3S'!$B25+(drdp!G25)*'ASXY-TI3S'!$C25+(drdp!J25)*'ASXY-TI3S'!$D25)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f>(TAN(Dip) * SIN(Wellpath!$L26) * COS(Wellpath!$O26) - COS(Wellpath!$L26)) / 2</f>
        <v>-0.5</v>
      </c>
      <c r="E26" s="20">
        <f>Model!$W$12*((drdp!B26+drdp!K26)*'ASXY-TI3S'!$B26+(drdp!E26+drdp!N26)*'ASXY-TI3S'!$C26+(drdp!H26+drdp!Q26)*'ASXY-TI3S'!$D26)</f>
        <v>0</v>
      </c>
      <c r="F26" s="20">
        <f>Model!$W$12*((drdp!C26+drdp!L26)*'ASXY-TI3S'!$B26+(drdp!F26+drdp!O26)*'ASXY-TI3S'!$C26+(drdp!I26+drdp!R26)*'ASXY-TI3S'!$D26)</f>
        <v>0</v>
      </c>
      <c r="G26" s="20">
        <f>Model!$W$12*((drdp!D26+drdp!M26)*'ASXY-TI3S'!$B26+(drdp!G26+drdp!P26)*'ASXY-TI3S'!$C26+(drdp!J26+drdp!S26)*'ASXY-TI3S'!$D26)</f>
        <v>0</v>
      </c>
      <c r="H26" s="18">
        <f>Model!$W$12*((drdp!B26)*'ASXY-TI3S'!$B26+(drdp!E26)*'ASXY-TI3S'!$C26+(drdp!H26)*'ASXY-TI3S'!$D26)</f>
        <v>0</v>
      </c>
      <c r="I26" s="18">
        <f>Model!$W$12*((drdp!C26)*'ASXY-TI3S'!$B26+(drdp!F26)*'ASXY-TI3S'!$C26+(drdp!I26)*'ASXY-TI3S'!$D26)</f>
        <v>0</v>
      </c>
      <c r="J26" s="18">
        <f>Model!$W$12*((drdp!D26)*'ASXY-TI3S'!$B26+(drdp!G26)*'ASXY-TI3S'!$C26+(drdp!J26)*'ASXY-TI3S'!$D26)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f>(TAN(Dip) * SIN(Wellpath!$L27) * COS(Wellpath!$O27) - COS(Wellpath!$L27)) / 2</f>
        <v>-0.5</v>
      </c>
      <c r="E27" s="20">
        <f>Model!$W$12*((drdp!B27+drdp!K27)*'ASXY-TI3S'!$B27+(drdp!E27+drdp!N27)*'ASXY-TI3S'!$C27+(drdp!H27+drdp!Q27)*'ASXY-TI3S'!$D27)</f>
        <v>0</v>
      </c>
      <c r="F27" s="20">
        <f>Model!$W$12*((drdp!C27+drdp!L27)*'ASXY-TI3S'!$B27+(drdp!F27+drdp!O27)*'ASXY-TI3S'!$C27+(drdp!I27+drdp!R27)*'ASXY-TI3S'!$D27)</f>
        <v>0</v>
      </c>
      <c r="G27" s="20">
        <f>Model!$W$12*((drdp!D27+drdp!M27)*'ASXY-TI3S'!$B27+(drdp!G27+drdp!P27)*'ASXY-TI3S'!$C27+(drdp!J27+drdp!S27)*'ASXY-TI3S'!$D27)</f>
        <v>0</v>
      </c>
      <c r="H27" s="18">
        <f>Model!$W$12*((drdp!B27)*'ASXY-TI3S'!$B27+(drdp!E27)*'ASXY-TI3S'!$C27+(drdp!H27)*'ASXY-TI3S'!$D27)</f>
        <v>0</v>
      </c>
      <c r="I27" s="18">
        <f>Model!$W$12*((drdp!C27)*'ASXY-TI3S'!$B27+(drdp!F27)*'ASXY-TI3S'!$C27+(drdp!I27)*'ASXY-TI3S'!$D27)</f>
        <v>0</v>
      </c>
      <c r="J27" s="18">
        <f>Model!$W$12*((drdp!D27)*'ASXY-TI3S'!$B27+(drdp!G27)*'ASXY-TI3S'!$C27+(drdp!J27)*'ASXY-TI3S'!$D27)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f>(TAN(Dip) * SIN(Wellpath!$L28) * COS(Wellpath!$O28) - COS(Wellpath!$L28)) / 2</f>
        <v>-0.5</v>
      </c>
      <c r="E28" s="20">
        <f>Model!$W$12*((drdp!B28+drdp!K28)*'ASXY-TI3S'!$B28+(drdp!E28+drdp!N28)*'ASXY-TI3S'!$C28+(drdp!H28+drdp!Q28)*'ASXY-TI3S'!$D28)</f>
        <v>0</v>
      </c>
      <c r="F28" s="20">
        <f>Model!$W$12*((drdp!C28+drdp!L28)*'ASXY-TI3S'!$B28+(drdp!F28+drdp!O28)*'ASXY-TI3S'!$C28+(drdp!I28+drdp!R28)*'ASXY-TI3S'!$D28)</f>
        <v>0</v>
      </c>
      <c r="G28" s="20">
        <f>Model!$W$12*((drdp!D28+drdp!M28)*'ASXY-TI3S'!$B28+(drdp!G28+drdp!P28)*'ASXY-TI3S'!$C28+(drdp!J28+drdp!S28)*'ASXY-TI3S'!$D28)</f>
        <v>0</v>
      </c>
      <c r="H28" s="18">
        <f>Model!$W$12*((drdp!B28)*'ASXY-TI3S'!$B28+(drdp!E28)*'ASXY-TI3S'!$C28+(drdp!H28)*'ASXY-TI3S'!$D28)</f>
        <v>0</v>
      </c>
      <c r="I28" s="18">
        <f>Model!$W$12*((drdp!C28)*'ASXY-TI3S'!$B28+(drdp!F28)*'ASXY-TI3S'!$C28+(drdp!I28)*'ASXY-TI3S'!$D28)</f>
        <v>0</v>
      </c>
      <c r="J28" s="18">
        <f>Model!$W$12*((drdp!D28)*'ASXY-TI3S'!$B28+(drdp!G28)*'ASXY-TI3S'!$C28+(drdp!J28)*'ASXY-TI3S'!$D28)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f>(TAN(Dip) * SIN(Wellpath!$L29) * COS(Wellpath!$O29) - COS(Wellpath!$L29)) / 2</f>
        <v>-0.5</v>
      </c>
      <c r="E29" s="20">
        <f>Model!$W$12*((drdp!B29+drdp!K29)*'ASXY-TI3S'!$B29+(drdp!E29+drdp!N29)*'ASXY-TI3S'!$C29+(drdp!H29+drdp!Q29)*'ASXY-TI3S'!$D29)</f>
        <v>0</v>
      </c>
      <c r="F29" s="20">
        <f>Model!$W$12*((drdp!C29+drdp!L29)*'ASXY-TI3S'!$B29+(drdp!F29+drdp!O29)*'ASXY-TI3S'!$C29+(drdp!I29+drdp!R29)*'ASXY-TI3S'!$D29)</f>
        <v>0</v>
      </c>
      <c r="G29" s="20">
        <f>Model!$W$12*((drdp!D29+drdp!M29)*'ASXY-TI3S'!$B29+(drdp!G29+drdp!P29)*'ASXY-TI3S'!$C29+(drdp!J29+drdp!S29)*'ASXY-TI3S'!$D29)</f>
        <v>0</v>
      </c>
      <c r="H29" s="18">
        <f>Model!$W$12*((drdp!B29)*'ASXY-TI3S'!$B29+(drdp!E29)*'ASXY-TI3S'!$C29+(drdp!H29)*'ASXY-TI3S'!$D29)</f>
        <v>0</v>
      </c>
      <c r="I29" s="18">
        <f>Model!$W$12*((drdp!C29)*'ASXY-TI3S'!$B29+(drdp!F29)*'ASXY-TI3S'!$C29+(drdp!I29)*'ASXY-TI3S'!$D29)</f>
        <v>0</v>
      </c>
      <c r="J29" s="18">
        <f>Model!$W$12*((drdp!D29)*'ASXY-TI3S'!$B29+(drdp!G29)*'ASXY-TI3S'!$C29+(drdp!J29)*'ASXY-TI3S'!$D29)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f>(TAN(Dip) * SIN(Wellpath!$L30) * COS(Wellpath!$O30) - COS(Wellpath!$L30)) / 2</f>
        <v>-0.5</v>
      </c>
      <c r="E30" s="20">
        <f>Model!$W$12*((drdp!B30+drdp!K30)*'ASXY-TI3S'!$B30+(drdp!E30+drdp!N30)*'ASXY-TI3S'!$C30+(drdp!H30+drdp!Q30)*'ASXY-TI3S'!$D30)</f>
        <v>0</v>
      </c>
      <c r="F30" s="20">
        <f>Model!$W$12*((drdp!C30+drdp!L30)*'ASXY-TI3S'!$B30+(drdp!F30+drdp!O30)*'ASXY-TI3S'!$C30+(drdp!I30+drdp!R30)*'ASXY-TI3S'!$D30)</f>
        <v>0</v>
      </c>
      <c r="G30" s="20">
        <f>Model!$W$12*((drdp!D30+drdp!M30)*'ASXY-TI3S'!$B30+(drdp!G30+drdp!P30)*'ASXY-TI3S'!$C30+(drdp!J30+drdp!S30)*'ASXY-TI3S'!$D30)</f>
        <v>0</v>
      </c>
      <c r="H30" s="18">
        <f>Model!$W$12*((drdp!B30)*'ASXY-TI3S'!$B30+(drdp!E30)*'ASXY-TI3S'!$C30+(drdp!H30)*'ASXY-TI3S'!$D30)</f>
        <v>0</v>
      </c>
      <c r="I30" s="18">
        <f>Model!$W$12*((drdp!C30)*'ASXY-TI3S'!$B30+(drdp!F30)*'ASXY-TI3S'!$C30+(drdp!I30)*'ASXY-TI3S'!$D30)</f>
        <v>0</v>
      </c>
      <c r="J30" s="18">
        <f>Model!$W$12*((drdp!D30)*'ASXY-TI3S'!$B30+(drdp!G30)*'ASXY-TI3S'!$C30+(drdp!J30)*'ASXY-TI3S'!$D30)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f>(TAN(Dip) * SIN(Wellpath!$L31) * COS(Wellpath!$O31) - COS(Wellpath!$L31)) / 2</f>
        <v>-0.5</v>
      </c>
      <c r="E31" s="20">
        <f>Model!$W$12*((drdp!B31+drdp!K31)*'ASXY-TI3S'!$B31+(drdp!E31+drdp!N31)*'ASXY-TI3S'!$C31+(drdp!H31+drdp!Q31)*'ASXY-TI3S'!$D31)</f>
        <v>0</v>
      </c>
      <c r="F31" s="20">
        <f>Model!$W$12*((drdp!C31+drdp!L31)*'ASXY-TI3S'!$B31+(drdp!F31+drdp!O31)*'ASXY-TI3S'!$C31+(drdp!I31+drdp!R31)*'ASXY-TI3S'!$D31)</f>
        <v>0</v>
      </c>
      <c r="G31" s="20">
        <f>Model!$W$12*((drdp!D31+drdp!M31)*'ASXY-TI3S'!$B31+(drdp!G31+drdp!P31)*'ASXY-TI3S'!$C31+(drdp!J31+drdp!S31)*'ASXY-TI3S'!$D31)</f>
        <v>0</v>
      </c>
      <c r="H31" s="18">
        <f>Model!$W$12*((drdp!B31)*'ASXY-TI3S'!$B31+(drdp!E31)*'ASXY-TI3S'!$C31+(drdp!H31)*'ASXY-TI3S'!$D31)</f>
        <v>0</v>
      </c>
      <c r="I31" s="18">
        <f>Model!$W$12*((drdp!C31)*'ASXY-TI3S'!$B31+(drdp!F31)*'ASXY-TI3S'!$C31+(drdp!I31)*'ASXY-TI3S'!$D31)</f>
        <v>0</v>
      </c>
      <c r="J31" s="18">
        <f>Model!$W$12*((drdp!D31)*'ASXY-TI3S'!$B31+(drdp!G31)*'ASXY-TI3S'!$C31+(drdp!J31)*'ASXY-TI3S'!$D31)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f>(TAN(Dip) * SIN(Wellpath!$L32) * COS(Wellpath!$O32) - COS(Wellpath!$L32)) / 2</f>
        <v>-0.5</v>
      </c>
      <c r="E32" s="20">
        <f>Model!$W$12*((drdp!B32+drdp!K32)*'ASXY-TI3S'!$B32+(drdp!E32+drdp!N32)*'ASXY-TI3S'!$C32+(drdp!H32+drdp!Q32)*'ASXY-TI3S'!$D32)</f>
        <v>0</v>
      </c>
      <c r="F32" s="20">
        <f>Model!$W$12*((drdp!C32+drdp!L32)*'ASXY-TI3S'!$B32+(drdp!F32+drdp!O32)*'ASXY-TI3S'!$C32+(drdp!I32+drdp!R32)*'ASXY-TI3S'!$D32)</f>
        <v>0</v>
      </c>
      <c r="G32" s="20">
        <f>Model!$W$12*((drdp!D32+drdp!M32)*'ASXY-TI3S'!$B32+(drdp!G32+drdp!P32)*'ASXY-TI3S'!$C32+(drdp!J32+drdp!S32)*'ASXY-TI3S'!$D32)</f>
        <v>0</v>
      </c>
      <c r="H32" s="18">
        <f>Model!$W$12*((drdp!B32)*'ASXY-TI3S'!$B32+(drdp!E32)*'ASXY-TI3S'!$C32+(drdp!H32)*'ASXY-TI3S'!$D32)</f>
        <v>0</v>
      </c>
      <c r="I32" s="18">
        <f>Model!$W$12*((drdp!C32)*'ASXY-TI3S'!$B32+(drdp!F32)*'ASXY-TI3S'!$C32+(drdp!I32)*'ASXY-TI3S'!$D32)</f>
        <v>0</v>
      </c>
      <c r="J32" s="18">
        <f>Model!$W$12*((drdp!D32)*'ASXY-TI3S'!$B32+(drdp!G32)*'ASXY-TI3S'!$C32+(drdp!J32)*'ASXY-TI3S'!$D32)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v>0</v>
      </c>
      <c r="D33" s="22">
        <f>(TAN(Dip) * SIN(Wellpath!$L33) * COS(Wellpath!$O33) - COS(Wellpath!$L33)) / 2</f>
        <v>-0.5</v>
      </c>
      <c r="E33" s="20">
        <f>Model!$W$12*((drdp!B33+drdp!K33)*'ASXY-TI3S'!$B33+(drdp!E33+drdp!N33)*'ASXY-TI3S'!$C33+(drdp!H33+drdp!Q33)*'ASXY-TI3S'!$D33)</f>
        <v>0</v>
      </c>
      <c r="F33" s="20">
        <f>Model!$W$12*((drdp!C33+drdp!L33)*'ASXY-TI3S'!$B33+(drdp!F33+drdp!O33)*'ASXY-TI3S'!$C33+(drdp!I33+drdp!R33)*'ASXY-TI3S'!$D33)</f>
        <v>0</v>
      </c>
      <c r="G33" s="20">
        <f>Model!$W$12*((drdp!D33+drdp!M33)*'ASXY-TI3S'!$B33+(drdp!G33+drdp!P33)*'ASXY-TI3S'!$C33+(drdp!J33+drdp!S33)*'ASXY-TI3S'!$D33)</f>
        <v>0</v>
      </c>
      <c r="H33" s="18">
        <f>Model!$W$12*((drdp!B33)*'ASXY-TI3S'!$B33+(drdp!E33)*'ASXY-TI3S'!$C33+(drdp!H33)*'ASXY-TI3S'!$D33)</f>
        <v>0</v>
      </c>
      <c r="I33" s="18">
        <f>Model!$W$12*((drdp!C33)*'ASXY-TI3S'!$B33+(drdp!F33)*'ASXY-TI3S'!$C33+(drdp!I33)*'ASXY-TI3S'!$D33)</f>
        <v>0</v>
      </c>
      <c r="J33" s="18">
        <f>Model!$W$12*((drdp!D33)*'ASXY-TI3S'!$B33+(drdp!G33)*'ASXY-TI3S'!$C33+(drdp!J33)*'ASXY-TI3S'!$D33)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v>0</v>
      </c>
      <c r="D34" s="22">
        <f>(TAN(Dip) * SIN(Wellpath!$L34) * COS(Wellpath!$O34) - COS(Wellpath!$L34)) / 2</f>
        <v>-0.5</v>
      </c>
      <c r="E34" s="20">
        <f>Model!$W$12*((drdp!B34+drdp!K34)*'ASXY-TI3S'!$B34+(drdp!E34+drdp!N34)*'ASXY-TI3S'!$C34+(drdp!H34+drdp!Q34)*'ASXY-TI3S'!$D34)</f>
        <v>0</v>
      </c>
      <c r="F34" s="20">
        <f>Model!$W$12*((drdp!C34+drdp!L34)*'ASXY-TI3S'!$B34+(drdp!F34+drdp!O34)*'ASXY-TI3S'!$C34+(drdp!I34+drdp!R34)*'ASXY-TI3S'!$D34)</f>
        <v>0</v>
      </c>
      <c r="G34" s="20">
        <f>Model!$W$12*((drdp!D34+drdp!M34)*'ASXY-TI3S'!$B34+(drdp!G34+drdp!P34)*'ASXY-TI3S'!$C34+(drdp!J34+drdp!S34)*'ASXY-TI3S'!$D34)</f>
        <v>0</v>
      </c>
      <c r="H34" s="18">
        <f>Model!$W$12*((drdp!B34)*'ASXY-TI3S'!$B34+(drdp!E34)*'ASXY-TI3S'!$C34+(drdp!H34)*'ASXY-TI3S'!$D34)</f>
        <v>0</v>
      </c>
      <c r="I34" s="18">
        <f>Model!$W$12*((drdp!C34)*'ASXY-TI3S'!$B34+(drdp!F34)*'ASXY-TI3S'!$C34+(drdp!I34)*'ASXY-TI3S'!$D34)</f>
        <v>0</v>
      </c>
      <c r="J34" s="18">
        <f>Model!$W$12*((drdp!D34)*'ASXY-TI3S'!$B34+(drdp!G34)*'ASXY-TI3S'!$C34+(drdp!J34)*'ASXY-TI3S'!$D34)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v>0</v>
      </c>
      <c r="D35" s="22">
        <f>(TAN(Dip) * SIN(Wellpath!$L35) * COS(Wellpath!$O35) - COS(Wellpath!$L35)) / 2</f>
        <v>-0.5</v>
      </c>
      <c r="E35" s="20">
        <f>Model!$W$12*((drdp!B35+drdp!K35)*'ASXY-TI3S'!$B35+(drdp!E35+drdp!N35)*'ASXY-TI3S'!$C35+(drdp!H35+drdp!Q35)*'ASXY-TI3S'!$D35)</f>
        <v>0</v>
      </c>
      <c r="F35" s="20">
        <f>Model!$W$12*((drdp!C35+drdp!L35)*'ASXY-TI3S'!$B35+(drdp!F35+drdp!O35)*'ASXY-TI3S'!$C35+(drdp!I35+drdp!R35)*'ASXY-TI3S'!$D35)</f>
        <v>0</v>
      </c>
      <c r="G35" s="20">
        <f>Model!$W$12*((drdp!D35+drdp!M35)*'ASXY-TI3S'!$B35+(drdp!G35+drdp!P35)*'ASXY-TI3S'!$C35+(drdp!J35+drdp!S35)*'ASXY-TI3S'!$D35)</f>
        <v>0</v>
      </c>
      <c r="H35" s="18">
        <f>Model!$W$12*((drdp!B35)*'ASXY-TI3S'!$B35+(drdp!E35)*'ASXY-TI3S'!$C35+(drdp!H35)*'ASXY-TI3S'!$D35)</f>
        <v>0</v>
      </c>
      <c r="I35" s="18">
        <f>Model!$W$12*((drdp!C35)*'ASXY-TI3S'!$B35+(drdp!F35)*'ASXY-TI3S'!$C35+(drdp!I35)*'ASXY-TI3S'!$D35)</f>
        <v>0</v>
      </c>
      <c r="J35" s="18">
        <f>Model!$W$12*((drdp!D35)*'ASXY-TI3S'!$B35+(drdp!G35)*'ASXY-TI3S'!$C35+(drdp!J35)*'ASXY-TI3S'!$D35)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v>0</v>
      </c>
      <c r="D36" s="22">
        <f>(TAN(Dip) * SIN(Wellpath!$L36) * COS(Wellpath!$O36) - COS(Wellpath!$L36)) / 2</f>
        <v>-0.5</v>
      </c>
      <c r="E36" s="20">
        <f>Model!$W$12*((drdp!B36+drdp!K36)*'ASXY-TI3S'!$B36+(drdp!E36+drdp!N36)*'ASXY-TI3S'!$C36+(drdp!H36+drdp!Q36)*'ASXY-TI3S'!$D36)</f>
        <v>0</v>
      </c>
      <c r="F36" s="20">
        <f>Model!$W$12*((drdp!C36+drdp!L36)*'ASXY-TI3S'!$B36+(drdp!F36+drdp!O36)*'ASXY-TI3S'!$C36+(drdp!I36+drdp!R36)*'ASXY-TI3S'!$D36)</f>
        <v>0</v>
      </c>
      <c r="G36" s="20">
        <f>Model!$W$12*((drdp!D36+drdp!M36)*'ASXY-TI3S'!$B36+(drdp!G36+drdp!P36)*'ASXY-TI3S'!$C36+(drdp!J36+drdp!S36)*'ASXY-TI3S'!$D36)</f>
        <v>0</v>
      </c>
      <c r="H36" s="18">
        <f>Model!$W$12*((drdp!B36)*'ASXY-TI3S'!$B36+(drdp!E36)*'ASXY-TI3S'!$C36+(drdp!H36)*'ASXY-TI3S'!$D36)</f>
        <v>0</v>
      </c>
      <c r="I36" s="18">
        <f>Model!$W$12*((drdp!C36)*'ASXY-TI3S'!$B36+(drdp!F36)*'ASXY-TI3S'!$C36+(drdp!I36)*'ASXY-TI3S'!$D36)</f>
        <v>0</v>
      </c>
      <c r="J36" s="18">
        <f>Model!$W$12*((drdp!D36)*'ASXY-TI3S'!$B36+(drdp!G36)*'ASXY-TI3S'!$C36+(drdp!J36)*'ASXY-TI3S'!$D36)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v>0</v>
      </c>
      <c r="D37" s="22">
        <f>(TAN(Dip) * SIN(Wellpath!$L37) * COS(Wellpath!$O37) - COS(Wellpath!$L37)) / 2</f>
        <v>-0.5</v>
      </c>
      <c r="E37" s="20">
        <f>Model!$W$12*((drdp!B37+drdp!K37)*'ASXY-TI3S'!$B37+(drdp!E37+drdp!N37)*'ASXY-TI3S'!$C37+(drdp!H37+drdp!Q37)*'ASXY-TI3S'!$D37)</f>
        <v>0</v>
      </c>
      <c r="F37" s="20">
        <f>Model!$W$12*((drdp!C37+drdp!L37)*'ASXY-TI3S'!$B37+(drdp!F37+drdp!O37)*'ASXY-TI3S'!$C37+(drdp!I37+drdp!R37)*'ASXY-TI3S'!$D37)</f>
        <v>0</v>
      </c>
      <c r="G37" s="20">
        <f>Model!$W$12*((drdp!D37+drdp!M37)*'ASXY-TI3S'!$B37+(drdp!G37+drdp!P37)*'ASXY-TI3S'!$C37+(drdp!J37+drdp!S37)*'ASXY-TI3S'!$D37)</f>
        <v>0</v>
      </c>
      <c r="H37" s="18">
        <f>Model!$W$12*((drdp!B37)*'ASXY-TI3S'!$B37+(drdp!E37)*'ASXY-TI3S'!$C37+(drdp!H37)*'ASXY-TI3S'!$D37)</f>
        <v>0</v>
      </c>
      <c r="I37" s="18">
        <f>Model!$W$12*((drdp!C37)*'ASXY-TI3S'!$B37+(drdp!F37)*'ASXY-TI3S'!$C37+(drdp!I37)*'ASXY-TI3S'!$D37)</f>
        <v>0</v>
      </c>
      <c r="J37" s="18">
        <f>Model!$W$12*((drdp!D37)*'ASXY-TI3S'!$B37+(drdp!G37)*'ASXY-TI3S'!$C37+(drdp!J37)*'ASXY-TI3S'!$D37)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v>0</v>
      </c>
      <c r="D38" s="22">
        <f>(TAN(Dip) * SIN(Wellpath!$L38) * COS(Wellpath!$O38) - COS(Wellpath!$L38)) / 2</f>
        <v>-0.5</v>
      </c>
      <c r="E38" s="20">
        <f>Model!$W$12*((drdp!B38+drdp!K38)*'ASXY-TI3S'!$B38+(drdp!E38+drdp!N38)*'ASXY-TI3S'!$C38+(drdp!H38+drdp!Q38)*'ASXY-TI3S'!$D38)</f>
        <v>0</v>
      </c>
      <c r="F38" s="20">
        <f>Model!$W$12*((drdp!C38+drdp!L38)*'ASXY-TI3S'!$B38+(drdp!F38+drdp!O38)*'ASXY-TI3S'!$C38+(drdp!I38+drdp!R38)*'ASXY-TI3S'!$D38)</f>
        <v>0</v>
      </c>
      <c r="G38" s="20">
        <f>Model!$W$12*((drdp!D38+drdp!M38)*'ASXY-TI3S'!$B38+(drdp!G38+drdp!P38)*'ASXY-TI3S'!$C38+(drdp!J38+drdp!S38)*'ASXY-TI3S'!$D38)</f>
        <v>0</v>
      </c>
      <c r="H38" s="18">
        <f>Model!$W$12*((drdp!B38)*'ASXY-TI3S'!$B38+(drdp!E38)*'ASXY-TI3S'!$C38+(drdp!H38)*'ASXY-TI3S'!$D38)</f>
        <v>0</v>
      </c>
      <c r="I38" s="18">
        <f>Model!$W$12*((drdp!C38)*'ASXY-TI3S'!$B38+(drdp!F38)*'ASXY-TI3S'!$C38+(drdp!I38)*'ASXY-TI3S'!$D38)</f>
        <v>0</v>
      </c>
      <c r="J38" s="18">
        <f>Model!$W$12*((drdp!D38)*'ASXY-TI3S'!$B38+(drdp!G38)*'ASXY-TI3S'!$C38+(drdp!J38)*'ASXY-TI3S'!$D38)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v>0</v>
      </c>
      <c r="D39" s="22">
        <f>(TAN(Dip) * SIN(Wellpath!$L39) * COS(Wellpath!$O39) - COS(Wellpath!$L39)) / 2</f>
        <v>-0.5</v>
      </c>
      <c r="E39" s="20">
        <f>Model!$W$12*((drdp!B39+drdp!K39)*'ASXY-TI3S'!$B39+(drdp!E39+drdp!N39)*'ASXY-TI3S'!$C39+(drdp!H39+drdp!Q39)*'ASXY-TI3S'!$D39)</f>
        <v>0</v>
      </c>
      <c r="F39" s="20">
        <f>Model!$W$12*((drdp!C39+drdp!L39)*'ASXY-TI3S'!$B39+(drdp!F39+drdp!O39)*'ASXY-TI3S'!$C39+(drdp!I39+drdp!R39)*'ASXY-TI3S'!$D39)</f>
        <v>0</v>
      </c>
      <c r="G39" s="20">
        <f>Model!$W$12*((drdp!D39+drdp!M39)*'ASXY-TI3S'!$B39+(drdp!G39+drdp!P39)*'ASXY-TI3S'!$C39+(drdp!J39+drdp!S39)*'ASXY-TI3S'!$D39)</f>
        <v>0</v>
      </c>
      <c r="H39" s="18">
        <f>Model!$W$12*((drdp!B39)*'ASXY-TI3S'!$B39+(drdp!E39)*'ASXY-TI3S'!$C39+(drdp!H39)*'ASXY-TI3S'!$D39)</f>
        <v>0</v>
      </c>
      <c r="I39" s="18">
        <f>Model!$W$12*((drdp!C39)*'ASXY-TI3S'!$B39+(drdp!F39)*'ASXY-TI3S'!$C39+(drdp!I39)*'ASXY-TI3S'!$D39)</f>
        <v>0</v>
      </c>
      <c r="J39" s="18">
        <f>Model!$W$12*((drdp!D39)*'ASXY-TI3S'!$B39+(drdp!G39)*'ASXY-TI3S'!$C39+(drdp!J39)*'ASXY-TI3S'!$D39)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v>0</v>
      </c>
      <c r="D40" s="22">
        <f>(TAN(Dip) * SIN(Wellpath!$L40) * COS(Wellpath!$O40) - COS(Wellpath!$L40)) / 2</f>
        <v>-0.5</v>
      </c>
      <c r="E40" s="20">
        <f>Model!$W$12*((drdp!B40+drdp!K40)*'ASXY-TI3S'!$B40+(drdp!E40+drdp!N40)*'ASXY-TI3S'!$C40+(drdp!H40+drdp!Q40)*'ASXY-TI3S'!$D40)</f>
        <v>0</v>
      </c>
      <c r="F40" s="20">
        <f>Model!$W$12*((drdp!C40+drdp!L40)*'ASXY-TI3S'!$B40+(drdp!F40+drdp!O40)*'ASXY-TI3S'!$C40+(drdp!I40+drdp!R40)*'ASXY-TI3S'!$D40)</f>
        <v>0</v>
      </c>
      <c r="G40" s="20">
        <f>Model!$W$12*((drdp!D40+drdp!M40)*'ASXY-TI3S'!$B40+(drdp!G40+drdp!P40)*'ASXY-TI3S'!$C40+(drdp!J40+drdp!S40)*'ASXY-TI3S'!$D40)</f>
        <v>0</v>
      </c>
      <c r="H40" s="18">
        <f>Model!$W$12*((drdp!B40)*'ASXY-TI3S'!$B40+(drdp!E40)*'ASXY-TI3S'!$C40+(drdp!H40)*'ASXY-TI3S'!$D40)</f>
        <v>0</v>
      </c>
      <c r="I40" s="18">
        <f>Model!$W$12*((drdp!C40)*'ASXY-TI3S'!$B40+(drdp!F40)*'ASXY-TI3S'!$C40+(drdp!I40)*'ASXY-TI3S'!$D40)</f>
        <v>0</v>
      </c>
      <c r="J40" s="18">
        <f>Model!$W$12*((drdp!D40)*'ASXY-TI3S'!$B40+(drdp!G40)*'ASXY-TI3S'!$C40+(drdp!J40)*'ASXY-TI3S'!$D40)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v>0</v>
      </c>
      <c r="D41" s="22">
        <f>(TAN(Dip) * SIN(Wellpath!$L41) * COS(Wellpath!$O41) - COS(Wellpath!$L41)) / 2</f>
        <v>-0.5</v>
      </c>
      <c r="E41" s="20">
        <f>Model!$W$12*((drdp!B41+drdp!K41)*'ASXY-TI3S'!$B41+(drdp!E41+drdp!N41)*'ASXY-TI3S'!$C41+(drdp!H41+drdp!Q41)*'ASXY-TI3S'!$D41)</f>
        <v>0</v>
      </c>
      <c r="F41" s="20">
        <f>Model!$W$12*((drdp!C41+drdp!L41)*'ASXY-TI3S'!$B41+(drdp!F41+drdp!O41)*'ASXY-TI3S'!$C41+(drdp!I41+drdp!R41)*'ASXY-TI3S'!$D41)</f>
        <v>0</v>
      </c>
      <c r="G41" s="20">
        <f>Model!$W$12*((drdp!D41+drdp!M41)*'ASXY-TI3S'!$B41+(drdp!G41+drdp!P41)*'ASXY-TI3S'!$C41+(drdp!J41+drdp!S41)*'ASXY-TI3S'!$D41)</f>
        <v>0</v>
      </c>
      <c r="H41" s="18">
        <f>Model!$W$12*((drdp!B41)*'ASXY-TI3S'!$B41+(drdp!E41)*'ASXY-TI3S'!$C41+(drdp!H41)*'ASXY-TI3S'!$D41)</f>
        <v>0</v>
      </c>
      <c r="I41" s="18">
        <f>Model!$W$12*((drdp!C41)*'ASXY-TI3S'!$B41+(drdp!F41)*'ASXY-TI3S'!$C41+(drdp!I41)*'ASXY-TI3S'!$D41)</f>
        <v>0</v>
      </c>
      <c r="J41" s="18">
        <f>Model!$W$12*((drdp!D41)*'ASXY-TI3S'!$B41+(drdp!G41)*'ASXY-TI3S'!$C41+(drdp!J41)*'ASXY-TI3S'!$D41)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v>0</v>
      </c>
      <c r="D42" s="22">
        <f>(TAN(Dip) * SIN(Wellpath!$L42) * COS(Wellpath!$O42) - COS(Wellpath!$L42)) / 2</f>
        <v>-0.5</v>
      </c>
      <c r="E42" s="20">
        <f>Model!$W$12*((drdp!B42+drdp!K42)*'ASXY-TI3S'!$B42+(drdp!E42+drdp!N42)*'ASXY-TI3S'!$C42+(drdp!H42+drdp!Q42)*'ASXY-TI3S'!$D42)</f>
        <v>0</v>
      </c>
      <c r="F42" s="20">
        <f>Model!$W$12*((drdp!C42+drdp!L42)*'ASXY-TI3S'!$B42+(drdp!F42+drdp!O42)*'ASXY-TI3S'!$C42+(drdp!I42+drdp!R42)*'ASXY-TI3S'!$D42)</f>
        <v>0</v>
      </c>
      <c r="G42" s="20">
        <f>Model!$W$12*((drdp!D42+drdp!M42)*'ASXY-TI3S'!$B42+(drdp!G42+drdp!P42)*'ASXY-TI3S'!$C42+(drdp!J42+drdp!S42)*'ASXY-TI3S'!$D42)</f>
        <v>0</v>
      </c>
      <c r="H42" s="18">
        <f>Model!$W$12*((drdp!B42)*'ASXY-TI3S'!$B42+(drdp!E42)*'ASXY-TI3S'!$C42+(drdp!H42)*'ASXY-TI3S'!$D42)</f>
        <v>0</v>
      </c>
      <c r="I42" s="18">
        <f>Model!$W$12*((drdp!C42)*'ASXY-TI3S'!$B42+(drdp!F42)*'ASXY-TI3S'!$C42+(drdp!I42)*'ASXY-TI3S'!$D42)</f>
        <v>0</v>
      </c>
      <c r="J42" s="18">
        <f>Model!$W$12*((drdp!D42)*'ASXY-TI3S'!$B42+(drdp!G42)*'ASXY-TI3S'!$C42+(drdp!J42)*'ASXY-TI3S'!$D42)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v>0</v>
      </c>
      <c r="D43" s="22">
        <f>(TAN(Dip) * SIN(Wellpath!$L43) * COS(Wellpath!$O43) - COS(Wellpath!$L43)) / 2</f>
        <v>-0.5</v>
      </c>
      <c r="E43" s="20">
        <f>Model!$W$12*((drdp!B43+drdp!K43)*'ASXY-TI3S'!$B43+(drdp!E43+drdp!N43)*'ASXY-TI3S'!$C43+(drdp!H43+drdp!Q43)*'ASXY-TI3S'!$D43)</f>
        <v>0</v>
      </c>
      <c r="F43" s="20">
        <f>Model!$W$12*((drdp!C43+drdp!L43)*'ASXY-TI3S'!$B43+(drdp!F43+drdp!O43)*'ASXY-TI3S'!$C43+(drdp!I43+drdp!R43)*'ASXY-TI3S'!$D43)</f>
        <v>0</v>
      </c>
      <c r="G43" s="20">
        <f>Model!$W$12*((drdp!D43+drdp!M43)*'ASXY-TI3S'!$B43+(drdp!G43+drdp!P43)*'ASXY-TI3S'!$C43+(drdp!J43+drdp!S43)*'ASXY-TI3S'!$D43)</f>
        <v>0</v>
      </c>
      <c r="H43" s="18">
        <f>Model!$W$12*((drdp!B43)*'ASXY-TI3S'!$B43+(drdp!E43)*'ASXY-TI3S'!$C43+(drdp!H43)*'ASXY-TI3S'!$D43)</f>
        <v>0</v>
      </c>
      <c r="I43" s="18">
        <f>Model!$W$12*((drdp!C43)*'ASXY-TI3S'!$B43+(drdp!F43)*'ASXY-TI3S'!$C43+(drdp!I43)*'ASXY-TI3S'!$D43)</f>
        <v>0</v>
      </c>
      <c r="J43" s="18">
        <f>Model!$W$12*((drdp!D43)*'ASXY-TI3S'!$B43+(drdp!G43)*'ASXY-TI3S'!$C43+(drdp!J43)*'ASXY-TI3S'!$D43)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v>0</v>
      </c>
      <c r="D44" s="22">
        <f>(TAN(Dip) * SIN(Wellpath!$L44) * COS(Wellpath!$O44) - COS(Wellpath!$L44)) / 2</f>
        <v>-0.48944805395862379</v>
      </c>
      <c r="E44" s="20">
        <f>Model!$W$12*((drdp!B44+drdp!K44)*'ASXY-TI3S'!$B44+(drdp!E44+drdp!N44)*'ASXY-TI3S'!$C44+(drdp!H44+drdp!Q44)*'ASXY-TI3S'!$D44)</f>
        <v>2.4749179593422637E-4</v>
      </c>
      <c r="F44" s="20">
        <f>Model!$W$12*((drdp!C44+drdp!L44)*'ASXY-TI3S'!$B44+(drdp!F44+drdp!O44)*'ASXY-TI3S'!$C44+(drdp!I44+drdp!R44)*'ASXY-TI3S'!$D44)</f>
        <v>-6.6315226853904196E-5</v>
      </c>
      <c r="G44" s="20">
        <f>Model!$W$12*((drdp!D44+drdp!M44)*'ASXY-TI3S'!$B44+(drdp!G44+drdp!P44)*'ASXY-TI3S'!$C44+(drdp!J44+drdp!S44)*'ASXY-TI3S'!$D44)</f>
        <v>0</v>
      </c>
      <c r="H44" s="32">
        <f>Model!$W$12*((drdp!B44)*'ASXY-TI3S'!$B44+(drdp!E44)*'ASXY-TI3S'!$C44+(drdp!H44)*'ASXY-TI3S'!$D44)</f>
        <v>1.2374589796711319E-4</v>
      </c>
      <c r="I44" s="32">
        <f>Model!$W$12*((drdp!C44)*'ASXY-TI3S'!$B44+(drdp!F44)*'ASXY-TI3S'!$C44+(drdp!I44)*'ASXY-TI3S'!$D44)</f>
        <v>-3.3157613426952098E-5</v>
      </c>
      <c r="J44" s="32">
        <f>Model!$W$12*((drdp!D44)*'ASXY-TI3S'!$B44+(drdp!G44)*'ASXY-TI3S'!$C44+(drdp!J44)*'ASXY-TI3S'!$D44)</f>
        <v>0</v>
      </c>
      <c r="K44" s="34">
        <f>SUM(E$3:E43)+H44</f>
        <v>1.2374589796711319E-4</v>
      </c>
      <c r="L44" s="34">
        <f>SUM(F$3:F43)+I44</f>
        <v>-3.3157613426952098E-5</v>
      </c>
      <c r="M44" s="34">
        <f>SUM(G$3:G43)+J44</f>
        <v>0</v>
      </c>
      <c r="N44" s="35">
        <f t="shared" si="1"/>
        <v>1.5313047263687188E-8</v>
      </c>
      <c r="O44" s="35">
        <f t="shared" si="1"/>
        <v>1.0994273281711941E-9</v>
      </c>
      <c r="P44" s="35">
        <f t="shared" si="1"/>
        <v>0</v>
      </c>
      <c r="Q44" s="35">
        <f t="shared" si="2"/>
        <v>-4.1031186479645966E-9</v>
      </c>
      <c r="R44" s="35">
        <f t="shared" si="3"/>
        <v>0</v>
      </c>
      <c r="S44" s="35">
        <f t="shared" si="4"/>
        <v>0</v>
      </c>
    </row>
    <row r="45" spans="1:19" x14ac:dyDescent="0.25">
      <c r="A45" s="26">
        <f>Wellpath!E45</f>
        <v>1260</v>
      </c>
      <c r="B45" s="22">
        <v>0</v>
      </c>
      <c r="C45" s="22">
        <v>0</v>
      </c>
      <c r="D45" s="22">
        <f>(TAN(Dip) * SIN(Wellpath!$L45) * COS(Wellpath!$O45) - COS(Wellpath!$L45)) / 2</f>
        <v>-0.47829979085719204</v>
      </c>
      <c r="E45" s="20">
        <f>Model!$W$12*((drdp!B45+drdp!K45)*'ASXY-TI3S'!$B45+(drdp!E45+drdp!N45)*'ASXY-TI3S'!$C45+(drdp!H45+drdp!Q45)*'ASXY-TI3S'!$D45)</f>
        <v>4.8341458203260803E-4</v>
      </c>
      <c r="F45" s="20">
        <f>Model!$W$12*((drdp!C45+drdp!L45)*'ASXY-TI3S'!$B45+(drdp!F45+drdp!O45)*'ASXY-TI3S'!$C45+(drdp!I45+drdp!R45)*'ASXY-TI3S'!$D45)</f>
        <v>-1.2953054686506602E-4</v>
      </c>
      <c r="G45" s="20">
        <f>Model!$W$12*((drdp!D45+drdp!M45)*'ASXY-TI3S'!$B45+(drdp!G45+drdp!P45)*'ASXY-TI3S'!$C45+(drdp!J45+drdp!S45)*'ASXY-TI3S'!$D45)</f>
        <v>0</v>
      </c>
      <c r="H45" s="18">
        <f>Model!$W$12*((drdp!B45)*'ASXY-TI3S'!$B45+(drdp!E45)*'ASXY-TI3S'!$C45+(drdp!H45)*'ASXY-TI3S'!$D45)</f>
        <v>2.4170729101630401E-4</v>
      </c>
      <c r="I45" s="18">
        <f>Model!$W$12*((drdp!C45)*'ASXY-TI3S'!$B45+(drdp!F45)*'ASXY-TI3S'!$C45+(drdp!I45)*'ASXY-TI3S'!$D45)</f>
        <v>-6.4765273432533012E-5</v>
      </c>
      <c r="J45" s="18">
        <f>Model!$W$12*((drdp!D45)*'ASXY-TI3S'!$B45+(drdp!G45)*'ASXY-TI3S'!$C45+(drdp!J45)*'ASXY-TI3S'!$D45)</f>
        <v>0</v>
      </c>
      <c r="K45" s="21">
        <f>SUM(E$3:E44)+H45</f>
        <v>4.8919908695053038E-4</v>
      </c>
      <c r="L45" s="21">
        <f>SUM(F$3:F44)+I45</f>
        <v>-1.3108050028643722E-4</v>
      </c>
      <c r="M45" s="21">
        <f>SUM(G$3:G44)+J45</f>
        <v>0</v>
      </c>
      <c r="N45" s="19">
        <f t="shared" si="1"/>
        <v>2.3931574667323256E-7</v>
      </c>
      <c r="O45" s="19">
        <f t="shared" si="1"/>
        <v>1.7182097555342669E-8</v>
      </c>
      <c r="P45" s="19">
        <f t="shared" si="1"/>
        <v>0</v>
      </c>
      <c r="Q45" s="19">
        <f t="shared" si="2"/>
        <v>-6.4124461057143824E-8</v>
      </c>
      <c r="R45" s="19">
        <f t="shared" si="3"/>
        <v>0</v>
      </c>
      <c r="S45" s="19">
        <f t="shared" si="4"/>
        <v>0</v>
      </c>
    </row>
    <row r="46" spans="1:19" x14ac:dyDescent="0.25">
      <c r="A46" s="26">
        <f>Wellpath!E46</f>
        <v>1290</v>
      </c>
      <c r="B46" s="22">
        <v>0</v>
      </c>
      <c r="C46" s="22">
        <v>0</v>
      </c>
      <c r="D46" s="22">
        <f>(TAN(Dip) * SIN(Wellpath!$L46) * COS(Wellpath!$O46) - COS(Wellpath!$L46)) / 2</f>
        <v>-0.46656879313703553</v>
      </c>
      <c r="E46" s="20">
        <f>Model!$W$12*((drdp!B46+drdp!K46)*'ASXY-TI3S'!$B46+(drdp!E46+drdp!N46)*'ASXY-TI3S'!$C46+(drdp!H46+drdp!Q46)*'ASXY-TI3S'!$D46)</f>
        <v>7.066189661961487E-4</v>
      </c>
      <c r="F46" s="20">
        <f>Model!$W$12*((drdp!C46+drdp!L46)*'ASXY-TI3S'!$B46+(drdp!F46+drdp!O46)*'ASXY-TI3S'!$C46+(drdp!I46+drdp!R46)*'ASXY-TI3S'!$D46)</f>
        <v>-1.8933798134877281E-4</v>
      </c>
      <c r="G46" s="20">
        <f>Model!$W$12*((drdp!D46+drdp!M46)*'ASXY-TI3S'!$B46+(drdp!G46+drdp!P46)*'ASXY-TI3S'!$C46+(drdp!J46+drdp!S46)*'ASXY-TI3S'!$D46)</f>
        <v>0</v>
      </c>
      <c r="H46" s="18">
        <f>Model!$W$12*((drdp!B46)*'ASXY-TI3S'!$B46+(drdp!E46)*'ASXY-TI3S'!$C46+(drdp!H46)*'ASXY-TI3S'!$D46)</f>
        <v>3.5330948309807435E-4</v>
      </c>
      <c r="I46" s="18">
        <f>Model!$W$12*((drdp!C46)*'ASXY-TI3S'!$B46+(drdp!F46)*'ASXY-TI3S'!$C46+(drdp!I46)*'ASXY-TI3S'!$D46)</f>
        <v>-9.4668990674386406E-5</v>
      </c>
      <c r="J46" s="18">
        <f>Model!$W$12*((drdp!D46)*'ASXY-TI3S'!$B46+(drdp!G46)*'ASXY-TI3S'!$C46+(drdp!J46)*'ASXY-TI3S'!$D46)</f>
        <v>0</v>
      </c>
      <c r="K46" s="21">
        <f>SUM(E$3:E45)+H46</f>
        <v>1.0842158610649087E-3</v>
      </c>
      <c r="L46" s="21">
        <f>SUM(F$3:F45)+I46</f>
        <v>-2.9051476439335663E-4</v>
      </c>
      <c r="M46" s="21">
        <f>SUM(G$3:G45)+J46</f>
        <v>0</v>
      </c>
      <c r="N46" s="19">
        <f t="shared" si="1"/>
        <v>1.1755240333847216E-6</v>
      </c>
      <c r="O46" s="19">
        <f t="shared" si="1"/>
        <v>8.4398828330527514E-8</v>
      </c>
      <c r="P46" s="19">
        <f t="shared" si="1"/>
        <v>0</v>
      </c>
      <c r="Q46" s="19">
        <f t="shared" si="2"/>
        <v>-3.1498071542881226E-7</v>
      </c>
      <c r="R46" s="19">
        <f t="shared" si="3"/>
        <v>0</v>
      </c>
      <c r="S46" s="19">
        <f t="shared" si="4"/>
        <v>0</v>
      </c>
    </row>
    <row r="47" spans="1:19" x14ac:dyDescent="0.25">
      <c r="A47" s="26">
        <f>Wellpath!E47</f>
        <v>1320</v>
      </c>
      <c r="B47" s="22">
        <v>0</v>
      </c>
      <c r="C47" s="22">
        <v>0</v>
      </c>
      <c r="D47" s="22">
        <f>(TAN(Dip) * SIN(Wellpath!$L47) * COS(Wellpath!$O47) - COS(Wellpath!$L47)) / 2</f>
        <v>-0.45426935321185474</v>
      </c>
      <c r="E47" s="20">
        <f>Model!$W$12*((drdp!B47+drdp!K47)*'ASXY-TI3S'!$B47+(drdp!E47+drdp!N47)*'ASXY-TI3S'!$C47+(drdp!H47+drdp!Q47)*'ASXY-TI3S'!$D47)</f>
        <v>9.1601751910163048E-4</v>
      </c>
      <c r="F47" s="20">
        <f>Model!$W$12*((drdp!C47+drdp!L47)*'ASXY-TI3S'!$B47+(drdp!F47+drdp!O47)*'ASXY-TI3S'!$C47+(drdp!I47+drdp!R47)*'ASXY-TI3S'!$D47)</f>
        <v>-2.4544615449604239E-4</v>
      </c>
      <c r="G47" s="20">
        <f>Model!$W$12*((drdp!D47+drdp!M47)*'ASXY-TI3S'!$B47+(drdp!G47+drdp!P47)*'ASXY-TI3S'!$C47+(drdp!J47+drdp!S47)*'ASXY-TI3S'!$D47)</f>
        <v>0</v>
      </c>
      <c r="H47" s="18">
        <f>Model!$W$12*((drdp!B47)*'ASXY-TI3S'!$B47+(drdp!E47)*'ASXY-TI3S'!$C47+(drdp!H47)*'ASXY-TI3S'!$D47)</f>
        <v>4.5800875955081524E-4</v>
      </c>
      <c r="I47" s="18">
        <f>Model!$W$12*((drdp!C47)*'ASXY-TI3S'!$B47+(drdp!F47)*'ASXY-TI3S'!$C47+(drdp!I47)*'ASXY-TI3S'!$D47)</f>
        <v>-1.227230772480212E-4</v>
      </c>
      <c r="J47" s="18">
        <f>Model!$W$12*((drdp!D47)*'ASXY-TI3S'!$B47+(drdp!G47)*'ASXY-TI3S'!$C47+(drdp!J47)*'ASXY-TI3S'!$D47)</f>
        <v>0</v>
      </c>
      <c r="K47" s="21">
        <f>SUM(E$3:E46)+H47</f>
        <v>1.8955341037137983E-3</v>
      </c>
      <c r="L47" s="21">
        <f>SUM(F$3:F46)+I47</f>
        <v>-5.0790683231576419E-4</v>
      </c>
      <c r="M47" s="21">
        <f>SUM(G$3:G46)+J47</f>
        <v>0</v>
      </c>
      <c r="N47" s="19">
        <f t="shared" si="1"/>
        <v>3.5930495383420726E-6</v>
      </c>
      <c r="O47" s="19">
        <f t="shared" si="1"/>
        <v>2.5796935031303378E-7</v>
      </c>
      <c r="P47" s="19">
        <f t="shared" si="1"/>
        <v>0</v>
      </c>
      <c r="Q47" s="19">
        <f t="shared" si="2"/>
        <v>-9.6275472216377656E-7</v>
      </c>
      <c r="R47" s="19">
        <f t="shared" si="3"/>
        <v>0</v>
      </c>
      <c r="S47" s="19">
        <f t="shared" si="4"/>
        <v>0</v>
      </c>
    </row>
    <row r="48" spans="1:19" x14ac:dyDescent="0.25">
      <c r="A48" s="26">
        <f>Wellpath!E48</f>
        <v>1350</v>
      </c>
      <c r="B48" s="22">
        <v>0</v>
      </c>
      <c r="C48" s="22">
        <v>0</v>
      </c>
      <c r="D48" s="22">
        <f>(TAN(Dip) * SIN(Wellpath!$L48) * COS(Wellpath!$O48) - COS(Wellpath!$L48)) / 2</f>
        <v>-0.44141645605461477</v>
      </c>
      <c r="E48" s="20">
        <f>Model!$W$12*((drdp!B48+drdp!K48)*'ASXY-TI3S'!$B48+(drdp!E48+drdp!N48)*'ASXY-TI3S'!$C48+(drdp!H48+drdp!Q48)*'ASXY-TI3S'!$D48)</f>
        <v>1.110590072047966E-3</v>
      </c>
      <c r="F48" s="20">
        <f>Model!$W$12*((drdp!C48+drdp!L48)*'ASXY-TI3S'!$B48+(drdp!F48+drdp!O48)*'ASXY-TI3S'!$C48+(drdp!I48+drdp!R48)*'ASXY-TI3S'!$D48)</f>
        <v>-2.9758171292727488E-4</v>
      </c>
      <c r="G48" s="20">
        <f>Model!$W$12*((drdp!D48+drdp!M48)*'ASXY-TI3S'!$B48+(drdp!G48+drdp!P48)*'ASXY-TI3S'!$C48+(drdp!J48+drdp!S48)*'ASXY-TI3S'!$D48)</f>
        <v>0</v>
      </c>
      <c r="H48" s="18">
        <f>Model!$W$12*((drdp!B48)*'ASXY-TI3S'!$B48+(drdp!E48)*'ASXY-TI3S'!$C48+(drdp!H48)*'ASXY-TI3S'!$D48)</f>
        <v>5.5529503602398298E-4</v>
      </c>
      <c r="I48" s="18">
        <f>Model!$W$12*((drdp!C48)*'ASXY-TI3S'!$B48+(drdp!F48)*'ASXY-TI3S'!$C48+(drdp!I48)*'ASXY-TI3S'!$D48)</f>
        <v>-1.4879085646363744E-4</v>
      </c>
      <c r="J48" s="18">
        <f>Model!$W$12*((drdp!D48)*'ASXY-TI3S'!$B48+(drdp!G48)*'ASXY-TI3S'!$C48+(drdp!J48)*'ASXY-TI3S'!$D48)</f>
        <v>0</v>
      </c>
      <c r="K48" s="21">
        <f>SUM(E$3:E47)+H48</f>
        <v>2.9088378992885968E-3</v>
      </c>
      <c r="L48" s="21">
        <f>SUM(F$3:F47)+I48</f>
        <v>-7.7942076602742277E-4</v>
      </c>
      <c r="M48" s="21">
        <f>SUM(G$3:G47)+J48</f>
        <v>0</v>
      </c>
      <c r="N48" s="19">
        <f t="shared" si="1"/>
        <v>8.4613379243376965E-6</v>
      </c>
      <c r="O48" s="19">
        <f t="shared" si="1"/>
        <v>6.0749673051477454E-7</v>
      </c>
      <c r="P48" s="19">
        <f t="shared" si="1"/>
        <v>0</v>
      </c>
      <c r="Q48" s="19">
        <f t="shared" si="2"/>
        <v>-2.2672086637131173E-6</v>
      </c>
      <c r="R48" s="19">
        <f t="shared" si="3"/>
        <v>0</v>
      </c>
      <c r="S48" s="19">
        <f t="shared" si="4"/>
        <v>0</v>
      </c>
    </row>
    <row r="49" spans="1:19" x14ac:dyDescent="0.25">
      <c r="A49" s="26">
        <f>Wellpath!E49</f>
        <v>1380</v>
      </c>
      <c r="B49" s="22">
        <v>0</v>
      </c>
      <c r="C49" s="22">
        <v>0</v>
      </c>
      <c r="D49" s="22">
        <f>(TAN(Dip) * SIN(Wellpath!$L49) * COS(Wellpath!$O49) - COS(Wellpath!$L49)) / 2</f>
        <v>-0.42802576094066491</v>
      </c>
      <c r="E49" s="20">
        <f>Model!$W$12*((drdp!B49+drdp!K49)*'ASXY-TI3S'!$B49+(drdp!E49+drdp!N49)*'ASXY-TI3S'!$C49+(drdp!H49+drdp!Q49)*'ASXY-TI3S'!$D49)</f>
        <v>1.2893886871155667E-3</v>
      </c>
      <c r="F49" s="20">
        <f>Model!$W$12*((drdp!C49+drdp!L49)*'ASXY-TI3S'!$B49+(drdp!F49+drdp!O49)*'ASXY-TI3S'!$C49+(drdp!I49+drdp!R49)*'ASXY-TI3S'!$D49)</f>
        <v>-3.4549065744244163E-4</v>
      </c>
      <c r="G49" s="20">
        <f>Model!$W$12*((drdp!D49+drdp!M49)*'ASXY-TI3S'!$B49+(drdp!G49+drdp!P49)*'ASXY-TI3S'!$C49+(drdp!J49+drdp!S49)*'ASXY-TI3S'!$D49)</f>
        <v>0</v>
      </c>
      <c r="H49" s="18">
        <f>Model!$W$12*((drdp!B49)*'ASXY-TI3S'!$B49+(drdp!E49)*'ASXY-TI3S'!$C49+(drdp!H49)*'ASXY-TI3S'!$D49)</f>
        <v>6.4469434355778337E-4</v>
      </c>
      <c r="I49" s="18">
        <f>Model!$W$12*((drdp!C49)*'ASXY-TI3S'!$B49+(drdp!F49)*'ASXY-TI3S'!$C49+(drdp!I49)*'ASXY-TI3S'!$D49)</f>
        <v>-1.7274532872122082E-4</v>
      </c>
      <c r="J49" s="18">
        <f>Model!$W$12*((drdp!D49)*'ASXY-TI3S'!$B49+(drdp!G49)*'ASXY-TI3S'!$C49+(drdp!J49)*'ASXY-TI3S'!$D49)</f>
        <v>0</v>
      </c>
      <c r="K49" s="21">
        <f>SUM(E$3:E48)+H49</f>
        <v>4.1088272788703632E-3</v>
      </c>
      <c r="L49" s="21">
        <f>SUM(F$3:F48)+I49</f>
        <v>-1.100956951212281E-3</v>
      </c>
      <c r="M49" s="21">
        <f>SUM(G$3:G48)+J49</f>
        <v>0</v>
      </c>
      <c r="N49" s="19">
        <f t="shared" si="1"/>
        <v>1.6882461607589235E-5</v>
      </c>
      <c r="O49" s="19">
        <f t="shared" si="1"/>
        <v>1.2121062084226407E-6</v>
      </c>
      <c r="P49" s="19">
        <f t="shared" si="1"/>
        <v>0</v>
      </c>
      <c r="Q49" s="19">
        <f t="shared" si="2"/>
        <v>-4.5236419540029677E-6</v>
      </c>
      <c r="R49" s="19">
        <f t="shared" si="3"/>
        <v>0</v>
      </c>
      <c r="S49" s="19">
        <f t="shared" si="4"/>
        <v>0</v>
      </c>
    </row>
    <row r="50" spans="1:19" x14ac:dyDescent="0.25">
      <c r="A50" s="26">
        <f>Wellpath!E50</f>
        <v>1410</v>
      </c>
      <c r="B50" s="22">
        <v>0</v>
      </c>
      <c r="C50" s="22">
        <v>0</v>
      </c>
      <c r="D50" s="22">
        <f>(TAN(Dip) * SIN(Wellpath!$L50) * COS(Wellpath!$O50) - COS(Wellpath!$L50)) / 2</f>
        <v>-0.41411358236932294</v>
      </c>
      <c r="E50" s="20">
        <f>Model!$W$12*((drdp!B50+drdp!K50)*'ASXY-TI3S'!$B50+(drdp!E50+drdp!N50)*'ASXY-TI3S'!$C50+(drdp!H50+drdp!Q50)*'ASXY-TI3S'!$D50)</f>
        <v>1.4515422754245958E-3</v>
      </c>
      <c r="F50" s="20">
        <f>Model!$W$12*((drdp!C50+drdp!L50)*'ASXY-TI3S'!$B50+(drdp!F50+drdp!O50)*'ASXY-TI3S'!$C50+(drdp!I50+drdp!R50)*'ASXY-TI3S'!$D50)</f>
        <v>-3.8893958047965467E-4</v>
      </c>
      <c r="G50" s="20">
        <f>Model!$W$12*((drdp!D50+drdp!M50)*'ASXY-TI3S'!$B50+(drdp!G50+drdp!P50)*'ASXY-TI3S'!$C50+(drdp!J50+drdp!S50)*'ASXY-TI3S'!$D50)</f>
        <v>0</v>
      </c>
      <c r="H50" s="18">
        <f>Model!$W$12*((drdp!B50)*'ASXY-TI3S'!$B50+(drdp!E50)*'ASXY-TI3S'!$C50+(drdp!H50)*'ASXY-TI3S'!$D50)</f>
        <v>7.2577113771229789E-4</v>
      </c>
      <c r="I50" s="18">
        <f>Model!$W$12*((drdp!C50)*'ASXY-TI3S'!$B50+(drdp!F50)*'ASXY-TI3S'!$C50+(drdp!I50)*'ASXY-TI3S'!$D50)</f>
        <v>-1.9446979023982734E-4</v>
      </c>
      <c r="J50" s="18">
        <f>Model!$W$12*((drdp!D50)*'ASXY-TI3S'!$B50+(drdp!G50)*'ASXY-TI3S'!$C50+(drdp!J50)*'ASXY-TI3S'!$D50)</f>
        <v>0</v>
      </c>
      <c r="K50" s="21">
        <f>SUM(E$3:E49)+H50</f>
        <v>5.4792927601404447E-3</v>
      </c>
      <c r="L50" s="21">
        <f>SUM(F$3:F49)+I50</f>
        <v>-1.4681720701733292E-3</v>
      </c>
      <c r="M50" s="21">
        <f>SUM(G$3:G49)+J50</f>
        <v>0</v>
      </c>
      <c r="N50" s="19">
        <f t="shared" si="1"/>
        <v>3.0022649151327491E-5</v>
      </c>
      <c r="O50" s="19">
        <f t="shared" si="1"/>
        <v>2.1555292276370388E-6</v>
      </c>
      <c r="P50" s="19">
        <f t="shared" si="1"/>
        <v>0</v>
      </c>
      <c r="Q50" s="19">
        <f t="shared" si="2"/>
        <v>-8.0445445947411322E-6</v>
      </c>
      <c r="R50" s="19">
        <f t="shared" si="3"/>
        <v>0</v>
      </c>
      <c r="S50" s="19">
        <f t="shared" si="4"/>
        <v>0</v>
      </c>
    </row>
    <row r="51" spans="1:19" x14ac:dyDescent="0.25">
      <c r="A51" s="26">
        <f>Wellpath!E51</f>
        <v>1440</v>
      </c>
      <c r="B51" s="22">
        <v>0</v>
      </c>
      <c r="C51" s="22">
        <v>0</v>
      </c>
      <c r="D51" s="22">
        <f>(TAN(Dip) * SIN(Wellpath!$L51) * COS(Wellpath!$O51) - COS(Wellpath!$L51)) / 2</f>
        <v>-0.39969687018717126</v>
      </c>
      <c r="E51" s="20">
        <f>Model!$W$12*((drdp!B51+drdp!K51)*'ASXY-TI3S'!$B51+(drdp!E51+drdp!N51)*'ASXY-TI3S'!$C51+(drdp!H51+drdp!Q51)*'ASXY-TI3S'!$D51)</f>
        <v>1.5962608409924336E-3</v>
      </c>
      <c r="F51" s="20">
        <f>Model!$W$12*((drdp!C51+drdp!L51)*'ASXY-TI3S'!$B51+(drdp!F51+drdp!O51)*'ASXY-TI3S'!$C51+(drdp!I51+drdp!R51)*'ASXY-TI3S'!$D51)</f>
        <v>-4.2771680325334732E-4</v>
      </c>
      <c r="G51" s="20">
        <f>Model!$W$12*((drdp!D51+drdp!M51)*'ASXY-TI3S'!$B51+(drdp!G51+drdp!P51)*'ASXY-TI3S'!$C51+(drdp!J51+drdp!S51)*'ASXY-TI3S'!$D51)</f>
        <v>0</v>
      </c>
      <c r="H51" s="18">
        <f>Model!$W$12*((drdp!B51)*'ASXY-TI3S'!$B51+(drdp!E51)*'ASXY-TI3S'!$C51+(drdp!H51)*'ASXY-TI3S'!$D51)</f>
        <v>7.9813042049621682E-4</v>
      </c>
      <c r="I51" s="18">
        <f>Model!$W$12*((drdp!C51)*'ASXY-TI3S'!$B51+(drdp!F51)*'ASXY-TI3S'!$C51+(drdp!I51)*'ASXY-TI3S'!$D51)</f>
        <v>-2.1385840162667366E-4</v>
      </c>
      <c r="J51" s="18">
        <f>Model!$W$12*((drdp!D51)*'ASXY-TI3S'!$B51+(drdp!G51)*'ASXY-TI3S'!$C51+(drdp!J51)*'ASXY-TI3S'!$D51)</f>
        <v>0</v>
      </c>
      <c r="K51" s="21">
        <f>SUM(E$3:E50)+H51</f>
        <v>7.0031943183489591E-3</v>
      </c>
      <c r="L51" s="21">
        <f>SUM(F$3:F50)+I51</f>
        <v>-1.8765002620398301E-3</v>
      </c>
      <c r="M51" s="21">
        <f>SUM(G$3:G50)+J51</f>
        <v>0</v>
      </c>
      <c r="N51" s="19">
        <f t="shared" si="1"/>
        <v>4.9044730660555144E-5</v>
      </c>
      <c r="O51" s="19">
        <f t="shared" si="1"/>
        <v>3.5212532334355508E-6</v>
      </c>
      <c r="P51" s="19">
        <f t="shared" si="1"/>
        <v>0</v>
      </c>
      <c r="Q51" s="19">
        <f t="shared" si="2"/>
        <v>-1.3141495973497671E-5</v>
      </c>
      <c r="R51" s="19">
        <f t="shared" si="3"/>
        <v>0</v>
      </c>
      <c r="S51" s="19">
        <f t="shared" si="4"/>
        <v>0</v>
      </c>
    </row>
    <row r="52" spans="1:19" x14ac:dyDescent="0.25">
      <c r="A52" s="26">
        <f>Wellpath!E52</f>
        <v>1470</v>
      </c>
      <c r="B52" s="22">
        <v>0</v>
      </c>
      <c r="C52" s="22">
        <v>0</v>
      </c>
      <c r="D52" s="22">
        <f>(TAN(Dip) * SIN(Wellpath!$L52) * COS(Wellpath!$O52) - COS(Wellpath!$L52)) / 2</f>
        <v>-0.38479318893727943</v>
      </c>
      <c r="E52" s="20">
        <f>Model!$W$12*((drdp!B52+drdp!K52)*'ASXY-TI3S'!$B52+(drdp!E52+drdp!N52)*'ASXY-TI3S'!$C52+(drdp!H52+drdp!Q52)*'ASXY-TI3S'!$D52)</f>
        <v>1.7228393295146936E-3</v>
      </c>
      <c r="F52" s="20">
        <f>Model!$W$12*((drdp!C52+drdp!L52)*'ASXY-TI3S'!$B52+(drdp!F52+drdp!O52)*'ASXY-TI3S'!$C52+(drdp!I52+drdp!R52)*'ASXY-TI3S'!$D52)</f>
        <v>-4.6163340703203896E-4</v>
      </c>
      <c r="G52" s="20">
        <f>Model!$W$12*((drdp!D52+drdp!M52)*'ASXY-TI3S'!$B52+(drdp!G52+drdp!P52)*'ASXY-TI3S'!$C52+(drdp!J52+drdp!S52)*'ASXY-TI3S'!$D52)</f>
        <v>0</v>
      </c>
      <c r="H52" s="18">
        <f>Model!$W$12*((drdp!B52)*'ASXY-TI3S'!$B52+(drdp!E52)*'ASXY-TI3S'!$C52+(drdp!H52)*'ASXY-TI3S'!$D52)</f>
        <v>8.6141966475734681E-4</v>
      </c>
      <c r="I52" s="18">
        <f>Model!$W$12*((drdp!C52)*'ASXY-TI3S'!$B52+(drdp!F52)*'ASXY-TI3S'!$C52+(drdp!I52)*'ASXY-TI3S'!$D52)</f>
        <v>-2.3081670351601948E-4</v>
      </c>
      <c r="J52" s="18">
        <f>Model!$W$12*((drdp!D52)*'ASXY-TI3S'!$B52+(drdp!G52)*'ASXY-TI3S'!$C52+(drdp!J52)*'ASXY-TI3S'!$D52)</f>
        <v>0</v>
      </c>
      <c r="K52" s="21">
        <f>SUM(E$3:E51)+H52</f>
        <v>8.6627444036025229E-3</v>
      </c>
      <c r="L52" s="21">
        <f>SUM(F$3:F51)+I52</f>
        <v>-2.3211753671825231E-3</v>
      </c>
      <c r="M52" s="21">
        <f>SUM(G$3:G51)+J52</f>
        <v>0</v>
      </c>
      <c r="N52" s="19">
        <f t="shared" si="1"/>
        <v>7.5043140602146834E-5</v>
      </c>
      <c r="O52" s="19">
        <f t="shared" si="1"/>
        <v>5.3878550852149212E-6</v>
      </c>
      <c r="P52" s="19">
        <f t="shared" si="1"/>
        <v>0</v>
      </c>
      <c r="Q52" s="19">
        <f t="shared" si="2"/>
        <v>-2.0107748921840433E-5</v>
      </c>
      <c r="R52" s="19">
        <f t="shared" si="3"/>
        <v>0</v>
      </c>
      <c r="S52" s="19">
        <f t="shared" si="4"/>
        <v>0</v>
      </c>
    </row>
    <row r="53" spans="1:19" x14ac:dyDescent="0.25">
      <c r="A53" s="26">
        <f>Wellpath!E53</f>
        <v>1500</v>
      </c>
      <c r="B53" s="22">
        <v>0</v>
      </c>
      <c r="C53" s="22">
        <v>0</v>
      </c>
      <c r="D53" s="22">
        <f>(TAN(Dip) * SIN(Wellpath!$L53) * COS(Wellpath!$O53) - COS(Wellpath!$L53)) / 2</f>
        <v>-0.36942069645951459</v>
      </c>
      <c r="E53" s="20">
        <f>Model!$W$12*((drdp!B53+drdp!K53)*'ASXY-TI3S'!$B53+(drdp!E53+drdp!N53)*'ASXY-TI3S'!$C53+(drdp!H53+drdp!Q53)*'ASXY-TI3S'!$D53)</f>
        <v>1.8306610633189206E-3</v>
      </c>
      <c r="F53" s="20">
        <f>Model!$W$12*((drdp!C53+drdp!L53)*'ASXY-TI3S'!$B53+(drdp!F53+drdp!O53)*'ASXY-TI3S'!$C53+(drdp!I53+drdp!R53)*'ASXY-TI3S'!$D53)</f>
        <v>-4.9052415353140514E-4</v>
      </c>
      <c r="G53" s="20">
        <f>Model!$W$12*((drdp!D53+drdp!M53)*'ASXY-TI3S'!$B53+(drdp!G53+drdp!P53)*'ASXY-TI3S'!$C53+(drdp!J53+drdp!S53)*'ASXY-TI3S'!$D53)</f>
        <v>0</v>
      </c>
      <c r="H53" s="18">
        <f>Model!$W$12*((drdp!B53)*'ASXY-TI3S'!$B53+(drdp!E53)*'ASXY-TI3S'!$C53+(drdp!H53)*'ASXY-TI3S'!$D53)</f>
        <v>9.1533053165946028E-4</v>
      </c>
      <c r="I53" s="18">
        <f>Model!$W$12*((drdp!C53)*'ASXY-TI3S'!$B53+(drdp!F53)*'ASXY-TI3S'!$C53+(drdp!I53)*'ASXY-TI3S'!$D53)</f>
        <v>-2.4526207676570257E-4</v>
      </c>
      <c r="J53" s="18">
        <f>Model!$W$12*((drdp!D53)*'ASXY-TI3S'!$B53+(drdp!G53)*'ASXY-TI3S'!$C53+(drdp!J53)*'ASXY-TI3S'!$D53)</f>
        <v>0</v>
      </c>
      <c r="K53" s="21">
        <f>SUM(E$3:E52)+H53</f>
        <v>1.043949460001933E-2</v>
      </c>
      <c r="L53" s="21">
        <f>SUM(F$3:F52)+I53</f>
        <v>-2.7972541474642456E-3</v>
      </c>
      <c r="M53" s="21">
        <f>SUM(G$3:G52)+J53</f>
        <v>0</v>
      </c>
      <c r="N53" s="19">
        <f t="shared" si="1"/>
        <v>1.0898304750383275E-4</v>
      </c>
      <c r="O53" s="19">
        <f t="shared" si="1"/>
        <v>7.8246307655059227E-6</v>
      </c>
      <c r="P53" s="19">
        <f t="shared" si="1"/>
        <v>0</v>
      </c>
      <c r="Q53" s="19">
        <f t="shared" si="2"/>
        <v>-2.9201919567334666E-5</v>
      </c>
      <c r="R53" s="19">
        <f t="shared" si="3"/>
        <v>0</v>
      </c>
      <c r="S53" s="19">
        <f t="shared" si="4"/>
        <v>0</v>
      </c>
    </row>
    <row r="54" spans="1:19" x14ac:dyDescent="0.25">
      <c r="A54" s="26">
        <f>Wellpath!E54</f>
        <v>1530</v>
      </c>
      <c r="B54" s="22">
        <v>0</v>
      </c>
      <c r="C54" s="22">
        <v>0</v>
      </c>
      <c r="D54" s="22">
        <f>(TAN(Dip) * SIN(Wellpath!$L54) * COS(Wellpath!$O54) - COS(Wellpath!$L54)) / 2</f>
        <v>-0.3535981217680097</v>
      </c>
      <c r="E54" s="20">
        <f>Model!$W$12*((drdp!B54+drdp!K54)*'ASXY-TI3S'!$B54+(drdp!E54+drdp!N54)*'ASXY-TI3S'!$C54+(drdp!H54+drdp!Q54)*'ASXY-TI3S'!$D54)</f>
        <v>1.919200745756222E-3</v>
      </c>
      <c r="F54" s="20">
        <f>Model!$W$12*((drdp!C54+drdp!L54)*'ASXY-TI3S'!$B54+(drdp!F54+drdp!O54)*'ASXY-TI3S'!$C54+(drdp!I54+drdp!R54)*'ASXY-TI3S'!$D54)</f>
        <v>-5.1424828993858803E-4</v>
      </c>
      <c r="G54" s="20">
        <f>Model!$W$12*((drdp!D54+drdp!M54)*'ASXY-TI3S'!$B54+(drdp!G54+drdp!P54)*'ASXY-TI3S'!$C54+(drdp!J54+drdp!S54)*'ASXY-TI3S'!$D54)</f>
        <v>0</v>
      </c>
      <c r="H54" s="18">
        <f>Model!$W$12*((drdp!B54)*'ASXY-TI3S'!$B54+(drdp!E54)*'ASXY-TI3S'!$C54+(drdp!H54)*'ASXY-TI3S'!$D54)</f>
        <v>9.59600372878111E-4</v>
      </c>
      <c r="I54" s="18">
        <f>Model!$W$12*((drdp!C54)*'ASXY-TI3S'!$B54+(drdp!F54)*'ASXY-TI3S'!$C54+(drdp!I54)*'ASXY-TI3S'!$D54)</f>
        <v>-2.5712414496929402E-4</v>
      </c>
      <c r="J54" s="18">
        <f>Model!$W$12*((drdp!D54)*'ASXY-TI3S'!$B54+(drdp!G54)*'ASXY-TI3S'!$C54+(drdp!J54)*'ASXY-TI3S'!$D54)</f>
        <v>0</v>
      </c>
      <c r="K54" s="21">
        <f>SUM(E$3:E53)+H54</f>
        <v>1.2314425504556902E-2</v>
      </c>
      <c r="L54" s="21">
        <f>SUM(F$3:F53)+I54</f>
        <v>-3.2996403691992419E-3</v>
      </c>
      <c r="M54" s="21">
        <f>SUM(G$3:G53)+J54</f>
        <v>0</v>
      </c>
      <c r="N54" s="19">
        <f t="shared" si="1"/>
        <v>1.516450755072815E-4</v>
      </c>
      <c r="O54" s="19">
        <f t="shared" si="1"/>
        <v>1.088762656604931E-5</v>
      </c>
      <c r="P54" s="19">
        <f t="shared" si="1"/>
        <v>0</v>
      </c>
      <c r="Q54" s="19">
        <f t="shared" si="2"/>
        <v>-4.0633175518332699E-5</v>
      </c>
      <c r="R54" s="19">
        <f t="shared" si="3"/>
        <v>0</v>
      </c>
      <c r="S54" s="19">
        <f t="shared" si="4"/>
        <v>0</v>
      </c>
    </row>
    <row r="55" spans="1:19" x14ac:dyDescent="0.25">
      <c r="A55" s="26">
        <f>Wellpath!E55</f>
        <v>1560</v>
      </c>
      <c r="B55" s="22">
        <v>0</v>
      </c>
      <c r="C55" s="22">
        <v>0</v>
      </c>
      <c r="D55" s="22">
        <f>(TAN(Dip) * SIN(Wellpath!$L55) * COS(Wellpath!$O55) - COS(Wellpath!$L55)) / 2</f>
        <v>-0.33734474223274569</v>
      </c>
      <c r="E55" s="20">
        <f>Model!$W$12*((drdp!B55+drdp!K55)*'ASXY-TI3S'!$B55+(drdp!E55+drdp!N55)*'ASXY-TI3S'!$C55+(drdp!H55+drdp!Q55)*'ASXY-TI3S'!$D55)</f>
        <v>1.9880270203937421E-3</v>
      </c>
      <c r="F55" s="20">
        <f>Model!$W$12*((drdp!C55+drdp!L55)*'ASXY-TI3S'!$B55+(drdp!F55+drdp!O55)*'ASXY-TI3S'!$C55+(drdp!I55+drdp!R55)*'ASXY-TI3S'!$D55)</f>
        <v>-5.3269023464575427E-4</v>
      </c>
      <c r="G55" s="20">
        <f>Model!$W$12*((drdp!D55+drdp!M55)*'ASXY-TI3S'!$B55+(drdp!G55+drdp!P55)*'ASXY-TI3S'!$C55+(drdp!J55+drdp!S55)*'ASXY-TI3S'!$D55)</f>
        <v>0</v>
      </c>
      <c r="H55" s="18">
        <f>Model!$W$12*((drdp!B55)*'ASXY-TI3S'!$B55+(drdp!E55)*'ASXY-TI3S'!$C55+(drdp!H55)*'ASXY-TI3S'!$D55)</f>
        <v>9.9401351019687105E-4</v>
      </c>
      <c r="I55" s="18">
        <f>Model!$W$12*((drdp!C55)*'ASXY-TI3S'!$B55+(drdp!F55)*'ASXY-TI3S'!$C55+(drdp!I55)*'ASXY-TI3S'!$D55)</f>
        <v>-2.6634511732287713E-4</v>
      </c>
      <c r="J55" s="18">
        <f>Model!$W$12*((drdp!D55)*'ASXY-TI3S'!$B55+(drdp!G55)*'ASXY-TI3S'!$C55+(drdp!J55)*'ASXY-TI3S'!$D55)</f>
        <v>0</v>
      </c>
      <c r="K55" s="21">
        <f>SUM(E$3:E54)+H55</f>
        <v>1.4268039387631883E-2</v>
      </c>
      <c r="L55" s="21">
        <f>SUM(F$3:F54)+I55</f>
        <v>-3.8231096314914129E-3</v>
      </c>
      <c r="M55" s="21">
        <f>SUM(G$3:G54)+J55</f>
        <v>0</v>
      </c>
      <c r="N55" s="19">
        <f t="shared" si="1"/>
        <v>2.035769479670148E-4</v>
      </c>
      <c r="O55" s="19">
        <f t="shared" si="1"/>
        <v>1.4616167254402407E-5</v>
      </c>
      <c r="P55" s="19">
        <f t="shared" si="1"/>
        <v>0</v>
      </c>
      <c r="Q55" s="19">
        <f t="shared" si="2"/>
        <v>-5.4548278805354292E-5</v>
      </c>
      <c r="R55" s="19">
        <f t="shared" si="3"/>
        <v>0</v>
      </c>
      <c r="S55" s="19">
        <f t="shared" si="4"/>
        <v>0</v>
      </c>
    </row>
    <row r="56" spans="1:19" x14ac:dyDescent="0.25">
      <c r="A56" s="26">
        <f>Wellpath!E56</f>
        <v>1590</v>
      </c>
      <c r="B56" s="22">
        <v>0</v>
      </c>
      <c r="C56" s="22">
        <v>0</v>
      </c>
      <c r="D56" s="22">
        <f>(TAN(Dip) * SIN(Wellpath!$L56) * COS(Wellpath!$O56) - COS(Wellpath!$L56)) / 2</f>
        <v>-0.32068036009304512</v>
      </c>
      <c r="E56" s="20">
        <f>Model!$W$12*((drdp!B56+drdp!K56)*'ASXY-TI3S'!$B56+(drdp!E56+drdp!N56)*'ASXY-TI3S'!$C56+(drdp!H56+drdp!Q56)*'ASXY-TI3S'!$D56)</f>
        <v>2.0368045725398399E-3</v>
      </c>
      <c r="F56" s="20">
        <f>Model!$W$12*((drdp!C56+drdp!L56)*'ASXY-TI3S'!$B56+(drdp!F56+drdp!O56)*'ASXY-TI3S'!$C56+(drdp!I56+drdp!R56)*'ASXY-TI3S'!$D56)</f>
        <v>-5.4576014035206824E-4</v>
      </c>
      <c r="G56" s="20">
        <f>Model!$W$12*((drdp!D56+drdp!M56)*'ASXY-TI3S'!$B56+(drdp!G56+drdp!P56)*'ASXY-TI3S'!$C56+(drdp!J56+drdp!S56)*'ASXY-TI3S'!$D56)</f>
        <v>0</v>
      </c>
      <c r="H56" s="18">
        <f>Model!$W$12*((drdp!B56)*'ASXY-TI3S'!$B56+(drdp!E56)*'ASXY-TI3S'!$C56+(drdp!H56)*'ASXY-TI3S'!$D56)</f>
        <v>1.0184022862699199E-3</v>
      </c>
      <c r="I56" s="18">
        <f>Model!$W$12*((drdp!C56)*'ASXY-TI3S'!$B56+(drdp!F56)*'ASXY-TI3S'!$C56+(drdp!I56)*'ASXY-TI3S'!$D56)</f>
        <v>-2.7288007017603412E-4</v>
      </c>
      <c r="J56" s="18">
        <f>Model!$W$12*((drdp!D56)*'ASXY-TI3S'!$B56+(drdp!G56)*'ASXY-TI3S'!$C56+(drdp!J56)*'ASXY-TI3S'!$D56)</f>
        <v>0</v>
      </c>
      <c r="K56" s="21">
        <f>SUM(E$3:E55)+H56</f>
        <v>1.6280455184098673E-2</v>
      </c>
      <c r="L56" s="21">
        <f>SUM(F$3:F55)+I56</f>
        <v>-4.3623348189903242E-3</v>
      </c>
      <c r="M56" s="21">
        <f>SUM(G$3:G55)+J56</f>
        <v>0</v>
      </c>
      <c r="N56" s="19">
        <f t="shared" si="1"/>
        <v>2.6505322100144535E-4</v>
      </c>
      <c r="O56" s="19">
        <f t="shared" si="1"/>
        <v>1.9029965072975344E-5</v>
      </c>
      <c r="P56" s="19">
        <f t="shared" si="1"/>
        <v>0</v>
      </c>
      <c r="Q56" s="19">
        <f t="shared" si="2"/>
        <v>-7.1020796518605163E-5</v>
      </c>
      <c r="R56" s="19">
        <f t="shared" si="3"/>
        <v>0</v>
      </c>
      <c r="S56" s="19">
        <f t="shared" si="4"/>
        <v>0</v>
      </c>
    </row>
    <row r="57" spans="1:19" x14ac:dyDescent="0.25">
      <c r="A57" s="26">
        <f>Wellpath!E57</f>
        <v>1620</v>
      </c>
      <c r="B57" s="22">
        <v>0</v>
      </c>
      <c r="C57" s="22">
        <v>0</v>
      </c>
      <c r="D57" s="22">
        <f>(TAN(Dip) * SIN(Wellpath!$L57) * COS(Wellpath!$O57) - COS(Wellpath!$L57)) / 2</f>
        <v>-0.30362527833159381</v>
      </c>
      <c r="E57" s="20">
        <f>Model!$W$12*((drdp!B57+drdp!K57)*'ASXY-TI3S'!$B57+(drdp!E57+drdp!N57)*'ASXY-TI3S'!$C57+(drdp!H57+drdp!Q57)*'ASXY-TI3S'!$D57)</f>
        <v>2.0652957628635609E-3</v>
      </c>
      <c r="F57" s="20">
        <f>Model!$W$12*((drdp!C57+drdp!L57)*'ASXY-TI3S'!$B57+(drdp!F57+drdp!O57)*'ASXY-TI3S'!$C57+(drdp!I57+drdp!R57)*'ASXY-TI3S'!$D57)</f>
        <v>-5.533943317907106E-4</v>
      </c>
      <c r="G57" s="20">
        <f>Model!$W$12*((drdp!D57+drdp!M57)*'ASXY-TI3S'!$B57+(drdp!G57+drdp!P57)*'ASXY-TI3S'!$C57+(drdp!J57+drdp!S57)*'ASXY-TI3S'!$D57)</f>
        <v>0</v>
      </c>
      <c r="H57" s="18">
        <f>Model!$W$12*((drdp!B57)*'ASXY-TI3S'!$B57+(drdp!E57)*'ASXY-TI3S'!$C57+(drdp!H57)*'ASXY-TI3S'!$D57)</f>
        <v>1.0326478814317805E-3</v>
      </c>
      <c r="I57" s="18">
        <f>Model!$W$12*((drdp!C57)*'ASXY-TI3S'!$B57+(drdp!F57)*'ASXY-TI3S'!$C57+(drdp!I57)*'ASXY-TI3S'!$D57)</f>
        <v>-2.766971658953553E-4</v>
      </c>
      <c r="J57" s="18">
        <f>Model!$W$12*((drdp!D57)*'ASXY-TI3S'!$B57+(drdp!G57)*'ASXY-TI3S'!$C57+(drdp!J57)*'ASXY-TI3S'!$D57)</f>
        <v>0</v>
      </c>
      <c r="K57" s="21">
        <f>SUM(E$3:E56)+H57</f>
        <v>1.8331505351800371E-2</v>
      </c>
      <c r="L57" s="21">
        <f>SUM(F$3:F56)+I57</f>
        <v>-4.9119120550617139E-3</v>
      </c>
      <c r="M57" s="21">
        <f>SUM(G$3:G56)+J57</f>
        <v>0</v>
      </c>
      <c r="N57" s="19">
        <f t="shared" si="1"/>
        <v>3.3604408846308568E-4</v>
      </c>
      <c r="O57" s="19">
        <f t="shared" si="1"/>
        <v>2.4126880036660588E-5</v>
      </c>
      <c r="P57" s="19">
        <f t="shared" si="1"/>
        <v>0</v>
      </c>
      <c r="Q57" s="19">
        <f t="shared" si="2"/>
        <v>-9.0042742124936566E-5</v>
      </c>
      <c r="R57" s="19">
        <f t="shared" si="3"/>
        <v>0</v>
      </c>
      <c r="S57" s="19">
        <f t="shared" si="4"/>
        <v>0</v>
      </c>
    </row>
    <row r="58" spans="1:19" x14ac:dyDescent="0.25">
      <c r="A58" s="26">
        <f>Wellpath!E58</f>
        <v>1650</v>
      </c>
      <c r="B58" s="22">
        <v>0</v>
      </c>
      <c r="C58" s="22">
        <v>0</v>
      </c>
      <c r="D58" s="22">
        <f>(TAN(Dip) * SIN(Wellpath!$L58) * COS(Wellpath!$O58) - COS(Wellpath!$L58)) / 2</f>
        <v>-0.28620027593838426</v>
      </c>
      <c r="E58" s="20">
        <f>Model!$W$12*((drdp!B58+drdp!K58)*'ASXY-TI3S'!$B58+(drdp!E58+drdp!N58)*'ASXY-TI3S'!$C58+(drdp!H58+drdp!Q58)*'ASXY-TI3S'!$D58)</f>
        <v>2.0733617851495735E-3</v>
      </c>
      <c r="F58" s="20">
        <f>Model!$W$12*((drdp!C58+drdp!L58)*'ASXY-TI3S'!$B58+(drdp!F58+drdp!O58)*'ASXY-TI3S'!$C58+(drdp!I58+drdp!R58)*'ASXY-TI3S'!$D58)</f>
        <v>-5.5555561594837911E-4</v>
      </c>
      <c r="G58" s="20">
        <f>Model!$W$12*((drdp!D58+drdp!M58)*'ASXY-TI3S'!$B58+(drdp!G58+drdp!P58)*'ASXY-TI3S'!$C58+(drdp!J58+drdp!S58)*'ASXY-TI3S'!$D58)</f>
        <v>0</v>
      </c>
      <c r="H58" s="18">
        <f>Model!$W$12*((drdp!B58)*'ASXY-TI3S'!$B58+(drdp!E58)*'ASXY-TI3S'!$C58+(drdp!H58)*'ASXY-TI3S'!$D58)</f>
        <v>1.0366808925747868E-3</v>
      </c>
      <c r="I58" s="18">
        <f>Model!$W$12*((drdp!C58)*'ASXY-TI3S'!$B58+(drdp!F58)*'ASXY-TI3S'!$C58+(drdp!I58)*'ASXY-TI3S'!$D58)</f>
        <v>-2.7777780797418955E-4</v>
      </c>
      <c r="J58" s="18">
        <f>Model!$W$12*((drdp!D58)*'ASXY-TI3S'!$B58+(drdp!G58)*'ASXY-TI3S'!$C58+(drdp!J58)*'ASXY-TI3S'!$D58)</f>
        <v>0</v>
      </c>
      <c r="K58" s="21">
        <f>SUM(E$3:E57)+H58</f>
        <v>2.0400834125806941E-2</v>
      </c>
      <c r="L58" s="21">
        <f>SUM(F$3:F57)+I58</f>
        <v>-5.4663870289312589E-3</v>
      </c>
      <c r="M58" s="21">
        <f>SUM(G$3:G57)+J58</f>
        <v>0</v>
      </c>
      <c r="N58" s="19">
        <f t="shared" si="1"/>
        <v>4.1619403302868904E-4</v>
      </c>
      <c r="O58" s="19">
        <f t="shared" si="1"/>
        <v>2.9881387150067915E-5</v>
      </c>
      <c r="P58" s="19">
        <f t="shared" si="1"/>
        <v>0</v>
      </c>
      <c r="Q58" s="19">
        <f t="shared" si="2"/>
        <v>-1.1151885504468924E-4</v>
      </c>
      <c r="R58" s="19">
        <f t="shared" si="3"/>
        <v>0</v>
      </c>
      <c r="S58" s="19">
        <f t="shared" si="4"/>
        <v>0</v>
      </c>
    </row>
    <row r="59" spans="1:19" x14ac:dyDescent="0.25">
      <c r="A59" s="26">
        <f>Wellpath!E59</f>
        <v>1680</v>
      </c>
      <c r="B59" s="22">
        <v>0</v>
      </c>
      <c r="C59" s="22">
        <v>0</v>
      </c>
      <c r="D59" s="22">
        <f>(TAN(Dip) * SIN(Wellpath!$L59) * COS(Wellpath!$O59) - COS(Wellpath!$L59)) / 2</f>
        <v>-0.26842658259471663</v>
      </c>
      <c r="E59" s="20">
        <f>Model!$W$12*((drdp!B59+drdp!K59)*'ASXY-TI3S'!$B59+(drdp!E59+drdp!N59)*'ASXY-TI3S'!$C59+(drdp!H59+drdp!Q59)*'ASXY-TI3S'!$D59)</f>
        <v>2.0609633425480935E-3</v>
      </c>
      <c r="F59" s="20">
        <f>Model!$W$12*((drdp!C59+drdp!L59)*'ASXY-TI3S'!$B59+(drdp!F59+drdp!O59)*'ASXY-TI3S'!$C59+(drdp!I59+drdp!R59)*'ASXY-TI3S'!$D59)</f>
        <v>-5.5223346326590888E-4</v>
      </c>
      <c r="G59" s="20">
        <f>Model!$W$12*((drdp!D59+drdp!M59)*'ASXY-TI3S'!$B59+(drdp!G59+drdp!P59)*'ASXY-TI3S'!$C59+(drdp!J59+drdp!S59)*'ASXY-TI3S'!$D59)</f>
        <v>0</v>
      </c>
      <c r="H59" s="18">
        <f>Model!$W$12*((drdp!B59)*'ASXY-TI3S'!$B59+(drdp!E59)*'ASXY-TI3S'!$C59+(drdp!H59)*'ASXY-TI3S'!$D59)</f>
        <v>1.0304816712740467E-3</v>
      </c>
      <c r="I59" s="18">
        <f>Model!$W$12*((drdp!C59)*'ASXY-TI3S'!$B59+(drdp!F59)*'ASXY-TI3S'!$C59+(drdp!I59)*'ASXY-TI3S'!$D59)</f>
        <v>-2.7611673163295444E-4</v>
      </c>
      <c r="J59" s="18">
        <f>Model!$W$12*((drdp!D59)*'ASXY-TI3S'!$B59+(drdp!G59)*'ASXY-TI3S'!$C59+(drdp!J59)*'ASXY-TI3S'!$D59)</f>
        <v>0</v>
      </c>
      <c r="K59" s="21">
        <f>SUM(E$3:E58)+H59</f>
        <v>2.2467996689655774E-2</v>
      </c>
      <c r="L59" s="21">
        <f>SUM(F$3:F58)+I59</f>
        <v>-6.0202815685384036E-3</v>
      </c>
      <c r="M59" s="21">
        <f>SUM(G$3:G58)+J59</f>
        <v>0</v>
      </c>
      <c r="N59" s="19">
        <f t="shared" si="1"/>
        <v>5.0481087524638282E-4</v>
      </c>
      <c r="O59" s="19">
        <f t="shared" si="1"/>
        <v>3.624379016448322E-5</v>
      </c>
      <c r="P59" s="19">
        <f t="shared" si="1"/>
        <v>0</v>
      </c>
      <c r="Q59" s="19">
        <f t="shared" si="2"/>
        <v>-1.3526366635271652E-4</v>
      </c>
      <c r="R59" s="19">
        <f t="shared" si="3"/>
        <v>0</v>
      </c>
      <c r="S59" s="19">
        <f t="shared" si="4"/>
        <v>0</v>
      </c>
    </row>
    <row r="60" spans="1:19" x14ac:dyDescent="0.25">
      <c r="A60" s="26">
        <f>Wellpath!E60</f>
        <v>1710</v>
      </c>
      <c r="B60" s="22">
        <v>0</v>
      </c>
      <c r="C60" s="22">
        <v>0</v>
      </c>
      <c r="D60" s="22">
        <f>(TAN(Dip) * SIN(Wellpath!$L60) * COS(Wellpath!$O60) - COS(Wellpath!$L60)) / 2</f>
        <v>-0.2503258528081026</v>
      </c>
      <c r="E60" s="20">
        <f>Model!$W$12*((drdp!B60+drdp!K60)*'ASXY-TI3S'!$B60+(drdp!E60+drdp!N60)*'ASXY-TI3S'!$C60+(drdp!H60+drdp!Q60)*'ASXY-TI3S'!$D60)</f>
        <v>2.0281608390251876E-3</v>
      </c>
      <c r="F60" s="20">
        <f>Model!$W$12*((drdp!C60+drdp!L60)*'ASXY-TI3S'!$B60+(drdp!F60+drdp!O60)*'ASXY-TI3S'!$C60+(drdp!I60+drdp!R60)*'ASXY-TI3S'!$D60)</f>
        <v>-5.4344405893722741E-4</v>
      </c>
      <c r="G60" s="20">
        <f>Model!$W$12*((drdp!D60+drdp!M60)*'ASXY-TI3S'!$B60+(drdp!G60+drdp!P60)*'ASXY-TI3S'!$C60+(drdp!J60+drdp!S60)*'ASXY-TI3S'!$D60)</f>
        <v>0</v>
      </c>
      <c r="H60" s="18">
        <f>Model!$W$12*((drdp!B60)*'ASXY-TI3S'!$B60+(drdp!E60)*'ASXY-TI3S'!$C60+(drdp!H60)*'ASXY-TI3S'!$D60)</f>
        <v>1.0140804195125938E-3</v>
      </c>
      <c r="I60" s="18">
        <f>Model!$W$12*((drdp!C60)*'ASXY-TI3S'!$B60+(drdp!F60)*'ASXY-TI3S'!$C60+(drdp!I60)*'ASXY-TI3S'!$D60)</f>
        <v>-2.717220294686137E-4</v>
      </c>
      <c r="J60" s="18">
        <f>Model!$W$12*((drdp!D60)*'ASXY-TI3S'!$B60+(drdp!G60)*'ASXY-TI3S'!$C60+(drdp!J60)*'ASXY-TI3S'!$D60)</f>
        <v>0</v>
      </c>
      <c r="K60" s="21">
        <f>SUM(E$3:E59)+H60</f>
        <v>2.4512558780442416E-2</v>
      </c>
      <c r="L60" s="21">
        <f>SUM(F$3:F59)+I60</f>
        <v>-6.5681203296399718E-3</v>
      </c>
      <c r="M60" s="21">
        <f>SUM(G$3:G59)+J60</f>
        <v>0</v>
      </c>
      <c r="N60" s="19">
        <f t="shared" si="1"/>
        <v>6.0086553796464453E-4</v>
      </c>
      <c r="O60" s="19">
        <f t="shared" si="1"/>
        <v>4.3140204664629893E-5</v>
      </c>
      <c r="P60" s="19">
        <f t="shared" si="1"/>
        <v>0</v>
      </c>
      <c r="Q60" s="19">
        <f t="shared" si="2"/>
        <v>-1.6100143565731862E-4</v>
      </c>
      <c r="R60" s="19">
        <f t="shared" si="3"/>
        <v>0</v>
      </c>
      <c r="S60" s="19">
        <f t="shared" si="4"/>
        <v>0</v>
      </c>
    </row>
    <row r="61" spans="1:19" x14ac:dyDescent="0.25">
      <c r="A61" s="26">
        <f>Wellpath!E61</f>
        <v>1740</v>
      </c>
      <c r="B61" s="22">
        <v>0</v>
      </c>
      <c r="C61" s="22">
        <v>0</v>
      </c>
      <c r="D61" s="22">
        <f>(TAN(Dip) * SIN(Wellpath!$L61) * COS(Wellpath!$O61) - COS(Wellpath!$L61)) / 2</f>
        <v>-0.23192013952958371</v>
      </c>
      <c r="E61" s="20">
        <f>Model!$W$12*((drdp!B61+drdp!K61)*'ASXY-TI3S'!$B61+(drdp!E61+drdp!N61)*'ASXY-TI3S'!$C61+(drdp!H61+drdp!Q61)*'ASXY-TI3S'!$D61)</f>
        <v>1.9751140850807251E-3</v>
      </c>
      <c r="F61" s="20">
        <f>Model!$W$12*((drdp!C61+drdp!L61)*'ASXY-TI3S'!$B61+(drdp!F61+drdp!O61)*'ASXY-TI3S'!$C61+(drdp!I61+drdp!R61)*'ASXY-TI3S'!$D61)</f>
        <v>-5.2923022405671611E-4</v>
      </c>
      <c r="G61" s="20">
        <f>Model!$W$12*((drdp!D61+drdp!M61)*'ASXY-TI3S'!$B61+(drdp!G61+drdp!P61)*'ASXY-TI3S'!$C61+(drdp!J61+drdp!S61)*'ASXY-TI3S'!$D61)</f>
        <v>0</v>
      </c>
      <c r="H61" s="18">
        <f>Model!$W$12*((drdp!B61)*'ASXY-TI3S'!$B61+(drdp!E61)*'ASXY-TI3S'!$C61+(drdp!H61)*'ASXY-TI3S'!$D61)</f>
        <v>9.8755704254036253E-4</v>
      </c>
      <c r="I61" s="18">
        <f>Model!$W$12*((drdp!C61)*'ASXY-TI3S'!$B61+(drdp!F61)*'ASXY-TI3S'!$C61+(drdp!I61)*'ASXY-TI3S'!$D61)</f>
        <v>-2.6461511202835805E-4</v>
      </c>
      <c r="J61" s="18">
        <f>Model!$W$12*((drdp!D61)*'ASXY-TI3S'!$B61+(drdp!G61)*'ASXY-TI3S'!$C61+(drdp!J61)*'ASXY-TI3S'!$D61)</f>
        <v>0</v>
      </c>
      <c r="K61" s="21">
        <f>SUM(E$3:E60)+H61</f>
        <v>2.6514196242495371E-2</v>
      </c>
      <c r="L61" s="21">
        <f>SUM(F$3:F60)+I61</f>
        <v>-7.1044574711369435E-3</v>
      </c>
      <c r="M61" s="21">
        <f>SUM(G$3:G60)+J61</f>
        <v>0</v>
      </c>
      <c r="N61" s="19">
        <f t="shared" si="1"/>
        <v>7.0300260238555571E-4</v>
      </c>
      <c r="O61" s="19">
        <f t="shared" si="1"/>
        <v>5.0473315959193531E-5</v>
      </c>
      <c r="P61" s="19">
        <f t="shared" si="1"/>
        <v>0</v>
      </c>
      <c r="Q61" s="19">
        <f t="shared" si="2"/>
        <v>-1.8836897958618732E-4</v>
      </c>
      <c r="R61" s="19">
        <f t="shared" si="3"/>
        <v>0</v>
      </c>
      <c r="S61" s="19">
        <f t="shared" si="4"/>
        <v>0</v>
      </c>
    </row>
    <row r="62" spans="1:19" x14ac:dyDescent="0.25">
      <c r="A62" s="26">
        <f>Wellpath!E62</f>
        <v>1770</v>
      </c>
      <c r="B62" s="22">
        <v>0</v>
      </c>
      <c r="C62" s="22">
        <v>0</v>
      </c>
      <c r="D62" s="22">
        <f>(TAN(Dip) * SIN(Wellpath!$L62) * COS(Wellpath!$O62) - COS(Wellpath!$L62)) / 2</f>
        <v>-0.21323186728560675</v>
      </c>
      <c r="E62" s="20">
        <f>Model!$W$12*((drdp!B62+drdp!K62)*'ASXY-TI3S'!$B62+(drdp!E62+drdp!N62)*'ASXY-TI3S'!$C62+(drdp!H62+drdp!Q62)*'ASXY-TI3S'!$D62)</f>
        <v>1.9020815191676803E-3</v>
      </c>
      <c r="F62" s="20">
        <f>Model!$W$12*((drdp!C62+drdp!L62)*'ASXY-TI3S'!$B62+(drdp!F62+drdp!O62)*'ASXY-TI3S'!$C62+(drdp!I62+drdp!R62)*'ASXY-TI3S'!$D62)</f>
        <v>-5.0966120699914299E-4</v>
      </c>
      <c r="G62" s="20">
        <f>Model!$W$12*((drdp!D62+drdp!M62)*'ASXY-TI3S'!$B62+(drdp!G62+drdp!P62)*'ASXY-TI3S'!$C62+(drdp!J62+drdp!S62)*'ASXY-TI3S'!$D62)</f>
        <v>0</v>
      </c>
      <c r="H62" s="18">
        <f>Model!$W$12*((drdp!B62)*'ASXY-TI3S'!$B62+(drdp!E62)*'ASXY-TI3S'!$C62+(drdp!H62)*'ASXY-TI3S'!$D62)</f>
        <v>9.5104075958384016E-4</v>
      </c>
      <c r="I62" s="18">
        <f>Model!$W$12*((drdp!C62)*'ASXY-TI3S'!$B62+(drdp!F62)*'ASXY-TI3S'!$C62+(drdp!I62)*'ASXY-TI3S'!$D62)</f>
        <v>-2.548306034995715E-4</v>
      </c>
      <c r="J62" s="18">
        <f>Model!$W$12*((drdp!D62)*'ASXY-TI3S'!$B62+(drdp!G62)*'ASXY-TI3S'!$C62+(drdp!J62)*'ASXY-TI3S'!$D62)</f>
        <v>0</v>
      </c>
      <c r="K62" s="21">
        <f>SUM(E$3:E61)+H62</f>
        <v>2.8452794044619572E-2</v>
      </c>
      <c r="L62" s="21">
        <f>SUM(F$3:F61)+I62</f>
        <v>-7.6239031866648732E-3</v>
      </c>
      <c r="M62" s="21">
        <f>SUM(G$3:G61)+J62</f>
        <v>0</v>
      </c>
      <c r="N62" s="19">
        <f t="shared" si="1"/>
        <v>8.0956148894553899E-4</v>
      </c>
      <c r="O62" s="19">
        <f t="shared" si="1"/>
        <v>5.8123899799638809E-5</v>
      </c>
      <c r="P62" s="19">
        <f t="shared" si="1"/>
        <v>0</v>
      </c>
      <c r="Q62" s="19">
        <f t="shared" si="2"/>
        <v>-2.1692134718629449E-4</v>
      </c>
      <c r="R62" s="19">
        <f t="shared" si="3"/>
        <v>0</v>
      </c>
      <c r="S62" s="19">
        <f t="shared" si="4"/>
        <v>0</v>
      </c>
    </row>
    <row r="63" spans="1:19" x14ac:dyDescent="0.25">
      <c r="A63" s="26">
        <f>Wellpath!E63</f>
        <v>1800</v>
      </c>
      <c r="B63" s="22">
        <v>0</v>
      </c>
      <c r="C63" s="22">
        <v>0</v>
      </c>
      <c r="D63" s="22">
        <f>(TAN(Dip) * SIN(Wellpath!$L63) * COS(Wellpath!$O63) - COS(Wellpath!$L63)) / 2</f>
        <v>-0.19428380485719357</v>
      </c>
      <c r="E63" s="20">
        <f>Model!$W$12*((drdp!B63+drdp!K63)*'ASXY-TI3S'!$B63+(drdp!E63+drdp!N63)*'ASXY-TI3S'!$C63+(drdp!H63+drdp!Q63)*'ASXY-TI3S'!$D63)</f>
        <v>1.8094189486059754E-3</v>
      </c>
      <c r="F63" s="20">
        <f>Model!$W$12*((drdp!C63+drdp!L63)*'ASXY-TI3S'!$B63+(drdp!F63+drdp!O63)*'ASXY-TI3S'!$C63+(drdp!I63+drdp!R63)*'ASXY-TI3S'!$D63)</f>
        <v>-4.8483234604854207E-4</v>
      </c>
      <c r="G63" s="20">
        <f>Model!$W$12*((drdp!D63+drdp!M63)*'ASXY-TI3S'!$B63+(drdp!G63+drdp!P63)*'ASXY-TI3S'!$C63+(drdp!J63+drdp!S63)*'ASXY-TI3S'!$D63)</f>
        <v>0</v>
      </c>
      <c r="H63" s="18">
        <f>Model!$W$12*((drdp!B63)*'ASXY-TI3S'!$B63+(drdp!E63)*'ASXY-TI3S'!$C63+(drdp!H63)*'ASXY-TI3S'!$D63)</f>
        <v>9.0470947430298769E-4</v>
      </c>
      <c r="I63" s="18">
        <f>Model!$W$12*((drdp!C63)*'ASXY-TI3S'!$B63+(drdp!F63)*'ASXY-TI3S'!$C63+(drdp!I63)*'ASXY-TI3S'!$D63)</f>
        <v>-2.4241617302427104E-4</v>
      </c>
      <c r="J63" s="18">
        <f>Model!$W$12*((drdp!D63)*'ASXY-TI3S'!$B63+(drdp!G63)*'ASXY-TI3S'!$C63+(drdp!J63)*'ASXY-TI3S'!$D63)</f>
        <v>0</v>
      </c>
      <c r="K63" s="21">
        <f>SUM(E$3:E62)+H63</f>
        <v>3.0308544278506402E-2</v>
      </c>
      <c r="L63" s="21">
        <f>SUM(F$3:F62)+I63</f>
        <v>-8.1211499631887157E-3</v>
      </c>
      <c r="M63" s="21">
        <f>SUM(G$3:G62)+J63</f>
        <v>0</v>
      </c>
      <c r="N63" s="19">
        <f t="shared" si="1"/>
        <v>9.1860785628218318E-4</v>
      </c>
      <c r="O63" s="19">
        <f t="shared" si="1"/>
        <v>6.5953076724600072E-5</v>
      </c>
      <c r="P63" s="19">
        <f t="shared" si="1"/>
        <v>0</v>
      </c>
      <c r="Q63" s="19">
        <f t="shared" si="2"/>
        <v>-2.4614023325169584E-4</v>
      </c>
      <c r="R63" s="19">
        <f t="shared" si="3"/>
        <v>0</v>
      </c>
      <c r="S63" s="19">
        <f t="shared" si="4"/>
        <v>0</v>
      </c>
    </row>
    <row r="64" spans="1:19" x14ac:dyDescent="0.25">
      <c r="A64" s="26">
        <f>Wellpath!E64</f>
        <v>1830</v>
      </c>
      <c r="B64" s="22">
        <v>0</v>
      </c>
      <c r="C64" s="22">
        <v>0</v>
      </c>
      <c r="D64" s="22">
        <f>(TAN(Dip) * SIN(Wellpath!$L64) * COS(Wellpath!$O64) - COS(Wellpath!$L64)) / 2</f>
        <v>-0.17509903753968778</v>
      </c>
      <c r="E64" s="20">
        <f>Model!$W$12*((drdp!B64+drdp!K64)*'ASXY-TI3S'!$B64+(drdp!E64+drdp!N64)*'ASXY-TI3S'!$C64+(drdp!H64+drdp!Q64)*'ASXY-TI3S'!$D64)</f>
        <v>1.6975778161249769E-3</v>
      </c>
      <c r="F64" s="20">
        <f>Model!$W$12*((drdp!C64+drdp!L64)*'ASXY-TI3S'!$B64+(drdp!F64+drdp!O64)*'ASXY-TI3S'!$C64+(drdp!I64+drdp!R64)*'ASXY-TI3S'!$D64)</f>
        <v>-4.5486460491967644E-4</v>
      </c>
      <c r="G64" s="20">
        <f>Model!$W$12*((drdp!D64+drdp!M64)*'ASXY-TI3S'!$B64+(drdp!G64+drdp!P64)*'ASXY-TI3S'!$C64+(drdp!J64+drdp!S64)*'ASXY-TI3S'!$D64)</f>
        <v>0</v>
      </c>
      <c r="H64" s="18">
        <f>Model!$W$12*((drdp!B64)*'ASXY-TI3S'!$B64+(drdp!E64)*'ASXY-TI3S'!$C64+(drdp!H64)*'ASXY-TI3S'!$D64)</f>
        <v>8.4878890806248844E-4</v>
      </c>
      <c r="I64" s="18">
        <f>Model!$W$12*((drdp!C64)*'ASXY-TI3S'!$B64+(drdp!F64)*'ASXY-TI3S'!$C64+(drdp!I64)*'ASXY-TI3S'!$D64)</f>
        <v>-2.2743230245983822E-4</v>
      </c>
      <c r="J64" s="18">
        <f>Model!$W$12*((drdp!D64)*'ASXY-TI3S'!$B64+(drdp!G64)*'ASXY-TI3S'!$C64+(drdp!J64)*'ASXY-TI3S'!$D64)</f>
        <v>0</v>
      </c>
      <c r="K64" s="21">
        <f>SUM(E$3:E63)+H64</f>
        <v>3.2062042660871877E-2</v>
      </c>
      <c r="L64" s="21">
        <f>SUM(F$3:F63)+I64</f>
        <v>-8.5909984386728245E-3</v>
      </c>
      <c r="M64" s="21">
        <f>SUM(G$3:G63)+J64</f>
        <v>0</v>
      </c>
      <c r="N64" s="19">
        <f t="shared" si="1"/>
        <v>1.0279745795875681E-3</v>
      </c>
      <c r="O64" s="19">
        <f t="shared" si="1"/>
        <v>7.3805254173278903E-5</v>
      </c>
      <c r="P64" s="19">
        <f t="shared" si="1"/>
        <v>0</v>
      </c>
      <c r="Q64" s="19">
        <f t="shared" si="2"/>
        <v>-2.7544495844021181E-4</v>
      </c>
      <c r="R64" s="19">
        <f t="shared" si="3"/>
        <v>0</v>
      </c>
      <c r="S64" s="19">
        <f t="shared" si="4"/>
        <v>0</v>
      </c>
    </row>
    <row r="65" spans="1:19" x14ac:dyDescent="0.25">
      <c r="A65" s="26">
        <f>Wellpath!E65</f>
        <v>1860</v>
      </c>
      <c r="B65" s="22">
        <v>0</v>
      </c>
      <c r="C65" s="22">
        <v>0</v>
      </c>
      <c r="D65" s="22">
        <f>(TAN(Dip) * SIN(Wellpath!$L65) * COS(Wellpath!$O65) - COS(Wellpath!$L65)) / 2</f>
        <v>-0.15570093901687901</v>
      </c>
      <c r="E65" s="20">
        <f>Model!$W$12*((drdp!B65+drdp!K65)*'ASXY-TI3S'!$B65+(drdp!E65+drdp!N65)*'ASXY-TI3S'!$C65+(drdp!H65+drdp!Q65)*'ASXY-TI3S'!$D65)</f>
        <v>1.5671030004799015E-3</v>
      </c>
      <c r="F65" s="20">
        <f>Model!$W$12*((drdp!C65+drdp!L65)*'ASXY-TI3S'!$B65+(drdp!F65+drdp!O65)*'ASXY-TI3S'!$C65+(drdp!I65+drdp!R65)*'ASXY-TI3S'!$D65)</f>
        <v>-4.1990398343497891E-4</v>
      </c>
      <c r="G65" s="20">
        <f>Model!$W$12*((drdp!D65+drdp!M65)*'ASXY-TI3S'!$B65+(drdp!G65+drdp!P65)*'ASXY-TI3S'!$C65+(drdp!J65+drdp!S65)*'ASXY-TI3S'!$D65)</f>
        <v>0</v>
      </c>
      <c r="H65" s="18">
        <f>Model!$W$12*((drdp!B65)*'ASXY-TI3S'!$B65+(drdp!E65)*'ASXY-TI3S'!$C65+(drdp!H65)*'ASXY-TI3S'!$D65)</f>
        <v>7.8355150023995076E-4</v>
      </c>
      <c r="I65" s="18">
        <f>Model!$W$12*((drdp!C65)*'ASXY-TI3S'!$B65+(drdp!F65)*'ASXY-TI3S'!$C65+(drdp!I65)*'ASXY-TI3S'!$D65)</f>
        <v>-2.0995199171748946E-4</v>
      </c>
      <c r="J65" s="18">
        <f>Model!$W$12*((drdp!D65)*'ASXY-TI3S'!$B65+(drdp!G65)*'ASXY-TI3S'!$C65+(drdp!J65)*'ASXY-TI3S'!$D65)</f>
        <v>0</v>
      </c>
      <c r="K65" s="21">
        <f>SUM(E$3:E64)+H65</f>
        <v>3.369438306917432E-2</v>
      </c>
      <c r="L65" s="21">
        <f>SUM(F$3:F64)+I65</f>
        <v>-9.0283827328501518E-3</v>
      </c>
      <c r="M65" s="21">
        <f>SUM(G$3:G64)+J65</f>
        <v>0</v>
      </c>
      <c r="N65" s="19">
        <f t="shared" si="1"/>
        <v>1.135311450412261E-3</v>
      </c>
      <c r="O65" s="19">
        <f t="shared" si="1"/>
        <v>8.151169477082678E-5</v>
      </c>
      <c r="P65" s="19">
        <f t="shared" si="1"/>
        <v>0</v>
      </c>
      <c r="Q65" s="19">
        <f t="shared" si="2"/>
        <v>-3.0420578629577192E-4</v>
      </c>
      <c r="R65" s="19">
        <f t="shared" si="3"/>
        <v>0</v>
      </c>
      <c r="S65" s="19">
        <f t="shared" si="4"/>
        <v>0</v>
      </c>
    </row>
    <row r="66" spans="1:19" x14ac:dyDescent="0.25">
      <c r="A66" s="26">
        <f>Wellpath!E66</f>
        <v>1890</v>
      </c>
      <c r="B66" s="22">
        <v>0</v>
      </c>
      <c r="C66" s="22">
        <v>0</v>
      </c>
      <c r="D66" s="22">
        <f>(TAN(Dip) * SIN(Wellpath!$L66) * COS(Wellpath!$O66) - COS(Wellpath!$L66)) / 2</f>
        <v>-0.13611314288376913</v>
      </c>
      <c r="E66" s="20">
        <f>Model!$W$12*((drdp!B66+drdp!K66)*'ASXY-TI3S'!$B66+(drdp!E66+drdp!N66)*'ASXY-TI3S'!$C66+(drdp!H66+drdp!Q66)*'ASXY-TI3S'!$D66)</f>
        <v>1.4186301618572886E-3</v>
      </c>
      <c r="F66" s="20">
        <f>Model!$W$12*((drdp!C66+drdp!L66)*'ASXY-TI3S'!$B66+(drdp!F66+drdp!O66)*'ASXY-TI3S'!$C66+(drdp!I66+drdp!R66)*'ASXY-TI3S'!$D66)</f>
        <v>-3.8012080622809331E-4</v>
      </c>
      <c r="G66" s="20">
        <f>Model!$W$12*((drdp!D66+drdp!M66)*'ASXY-TI3S'!$B66+(drdp!G66+drdp!P66)*'ASXY-TI3S'!$C66+(drdp!J66+drdp!S66)*'ASXY-TI3S'!$D66)</f>
        <v>0</v>
      </c>
      <c r="H66" s="18">
        <f>Model!$W$12*((drdp!B66)*'ASXY-TI3S'!$B66+(drdp!E66)*'ASXY-TI3S'!$C66+(drdp!H66)*'ASXY-TI3S'!$D66)</f>
        <v>7.0931508092864429E-4</v>
      </c>
      <c r="I66" s="18">
        <f>Model!$W$12*((drdp!C66)*'ASXY-TI3S'!$B66+(drdp!F66)*'ASXY-TI3S'!$C66+(drdp!I66)*'ASXY-TI3S'!$D66)</f>
        <v>-1.9006040311404665E-4</v>
      </c>
      <c r="J66" s="18">
        <f>Model!$W$12*((drdp!D66)*'ASXY-TI3S'!$B66+(drdp!G66)*'ASXY-TI3S'!$C66+(drdp!J66)*'ASXY-TI3S'!$D66)</f>
        <v>0</v>
      </c>
      <c r="K66" s="21">
        <f>SUM(E$3:E65)+H66</f>
        <v>3.5187249650342908E-2</v>
      </c>
      <c r="L66" s="21">
        <f>SUM(F$3:F65)+I66</f>
        <v>-9.4283951276816873E-3</v>
      </c>
      <c r="M66" s="21">
        <f>SUM(G$3:G65)+J66</f>
        <v>0</v>
      </c>
      <c r="N66" s="19">
        <f t="shared" si="1"/>
        <v>1.2381425379555571E-3</v>
      </c>
      <c r="O66" s="19">
        <f t="shared" si="1"/>
        <v>8.8894634683691785E-5</v>
      </c>
      <c r="P66" s="19">
        <f t="shared" si="1"/>
        <v>0</v>
      </c>
      <c r="Q66" s="19">
        <f t="shared" si="2"/>
        <v>-3.3175929315981223E-4</v>
      </c>
      <c r="R66" s="19">
        <f t="shared" si="3"/>
        <v>0</v>
      </c>
      <c r="S66" s="19">
        <f t="shared" si="4"/>
        <v>0</v>
      </c>
    </row>
    <row r="67" spans="1:19" x14ac:dyDescent="0.25">
      <c r="A67" s="26">
        <f>Wellpath!E67</f>
        <v>1920</v>
      </c>
      <c r="B67" s="22">
        <v>0</v>
      </c>
      <c r="C67" s="22">
        <v>0</v>
      </c>
      <c r="D67" s="22">
        <f>(TAN(Dip) * SIN(Wellpath!$L67) * COS(Wellpath!$O67) - COS(Wellpath!$L67)) / 2</f>
        <v>-0.11635951385267776</v>
      </c>
      <c r="E67" s="20">
        <f>Model!$W$12*((drdp!B67+drdp!K67)*'ASXY-TI3S'!$B67+(drdp!E67+drdp!N67)*'ASXY-TI3S'!$C67+(drdp!H67+drdp!Q67)*'ASXY-TI3S'!$D67)</f>
        <v>1.2528826450024706E-3</v>
      </c>
      <c r="F67" s="20">
        <f>Model!$W$12*((drdp!C67+drdp!L67)*'ASXY-TI3S'!$B67+(drdp!F67+drdp!O67)*'ASXY-TI3S'!$C67+(drdp!I67+drdp!R67)*'ASXY-TI3S'!$D67)</f>
        <v>-3.3570889293938096E-4</v>
      </c>
      <c r="G67" s="20">
        <f>Model!$W$12*((drdp!D67+drdp!M67)*'ASXY-TI3S'!$B67+(drdp!G67+drdp!P67)*'ASXY-TI3S'!$C67+(drdp!J67+drdp!S67)*'ASXY-TI3S'!$D67)</f>
        <v>0</v>
      </c>
      <c r="H67" s="18">
        <f>Model!$W$12*((drdp!B67)*'ASXY-TI3S'!$B67+(drdp!E67)*'ASXY-TI3S'!$C67+(drdp!H67)*'ASXY-TI3S'!$D67)</f>
        <v>6.2644132250123529E-4</v>
      </c>
      <c r="I67" s="18">
        <f>Model!$W$12*((drdp!C67)*'ASXY-TI3S'!$B67+(drdp!F67)*'ASXY-TI3S'!$C67+(drdp!I67)*'ASXY-TI3S'!$D67)</f>
        <v>-1.6785444646969048E-4</v>
      </c>
      <c r="J67" s="18">
        <f>Model!$W$12*((drdp!D67)*'ASXY-TI3S'!$B67+(drdp!G67)*'ASXY-TI3S'!$C67+(drdp!J67)*'ASXY-TI3S'!$D67)</f>
        <v>0</v>
      </c>
      <c r="K67" s="21">
        <f>SUM(E$3:E66)+H67</f>
        <v>3.6523006053772789E-2</v>
      </c>
      <c r="L67" s="21">
        <f>SUM(F$3:F66)+I67</f>
        <v>-9.7863099772654248E-3</v>
      </c>
      <c r="M67" s="21">
        <f>SUM(G$3:G66)+J67</f>
        <v>0</v>
      </c>
      <c r="N67" s="19">
        <f t="shared" si="1"/>
        <v>1.3339299712039237E-3</v>
      </c>
      <c r="O67" s="19">
        <f t="shared" si="1"/>
        <v>9.5771862971124805E-5</v>
      </c>
      <c r="P67" s="19">
        <f t="shared" si="1"/>
        <v>0</v>
      </c>
      <c r="Q67" s="19">
        <f t="shared" si="2"/>
        <v>-3.5742545854376212E-4</v>
      </c>
      <c r="R67" s="19">
        <f t="shared" si="3"/>
        <v>0</v>
      </c>
      <c r="S67" s="19">
        <f t="shared" si="4"/>
        <v>0</v>
      </c>
    </row>
    <row r="68" spans="1:19" x14ac:dyDescent="0.25">
      <c r="A68" s="26">
        <f>Wellpath!E68</f>
        <v>1950</v>
      </c>
      <c r="B68" s="22">
        <v>0</v>
      </c>
      <c r="C68" s="22">
        <v>0</v>
      </c>
      <c r="D68" s="22">
        <f>(TAN(Dip) * SIN(Wellpath!$L68) * COS(Wellpath!$O68) - COS(Wellpath!$L68)) / 2</f>
        <v>-9.6464118677766053E-2</v>
      </c>
      <c r="E68" s="20">
        <f>Model!$W$12*((drdp!B68+drdp!K68)*'ASXY-TI3S'!$B68+(drdp!E68+drdp!N68)*'ASXY-TI3S'!$C68+(drdp!H68+drdp!Q68)*'ASXY-TI3S'!$D68)</f>
        <v>1.0706679551566827E-3</v>
      </c>
      <c r="F68" s="20">
        <f>Model!$W$12*((drdp!C68+drdp!L68)*'ASXY-TI3S'!$B68+(drdp!F68+drdp!O68)*'ASXY-TI3S'!$C68+(drdp!I68+drdp!R68)*'ASXY-TI3S'!$D68)</f>
        <v>-2.868846139461146E-4</v>
      </c>
      <c r="G68" s="20">
        <f>Model!$W$12*((drdp!D68+drdp!M68)*'ASXY-TI3S'!$B68+(drdp!G68+drdp!P68)*'ASXY-TI3S'!$C68+(drdp!J68+drdp!S68)*'ASXY-TI3S'!$D68)</f>
        <v>0</v>
      </c>
      <c r="H68" s="18">
        <f>Model!$W$12*((drdp!B68)*'ASXY-TI3S'!$B68+(drdp!E68)*'ASXY-TI3S'!$C68+(drdp!H68)*'ASXY-TI3S'!$D68)</f>
        <v>5.3533397757834133E-4</v>
      </c>
      <c r="I68" s="18">
        <f>Model!$W$12*((drdp!C68)*'ASXY-TI3S'!$B68+(drdp!F68)*'ASXY-TI3S'!$C68+(drdp!I68)*'ASXY-TI3S'!$D68)</f>
        <v>-1.434423069730573E-4</v>
      </c>
      <c r="J68" s="18">
        <f>Model!$W$12*((drdp!D68)*'ASXY-TI3S'!$B68+(drdp!G68)*'ASXY-TI3S'!$C68+(drdp!J68)*'ASXY-TI3S'!$D68)</f>
        <v>0</v>
      </c>
      <c r="K68" s="21">
        <f>SUM(E$3:E67)+H68</f>
        <v>3.7684781353852372E-2</v>
      </c>
      <c r="L68" s="21">
        <f>SUM(F$3:F67)+I68</f>
        <v>-1.0097606730708173E-2</v>
      </c>
      <c r="M68" s="21">
        <f>SUM(G$3:G67)+J68</f>
        <v>0</v>
      </c>
      <c r="N68" s="19">
        <f t="shared" ref="N68:P131" si="5">K68^2</f>
        <v>1.4201427456876593E-3</v>
      </c>
      <c r="O68" s="19">
        <f t="shared" si="5"/>
        <v>1.01961661688043E-4</v>
      </c>
      <c r="P68" s="19">
        <f t="shared" si="5"/>
        <v>0</v>
      </c>
      <c r="Q68" s="19">
        <f t="shared" ref="Q68:Q131" si="6">K68*L68</f>
        <v>-3.8052610184392555E-4</v>
      </c>
      <c r="R68" s="19">
        <f t="shared" ref="R68:R131" si="7">K68*M68</f>
        <v>0</v>
      </c>
      <c r="S68" s="19">
        <f t="shared" ref="S68:S131" si="8">L68*M68</f>
        <v>0</v>
      </c>
    </row>
    <row r="69" spans="1:19" x14ac:dyDescent="0.25">
      <c r="A69" s="26">
        <f>Wellpath!E69</f>
        <v>1980</v>
      </c>
      <c r="B69" s="22">
        <v>0</v>
      </c>
      <c r="C69" s="22">
        <v>0</v>
      </c>
      <c r="D69" s="22">
        <f>(TAN(Dip) * SIN(Wellpath!$L69) * COS(Wellpath!$O69) - COS(Wellpath!$L69)) / 2</f>
        <v>-7.6451196833403762E-2</v>
      </c>
      <c r="E69" s="20">
        <f>Model!$W$12*((drdp!B69+drdp!K69)*'ASXY-TI3S'!$B69+(drdp!E69+drdp!N69)*'ASXY-TI3S'!$C69+(drdp!H69+drdp!Q69)*'ASXY-TI3S'!$D69)</f>
        <v>8.7287382397269523E-4</v>
      </c>
      <c r="F69" s="20">
        <f>Model!$W$12*((drdp!C69+drdp!L69)*'ASXY-TI3S'!$B69+(drdp!F69+drdp!O69)*'ASXY-TI3S'!$C69+(drdp!I69+drdp!R69)*'ASXY-TI3S'!$D69)</f>
        <v>-2.3388583622774964E-4</v>
      </c>
      <c r="G69" s="20">
        <f>Model!$W$12*((drdp!D69+drdp!M69)*'ASXY-TI3S'!$B69+(drdp!G69+drdp!P69)*'ASXY-TI3S'!$C69+(drdp!J69+drdp!S69)*'ASXY-TI3S'!$D69)</f>
        <v>0</v>
      </c>
      <c r="H69" s="18">
        <f>Model!$W$12*((drdp!B69)*'ASXY-TI3S'!$B69+(drdp!E69)*'ASXY-TI3S'!$C69+(drdp!H69)*'ASXY-TI3S'!$D69)</f>
        <v>4.3643691198634761E-4</v>
      </c>
      <c r="I69" s="18">
        <f>Model!$W$12*((drdp!C69)*'ASXY-TI3S'!$B69+(drdp!F69)*'ASXY-TI3S'!$C69+(drdp!I69)*'ASXY-TI3S'!$D69)</f>
        <v>-1.1694291811387482E-4</v>
      </c>
      <c r="J69" s="18">
        <f>Model!$W$12*((drdp!D69)*'ASXY-TI3S'!$B69+(drdp!G69)*'ASXY-TI3S'!$C69+(drdp!J69)*'ASXY-TI3S'!$D69)</f>
        <v>0</v>
      </c>
      <c r="K69" s="21">
        <f>SUM(E$3:E68)+H69</f>
        <v>3.8656552243417054E-2</v>
      </c>
      <c r="L69" s="21">
        <f>SUM(F$3:F68)+I69</f>
        <v>-1.0357991955795105E-2</v>
      </c>
      <c r="M69" s="21">
        <f>SUM(G$3:G68)+J69</f>
        <v>0</v>
      </c>
      <c r="N69" s="19">
        <f t="shared" si="5"/>
        <v>1.494329031348032E-3</v>
      </c>
      <c r="O69" s="19">
        <f t="shared" si="5"/>
        <v>1.072879973563161E-4</v>
      </c>
      <c r="P69" s="19">
        <f t="shared" si="5"/>
        <v>0</v>
      </c>
      <c r="Q69" s="19">
        <f t="shared" si="6"/>
        <v>-4.0040425717608705E-4</v>
      </c>
      <c r="R69" s="19">
        <f t="shared" si="7"/>
        <v>0</v>
      </c>
      <c r="S69" s="19">
        <f t="shared" si="8"/>
        <v>0</v>
      </c>
    </row>
    <row r="70" spans="1:19" x14ac:dyDescent="0.25">
      <c r="A70" s="26">
        <f>Wellpath!E70</f>
        <v>2010</v>
      </c>
      <c r="B70" s="22">
        <v>0</v>
      </c>
      <c r="C70" s="22">
        <v>0</v>
      </c>
      <c r="D70" s="22">
        <f>(TAN(Dip) * SIN(Wellpath!$L70) * COS(Wellpath!$O70) - COS(Wellpath!$L70)) / 2</f>
        <v>-5.6345130982104114E-2</v>
      </c>
      <c r="E70" s="20">
        <f>Model!$W$12*((drdp!B70+drdp!K70)*'ASXY-TI3S'!$B70+(drdp!E70+drdp!N70)*'ASXY-TI3S'!$C70+(drdp!H70+drdp!Q70)*'ASXY-TI3S'!$D70)</f>
        <v>6.6046388457544156E-4</v>
      </c>
      <c r="F70" s="20">
        <f>Model!$W$12*((drdp!C70+drdp!L70)*'ASXY-TI3S'!$B70+(drdp!F70+drdp!O70)*'ASXY-TI3S'!$C70+(drdp!I70+drdp!R70)*'ASXY-TI3S'!$D70)</f>
        <v>-1.7697076450191176E-4</v>
      </c>
      <c r="G70" s="20">
        <f>Model!$W$12*((drdp!D70+drdp!M70)*'ASXY-TI3S'!$B70+(drdp!G70+drdp!P70)*'ASXY-TI3S'!$C70+(drdp!J70+drdp!S70)*'ASXY-TI3S'!$D70)</f>
        <v>0</v>
      </c>
      <c r="H70" s="18">
        <f>Model!$W$12*((drdp!B70)*'ASXY-TI3S'!$B70+(drdp!E70)*'ASXY-TI3S'!$C70+(drdp!H70)*'ASXY-TI3S'!$D70)</f>
        <v>3.3023194228772078E-4</v>
      </c>
      <c r="I70" s="18">
        <f>Model!$W$12*((drdp!C70)*'ASXY-TI3S'!$B70+(drdp!F70)*'ASXY-TI3S'!$C70+(drdp!I70)*'ASXY-TI3S'!$D70)</f>
        <v>-8.8485382250955881E-5</v>
      </c>
      <c r="J70" s="18">
        <f>Model!$W$12*((drdp!D70)*'ASXY-TI3S'!$B70+(drdp!G70)*'ASXY-TI3S'!$C70+(drdp!J70)*'ASXY-TI3S'!$D70)</f>
        <v>0</v>
      </c>
      <c r="K70" s="21">
        <f>SUM(E$3:E69)+H70</f>
        <v>3.942322109769112E-2</v>
      </c>
      <c r="L70" s="21">
        <f>SUM(F$3:F69)+I70</f>
        <v>-1.0563420256159936E-2</v>
      </c>
      <c r="M70" s="21">
        <f>SUM(G$3:G69)+J70</f>
        <v>0</v>
      </c>
      <c r="N70" s="19">
        <f t="shared" si="5"/>
        <v>1.5541903617174383E-3</v>
      </c>
      <c r="O70" s="19">
        <f t="shared" si="5"/>
        <v>1.1158584750825004E-4</v>
      </c>
      <c r="P70" s="19">
        <f t="shared" si="5"/>
        <v>0</v>
      </c>
      <c r="Q70" s="19">
        <f t="shared" si="6"/>
        <v>-4.1644405230642213E-4</v>
      </c>
      <c r="R70" s="19">
        <f t="shared" si="7"/>
        <v>0</v>
      </c>
      <c r="S70" s="19">
        <f t="shared" si="8"/>
        <v>0</v>
      </c>
    </row>
    <row r="71" spans="1:19" x14ac:dyDescent="0.25">
      <c r="A71" s="26">
        <f>Wellpath!E71</f>
        <v>2040</v>
      </c>
      <c r="B71" s="22">
        <v>0</v>
      </c>
      <c r="C71" s="22">
        <v>0</v>
      </c>
      <c r="D71" s="22">
        <f>(TAN(Dip) * SIN(Wellpath!$L71) * COS(Wellpath!$O71) - COS(Wellpath!$L71)) / 2</f>
        <v>-3.6170417268004823E-2</v>
      </c>
      <c r="E71" s="20">
        <f>Model!$W$12*((drdp!B71+drdp!K71)*'ASXY-TI3S'!$B71+(drdp!E71+drdp!N71)*'ASXY-TI3S'!$C71+(drdp!H71+drdp!Q71)*'ASXY-TI3S'!$D71)</f>
        <v>4.3447297683829182E-4</v>
      </c>
      <c r="F71" s="20">
        <f>Model!$W$12*((drdp!C71+drdp!L71)*'ASXY-TI3S'!$B71+(drdp!F71+drdp!O71)*'ASXY-TI3S'!$C71+(drdp!I71+drdp!R71)*'ASXY-TI3S'!$D71)</f>
        <v>-1.1641668327696617E-4</v>
      </c>
      <c r="G71" s="20">
        <f>Model!$W$12*((drdp!D71+drdp!M71)*'ASXY-TI3S'!$B71+(drdp!G71+drdp!P71)*'ASXY-TI3S'!$C71+(drdp!J71+drdp!S71)*'ASXY-TI3S'!$D71)</f>
        <v>0</v>
      </c>
      <c r="H71" s="18">
        <f>Model!$W$12*((drdp!B71)*'ASXY-TI3S'!$B71+(drdp!E71)*'ASXY-TI3S'!$C71+(drdp!H71)*'ASXY-TI3S'!$D71)</f>
        <v>2.1723648841914591E-4</v>
      </c>
      <c r="I71" s="18">
        <f>Model!$W$12*((drdp!C71)*'ASXY-TI3S'!$B71+(drdp!F71)*'ASXY-TI3S'!$C71+(drdp!I71)*'ASXY-TI3S'!$D71)</f>
        <v>-5.8208341638483083E-5</v>
      </c>
      <c r="J71" s="18">
        <f>Model!$W$12*((drdp!D71)*'ASXY-TI3S'!$B71+(drdp!G71)*'ASXY-TI3S'!$C71+(drdp!J71)*'ASXY-TI3S'!$D71)</f>
        <v>0</v>
      </c>
      <c r="K71" s="21">
        <f>SUM(E$3:E70)+H71</f>
        <v>3.9970689528397989E-2</v>
      </c>
      <c r="L71" s="21">
        <f>SUM(F$3:F70)+I71</f>
        <v>-1.0710113980049375E-2</v>
      </c>
      <c r="M71" s="21">
        <f>SUM(G$3:G70)+J71</f>
        <v>0</v>
      </c>
      <c r="N71" s="19">
        <f t="shared" si="5"/>
        <v>1.5976560213755847E-3</v>
      </c>
      <c r="O71" s="19">
        <f t="shared" si="5"/>
        <v>1.1470654146564907E-4</v>
      </c>
      <c r="P71" s="19">
        <f t="shared" si="5"/>
        <v>0</v>
      </c>
      <c r="Q71" s="19">
        <f t="shared" si="6"/>
        <v>-4.2809064071030849E-4</v>
      </c>
      <c r="R71" s="19">
        <f t="shared" si="7"/>
        <v>0</v>
      </c>
      <c r="S71" s="19">
        <f t="shared" si="8"/>
        <v>0</v>
      </c>
    </row>
    <row r="72" spans="1:19" x14ac:dyDescent="0.25">
      <c r="A72" s="26">
        <f>Wellpath!E72</f>
        <v>2070</v>
      </c>
      <c r="B72" s="22">
        <v>0</v>
      </c>
      <c r="C72" s="22">
        <v>0</v>
      </c>
      <c r="D72" s="22">
        <f>(TAN(Dip) * SIN(Wellpath!$L72) * COS(Wellpath!$O72) - COS(Wellpath!$L72)) / 2</f>
        <v>-1.5951635472090192E-2</v>
      </c>
      <c r="E72" s="20">
        <f>Model!$W$12*((drdp!B72+drdp!K72)*'ASXY-TI3S'!$B72+(drdp!E72+drdp!N72)*'ASXY-TI3S'!$C72+(drdp!H72+drdp!Q72)*'ASXY-TI3S'!$D72)</f>
        <v>1.9600210574721602E-4</v>
      </c>
      <c r="F72" s="20">
        <f>Model!$W$12*((drdp!C72+drdp!L72)*'ASXY-TI3S'!$B72+(drdp!F72+drdp!O72)*'ASXY-TI3S'!$C72+(drdp!I72+drdp!R72)*'ASXY-TI3S'!$D72)</f>
        <v>-5.2518605949766039E-5</v>
      </c>
      <c r="G72" s="20">
        <f>Model!$W$12*((drdp!D72+drdp!M72)*'ASXY-TI3S'!$B72+(drdp!G72+drdp!P72)*'ASXY-TI3S'!$C72+(drdp!J72+drdp!S72)*'ASXY-TI3S'!$D72)</f>
        <v>0</v>
      </c>
      <c r="H72" s="18">
        <f>Model!$W$12*((drdp!B72)*'ASXY-TI3S'!$B72+(drdp!E72)*'ASXY-TI3S'!$C72+(drdp!H72)*'ASXY-TI3S'!$D72)</f>
        <v>9.8001052873608011E-5</v>
      </c>
      <c r="I72" s="18">
        <f>Model!$W$12*((drdp!C72)*'ASXY-TI3S'!$B72+(drdp!F72)*'ASXY-TI3S'!$C72+(drdp!I72)*'ASXY-TI3S'!$D72)</f>
        <v>-2.6259302974883019E-5</v>
      </c>
      <c r="J72" s="18">
        <f>Model!$W$12*((drdp!D72)*'ASXY-TI3S'!$B72+(drdp!G72)*'ASXY-TI3S'!$C72+(drdp!J72)*'ASXY-TI3S'!$D72)</f>
        <v>0</v>
      </c>
      <c r="K72" s="21">
        <f>SUM(E$3:E71)+H72</f>
        <v>4.0285927069690738E-2</v>
      </c>
      <c r="L72" s="21">
        <f>SUM(F$3:F71)+I72</f>
        <v>-1.0794581624662741E-2</v>
      </c>
      <c r="M72" s="21">
        <f>SUM(G$3:G71)+J72</f>
        <v>0</v>
      </c>
      <c r="N72" s="19">
        <f t="shared" si="5"/>
        <v>1.6229559198644411E-3</v>
      </c>
      <c r="O72" s="19">
        <f t="shared" si="5"/>
        <v>1.1652299245150649E-4</v>
      </c>
      <c r="P72" s="19">
        <f t="shared" si="5"/>
        <v>0</v>
      </c>
      <c r="Q72" s="19">
        <f t="shared" si="6"/>
        <v>-4.3486972807898697E-4</v>
      </c>
      <c r="R72" s="19">
        <f t="shared" si="7"/>
        <v>0</v>
      </c>
      <c r="S72" s="19">
        <f t="shared" si="8"/>
        <v>0</v>
      </c>
    </row>
    <row r="73" spans="1:19" x14ac:dyDescent="0.25">
      <c r="A73" s="26">
        <f>Wellpath!E73</f>
        <v>2100</v>
      </c>
      <c r="B73" s="22">
        <v>0</v>
      </c>
      <c r="C73" s="22">
        <v>0</v>
      </c>
      <c r="D73" s="22">
        <f>(TAN(Dip) * SIN(Wellpath!$L73) * COS(Wellpath!$O73) - COS(Wellpath!$L73)) / 2</f>
        <v>4.2865809344860839E-3</v>
      </c>
      <c r="E73" s="20">
        <f>Model!$W$12*((drdp!B73+drdp!K73)*'ASXY-TI3S'!$B73+(drdp!E73+drdp!N73)*'ASXY-TI3S'!$C73+(drdp!H73+drdp!Q73)*'ASXY-TI3S'!$D73)</f>
        <v>-5.3786922584838857E-5</v>
      </c>
      <c r="F73" s="20">
        <f>Model!$W$12*((drdp!C73+drdp!L73)*'ASXY-TI3S'!$B73+(drdp!F73+drdp!O73)*'ASXY-TI3S'!$C73+(drdp!I73+drdp!R73)*'ASXY-TI3S'!$D73)</f>
        <v>1.4412162469962885E-5</v>
      </c>
      <c r="G73" s="20">
        <f>Model!$W$12*((drdp!D73+drdp!M73)*'ASXY-TI3S'!$B73+(drdp!G73+drdp!P73)*'ASXY-TI3S'!$C73+(drdp!J73+drdp!S73)*'ASXY-TI3S'!$D73)</f>
        <v>0</v>
      </c>
      <c r="H73" s="18">
        <f>Model!$W$12*((drdp!B73)*'ASXY-TI3S'!$B73+(drdp!E73)*'ASXY-TI3S'!$C73+(drdp!H73)*'ASXY-TI3S'!$D73)</f>
        <v>-2.6893461292419429E-5</v>
      </c>
      <c r="I73" s="18">
        <f>Model!$W$12*((drdp!C73)*'ASXY-TI3S'!$B73+(drdp!F73)*'ASXY-TI3S'!$C73+(drdp!I73)*'ASXY-TI3S'!$D73)</f>
        <v>7.2060812349814425E-6</v>
      </c>
      <c r="J73" s="18">
        <f>Model!$W$12*((drdp!D73)*'ASXY-TI3S'!$B73+(drdp!G73)*'ASXY-TI3S'!$C73+(drdp!J73)*'ASXY-TI3S'!$D73)</f>
        <v>0</v>
      </c>
      <c r="K73" s="21">
        <f>SUM(E$3:E72)+H73</f>
        <v>4.0357034661271926E-2</v>
      </c>
      <c r="L73" s="21">
        <f>SUM(F$3:F72)+I73</f>
        <v>-1.0813634846402641E-2</v>
      </c>
      <c r="M73" s="21">
        <f>SUM(G$3:G72)+J73</f>
        <v>0</v>
      </c>
      <c r="N73" s="19">
        <f t="shared" si="5"/>
        <v>1.6286902466511038E-3</v>
      </c>
      <c r="O73" s="19">
        <f t="shared" si="5"/>
        <v>1.1693469859133348E-4</v>
      </c>
      <c r="P73" s="19">
        <f t="shared" si="5"/>
        <v>0</v>
      </c>
      <c r="Q73" s="19">
        <f t="shared" si="6"/>
        <v>-4.3640623631060934E-4</v>
      </c>
      <c r="R73" s="19">
        <f t="shared" si="7"/>
        <v>0</v>
      </c>
      <c r="S73" s="19">
        <f t="shared" si="8"/>
        <v>0</v>
      </c>
    </row>
    <row r="74" spans="1:19" x14ac:dyDescent="0.25">
      <c r="A74" s="26">
        <f>Wellpath!E74</f>
        <v>2130</v>
      </c>
      <c r="B74" s="22">
        <v>0</v>
      </c>
      <c r="C74" s="22">
        <v>0</v>
      </c>
      <c r="D74" s="22">
        <f>(TAN(Dip) * SIN(Wellpath!$L74) * COS(Wellpath!$O74) - COS(Wellpath!$L74)) / 2</f>
        <v>4.2865809344860839E-3</v>
      </c>
      <c r="E74" s="20">
        <f>Model!$W$12*((drdp!B74+drdp!K74)*'ASXY-TI3S'!$B74+(drdp!E74+drdp!N74)*'ASXY-TI3S'!$C74+(drdp!H74+drdp!Q74)*'ASXY-TI3S'!$D74)</f>
        <v>-5.3786922584838857E-5</v>
      </c>
      <c r="F74" s="20">
        <f>Model!$W$12*((drdp!C74+drdp!L74)*'ASXY-TI3S'!$B74+(drdp!F74+drdp!O74)*'ASXY-TI3S'!$C74+(drdp!I74+drdp!R74)*'ASXY-TI3S'!$D74)</f>
        <v>1.4412162469962885E-5</v>
      </c>
      <c r="G74" s="20">
        <f>Model!$W$12*((drdp!D74+drdp!M74)*'ASXY-TI3S'!$B74+(drdp!G74+drdp!P74)*'ASXY-TI3S'!$C74+(drdp!J74+drdp!S74)*'ASXY-TI3S'!$D74)</f>
        <v>0</v>
      </c>
      <c r="H74" s="18">
        <f>Model!$W$12*((drdp!B74)*'ASXY-TI3S'!$B74+(drdp!E74)*'ASXY-TI3S'!$C74+(drdp!H74)*'ASXY-TI3S'!$D74)</f>
        <v>-2.6893461292419429E-5</v>
      </c>
      <c r="I74" s="18">
        <f>Model!$W$12*((drdp!C74)*'ASXY-TI3S'!$B74+(drdp!F74)*'ASXY-TI3S'!$C74+(drdp!I74)*'ASXY-TI3S'!$D74)</f>
        <v>7.2060812349814425E-6</v>
      </c>
      <c r="J74" s="18">
        <f>Model!$W$12*((drdp!D74)*'ASXY-TI3S'!$B74+(drdp!G74)*'ASXY-TI3S'!$C74+(drdp!J74)*'ASXY-TI3S'!$D74)</f>
        <v>0</v>
      </c>
      <c r="K74" s="21">
        <f>SUM(E$3:E73)+H74</f>
        <v>4.0303247738687084E-2</v>
      </c>
      <c r="L74" s="21">
        <f>SUM(F$3:F73)+I74</f>
        <v>-1.0799222683932679E-2</v>
      </c>
      <c r="M74" s="21">
        <f>SUM(G$3:G73)+J74</f>
        <v>0</v>
      </c>
      <c r="N74" s="19">
        <f t="shared" si="5"/>
        <v>1.6243517782859856E-3</v>
      </c>
      <c r="O74" s="19">
        <f t="shared" si="5"/>
        <v>1.1662321057716612E-4</v>
      </c>
      <c r="P74" s="19">
        <f t="shared" si="5"/>
        <v>0</v>
      </c>
      <c r="Q74" s="19">
        <f t="shared" si="6"/>
        <v>-4.3524374721578798E-4</v>
      </c>
      <c r="R74" s="19">
        <f t="shared" si="7"/>
        <v>0</v>
      </c>
      <c r="S74" s="19">
        <f t="shared" si="8"/>
        <v>0</v>
      </c>
    </row>
    <row r="75" spans="1:19" x14ac:dyDescent="0.25">
      <c r="A75" s="26">
        <f>Wellpath!E75</f>
        <v>2160</v>
      </c>
      <c r="B75" s="22">
        <v>0</v>
      </c>
      <c r="C75" s="22">
        <v>0</v>
      </c>
      <c r="D75" s="22">
        <f>(TAN(Dip) * SIN(Wellpath!$L75) * COS(Wellpath!$O75) - COS(Wellpath!$L75)) / 2</f>
        <v>4.2865809344860839E-3</v>
      </c>
      <c r="E75" s="20">
        <f>Model!$W$12*((drdp!B75+drdp!K75)*'ASXY-TI3S'!$B75+(drdp!E75+drdp!N75)*'ASXY-TI3S'!$C75+(drdp!H75+drdp!Q75)*'ASXY-TI3S'!$D75)</f>
        <v>-5.3786922584838857E-5</v>
      </c>
      <c r="F75" s="20">
        <f>Model!$W$12*((drdp!C75+drdp!L75)*'ASXY-TI3S'!$B75+(drdp!F75+drdp!O75)*'ASXY-TI3S'!$C75+(drdp!I75+drdp!R75)*'ASXY-TI3S'!$D75)</f>
        <v>1.4412162469962885E-5</v>
      </c>
      <c r="G75" s="20">
        <f>Model!$W$12*((drdp!D75+drdp!M75)*'ASXY-TI3S'!$B75+(drdp!G75+drdp!P75)*'ASXY-TI3S'!$C75+(drdp!J75+drdp!S75)*'ASXY-TI3S'!$D75)</f>
        <v>0</v>
      </c>
      <c r="H75" s="18">
        <f>Model!$W$12*((drdp!B75)*'ASXY-TI3S'!$B75+(drdp!E75)*'ASXY-TI3S'!$C75+(drdp!H75)*'ASXY-TI3S'!$D75)</f>
        <v>-2.6893461292419429E-5</v>
      </c>
      <c r="I75" s="18">
        <f>Model!$W$12*((drdp!C75)*'ASXY-TI3S'!$B75+(drdp!F75)*'ASXY-TI3S'!$C75+(drdp!I75)*'ASXY-TI3S'!$D75)</f>
        <v>7.2060812349814425E-6</v>
      </c>
      <c r="J75" s="18">
        <f>Model!$W$12*((drdp!D75)*'ASXY-TI3S'!$B75+(drdp!G75)*'ASXY-TI3S'!$C75+(drdp!J75)*'ASXY-TI3S'!$D75)</f>
        <v>0</v>
      </c>
      <c r="K75" s="21">
        <f>SUM(E$3:E74)+H75</f>
        <v>4.0249460816102242E-2</v>
      </c>
      <c r="L75" s="21">
        <f>SUM(F$3:F74)+I75</f>
        <v>-1.0784810521462716E-2</v>
      </c>
      <c r="M75" s="21">
        <f>SUM(G$3:G74)+J75</f>
        <v>0</v>
      </c>
      <c r="N75" s="19">
        <f t="shared" si="5"/>
        <v>1.6200190959869498E-3</v>
      </c>
      <c r="O75" s="19">
        <f t="shared" si="5"/>
        <v>1.1631213798385289E-4</v>
      </c>
      <c r="P75" s="19">
        <f t="shared" si="5"/>
        <v>0</v>
      </c>
      <c r="Q75" s="19">
        <f t="shared" si="6"/>
        <v>-4.3408280849270076E-4</v>
      </c>
      <c r="R75" s="19">
        <f t="shared" si="7"/>
        <v>0</v>
      </c>
      <c r="S75" s="19">
        <f t="shared" si="8"/>
        <v>0</v>
      </c>
    </row>
    <row r="76" spans="1:19" x14ac:dyDescent="0.25">
      <c r="A76" s="26">
        <f>Wellpath!E76</f>
        <v>2190</v>
      </c>
      <c r="B76" s="22">
        <v>0</v>
      </c>
      <c r="C76" s="22">
        <v>0</v>
      </c>
      <c r="D76" s="22">
        <f>(TAN(Dip) * SIN(Wellpath!$L76) * COS(Wellpath!$O76) - COS(Wellpath!$L76)) / 2</f>
        <v>4.2865809344860839E-3</v>
      </c>
      <c r="E76" s="20">
        <f>Model!$W$12*((drdp!B76+drdp!K76)*'ASXY-TI3S'!$B76+(drdp!E76+drdp!N76)*'ASXY-TI3S'!$C76+(drdp!H76+drdp!Q76)*'ASXY-TI3S'!$D76)</f>
        <v>-5.3786922584838857E-5</v>
      </c>
      <c r="F76" s="20">
        <f>Model!$W$12*((drdp!C76+drdp!L76)*'ASXY-TI3S'!$B76+(drdp!F76+drdp!O76)*'ASXY-TI3S'!$C76+(drdp!I76+drdp!R76)*'ASXY-TI3S'!$D76)</f>
        <v>1.4412162469962885E-5</v>
      </c>
      <c r="G76" s="20">
        <f>Model!$W$12*((drdp!D76+drdp!M76)*'ASXY-TI3S'!$B76+(drdp!G76+drdp!P76)*'ASXY-TI3S'!$C76+(drdp!J76+drdp!S76)*'ASXY-TI3S'!$D76)</f>
        <v>0</v>
      </c>
      <c r="H76" s="18">
        <f>Model!$W$12*((drdp!B76)*'ASXY-TI3S'!$B76+(drdp!E76)*'ASXY-TI3S'!$C76+(drdp!H76)*'ASXY-TI3S'!$D76)</f>
        <v>-2.6893461292419429E-5</v>
      </c>
      <c r="I76" s="18">
        <f>Model!$W$12*((drdp!C76)*'ASXY-TI3S'!$B76+(drdp!F76)*'ASXY-TI3S'!$C76+(drdp!I76)*'ASXY-TI3S'!$D76)</f>
        <v>7.2060812349814425E-6</v>
      </c>
      <c r="J76" s="18">
        <f>Model!$W$12*((drdp!D76)*'ASXY-TI3S'!$B76+(drdp!G76)*'ASXY-TI3S'!$C76+(drdp!J76)*'ASXY-TI3S'!$D76)</f>
        <v>0</v>
      </c>
      <c r="K76" s="21">
        <f>SUM(E$3:E75)+H76</f>
        <v>4.01956738935174E-2</v>
      </c>
      <c r="L76" s="21">
        <f>SUM(F$3:F75)+I76</f>
        <v>-1.0770398358992753E-2</v>
      </c>
      <c r="M76" s="21">
        <f>SUM(G$3:G75)+J76</f>
        <v>0</v>
      </c>
      <c r="N76" s="19">
        <f t="shared" si="5"/>
        <v>1.6156921997539963E-3</v>
      </c>
      <c r="O76" s="19">
        <f t="shared" si="5"/>
        <v>1.1600148081139378E-4</v>
      </c>
      <c r="P76" s="19">
        <f t="shared" si="5"/>
        <v>0</v>
      </c>
      <c r="Q76" s="19">
        <f t="shared" si="6"/>
        <v>-4.3292342014134764E-4</v>
      </c>
      <c r="R76" s="19">
        <f t="shared" si="7"/>
        <v>0</v>
      </c>
      <c r="S76" s="19">
        <f t="shared" si="8"/>
        <v>0</v>
      </c>
    </row>
    <row r="77" spans="1:19" x14ac:dyDescent="0.25">
      <c r="A77" s="26">
        <f>Wellpath!E77</f>
        <v>2220</v>
      </c>
      <c r="B77" s="22">
        <v>0</v>
      </c>
      <c r="C77" s="22">
        <v>0</v>
      </c>
      <c r="D77" s="22">
        <f>(TAN(Dip) * SIN(Wellpath!$L77) * COS(Wellpath!$O77) - COS(Wellpath!$L77)) / 2</f>
        <v>4.2865809344860839E-3</v>
      </c>
      <c r="E77" s="20">
        <f>Model!$W$12*((drdp!B77+drdp!K77)*'ASXY-TI3S'!$B77+(drdp!E77+drdp!N77)*'ASXY-TI3S'!$C77+(drdp!H77+drdp!Q77)*'ASXY-TI3S'!$D77)</f>
        <v>-5.3786922584838857E-5</v>
      </c>
      <c r="F77" s="20">
        <f>Model!$W$12*((drdp!C77+drdp!L77)*'ASXY-TI3S'!$B77+(drdp!F77+drdp!O77)*'ASXY-TI3S'!$C77+(drdp!I77+drdp!R77)*'ASXY-TI3S'!$D77)</f>
        <v>1.4412162469962885E-5</v>
      </c>
      <c r="G77" s="20">
        <f>Model!$W$12*((drdp!D77+drdp!M77)*'ASXY-TI3S'!$B77+(drdp!G77+drdp!P77)*'ASXY-TI3S'!$C77+(drdp!J77+drdp!S77)*'ASXY-TI3S'!$D77)</f>
        <v>0</v>
      </c>
      <c r="H77" s="18">
        <f>Model!$W$12*((drdp!B77)*'ASXY-TI3S'!$B77+(drdp!E77)*'ASXY-TI3S'!$C77+(drdp!H77)*'ASXY-TI3S'!$D77)</f>
        <v>-2.6893461292419429E-5</v>
      </c>
      <c r="I77" s="18">
        <f>Model!$W$12*((drdp!C77)*'ASXY-TI3S'!$B77+(drdp!F77)*'ASXY-TI3S'!$C77+(drdp!I77)*'ASXY-TI3S'!$D77)</f>
        <v>7.2060812349814425E-6</v>
      </c>
      <c r="J77" s="18">
        <f>Model!$W$12*((drdp!D77)*'ASXY-TI3S'!$B77+(drdp!G77)*'ASXY-TI3S'!$C77+(drdp!J77)*'ASXY-TI3S'!$D77)</f>
        <v>0</v>
      </c>
      <c r="K77" s="21">
        <f>SUM(E$3:E76)+H77</f>
        <v>4.0141886970932558E-2</v>
      </c>
      <c r="L77" s="21">
        <f>SUM(F$3:F76)+I77</f>
        <v>-1.075598619652279E-2</v>
      </c>
      <c r="M77" s="21">
        <f>SUM(G$3:G76)+J77</f>
        <v>0</v>
      </c>
      <c r="N77" s="19">
        <f t="shared" si="5"/>
        <v>1.6113710895871252E-3</v>
      </c>
      <c r="O77" s="19">
        <f t="shared" si="5"/>
        <v>1.1569123905978878E-4</v>
      </c>
      <c r="P77" s="19">
        <f t="shared" si="5"/>
        <v>0</v>
      </c>
      <c r="Q77" s="19">
        <f t="shared" si="6"/>
        <v>-4.3176558216172862E-4</v>
      </c>
      <c r="R77" s="19">
        <f t="shared" si="7"/>
        <v>0</v>
      </c>
      <c r="S77" s="19">
        <f t="shared" si="8"/>
        <v>0</v>
      </c>
    </row>
    <row r="78" spans="1:19" x14ac:dyDescent="0.25">
      <c r="A78" s="26">
        <f>Wellpath!E78</f>
        <v>2250</v>
      </c>
      <c r="B78" s="22">
        <v>0</v>
      </c>
      <c r="C78" s="22">
        <v>0</v>
      </c>
      <c r="D78" s="22">
        <f>(TAN(Dip) * SIN(Wellpath!$L78) * COS(Wellpath!$O78) - COS(Wellpath!$L78)) / 2</f>
        <v>4.2865809344860839E-3</v>
      </c>
      <c r="E78" s="20">
        <f>Model!$W$12*((drdp!B78+drdp!K78)*'ASXY-TI3S'!$B78+(drdp!E78+drdp!N78)*'ASXY-TI3S'!$C78+(drdp!H78+drdp!Q78)*'ASXY-TI3S'!$D78)</f>
        <v>-5.3786922584838857E-5</v>
      </c>
      <c r="F78" s="20">
        <f>Model!$W$12*((drdp!C78+drdp!L78)*'ASXY-TI3S'!$B78+(drdp!F78+drdp!O78)*'ASXY-TI3S'!$C78+(drdp!I78+drdp!R78)*'ASXY-TI3S'!$D78)</f>
        <v>1.4412162469962885E-5</v>
      </c>
      <c r="G78" s="20">
        <f>Model!$W$12*((drdp!D78+drdp!M78)*'ASXY-TI3S'!$B78+(drdp!G78+drdp!P78)*'ASXY-TI3S'!$C78+(drdp!J78+drdp!S78)*'ASXY-TI3S'!$D78)</f>
        <v>0</v>
      </c>
      <c r="H78" s="18">
        <f>Model!$W$12*((drdp!B78)*'ASXY-TI3S'!$B78+(drdp!E78)*'ASXY-TI3S'!$C78+(drdp!H78)*'ASXY-TI3S'!$D78)</f>
        <v>-2.6893461292419429E-5</v>
      </c>
      <c r="I78" s="18">
        <f>Model!$W$12*((drdp!C78)*'ASXY-TI3S'!$B78+(drdp!F78)*'ASXY-TI3S'!$C78+(drdp!I78)*'ASXY-TI3S'!$D78)</f>
        <v>7.2060812349814425E-6</v>
      </c>
      <c r="J78" s="18">
        <f>Model!$W$12*((drdp!D78)*'ASXY-TI3S'!$B78+(drdp!G78)*'ASXY-TI3S'!$C78+(drdp!J78)*'ASXY-TI3S'!$D78)</f>
        <v>0</v>
      </c>
      <c r="K78" s="21">
        <f>SUM(E$3:E77)+H78</f>
        <v>4.0088100048347716E-2</v>
      </c>
      <c r="L78" s="21">
        <f>SUM(F$3:F77)+I78</f>
        <v>-1.0741574034052827E-2</v>
      </c>
      <c r="M78" s="21">
        <f>SUM(G$3:G77)+J78</f>
        <v>0</v>
      </c>
      <c r="N78" s="19">
        <f t="shared" si="5"/>
        <v>1.6070557654863362E-3</v>
      </c>
      <c r="O78" s="19">
        <f t="shared" si="5"/>
        <v>1.1538141272903792E-4</v>
      </c>
      <c r="P78" s="19">
        <f t="shared" si="5"/>
        <v>0</v>
      </c>
      <c r="Q78" s="19">
        <f t="shared" si="6"/>
        <v>-4.306092945538437E-4</v>
      </c>
      <c r="R78" s="19">
        <f t="shared" si="7"/>
        <v>0</v>
      </c>
      <c r="S78" s="19">
        <f t="shared" si="8"/>
        <v>0</v>
      </c>
    </row>
    <row r="79" spans="1:19" x14ac:dyDescent="0.25">
      <c r="A79" s="26">
        <f>Wellpath!E79</f>
        <v>2280</v>
      </c>
      <c r="B79" s="22">
        <v>0</v>
      </c>
      <c r="C79" s="22">
        <v>0</v>
      </c>
      <c r="D79" s="22">
        <f>(TAN(Dip) * SIN(Wellpath!$L79) * COS(Wellpath!$O79) - COS(Wellpath!$L79)) / 2</f>
        <v>4.2865809344860839E-3</v>
      </c>
      <c r="E79" s="20">
        <f>Model!$W$12*((drdp!B79+drdp!K79)*'ASXY-TI3S'!$B79+(drdp!E79+drdp!N79)*'ASXY-TI3S'!$C79+(drdp!H79+drdp!Q79)*'ASXY-TI3S'!$D79)</f>
        <v>-5.3786922584838857E-5</v>
      </c>
      <c r="F79" s="20">
        <f>Model!$W$12*((drdp!C79+drdp!L79)*'ASXY-TI3S'!$B79+(drdp!F79+drdp!O79)*'ASXY-TI3S'!$C79+(drdp!I79+drdp!R79)*'ASXY-TI3S'!$D79)</f>
        <v>1.4412162469962885E-5</v>
      </c>
      <c r="G79" s="20">
        <f>Model!$W$12*((drdp!D79+drdp!M79)*'ASXY-TI3S'!$B79+(drdp!G79+drdp!P79)*'ASXY-TI3S'!$C79+(drdp!J79+drdp!S79)*'ASXY-TI3S'!$D79)</f>
        <v>0</v>
      </c>
      <c r="H79" s="18">
        <f>Model!$W$12*((drdp!B79)*'ASXY-TI3S'!$B79+(drdp!E79)*'ASXY-TI3S'!$C79+(drdp!H79)*'ASXY-TI3S'!$D79)</f>
        <v>-2.6893461292419429E-5</v>
      </c>
      <c r="I79" s="18">
        <f>Model!$W$12*((drdp!C79)*'ASXY-TI3S'!$B79+(drdp!F79)*'ASXY-TI3S'!$C79+(drdp!I79)*'ASXY-TI3S'!$D79)</f>
        <v>7.2060812349814425E-6</v>
      </c>
      <c r="J79" s="18">
        <f>Model!$W$12*((drdp!D79)*'ASXY-TI3S'!$B79+(drdp!G79)*'ASXY-TI3S'!$C79+(drdp!J79)*'ASXY-TI3S'!$D79)</f>
        <v>0</v>
      </c>
      <c r="K79" s="21">
        <f>SUM(E$3:E78)+H79</f>
        <v>4.0034313125762874E-2</v>
      </c>
      <c r="L79" s="21">
        <f>SUM(F$3:F78)+I79</f>
        <v>-1.0727161871582864E-2</v>
      </c>
      <c r="M79" s="21">
        <f>SUM(G$3:G78)+J79</f>
        <v>0</v>
      </c>
      <c r="N79" s="19">
        <f t="shared" si="5"/>
        <v>1.6027462274516295E-3</v>
      </c>
      <c r="O79" s="19">
        <f t="shared" si="5"/>
        <v>1.1507200181914118E-4</v>
      </c>
      <c r="P79" s="19">
        <f t="shared" si="5"/>
        <v>0</v>
      </c>
      <c r="Q79" s="19">
        <f t="shared" si="6"/>
        <v>-4.2945455731769288E-4</v>
      </c>
      <c r="R79" s="19">
        <f t="shared" si="7"/>
        <v>0</v>
      </c>
      <c r="S79" s="19">
        <f t="shared" si="8"/>
        <v>0</v>
      </c>
    </row>
    <row r="80" spans="1:19" x14ac:dyDescent="0.25">
      <c r="A80" s="26">
        <f>Wellpath!E80</f>
        <v>2310</v>
      </c>
      <c r="B80" s="22">
        <v>0</v>
      </c>
      <c r="C80" s="22">
        <v>0</v>
      </c>
      <c r="D80" s="22">
        <f>(TAN(Dip) * SIN(Wellpath!$L80) * COS(Wellpath!$O80) - COS(Wellpath!$L80)) / 2</f>
        <v>4.2865809344860839E-3</v>
      </c>
      <c r="E80" s="20">
        <f>Model!$W$12*((drdp!B80+drdp!K80)*'ASXY-TI3S'!$B80+(drdp!E80+drdp!N80)*'ASXY-TI3S'!$C80+(drdp!H80+drdp!Q80)*'ASXY-TI3S'!$D80)</f>
        <v>-5.3786922584838857E-5</v>
      </c>
      <c r="F80" s="20">
        <f>Model!$W$12*((drdp!C80+drdp!L80)*'ASXY-TI3S'!$B80+(drdp!F80+drdp!O80)*'ASXY-TI3S'!$C80+(drdp!I80+drdp!R80)*'ASXY-TI3S'!$D80)</f>
        <v>1.4412162469962885E-5</v>
      </c>
      <c r="G80" s="20">
        <f>Model!$W$12*((drdp!D80+drdp!M80)*'ASXY-TI3S'!$B80+(drdp!G80+drdp!P80)*'ASXY-TI3S'!$C80+(drdp!J80+drdp!S80)*'ASXY-TI3S'!$D80)</f>
        <v>0</v>
      </c>
      <c r="H80" s="18">
        <f>Model!$W$12*((drdp!B80)*'ASXY-TI3S'!$B80+(drdp!E80)*'ASXY-TI3S'!$C80+(drdp!H80)*'ASXY-TI3S'!$D80)</f>
        <v>-2.6893461292419429E-5</v>
      </c>
      <c r="I80" s="18">
        <f>Model!$W$12*((drdp!C80)*'ASXY-TI3S'!$B80+(drdp!F80)*'ASXY-TI3S'!$C80+(drdp!I80)*'ASXY-TI3S'!$D80)</f>
        <v>7.2060812349814425E-6</v>
      </c>
      <c r="J80" s="18">
        <f>Model!$W$12*((drdp!D80)*'ASXY-TI3S'!$B80+(drdp!G80)*'ASXY-TI3S'!$C80+(drdp!J80)*'ASXY-TI3S'!$D80)</f>
        <v>0</v>
      </c>
      <c r="K80" s="21">
        <f>SUM(E$3:E79)+H80</f>
        <v>3.9980526203178032E-2</v>
      </c>
      <c r="L80" s="21">
        <f>SUM(F$3:F79)+I80</f>
        <v>-1.0712749709112901E-2</v>
      </c>
      <c r="M80" s="21">
        <f>SUM(G$3:G79)+J80</f>
        <v>0</v>
      </c>
      <c r="N80" s="19">
        <f t="shared" si="5"/>
        <v>1.5984424754830052E-3</v>
      </c>
      <c r="O80" s="19">
        <f t="shared" si="5"/>
        <v>1.1476300633009854E-4</v>
      </c>
      <c r="P80" s="19">
        <f t="shared" si="5"/>
        <v>0</v>
      </c>
      <c r="Q80" s="19">
        <f t="shared" si="6"/>
        <v>-4.283013704532762E-4</v>
      </c>
      <c r="R80" s="19">
        <f t="shared" si="7"/>
        <v>0</v>
      </c>
      <c r="S80" s="19">
        <f t="shared" si="8"/>
        <v>0</v>
      </c>
    </row>
    <row r="81" spans="1:19" x14ac:dyDescent="0.25">
      <c r="A81" s="26">
        <f>Wellpath!E81</f>
        <v>2340</v>
      </c>
      <c r="B81" s="22">
        <v>0</v>
      </c>
      <c r="C81" s="22">
        <v>0</v>
      </c>
      <c r="D81" s="22">
        <f>(TAN(Dip) * SIN(Wellpath!$L81) * COS(Wellpath!$O81) - COS(Wellpath!$L81)) / 2</f>
        <v>4.2865809344860839E-3</v>
      </c>
      <c r="E81" s="20">
        <f>Model!$W$12*((drdp!B81+drdp!K81)*'ASXY-TI3S'!$B81+(drdp!E81+drdp!N81)*'ASXY-TI3S'!$C81+(drdp!H81+drdp!Q81)*'ASXY-TI3S'!$D81)</f>
        <v>-5.3786922584838857E-5</v>
      </c>
      <c r="F81" s="20">
        <f>Model!$W$12*((drdp!C81+drdp!L81)*'ASXY-TI3S'!$B81+(drdp!F81+drdp!O81)*'ASXY-TI3S'!$C81+(drdp!I81+drdp!R81)*'ASXY-TI3S'!$D81)</f>
        <v>1.4412162469962885E-5</v>
      </c>
      <c r="G81" s="20">
        <f>Model!$W$12*((drdp!D81+drdp!M81)*'ASXY-TI3S'!$B81+(drdp!G81+drdp!P81)*'ASXY-TI3S'!$C81+(drdp!J81+drdp!S81)*'ASXY-TI3S'!$D81)</f>
        <v>0</v>
      </c>
      <c r="H81" s="18">
        <f>Model!$W$12*((drdp!B81)*'ASXY-TI3S'!$B81+(drdp!E81)*'ASXY-TI3S'!$C81+(drdp!H81)*'ASXY-TI3S'!$D81)</f>
        <v>-2.6893461292419429E-5</v>
      </c>
      <c r="I81" s="18">
        <f>Model!$W$12*((drdp!C81)*'ASXY-TI3S'!$B81+(drdp!F81)*'ASXY-TI3S'!$C81+(drdp!I81)*'ASXY-TI3S'!$D81)</f>
        <v>7.2060812349814425E-6</v>
      </c>
      <c r="J81" s="18">
        <f>Model!$W$12*((drdp!D81)*'ASXY-TI3S'!$B81+(drdp!G81)*'ASXY-TI3S'!$C81+(drdp!J81)*'ASXY-TI3S'!$D81)</f>
        <v>0</v>
      </c>
      <c r="K81" s="21">
        <f>SUM(E$3:E80)+H81</f>
        <v>3.992673928059319E-2</v>
      </c>
      <c r="L81" s="21">
        <f>SUM(F$3:F80)+I81</f>
        <v>-1.0698337546642938E-2</v>
      </c>
      <c r="M81" s="21">
        <f>SUM(G$3:G80)+J81</f>
        <v>0</v>
      </c>
      <c r="N81" s="19">
        <f t="shared" si="5"/>
        <v>1.5941445095804631E-3</v>
      </c>
      <c r="O81" s="19">
        <f t="shared" si="5"/>
        <v>1.1445442626191003E-4</v>
      </c>
      <c r="P81" s="19">
        <f t="shared" si="5"/>
        <v>0</v>
      </c>
      <c r="Q81" s="19">
        <f t="shared" si="6"/>
        <v>-4.2714973396059357E-4</v>
      </c>
      <c r="R81" s="19">
        <f t="shared" si="7"/>
        <v>0</v>
      </c>
      <c r="S81" s="19">
        <f t="shared" si="8"/>
        <v>0</v>
      </c>
    </row>
    <row r="82" spans="1:19" x14ac:dyDescent="0.25">
      <c r="A82" s="26">
        <f>Wellpath!E82</f>
        <v>2370</v>
      </c>
      <c r="B82" s="22">
        <v>0</v>
      </c>
      <c r="C82" s="22">
        <v>0</v>
      </c>
      <c r="D82" s="22">
        <f>(TAN(Dip) * SIN(Wellpath!$L82) * COS(Wellpath!$O82) - COS(Wellpath!$L82)) / 2</f>
        <v>4.2865809344860839E-3</v>
      </c>
      <c r="E82" s="20">
        <f>Model!$W$12*((drdp!B82+drdp!K82)*'ASXY-TI3S'!$B82+(drdp!E82+drdp!N82)*'ASXY-TI3S'!$C82+(drdp!H82+drdp!Q82)*'ASXY-TI3S'!$D82)</f>
        <v>-5.3786922584838857E-5</v>
      </c>
      <c r="F82" s="20">
        <f>Model!$W$12*((drdp!C82+drdp!L82)*'ASXY-TI3S'!$B82+(drdp!F82+drdp!O82)*'ASXY-TI3S'!$C82+(drdp!I82+drdp!R82)*'ASXY-TI3S'!$D82)</f>
        <v>1.4412162469962885E-5</v>
      </c>
      <c r="G82" s="20">
        <f>Model!$W$12*((drdp!D82+drdp!M82)*'ASXY-TI3S'!$B82+(drdp!G82+drdp!P82)*'ASXY-TI3S'!$C82+(drdp!J82+drdp!S82)*'ASXY-TI3S'!$D82)</f>
        <v>0</v>
      </c>
      <c r="H82" s="18">
        <f>Model!$W$12*((drdp!B82)*'ASXY-TI3S'!$B82+(drdp!E82)*'ASXY-TI3S'!$C82+(drdp!H82)*'ASXY-TI3S'!$D82)</f>
        <v>-2.6893461292419429E-5</v>
      </c>
      <c r="I82" s="18">
        <f>Model!$W$12*((drdp!C82)*'ASXY-TI3S'!$B82+(drdp!F82)*'ASXY-TI3S'!$C82+(drdp!I82)*'ASXY-TI3S'!$D82)</f>
        <v>7.2060812349814425E-6</v>
      </c>
      <c r="J82" s="18">
        <f>Model!$W$12*((drdp!D82)*'ASXY-TI3S'!$B82+(drdp!G82)*'ASXY-TI3S'!$C82+(drdp!J82)*'ASXY-TI3S'!$D82)</f>
        <v>0</v>
      </c>
      <c r="K82" s="21">
        <f>SUM(E$3:E81)+H82</f>
        <v>3.9872952358008348E-2</v>
      </c>
      <c r="L82" s="21">
        <f>SUM(F$3:F81)+I82</f>
        <v>-1.0683925384172975E-2</v>
      </c>
      <c r="M82" s="21">
        <f>SUM(G$3:G81)+J82</f>
        <v>0</v>
      </c>
      <c r="N82" s="19">
        <f t="shared" si="5"/>
        <v>1.5898523297440035E-3</v>
      </c>
      <c r="O82" s="19">
        <f t="shared" si="5"/>
        <v>1.1414626161457565E-4</v>
      </c>
      <c r="P82" s="19">
        <f t="shared" si="5"/>
        <v>0</v>
      </c>
      <c r="Q82" s="19">
        <f t="shared" si="6"/>
        <v>-4.2599964783964509E-4</v>
      </c>
      <c r="R82" s="19">
        <f t="shared" si="7"/>
        <v>0</v>
      </c>
      <c r="S82" s="19">
        <f t="shared" si="8"/>
        <v>0</v>
      </c>
    </row>
    <row r="83" spans="1:19" x14ac:dyDescent="0.25">
      <c r="A83" s="26">
        <f>Wellpath!E83</f>
        <v>2400</v>
      </c>
      <c r="B83" s="22">
        <v>0</v>
      </c>
      <c r="C83" s="22">
        <v>0</v>
      </c>
      <c r="D83" s="22">
        <f>(TAN(Dip) * SIN(Wellpath!$L83) * COS(Wellpath!$O83) - COS(Wellpath!$L83)) / 2</f>
        <v>4.2865809344860839E-3</v>
      </c>
      <c r="E83" s="20">
        <f>Model!$W$12*((drdp!B83+drdp!K83)*'ASXY-TI3S'!$B83+(drdp!E83+drdp!N83)*'ASXY-TI3S'!$C83+(drdp!H83+drdp!Q83)*'ASXY-TI3S'!$D83)</f>
        <v>-5.3786922584838857E-5</v>
      </c>
      <c r="F83" s="20">
        <f>Model!$W$12*((drdp!C83+drdp!L83)*'ASXY-TI3S'!$B83+(drdp!F83+drdp!O83)*'ASXY-TI3S'!$C83+(drdp!I83+drdp!R83)*'ASXY-TI3S'!$D83)</f>
        <v>1.4412162469962885E-5</v>
      </c>
      <c r="G83" s="20">
        <f>Model!$W$12*((drdp!D83+drdp!M83)*'ASXY-TI3S'!$B83+(drdp!G83+drdp!P83)*'ASXY-TI3S'!$C83+(drdp!J83+drdp!S83)*'ASXY-TI3S'!$D83)</f>
        <v>0</v>
      </c>
      <c r="H83" s="18">
        <f>Model!$W$12*((drdp!B83)*'ASXY-TI3S'!$B83+(drdp!E83)*'ASXY-TI3S'!$C83+(drdp!H83)*'ASXY-TI3S'!$D83)</f>
        <v>-2.6893461292419429E-5</v>
      </c>
      <c r="I83" s="18">
        <f>Model!$W$12*((drdp!C83)*'ASXY-TI3S'!$B83+(drdp!F83)*'ASXY-TI3S'!$C83+(drdp!I83)*'ASXY-TI3S'!$D83)</f>
        <v>7.2060812349814425E-6</v>
      </c>
      <c r="J83" s="18">
        <f>Model!$W$12*((drdp!D83)*'ASXY-TI3S'!$B83+(drdp!G83)*'ASXY-TI3S'!$C83+(drdp!J83)*'ASXY-TI3S'!$D83)</f>
        <v>0</v>
      </c>
      <c r="K83" s="21">
        <f>SUM(E$3:E82)+H83</f>
        <v>3.9819165435423506E-2</v>
      </c>
      <c r="L83" s="21">
        <f>SUM(F$3:F82)+I83</f>
        <v>-1.0669513221703012E-2</v>
      </c>
      <c r="M83" s="21">
        <f>SUM(G$3:G82)+J83</f>
        <v>0</v>
      </c>
      <c r="N83" s="19">
        <f t="shared" si="5"/>
        <v>1.585565935973626E-3</v>
      </c>
      <c r="O83" s="19">
        <f t="shared" si="5"/>
        <v>1.1383851238809539E-4</v>
      </c>
      <c r="P83" s="19">
        <f t="shared" si="5"/>
        <v>0</v>
      </c>
      <c r="Q83" s="19">
        <f t="shared" si="6"/>
        <v>-4.248511120904307E-4</v>
      </c>
      <c r="R83" s="19">
        <f t="shared" si="7"/>
        <v>0</v>
      </c>
      <c r="S83" s="19">
        <f t="shared" si="8"/>
        <v>0</v>
      </c>
    </row>
    <row r="84" spans="1:19" x14ac:dyDescent="0.25">
      <c r="A84" s="26">
        <f>Wellpath!E84</f>
        <v>2430</v>
      </c>
      <c r="B84" s="22">
        <v>0</v>
      </c>
      <c r="C84" s="22">
        <v>0</v>
      </c>
      <c r="D84" s="22">
        <f>(TAN(Dip) * SIN(Wellpath!$L84) * COS(Wellpath!$O84) - COS(Wellpath!$L84)) / 2</f>
        <v>4.2865809344860839E-3</v>
      </c>
      <c r="E84" s="20">
        <f>Model!$W$12*((drdp!B84+drdp!K84)*'ASXY-TI3S'!$B84+(drdp!E84+drdp!N84)*'ASXY-TI3S'!$C84+(drdp!H84+drdp!Q84)*'ASXY-TI3S'!$D84)</f>
        <v>-5.3786922584838857E-5</v>
      </c>
      <c r="F84" s="20">
        <f>Model!$W$12*((drdp!C84+drdp!L84)*'ASXY-TI3S'!$B84+(drdp!F84+drdp!O84)*'ASXY-TI3S'!$C84+(drdp!I84+drdp!R84)*'ASXY-TI3S'!$D84)</f>
        <v>1.4412162469962885E-5</v>
      </c>
      <c r="G84" s="20">
        <f>Model!$W$12*((drdp!D84+drdp!M84)*'ASXY-TI3S'!$B84+(drdp!G84+drdp!P84)*'ASXY-TI3S'!$C84+(drdp!J84+drdp!S84)*'ASXY-TI3S'!$D84)</f>
        <v>0</v>
      </c>
      <c r="H84" s="18">
        <f>Model!$W$12*((drdp!B84)*'ASXY-TI3S'!$B84+(drdp!E84)*'ASXY-TI3S'!$C84+(drdp!H84)*'ASXY-TI3S'!$D84)</f>
        <v>-2.6893461292419429E-5</v>
      </c>
      <c r="I84" s="18">
        <f>Model!$W$12*((drdp!C84)*'ASXY-TI3S'!$B84+(drdp!F84)*'ASXY-TI3S'!$C84+(drdp!I84)*'ASXY-TI3S'!$D84)</f>
        <v>7.2060812349814425E-6</v>
      </c>
      <c r="J84" s="18">
        <f>Model!$W$12*((drdp!D84)*'ASXY-TI3S'!$B84+(drdp!G84)*'ASXY-TI3S'!$C84+(drdp!J84)*'ASXY-TI3S'!$D84)</f>
        <v>0</v>
      </c>
      <c r="K84" s="21">
        <f>SUM(E$3:E83)+H84</f>
        <v>3.9765378512838664E-2</v>
      </c>
      <c r="L84" s="21">
        <f>SUM(F$3:F83)+I84</f>
        <v>-1.0655101059233049E-2</v>
      </c>
      <c r="M84" s="21">
        <f>SUM(G$3:G83)+J84</f>
        <v>0</v>
      </c>
      <c r="N84" s="19">
        <f t="shared" si="5"/>
        <v>1.581285328269331E-3</v>
      </c>
      <c r="O84" s="19">
        <f t="shared" si="5"/>
        <v>1.1353117858246924E-4</v>
      </c>
      <c r="P84" s="19">
        <f t="shared" si="5"/>
        <v>0</v>
      </c>
      <c r="Q84" s="19">
        <f t="shared" si="6"/>
        <v>-4.2370412671295036E-4</v>
      </c>
      <c r="R84" s="19">
        <f t="shared" si="7"/>
        <v>0</v>
      </c>
      <c r="S84" s="19">
        <f t="shared" si="8"/>
        <v>0</v>
      </c>
    </row>
    <row r="85" spans="1:19" x14ac:dyDescent="0.25">
      <c r="A85" s="26">
        <f>Wellpath!E85</f>
        <v>2460</v>
      </c>
      <c r="B85" s="22">
        <v>0</v>
      </c>
      <c r="C85" s="22">
        <v>0</v>
      </c>
      <c r="D85" s="22">
        <f>(TAN(Dip) * SIN(Wellpath!$L85) * COS(Wellpath!$O85) - COS(Wellpath!$L85)) / 2</f>
        <v>4.2865809344860839E-3</v>
      </c>
      <c r="E85" s="20">
        <f>Model!$W$12*((drdp!B85+drdp!K85)*'ASXY-TI3S'!$B85+(drdp!E85+drdp!N85)*'ASXY-TI3S'!$C85+(drdp!H85+drdp!Q85)*'ASXY-TI3S'!$D85)</f>
        <v>-5.3786922584838857E-5</v>
      </c>
      <c r="F85" s="20">
        <f>Model!$W$12*((drdp!C85+drdp!L85)*'ASXY-TI3S'!$B85+(drdp!F85+drdp!O85)*'ASXY-TI3S'!$C85+(drdp!I85+drdp!R85)*'ASXY-TI3S'!$D85)</f>
        <v>1.4412162469962885E-5</v>
      </c>
      <c r="G85" s="20">
        <f>Model!$W$12*((drdp!D85+drdp!M85)*'ASXY-TI3S'!$B85+(drdp!G85+drdp!P85)*'ASXY-TI3S'!$C85+(drdp!J85+drdp!S85)*'ASXY-TI3S'!$D85)</f>
        <v>0</v>
      </c>
      <c r="H85" s="18">
        <f>Model!$W$12*((drdp!B85)*'ASXY-TI3S'!$B85+(drdp!E85)*'ASXY-TI3S'!$C85+(drdp!H85)*'ASXY-TI3S'!$D85)</f>
        <v>-2.6893461292419429E-5</v>
      </c>
      <c r="I85" s="18">
        <f>Model!$W$12*((drdp!C85)*'ASXY-TI3S'!$B85+(drdp!F85)*'ASXY-TI3S'!$C85+(drdp!I85)*'ASXY-TI3S'!$D85)</f>
        <v>7.2060812349814425E-6</v>
      </c>
      <c r="J85" s="18">
        <f>Model!$W$12*((drdp!D85)*'ASXY-TI3S'!$B85+(drdp!G85)*'ASXY-TI3S'!$C85+(drdp!J85)*'ASXY-TI3S'!$D85)</f>
        <v>0</v>
      </c>
      <c r="K85" s="21">
        <f>SUM(E$3:E84)+H85</f>
        <v>3.9711591590253822E-2</v>
      </c>
      <c r="L85" s="21">
        <f>SUM(F$3:F84)+I85</f>
        <v>-1.0640688896763086E-2</v>
      </c>
      <c r="M85" s="21">
        <f>SUM(G$3:G84)+J85</f>
        <v>0</v>
      </c>
      <c r="N85" s="19">
        <f t="shared" si="5"/>
        <v>1.5770105066311181E-3</v>
      </c>
      <c r="O85" s="19">
        <f t="shared" si="5"/>
        <v>1.1322426019769722E-4</v>
      </c>
      <c r="P85" s="19">
        <f t="shared" si="5"/>
        <v>0</v>
      </c>
      <c r="Q85" s="19">
        <f t="shared" si="6"/>
        <v>-4.2255869170720423E-4</v>
      </c>
      <c r="R85" s="19">
        <f t="shared" si="7"/>
        <v>0</v>
      </c>
      <c r="S85" s="19">
        <f t="shared" si="8"/>
        <v>0</v>
      </c>
    </row>
    <row r="86" spans="1:19" x14ac:dyDescent="0.25">
      <c r="A86" s="26">
        <f>Wellpath!E86</f>
        <v>2490</v>
      </c>
      <c r="B86" s="22">
        <v>0</v>
      </c>
      <c r="C86" s="22">
        <v>0</v>
      </c>
      <c r="D86" s="22">
        <f>(TAN(Dip) * SIN(Wellpath!$L86) * COS(Wellpath!$O86) - COS(Wellpath!$L86)) / 2</f>
        <v>4.2865809344860839E-3</v>
      </c>
      <c r="E86" s="20">
        <f>Model!$W$12*((drdp!B86+drdp!K86)*'ASXY-TI3S'!$B86+(drdp!E86+drdp!N86)*'ASXY-TI3S'!$C86+(drdp!H86+drdp!Q86)*'ASXY-TI3S'!$D86)</f>
        <v>-5.3786922584838857E-5</v>
      </c>
      <c r="F86" s="20">
        <f>Model!$W$12*((drdp!C86+drdp!L86)*'ASXY-TI3S'!$B86+(drdp!F86+drdp!O86)*'ASXY-TI3S'!$C86+(drdp!I86+drdp!R86)*'ASXY-TI3S'!$D86)</f>
        <v>1.4412162469962885E-5</v>
      </c>
      <c r="G86" s="20">
        <f>Model!$W$12*((drdp!D86+drdp!M86)*'ASXY-TI3S'!$B86+(drdp!G86+drdp!P86)*'ASXY-TI3S'!$C86+(drdp!J86+drdp!S86)*'ASXY-TI3S'!$D86)</f>
        <v>0</v>
      </c>
      <c r="H86" s="18">
        <f>Model!$W$12*((drdp!B86)*'ASXY-TI3S'!$B86+(drdp!E86)*'ASXY-TI3S'!$C86+(drdp!H86)*'ASXY-TI3S'!$D86)</f>
        <v>-2.6893461292419429E-5</v>
      </c>
      <c r="I86" s="18">
        <f>Model!$W$12*((drdp!C86)*'ASXY-TI3S'!$B86+(drdp!F86)*'ASXY-TI3S'!$C86+(drdp!I86)*'ASXY-TI3S'!$D86)</f>
        <v>7.2060812349814425E-6</v>
      </c>
      <c r="J86" s="18">
        <f>Model!$W$12*((drdp!D86)*'ASXY-TI3S'!$B86+(drdp!G86)*'ASXY-TI3S'!$C86+(drdp!J86)*'ASXY-TI3S'!$D86)</f>
        <v>0</v>
      </c>
      <c r="K86" s="21">
        <f>SUM(E$3:E85)+H86</f>
        <v>3.965780466766898E-2</v>
      </c>
      <c r="L86" s="21">
        <f>SUM(F$3:F85)+I86</f>
        <v>-1.0626276734293123E-2</v>
      </c>
      <c r="M86" s="21">
        <f>SUM(G$3:G85)+J86</f>
        <v>0</v>
      </c>
      <c r="N86" s="19">
        <f t="shared" si="5"/>
        <v>1.5727414710589875E-3</v>
      </c>
      <c r="O86" s="19">
        <f t="shared" si="5"/>
        <v>1.1291775723377932E-4</v>
      </c>
      <c r="P86" s="19">
        <f t="shared" si="5"/>
        <v>0</v>
      </c>
      <c r="Q86" s="19">
        <f t="shared" si="6"/>
        <v>-4.2141480707319213E-4</v>
      </c>
      <c r="R86" s="19">
        <f t="shared" si="7"/>
        <v>0</v>
      </c>
      <c r="S86" s="19">
        <f t="shared" si="8"/>
        <v>0</v>
      </c>
    </row>
    <row r="87" spans="1:19" x14ac:dyDescent="0.25">
      <c r="A87" s="26">
        <f>Wellpath!E87</f>
        <v>2520</v>
      </c>
      <c r="B87" s="22">
        <v>0</v>
      </c>
      <c r="C87" s="22">
        <v>0</v>
      </c>
      <c r="D87" s="22">
        <f>(TAN(Dip) * SIN(Wellpath!$L87) * COS(Wellpath!$O87) - COS(Wellpath!$L87)) / 2</f>
        <v>4.2865809344860839E-3</v>
      </c>
      <c r="E87" s="20">
        <f>Model!$W$12*((drdp!B87+drdp!K87)*'ASXY-TI3S'!$B87+(drdp!E87+drdp!N87)*'ASXY-TI3S'!$C87+(drdp!H87+drdp!Q87)*'ASXY-TI3S'!$D87)</f>
        <v>-5.3786922584838857E-5</v>
      </c>
      <c r="F87" s="20">
        <f>Model!$W$12*((drdp!C87+drdp!L87)*'ASXY-TI3S'!$B87+(drdp!F87+drdp!O87)*'ASXY-TI3S'!$C87+(drdp!I87+drdp!R87)*'ASXY-TI3S'!$D87)</f>
        <v>1.4412162469962885E-5</v>
      </c>
      <c r="G87" s="20">
        <f>Model!$W$12*((drdp!D87+drdp!M87)*'ASXY-TI3S'!$B87+(drdp!G87+drdp!P87)*'ASXY-TI3S'!$C87+(drdp!J87+drdp!S87)*'ASXY-TI3S'!$D87)</f>
        <v>0</v>
      </c>
      <c r="H87" s="18">
        <f>Model!$W$12*((drdp!B87)*'ASXY-TI3S'!$B87+(drdp!E87)*'ASXY-TI3S'!$C87+(drdp!H87)*'ASXY-TI3S'!$D87)</f>
        <v>-2.6893461292419429E-5</v>
      </c>
      <c r="I87" s="18">
        <f>Model!$W$12*((drdp!C87)*'ASXY-TI3S'!$B87+(drdp!F87)*'ASXY-TI3S'!$C87+(drdp!I87)*'ASXY-TI3S'!$D87)</f>
        <v>7.2060812349814425E-6</v>
      </c>
      <c r="J87" s="18">
        <f>Model!$W$12*((drdp!D87)*'ASXY-TI3S'!$B87+(drdp!G87)*'ASXY-TI3S'!$C87+(drdp!J87)*'ASXY-TI3S'!$D87)</f>
        <v>0</v>
      </c>
      <c r="K87" s="21">
        <f>SUM(E$3:E86)+H87</f>
        <v>3.9604017745084139E-2</v>
      </c>
      <c r="L87" s="21">
        <f>SUM(F$3:F86)+I87</f>
        <v>-1.061186457182316E-2</v>
      </c>
      <c r="M87" s="21">
        <f>SUM(G$3:G86)+J87</f>
        <v>0</v>
      </c>
      <c r="N87" s="19">
        <f t="shared" si="5"/>
        <v>1.5684782215529393E-3</v>
      </c>
      <c r="O87" s="19">
        <f t="shared" si="5"/>
        <v>1.1261166969071554E-4</v>
      </c>
      <c r="P87" s="19">
        <f t="shared" si="5"/>
        <v>0</v>
      </c>
      <c r="Q87" s="19">
        <f t="shared" si="6"/>
        <v>-4.2027247281091414E-4</v>
      </c>
      <c r="R87" s="19">
        <f t="shared" si="7"/>
        <v>0</v>
      </c>
      <c r="S87" s="19">
        <f t="shared" si="8"/>
        <v>0</v>
      </c>
    </row>
    <row r="88" spans="1:19" x14ac:dyDescent="0.25">
      <c r="A88" s="26">
        <f>Wellpath!E88</f>
        <v>2550</v>
      </c>
      <c r="B88" s="22">
        <v>0</v>
      </c>
      <c r="C88" s="22">
        <v>0</v>
      </c>
      <c r="D88" s="22">
        <f>(TAN(Dip) * SIN(Wellpath!$L88) * COS(Wellpath!$O88) - COS(Wellpath!$L88)) / 2</f>
        <v>4.2865809344860839E-3</v>
      </c>
      <c r="E88" s="20">
        <f>Model!$W$12*((drdp!B88+drdp!K88)*'ASXY-TI3S'!$B88+(drdp!E88+drdp!N88)*'ASXY-TI3S'!$C88+(drdp!H88+drdp!Q88)*'ASXY-TI3S'!$D88)</f>
        <v>-5.3786922584838857E-5</v>
      </c>
      <c r="F88" s="20">
        <f>Model!$W$12*((drdp!C88+drdp!L88)*'ASXY-TI3S'!$B88+(drdp!F88+drdp!O88)*'ASXY-TI3S'!$C88+(drdp!I88+drdp!R88)*'ASXY-TI3S'!$D88)</f>
        <v>1.4412162469962885E-5</v>
      </c>
      <c r="G88" s="20">
        <f>Model!$W$12*((drdp!D88+drdp!M88)*'ASXY-TI3S'!$B88+(drdp!G88+drdp!P88)*'ASXY-TI3S'!$C88+(drdp!J88+drdp!S88)*'ASXY-TI3S'!$D88)</f>
        <v>0</v>
      </c>
      <c r="H88" s="18">
        <f>Model!$W$12*((drdp!B88)*'ASXY-TI3S'!$B88+(drdp!E88)*'ASXY-TI3S'!$C88+(drdp!H88)*'ASXY-TI3S'!$D88)</f>
        <v>-2.6893461292419429E-5</v>
      </c>
      <c r="I88" s="18">
        <f>Model!$W$12*((drdp!C88)*'ASXY-TI3S'!$B88+(drdp!F88)*'ASXY-TI3S'!$C88+(drdp!I88)*'ASXY-TI3S'!$D88)</f>
        <v>7.2060812349814425E-6</v>
      </c>
      <c r="J88" s="18">
        <f>Model!$W$12*((drdp!D88)*'ASXY-TI3S'!$B88+(drdp!G88)*'ASXY-TI3S'!$C88+(drdp!J88)*'ASXY-TI3S'!$D88)</f>
        <v>0</v>
      </c>
      <c r="K88" s="21">
        <f>SUM(E$3:E87)+H88</f>
        <v>3.9550230822499297E-2</v>
      </c>
      <c r="L88" s="21">
        <f>SUM(F$3:F87)+I88</f>
        <v>-1.0597452409353197E-2</v>
      </c>
      <c r="M88" s="21">
        <f>SUM(G$3:G87)+J88</f>
        <v>0</v>
      </c>
      <c r="N88" s="19">
        <f t="shared" si="5"/>
        <v>1.5642207581129733E-3</v>
      </c>
      <c r="O88" s="19">
        <f t="shared" si="5"/>
        <v>1.1230599756850589E-4</v>
      </c>
      <c r="P88" s="19">
        <f t="shared" si="5"/>
        <v>0</v>
      </c>
      <c r="Q88" s="19">
        <f t="shared" si="6"/>
        <v>-4.1913168892037024E-4</v>
      </c>
      <c r="R88" s="19">
        <f t="shared" si="7"/>
        <v>0</v>
      </c>
      <c r="S88" s="19">
        <f t="shared" si="8"/>
        <v>0</v>
      </c>
    </row>
    <row r="89" spans="1:19" x14ac:dyDescent="0.25">
      <c r="A89" s="26">
        <f>Wellpath!E89</f>
        <v>2580</v>
      </c>
      <c r="B89" s="22">
        <v>0</v>
      </c>
      <c r="C89" s="22">
        <v>0</v>
      </c>
      <c r="D89" s="22">
        <f>(TAN(Dip) * SIN(Wellpath!$L89) * COS(Wellpath!$O89) - COS(Wellpath!$L89)) / 2</f>
        <v>4.2865809344860839E-3</v>
      </c>
      <c r="E89" s="20">
        <f>Model!$W$12*((drdp!B89+drdp!K89)*'ASXY-TI3S'!$B89+(drdp!E89+drdp!N89)*'ASXY-TI3S'!$C89+(drdp!H89+drdp!Q89)*'ASXY-TI3S'!$D89)</f>
        <v>-5.3786922584838857E-5</v>
      </c>
      <c r="F89" s="20">
        <f>Model!$W$12*((drdp!C89+drdp!L89)*'ASXY-TI3S'!$B89+(drdp!F89+drdp!O89)*'ASXY-TI3S'!$C89+(drdp!I89+drdp!R89)*'ASXY-TI3S'!$D89)</f>
        <v>1.4412162469962885E-5</v>
      </c>
      <c r="G89" s="20">
        <f>Model!$W$12*((drdp!D89+drdp!M89)*'ASXY-TI3S'!$B89+(drdp!G89+drdp!P89)*'ASXY-TI3S'!$C89+(drdp!J89+drdp!S89)*'ASXY-TI3S'!$D89)</f>
        <v>0</v>
      </c>
      <c r="H89" s="18">
        <f>Model!$W$12*((drdp!B89)*'ASXY-TI3S'!$B89+(drdp!E89)*'ASXY-TI3S'!$C89+(drdp!H89)*'ASXY-TI3S'!$D89)</f>
        <v>-2.6893461292419429E-5</v>
      </c>
      <c r="I89" s="18">
        <f>Model!$W$12*((drdp!C89)*'ASXY-TI3S'!$B89+(drdp!F89)*'ASXY-TI3S'!$C89+(drdp!I89)*'ASXY-TI3S'!$D89)</f>
        <v>7.2060812349814425E-6</v>
      </c>
      <c r="J89" s="18">
        <f>Model!$W$12*((drdp!D89)*'ASXY-TI3S'!$B89+(drdp!G89)*'ASXY-TI3S'!$C89+(drdp!J89)*'ASXY-TI3S'!$D89)</f>
        <v>0</v>
      </c>
      <c r="K89" s="21">
        <f>SUM(E$3:E88)+H89</f>
        <v>3.9496443899914455E-2</v>
      </c>
      <c r="L89" s="21">
        <f>SUM(F$3:F88)+I89</f>
        <v>-1.0583040246883234E-2</v>
      </c>
      <c r="M89" s="21">
        <f>SUM(G$3:G88)+J89</f>
        <v>0</v>
      </c>
      <c r="N89" s="19">
        <f t="shared" si="5"/>
        <v>1.5599690807390897E-3</v>
      </c>
      <c r="O89" s="19">
        <f t="shared" si="5"/>
        <v>1.1200074086715036E-4</v>
      </c>
      <c r="P89" s="19">
        <f t="shared" si="5"/>
        <v>0</v>
      </c>
      <c r="Q89" s="19">
        <f t="shared" si="6"/>
        <v>-4.1799245540156049E-4</v>
      </c>
      <c r="R89" s="19">
        <f t="shared" si="7"/>
        <v>0</v>
      </c>
      <c r="S89" s="19">
        <f t="shared" si="8"/>
        <v>0</v>
      </c>
    </row>
    <row r="90" spans="1:19" x14ac:dyDescent="0.25">
      <c r="A90" s="26">
        <f>Wellpath!E90</f>
        <v>2610</v>
      </c>
      <c r="B90" s="22">
        <v>0</v>
      </c>
      <c r="C90" s="22">
        <v>0</v>
      </c>
      <c r="D90" s="22">
        <f>(TAN(Dip) * SIN(Wellpath!$L90) * COS(Wellpath!$O90) - COS(Wellpath!$L90)) / 2</f>
        <v>4.2865809344860839E-3</v>
      </c>
      <c r="E90" s="20">
        <f>Model!$W$12*((drdp!B90+drdp!K90)*'ASXY-TI3S'!$B90+(drdp!E90+drdp!N90)*'ASXY-TI3S'!$C90+(drdp!H90+drdp!Q90)*'ASXY-TI3S'!$D90)</f>
        <v>-5.3786922584838857E-5</v>
      </c>
      <c r="F90" s="20">
        <f>Model!$W$12*((drdp!C90+drdp!L90)*'ASXY-TI3S'!$B90+(drdp!F90+drdp!O90)*'ASXY-TI3S'!$C90+(drdp!I90+drdp!R90)*'ASXY-TI3S'!$D90)</f>
        <v>1.4412162469962885E-5</v>
      </c>
      <c r="G90" s="20">
        <f>Model!$W$12*((drdp!D90+drdp!M90)*'ASXY-TI3S'!$B90+(drdp!G90+drdp!P90)*'ASXY-TI3S'!$C90+(drdp!J90+drdp!S90)*'ASXY-TI3S'!$D90)</f>
        <v>0</v>
      </c>
      <c r="H90" s="18">
        <f>Model!$W$12*((drdp!B90)*'ASXY-TI3S'!$B90+(drdp!E90)*'ASXY-TI3S'!$C90+(drdp!H90)*'ASXY-TI3S'!$D90)</f>
        <v>-2.6893461292419429E-5</v>
      </c>
      <c r="I90" s="18">
        <f>Model!$W$12*((drdp!C90)*'ASXY-TI3S'!$B90+(drdp!F90)*'ASXY-TI3S'!$C90+(drdp!I90)*'ASXY-TI3S'!$D90)</f>
        <v>7.2060812349814425E-6</v>
      </c>
      <c r="J90" s="18">
        <f>Model!$W$12*((drdp!D90)*'ASXY-TI3S'!$B90+(drdp!G90)*'ASXY-TI3S'!$C90+(drdp!J90)*'ASXY-TI3S'!$D90)</f>
        <v>0</v>
      </c>
      <c r="K90" s="21">
        <f>SUM(E$3:E89)+H90</f>
        <v>3.9442656977329613E-2</v>
      </c>
      <c r="L90" s="21">
        <f>SUM(F$3:F89)+I90</f>
        <v>-1.0568628084413272E-2</v>
      </c>
      <c r="M90" s="21">
        <f>SUM(G$3:G89)+J90</f>
        <v>0</v>
      </c>
      <c r="N90" s="19">
        <f t="shared" si="5"/>
        <v>1.5557231894312883E-3</v>
      </c>
      <c r="O90" s="19">
        <f t="shared" si="5"/>
        <v>1.1169589958664894E-4</v>
      </c>
      <c r="P90" s="19">
        <f t="shared" si="5"/>
        <v>0</v>
      </c>
      <c r="Q90" s="19">
        <f t="shared" si="6"/>
        <v>-4.1685477225448484E-4</v>
      </c>
      <c r="R90" s="19">
        <f t="shared" si="7"/>
        <v>0</v>
      </c>
      <c r="S90" s="19">
        <f t="shared" si="8"/>
        <v>0</v>
      </c>
    </row>
    <row r="91" spans="1:19" x14ac:dyDescent="0.25">
      <c r="A91" s="26">
        <f>Wellpath!E91</f>
        <v>2640</v>
      </c>
      <c r="B91" s="22">
        <v>0</v>
      </c>
      <c r="C91" s="22">
        <v>0</v>
      </c>
      <c r="D91" s="22">
        <f>(TAN(Dip) * SIN(Wellpath!$L91) * COS(Wellpath!$O91) - COS(Wellpath!$L91)) / 2</f>
        <v>4.2865809344860839E-3</v>
      </c>
      <c r="E91" s="20">
        <f>Model!$W$12*((drdp!B91+drdp!K91)*'ASXY-TI3S'!$B91+(drdp!E91+drdp!N91)*'ASXY-TI3S'!$C91+(drdp!H91+drdp!Q91)*'ASXY-TI3S'!$D91)</f>
        <v>-5.3786922584838857E-5</v>
      </c>
      <c r="F91" s="20">
        <f>Model!$W$12*((drdp!C91+drdp!L91)*'ASXY-TI3S'!$B91+(drdp!F91+drdp!O91)*'ASXY-TI3S'!$C91+(drdp!I91+drdp!R91)*'ASXY-TI3S'!$D91)</f>
        <v>1.4412162469962885E-5</v>
      </c>
      <c r="G91" s="20">
        <f>Model!$W$12*((drdp!D91+drdp!M91)*'ASXY-TI3S'!$B91+(drdp!G91+drdp!P91)*'ASXY-TI3S'!$C91+(drdp!J91+drdp!S91)*'ASXY-TI3S'!$D91)</f>
        <v>0</v>
      </c>
      <c r="H91" s="18">
        <f>Model!$W$12*((drdp!B91)*'ASXY-TI3S'!$B91+(drdp!E91)*'ASXY-TI3S'!$C91+(drdp!H91)*'ASXY-TI3S'!$D91)</f>
        <v>-2.6893461292419429E-5</v>
      </c>
      <c r="I91" s="18">
        <f>Model!$W$12*((drdp!C91)*'ASXY-TI3S'!$B91+(drdp!F91)*'ASXY-TI3S'!$C91+(drdp!I91)*'ASXY-TI3S'!$D91)</f>
        <v>7.2060812349814425E-6</v>
      </c>
      <c r="J91" s="18">
        <f>Model!$W$12*((drdp!D91)*'ASXY-TI3S'!$B91+(drdp!G91)*'ASXY-TI3S'!$C91+(drdp!J91)*'ASXY-TI3S'!$D91)</f>
        <v>0</v>
      </c>
      <c r="K91" s="21">
        <f>SUM(E$3:E90)+H91</f>
        <v>3.9388870054744771E-2</v>
      </c>
      <c r="L91" s="21">
        <f>SUM(F$3:F90)+I91</f>
        <v>-1.0554215921943309E-2</v>
      </c>
      <c r="M91" s="21">
        <f>SUM(G$3:G90)+J91</f>
        <v>0</v>
      </c>
      <c r="N91" s="19">
        <f t="shared" si="5"/>
        <v>1.5514830841895694E-3</v>
      </c>
      <c r="O91" s="19">
        <f t="shared" si="5"/>
        <v>1.1139147372700164E-4</v>
      </c>
      <c r="P91" s="19">
        <f t="shared" si="5"/>
        <v>0</v>
      </c>
      <c r="Q91" s="19">
        <f t="shared" si="6"/>
        <v>-4.1571863947914328E-4</v>
      </c>
      <c r="R91" s="19">
        <f t="shared" si="7"/>
        <v>0</v>
      </c>
      <c r="S91" s="19">
        <f t="shared" si="8"/>
        <v>0</v>
      </c>
    </row>
    <row r="92" spans="1:19" x14ac:dyDescent="0.25">
      <c r="A92" s="26">
        <f>Wellpath!E92</f>
        <v>2670</v>
      </c>
      <c r="B92" s="22">
        <v>0</v>
      </c>
      <c r="C92" s="22">
        <v>0</v>
      </c>
      <c r="D92" s="22">
        <f>(TAN(Dip) * SIN(Wellpath!$L92) * COS(Wellpath!$O92) - COS(Wellpath!$L92)) / 2</f>
        <v>4.2865809344860839E-3</v>
      </c>
      <c r="E92" s="20">
        <f>Model!$W$12*((drdp!B92+drdp!K92)*'ASXY-TI3S'!$B92+(drdp!E92+drdp!N92)*'ASXY-TI3S'!$C92+(drdp!H92+drdp!Q92)*'ASXY-TI3S'!$D92)</f>
        <v>-5.3786922584838857E-5</v>
      </c>
      <c r="F92" s="20">
        <f>Model!$W$12*((drdp!C92+drdp!L92)*'ASXY-TI3S'!$B92+(drdp!F92+drdp!O92)*'ASXY-TI3S'!$C92+(drdp!I92+drdp!R92)*'ASXY-TI3S'!$D92)</f>
        <v>1.4412162469962885E-5</v>
      </c>
      <c r="G92" s="20">
        <f>Model!$W$12*((drdp!D92+drdp!M92)*'ASXY-TI3S'!$B92+(drdp!G92+drdp!P92)*'ASXY-TI3S'!$C92+(drdp!J92+drdp!S92)*'ASXY-TI3S'!$D92)</f>
        <v>0</v>
      </c>
      <c r="H92" s="18">
        <f>Model!$W$12*((drdp!B92)*'ASXY-TI3S'!$B92+(drdp!E92)*'ASXY-TI3S'!$C92+(drdp!H92)*'ASXY-TI3S'!$D92)</f>
        <v>-2.6893461292419429E-5</v>
      </c>
      <c r="I92" s="18">
        <f>Model!$W$12*((drdp!C92)*'ASXY-TI3S'!$B92+(drdp!F92)*'ASXY-TI3S'!$C92+(drdp!I92)*'ASXY-TI3S'!$D92)</f>
        <v>7.2060812349814425E-6</v>
      </c>
      <c r="J92" s="18">
        <f>Model!$W$12*((drdp!D92)*'ASXY-TI3S'!$B92+(drdp!G92)*'ASXY-TI3S'!$C92+(drdp!J92)*'ASXY-TI3S'!$D92)</f>
        <v>0</v>
      </c>
      <c r="K92" s="21">
        <f>SUM(E$3:E91)+H92</f>
        <v>3.9335083132159929E-2</v>
      </c>
      <c r="L92" s="21">
        <f>SUM(F$3:F91)+I92</f>
        <v>-1.0539803759473346E-2</v>
      </c>
      <c r="M92" s="21">
        <f>SUM(G$3:G91)+J92</f>
        <v>0</v>
      </c>
      <c r="N92" s="19">
        <f t="shared" si="5"/>
        <v>1.5472487650139326E-3</v>
      </c>
      <c r="O92" s="19">
        <f t="shared" si="5"/>
        <v>1.1108746328820847E-4</v>
      </c>
      <c r="P92" s="19">
        <f t="shared" si="5"/>
        <v>0</v>
      </c>
      <c r="Q92" s="19">
        <f t="shared" si="6"/>
        <v>-4.1458405707553583E-4</v>
      </c>
      <c r="R92" s="19">
        <f t="shared" si="7"/>
        <v>0</v>
      </c>
      <c r="S92" s="19">
        <f t="shared" si="8"/>
        <v>0</v>
      </c>
    </row>
    <row r="93" spans="1:19" x14ac:dyDescent="0.25">
      <c r="A93" s="26">
        <f>Wellpath!E93</f>
        <v>2700</v>
      </c>
      <c r="B93" s="22">
        <v>0</v>
      </c>
      <c r="C93" s="22">
        <v>0</v>
      </c>
      <c r="D93" s="22">
        <f>(TAN(Dip) * SIN(Wellpath!$L93) * COS(Wellpath!$O93) - COS(Wellpath!$L93)) / 2</f>
        <v>4.2865809344860839E-3</v>
      </c>
      <c r="E93" s="20">
        <f>Model!$W$12*((drdp!B93+drdp!K93)*'ASXY-TI3S'!$B93+(drdp!E93+drdp!N93)*'ASXY-TI3S'!$C93+(drdp!H93+drdp!Q93)*'ASXY-TI3S'!$D93)</f>
        <v>-5.3786922584838857E-5</v>
      </c>
      <c r="F93" s="20">
        <f>Model!$W$12*((drdp!C93+drdp!L93)*'ASXY-TI3S'!$B93+(drdp!F93+drdp!O93)*'ASXY-TI3S'!$C93+(drdp!I93+drdp!R93)*'ASXY-TI3S'!$D93)</f>
        <v>1.4412162469962885E-5</v>
      </c>
      <c r="G93" s="20">
        <f>Model!$W$12*((drdp!D93+drdp!M93)*'ASXY-TI3S'!$B93+(drdp!G93+drdp!P93)*'ASXY-TI3S'!$C93+(drdp!J93+drdp!S93)*'ASXY-TI3S'!$D93)</f>
        <v>0</v>
      </c>
      <c r="H93" s="18">
        <f>Model!$W$12*((drdp!B93)*'ASXY-TI3S'!$B93+(drdp!E93)*'ASXY-TI3S'!$C93+(drdp!H93)*'ASXY-TI3S'!$D93)</f>
        <v>-2.6893461292419429E-5</v>
      </c>
      <c r="I93" s="18">
        <f>Model!$W$12*((drdp!C93)*'ASXY-TI3S'!$B93+(drdp!F93)*'ASXY-TI3S'!$C93+(drdp!I93)*'ASXY-TI3S'!$D93)</f>
        <v>7.2060812349814425E-6</v>
      </c>
      <c r="J93" s="18">
        <f>Model!$W$12*((drdp!D93)*'ASXY-TI3S'!$B93+(drdp!G93)*'ASXY-TI3S'!$C93+(drdp!J93)*'ASXY-TI3S'!$D93)</f>
        <v>0</v>
      </c>
      <c r="K93" s="21">
        <f>SUM(E$3:E92)+H93</f>
        <v>3.9281296209575087E-2</v>
      </c>
      <c r="L93" s="21">
        <f>SUM(F$3:F92)+I93</f>
        <v>-1.0525391597003383E-2</v>
      </c>
      <c r="M93" s="21">
        <f>SUM(G$3:G92)+J93</f>
        <v>0</v>
      </c>
      <c r="N93" s="19">
        <f t="shared" si="5"/>
        <v>1.5430202319043781E-3</v>
      </c>
      <c r="O93" s="19">
        <f t="shared" si="5"/>
        <v>1.1078386827026942E-4</v>
      </c>
      <c r="P93" s="19">
        <f t="shared" si="5"/>
        <v>0</v>
      </c>
      <c r="Q93" s="19">
        <f t="shared" si="6"/>
        <v>-4.1345102504366247E-4</v>
      </c>
      <c r="R93" s="19">
        <f t="shared" si="7"/>
        <v>0</v>
      </c>
      <c r="S93" s="19">
        <f t="shared" si="8"/>
        <v>0</v>
      </c>
    </row>
    <row r="94" spans="1:19" x14ac:dyDescent="0.25">
      <c r="A94" s="26">
        <f>Wellpath!E94</f>
        <v>2730</v>
      </c>
      <c r="B94" s="22">
        <v>0</v>
      </c>
      <c r="C94" s="22">
        <v>0</v>
      </c>
      <c r="D94" s="22">
        <f>(TAN(Dip) * SIN(Wellpath!$L94) * COS(Wellpath!$O94) - COS(Wellpath!$L94)) / 2</f>
        <v>4.2865809344860839E-3</v>
      </c>
      <c r="E94" s="20">
        <f>Model!$W$12*((drdp!B94+drdp!K94)*'ASXY-TI3S'!$B94+(drdp!E94+drdp!N94)*'ASXY-TI3S'!$C94+(drdp!H94+drdp!Q94)*'ASXY-TI3S'!$D94)</f>
        <v>-5.3786922584838857E-5</v>
      </c>
      <c r="F94" s="20">
        <f>Model!$W$12*((drdp!C94+drdp!L94)*'ASXY-TI3S'!$B94+(drdp!F94+drdp!O94)*'ASXY-TI3S'!$C94+(drdp!I94+drdp!R94)*'ASXY-TI3S'!$D94)</f>
        <v>1.4412162469962885E-5</v>
      </c>
      <c r="G94" s="20">
        <f>Model!$W$12*((drdp!D94+drdp!M94)*'ASXY-TI3S'!$B94+(drdp!G94+drdp!P94)*'ASXY-TI3S'!$C94+(drdp!J94+drdp!S94)*'ASXY-TI3S'!$D94)</f>
        <v>0</v>
      </c>
      <c r="H94" s="18">
        <f>Model!$W$12*((drdp!B94)*'ASXY-TI3S'!$B94+(drdp!E94)*'ASXY-TI3S'!$C94+(drdp!H94)*'ASXY-TI3S'!$D94)</f>
        <v>-2.6893461292419429E-5</v>
      </c>
      <c r="I94" s="18">
        <f>Model!$W$12*((drdp!C94)*'ASXY-TI3S'!$B94+(drdp!F94)*'ASXY-TI3S'!$C94+(drdp!I94)*'ASXY-TI3S'!$D94)</f>
        <v>7.2060812349814425E-6</v>
      </c>
      <c r="J94" s="18">
        <f>Model!$W$12*((drdp!D94)*'ASXY-TI3S'!$B94+(drdp!G94)*'ASXY-TI3S'!$C94+(drdp!J94)*'ASXY-TI3S'!$D94)</f>
        <v>0</v>
      </c>
      <c r="K94" s="21">
        <f>SUM(E$3:E93)+H94</f>
        <v>3.9227509286990245E-2</v>
      </c>
      <c r="L94" s="21">
        <f>SUM(F$3:F93)+I94</f>
        <v>-1.051097943453342E-2</v>
      </c>
      <c r="M94" s="21">
        <f>SUM(G$3:G93)+J94</f>
        <v>0</v>
      </c>
      <c r="N94" s="19">
        <f t="shared" si="5"/>
        <v>1.5387974848609059E-3</v>
      </c>
      <c r="O94" s="19">
        <f t="shared" si="5"/>
        <v>1.1048068867318449E-4</v>
      </c>
      <c r="P94" s="19">
        <f t="shared" si="5"/>
        <v>0</v>
      </c>
      <c r="Q94" s="19">
        <f t="shared" si="6"/>
        <v>-4.123195433835232E-4</v>
      </c>
      <c r="R94" s="19">
        <f t="shared" si="7"/>
        <v>0</v>
      </c>
      <c r="S94" s="19">
        <f t="shared" si="8"/>
        <v>0</v>
      </c>
    </row>
    <row r="95" spans="1:19" x14ac:dyDescent="0.25">
      <c r="A95" s="26">
        <f>Wellpath!E95</f>
        <v>2760</v>
      </c>
      <c r="B95" s="22">
        <v>0</v>
      </c>
      <c r="C95" s="22">
        <v>0</v>
      </c>
      <c r="D95" s="22">
        <f>(TAN(Dip) * SIN(Wellpath!$L95) * COS(Wellpath!$O95) - COS(Wellpath!$L95)) / 2</f>
        <v>4.2865809344860839E-3</v>
      </c>
      <c r="E95" s="20">
        <f>Model!$W$12*((drdp!B95+drdp!K95)*'ASXY-TI3S'!$B95+(drdp!E95+drdp!N95)*'ASXY-TI3S'!$C95+(drdp!H95+drdp!Q95)*'ASXY-TI3S'!$D95)</f>
        <v>-5.3786922584838857E-5</v>
      </c>
      <c r="F95" s="20">
        <f>Model!$W$12*((drdp!C95+drdp!L95)*'ASXY-TI3S'!$B95+(drdp!F95+drdp!O95)*'ASXY-TI3S'!$C95+(drdp!I95+drdp!R95)*'ASXY-TI3S'!$D95)</f>
        <v>1.4412162469962885E-5</v>
      </c>
      <c r="G95" s="20">
        <f>Model!$W$12*((drdp!D95+drdp!M95)*'ASXY-TI3S'!$B95+(drdp!G95+drdp!P95)*'ASXY-TI3S'!$C95+(drdp!J95+drdp!S95)*'ASXY-TI3S'!$D95)</f>
        <v>0</v>
      </c>
      <c r="H95" s="18">
        <f>Model!$W$12*((drdp!B95)*'ASXY-TI3S'!$B95+(drdp!E95)*'ASXY-TI3S'!$C95+(drdp!H95)*'ASXY-TI3S'!$D95)</f>
        <v>-2.6893461292419429E-5</v>
      </c>
      <c r="I95" s="18">
        <f>Model!$W$12*((drdp!C95)*'ASXY-TI3S'!$B95+(drdp!F95)*'ASXY-TI3S'!$C95+(drdp!I95)*'ASXY-TI3S'!$D95)</f>
        <v>7.2060812349814425E-6</v>
      </c>
      <c r="J95" s="18">
        <f>Model!$W$12*((drdp!D95)*'ASXY-TI3S'!$B95+(drdp!G95)*'ASXY-TI3S'!$C95+(drdp!J95)*'ASXY-TI3S'!$D95)</f>
        <v>0</v>
      </c>
      <c r="K95" s="21">
        <f>SUM(E$3:E94)+H95</f>
        <v>3.9173722364405403E-2</v>
      </c>
      <c r="L95" s="21">
        <f>SUM(F$3:F94)+I95</f>
        <v>-1.0496567272063457E-2</v>
      </c>
      <c r="M95" s="21">
        <f>SUM(G$3:G94)+J95</f>
        <v>0</v>
      </c>
      <c r="N95" s="19">
        <f t="shared" si="5"/>
        <v>1.534580523883516E-3</v>
      </c>
      <c r="O95" s="19">
        <f t="shared" si="5"/>
        <v>1.1017792449695368E-4</v>
      </c>
      <c r="P95" s="19">
        <f t="shared" si="5"/>
        <v>0</v>
      </c>
      <c r="Q95" s="19">
        <f t="shared" si="6"/>
        <v>-4.1118961209511804E-4</v>
      </c>
      <c r="R95" s="19">
        <f t="shared" si="7"/>
        <v>0</v>
      </c>
      <c r="S95" s="19">
        <f t="shared" si="8"/>
        <v>0</v>
      </c>
    </row>
    <row r="96" spans="1:19" x14ac:dyDescent="0.25">
      <c r="A96" s="26">
        <f>Wellpath!E96</f>
        <v>2790</v>
      </c>
      <c r="B96" s="22">
        <v>0</v>
      </c>
      <c r="C96" s="22">
        <v>0</v>
      </c>
      <c r="D96" s="22">
        <f>(TAN(Dip) * SIN(Wellpath!$L96) * COS(Wellpath!$O96) - COS(Wellpath!$L96)) / 2</f>
        <v>4.2865809344860839E-3</v>
      </c>
      <c r="E96" s="20">
        <f>Model!$W$12*((drdp!B96+drdp!K96)*'ASXY-TI3S'!$B96+(drdp!E96+drdp!N96)*'ASXY-TI3S'!$C96+(drdp!H96+drdp!Q96)*'ASXY-TI3S'!$D96)</f>
        <v>-5.3786922584838857E-5</v>
      </c>
      <c r="F96" s="20">
        <f>Model!$W$12*((drdp!C96+drdp!L96)*'ASXY-TI3S'!$B96+(drdp!F96+drdp!O96)*'ASXY-TI3S'!$C96+(drdp!I96+drdp!R96)*'ASXY-TI3S'!$D96)</f>
        <v>1.4412162469962885E-5</v>
      </c>
      <c r="G96" s="20">
        <f>Model!$W$12*((drdp!D96+drdp!M96)*'ASXY-TI3S'!$B96+(drdp!G96+drdp!P96)*'ASXY-TI3S'!$C96+(drdp!J96+drdp!S96)*'ASXY-TI3S'!$D96)</f>
        <v>0</v>
      </c>
      <c r="H96" s="18">
        <f>Model!$W$12*((drdp!B96)*'ASXY-TI3S'!$B96+(drdp!E96)*'ASXY-TI3S'!$C96+(drdp!H96)*'ASXY-TI3S'!$D96)</f>
        <v>-2.6893461292419429E-5</v>
      </c>
      <c r="I96" s="18">
        <f>Model!$W$12*((drdp!C96)*'ASXY-TI3S'!$B96+(drdp!F96)*'ASXY-TI3S'!$C96+(drdp!I96)*'ASXY-TI3S'!$D96)</f>
        <v>7.2060812349814425E-6</v>
      </c>
      <c r="J96" s="18">
        <f>Model!$W$12*((drdp!D96)*'ASXY-TI3S'!$B96+(drdp!G96)*'ASXY-TI3S'!$C96+(drdp!J96)*'ASXY-TI3S'!$D96)</f>
        <v>0</v>
      </c>
      <c r="K96" s="21">
        <f>SUM(E$3:E95)+H96</f>
        <v>3.9119935441820561E-2</v>
      </c>
      <c r="L96" s="21">
        <f>SUM(F$3:F95)+I96</f>
        <v>-1.0482155109593494E-2</v>
      </c>
      <c r="M96" s="21">
        <f>SUM(G$3:G95)+J96</f>
        <v>0</v>
      </c>
      <c r="N96" s="19">
        <f t="shared" si="5"/>
        <v>1.5303693489722085E-3</v>
      </c>
      <c r="O96" s="19">
        <f t="shared" si="5"/>
        <v>1.0987557574157699E-4</v>
      </c>
      <c r="P96" s="19">
        <f t="shared" si="5"/>
        <v>0</v>
      </c>
      <c r="Q96" s="19">
        <f t="shared" si="6"/>
        <v>-4.1006123117844702E-4</v>
      </c>
      <c r="R96" s="19">
        <f t="shared" si="7"/>
        <v>0</v>
      </c>
      <c r="S96" s="19">
        <f t="shared" si="8"/>
        <v>0</v>
      </c>
    </row>
    <row r="97" spans="1:19" x14ac:dyDescent="0.25">
      <c r="A97" s="26">
        <f>Wellpath!E97</f>
        <v>2820</v>
      </c>
      <c r="B97" s="22">
        <v>0</v>
      </c>
      <c r="C97" s="22">
        <v>0</v>
      </c>
      <c r="D97" s="22">
        <f>(TAN(Dip) * SIN(Wellpath!$L97) * COS(Wellpath!$O97) - COS(Wellpath!$L97)) / 2</f>
        <v>4.2865809344860839E-3</v>
      </c>
      <c r="E97" s="20">
        <f>Model!$W$12*((drdp!B97+drdp!K97)*'ASXY-TI3S'!$B97+(drdp!E97+drdp!N97)*'ASXY-TI3S'!$C97+(drdp!H97+drdp!Q97)*'ASXY-TI3S'!$D97)</f>
        <v>-5.3786922584838857E-5</v>
      </c>
      <c r="F97" s="20">
        <f>Model!$W$12*((drdp!C97+drdp!L97)*'ASXY-TI3S'!$B97+(drdp!F97+drdp!O97)*'ASXY-TI3S'!$C97+(drdp!I97+drdp!R97)*'ASXY-TI3S'!$D97)</f>
        <v>1.4412162469962885E-5</v>
      </c>
      <c r="G97" s="20">
        <f>Model!$W$12*((drdp!D97+drdp!M97)*'ASXY-TI3S'!$B97+(drdp!G97+drdp!P97)*'ASXY-TI3S'!$C97+(drdp!J97+drdp!S97)*'ASXY-TI3S'!$D97)</f>
        <v>0</v>
      </c>
      <c r="H97" s="18">
        <f>Model!$W$12*((drdp!B97)*'ASXY-TI3S'!$B97+(drdp!E97)*'ASXY-TI3S'!$C97+(drdp!H97)*'ASXY-TI3S'!$D97)</f>
        <v>-2.6893461292419429E-5</v>
      </c>
      <c r="I97" s="18">
        <f>Model!$W$12*((drdp!C97)*'ASXY-TI3S'!$B97+(drdp!F97)*'ASXY-TI3S'!$C97+(drdp!I97)*'ASXY-TI3S'!$D97)</f>
        <v>7.2060812349814425E-6</v>
      </c>
      <c r="J97" s="18">
        <f>Model!$W$12*((drdp!D97)*'ASXY-TI3S'!$B97+(drdp!G97)*'ASXY-TI3S'!$C97+(drdp!J97)*'ASXY-TI3S'!$D97)</f>
        <v>0</v>
      </c>
      <c r="K97" s="21">
        <f>SUM(E$3:E96)+H97</f>
        <v>3.9066148519235719E-2</v>
      </c>
      <c r="L97" s="21">
        <f>SUM(F$3:F96)+I97</f>
        <v>-1.0467742947123531E-2</v>
      </c>
      <c r="M97" s="21">
        <f>SUM(G$3:G96)+J97</f>
        <v>0</v>
      </c>
      <c r="N97" s="19">
        <f t="shared" si="5"/>
        <v>1.5261639601269832E-3</v>
      </c>
      <c r="O97" s="19">
        <f t="shared" si="5"/>
        <v>1.0957364240705442E-4</v>
      </c>
      <c r="P97" s="19">
        <f t="shared" si="5"/>
        <v>0</v>
      </c>
      <c r="Q97" s="19">
        <f t="shared" si="6"/>
        <v>-4.0893440063351005E-4</v>
      </c>
      <c r="R97" s="19">
        <f t="shared" si="7"/>
        <v>0</v>
      </c>
      <c r="S97" s="19">
        <f t="shared" si="8"/>
        <v>0</v>
      </c>
    </row>
    <row r="98" spans="1:19" x14ac:dyDescent="0.25">
      <c r="A98" s="26">
        <f>Wellpath!E98</f>
        <v>2850</v>
      </c>
      <c r="B98" s="22">
        <v>0</v>
      </c>
      <c r="C98" s="22">
        <v>0</v>
      </c>
      <c r="D98" s="22">
        <f>(TAN(Dip) * SIN(Wellpath!$L98) * COS(Wellpath!$O98) - COS(Wellpath!$L98)) / 2</f>
        <v>4.2865809344860839E-3</v>
      </c>
      <c r="E98" s="20">
        <f>Model!$W$12*((drdp!B98+drdp!K98)*'ASXY-TI3S'!$B98+(drdp!E98+drdp!N98)*'ASXY-TI3S'!$C98+(drdp!H98+drdp!Q98)*'ASXY-TI3S'!$D98)</f>
        <v>-5.3786922584838857E-5</v>
      </c>
      <c r="F98" s="20">
        <f>Model!$W$12*((drdp!C98+drdp!L98)*'ASXY-TI3S'!$B98+(drdp!F98+drdp!O98)*'ASXY-TI3S'!$C98+(drdp!I98+drdp!R98)*'ASXY-TI3S'!$D98)</f>
        <v>1.4412162469962885E-5</v>
      </c>
      <c r="G98" s="20">
        <f>Model!$W$12*((drdp!D98+drdp!M98)*'ASXY-TI3S'!$B98+(drdp!G98+drdp!P98)*'ASXY-TI3S'!$C98+(drdp!J98+drdp!S98)*'ASXY-TI3S'!$D98)</f>
        <v>0</v>
      </c>
      <c r="H98" s="18">
        <f>Model!$W$12*((drdp!B98)*'ASXY-TI3S'!$B98+(drdp!E98)*'ASXY-TI3S'!$C98+(drdp!H98)*'ASXY-TI3S'!$D98)</f>
        <v>-2.6893461292419429E-5</v>
      </c>
      <c r="I98" s="18">
        <f>Model!$W$12*((drdp!C98)*'ASXY-TI3S'!$B98+(drdp!F98)*'ASXY-TI3S'!$C98+(drdp!I98)*'ASXY-TI3S'!$D98)</f>
        <v>7.2060812349814425E-6</v>
      </c>
      <c r="J98" s="18">
        <f>Model!$W$12*((drdp!D98)*'ASXY-TI3S'!$B98+(drdp!G98)*'ASXY-TI3S'!$C98+(drdp!J98)*'ASXY-TI3S'!$D98)</f>
        <v>0</v>
      </c>
      <c r="K98" s="21">
        <f>SUM(E$3:E97)+H98</f>
        <v>3.9012361596650877E-2</v>
      </c>
      <c r="L98" s="21">
        <f>SUM(F$3:F97)+I98</f>
        <v>-1.0453330784653568E-2</v>
      </c>
      <c r="M98" s="21">
        <f>SUM(G$3:G97)+J98</f>
        <v>0</v>
      </c>
      <c r="N98" s="19">
        <f t="shared" si="5"/>
        <v>1.5219643573478401E-3</v>
      </c>
      <c r="O98" s="19">
        <f t="shared" si="5"/>
        <v>1.0927212449338598E-4</v>
      </c>
      <c r="P98" s="19">
        <f t="shared" si="5"/>
        <v>0</v>
      </c>
      <c r="Q98" s="19">
        <f t="shared" si="6"/>
        <v>-4.0780912046030723E-4</v>
      </c>
      <c r="R98" s="19">
        <f t="shared" si="7"/>
        <v>0</v>
      </c>
      <c r="S98" s="19">
        <f t="shared" si="8"/>
        <v>0</v>
      </c>
    </row>
    <row r="99" spans="1:19" x14ac:dyDescent="0.25">
      <c r="A99" s="26">
        <f>Wellpath!E99</f>
        <v>2880</v>
      </c>
      <c r="B99" s="22">
        <v>0</v>
      </c>
      <c r="C99" s="22">
        <v>0</v>
      </c>
      <c r="D99" s="22">
        <f>(TAN(Dip) * SIN(Wellpath!$L99) * COS(Wellpath!$O99) - COS(Wellpath!$L99)) / 2</f>
        <v>4.2865809344860839E-3</v>
      </c>
      <c r="E99" s="20">
        <f>Model!$W$12*((drdp!B99+drdp!K99)*'ASXY-TI3S'!$B99+(drdp!E99+drdp!N99)*'ASXY-TI3S'!$C99+(drdp!H99+drdp!Q99)*'ASXY-TI3S'!$D99)</f>
        <v>-5.3786922584838857E-5</v>
      </c>
      <c r="F99" s="20">
        <f>Model!$W$12*((drdp!C99+drdp!L99)*'ASXY-TI3S'!$B99+(drdp!F99+drdp!O99)*'ASXY-TI3S'!$C99+(drdp!I99+drdp!R99)*'ASXY-TI3S'!$D99)</f>
        <v>1.4412162469962885E-5</v>
      </c>
      <c r="G99" s="20">
        <f>Model!$W$12*((drdp!D99+drdp!M99)*'ASXY-TI3S'!$B99+(drdp!G99+drdp!P99)*'ASXY-TI3S'!$C99+(drdp!J99+drdp!S99)*'ASXY-TI3S'!$D99)</f>
        <v>0</v>
      </c>
      <c r="H99" s="18">
        <f>Model!$W$12*((drdp!B99)*'ASXY-TI3S'!$B99+(drdp!E99)*'ASXY-TI3S'!$C99+(drdp!H99)*'ASXY-TI3S'!$D99)</f>
        <v>-2.6893461292419429E-5</v>
      </c>
      <c r="I99" s="18">
        <f>Model!$W$12*((drdp!C99)*'ASXY-TI3S'!$B99+(drdp!F99)*'ASXY-TI3S'!$C99+(drdp!I99)*'ASXY-TI3S'!$D99)</f>
        <v>7.2060812349814425E-6</v>
      </c>
      <c r="J99" s="18">
        <f>Model!$W$12*((drdp!D99)*'ASXY-TI3S'!$B99+(drdp!G99)*'ASXY-TI3S'!$C99+(drdp!J99)*'ASXY-TI3S'!$D99)</f>
        <v>0</v>
      </c>
      <c r="K99" s="21">
        <f>SUM(E$3:E98)+H99</f>
        <v>3.8958574674066035E-2</v>
      </c>
      <c r="L99" s="21">
        <f>SUM(F$3:F98)+I99</f>
        <v>-1.0438918622183605E-2</v>
      </c>
      <c r="M99" s="21">
        <f>SUM(G$3:G98)+J99</f>
        <v>0</v>
      </c>
      <c r="N99" s="19">
        <f t="shared" si="5"/>
        <v>1.5177705406347794E-3</v>
      </c>
      <c r="O99" s="19">
        <f t="shared" si="5"/>
        <v>1.0897102200057166E-4</v>
      </c>
      <c r="P99" s="19">
        <f t="shared" si="5"/>
        <v>0</v>
      </c>
      <c r="Q99" s="19">
        <f t="shared" si="6"/>
        <v>-4.066853906588385E-4</v>
      </c>
      <c r="R99" s="19">
        <f t="shared" si="7"/>
        <v>0</v>
      </c>
      <c r="S99" s="19">
        <f t="shared" si="8"/>
        <v>0</v>
      </c>
    </row>
    <row r="100" spans="1:19" x14ac:dyDescent="0.25">
      <c r="A100" s="26">
        <f>Wellpath!E100</f>
        <v>2910</v>
      </c>
      <c r="B100" s="22">
        <v>0</v>
      </c>
      <c r="C100" s="22">
        <v>0</v>
      </c>
      <c r="D100" s="22">
        <f>(TAN(Dip) * SIN(Wellpath!$L100) * COS(Wellpath!$O100) - COS(Wellpath!$L100)) / 2</f>
        <v>4.2865809344860839E-3</v>
      </c>
      <c r="E100" s="20">
        <f>Model!$W$12*((drdp!B100+drdp!K100)*'ASXY-TI3S'!$B100+(drdp!E100+drdp!N100)*'ASXY-TI3S'!$C100+(drdp!H100+drdp!Q100)*'ASXY-TI3S'!$D100)</f>
        <v>-5.3786922584838857E-5</v>
      </c>
      <c r="F100" s="20">
        <f>Model!$W$12*((drdp!C100+drdp!L100)*'ASXY-TI3S'!$B100+(drdp!F100+drdp!O100)*'ASXY-TI3S'!$C100+(drdp!I100+drdp!R100)*'ASXY-TI3S'!$D100)</f>
        <v>1.4412162469962885E-5</v>
      </c>
      <c r="G100" s="20">
        <f>Model!$W$12*((drdp!D100+drdp!M100)*'ASXY-TI3S'!$B100+(drdp!G100+drdp!P100)*'ASXY-TI3S'!$C100+(drdp!J100+drdp!S100)*'ASXY-TI3S'!$D100)</f>
        <v>0</v>
      </c>
      <c r="H100" s="18">
        <f>Model!$W$12*((drdp!B100)*'ASXY-TI3S'!$B100+(drdp!E100)*'ASXY-TI3S'!$C100+(drdp!H100)*'ASXY-TI3S'!$D100)</f>
        <v>-2.6893461292419429E-5</v>
      </c>
      <c r="I100" s="18">
        <f>Model!$W$12*((drdp!C100)*'ASXY-TI3S'!$B100+(drdp!F100)*'ASXY-TI3S'!$C100+(drdp!I100)*'ASXY-TI3S'!$D100)</f>
        <v>7.2060812349814425E-6</v>
      </c>
      <c r="J100" s="18">
        <f>Model!$W$12*((drdp!D100)*'ASXY-TI3S'!$B100+(drdp!G100)*'ASXY-TI3S'!$C100+(drdp!J100)*'ASXY-TI3S'!$D100)</f>
        <v>0</v>
      </c>
      <c r="K100" s="21">
        <f>SUM(E$3:E99)+H100</f>
        <v>3.8904787751481193E-2</v>
      </c>
      <c r="L100" s="21">
        <f>SUM(F$3:F99)+I100</f>
        <v>-1.0424506459713642E-2</v>
      </c>
      <c r="M100" s="21">
        <f>SUM(G$3:G99)+J100</f>
        <v>0</v>
      </c>
      <c r="N100" s="19">
        <f t="shared" si="5"/>
        <v>1.513582509987801E-3</v>
      </c>
      <c r="O100" s="19">
        <f t="shared" si="5"/>
        <v>1.0867033492861146E-4</v>
      </c>
      <c r="P100" s="19">
        <f t="shared" si="5"/>
        <v>0</v>
      </c>
      <c r="Q100" s="19">
        <f t="shared" si="6"/>
        <v>-4.0556321122910388E-4</v>
      </c>
      <c r="R100" s="19">
        <f t="shared" si="7"/>
        <v>0</v>
      </c>
      <c r="S100" s="19">
        <f t="shared" si="8"/>
        <v>0</v>
      </c>
    </row>
    <row r="101" spans="1:19" x14ac:dyDescent="0.25">
      <c r="A101" s="26">
        <f>Wellpath!E101</f>
        <v>2940</v>
      </c>
      <c r="B101" s="22">
        <v>0</v>
      </c>
      <c r="C101" s="22">
        <v>0</v>
      </c>
      <c r="D101" s="22">
        <f>(TAN(Dip) * SIN(Wellpath!$L101) * COS(Wellpath!$O101) - COS(Wellpath!$L101)) / 2</f>
        <v>4.2865809344860839E-3</v>
      </c>
      <c r="E101" s="20">
        <f>Model!$W$12*((drdp!B101+drdp!K101)*'ASXY-TI3S'!$B101+(drdp!E101+drdp!N101)*'ASXY-TI3S'!$C101+(drdp!H101+drdp!Q101)*'ASXY-TI3S'!$D101)</f>
        <v>-5.3786922584838857E-5</v>
      </c>
      <c r="F101" s="20">
        <f>Model!$W$12*((drdp!C101+drdp!L101)*'ASXY-TI3S'!$B101+(drdp!F101+drdp!O101)*'ASXY-TI3S'!$C101+(drdp!I101+drdp!R101)*'ASXY-TI3S'!$D101)</f>
        <v>1.4412162469962885E-5</v>
      </c>
      <c r="G101" s="20">
        <f>Model!$W$12*((drdp!D101+drdp!M101)*'ASXY-TI3S'!$B101+(drdp!G101+drdp!P101)*'ASXY-TI3S'!$C101+(drdp!J101+drdp!S101)*'ASXY-TI3S'!$D101)</f>
        <v>0</v>
      </c>
      <c r="H101" s="18">
        <f>Model!$W$12*((drdp!B101)*'ASXY-TI3S'!$B101+(drdp!E101)*'ASXY-TI3S'!$C101+(drdp!H101)*'ASXY-TI3S'!$D101)</f>
        <v>-2.6893461292419429E-5</v>
      </c>
      <c r="I101" s="18">
        <f>Model!$W$12*((drdp!C101)*'ASXY-TI3S'!$B101+(drdp!F101)*'ASXY-TI3S'!$C101+(drdp!I101)*'ASXY-TI3S'!$D101)</f>
        <v>7.2060812349814425E-6</v>
      </c>
      <c r="J101" s="18">
        <f>Model!$W$12*((drdp!D101)*'ASXY-TI3S'!$B101+(drdp!G101)*'ASXY-TI3S'!$C101+(drdp!J101)*'ASXY-TI3S'!$D101)</f>
        <v>0</v>
      </c>
      <c r="K101" s="21">
        <f>SUM(E$3:E100)+H101</f>
        <v>3.8851000828896351E-2</v>
      </c>
      <c r="L101" s="21">
        <f>SUM(F$3:F100)+I101</f>
        <v>-1.0410094297243679E-2</v>
      </c>
      <c r="M101" s="21">
        <f>SUM(G$3:G100)+J101</f>
        <v>0</v>
      </c>
      <c r="N101" s="19">
        <f t="shared" si="5"/>
        <v>1.5094002654069049E-3</v>
      </c>
      <c r="O101" s="19">
        <f t="shared" si="5"/>
        <v>1.0837006327750537E-4</v>
      </c>
      <c r="P101" s="19">
        <f t="shared" si="5"/>
        <v>0</v>
      </c>
      <c r="Q101" s="19">
        <f t="shared" si="6"/>
        <v>-4.0444258217110335E-4</v>
      </c>
      <c r="R101" s="19">
        <f t="shared" si="7"/>
        <v>0</v>
      </c>
      <c r="S101" s="19">
        <f t="shared" si="8"/>
        <v>0</v>
      </c>
    </row>
    <row r="102" spans="1:19" x14ac:dyDescent="0.25">
      <c r="A102" s="26">
        <f>Wellpath!E102</f>
        <v>2970</v>
      </c>
      <c r="B102" s="22">
        <v>0</v>
      </c>
      <c r="C102" s="22">
        <v>0</v>
      </c>
      <c r="D102" s="22">
        <f>(TAN(Dip) * SIN(Wellpath!$L102) * COS(Wellpath!$O102) - COS(Wellpath!$L102)) / 2</f>
        <v>4.2865809344860839E-3</v>
      </c>
      <c r="E102" s="20">
        <f>Model!$W$12*((drdp!B102+drdp!K102)*'ASXY-TI3S'!$B102+(drdp!E102+drdp!N102)*'ASXY-TI3S'!$C102+(drdp!H102+drdp!Q102)*'ASXY-TI3S'!$D102)</f>
        <v>-5.3786922584838857E-5</v>
      </c>
      <c r="F102" s="20">
        <f>Model!$W$12*((drdp!C102+drdp!L102)*'ASXY-TI3S'!$B102+(drdp!F102+drdp!O102)*'ASXY-TI3S'!$C102+(drdp!I102+drdp!R102)*'ASXY-TI3S'!$D102)</f>
        <v>1.4412162469962885E-5</v>
      </c>
      <c r="G102" s="20">
        <f>Model!$W$12*((drdp!D102+drdp!M102)*'ASXY-TI3S'!$B102+(drdp!G102+drdp!P102)*'ASXY-TI3S'!$C102+(drdp!J102+drdp!S102)*'ASXY-TI3S'!$D102)</f>
        <v>0</v>
      </c>
      <c r="H102" s="18">
        <f>Model!$W$12*((drdp!B102)*'ASXY-TI3S'!$B102+(drdp!E102)*'ASXY-TI3S'!$C102+(drdp!H102)*'ASXY-TI3S'!$D102)</f>
        <v>-2.6893461292419429E-5</v>
      </c>
      <c r="I102" s="18">
        <f>Model!$W$12*((drdp!C102)*'ASXY-TI3S'!$B102+(drdp!F102)*'ASXY-TI3S'!$C102+(drdp!I102)*'ASXY-TI3S'!$D102)</f>
        <v>7.2060812349814425E-6</v>
      </c>
      <c r="J102" s="18">
        <f>Model!$W$12*((drdp!D102)*'ASXY-TI3S'!$B102+(drdp!G102)*'ASXY-TI3S'!$C102+(drdp!J102)*'ASXY-TI3S'!$D102)</f>
        <v>0</v>
      </c>
      <c r="K102" s="21">
        <f>SUM(E$3:E101)+H102</f>
        <v>3.8797213906311509E-2</v>
      </c>
      <c r="L102" s="21">
        <f>SUM(F$3:F101)+I102</f>
        <v>-1.0395682134773716E-2</v>
      </c>
      <c r="M102" s="21">
        <f>SUM(G$3:G101)+J102</f>
        <v>0</v>
      </c>
      <c r="N102" s="19">
        <f t="shared" si="5"/>
        <v>1.5052238068920911E-3</v>
      </c>
      <c r="O102" s="19">
        <f t="shared" si="5"/>
        <v>1.0807020704725341E-4</v>
      </c>
      <c r="P102" s="19">
        <f t="shared" si="5"/>
        <v>0</v>
      </c>
      <c r="Q102" s="19">
        <f t="shared" si="6"/>
        <v>-4.0332350348483697E-4</v>
      </c>
      <c r="R102" s="19">
        <f t="shared" si="7"/>
        <v>0</v>
      </c>
      <c r="S102" s="19">
        <f t="shared" si="8"/>
        <v>0</v>
      </c>
    </row>
    <row r="103" spans="1:19" x14ac:dyDescent="0.25">
      <c r="A103" s="26">
        <f>Wellpath!E103</f>
        <v>3000</v>
      </c>
      <c r="B103" s="22">
        <v>0</v>
      </c>
      <c r="C103" s="22">
        <v>0</v>
      </c>
      <c r="D103" s="22">
        <f>(TAN(Dip) * SIN(Wellpath!$L103) * COS(Wellpath!$O103) - COS(Wellpath!$L103)) / 2</f>
        <v>4.2865809344860839E-3</v>
      </c>
      <c r="E103" s="20">
        <f>Model!$W$12*((drdp!B103+drdp!K103)*'ASXY-TI3S'!$B103+(drdp!E103+drdp!N103)*'ASXY-TI3S'!$C103+(drdp!H103+drdp!Q103)*'ASXY-TI3S'!$D103)</f>
        <v>-5.3786922584838857E-5</v>
      </c>
      <c r="F103" s="20">
        <f>Model!$W$12*((drdp!C103+drdp!L103)*'ASXY-TI3S'!$B103+(drdp!F103+drdp!O103)*'ASXY-TI3S'!$C103+(drdp!I103+drdp!R103)*'ASXY-TI3S'!$D103)</f>
        <v>1.4412162469962885E-5</v>
      </c>
      <c r="G103" s="20">
        <f>Model!$W$12*((drdp!D103+drdp!M103)*'ASXY-TI3S'!$B103+(drdp!G103+drdp!P103)*'ASXY-TI3S'!$C103+(drdp!J103+drdp!S103)*'ASXY-TI3S'!$D103)</f>
        <v>0</v>
      </c>
      <c r="H103" s="18">
        <f>Model!$W$12*((drdp!B103)*'ASXY-TI3S'!$B103+(drdp!E103)*'ASXY-TI3S'!$C103+(drdp!H103)*'ASXY-TI3S'!$D103)</f>
        <v>-2.6893461292419429E-5</v>
      </c>
      <c r="I103" s="18">
        <f>Model!$W$12*((drdp!C103)*'ASXY-TI3S'!$B103+(drdp!F103)*'ASXY-TI3S'!$C103+(drdp!I103)*'ASXY-TI3S'!$D103)</f>
        <v>7.2060812349814425E-6</v>
      </c>
      <c r="J103" s="18">
        <f>Model!$W$12*((drdp!D103)*'ASXY-TI3S'!$B103+(drdp!G103)*'ASXY-TI3S'!$C103+(drdp!J103)*'ASXY-TI3S'!$D103)</f>
        <v>0</v>
      </c>
      <c r="K103" s="21">
        <f>SUM(E$3:E102)+H103</f>
        <v>3.8743426983726667E-2</v>
      </c>
      <c r="L103" s="21">
        <f>SUM(F$3:F102)+I103</f>
        <v>-1.0381269972303753E-2</v>
      </c>
      <c r="M103" s="21">
        <f>SUM(G$3:G102)+J103</f>
        <v>0</v>
      </c>
      <c r="N103" s="19">
        <f t="shared" si="5"/>
        <v>1.5010531344433597E-3</v>
      </c>
      <c r="O103" s="19">
        <f t="shared" si="5"/>
        <v>1.0777076623785557E-4</v>
      </c>
      <c r="P103" s="19">
        <f t="shared" si="5"/>
        <v>0</v>
      </c>
      <c r="Q103" s="19">
        <f t="shared" si="6"/>
        <v>-4.0220597517030463E-4</v>
      </c>
      <c r="R103" s="19">
        <f t="shared" si="7"/>
        <v>0</v>
      </c>
      <c r="S103" s="19">
        <f t="shared" si="8"/>
        <v>0</v>
      </c>
    </row>
    <row r="104" spans="1:19" x14ac:dyDescent="0.25">
      <c r="A104" s="26">
        <f>Wellpath!E104</f>
        <v>3030</v>
      </c>
      <c r="B104" s="22">
        <v>0</v>
      </c>
      <c r="C104" s="22">
        <v>0</v>
      </c>
      <c r="D104" s="22">
        <f>(TAN(Dip) * SIN(Wellpath!$L104) * COS(Wellpath!$O104) - COS(Wellpath!$L104)) / 2</f>
        <v>4.2865809344860839E-3</v>
      </c>
      <c r="E104" s="20">
        <f>Model!$W$12*((drdp!B104+drdp!K104)*'ASXY-TI3S'!$B104+(drdp!E104+drdp!N104)*'ASXY-TI3S'!$C104+(drdp!H104+drdp!Q104)*'ASXY-TI3S'!$D104)</f>
        <v>-5.3786922584838857E-5</v>
      </c>
      <c r="F104" s="20">
        <f>Model!$W$12*((drdp!C104+drdp!L104)*'ASXY-TI3S'!$B104+(drdp!F104+drdp!O104)*'ASXY-TI3S'!$C104+(drdp!I104+drdp!R104)*'ASXY-TI3S'!$D104)</f>
        <v>1.4412162469962885E-5</v>
      </c>
      <c r="G104" s="20">
        <f>Model!$W$12*((drdp!D104+drdp!M104)*'ASXY-TI3S'!$B104+(drdp!G104+drdp!P104)*'ASXY-TI3S'!$C104+(drdp!J104+drdp!S104)*'ASXY-TI3S'!$D104)</f>
        <v>0</v>
      </c>
      <c r="H104" s="18">
        <f>Model!$W$12*((drdp!B104)*'ASXY-TI3S'!$B104+(drdp!E104)*'ASXY-TI3S'!$C104+(drdp!H104)*'ASXY-TI3S'!$D104)</f>
        <v>-2.6893461292419429E-5</v>
      </c>
      <c r="I104" s="18">
        <f>Model!$W$12*((drdp!C104)*'ASXY-TI3S'!$B104+(drdp!F104)*'ASXY-TI3S'!$C104+(drdp!I104)*'ASXY-TI3S'!$D104)</f>
        <v>7.2060812349814425E-6</v>
      </c>
      <c r="J104" s="18">
        <f>Model!$W$12*((drdp!D104)*'ASXY-TI3S'!$B104+(drdp!G104)*'ASXY-TI3S'!$C104+(drdp!J104)*'ASXY-TI3S'!$D104)</f>
        <v>0</v>
      </c>
      <c r="K104" s="21">
        <f>SUM(E$3:E103)+H104</f>
        <v>3.8689640061141825E-2</v>
      </c>
      <c r="L104" s="21">
        <f>SUM(F$3:F103)+I104</f>
        <v>-1.036685780983379E-2</v>
      </c>
      <c r="M104" s="21">
        <f>SUM(G$3:G103)+J104</f>
        <v>0</v>
      </c>
      <c r="N104" s="19">
        <f t="shared" si="5"/>
        <v>1.4968882480607105E-3</v>
      </c>
      <c r="O104" s="19">
        <f t="shared" si="5"/>
        <v>1.0747174084931186E-4</v>
      </c>
      <c r="P104" s="19">
        <f t="shared" si="5"/>
        <v>0</v>
      </c>
      <c r="Q104" s="19">
        <f t="shared" si="6"/>
        <v>-4.0108999722750644E-4</v>
      </c>
      <c r="R104" s="19">
        <f t="shared" si="7"/>
        <v>0</v>
      </c>
      <c r="S104" s="19">
        <f t="shared" si="8"/>
        <v>0</v>
      </c>
    </row>
    <row r="105" spans="1:19" x14ac:dyDescent="0.25">
      <c r="A105" s="26">
        <f>Wellpath!E105</f>
        <v>3060</v>
      </c>
      <c r="B105" s="22">
        <v>0</v>
      </c>
      <c r="C105" s="22">
        <v>0</v>
      </c>
      <c r="D105" s="22">
        <f>(TAN(Dip) * SIN(Wellpath!$L105) * COS(Wellpath!$O105) - COS(Wellpath!$L105)) / 2</f>
        <v>4.2865809344860839E-3</v>
      </c>
      <c r="E105" s="20">
        <f>Model!$W$12*((drdp!B105+drdp!K105)*'ASXY-TI3S'!$B105+(drdp!E105+drdp!N105)*'ASXY-TI3S'!$C105+(drdp!H105+drdp!Q105)*'ASXY-TI3S'!$D105)</f>
        <v>-5.3786922584838857E-5</v>
      </c>
      <c r="F105" s="20">
        <f>Model!$W$12*((drdp!C105+drdp!L105)*'ASXY-TI3S'!$B105+(drdp!F105+drdp!O105)*'ASXY-TI3S'!$C105+(drdp!I105+drdp!R105)*'ASXY-TI3S'!$D105)</f>
        <v>1.4412162469962885E-5</v>
      </c>
      <c r="G105" s="20">
        <f>Model!$W$12*((drdp!D105+drdp!M105)*'ASXY-TI3S'!$B105+(drdp!G105+drdp!P105)*'ASXY-TI3S'!$C105+(drdp!J105+drdp!S105)*'ASXY-TI3S'!$D105)</f>
        <v>0</v>
      </c>
      <c r="H105" s="18">
        <f>Model!$W$12*((drdp!B105)*'ASXY-TI3S'!$B105+(drdp!E105)*'ASXY-TI3S'!$C105+(drdp!H105)*'ASXY-TI3S'!$D105)</f>
        <v>-2.6893461292419429E-5</v>
      </c>
      <c r="I105" s="18">
        <f>Model!$W$12*((drdp!C105)*'ASXY-TI3S'!$B105+(drdp!F105)*'ASXY-TI3S'!$C105+(drdp!I105)*'ASXY-TI3S'!$D105)</f>
        <v>7.2060812349814425E-6</v>
      </c>
      <c r="J105" s="18">
        <f>Model!$W$12*((drdp!D105)*'ASXY-TI3S'!$B105+(drdp!G105)*'ASXY-TI3S'!$C105+(drdp!J105)*'ASXY-TI3S'!$D105)</f>
        <v>0</v>
      </c>
      <c r="K105" s="21">
        <f>SUM(E$3:E104)+H105</f>
        <v>3.8635853138556983E-2</v>
      </c>
      <c r="L105" s="21">
        <f>SUM(F$3:F104)+I105</f>
        <v>-1.0352445647363828E-2</v>
      </c>
      <c r="M105" s="21">
        <f>SUM(G$3:G104)+J105</f>
        <v>0</v>
      </c>
      <c r="N105" s="19">
        <f t="shared" si="5"/>
        <v>1.4927291477441435E-3</v>
      </c>
      <c r="O105" s="19">
        <f t="shared" si="5"/>
        <v>1.0717313088162226E-4</v>
      </c>
      <c r="P105" s="19">
        <f t="shared" si="5"/>
        <v>0</v>
      </c>
      <c r="Q105" s="19">
        <f t="shared" si="6"/>
        <v>-3.999755696564423E-4</v>
      </c>
      <c r="R105" s="19">
        <f t="shared" si="7"/>
        <v>0</v>
      </c>
      <c r="S105" s="19">
        <f t="shared" si="8"/>
        <v>0</v>
      </c>
    </row>
    <row r="106" spans="1:19" x14ac:dyDescent="0.25">
      <c r="A106" s="26">
        <f>Wellpath!E106</f>
        <v>3090</v>
      </c>
      <c r="B106" s="22">
        <v>0</v>
      </c>
      <c r="C106" s="22">
        <v>0</v>
      </c>
      <c r="D106" s="22">
        <f>(TAN(Dip) * SIN(Wellpath!$L106) * COS(Wellpath!$O106) - COS(Wellpath!$L106)) / 2</f>
        <v>4.2865809344860839E-3</v>
      </c>
      <c r="E106" s="20">
        <f>Model!$W$12*((drdp!B106+drdp!K106)*'ASXY-TI3S'!$B106+(drdp!E106+drdp!N106)*'ASXY-TI3S'!$C106+(drdp!H106+drdp!Q106)*'ASXY-TI3S'!$D106)</f>
        <v>-5.3786922584838857E-5</v>
      </c>
      <c r="F106" s="20">
        <f>Model!$W$12*((drdp!C106+drdp!L106)*'ASXY-TI3S'!$B106+(drdp!F106+drdp!O106)*'ASXY-TI3S'!$C106+(drdp!I106+drdp!R106)*'ASXY-TI3S'!$D106)</f>
        <v>1.4412162469962885E-5</v>
      </c>
      <c r="G106" s="20">
        <f>Model!$W$12*((drdp!D106+drdp!M106)*'ASXY-TI3S'!$B106+(drdp!G106+drdp!P106)*'ASXY-TI3S'!$C106+(drdp!J106+drdp!S106)*'ASXY-TI3S'!$D106)</f>
        <v>0</v>
      </c>
      <c r="H106" s="18">
        <f>Model!$W$12*((drdp!B106)*'ASXY-TI3S'!$B106+(drdp!E106)*'ASXY-TI3S'!$C106+(drdp!H106)*'ASXY-TI3S'!$D106)</f>
        <v>-2.6893461292419429E-5</v>
      </c>
      <c r="I106" s="18">
        <f>Model!$W$12*((drdp!C106)*'ASXY-TI3S'!$B106+(drdp!F106)*'ASXY-TI3S'!$C106+(drdp!I106)*'ASXY-TI3S'!$D106)</f>
        <v>7.2060812349814425E-6</v>
      </c>
      <c r="J106" s="18">
        <f>Model!$W$12*((drdp!D106)*'ASXY-TI3S'!$B106+(drdp!G106)*'ASXY-TI3S'!$C106+(drdp!J106)*'ASXY-TI3S'!$D106)</f>
        <v>0</v>
      </c>
      <c r="K106" s="21">
        <f>SUM(E$3:E105)+H106</f>
        <v>3.8582066215972141E-2</v>
      </c>
      <c r="L106" s="21">
        <f>SUM(F$3:F105)+I106</f>
        <v>-1.0338033484893865E-2</v>
      </c>
      <c r="M106" s="21">
        <f>SUM(G$3:G105)+J106</f>
        <v>0</v>
      </c>
      <c r="N106" s="19">
        <f t="shared" si="5"/>
        <v>1.4885758334936589E-3</v>
      </c>
      <c r="O106" s="19">
        <f t="shared" si="5"/>
        <v>1.0687493633478678E-4</v>
      </c>
      <c r="P106" s="19">
        <f t="shared" si="5"/>
        <v>0</v>
      </c>
      <c r="Q106" s="19">
        <f t="shared" si="6"/>
        <v>-3.9886269245711231E-4</v>
      </c>
      <c r="R106" s="19">
        <f t="shared" si="7"/>
        <v>0</v>
      </c>
      <c r="S106" s="19">
        <f t="shared" si="8"/>
        <v>0</v>
      </c>
    </row>
    <row r="107" spans="1:19" x14ac:dyDescent="0.25">
      <c r="A107" s="26">
        <f>Wellpath!E107</f>
        <v>3120</v>
      </c>
      <c r="B107" s="22">
        <v>0</v>
      </c>
      <c r="C107" s="22">
        <v>0</v>
      </c>
      <c r="D107" s="22">
        <f>(TAN(Dip) * SIN(Wellpath!$L107) * COS(Wellpath!$O107) - COS(Wellpath!$L107)) / 2</f>
        <v>4.2865809344860839E-3</v>
      </c>
      <c r="E107" s="20">
        <f>Model!$W$12*((drdp!B107+drdp!K107)*'ASXY-TI3S'!$B107+(drdp!E107+drdp!N107)*'ASXY-TI3S'!$C107+(drdp!H107+drdp!Q107)*'ASXY-TI3S'!$D107)</f>
        <v>-5.3786922584838857E-5</v>
      </c>
      <c r="F107" s="20">
        <f>Model!$W$12*((drdp!C107+drdp!L107)*'ASXY-TI3S'!$B107+(drdp!F107+drdp!O107)*'ASXY-TI3S'!$C107+(drdp!I107+drdp!R107)*'ASXY-TI3S'!$D107)</f>
        <v>1.4412162469962885E-5</v>
      </c>
      <c r="G107" s="20">
        <f>Model!$W$12*((drdp!D107+drdp!M107)*'ASXY-TI3S'!$B107+(drdp!G107+drdp!P107)*'ASXY-TI3S'!$C107+(drdp!J107+drdp!S107)*'ASXY-TI3S'!$D107)</f>
        <v>0</v>
      </c>
      <c r="H107" s="18">
        <f>Model!$W$12*((drdp!B107)*'ASXY-TI3S'!$B107+(drdp!E107)*'ASXY-TI3S'!$C107+(drdp!H107)*'ASXY-TI3S'!$D107)</f>
        <v>-2.6893461292419429E-5</v>
      </c>
      <c r="I107" s="18">
        <f>Model!$W$12*((drdp!C107)*'ASXY-TI3S'!$B107+(drdp!F107)*'ASXY-TI3S'!$C107+(drdp!I107)*'ASXY-TI3S'!$D107)</f>
        <v>7.2060812349814425E-6</v>
      </c>
      <c r="J107" s="18">
        <f>Model!$W$12*((drdp!D107)*'ASXY-TI3S'!$B107+(drdp!G107)*'ASXY-TI3S'!$C107+(drdp!J107)*'ASXY-TI3S'!$D107)</f>
        <v>0</v>
      </c>
      <c r="K107" s="21">
        <f>SUM(E$3:E106)+H107</f>
        <v>3.8528279293387299E-2</v>
      </c>
      <c r="L107" s="21">
        <f>SUM(F$3:F106)+I107</f>
        <v>-1.0323621322423902E-2</v>
      </c>
      <c r="M107" s="21">
        <f>SUM(G$3:G106)+J107</f>
        <v>0</v>
      </c>
      <c r="N107" s="19">
        <f t="shared" si="5"/>
        <v>1.4844283053092565E-3</v>
      </c>
      <c r="O107" s="19">
        <f t="shared" si="5"/>
        <v>1.0657715720880543E-4</v>
      </c>
      <c r="P107" s="19">
        <f t="shared" si="5"/>
        <v>0</v>
      </c>
      <c r="Q107" s="19">
        <f t="shared" si="6"/>
        <v>-3.9775136562951642E-4</v>
      </c>
      <c r="R107" s="19">
        <f t="shared" si="7"/>
        <v>0</v>
      </c>
      <c r="S107" s="19">
        <f t="shared" si="8"/>
        <v>0</v>
      </c>
    </row>
    <row r="108" spans="1:19" x14ac:dyDescent="0.25">
      <c r="A108" s="26">
        <f>Wellpath!E108</f>
        <v>3150</v>
      </c>
      <c r="B108" s="22">
        <v>0</v>
      </c>
      <c r="C108" s="22">
        <v>0</v>
      </c>
      <c r="D108" s="22">
        <f>(TAN(Dip) * SIN(Wellpath!$L108) * COS(Wellpath!$O108) - COS(Wellpath!$L108)) / 2</f>
        <v>4.2865809344860839E-3</v>
      </c>
      <c r="E108" s="20">
        <f>Model!$W$12*((drdp!B108+drdp!K108)*'ASXY-TI3S'!$B108+(drdp!E108+drdp!N108)*'ASXY-TI3S'!$C108+(drdp!H108+drdp!Q108)*'ASXY-TI3S'!$D108)</f>
        <v>-5.3786922584838857E-5</v>
      </c>
      <c r="F108" s="20">
        <f>Model!$W$12*((drdp!C108+drdp!L108)*'ASXY-TI3S'!$B108+(drdp!F108+drdp!O108)*'ASXY-TI3S'!$C108+(drdp!I108+drdp!R108)*'ASXY-TI3S'!$D108)</f>
        <v>1.4412162469962885E-5</v>
      </c>
      <c r="G108" s="20">
        <f>Model!$W$12*((drdp!D108+drdp!M108)*'ASXY-TI3S'!$B108+(drdp!G108+drdp!P108)*'ASXY-TI3S'!$C108+(drdp!J108+drdp!S108)*'ASXY-TI3S'!$D108)</f>
        <v>0</v>
      </c>
      <c r="H108" s="18">
        <f>Model!$W$12*((drdp!B108)*'ASXY-TI3S'!$B108+(drdp!E108)*'ASXY-TI3S'!$C108+(drdp!H108)*'ASXY-TI3S'!$D108)</f>
        <v>-2.6893461292419429E-5</v>
      </c>
      <c r="I108" s="18">
        <f>Model!$W$12*((drdp!C108)*'ASXY-TI3S'!$B108+(drdp!F108)*'ASXY-TI3S'!$C108+(drdp!I108)*'ASXY-TI3S'!$D108)</f>
        <v>7.2060812349814425E-6</v>
      </c>
      <c r="J108" s="18">
        <f>Model!$W$12*((drdp!D108)*'ASXY-TI3S'!$B108+(drdp!G108)*'ASXY-TI3S'!$C108+(drdp!J108)*'ASXY-TI3S'!$D108)</f>
        <v>0</v>
      </c>
      <c r="K108" s="21">
        <f>SUM(E$3:E107)+H108</f>
        <v>3.8474492370802457E-2</v>
      </c>
      <c r="L108" s="21">
        <f>SUM(F$3:F107)+I108</f>
        <v>-1.0309209159953939E-2</v>
      </c>
      <c r="M108" s="21">
        <f>SUM(G$3:G107)+J108</f>
        <v>0</v>
      </c>
      <c r="N108" s="19">
        <f t="shared" si="5"/>
        <v>1.4802865631909365E-3</v>
      </c>
      <c r="O108" s="19">
        <f t="shared" si="5"/>
        <v>1.062797935036782E-4</v>
      </c>
      <c r="P108" s="19">
        <f t="shared" si="5"/>
        <v>0</v>
      </c>
      <c r="Q108" s="19">
        <f t="shared" si="6"/>
        <v>-3.9664158917365462E-4</v>
      </c>
      <c r="R108" s="19">
        <f t="shared" si="7"/>
        <v>0</v>
      </c>
      <c r="S108" s="19">
        <f t="shared" si="8"/>
        <v>0</v>
      </c>
    </row>
    <row r="109" spans="1:19" x14ac:dyDescent="0.25">
      <c r="A109" s="26">
        <f>Wellpath!E109</f>
        <v>3180</v>
      </c>
      <c r="B109" s="22">
        <v>0</v>
      </c>
      <c r="C109" s="22">
        <v>0</v>
      </c>
      <c r="D109" s="22">
        <f>(TAN(Dip) * SIN(Wellpath!$L109) * COS(Wellpath!$O109) - COS(Wellpath!$L109)) / 2</f>
        <v>4.2865809344860839E-3</v>
      </c>
      <c r="E109" s="20">
        <f>Model!$W$12*((drdp!B109+drdp!K109)*'ASXY-TI3S'!$B109+(drdp!E109+drdp!N109)*'ASXY-TI3S'!$C109+(drdp!H109+drdp!Q109)*'ASXY-TI3S'!$D109)</f>
        <v>-5.3786922584838857E-5</v>
      </c>
      <c r="F109" s="20">
        <f>Model!$W$12*((drdp!C109+drdp!L109)*'ASXY-TI3S'!$B109+(drdp!F109+drdp!O109)*'ASXY-TI3S'!$C109+(drdp!I109+drdp!R109)*'ASXY-TI3S'!$D109)</f>
        <v>1.4412162469962885E-5</v>
      </c>
      <c r="G109" s="20">
        <f>Model!$W$12*((drdp!D109+drdp!M109)*'ASXY-TI3S'!$B109+(drdp!G109+drdp!P109)*'ASXY-TI3S'!$C109+(drdp!J109+drdp!S109)*'ASXY-TI3S'!$D109)</f>
        <v>0</v>
      </c>
      <c r="H109" s="18">
        <f>Model!$W$12*((drdp!B109)*'ASXY-TI3S'!$B109+(drdp!E109)*'ASXY-TI3S'!$C109+(drdp!H109)*'ASXY-TI3S'!$D109)</f>
        <v>-2.6893461292419429E-5</v>
      </c>
      <c r="I109" s="18">
        <f>Model!$W$12*((drdp!C109)*'ASXY-TI3S'!$B109+(drdp!F109)*'ASXY-TI3S'!$C109+(drdp!I109)*'ASXY-TI3S'!$D109)</f>
        <v>7.2060812349814425E-6</v>
      </c>
      <c r="J109" s="18">
        <f>Model!$W$12*((drdp!D109)*'ASXY-TI3S'!$B109+(drdp!G109)*'ASXY-TI3S'!$C109+(drdp!J109)*'ASXY-TI3S'!$D109)</f>
        <v>0</v>
      </c>
      <c r="K109" s="21">
        <f>SUM(E$3:E108)+H109</f>
        <v>3.8420705448217615E-2</v>
      </c>
      <c r="L109" s="21">
        <f>SUM(F$3:F108)+I109</f>
        <v>-1.0294796997483976E-2</v>
      </c>
      <c r="M109" s="21">
        <f>SUM(G$3:G108)+J109</f>
        <v>0</v>
      </c>
      <c r="N109" s="19">
        <f t="shared" si="5"/>
        <v>1.4761506071386988E-3</v>
      </c>
      <c r="O109" s="19">
        <f t="shared" si="5"/>
        <v>1.0598284521940509E-4</v>
      </c>
      <c r="P109" s="19">
        <f t="shared" si="5"/>
        <v>0</v>
      </c>
      <c r="Q109" s="19">
        <f t="shared" si="6"/>
        <v>-3.9553336308952692E-4</v>
      </c>
      <c r="R109" s="19">
        <f t="shared" si="7"/>
        <v>0</v>
      </c>
      <c r="S109" s="19">
        <f t="shared" si="8"/>
        <v>0</v>
      </c>
    </row>
    <row r="110" spans="1:19" x14ac:dyDescent="0.25">
      <c r="A110" s="26">
        <f>Wellpath!E110</f>
        <v>3210</v>
      </c>
      <c r="B110" s="22">
        <v>0</v>
      </c>
      <c r="C110" s="22">
        <v>0</v>
      </c>
      <c r="D110" s="22">
        <f>(TAN(Dip) * SIN(Wellpath!$L110) * COS(Wellpath!$O110) - COS(Wellpath!$L110)) / 2</f>
        <v>4.2865809344860839E-3</v>
      </c>
      <c r="E110" s="20">
        <f>Model!$W$12*((drdp!B110+drdp!K110)*'ASXY-TI3S'!$B110+(drdp!E110+drdp!N110)*'ASXY-TI3S'!$C110+(drdp!H110+drdp!Q110)*'ASXY-TI3S'!$D110)</f>
        <v>-5.3786922584838857E-5</v>
      </c>
      <c r="F110" s="20">
        <f>Model!$W$12*((drdp!C110+drdp!L110)*'ASXY-TI3S'!$B110+(drdp!F110+drdp!O110)*'ASXY-TI3S'!$C110+(drdp!I110+drdp!R110)*'ASXY-TI3S'!$D110)</f>
        <v>1.4412162469962885E-5</v>
      </c>
      <c r="G110" s="20">
        <f>Model!$W$12*((drdp!D110+drdp!M110)*'ASXY-TI3S'!$B110+(drdp!G110+drdp!P110)*'ASXY-TI3S'!$C110+(drdp!J110+drdp!S110)*'ASXY-TI3S'!$D110)</f>
        <v>0</v>
      </c>
      <c r="H110" s="18">
        <f>Model!$W$12*((drdp!B110)*'ASXY-TI3S'!$B110+(drdp!E110)*'ASXY-TI3S'!$C110+(drdp!H110)*'ASXY-TI3S'!$D110)</f>
        <v>-2.6893461292419429E-5</v>
      </c>
      <c r="I110" s="18">
        <f>Model!$W$12*((drdp!C110)*'ASXY-TI3S'!$B110+(drdp!F110)*'ASXY-TI3S'!$C110+(drdp!I110)*'ASXY-TI3S'!$D110)</f>
        <v>7.2060812349814425E-6</v>
      </c>
      <c r="J110" s="18">
        <f>Model!$W$12*((drdp!D110)*'ASXY-TI3S'!$B110+(drdp!G110)*'ASXY-TI3S'!$C110+(drdp!J110)*'ASXY-TI3S'!$D110)</f>
        <v>0</v>
      </c>
      <c r="K110" s="21">
        <f>SUM(E$3:E109)+H110</f>
        <v>3.8366918525632773E-2</v>
      </c>
      <c r="L110" s="21">
        <f>SUM(F$3:F109)+I110</f>
        <v>-1.0280384835014013E-2</v>
      </c>
      <c r="M110" s="21">
        <f>SUM(G$3:G109)+J110</f>
        <v>0</v>
      </c>
      <c r="N110" s="19">
        <f t="shared" si="5"/>
        <v>1.4720204371525432E-3</v>
      </c>
      <c r="O110" s="19">
        <f t="shared" si="5"/>
        <v>1.0568631235598609E-4</v>
      </c>
      <c r="P110" s="19">
        <f t="shared" si="5"/>
        <v>0</v>
      </c>
      <c r="Q110" s="19">
        <f t="shared" si="6"/>
        <v>-3.9442668737713337E-4</v>
      </c>
      <c r="R110" s="19">
        <f t="shared" si="7"/>
        <v>0</v>
      </c>
      <c r="S110" s="19">
        <f t="shared" si="8"/>
        <v>0</v>
      </c>
    </row>
    <row r="111" spans="1:19" x14ac:dyDescent="0.25">
      <c r="A111" s="26">
        <f>Wellpath!E111</f>
        <v>3240</v>
      </c>
      <c r="B111" s="22">
        <v>0</v>
      </c>
      <c r="C111" s="22">
        <v>0</v>
      </c>
      <c r="D111" s="22">
        <f>(TAN(Dip) * SIN(Wellpath!$L111) * COS(Wellpath!$O111) - COS(Wellpath!$L111)) / 2</f>
        <v>4.2865809344860839E-3</v>
      </c>
      <c r="E111" s="20">
        <f>Model!$W$12*((drdp!B111+drdp!K111)*'ASXY-TI3S'!$B111+(drdp!E111+drdp!N111)*'ASXY-TI3S'!$C111+(drdp!H111+drdp!Q111)*'ASXY-TI3S'!$D111)</f>
        <v>-5.3786922584838857E-5</v>
      </c>
      <c r="F111" s="20">
        <f>Model!$W$12*((drdp!C111+drdp!L111)*'ASXY-TI3S'!$B111+(drdp!F111+drdp!O111)*'ASXY-TI3S'!$C111+(drdp!I111+drdp!R111)*'ASXY-TI3S'!$D111)</f>
        <v>1.4412162469962885E-5</v>
      </c>
      <c r="G111" s="20">
        <f>Model!$W$12*((drdp!D111+drdp!M111)*'ASXY-TI3S'!$B111+(drdp!G111+drdp!P111)*'ASXY-TI3S'!$C111+(drdp!J111+drdp!S111)*'ASXY-TI3S'!$D111)</f>
        <v>0</v>
      </c>
      <c r="H111" s="18">
        <f>Model!$W$12*((drdp!B111)*'ASXY-TI3S'!$B111+(drdp!E111)*'ASXY-TI3S'!$C111+(drdp!H111)*'ASXY-TI3S'!$D111)</f>
        <v>-2.6893461292419429E-5</v>
      </c>
      <c r="I111" s="18">
        <f>Model!$W$12*((drdp!C111)*'ASXY-TI3S'!$B111+(drdp!F111)*'ASXY-TI3S'!$C111+(drdp!I111)*'ASXY-TI3S'!$D111)</f>
        <v>7.2060812349814425E-6</v>
      </c>
      <c r="J111" s="18">
        <f>Model!$W$12*((drdp!D111)*'ASXY-TI3S'!$B111+(drdp!G111)*'ASXY-TI3S'!$C111+(drdp!J111)*'ASXY-TI3S'!$D111)</f>
        <v>0</v>
      </c>
      <c r="K111" s="21">
        <f>SUM(E$3:E110)+H111</f>
        <v>3.8313131603047931E-2</v>
      </c>
      <c r="L111" s="21">
        <f>SUM(F$3:F110)+I111</f>
        <v>-1.026597267254405E-2</v>
      </c>
      <c r="M111" s="21">
        <f>SUM(G$3:G110)+J111</f>
        <v>0</v>
      </c>
      <c r="N111" s="19">
        <f t="shared" si="5"/>
        <v>1.4678960532324701E-3</v>
      </c>
      <c r="O111" s="19">
        <f t="shared" si="5"/>
        <v>1.0539019491342122E-4</v>
      </c>
      <c r="P111" s="19">
        <f t="shared" si="5"/>
        <v>0</v>
      </c>
      <c r="Q111" s="19">
        <f t="shared" si="6"/>
        <v>-3.9332156203647386E-4</v>
      </c>
      <c r="R111" s="19">
        <f t="shared" si="7"/>
        <v>0</v>
      </c>
      <c r="S111" s="19">
        <f t="shared" si="8"/>
        <v>0</v>
      </c>
    </row>
    <row r="112" spans="1:19" x14ac:dyDescent="0.25">
      <c r="A112" s="26">
        <f>Wellpath!E112</f>
        <v>3270</v>
      </c>
      <c r="B112" s="22">
        <v>0</v>
      </c>
      <c r="C112" s="22">
        <v>0</v>
      </c>
      <c r="D112" s="22">
        <f>(TAN(Dip) * SIN(Wellpath!$L112) * COS(Wellpath!$O112) - COS(Wellpath!$L112)) / 2</f>
        <v>4.2865809344860839E-3</v>
      </c>
      <c r="E112" s="20">
        <f>Model!$W$12*((drdp!B112+drdp!K112)*'ASXY-TI3S'!$B112+(drdp!E112+drdp!N112)*'ASXY-TI3S'!$C112+(drdp!H112+drdp!Q112)*'ASXY-TI3S'!$D112)</f>
        <v>-5.3786922584838857E-5</v>
      </c>
      <c r="F112" s="20">
        <f>Model!$W$12*((drdp!C112+drdp!L112)*'ASXY-TI3S'!$B112+(drdp!F112+drdp!O112)*'ASXY-TI3S'!$C112+(drdp!I112+drdp!R112)*'ASXY-TI3S'!$D112)</f>
        <v>1.4412162469962885E-5</v>
      </c>
      <c r="G112" s="20">
        <f>Model!$W$12*((drdp!D112+drdp!M112)*'ASXY-TI3S'!$B112+(drdp!G112+drdp!P112)*'ASXY-TI3S'!$C112+(drdp!J112+drdp!S112)*'ASXY-TI3S'!$D112)</f>
        <v>0</v>
      </c>
      <c r="H112" s="18">
        <f>Model!$W$12*((drdp!B112)*'ASXY-TI3S'!$B112+(drdp!E112)*'ASXY-TI3S'!$C112+(drdp!H112)*'ASXY-TI3S'!$D112)</f>
        <v>-2.6893461292419429E-5</v>
      </c>
      <c r="I112" s="18">
        <f>Model!$W$12*((drdp!C112)*'ASXY-TI3S'!$B112+(drdp!F112)*'ASXY-TI3S'!$C112+(drdp!I112)*'ASXY-TI3S'!$D112)</f>
        <v>7.2060812349814425E-6</v>
      </c>
      <c r="J112" s="18">
        <f>Model!$W$12*((drdp!D112)*'ASXY-TI3S'!$B112+(drdp!G112)*'ASXY-TI3S'!$C112+(drdp!J112)*'ASXY-TI3S'!$D112)</f>
        <v>0</v>
      </c>
      <c r="K112" s="21">
        <f>SUM(E$3:E111)+H112</f>
        <v>3.8259344680463089E-2</v>
      </c>
      <c r="L112" s="21">
        <f>SUM(F$3:F111)+I112</f>
        <v>-1.0251560510074087E-2</v>
      </c>
      <c r="M112" s="21">
        <f>SUM(G$3:G111)+J112</f>
        <v>0</v>
      </c>
      <c r="N112" s="19">
        <f t="shared" si="5"/>
        <v>1.4637774553784794E-3</v>
      </c>
      <c r="O112" s="19">
        <f t="shared" si="5"/>
        <v>1.0509449289171047E-4</v>
      </c>
      <c r="P112" s="19">
        <f t="shared" si="5"/>
        <v>0</v>
      </c>
      <c r="Q112" s="19">
        <f t="shared" si="6"/>
        <v>-3.9221798706754851E-4</v>
      </c>
      <c r="R112" s="19">
        <f t="shared" si="7"/>
        <v>0</v>
      </c>
      <c r="S112" s="19">
        <f t="shared" si="8"/>
        <v>0</v>
      </c>
    </row>
    <row r="113" spans="1:19" x14ac:dyDescent="0.25">
      <c r="A113" s="26">
        <f>Wellpath!E113</f>
        <v>3300</v>
      </c>
      <c r="B113" s="22">
        <v>0</v>
      </c>
      <c r="C113" s="22">
        <v>0</v>
      </c>
      <c r="D113" s="22">
        <f>(TAN(Dip) * SIN(Wellpath!$L113) * COS(Wellpath!$O113) - COS(Wellpath!$L113)) / 2</f>
        <v>4.2865809344860839E-3</v>
      </c>
      <c r="E113" s="20">
        <f>Model!$W$12*((drdp!B113+drdp!K113)*'ASXY-TI3S'!$B113+(drdp!E113+drdp!N113)*'ASXY-TI3S'!$C113+(drdp!H113+drdp!Q113)*'ASXY-TI3S'!$D113)</f>
        <v>-5.3786922584838857E-5</v>
      </c>
      <c r="F113" s="20">
        <f>Model!$W$12*((drdp!C113+drdp!L113)*'ASXY-TI3S'!$B113+(drdp!F113+drdp!O113)*'ASXY-TI3S'!$C113+(drdp!I113+drdp!R113)*'ASXY-TI3S'!$D113)</f>
        <v>1.4412162469962885E-5</v>
      </c>
      <c r="G113" s="20">
        <f>Model!$W$12*((drdp!D113+drdp!M113)*'ASXY-TI3S'!$B113+(drdp!G113+drdp!P113)*'ASXY-TI3S'!$C113+(drdp!J113+drdp!S113)*'ASXY-TI3S'!$D113)</f>
        <v>0</v>
      </c>
      <c r="H113" s="18">
        <f>Model!$W$12*((drdp!B113)*'ASXY-TI3S'!$B113+(drdp!E113)*'ASXY-TI3S'!$C113+(drdp!H113)*'ASXY-TI3S'!$D113)</f>
        <v>-2.6893461292419429E-5</v>
      </c>
      <c r="I113" s="18">
        <f>Model!$W$12*((drdp!C113)*'ASXY-TI3S'!$B113+(drdp!F113)*'ASXY-TI3S'!$C113+(drdp!I113)*'ASXY-TI3S'!$D113)</f>
        <v>7.2060812349814425E-6</v>
      </c>
      <c r="J113" s="18">
        <f>Model!$W$12*((drdp!D113)*'ASXY-TI3S'!$B113+(drdp!G113)*'ASXY-TI3S'!$C113+(drdp!J113)*'ASXY-TI3S'!$D113)</f>
        <v>0</v>
      </c>
      <c r="K113" s="21">
        <f>SUM(E$3:E112)+H113</f>
        <v>3.8205557757878247E-2</v>
      </c>
      <c r="L113" s="21">
        <f>SUM(F$3:F112)+I113</f>
        <v>-1.0237148347604124E-2</v>
      </c>
      <c r="M113" s="21">
        <f>SUM(G$3:G112)+J113</f>
        <v>0</v>
      </c>
      <c r="N113" s="19">
        <f t="shared" si="5"/>
        <v>1.4596646435905707E-3</v>
      </c>
      <c r="O113" s="19">
        <f t="shared" si="5"/>
        <v>1.0479920629085385E-4</v>
      </c>
      <c r="P113" s="19">
        <f t="shared" si="5"/>
        <v>0</v>
      </c>
      <c r="Q113" s="19">
        <f t="shared" si="6"/>
        <v>-3.911159624703572E-4</v>
      </c>
      <c r="R113" s="19">
        <f t="shared" si="7"/>
        <v>0</v>
      </c>
      <c r="S113" s="19">
        <f t="shared" si="8"/>
        <v>0</v>
      </c>
    </row>
    <row r="114" spans="1:19" x14ac:dyDescent="0.25">
      <c r="A114" s="26">
        <f>Wellpath!E114</f>
        <v>3330</v>
      </c>
      <c r="B114" s="22">
        <v>0</v>
      </c>
      <c r="C114" s="22">
        <v>0</v>
      </c>
      <c r="D114" s="22">
        <f>(TAN(Dip) * SIN(Wellpath!$L114) * COS(Wellpath!$O114) - COS(Wellpath!$L114)) / 2</f>
        <v>4.2865809344860839E-3</v>
      </c>
      <c r="E114" s="20">
        <f>Model!$W$12*((drdp!B114+drdp!K114)*'ASXY-TI3S'!$B114+(drdp!E114+drdp!N114)*'ASXY-TI3S'!$C114+(drdp!H114+drdp!Q114)*'ASXY-TI3S'!$D114)</f>
        <v>-5.3786922584838857E-5</v>
      </c>
      <c r="F114" s="20">
        <f>Model!$W$12*((drdp!C114+drdp!L114)*'ASXY-TI3S'!$B114+(drdp!F114+drdp!O114)*'ASXY-TI3S'!$C114+(drdp!I114+drdp!R114)*'ASXY-TI3S'!$D114)</f>
        <v>1.4412162469962885E-5</v>
      </c>
      <c r="G114" s="20">
        <f>Model!$W$12*((drdp!D114+drdp!M114)*'ASXY-TI3S'!$B114+(drdp!G114+drdp!P114)*'ASXY-TI3S'!$C114+(drdp!J114+drdp!S114)*'ASXY-TI3S'!$D114)</f>
        <v>0</v>
      </c>
      <c r="H114" s="18">
        <f>Model!$W$12*((drdp!B114)*'ASXY-TI3S'!$B114+(drdp!E114)*'ASXY-TI3S'!$C114+(drdp!H114)*'ASXY-TI3S'!$D114)</f>
        <v>-2.6893461292419429E-5</v>
      </c>
      <c r="I114" s="18">
        <f>Model!$W$12*((drdp!C114)*'ASXY-TI3S'!$B114+(drdp!F114)*'ASXY-TI3S'!$C114+(drdp!I114)*'ASXY-TI3S'!$D114)</f>
        <v>7.2060812349814425E-6</v>
      </c>
      <c r="J114" s="18">
        <f>Model!$W$12*((drdp!D114)*'ASXY-TI3S'!$B114+(drdp!G114)*'ASXY-TI3S'!$C114+(drdp!J114)*'ASXY-TI3S'!$D114)</f>
        <v>0</v>
      </c>
      <c r="K114" s="21">
        <f>SUM(E$3:E113)+H114</f>
        <v>3.8151770835293405E-2</v>
      </c>
      <c r="L114" s="21">
        <f>SUM(F$3:F113)+I114</f>
        <v>-1.0222736185134161E-2</v>
      </c>
      <c r="M114" s="21">
        <f>SUM(G$3:G113)+J114</f>
        <v>0</v>
      </c>
      <c r="N114" s="19">
        <f t="shared" si="5"/>
        <v>1.4555576178687446E-3</v>
      </c>
      <c r="O114" s="19">
        <f t="shared" si="5"/>
        <v>1.0450433511085134E-4</v>
      </c>
      <c r="P114" s="19">
        <f t="shared" si="5"/>
        <v>0</v>
      </c>
      <c r="Q114" s="19">
        <f t="shared" si="6"/>
        <v>-3.9001548824490003E-4</v>
      </c>
      <c r="R114" s="19">
        <f t="shared" si="7"/>
        <v>0</v>
      </c>
      <c r="S114" s="19">
        <f t="shared" si="8"/>
        <v>0</v>
      </c>
    </row>
    <row r="115" spans="1:19" x14ac:dyDescent="0.25">
      <c r="A115" s="26">
        <f>Wellpath!E115</f>
        <v>3360</v>
      </c>
      <c r="B115" s="22">
        <v>0</v>
      </c>
      <c r="C115" s="22">
        <v>0</v>
      </c>
      <c r="D115" s="22">
        <f>(TAN(Dip) * SIN(Wellpath!$L115) * COS(Wellpath!$O115) - COS(Wellpath!$L115)) / 2</f>
        <v>4.2865809344860839E-3</v>
      </c>
      <c r="E115" s="20">
        <f>Model!$W$12*((drdp!B115+drdp!K115)*'ASXY-TI3S'!$B115+(drdp!E115+drdp!N115)*'ASXY-TI3S'!$C115+(drdp!H115+drdp!Q115)*'ASXY-TI3S'!$D115)</f>
        <v>-5.3786922584838857E-5</v>
      </c>
      <c r="F115" s="20">
        <f>Model!$W$12*((drdp!C115+drdp!L115)*'ASXY-TI3S'!$B115+(drdp!F115+drdp!O115)*'ASXY-TI3S'!$C115+(drdp!I115+drdp!R115)*'ASXY-TI3S'!$D115)</f>
        <v>1.4412162469962885E-5</v>
      </c>
      <c r="G115" s="20">
        <f>Model!$W$12*((drdp!D115+drdp!M115)*'ASXY-TI3S'!$B115+(drdp!G115+drdp!P115)*'ASXY-TI3S'!$C115+(drdp!J115+drdp!S115)*'ASXY-TI3S'!$D115)</f>
        <v>0</v>
      </c>
      <c r="H115" s="18">
        <f>Model!$W$12*((drdp!B115)*'ASXY-TI3S'!$B115+(drdp!E115)*'ASXY-TI3S'!$C115+(drdp!H115)*'ASXY-TI3S'!$D115)</f>
        <v>-2.6893461292419429E-5</v>
      </c>
      <c r="I115" s="18">
        <f>Model!$W$12*((drdp!C115)*'ASXY-TI3S'!$B115+(drdp!F115)*'ASXY-TI3S'!$C115+(drdp!I115)*'ASXY-TI3S'!$D115)</f>
        <v>7.2060812349814425E-6</v>
      </c>
      <c r="J115" s="18">
        <f>Model!$W$12*((drdp!D115)*'ASXY-TI3S'!$B115+(drdp!G115)*'ASXY-TI3S'!$C115+(drdp!J115)*'ASXY-TI3S'!$D115)</f>
        <v>0</v>
      </c>
      <c r="K115" s="21">
        <f>SUM(E$3:E114)+H115</f>
        <v>3.8097983912708563E-2</v>
      </c>
      <c r="L115" s="21">
        <f>SUM(F$3:F114)+I115</f>
        <v>-1.0208324022664198E-2</v>
      </c>
      <c r="M115" s="21">
        <f>SUM(G$3:G114)+J115</f>
        <v>0</v>
      </c>
      <c r="N115" s="19">
        <f t="shared" si="5"/>
        <v>1.4514563782130005E-3</v>
      </c>
      <c r="O115" s="19">
        <f t="shared" si="5"/>
        <v>1.0420987935170296E-4</v>
      </c>
      <c r="P115" s="19">
        <f t="shared" si="5"/>
        <v>0</v>
      </c>
      <c r="Q115" s="19">
        <f t="shared" si="6"/>
        <v>-3.8891656439117697E-4</v>
      </c>
      <c r="R115" s="19">
        <f t="shared" si="7"/>
        <v>0</v>
      </c>
      <c r="S115" s="19">
        <f t="shared" si="8"/>
        <v>0</v>
      </c>
    </row>
    <row r="116" spans="1:19" x14ac:dyDescent="0.25">
      <c r="A116" s="26">
        <f>Wellpath!E116</f>
        <v>3390</v>
      </c>
      <c r="B116" s="22">
        <v>0</v>
      </c>
      <c r="C116" s="22">
        <v>0</v>
      </c>
      <c r="D116" s="22">
        <f>(TAN(Dip) * SIN(Wellpath!$L116) * COS(Wellpath!$O116) - COS(Wellpath!$L116)) / 2</f>
        <v>4.2865809344860839E-3</v>
      </c>
      <c r="E116" s="20">
        <f>Model!$W$12*((drdp!B116+drdp!K116)*'ASXY-TI3S'!$B116+(drdp!E116+drdp!N116)*'ASXY-TI3S'!$C116+(drdp!H116+drdp!Q116)*'ASXY-TI3S'!$D116)</f>
        <v>-5.3786922584838857E-5</v>
      </c>
      <c r="F116" s="20">
        <f>Model!$W$12*((drdp!C116+drdp!L116)*'ASXY-TI3S'!$B116+(drdp!F116+drdp!O116)*'ASXY-TI3S'!$C116+(drdp!I116+drdp!R116)*'ASXY-TI3S'!$D116)</f>
        <v>1.4412162469962885E-5</v>
      </c>
      <c r="G116" s="20">
        <f>Model!$W$12*((drdp!D116+drdp!M116)*'ASXY-TI3S'!$B116+(drdp!G116+drdp!P116)*'ASXY-TI3S'!$C116+(drdp!J116+drdp!S116)*'ASXY-TI3S'!$D116)</f>
        <v>0</v>
      </c>
      <c r="H116" s="18">
        <f>Model!$W$12*((drdp!B116)*'ASXY-TI3S'!$B116+(drdp!E116)*'ASXY-TI3S'!$C116+(drdp!H116)*'ASXY-TI3S'!$D116)</f>
        <v>-2.6893461292419429E-5</v>
      </c>
      <c r="I116" s="18">
        <f>Model!$W$12*((drdp!C116)*'ASXY-TI3S'!$B116+(drdp!F116)*'ASXY-TI3S'!$C116+(drdp!I116)*'ASXY-TI3S'!$D116)</f>
        <v>7.2060812349814425E-6</v>
      </c>
      <c r="J116" s="18">
        <f>Model!$W$12*((drdp!D116)*'ASXY-TI3S'!$B116+(drdp!G116)*'ASXY-TI3S'!$C116+(drdp!J116)*'ASXY-TI3S'!$D116)</f>
        <v>0</v>
      </c>
      <c r="K116" s="21">
        <f>SUM(E$3:E115)+H116</f>
        <v>3.8044196990123721E-2</v>
      </c>
      <c r="L116" s="21">
        <f>SUM(F$3:F115)+I116</f>
        <v>-1.0193911860194235E-2</v>
      </c>
      <c r="M116" s="21">
        <f>SUM(G$3:G115)+J116</f>
        <v>0</v>
      </c>
      <c r="N116" s="19">
        <f t="shared" si="5"/>
        <v>1.4473609246233388E-3</v>
      </c>
      <c r="O116" s="19">
        <f t="shared" si="5"/>
        <v>1.039158390134087E-4</v>
      </c>
      <c r="P116" s="19">
        <f t="shared" si="5"/>
        <v>0</v>
      </c>
      <c r="Q116" s="19">
        <f t="shared" si="6"/>
        <v>-3.8781919090918806E-4</v>
      </c>
      <c r="R116" s="19">
        <f t="shared" si="7"/>
        <v>0</v>
      </c>
      <c r="S116" s="19">
        <f t="shared" si="8"/>
        <v>0</v>
      </c>
    </row>
    <row r="117" spans="1:19" x14ac:dyDescent="0.25">
      <c r="A117" s="26">
        <f>Wellpath!E117</f>
        <v>3420</v>
      </c>
      <c r="B117" s="22">
        <v>0</v>
      </c>
      <c r="C117" s="22">
        <v>0</v>
      </c>
      <c r="D117" s="22">
        <f>(TAN(Dip) * SIN(Wellpath!$L117) * COS(Wellpath!$O117) - COS(Wellpath!$L117)) / 2</f>
        <v>4.2865809344860839E-3</v>
      </c>
      <c r="E117" s="20">
        <f>Model!$W$12*((drdp!B117+drdp!K117)*'ASXY-TI3S'!$B117+(drdp!E117+drdp!N117)*'ASXY-TI3S'!$C117+(drdp!H117+drdp!Q117)*'ASXY-TI3S'!$D117)</f>
        <v>-5.3786922584838857E-5</v>
      </c>
      <c r="F117" s="20">
        <f>Model!$W$12*((drdp!C117+drdp!L117)*'ASXY-TI3S'!$B117+(drdp!F117+drdp!O117)*'ASXY-TI3S'!$C117+(drdp!I117+drdp!R117)*'ASXY-TI3S'!$D117)</f>
        <v>1.4412162469962885E-5</v>
      </c>
      <c r="G117" s="20">
        <f>Model!$W$12*((drdp!D117+drdp!M117)*'ASXY-TI3S'!$B117+(drdp!G117+drdp!P117)*'ASXY-TI3S'!$C117+(drdp!J117+drdp!S117)*'ASXY-TI3S'!$D117)</f>
        <v>0</v>
      </c>
      <c r="H117" s="18">
        <f>Model!$W$12*((drdp!B117)*'ASXY-TI3S'!$B117+(drdp!E117)*'ASXY-TI3S'!$C117+(drdp!H117)*'ASXY-TI3S'!$D117)</f>
        <v>-2.6893461292419429E-5</v>
      </c>
      <c r="I117" s="18">
        <f>Model!$W$12*((drdp!C117)*'ASXY-TI3S'!$B117+(drdp!F117)*'ASXY-TI3S'!$C117+(drdp!I117)*'ASXY-TI3S'!$D117)</f>
        <v>7.2060812349814425E-6</v>
      </c>
      <c r="J117" s="18">
        <f>Model!$W$12*((drdp!D117)*'ASXY-TI3S'!$B117+(drdp!G117)*'ASXY-TI3S'!$C117+(drdp!J117)*'ASXY-TI3S'!$D117)</f>
        <v>0</v>
      </c>
      <c r="K117" s="21">
        <f>SUM(E$3:E116)+H117</f>
        <v>3.799041006753888E-2</v>
      </c>
      <c r="L117" s="21">
        <f>SUM(F$3:F116)+I117</f>
        <v>-1.0179499697724272E-2</v>
      </c>
      <c r="M117" s="21">
        <f>SUM(G$3:G116)+J117</f>
        <v>0</v>
      </c>
      <c r="N117" s="19">
        <f t="shared" si="5"/>
        <v>1.4432712570997595E-3</v>
      </c>
      <c r="O117" s="19">
        <f t="shared" si="5"/>
        <v>1.0362221409596855E-4</v>
      </c>
      <c r="P117" s="19">
        <f t="shared" si="5"/>
        <v>0</v>
      </c>
      <c r="Q117" s="19">
        <f t="shared" si="6"/>
        <v>-3.8672336779893319E-4</v>
      </c>
      <c r="R117" s="19">
        <f t="shared" si="7"/>
        <v>0</v>
      </c>
      <c r="S117" s="19">
        <f t="shared" si="8"/>
        <v>0</v>
      </c>
    </row>
    <row r="118" spans="1:19" x14ac:dyDescent="0.25">
      <c r="A118" s="26">
        <f>Wellpath!E118</f>
        <v>3450</v>
      </c>
      <c r="B118" s="22">
        <v>0</v>
      </c>
      <c r="C118" s="22">
        <v>0</v>
      </c>
      <c r="D118" s="22">
        <f>(TAN(Dip) * SIN(Wellpath!$L118) * COS(Wellpath!$O118) - COS(Wellpath!$L118)) / 2</f>
        <v>4.2865809344860839E-3</v>
      </c>
      <c r="E118" s="20">
        <f>Model!$W$12*((drdp!B118+drdp!K118)*'ASXY-TI3S'!$B118+(drdp!E118+drdp!N118)*'ASXY-TI3S'!$C118+(drdp!H118+drdp!Q118)*'ASXY-TI3S'!$D118)</f>
        <v>-5.3786922584838857E-5</v>
      </c>
      <c r="F118" s="20">
        <f>Model!$W$12*((drdp!C118+drdp!L118)*'ASXY-TI3S'!$B118+(drdp!F118+drdp!O118)*'ASXY-TI3S'!$C118+(drdp!I118+drdp!R118)*'ASXY-TI3S'!$D118)</f>
        <v>1.4412162469962885E-5</v>
      </c>
      <c r="G118" s="20">
        <f>Model!$W$12*((drdp!D118+drdp!M118)*'ASXY-TI3S'!$B118+(drdp!G118+drdp!P118)*'ASXY-TI3S'!$C118+(drdp!J118+drdp!S118)*'ASXY-TI3S'!$D118)</f>
        <v>0</v>
      </c>
      <c r="H118" s="18">
        <f>Model!$W$12*((drdp!B118)*'ASXY-TI3S'!$B118+(drdp!E118)*'ASXY-TI3S'!$C118+(drdp!H118)*'ASXY-TI3S'!$D118)</f>
        <v>-2.6893461292419429E-5</v>
      </c>
      <c r="I118" s="18">
        <f>Model!$W$12*((drdp!C118)*'ASXY-TI3S'!$B118+(drdp!F118)*'ASXY-TI3S'!$C118+(drdp!I118)*'ASXY-TI3S'!$D118)</f>
        <v>7.2060812349814425E-6</v>
      </c>
      <c r="J118" s="18">
        <f>Model!$W$12*((drdp!D118)*'ASXY-TI3S'!$B118+(drdp!G118)*'ASXY-TI3S'!$C118+(drdp!J118)*'ASXY-TI3S'!$D118)</f>
        <v>0</v>
      </c>
      <c r="K118" s="21">
        <f>SUM(E$3:E117)+H118</f>
        <v>3.7936623144954038E-2</v>
      </c>
      <c r="L118" s="21">
        <f>SUM(F$3:F117)+I118</f>
        <v>-1.0165087535254309E-2</v>
      </c>
      <c r="M118" s="21">
        <f>SUM(G$3:G117)+J118</f>
        <v>0</v>
      </c>
      <c r="N118" s="19">
        <f t="shared" si="5"/>
        <v>1.4391873756422623E-3</v>
      </c>
      <c r="O118" s="19">
        <f t="shared" si="5"/>
        <v>1.0332900459938253E-4</v>
      </c>
      <c r="P118" s="19">
        <f t="shared" si="5"/>
        <v>0</v>
      </c>
      <c r="Q118" s="19">
        <f t="shared" si="6"/>
        <v>-3.8562909506041241E-4</v>
      </c>
      <c r="R118" s="19">
        <f t="shared" si="7"/>
        <v>0</v>
      </c>
      <c r="S118" s="19">
        <f t="shared" si="8"/>
        <v>0</v>
      </c>
    </row>
    <row r="119" spans="1:19" x14ac:dyDescent="0.25">
      <c r="A119" s="26">
        <f>Wellpath!E119</f>
        <v>3480</v>
      </c>
      <c r="B119" s="22">
        <v>0</v>
      </c>
      <c r="C119" s="22">
        <v>0</v>
      </c>
      <c r="D119" s="22">
        <f>(TAN(Dip) * SIN(Wellpath!$L119) * COS(Wellpath!$O119) - COS(Wellpath!$L119)) / 2</f>
        <v>4.2865809344860839E-3</v>
      </c>
      <c r="E119" s="20">
        <f>Model!$W$12*((drdp!B119+drdp!K119)*'ASXY-TI3S'!$B119+(drdp!E119+drdp!N119)*'ASXY-TI3S'!$C119+(drdp!H119+drdp!Q119)*'ASXY-TI3S'!$D119)</f>
        <v>-5.3786922584838857E-5</v>
      </c>
      <c r="F119" s="20">
        <f>Model!$W$12*((drdp!C119+drdp!L119)*'ASXY-TI3S'!$B119+(drdp!F119+drdp!O119)*'ASXY-TI3S'!$C119+(drdp!I119+drdp!R119)*'ASXY-TI3S'!$D119)</f>
        <v>1.4412162469962885E-5</v>
      </c>
      <c r="G119" s="20">
        <f>Model!$W$12*((drdp!D119+drdp!M119)*'ASXY-TI3S'!$B119+(drdp!G119+drdp!P119)*'ASXY-TI3S'!$C119+(drdp!J119+drdp!S119)*'ASXY-TI3S'!$D119)</f>
        <v>0</v>
      </c>
      <c r="H119" s="18">
        <f>Model!$W$12*((drdp!B119)*'ASXY-TI3S'!$B119+(drdp!E119)*'ASXY-TI3S'!$C119+(drdp!H119)*'ASXY-TI3S'!$D119)</f>
        <v>-2.6893461292419429E-5</v>
      </c>
      <c r="I119" s="18">
        <f>Model!$W$12*((drdp!C119)*'ASXY-TI3S'!$B119+(drdp!F119)*'ASXY-TI3S'!$C119+(drdp!I119)*'ASXY-TI3S'!$D119)</f>
        <v>7.2060812349814425E-6</v>
      </c>
      <c r="J119" s="18">
        <f>Model!$W$12*((drdp!D119)*'ASXY-TI3S'!$B119+(drdp!G119)*'ASXY-TI3S'!$C119+(drdp!J119)*'ASXY-TI3S'!$D119)</f>
        <v>0</v>
      </c>
      <c r="K119" s="21">
        <f>SUM(E$3:E118)+H119</f>
        <v>3.7882836222369196E-2</v>
      </c>
      <c r="L119" s="21">
        <f>SUM(F$3:F118)+I119</f>
        <v>-1.0150675372784346E-2</v>
      </c>
      <c r="M119" s="21">
        <f>SUM(G$3:G118)+J119</f>
        <v>0</v>
      </c>
      <c r="N119" s="19">
        <f t="shared" si="5"/>
        <v>1.4351092802508477E-3</v>
      </c>
      <c r="O119" s="19">
        <f t="shared" si="5"/>
        <v>1.0303621052365063E-4</v>
      </c>
      <c r="P119" s="19">
        <f t="shared" si="5"/>
        <v>0</v>
      </c>
      <c r="Q119" s="19">
        <f t="shared" si="6"/>
        <v>-3.8453637269362579E-4</v>
      </c>
      <c r="R119" s="19">
        <f t="shared" si="7"/>
        <v>0</v>
      </c>
      <c r="S119" s="19">
        <f t="shared" si="8"/>
        <v>0</v>
      </c>
    </row>
    <row r="120" spans="1:19" x14ac:dyDescent="0.25">
      <c r="A120" s="26">
        <f>Wellpath!E120</f>
        <v>3510</v>
      </c>
      <c r="B120" s="22">
        <v>0</v>
      </c>
      <c r="C120" s="22">
        <v>0</v>
      </c>
      <c r="D120" s="22">
        <f>(TAN(Dip) * SIN(Wellpath!$L120) * COS(Wellpath!$O120) - COS(Wellpath!$L120)) / 2</f>
        <v>4.2865809344860839E-3</v>
      </c>
      <c r="E120" s="20">
        <f>Model!$W$12*((drdp!B120+drdp!K120)*'ASXY-TI3S'!$B120+(drdp!E120+drdp!N120)*'ASXY-TI3S'!$C120+(drdp!H120+drdp!Q120)*'ASXY-TI3S'!$D120)</f>
        <v>-5.3786922584838857E-5</v>
      </c>
      <c r="F120" s="20">
        <f>Model!$W$12*((drdp!C120+drdp!L120)*'ASXY-TI3S'!$B120+(drdp!F120+drdp!O120)*'ASXY-TI3S'!$C120+(drdp!I120+drdp!R120)*'ASXY-TI3S'!$D120)</f>
        <v>1.4412162469962885E-5</v>
      </c>
      <c r="G120" s="20">
        <f>Model!$W$12*((drdp!D120+drdp!M120)*'ASXY-TI3S'!$B120+(drdp!G120+drdp!P120)*'ASXY-TI3S'!$C120+(drdp!J120+drdp!S120)*'ASXY-TI3S'!$D120)</f>
        <v>0</v>
      </c>
      <c r="H120" s="18">
        <f>Model!$W$12*((drdp!B120)*'ASXY-TI3S'!$B120+(drdp!E120)*'ASXY-TI3S'!$C120+(drdp!H120)*'ASXY-TI3S'!$D120)</f>
        <v>-2.6893461292419429E-5</v>
      </c>
      <c r="I120" s="18">
        <f>Model!$W$12*((drdp!C120)*'ASXY-TI3S'!$B120+(drdp!F120)*'ASXY-TI3S'!$C120+(drdp!I120)*'ASXY-TI3S'!$D120)</f>
        <v>7.2060812349814425E-6</v>
      </c>
      <c r="J120" s="18">
        <f>Model!$W$12*((drdp!D120)*'ASXY-TI3S'!$B120+(drdp!G120)*'ASXY-TI3S'!$C120+(drdp!J120)*'ASXY-TI3S'!$D120)</f>
        <v>0</v>
      </c>
      <c r="K120" s="21">
        <f>SUM(E$3:E119)+H120</f>
        <v>3.7829049299784354E-2</v>
      </c>
      <c r="L120" s="21">
        <f>SUM(F$3:F119)+I120</f>
        <v>-1.0136263210314383E-2</v>
      </c>
      <c r="M120" s="21">
        <f>SUM(G$3:G119)+J120</f>
        <v>0</v>
      </c>
      <c r="N120" s="19">
        <f t="shared" si="5"/>
        <v>1.431036970925515E-3</v>
      </c>
      <c r="O120" s="19">
        <f t="shared" si="5"/>
        <v>1.0274383186877286E-4</v>
      </c>
      <c r="P120" s="19">
        <f t="shared" si="5"/>
        <v>0</v>
      </c>
      <c r="Q120" s="19">
        <f t="shared" si="6"/>
        <v>-3.8344520069857321E-4</v>
      </c>
      <c r="R120" s="19">
        <f t="shared" si="7"/>
        <v>0</v>
      </c>
      <c r="S120" s="19">
        <f t="shared" si="8"/>
        <v>0</v>
      </c>
    </row>
    <row r="121" spans="1:19" x14ac:dyDescent="0.25">
      <c r="A121" s="26">
        <f>Wellpath!E121</f>
        <v>3540</v>
      </c>
      <c r="B121" s="22">
        <v>0</v>
      </c>
      <c r="C121" s="22">
        <v>0</v>
      </c>
      <c r="D121" s="22">
        <f>(TAN(Dip) * SIN(Wellpath!$L121) * COS(Wellpath!$O121) - COS(Wellpath!$L121)) / 2</f>
        <v>4.2865809344860839E-3</v>
      </c>
      <c r="E121" s="20">
        <f>Model!$W$12*((drdp!B121+drdp!K121)*'ASXY-TI3S'!$B121+(drdp!E121+drdp!N121)*'ASXY-TI3S'!$C121+(drdp!H121+drdp!Q121)*'ASXY-TI3S'!$D121)</f>
        <v>-5.3786922584838857E-5</v>
      </c>
      <c r="F121" s="20">
        <f>Model!$W$12*((drdp!C121+drdp!L121)*'ASXY-TI3S'!$B121+(drdp!F121+drdp!O121)*'ASXY-TI3S'!$C121+(drdp!I121+drdp!R121)*'ASXY-TI3S'!$D121)</f>
        <v>1.4412162469962885E-5</v>
      </c>
      <c r="G121" s="20">
        <f>Model!$W$12*((drdp!D121+drdp!M121)*'ASXY-TI3S'!$B121+(drdp!G121+drdp!P121)*'ASXY-TI3S'!$C121+(drdp!J121+drdp!S121)*'ASXY-TI3S'!$D121)</f>
        <v>0</v>
      </c>
      <c r="H121" s="18">
        <f>Model!$W$12*((drdp!B121)*'ASXY-TI3S'!$B121+(drdp!E121)*'ASXY-TI3S'!$C121+(drdp!H121)*'ASXY-TI3S'!$D121)</f>
        <v>-2.6893461292419429E-5</v>
      </c>
      <c r="I121" s="18">
        <f>Model!$W$12*((drdp!C121)*'ASXY-TI3S'!$B121+(drdp!F121)*'ASXY-TI3S'!$C121+(drdp!I121)*'ASXY-TI3S'!$D121)</f>
        <v>7.2060812349814425E-6</v>
      </c>
      <c r="J121" s="18">
        <f>Model!$W$12*((drdp!D121)*'ASXY-TI3S'!$B121+(drdp!G121)*'ASXY-TI3S'!$C121+(drdp!J121)*'ASXY-TI3S'!$D121)</f>
        <v>0</v>
      </c>
      <c r="K121" s="21">
        <f>SUM(E$3:E120)+H121</f>
        <v>3.7775262377199512E-2</v>
      </c>
      <c r="L121" s="21">
        <f>SUM(F$3:F120)+I121</f>
        <v>-1.0121851047844421E-2</v>
      </c>
      <c r="M121" s="21">
        <f>SUM(G$3:G120)+J121</f>
        <v>0</v>
      </c>
      <c r="N121" s="19">
        <f t="shared" si="5"/>
        <v>1.4269704476662648E-3</v>
      </c>
      <c r="O121" s="19">
        <f t="shared" si="5"/>
        <v>1.024518686347492E-4</v>
      </c>
      <c r="P121" s="19">
        <f t="shared" si="5"/>
        <v>0</v>
      </c>
      <c r="Q121" s="19">
        <f t="shared" si="6"/>
        <v>-3.8235557907525478E-4</v>
      </c>
      <c r="R121" s="19">
        <f t="shared" si="7"/>
        <v>0</v>
      </c>
      <c r="S121" s="19">
        <f t="shared" si="8"/>
        <v>0</v>
      </c>
    </row>
    <row r="122" spans="1:19" x14ac:dyDescent="0.25">
      <c r="A122" s="26">
        <f>Wellpath!E122</f>
        <v>3570</v>
      </c>
      <c r="B122" s="22">
        <v>0</v>
      </c>
      <c r="C122" s="22">
        <v>0</v>
      </c>
      <c r="D122" s="22">
        <f>(TAN(Dip) * SIN(Wellpath!$L122) * COS(Wellpath!$O122) - COS(Wellpath!$L122)) / 2</f>
        <v>4.2865809344860839E-3</v>
      </c>
      <c r="E122" s="20">
        <f>Model!$W$12*((drdp!B122+drdp!K122)*'ASXY-TI3S'!$B122+(drdp!E122+drdp!N122)*'ASXY-TI3S'!$C122+(drdp!H122+drdp!Q122)*'ASXY-TI3S'!$D122)</f>
        <v>-5.3786922584838857E-5</v>
      </c>
      <c r="F122" s="20">
        <f>Model!$W$12*((drdp!C122+drdp!L122)*'ASXY-TI3S'!$B122+(drdp!F122+drdp!O122)*'ASXY-TI3S'!$C122+(drdp!I122+drdp!R122)*'ASXY-TI3S'!$D122)</f>
        <v>1.4412162469962885E-5</v>
      </c>
      <c r="G122" s="20">
        <f>Model!$W$12*((drdp!D122+drdp!M122)*'ASXY-TI3S'!$B122+(drdp!G122+drdp!P122)*'ASXY-TI3S'!$C122+(drdp!J122+drdp!S122)*'ASXY-TI3S'!$D122)</f>
        <v>0</v>
      </c>
      <c r="H122" s="18">
        <f>Model!$W$12*((drdp!B122)*'ASXY-TI3S'!$B122+(drdp!E122)*'ASXY-TI3S'!$C122+(drdp!H122)*'ASXY-TI3S'!$D122)</f>
        <v>-2.6893461292419429E-5</v>
      </c>
      <c r="I122" s="18">
        <f>Model!$W$12*((drdp!C122)*'ASXY-TI3S'!$B122+(drdp!F122)*'ASXY-TI3S'!$C122+(drdp!I122)*'ASXY-TI3S'!$D122)</f>
        <v>7.2060812349814425E-6</v>
      </c>
      <c r="J122" s="18">
        <f>Model!$W$12*((drdp!D122)*'ASXY-TI3S'!$B122+(drdp!G122)*'ASXY-TI3S'!$C122+(drdp!J122)*'ASXY-TI3S'!$D122)</f>
        <v>0</v>
      </c>
      <c r="K122" s="21">
        <f>SUM(E$3:E121)+H122</f>
        <v>3.772147545461467E-2</v>
      </c>
      <c r="L122" s="21">
        <f>SUM(F$3:F121)+I122</f>
        <v>-1.0107438885374458E-2</v>
      </c>
      <c r="M122" s="21">
        <f>SUM(G$3:G121)+J122</f>
        <v>0</v>
      </c>
      <c r="N122" s="19">
        <f t="shared" si="5"/>
        <v>1.422909710473097E-3</v>
      </c>
      <c r="O122" s="19">
        <f t="shared" si="5"/>
        <v>1.0216032082157965E-4</v>
      </c>
      <c r="P122" s="19">
        <f t="shared" si="5"/>
        <v>0</v>
      </c>
      <c r="Q122" s="19">
        <f t="shared" si="6"/>
        <v>-3.8126750782367045E-4</v>
      </c>
      <c r="R122" s="19">
        <f t="shared" si="7"/>
        <v>0</v>
      </c>
      <c r="S122" s="19">
        <f t="shared" si="8"/>
        <v>0</v>
      </c>
    </row>
    <row r="123" spans="1:19" x14ac:dyDescent="0.25">
      <c r="A123" s="26">
        <f>Wellpath!E123</f>
        <v>3600</v>
      </c>
      <c r="B123" s="22">
        <v>0</v>
      </c>
      <c r="C123" s="22">
        <v>0</v>
      </c>
      <c r="D123" s="22">
        <f>(TAN(Dip) * SIN(Wellpath!$L123) * COS(Wellpath!$O123) - COS(Wellpath!$L123)) / 2</f>
        <v>4.2865809344860839E-3</v>
      </c>
      <c r="E123" s="20">
        <f>Model!$W$12*((drdp!B123+drdp!K123)*'ASXY-TI3S'!$B123+(drdp!E123+drdp!N123)*'ASXY-TI3S'!$C123+(drdp!H123+drdp!Q123)*'ASXY-TI3S'!$D123)</f>
        <v>-5.3786922584838857E-5</v>
      </c>
      <c r="F123" s="20">
        <f>Model!$W$12*((drdp!C123+drdp!L123)*'ASXY-TI3S'!$B123+(drdp!F123+drdp!O123)*'ASXY-TI3S'!$C123+(drdp!I123+drdp!R123)*'ASXY-TI3S'!$D123)</f>
        <v>1.4412162469962885E-5</v>
      </c>
      <c r="G123" s="20">
        <f>Model!$W$12*((drdp!D123+drdp!M123)*'ASXY-TI3S'!$B123+(drdp!G123+drdp!P123)*'ASXY-TI3S'!$C123+(drdp!J123+drdp!S123)*'ASXY-TI3S'!$D123)</f>
        <v>0</v>
      </c>
      <c r="H123" s="18">
        <f>Model!$W$12*((drdp!B123)*'ASXY-TI3S'!$B123+(drdp!E123)*'ASXY-TI3S'!$C123+(drdp!H123)*'ASXY-TI3S'!$D123)</f>
        <v>-2.6893461292419429E-5</v>
      </c>
      <c r="I123" s="18">
        <f>Model!$W$12*((drdp!C123)*'ASXY-TI3S'!$B123+(drdp!F123)*'ASXY-TI3S'!$C123+(drdp!I123)*'ASXY-TI3S'!$D123)</f>
        <v>7.2060812349814425E-6</v>
      </c>
      <c r="J123" s="18">
        <f>Model!$W$12*((drdp!D123)*'ASXY-TI3S'!$B123+(drdp!G123)*'ASXY-TI3S'!$C123+(drdp!J123)*'ASXY-TI3S'!$D123)</f>
        <v>0</v>
      </c>
      <c r="K123" s="21">
        <f>SUM(E$3:E122)+H123</f>
        <v>3.7667688532029828E-2</v>
      </c>
      <c r="L123" s="21">
        <f>SUM(F$3:F122)+I123</f>
        <v>-1.0093026722904495E-2</v>
      </c>
      <c r="M123" s="21">
        <f>SUM(G$3:G122)+J123</f>
        <v>0</v>
      </c>
      <c r="N123" s="19">
        <f t="shared" si="5"/>
        <v>1.4188547593460114E-3</v>
      </c>
      <c r="O123" s="19">
        <f t="shared" si="5"/>
        <v>1.0186918842926424E-4</v>
      </c>
      <c r="P123" s="19">
        <f t="shared" si="5"/>
        <v>0</v>
      </c>
      <c r="Q123" s="19">
        <f t="shared" si="6"/>
        <v>-3.8018098694382022E-4</v>
      </c>
      <c r="R123" s="19">
        <f t="shared" si="7"/>
        <v>0</v>
      </c>
      <c r="S123" s="19">
        <f t="shared" si="8"/>
        <v>0</v>
      </c>
    </row>
    <row r="124" spans="1:19" x14ac:dyDescent="0.25">
      <c r="A124" s="26">
        <f>Wellpath!E124</f>
        <v>3630</v>
      </c>
      <c r="B124" s="22">
        <v>0</v>
      </c>
      <c r="C124" s="22">
        <v>0</v>
      </c>
      <c r="D124" s="22">
        <f>(TAN(Dip) * SIN(Wellpath!$L124) * COS(Wellpath!$O124) - COS(Wellpath!$L124)) / 2</f>
        <v>4.2865809344860839E-3</v>
      </c>
      <c r="E124" s="20">
        <f>Model!$W$12*((drdp!B124+drdp!K124)*'ASXY-TI3S'!$B124+(drdp!E124+drdp!N124)*'ASXY-TI3S'!$C124+(drdp!H124+drdp!Q124)*'ASXY-TI3S'!$D124)</f>
        <v>-5.3786922584838857E-5</v>
      </c>
      <c r="F124" s="20">
        <f>Model!$W$12*((drdp!C124+drdp!L124)*'ASXY-TI3S'!$B124+(drdp!F124+drdp!O124)*'ASXY-TI3S'!$C124+(drdp!I124+drdp!R124)*'ASXY-TI3S'!$D124)</f>
        <v>1.4412162469962885E-5</v>
      </c>
      <c r="G124" s="20">
        <f>Model!$W$12*((drdp!D124+drdp!M124)*'ASXY-TI3S'!$B124+(drdp!G124+drdp!P124)*'ASXY-TI3S'!$C124+(drdp!J124+drdp!S124)*'ASXY-TI3S'!$D124)</f>
        <v>0</v>
      </c>
      <c r="H124" s="18">
        <f>Model!$W$12*((drdp!B124)*'ASXY-TI3S'!$B124+(drdp!E124)*'ASXY-TI3S'!$C124+(drdp!H124)*'ASXY-TI3S'!$D124)</f>
        <v>-2.6893461292419429E-5</v>
      </c>
      <c r="I124" s="18">
        <f>Model!$W$12*((drdp!C124)*'ASXY-TI3S'!$B124+(drdp!F124)*'ASXY-TI3S'!$C124+(drdp!I124)*'ASXY-TI3S'!$D124)</f>
        <v>7.2060812349814425E-6</v>
      </c>
      <c r="J124" s="18">
        <f>Model!$W$12*((drdp!D124)*'ASXY-TI3S'!$B124+(drdp!G124)*'ASXY-TI3S'!$C124+(drdp!J124)*'ASXY-TI3S'!$D124)</f>
        <v>0</v>
      </c>
      <c r="K124" s="21">
        <f>SUM(E$3:E123)+H124</f>
        <v>3.7613901609444986E-2</v>
      </c>
      <c r="L124" s="21">
        <f>SUM(F$3:F123)+I124</f>
        <v>-1.0078614560434532E-2</v>
      </c>
      <c r="M124" s="21">
        <f>SUM(G$3:G123)+J124</f>
        <v>0</v>
      </c>
      <c r="N124" s="19">
        <f t="shared" si="5"/>
        <v>1.414805594285008E-3</v>
      </c>
      <c r="O124" s="19">
        <f t="shared" si="5"/>
        <v>1.0157847145780296E-4</v>
      </c>
      <c r="P124" s="19">
        <f t="shared" si="5"/>
        <v>0</v>
      </c>
      <c r="Q124" s="19">
        <f t="shared" si="6"/>
        <v>-3.7909601643570408E-4</v>
      </c>
      <c r="R124" s="19">
        <f t="shared" si="7"/>
        <v>0</v>
      </c>
      <c r="S124" s="19">
        <f t="shared" si="8"/>
        <v>0</v>
      </c>
    </row>
    <row r="125" spans="1:19" x14ac:dyDescent="0.25">
      <c r="A125" s="26">
        <f>Wellpath!E125</f>
        <v>3660</v>
      </c>
      <c r="B125" s="22">
        <v>0</v>
      </c>
      <c r="C125" s="22">
        <v>0</v>
      </c>
      <c r="D125" s="22">
        <f>(TAN(Dip) * SIN(Wellpath!$L125) * COS(Wellpath!$O125) - COS(Wellpath!$L125)) / 2</f>
        <v>4.2865809344860839E-3</v>
      </c>
      <c r="E125" s="20">
        <f>Model!$W$12*((drdp!B125+drdp!K125)*'ASXY-TI3S'!$B125+(drdp!E125+drdp!N125)*'ASXY-TI3S'!$C125+(drdp!H125+drdp!Q125)*'ASXY-TI3S'!$D125)</f>
        <v>-5.3786922584838857E-5</v>
      </c>
      <c r="F125" s="20">
        <f>Model!$W$12*((drdp!C125+drdp!L125)*'ASXY-TI3S'!$B125+(drdp!F125+drdp!O125)*'ASXY-TI3S'!$C125+(drdp!I125+drdp!R125)*'ASXY-TI3S'!$D125)</f>
        <v>1.4412162469962885E-5</v>
      </c>
      <c r="G125" s="20">
        <f>Model!$W$12*((drdp!D125+drdp!M125)*'ASXY-TI3S'!$B125+(drdp!G125+drdp!P125)*'ASXY-TI3S'!$C125+(drdp!J125+drdp!S125)*'ASXY-TI3S'!$D125)</f>
        <v>0</v>
      </c>
      <c r="H125" s="18">
        <f>Model!$W$12*((drdp!B125)*'ASXY-TI3S'!$B125+(drdp!E125)*'ASXY-TI3S'!$C125+(drdp!H125)*'ASXY-TI3S'!$D125)</f>
        <v>-2.6893461292419429E-5</v>
      </c>
      <c r="I125" s="18">
        <f>Model!$W$12*((drdp!C125)*'ASXY-TI3S'!$B125+(drdp!F125)*'ASXY-TI3S'!$C125+(drdp!I125)*'ASXY-TI3S'!$D125)</f>
        <v>7.2060812349814425E-6</v>
      </c>
      <c r="J125" s="18">
        <f>Model!$W$12*((drdp!D125)*'ASXY-TI3S'!$B125+(drdp!G125)*'ASXY-TI3S'!$C125+(drdp!J125)*'ASXY-TI3S'!$D125)</f>
        <v>0</v>
      </c>
      <c r="K125" s="21">
        <f>SUM(E$3:E124)+H125</f>
        <v>3.7560114686860144E-2</v>
      </c>
      <c r="L125" s="21">
        <f>SUM(F$3:F124)+I125</f>
        <v>-1.0064202397964569E-2</v>
      </c>
      <c r="M125" s="21">
        <f>SUM(G$3:G124)+J125</f>
        <v>0</v>
      </c>
      <c r="N125" s="19">
        <f t="shared" si="5"/>
        <v>1.4107622152900871E-3</v>
      </c>
      <c r="O125" s="19">
        <f t="shared" si="5"/>
        <v>1.0128816990719577E-4</v>
      </c>
      <c r="P125" s="19">
        <f t="shared" si="5"/>
        <v>0</v>
      </c>
      <c r="Q125" s="19">
        <f t="shared" si="6"/>
        <v>-3.7801259629932209E-4</v>
      </c>
      <c r="R125" s="19">
        <f t="shared" si="7"/>
        <v>0</v>
      </c>
      <c r="S125" s="19">
        <f t="shared" si="8"/>
        <v>0</v>
      </c>
    </row>
    <row r="126" spans="1:19" x14ac:dyDescent="0.25">
      <c r="A126" s="26">
        <f>Wellpath!E126</f>
        <v>3690</v>
      </c>
      <c r="B126" s="22">
        <v>0</v>
      </c>
      <c r="C126" s="22">
        <v>0</v>
      </c>
      <c r="D126" s="22">
        <f>(TAN(Dip) * SIN(Wellpath!$L126) * COS(Wellpath!$O126) - COS(Wellpath!$L126)) / 2</f>
        <v>4.2865809344860839E-3</v>
      </c>
      <c r="E126" s="20">
        <f>Model!$W$12*((drdp!B126+drdp!K126)*'ASXY-TI3S'!$B126+(drdp!E126+drdp!N126)*'ASXY-TI3S'!$C126+(drdp!H126+drdp!Q126)*'ASXY-TI3S'!$D126)</f>
        <v>-5.3786922584838857E-5</v>
      </c>
      <c r="F126" s="20">
        <f>Model!$W$12*((drdp!C126+drdp!L126)*'ASXY-TI3S'!$B126+(drdp!F126+drdp!O126)*'ASXY-TI3S'!$C126+(drdp!I126+drdp!R126)*'ASXY-TI3S'!$D126)</f>
        <v>1.4412162469962885E-5</v>
      </c>
      <c r="G126" s="20">
        <f>Model!$W$12*((drdp!D126+drdp!M126)*'ASXY-TI3S'!$B126+(drdp!G126+drdp!P126)*'ASXY-TI3S'!$C126+(drdp!J126+drdp!S126)*'ASXY-TI3S'!$D126)</f>
        <v>0</v>
      </c>
      <c r="H126" s="18">
        <f>Model!$W$12*((drdp!B126)*'ASXY-TI3S'!$B126+(drdp!E126)*'ASXY-TI3S'!$C126+(drdp!H126)*'ASXY-TI3S'!$D126)</f>
        <v>-2.6893461292419429E-5</v>
      </c>
      <c r="I126" s="18">
        <f>Model!$W$12*((drdp!C126)*'ASXY-TI3S'!$B126+(drdp!F126)*'ASXY-TI3S'!$C126+(drdp!I126)*'ASXY-TI3S'!$D126)</f>
        <v>7.2060812349814425E-6</v>
      </c>
      <c r="J126" s="18">
        <f>Model!$W$12*((drdp!D126)*'ASXY-TI3S'!$B126+(drdp!G126)*'ASXY-TI3S'!$C126+(drdp!J126)*'ASXY-TI3S'!$D126)</f>
        <v>0</v>
      </c>
      <c r="K126" s="21">
        <f>SUM(E$3:E125)+H126</f>
        <v>3.7506327764275302E-2</v>
      </c>
      <c r="L126" s="21">
        <f>SUM(F$3:F125)+I126</f>
        <v>-1.0049790235494606E-2</v>
      </c>
      <c r="M126" s="21">
        <f>SUM(G$3:G125)+J126</f>
        <v>0</v>
      </c>
      <c r="N126" s="19">
        <f t="shared" si="5"/>
        <v>1.4067246223612483E-3</v>
      </c>
      <c r="O126" s="19">
        <f t="shared" si="5"/>
        <v>1.0099828377744273E-4</v>
      </c>
      <c r="P126" s="19">
        <f t="shared" si="5"/>
        <v>0</v>
      </c>
      <c r="Q126" s="19">
        <f t="shared" si="6"/>
        <v>-3.7693072653467415E-4</v>
      </c>
      <c r="R126" s="19">
        <f t="shared" si="7"/>
        <v>0</v>
      </c>
      <c r="S126" s="19">
        <f t="shared" si="8"/>
        <v>0</v>
      </c>
    </row>
    <row r="127" spans="1:19" x14ac:dyDescent="0.25">
      <c r="A127" s="26">
        <f>Wellpath!E127</f>
        <v>3720</v>
      </c>
      <c r="B127" s="22">
        <v>0</v>
      </c>
      <c r="C127" s="22">
        <v>0</v>
      </c>
      <c r="D127" s="22">
        <f>(TAN(Dip) * SIN(Wellpath!$L127) * COS(Wellpath!$O127) - COS(Wellpath!$L127)) / 2</f>
        <v>4.2865809344860839E-3</v>
      </c>
      <c r="E127" s="20">
        <f>Model!$W$12*((drdp!B127+drdp!K127)*'ASXY-TI3S'!$B127+(drdp!E127+drdp!N127)*'ASXY-TI3S'!$C127+(drdp!H127+drdp!Q127)*'ASXY-TI3S'!$D127)</f>
        <v>-5.3786922584838857E-5</v>
      </c>
      <c r="F127" s="20">
        <f>Model!$W$12*((drdp!C127+drdp!L127)*'ASXY-TI3S'!$B127+(drdp!F127+drdp!O127)*'ASXY-TI3S'!$C127+(drdp!I127+drdp!R127)*'ASXY-TI3S'!$D127)</f>
        <v>1.4412162469962885E-5</v>
      </c>
      <c r="G127" s="20">
        <f>Model!$W$12*((drdp!D127+drdp!M127)*'ASXY-TI3S'!$B127+(drdp!G127+drdp!P127)*'ASXY-TI3S'!$C127+(drdp!J127+drdp!S127)*'ASXY-TI3S'!$D127)</f>
        <v>0</v>
      </c>
      <c r="H127" s="18">
        <f>Model!$W$12*((drdp!B127)*'ASXY-TI3S'!$B127+(drdp!E127)*'ASXY-TI3S'!$C127+(drdp!H127)*'ASXY-TI3S'!$D127)</f>
        <v>-2.6893461292419429E-5</v>
      </c>
      <c r="I127" s="18">
        <f>Model!$W$12*((drdp!C127)*'ASXY-TI3S'!$B127+(drdp!F127)*'ASXY-TI3S'!$C127+(drdp!I127)*'ASXY-TI3S'!$D127)</f>
        <v>7.2060812349814425E-6</v>
      </c>
      <c r="J127" s="18">
        <f>Model!$W$12*((drdp!D127)*'ASXY-TI3S'!$B127+(drdp!G127)*'ASXY-TI3S'!$C127+(drdp!J127)*'ASXY-TI3S'!$D127)</f>
        <v>0</v>
      </c>
      <c r="K127" s="21">
        <f>SUM(E$3:E126)+H127</f>
        <v>3.745254084169046E-2</v>
      </c>
      <c r="L127" s="21">
        <f>SUM(F$3:F126)+I127</f>
        <v>-1.0035378073024643E-2</v>
      </c>
      <c r="M127" s="21">
        <f>SUM(G$3:G126)+J127</f>
        <v>0</v>
      </c>
      <c r="N127" s="19">
        <f t="shared" si="5"/>
        <v>1.402692815498492E-3</v>
      </c>
      <c r="O127" s="19">
        <f t="shared" si="5"/>
        <v>1.0070881306854379E-4</v>
      </c>
      <c r="P127" s="19">
        <f t="shared" si="5"/>
        <v>0</v>
      </c>
      <c r="Q127" s="19">
        <f t="shared" si="6"/>
        <v>-3.7585040714176036E-4</v>
      </c>
      <c r="R127" s="19">
        <f t="shared" si="7"/>
        <v>0</v>
      </c>
      <c r="S127" s="19">
        <f t="shared" si="8"/>
        <v>0</v>
      </c>
    </row>
    <row r="128" spans="1:19" x14ac:dyDescent="0.25">
      <c r="A128" s="26">
        <f>Wellpath!E128</f>
        <v>3750</v>
      </c>
      <c r="B128" s="22">
        <v>0</v>
      </c>
      <c r="C128" s="22">
        <v>0</v>
      </c>
      <c r="D128" s="22">
        <f>(TAN(Dip) * SIN(Wellpath!$L128) * COS(Wellpath!$O128) - COS(Wellpath!$L128)) / 2</f>
        <v>4.2865809344860839E-3</v>
      </c>
      <c r="E128" s="20">
        <f>Model!$W$12*((drdp!B128+drdp!K128)*'ASXY-TI3S'!$B128+(drdp!E128+drdp!N128)*'ASXY-TI3S'!$C128+(drdp!H128+drdp!Q128)*'ASXY-TI3S'!$D128)</f>
        <v>-5.3786922584838857E-5</v>
      </c>
      <c r="F128" s="20">
        <f>Model!$W$12*((drdp!C128+drdp!L128)*'ASXY-TI3S'!$B128+(drdp!F128+drdp!O128)*'ASXY-TI3S'!$C128+(drdp!I128+drdp!R128)*'ASXY-TI3S'!$D128)</f>
        <v>1.4412162469962885E-5</v>
      </c>
      <c r="G128" s="20">
        <f>Model!$W$12*((drdp!D128+drdp!M128)*'ASXY-TI3S'!$B128+(drdp!G128+drdp!P128)*'ASXY-TI3S'!$C128+(drdp!J128+drdp!S128)*'ASXY-TI3S'!$D128)</f>
        <v>0</v>
      </c>
      <c r="H128" s="18">
        <f>Model!$W$12*((drdp!B128)*'ASXY-TI3S'!$B128+(drdp!E128)*'ASXY-TI3S'!$C128+(drdp!H128)*'ASXY-TI3S'!$D128)</f>
        <v>-2.6893461292419429E-5</v>
      </c>
      <c r="I128" s="18">
        <f>Model!$W$12*((drdp!C128)*'ASXY-TI3S'!$B128+(drdp!F128)*'ASXY-TI3S'!$C128+(drdp!I128)*'ASXY-TI3S'!$D128)</f>
        <v>7.2060812349814425E-6</v>
      </c>
      <c r="J128" s="18">
        <f>Model!$W$12*((drdp!D128)*'ASXY-TI3S'!$B128+(drdp!G128)*'ASXY-TI3S'!$C128+(drdp!J128)*'ASXY-TI3S'!$D128)</f>
        <v>0</v>
      </c>
      <c r="K128" s="21">
        <f>SUM(E$3:E127)+H128</f>
        <v>3.7398753919105618E-2</v>
      </c>
      <c r="L128" s="21">
        <f>SUM(F$3:F127)+I128</f>
        <v>-1.002096591055468E-2</v>
      </c>
      <c r="M128" s="21">
        <f>SUM(G$3:G127)+J128</f>
        <v>0</v>
      </c>
      <c r="N128" s="19">
        <f t="shared" si="5"/>
        <v>1.3986667947018178E-3</v>
      </c>
      <c r="O128" s="19">
        <f t="shared" si="5"/>
        <v>1.0041975778049898E-4</v>
      </c>
      <c r="P128" s="19">
        <f t="shared" si="5"/>
        <v>0</v>
      </c>
      <c r="Q128" s="19">
        <f t="shared" si="6"/>
        <v>-3.7477163812058066E-4</v>
      </c>
      <c r="R128" s="19">
        <f t="shared" si="7"/>
        <v>0</v>
      </c>
      <c r="S128" s="19">
        <f t="shared" si="8"/>
        <v>0</v>
      </c>
    </row>
    <row r="129" spans="1:19" x14ac:dyDescent="0.25">
      <c r="A129" s="26">
        <f>Wellpath!E129</f>
        <v>3780</v>
      </c>
      <c r="B129" s="22">
        <v>0</v>
      </c>
      <c r="C129" s="22">
        <v>0</v>
      </c>
      <c r="D129" s="22">
        <f>(TAN(Dip) * SIN(Wellpath!$L129) * COS(Wellpath!$O129) - COS(Wellpath!$L129)) / 2</f>
        <v>4.2865809344860839E-3</v>
      </c>
      <c r="E129" s="20">
        <f>Model!$W$12*((drdp!B129+drdp!K129)*'ASXY-TI3S'!$B129+(drdp!E129+drdp!N129)*'ASXY-TI3S'!$C129+(drdp!H129+drdp!Q129)*'ASXY-TI3S'!$D129)</f>
        <v>-5.3786922584838857E-5</v>
      </c>
      <c r="F129" s="20">
        <f>Model!$W$12*((drdp!C129+drdp!L129)*'ASXY-TI3S'!$B129+(drdp!F129+drdp!O129)*'ASXY-TI3S'!$C129+(drdp!I129+drdp!R129)*'ASXY-TI3S'!$D129)</f>
        <v>1.4412162469962885E-5</v>
      </c>
      <c r="G129" s="20">
        <f>Model!$W$12*((drdp!D129+drdp!M129)*'ASXY-TI3S'!$B129+(drdp!G129+drdp!P129)*'ASXY-TI3S'!$C129+(drdp!J129+drdp!S129)*'ASXY-TI3S'!$D129)</f>
        <v>0</v>
      </c>
      <c r="H129" s="18">
        <f>Model!$W$12*((drdp!B129)*'ASXY-TI3S'!$B129+(drdp!E129)*'ASXY-TI3S'!$C129+(drdp!H129)*'ASXY-TI3S'!$D129)</f>
        <v>-2.6893461292419429E-5</v>
      </c>
      <c r="I129" s="18">
        <f>Model!$W$12*((drdp!C129)*'ASXY-TI3S'!$B129+(drdp!F129)*'ASXY-TI3S'!$C129+(drdp!I129)*'ASXY-TI3S'!$D129)</f>
        <v>7.2060812349814425E-6</v>
      </c>
      <c r="J129" s="18">
        <f>Model!$W$12*((drdp!D129)*'ASXY-TI3S'!$B129+(drdp!G129)*'ASXY-TI3S'!$C129+(drdp!J129)*'ASXY-TI3S'!$D129)</f>
        <v>0</v>
      </c>
      <c r="K129" s="21">
        <f>SUM(E$3:E128)+H129</f>
        <v>3.7344966996520776E-2</v>
      </c>
      <c r="L129" s="21">
        <f>SUM(F$3:F128)+I129</f>
        <v>-1.0006553748084717E-2</v>
      </c>
      <c r="M129" s="21">
        <f>SUM(G$3:G128)+J129</f>
        <v>0</v>
      </c>
      <c r="N129" s="19">
        <f t="shared" si="5"/>
        <v>1.3946465599712259E-3</v>
      </c>
      <c r="O129" s="19">
        <f t="shared" si="5"/>
        <v>1.001311179133083E-4</v>
      </c>
      <c r="P129" s="19">
        <f t="shared" si="5"/>
        <v>0</v>
      </c>
      <c r="Q129" s="19">
        <f t="shared" si="6"/>
        <v>-3.7369441947113501E-4</v>
      </c>
      <c r="R129" s="19">
        <f t="shared" si="7"/>
        <v>0</v>
      </c>
      <c r="S129" s="19">
        <f t="shared" si="8"/>
        <v>0</v>
      </c>
    </row>
    <row r="130" spans="1:19" x14ac:dyDescent="0.25">
      <c r="A130" s="26">
        <f>Wellpath!E130</f>
        <v>3810</v>
      </c>
      <c r="B130" s="22">
        <v>0</v>
      </c>
      <c r="C130" s="22">
        <v>0</v>
      </c>
      <c r="D130" s="22">
        <f>(TAN(Dip) * SIN(Wellpath!$L130) * COS(Wellpath!$O130) - COS(Wellpath!$L130)) / 2</f>
        <v>4.2865809344860839E-3</v>
      </c>
      <c r="E130" s="20">
        <f>Model!$W$12*((drdp!B130+drdp!K130)*'ASXY-TI3S'!$B130+(drdp!E130+drdp!N130)*'ASXY-TI3S'!$C130+(drdp!H130+drdp!Q130)*'ASXY-TI3S'!$D130)</f>
        <v>-5.3786922584838857E-5</v>
      </c>
      <c r="F130" s="20">
        <f>Model!$W$12*((drdp!C130+drdp!L130)*'ASXY-TI3S'!$B130+(drdp!F130+drdp!O130)*'ASXY-TI3S'!$C130+(drdp!I130+drdp!R130)*'ASXY-TI3S'!$D130)</f>
        <v>1.4412162469962885E-5</v>
      </c>
      <c r="G130" s="20">
        <f>Model!$W$12*((drdp!D130+drdp!M130)*'ASXY-TI3S'!$B130+(drdp!G130+drdp!P130)*'ASXY-TI3S'!$C130+(drdp!J130+drdp!S130)*'ASXY-TI3S'!$D130)</f>
        <v>0</v>
      </c>
      <c r="H130" s="18">
        <f>Model!$W$12*((drdp!B130)*'ASXY-TI3S'!$B130+(drdp!E130)*'ASXY-TI3S'!$C130+(drdp!H130)*'ASXY-TI3S'!$D130)</f>
        <v>-2.6893461292419429E-5</v>
      </c>
      <c r="I130" s="18">
        <f>Model!$W$12*((drdp!C130)*'ASXY-TI3S'!$B130+(drdp!F130)*'ASXY-TI3S'!$C130+(drdp!I130)*'ASXY-TI3S'!$D130)</f>
        <v>7.2060812349814425E-6</v>
      </c>
      <c r="J130" s="18">
        <f>Model!$W$12*((drdp!D130)*'ASXY-TI3S'!$B130+(drdp!G130)*'ASXY-TI3S'!$C130+(drdp!J130)*'ASXY-TI3S'!$D130)</f>
        <v>0</v>
      </c>
      <c r="K130" s="21">
        <f>SUM(E$3:E129)+H130</f>
        <v>3.7291180073935934E-2</v>
      </c>
      <c r="L130" s="21">
        <f>SUM(F$3:F129)+I130</f>
        <v>-9.9921415856147541E-3</v>
      </c>
      <c r="M130" s="21">
        <f>SUM(G$3:G129)+J130</f>
        <v>0</v>
      </c>
      <c r="N130" s="19">
        <f t="shared" si="5"/>
        <v>1.3906321113067164E-3</v>
      </c>
      <c r="O130" s="19">
        <f t="shared" si="5"/>
        <v>9.9842893466971737E-5</v>
      </c>
      <c r="P130" s="19">
        <f t="shared" si="5"/>
        <v>0</v>
      </c>
      <c r="Q130" s="19">
        <f t="shared" si="6"/>
        <v>-3.7261875119342351E-4</v>
      </c>
      <c r="R130" s="19">
        <f t="shared" si="7"/>
        <v>0</v>
      </c>
      <c r="S130" s="19">
        <f t="shared" si="8"/>
        <v>0</v>
      </c>
    </row>
    <row r="131" spans="1:19" x14ac:dyDescent="0.25">
      <c r="A131" s="26">
        <f>Wellpath!E131</f>
        <v>3840</v>
      </c>
      <c r="B131" s="22">
        <v>0</v>
      </c>
      <c r="C131" s="22">
        <v>0</v>
      </c>
      <c r="D131" s="22">
        <f>(TAN(Dip) * SIN(Wellpath!$L131) * COS(Wellpath!$O131) - COS(Wellpath!$L131)) / 2</f>
        <v>4.2865809344860839E-3</v>
      </c>
      <c r="E131" s="20">
        <f>Model!$W$12*((drdp!B131+drdp!K131)*'ASXY-TI3S'!$B131+(drdp!E131+drdp!N131)*'ASXY-TI3S'!$C131+(drdp!H131+drdp!Q131)*'ASXY-TI3S'!$D131)</f>
        <v>-5.3786922584838857E-5</v>
      </c>
      <c r="F131" s="20">
        <f>Model!$W$12*((drdp!C131+drdp!L131)*'ASXY-TI3S'!$B131+(drdp!F131+drdp!O131)*'ASXY-TI3S'!$C131+(drdp!I131+drdp!R131)*'ASXY-TI3S'!$D131)</f>
        <v>1.4412162469962885E-5</v>
      </c>
      <c r="G131" s="20">
        <f>Model!$W$12*((drdp!D131+drdp!M131)*'ASXY-TI3S'!$B131+(drdp!G131+drdp!P131)*'ASXY-TI3S'!$C131+(drdp!J131+drdp!S131)*'ASXY-TI3S'!$D131)</f>
        <v>0</v>
      </c>
      <c r="H131" s="18">
        <f>Model!$W$12*((drdp!B131)*'ASXY-TI3S'!$B131+(drdp!E131)*'ASXY-TI3S'!$C131+(drdp!H131)*'ASXY-TI3S'!$D131)</f>
        <v>-2.6893461292419429E-5</v>
      </c>
      <c r="I131" s="18">
        <f>Model!$W$12*((drdp!C131)*'ASXY-TI3S'!$B131+(drdp!F131)*'ASXY-TI3S'!$C131+(drdp!I131)*'ASXY-TI3S'!$D131)</f>
        <v>7.2060812349814425E-6</v>
      </c>
      <c r="J131" s="18">
        <f>Model!$W$12*((drdp!D131)*'ASXY-TI3S'!$B131+(drdp!G131)*'ASXY-TI3S'!$C131+(drdp!J131)*'ASXY-TI3S'!$D131)</f>
        <v>0</v>
      </c>
      <c r="K131" s="21">
        <f>SUM(E$3:E130)+H131</f>
        <v>3.7237393151351092E-2</v>
      </c>
      <c r="L131" s="21">
        <f>SUM(F$3:F130)+I131</f>
        <v>-9.9777294231447912E-3</v>
      </c>
      <c r="M131" s="21">
        <f>SUM(G$3:G130)+J131</f>
        <v>0</v>
      </c>
      <c r="N131" s="19">
        <f t="shared" si="5"/>
        <v>1.3866234487082893E-3</v>
      </c>
      <c r="O131" s="19">
        <f t="shared" si="5"/>
        <v>9.9555084441489287E-5</v>
      </c>
      <c r="P131" s="19">
        <f t="shared" si="5"/>
        <v>0</v>
      </c>
      <c r="Q131" s="19">
        <f t="shared" si="6"/>
        <v>-3.715446332874461E-4</v>
      </c>
      <c r="R131" s="19">
        <f t="shared" si="7"/>
        <v>0</v>
      </c>
      <c r="S131" s="19">
        <f t="shared" si="8"/>
        <v>0</v>
      </c>
    </row>
    <row r="132" spans="1:19" x14ac:dyDescent="0.25">
      <c r="A132" s="26">
        <f>Wellpath!E132</f>
        <v>3870</v>
      </c>
      <c r="B132" s="22">
        <v>0</v>
      </c>
      <c r="C132" s="22">
        <v>0</v>
      </c>
      <c r="D132" s="22">
        <f>(TAN(Dip) * SIN(Wellpath!$L132) * COS(Wellpath!$O132) - COS(Wellpath!$L132)) / 2</f>
        <v>4.2865809344860839E-3</v>
      </c>
      <c r="E132" s="20">
        <f>Model!$W$12*((drdp!B132+drdp!K132)*'ASXY-TI3S'!$B132+(drdp!E132+drdp!N132)*'ASXY-TI3S'!$C132+(drdp!H132+drdp!Q132)*'ASXY-TI3S'!$D132)</f>
        <v>-5.3786922584838857E-5</v>
      </c>
      <c r="F132" s="20">
        <f>Model!$W$12*((drdp!C132+drdp!L132)*'ASXY-TI3S'!$B132+(drdp!F132+drdp!O132)*'ASXY-TI3S'!$C132+(drdp!I132+drdp!R132)*'ASXY-TI3S'!$D132)</f>
        <v>1.4412162469962885E-5</v>
      </c>
      <c r="G132" s="20">
        <f>Model!$W$12*((drdp!D132+drdp!M132)*'ASXY-TI3S'!$B132+(drdp!G132+drdp!P132)*'ASXY-TI3S'!$C132+(drdp!J132+drdp!S132)*'ASXY-TI3S'!$D132)</f>
        <v>0</v>
      </c>
      <c r="H132" s="18">
        <f>Model!$W$12*((drdp!B132)*'ASXY-TI3S'!$B132+(drdp!E132)*'ASXY-TI3S'!$C132+(drdp!H132)*'ASXY-TI3S'!$D132)</f>
        <v>-2.6893461292419429E-5</v>
      </c>
      <c r="I132" s="18">
        <f>Model!$W$12*((drdp!C132)*'ASXY-TI3S'!$B132+(drdp!F132)*'ASXY-TI3S'!$C132+(drdp!I132)*'ASXY-TI3S'!$D132)</f>
        <v>7.2060812349814425E-6</v>
      </c>
      <c r="J132" s="18">
        <f>Model!$W$12*((drdp!D132)*'ASXY-TI3S'!$B132+(drdp!G132)*'ASXY-TI3S'!$C132+(drdp!J132)*'ASXY-TI3S'!$D132)</f>
        <v>0</v>
      </c>
      <c r="K132" s="21">
        <f>SUM(E$3:E131)+H132</f>
        <v>3.718360622876625E-2</v>
      </c>
      <c r="L132" s="21">
        <f>SUM(F$3:F131)+I132</f>
        <v>-9.9633172606748283E-3</v>
      </c>
      <c r="M132" s="21">
        <f>SUM(G$3:G131)+J132</f>
        <v>0</v>
      </c>
      <c r="N132" s="19">
        <f t="shared" ref="N132:P133" si="9">K132^2</f>
        <v>1.3826205721759442E-3</v>
      </c>
      <c r="O132" s="19">
        <f t="shared" si="9"/>
        <v>9.9267690836860967E-5</v>
      </c>
      <c r="P132" s="19">
        <f t="shared" si="9"/>
        <v>0</v>
      </c>
      <c r="Q132" s="19">
        <f t="shared" ref="Q132:Q133" si="10">K132*L132</f>
        <v>-3.7047206575320285E-4</v>
      </c>
      <c r="R132" s="19">
        <f t="shared" ref="R132:R133" si="11">K132*M132</f>
        <v>0</v>
      </c>
      <c r="S132" s="19">
        <f t="shared" ref="S132:S133" si="12">L132*M132</f>
        <v>0</v>
      </c>
    </row>
    <row r="133" spans="1:19" x14ac:dyDescent="0.25">
      <c r="A133" s="26">
        <f>Wellpath!E133</f>
        <v>3900</v>
      </c>
      <c r="B133" s="22">
        <v>0</v>
      </c>
      <c r="C133" s="22">
        <v>0</v>
      </c>
      <c r="D133" s="22">
        <f>(TAN(Dip) * SIN(Wellpath!$L133) * COS(Wellpath!$O133) - COS(Wellpath!$L133)) / 2</f>
        <v>4.2865809344860839E-3</v>
      </c>
      <c r="E133" s="20">
        <f>Model!$W$12*((drdp!B133+drdp!K133)*'ASXY-TI3S'!$B133+(drdp!E133+drdp!N133)*'ASXY-TI3S'!$C133+(drdp!H133+drdp!Q133)*'ASXY-TI3S'!$D133)</f>
        <v>-5.3786922584838857E-5</v>
      </c>
      <c r="F133" s="20">
        <f>Model!$W$12*((drdp!C133+drdp!L133)*'ASXY-TI3S'!$B133+(drdp!F133+drdp!O133)*'ASXY-TI3S'!$C133+(drdp!I133+drdp!R133)*'ASXY-TI3S'!$D133)</f>
        <v>1.4412162469962885E-5</v>
      </c>
      <c r="G133" s="20">
        <f>Model!$W$12*((drdp!D133+drdp!M133)*'ASXY-TI3S'!$B133+(drdp!G133+drdp!P133)*'ASXY-TI3S'!$C133+(drdp!J133+drdp!S133)*'ASXY-TI3S'!$D133)</f>
        <v>0</v>
      </c>
      <c r="H133" s="18">
        <f>Model!$W$12*((drdp!B133)*'ASXY-TI3S'!$B133+(drdp!E133)*'ASXY-TI3S'!$C133+(drdp!H133)*'ASXY-TI3S'!$D133)</f>
        <v>-2.6893461292419429E-5</v>
      </c>
      <c r="I133" s="18">
        <f>Model!$W$12*((drdp!C133)*'ASXY-TI3S'!$B133+(drdp!F133)*'ASXY-TI3S'!$C133+(drdp!I133)*'ASXY-TI3S'!$D133)</f>
        <v>7.2060812349814425E-6</v>
      </c>
      <c r="J133" s="18">
        <f>Model!$W$12*((drdp!D133)*'ASXY-TI3S'!$B133+(drdp!G133)*'ASXY-TI3S'!$C133+(drdp!J133)*'ASXY-TI3S'!$D133)</f>
        <v>0</v>
      </c>
      <c r="K133" s="21">
        <f>SUM(E$3:E132)+H133</f>
        <v>3.7129819306181408E-2</v>
      </c>
      <c r="L133" s="21">
        <f>SUM(F$3:F132)+I133</f>
        <v>-9.9489050982048653E-3</v>
      </c>
      <c r="M133" s="21">
        <f>SUM(G$3:G132)+J133</f>
        <v>0</v>
      </c>
      <c r="N133" s="19">
        <f t="shared" si="9"/>
        <v>1.3786234817096815E-3</v>
      </c>
      <c r="O133" s="19">
        <f t="shared" si="9"/>
        <v>9.8980712653086762E-5</v>
      </c>
      <c r="P133" s="19">
        <f t="shared" si="9"/>
        <v>0</v>
      </c>
      <c r="Q133" s="19">
        <f t="shared" si="10"/>
        <v>-3.6940104859069364E-4</v>
      </c>
      <c r="R133" s="19">
        <f t="shared" si="11"/>
        <v>0</v>
      </c>
      <c r="S133" s="19">
        <f t="shared" si="12"/>
        <v>0</v>
      </c>
    </row>
    <row r="134" spans="1:19" x14ac:dyDescent="0.25">
      <c r="A134" s="26">
        <f>Wellpath!E134</f>
        <v>3930</v>
      </c>
      <c r="B134" s="22">
        <v>0</v>
      </c>
      <c r="C134" s="22">
        <v>0</v>
      </c>
      <c r="D134" s="22">
        <f>(TAN(Dip) * SIN(Wellpath!$L134) * COS(Wellpath!$O134) - COS(Wellpath!$L134)) / 2</f>
        <v>4.2865809344860839E-3</v>
      </c>
      <c r="E134" s="20">
        <f>Model!$W$12*((drdp!B134+drdp!K134)*'ASXY-TI3S'!$B134+(drdp!E134+drdp!N134)*'ASXY-TI3S'!$C134+(drdp!H134+drdp!Q134)*'ASXY-TI3S'!$D134)</f>
        <v>-5.3786922584838857E-5</v>
      </c>
      <c r="F134" s="20">
        <f>Model!$W$12*((drdp!C134+drdp!L134)*'ASXY-TI3S'!$B134+(drdp!F134+drdp!O134)*'ASXY-TI3S'!$C134+(drdp!I134+drdp!R134)*'ASXY-TI3S'!$D134)</f>
        <v>1.4412162469962885E-5</v>
      </c>
      <c r="G134" s="20">
        <f>Model!$W$12*((drdp!D134+drdp!M134)*'ASXY-TI3S'!$B134+(drdp!G134+drdp!P134)*'ASXY-TI3S'!$C134+(drdp!J134+drdp!S134)*'ASXY-TI3S'!$D134)</f>
        <v>0</v>
      </c>
      <c r="H134" s="18">
        <f>Model!$W$12*((drdp!B134)*'ASXY-TI3S'!$B134+(drdp!E134)*'ASXY-TI3S'!$C134+(drdp!H134)*'ASXY-TI3S'!$D134)</f>
        <v>-2.6893461292419429E-5</v>
      </c>
      <c r="I134" s="18">
        <f>Model!$W$12*((drdp!C134)*'ASXY-TI3S'!$B134+(drdp!F134)*'ASXY-TI3S'!$C134+(drdp!I134)*'ASXY-TI3S'!$D134)</f>
        <v>7.2060812349814425E-6</v>
      </c>
      <c r="J134" s="18">
        <f>Model!$W$12*((drdp!D134)*'ASXY-TI3S'!$B134+(drdp!G134)*'ASXY-TI3S'!$C134+(drdp!J134)*'ASXY-TI3S'!$D134)</f>
        <v>0</v>
      </c>
      <c r="K134" s="21">
        <f>SUM(E$3:E133)+H134</f>
        <v>3.7076032383596566E-2</v>
      </c>
      <c r="L134" s="21">
        <f>SUM(F$3:F133)+I134</f>
        <v>-9.9344929357349024E-3</v>
      </c>
      <c r="M134" s="21">
        <f>SUM(G$3:G133)+J134</f>
        <v>0</v>
      </c>
      <c r="N134" s="19">
        <f t="shared" ref="N134:N197" si="13">K134^2</f>
        <v>1.3746321773095013E-3</v>
      </c>
      <c r="O134" s="19">
        <f t="shared" ref="O134:O197" si="14">L134^2</f>
        <v>9.8694149890166685E-5</v>
      </c>
      <c r="P134" s="19">
        <f t="shared" ref="P134:P197" si="15">M134^2</f>
        <v>0</v>
      </c>
      <c r="Q134" s="19">
        <f t="shared" ref="Q134:Q197" si="16">K134*L134</f>
        <v>-3.6833158179991858E-4</v>
      </c>
      <c r="R134" s="19">
        <f t="shared" ref="R134:R197" si="17">K134*M134</f>
        <v>0</v>
      </c>
      <c r="S134" s="19">
        <f t="shared" ref="S134:S197" si="18">L134*M134</f>
        <v>0</v>
      </c>
    </row>
    <row r="135" spans="1:19" x14ac:dyDescent="0.25">
      <c r="A135" s="26">
        <f>Wellpath!E135</f>
        <v>3960</v>
      </c>
      <c r="B135" s="22">
        <v>0</v>
      </c>
      <c r="C135" s="22">
        <v>0</v>
      </c>
      <c r="D135" s="22">
        <f>(TAN(Dip) * SIN(Wellpath!$L135) * COS(Wellpath!$O135) - COS(Wellpath!$L135)) / 2</f>
        <v>4.2865809344860839E-3</v>
      </c>
      <c r="E135" s="20">
        <f>Model!$W$12*((drdp!B135+drdp!K135)*'ASXY-TI3S'!$B135+(drdp!E135+drdp!N135)*'ASXY-TI3S'!$C135+(drdp!H135+drdp!Q135)*'ASXY-TI3S'!$D135)</f>
        <v>-5.3786922584838857E-5</v>
      </c>
      <c r="F135" s="20">
        <f>Model!$W$12*((drdp!C135+drdp!L135)*'ASXY-TI3S'!$B135+(drdp!F135+drdp!O135)*'ASXY-TI3S'!$C135+(drdp!I135+drdp!R135)*'ASXY-TI3S'!$D135)</f>
        <v>1.4412162469962885E-5</v>
      </c>
      <c r="G135" s="20">
        <f>Model!$W$12*((drdp!D135+drdp!M135)*'ASXY-TI3S'!$B135+(drdp!G135+drdp!P135)*'ASXY-TI3S'!$C135+(drdp!J135+drdp!S135)*'ASXY-TI3S'!$D135)</f>
        <v>0</v>
      </c>
      <c r="H135" s="18">
        <f>Model!$W$12*((drdp!B135)*'ASXY-TI3S'!$B135+(drdp!E135)*'ASXY-TI3S'!$C135+(drdp!H135)*'ASXY-TI3S'!$D135)</f>
        <v>-2.6893461292419429E-5</v>
      </c>
      <c r="I135" s="18">
        <f>Model!$W$12*((drdp!C135)*'ASXY-TI3S'!$B135+(drdp!F135)*'ASXY-TI3S'!$C135+(drdp!I135)*'ASXY-TI3S'!$D135)</f>
        <v>7.2060812349814425E-6</v>
      </c>
      <c r="J135" s="18">
        <f>Model!$W$12*((drdp!D135)*'ASXY-TI3S'!$B135+(drdp!G135)*'ASXY-TI3S'!$C135+(drdp!J135)*'ASXY-TI3S'!$D135)</f>
        <v>0</v>
      </c>
      <c r="K135" s="21">
        <f>SUM(E$3:E134)+H135</f>
        <v>3.7022245461011724E-2</v>
      </c>
      <c r="L135" s="21">
        <f>SUM(F$3:F134)+I135</f>
        <v>-9.9200807732649394E-3</v>
      </c>
      <c r="M135" s="21">
        <f>SUM(G$3:G134)+J135</f>
        <v>0</v>
      </c>
      <c r="N135" s="19">
        <f t="shared" si="13"/>
        <v>1.3706466589754032E-3</v>
      </c>
      <c r="O135" s="19">
        <f t="shared" si="14"/>
        <v>9.8408002548100725E-5</v>
      </c>
      <c r="P135" s="19">
        <f t="shared" si="15"/>
        <v>0</v>
      </c>
      <c r="Q135" s="19">
        <f t="shared" si="16"/>
        <v>-3.6726366538087756E-4</v>
      </c>
      <c r="R135" s="19">
        <f t="shared" si="17"/>
        <v>0</v>
      </c>
      <c r="S135" s="19">
        <f t="shared" si="18"/>
        <v>0</v>
      </c>
    </row>
    <row r="136" spans="1:19" x14ac:dyDescent="0.25">
      <c r="A136" s="26">
        <f>Wellpath!E136</f>
        <v>3990</v>
      </c>
      <c r="B136" s="22">
        <v>0</v>
      </c>
      <c r="C136" s="22">
        <v>0</v>
      </c>
      <c r="D136" s="22">
        <f>(TAN(Dip) * SIN(Wellpath!$L136) * COS(Wellpath!$O136) - COS(Wellpath!$L136)) / 2</f>
        <v>4.2865809344860839E-3</v>
      </c>
      <c r="E136" s="20">
        <f>Model!$W$12*((drdp!B136+drdp!K136)*'ASXY-TI3S'!$B136+(drdp!E136+drdp!N136)*'ASXY-TI3S'!$C136+(drdp!H136+drdp!Q136)*'ASXY-TI3S'!$D136)</f>
        <v>-5.3786922584838857E-5</v>
      </c>
      <c r="F136" s="20">
        <f>Model!$W$12*((drdp!C136+drdp!L136)*'ASXY-TI3S'!$B136+(drdp!F136+drdp!O136)*'ASXY-TI3S'!$C136+(drdp!I136+drdp!R136)*'ASXY-TI3S'!$D136)</f>
        <v>1.4412162469962885E-5</v>
      </c>
      <c r="G136" s="20">
        <f>Model!$W$12*((drdp!D136+drdp!M136)*'ASXY-TI3S'!$B136+(drdp!G136+drdp!P136)*'ASXY-TI3S'!$C136+(drdp!J136+drdp!S136)*'ASXY-TI3S'!$D136)</f>
        <v>0</v>
      </c>
      <c r="H136" s="18">
        <f>Model!$W$12*((drdp!B136)*'ASXY-TI3S'!$B136+(drdp!E136)*'ASXY-TI3S'!$C136+(drdp!H136)*'ASXY-TI3S'!$D136)</f>
        <v>-2.6893461292419429E-5</v>
      </c>
      <c r="I136" s="18">
        <f>Model!$W$12*((drdp!C136)*'ASXY-TI3S'!$B136+(drdp!F136)*'ASXY-TI3S'!$C136+(drdp!I136)*'ASXY-TI3S'!$D136)</f>
        <v>7.2060812349814425E-6</v>
      </c>
      <c r="J136" s="18">
        <f>Model!$W$12*((drdp!D136)*'ASXY-TI3S'!$B136+(drdp!G136)*'ASXY-TI3S'!$C136+(drdp!J136)*'ASXY-TI3S'!$D136)</f>
        <v>0</v>
      </c>
      <c r="K136" s="21">
        <f>SUM(E$3:E135)+H136</f>
        <v>3.6968458538426882E-2</v>
      </c>
      <c r="L136" s="21">
        <f>SUM(F$3:F135)+I136</f>
        <v>-9.9056686107949765E-3</v>
      </c>
      <c r="M136" s="21">
        <f>SUM(G$3:G135)+J136</f>
        <v>0</v>
      </c>
      <c r="N136" s="19">
        <f t="shared" si="13"/>
        <v>1.3666669267073874E-3</v>
      </c>
      <c r="O136" s="19">
        <f t="shared" si="14"/>
        <v>9.812227062688888E-5</v>
      </c>
      <c r="P136" s="19">
        <f t="shared" si="15"/>
        <v>0</v>
      </c>
      <c r="Q136" s="19">
        <f t="shared" si="16"/>
        <v>-3.661972993335707E-4</v>
      </c>
      <c r="R136" s="19">
        <f t="shared" si="17"/>
        <v>0</v>
      </c>
      <c r="S136" s="19">
        <f t="shared" si="18"/>
        <v>0</v>
      </c>
    </row>
    <row r="137" spans="1:19" x14ac:dyDescent="0.25">
      <c r="A137" s="26">
        <f>Wellpath!E137</f>
        <v>4020</v>
      </c>
      <c r="B137" s="22">
        <v>0</v>
      </c>
      <c r="C137" s="22">
        <v>0</v>
      </c>
      <c r="D137" s="22">
        <f>(TAN(Dip) * SIN(Wellpath!$L137) * COS(Wellpath!$O137) - COS(Wellpath!$L137)) / 2</f>
        <v>4.2865809344860839E-3</v>
      </c>
      <c r="E137" s="20">
        <f>Model!$W$12*((drdp!B137+drdp!K137)*'ASXY-TI3S'!$B137+(drdp!E137+drdp!N137)*'ASXY-TI3S'!$C137+(drdp!H137+drdp!Q137)*'ASXY-TI3S'!$D137)</f>
        <v>-5.3786922584838857E-5</v>
      </c>
      <c r="F137" s="20">
        <f>Model!$W$12*((drdp!C137+drdp!L137)*'ASXY-TI3S'!$B137+(drdp!F137+drdp!O137)*'ASXY-TI3S'!$C137+(drdp!I137+drdp!R137)*'ASXY-TI3S'!$D137)</f>
        <v>1.4412162469962885E-5</v>
      </c>
      <c r="G137" s="20">
        <f>Model!$W$12*((drdp!D137+drdp!M137)*'ASXY-TI3S'!$B137+(drdp!G137+drdp!P137)*'ASXY-TI3S'!$C137+(drdp!J137+drdp!S137)*'ASXY-TI3S'!$D137)</f>
        <v>0</v>
      </c>
      <c r="H137" s="18">
        <f>Model!$W$12*((drdp!B137)*'ASXY-TI3S'!$B137+(drdp!E137)*'ASXY-TI3S'!$C137+(drdp!H137)*'ASXY-TI3S'!$D137)</f>
        <v>-2.6893461292419429E-5</v>
      </c>
      <c r="I137" s="18">
        <f>Model!$W$12*((drdp!C137)*'ASXY-TI3S'!$B137+(drdp!F137)*'ASXY-TI3S'!$C137+(drdp!I137)*'ASXY-TI3S'!$D137)</f>
        <v>7.2060812349814425E-6</v>
      </c>
      <c r="J137" s="18">
        <f>Model!$W$12*((drdp!D137)*'ASXY-TI3S'!$B137+(drdp!G137)*'ASXY-TI3S'!$C137+(drdp!J137)*'ASXY-TI3S'!$D137)</f>
        <v>0</v>
      </c>
      <c r="K137" s="21">
        <f>SUM(E$3:E136)+H137</f>
        <v>3.691467161584204E-2</v>
      </c>
      <c r="L137" s="21">
        <f>SUM(F$3:F136)+I137</f>
        <v>-9.8912564483250136E-3</v>
      </c>
      <c r="M137" s="21">
        <f>SUM(G$3:G136)+J137</f>
        <v>0</v>
      </c>
      <c r="N137" s="19">
        <f t="shared" si="13"/>
        <v>1.3626929805054539E-3</v>
      </c>
      <c r="O137" s="19">
        <f t="shared" si="14"/>
        <v>9.7836954126531163E-5</v>
      </c>
      <c r="P137" s="19">
        <f t="shared" si="15"/>
        <v>0</v>
      </c>
      <c r="Q137" s="19">
        <f t="shared" si="16"/>
        <v>-3.6513248365799793E-4</v>
      </c>
      <c r="R137" s="19">
        <f t="shared" si="17"/>
        <v>0</v>
      </c>
      <c r="S137" s="19">
        <f t="shared" si="18"/>
        <v>0</v>
      </c>
    </row>
    <row r="138" spans="1:19" x14ac:dyDescent="0.25">
      <c r="A138" s="26">
        <f>Wellpath!E138</f>
        <v>4050</v>
      </c>
      <c r="B138" s="22">
        <v>0</v>
      </c>
      <c r="C138" s="22">
        <v>0</v>
      </c>
      <c r="D138" s="22">
        <f>(TAN(Dip) * SIN(Wellpath!$L138) * COS(Wellpath!$O138) - COS(Wellpath!$L138)) / 2</f>
        <v>4.2865809344860839E-3</v>
      </c>
      <c r="E138" s="20">
        <f>Model!$W$12*((drdp!B138+drdp!K138)*'ASXY-TI3S'!$B138+(drdp!E138+drdp!N138)*'ASXY-TI3S'!$C138+(drdp!H138+drdp!Q138)*'ASXY-TI3S'!$D138)</f>
        <v>-5.3786922584838857E-5</v>
      </c>
      <c r="F138" s="20">
        <f>Model!$W$12*((drdp!C138+drdp!L138)*'ASXY-TI3S'!$B138+(drdp!F138+drdp!O138)*'ASXY-TI3S'!$C138+(drdp!I138+drdp!R138)*'ASXY-TI3S'!$D138)</f>
        <v>1.4412162469962885E-5</v>
      </c>
      <c r="G138" s="20">
        <f>Model!$W$12*((drdp!D138+drdp!M138)*'ASXY-TI3S'!$B138+(drdp!G138+drdp!P138)*'ASXY-TI3S'!$C138+(drdp!J138+drdp!S138)*'ASXY-TI3S'!$D138)</f>
        <v>0</v>
      </c>
      <c r="H138" s="18">
        <f>Model!$W$12*((drdp!B138)*'ASXY-TI3S'!$B138+(drdp!E138)*'ASXY-TI3S'!$C138+(drdp!H138)*'ASXY-TI3S'!$D138)</f>
        <v>-2.6893461292419429E-5</v>
      </c>
      <c r="I138" s="18">
        <f>Model!$W$12*((drdp!C138)*'ASXY-TI3S'!$B138+(drdp!F138)*'ASXY-TI3S'!$C138+(drdp!I138)*'ASXY-TI3S'!$D138)</f>
        <v>7.2060812349814425E-6</v>
      </c>
      <c r="J138" s="18">
        <f>Model!$W$12*((drdp!D138)*'ASXY-TI3S'!$B138+(drdp!G138)*'ASXY-TI3S'!$C138+(drdp!J138)*'ASXY-TI3S'!$D138)</f>
        <v>0</v>
      </c>
      <c r="K138" s="21">
        <f>SUM(E$3:E137)+H138</f>
        <v>3.6860884693257198E-2</v>
      </c>
      <c r="L138" s="21">
        <f>SUM(F$3:F137)+I138</f>
        <v>-9.8768442858550506E-3</v>
      </c>
      <c r="M138" s="21">
        <f>SUM(G$3:G137)+J138</f>
        <v>0</v>
      </c>
      <c r="N138" s="19">
        <f t="shared" si="13"/>
        <v>1.3587248203696027E-3</v>
      </c>
      <c r="O138" s="19">
        <f t="shared" si="14"/>
        <v>9.7552053047027563E-5</v>
      </c>
      <c r="P138" s="19">
        <f t="shared" si="15"/>
        <v>0</v>
      </c>
      <c r="Q138" s="19">
        <f t="shared" si="16"/>
        <v>-3.6406921835415926E-4</v>
      </c>
      <c r="R138" s="19">
        <f t="shared" si="17"/>
        <v>0</v>
      </c>
      <c r="S138" s="19">
        <f t="shared" si="18"/>
        <v>0</v>
      </c>
    </row>
    <row r="139" spans="1:19" x14ac:dyDescent="0.25">
      <c r="A139" s="26">
        <f>Wellpath!E139</f>
        <v>4080</v>
      </c>
      <c r="B139" s="22">
        <v>0</v>
      </c>
      <c r="C139" s="22">
        <v>0</v>
      </c>
      <c r="D139" s="22">
        <f>(TAN(Dip) * SIN(Wellpath!$L139) * COS(Wellpath!$O139) - COS(Wellpath!$L139)) / 2</f>
        <v>4.2865809344860839E-3</v>
      </c>
      <c r="E139" s="20">
        <f>Model!$W$12*((drdp!B139+drdp!K139)*'ASXY-TI3S'!$B139+(drdp!E139+drdp!N139)*'ASXY-TI3S'!$C139+(drdp!H139+drdp!Q139)*'ASXY-TI3S'!$D139)</f>
        <v>-5.3786922584838857E-5</v>
      </c>
      <c r="F139" s="20">
        <f>Model!$W$12*((drdp!C139+drdp!L139)*'ASXY-TI3S'!$B139+(drdp!F139+drdp!O139)*'ASXY-TI3S'!$C139+(drdp!I139+drdp!R139)*'ASXY-TI3S'!$D139)</f>
        <v>1.4412162469962885E-5</v>
      </c>
      <c r="G139" s="20">
        <f>Model!$W$12*((drdp!D139+drdp!M139)*'ASXY-TI3S'!$B139+(drdp!G139+drdp!P139)*'ASXY-TI3S'!$C139+(drdp!J139+drdp!S139)*'ASXY-TI3S'!$D139)</f>
        <v>0</v>
      </c>
      <c r="H139" s="18">
        <f>Model!$W$12*((drdp!B139)*'ASXY-TI3S'!$B139+(drdp!E139)*'ASXY-TI3S'!$C139+(drdp!H139)*'ASXY-TI3S'!$D139)</f>
        <v>-2.6893461292419429E-5</v>
      </c>
      <c r="I139" s="18">
        <f>Model!$W$12*((drdp!C139)*'ASXY-TI3S'!$B139+(drdp!F139)*'ASXY-TI3S'!$C139+(drdp!I139)*'ASXY-TI3S'!$D139)</f>
        <v>7.2060812349814425E-6</v>
      </c>
      <c r="J139" s="18">
        <f>Model!$W$12*((drdp!D139)*'ASXY-TI3S'!$B139+(drdp!G139)*'ASXY-TI3S'!$C139+(drdp!J139)*'ASXY-TI3S'!$D139)</f>
        <v>0</v>
      </c>
      <c r="K139" s="21">
        <f>SUM(E$3:E138)+H139</f>
        <v>3.6807097770672356E-2</v>
      </c>
      <c r="L139" s="21">
        <f>SUM(F$3:F138)+I139</f>
        <v>-9.8624321233850877E-3</v>
      </c>
      <c r="M139" s="21">
        <f>SUM(G$3:G138)+J139</f>
        <v>0</v>
      </c>
      <c r="N139" s="19">
        <f t="shared" si="13"/>
        <v>1.3547624462998339E-3</v>
      </c>
      <c r="O139" s="19">
        <f t="shared" si="14"/>
        <v>9.7267567388378091E-5</v>
      </c>
      <c r="P139" s="19">
        <f t="shared" si="15"/>
        <v>0</v>
      </c>
      <c r="Q139" s="19">
        <f t="shared" si="16"/>
        <v>-3.6300750342205468E-4</v>
      </c>
      <c r="R139" s="19">
        <f t="shared" si="17"/>
        <v>0</v>
      </c>
      <c r="S139" s="19">
        <f t="shared" si="18"/>
        <v>0</v>
      </c>
    </row>
    <row r="140" spans="1:19" x14ac:dyDescent="0.25">
      <c r="A140" s="26">
        <f>Wellpath!E140</f>
        <v>4110</v>
      </c>
      <c r="B140" s="22">
        <v>0</v>
      </c>
      <c r="C140" s="22">
        <v>0</v>
      </c>
      <c r="D140" s="22">
        <f>(TAN(Dip) * SIN(Wellpath!$L140) * COS(Wellpath!$O140) - COS(Wellpath!$L140)) / 2</f>
        <v>4.2865809344860839E-3</v>
      </c>
      <c r="E140" s="20">
        <f>Model!$W$12*((drdp!B140+drdp!K140)*'ASXY-TI3S'!$B140+(drdp!E140+drdp!N140)*'ASXY-TI3S'!$C140+(drdp!H140+drdp!Q140)*'ASXY-TI3S'!$D140)</f>
        <v>-5.3786922584838857E-5</v>
      </c>
      <c r="F140" s="20">
        <f>Model!$W$12*((drdp!C140+drdp!L140)*'ASXY-TI3S'!$B140+(drdp!F140+drdp!O140)*'ASXY-TI3S'!$C140+(drdp!I140+drdp!R140)*'ASXY-TI3S'!$D140)</f>
        <v>1.4412162469962885E-5</v>
      </c>
      <c r="G140" s="20">
        <f>Model!$W$12*((drdp!D140+drdp!M140)*'ASXY-TI3S'!$B140+(drdp!G140+drdp!P140)*'ASXY-TI3S'!$C140+(drdp!J140+drdp!S140)*'ASXY-TI3S'!$D140)</f>
        <v>0</v>
      </c>
      <c r="H140" s="18">
        <f>Model!$W$12*((drdp!B140)*'ASXY-TI3S'!$B140+(drdp!E140)*'ASXY-TI3S'!$C140+(drdp!H140)*'ASXY-TI3S'!$D140)</f>
        <v>-2.6893461292419429E-5</v>
      </c>
      <c r="I140" s="18">
        <f>Model!$W$12*((drdp!C140)*'ASXY-TI3S'!$B140+(drdp!F140)*'ASXY-TI3S'!$C140+(drdp!I140)*'ASXY-TI3S'!$D140)</f>
        <v>7.2060812349814425E-6</v>
      </c>
      <c r="J140" s="18">
        <f>Model!$W$12*((drdp!D140)*'ASXY-TI3S'!$B140+(drdp!G140)*'ASXY-TI3S'!$C140+(drdp!J140)*'ASXY-TI3S'!$D140)</f>
        <v>0</v>
      </c>
      <c r="K140" s="21">
        <f>SUM(E$3:E139)+H140</f>
        <v>3.6753310848087514E-2</v>
      </c>
      <c r="L140" s="21">
        <f>SUM(F$3:F139)+I140</f>
        <v>-9.8480199609151248E-3</v>
      </c>
      <c r="M140" s="21">
        <f>SUM(G$3:G139)+J140</f>
        <v>0</v>
      </c>
      <c r="N140" s="19">
        <f t="shared" si="13"/>
        <v>1.3508058582961473E-3</v>
      </c>
      <c r="O140" s="19">
        <f t="shared" si="14"/>
        <v>9.6983497150582735E-5</v>
      </c>
      <c r="P140" s="19">
        <f t="shared" si="15"/>
        <v>0</v>
      </c>
      <c r="Q140" s="19">
        <f t="shared" si="16"/>
        <v>-3.6194733886168426E-4</v>
      </c>
      <c r="R140" s="19">
        <f t="shared" si="17"/>
        <v>0</v>
      </c>
      <c r="S140" s="19">
        <f t="shared" si="18"/>
        <v>0</v>
      </c>
    </row>
    <row r="141" spans="1:19" x14ac:dyDescent="0.25">
      <c r="A141" s="26">
        <f>Wellpath!E141</f>
        <v>4140</v>
      </c>
      <c r="B141" s="22">
        <v>0</v>
      </c>
      <c r="C141" s="22">
        <v>0</v>
      </c>
      <c r="D141" s="22">
        <f>(TAN(Dip) * SIN(Wellpath!$L141) * COS(Wellpath!$O141) - COS(Wellpath!$L141)) / 2</f>
        <v>4.2865809344860839E-3</v>
      </c>
      <c r="E141" s="20">
        <f>Model!$W$12*((drdp!B141+drdp!K141)*'ASXY-TI3S'!$B141+(drdp!E141+drdp!N141)*'ASXY-TI3S'!$C141+(drdp!H141+drdp!Q141)*'ASXY-TI3S'!$D141)</f>
        <v>-5.3786922584838857E-5</v>
      </c>
      <c r="F141" s="20">
        <f>Model!$W$12*((drdp!C141+drdp!L141)*'ASXY-TI3S'!$B141+(drdp!F141+drdp!O141)*'ASXY-TI3S'!$C141+(drdp!I141+drdp!R141)*'ASXY-TI3S'!$D141)</f>
        <v>1.4412162469962885E-5</v>
      </c>
      <c r="G141" s="20">
        <f>Model!$W$12*((drdp!D141+drdp!M141)*'ASXY-TI3S'!$B141+(drdp!G141+drdp!P141)*'ASXY-TI3S'!$C141+(drdp!J141+drdp!S141)*'ASXY-TI3S'!$D141)</f>
        <v>0</v>
      </c>
      <c r="H141" s="18">
        <f>Model!$W$12*((drdp!B141)*'ASXY-TI3S'!$B141+(drdp!E141)*'ASXY-TI3S'!$C141+(drdp!H141)*'ASXY-TI3S'!$D141)</f>
        <v>-2.6893461292419429E-5</v>
      </c>
      <c r="I141" s="18">
        <f>Model!$W$12*((drdp!C141)*'ASXY-TI3S'!$B141+(drdp!F141)*'ASXY-TI3S'!$C141+(drdp!I141)*'ASXY-TI3S'!$D141)</f>
        <v>7.2060812349814425E-6</v>
      </c>
      <c r="J141" s="18">
        <f>Model!$W$12*((drdp!D141)*'ASXY-TI3S'!$B141+(drdp!G141)*'ASXY-TI3S'!$C141+(drdp!J141)*'ASXY-TI3S'!$D141)</f>
        <v>0</v>
      </c>
      <c r="K141" s="21">
        <f>SUM(E$3:E140)+H141</f>
        <v>3.6699523925502672E-2</v>
      </c>
      <c r="L141" s="21">
        <f>SUM(F$3:F140)+I141</f>
        <v>-9.8336077984451618E-3</v>
      </c>
      <c r="M141" s="21">
        <f>SUM(G$3:G140)+J141</f>
        <v>0</v>
      </c>
      <c r="N141" s="19">
        <f t="shared" si="13"/>
        <v>1.3468550563585432E-3</v>
      </c>
      <c r="O141" s="19">
        <f t="shared" si="14"/>
        <v>9.6699842333641508E-5</v>
      </c>
      <c r="P141" s="19">
        <f t="shared" si="15"/>
        <v>0</v>
      </c>
      <c r="Q141" s="19">
        <f t="shared" si="16"/>
        <v>-3.6088872467304788E-4</v>
      </c>
      <c r="R141" s="19">
        <f t="shared" si="17"/>
        <v>0</v>
      </c>
      <c r="S141" s="19">
        <f t="shared" si="18"/>
        <v>0</v>
      </c>
    </row>
    <row r="142" spans="1:19" x14ac:dyDescent="0.25">
      <c r="A142" s="26">
        <f>Wellpath!E142</f>
        <v>4170</v>
      </c>
      <c r="B142" s="22">
        <v>0</v>
      </c>
      <c r="C142" s="22">
        <v>0</v>
      </c>
      <c r="D142" s="22">
        <f>(TAN(Dip) * SIN(Wellpath!$L142) * COS(Wellpath!$O142) - COS(Wellpath!$L142)) / 2</f>
        <v>4.2865809344860839E-3</v>
      </c>
      <c r="E142" s="20">
        <f>Model!$W$12*((drdp!B142+drdp!K142)*'ASXY-TI3S'!$B142+(drdp!E142+drdp!N142)*'ASXY-TI3S'!$C142+(drdp!H142+drdp!Q142)*'ASXY-TI3S'!$D142)</f>
        <v>-5.3786922584838857E-5</v>
      </c>
      <c r="F142" s="20">
        <f>Model!$W$12*((drdp!C142+drdp!L142)*'ASXY-TI3S'!$B142+(drdp!F142+drdp!O142)*'ASXY-TI3S'!$C142+(drdp!I142+drdp!R142)*'ASXY-TI3S'!$D142)</f>
        <v>1.4412162469962885E-5</v>
      </c>
      <c r="G142" s="20">
        <f>Model!$W$12*((drdp!D142+drdp!M142)*'ASXY-TI3S'!$B142+(drdp!G142+drdp!P142)*'ASXY-TI3S'!$C142+(drdp!J142+drdp!S142)*'ASXY-TI3S'!$D142)</f>
        <v>0</v>
      </c>
      <c r="H142" s="18">
        <f>Model!$W$12*((drdp!B142)*'ASXY-TI3S'!$B142+(drdp!E142)*'ASXY-TI3S'!$C142+(drdp!H142)*'ASXY-TI3S'!$D142)</f>
        <v>-2.6893461292419429E-5</v>
      </c>
      <c r="I142" s="18">
        <f>Model!$W$12*((drdp!C142)*'ASXY-TI3S'!$B142+(drdp!F142)*'ASXY-TI3S'!$C142+(drdp!I142)*'ASXY-TI3S'!$D142)</f>
        <v>7.2060812349814425E-6</v>
      </c>
      <c r="J142" s="18">
        <f>Model!$W$12*((drdp!D142)*'ASXY-TI3S'!$B142+(drdp!G142)*'ASXY-TI3S'!$C142+(drdp!J142)*'ASXY-TI3S'!$D142)</f>
        <v>0</v>
      </c>
      <c r="K142" s="21">
        <f>SUM(E$3:E141)+H142</f>
        <v>3.664573700291783E-2</v>
      </c>
      <c r="L142" s="21">
        <f>SUM(F$3:F141)+I142</f>
        <v>-9.8191956359751989E-3</v>
      </c>
      <c r="M142" s="21">
        <f>SUM(G$3:G141)+J142</f>
        <v>0</v>
      </c>
      <c r="N142" s="19">
        <f t="shared" si="13"/>
        <v>1.3429100404870212E-3</v>
      </c>
      <c r="O142" s="19">
        <f t="shared" si="14"/>
        <v>9.6416602937554396E-5</v>
      </c>
      <c r="P142" s="19">
        <f t="shared" si="15"/>
        <v>0</v>
      </c>
      <c r="Q142" s="19">
        <f t="shared" si="16"/>
        <v>-3.5983166085614565E-4</v>
      </c>
      <c r="R142" s="19">
        <f t="shared" si="17"/>
        <v>0</v>
      </c>
      <c r="S142" s="19">
        <f t="shared" si="18"/>
        <v>0</v>
      </c>
    </row>
    <row r="143" spans="1:19" x14ac:dyDescent="0.25">
      <c r="A143" s="26">
        <f>Wellpath!E143</f>
        <v>4200</v>
      </c>
      <c r="B143" s="22">
        <v>0</v>
      </c>
      <c r="C143" s="22">
        <v>0</v>
      </c>
      <c r="D143" s="22">
        <f>(TAN(Dip) * SIN(Wellpath!$L143) * COS(Wellpath!$O143) - COS(Wellpath!$L143)) / 2</f>
        <v>4.2865809344860839E-3</v>
      </c>
      <c r="E143" s="20">
        <f>Model!$W$12*((drdp!B143+drdp!K143)*'ASXY-TI3S'!$B143+(drdp!E143+drdp!N143)*'ASXY-TI3S'!$C143+(drdp!H143+drdp!Q143)*'ASXY-TI3S'!$D143)</f>
        <v>-5.3786922584838857E-5</v>
      </c>
      <c r="F143" s="20">
        <f>Model!$W$12*((drdp!C143+drdp!L143)*'ASXY-TI3S'!$B143+(drdp!F143+drdp!O143)*'ASXY-TI3S'!$C143+(drdp!I143+drdp!R143)*'ASXY-TI3S'!$D143)</f>
        <v>1.4412162469962885E-5</v>
      </c>
      <c r="G143" s="20">
        <f>Model!$W$12*((drdp!D143+drdp!M143)*'ASXY-TI3S'!$B143+(drdp!G143+drdp!P143)*'ASXY-TI3S'!$C143+(drdp!J143+drdp!S143)*'ASXY-TI3S'!$D143)</f>
        <v>0</v>
      </c>
      <c r="H143" s="18">
        <f>Model!$W$12*((drdp!B143)*'ASXY-TI3S'!$B143+(drdp!E143)*'ASXY-TI3S'!$C143+(drdp!H143)*'ASXY-TI3S'!$D143)</f>
        <v>-2.6893461292419429E-5</v>
      </c>
      <c r="I143" s="18">
        <f>Model!$W$12*((drdp!C143)*'ASXY-TI3S'!$B143+(drdp!F143)*'ASXY-TI3S'!$C143+(drdp!I143)*'ASXY-TI3S'!$D143)</f>
        <v>7.2060812349814425E-6</v>
      </c>
      <c r="J143" s="18">
        <f>Model!$W$12*((drdp!D143)*'ASXY-TI3S'!$B143+(drdp!G143)*'ASXY-TI3S'!$C143+(drdp!J143)*'ASXY-TI3S'!$D143)</f>
        <v>0</v>
      </c>
      <c r="K143" s="21">
        <f>SUM(E$3:E142)+H143</f>
        <v>3.6591950080332988E-2</v>
      </c>
      <c r="L143" s="21">
        <f>SUM(F$3:F142)+I143</f>
        <v>-9.804783473505236E-3</v>
      </c>
      <c r="M143" s="21">
        <f>SUM(G$3:G142)+J143</f>
        <v>0</v>
      </c>
      <c r="N143" s="19">
        <f t="shared" si="13"/>
        <v>1.3389708106815814E-3</v>
      </c>
      <c r="O143" s="19">
        <f t="shared" si="14"/>
        <v>9.61337789623214E-5</v>
      </c>
      <c r="P143" s="19">
        <f t="shared" si="15"/>
        <v>0</v>
      </c>
      <c r="Q143" s="19">
        <f t="shared" si="16"/>
        <v>-3.5877614741097746E-4</v>
      </c>
      <c r="R143" s="19">
        <f t="shared" si="17"/>
        <v>0</v>
      </c>
      <c r="S143" s="19">
        <f t="shared" si="18"/>
        <v>0</v>
      </c>
    </row>
    <row r="144" spans="1:19" x14ac:dyDescent="0.25">
      <c r="A144" s="26">
        <f>Wellpath!E144</f>
        <v>4230</v>
      </c>
      <c r="B144" s="22">
        <v>0</v>
      </c>
      <c r="C144" s="22">
        <v>0</v>
      </c>
      <c r="D144" s="22">
        <f>(TAN(Dip) * SIN(Wellpath!$L144) * COS(Wellpath!$O144) - COS(Wellpath!$L144)) / 2</f>
        <v>4.2865809344860839E-3</v>
      </c>
      <c r="E144" s="20">
        <f>Model!$W$12*((drdp!B144+drdp!K144)*'ASXY-TI3S'!$B144+(drdp!E144+drdp!N144)*'ASXY-TI3S'!$C144+(drdp!H144+drdp!Q144)*'ASXY-TI3S'!$D144)</f>
        <v>-5.3786922584838857E-5</v>
      </c>
      <c r="F144" s="20">
        <f>Model!$W$12*((drdp!C144+drdp!L144)*'ASXY-TI3S'!$B144+(drdp!F144+drdp!O144)*'ASXY-TI3S'!$C144+(drdp!I144+drdp!R144)*'ASXY-TI3S'!$D144)</f>
        <v>1.4412162469962885E-5</v>
      </c>
      <c r="G144" s="20">
        <f>Model!$W$12*((drdp!D144+drdp!M144)*'ASXY-TI3S'!$B144+(drdp!G144+drdp!P144)*'ASXY-TI3S'!$C144+(drdp!J144+drdp!S144)*'ASXY-TI3S'!$D144)</f>
        <v>0</v>
      </c>
      <c r="H144" s="18">
        <f>Model!$W$12*((drdp!B144)*'ASXY-TI3S'!$B144+(drdp!E144)*'ASXY-TI3S'!$C144+(drdp!H144)*'ASXY-TI3S'!$D144)</f>
        <v>-2.6893461292419429E-5</v>
      </c>
      <c r="I144" s="18">
        <f>Model!$W$12*((drdp!C144)*'ASXY-TI3S'!$B144+(drdp!F144)*'ASXY-TI3S'!$C144+(drdp!I144)*'ASXY-TI3S'!$D144)</f>
        <v>7.2060812349814425E-6</v>
      </c>
      <c r="J144" s="18">
        <f>Model!$W$12*((drdp!D144)*'ASXY-TI3S'!$B144+(drdp!G144)*'ASXY-TI3S'!$C144+(drdp!J144)*'ASXY-TI3S'!$D144)</f>
        <v>0</v>
      </c>
      <c r="K144" s="21">
        <f>SUM(E$3:E143)+H144</f>
        <v>3.6538163157748146E-2</v>
      </c>
      <c r="L144" s="21">
        <f>SUM(F$3:F143)+I144</f>
        <v>-9.790371311035273E-3</v>
      </c>
      <c r="M144" s="21">
        <f>SUM(G$3:G143)+J144</f>
        <v>0</v>
      </c>
      <c r="N144" s="19">
        <f t="shared" si="13"/>
        <v>1.3350373669422241E-3</v>
      </c>
      <c r="O144" s="19">
        <f t="shared" si="14"/>
        <v>9.5851370407942533E-5</v>
      </c>
      <c r="P144" s="19">
        <f t="shared" si="15"/>
        <v>0</v>
      </c>
      <c r="Q144" s="19">
        <f t="shared" si="16"/>
        <v>-3.5772218433754343E-4</v>
      </c>
      <c r="R144" s="19">
        <f t="shared" si="17"/>
        <v>0</v>
      </c>
      <c r="S144" s="19">
        <f t="shared" si="18"/>
        <v>0</v>
      </c>
    </row>
    <row r="145" spans="1:19" x14ac:dyDescent="0.25">
      <c r="A145" s="26">
        <f>Wellpath!E145</f>
        <v>4260</v>
      </c>
      <c r="B145" s="22">
        <v>0</v>
      </c>
      <c r="C145" s="22">
        <v>0</v>
      </c>
      <c r="D145" s="22">
        <f>(TAN(Dip) * SIN(Wellpath!$L145) * COS(Wellpath!$O145) - COS(Wellpath!$L145)) / 2</f>
        <v>4.2865809344860839E-3</v>
      </c>
      <c r="E145" s="20">
        <f>Model!$W$12*((drdp!B145+drdp!K145)*'ASXY-TI3S'!$B145+(drdp!E145+drdp!N145)*'ASXY-TI3S'!$C145+(drdp!H145+drdp!Q145)*'ASXY-TI3S'!$D145)</f>
        <v>-5.3786922584838857E-5</v>
      </c>
      <c r="F145" s="20">
        <f>Model!$W$12*((drdp!C145+drdp!L145)*'ASXY-TI3S'!$B145+(drdp!F145+drdp!O145)*'ASXY-TI3S'!$C145+(drdp!I145+drdp!R145)*'ASXY-TI3S'!$D145)</f>
        <v>1.4412162469962885E-5</v>
      </c>
      <c r="G145" s="20">
        <f>Model!$W$12*((drdp!D145+drdp!M145)*'ASXY-TI3S'!$B145+(drdp!G145+drdp!P145)*'ASXY-TI3S'!$C145+(drdp!J145+drdp!S145)*'ASXY-TI3S'!$D145)</f>
        <v>0</v>
      </c>
      <c r="H145" s="18">
        <f>Model!$W$12*((drdp!B145)*'ASXY-TI3S'!$B145+(drdp!E145)*'ASXY-TI3S'!$C145+(drdp!H145)*'ASXY-TI3S'!$D145)</f>
        <v>-2.6893461292419429E-5</v>
      </c>
      <c r="I145" s="18">
        <f>Model!$W$12*((drdp!C145)*'ASXY-TI3S'!$B145+(drdp!F145)*'ASXY-TI3S'!$C145+(drdp!I145)*'ASXY-TI3S'!$D145)</f>
        <v>7.2060812349814425E-6</v>
      </c>
      <c r="J145" s="18">
        <f>Model!$W$12*((drdp!D145)*'ASXY-TI3S'!$B145+(drdp!G145)*'ASXY-TI3S'!$C145+(drdp!J145)*'ASXY-TI3S'!$D145)</f>
        <v>0</v>
      </c>
      <c r="K145" s="21">
        <f>SUM(E$3:E144)+H145</f>
        <v>3.6484376235163304E-2</v>
      </c>
      <c r="L145" s="21">
        <f>SUM(F$3:F144)+I145</f>
        <v>-9.7759591485653101E-3</v>
      </c>
      <c r="M145" s="21">
        <f>SUM(G$3:G144)+J145</f>
        <v>0</v>
      </c>
      <c r="N145" s="19">
        <f t="shared" si="13"/>
        <v>1.3311097092689489E-3</v>
      </c>
      <c r="O145" s="19">
        <f t="shared" si="14"/>
        <v>9.5569377274417781E-5</v>
      </c>
      <c r="P145" s="19">
        <f t="shared" si="15"/>
        <v>0</v>
      </c>
      <c r="Q145" s="19">
        <f t="shared" si="16"/>
        <v>-3.5666977163584349E-4</v>
      </c>
      <c r="R145" s="19">
        <f t="shared" si="17"/>
        <v>0</v>
      </c>
      <c r="S145" s="19">
        <f t="shared" si="18"/>
        <v>0</v>
      </c>
    </row>
    <row r="146" spans="1:19" x14ac:dyDescent="0.25">
      <c r="A146" s="26">
        <f>Wellpath!E146</f>
        <v>4290</v>
      </c>
      <c r="B146" s="22">
        <v>0</v>
      </c>
      <c r="C146" s="22">
        <v>0</v>
      </c>
      <c r="D146" s="22">
        <f>(TAN(Dip) * SIN(Wellpath!$L146) * COS(Wellpath!$O146) - COS(Wellpath!$L146)) / 2</f>
        <v>4.2865809344860839E-3</v>
      </c>
      <c r="E146" s="20">
        <f>Model!$W$12*((drdp!B146+drdp!K146)*'ASXY-TI3S'!$B146+(drdp!E146+drdp!N146)*'ASXY-TI3S'!$C146+(drdp!H146+drdp!Q146)*'ASXY-TI3S'!$D146)</f>
        <v>-5.3786922584838857E-5</v>
      </c>
      <c r="F146" s="20">
        <f>Model!$W$12*((drdp!C146+drdp!L146)*'ASXY-TI3S'!$B146+(drdp!F146+drdp!O146)*'ASXY-TI3S'!$C146+(drdp!I146+drdp!R146)*'ASXY-TI3S'!$D146)</f>
        <v>1.4412162469962885E-5</v>
      </c>
      <c r="G146" s="20">
        <f>Model!$W$12*((drdp!D146+drdp!M146)*'ASXY-TI3S'!$B146+(drdp!G146+drdp!P146)*'ASXY-TI3S'!$C146+(drdp!J146+drdp!S146)*'ASXY-TI3S'!$D146)</f>
        <v>0</v>
      </c>
      <c r="H146" s="18">
        <f>Model!$W$12*((drdp!B146)*'ASXY-TI3S'!$B146+(drdp!E146)*'ASXY-TI3S'!$C146+(drdp!H146)*'ASXY-TI3S'!$D146)</f>
        <v>-2.6893461292419429E-5</v>
      </c>
      <c r="I146" s="18">
        <f>Model!$W$12*((drdp!C146)*'ASXY-TI3S'!$B146+(drdp!F146)*'ASXY-TI3S'!$C146+(drdp!I146)*'ASXY-TI3S'!$D146)</f>
        <v>7.2060812349814425E-6</v>
      </c>
      <c r="J146" s="18">
        <f>Model!$W$12*((drdp!D146)*'ASXY-TI3S'!$B146+(drdp!G146)*'ASXY-TI3S'!$C146+(drdp!J146)*'ASXY-TI3S'!$D146)</f>
        <v>0</v>
      </c>
      <c r="K146" s="21">
        <f>SUM(E$3:E145)+H146</f>
        <v>3.6430589312578462E-2</v>
      </c>
      <c r="L146" s="21">
        <f>SUM(F$3:F145)+I146</f>
        <v>-9.7615469860953472E-3</v>
      </c>
      <c r="M146" s="21">
        <f>SUM(G$3:G145)+J146</f>
        <v>0</v>
      </c>
      <c r="N146" s="19">
        <f t="shared" si="13"/>
        <v>1.327187837661756E-3</v>
      </c>
      <c r="O146" s="19">
        <f t="shared" si="14"/>
        <v>9.5287799561747158E-5</v>
      </c>
      <c r="P146" s="19">
        <f t="shared" si="15"/>
        <v>0</v>
      </c>
      <c r="Q146" s="19">
        <f t="shared" si="16"/>
        <v>-3.5561890930587765E-4</v>
      </c>
      <c r="R146" s="19">
        <f t="shared" si="17"/>
        <v>0</v>
      </c>
      <c r="S146" s="19">
        <f t="shared" si="18"/>
        <v>0</v>
      </c>
    </row>
    <row r="147" spans="1:19" x14ac:dyDescent="0.25">
      <c r="A147" s="26">
        <f>Wellpath!E147</f>
        <v>4320</v>
      </c>
      <c r="B147" s="22">
        <v>0</v>
      </c>
      <c r="C147" s="22">
        <v>0</v>
      </c>
      <c r="D147" s="22">
        <f>(TAN(Dip) * SIN(Wellpath!$L147) * COS(Wellpath!$O147) - COS(Wellpath!$L147)) / 2</f>
        <v>4.2865809344860839E-3</v>
      </c>
      <c r="E147" s="20">
        <f>Model!$W$12*((drdp!B147+drdp!K147)*'ASXY-TI3S'!$B147+(drdp!E147+drdp!N147)*'ASXY-TI3S'!$C147+(drdp!H147+drdp!Q147)*'ASXY-TI3S'!$D147)</f>
        <v>-5.3786922584838857E-5</v>
      </c>
      <c r="F147" s="20">
        <f>Model!$W$12*((drdp!C147+drdp!L147)*'ASXY-TI3S'!$B147+(drdp!F147+drdp!O147)*'ASXY-TI3S'!$C147+(drdp!I147+drdp!R147)*'ASXY-TI3S'!$D147)</f>
        <v>1.4412162469962885E-5</v>
      </c>
      <c r="G147" s="20">
        <f>Model!$W$12*((drdp!D147+drdp!M147)*'ASXY-TI3S'!$B147+(drdp!G147+drdp!P147)*'ASXY-TI3S'!$C147+(drdp!J147+drdp!S147)*'ASXY-TI3S'!$D147)</f>
        <v>0</v>
      </c>
      <c r="H147" s="18">
        <f>Model!$W$12*((drdp!B147)*'ASXY-TI3S'!$B147+(drdp!E147)*'ASXY-TI3S'!$C147+(drdp!H147)*'ASXY-TI3S'!$D147)</f>
        <v>-2.6893461292419429E-5</v>
      </c>
      <c r="I147" s="18">
        <f>Model!$W$12*((drdp!C147)*'ASXY-TI3S'!$B147+(drdp!F147)*'ASXY-TI3S'!$C147+(drdp!I147)*'ASXY-TI3S'!$D147)</f>
        <v>7.2060812349814425E-6</v>
      </c>
      <c r="J147" s="18">
        <f>Model!$W$12*((drdp!D147)*'ASXY-TI3S'!$B147+(drdp!G147)*'ASXY-TI3S'!$C147+(drdp!J147)*'ASXY-TI3S'!$D147)</f>
        <v>0</v>
      </c>
      <c r="K147" s="21">
        <f>SUM(E$3:E146)+H147</f>
        <v>3.637680238999362E-2</v>
      </c>
      <c r="L147" s="21">
        <f>SUM(F$3:F146)+I147</f>
        <v>-9.7471348236253842E-3</v>
      </c>
      <c r="M147" s="21">
        <f>SUM(G$3:G146)+J147</f>
        <v>0</v>
      </c>
      <c r="N147" s="19">
        <f t="shared" si="13"/>
        <v>1.3232717521206455E-3</v>
      </c>
      <c r="O147" s="19">
        <f t="shared" si="14"/>
        <v>9.5006637269930651E-5</v>
      </c>
      <c r="P147" s="19">
        <f t="shared" si="15"/>
        <v>0</v>
      </c>
      <c r="Q147" s="19">
        <f t="shared" si="16"/>
        <v>-3.545695973476459E-4</v>
      </c>
      <c r="R147" s="19">
        <f t="shared" si="17"/>
        <v>0</v>
      </c>
      <c r="S147" s="19">
        <f t="shared" si="18"/>
        <v>0</v>
      </c>
    </row>
    <row r="148" spans="1:19" x14ac:dyDescent="0.25">
      <c r="A148" s="26">
        <f>Wellpath!E148</f>
        <v>4350</v>
      </c>
      <c r="B148" s="22">
        <v>0</v>
      </c>
      <c r="C148" s="22">
        <v>0</v>
      </c>
      <c r="D148" s="22">
        <f>(TAN(Dip) * SIN(Wellpath!$L148) * COS(Wellpath!$O148) - COS(Wellpath!$L148)) / 2</f>
        <v>4.2865809344860839E-3</v>
      </c>
      <c r="E148" s="20">
        <f>Model!$W$12*((drdp!B148+drdp!K148)*'ASXY-TI3S'!$B148+(drdp!E148+drdp!N148)*'ASXY-TI3S'!$C148+(drdp!H148+drdp!Q148)*'ASXY-TI3S'!$D148)</f>
        <v>-5.3786922584838857E-5</v>
      </c>
      <c r="F148" s="20">
        <f>Model!$W$12*((drdp!C148+drdp!L148)*'ASXY-TI3S'!$B148+(drdp!F148+drdp!O148)*'ASXY-TI3S'!$C148+(drdp!I148+drdp!R148)*'ASXY-TI3S'!$D148)</f>
        <v>1.4412162469962885E-5</v>
      </c>
      <c r="G148" s="20">
        <f>Model!$W$12*((drdp!D148+drdp!M148)*'ASXY-TI3S'!$B148+(drdp!G148+drdp!P148)*'ASXY-TI3S'!$C148+(drdp!J148+drdp!S148)*'ASXY-TI3S'!$D148)</f>
        <v>0</v>
      </c>
      <c r="H148" s="18">
        <f>Model!$W$12*((drdp!B148)*'ASXY-TI3S'!$B148+(drdp!E148)*'ASXY-TI3S'!$C148+(drdp!H148)*'ASXY-TI3S'!$D148)</f>
        <v>-2.6893461292419429E-5</v>
      </c>
      <c r="I148" s="18">
        <f>Model!$W$12*((drdp!C148)*'ASXY-TI3S'!$B148+(drdp!F148)*'ASXY-TI3S'!$C148+(drdp!I148)*'ASXY-TI3S'!$D148)</f>
        <v>7.2060812349814425E-6</v>
      </c>
      <c r="J148" s="18">
        <f>Model!$W$12*((drdp!D148)*'ASXY-TI3S'!$B148+(drdp!G148)*'ASXY-TI3S'!$C148+(drdp!J148)*'ASXY-TI3S'!$D148)</f>
        <v>0</v>
      </c>
      <c r="K148" s="21">
        <f>SUM(E$3:E147)+H148</f>
        <v>3.6323015467408779E-2</v>
      </c>
      <c r="L148" s="21">
        <f>SUM(F$3:F147)+I148</f>
        <v>-9.7327226611554213E-3</v>
      </c>
      <c r="M148" s="21">
        <f>SUM(G$3:G147)+J148</f>
        <v>0</v>
      </c>
      <c r="N148" s="19">
        <f t="shared" si="13"/>
        <v>1.3193614526456174E-3</v>
      </c>
      <c r="O148" s="19">
        <f t="shared" si="14"/>
        <v>9.4725890398968259E-5</v>
      </c>
      <c r="P148" s="19">
        <f t="shared" si="15"/>
        <v>0</v>
      </c>
      <c r="Q148" s="19">
        <f t="shared" si="16"/>
        <v>-3.5352183576114831E-4</v>
      </c>
      <c r="R148" s="19">
        <f t="shared" si="17"/>
        <v>0</v>
      </c>
      <c r="S148" s="19">
        <f t="shared" si="18"/>
        <v>0</v>
      </c>
    </row>
    <row r="149" spans="1:19" x14ac:dyDescent="0.25">
      <c r="A149" s="26">
        <f>Wellpath!E149</f>
        <v>4380</v>
      </c>
      <c r="B149" s="22">
        <v>0</v>
      </c>
      <c r="C149" s="22">
        <v>0</v>
      </c>
      <c r="D149" s="22">
        <f>(TAN(Dip) * SIN(Wellpath!$L149) * COS(Wellpath!$O149) - COS(Wellpath!$L149)) / 2</f>
        <v>4.2865809344860839E-3</v>
      </c>
      <c r="E149" s="20">
        <f>Model!$W$12*((drdp!B149+drdp!K149)*'ASXY-TI3S'!$B149+(drdp!E149+drdp!N149)*'ASXY-TI3S'!$C149+(drdp!H149+drdp!Q149)*'ASXY-TI3S'!$D149)</f>
        <v>-5.3786922584838857E-5</v>
      </c>
      <c r="F149" s="20">
        <f>Model!$W$12*((drdp!C149+drdp!L149)*'ASXY-TI3S'!$B149+(drdp!F149+drdp!O149)*'ASXY-TI3S'!$C149+(drdp!I149+drdp!R149)*'ASXY-TI3S'!$D149)</f>
        <v>1.4412162469962885E-5</v>
      </c>
      <c r="G149" s="20">
        <f>Model!$W$12*((drdp!D149+drdp!M149)*'ASXY-TI3S'!$B149+(drdp!G149+drdp!P149)*'ASXY-TI3S'!$C149+(drdp!J149+drdp!S149)*'ASXY-TI3S'!$D149)</f>
        <v>0</v>
      </c>
      <c r="H149" s="18">
        <f>Model!$W$12*((drdp!B149)*'ASXY-TI3S'!$B149+(drdp!E149)*'ASXY-TI3S'!$C149+(drdp!H149)*'ASXY-TI3S'!$D149)</f>
        <v>-2.6893461292419429E-5</v>
      </c>
      <c r="I149" s="18">
        <f>Model!$W$12*((drdp!C149)*'ASXY-TI3S'!$B149+(drdp!F149)*'ASXY-TI3S'!$C149+(drdp!I149)*'ASXY-TI3S'!$D149)</f>
        <v>7.2060812349814425E-6</v>
      </c>
      <c r="J149" s="18">
        <f>Model!$W$12*((drdp!D149)*'ASXY-TI3S'!$B149+(drdp!G149)*'ASXY-TI3S'!$C149+(drdp!J149)*'ASXY-TI3S'!$D149)</f>
        <v>0</v>
      </c>
      <c r="K149" s="21">
        <f>SUM(E$3:E148)+H149</f>
        <v>3.6269228544823937E-2</v>
      </c>
      <c r="L149" s="21">
        <f>SUM(F$3:F148)+I149</f>
        <v>-9.7183104986854583E-3</v>
      </c>
      <c r="M149" s="21">
        <f>SUM(G$3:G148)+J149</f>
        <v>0</v>
      </c>
      <c r="N149" s="19">
        <f t="shared" si="13"/>
        <v>1.3154569392366715E-3</v>
      </c>
      <c r="O149" s="19">
        <f t="shared" si="14"/>
        <v>9.4445558948859997E-5</v>
      </c>
      <c r="P149" s="19">
        <f t="shared" si="15"/>
        <v>0</v>
      </c>
      <c r="Q149" s="19">
        <f t="shared" si="16"/>
        <v>-3.5247562454638476E-4</v>
      </c>
      <c r="R149" s="19">
        <f t="shared" si="17"/>
        <v>0</v>
      </c>
      <c r="S149" s="19">
        <f t="shared" si="18"/>
        <v>0</v>
      </c>
    </row>
    <row r="150" spans="1:19" x14ac:dyDescent="0.25">
      <c r="A150" s="26">
        <f>Wellpath!E150</f>
        <v>4410</v>
      </c>
      <c r="B150" s="22">
        <v>0</v>
      </c>
      <c r="C150" s="22">
        <v>0</v>
      </c>
      <c r="D150" s="22">
        <f>(TAN(Dip) * SIN(Wellpath!$L150) * COS(Wellpath!$O150) - COS(Wellpath!$L150)) / 2</f>
        <v>4.2865809344860839E-3</v>
      </c>
      <c r="E150" s="20">
        <f>Model!$W$12*((drdp!B150+drdp!K150)*'ASXY-TI3S'!$B150+(drdp!E150+drdp!N150)*'ASXY-TI3S'!$C150+(drdp!H150+drdp!Q150)*'ASXY-TI3S'!$D150)</f>
        <v>-5.3786922584838857E-5</v>
      </c>
      <c r="F150" s="20">
        <f>Model!$W$12*((drdp!C150+drdp!L150)*'ASXY-TI3S'!$B150+(drdp!F150+drdp!O150)*'ASXY-TI3S'!$C150+(drdp!I150+drdp!R150)*'ASXY-TI3S'!$D150)</f>
        <v>1.4412162469962885E-5</v>
      </c>
      <c r="G150" s="20">
        <f>Model!$W$12*((drdp!D150+drdp!M150)*'ASXY-TI3S'!$B150+(drdp!G150+drdp!P150)*'ASXY-TI3S'!$C150+(drdp!J150+drdp!S150)*'ASXY-TI3S'!$D150)</f>
        <v>0</v>
      </c>
      <c r="H150" s="18">
        <f>Model!$W$12*((drdp!B150)*'ASXY-TI3S'!$B150+(drdp!E150)*'ASXY-TI3S'!$C150+(drdp!H150)*'ASXY-TI3S'!$D150)</f>
        <v>-2.6893461292419429E-5</v>
      </c>
      <c r="I150" s="18">
        <f>Model!$W$12*((drdp!C150)*'ASXY-TI3S'!$B150+(drdp!F150)*'ASXY-TI3S'!$C150+(drdp!I150)*'ASXY-TI3S'!$D150)</f>
        <v>7.2060812349814425E-6</v>
      </c>
      <c r="J150" s="18">
        <f>Model!$W$12*((drdp!D150)*'ASXY-TI3S'!$B150+(drdp!G150)*'ASXY-TI3S'!$C150+(drdp!J150)*'ASXY-TI3S'!$D150)</f>
        <v>0</v>
      </c>
      <c r="K150" s="21">
        <f>SUM(E$3:E149)+H150</f>
        <v>3.6215441622239095E-2</v>
      </c>
      <c r="L150" s="21">
        <f>SUM(F$3:F149)+I150</f>
        <v>-9.7038983362154954E-3</v>
      </c>
      <c r="M150" s="21">
        <f>SUM(G$3:G149)+J150</f>
        <v>0</v>
      </c>
      <c r="N150" s="19">
        <f t="shared" si="13"/>
        <v>1.3115582118938078E-3</v>
      </c>
      <c r="O150" s="19">
        <f t="shared" si="14"/>
        <v>9.4165642919605863E-5</v>
      </c>
      <c r="P150" s="19">
        <f t="shared" si="15"/>
        <v>0</v>
      </c>
      <c r="Q150" s="19">
        <f t="shared" si="16"/>
        <v>-3.5143096370335536E-4</v>
      </c>
      <c r="R150" s="19">
        <f t="shared" si="17"/>
        <v>0</v>
      </c>
      <c r="S150" s="19">
        <f t="shared" si="18"/>
        <v>0</v>
      </c>
    </row>
    <row r="151" spans="1:19" x14ac:dyDescent="0.25">
      <c r="A151" s="26">
        <f>Wellpath!E151</f>
        <v>4440</v>
      </c>
      <c r="B151" s="22">
        <v>0</v>
      </c>
      <c r="C151" s="22">
        <v>0</v>
      </c>
      <c r="D151" s="22">
        <f>(TAN(Dip) * SIN(Wellpath!$L151) * COS(Wellpath!$O151) - COS(Wellpath!$L151)) / 2</f>
        <v>4.2865809344860839E-3</v>
      </c>
      <c r="E151" s="20">
        <f>Model!$W$12*((drdp!B151+drdp!K151)*'ASXY-TI3S'!$B151+(drdp!E151+drdp!N151)*'ASXY-TI3S'!$C151+(drdp!H151+drdp!Q151)*'ASXY-TI3S'!$D151)</f>
        <v>-5.3786922584838857E-5</v>
      </c>
      <c r="F151" s="20">
        <f>Model!$W$12*((drdp!C151+drdp!L151)*'ASXY-TI3S'!$B151+(drdp!F151+drdp!O151)*'ASXY-TI3S'!$C151+(drdp!I151+drdp!R151)*'ASXY-TI3S'!$D151)</f>
        <v>1.4412162469962885E-5</v>
      </c>
      <c r="G151" s="20">
        <f>Model!$W$12*((drdp!D151+drdp!M151)*'ASXY-TI3S'!$B151+(drdp!G151+drdp!P151)*'ASXY-TI3S'!$C151+(drdp!J151+drdp!S151)*'ASXY-TI3S'!$D151)</f>
        <v>0</v>
      </c>
      <c r="H151" s="18">
        <f>Model!$W$12*((drdp!B151)*'ASXY-TI3S'!$B151+(drdp!E151)*'ASXY-TI3S'!$C151+(drdp!H151)*'ASXY-TI3S'!$D151)</f>
        <v>-2.6893461292419429E-5</v>
      </c>
      <c r="I151" s="18">
        <f>Model!$W$12*((drdp!C151)*'ASXY-TI3S'!$B151+(drdp!F151)*'ASXY-TI3S'!$C151+(drdp!I151)*'ASXY-TI3S'!$D151)</f>
        <v>7.2060812349814425E-6</v>
      </c>
      <c r="J151" s="18">
        <f>Model!$W$12*((drdp!D151)*'ASXY-TI3S'!$B151+(drdp!G151)*'ASXY-TI3S'!$C151+(drdp!J151)*'ASXY-TI3S'!$D151)</f>
        <v>0</v>
      </c>
      <c r="K151" s="21">
        <f>SUM(E$3:E150)+H151</f>
        <v>3.6161654699654253E-2</v>
      </c>
      <c r="L151" s="21">
        <f>SUM(F$3:F150)+I151</f>
        <v>-9.6894861737455325E-3</v>
      </c>
      <c r="M151" s="21">
        <f>SUM(G$3:G150)+J151</f>
        <v>0</v>
      </c>
      <c r="N151" s="19">
        <f t="shared" si="13"/>
        <v>1.3076652706170266E-3</v>
      </c>
      <c r="O151" s="19">
        <f t="shared" si="14"/>
        <v>9.3886142311205845E-5</v>
      </c>
      <c r="P151" s="19">
        <f t="shared" si="15"/>
        <v>0</v>
      </c>
      <c r="Q151" s="19">
        <f t="shared" si="16"/>
        <v>-3.5038785323206006E-4</v>
      </c>
      <c r="R151" s="19">
        <f t="shared" si="17"/>
        <v>0</v>
      </c>
      <c r="S151" s="19">
        <f t="shared" si="18"/>
        <v>0</v>
      </c>
    </row>
    <row r="152" spans="1:19" x14ac:dyDescent="0.25">
      <c r="A152" s="26">
        <f>Wellpath!E152</f>
        <v>4470</v>
      </c>
      <c r="B152" s="22">
        <v>0</v>
      </c>
      <c r="C152" s="22">
        <v>0</v>
      </c>
      <c r="D152" s="22">
        <f>(TAN(Dip) * SIN(Wellpath!$L152) * COS(Wellpath!$O152) - COS(Wellpath!$L152)) / 2</f>
        <v>4.2865809344860839E-3</v>
      </c>
      <c r="E152" s="20">
        <f>Model!$W$12*((drdp!B152+drdp!K152)*'ASXY-TI3S'!$B152+(drdp!E152+drdp!N152)*'ASXY-TI3S'!$C152+(drdp!H152+drdp!Q152)*'ASXY-TI3S'!$D152)</f>
        <v>-5.3786922584838857E-5</v>
      </c>
      <c r="F152" s="20">
        <f>Model!$W$12*((drdp!C152+drdp!L152)*'ASXY-TI3S'!$B152+(drdp!F152+drdp!O152)*'ASXY-TI3S'!$C152+(drdp!I152+drdp!R152)*'ASXY-TI3S'!$D152)</f>
        <v>1.4412162469962885E-5</v>
      </c>
      <c r="G152" s="20">
        <f>Model!$W$12*((drdp!D152+drdp!M152)*'ASXY-TI3S'!$B152+(drdp!G152+drdp!P152)*'ASXY-TI3S'!$C152+(drdp!J152+drdp!S152)*'ASXY-TI3S'!$D152)</f>
        <v>0</v>
      </c>
      <c r="H152" s="18">
        <f>Model!$W$12*((drdp!B152)*'ASXY-TI3S'!$B152+(drdp!E152)*'ASXY-TI3S'!$C152+(drdp!H152)*'ASXY-TI3S'!$D152)</f>
        <v>-2.6893461292419429E-5</v>
      </c>
      <c r="I152" s="18">
        <f>Model!$W$12*((drdp!C152)*'ASXY-TI3S'!$B152+(drdp!F152)*'ASXY-TI3S'!$C152+(drdp!I152)*'ASXY-TI3S'!$D152)</f>
        <v>7.2060812349814425E-6</v>
      </c>
      <c r="J152" s="18">
        <f>Model!$W$12*((drdp!D152)*'ASXY-TI3S'!$B152+(drdp!G152)*'ASXY-TI3S'!$C152+(drdp!J152)*'ASXY-TI3S'!$D152)</f>
        <v>0</v>
      </c>
      <c r="K152" s="21">
        <f>SUM(E$3:E151)+H152</f>
        <v>3.6107867777069411E-2</v>
      </c>
      <c r="L152" s="21">
        <f>SUM(F$3:F151)+I152</f>
        <v>-9.6750740112755695E-3</v>
      </c>
      <c r="M152" s="21">
        <f>SUM(G$3:G151)+J152</f>
        <v>0</v>
      </c>
      <c r="N152" s="19">
        <f t="shared" si="13"/>
        <v>1.3037781154063275E-3</v>
      </c>
      <c r="O152" s="19">
        <f t="shared" si="14"/>
        <v>9.3607057123659942E-5</v>
      </c>
      <c r="P152" s="19">
        <f t="shared" si="15"/>
        <v>0</v>
      </c>
      <c r="Q152" s="19">
        <f t="shared" si="16"/>
        <v>-3.4934629313249885E-4</v>
      </c>
      <c r="R152" s="19">
        <f t="shared" si="17"/>
        <v>0</v>
      </c>
      <c r="S152" s="19">
        <f t="shared" si="18"/>
        <v>0</v>
      </c>
    </row>
    <row r="153" spans="1:19" x14ac:dyDescent="0.25">
      <c r="A153" s="26">
        <f>Wellpath!E153</f>
        <v>4500</v>
      </c>
      <c r="B153" s="22">
        <v>0</v>
      </c>
      <c r="C153" s="22">
        <v>0</v>
      </c>
      <c r="D153" s="22">
        <f>(TAN(Dip) * SIN(Wellpath!$L153) * COS(Wellpath!$O153) - COS(Wellpath!$L153)) / 2</f>
        <v>4.2865809344860839E-3</v>
      </c>
      <c r="E153" s="20">
        <f>Model!$W$12*((drdp!B153+drdp!K153)*'ASXY-TI3S'!$B153+(drdp!E153+drdp!N153)*'ASXY-TI3S'!$C153+(drdp!H153+drdp!Q153)*'ASXY-TI3S'!$D153)</f>
        <v>-5.3786922584838857E-5</v>
      </c>
      <c r="F153" s="20">
        <f>Model!$W$12*((drdp!C153+drdp!L153)*'ASXY-TI3S'!$B153+(drdp!F153+drdp!O153)*'ASXY-TI3S'!$C153+(drdp!I153+drdp!R153)*'ASXY-TI3S'!$D153)</f>
        <v>1.4412162469962885E-5</v>
      </c>
      <c r="G153" s="20">
        <f>Model!$W$12*((drdp!D153+drdp!M153)*'ASXY-TI3S'!$B153+(drdp!G153+drdp!P153)*'ASXY-TI3S'!$C153+(drdp!J153+drdp!S153)*'ASXY-TI3S'!$D153)</f>
        <v>0</v>
      </c>
      <c r="H153" s="18">
        <f>Model!$W$12*((drdp!B153)*'ASXY-TI3S'!$B153+(drdp!E153)*'ASXY-TI3S'!$C153+(drdp!H153)*'ASXY-TI3S'!$D153)</f>
        <v>-2.6893461292419429E-5</v>
      </c>
      <c r="I153" s="18">
        <f>Model!$W$12*((drdp!C153)*'ASXY-TI3S'!$B153+(drdp!F153)*'ASXY-TI3S'!$C153+(drdp!I153)*'ASXY-TI3S'!$D153)</f>
        <v>7.2060812349814425E-6</v>
      </c>
      <c r="J153" s="18">
        <f>Model!$W$12*((drdp!D153)*'ASXY-TI3S'!$B153+(drdp!G153)*'ASXY-TI3S'!$C153+(drdp!J153)*'ASXY-TI3S'!$D153)</f>
        <v>0</v>
      </c>
      <c r="K153" s="21">
        <f>SUM(E$3:E152)+H153</f>
        <v>3.6054080854484569E-2</v>
      </c>
      <c r="L153" s="21">
        <f>SUM(F$3:F152)+I153</f>
        <v>-9.6606618488056066E-3</v>
      </c>
      <c r="M153" s="21">
        <f>SUM(G$3:G152)+J153</f>
        <v>0</v>
      </c>
      <c r="N153" s="19">
        <f t="shared" si="13"/>
        <v>1.2998967462617107E-3</v>
      </c>
      <c r="O153" s="19">
        <f t="shared" si="14"/>
        <v>9.3328387356968155E-5</v>
      </c>
      <c r="P153" s="19">
        <f t="shared" si="15"/>
        <v>0</v>
      </c>
      <c r="Q153" s="19">
        <f t="shared" si="16"/>
        <v>-3.4830628340467174E-4</v>
      </c>
      <c r="R153" s="19">
        <f t="shared" si="17"/>
        <v>0</v>
      </c>
      <c r="S153" s="19">
        <f t="shared" si="18"/>
        <v>0</v>
      </c>
    </row>
    <row r="154" spans="1:19" x14ac:dyDescent="0.25">
      <c r="A154" s="26">
        <f>Wellpath!E154</f>
        <v>4530</v>
      </c>
      <c r="B154" s="22">
        <v>0</v>
      </c>
      <c r="C154" s="22">
        <v>0</v>
      </c>
      <c r="D154" s="22">
        <f>(TAN(Dip) * SIN(Wellpath!$L154) * COS(Wellpath!$O154) - COS(Wellpath!$L154)) / 2</f>
        <v>4.2865809344860839E-3</v>
      </c>
      <c r="E154" s="20">
        <f>Model!$W$12*((drdp!B154+drdp!K154)*'ASXY-TI3S'!$B154+(drdp!E154+drdp!N154)*'ASXY-TI3S'!$C154+(drdp!H154+drdp!Q154)*'ASXY-TI3S'!$D154)</f>
        <v>-5.3786922584838857E-5</v>
      </c>
      <c r="F154" s="20">
        <f>Model!$W$12*((drdp!C154+drdp!L154)*'ASXY-TI3S'!$B154+(drdp!F154+drdp!O154)*'ASXY-TI3S'!$C154+(drdp!I154+drdp!R154)*'ASXY-TI3S'!$D154)</f>
        <v>1.4412162469962885E-5</v>
      </c>
      <c r="G154" s="20">
        <f>Model!$W$12*((drdp!D154+drdp!M154)*'ASXY-TI3S'!$B154+(drdp!G154+drdp!P154)*'ASXY-TI3S'!$C154+(drdp!J154+drdp!S154)*'ASXY-TI3S'!$D154)</f>
        <v>0</v>
      </c>
      <c r="H154" s="18">
        <f>Model!$W$12*((drdp!B154)*'ASXY-TI3S'!$B154+(drdp!E154)*'ASXY-TI3S'!$C154+(drdp!H154)*'ASXY-TI3S'!$D154)</f>
        <v>-2.6893461292419429E-5</v>
      </c>
      <c r="I154" s="18">
        <f>Model!$W$12*((drdp!C154)*'ASXY-TI3S'!$B154+(drdp!F154)*'ASXY-TI3S'!$C154+(drdp!I154)*'ASXY-TI3S'!$D154)</f>
        <v>7.2060812349814425E-6</v>
      </c>
      <c r="J154" s="18">
        <f>Model!$W$12*((drdp!D154)*'ASXY-TI3S'!$B154+(drdp!G154)*'ASXY-TI3S'!$C154+(drdp!J154)*'ASXY-TI3S'!$D154)</f>
        <v>0</v>
      </c>
      <c r="K154" s="21">
        <f>SUM(E$3:E153)+H154</f>
        <v>3.6000293931899727E-2</v>
      </c>
      <c r="L154" s="21">
        <f>SUM(F$3:F153)+I154</f>
        <v>-9.6462496863356437E-3</v>
      </c>
      <c r="M154" s="21">
        <f>SUM(G$3:G153)+J154</f>
        <v>0</v>
      </c>
      <c r="N154" s="19">
        <f t="shared" si="13"/>
        <v>1.2960211631831762E-3</v>
      </c>
      <c r="O154" s="19">
        <f t="shared" si="14"/>
        <v>9.305013301113051E-5</v>
      </c>
      <c r="P154" s="19">
        <f t="shared" si="15"/>
        <v>0</v>
      </c>
      <c r="Q154" s="19">
        <f t="shared" si="16"/>
        <v>-3.4726782404857873E-4</v>
      </c>
      <c r="R154" s="19">
        <f t="shared" si="17"/>
        <v>0</v>
      </c>
      <c r="S154" s="19">
        <f t="shared" si="18"/>
        <v>0</v>
      </c>
    </row>
    <row r="155" spans="1:19" x14ac:dyDescent="0.25">
      <c r="A155" s="26">
        <f>Wellpath!E155</f>
        <v>4560</v>
      </c>
      <c r="B155" s="22">
        <v>0</v>
      </c>
      <c r="C155" s="22">
        <v>0</v>
      </c>
      <c r="D155" s="22">
        <f>(TAN(Dip) * SIN(Wellpath!$L155) * COS(Wellpath!$O155) - COS(Wellpath!$L155)) / 2</f>
        <v>4.2865809344860839E-3</v>
      </c>
      <c r="E155" s="20">
        <f>Model!$W$12*((drdp!B155+drdp!K155)*'ASXY-TI3S'!$B155+(drdp!E155+drdp!N155)*'ASXY-TI3S'!$C155+(drdp!H155+drdp!Q155)*'ASXY-TI3S'!$D155)</f>
        <v>-5.3786922584838857E-5</v>
      </c>
      <c r="F155" s="20">
        <f>Model!$W$12*((drdp!C155+drdp!L155)*'ASXY-TI3S'!$B155+(drdp!F155+drdp!O155)*'ASXY-TI3S'!$C155+(drdp!I155+drdp!R155)*'ASXY-TI3S'!$D155)</f>
        <v>1.4412162469962885E-5</v>
      </c>
      <c r="G155" s="20">
        <f>Model!$W$12*((drdp!D155+drdp!M155)*'ASXY-TI3S'!$B155+(drdp!G155+drdp!P155)*'ASXY-TI3S'!$C155+(drdp!J155+drdp!S155)*'ASXY-TI3S'!$D155)</f>
        <v>0</v>
      </c>
      <c r="H155" s="18">
        <f>Model!$W$12*((drdp!B155)*'ASXY-TI3S'!$B155+(drdp!E155)*'ASXY-TI3S'!$C155+(drdp!H155)*'ASXY-TI3S'!$D155)</f>
        <v>-2.6893461292419429E-5</v>
      </c>
      <c r="I155" s="18">
        <f>Model!$W$12*((drdp!C155)*'ASXY-TI3S'!$B155+(drdp!F155)*'ASXY-TI3S'!$C155+(drdp!I155)*'ASXY-TI3S'!$D155)</f>
        <v>7.2060812349814425E-6</v>
      </c>
      <c r="J155" s="18">
        <f>Model!$W$12*((drdp!D155)*'ASXY-TI3S'!$B155+(drdp!G155)*'ASXY-TI3S'!$C155+(drdp!J155)*'ASXY-TI3S'!$D155)</f>
        <v>0</v>
      </c>
      <c r="K155" s="21">
        <f>SUM(E$3:E154)+H155</f>
        <v>3.5946507009314885E-2</v>
      </c>
      <c r="L155" s="21">
        <f>SUM(F$3:F154)+I155</f>
        <v>-9.6318375238656807E-3</v>
      </c>
      <c r="M155" s="21">
        <f>SUM(G$3:G154)+J155</f>
        <v>0</v>
      </c>
      <c r="N155" s="19">
        <f t="shared" si="13"/>
        <v>1.2921513661707242E-3</v>
      </c>
      <c r="O155" s="19">
        <f t="shared" si="14"/>
        <v>9.2772294086146967E-5</v>
      </c>
      <c r="P155" s="19">
        <f t="shared" si="15"/>
        <v>0</v>
      </c>
      <c r="Q155" s="19">
        <f t="shared" si="16"/>
        <v>-3.4623091506421982E-4</v>
      </c>
      <c r="R155" s="19">
        <f t="shared" si="17"/>
        <v>0</v>
      </c>
      <c r="S155" s="19">
        <f t="shared" si="18"/>
        <v>0</v>
      </c>
    </row>
    <row r="156" spans="1:19" x14ac:dyDescent="0.25">
      <c r="A156" s="26">
        <f>Wellpath!E156</f>
        <v>4590</v>
      </c>
      <c r="B156" s="22">
        <v>0</v>
      </c>
      <c r="C156" s="22">
        <v>0</v>
      </c>
      <c r="D156" s="22">
        <f>(TAN(Dip) * SIN(Wellpath!$L156) * COS(Wellpath!$O156) - COS(Wellpath!$L156)) / 2</f>
        <v>4.2865809344860839E-3</v>
      </c>
      <c r="E156" s="20">
        <f>Model!$W$12*((drdp!B156+drdp!K156)*'ASXY-TI3S'!$B156+(drdp!E156+drdp!N156)*'ASXY-TI3S'!$C156+(drdp!H156+drdp!Q156)*'ASXY-TI3S'!$D156)</f>
        <v>-5.3786922584838857E-5</v>
      </c>
      <c r="F156" s="20">
        <f>Model!$W$12*((drdp!C156+drdp!L156)*'ASXY-TI3S'!$B156+(drdp!F156+drdp!O156)*'ASXY-TI3S'!$C156+(drdp!I156+drdp!R156)*'ASXY-TI3S'!$D156)</f>
        <v>1.4412162469962885E-5</v>
      </c>
      <c r="G156" s="20">
        <f>Model!$W$12*((drdp!D156+drdp!M156)*'ASXY-TI3S'!$B156+(drdp!G156+drdp!P156)*'ASXY-TI3S'!$C156+(drdp!J156+drdp!S156)*'ASXY-TI3S'!$D156)</f>
        <v>0</v>
      </c>
      <c r="H156" s="18">
        <f>Model!$W$12*((drdp!B156)*'ASXY-TI3S'!$B156+(drdp!E156)*'ASXY-TI3S'!$C156+(drdp!H156)*'ASXY-TI3S'!$D156)</f>
        <v>-2.6893461292419429E-5</v>
      </c>
      <c r="I156" s="18">
        <f>Model!$W$12*((drdp!C156)*'ASXY-TI3S'!$B156+(drdp!F156)*'ASXY-TI3S'!$C156+(drdp!I156)*'ASXY-TI3S'!$D156)</f>
        <v>7.2060812349814425E-6</v>
      </c>
      <c r="J156" s="18">
        <f>Model!$W$12*((drdp!D156)*'ASXY-TI3S'!$B156+(drdp!G156)*'ASXY-TI3S'!$C156+(drdp!J156)*'ASXY-TI3S'!$D156)</f>
        <v>0</v>
      </c>
      <c r="K156" s="21">
        <f>SUM(E$3:E155)+H156</f>
        <v>3.5892720086730043E-2</v>
      </c>
      <c r="L156" s="21">
        <f>SUM(F$3:F155)+I156</f>
        <v>-9.6174253613957178E-3</v>
      </c>
      <c r="M156" s="21">
        <f>SUM(G$3:G155)+J156</f>
        <v>0</v>
      </c>
      <c r="N156" s="19">
        <f t="shared" si="13"/>
        <v>1.2882873552243542E-3</v>
      </c>
      <c r="O156" s="19">
        <f t="shared" si="14"/>
        <v>9.2494870582017553E-5</v>
      </c>
      <c r="P156" s="19">
        <f t="shared" si="15"/>
        <v>0</v>
      </c>
      <c r="Q156" s="19">
        <f t="shared" si="16"/>
        <v>-3.45195556451595E-4</v>
      </c>
      <c r="R156" s="19">
        <f t="shared" si="17"/>
        <v>0</v>
      </c>
      <c r="S156" s="19">
        <f t="shared" si="18"/>
        <v>0</v>
      </c>
    </row>
    <row r="157" spans="1:19" x14ac:dyDescent="0.25">
      <c r="A157" s="26">
        <f>Wellpath!E157</f>
        <v>4620</v>
      </c>
      <c r="B157" s="22">
        <v>0</v>
      </c>
      <c r="C157" s="22">
        <v>0</v>
      </c>
      <c r="D157" s="22">
        <f>(TAN(Dip) * SIN(Wellpath!$L157) * COS(Wellpath!$O157) - COS(Wellpath!$L157)) / 2</f>
        <v>4.2865809344860839E-3</v>
      </c>
      <c r="E157" s="20">
        <f>Model!$W$12*((drdp!B157+drdp!K157)*'ASXY-TI3S'!$B157+(drdp!E157+drdp!N157)*'ASXY-TI3S'!$C157+(drdp!H157+drdp!Q157)*'ASXY-TI3S'!$D157)</f>
        <v>-5.3786922584838857E-5</v>
      </c>
      <c r="F157" s="20">
        <f>Model!$W$12*((drdp!C157+drdp!L157)*'ASXY-TI3S'!$B157+(drdp!F157+drdp!O157)*'ASXY-TI3S'!$C157+(drdp!I157+drdp!R157)*'ASXY-TI3S'!$D157)</f>
        <v>1.4412162469962885E-5</v>
      </c>
      <c r="G157" s="20">
        <f>Model!$W$12*((drdp!D157+drdp!M157)*'ASXY-TI3S'!$B157+(drdp!G157+drdp!P157)*'ASXY-TI3S'!$C157+(drdp!J157+drdp!S157)*'ASXY-TI3S'!$D157)</f>
        <v>0</v>
      </c>
      <c r="H157" s="18">
        <f>Model!$W$12*((drdp!B157)*'ASXY-TI3S'!$B157+(drdp!E157)*'ASXY-TI3S'!$C157+(drdp!H157)*'ASXY-TI3S'!$D157)</f>
        <v>-2.6893461292419429E-5</v>
      </c>
      <c r="I157" s="18">
        <f>Model!$W$12*((drdp!C157)*'ASXY-TI3S'!$B157+(drdp!F157)*'ASXY-TI3S'!$C157+(drdp!I157)*'ASXY-TI3S'!$D157)</f>
        <v>7.2060812349814425E-6</v>
      </c>
      <c r="J157" s="18">
        <f>Model!$W$12*((drdp!D157)*'ASXY-TI3S'!$B157+(drdp!G157)*'ASXY-TI3S'!$C157+(drdp!J157)*'ASXY-TI3S'!$D157)</f>
        <v>0</v>
      </c>
      <c r="K157" s="21">
        <f>SUM(E$3:E156)+H157</f>
        <v>3.5838933164145201E-2</v>
      </c>
      <c r="L157" s="21">
        <f>SUM(F$3:F156)+I157</f>
        <v>-9.6030131989257549E-3</v>
      </c>
      <c r="M157" s="21">
        <f>SUM(G$3:G156)+J157</f>
        <v>0</v>
      </c>
      <c r="N157" s="19">
        <f t="shared" si="13"/>
        <v>1.2844291303440668E-3</v>
      </c>
      <c r="O157" s="19">
        <f t="shared" si="14"/>
        <v>9.2217862498742255E-5</v>
      </c>
      <c r="P157" s="19">
        <f t="shared" si="15"/>
        <v>0</v>
      </c>
      <c r="Q157" s="19">
        <f t="shared" si="16"/>
        <v>-3.4416174821070433E-4</v>
      </c>
      <c r="R157" s="19">
        <f t="shared" si="17"/>
        <v>0</v>
      </c>
      <c r="S157" s="19">
        <f t="shared" si="18"/>
        <v>0</v>
      </c>
    </row>
    <row r="158" spans="1:19" x14ac:dyDescent="0.25">
      <c r="A158" s="26">
        <f>Wellpath!E158</f>
        <v>4650</v>
      </c>
      <c r="B158" s="22">
        <v>0</v>
      </c>
      <c r="C158" s="22">
        <v>0</v>
      </c>
      <c r="D158" s="22">
        <f>(TAN(Dip) * SIN(Wellpath!$L158) * COS(Wellpath!$O158) - COS(Wellpath!$L158)) / 2</f>
        <v>4.2865809344860839E-3</v>
      </c>
      <c r="E158" s="20">
        <f>Model!$W$12*((drdp!B158+drdp!K158)*'ASXY-TI3S'!$B158+(drdp!E158+drdp!N158)*'ASXY-TI3S'!$C158+(drdp!H158+drdp!Q158)*'ASXY-TI3S'!$D158)</f>
        <v>-5.3786922584838857E-5</v>
      </c>
      <c r="F158" s="20">
        <f>Model!$W$12*((drdp!C158+drdp!L158)*'ASXY-TI3S'!$B158+(drdp!F158+drdp!O158)*'ASXY-TI3S'!$C158+(drdp!I158+drdp!R158)*'ASXY-TI3S'!$D158)</f>
        <v>1.4412162469962885E-5</v>
      </c>
      <c r="G158" s="20">
        <f>Model!$W$12*((drdp!D158+drdp!M158)*'ASXY-TI3S'!$B158+(drdp!G158+drdp!P158)*'ASXY-TI3S'!$C158+(drdp!J158+drdp!S158)*'ASXY-TI3S'!$D158)</f>
        <v>0</v>
      </c>
      <c r="H158" s="18">
        <f>Model!$W$12*((drdp!B158)*'ASXY-TI3S'!$B158+(drdp!E158)*'ASXY-TI3S'!$C158+(drdp!H158)*'ASXY-TI3S'!$D158)</f>
        <v>-2.6893461292419429E-5</v>
      </c>
      <c r="I158" s="18">
        <f>Model!$W$12*((drdp!C158)*'ASXY-TI3S'!$B158+(drdp!F158)*'ASXY-TI3S'!$C158+(drdp!I158)*'ASXY-TI3S'!$D158)</f>
        <v>7.2060812349814425E-6</v>
      </c>
      <c r="J158" s="18">
        <f>Model!$W$12*((drdp!D158)*'ASXY-TI3S'!$B158+(drdp!G158)*'ASXY-TI3S'!$C158+(drdp!J158)*'ASXY-TI3S'!$D158)</f>
        <v>0</v>
      </c>
      <c r="K158" s="21">
        <f>SUM(E$3:E157)+H158</f>
        <v>3.5785146241560359E-2</v>
      </c>
      <c r="L158" s="21">
        <f>SUM(F$3:F157)+I158</f>
        <v>-9.5886010364557919E-3</v>
      </c>
      <c r="M158" s="21">
        <f>SUM(G$3:G157)+J158</f>
        <v>0</v>
      </c>
      <c r="N158" s="19">
        <f t="shared" si="13"/>
        <v>1.2805766915298614E-3</v>
      </c>
      <c r="O158" s="19">
        <f t="shared" si="14"/>
        <v>9.1941269836321086E-5</v>
      </c>
      <c r="P158" s="19">
        <f t="shared" si="15"/>
        <v>0</v>
      </c>
      <c r="Q158" s="19">
        <f t="shared" si="16"/>
        <v>-3.4312949034154776E-4</v>
      </c>
      <c r="R158" s="19">
        <f t="shared" si="17"/>
        <v>0</v>
      </c>
      <c r="S158" s="19">
        <f t="shared" si="18"/>
        <v>0</v>
      </c>
    </row>
    <row r="159" spans="1:19" x14ac:dyDescent="0.25">
      <c r="A159" s="26">
        <f>Wellpath!E159</f>
        <v>4680</v>
      </c>
      <c r="B159" s="22">
        <v>0</v>
      </c>
      <c r="C159" s="22">
        <v>0</v>
      </c>
      <c r="D159" s="22">
        <f>(TAN(Dip) * SIN(Wellpath!$L159) * COS(Wellpath!$O159) - COS(Wellpath!$L159)) / 2</f>
        <v>4.2865809344860839E-3</v>
      </c>
      <c r="E159" s="20">
        <f>Model!$W$12*((drdp!B159+drdp!K159)*'ASXY-TI3S'!$B159+(drdp!E159+drdp!N159)*'ASXY-TI3S'!$C159+(drdp!H159+drdp!Q159)*'ASXY-TI3S'!$D159)</f>
        <v>-5.3786922584838857E-5</v>
      </c>
      <c r="F159" s="20">
        <f>Model!$W$12*((drdp!C159+drdp!L159)*'ASXY-TI3S'!$B159+(drdp!F159+drdp!O159)*'ASXY-TI3S'!$C159+(drdp!I159+drdp!R159)*'ASXY-TI3S'!$D159)</f>
        <v>1.4412162469962885E-5</v>
      </c>
      <c r="G159" s="20">
        <f>Model!$W$12*((drdp!D159+drdp!M159)*'ASXY-TI3S'!$B159+(drdp!G159+drdp!P159)*'ASXY-TI3S'!$C159+(drdp!J159+drdp!S159)*'ASXY-TI3S'!$D159)</f>
        <v>0</v>
      </c>
      <c r="H159" s="18">
        <f>Model!$W$12*((drdp!B159)*'ASXY-TI3S'!$B159+(drdp!E159)*'ASXY-TI3S'!$C159+(drdp!H159)*'ASXY-TI3S'!$D159)</f>
        <v>-2.6893461292419429E-5</v>
      </c>
      <c r="I159" s="18">
        <f>Model!$W$12*((drdp!C159)*'ASXY-TI3S'!$B159+(drdp!F159)*'ASXY-TI3S'!$C159+(drdp!I159)*'ASXY-TI3S'!$D159)</f>
        <v>7.2060812349814425E-6</v>
      </c>
      <c r="J159" s="18">
        <f>Model!$W$12*((drdp!D159)*'ASXY-TI3S'!$B159+(drdp!G159)*'ASXY-TI3S'!$C159+(drdp!J159)*'ASXY-TI3S'!$D159)</f>
        <v>0</v>
      </c>
      <c r="K159" s="21">
        <f>SUM(E$3:E158)+H159</f>
        <v>3.5731359318975517E-2</v>
      </c>
      <c r="L159" s="21">
        <f>SUM(F$3:F158)+I159</f>
        <v>-9.574188873985829E-3</v>
      </c>
      <c r="M159" s="21">
        <f>SUM(G$3:G158)+J159</f>
        <v>0</v>
      </c>
      <c r="N159" s="19">
        <f t="shared" si="13"/>
        <v>1.2767300387817385E-3</v>
      </c>
      <c r="O159" s="19">
        <f t="shared" si="14"/>
        <v>9.1665092594754032E-5</v>
      </c>
      <c r="P159" s="19">
        <f t="shared" si="15"/>
        <v>0</v>
      </c>
      <c r="Q159" s="19">
        <f t="shared" si="16"/>
        <v>-3.4209878284412523E-4</v>
      </c>
      <c r="R159" s="19">
        <f t="shared" si="17"/>
        <v>0</v>
      </c>
      <c r="S159" s="19">
        <f t="shared" si="18"/>
        <v>0</v>
      </c>
    </row>
    <row r="160" spans="1:19" x14ac:dyDescent="0.25">
      <c r="A160" s="26">
        <f>Wellpath!E160</f>
        <v>4710</v>
      </c>
      <c r="B160" s="22">
        <v>0</v>
      </c>
      <c r="C160" s="22">
        <v>0</v>
      </c>
      <c r="D160" s="22">
        <f>(TAN(Dip) * SIN(Wellpath!$L160) * COS(Wellpath!$O160) - COS(Wellpath!$L160)) / 2</f>
        <v>4.2865809344860839E-3</v>
      </c>
      <c r="E160" s="20">
        <f>Model!$W$12*((drdp!B160+drdp!K160)*'ASXY-TI3S'!$B160+(drdp!E160+drdp!N160)*'ASXY-TI3S'!$C160+(drdp!H160+drdp!Q160)*'ASXY-TI3S'!$D160)</f>
        <v>-5.3786922584838857E-5</v>
      </c>
      <c r="F160" s="20">
        <f>Model!$W$12*((drdp!C160+drdp!L160)*'ASXY-TI3S'!$B160+(drdp!F160+drdp!O160)*'ASXY-TI3S'!$C160+(drdp!I160+drdp!R160)*'ASXY-TI3S'!$D160)</f>
        <v>1.4412162469962885E-5</v>
      </c>
      <c r="G160" s="20">
        <f>Model!$W$12*((drdp!D160+drdp!M160)*'ASXY-TI3S'!$B160+(drdp!G160+drdp!P160)*'ASXY-TI3S'!$C160+(drdp!J160+drdp!S160)*'ASXY-TI3S'!$D160)</f>
        <v>0</v>
      </c>
      <c r="H160" s="18">
        <f>Model!$W$12*((drdp!B160)*'ASXY-TI3S'!$B160+(drdp!E160)*'ASXY-TI3S'!$C160+(drdp!H160)*'ASXY-TI3S'!$D160)</f>
        <v>-2.6893461292419429E-5</v>
      </c>
      <c r="I160" s="18">
        <f>Model!$W$12*((drdp!C160)*'ASXY-TI3S'!$B160+(drdp!F160)*'ASXY-TI3S'!$C160+(drdp!I160)*'ASXY-TI3S'!$D160)</f>
        <v>7.2060812349814425E-6</v>
      </c>
      <c r="J160" s="18">
        <f>Model!$W$12*((drdp!D160)*'ASXY-TI3S'!$B160+(drdp!G160)*'ASXY-TI3S'!$C160+(drdp!J160)*'ASXY-TI3S'!$D160)</f>
        <v>0</v>
      </c>
      <c r="K160" s="21">
        <f>SUM(E$3:E159)+H160</f>
        <v>3.5677572396390675E-2</v>
      </c>
      <c r="L160" s="21">
        <f>SUM(F$3:F159)+I160</f>
        <v>-9.5597767115158661E-3</v>
      </c>
      <c r="M160" s="21">
        <f>SUM(G$3:G159)+J160</f>
        <v>0</v>
      </c>
      <c r="N160" s="19">
        <f t="shared" si="13"/>
        <v>1.2728891720996979E-3</v>
      </c>
      <c r="O160" s="19">
        <f t="shared" si="14"/>
        <v>9.1389330774041108E-5</v>
      </c>
      <c r="P160" s="19">
        <f t="shared" si="15"/>
        <v>0</v>
      </c>
      <c r="Q160" s="19">
        <f t="shared" si="16"/>
        <v>-3.4106962571843686E-4</v>
      </c>
      <c r="R160" s="19">
        <f t="shared" si="17"/>
        <v>0</v>
      </c>
      <c r="S160" s="19">
        <f t="shared" si="18"/>
        <v>0</v>
      </c>
    </row>
    <row r="161" spans="1:19" x14ac:dyDescent="0.25">
      <c r="A161" s="26">
        <f>Wellpath!E161</f>
        <v>4740</v>
      </c>
      <c r="B161" s="22">
        <v>0</v>
      </c>
      <c r="C161" s="22">
        <v>0</v>
      </c>
      <c r="D161" s="22">
        <f>(TAN(Dip) * SIN(Wellpath!$L161) * COS(Wellpath!$O161) - COS(Wellpath!$L161)) / 2</f>
        <v>4.2865809344860839E-3</v>
      </c>
      <c r="E161" s="20">
        <f>Model!$W$12*((drdp!B161+drdp!K161)*'ASXY-TI3S'!$B161+(drdp!E161+drdp!N161)*'ASXY-TI3S'!$C161+(drdp!H161+drdp!Q161)*'ASXY-TI3S'!$D161)</f>
        <v>-5.3786922584838857E-5</v>
      </c>
      <c r="F161" s="20">
        <f>Model!$W$12*((drdp!C161+drdp!L161)*'ASXY-TI3S'!$B161+(drdp!F161+drdp!O161)*'ASXY-TI3S'!$C161+(drdp!I161+drdp!R161)*'ASXY-TI3S'!$D161)</f>
        <v>1.4412162469962885E-5</v>
      </c>
      <c r="G161" s="20">
        <f>Model!$W$12*((drdp!D161+drdp!M161)*'ASXY-TI3S'!$B161+(drdp!G161+drdp!P161)*'ASXY-TI3S'!$C161+(drdp!J161+drdp!S161)*'ASXY-TI3S'!$D161)</f>
        <v>0</v>
      </c>
      <c r="H161" s="18">
        <f>Model!$W$12*((drdp!B161)*'ASXY-TI3S'!$B161+(drdp!E161)*'ASXY-TI3S'!$C161+(drdp!H161)*'ASXY-TI3S'!$D161)</f>
        <v>-2.6893461292419429E-5</v>
      </c>
      <c r="I161" s="18">
        <f>Model!$W$12*((drdp!C161)*'ASXY-TI3S'!$B161+(drdp!F161)*'ASXY-TI3S'!$C161+(drdp!I161)*'ASXY-TI3S'!$D161)</f>
        <v>7.2060812349814425E-6</v>
      </c>
      <c r="J161" s="18">
        <f>Model!$W$12*((drdp!D161)*'ASXY-TI3S'!$B161+(drdp!G161)*'ASXY-TI3S'!$C161+(drdp!J161)*'ASXY-TI3S'!$D161)</f>
        <v>0</v>
      </c>
      <c r="K161" s="21">
        <f>SUM(E$3:E160)+H161</f>
        <v>3.5623785473805833E-2</v>
      </c>
      <c r="L161" s="21">
        <f>SUM(F$3:F160)+I161</f>
        <v>-9.5453645490459031E-3</v>
      </c>
      <c r="M161" s="21">
        <f>SUM(G$3:G160)+J161</f>
        <v>0</v>
      </c>
      <c r="N161" s="19">
        <f t="shared" si="13"/>
        <v>1.2690540914837396E-3</v>
      </c>
      <c r="O161" s="19">
        <f t="shared" si="14"/>
        <v>9.1113984374182298E-5</v>
      </c>
      <c r="P161" s="19">
        <f t="shared" si="15"/>
        <v>0</v>
      </c>
      <c r="Q161" s="19">
        <f t="shared" si="16"/>
        <v>-3.4004201896448263E-4</v>
      </c>
      <c r="R161" s="19">
        <f t="shared" si="17"/>
        <v>0</v>
      </c>
      <c r="S161" s="19">
        <f t="shared" si="18"/>
        <v>0</v>
      </c>
    </row>
    <row r="162" spans="1:19" x14ac:dyDescent="0.25">
      <c r="A162" s="26">
        <f>Wellpath!E162</f>
        <v>4770</v>
      </c>
      <c r="B162" s="22">
        <v>0</v>
      </c>
      <c r="C162" s="22">
        <v>0</v>
      </c>
      <c r="D162" s="22">
        <f>(TAN(Dip) * SIN(Wellpath!$L162) * COS(Wellpath!$O162) - COS(Wellpath!$L162)) / 2</f>
        <v>4.2865809344860839E-3</v>
      </c>
      <c r="E162" s="20">
        <f>Model!$W$12*((drdp!B162+drdp!K162)*'ASXY-TI3S'!$B162+(drdp!E162+drdp!N162)*'ASXY-TI3S'!$C162+(drdp!H162+drdp!Q162)*'ASXY-TI3S'!$D162)</f>
        <v>-5.3786922584838857E-5</v>
      </c>
      <c r="F162" s="20">
        <f>Model!$W$12*((drdp!C162+drdp!L162)*'ASXY-TI3S'!$B162+(drdp!F162+drdp!O162)*'ASXY-TI3S'!$C162+(drdp!I162+drdp!R162)*'ASXY-TI3S'!$D162)</f>
        <v>1.4412162469962885E-5</v>
      </c>
      <c r="G162" s="20">
        <f>Model!$W$12*((drdp!D162+drdp!M162)*'ASXY-TI3S'!$B162+(drdp!G162+drdp!P162)*'ASXY-TI3S'!$C162+(drdp!J162+drdp!S162)*'ASXY-TI3S'!$D162)</f>
        <v>0</v>
      </c>
      <c r="H162" s="18">
        <f>Model!$W$12*((drdp!B162)*'ASXY-TI3S'!$B162+(drdp!E162)*'ASXY-TI3S'!$C162+(drdp!H162)*'ASXY-TI3S'!$D162)</f>
        <v>-2.6893461292419429E-5</v>
      </c>
      <c r="I162" s="18">
        <f>Model!$W$12*((drdp!C162)*'ASXY-TI3S'!$B162+(drdp!F162)*'ASXY-TI3S'!$C162+(drdp!I162)*'ASXY-TI3S'!$D162)</f>
        <v>7.2060812349814425E-6</v>
      </c>
      <c r="J162" s="18">
        <f>Model!$W$12*((drdp!D162)*'ASXY-TI3S'!$B162+(drdp!G162)*'ASXY-TI3S'!$C162+(drdp!J162)*'ASXY-TI3S'!$D162)</f>
        <v>0</v>
      </c>
      <c r="K162" s="21">
        <f>SUM(E$3:E161)+H162</f>
        <v>3.5569998551220991E-2</v>
      </c>
      <c r="L162" s="21">
        <f>SUM(F$3:F161)+I162</f>
        <v>-9.5309523865759402E-3</v>
      </c>
      <c r="M162" s="21">
        <f>SUM(G$3:G161)+J162</f>
        <v>0</v>
      </c>
      <c r="N162" s="19">
        <f t="shared" si="13"/>
        <v>1.2652247969338634E-3</v>
      </c>
      <c r="O162" s="19">
        <f t="shared" si="14"/>
        <v>9.0839053395177605E-5</v>
      </c>
      <c r="P162" s="19">
        <f t="shared" si="15"/>
        <v>0</v>
      </c>
      <c r="Q162" s="19">
        <f t="shared" si="16"/>
        <v>-3.3901596258226245E-4</v>
      </c>
      <c r="R162" s="19">
        <f t="shared" si="17"/>
        <v>0</v>
      </c>
      <c r="S162" s="19">
        <f t="shared" si="18"/>
        <v>0</v>
      </c>
    </row>
    <row r="163" spans="1:19" x14ac:dyDescent="0.25">
      <c r="A163" s="26">
        <f>Wellpath!E163</f>
        <v>4800</v>
      </c>
      <c r="B163" s="22">
        <v>0</v>
      </c>
      <c r="C163" s="22">
        <v>0</v>
      </c>
      <c r="D163" s="22">
        <f>(TAN(Dip) * SIN(Wellpath!$L163) * COS(Wellpath!$O163) - COS(Wellpath!$L163)) / 2</f>
        <v>4.2865809344860839E-3</v>
      </c>
      <c r="E163" s="20">
        <f>Model!$W$12*((drdp!B163+drdp!K163)*'ASXY-TI3S'!$B163+(drdp!E163+drdp!N163)*'ASXY-TI3S'!$C163+(drdp!H163+drdp!Q163)*'ASXY-TI3S'!$D163)</f>
        <v>-5.3786922584838857E-5</v>
      </c>
      <c r="F163" s="20">
        <f>Model!$W$12*((drdp!C163+drdp!L163)*'ASXY-TI3S'!$B163+(drdp!F163+drdp!O163)*'ASXY-TI3S'!$C163+(drdp!I163+drdp!R163)*'ASXY-TI3S'!$D163)</f>
        <v>1.4412162469962885E-5</v>
      </c>
      <c r="G163" s="20">
        <f>Model!$W$12*((drdp!D163+drdp!M163)*'ASXY-TI3S'!$B163+(drdp!G163+drdp!P163)*'ASXY-TI3S'!$C163+(drdp!J163+drdp!S163)*'ASXY-TI3S'!$D163)</f>
        <v>0</v>
      </c>
      <c r="H163" s="18">
        <f>Model!$W$12*((drdp!B163)*'ASXY-TI3S'!$B163+(drdp!E163)*'ASXY-TI3S'!$C163+(drdp!H163)*'ASXY-TI3S'!$D163)</f>
        <v>-2.6893461292419429E-5</v>
      </c>
      <c r="I163" s="18">
        <f>Model!$W$12*((drdp!C163)*'ASXY-TI3S'!$B163+(drdp!F163)*'ASXY-TI3S'!$C163+(drdp!I163)*'ASXY-TI3S'!$D163)</f>
        <v>7.2060812349814425E-6</v>
      </c>
      <c r="J163" s="18">
        <f>Model!$W$12*((drdp!D163)*'ASXY-TI3S'!$B163+(drdp!G163)*'ASXY-TI3S'!$C163+(drdp!J163)*'ASXY-TI3S'!$D163)</f>
        <v>0</v>
      </c>
      <c r="K163" s="21">
        <f>SUM(E$3:E162)+H163</f>
        <v>3.5516211628636149E-2</v>
      </c>
      <c r="L163" s="21">
        <f>SUM(F$3:F162)+I163</f>
        <v>-9.5165402241059772E-3</v>
      </c>
      <c r="M163" s="21">
        <f>SUM(G$3:G162)+J163</f>
        <v>0</v>
      </c>
      <c r="N163" s="19">
        <f t="shared" si="13"/>
        <v>1.2614012884500697E-3</v>
      </c>
      <c r="O163" s="19">
        <f t="shared" si="14"/>
        <v>9.056453783702704E-5</v>
      </c>
      <c r="P163" s="19">
        <f t="shared" si="15"/>
        <v>0</v>
      </c>
      <c r="Q163" s="19">
        <f t="shared" si="16"/>
        <v>-3.3799145657177637E-4</v>
      </c>
      <c r="R163" s="19">
        <f t="shared" si="17"/>
        <v>0</v>
      </c>
      <c r="S163" s="19">
        <f t="shared" si="18"/>
        <v>0</v>
      </c>
    </row>
    <row r="164" spans="1:19" x14ac:dyDescent="0.25">
      <c r="A164" s="26">
        <f>Wellpath!E164</f>
        <v>4830</v>
      </c>
      <c r="B164" s="22">
        <v>0</v>
      </c>
      <c r="C164" s="22">
        <v>0</v>
      </c>
      <c r="D164" s="22">
        <f>(TAN(Dip) * SIN(Wellpath!$L164) * COS(Wellpath!$O164) - COS(Wellpath!$L164)) / 2</f>
        <v>4.2865809344860839E-3</v>
      </c>
      <c r="E164" s="20">
        <f>Model!$W$12*((drdp!B164+drdp!K164)*'ASXY-TI3S'!$B164+(drdp!E164+drdp!N164)*'ASXY-TI3S'!$C164+(drdp!H164+drdp!Q164)*'ASXY-TI3S'!$D164)</f>
        <v>-5.3786922584838857E-5</v>
      </c>
      <c r="F164" s="20">
        <f>Model!$W$12*((drdp!C164+drdp!L164)*'ASXY-TI3S'!$B164+(drdp!F164+drdp!O164)*'ASXY-TI3S'!$C164+(drdp!I164+drdp!R164)*'ASXY-TI3S'!$D164)</f>
        <v>1.4412162469962885E-5</v>
      </c>
      <c r="G164" s="20">
        <f>Model!$W$12*((drdp!D164+drdp!M164)*'ASXY-TI3S'!$B164+(drdp!G164+drdp!P164)*'ASXY-TI3S'!$C164+(drdp!J164+drdp!S164)*'ASXY-TI3S'!$D164)</f>
        <v>0</v>
      </c>
      <c r="H164" s="18">
        <f>Model!$W$12*((drdp!B164)*'ASXY-TI3S'!$B164+(drdp!E164)*'ASXY-TI3S'!$C164+(drdp!H164)*'ASXY-TI3S'!$D164)</f>
        <v>-2.6893461292419429E-5</v>
      </c>
      <c r="I164" s="18">
        <f>Model!$W$12*((drdp!C164)*'ASXY-TI3S'!$B164+(drdp!F164)*'ASXY-TI3S'!$C164+(drdp!I164)*'ASXY-TI3S'!$D164)</f>
        <v>7.2060812349814425E-6</v>
      </c>
      <c r="J164" s="18">
        <f>Model!$W$12*((drdp!D164)*'ASXY-TI3S'!$B164+(drdp!G164)*'ASXY-TI3S'!$C164+(drdp!J164)*'ASXY-TI3S'!$D164)</f>
        <v>0</v>
      </c>
      <c r="K164" s="21">
        <f>SUM(E$3:E163)+H164</f>
        <v>3.5462424706051307E-2</v>
      </c>
      <c r="L164" s="21">
        <f>SUM(F$3:F163)+I164</f>
        <v>-9.5021280616360143E-3</v>
      </c>
      <c r="M164" s="21">
        <f>SUM(G$3:G163)+J164</f>
        <v>0</v>
      </c>
      <c r="N164" s="19">
        <f t="shared" si="13"/>
        <v>1.2575835660323582E-3</v>
      </c>
      <c r="O164" s="19">
        <f t="shared" si="14"/>
        <v>9.0290437699730604E-5</v>
      </c>
      <c r="P164" s="19">
        <f t="shared" si="15"/>
        <v>0</v>
      </c>
      <c r="Q164" s="19">
        <f t="shared" si="16"/>
        <v>-3.3696850093302443E-4</v>
      </c>
      <c r="R164" s="19">
        <f t="shared" si="17"/>
        <v>0</v>
      </c>
      <c r="S164" s="19">
        <f t="shared" si="18"/>
        <v>0</v>
      </c>
    </row>
    <row r="165" spans="1:19" x14ac:dyDescent="0.25">
      <c r="A165" s="26">
        <f>Wellpath!E165</f>
        <v>4860</v>
      </c>
      <c r="B165" s="22">
        <v>0</v>
      </c>
      <c r="C165" s="22">
        <v>0</v>
      </c>
      <c r="D165" s="22">
        <f>(TAN(Dip) * SIN(Wellpath!$L165) * COS(Wellpath!$O165) - COS(Wellpath!$L165)) / 2</f>
        <v>4.2865809344860839E-3</v>
      </c>
      <c r="E165" s="20">
        <f>Model!$W$12*((drdp!B165+drdp!K165)*'ASXY-TI3S'!$B165+(drdp!E165+drdp!N165)*'ASXY-TI3S'!$C165+(drdp!H165+drdp!Q165)*'ASXY-TI3S'!$D165)</f>
        <v>-5.3786922584838857E-5</v>
      </c>
      <c r="F165" s="20">
        <f>Model!$W$12*((drdp!C165+drdp!L165)*'ASXY-TI3S'!$B165+(drdp!F165+drdp!O165)*'ASXY-TI3S'!$C165+(drdp!I165+drdp!R165)*'ASXY-TI3S'!$D165)</f>
        <v>1.4412162469962885E-5</v>
      </c>
      <c r="G165" s="20">
        <f>Model!$W$12*((drdp!D165+drdp!M165)*'ASXY-TI3S'!$B165+(drdp!G165+drdp!P165)*'ASXY-TI3S'!$C165+(drdp!J165+drdp!S165)*'ASXY-TI3S'!$D165)</f>
        <v>0</v>
      </c>
      <c r="H165" s="18">
        <f>Model!$W$12*((drdp!B165)*'ASXY-TI3S'!$B165+(drdp!E165)*'ASXY-TI3S'!$C165+(drdp!H165)*'ASXY-TI3S'!$D165)</f>
        <v>-2.6893461292419429E-5</v>
      </c>
      <c r="I165" s="18">
        <f>Model!$W$12*((drdp!C165)*'ASXY-TI3S'!$B165+(drdp!F165)*'ASXY-TI3S'!$C165+(drdp!I165)*'ASXY-TI3S'!$D165)</f>
        <v>7.2060812349814425E-6</v>
      </c>
      <c r="J165" s="18">
        <f>Model!$W$12*((drdp!D165)*'ASXY-TI3S'!$B165+(drdp!G165)*'ASXY-TI3S'!$C165+(drdp!J165)*'ASXY-TI3S'!$D165)</f>
        <v>0</v>
      </c>
      <c r="K165" s="21">
        <f>SUM(E$3:E164)+H165</f>
        <v>3.5408637783466465E-2</v>
      </c>
      <c r="L165" s="21">
        <f>SUM(F$3:F164)+I165</f>
        <v>-9.4877158991660514E-3</v>
      </c>
      <c r="M165" s="21">
        <f>SUM(G$3:G164)+J165</f>
        <v>0</v>
      </c>
      <c r="N165" s="19">
        <f t="shared" si="13"/>
        <v>1.2537716296807289E-3</v>
      </c>
      <c r="O165" s="19">
        <f t="shared" si="14"/>
        <v>9.001675298328827E-5</v>
      </c>
      <c r="P165" s="19">
        <f t="shared" si="15"/>
        <v>0</v>
      </c>
      <c r="Q165" s="19">
        <f t="shared" si="16"/>
        <v>-3.3594709566600654E-4</v>
      </c>
      <c r="R165" s="19">
        <f t="shared" si="17"/>
        <v>0</v>
      </c>
      <c r="S165" s="19">
        <f t="shared" si="18"/>
        <v>0</v>
      </c>
    </row>
    <row r="166" spans="1:19" x14ac:dyDescent="0.25">
      <c r="A166" s="26">
        <f>Wellpath!E166</f>
        <v>4890</v>
      </c>
      <c r="B166" s="22">
        <v>0</v>
      </c>
      <c r="C166" s="22">
        <v>0</v>
      </c>
      <c r="D166" s="22">
        <f>(TAN(Dip) * SIN(Wellpath!$L166) * COS(Wellpath!$O166) - COS(Wellpath!$L166)) / 2</f>
        <v>4.2865809344860839E-3</v>
      </c>
      <c r="E166" s="20">
        <f>Model!$W$12*((drdp!B166+drdp!K166)*'ASXY-TI3S'!$B166+(drdp!E166+drdp!N166)*'ASXY-TI3S'!$C166+(drdp!H166+drdp!Q166)*'ASXY-TI3S'!$D166)</f>
        <v>-5.3786922584838857E-5</v>
      </c>
      <c r="F166" s="20">
        <f>Model!$W$12*((drdp!C166+drdp!L166)*'ASXY-TI3S'!$B166+(drdp!F166+drdp!O166)*'ASXY-TI3S'!$C166+(drdp!I166+drdp!R166)*'ASXY-TI3S'!$D166)</f>
        <v>1.4412162469962885E-5</v>
      </c>
      <c r="G166" s="20">
        <f>Model!$W$12*((drdp!D166+drdp!M166)*'ASXY-TI3S'!$B166+(drdp!G166+drdp!P166)*'ASXY-TI3S'!$C166+(drdp!J166+drdp!S166)*'ASXY-TI3S'!$D166)</f>
        <v>0</v>
      </c>
      <c r="H166" s="18">
        <f>Model!$W$12*((drdp!B166)*'ASXY-TI3S'!$B166+(drdp!E166)*'ASXY-TI3S'!$C166+(drdp!H166)*'ASXY-TI3S'!$D166)</f>
        <v>-2.6893461292419429E-5</v>
      </c>
      <c r="I166" s="18">
        <f>Model!$W$12*((drdp!C166)*'ASXY-TI3S'!$B166+(drdp!F166)*'ASXY-TI3S'!$C166+(drdp!I166)*'ASXY-TI3S'!$D166)</f>
        <v>7.2060812349814425E-6</v>
      </c>
      <c r="J166" s="18">
        <f>Model!$W$12*((drdp!D166)*'ASXY-TI3S'!$B166+(drdp!G166)*'ASXY-TI3S'!$C166+(drdp!J166)*'ASXY-TI3S'!$D166)</f>
        <v>0</v>
      </c>
      <c r="K166" s="21">
        <f>SUM(E$3:E165)+H166</f>
        <v>3.5354850860881623E-2</v>
      </c>
      <c r="L166" s="21">
        <f>SUM(F$3:F165)+I166</f>
        <v>-9.4733037366960884E-3</v>
      </c>
      <c r="M166" s="21">
        <f>SUM(G$3:G165)+J166</f>
        <v>0</v>
      </c>
      <c r="N166" s="19">
        <f t="shared" si="13"/>
        <v>1.249965479395182E-3</v>
      </c>
      <c r="O166" s="19">
        <f t="shared" si="14"/>
        <v>8.9743483687700065E-5</v>
      </c>
      <c r="P166" s="19">
        <f t="shared" si="15"/>
        <v>0</v>
      </c>
      <c r="Q166" s="19">
        <f t="shared" si="16"/>
        <v>-3.349272407707228E-4</v>
      </c>
      <c r="R166" s="19">
        <f t="shared" si="17"/>
        <v>0</v>
      </c>
      <c r="S166" s="19">
        <f t="shared" si="18"/>
        <v>0</v>
      </c>
    </row>
    <row r="167" spans="1:19" x14ac:dyDescent="0.25">
      <c r="A167" s="26">
        <f>Wellpath!E167</f>
        <v>4920</v>
      </c>
      <c r="B167" s="22">
        <v>0</v>
      </c>
      <c r="C167" s="22">
        <v>0</v>
      </c>
      <c r="D167" s="22">
        <f>(TAN(Dip) * SIN(Wellpath!$L167) * COS(Wellpath!$O167) - COS(Wellpath!$L167)) / 2</f>
        <v>4.2865809344860839E-3</v>
      </c>
      <c r="E167" s="20">
        <f>Model!$W$12*((drdp!B167+drdp!K167)*'ASXY-TI3S'!$B167+(drdp!E167+drdp!N167)*'ASXY-TI3S'!$C167+(drdp!H167+drdp!Q167)*'ASXY-TI3S'!$D167)</f>
        <v>-5.3786922584838857E-5</v>
      </c>
      <c r="F167" s="20">
        <f>Model!$W$12*((drdp!C167+drdp!L167)*'ASXY-TI3S'!$B167+(drdp!F167+drdp!O167)*'ASXY-TI3S'!$C167+(drdp!I167+drdp!R167)*'ASXY-TI3S'!$D167)</f>
        <v>1.4412162469962885E-5</v>
      </c>
      <c r="G167" s="20">
        <f>Model!$W$12*((drdp!D167+drdp!M167)*'ASXY-TI3S'!$B167+(drdp!G167+drdp!P167)*'ASXY-TI3S'!$C167+(drdp!J167+drdp!S167)*'ASXY-TI3S'!$D167)</f>
        <v>0</v>
      </c>
      <c r="H167" s="18">
        <f>Model!$W$12*((drdp!B167)*'ASXY-TI3S'!$B167+(drdp!E167)*'ASXY-TI3S'!$C167+(drdp!H167)*'ASXY-TI3S'!$D167)</f>
        <v>-2.6893461292419429E-5</v>
      </c>
      <c r="I167" s="18">
        <f>Model!$W$12*((drdp!C167)*'ASXY-TI3S'!$B167+(drdp!F167)*'ASXY-TI3S'!$C167+(drdp!I167)*'ASXY-TI3S'!$D167)</f>
        <v>7.2060812349814425E-6</v>
      </c>
      <c r="J167" s="18">
        <f>Model!$W$12*((drdp!D167)*'ASXY-TI3S'!$B167+(drdp!G167)*'ASXY-TI3S'!$C167+(drdp!J167)*'ASXY-TI3S'!$D167)</f>
        <v>0</v>
      </c>
      <c r="K167" s="21">
        <f>SUM(E$3:E166)+H167</f>
        <v>3.5301063938296781E-2</v>
      </c>
      <c r="L167" s="21">
        <f>SUM(F$3:F166)+I167</f>
        <v>-9.4588915742261255E-3</v>
      </c>
      <c r="M167" s="21">
        <f>SUM(G$3:G166)+J167</f>
        <v>0</v>
      </c>
      <c r="N167" s="19">
        <f t="shared" si="13"/>
        <v>1.2461651151757175E-3</v>
      </c>
      <c r="O167" s="19">
        <f t="shared" si="14"/>
        <v>8.947062981296599E-5</v>
      </c>
      <c r="P167" s="19">
        <f t="shared" si="15"/>
        <v>0</v>
      </c>
      <c r="Q167" s="19">
        <f t="shared" si="16"/>
        <v>-3.3390893624717316E-4</v>
      </c>
      <c r="R167" s="19">
        <f t="shared" si="17"/>
        <v>0</v>
      </c>
      <c r="S167" s="19">
        <f t="shared" si="18"/>
        <v>0</v>
      </c>
    </row>
    <row r="168" spans="1:19" x14ac:dyDescent="0.25">
      <c r="A168" s="26">
        <f>Wellpath!E168</f>
        <v>4950</v>
      </c>
      <c r="B168" s="22">
        <v>0</v>
      </c>
      <c r="C168" s="22">
        <v>0</v>
      </c>
      <c r="D168" s="22">
        <f>(TAN(Dip) * SIN(Wellpath!$L168) * COS(Wellpath!$O168) - COS(Wellpath!$L168)) / 2</f>
        <v>4.2865809344860839E-3</v>
      </c>
      <c r="E168" s="20">
        <f>Model!$W$12*((drdp!B168+drdp!K168)*'ASXY-TI3S'!$B168+(drdp!E168+drdp!N168)*'ASXY-TI3S'!$C168+(drdp!H168+drdp!Q168)*'ASXY-TI3S'!$D168)</f>
        <v>-5.3786922584838857E-5</v>
      </c>
      <c r="F168" s="20">
        <f>Model!$W$12*((drdp!C168+drdp!L168)*'ASXY-TI3S'!$B168+(drdp!F168+drdp!O168)*'ASXY-TI3S'!$C168+(drdp!I168+drdp!R168)*'ASXY-TI3S'!$D168)</f>
        <v>1.4412162469962885E-5</v>
      </c>
      <c r="G168" s="20">
        <f>Model!$W$12*((drdp!D168+drdp!M168)*'ASXY-TI3S'!$B168+(drdp!G168+drdp!P168)*'ASXY-TI3S'!$C168+(drdp!J168+drdp!S168)*'ASXY-TI3S'!$D168)</f>
        <v>0</v>
      </c>
      <c r="H168" s="18">
        <f>Model!$W$12*((drdp!B168)*'ASXY-TI3S'!$B168+(drdp!E168)*'ASXY-TI3S'!$C168+(drdp!H168)*'ASXY-TI3S'!$D168)</f>
        <v>-2.6893461292419429E-5</v>
      </c>
      <c r="I168" s="18">
        <f>Model!$W$12*((drdp!C168)*'ASXY-TI3S'!$B168+(drdp!F168)*'ASXY-TI3S'!$C168+(drdp!I168)*'ASXY-TI3S'!$D168)</f>
        <v>7.2060812349814425E-6</v>
      </c>
      <c r="J168" s="18">
        <f>Model!$W$12*((drdp!D168)*'ASXY-TI3S'!$B168+(drdp!G168)*'ASXY-TI3S'!$C168+(drdp!J168)*'ASXY-TI3S'!$D168)</f>
        <v>0</v>
      </c>
      <c r="K168" s="21">
        <f>SUM(E$3:E167)+H168</f>
        <v>3.5247277015711939E-2</v>
      </c>
      <c r="L168" s="21">
        <f>SUM(F$3:F167)+I168</f>
        <v>-9.4444794117561626E-3</v>
      </c>
      <c r="M168" s="21">
        <f>SUM(G$3:G167)+J168</f>
        <v>0</v>
      </c>
      <c r="N168" s="19">
        <f t="shared" si="13"/>
        <v>1.242370537022335E-3</v>
      </c>
      <c r="O168" s="19">
        <f t="shared" si="14"/>
        <v>8.9198191359086029E-5</v>
      </c>
      <c r="P168" s="19">
        <f t="shared" si="15"/>
        <v>0</v>
      </c>
      <c r="Q168" s="19">
        <f t="shared" si="16"/>
        <v>-3.3289218209535762E-4</v>
      </c>
      <c r="R168" s="19">
        <f t="shared" si="17"/>
        <v>0</v>
      </c>
      <c r="S168" s="19">
        <f t="shared" si="18"/>
        <v>0</v>
      </c>
    </row>
    <row r="169" spans="1:19" x14ac:dyDescent="0.25">
      <c r="A169" s="26">
        <f>Wellpath!E169</f>
        <v>4980</v>
      </c>
      <c r="B169" s="22">
        <v>0</v>
      </c>
      <c r="C169" s="22">
        <v>0</v>
      </c>
      <c r="D169" s="22">
        <f>(TAN(Dip) * SIN(Wellpath!$L169) * COS(Wellpath!$O169) - COS(Wellpath!$L169)) / 2</f>
        <v>4.2865809344860839E-3</v>
      </c>
      <c r="E169" s="20">
        <f>Model!$W$12*((drdp!B169+drdp!K169)*'ASXY-TI3S'!$B169+(drdp!E169+drdp!N169)*'ASXY-TI3S'!$C169+(drdp!H169+drdp!Q169)*'ASXY-TI3S'!$D169)</f>
        <v>-5.3786922584838857E-5</v>
      </c>
      <c r="F169" s="20">
        <f>Model!$W$12*((drdp!C169+drdp!L169)*'ASXY-TI3S'!$B169+(drdp!F169+drdp!O169)*'ASXY-TI3S'!$C169+(drdp!I169+drdp!R169)*'ASXY-TI3S'!$D169)</f>
        <v>1.4412162469962885E-5</v>
      </c>
      <c r="G169" s="20">
        <f>Model!$W$12*((drdp!D169+drdp!M169)*'ASXY-TI3S'!$B169+(drdp!G169+drdp!P169)*'ASXY-TI3S'!$C169+(drdp!J169+drdp!S169)*'ASXY-TI3S'!$D169)</f>
        <v>0</v>
      </c>
      <c r="H169" s="18">
        <f>Model!$W$12*((drdp!B169)*'ASXY-TI3S'!$B169+(drdp!E169)*'ASXY-TI3S'!$C169+(drdp!H169)*'ASXY-TI3S'!$D169)</f>
        <v>-2.6893461292419429E-5</v>
      </c>
      <c r="I169" s="18">
        <f>Model!$W$12*((drdp!C169)*'ASXY-TI3S'!$B169+(drdp!F169)*'ASXY-TI3S'!$C169+(drdp!I169)*'ASXY-TI3S'!$D169)</f>
        <v>7.2060812349814425E-6</v>
      </c>
      <c r="J169" s="18">
        <f>Model!$W$12*((drdp!D169)*'ASXY-TI3S'!$B169+(drdp!G169)*'ASXY-TI3S'!$C169+(drdp!J169)*'ASXY-TI3S'!$D169)</f>
        <v>0</v>
      </c>
      <c r="K169" s="21">
        <f>SUM(E$3:E168)+H169</f>
        <v>3.5193490093127097E-2</v>
      </c>
      <c r="L169" s="21">
        <f>SUM(F$3:F168)+I169</f>
        <v>-9.4300672492861996E-3</v>
      </c>
      <c r="M169" s="21">
        <f>SUM(G$3:G168)+J169</f>
        <v>0</v>
      </c>
      <c r="N169" s="19">
        <f t="shared" si="13"/>
        <v>1.2385817449350352E-3</v>
      </c>
      <c r="O169" s="19">
        <f t="shared" si="14"/>
        <v>8.8926168326060198E-5</v>
      </c>
      <c r="P169" s="19">
        <f t="shared" si="15"/>
        <v>0</v>
      </c>
      <c r="Q169" s="19">
        <f t="shared" si="16"/>
        <v>-3.3187697831527617E-4</v>
      </c>
      <c r="R169" s="19">
        <f t="shared" si="17"/>
        <v>0</v>
      </c>
      <c r="S169" s="19">
        <f t="shared" si="18"/>
        <v>0</v>
      </c>
    </row>
    <row r="170" spans="1:19" x14ac:dyDescent="0.25">
      <c r="A170" s="26">
        <f>Wellpath!E170</f>
        <v>5010</v>
      </c>
      <c r="B170" s="22">
        <v>0</v>
      </c>
      <c r="C170" s="22">
        <v>0</v>
      </c>
      <c r="D170" s="22">
        <f>(TAN(Dip) * SIN(Wellpath!$L170) * COS(Wellpath!$O170) - COS(Wellpath!$L170)) / 2</f>
        <v>4.2865809344860839E-3</v>
      </c>
      <c r="E170" s="20">
        <f>Model!$W$12*((drdp!B170+drdp!K170)*'ASXY-TI3S'!$B170+(drdp!E170+drdp!N170)*'ASXY-TI3S'!$C170+(drdp!H170+drdp!Q170)*'ASXY-TI3S'!$D170)</f>
        <v>-5.3786922584838857E-5</v>
      </c>
      <c r="F170" s="20">
        <f>Model!$W$12*((drdp!C170+drdp!L170)*'ASXY-TI3S'!$B170+(drdp!F170+drdp!O170)*'ASXY-TI3S'!$C170+(drdp!I170+drdp!R170)*'ASXY-TI3S'!$D170)</f>
        <v>1.4412162469962885E-5</v>
      </c>
      <c r="G170" s="20">
        <f>Model!$W$12*((drdp!D170+drdp!M170)*'ASXY-TI3S'!$B170+(drdp!G170+drdp!P170)*'ASXY-TI3S'!$C170+(drdp!J170+drdp!S170)*'ASXY-TI3S'!$D170)</f>
        <v>0</v>
      </c>
      <c r="H170" s="18">
        <f>Model!$W$12*((drdp!B170)*'ASXY-TI3S'!$B170+(drdp!E170)*'ASXY-TI3S'!$C170+(drdp!H170)*'ASXY-TI3S'!$D170)</f>
        <v>-2.6893461292419429E-5</v>
      </c>
      <c r="I170" s="18">
        <f>Model!$W$12*((drdp!C170)*'ASXY-TI3S'!$B170+(drdp!F170)*'ASXY-TI3S'!$C170+(drdp!I170)*'ASXY-TI3S'!$D170)</f>
        <v>7.2060812349814425E-6</v>
      </c>
      <c r="J170" s="18">
        <f>Model!$W$12*((drdp!D170)*'ASXY-TI3S'!$B170+(drdp!G170)*'ASXY-TI3S'!$C170+(drdp!J170)*'ASXY-TI3S'!$D170)</f>
        <v>0</v>
      </c>
      <c r="K170" s="21">
        <f>SUM(E$3:E169)+H170</f>
        <v>3.5139703170542255E-2</v>
      </c>
      <c r="L170" s="21">
        <f>SUM(F$3:F169)+I170</f>
        <v>-9.4156550868162367E-3</v>
      </c>
      <c r="M170" s="21">
        <f>SUM(G$3:G169)+J170</f>
        <v>0</v>
      </c>
      <c r="N170" s="19">
        <f t="shared" si="13"/>
        <v>1.2347987389138173E-3</v>
      </c>
      <c r="O170" s="19">
        <f t="shared" si="14"/>
        <v>8.8654560713888469E-5</v>
      </c>
      <c r="P170" s="19">
        <f t="shared" si="15"/>
        <v>0</v>
      </c>
      <c r="Q170" s="19">
        <f t="shared" si="16"/>
        <v>-3.3086332490692881E-4</v>
      </c>
      <c r="R170" s="19">
        <f t="shared" si="17"/>
        <v>0</v>
      </c>
      <c r="S170" s="19">
        <f t="shared" si="18"/>
        <v>0</v>
      </c>
    </row>
    <row r="171" spans="1:19" x14ac:dyDescent="0.25">
      <c r="A171" s="26">
        <f>Wellpath!E171</f>
        <v>5040</v>
      </c>
      <c r="B171" s="22">
        <v>0</v>
      </c>
      <c r="C171" s="22">
        <v>0</v>
      </c>
      <c r="D171" s="22">
        <f>(TAN(Dip) * SIN(Wellpath!$L171) * COS(Wellpath!$O171) - COS(Wellpath!$L171)) / 2</f>
        <v>4.2865809344860839E-3</v>
      </c>
      <c r="E171" s="20">
        <f>Model!$W$12*((drdp!B171+drdp!K171)*'ASXY-TI3S'!$B171+(drdp!E171+drdp!N171)*'ASXY-TI3S'!$C171+(drdp!H171+drdp!Q171)*'ASXY-TI3S'!$D171)</f>
        <v>-5.3786922584838857E-5</v>
      </c>
      <c r="F171" s="20">
        <f>Model!$W$12*((drdp!C171+drdp!L171)*'ASXY-TI3S'!$B171+(drdp!F171+drdp!O171)*'ASXY-TI3S'!$C171+(drdp!I171+drdp!R171)*'ASXY-TI3S'!$D171)</f>
        <v>1.4412162469962885E-5</v>
      </c>
      <c r="G171" s="20">
        <f>Model!$W$12*((drdp!D171+drdp!M171)*'ASXY-TI3S'!$B171+(drdp!G171+drdp!P171)*'ASXY-TI3S'!$C171+(drdp!J171+drdp!S171)*'ASXY-TI3S'!$D171)</f>
        <v>0</v>
      </c>
      <c r="H171" s="18">
        <f>Model!$W$12*((drdp!B171)*'ASXY-TI3S'!$B171+(drdp!E171)*'ASXY-TI3S'!$C171+(drdp!H171)*'ASXY-TI3S'!$D171)</f>
        <v>-2.6893461292419429E-5</v>
      </c>
      <c r="I171" s="18">
        <f>Model!$W$12*((drdp!C171)*'ASXY-TI3S'!$B171+(drdp!F171)*'ASXY-TI3S'!$C171+(drdp!I171)*'ASXY-TI3S'!$D171)</f>
        <v>7.2060812349814425E-6</v>
      </c>
      <c r="J171" s="18">
        <f>Model!$W$12*((drdp!D171)*'ASXY-TI3S'!$B171+(drdp!G171)*'ASXY-TI3S'!$C171+(drdp!J171)*'ASXY-TI3S'!$D171)</f>
        <v>0</v>
      </c>
      <c r="K171" s="21">
        <f>SUM(E$3:E170)+H171</f>
        <v>3.5085916247957413E-2</v>
      </c>
      <c r="L171" s="21">
        <f>SUM(F$3:F170)+I171</f>
        <v>-9.4012429243462738E-3</v>
      </c>
      <c r="M171" s="21">
        <f>SUM(G$3:G170)+J171</f>
        <v>0</v>
      </c>
      <c r="N171" s="19">
        <f t="shared" si="13"/>
        <v>1.2310215189586819E-3</v>
      </c>
      <c r="O171" s="19">
        <f t="shared" si="14"/>
        <v>8.8383368522570882E-5</v>
      </c>
      <c r="P171" s="19">
        <f t="shared" si="15"/>
        <v>0</v>
      </c>
      <c r="Q171" s="19">
        <f t="shared" si="16"/>
        <v>-3.2985122187031561E-4</v>
      </c>
      <c r="R171" s="19">
        <f t="shared" si="17"/>
        <v>0</v>
      </c>
      <c r="S171" s="19">
        <f t="shared" si="18"/>
        <v>0</v>
      </c>
    </row>
    <row r="172" spans="1:19" x14ac:dyDescent="0.25">
      <c r="A172" s="26">
        <f>Wellpath!E172</f>
        <v>5070</v>
      </c>
      <c r="B172" s="22">
        <v>0</v>
      </c>
      <c r="C172" s="22">
        <v>0</v>
      </c>
      <c r="D172" s="22">
        <f>(TAN(Dip) * SIN(Wellpath!$L172) * COS(Wellpath!$O172) - COS(Wellpath!$L172)) / 2</f>
        <v>4.2865809344860839E-3</v>
      </c>
      <c r="E172" s="20">
        <f>Model!$W$12*((drdp!B172+drdp!K172)*'ASXY-TI3S'!$B172+(drdp!E172+drdp!N172)*'ASXY-TI3S'!$C172+(drdp!H172+drdp!Q172)*'ASXY-TI3S'!$D172)</f>
        <v>-5.3786922584838857E-5</v>
      </c>
      <c r="F172" s="20">
        <f>Model!$W$12*((drdp!C172+drdp!L172)*'ASXY-TI3S'!$B172+(drdp!F172+drdp!O172)*'ASXY-TI3S'!$C172+(drdp!I172+drdp!R172)*'ASXY-TI3S'!$D172)</f>
        <v>1.4412162469962885E-5</v>
      </c>
      <c r="G172" s="20">
        <f>Model!$W$12*((drdp!D172+drdp!M172)*'ASXY-TI3S'!$B172+(drdp!G172+drdp!P172)*'ASXY-TI3S'!$C172+(drdp!J172+drdp!S172)*'ASXY-TI3S'!$D172)</f>
        <v>0</v>
      </c>
      <c r="H172" s="18">
        <f>Model!$W$12*((drdp!B172)*'ASXY-TI3S'!$B172+(drdp!E172)*'ASXY-TI3S'!$C172+(drdp!H172)*'ASXY-TI3S'!$D172)</f>
        <v>-2.6893461292419429E-5</v>
      </c>
      <c r="I172" s="18">
        <f>Model!$W$12*((drdp!C172)*'ASXY-TI3S'!$B172+(drdp!F172)*'ASXY-TI3S'!$C172+(drdp!I172)*'ASXY-TI3S'!$D172)</f>
        <v>7.2060812349814425E-6</v>
      </c>
      <c r="J172" s="18">
        <f>Model!$W$12*((drdp!D172)*'ASXY-TI3S'!$B172+(drdp!G172)*'ASXY-TI3S'!$C172+(drdp!J172)*'ASXY-TI3S'!$D172)</f>
        <v>0</v>
      </c>
      <c r="K172" s="21">
        <f>SUM(E$3:E171)+H172</f>
        <v>3.5032129325372571E-2</v>
      </c>
      <c r="L172" s="21">
        <f>SUM(F$3:F171)+I172</f>
        <v>-9.3868307618763108E-3</v>
      </c>
      <c r="M172" s="21">
        <f>SUM(G$3:G171)+J172</f>
        <v>0</v>
      </c>
      <c r="N172" s="19">
        <f t="shared" si="13"/>
        <v>1.2272500850696289E-3</v>
      </c>
      <c r="O172" s="19">
        <f t="shared" si="14"/>
        <v>8.8112591752107397E-5</v>
      </c>
      <c r="P172" s="19">
        <f t="shared" si="15"/>
        <v>0</v>
      </c>
      <c r="Q172" s="19">
        <f t="shared" si="16"/>
        <v>-3.2884066920543646E-4</v>
      </c>
      <c r="R172" s="19">
        <f t="shared" si="17"/>
        <v>0</v>
      </c>
      <c r="S172" s="19">
        <f t="shared" si="18"/>
        <v>0</v>
      </c>
    </row>
    <row r="173" spans="1:19" x14ac:dyDescent="0.25">
      <c r="A173" s="26">
        <f>Wellpath!E173</f>
        <v>5100</v>
      </c>
      <c r="B173" s="22">
        <v>0</v>
      </c>
      <c r="C173" s="22">
        <v>0</v>
      </c>
      <c r="D173" s="22">
        <f>(TAN(Dip) * SIN(Wellpath!$L173) * COS(Wellpath!$O173) - COS(Wellpath!$L173)) / 2</f>
        <v>4.2865809344860839E-3</v>
      </c>
      <c r="E173" s="20">
        <f>Model!$W$12*((drdp!B173+drdp!K173)*'ASXY-TI3S'!$B173+(drdp!E173+drdp!N173)*'ASXY-TI3S'!$C173+(drdp!H173+drdp!Q173)*'ASXY-TI3S'!$D173)</f>
        <v>-5.3786922584838857E-5</v>
      </c>
      <c r="F173" s="20">
        <f>Model!$W$12*((drdp!C173+drdp!L173)*'ASXY-TI3S'!$B173+(drdp!F173+drdp!O173)*'ASXY-TI3S'!$C173+(drdp!I173+drdp!R173)*'ASXY-TI3S'!$D173)</f>
        <v>1.4412162469962885E-5</v>
      </c>
      <c r="G173" s="20">
        <f>Model!$W$12*((drdp!D173+drdp!M173)*'ASXY-TI3S'!$B173+(drdp!G173+drdp!P173)*'ASXY-TI3S'!$C173+(drdp!J173+drdp!S173)*'ASXY-TI3S'!$D173)</f>
        <v>0</v>
      </c>
      <c r="H173" s="18">
        <f>Model!$W$12*((drdp!B173)*'ASXY-TI3S'!$B173+(drdp!E173)*'ASXY-TI3S'!$C173+(drdp!H173)*'ASXY-TI3S'!$D173)</f>
        <v>-2.6893461292419429E-5</v>
      </c>
      <c r="I173" s="18">
        <f>Model!$W$12*((drdp!C173)*'ASXY-TI3S'!$B173+(drdp!F173)*'ASXY-TI3S'!$C173+(drdp!I173)*'ASXY-TI3S'!$D173)</f>
        <v>7.2060812349814425E-6</v>
      </c>
      <c r="J173" s="18">
        <f>Model!$W$12*((drdp!D173)*'ASXY-TI3S'!$B173+(drdp!G173)*'ASXY-TI3S'!$C173+(drdp!J173)*'ASXY-TI3S'!$D173)</f>
        <v>0</v>
      </c>
      <c r="K173" s="21">
        <f>SUM(E$3:E172)+H173</f>
        <v>3.4978342402787729E-2</v>
      </c>
      <c r="L173" s="21">
        <f>SUM(F$3:F172)+I173</f>
        <v>-9.3724185994063479E-3</v>
      </c>
      <c r="M173" s="21">
        <f>SUM(G$3:G172)+J173</f>
        <v>0</v>
      </c>
      <c r="N173" s="19">
        <f t="shared" si="13"/>
        <v>1.2234844372466581E-3</v>
      </c>
      <c r="O173" s="19">
        <f t="shared" si="14"/>
        <v>8.7842230402498042E-5</v>
      </c>
      <c r="P173" s="19">
        <f t="shared" si="15"/>
        <v>0</v>
      </c>
      <c r="Q173" s="19">
        <f t="shared" si="16"/>
        <v>-3.2783166691229145E-4</v>
      </c>
      <c r="R173" s="19">
        <f t="shared" si="17"/>
        <v>0</v>
      </c>
      <c r="S173" s="19">
        <f t="shared" si="18"/>
        <v>0</v>
      </c>
    </row>
    <row r="174" spans="1:19" x14ac:dyDescent="0.25">
      <c r="A174" s="26">
        <f>Wellpath!E174</f>
        <v>5130</v>
      </c>
      <c r="B174" s="22">
        <v>0</v>
      </c>
      <c r="C174" s="22">
        <v>0</v>
      </c>
      <c r="D174" s="22">
        <f>(TAN(Dip) * SIN(Wellpath!$L174) * COS(Wellpath!$O174) - COS(Wellpath!$L174)) / 2</f>
        <v>3.4626408843804107E-2</v>
      </c>
      <c r="E174" s="20">
        <f>Model!$W$12*((drdp!B174+drdp!K174)*'ASXY-TI3S'!$B174+(drdp!E174+drdp!N174)*'ASXY-TI3S'!$C174+(drdp!H174+drdp!Q174)*'ASXY-TI3S'!$D174)</f>
        <v>-4.4701631467299388E-4</v>
      </c>
      <c r="F174" s="20">
        <f>Model!$W$12*((drdp!C174+drdp!L174)*'ASXY-TI3S'!$B174+(drdp!F174+drdp!O174)*'ASXY-TI3S'!$C174+(drdp!I174+drdp!R174)*'ASXY-TI3S'!$D174)</f>
        <v>1.1977766052016533E-4</v>
      </c>
      <c r="G174" s="20">
        <f>Model!$W$12*((drdp!D174+drdp!M174)*'ASXY-TI3S'!$B174+(drdp!G174+drdp!P174)*'ASXY-TI3S'!$C174+(drdp!J174+drdp!S174)*'ASXY-TI3S'!$D174)</f>
        <v>0</v>
      </c>
      <c r="H174" s="18">
        <f>Model!$W$12*((drdp!B174)*'ASXY-TI3S'!$B174+(drdp!E174)*'ASXY-TI3S'!$C174+(drdp!H174)*'ASXY-TI3S'!$D174)</f>
        <v>-2.2350815733649694E-4</v>
      </c>
      <c r="I174" s="18">
        <f>Model!$W$12*((drdp!C174)*'ASXY-TI3S'!$B174+(drdp!F174)*'ASXY-TI3S'!$C174+(drdp!I174)*'ASXY-TI3S'!$D174)</f>
        <v>5.9888830260082663E-5</v>
      </c>
      <c r="J174" s="18">
        <f>Model!$W$12*((drdp!D174)*'ASXY-TI3S'!$B174+(drdp!G174)*'ASXY-TI3S'!$C174+(drdp!J174)*'ASXY-TI3S'!$D174)</f>
        <v>0</v>
      </c>
      <c r="K174" s="21">
        <f>SUM(E$3:E173)+H174</f>
        <v>3.4727940784158813E-2</v>
      </c>
      <c r="L174" s="21">
        <f>SUM(F$3:F173)+I174</f>
        <v>-9.3053236879112843E-3</v>
      </c>
      <c r="M174" s="21">
        <f>SUM(G$3:G173)+J174</f>
        <v>0</v>
      </c>
      <c r="N174" s="19">
        <f t="shared" si="13"/>
        <v>1.2060298711080411E-3</v>
      </c>
      <c r="O174" s="19">
        <f t="shared" si="14"/>
        <v>8.658904893680286E-5</v>
      </c>
      <c r="P174" s="19">
        <f t="shared" si="15"/>
        <v>0</v>
      </c>
      <c r="Q174" s="19">
        <f t="shared" si="16"/>
        <v>-3.231547300112134E-4</v>
      </c>
      <c r="R174" s="19">
        <f t="shared" si="17"/>
        <v>0</v>
      </c>
      <c r="S174" s="19">
        <f t="shared" si="18"/>
        <v>0</v>
      </c>
    </row>
    <row r="175" spans="1:19" x14ac:dyDescent="0.25">
      <c r="A175" s="26">
        <f>Wellpath!E175</f>
        <v>5160</v>
      </c>
      <c r="B175" s="22">
        <v>0</v>
      </c>
      <c r="C175" s="22">
        <v>0</v>
      </c>
      <c r="D175" s="22">
        <f>(TAN(Dip) * SIN(Wellpath!$L175) * COS(Wellpath!$O175) - COS(Wellpath!$L175)) / 2</f>
        <v>6.4871328173333381E-2</v>
      </c>
      <c r="E175" s="20">
        <f>Model!$W$12*((drdp!B175+drdp!K175)*'ASXY-TI3S'!$B175+(drdp!E175+drdp!N175)*'ASXY-TI3S'!$C175+(drdp!H175+drdp!Q175)*'ASXY-TI3S'!$D175)</f>
        <v>-8.5865358884983588E-4</v>
      </c>
      <c r="F175" s="20">
        <f>Model!$W$12*((drdp!C175+drdp!L175)*'ASXY-TI3S'!$B175+(drdp!F175+drdp!O175)*'ASXY-TI3S'!$C175+(drdp!I175+drdp!R175)*'ASXY-TI3S'!$D175)</f>
        <v>2.3007553571039878E-4</v>
      </c>
      <c r="G175" s="20">
        <f>Model!$W$12*((drdp!D175+drdp!M175)*'ASXY-TI3S'!$B175+(drdp!G175+drdp!P175)*'ASXY-TI3S'!$C175+(drdp!J175+drdp!S175)*'ASXY-TI3S'!$D175)</f>
        <v>0</v>
      </c>
      <c r="H175" s="18">
        <f>Model!$W$12*((drdp!B175)*'ASXY-TI3S'!$B175+(drdp!E175)*'ASXY-TI3S'!$C175+(drdp!H175)*'ASXY-TI3S'!$D175)</f>
        <v>-4.2932679442491794E-4</v>
      </c>
      <c r="I175" s="18">
        <f>Model!$W$12*((drdp!C175)*'ASXY-TI3S'!$B175+(drdp!F175)*'ASXY-TI3S'!$C175+(drdp!I175)*'ASXY-TI3S'!$D175)</f>
        <v>1.1503776785519939E-4</v>
      </c>
      <c r="J175" s="18">
        <f>Model!$W$12*((drdp!D175)*'ASXY-TI3S'!$B175+(drdp!G175)*'ASXY-TI3S'!$C175+(drdp!J175)*'ASXY-TI3S'!$D175)</f>
        <v>0</v>
      </c>
      <c r="K175" s="21">
        <f>SUM(E$3:E174)+H175</f>
        <v>3.4075105832397402E-2</v>
      </c>
      <c r="L175" s="21">
        <f>SUM(F$3:F174)+I175</f>
        <v>-9.1303970897960007E-3</v>
      </c>
      <c r="M175" s="21">
        <f>SUM(G$3:G174)+J175</f>
        <v>0</v>
      </c>
      <c r="N175" s="19">
        <f t="shared" si="13"/>
        <v>1.1611128374890835E-3</v>
      </c>
      <c r="O175" s="19">
        <f t="shared" si="14"/>
        <v>8.3364151017355275E-5</v>
      </c>
      <c r="P175" s="19">
        <f t="shared" si="15"/>
        <v>0</v>
      </c>
      <c r="Q175" s="19">
        <f t="shared" si="16"/>
        <v>-3.1111924712661198E-4</v>
      </c>
      <c r="R175" s="19">
        <f t="shared" si="17"/>
        <v>0</v>
      </c>
      <c r="S175" s="19">
        <f t="shared" si="18"/>
        <v>0</v>
      </c>
    </row>
    <row r="176" spans="1:19" x14ac:dyDescent="0.25">
      <c r="A176" s="26">
        <f>Wellpath!E176</f>
        <v>5190</v>
      </c>
      <c r="B176" s="22">
        <v>0</v>
      </c>
      <c r="C176" s="22">
        <v>0</v>
      </c>
      <c r="D176" s="22">
        <f>(TAN(Dip) * SIN(Wellpath!$L176) * COS(Wellpath!$O176) - COS(Wellpath!$L176)) / 2</f>
        <v>9.4938439701490296E-2</v>
      </c>
      <c r="E176" s="20">
        <f>Model!$W$12*((drdp!B176+drdp!K176)*'ASXY-TI3S'!$B176+(drdp!E176+drdp!N176)*'ASXY-TI3S'!$C176+(drdp!H176+drdp!Q176)*'ASXY-TI3S'!$D176)</f>
        <v>-1.2841887609988465E-3</v>
      </c>
      <c r="F176" s="20">
        <f>Model!$W$12*((drdp!C176+drdp!L176)*'ASXY-TI3S'!$B176+(drdp!F176+drdp!O176)*'ASXY-TI3S'!$C176+(drdp!I176+drdp!R176)*'ASXY-TI3S'!$D176)</f>
        <v>3.4409734143876493E-4</v>
      </c>
      <c r="G176" s="20">
        <f>Model!$W$12*((drdp!D176+drdp!M176)*'ASXY-TI3S'!$B176+(drdp!G176+drdp!P176)*'ASXY-TI3S'!$C176+(drdp!J176+drdp!S176)*'ASXY-TI3S'!$D176)</f>
        <v>0</v>
      </c>
      <c r="H176" s="18">
        <f>Model!$W$12*((drdp!B176)*'ASXY-TI3S'!$B176+(drdp!E176)*'ASXY-TI3S'!$C176+(drdp!H176)*'ASXY-TI3S'!$D176)</f>
        <v>-6.4209438049942327E-4</v>
      </c>
      <c r="I176" s="18">
        <f>Model!$W$12*((drdp!C176)*'ASXY-TI3S'!$B176+(drdp!F176)*'ASXY-TI3S'!$C176+(drdp!I176)*'ASXY-TI3S'!$D176)</f>
        <v>1.7204867071938246E-4</v>
      </c>
      <c r="J176" s="18">
        <f>Model!$W$12*((drdp!D176)*'ASXY-TI3S'!$B176+(drdp!G176)*'ASXY-TI3S'!$C176+(drdp!J176)*'ASXY-TI3S'!$D176)</f>
        <v>0</v>
      </c>
      <c r="K176" s="21">
        <f>SUM(E$3:E175)+H176</f>
        <v>3.3003684657473054E-2</v>
      </c>
      <c r="L176" s="21">
        <f>SUM(F$3:F175)+I176</f>
        <v>-8.8433106512214189E-3</v>
      </c>
      <c r="M176" s="21">
        <f>SUM(G$3:G175)+J176</f>
        <v>0</v>
      </c>
      <c r="N176" s="19">
        <f t="shared" si="13"/>
        <v>1.0892432009699223E-3</v>
      </c>
      <c r="O176" s="19">
        <f t="shared" si="14"/>
        <v>7.8204143274006197E-5</v>
      </c>
      <c r="P176" s="19">
        <f t="shared" si="15"/>
        <v>0</v>
      </c>
      <c r="Q176" s="19">
        <f t="shared" si="16"/>
        <v>-2.9186183606098436E-4</v>
      </c>
      <c r="R176" s="19">
        <f t="shared" si="17"/>
        <v>0</v>
      </c>
      <c r="S176" s="19">
        <f t="shared" si="18"/>
        <v>0</v>
      </c>
    </row>
    <row r="177" spans="1:19" x14ac:dyDescent="0.25">
      <c r="A177" s="26">
        <f>Wellpath!E177</f>
        <v>5220</v>
      </c>
      <c r="B177" s="22">
        <v>0</v>
      </c>
      <c r="C177" s="22">
        <v>0</v>
      </c>
      <c r="D177" s="22">
        <f>(TAN(Dip) * SIN(Wellpath!$L177) * COS(Wellpath!$O177) - COS(Wellpath!$L177)) / 2</f>
        <v>0.12474533156551554</v>
      </c>
      <c r="E177" s="20">
        <f>Model!$W$12*((drdp!B177+drdp!K177)*'ASXY-TI3S'!$B177+(drdp!E177+drdp!N177)*'ASXY-TI3S'!$C177+(drdp!H177+drdp!Q177)*'ASXY-TI3S'!$D177)</f>
        <v>-1.7189595787250025E-3</v>
      </c>
      <c r="F177" s="20">
        <f>Model!$W$12*((drdp!C177+drdp!L177)*'ASXY-TI3S'!$B177+(drdp!F177+drdp!O177)*'ASXY-TI3S'!$C177+(drdp!I177+drdp!R177)*'ASXY-TI3S'!$D177)</f>
        <v>4.6059383094110724E-4</v>
      </c>
      <c r="G177" s="20">
        <f>Model!$W$12*((drdp!D177+drdp!M177)*'ASXY-TI3S'!$B177+(drdp!G177+drdp!P177)*'ASXY-TI3S'!$C177+(drdp!J177+drdp!S177)*'ASXY-TI3S'!$D177)</f>
        <v>0</v>
      </c>
      <c r="H177" s="18">
        <f>Model!$W$12*((drdp!B177)*'ASXY-TI3S'!$B177+(drdp!E177)*'ASXY-TI3S'!$C177+(drdp!H177)*'ASXY-TI3S'!$D177)</f>
        <v>-8.5947978936250127E-4</v>
      </c>
      <c r="I177" s="18">
        <f>Model!$W$12*((drdp!C177)*'ASXY-TI3S'!$B177+(drdp!F177)*'ASXY-TI3S'!$C177+(drdp!I177)*'ASXY-TI3S'!$D177)</f>
        <v>2.3029691547055362E-4</v>
      </c>
      <c r="J177" s="18">
        <f>Model!$W$12*((drdp!D177)*'ASXY-TI3S'!$B177+(drdp!G177)*'ASXY-TI3S'!$C177+(drdp!J177)*'ASXY-TI3S'!$D177)</f>
        <v>0</v>
      </c>
      <c r="K177" s="21">
        <f>SUM(E$3:E176)+H177</f>
        <v>3.1502110487611132E-2</v>
      </c>
      <c r="L177" s="21">
        <f>SUM(F$3:F176)+I177</f>
        <v>-8.4409650650314836E-3</v>
      </c>
      <c r="M177" s="21">
        <f>SUM(G$3:G176)+J177</f>
        <v>0</v>
      </c>
      <c r="N177" s="19">
        <f t="shared" si="13"/>
        <v>9.923829651736593E-4</v>
      </c>
      <c r="O177" s="19">
        <f t="shared" si="14"/>
        <v>7.1249891229081957E-5</v>
      </c>
      <c r="P177" s="19">
        <f t="shared" si="15"/>
        <v>0</v>
      </c>
      <c r="Q177" s="19">
        <f t="shared" si="16"/>
        <v>-2.6590821410068746E-4</v>
      </c>
      <c r="R177" s="19">
        <f t="shared" si="17"/>
        <v>0</v>
      </c>
      <c r="S177" s="19">
        <f t="shared" si="18"/>
        <v>0</v>
      </c>
    </row>
    <row r="178" spans="1:19" x14ac:dyDescent="0.25">
      <c r="A178" s="26">
        <f>Wellpath!E178</f>
        <v>5250</v>
      </c>
      <c r="B178" s="22">
        <v>0</v>
      </c>
      <c r="C178" s="22">
        <v>0</v>
      </c>
      <c r="D178" s="22">
        <f>(TAN(Dip) * SIN(Wellpath!$L178) * COS(Wellpath!$O178) - COS(Wellpath!$L178)) / 2</f>
        <v>0.15421030514666134</v>
      </c>
      <c r="E178" s="20">
        <f>Model!$W$12*((drdp!B178+drdp!K178)*'ASXY-TI3S'!$B178+(drdp!E178+drdp!N178)*'ASXY-TI3S'!$C178+(drdp!H178+drdp!Q178)*'ASXY-TI3S'!$D178)</f>
        <v>-2.1582026019676521E-3</v>
      </c>
      <c r="F178" s="20">
        <f>Model!$W$12*((drdp!C178+drdp!L178)*'ASXY-TI3S'!$B178+(drdp!F178+drdp!O178)*'ASXY-TI3S'!$C178+(drdp!I178+drdp!R178)*'ASXY-TI3S'!$D178)</f>
        <v>5.7828864429998006E-4</v>
      </c>
      <c r="G178" s="20">
        <f>Model!$W$12*((drdp!D178+drdp!M178)*'ASXY-TI3S'!$B178+(drdp!G178+drdp!P178)*'ASXY-TI3S'!$C178+(drdp!J178+drdp!S178)*'ASXY-TI3S'!$D178)</f>
        <v>0</v>
      </c>
      <c r="H178" s="18">
        <f>Model!$W$12*((drdp!B178)*'ASXY-TI3S'!$B178+(drdp!E178)*'ASXY-TI3S'!$C178+(drdp!H178)*'ASXY-TI3S'!$D178)</f>
        <v>-1.079101300983826E-3</v>
      </c>
      <c r="I178" s="18">
        <f>Model!$W$12*((drdp!C178)*'ASXY-TI3S'!$B178+(drdp!F178)*'ASXY-TI3S'!$C178+(drdp!I178)*'ASXY-TI3S'!$D178)</f>
        <v>2.8914432214999003E-4</v>
      </c>
      <c r="J178" s="18">
        <f>Model!$W$12*((drdp!D178)*'ASXY-TI3S'!$B178+(drdp!G178)*'ASXY-TI3S'!$C178+(drdp!J178)*'ASXY-TI3S'!$D178)</f>
        <v>0</v>
      </c>
      <c r="K178" s="21">
        <f>SUM(E$3:E177)+H178</f>
        <v>2.9563529397264806E-2</v>
      </c>
      <c r="L178" s="21">
        <f>SUM(F$3:F177)+I178</f>
        <v>-7.9215238274109381E-3</v>
      </c>
      <c r="M178" s="21">
        <f>SUM(G$3:G177)+J178</f>
        <v>0</v>
      </c>
      <c r="N178" s="19">
        <f t="shared" si="13"/>
        <v>8.7400227042294036E-4</v>
      </c>
      <c r="O178" s="19">
        <f t="shared" si="14"/>
        <v>6.2750539748239234E-5</v>
      </c>
      <c r="P178" s="19">
        <f t="shared" si="15"/>
        <v>0</v>
      </c>
      <c r="Q178" s="19">
        <f t="shared" si="16"/>
        <v>-2.3418820254279688E-4</v>
      </c>
      <c r="R178" s="19">
        <f t="shared" si="17"/>
        <v>0</v>
      </c>
      <c r="S178" s="19">
        <f t="shared" si="18"/>
        <v>0</v>
      </c>
    </row>
    <row r="179" spans="1:19" x14ac:dyDescent="0.25">
      <c r="A179" s="26">
        <f>Wellpath!E179</f>
        <v>5280</v>
      </c>
      <c r="B179" s="22">
        <v>0</v>
      </c>
      <c r="C179" s="22">
        <v>0</v>
      </c>
      <c r="D179" s="22">
        <f>(TAN(Dip) * SIN(Wellpath!$L179) * COS(Wellpath!$O179) - COS(Wellpath!$L179)) / 2</f>
        <v>0.18325259900042692</v>
      </c>
      <c r="E179" s="20">
        <f>Model!$W$12*((drdp!B179+drdp!K179)*'ASXY-TI3S'!$B179+(drdp!E179+drdp!N179)*'ASXY-TI3S'!$C179+(drdp!H179+drdp!Q179)*'ASXY-TI3S'!$D179)</f>
        <v>-2.5971053922466346E-3</v>
      </c>
      <c r="F179" s="20">
        <f>Model!$W$12*((drdp!C179+drdp!L179)*'ASXY-TI3S'!$B179+(drdp!F179+drdp!O179)*'ASXY-TI3S'!$C179+(drdp!I179+drdp!R179)*'ASXY-TI3S'!$D179)</f>
        <v>6.9589229251099994E-4</v>
      </c>
      <c r="G179" s="20">
        <f>Model!$W$12*((drdp!D179+drdp!M179)*'ASXY-TI3S'!$B179+(drdp!G179+drdp!P179)*'ASXY-TI3S'!$C179+(drdp!J179+drdp!S179)*'ASXY-TI3S'!$D179)</f>
        <v>0</v>
      </c>
      <c r="H179" s="18">
        <f>Model!$W$12*((drdp!B179)*'ASXY-TI3S'!$B179+(drdp!E179)*'ASXY-TI3S'!$C179+(drdp!H179)*'ASXY-TI3S'!$D179)</f>
        <v>-1.2985526961233173E-3</v>
      </c>
      <c r="I179" s="18">
        <f>Model!$W$12*((drdp!C179)*'ASXY-TI3S'!$B179+(drdp!F179)*'ASXY-TI3S'!$C179+(drdp!I179)*'ASXY-TI3S'!$D179)</f>
        <v>3.4794614625549997E-4</v>
      </c>
      <c r="J179" s="18">
        <f>Model!$W$12*((drdp!D179)*'ASXY-TI3S'!$B179+(drdp!G179)*'ASXY-TI3S'!$C179+(drdp!J179)*'ASXY-TI3S'!$D179)</f>
        <v>0</v>
      </c>
      <c r="K179" s="21">
        <f>SUM(E$3:E178)+H179</f>
        <v>2.7185875400157666E-2</v>
      </c>
      <c r="L179" s="21">
        <f>SUM(F$3:F178)+I179</f>
        <v>-7.2844333590054485E-3</v>
      </c>
      <c r="M179" s="21">
        <f>SUM(G$3:G178)+J179</f>
        <v>0</v>
      </c>
      <c r="N179" s="19">
        <f t="shared" si="13"/>
        <v>7.3907182127289767E-4</v>
      </c>
      <c r="O179" s="19">
        <f t="shared" si="14"/>
        <v>5.3062969361791399E-5</v>
      </c>
      <c r="P179" s="19">
        <f t="shared" si="15"/>
        <v>0</v>
      </c>
      <c r="Q179" s="19">
        <f t="shared" si="16"/>
        <v>-1.980336976586741E-4</v>
      </c>
      <c r="R179" s="19">
        <f t="shared" si="17"/>
        <v>0</v>
      </c>
      <c r="S179" s="19">
        <f t="shared" si="18"/>
        <v>0</v>
      </c>
    </row>
    <row r="180" spans="1:19" x14ac:dyDescent="0.25">
      <c r="A180" s="26">
        <f>Wellpath!E180</f>
        <v>5310</v>
      </c>
      <c r="B180" s="22">
        <v>0</v>
      </c>
      <c r="C180" s="22">
        <v>0</v>
      </c>
      <c r="D180" s="22">
        <f>(TAN(Dip) * SIN(Wellpath!$L180) * COS(Wellpath!$O180) - COS(Wellpath!$L180)) / 2</f>
        <v>0.21179261021806445</v>
      </c>
      <c r="E180" s="20">
        <f>Model!$W$12*((drdp!B180+drdp!K180)*'ASXY-TI3S'!$B180+(drdp!E180+drdp!N180)*'ASXY-TI3S'!$C180+(drdp!H180+drdp!Q180)*'ASXY-TI3S'!$D180)</f>
        <v>-3.0308592387453459E-3</v>
      </c>
      <c r="F180" s="20">
        <f>Model!$W$12*((drdp!C180+drdp!L180)*'ASXY-TI3S'!$B180+(drdp!F180+drdp!O180)*'ASXY-TI3S'!$C180+(drdp!I180+drdp!R180)*'ASXY-TI3S'!$D180)</f>
        <v>8.1211628539422267E-4</v>
      </c>
      <c r="G180" s="20">
        <f>Model!$W$12*((drdp!D180+drdp!M180)*'ASXY-TI3S'!$B180+(drdp!G180+drdp!P180)*'ASXY-TI3S'!$C180+(drdp!J180+drdp!S180)*'ASXY-TI3S'!$D180)</f>
        <v>0</v>
      </c>
      <c r="H180" s="18">
        <f>Model!$W$12*((drdp!B180)*'ASXY-TI3S'!$B180+(drdp!E180)*'ASXY-TI3S'!$C180+(drdp!H180)*'ASXY-TI3S'!$D180)</f>
        <v>-1.5154296193726729E-3</v>
      </c>
      <c r="I180" s="18">
        <f>Model!$W$12*((drdp!C180)*'ASXY-TI3S'!$B180+(drdp!F180)*'ASXY-TI3S'!$C180+(drdp!I180)*'ASXY-TI3S'!$D180)</f>
        <v>4.0605814269711134E-4</v>
      </c>
      <c r="J180" s="18">
        <f>Model!$W$12*((drdp!D180)*'ASXY-TI3S'!$B180+(drdp!G180)*'ASXY-TI3S'!$C180+(drdp!J180)*'ASXY-TI3S'!$D180)</f>
        <v>0</v>
      </c>
      <c r="K180" s="21">
        <f>SUM(E$3:E179)+H180</f>
        <v>2.4371893084661676E-2</v>
      </c>
      <c r="L180" s="21">
        <f>SUM(F$3:F179)+I180</f>
        <v>-6.5304290700528376E-3</v>
      </c>
      <c r="M180" s="21">
        <f>SUM(G$3:G179)+J180</f>
        <v>0</v>
      </c>
      <c r="N180" s="19">
        <f t="shared" si="13"/>
        <v>5.9398917253017966E-4</v>
      </c>
      <c r="O180" s="19">
        <f t="shared" si="14"/>
        <v>4.264650383899117E-5</v>
      </c>
      <c r="P180" s="19">
        <f t="shared" si="15"/>
        <v>0</v>
      </c>
      <c r="Q180" s="19">
        <f t="shared" si="16"/>
        <v>-1.5915891909229433E-4</v>
      </c>
      <c r="R180" s="19">
        <f t="shared" si="17"/>
        <v>0</v>
      </c>
      <c r="S180" s="19">
        <f t="shared" si="18"/>
        <v>0</v>
      </c>
    </row>
    <row r="181" spans="1:19" x14ac:dyDescent="0.25">
      <c r="A181" s="26">
        <f>Wellpath!E181</f>
        <v>5340</v>
      </c>
      <c r="B181" s="22">
        <v>0</v>
      </c>
      <c r="C181" s="22">
        <v>0</v>
      </c>
      <c r="D181" s="22">
        <f>(TAN(Dip) * SIN(Wellpath!$L181) * COS(Wellpath!$O181) - COS(Wellpath!$L181)) / 2</f>
        <v>0.23975211261261806</v>
      </c>
      <c r="E181" s="20">
        <f>Model!$W$12*((drdp!B181+drdp!K181)*'ASXY-TI3S'!$B181+(drdp!E181+drdp!N181)*'ASXY-TI3S'!$C181+(drdp!H181+drdp!Q181)*'ASXY-TI3S'!$D181)</f>
        <v>-3.4547118435527134E-3</v>
      </c>
      <c r="F181" s="20">
        <f>Model!$W$12*((drdp!C181+drdp!L181)*'ASXY-TI3S'!$B181+(drdp!F181+drdp!O181)*'ASXY-TI3S'!$C181+(drdp!I181+drdp!R181)*'ASXY-TI3S'!$D181)</f>
        <v>9.2568724856218452E-4</v>
      </c>
      <c r="G181" s="20">
        <f>Model!$W$12*((drdp!D181+drdp!M181)*'ASXY-TI3S'!$B181+(drdp!G181+drdp!P181)*'ASXY-TI3S'!$C181+(drdp!J181+drdp!S181)*'ASXY-TI3S'!$D181)</f>
        <v>0</v>
      </c>
      <c r="H181" s="18">
        <f>Model!$W$12*((drdp!B181)*'ASXY-TI3S'!$B181+(drdp!E181)*'ASXY-TI3S'!$C181+(drdp!H181)*'ASXY-TI3S'!$D181)</f>
        <v>-1.7273559217763567E-3</v>
      </c>
      <c r="I181" s="18">
        <f>Model!$W$12*((drdp!C181)*'ASXY-TI3S'!$B181+(drdp!F181)*'ASXY-TI3S'!$C181+(drdp!I181)*'ASXY-TI3S'!$D181)</f>
        <v>4.6284362428109226E-4</v>
      </c>
      <c r="J181" s="18">
        <f>Model!$W$12*((drdp!D181)*'ASXY-TI3S'!$B181+(drdp!G181)*'ASXY-TI3S'!$C181+(drdp!J181)*'ASXY-TI3S'!$D181)</f>
        <v>0</v>
      </c>
      <c r="K181" s="21">
        <f>SUM(E$3:E180)+H181</f>
        <v>2.1129107543512646E-2</v>
      </c>
      <c r="L181" s="21">
        <f>SUM(F$3:F180)+I181</f>
        <v>-5.6615273030746335E-3</v>
      </c>
      <c r="M181" s="21">
        <f>SUM(G$3:G180)+J181</f>
        <v>0</v>
      </c>
      <c r="N181" s="19">
        <f t="shared" si="13"/>
        <v>4.4643918558532301E-4</v>
      </c>
      <c r="O181" s="19">
        <f t="shared" si="14"/>
        <v>3.2052891403459534E-5</v>
      </c>
      <c r="P181" s="19">
        <f t="shared" si="15"/>
        <v>0</v>
      </c>
      <c r="Q181" s="19">
        <f t="shared" si="16"/>
        <v>-1.1962301924719705E-4</v>
      </c>
      <c r="R181" s="19">
        <f t="shared" si="17"/>
        <v>0</v>
      </c>
      <c r="S181" s="19">
        <f t="shared" si="18"/>
        <v>0</v>
      </c>
    </row>
    <row r="182" spans="1:19" x14ac:dyDescent="0.25">
      <c r="A182" s="26">
        <f>Wellpath!E182</f>
        <v>5370</v>
      </c>
      <c r="B182" s="22">
        <v>0</v>
      </c>
      <c r="C182" s="22">
        <v>0</v>
      </c>
      <c r="D182" s="22">
        <f>(TAN(Dip) * SIN(Wellpath!$L182) * COS(Wellpath!$O182) - COS(Wellpath!$L182)) / 2</f>
        <v>0.26705447113146541</v>
      </c>
      <c r="E182" s="20">
        <f>Model!$W$12*((drdp!B182+drdp!K182)*'ASXY-TI3S'!$B182+(drdp!E182+drdp!N182)*'ASXY-TI3S'!$C182+(drdp!H182+drdp!Q182)*'ASXY-TI3S'!$D182)</f>
        <v>-3.8640193888336079E-3</v>
      </c>
      <c r="F182" s="20">
        <f>Model!$W$12*((drdp!C182+drdp!L182)*'ASXY-TI3S'!$B182+(drdp!F182+drdp!O182)*'ASXY-TI3S'!$C182+(drdp!I182+drdp!R182)*'ASXY-TI3S'!$D182)</f>
        <v>1.0353608747761653E-3</v>
      </c>
      <c r="G182" s="20">
        <f>Model!$W$12*((drdp!D182+drdp!M182)*'ASXY-TI3S'!$B182+(drdp!G182+drdp!P182)*'ASXY-TI3S'!$C182+(drdp!J182+drdp!S182)*'ASXY-TI3S'!$D182)</f>
        <v>0</v>
      </c>
      <c r="H182" s="18">
        <f>Model!$W$12*((drdp!B182)*'ASXY-TI3S'!$B182+(drdp!E182)*'ASXY-TI3S'!$C182+(drdp!H182)*'ASXY-TI3S'!$D182)</f>
        <v>-1.9320096944168039E-3</v>
      </c>
      <c r="I182" s="18">
        <f>Model!$W$12*((drdp!C182)*'ASXY-TI3S'!$B182+(drdp!F182)*'ASXY-TI3S'!$C182+(drdp!I182)*'ASXY-TI3S'!$D182)</f>
        <v>5.1768043738808264E-4</v>
      </c>
      <c r="J182" s="18">
        <f>Model!$W$12*((drdp!D182)*'ASXY-TI3S'!$B182+(drdp!G182)*'ASXY-TI3S'!$C182+(drdp!J182)*'ASXY-TI3S'!$D182)</f>
        <v>0</v>
      </c>
      <c r="K182" s="21">
        <f>SUM(E$3:E181)+H182</f>
        <v>1.7469741927319486E-2</v>
      </c>
      <c r="L182" s="21">
        <f>SUM(F$3:F181)+I182</f>
        <v>-4.6810032414054585E-3</v>
      </c>
      <c r="M182" s="21">
        <f>SUM(G$3:G181)+J182</f>
        <v>0</v>
      </c>
      <c r="N182" s="19">
        <f t="shared" si="13"/>
        <v>3.0519188300714436E-4</v>
      </c>
      <c r="O182" s="19">
        <f t="shared" si="14"/>
        <v>2.191179134604841E-5</v>
      </c>
      <c r="P182" s="19">
        <f t="shared" si="15"/>
        <v>0</v>
      </c>
      <c r="Q182" s="19">
        <f t="shared" si="16"/>
        <v>-8.1775918588299361E-5</v>
      </c>
      <c r="R182" s="19">
        <f t="shared" si="17"/>
        <v>0</v>
      </c>
      <c r="S182" s="19">
        <f t="shared" si="18"/>
        <v>0</v>
      </c>
    </row>
    <row r="183" spans="1:19" x14ac:dyDescent="0.25">
      <c r="A183" s="26">
        <f>Wellpath!E183</f>
        <v>5400</v>
      </c>
      <c r="B183" s="22">
        <v>0</v>
      </c>
      <c r="C183" s="22">
        <v>0</v>
      </c>
      <c r="D183" s="22">
        <f>(TAN(Dip) * SIN(Wellpath!$L183) * COS(Wellpath!$O183) - COS(Wellpath!$L183)) / 2</f>
        <v>0.29362485190767018</v>
      </c>
      <c r="E183" s="20">
        <f>Model!$W$12*((drdp!B183+drdp!K183)*'ASXY-TI3S'!$B183+(drdp!E183+drdp!N183)*'ASXY-TI3S'!$C183+(drdp!H183+drdp!Q183)*'ASXY-TI3S'!$D183)</f>
        <v>-4.2542974154688249E-3</v>
      </c>
      <c r="F183" s="20">
        <f>Model!$W$12*((drdp!C183+drdp!L183)*'ASXY-TI3S'!$B183+(drdp!F183+drdp!O183)*'ASXY-TI3S'!$C183+(drdp!I183+drdp!R183)*'ASXY-TI3S'!$D183)</f>
        <v>1.1399355568366841E-3</v>
      </c>
      <c r="G183" s="20">
        <f>Model!$W$12*((drdp!D183+drdp!M183)*'ASXY-TI3S'!$B183+(drdp!G183+drdp!P183)*'ASXY-TI3S'!$C183+(drdp!J183+drdp!S183)*'ASXY-TI3S'!$D183)</f>
        <v>0</v>
      </c>
      <c r="H183" s="18">
        <f>Model!$W$12*((drdp!B183)*'ASXY-TI3S'!$B183+(drdp!E183)*'ASXY-TI3S'!$C183+(drdp!H183)*'ASXY-TI3S'!$D183)</f>
        <v>-2.1271487077344125E-3</v>
      </c>
      <c r="I183" s="18">
        <f>Model!$W$12*((drdp!C183)*'ASXY-TI3S'!$B183+(drdp!F183)*'ASXY-TI3S'!$C183+(drdp!I183)*'ASXY-TI3S'!$D183)</f>
        <v>5.6996777841834205E-4</v>
      </c>
      <c r="J183" s="18">
        <f>Model!$W$12*((drdp!D183)*'ASXY-TI3S'!$B183+(drdp!G183)*'ASXY-TI3S'!$C183+(drdp!J183)*'ASXY-TI3S'!$D183)</f>
        <v>0</v>
      </c>
      <c r="K183" s="21">
        <f>SUM(E$3:E182)+H183</f>
        <v>1.341058352516827E-2</v>
      </c>
      <c r="L183" s="21">
        <f>SUM(F$3:F182)+I183</f>
        <v>-3.5933550255990336E-3</v>
      </c>
      <c r="M183" s="21">
        <f>SUM(G$3:G182)+J183</f>
        <v>0</v>
      </c>
      <c r="N183" s="19">
        <f t="shared" si="13"/>
        <v>1.7984375048551464E-4</v>
      </c>
      <c r="O183" s="19">
        <f t="shared" si="14"/>
        <v>1.2912200339997832E-5</v>
      </c>
      <c r="P183" s="19">
        <f t="shared" si="15"/>
        <v>0</v>
      </c>
      <c r="Q183" s="19">
        <f t="shared" si="16"/>
        <v>-4.8188987706379006E-5</v>
      </c>
      <c r="R183" s="19">
        <f t="shared" si="17"/>
        <v>0</v>
      </c>
      <c r="S183" s="19">
        <f t="shared" si="18"/>
        <v>0</v>
      </c>
    </row>
    <row r="184" spans="1:19" x14ac:dyDescent="0.25">
      <c r="A184" s="26">
        <f>Wellpath!E184</f>
        <v>5430</v>
      </c>
      <c r="B184" s="22">
        <v>0</v>
      </c>
      <c r="C184" s="22">
        <v>0</v>
      </c>
      <c r="D184" s="22">
        <f>(TAN(Dip) * SIN(Wellpath!$L184) * COS(Wellpath!$O184) - COS(Wellpath!$L184)) / 2</f>
        <v>0.29362485190767018</v>
      </c>
      <c r="E184" s="20">
        <f>Model!$W$12*((drdp!B184+drdp!K184)*'ASXY-TI3S'!$B184+(drdp!E184+drdp!N184)*'ASXY-TI3S'!$C184+(drdp!H184+drdp!Q184)*'ASXY-TI3S'!$D184)</f>
        <v>-4.2542974154688249E-3</v>
      </c>
      <c r="F184" s="20">
        <f>Model!$W$12*((drdp!C184+drdp!L184)*'ASXY-TI3S'!$B184+(drdp!F184+drdp!O184)*'ASXY-TI3S'!$C184+(drdp!I184+drdp!R184)*'ASXY-TI3S'!$D184)</f>
        <v>1.1399355568366841E-3</v>
      </c>
      <c r="G184" s="20">
        <f>Model!$W$12*((drdp!D184+drdp!M184)*'ASXY-TI3S'!$B184+(drdp!G184+drdp!P184)*'ASXY-TI3S'!$C184+(drdp!J184+drdp!S184)*'ASXY-TI3S'!$D184)</f>
        <v>0</v>
      </c>
      <c r="H184" s="18">
        <f>Model!$W$12*((drdp!B184)*'ASXY-TI3S'!$B184+(drdp!E184)*'ASXY-TI3S'!$C184+(drdp!H184)*'ASXY-TI3S'!$D184)</f>
        <v>-2.1271487077344125E-3</v>
      </c>
      <c r="I184" s="18">
        <f>Model!$W$12*((drdp!C184)*'ASXY-TI3S'!$B184+(drdp!F184)*'ASXY-TI3S'!$C184+(drdp!I184)*'ASXY-TI3S'!$D184)</f>
        <v>5.6996777841834205E-4</v>
      </c>
      <c r="J184" s="18">
        <f>Model!$W$12*((drdp!D184)*'ASXY-TI3S'!$B184+(drdp!G184)*'ASXY-TI3S'!$C184+(drdp!J184)*'ASXY-TI3S'!$D184)</f>
        <v>0</v>
      </c>
      <c r="K184" s="21">
        <f>SUM(E$3:E183)+H184</f>
        <v>9.1562861096994436E-3</v>
      </c>
      <c r="L184" s="21">
        <f>SUM(F$3:F183)+I184</f>
        <v>-2.4534194687623493E-3</v>
      </c>
      <c r="M184" s="21">
        <f>SUM(G$3:G183)+J184</f>
        <v>0</v>
      </c>
      <c r="N184" s="19">
        <f t="shared" si="13"/>
        <v>8.3837575322674975E-5</v>
      </c>
      <c r="O184" s="19">
        <f t="shared" si="14"/>
        <v>6.0192670897021281E-6</v>
      </c>
      <c r="P184" s="19">
        <f t="shared" si="15"/>
        <v>0</v>
      </c>
      <c r="Q184" s="19">
        <f t="shared" si="16"/>
        <v>-2.2464210603094887E-5</v>
      </c>
      <c r="R184" s="19">
        <f t="shared" si="17"/>
        <v>0</v>
      </c>
      <c r="S184" s="19">
        <f t="shared" si="18"/>
        <v>0</v>
      </c>
    </row>
    <row r="185" spans="1:19" x14ac:dyDescent="0.25">
      <c r="A185" s="26">
        <f>Wellpath!E185</f>
        <v>5460</v>
      </c>
      <c r="B185" s="22">
        <v>0</v>
      </c>
      <c r="C185" s="22">
        <v>0</v>
      </c>
      <c r="D185" s="22">
        <f>(TAN(Dip) * SIN(Wellpath!$L185) * COS(Wellpath!$O185) - COS(Wellpath!$L185)) / 2</f>
        <v>0.29362485190767018</v>
      </c>
      <c r="E185" s="20">
        <f>Model!$W$12*((drdp!B185+drdp!K185)*'ASXY-TI3S'!$B185+(drdp!E185+drdp!N185)*'ASXY-TI3S'!$C185+(drdp!H185+drdp!Q185)*'ASXY-TI3S'!$D185)</f>
        <v>-4.2542974154688249E-3</v>
      </c>
      <c r="F185" s="20">
        <f>Model!$W$12*((drdp!C185+drdp!L185)*'ASXY-TI3S'!$B185+(drdp!F185+drdp!O185)*'ASXY-TI3S'!$C185+(drdp!I185+drdp!R185)*'ASXY-TI3S'!$D185)</f>
        <v>1.1399355568366841E-3</v>
      </c>
      <c r="G185" s="20">
        <f>Model!$W$12*((drdp!D185+drdp!M185)*'ASXY-TI3S'!$B185+(drdp!G185+drdp!P185)*'ASXY-TI3S'!$C185+(drdp!J185+drdp!S185)*'ASXY-TI3S'!$D185)</f>
        <v>0</v>
      </c>
      <c r="H185" s="18">
        <f>Model!$W$12*((drdp!B185)*'ASXY-TI3S'!$B185+(drdp!E185)*'ASXY-TI3S'!$C185+(drdp!H185)*'ASXY-TI3S'!$D185)</f>
        <v>-2.1271487077344125E-3</v>
      </c>
      <c r="I185" s="18">
        <f>Model!$W$12*((drdp!C185)*'ASXY-TI3S'!$B185+(drdp!F185)*'ASXY-TI3S'!$C185+(drdp!I185)*'ASXY-TI3S'!$D185)</f>
        <v>5.6996777841834205E-4</v>
      </c>
      <c r="J185" s="18">
        <f>Model!$W$12*((drdp!D185)*'ASXY-TI3S'!$B185+(drdp!G185)*'ASXY-TI3S'!$C185+(drdp!J185)*'ASXY-TI3S'!$D185)</f>
        <v>0</v>
      </c>
      <c r="K185" s="21">
        <f>SUM(E$3:E184)+H185</f>
        <v>4.9019886942306195E-3</v>
      </c>
      <c r="L185" s="21">
        <f>SUM(F$3:F184)+I185</f>
        <v>-1.3134839119256655E-3</v>
      </c>
      <c r="M185" s="21">
        <f>SUM(G$3:G184)+J185</f>
        <v>0</v>
      </c>
      <c r="N185" s="19">
        <f t="shared" si="13"/>
        <v>2.4029493158364815E-5</v>
      </c>
      <c r="O185" s="19">
        <f t="shared" si="14"/>
        <v>1.7252399868875493E-6</v>
      </c>
      <c r="P185" s="19">
        <f t="shared" si="15"/>
        <v>0</v>
      </c>
      <c r="Q185" s="19">
        <f t="shared" si="16"/>
        <v>-6.4386832863134187E-6</v>
      </c>
      <c r="R185" s="19">
        <f t="shared" si="17"/>
        <v>0</v>
      </c>
      <c r="S185" s="19">
        <f t="shared" si="18"/>
        <v>0</v>
      </c>
    </row>
    <row r="186" spans="1:19" x14ac:dyDescent="0.25">
      <c r="A186" s="26">
        <f>Wellpath!E186</f>
        <v>5490</v>
      </c>
      <c r="B186" s="22">
        <v>0</v>
      </c>
      <c r="C186" s="22">
        <v>0</v>
      </c>
      <c r="D186" s="22">
        <f>(TAN(Dip) * SIN(Wellpath!$L186) * COS(Wellpath!$O186) - COS(Wellpath!$L186)) / 2</f>
        <v>0.29362485190767018</v>
      </c>
      <c r="E186" s="20">
        <f>Model!$W$12*((drdp!B186+drdp!K186)*'ASXY-TI3S'!$B186+(drdp!E186+drdp!N186)*'ASXY-TI3S'!$C186+(drdp!H186+drdp!Q186)*'ASXY-TI3S'!$D186)</f>
        <v>-4.2542974154688249E-3</v>
      </c>
      <c r="F186" s="20">
        <f>Model!$W$12*((drdp!C186+drdp!L186)*'ASXY-TI3S'!$B186+(drdp!F186+drdp!O186)*'ASXY-TI3S'!$C186+(drdp!I186+drdp!R186)*'ASXY-TI3S'!$D186)</f>
        <v>1.1399355568366841E-3</v>
      </c>
      <c r="G186" s="20">
        <f>Model!$W$12*((drdp!D186+drdp!M186)*'ASXY-TI3S'!$B186+(drdp!G186+drdp!P186)*'ASXY-TI3S'!$C186+(drdp!J186+drdp!S186)*'ASXY-TI3S'!$D186)</f>
        <v>0</v>
      </c>
      <c r="H186" s="18">
        <f>Model!$W$12*((drdp!B186)*'ASXY-TI3S'!$B186+(drdp!E186)*'ASXY-TI3S'!$C186+(drdp!H186)*'ASXY-TI3S'!$D186)</f>
        <v>-2.1271487077344125E-3</v>
      </c>
      <c r="I186" s="18">
        <f>Model!$W$12*((drdp!C186)*'ASXY-TI3S'!$B186+(drdp!F186)*'ASXY-TI3S'!$C186+(drdp!I186)*'ASXY-TI3S'!$D186)</f>
        <v>5.6996777841834205E-4</v>
      </c>
      <c r="J186" s="18">
        <f>Model!$W$12*((drdp!D186)*'ASXY-TI3S'!$B186+(drdp!G186)*'ASXY-TI3S'!$C186+(drdp!J186)*'ASXY-TI3S'!$D186)</f>
        <v>0</v>
      </c>
      <c r="K186" s="21">
        <f>SUM(E$3:E185)+H186</f>
        <v>6.4769127876179462E-4</v>
      </c>
      <c r="L186" s="21">
        <f>SUM(F$3:F185)+I186</f>
        <v>-1.7354835508898126E-4</v>
      </c>
      <c r="M186" s="21">
        <f>SUM(G$3:G185)+J186</f>
        <v>0</v>
      </c>
      <c r="N186" s="19">
        <f t="shared" si="13"/>
        <v>4.1950399258408877E-7</v>
      </c>
      <c r="O186" s="19">
        <f t="shared" si="14"/>
        <v>3.0119031554091129E-8</v>
      </c>
      <c r="P186" s="19">
        <f t="shared" si="15"/>
        <v>0</v>
      </c>
      <c r="Q186" s="19">
        <f t="shared" si="16"/>
        <v>-1.1240575603458828E-7</v>
      </c>
      <c r="R186" s="19">
        <f t="shared" si="17"/>
        <v>0</v>
      </c>
      <c r="S186" s="19">
        <f t="shared" si="18"/>
        <v>0</v>
      </c>
    </row>
    <row r="187" spans="1:19" x14ac:dyDescent="0.25">
      <c r="A187" s="26">
        <f>Wellpath!E187</f>
        <v>5520</v>
      </c>
      <c r="B187" s="22">
        <v>0</v>
      </c>
      <c r="C187" s="22">
        <v>0</v>
      </c>
      <c r="D187" s="22">
        <f>(TAN(Dip) * SIN(Wellpath!$L187) * COS(Wellpath!$O187) - COS(Wellpath!$L187)) / 2</f>
        <v>0.29362485190767018</v>
      </c>
      <c r="E187" s="20">
        <f>Model!$W$12*((drdp!B187+drdp!K187)*'ASXY-TI3S'!$B187+(drdp!E187+drdp!N187)*'ASXY-TI3S'!$C187+(drdp!H187+drdp!Q187)*'ASXY-TI3S'!$D187)</f>
        <v>-4.2542974154688249E-3</v>
      </c>
      <c r="F187" s="20">
        <f>Model!$W$12*((drdp!C187+drdp!L187)*'ASXY-TI3S'!$B187+(drdp!F187+drdp!O187)*'ASXY-TI3S'!$C187+(drdp!I187+drdp!R187)*'ASXY-TI3S'!$D187)</f>
        <v>1.1399355568366841E-3</v>
      </c>
      <c r="G187" s="20">
        <f>Model!$W$12*((drdp!D187+drdp!M187)*'ASXY-TI3S'!$B187+(drdp!G187+drdp!P187)*'ASXY-TI3S'!$C187+(drdp!J187+drdp!S187)*'ASXY-TI3S'!$D187)</f>
        <v>0</v>
      </c>
      <c r="H187" s="18">
        <f>Model!$W$12*((drdp!B187)*'ASXY-TI3S'!$B187+(drdp!E187)*'ASXY-TI3S'!$C187+(drdp!H187)*'ASXY-TI3S'!$D187)</f>
        <v>-2.1271487077344125E-3</v>
      </c>
      <c r="I187" s="18">
        <f>Model!$W$12*((drdp!C187)*'ASXY-TI3S'!$B187+(drdp!F187)*'ASXY-TI3S'!$C187+(drdp!I187)*'ASXY-TI3S'!$D187)</f>
        <v>5.6996777841834205E-4</v>
      </c>
      <c r="J187" s="18">
        <f>Model!$W$12*((drdp!D187)*'ASXY-TI3S'!$B187+(drdp!G187)*'ASXY-TI3S'!$C187+(drdp!J187)*'ASXY-TI3S'!$D187)</f>
        <v>0</v>
      </c>
      <c r="K187" s="21">
        <f>SUM(E$3:E186)+H187</f>
        <v>-3.6066061367070303E-3</v>
      </c>
      <c r="L187" s="21">
        <f>SUM(F$3:F186)+I187</f>
        <v>9.6638720174770283E-4</v>
      </c>
      <c r="M187" s="21">
        <f>SUM(G$3:G186)+J187</f>
        <v>0</v>
      </c>
      <c r="N187" s="19">
        <f t="shared" si="13"/>
        <v>1.300760782533281E-5</v>
      </c>
      <c r="O187" s="19">
        <f t="shared" si="14"/>
        <v>9.3390422370175529E-7</v>
      </c>
      <c r="P187" s="19">
        <f t="shared" si="15"/>
        <v>0</v>
      </c>
      <c r="Q187" s="19">
        <f t="shared" si="16"/>
        <v>-3.4853780122584001E-6</v>
      </c>
      <c r="R187" s="19">
        <f t="shared" si="17"/>
        <v>0</v>
      </c>
      <c r="S187" s="19">
        <f t="shared" si="18"/>
        <v>0</v>
      </c>
    </row>
    <row r="188" spans="1:19" x14ac:dyDescent="0.25">
      <c r="A188" s="26">
        <f>Wellpath!E188</f>
        <v>5550</v>
      </c>
      <c r="B188" s="22">
        <v>0</v>
      </c>
      <c r="C188" s="22">
        <v>0</v>
      </c>
      <c r="D188" s="22">
        <f>(TAN(Dip) * SIN(Wellpath!$L188) * COS(Wellpath!$O188) - COS(Wellpath!$L188)) / 2</f>
        <v>0.29362485190767018</v>
      </c>
      <c r="E188" s="20">
        <f>Model!$W$12*((drdp!B188+drdp!K188)*'ASXY-TI3S'!$B188+(drdp!E188+drdp!N188)*'ASXY-TI3S'!$C188+(drdp!H188+drdp!Q188)*'ASXY-TI3S'!$D188)</f>
        <v>-4.2542974154688249E-3</v>
      </c>
      <c r="F188" s="20">
        <f>Model!$W$12*((drdp!C188+drdp!L188)*'ASXY-TI3S'!$B188+(drdp!F188+drdp!O188)*'ASXY-TI3S'!$C188+(drdp!I188+drdp!R188)*'ASXY-TI3S'!$D188)</f>
        <v>1.1399355568366841E-3</v>
      </c>
      <c r="G188" s="20">
        <f>Model!$W$12*((drdp!D188+drdp!M188)*'ASXY-TI3S'!$B188+(drdp!G188+drdp!P188)*'ASXY-TI3S'!$C188+(drdp!J188+drdp!S188)*'ASXY-TI3S'!$D188)</f>
        <v>0</v>
      </c>
      <c r="H188" s="18">
        <f>Model!$W$12*((drdp!B188)*'ASXY-TI3S'!$B188+(drdp!E188)*'ASXY-TI3S'!$C188+(drdp!H188)*'ASXY-TI3S'!$D188)</f>
        <v>-2.1271487077344125E-3</v>
      </c>
      <c r="I188" s="18">
        <f>Model!$W$12*((drdp!C188)*'ASXY-TI3S'!$B188+(drdp!F188)*'ASXY-TI3S'!$C188+(drdp!I188)*'ASXY-TI3S'!$D188)</f>
        <v>5.6996777841834205E-4</v>
      </c>
      <c r="J188" s="18">
        <f>Model!$W$12*((drdp!D188)*'ASXY-TI3S'!$B188+(drdp!G188)*'ASXY-TI3S'!$C188+(drdp!J188)*'ASXY-TI3S'!$D188)</f>
        <v>0</v>
      </c>
      <c r="K188" s="21">
        <f>SUM(E$3:E187)+H188</f>
        <v>-7.8609035521758561E-3</v>
      </c>
      <c r="L188" s="21">
        <f>SUM(F$3:F187)+I188</f>
        <v>2.106322758584387E-3</v>
      </c>
      <c r="M188" s="21">
        <f>SUM(G$3:G187)+J188</f>
        <v>0</v>
      </c>
      <c r="N188" s="19">
        <f t="shared" si="13"/>
        <v>6.1793804656610991E-5</v>
      </c>
      <c r="O188" s="19">
        <f t="shared" si="14"/>
        <v>4.436595563330542E-6</v>
      </c>
      <c r="P188" s="19">
        <f t="shared" si="15"/>
        <v>0</v>
      </c>
      <c r="Q188" s="19">
        <f t="shared" si="16"/>
        <v>-1.6557600054984855E-5</v>
      </c>
      <c r="R188" s="19">
        <f t="shared" si="17"/>
        <v>0</v>
      </c>
      <c r="S188" s="19">
        <f t="shared" si="18"/>
        <v>0</v>
      </c>
    </row>
    <row r="189" spans="1:19" x14ac:dyDescent="0.25">
      <c r="A189" s="26">
        <f>Wellpath!E189</f>
        <v>5580</v>
      </c>
      <c r="B189" s="22">
        <v>0</v>
      </c>
      <c r="C189" s="22">
        <v>0</v>
      </c>
      <c r="D189" s="22">
        <f>(TAN(Dip) * SIN(Wellpath!$L189) * COS(Wellpath!$O189) - COS(Wellpath!$L189)) / 2</f>
        <v>0.29362485190767018</v>
      </c>
      <c r="E189" s="20">
        <f>Model!$W$12*((drdp!B189+drdp!K189)*'ASXY-TI3S'!$B189+(drdp!E189+drdp!N189)*'ASXY-TI3S'!$C189+(drdp!H189+drdp!Q189)*'ASXY-TI3S'!$D189)</f>
        <v>-4.2542974154688249E-3</v>
      </c>
      <c r="F189" s="20">
        <f>Model!$W$12*((drdp!C189+drdp!L189)*'ASXY-TI3S'!$B189+(drdp!F189+drdp!O189)*'ASXY-TI3S'!$C189+(drdp!I189+drdp!R189)*'ASXY-TI3S'!$D189)</f>
        <v>1.1399355568366841E-3</v>
      </c>
      <c r="G189" s="20">
        <f>Model!$W$12*((drdp!D189+drdp!M189)*'ASXY-TI3S'!$B189+(drdp!G189+drdp!P189)*'ASXY-TI3S'!$C189+(drdp!J189+drdp!S189)*'ASXY-TI3S'!$D189)</f>
        <v>0</v>
      </c>
      <c r="H189" s="18">
        <f>Model!$W$12*((drdp!B189)*'ASXY-TI3S'!$B189+(drdp!E189)*'ASXY-TI3S'!$C189+(drdp!H189)*'ASXY-TI3S'!$D189)</f>
        <v>-2.1271487077344125E-3</v>
      </c>
      <c r="I189" s="18">
        <f>Model!$W$12*((drdp!C189)*'ASXY-TI3S'!$B189+(drdp!F189)*'ASXY-TI3S'!$C189+(drdp!I189)*'ASXY-TI3S'!$D189)</f>
        <v>5.6996777841834205E-4</v>
      </c>
      <c r="J189" s="18">
        <f>Model!$W$12*((drdp!D189)*'ASXY-TI3S'!$B189+(drdp!G189)*'ASXY-TI3S'!$C189+(drdp!J189)*'ASXY-TI3S'!$D189)</f>
        <v>0</v>
      </c>
      <c r="K189" s="21">
        <f>SUM(E$3:E188)+H189</f>
        <v>-1.2115200967644679E-2</v>
      </c>
      <c r="L189" s="21">
        <f>SUM(F$3:F188)+I189</f>
        <v>3.2462583154210713E-3</v>
      </c>
      <c r="M189" s="21">
        <f>SUM(G$3:G188)+J189</f>
        <v>0</v>
      </c>
      <c r="N189" s="19">
        <f t="shared" si="13"/>
        <v>1.4677809448641858E-4</v>
      </c>
      <c r="O189" s="19">
        <f t="shared" si="14"/>
        <v>1.0538193050440452E-5</v>
      </c>
      <c r="P189" s="19">
        <f t="shared" si="15"/>
        <v>0</v>
      </c>
      <c r="Q189" s="19">
        <f t="shared" si="16"/>
        <v>-3.932907188421395E-5</v>
      </c>
      <c r="R189" s="19">
        <f t="shared" si="17"/>
        <v>0</v>
      </c>
      <c r="S189" s="19">
        <f t="shared" si="18"/>
        <v>0</v>
      </c>
    </row>
    <row r="190" spans="1:19" x14ac:dyDescent="0.25">
      <c r="A190" s="26">
        <f>Wellpath!E190</f>
        <v>5610</v>
      </c>
      <c r="B190" s="22">
        <v>0</v>
      </c>
      <c r="C190" s="22">
        <v>0</v>
      </c>
      <c r="D190" s="22">
        <f>(TAN(Dip) * SIN(Wellpath!$L190) * COS(Wellpath!$O190) - COS(Wellpath!$L190)) / 2</f>
        <v>0.29362485190767018</v>
      </c>
      <c r="E190" s="20">
        <f>Model!$W$12*((drdp!B190+drdp!K190)*'ASXY-TI3S'!$B190+(drdp!E190+drdp!N190)*'ASXY-TI3S'!$C190+(drdp!H190+drdp!Q190)*'ASXY-TI3S'!$D190)</f>
        <v>-4.2542974154688249E-3</v>
      </c>
      <c r="F190" s="20">
        <f>Model!$W$12*((drdp!C190+drdp!L190)*'ASXY-TI3S'!$B190+(drdp!F190+drdp!O190)*'ASXY-TI3S'!$C190+(drdp!I190+drdp!R190)*'ASXY-TI3S'!$D190)</f>
        <v>1.1399355568366841E-3</v>
      </c>
      <c r="G190" s="20">
        <f>Model!$W$12*((drdp!D190+drdp!M190)*'ASXY-TI3S'!$B190+(drdp!G190+drdp!P190)*'ASXY-TI3S'!$C190+(drdp!J190+drdp!S190)*'ASXY-TI3S'!$D190)</f>
        <v>0</v>
      </c>
      <c r="H190" s="18">
        <f>Model!$W$12*((drdp!B190)*'ASXY-TI3S'!$B190+(drdp!E190)*'ASXY-TI3S'!$C190+(drdp!H190)*'ASXY-TI3S'!$D190)</f>
        <v>-2.1271487077344125E-3</v>
      </c>
      <c r="I190" s="18">
        <f>Model!$W$12*((drdp!C190)*'ASXY-TI3S'!$B190+(drdp!F190)*'ASXY-TI3S'!$C190+(drdp!I190)*'ASXY-TI3S'!$D190)</f>
        <v>5.6996777841834205E-4</v>
      </c>
      <c r="J190" s="18">
        <f>Model!$W$12*((drdp!D190)*'ASXY-TI3S'!$B190+(drdp!G190)*'ASXY-TI3S'!$C190+(drdp!J190)*'ASXY-TI3S'!$D190)</f>
        <v>0</v>
      </c>
      <c r="K190" s="21">
        <f>SUM(E$3:E189)+H190</f>
        <v>-1.6369498383113506E-2</v>
      </c>
      <c r="L190" s="21">
        <f>SUM(F$3:F189)+I190</f>
        <v>4.3861938722577556E-3</v>
      </c>
      <c r="M190" s="21">
        <f>SUM(G$3:G189)+J190</f>
        <v>0</v>
      </c>
      <c r="N190" s="19">
        <f t="shared" si="13"/>
        <v>2.6796047731475568E-4</v>
      </c>
      <c r="O190" s="19">
        <f t="shared" si="14"/>
        <v>1.9238696685031484E-5</v>
      </c>
      <c r="P190" s="19">
        <f t="shared" si="15"/>
        <v>0</v>
      </c>
      <c r="Q190" s="19">
        <f t="shared" si="16"/>
        <v>-7.1799793499945704E-5</v>
      </c>
      <c r="R190" s="19">
        <f t="shared" si="17"/>
        <v>0</v>
      </c>
      <c r="S190" s="19">
        <f t="shared" si="18"/>
        <v>0</v>
      </c>
    </row>
    <row r="191" spans="1:19" x14ac:dyDescent="0.25">
      <c r="A191" s="26">
        <f>Wellpath!E191</f>
        <v>5640</v>
      </c>
      <c r="B191" s="22">
        <v>0</v>
      </c>
      <c r="C191" s="22">
        <v>0</v>
      </c>
      <c r="D191" s="22">
        <f>(TAN(Dip) * SIN(Wellpath!$L191) * COS(Wellpath!$O191) - COS(Wellpath!$L191)) / 2</f>
        <v>0.29362485190767018</v>
      </c>
      <c r="E191" s="20">
        <f>Model!$W$12*((drdp!B191+drdp!K191)*'ASXY-TI3S'!$B191+(drdp!E191+drdp!N191)*'ASXY-TI3S'!$C191+(drdp!H191+drdp!Q191)*'ASXY-TI3S'!$D191)</f>
        <v>-4.2542974154688249E-3</v>
      </c>
      <c r="F191" s="20">
        <f>Model!$W$12*((drdp!C191+drdp!L191)*'ASXY-TI3S'!$B191+(drdp!F191+drdp!O191)*'ASXY-TI3S'!$C191+(drdp!I191+drdp!R191)*'ASXY-TI3S'!$D191)</f>
        <v>1.1399355568366841E-3</v>
      </c>
      <c r="G191" s="20">
        <f>Model!$W$12*((drdp!D191+drdp!M191)*'ASXY-TI3S'!$B191+(drdp!G191+drdp!P191)*'ASXY-TI3S'!$C191+(drdp!J191+drdp!S191)*'ASXY-TI3S'!$D191)</f>
        <v>0</v>
      </c>
      <c r="H191" s="18">
        <f>Model!$W$12*((drdp!B191)*'ASXY-TI3S'!$B191+(drdp!E191)*'ASXY-TI3S'!$C191+(drdp!H191)*'ASXY-TI3S'!$D191)</f>
        <v>-2.1271487077344125E-3</v>
      </c>
      <c r="I191" s="18">
        <f>Model!$W$12*((drdp!C191)*'ASXY-TI3S'!$B191+(drdp!F191)*'ASXY-TI3S'!$C191+(drdp!I191)*'ASXY-TI3S'!$D191)</f>
        <v>5.6996777841834205E-4</v>
      </c>
      <c r="J191" s="18">
        <f>Model!$W$12*((drdp!D191)*'ASXY-TI3S'!$B191+(drdp!G191)*'ASXY-TI3S'!$C191+(drdp!J191)*'ASXY-TI3S'!$D191)</f>
        <v>0</v>
      </c>
      <c r="K191" s="21">
        <f>SUM(E$3:E190)+H191</f>
        <v>-2.0623795798582329E-2</v>
      </c>
      <c r="L191" s="21">
        <f>SUM(F$3:F190)+I191</f>
        <v>5.52612942909444E-3</v>
      </c>
      <c r="M191" s="21">
        <f>SUM(G$3:G190)+J191</f>
        <v>0</v>
      </c>
      <c r="N191" s="19">
        <f t="shared" si="13"/>
        <v>4.2534095314162212E-4</v>
      </c>
      <c r="O191" s="19">
        <f t="shared" si="14"/>
        <v>3.0538106467103638E-5</v>
      </c>
      <c r="P191" s="19">
        <f t="shared" si="15"/>
        <v>0</v>
      </c>
      <c r="Q191" s="19">
        <f t="shared" si="16"/>
        <v>-1.1396976490218008E-4</v>
      </c>
      <c r="R191" s="19">
        <f t="shared" si="17"/>
        <v>0</v>
      </c>
      <c r="S191" s="19">
        <f t="shared" si="18"/>
        <v>0</v>
      </c>
    </row>
    <row r="192" spans="1:19" x14ac:dyDescent="0.25">
      <c r="A192" s="26">
        <f>Wellpath!E192</f>
        <v>5670</v>
      </c>
      <c r="B192" s="22">
        <v>0</v>
      </c>
      <c r="C192" s="22">
        <v>0</v>
      </c>
      <c r="D192" s="22">
        <f>(TAN(Dip) * SIN(Wellpath!$L192) * COS(Wellpath!$O192) - COS(Wellpath!$L192)) / 2</f>
        <v>0.29362485190767018</v>
      </c>
      <c r="E192" s="20">
        <f>Model!$W$12*((drdp!B192+drdp!K192)*'ASXY-TI3S'!$B192+(drdp!E192+drdp!N192)*'ASXY-TI3S'!$C192+(drdp!H192+drdp!Q192)*'ASXY-TI3S'!$D192)</f>
        <v>-4.2542974154688249E-3</v>
      </c>
      <c r="F192" s="20">
        <f>Model!$W$12*((drdp!C192+drdp!L192)*'ASXY-TI3S'!$B192+(drdp!F192+drdp!O192)*'ASXY-TI3S'!$C192+(drdp!I192+drdp!R192)*'ASXY-TI3S'!$D192)</f>
        <v>1.1399355568366841E-3</v>
      </c>
      <c r="G192" s="20">
        <f>Model!$W$12*((drdp!D192+drdp!M192)*'ASXY-TI3S'!$B192+(drdp!G192+drdp!P192)*'ASXY-TI3S'!$C192+(drdp!J192+drdp!S192)*'ASXY-TI3S'!$D192)</f>
        <v>0</v>
      </c>
      <c r="H192" s="18">
        <f>Model!$W$12*((drdp!B192)*'ASXY-TI3S'!$B192+(drdp!E192)*'ASXY-TI3S'!$C192+(drdp!H192)*'ASXY-TI3S'!$D192)</f>
        <v>-2.1271487077344125E-3</v>
      </c>
      <c r="I192" s="18">
        <f>Model!$W$12*((drdp!C192)*'ASXY-TI3S'!$B192+(drdp!F192)*'ASXY-TI3S'!$C192+(drdp!I192)*'ASXY-TI3S'!$D192)</f>
        <v>5.6996777841834205E-4</v>
      </c>
      <c r="J192" s="18">
        <f>Model!$W$12*((drdp!D192)*'ASXY-TI3S'!$B192+(drdp!G192)*'ASXY-TI3S'!$C192+(drdp!J192)*'ASXY-TI3S'!$D192)</f>
        <v>0</v>
      </c>
      <c r="K192" s="21">
        <f>SUM(E$3:E191)+H192</f>
        <v>-2.4878093214051152E-2</v>
      </c>
      <c r="L192" s="21">
        <f>SUM(F$3:F191)+I192</f>
        <v>6.6660649859311243E-3</v>
      </c>
      <c r="M192" s="21">
        <f>SUM(G$3:G191)+J192</f>
        <v>0</v>
      </c>
      <c r="N192" s="19">
        <f t="shared" si="13"/>
        <v>6.18919521967018E-4</v>
      </c>
      <c r="O192" s="19">
        <f t="shared" si="14"/>
        <v>4.4436422396656917E-5</v>
      </c>
      <c r="P192" s="19">
        <f t="shared" si="15"/>
        <v>0</v>
      </c>
      <c r="Q192" s="19">
        <f t="shared" si="16"/>
        <v>-1.6583898609091709E-4</v>
      </c>
      <c r="R192" s="19">
        <f t="shared" si="17"/>
        <v>0</v>
      </c>
      <c r="S192" s="19">
        <f t="shared" si="18"/>
        <v>0</v>
      </c>
    </row>
    <row r="193" spans="1:19" x14ac:dyDescent="0.25">
      <c r="A193" s="26">
        <f>Wellpath!E193</f>
        <v>5700</v>
      </c>
      <c r="B193" s="22">
        <v>0</v>
      </c>
      <c r="C193" s="22">
        <v>0</v>
      </c>
      <c r="D193" s="22">
        <f>(TAN(Dip) * SIN(Wellpath!$L193) * COS(Wellpath!$O193) - COS(Wellpath!$L193)) / 2</f>
        <v>0.29362485190767018</v>
      </c>
      <c r="E193" s="20">
        <f>Model!$W$12*((drdp!B193+drdp!K193)*'ASXY-TI3S'!$B193+(drdp!E193+drdp!N193)*'ASXY-TI3S'!$C193+(drdp!H193+drdp!Q193)*'ASXY-TI3S'!$D193)</f>
        <v>-4.2542974154688249E-3</v>
      </c>
      <c r="F193" s="20">
        <f>Model!$W$12*((drdp!C193+drdp!L193)*'ASXY-TI3S'!$B193+(drdp!F193+drdp!O193)*'ASXY-TI3S'!$C193+(drdp!I193+drdp!R193)*'ASXY-TI3S'!$D193)</f>
        <v>1.1399355568366841E-3</v>
      </c>
      <c r="G193" s="20">
        <f>Model!$W$12*((drdp!D193+drdp!M193)*'ASXY-TI3S'!$B193+(drdp!G193+drdp!P193)*'ASXY-TI3S'!$C193+(drdp!J193+drdp!S193)*'ASXY-TI3S'!$D193)</f>
        <v>0</v>
      </c>
      <c r="H193" s="18">
        <f>Model!$W$12*((drdp!B193)*'ASXY-TI3S'!$B193+(drdp!E193)*'ASXY-TI3S'!$C193+(drdp!H193)*'ASXY-TI3S'!$D193)</f>
        <v>-2.1271487077344125E-3</v>
      </c>
      <c r="I193" s="18">
        <f>Model!$W$12*((drdp!C193)*'ASXY-TI3S'!$B193+(drdp!F193)*'ASXY-TI3S'!$C193+(drdp!I193)*'ASXY-TI3S'!$D193)</f>
        <v>5.6996777841834205E-4</v>
      </c>
      <c r="J193" s="18">
        <f>Model!$W$12*((drdp!D193)*'ASXY-TI3S'!$B193+(drdp!G193)*'ASXY-TI3S'!$C193+(drdp!J193)*'ASXY-TI3S'!$D193)</f>
        <v>0</v>
      </c>
      <c r="K193" s="21">
        <f>SUM(E$3:E192)+H193</f>
        <v>-2.9132390629519975E-2</v>
      </c>
      <c r="L193" s="21">
        <f>SUM(F$3:F192)+I193</f>
        <v>7.8060005427678086E-3</v>
      </c>
      <c r="M193" s="21">
        <f>SUM(G$3:G192)+J193</f>
        <v>0</v>
      </c>
      <c r="N193" s="19">
        <f t="shared" si="13"/>
        <v>8.4869618379094331E-4</v>
      </c>
      <c r="O193" s="19">
        <f t="shared" si="14"/>
        <v>6.093364447369132E-5</v>
      </c>
      <c r="P193" s="19">
        <f t="shared" si="15"/>
        <v>0</v>
      </c>
      <c r="Q193" s="19">
        <f t="shared" si="16"/>
        <v>-2.2740745706615676E-4</v>
      </c>
      <c r="R193" s="19">
        <f t="shared" si="17"/>
        <v>0</v>
      </c>
      <c r="S193" s="19">
        <f t="shared" si="18"/>
        <v>0</v>
      </c>
    </row>
    <row r="194" spans="1:19" x14ac:dyDescent="0.25">
      <c r="A194" s="26">
        <f>Wellpath!E194</f>
        <v>5730</v>
      </c>
      <c r="B194" s="22">
        <v>0</v>
      </c>
      <c r="C194" s="22">
        <v>0</v>
      </c>
      <c r="D194" s="22">
        <f>(TAN(Dip) * SIN(Wellpath!$L194) * COS(Wellpath!$O194) - COS(Wellpath!$L194)) / 2</f>
        <v>0.29362485190767018</v>
      </c>
      <c r="E194" s="20">
        <f>Model!$W$12*((drdp!B194+drdp!K194)*'ASXY-TI3S'!$B194+(drdp!E194+drdp!N194)*'ASXY-TI3S'!$C194+(drdp!H194+drdp!Q194)*'ASXY-TI3S'!$D194)</f>
        <v>-4.2542974154688249E-3</v>
      </c>
      <c r="F194" s="20">
        <f>Model!$W$12*((drdp!C194+drdp!L194)*'ASXY-TI3S'!$B194+(drdp!F194+drdp!O194)*'ASXY-TI3S'!$C194+(drdp!I194+drdp!R194)*'ASXY-TI3S'!$D194)</f>
        <v>1.1399355568366841E-3</v>
      </c>
      <c r="G194" s="20">
        <f>Model!$W$12*((drdp!D194+drdp!M194)*'ASXY-TI3S'!$B194+(drdp!G194+drdp!P194)*'ASXY-TI3S'!$C194+(drdp!J194+drdp!S194)*'ASXY-TI3S'!$D194)</f>
        <v>0</v>
      </c>
      <c r="H194" s="18">
        <f>Model!$W$12*((drdp!B194)*'ASXY-TI3S'!$B194+(drdp!E194)*'ASXY-TI3S'!$C194+(drdp!H194)*'ASXY-TI3S'!$D194)</f>
        <v>-2.1271487077344125E-3</v>
      </c>
      <c r="I194" s="18">
        <f>Model!$W$12*((drdp!C194)*'ASXY-TI3S'!$B194+(drdp!F194)*'ASXY-TI3S'!$C194+(drdp!I194)*'ASXY-TI3S'!$D194)</f>
        <v>5.6996777841834205E-4</v>
      </c>
      <c r="J194" s="18">
        <f>Model!$W$12*((drdp!D194)*'ASXY-TI3S'!$B194+(drdp!G194)*'ASXY-TI3S'!$C194+(drdp!J194)*'ASXY-TI3S'!$D194)</f>
        <v>0</v>
      </c>
      <c r="K194" s="21">
        <f>SUM(E$3:E193)+H194</f>
        <v>-3.3386688044988802E-2</v>
      </c>
      <c r="L194" s="21">
        <f>SUM(F$3:F193)+I194</f>
        <v>8.9459360996044911E-3</v>
      </c>
      <c r="M194" s="21">
        <f>SUM(G$3:G193)+J194</f>
        <v>0</v>
      </c>
      <c r="N194" s="19">
        <f t="shared" si="13"/>
        <v>1.1146709386133983E-3</v>
      </c>
      <c r="O194" s="19">
        <f t="shared" si="14"/>
        <v>8.0029772698206813E-5</v>
      </c>
      <c r="P194" s="19">
        <f t="shared" si="15"/>
        <v>0</v>
      </c>
      <c r="Q194" s="19">
        <f t="shared" si="16"/>
        <v>-2.9867517782789904E-4</v>
      </c>
      <c r="R194" s="19">
        <f t="shared" si="17"/>
        <v>0</v>
      </c>
      <c r="S194" s="19">
        <f t="shared" si="18"/>
        <v>0</v>
      </c>
    </row>
    <row r="195" spans="1:19" x14ac:dyDescent="0.25">
      <c r="A195" s="26">
        <f>Wellpath!E195</f>
        <v>5760</v>
      </c>
      <c r="B195" s="22">
        <v>0</v>
      </c>
      <c r="C195" s="22">
        <v>0</v>
      </c>
      <c r="D195" s="22">
        <f>(TAN(Dip) * SIN(Wellpath!$L195) * COS(Wellpath!$O195) - COS(Wellpath!$L195)) / 2</f>
        <v>0.29362485190767018</v>
      </c>
      <c r="E195" s="20">
        <f>Model!$W$12*((drdp!B195+drdp!K195)*'ASXY-TI3S'!$B195+(drdp!E195+drdp!N195)*'ASXY-TI3S'!$C195+(drdp!H195+drdp!Q195)*'ASXY-TI3S'!$D195)</f>
        <v>-4.2542974154688249E-3</v>
      </c>
      <c r="F195" s="20">
        <f>Model!$W$12*((drdp!C195+drdp!L195)*'ASXY-TI3S'!$B195+(drdp!F195+drdp!O195)*'ASXY-TI3S'!$C195+(drdp!I195+drdp!R195)*'ASXY-TI3S'!$D195)</f>
        <v>1.1399355568366841E-3</v>
      </c>
      <c r="G195" s="20">
        <f>Model!$W$12*((drdp!D195+drdp!M195)*'ASXY-TI3S'!$B195+(drdp!G195+drdp!P195)*'ASXY-TI3S'!$C195+(drdp!J195+drdp!S195)*'ASXY-TI3S'!$D195)</f>
        <v>0</v>
      </c>
      <c r="H195" s="18">
        <f>Model!$W$12*((drdp!B195)*'ASXY-TI3S'!$B195+(drdp!E195)*'ASXY-TI3S'!$C195+(drdp!H195)*'ASXY-TI3S'!$D195)</f>
        <v>-2.1271487077344125E-3</v>
      </c>
      <c r="I195" s="18">
        <f>Model!$W$12*((drdp!C195)*'ASXY-TI3S'!$B195+(drdp!F195)*'ASXY-TI3S'!$C195+(drdp!I195)*'ASXY-TI3S'!$D195)</f>
        <v>5.6996777841834205E-4</v>
      </c>
      <c r="J195" s="18">
        <f>Model!$W$12*((drdp!D195)*'ASXY-TI3S'!$B195+(drdp!G195)*'ASXY-TI3S'!$C195+(drdp!J195)*'ASXY-TI3S'!$D195)</f>
        <v>0</v>
      </c>
      <c r="K195" s="21">
        <f>SUM(E$3:E194)+H195</f>
        <v>-3.7640985460457625E-2</v>
      </c>
      <c r="L195" s="21">
        <f>SUM(F$3:F194)+I195</f>
        <v>1.0085871656441175E-2</v>
      </c>
      <c r="M195" s="21">
        <f>SUM(G$3:G194)+J195</f>
        <v>0</v>
      </c>
      <c r="N195" s="19">
        <f t="shared" si="13"/>
        <v>1.4168437864343823E-3</v>
      </c>
      <c r="O195" s="19">
        <f t="shared" si="14"/>
        <v>1.0172480707020346E-4</v>
      </c>
      <c r="P195" s="19">
        <f t="shared" si="15"/>
        <v>0</v>
      </c>
      <c r="Q195" s="19">
        <f t="shared" si="16"/>
        <v>-3.7964214837614397E-4</v>
      </c>
      <c r="R195" s="19">
        <f t="shared" si="17"/>
        <v>0</v>
      </c>
      <c r="S195" s="19">
        <f t="shared" si="18"/>
        <v>0</v>
      </c>
    </row>
    <row r="196" spans="1:19" x14ac:dyDescent="0.25">
      <c r="A196" s="26">
        <f>Wellpath!E196</f>
        <v>5790</v>
      </c>
      <c r="B196" s="22">
        <v>0</v>
      </c>
      <c r="C196" s="22">
        <v>0</v>
      </c>
      <c r="D196" s="22">
        <f>(TAN(Dip) * SIN(Wellpath!$L196) * COS(Wellpath!$O196) - COS(Wellpath!$L196)) / 2</f>
        <v>0.29362485190767018</v>
      </c>
      <c r="E196" s="20">
        <f>Model!$W$12*((drdp!B196+drdp!K196)*'ASXY-TI3S'!$B196+(drdp!E196+drdp!N196)*'ASXY-TI3S'!$C196+(drdp!H196+drdp!Q196)*'ASXY-TI3S'!$D196)</f>
        <v>-4.2542974154688249E-3</v>
      </c>
      <c r="F196" s="20">
        <f>Model!$W$12*((drdp!C196+drdp!L196)*'ASXY-TI3S'!$B196+(drdp!F196+drdp!O196)*'ASXY-TI3S'!$C196+(drdp!I196+drdp!R196)*'ASXY-TI3S'!$D196)</f>
        <v>1.1399355568366841E-3</v>
      </c>
      <c r="G196" s="20">
        <f>Model!$W$12*((drdp!D196+drdp!M196)*'ASXY-TI3S'!$B196+(drdp!G196+drdp!P196)*'ASXY-TI3S'!$C196+(drdp!J196+drdp!S196)*'ASXY-TI3S'!$D196)</f>
        <v>0</v>
      </c>
      <c r="H196" s="18">
        <f>Model!$W$12*((drdp!B196)*'ASXY-TI3S'!$B196+(drdp!E196)*'ASXY-TI3S'!$C196+(drdp!H196)*'ASXY-TI3S'!$D196)</f>
        <v>-2.1271487077344125E-3</v>
      </c>
      <c r="I196" s="18">
        <f>Model!$W$12*((drdp!C196)*'ASXY-TI3S'!$B196+(drdp!F196)*'ASXY-TI3S'!$C196+(drdp!I196)*'ASXY-TI3S'!$D196)</f>
        <v>5.6996777841834205E-4</v>
      </c>
      <c r="J196" s="18">
        <f>Model!$W$12*((drdp!D196)*'ASXY-TI3S'!$B196+(drdp!G196)*'ASXY-TI3S'!$C196+(drdp!J196)*'ASXY-TI3S'!$D196)</f>
        <v>0</v>
      </c>
      <c r="K196" s="21">
        <f>SUM(E$3:E195)+H196</f>
        <v>-4.1895282875926448E-2</v>
      </c>
      <c r="L196" s="21">
        <f>SUM(F$3:F195)+I196</f>
        <v>1.122580721327786E-2</v>
      </c>
      <c r="M196" s="21">
        <f>SUM(G$3:G195)+J196</f>
        <v>0</v>
      </c>
      <c r="N196" s="19">
        <f t="shared" si="13"/>
        <v>1.7552147272538959E-3</v>
      </c>
      <c r="O196" s="19">
        <f t="shared" si="14"/>
        <v>1.2601874758968123E-4</v>
      </c>
      <c r="P196" s="19">
        <f t="shared" si="15"/>
        <v>0</v>
      </c>
      <c r="Q196" s="19">
        <f t="shared" si="16"/>
        <v>-4.7030836871089153E-4</v>
      </c>
      <c r="R196" s="19">
        <f t="shared" si="17"/>
        <v>0</v>
      </c>
      <c r="S196" s="19">
        <f t="shared" si="18"/>
        <v>0</v>
      </c>
    </row>
    <row r="197" spans="1:19" x14ac:dyDescent="0.25">
      <c r="A197" s="26">
        <f>Wellpath!E197</f>
        <v>5820</v>
      </c>
      <c r="B197" s="22">
        <v>0</v>
      </c>
      <c r="C197" s="22">
        <v>0</v>
      </c>
      <c r="D197" s="22">
        <f>(TAN(Dip) * SIN(Wellpath!$L197) * COS(Wellpath!$O197) - COS(Wellpath!$L197)) / 2</f>
        <v>0.29362485190767018</v>
      </c>
      <c r="E197" s="20">
        <f>Model!$W$12*((drdp!B197+drdp!K197)*'ASXY-TI3S'!$B197+(drdp!E197+drdp!N197)*'ASXY-TI3S'!$C197+(drdp!H197+drdp!Q197)*'ASXY-TI3S'!$D197)</f>
        <v>-4.2542974154688249E-3</v>
      </c>
      <c r="F197" s="20">
        <f>Model!$W$12*((drdp!C197+drdp!L197)*'ASXY-TI3S'!$B197+(drdp!F197+drdp!O197)*'ASXY-TI3S'!$C197+(drdp!I197+drdp!R197)*'ASXY-TI3S'!$D197)</f>
        <v>1.1399355568366841E-3</v>
      </c>
      <c r="G197" s="20">
        <f>Model!$W$12*((drdp!D197+drdp!M197)*'ASXY-TI3S'!$B197+(drdp!G197+drdp!P197)*'ASXY-TI3S'!$C197+(drdp!J197+drdp!S197)*'ASXY-TI3S'!$D197)</f>
        <v>0</v>
      </c>
      <c r="H197" s="18">
        <f>Model!$W$12*((drdp!B197)*'ASXY-TI3S'!$B197+(drdp!E197)*'ASXY-TI3S'!$C197+(drdp!H197)*'ASXY-TI3S'!$D197)</f>
        <v>-2.1271487077344125E-3</v>
      </c>
      <c r="I197" s="18">
        <f>Model!$W$12*((drdp!C197)*'ASXY-TI3S'!$B197+(drdp!F197)*'ASXY-TI3S'!$C197+(drdp!I197)*'ASXY-TI3S'!$D197)</f>
        <v>5.6996777841834205E-4</v>
      </c>
      <c r="J197" s="18">
        <f>Model!$W$12*((drdp!D197)*'ASXY-TI3S'!$B197+(drdp!G197)*'ASXY-TI3S'!$C197+(drdp!J197)*'ASXY-TI3S'!$D197)</f>
        <v>0</v>
      </c>
      <c r="K197" s="21">
        <f>SUM(E$3:E196)+H197</f>
        <v>-4.6149580291395272E-2</v>
      </c>
      <c r="L197" s="21">
        <f>SUM(F$3:F196)+I197</f>
        <v>1.2365742770114544E-2</v>
      </c>
      <c r="M197" s="21">
        <f>SUM(G$3:G196)+J197</f>
        <v>0</v>
      </c>
      <c r="N197" s="19">
        <f t="shared" si="13"/>
        <v>2.1297837610719391E-3</v>
      </c>
      <c r="O197" s="19">
        <f t="shared" si="14"/>
        <v>1.5291159425664011E-4</v>
      </c>
      <c r="P197" s="19">
        <f t="shared" si="15"/>
        <v>0</v>
      </c>
      <c r="Q197" s="19">
        <f t="shared" si="16"/>
        <v>-5.7067383883214172E-4</v>
      </c>
      <c r="R197" s="19">
        <f t="shared" si="17"/>
        <v>0</v>
      </c>
      <c r="S197" s="19">
        <f t="shared" si="18"/>
        <v>0</v>
      </c>
    </row>
    <row r="198" spans="1:19" x14ac:dyDescent="0.25">
      <c r="A198" s="26">
        <f>Wellpath!E198</f>
        <v>5850</v>
      </c>
      <c r="B198" s="22">
        <v>0</v>
      </c>
      <c r="C198" s="22">
        <v>0</v>
      </c>
      <c r="D198" s="22">
        <f>(TAN(Dip) * SIN(Wellpath!$L198) * COS(Wellpath!$O198) - COS(Wellpath!$L198)) / 2</f>
        <v>0.29362485190767018</v>
      </c>
      <c r="E198" s="20">
        <f>Model!$W$12*((drdp!B198+drdp!K198)*'ASXY-TI3S'!$B198+(drdp!E198+drdp!N198)*'ASXY-TI3S'!$C198+(drdp!H198+drdp!Q198)*'ASXY-TI3S'!$D198)</f>
        <v>-4.2542974154688249E-3</v>
      </c>
      <c r="F198" s="20">
        <f>Model!$W$12*((drdp!C198+drdp!L198)*'ASXY-TI3S'!$B198+(drdp!F198+drdp!O198)*'ASXY-TI3S'!$C198+(drdp!I198+drdp!R198)*'ASXY-TI3S'!$D198)</f>
        <v>1.1399355568366841E-3</v>
      </c>
      <c r="G198" s="20">
        <f>Model!$W$12*((drdp!D198+drdp!M198)*'ASXY-TI3S'!$B198+(drdp!G198+drdp!P198)*'ASXY-TI3S'!$C198+(drdp!J198+drdp!S198)*'ASXY-TI3S'!$D198)</f>
        <v>0</v>
      </c>
      <c r="H198" s="18">
        <f>Model!$W$12*((drdp!B198)*'ASXY-TI3S'!$B198+(drdp!E198)*'ASXY-TI3S'!$C198+(drdp!H198)*'ASXY-TI3S'!$D198)</f>
        <v>-2.1271487077344125E-3</v>
      </c>
      <c r="I198" s="18">
        <f>Model!$W$12*((drdp!C198)*'ASXY-TI3S'!$B198+(drdp!F198)*'ASXY-TI3S'!$C198+(drdp!I198)*'ASXY-TI3S'!$D198)</f>
        <v>5.6996777841834205E-4</v>
      </c>
      <c r="J198" s="18">
        <f>Model!$W$12*((drdp!D198)*'ASXY-TI3S'!$B198+(drdp!G198)*'ASXY-TI3S'!$C198+(drdp!J198)*'ASXY-TI3S'!$D198)</f>
        <v>0</v>
      </c>
      <c r="K198" s="21">
        <f>SUM(E$3:E197)+H198</f>
        <v>-5.0403877706864095E-2</v>
      </c>
      <c r="L198" s="21">
        <f>SUM(F$3:F197)+I198</f>
        <v>1.3505678326951228E-2</v>
      </c>
      <c r="M198" s="21">
        <f>SUM(G$3:G197)+J198</f>
        <v>0</v>
      </c>
      <c r="N198" s="19">
        <f t="shared" ref="N198:N261" si="19">K198^2</f>
        <v>2.5405508878885113E-3</v>
      </c>
      <c r="O198" s="19">
        <f t="shared" ref="O198:O261" si="20">L198^2</f>
        <v>1.8240334707108014E-4</v>
      </c>
      <c r="P198" s="19">
        <f t="shared" ref="P198:P261" si="21">M198^2</f>
        <v>0</v>
      </c>
      <c r="Q198" s="19">
        <f t="shared" ref="Q198:Q261" si="22">K198*L198</f>
        <v>-6.8073855873989459E-4</v>
      </c>
      <c r="R198" s="19">
        <f t="shared" ref="R198:R261" si="23">K198*M198</f>
        <v>0</v>
      </c>
      <c r="S198" s="19">
        <f t="shared" ref="S198:S261" si="24">L198*M198</f>
        <v>0</v>
      </c>
    </row>
    <row r="199" spans="1:19" x14ac:dyDescent="0.25">
      <c r="A199" s="26">
        <f>Wellpath!E199</f>
        <v>5880</v>
      </c>
      <c r="B199" s="22">
        <v>0</v>
      </c>
      <c r="C199" s="22">
        <v>0</v>
      </c>
      <c r="D199" s="22">
        <f>(TAN(Dip) * SIN(Wellpath!$L199) * COS(Wellpath!$O199) - COS(Wellpath!$L199)) / 2</f>
        <v>0.29362485190767018</v>
      </c>
      <c r="E199" s="20">
        <f>Model!$W$12*((drdp!B199+drdp!K199)*'ASXY-TI3S'!$B199+(drdp!E199+drdp!N199)*'ASXY-TI3S'!$C199+(drdp!H199+drdp!Q199)*'ASXY-TI3S'!$D199)</f>
        <v>-4.2542974154688249E-3</v>
      </c>
      <c r="F199" s="20">
        <f>Model!$W$12*((drdp!C199+drdp!L199)*'ASXY-TI3S'!$B199+(drdp!F199+drdp!O199)*'ASXY-TI3S'!$C199+(drdp!I199+drdp!R199)*'ASXY-TI3S'!$D199)</f>
        <v>1.1399355568366841E-3</v>
      </c>
      <c r="G199" s="20">
        <f>Model!$W$12*((drdp!D199+drdp!M199)*'ASXY-TI3S'!$B199+(drdp!G199+drdp!P199)*'ASXY-TI3S'!$C199+(drdp!J199+drdp!S199)*'ASXY-TI3S'!$D199)</f>
        <v>0</v>
      </c>
      <c r="H199" s="18">
        <f>Model!$W$12*((drdp!B199)*'ASXY-TI3S'!$B199+(drdp!E199)*'ASXY-TI3S'!$C199+(drdp!H199)*'ASXY-TI3S'!$D199)</f>
        <v>-2.1271487077344125E-3</v>
      </c>
      <c r="I199" s="18">
        <f>Model!$W$12*((drdp!C199)*'ASXY-TI3S'!$B199+(drdp!F199)*'ASXY-TI3S'!$C199+(drdp!I199)*'ASXY-TI3S'!$D199)</f>
        <v>5.6996777841834205E-4</v>
      </c>
      <c r="J199" s="18">
        <f>Model!$W$12*((drdp!D199)*'ASXY-TI3S'!$B199+(drdp!G199)*'ASXY-TI3S'!$C199+(drdp!J199)*'ASXY-TI3S'!$D199)</f>
        <v>0</v>
      </c>
      <c r="K199" s="21">
        <f>SUM(E$3:E198)+H199</f>
        <v>-5.4658175122332918E-2</v>
      </c>
      <c r="L199" s="21">
        <f>SUM(F$3:F198)+I199</f>
        <v>1.4645613883787913E-2</v>
      </c>
      <c r="M199" s="21">
        <f>SUM(G$3:G198)+J199</f>
        <v>0</v>
      </c>
      <c r="N199" s="19">
        <f t="shared" si="19"/>
        <v>2.9875161077036129E-3</v>
      </c>
      <c r="O199" s="19">
        <f t="shared" si="20"/>
        <v>2.1449400603300127E-4</v>
      </c>
      <c r="P199" s="19">
        <f t="shared" si="21"/>
        <v>0</v>
      </c>
      <c r="Q199" s="19">
        <f t="shared" si="22"/>
        <v>-8.0050252843415009E-4</v>
      </c>
      <c r="R199" s="19">
        <f t="shared" si="23"/>
        <v>0</v>
      </c>
      <c r="S199" s="19">
        <f t="shared" si="24"/>
        <v>0</v>
      </c>
    </row>
    <row r="200" spans="1:19" x14ac:dyDescent="0.25">
      <c r="A200" s="26">
        <f>Wellpath!E200</f>
        <v>5910</v>
      </c>
      <c r="B200" s="22">
        <v>0</v>
      </c>
      <c r="C200" s="22">
        <v>0</v>
      </c>
      <c r="D200" s="22">
        <f>(TAN(Dip) * SIN(Wellpath!$L200) * COS(Wellpath!$O200) - COS(Wellpath!$L200)) / 2</f>
        <v>0.29362485190767018</v>
      </c>
      <c r="E200" s="20">
        <f>Model!$W$12*((drdp!B200+drdp!K200)*'ASXY-TI3S'!$B200+(drdp!E200+drdp!N200)*'ASXY-TI3S'!$C200+(drdp!H200+drdp!Q200)*'ASXY-TI3S'!$D200)</f>
        <v>-4.2542974154688249E-3</v>
      </c>
      <c r="F200" s="20">
        <f>Model!$W$12*((drdp!C200+drdp!L200)*'ASXY-TI3S'!$B200+(drdp!F200+drdp!O200)*'ASXY-TI3S'!$C200+(drdp!I200+drdp!R200)*'ASXY-TI3S'!$D200)</f>
        <v>1.1399355568366841E-3</v>
      </c>
      <c r="G200" s="20">
        <f>Model!$W$12*((drdp!D200+drdp!M200)*'ASXY-TI3S'!$B200+(drdp!G200+drdp!P200)*'ASXY-TI3S'!$C200+(drdp!J200+drdp!S200)*'ASXY-TI3S'!$D200)</f>
        <v>0</v>
      </c>
      <c r="H200" s="18">
        <f>Model!$W$12*((drdp!B200)*'ASXY-TI3S'!$B200+(drdp!E200)*'ASXY-TI3S'!$C200+(drdp!H200)*'ASXY-TI3S'!$D200)</f>
        <v>-2.1271487077344125E-3</v>
      </c>
      <c r="I200" s="18">
        <f>Model!$W$12*((drdp!C200)*'ASXY-TI3S'!$B200+(drdp!F200)*'ASXY-TI3S'!$C200+(drdp!I200)*'ASXY-TI3S'!$D200)</f>
        <v>5.6996777841834205E-4</v>
      </c>
      <c r="J200" s="18">
        <f>Model!$W$12*((drdp!D200)*'ASXY-TI3S'!$B200+(drdp!G200)*'ASXY-TI3S'!$C200+(drdp!J200)*'ASXY-TI3S'!$D200)</f>
        <v>0</v>
      </c>
      <c r="K200" s="21">
        <f>SUM(E$3:E199)+H200</f>
        <v>-5.8912472537801741E-2</v>
      </c>
      <c r="L200" s="21">
        <f>SUM(F$3:F199)+I200</f>
        <v>1.5785549440624599E-2</v>
      </c>
      <c r="M200" s="21">
        <f>SUM(G$3:G199)+J200</f>
        <v>0</v>
      </c>
      <c r="N200" s="19">
        <f t="shared" si="19"/>
        <v>3.4706794205172442E-3</v>
      </c>
      <c r="O200" s="19">
        <f t="shared" si="20"/>
        <v>2.491835711424036E-4</v>
      </c>
      <c r="P200" s="19">
        <f t="shared" si="21"/>
        <v>0</v>
      </c>
      <c r="Q200" s="19">
        <f t="shared" si="22"/>
        <v>-9.2996574791490833E-4</v>
      </c>
      <c r="R200" s="19">
        <f t="shared" si="23"/>
        <v>0</v>
      </c>
      <c r="S200" s="19">
        <f t="shared" si="24"/>
        <v>0</v>
      </c>
    </row>
    <row r="201" spans="1:19" x14ac:dyDescent="0.25">
      <c r="A201" s="26">
        <f>Wellpath!E201</f>
        <v>5940</v>
      </c>
      <c r="B201" s="22">
        <v>0</v>
      </c>
      <c r="C201" s="22">
        <v>0</v>
      </c>
      <c r="D201" s="22">
        <f>(TAN(Dip) * SIN(Wellpath!$L201) * COS(Wellpath!$O201) - COS(Wellpath!$L201)) / 2</f>
        <v>0.29362485190767018</v>
      </c>
      <c r="E201" s="20">
        <f>Model!$W$12*((drdp!B201+drdp!K201)*'ASXY-TI3S'!$B201+(drdp!E201+drdp!N201)*'ASXY-TI3S'!$C201+(drdp!H201+drdp!Q201)*'ASXY-TI3S'!$D201)</f>
        <v>-4.2542974154688249E-3</v>
      </c>
      <c r="F201" s="20">
        <f>Model!$W$12*((drdp!C201+drdp!L201)*'ASXY-TI3S'!$B201+(drdp!F201+drdp!O201)*'ASXY-TI3S'!$C201+(drdp!I201+drdp!R201)*'ASXY-TI3S'!$D201)</f>
        <v>1.1399355568366841E-3</v>
      </c>
      <c r="G201" s="20">
        <f>Model!$W$12*((drdp!D201+drdp!M201)*'ASXY-TI3S'!$B201+(drdp!G201+drdp!P201)*'ASXY-TI3S'!$C201+(drdp!J201+drdp!S201)*'ASXY-TI3S'!$D201)</f>
        <v>0</v>
      </c>
      <c r="H201" s="18">
        <f>Model!$W$12*((drdp!B201)*'ASXY-TI3S'!$B201+(drdp!E201)*'ASXY-TI3S'!$C201+(drdp!H201)*'ASXY-TI3S'!$D201)</f>
        <v>-2.1271487077344125E-3</v>
      </c>
      <c r="I201" s="18">
        <f>Model!$W$12*((drdp!C201)*'ASXY-TI3S'!$B201+(drdp!F201)*'ASXY-TI3S'!$C201+(drdp!I201)*'ASXY-TI3S'!$D201)</f>
        <v>5.6996777841834205E-4</v>
      </c>
      <c r="J201" s="18">
        <f>Model!$W$12*((drdp!D201)*'ASXY-TI3S'!$B201+(drdp!G201)*'ASXY-TI3S'!$C201+(drdp!J201)*'ASXY-TI3S'!$D201)</f>
        <v>0</v>
      </c>
      <c r="K201" s="21">
        <f>SUM(E$3:E200)+H201</f>
        <v>-6.3166769953270557E-2</v>
      </c>
      <c r="L201" s="21">
        <f>SUM(F$3:F200)+I201</f>
        <v>1.6925484997461281E-2</v>
      </c>
      <c r="M201" s="21">
        <f>SUM(G$3:G200)+J201</f>
        <v>0</v>
      </c>
      <c r="N201" s="19">
        <f t="shared" si="19"/>
        <v>3.9900408263294045E-3</v>
      </c>
      <c r="O201" s="19">
        <f t="shared" si="20"/>
        <v>2.864720423992869E-4</v>
      </c>
      <c r="P201" s="19">
        <f t="shared" si="21"/>
        <v>0</v>
      </c>
      <c r="Q201" s="19">
        <f t="shared" si="22"/>
        <v>-1.0691282171821689E-3</v>
      </c>
      <c r="R201" s="19">
        <f t="shared" si="23"/>
        <v>0</v>
      </c>
      <c r="S201" s="19">
        <f t="shared" si="24"/>
        <v>0</v>
      </c>
    </row>
    <row r="202" spans="1:19" x14ac:dyDescent="0.25">
      <c r="A202" s="26">
        <f>Wellpath!E202</f>
        <v>5970</v>
      </c>
      <c r="B202" s="22">
        <v>0</v>
      </c>
      <c r="C202" s="22">
        <v>0</v>
      </c>
      <c r="D202" s="22">
        <f>(TAN(Dip) * SIN(Wellpath!$L202) * COS(Wellpath!$O202) - COS(Wellpath!$L202)) / 2</f>
        <v>0.29362485190767018</v>
      </c>
      <c r="E202" s="20">
        <f>Model!$W$12*((drdp!B202+drdp!K202)*'ASXY-TI3S'!$B202+(drdp!E202+drdp!N202)*'ASXY-TI3S'!$C202+(drdp!H202+drdp!Q202)*'ASXY-TI3S'!$D202)</f>
        <v>-4.2542974154688249E-3</v>
      </c>
      <c r="F202" s="20">
        <f>Model!$W$12*((drdp!C202+drdp!L202)*'ASXY-TI3S'!$B202+(drdp!F202+drdp!O202)*'ASXY-TI3S'!$C202+(drdp!I202+drdp!R202)*'ASXY-TI3S'!$D202)</f>
        <v>1.1399355568366841E-3</v>
      </c>
      <c r="G202" s="20">
        <f>Model!$W$12*((drdp!D202+drdp!M202)*'ASXY-TI3S'!$B202+(drdp!G202+drdp!P202)*'ASXY-TI3S'!$C202+(drdp!J202+drdp!S202)*'ASXY-TI3S'!$D202)</f>
        <v>0</v>
      </c>
      <c r="H202" s="18">
        <f>Model!$W$12*((drdp!B202)*'ASXY-TI3S'!$B202+(drdp!E202)*'ASXY-TI3S'!$C202+(drdp!H202)*'ASXY-TI3S'!$D202)</f>
        <v>-2.1271487077344125E-3</v>
      </c>
      <c r="I202" s="18">
        <f>Model!$W$12*((drdp!C202)*'ASXY-TI3S'!$B202+(drdp!F202)*'ASXY-TI3S'!$C202+(drdp!I202)*'ASXY-TI3S'!$D202)</f>
        <v>5.6996777841834205E-4</v>
      </c>
      <c r="J202" s="18">
        <f>Model!$W$12*((drdp!D202)*'ASXY-TI3S'!$B202+(drdp!G202)*'ASXY-TI3S'!$C202+(drdp!J202)*'ASXY-TI3S'!$D202)</f>
        <v>0</v>
      </c>
      <c r="K202" s="21">
        <f>SUM(E$3:E201)+H202</f>
        <v>-6.7421067368739387E-2</v>
      </c>
      <c r="L202" s="21">
        <f>SUM(F$3:F201)+I202</f>
        <v>1.8065420554297964E-2</v>
      </c>
      <c r="M202" s="21">
        <f>SUM(G$3:G201)+J202</f>
        <v>0</v>
      </c>
      <c r="N202" s="19">
        <f t="shared" si="19"/>
        <v>4.5456003251400949E-3</v>
      </c>
      <c r="O202" s="19">
        <f t="shared" si="20"/>
        <v>3.2635941980365134E-4</v>
      </c>
      <c r="P202" s="19">
        <f t="shared" si="21"/>
        <v>0</v>
      </c>
      <c r="Q202" s="19">
        <f t="shared" si="22"/>
        <v>-1.2179899362359324E-3</v>
      </c>
      <c r="R202" s="19">
        <f t="shared" si="23"/>
        <v>0</v>
      </c>
      <c r="S202" s="19">
        <f t="shared" si="24"/>
        <v>0</v>
      </c>
    </row>
    <row r="203" spans="1:19" x14ac:dyDescent="0.25">
      <c r="A203" s="26">
        <f>Wellpath!E203</f>
        <v>6000</v>
      </c>
      <c r="B203" s="22">
        <v>0</v>
      </c>
      <c r="C203" s="22">
        <v>0</v>
      </c>
      <c r="D203" s="22">
        <f>(TAN(Dip) * SIN(Wellpath!$L203) * COS(Wellpath!$O203) - COS(Wellpath!$L203)) / 2</f>
        <v>0.29362485190767018</v>
      </c>
      <c r="E203" s="20">
        <f>Model!$W$12*((drdp!B203+drdp!K203)*'ASXY-TI3S'!$B203+(drdp!E203+drdp!N203)*'ASXY-TI3S'!$C203+(drdp!H203+drdp!Q203)*'ASXY-TI3S'!$D203)</f>
        <v>-4.2542974154688249E-3</v>
      </c>
      <c r="F203" s="20">
        <f>Model!$W$12*((drdp!C203+drdp!L203)*'ASXY-TI3S'!$B203+(drdp!F203+drdp!O203)*'ASXY-TI3S'!$C203+(drdp!I203+drdp!R203)*'ASXY-TI3S'!$D203)</f>
        <v>1.1399355568366841E-3</v>
      </c>
      <c r="G203" s="20">
        <f>Model!$W$12*((drdp!D203+drdp!M203)*'ASXY-TI3S'!$B203+(drdp!G203+drdp!P203)*'ASXY-TI3S'!$C203+(drdp!J203+drdp!S203)*'ASXY-TI3S'!$D203)</f>
        <v>0</v>
      </c>
      <c r="H203" s="18">
        <f>Model!$W$12*((drdp!B203)*'ASXY-TI3S'!$B203+(drdp!E203)*'ASXY-TI3S'!$C203+(drdp!H203)*'ASXY-TI3S'!$D203)</f>
        <v>-2.1271487077344125E-3</v>
      </c>
      <c r="I203" s="18">
        <f>Model!$W$12*((drdp!C203)*'ASXY-TI3S'!$B203+(drdp!F203)*'ASXY-TI3S'!$C203+(drdp!I203)*'ASXY-TI3S'!$D203)</f>
        <v>5.6996777841834205E-4</v>
      </c>
      <c r="J203" s="18">
        <f>Model!$W$12*((drdp!D203)*'ASXY-TI3S'!$B203+(drdp!G203)*'ASXY-TI3S'!$C203+(drdp!J203)*'ASXY-TI3S'!$D203)</f>
        <v>0</v>
      </c>
      <c r="K203" s="21">
        <f>SUM(E$3:E202)+H203</f>
        <v>-7.1675364784208218E-2</v>
      </c>
      <c r="L203" s="21">
        <f>SUM(F$3:F202)+I203</f>
        <v>1.9205356111134646E-2</v>
      </c>
      <c r="M203" s="21">
        <f>SUM(G$3:G202)+J203</f>
        <v>0</v>
      </c>
      <c r="N203" s="19">
        <f t="shared" si="19"/>
        <v>5.1373579169493155E-3</v>
      </c>
      <c r="O203" s="19">
        <f t="shared" si="20"/>
        <v>3.6884570335549692E-4</v>
      </c>
      <c r="P203" s="19">
        <f t="shared" si="21"/>
        <v>0</v>
      </c>
      <c r="Q203" s="19">
        <f t="shared" si="22"/>
        <v>-1.3765509050761983E-3</v>
      </c>
      <c r="R203" s="19">
        <f t="shared" si="23"/>
        <v>0</v>
      </c>
      <c r="S203" s="19">
        <f t="shared" si="24"/>
        <v>0</v>
      </c>
    </row>
    <row r="204" spans="1:19" x14ac:dyDescent="0.25">
      <c r="A204" s="26">
        <f>Wellpath!E204</f>
        <v>6030</v>
      </c>
      <c r="B204" s="22">
        <v>0</v>
      </c>
      <c r="C204" s="22">
        <v>0</v>
      </c>
      <c r="D204" s="22">
        <f>(TAN(Dip) * SIN(Wellpath!$L204) * COS(Wellpath!$O204) - COS(Wellpath!$L204)) / 2</f>
        <v>0.29362485190767018</v>
      </c>
      <c r="E204" s="20">
        <f>Model!$W$12*((drdp!B204+drdp!K204)*'ASXY-TI3S'!$B204+(drdp!E204+drdp!N204)*'ASXY-TI3S'!$C204+(drdp!H204+drdp!Q204)*'ASXY-TI3S'!$D204)</f>
        <v>-4.2542974154688249E-3</v>
      </c>
      <c r="F204" s="20">
        <f>Model!$W$12*((drdp!C204+drdp!L204)*'ASXY-TI3S'!$B204+(drdp!F204+drdp!O204)*'ASXY-TI3S'!$C204+(drdp!I204+drdp!R204)*'ASXY-TI3S'!$D204)</f>
        <v>1.1399355568366841E-3</v>
      </c>
      <c r="G204" s="20">
        <f>Model!$W$12*((drdp!D204+drdp!M204)*'ASXY-TI3S'!$B204+(drdp!G204+drdp!P204)*'ASXY-TI3S'!$C204+(drdp!J204+drdp!S204)*'ASXY-TI3S'!$D204)</f>
        <v>0</v>
      </c>
      <c r="H204" s="18">
        <f>Model!$W$12*((drdp!B204)*'ASXY-TI3S'!$B204+(drdp!E204)*'ASXY-TI3S'!$C204+(drdp!H204)*'ASXY-TI3S'!$D204)</f>
        <v>-2.1271487077344125E-3</v>
      </c>
      <c r="I204" s="18">
        <f>Model!$W$12*((drdp!C204)*'ASXY-TI3S'!$B204+(drdp!F204)*'ASXY-TI3S'!$C204+(drdp!I204)*'ASXY-TI3S'!$D204)</f>
        <v>5.6996777841834205E-4</v>
      </c>
      <c r="J204" s="18">
        <f>Model!$W$12*((drdp!D204)*'ASXY-TI3S'!$B204+(drdp!G204)*'ASXY-TI3S'!$C204+(drdp!J204)*'ASXY-TI3S'!$D204)</f>
        <v>0</v>
      </c>
      <c r="K204" s="21">
        <f>SUM(E$3:E203)+H204</f>
        <v>-7.5929662199677048E-2</v>
      </c>
      <c r="L204" s="21">
        <f>SUM(F$3:F203)+I204</f>
        <v>2.0345291667971329E-2</v>
      </c>
      <c r="M204" s="21">
        <f>SUM(G$3:G203)+J204</f>
        <v>0</v>
      </c>
      <c r="N204" s="19">
        <f t="shared" si="19"/>
        <v>5.7653136017570654E-3</v>
      </c>
      <c r="O204" s="19">
        <f t="shared" si="20"/>
        <v>4.1393089305482358E-4</v>
      </c>
      <c r="P204" s="19">
        <f t="shared" si="21"/>
        <v>0</v>
      </c>
      <c r="Q204" s="19">
        <f t="shared" si="22"/>
        <v>-1.544811123702967E-3</v>
      </c>
      <c r="R204" s="19">
        <f t="shared" si="23"/>
        <v>0</v>
      </c>
      <c r="S204" s="19">
        <f t="shared" si="24"/>
        <v>0</v>
      </c>
    </row>
    <row r="205" spans="1:19" x14ac:dyDescent="0.25">
      <c r="A205" s="26">
        <f>Wellpath!E205</f>
        <v>6060</v>
      </c>
      <c r="B205" s="22">
        <v>0</v>
      </c>
      <c r="C205" s="22">
        <v>0</v>
      </c>
      <c r="D205" s="22">
        <f>(TAN(Dip) * SIN(Wellpath!$L205) * COS(Wellpath!$O205) - COS(Wellpath!$L205)) / 2</f>
        <v>0.29362485190767018</v>
      </c>
      <c r="E205" s="20">
        <f>Model!$W$12*((drdp!B205+drdp!K205)*'ASXY-TI3S'!$B205+(drdp!E205+drdp!N205)*'ASXY-TI3S'!$C205+(drdp!H205+drdp!Q205)*'ASXY-TI3S'!$D205)</f>
        <v>-4.2542974154688249E-3</v>
      </c>
      <c r="F205" s="20">
        <f>Model!$W$12*((drdp!C205+drdp!L205)*'ASXY-TI3S'!$B205+(drdp!F205+drdp!O205)*'ASXY-TI3S'!$C205+(drdp!I205+drdp!R205)*'ASXY-TI3S'!$D205)</f>
        <v>1.1399355568366841E-3</v>
      </c>
      <c r="G205" s="20">
        <f>Model!$W$12*((drdp!D205+drdp!M205)*'ASXY-TI3S'!$B205+(drdp!G205+drdp!P205)*'ASXY-TI3S'!$C205+(drdp!J205+drdp!S205)*'ASXY-TI3S'!$D205)</f>
        <v>0</v>
      </c>
      <c r="H205" s="18">
        <f>Model!$W$12*((drdp!B205)*'ASXY-TI3S'!$B205+(drdp!E205)*'ASXY-TI3S'!$C205+(drdp!H205)*'ASXY-TI3S'!$D205)</f>
        <v>-2.1271487077344125E-3</v>
      </c>
      <c r="I205" s="18">
        <f>Model!$W$12*((drdp!C205)*'ASXY-TI3S'!$B205+(drdp!F205)*'ASXY-TI3S'!$C205+(drdp!I205)*'ASXY-TI3S'!$D205)</f>
        <v>5.6996777841834205E-4</v>
      </c>
      <c r="J205" s="18">
        <f>Model!$W$12*((drdp!D205)*'ASXY-TI3S'!$B205+(drdp!G205)*'ASXY-TI3S'!$C205+(drdp!J205)*'ASXY-TI3S'!$D205)</f>
        <v>0</v>
      </c>
      <c r="K205" s="21">
        <f>SUM(E$3:E204)+H205</f>
        <v>-8.0183959615145878E-2</v>
      </c>
      <c r="L205" s="21">
        <f>SUM(F$3:F204)+I205</f>
        <v>2.1485227224808012E-2</v>
      </c>
      <c r="M205" s="21">
        <f>SUM(G$3:G204)+J205</f>
        <v>0</v>
      </c>
      <c r="N205" s="19">
        <f t="shared" si="19"/>
        <v>6.4294673795633446E-3</v>
      </c>
      <c r="O205" s="19">
        <f t="shared" si="20"/>
        <v>4.6161498890163137E-4</v>
      </c>
      <c r="P205" s="19">
        <f t="shared" si="21"/>
        <v>0</v>
      </c>
      <c r="Q205" s="19">
        <f t="shared" si="22"/>
        <v>-1.7227705921162384E-3</v>
      </c>
      <c r="R205" s="19">
        <f t="shared" si="23"/>
        <v>0</v>
      </c>
      <c r="S205" s="19">
        <f t="shared" si="24"/>
        <v>0</v>
      </c>
    </row>
    <row r="206" spans="1:19" x14ac:dyDescent="0.25">
      <c r="A206" s="26">
        <f>Wellpath!E206</f>
        <v>6090</v>
      </c>
      <c r="B206" s="22">
        <v>0</v>
      </c>
      <c r="C206" s="22">
        <v>0</v>
      </c>
      <c r="D206" s="22">
        <f>(TAN(Dip) * SIN(Wellpath!$L206) * COS(Wellpath!$O206) - COS(Wellpath!$L206)) / 2</f>
        <v>0.29362485190767018</v>
      </c>
      <c r="E206" s="20">
        <f>Model!$W$12*((drdp!B206+drdp!K206)*'ASXY-TI3S'!$B206+(drdp!E206+drdp!N206)*'ASXY-TI3S'!$C206+(drdp!H206+drdp!Q206)*'ASXY-TI3S'!$D206)</f>
        <v>-4.2542974154688249E-3</v>
      </c>
      <c r="F206" s="20">
        <f>Model!$W$12*((drdp!C206+drdp!L206)*'ASXY-TI3S'!$B206+(drdp!F206+drdp!O206)*'ASXY-TI3S'!$C206+(drdp!I206+drdp!R206)*'ASXY-TI3S'!$D206)</f>
        <v>1.1399355568366841E-3</v>
      </c>
      <c r="G206" s="20">
        <f>Model!$W$12*((drdp!D206+drdp!M206)*'ASXY-TI3S'!$B206+(drdp!G206+drdp!P206)*'ASXY-TI3S'!$C206+(drdp!J206+drdp!S206)*'ASXY-TI3S'!$D206)</f>
        <v>0</v>
      </c>
      <c r="H206" s="18">
        <f>Model!$W$12*((drdp!B206)*'ASXY-TI3S'!$B206+(drdp!E206)*'ASXY-TI3S'!$C206+(drdp!H206)*'ASXY-TI3S'!$D206)</f>
        <v>-2.1271487077344125E-3</v>
      </c>
      <c r="I206" s="18">
        <f>Model!$W$12*((drdp!C206)*'ASXY-TI3S'!$B206+(drdp!F206)*'ASXY-TI3S'!$C206+(drdp!I206)*'ASXY-TI3S'!$D206)</f>
        <v>5.6996777841834205E-4</v>
      </c>
      <c r="J206" s="18">
        <f>Model!$W$12*((drdp!D206)*'ASXY-TI3S'!$B206+(drdp!G206)*'ASXY-TI3S'!$C206+(drdp!J206)*'ASXY-TI3S'!$D206)</f>
        <v>0</v>
      </c>
      <c r="K206" s="21">
        <f>SUM(E$3:E205)+H206</f>
        <v>-8.4438257030614708E-2</v>
      </c>
      <c r="L206" s="21">
        <f>SUM(F$3:F205)+I206</f>
        <v>2.2625162781644694E-2</v>
      </c>
      <c r="M206" s="21">
        <f>SUM(G$3:G205)+J206</f>
        <v>0</v>
      </c>
      <c r="N206" s="19">
        <f t="shared" si="19"/>
        <v>7.1298192503681541E-3</v>
      </c>
      <c r="O206" s="19">
        <f t="shared" si="20"/>
        <v>5.1189799089592031E-4</v>
      </c>
      <c r="P206" s="19">
        <f t="shared" si="21"/>
        <v>0</v>
      </c>
      <c r="Q206" s="19">
        <f t="shared" si="22"/>
        <v>-1.9104293103160124E-3</v>
      </c>
      <c r="R206" s="19">
        <f t="shared" si="23"/>
        <v>0</v>
      </c>
      <c r="S206" s="19">
        <f t="shared" si="24"/>
        <v>0</v>
      </c>
    </row>
    <row r="207" spans="1:19" x14ac:dyDescent="0.25">
      <c r="A207" s="26">
        <f>Wellpath!E207</f>
        <v>6120</v>
      </c>
      <c r="B207" s="22">
        <v>0</v>
      </c>
      <c r="C207" s="22">
        <v>0</v>
      </c>
      <c r="D207" s="22">
        <f>(TAN(Dip) * SIN(Wellpath!$L207) * COS(Wellpath!$O207) - COS(Wellpath!$L207)) / 2</f>
        <v>0.29362485190767018</v>
      </c>
      <c r="E207" s="20">
        <f>Model!$W$12*((drdp!B207+drdp!K207)*'ASXY-TI3S'!$B207+(drdp!E207+drdp!N207)*'ASXY-TI3S'!$C207+(drdp!H207+drdp!Q207)*'ASXY-TI3S'!$D207)</f>
        <v>-4.2542974154688249E-3</v>
      </c>
      <c r="F207" s="20">
        <f>Model!$W$12*((drdp!C207+drdp!L207)*'ASXY-TI3S'!$B207+(drdp!F207+drdp!O207)*'ASXY-TI3S'!$C207+(drdp!I207+drdp!R207)*'ASXY-TI3S'!$D207)</f>
        <v>1.1399355568366841E-3</v>
      </c>
      <c r="G207" s="20">
        <f>Model!$W$12*((drdp!D207+drdp!M207)*'ASXY-TI3S'!$B207+(drdp!G207+drdp!P207)*'ASXY-TI3S'!$C207+(drdp!J207+drdp!S207)*'ASXY-TI3S'!$D207)</f>
        <v>0</v>
      </c>
      <c r="H207" s="18">
        <f>Model!$W$12*((drdp!B207)*'ASXY-TI3S'!$B207+(drdp!E207)*'ASXY-TI3S'!$C207+(drdp!H207)*'ASXY-TI3S'!$D207)</f>
        <v>-2.1271487077344125E-3</v>
      </c>
      <c r="I207" s="18">
        <f>Model!$W$12*((drdp!C207)*'ASXY-TI3S'!$B207+(drdp!F207)*'ASXY-TI3S'!$C207+(drdp!I207)*'ASXY-TI3S'!$D207)</f>
        <v>5.6996777841834205E-4</v>
      </c>
      <c r="J207" s="18">
        <f>Model!$W$12*((drdp!D207)*'ASXY-TI3S'!$B207+(drdp!G207)*'ASXY-TI3S'!$C207+(drdp!J207)*'ASXY-TI3S'!$D207)</f>
        <v>0</v>
      </c>
      <c r="K207" s="21">
        <f>SUM(E$3:E206)+H207</f>
        <v>-8.8692554446083538E-2</v>
      </c>
      <c r="L207" s="21">
        <f>SUM(F$3:F206)+I207</f>
        <v>2.3765098338481377E-2</v>
      </c>
      <c r="M207" s="21">
        <f>SUM(G$3:G206)+J207</f>
        <v>0</v>
      </c>
      <c r="N207" s="19">
        <f t="shared" si="19"/>
        <v>7.8663692141714928E-3</v>
      </c>
      <c r="O207" s="19">
        <f t="shared" si="20"/>
        <v>5.6477989903769028E-4</v>
      </c>
      <c r="P207" s="19">
        <f t="shared" si="21"/>
        <v>0</v>
      </c>
      <c r="Q207" s="19">
        <f t="shared" si="22"/>
        <v>-2.1077872783022891E-3</v>
      </c>
      <c r="R207" s="19">
        <f t="shared" si="23"/>
        <v>0</v>
      </c>
      <c r="S207" s="19">
        <f t="shared" si="24"/>
        <v>0</v>
      </c>
    </row>
    <row r="208" spans="1:19" x14ac:dyDescent="0.25">
      <c r="A208" s="26">
        <f>Wellpath!E208</f>
        <v>6150</v>
      </c>
      <c r="B208" s="22">
        <v>0</v>
      </c>
      <c r="C208" s="22">
        <v>0</v>
      </c>
      <c r="D208" s="22">
        <f>(TAN(Dip) * SIN(Wellpath!$L208) * COS(Wellpath!$O208) - COS(Wellpath!$L208)) / 2</f>
        <v>0.29362485190767018</v>
      </c>
      <c r="E208" s="20">
        <f>Model!$W$12*((drdp!B208+drdp!K208)*'ASXY-TI3S'!$B208+(drdp!E208+drdp!N208)*'ASXY-TI3S'!$C208+(drdp!H208+drdp!Q208)*'ASXY-TI3S'!$D208)</f>
        <v>-4.2542974154688249E-3</v>
      </c>
      <c r="F208" s="20">
        <f>Model!$W$12*((drdp!C208+drdp!L208)*'ASXY-TI3S'!$B208+(drdp!F208+drdp!O208)*'ASXY-TI3S'!$C208+(drdp!I208+drdp!R208)*'ASXY-TI3S'!$D208)</f>
        <v>1.1399355568366841E-3</v>
      </c>
      <c r="G208" s="20">
        <f>Model!$W$12*((drdp!D208+drdp!M208)*'ASXY-TI3S'!$B208+(drdp!G208+drdp!P208)*'ASXY-TI3S'!$C208+(drdp!J208+drdp!S208)*'ASXY-TI3S'!$D208)</f>
        <v>0</v>
      </c>
      <c r="H208" s="18">
        <f>Model!$W$12*((drdp!B208)*'ASXY-TI3S'!$B208+(drdp!E208)*'ASXY-TI3S'!$C208+(drdp!H208)*'ASXY-TI3S'!$D208)</f>
        <v>-2.1271487077344125E-3</v>
      </c>
      <c r="I208" s="18">
        <f>Model!$W$12*((drdp!C208)*'ASXY-TI3S'!$B208+(drdp!F208)*'ASXY-TI3S'!$C208+(drdp!I208)*'ASXY-TI3S'!$D208)</f>
        <v>5.6996777841834205E-4</v>
      </c>
      <c r="J208" s="18">
        <f>Model!$W$12*((drdp!D208)*'ASXY-TI3S'!$B208+(drdp!G208)*'ASXY-TI3S'!$C208+(drdp!J208)*'ASXY-TI3S'!$D208)</f>
        <v>0</v>
      </c>
      <c r="K208" s="21">
        <f>SUM(E$3:E207)+H208</f>
        <v>-9.2946851861552368E-2</v>
      </c>
      <c r="L208" s="21">
        <f>SUM(F$3:F207)+I208</f>
        <v>2.4905033895318059E-2</v>
      </c>
      <c r="M208" s="21">
        <f>SUM(G$3:G207)+J208</f>
        <v>0</v>
      </c>
      <c r="N208" s="19">
        <f t="shared" si="19"/>
        <v>8.6391172709733618E-3</v>
      </c>
      <c r="O208" s="19">
        <f t="shared" si="20"/>
        <v>6.2026071332694143E-4</v>
      </c>
      <c r="P208" s="19">
        <f t="shared" si="21"/>
        <v>0</v>
      </c>
      <c r="Q208" s="19">
        <f t="shared" si="22"/>
        <v>-2.3148444960750681E-3</v>
      </c>
      <c r="R208" s="19">
        <f t="shared" si="23"/>
        <v>0</v>
      </c>
      <c r="S208" s="19">
        <f t="shared" si="24"/>
        <v>0</v>
      </c>
    </row>
    <row r="209" spans="1:19" x14ac:dyDescent="0.25">
      <c r="A209" s="26">
        <f>Wellpath!E209</f>
        <v>6180</v>
      </c>
      <c r="B209" s="22">
        <v>0</v>
      </c>
      <c r="C209" s="22">
        <v>0</v>
      </c>
      <c r="D209" s="22">
        <f>(TAN(Dip) * SIN(Wellpath!$L209) * COS(Wellpath!$O209) - COS(Wellpath!$L209)) / 2</f>
        <v>0.29362485190767018</v>
      </c>
      <c r="E209" s="20">
        <f>Model!$W$12*((drdp!B209+drdp!K209)*'ASXY-TI3S'!$B209+(drdp!E209+drdp!N209)*'ASXY-TI3S'!$C209+(drdp!H209+drdp!Q209)*'ASXY-TI3S'!$D209)</f>
        <v>-4.2542974154688249E-3</v>
      </c>
      <c r="F209" s="20">
        <f>Model!$W$12*((drdp!C209+drdp!L209)*'ASXY-TI3S'!$B209+(drdp!F209+drdp!O209)*'ASXY-TI3S'!$C209+(drdp!I209+drdp!R209)*'ASXY-TI3S'!$D209)</f>
        <v>1.1399355568366841E-3</v>
      </c>
      <c r="G209" s="20">
        <f>Model!$W$12*((drdp!D209+drdp!M209)*'ASXY-TI3S'!$B209+(drdp!G209+drdp!P209)*'ASXY-TI3S'!$C209+(drdp!J209+drdp!S209)*'ASXY-TI3S'!$D209)</f>
        <v>0</v>
      </c>
      <c r="H209" s="18">
        <f>Model!$W$12*((drdp!B209)*'ASXY-TI3S'!$B209+(drdp!E209)*'ASXY-TI3S'!$C209+(drdp!H209)*'ASXY-TI3S'!$D209)</f>
        <v>-2.1271487077344125E-3</v>
      </c>
      <c r="I209" s="18">
        <f>Model!$W$12*((drdp!C209)*'ASXY-TI3S'!$B209+(drdp!F209)*'ASXY-TI3S'!$C209+(drdp!I209)*'ASXY-TI3S'!$D209)</f>
        <v>5.6996777841834205E-4</v>
      </c>
      <c r="J209" s="18">
        <f>Model!$W$12*((drdp!D209)*'ASXY-TI3S'!$B209+(drdp!G209)*'ASXY-TI3S'!$C209+(drdp!J209)*'ASXY-TI3S'!$D209)</f>
        <v>0</v>
      </c>
      <c r="K209" s="21">
        <f>SUM(E$3:E208)+H209</f>
        <v>-9.7201149277021198E-2</v>
      </c>
      <c r="L209" s="21">
        <f>SUM(F$3:F208)+I209</f>
        <v>2.6044969452154742E-2</v>
      </c>
      <c r="M209" s="21">
        <f>SUM(G$3:G208)+J209</f>
        <v>0</v>
      </c>
      <c r="N209" s="19">
        <f t="shared" si="19"/>
        <v>9.4480634207737592E-3</v>
      </c>
      <c r="O209" s="19">
        <f t="shared" si="20"/>
        <v>6.7834043376367368E-4</v>
      </c>
      <c r="P209" s="19">
        <f t="shared" si="21"/>
        <v>0</v>
      </c>
      <c r="Q209" s="19">
        <f t="shared" si="22"/>
        <v>-2.53160096363435E-3</v>
      </c>
      <c r="R209" s="19">
        <f t="shared" si="23"/>
        <v>0</v>
      </c>
      <c r="S209" s="19">
        <f t="shared" si="24"/>
        <v>0</v>
      </c>
    </row>
    <row r="210" spans="1:19" x14ac:dyDescent="0.25">
      <c r="A210" s="26">
        <f>Wellpath!E210</f>
        <v>6210</v>
      </c>
      <c r="B210" s="22">
        <v>0</v>
      </c>
      <c r="C210" s="22">
        <v>0</v>
      </c>
      <c r="D210" s="22">
        <f>(TAN(Dip) * SIN(Wellpath!$L210) * COS(Wellpath!$O210) - COS(Wellpath!$L210)) / 2</f>
        <v>0.29362485190767018</v>
      </c>
      <c r="E210" s="20">
        <f>Model!$W$12*((drdp!B210+drdp!K210)*'ASXY-TI3S'!$B210+(drdp!E210+drdp!N210)*'ASXY-TI3S'!$C210+(drdp!H210+drdp!Q210)*'ASXY-TI3S'!$D210)</f>
        <v>-4.2542974154688249E-3</v>
      </c>
      <c r="F210" s="20">
        <f>Model!$W$12*((drdp!C210+drdp!L210)*'ASXY-TI3S'!$B210+(drdp!F210+drdp!O210)*'ASXY-TI3S'!$C210+(drdp!I210+drdp!R210)*'ASXY-TI3S'!$D210)</f>
        <v>1.1399355568366841E-3</v>
      </c>
      <c r="G210" s="20">
        <f>Model!$W$12*((drdp!D210+drdp!M210)*'ASXY-TI3S'!$B210+(drdp!G210+drdp!P210)*'ASXY-TI3S'!$C210+(drdp!J210+drdp!S210)*'ASXY-TI3S'!$D210)</f>
        <v>0</v>
      </c>
      <c r="H210" s="18">
        <f>Model!$W$12*((drdp!B210)*'ASXY-TI3S'!$B210+(drdp!E210)*'ASXY-TI3S'!$C210+(drdp!H210)*'ASXY-TI3S'!$D210)</f>
        <v>-2.1271487077344125E-3</v>
      </c>
      <c r="I210" s="18">
        <f>Model!$W$12*((drdp!C210)*'ASXY-TI3S'!$B210+(drdp!F210)*'ASXY-TI3S'!$C210+(drdp!I210)*'ASXY-TI3S'!$D210)</f>
        <v>5.6996777841834205E-4</v>
      </c>
      <c r="J210" s="18">
        <f>Model!$W$12*((drdp!D210)*'ASXY-TI3S'!$B210+(drdp!G210)*'ASXY-TI3S'!$C210+(drdp!J210)*'ASXY-TI3S'!$D210)</f>
        <v>0</v>
      </c>
      <c r="K210" s="21">
        <f>SUM(E$3:E209)+H210</f>
        <v>-0.10145544669249003</v>
      </c>
      <c r="L210" s="21">
        <f>SUM(F$3:F209)+I210</f>
        <v>2.7184905008991424E-2</v>
      </c>
      <c r="M210" s="21">
        <f>SUM(G$3:G209)+J210</f>
        <v>0</v>
      </c>
      <c r="N210" s="19">
        <f t="shared" si="19"/>
        <v>1.0293207663572685E-2</v>
      </c>
      <c r="O210" s="19">
        <f t="shared" si="20"/>
        <v>7.39019060347887E-4</v>
      </c>
      <c r="P210" s="19">
        <f t="shared" si="21"/>
        <v>0</v>
      </c>
      <c r="Q210" s="19">
        <f t="shared" si="22"/>
        <v>-2.7580566809801347E-3</v>
      </c>
      <c r="R210" s="19">
        <f t="shared" si="23"/>
        <v>0</v>
      </c>
      <c r="S210" s="19">
        <f t="shared" si="24"/>
        <v>0</v>
      </c>
    </row>
    <row r="211" spans="1:19" x14ac:dyDescent="0.25">
      <c r="A211" s="26">
        <f>Wellpath!E211</f>
        <v>6240</v>
      </c>
      <c r="B211" s="22">
        <v>0</v>
      </c>
      <c r="C211" s="22">
        <v>0</v>
      </c>
      <c r="D211" s="22">
        <f>(TAN(Dip) * SIN(Wellpath!$L211) * COS(Wellpath!$O211) - COS(Wellpath!$L211)) / 2</f>
        <v>0.29362485190767018</v>
      </c>
      <c r="E211" s="20">
        <f>Model!$W$12*((drdp!B211+drdp!K211)*'ASXY-TI3S'!$B211+(drdp!E211+drdp!N211)*'ASXY-TI3S'!$C211+(drdp!H211+drdp!Q211)*'ASXY-TI3S'!$D211)</f>
        <v>-4.2542974154688249E-3</v>
      </c>
      <c r="F211" s="20">
        <f>Model!$W$12*((drdp!C211+drdp!L211)*'ASXY-TI3S'!$B211+(drdp!F211+drdp!O211)*'ASXY-TI3S'!$C211+(drdp!I211+drdp!R211)*'ASXY-TI3S'!$D211)</f>
        <v>1.1399355568366841E-3</v>
      </c>
      <c r="G211" s="20">
        <f>Model!$W$12*((drdp!D211+drdp!M211)*'ASXY-TI3S'!$B211+(drdp!G211+drdp!P211)*'ASXY-TI3S'!$C211+(drdp!J211+drdp!S211)*'ASXY-TI3S'!$D211)</f>
        <v>0</v>
      </c>
      <c r="H211" s="18">
        <f>Model!$W$12*((drdp!B211)*'ASXY-TI3S'!$B211+(drdp!E211)*'ASXY-TI3S'!$C211+(drdp!H211)*'ASXY-TI3S'!$D211)</f>
        <v>-2.1271487077344125E-3</v>
      </c>
      <c r="I211" s="18">
        <f>Model!$W$12*((drdp!C211)*'ASXY-TI3S'!$B211+(drdp!F211)*'ASXY-TI3S'!$C211+(drdp!I211)*'ASXY-TI3S'!$D211)</f>
        <v>5.6996777841834205E-4</v>
      </c>
      <c r="J211" s="18">
        <f>Model!$W$12*((drdp!D211)*'ASXY-TI3S'!$B211+(drdp!G211)*'ASXY-TI3S'!$C211+(drdp!J211)*'ASXY-TI3S'!$D211)</f>
        <v>0</v>
      </c>
      <c r="K211" s="21">
        <f>SUM(E$3:E210)+H211</f>
        <v>-0.10570974410795886</v>
      </c>
      <c r="L211" s="21">
        <f>SUM(F$3:F210)+I211</f>
        <v>2.8324840565828107E-2</v>
      </c>
      <c r="M211" s="21">
        <f>SUM(G$3:G210)+J211</f>
        <v>0</v>
      </c>
      <c r="N211" s="19">
        <f t="shared" si="19"/>
        <v>1.1174549999370143E-2</v>
      </c>
      <c r="O211" s="19">
        <f t="shared" si="20"/>
        <v>8.0229659307958152E-4</v>
      </c>
      <c r="P211" s="19">
        <f t="shared" si="21"/>
        <v>0</v>
      </c>
      <c r="Q211" s="19">
        <f t="shared" si="22"/>
        <v>-2.9942116481124219E-3</v>
      </c>
      <c r="R211" s="19">
        <f t="shared" si="23"/>
        <v>0</v>
      </c>
      <c r="S211" s="19">
        <f t="shared" si="24"/>
        <v>0</v>
      </c>
    </row>
    <row r="212" spans="1:19" x14ac:dyDescent="0.25">
      <c r="A212" s="26">
        <f>Wellpath!E212</f>
        <v>6270</v>
      </c>
      <c r="B212" s="22">
        <v>0</v>
      </c>
      <c r="C212" s="22">
        <v>0</v>
      </c>
      <c r="D212" s="22">
        <f>(TAN(Dip) * SIN(Wellpath!$L212) * COS(Wellpath!$O212) - COS(Wellpath!$L212)) / 2</f>
        <v>0.29362485190767018</v>
      </c>
      <c r="E212" s="20">
        <f>Model!$W$12*((drdp!B212+drdp!K212)*'ASXY-TI3S'!$B212+(drdp!E212+drdp!N212)*'ASXY-TI3S'!$C212+(drdp!H212+drdp!Q212)*'ASXY-TI3S'!$D212)</f>
        <v>-4.2542974154688249E-3</v>
      </c>
      <c r="F212" s="20">
        <f>Model!$W$12*((drdp!C212+drdp!L212)*'ASXY-TI3S'!$B212+(drdp!F212+drdp!O212)*'ASXY-TI3S'!$C212+(drdp!I212+drdp!R212)*'ASXY-TI3S'!$D212)</f>
        <v>1.1399355568366841E-3</v>
      </c>
      <c r="G212" s="20">
        <f>Model!$W$12*((drdp!D212+drdp!M212)*'ASXY-TI3S'!$B212+(drdp!G212+drdp!P212)*'ASXY-TI3S'!$C212+(drdp!J212+drdp!S212)*'ASXY-TI3S'!$D212)</f>
        <v>0</v>
      </c>
      <c r="H212" s="18">
        <f>Model!$W$12*((drdp!B212)*'ASXY-TI3S'!$B212+(drdp!E212)*'ASXY-TI3S'!$C212+(drdp!H212)*'ASXY-TI3S'!$D212)</f>
        <v>-2.1271487077344125E-3</v>
      </c>
      <c r="I212" s="18">
        <f>Model!$W$12*((drdp!C212)*'ASXY-TI3S'!$B212+(drdp!F212)*'ASXY-TI3S'!$C212+(drdp!I212)*'ASXY-TI3S'!$D212)</f>
        <v>5.6996777841834205E-4</v>
      </c>
      <c r="J212" s="18">
        <f>Model!$W$12*((drdp!D212)*'ASXY-TI3S'!$B212+(drdp!G212)*'ASXY-TI3S'!$C212+(drdp!J212)*'ASXY-TI3S'!$D212)</f>
        <v>0</v>
      </c>
      <c r="K212" s="21">
        <f>SUM(E$3:E211)+H212</f>
        <v>-0.10996404152342769</v>
      </c>
      <c r="L212" s="21">
        <f>SUM(F$3:F211)+I212</f>
        <v>2.946477612266479E-2</v>
      </c>
      <c r="M212" s="21">
        <f>SUM(G$3:G211)+J212</f>
        <v>0</v>
      </c>
      <c r="N212" s="19">
        <f t="shared" si="19"/>
        <v>1.2092090428166129E-2</v>
      </c>
      <c r="O212" s="19">
        <f t="shared" si="20"/>
        <v>8.6817303195875712E-4</v>
      </c>
      <c r="P212" s="19">
        <f t="shared" si="21"/>
        <v>0</v>
      </c>
      <c r="Q212" s="19">
        <f t="shared" si="22"/>
        <v>-3.2400658650312115E-3</v>
      </c>
      <c r="R212" s="19">
        <f t="shared" si="23"/>
        <v>0</v>
      </c>
      <c r="S212" s="19">
        <f t="shared" si="24"/>
        <v>0</v>
      </c>
    </row>
    <row r="213" spans="1:19" x14ac:dyDescent="0.25">
      <c r="A213" s="26">
        <f>Wellpath!E213</f>
        <v>6300</v>
      </c>
      <c r="B213" s="22">
        <v>0</v>
      </c>
      <c r="C213" s="22">
        <v>0</v>
      </c>
      <c r="D213" s="22">
        <f>(TAN(Dip) * SIN(Wellpath!$L213) * COS(Wellpath!$O213) - COS(Wellpath!$L213)) / 2</f>
        <v>0.29362485190767018</v>
      </c>
      <c r="E213" s="20">
        <f>Model!$W$12*((drdp!B213+drdp!K213)*'ASXY-TI3S'!$B213+(drdp!E213+drdp!N213)*'ASXY-TI3S'!$C213+(drdp!H213+drdp!Q213)*'ASXY-TI3S'!$D213)</f>
        <v>-4.2542974154688249E-3</v>
      </c>
      <c r="F213" s="20">
        <f>Model!$W$12*((drdp!C213+drdp!L213)*'ASXY-TI3S'!$B213+(drdp!F213+drdp!O213)*'ASXY-TI3S'!$C213+(drdp!I213+drdp!R213)*'ASXY-TI3S'!$D213)</f>
        <v>1.1399355568366841E-3</v>
      </c>
      <c r="G213" s="20">
        <f>Model!$W$12*((drdp!D213+drdp!M213)*'ASXY-TI3S'!$B213+(drdp!G213+drdp!P213)*'ASXY-TI3S'!$C213+(drdp!J213+drdp!S213)*'ASXY-TI3S'!$D213)</f>
        <v>0</v>
      </c>
      <c r="H213" s="18">
        <f>Model!$W$12*((drdp!B213)*'ASXY-TI3S'!$B213+(drdp!E213)*'ASXY-TI3S'!$C213+(drdp!H213)*'ASXY-TI3S'!$D213)</f>
        <v>-2.1271487077344125E-3</v>
      </c>
      <c r="I213" s="18">
        <f>Model!$W$12*((drdp!C213)*'ASXY-TI3S'!$B213+(drdp!F213)*'ASXY-TI3S'!$C213+(drdp!I213)*'ASXY-TI3S'!$D213)</f>
        <v>5.6996777841834205E-4</v>
      </c>
      <c r="J213" s="18">
        <f>Model!$W$12*((drdp!D213)*'ASXY-TI3S'!$B213+(drdp!G213)*'ASXY-TI3S'!$C213+(drdp!J213)*'ASXY-TI3S'!$D213)</f>
        <v>0</v>
      </c>
      <c r="K213" s="21">
        <f>SUM(E$3:E212)+H213</f>
        <v>-0.11421833893889652</v>
      </c>
      <c r="L213" s="21">
        <f>SUM(F$3:F212)+I213</f>
        <v>3.0604711679501472E-2</v>
      </c>
      <c r="M213" s="21">
        <f>SUM(G$3:G212)+J213</f>
        <v>0</v>
      </c>
      <c r="N213" s="19">
        <f t="shared" si="19"/>
        <v>1.3045828949960646E-2</v>
      </c>
      <c r="O213" s="19">
        <f t="shared" si="20"/>
        <v>9.366483769854138E-4</v>
      </c>
      <c r="P213" s="19">
        <f t="shared" si="21"/>
        <v>0</v>
      </c>
      <c r="Q213" s="19">
        <f t="shared" si="22"/>
        <v>-3.4956193317365039E-3</v>
      </c>
      <c r="R213" s="19">
        <f t="shared" si="23"/>
        <v>0</v>
      </c>
      <c r="S213" s="19">
        <f t="shared" si="24"/>
        <v>0</v>
      </c>
    </row>
    <row r="214" spans="1:19" x14ac:dyDescent="0.25">
      <c r="A214" s="26">
        <f>Wellpath!E214</f>
        <v>6330</v>
      </c>
      <c r="B214" s="22">
        <v>0</v>
      </c>
      <c r="C214" s="22">
        <v>0</v>
      </c>
      <c r="D214" s="22">
        <f>(TAN(Dip) * SIN(Wellpath!$L214) * COS(Wellpath!$O214) - COS(Wellpath!$L214)) / 2</f>
        <v>0.29362485190767018</v>
      </c>
      <c r="E214" s="20">
        <f>Model!$W$12*((drdp!B214+drdp!K214)*'ASXY-TI3S'!$B214+(drdp!E214+drdp!N214)*'ASXY-TI3S'!$C214+(drdp!H214+drdp!Q214)*'ASXY-TI3S'!$D214)</f>
        <v>-4.2542974154688249E-3</v>
      </c>
      <c r="F214" s="20">
        <f>Model!$W$12*((drdp!C214+drdp!L214)*'ASXY-TI3S'!$B214+(drdp!F214+drdp!O214)*'ASXY-TI3S'!$C214+(drdp!I214+drdp!R214)*'ASXY-TI3S'!$D214)</f>
        <v>1.1399355568366841E-3</v>
      </c>
      <c r="G214" s="20">
        <f>Model!$W$12*((drdp!D214+drdp!M214)*'ASXY-TI3S'!$B214+(drdp!G214+drdp!P214)*'ASXY-TI3S'!$C214+(drdp!J214+drdp!S214)*'ASXY-TI3S'!$D214)</f>
        <v>0</v>
      </c>
      <c r="H214" s="18">
        <f>Model!$W$12*((drdp!B214)*'ASXY-TI3S'!$B214+(drdp!E214)*'ASXY-TI3S'!$C214+(drdp!H214)*'ASXY-TI3S'!$D214)</f>
        <v>-2.1271487077344125E-3</v>
      </c>
      <c r="I214" s="18">
        <f>Model!$W$12*((drdp!C214)*'ASXY-TI3S'!$B214+(drdp!F214)*'ASXY-TI3S'!$C214+(drdp!I214)*'ASXY-TI3S'!$D214)</f>
        <v>5.6996777841834205E-4</v>
      </c>
      <c r="J214" s="18">
        <f>Model!$W$12*((drdp!D214)*'ASXY-TI3S'!$B214+(drdp!G214)*'ASXY-TI3S'!$C214+(drdp!J214)*'ASXY-TI3S'!$D214)</f>
        <v>0</v>
      </c>
      <c r="K214" s="21">
        <f>SUM(E$3:E213)+H214</f>
        <v>-0.11847263635436535</v>
      </c>
      <c r="L214" s="21">
        <f>SUM(F$3:F213)+I214</f>
        <v>3.1744647236338158E-2</v>
      </c>
      <c r="M214" s="21">
        <f>SUM(G$3:G213)+J214</f>
        <v>0</v>
      </c>
      <c r="N214" s="19">
        <f t="shared" si="19"/>
        <v>1.403576556475369E-2</v>
      </c>
      <c r="O214" s="19">
        <f t="shared" si="20"/>
        <v>1.0077226281595519E-3</v>
      </c>
      <c r="P214" s="19">
        <f t="shared" si="21"/>
        <v>0</v>
      </c>
      <c r="Q214" s="19">
        <f t="shared" si="22"/>
        <v>-3.7608720482282996E-3</v>
      </c>
      <c r="R214" s="19">
        <f t="shared" si="23"/>
        <v>0</v>
      </c>
      <c r="S214" s="19">
        <f t="shared" si="24"/>
        <v>0</v>
      </c>
    </row>
    <row r="215" spans="1:19" x14ac:dyDescent="0.25">
      <c r="A215" s="26">
        <f>Wellpath!E215</f>
        <v>6360</v>
      </c>
      <c r="B215" s="22">
        <v>0</v>
      </c>
      <c r="C215" s="22">
        <v>0</v>
      </c>
      <c r="D215" s="22">
        <f>(TAN(Dip) * SIN(Wellpath!$L215) * COS(Wellpath!$O215) - COS(Wellpath!$L215)) / 2</f>
        <v>0.29362485190767018</v>
      </c>
      <c r="E215" s="20">
        <f>Model!$W$12*((drdp!B215+drdp!K215)*'ASXY-TI3S'!$B215+(drdp!E215+drdp!N215)*'ASXY-TI3S'!$C215+(drdp!H215+drdp!Q215)*'ASXY-TI3S'!$D215)</f>
        <v>-4.2542974154688249E-3</v>
      </c>
      <c r="F215" s="20">
        <f>Model!$W$12*((drdp!C215+drdp!L215)*'ASXY-TI3S'!$B215+(drdp!F215+drdp!O215)*'ASXY-TI3S'!$C215+(drdp!I215+drdp!R215)*'ASXY-TI3S'!$D215)</f>
        <v>1.1399355568366841E-3</v>
      </c>
      <c r="G215" s="20">
        <f>Model!$W$12*((drdp!D215+drdp!M215)*'ASXY-TI3S'!$B215+(drdp!G215+drdp!P215)*'ASXY-TI3S'!$C215+(drdp!J215+drdp!S215)*'ASXY-TI3S'!$D215)</f>
        <v>0</v>
      </c>
      <c r="H215" s="18">
        <f>Model!$W$12*((drdp!B215)*'ASXY-TI3S'!$B215+(drdp!E215)*'ASXY-TI3S'!$C215+(drdp!H215)*'ASXY-TI3S'!$D215)</f>
        <v>-2.1271487077344125E-3</v>
      </c>
      <c r="I215" s="18">
        <f>Model!$W$12*((drdp!C215)*'ASXY-TI3S'!$B215+(drdp!F215)*'ASXY-TI3S'!$C215+(drdp!I215)*'ASXY-TI3S'!$D215)</f>
        <v>5.6996777841834205E-4</v>
      </c>
      <c r="J215" s="18">
        <f>Model!$W$12*((drdp!D215)*'ASXY-TI3S'!$B215+(drdp!G215)*'ASXY-TI3S'!$C215+(drdp!J215)*'ASXY-TI3S'!$D215)</f>
        <v>0</v>
      </c>
      <c r="K215" s="21">
        <f>SUM(E$3:E214)+H215</f>
        <v>-0.12272693376983418</v>
      </c>
      <c r="L215" s="21">
        <f>SUM(F$3:F214)+I215</f>
        <v>3.2884582793174841E-2</v>
      </c>
      <c r="M215" s="21">
        <f>SUM(G$3:G214)+J215</f>
        <v>0</v>
      </c>
      <c r="N215" s="19">
        <f t="shared" si="19"/>
        <v>1.5061900272545265E-2</v>
      </c>
      <c r="O215" s="19">
        <f t="shared" si="20"/>
        <v>1.0813957854811707E-3</v>
      </c>
      <c r="P215" s="19">
        <f t="shared" si="21"/>
        <v>0</v>
      </c>
      <c r="Q215" s="19">
        <f t="shared" si="22"/>
        <v>-4.0358240145065977E-3</v>
      </c>
      <c r="R215" s="19">
        <f t="shared" si="23"/>
        <v>0</v>
      </c>
      <c r="S215" s="19">
        <f t="shared" si="24"/>
        <v>0</v>
      </c>
    </row>
    <row r="216" spans="1:19" x14ac:dyDescent="0.25">
      <c r="A216" s="26">
        <f>Wellpath!E216</f>
        <v>6390</v>
      </c>
      <c r="B216" s="22">
        <v>0</v>
      </c>
      <c r="C216" s="22">
        <v>0</v>
      </c>
      <c r="D216" s="22">
        <f>(TAN(Dip) * SIN(Wellpath!$L216) * COS(Wellpath!$O216) - COS(Wellpath!$L216)) / 2</f>
        <v>0.29362485190767018</v>
      </c>
      <c r="E216" s="20">
        <f>Model!$W$12*((drdp!B216+drdp!K216)*'ASXY-TI3S'!$B216+(drdp!E216+drdp!N216)*'ASXY-TI3S'!$C216+(drdp!H216+drdp!Q216)*'ASXY-TI3S'!$D216)</f>
        <v>-4.2542974154688249E-3</v>
      </c>
      <c r="F216" s="20">
        <f>Model!$W$12*((drdp!C216+drdp!L216)*'ASXY-TI3S'!$B216+(drdp!F216+drdp!O216)*'ASXY-TI3S'!$C216+(drdp!I216+drdp!R216)*'ASXY-TI3S'!$D216)</f>
        <v>1.1399355568366841E-3</v>
      </c>
      <c r="G216" s="20">
        <f>Model!$W$12*((drdp!D216+drdp!M216)*'ASXY-TI3S'!$B216+(drdp!G216+drdp!P216)*'ASXY-TI3S'!$C216+(drdp!J216+drdp!S216)*'ASXY-TI3S'!$D216)</f>
        <v>0</v>
      </c>
      <c r="H216" s="18">
        <f>Model!$W$12*((drdp!B216)*'ASXY-TI3S'!$B216+(drdp!E216)*'ASXY-TI3S'!$C216+(drdp!H216)*'ASXY-TI3S'!$D216)</f>
        <v>-2.1271487077344125E-3</v>
      </c>
      <c r="I216" s="18">
        <f>Model!$W$12*((drdp!C216)*'ASXY-TI3S'!$B216+(drdp!F216)*'ASXY-TI3S'!$C216+(drdp!I216)*'ASXY-TI3S'!$D216)</f>
        <v>5.6996777841834205E-4</v>
      </c>
      <c r="J216" s="18">
        <f>Model!$W$12*((drdp!D216)*'ASXY-TI3S'!$B216+(drdp!G216)*'ASXY-TI3S'!$C216+(drdp!J216)*'ASXY-TI3S'!$D216)</f>
        <v>0</v>
      </c>
      <c r="K216" s="21">
        <f>SUM(E$3:E215)+H216</f>
        <v>-0.12698123118530302</v>
      </c>
      <c r="L216" s="21">
        <f>SUM(F$3:F215)+I216</f>
        <v>3.4024518350011523E-2</v>
      </c>
      <c r="M216" s="21">
        <f>SUM(G$3:G215)+J216</f>
        <v>0</v>
      </c>
      <c r="N216" s="19">
        <f t="shared" si="19"/>
        <v>1.6124233073335374E-2</v>
      </c>
      <c r="O216" s="19">
        <f t="shared" si="20"/>
        <v>1.1576678489502708E-3</v>
      </c>
      <c r="P216" s="19">
        <f t="shared" si="21"/>
        <v>0</v>
      </c>
      <c r="Q216" s="19">
        <f t="shared" si="22"/>
        <v>-4.3204752305713986E-3</v>
      </c>
      <c r="R216" s="19">
        <f t="shared" si="23"/>
        <v>0</v>
      </c>
      <c r="S216" s="19">
        <f t="shared" si="24"/>
        <v>0</v>
      </c>
    </row>
    <row r="217" spans="1:19" x14ac:dyDescent="0.25">
      <c r="A217" s="26">
        <f>Wellpath!E217</f>
        <v>6420</v>
      </c>
      <c r="B217" s="22">
        <v>0</v>
      </c>
      <c r="C217" s="22">
        <v>0</v>
      </c>
      <c r="D217" s="22">
        <f>(TAN(Dip) * SIN(Wellpath!$L217) * COS(Wellpath!$O217) - COS(Wellpath!$L217)) / 2</f>
        <v>0.29362485190767018</v>
      </c>
      <c r="E217" s="20">
        <f>Model!$W$12*((drdp!B217+drdp!K217)*'ASXY-TI3S'!$B217+(drdp!E217+drdp!N217)*'ASXY-TI3S'!$C217+(drdp!H217+drdp!Q217)*'ASXY-TI3S'!$D217)</f>
        <v>-4.2542974154688249E-3</v>
      </c>
      <c r="F217" s="20">
        <f>Model!$W$12*((drdp!C217+drdp!L217)*'ASXY-TI3S'!$B217+(drdp!F217+drdp!O217)*'ASXY-TI3S'!$C217+(drdp!I217+drdp!R217)*'ASXY-TI3S'!$D217)</f>
        <v>1.1399355568366841E-3</v>
      </c>
      <c r="G217" s="20">
        <f>Model!$W$12*((drdp!D217+drdp!M217)*'ASXY-TI3S'!$B217+(drdp!G217+drdp!P217)*'ASXY-TI3S'!$C217+(drdp!J217+drdp!S217)*'ASXY-TI3S'!$D217)</f>
        <v>0</v>
      </c>
      <c r="H217" s="18">
        <f>Model!$W$12*((drdp!B217)*'ASXY-TI3S'!$B217+(drdp!E217)*'ASXY-TI3S'!$C217+(drdp!H217)*'ASXY-TI3S'!$D217)</f>
        <v>-2.1271487077344125E-3</v>
      </c>
      <c r="I217" s="18">
        <f>Model!$W$12*((drdp!C217)*'ASXY-TI3S'!$B217+(drdp!F217)*'ASXY-TI3S'!$C217+(drdp!I217)*'ASXY-TI3S'!$D217)</f>
        <v>5.6996777841834205E-4</v>
      </c>
      <c r="J217" s="18">
        <f>Model!$W$12*((drdp!D217)*'ASXY-TI3S'!$B217+(drdp!G217)*'ASXY-TI3S'!$C217+(drdp!J217)*'ASXY-TI3S'!$D217)</f>
        <v>0</v>
      </c>
      <c r="K217" s="21">
        <f>SUM(E$3:E216)+H217</f>
        <v>-0.13123552860077184</v>
      </c>
      <c r="L217" s="21">
        <f>SUM(F$3:F216)+I217</f>
        <v>3.5164453906848206E-2</v>
      </c>
      <c r="M217" s="21">
        <f>SUM(G$3:G216)+J217</f>
        <v>0</v>
      </c>
      <c r="N217" s="19">
        <f t="shared" si="19"/>
        <v>1.7222763967124004E-2</v>
      </c>
      <c r="O217" s="19">
        <f t="shared" si="20"/>
        <v>1.236538818566852E-3</v>
      </c>
      <c r="P217" s="19">
        <f t="shared" si="21"/>
        <v>0</v>
      </c>
      <c r="Q217" s="19">
        <f t="shared" si="22"/>
        <v>-4.6148256964227011E-3</v>
      </c>
      <c r="R217" s="19">
        <f t="shared" si="23"/>
        <v>0</v>
      </c>
      <c r="S217" s="19">
        <f t="shared" si="24"/>
        <v>0</v>
      </c>
    </row>
    <row r="218" spans="1:19" x14ac:dyDescent="0.25">
      <c r="A218" s="26">
        <f>Wellpath!E218</f>
        <v>6450</v>
      </c>
      <c r="B218" s="22">
        <v>0</v>
      </c>
      <c r="C218" s="22">
        <v>0</v>
      </c>
      <c r="D218" s="22">
        <f>(TAN(Dip) * SIN(Wellpath!$L218) * COS(Wellpath!$O218) - COS(Wellpath!$L218)) / 2</f>
        <v>0.29362485190767018</v>
      </c>
      <c r="E218" s="20">
        <f>Model!$W$12*((drdp!B218+drdp!K218)*'ASXY-TI3S'!$B218+(drdp!E218+drdp!N218)*'ASXY-TI3S'!$C218+(drdp!H218+drdp!Q218)*'ASXY-TI3S'!$D218)</f>
        <v>-4.2542974154688249E-3</v>
      </c>
      <c r="F218" s="20">
        <f>Model!$W$12*((drdp!C218+drdp!L218)*'ASXY-TI3S'!$B218+(drdp!F218+drdp!O218)*'ASXY-TI3S'!$C218+(drdp!I218+drdp!R218)*'ASXY-TI3S'!$D218)</f>
        <v>1.1399355568366841E-3</v>
      </c>
      <c r="G218" s="20">
        <f>Model!$W$12*((drdp!D218+drdp!M218)*'ASXY-TI3S'!$B218+(drdp!G218+drdp!P218)*'ASXY-TI3S'!$C218+(drdp!J218+drdp!S218)*'ASXY-TI3S'!$D218)</f>
        <v>0</v>
      </c>
      <c r="H218" s="18">
        <f>Model!$W$12*((drdp!B218)*'ASXY-TI3S'!$B218+(drdp!E218)*'ASXY-TI3S'!$C218+(drdp!H218)*'ASXY-TI3S'!$D218)</f>
        <v>-2.1271487077344125E-3</v>
      </c>
      <c r="I218" s="18">
        <f>Model!$W$12*((drdp!C218)*'ASXY-TI3S'!$B218+(drdp!F218)*'ASXY-TI3S'!$C218+(drdp!I218)*'ASXY-TI3S'!$D218)</f>
        <v>5.6996777841834205E-4</v>
      </c>
      <c r="J218" s="18">
        <f>Model!$W$12*((drdp!D218)*'ASXY-TI3S'!$B218+(drdp!G218)*'ASXY-TI3S'!$C218+(drdp!J218)*'ASXY-TI3S'!$D218)</f>
        <v>0</v>
      </c>
      <c r="K218" s="21">
        <f>SUM(E$3:E217)+H218</f>
        <v>-0.13548982601624066</v>
      </c>
      <c r="L218" s="21">
        <f>SUM(F$3:F217)+I218</f>
        <v>3.6304389463684889E-2</v>
      </c>
      <c r="M218" s="21">
        <f>SUM(G$3:G217)+J218</f>
        <v>0</v>
      </c>
      <c r="N218" s="19">
        <f t="shared" si="19"/>
        <v>1.8357492953911161E-2</v>
      </c>
      <c r="O218" s="19">
        <f t="shared" si="20"/>
        <v>1.3180086943309144E-3</v>
      </c>
      <c r="P218" s="19">
        <f t="shared" si="21"/>
        <v>0</v>
      </c>
      <c r="Q218" s="19">
        <f t="shared" si="22"/>
        <v>-4.918875412060506E-3</v>
      </c>
      <c r="R218" s="19">
        <f t="shared" si="23"/>
        <v>0</v>
      </c>
      <c r="S218" s="19">
        <f t="shared" si="24"/>
        <v>0</v>
      </c>
    </row>
    <row r="219" spans="1:19" x14ac:dyDescent="0.25">
      <c r="A219" s="26">
        <f>Wellpath!E219</f>
        <v>6480</v>
      </c>
      <c r="B219" s="22">
        <v>0</v>
      </c>
      <c r="C219" s="22">
        <v>0</v>
      </c>
      <c r="D219" s="22">
        <f>(TAN(Dip) * SIN(Wellpath!$L219) * COS(Wellpath!$O219) - COS(Wellpath!$L219)) / 2</f>
        <v>0.29362485190767018</v>
      </c>
      <c r="E219" s="20">
        <f>Model!$W$12*((drdp!B219+drdp!K219)*'ASXY-TI3S'!$B219+(drdp!E219+drdp!N219)*'ASXY-TI3S'!$C219+(drdp!H219+drdp!Q219)*'ASXY-TI3S'!$D219)</f>
        <v>-4.2542974154688249E-3</v>
      </c>
      <c r="F219" s="20">
        <f>Model!$W$12*((drdp!C219+drdp!L219)*'ASXY-TI3S'!$B219+(drdp!F219+drdp!O219)*'ASXY-TI3S'!$C219+(drdp!I219+drdp!R219)*'ASXY-TI3S'!$D219)</f>
        <v>1.1399355568366841E-3</v>
      </c>
      <c r="G219" s="20">
        <f>Model!$W$12*((drdp!D219+drdp!M219)*'ASXY-TI3S'!$B219+(drdp!G219+drdp!P219)*'ASXY-TI3S'!$C219+(drdp!J219+drdp!S219)*'ASXY-TI3S'!$D219)</f>
        <v>0</v>
      </c>
      <c r="H219" s="18">
        <f>Model!$W$12*((drdp!B219)*'ASXY-TI3S'!$B219+(drdp!E219)*'ASXY-TI3S'!$C219+(drdp!H219)*'ASXY-TI3S'!$D219)</f>
        <v>-2.1271487077344125E-3</v>
      </c>
      <c r="I219" s="18">
        <f>Model!$W$12*((drdp!C219)*'ASXY-TI3S'!$B219+(drdp!F219)*'ASXY-TI3S'!$C219+(drdp!I219)*'ASXY-TI3S'!$D219)</f>
        <v>5.6996777841834205E-4</v>
      </c>
      <c r="J219" s="18">
        <f>Model!$W$12*((drdp!D219)*'ASXY-TI3S'!$B219+(drdp!G219)*'ASXY-TI3S'!$C219+(drdp!J219)*'ASXY-TI3S'!$D219)</f>
        <v>0</v>
      </c>
      <c r="K219" s="21">
        <f>SUM(E$3:E218)+H219</f>
        <v>-0.13974412343170947</v>
      </c>
      <c r="L219" s="21">
        <f>SUM(F$3:F218)+I219</f>
        <v>3.7444325020521571E-2</v>
      </c>
      <c r="M219" s="21">
        <f>SUM(G$3:G218)+J219</f>
        <v>0</v>
      </c>
      <c r="N219" s="19">
        <f t="shared" si="19"/>
        <v>1.9528420033696852E-2</v>
      </c>
      <c r="O219" s="19">
        <f t="shared" si="20"/>
        <v>1.4020774762424579E-3</v>
      </c>
      <c r="P219" s="19">
        <f t="shared" si="21"/>
        <v>0</v>
      </c>
      <c r="Q219" s="19">
        <f t="shared" si="22"/>
        <v>-5.2326243774848133E-3</v>
      </c>
      <c r="R219" s="19">
        <f t="shared" si="23"/>
        <v>0</v>
      </c>
      <c r="S219" s="19">
        <f t="shared" si="24"/>
        <v>0</v>
      </c>
    </row>
    <row r="220" spans="1:19" x14ac:dyDescent="0.25">
      <c r="A220" s="26">
        <f>Wellpath!E220</f>
        <v>6510</v>
      </c>
      <c r="B220" s="22">
        <v>0</v>
      </c>
      <c r="C220" s="22">
        <v>0</v>
      </c>
      <c r="D220" s="22">
        <f>(TAN(Dip) * SIN(Wellpath!$L220) * COS(Wellpath!$O220) - COS(Wellpath!$L220)) / 2</f>
        <v>0.29362485190767018</v>
      </c>
      <c r="E220" s="20">
        <f>Model!$W$12*((drdp!B220+drdp!K220)*'ASXY-TI3S'!$B220+(drdp!E220+drdp!N220)*'ASXY-TI3S'!$C220+(drdp!H220+drdp!Q220)*'ASXY-TI3S'!$D220)</f>
        <v>-4.2542974154688249E-3</v>
      </c>
      <c r="F220" s="20">
        <f>Model!$W$12*((drdp!C220+drdp!L220)*'ASXY-TI3S'!$B220+(drdp!F220+drdp!O220)*'ASXY-TI3S'!$C220+(drdp!I220+drdp!R220)*'ASXY-TI3S'!$D220)</f>
        <v>1.1399355568366841E-3</v>
      </c>
      <c r="G220" s="20">
        <f>Model!$W$12*((drdp!D220+drdp!M220)*'ASXY-TI3S'!$B220+(drdp!G220+drdp!P220)*'ASXY-TI3S'!$C220+(drdp!J220+drdp!S220)*'ASXY-TI3S'!$D220)</f>
        <v>0</v>
      </c>
      <c r="H220" s="18">
        <f>Model!$W$12*((drdp!B220)*'ASXY-TI3S'!$B220+(drdp!E220)*'ASXY-TI3S'!$C220+(drdp!H220)*'ASXY-TI3S'!$D220)</f>
        <v>-2.1271487077344125E-3</v>
      </c>
      <c r="I220" s="18">
        <f>Model!$W$12*((drdp!C220)*'ASXY-TI3S'!$B220+(drdp!F220)*'ASXY-TI3S'!$C220+(drdp!I220)*'ASXY-TI3S'!$D220)</f>
        <v>5.6996777841834205E-4</v>
      </c>
      <c r="J220" s="18">
        <f>Model!$W$12*((drdp!D220)*'ASXY-TI3S'!$B220+(drdp!G220)*'ASXY-TI3S'!$C220+(drdp!J220)*'ASXY-TI3S'!$D220)</f>
        <v>0</v>
      </c>
      <c r="K220" s="21">
        <f>SUM(E$3:E219)+H220</f>
        <v>-0.14399842084717829</v>
      </c>
      <c r="L220" s="21">
        <f>SUM(F$3:F219)+I220</f>
        <v>3.8584260577358254E-2</v>
      </c>
      <c r="M220" s="21">
        <f>SUM(G$3:G219)+J220</f>
        <v>0</v>
      </c>
      <c r="N220" s="19">
        <f t="shared" si="19"/>
        <v>2.0735545206481069E-2</v>
      </c>
      <c r="O220" s="19">
        <f t="shared" si="20"/>
        <v>1.4887451643014822E-3</v>
      </c>
      <c r="P220" s="19">
        <f t="shared" si="21"/>
        <v>0</v>
      </c>
      <c r="Q220" s="19">
        <f t="shared" si="22"/>
        <v>-5.5560725926956239E-3</v>
      </c>
      <c r="R220" s="19">
        <f t="shared" si="23"/>
        <v>0</v>
      </c>
      <c r="S220" s="19">
        <f t="shared" si="24"/>
        <v>0</v>
      </c>
    </row>
    <row r="221" spans="1:19" x14ac:dyDescent="0.25">
      <c r="A221" s="26">
        <f>Wellpath!E221</f>
        <v>6540</v>
      </c>
      <c r="B221" s="22">
        <v>0</v>
      </c>
      <c r="C221" s="22">
        <v>0</v>
      </c>
      <c r="D221" s="22">
        <f>(TAN(Dip) * SIN(Wellpath!$L221) * COS(Wellpath!$O221) - COS(Wellpath!$L221)) / 2</f>
        <v>0.29362485190767018</v>
      </c>
      <c r="E221" s="20">
        <f>Model!$W$12*((drdp!B221+drdp!K221)*'ASXY-TI3S'!$B221+(drdp!E221+drdp!N221)*'ASXY-TI3S'!$C221+(drdp!H221+drdp!Q221)*'ASXY-TI3S'!$D221)</f>
        <v>-4.2542974154688249E-3</v>
      </c>
      <c r="F221" s="20">
        <f>Model!$W$12*((drdp!C221+drdp!L221)*'ASXY-TI3S'!$B221+(drdp!F221+drdp!O221)*'ASXY-TI3S'!$C221+(drdp!I221+drdp!R221)*'ASXY-TI3S'!$D221)</f>
        <v>1.1399355568366841E-3</v>
      </c>
      <c r="G221" s="20">
        <f>Model!$W$12*((drdp!D221+drdp!M221)*'ASXY-TI3S'!$B221+(drdp!G221+drdp!P221)*'ASXY-TI3S'!$C221+(drdp!J221+drdp!S221)*'ASXY-TI3S'!$D221)</f>
        <v>0</v>
      </c>
      <c r="H221" s="18">
        <f>Model!$W$12*((drdp!B221)*'ASXY-TI3S'!$B221+(drdp!E221)*'ASXY-TI3S'!$C221+(drdp!H221)*'ASXY-TI3S'!$D221)</f>
        <v>-2.1271487077344125E-3</v>
      </c>
      <c r="I221" s="18">
        <f>Model!$W$12*((drdp!C221)*'ASXY-TI3S'!$B221+(drdp!F221)*'ASXY-TI3S'!$C221+(drdp!I221)*'ASXY-TI3S'!$D221)</f>
        <v>5.6996777841834205E-4</v>
      </c>
      <c r="J221" s="18">
        <f>Model!$W$12*((drdp!D221)*'ASXY-TI3S'!$B221+(drdp!G221)*'ASXY-TI3S'!$C221+(drdp!J221)*'ASXY-TI3S'!$D221)</f>
        <v>0</v>
      </c>
      <c r="K221" s="21">
        <f>SUM(E$3:E220)+H221</f>
        <v>-0.1482527182626471</v>
      </c>
      <c r="L221" s="21">
        <f>SUM(F$3:F220)+I221</f>
        <v>3.9724196134194936E-2</v>
      </c>
      <c r="M221" s="21">
        <f>SUM(G$3:G220)+J221</f>
        <v>0</v>
      </c>
      <c r="N221" s="19">
        <f t="shared" si="19"/>
        <v>2.1978868472263817E-2</v>
      </c>
      <c r="O221" s="19">
        <f t="shared" si="20"/>
        <v>1.578011758507988E-3</v>
      </c>
      <c r="P221" s="19">
        <f t="shared" si="21"/>
        <v>0</v>
      </c>
      <c r="Q221" s="19">
        <f t="shared" si="22"/>
        <v>-5.8892200576929369E-3</v>
      </c>
      <c r="R221" s="19">
        <f t="shared" si="23"/>
        <v>0</v>
      </c>
      <c r="S221" s="19">
        <f t="shared" si="24"/>
        <v>0</v>
      </c>
    </row>
    <row r="222" spans="1:19" x14ac:dyDescent="0.25">
      <c r="A222" s="26">
        <f>Wellpath!E222</f>
        <v>6570</v>
      </c>
      <c r="B222" s="22">
        <v>0</v>
      </c>
      <c r="C222" s="22">
        <v>0</v>
      </c>
      <c r="D222" s="22">
        <f>(TAN(Dip) * SIN(Wellpath!$L222) * COS(Wellpath!$O222) - COS(Wellpath!$L222)) / 2</f>
        <v>0.29362485190767018</v>
      </c>
      <c r="E222" s="20">
        <f>Model!$W$12*((drdp!B222+drdp!K222)*'ASXY-TI3S'!$B222+(drdp!E222+drdp!N222)*'ASXY-TI3S'!$C222+(drdp!H222+drdp!Q222)*'ASXY-TI3S'!$D222)</f>
        <v>-4.2542974154688249E-3</v>
      </c>
      <c r="F222" s="20">
        <f>Model!$W$12*((drdp!C222+drdp!L222)*'ASXY-TI3S'!$B222+(drdp!F222+drdp!O222)*'ASXY-TI3S'!$C222+(drdp!I222+drdp!R222)*'ASXY-TI3S'!$D222)</f>
        <v>1.1399355568366841E-3</v>
      </c>
      <c r="G222" s="20">
        <f>Model!$W$12*((drdp!D222+drdp!M222)*'ASXY-TI3S'!$B222+(drdp!G222+drdp!P222)*'ASXY-TI3S'!$C222+(drdp!J222+drdp!S222)*'ASXY-TI3S'!$D222)</f>
        <v>0</v>
      </c>
      <c r="H222" s="18">
        <f>Model!$W$12*((drdp!B222)*'ASXY-TI3S'!$B222+(drdp!E222)*'ASXY-TI3S'!$C222+(drdp!H222)*'ASXY-TI3S'!$D222)</f>
        <v>-2.1271487077344125E-3</v>
      </c>
      <c r="I222" s="18">
        <f>Model!$W$12*((drdp!C222)*'ASXY-TI3S'!$B222+(drdp!F222)*'ASXY-TI3S'!$C222+(drdp!I222)*'ASXY-TI3S'!$D222)</f>
        <v>5.6996777841834205E-4</v>
      </c>
      <c r="J222" s="18">
        <f>Model!$W$12*((drdp!D222)*'ASXY-TI3S'!$B222+(drdp!G222)*'ASXY-TI3S'!$C222+(drdp!J222)*'ASXY-TI3S'!$D222)</f>
        <v>0</v>
      </c>
      <c r="K222" s="21">
        <f>SUM(E$3:E221)+H222</f>
        <v>-0.15250701567811592</v>
      </c>
      <c r="L222" s="21">
        <f>SUM(F$3:F221)+I222</f>
        <v>4.0864131691031619E-2</v>
      </c>
      <c r="M222" s="21">
        <f>SUM(G$3:G221)+J222</f>
        <v>0</v>
      </c>
      <c r="N222" s="19">
        <f t="shared" si="19"/>
        <v>2.3258389831045095E-2</v>
      </c>
      <c r="O222" s="19">
        <f t="shared" si="20"/>
        <v>1.6698772588619748E-3</v>
      </c>
      <c r="P222" s="19">
        <f t="shared" si="21"/>
        <v>0</v>
      </c>
      <c r="Q222" s="19">
        <f t="shared" si="22"/>
        <v>-6.2320667724767524E-3</v>
      </c>
      <c r="R222" s="19">
        <f t="shared" si="23"/>
        <v>0</v>
      </c>
      <c r="S222" s="19">
        <f t="shared" si="24"/>
        <v>0</v>
      </c>
    </row>
    <row r="223" spans="1:19" x14ac:dyDescent="0.25">
      <c r="A223" s="26">
        <f>Wellpath!E223</f>
        <v>6600</v>
      </c>
      <c r="B223" s="22">
        <v>0</v>
      </c>
      <c r="C223" s="22">
        <v>0</v>
      </c>
      <c r="D223" s="22">
        <f>(TAN(Dip) * SIN(Wellpath!$L223) * COS(Wellpath!$O223) - COS(Wellpath!$L223)) / 2</f>
        <v>0.29362485190767018</v>
      </c>
      <c r="E223" s="20">
        <f>Model!$W$12*((drdp!B223+drdp!K223)*'ASXY-TI3S'!$B223+(drdp!E223+drdp!N223)*'ASXY-TI3S'!$C223+(drdp!H223+drdp!Q223)*'ASXY-TI3S'!$D223)</f>
        <v>-4.2542974154688249E-3</v>
      </c>
      <c r="F223" s="20">
        <f>Model!$W$12*((drdp!C223+drdp!L223)*'ASXY-TI3S'!$B223+(drdp!F223+drdp!O223)*'ASXY-TI3S'!$C223+(drdp!I223+drdp!R223)*'ASXY-TI3S'!$D223)</f>
        <v>1.1399355568366841E-3</v>
      </c>
      <c r="G223" s="20">
        <f>Model!$W$12*((drdp!D223+drdp!M223)*'ASXY-TI3S'!$B223+(drdp!G223+drdp!P223)*'ASXY-TI3S'!$C223+(drdp!J223+drdp!S223)*'ASXY-TI3S'!$D223)</f>
        <v>0</v>
      </c>
      <c r="H223" s="18">
        <f>Model!$W$12*((drdp!B223)*'ASXY-TI3S'!$B223+(drdp!E223)*'ASXY-TI3S'!$C223+(drdp!H223)*'ASXY-TI3S'!$D223)</f>
        <v>-2.1271487077344125E-3</v>
      </c>
      <c r="I223" s="18">
        <f>Model!$W$12*((drdp!C223)*'ASXY-TI3S'!$B223+(drdp!F223)*'ASXY-TI3S'!$C223+(drdp!I223)*'ASXY-TI3S'!$D223)</f>
        <v>5.6996777841834205E-4</v>
      </c>
      <c r="J223" s="18">
        <f>Model!$W$12*((drdp!D223)*'ASXY-TI3S'!$B223+(drdp!G223)*'ASXY-TI3S'!$C223+(drdp!J223)*'ASXY-TI3S'!$D223)</f>
        <v>0</v>
      </c>
      <c r="K223" s="21">
        <f>SUM(E$3:E222)+H223</f>
        <v>-0.15676131309358474</v>
      </c>
      <c r="L223" s="21">
        <f>SUM(F$3:F222)+I223</f>
        <v>4.2004067247868301E-2</v>
      </c>
      <c r="M223" s="21">
        <f>SUM(G$3:G222)+J223</f>
        <v>0</v>
      </c>
      <c r="N223" s="19">
        <f t="shared" si="19"/>
        <v>2.4574109282824903E-2</v>
      </c>
      <c r="O223" s="19">
        <f t="shared" si="20"/>
        <v>1.7643416653634425E-3</v>
      </c>
      <c r="P223" s="19">
        <f t="shared" si="21"/>
        <v>0</v>
      </c>
      <c r="Q223" s="19">
        <f t="shared" si="22"/>
        <v>-6.584612737047071E-3</v>
      </c>
      <c r="R223" s="19">
        <f t="shared" si="23"/>
        <v>0</v>
      </c>
      <c r="S223" s="19">
        <f t="shared" si="24"/>
        <v>0</v>
      </c>
    </row>
    <row r="224" spans="1:19" x14ac:dyDescent="0.25">
      <c r="A224" s="26">
        <f>Wellpath!E224</f>
        <v>6630</v>
      </c>
      <c r="B224" s="22">
        <v>0</v>
      </c>
      <c r="C224" s="22">
        <v>0</v>
      </c>
      <c r="D224" s="22">
        <f>(TAN(Dip) * SIN(Wellpath!$L224) * COS(Wellpath!$O224) - COS(Wellpath!$L224)) / 2</f>
        <v>0.29362485190767018</v>
      </c>
      <c r="E224" s="20">
        <f>Model!$W$12*((drdp!B224+drdp!K224)*'ASXY-TI3S'!$B224+(drdp!E224+drdp!N224)*'ASXY-TI3S'!$C224+(drdp!H224+drdp!Q224)*'ASXY-TI3S'!$D224)</f>
        <v>-4.2542974154688249E-3</v>
      </c>
      <c r="F224" s="20">
        <f>Model!$W$12*((drdp!C224+drdp!L224)*'ASXY-TI3S'!$B224+(drdp!F224+drdp!O224)*'ASXY-TI3S'!$C224+(drdp!I224+drdp!R224)*'ASXY-TI3S'!$D224)</f>
        <v>1.1399355568366841E-3</v>
      </c>
      <c r="G224" s="20">
        <f>Model!$W$12*((drdp!D224+drdp!M224)*'ASXY-TI3S'!$B224+(drdp!G224+drdp!P224)*'ASXY-TI3S'!$C224+(drdp!J224+drdp!S224)*'ASXY-TI3S'!$D224)</f>
        <v>0</v>
      </c>
      <c r="H224" s="18">
        <f>Model!$W$12*((drdp!B224)*'ASXY-TI3S'!$B224+(drdp!E224)*'ASXY-TI3S'!$C224+(drdp!H224)*'ASXY-TI3S'!$D224)</f>
        <v>-2.1271487077344125E-3</v>
      </c>
      <c r="I224" s="18">
        <f>Model!$W$12*((drdp!C224)*'ASXY-TI3S'!$B224+(drdp!F224)*'ASXY-TI3S'!$C224+(drdp!I224)*'ASXY-TI3S'!$D224)</f>
        <v>5.6996777841834205E-4</v>
      </c>
      <c r="J224" s="18">
        <f>Model!$W$12*((drdp!D224)*'ASXY-TI3S'!$B224+(drdp!G224)*'ASXY-TI3S'!$C224+(drdp!J224)*'ASXY-TI3S'!$D224)</f>
        <v>0</v>
      </c>
      <c r="K224" s="21">
        <f>SUM(E$3:E223)+H224</f>
        <v>-0.16101561050905355</v>
      </c>
      <c r="L224" s="21">
        <f>SUM(F$3:F223)+I224</f>
        <v>4.3144002804704984E-2</v>
      </c>
      <c r="M224" s="21">
        <f>SUM(G$3:G223)+J224</f>
        <v>0</v>
      </c>
      <c r="N224" s="19">
        <f t="shared" si="19"/>
        <v>2.5926026827603237E-2</v>
      </c>
      <c r="O224" s="19">
        <f t="shared" si="20"/>
        <v>1.8614049780123914E-3</v>
      </c>
      <c r="P224" s="19">
        <f t="shared" si="21"/>
        <v>0</v>
      </c>
      <c r="Q224" s="19">
        <f t="shared" si="22"/>
        <v>-6.9468579514038922E-3</v>
      </c>
      <c r="R224" s="19">
        <f t="shared" si="23"/>
        <v>0</v>
      </c>
      <c r="S224" s="19">
        <f t="shared" si="24"/>
        <v>0</v>
      </c>
    </row>
    <row r="225" spans="1:19" x14ac:dyDescent="0.25">
      <c r="A225" s="26">
        <f>Wellpath!E225</f>
        <v>6660</v>
      </c>
      <c r="B225" s="22">
        <v>0</v>
      </c>
      <c r="C225" s="22">
        <v>0</v>
      </c>
      <c r="D225" s="22">
        <f>(TAN(Dip) * SIN(Wellpath!$L225) * COS(Wellpath!$O225) - COS(Wellpath!$L225)) / 2</f>
        <v>0.29362485190767018</v>
      </c>
      <c r="E225" s="20">
        <f>Model!$W$12*((drdp!B225+drdp!K225)*'ASXY-TI3S'!$B225+(drdp!E225+drdp!N225)*'ASXY-TI3S'!$C225+(drdp!H225+drdp!Q225)*'ASXY-TI3S'!$D225)</f>
        <v>-4.2542974154688249E-3</v>
      </c>
      <c r="F225" s="20">
        <f>Model!$W$12*((drdp!C225+drdp!L225)*'ASXY-TI3S'!$B225+(drdp!F225+drdp!O225)*'ASXY-TI3S'!$C225+(drdp!I225+drdp!R225)*'ASXY-TI3S'!$D225)</f>
        <v>1.1399355568366841E-3</v>
      </c>
      <c r="G225" s="20">
        <f>Model!$W$12*((drdp!D225+drdp!M225)*'ASXY-TI3S'!$B225+(drdp!G225+drdp!P225)*'ASXY-TI3S'!$C225+(drdp!J225+drdp!S225)*'ASXY-TI3S'!$D225)</f>
        <v>0</v>
      </c>
      <c r="H225" s="18">
        <f>Model!$W$12*((drdp!B225)*'ASXY-TI3S'!$B225+(drdp!E225)*'ASXY-TI3S'!$C225+(drdp!H225)*'ASXY-TI3S'!$D225)</f>
        <v>-2.1271487077344125E-3</v>
      </c>
      <c r="I225" s="18">
        <f>Model!$W$12*((drdp!C225)*'ASXY-TI3S'!$B225+(drdp!F225)*'ASXY-TI3S'!$C225+(drdp!I225)*'ASXY-TI3S'!$D225)</f>
        <v>5.6996777841834205E-4</v>
      </c>
      <c r="J225" s="18">
        <f>Model!$W$12*((drdp!D225)*'ASXY-TI3S'!$B225+(drdp!G225)*'ASXY-TI3S'!$C225+(drdp!J225)*'ASXY-TI3S'!$D225)</f>
        <v>0</v>
      </c>
      <c r="K225" s="21">
        <f>SUM(E$3:E224)+H225</f>
        <v>-0.16526990792452237</v>
      </c>
      <c r="L225" s="21">
        <f>SUM(F$3:F224)+I225</f>
        <v>4.4283938361541667E-2</v>
      </c>
      <c r="M225" s="21">
        <f>SUM(G$3:G224)+J225</f>
        <v>0</v>
      </c>
      <c r="N225" s="19">
        <f t="shared" si="19"/>
        <v>2.7314142465380102E-2</v>
      </c>
      <c r="O225" s="19">
        <f t="shared" si="20"/>
        <v>1.9610671968088218E-3</v>
      </c>
      <c r="P225" s="19">
        <f t="shared" si="21"/>
        <v>0</v>
      </c>
      <c r="Q225" s="19">
        <f t="shared" si="22"/>
        <v>-7.3188024155472148E-3</v>
      </c>
      <c r="R225" s="19">
        <f t="shared" si="23"/>
        <v>0</v>
      </c>
      <c r="S225" s="19">
        <f t="shared" si="24"/>
        <v>0</v>
      </c>
    </row>
    <row r="226" spans="1:19" x14ac:dyDescent="0.25">
      <c r="A226" s="26">
        <f>Wellpath!E226</f>
        <v>6690</v>
      </c>
      <c r="B226" s="22">
        <v>0</v>
      </c>
      <c r="C226" s="22">
        <v>0</v>
      </c>
      <c r="D226" s="22">
        <f>(TAN(Dip) * SIN(Wellpath!$L226) * COS(Wellpath!$O226) - COS(Wellpath!$L226)) / 2</f>
        <v>0.29362485190767018</v>
      </c>
      <c r="E226" s="20">
        <f>Model!$W$12*((drdp!B226+drdp!K226)*'ASXY-TI3S'!$B226+(drdp!E226+drdp!N226)*'ASXY-TI3S'!$C226+(drdp!H226+drdp!Q226)*'ASXY-TI3S'!$D226)</f>
        <v>-4.2542974154688249E-3</v>
      </c>
      <c r="F226" s="20">
        <f>Model!$W$12*((drdp!C226+drdp!L226)*'ASXY-TI3S'!$B226+(drdp!F226+drdp!O226)*'ASXY-TI3S'!$C226+(drdp!I226+drdp!R226)*'ASXY-TI3S'!$D226)</f>
        <v>1.1399355568366841E-3</v>
      </c>
      <c r="G226" s="20">
        <f>Model!$W$12*((drdp!D226+drdp!M226)*'ASXY-TI3S'!$B226+(drdp!G226+drdp!P226)*'ASXY-TI3S'!$C226+(drdp!J226+drdp!S226)*'ASXY-TI3S'!$D226)</f>
        <v>0</v>
      </c>
      <c r="H226" s="18">
        <f>Model!$W$12*((drdp!B226)*'ASXY-TI3S'!$B226+(drdp!E226)*'ASXY-TI3S'!$C226+(drdp!H226)*'ASXY-TI3S'!$D226)</f>
        <v>-2.1271487077344125E-3</v>
      </c>
      <c r="I226" s="18">
        <f>Model!$W$12*((drdp!C226)*'ASXY-TI3S'!$B226+(drdp!F226)*'ASXY-TI3S'!$C226+(drdp!I226)*'ASXY-TI3S'!$D226)</f>
        <v>5.6996777841834205E-4</v>
      </c>
      <c r="J226" s="18">
        <f>Model!$W$12*((drdp!D226)*'ASXY-TI3S'!$B226+(drdp!G226)*'ASXY-TI3S'!$C226+(drdp!J226)*'ASXY-TI3S'!$D226)</f>
        <v>0</v>
      </c>
      <c r="K226" s="21">
        <f>SUM(E$3:E225)+H226</f>
        <v>-0.16952420533999119</v>
      </c>
      <c r="L226" s="21">
        <f>SUM(F$3:F225)+I226</f>
        <v>4.5423873918378349E-2</v>
      </c>
      <c r="M226" s="21">
        <f>SUM(G$3:G225)+J226</f>
        <v>0</v>
      </c>
      <c r="N226" s="19">
        <f t="shared" si="19"/>
        <v>2.8738456196155497E-2</v>
      </c>
      <c r="O226" s="19">
        <f t="shared" si="20"/>
        <v>2.0633283217527327E-3</v>
      </c>
      <c r="P226" s="19">
        <f t="shared" si="21"/>
        <v>0</v>
      </c>
      <c r="Q226" s="19">
        <f t="shared" si="22"/>
        <v>-7.7004461294770416E-3</v>
      </c>
      <c r="R226" s="19">
        <f t="shared" si="23"/>
        <v>0</v>
      </c>
      <c r="S226" s="19">
        <f t="shared" si="24"/>
        <v>0</v>
      </c>
    </row>
    <row r="227" spans="1:19" x14ac:dyDescent="0.25">
      <c r="A227" s="26">
        <f>Wellpath!E227</f>
        <v>6720</v>
      </c>
      <c r="B227" s="22">
        <v>0</v>
      </c>
      <c r="C227" s="22">
        <v>0</v>
      </c>
      <c r="D227" s="22">
        <f>(TAN(Dip) * SIN(Wellpath!$L227) * COS(Wellpath!$O227) - COS(Wellpath!$L227)) / 2</f>
        <v>0.29362485190767018</v>
      </c>
      <c r="E227" s="20">
        <f>Model!$W$12*((drdp!B227+drdp!K227)*'ASXY-TI3S'!$B227+(drdp!E227+drdp!N227)*'ASXY-TI3S'!$C227+(drdp!H227+drdp!Q227)*'ASXY-TI3S'!$D227)</f>
        <v>-4.2542974154688249E-3</v>
      </c>
      <c r="F227" s="20">
        <f>Model!$W$12*((drdp!C227+drdp!L227)*'ASXY-TI3S'!$B227+(drdp!F227+drdp!O227)*'ASXY-TI3S'!$C227+(drdp!I227+drdp!R227)*'ASXY-TI3S'!$D227)</f>
        <v>1.1399355568366841E-3</v>
      </c>
      <c r="G227" s="20">
        <f>Model!$W$12*((drdp!D227+drdp!M227)*'ASXY-TI3S'!$B227+(drdp!G227+drdp!P227)*'ASXY-TI3S'!$C227+(drdp!J227+drdp!S227)*'ASXY-TI3S'!$D227)</f>
        <v>0</v>
      </c>
      <c r="H227" s="18">
        <f>Model!$W$12*((drdp!B227)*'ASXY-TI3S'!$B227+(drdp!E227)*'ASXY-TI3S'!$C227+(drdp!H227)*'ASXY-TI3S'!$D227)</f>
        <v>-2.1271487077344125E-3</v>
      </c>
      <c r="I227" s="18">
        <f>Model!$W$12*((drdp!C227)*'ASXY-TI3S'!$B227+(drdp!F227)*'ASXY-TI3S'!$C227+(drdp!I227)*'ASXY-TI3S'!$D227)</f>
        <v>5.6996777841834205E-4</v>
      </c>
      <c r="J227" s="18">
        <f>Model!$W$12*((drdp!D227)*'ASXY-TI3S'!$B227+(drdp!G227)*'ASXY-TI3S'!$C227+(drdp!J227)*'ASXY-TI3S'!$D227)</f>
        <v>0</v>
      </c>
      <c r="K227" s="21">
        <f>SUM(E$3:E226)+H227</f>
        <v>-0.17377850275546</v>
      </c>
      <c r="L227" s="21">
        <f>SUM(F$3:F226)+I227</f>
        <v>4.6563809475215032E-2</v>
      </c>
      <c r="M227" s="21">
        <f>SUM(G$3:G226)+J227</f>
        <v>0</v>
      </c>
      <c r="N227" s="19">
        <f t="shared" si="19"/>
        <v>3.0198968019929419E-2</v>
      </c>
      <c r="O227" s="19">
        <f t="shared" si="20"/>
        <v>2.1681883528441252E-3</v>
      </c>
      <c r="P227" s="19">
        <f t="shared" si="21"/>
        <v>0</v>
      </c>
      <c r="Q227" s="19">
        <f t="shared" si="22"/>
        <v>-8.09178909319337E-3</v>
      </c>
      <c r="R227" s="19">
        <f t="shared" si="23"/>
        <v>0</v>
      </c>
      <c r="S227" s="19">
        <f t="shared" si="24"/>
        <v>0</v>
      </c>
    </row>
    <row r="228" spans="1:19" x14ac:dyDescent="0.25">
      <c r="A228" s="26">
        <f>Wellpath!E228</f>
        <v>6750</v>
      </c>
      <c r="B228" s="22">
        <v>0</v>
      </c>
      <c r="C228" s="22">
        <v>0</v>
      </c>
      <c r="D228" s="22">
        <f>(TAN(Dip) * SIN(Wellpath!$L228) * COS(Wellpath!$O228) - COS(Wellpath!$L228)) / 2</f>
        <v>0.29362485190767018</v>
      </c>
      <c r="E228" s="20">
        <f>Model!$W$12*((drdp!B228+drdp!K228)*'ASXY-TI3S'!$B228+(drdp!E228+drdp!N228)*'ASXY-TI3S'!$C228+(drdp!H228+drdp!Q228)*'ASXY-TI3S'!$D228)</f>
        <v>-4.2542974154688249E-3</v>
      </c>
      <c r="F228" s="20">
        <f>Model!$W$12*((drdp!C228+drdp!L228)*'ASXY-TI3S'!$B228+(drdp!F228+drdp!O228)*'ASXY-TI3S'!$C228+(drdp!I228+drdp!R228)*'ASXY-TI3S'!$D228)</f>
        <v>1.1399355568366841E-3</v>
      </c>
      <c r="G228" s="20">
        <f>Model!$W$12*((drdp!D228+drdp!M228)*'ASXY-TI3S'!$B228+(drdp!G228+drdp!P228)*'ASXY-TI3S'!$C228+(drdp!J228+drdp!S228)*'ASXY-TI3S'!$D228)</f>
        <v>0</v>
      </c>
      <c r="H228" s="18">
        <f>Model!$W$12*((drdp!B228)*'ASXY-TI3S'!$B228+(drdp!E228)*'ASXY-TI3S'!$C228+(drdp!H228)*'ASXY-TI3S'!$D228)</f>
        <v>-2.1271487077344125E-3</v>
      </c>
      <c r="I228" s="18">
        <f>Model!$W$12*((drdp!C228)*'ASXY-TI3S'!$B228+(drdp!F228)*'ASXY-TI3S'!$C228+(drdp!I228)*'ASXY-TI3S'!$D228)</f>
        <v>5.6996777841834205E-4</v>
      </c>
      <c r="J228" s="18">
        <f>Model!$W$12*((drdp!D228)*'ASXY-TI3S'!$B228+(drdp!G228)*'ASXY-TI3S'!$C228+(drdp!J228)*'ASXY-TI3S'!$D228)</f>
        <v>0</v>
      </c>
      <c r="K228" s="21">
        <f>SUM(E$3:E227)+H228</f>
        <v>-0.17803280017092882</v>
      </c>
      <c r="L228" s="21">
        <f>SUM(F$3:F227)+I228</f>
        <v>4.7703745032051714E-2</v>
      </c>
      <c r="M228" s="21">
        <f>SUM(G$3:G227)+J228</f>
        <v>0</v>
      </c>
      <c r="N228" s="19">
        <f t="shared" si="19"/>
        <v>3.1695677936701874E-2</v>
      </c>
      <c r="O228" s="19">
        <f t="shared" si="20"/>
        <v>2.2756472900829984E-3</v>
      </c>
      <c r="P228" s="19">
        <f t="shared" si="21"/>
        <v>0</v>
      </c>
      <c r="Q228" s="19">
        <f t="shared" si="22"/>
        <v>-8.4928313066962007E-3</v>
      </c>
      <c r="R228" s="19">
        <f t="shared" si="23"/>
        <v>0</v>
      </c>
      <c r="S228" s="19">
        <f t="shared" si="24"/>
        <v>0</v>
      </c>
    </row>
    <row r="229" spans="1:19" x14ac:dyDescent="0.25">
      <c r="A229" s="26">
        <f>Wellpath!E229</f>
        <v>6780</v>
      </c>
      <c r="B229" s="22">
        <v>0</v>
      </c>
      <c r="C229" s="22">
        <v>0</v>
      </c>
      <c r="D229" s="22">
        <f>(TAN(Dip) * SIN(Wellpath!$L229) * COS(Wellpath!$O229) - COS(Wellpath!$L229)) / 2</f>
        <v>0.29362485190767018</v>
      </c>
      <c r="E229" s="20">
        <f>Model!$W$12*((drdp!B229+drdp!K229)*'ASXY-TI3S'!$B229+(drdp!E229+drdp!N229)*'ASXY-TI3S'!$C229+(drdp!H229+drdp!Q229)*'ASXY-TI3S'!$D229)</f>
        <v>-4.2542974154688249E-3</v>
      </c>
      <c r="F229" s="20">
        <f>Model!$W$12*((drdp!C229+drdp!L229)*'ASXY-TI3S'!$B229+(drdp!F229+drdp!O229)*'ASXY-TI3S'!$C229+(drdp!I229+drdp!R229)*'ASXY-TI3S'!$D229)</f>
        <v>1.1399355568366841E-3</v>
      </c>
      <c r="G229" s="20">
        <f>Model!$W$12*((drdp!D229+drdp!M229)*'ASXY-TI3S'!$B229+(drdp!G229+drdp!P229)*'ASXY-TI3S'!$C229+(drdp!J229+drdp!S229)*'ASXY-TI3S'!$D229)</f>
        <v>0</v>
      </c>
      <c r="H229" s="18">
        <f>Model!$W$12*((drdp!B229)*'ASXY-TI3S'!$B229+(drdp!E229)*'ASXY-TI3S'!$C229+(drdp!H229)*'ASXY-TI3S'!$D229)</f>
        <v>-2.1271487077344125E-3</v>
      </c>
      <c r="I229" s="18">
        <f>Model!$W$12*((drdp!C229)*'ASXY-TI3S'!$B229+(drdp!F229)*'ASXY-TI3S'!$C229+(drdp!I229)*'ASXY-TI3S'!$D229)</f>
        <v>5.6996777841834205E-4</v>
      </c>
      <c r="J229" s="18">
        <f>Model!$W$12*((drdp!D229)*'ASXY-TI3S'!$B229+(drdp!G229)*'ASXY-TI3S'!$C229+(drdp!J229)*'ASXY-TI3S'!$D229)</f>
        <v>0</v>
      </c>
      <c r="K229" s="21">
        <f>SUM(E$3:E228)+H229</f>
        <v>-0.18228709758639763</v>
      </c>
      <c r="L229" s="21">
        <f>SUM(F$3:F228)+I229</f>
        <v>4.8843680588888397E-2</v>
      </c>
      <c r="M229" s="21">
        <f>SUM(G$3:G228)+J229</f>
        <v>0</v>
      </c>
      <c r="N229" s="19">
        <f t="shared" si="19"/>
        <v>3.3228585946472856E-2</v>
      </c>
      <c r="O229" s="19">
        <f t="shared" si="20"/>
        <v>2.3857051334693533E-3</v>
      </c>
      <c r="P229" s="19">
        <f t="shared" si="21"/>
        <v>0</v>
      </c>
      <c r="Q229" s="19">
        <f t="shared" si="22"/>
        <v>-8.9035727699855356E-3</v>
      </c>
      <c r="R229" s="19">
        <f t="shared" si="23"/>
        <v>0</v>
      </c>
      <c r="S229" s="19">
        <f t="shared" si="24"/>
        <v>0</v>
      </c>
    </row>
    <row r="230" spans="1:19" x14ac:dyDescent="0.25">
      <c r="A230" s="26">
        <f>Wellpath!E230</f>
        <v>6810</v>
      </c>
      <c r="B230" s="22">
        <v>0</v>
      </c>
      <c r="C230" s="22">
        <v>0</v>
      </c>
      <c r="D230" s="22">
        <f>(TAN(Dip) * SIN(Wellpath!$L230) * COS(Wellpath!$O230) - COS(Wellpath!$L230)) / 2</f>
        <v>0.29362485190767018</v>
      </c>
      <c r="E230" s="20">
        <f>Model!$W$12*((drdp!B230+drdp!K230)*'ASXY-TI3S'!$B230+(drdp!E230+drdp!N230)*'ASXY-TI3S'!$C230+(drdp!H230+drdp!Q230)*'ASXY-TI3S'!$D230)</f>
        <v>-4.2542974154688249E-3</v>
      </c>
      <c r="F230" s="20">
        <f>Model!$W$12*((drdp!C230+drdp!L230)*'ASXY-TI3S'!$B230+(drdp!F230+drdp!O230)*'ASXY-TI3S'!$C230+(drdp!I230+drdp!R230)*'ASXY-TI3S'!$D230)</f>
        <v>1.1399355568366841E-3</v>
      </c>
      <c r="G230" s="20">
        <f>Model!$W$12*((drdp!D230+drdp!M230)*'ASXY-TI3S'!$B230+(drdp!G230+drdp!P230)*'ASXY-TI3S'!$C230+(drdp!J230+drdp!S230)*'ASXY-TI3S'!$D230)</f>
        <v>0</v>
      </c>
      <c r="H230" s="18">
        <f>Model!$W$12*((drdp!B230)*'ASXY-TI3S'!$B230+(drdp!E230)*'ASXY-TI3S'!$C230+(drdp!H230)*'ASXY-TI3S'!$D230)</f>
        <v>-2.1271487077344125E-3</v>
      </c>
      <c r="I230" s="18">
        <f>Model!$W$12*((drdp!C230)*'ASXY-TI3S'!$B230+(drdp!F230)*'ASXY-TI3S'!$C230+(drdp!I230)*'ASXY-TI3S'!$D230)</f>
        <v>5.6996777841834205E-4</v>
      </c>
      <c r="J230" s="18">
        <f>Model!$W$12*((drdp!D230)*'ASXY-TI3S'!$B230+(drdp!G230)*'ASXY-TI3S'!$C230+(drdp!J230)*'ASXY-TI3S'!$D230)</f>
        <v>0</v>
      </c>
      <c r="K230" s="21">
        <f>SUM(E$3:E229)+H230</f>
        <v>-0.18654139500186645</v>
      </c>
      <c r="L230" s="21">
        <f>SUM(F$3:F229)+I230</f>
        <v>4.9983616145725079E-2</v>
      </c>
      <c r="M230" s="21">
        <f>SUM(G$3:G229)+J230</f>
        <v>0</v>
      </c>
      <c r="N230" s="19">
        <f t="shared" si="19"/>
        <v>3.4797692049242365E-2</v>
      </c>
      <c r="O230" s="19">
        <f t="shared" si="20"/>
        <v>2.498361883003189E-3</v>
      </c>
      <c r="P230" s="19">
        <f t="shared" si="21"/>
        <v>0</v>
      </c>
      <c r="Q230" s="19">
        <f t="shared" si="22"/>
        <v>-9.3240134830613712E-3</v>
      </c>
      <c r="R230" s="19">
        <f t="shared" si="23"/>
        <v>0</v>
      </c>
      <c r="S230" s="19">
        <f t="shared" si="24"/>
        <v>0</v>
      </c>
    </row>
    <row r="231" spans="1:19" x14ac:dyDescent="0.25">
      <c r="A231" s="26">
        <f>Wellpath!E231</f>
        <v>6840</v>
      </c>
      <c r="B231" s="22">
        <v>0</v>
      </c>
      <c r="C231" s="22">
        <v>0</v>
      </c>
      <c r="D231" s="22">
        <f>(TAN(Dip) * SIN(Wellpath!$L231) * COS(Wellpath!$O231) - COS(Wellpath!$L231)) / 2</f>
        <v>0.29362485190767018</v>
      </c>
      <c r="E231" s="20">
        <f>Model!$W$12*((drdp!B231+drdp!K231)*'ASXY-TI3S'!$B231+(drdp!E231+drdp!N231)*'ASXY-TI3S'!$C231+(drdp!H231+drdp!Q231)*'ASXY-TI3S'!$D231)</f>
        <v>-4.2542974154688249E-3</v>
      </c>
      <c r="F231" s="20">
        <f>Model!$W$12*((drdp!C231+drdp!L231)*'ASXY-TI3S'!$B231+(drdp!F231+drdp!O231)*'ASXY-TI3S'!$C231+(drdp!I231+drdp!R231)*'ASXY-TI3S'!$D231)</f>
        <v>1.1399355568366841E-3</v>
      </c>
      <c r="G231" s="20">
        <f>Model!$W$12*((drdp!D231+drdp!M231)*'ASXY-TI3S'!$B231+(drdp!G231+drdp!P231)*'ASXY-TI3S'!$C231+(drdp!J231+drdp!S231)*'ASXY-TI3S'!$D231)</f>
        <v>0</v>
      </c>
      <c r="H231" s="18">
        <f>Model!$W$12*((drdp!B231)*'ASXY-TI3S'!$B231+(drdp!E231)*'ASXY-TI3S'!$C231+(drdp!H231)*'ASXY-TI3S'!$D231)</f>
        <v>-2.1271487077344125E-3</v>
      </c>
      <c r="I231" s="18">
        <f>Model!$W$12*((drdp!C231)*'ASXY-TI3S'!$B231+(drdp!F231)*'ASXY-TI3S'!$C231+(drdp!I231)*'ASXY-TI3S'!$D231)</f>
        <v>5.6996777841834205E-4</v>
      </c>
      <c r="J231" s="18">
        <f>Model!$W$12*((drdp!D231)*'ASXY-TI3S'!$B231+(drdp!G231)*'ASXY-TI3S'!$C231+(drdp!J231)*'ASXY-TI3S'!$D231)</f>
        <v>0</v>
      </c>
      <c r="K231" s="21">
        <f>SUM(E$3:E230)+H231</f>
        <v>-0.19079569241733527</v>
      </c>
      <c r="L231" s="21">
        <f>SUM(F$3:F230)+I231</f>
        <v>5.1123551702561762E-2</v>
      </c>
      <c r="M231" s="21">
        <f>SUM(G$3:G230)+J231</f>
        <v>0</v>
      </c>
      <c r="N231" s="19">
        <f t="shared" si="19"/>
        <v>3.6402996245010408E-2</v>
      </c>
      <c r="O231" s="19">
        <f t="shared" si="20"/>
        <v>2.6136175386845058E-3</v>
      </c>
      <c r="P231" s="19">
        <f t="shared" si="21"/>
        <v>0</v>
      </c>
      <c r="Q231" s="19">
        <f t="shared" si="22"/>
        <v>-9.7541534459237109E-3</v>
      </c>
      <c r="R231" s="19">
        <f t="shared" si="23"/>
        <v>0</v>
      </c>
      <c r="S231" s="19">
        <f t="shared" si="24"/>
        <v>0</v>
      </c>
    </row>
    <row r="232" spans="1:19" x14ac:dyDescent="0.25">
      <c r="A232" s="26">
        <f>Wellpath!E232</f>
        <v>6870</v>
      </c>
      <c r="B232" s="22">
        <v>0</v>
      </c>
      <c r="C232" s="22">
        <v>0</v>
      </c>
      <c r="D232" s="22">
        <f>(TAN(Dip) * SIN(Wellpath!$L232) * COS(Wellpath!$O232) - COS(Wellpath!$L232)) / 2</f>
        <v>0.29362485190767018</v>
      </c>
      <c r="E232" s="20">
        <f>Model!$W$12*((drdp!B232+drdp!K232)*'ASXY-TI3S'!$B232+(drdp!E232+drdp!N232)*'ASXY-TI3S'!$C232+(drdp!H232+drdp!Q232)*'ASXY-TI3S'!$D232)</f>
        <v>-4.2542974154688249E-3</v>
      </c>
      <c r="F232" s="20">
        <f>Model!$W$12*((drdp!C232+drdp!L232)*'ASXY-TI3S'!$B232+(drdp!F232+drdp!O232)*'ASXY-TI3S'!$C232+(drdp!I232+drdp!R232)*'ASXY-TI3S'!$D232)</f>
        <v>1.1399355568366841E-3</v>
      </c>
      <c r="G232" s="20">
        <f>Model!$W$12*((drdp!D232+drdp!M232)*'ASXY-TI3S'!$B232+(drdp!G232+drdp!P232)*'ASXY-TI3S'!$C232+(drdp!J232+drdp!S232)*'ASXY-TI3S'!$D232)</f>
        <v>0</v>
      </c>
      <c r="H232" s="18">
        <f>Model!$W$12*((drdp!B232)*'ASXY-TI3S'!$B232+(drdp!E232)*'ASXY-TI3S'!$C232+(drdp!H232)*'ASXY-TI3S'!$D232)</f>
        <v>-2.1271487077344125E-3</v>
      </c>
      <c r="I232" s="18">
        <f>Model!$W$12*((drdp!C232)*'ASXY-TI3S'!$B232+(drdp!F232)*'ASXY-TI3S'!$C232+(drdp!I232)*'ASXY-TI3S'!$D232)</f>
        <v>5.6996777841834205E-4</v>
      </c>
      <c r="J232" s="18">
        <f>Model!$W$12*((drdp!D232)*'ASXY-TI3S'!$B232+(drdp!G232)*'ASXY-TI3S'!$C232+(drdp!J232)*'ASXY-TI3S'!$D232)</f>
        <v>0</v>
      </c>
      <c r="K232" s="21">
        <f>SUM(E$3:E231)+H232</f>
        <v>-0.19504998983280408</v>
      </c>
      <c r="L232" s="21">
        <f>SUM(F$3:F231)+I232</f>
        <v>5.2263487259398445E-2</v>
      </c>
      <c r="M232" s="21">
        <f>SUM(G$3:G231)+J232</f>
        <v>0</v>
      </c>
      <c r="N232" s="19">
        <f t="shared" si="19"/>
        <v>3.8044498533776977E-2</v>
      </c>
      <c r="O232" s="19">
        <f t="shared" si="20"/>
        <v>2.7314721005133034E-3</v>
      </c>
      <c r="P232" s="19">
        <f t="shared" si="21"/>
        <v>0</v>
      </c>
      <c r="Q232" s="19">
        <f t="shared" si="22"/>
        <v>-1.0193992658572553E-2</v>
      </c>
      <c r="R232" s="19">
        <f t="shared" si="23"/>
        <v>0</v>
      </c>
      <c r="S232" s="19">
        <f t="shared" si="24"/>
        <v>0</v>
      </c>
    </row>
    <row r="233" spans="1:19" x14ac:dyDescent="0.25">
      <c r="A233" s="26">
        <f>Wellpath!E233</f>
        <v>6900</v>
      </c>
      <c r="B233" s="22">
        <v>0</v>
      </c>
      <c r="C233" s="22">
        <v>0</v>
      </c>
      <c r="D233" s="22">
        <f>(TAN(Dip) * SIN(Wellpath!$L233) * COS(Wellpath!$O233) - COS(Wellpath!$L233)) / 2</f>
        <v>0.29362485190767018</v>
      </c>
      <c r="E233" s="20">
        <f>Model!$W$12*((drdp!B233+drdp!K233)*'ASXY-TI3S'!$B233+(drdp!E233+drdp!N233)*'ASXY-TI3S'!$C233+(drdp!H233+drdp!Q233)*'ASXY-TI3S'!$D233)</f>
        <v>-4.2542974154688249E-3</v>
      </c>
      <c r="F233" s="20">
        <f>Model!$W$12*((drdp!C233+drdp!L233)*'ASXY-TI3S'!$B233+(drdp!F233+drdp!O233)*'ASXY-TI3S'!$C233+(drdp!I233+drdp!R233)*'ASXY-TI3S'!$D233)</f>
        <v>1.1399355568366841E-3</v>
      </c>
      <c r="G233" s="20">
        <f>Model!$W$12*((drdp!D233+drdp!M233)*'ASXY-TI3S'!$B233+(drdp!G233+drdp!P233)*'ASXY-TI3S'!$C233+(drdp!J233+drdp!S233)*'ASXY-TI3S'!$D233)</f>
        <v>0</v>
      </c>
      <c r="H233" s="18">
        <f>Model!$W$12*((drdp!B233)*'ASXY-TI3S'!$B233+(drdp!E233)*'ASXY-TI3S'!$C233+(drdp!H233)*'ASXY-TI3S'!$D233)</f>
        <v>-2.1271487077344125E-3</v>
      </c>
      <c r="I233" s="18">
        <f>Model!$W$12*((drdp!C233)*'ASXY-TI3S'!$B233+(drdp!F233)*'ASXY-TI3S'!$C233+(drdp!I233)*'ASXY-TI3S'!$D233)</f>
        <v>5.6996777841834205E-4</v>
      </c>
      <c r="J233" s="18">
        <f>Model!$W$12*((drdp!D233)*'ASXY-TI3S'!$B233+(drdp!G233)*'ASXY-TI3S'!$C233+(drdp!J233)*'ASXY-TI3S'!$D233)</f>
        <v>0</v>
      </c>
      <c r="K233" s="21">
        <f>SUM(E$3:E232)+H233</f>
        <v>-0.1993042872482729</v>
      </c>
      <c r="L233" s="21">
        <f>SUM(F$3:F232)+I233</f>
        <v>5.3403422816235127E-2</v>
      </c>
      <c r="M233" s="21">
        <f>SUM(G$3:G232)+J233</f>
        <v>0</v>
      </c>
      <c r="N233" s="19">
        <f t="shared" si="19"/>
        <v>3.9722198915542073E-2</v>
      </c>
      <c r="O233" s="19">
        <f t="shared" si="20"/>
        <v>2.8519255684895826E-3</v>
      </c>
      <c r="P233" s="19">
        <f t="shared" si="21"/>
        <v>0</v>
      </c>
      <c r="Q233" s="19">
        <f t="shared" si="22"/>
        <v>-1.0643531121007896E-2</v>
      </c>
      <c r="R233" s="19">
        <f t="shared" si="23"/>
        <v>0</v>
      </c>
      <c r="S233" s="19">
        <f t="shared" si="24"/>
        <v>0</v>
      </c>
    </row>
    <row r="234" spans="1:19" x14ac:dyDescent="0.25">
      <c r="A234" s="26">
        <f>Wellpath!E234</f>
        <v>6930</v>
      </c>
      <c r="B234" s="22">
        <v>0</v>
      </c>
      <c r="C234" s="22">
        <v>0</v>
      </c>
      <c r="D234" s="22">
        <f>(TAN(Dip) * SIN(Wellpath!$L234) * COS(Wellpath!$O234) - COS(Wellpath!$L234)) / 2</f>
        <v>0.29362485190767018</v>
      </c>
      <c r="E234" s="20">
        <f>Model!$W$12*((drdp!B234+drdp!K234)*'ASXY-TI3S'!$B234+(drdp!E234+drdp!N234)*'ASXY-TI3S'!$C234+(drdp!H234+drdp!Q234)*'ASXY-TI3S'!$D234)</f>
        <v>-4.2542974154688249E-3</v>
      </c>
      <c r="F234" s="20">
        <f>Model!$W$12*((drdp!C234+drdp!L234)*'ASXY-TI3S'!$B234+(drdp!F234+drdp!O234)*'ASXY-TI3S'!$C234+(drdp!I234+drdp!R234)*'ASXY-TI3S'!$D234)</f>
        <v>1.1399355568366841E-3</v>
      </c>
      <c r="G234" s="20">
        <f>Model!$W$12*((drdp!D234+drdp!M234)*'ASXY-TI3S'!$B234+(drdp!G234+drdp!P234)*'ASXY-TI3S'!$C234+(drdp!J234+drdp!S234)*'ASXY-TI3S'!$D234)</f>
        <v>0</v>
      </c>
      <c r="H234" s="18">
        <f>Model!$W$12*((drdp!B234)*'ASXY-TI3S'!$B234+(drdp!E234)*'ASXY-TI3S'!$C234+(drdp!H234)*'ASXY-TI3S'!$D234)</f>
        <v>-2.1271487077344125E-3</v>
      </c>
      <c r="I234" s="18">
        <f>Model!$W$12*((drdp!C234)*'ASXY-TI3S'!$B234+(drdp!F234)*'ASXY-TI3S'!$C234+(drdp!I234)*'ASXY-TI3S'!$D234)</f>
        <v>5.6996777841834205E-4</v>
      </c>
      <c r="J234" s="18">
        <f>Model!$W$12*((drdp!D234)*'ASXY-TI3S'!$B234+(drdp!G234)*'ASXY-TI3S'!$C234+(drdp!J234)*'ASXY-TI3S'!$D234)</f>
        <v>0</v>
      </c>
      <c r="K234" s="21">
        <f>SUM(E$3:E233)+H234</f>
        <v>-0.20355858466374172</v>
      </c>
      <c r="L234" s="21">
        <f>SUM(F$3:F233)+I234</f>
        <v>5.454335837307181E-2</v>
      </c>
      <c r="M234" s="21">
        <f>SUM(G$3:G233)+J234</f>
        <v>0</v>
      </c>
      <c r="N234" s="19">
        <f t="shared" si="19"/>
        <v>4.1436097390305703E-2</v>
      </c>
      <c r="O234" s="19">
        <f t="shared" si="20"/>
        <v>2.9749779426133426E-3</v>
      </c>
      <c r="P234" s="19">
        <f t="shared" si="21"/>
        <v>0</v>
      </c>
      <c r="Q234" s="19">
        <f t="shared" si="22"/>
        <v>-1.1102768833229743E-2</v>
      </c>
      <c r="R234" s="19">
        <f t="shared" si="23"/>
        <v>0</v>
      </c>
      <c r="S234" s="19">
        <f t="shared" si="24"/>
        <v>0</v>
      </c>
    </row>
    <row r="235" spans="1:19" x14ac:dyDescent="0.25">
      <c r="A235" s="26">
        <f>Wellpath!E235</f>
        <v>6960</v>
      </c>
      <c r="B235" s="22">
        <v>0</v>
      </c>
      <c r="C235" s="22">
        <v>0</v>
      </c>
      <c r="D235" s="22">
        <f>(TAN(Dip) * SIN(Wellpath!$L235) * COS(Wellpath!$O235) - COS(Wellpath!$L235)) / 2</f>
        <v>0.29362485190767018</v>
      </c>
      <c r="E235" s="20">
        <f>Model!$W$12*((drdp!B235+drdp!K235)*'ASXY-TI3S'!$B235+(drdp!E235+drdp!N235)*'ASXY-TI3S'!$C235+(drdp!H235+drdp!Q235)*'ASXY-TI3S'!$D235)</f>
        <v>-4.2542974154688249E-3</v>
      </c>
      <c r="F235" s="20">
        <f>Model!$W$12*((drdp!C235+drdp!L235)*'ASXY-TI3S'!$B235+(drdp!F235+drdp!O235)*'ASXY-TI3S'!$C235+(drdp!I235+drdp!R235)*'ASXY-TI3S'!$D235)</f>
        <v>1.1399355568366841E-3</v>
      </c>
      <c r="G235" s="20">
        <f>Model!$W$12*((drdp!D235+drdp!M235)*'ASXY-TI3S'!$B235+(drdp!G235+drdp!P235)*'ASXY-TI3S'!$C235+(drdp!J235+drdp!S235)*'ASXY-TI3S'!$D235)</f>
        <v>0</v>
      </c>
      <c r="H235" s="18">
        <f>Model!$W$12*((drdp!B235)*'ASXY-TI3S'!$B235+(drdp!E235)*'ASXY-TI3S'!$C235+(drdp!H235)*'ASXY-TI3S'!$D235)</f>
        <v>-2.1271487077344125E-3</v>
      </c>
      <c r="I235" s="18">
        <f>Model!$W$12*((drdp!C235)*'ASXY-TI3S'!$B235+(drdp!F235)*'ASXY-TI3S'!$C235+(drdp!I235)*'ASXY-TI3S'!$D235)</f>
        <v>5.6996777841834205E-4</v>
      </c>
      <c r="J235" s="18">
        <f>Model!$W$12*((drdp!D235)*'ASXY-TI3S'!$B235+(drdp!G235)*'ASXY-TI3S'!$C235+(drdp!J235)*'ASXY-TI3S'!$D235)</f>
        <v>0</v>
      </c>
      <c r="K235" s="21">
        <f>SUM(E$3:E234)+H235</f>
        <v>-0.20781288207921053</v>
      </c>
      <c r="L235" s="21">
        <f>SUM(F$3:F234)+I235</f>
        <v>5.5683293929908492E-2</v>
      </c>
      <c r="M235" s="21">
        <f>SUM(G$3:G234)+J235</f>
        <v>0</v>
      </c>
      <c r="N235" s="19">
        <f t="shared" si="19"/>
        <v>4.3186193958067859E-2</v>
      </c>
      <c r="O235" s="19">
        <f t="shared" si="20"/>
        <v>3.1006292228845838E-3</v>
      </c>
      <c r="P235" s="19">
        <f t="shared" si="21"/>
        <v>0</v>
      </c>
      <c r="Q235" s="19">
        <f t="shared" si="22"/>
        <v>-1.1571705795238092E-2</v>
      </c>
      <c r="R235" s="19">
        <f t="shared" si="23"/>
        <v>0</v>
      </c>
      <c r="S235" s="19">
        <f t="shared" si="24"/>
        <v>0</v>
      </c>
    </row>
    <row r="236" spans="1:19" x14ac:dyDescent="0.25">
      <c r="A236" s="26">
        <f>Wellpath!E236</f>
        <v>6990</v>
      </c>
      <c r="B236" s="22">
        <v>0</v>
      </c>
      <c r="C236" s="22">
        <v>0</v>
      </c>
      <c r="D236" s="22">
        <f>(TAN(Dip) * SIN(Wellpath!$L236) * COS(Wellpath!$O236) - COS(Wellpath!$L236)) / 2</f>
        <v>0.29362485190767018</v>
      </c>
      <c r="E236" s="20">
        <f>Model!$W$12*((drdp!B236+drdp!K236)*'ASXY-TI3S'!$B236+(drdp!E236+drdp!N236)*'ASXY-TI3S'!$C236+(drdp!H236+drdp!Q236)*'ASXY-TI3S'!$D236)</f>
        <v>-4.2542974154688249E-3</v>
      </c>
      <c r="F236" s="20">
        <f>Model!$W$12*((drdp!C236+drdp!L236)*'ASXY-TI3S'!$B236+(drdp!F236+drdp!O236)*'ASXY-TI3S'!$C236+(drdp!I236+drdp!R236)*'ASXY-TI3S'!$D236)</f>
        <v>1.1399355568366841E-3</v>
      </c>
      <c r="G236" s="20">
        <f>Model!$W$12*((drdp!D236+drdp!M236)*'ASXY-TI3S'!$B236+(drdp!G236+drdp!P236)*'ASXY-TI3S'!$C236+(drdp!J236+drdp!S236)*'ASXY-TI3S'!$D236)</f>
        <v>0</v>
      </c>
      <c r="H236" s="18">
        <f>Model!$W$12*((drdp!B236)*'ASXY-TI3S'!$B236+(drdp!E236)*'ASXY-TI3S'!$C236+(drdp!H236)*'ASXY-TI3S'!$D236)</f>
        <v>-2.1271487077344125E-3</v>
      </c>
      <c r="I236" s="18">
        <f>Model!$W$12*((drdp!C236)*'ASXY-TI3S'!$B236+(drdp!F236)*'ASXY-TI3S'!$C236+(drdp!I236)*'ASXY-TI3S'!$D236)</f>
        <v>5.6996777841834205E-4</v>
      </c>
      <c r="J236" s="18">
        <f>Model!$W$12*((drdp!D236)*'ASXY-TI3S'!$B236+(drdp!G236)*'ASXY-TI3S'!$C236+(drdp!J236)*'ASXY-TI3S'!$D236)</f>
        <v>0</v>
      </c>
      <c r="K236" s="21">
        <f>SUM(E$3:E235)+H236</f>
        <v>-0.21206717949467935</v>
      </c>
      <c r="L236" s="21">
        <f>SUM(F$3:F235)+I236</f>
        <v>5.6823229486745175E-2</v>
      </c>
      <c r="M236" s="21">
        <f>SUM(G$3:G235)+J236</f>
        <v>0</v>
      </c>
      <c r="N236" s="19">
        <f t="shared" si="19"/>
        <v>4.4972488618828549E-2</v>
      </c>
      <c r="O236" s="19">
        <f t="shared" si="20"/>
        <v>3.2288794093033061E-3</v>
      </c>
      <c r="P236" s="19">
        <f t="shared" si="21"/>
        <v>0</v>
      </c>
      <c r="Q236" s="19">
        <f t="shared" si="22"/>
        <v>-1.2050342007032946E-2</v>
      </c>
      <c r="R236" s="19">
        <f t="shared" si="23"/>
        <v>0</v>
      </c>
      <c r="S236" s="19">
        <f t="shared" si="24"/>
        <v>0</v>
      </c>
    </row>
    <row r="237" spans="1:19" x14ac:dyDescent="0.25">
      <c r="A237" s="26">
        <f>Wellpath!E237</f>
        <v>7020</v>
      </c>
      <c r="B237" s="22">
        <v>0</v>
      </c>
      <c r="C237" s="22">
        <v>0</v>
      </c>
      <c r="D237" s="22">
        <f>(TAN(Dip) * SIN(Wellpath!$L237) * COS(Wellpath!$O237) - COS(Wellpath!$L237)) / 2</f>
        <v>0.29362485190767018</v>
      </c>
      <c r="E237" s="20">
        <f>Model!$W$12*((drdp!B237+drdp!K237)*'ASXY-TI3S'!$B237+(drdp!E237+drdp!N237)*'ASXY-TI3S'!$C237+(drdp!H237+drdp!Q237)*'ASXY-TI3S'!$D237)</f>
        <v>-4.2542974154688249E-3</v>
      </c>
      <c r="F237" s="20">
        <f>Model!$W$12*((drdp!C237+drdp!L237)*'ASXY-TI3S'!$B237+(drdp!F237+drdp!O237)*'ASXY-TI3S'!$C237+(drdp!I237+drdp!R237)*'ASXY-TI3S'!$D237)</f>
        <v>1.1399355568366841E-3</v>
      </c>
      <c r="G237" s="20">
        <f>Model!$W$12*((drdp!D237+drdp!M237)*'ASXY-TI3S'!$B237+(drdp!G237+drdp!P237)*'ASXY-TI3S'!$C237+(drdp!J237+drdp!S237)*'ASXY-TI3S'!$D237)</f>
        <v>0</v>
      </c>
      <c r="H237" s="18">
        <f>Model!$W$12*((drdp!B237)*'ASXY-TI3S'!$B237+(drdp!E237)*'ASXY-TI3S'!$C237+(drdp!H237)*'ASXY-TI3S'!$D237)</f>
        <v>-2.1271487077344125E-3</v>
      </c>
      <c r="I237" s="18">
        <f>Model!$W$12*((drdp!C237)*'ASXY-TI3S'!$B237+(drdp!F237)*'ASXY-TI3S'!$C237+(drdp!I237)*'ASXY-TI3S'!$D237)</f>
        <v>5.6996777841834205E-4</v>
      </c>
      <c r="J237" s="18">
        <f>Model!$W$12*((drdp!D237)*'ASXY-TI3S'!$B237+(drdp!G237)*'ASXY-TI3S'!$C237+(drdp!J237)*'ASXY-TI3S'!$D237)</f>
        <v>0</v>
      </c>
      <c r="K237" s="21">
        <f>SUM(E$3:E236)+H237</f>
        <v>-0.21632147691014816</v>
      </c>
      <c r="L237" s="21">
        <f>SUM(F$3:F236)+I237</f>
        <v>5.7963165043581857E-2</v>
      </c>
      <c r="M237" s="21">
        <f>SUM(G$3:G236)+J237</f>
        <v>0</v>
      </c>
      <c r="N237" s="19">
        <f t="shared" si="19"/>
        <v>4.6794981372587766E-2</v>
      </c>
      <c r="O237" s="19">
        <f t="shared" si="20"/>
        <v>3.3597285018695097E-3</v>
      </c>
      <c r="P237" s="19">
        <f t="shared" si="21"/>
        <v>0</v>
      </c>
      <c r="Q237" s="19">
        <f t="shared" si="22"/>
        <v>-1.25386774686143E-2</v>
      </c>
      <c r="R237" s="19">
        <f t="shared" si="23"/>
        <v>0</v>
      </c>
      <c r="S237" s="19">
        <f t="shared" si="24"/>
        <v>0</v>
      </c>
    </row>
    <row r="238" spans="1:19" x14ac:dyDescent="0.25">
      <c r="A238" s="26">
        <f>Wellpath!E238</f>
        <v>7050</v>
      </c>
      <c r="B238" s="22">
        <v>0</v>
      </c>
      <c r="C238" s="22">
        <v>0</v>
      </c>
      <c r="D238" s="22">
        <f>(TAN(Dip) * SIN(Wellpath!$L238) * COS(Wellpath!$O238) - COS(Wellpath!$L238)) / 2</f>
        <v>0.29362485190767018</v>
      </c>
      <c r="E238" s="20">
        <f>Model!$W$12*((drdp!B238+drdp!K238)*'ASXY-TI3S'!$B238+(drdp!E238+drdp!N238)*'ASXY-TI3S'!$C238+(drdp!H238+drdp!Q238)*'ASXY-TI3S'!$D238)</f>
        <v>-4.2542974154688249E-3</v>
      </c>
      <c r="F238" s="20">
        <f>Model!$W$12*((drdp!C238+drdp!L238)*'ASXY-TI3S'!$B238+(drdp!F238+drdp!O238)*'ASXY-TI3S'!$C238+(drdp!I238+drdp!R238)*'ASXY-TI3S'!$D238)</f>
        <v>1.1399355568366841E-3</v>
      </c>
      <c r="G238" s="20">
        <f>Model!$W$12*((drdp!D238+drdp!M238)*'ASXY-TI3S'!$B238+(drdp!G238+drdp!P238)*'ASXY-TI3S'!$C238+(drdp!J238+drdp!S238)*'ASXY-TI3S'!$D238)</f>
        <v>0</v>
      </c>
      <c r="H238" s="18">
        <f>Model!$W$12*((drdp!B238)*'ASXY-TI3S'!$B238+(drdp!E238)*'ASXY-TI3S'!$C238+(drdp!H238)*'ASXY-TI3S'!$D238)</f>
        <v>-2.1271487077344125E-3</v>
      </c>
      <c r="I238" s="18">
        <f>Model!$W$12*((drdp!C238)*'ASXY-TI3S'!$B238+(drdp!F238)*'ASXY-TI3S'!$C238+(drdp!I238)*'ASXY-TI3S'!$D238)</f>
        <v>5.6996777841834205E-4</v>
      </c>
      <c r="J238" s="18">
        <f>Model!$W$12*((drdp!D238)*'ASXY-TI3S'!$B238+(drdp!G238)*'ASXY-TI3S'!$C238+(drdp!J238)*'ASXY-TI3S'!$D238)</f>
        <v>0</v>
      </c>
      <c r="K238" s="21">
        <f>SUM(E$3:E237)+H238</f>
        <v>-0.22057577432561698</v>
      </c>
      <c r="L238" s="21">
        <f>SUM(F$3:F237)+I238</f>
        <v>5.910310060041854E-2</v>
      </c>
      <c r="M238" s="21">
        <f>SUM(G$3:G237)+J238</f>
        <v>0</v>
      </c>
      <c r="N238" s="19">
        <f t="shared" si="19"/>
        <v>4.8653672219345509E-2</v>
      </c>
      <c r="O238" s="19">
        <f t="shared" si="20"/>
        <v>3.4931765005831944E-3</v>
      </c>
      <c r="P238" s="19">
        <f t="shared" si="21"/>
        <v>0</v>
      </c>
      <c r="Q238" s="19">
        <f t="shared" si="22"/>
        <v>-1.3036712179982157E-2</v>
      </c>
      <c r="R238" s="19">
        <f t="shared" si="23"/>
        <v>0</v>
      </c>
      <c r="S238" s="19">
        <f t="shared" si="24"/>
        <v>0</v>
      </c>
    </row>
    <row r="239" spans="1:19" x14ac:dyDescent="0.25">
      <c r="A239" s="26">
        <f>Wellpath!E239</f>
        <v>7080</v>
      </c>
      <c r="B239" s="22">
        <v>0</v>
      </c>
      <c r="C239" s="22">
        <v>0</v>
      </c>
      <c r="D239" s="22">
        <f>(TAN(Dip) * SIN(Wellpath!$L239) * COS(Wellpath!$O239) - COS(Wellpath!$L239)) / 2</f>
        <v>0.29362485190767018</v>
      </c>
      <c r="E239" s="20">
        <f>Model!$W$12*((drdp!B239+drdp!K239)*'ASXY-TI3S'!$B239+(drdp!E239+drdp!N239)*'ASXY-TI3S'!$C239+(drdp!H239+drdp!Q239)*'ASXY-TI3S'!$D239)</f>
        <v>-4.2542974154688249E-3</v>
      </c>
      <c r="F239" s="20">
        <f>Model!$W$12*((drdp!C239+drdp!L239)*'ASXY-TI3S'!$B239+(drdp!F239+drdp!O239)*'ASXY-TI3S'!$C239+(drdp!I239+drdp!R239)*'ASXY-TI3S'!$D239)</f>
        <v>1.1399355568366841E-3</v>
      </c>
      <c r="G239" s="20">
        <f>Model!$W$12*((drdp!D239+drdp!M239)*'ASXY-TI3S'!$B239+(drdp!G239+drdp!P239)*'ASXY-TI3S'!$C239+(drdp!J239+drdp!S239)*'ASXY-TI3S'!$D239)</f>
        <v>0</v>
      </c>
      <c r="H239" s="18">
        <f>Model!$W$12*((drdp!B239)*'ASXY-TI3S'!$B239+(drdp!E239)*'ASXY-TI3S'!$C239+(drdp!H239)*'ASXY-TI3S'!$D239)</f>
        <v>-2.1271487077344125E-3</v>
      </c>
      <c r="I239" s="18">
        <f>Model!$W$12*((drdp!C239)*'ASXY-TI3S'!$B239+(drdp!F239)*'ASXY-TI3S'!$C239+(drdp!I239)*'ASXY-TI3S'!$D239)</f>
        <v>5.6996777841834205E-4</v>
      </c>
      <c r="J239" s="18">
        <f>Model!$W$12*((drdp!D239)*'ASXY-TI3S'!$B239+(drdp!G239)*'ASXY-TI3S'!$C239+(drdp!J239)*'ASXY-TI3S'!$D239)</f>
        <v>0</v>
      </c>
      <c r="K239" s="21">
        <f>SUM(E$3:E238)+H239</f>
        <v>-0.2248300717410858</v>
      </c>
      <c r="L239" s="21">
        <f>SUM(F$3:F238)+I239</f>
        <v>6.0243036157255223E-2</v>
      </c>
      <c r="M239" s="21">
        <f>SUM(G$3:G238)+J239</f>
        <v>0</v>
      </c>
      <c r="N239" s="19">
        <f t="shared" si="19"/>
        <v>5.0548561159101786E-2</v>
      </c>
      <c r="O239" s="19">
        <f t="shared" si="20"/>
        <v>3.6292234054443599E-3</v>
      </c>
      <c r="P239" s="19">
        <f t="shared" si="21"/>
        <v>0</v>
      </c>
      <c r="Q239" s="19">
        <f t="shared" si="22"/>
        <v>-1.3544446141136517E-2</v>
      </c>
      <c r="R239" s="19">
        <f t="shared" si="23"/>
        <v>0</v>
      </c>
      <c r="S239" s="19">
        <f t="shared" si="24"/>
        <v>0</v>
      </c>
    </row>
    <row r="240" spans="1:19" x14ac:dyDescent="0.25">
      <c r="A240" s="26">
        <f>Wellpath!E240</f>
        <v>7110</v>
      </c>
      <c r="B240" s="22">
        <v>0</v>
      </c>
      <c r="C240" s="22">
        <v>0</v>
      </c>
      <c r="D240" s="22">
        <f>(TAN(Dip) * SIN(Wellpath!$L240) * COS(Wellpath!$O240) - COS(Wellpath!$L240)) / 2</f>
        <v>0.29362485190767018</v>
      </c>
      <c r="E240" s="20">
        <f>Model!$W$12*((drdp!B240+drdp!K240)*'ASXY-TI3S'!$B240+(drdp!E240+drdp!N240)*'ASXY-TI3S'!$C240+(drdp!H240+drdp!Q240)*'ASXY-TI3S'!$D240)</f>
        <v>-4.2542974154688249E-3</v>
      </c>
      <c r="F240" s="20">
        <f>Model!$W$12*((drdp!C240+drdp!L240)*'ASXY-TI3S'!$B240+(drdp!F240+drdp!O240)*'ASXY-TI3S'!$C240+(drdp!I240+drdp!R240)*'ASXY-TI3S'!$D240)</f>
        <v>1.1399355568366841E-3</v>
      </c>
      <c r="G240" s="20">
        <f>Model!$W$12*((drdp!D240+drdp!M240)*'ASXY-TI3S'!$B240+(drdp!G240+drdp!P240)*'ASXY-TI3S'!$C240+(drdp!J240+drdp!S240)*'ASXY-TI3S'!$D240)</f>
        <v>0</v>
      </c>
      <c r="H240" s="18">
        <f>Model!$W$12*((drdp!B240)*'ASXY-TI3S'!$B240+(drdp!E240)*'ASXY-TI3S'!$C240+(drdp!H240)*'ASXY-TI3S'!$D240)</f>
        <v>-2.1271487077344125E-3</v>
      </c>
      <c r="I240" s="18">
        <f>Model!$W$12*((drdp!C240)*'ASXY-TI3S'!$B240+(drdp!F240)*'ASXY-TI3S'!$C240+(drdp!I240)*'ASXY-TI3S'!$D240)</f>
        <v>5.6996777841834205E-4</v>
      </c>
      <c r="J240" s="18">
        <f>Model!$W$12*((drdp!D240)*'ASXY-TI3S'!$B240+(drdp!G240)*'ASXY-TI3S'!$C240+(drdp!J240)*'ASXY-TI3S'!$D240)</f>
        <v>0</v>
      </c>
      <c r="K240" s="21">
        <f>SUM(E$3:E239)+H240</f>
        <v>-0.22908436915655461</v>
      </c>
      <c r="L240" s="21">
        <f>SUM(F$3:F239)+I240</f>
        <v>6.1382971714091905E-2</v>
      </c>
      <c r="M240" s="21">
        <f>SUM(G$3:G239)+J240</f>
        <v>0</v>
      </c>
      <c r="N240" s="19">
        <f t="shared" si="19"/>
        <v>5.247964819185659E-2</v>
      </c>
      <c r="O240" s="19">
        <f t="shared" si="20"/>
        <v>3.7678692164530071E-3</v>
      </c>
      <c r="P240" s="19">
        <f t="shared" si="21"/>
        <v>0</v>
      </c>
      <c r="Q240" s="19">
        <f t="shared" si="22"/>
        <v>-1.406187935207738E-2</v>
      </c>
      <c r="R240" s="19">
        <f t="shared" si="23"/>
        <v>0</v>
      </c>
      <c r="S240" s="19">
        <f t="shared" si="24"/>
        <v>0</v>
      </c>
    </row>
    <row r="241" spans="1:19" x14ac:dyDescent="0.25">
      <c r="A241" s="26">
        <f>Wellpath!E241</f>
        <v>7140</v>
      </c>
      <c r="B241" s="22">
        <v>0</v>
      </c>
      <c r="C241" s="22">
        <v>0</v>
      </c>
      <c r="D241" s="22">
        <f>(TAN(Dip) * SIN(Wellpath!$L241) * COS(Wellpath!$O241) - COS(Wellpath!$L241)) / 2</f>
        <v>0.29362485190767018</v>
      </c>
      <c r="E241" s="20">
        <f>Model!$W$12*((drdp!B241+drdp!K241)*'ASXY-TI3S'!$B241+(drdp!E241+drdp!N241)*'ASXY-TI3S'!$C241+(drdp!H241+drdp!Q241)*'ASXY-TI3S'!$D241)</f>
        <v>-4.2542974154688249E-3</v>
      </c>
      <c r="F241" s="20">
        <f>Model!$W$12*((drdp!C241+drdp!L241)*'ASXY-TI3S'!$B241+(drdp!F241+drdp!O241)*'ASXY-TI3S'!$C241+(drdp!I241+drdp!R241)*'ASXY-TI3S'!$D241)</f>
        <v>1.1399355568366841E-3</v>
      </c>
      <c r="G241" s="20">
        <f>Model!$W$12*((drdp!D241+drdp!M241)*'ASXY-TI3S'!$B241+(drdp!G241+drdp!P241)*'ASXY-TI3S'!$C241+(drdp!J241+drdp!S241)*'ASXY-TI3S'!$D241)</f>
        <v>0</v>
      </c>
      <c r="H241" s="18">
        <f>Model!$W$12*((drdp!B241)*'ASXY-TI3S'!$B241+(drdp!E241)*'ASXY-TI3S'!$C241+(drdp!H241)*'ASXY-TI3S'!$D241)</f>
        <v>-2.1271487077344125E-3</v>
      </c>
      <c r="I241" s="18">
        <f>Model!$W$12*((drdp!C241)*'ASXY-TI3S'!$B241+(drdp!F241)*'ASXY-TI3S'!$C241+(drdp!I241)*'ASXY-TI3S'!$D241)</f>
        <v>5.6996777841834205E-4</v>
      </c>
      <c r="J241" s="18">
        <f>Model!$W$12*((drdp!D241)*'ASXY-TI3S'!$B241+(drdp!G241)*'ASXY-TI3S'!$C241+(drdp!J241)*'ASXY-TI3S'!$D241)</f>
        <v>0</v>
      </c>
      <c r="K241" s="21">
        <f>SUM(E$3:E240)+H241</f>
        <v>-0.23333866657202343</v>
      </c>
      <c r="L241" s="21">
        <f>SUM(F$3:F240)+I241</f>
        <v>6.2522907270928588E-2</v>
      </c>
      <c r="M241" s="21">
        <f>SUM(G$3:G240)+J241</f>
        <v>0</v>
      </c>
      <c r="N241" s="19">
        <f t="shared" si="19"/>
        <v>5.444693331760992E-2</v>
      </c>
      <c r="O241" s="19">
        <f t="shared" si="20"/>
        <v>3.909113933609135E-3</v>
      </c>
      <c r="P241" s="19">
        <f t="shared" si="21"/>
        <v>0</v>
      </c>
      <c r="Q241" s="19">
        <f t="shared" si="22"/>
        <v>-1.4589011812804744E-2</v>
      </c>
      <c r="R241" s="19">
        <f t="shared" si="23"/>
        <v>0</v>
      </c>
      <c r="S241" s="19">
        <f t="shared" si="24"/>
        <v>0</v>
      </c>
    </row>
    <row r="242" spans="1:19" x14ac:dyDescent="0.25">
      <c r="A242" s="26">
        <f>Wellpath!E242</f>
        <v>7170</v>
      </c>
      <c r="B242" s="22">
        <v>0</v>
      </c>
      <c r="C242" s="22">
        <v>0</v>
      </c>
      <c r="D242" s="22">
        <f>(TAN(Dip) * SIN(Wellpath!$L242) * COS(Wellpath!$O242) - COS(Wellpath!$L242)) / 2</f>
        <v>0.29362485190767018</v>
      </c>
      <c r="E242" s="20">
        <f>Model!$W$12*((drdp!B242+drdp!K242)*'ASXY-TI3S'!$B242+(drdp!E242+drdp!N242)*'ASXY-TI3S'!$C242+(drdp!H242+drdp!Q242)*'ASXY-TI3S'!$D242)</f>
        <v>-4.2542974154688249E-3</v>
      </c>
      <c r="F242" s="20">
        <f>Model!$W$12*((drdp!C242+drdp!L242)*'ASXY-TI3S'!$B242+(drdp!F242+drdp!O242)*'ASXY-TI3S'!$C242+(drdp!I242+drdp!R242)*'ASXY-TI3S'!$D242)</f>
        <v>1.1399355568366841E-3</v>
      </c>
      <c r="G242" s="20">
        <f>Model!$W$12*((drdp!D242+drdp!M242)*'ASXY-TI3S'!$B242+(drdp!G242+drdp!P242)*'ASXY-TI3S'!$C242+(drdp!J242+drdp!S242)*'ASXY-TI3S'!$D242)</f>
        <v>0</v>
      </c>
      <c r="H242" s="18">
        <f>Model!$W$12*((drdp!B242)*'ASXY-TI3S'!$B242+(drdp!E242)*'ASXY-TI3S'!$C242+(drdp!H242)*'ASXY-TI3S'!$D242)</f>
        <v>-2.1271487077344125E-3</v>
      </c>
      <c r="I242" s="18">
        <f>Model!$W$12*((drdp!C242)*'ASXY-TI3S'!$B242+(drdp!F242)*'ASXY-TI3S'!$C242+(drdp!I242)*'ASXY-TI3S'!$D242)</f>
        <v>5.6996777841834205E-4</v>
      </c>
      <c r="J242" s="18">
        <f>Model!$W$12*((drdp!D242)*'ASXY-TI3S'!$B242+(drdp!G242)*'ASXY-TI3S'!$C242+(drdp!J242)*'ASXY-TI3S'!$D242)</f>
        <v>0</v>
      </c>
      <c r="K242" s="21">
        <f>SUM(E$3:E241)+H242</f>
        <v>-0.23759296398749224</v>
      </c>
      <c r="L242" s="21">
        <f>SUM(F$3:F241)+I242</f>
        <v>6.3662842827765284E-2</v>
      </c>
      <c r="M242" s="21">
        <f>SUM(G$3:G241)+J242</f>
        <v>0</v>
      </c>
      <c r="N242" s="19">
        <f t="shared" si="19"/>
        <v>5.6450416536361785E-2</v>
      </c>
      <c r="O242" s="19">
        <f t="shared" si="20"/>
        <v>4.0529575569127453E-3</v>
      </c>
      <c r="P242" s="19">
        <f t="shared" si="21"/>
        <v>0</v>
      </c>
      <c r="Q242" s="19">
        <f t="shared" si="22"/>
        <v>-1.5125843523318616E-2</v>
      </c>
      <c r="R242" s="19">
        <f t="shared" si="23"/>
        <v>0</v>
      </c>
      <c r="S242" s="19">
        <f t="shared" si="24"/>
        <v>0</v>
      </c>
    </row>
    <row r="243" spans="1:19" x14ac:dyDescent="0.25">
      <c r="A243" s="26">
        <f>Wellpath!E243</f>
        <v>7200</v>
      </c>
      <c r="B243" s="22">
        <v>0</v>
      </c>
      <c r="C243" s="22">
        <v>0</v>
      </c>
      <c r="D243" s="22">
        <f>(TAN(Dip) * SIN(Wellpath!$L243) * COS(Wellpath!$O243) - COS(Wellpath!$L243)) / 2</f>
        <v>0.29362485190767018</v>
      </c>
      <c r="E243" s="20">
        <f>Model!$W$12*((drdp!B243+drdp!K243)*'ASXY-TI3S'!$B243+(drdp!E243+drdp!N243)*'ASXY-TI3S'!$C243+(drdp!H243+drdp!Q243)*'ASXY-TI3S'!$D243)</f>
        <v>-4.2542974154688249E-3</v>
      </c>
      <c r="F243" s="20">
        <f>Model!$W$12*((drdp!C243+drdp!L243)*'ASXY-TI3S'!$B243+(drdp!F243+drdp!O243)*'ASXY-TI3S'!$C243+(drdp!I243+drdp!R243)*'ASXY-TI3S'!$D243)</f>
        <v>1.1399355568366841E-3</v>
      </c>
      <c r="G243" s="20">
        <f>Model!$W$12*((drdp!D243+drdp!M243)*'ASXY-TI3S'!$B243+(drdp!G243+drdp!P243)*'ASXY-TI3S'!$C243+(drdp!J243+drdp!S243)*'ASXY-TI3S'!$D243)</f>
        <v>0</v>
      </c>
      <c r="H243" s="18">
        <f>Model!$W$12*((drdp!B243)*'ASXY-TI3S'!$B243+(drdp!E243)*'ASXY-TI3S'!$C243+(drdp!H243)*'ASXY-TI3S'!$D243)</f>
        <v>-2.1271487077344125E-3</v>
      </c>
      <c r="I243" s="18">
        <f>Model!$W$12*((drdp!C243)*'ASXY-TI3S'!$B243+(drdp!F243)*'ASXY-TI3S'!$C243+(drdp!I243)*'ASXY-TI3S'!$D243)</f>
        <v>5.6996777841834205E-4</v>
      </c>
      <c r="J243" s="18">
        <f>Model!$W$12*((drdp!D243)*'ASXY-TI3S'!$B243+(drdp!G243)*'ASXY-TI3S'!$C243+(drdp!J243)*'ASXY-TI3S'!$D243)</f>
        <v>0</v>
      </c>
      <c r="K243" s="21">
        <f>SUM(E$3:E242)+H243</f>
        <v>-0.24184726140296106</v>
      </c>
      <c r="L243" s="21">
        <f>SUM(F$3:F242)+I243</f>
        <v>6.4802778384601967E-2</v>
      </c>
      <c r="M243" s="21">
        <f>SUM(G$3:G242)+J243</f>
        <v>0</v>
      </c>
      <c r="N243" s="19">
        <f t="shared" si="19"/>
        <v>5.8490097848112182E-2</v>
      </c>
      <c r="O243" s="19">
        <f t="shared" si="20"/>
        <v>4.1994000863638361E-3</v>
      </c>
      <c r="P243" s="19">
        <f t="shared" si="21"/>
        <v>0</v>
      </c>
      <c r="Q243" s="19">
        <f t="shared" si="22"/>
        <v>-1.5672374483618988E-2</v>
      </c>
      <c r="R243" s="19">
        <f t="shared" si="23"/>
        <v>0</v>
      </c>
      <c r="S243" s="19">
        <f t="shared" si="24"/>
        <v>0</v>
      </c>
    </row>
    <row r="244" spans="1:19" x14ac:dyDescent="0.25">
      <c r="A244" s="26">
        <f>Wellpath!E244</f>
        <v>7230</v>
      </c>
      <c r="B244" s="22">
        <v>0</v>
      </c>
      <c r="C244" s="22">
        <v>0</v>
      </c>
      <c r="D244" s="22">
        <f>(TAN(Dip) * SIN(Wellpath!$L244) * COS(Wellpath!$O244) - COS(Wellpath!$L244)) / 2</f>
        <v>0.29362485190767018</v>
      </c>
      <c r="E244" s="20">
        <f>Model!$W$12*((drdp!B244+drdp!K244)*'ASXY-TI3S'!$B244+(drdp!E244+drdp!N244)*'ASXY-TI3S'!$C244+(drdp!H244+drdp!Q244)*'ASXY-TI3S'!$D244)</f>
        <v>-4.2542974154688249E-3</v>
      </c>
      <c r="F244" s="20">
        <f>Model!$W$12*((drdp!C244+drdp!L244)*'ASXY-TI3S'!$B244+(drdp!F244+drdp!O244)*'ASXY-TI3S'!$C244+(drdp!I244+drdp!R244)*'ASXY-TI3S'!$D244)</f>
        <v>1.1399355568366841E-3</v>
      </c>
      <c r="G244" s="20">
        <f>Model!$W$12*((drdp!D244+drdp!M244)*'ASXY-TI3S'!$B244+(drdp!G244+drdp!P244)*'ASXY-TI3S'!$C244+(drdp!J244+drdp!S244)*'ASXY-TI3S'!$D244)</f>
        <v>0</v>
      </c>
      <c r="H244" s="18">
        <f>Model!$W$12*((drdp!B244)*'ASXY-TI3S'!$B244+(drdp!E244)*'ASXY-TI3S'!$C244+(drdp!H244)*'ASXY-TI3S'!$D244)</f>
        <v>-2.1271487077344125E-3</v>
      </c>
      <c r="I244" s="18">
        <f>Model!$W$12*((drdp!C244)*'ASXY-TI3S'!$B244+(drdp!F244)*'ASXY-TI3S'!$C244+(drdp!I244)*'ASXY-TI3S'!$D244)</f>
        <v>5.6996777841834205E-4</v>
      </c>
      <c r="J244" s="18">
        <f>Model!$W$12*((drdp!D244)*'ASXY-TI3S'!$B244+(drdp!G244)*'ASXY-TI3S'!$C244+(drdp!J244)*'ASXY-TI3S'!$D244)</f>
        <v>0</v>
      </c>
      <c r="K244" s="21">
        <f>SUM(E$3:E243)+H244</f>
        <v>-0.24610155881842988</v>
      </c>
      <c r="L244" s="21">
        <f>SUM(F$3:F243)+I244</f>
        <v>6.5942713941438649E-2</v>
      </c>
      <c r="M244" s="21">
        <f>SUM(G$3:G243)+J244</f>
        <v>0</v>
      </c>
      <c r="N244" s="19">
        <f t="shared" si="19"/>
        <v>6.05659772528611E-2</v>
      </c>
      <c r="O244" s="19">
        <f t="shared" si="20"/>
        <v>4.3484415219624071E-3</v>
      </c>
      <c r="P244" s="19">
        <f t="shared" si="21"/>
        <v>0</v>
      </c>
      <c r="Q244" s="19">
        <f t="shared" si="22"/>
        <v>-1.6228604693705861E-2</v>
      </c>
      <c r="R244" s="19">
        <f t="shared" si="23"/>
        <v>0</v>
      </c>
      <c r="S244" s="19">
        <f t="shared" si="24"/>
        <v>0</v>
      </c>
    </row>
    <row r="245" spans="1:19" x14ac:dyDescent="0.25">
      <c r="A245" s="26">
        <f>Wellpath!E245</f>
        <v>7260</v>
      </c>
      <c r="B245" s="22">
        <v>0</v>
      </c>
      <c r="C245" s="22">
        <v>0</v>
      </c>
      <c r="D245" s="22">
        <f>(TAN(Dip) * SIN(Wellpath!$L245) * COS(Wellpath!$O245) - COS(Wellpath!$L245)) / 2</f>
        <v>0.29362485190767018</v>
      </c>
      <c r="E245" s="20">
        <f>Model!$W$12*((drdp!B245+drdp!K245)*'ASXY-TI3S'!$B245+(drdp!E245+drdp!N245)*'ASXY-TI3S'!$C245+(drdp!H245+drdp!Q245)*'ASXY-TI3S'!$D245)</f>
        <v>-4.2542974154688249E-3</v>
      </c>
      <c r="F245" s="20">
        <f>Model!$W$12*((drdp!C245+drdp!L245)*'ASXY-TI3S'!$B245+(drdp!F245+drdp!O245)*'ASXY-TI3S'!$C245+(drdp!I245+drdp!R245)*'ASXY-TI3S'!$D245)</f>
        <v>1.1399355568366841E-3</v>
      </c>
      <c r="G245" s="20">
        <f>Model!$W$12*((drdp!D245+drdp!M245)*'ASXY-TI3S'!$B245+(drdp!G245+drdp!P245)*'ASXY-TI3S'!$C245+(drdp!J245+drdp!S245)*'ASXY-TI3S'!$D245)</f>
        <v>0</v>
      </c>
      <c r="H245" s="18">
        <f>Model!$W$12*((drdp!B245)*'ASXY-TI3S'!$B245+(drdp!E245)*'ASXY-TI3S'!$C245+(drdp!H245)*'ASXY-TI3S'!$D245)</f>
        <v>-2.1271487077344125E-3</v>
      </c>
      <c r="I245" s="18">
        <f>Model!$W$12*((drdp!C245)*'ASXY-TI3S'!$B245+(drdp!F245)*'ASXY-TI3S'!$C245+(drdp!I245)*'ASXY-TI3S'!$D245)</f>
        <v>5.6996777841834205E-4</v>
      </c>
      <c r="J245" s="18">
        <f>Model!$W$12*((drdp!D245)*'ASXY-TI3S'!$B245+(drdp!G245)*'ASXY-TI3S'!$C245+(drdp!J245)*'ASXY-TI3S'!$D245)</f>
        <v>0</v>
      </c>
      <c r="K245" s="21">
        <f>SUM(E$3:E244)+H245</f>
        <v>-0.25035585623389867</v>
      </c>
      <c r="L245" s="21">
        <f>SUM(F$3:F244)+I245</f>
        <v>6.7082649498275332E-2</v>
      </c>
      <c r="M245" s="21">
        <f>SUM(G$3:G244)+J245</f>
        <v>0</v>
      </c>
      <c r="N245" s="19">
        <f t="shared" si="19"/>
        <v>6.2678054750608531E-2</v>
      </c>
      <c r="O245" s="19">
        <f t="shared" si="20"/>
        <v>4.5000818637084593E-3</v>
      </c>
      <c r="P245" s="19">
        <f t="shared" si="21"/>
        <v>0</v>
      </c>
      <c r="Q245" s="19">
        <f t="shared" si="22"/>
        <v>-1.6794534153579233E-2</v>
      </c>
      <c r="R245" s="19">
        <f t="shared" si="23"/>
        <v>0</v>
      </c>
      <c r="S245" s="19">
        <f t="shared" si="24"/>
        <v>0</v>
      </c>
    </row>
    <row r="246" spans="1:19" x14ac:dyDescent="0.25">
      <c r="A246" s="26">
        <f>Wellpath!E246</f>
        <v>7290</v>
      </c>
      <c r="B246" s="22">
        <v>0</v>
      </c>
      <c r="C246" s="22">
        <v>0</v>
      </c>
      <c r="D246" s="22">
        <f>(TAN(Dip) * SIN(Wellpath!$L246) * COS(Wellpath!$O246) - COS(Wellpath!$L246)) / 2</f>
        <v>0.29362485190767018</v>
      </c>
      <c r="E246" s="20">
        <f>Model!$W$12*((drdp!B246+drdp!K246)*'ASXY-TI3S'!$B246+(drdp!E246+drdp!N246)*'ASXY-TI3S'!$C246+(drdp!H246+drdp!Q246)*'ASXY-TI3S'!$D246)</f>
        <v>-4.2542974154688249E-3</v>
      </c>
      <c r="F246" s="20">
        <f>Model!$W$12*((drdp!C246+drdp!L246)*'ASXY-TI3S'!$B246+(drdp!F246+drdp!O246)*'ASXY-TI3S'!$C246+(drdp!I246+drdp!R246)*'ASXY-TI3S'!$D246)</f>
        <v>1.1399355568366841E-3</v>
      </c>
      <c r="G246" s="20">
        <f>Model!$W$12*((drdp!D246+drdp!M246)*'ASXY-TI3S'!$B246+(drdp!G246+drdp!P246)*'ASXY-TI3S'!$C246+(drdp!J246+drdp!S246)*'ASXY-TI3S'!$D246)</f>
        <v>0</v>
      </c>
      <c r="H246" s="18">
        <f>Model!$W$12*((drdp!B246)*'ASXY-TI3S'!$B246+(drdp!E246)*'ASXY-TI3S'!$C246+(drdp!H246)*'ASXY-TI3S'!$D246)</f>
        <v>-2.1271487077344125E-3</v>
      </c>
      <c r="I246" s="18">
        <f>Model!$W$12*((drdp!C246)*'ASXY-TI3S'!$B246+(drdp!F246)*'ASXY-TI3S'!$C246+(drdp!I246)*'ASXY-TI3S'!$D246)</f>
        <v>5.6996777841834205E-4</v>
      </c>
      <c r="J246" s="18">
        <f>Model!$W$12*((drdp!D246)*'ASXY-TI3S'!$B246+(drdp!G246)*'ASXY-TI3S'!$C246+(drdp!J246)*'ASXY-TI3S'!$D246)</f>
        <v>0</v>
      </c>
      <c r="K246" s="21">
        <f>SUM(E$3:E245)+H246</f>
        <v>-0.25461015364936751</v>
      </c>
      <c r="L246" s="21">
        <f>SUM(F$3:F245)+I246</f>
        <v>6.8222585055112014E-2</v>
      </c>
      <c r="M246" s="21">
        <f>SUM(G$3:G245)+J246</f>
        <v>0</v>
      </c>
      <c r="N246" s="19">
        <f t="shared" si="19"/>
        <v>6.4826330341354529E-2</v>
      </c>
      <c r="O246" s="19">
        <f t="shared" si="20"/>
        <v>4.6543211116019936E-3</v>
      </c>
      <c r="P246" s="19">
        <f t="shared" si="21"/>
        <v>0</v>
      </c>
      <c r="Q246" s="19">
        <f t="shared" si="22"/>
        <v>-1.7370162863239114E-2</v>
      </c>
      <c r="R246" s="19">
        <f t="shared" si="23"/>
        <v>0</v>
      </c>
      <c r="S246" s="19">
        <f t="shared" si="24"/>
        <v>0</v>
      </c>
    </row>
    <row r="247" spans="1:19" x14ac:dyDescent="0.25">
      <c r="A247" s="26">
        <f>Wellpath!E247</f>
        <v>7320</v>
      </c>
      <c r="B247" s="22">
        <v>0</v>
      </c>
      <c r="C247" s="22">
        <v>0</v>
      </c>
      <c r="D247" s="22">
        <f>(TAN(Dip) * SIN(Wellpath!$L247) * COS(Wellpath!$O247) - COS(Wellpath!$L247)) / 2</f>
        <v>0.29362485190767018</v>
      </c>
      <c r="E247" s="20">
        <f>Model!$W$12*((drdp!B247+drdp!K247)*'ASXY-TI3S'!$B247+(drdp!E247+drdp!N247)*'ASXY-TI3S'!$C247+(drdp!H247+drdp!Q247)*'ASXY-TI3S'!$D247)</f>
        <v>-4.2542974154688249E-3</v>
      </c>
      <c r="F247" s="20">
        <f>Model!$W$12*((drdp!C247+drdp!L247)*'ASXY-TI3S'!$B247+(drdp!F247+drdp!O247)*'ASXY-TI3S'!$C247+(drdp!I247+drdp!R247)*'ASXY-TI3S'!$D247)</f>
        <v>1.1399355568366841E-3</v>
      </c>
      <c r="G247" s="20">
        <f>Model!$W$12*((drdp!D247+drdp!M247)*'ASXY-TI3S'!$B247+(drdp!G247+drdp!P247)*'ASXY-TI3S'!$C247+(drdp!J247+drdp!S247)*'ASXY-TI3S'!$D247)</f>
        <v>0</v>
      </c>
      <c r="H247" s="18">
        <f>Model!$W$12*((drdp!B247)*'ASXY-TI3S'!$B247+(drdp!E247)*'ASXY-TI3S'!$C247+(drdp!H247)*'ASXY-TI3S'!$D247)</f>
        <v>-2.1271487077344125E-3</v>
      </c>
      <c r="I247" s="18">
        <f>Model!$W$12*((drdp!C247)*'ASXY-TI3S'!$B247+(drdp!F247)*'ASXY-TI3S'!$C247+(drdp!I247)*'ASXY-TI3S'!$D247)</f>
        <v>5.6996777841834205E-4</v>
      </c>
      <c r="J247" s="18">
        <f>Model!$W$12*((drdp!D247)*'ASXY-TI3S'!$B247+(drdp!G247)*'ASXY-TI3S'!$C247+(drdp!J247)*'ASXY-TI3S'!$D247)</f>
        <v>0</v>
      </c>
      <c r="K247" s="21">
        <f>SUM(E$3:E246)+H247</f>
        <v>-0.25886445106483635</v>
      </c>
      <c r="L247" s="21">
        <f>SUM(F$3:F246)+I247</f>
        <v>6.9362520611948697E-2</v>
      </c>
      <c r="M247" s="21">
        <f>SUM(G$3:G246)+J247</f>
        <v>0</v>
      </c>
      <c r="N247" s="19">
        <f t="shared" si="19"/>
        <v>6.7010804025099055E-2</v>
      </c>
      <c r="O247" s="19">
        <f t="shared" si="20"/>
        <v>4.8111592656430082E-3</v>
      </c>
      <c r="P247" s="19">
        <f t="shared" si="21"/>
        <v>0</v>
      </c>
      <c r="Q247" s="19">
        <f t="shared" si="22"/>
        <v>-1.7955490822685497E-2</v>
      </c>
      <c r="R247" s="19">
        <f t="shared" si="23"/>
        <v>0</v>
      </c>
      <c r="S247" s="19">
        <f t="shared" si="24"/>
        <v>0</v>
      </c>
    </row>
    <row r="248" spans="1:19" x14ac:dyDescent="0.25">
      <c r="A248" s="26">
        <f>Wellpath!E248</f>
        <v>7350</v>
      </c>
      <c r="B248" s="22">
        <v>0</v>
      </c>
      <c r="C248" s="22">
        <v>0</v>
      </c>
      <c r="D248" s="22">
        <f>(TAN(Dip) * SIN(Wellpath!$L248) * COS(Wellpath!$O248) - COS(Wellpath!$L248)) / 2</f>
        <v>0.29362485190767018</v>
      </c>
      <c r="E248" s="20">
        <f>Model!$W$12*((drdp!B248+drdp!K248)*'ASXY-TI3S'!$B248+(drdp!E248+drdp!N248)*'ASXY-TI3S'!$C248+(drdp!H248+drdp!Q248)*'ASXY-TI3S'!$D248)</f>
        <v>-4.2542974154688249E-3</v>
      </c>
      <c r="F248" s="20">
        <f>Model!$W$12*((drdp!C248+drdp!L248)*'ASXY-TI3S'!$B248+(drdp!F248+drdp!O248)*'ASXY-TI3S'!$C248+(drdp!I248+drdp!R248)*'ASXY-TI3S'!$D248)</f>
        <v>1.1399355568366841E-3</v>
      </c>
      <c r="G248" s="20">
        <f>Model!$W$12*((drdp!D248+drdp!M248)*'ASXY-TI3S'!$B248+(drdp!G248+drdp!P248)*'ASXY-TI3S'!$C248+(drdp!J248+drdp!S248)*'ASXY-TI3S'!$D248)</f>
        <v>0</v>
      </c>
      <c r="H248" s="18">
        <f>Model!$W$12*((drdp!B248)*'ASXY-TI3S'!$B248+(drdp!E248)*'ASXY-TI3S'!$C248+(drdp!H248)*'ASXY-TI3S'!$D248)</f>
        <v>-2.1271487077344125E-3</v>
      </c>
      <c r="I248" s="18">
        <f>Model!$W$12*((drdp!C248)*'ASXY-TI3S'!$B248+(drdp!F248)*'ASXY-TI3S'!$C248+(drdp!I248)*'ASXY-TI3S'!$D248)</f>
        <v>5.6996777841834205E-4</v>
      </c>
      <c r="J248" s="18">
        <f>Model!$W$12*((drdp!D248)*'ASXY-TI3S'!$B248+(drdp!G248)*'ASXY-TI3S'!$C248+(drdp!J248)*'ASXY-TI3S'!$D248)</f>
        <v>0</v>
      </c>
      <c r="K248" s="21">
        <f>SUM(E$3:E247)+H248</f>
        <v>-0.2631187484803052</v>
      </c>
      <c r="L248" s="21">
        <f>SUM(F$3:F247)+I248</f>
        <v>7.050245616878538E-2</v>
      </c>
      <c r="M248" s="21">
        <f>SUM(G$3:G247)+J248</f>
        <v>0</v>
      </c>
      <c r="N248" s="19">
        <f t="shared" si="19"/>
        <v>6.9231475801842107E-2</v>
      </c>
      <c r="O248" s="19">
        <f t="shared" si="20"/>
        <v>4.970596325831504E-3</v>
      </c>
      <c r="P248" s="19">
        <f t="shared" si="21"/>
        <v>0</v>
      </c>
      <c r="Q248" s="19">
        <f t="shared" si="22"/>
        <v>-1.8550518031918383E-2</v>
      </c>
      <c r="R248" s="19">
        <f t="shared" si="23"/>
        <v>0</v>
      </c>
      <c r="S248" s="19">
        <f t="shared" si="24"/>
        <v>0</v>
      </c>
    </row>
    <row r="249" spans="1:19" x14ac:dyDescent="0.25">
      <c r="A249" s="26">
        <f>Wellpath!E249</f>
        <v>7380</v>
      </c>
      <c r="B249" s="22">
        <v>0</v>
      </c>
      <c r="C249" s="22">
        <v>0</v>
      </c>
      <c r="D249" s="22">
        <f>(TAN(Dip) * SIN(Wellpath!$L249) * COS(Wellpath!$O249) - COS(Wellpath!$L249)) / 2</f>
        <v>0.29362485190767018</v>
      </c>
      <c r="E249" s="20">
        <f>Model!$W$12*((drdp!B249+drdp!K249)*'ASXY-TI3S'!$B249+(drdp!E249+drdp!N249)*'ASXY-TI3S'!$C249+(drdp!H249+drdp!Q249)*'ASXY-TI3S'!$D249)</f>
        <v>-4.2542974154688249E-3</v>
      </c>
      <c r="F249" s="20">
        <f>Model!$W$12*((drdp!C249+drdp!L249)*'ASXY-TI3S'!$B249+(drdp!F249+drdp!O249)*'ASXY-TI3S'!$C249+(drdp!I249+drdp!R249)*'ASXY-TI3S'!$D249)</f>
        <v>1.1399355568366841E-3</v>
      </c>
      <c r="G249" s="20">
        <f>Model!$W$12*((drdp!D249+drdp!M249)*'ASXY-TI3S'!$B249+(drdp!G249+drdp!P249)*'ASXY-TI3S'!$C249+(drdp!J249+drdp!S249)*'ASXY-TI3S'!$D249)</f>
        <v>0</v>
      </c>
      <c r="H249" s="18">
        <f>Model!$W$12*((drdp!B249)*'ASXY-TI3S'!$B249+(drdp!E249)*'ASXY-TI3S'!$C249+(drdp!H249)*'ASXY-TI3S'!$D249)</f>
        <v>-2.1271487077344125E-3</v>
      </c>
      <c r="I249" s="18">
        <f>Model!$W$12*((drdp!C249)*'ASXY-TI3S'!$B249+(drdp!F249)*'ASXY-TI3S'!$C249+(drdp!I249)*'ASXY-TI3S'!$D249)</f>
        <v>5.6996777841834205E-4</v>
      </c>
      <c r="J249" s="18">
        <f>Model!$W$12*((drdp!D249)*'ASXY-TI3S'!$B249+(drdp!G249)*'ASXY-TI3S'!$C249+(drdp!J249)*'ASXY-TI3S'!$D249)</f>
        <v>0</v>
      </c>
      <c r="K249" s="21">
        <f>SUM(E$3:E248)+H249</f>
        <v>-0.26737304589577404</v>
      </c>
      <c r="L249" s="21">
        <f>SUM(F$3:F248)+I249</f>
        <v>7.1642391725622062E-2</v>
      </c>
      <c r="M249" s="21">
        <f>SUM(G$3:G248)+J249</f>
        <v>0</v>
      </c>
      <c r="N249" s="19">
        <f t="shared" si="19"/>
        <v>7.1488345671583686E-2</v>
      </c>
      <c r="O249" s="19">
        <f t="shared" si="20"/>
        <v>5.1326322921674801E-3</v>
      </c>
      <c r="P249" s="19">
        <f t="shared" si="21"/>
        <v>0</v>
      </c>
      <c r="Q249" s="19">
        <f t="shared" si="22"/>
        <v>-1.9155244490937771E-2</v>
      </c>
      <c r="R249" s="19">
        <f t="shared" si="23"/>
        <v>0</v>
      </c>
      <c r="S249" s="19">
        <f t="shared" si="24"/>
        <v>0</v>
      </c>
    </row>
    <row r="250" spans="1:19" x14ac:dyDescent="0.25">
      <c r="A250" s="26">
        <f>Wellpath!E250</f>
        <v>7410</v>
      </c>
      <c r="B250" s="22">
        <v>0</v>
      </c>
      <c r="C250" s="22">
        <v>0</v>
      </c>
      <c r="D250" s="22">
        <f>(TAN(Dip) * SIN(Wellpath!$L250) * COS(Wellpath!$O250) - COS(Wellpath!$L250)) / 2</f>
        <v>0.29362485190767018</v>
      </c>
      <c r="E250" s="20">
        <f>Model!$W$12*((drdp!B250+drdp!K250)*'ASXY-TI3S'!$B250+(drdp!E250+drdp!N250)*'ASXY-TI3S'!$C250+(drdp!H250+drdp!Q250)*'ASXY-TI3S'!$D250)</f>
        <v>-4.2542974154688249E-3</v>
      </c>
      <c r="F250" s="20">
        <f>Model!$W$12*((drdp!C250+drdp!L250)*'ASXY-TI3S'!$B250+(drdp!F250+drdp!O250)*'ASXY-TI3S'!$C250+(drdp!I250+drdp!R250)*'ASXY-TI3S'!$D250)</f>
        <v>1.1399355568366841E-3</v>
      </c>
      <c r="G250" s="20">
        <f>Model!$W$12*((drdp!D250+drdp!M250)*'ASXY-TI3S'!$B250+(drdp!G250+drdp!P250)*'ASXY-TI3S'!$C250+(drdp!J250+drdp!S250)*'ASXY-TI3S'!$D250)</f>
        <v>0</v>
      </c>
      <c r="H250" s="18">
        <f>Model!$W$12*((drdp!B250)*'ASXY-TI3S'!$B250+(drdp!E250)*'ASXY-TI3S'!$C250+(drdp!H250)*'ASXY-TI3S'!$D250)</f>
        <v>-2.1271487077344125E-3</v>
      </c>
      <c r="I250" s="18">
        <f>Model!$W$12*((drdp!C250)*'ASXY-TI3S'!$B250+(drdp!F250)*'ASXY-TI3S'!$C250+(drdp!I250)*'ASXY-TI3S'!$D250)</f>
        <v>5.6996777841834205E-4</v>
      </c>
      <c r="J250" s="18">
        <f>Model!$W$12*((drdp!D250)*'ASXY-TI3S'!$B250+(drdp!G250)*'ASXY-TI3S'!$C250+(drdp!J250)*'ASXY-TI3S'!$D250)</f>
        <v>0</v>
      </c>
      <c r="K250" s="21">
        <f>SUM(E$3:E249)+H250</f>
        <v>-0.27162734331124289</v>
      </c>
      <c r="L250" s="21">
        <f>SUM(F$3:F249)+I250</f>
        <v>7.2782327282458745E-2</v>
      </c>
      <c r="M250" s="21">
        <f>SUM(G$3:G249)+J250</f>
        <v>0</v>
      </c>
      <c r="N250" s="19">
        <f t="shared" si="19"/>
        <v>7.3781413634323806E-2</v>
      </c>
      <c r="O250" s="19">
        <f t="shared" si="20"/>
        <v>5.2972671646509383E-3</v>
      </c>
      <c r="P250" s="19">
        <f t="shared" si="21"/>
        <v>0</v>
      </c>
      <c r="Q250" s="19">
        <f t="shared" si="22"/>
        <v>-1.9769670199743662E-2</v>
      </c>
      <c r="R250" s="19">
        <f t="shared" si="23"/>
        <v>0</v>
      </c>
      <c r="S250" s="19">
        <f t="shared" si="24"/>
        <v>0</v>
      </c>
    </row>
    <row r="251" spans="1:19" x14ac:dyDescent="0.25">
      <c r="A251" s="26">
        <f>Wellpath!E251</f>
        <v>7440</v>
      </c>
      <c r="B251" s="22">
        <v>0</v>
      </c>
      <c r="C251" s="22">
        <v>0</v>
      </c>
      <c r="D251" s="22">
        <f>(TAN(Dip) * SIN(Wellpath!$L251) * COS(Wellpath!$O251) - COS(Wellpath!$L251)) / 2</f>
        <v>0.29362485190767018</v>
      </c>
      <c r="E251" s="20">
        <f>Model!$W$12*((drdp!B251+drdp!K251)*'ASXY-TI3S'!$B251+(drdp!E251+drdp!N251)*'ASXY-TI3S'!$C251+(drdp!H251+drdp!Q251)*'ASXY-TI3S'!$D251)</f>
        <v>-4.2542974154688249E-3</v>
      </c>
      <c r="F251" s="20">
        <f>Model!$W$12*((drdp!C251+drdp!L251)*'ASXY-TI3S'!$B251+(drdp!F251+drdp!O251)*'ASXY-TI3S'!$C251+(drdp!I251+drdp!R251)*'ASXY-TI3S'!$D251)</f>
        <v>1.1399355568366841E-3</v>
      </c>
      <c r="G251" s="20">
        <f>Model!$W$12*((drdp!D251+drdp!M251)*'ASXY-TI3S'!$B251+(drdp!G251+drdp!P251)*'ASXY-TI3S'!$C251+(drdp!J251+drdp!S251)*'ASXY-TI3S'!$D251)</f>
        <v>0</v>
      </c>
      <c r="H251" s="18">
        <f>Model!$W$12*((drdp!B251)*'ASXY-TI3S'!$B251+(drdp!E251)*'ASXY-TI3S'!$C251+(drdp!H251)*'ASXY-TI3S'!$D251)</f>
        <v>-2.1271487077344125E-3</v>
      </c>
      <c r="I251" s="18">
        <f>Model!$W$12*((drdp!C251)*'ASXY-TI3S'!$B251+(drdp!F251)*'ASXY-TI3S'!$C251+(drdp!I251)*'ASXY-TI3S'!$D251)</f>
        <v>5.6996777841834205E-4</v>
      </c>
      <c r="J251" s="18">
        <f>Model!$W$12*((drdp!D251)*'ASXY-TI3S'!$B251+(drdp!G251)*'ASXY-TI3S'!$C251+(drdp!J251)*'ASXY-TI3S'!$D251)</f>
        <v>0</v>
      </c>
      <c r="K251" s="21">
        <f>SUM(E$3:E250)+H251</f>
        <v>-0.27588164072671173</v>
      </c>
      <c r="L251" s="21">
        <f>SUM(F$3:F250)+I251</f>
        <v>7.3922262839295427E-2</v>
      </c>
      <c r="M251" s="21">
        <f>SUM(G$3:G250)+J251</f>
        <v>0</v>
      </c>
      <c r="N251" s="19">
        <f t="shared" si="19"/>
        <v>7.6110679690062452E-2</v>
      </c>
      <c r="O251" s="19">
        <f t="shared" si="20"/>
        <v>5.4645009432818777E-3</v>
      </c>
      <c r="P251" s="19">
        <f t="shared" si="21"/>
        <v>0</v>
      </c>
      <c r="Q251" s="19">
        <f t="shared" si="22"/>
        <v>-2.0393795158336055E-2</v>
      </c>
      <c r="R251" s="19">
        <f t="shared" si="23"/>
        <v>0</v>
      </c>
      <c r="S251" s="19">
        <f t="shared" si="24"/>
        <v>0</v>
      </c>
    </row>
    <row r="252" spans="1:19" x14ac:dyDescent="0.25">
      <c r="A252" s="26">
        <f>Wellpath!E252</f>
        <v>7470</v>
      </c>
      <c r="B252" s="22">
        <v>0</v>
      </c>
      <c r="C252" s="22">
        <v>0</v>
      </c>
      <c r="D252" s="22">
        <f>(TAN(Dip) * SIN(Wellpath!$L252) * COS(Wellpath!$O252) - COS(Wellpath!$L252)) / 2</f>
        <v>0.29362485190767018</v>
      </c>
      <c r="E252" s="20">
        <f>Model!$W$12*((drdp!B252+drdp!K252)*'ASXY-TI3S'!$B252+(drdp!E252+drdp!N252)*'ASXY-TI3S'!$C252+(drdp!H252+drdp!Q252)*'ASXY-TI3S'!$D252)</f>
        <v>-4.2542974154688249E-3</v>
      </c>
      <c r="F252" s="20">
        <f>Model!$W$12*((drdp!C252+drdp!L252)*'ASXY-TI3S'!$B252+(drdp!F252+drdp!O252)*'ASXY-TI3S'!$C252+(drdp!I252+drdp!R252)*'ASXY-TI3S'!$D252)</f>
        <v>1.1399355568366841E-3</v>
      </c>
      <c r="G252" s="20">
        <f>Model!$W$12*((drdp!D252+drdp!M252)*'ASXY-TI3S'!$B252+(drdp!G252+drdp!P252)*'ASXY-TI3S'!$C252+(drdp!J252+drdp!S252)*'ASXY-TI3S'!$D252)</f>
        <v>0</v>
      </c>
      <c r="H252" s="18">
        <f>Model!$W$12*((drdp!B252)*'ASXY-TI3S'!$B252+(drdp!E252)*'ASXY-TI3S'!$C252+(drdp!H252)*'ASXY-TI3S'!$D252)</f>
        <v>-2.1271487077344125E-3</v>
      </c>
      <c r="I252" s="18">
        <f>Model!$W$12*((drdp!C252)*'ASXY-TI3S'!$B252+(drdp!F252)*'ASXY-TI3S'!$C252+(drdp!I252)*'ASXY-TI3S'!$D252)</f>
        <v>5.6996777841834205E-4</v>
      </c>
      <c r="J252" s="18">
        <f>Model!$W$12*((drdp!D252)*'ASXY-TI3S'!$B252+(drdp!G252)*'ASXY-TI3S'!$C252+(drdp!J252)*'ASXY-TI3S'!$D252)</f>
        <v>0</v>
      </c>
      <c r="K252" s="21">
        <f>SUM(E$3:E251)+H252</f>
        <v>-0.28013593814218057</v>
      </c>
      <c r="L252" s="21">
        <f>SUM(F$3:F251)+I252</f>
        <v>7.506219839613211E-2</v>
      </c>
      <c r="M252" s="21">
        <f>SUM(G$3:G251)+J252</f>
        <v>0</v>
      </c>
      <c r="N252" s="19">
        <f t="shared" si="19"/>
        <v>7.8476143838799625E-2</v>
      </c>
      <c r="O252" s="19">
        <f t="shared" si="20"/>
        <v>5.6343336280602983E-3</v>
      </c>
      <c r="P252" s="19">
        <f t="shared" si="21"/>
        <v>0</v>
      </c>
      <c r="Q252" s="19">
        <f t="shared" si="22"/>
        <v>-2.1027619366714951E-2</v>
      </c>
      <c r="R252" s="19">
        <f t="shared" si="23"/>
        <v>0</v>
      </c>
      <c r="S252" s="19">
        <f t="shared" si="24"/>
        <v>0</v>
      </c>
    </row>
    <row r="253" spans="1:19" x14ac:dyDescent="0.25">
      <c r="A253" s="26">
        <f>Wellpath!E253</f>
        <v>7500</v>
      </c>
      <c r="B253" s="22">
        <v>0</v>
      </c>
      <c r="C253" s="22">
        <v>0</v>
      </c>
      <c r="D253" s="22">
        <f>(TAN(Dip) * SIN(Wellpath!$L253) * COS(Wellpath!$O253) - COS(Wellpath!$L253)) / 2</f>
        <v>0.29362485190767018</v>
      </c>
      <c r="E253" s="20">
        <f>Model!$W$12*((drdp!B253+drdp!K253)*'ASXY-TI3S'!$B253+(drdp!E253+drdp!N253)*'ASXY-TI3S'!$C253+(drdp!H253+drdp!Q253)*'ASXY-TI3S'!$D253)</f>
        <v>-4.2542974154688249E-3</v>
      </c>
      <c r="F253" s="20">
        <f>Model!$W$12*((drdp!C253+drdp!L253)*'ASXY-TI3S'!$B253+(drdp!F253+drdp!O253)*'ASXY-TI3S'!$C253+(drdp!I253+drdp!R253)*'ASXY-TI3S'!$D253)</f>
        <v>1.1399355568366841E-3</v>
      </c>
      <c r="G253" s="20">
        <f>Model!$W$12*((drdp!D253+drdp!M253)*'ASXY-TI3S'!$B253+(drdp!G253+drdp!P253)*'ASXY-TI3S'!$C253+(drdp!J253+drdp!S253)*'ASXY-TI3S'!$D253)</f>
        <v>0</v>
      </c>
      <c r="H253" s="18">
        <f>Model!$W$12*((drdp!B253)*'ASXY-TI3S'!$B253+(drdp!E253)*'ASXY-TI3S'!$C253+(drdp!H253)*'ASXY-TI3S'!$D253)</f>
        <v>-2.1271487077344125E-3</v>
      </c>
      <c r="I253" s="18">
        <f>Model!$W$12*((drdp!C253)*'ASXY-TI3S'!$B253+(drdp!F253)*'ASXY-TI3S'!$C253+(drdp!I253)*'ASXY-TI3S'!$D253)</f>
        <v>5.6996777841834205E-4</v>
      </c>
      <c r="J253" s="18">
        <f>Model!$W$12*((drdp!D253)*'ASXY-TI3S'!$B253+(drdp!G253)*'ASXY-TI3S'!$C253+(drdp!J253)*'ASXY-TI3S'!$D253)</f>
        <v>0</v>
      </c>
      <c r="K253" s="21">
        <f>SUM(E$3:E252)+H253</f>
        <v>-0.28439023555764942</v>
      </c>
      <c r="L253" s="21">
        <f>SUM(F$3:F252)+I253</f>
        <v>7.6202133952968792E-2</v>
      </c>
      <c r="M253" s="21">
        <f>SUM(G$3:G252)+J253</f>
        <v>0</v>
      </c>
      <c r="N253" s="19">
        <f t="shared" si="19"/>
        <v>8.0877806080535325E-2</v>
      </c>
      <c r="O253" s="19">
        <f t="shared" si="20"/>
        <v>5.8067652189861992E-3</v>
      </c>
      <c r="P253" s="19">
        <f t="shared" si="21"/>
        <v>0</v>
      </c>
      <c r="Q253" s="19">
        <f t="shared" si="22"/>
        <v>-2.1671142824880349E-2</v>
      </c>
      <c r="R253" s="19">
        <f t="shared" si="23"/>
        <v>0</v>
      </c>
      <c r="S253" s="19">
        <f t="shared" si="24"/>
        <v>0</v>
      </c>
    </row>
    <row r="254" spans="1:19" x14ac:dyDescent="0.25">
      <c r="A254" s="26">
        <f>Wellpath!E254</f>
        <v>7530</v>
      </c>
      <c r="B254" s="22">
        <v>0</v>
      </c>
      <c r="C254" s="22">
        <v>0</v>
      </c>
      <c r="D254" s="22">
        <f>(TAN(Dip) * SIN(Wellpath!$L254) * COS(Wellpath!$O254) - COS(Wellpath!$L254)) / 2</f>
        <v>0.29362485190767018</v>
      </c>
      <c r="E254" s="20">
        <f>Model!$W$12*((drdp!B254+drdp!K254)*'ASXY-TI3S'!$B254+(drdp!E254+drdp!N254)*'ASXY-TI3S'!$C254+(drdp!H254+drdp!Q254)*'ASXY-TI3S'!$D254)</f>
        <v>-4.2542974154688249E-3</v>
      </c>
      <c r="F254" s="20">
        <f>Model!$W$12*((drdp!C254+drdp!L254)*'ASXY-TI3S'!$B254+(drdp!F254+drdp!O254)*'ASXY-TI3S'!$C254+(drdp!I254+drdp!R254)*'ASXY-TI3S'!$D254)</f>
        <v>1.1399355568366841E-3</v>
      </c>
      <c r="G254" s="20">
        <f>Model!$W$12*((drdp!D254+drdp!M254)*'ASXY-TI3S'!$B254+(drdp!G254+drdp!P254)*'ASXY-TI3S'!$C254+(drdp!J254+drdp!S254)*'ASXY-TI3S'!$D254)</f>
        <v>0</v>
      </c>
      <c r="H254" s="18">
        <f>Model!$W$12*((drdp!B254)*'ASXY-TI3S'!$B254+(drdp!E254)*'ASXY-TI3S'!$C254+(drdp!H254)*'ASXY-TI3S'!$D254)</f>
        <v>-2.1271487077344125E-3</v>
      </c>
      <c r="I254" s="18">
        <f>Model!$W$12*((drdp!C254)*'ASXY-TI3S'!$B254+(drdp!F254)*'ASXY-TI3S'!$C254+(drdp!I254)*'ASXY-TI3S'!$D254)</f>
        <v>5.6996777841834205E-4</v>
      </c>
      <c r="J254" s="18">
        <f>Model!$W$12*((drdp!D254)*'ASXY-TI3S'!$B254+(drdp!G254)*'ASXY-TI3S'!$C254+(drdp!J254)*'ASXY-TI3S'!$D254)</f>
        <v>0</v>
      </c>
      <c r="K254" s="21">
        <f>SUM(E$3:E253)+H254</f>
        <v>-0.28864453297311826</v>
      </c>
      <c r="L254" s="21">
        <f>SUM(F$3:F253)+I254</f>
        <v>7.7342069509805475E-2</v>
      </c>
      <c r="M254" s="21">
        <f>SUM(G$3:G253)+J254</f>
        <v>0</v>
      </c>
      <c r="N254" s="19">
        <f t="shared" si="19"/>
        <v>8.3315666415269551E-2</v>
      </c>
      <c r="O254" s="19">
        <f t="shared" si="20"/>
        <v>5.9817957160595821E-3</v>
      </c>
      <c r="P254" s="19">
        <f t="shared" si="21"/>
        <v>0</v>
      </c>
      <c r="Q254" s="19">
        <f t="shared" si="22"/>
        <v>-2.2324365532832249E-2</v>
      </c>
      <c r="R254" s="19">
        <f t="shared" si="23"/>
        <v>0</v>
      </c>
      <c r="S254" s="19">
        <f t="shared" si="24"/>
        <v>0</v>
      </c>
    </row>
    <row r="255" spans="1:19" x14ac:dyDescent="0.25">
      <c r="A255" s="26">
        <f>Wellpath!E255</f>
        <v>7560</v>
      </c>
      <c r="B255" s="22">
        <v>0</v>
      </c>
      <c r="C255" s="22">
        <v>0</v>
      </c>
      <c r="D255" s="22">
        <f>(TAN(Dip) * SIN(Wellpath!$L255) * COS(Wellpath!$O255) - COS(Wellpath!$L255)) / 2</f>
        <v>0.29362485190767018</v>
      </c>
      <c r="E255" s="20">
        <f>Model!$W$12*((drdp!B255+drdp!K255)*'ASXY-TI3S'!$B255+(drdp!E255+drdp!N255)*'ASXY-TI3S'!$C255+(drdp!H255+drdp!Q255)*'ASXY-TI3S'!$D255)</f>
        <v>-4.2542974154688249E-3</v>
      </c>
      <c r="F255" s="20">
        <f>Model!$W$12*((drdp!C255+drdp!L255)*'ASXY-TI3S'!$B255+(drdp!F255+drdp!O255)*'ASXY-TI3S'!$C255+(drdp!I255+drdp!R255)*'ASXY-TI3S'!$D255)</f>
        <v>1.1399355568366841E-3</v>
      </c>
      <c r="G255" s="20">
        <f>Model!$W$12*((drdp!D255+drdp!M255)*'ASXY-TI3S'!$B255+(drdp!G255+drdp!P255)*'ASXY-TI3S'!$C255+(drdp!J255+drdp!S255)*'ASXY-TI3S'!$D255)</f>
        <v>0</v>
      </c>
      <c r="H255" s="18">
        <f>Model!$W$12*((drdp!B255)*'ASXY-TI3S'!$B255+(drdp!E255)*'ASXY-TI3S'!$C255+(drdp!H255)*'ASXY-TI3S'!$D255)</f>
        <v>-2.1271487077344125E-3</v>
      </c>
      <c r="I255" s="18">
        <f>Model!$W$12*((drdp!C255)*'ASXY-TI3S'!$B255+(drdp!F255)*'ASXY-TI3S'!$C255+(drdp!I255)*'ASXY-TI3S'!$D255)</f>
        <v>5.6996777841834205E-4</v>
      </c>
      <c r="J255" s="18">
        <f>Model!$W$12*((drdp!D255)*'ASXY-TI3S'!$B255+(drdp!G255)*'ASXY-TI3S'!$C255+(drdp!J255)*'ASXY-TI3S'!$D255)</f>
        <v>0</v>
      </c>
      <c r="K255" s="21">
        <f>SUM(E$3:E254)+H255</f>
        <v>-0.29289883038858711</v>
      </c>
      <c r="L255" s="21">
        <f>SUM(F$3:F254)+I255</f>
        <v>7.8482005066642158E-2</v>
      </c>
      <c r="M255" s="21">
        <f>SUM(G$3:G254)+J255</f>
        <v>0</v>
      </c>
      <c r="N255" s="19">
        <f t="shared" si="19"/>
        <v>8.5789724843002318E-2</v>
      </c>
      <c r="O255" s="19">
        <f t="shared" si="20"/>
        <v>6.1594251192804454E-3</v>
      </c>
      <c r="P255" s="19">
        <f t="shared" si="21"/>
        <v>0</v>
      </c>
      <c r="Q255" s="19">
        <f t="shared" si="22"/>
        <v>-2.2987287490570656E-2</v>
      </c>
      <c r="R255" s="19">
        <f t="shared" si="23"/>
        <v>0</v>
      </c>
      <c r="S255" s="19">
        <f t="shared" si="24"/>
        <v>0</v>
      </c>
    </row>
    <row r="256" spans="1:19" x14ac:dyDescent="0.25">
      <c r="A256" s="26">
        <f>Wellpath!E256</f>
        <v>7590</v>
      </c>
      <c r="B256" s="22">
        <v>0</v>
      </c>
      <c r="C256" s="22">
        <v>0</v>
      </c>
      <c r="D256" s="22">
        <f>(TAN(Dip) * SIN(Wellpath!$L256) * COS(Wellpath!$O256) - COS(Wellpath!$L256)) / 2</f>
        <v>0.29362485190767018</v>
      </c>
      <c r="E256" s="20">
        <f>Model!$W$12*((drdp!B256+drdp!K256)*'ASXY-TI3S'!$B256+(drdp!E256+drdp!N256)*'ASXY-TI3S'!$C256+(drdp!H256+drdp!Q256)*'ASXY-TI3S'!$D256)</f>
        <v>-4.2542974154688249E-3</v>
      </c>
      <c r="F256" s="20">
        <f>Model!$W$12*((drdp!C256+drdp!L256)*'ASXY-TI3S'!$B256+(drdp!F256+drdp!O256)*'ASXY-TI3S'!$C256+(drdp!I256+drdp!R256)*'ASXY-TI3S'!$D256)</f>
        <v>1.1399355568366841E-3</v>
      </c>
      <c r="G256" s="20">
        <f>Model!$W$12*((drdp!D256+drdp!M256)*'ASXY-TI3S'!$B256+(drdp!G256+drdp!P256)*'ASXY-TI3S'!$C256+(drdp!J256+drdp!S256)*'ASXY-TI3S'!$D256)</f>
        <v>0</v>
      </c>
      <c r="H256" s="18">
        <f>Model!$W$12*((drdp!B256)*'ASXY-TI3S'!$B256+(drdp!E256)*'ASXY-TI3S'!$C256+(drdp!H256)*'ASXY-TI3S'!$D256)</f>
        <v>-2.1271487077344125E-3</v>
      </c>
      <c r="I256" s="18">
        <f>Model!$W$12*((drdp!C256)*'ASXY-TI3S'!$B256+(drdp!F256)*'ASXY-TI3S'!$C256+(drdp!I256)*'ASXY-TI3S'!$D256)</f>
        <v>5.6996777841834205E-4</v>
      </c>
      <c r="J256" s="18">
        <f>Model!$W$12*((drdp!D256)*'ASXY-TI3S'!$B256+(drdp!G256)*'ASXY-TI3S'!$C256+(drdp!J256)*'ASXY-TI3S'!$D256)</f>
        <v>0</v>
      </c>
      <c r="K256" s="21">
        <f>SUM(E$3:E255)+H256</f>
        <v>-0.29715312780405595</v>
      </c>
      <c r="L256" s="21">
        <f>SUM(F$3:F255)+I256</f>
        <v>7.962194062347884E-2</v>
      </c>
      <c r="M256" s="21">
        <f>SUM(G$3:G255)+J256</f>
        <v>0</v>
      </c>
      <c r="N256" s="19">
        <f t="shared" si="19"/>
        <v>8.8299981363733612E-2</v>
      </c>
      <c r="O256" s="19">
        <f t="shared" si="20"/>
        <v>6.3396534286487899E-3</v>
      </c>
      <c r="P256" s="19">
        <f t="shared" si="21"/>
        <v>0</v>
      </c>
      <c r="Q256" s="19">
        <f t="shared" si="22"/>
        <v>-2.3659908698095561E-2</v>
      </c>
      <c r="R256" s="19">
        <f t="shared" si="23"/>
        <v>0</v>
      </c>
      <c r="S256" s="19">
        <f t="shared" si="24"/>
        <v>0</v>
      </c>
    </row>
    <row r="257" spans="1:19" x14ac:dyDescent="0.25">
      <c r="A257" s="26">
        <f>Wellpath!E257</f>
        <v>7620</v>
      </c>
      <c r="B257" s="22">
        <v>0</v>
      </c>
      <c r="C257" s="22">
        <v>0</v>
      </c>
      <c r="D257" s="22">
        <f>(TAN(Dip) * SIN(Wellpath!$L257) * COS(Wellpath!$O257) - COS(Wellpath!$L257)) / 2</f>
        <v>0.29362485190767018</v>
      </c>
      <c r="E257" s="20">
        <f>Model!$W$12*((drdp!B257+drdp!K257)*'ASXY-TI3S'!$B257+(drdp!E257+drdp!N257)*'ASXY-TI3S'!$C257+(drdp!H257+drdp!Q257)*'ASXY-TI3S'!$D257)</f>
        <v>-4.2542974154688249E-3</v>
      </c>
      <c r="F257" s="20">
        <f>Model!$W$12*((drdp!C257+drdp!L257)*'ASXY-TI3S'!$B257+(drdp!F257+drdp!O257)*'ASXY-TI3S'!$C257+(drdp!I257+drdp!R257)*'ASXY-TI3S'!$D257)</f>
        <v>1.1399355568366841E-3</v>
      </c>
      <c r="G257" s="20">
        <f>Model!$W$12*((drdp!D257+drdp!M257)*'ASXY-TI3S'!$B257+(drdp!G257+drdp!P257)*'ASXY-TI3S'!$C257+(drdp!J257+drdp!S257)*'ASXY-TI3S'!$D257)</f>
        <v>0</v>
      </c>
      <c r="H257" s="18">
        <f>Model!$W$12*((drdp!B257)*'ASXY-TI3S'!$B257+(drdp!E257)*'ASXY-TI3S'!$C257+(drdp!H257)*'ASXY-TI3S'!$D257)</f>
        <v>-2.1271487077344125E-3</v>
      </c>
      <c r="I257" s="18">
        <f>Model!$W$12*((drdp!C257)*'ASXY-TI3S'!$B257+(drdp!F257)*'ASXY-TI3S'!$C257+(drdp!I257)*'ASXY-TI3S'!$D257)</f>
        <v>5.6996777841834205E-4</v>
      </c>
      <c r="J257" s="18">
        <f>Model!$W$12*((drdp!D257)*'ASXY-TI3S'!$B257+(drdp!G257)*'ASXY-TI3S'!$C257+(drdp!J257)*'ASXY-TI3S'!$D257)</f>
        <v>0</v>
      </c>
      <c r="K257" s="21">
        <f>SUM(E$3:E256)+H257</f>
        <v>-0.30140742521952479</v>
      </c>
      <c r="L257" s="21">
        <f>SUM(F$3:F256)+I257</f>
        <v>8.0761876180315523E-2</v>
      </c>
      <c r="M257" s="21">
        <f>SUM(G$3:G256)+J257</f>
        <v>0</v>
      </c>
      <c r="N257" s="19">
        <f t="shared" si="19"/>
        <v>9.0846435977463433E-2</v>
      </c>
      <c r="O257" s="19">
        <f t="shared" si="20"/>
        <v>6.5224806441646155E-3</v>
      </c>
      <c r="P257" s="19">
        <f t="shared" si="21"/>
        <v>0</v>
      </c>
      <c r="Q257" s="19">
        <f t="shared" si="22"/>
        <v>-2.4342229155406972E-2</v>
      </c>
      <c r="R257" s="19">
        <f t="shared" si="23"/>
        <v>0</v>
      </c>
      <c r="S257" s="19">
        <f t="shared" si="24"/>
        <v>0</v>
      </c>
    </row>
    <row r="258" spans="1:19" x14ac:dyDescent="0.25">
      <c r="A258" s="26">
        <f>Wellpath!E258</f>
        <v>7650</v>
      </c>
      <c r="B258" s="22">
        <v>0</v>
      </c>
      <c r="C258" s="22">
        <v>0</v>
      </c>
      <c r="D258" s="22">
        <f>(TAN(Dip) * SIN(Wellpath!$L258) * COS(Wellpath!$O258) - COS(Wellpath!$L258)) / 2</f>
        <v>0.29362485190767018</v>
      </c>
      <c r="E258" s="20">
        <f>Model!$W$12*((drdp!B258+drdp!K258)*'ASXY-TI3S'!$B258+(drdp!E258+drdp!N258)*'ASXY-TI3S'!$C258+(drdp!H258+drdp!Q258)*'ASXY-TI3S'!$D258)</f>
        <v>-4.2542974154688249E-3</v>
      </c>
      <c r="F258" s="20">
        <f>Model!$W$12*((drdp!C258+drdp!L258)*'ASXY-TI3S'!$B258+(drdp!F258+drdp!O258)*'ASXY-TI3S'!$C258+(drdp!I258+drdp!R258)*'ASXY-TI3S'!$D258)</f>
        <v>1.1399355568366841E-3</v>
      </c>
      <c r="G258" s="20">
        <f>Model!$W$12*((drdp!D258+drdp!M258)*'ASXY-TI3S'!$B258+(drdp!G258+drdp!P258)*'ASXY-TI3S'!$C258+(drdp!J258+drdp!S258)*'ASXY-TI3S'!$D258)</f>
        <v>0</v>
      </c>
      <c r="H258" s="18">
        <f>Model!$W$12*((drdp!B258)*'ASXY-TI3S'!$B258+(drdp!E258)*'ASXY-TI3S'!$C258+(drdp!H258)*'ASXY-TI3S'!$D258)</f>
        <v>-2.1271487077344125E-3</v>
      </c>
      <c r="I258" s="18">
        <f>Model!$W$12*((drdp!C258)*'ASXY-TI3S'!$B258+(drdp!F258)*'ASXY-TI3S'!$C258+(drdp!I258)*'ASXY-TI3S'!$D258)</f>
        <v>5.6996777841834205E-4</v>
      </c>
      <c r="J258" s="18">
        <f>Model!$W$12*((drdp!D258)*'ASXY-TI3S'!$B258+(drdp!G258)*'ASXY-TI3S'!$C258+(drdp!J258)*'ASXY-TI3S'!$D258)</f>
        <v>0</v>
      </c>
      <c r="K258" s="21">
        <f>SUM(E$3:E257)+H258</f>
        <v>-0.30566172263499364</v>
      </c>
      <c r="L258" s="21">
        <f>SUM(F$3:F257)+I258</f>
        <v>8.1901811737152205E-2</v>
      </c>
      <c r="M258" s="21">
        <f>SUM(G$3:G257)+J258</f>
        <v>0</v>
      </c>
      <c r="N258" s="19">
        <f t="shared" si="19"/>
        <v>9.342908868419178E-2</v>
      </c>
      <c r="O258" s="19">
        <f t="shared" si="20"/>
        <v>6.7079067658279224E-3</v>
      </c>
      <c r="P258" s="19">
        <f t="shared" si="21"/>
        <v>0</v>
      </c>
      <c r="Q258" s="19">
        <f t="shared" si="22"/>
        <v>-2.5034248862504885E-2</v>
      </c>
      <c r="R258" s="19">
        <f t="shared" si="23"/>
        <v>0</v>
      </c>
      <c r="S258" s="19">
        <f t="shared" si="24"/>
        <v>0</v>
      </c>
    </row>
    <row r="259" spans="1:19" x14ac:dyDescent="0.25">
      <c r="A259" s="26">
        <f>Wellpath!E259</f>
        <v>7680</v>
      </c>
      <c r="B259" s="22">
        <v>0</v>
      </c>
      <c r="C259" s="22">
        <v>0</v>
      </c>
      <c r="D259" s="22">
        <f>(TAN(Dip) * SIN(Wellpath!$L259) * COS(Wellpath!$O259) - COS(Wellpath!$L259)) / 2</f>
        <v>0.29362485190767018</v>
      </c>
      <c r="E259" s="20">
        <f>Model!$W$12*((drdp!B259+drdp!K259)*'ASXY-TI3S'!$B259+(drdp!E259+drdp!N259)*'ASXY-TI3S'!$C259+(drdp!H259+drdp!Q259)*'ASXY-TI3S'!$D259)</f>
        <v>-4.2542974154688249E-3</v>
      </c>
      <c r="F259" s="20">
        <f>Model!$W$12*((drdp!C259+drdp!L259)*'ASXY-TI3S'!$B259+(drdp!F259+drdp!O259)*'ASXY-TI3S'!$C259+(drdp!I259+drdp!R259)*'ASXY-TI3S'!$D259)</f>
        <v>1.1399355568366841E-3</v>
      </c>
      <c r="G259" s="20">
        <f>Model!$W$12*((drdp!D259+drdp!M259)*'ASXY-TI3S'!$B259+(drdp!G259+drdp!P259)*'ASXY-TI3S'!$C259+(drdp!J259+drdp!S259)*'ASXY-TI3S'!$D259)</f>
        <v>0</v>
      </c>
      <c r="H259" s="18">
        <f>Model!$W$12*((drdp!B259)*'ASXY-TI3S'!$B259+(drdp!E259)*'ASXY-TI3S'!$C259+(drdp!H259)*'ASXY-TI3S'!$D259)</f>
        <v>-2.1271487077344125E-3</v>
      </c>
      <c r="I259" s="18">
        <f>Model!$W$12*((drdp!C259)*'ASXY-TI3S'!$B259+(drdp!F259)*'ASXY-TI3S'!$C259+(drdp!I259)*'ASXY-TI3S'!$D259)</f>
        <v>5.6996777841834205E-4</v>
      </c>
      <c r="J259" s="18">
        <f>Model!$W$12*((drdp!D259)*'ASXY-TI3S'!$B259+(drdp!G259)*'ASXY-TI3S'!$C259+(drdp!J259)*'ASXY-TI3S'!$D259)</f>
        <v>0</v>
      </c>
      <c r="K259" s="21">
        <f>SUM(E$3:E258)+H259</f>
        <v>-0.30991602005046248</v>
      </c>
      <c r="L259" s="21">
        <f>SUM(F$3:F258)+I259</f>
        <v>8.3041747293988888E-2</v>
      </c>
      <c r="M259" s="21">
        <f>SUM(G$3:G258)+J259</f>
        <v>0</v>
      </c>
      <c r="N259" s="19">
        <f t="shared" si="19"/>
        <v>9.6047939483918668E-2</v>
      </c>
      <c r="O259" s="19">
        <f t="shared" si="20"/>
        <v>6.8959317936387104E-3</v>
      </c>
      <c r="P259" s="19">
        <f t="shared" si="21"/>
        <v>0</v>
      </c>
      <c r="Q259" s="19">
        <f t="shared" si="22"/>
        <v>-2.5735967819389298E-2</v>
      </c>
      <c r="R259" s="19">
        <f t="shared" si="23"/>
        <v>0</v>
      </c>
      <c r="S259" s="19">
        <f t="shared" si="24"/>
        <v>0</v>
      </c>
    </row>
    <row r="260" spans="1:19" x14ac:dyDescent="0.25">
      <c r="A260" s="26">
        <f>Wellpath!E260</f>
        <v>7710</v>
      </c>
      <c r="B260" s="22">
        <v>0</v>
      </c>
      <c r="C260" s="22">
        <v>0</v>
      </c>
      <c r="D260" s="22">
        <f>(TAN(Dip) * SIN(Wellpath!$L260) * COS(Wellpath!$O260) - COS(Wellpath!$L260)) / 2</f>
        <v>0.29362485190767018</v>
      </c>
      <c r="E260" s="20">
        <f>Model!$W$12*((drdp!B260+drdp!K260)*'ASXY-TI3S'!$B260+(drdp!E260+drdp!N260)*'ASXY-TI3S'!$C260+(drdp!H260+drdp!Q260)*'ASXY-TI3S'!$D260)</f>
        <v>-4.2542974154688249E-3</v>
      </c>
      <c r="F260" s="20">
        <f>Model!$W$12*((drdp!C260+drdp!L260)*'ASXY-TI3S'!$B260+(drdp!F260+drdp!O260)*'ASXY-TI3S'!$C260+(drdp!I260+drdp!R260)*'ASXY-TI3S'!$D260)</f>
        <v>1.1399355568366841E-3</v>
      </c>
      <c r="G260" s="20">
        <f>Model!$W$12*((drdp!D260+drdp!M260)*'ASXY-TI3S'!$B260+(drdp!G260+drdp!P260)*'ASXY-TI3S'!$C260+(drdp!J260+drdp!S260)*'ASXY-TI3S'!$D260)</f>
        <v>0</v>
      </c>
      <c r="H260" s="18">
        <f>Model!$W$12*((drdp!B260)*'ASXY-TI3S'!$B260+(drdp!E260)*'ASXY-TI3S'!$C260+(drdp!H260)*'ASXY-TI3S'!$D260)</f>
        <v>-2.1271487077344125E-3</v>
      </c>
      <c r="I260" s="18">
        <f>Model!$W$12*((drdp!C260)*'ASXY-TI3S'!$B260+(drdp!F260)*'ASXY-TI3S'!$C260+(drdp!I260)*'ASXY-TI3S'!$D260)</f>
        <v>5.6996777841834205E-4</v>
      </c>
      <c r="J260" s="18">
        <f>Model!$W$12*((drdp!D260)*'ASXY-TI3S'!$B260+(drdp!G260)*'ASXY-TI3S'!$C260+(drdp!J260)*'ASXY-TI3S'!$D260)</f>
        <v>0</v>
      </c>
      <c r="K260" s="21">
        <f>SUM(E$3:E259)+H260</f>
        <v>-0.31417031746593133</v>
      </c>
      <c r="L260" s="21">
        <f>SUM(F$3:F259)+I260</f>
        <v>8.418168285082557E-2</v>
      </c>
      <c r="M260" s="21">
        <f>SUM(G$3:G259)+J260</f>
        <v>0</v>
      </c>
      <c r="N260" s="19">
        <f t="shared" si="19"/>
        <v>9.8702988376644069E-2</v>
      </c>
      <c r="O260" s="19">
        <f t="shared" si="20"/>
        <v>7.0865557275969797E-3</v>
      </c>
      <c r="P260" s="19">
        <f t="shared" si="21"/>
        <v>0</v>
      </c>
      <c r="Q260" s="19">
        <f t="shared" si="22"/>
        <v>-2.6447386026060216E-2</v>
      </c>
      <c r="R260" s="19">
        <f t="shared" si="23"/>
        <v>0</v>
      </c>
      <c r="S260" s="19">
        <f t="shared" si="24"/>
        <v>0</v>
      </c>
    </row>
    <row r="261" spans="1:19" x14ac:dyDescent="0.25">
      <c r="A261" s="26">
        <f>Wellpath!E261</f>
        <v>7740</v>
      </c>
      <c r="B261" s="22">
        <v>0</v>
      </c>
      <c r="C261" s="22">
        <v>0</v>
      </c>
      <c r="D261" s="22">
        <f>(TAN(Dip) * SIN(Wellpath!$L261) * COS(Wellpath!$O261) - COS(Wellpath!$L261)) / 2</f>
        <v>0.29362485190767018</v>
      </c>
      <c r="E261" s="20">
        <f>Model!$W$12*((drdp!B261+drdp!K261)*'ASXY-TI3S'!$B261+(drdp!E261+drdp!N261)*'ASXY-TI3S'!$C261+(drdp!H261+drdp!Q261)*'ASXY-TI3S'!$D261)</f>
        <v>-4.2542974154688249E-3</v>
      </c>
      <c r="F261" s="20">
        <f>Model!$W$12*((drdp!C261+drdp!L261)*'ASXY-TI3S'!$B261+(drdp!F261+drdp!O261)*'ASXY-TI3S'!$C261+(drdp!I261+drdp!R261)*'ASXY-TI3S'!$D261)</f>
        <v>1.1399355568366841E-3</v>
      </c>
      <c r="G261" s="20">
        <f>Model!$W$12*((drdp!D261+drdp!M261)*'ASXY-TI3S'!$B261+(drdp!G261+drdp!P261)*'ASXY-TI3S'!$C261+(drdp!J261+drdp!S261)*'ASXY-TI3S'!$D261)</f>
        <v>0</v>
      </c>
      <c r="H261" s="18">
        <f>Model!$W$12*((drdp!B261)*'ASXY-TI3S'!$B261+(drdp!E261)*'ASXY-TI3S'!$C261+(drdp!H261)*'ASXY-TI3S'!$D261)</f>
        <v>-2.1271487077344125E-3</v>
      </c>
      <c r="I261" s="18">
        <f>Model!$W$12*((drdp!C261)*'ASXY-TI3S'!$B261+(drdp!F261)*'ASXY-TI3S'!$C261+(drdp!I261)*'ASXY-TI3S'!$D261)</f>
        <v>5.6996777841834205E-4</v>
      </c>
      <c r="J261" s="18">
        <f>Model!$W$12*((drdp!D261)*'ASXY-TI3S'!$B261+(drdp!G261)*'ASXY-TI3S'!$C261+(drdp!J261)*'ASXY-TI3S'!$D261)</f>
        <v>0</v>
      </c>
      <c r="K261" s="21">
        <f>SUM(E$3:E260)+H261</f>
        <v>-0.31842461488140017</v>
      </c>
      <c r="L261" s="21">
        <f>SUM(F$3:F260)+I261</f>
        <v>8.5321618407662253E-2</v>
      </c>
      <c r="M261" s="21">
        <f>SUM(G$3:G260)+J261</f>
        <v>0</v>
      </c>
      <c r="N261" s="19">
        <f t="shared" si="19"/>
        <v>0.10139423536236801</v>
      </c>
      <c r="O261" s="19">
        <f t="shared" si="20"/>
        <v>7.2797785677027301E-3</v>
      </c>
      <c r="P261" s="19">
        <f t="shared" si="21"/>
        <v>0</v>
      </c>
      <c r="Q261" s="19">
        <f t="shared" si="22"/>
        <v>-2.7168503482517637E-2</v>
      </c>
      <c r="R261" s="19">
        <f t="shared" si="23"/>
        <v>0</v>
      </c>
      <c r="S261" s="19">
        <f t="shared" si="24"/>
        <v>0</v>
      </c>
    </row>
    <row r="262" spans="1:19" x14ac:dyDescent="0.25">
      <c r="A262" s="26">
        <f>Wellpath!E262</f>
        <v>7770</v>
      </c>
      <c r="B262" s="22">
        <v>0</v>
      </c>
      <c r="C262" s="22">
        <v>0</v>
      </c>
      <c r="D262" s="22">
        <f>(TAN(Dip) * SIN(Wellpath!$L262) * COS(Wellpath!$O262) - COS(Wellpath!$L262)) / 2</f>
        <v>0.29362485190767018</v>
      </c>
      <c r="E262" s="20">
        <f>Model!$W$12*((drdp!B262+drdp!K262)*'ASXY-TI3S'!$B262+(drdp!E262+drdp!N262)*'ASXY-TI3S'!$C262+(drdp!H262+drdp!Q262)*'ASXY-TI3S'!$D262)</f>
        <v>-4.2542974154688249E-3</v>
      </c>
      <c r="F262" s="20">
        <f>Model!$W$12*((drdp!C262+drdp!L262)*'ASXY-TI3S'!$B262+(drdp!F262+drdp!O262)*'ASXY-TI3S'!$C262+(drdp!I262+drdp!R262)*'ASXY-TI3S'!$D262)</f>
        <v>1.1399355568366841E-3</v>
      </c>
      <c r="G262" s="20">
        <f>Model!$W$12*((drdp!D262+drdp!M262)*'ASXY-TI3S'!$B262+(drdp!G262+drdp!P262)*'ASXY-TI3S'!$C262+(drdp!J262+drdp!S262)*'ASXY-TI3S'!$D262)</f>
        <v>0</v>
      </c>
      <c r="H262" s="18">
        <f>Model!$W$12*((drdp!B262)*'ASXY-TI3S'!$B262+(drdp!E262)*'ASXY-TI3S'!$C262+(drdp!H262)*'ASXY-TI3S'!$D262)</f>
        <v>-2.1271487077344125E-3</v>
      </c>
      <c r="I262" s="18">
        <f>Model!$W$12*((drdp!C262)*'ASXY-TI3S'!$B262+(drdp!F262)*'ASXY-TI3S'!$C262+(drdp!I262)*'ASXY-TI3S'!$D262)</f>
        <v>5.6996777841834205E-4</v>
      </c>
      <c r="J262" s="18">
        <f>Model!$W$12*((drdp!D262)*'ASXY-TI3S'!$B262+(drdp!G262)*'ASXY-TI3S'!$C262+(drdp!J262)*'ASXY-TI3S'!$D262)</f>
        <v>0</v>
      </c>
      <c r="K262" s="21">
        <f>SUM(E$3:E261)+H262</f>
        <v>-0.32267891229686901</v>
      </c>
      <c r="L262" s="21">
        <f>SUM(F$3:F261)+I262</f>
        <v>8.6461553964498936E-2</v>
      </c>
      <c r="M262" s="21">
        <f>SUM(G$3:G261)+J262</f>
        <v>0</v>
      </c>
      <c r="N262" s="19">
        <f t="shared" ref="N262:N270" si="25">K262^2</f>
        <v>0.10412168044109049</v>
      </c>
      <c r="O262" s="19">
        <f t="shared" ref="O262:O270" si="26">L262^2</f>
        <v>7.4756003139559617E-3</v>
      </c>
      <c r="P262" s="19">
        <f t="shared" ref="P262:P270" si="27">M262^2</f>
        <v>0</v>
      </c>
      <c r="Q262" s="19">
        <f t="shared" ref="Q262:Q270" si="28">K262*L262</f>
        <v>-2.789932018876156E-2</v>
      </c>
      <c r="R262" s="19">
        <f t="shared" ref="R262:R270" si="29">K262*M262</f>
        <v>0</v>
      </c>
      <c r="S262" s="19">
        <f t="shared" ref="S262:S270" si="30">L262*M262</f>
        <v>0</v>
      </c>
    </row>
    <row r="263" spans="1:19" x14ac:dyDescent="0.25">
      <c r="A263" s="26">
        <f>Wellpath!E263</f>
        <v>7800</v>
      </c>
      <c r="B263" s="22">
        <v>0</v>
      </c>
      <c r="C263" s="22">
        <v>0</v>
      </c>
      <c r="D263" s="22">
        <f>(TAN(Dip) * SIN(Wellpath!$L263) * COS(Wellpath!$O263) - COS(Wellpath!$L263)) / 2</f>
        <v>0.29362485190767018</v>
      </c>
      <c r="E263" s="20">
        <f>Model!$W$12*((drdp!B263+drdp!K263)*'ASXY-TI3S'!$B263+(drdp!E263+drdp!N263)*'ASXY-TI3S'!$C263+(drdp!H263+drdp!Q263)*'ASXY-TI3S'!$D263)</f>
        <v>-4.2542974154688249E-3</v>
      </c>
      <c r="F263" s="20">
        <f>Model!$W$12*((drdp!C263+drdp!L263)*'ASXY-TI3S'!$B263+(drdp!F263+drdp!O263)*'ASXY-TI3S'!$C263+(drdp!I263+drdp!R263)*'ASXY-TI3S'!$D263)</f>
        <v>1.1399355568366841E-3</v>
      </c>
      <c r="G263" s="20">
        <f>Model!$W$12*((drdp!D263+drdp!M263)*'ASXY-TI3S'!$B263+(drdp!G263+drdp!P263)*'ASXY-TI3S'!$C263+(drdp!J263+drdp!S263)*'ASXY-TI3S'!$D263)</f>
        <v>0</v>
      </c>
      <c r="H263" s="18">
        <f>Model!$W$12*((drdp!B263)*'ASXY-TI3S'!$B263+(drdp!E263)*'ASXY-TI3S'!$C263+(drdp!H263)*'ASXY-TI3S'!$D263)</f>
        <v>-2.1271487077344125E-3</v>
      </c>
      <c r="I263" s="18">
        <f>Model!$W$12*((drdp!C263)*'ASXY-TI3S'!$B263+(drdp!F263)*'ASXY-TI3S'!$C263+(drdp!I263)*'ASXY-TI3S'!$D263)</f>
        <v>5.6996777841834205E-4</v>
      </c>
      <c r="J263" s="18">
        <f>Model!$W$12*((drdp!D263)*'ASXY-TI3S'!$B263+(drdp!G263)*'ASXY-TI3S'!$C263+(drdp!J263)*'ASXY-TI3S'!$D263)</f>
        <v>0</v>
      </c>
      <c r="K263" s="21">
        <f>SUM(E$3:E262)+H263</f>
        <v>-0.32693320971233786</v>
      </c>
      <c r="L263" s="21">
        <f>SUM(F$3:F262)+I263</f>
        <v>8.7601489521335618E-2</v>
      </c>
      <c r="M263" s="21">
        <f>SUM(G$3:G262)+J263</f>
        <v>0</v>
      </c>
      <c r="N263" s="19">
        <f t="shared" si="25"/>
        <v>0.10688532361281149</v>
      </c>
      <c r="O263" s="19">
        <f t="shared" si="26"/>
        <v>7.6740209663566745E-3</v>
      </c>
      <c r="P263" s="19">
        <f t="shared" si="27"/>
        <v>0</v>
      </c>
      <c r="Q263" s="19">
        <f t="shared" si="28"/>
        <v>-2.8639836144791986E-2</v>
      </c>
      <c r="R263" s="19">
        <f t="shared" si="29"/>
        <v>0</v>
      </c>
      <c r="S263" s="19">
        <f t="shared" si="30"/>
        <v>0</v>
      </c>
    </row>
    <row r="264" spans="1:19" x14ac:dyDescent="0.25">
      <c r="A264" s="26">
        <f>Wellpath!E264</f>
        <v>7830</v>
      </c>
      <c r="B264" s="22">
        <v>0</v>
      </c>
      <c r="C264" s="22">
        <v>0</v>
      </c>
      <c r="D264" s="22">
        <f>(TAN(Dip) * SIN(Wellpath!$L264) * COS(Wellpath!$O264) - COS(Wellpath!$L264)) / 2</f>
        <v>0.29362485190767018</v>
      </c>
      <c r="E264" s="20">
        <f>Model!$W$12*((drdp!B264+drdp!K264)*'ASXY-TI3S'!$B264+(drdp!E264+drdp!N264)*'ASXY-TI3S'!$C264+(drdp!H264+drdp!Q264)*'ASXY-TI3S'!$D264)</f>
        <v>-4.2542974154688249E-3</v>
      </c>
      <c r="F264" s="20">
        <f>Model!$W$12*((drdp!C264+drdp!L264)*'ASXY-TI3S'!$B264+(drdp!F264+drdp!O264)*'ASXY-TI3S'!$C264+(drdp!I264+drdp!R264)*'ASXY-TI3S'!$D264)</f>
        <v>1.1399355568366841E-3</v>
      </c>
      <c r="G264" s="20">
        <f>Model!$W$12*((drdp!D264+drdp!M264)*'ASXY-TI3S'!$B264+(drdp!G264+drdp!P264)*'ASXY-TI3S'!$C264+(drdp!J264+drdp!S264)*'ASXY-TI3S'!$D264)</f>
        <v>0</v>
      </c>
      <c r="H264" s="18">
        <f>Model!$W$12*((drdp!B264)*'ASXY-TI3S'!$B264+(drdp!E264)*'ASXY-TI3S'!$C264+(drdp!H264)*'ASXY-TI3S'!$D264)</f>
        <v>-2.1271487077344125E-3</v>
      </c>
      <c r="I264" s="18">
        <f>Model!$W$12*((drdp!C264)*'ASXY-TI3S'!$B264+(drdp!F264)*'ASXY-TI3S'!$C264+(drdp!I264)*'ASXY-TI3S'!$D264)</f>
        <v>5.6996777841834205E-4</v>
      </c>
      <c r="J264" s="18">
        <f>Model!$W$12*((drdp!D264)*'ASXY-TI3S'!$B264+(drdp!G264)*'ASXY-TI3S'!$C264+(drdp!J264)*'ASXY-TI3S'!$D264)</f>
        <v>0</v>
      </c>
      <c r="K264" s="21">
        <f>SUM(E$3:E263)+H264</f>
        <v>-0.3311875071278067</v>
      </c>
      <c r="L264" s="21">
        <f>SUM(F$3:F263)+I264</f>
        <v>8.8741425078172301E-2</v>
      </c>
      <c r="M264" s="21">
        <f>SUM(G$3:G263)+J264</f>
        <v>0</v>
      </c>
      <c r="N264" s="19">
        <f t="shared" si="25"/>
        <v>0.10968516487753102</v>
      </c>
      <c r="O264" s="19">
        <f t="shared" si="26"/>
        <v>7.8750405249048677E-3</v>
      </c>
      <c r="P264" s="19">
        <f t="shared" si="27"/>
        <v>0</v>
      </c>
      <c r="Q264" s="19">
        <f t="shared" si="28"/>
        <v>-2.9390051350608914E-2</v>
      </c>
      <c r="R264" s="19">
        <f t="shared" si="29"/>
        <v>0</v>
      </c>
      <c r="S264" s="19">
        <f t="shared" si="30"/>
        <v>0</v>
      </c>
    </row>
    <row r="265" spans="1:19" x14ac:dyDescent="0.25">
      <c r="A265" s="26">
        <f>Wellpath!E265</f>
        <v>7860</v>
      </c>
      <c r="B265" s="22">
        <v>0</v>
      </c>
      <c r="C265" s="22">
        <v>0</v>
      </c>
      <c r="D265" s="22">
        <f>(TAN(Dip) * SIN(Wellpath!$L265) * COS(Wellpath!$O265) - COS(Wellpath!$L265)) / 2</f>
        <v>0.29362485190767018</v>
      </c>
      <c r="E265" s="20">
        <f>Model!$W$12*((drdp!B265+drdp!K265)*'ASXY-TI3S'!$B265+(drdp!E265+drdp!N265)*'ASXY-TI3S'!$C265+(drdp!H265+drdp!Q265)*'ASXY-TI3S'!$D265)</f>
        <v>-4.2542974154688249E-3</v>
      </c>
      <c r="F265" s="20">
        <f>Model!$W$12*((drdp!C265+drdp!L265)*'ASXY-TI3S'!$B265+(drdp!F265+drdp!O265)*'ASXY-TI3S'!$C265+(drdp!I265+drdp!R265)*'ASXY-TI3S'!$D265)</f>
        <v>1.1399355568366841E-3</v>
      </c>
      <c r="G265" s="20">
        <f>Model!$W$12*((drdp!D265+drdp!M265)*'ASXY-TI3S'!$B265+(drdp!G265+drdp!P265)*'ASXY-TI3S'!$C265+(drdp!J265+drdp!S265)*'ASXY-TI3S'!$D265)</f>
        <v>0</v>
      </c>
      <c r="H265" s="18">
        <f>Model!$W$12*((drdp!B265)*'ASXY-TI3S'!$B265+(drdp!E265)*'ASXY-TI3S'!$C265+(drdp!H265)*'ASXY-TI3S'!$D265)</f>
        <v>-2.1271487077344125E-3</v>
      </c>
      <c r="I265" s="18">
        <f>Model!$W$12*((drdp!C265)*'ASXY-TI3S'!$B265+(drdp!F265)*'ASXY-TI3S'!$C265+(drdp!I265)*'ASXY-TI3S'!$D265)</f>
        <v>5.6996777841834205E-4</v>
      </c>
      <c r="J265" s="18">
        <f>Model!$W$12*((drdp!D265)*'ASXY-TI3S'!$B265+(drdp!G265)*'ASXY-TI3S'!$C265+(drdp!J265)*'ASXY-TI3S'!$D265)</f>
        <v>0</v>
      </c>
      <c r="K265" s="21">
        <f>SUM(E$3:E264)+H265</f>
        <v>-0.33544180454327555</v>
      </c>
      <c r="L265" s="21">
        <f>SUM(F$3:F264)+I265</f>
        <v>8.9881360635008983E-2</v>
      </c>
      <c r="M265" s="21">
        <f>SUM(G$3:G264)+J265</f>
        <v>0</v>
      </c>
      <c r="N265" s="19">
        <f t="shared" si="25"/>
        <v>0.11252120423524907</v>
      </c>
      <c r="O265" s="19">
        <f t="shared" si="26"/>
        <v>8.0786589896005429E-3</v>
      </c>
      <c r="P265" s="19">
        <f t="shared" si="27"/>
        <v>0</v>
      </c>
      <c r="Q265" s="19">
        <f t="shared" si="28"/>
        <v>-3.0149965806212344E-2</v>
      </c>
      <c r="R265" s="19">
        <f t="shared" si="29"/>
        <v>0</v>
      </c>
      <c r="S265" s="19">
        <f t="shared" si="30"/>
        <v>0</v>
      </c>
    </row>
    <row r="266" spans="1:19" x14ac:dyDescent="0.25">
      <c r="A266" s="26">
        <f>Wellpath!E266</f>
        <v>7890</v>
      </c>
      <c r="B266" s="22">
        <v>0</v>
      </c>
      <c r="C266" s="22">
        <v>0</v>
      </c>
      <c r="D266" s="22">
        <f>(TAN(Dip) * SIN(Wellpath!$L266) * COS(Wellpath!$O266) - COS(Wellpath!$L266)) / 2</f>
        <v>0.29362485190767018</v>
      </c>
      <c r="E266" s="20">
        <f>Model!$W$12*((drdp!B266+drdp!K266)*'ASXY-TI3S'!$B266+(drdp!E266+drdp!N266)*'ASXY-TI3S'!$C266+(drdp!H266+drdp!Q266)*'ASXY-TI3S'!$D266)</f>
        <v>-4.2542974154688249E-3</v>
      </c>
      <c r="F266" s="20">
        <f>Model!$W$12*((drdp!C266+drdp!L266)*'ASXY-TI3S'!$B266+(drdp!F266+drdp!O266)*'ASXY-TI3S'!$C266+(drdp!I266+drdp!R266)*'ASXY-TI3S'!$D266)</f>
        <v>1.1399355568366841E-3</v>
      </c>
      <c r="G266" s="20">
        <f>Model!$W$12*((drdp!D266+drdp!M266)*'ASXY-TI3S'!$B266+(drdp!G266+drdp!P266)*'ASXY-TI3S'!$C266+(drdp!J266+drdp!S266)*'ASXY-TI3S'!$D266)</f>
        <v>0</v>
      </c>
      <c r="H266" s="18">
        <f>Model!$W$12*((drdp!B266)*'ASXY-TI3S'!$B266+(drdp!E266)*'ASXY-TI3S'!$C266+(drdp!H266)*'ASXY-TI3S'!$D266)</f>
        <v>-2.1271487077344125E-3</v>
      </c>
      <c r="I266" s="18">
        <f>Model!$W$12*((drdp!C266)*'ASXY-TI3S'!$B266+(drdp!F266)*'ASXY-TI3S'!$C266+(drdp!I266)*'ASXY-TI3S'!$D266)</f>
        <v>5.6996777841834205E-4</v>
      </c>
      <c r="J266" s="18">
        <f>Model!$W$12*((drdp!D266)*'ASXY-TI3S'!$B266+(drdp!G266)*'ASXY-TI3S'!$C266+(drdp!J266)*'ASXY-TI3S'!$D266)</f>
        <v>0</v>
      </c>
      <c r="K266" s="21">
        <f>SUM(E$3:E265)+H266</f>
        <v>-0.33969610195874439</v>
      </c>
      <c r="L266" s="21">
        <f>SUM(F$3:F265)+I266</f>
        <v>9.1021296191845666E-2</v>
      </c>
      <c r="M266" s="21">
        <f>SUM(G$3:G265)+J266</f>
        <v>0</v>
      </c>
      <c r="N266" s="19">
        <f t="shared" si="25"/>
        <v>0.11539344168596566</v>
      </c>
      <c r="O266" s="19">
        <f t="shared" si="26"/>
        <v>8.2848763604436975E-3</v>
      </c>
      <c r="P266" s="19">
        <f t="shared" si="27"/>
        <v>0</v>
      </c>
      <c r="Q266" s="19">
        <f t="shared" si="28"/>
        <v>-3.0919579511602277E-2</v>
      </c>
      <c r="R266" s="19">
        <f t="shared" si="29"/>
        <v>0</v>
      </c>
      <c r="S266" s="19">
        <f t="shared" si="30"/>
        <v>0</v>
      </c>
    </row>
    <row r="267" spans="1:19" x14ac:dyDescent="0.25">
      <c r="A267" s="26">
        <f>Wellpath!E267</f>
        <v>7920</v>
      </c>
      <c r="B267" s="22">
        <v>0</v>
      </c>
      <c r="C267" s="22">
        <v>0</v>
      </c>
      <c r="D267" s="22">
        <f>(TAN(Dip) * SIN(Wellpath!$L267) * COS(Wellpath!$O267) - COS(Wellpath!$L267)) / 2</f>
        <v>0.29362485190767018</v>
      </c>
      <c r="E267" s="20">
        <f>Model!$W$12*((drdp!B267+drdp!K267)*'ASXY-TI3S'!$B267+(drdp!E267+drdp!N267)*'ASXY-TI3S'!$C267+(drdp!H267+drdp!Q267)*'ASXY-TI3S'!$D267)</f>
        <v>-4.2542974154688249E-3</v>
      </c>
      <c r="F267" s="20">
        <f>Model!$W$12*((drdp!C267+drdp!L267)*'ASXY-TI3S'!$B267+(drdp!F267+drdp!O267)*'ASXY-TI3S'!$C267+(drdp!I267+drdp!R267)*'ASXY-TI3S'!$D267)</f>
        <v>1.1399355568366841E-3</v>
      </c>
      <c r="G267" s="20">
        <f>Model!$W$12*((drdp!D267+drdp!M267)*'ASXY-TI3S'!$B267+(drdp!G267+drdp!P267)*'ASXY-TI3S'!$C267+(drdp!J267+drdp!S267)*'ASXY-TI3S'!$D267)</f>
        <v>0</v>
      </c>
      <c r="H267" s="18">
        <f>Model!$W$12*((drdp!B267)*'ASXY-TI3S'!$B267+(drdp!E267)*'ASXY-TI3S'!$C267+(drdp!H267)*'ASXY-TI3S'!$D267)</f>
        <v>-2.1271487077344125E-3</v>
      </c>
      <c r="I267" s="18">
        <f>Model!$W$12*((drdp!C267)*'ASXY-TI3S'!$B267+(drdp!F267)*'ASXY-TI3S'!$C267+(drdp!I267)*'ASXY-TI3S'!$D267)</f>
        <v>5.6996777841834205E-4</v>
      </c>
      <c r="J267" s="18">
        <f>Model!$W$12*((drdp!D267)*'ASXY-TI3S'!$B267+(drdp!G267)*'ASXY-TI3S'!$C267+(drdp!J267)*'ASXY-TI3S'!$D267)</f>
        <v>0</v>
      </c>
      <c r="K267" s="21">
        <f>SUM(E$3:E266)+H267</f>
        <v>-0.34395039937421323</v>
      </c>
      <c r="L267" s="21">
        <f>SUM(F$3:F266)+I267</f>
        <v>9.2161231748682348E-2</v>
      </c>
      <c r="M267" s="21">
        <f>SUM(G$3:G266)+J267</f>
        <v>0</v>
      </c>
      <c r="N267" s="19">
        <f t="shared" si="25"/>
        <v>0.11830187722968079</v>
      </c>
      <c r="O267" s="19">
        <f t="shared" si="26"/>
        <v>8.4936926374343351E-3</v>
      </c>
      <c r="P267" s="19">
        <f t="shared" si="27"/>
        <v>0</v>
      </c>
      <c r="Q267" s="19">
        <f t="shared" si="28"/>
        <v>-3.1698892466778712E-2</v>
      </c>
      <c r="R267" s="19">
        <f t="shared" si="29"/>
        <v>0</v>
      </c>
      <c r="S267" s="19">
        <f t="shared" si="30"/>
        <v>0</v>
      </c>
    </row>
    <row r="268" spans="1:19" x14ac:dyDescent="0.25">
      <c r="A268" s="26">
        <f>Wellpath!E268</f>
        <v>7950</v>
      </c>
      <c r="B268" s="22">
        <v>0</v>
      </c>
      <c r="C268" s="22">
        <v>0</v>
      </c>
      <c r="D268" s="22">
        <f>(TAN(Dip) * SIN(Wellpath!$L268) * COS(Wellpath!$O268) - COS(Wellpath!$L268)) / 2</f>
        <v>0.29362485190767018</v>
      </c>
      <c r="E268" s="20">
        <f>Model!$W$12*((drdp!B268+drdp!K268)*'ASXY-TI3S'!$B268+(drdp!E268+drdp!N268)*'ASXY-TI3S'!$C268+(drdp!H268+drdp!Q268)*'ASXY-TI3S'!$D268)</f>
        <v>-4.2542974154688249E-3</v>
      </c>
      <c r="F268" s="20">
        <f>Model!$W$12*((drdp!C268+drdp!L268)*'ASXY-TI3S'!$B268+(drdp!F268+drdp!O268)*'ASXY-TI3S'!$C268+(drdp!I268+drdp!R268)*'ASXY-TI3S'!$D268)</f>
        <v>1.1399355568366841E-3</v>
      </c>
      <c r="G268" s="20">
        <f>Model!$W$12*((drdp!D268+drdp!M268)*'ASXY-TI3S'!$B268+(drdp!G268+drdp!P268)*'ASXY-TI3S'!$C268+(drdp!J268+drdp!S268)*'ASXY-TI3S'!$D268)</f>
        <v>0</v>
      </c>
      <c r="H268" s="18">
        <f>Model!$W$12*((drdp!B268)*'ASXY-TI3S'!$B268+(drdp!E268)*'ASXY-TI3S'!$C268+(drdp!H268)*'ASXY-TI3S'!$D268)</f>
        <v>-2.1271487077344125E-3</v>
      </c>
      <c r="I268" s="18">
        <f>Model!$W$12*((drdp!C268)*'ASXY-TI3S'!$B268+(drdp!F268)*'ASXY-TI3S'!$C268+(drdp!I268)*'ASXY-TI3S'!$D268)</f>
        <v>5.6996777841834205E-4</v>
      </c>
      <c r="J268" s="18">
        <f>Model!$W$12*((drdp!D268)*'ASXY-TI3S'!$B268+(drdp!G268)*'ASXY-TI3S'!$C268+(drdp!J268)*'ASXY-TI3S'!$D268)</f>
        <v>0</v>
      </c>
      <c r="K268" s="21">
        <f>SUM(E$3:E267)+H268</f>
        <v>-0.34820469678968208</v>
      </c>
      <c r="L268" s="21">
        <f>SUM(F$3:F267)+I268</f>
        <v>9.3301167305519031E-2</v>
      </c>
      <c r="M268" s="21">
        <f>SUM(G$3:G267)+J268</f>
        <v>0</v>
      </c>
      <c r="N268" s="19">
        <f t="shared" si="25"/>
        <v>0.12124651086639443</v>
      </c>
      <c r="O268" s="19">
        <f t="shared" si="26"/>
        <v>8.7051078205724539E-3</v>
      </c>
      <c r="P268" s="19">
        <f t="shared" si="27"/>
        <v>0</v>
      </c>
      <c r="Q268" s="19">
        <f t="shared" si="28"/>
        <v>-3.2487904671741653E-2</v>
      </c>
      <c r="R268" s="19">
        <f t="shared" si="29"/>
        <v>0</v>
      </c>
      <c r="S268" s="19">
        <f t="shared" si="30"/>
        <v>0</v>
      </c>
    </row>
    <row r="269" spans="1:19" x14ac:dyDescent="0.25">
      <c r="A269" s="26">
        <f>Wellpath!E269</f>
        <v>7980</v>
      </c>
      <c r="B269" s="22">
        <v>0</v>
      </c>
      <c r="C269" s="22">
        <v>0</v>
      </c>
      <c r="D269" s="22">
        <f>(TAN(Dip) * SIN(Wellpath!$L269) * COS(Wellpath!$O269) - COS(Wellpath!$L269)) / 2</f>
        <v>0.29362485190767018</v>
      </c>
      <c r="E269" s="20">
        <f>Model!$W$12*((drdp!B269+drdp!K269)*'ASXY-TI3S'!$B269+(drdp!E269+drdp!N269)*'ASXY-TI3S'!$C269+(drdp!H269+drdp!Q269)*'ASXY-TI3S'!$D269)</f>
        <v>-3.5452478462240206E-3</v>
      </c>
      <c r="F269" s="20">
        <f>Model!$W$12*((drdp!C269+drdp!L269)*'ASXY-TI3S'!$B269+(drdp!F269+drdp!O269)*'ASXY-TI3S'!$C269+(drdp!I269+drdp!R269)*'ASXY-TI3S'!$D269)</f>
        <v>9.4994629736390326E-4</v>
      </c>
      <c r="G269" s="20">
        <f>Model!$W$12*((drdp!D269+drdp!M269)*'ASXY-TI3S'!$B269+(drdp!G269+drdp!P269)*'ASXY-TI3S'!$C269+(drdp!J269+drdp!S269)*'ASXY-TI3S'!$D269)</f>
        <v>0</v>
      </c>
      <c r="H269" s="18">
        <f>Model!$W$12*((drdp!B269)*'ASXY-TI3S'!$B269+(drdp!E269)*'ASXY-TI3S'!$C269+(drdp!H269)*'ASXY-TI3S'!$D269)</f>
        <v>-2.1271487077344125E-3</v>
      </c>
      <c r="I269" s="18">
        <f>Model!$W$12*((drdp!C269)*'ASXY-TI3S'!$B269+(drdp!F269)*'ASXY-TI3S'!$C269+(drdp!I269)*'ASXY-TI3S'!$D269)</f>
        <v>5.6996777841834205E-4</v>
      </c>
      <c r="J269" s="18">
        <f>Model!$W$12*((drdp!D269)*'ASXY-TI3S'!$B269+(drdp!G269)*'ASXY-TI3S'!$C269+(drdp!J269)*'ASXY-TI3S'!$D269)</f>
        <v>0</v>
      </c>
      <c r="K269" s="21">
        <f>SUM(E$3:E268)+H269</f>
        <v>-0.35245899420515092</v>
      </c>
      <c r="L269" s="21">
        <f>SUM(F$3:F268)+I269</f>
        <v>9.4441102862355714E-2</v>
      </c>
      <c r="M269" s="21">
        <f>SUM(G$3:G268)+J269</f>
        <v>0</v>
      </c>
      <c r="N269" s="19">
        <f t="shared" si="25"/>
        <v>0.12422734259610661</v>
      </c>
      <c r="O269" s="19">
        <f t="shared" si="26"/>
        <v>8.9191219098580521E-3</v>
      </c>
      <c r="P269" s="19">
        <f t="shared" si="27"/>
        <v>0</v>
      </c>
      <c r="Q269" s="19">
        <f t="shared" si="28"/>
        <v>-3.3286616126491093E-2</v>
      </c>
      <c r="R269" s="19">
        <f t="shared" si="29"/>
        <v>0</v>
      </c>
      <c r="S269" s="19">
        <f t="shared" si="30"/>
        <v>0</v>
      </c>
    </row>
    <row r="270" spans="1:19" x14ac:dyDescent="0.25">
      <c r="A270" s="26">
        <f>Wellpath!E270</f>
        <v>8000</v>
      </c>
      <c r="B270" s="22">
        <v>0</v>
      </c>
      <c r="C270" s="22">
        <v>0</v>
      </c>
      <c r="D270" s="22">
        <f>(TAN(Dip) * SIN(Wellpath!$L270) * COS(Wellpath!$O270) - COS(Wellpath!$L270)) / 2</f>
        <v>0.29362485190767018</v>
      </c>
      <c r="E270" s="20">
        <f>Model!$W$12*((drdp!B270+drdp!K270)*'ASXY-TI3S'!$B270+(drdp!E270+drdp!N270)*'ASXY-TI3S'!$C270+(drdp!H270+drdp!Q270)*'ASXY-TI3S'!$D270)</f>
        <v>0.56582155625735364</v>
      </c>
      <c r="F270" s="20">
        <f>Model!$W$12*((drdp!C270+drdp!L270)*'ASXY-TI3S'!$B270+(drdp!F270+drdp!O270)*'ASXY-TI3S'!$C270+(drdp!I270+drdp!R270)*'ASXY-TI3S'!$D270)</f>
        <v>-0.15161142905927899</v>
      </c>
      <c r="G270" s="20">
        <f>Model!$W$12*((drdp!D270+drdp!M270)*'ASXY-TI3S'!$B270+(drdp!G270+drdp!P270)*'ASXY-TI3S'!$C270+(drdp!J270+drdp!S270)*'ASXY-TI3S'!$D270)</f>
        <v>0</v>
      </c>
      <c r="H270" s="18">
        <f>Model!$W$12*((drdp!B270)*'ASXY-TI3S'!$B270+(drdp!E270)*'ASXY-TI3S'!$C270+(drdp!H270)*'ASXY-TI3S'!$D270)</f>
        <v>-1.4180991384896082E-3</v>
      </c>
      <c r="I270" s="18">
        <f>Model!$W$12*((drdp!C270)*'ASXY-TI3S'!$B270+(drdp!F270)*'ASXY-TI3S'!$C270+(drdp!I270)*'ASXY-TI3S'!$D270)</f>
        <v>3.7997851894556127E-4</v>
      </c>
      <c r="J270" s="18">
        <f>Model!$W$12*((drdp!D270)*'ASXY-TI3S'!$B270+(drdp!G270)*'ASXY-TI3S'!$C270+(drdp!J270)*'ASXY-TI3S'!$D270)</f>
        <v>0</v>
      </c>
      <c r="K270" s="21">
        <f>SUM(E$3:E269)+H270</f>
        <v>-0.35529519248213015</v>
      </c>
      <c r="L270" s="21">
        <f>SUM(F$3:F269)+I270</f>
        <v>9.5201059900246826E-2</v>
      </c>
      <c r="M270" s="21">
        <f>SUM(G$3:G269)+J270</f>
        <v>0</v>
      </c>
      <c r="N270" s="19">
        <f t="shared" si="25"/>
        <v>0.12623467380091391</v>
      </c>
      <c r="O270" s="19">
        <f t="shared" si="26"/>
        <v>9.0632418061303843E-3</v>
      </c>
      <c r="P270" s="19">
        <f t="shared" si="27"/>
        <v>0</v>
      </c>
      <c r="Q270" s="19">
        <f t="shared" si="28"/>
        <v>-3.3824478901760997E-2</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f>-SIN(Wellpath!$L3) * COS(Wellpath!$L3)</f>
        <v>0</v>
      </c>
      <c r="D3" s="22">
        <f>TAN(Dip) * SIN(Wellpath!$L3) * COS(Wellpath!$L3) * SIN(Wellpath!$O3)</f>
        <v>0</v>
      </c>
      <c r="E3" s="20">
        <f>Model!$W$13*((drdp!B3+drdp!K3)*ASZ!$B3+(drdp!E3+drdp!N3)*ASZ!$C3+(drdp!H3+drdp!Q3)*ASZ!$D3)</f>
        <v>0</v>
      </c>
      <c r="F3" s="20">
        <f>Model!$W$13*((drdp!C3+drdp!L3)*ASZ!$B3+(drdp!F3+drdp!O3)*ASZ!$C3+(drdp!I3+drdp!R3)*ASZ!$D3)</f>
        <v>0</v>
      </c>
      <c r="G3" s="20">
        <f>Model!$W$13*((drdp!D3+drdp!M3)*ASZ!$B3+(drdp!G3+drdp!P3)*ASZ!$C3+(drdp!J3+drdp!S3)*ASZ!$D3)</f>
        <v>0</v>
      </c>
      <c r="H3" s="18">
        <f>Model!$W$13*((drdp!B3)*ASZ!$B3+(drdp!E3)*ASZ!$C3+(drdp!H3)*ASZ!$D3)</f>
        <v>0</v>
      </c>
      <c r="I3" s="18">
        <f>Model!$W$13*((drdp!C3)*ASZ!$B3+(drdp!F3)*ASZ!$C3+(drdp!I3)*ASZ!$D3)</f>
        <v>0</v>
      </c>
      <c r="J3" s="18">
        <f>Model!$W$13*((drdp!D3)*ASZ!$B3+(drdp!G3)*ASZ!$C3+(drdp!J3)*ASZ!$D3)</f>
        <v>0</v>
      </c>
      <c r="K3" s="21">
        <f>SUM(E2:E$3)+H3</f>
        <v>0</v>
      </c>
      <c r="L3" s="21">
        <f>SUM(F2:F$3)+I3</f>
        <v>0</v>
      </c>
      <c r="M3" s="21">
        <f>SUM(G2:G$3)+J3</f>
        <v>0</v>
      </c>
      <c r="N3" s="19">
        <f>K3^2</f>
        <v>0</v>
      </c>
      <c r="O3" s="19">
        <f t="shared" ref="O3:P18" si="0">L3^2</f>
        <v>0</v>
      </c>
      <c r="P3" s="19">
        <f t="shared" si="0"/>
        <v>0</v>
      </c>
      <c r="Q3" s="19">
        <f>K3*L3</f>
        <v>0</v>
      </c>
      <c r="R3" s="19">
        <f>K3*M3</f>
        <v>0</v>
      </c>
      <c r="S3" s="19">
        <f>L3*M3</f>
        <v>0</v>
      </c>
    </row>
    <row r="4" spans="1:19" x14ac:dyDescent="0.25">
      <c r="A4" s="26">
        <f>Wellpath!E4</f>
        <v>30</v>
      </c>
      <c r="B4" s="22">
        <v>0</v>
      </c>
      <c r="C4" s="22">
        <f>-SIN(Wellpath!$L4) * COS(Wellpath!$L4)</f>
        <v>0</v>
      </c>
      <c r="D4" s="22">
        <f>TAN(Dip) * SIN(Wellpath!$L4) * COS(Wellpath!$L4) * SIN(Wellpath!$O4)</f>
        <v>0</v>
      </c>
      <c r="E4" s="20">
        <f>Model!$W$13*((drdp!B4+drdp!K4)*ASZ!$B4+(drdp!E4+drdp!N4)*ASZ!$C4+(drdp!H4+drdp!Q4)*ASZ!$D4)</f>
        <v>0</v>
      </c>
      <c r="F4" s="20">
        <f>Model!$W$13*((drdp!C4+drdp!L4)*ASZ!$B4+(drdp!F4+drdp!O4)*ASZ!$C4+(drdp!I4+drdp!R4)*ASZ!$D4)</f>
        <v>0</v>
      </c>
      <c r="G4" s="20">
        <f>Model!$W$13*((drdp!D4+drdp!M4)*ASZ!$B4+(drdp!G4+drdp!P4)*ASZ!$C4+(drdp!J4+drdp!S4)*ASZ!$D4)</f>
        <v>0</v>
      </c>
      <c r="H4" s="18">
        <f>Model!$W$13*((drdp!B4)*ASZ!$B4+(drdp!E4)*ASZ!$C4+(drdp!H4)*ASZ!$D4)</f>
        <v>0</v>
      </c>
      <c r="I4" s="18">
        <f>Model!$W$13*((drdp!C4)*ASZ!$B4+(drdp!F4)*ASZ!$C4+(drdp!I4)*ASZ!$D4)</f>
        <v>0</v>
      </c>
      <c r="J4" s="18">
        <f>Model!$W$13*((drdp!D4)*ASZ!$B4+(drdp!G4)*ASZ!$C4+(drdp!J4)*ASZ!$D4)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f>-SIN(Wellpath!$L5) * COS(Wellpath!$L5)</f>
        <v>0</v>
      </c>
      <c r="D5" s="22">
        <f>TAN(Dip) * SIN(Wellpath!$L5) * COS(Wellpath!$L5) * SIN(Wellpath!$O5)</f>
        <v>0</v>
      </c>
      <c r="E5" s="20">
        <v>0</v>
      </c>
      <c r="F5" s="20">
        <v>0</v>
      </c>
      <c r="G5" s="20">
        <v>0</v>
      </c>
      <c r="H5" s="18">
        <v>0</v>
      </c>
      <c r="I5" s="18">
        <v>0</v>
      </c>
      <c r="J5" s="18">
        <v>0</v>
      </c>
      <c r="K5" s="21">
        <v>0</v>
      </c>
      <c r="L5" s="21">
        <f>I5</f>
        <v>0</v>
      </c>
      <c r="M5" s="21">
        <f>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f>-SIN(Wellpath!$L6) * COS(Wellpath!$L6)</f>
        <v>0</v>
      </c>
      <c r="D6" s="22">
        <f>TAN(Dip) * SIN(Wellpath!$L6) * COS(Wellpath!$L6) * SIN(Wellpath!$O6)</f>
        <v>0</v>
      </c>
      <c r="E6" s="20">
        <f>Model!$W$13*((drdp!B6+drdp!K6)*ASZ!$B6+(drdp!E6+drdp!N6)*ASZ!$C6+(drdp!H6+drdp!Q6)*ASZ!$D6)</f>
        <v>0</v>
      </c>
      <c r="F6" s="20">
        <f>Model!$W$13*((drdp!C6+drdp!L6)*ASZ!$B6+(drdp!F6+drdp!O6)*ASZ!$C6+(drdp!I6+drdp!R6)*ASZ!$D6)</f>
        <v>0</v>
      </c>
      <c r="G6" s="20">
        <f>Model!$W$13*((drdp!D6+drdp!M6)*ASZ!$B6+(drdp!G6+drdp!P6)*ASZ!$C6+(drdp!J6+drdp!S6)*ASZ!$D6)</f>
        <v>0</v>
      </c>
      <c r="H6" s="18">
        <f>Model!$W$13*((drdp!B6)*ASZ!$B6+(drdp!E6)*ASZ!$C6+(drdp!H6)*ASZ!$D6)</f>
        <v>0</v>
      </c>
      <c r="I6" s="18">
        <f>Model!$W$13*((drdp!C6)*ASZ!$B6+(drdp!F6)*ASZ!$C6+(drdp!I6)*ASZ!$D6)</f>
        <v>0</v>
      </c>
      <c r="J6" s="18">
        <f>Model!$W$13*((drdp!D6)*ASZ!$B6+(drdp!G6)*ASZ!$C6+(drdp!J6)*ASZ!$D6)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f>-SIN(Wellpath!$L7) * COS(Wellpath!$L7)</f>
        <v>0</v>
      </c>
      <c r="D7" s="22">
        <f>TAN(Dip) * SIN(Wellpath!$L7) * COS(Wellpath!$L7) * SIN(Wellpath!$O7)</f>
        <v>0</v>
      </c>
      <c r="E7" s="20">
        <f>Model!$W$13*((drdp!B7+drdp!K7)*ASZ!$B7+(drdp!E7+drdp!N7)*ASZ!$C7+(drdp!H7+drdp!Q7)*ASZ!$D7)</f>
        <v>0</v>
      </c>
      <c r="F7" s="20">
        <f>Model!$W$13*((drdp!C7+drdp!L7)*ASZ!$B7+(drdp!F7+drdp!O7)*ASZ!$C7+(drdp!I7+drdp!R7)*ASZ!$D7)</f>
        <v>0</v>
      </c>
      <c r="G7" s="20">
        <f>Model!$W$13*((drdp!D7+drdp!M7)*ASZ!$B7+(drdp!G7+drdp!P7)*ASZ!$C7+(drdp!J7+drdp!S7)*ASZ!$D7)</f>
        <v>0</v>
      </c>
      <c r="H7" s="18">
        <f>Model!$W$13*((drdp!B7)*ASZ!$B7+(drdp!E7)*ASZ!$C7+(drdp!H7)*ASZ!$D7)</f>
        <v>0</v>
      </c>
      <c r="I7" s="18">
        <f>Model!$W$13*((drdp!C7)*ASZ!$B7+(drdp!F7)*ASZ!$C7+(drdp!I7)*ASZ!$D7)</f>
        <v>0</v>
      </c>
      <c r="J7" s="18">
        <f>Model!$W$13*((drdp!D7)*ASZ!$B7+(drdp!G7)*ASZ!$C7+(drdp!J7)*ASZ!$D7)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f>-SIN(Wellpath!$L8) * COS(Wellpath!$L8)</f>
        <v>0</v>
      </c>
      <c r="D8" s="22">
        <f>TAN(Dip) * SIN(Wellpath!$L8) * COS(Wellpath!$L8) * SIN(Wellpath!$O8)</f>
        <v>0</v>
      </c>
      <c r="E8" s="20">
        <f>Model!$W$13*((drdp!B8+drdp!K8)*ASZ!$B8+(drdp!E8+drdp!N8)*ASZ!$C8+(drdp!H8+drdp!Q8)*ASZ!$D8)</f>
        <v>0</v>
      </c>
      <c r="F8" s="20">
        <f>Model!$W$13*((drdp!C8+drdp!L8)*ASZ!$B8+(drdp!F8+drdp!O8)*ASZ!$C8+(drdp!I8+drdp!R8)*ASZ!$D8)</f>
        <v>0</v>
      </c>
      <c r="G8" s="20">
        <f>Model!$W$13*((drdp!D8+drdp!M8)*ASZ!$B8+(drdp!G8+drdp!P8)*ASZ!$C8+(drdp!J8+drdp!S8)*ASZ!$D8)</f>
        <v>0</v>
      </c>
      <c r="H8" s="18">
        <f>Model!$W$13*((drdp!B8)*ASZ!$B8+(drdp!E8)*ASZ!$C8+(drdp!H8)*ASZ!$D8)</f>
        <v>0</v>
      </c>
      <c r="I8" s="18">
        <f>Model!$W$13*((drdp!C8)*ASZ!$B8+(drdp!F8)*ASZ!$C8+(drdp!I8)*ASZ!$D8)</f>
        <v>0</v>
      </c>
      <c r="J8" s="18">
        <f>Model!$W$13*((drdp!D8)*ASZ!$B8+(drdp!G8)*ASZ!$C8+(drdp!J8)*ASZ!$D8)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f>-SIN(Wellpath!$L9) * COS(Wellpath!$L9)</f>
        <v>0</v>
      </c>
      <c r="D9" s="22">
        <f>TAN(Dip) * SIN(Wellpath!$L9) * COS(Wellpath!$L9) * SIN(Wellpath!$O9)</f>
        <v>0</v>
      </c>
      <c r="E9" s="20">
        <f>Model!$W$13*((drdp!B9+drdp!K9)*ASZ!$B9+(drdp!E9+drdp!N9)*ASZ!$C9+(drdp!H9+drdp!Q9)*ASZ!$D9)</f>
        <v>0</v>
      </c>
      <c r="F9" s="20">
        <f>Model!$W$13*((drdp!C9+drdp!L9)*ASZ!$B9+(drdp!F9+drdp!O9)*ASZ!$C9+(drdp!I9+drdp!R9)*ASZ!$D9)</f>
        <v>0</v>
      </c>
      <c r="G9" s="20">
        <f>Model!$W$13*((drdp!D9+drdp!M9)*ASZ!$B9+(drdp!G9+drdp!P9)*ASZ!$C9+(drdp!J9+drdp!S9)*ASZ!$D9)</f>
        <v>0</v>
      </c>
      <c r="H9" s="18">
        <f>Model!$W$13*((drdp!B9)*ASZ!$B9+(drdp!E9)*ASZ!$C9+(drdp!H9)*ASZ!$D9)</f>
        <v>0</v>
      </c>
      <c r="I9" s="18">
        <f>Model!$W$13*((drdp!C9)*ASZ!$B9+(drdp!F9)*ASZ!$C9+(drdp!I9)*ASZ!$D9)</f>
        <v>0</v>
      </c>
      <c r="J9" s="18">
        <f>Model!$W$13*((drdp!D9)*ASZ!$B9+(drdp!G9)*ASZ!$C9+(drdp!J9)*ASZ!$D9)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f>-SIN(Wellpath!$L10) * COS(Wellpath!$L10)</f>
        <v>0</v>
      </c>
      <c r="D10" s="22">
        <f>TAN(Dip) * SIN(Wellpath!$L10) * COS(Wellpath!$L10) * SIN(Wellpath!$O10)</f>
        <v>0</v>
      </c>
      <c r="E10" s="20">
        <f>Model!$W$13*((drdp!B10+drdp!K10)*ASZ!$B10+(drdp!E10+drdp!N10)*ASZ!$C10+(drdp!H10+drdp!Q10)*ASZ!$D10)</f>
        <v>0</v>
      </c>
      <c r="F10" s="20">
        <f>Model!$W$13*((drdp!C10+drdp!L10)*ASZ!$B10+(drdp!F10+drdp!O10)*ASZ!$C10+(drdp!I10+drdp!R10)*ASZ!$D10)</f>
        <v>0</v>
      </c>
      <c r="G10" s="20">
        <f>Model!$W$13*((drdp!D10+drdp!M10)*ASZ!$B10+(drdp!G10+drdp!P10)*ASZ!$C10+(drdp!J10+drdp!S10)*ASZ!$D10)</f>
        <v>0</v>
      </c>
      <c r="H10" s="18">
        <f>Model!$W$13*((drdp!B10)*ASZ!$B10+(drdp!E10)*ASZ!$C10+(drdp!H10)*ASZ!$D10)</f>
        <v>0</v>
      </c>
      <c r="I10" s="18">
        <f>Model!$W$13*((drdp!C10)*ASZ!$B10+(drdp!F10)*ASZ!$C10+(drdp!I10)*ASZ!$D10)</f>
        <v>0</v>
      </c>
      <c r="J10" s="18">
        <f>Model!$W$13*((drdp!D10)*ASZ!$B10+(drdp!G10)*ASZ!$C10+(drdp!J10)*ASZ!$D10)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f>-SIN(Wellpath!$L11) * COS(Wellpath!$L11)</f>
        <v>0</v>
      </c>
      <c r="D11" s="22">
        <f>TAN(Dip) * SIN(Wellpath!$L11) * COS(Wellpath!$L11) * SIN(Wellpath!$O11)</f>
        <v>0</v>
      </c>
      <c r="E11" s="20">
        <f>Model!$W$13*((drdp!B11+drdp!K11)*ASZ!$B11+(drdp!E11+drdp!N11)*ASZ!$C11+(drdp!H11+drdp!Q11)*ASZ!$D11)</f>
        <v>0</v>
      </c>
      <c r="F11" s="20">
        <f>Model!$W$13*((drdp!C11+drdp!L11)*ASZ!$B11+(drdp!F11+drdp!O11)*ASZ!$C11+(drdp!I11+drdp!R11)*ASZ!$D11)</f>
        <v>0</v>
      </c>
      <c r="G11" s="20">
        <f>Model!$W$13*((drdp!D11+drdp!M11)*ASZ!$B11+(drdp!G11+drdp!P11)*ASZ!$C11+(drdp!J11+drdp!S11)*ASZ!$D11)</f>
        <v>0</v>
      </c>
      <c r="H11" s="18">
        <f>Model!$W$13*((drdp!B11)*ASZ!$B11+(drdp!E11)*ASZ!$C11+(drdp!H11)*ASZ!$D11)</f>
        <v>0</v>
      </c>
      <c r="I11" s="18">
        <f>Model!$W$13*((drdp!C11)*ASZ!$B11+(drdp!F11)*ASZ!$C11+(drdp!I11)*ASZ!$D11)</f>
        <v>0</v>
      </c>
      <c r="J11" s="18">
        <f>Model!$W$13*((drdp!D11)*ASZ!$B11+(drdp!G11)*ASZ!$C11+(drdp!J11)*ASZ!$D11)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f>-SIN(Wellpath!$L12) * COS(Wellpath!$L12)</f>
        <v>0</v>
      </c>
      <c r="D12" s="22">
        <f>TAN(Dip) * SIN(Wellpath!$L12) * COS(Wellpath!$L12) * SIN(Wellpath!$O12)</f>
        <v>0</v>
      </c>
      <c r="E12" s="20">
        <f>Model!$W$13*((drdp!B12+drdp!K12)*ASZ!$B12+(drdp!E12+drdp!N12)*ASZ!$C12+(drdp!H12+drdp!Q12)*ASZ!$D12)</f>
        <v>0</v>
      </c>
      <c r="F12" s="20">
        <f>Model!$W$13*((drdp!C12+drdp!L12)*ASZ!$B12+(drdp!F12+drdp!O12)*ASZ!$C12+(drdp!I12+drdp!R12)*ASZ!$D12)</f>
        <v>0</v>
      </c>
      <c r="G12" s="20">
        <f>Model!$W$13*((drdp!D12+drdp!M12)*ASZ!$B12+(drdp!G12+drdp!P12)*ASZ!$C12+(drdp!J12+drdp!S12)*ASZ!$D12)</f>
        <v>0</v>
      </c>
      <c r="H12" s="18">
        <f>Model!$W$13*((drdp!B12)*ASZ!$B12+(drdp!E12)*ASZ!$C12+(drdp!H12)*ASZ!$D12)</f>
        <v>0</v>
      </c>
      <c r="I12" s="18">
        <f>Model!$W$13*((drdp!C12)*ASZ!$B12+(drdp!F12)*ASZ!$C12+(drdp!I12)*ASZ!$D12)</f>
        <v>0</v>
      </c>
      <c r="J12" s="18">
        <f>Model!$W$13*((drdp!D12)*ASZ!$B12+(drdp!G12)*ASZ!$C12+(drdp!J12)*ASZ!$D12)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f>-SIN(Wellpath!$L13) * COS(Wellpath!$L13)</f>
        <v>0</v>
      </c>
      <c r="D13" s="22">
        <f>TAN(Dip) * SIN(Wellpath!$L13) * COS(Wellpath!$L13) * SIN(Wellpath!$O13)</f>
        <v>0</v>
      </c>
      <c r="E13" s="20">
        <f>Model!$W$13*((drdp!B13+drdp!K13)*ASZ!$B13+(drdp!E13+drdp!N13)*ASZ!$C13+(drdp!H13+drdp!Q13)*ASZ!$D13)</f>
        <v>0</v>
      </c>
      <c r="F13" s="20">
        <f>Model!$W$13*((drdp!C13+drdp!L13)*ASZ!$B13+(drdp!F13+drdp!O13)*ASZ!$C13+(drdp!I13+drdp!R13)*ASZ!$D13)</f>
        <v>0</v>
      </c>
      <c r="G13" s="20">
        <f>Model!$W$13*((drdp!D13+drdp!M13)*ASZ!$B13+(drdp!G13+drdp!P13)*ASZ!$C13+(drdp!J13+drdp!S13)*ASZ!$D13)</f>
        <v>0</v>
      </c>
      <c r="H13" s="18">
        <f>Model!$W$13*((drdp!B13)*ASZ!$B13+(drdp!E13)*ASZ!$C13+(drdp!H13)*ASZ!$D13)</f>
        <v>0</v>
      </c>
      <c r="I13" s="18">
        <f>Model!$W$13*((drdp!C13)*ASZ!$B13+(drdp!F13)*ASZ!$C13+(drdp!I13)*ASZ!$D13)</f>
        <v>0</v>
      </c>
      <c r="J13" s="18">
        <f>Model!$W$13*((drdp!D13)*ASZ!$B13+(drdp!G13)*ASZ!$C13+(drdp!J13)*ASZ!$D13)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f>-SIN(Wellpath!$L14) * COS(Wellpath!$L14)</f>
        <v>0</v>
      </c>
      <c r="D14" s="22">
        <f>TAN(Dip) * SIN(Wellpath!$L14) * COS(Wellpath!$L14) * SIN(Wellpath!$O14)</f>
        <v>0</v>
      </c>
      <c r="E14" s="20">
        <f>Model!$W$13*((drdp!B14+drdp!K14)*ASZ!$B14+(drdp!E14+drdp!N14)*ASZ!$C14+(drdp!H14+drdp!Q14)*ASZ!$D14)</f>
        <v>0</v>
      </c>
      <c r="F14" s="20">
        <f>Model!$W$13*((drdp!C14+drdp!L14)*ASZ!$B14+(drdp!F14+drdp!O14)*ASZ!$C14+(drdp!I14+drdp!R14)*ASZ!$D14)</f>
        <v>0</v>
      </c>
      <c r="G14" s="20">
        <f>Model!$W$13*((drdp!D14+drdp!M14)*ASZ!$B14+(drdp!G14+drdp!P14)*ASZ!$C14+(drdp!J14+drdp!S14)*ASZ!$D14)</f>
        <v>0</v>
      </c>
      <c r="H14" s="18">
        <f>Model!$W$13*((drdp!B14)*ASZ!$B14+(drdp!E14)*ASZ!$C14+(drdp!H14)*ASZ!$D14)</f>
        <v>0</v>
      </c>
      <c r="I14" s="18">
        <f>Model!$W$13*((drdp!C14)*ASZ!$B14+(drdp!F14)*ASZ!$C14+(drdp!I14)*ASZ!$D14)</f>
        <v>0</v>
      </c>
      <c r="J14" s="18">
        <f>Model!$W$13*((drdp!D14)*ASZ!$B14+(drdp!G14)*ASZ!$C14+(drdp!J14)*ASZ!$D14)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f>-SIN(Wellpath!$L15) * COS(Wellpath!$L15)</f>
        <v>0</v>
      </c>
      <c r="D15" s="22">
        <f>TAN(Dip) * SIN(Wellpath!$L15) * COS(Wellpath!$L15) * SIN(Wellpath!$O15)</f>
        <v>0</v>
      </c>
      <c r="E15" s="20">
        <f>Model!$W$13*((drdp!B15+drdp!K15)*ASZ!$B15+(drdp!E15+drdp!N15)*ASZ!$C15+(drdp!H15+drdp!Q15)*ASZ!$D15)</f>
        <v>0</v>
      </c>
      <c r="F15" s="20">
        <f>Model!$W$13*((drdp!C15+drdp!L15)*ASZ!$B15+(drdp!F15+drdp!O15)*ASZ!$C15+(drdp!I15+drdp!R15)*ASZ!$D15)</f>
        <v>0</v>
      </c>
      <c r="G15" s="20">
        <f>Model!$W$13*((drdp!D15+drdp!M15)*ASZ!$B15+(drdp!G15+drdp!P15)*ASZ!$C15+(drdp!J15+drdp!S15)*ASZ!$D15)</f>
        <v>0</v>
      </c>
      <c r="H15" s="18">
        <f>Model!$W$13*((drdp!B15)*ASZ!$B15+(drdp!E15)*ASZ!$C15+(drdp!H15)*ASZ!$D15)</f>
        <v>0</v>
      </c>
      <c r="I15" s="18">
        <f>Model!$W$13*((drdp!C15)*ASZ!$B15+(drdp!F15)*ASZ!$C15+(drdp!I15)*ASZ!$D15)</f>
        <v>0</v>
      </c>
      <c r="J15" s="18">
        <f>Model!$W$13*((drdp!D15)*ASZ!$B15+(drdp!G15)*ASZ!$C15+(drdp!J15)*ASZ!$D15)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f>-SIN(Wellpath!$L16) * COS(Wellpath!$L16)</f>
        <v>0</v>
      </c>
      <c r="D16" s="22">
        <f>TAN(Dip) * SIN(Wellpath!$L16) * COS(Wellpath!$L16) * SIN(Wellpath!$O16)</f>
        <v>0</v>
      </c>
      <c r="E16" s="20">
        <f>Model!$W$13*((drdp!B16+drdp!K16)*ASZ!$B16+(drdp!E16+drdp!N16)*ASZ!$C16+(drdp!H16+drdp!Q16)*ASZ!$D16)</f>
        <v>0</v>
      </c>
      <c r="F16" s="20">
        <f>Model!$W$13*((drdp!C16+drdp!L16)*ASZ!$B16+(drdp!F16+drdp!O16)*ASZ!$C16+(drdp!I16+drdp!R16)*ASZ!$D16)</f>
        <v>0</v>
      </c>
      <c r="G16" s="20">
        <f>Model!$W$13*((drdp!D16+drdp!M16)*ASZ!$B16+(drdp!G16+drdp!P16)*ASZ!$C16+(drdp!J16+drdp!S16)*ASZ!$D16)</f>
        <v>0</v>
      </c>
      <c r="H16" s="18">
        <f>Model!$W$13*((drdp!B16)*ASZ!$B16+(drdp!E16)*ASZ!$C16+(drdp!H16)*ASZ!$D16)</f>
        <v>0</v>
      </c>
      <c r="I16" s="18">
        <f>Model!$W$13*((drdp!C16)*ASZ!$B16+(drdp!F16)*ASZ!$C16+(drdp!I16)*ASZ!$D16)</f>
        <v>0</v>
      </c>
      <c r="J16" s="18">
        <f>Model!$W$13*((drdp!D16)*ASZ!$B16+(drdp!G16)*ASZ!$C16+(drdp!J16)*ASZ!$D16)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f>-SIN(Wellpath!$L17) * COS(Wellpath!$L17)</f>
        <v>0</v>
      </c>
      <c r="D17" s="22">
        <f>TAN(Dip) * SIN(Wellpath!$L17) * COS(Wellpath!$L17) * SIN(Wellpath!$O17)</f>
        <v>0</v>
      </c>
      <c r="E17" s="20">
        <f>Model!$W$13*((drdp!B17+drdp!K17)*ASZ!$B17+(drdp!E17+drdp!N17)*ASZ!$C17+(drdp!H17+drdp!Q17)*ASZ!$D17)</f>
        <v>0</v>
      </c>
      <c r="F17" s="20">
        <f>Model!$W$13*((drdp!C17+drdp!L17)*ASZ!$B17+(drdp!F17+drdp!O17)*ASZ!$C17+(drdp!I17+drdp!R17)*ASZ!$D17)</f>
        <v>0</v>
      </c>
      <c r="G17" s="20">
        <f>Model!$W$13*((drdp!D17+drdp!M17)*ASZ!$B17+(drdp!G17+drdp!P17)*ASZ!$C17+(drdp!J17+drdp!S17)*ASZ!$D17)</f>
        <v>0</v>
      </c>
      <c r="H17" s="18">
        <f>Model!$W$13*((drdp!B17)*ASZ!$B17+(drdp!E17)*ASZ!$C17+(drdp!H17)*ASZ!$D17)</f>
        <v>0</v>
      </c>
      <c r="I17" s="18">
        <f>Model!$W$13*((drdp!C17)*ASZ!$B17+(drdp!F17)*ASZ!$C17+(drdp!I17)*ASZ!$D17)</f>
        <v>0</v>
      </c>
      <c r="J17" s="18">
        <f>Model!$W$13*((drdp!D17)*ASZ!$B17+(drdp!G17)*ASZ!$C17+(drdp!J17)*ASZ!$D17)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f>-SIN(Wellpath!$L18) * COS(Wellpath!$L18)</f>
        <v>0</v>
      </c>
      <c r="D18" s="22">
        <f>TAN(Dip) * SIN(Wellpath!$L18) * COS(Wellpath!$L18) * SIN(Wellpath!$O18)</f>
        <v>0</v>
      </c>
      <c r="E18" s="20">
        <f>Model!$W$13*((drdp!B18+drdp!K18)*ASZ!$B18+(drdp!E18+drdp!N18)*ASZ!$C18+(drdp!H18+drdp!Q18)*ASZ!$D18)</f>
        <v>0</v>
      </c>
      <c r="F18" s="20">
        <f>Model!$W$13*((drdp!C18+drdp!L18)*ASZ!$B18+(drdp!F18+drdp!O18)*ASZ!$C18+(drdp!I18+drdp!R18)*ASZ!$D18)</f>
        <v>0</v>
      </c>
      <c r="G18" s="20">
        <f>Model!$W$13*((drdp!D18+drdp!M18)*ASZ!$B18+(drdp!G18+drdp!P18)*ASZ!$C18+(drdp!J18+drdp!S18)*ASZ!$D18)</f>
        <v>0</v>
      </c>
      <c r="H18" s="18">
        <f>Model!$W$13*((drdp!B18)*ASZ!$B18+(drdp!E18)*ASZ!$C18+(drdp!H18)*ASZ!$D18)</f>
        <v>0</v>
      </c>
      <c r="I18" s="18">
        <f>Model!$W$13*((drdp!C18)*ASZ!$B18+(drdp!F18)*ASZ!$C18+(drdp!I18)*ASZ!$D18)</f>
        <v>0</v>
      </c>
      <c r="J18" s="18">
        <f>Model!$W$13*((drdp!D18)*ASZ!$B18+(drdp!G18)*ASZ!$C18+(drdp!J18)*ASZ!$D18)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f>-SIN(Wellpath!$L19) * COS(Wellpath!$L19)</f>
        <v>0</v>
      </c>
      <c r="D19" s="22">
        <f>TAN(Dip) * SIN(Wellpath!$L19) * COS(Wellpath!$L19) * SIN(Wellpath!$O19)</f>
        <v>0</v>
      </c>
      <c r="E19" s="20">
        <f>Model!$W$13*((drdp!B19+drdp!K19)*ASZ!$B19+(drdp!E19+drdp!N19)*ASZ!$C19+(drdp!H19+drdp!Q19)*ASZ!$D19)</f>
        <v>0</v>
      </c>
      <c r="F19" s="20">
        <f>Model!$W$13*((drdp!C19+drdp!L19)*ASZ!$B19+(drdp!F19+drdp!O19)*ASZ!$C19+(drdp!I19+drdp!R19)*ASZ!$D19)</f>
        <v>0</v>
      </c>
      <c r="G19" s="20">
        <f>Model!$W$13*((drdp!D19+drdp!M19)*ASZ!$B19+(drdp!G19+drdp!P19)*ASZ!$C19+(drdp!J19+drdp!S19)*ASZ!$D19)</f>
        <v>0</v>
      </c>
      <c r="H19" s="18">
        <f>Model!$W$13*((drdp!B19)*ASZ!$B19+(drdp!E19)*ASZ!$C19+(drdp!H19)*ASZ!$D19)</f>
        <v>0</v>
      </c>
      <c r="I19" s="18">
        <f>Model!$W$13*((drdp!C19)*ASZ!$B19+(drdp!F19)*ASZ!$C19+(drdp!I19)*ASZ!$D19)</f>
        <v>0</v>
      </c>
      <c r="J19" s="18">
        <f>Model!$W$13*((drdp!D19)*ASZ!$B19+(drdp!G19)*ASZ!$C19+(drdp!J19)*ASZ!$D19)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f>-SIN(Wellpath!$L20) * COS(Wellpath!$L20)</f>
        <v>0</v>
      </c>
      <c r="D20" s="22">
        <f>TAN(Dip) * SIN(Wellpath!$L20) * COS(Wellpath!$L20) * SIN(Wellpath!$O20)</f>
        <v>0</v>
      </c>
      <c r="E20" s="20">
        <f>Model!$W$13*((drdp!B20+drdp!K20)*ASZ!$B20+(drdp!E20+drdp!N20)*ASZ!$C20+(drdp!H20+drdp!Q20)*ASZ!$D20)</f>
        <v>0</v>
      </c>
      <c r="F20" s="20">
        <f>Model!$W$13*((drdp!C20+drdp!L20)*ASZ!$B20+(drdp!F20+drdp!O20)*ASZ!$C20+(drdp!I20+drdp!R20)*ASZ!$D20)</f>
        <v>0</v>
      </c>
      <c r="G20" s="20">
        <f>Model!$W$13*((drdp!D20+drdp!M20)*ASZ!$B20+(drdp!G20+drdp!P20)*ASZ!$C20+(drdp!J20+drdp!S20)*ASZ!$D20)</f>
        <v>0</v>
      </c>
      <c r="H20" s="18">
        <f>Model!$W$13*((drdp!B20)*ASZ!$B20+(drdp!E20)*ASZ!$C20+(drdp!H20)*ASZ!$D20)</f>
        <v>0</v>
      </c>
      <c r="I20" s="18">
        <f>Model!$W$13*((drdp!C20)*ASZ!$B20+(drdp!F20)*ASZ!$C20+(drdp!I20)*ASZ!$D20)</f>
        <v>0</v>
      </c>
      <c r="J20" s="18">
        <f>Model!$W$13*((drdp!D20)*ASZ!$B20+(drdp!G20)*ASZ!$C20+(drdp!J20)*ASZ!$D20)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f>-SIN(Wellpath!$L21) * COS(Wellpath!$L21)</f>
        <v>0</v>
      </c>
      <c r="D21" s="22">
        <f>TAN(Dip) * SIN(Wellpath!$L21) * COS(Wellpath!$L21) * SIN(Wellpath!$O21)</f>
        <v>0</v>
      </c>
      <c r="E21" s="20">
        <f>Model!$W$13*((drdp!B21+drdp!K21)*ASZ!$B21+(drdp!E21+drdp!N21)*ASZ!$C21+(drdp!H21+drdp!Q21)*ASZ!$D21)</f>
        <v>0</v>
      </c>
      <c r="F21" s="20">
        <f>Model!$W$13*((drdp!C21+drdp!L21)*ASZ!$B21+(drdp!F21+drdp!O21)*ASZ!$C21+(drdp!I21+drdp!R21)*ASZ!$D21)</f>
        <v>0</v>
      </c>
      <c r="G21" s="20">
        <f>Model!$W$13*((drdp!D21+drdp!M21)*ASZ!$B21+(drdp!G21+drdp!P21)*ASZ!$C21+(drdp!J21+drdp!S21)*ASZ!$D21)</f>
        <v>0</v>
      </c>
      <c r="H21" s="18">
        <f>Model!$W$13*((drdp!B21)*ASZ!$B21+(drdp!E21)*ASZ!$C21+(drdp!H21)*ASZ!$D21)</f>
        <v>0</v>
      </c>
      <c r="I21" s="18">
        <f>Model!$W$13*((drdp!C21)*ASZ!$B21+(drdp!F21)*ASZ!$C21+(drdp!I21)*ASZ!$D21)</f>
        <v>0</v>
      </c>
      <c r="J21" s="18">
        <f>Model!$W$13*((drdp!D21)*ASZ!$B21+(drdp!G21)*ASZ!$C21+(drdp!J21)*ASZ!$D21)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f>-SIN(Wellpath!$L22) * COS(Wellpath!$L22)</f>
        <v>0</v>
      </c>
      <c r="D22" s="22">
        <f>TAN(Dip) * SIN(Wellpath!$L22) * COS(Wellpath!$L22) * SIN(Wellpath!$O22)</f>
        <v>0</v>
      </c>
      <c r="E22" s="20">
        <f>Model!$W$13*((drdp!B22+drdp!K22)*ASZ!$B22+(drdp!E22+drdp!N22)*ASZ!$C22+(drdp!H22+drdp!Q22)*ASZ!$D22)</f>
        <v>0</v>
      </c>
      <c r="F22" s="20">
        <f>Model!$W$13*((drdp!C22+drdp!L22)*ASZ!$B22+(drdp!F22+drdp!O22)*ASZ!$C22+(drdp!I22+drdp!R22)*ASZ!$D22)</f>
        <v>0</v>
      </c>
      <c r="G22" s="20">
        <f>Model!$W$13*((drdp!D22+drdp!M22)*ASZ!$B22+(drdp!G22+drdp!P22)*ASZ!$C22+(drdp!J22+drdp!S22)*ASZ!$D22)</f>
        <v>0</v>
      </c>
      <c r="H22" s="18">
        <f>Model!$W$13*((drdp!B22)*ASZ!$B22+(drdp!E22)*ASZ!$C22+(drdp!H22)*ASZ!$D22)</f>
        <v>0</v>
      </c>
      <c r="I22" s="18">
        <f>Model!$W$13*((drdp!C22)*ASZ!$B22+(drdp!F22)*ASZ!$C22+(drdp!I22)*ASZ!$D22)</f>
        <v>0</v>
      </c>
      <c r="J22" s="18">
        <f>Model!$W$13*((drdp!D22)*ASZ!$B22+(drdp!G22)*ASZ!$C22+(drdp!J22)*ASZ!$D22)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f>-SIN(Wellpath!$L23) * COS(Wellpath!$L23)</f>
        <v>0</v>
      </c>
      <c r="D23" s="22">
        <f>TAN(Dip) * SIN(Wellpath!$L23) * COS(Wellpath!$L23) * SIN(Wellpath!$O23)</f>
        <v>0</v>
      </c>
      <c r="E23" s="20">
        <f>Model!$W$13*((drdp!B23+drdp!K23)*ASZ!$B23+(drdp!E23+drdp!N23)*ASZ!$C23+(drdp!H23+drdp!Q23)*ASZ!$D23)</f>
        <v>0</v>
      </c>
      <c r="F23" s="20">
        <f>Model!$W$13*((drdp!C23+drdp!L23)*ASZ!$B23+(drdp!F23+drdp!O23)*ASZ!$C23+(drdp!I23+drdp!R23)*ASZ!$D23)</f>
        <v>0</v>
      </c>
      <c r="G23" s="20">
        <f>Model!$W$13*((drdp!D23+drdp!M23)*ASZ!$B23+(drdp!G23+drdp!P23)*ASZ!$C23+(drdp!J23+drdp!S23)*ASZ!$D23)</f>
        <v>0</v>
      </c>
      <c r="H23" s="18">
        <f>Model!$W$13*((drdp!B23)*ASZ!$B23+(drdp!E23)*ASZ!$C23+(drdp!H23)*ASZ!$D23)</f>
        <v>0</v>
      </c>
      <c r="I23" s="18">
        <f>Model!$W$13*((drdp!C23)*ASZ!$B23+(drdp!F23)*ASZ!$C23+(drdp!I23)*ASZ!$D23)</f>
        <v>0</v>
      </c>
      <c r="J23" s="18">
        <f>Model!$W$13*((drdp!D23)*ASZ!$B23+(drdp!G23)*ASZ!$C23+(drdp!J23)*ASZ!$D23)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f>-SIN(Wellpath!$L24) * COS(Wellpath!$L24)</f>
        <v>0</v>
      </c>
      <c r="D24" s="22">
        <f>TAN(Dip) * SIN(Wellpath!$L24) * COS(Wellpath!$L24) * SIN(Wellpath!$O24)</f>
        <v>0</v>
      </c>
      <c r="E24" s="20">
        <f>Model!$W$13*((drdp!B24+drdp!K24)*ASZ!$B24+(drdp!E24+drdp!N24)*ASZ!$C24+(drdp!H24+drdp!Q24)*ASZ!$D24)</f>
        <v>0</v>
      </c>
      <c r="F24" s="20">
        <f>Model!$W$13*((drdp!C24+drdp!L24)*ASZ!$B24+(drdp!F24+drdp!O24)*ASZ!$C24+(drdp!I24+drdp!R24)*ASZ!$D24)</f>
        <v>0</v>
      </c>
      <c r="G24" s="20">
        <f>Model!$W$13*((drdp!D24+drdp!M24)*ASZ!$B24+(drdp!G24+drdp!P24)*ASZ!$C24+(drdp!J24+drdp!S24)*ASZ!$D24)</f>
        <v>0</v>
      </c>
      <c r="H24" s="18">
        <f>Model!$W$13*((drdp!B24)*ASZ!$B24+(drdp!E24)*ASZ!$C24+(drdp!H24)*ASZ!$D24)</f>
        <v>0</v>
      </c>
      <c r="I24" s="18">
        <f>Model!$W$13*((drdp!C24)*ASZ!$B24+(drdp!F24)*ASZ!$C24+(drdp!I24)*ASZ!$D24)</f>
        <v>0</v>
      </c>
      <c r="J24" s="18">
        <f>Model!$W$13*((drdp!D24)*ASZ!$B24+(drdp!G24)*ASZ!$C24+(drdp!J24)*ASZ!$D24)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f>-SIN(Wellpath!$L25) * COS(Wellpath!$L25)</f>
        <v>0</v>
      </c>
      <c r="D25" s="22">
        <f>TAN(Dip) * SIN(Wellpath!$L25) * COS(Wellpath!$L25) * SIN(Wellpath!$O25)</f>
        <v>0</v>
      </c>
      <c r="E25" s="20">
        <f>Model!$W$13*((drdp!B25+drdp!K25)*ASZ!$B25+(drdp!E25+drdp!N25)*ASZ!$C25+(drdp!H25+drdp!Q25)*ASZ!$D25)</f>
        <v>0</v>
      </c>
      <c r="F25" s="20">
        <f>Model!$W$13*((drdp!C25+drdp!L25)*ASZ!$B25+(drdp!F25+drdp!O25)*ASZ!$C25+(drdp!I25+drdp!R25)*ASZ!$D25)</f>
        <v>0</v>
      </c>
      <c r="G25" s="20">
        <f>Model!$W$13*((drdp!D25+drdp!M25)*ASZ!$B25+(drdp!G25+drdp!P25)*ASZ!$C25+(drdp!J25+drdp!S25)*ASZ!$D25)</f>
        <v>0</v>
      </c>
      <c r="H25" s="18">
        <f>Model!$W$13*((drdp!B25)*ASZ!$B25+(drdp!E25)*ASZ!$C25+(drdp!H25)*ASZ!$D25)</f>
        <v>0</v>
      </c>
      <c r="I25" s="18">
        <f>Model!$W$13*((drdp!C25)*ASZ!$B25+(drdp!F25)*ASZ!$C25+(drdp!I25)*ASZ!$D25)</f>
        <v>0</v>
      </c>
      <c r="J25" s="18">
        <f>Model!$W$13*((drdp!D25)*ASZ!$B25+(drdp!G25)*ASZ!$C25+(drdp!J25)*ASZ!$D25)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f>-SIN(Wellpath!$L26) * COS(Wellpath!$L26)</f>
        <v>0</v>
      </c>
      <c r="D26" s="22">
        <f>TAN(Dip) * SIN(Wellpath!$L26) * COS(Wellpath!$L26) * SIN(Wellpath!$O26)</f>
        <v>0</v>
      </c>
      <c r="E26" s="20">
        <f>Model!$W$13*((drdp!B26+drdp!K26)*ASZ!$B26+(drdp!E26+drdp!N26)*ASZ!$C26+(drdp!H26+drdp!Q26)*ASZ!$D26)</f>
        <v>0</v>
      </c>
      <c r="F26" s="20">
        <f>Model!$W$13*((drdp!C26+drdp!L26)*ASZ!$B26+(drdp!F26+drdp!O26)*ASZ!$C26+(drdp!I26+drdp!R26)*ASZ!$D26)</f>
        <v>0</v>
      </c>
      <c r="G26" s="20">
        <f>Model!$W$13*((drdp!D26+drdp!M26)*ASZ!$B26+(drdp!G26+drdp!P26)*ASZ!$C26+(drdp!J26+drdp!S26)*ASZ!$D26)</f>
        <v>0</v>
      </c>
      <c r="H26" s="18">
        <f>Model!$W$13*((drdp!B26)*ASZ!$B26+(drdp!E26)*ASZ!$C26+(drdp!H26)*ASZ!$D26)</f>
        <v>0</v>
      </c>
      <c r="I26" s="18">
        <f>Model!$W$13*((drdp!C26)*ASZ!$B26+(drdp!F26)*ASZ!$C26+(drdp!I26)*ASZ!$D26)</f>
        <v>0</v>
      </c>
      <c r="J26" s="18">
        <f>Model!$W$13*((drdp!D26)*ASZ!$B26+(drdp!G26)*ASZ!$C26+(drdp!J26)*ASZ!$D26)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f>-SIN(Wellpath!$L27) * COS(Wellpath!$L27)</f>
        <v>0</v>
      </c>
      <c r="D27" s="22">
        <f>TAN(Dip) * SIN(Wellpath!$L27) * COS(Wellpath!$L27) * SIN(Wellpath!$O27)</f>
        <v>0</v>
      </c>
      <c r="E27" s="20">
        <f>Model!$W$13*((drdp!B27+drdp!K27)*ASZ!$B27+(drdp!E27+drdp!N27)*ASZ!$C27+(drdp!H27+drdp!Q27)*ASZ!$D27)</f>
        <v>0</v>
      </c>
      <c r="F27" s="20">
        <f>Model!$W$13*((drdp!C27+drdp!L27)*ASZ!$B27+(drdp!F27+drdp!O27)*ASZ!$C27+(drdp!I27+drdp!R27)*ASZ!$D27)</f>
        <v>0</v>
      </c>
      <c r="G27" s="20">
        <f>Model!$W$13*((drdp!D27+drdp!M27)*ASZ!$B27+(drdp!G27+drdp!P27)*ASZ!$C27+(drdp!J27+drdp!S27)*ASZ!$D27)</f>
        <v>0</v>
      </c>
      <c r="H27" s="18">
        <f>Model!$W$13*((drdp!B27)*ASZ!$B27+(drdp!E27)*ASZ!$C27+(drdp!H27)*ASZ!$D27)</f>
        <v>0</v>
      </c>
      <c r="I27" s="18">
        <f>Model!$W$13*((drdp!C27)*ASZ!$B27+(drdp!F27)*ASZ!$C27+(drdp!I27)*ASZ!$D27)</f>
        <v>0</v>
      </c>
      <c r="J27" s="18">
        <f>Model!$W$13*((drdp!D27)*ASZ!$B27+(drdp!G27)*ASZ!$C27+(drdp!J27)*ASZ!$D27)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f>-SIN(Wellpath!$L28) * COS(Wellpath!$L28)</f>
        <v>0</v>
      </c>
      <c r="D28" s="22">
        <f>TAN(Dip) * SIN(Wellpath!$L28) * COS(Wellpath!$L28) * SIN(Wellpath!$O28)</f>
        <v>0</v>
      </c>
      <c r="E28" s="20">
        <f>Model!$W$13*((drdp!B28+drdp!K28)*ASZ!$B28+(drdp!E28+drdp!N28)*ASZ!$C28+(drdp!H28+drdp!Q28)*ASZ!$D28)</f>
        <v>0</v>
      </c>
      <c r="F28" s="20">
        <f>Model!$W$13*((drdp!C28+drdp!L28)*ASZ!$B28+(drdp!F28+drdp!O28)*ASZ!$C28+(drdp!I28+drdp!R28)*ASZ!$D28)</f>
        <v>0</v>
      </c>
      <c r="G28" s="20">
        <f>Model!$W$13*((drdp!D28+drdp!M28)*ASZ!$B28+(drdp!G28+drdp!P28)*ASZ!$C28+(drdp!J28+drdp!S28)*ASZ!$D28)</f>
        <v>0</v>
      </c>
      <c r="H28" s="18">
        <f>Model!$W$13*((drdp!B28)*ASZ!$B28+(drdp!E28)*ASZ!$C28+(drdp!H28)*ASZ!$D28)</f>
        <v>0</v>
      </c>
      <c r="I28" s="18">
        <f>Model!$W$13*((drdp!C28)*ASZ!$B28+(drdp!F28)*ASZ!$C28+(drdp!I28)*ASZ!$D28)</f>
        <v>0</v>
      </c>
      <c r="J28" s="18">
        <f>Model!$W$13*((drdp!D28)*ASZ!$B28+(drdp!G28)*ASZ!$C28+(drdp!J28)*ASZ!$D28)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f>-SIN(Wellpath!$L29) * COS(Wellpath!$L29)</f>
        <v>0</v>
      </c>
      <c r="D29" s="22">
        <f>TAN(Dip) * SIN(Wellpath!$L29) * COS(Wellpath!$L29) * SIN(Wellpath!$O29)</f>
        <v>0</v>
      </c>
      <c r="E29" s="20">
        <f>Model!$W$13*((drdp!B29+drdp!K29)*ASZ!$B29+(drdp!E29+drdp!N29)*ASZ!$C29+(drdp!H29+drdp!Q29)*ASZ!$D29)</f>
        <v>0</v>
      </c>
      <c r="F29" s="20">
        <f>Model!$W$13*((drdp!C29+drdp!L29)*ASZ!$B29+(drdp!F29+drdp!O29)*ASZ!$C29+(drdp!I29+drdp!R29)*ASZ!$D29)</f>
        <v>0</v>
      </c>
      <c r="G29" s="20">
        <f>Model!$W$13*((drdp!D29+drdp!M29)*ASZ!$B29+(drdp!G29+drdp!P29)*ASZ!$C29+(drdp!J29+drdp!S29)*ASZ!$D29)</f>
        <v>0</v>
      </c>
      <c r="H29" s="18">
        <f>Model!$W$13*((drdp!B29)*ASZ!$B29+(drdp!E29)*ASZ!$C29+(drdp!H29)*ASZ!$D29)</f>
        <v>0</v>
      </c>
      <c r="I29" s="18">
        <f>Model!$W$13*((drdp!C29)*ASZ!$B29+(drdp!F29)*ASZ!$C29+(drdp!I29)*ASZ!$D29)</f>
        <v>0</v>
      </c>
      <c r="J29" s="18">
        <f>Model!$W$13*((drdp!D29)*ASZ!$B29+(drdp!G29)*ASZ!$C29+(drdp!J29)*ASZ!$D29)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f>-SIN(Wellpath!$L30) * COS(Wellpath!$L30)</f>
        <v>0</v>
      </c>
      <c r="D30" s="22">
        <f>TAN(Dip) * SIN(Wellpath!$L30) * COS(Wellpath!$L30) * SIN(Wellpath!$O30)</f>
        <v>0</v>
      </c>
      <c r="E30" s="20">
        <f>Model!$W$13*((drdp!B30+drdp!K30)*ASZ!$B30+(drdp!E30+drdp!N30)*ASZ!$C30+(drdp!H30+drdp!Q30)*ASZ!$D30)</f>
        <v>0</v>
      </c>
      <c r="F30" s="20">
        <f>Model!$W$13*((drdp!C30+drdp!L30)*ASZ!$B30+(drdp!F30+drdp!O30)*ASZ!$C30+(drdp!I30+drdp!R30)*ASZ!$D30)</f>
        <v>0</v>
      </c>
      <c r="G30" s="20">
        <f>Model!$W$13*((drdp!D30+drdp!M30)*ASZ!$B30+(drdp!G30+drdp!P30)*ASZ!$C30+(drdp!J30+drdp!S30)*ASZ!$D30)</f>
        <v>0</v>
      </c>
      <c r="H30" s="18">
        <f>Model!$W$13*((drdp!B30)*ASZ!$B30+(drdp!E30)*ASZ!$C30+(drdp!H30)*ASZ!$D30)</f>
        <v>0</v>
      </c>
      <c r="I30" s="18">
        <f>Model!$W$13*((drdp!C30)*ASZ!$B30+(drdp!F30)*ASZ!$C30+(drdp!I30)*ASZ!$D30)</f>
        <v>0</v>
      </c>
      <c r="J30" s="18">
        <f>Model!$W$13*((drdp!D30)*ASZ!$B30+(drdp!G30)*ASZ!$C30+(drdp!J30)*ASZ!$D30)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f>-SIN(Wellpath!$L31) * COS(Wellpath!$L31)</f>
        <v>0</v>
      </c>
      <c r="D31" s="22">
        <f>TAN(Dip) * SIN(Wellpath!$L31) * COS(Wellpath!$L31) * SIN(Wellpath!$O31)</f>
        <v>0</v>
      </c>
      <c r="E31" s="20">
        <f>Model!$W$13*((drdp!B31+drdp!K31)*ASZ!$B31+(drdp!E31+drdp!N31)*ASZ!$C31+(drdp!H31+drdp!Q31)*ASZ!$D31)</f>
        <v>0</v>
      </c>
      <c r="F31" s="20">
        <f>Model!$W$13*((drdp!C31+drdp!L31)*ASZ!$B31+(drdp!F31+drdp!O31)*ASZ!$C31+(drdp!I31+drdp!R31)*ASZ!$D31)</f>
        <v>0</v>
      </c>
      <c r="G31" s="20">
        <f>Model!$W$13*((drdp!D31+drdp!M31)*ASZ!$B31+(drdp!G31+drdp!P31)*ASZ!$C31+(drdp!J31+drdp!S31)*ASZ!$D31)</f>
        <v>0</v>
      </c>
      <c r="H31" s="18">
        <f>Model!$W$13*((drdp!B31)*ASZ!$B31+(drdp!E31)*ASZ!$C31+(drdp!H31)*ASZ!$D31)</f>
        <v>0</v>
      </c>
      <c r="I31" s="18">
        <f>Model!$W$13*((drdp!C31)*ASZ!$B31+(drdp!F31)*ASZ!$C31+(drdp!I31)*ASZ!$D31)</f>
        <v>0</v>
      </c>
      <c r="J31" s="18">
        <f>Model!$W$13*((drdp!D31)*ASZ!$B31+(drdp!G31)*ASZ!$C31+(drdp!J31)*ASZ!$D31)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f>-SIN(Wellpath!$L32) * COS(Wellpath!$L32)</f>
        <v>0</v>
      </c>
      <c r="D32" s="22">
        <f>TAN(Dip) * SIN(Wellpath!$L32) * COS(Wellpath!$L32) * SIN(Wellpath!$O32)</f>
        <v>0</v>
      </c>
      <c r="E32" s="20">
        <f>Model!$W$13*((drdp!B32+drdp!K32)*ASZ!$B32+(drdp!E32+drdp!N32)*ASZ!$C32+(drdp!H32+drdp!Q32)*ASZ!$D32)</f>
        <v>0</v>
      </c>
      <c r="F32" s="20">
        <f>Model!$W$13*((drdp!C32+drdp!L32)*ASZ!$B32+(drdp!F32+drdp!O32)*ASZ!$C32+(drdp!I32+drdp!R32)*ASZ!$D32)</f>
        <v>0</v>
      </c>
      <c r="G32" s="20">
        <f>Model!$W$13*((drdp!D32+drdp!M32)*ASZ!$B32+(drdp!G32+drdp!P32)*ASZ!$C32+(drdp!J32+drdp!S32)*ASZ!$D32)</f>
        <v>0</v>
      </c>
      <c r="H32" s="18">
        <f>Model!$W$13*((drdp!B32)*ASZ!$B32+(drdp!E32)*ASZ!$C32+(drdp!H32)*ASZ!$D32)</f>
        <v>0</v>
      </c>
      <c r="I32" s="18">
        <f>Model!$W$13*((drdp!C32)*ASZ!$B32+(drdp!F32)*ASZ!$C32+(drdp!I32)*ASZ!$D32)</f>
        <v>0</v>
      </c>
      <c r="J32" s="18">
        <f>Model!$W$13*((drdp!D32)*ASZ!$B32+(drdp!G32)*ASZ!$C32+(drdp!J32)*ASZ!$D32)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f>-SIN(Wellpath!$L33) * COS(Wellpath!$L33)</f>
        <v>0</v>
      </c>
      <c r="D33" s="22">
        <f>TAN(Dip) * SIN(Wellpath!$L33) * COS(Wellpath!$L33) * SIN(Wellpath!$O33)</f>
        <v>0</v>
      </c>
      <c r="E33" s="20">
        <f>Model!$W$13*((drdp!B33+drdp!K33)*ASZ!$B33+(drdp!E33+drdp!N33)*ASZ!$C33+(drdp!H33+drdp!Q33)*ASZ!$D33)</f>
        <v>0</v>
      </c>
      <c r="F33" s="20">
        <f>Model!$W$13*((drdp!C33+drdp!L33)*ASZ!$B33+(drdp!F33+drdp!O33)*ASZ!$C33+(drdp!I33+drdp!R33)*ASZ!$D33)</f>
        <v>0</v>
      </c>
      <c r="G33" s="20">
        <f>Model!$W$13*((drdp!D33+drdp!M33)*ASZ!$B33+(drdp!G33+drdp!P33)*ASZ!$C33+(drdp!J33+drdp!S33)*ASZ!$D33)</f>
        <v>0</v>
      </c>
      <c r="H33" s="18">
        <f>Model!$W$13*((drdp!B33)*ASZ!$B33+(drdp!E33)*ASZ!$C33+(drdp!H33)*ASZ!$D33)</f>
        <v>0</v>
      </c>
      <c r="I33" s="18">
        <f>Model!$W$13*((drdp!C33)*ASZ!$B33+(drdp!F33)*ASZ!$C33+(drdp!I33)*ASZ!$D33)</f>
        <v>0</v>
      </c>
      <c r="J33" s="18">
        <f>Model!$W$13*((drdp!D33)*ASZ!$B33+(drdp!G33)*ASZ!$C33+(drdp!J33)*ASZ!$D33)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f>-SIN(Wellpath!$L34) * COS(Wellpath!$L34)</f>
        <v>0</v>
      </c>
      <c r="D34" s="22">
        <f>TAN(Dip) * SIN(Wellpath!$L34) * COS(Wellpath!$L34) * SIN(Wellpath!$O34)</f>
        <v>0</v>
      </c>
      <c r="E34" s="20">
        <f>Model!$W$13*((drdp!B34+drdp!K34)*ASZ!$B34+(drdp!E34+drdp!N34)*ASZ!$C34+(drdp!H34+drdp!Q34)*ASZ!$D34)</f>
        <v>0</v>
      </c>
      <c r="F34" s="20">
        <f>Model!$W$13*((drdp!C34+drdp!L34)*ASZ!$B34+(drdp!F34+drdp!O34)*ASZ!$C34+(drdp!I34+drdp!R34)*ASZ!$D34)</f>
        <v>0</v>
      </c>
      <c r="G34" s="20">
        <f>Model!$W$13*((drdp!D34+drdp!M34)*ASZ!$B34+(drdp!G34+drdp!P34)*ASZ!$C34+(drdp!J34+drdp!S34)*ASZ!$D34)</f>
        <v>0</v>
      </c>
      <c r="H34" s="18">
        <f>Model!$W$13*((drdp!B34)*ASZ!$B34+(drdp!E34)*ASZ!$C34+(drdp!H34)*ASZ!$D34)</f>
        <v>0</v>
      </c>
      <c r="I34" s="18">
        <f>Model!$W$13*((drdp!C34)*ASZ!$B34+(drdp!F34)*ASZ!$C34+(drdp!I34)*ASZ!$D34)</f>
        <v>0</v>
      </c>
      <c r="J34" s="18">
        <f>Model!$W$13*((drdp!D34)*ASZ!$B34+(drdp!G34)*ASZ!$C34+(drdp!J34)*ASZ!$D34)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f>-SIN(Wellpath!$L35) * COS(Wellpath!$L35)</f>
        <v>0</v>
      </c>
      <c r="D35" s="22">
        <f>TAN(Dip) * SIN(Wellpath!$L35) * COS(Wellpath!$L35) * SIN(Wellpath!$O35)</f>
        <v>0</v>
      </c>
      <c r="E35" s="20">
        <f>Model!$W$13*((drdp!B35+drdp!K35)*ASZ!$B35+(drdp!E35+drdp!N35)*ASZ!$C35+(drdp!H35+drdp!Q35)*ASZ!$D35)</f>
        <v>0</v>
      </c>
      <c r="F35" s="20">
        <f>Model!$W$13*((drdp!C35+drdp!L35)*ASZ!$B35+(drdp!F35+drdp!O35)*ASZ!$C35+(drdp!I35+drdp!R35)*ASZ!$D35)</f>
        <v>0</v>
      </c>
      <c r="G35" s="20">
        <f>Model!$W$13*((drdp!D35+drdp!M35)*ASZ!$B35+(drdp!G35+drdp!P35)*ASZ!$C35+(drdp!J35+drdp!S35)*ASZ!$D35)</f>
        <v>0</v>
      </c>
      <c r="H35" s="18">
        <f>Model!$W$13*((drdp!B35)*ASZ!$B35+(drdp!E35)*ASZ!$C35+(drdp!H35)*ASZ!$D35)</f>
        <v>0</v>
      </c>
      <c r="I35" s="18">
        <f>Model!$W$13*((drdp!C35)*ASZ!$B35+(drdp!F35)*ASZ!$C35+(drdp!I35)*ASZ!$D35)</f>
        <v>0</v>
      </c>
      <c r="J35" s="18">
        <f>Model!$W$13*((drdp!D35)*ASZ!$B35+(drdp!G35)*ASZ!$C35+(drdp!J35)*ASZ!$D35)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f>-SIN(Wellpath!$L36) * COS(Wellpath!$L36)</f>
        <v>0</v>
      </c>
      <c r="D36" s="22">
        <f>TAN(Dip) * SIN(Wellpath!$L36) * COS(Wellpath!$L36) * SIN(Wellpath!$O36)</f>
        <v>0</v>
      </c>
      <c r="E36" s="20">
        <f>Model!$W$13*((drdp!B36+drdp!K36)*ASZ!$B36+(drdp!E36+drdp!N36)*ASZ!$C36+(drdp!H36+drdp!Q36)*ASZ!$D36)</f>
        <v>0</v>
      </c>
      <c r="F36" s="20">
        <f>Model!$W$13*((drdp!C36+drdp!L36)*ASZ!$B36+(drdp!F36+drdp!O36)*ASZ!$C36+(drdp!I36+drdp!R36)*ASZ!$D36)</f>
        <v>0</v>
      </c>
      <c r="G36" s="20">
        <f>Model!$W$13*((drdp!D36+drdp!M36)*ASZ!$B36+(drdp!G36+drdp!P36)*ASZ!$C36+(drdp!J36+drdp!S36)*ASZ!$D36)</f>
        <v>0</v>
      </c>
      <c r="H36" s="18">
        <f>Model!$W$13*((drdp!B36)*ASZ!$B36+(drdp!E36)*ASZ!$C36+(drdp!H36)*ASZ!$D36)</f>
        <v>0</v>
      </c>
      <c r="I36" s="18">
        <f>Model!$W$13*((drdp!C36)*ASZ!$B36+(drdp!F36)*ASZ!$C36+(drdp!I36)*ASZ!$D36)</f>
        <v>0</v>
      </c>
      <c r="J36" s="18">
        <f>Model!$W$13*((drdp!D36)*ASZ!$B36+(drdp!G36)*ASZ!$C36+(drdp!J36)*ASZ!$D36)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f>-SIN(Wellpath!$L37) * COS(Wellpath!$L37)</f>
        <v>0</v>
      </c>
      <c r="D37" s="22">
        <f>TAN(Dip) * SIN(Wellpath!$L37) * COS(Wellpath!$L37) * SIN(Wellpath!$O37)</f>
        <v>0</v>
      </c>
      <c r="E37" s="20">
        <f>Model!$W$13*((drdp!B37+drdp!K37)*ASZ!$B37+(drdp!E37+drdp!N37)*ASZ!$C37+(drdp!H37+drdp!Q37)*ASZ!$D37)</f>
        <v>0</v>
      </c>
      <c r="F37" s="20">
        <f>Model!$W$13*((drdp!C37+drdp!L37)*ASZ!$B37+(drdp!F37+drdp!O37)*ASZ!$C37+(drdp!I37+drdp!R37)*ASZ!$D37)</f>
        <v>0</v>
      </c>
      <c r="G37" s="20">
        <f>Model!$W$13*((drdp!D37+drdp!M37)*ASZ!$B37+(drdp!G37+drdp!P37)*ASZ!$C37+(drdp!J37+drdp!S37)*ASZ!$D37)</f>
        <v>0</v>
      </c>
      <c r="H37" s="18">
        <f>Model!$W$13*((drdp!B37)*ASZ!$B37+(drdp!E37)*ASZ!$C37+(drdp!H37)*ASZ!$D37)</f>
        <v>0</v>
      </c>
      <c r="I37" s="18">
        <f>Model!$W$13*((drdp!C37)*ASZ!$B37+(drdp!F37)*ASZ!$C37+(drdp!I37)*ASZ!$D37)</f>
        <v>0</v>
      </c>
      <c r="J37" s="18">
        <f>Model!$W$13*((drdp!D37)*ASZ!$B37+(drdp!G37)*ASZ!$C37+(drdp!J37)*ASZ!$D37)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f>-SIN(Wellpath!$L38) * COS(Wellpath!$L38)</f>
        <v>0</v>
      </c>
      <c r="D38" s="22">
        <f>TAN(Dip) * SIN(Wellpath!$L38) * COS(Wellpath!$L38) * SIN(Wellpath!$O38)</f>
        <v>0</v>
      </c>
      <c r="E38" s="20">
        <f>Model!$W$13*((drdp!B38+drdp!K38)*ASZ!$B38+(drdp!E38+drdp!N38)*ASZ!$C38+(drdp!H38+drdp!Q38)*ASZ!$D38)</f>
        <v>0</v>
      </c>
      <c r="F38" s="20">
        <f>Model!$W$13*((drdp!C38+drdp!L38)*ASZ!$B38+(drdp!F38+drdp!O38)*ASZ!$C38+(drdp!I38+drdp!R38)*ASZ!$D38)</f>
        <v>0</v>
      </c>
      <c r="G38" s="20">
        <f>Model!$W$13*((drdp!D38+drdp!M38)*ASZ!$B38+(drdp!G38+drdp!P38)*ASZ!$C38+(drdp!J38+drdp!S38)*ASZ!$D38)</f>
        <v>0</v>
      </c>
      <c r="H38" s="18">
        <f>Model!$W$13*((drdp!B38)*ASZ!$B38+(drdp!E38)*ASZ!$C38+(drdp!H38)*ASZ!$D38)</f>
        <v>0</v>
      </c>
      <c r="I38" s="18">
        <f>Model!$W$13*((drdp!C38)*ASZ!$B38+(drdp!F38)*ASZ!$C38+(drdp!I38)*ASZ!$D38)</f>
        <v>0</v>
      </c>
      <c r="J38" s="18">
        <f>Model!$W$13*((drdp!D38)*ASZ!$B38+(drdp!G38)*ASZ!$C38+(drdp!J38)*ASZ!$D38)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f>-SIN(Wellpath!$L39) * COS(Wellpath!$L39)</f>
        <v>0</v>
      </c>
      <c r="D39" s="22">
        <f>TAN(Dip) * SIN(Wellpath!$L39) * COS(Wellpath!$L39) * SIN(Wellpath!$O39)</f>
        <v>0</v>
      </c>
      <c r="E39" s="20">
        <f>Model!$W$13*((drdp!B39+drdp!K39)*ASZ!$B39+(drdp!E39+drdp!N39)*ASZ!$C39+(drdp!H39+drdp!Q39)*ASZ!$D39)</f>
        <v>0</v>
      </c>
      <c r="F39" s="20">
        <f>Model!$W$13*((drdp!C39+drdp!L39)*ASZ!$B39+(drdp!F39+drdp!O39)*ASZ!$C39+(drdp!I39+drdp!R39)*ASZ!$D39)</f>
        <v>0</v>
      </c>
      <c r="G39" s="20">
        <f>Model!$W$13*((drdp!D39+drdp!M39)*ASZ!$B39+(drdp!G39+drdp!P39)*ASZ!$C39+(drdp!J39+drdp!S39)*ASZ!$D39)</f>
        <v>0</v>
      </c>
      <c r="H39" s="18">
        <f>Model!$W$13*((drdp!B39)*ASZ!$B39+(drdp!E39)*ASZ!$C39+(drdp!H39)*ASZ!$D39)</f>
        <v>0</v>
      </c>
      <c r="I39" s="18">
        <f>Model!$W$13*((drdp!C39)*ASZ!$B39+(drdp!F39)*ASZ!$C39+(drdp!I39)*ASZ!$D39)</f>
        <v>0</v>
      </c>
      <c r="J39" s="18">
        <f>Model!$W$13*((drdp!D39)*ASZ!$B39+(drdp!G39)*ASZ!$C39+(drdp!J39)*ASZ!$D39)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f>-SIN(Wellpath!$L40) * COS(Wellpath!$L40)</f>
        <v>0</v>
      </c>
      <c r="D40" s="22">
        <f>TAN(Dip) * SIN(Wellpath!$L40) * COS(Wellpath!$L40) * SIN(Wellpath!$O40)</f>
        <v>0</v>
      </c>
      <c r="E40" s="20">
        <f>Model!$W$13*((drdp!B40+drdp!K40)*ASZ!$B40+(drdp!E40+drdp!N40)*ASZ!$C40+(drdp!H40+drdp!Q40)*ASZ!$D40)</f>
        <v>0</v>
      </c>
      <c r="F40" s="20">
        <f>Model!$W$13*((drdp!C40+drdp!L40)*ASZ!$B40+(drdp!F40+drdp!O40)*ASZ!$C40+(drdp!I40+drdp!R40)*ASZ!$D40)</f>
        <v>0</v>
      </c>
      <c r="G40" s="20">
        <f>Model!$W$13*((drdp!D40+drdp!M40)*ASZ!$B40+(drdp!G40+drdp!P40)*ASZ!$C40+(drdp!J40+drdp!S40)*ASZ!$D40)</f>
        <v>0</v>
      </c>
      <c r="H40" s="18">
        <f>Model!$W$13*((drdp!B40)*ASZ!$B40+(drdp!E40)*ASZ!$C40+(drdp!H40)*ASZ!$D40)</f>
        <v>0</v>
      </c>
      <c r="I40" s="18">
        <f>Model!$W$13*((drdp!C40)*ASZ!$B40+(drdp!F40)*ASZ!$C40+(drdp!I40)*ASZ!$D40)</f>
        <v>0</v>
      </c>
      <c r="J40" s="18">
        <f>Model!$W$13*((drdp!D40)*ASZ!$B40+(drdp!G40)*ASZ!$C40+(drdp!J40)*ASZ!$D40)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f>-SIN(Wellpath!$L41) * COS(Wellpath!$L41)</f>
        <v>0</v>
      </c>
      <c r="D41" s="22">
        <f>TAN(Dip) * SIN(Wellpath!$L41) * COS(Wellpath!$L41) * SIN(Wellpath!$O41)</f>
        <v>0</v>
      </c>
      <c r="E41" s="20">
        <f>Model!$W$13*((drdp!B41+drdp!K41)*ASZ!$B41+(drdp!E41+drdp!N41)*ASZ!$C41+(drdp!H41+drdp!Q41)*ASZ!$D41)</f>
        <v>0</v>
      </c>
      <c r="F41" s="20">
        <f>Model!$W$13*((drdp!C41+drdp!L41)*ASZ!$B41+(drdp!F41+drdp!O41)*ASZ!$C41+(drdp!I41+drdp!R41)*ASZ!$D41)</f>
        <v>0</v>
      </c>
      <c r="G41" s="20">
        <f>Model!$W$13*((drdp!D41+drdp!M41)*ASZ!$B41+(drdp!G41+drdp!P41)*ASZ!$C41+(drdp!J41+drdp!S41)*ASZ!$D41)</f>
        <v>0</v>
      </c>
      <c r="H41" s="18">
        <f>Model!$W$13*((drdp!B41)*ASZ!$B41+(drdp!E41)*ASZ!$C41+(drdp!H41)*ASZ!$D41)</f>
        <v>0</v>
      </c>
      <c r="I41" s="18">
        <f>Model!$W$13*((drdp!C41)*ASZ!$B41+(drdp!F41)*ASZ!$C41+(drdp!I41)*ASZ!$D41)</f>
        <v>0</v>
      </c>
      <c r="J41" s="18">
        <f>Model!$W$13*((drdp!D41)*ASZ!$B41+(drdp!G41)*ASZ!$C41+(drdp!J41)*ASZ!$D41)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f>-SIN(Wellpath!$L42) * COS(Wellpath!$L42)</f>
        <v>0</v>
      </c>
      <c r="D42" s="22">
        <f>TAN(Dip) * SIN(Wellpath!$L42) * COS(Wellpath!$L42) * SIN(Wellpath!$O42)</f>
        <v>0</v>
      </c>
      <c r="E42" s="20">
        <f>Model!$W$13*((drdp!B42+drdp!K42)*ASZ!$B42+(drdp!E42+drdp!N42)*ASZ!$C42+(drdp!H42+drdp!Q42)*ASZ!$D42)</f>
        <v>0</v>
      </c>
      <c r="F42" s="20">
        <f>Model!$W$13*((drdp!C42+drdp!L42)*ASZ!$B42+(drdp!F42+drdp!O42)*ASZ!$C42+(drdp!I42+drdp!R42)*ASZ!$D42)</f>
        <v>0</v>
      </c>
      <c r="G42" s="20">
        <f>Model!$W$13*((drdp!D42+drdp!M42)*ASZ!$B42+(drdp!G42+drdp!P42)*ASZ!$C42+(drdp!J42+drdp!S42)*ASZ!$D42)</f>
        <v>0</v>
      </c>
      <c r="H42" s="18">
        <f>Model!$W$13*((drdp!B42)*ASZ!$B42+(drdp!E42)*ASZ!$C42+(drdp!H42)*ASZ!$D42)</f>
        <v>0</v>
      </c>
      <c r="I42" s="18">
        <f>Model!$W$13*((drdp!C42)*ASZ!$B42+(drdp!F42)*ASZ!$C42+(drdp!I42)*ASZ!$D42)</f>
        <v>0</v>
      </c>
      <c r="J42" s="18">
        <f>Model!$W$13*((drdp!D42)*ASZ!$B42+(drdp!G42)*ASZ!$C42+(drdp!J42)*ASZ!$D42)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f>-SIN(Wellpath!$L43) * COS(Wellpath!$L43)</f>
        <v>0</v>
      </c>
      <c r="D43" s="22">
        <f>TAN(Dip) * SIN(Wellpath!$L43) * COS(Wellpath!$L43) * SIN(Wellpath!$O43)</f>
        <v>0</v>
      </c>
      <c r="E43" s="20">
        <f>Model!$W$13*((drdp!B43+drdp!K43)*ASZ!$B43+(drdp!E43+drdp!N43)*ASZ!$C43+(drdp!H43+drdp!Q43)*ASZ!$D43)</f>
        <v>0</v>
      </c>
      <c r="F43" s="20">
        <f>Model!$W$13*((drdp!C43+drdp!L43)*ASZ!$B43+(drdp!F43+drdp!O43)*ASZ!$C43+(drdp!I43+drdp!R43)*ASZ!$D43)</f>
        <v>0</v>
      </c>
      <c r="G43" s="20">
        <f>Model!$W$13*((drdp!D43+drdp!M43)*ASZ!$B43+(drdp!G43+drdp!P43)*ASZ!$C43+(drdp!J43+drdp!S43)*ASZ!$D43)</f>
        <v>0</v>
      </c>
      <c r="H43" s="18">
        <f>Model!$W$13*((drdp!B43)*ASZ!$B43+(drdp!E43)*ASZ!$C43+(drdp!H43)*ASZ!$D43)</f>
        <v>0</v>
      </c>
      <c r="I43" s="18">
        <f>Model!$W$13*((drdp!C43)*ASZ!$B43+(drdp!F43)*ASZ!$C43+(drdp!I43)*ASZ!$D43)</f>
        <v>0</v>
      </c>
      <c r="J43" s="18">
        <f>Model!$W$13*((drdp!D43)*ASZ!$B43+(drdp!G43)*ASZ!$C43+(drdp!J43)*ASZ!$D43)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f>-SIN(Wellpath!$L44) * COS(Wellpath!$L44)</f>
        <v>-3.4878236872062651E-2</v>
      </c>
      <c r="D44" s="22">
        <f>TAN(Dip) * SIN(Wellpath!$L44) * COS(Wellpath!$L44) * SIN(Wellpath!$O44)</f>
        <v>0.10537196058376687</v>
      </c>
      <c r="E44" s="20">
        <f>Model!$W$13*((drdp!B44+drdp!K44)*ASZ!$B44+(drdp!E44+drdp!N44)*ASZ!$C44+(drdp!H44+drdp!Q44)*ASZ!$D44)</f>
        <v>-1.8860663883216248E-4</v>
      </c>
      <c r="F44" s="20">
        <f>Model!$W$13*((drdp!C44+drdp!L44)*ASZ!$B44+(drdp!F44+drdp!O44)*ASZ!$C44+(drdp!I44+drdp!R44)*ASZ!$D44)</f>
        <v>-4.9076217533879161E-4</v>
      </c>
      <c r="G44" s="20">
        <f>Model!$W$13*((drdp!D44+drdp!M44)*ASZ!$B44+(drdp!G44+drdp!P44)*ASZ!$C44+(drdp!J44+drdp!S44)*ASZ!$D44)</f>
        <v>1.8258493690583975E-5</v>
      </c>
      <c r="H44" s="32">
        <f>Model!$W$13*((drdp!B44)*ASZ!$B44+(drdp!E44)*ASZ!$C44+(drdp!H44)*ASZ!$D44)</f>
        <v>-9.430331941608124E-5</v>
      </c>
      <c r="I44" s="32">
        <f>Model!$W$13*((drdp!C44)*ASZ!$B44+(drdp!F44)*ASZ!$C44+(drdp!I44)*ASZ!$D44)</f>
        <v>-2.4538108766939581E-4</v>
      </c>
      <c r="J44" s="32">
        <f>Model!$W$13*((drdp!D44)*ASZ!$B44+(drdp!G44)*ASZ!$C44+(drdp!J44)*ASZ!$D44)</f>
        <v>9.1292468452919877E-6</v>
      </c>
      <c r="K44" s="34">
        <f>SUM(E$3:E43)+H44</f>
        <v>-9.430331941608124E-5</v>
      </c>
      <c r="L44" s="34">
        <f>SUM(F$3:F43)+I44</f>
        <v>-2.4538108766939581E-4</v>
      </c>
      <c r="M44" s="34">
        <f>SUM(G$3:G43)+J44</f>
        <v>9.1292468452919877E-6</v>
      </c>
      <c r="N44" s="35">
        <f t="shared" si="1"/>
        <v>8.893116052891445E-9</v>
      </c>
      <c r="O44" s="35">
        <f t="shared" si="1"/>
        <v>6.0211878185815713E-8</v>
      </c>
      <c r="P44" s="35">
        <f t="shared" si="1"/>
        <v>8.3343147962273715E-11</v>
      </c>
      <c r="Q44" s="35">
        <f t="shared" si="2"/>
        <v>2.3140251089152466E-8</v>
      </c>
      <c r="R44" s="35">
        <f t="shared" si="3"/>
        <v>-8.6091828127982227E-10</v>
      </c>
      <c r="S44" s="35">
        <f t="shared" si="4"/>
        <v>-2.2401445205001485E-9</v>
      </c>
    </row>
    <row r="45" spans="1:19" x14ac:dyDescent="0.25">
      <c r="A45" s="26">
        <f>Wellpath!E45</f>
        <v>1260</v>
      </c>
      <c r="B45" s="22">
        <v>0</v>
      </c>
      <c r="C45" s="22">
        <f>-SIN(Wellpath!$L45) * COS(Wellpath!$L45)</f>
        <v>-6.9586550480032719E-2</v>
      </c>
      <c r="D45" s="22">
        <f>TAN(Dip) * SIN(Wellpath!$L45) * COS(Wellpath!$L45) * SIN(Wellpath!$O45)</f>
        <v>0.21023055956752207</v>
      </c>
      <c r="E45" s="20">
        <f>Model!$W$13*((drdp!B45+drdp!K45)*ASZ!$B45+(drdp!E45+drdp!N45)*ASZ!$C45+(drdp!H45+drdp!Q45)*ASZ!$D45)</f>
        <v>-4.8197548518003031E-4</v>
      </c>
      <c r="F45" s="20">
        <f>Model!$W$13*((drdp!C45+drdp!L45)*ASZ!$B45+(drdp!F45+drdp!O45)*ASZ!$C45+(drdp!I45+drdp!R45)*ASZ!$D45)</f>
        <v>-9.4884219608356104E-4</v>
      </c>
      <c r="G45" s="20">
        <f>Model!$W$13*((drdp!D45+drdp!M45)*ASZ!$B45+(drdp!G45+drdp!P45)*ASZ!$C45+(drdp!J45+drdp!S45)*ASZ!$D45)</f>
        <v>7.2811685722569796E-5</v>
      </c>
      <c r="H45" s="18">
        <f>Model!$W$13*((drdp!B45)*ASZ!$B45+(drdp!E45)*ASZ!$C45+(drdp!H45)*ASZ!$D45)</f>
        <v>-2.4098774259001516E-4</v>
      </c>
      <c r="I45" s="18">
        <f>Model!$W$13*((drdp!C45)*ASZ!$B45+(drdp!F45)*ASZ!$C45+(drdp!I45)*ASZ!$D45)</f>
        <v>-4.7442109804178052E-4</v>
      </c>
      <c r="J45" s="18">
        <f>Model!$W$13*((drdp!D45)*ASZ!$B45+(drdp!G45)*ASZ!$C45+(drdp!J45)*ASZ!$D45)</f>
        <v>3.6405842861284898E-5</v>
      </c>
      <c r="K45" s="21">
        <f>SUM(E$3:E44)+H45</f>
        <v>-4.2959438142217764E-4</v>
      </c>
      <c r="L45" s="21">
        <f>SUM(F$3:F44)+I45</f>
        <v>-9.6518327338057219E-4</v>
      </c>
      <c r="M45" s="21">
        <f>SUM(G$3:G44)+J45</f>
        <v>5.466433655186887E-5</v>
      </c>
      <c r="N45" s="19">
        <f t="shared" si="1"/>
        <v>1.8455133254950345E-7</v>
      </c>
      <c r="O45" s="19">
        <f t="shared" si="1"/>
        <v>9.3157875121363632E-7</v>
      </c>
      <c r="P45" s="19">
        <f t="shared" si="1"/>
        <v>2.9881896906559868E-9</v>
      </c>
      <c r="Q45" s="19">
        <f t="shared" si="2"/>
        <v>4.1463731128695946E-7</v>
      </c>
      <c r="R45" s="19">
        <f t="shared" si="3"/>
        <v>-2.3483491846853843E-8</v>
      </c>
      <c r="S45" s="19">
        <f t="shared" si="4"/>
        <v>-5.2761103290310056E-8</v>
      </c>
    </row>
    <row r="46" spans="1:19" x14ac:dyDescent="0.25">
      <c r="A46" s="26">
        <f>Wellpath!E46</f>
        <v>1290</v>
      </c>
      <c r="B46" s="22">
        <v>0</v>
      </c>
      <c r="C46" s="22">
        <f>-SIN(Wellpath!$L46) * COS(Wellpath!$L46)</f>
        <v>-0.10395584540887966</v>
      </c>
      <c r="D46" s="22">
        <f>TAN(Dip) * SIN(Wellpath!$L46) * COS(Wellpath!$L46) * SIN(Wellpath!$O46)</f>
        <v>0.31406493639736627</v>
      </c>
      <c r="E46" s="20">
        <f>Model!$W$13*((drdp!B46+drdp!K46)*ASZ!$B46+(drdp!E46+drdp!N46)*ASZ!$C46+(drdp!H46+drdp!Q46)*ASZ!$D46)</f>
        <v>-8.770271039576596E-4</v>
      </c>
      <c r="F46" s="20">
        <f>Model!$W$13*((drdp!C46+drdp!L46)*ASZ!$B46+(drdp!F46+drdp!O46)*ASZ!$C46+(drdp!I46+drdp!R46)*ASZ!$D46)</f>
        <v>-1.3705029025574827E-3</v>
      </c>
      <c r="G46" s="20">
        <f>Model!$W$13*((drdp!D46+drdp!M46)*ASZ!$B46+(drdp!G46+drdp!P46)*ASZ!$C46+(drdp!J46+drdp!S46)*ASZ!$D46)</f>
        <v>1.6299517152419909E-4</v>
      </c>
      <c r="H46" s="18">
        <f>Model!$W$13*((drdp!B46)*ASZ!$B46+(drdp!E46)*ASZ!$C46+(drdp!H46)*ASZ!$D46)</f>
        <v>-4.385135519788298E-4</v>
      </c>
      <c r="I46" s="18">
        <f>Model!$W$13*((drdp!C46)*ASZ!$B46+(drdp!F46)*ASZ!$C46+(drdp!I46)*ASZ!$D46)</f>
        <v>-6.8525145127874137E-4</v>
      </c>
      <c r="J46" s="18">
        <f>Model!$W$13*((drdp!D46)*ASZ!$B46+(drdp!G46)*ASZ!$C46+(drdp!J46)*ASZ!$D46)</f>
        <v>8.1497585762099547E-5</v>
      </c>
      <c r="K46" s="21">
        <f>SUM(E$3:E45)+H46</f>
        <v>-1.1090956759910225E-3</v>
      </c>
      <c r="L46" s="21">
        <f>SUM(F$3:F45)+I46</f>
        <v>-2.124855822701094E-3</v>
      </c>
      <c r="M46" s="21">
        <f>SUM(G$3:G45)+J46</f>
        <v>1.7256776517525333E-4</v>
      </c>
      <c r="N46" s="19">
        <f t="shared" si="1"/>
        <v>1.2300932185019833E-6</v>
      </c>
      <c r="O46" s="19">
        <f t="shared" si="1"/>
        <v>4.5150122672667431E-6</v>
      </c>
      <c r="P46" s="19">
        <f t="shared" si="1"/>
        <v>2.9779633577581379E-8</v>
      </c>
      <c r="Q46" s="19">
        <f t="shared" si="2"/>
        <v>2.3566684050621302E-6</v>
      </c>
      <c r="R46" s="19">
        <f t="shared" si="3"/>
        <v>-1.9139416217130763E-7</v>
      </c>
      <c r="S46" s="19">
        <f t="shared" si="4"/>
        <v>-3.6668162064315212E-7</v>
      </c>
    </row>
    <row r="47" spans="1:19" x14ac:dyDescent="0.25">
      <c r="A47" s="26">
        <f>Wellpath!E47</f>
        <v>1320</v>
      </c>
      <c r="B47" s="22">
        <v>0</v>
      </c>
      <c r="C47" s="22">
        <f>-SIN(Wellpath!$L47) * COS(Wellpath!$L47)</f>
        <v>-0.13781867790849958</v>
      </c>
      <c r="D47" s="22">
        <f>TAN(Dip) * SIN(Wellpath!$L47) * COS(Wellpath!$L47) * SIN(Wellpath!$O47)</f>
        <v>0.41636922042677948</v>
      </c>
      <c r="E47" s="20">
        <f>Model!$W$13*((drdp!B47+drdp!K47)*ASZ!$B47+(drdp!E47+drdp!N47)*ASZ!$C47+(drdp!H47+drdp!Q47)*ASZ!$D47)</f>
        <v>-1.3694376839234407E-3</v>
      </c>
      <c r="F47" s="20">
        <f>Model!$W$13*((drdp!C47+drdp!L47)*ASZ!$B47+(drdp!F47+drdp!O47)*ASZ!$C47+(drdp!I47+drdp!R47)*ASZ!$D47)</f>
        <v>-1.752437858460831E-3</v>
      </c>
      <c r="G47" s="20">
        <f>Model!$W$13*((drdp!D47+drdp!M47)*ASZ!$B47+(drdp!G47+drdp!P47)*ASZ!$C47+(drdp!J47+drdp!S47)*ASZ!$D47)</f>
        <v>2.8770979162113527E-4</v>
      </c>
      <c r="H47" s="18">
        <f>Model!$W$13*((drdp!B47)*ASZ!$B47+(drdp!E47)*ASZ!$C47+(drdp!H47)*ASZ!$D47)</f>
        <v>-6.8471884196172035E-4</v>
      </c>
      <c r="I47" s="18">
        <f>Model!$W$13*((drdp!C47)*ASZ!$B47+(drdp!F47)*ASZ!$C47+(drdp!I47)*ASZ!$D47)</f>
        <v>-8.7621892923041549E-4</v>
      </c>
      <c r="J47" s="18">
        <f>Model!$W$13*((drdp!D47)*ASZ!$B47+(drdp!G47)*ASZ!$C47+(drdp!J47)*ASZ!$D47)</f>
        <v>1.4385489581056763E-4</v>
      </c>
      <c r="K47" s="21">
        <f>SUM(E$3:E46)+H47</f>
        <v>-2.2323280699315727E-3</v>
      </c>
      <c r="L47" s="21">
        <f>SUM(F$3:F46)+I47</f>
        <v>-3.6863262032102509E-3</v>
      </c>
      <c r="M47" s="21">
        <f>SUM(G$3:G46)+J47</f>
        <v>3.9792024674792056E-4</v>
      </c>
      <c r="N47" s="19">
        <f t="shared" si="1"/>
        <v>4.9832886118044201E-6</v>
      </c>
      <c r="O47" s="19">
        <f t="shared" si="1"/>
        <v>1.3589000876474505E-5</v>
      </c>
      <c r="P47" s="19">
        <f t="shared" si="1"/>
        <v>1.5834052277192597E-7</v>
      </c>
      <c r="Q47" s="19">
        <f t="shared" si="2"/>
        <v>8.2290894583505211E-6</v>
      </c>
      <c r="R47" s="19">
        <f t="shared" si="3"/>
        <v>-8.8828853640948067E-7</v>
      </c>
      <c r="S47" s="19">
        <f t="shared" si="4"/>
        <v>-1.4668638323747481E-6</v>
      </c>
    </row>
    <row r="48" spans="1:19" x14ac:dyDescent="0.25">
      <c r="A48" s="26">
        <f>Wellpath!E48</f>
        <v>1350</v>
      </c>
      <c r="B48" s="22">
        <v>0</v>
      </c>
      <c r="C48" s="22">
        <f>-SIN(Wellpath!$L48) * COS(Wellpath!$L48)</f>
        <v>-0.17101007166283433</v>
      </c>
      <c r="D48" s="22">
        <f>TAN(Dip) * SIN(Wellpath!$L48) * COS(Wellpath!$L48) * SIN(Wellpath!$O48)</f>
        <v>0.51664499546756115</v>
      </c>
      <c r="E48" s="20">
        <f>Model!$W$13*((drdp!B48+drdp!K48)*ASZ!$B48+(drdp!E48+drdp!N48)*ASZ!$C48+(drdp!H48+drdp!Q48)*ASZ!$D48)</f>
        <v>-1.9536864048307536E-3</v>
      </c>
      <c r="F48" s="20">
        <f>Model!$W$13*((drdp!C48+drdp!L48)*ASZ!$B48+(drdp!F48+drdp!O48)*ASZ!$C48+(drdp!I48+drdp!R48)*ASZ!$D48)</f>
        <v>-2.091805976744058E-3</v>
      </c>
      <c r="G48" s="20">
        <f>Model!$W$13*((drdp!D48+drdp!M48)*ASZ!$B48+(drdp!G48+drdp!P48)*ASZ!$C48+(drdp!J48+drdp!S48)*ASZ!$D48)</f>
        <v>4.4543380960413516E-4</v>
      </c>
      <c r="H48" s="18">
        <f>Model!$W$13*((drdp!B48)*ASZ!$B48+(drdp!E48)*ASZ!$C48+(drdp!H48)*ASZ!$D48)</f>
        <v>-9.768432024153768E-4</v>
      </c>
      <c r="I48" s="18">
        <f>Model!$W$13*((drdp!C48)*ASZ!$B48+(drdp!F48)*ASZ!$C48+(drdp!I48)*ASZ!$D48)</f>
        <v>-1.045902988372029E-3</v>
      </c>
      <c r="J48" s="18">
        <f>Model!$W$13*((drdp!D48)*ASZ!$B48+(drdp!G48)*ASZ!$C48+(drdp!J48)*ASZ!$D48)</f>
        <v>2.2271690480206758E-4</v>
      </c>
      <c r="K48" s="21">
        <f>SUM(E$3:E47)+H48</f>
        <v>-3.8938901143086698E-3</v>
      </c>
      <c r="L48" s="21">
        <f>SUM(F$3:F47)+I48</f>
        <v>-5.6084481208126952E-3</v>
      </c>
      <c r="M48" s="21">
        <f>SUM(G$3:G47)+J48</f>
        <v>7.6449204736055577E-4</v>
      </c>
      <c r="N48" s="19">
        <f t="shared" si="1"/>
        <v>1.5162380222310786E-5</v>
      </c>
      <c r="O48" s="19">
        <f t="shared" si="1"/>
        <v>3.145469032384745E-5</v>
      </c>
      <c r="P48" s="19">
        <f t="shared" si="1"/>
        <v>5.8444809047753423E-7</v>
      </c>
      <c r="Q48" s="19">
        <f t="shared" si="2"/>
        <v>2.1838680694245592E-5</v>
      </c>
      <c r="R48" s="19">
        <f t="shared" si="3"/>
        <v>-2.9768480256848635E-6</v>
      </c>
      <c r="S48" s="19">
        <f t="shared" si="4"/>
        <v>-4.2876139863955593E-6</v>
      </c>
    </row>
    <row r="49" spans="1:19" x14ac:dyDescent="0.25">
      <c r="A49" s="26">
        <f>Wellpath!E49</f>
        <v>1380</v>
      </c>
      <c r="B49" s="22">
        <v>0</v>
      </c>
      <c r="C49" s="22">
        <f>-SIN(Wellpath!$L49) * COS(Wellpath!$L49)</f>
        <v>-0.20336832153790013</v>
      </c>
      <c r="D49" s="22">
        <f>TAN(Dip) * SIN(Wellpath!$L49) * COS(Wellpath!$L49) * SIN(Wellpath!$O49)</f>
        <v>0.61440372802339827</v>
      </c>
      <c r="E49" s="20">
        <f>Model!$W$13*((drdp!B49+drdp!K49)*ASZ!$B49+(drdp!E49+drdp!N49)*ASZ!$C49+(drdp!H49+drdp!Q49)*ASZ!$D49)</f>
        <v>-2.6231160780393124E-3</v>
      </c>
      <c r="F49" s="20">
        <f>Model!$W$13*((drdp!C49+drdp!L49)*ASZ!$B49+(drdp!F49+drdp!O49)*ASZ!$C49+(drdp!I49+drdp!R49)*ASZ!$D49)</f>
        <v>-2.3862610103380501E-3</v>
      </c>
      <c r="G49" s="20">
        <f>Model!$W$13*((drdp!D49+drdp!M49)*ASZ!$B49+(drdp!G49+drdp!P49)*ASZ!$C49+(drdp!J49+drdp!S49)*ASZ!$D49)</f>
        <v>6.3423977384571839E-4</v>
      </c>
      <c r="H49" s="18">
        <f>Model!$W$13*((drdp!B49)*ASZ!$B49+(drdp!E49)*ASZ!$C49+(drdp!H49)*ASZ!$D49)</f>
        <v>-1.3115580390196562E-3</v>
      </c>
      <c r="I49" s="18">
        <f>Model!$W$13*((drdp!C49)*ASZ!$B49+(drdp!F49)*ASZ!$C49+(drdp!I49)*ASZ!$D49)</f>
        <v>-1.193130505169025E-3</v>
      </c>
      <c r="J49" s="18">
        <f>Model!$W$13*((drdp!D49)*ASZ!$B49+(drdp!G49)*ASZ!$C49+(drdp!J49)*ASZ!$D49)</f>
        <v>3.171198869228592E-4</v>
      </c>
      <c r="K49" s="21">
        <f>SUM(E$3:E48)+H49</f>
        <v>-6.1822913557437031E-3</v>
      </c>
      <c r="L49" s="21">
        <f>SUM(F$3:F48)+I49</f>
        <v>-7.8474816143537501E-3</v>
      </c>
      <c r="M49" s="21">
        <f>SUM(G$3:G48)+J49</f>
        <v>1.3043288390854825E-3</v>
      </c>
      <c r="N49" s="19">
        <f t="shared" si="1"/>
        <v>3.8220726407303317E-5</v>
      </c>
      <c r="O49" s="19">
        <f t="shared" si="1"/>
        <v>6.1582967687620133E-5</v>
      </c>
      <c r="P49" s="19">
        <f t="shared" si="1"/>
        <v>1.7012737204700826E-6</v>
      </c>
      <c r="Q49" s="19">
        <f t="shared" si="2"/>
        <v>4.8515417748776827E-5</v>
      </c>
      <c r="R49" s="19">
        <f t="shared" si="3"/>
        <v>-8.0637409069253982E-6</v>
      </c>
      <c r="S49" s="19">
        <f t="shared" si="4"/>
        <v>-1.0235696583794696E-5</v>
      </c>
    </row>
    <row r="50" spans="1:19" x14ac:dyDescent="0.25">
      <c r="A50" s="26">
        <f>Wellpath!E50</f>
        <v>1410</v>
      </c>
      <c r="B50" s="22">
        <v>0</v>
      </c>
      <c r="C50" s="22">
        <f>-SIN(Wellpath!$L50) * COS(Wellpath!$L50)</f>
        <v>-0.2347357813929454</v>
      </c>
      <c r="D50" s="22">
        <f>TAN(Dip) * SIN(Wellpath!$L50) * COS(Wellpath!$L50) * SIN(Wellpath!$O50)</f>
        <v>0.70916914737595205</v>
      </c>
      <c r="E50" s="20">
        <f>Model!$W$13*((drdp!B50+drdp!K50)*ASZ!$B50+(drdp!E50+drdp!N50)*ASZ!$C50+(drdp!H50+drdp!Q50)*ASZ!$D50)</f>
        <v>-3.3700063960091331E-3</v>
      </c>
      <c r="F50" s="20">
        <f>Model!$W$13*((drdp!C50+drdp!L50)*ASZ!$B50+(drdp!F50+drdp!O50)*ASZ!$C50+(drdp!I50+drdp!R50)*ASZ!$D50)</f>
        <v>-2.6339755866291565E-3</v>
      </c>
      <c r="G50" s="20">
        <f>Model!$W$13*((drdp!D50+drdp!M50)*ASZ!$B50+(drdp!G50+drdp!P50)*ASZ!$C50+(drdp!J50+drdp!S50)*ASZ!$D50)</f>
        <v>8.5181587799475851E-4</v>
      </c>
      <c r="H50" s="18">
        <f>Model!$W$13*((drdp!B50)*ASZ!$B50+(drdp!E50)*ASZ!$C50+(drdp!H50)*ASZ!$D50)</f>
        <v>-1.6850031980045665E-3</v>
      </c>
      <c r="I50" s="18">
        <f>Model!$W$13*((drdp!C50)*ASZ!$B50+(drdp!F50)*ASZ!$C50+(drdp!I50)*ASZ!$D50)</f>
        <v>-1.3169877933145782E-3</v>
      </c>
      <c r="J50" s="18">
        <f>Model!$W$13*((drdp!D50)*ASZ!$B50+(drdp!G50)*ASZ!$C50+(drdp!J50)*ASZ!$D50)</f>
        <v>4.2590793899737925E-4</v>
      </c>
      <c r="K50" s="21">
        <f>SUM(E$3:E49)+H50</f>
        <v>-9.1788525927679263E-3</v>
      </c>
      <c r="L50" s="21">
        <f>SUM(F$3:F49)+I50</f>
        <v>-1.0357599912837353E-2</v>
      </c>
      <c r="M50" s="21">
        <f>SUM(G$3:G49)+J50</f>
        <v>2.0473566650057208E-3</v>
      </c>
      <c r="N50" s="19">
        <f t="shared" si="1"/>
        <v>8.4251334919762487E-5</v>
      </c>
      <c r="O50" s="19">
        <f t="shared" si="1"/>
        <v>1.0727987595440835E-4</v>
      </c>
      <c r="P50" s="19">
        <f t="shared" si="1"/>
        <v>4.1916693137433476E-6</v>
      </c>
      <c r="Q50" s="19">
        <f t="shared" si="2"/>
        <v>9.5070882814799978E-5</v>
      </c>
      <c r="R50" s="19">
        <f t="shared" si="3"/>
        <v>-1.8792385032908455E-5</v>
      </c>
      <c r="S50" s="19">
        <f t="shared" si="4"/>
        <v>-2.1205701215010229E-5</v>
      </c>
    </row>
    <row r="51" spans="1:19" x14ac:dyDescent="0.25">
      <c r="A51" s="26">
        <f>Wellpath!E51</f>
        <v>1440</v>
      </c>
      <c r="B51" s="22">
        <v>0</v>
      </c>
      <c r="C51" s="22">
        <f>-SIN(Wellpath!$L51) * COS(Wellpath!$L51)</f>
        <v>-0.26495963211660245</v>
      </c>
      <c r="D51" s="22">
        <f>TAN(Dip) * SIN(Wellpath!$L51) * COS(Wellpath!$L51) * SIN(Wellpath!$O51)</f>
        <v>0.80047956592792358</v>
      </c>
      <c r="E51" s="20">
        <f>Model!$W$13*((drdp!B51+drdp!K51)*ASZ!$B51+(drdp!E51+drdp!N51)*ASZ!$C51+(drdp!H51+drdp!Q51)*ASZ!$D51)</f>
        <v>-4.1856589877603025E-3</v>
      </c>
      <c r="F51" s="20">
        <f>Model!$W$13*((drdp!C51+drdp!L51)*ASZ!$B51+(drdp!F51+drdp!O51)*ASZ!$C51+(drdp!I51+drdp!R51)*ASZ!$D51)</f>
        <v>-2.8336595243887278E-3</v>
      </c>
      <c r="G51" s="20">
        <f>Model!$W$13*((drdp!D51+drdp!M51)*ASZ!$B51+(drdp!G51+drdp!P51)*ASZ!$C51+(drdp!J51+drdp!S51)*ASZ!$D51)</f>
        <v>1.0954915859229771E-3</v>
      </c>
      <c r="H51" s="18">
        <f>Model!$W$13*((drdp!B51)*ASZ!$B51+(drdp!E51)*ASZ!$C51+(drdp!H51)*ASZ!$D51)</f>
        <v>-2.0928294938801512E-3</v>
      </c>
      <c r="I51" s="18">
        <f>Model!$W$13*((drdp!C51)*ASZ!$B51+(drdp!F51)*ASZ!$C51+(drdp!I51)*ASZ!$D51)</f>
        <v>-1.4168297621943639E-3</v>
      </c>
      <c r="J51" s="18">
        <f>Model!$W$13*((drdp!D51)*ASZ!$B51+(drdp!G51)*ASZ!$C51+(drdp!J51)*ASZ!$D51)</f>
        <v>5.4774579296148855E-4</v>
      </c>
      <c r="K51" s="21">
        <f>SUM(E$3:E50)+H51</f>
        <v>-1.2956685284652644E-2</v>
      </c>
      <c r="L51" s="21">
        <f>SUM(F$3:F50)+I51</f>
        <v>-1.3091417468346297E-2</v>
      </c>
      <c r="M51" s="21">
        <f>SUM(G$3:G50)+J51</f>
        <v>3.021010396964589E-3</v>
      </c>
      <c r="N51" s="19">
        <f t="shared" si="1"/>
        <v>1.6787569356553438E-4</v>
      </c>
      <c r="O51" s="19">
        <f t="shared" si="1"/>
        <v>1.7138521133052255E-4</v>
      </c>
      <c r="P51" s="19">
        <f t="shared" si="1"/>
        <v>9.1265038185681438E-6</v>
      </c>
      <c r="Q51" s="19">
        <f t="shared" si="2"/>
        <v>1.6962137606736703E-4</v>
      </c>
      <c r="R51" s="19">
        <f t="shared" si="3"/>
        <v>-3.9142280955133736E-5</v>
      </c>
      <c r="S51" s="19">
        <f t="shared" si="4"/>
        <v>-3.9549308282878002E-5</v>
      </c>
    </row>
    <row r="52" spans="1:19" x14ac:dyDescent="0.25">
      <c r="A52" s="26">
        <f>Wellpath!E52</f>
        <v>1470</v>
      </c>
      <c r="B52" s="22">
        <v>0</v>
      </c>
      <c r="C52" s="22">
        <f>-SIN(Wellpath!$L52) * COS(Wellpath!$L52)</f>
        <v>-0.29389262614623651</v>
      </c>
      <c r="D52" s="22">
        <f>TAN(Dip) * SIN(Wellpath!$L52) * COS(Wellpath!$L52) * SIN(Wellpath!$O52)</f>
        <v>0.88789012849861881</v>
      </c>
      <c r="E52" s="20">
        <f>Model!$W$13*((drdp!B52+drdp!K52)*ASZ!$B52+(drdp!E52+drdp!N52)*ASZ!$C52+(drdp!H52+drdp!Q52)*ASZ!$D52)</f>
        <v>-5.0604933478403009E-3</v>
      </c>
      <c r="F52" s="20">
        <f>Model!$W$13*((drdp!C52+drdp!L52)*ASZ!$B52+(drdp!F52+drdp!O52)*ASZ!$C52+(drdp!I52+drdp!R52)*ASZ!$D52)</f>
        <v>-2.9845722345492763E-3</v>
      </c>
      <c r="G52" s="20">
        <f>Model!$W$13*((drdp!D52+drdp!M52)*ASZ!$B52+(drdp!G52+drdp!P52)*ASZ!$C52+(drdp!J52+drdp!S52)*ASZ!$D52)</f>
        <v>1.3622672400100512E-3</v>
      </c>
      <c r="H52" s="18">
        <f>Model!$W$13*((drdp!B52)*ASZ!$B52+(drdp!E52)*ASZ!$C52+(drdp!H52)*ASZ!$D52)</f>
        <v>-2.5302466739201505E-3</v>
      </c>
      <c r="I52" s="18">
        <f>Model!$W$13*((drdp!C52)*ASZ!$B52+(drdp!F52)*ASZ!$C52+(drdp!I52)*ASZ!$D52)</f>
        <v>-1.4922861172746381E-3</v>
      </c>
      <c r="J52" s="18">
        <f>Model!$W$13*((drdp!D52)*ASZ!$B52+(drdp!G52)*ASZ!$C52+(drdp!J52)*ASZ!$D52)</f>
        <v>6.8113362000502562E-4</v>
      </c>
      <c r="K52" s="21">
        <f>SUM(E$3:E51)+H52</f>
        <v>-1.7579761452452946E-2</v>
      </c>
      <c r="L52" s="21">
        <f>SUM(F$3:F51)+I52</f>
        <v>-1.6000533347815298E-2</v>
      </c>
      <c r="M52" s="21">
        <f>SUM(G$3:G51)+J52</f>
        <v>4.2498898099311028E-3</v>
      </c>
      <c r="N52" s="19">
        <f t="shared" si="1"/>
        <v>3.090480127251505E-4</v>
      </c>
      <c r="O52" s="19">
        <f t="shared" si="1"/>
        <v>2.5601706741454946E-4</v>
      </c>
      <c r="P52" s="19">
        <f t="shared" si="1"/>
        <v>1.8061563396556227E-5</v>
      </c>
      <c r="Q52" s="19">
        <f t="shared" si="2"/>
        <v>2.8128555936661129E-4</v>
      </c>
      <c r="R52" s="19">
        <f t="shared" si="3"/>
        <v>-7.471204905779938E-5</v>
      </c>
      <c r="S52" s="19">
        <f t="shared" si="4"/>
        <v>-6.8000503628343035E-5</v>
      </c>
    </row>
    <row r="53" spans="1:19" x14ac:dyDescent="0.25">
      <c r="A53" s="26">
        <f>Wellpath!E53</f>
        <v>1500</v>
      </c>
      <c r="B53" s="22">
        <v>0</v>
      </c>
      <c r="C53" s="22">
        <f>-SIN(Wellpath!$L53) * COS(Wellpath!$L53)</f>
        <v>-0.32139380484326968</v>
      </c>
      <c r="D53" s="22">
        <f>TAN(Dip) * SIN(Wellpath!$L53) * COS(Wellpath!$L53) * SIN(Wellpath!$O53)</f>
        <v>0.97097497961367252</v>
      </c>
      <c r="E53" s="20">
        <f>Model!$W$13*((drdp!B53+drdp!K53)*ASZ!$B53+(drdp!E53+drdp!N53)*ASZ!$C53+(drdp!H53+drdp!Q53)*ASZ!$D53)</f>
        <v>-5.9841525870161765E-3</v>
      </c>
      <c r="F53" s="20">
        <f>Model!$W$13*((drdp!C53+drdp!L53)*ASZ!$B53+(drdp!F53+drdp!O53)*ASZ!$C53+(drdp!I53+drdp!R53)*ASZ!$D53)</f>
        <v>-3.0865290710752557E-3</v>
      </c>
      <c r="G53" s="20">
        <f>Model!$W$13*((drdp!D53+drdp!M53)*ASZ!$B53+(drdp!G53+drdp!P53)*ASZ!$C53+(drdp!J53+drdp!S53)*ASZ!$D53)</f>
        <v>1.6488473279471566E-3</v>
      </c>
      <c r="H53" s="18">
        <f>Model!$W$13*((drdp!B53)*ASZ!$B53+(drdp!E53)*ASZ!$C53+(drdp!H53)*ASZ!$D53)</f>
        <v>-2.9920762935080883E-3</v>
      </c>
      <c r="I53" s="18">
        <f>Model!$W$13*((drdp!C53)*ASZ!$B53+(drdp!F53)*ASZ!$C53+(drdp!I53)*ASZ!$D53)</f>
        <v>-1.5432645355376278E-3</v>
      </c>
      <c r="J53" s="18">
        <f>Model!$W$13*((drdp!D53)*ASZ!$B53+(drdp!G53)*ASZ!$C53+(drdp!J53)*ASZ!$D53)</f>
        <v>8.2442366397357828E-4</v>
      </c>
      <c r="K53" s="21">
        <f>SUM(E$3:E52)+H53</f>
        <v>-2.3102084419881187E-2</v>
      </c>
      <c r="L53" s="21">
        <f>SUM(F$3:F52)+I53</f>
        <v>-1.9036084000627562E-2</v>
      </c>
      <c r="M53" s="21">
        <f>SUM(G$3:G52)+J53</f>
        <v>5.7554470939097067E-3</v>
      </c>
      <c r="N53" s="19">
        <f t="shared" si="1"/>
        <v>5.3370630454331711E-4</v>
      </c>
      <c r="O53" s="19">
        <f t="shared" si="1"/>
        <v>3.6237249407894867E-4</v>
      </c>
      <c r="P53" s="19">
        <f t="shared" si="1"/>
        <v>3.3125171250793689E-5</v>
      </c>
      <c r="Q53" s="19">
        <f t="shared" si="2"/>
        <v>4.3977321960644752E-4</v>
      </c>
      <c r="R53" s="19">
        <f t="shared" si="3"/>
        <v>-1.329628246376619E-4</v>
      </c>
      <c r="S53" s="19">
        <f t="shared" si="4"/>
        <v>-1.0956117434083297E-4</v>
      </c>
    </row>
    <row r="54" spans="1:19" x14ac:dyDescent="0.25">
      <c r="A54" s="26">
        <f>Wellpath!E54</f>
        <v>1530</v>
      </c>
      <c r="B54" s="22">
        <v>0</v>
      </c>
      <c r="C54" s="22">
        <f>-SIN(Wellpath!$L54) * COS(Wellpath!$L54)</f>
        <v>-0.34732918522949863</v>
      </c>
      <c r="D54" s="22">
        <f>TAN(Dip) * SIN(Wellpath!$L54) * COS(Wellpath!$L54) * SIN(Wellpath!$O54)</f>
        <v>1.0493293382301121</v>
      </c>
      <c r="E54" s="20">
        <f>Model!$W$13*((drdp!B54+drdp!K54)*ASZ!$B54+(drdp!E54+drdp!N54)*ASZ!$C54+(drdp!H54+drdp!Q54)*ASZ!$D54)</f>
        <v>-6.9456178451088669E-3</v>
      </c>
      <c r="F54" s="20">
        <f>Model!$W$13*((drdp!C54+drdp!L54)*ASZ!$B54+(drdp!F54+drdp!O54)*ASZ!$C54+(drdp!I54+drdp!R54)*ASZ!$D54)</f>
        <v>-3.1399015644951529E-3</v>
      </c>
      <c r="G54" s="20">
        <f>Model!$W$13*((drdp!D54+drdp!M54)*ASZ!$B54+(drdp!G54+drdp!P54)*ASZ!$C54+(drdp!J54+drdp!S54)*ASZ!$D54)</f>
        <v>1.9516770430912018E-3</v>
      </c>
      <c r="H54" s="18">
        <f>Model!$W$13*((drdp!B54)*ASZ!$B54+(drdp!E54)*ASZ!$C54+(drdp!H54)*ASZ!$D54)</f>
        <v>-3.4728089225544334E-3</v>
      </c>
      <c r="I54" s="18">
        <f>Model!$W$13*((drdp!C54)*ASZ!$B54+(drdp!F54)*ASZ!$C54+(drdp!I54)*ASZ!$D54)</f>
        <v>-1.5699507822475765E-3</v>
      </c>
      <c r="J54" s="18">
        <f>Model!$W$13*((drdp!D54)*ASZ!$B54+(drdp!G54)*ASZ!$C54+(drdp!J54)*ASZ!$D54)</f>
        <v>9.758385215456009E-4</v>
      </c>
      <c r="K54" s="21">
        <f>SUM(E$3:E53)+H54</f>
        <v>-2.9566969635943709E-2</v>
      </c>
      <c r="L54" s="21">
        <f>SUM(F$3:F53)+I54</f>
        <v>-2.2149299318412766E-2</v>
      </c>
      <c r="M54" s="21">
        <f>SUM(G$3:G53)+J54</f>
        <v>7.5557092794288861E-3</v>
      </c>
      <c r="N54" s="19">
        <f t="shared" si="1"/>
        <v>8.7420569345281727E-4</v>
      </c>
      <c r="O54" s="19">
        <f t="shared" si="1"/>
        <v>4.9059146029664018E-4</v>
      </c>
      <c r="P54" s="19">
        <f t="shared" si="1"/>
        <v>5.7088742715247776E-5</v>
      </c>
      <c r="Q54" s="19">
        <f t="shared" si="2"/>
        <v>6.548876604049389E-4</v>
      </c>
      <c r="R54" s="19">
        <f t="shared" si="3"/>
        <v>-2.23399426842892E-4</v>
      </c>
      <c r="S54" s="19">
        <f t="shared" si="4"/>
        <v>-1.6735366639297923E-4</v>
      </c>
    </row>
    <row r="55" spans="1:19" x14ac:dyDescent="0.25">
      <c r="A55" s="26">
        <f>Wellpath!E55</f>
        <v>1560</v>
      </c>
      <c r="B55" s="22">
        <v>0</v>
      </c>
      <c r="C55" s="22">
        <f>-SIN(Wellpath!$L55) * COS(Wellpath!$L55)</f>
        <v>-0.37157241273869712</v>
      </c>
      <c r="D55" s="22">
        <f>TAN(Dip) * SIN(Wellpath!$L55) * COS(Wellpath!$L55) * SIN(Wellpath!$O55)</f>
        <v>1.1225714697889106</v>
      </c>
      <c r="E55" s="20">
        <f>Model!$W$13*((drdp!B55+drdp!K55)*ASZ!$B55+(drdp!E55+drdp!N55)*ASZ!$C55+(drdp!H55+drdp!Q55)*ASZ!$D55)</f>
        <v>-7.9333301112927343E-3</v>
      </c>
      <c r="F55" s="20">
        <f>Model!$W$13*((drdp!C55+drdp!L55)*ASZ!$B55+(drdp!F55+drdp!O55)*ASZ!$C55+(drdp!I55+drdp!R55)*ASZ!$D55)</f>
        <v>-3.145611537716479E-3</v>
      </c>
      <c r="G55" s="20">
        <f>Model!$W$13*((drdp!D55+drdp!M55)*ASZ!$B55+(drdp!G55+drdp!P55)*ASZ!$C55+(drdp!J55+drdp!S55)*ASZ!$D55)</f>
        <v>2.2669817372537007E-3</v>
      </c>
      <c r="H55" s="18">
        <f>Model!$W$13*((drdp!B55)*ASZ!$B55+(drdp!E55)*ASZ!$C55+(drdp!H55)*ASZ!$D55)</f>
        <v>-3.9666650556463671E-3</v>
      </c>
      <c r="I55" s="18">
        <f>Model!$W$13*((drdp!C55)*ASZ!$B55+(drdp!F55)*ASZ!$C55+(drdp!I55)*ASZ!$D55)</f>
        <v>-1.5728057688582395E-3</v>
      </c>
      <c r="J55" s="18">
        <f>Model!$W$13*((drdp!D55)*ASZ!$B55+(drdp!G55)*ASZ!$C55+(drdp!J55)*ASZ!$D55)</f>
        <v>1.1334908686268504E-3</v>
      </c>
      <c r="K55" s="21">
        <f>SUM(E$3:E54)+H55</f>
        <v>-3.7006443614144513E-2</v>
      </c>
      <c r="L55" s="21">
        <f>SUM(F$3:F54)+I55</f>
        <v>-2.5292055869518583E-2</v>
      </c>
      <c r="M55" s="21">
        <f>SUM(G$3:G54)+J55</f>
        <v>9.665038669601337E-3</v>
      </c>
      <c r="N55" s="19">
        <f t="shared" si="1"/>
        <v>1.3694768689668571E-3</v>
      </c>
      <c r="O55" s="19">
        <f t="shared" si="1"/>
        <v>6.3968809010684941E-4</v>
      </c>
      <c r="P55" s="19">
        <f t="shared" si="1"/>
        <v>9.3412972484889186E-5</v>
      </c>
      <c r="Q55" s="19">
        <f t="shared" si="2"/>
        <v>9.3596903942113219E-4</v>
      </c>
      <c r="R55" s="19">
        <f t="shared" si="3"/>
        <v>-3.5766870855512815E-4</v>
      </c>
      <c r="S55" s="19">
        <f t="shared" si="4"/>
        <v>-2.4444869801261459E-4</v>
      </c>
    </row>
    <row r="56" spans="1:19" x14ac:dyDescent="0.25">
      <c r="A56" s="26">
        <f>Wellpath!E56</f>
        <v>1590</v>
      </c>
      <c r="B56" s="22">
        <v>0</v>
      </c>
      <c r="C56" s="22">
        <f>-SIN(Wellpath!$L56) * COS(Wellpath!$L56)</f>
        <v>-0.39400537680336101</v>
      </c>
      <c r="D56" s="22">
        <f>TAN(Dip) * SIN(Wellpath!$L56) * COS(Wellpath!$L56) * SIN(Wellpath!$O56)</f>
        <v>1.1903445459873874</v>
      </c>
      <c r="E56" s="20">
        <f>Model!$W$13*((drdp!B56+drdp!K56)*ASZ!$B56+(drdp!E56+drdp!N56)*ASZ!$C56+(drdp!H56+drdp!Q56)*ASZ!$D56)</f>
        <v>-8.9353181158371014E-3</v>
      </c>
      <c r="F56" s="20">
        <f>Model!$W$13*((drdp!C56+drdp!L56)*ASZ!$B56+(drdp!F56+drdp!O56)*ASZ!$C56+(drdp!I56+drdp!R56)*ASZ!$D56)</f>
        <v>-3.105119170801638E-3</v>
      </c>
      <c r="G56" s="20">
        <f>Model!$W$13*((drdp!D56+drdp!M56)*ASZ!$B56+(drdp!G56+drdp!P56)*ASZ!$C56+(drdp!J56+drdp!S56)*ASZ!$D56)</f>
        <v>2.5908088330552788E-3</v>
      </c>
      <c r="H56" s="18">
        <f>Model!$W$13*((drdp!B56)*ASZ!$B56+(drdp!E56)*ASZ!$C56+(drdp!H56)*ASZ!$D56)</f>
        <v>-4.4676590579185507E-3</v>
      </c>
      <c r="I56" s="18">
        <f>Model!$W$13*((drdp!C56)*ASZ!$B56+(drdp!F56)*ASZ!$C56+(drdp!I56)*ASZ!$D56)</f>
        <v>-1.552559585400819E-3</v>
      </c>
      <c r="J56" s="18">
        <f>Model!$W$13*((drdp!D56)*ASZ!$B56+(drdp!G56)*ASZ!$C56+(drdp!J56)*ASZ!$D56)</f>
        <v>1.2954044165276394E-3</v>
      </c>
      <c r="K56" s="21">
        <f>SUM(E$3:E55)+H56</f>
        <v>-4.5440767727709427E-2</v>
      </c>
      <c r="L56" s="21">
        <f>SUM(F$3:F55)+I56</f>
        <v>-2.8417421223777641E-2</v>
      </c>
      <c r="M56" s="21">
        <f>SUM(G$3:G55)+J56</f>
        <v>1.2093933954755826E-2</v>
      </c>
      <c r="N56" s="19">
        <f t="shared" si="1"/>
        <v>2.0648633716836384E-3</v>
      </c>
      <c r="O56" s="19">
        <f t="shared" si="1"/>
        <v>8.0754982900960789E-4</v>
      </c>
      <c r="P56" s="19">
        <f t="shared" si="1"/>
        <v>1.462632385019959E-4</v>
      </c>
      <c r="Q56" s="19">
        <f t="shared" si="2"/>
        <v>1.2913094372501599E-3</v>
      </c>
      <c r="R56" s="19">
        <f t="shared" si="3"/>
        <v>-5.4955764375231783E-4</v>
      </c>
      <c r="S56" s="19">
        <f t="shared" si="4"/>
        <v>-3.4367841544484328E-4</v>
      </c>
    </row>
    <row r="57" spans="1:19" x14ac:dyDescent="0.25">
      <c r="A57" s="26">
        <f>Wellpath!E57</f>
        <v>1620</v>
      </c>
      <c r="B57" s="22">
        <v>0</v>
      </c>
      <c r="C57" s="22">
        <f>-SIN(Wellpath!$L57) * COS(Wellpath!$L57)</f>
        <v>-0.41451878627752087</v>
      </c>
      <c r="D57" s="22">
        <f>TAN(Dip) * SIN(Wellpath!$L57) * COS(Wellpath!$L57) * SIN(Wellpath!$O57)</f>
        <v>1.2523183832108289</v>
      </c>
      <c r="E57" s="20">
        <f>Model!$W$13*((drdp!B57+drdp!K57)*ASZ!$B57+(drdp!E57+drdp!N57)*ASZ!$C57+(drdp!H57+drdp!Q57)*ASZ!$D57)</f>
        <v>-9.9393308905596309E-3</v>
      </c>
      <c r="F57" s="20">
        <f>Model!$W$13*((drdp!C57+drdp!L57)*ASZ!$B57+(drdp!F57+drdp!O57)*ASZ!$C57+(drdp!I57+drdp!R57)*ASZ!$D57)</f>
        <v>-3.0204051477058058E-3</v>
      </c>
      <c r="G57" s="20">
        <f>Model!$W$13*((drdp!D57+drdp!M57)*ASZ!$B57+(drdp!G57+drdp!P57)*ASZ!$C57+(drdp!J57+drdp!S57)*ASZ!$D57)</f>
        <v>2.9190717359672759E-3</v>
      </c>
      <c r="H57" s="18">
        <f>Model!$W$13*((drdp!B57)*ASZ!$B57+(drdp!E57)*ASZ!$C57+(drdp!H57)*ASZ!$D57)</f>
        <v>-4.9696654452798155E-3</v>
      </c>
      <c r="I57" s="18">
        <f>Model!$W$13*((drdp!C57)*ASZ!$B57+(drdp!F57)*ASZ!$C57+(drdp!I57)*ASZ!$D57)</f>
        <v>-1.5102025738529029E-3</v>
      </c>
      <c r="J57" s="18">
        <f>Model!$W$13*((drdp!D57)*ASZ!$B57+(drdp!G57)*ASZ!$C57+(drdp!J57)*ASZ!$D57)</f>
        <v>1.459535867983638E-3</v>
      </c>
      <c r="K57" s="21">
        <f>SUM(E$3:E56)+H57</f>
        <v>-5.4878092230907796E-2</v>
      </c>
      <c r="L57" s="21">
        <f>SUM(F$3:F56)+I57</f>
        <v>-3.1480183383031358E-2</v>
      </c>
      <c r="M57" s="21">
        <f>SUM(G$3:G56)+J57</f>
        <v>1.4848874239267104E-2</v>
      </c>
      <c r="N57" s="19">
        <f t="shared" si="1"/>
        <v>3.0116050069040226E-3</v>
      </c>
      <c r="O57" s="19">
        <f t="shared" si="1"/>
        <v>9.9100194582928364E-4</v>
      </c>
      <c r="P57" s="19">
        <f t="shared" si="1"/>
        <v>2.2048906617357021E-4</v>
      </c>
      <c r="Q57" s="19">
        <f t="shared" si="2"/>
        <v>1.727572407139886E-3</v>
      </c>
      <c r="R57" s="19">
        <f t="shared" si="3"/>
        <v>-8.1487789002765096E-4</v>
      </c>
      <c r="S57" s="19">
        <f t="shared" si="4"/>
        <v>-4.6744528408369871E-4</v>
      </c>
    </row>
    <row r="58" spans="1:19" x14ac:dyDescent="0.25">
      <c r="A58" s="26">
        <f>Wellpath!E58</f>
        <v>1650</v>
      </c>
      <c r="B58" s="22">
        <v>0</v>
      </c>
      <c r="C58" s="22">
        <f>-SIN(Wellpath!$L58) * COS(Wellpath!$L58)</f>
        <v>-0.4330127018922193</v>
      </c>
      <c r="D58" s="22">
        <f>TAN(Dip) * SIN(Wellpath!$L58) * COS(Wellpath!$L58) * SIN(Wellpath!$O58)</f>
        <v>1.3081910511538708</v>
      </c>
      <c r="E58" s="20">
        <f>Model!$W$13*((drdp!B58+drdp!K58)*ASZ!$B58+(drdp!E58+drdp!N58)*ASZ!$C58+(drdp!H58+drdp!Q58)*ASZ!$D58)</f>
        <v>-1.0932973543924935E-2</v>
      </c>
      <c r="F58" s="20">
        <f>Model!$W$13*((drdp!C58+drdp!L58)*ASZ!$B58+(drdp!F58+drdp!O58)*ASZ!$C58+(drdp!I58+drdp!R58)*ASZ!$D58)</f>
        <v>-2.8939470828412022E-3</v>
      </c>
      <c r="G58" s="20">
        <f>Model!$W$13*((drdp!D58+drdp!M58)*ASZ!$B58+(drdp!G58+drdp!P58)*ASZ!$C58+(drdp!J58+drdp!S58)*ASZ!$D58)</f>
        <v>3.2475952641916445E-3</v>
      </c>
      <c r="H58" s="18">
        <f>Model!$W$13*((drdp!B58)*ASZ!$B58+(drdp!E58)*ASZ!$C58+(drdp!H58)*ASZ!$D58)</f>
        <v>-5.4664867719624675E-3</v>
      </c>
      <c r="I58" s="18">
        <f>Model!$W$13*((drdp!C58)*ASZ!$B58+(drdp!F58)*ASZ!$C58+(drdp!I58)*ASZ!$D58)</f>
        <v>-1.4469735414206011E-3</v>
      </c>
      <c r="J58" s="18">
        <f>Model!$W$13*((drdp!D58)*ASZ!$B58+(drdp!G58)*ASZ!$C58+(drdp!J58)*ASZ!$D58)</f>
        <v>1.6237976320958223E-3</v>
      </c>
      <c r="K58" s="21">
        <f>SUM(E$3:E57)+H58</f>
        <v>-6.531424444815008E-2</v>
      </c>
      <c r="L58" s="21">
        <f>SUM(F$3:F57)+I58</f>
        <v>-3.4437359498304863E-2</v>
      </c>
      <c r="M58" s="21">
        <f>SUM(G$3:G57)+J58</f>
        <v>1.7932207739346565E-2</v>
      </c>
      <c r="N58" s="19">
        <f t="shared" si="1"/>
        <v>4.2659505278327039E-3</v>
      </c>
      <c r="O58" s="19">
        <f t="shared" si="1"/>
        <v>1.1859317292154882E-3</v>
      </c>
      <c r="P58" s="19">
        <f t="shared" si="1"/>
        <v>3.2156407440708085E-4</v>
      </c>
      <c r="Q58" s="19">
        <f t="shared" si="2"/>
        <v>2.2492501164211066E-3</v>
      </c>
      <c r="R58" s="19">
        <f t="shared" si="3"/>
        <v>-1.1712285997826904E-3</v>
      </c>
      <c r="S58" s="19">
        <f t="shared" si="4"/>
        <v>-6.1753788451816242E-4</v>
      </c>
    </row>
    <row r="59" spans="1:19" x14ac:dyDescent="0.25">
      <c r="A59" s="26">
        <f>Wellpath!E59</f>
        <v>1680</v>
      </c>
      <c r="B59" s="22">
        <v>0</v>
      </c>
      <c r="C59" s="22">
        <f>-SIN(Wellpath!$L59) * COS(Wellpath!$L59)</f>
        <v>-0.44939702314958346</v>
      </c>
      <c r="D59" s="22">
        <f>TAN(Dip) * SIN(Wellpath!$L59) * COS(Wellpath!$L59) * SIN(Wellpath!$O59)</f>
        <v>1.3576903437945955</v>
      </c>
      <c r="E59" s="20">
        <f>Model!$W$13*((drdp!B59+drdp!K59)*ASZ!$B59+(drdp!E59+drdp!N59)*ASZ!$C59+(drdp!H59+drdp!Q59)*ASZ!$D59)</f>
        <v>-1.1903844761318423E-2</v>
      </c>
      <c r="F59" s="20">
        <f>Model!$W$13*((drdp!C59+drdp!L59)*ASZ!$B59+(drdp!F59+drdp!O59)*ASZ!$C59+(drdp!I59+drdp!R59)*ASZ!$D59)</f>
        <v>-2.7286904880247887E-3</v>
      </c>
      <c r="G59" s="20">
        <f>Model!$W$13*((drdp!D59+drdp!M59)*ASZ!$B59+(drdp!G59+drdp!P59)*ASZ!$C59+(drdp!J59+drdp!S59)*ASZ!$D59)</f>
        <v>3.5721620978402973E-3</v>
      </c>
      <c r="H59" s="18">
        <f>Model!$W$13*((drdp!B59)*ASZ!$B59+(drdp!E59)*ASZ!$C59+(drdp!H59)*ASZ!$D59)</f>
        <v>-5.9519223806592117E-3</v>
      </c>
      <c r="I59" s="18">
        <f>Model!$W$13*((drdp!C59)*ASZ!$B59+(drdp!F59)*ASZ!$C59+(drdp!I59)*ASZ!$D59)</f>
        <v>-1.3643452440123944E-3</v>
      </c>
      <c r="J59" s="18">
        <f>Model!$W$13*((drdp!D59)*ASZ!$B59+(drdp!G59)*ASZ!$C59+(drdp!J59)*ASZ!$D59)</f>
        <v>1.7860810489201487E-3</v>
      </c>
      <c r="K59" s="21">
        <f>SUM(E$3:E58)+H59</f>
        <v>-7.673265360077175E-2</v>
      </c>
      <c r="L59" s="21">
        <f>SUM(F$3:F58)+I59</f>
        <v>-3.724867828373786E-2</v>
      </c>
      <c r="M59" s="21">
        <f>SUM(G$3:G58)+J59</f>
        <v>2.1342086420362533E-2</v>
      </c>
      <c r="N59" s="19">
        <f t="shared" si="1"/>
        <v>5.8879001286160299E-3</v>
      </c>
      <c r="O59" s="19">
        <f t="shared" si="1"/>
        <v>1.3874640338854044E-3</v>
      </c>
      <c r="P59" s="19">
        <f t="shared" si="1"/>
        <v>4.5548465277422284E-4</v>
      </c>
      <c r="Q59" s="19">
        <f t="shared" si="2"/>
        <v>2.8581899278326463E-3</v>
      </c>
      <c r="R59" s="19">
        <f t="shared" si="3"/>
        <v>-1.6376349244114129E-3</v>
      </c>
      <c r="S59" s="19">
        <f t="shared" si="4"/>
        <v>-7.949645109758145E-4</v>
      </c>
    </row>
    <row r="60" spans="1:19" x14ac:dyDescent="0.25">
      <c r="A60" s="26">
        <f>Wellpath!E60</f>
        <v>1710</v>
      </c>
      <c r="B60" s="22">
        <v>0</v>
      </c>
      <c r="C60" s="22">
        <f>-SIN(Wellpath!$L60) * COS(Wellpath!$L60)</f>
        <v>-0.46359192728339371</v>
      </c>
      <c r="D60" s="22">
        <f>TAN(Dip) * SIN(Wellpath!$L60) * COS(Wellpath!$L60) * SIN(Wellpath!$O60)</f>
        <v>1.4005751055549096</v>
      </c>
      <c r="E60" s="20">
        <f>Model!$W$13*((drdp!B60+drdp!K60)*ASZ!$B60+(drdp!E60+drdp!N60)*ASZ!$C60+(drdp!H60+drdp!Q60)*ASZ!$D60)</f>
        <v>-1.2839674521943388E-2</v>
      </c>
      <c r="F60" s="20">
        <f>Model!$W$13*((drdp!C60+drdp!L60)*ASZ!$B60+(drdp!F60+drdp!O60)*ASZ!$C60+(drdp!I60+drdp!R60)*ASZ!$D60)</f>
        <v>-2.5280146002015589E-3</v>
      </c>
      <c r="G60" s="20">
        <f>Model!$W$13*((drdp!D60+drdp!M60)*ASZ!$B60+(drdp!G60+drdp!P60)*ASZ!$C60+(drdp!J60+drdp!S60)*ASZ!$D60)</f>
        <v>3.8885597376480049E-3</v>
      </c>
      <c r="H60" s="18">
        <f>Model!$W$13*((drdp!B60)*ASZ!$B60+(drdp!E60)*ASZ!$C60+(drdp!H60)*ASZ!$D60)</f>
        <v>-6.4198372609716942E-3</v>
      </c>
      <c r="I60" s="18">
        <f>Model!$W$13*((drdp!C60)*ASZ!$B60+(drdp!F60)*ASZ!$C60+(drdp!I60)*ASZ!$D60)</f>
        <v>-1.2640073001007794E-3</v>
      </c>
      <c r="J60" s="18">
        <f>Model!$W$13*((drdp!D60)*ASZ!$B60+(drdp!G60)*ASZ!$C60+(drdp!J60)*ASZ!$D60)</f>
        <v>1.9442798688240025E-3</v>
      </c>
      <c r="K60" s="21">
        <f>SUM(E$3:E59)+H60</f>
        <v>-8.9104413242402661E-2</v>
      </c>
      <c r="L60" s="21">
        <f>SUM(F$3:F59)+I60</f>
        <v>-3.9877030827851032E-2</v>
      </c>
      <c r="M60" s="21">
        <f>SUM(G$3:G59)+J60</f>
        <v>2.5072447338106686E-2</v>
      </c>
      <c r="N60" s="19">
        <f t="shared" si="1"/>
        <v>7.9395964592728629E-3</v>
      </c>
      <c r="O60" s="19">
        <f t="shared" si="1"/>
        <v>1.5901775876453815E-3</v>
      </c>
      <c r="P60" s="19">
        <f t="shared" si="1"/>
        <v>6.2862761552213303E-4</v>
      </c>
      <c r="Q60" s="19">
        <f t="shared" si="2"/>
        <v>3.5532194337648685E-3</v>
      </c>
      <c r="R60" s="19">
        <f t="shared" si="3"/>
        <v>-2.2340657086130367E-3</v>
      </c>
      <c r="S60" s="19">
        <f t="shared" si="4"/>
        <v>-9.9981475543135193E-4</v>
      </c>
    </row>
    <row r="61" spans="1:19" x14ac:dyDescent="0.25">
      <c r="A61" s="26">
        <f>Wellpath!E61</f>
        <v>1740</v>
      </c>
      <c r="B61" s="22">
        <v>0</v>
      </c>
      <c r="C61" s="22">
        <f>-SIN(Wellpath!$L61) * COS(Wellpath!$L61)</f>
        <v>-0.47552825814757682</v>
      </c>
      <c r="D61" s="22">
        <f>TAN(Dip) * SIN(Wellpath!$L61) * COS(Wellpath!$L61) * SIN(Wellpath!$O61)</f>
        <v>1.4366364061862771</v>
      </c>
      <c r="E61" s="20">
        <f>Model!$W$13*((drdp!B61+drdp!K61)*ASZ!$B61+(drdp!E61+drdp!N61)*ASZ!$C61+(drdp!H61+drdp!Q61)*ASZ!$D61)</f>
        <v>-1.3728460521237667E-2</v>
      </c>
      <c r="F61" s="20">
        <f>Model!$W$13*((drdp!C61+drdp!L61)*ASZ!$B61+(drdp!F61+drdp!O61)*ASZ!$C61+(drdp!I61+drdp!R61)*ASZ!$D61)</f>
        <v>-2.2956934466576754E-3</v>
      </c>
      <c r="G61" s="20">
        <f>Model!$W$13*((drdp!D61+drdp!M61)*ASZ!$B61+(drdp!G61+drdp!P61)*ASZ!$C61+(drdp!J61+drdp!S61)*ASZ!$D61)</f>
        <v>4.1926274578121068E-3</v>
      </c>
      <c r="H61" s="18">
        <f>Model!$W$13*((drdp!B61)*ASZ!$B61+(drdp!E61)*ASZ!$C61+(drdp!H61)*ASZ!$D61)</f>
        <v>-6.8642302606188336E-3</v>
      </c>
      <c r="I61" s="18">
        <f>Model!$W$13*((drdp!C61)*ASZ!$B61+(drdp!F61)*ASZ!$C61+(drdp!I61)*ASZ!$D61)</f>
        <v>-1.1478467233288377E-3</v>
      </c>
      <c r="J61" s="18">
        <f>Model!$W$13*((drdp!D61)*ASZ!$B61+(drdp!G61)*ASZ!$C61+(drdp!J61)*ASZ!$D61)</f>
        <v>2.0963137289060534E-3</v>
      </c>
      <c r="K61" s="21">
        <f>SUM(E$3:E60)+H61</f>
        <v>-0.10238848076399318</v>
      </c>
      <c r="L61" s="21">
        <f>SUM(F$3:F60)+I61</f>
        <v>-4.2288884851280642E-2</v>
      </c>
      <c r="M61" s="21">
        <f>SUM(G$3:G60)+J61</f>
        <v>2.9113040935836741E-2</v>
      </c>
      <c r="N61" s="19">
        <f t="shared" si="1"/>
        <v>1.0483400993158601E-2</v>
      </c>
      <c r="O61" s="19">
        <f t="shared" si="1"/>
        <v>1.7883497819648733E-3</v>
      </c>
      <c r="P61" s="19">
        <f t="shared" si="1"/>
        <v>8.4756915253170586E-4</v>
      </c>
      <c r="Q61" s="19">
        <f t="shared" si="2"/>
        <v>4.3298946731260704E-3</v>
      </c>
      <c r="R61" s="19">
        <f t="shared" si="3"/>
        <v>-2.9808400318402663E-3</v>
      </c>
      <c r="S61" s="19">
        <f t="shared" si="4"/>
        <v>-1.2311580358062195E-3</v>
      </c>
    </row>
    <row r="62" spans="1:19" x14ac:dyDescent="0.25">
      <c r="A62" s="26">
        <f>Wellpath!E62</f>
        <v>1770</v>
      </c>
      <c r="B62" s="22">
        <v>0</v>
      </c>
      <c r="C62" s="22">
        <f>-SIN(Wellpath!$L62) * COS(Wellpath!$L62)</f>
        <v>-0.48514786313799824</v>
      </c>
      <c r="D62" s="22">
        <f>TAN(Dip) * SIN(Wellpath!$L62) * COS(Wellpath!$L62) * SIN(Wellpath!$O62)</f>
        <v>1.4656985586568916</v>
      </c>
      <c r="E62" s="20">
        <f>Model!$W$13*((drdp!B62+drdp!K62)*ASZ!$B62+(drdp!E62+drdp!N62)*ASZ!$C62+(drdp!H62+drdp!Q62)*ASZ!$D62)</f>
        <v>-1.4558601801713532E-2</v>
      </c>
      <c r="F62" s="20">
        <f>Model!$W$13*((drdp!C62+drdp!L62)*ASZ!$B62+(drdp!F62+drdp!O62)*ASZ!$C62+(drdp!I62+drdp!R62)*ASZ!$D62)</f>
        <v>-2.0358525766295613E-3</v>
      </c>
      <c r="G62" s="20">
        <f>Model!$W$13*((drdp!D62+drdp!M62)*ASZ!$B62+(drdp!G62+drdp!P62)*ASZ!$C62+(drdp!J62+drdp!S62)*ASZ!$D62)</f>
        <v>4.4803027375594582E-3</v>
      </c>
      <c r="H62" s="18">
        <f>Model!$W$13*((drdp!B62)*ASZ!$B62+(drdp!E62)*ASZ!$C62+(drdp!H62)*ASZ!$D62)</f>
        <v>-7.2793009008567658E-3</v>
      </c>
      <c r="I62" s="18">
        <f>Model!$W$13*((drdp!C62)*ASZ!$B62+(drdp!F62)*ASZ!$C62+(drdp!I62)*ASZ!$D62)</f>
        <v>-1.0179262883147806E-3</v>
      </c>
      <c r="J62" s="18">
        <f>Model!$W$13*((drdp!D62)*ASZ!$B62+(drdp!G62)*ASZ!$C62+(drdp!J62)*ASZ!$D62)</f>
        <v>2.2401513687797291E-3</v>
      </c>
      <c r="K62" s="21">
        <f>SUM(E$3:E61)+H62</f>
        <v>-0.11653201192546878</v>
      </c>
      <c r="L62" s="21">
        <f>SUM(F$3:F61)+I62</f>
        <v>-4.4454657862924268E-2</v>
      </c>
      <c r="M62" s="21">
        <f>SUM(G$3:G61)+J62</f>
        <v>3.3449506033522529E-2</v>
      </c>
      <c r="N62" s="19">
        <f t="shared" si="1"/>
        <v>1.3579709803397597E-2</v>
      </c>
      <c r="O62" s="19">
        <f t="shared" si="1"/>
        <v>1.9762166057096546E-3</v>
      </c>
      <c r="P62" s="19">
        <f t="shared" si="1"/>
        <v>1.11886945388666E-3</v>
      </c>
      <c r="Q62" s="19">
        <f t="shared" si="2"/>
        <v>5.1803907202249248E-3</v>
      </c>
      <c r="R62" s="19">
        <f t="shared" si="3"/>
        <v>-3.897938235999487E-3</v>
      </c>
      <c r="S62" s="19">
        <f t="shared" si="4"/>
        <v>-1.486986346404065E-3</v>
      </c>
    </row>
    <row r="63" spans="1:19" x14ac:dyDescent="0.25">
      <c r="A63" s="26">
        <f>Wellpath!E63</f>
        <v>1800</v>
      </c>
      <c r="B63" s="22">
        <v>0</v>
      </c>
      <c r="C63" s="22">
        <f>-SIN(Wellpath!$L63) * COS(Wellpath!$L63)</f>
        <v>-0.49240387650610395</v>
      </c>
      <c r="D63" s="22">
        <f>TAN(Dip) * SIN(Wellpath!$L63) * COS(Wellpath!$L63) * SIN(Wellpath!$O63)</f>
        <v>1.4876199750812336</v>
      </c>
      <c r="E63" s="20">
        <f>Model!$W$13*((drdp!B63+drdp!K63)*ASZ!$B63+(drdp!E63+drdp!N63)*ASZ!$C63+(drdp!H63+drdp!Q63)*ASZ!$D63)</f>
        <v>-1.5319028125536843E-2</v>
      </c>
      <c r="F63" s="20">
        <f>Model!$W$13*((drdp!C63+drdp!L63)*ASZ!$B63+(drdp!F63+drdp!O63)*ASZ!$C63+(drdp!I63+drdp!R63)*ASZ!$D63)</f>
        <v>-1.7529219357049759E-3</v>
      </c>
      <c r="G63" s="20">
        <f>Model!$W$13*((drdp!D63+drdp!M63)*ASZ!$B63+(drdp!G63+drdp!P63)*ASZ!$C63+(drdp!J63+drdp!S63)*ASZ!$D63)</f>
        <v>4.747666661696166E-3</v>
      </c>
      <c r="H63" s="18">
        <f>Model!$W$13*((drdp!B63)*ASZ!$B63+(drdp!E63)*ASZ!$C63+(drdp!H63)*ASZ!$D63)</f>
        <v>-7.6595140627684216E-3</v>
      </c>
      <c r="I63" s="18">
        <f>Model!$W$13*((drdp!C63)*ASZ!$B63+(drdp!F63)*ASZ!$C63+(drdp!I63)*ASZ!$D63)</f>
        <v>-8.7646096785248795E-4</v>
      </c>
      <c r="J63" s="18">
        <f>Model!$W$13*((drdp!D63)*ASZ!$B63+(drdp!G63)*ASZ!$C63+(drdp!J63)*ASZ!$D63)</f>
        <v>2.373833330848083E-3</v>
      </c>
      <c r="K63" s="21">
        <f>SUM(E$3:E62)+H63</f>
        <v>-0.13147082688909395</v>
      </c>
      <c r="L63" s="21">
        <f>SUM(F$3:F62)+I63</f>
        <v>-4.6349045119091534E-2</v>
      </c>
      <c r="M63" s="21">
        <f>SUM(G$3:G62)+J63</f>
        <v>3.8063490733150337E-2</v>
      </c>
      <c r="N63" s="19">
        <f t="shared" si="1"/>
        <v>1.728457832290211E-2</v>
      </c>
      <c r="O63" s="19">
        <f t="shared" si="1"/>
        <v>2.1482339834515826E-3</v>
      </c>
      <c r="P63" s="19">
        <f t="shared" si="1"/>
        <v>1.4488293267926216E-3</v>
      </c>
      <c r="Q63" s="19">
        <f t="shared" si="2"/>
        <v>6.0935472873268883E-3</v>
      </c>
      <c r="R63" s="19">
        <f t="shared" si="3"/>
        <v>-5.00423860097264E-3</v>
      </c>
      <c r="S63" s="19">
        <f t="shared" si="4"/>
        <v>-1.7642064493809074E-3</v>
      </c>
    </row>
    <row r="64" spans="1:19" x14ac:dyDescent="0.25">
      <c r="A64" s="26">
        <f>Wellpath!E64</f>
        <v>1830</v>
      </c>
      <c r="B64" s="22">
        <v>0</v>
      </c>
      <c r="C64" s="22">
        <f>-SIN(Wellpath!$L64) * COS(Wellpath!$L64)</f>
        <v>-0.4972609476841367</v>
      </c>
      <c r="D64" s="22">
        <f>TAN(Dip) * SIN(Wellpath!$L64) * COS(Wellpath!$L64) * SIN(Wellpath!$O64)</f>
        <v>1.5022938565220172</v>
      </c>
      <c r="E64" s="20">
        <f>Model!$W$13*((drdp!B64+drdp!K64)*ASZ!$B64+(drdp!E64+drdp!N64)*ASZ!$C64+(drdp!H64+drdp!Q64)*ASZ!$D64)</f>
        <v>-1.5999323668646821E-2</v>
      </c>
      <c r="F64" s="20">
        <f>Model!$W$13*((drdp!C64+drdp!L64)*ASZ!$B64+(drdp!F64+drdp!O64)*ASZ!$C64+(drdp!I64+drdp!R64)*ASZ!$D64)</f>
        <v>-1.4515854016795237E-3</v>
      </c>
      <c r="G64" s="20">
        <f>Model!$W$13*((drdp!D64+drdp!M64)*ASZ!$B64+(drdp!G64+drdp!P64)*ASZ!$C64+(drdp!J64+drdp!S64)*ASZ!$D64)</f>
        <v>4.990987791637003E-3</v>
      </c>
      <c r="H64" s="18">
        <f>Model!$W$13*((drdp!B64)*ASZ!$B64+(drdp!E64)*ASZ!$C64+(drdp!H64)*ASZ!$D64)</f>
        <v>-7.9996618343234106E-3</v>
      </c>
      <c r="I64" s="18">
        <f>Model!$W$13*((drdp!C64)*ASZ!$B64+(drdp!F64)*ASZ!$C64+(drdp!I64)*ASZ!$D64)</f>
        <v>-7.2579270083976183E-4</v>
      </c>
      <c r="J64" s="18">
        <f>Model!$W$13*((drdp!D64)*ASZ!$B64+(drdp!G64)*ASZ!$C64+(drdp!J64)*ASZ!$D64)</f>
        <v>2.4954938958185015E-3</v>
      </c>
      <c r="K64" s="21">
        <f>SUM(E$3:E63)+H64</f>
        <v>-0.14713000278618579</v>
      </c>
      <c r="L64" s="21">
        <f>SUM(F$3:F63)+I64</f>
        <v>-4.7951298787783786E-2</v>
      </c>
      <c r="M64" s="21">
        <f>SUM(G$3:G63)+J64</f>
        <v>4.2932817959816925E-2</v>
      </c>
      <c r="N64" s="19">
        <f t="shared" si="1"/>
        <v>2.164723771986304E-2</v>
      </c>
      <c r="O64" s="19">
        <f t="shared" si="1"/>
        <v>2.2993270554353146E-3</v>
      </c>
      <c r="P64" s="19">
        <f t="shared" si="1"/>
        <v>1.8432268579707787E-3</v>
      </c>
      <c r="Q64" s="19">
        <f t="shared" si="2"/>
        <v>7.0550747242478559E-3</v>
      </c>
      <c r="R64" s="19">
        <f t="shared" si="3"/>
        <v>-6.3167056260466717E-3</v>
      </c>
      <c r="S64" s="19">
        <f t="shared" si="4"/>
        <v>-2.0586843817927115E-3</v>
      </c>
    </row>
    <row r="65" spans="1:19" x14ac:dyDescent="0.25">
      <c r="A65" s="26">
        <f>Wellpath!E65</f>
        <v>1860</v>
      </c>
      <c r="B65" s="22">
        <v>0</v>
      </c>
      <c r="C65" s="22">
        <f>-SIN(Wellpath!$L65) * COS(Wellpath!$L65)</f>
        <v>-0.49969541350954788</v>
      </c>
      <c r="D65" s="22">
        <f>TAN(Dip) * SIN(Wellpath!$L65) * COS(Wellpath!$L65) * SIN(Wellpath!$O65)</f>
        <v>1.5096487133038756</v>
      </c>
      <c r="E65" s="20">
        <f>Model!$W$13*((drdp!B65+drdp!K65)*ASZ!$B65+(drdp!E65+drdp!N65)*ASZ!$C65+(drdp!H65+drdp!Q65)*ASZ!$D65)</f>
        <v>-1.6589843678265961E-2</v>
      </c>
      <c r="F65" s="20">
        <f>Model!$W$13*((drdp!C65+drdp!L65)*ASZ!$B65+(drdp!F65+drdp!O65)*ASZ!$C65+(drdp!I65+drdp!R65)*ASZ!$D65)</f>
        <v>-1.1367275371142113E-3</v>
      </c>
      <c r="G65" s="20">
        <f>Model!$W$13*((drdp!D65+drdp!M65)*ASZ!$B65+(drdp!G65+drdp!P65)*ASZ!$C65+(drdp!J65+drdp!S65)*ASZ!$D65)</f>
        <v>5.2067640251156604E-3</v>
      </c>
      <c r="H65" s="18">
        <f>Model!$W$13*((drdp!B65)*ASZ!$B65+(drdp!E65)*ASZ!$C65+(drdp!H65)*ASZ!$D65)</f>
        <v>-8.2949218391329804E-3</v>
      </c>
      <c r="I65" s="18">
        <f>Model!$W$13*((drdp!C65)*ASZ!$B65+(drdp!F65)*ASZ!$C65+(drdp!I65)*ASZ!$D65)</f>
        <v>-5.6836376855710566E-4</v>
      </c>
      <c r="J65" s="18">
        <f>Model!$W$13*((drdp!D65)*ASZ!$B65+(drdp!G65)*ASZ!$C65+(drdp!J65)*ASZ!$D65)</f>
        <v>2.6033820125578302E-3</v>
      </c>
      <c r="K65" s="21">
        <f>SUM(E$3:E64)+H65</f>
        <v>-0.16342458645964217</v>
      </c>
      <c r="L65" s="21">
        <f>SUM(F$3:F64)+I65</f>
        <v>-4.9245455257180645E-2</v>
      </c>
      <c r="M65" s="21">
        <f>SUM(G$3:G64)+J65</f>
        <v>4.8031693868193254E-2</v>
      </c>
      <c r="N65" s="19">
        <f t="shared" si="1"/>
        <v>2.670759545950506E-2</v>
      </c>
      <c r="O65" s="19">
        <f t="shared" si="1"/>
        <v>2.4251148634869811E-3</v>
      </c>
      <c r="P65" s="19">
        <f t="shared" si="1"/>
        <v>2.3070436158478336E-3</v>
      </c>
      <c r="Q65" s="19">
        <f t="shared" si="2"/>
        <v>8.0479181604215591E-3</v>
      </c>
      <c r="R65" s="19">
        <f t="shared" si="3"/>
        <v>-7.849559707365613E-3</v>
      </c>
      <c r="S65" s="19">
        <f t="shared" si="4"/>
        <v>-2.365342631312709E-3</v>
      </c>
    </row>
    <row r="66" spans="1:19" x14ac:dyDescent="0.25">
      <c r="A66" s="26">
        <f>Wellpath!E66</f>
        <v>1890</v>
      </c>
      <c r="B66" s="22">
        <v>0</v>
      </c>
      <c r="C66" s="22">
        <f>-SIN(Wellpath!$L66) * COS(Wellpath!$L66)</f>
        <v>-0.49969541350954783</v>
      </c>
      <c r="D66" s="22">
        <f>TAN(Dip) * SIN(Wellpath!$L66) * COS(Wellpath!$L66) * SIN(Wellpath!$O66)</f>
        <v>1.5096487133038754</v>
      </c>
      <c r="E66" s="20">
        <f>Model!$W$13*((drdp!B66+drdp!K66)*ASZ!$B66+(drdp!E66+drdp!N66)*ASZ!$C66+(drdp!H66+drdp!Q66)*ASZ!$D66)</f>
        <v>-1.7081822812582113E-2</v>
      </c>
      <c r="F66" s="20">
        <f>Model!$W$13*((drdp!C66+drdp!L66)*ASZ!$B66+(drdp!F66+drdp!O66)*ASZ!$C66+(drdp!I66+drdp!R66)*ASZ!$D66)</f>
        <v>-8.133781443354646E-4</v>
      </c>
      <c r="G66" s="20">
        <f>Model!$W$13*((drdp!D66+drdp!M66)*ASZ!$B66+(drdp!G66+drdp!P66)*ASZ!$C66+(drdp!J66+drdp!S66)*ASZ!$D66)</f>
        <v>5.3917619847614669E-3</v>
      </c>
      <c r="H66" s="18">
        <f>Model!$W$13*((drdp!B66)*ASZ!$B66+(drdp!E66)*ASZ!$C66+(drdp!H66)*ASZ!$D66)</f>
        <v>-8.5409114062910563E-3</v>
      </c>
      <c r="I66" s="18">
        <f>Model!$W$13*((drdp!C66)*ASZ!$B66+(drdp!F66)*ASZ!$C66+(drdp!I66)*ASZ!$D66)</f>
        <v>-4.066890721677323E-4</v>
      </c>
      <c r="J66" s="18">
        <f>Model!$W$13*((drdp!D66)*ASZ!$B66+(drdp!G66)*ASZ!$C66+(drdp!J66)*ASZ!$D66)</f>
        <v>2.6958809923807335E-3</v>
      </c>
      <c r="K66" s="21">
        <f>SUM(E$3:E65)+H66</f>
        <v>-0.18026041970506623</v>
      </c>
      <c r="L66" s="21">
        <f>SUM(F$3:F65)+I66</f>
        <v>-5.0220508097905486E-2</v>
      </c>
      <c r="M66" s="21">
        <f>SUM(G$3:G65)+J66</f>
        <v>5.3330956873131816E-2</v>
      </c>
      <c r="N66" s="19">
        <f t="shared" si="1"/>
        <v>3.2493818912246633E-2</v>
      </c>
      <c r="O66" s="19">
        <f t="shared" si="1"/>
        <v>2.5220994336117904E-3</v>
      </c>
      <c r="P66" s="19">
        <f t="shared" si="1"/>
        <v>2.8441909610038459E-3</v>
      </c>
      <c r="Q66" s="19">
        <f t="shared" si="2"/>
        <v>9.0527698675301211E-3</v>
      </c>
      <c r="R66" s="19">
        <f t="shared" si="3"/>
        <v>-9.613460669223528E-3</v>
      </c>
      <c r="S66" s="19">
        <f t="shared" si="4"/>
        <v>-2.6783077515161644E-3</v>
      </c>
    </row>
    <row r="67" spans="1:19" x14ac:dyDescent="0.25">
      <c r="A67" s="26">
        <f>Wellpath!E67</f>
        <v>1920</v>
      </c>
      <c r="B67" s="22">
        <v>0</v>
      </c>
      <c r="C67" s="22">
        <f>-SIN(Wellpath!$L67) * COS(Wellpath!$L67)</f>
        <v>-0.4972609476841367</v>
      </c>
      <c r="D67" s="22">
        <f>TAN(Dip) * SIN(Wellpath!$L67) * COS(Wellpath!$L67) * SIN(Wellpath!$O67)</f>
        <v>1.5022938565220172</v>
      </c>
      <c r="E67" s="20">
        <f>Model!$W$13*((drdp!B67+drdp!K67)*ASZ!$B67+(drdp!E67+drdp!N67)*ASZ!$C67+(drdp!H67+drdp!Q67)*ASZ!$D67)</f>
        <v>-1.746747397235765E-2</v>
      </c>
      <c r="F67" s="20">
        <f>Model!$W$13*((drdp!C67+drdp!L67)*ASZ!$B67+(drdp!F67+drdp!O67)*ASZ!$C67+(drdp!I67+drdp!R67)*ASZ!$D67)</f>
        <v>-4.8665523269442537E-4</v>
      </c>
      <c r="G67" s="20">
        <f>Model!$W$13*((drdp!D67+drdp!M67)*ASZ!$B67+(drdp!G67+drdp!P67)*ASZ!$C67+(drdp!J67+drdp!S67)*ASZ!$D67)</f>
        <v>5.5430535027517717E-3</v>
      </c>
      <c r="H67" s="18">
        <f>Model!$W$13*((drdp!B67)*ASZ!$B67+(drdp!E67)*ASZ!$C67+(drdp!H67)*ASZ!$D67)</f>
        <v>-8.733736986178825E-3</v>
      </c>
      <c r="I67" s="18">
        <f>Model!$W$13*((drdp!C67)*ASZ!$B67+(drdp!F67)*ASZ!$C67+(drdp!I67)*ASZ!$D67)</f>
        <v>-2.4332761634721268E-4</v>
      </c>
      <c r="J67" s="18">
        <f>Model!$W$13*((drdp!D67)*ASZ!$B67+(drdp!G67)*ASZ!$C67+(drdp!J67)*ASZ!$D67)</f>
        <v>2.7715267513758858E-3</v>
      </c>
      <c r="K67" s="21">
        <f>SUM(E$3:E66)+H67</f>
        <v>-0.1975350680975361</v>
      </c>
      <c r="L67" s="21">
        <f>SUM(F$3:F66)+I67</f>
        <v>-5.0870524786420429E-2</v>
      </c>
      <c r="M67" s="21">
        <f>SUM(G$3:G66)+J67</f>
        <v>5.8798364616888442E-2</v>
      </c>
      <c r="N67" s="19">
        <f t="shared" si="1"/>
        <v>3.9020103128298227E-2</v>
      </c>
      <c r="O67" s="19">
        <f t="shared" si="1"/>
        <v>2.5878102920458153E-3</v>
      </c>
      <c r="P67" s="19">
        <f t="shared" si="1"/>
        <v>3.4572476816205587E-3</v>
      </c>
      <c r="Q67" s="19">
        <f t="shared" si="2"/>
        <v>1.0048712577842957E-2</v>
      </c>
      <c r="R67" s="19">
        <f t="shared" si="3"/>
        <v>-1.1614738958620816E-2</v>
      </c>
      <c r="S67" s="19">
        <f t="shared" si="4"/>
        <v>-2.9911036646444096E-3</v>
      </c>
    </row>
    <row r="68" spans="1:19" x14ac:dyDescent="0.25">
      <c r="A68" s="26">
        <f>Wellpath!E68</f>
        <v>1950</v>
      </c>
      <c r="B68" s="22">
        <v>0</v>
      </c>
      <c r="C68" s="22">
        <f>-SIN(Wellpath!$L68) * COS(Wellpath!$L68)</f>
        <v>-0.49240387650610407</v>
      </c>
      <c r="D68" s="22">
        <f>TAN(Dip) * SIN(Wellpath!$L68) * COS(Wellpath!$L68) * SIN(Wellpath!$O68)</f>
        <v>1.4876199750812338</v>
      </c>
      <c r="E68" s="20">
        <f>Model!$W$13*((drdp!B68+drdp!K68)*ASZ!$B68+(drdp!E68+drdp!N68)*ASZ!$C68+(drdp!H68+drdp!Q68)*ASZ!$D68)</f>
        <v>-1.7740076538238642E-2</v>
      </c>
      <c r="F68" s="20">
        <f>Model!$W$13*((drdp!C68+drdp!L68)*ASZ!$B68+(drdp!F68+drdp!O68)*ASZ!$C68+(drdp!I68+drdp!R68)*ASZ!$D68)</f>
        <v>-1.6170702529374914E-4</v>
      </c>
      <c r="G68" s="20">
        <f>Model!$W$13*((drdp!D68+drdp!M68)*ASZ!$B68+(drdp!G68+drdp!P68)*ASZ!$C68+(drdp!J68+drdp!S68)*ASZ!$D68)</f>
        <v>5.658048800516167E-3</v>
      </c>
      <c r="H68" s="18">
        <f>Model!$W$13*((drdp!B68)*ASZ!$B68+(drdp!E68)*ASZ!$C68+(drdp!H68)*ASZ!$D68)</f>
        <v>-8.8700382691193208E-3</v>
      </c>
      <c r="I68" s="18">
        <f>Model!$W$13*((drdp!C68)*ASZ!$B68+(drdp!F68)*ASZ!$C68+(drdp!I68)*ASZ!$D68)</f>
        <v>-8.085351264687457E-5</v>
      </c>
      <c r="J68" s="18">
        <f>Model!$W$13*((drdp!D68)*ASZ!$B68+(drdp!G68)*ASZ!$C68+(drdp!J68)*ASZ!$D68)</f>
        <v>2.8290244002580835E-3</v>
      </c>
      <c r="K68" s="21">
        <f>SUM(E$3:E67)+H68</f>
        <v>-0.21513884335283423</v>
      </c>
      <c r="L68" s="21">
        <f>SUM(F$3:F67)+I68</f>
        <v>-5.1194705915414522E-2</v>
      </c>
      <c r="M68" s="21">
        <f>SUM(G$3:G67)+J68</f>
        <v>6.4398915768522413E-2</v>
      </c>
      <c r="N68" s="19">
        <f t="shared" ref="N68:P131" si="5">K68^2</f>
        <v>4.6284721919195346E-2</v>
      </c>
      <c r="O68" s="19">
        <f t="shared" si="5"/>
        <v>2.6208979137657788E-3</v>
      </c>
      <c r="P68" s="19">
        <f t="shared" si="5"/>
        <v>4.1472203521612447E-3</v>
      </c>
      <c r="Q68" s="19">
        <f t="shared" ref="Q68:Q131" si="6">K68*L68</f>
        <v>1.1013969816430781E-2</v>
      </c>
      <c r="R68" s="19">
        <f t="shared" ref="R68:R131" si="7">K68*M68</f>
        <v>-1.3854708251616509E-2</v>
      </c>
      <c r="S68" s="19">
        <f t="shared" ref="S68:S131" si="8">L68*M68</f>
        <v>-3.2968835540410561E-3</v>
      </c>
    </row>
    <row r="69" spans="1:19" x14ac:dyDescent="0.25">
      <c r="A69" s="26">
        <f>Wellpath!E69</f>
        <v>1980</v>
      </c>
      <c r="B69" s="22">
        <v>0</v>
      </c>
      <c r="C69" s="22">
        <f>-SIN(Wellpath!$L69) * COS(Wellpath!$L69)</f>
        <v>-0.48514786313799829</v>
      </c>
      <c r="D69" s="22">
        <f>TAN(Dip) * SIN(Wellpath!$L69) * COS(Wellpath!$L69) * SIN(Wellpath!$O69)</f>
        <v>1.4656985586568918</v>
      </c>
      <c r="E69" s="20">
        <f>Model!$W$13*((drdp!B69+drdp!K69)*ASZ!$B69+(drdp!E69+drdp!N69)*ASZ!$C69+(drdp!H69+drdp!Q69)*ASZ!$D69)</f>
        <v>-1.7894053043459875E-2</v>
      </c>
      <c r="F69" s="20">
        <f>Model!$W$13*((drdp!C69+drdp!L69)*ASZ!$B69+(drdp!F69+drdp!O69)*ASZ!$C69+(drdp!I69+drdp!R69)*ASZ!$D69)</f>
        <v>1.5634635709335144E-4</v>
      </c>
      <c r="G69" s="20">
        <f>Model!$W$13*((drdp!D69+drdp!M69)*ASZ!$B69+(drdp!G69+drdp!P69)*ASZ!$C69+(drdp!J69+drdp!S69)*ASZ!$D69)</f>
        <v>5.7345259986309729E-3</v>
      </c>
      <c r="H69" s="18">
        <f>Model!$W$13*((drdp!B69)*ASZ!$B69+(drdp!E69)*ASZ!$C69+(drdp!H69)*ASZ!$D69)</f>
        <v>-8.9470265217299373E-3</v>
      </c>
      <c r="I69" s="18">
        <f>Model!$W$13*((drdp!C69)*ASZ!$B69+(drdp!F69)*ASZ!$C69+(drdp!I69)*ASZ!$D69)</f>
        <v>7.817317854667572E-5</v>
      </c>
      <c r="J69" s="18">
        <f>Model!$W$13*((drdp!D69)*ASZ!$B69+(drdp!G69)*ASZ!$C69+(drdp!J69)*ASZ!$D69)</f>
        <v>2.8672629993154865E-3</v>
      </c>
      <c r="K69" s="21">
        <f>SUM(E$3:E68)+H69</f>
        <v>-0.2329559081436835</v>
      </c>
      <c r="L69" s="21">
        <f>SUM(F$3:F68)+I69</f>
        <v>-5.1197386249514719E-2</v>
      </c>
      <c r="M69" s="21">
        <f>SUM(G$3:G68)+J69</f>
        <v>7.0095203168095976E-2</v>
      </c>
      <c r="N69" s="19">
        <f t="shared" si="5"/>
        <v>5.4268455139048301E-2</v>
      </c>
      <c r="O69" s="19">
        <f t="shared" si="5"/>
        <v>2.6211723587819986E-3</v>
      </c>
      <c r="P69" s="19">
        <f t="shared" si="5"/>
        <v>4.9133375071766525E-3</v>
      </c>
      <c r="Q69" s="19">
        <f t="shared" si="6"/>
        <v>1.1926733608338635E-2</v>
      </c>
      <c r="R69" s="19">
        <f t="shared" si="7"/>
        <v>-1.6329091710539798E-2</v>
      </c>
      <c r="S69" s="19">
        <f t="shared" si="8"/>
        <v>-3.5886911908352176E-3</v>
      </c>
    </row>
    <row r="70" spans="1:19" x14ac:dyDescent="0.25">
      <c r="A70" s="26">
        <f>Wellpath!E70</f>
        <v>2010</v>
      </c>
      <c r="B70" s="22">
        <v>0</v>
      </c>
      <c r="C70" s="22">
        <f>-SIN(Wellpath!$L70) * COS(Wellpath!$L70)</f>
        <v>-0.47552825814757682</v>
      </c>
      <c r="D70" s="22">
        <f>TAN(Dip) * SIN(Wellpath!$L70) * COS(Wellpath!$L70) * SIN(Wellpath!$O70)</f>
        <v>1.4366364061862771</v>
      </c>
      <c r="E70" s="20">
        <f>Model!$W$13*((drdp!B70+drdp!K70)*ASZ!$B70+(drdp!E70+drdp!N70)*ASZ!$C70+(drdp!H70+drdp!Q70)*ASZ!$D70)</f>
        <v>-1.7925033438199334E-2</v>
      </c>
      <c r="F70" s="20">
        <f>Model!$W$13*((drdp!C70+drdp!L70)*ASZ!$B70+(drdp!F70+drdp!O70)*ASZ!$C70+(drdp!I70+drdp!R70)*ASZ!$D70)</f>
        <v>4.6247089366022821E-4</v>
      </c>
      <c r="G70" s="20">
        <f>Model!$W$13*((drdp!D70+drdp!M70)*ASZ!$B70+(drdp!G70+drdp!P70)*ASZ!$C70+(drdp!J70+drdp!S70)*ASZ!$D70)</f>
        <v>5.770656632203601E-3</v>
      </c>
      <c r="H70" s="18">
        <f>Model!$W$13*((drdp!B70)*ASZ!$B70+(drdp!E70)*ASZ!$C70+(drdp!H70)*ASZ!$D70)</f>
        <v>-8.9625167190996672E-3</v>
      </c>
      <c r="I70" s="18">
        <f>Model!$W$13*((drdp!C70)*ASZ!$B70+(drdp!F70)*ASZ!$C70+(drdp!I70)*ASZ!$D70)</f>
        <v>2.3123544683011411E-4</v>
      </c>
      <c r="J70" s="18">
        <f>Model!$W$13*((drdp!D70)*ASZ!$B70+(drdp!G70)*ASZ!$C70+(drdp!J70)*ASZ!$D70)</f>
        <v>2.8853283161018005E-3</v>
      </c>
      <c r="K70" s="21">
        <f>SUM(E$3:E69)+H70</f>
        <v>-0.25086545138451311</v>
      </c>
      <c r="L70" s="21">
        <f>SUM(F$3:F69)+I70</f>
        <v>-5.0887977624137937E-2</v>
      </c>
      <c r="M70" s="21">
        <f>SUM(G$3:G69)+J70</f>
        <v>7.5847794483513267E-2</v>
      </c>
      <c r="N70" s="19">
        <f t="shared" si="5"/>
        <v>6.2933474698355502E-2</v>
      </c>
      <c r="O70" s="19">
        <f t="shared" si="5"/>
        <v>2.5895862666747635E-3</v>
      </c>
      <c r="P70" s="19">
        <f t="shared" si="5"/>
        <v>5.752887928013266E-3</v>
      </c>
      <c r="Q70" s="19">
        <f t="shared" si="6"/>
        <v>1.2766035476724367E-2</v>
      </c>
      <c r="R70" s="19">
        <f t="shared" si="7"/>
        <v>-1.902759119962634E-2</v>
      </c>
      <c r="S70" s="19">
        <f t="shared" si="8"/>
        <v>-3.859740868517236E-3</v>
      </c>
    </row>
    <row r="71" spans="1:19" x14ac:dyDescent="0.25">
      <c r="A71" s="26">
        <f>Wellpath!E71</f>
        <v>2040</v>
      </c>
      <c r="B71" s="22">
        <v>0</v>
      </c>
      <c r="C71" s="22">
        <f>-SIN(Wellpath!$L71) * COS(Wellpath!$L71)</f>
        <v>-0.46359192728339371</v>
      </c>
      <c r="D71" s="22">
        <f>TAN(Dip) * SIN(Wellpath!$L71) * COS(Wellpath!$L71) * SIN(Wellpath!$O71)</f>
        <v>1.4005751055549096</v>
      </c>
      <c r="E71" s="20">
        <f>Model!$W$13*((drdp!B71+drdp!K71)*ASZ!$B71+(drdp!E71+drdp!N71)*ASZ!$C71+(drdp!H71+drdp!Q71)*ASZ!$D71)</f>
        <v>-1.782990623764296E-2</v>
      </c>
      <c r="F71" s="20">
        <f>Model!$W$13*((drdp!C71+drdp!L71)*ASZ!$B71+(drdp!F71+drdp!O71)*ASZ!$C71+(drdp!I71+drdp!R71)*ASZ!$D71)</f>
        <v>7.5177570501040725E-4</v>
      </c>
      <c r="G71" s="20">
        <f>Model!$W$13*((drdp!D71+drdp!M71)*ASZ!$B71+(drdp!G71+drdp!P71)*ASZ!$C71+(drdp!J71+drdp!S71)*ASZ!$D71)</f>
        <v>5.7650268907670724E-3</v>
      </c>
      <c r="H71" s="18">
        <f>Model!$W$13*((drdp!B71)*ASZ!$B71+(drdp!E71)*ASZ!$C71+(drdp!H71)*ASZ!$D71)</f>
        <v>-8.9149531188214802E-3</v>
      </c>
      <c r="I71" s="18">
        <f>Model!$W$13*((drdp!C71)*ASZ!$B71+(drdp!F71)*ASZ!$C71+(drdp!I71)*ASZ!$D71)</f>
        <v>3.7588785250520362E-4</v>
      </c>
      <c r="J71" s="18">
        <f>Model!$W$13*((drdp!D71)*ASZ!$B71+(drdp!G71)*ASZ!$C71+(drdp!J71)*ASZ!$D71)</f>
        <v>2.8825134453835362E-3</v>
      </c>
      <c r="K71" s="21">
        <f>SUM(E$3:E70)+H71</f>
        <v>-0.26874292122243421</v>
      </c>
      <c r="L71" s="21">
        <f>SUM(F$3:F70)+I71</f>
        <v>-5.0280854324802615E-2</v>
      </c>
      <c r="M71" s="21">
        <f>SUM(G$3:G70)+J71</f>
        <v>8.1615636244998596E-2</v>
      </c>
      <c r="N71" s="19">
        <f t="shared" si="5"/>
        <v>7.2222757707167476E-2</v>
      </c>
      <c r="O71" s="19">
        <f t="shared" si="5"/>
        <v>2.5281643116320217E-3</v>
      </c>
      <c r="P71" s="19">
        <f t="shared" si="5"/>
        <v>6.6611120796759285E-3</v>
      </c>
      <c r="Q71" s="19">
        <f t="shared" si="6"/>
        <v>1.3512623672807119E-2</v>
      </c>
      <c r="R71" s="19">
        <f t="shared" si="7"/>
        <v>-2.1933624501908503E-2</v>
      </c>
      <c r="S71" s="19">
        <f t="shared" si="8"/>
        <v>-4.1037039166608551E-3</v>
      </c>
    </row>
    <row r="72" spans="1:19" x14ac:dyDescent="0.25">
      <c r="A72" s="26">
        <f>Wellpath!E72</f>
        <v>2070</v>
      </c>
      <c r="B72" s="22">
        <v>0</v>
      </c>
      <c r="C72" s="22">
        <f>-SIN(Wellpath!$L72) * COS(Wellpath!$L72)</f>
        <v>-0.44939702314958346</v>
      </c>
      <c r="D72" s="22">
        <f>TAN(Dip) * SIN(Wellpath!$L72) * COS(Wellpath!$L72) * SIN(Wellpath!$O72)</f>
        <v>1.3576903437945955</v>
      </c>
      <c r="E72" s="20">
        <f>Model!$W$13*((drdp!B72+drdp!K72)*ASZ!$B72+(drdp!E72+drdp!N72)*ASZ!$C72+(drdp!H72+drdp!Q72)*ASZ!$D72)</f>
        <v>-1.7606855989387923E-2</v>
      </c>
      <c r="F72" s="20">
        <f>Model!$W$13*((drdp!C72+drdp!L72)*ASZ!$B72+(drdp!F72+drdp!O72)*ASZ!$C72+(drdp!I72+drdp!R72)*ASZ!$D72)</f>
        <v>1.0195685111497985E-3</v>
      </c>
      <c r="G72" s="20">
        <f>Model!$W$13*((drdp!D72+drdp!M72)*ASZ!$B72+(drdp!G72+drdp!P72)*ASZ!$C72+(drdp!J72+drdp!S72)*ASZ!$D72)</f>
        <v>5.7166543485055437E-3</v>
      </c>
      <c r="H72" s="18">
        <f>Model!$W$13*((drdp!B72)*ASZ!$B72+(drdp!E72)*ASZ!$C72+(drdp!H72)*ASZ!$D72)</f>
        <v>-8.8034279946939617E-3</v>
      </c>
      <c r="I72" s="18">
        <f>Model!$W$13*((drdp!C72)*ASZ!$B72+(drdp!F72)*ASZ!$C72+(drdp!I72)*ASZ!$D72)</f>
        <v>5.0978425557489924E-4</v>
      </c>
      <c r="J72" s="18">
        <f>Model!$W$13*((drdp!D72)*ASZ!$B72+(drdp!G72)*ASZ!$C72+(drdp!J72)*ASZ!$D72)</f>
        <v>2.8583271742527719E-3</v>
      </c>
      <c r="K72" s="21">
        <f>SUM(E$3:E71)+H72</f>
        <v>-0.28646130233594969</v>
      </c>
      <c r="L72" s="21">
        <f>SUM(F$3:F71)+I72</f>
        <v>-4.9395182216722511E-2</v>
      </c>
      <c r="M72" s="21">
        <f>SUM(G$3:G71)+J72</f>
        <v>8.7356476864634908E-2</v>
      </c>
      <c r="N72" s="19">
        <f t="shared" si="5"/>
        <v>8.2060077736008374E-2</v>
      </c>
      <c r="O72" s="19">
        <f t="shared" si="5"/>
        <v>2.4398840262232196E-3</v>
      </c>
      <c r="P72" s="19">
        <f t="shared" si="5"/>
        <v>7.6311540502014942E-3</v>
      </c>
      <c r="Q72" s="19">
        <f t="shared" si="6"/>
        <v>1.4149808226923872E-2</v>
      </c>
      <c r="R72" s="19">
        <f t="shared" si="7"/>
        <v>-2.5024250130123573E-2</v>
      </c>
      <c r="S72" s="19">
        <f t="shared" si="8"/>
        <v>-4.3149890925395454E-3</v>
      </c>
    </row>
    <row r="73" spans="1:19" x14ac:dyDescent="0.25">
      <c r="A73" s="26">
        <f>Wellpath!E73</f>
        <v>2100</v>
      </c>
      <c r="B73" s="22">
        <v>0</v>
      </c>
      <c r="C73" s="22">
        <f>-SIN(Wellpath!$L73) * COS(Wellpath!$L73)</f>
        <v>-0.43301270189221941</v>
      </c>
      <c r="D73" s="22">
        <f>TAN(Dip) * SIN(Wellpath!$L73) * COS(Wellpath!$L73) * SIN(Wellpath!$O73)</f>
        <v>1.308191051153871</v>
      </c>
      <c r="E73" s="20">
        <f>Model!$W$13*((drdp!B73+drdp!K73)*ASZ!$B73+(drdp!E73+drdp!N73)*ASZ!$C73+(drdp!H73+drdp!Q73)*ASZ!$D73)</f>
        <v>-1.7255386645569255E-2</v>
      </c>
      <c r="F73" s="20">
        <f>Model!$W$13*((drdp!C73+drdp!L73)*ASZ!$B73+(drdp!F73+drdp!O73)*ASZ!$C73+(drdp!I73+drdp!R73)*ASZ!$D73)</f>
        <v>1.2614088961368588E-3</v>
      </c>
      <c r="G73" s="20">
        <f>Model!$W$13*((drdp!D73+drdp!M73)*ASZ!$B73+(drdp!G73+drdp!P73)*ASZ!$C73+(drdp!J73+drdp!S73)*ASZ!$D73)</f>
        <v>5.6250000000000007E-3</v>
      </c>
      <c r="H73" s="18">
        <f>Model!$W$13*((drdp!B73)*ASZ!$B73+(drdp!E73)*ASZ!$C73+(drdp!H73)*ASZ!$D73)</f>
        <v>-8.6276933227846277E-3</v>
      </c>
      <c r="I73" s="18">
        <f>Model!$W$13*((drdp!C73)*ASZ!$B73+(drdp!F73)*ASZ!$C73+(drdp!I73)*ASZ!$D73)</f>
        <v>6.3070444806842942E-4</v>
      </c>
      <c r="J73" s="18">
        <f>Model!$W$13*((drdp!D73)*ASZ!$B73+(drdp!G73)*ASZ!$C73+(drdp!J73)*ASZ!$D73)</f>
        <v>2.8125000000000003E-3</v>
      </c>
      <c r="K73" s="21">
        <f>SUM(E$3:E72)+H73</f>
        <v>-0.30389242365342828</v>
      </c>
      <c r="L73" s="21">
        <f>SUM(F$3:F72)+I73</f>
        <v>-4.8254693513079178E-2</v>
      </c>
      <c r="M73" s="21">
        <f>SUM(G$3:G72)+J73</f>
        <v>9.3027304038887676E-2</v>
      </c>
      <c r="N73" s="19">
        <f t="shared" si="5"/>
        <v>9.235060515395474E-2</v>
      </c>
      <c r="O73" s="19">
        <f t="shared" si="5"/>
        <v>2.3285154460412055E-3</v>
      </c>
      <c r="P73" s="19">
        <f t="shared" si="5"/>
        <v>8.6540792967436473E-3</v>
      </c>
      <c r="Q73" s="19">
        <f t="shared" si="6"/>
        <v>1.4664235764342995E-2</v>
      </c>
      <c r="R73" s="19">
        <f t="shared" si="7"/>
        <v>-2.8270292890321933E-2</v>
      </c>
      <c r="S73" s="19">
        <f t="shared" si="8"/>
        <v>-4.4890040447445574E-3</v>
      </c>
    </row>
    <row r="74" spans="1:19" x14ac:dyDescent="0.25">
      <c r="A74" s="26">
        <f>Wellpath!E74</f>
        <v>2130</v>
      </c>
      <c r="B74" s="22">
        <v>0</v>
      </c>
      <c r="C74" s="22">
        <f>-SIN(Wellpath!$L74) * COS(Wellpath!$L74)</f>
        <v>-0.43301270189221941</v>
      </c>
      <c r="D74" s="22">
        <f>TAN(Dip) * SIN(Wellpath!$L74) * COS(Wellpath!$L74) * SIN(Wellpath!$O74)</f>
        <v>1.308191051153871</v>
      </c>
      <c r="E74" s="20">
        <f>Model!$W$13*((drdp!B74+drdp!K74)*ASZ!$B74+(drdp!E74+drdp!N74)*ASZ!$C74+(drdp!H74+drdp!Q74)*ASZ!$D74)</f>
        <v>-1.7255386645569255E-2</v>
      </c>
      <c r="F74" s="20">
        <f>Model!$W$13*((drdp!C74+drdp!L74)*ASZ!$B74+(drdp!F74+drdp!O74)*ASZ!$C74+(drdp!I74+drdp!R74)*ASZ!$D74)</f>
        <v>1.2614088961368588E-3</v>
      </c>
      <c r="G74" s="20">
        <f>Model!$W$13*((drdp!D74+drdp!M74)*ASZ!$B74+(drdp!G74+drdp!P74)*ASZ!$C74+(drdp!J74+drdp!S74)*ASZ!$D74)</f>
        <v>5.6250000000000007E-3</v>
      </c>
      <c r="H74" s="18">
        <f>Model!$W$13*((drdp!B74)*ASZ!$B74+(drdp!E74)*ASZ!$C74+(drdp!H74)*ASZ!$D74)</f>
        <v>-8.6276933227846277E-3</v>
      </c>
      <c r="I74" s="18">
        <f>Model!$W$13*((drdp!C74)*ASZ!$B74+(drdp!F74)*ASZ!$C74+(drdp!I74)*ASZ!$D74)</f>
        <v>6.3070444806842942E-4</v>
      </c>
      <c r="J74" s="18">
        <f>Model!$W$13*((drdp!D74)*ASZ!$B74+(drdp!G74)*ASZ!$C74+(drdp!J74)*ASZ!$D74)</f>
        <v>2.8125000000000003E-3</v>
      </c>
      <c r="K74" s="21">
        <f>SUM(E$3:E73)+H74</f>
        <v>-0.32114781029899753</v>
      </c>
      <c r="L74" s="21">
        <f>SUM(F$3:F73)+I74</f>
        <v>-4.699328461694232E-2</v>
      </c>
      <c r="M74" s="21">
        <f>SUM(G$3:G73)+J74</f>
        <v>9.8652304038887681E-2</v>
      </c>
      <c r="N74" s="19">
        <f t="shared" si="5"/>
        <v>0.1031359160598409</v>
      </c>
      <c r="O74" s="19">
        <f t="shared" si="5"/>
        <v>2.2083687990889478E-3</v>
      </c>
      <c r="P74" s="19">
        <f t="shared" si="5"/>
        <v>9.7322770921811352E-3</v>
      </c>
      <c r="Q74" s="19">
        <f t="shared" si="6"/>
        <v>1.5091790453488591E-2</v>
      </c>
      <c r="R74" s="19">
        <f t="shared" si="7"/>
        <v>-3.1681971423039731E-2</v>
      </c>
      <c r="S74" s="19">
        <f t="shared" si="8"/>
        <v>-4.6359958018165771E-3</v>
      </c>
    </row>
    <row r="75" spans="1:19" x14ac:dyDescent="0.25">
      <c r="A75" s="26">
        <f>Wellpath!E75</f>
        <v>2160</v>
      </c>
      <c r="B75" s="22">
        <v>0</v>
      </c>
      <c r="C75" s="22">
        <f>-SIN(Wellpath!$L75) * COS(Wellpath!$L75)</f>
        <v>-0.43301270189221941</v>
      </c>
      <c r="D75" s="22">
        <f>TAN(Dip) * SIN(Wellpath!$L75) * COS(Wellpath!$L75) * SIN(Wellpath!$O75)</f>
        <v>1.308191051153871</v>
      </c>
      <c r="E75" s="20">
        <f>Model!$W$13*((drdp!B75+drdp!K75)*ASZ!$B75+(drdp!E75+drdp!N75)*ASZ!$C75+(drdp!H75+drdp!Q75)*ASZ!$D75)</f>
        <v>-1.7255386645569255E-2</v>
      </c>
      <c r="F75" s="20">
        <f>Model!$W$13*((drdp!C75+drdp!L75)*ASZ!$B75+(drdp!F75+drdp!O75)*ASZ!$C75+(drdp!I75+drdp!R75)*ASZ!$D75)</f>
        <v>1.2614088961368588E-3</v>
      </c>
      <c r="G75" s="20">
        <f>Model!$W$13*((drdp!D75+drdp!M75)*ASZ!$B75+(drdp!G75+drdp!P75)*ASZ!$C75+(drdp!J75+drdp!S75)*ASZ!$D75)</f>
        <v>5.6250000000000007E-3</v>
      </c>
      <c r="H75" s="18">
        <f>Model!$W$13*((drdp!B75)*ASZ!$B75+(drdp!E75)*ASZ!$C75+(drdp!H75)*ASZ!$D75)</f>
        <v>-8.6276933227846277E-3</v>
      </c>
      <c r="I75" s="18">
        <f>Model!$W$13*((drdp!C75)*ASZ!$B75+(drdp!F75)*ASZ!$C75+(drdp!I75)*ASZ!$D75)</f>
        <v>6.3070444806842942E-4</v>
      </c>
      <c r="J75" s="18">
        <f>Model!$W$13*((drdp!D75)*ASZ!$B75+(drdp!G75)*ASZ!$C75+(drdp!J75)*ASZ!$D75)</f>
        <v>2.8125000000000003E-3</v>
      </c>
      <c r="K75" s="21">
        <f>SUM(E$3:E74)+H75</f>
        <v>-0.33840319694456678</v>
      </c>
      <c r="L75" s="21">
        <f>SUM(F$3:F74)+I75</f>
        <v>-4.5731875720805462E-2</v>
      </c>
      <c r="M75" s="21">
        <f>SUM(G$3:G74)+J75</f>
        <v>0.10427730403888769</v>
      </c>
      <c r="N75" s="19">
        <f t="shared" si="5"/>
        <v>0.11451672370230324</v>
      </c>
      <c r="O75" s="19">
        <f t="shared" si="5"/>
        <v>2.0914044569431962E-3</v>
      </c>
      <c r="P75" s="19">
        <f t="shared" si="5"/>
        <v>1.0873756137618621E-2</v>
      </c>
      <c r="Q75" s="19">
        <f t="shared" si="6"/>
        <v>1.5475812946192182E-2</v>
      </c>
      <c r="R75" s="19">
        <f t="shared" si="7"/>
        <v>-3.528777305552018E-2</v>
      </c>
      <c r="S75" s="19">
        <f t="shared" si="8"/>
        <v>-4.7687967088070569E-3</v>
      </c>
    </row>
    <row r="76" spans="1:19" x14ac:dyDescent="0.25">
      <c r="A76" s="26">
        <f>Wellpath!E76</f>
        <v>2190</v>
      </c>
      <c r="B76" s="22">
        <v>0</v>
      </c>
      <c r="C76" s="22">
        <f>-SIN(Wellpath!$L76) * COS(Wellpath!$L76)</f>
        <v>-0.43301270189221941</v>
      </c>
      <c r="D76" s="22">
        <f>TAN(Dip) * SIN(Wellpath!$L76) * COS(Wellpath!$L76) * SIN(Wellpath!$O76)</f>
        <v>1.308191051153871</v>
      </c>
      <c r="E76" s="20">
        <f>Model!$W$13*((drdp!B76+drdp!K76)*ASZ!$B76+(drdp!E76+drdp!N76)*ASZ!$C76+(drdp!H76+drdp!Q76)*ASZ!$D76)</f>
        <v>-1.7255386645569255E-2</v>
      </c>
      <c r="F76" s="20">
        <f>Model!$W$13*((drdp!C76+drdp!L76)*ASZ!$B76+(drdp!F76+drdp!O76)*ASZ!$C76+(drdp!I76+drdp!R76)*ASZ!$D76)</f>
        <v>1.2614088961368588E-3</v>
      </c>
      <c r="G76" s="20">
        <f>Model!$W$13*((drdp!D76+drdp!M76)*ASZ!$B76+(drdp!G76+drdp!P76)*ASZ!$C76+(drdp!J76+drdp!S76)*ASZ!$D76)</f>
        <v>5.6250000000000007E-3</v>
      </c>
      <c r="H76" s="18">
        <f>Model!$W$13*((drdp!B76)*ASZ!$B76+(drdp!E76)*ASZ!$C76+(drdp!H76)*ASZ!$D76)</f>
        <v>-8.6276933227846277E-3</v>
      </c>
      <c r="I76" s="18">
        <f>Model!$W$13*((drdp!C76)*ASZ!$B76+(drdp!F76)*ASZ!$C76+(drdp!I76)*ASZ!$D76)</f>
        <v>6.3070444806842942E-4</v>
      </c>
      <c r="J76" s="18">
        <f>Model!$W$13*((drdp!D76)*ASZ!$B76+(drdp!G76)*ASZ!$C76+(drdp!J76)*ASZ!$D76)</f>
        <v>2.8125000000000003E-3</v>
      </c>
      <c r="K76" s="21">
        <f>SUM(E$3:E75)+H76</f>
        <v>-0.35565858359013602</v>
      </c>
      <c r="L76" s="21">
        <f>SUM(F$3:F75)+I76</f>
        <v>-4.4470466824668604E-2</v>
      </c>
      <c r="M76" s="21">
        <f>SUM(G$3:G75)+J76</f>
        <v>0.10990230403888769</v>
      </c>
      <c r="N76" s="19">
        <f t="shared" si="5"/>
        <v>0.12649302808134177</v>
      </c>
      <c r="O76" s="19">
        <f t="shared" si="5"/>
        <v>1.977622419603951E-3</v>
      </c>
      <c r="P76" s="19">
        <f t="shared" si="5"/>
        <v>1.2078516433056109E-2</v>
      </c>
      <c r="Q76" s="19">
        <f t="shared" si="6"/>
        <v>1.5816303242453769E-2</v>
      </c>
      <c r="R76" s="19">
        <f t="shared" si="7"/>
        <v>-3.9087697787763283E-2</v>
      </c>
      <c r="S76" s="19">
        <f t="shared" si="8"/>
        <v>-4.8874067657159971E-3</v>
      </c>
    </row>
    <row r="77" spans="1:19" x14ac:dyDescent="0.25">
      <c r="A77" s="26">
        <f>Wellpath!E77</f>
        <v>2220</v>
      </c>
      <c r="B77" s="22">
        <v>0</v>
      </c>
      <c r="C77" s="22">
        <f>-SIN(Wellpath!$L77) * COS(Wellpath!$L77)</f>
        <v>-0.43301270189221941</v>
      </c>
      <c r="D77" s="22">
        <f>TAN(Dip) * SIN(Wellpath!$L77) * COS(Wellpath!$L77) * SIN(Wellpath!$O77)</f>
        <v>1.308191051153871</v>
      </c>
      <c r="E77" s="20">
        <f>Model!$W$13*((drdp!B77+drdp!K77)*ASZ!$B77+(drdp!E77+drdp!N77)*ASZ!$C77+(drdp!H77+drdp!Q77)*ASZ!$D77)</f>
        <v>-1.7255386645569255E-2</v>
      </c>
      <c r="F77" s="20">
        <f>Model!$W$13*((drdp!C77+drdp!L77)*ASZ!$B77+(drdp!F77+drdp!O77)*ASZ!$C77+(drdp!I77+drdp!R77)*ASZ!$D77)</f>
        <v>1.2614088961368588E-3</v>
      </c>
      <c r="G77" s="20">
        <f>Model!$W$13*((drdp!D77+drdp!M77)*ASZ!$B77+(drdp!G77+drdp!P77)*ASZ!$C77+(drdp!J77+drdp!S77)*ASZ!$D77)</f>
        <v>5.6250000000000007E-3</v>
      </c>
      <c r="H77" s="18">
        <f>Model!$W$13*((drdp!B77)*ASZ!$B77+(drdp!E77)*ASZ!$C77+(drdp!H77)*ASZ!$D77)</f>
        <v>-8.6276933227846277E-3</v>
      </c>
      <c r="I77" s="18">
        <f>Model!$W$13*((drdp!C77)*ASZ!$B77+(drdp!F77)*ASZ!$C77+(drdp!I77)*ASZ!$D77)</f>
        <v>6.3070444806842942E-4</v>
      </c>
      <c r="J77" s="18">
        <f>Model!$W$13*((drdp!D77)*ASZ!$B77+(drdp!G77)*ASZ!$C77+(drdp!J77)*ASZ!$D77)</f>
        <v>2.8125000000000003E-3</v>
      </c>
      <c r="K77" s="21">
        <f>SUM(E$3:E76)+H77</f>
        <v>-0.37291397023570527</v>
      </c>
      <c r="L77" s="21">
        <f>SUM(F$3:F76)+I77</f>
        <v>-4.3209057928531747E-2</v>
      </c>
      <c r="M77" s="21">
        <f>SUM(G$3:G76)+J77</f>
        <v>0.1155273040388877</v>
      </c>
      <c r="N77" s="19">
        <f t="shared" si="5"/>
        <v>0.13906482919695648</v>
      </c>
      <c r="O77" s="19">
        <f t="shared" si="5"/>
        <v>1.8670226870712123E-3</v>
      </c>
      <c r="P77" s="19">
        <f t="shared" si="5"/>
        <v>1.3346557978493597E-2</v>
      </c>
      <c r="Q77" s="19">
        <f t="shared" si="6"/>
        <v>1.6113261342273352E-2</v>
      </c>
      <c r="R77" s="19">
        <f t="shared" si="7"/>
        <v>-4.3081745619769039E-2</v>
      </c>
      <c r="S77" s="19">
        <f t="shared" si="8"/>
        <v>-4.9918259725433983E-3</v>
      </c>
    </row>
    <row r="78" spans="1:19" x14ac:dyDescent="0.25">
      <c r="A78" s="26">
        <f>Wellpath!E78</f>
        <v>2250</v>
      </c>
      <c r="B78" s="22">
        <v>0</v>
      </c>
      <c r="C78" s="22">
        <f>-SIN(Wellpath!$L78) * COS(Wellpath!$L78)</f>
        <v>-0.43301270189221941</v>
      </c>
      <c r="D78" s="22">
        <f>TAN(Dip) * SIN(Wellpath!$L78) * COS(Wellpath!$L78) * SIN(Wellpath!$O78)</f>
        <v>1.308191051153871</v>
      </c>
      <c r="E78" s="20">
        <f>Model!$W$13*((drdp!B78+drdp!K78)*ASZ!$B78+(drdp!E78+drdp!N78)*ASZ!$C78+(drdp!H78+drdp!Q78)*ASZ!$D78)</f>
        <v>-1.7255386645569255E-2</v>
      </c>
      <c r="F78" s="20">
        <f>Model!$W$13*((drdp!C78+drdp!L78)*ASZ!$B78+(drdp!F78+drdp!O78)*ASZ!$C78+(drdp!I78+drdp!R78)*ASZ!$D78)</f>
        <v>1.2614088961368588E-3</v>
      </c>
      <c r="G78" s="20">
        <f>Model!$W$13*((drdp!D78+drdp!M78)*ASZ!$B78+(drdp!G78+drdp!P78)*ASZ!$C78+(drdp!J78+drdp!S78)*ASZ!$D78)</f>
        <v>5.6250000000000007E-3</v>
      </c>
      <c r="H78" s="18">
        <f>Model!$W$13*((drdp!B78)*ASZ!$B78+(drdp!E78)*ASZ!$C78+(drdp!H78)*ASZ!$D78)</f>
        <v>-8.6276933227846277E-3</v>
      </c>
      <c r="I78" s="18">
        <f>Model!$W$13*((drdp!C78)*ASZ!$B78+(drdp!F78)*ASZ!$C78+(drdp!I78)*ASZ!$D78)</f>
        <v>6.3070444806842942E-4</v>
      </c>
      <c r="J78" s="18">
        <f>Model!$W$13*((drdp!D78)*ASZ!$B78+(drdp!G78)*ASZ!$C78+(drdp!J78)*ASZ!$D78)</f>
        <v>2.8125000000000003E-3</v>
      </c>
      <c r="K78" s="21">
        <f>SUM(E$3:E77)+H78</f>
        <v>-0.39016935688127452</v>
      </c>
      <c r="L78" s="21">
        <f>SUM(F$3:F77)+I78</f>
        <v>-4.1947649032394889E-2</v>
      </c>
      <c r="M78" s="21">
        <f>SUM(G$3:G77)+J78</f>
        <v>0.1211523040388877</v>
      </c>
      <c r="N78" s="19">
        <f t="shared" si="5"/>
        <v>0.15223212704914735</v>
      </c>
      <c r="O78" s="19">
        <f t="shared" si="5"/>
        <v>1.7596052593449798E-3</v>
      </c>
      <c r="P78" s="19">
        <f t="shared" si="5"/>
        <v>1.4677880773931085E-2</v>
      </c>
      <c r="Q78" s="19">
        <f t="shared" si="6"/>
        <v>1.6366687245650931E-2</v>
      </c>
      <c r="R78" s="19">
        <f t="shared" si="7"/>
        <v>-4.726991655153745E-2</v>
      </c>
      <c r="S78" s="19">
        <f t="shared" si="8"/>
        <v>-5.082054329289259E-3</v>
      </c>
    </row>
    <row r="79" spans="1:19" x14ac:dyDescent="0.25">
      <c r="A79" s="26">
        <f>Wellpath!E79</f>
        <v>2280</v>
      </c>
      <c r="B79" s="22">
        <v>0</v>
      </c>
      <c r="C79" s="22">
        <f>-SIN(Wellpath!$L79) * COS(Wellpath!$L79)</f>
        <v>-0.43301270189221941</v>
      </c>
      <c r="D79" s="22">
        <f>TAN(Dip) * SIN(Wellpath!$L79) * COS(Wellpath!$L79) * SIN(Wellpath!$O79)</f>
        <v>1.308191051153871</v>
      </c>
      <c r="E79" s="20">
        <f>Model!$W$13*((drdp!B79+drdp!K79)*ASZ!$B79+(drdp!E79+drdp!N79)*ASZ!$C79+(drdp!H79+drdp!Q79)*ASZ!$D79)</f>
        <v>-1.7255386645569255E-2</v>
      </c>
      <c r="F79" s="20">
        <f>Model!$W$13*((drdp!C79+drdp!L79)*ASZ!$B79+(drdp!F79+drdp!O79)*ASZ!$C79+(drdp!I79+drdp!R79)*ASZ!$D79)</f>
        <v>1.2614088961368588E-3</v>
      </c>
      <c r="G79" s="20">
        <f>Model!$W$13*((drdp!D79+drdp!M79)*ASZ!$B79+(drdp!G79+drdp!P79)*ASZ!$C79+(drdp!J79+drdp!S79)*ASZ!$D79)</f>
        <v>5.6250000000000007E-3</v>
      </c>
      <c r="H79" s="18">
        <f>Model!$W$13*((drdp!B79)*ASZ!$B79+(drdp!E79)*ASZ!$C79+(drdp!H79)*ASZ!$D79)</f>
        <v>-8.6276933227846277E-3</v>
      </c>
      <c r="I79" s="18">
        <f>Model!$W$13*((drdp!C79)*ASZ!$B79+(drdp!F79)*ASZ!$C79+(drdp!I79)*ASZ!$D79)</f>
        <v>6.3070444806842942E-4</v>
      </c>
      <c r="J79" s="18">
        <f>Model!$W$13*((drdp!D79)*ASZ!$B79+(drdp!G79)*ASZ!$C79+(drdp!J79)*ASZ!$D79)</f>
        <v>2.8125000000000003E-3</v>
      </c>
      <c r="K79" s="21">
        <f>SUM(E$3:E78)+H79</f>
        <v>-0.40742474352684377</v>
      </c>
      <c r="L79" s="21">
        <f>SUM(F$3:F78)+I79</f>
        <v>-4.0686240136258031E-2</v>
      </c>
      <c r="M79" s="21">
        <f>SUM(G$3:G78)+J79</f>
        <v>0.12677730403888771</v>
      </c>
      <c r="N79" s="19">
        <f t="shared" si="5"/>
        <v>0.16599492163791443</v>
      </c>
      <c r="O79" s="19">
        <f t="shared" si="5"/>
        <v>1.6553701364252539E-3</v>
      </c>
      <c r="P79" s="19">
        <f t="shared" si="5"/>
        <v>1.6072484819368574E-2</v>
      </c>
      <c r="Q79" s="19">
        <f t="shared" si="6"/>
        <v>1.6576580952586507E-2</v>
      </c>
      <c r="R79" s="19">
        <f t="shared" si="7"/>
        <v>-5.1652210583068521E-2</v>
      </c>
      <c r="S79" s="19">
        <f t="shared" si="8"/>
        <v>-5.1580918359535807E-3</v>
      </c>
    </row>
    <row r="80" spans="1:19" x14ac:dyDescent="0.25">
      <c r="A80" s="26">
        <f>Wellpath!E80</f>
        <v>2310</v>
      </c>
      <c r="B80" s="22">
        <v>0</v>
      </c>
      <c r="C80" s="22">
        <f>-SIN(Wellpath!$L80) * COS(Wellpath!$L80)</f>
        <v>-0.43301270189221941</v>
      </c>
      <c r="D80" s="22">
        <f>TAN(Dip) * SIN(Wellpath!$L80) * COS(Wellpath!$L80) * SIN(Wellpath!$O80)</f>
        <v>1.308191051153871</v>
      </c>
      <c r="E80" s="20">
        <f>Model!$W$13*((drdp!B80+drdp!K80)*ASZ!$B80+(drdp!E80+drdp!N80)*ASZ!$C80+(drdp!H80+drdp!Q80)*ASZ!$D80)</f>
        <v>-1.7255386645569255E-2</v>
      </c>
      <c r="F80" s="20">
        <f>Model!$W$13*((drdp!C80+drdp!L80)*ASZ!$B80+(drdp!F80+drdp!O80)*ASZ!$C80+(drdp!I80+drdp!R80)*ASZ!$D80)</f>
        <v>1.2614088961368588E-3</v>
      </c>
      <c r="G80" s="20">
        <f>Model!$W$13*((drdp!D80+drdp!M80)*ASZ!$B80+(drdp!G80+drdp!P80)*ASZ!$C80+(drdp!J80+drdp!S80)*ASZ!$D80)</f>
        <v>5.6250000000000007E-3</v>
      </c>
      <c r="H80" s="18">
        <f>Model!$W$13*((drdp!B80)*ASZ!$B80+(drdp!E80)*ASZ!$C80+(drdp!H80)*ASZ!$D80)</f>
        <v>-8.6276933227846277E-3</v>
      </c>
      <c r="I80" s="18">
        <f>Model!$W$13*((drdp!C80)*ASZ!$B80+(drdp!F80)*ASZ!$C80+(drdp!I80)*ASZ!$D80)</f>
        <v>6.3070444806842942E-4</v>
      </c>
      <c r="J80" s="18">
        <f>Model!$W$13*((drdp!D80)*ASZ!$B80+(drdp!G80)*ASZ!$C80+(drdp!J80)*ASZ!$D80)</f>
        <v>2.8125000000000003E-3</v>
      </c>
      <c r="K80" s="21">
        <f>SUM(E$3:E79)+H80</f>
        <v>-0.42468013017241302</v>
      </c>
      <c r="L80" s="21">
        <f>SUM(F$3:F79)+I80</f>
        <v>-3.9424831240121173E-2</v>
      </c>
      <c r="M80" s="21">
        <f>SUM(G$3:G79)+J80</f>
        <v>0.1324023040388877</v>
      </c>
      <c r="N80" s="19">
        <f t="shared" si="5"/>
        <v>0.18035321296325765</v>
      </c>
      <c r="O80" s="19">
        <f t="shared" si="5"/>
        <v>1.5543173183120344E-3</v>
      </c>
      <c r="P80" s="19">
        <f t="shared" si="5"/>
        <v>1.7530370114806057E-2</v>
      </c>
      <c r="Q80" s="19">
        <f t="shared" si="6"/>
        <v>1.6742942463080075E-2</v>
      </c>
      <c r="R80" s="19">
        <f t="shared" si="7"/>
        <v>-5.6228627714362232E-2</v>
      </c>
      <c r="S80" s="19">
        <f t="shared" si="8"/>
        <v>-5.2199384925363619E-3</v>
      </c>
    </row>
    <row r="81" spans="1:19" x14ac:dyDescent="0.25">
      <c r="A81" s="26">
        <f>Wellpath!E81</f>
        <v>2340</v>
      </c>
      <c r="B81" s="22">
        <v>0</v>
      </c>
      <c r="C81" s="22">
        <f>-SIN(Wellpath!$L81) * COS(Wellpath!$L81)</f>
        <v>-0.43301270189221941</v>
      </c>
      <c r="D81" s="22">
        <f>TAN(Dip) * SIN(Wellpath!$L81) * COS(Wellpath!$L81) * SIN(Wellpath!$O81)</f>
        <v>1.308191051153871</v>
      </c>
      <c r="E81" s="20">
        <f>Model!$W$13*((drdp!B81+drdp!K81)*ASZ!$B81+(drdp!E81+drdp!N81)*ASZ!$C81+(drdp!H81+drdp!Q81)*ASZ!$D81)</f>
        <v>-1.7255386645569255E-2</v>
      </c>
      <c r="F81" s="20">
        <f>Model!$W$13*((drdp!C81+drdp!L81)*ASZ!$B81+(drdp!F81+drdp!O81)*ASZ!$C81+(drdp!I81+drdp!R81)*ASZ!$D81)</f>
        <v>1.2614088961368588E-3</v>
      </c>
      <c r="G81" s="20">
        <f>Model!$W$13*((drdp!D81+drdp!M81)*ASZ!$B81+(drdp!G81+drdp!P81)*ASZ!$C81+(drdp!J81+drdp!S81)*ASZ!$D81)</f>
        <v>5.6250000000000007E-3</v>
      </c>
      <c r="H81" s="18">
        <f>Model!$W$13*((drdp!B81)*ASZ!$B81+(drdp!E81)*ASZ!$C81+(drdp!H81)*ASZ!$D81)</f>
        <v>-8.6276933227846277E-3</v>
      </c>
      <c r="I81" s="18">
        <f>Model!$W$13*((drdp!C81)*ASZ!$B81+(drdp!F81)*ASZ!$C81+(drdp!I81)*ASZ!$D81)</f>
        <v>6.3070444806842942E-4</v>
      </c>
      <c r="J81" s="18">
        <f>Model!$W$13*((drdp!D81)*ASZ!$B81+(drdp!G81)*ASZ!$C81+(drdp!J81)*ASZ!$D81)</f>
        <v>2.8125000000000003E-3</v>
      </c>
      <c r="K81" s="21">
        <f>SUM(E$3:E80)+H81</f>
        <v>-0.44193551681798227</v>
      </c>
      <c r="L81" s="21">
        <f>SUM(F$3:F80)+I81</f>
        <v>-3.8163422343984316E-2</v>
      </c>
      <c r="M81" s="21">
        <f>SUM(G$3:G80)+J81</f>
        <v>0.13802730403888769</v>
      </c>
      <c r="N81" s="19">
        <f t="shared" si="5"/>
        <v>0.19530700102517709</v>
      </c>
      <c r="O81" s="19">
        <f t="shared" si="5"/>
        <v>1.4564468050053212E-3</v>
      </c>
      <c r="P81" s="19">
        <f t="shared" si="5"/>
        <v>1.9051536660243541E-2</v>
      </c>
      <c r="Q81" s="19">
        <f t="shared" si="6"/>
        <v>1.6865771777131642E-2</v>
      </c>
      <c r="R81" s="19">
        <f t="shared" si="7"/>
        <v>-6.0999167945418604E-2</v>
      </c>
      <c r="S81" s="19">
        <f t="shared" si="8"/>
        <v>-5.2675942990376033E-3</v>
      </c>
    </row>
    <row r="82" spans="1:19" x14ac:dyDescent="0.25">
      <c r="A82" s="26">
        <f>Wellpath!E82</f>
        <v>2370</v>
      </c>
      <c r="B82" s="22">
        <v>0</v>
      </c>
      <c r="C82" s="22">
        <f>-SIN(Wellpath!$L82) * COS(Wellpath!$L82)</f>
        <v>-0.43301270189221941</v>
      </c>
      <c r="D82" s="22">
        <f>TAN(Dip) * SIN(Wellpath!$L82) * COS(Wellpath!$L82) * SIN(Wellpath!$O82)</f>
        <v>1.308191051153871</v>
      </c>
      <c r="E82" s="20">
        <f>Model!$W$13*((drdp!B82+drdp!K82)*ASZ!$B82+(drdp!E82+drdp!N82)*ASZ!$C82+(drdp!H82+drdp!Q82)*ASZ!$D82)</f>
        <v>-1.7255386645569255E-2</v>
      </c>
      <c r="F82" s="20">
        <f>Model!$W$13*((drdp!C82+drdp!L82)*ASZ!$B82+(drdp!F82+drdp!O82)*ASZ!$C82+(drdp!I82+drdp!R82)*ASZ!$D82)</f>
        <v>1.2614088961368588E-3</v>
      </c>
      <c r="G82" s="20">
        <f>Model!$W$13*((drdp!D82+drdp!M82)*ASZ!$B82+(drdp!G82+drdp!P82)*ASZ!$C82+(drdp!J82+drdp!S82)*ASZ!$D82)</f>
        <v>5.6250000000000007E-3</v>
      </c>
      <c r="H82" s="18">
        <f>Model!$W$13*((drdp!B82)*ASZ!$B82+(drdp!E82)*ASZ!$C82+(drdp!H82)*ASZ!$D82)</f>
        <v>-8.6276933227846277E-3</v>
      </c>
      <c r="I82" s="18">
        <f>Model!$W$13*((drdp!C82)*ASZ!$B82+(drdp!F82)*ASZ!$C82+(drdp!I82)*ASZ!$D82)</f>
        <v>6.3070444806842942E-4</v>
      </c>
      <c r="J82" s="18">
        <f>Model!$W$13*((drdp!D82)*ASZ!$B82+(drdp!G82)*ASZ!$C82+(drdp!J82)*ASZ!$D82)</f>
        <v>2.8125000000000003E-3</v>
      </c>
      <c r="K82" s="21">
        <f>SUM(E$3:E81)+H82</f>
        <v>-0.45919090346355151</v>
      </c>
      <c r="L82" s="21">
        <f>SUM(F$3:F81)+I82</f>
        <v>-3.6902013447847458E-2</v>
      </c>
      <c r="M82" s="21">
        <f>SUM(G$3:G81)+J82</f>
        <v>0.14365230403888768</v>
      </c>
      <c r="N82" s="19">
        <f t="shared" si="5"/>
        <v>0.21085628582367269</v>
      </c>
      <c r="O82" s="19">
        <f t="shared" si="5"/>
        <v>1.3617585965051146E-3</v>
      </c>
      <c r="P82" s="19">
        <f t="shared" si="5"/>
        <v>2.0635984455681024E-2</v>
      </c>
      <c r="Q82" s="19">
        <f t="shared" si="6"/>
        <v>1.6945068894741202E-2</v>
      </c>
      <c r="R82" s="19">
        <f t="shared" si="7"/>
        <v>-6.5963831276237631E-2</v>
      </c>
      <c r="S82" s="19">
        <f t="shared" si="8"/>
        <v>-5.3010592554573049E-3</v>
      </c>
    </row>
    <row r="83" spans="1:19" x14ac:dyDescent="0.25">
      <c r="A83" s="26">
        <f>Wellpath!E83</f>
        <v>2400</v>
      </c>
      <c r="B83" s="22">
        <v>0</v>
      </c>
      <c r="C83" s="22">
        <f>-SIN(Wellpath!$L83) * COS(Wellpath!$L83)</f>
        <v>-0.43301270189221941</v>
      </c>
      <c r="D83" s="22">
        <f>TAN(Dip) * SIN(Wellpath!$L83) * COS(Wellpath!$L83) * SIN(Wellpath!$O83)</f>
        <v>1.308191051153871</v>
      </c>
      <c r="E83" s="20">
        <f>Model!$W$13*((drdp!B83+drdp!K83)*ASZ!$B83+(drdp!E83+drdp!N83)*ASZ!$C83+(drdp!H83+drdp!Q83)*ASZ!$D83)</f>
        <v>-1.7255386645569255E-2</v>
      </c>
      <c r="F83" s="20">
        <f>Model!$W$13*((drdp!C83+drdp!L83)*ASZ!$B83+(drdp!F83+drdp!O83)*ASZ!$C83+(drdp!I83+drdp!R83)*ASZ!$D83)</f>
        <v>1.2614088961368588E-3</v>
      </c>
      <c r="G83" s="20">
        <f>Model!$W$13*((drdp!D83+drdp!M83)*ASZ!$B83+(drdp!G83+drdp!P83)*ASZ!$C83+(drdp!J83+drdp!S83)*ASZ!$D83)</f>
        <v>5.6250000000000007E-3</v>
      </c>
      <c r="H83" s="18">
        <f>Model!$W$13*((drdp!B83)*ASZ!$B83+(drdp!E83)*ASZ!$C83+(drdp!H83)*ASZ!$D83)</f>
        <v>-8.6276933227846277E-3</v>
      </c>
      <c r="I83" s="18">
        <f>Model!$W$13*((drdp!C83)*ASZ!$B83+(drdp!F83)*ASZ!$C83+(drdp!I83)*ASZ!$D83)</f>
        <v>6.3070444806842942E-4</v>
      </c>
      <c r="J83" s="18">
        <f>Model!$W$13*((drdp!D83)*ASZ!$B83+(drdp!G83)*ASZ!$C83+(drdp!J83)*ASZ!$D83)</f>
        <v>2.8125000000000003E-3</v>
      </c>
      <c r="K83" s="21">
        <f>SUM(E$3:E82)+H83</f>
        <v>-0.47644629010912076</v>
      </c>
      <c r="L83" s="21">
        <f>SUM(F$3:F82)+I83</f>
        <v>-3.56406045517106E-2</v>
      </c>
      <c r="M83" s="21">
        <f>SUM(G$3:G82)+J83</f>
        <v>0.14927730403888767</v>
      </c>
      <c r="N83" s="19">
        <f t="shared" si="5"/>
        <v>0.22700106735874445</v>
      </c>
      <c r="O83" s="19">
        <f t="shared" si="5"/>
        <v>1.2702526928114143E-3</v>
      </c>
      <c r="P83" s="19">
        <f t="shared" si="5"/>
        <v>2.2283713501118508E-2</v>
      </c>
      <c r="Q83" s="19">
        <f t="shared" si="6"/>
        <v>1.6980833815908758E-2</v>
      </c>
      <c r="R83" s="19">
        <f t="shared" si="7"/>
        <v>-7.1122617706819297E-2</v>
      </c>
      <c r="S83" s="19">
        <f t="shared" si="8"/>
        <v>-5.3203333617954669E-3</v>
      </c>
    </row>
    <row r="84" spans="1:19" x14ac:dyDescent="0.25">
      <c r="A84" s="26">
        <f>Wellpath!E84</f>
        <v>2430</v>
      </c>
      <c r="B84" s="22">
        <v>0</v>
      </c>
      <c r="C84" s="22">
        <f>-SIN(Wellpath!$L84) * COS(Wellpath!$L84)</f>
        <v>-0.43301270189221941</v>
      </c>
      <c r="D84" s="22">
        <f>TAN(Dip) * SIN(Wellpath!$L84) * COS(Wellpath!$L84) * SIN(Wellpath!$O84)</f>
        <v>1.308191051153871</v>
      </c>
      <c r="E84" s="20">
        <f>Model!$W$13*((drdp!B84+drdp!K84)*ASZ!$B84+(drdp!E84+drdp!N84)*ASZ!$C84+(drdp!H84+drdp!Q84)*ASZ!$D84)</f>
        <v>-1.7255386645569255E-2</v>
      </c>
      <c r="F84" s="20">
        <f>Model!$W$13*((drdp!C84+drdp!L84)*ASZ!$B84+(drdp!F84+drdp!O84)*ASZ!$C84+(drdp!I84+drdp!R84)*ASZ!$D84)</f>
        <v>1.2614088961368588E-3</v>
      </c>
      <c r="G84" s="20">
        <f>Model!$W$13*((drdp!D84+drdp!M84)*ASZ!$B84+(drdp!G84+drdp!P84)*ASZ!$C84+(drdp!J84+drdp!S84)*ASZ!$D84)</f>
        <v>5.6250000000000007E-3</v>
      </c>
      <c r="H84" s="18">
        <f>Model!$W$13*((drdp!B84)*ASZ!$B84+(drdp!E84)*ASZ!$C84+(drdp!H84)*ASZ!$D84)</f>
        <v>-8.6276933227846277E-3</v>
      </c>
      <c r="I84" s="18">
        <f>Model!$W$13*((drdp!C84)*ASZ!$B84+(drdp!F84)*ASZ!$C84+(drdp!I84)*ASZ!$D84)</f>
        <v>6.3070444806842942E-4</v>
      </c>
      <c r="J84" s="18">
        <f>Model!$W$13*((drdp!D84)*ASZ!$B84+(drdp!G84)*ASZ!$C84+(drdp!J84)*ASZ!$D84)</f>
        <v>2.8125000000000003E-3</v>
      </c>
      <c r="K84" s="21">
        <f>SUM(E$3:E83)+H84</f>
        <v>-0.49370167675469001</v>
      </c>
      <c r="L84" s="21">
        <f>SUM(F$3:F83)+I84</f>
        <v>-3.4379195655573742E-2</v>
      </c>
      <c r="M84" s="21">
        <f>SUM(G$3:G83)+J84</f>
        <v>0.15490230403888766</v>
      </c>
      <c r="N84" s="19">
        <f t="shared" si="5"/>
        <v>0.24374134563039243</v>
      </c>
      <c r="O84" s="19">
        <f t="shared" si="5"/>
        <v>1.1819290939242206E-3</v>
      </c>
      <c r="P84" s="19">
        <f t="shared" si="5"/>
        <v>2.3994723796555994E-2</v>
      </c>
      <c r="Q84" s="19">
        <f t="shared" si="6"/>
        <v>1.697306654063431E-2</v>
      </c>
      <c r="R84" s="19">
        <f t="shared" si="7"/>
        <v>-7.6475527237163624E-2</v>
      </c>
      <c r="S84" s="19">
        <f t="shared" si="8"/>
        <v>-5.3254166180520899E-3</v>
      </c>
    </row>
    <row r="85" spans="1:19" x14ac:dyDescent="0.25">
      <c r="A85" s="26">
        <f>Wellpath!E85</f>
        <v>2460</v>
      </c>
      <c r="B85" s="22">
        <v>0</v>
      </c>
      <c r="C85" s="22">
        <f>-SIN(Wellpath!$L85) * COS(Wellpath!$L85)</f>
        <v>-0.43301270189221941</v>
      </c>
      <c r="D85" s="22">
        <f>TAN(Dip) * SIN(Wellpath!$L85) * COS(Wellpath!$L85) * SIN(Wellpath!$O85)</f>
        <v>1.308191051153871</v>
      </c>
      <c r="E85" s="20">
        <f>Model!$W$13*((drdp!B85+drdp!K85)*ASZ!$B85+(drdp!E85+drdp!N85)*ASZ!$C85+(drdp!H85+drdp!Q85)*ASZ!$D85)</f>
        <v>-1.7255386645569255E-2</v>
      </c>
      <c r="F85" s="20">
        <f>Model!$W$13*((drdp!C85+drdp!L85)*ASZ!$B85+(drdp!F85+drdp!O85)*ASZ!$C85+(drdp!I85+drdp!R85)*ASZ!$D85)</f>
        <v>1.2614088961368588E-3</v>
      </c>
      <c r="G85" s="20">
        <f>Model!$W$13*((drdp!D85+drdp!M85)*ASZ!$B85+(drdp!G85+drdp!P85)*ASZ!$C85+(drdp!J85+drdp!S85)*ASZ!$D85)</f>
        <v>5.6250000000000007E-3</v>
      </c>
      <c r="H85" s="18">
        <f>Model!$W$13*((drdp!B85)*ASZ!$B85+(drdp!E85)*ASZ!$C85+(drdp!H85)*ASZ!$D85)</f>
        <v>-8.6276933227846277E-3</v>
      </c>
      <c r="I85" s="18">
        <f>Model!$W$13*((drdp!C85)*ASZ!$B85+(drdp!F85)*ASZ!$C85+(drdp!I85)*ASZ!$D85)</f>
        <v>6.3070444806842942E-4</v>
      </c>
      <c r="J85" s="18">
        <f>Model!$W$13*((drdp!D85)*ASZ!$B85+(drdp!G85)*ASZ!$C85+(drdp!J85)*ASZ!$D85)</f>
        <v>2.8125000000000003E-3</v>
      </c>
      <c r="K85" s="21">
        <f>SUM(E$3:E84)+H85</f>
        <v>-0.51095706340025937</v>
      </c>
      <c r="L85" s="21">
        <f>SUM(F$3:F84)+I85</f>
        <v>-3.3117786759436885E-2</v>
      </c>
      <c r="M85" s="21">
        <f>SUM(G$3:G84)+J85</f>
        <v>0.16052730403888765</v>
      </c>
      <c r="N85" s="19">
        <f t="shared" si="5"/>
        <v>0.26107712063861666</v>
      </c>
      <c r="O85" s="19">
        <f t="shared" si="5"/>
        <v>1.0967877998435331E-3</v>
      </c>
      <c r="P85" s="19">
        <f t="shared" si="5"/>
        <v>2.5769015341993474E-2</v>
      </c>
      <c r="Q85" s="19">
        <f t="shared" si="6"/>
        <v>1.6921767068917862E-2</v>
      </c>
      <c r="R85" s="19">
        <f t="shared" si="7"/>
        <v>-8.2022559867270625E-2</v>
      </c>
      <c r="S85" s="19">
        <f t="shared" si="8"/>
        <v>-5.3163090242271723E-3</v>
      </c>
    </row>
    <row r="86" spans="1:19" x14ac:dyDescent="0.25">
      <c r="A86" s="26">
        <f>Wellpath!E86</f>
        <v>2490</v>
      </c>
      <c r="B86" s="22">
        <v>0</v>
      </c>
      <c r="C86" s="22">
        <f>-SIN(Wellpath!$L86) * COS(Wellpath!$L86)</f>
        <v>-0.43301270189221941</v>
      </c>
      <c r="D86" s="22">
        <f>TAN(Dip) * SIN(Wellpath!$L86) * COS(Wellpath!$L86) * SIN(Wellpath!$O86)</f>
        <v>1.308191051153871</v>
      </c>
      <c r="E86" s="20">
        <f>Model!$W$13*((drdp!B86+drdp!K86)*ASZ!$B86+(drdp!E86+drdp!N86)*ASZ!$C86+(drdp!H86+drdp!Q86)*ASZ!$D86)</f>
        <v>-1.7255386645569255E-2</v>
      </c>
      <c r="F86" s="20">
        <f>Model!$W$13*((drdp!C86+drdp!L86)*ASZ!$B86+(drdp!F86+drdp!O86)*ASZ!$C86+(drdp!I86+drdp!R86)*ASZ!$D86)</f>
        <v>1.2614088961368588E-3</v>
      </c>
      <c r="G86" s="20">
        <f>Model!$W$13*((drdp!D86+drdp!M86)*ASZ!$B86+(drdp!G86+drdp!P86)*ASZ!$C86+(drdp!J86+drdp!S86)*ASZ!$D86)</f>
        <v>5.6250000000000007E-3</v>
      </c>
      <c r="H86" s="18">
        <f>Model!$W$13*((drdp!B86)*ASZ!$B86+(drdp!E86)*ASZ!$C86+(drdp!H86)*ASZ!$D86)</f>
        <v>-8.6276933227846277E-3</v>
      </c>
      <c r="I86" s="18">
        <f>Model!$W$13*((drdp!C86)*ASZ!$B86+(drdp!F86)*ASZ!$C86+(drdp!I86)*ASZ!$D86)</f>
        <v>6.3070444806842942E-4</v>
      </c>
      <c r="J86" s="18">
        <f>Model!$W$13*((drdp!D86)*ASZ!$B86+(drdp!G86)*ASZ!$C86+(drdp!J86)*ASZ!$D86)</f>
        <v>2.8125000000000003E-3</v>
      </c>
      <c r="K86" s="21">
        <f>SUM(E$3:E85)+H86</f>
        <v>-0.52821245004582862</v>
      </c>
      <c r="L86" s="21">
        <f>SUM(F$3:F85)+I86</f>
        <v>-3.1856377863300027E-2</v>
      </c>
      <c r="M86" s="21">
        <f>SUM(G$3:G85)+J86</f>
        <v>0.16615230403888764</v>
      </c>
      <c r="N86" s="19">
        <f t="shared" si="5"/>
        <v>0.27900839238341701</v>
      </c>
      <c r="O86" s="19">
        <f t="shared" si="5"/>
        <v>1.014828810569352E-3</v>
      </c>
      <c r="P86" s="19">
        <f t="shared" si="5"/>
        <v>2.760658813743096E-2</v>
      </c>
      <c r="Q86" s="19">
        <f t="shared" si="6"/>
        <v>1.6826935400759406E-2</v>
      </c>
      <c r="R86" s="19">
        <f t="shared" si="7"/>
        <v>-8.7763715597140274E-2</v>
      </c>
      <c r="S86" s="19">
        <f t="shared" si="8"/>
        <v>-5.2930105803207159E-3</v>
      </c>
    </row>
    <row r="87" spans="1:19" x14ac:dyDescent="0.25">
      <c r="A87" s="26">
        <f>Wellpath!E87</f>
        <v>2520</v>
      </c>
      <c r="B87" s="22">
        <v>0</v>
      </c>
      <c r="C87" s="22">
        <f>-SIN(Wellpath!$L87) * COS(Wellpath!$L87)</f>
        <v>-0.43301270189221941</v>
      </c>
      <c r="D87" s="22">
        <f>TAN(Dip) * SIN(Wellpath!$L87) * COS(Wellpath!$L87) * SIN(Wellpath!$O87)</f>
        <v>1.308191051153871</v>
      </c>
      <c r="E87" s="20">
        <f>Model!$W$13*((drdp!B87+drdp!K87)*ASZ!$B87+(drdp!E87+drdp!N87)*ASZ!$C87+(drdp!H87+drdp!Q87)*ASZ!$D87)</f>
        <v>-1.7255386645569255E-2</v>
      </c>
      <c r="F87" s="20">
        <f>Model!$W$13*((drdp!C87+drdp!L87)*ASZ!$B87+(drdp!F87+drdp!O87)*ASZ!$C87+(drdp!I87+drdp!R87)*ASZ!$D87)</f>
        <v>1.2614088961368588E-3</v>
      </c>
      <c r="G87" s="20">
        <f>Model!$W$13*((drdp!D87+drdp!M87)*ASZ!$B87+(drdp!G87+drdp!P87)*ASZ!$C87+(drdp!J87+drdp!S87)*ASZ!$D87)</f>
        <v>5.6250000000000007E-3</v>
      </c>
      <c r="H87" s="18">
        <f>Model!$W$13*((drdp!B87)*ASZ!$B87+(drdp!E87)*ASZ!$C87+(drdp!H87)*ASZ!$D87)</f>
        <v>-8.6276933227846277E-3</v>
      </c>
      <c r="I87" s="18">
        <f>Model!$W$13*((drdp!C87)*ASZ!$B87+(drdp!F87)*ASZ!$C87+(drdp!I87)*ASZ!$D87)</f>
        <v>6.3070444806842942E-4</v>
      </c>
      <c r="J87" s="18">
        <f>Model!$W$13*((drdp!D87)*ASZ!$B87+(drdp!G87)*ASZ!$C87+(drdp!J87)*ASZ!$D87)</f>
        <v>2.8125000000000003E-3</v>
      </c>
      <c r="K87" s="21">
        <f>SUM(E$3:E86)+H87</f>
        <v>-0.54546783669139787</v>
      </c>
      <c r="L87" s="21">
        <f>SUM(F$3:F86)+I87</f>
        <v>-3.0594968967163173E-2</v>
      </c>
      <c r="M87" s="21">
        <f>SUM(G$3:G86)+J87</f>
        <v>0.17177730403888763</v>
      </c>
      <c r="N87" s="19">
        <f t="shared" si="5"/>
        <v>0.29753516086479348</v>
      </c>
      <c r="O87" s="19">
        <f t="shared" si="5"/>
        <v>9.3605212610167754E-4</v>
      </c>
      <c r="P87" s="19">
        <f t="shared" si="5"/>
        <v>2.9507442182868441E-2</v>
      </c>
      <c r="Q87" s="19">
        <f t="shared" si="6"/>
        <v>1.6688571536158946E-2</v>
      </c>
      <c r="R87" s="19">
        <f t="shared" si="7"/>
        <v>-9.3698994426772556E-2</v>
      </c>
      <c r="S87" s="19">
        <f t="shared" si="8"/>
        <v>-5.2555212863327205E-3</v>
      </c>
    </row>
    <row r="88" spans="1:19" x14ac:dyDescent="0.25">
      <c r="A88" s="26">
        <f>Wellpath!E88</f>
        <v>2550</v>
      </c>
      <c r="B88" s="22">
        <v>0</v>
      </c>
      <c r="C88" s="22">
        <f>-SIN(Wellpath!$L88) * COS(Wellpath!$L88)</f>
        <v>-0.43301270189221941</v>
      </c>
      <c r="D88" s="22">
        <f>TAN(Dip) * SIN(Wellpath!$L88) * COS(Wellpath!$L88) * SIN(Wellpath!$O88)</f>
        <v>1.308191051153871</v>
      </c>
      <c r="E88" s="20">
        <f>Model!$W$13*((drdp!B88+drdp!K88)*ASZ!$B88+(drdp!E88+drdp!N88)*ASZ!$C88+(drdp!H88+drdp!Q88)*ASZ!$D88)</f>
        <v>-1.7255386645569255E-2</v>
      </c>
      <c r="F88" s="20">
        <f>Model!$W$13*((drdp!C88+drdp!L88)*ASZ!$B88+(drdp!F88+drdp!O88)*ASZ!$C88+(drdp!I88+drdp!R88)*ASZ!$D88)</f>
        <v>1.2614088961368588E-3</v>
      </c>
      <c r="G88" s="20">
        <f>Model!$W$13*((drdp!D88+drdp!M88)*ASZ!$B88+(drdp!G88+drdp!P88)*ASZ!$C88+(drdp!J88+drdp!S88)*ASZ!$D88)</f>
        <v>5.6250000000000007E-3</v>
      </c>
      <c r="H88" s="18">
        <f>Model!$W$13*((drdp!B88)*ASZ!$B88+(drdp!E88)*ASZ!$C88+(drdp!H88)*ASZ!$D88)</f>
        <v>-8.6276933227846277E-3</v>
      </c>
      <c r="I88" s="18">
        <f>Model!$W$13*((drdp!C88)*ASZ!$B88+(drdp!F88)*ASZ!$C88+(drdp!I88)*ASZ!$D88)</f>
        <v>6.3070444806842942E-4</v>
      </c>
      <c r="J88" s="18">
        <f>Model!$W$13*((drdp!D88)*ASZ!$B88+(drdp!G88)*ASZ!$C88+(drdp!J88)*ASZ!$D88)</f>
        <v>2.8125000000000003E-3</v>
      </c>
      <c r="K88" s="21">
        <f>SUM(E$3:E87)+H88</f>
        <v>-0.56272322333696712</v>
      </c>
      <c r="L88" s="21">
        <f>SUM(F$3:F87)+I88</f>
        <v>-2.9333560071026315E-2</v>
      </c>
      <c r="M88" s="21">
        <f>SUM(G$3:G87)+J88</f>
        <v>0.17740230403888763</v>
      </c>
      <c r="N88" s="19">
        <f t="shared" si="5"/>
        <v>0.31665742608274616</v>
      </c>
      <c r="O88" s="19">
        <f t="shared" si="5"/>
        <v>8.6045774644050936E-4</v>
      </c>
      <c r="P88" s="19">
        <f t="shared" si="5"/>
        <v>3.1471577478305923E-2</v>
      </c>
      <c r="Q88" s="19">
        <f t="shared" si="6"/>
        <v>1.6506675475116483E-2</v>
      </c>
      <c r="R88" s="19">
        <f t="shared" si="7"/>
        <v>-9.9828396356167498E-2</v>
      </c>
      <c r="S88" s="19">
        <f t="shared" si="8"/>
        <v>-5.2038411422631846E-3</v>
      </c>
    </row>
    <row r="89" spans="1:19" x14ac:dyDescent="0.25">
      <c r="A89" s="26">
        <f>Wellpath!E89</f>
        <v>2580</v>
      </c>
      <c r="B89" s="22">
        <v>0</v>
      </c>
      <c r="C89" s="22">
        <f>-SIN(Wellpath!$L89) * COS(Wellpath!$L89)</f>
        <v>-0.43301270189221941</v>
      </c>
      <c r="D89" s="22">
        <f>TAN(Dip) * SIN(Wellpath!$L89) * COS(Wellpath!$L89) * SIN(Wellpath!$O89)</f>
        <v>1.308191051153871</v>
      </c>
      <c r="E89" s="20">
        <f>Model!$W$13*((drdp!B89+drdp!K89)*ASZ!$B89+(drdp!E89+drdp!N89)*ASZ!$C89+(drdp!H89+drdp!Q89)*ASZ!$D89)</f>
        <v>-1.7255386645569255E-2</v>
      </c>
      <c r="F89" s="20">
        <f>Model!$W$13*((drdp!C89+drdp!L89)*ASZ!$B89+(drdp!F89+drdp!O89)*ASZ!$C89+(drdp!I89+drdp!R89)*ASZ!$D89)</f>
        <v>1.2614088961368588E-3</v>
      </c>
      <c r="G89" s="20">
        <f>Model!$W$13*((drdp!D89+drdp!M89)*ASZ!$B89+(drdp!G89+drdp!P89)*ASZ!$C89+(drdp!J89+drdp!S89)*ASZ!$D89)</f>
        <v>5.6250000000000007E-3</v>
      </c>
      <c r="H89" s="18">
        <f>Model!$W$13*((drdp!B89)*ASZ!$B89+(drdp!E89)*ASZ!$C89+(drdp!H89)*ASZ!$D89)</f>
        <v>-8.6276933227846277E-3</v>
      </c>
      <c r="I89" s="18">
        <f>Model!$W$13*((drdp!C89)*ASZ!$B89+(drdp!F89)*ASZ!$C89+(drdp!I89)*ASZ!$D89)</f>
        <v>6.3070444806842942E-4</v>
      </c>
      <c r="J89" s="18">
        <f>Model!$W$13*((drdp!D89)*ASZ!$B89+(drdp!G89)*ASZ!$C89+(drdp!J89)*ASZ!$D89)</f>
        <v>2.8125000000000003E-3</v>
      </c>
      <c r="K89" s="21">
        <f>SUM(E$3:E88)+H89</f>
        <v>-0.57997860998253636</v>
      </c>
      <c r="L89" s="21">
        <f>SUM(F$3:F88)+I89</f>
        <v>-2.8072151174889457E-2</v>
      </c>
      <c r="M89" s="21">
        <f>SUM(G$3:G88)+J89</f>
        <v>0.18302730403888762</v>
      </c>
      <c r="N89" s="19">
        <f t="shared" si="5"/>
        <v>0.33637518803727501</v>
      </c>
      <c r="O89" s="19">
        <f t="shared" si="5"/>
        <v>7.880456715858475E-4</v>
      </c>
      <c r="P89" s="19">
        <f t="shared" si="5"/>
        <v>3.3498994023743407E-2</v>
      </c>
      <c r="Q89" s="19">
        <f t="shared" si="6"/>
        <v>1.6281247217632012E-2</v>
      </c>
      <c r="R89" s="19">
        <f t="shared" si="7"/>
        <v>-0.1061519213853251</v>
      </c>
      <c r="S89" s="19">
        <f t="shared" si="8"/>
        <v>-5.1379701481121089E-3</v>
      </c>
    </row>
    <row r="90" spans="1:19" x14ac:dyDescent="0.25">
      <c r="A90" s="26">
        <f>Wellpath!E90</f>
        <v>2610</v>
      </c>
      <c r="B90" s="22">
        <v>0</v>
      </c>
      <c r="C90" s="22">
        <f>-SIN(Wellpath!$L90) * COS(Wellpath!$L90)</f>
        <v>-0.43301270189221941</v>
      </c>
      <c r="D90" s="22">
        <f>TAN(Dip) * SIN(Wellpath!$L90) * COS(Wellpath!$L90) * SIN(Wellpath!$O90)</f>
        <v>1.308191051153871</v>
      </c>
      <c r="E90" s="20">
        <f>Model!$W$13*((drdp!B90+drdp!K90)*ASZ!$B90+(drdp!E90+drdp!N90)*ASZ!$C90+(drdp!H90+drdp!Q90)*ASZ!$D90)</f>
        <v>-1.7255386645569255E-2</v>
      </c>
      <c r="F90" s="20">
        <f>Model!$W$13*((drdp!C90+drdp!L90)*ASZ!$B90+(drdp!F90+drdp!O90)*ASZ!$C90+(drdp!I90+drdp!R90)*ASZ!$D90)</f>
        <v>1.2614088961368588E-3</v>
      </c>
      <c r="G90" s="20">
        <f>Model!$W$13*((drdp!D90+drdp!M90)*ASZ!$B90+(drdp!G90+drdp!P90)*ASZ!$C90+(drdp!J90+drdp!S90)*ASZ!$D90)</f>
        <v>5.6250000000000007E-3</v>
      </c>
      <c r="H90" s="18">
        <f>Model!$W$13*((drdp!B90)*ASZ!$B90+(drdp!E90)*ASZ!$C90+(drdp!H90)*ASZ!$D90)</f>
        <v>-8.6276933227846277E-3</v>
      </c>
      <c r="I90" s="18">
        <f>Model!$W$13*((drdp!C90)*ASZ!$B90+(drdp!F90)*ASZ!$C90+(drdp!I90)*ASZ!$D90)</f>
        <v>6.3070444806842942E-4</v>
      </c>
      <c r="J90" s="18">
        <f>Model!$W$13*((drdp!D90)*ASZ!$B90+(drdp!G90)*ASZ!$C90+(drdp!J90)*ASZ!$D90)</f>
        <v>2.8125000000000003E-3</v>
      </c>
      <c r="K90" s="21">
        <f>SUM(E$3:E89)+H90</f>
        <v>-0.59723399662810561</v>
      </c>
      <c r="L90" s="21">
        <f>SUM(F$3:F89)+I90</f>
        <v>-2.6810742278752599E-2</v>
      </c>
      <c r="M90" s="21">
        <f>SUM(G$3:G89)+J90</f>
        <v>0.18865230403888761</v>
      </c>
      <c r="N90" s="19">
        <f t="shared" si="5"/>
        <v>0.35668844672838007</v>
      </c>
      <c r="O90" s="19">
        <f t="shared" si="5"/>
        <v>7.1881590153769208E-4</v>
      </c>
      <c r="P90" s="19">
        <f t="shared" si="5"/>
        <v>3.5589691819180889E-2</v>
      </c>
      <c r="Q90" s="19">
        <f t="shared" si="6"/>
        <v>1.6012286763705537E-2</v>
      </c>
      <c r="R90" s="19">
        <f t="shared" si="7"/>
        <v>-0.11266956951424535</v>
      </c>
      <c r="S90" s="19">
        <f t="shared" si="8"/>
        <v>-5.0579083038794935E-3</v>
      </c>
    </row>
    <row r="91" spans="1:19" x14ac:dyDescent="0.25">
      <c r="A91" s="26">
        <f>Wellpath!E91</f>
        <v>2640</v>
      </c>
      <c r="B91" s="22">
        <v>0</v>
      </c>
      <c r="C91" s="22">
        <f>-SIN(Wellpath!$L91) * COS(Wellpath!$L91)</f>
        <v>-0.43301270189221941</v>
      </c>
      <c r="D91" s="22">
        <f>TAN(Dip) * SIN(Wellpath!$L91) * COS(Wellpath!$L91) * SIN(Wellpath!$O91)</f>
        <v>1.308191051153871</v>
      </c>
      <c r="E91" s="20">
        <f>Model!$W$13*((drdp!B91+drdp!K91)*ASZ!$B91+(drdp!E91+drdp!N91)*ASZ!$C91+(drdp!H91+drdp!Q91)*ASZ!$D91)</f>
        <v>-1.7255386645569255E-2</v>
      </c>
      <c r="F91" s="20">
        <f>Model!$W$13*((drdp!C91+drdp!L91)*ASZ!$B91+(drdp!F91+drdp!O91)*ASZ!$C91+(drdp!I91+drdp!R91)*ASZ!$D91)</f>
        <v>1.2614088961368588E-3</v>
      </c>
      <c r="G91" s="20">
        <f>Model!$W$13*((drdp!D91+drdp!M91)*ASZ!$B91+(drdp!G91+drdp!P91)*ASZ!$C91+(drdp!J91+drdp!S91)*ASZ!$D91)</f>
        <v>5.6250000000000007E-3</v>
      </c>
      <c r="H91" s="18">
        <f>Model!$W$13*((drdp!B91)*ASZ!$B91+(drdp!E91)*ASZ!$C91+(drdp!H91)*ASZ!$D91)</f>
        <v>-8.6276933227846277E-3</v>
      </c>
      <c r="I91" s="18">
        <f>Model!$W$13*((drdp!C91)*ASZ!$B91+(drdp!F91)*ASZ!$C91+(drdp!I91)*ASZ!$D91)</f>
        <v>6.3070444806842942E-4</v>
      </c>
      <c r="J91" s="18">
        <f>Model!$W$13*((drdp!D91)*ASZ!$B91+(drdp!G91)*ASZ!$C91+(drdp!J91)*ASZ!$D91)</f>
        <v>2.8125000000000003E-3</v>
      </c>
      <c r="K91" s="21">
        <f>SUM(E$3:E90)+H91</f>
        <v>-0.61448938327367486</v>
      </c>
      <c r="L91" s="21">
        <f>SUM(F$3:F90)+I91</f>
        <v>-2.5549333382615742E-2</v>
      </c>
      <c r="M91" s="21">
        <f>SUM(G$3:G90)+J91</f>
        <v>0.1942773040388876</v>
      </c>
      <c r="N91" s="19">
        <f t="shared" si="5"/>
        <v>0.3775972021560613</v>
      </c>
      <c r="O91" s="19">
        <f t="shared" si="5"/>
        <v>6.527684362960431E-4</v>
      </c>
      <c r="P91" s="19">
        <f t="shared" si="5"/>
        <v>3.774367086461837E-2</v>
      </c>
      <c r="Q91" s="19">
        <f t="shared" si="6"/>
        <v>1.5699794113337062E-2</v>
      </c>
      <c r="R91" s="19">
        <f t="shared" si="7"/>
        <v>-0.11938134074292826</v>
      </c>
      <c r="S91" s="19">
        <f t="shared" si="8"/>
        <v>-4.9636556095653392E-3</v>
      </c>
    </row>
    <row r="92" spans="1:19" x14ac:dyDescent="0.25">
      <c r="A92" s="26">
        <f>Wellpath!E92</f>
        <v>2670</v>
      </c>
      <c r="B92" s="22">
        <v>0</v>
      </c>
      <c r="C92" s="22">
        <f>-SIN(Wellpath!$L92) * COS(Wellpath!$L92)</f>
        <v>-0.43301270189221941</v>
      </c>
      <c r="D92" s="22">
        <f>TAN(Dip) * SIN(Wellpath!$L92) * COS(Wellpath!$L92) * SIN(Wellpath!$O92)</f>
        <v>1.308191051153871</v>
      </c>
      <c r="E92" s="20">
        <f>Model!$W$13*((drdp!B92+drdp!K92)*ASZ!$B92+(drdp!E92+drdp!N92)*ASZ!$C92+(drdp!H92+drdp!Q92)*ASZ!$D92)</f>
        <v>-1.7255386645569255E-2</v>
      </c>
      <c r="F92" s="20">
        <f>Model!$W$13*((drdp!C92+drdp!L92)*ASZ!$B92+(drdp!F92+drdp!O92)*ASZ!$C92+(drdp!I92+drdp!R92)*ASZ!$D92)</f>
        <v>1.2614088961368588E-3</v>
      </c>
      <c r="G92" s="20">
        <f>Model!$W$13*((drdp!D92+drdp!M92)*ASZ!$B92+(drdp!G92+drdp!P92)*ASZ!$C92+(drdp!J92+drdp!S92)*ASZ!$D92)</f>
        <v>5.6250000000000007E-3</v>
      </c>
      <c r="H92" s="18">
        <f>Model!$W$13*((drdp!B92)*ASZ!$B92+(drdp!E92)*ASZ!$C92+(drdp!H92)*ASZ!$D92)</f>
        <v>-8.6276933227846277E-3</v>
      </c>
      <c r="I92" s="18">
        <f>Model!$W$13*((drdp!C92)*ASZ!$B92+(drdp!F92)*ASZ!$C92+(drdp!I92)*ASZ!$D92)</f>
        <v>6.3070444806842942E-4</v>
      </c>
      <c r="J92" s="18">
        <f>Model!$W$13*((drdp!D92)*ASZ!$B92+(drdp!G92)*ASZ!$C92+(drdp!J92)*ASZ!$D92)</f>
        <v>2.8125000000000003E-3</v>
      </c>
      <c r="K92" s="21">
        <f>SUM(E$3:E91)+H92</f>
        <v>-0.63174476991924411</v>
      </c>
      <c r="L92" s="21">
        <f>SUM(F$3:F91)+I92</f>
        <v>-2.4287924486478884E-2</v>
      </c>
      <c r="M92" s="21">
        <f>SUM(G$3:G91)+J92</f>
        <v>0.19990230403888759</v>
      </c>
      <c r="N92" s="19">
        <f t="shared" si="5"/>
        <v>0.39910145432031868</v>
      </c>
      <c r="O92" s="19">
        <f t="shared" si="5"/>
        <v>5.8990327586090055E-4</v>
      </c>
      <c r="P92" s="19">
        <f t="shared" si="5"/>
        <v>3.9960931160055856E-2</v>
      </c>
      <c r="Q92" s="19">
        <f t="shared" si="6"/>
        <v>1.5343769266526577E-2</v>
      </c>
      <c r="R92" s="19">
        <f t="shared" si="7"/>
        <v>-0.12628723507137382</v>
      </c>
      <c r="S92" s="19">
        <f t="shared" si="8"/>
        <v>-4.8552120651696442E-3</v>
      </c>
    </row>
    <row r="93" spans="1:19" x14ac:dyDescent="0.25">
      <c r="A93" s="26">
        <f>Wellpath!E93</f>
        <v>2700</v>
      </c>
      <c r="B93" s="22">
        <v>0</v>
      </c>
      <c r="C93" s="22">
        <f>-SIN(Wellpath!$L93) * COS(Wellpath!$L93)</f>
        <v>-0.43301270189221941</v>
      </c>
      <c r="D93" s="22">
        <f>TAN(Dip) * SIN(Wellpath!$L93) * COS(Wellpath!$L93) * SIN(Wellpath!$O93)</f>
        <v>1.308191051153871</v>
      </c>
      <c r="E93" s="20">
        <f>Model!$W$13*((drdp!B93+drdp!K93)*ASZ!$B93+(drdp!E93+drdp!N93)*ASZ!$C93+(drdp!H93+drdp!Q93)*ASZ!$D93)</f>
        <v>-1.7255386645569255E-2</v>
      </c>
      <c r="F93" s="20">
        <f>Model!$W$13*((drdp!C93+drdp!L93)*ASZ!$B93+(drdp!F93+drdp!O93)*ASZ!$C93+(drdp!I93+drdp!R93)*ASZ!$D93)</f>
        <v>1.2614088961368588E-3</v>
      </c>
      <c r="G93" s="20">
        <f>Model!$W$13*((drdp!D93+drdp!M93)*ASZ!$B93+(drdp!G93+drdp!P93)*ASZ!$C93+(drdp!J93+drdp!S93)*ASZ!$D93)</f>
        <v>5.6250000000000007E-3</v>
      </c>
      <c r="H93" s="18">
        <f>Model!$W$13*((drdp!B93)*ASZ!$B93+(drdp!E93)*ASZ!$C93+(drdp!H93)*ASZ!$D93)</f>
        <v>-8.6276933227846277E-3</v>
      </c>
      <c r="I93" s="18">
        <f>Model!$W$13*((drdp!C93)*ASZ!$B93+(drdp!F93)*ASZ!$C93+(drdp!I93)*ASZ!$D93)</f>
        <v>6.3070444806842942E-4</v>
      </c>
      <c r="J93" s="18">
        <f>Model!$W$13*((drdp!D93)*ASZ!$B93+(drdp!G93)*ASZ!$C93+(drdp!J93)*ASZ!$D93)</f>
        <v>2.8125000000000003E-3</v>
      </c>
      <c r="K93" s="21">
        <f>SUM(E$3:E92)+H93</f>
        <v>-0.64900015656481336</v>
      </c>
      <c r="L93" s="21">
        <f>SUM(F$3:F92)+I93</f>
        <v>-2.3026515590342026E-2</v>
      </c>
      <c r="M93" s="21">
        <f>SUM(G$3:G92)+J93</f>
        <v>0.20552730403888758</v>
      </c>
      <c r="N93" s="19">
        <f t="shared" si="5"/>
        <v>0.42120120322115223</v>
      </c>
      <c r="O93" s="19">
        <f t="shared" si="5"/>
        <v>5.3022042023226443E-4</v>
      </c>
      <c r="P93" s="19">
        <f t="shared" si="5"/>
        <v>4.2241472705493333E-2</v>
      </c>
      <c r="Q93" s="19">
        <f t="shared" si="6"/>
        <v>1.494421222327409E-2</v>
      </c>
      <c r="R93" s="19">
        <f t="shared" si="7"/>
        <v>-0.13338725249958203</v>
      </c>
      <c r="S93" s="19">
        <f t="shared" si="8"/>
        <v>-4.7325776706924104E-3</v>
      </c>
    </row>
    <row r="94" spans="1:19" x14ac:dyDescent="0.25">
      <c r="A94" s="26">
        <f>Wellpath!E94</f>
        <v>2730</v>
      </c>
      <c r="B94" s="22">
        <v>0</v>
      </c>
      <c r="C94" s="22">
        <f>-SIN(Wellpath!$L94) * COS(Wellpath!$L94)</f>
        <v>-0.43301270189221941</v>
      </c>
      <c r="D94" s="22">
        <f>TAN(Dip) * SIN(Wellpath!$L94) * COS(Wellpath!$L94) * SIN(Wellpath!$O94)</f>
        <v>1.308191051153871</v>
      </c>
      <c r="E94" s="20">
        <f>Model!$W$13*((drdp!B94+drdp!K94)*ASZ!$B94+(drdp!E94+drdp!N94)*ASZ!$C94+(drdp!H94+drdp!Q94)*ASZ!$D94)</f>
        <v>-1.7255386645569255E-2</v>
      </c>
      <c r="F94" s="20">
        <f>Model!$W$13*((drdp!C94+drdp!L94)*ASZ!$B94+(drdp!F94+drdp!O94)*ASZ!$C94+(drdp!I94+drdp!R94)*ASZ!$D94)</f>
        <v>1.2614088961368588E-3</v>
      </c>
      <c r="G94" s="20">
        <f>Model!$W$13*((drdp!D94+drdp!M94)*ASZ!$B94+(drdp!G94+drdp!P94)*ASZ!$C94+(drdp!J94+drdp!S94)*ASZ!$D94)</f>
        <v>5.6250000000000007E-3</v>
      </c>
      <c r="H94" s="18">
        <f>Model!$W$13*((drdp!B94)*ASZ!$B94+(drdp!E94)*ASZ!$C94+(drdp!H94)*ASZ!$D94)</f>
        <v>-8.6276933227846277E-3</v>
      </c>
      <c r="I94" s="18">
        <f>Model!$W$13*((drdp!C94)*ASZ!$B94+(drdp!F94)*ASZ!$C94+(drdp!I94)*ASZ!$D94)</f>
        <v>6.3070444806842942E-4</v>
      </c>
      <c r="J94" s="18">
        <f>Model!$W$13*((drdp!D94)*ASZ!$B94+(drdp!G94)*ASZ!$C94+(drdp!J94)*ASZ!$D94)</f>
        <v>2.8125000000000003E-3</v>
      </c>
      <c r="K94" s="21">
        <f>SUM(E$3:E93)+H94</f>
        <v>-0.66625554321038261</v>
      </c>
      <c r="L94" s="21">
        <f>SUM(F$3:F93)+I94</f>
        <v>-2.1765106694205168E-2</v>
      </c>
      <c r="M94" s="21">
        <f>SUM(G$3:G93)+J94</f>
        <v>0.21115230403888757</v>
      </c>
      <c r="N94" s="19">
        <f t="shared" si="5"/>
        <v>0.443896448858562</v>
      </c>
      <c r="O94" s="19">
        <f t="shared" si="5"/>
        <v>4.7371986941013465E-4</v>
      </c>
      <c r="P94" s="19">
        <f t="shared" si="5"/>
        <v>4.4585295500930815E-2</v>
      </c>
      <c r="Q94" s="19">
        <f t="shared" si="6"/>
        <v>1.45011229835796E-2</v>
      </c>
      <c r="R94" s="19">
        <f t="shared" si="7"/>
        <v>-0.14068139302755289</v>
      </c>
      <c r="S94" s="19">
        <f t="shared" si="8"/>
        <v>-4.5957524261336369E-3</v>
      </c>
    </row>
    <row r="95" spans="1:19" x14ac:dyDescent="0.25">
      <c r="A95" s="26">
        <f>Wellpath!E95</f>
        <v>2760</v>
      </c>
      <c r="B95" s="22">
        <v>0</v>
      </c>
      <c r="C95" s="22">
        <f>-SIN(Wellpath!$L95) * COS(Wellpath!$L95)</f>
        <v>-0.43301270189221941</v>
      </c>
      <c r="D95" s="22">
        <f>TAN(Dip) * SIN(Wellpath!$L95) * COS(Wellpath!$L95) * SIN(Wellpath!$O95)</f>
        <v>1.308191051153871</v>
      </c>
      <c r="E95" s="20">
        <f>Model!$W$13*((drdp!B95+drdp!K95)*ASZ!$B95+(drdp!E95+drdp!N95)*ASZ!$C95+(drdp!H95+drdp!Q95)*ASZ!$D95)</f>
        <v>-1.7255386645569255E-2</v>
      </c>
      <c r="F95" s="20">
        <f>Model!$W$13*((drdp!C95+drdp!L95)*ASZ!$B95+(drdp!F95+drdp!O95)*ASZ!$C95+(drdp!I95+drdp!R95)*ASZ!$D95)</f>
        <v>1.2614088961368588E-3</v>
      </c>
      <c r="G95" s="20">
        <f>Model!$W$13*((drdp!D95+drdp!M95)*ASZ!$B95+(drdp!G95+drdp!P95)*ASZ!$C95+(drdp!J95+drdp!S95)*ASZ!$D95)</f>
        <v>5.6250000000000007E-3</v>
      </c>
      <c r="H95" s="18">
        <f>Model!$W$13*((drdp!B95)*ASZ!$B95+(drdp!E95)*ASZ!$C95+(drdp!H95)*ASZ!$D95)</f>
        <v>-8.6276933227846277E-3</v>
      </c>
      <c r="I95" s="18">
        <f>Model!$W$13*((drdp!C95)*ASZ!$B95+(drdp!F95)*ASZ!$C95+(drdp!I95)*ASZ!$D95)</f>
        <v>6.3070444806842942E-4</v>
      </c>
      <c r="J95" s="18">
        <f>Model!$W$13*((drdp!D95)*ASZ!$B95+(drdp!G95)*ASZ!$C95+(drdp!J95)*ASZ!$D95)</f>
        <v>2.8125000000000003E-3</v>
      </c>
      <c r="K95" s="21">
        <f>SUM(E$3:E94)+H95</f>
        <v>-0.68351092985595185</v>
      </c>
      <c r="L95" s="21">
        <f>SUM(F$3:F94)+I95</f>
        <v>-2.0503697798068311E-2</v>
      </c>
      <c r="M95" s="21">
        <f>SUM(G$3:G94)+J95</f>
        <v>0.21677730403888756</v>
      </c>
      <c r="N95" s="19">
        <f t="shared" si="5"/>
        <v>0.46718719123254793</v>
      </c>
      <c r="O95" s="19">
        <f t="shared" si="5"/>
        <v>4.2040162339451129E-4</v>
      </c>
      <c r="P95" s="19">
        <f t="shared" si="5"/>
        <v>4.6992399546368295E-2</v>
      </c>
      <c r="Q95" s="19">
        <f t="shared" si="6"/>
        <v>1.4014501547443103E-2</v>
      </c>
      <c r="R95" s="19">
        <f t="shared" si="7"/>
        <v>-0.14816965665528642</v>
      </c>
      <c r="S95" s="19">
        <f t="shared" si="8"/>
        <v>-4.4447363314933236E-3</v>
      </c>
    </row>
    <row r="96" spans="1:19" x14ac:dyDescent="0.25">
      <c r="A96" s="26">
        <f>Wellpath!E96</f>
        <v>2790</v>
      </c>
      <c r="B96" s="22">
        <v>0</v>
      </c>
      <c r="C96" s="22">
        <f>-SIN(Wellpath!$L96) * COS(Wellpath!$L96)</f>
        <v>-0.43301270189221941</v>
      </c>
      <c r="D96" s="22">
        <f>TAN(Dip) * SIN(Wellpath!$L96) * COS(Wellpath!$L96) * SIN(Wellpath!$O96)</f>
        <v>1.308191051153871</v>
      </c>
      <c r="E96" s="20">
        <f>Model!$W$13*((drdp!B96+drdp!K96)*ASZ!$B96+(drdp!E96+drdp!N96)*ASZ!$C96+(drdp!H96+drdp!Q96)*ASZ!$D96)</f>
        <v>-1.7255386645569255E-2</v>
      </c>
      <c r="F96" s="20">
        <f>Model!$W$13*((drdp!C96+drdp!L96)*ASZ!$B96+(drdp!F96+drdp!O96)*ASZ!$C96+(drdp!I96+drdp!R96)*ASZ!$D96)</f>
        <v>1.2614088961368588E-3</v>
      </c>
      <c r="G96" s="20">
        <f>Model!$W$13*((drdp!D96+drdp!M96)*ASZ!$B96+(drdp!G96+drdp!P96)*ASZ!$C96+(drdp!J96+drdp!S96)*ASZ!$D96)</f>
        <v>5.6250000000000007E-3</v>
      </c>
      <c r="H96" s="18">
        <f>Model!$W$13*((drdp!B96)*ASZ!$B96+(drdp!E96)*ASZ!$C96+(drdp!H96)*ASZ!$D96)</f>
        <v>-8.6276933227846277E-3</v>
      </c>
      <c r="I96" s="18">
        <f>Model!$W$13*((drdp!C96)*ASZ!$B96+(drdp!F96)*ASZ!$C96+(drdp!I96)*ASZ!$D96)</f>
        <v>6.3070444806842942E-4</v>
      </c>
      <c r="J96" s="18">
        <f>Model!$W$13*((drdp!D96)*ASZ!$B96+(drdp!G96)*ASZ!$C96+(drdp!J96)*ASZ!$D96)</f>
        <v>2.8125000000000003E-3</v>
      </c>
      <c r="K96" s="21">
        <f>SUM(E$3:E95)+H96</f>
        <v>-0.7007663165015211</v>
      </c>
      <c r="L96" s="21">
        <f>SUM(F$3:F95)+I96</f>
        <v>-1.9242288901931453E-2</v>
      </c>
      <c r="M96" s="21">
        <f>SUM(G$3:G95)+J96</f>
        <v>0.22240230403888755</v>
      </c>
      <c r="N96" s="19">
        <f t="shared" si="5"/>
        <v>0.49107343034311007</v>
      </c>
      <c r="O96" s="19">
        <f t="shared" si="5"/>
        <v>3.7026568218539438E-4</v>
      </c>
      <c r="P96" s="19">
        <f t="shared" si="5"/>
        <v>4.9462784841805781E-2</v>
      </c>
      <c r="Q96" s="19">
        <f t="shared" si="6"/>
        <v>1.3484347914864603E-2</v>
      </c>
      <c r="R96" s="19">
        <f t="shared" si="7"/>
        <v>-0.15585204338278261</v>
      </c>
      <c r="S96" s="19">
        <f t="shared" si="8"/>
        <v>-4.2795293867714706E-3</v>
      </c>
    </row>
    <row r="97" spans="1:19" x14ac:dyDescent="0.25">
      <c r="A97" s="26">
        <f>Wellpath!E97</f>
        <v>2820</v>
      </c>
      <c r="B97" s="22">
        <v>0</v>
      </c>
      <c r="C97" s="22">
        <f>-SIN(Wellpath!$L97) * COS(Wellpath!$L97)</f>
        <v>-0.43301270189221941</v>
      </c>
      <c r="D97" s="22">
        <f>TAN(Dip) * SIN(Wellpath!$L97) * COS(Wellpath!$L97) * SIN(Wellpath!$O97)</f>
        <v>1.308191051153871</v>
      </c>
      <c r="E97" s="20">
        <f>Model!$W$13*((drdp!B97+drdp!K97)*ASZ!$B97+(drdp!E97+drdp!N97)*ASZ!$C97+(drdp!H97+drdp!Q97)*ASZ!$D97)</f>
        <v>-1.7255386645569255E-2</v>
      </c>
      <c r="F97" s="20">
        <f>Model!$W$13*((drdp!C97+drdp!L97)*ASZ!$B97+(drdp!F97+drdp!O97)*ASZ!$C97+(drdp!I97+drdp!R97)*ASZ!$D97)</f>
        <v>1.2614088961368588E-3</v>
      </c>
      <c r="G97" s="20">
        <f>Model!$W$13*((drdp!D97+drdp!M97)*ASZ!$B97+(drdp!G97+drdp!P97)*ASZ!$C97+(drdp!J97+drdp!S97)*ASZ!$D97)</f>
        <v>5.6250000000000007E-3</v>
      </c>
      <c r="H97" s="18">
        <f>Model!$W$13*((drdp!B97)*ASZ!$B97+(drdp!E97)*ASZ!$C97+(drdp!H97)*ASZ!$D97)</f>
        <v>-8.6276933227846277E-3</v>
      </c>
      <c r="I97" s="18">
        <f>Model!$W$13*((drdp!C97)*ASZ!$B97+(drdp!F97)*ASZ!$C97+(drdp!I97)*ASZ!$D97)</f>
        <v>6.3070444806842942E-4</v>
      </c>
      <c r="J97" s="18">
        <f>Model!$W$13*((drdp!D97)*ASZ!$B97+(drdp!G97)*ASZ!$C97+(drdp!J97)*ASZ!$D97)</f>
        <v>2.8125000000000003E-3</v>
      </c>
      <c r="K97" s="21">
        <f>SUM(E$3:E96)+H97</f>
        <v>-0.71802170314709035</v>
      </c>
      <c r="L97" s="21">
        <f>SUM(F$3:F96)+I97</f>
        <v>-1.7980880005794595E-2</v>
      </c>
      <c r="M97" s="21">
        <f>SUM(G$3:G96)+J97</f>
        <v>0.22802730403888755</v>
      </c>
      <c r="N97" s="19">
        <f t="shared" si="5"/>
        <v>0.51555516619024833</v>
      </c>
      <c r="O97" s="19">
        <f t="shared" si="5"/>
        <v>3.2331204578278384E-4</v>
      </c>
      <c r="P97" s="19">
        <f t="shared" si="5"/>
        <v>5.1996451387243257E-2</v>
      </c>
      <c r="Q97" s="19">
        <f t="shared" si="6"/>
        <v>1.2910662085844099E-2</v>
      </c>
      <c r="R97" s="19">
        <f t="shared" si="7"/>
        <v>-0.16372855321004143</v>
      </c>
      <c r="S97" s="19">
        <f t="shared" si="8"/>
        <v>-4.1001315919680786E-3</v>
      </c>
    </row>
    <row r="98" spans="1:19" x14ac:dyDescent="0.25">
      <c r="A98" s="26">
        <f>Wellpath!E98</f>
        <v>2850</v>
      </c>
      <c r="B98" s="22">
        <v>0</v>
      </c>
      <c r="C98" s="22">
        <f>-SIN(Wellpath!$L98) * COS(Wellpath!$L98)</f>
        <v>-0.43301270189221941</v>
      </c>
      <c r="D98" s="22">
        <f>TAN(Dip) * SIN(Wellpath!$L98) * COS(Wellpath!$L98) * SIN(Wellpath!$O98)</f>
        <v>1.308191051153871</v>
      </c>
      <c r="E98" s="20">
        <f>Model!$W$13*((drdp!B98+drdp!K98)*ASZ!$B98+(drdp!E98+drdp!N98)*ASZ!$C98+(drdp!H98+drdp!Q98)*ASZ!$D98)</f>
        <v>-1.7255386645569255E-2</v>
      </c>
      <c r="F98" s="20">
        <f>Model!$W$13*((drdp!C98+drdp!L98)*ASZ!$B98+(drdp!F98+drdp!O98)*ASZ!$C98+(drdp!I98+drdp!R98)*ASZ!$D98)</f>
        <v>1.2614088961368588E-3</v>
      </c>
      <c r="G98" s="20">
        <f>Model!$W$13*((drdp!D98+drdp!M98)*ASZ!$B98+(drdp!G98+drdp!P98)*ASZ!$C98+(drdp!J98+drdp!S98)*ASZ!$D98)</f>
        <v>5.6250000000000007E-3</v>
      </c>
      <c r="H98" s="18">
        <f>Model!$W$13*((drdp!B98)*ASZ!$B98+(drdp!E98)*ASZ!$C98+(drdp!H98)*ASZ!$D98)</f>
        <v>-8.6276933227846277E-3</v>
      </c>
      <c r="I98" s="18">
        <f>Model!$W$13*((drdp!C98)*ASZ!$B98+(drdp!F98)*ASZ!$C98+(drdp!I98)*ASZ!$D98)</f>
        <v>6.3070444806842942E-4</v>
      </c>
      <c r="J98" s="18">
        <f>Model!$W$13*((drdp!D98)*ASZ!$B98+(drdp!G98)*ASZ!$C98+(drdp!J98)*ASZ!$D98)</f>
        <v>2.8125000000000003E-3</v>
      </c>
      <c r="K98" s="21">
        <f>SUM(E$3:E97)+H98</f>
        <v>-0.7352770897926596</v>
      </c>
      <c r="L98" s="21">
        <f>SUM(F$3:F97)+I98</f>
        <v>-1.6719471109657737E-2</v>
      </c>
      <c r="M98" s="21">
        <f>SUM(G$3:G97)+J98</f>
        <v>0.23365230403888754</v>
      </c>
      <c r="N98" s="19">
        <f t="shared" si="5"/>
        <v>0.54063239877396285</v>
      </c>
      <c r="O98" s="19">
        <f t="shared" si="5"/>
        <v>2.7954071418667974E-4</v>
      </c>
      <c r="P98" s="19">
        <f t="shared" si="5"/>
        <v>5.4593399182680739E-2</v>
      </c>
      <c r="Q98" s="19">
        <f t="shared" si="6"/>
        <v>1.2293444060381591E-2</v>
      </c>
      <c r="R98" s="19">
        <f t="shared" si="7"/>
        <v>-0.17179918613706291</v>
      </c>
      <c r="S98" s="19">
        <f t="shared" si="8"/>
        <v>-3.9065429470831461E-3</v>
      </c>
    </row>
    <row r="99" spans="1:19" x14ac:dyDescent="0.25">
      <c r="A99" s="26">
        <f>Wellpath!E99</f>
        <v>2880</v>
      </c>
      <c r="B99" s="22">
        <v>0</v>
      </c>
      <c r="C99" s="22">
        <f>-SIN(Wellpath!$L99) * COS(Wellpath!$L99)</f>
        <v>-0.43301270189221941</v>
      </c>
      <c r="D99" s="22">
        <f>TAN(Dip) * SIN(Wellpath!$L99) * COS(Wellpath!$L99) * SIN(Wellpath!$O99)</f>
        <v>1.308191051153871</v>
      </c>
      <c r="E99" s="20">
        <f>Model!$W$13*((drdp!B99+drdp!K99)*ASZ!$B99+(drdp!E99+drdp!N99)*ASZ!$C99+(drdp!H99+drdp!Q99)*ASZ!$D99)</f>
        <v>-1.7255386645569255E-2</v>
      </c>
      <c r="F99" s="20">
        <f>Model!$W$13*((drdp!C99+drdp!L99)*ASZ!$B99+(drdp!F99+drdp!O99)*ASZ!$C99+(drdp!I99+drdp!R99)*ASZ!$D99)</f>
        <v>1.2614088961368588E-3</v>
      </c>
      <c r="G99" s="20">
        <f>Model!$W$13*((drdp!D99+drdp!M99)*ASZ!$B99+(drdp!G99+drdp!P99)*ASZ!$C99+(drdp!J99+drdp!S99)*ASZ!$D99)</f>
        <v>5.6250000000000007E-3</v>
      </c>
      <c r="H99" s="18">
        <f>Model!$W$13*((drdp!B99)*ASZ!$B99+(drdp!E99)*ASZ!$C99+(drdp!H99)*ASZ!$D99)</f>
        <v>-8.6276933227846277E-3</v>
      </c>
      <c r="I99" s="18">
        <f>Model!$W$13*((drdp!C99)*ASZ!$B99+(drdp!F99)*ASZ!$C99+(drdp!I99)*ASZ!$D99)</f>
        <v>6.3070444806842942E-4</v>
      </c>
      <c r="J99" s="18">
        <f>Model!$W$13*((drdp!D99)*ASZ!$B99+(drdp!G99)*ASZ!$C99+(drdp!J99)*ASZ!$D99)</f>
        <v>2.8125000000000003E-3</v>
      </c>
      <c r="K99" s="21">
        <f>SUM(E$3:E98)+H99</f>
        <v>-0.75253247643822885</v>
      </c>
      <c r="L99" s="21">
        <f>SUM(F$3:F98)+I99</f>
        <v>-1.545806221352088E-2</v>
      </c>
      <c r="M99" s="21">
        <f>SUM(G$3:G98)+J99</f>
        <v>0.23927730403888753</v>
      </c>
      <c r="N99" s="19">
        <f t="shared" si="5"/>
        <v>0.56630512809425348</v>
      </c>
      <c r="O99" s="19">
        <f t="shared" si="5"/>
        <v>2.3895168739708204E-4</v>
      </c>
      <c r="P99" s="19">
        <f t="shared" si="5"/>
        <v>5.725362822811822E-2</v>
      </c>
      <c r="Q99" s="19">
        <f t="shared" si="6"/>
        <v>1.1632693838477077E-2</v>
      </c>
      <c r="R99" s="19">
        <f t="shared" si="7"/>
        <v>-0.18006394216384705</v>
      </c>
      <c r="S99" s="19">
        <f t="shared" si="8"/>
        <v>-3.6987634521166743E-3</v>
      </c>
    </row>
    <row r="100" spans="1:19" x14ac:dyDescent="0.25">
      <c r="A100" s="26">
        <f>Wellpath!E100</f>
        <v>2910</v>
      </c>
      <c r="B100" s="22">
        <v>0</v>
      </c>
      <c r="C100" s="22">
        <f>-SIN(Wellpath!$L100) * COS(Wellpath!$L100)</f>
        <v>-0.43301270189221941</v>
      </c>
      <c r="D100" s="22">
        <f>TAN(Dip) * SIN(Wellpath!$L100) * COS(Wellpath!$L100) * SIN(Wellpath!$O100)</f>
        <v>1.308191051153871</v>
      </c>
      <c r="E100" s="20">
        <f>Model!$W$13*((drdp!B100+drdp!K100)*ASZ!$B100+(drdp!E100+drdp!N100)*ASZ!$C100+(drdp!H100+drdp!Q100)*ASZ!$D100)</f>
        <v>-1.7255386645569255E-2</v>
      </c>
      <c r="F100" s="20">
        <f>Model!$W$13*((drdp!C100+drdp!L100)*ASZ!$B100+(drdp!F100+drdp!O100)*ASZ!$C100+(drdp!I100+drdp!R100)*ASZ!$D100)</f>
        <v>1.2614088961368588E-3</v>
      </c>
      <c r="G100" s="20">
        <f>Model!$W$13*((drdp!D100+drdp!M100)*ASZ!$B100+(drdp!G100+drdp!P100)*ASZ!$C100+(drdp!J100+drdp!S100)*ASZ!$D100)</f>
        <v>5.6250000000000007E-3</v>
      </c>
      <c r="H100" s="18">
        <f>Model!$W$13*((drdp!B100)*ASZ!$B100+(drdp!E100)*ASZ!$C100+(drdp!H100)*ASZ!$D100)</f>
        <v>-8.6276933227846277E-3</v>
      </c>
      <c r="I100" s="18">
        <f>Model!$W$13*((drdp!C100)*ASZ!$B100+(drdp!F100)*ASZ!$C100+(drdp!I100)*ASZ!$D100)</f>
        <v>6.3070444806842942E-4</v>
      </c>
      <c r="J100" s="18">
        <f>Model!$W$13*((drdp!D100)*ASZ!$B100+(drdp!G100)*ASZ!$C100+(drdp!J100)*ASZ!$D100)</f>
        <v>2.8125000000000003E-3</v>
      </c>
      <c r="K100" s="21">
        <f>SUM(E$3:E99)+H100</f>
        <v>-0.7697878630837981</v>
      </c>
      <c r="L100" s="21">
        <f>SUM(F$3:F99)+I100</f>
        <v>-1.419665331738402E-2</v>
      </c>
      <c r="M100" s="21">
        <f>SUM(G$3:G99)+J100</f>
        <v>0.24490230403888752</v>
      </c>
      <c r="N100" s="19">
        <f t="shared" si="5"/>
        <v>0.59257335415112034</v>
      </c>
      <c r="O100" s="19">
        <f t="shared" si="5"/>
        <v>2.015449654139907E-4</v>
      </c>
      <c r="P100" s="19">
        <f t="shared" si="5"/>
        <v>5.9977138523555705E-2</v>
      </c>
      <c r="Q100" s="19">
        <f t="shared" si="6"/>
        <v>1.0928411420130558E-2</v>
      </c>
      <c r="R100" s="19">
        <f t="shared" si="7"/>
        <v>-0.18852282129039383</v>
      </c>
      <c r="S100" s="19">
        <f t="shared" si="8"/>
        <v>-3.4767931070686623E-3</v>
      </c>
    </row>
    <row r="101" spans="1:19" x14ac:dyDescent="0.25">
      <c r="A101" s="26">
        <f>Wellpath!E101</f>
        <v>2940</v>
      </c>
      <c r="B101" s="22">
        <v>0</v>
      </c>
      <c r="C101" s="22">
        <f>-SIN(Wellpath!$L101) * COS(Wellpath!$L101)</f>
        <v>-0.43301270189221941</v>
      </c>
      <c r="D101" s="22">
        <f>TAN(Dip) * SIN(Wellpath!$L101) * COS(Wellpath!$L101) * SIN(Wellpath!$O101)</f>
        <v>1.308191051153871</v>
      </c>
      <c r="E101" s="20">
        <f>Model!$W$13*((drdp!B101+drdp!K101)*ASZ!$B101+(drdp!E101+drdp!N101)*ASZ!$C101+(drdp!H101+drdp!Q101)*ASZ!$D101)</f>
        <v>-1.7255386645569255E-2</v>
      </c>
      <c r="F101" s="20">
        <f>Model!$W$13*((drdp!C101+drdp!L101)*ASZ!$B101+(drdp!F101+drdp!O101)*ASZ!$C101+(drdp!I101+drdp!R101)*ASZ!$D101)</f>
        <v>1.2614088961368588E-3</v>
      </c>
      <c r="G101" s="20">
        <f>Model!$W$13*((drdp!D101+drdp!M101)*ASZ!$B101+(drdp!G101+drdp!P101)*ASZ!$C101+(drdp!J101+drdp!S101)*ASZ!$D101)</f>
        <v>5.6250000000000007E-3</v>
      </c>
      <c r="H101" s="18">
        <f>Model!$W$13*((drdp!B101)*ASZ!$B101+(drdp!E101)*ASZ!$C101+(drdp!H101)*ASZ!$D101)</f>
        <v>-8.6276933227846277E-3</v>
      </c>
      <c r="I101" s="18">
        <f>Model!$W$13*((drdp!C101)*ASZ!$B101+(drdp!F101)*ASZ!$C101+(drdp!I101)*ASZ!$D101)</f>
        <v>6.3070444806842942E-4</v>
      </c>
      <c r="J101" s="18">
        <f>Model!$W$13*((drdp!D101)*ASZ!$B101+(drdp!G101)*ASZ!$C101+(drdp!J101)*ASZ!$D101)</f>
        <v>2.8125000000000003E-3</v>
      </c>
      <c r="K101" s="21">
        <f>SUM(E$3:E100)+H101</f>
        <v>-0.78704324972936734</v>
      </c>
      <c r="L101" s="21">
        <f>SUM(F$3:F100)+I101</f>
        <v>-1.2935244421247161E-2</v>
      </c>
      <c r="M101" s="21">
        <f>SUM(G$3:G100)+J101</f>
        <v>0.25052730403888751</v>
      </c>
      <c r="N101" s="19">
        <f t="shared" si="5"/>
        <v>0.61943707694456329</v>
      </c>
      <c r="O101" s="19">
        <f t="shared" si="5"/>
        <v>1.6732054823740579E-4</v>
      </c>
      <c r="P101" s="19">
        <f t="shared" si="5"/>
        <v>6.2763930068993182E-2</v>
      </c>
      <c r="Q101" s="19">
        <f t="shared" si="6"/>
        <v>1.0180596805342034E-2</v>
      </c>
      <c r="R101" s="19">
        <f t="shared" si="7"/>
        <v>-0.19717582351670329</v>
      </c>
      <c r="S101" s="19">
        <f t="shared" si="8"/>
        <v>-3.2406319119391109E-3</v>
      </c>
    </row>
    <row r="102" spans="1:19" x14ac:dyDescent="0.25">
      <c r="A102" s="26">
        <f>Wellpath!E102</f>
        <v>2970</v>
      </c>
      <c r="B102" s="22">
        <v>0</v>
      </c>
      <c r="C102" s="22">
        <f>-SIN(Wellpath!$L102) * COS(Wellpath!$L102)</f>
        <v>-0.43301270189221941</v>
      </c>
      <c r="D102" s="22">
        <f>TAN(Dip) * SIN(Wellpath!$L102) * COS(Wellpath!$L102) * SIN(Wellpath!$O102)</f>
        <v>1.308191051153871</v>
      </c>
      <c r="E102" s="20">
        <f>Model!$W$13*((drdp!B102+drdp!K102)*ASZ!$B102+(drdp!E102+drdp!N102)*ASZ!$C102+(drdp!H102+drdp!Q102)*ASZ!$D102)</f>
        <v>-1.7255386645569255E-2</v>
      </c>
      <c r="F102" s="20">
        <f>Model!$W$13*((drdp!C102+drdp!L102)*ASZ!$B102+(drdp!F102+drdp!O102)*ASZ!$C102+(drdp!I102+drdp!R102)*ASZ!$D102)</f>
        <v>1.2614088961368588E-3</v>
      </c>
      <c r="G102" s="20">
        <f>Model!$W$13*((drdp!D102+drdp!M102)*ASZ!$B102+(drdp!G102+drdp!P102)*ASZ!$C102+(drdp!J102+drdp!S102)*ASZ!$D102)</f>
        <v>5.6250000000000007E-3</v>
      </c>
      <c r="H102" s="18">
        <f>Model!$W$13*((drdp!B102)*ASZ!$B102+(drdp!E102)*ASZ!$C102+(drdp!H102)*ASZ!$D102)</f>
        <v>-8.6276933227846277E-3</v>
      </c>
      <c r="I102" s="18">
        <f>Model!$W$13*((drdp!C102)*ASZ!$B102+(drdp!F102)*ASZ!$C102+(drdp!I102)*ASZ!$D102)</f>
        <v>6.3070444806842942E-4</v>
      </c>
      <c r="J102" s="18">
        <f>Model!$W$13*((drdp!D102)*ASZ!$B102+(drdp!G102)*ASZ!$C102+(drdp!J102)*ASZ!$D102)</f>
        <v>2.8125000000000003E-3</v>
      </c>
      <c r="K102" s="21">
        <f>SUM(E$3:E101)+H102</f>
        <v>-0.80429863637493659</v>
      </c>
      <c r="L102" s="21">
        <f>SUM(F$3:F101)+I102</f>
        <v>-1.1673835525110301E-2</v>
      </c>
      <c r="M102" s="21">
        <f>SUM(G$3:G101)+J102</f>
        <v>0.2561523040388875</v>
      </c>
      <c r="N102" s="19">
        <f t="shared" si="5"/>
        <v>0.64689629647458247</v>
      </c>
      <c r="O102" s="19">
        <f t="shared" si="5"/>
        <v>1.362784358673273E-4</v>
      </c>
      <c r="P102" s="19">
        <f t="shared" si="5"/>
        <v>6.5614002864430657E-2</v>
      </c>
      <c r="Q102" s="19">
        <f t="shared" si="6"/>
        <v>9.3892499941115072E-3</v>
      </c>
      <c r="R102" s="19">
        <f t="shared" si="7"/>
        <v>-0.20602294884277539</v>
      </c>
      <c r="S102" s="19">
        <f t="shared" si="8"/>
        <v>-2.9902798667280199E-3</v>
      </c>
    </row>
    <row r="103" spans="1:19" x14ac:dyDescent="0.25">
      <c r="A103" s="26">
        <f>Wellpath!E103</f>
        <v>3000</v>
      </c>
      <c r="B103" s="22">
        <v>0</v>
      </c>
      <c r="C103" s="22">
        <f>-SIN(Wellpath!$L103) * COS(Wellpath!$L103)</f>
        <v>-0.43301270189221941</v>
      </c>
      <c r="D103" s="22">
        <f>TAN(Dip) * SIN(Wellpath!$L103) * COS(Wellpath!$L103) * SIN(Wellpath!$O103)</f>
        <v>1.308191051153871</v>
      </c>
      <c r="E103" s="20">
        <f>Model!$W$13*((drdp!B103+drdp!K103)*ASZ!$B103+(drdp!E103+drdp!N103)*ASZ!$C103+(drdp!H103+drdp!Q103)*ASZ!$D103)</f>
        <v>-1.7255386645569255E-2</v>
      </c>
      <c r="F103" s="20">
        <f>Model!$W$13*((drdp!C103+drdp!L103)*ASZ!$B103+(drdp!F103+drdp!O103)*ASZ!$C103+(drdp!I103+drdp!R103)*ASZ!$D103)</f>
        <v>1.2614088961368588E-3</v>
      </c>
      <c r="G103" s="20">
        <f>Model!$W$13*((drdp!D103+drdp!M103)*ASZ!$B103+(drdp!G103+drdp!P103)*ASZ!$C103+(drdp!J103+drdp!S103)*ASZ!$D103)</f>
        <v>5.6250000000000007E-3</v>
      </c>
      <c r="H103" s="18">
        <f>Model!$W$13*((drdp!B103)*ASZ!$B103+(drdp!E103)*ASZ!$C103+(drdp!H103)*ASZ!$D103)</f>
        <v>-8.6276933227846277E-3</v>
      </c>
      <c r="I103" s="18">
        <f>Model!$W$13*((drdp!C103)*ASZ!$B103+(drdp!F103)*ASZ!$C103+(drdp!I103)*ASZ!$D103)</f>
        <v>6.3070444806842942E-4</v>
      </c>
      <c r="J103" s="18">
        <f>Model!$W$13*((drdp!D103)*ASZ!$B103+(drdp!G103)*ASZ!$C103+(drdp!J103)*ASZ!$D103)</f>
        <v>2.8125000000000003E-3</v>
      </c>
      <c r="K103" s="21">
        <f>SUM(E$3:E102)+H103</f>
        <v>-0.82155402302050584</v>
      </c>
      <c r="L103" s="21">
        <f>SUM(F$3:F102)+I103</f>
        <v>-1.0412426628973442E-2</v>
      </c>
      <c r="M103" s="21">
        <f>SUM(G$3:G102)+J103</f>
        <v>0.26177730403888749</v>
      </c>
      <c r="N103" s="19">
        <f t="shared" si="5"/>
        <v>0.67495101274117786</v>
      </c>
      <c r="O103" s="19">
        <f t="shared" si="5"/>
        <v>1.0841862830375523E-4</v>
      </c>
      <c r="P103" s="19">
        <f t="shared" si="5"/>
        <v>6.8527356909868137E-2</v>
      </c>
      <c r="Q103" s="19">
        <f t="shared" si="6"/>
        <v>8.5543709864389743E-3</v>
      </c>
      <c r="R103" s="19">
        <f t="shared" si="7"/>
        <v>-0.21506419726861012</v>
      </c>
      <c r="S103" s="19">
        <f t="shared" si="8"/>
        <v>-2.725736971435389E-3</v>
      </c>
    </row>
    <row r="104" spans="1:19" x14ac:dyDescent="0.25">
      <c r="A104" s="26">
        <f>Wellpath!E104</f>
        <v>3030</v>
      </c>
      <c r="B104" s="22">
        <v>0</v>
      </c>
      <c r="C104" s="22">
        <f>-SIN(Wellpath!$L104) * COS(Wellpath!$L104)</f>
        <v>-0.43301270189221941</v>
      </c>
      <c r="D104" s="22">
        <f>TAN(Dip) * SIN(Wellpath!$L104) * COS(Wellpath!$L104) * SIN(Wellpath!$O104)</f>
        <v>1.308191051153871</v>
      </c>
      <c r="E104" s="20">
        <f>Model!$W$13*((drdp!B104+drdp!K104)*ASZ!$B104+(drdp!E104+drdp!N104)*ASZ!$C104+(drdp!H104+drdp!Q104)*ASZ!$D104)</f>
        <v>-1.7255386645569255E-2</v>
      </c>
      <c r="F104" s="20">
        <f>Model!$W$13*((drdp!C104+drdp!L104)*ASZ!$B104+(drdp!F104+drdp!O104)*ASZ!$C104+(drdp!I104+drdp!R104)*ASZ!$D104)</f>
        <v>1.2614088961368588E-3</v>
      </c>
      <c r="G104" s="20">
        <f>Model!$W$13*((drdp!D104+drdp!M104)*ASZ!$B104+(drdp!G104+drdp!P104)*ASZ!$C104+(drdp!J104+drdp!S104)*ASZ!$D104)</f>
        <v>5.6250000000000007E-3</v>
      </c>
      <c r="H104" s="18">
        <f>Model!$W$13*((drdp!B104)*ASZ!$B104+(drdp!E104)*ASZ!$C104+(drdp!H104)*ASZ!$D104)</f>
        <v>-8.6276933227846277E-3</v>
      </c>
      <c r="I104" s="18">
        <f>Model!$W$13*((drdp!C104)*ASZ!$B104+(drdp!F104)*ASZ!$C104+(drdp!I104)*ASZ!$D104)</f>
        <v>6.3070444806842942E-4</v>
      </c>
      <c r="J104" s="18">
        <f>Model!$W$13*((drdp!D104)*ASZ!$B104+(drdp!G104)*ASZ!$C104+(drdp!J104)*ASZ!$D104)</f>
        <v>2.8125000000000003E-3</v>
      </c>
      <c r="K104" s="21">
        <f>SUM(E$3:E103)+H104</f>
        <v>-0.83880940966607509</v>
      </c>
      <c r="L104" s="21">
        <f>SUM(F$3:F103)+I104</f>
        <v>-9.1510177328365822E-3</v>
      </c>
      <c r="M104" s="21">
        <f>SUM(G$3:G103)+J104</f>
        <v>0.26740230403888748</v>
      </c>
      <c r="N104" s="19">
        <f t="shared" si="5"/>
        <v>0.70360122574434936</v>
      </c>
      <c r="O104" s="19">
        <f t="shared" si="5"/>
        <v>8.3741125546689578E-5</v>
      </c>
      <c r="P104" s="19">
        <f t="shared" si="5"/>
        <v>7.1503992205305622E-2</v>
      </c>
      <c r="Q104" s="19">
        <f t="shared" si="6"/>
        <v>7.6759597823244383E-3</v>
      </c>
      <c r="R104" s="19">
        <f t="shared" si="7"/>
        <v>-0.22429956879420754</v>
      </c>
      <c r="S104" s="19">
        <f t="shared" si="8"/>
        <v>-2.4470032260612185E-3</v>
      </c>
    </row>
    <row r="105" spans="1:19" x14ac:dyDescent="0.25">
      <c r="A105" s="26">
        <f>Wellpath!E105</f>
        <v>3060</v>
      </c>
      <c r="B105" s="22">
        <v>0</v>
      </c>
      <c r="C105" s="22">
        <f>-SIN(Wellpath!$L105) * COS(Wellpath!$L105)</f>
        <v>-0.43301270189221941</v>
      </c>
      <c r="D105" s="22">
        <f>TAN(Dip) * SIN(Wellpath!$L105) * COS(Wellpath!$L105) * SIN(Wellpath!$O105)</f>
        <v>1.308191051153871</v>
      </c>
      <c r="E105" s="20">
        <f>Model!$W$13*((drdp!B105+drdp!K105)*ASZ!$B105+(drdp!E105+drdp!N105)*ASZ!$C105+(drdp!H105+drdp!Q105)*ASZ!$D105)</f>
        <v>-1.7255386645569255E-2</v>
      </c>
      <c r="F105" s="20">
        <f>Model!$W$13*((drdp!C105+drdp!L105)*ASZ!$B105+(drdp!F105+drdp!O105)*ASZ!$C105+(drdp!I105+drdp!R105)*ASZ!$D105)</f>
        <v>1.2614088961368588E-3</v>
      </c>
      <c r="G105" s="20">
        <f>Model!$W$13*((drdp!D105+drdp!M105)*ASZ!$B105+(drdp!G105+drdp!P105)*ASZ!$C105+(drdp!J105+drdp!S105)*ASZ!$D105)</f>
        <v>5.6250000000000007E-3</v>
      </c>
      <c r="H105" s="18">
        <f>Model!$W$13*((drdp!B105)*ASZ!$B105+(drdp!E105)*ASZ!$C105+(drdp!H105)*ASZ!$D105)</f>
        <v>-8.6276933227846277E-3</v>
      </c>
      <c r="I105" s="18">
        <f>Model!$W$13*((drdp!C105)*ASZ!$B105+(drdp!F105)*ASZ!$C105+(drdp!I105)*ASZ!$D105)</f>
        <v>6.3070444806842942E-4</v>
      </c>
      <c r="J105" s="18">
        <f>Model!$W$13*((drdp!D105)*ASZ!$B105+(drdp!G105)*ASZ!$C105+(drdp!J105)*ASZ!$D105)</f>
        <v>2.8125000000000003E-3</v>
      </c>
      <c r="K105" s="21">
        <f>SUM(E$3:E104)+H105</f>
        <v>-0.85606479631164434</v>
      </c>
      <c r="L105" s="21">
        <f>SUM(F$3:F104)+I105</f>
        <v>-7.8896088366997227E-3</v>
      </c>
      <c r="M105" s="21">
        <f>SUM(G$3:G104)+J105</f>
        <v>0.27302730403888748</v>
      </c>
      <c r="N105" s="19">
        <f t="shared" si="5"/>
        <v>0.73284693548409707</v>
      </c>
      <c r="O105" s="19">
        <f t="shared" si="5"/>
        <v>6.2245927596130357E-5</v>
      </c>
      <c r="P105" s="19">
        <f t="shared" si="5"/>
        <v>7.4543908750743099E-2</v>
      </c>
      <c r="Q105" s="19">
        <f t="shared" si="6"/>
        <v>6.7540163817678975E-3</v>
      </c>
      <c r="R105" s="19">
        <f t="shared" si="7"/>
        <v>-0.23372906341956759</v>
      </c>
      <c r="S105" s="19">
        <f t="shared" si="8"/>
        <v>-2.1540786306055086E-3</v>
      </c>
    </row>
    <row r="106" spans="1:19" x14ac:dyDescent="0.25">
      <c r="A106" s="26">
        <f>Wellpath!E106</f>
        <v>3090</v>
      </c>
      <c r="B106" s="22">
        <v>0</v>
      </c>
      <c r="C106" s="22">
        <f>-SIN(Wellpath!$L106) * COS(Wellpath!$L106)</f>
        <v>-0.43301270189221941</v>
      </c>
      <c r="D106" s="22">
        <f>TAN(Dip) * SIN(Wellpath!$L106) * COS(Wellpath!$L106) * SIN(Wellpath!$O106)</f>
        <v>1.308191051153871</v>
      </c>
      <c r="E106" s="20">
        <f>Model!$W$13*((drdp!B106+drdp!K106)*ASZ!$B106+(drdp!E106+drdp!N106)*ASZ!$C106+(drdp!H106+drdp!Q106)*ASZ!$D106)</f>
        <v>-1.7255386645569255E-2</v>
      </c>
      <c r="F106" s="20">
        <f>Model!$W$13*((drdp!C106+drdp!L106)*ASZ!$B106+(drdp!F106+drdp!O106)*ASZ!$C106+(drdp!I106+drdp!R106)*ASZ!$D106)</f>
        <v>1.2614088961368588E-3</v>
      </c>
      <c r="G106" s="20">
        <f>Model!$W$13*((drdp!D106+drdp!M106)*ASZ!$B106+(drdp!G106+drdp!P106)*ASZ!$C106+(drdp!J106+drdp!S106)*ASZ!$D106)</f>
        <v>5.6250000000000007E-3</v>
      </c>
      <c r="H106" s="18">
        <f>Model!$W$13*((drdp!B106)*ASZ!$B106+(drdp!E106)*ASZ!$C106+(drdp!H106)*ASZ!$D106)</f>
        <v>-8.6276933227846277E-3</v>
      </c>
      <c r="I106" s="18">
        <f>Model!$W$13*((drdp!C106)*ASZ!$B106+(drdp!F106)*ASZ!$C106+(drdp!I106)*ASZ!$D106)</f>
        <v>6.3070444806842942E-4</v>
      </c>
      <c r="J106" s="18">
        <f>Model!$W$13*((drdp!D106)*ASZ!$B106+(drdp!G106)*ASZ!$C106+(drdp!J106)*ASZ!$D106)</f>
        <v>2.8125000000000003E-3</v>
      </c>
      <c r="K106" s="21">
        <f>SUM(E$3:E105)+H106</f>
        <v>-0.87332018295721359</v>
      </c>
      <c r="L106" s="21">
        <f>SUM(F$3:F105)+I106</f>
        <v>-6.6281999405628633E-3</v>
      </c>
      <c r="M106" s="21">
        <f>SUM(G$3:G105)+J106</f>
        <v>0.27865230403888747</v>
      </c>
      <c r="N106" s="19">
        <f t="shared" si="5"/>
        <v>0.76268814196042101</v>
      </c>
      <c r="O106" s="19">
        <f t="shared" si="5"/>
        <v>4.3933034452077544E-5</v>
      </c>
      <c r="P106" s="19">
        <f t="shared" si="5"/>
        <v>7.764710654618058E-2</v>
      </c>
      <c r="Q106" s="19">
        <f t="shared" si="6"/>
        <v>5.7885407847693519E-3</v>
      </c>
      <c r="R106" s="19">
        <f t="shared" si="7"/>
        <v>-0.2433526811446903</v>
      </c>
      <c r="S106" s="19">
        <f t="shared" si="8"/>
        <v>-1.8469631850682588E-3</v>
      </c>
    </row>
    <row r="107" spans="1:19" x14ac:dyDescent="0.25">
      <c r="A107" s="26">
        <f>Wellpath!E107</f>
        <v>3120</v>
      </c>
      <c r="B107" s="22">
        <v>0</v>
      </c>
      <c r="C107" s="22">
        <f>-SIN(Wellpath!$L107) * COS(Wellpath!$L107)</f>
        <v>-0.43301270189221941</v>
      </c>
      <c r="D107" s="22">
        <f>TAN(Dip) * SIN(Wellpath!$L107) * COS(Wellpath!$L107) * SIN(Wellpath!$O107)</f>
        <v>1.308191051153871</v>
      </c>
      <c r="E107" s="20">
        <f>Model!$W$13*((drdp!B107+drdp!K107)*ASZ!$B107+(drdp!E107+drdp!N107)*ASZ!$C107+(drdp!H107+drdp!Q107)*ASZ!$D107)</f>
        <v>-1.7255386645569255E-2</v>
      </c>
      <c r="F107" s="20">
        <f>Model!$W$13*((drdp!C107+drdp!L107)*ASZ!$B107+(drdp!F107+drdp!O107)*ASZ!$C107+(drdp!I107+drdp!R107)*ASZ!$D107)</f>
        <v>1.2614088961368588E-3</v>
      </c>
      <c r="G107" s="20">
        <f>Model!$W$13*((drdp!D107+drdp!M107)*ASZ!$B107+(drdp!G107+drdp!P107)*ASZ!$C107+(drdp!J107+drdp!S107)*ASZ!$D107)</f>
        <v>5.6250000000000007E-3</v>
      </c>
      <c r="H107" s="18">
        <f>Model!$W$13*((drdp!B107)*ASZ!$B107+(drdp!E107)*ASZ!$C107+(drdp!H107)*ASZ!$D107)</f>
        <v>-8.6276933227846277E-3</v>
      </c>
      <c r="I107" s="18">
        <f>Model!$W$13*((drdp!C107)*ASZ!$B107+(drdp!F107)*ASZ!$C107+(drdp!I107)*ASZ!$D107)</f>
        <v>6.3070444806842942E-4</v>
      </c>
      <c r="J107" s="18">
        <f>Model!$W$13*((drdp!D107)*ASZ!$B107+(drdp!G107)*ASZ!$C107+(drdp!J107)*ASZ!$D107)</f>
        <v>2.8125000000000003E-3</v>
      </c>
      <c r="K107" s="21">
        <f>SUM(E$3:E106)+H107</f>
        <v>-0.89057556960278283</v>
      </c>
      <c r="L107" s="21">
        <f>SUM(F$3:F106)+I107</f>
        <v>-5.3667910444260046E-3</v>
      </c>
      <c r="M107" s="21">
        <f>SUM(G$3:G106)+J107</f>
        <v>0.28427730403888746</v>
      </c>
      <c r="N107" s="19">
        <f t="shared" si="5"/>
        <v>0.79312484517332105</v>
      </c>
      <c r="O107" s="19">
        <f t="shared" si="5"/>
        <v>2.8802446114531167E-5</v>
      </c>
      <c r="P107" s="19">
        <f t="shared" si="5"/>
        <v>8.0813585591618053E-2</v>
      </c>
      <c r="Q107" s="19">
        <f t="shared" si="6"/>
        <v>4.7795329913288033E-3</v>
      </c>
      <c r="R107" s="19">
        <f t="shared" si="7"/>
        <v>-0.25317042196957568</v>
      </c>
      <c r="S107" s="19">
        <f t="shared" si="8"/>
        <v>-1.5256568894494696E-3</v>
      </c>
    </row>
    <row r="108" spans="1:19" x14ac:dyDescent="0.25">
      <c r="A108" s="26">
        <f>Wellpath!E108</f>
        <v>3150</v>
      </c>
      <c r="B108" s="22">
        <v>0</v>
      </c>
      <c r="C108" s="22">
        <f>-SIN(Wellpath!$L108) * COS(Wellpath!$L108)</f>
        <v>-0.43301270189221941</v>
      </c>
      <c r="D108" s="22">
        <f>TAN(Dip) * SIN(Wellpath!$L108) * COS(Wellpath!$L108) * SIN(Wellpath!$O108)</f>
        <v>1.308191051153871</v>
      </c>
      <c r="E108" s="20">
        <f>Model!$W$13*((drdp!B108+drdp!K108)*ASZ!$B108+(drdp!E108+drdp!N108)*ASZ!$C108+(drdp!H108+drdp!Q108)*ASZ!$D108)</f>
        <v>-1.7255386645569255E-2</v>
      </c>
      <c r="F108" s="20">
        <f>Model!$W$13*((drdp!C108+drdp!L108)*ASZ!$B108+(drdp!F108+drdp!O108)*ASZ!$C108+(drdp!I108+drdp!R108)*ASZ!$D108)</f>
        <v>1.2614088961368588E-3</v>
      </c>
      <c r="G108" s="20">
        <f>Model!$W$13*((drdp!D108+drdp!M108)*ASZ!$B108+(drdp!G108+drdp!P108)*ASZ!$C108+(drdp!J108+drdp!S108)*ASZ!$D108)</f>
        <v>5.6250000000000007E-3</v>
      </c>
      <c r="H108" s="18">
        <f>Model!$W$13*((drdp!B108)*ASZ!$B108+(drdp!E108)*ASZ!$C108+(drdp!H108)*ASZ!$D108)</f>
        <v>-8.6276933227846277E-3</v>
      </c>
      <c r="I108" s="18">
        <f>Model!$W$13*((drdp!C108)*ASZ!$B108+(drdp!F108)*ASZ!$C108+(drdp!I108)*ASZ!$D108)</f>
        <v>6.3070444806842942E-4</v>
      </c>
      <c r="J108" s="18">
        <f>Model!$W$13*((drdp!D108)*ASZ!$B108+(drdp!G108)*ASZ!$C108+(drdp!J108)*ASZ!$D108)</f>
        <v>2.8125000000000003E-3</v>
      </c>
      <c r="K108" s="21">
        <f>SUM(E$3:E107)+H108</f>
        <v>-0.90783095624835208</v>
      </c>
      <c r="L108" s="21">
        <f>SUM(F$3:F107)+I108</f>
        <v>-4.105382148289146E-3</v>
      </c>
      <c r="M108" s="21">
        <f>SUM(G$3:G107)+J108</f>
        <v>0.28990230403888745</v>
      </c>
      <c r="N108" s="19">
        <f t="shared" si="5"/>
        <v>0.8241570451227973</v>
      </c>
      <c r="O108" s="19">
        <f t="shared" si="5"/>
        <v>1.6854162583491204E-5</v>
      </c>
      <c r="P108" s="19">
        <f t="shared" si="5"/>
        <v>8.4043345887055532E-2</v>
      </c>
      <c r="Q108" s="19">
        <f t="shared" si="6"/>
        <v>3.7269930014462494E-3</v>
      </c>
      <c r="R108" s="19">
        <f t="shared" si="7"/>
        <v>-0.26318228589422371</v>
      </c>
      <c r="S108" s="19">
        <f t="shared" si="8"/>
        <v>-1.1901597437491409E-3</v>
      </c>
    </row>
    <row r="109" spans="1:19" x14ac:dyDescent="0.25">
      <c r="A109" s="26">
        <f>Wellpath!E109</f>
        <v>3180</v>
      </c>
      <c r="B109" s="22">
        <v>0</v>
      </c>
      <c r="C109" s="22">
        <f>-SIN(Wellpath!$L109) * COS(Wellpath!$L109)</f>
        <v>-0.43301270189221941</v>
      </c>
      <c r="D109" s="22">
        <f>TAN(Dip) * SIN(Wellpath!$L109) * COS(Wellpath!$L109) * SIN(Wellpath!$O109)</f>
        <v>1.308191051153871</v>
      </c>
      <c r="E109" s="20">
        <f>Model!$W$13*((drdp!B109+drdp!K109)*ASZ!$B109+(drdp!E109+drdp!N109)*ASZ!$C109+(drdp!H109+drdp!Q109)*ASZ!$D109)</f>
        <v>-1.7255386645569255E-2</v>
      </c>
      <c r="F109" s="20">
        <f>Model!$W$13*((drdp!C109+drdp!L109)*ASZ!$B109+(drdp!F109+drdp!O109)*ASZ!$C109+(drdp!I109+drdp!R109)*ASZ!$D109)</f>
        <v>1.2614088961368588E-3</v>
      </c>
      <c r="G109" s="20">
        <f>Model!$W$13*((drdp!D109+drdp!M109)*ASZ!$B109+(drdp!G109+drdp!P109)*ASZ!$C109+(drdp!J109+drdp!S109)*ASZ!$D109)</f>
        <v>5.6250000000000007E-3</v>
      </c>
      <c r="H109" s="18">
        <f>Model!$W$13*((drdp!B109)*ASZ!$B109+(drdp!E109)*ASZ!$C109+(drdp!H109)*ASZ!$D109)</f>
        <v>-8.6276933227846277E-3</v>
      </c>
      <c r="I109" s="18">
        <f>Model!$W$13*((drdp!C109)*ASZ!$B109+(drdp!F109)*ASZ!$C109+(drdp!I109)*ASZ!$D109)</f>
        <v>6.3070444806842942E-4</v>
      </c>
      <c r="J109" s="18">
        <f>Model!$W$13*((drdp!D109)*ASZ!$B109+(drdp!G109)*ASZ!$C109+(drdp!J109)*ASZ!$D109)</f>
        <v>2.8125000000000003E-3</v>
      </c>
      <c r="K109" s="21">
        <f>SUM(E$3:E108)+H109</f>
        <v>-0.92508634289392133</v>
      </c>
      <c r="L109" s="21">
        <f>SUM(F$3:F108)+I109</f>
        <v>-2.8439732521522878E-3</v>
      </c>
      <c r="M109" s="21">
        <f>SUM(G$3:G108)+J109</f>
        <v>0.29552730403888744</v>
      </c>
      <c r="N109" s="19">
        <f t="shared" si="5"/>
        <v>0.85578474180884978</v>
      </c>
      <c r="O109" s="19">
        <f t="shared" si="5"/>
        <v>8.0881838589576601E-6</v>
      </c>
      <c r="P109" s="19">
        <f t="shared" si="5"/>
        <v>8.7336387432493015E-2</v>
      </c>
      <c r="Q109" s="19">
        <f t="shared" si="6"/>
        <v>2.6309208151216921E-3</v>
      </c>
      <c r="R109" s="19">
        <f t="shared" si="7"/>
        <v>-0.27338827291863438</v>
      </c>
      <c r="S109" s="19">
        <f t="shared" si="8"/>
        <v>-8.4047174796727262E-4</v>
      </c>
    </row>
    <row r="110" spans="1:19" x14ac:dyDescent="0.25">
      <c r="A110" s="26">
        <f>Wellpath!E110</f>
        <v>3210</v>
      </c>
      <c r="B110" s="22">
        <v>0</v>
      </c>
      <c r="C110" s="22">
        <f>-SIN(Wellpath!$L110) * COS(Wellpath!$L110)</f>
        <v>-0.43301270189221941</v>
      </c>
      <c r="D110" s="22">
        <f>TAN(Dip) * SIN(Wellpath!$L110) * COS(Wellpath!$L110) * SIN(Wellpath!$O110)</f>
        <v>1.308191051153871</v>
      </c>
      <c r="E110" s="20">
        <f>Model!$W$13*((drdp!B110+drdp!K110)*ASZ!$B110+(drdp!E110+drdp!N110)*ASZ!$C110+(drdp!H110+drdp!Q110)*ASZ!$D110)</f>
        <v>-1.7255386645569255E-2</v>
      </c>
      <c r="F110" s="20">
        <f>Model!$W$13*((drdp!C110+drdp!L110)*ASZ!$B110+(drdp!F110+drdp!O110)*ASZ!$C110+(drdp!I110+drdp!R110)*ASZ!$D110)</f>
        <v>1.2614088961368588E-3</v>
      </c>
      <c r="G110" s="20">
        <f>Model!$W$13*((drdp!D110+drdp!M110)*ASZ!$B110+(drdp!G110+drdp!P110)*ASZ!$C110+(drdp!J110+drdp!S110)*ASZ!$D110)</f>
        <v>5.6250000000000007E-3</v>
      </c>
      <c r="H110" s="18">
        <f>Model!$W$13*((drdp!B110)*ASZ!$B110+(drdp!E110)*ASZ!$C110+(drdp!H110)*ASZ!$D110)</f>
        <v>-8.6276933227846277E-3</v>
      </c>
      <c r="I110" s="18">
        <f>Model!$W$13*((drdp!C110)*ASZ!$B110+(drdp!F110)*ASZ!$C110+(drdp!I110)*ASZ!$D110)</f>
        <v>6.3070444806842942E-4</v>
      </c>
      <c r="J110" s="18">
        <f>Model!$W$13*((drdp!D110)*ASZ!$B110+(drdp!G110)*ASZ!$C110+(drdp!J110)*ASZ!$D110)</f>
        <v>2.8125000000000003E-3</v>
      </c>
      <c r="K110" s="21">
        <f>SUM(E$3:E109)+H110</f>
        <v>-0.94234172953949058</v>
      </c>
      <c r="L110" s="21">
        <f>SUM(F$3:F109)+I110</f>
        <v>-1.5825643560154292E-3</v>
      </c>
      <c r="M110" s="21">
        <f>SUM(G$3:G109)+J110</f>
        <v>0.30115230403888743</v>
      </c>
      <c r="N110" s="19">
        <f t="shared" si="5"/>
        <v>0.88800793523147836</v>
      </c>
      <c r="O110" s="19">
        <f t="shared" si="5"/>
        <v>2.50450994093053E-6</v>
      </c>
      <c r="P110" s="19">
        <f t="shared" si="5"/>
        <v>9.069271022793049E-2</v>
      </c>
      <c r="Q110" s="19">
        <f t="shared" si="6"/>
        <v>1.4913164323551297E-3</v>
      </c>
      <c r="R110" s="19">
        <f t="shared" si="7"/>
        <v>-0.28378838304280768</v>
      </c>
      <c r="S110" s="19">
        <f t="shared" si="8"/>
        <v>-4.7659290210386461E-4</v>
      </c>
    </row>
    <row r="111" spans="1:19" x14ac:dyDescent="0.25">
      <c r="A111" s="26">
        <f>Wellpath!E111</f>
        <v>3240</v>
      </c>
      <c r="B111" s="22">
        <v>0</v>
      </c>
      <c r="C111" s="22">
        <f>-SIN(Wellpath!$L111) * COS(Wellpath!$L111)</f>
        <v>-0.43301270189221941</v>
      </c>
      <c r="D111" s="22">
        <f>TAN(Dip) * SIN(Wellpath!$L111) * COS(Wellpath!$L111) * SIN(Wellpath!$O111)</f>
        <v>1.308191051153871</v>
      </c>
      <c r="E111" s="20">
        <f>Model!$W$13*((drdp!B111+drdp!K111)*ASZ!$B111+(drdp!E111+drdp!N111)*ASZ!$C111+(drdp!H111+drdp!Q111)*ASZ!$D111)</f>
        <v>-1.7255386645569255E-2</v>
      </c>
      <c r="F111" s="20">
        <f>Model!$W$13*((drdp!C111+drdp!L111)*ASZ!$B111+(drdp!F111+drdp!O111)*ASZ!$C111+(drdp!I111+drdp!R111)*ASZ!$D111)</f>
        <v>1.2614088961368588E-3</v>
      </c>
      <c r="G111" s="20">
        <f>Model!$W$13*((drdp!D111+drdp!M111)*ASZ!$B111+(drdp!G111+drdp!P111)*ASZ!$C111+(drdp!J111+drdp!S111)*ASZ!$D111)</f>
        <v>5.6250000000000007E-3</v>
      </c>
      <c r="H111" s="18">
        <f>Model!$W$13*((drdp!B111)*ASZ!$B111+(drdp!E111)*ASZ!$C111+(drdp!H111)*ASZ!$D111)</f>
        <v>-8.6276933227846277E-3</v>
      </c>
      <c r="I111" s="18">
        <f>Model!$W$13*((drdp!C111)*ASZ!$B111+(drdp!F111)*ASZ!$C111+(drdp!I111)*ASZ!$D111)</f>
        <v>6.3070444806842942E-4</v>
      </c>
      <c r="J111" s="18">
        <f>Model!$W$13*((drdp!D111)*ASZ!$B111+(drdp!G111)*ASZ!$C111+(drdp!J111)*ASZ!$D111)</f>
        <v>2.8125000000000003E-3</v>
      </c>
      <c r="K111" s="21">
        <f>SUM(E$3:E110)+H111</f>
        <v>-0.95959711618505983</v>
      </c>
      <c r="L111" s="21">
        <f>SUM(F$3:F110)+I111</f>
        <v>-3.2115545987857028E-4</v>
      </c>
      <c r="M111" s="21">
        <f>SUM(G$3:G110)+J111</f>
        <v>0.30677730403888742</v>
      </c>
      <c r="N111" s="19">
        <f t="shared" si="5"/>
        <v>0.92082662539068316</v>
      </c>
      <c r="O111" s="19">
        <f t="shared" si="5"/>
        <v>1.0314082940981597E-7</v>
      </c>
      <c r="P111" s="19">
        <f t="shared" si="5"/>
        <v>9.411231427336797E-2</v>
      </c>
      <c r="Q111" s="19">
        <f t="shared" si="6"/>
        <v>3.0817985314656273E-4</v>
      </c>
      <c r="R111" s="19">
        <f t="shared" si="7"/>
        <v>-0.29438261626674367</v>
      </c>
      <c r="S111" s="19">
        <f t="shared" si="8"/>
        <v>-9.8523206158916861E-5</v>
      </c>
    </row>
    <row r="112" spans="1:19" x14ac:dyDescent="0.25">
      <c r="A112" s="26">
        <f>Wellpath!E112</f>
        <v>3270</v>
      </c>
      <c r="B112" s="22">
        <v>0</v>
      </c>
      <c r="C112" s="22">
        <f>-SIN(Wellpath!$L112) * COS(Wellpath!$L112)</f>
        <v>-0.43301270189221941</v>
      </c>
      <c r="D112" s="22">
        <f>TAN(Dip) * SIN(Wellpath!$L112) * COS(Wellpath!$L112) * SIN(Wellpath!$O112)</f>
        <v>1.308191051153871</v>
      </c>
      <c r="E112" s="20">
        <f>Model!$W$13*((drdp!B112+drdp!K112)*ASZ!$B112+(drdp!E112+drdp!N112)*ASZ!$C112+(drdp!H112+drdp!Q112)*ASZ!$D112)</f>
        <v>-1.7255386645569255E-2</v>
      </c>
      <c r="F112" s="20">
        <f>Model!$W$13*((drdp!C112+drdp!L112)*ASZ!$B112+(drdp!F112+drdp!O112)*ASZ!$C112+(drdp!I112+drdp!R112)*ASZ!$D112)</f>
        <v>1.2614088961368588E-3</v>
      </c>
      <c r="G112" s="20">
        <f>Model!$W$13*((drdp!D112+drdp!M112)*ASZ!$B112+(drdp!G112+drdp!P112)*ASZ!$C112+(drdp!J112+drdp!S112)*ASZ!$D112)</f>
        <v>5.6250000000000007E-3</v>
      </c>
      <c r="H112" s="18">
        <f>Model!$W$13*((drdp!B112)*ASZ!$B112+(drdp!E112)*ASZ!$C112+(drdp!H112)*ASZ!$D112)</f>
        <v>-8.6276933227846277E-3</v>
      </c>
      <c r="I112" s="18">
        <f>Model!$W$13*((drdp!C112)*ASZ!$B112+(drdp!F112)*ASZ!$C112+(drdp!I112)*ASZ!$D112)</f>
        <v>6.3070444806842942E-4</v>
      </c>
      <c r="J112" s="18">
        <f>Model!$W$13*((drdp!D112)*ASZ!$B112+(drdp!G112)*ASZ!$C112+(drdp!J112)*ASZ!$D112)</f>
        <v>2.8125000000000003E-3</v>
      </c>
      <c r="K112" s="21">
        <f>SUM(E$3:E111)+H112</f>
        <v>-0.97685250283062908</v>
      </c>
      <c r="L112" s="21">
        <f>SUM(F$3:F111)+I112</f>
        <v>9.4025343625828855E-4</v>
      </c>
      <c r="M112" s="21">
        <f>SUM(G$3:G111)+J112</f>
        <v>0.31240230403888741</v>
      </c>
      <c r="N112" s="19">
        <f t="shared" si="5"/>
        <v>0.95424081228646418</v>
      </c>
      <c r="O112" s="19">
        <f t="shared" si="5"/>
        <v>8.840765243955195E-7</v>
      </c>
      <c r="P112" s="19">
        <f t="shared" si="5"/>
        <v>9.7595199568805455E-2</v>
      </c>
      <c r="Q112" s="19">
        <f t="shared" si="6"/>
        <v>-9.1848892250400859E-4</v>
      </c>
      <c r="R112" s="19">
        <f t="shared" si="7"/>
        <v>-0.30517097259044229</v>
      </c>
      <c r="S112" s="19">
        <f t="shared" si="8"/>
        <v>2.9373733986757053E-4</v>
      </c>
    </row>
    <row r="113" spans="1:19" x14ac:dyDescent="0.25">
      <c r="A113" s="26">
        <f>Wellpath!E113</f>
        <v>3300</v>
      </c>
      <c r="B113" s="22">
        <v>0</v>
      </c>
      <c r="C113" s="22">
        <f>-SIN(Wellpath!$L113) * COS(Wellpath!$L113)</f>
        <v>-0.43301270189221941</v>
      </c>
      <c r="D113" s="22">
        <f>TAN(Dip) * SIN(Wellpath!$L113) * COS(Wellpath!$L113) * SIN(Wellpath!$O113)</f>
        <v>1.308191051153871</v>
      </c>
      <c r="E113" s="20">
        <f>Model!$W$13*((drdp!B113+drdp!K113)*ASZ!$B113+(drdp!E113+drdp!N113)*ASZ!$C113+(drdp!H113+drdp!Q113)*ASZ!$D113)</f>
        <v>-1.7255386645569255E-2</v>
      </c>
      <c r="F113" s="20">
        <f>Model!$W$13*((drdp!C113+drdp!L113)*ASZ!$B113+(drdp!F113+drdp!O113)*ASZ!$C113+(drdp!I113+drdp!R113)*ASZ!$D113)</f>
        <v>1.2614088961368588E-3</v>
      </c>
      <c r="G113" s="20">
        <f>Model!$W$13*((drdp!D113+drdp!M113)*ASZ!$B113+(drdp!G113+drdp!P113)*ASZ!$C113+(drdp!J113+drdp!S113)*ASZ!$D113)</f>
        <v>5.6250000000000007E-3</v>
      </c>
      <c r="H113" s="18">
        <f>Model!$W$13*((drdp!B113)*ASZ!$B113+(drdp!E113)*ASZ!$C113+(drdp!H113)*ASZ!$D113)</f>
        <v>-8.6276933227846277E-3</v>
      </c>
      <c r="I113" s="18">
        <f>Model!$W$13*((drdp!C113)*ASZ!$B113+(drdp!F113)*ASZ!$C113+(drdp!I113)*ASZ!$D113)</f>
        <v>6.3070444806842942E-4</v>
      </c>
      <c r="J113" s="18">
        <f>Model!$W$13*((drdp!D113)*ASZ!$B113+(drdp!G113)*ASZ!$C113+(drdp!J113)*ASZ!$D113)</f>
        <v>2.8125000000000003E-3</v>
      </c>
      <c r="K113" s="21">
        <f>SUM(E$3:E112)+H113</f>
        <v>-0.99410788947619833</v>
      </c>
      <c r="L113" s="21">
        <f>SUM(F$3:F112)+I113</f>
        <v>2.2016623323951475E-3</v>
      </c>
      <c r="M113" s="21">
        <f>SUM(G$3:G112)+J113</f>
        <v>0.3180273040388874</v>
      </c>
      <c r="N113" s="19">
        <f t="shared" si="5"/>
        <v>0.9882504959188213</v>
      </c>
      <c r="O113" s="19">
        <f t="shared" si="5"/>
        <v>4.847317025887641E-6</v>
      </c>
      <c r="P113" s="19">
        <f t="shared" si="5"/>
        <v>0.10114136611424293</v>
      </c>
      <c r="Q113" s="19">
        <f t="shared" si="6"/>
        <v>-2.1886898945965845E-3</v>
      </c>
      <c r="R113" s="19">
        <f t="shared" si="7"/>
        <v>-0.3161534520139036</v>
      </c>
      <c r="S113" s="19">
        <f t="shared" si="8"/>
        <v>7.0018873597559755E-4</v>
      </c>
    </row>
    <row r="114" spans="1:19" x14ac:dyDescent="0.25">
      <c r="A114" s="26">
        <f>Wellpath!E114</f>
        <v>3330</v>
      </c>
      <c r="B114" s="22">
        <v>0</v>
      </c>
      <c r="C114" s="22">
        <f>-SIN(Wellpath!$L114) * COS(Wellpath!$L114)</f>
        <v>-0.43301270189221941</v>
      </c>
      <c r="D114" s="22">
        <f>TAN(Dip) * SIN(Wellpath!$L114) * COS(Wellpath!$L114) * SIN(Wellpath!$O114)</f>
        <v>1.308191051153871</v>
      </c>
      <c r="E114" s="20">
        <f>Model!$W$13*((drdp!B114+drdp!K114)*ASZ!$B114+(drdp!E114+drdp!N114)*ASZ!$C114+(drdp!H114+drdp!Q114)*ASZ!$D114)</f>
        <v>-1.7255386645569255E-2</v>
      </c>
      <c r="F114" s="20">
        <f>Model!$W$13*((drdp!C114+drdp!L114)*ASZ!$B114+(drdp!F114+drdp!O114)*ASZ!$C114+(drdp!I114+drdp!R114)*ASZ!$D114)</f>
        <v>1.2614088961368588E-3</v>
      </c>
      <c r="G114" s="20">
        <f>Model!$W$13*((drdp!D114+drdp!M114)*ASZ!$B114+(drdp!G114+drdp!P114)*ASZ!$C114+(drdp!J114+drdp!S114)*ASZ!$D114)</f>
        <v>5.6250000000000007E-3</v>
      </c>
      <c r="H114" s="18">
        <f>Model!$W$13*((drdp!B114)*ASZ!$B114+(drdp!E114)*ASZ!$C114+(drdp!H114)*ASZ!$D114)</f>
        <v>-8.6276933227846277E-3</v>
      </c>
      <c r="I114" s="18">
        <f>Model!$W$13*((drdp!C114)*ASZ!$B114+(drdp!F114)*ASZ!$C114+(drdp!I114)*ASZ!$D114)</f>
        <v>6.3070444806842942E-4</v>
      </c>
      <c r="J114" s="18">
        <f>Model!$W$13*((drdp!D114)*ASZ!$B114+(drdp!G114)*ASZ!$C114+(drdp!J114)*ASZ!$D114)</f>
        <v>2.8125000000000003E-3</v>
      </c>
      <c r="K114" s="21">
        <f>SUM(E$3:E113)+H114</f>
        <v>-1.0113632761217677</v>
      </c>
      <c r="L114" s="21">
        <f>SUM(F$3:F113)+I114</f>
        <v>3.4630712285320061E-3</v>
      </c>
      <c r="M114" s="21">
        <f>SUM(G$3:G113)+J114</f>
        <v>0.3236523040388874</v>
      </c>
      <c r="N114" s="19">
        <f t="shared" si="5"/>
        <v>1.022855676287755</v>
      </c>
      <c r="O114" s="19">
        <f t="shared" si="5"/>
        <v>1.1992862333886177E-5</v>
      </c>
      <c r="P114" s="19">
        <f t="shared" si="5"/>
        <v>0.10475081390968041</v>
      </c>
      <c r="Q114" s="19">
        <f t="shared" si="6"/>
        <v>-3.5024230631311645E-3</v>
      </c>
      <c r="R114" s="19">
        <f t="shared" si="7"/>
        <v>-0.3273300545371276</v>
      </c>
      <c r="S114" s="19">
        <f t="shared" si="8"/>
        <v>1.120830982165164E-3</v>
      </c>
    </row>
    <row r="115" spans="1:19" x14ac:dyDescent="0.25">
      <c r="A115" s="26">
        <f>Wellpath!E115</f>
        <v>3360</v>
      </c>
      <c r="B115" s="22">
        <v>0</v>
      </c>
      <c r="C115" s="22">
        <f>-SIN(Wellpath!$L115) * COS(Wellpath!$L115)</f>
        <v>-0.43301270189221941</v>
      </c>
      <c r="D115" s="22">
        <f>TAN(Dip) * SIN(Wellpath!$L115) * COS(Wellpath!$L115) * SIN(Wellpath!$O115)</f>
        <v>1.308191051153871</v>
      </c>
      <c r="E115" s="20">
        <f>Model!$W$13*((drdp!B115+drdp!K115)*ASZ!$B115+(drdp!E115+drdp!N115)*ASZ!$C115+(drdp!H115+drdp!Q115)*ASZ!$D115)</f>
        <v>-1.7255386645569255E-2</v>
      </c>
      <c r="F115" s="20">
        <f>Model!$W$13*((drdp!C115+drdp!L115)*ASZ!$B115+(drdp!F115+drdp!O115)*ASZ!$C115+(drdp!I115+drdp!R115)*ASZ!$D115)</f>
        <v>1.2614088961368588E-3</v>
      </c>
      <c r="G115" s="20">
        <f>Model!$W$13*((drdp!D115+drdp!M115)*ASZ!$B115+(drdp!G115+drdp!P115)*ASZ!$C115+(drdp!J115+drdp!S115)*ASZ!$D115)</f>
        <v>5.6250000000000007E-3</v>
      </c>
      <c r="H115" s="18">
        <f>Model!$W$13*((drdp!B115)*ASZ!$B115+(drdp!E115)*ASZ!$C115+(drdp!H115)*ASZ!$D115)</f>
        <v>-8.6276933227846277E-3</v>
      </c>
      <c r="I115" s="18">
        <f>Model!$W$13*((drdp!C115)*ASZ!$B115+(drdp!F115)*ASZ!$C115+(drdp!I115)*ASZ!$D115)</f>
        <v>6.3070444806842942E-4</v>
      </c>
      <c r="J115" s="18">
        <f>Model!$W$13*((drdp!D115)*ASZ!$B115+(drdp!G115)*ASZ!$C115+(drdp!J115)*ASZ!$D115)</f>
        <v>2.8125000000000003E-3</v>
      </c>
      <c r="K115" s="21">
        <f>SUM(E$3:E114)+H115</f>
        <v>-1.028618662767337</v>
      </c>
      <c r="L115" s="21">
        <f>SUM(F$3:F114)+I115</f>
        <v>4.7244801246688652E-3</v>
      </c>
      <c r="M115" s="21">
        <f>SUM(G$3:G114)+J115</f>
        <v>0.32927730403888739</v>
      </c>
      <c r="N115" s="19">
        <f t="shared" si="5"/>
        <v>1.0580563533932648</v>
      </c>
      <c r="O115" s="19">
        <f t="shared" si="5"/>
        <v>2.2320712448391135E-5</v>
      </c>
      <c r="P115" s="19">
        <f t="shared" si="5"/>
        <v>0.10842354295511789</v>
      </c>
      <c r="Q115" s="19">
        <f t="shared" si="6"/>
        <v>-4.8596884281077498E-3</v>
      </c>
      <c r="R115" s="19">
        <f t="shared" si="7"/>
        <v>-0.33870078016011423</v>
      </c>
      <c r="S115" s="19">
        <f t="shared" si="8"/>
        <v>1.5556640784362705E-3</v>
      </c>
    </row>
    <row r="116" spans="1:19" x14ac:dyDescent="0.25">
      <c r="A116" s="26">
        <f>Wellpath!E116</f>
        <v>3390</v>
      </c>
      <c r="B116" s="22">
        <v>0</v>
      </c>
      <c r="C116" s="22">
        <f>-SIN(Wellpath!$L116) * COS(Wellpath!$L116)</f>
        <v>-0.43301270189221941</v>
      </c>
      <c r="D116" s="22">
        <f>TAN(Dip) * SIN(Wellpath!$L116) * COS(Wellpath!$L116) * SIN(Wellpath!$O116)</f>
        <v>1.308191051153871</v>
      </c>
      <c r="E116" s="20">
        <f>Model!$W$13*((drdp!B116+drdp!K116)*ASZ!$B116+(drdp!E116+drdp!N116)*ASZ!$C116+(drdp!H116+drdp!Q116)*ASZ!$D116)</f>
        <v>-1.7255386645569255E-2</v>
      </c>
      <c r="F116" s="20">
        <f>Model!$W$13*((drdp!C116+drdp!L116)*ASZ!$B116+(drdp!F116+drdp!O116)*ASZ!$C116+(drdp!I116+drdp!R116)*ASZ!$D116)</f>
        <v>1.2614088961368588E-3</v>
      </c>
      <c r="G116" s="20">
        <f>Model!$W$13*((drdp!D116+drdp!M116)*ASZ!$B116+(drdp!G116+drdp!P116)*ASZ!$C116+(drdp!J116+drdp!S116)*ASZ!$D116)</f>
        <v>5.6250000000000007E-3</v>
      </c>
      <c r="H116" s="18">
        <f>Model!$W$13*((drdp!B116)*ASZ!$B116+(drdp!E116)*ASZ!$C116+(drdp!H116)*ASZ!$D116)</f>
        <v>-8.6276933227846277E-3</v>
      </c>
      <c r="I116" s="18">
        <f>Model!$W$13*((drdp!C116)*ASZ!$B116+(drdp!F116)*ASZ!$C116+(drdp!I116)*ASZ!$D116)</f>
        <v>6.3070444806842942E-4</v>
      </c>
      <c r="J116" s="18">
        <f>Model!$W$13*((drdp!D116)*ASZ!$B116+(drdp!G116)*ASZ!$C116+(drdp!J116)*ASZ!$D116)</f>
        <v>2.8125000000000003E-3</v>
      </c>
      <c r="K116" s="21">
        <f>SUM(E$3:E115)+H116</f>
        <v>-1.0458740494129064</v>
      </c>
      <c r="L116" s="21">
        <f>SUM(F$3:F115)+I116</f>
        <v>5.9858890208057238E-3</v>
      </c>
      <c r="M116" s="21">
        <f>SUM(G$3:G115)+J116</f>
        <v>0.33490230403888738</v>
      </c>
      <c r="N116" s="19">
        <f t="shared" si="5"/>
        <v>1.0938525272353505</v>
      </c>
      <c r="O116" s="19">
        <f t="shared" si="5"/>
        <v>3.5830867369402506E-5</v>
      </c>
      <c r="P116" s="19">
        <f t="shared" si="5"/>
        <v>0.11215955325055536</v>
      </c>
      <c r="Q116" s="19">
        <f t="shared" si="6"/>
        <v>-6.2604859895263399E-3</v>
      </c>
      <c r="R116" s="19">
        <f t="shared" si="7"/>
        <v>-0.3502656288828635</v>
      </c>
      <c r="S116" s="19">
        <f t="shared" si="8"/>
        <v>2.0046880247889163E-3</v>
      </c>
    </row>
    <row r="117" spans="1:19" x14ac:dyDescent="0.25">
      <c r="A117" s="26">
        <f>Wellpath!E117</f>
        <v>3420</v>
      </c>
      <c r="B117" s="22">
        <v>0</v>
      </c>
      <c r="C117" s="22">
        <f>-SIN(Wellpath!$L117) * COS(Wellpath!$L117)</f>
        <v>-0.43301270189221941</v>
      </c>
      <c r="D117" s="22">
        <f>TAN(Dip) * SIN(Wellpath!$L117) * COS(Wellpath!$L117) * SIN(Wellpath!$O117)</f>
        <v>1.308191051153871</v>
      </c>
      <c r="E117" s="20">
        <f>Model!$W$13*((drdp!B117+drdp!K117)*ASZ!$B117+(drdp!E117+drdp!N117)*ASZ!$C117+(drdp!H117+drdp!Q117)*ASZ!$D117)</f>
        <v>-1.7255386645569255E-2</v>
      </c>
      <c r="F117" s="20">
        <f>Model!$W$13*((drdp!C117+drdp!L117)*ASZ!$B117+(drdp!F117+drdp!O117)*ASZ!$C117+(drdp!I117+drdp!R117)*ASZ!$D117)</f>
        <v>1.2614088961368588E-3</v>
      </c>
      <c r="G117" s="20">
        <f>Model!$W$13*((drdp!D117+drdp!M117)*ASZ!$B117+(drdp!G117+drdp!P117)*ASZ!$C117+(drdp!J117+drdp!S117)*ASZ!$D117)</f>
        <v>5.6250000000000007E-3</v>
      </c>
      <c r="H117" s="18">
        <f>Model!$W$13*((drdp!B117)*ASZ!$B117+(drdp!E117)*ASZ!$C117+(drdp!H117)*ASZ!$D117)</f>
        <v>-8.6276933227846277E-3</v>
      </c>
      <c r="I117" s="18">
        <f>Model!$W$13*((drdp!C117)*ASZ!$B117+(drdp!F117)*ASZ!$C117+(drdp!I117)*ASZ!$D117)</f>
        <v>6.3070444806842942E-4</v>
      </c>
      <c r="J117" s="18">
        <f>Model!$W$13*((drdp!D117)*ASZ!$B117+(drdp!G117)*ASZ!$C117+(drdp!J117)*ASZ!$D117)</f>
        <v>2.8125000000000003E-3</v>
      </c>
      <c r="K117" s="21">
        <f>SUM(E$3:E116)+H117</f>
        <v>-1.0631294360584758</v>
      </c>
      <c r="L117" s="21">
        <f>SUM(F$3:F116)+I117</f>
        <v>7.2472979169425824E-3</v>
      </c>
      <c r="M117" s="21">
        <f>SUM(G$3:G116)+J117</f>
        <v>0.34052730403888737</v>
      </c>
      <c r="N117" s="19">
        <f t="shared" si="5"/>
        <v>1.1302441978140128</v>
      </c>
      <c r="O117" s="19">
        <f t="shared" si="5"/>
        <v>5.2523327096920294E-5</v>
      </c>
      <c r="P117" s="19">
        <f t="shared" si="5"/>
        <v>0.11595884479599283</v>
      </c>
      <c r="Q117" s="19">
        <f t="shared" si="6"/>
        <v>-7.7048157473869339E-3</v>
      </c>
      <c r="R117" s="19">
        <f t="shared" si="7"/>
        <v>-0.36202460070537545</v>
      </c>
      <c r="S117" s="19">
        <f t="shared" si="8"/>
        <v>2.4679028212231018E-3</v>
      </c>
    </row>
    <row r="118" spans="1:19" x14ac:dyDescent="0.25">
      <c r="A118" s="26">
        <f>Wellpath!E118</f>
        <v>3450</v>
      </c>
      <c r="B118" s="22">
        <v>0</v>
      </c>
      <c r="C118" s="22">
        <f>-SIN(Wellpath!$L118) * COS(Wellpath!$L118)</f>
        <v>-0.43301270189221941</v>
      </c>
      <c r="D118" s="22">
        <f>TAN(Dip) * SIN(Wellpath!$L118) * COS(Wellpath!$L118) * SIN(Wellpath!$O118)</f>
        <v>1.308191051153871</v>
      </c>
      <c r="E118" s="20">
        <f>Model!$W$13*((drdp!B118+drdp!K118)*ASZ!$B118+(drdp!E118+drdp!N118)*ASZ!$C118+(drdp!H118+drdp!Q118)*ASZ!$D118)</f>
        <v>-1.7255386645569255E-2</v>
      </c>
      <c r="F118" s="20">
        <f>Model!$W$13*((drdp!C118+drdp!L118)*ASZ!$B118+(drdp!F118+drdp!O118)*ASZ!$C118+(drdp!I118+drdp!R118)*ASZ!$D118)</f>
        <v>1.2614088961368588E-3</v>
      </c>
      <c r="G118" s="20">
        <f>Model!$W$13*((drdp!D118+drdp!M118)*ASZ!$B118+(drdp!G118+drdp!P118)*ASZ!$C118+(drdp!J118+drdp!S118)*ASZ!$D118)</f>
        <v>5.6250000000000007E-3</v>
      </c>
      <c r="H118" s="18">
        <f>Model!$W$13*((drdp!B118)*ASZ!$B118+(drdp!E118)*ASZ!$C118+(drdp!H118)*ASZ!$D118)</f>
        <v>-8.6276933227846277E-3</v>
      </c>
      <c r="I118" s="18">
        <f>Model!$W$13*((drdp!C118)*ASZ!$B118+(drdp!F118)*ASZ!$C118+(drdp!I118)*ASZ!$D118)</f>
        <v>6.3070444806842942E-4</v>
      </c>
      <c r="J118" s="18">
        <f>Model!$W$13*((drdp!D118)*ASZ!$B118+(drdp!G118)*ASZ!$C118+(drdp!J118)*ASZ!$D118)</f>
        <v>2.8125000000000003E-3</v>
      </c>
      <c r="K118" s="21">
        <f>SUM(E$3:E117)+H118</f>
        <v>-1.0803848227040451</v>
      </c>
      <c r="L118" s="21">
        <f>SUM(F$3:F117)+I118</f>
        <v>8.5087068130794401E-3</v>
      </c>
      <c r="M118" s="21">
        <f>SUM(G$3:G117)+J118</f>
        <v>0.34615230403888736</v>
      </c>
      <c r="N118" s="19">
        <f t="shared" si="5"/>
        <v>1.167231365129251</v>
      </c>
      <c r="O118" s="19">
        <f t="shared" si="5"/>
        <v>7.2398091630944484E-5</v>
      </c>
      <c r="P118" s="19">
        <f t="shared" si="5"/>
        <v>0.11982141759143032</v>
      </c>
      <c r="Q118" s="19">
        <f t="shared" si="6"/>
        <v>-9.1926777016895309E-3</v>
      </c>
      <c r="R118" s="19">
        <f t="shared" si="7"/>
        <v>-0.37397769562765004</v>
      </c>
      <c r="S118" s="19">
        <f t="shared" si="8"/>
        <v>2.9453084677388266E-3</v>
      </c>
    </row>
    <row r="119" spans="1:19" x14ac:dyDescent="0.25">
      <c r="A119" s="26">
        <f>Wellpath!E119</f>
        <v>3480</v>
      </c>
      <c r="B119" s="22">
        <v>0</v>
      </c>
      <c r="C119" s="22">
        <f>-SIN(Wellpath!$L119) * COS(Wellpath!$L119)</f>
        <v>-0.43301270189221941</v>
      </c>
      <c r="D119" s="22">
        <f>TAN(Dip) * SIN(Wellpath!$L119) * COS(Wellpath!$L119) * SIN(Wellpath!$O119)</f>
        <v>1.308191051153871</v>
      </c>
      <c r="E119" s="20">
        <f>Model!$W$13*((drdp!B119+drdp!K119)*ASZ!$B119+(drdp!E119+drdp!N119)*ASZ!$C119+(drdp!H119+drdp!Q119)*ASZ!$D119)</f>
        <v>-1.7255386645569255E-2</v>
      </c>
      <c r="F119" s="20">
        <f>Model!$W$13*((drdp!C119+drdp!L119)*ASZ!$B119+(drdp!F119+drdp!O119)*ASZ!$C119+(drdp!I119+drdp!R119)*ASZ!$D119)</f>
        <v>1.2614088961368588E-3</v>
      </c>
      <c r="G119" s="20">
        <f>Model!$W$13*((drdp!D119+drdp!M119)*ASZ!$B119+(drdp!G119+drdp!P119)*ASZ!$C119+(drdp!J119+drdp!S119)*ASZ!$D119)</f>
        <v>5.6250000000000007E-3</v>
      </c>
      <c r="H119" s="18">
        <f>Model!$W$13*((drdp!B119)*ASZ!$B119+(drdp!E119)*ASZ!$C119+(drdp!H119)*ASZ!$D119)</f>
        <v>-8.6276933227846277E-3</v>
      </c>
      <c r="I119" s="18">
        <f>Model!$W$13*((drdp!C119)*ASZ!$B119+(drdp!F119)*ASZ!$C119+(drdp!I119)*ASZ!$D119)</f>
        <v>6.3070444806842942E-4</v>
      </c>
      <c r="J119" s="18">
        <f>Model!$W$13*((drdp!D119)*ASZ!$B119+(drdp!G119)*ASZ!$C119+(drdp!J119)*ASZ!$D119)</f>
        <v>2.8125000000000003E-3</v>
      </c>
      <c r="K119" s="21">
        <f>SUM(E$3:E118)+H119</f>
        <v>-1.0976402093496145</v>
      </c>
      <c r="L119" s="21">
        <f>SUM(F$3:F118)+I119</f>
        <v>9.7701157092162996E-3</v>
      </c>
      <c r="M119" s="21">
        <f>SUM(G$3:G118)+J119</f>
        <v>0.35177730403888735</v>
      </c>
      <c r="N119" s="19">
        <f t="shared" si="5"/>
        <v>1.2048140291810656</v>
      </c>
      <c r="O119" s="19">
        <f t="shared" si="5"/>
        <v>9.5455160971475122E-5</v>
      </c>
      <c r="P119" s="19">
        <f t="shared" si="5"/>
        <v>0.12374727163686779</v>
      </c>
      <c r="Q119" s="19">
        <f t="shared" si="6"/>
        <v>-1.0724071852434137E-2</v>
      </c>
      <c r="R119" s="19">
        <f t="shared" si="7"/>
        <v>-0.38612491364968732</v>
      </c>
      <c r="S119" s="19">
        <f t="shared" si="8"/>
        <v>3.4369049643360916E-3</v>
      </c>
    </row>
    <row r="120" spans="1:19" x14ac:dyDescent="0.25">
      <c r="A120" s="26">
        <f>Wellpath!E120</f>
        <v>3510</v>
      </c>
      <c r="B120" s="22">
        <v>0</v>
      </c>
      <c r="C120" s="22">
        <f>-SIN(Wellpath!$L120) * COS(Wellpath!$L120)</f>
        <v>-0.43301270189221941</v>
      </c>
      <c r="D120" s="22">
        <f>TAN(Dip) * SIN(Wellpath!$L120) * COS(Wellpath!$L120) * SIN(Wellpath!$O120)</f>
        <v>1.308191051153871</v>
      </c>
      <c r="E120" s="20">
        <f>Model!$W$13*((drdp!B120+drdp!K120)*ASZ!$B120+(drdp!E120+drdp!N120)*ASZ!$C120+(drdp!H120+drdp!Q120)*ASZ!$D120)</f>
        <v>-1.7255386645569255E-2</v>
      </c>
      <c r="F120" s="20">
        <f>Model!$W$13*((drdp!C120+drdp!L120)*ASZ!$B120+(drdp!F120+drdp!O120)*ASZ!$C120+(drdp!I120+drdp!R120)*ASZ!$D120)</f>
        <v>1.2614088961368588E-3</v>
      </c>
      <c r="G120" s="20">
        <f>Model!$W$13*((drdp!D120+drdp!M120)*ASZ!$B120+(drdp!G120+drdp!P120)*ASZ!$C120+(drdp!J120+drdp!S120)*ASZ!$D120)</f>
        <v>5.6250000000000007E-3</v>
      </c>
      <c r="H120" s="18">
        <f>Model!$W$13*((drdp!B120)*ASZ!$B120+(drdp!E120)*ASZ!$C120+(drdp!H120)*ASZ!$D120)</f>
        <v>-8.6276933227846277E-3</v>
      </c>
      <c r="I120" s="18">
        <f>Model!$W$13*((drdp!C120)*ASZ!$B120+(drdp!F120)*ASZ!$C120+(drdp!I120)*ASZ!$D120)</f>
        <v>6.3070444806842942E-4</v>
      </c>
      <c r="J120" s="18">
        <f>Model!$W$13*((drdp!D120)*ASZ!$B120+(drdp!G120)*ASZ!$C120+(drdp!J120)*ASZ!$D120)</f>
        <v>2.8125000000000003E-3</v>
      </c>
      <c r="K120" s="21">
        <f>SUM(E$3:E119)+H120</f>
        <v>-1.1148955959951838</v>
      </c>
      <c r="L120" s="21">
        <f>SUM(F$3:F119)+I120</f>
        <v>1.1031524605353159E-2</v>
      </c>
      <c r="M120" s="21">
        <f>SUM(G$3:G119)+J120</f>
        <v>0.35740230403888734</v>
      </c>
      <c r="N120" s="19">
        <f t="shared" si="5"/>
        <v>1.2429921899694563</v>
      </c>
      <c r="O120" s="19">
        <f t="shared" si="5"/>
        <v>1.2169453511851217E-4</v>
      </c>
      <c r="P120" s="19">
        <f t="shared" si="5"/>
        <v>0.12773640693230526</v>
      </c>
      <c r="Q120" s="19">
        <f t="shared" si="6"/>
        <v>-1.2298998199620746E-2</v>
      </c>
      <c r="R120" s="19">
        <f t="shared" si="7"/>
        <v>-0.39846625477148723</v>
      </c>
      <c r="S120" s="19">
        <f t="shared" si="8"/>
        <v>3.9426923110148964E-3</v>
      </c>
    </row>
    <row r="121" spans="1:19" x14ac:dyDescent="0.25">
      <c r="A121" s="26">
        <f>Wellpath!E121</f>
        <v>3540</v>
      </c>
      <c r="B121" s="22">
        <v>0</v>
      </c>
      <c r="C121" s="22">
        <f>-SIN(Wellpath!$L121) * COS(Wellpath!$L121)</f>
        <v>-0.43301270189221941</v>
      </c>
      <c r="D121" s="22">
        <f>TAN(Dip) * SIN(Wellpath!$L121) * COS(Wellpath!$L121) * SIN(Wellpath!$O121)</f>
        <v>1.308191051153871</v>
      </c>
      <c r="E121" s="20">
        <f>Model!$W$13*((drdp!B121+drdp!K121)*ASZ!$B121+(drdp!E121+drdp!N121)*ASZ!$C121+(drdp!H121+drdp!Q121)*ASZ!$D121)</f>
        <v>-1.7255386645569255E-2</v>
      </c>
      <c r="F121" s="20">
        <f>Model!$W$13*((drdp!C121+drdp!L121)*ASZ!$B121+(drdp!F121+drdp!O121)*ASZ!$C121+(drdp!I121+drdp!R121)*ASZ!$D121)</f>
        <v>1.2614088961368588E-3</v>
      </c>
      <c r="G121" s="20">
        <f>Model!$W$13*((drdp!D121+drdp!M121)*ASZ!$B121+(drdp!G121+drdp!P121)*ASZ!$C121+(drdp!J121+drdp!S121)*ASZ!$D121)</f>
        <v>5.6250000000000007E-3</v>
      </c>
      <c r="H121" s="18">
        <f>Model!$W$13*((drdp!B121)*ASZ!$B121+(drdp!E121)*ASZ!$C121+(drdp!H121)*ASZ!$D121)</f>
        <v>-8.6276933227846277E-3</v>
      </c>
      <c r="I121" s="18">
        <f>Model!$W$13*((drdp!C121)*ASZ!$B121+(drdp!F121)*ASZ!$C121+(drdp!I121)*ASZ!$D121)</f>
        <v>6.3070444806842942E-4</v>
      </c>
      <c r="J121" s="18">
        <f>Model!$W$13*((drdp!D121)*ASZ!$B121+(drdp!G121)*ASZ!$C121+(drdp!J121)*ASZ!$D121)</f>
        <v>2.8125000000000003E-3</v>
      </c>
      <c r="K121" s="21">
        <f>SUM(E$3:E120)+H121</f>
        <v>-1.1321509826407532</v>
      </c>
      <c r="L121" s="21">
        <f>SUM(F$3:F120)+I121</f>
        <v>1.2292933501490019E-2</v>
      </c>
      <c r="M121" s="21">
        <f>SUM(G$3:G120)+J121</f>
        <v>0.36302730403888733</v>
      </c>
      <c r="N121" s="19">
        <f t="shared" si="5"/>
        <v>1.2817658474944231</v>
      </c>
      <c r="O121" s="19">
        <f t="shared" si="5"/>
        <v>1.5111621407205565E-4</v>
      </c>
      <c r="P121" s="19">
        <f t="shared" si="5"/>
        <v>0.13178882347774273</v>
      </c>
      <c r="Q121" s="19">
        <f t="shared" si="6"/>
        <v>-1.391745674324936E-2</v>
      </c>
      <c r="R121" s="19">
        <f t="shared" si="7"/>
        <v>-0.41100171899304977</v>
      </c>
      <c r="S121" s="19">
        <f t="shared" si="8"/>
        <v>4.4626705077752404E-3</v>
      </c>
    </row>
    <row r="122" spans="1:19" x14ac:dyDescent="0.25">
      <c r="A122" s="26">
        <f>Wellpath!E122</f>
        <v>3570</v>
      </c>
      <c r="B122" s="22">
        <v>0</v>
      </c>
      <c r="C122" s="22">
        <f>-SIN(Wellpath!$L122) * COS(Wellpath!$L122)</f>
        <v>-0.43301270189221941</v>
      </c>
      <c r="D122" s="22">
        <f>TAN(Dip) * SIN(Wellpath!$L122) * COS(Wellpath!$L122) * SIN(Wellpath!$O122)</f>
        <v>1.308191051153871</v>
      </c>
      <c r="E122" s="20">
        <f>Model!$W$13*((drdp!B122+drdp!K122)*ASZ!$B122+(drdp!E122+drdp!N122)*ASZ!$C122+(drdp!H122+drdp!Q122)*ASZ!$D122)</f>
        <v>-1.7255386645569255E-2</v>
      </c>
      <c r="F122" s="20">
        <f>Model!$W$13*((drdp!C122+drdp!L122)*ASZ!$B122+(drdp!F122+drdp!O122)*ASZ!$C122+(drdp!I122+drdp!R122)*ASZ!$D122)</f>
        <v>1.2614088961368588E-3</v>
      </c>
      <c r="G122" s="20">
        <f>Model!$W$13*((drdp!D122+drdp!M122)*ASZ!$B122+(drdp!G122+drdp!P122)*ASZ!$C122+(drdp!J122+drdp!S122)*ASZ!$D122)</f>
        <v>5.6250000000000007E-3</v>
      </c>
      <c r="H122" s="18">
        <f>Model!$W$13*((drdp!B122)*ASZ!$B122+(drdp!E122)*ASZ!$C122+(drdp!H122)*ASZ!$D122)</f>
        <v>-8.6276933227846277E-3</v>
      </c>
      <c r="I122" s="18">
        <f>Model!$W$13*((drdp!C122)*ASZ!$B122+(drdp!F122)*ASZ!$C122+(drdp!I122)*ASZ!$D122)</f>
        <v>6.3070444806842942E-4</v>
      </c>
      <c r="J122" s="18">
        <f>Model!$W$13*((drdp!D122)*ASZ!$B122+(drdp!G122)*ASZ!$C122+(drdp!J122)*ASZ!$D122)</f>
        <v>2.8125000000000003E-3</v>
      </c>
      <c r="K122" s="21">
        <f>SUM(E$3:E121)+H122</f>
        <v>-1.1494063692863226</v>
      </c>
      <c r="L122" s="21">
        <f>SUM(F$3:F121)+I122</f>
        <v>1.3554342397626878E-2</v>
      </c>
      <c r="M122" s="21">
        <f>SUM(G$3:G121)+J122</f>
        <v>0.36865230403888732</v>
      </c>
      <c r="N122" s="19">
        <f t="shared" si="5"/>
        <v>1.3211350017559662</v>
      </c>
      <c r="O122" s="19">
        <f t="shared" si="5"/>
        <v>1.8372019783210555E-4</v>
      </c>
      <c r="P122" s="19">
        <f t="shared" si="5"/>
        <v>0.13590452127318023</v>
      </c>
      <c r="Q122" s="19">
        <f t="shared" si="6"/>
        <v>-1.5579447483319978E-2</v>
      </c>
      <c r="R122" s="19">
        <f t="shared" si="7"/>
        <v>-0.423731306314375</v>
      </c>
      <c r="S122" s="19">
        <f t="shared" si="8"/>
        <v>4.9968395546171251E-3</v>
      </c>
    </row>
    <row r="123" spans="1:19" x14ac:dyDescent="0.25">
      <c r="A123" s="26">
        <f>Wellpath!E123</f>
        <v>3600</v>
      </c>
      <c r="B123" s="22">
        <v>0</v>
      </c>
      <c r="C123" s="22">
        <f>-SIN(Wellpath!$L123) * COS(Wellpath!$L123)</f>
        <v>-0.43301270189221941</v>
      </c>
      <c r="D123" s="22">
        <f>TAN(Dip) * SIN(Wellpath!$L123) * COS(Wellpath!$L123) * SIN(Wellpath!$O123)</f>
        <v>1.308191051153871</v>
      </c>
      <c r="E123" s="20">
        <f>Model!$W$13*((drdp!B123+drdp!K123)*ASZ!$B123+(drdp!E123+drdp!N123)*ASZ!$C123+(drdp!H123+drdp!Q123)*ASZ!$D123)</f>
        <v>-1.7255386645569255E-2</v>
      </c>
      <c r="F123" s="20">
        <f>Model!$W$13*((drdp!C123+drdp!L123)*ASZ!$B123+(drdp!F123+drdp!O123)*ASZ!$C123+(drdp!I123+drdp!R123)*ASZ!$D123)</f>
        <v>1.2614088961368588E-3</v>
      </c>
      <c r="G123" s="20">
        <f>Model!$W$13*((drdp!D123+drdp!M123)*ASZ!$B123+(drdp!G123+drdp!P123)*ASZ!$C123+(drdp!J123+drdp!S123)*ASZ!$D123)</f>
        <v>5.6250000000000007E-3</v>
      </c>
      <c r="H123" s="18">
        <f>Model!$W$13*((drdp!B123)*ASZ!$B123+(drdp!E123)*ASZ!$C123+(drdp!H123)*ASZ!$D123)</f>
        <v>-8.6276933227846277E-3</v>
      </c>
      <c r="I123" s="18">
        <f>Model!$W$13*((drdp!C123)*ASZ!$B123+(drdp!F123)*ASZ!$C123+(drdp!I123)*ASZ!$D123)</f>
        <v>6.3070444806842942E-4</v>
      </c>
      <c r="J123" s="18">
        <f>Model!$W$13*((drdp!D123)*ASZ!$B123+(drdp!G123)*ASZ!$C123+(drdp!J123)*ASZ!$D123)</f>
        <v>2.8125000000000003E-3</v>
      </c>
      <c r="K123" s="21">
        <f>SUM(E$3:E122)+H123</f>
        <v>-1.1666617559318919</v>
      </c>
      <c r="L123" s="21">
        <f>SUM(F$3:F122)+I123</f>
        <v>1.4815751293763738E-2</v>
      </c>
      <c r="M123" s="21">
        <f>SUM(G$3:G122)+J123</f>
        <v>0.37427730403888732</v>
      </c>
      <c r="N123" s="19">
        <f t="shared" si="5"/>
        <v>1.3610996527540853</v>
      </c>
      <c r="O123" s="19">
        <f t="shared" si="5"/>
        <v>2.1950648639866186E-4</v>
      </c>
      <c r="P123" s="19">
        <f t="shared" si="5"/>
        <v>0.14008350031861769</v>
      </c>
      <c r="Q123" s="19">
        <f t="shared" si="6"/>
        <v>-1.7284970419832603E-2</v>
      </c>
      <c r="R123" s="19">
        <f t="shared" si="7"/>
        <v>-0.43665501673546286</v>
      </c>
      <c r="S123" s="19">
        <f t="shared" si="8"/>
        <v>5.5451994515405487E-3</v>
      </c>
    </row>
    <row r="124" spans="1:19" x14ac:dyDescent="0.25">
      <c r="A124" s="26">
        <f>Wellpath!E124</f>
        <v>3630</v>
      </c>
      <c r="B124" s="22">
        <v>0</v>
      </c>
      <c r="C124" s="22">
        <f>-SIN(Wellpath!$L124) * COS(Wellpath!$L124)</f>
        <v>-0.43301270189221941</v>
      </c>
      <c r="D124" s="22">
        <f>TAN(Dip) * SIN(Wellpath!$L124) * COS(Wellpath!$L124) * SIN(Wellpath!$O124)</f>
        <v>1.308191051153871</v>
      </c>
      <c r="E124" s="20">
        <f>Model!$W$13*((drdp!B124+drdp!K124)*ASZ!$B124+(drdp!E124+drdp!N124)*ASZ!$C124+(drdp!H124+drdp!Q124)*ASZ!$D124)</f>
        <v>-1.7255386645569255E-2</v>
      </c>
      <c r="F124" s="20">
        <f>Model!$W$13*((drdp!C124+drdp!L124)*ASZ!$B124+(drdp!F124+drdp!O124)*ASZ!$C124+(drdp!I124+drdp!R124)*ASZ!$D124)</f>
        <v>1.2614088961368588E-3</v>
      </c>
      <c r="G124" s="20">
        <f>Model!$W$13*((drdp!D124+drdp!M124)*ASZ!$B124+(drdp!G124+drdp!P124)*ASZ!$C124+(drdp!J124+drdp!S124)*ASZ!$D124)</f>
        <v>5.6250000000000007E-3</v>
      </c>
      <c r="H124" s="18">
        <f>Model!$W$13*((drdp!B124)*ASZ!$B124+(drdp!E124)*ASZ!$C124+(drdp!H124)*ASZ!$D124)</f>
        <v>-8.6276933227846277E-3</v>
      </c>
      <c r="I124" s="18">
        <f>Model!$W$13*((drdp!C124)*ASZ!$B124+(drdp!F124)*ASZ!$C124+(drdp!I124)*ASZ!$D124)</f>
        <v>6.3070444806842942E-4</v>
      </c>
      <c r="J124" s="18">
        <f>Model!$W$13*((drdp!D124)*ASZ!$B124+(drdp!G124)*ASZ!$C124+(drdp!J124)*ASZ!$D124)</f>
        <v>2.8125000000000003E-3</v>
      </c>
      <c r="K124" s="21">
        <f>SUM(E$3:E123)+H124</f>
        <v>-1.1839171425774613</v>
      </c>
      <c r="L124" s="21">
        <f>SUM(F$3:F123)+I124</f>
        <v>1.6077160189900599E-2</v>
      </c>
      <c r="M124" s="21">
        <f>SUM(G$3:G123)+J124</f>
        <v>0.37990230403888731</v>
      </c>
      <c r="N124" s="19">
        <f t="shared" si="5"/>
        <v>1.4016598004887808</v>
      </c>
      <c r="O124" s="19">
        <f t="shared" si="5"/>
        <v>2.5847507977172463E-4</v>
      </c>
      <c r="P124" s="19">
        <f t="shared" si="5"/>
        <v>0.14432576061405517</v>
      </c>
      <c r="Q124" s="19">
        <f t="shared" si="6"/>
        <v>-1.9034025552787232E-2</v>
      </c>
      <c r="R124" s="19">
        <f t="shared" si="7"/>
        <v>-0.44977285025631336</v>
      </c>
      <c r="S124" s="19">
        <f t="shared" si="8"/>
        <v>6.1077501985455128E-3</v>
      </c>
    </row>
    <row r="125" spans="1:19" x14ac:dyDescent="0.25">
      <c r="A125" s="26">
        <f>Wellpath!E125</f>
        <v>3660</v>
      </c>
      <c r="B125" s="22">
        <v>0</v>
      </c>
      <c r="C125" s="22">
        <f>-SIN(Wellpath!$L125) * COS(Wellpath!$L125)</f>
        <v>-0.43301270189221941</v>
      </c>
      <c r="D125" s="22">
        <f>TAN(Dip) * SIN(Wellpath!$L125) * COS(Wellpath!$L125) * SIN(Wellpath!$O125)</f>
        <v>1.308191051153871</v>
      </c>
      <c r="E125" s="20">
        <f>Model!$W$13*((drdp!B125+drdp!K125)*ASZ!$B125+(drdp!E125+drdp!N125)*ASZ!$C125+(drdp!H125+drdp!Q125)*ASZ!$D125)</f>
        <v>-1.7255386645569255E-2</v>
      </c>
      <c r="F125" s="20">
        <f>Model!$W$13*((drdp!C125+drdp!L125)*ASZ!$B125+(drdp!F125+drdp!O125)*ASZ!$C125+(drdp!I125+drdp!R125)*ASZ!$D125)</f>
        <v>1.2614088961368588E-3</v>
      </c>
      <c r="G125" s="20">
        <f>Model!$W$13*((drdp!D125+drdp!M125)*ASZ!$B125+(drdp!G125+drdp!P125)*ASZ!$C125+(drdp!J125+drdp!S125)*ASZ!$D125)</f>
        <v>5.6250000000000007E-3</v>
      </c>
      <c r="H125" s="18">
        <f>Model!$W$13*((drdp!B125)*ASZ!$B125+(drdp!E125)*ASZ!$C125+(drdp!H125)*ASZ!$D125)</f>
        <v>-8.6276933227846277E-3</v>
      </c>
      <c r="I125" s="18">
        <f>Model!$W$13*((drdp!C125)*ASZ!$B125+(drdp!F125)*ASZ!$C125+(drdp!I125)*ASZ!$D125)</f>
        <v>6.3070444806842942E-4</v>
      </c>
      <c r="J125" s="18">
        <f>Model!$W$13*((drdp!D125)*ASZ!$B125+(drdp!G125)*ASZ!$C125+(drdp!J125)*ASZ!$D125)</f>
        <v>2.8125000000000003E-3</v>
      </c>
      <c r="K125" s="21">
        <f>SUM(E$3:E124)+H125</f>
        <v>-1.2011725292230306</v>
      </c>
      <c r="L125" s="21">
        <f>SUM(F$3:F124)+I125</f>
        <v>1.7338569086037457E-2</v>
      </c>
      <c r="M125" s="21">
        <f>SUM(G$3:G124)+J125</f>
        <v>0.3855273040388873</v>
      </c>
      <c r="N125" s="19">
        <f t="shared" si="5"/>
        <v>1.4428154449600523</v>
      </c>
      <c r="O125" s="19">
        <f t="shared" si="5"/>
        <v>3.0062597795129379E-4</v>
      </c>
      <c r="P125" s="19">
        <f t="shared" si="5"/>
        <v>0.14863130215949263</v>
      </c>
      <c r="Q125" s="19">
        <f t="shared" si="6"/>
        <v>-2.0826612882183862E-2</v>
      </c>
      <c r="R125" s="19">
        <f t="shared" si="7"/>
        <v>-0.46308480687692655</v>
      </c>
      <c r="S125" s="19">
        <f t="shared" si="8"/>
        <v>6.684491795632015E-3</v>
      </c>
    </row>
    <row r="126" spans="1:19" x14ac:dyDescent="0.25">
      <c r="A126" s="26">
        <f>Wellpath!E126</f>
        <v>3690</v>
      </c>
      <c r="B126" s="22">
        <v>0</v>
      </c>
      <c r="C126" s="22">
        <f>-SIN(Wellpath!$L126) * COS(Wellpath!$L126)</f>
        <v>-0.43301270189221941</v>
      </c>
      <c r="D126" s="22">
        <f>TAN(Dip) * SIN(Wellpath!$L126) * COS(Wellpath!$L126) * SIN(Wellpath!$O126)</f>
        <v>1.308191051153871</v>
      </c>
      <c r="E126" s="20">
        <f>Model!$W$13*((drdp!B126+drdp!K126)*ASZ!$B126+(drdp!E126+drdp!N126)*ASZ!$C126+(drdp!H126+drdp!Q126)*ASZ!$D126)</f>
        <v>-1.7255386645569255E-2</v>
      </c>
      <c r="F126" s="20">
        <f>Model!$W$13*((drdp!C126+drdp!L126)*ASZ!$B126+(drdp!F126+drdp!O126)*ASZ!$C126+(drdp!I126+drdp!R126)*ASZ!$D126)</f>
        <v>1.2614088961368588E-3</v>
      </c>
      <c r="G126" s="20">
        <f>Model!$W$13*((drdp!D126+drdp!M126)*ASZ!$B126+(drdp!G126+drdp!P126)*ASZ!$C126+(drdp!J126+drdp!S126)*ASZ!$D126)</f>
        <v>5.6250000000000007E-3</v>
      </c>
      <c r="H126" s="18">
        <f>Model!$W$13*((drdp!B126)*ASZ!$B126+(drdp!E126)*ASZ!$C126+(drdp!H126)*ASZ!$D126)</f>
        <v>-8.6276933227846277E-3</v>
      </c>
      <c r="I126" s="18">
        <f>Model!$W$13*((drdp!C126)*ASZ!$B126+(drdp!F126)*ASZ!$C126+(drdp!I126)*ASZ!$D126)</f>
        <v>6.3070444806842942E-4</v>
      </c>
      <c r="J126" s="18">
        <f>Model!$W$13*((drdp!D126)*ASZ!$B126+(drdp!G126)*ASZ!$C126+(drdp!J126)*ASZ!$D126)</f>
        <v>2.8125000000000003E-3</v>
      </c>
      <c r="K126" s="21">
        <f>SUM(E$3:E125)+H126</f>
        <v>-1.2184279158686</v>
      </c>
      <c r="L126" s="21">
        <f>SUM(F$3:F125)+I126</f>
        <v>1.8599977982174314E-2</v>
      </c>
      <c r="M126" s="21">
        <f>SUM(G$3:G125)+J126</f>
        <v>0.39115230403888729</v>
      </c>
      <c r="N126" s="19">
        <f t="shared" si="5"/>
        <v>1.4845665861679003</v>
      </c>
      <c r="O126" s="19">
        <f t="shared" si="5"/>
        <v>3.4595918093736927E-4</v>
      </c>
      <c r="P126" s="19">
        <f t="shared" si="5"/>
        <v>0.15300012495493012</v>
      </c>
      <c r="Q126" s="19">
        <f t="shared" si="6"/>
        <v>-2.2662732408022499E-2</v>
      </c>
      <c r="R126" s="19">
        <f t="shared" si="7"/>
        <v>-0.47659088659730242</v>
      </c>
      <c r="S126" s="19">
        <f t="shared" si="8"/>
        <v>7.2754242428000569E-3</v>
      </c>
    </row>
    <row r="127" spans="1:19" x14ac:dyDescent="0.25">
      <c r="A127" s="26">
        <f>Wellpath!E127</f>
        <v>3720</v>
      </c>
      <c r="B127" s="22">
        <v>0</v>
      </c>
      <c r="C127" s="22">
        <f>-SIN(Wellpath!$L127) * COS(Wellpath!$L127)</f>
        <v>-0.43301270189221941</v>
      </c>
      <c r="D127" s="22">
        <f>TAN(Dip) * SIN(Wellpath!$L127) * COS(Wellpath!$L127) * SIN(Wellpath!$O127)</f>
        <v>1.308191051153871</v>
      </c>
      <c r="E127" s="20">
        <f>Model!$W$13*((drdp!B127+drdp!K127)*ASZ!$B127+(drdp!E127+drdp!N127)*ASZ!$C127+(drdp!H127+drdp!Q127)*ASZ!$D127)</f>
        <v>-1.7255386645569255E-2</v>
      </c>
      <c r="F127" s="20">
        <f>Model!$W$13*((drdp!C127+drdp!L127)*ASZ!$B127+(drdp!F127+drdp!O127)*ASZ!$C127+(drdp!I127+drdp!R127)*ASZ!$D127)</f>
        <v>1.2614088961368588E-3</v>
      </c>
      <c r="G127" s="20">
        <f>Model!$W$13*((drdp!D127+drdp!M127)*ASZ!$B127+(drdp!G127+drdp!P127)*ASZ!$C127+(drdp!J127+drdp!S127)*ASZ!$D127)</f>
        <v>5.6250000000000007E-3</v>
      </c>
      <c r="H127" s="18">
        <f>Model!$W$13*((drdp!B127)*ASZ!$B127+(drdp!E127)*ASZ!$C127+(drdp!H127)*ASZ!$D127)</f>
        <v>-8.6276933227846277E-3</v>
      </c>
      <c r="I127" s="18">
        <f>Model!$W$13*((drdp!C127)*ASZ!$B127+(drdp!F127)*ASZ!$C127+(drdp!I127)*ASZ!$D127)</f>
        <v>6.3070444806842942E-4</v>
      </c>
      <c r="J127" s="18">
        <f>Model!$W$13*((drdp!D127)*ASZ!$B127+(drdp!G127)*ASZ!$C127+(drdp!J127)*ASZ!$D127)</f>
        <v>2.8125000000000003E-3</v>
      </c>
      <c r="K127" s="21">
        <f>SUM(E$3:E126)+H127</f>
        <v>-1.2356833025141694</v>
      </c>
      <c r="L127" s="21">
        <f>SUM(F$3:F126)+I127</f>
        <v>1.9861386878311172E-2</v>
      </c>
      <c r="M127" s="21">
        <f>SUM(G$3:G126)+J127</f>
        <v>0.39677730403888728</v>
      </c>
      <c r="N127" s="19">
        <f t="shared" si="5"/>
        <v>1.5269132241123242</v>
      </c>
      <c r="O127" s="19">
        <f t="shared" si="5"/>
        <v>3.9447468872995118E-4</v>
      </c>
      <c r="P127" s="19">
        <f t="shared" si="5"/>
        <v>0.1574322290003676</v>
      </c>
      <c r="Q127" s="19">
        <f t="shared" si="6"/>
        <v>-2.4542384130303137E-2</v>
      </c>
      <c r="R127" s="19">
        <f t="shared" si="7"/>
        <v>-0.49029108941744093</v>
      </c>
      <c r="S127" s="19">
        <f t="shared" si="8"/>
        <v>7.8805475400496386E-3</v>
      </c>
    </row>
    <row r="128" spans="1:19" x14ac:dyDescent="0.25">
      <c r="A128" s="26">
        <f>Wellpath!E128</f>
        <v>3750</v>
      </c>
      <c r="B128" s="22">
        <v>0</v>
      </c>
      <c r="C128" s="22">
        <f>-SIN(Wellpath!$L128) * COS(Wellpath!$L128)</f>
        <v>-0.43301270189221941</v>
      </c>
      <c r="D128" s="22">
        <f>TAN(Dip) * SIN(Wellpath!$L128) * COS(Wellpath!$L128) * SIN(Wellpath!$O128)</f>
        <v>1.308191051153871</v>
      </c>
      <c r="E128" s="20">
        <f>Model!$W$13*((drdp!B128+drdp!K128)*ASZ!$B128+(drdp!E128+drdp!N128)*ASZ!$C128+(drdp!H128+drdp!Q128)*ASZ!$D128)</f>
        <v>-1.7255386645569255E-2</v>
      </c>
      <c r="F128" s="20">
        <f>Model!$W$13*((drdp!C128+drdp!L128)*ASZ!$B128+(drdp!F128+drdp!O128)*ASZ!$C128+(drdp!I128+drdp!R128)*ASZ!$D128)</f>
        <v>1.2614088961368588E-3</v>
      </c>
      <c r="G128" s="20">
        <f>Model!$W$13*((drdp!D128+drdp!M128)*ASZ!$B128+(drdp!G128+drdp!P128)*ASZ!$C128+(drdp!J128+drdp!S128)*ASZ!$D128)</f>
        <v>5.6250000000000007E-3</v>
      </c>
      <c r="H128" s="18">
        <f>Model!$W$13*((drdp!B128)*ASZ!$B128+(drdp!E128)*ASZ!$C128+(drdp!H128)*ASZ!$D128)</f>
        <v>-8.6276933227846277E-3</v>
      </c>
      <c r="I128" s="18">
        <f>Model!$W$13*((drdp!C128)*ASZ!$B128+(drdp!F128)*ASZ!$C128+(drdp!I128)*ASZ!$D128)</f>
        <v>6.3070444806842942E-4</v>
      </c>
      <c r="J128" s="18">
        <f>Model!$W$13*((drdp!D128)*ASZ!$B128+(drdp!G128)*ASZ!$C128+(drdp!J128)*ASZ!$D128)</f>
        <v>2.8125000000000003E-3</v>
      </c>
      <c r="K128" s="21">
        <f>SUM(E$3:E127)+H128</f>
        <v>-1.2529386891597387</v>
      </c>
      <c r="L128" s="21">
        <f>SUM(F$3:F127)+I128</f>
        <v>2.112279577444803E-2</v>
      </c>
      <c r="M128" s="21">
        <f>SUM(G$3:G127)+J128</f>
        <v>0.40240230403888727</v>
      </c>
      <c r="N128" s="19">
        <f t="shared" si="5"/>
        <v>1.5698553587933244</v>
      </c>
      <c r="O128" s="19">
        <f t="shared" si="5"/>
        <v>4.4617250132903953E-4</v>
      </c>
      <c r="P128" s="19">
        <f t="shared" si="5"/>
        <v>0.16192761429580507</v>
      </c>
      <c r="Q128" s="19">
        <f t="shared" si="6"/>
        <v>-2.6465568049025782E-2</v>
      </c>
      <c r="R128" s="19">
        <f t="shared" si="7"/>
        <v>-0.50418541533734207</v>
      </c>
      <c r="S128" s="19">
        <f t="shared" si="8"/>
        <v>8.4998616873807591E-3</v>
      </c>
    </row>
    <row r="129" spans="1:19" x14ac:dyDescent="0.25">
      <c r="A129" s="26">
        <f>Wellpath!E129</f>
        <v>3780</v>
      </c>
      <c r="B129" s="22">
        <v>0</v>
      </c>
      <c r="C129" s="22">
        <f>-SIN(Wellpath!$L129) * COS(Wellpath!$L129)</f>
        <v>-0.43301270189221941</v>
      </c>
      <c r="D129" s="22">
        <f>TAN(Dip) * SIN(Wellpath!$L129) * COS(Wellpath!$L129) * SIN(Wellpath!$O129)</f>
        <v>1.308191051153871</v>
      </c>
      <c r="E129" s="20">
        <f>Model!$W$13*((drdp!B129+drdp!K129)*ASZ!$B129+(drdp!E129+drdp!N129)*ASZ!$C129+(drdp!H129+drdp!Q129)*ASZ!$D129)</f>
        <v>-1.7255386645569255E-2</v>
      </c>
      <c r="F129" s="20">
        <f>Model!$W$13*((drdp!C129+drdp!L129)*ASZ!$B129+(drdp!F129+drdp!O129)*ASZ!$C129+(drdp!I129+drdp!R129)*ASZ!$D129)</f>
        <v>1.2614088961368588E-3</v>
      </c>
      <c r="G129" s="20">
        <f>Model!$W$13*((drdp!D129+drdp!M129)*ASZ!$B129+(drdp!G129+drdp!P129)*ASZ!$C129+(drdp!J129+drdp!S129)*ASZ!$D129)</f>
        <v>5.6250000000000007E-3</v>
      </c>
      <c r="H129" s="18">
        <f>Model!$W$13*((drdp!B129)*ASZ!$B129+(drdp!E129)*ASZ!$C129+(drdp!H129)*ASZ!$D129)</f>
        <v>-8.6276933227846277E-3</v>
      </c>
      <c r="I129" s="18">
        <f>Model!$W$13*((drdp!C129)*ASZ!$B129+(drdp!F129)*ASZ!$C129+(drdp!I129)*ASZ!$D129)</f>
        <v>6.3070444806842942E-4</v>
      </c>
      <c r="J129" s="18">
        <f>Model!$W$13*((drdp!D129)*ASZ!$B129+(drdp!G129)*ASZ!$C129+(drdp!J129)*ASZ!$D129)</f>
        <v>2.8125000000000003E-3</v>
      </c>
      <c r="K129" s="21">
        <f>SUM(E$3:E128)+H129</f>
        <v>-1.2701940758053081</v>
      </c>
      <c r="L129" s="21">
        <f>SUM(F$3:F128)+I129</f>
        <v>2.2384204670584888E-2</v>
      </c>
      <c r="M129" s="21">
        <f>SUM(G$3:G128)+J129</f>
        <v>0.40802730403888726</v>
      </c>
      <c r="N129" s="19">
        <f t="shared" si="5"/>
        <v>1.6133929902109008</v>
      </c>
      <c r="O129" s="19">
        <f t="shared" si="5"/>
        <v>5.0105261873463426E-4</v>
      </c>
      <c r="P129" s="19">
        <f t="shared" si="5"/>
        <v>0.16648628084124253</v>
      </c>
      <c r="Q129" s="19">
        <f t="shared" si="6"/>
        <v>-2.8432284164190431E-2</v>
      </c>
      <c r="R129" s="19">
        <f t="shared" si="7"/>
        <v>-0.51827386435700584</v>
      </c>
      <c r="S129" s="19">
        <f t="shared" si="8"/>
        <v>9.1333666847934203E-3</v>
      </c>
    </row>
    <row r="130" spans="1:19" x14ac:dyDescent="0.25">
      <c r="A130" s="26">
        <f>Wellpath!E130</f>
        <v>3810</v>
      </c>
      <c r="B130" s="22">
        <v>0</v>
      </c>
      <c r="C130" s="22">
        <f>-SIN(Wellpath!$L130) * COS(Wellpath!$L130)</f>
        <v>-0.43301270189221941</v>
      </c>
      <c r="D130" s="22">
        <f>TAN(Dip) * SIN(Wellpath!$L130) * COS(Wellpath!$L130) * SIN(Wellpath!$O130)</f>
        <v>1.308191051153871</v>
      </c>
      <c r="E130" s="20">
        <f>Model!$W$13*((drdp!B130+drdp!K130)*ASZ!$B130+(drdp!E130+drdp!N130)*ASZ!$C130+(drdp!H130+drdp!Q130)*ASZ!$D130)</f>
        <v>-1.7255386645569255E-2</v>
      </c>
      <c r="F130" s="20">
        <f>Model!$W$13*((drdp!C130+drdp!L130)*ASZ!$B130+(drdp!F130+drdp!O130)*ASZ!$C130+(drdp!I130+drdp!R130)*ASZ!$D130)</f>
        <v>1.2614088961368588E-3</v>
      </c>
      <c r="G130" s="20">
        <f>Model!$W$13*((drdp!D130+drdp!M130)*ASZ!$B130+(drdp!G130+drdp!P130)*ASZ!$C130+(drdp!J130+drdp!S130)*ASZ!$D130)</f>
        <v>5.6250000000000007E-3</v>
      </c>
      <c r="H130" s="18">
        <f>Model!$W$13*((drdp!B130)*ASZ!$B130+(drdp!E130)*ASZ!$C130+(drdp!H130)*ASZ!$D130)</f>
        <v>-8.6276933227846277E-3</v>
      </c>
      <c r="I130" s="18">
        <f>Model!$W$13*((drdp!C130)*ASZ!$B130+(drdp!F130)*ASZ!$C130+(drdp!I130)*ASZ!$D130)</f>
        <v>6.3070444806842942E-4</v>
      </c>
      <c r="J130" s="18">
        <f>Model!$W$13*((drdp!D130)*ASZ!$B130+(drdp!G130)*ASZ!$C130+(drdp!J130)*ASZ!$D130)</f>
        <v>2.8125000000000003E-3</v>
      </c>
      <c r="K130" s="21">
        <f>SUM(E$3:E129)+H130</f>
        <v>-1.2874494624508774</v>
      </c>
      <c r="L130" s="21">
        <f>SUM(F$3:F129)+I130</f>
        <v>2.3645613566721745E-2</v>
      </c>
      <c r="M130" s="21">
        <f>SUM(G$3:G129)+J130</f>
        <v>0.41365230403888725</v>
      </c>
      <c r="N130" s="19">
        <f t="shared" si="5"/>
        <v>1.6575261183650534</v>
      </c>
      <c r="O130" s="19">
        <f t="shared" si="5"/>
        <v>5.5911504094673548E-4</v>
      </c>
      <c r="P130" s="19">
        <f t="shared" si="5"/>
        <v>0.17110822863668002</v>
      </c>
      <c r="Q130" s="19">
        <f t="shared" si="6"/>
        <v>-3.0442532475797087E-2</v>
      </c>
      <c r="R130" s="19">
        <f t="shared" si="7"/>
        <v>-0.53255643647643236</v>
      </c>
      <c r="S130" s="19">
        <f t="shared" si="8"/>
        <v>9.7810625322876203E-3</v>
      </c>
    </row>
    <row r="131" spans="1:19" x14ac:dyDescent="0.25">
      <c r="A131" s="26">
        <f>Wellpath!E131</f>
        <v>3840</v>
      </c>
      <c r="B131" s="22">
        <v>0</v>
      </c>
      <c r="C131" s="22">
        <f>-SIN(Wellpath!$L131) * COS(Wellpath!$L131)</f>
        <v>-0.43301270189221941</v>
      </c>
      <c r="D131" s="22">
        <f>TAN(Dip) * SIN(Wellpath!$L131) * COS(Wellpath!$L131) * SIN(Wellpath!$O131)</f>
        <v>1.308191051153871</v>
      </c>
      <c r="E131" s="20">
        <f>Model!$W$13*((drdp!B131+drdp!K131)*ASZ!$B131+(drdp!E131+drdp!N131)*ASZ!$C131+(drdp!H131+drdp!Q131)*ASZ!$D131)</f>
        <v>-1.7255386645569255E-2</v>
      </c>
      <c r="F131" s="20">
        <f>Model!$W$13*((drdp!C131+drdp!L131)*ASZ!$B131+(drdp!F131+drdp!O131)*ASZ!$C131+(drdp!I131+drdp!R131)*ASZ!$D131)</f>
        <v>1.2614088961368588E-3</v>
      </c>
      <c r="G131" s="20">
        <f>Model!$W$13*((drdp!D131+drdp!M131)*ASZ!$B131+(drdp!G131+drdp!P131)*ASZ!$C131+(drdp!J131+drdp!S131)*ASZ!$D131)</f>
        <v>5.6250000000000007E-3</v>
      </c>
      <c r="H131" s="18">
        <f>Model!$W$13*((drdp!B131)*ASZ!$B131+(drdp!E131)*ASZ!$C131+(drdp!H131)*ASZ!$D131)</f>
        <v>-8.6276933227846277E-3</v>
      </c>
      <c r="I131" s="18">
        <f>Model!$W$13*((drdp!C131)*ASZ!$B131+(drdp!F131)*ASZ!$C131+(drdp!I131)*ASZ!$D131)</f>
        <v>6.3070444806842942E-4</v>
      </c>
      <c r="J131" s="18">
        <f>Model!$W$13*((drdp!D131)*ASZ!$B131+(drdp!G131)*ASZ!$C131+(drdp!J131)*ASZ!$D131)</f>
        <v>2.8125000000000003E-3</v>
      </c>
      <c r="K131" s="21">
        <f>SUM(E$3:E130)+H131</f>
        <v>-1.3047048490964468</v>
      </c>
      <c r="L131" s="21">
        <f>SUM(F$3:F130)+I131</f>
        <v>2.4907022462858603E-2</v>
      </c>
      <c r="M131" s="21">
        <f>SUM(G$3:G130)+J131</f>
        <v>0.41927730403888724</v>
      </c>
      <c r="N131" s="19">
        <f t="shared" si="5"/>
        <v>1.702254743255782</v>
      </c>
      <c r="O131" s="19">
        <f t="shared" si="5"/>
        <v>6.2035976796534303E-4</v>
      </c>
      <c r="P131" s="19">
        <f t="shared" si="5"/>
        <v>0.17579345768211749</v>
      </c>
      <c r="Q131" s="19">
        <f t="shared" si="6"/>
        <v>-3.2496312983845747E-2</v>
      </c>
      <c r="R131" s="19">
        <f t="shared" si="7"/>
        <v>-0.5470331316956214</v>
      </c>
      <c r="S131" s="19">
        <f t="shared" si="8"/>
        <v>1.0442949229863361E-2</v>
      </c>
    </row>
    <row r="132" spans="1:19" x14ac:dyDescent="0.25">
      <c r="A132" s="26">
        <f>Wellpath!E132</f>
        <v>3870</v>
      </c>
      <c r="B132" s="22">
        <v>0</v>
      </c>
      <c r="C132" s="22">
        <f>-SIN(Wellpath!$L132) * COS(Wellpath!$L132)</f>
        <v>-0.43301270189221941</v>
      </c>
      <c r="D132" s="22">
        <f>TAN(Dip) * SIN(Wellpath!$L132) * COS(Wellpath!$L132) * SIN(Wellpath!$O132)</f>
        <v>1.308191051153871</v>
      </c>
      <c r="E132" s="20">
        <f>Model!$W$13*((drdp!B132+drdp!K132)*ASZ!$B132+(drdp!E132+drdp!N132)*ASZ!$C132+(drdp!H132+drdp!Q132)*ASZ!$D132)</f>
        <v>-1.7255386645569255E-2</v>
      </c>
      <c r="F132" s="20">
        <f>Model!$W$13*((drdp!C132+drdp!L132)*ASZ!$B132+(drdp!F132+drdp!O132)*ASZ!$C132+(drdp!I132+drdp!R132)*ASZ!$D132)</f>
        <v>1.2614088961368588E-3</v>
      </c>
      <c r="G132" s="20">
        <f>Model!$W$13*((drdp!D132+drdp!M132)*ASZ!$B132+(drdp!G132+drdp!P132)*ASZ!$C132+(drdp!J132+drdp!S132)*ASZ!$D132)</f>
        <v>5.6250000000000007E-3</v>
      </c>
      <c r="H132" s="18">
        <f>Model!$W$13*((drdp!B132)*ASZ!$B132+(drdp!E132)*ASZ!$C132+(drdp!H132)*ASZ!$D132)</f>
        <v>-8.6276933227846277E-3</v>
      </c>
      <c r="I132" s="18">
        <f>Model!$W$13*((drdp!C132)*ASZ!$B132+(drdp!F132)*ASZ!$C132+(drdp!I132)*ASZ!$D132)</f>
        <v>6.3070444806842942E-4</v>
      </c>
      <c r="J132" s="18">
        <f>Model!$W$13*((drdp!D132)*ASZ!$B132+(drdp!G132)*ASZ!$C132+(drdp!J132)*ASZ!$D132)</f>
        <v>2.8125000000000003E-3</v>
      </c>
      <c r="K132" s="21">
        <f>SUM(E$3:E131)+H132</f>
        <v>-1.3219602357420162</v>
      </c>
      <c r="L132" s="21">
        <f>SUM(F$3:F131)+I132</f>
        <v>2.6168431358995461E-2</v>
      </c>
      <c r="M132" s="21">
        <f>SUM(G$3:G131)+J132</f>
        <v>0.42490230403888724</v>
      </c>
      <c r="N132" s="19">
        <f t="shared" ref="N132:P133" si="9">K132^2</f>
        <v>1.747578864883087</v>
      </c>
      <c r="O132" s="19">
        <f t="shared" si="9"/>
        <v>6.8478679979045701E-4</v>
      </c>
      <c r="P132" s="19">
        <f t="shared" si="9"/>
        <v>0.18054196797755498</v>
      </c>
      <c r="Q132" s="19">
        <f t="shared" ref="Q132:Q133" si="10">K132*L132</f>
        <v>-3.4593625688336405E-2</v>
      </c>
      <c r="R132" s="19">
        <f t="shared" ref="R132:R133" si="11">K132*M132</f>
        <v>-0.56170395001457318</v>
      </c>
      <c r="S132" s="19">
        <f t="shared" ref="S132:S133" si="12">L132*M132</f>
        <v>1.111902677752064E-2</v>
      </c>
    </row>
    <row r="133" spans="1:19" x14ac:dyDescent="0.25">
      <c r="A133" s="26">
        <f>Wellpath!E133</f>
        <v>3900</v>
      </c>
      <c r="B133" s="22">
        <v>0</v>
      </c>
      <c r="C133" s="22">
        <f>-SIN(Wellpath!$L133) * COS(Wellpath!$L133)</f>
        <v>-0.43301270189221941</v>
      </c>
      <c r="D133" s="22">
        <f>TAN(Dip) * SIN(Wellpath!$L133) * COS(Wellpath!$L133) * SIN(Wellpath!$O133)</f>
        <v>1.308191051153871</v>
      </c>
      <c r="E133" s="20">
        <f>Model!$W$13*((drdp!B133+drdp!K133)*ASZ!$B133+(drdp!E133+drdp!N133)*ASZ!$C133+(drdp!H133+drdp!Q133)*ASZ!$D133)</f>
        <v>-1.7255386645569255E-2</v>
      </c>
      <c r="F133" s="20">
        <f>Model!$W$13*((drdp!C133+drdp!L133)*ASZ!$B133+(drdp!F133+drdp!O133)*ASZ!$C133+(drdp!I133+drdp!R133)*ASZ!$D133)</f>
        <v>1.2614088961368588E-3</v>
      </c>
      <c r="G133" s="20">
        <f>Model!$W$13*((drdp!D133+drdp!M133)*ASZ!$B133+(drdp!G133+drdp!P133)*ASZ!$C133+(drdp!J133+drdp!S133)*ASZ!$D133)</f>
        <v>5.6250000000000007E-3</v>
      </c>
      <c r="H133" s="18">
        <f>Model!$W$13*((drdp!B133)*ASZ!$B133+(drdp!E133)*ASZ!$C133+(drdp!H133)*ASZ!$D133)</f>
        <v>-8.6276933227846277E-3</v>
      </c>
      <c r="I133" s="18">
        <f>Model!$W$13*((drdp!C133)*ASZ!$B133+(drdp!F133)*ASZ!$C133+(drdp!I133)*ASZ!$D133)</f>
        <v>6.3070444806842942E-4</v>
      </c>
      <c r="J133" s="18">
        <f>Model!$W$13*((drdp!D133)*ASZ!$B133+(drdp!G133)*ASZ!$C133+(drdp!J133)*ASZ!$D133)</f>
        <v>2.8125000000000003E-3</v>
      </c>
      <c r="K133" s="21">
        <f>SUM(E$3:E132)+H133</f>
        <v>-1.3392156223875855</v>
      </c>
      <c r="L133" s="21">
        <f>SUM(F$3:F132)+I133</f>
        <v>2.7429840255132319E-2</v>
      </c>
      <c r="M133" s="21">
        <f>SUM(G$3:G132)+J133</f>
        <v>0.43052730403888723</v>
      </c>
      <c r="N133" s="19">
        <f t="shared" si="9"/>
        <v>1.793498483246968</v>
      </c>
      <c r="O133" s="19">
        <f t="shared" si="9"/>
        <v>7.5239613642207742E-4</v>
      </c>
      <c r="P133" s="19">
        <f t="shared" si="9"/>
        <v>0.18535375952299243</v>
      </c>
      <c r="Q133" s="19">
        <f t="shared" si="10"/>
        <v>-3.6734470589269076E-2</v>
      </c>
      <c r="R133" s="19">
        <f t="shared" si="11"/>
        <v>-0.5765688914332876</v>
      </c>
      <c r="S133" s="19">
        <f t="shared" si="12"/>
        <v>1.1809295175259459E-2</v>
      </c>
    </row>
    <row r="134" spans="1:19" x14ac:dyDescent="0.25">
      <c r="A134" s="26">
        <f>Wellpath!E134</f>
        <v>3930</v>
      </c>
      <c r="B134" s="22">
        <v>0</v>
      </c>
      <c r="C134" s="22">
        <f>-SIN(Wellpath!$L134) * COS(Wellpath!$L134)</f>
        <v>-0.43301270189221941</v>
      </c>
      <c r="D134" s="22">
        <f>TAN(Dip) * SIN(Wellpath!$L134) * COS(Wellpath!$L134) * SIN(Wellpath!$O134)</f>
        <v>1.308191051153871</v>
      </c>
      <c r="E134" s="20">
        <f>Model!$W$13*((drdp!B134+drdp!K134)*ASZ!$B134+(drdp!E134+drdp!N134)*ASZ!$C134+(drdp!H134+drdp!Q134)*ASZ!$D134)</f>
        <v>-1.7255386645569255E-2</v>
      </c>
      <c r="F134" s="20">
        <f>Model!$W$13*((drdp!C134+drdp!L134)*ASZ!$B134+(drdp!F134+drdp!O134)*ASZ!$C134+(drdp!I134+drdp!R134)*ASZ!$D134)</f>
        <v>1.2614088961368588E-3</v>
      </c>
      <c r="G134" s="20">
        <f>Model!$W$13*((drdp!D134+drdp!M134)*ASZ!$B134+(drdp!G134+drdp!P134)*ASZ!$C134+(drdp!J134+drdp!S134)*ASZ!$D134)</f>
        <v>5.6250000000000007E-3</v>
      </c>
      <c r="H134" s="18">
        <f>Model!$W$13*((drdp!B134)*ASZ!$B134+(drdp!E134)*ASZ!$C134+(drdp!H134)*ASZ!$D134)</f>
        <v>-8.6276933227846277E-3</v>
      </c>
      <c r="I134" s="18">
        <f>Model!$W$13*((drdp!C134)*ASZ!$B134+(drdp!F134)*ASZ!$C134+(drdp!I134)*ASZ!$D134)</f>
        <v>6.3070444806842942E-4</v>
      </c>
      <c r="J134" s="18">
        <f>Model!$W$13*((drdp!D134)*ASZ!$B134+(drdp!G134)*ASZ!$C134+(drdp!J134)*ASZ!$D134)</f>
        <v>2.8125000000000003E-3</v>
      </c>
      <c r="K134" s="21">
        <f>SUM(E$3:E133)+H134</f>
        <v>-1.3564710090331549</v>
      </c>
      <c r="L134" s="21">
        <f>SUM(F$3:F133)+I134</f>
        <v>2.8691249151269176E-2</v>
      </c>
      <c r="M134" s="21">
        <f>SUM(G$3:G133)+J134</f>
        <v>0.43615230403888722</v>
      </c>
      <c r="N134" s="19">
        <f t="shared" ref="N134:N197" si="13">K134^2</f>
        <v>1.8400135983474253</v>
      </c>
      <c r="O134" s="19">
        <f t="shared" ref="O134:O197" si="14">L134^2</f>
        <v>8.2318777786020427E-4</v>
      </c>
      <c r="P134" s="19">
        <f t="shared" ref="P134:P197" si="15">M134^2</f>
        <v>0.19022883231842991</v>
      </c>
      <c r="Q134" s="19">
        <f t="shared" ref="Q134:Q197" si="16">K134*L134</f>
        <v>-3.8918847686643748E-2</v>
      </c>
      <c r="R134" s="19">
        <f t="shared" ref="R134:R197" si="17">K134*M134</f>
        <v>-0.59162795595176465</v>
      </c>
      <c r="S134" s="19">
        <f t="shared" ref="S134:S197" si="18">L134*M134</f>
        <v>1.2513754423079818E-2</v>
      </c>
    </row>
    <row r="135" spans="1:19" x14ac:dyDescent="0.25">
      <c r="A135" s="26">
        <f>Wellpath!E135</f>
        <v>3960</v>
      </c>
      <c r="B135" s="22">
        <v>0</v>
      </c>
      <c r="C135" s="22">
        <f>-SIN(Wellpath!$L135) * COS(Wellpath!$L135)</f>
        <v>-0.43301270189221941</v>
      </c>
      <c r="D135" s="22">
        <f>TAN(Dip) * SIN(Wellpath!$L135) * COS(Wellpath!$L135) * SIN(Wellpath!$O135)</f>
        <v>1.308191051153871</v>
      </c>
      <c r="E135" s="20">
        <f>Model!$W$13*((drdp!B135+drdp!K135)*ASZ!$B135+(drdp!E135+drdp!N135)*ASZ!$C135+(drdp!H135+drdp!Q135)*ASZ!$D135)</f>
        <v>-1.7255386645569255E-2</v>
      </c>
      <c r="F135" s="20">
        <f>Model!$W$13*((drdp!C135+drdp!L135)*ASZ!$B135+(drdp!F135+drdp!O135)*ASZ!$C135+(drdp!I135+drdp!R135)*ASZ!$D135)</f>
        <v>1.2614088961368588E-3</v>
      </c>
      <c r="G135" s="20">
        <f>Model!$W$13*((drdp!D135+drdp!M135)*ASZ!$B135+(drdp!G135+drdp!P135)*ASZ!$C135+(drdp!J135+drdp!S135)*ASZ!$D135)</f>
        <v>5.6250000000000007E-3</v>
      </c>
      <c r="H135" s="18">
        <f>Model!$W$13*((drdp!B135)*ASZ!$B135+(drdp!E135)*ASZ!$C135+(drdp!H135)*ASZ!$D135)</f>
        <v>-8.6276933227846277E-3</v>
      </c>
      <c r="I135" s="18">
        <f>Model!$W$13*((drdp!C135)*ASZ!$B135+(drdp!F135)*ASZ!$C135+(drdp!I135)*ASZ!$D135)</f>
        <v>6.3070444806842942E-4</v>
      </c>
      <c r="J135" s="18">
        <f>Model!$W$13*((drdp!D135)*ASZ!$B135+(drdp!G135)*ASZ!$C135+(drdp!J135)*ASZ!$D135)</f>
        <v>2.8125000000000003E-3</v>
      </c>
      <c r="K135" s="21">
        <f>SUM(E$3:E134)+H135</f>
        <v>-1.3737263956787242</v>
      </c>
      <c r="L135" s="21">
        <f>SUM(F$3:F134)+I135</f>
        <v>2.9952658047406034E-2</v>
      </c>
      <c r="M135" s="21">
        <f>SUM(G$3:G134)+J135</f>
        <v>0.44177730403888721</v>
      </c>
      <c r="N135" s="19">
        <f t="shared" si="13"/>
        <v>1.8871242101844588</v>
      </c>
      <c r="O135" s="19">
        <f t="shared" si="14"/>
        <v>8.9716172410483745E-4</v>
      </c>
      <c r="P135" s="19">
        <f t="shared" si="15"/>
        <v>0.1951671863638674</v>
      </c>
      <c r="Q135" s="19">
        <f t="shared" si="16"/>
        <v>-4.1146756980460428E-2</v>
      </c>
      <c r="R135" s="19">
        <f t="shared" si="17"/>
        <v>-0.60688114357000444</v>
      </c>
      <c r="S135" s="19">
        <f t="shared" si="18"/>
        <v>1.3232404520981718E-2</v>
      </c>
    </row>
    <row r="136" spans="1:19" x14ac:dyDescent="0.25">
      <c r="A136" s="26">
        <f>Wellpath!E136</f>
        <v>3990</v>
      </c>
      <c r="B136" s="22">
        <v>0</v>
      </c>
      <c r="C136" s="22">
        <f>-SIN(Wellpath!$L136) * COS(Wellpath!$L136)</f>
        <v>-0.43301270189221941</v>
      </c>
      <c r="D136" s="22">
        <f>TAN(Dip) * SIN(Wellpath!$L136) * COS(Wellpath!$L136) * SIN(Wellpath!$O136)</f>
        <v>1.308191051153871</v>
      </c>
      <c r="E136" s="20">
        <f>Model!$W$13*((drdp!B136+drdp!K136)*ASZ!$B136+(drdp!E136+drdp!N136)*ASZ!$C136+(drdp!H136+drdp!Q136)*ASZ!$D136)</f>
        <v>-1.7255386645569255E-2</v>
      </c>
      <c r="F136" s="20">
        <f>Model!$W$13*((drdp!C136+drdp!L136)*ASZ!$B136+(drdp!F136+drdp!O136)*ASZ!$C136+(drdp!I136+drdp!R136)*ASZ!$D136)</f>
        <v>1.2614088961368588E-3</v>
      </c>
      <c r="G136" s="20">
        <f>Model!$W$13*((drdp!D136+drdp!M136)*ASZ!$B136+(drdp!G136+drdp!P136)*ASZ!$C136+(drdp!J136+drdp!S136)*ASZ!$D136)</f>
        <v>5.6250000000000007E-3</v>
      </c>
      <c r="H136" s="18">
        <f>Model!$W$13*((drdp!B136)*ASZ!$B136+(drdp!E136)*ASZ!$C136+(drdp!H136)*ASZ!$D136)</f>
        <v>-8.6276933227846277E-3</v>
      </c>
      <c r="I136" s="18">
        <f>Model!$W$13*((drdp!C136)*ASZ!$B136+(drdp!F136)*ASZ!$C136+(drdp!I136)*ASZ!$D136)</f>
        <v>6.3070444806842942E-4</v>
      </c>
      <c r="J136" s="18">
        <f>Model!$W$13*((drdp!D136)*ASZ!$B136+(drdp!G136)*ASZ!$C136+(drdp!J136)*ASZ!$D136)</f>
        <v>2.8125000000000003E-3</v>
      </c>
      <c r="K136" s="21">
        <f>SUM(E$3:E135)+H136</f>
        <v>-1.3909817823242936</v>
      </c>
      <c r="L136" s="21">
        <f>SUM(F$3:F135)+I136</f>
        <v>3.1214066943542892E-2</v>
      </c>
      <c r="M136" s="21">
        <f>SUM(G$3:G135)+J136</f>
        <v>0.4474023040388872</v>
      </c>
      <c r="N136" s="19">
        <f t="shared" si="13"/>
        <v>1.9348303187580684</v>
      </c>
      <c r="O136" s="19">
        <f t="shared" si="14"/>
        <v>9.7431797515597706E-4</v>
      </c>
      <c r="P136" s="19">
        <f t="shared" si="15"/>
        <v>0.20016882165930486</v>
      </c>
      <c r="Q136" s="19">
        <f t="shared" si="16"/>
        <v>-4.3418198470719108E-2</v>
      </c>
      <c r="R136" s="19">
        <f t="shared" si="17"/>
        <v>-0.62232845428800676</v>
      </c>
      <c r="S136" s="19">
        <f t="shared" si="18"/>
        <v>1.3965245468965156E-2</v>
      </c>
    </row>
    <row r="137" spans="1:19" x14ac:dyDescent="0.25">
      <c r="A137" s="26">
        <f>Wellpath!E137</f>
        <v>4020</v>
      </c>
      <c r="B137" s="22">
        <v>0</v>
      </c>
      <c r="C137" s="22">
        <f>-SIN(Wellpath!$L137) * COS(Wellpath!$L137)</f>
        <v>-0.43301270189221941</v>
      </c>
      <c r="D137" s="22">
        <f>TAN(Dip) * SIN(Wellpath!$L137) * COS(Wellpath!$L137) * SIN(Wellpath!$O137)</f>
        <v>1.308191051153871</v>
      </c>
      <c r="E137" s="20">
        <f>Model!$W$13*((drdp!B137+drdp!K137)*ASZ!$B137+(drdp!E137+drdp!N137)*ASZ!$C137+(drdp!H137+drdp!Q137)*ASZ!$D137)</f>
        <v>-1.7255386645569255E-2</v>
      </c>
      <c r="F137" s="20">
        <f>Model!$W$13*((drdp!C137+drdp!L137)*ASZ!$B137+(drdp!F137+drdp!O137)*ASZ!$C137+(drdp!I137+drdp!R137)*ASZ!$D137)</f>
        <v>1.2614088961368588E-3</v>
      </c>
      <c r="G137" s="20">
        <f>Model!$W$13*((drdp!D137+drdp!M137)*ASZ!$B137+(drdp!G137+drdp!P137)*ASZ!$C137+(drdp!J137+drdp!S137)*ASZ!$D137)</f>
        <v>5.6250000000000007E-3</v>
      </c>
      <c r="H137" s="18">
        <f>Model!$W$13*((drdp!B137)*ASZ!$B137+(drdp!E137)*ASZ!$C137+(drdp!H137)*ASZ!$D137)</f>
        <v>-8.6276933227846277E-3</v>
      </c>
      <c r="I137" s="18">
        <f>Model!$W$13*((drdp!C137)*ASZ!$B137+(drdp!F137)*ASZ!$C137+(drdp!I137)*ASZ!$D137)</f>
        <v>6.3070444806842942E-4</v>
      </c>
      <c r="J137" s="18">
        <f>Model!$W$13*((drdp!D137)*ASZ!$B137+(drdp!G137)*ASZ!$C137+(drdp!J137)*ASZ!$D137)</f>
        <v>2.8125000000000003E-3</v>
      </c>
      <c r="K137" s="21">
        <f>SUM(E$3:E136)+H137</f>
        <v>-1.408237168969863</v>
      </c>
      <c r="L137" s="21">
        <f>SUM(F$3:F136)+I137</f>
        <v>3.2475475839679753E-2</v>
      </c>
      <c r="M137" s="21">
        <f>SUM(G$3:G136)+J137</f>
        <v>0.45302730403888719</v>
      </c>
      <c r="N137" s="19">
        <f t="shared" si="13"/>
        <v>1.9831319240682543</v>
      </c>
      <c r="O137" s="19">
        <f t="shared" si="14"/>
        <v>1.0546565310136234E-3</v>
      </c>
      <c r="P137" s="19">
        <f t="shared" si="15"/>
        <v>0.20523373820474233</v>
      </c>
      <c r="Q137" s="19">
        <f t="shared" si="16"/>
        <v>-4.5733172157419795E-2</v>
      </c>
      <c r="R137" s="19">
        <f t="shared" si="17"/>
        <v>-0.63796988810577182</v>
      </c>
      <c r="S137" s="19">
        <f t="shared" si="18"/>
        <v>1.4712277267030135E-2</v>
      </c>
    </row>
    <row r="138" spans="1:19" x14ac:dyDescent="0.25">
      <c r="A138" s="26">
        <f>Wellpath!E138</f>
        <v>4050</v>
      </c>
      <c r="B138" s="22">
        <v>0</v>
      </c>
      <c r="C138" s="22">
        <f>-SIN(Wellpath!$L138) * COS(Wellpath!$L138)</f>
        <v>-0.43301270189221941</v>
      </c>
      <c r="D138" s="22">
        <f>TAN(Dip) * SIN(Wellpath!$L138) * COS(Wellpath!$L138) * SIN(Wellpath!$O138)</f>
        <v>1.308191051153871</v>
      </c>
      <c r="E138" s="20">
        <f>Model!$W$13*((drdp!B138+drdp!K138)*ASZ!$B138+(drdp!E138+drdp!N138)*ASZ!$C138+(drdp!H138+drdp!Q138)*ASZ!$D138)</f>
        <v>-1.7255386645569255E-2</v>
      </c>
      <c r="F138" s="20">
        <f>Model!$W$13*((drdp!C138+drdp!L138)*ASZ!$B138+(drdp!F138+drdp!O138)*ASZ!$C138+(drdp!I138+drdp!R138)*ASZ!$D138)</f>
        <v>1.2614088961368588E-3</v>
      </c>
      <c r="G138" s="20">
        <f>Model!$W$13*((drdp!D138+drdp!M138)*ASZ!$B138+(drdp!G138+drdp!P138)*ASZ!$C138+(drdp!J138+drdp!S138)*ASZ!$D138)</f>
        <v>5.6250000000000007E-3</v>
      </c>
      <c r="H138" s="18">
        <f>Model!$W$13*((drdp!B138)*ASZ!$B138+(drdp!E138)*ASZ!$C138+(drdp!H138)*ASZ!$D138)</f>
        <v>-8.6276933227846277E-3</v>
      </c>
      <c r="I138" s="18">
        <f>Model!$W$13*((drdp!C138)*ASZ!$B138+(drdp!F138)*ASZ!$C138+(drdp!I138)*ASZ!$D138)</f>
        <v>6.3070444806842942E-4</v>
      </c>
      <c r="J138" s="18">
        <f>Model!$W$13*((drdp!D138)*ASZ!$B138+(drdp!G138)*ASZ!$C138+(drdp!J138)*ASZ!$D138)</f>
        <v>2.8125000000000003E-3</v>
      </c>
      <c r="K138" s="21">
        <f>SUM(E$3:E137)+H138</f>
        <v>-1.4254925556154323</v>
      </c>
      <c r="L138" s="21">
        <f>SUM(F$3:F137)+I138</f>
        <v>3.3736884735816611E-2</v>
      </c>
      <c r="M138" s="21">
        <f>SUM(G$3:G137)+J138</f>
        <v>0.45865230403888718</v>
      </c>
      <c r="N138" s="19">
        <f t="shared" si="13"/>
        <v>2.0320290261150165</v>
      </c>
      <c r="O138" s="19">
        <f t="shared" si="14"/>
        <v>1.1381773916777759E-3</v>
      </c>
      <c r="P138" s="19">
        <f t="shared" si="15"/>
        <v>0.2103619360001798</v>
      </c>
      <c r="Q138" s="19">
        <f t="shared" si="16"/>
        <v>-4.809167804056249E-2</v>
      </c>
      <c r="R138" s="19">
        <f t="shared" si="17"/>
        <v>-0.65380544502329951</v>
      </c>
      <c r="S138" s="19">
        <f t="shared" si="18"/>
        <v>1.5473499915176651E-2</v>
      </c>
    </row>
    <row r="139" spans="1:19" x14ac:dyDescent="0.25">
      <c r="A139" s="26">
        <f>Wellpath!E139</f>
        <v>4080</v>
      </c>
      <c r="B139" s="22">
        <v>0</v>
      </c>
      <c r="C139" s="22">
        <f>-SIN(Wellpath!$L139) * COS(Wellpath!$L139)</f>
        <v>-0.43301270189221941</v>
      </c>
      <c r="D139" s="22">
        <f>TAN(Dip) * SIN(Wellpath!$L139) * COS(Wellpath!$L139) * SIN(Wellpath!$O139)</f>
        <v>1.308191051153871</v>
      </c>
      <c r="E139" s="20">
        <f>Model!$W$13*((drdp!B139+drdp!K139)*ASZ!$B139+(drdp!E139+drdp!N139)*ASZ!$C139+(drdp!H139+drdp!Q139)*ASZ!$D139)</f>
        <v>-1.7255386645569255E-2</v>
      </c>
      <c r="F139" s="20">
        <f>Model!$W$13*((drdp!C139+drdp!L139)*ASZ!$B139+(drdp!F139+drdp!O139)*ASZ!$C139+(drdp!I139+drdp!R139)*ASZ!$D139)</f>
        <v>1.2614088961368588E-3</v>
      </c>
      <c r="G139" s="20">
        <f>Model!$W$13*((drdp!D139+drdp!M139)*ASZ!$B139+(drdp!G139+drdp!P139)*ASZ!$C139+(drdp!J139+drdp!S139)*ASZ!$D139)</f>
        <v>5.6250000000000007E-3</v>
      </c>
      <c r="H139" s="18">
        <f>Model!$W$13*((drdp!B139)*ASZ!$B139+(drdp!E139)*ASZ!$C139+(drdp!H139)*ASZ!$D139)</f>
        <v>-8.6276933227846277E-3</v>
      </c>
      <c r="I139" s="18">
        <f>Model!$W$13*((drdp!C139)*ASZ!$B139+(drdp!F139)*ASZ!$C139+(drdp!I139)*ASZ!$D139)</f>
        <v>6.3070444806842942E-4</v>
      </c>
      <c r="J139" s="18">
        <f>Model!$W$13*((drdp!D139)*ASZ!$B139+(drdp!G139)*ASZ!$C139+(drdp!J139)*ASZ!$D139)</f>
        <v>2.8125000000000003E-3</v>
      </c>
      <c r="K139" s="21">
        <f>SUM(E$3:E138)+H139</f>
        <v>-1.4427479422610017</v>
      </c>
      <c r="L139" s="21">
        <f>SUM(F$3:F138)+I139</f>
        <v>3.4998293631953468E-2</v>
      </c>
      <c r="M139" s="21">
        <f>SUM(G$3:G138)+J139</f>
        <v>0.46427730403888717</v>
      </c>
      <c r="N139" s="19">
        <f t="shared" si="13"/>
        <v>2.0815216248983548</v>
      </c>
      <c r="O139" s="19">
        <f t="shared" si="14"/>
        <v>1.2248805571484346E-3</v>
      </c>
      <c r="P139" s="19">
        <f t="shared" si="15"/>
        <v>0.21555341504561729</v>
      </c>
      <c r="Q139" s="19">
        <f t="shared" si="16"/>
        <v>-5.0493716120147185E-2</v>
      </c>
      <c r="R139" s="19">
        <f t="shared" si="17"/>
        <v>-0.66983512504058995</v>
      </c>
      <c r="S139" s="19">
        <f t="shared" si="18"/>
        <v>1.624891341340471E-2</v>
      </c>
    </row>
    <row r="140" spans="1:19" x14ac:dyDescent="0.25">
      <c r="A140" s="26">
        <f>Wellpath!E140</f>
        <v>4110</v>
      </c>
      <c r="B140" s="22">
        <v>0</v>
      </c>
      <c r="C140" s="22">
        <f>-SIN(Wellpath!$L140) * COS(Wellpath!$L140)</f>
        <v>-0.43301270189221941</v>
      </c>
      <c r="D140" s="22">
        <f>TAN(Dip) * SIN(Wellpath!$L140) * COS(Wellpath!$L140) * SIN(Wellpath!$O140)</f>
        <v>1.308191051153871</v>
      </c>
      <c r="E140" s="20">
        <f>Model!$W$13*((drdp!B140+drdp!K140)*ASZ!$B140+(drdp!E140+drdp!N140)*ASZ!$C140+(drdp!H140+drdp!Q140)*ASZ!$D140)</f>
        <v>-1.7255386645569255E-2</v>
      </c>
      <c r="F140" s="20">
        <f>Model!$W$13*((drdp!C140+drdp!L140)*ASZ!$B140+(drdp!F140+drdp!O140)*ASZ!$C140+(drdp!I140+drdp!R140)*ASZ!$D140)</f>
        <v>1.2614088961368588E-3</v>
      </c>
      <c r="G140" s="20">
        <f>Model!$W$13*((drdp!D140+drdp!M140)*ASZ!$B140+(drdp!G140+drdp!P140)*ASZ!$C140+(drdp!J140+drdp!S140)*ASZ!$D140)</f>
        <v>5.6250000000000007E-3</v>
      </c>
      <c r="H140" s="18">
        <f>Model!$W$13*((drdp!B140)*ASZ!$B140+(drdp!E140)*ASZ!$C140+(drdp!H140)*ASZ!$D140)</f>
        <v>-8.6276933227846277E-3</v>
      </c>
      <c r="I140" s="18">
        <f>Model!$W$13*((drdp!C140)*ASZ!$B140+(drdp!F140)*ASZ!$C140+(drdp!I140)*ASZ!$D140)</f>
        <v>6.3070444806842942E-4</v>
      </c>
      <c r="J140" s="18">
        <f>Model!$W$13*((drdp!D140)*ASZ!$B140+(drdp!G140)*ASZ!$C140+(drdp!J140)*ASZ!$D140)</f>
        <v>2.8125000000000003E-3</v>
      </c>
      <c r="K140" s="21">
        <f>SUM(E$3:E139)+H140</f>
        <v>-1.460003328906571</v>
      </c>
      <c r="L140" s="21">
        <f>SUM(F$3:F139)+I140</f>
        <v>3.6259702528090326E-2</v>
      </c>
      <c r="M140" s="21">
        <f>SUM(G$3:G139)+J140</f>
        <v>0.46990230403888716</v>
      </c>
      <c r="N140" s="19">
        <f t="shared" si="13"/>
        <v>2.1316097204182691</v>
      </c>
      <c r="O140" s="19">
        <f t="shared" si="14"/>
        <v>1.3147660274256E-3</v>
      </c>
      <c r="P140" s="19">
        <f t="shared" si="15"/>
        <v>0.22080817534105476</v>
      </c>
      <c r="Q140" s="19">
        <f t="shared" si="16"/>
        <v>-5.2939286396173887E-2</v>
      </c>
      <c r="R140" s="19">
        <f t="shared" si="17"/>
        <v>-0.68605892815764291</v>
      </c>
      <c r="S140" s="19">
        <f t="shared" si="18"/>
        <v>1.7038517761714306E-2</v>
      </c>
    </row>
    <row r="141" spans="1:19" x14ac:dyDescent="0.25">
      <c r="A141" s="26">
        <f>Wellpath!E141</f>
        <v>4140</v>
      </c>
      <c r="B141" s="22">
        <v>0</v>
      </c>
      <c r="C141" s="22">
        <f>-SIN(Wellpath!$L141) * COS(Wellpath!$L141)</f>
        <v>-0.43301270189221941</v>
      </c>
      <c r="D141" s="22">
        <f>TAN(Dip) * SIN(Wellpath!$L141) * COS(Wellpath!$L141) * SIN(Wellpath!$O141)</f>
        <v>1.308191051153871</v>
      </c>
      <c r="E141" s="20">
        <f>Model!$W$13*((drdp!B141+drdp!K141)*ASZ!$B141+(drdp!E141+drdp!N141)*ASZ!$C141+(drdp!H141+drdp!Q141)*ASZ!$D141)</f>
        <v>-1.7255386645569255E-2</v>
      </c>
      <c r="F141" s="20">
        <f>Model!$W$13*((drdp!C141+drdp!L141)*ASZ!$B141+(drdp!F141+drdp!O141)*ASZ!$C141+(drdp!I141+drdp!R141)*ASZ!$D141)</f>
        <v>1.2614088961368588E-3</v>
      </c>
      <c r="G141" s="20">
        <f>Model!$W$13*((drdp!D141+drdp!M141)*ASZ!$B141+(drdp!G141+drdp!P141)*ASZ!$C141+(drdp!J141+drdp!S141)*ASZ!$D141)</f>
        <v>5.6250000000000007E-3</v>
      </c>
      <c r="H141" s="18">
        <f>Model!$W$13*((drdp!B141)*ASZ!$B141+(drdp!E141)*ASZ!$C141+(drdp!H141)*ASZ!$D141)</f>
        <v>-8.6276933227846277E-3</v>
      </c>
      <c r="I141" s="18">
        <f>Model!$W$13*((drdp!C141)*ASZ!$B141+(drdp!F141)*ASZ!$C141+(drdp!I141)*ASZ!$D141)</f>
        <v>6.3070444806842942E-4</v>
      </c>
      <c r="J141" s="18">
        <f>Model!$W$13*((drdp!D141)*ASZ!$B141+(drdp!G141)*ASZ!$C141+(drdp!J141)*ASZ!$D141)</f>
        <v>2.8125000000000003E-3</v>
      </c>
      <c r="K141" s="21">
        <f>SUM(E$3:E140)+H141</f>
        <v>-1.4772587155521404</v>
      </c>
      <c r="L141" s="21">
        <f>SUM(F$3:F140)+I141</f>
        <v>3.7521111424227184E-2</v>
      </c>
      <c r="M141" s="21">
        <f>SUM(G$3:G140)+J141</f>
        <v>0.47552730403888716</v>
      </c>
      <c r="N141" s="19">
        <f t="shared" si="13"/>
        <v>2.1822933126747595</v>
      </c>
      <c r="O141" s="19">
        <f t="shared" si="14"/>
        <v>1.4078338025092718E-3</v>
      </c>
      <c r="P141" s="19">
        <f t="shared" si="15"/>
        <v>0.22612621688649223</v>
      </c>
      <c r="Q141" s="19">
        <f t="shared" si="16"/>
        <v>-5.542838886864259E-2</v>
      </c>
      <c r="R141" s="19">
        <f t="shared" si="17"/>
        <v>-0.70247685437445861</v>
      </c>
      <c r="S141" s="19">
        <f t="shared" si="18"/>
        <v>1.7842312960105442E-2</v>
      </c>
    </row>
    <row r="142" spans="1:19" x14ac:dyDescent="0.25">
      <c r="A142" s="26">
        <f>Wellpath!E142</f>
        <v>4170</v>
      </c>
      <c r="B142" s="22">
        <v>0</v>
      </c>
      <c r="C142" s="22">
        <f>-SIN(Wellpath!$L142) * COS(Wellpath!$L142)</f>
        <v>-0.43301270189221941</v>
      </c>
      <c r="D142" s="22">
        <f>TAN(Dip) * SIN(Wellpath!$L142) * COS(Wellpath!$L142) * SIN(Wellpath!$O142)</f>
        <v>1.308191051153871</v>
      </c>
      <c r="E142" s="20">
        <f>Model!$W$13*((drdp!B142+drdp!K142)*ASZ!$B142+(drdp!E142+drdp!N142)*ASZ!$C142+(drdp!H142+drdp!Q142)*ASZ!$D142)</f>
        <v>-1.7255386645569255E-2</v>
      </c>
      <c r="F142" s="20">
        <f>Model!$W$13*((drdp!C142+drdp!L142)*ASZ!$B142+(drdp!F142+drdp!O142)*ASZ!$C142+(drdp!I142+drdp!R142)*ASZ!$D142)</f>
        <v>1.2614088961368588E-3</v>
      </c>
      <c r="G142" s="20">
        <f>Model!$W$13*((drdp!D142+drdp!M142)*ASZ!$B142+(drdp!G142+drdp!P142)*ASZ!$C142+(drdp!J142+drdp!S142)*ASZ!$D142)</f>
        <v>5.6250000000000007E-3</v>
      </c>
      <c r="H142" s="18">
        <f>Model!$W$13*((drdp!B142)*ASZ!$B142+(drdp!E142)*ASZ!$C142+(drdp!H142)*ASZ!$D142)</f>
        <v>-8.6276933227846277E-3</v>
      </c>
      <c r="I142" s="18">
        <f>Model!$W$13*((drdp!C142)*ASZ!$B142+(drdp!F142)*ASZ!$C142+(drdp!I142)*ASZ!$D142)</f>
        <v>6.3070444806842942E-4</v>
      </c>
      <c r="J142" s="18">
        <f>Model!$W$13*((drdp!D142)*ASZ!$B142+(drdp!G142)*ASZ!$C142+(drdp!J142)*ASZ!$D142)</f>
        <v>2.8125000000000003E-3</v>
      </c>
      <c r="K142" s="21">
        <f>SUM(E$3:E141)+H142</f>
        <v>-1.4945141021977097</v>
      </c>
      <c r="L142" s="21">
        <f>SUM(F$3:F141)+I142</f>
        <v>3.8782520320364042E-2</v>
      </c>
      <c r="M142" s="21">
        <f>SUM(G$3:G141)+J142</f>
        <v>0.48115230403888715</v>
      </c>
      <c r="N142" s="19">
        <f t="shared" si="13"/>
        <v>2.2335724016678262</v>
      </c>
      <c r="O142" s="19">
        <f t="shared" si="14"/>
        <v>1.5040838823994498E-3</v>
      </c>
      <c r="P142" s="19">
        <f t="shared" si="15"/>
        <v>0.23150753968192969</v>
      </c>
      <c r="Q142" s="19">
        <f t="shared" si="16"/>
        <v>-5.7961023537553301E-2</v>
      </c>
      <c r="R142" s="19">
        <f t="shared" si="17"/>
        <v>-0.71908890369103695</v>
      </c>
      <c r="S142" s="19">
        <f t="shared" si="18"/>
        <v>1.8660299008578119E-2</v>
      </c>
    </row>
    <row r="143" spans="1:19" x14ac:dyDescent="0.25">
      <c r="A143" s="26">
        <f>Wellpath!E143</f>
        <v>4200</v>
      </c>
      <c r="B143" s="22">
        <v>0</v>
      </c>
      <c r="C143" s="22">
        <f>-SIN(Wellpath!$L143) * COS(Wellpath!$L143)</f>
        <v>-0.43301270189221941</v>
      </c>
      <c r="D143" s="22">
        <f>TAN(Dip) * SIN(Wellpath!$L143) * COS(Wellpath!$L143) * SIN(Wellpath!$O143)</f>
        <v>1.308191051153871</v>
      </c>
      <c r="E143" s="20">
        <f>Model!$W$13*((drdp!B143+drdp!K143)*ASZ!$B143+(drdp!E143+drdp!N143)*ASZ!$C143+(drdp!H143+drdp!Q143)*ASZ!$D143)</f>
        <v>-1.7255386645569255E-2</v>
      </c>
      <c r="F143" s="20">
        <f>Model!$W$13*((drdp!C143+drdp!L143)*ASZ!$B143+(drdp!F143+drdp!O143)*ASZ!$C143+(drdp!I143+drdp!R143)*ASZ!$D143)</f>
        <v>1.2614088961368588E-3</v>
      </c>
      <c r="G143" s="20">
        <f>Model!$W$13*((drdp!D143+drdp!M143)*ASZ!$B143+(drdp!G143+drdp!P143)*ASZ!$C143+(drdp!J143+drdp!S143)*ASZ!$D143)</f>
        <v>5.6250000000000007E-3</v>
      </c>
      <c r="H143" s="18">
        <f>Model!$W$13*((drdp!B143)*ASZ!$B143+(drdp!E143)*ASZ!$C143+(drdp!H143)*ASZ!$D143)</f>
        <v>-8.6276933227846277E-3</v>
      </c>
      <c r="I143" s="18">
        <f>Model!$W$13*((drdp!C143)*ASZ!$B143+(drdp!F143)*ASZ!$C143+(drdp!I143)*ASZ!$D143)</f>
        <v>6.3070444806842942E-4</v>
      </c>
      <c r="J143" s="18">
        <f>Model!$W$13*((drdp!D143)*ASZ!$B143+(drdp!G143)*ASZ!$C143+(drdp!J143)*ASZ!$D143)</f>
        <v>2.8125000000000003E-3</v>
      </c>
      <c r="K143" s="21">
        <f>SUM(E$3:E142)+H143</f>
        <v>-1.5117694888432791</v>
      </c>
      <c r="L143" s="21">
        <f>SUM(F$3:F142)+I143</f>
        <v>4.0043929216500899E-2</v>
      </c>
      <c r="M143" s="21">
        <f>SUM(G$3:G142)+J143</f>
        <v>0.48677730403888714</v>
      </c>
      <c r="N143" s="19">
        <f t="shared" si="13"/>
        <v>2.2854469873974694</v>
      </c>
      <c r="O143" s="19">
        <f t="shared" si="14"/>
        <v>1.6035162670961344E-3</v>
      </c>
      <c r="P143" s="19">
        <f t="shared" si="15"/>
        <v>0.23695214372736717</v>
      </c>
      <c r="Q143" s="19">
        <f t="shared" si="16"/>
        <v>-6.0537190402906012E-2</v>
      </c>
      <c r="R143" s="19">
        <f t="shared" si="17"/>
        <v>-0.73589507610737792</v>
      </c>
      <c r="S143" s="19">
        <f t="shared" si="18"/>
        <v>1.9492475907132333E-2</v>
      </c>
    </row>
    <row r="144" spans="1:19" x14ac:dyDescent="0.25">
      <c r="A144" s="26">
        <f>Wellpath!E144</f>
        <v>4230</v>
      </c>
      <c r="B144" s="22">
        <v>0</v>
      </c>
      <c r="C144" s="22">
        <f>-SIN(Wellpath!$L144) * COS(Wellpath!$L144)</f>
        <v>-0.43301270189221941</v>
      </c>
      <c r="D144" s="22">
        <f>TAN(Dip) * SIN(Wellpath!$L144) * COS(Wellpath!$L144) * SIN(Wellpath!$O144)</f>
        <v>1.308191051153871</v>
      </c>
      <c r="E144" s="20">
        <f>Model!$W$13*((drdp!B144+drdp!K144)*ASZ!$B144+(drdp!E144+drdp!N144)*ASZ!$C144+(drdp!H144+drdp!Q144)*ASZ!$D144)</f>
        <v>-1.7255386645569255E-2</v>
      </c>
      <c r="F144" s="20">
        <f>Model!$W$13*((drdp!C144+drdp!L144)*ASZ!$B144+(drdp!F144+drdp!O144)*ASZ!$C144+(drdp!I144+drdp!R144)*ASZ!$D144)</f>
        <v>1.2614088961368588E-3</v>
      </c>
      <c r="G144" s="20">
        <f>Model!$W$13*((drdp!D144+drdp!M144)*ASZ!$B144+(drdp!G144+drdp!P144)*ASZ!$C144+(drdp!J144+drdp!S144)*ASZ!$D144)</f>
        <v>5.6250000000000007E-3</v>
      </c>
      <c r="H144" s="18">
        <f>Model!$W$13*((drdp!B144)*ASZ!$B144+(drdp!E144)*ASZ!$C144+(drdp!H144)*ASZ!$D144)</f>
        <v>-8.6276933227846277E-3</v>
      </c>
      <c r="I144" s="18">
        <f>Model!$W$13*((drdp!C144)*ASZ!$B144+(drdp!F144)*ASZ!$C144+(drdp!I144)*ASZ!$D144)</f>
        <v>6.3070444806842942E-4</v>
      </c>
      <c r="J144" s="18">
        <f>Model!$W$13*((drdp!D144)*ASZ!$B144+(drdp!G144)*ASZ!$C144+(drdp!J144)*ASZ!$D144)</f>
        <v>2.8125000000000003E-3</v>
      </c>
      <c r="K144" s="21">
        <f>SUM(E$3:E143)+H144</f>
        <v>-1.5290248754888485</v>
      </c>
      <c r="L144" s="21">
        <f>SUM(F$3:F143)+I144</f>
        <v>4.1305338112637757E-2</v>
      </c>
      <c r="M144" s="21">
        <f>SUM(G$3:G143)+J144</f>
        <v>0.49240230403888713</v>
      </c>
      <c r="N144" s="19">
        <f t="shared" si="13"/>
        <v>2.3379170698636886</v>
      </c>
      <c r="O144" s="19">
        <f t="shared" si="14"/>
        <v>1.7061309565993253E-3</v>
      </c>
      <c r="P144" s="19">
        <f t="shared" si="15"/>
        <v>0.24246002902280464</v>
      </c>
      <c r="Q144" s="19">
        <f t="shared" si="16"/>
        <v>-6.315688946470073E-2</v>
      </c>
      <c r="R144" s="19">
        <f t="shared" si="17"/>
        <v>-0.75289537162348152</v>
      </c>
      <c r="S144" s="19">
        <f t="shared" si="18"/>
        <v>2.0338843655768088E-2</v>
      </c>
    </row>
    <row r="145" spans="1:19" x14ac:dyDescent="0.25">
      <c r="A145" s="26">
        <f>Wellpath!E145</f>
        <v>4260</v>
      </c>
      <c r="B145" s="22">
        <v>0</v>
      </c>
      <c r="C145" s="22">
        <f>-SIN(Wellpath!$L145) * COS(Wellpath!$L145)</f>
        <v>-0.43301270189221941</v>
      </c>
      <c r="D145" s="22">
        <f>TAN(Dip) * SIN(Wellpath!$L145) * COS(Wellpath!$L145) * SIN(Wellpath!$O145)</f>
        <v>1.308191051153871</v>
      </c>
      <c r="E145" s="20">
        <f>Model!$W$13*((drdp!B145+drdp!K145)*ASZ!$B145+(drdp!E145+drdp!N145)*ASZ!$C145+(drdp!H145+drdp!Q145)*ASZ!$D145)</f>
        <v>-1.7255386645569255E-2</v>
      </c>
      <c r="F145" s="20">
        <f>Model!$W$13*((drdp!C145+drdp!L145)*ASZ!$B145+(drdp!F145+drdp!O145)*ASZ!$C145+(drdp!I145+drdp!R145)*ASZ!$D145)</f>
        <v>1.2614088961368588E-3</v>
      </c>
      <c r="G145" s="20">
        <f>Model!$W$13*((drdp!D145+drdp!M145)*ASZ!$B145+(drdp!G145+drdp!P145)*ASZ!$C145+(drdp!J145+drdp!S145)*ASZ!$D145)</f>
        <v>5.6250000000000007E-3</v>
      </c>
      <c r="H145" s="18">
        <f>Model!$W$13*((drdp!B145)*ASZ!$B145+(drdp!E145)*ASZ!$C145+(drdp!H145)*ASZ!$D145)</f>
        <v>-8.6276933227846277E-3</v>
      </c>
      <c r="I145" s="18">
        <f>Model!$W$13*((drdp!C145)*ASZ!$B145+(drdp!F145)*ASZ!$C145+(drdp!I145)*ASZ!$D145)</f>
        <v>6.3070444806842942E-4</v>
      </c>
      <c r="J145" s="18">
        <f>Model!$W$13*((drdp!D145)*ASZ!$B145+(drdp!G145)*ASZ!$C145+(drdp!J145)*ASZ!$D145)</f>
        <v>2.8125000000000003E-3</v>
      </c>
      <c r="K145" s="21">
        <f>SUM(E$3:E144)+H145</f>
        <v>-1.5462802621344178</v>
      </c>
      <c r="L145" s="21">
        <f>SUM(F$3:F144)+I145</f>
        <v>4.2566747008774615E-2</v>
      </c>
      <c r="M145" s="21">
        <f>SUM(G$3:G144)+J145</f>
        <v>0.49802730403888712</v>
      </c>
      <c r="N145" s="19">
        <f t="shared" si="13"/>
        <v>2.3909826490664838</v>
      </c>
      <c r="O145" s="19">
        <f t="shared" si="14"/>
        <v>1.8119279509090226E-3</v>
      </c>
      <c r="P145" s="19">
        <f t="shared" si="15"/>
        <v>0.2480311955682421</v>
      </c>
      <c r="Q145" s="19">
        <f t="shared" si="16"/>
        <v>-6.5820120722937456E-2</v>
      </c>
      <c r="R145" s="19">
        <f t="shared" si="17"/>
        <v>-0.77008979023934776</v>
      </c>
      <c r="S145" s="19">
        <f t="shared" si="18"/>
        <v>2.1199402254485383E-2</v>
      </c>
    </row>
    <row r="146" spans="1:19" x14ac:dyDescent="0.25">
      <c r="A146" s="26">
        <f>Wellpath!E146</f>
        <v>4290</v>
      </c>
      <c r="B146" s="22">
        <v>0</v>
      </c>
      <c r="C146" s="22">
        <f>-SIN(Wellpath!$L146) * COS(Wellpath!$L146)</f>
        <v>-0.43301270189221941</v>
      </c>
      <c r="D146" s="22">
        <f>TAN(Dip) * SIN(Wellpath!$L146) * COS(Wellpath!$L146) * SIN(Wellpath!$O146)</f>
        <v>1.308191051153871</v>
      </c>
      <c r="E146" s="20">
        <f>Model!$W$13*((drdp!B146+drdp!K146)*ASZ!$B146+(drdp!E146+drdp!N146)*ASZ!$C146+(drdp!H146+drdp!Q146)*ASZ!$D146)</f>
        <v>-1.7255386645569255E-2</v>
      </c>
      <c r="F146" s="20">
        <f>Model!$W$13*((drdp!C146+drdp!L146)*ASZ!$B146+(drdp!F146+drdp!O146)*ASZ!$C146+(drdp!I146+drdp!R146)*ASZ!$D146)</f>
        <v>1.2614088961368588E-3</v>
      </c>
      <c r="G146" s="20">
        <f>Model!$W$13*((drdp!D146+drdp!M146)*ASZ!$B146+(drdp!G146+drdp!P146)*ASZ!$C146+(drdp!J146+drdp!S146)*ASZ!$D146)</f>
        <v>5.6250000000000007E-3</v>
      </c>
      <c r="H146" s="18">
        <f>Model!$W$13*((drdp!B146)*ASZ!$B146+(drdp!E146)*ASZ!$C146+(drdp!H146)*ASZ!$D146)</f>
        <v>-8.6276933227846277E-3</v>
      </c>
      <c r="I146" s="18">
        <f>Model!$W$13*((drdp!C146)*ASZ!$B146+(drdp!F146)*ASZ!$C146+(drdp!I146)*ASZ!$D146)</f>
        <v>6.3070444806842942E-4</v>
      </c>
      <c r="J146" s="18">
        <f>Model!$W$13*((drdp!D146)*ASZ!$B146+(drdp!G146)*ASZ!$C146+(drdp!J146)*ASZ!$D146)</f>
        <v>2.8125000000000003E-3</v>
      </c>
      <c r="K146" s="21">
        <f>SUM(E$3:E145)+H146</f>
        <v>-1.5635356487799872</v>
      </c>
      <c r="L146" s="21">
        <f>SUM(F$3:F145)+I146</f>
        <v>4.3828155904911473E-2</v>
      </c>
      <c r="M146" s="21">
        <f>SUM(G$3:G145)+J146</f>
        <v>0.50365230403888717</v>
      </c>
      <c r="N146" s="19">
        <f t="shared" si="13"/>
        <v>2.4446437250058555</v>
      </c>
      <c r="O146" s="19">
        <f t="shared" si="14"/>
        <v>1.9209072500252263E-3</v>
      </c>
      <c r="P146" s="19">
        <f t="shared" si="15"/>
        <v>0.25366564336367964</v>
      </c>
      <c r="Q146" s="19">
        <f t="shared" si="16"/>
        <v>-6.8526884177616182E-2</v>
      </c>
      <c r="R146" s="19">
        <f t="shared" si="17"/>
        <v>-0.78747833195497685</v>
      </c>
      <c r="S146" s="19">
        <f t="shared" si="18"/>
        <v>2.2074151703284219E-2</v>
      </c>
    </row>
    <row r="147" spans="1:19" x14ac:dyDescent="0.25">
      <c r="A147" s="26">
        <f>Wellpath!E147</f>
        <v>4320</v>
      </c>
      <c r="B147" s="22">
        <v>0</v>
      </c>
      <c r="C147" s="22">
        <f>-SIN(Wellpath!$L147) * COS(Wellpath!$L147)</f>
        <v>-0.43301270189221941</v>
      </c>
      <c r="D147" s="22">
        <f>TAN(Dip) * SIN(Wellpath!$L147) * COS(Wellpath!$L147) * SIN(Wellpath!$O147)</f>
        <v>1.308191051153871</v>
      </c>
      <c r="E147" s="20">
        <f>Model!$W$13*((drdp!B147+drdp!K147)*ASZ!$B147+(drdp!E147+drdp!N147)*ASZ!$C147+(drdp!H147+drdp!Q147)*ASZ!$D147)</f>
        <v>-1.7255386645569255E-2</v>
      </c>
      <c r="F147" s="20">
        <f>Model!$W$13*((drdp!C147+drdp!L147)*ASZ!$B147+(drdp!F147+drdp!O147)*ASZ!$C147+(drdp!I147+drdp!R147)*ASZ!$D147)</f>
        <v>1.2614088961368588E-3</v>
      </c>
      <c r="G147" s="20">
        <f>Model!$W$13*((drdp!D147+drdp!M147)*ASZ!$B147+(drdp!G147+drdp!P147)*ASZ!$C147+(drdp!J147+drdp!S147)*ASZ!$D147)</f>
        <v>5.6250000000000007E-3</v>
      </c>
      <c r="H147" s="18">
        <f>Model!$W$13*((drdp!B147)*ASZ!$B147+(drdp!E147)*ASZ!$C147+(drdp!H147)*ASZ!$D147)</f>
        <v>-8.6276933227846277E-3</v>
      </c>
      <c r="I147" s="18">
        <f>Model!$W$13*((drdp!C147)*ASZ!$B147+(drdp!F147)*ASZ!$C147+(drdp!I147)*ASZ!$D147)</f>
        <v>6.3070444806842942E-4</v>
      </c>
      <c r="J147" s="18">
        <f>Model!$W$13*((drdp!D147)*ASZ!$B147+(drdp!G147)*ASZ!$C147+(drdp!J147)*ASZ!$D147)</f>
        <v>2.8125000000000003E-3</v>
      </c>
      <c r="K147" s="21">
        <f>SUM(E$3:E146)+H147</f>
        <v>-1.5807910354255565</v>
      </c>
      <c r="L147" s="21">
        <f>SUM(F$3:F146)+I147</f>
        <v>4.508956480104833E-2</v>
      </c>
      <c r="M147" s="21">
        <f>SUM(G$3:G146)+J147</f>
        <v>0.50927730403888716</v>
      </c>
      <c r="N147" s="19">
        <f t="shared" si="13"/>
        <v>2.4989002976818031</v>
      </c>
      <c r="O147" s="19">
        <f t="shared" si="14"/>
        <v>2.0330688539479365E-3</v>
      </c>
      <c r="P147" s="19">
        <f t="shared" si="15"/>
        <v>0.25936337240911711</v>
      </c>
      <c r="Q147" s="19">
        <f t="shared" si="16"/>
        <v>-7.1277179828736922E-2</v>
      </c>
      <c r="R147" s="19">
        <f t="shared" si="17"/>
        <v>-0.80506099677036835</v>
      </c>
      <c r="S147" s="19">
        <f t="shared" si="18"/>
        <v>2.2963092002164596E-2</v>
      </c>
    </row>
    <row r="148" spans="1:19" x14ac:dyDescent="0.25">
      <c r="A148" s="26">
        <f>Wellpath!E148</f>
        <v>4350</v>
      </c>
      <c r="B148" s="22">
        <v>0</v>
      </c>
      <c r="C148" s="22">
        <f>-SIN(Wellpath!$L148) * COS(Wellpath!$L148)</f>
        <v>-0.43301270189221941</v>
      </c>
      <c r="D148" s="22">
        <f>TAN(Dip) * SIN(Wellpath!$L148) * COS(Wellpath!$L148) * SIN(Wellpath!$O148)</f>
        <v>1.308191051153871</v>
      </c>
      <c r="E148" s="20">
        <f>Model!$W$13*((drdp!B148+drdp!K148)*ASZ!$B148+(drdp!E148+drdp!N148)*ASZ!$C148+(drdp!H148+drdp!Q148)*ASZ!$D148)</f>
        <v>-1.7255386645569255E-2</v>
      </c>
      <c r="F148" s="20">
        <f>Model!$W$13*((drdp!C148+drdp!L148)*ASZ!$B148+(drdp!F148+drdp!O148)*ASZ!$C148+(drdp!I148+drdp!R148)*ASZ!$D148)</f>
        <v>1.2614088961368588E-3</v>
      </c>
      <c r="G148" s="20">
        <f>Model!$W$13*((drdp!D148+drdp!M148)*ASZ!$B148+(drdp!G148+drdp!P148)*ASZ!$C148+(drdp!J148+drdp!S148)*ASZ!$D148)</f>
        <v>5.6250000000000007E-3</v>
      </c>
      <c r="H148" s="18">
        <f>Model!$W$13*((drdp!B148)*ASZ!$B148+(drdp!E148)*ASZ!$C148+(drdp!H148)*ASZ!$D148)</f>
        <v>-8.6276933227846277E-3</v>
      </c>
      <c r="I148" s="18">
        <f>Model!$W$13*((drdp!C148)*ASZ!$B148+(drdp!F148)*ASZ!$C148+(drdp!I148)*ASZ!$D148)</f>
        <v>6.3070444806842942E-4</v>
      </c>
      <c r="J148" s="18">
        <f>Model!$W$13*((drdp!D148)*ASZ!$B148+(drdp!G148)*ASZ!$C148+(drdp!J148)*ASZ!$D148)</f>
        <v>2.8125000000000003E-3</v>
      </c>
      <c r="K148" s="21">
        <f>SUM(E$3:E147)+H148</f>
        <v>-1.5980464220711259</v>
      </c>
      <c r="L148" s="21">
        <f>SUM(F$3:F147)+I148</f>
        <v>4.6350973697185188E-2</v>
      </c>
      <c r="M148" s="21">
        <f>SUM(G$3:G147)+J148</f>
        <v>0.51490230403888715</v>
      </c>
      <c r="N148" s="19">
        <f t="shared" si="13"/>
        <v>2.5537523670943272</v>
      </c>
      <c r="O148" s="19">
        <f t="shared" si="14"/>
        <v>2.1484127626771534E-3</v>
      </c>
      <c r="P148" s="19">
        <f t="shared" si="15"/>
        <v>0.26512438270455457</v>
      </c>
      <c r="Q148" s="19">
        <f t="shared" si="16"/>
        <v>-7.4071007676299663E-2</v>
      </c>
      <c r="R148" s="19">
        <f t="shared" si="17"/>
        <v>-0.8228377846855226</v>
      </c>
      <c r="S148" s="19">
        <f t="shared" si="18"/>
        <v>2.386622315112651E-2</v>
      </c>
    </row>
    <row r="149" spans="1:19" x14ac:dyDescent="0.25">
      <c r="A149" s="26">
        <f>Wellpath!E149</f>
        <v>4380</v>
      </c>
      <c r="B149" s="22">
        <v>0</v>
      </c>
      <c r="C149" s="22">
        <f>-SIN(Wellpath!$L149) * COS(Wellpath!$L149)</f>
        <v>-0.43301270189221941</v>
      </c>
      <c r="D149" s="22">
        <f>TAN(Dip) * SIN(Wellpath!$L149) * COS(Wellpath!$L149) * SIN(Wellpath!$O149)</f>
        <v>1.308191051153871</v>
      </c>
      <c r="E149" s="20">
        <f>Model!$W$13*((drdp!B149+drdp!K149)*ASZ!$B149+(drdp!E149+drdp!N149)*ASZ!$C149+(drdp!H149+drdp!Q149)*ASZ!$D149)</f>
        <v>-1.7255386645569255E-2</v>
      </c>
      <c r="F149" s="20">
        <f>Model!$W$13*((drdp!C149+drdp!L149)*ASZ!$B149+(drdp!F149+drdp!O149)*ASZ!$C149+(drdp!I149+drdp!R149)*ASZ!$D149)</f>
        <v>1.2614088961368588E-3</v>
      </c>
      <c r="G149" s="20">
        <f>Model!$W$13*((drdp!D149+drdp!M149)*ASZ!$B149+(drdp!G149+drdp!P149)*ASZ!$C149+(drdp!J149+drdp!S149)*ASZ!$D149)</f>
        <v>5.6250000000000007E-3</v>
      </c>
      <c r="H149" s="18">
        <f>Model!$W$13*((drdp!B149)*ASZ!$B149+(drdp!E149)*ASZ!$C149+(drdp!H149)*ASZ!$D149)</f>
        <v>-8.6276933227846277E-3</v>
      </c>
      <c r="I149" s="18">
        <f>Model!$W$13*((drdp!C149)*ASZ!$B149+(drdp!F149)*ASZ!$C149+(drdp!I149)*ASZ!$D149)</f>
        <v>6.3070444806842942E-4</v>
      </c>
      <c r="J149" s="18">
        <f>Model!$W$13*((drdp!D149)*ASZ!$B149+(drdp!G149)*ASZ!$C149+(drdp!J149)*ASZ!$D149)</f>
        <v>2.8125000000000003E-3</v>
      </c>
      <c r="K149" s="21">
        <f>SUM(E$3:E148)+H149</f>
        <v>-1.6153018087166953</v>
      </c>
      <c r="L149" s="21">
        <f>SUM(F$3:F148)+I149</f>
        <v>4.7612382593322046E-2</v>
      </c>
      <c r="M149" s="21">
        <f>SUM(G$3:G148)+J149</f>
        <v>0.52052730403888714</v>
      </c>
      <c r="N149" s="19">
        <f t="shared" si="13"/>
        <v>2.6091999332434272</v>
      </c>
      <c r="O149" s="19">
        <f t="shared" si="14"/>
        <v>2.2669389762128762E-3</v>
      </c>
      <c r="P149" s="19">
        <f t="shared" si="15"/>
        <v>0.27094867424999203</v>
      </c>
      <c r="Q149" s="19">
        <f t="shared" si="16"/>
        <v>-7.6908367720304405E-2</v>
      </c>
      <c r="R149" s="19">
        <f t="shared" si="17"/>
        <v>-0.84080869570043959</v>
      </c>
      <c r="S149" s="19">
        <f t="shared" si="18"/>
        <v>2.4783545150169964E-2</v>
      </c>
    </row>
    <row r="150" spans="1:19" x14ac:dyDescent="0.25">
      <c r="A150" s="26">
        <f>Wellpath!E150</f>
        <v>4410</v>
      </c>
      <c r="B150" s="22">
        <v>0</v>
      </c>
      <c r="C150" s="22">
        <f>-SIN(Wellpath!$L150) * COS(Wellpath!$L150)</f>
        <v>-0.43301270189221941</v>
      </c>
      <c r="D150" s="22">
        <f>TAN(Dip) * SIN(Wellpath!$L150) * COS(Wellpath!$L150) * SIN(Wellpath!$O150)</f>
        <v>1.308191051153871</v>
      </c>
      <c r="E150" s="20">
        <f>Model!$W$13*((drdp!B150+drdp!K150)*ASZ!$B150+(drdp!E150+drdp!N150)*ASZ!$C150+(drdp!H150+drdp!Q150)*ASZ!$D150)</f>
        <v>-1.7255386645569255E-2</v>
      </c>
      <c r="F150" s="20">
        <f>Model!$W$13*((drdp!C150+drdp!L150)*ASZ!$B150+(drdp!F150+drdp!O150)*ASZ!$C150+(drdp!I150+drdp!R150)*ASZ!$D150)</f>
        <v>1.2614088961368588E-3</v>
      </c>
      <c r="G150" s="20">
        <f>Model!$W$13*((drdp!D150+drdp!M150)*ASZ!$B150+(drdp!G150+drdp!P150)*ASZ!$C150+(drdp!J150+drdp!S150)*ASZ!$D150)</f>
        <v>5.6250000000000007E-3</v>
      </c>
      <c r="H150" s="18">
        <f>Model!$W$13*((drdp!B150)*ASZ!$B150+(drdp!E150)*ASZ!$C150+(drdp!H150)*ASZ!$D150)</f>
        <v>-8.6276933227846277E-3</v>
      </c>
      <c r="I150" s="18">
        <f>Model!$W$13*((drdp!C150)*ASZ!$B150+(drdp!F150)*ASZ!$C150+(drdp!I150)*ASZ!$D150)</f>
        <v>6.3070444806842942E-4</v>
      </c>
      <c r="J150" s="18">
        <f>Model!$W$13*((drdp!D150)*ASZ!$B150+(drdp!G150)*ASZ!$C150+(drdp!J150)*ASZ!$D150)</f>
        <v>2.8125000000000003E-3</v>
      </c>
      <c r="K150" s="21">
        <f>SUM(E$3:E149)+H150</f>
        <v>-1.6325571953622646</v>
      </c>
      <c r="L150" s="21">
        <f>SUM(F$3:F149)+I150</f>
        <v>4.8873791489458904E-2</v>
      </c>
      <c r="M150" s="21">
        <f>SUM(G$3:G149)+J150</f>
        <v>0.52615230403888713</v>
      </c>
      <c r="N150" s="19">
        <f t="shared" si="13"/>
        <v>2.6652429961291033</v>
      </c>
      <c r="O150" s="19">
        <f t="shared" si="14"/>
        <v>2.3886474945551055E-3</v>
      </c>
      <c r="P150" s="19">
        <f t="shared" si="15"/>
        <v>0.27683624704542953</v>
      </c>
      <c r="Q150" s="19">
        <f t="shared" si="16"/>
        <v>-7.9789259960751147E-2</v>
      </c>
      <c r="R150" s="19">
        <f t="shared" si="17"/>
        <v>-0.8589737298151191</v>
      </c>
      <c r="S150" s="19">
        <f t="shared" si="18"/>
        <v>2.5715057999294955E-2</v>
      </c>
    </row>
    <row r="151" spans="1:19" x14ac:dyDescent="0.25">
      <c r="A151" s="26">
        <f>Wellpath!E151</f>
        <v>4440</v>
      </c>
      <c r="B151" s="22">
        <v>0</v>
      </c>
      <c r="C151" s="22">
        <f>-SIN(Wellpath!$L151) * COS(Wellpath!$L151)</f>
        <v>-0.43301270189221941</v>
      </c>
      <c r="D151" s="22">
        <f>TAN(Dip) * SIN(Wellpath!$L151) * COS(Wellpath!$L151) * SIN(Wellpath!$O151)</f>
        <v>1.308191051153871</v>
      </c>
      <c r="E151" s="20">
        <f>Model!$W$13*((drdp!B151+drdp!K151)*ASZ!$B151+(drdp!E151+drdp!N151)*ASZ!$C151+(drdp!H151+drdp!Q151)*ASZ!$D151)</f>
        <v>-1.7255386645569255E-2</v>
      </c>
      <c r="F151" s="20">
        <f>Model!$W$13*((drdp!C151+drdp!L151)*ASZ!$B151+(drdp!F151+drdp!O151)*ASZ!$C151+(drdp!I151+drdp!R151)*ASZ!$D151)</f>
        <v>1.2614088961368588E-3</v>
      </c>
      <c r="G151" s="20">
        <f>Model!$W$13*((drdp!D151+drdp!M151)*ASZ!$B151+(drdp!G151+drdp!P151)*ASZ!$C151+(drdp!J151+drdp!S151)*ASZ!$D151)</f>
        <v>5.6250000000000007E-3</v>
      </c>
      <c r="H151" s="18">
        <f>Model!$W$13*((drdp!B151)*ASZ!$B151+(drdp!E151)*ASZ!$C151+(drdp!H151)*ASZ!$D151)</f>
        <v>-8.6276933227846277E-3</v>
      </c>
      <c r="I151" s="18">
        <f>Model!$W$13*((drdp!C151)*ASZ!$B151+(drdp!F151)*ASZ!$C151+(drdp!I151)*ASZ!$D151)</f>
        <v>6.3070444806842942E-4</v>
      </c>
      <c r="J151" s="18">
        <f>Model!$W$13*((drdp!D151)*ASZ!$B151+(drdp!G151)*ASZ!$C151+(drdp!J151)*ASZ!$D151)</f>
        <v>2.8125000000000003E-3</v>
      </c>
      <c r="K151" s="21">
        <f>SUM(E$3:E150)+H151</f>
        <v>-1.649812582007834</v>
      </c>
      <c r="L151" s="21">
        <f>SUM(F$3:F150)+I151</f>
        <v>5.0135200385595761E-2</v>
      </c>
      <c r="M151" s="21">
        <f>SUM(G$3:G150)+J151</f>
        <v>0.53177730403888712</v>
      </c>
      <c r="N151" s="19">
        <f t="shared" si="13"/>
        <v>2.7218815557513558</v>
      </c>
      <c r="O151" s="19">
        <f t="shared" si="14"/>
        <v>2.5135383177038416E-3</v>
      </c>
      <c r="P151" s="19">
        <f t="shared" si="15"/>
        <v>0.28278710109086702</v>
      </c>
      <c r="Q151" s="19">
        <f t="shared" si="16"/>
        <v>-8.2713684397639903E-2</v>
      </c>
      <c r="R151" s="19">
        <f t="shared" si="17"/>
        <v>-0.87733288702956136</v>
      </c>
      <c r="S151" s="19">
        <f t="shared" si="18"/>
        <v>2.6660761698501487E-2</v>
      </c>
    </row>
    <row r="152" spans="1:19" x14ac:dyDescent="0.25">
      <c r="A152" s="26">
        <f>Wellpath!E152</f>
        <v>4470</v>
      </c>
      <c r="B152" s="22">
        <v>0</v>
      </c>
      <c r="C152" s="22">
        <f>-SIN(Wellpath!$L152) * COS(Wellpath!$L152)</f>
        <v>-0.43301270189221941</v>
      </c>
      <c r="D152" s="22">
        <f>TAN(Dip) * SIN(Wellpath!$L152) * COS(Wellpath!$L152) * SIN(Wellpath!$O152)</f>
        <v>1.308191051153871</v>
      </c>
      <c r="E152" s="20">
        <f>Model!$W$13*((drdp!B152+drdp!K152)*ASZ!$B152+(drdp!E152+drdp!N152)*ASZ!$C152+(drdp!H152+drdp!Q152)*ASZ!$D152)</f>
        <v>-1.7255386645569255E-2</v>
      </c>
      <c r="F152" s="20">
        <f>Model!$W$13*((drdp!C152+drdp!L152)*ASZ!$B152+(drdp!F152+drdp!O152)*ASZ!$C152+(drdp!I152+drdp!R152)*ASZ!$D152)</f>
        <v>1.2614088961368588E-3</v>
      </c>
      <c r="G152" s="20">
        <f>Model!$W$13*((drdp!D152+drdp!M152)*ASZ!$B152+(drdp!G152+drdp!P152)*ASZ!$C152+(drdp!J152+drdp!S152)*ASZ!$D152)</f>
        <v>5.6250000000000007E-3</v>
      </c>
      <c r="H152" s="18">
        <f>Model!$W$13*((drdp!B152)*ASZ!$B152+(drdp!E152)*ASZ!$C152+(drdp!H152)*ASZ!$D152)</f>
        <v>-8.6276933227846277E-3</v>
      </c>
      <c r="I152" s="18">
        <f>Model!$W$13*((drdp!C152)*ASZ!$B152+(drdp!F152)*ASZ!$C152+(drdp!I152)*ASZ!$D152)</f>
        <v>6.3070444806842942E-4</v>
      </c>
      <c r="J152" s="18">
        <f>Model!$W$13*((drdp!D152)*ASZ!$B152+(drdp!G152)*ASZ!$C152+(drdp!J152)*ASZ!$D152)</f>
        <v>2.8125000000000003E-3</v>
      </c>
      <c r="K152" s="21">
        <f>SUM(E$3:E151)+H152</f>
        <v>-1.6670679686534033</v>
      </c>
      <c r="L152" s="21">
        <f>SUM(F$3:F151)+I152</f>
        <v>5.1396609281732619E-2</v>
      </c>
      <c r="M152" s="21">
        <f>SUM(G$3:G151)+J152</f>
        <v>0.53740230403888711</v>
      </c>
      <c r="N152" s="19">
        <f t="shared" si="13"/>
        <v>2.7791156121101848</v>
      </c>
      <c r="O152" s="19">
        <f t="shared" si="14"/>
        <v>2.6416114456590837E-3</v>
      </c>
      <c r="P152" s="19">
        <f t="shared" si="15"/>
        <v>0.28880123638630445</v>
      </c>
      <c r="Q152" s="19">
        <f t="shared" si="16"/>
        <v>-8.5681641030970659E-2</v>
      </c>
      <c r="R152" s="19">
        <f t="shared" si="17"/>
        <v>-0.89588616734376625</v>
      </c>
      <c r="S152" s="19">
        <f t="shared" si="18"/>
        <v>2.762065624778956E-2</v>
      </c>
    </row>
    <row r="153" spans="1:19" x14ac:dyDescent="0.25">
      <c r="A153" s="26">
        <f>Wellpath!E153</f>
        <v>4500</v>
      </c>
      <c r="B153" s="22">
        <v>0</v>
      </c>
      <c r="C153" s="22">
        <f>-SIN(Wellpath!$L153) * COS(Wellpath!$L153)</f>
        <v>-0.43301270189221941</v>
      </c>
      <c r="D153" s="22">
        <f>TAN(Dip) * SIN(Wellpath!$L153) * COS(Wellpath!$L153) * SIN(Wellpath!$O153)</f>
        <v>1.308191051153871</v>
      </c>
      <c r="E153" s="20">
        <f>Model!$W$13*((drdp!B153+drdp!K153)*ASZ!$B153+(drdp!E153+drdp!N153)*ASZ!$C153+(drdp!H153+drdp!Q153)*ASZ!$D153)</f>
        <v>-1.7255386645569255E-2</v>
      </c>
      <c r="F153" s="20">
        <f>Model!$W$13*((drdp!C153+drdp!L153)*ASZ!$B153+(drdp!F153+drdp!O153)*ASZ!$C153+(drdp!I153+drdp!R153)*ASZ!$D153)</f>
        <v>1.2614088961368588E-3</v>
      </c>
      <c r="G153" s="20">
        <f>Model!$W$13*((drdp!D153+drdp!M153)*ASZ!$B153+(drdp!G153+drdp!P153)*ASZ!$C153+(drdp!J153+drdp!S153)*ASZ!$D153)</f>
        <v>5.6250000000000007E-3</v>
      </c>
      <c r="H153" s="18">
        <f>Model!$W$13*((drdp!B153)*ASZ!$B153+(drdp!E153)*ASZ!$C153+(drdp!H153)*ASZ!$D153)</f>
        <v>-8.6276933227846277E-3</v>
      </c>
      <c r="I153" s="18">
        <f>Model!$W$13*((drdp!C153)*ASZ!$B153+(drdp!F153)*ASZ!$C153+(drdp!I153)*ASZ!$D153)</f>
        <v>6.3070444806842942E-4</v>
      </c>
      <c r="J153" s="18">
        <f>Model!$W$13*((drdp!D153)*ASZ!$B153+(drdp!G153)*ASZ!$C153+(drdp!J153)*ASZ!$D153)</f>
        <v>2.8125000000000003E-3</v>
      </c>
      <c r="K153" s="21">
        <f>SUM(E$3:E152)+H153</f>
        <v>-1.6843233552989727</v>
      </c>
      <c r="L153" s="21">
        <f>SUM(F$3:F152)+I153</f>
        <v>5.2658018177869477E-2</v>
      </c>
      <c r="M153" s="21">
        <f>SUM(G$3:G152)+J153</f>
        <v>0.5430273040388871</v>
      </c>
      <c r="N153" s="19">
        <f t="shared" si="13"/>
        <v>2.8369451652055893</v>
      </c>
      <c r="O153" s="19">
        <f t="shared" si="14"/>
        <v>2.7728668784208323E-3</v>
      </c>
      <c r="P153" s="19">
        <f t="shared" si="15"/>
        <v>0.29487865293174192</v>
      </c>
      <c r="Q153" s="19">
        <f t="shared" si="16"/>
        <v>-8.8693129860743417E-2</v>
      </c>
      <c r="R153" s="19">
        <f t="shared" si="17"/>
        <v>-0.91463357075773377</v>
      </c>
      <c r="S153" s="19">
        <f t="shared" si="18"/>
        <v>2.8594741647159173E-2</v>
      </c>
    </row>
    <row r="154" spans="1:19" x14ac:dyDescent="0.25">
      <c r="A154" s="26">
        <f>Wellpath!E154</f>
        <v>4530</v>
      </c>
      <c r="B154" s="22">
        <v>0</v>
      </c>
      <c r="C154" s="22">
        <f>-SIN(Wellpath!$L154) * COS(Wellpath!$L154)</f>
        <v>-0.43301270189221941</v>
      </c>
      <c r="D154" s="22">
        <f>TAN(Dip) * SIN(Wellpath!$L154) * COS(Wellpath!$L154) * SIN(Wellpath!$O154)</f>
        <v>1.308191051153871</v>
      </c>
      <c r="E154" s="20">
        <f>Model!$W$13*((drdp!B154+drdp!K154)*ASZ!$B154+(drdp!E154+drdp!N154)*ASZ!$C154+(drdp!H154+drdp!Q154)*ASZ!$D154)</f>
        <v>-1.7255386645569255E-2</v>
      </c>
      <c r="F154" s="20">
        <f>Model!$W$13*((drdp!C154+drdp!L154)*ASZ!$B154+(drdp!F154+drdp!O154)*ASZ!$C154+(drdp!I154+drdp!R154)*ASZ!$D154)</f>
        <v>1.2614088961368588E-3</v>
      </c>
      <c r="G154" s="20">
        <f>Model!$W$13*((drdp!D154+drdp!M154)*ASZ!$B154+(drdp!G154+drdp!P154)*ASZ!$C154+(drdp!J154+drdp!S154)*ASZ!$D154)</f>
        <v>5.6250000000000007E-3</v>
      </c>
      <c r="H154" s="18">
        <f>Model!$W$13*((drdp!B154)*ASZ!$B154+(drdp!E154)*ASZ!$C154+(drdp!H154)*ASZ!$D154)</f>
        <v>-8.6276933227846277E-3</v>
      </c>
      <c r="I154" s="18">
        <f>Model!$W$13*((drdp!C154)*ASZ!$B154+(drdp!F154)*ASZ!$C154+(drdp!I154)*ASZ!$D154)</f>
        <v>6.3070444806842942E-4</v>
      </c>
      <c r="J154" s="18">
        <f>Model!$W$13*((drdp!D154)*ASZ!$B154+(drdp!G154)*ASZ!$C154+(drdp!J154)*ASZ!$D154)</f>
        <v>2.8125000000000003E-3</v>
      </c>
      <c r="K154" s="21">
        <f>SUM(E$3:E153)+H154</f>
        <v>-1.7015787419445421</v>
      </c>
      <c r="L154" s="21">
        <f>SUM(F$3:F153)+I154</f>
        <v>5.3919427074006335E-2</v>
      </c>
      <c r="M154" s="21">
        <f>SUM(G$3:G153)+J154</f>
        <v>0.5486523040388871</v>
      </c>
      <c r="N154" s="19">
        <f t="shared" si="13"/>
        <v>2.8953702150375706</v>
      </c>
      <c r="O154" s="19">
        <f t="shared" si="14"/>
        <v>2.9073046159890873E-3</v>
      </c>
      <c r="P154" s="19">
        <f t="shared" si="15"/>
        <v>0.30101935072717939</v>
      </c>
      <c r="Q154" s="19">
        <f t="shared" si="16"/>
        <v>-9.1748150886958174E-2</v>
      </c>
      <c r="R154" s="19">
        <f t="shared" si="17"/>
        <v>-0.93357509727146393</v>
      </c>
      <c r="S154" s="19">
        <f t="shared" si="18"/>
        <v>2.9583017896610324E-2</v>
      </c>
    </row>
    <row r="155" spans="1:19" x14ac:dyDescent="0.25">
      <c r="A155" s="26">
        <f>Wellpath!E155</f>
        <v>4560</v>
      </c>
      <c r="B155" s="22">
        <v>0</v>
      </c>
      <c r="C155" s="22">
        <f>-SIN(Wellpath!$L155) * COS(Wellpath!$L155)</f>
        <v>-0.43301270189221941</v>
      </c>
      <c r="D155" s="22">
        <f>TAN(Dip) * SIN(Wellpath!$L155) * COS(Wellpath!$L155) * SIN(Wellpath!$O155)</f>
        <v>1.308191051153871</v>
      </c>
      <c r="E155" s="20">
        <f>Model!$W$13*((drdp!B155+drdp!K155)*ASZ!$B155+(drdp!E155+drdp!N155)*ASZ!$C155+(drdp!H155+drdp!Q155)*ASZ!$D155)</f>
        <v>-1.7255386645569255E-2</v>
      </c>
      <c r="F155" s="20">
        <f>Model!$W$13*((drdp!C155+drdp!L155)*ASZ!$B155+(drdp!F155+drdp!O155)*ASZ!$C155+(drdp!I155+drdp!R155)*ASZ!$D155)</f>
        <v>1.2614088961368588E-3</v>
      </c>
      <c r="G155" s="20">
        <f>Model!$W$13*((drdp!D155+drdp!M155)*ASZ!$B155+(drdp!G155+drdp!P155)*ASZ!$C155+(drdp!J155+drdp!S155)*ASZ!$D155)</f>
        <v>5.6250000000000007E-3</v>
      </c>
      <c r="H155" s="18">
        <f>Model!$W$13*((drdp!B155)*ASZ!$B155+(drdp!E155)*ASZ!$C155+(drdp!H155)*ASZ!$D155)</f>
        <v>-8.6276933227846277E-3</v>
      </c>
      <c r="I155" s="18">
        <f>Model!$W$13*((drdp!C155)*ASZ!$B155+(drdp!F155)*ASZ!$C155+(drdp!I155)*ASZ!$D155)</f>
        <v>6.3070444806842942E-4</v>
      </c>
      <c r="J155" s="18">
        <f>Model!$W$13*((drdp!D155)*ASZ!$B155+(drdp!G155)*ASZ!$C155+(drdp!J155)*ASZ!$D155)</f>
        <v>2.8125000000000003E-3</v>
      </c>
      <c r="K155" s="21">
        <f>SUM(E$3:E154)+H155</f>
        <v>-1.7188341285901114</v>
      </c>
      <c r="L155" s="21">
        <f>SUM(F$3:F154)+I155</f>
        <v>5.5180835970143192E-2</v>
      </c>
      <c r="M155" s="21">
        <f>SUM(G$3:G154)+J155</f>
        <v>0.55427730403888709</v>
      </c>
      <c r="N155" s="19">
        <f t="shared" si="13"/>
        <v>2.9543907616061276</v>
      </c>
      <c r="O155" s="19">
        <f t="shared" si="14"/>
        <v>3.0449246583638487E-3</v>
      </c>
      <c r="P155" s="19">
        <f t="shared" si="15"/>
        <v>0.30722332977261685</v>
      </c>
      <c r="Q155" s="19">
        <f t="shared" si="16"/>
        <v>-9.4846704109614946E-2</v>
      </c>
      <c r="R155" s="19">
        <f t="shared" si="17"/>
        <v>-0.95271074688495672</v>
      </c>
      <c r="S155" s="19">
        <f t="shared" si="18"/>
        <v>3.0585484996143015E-2</v>
      </c>
    </row>
    <row r="156" spans="1:19" x14ac:dyDescent="0.25">
      <c r="A156" s="26">
        <f>Wellpath!E156</f>
        <v>4590</v>
      </c>
      <c r="B156" s="22">
        <v>0</v>
      </c>
      <c r="C156" s="22">
        <f>-SIN(Wellpath!$L156) * COS(Wellpath!$L156)</f>
        <v>-0.43301270189221941</v>
      </c>
      <c r="D156" s="22">
        <f>TAN(Dip) * SIN(Wellpath!$L156) * COS(Wellpath!$L156) * SIN(Wellpath!$O156)</f>
        <v>1.308191051153871</v>
      </c>
      <c r="E156" s="20">
        <f>Model!$W$13*((drdp!B156+drdp!K156)*ASZ!$B156+(drdp!E156+drdp!N156)*ASZ!$C156+(drdp!H156+drdp!Q156)*ASZ!$D156)</f>
        <v>-1.7255386645569255E-2</v>
      </c>
      <c r="F156" s="20">
        <f>Model!$W$13*((drdp!C156+drdp!L156)*ASZ!$B156+(drdp!F156+drdp!O156)*ASZ!$C156+(drdp!I156+drdp!R156)*ASZ!$D156)</f>
        <v>1.2614088961368588E-3</v>
      </c>
      <c r="G156" s="20">
        <f>Model!$W$13*((drdp!D156+drdp!M156)*ASZ!$B156+(drdp!G156+drdp!P156)*ASZ!$C156+(drdp!J156+drdp!S156)*ASZ!$D156)</f>
        <v>5.6250000000000007E-3</v>
      </c>
      <c r="H156" s="18">
        <f>Model!$W$13*((drdp!B156)*ASZ!$B156+(drdp!E156)*ASZ!$C156+(drdp!H156)*ASZ!$D156)</f>
        <v>-8.6276933227846277E-3</v>
      </c>
      <c r="I156" s="18">
        <f>Model!$W$13*((drdp!C156)*ASZ!$B156+(drdp!F156)*ASZ!$C156+(drdp!I156)*ASZ!$D156)</f>
        <v>6.3070444806842942E-4</v>
      </c>
      <c r="J156" s="18">
        <f>Model!$W$13*((drdp!D156)*ASZ!$B156+(drdp!G156)*ASZ!$C156+(drdp!J156)*ASZ!$D156)</f>
        <v>2.8125000000000003E-3</v>
      </c>
      <c r="K156" s="21">
        <f>SUM(E$3:E155)+H156</f>
        <v>-1.7360895152356808</v>
      </c>
      <c r="L156" s="21">
        <f>SUM(F$3:F155)+I156</f>
        <v>5.644224486628005E-2</v>
      </c>
      <c r="M156" s="21">
        <f>SUM(G$3:G155)+J156</f>
        <v>0.55990230403888708</v>
      </c>
      <c r="N156" s="19">
        <f t="shared" si="13"/>
        <v>3.0140068049112609</v>
      </c>
      <c r="O156" s="19">
        <f t="shared" si="14"/>
        <v>3.1857270055451166E-3</v>
      </c>
      <c r="P156" s="19">
        <f t="shared" si="15"/>
        <v>0.31349059006805435</v>
      </c>
      <c r="Q156" s="19">
        <f t="shared" si="16"/>
        <v>-9.7988789528713718E-2</v>
      </c>
      <c r="R156" s="19">
        <f t="shared" si="17"/>
        <v>-0.97204051959821225</v>
      </c>
      <c r="S156" s="19">
        <f t="shared" si="18"/>
        <v>3.1602142945757243E-2</v>
      </c>
    </row>
    <row r="157" spans="1:19" x14ac:dyDescent="0.25">
      <c r="A157" s="26">
        <f>Wellpath!E157</f>
        <v>4620</v>
      </c>
      <c r="B157" s="22">
        <v>0</v>
      </c>
      <c r="C157" s="22">
        <f>-SIN(Wellpath!$L157) * COS(Wellpath!$L157)</f>
        <v>-0.43301270189221941</v>
      </c>
      <c r="D157" s="22">
        <f>TAN(Dip) * SIN(Wellpath!$L157) * COS(Wellpath!$L157) * SIN(Wellpath!$O157)</f>
        <v>1.308191051153871</v>
      </c>
      <c r="E157" s="20">
        <f>Model!$W$13*((drdp!B157+drdp!K157)*ASZ!$B157+(drdp!E157+drdp!N157)*ASZ!$C157+(drdp!H157+drdp!Q157)*ASZ!$D157)</f>
        <v>-1.7255386645569255E-2</v>
      </c>
      <c r="F157" s="20">
        <f>Model!$W$13*((drdp!C157+drdp!L157)*ASZ!$B157+(drdp!F157+drdp!O157)*ASZ!$C157+(drdp!I157+drdp!R157)*ASZ!$D157)</f>
        <v>1.2614088961368588E-3</v>
      </c>
      <c r="G157" s="20">
        <f>Model!$W$13*((drdp!D157+drdp!M157)*ASZ!$B157+(drdp!G157+drdp!P157)*ASZ!$C157+(drdp!J157+drdp!S157)*ASZ!$D157)</f>
        <v>5.6250000000000007E-3</v>
      </c>
      <c r="H157" s="18">
        <f>Model!$W$13*((drdp!B157)*ASZ!$B157+(drdp!E157)*ASZ!$C157+(drdp!H157)*ASZ!$D157)</f>
        <v>-8.6276933227846277E-3</v>
      </c>
      <c r="I157" s="18">
        <f>Model!$W$13*((drdp!C157)*ASZ!$B157+(drdp!F157)*ASZ!$C157+(drdp!I157)*ASZ!$D157)</f>
        <v>6.3070444806842942E-4</v>
      </c>
      <c r="J157" s="18">
        <f>Model!$W$13*((drdp!D157)*ASZ!$B157+(drdp!G157)*ASZ!$C157+(drdp!J157)*ASZ!$D157)</f>
        <v>2.8125000000000003E-3</v>
      </c>
      <c r="K157" s="21">
        <f>SUM(E$3:E156)+H157</f>
        <v>-1.7533449018812501</v>
      </c>
      <c r="L157" s="21">
        <f>SUM(F$3:F156)+I157</f>
        <v>5.7703653762416908E-2</v>
      </c>
      <c r="M157" s="21">
        <f>SUM(G$3:G156)+J157</f>
        <v>0.56552730403888707</v>
      </c>
      <c r="N157" s="19">
        <f t="shared" si="13"/>
        <v>3.0742183449529707</v>
      </c>
      <c r="O157" s="19">
        <f t="shared" si="14"/>
        <v>3.3297116575328909E-3</v>
      </c>
      <c r="P157" s="19">
        <f t="shared" si="15"/>
        <v>0.31982113161349179</v>
      </c>
      <c r="Q157" s="19">
        <f t="shared" si="16"/>
        <v>-0.10117440714425451</v>
      </c>
      <c r="R157" s="19">
        <f t="shared" si="17"/>
        <v>-0.99156441541123042</v>
      </c>
      <c r="S157" s="19">
        <f t="shared" si="18"/>
        <v>3.2632991745453019E-2</v>
      </c>
    </row>
    <row r="158" spans="1:19" x14ac:dyDescent="0.25">
      <c r="A158" s="26">
        <f>Wellpath!E158</f>
        <v>4650</v>
      </c>
      <c r="B158" s="22">
        <v>0</v>
      </c>
      <c r="C158" s="22">
        <f>-SIN(Wellpath!$L158) * COS(Wellpath!$L158)</f>
        <v>-0.43301270189221941</v>
      </c>
      <c r="D158" s="22">
        <f>TAN(Dip) * SIN(Wellpath!$L158) * COS(Wellpath!$L158) * SIN(Wellpath!$O158)</f>
        <v>1.308191051153871</v>
      </c>
      <c r="E158" s="20">
        <f>Model!$W$13*((drdp!B158+drdp!K158)*ASZ!$B158+(drdp!E158+drdp!N158)*ASZ!$C158+(drdp!H158+drdp!Q158)*ASZ!$D158)</f>
        <v>-1.7255386645569255E-2</v>
      </c>
      <c r="F158" s="20">
        <f>Model!$W$13*((drdp!C158+drdp!L158)*ASZ!$B158+(drdp!F158+drdp!O158)*ASZ!$C158+(drdp!I158+drdp!R158)*ASZ!$D158)</f>
        <v>1.2614088961368588E-3</v>
      </c>
      <c r="G158" s="20">
        <f>Model!$W$13*((drdp!D158+drdp!M158)*ASZ!$B158+(drdp!G158+drdp!P158)*ASZ!$C158+(drdp!J158+drdp!S158)*ASZ!$D158)</f>
        <v>5.6250000000000007E-3</v>
      </c>
      <c r="H158" s="18">
        <f>Model!$W$13*((drdp!B158)*ASZ!$B158+(drdp!E158)*ASZ!$C158+(drdp!H158)*ASZ!$D158)</f>
        <v>-8.6276933227846277E-3</v>
      </c>
      <c r="I158" s="18">
        <f>Model!$W$13*((drdp!C158)*ASZ!$B158+(drdp!F158)*ASZ!$C158+(drdp!I158)*ASZ!$D158)</f>
        <v>6.3070444806842942E-4</v>
      </c>
      <c r="J158" s="18">
        <f>Model!$W$13*((drdp!D158)*ASZ!$B158+(drdp!G158)*ASZ!$C158+(drdp!J158)*ASZ!$D158)</f>
        <v>2.8125000000000003E-3</v>
      </c>
      <c r="K158" s="21">
        <f>SUM(E$3:E157)+H158</f>
        <v>-1.7706002885268195</v>
      </c>
      <c r="L158" s="21">
        <f>SUM(F$3:F157)+I158</f>
        <v>5.8965062658553766E-2</v>
      </c>
      <c r="M158" s="21">
        <f>SUM(G$3:G157)+J158</f>
        <v>0.57115230403888706</v>
      </c>
      <c r="N158" s="19">
        <f t="shared" si="13"/>
        <v>3.1350253817312566</v>
      </c>
      <c r="O158" s="19">
        <f t="shared" si="14"/>
        <v>3.4768786143271717E-3</v>
      </c>
      <c r="P158" s="19">
        <f t="shared" si="15"/>
        <v>0.32621495440892928</v>
      </c>
      <c r="Q158" s="19">
        <f t="shared" si="16"/>
        <v>-0.10440355695623729</v>
      </c>
      <c r="R158" s="19">
        <f t="shared" si="17"/>
        <v>-1.0112824343240112</v>
      </c>
      <c r="S158" s="19">
        <f t="shared" si="18"/>
        <v>3.3678031395230325E-2</v>
      </c>
    </row>
    <row r="159" spans="1:19" x14ac:dyDescent="0.25">
      <c r="A159" s="26">
        <f>Wellpath!E159</f>
        <v>4680</v>
      </c>
      <c r="B159" s="22">
        <v>0</v>
      </c>
      <c r="C159" s="22">
        <f>-SIN(Wellpath!$L159) * COS(Wellpath!$L159)</f>
        <v>-0.43301270189221941</v>
      </c>
      <c r="D159" s="22">
        <f>TAN(Dip) * SIN(Wellpath!$L159) * COS(Wellpath!$L159) * SIN(Wellpath!$O159)</f>
        <v>1.308191051153871</v>
      </c>
      <c r="E159" s="20">
        <f>Model!$W$13*((drdp!B159+drdp!K159)*ASZ!$B159+(drdp!E159+drdp!N159)*ASZ!$C159+(drdp!H159+drdp!Q159)*ASZ!$D159)</f>
        <v>-1.7255386645569255E-2</v>
      </c>
      <c r="F159" s="20">
        <f>Model!$W$13*((drdp!C159+drdp!L159)*ASZ!$B159+(drdp!F159+drdp!O159)*ASZ!$C159+(drdp!I159+drdp!R159)*ASZ!$D159)</f>
        <v>1.2614088961368588E-3</v>
      </c>
      <c r="G159" s="20">
        <f>Model!$W$13*((drdp!D159+drdp!M159)*ASZ!$B159+(drdp!G159+drdp!P159)*ASZ!$C159+(drdp!J159+drdp!S159)*ASZ!$D159)</f>
        <v>5.6250000000000007E-3</v>
      </c>
      <c r="H159" s="18">
        <f>Model!$W$13*((drdp!B159)*ASZ!$B159+(drdp!E159)*ASZ!$C159+(drdp!H159)*ASZ!$D159)</f>
        <v>-8.6276933227846277E-3</v>
      </c>
      <c r="I159" s="18">
        <f>Model!$W$13*((drdp!C159)*ASZ!$B159+(drdp!F159)*ASZ!$C159+(drdp!I159)*ASZ!$D159)</f>
        <v>6.3070444806842942E-4</v>
      </c>
      <c r="J159" s="18">
        <f>Model!$W$13*((drdp!D159)*ASZ!$B159+(drdp!G159)*ASZ!$C159+(drdp!J159)*ASZ!$D159)</f>
        <v>2.8125000000000003E-3</v>
      </c>
      <c r="K159" s="21">
        <f>SUM(E$3:E158)+H159</f>
        <v>-1.7878556751723889</v>
      </c>
      <c r="L159" s="21">
        <f>SUM(F$3:F158)+I159</f>
        <v>6.0226471554690623E-2</v>
      </c>
      <c r="M159" s="21">
        <f>SUM(G$3:G158)+J159</f>
        <v>0.57677730403888705</v>
      </c>
      <c r="N159" s="19">
        <f t="shared" si="13"/>
        <v>3.1964279152461184</v>
      </c>
      <c r="O159" s="19">
        <f t="shared" si="14"/>
        <v>3.6272278759279589E-3</v>
      </c>
      <c r="P159" s="19">
        <f t="shared" si="15"/>
        <v>0.33267205845436676</v>
      </c>
      <c r="Q159" s="19">
        <f t="shared" si="16"/>
        <v>-0.10767623896466208</v>
      </c>
      <c r="R159" s="19">
        <f t="shared" si="17"/>
        <v>-1.0311945763365546</v>
      </c>
      <c r="S159" s="19">
        <f t="shared" si="18"/>
        <v>3.4737261895089175E-2</v>
      </c>
    </row>
    <row r="160" spans="1:19" x14ac:dyDescent="0.25">
      <c r="A160" s="26">
        <f>Wellpath!E160</f>
        <v>4710</v>
      </c>
      <c r="B160" s="22">
        <v>0</v>
      </c>
      <c r="C160" s="22">
        <f>-SIN(Wellpath!$L160) * COS(Wellpath!$L160)</f>
        <v>-0.43301270189221941</v>
      </c>
      <c r="D160" s="22">
        <f>TAN(Dip) * SIN(Wellpath!$L160) * COS(Wellpath!$L160) * SIN(Wellpath!$O160)</f>
        <v>1.308191051153871</v>
      </c>
      <c r="E160" s="20">
        <f>Model!$W$13*((drdp!B160+drdp!K160)*ASZ!$B160+(drdp!E160+drdp!N160)*ASZ!$C160+(drdp!H160+drdp!Q160)*ASZ!$D160)</f>
        <v>-1.7255386645569255E-2</v>
      </c>
      <c r="F160" s="20">
        <f>Model!$W$13*((drdp!C160+drdp!L160)*ASZ!$B160+(drdp!F160+drdp!O160)*ASZ!$C160+(drdp!I160+drdp!R160)*ASZ!$D160)</f>
        <v>1.2614088961368588E-3</v>
      </c>
      <c r="G160" s="20">
        <f>Model!$W$13*((drdp!D160+drdp!M160)*ASZ!$B160+(drdp!G160+drdp!P160)*ASZ!$C160+(drdp!J160+drdp!S160)*ASZ!$D160)</f>
        <v>5.6250000000000007E-3</v>
      </c>
      <c r="H160" s="18">
        <f>Model!$W$13*((drdp!B160)*ASZ!$B160+(drdp!E160)*ASZ!$C160+(drdp!H160)*ASZ!$D160)</f>
        <v>-8.6276933227846277E-3</v>
      </c>
      <c r="I160" s="18">
        <f>Model!$W$13*((drdp!C160)*ASZ!$B160+(drdp!F160)*ASZ!$C160+(drdp!I160)*ASZ!$D160)</f>
        <v>6.3070444806842942E-4</v>
      </c>
      <c r="J160" s="18">
        <f>Model!$W$13*((drdp!D160)*ASZ!$B160+(drdp!G160)*ASZ!$C160+(drdp!J160)*ASZ!$D160)</f>
        <v>2.8125000000000003E-3</v>
      </c>
      <c r="K160" s="21">
        <f>SUM(E$3:E159)+H160</f>
        <v>-1.8051110618179582</v>
      </c>
      <c r="L160" s="21">
        <f>SUM(F$3:F159)+I160</f>
        <v>6.1487880450827481E-2</v>
      </c>
      <c r="M160" s="21">
        <f>SUM(G$3:G159)+J160</f>
        <v>0.58240230403888704</v>
      </c>
      <c r="N160" s="19">
        <f t="shared" si="13"/>
        <v>3.2584259454975566</v>
      </c>
      <c r="O160" s="19">
        <f t="shared" si="14"/>
        <v>3.7807594423352525E-3</v>
      </c>
      <c r="P160" s="19">
        <f t="shared" si="15"/>
        <v>0.33919244374980423</v>
      </c>
      <c r="Q160" s="19">
        <f t="shared" si="16"/>
        <v>-0.11099245316952887</v>
      </c>
      <c r="R160" s="19">
        <f t="shared" si="17"/>
        <v>-1.0513008414488607</v>
      </c>
      <c r="S160" s="19">
        <f t="shared" si="18"/>
        <v>3.5810683245029569E-2</v>
      </c>
    </row>
    <row r="161" spans="1:19" x14ac:dyDescent="0.25">
      <c r="A161" s="26">
        <f>Wellpath!E161</f>
        <v>4740</v>
      </c>
      <c r="B161" s="22">
        <v>0</v>
      </c>
      <c r="C161" s="22">
        <f>-SIN(Wellpath!$L161) * COS(Wellpath!$L161)</f>
        <v>-0.43301270189221941</v>
      </c>
      <c r="D161" s="22">
        <f>TAN(Dip) * SIN(Wellpath!$L161) * COS(Wellpath!$L161) * SIN(Wellpath!$O161)</f>
        <v>1.308191051153871</v>
      </c>
      <c r="E161" s="20">
        <f>Model!$W$13*((drdp!B161+drdp!K161)*ASZ!$B161+(drdp!E161+drdp!N161)*ASZ!$C161+(drdp!H161+drdp!Q161)*ASZ!$D161)</f>
        <v>-1.7255386645569255E-2</v>
      </c>
      <c r="F161" s="20">
        <f>Model!$W$13*((drdp!C161+drdp!L161)*ASZ!$B161+(drdp!F161+drdp!O161)*ASZ!$C161+(drdp!I161+drdp!R161)*ASZ!$D161)</f>
        <v>1.2614088961368588E-3</v>
      </c>
      <c r="G161" s="20">
        <f>Model!$W$13*((drdp!D161+drdp!M161)*ASZ!$B161+(drdp!G161+drdp!P161)*ASZ!$C161+(drdp!J161+drdp!S161)*ASZ!$D161)</f>
        <v>5.6250000000000007E-3</v>
      </c>
      <c r="H161" s="18">
        <f>Model!$W$13*((drdp!B161)*ASZ!$B161+(drdp!E161)*ASZ!$C161+(drdp!H161)*ASZ!$D161)</f>
        <v>-8.6276933227846277E-3</v>
      </c>
      <c r="I161" s="18">
        <f>Model!$W$13*((drdp!C161)*ASZ!$B161+(drdp!F161)*ASZ!$C161+(drdp!I161)*ASZ!$D161)</f>
        <v>6.3070444806842942E-4</v>
      </c>
      <c r="J161" s="18">
        <f>Model!$W$13*((drdp!D161)*ASZ!$B161+(drdp!G161)*ASZ!$C161+(drdp!J161)*ASZ!$D161)</f>
        <v>2.8125000000000003E-3</v>
      </c>
      <c r="K161" s="21">
        <f>SUM(E$3:E160)+H161</f>
        <v>-1.8223664484635276</v>
      </c>
      <c r="L161" s="21">
        <f>SUM(F$3:F160)+I161</f>
        <v>6.2749289346964332E-2</v>
      </c>
      <c r="M161" s="21">
        <f>SUM(G$3:G160)+J161</f>
        <v>0.58802730403888703</v>
      </c>
      <c r="N161" s="19">
        <f t="shared" si="13"/>
        <v>3.3210194724855708</v>
      </c>
      <c r="O161" s="19">
        <f t="shared" si="14"/>
        <v>3.9374733135490517E-3</v>
      </c>
      <c r="P161" s="19">
        <f t="shared" si="15"/>
        <v>0.34577611029524169</v>
      </c>
      <c r="Q161" s="19">
        <f t="shared" si="16"/>
        <v>-0.11435219957083766</v>
      </c>
      <c r="R161" s="19">
        <f t="shared" si="17"/>
        <v>-1.0716012296609294</v>
      </c>
      <c r="S161" s="19">
        <f t="shared" si="18"/>
        <v>3.6898295445051493E-2</v>
      </c>
    </row>
    <row r="162" spans="1:19" x14ac:dyDescent="0.25">
      <c r="A162" s="26">
        <f>Wellpath!E162</f>
        <v>4770</v>
      </c>
      <c r="B162" s="22">
        <v>0</v>
      </c>
      <c r="C162" s="22">
        <f>-SIN(Wellpath!$L162) * COS(Wellpath!$L162)</f>
        <v>-0.43301270189221941</v>
      </c>
      <c r="D162" s="22">
        <f>TAN(Dip) * SIN(Wellpath!$L162) * COS(Wellpath!$L162) * SIN(Wellpath!$O162)</f>
        <v>1.308191051153871</v>
      </c>
      <c r="E162" s="20">
        <f>Model!$W$13*((drdp!B162+drdp!K162)*ASZ!$B162+(drdp!E162+drdp!N162)*ASZ!$C162+(drdp!H162+drdp!Q162)*ASZ!$D162)</f>
        <v>-1.7255386645569255E-2</v>
      </c>
      <c r="F162" s="20">
        <f>Model!$W$13*((drdp!C162+drdp!L162)*ASZ!$B162+(drdp!F162+drdp!O162)*ASZ!$C162+(drdp!I162+drdp!R162)*ASZ!$D162)</f>
        <v>1.2614088961368588E-3</v>
      </c>
      <c r="G162" s="20">
        <f>Model!$W$13*((drdp!D162+drdp!M162)*ASZ!$B162+(drdp!G162+drdp!P162)*ASZ!$C162+(drdp!J162+drdp!S162)*ASZ!$D162)</f>
        <v>5.6250000000000007E-3</v>
      </c>
      <c r="H162" s="18">
        <f>Model!$W$13*((drdp!B162)*ASZ!$B162+(drdp!E162)*ASZ!$C162+(drdp!H162)*ASZ!$D162)</f>
        <v>-8.6276933227846277E-3</v>
      </c>
      <c r="I162" s="18">
        <f>Model!$W$13*((drdp!C162)*ASZ!$B162+(drdp!F162)*ASZ!$C162+(drdp!I162)*ASZ!$D162)</f>
        <v>6.3070444806842942E-4</v>
      </c>
      <c r="J162" s="18">
        <f>Model!$W$13*((drdp!D162)*ASZ!$B162+(drdp!G162)*ASZ!$C162+(drdp!J162)*ASZ!$D162)</f>
        <v>2.8125000000000003E-3</v>
      </c>
      <c r="K162" s="21">
        <f>SUM(E$3:E161)+H162</f>
        <v>-1.8396218351090969</v>
      </c>
      <c r="L162" s="21">
        <f>SUM(F$3:F161)+I162</f>
        <v>6.4010698243101197E-2</v>
      </c>
      <c r="M162" s="21">
        <f>SUM(G$3:G161)+J162</f>
        <v>0.59365230403888702</v>
      </c>
      <c r="N162" s="19">
        <f t="shared" si="13"/>
        <v>3.3842084962101615</v>
      </c>
      <c r="O162" s="19">
        <f t="shared" si="14"/>
        <v>4.097369489569359E-3</v>
      </c>
      <c r="P162" s="19">
        <f t="shared" si="15"/>
        <v>0.35242305809067914</v>
      </c>
      <c r="Q162" s="19">
        <f t="shared" si="16"/>
        <v>-0.11775547816858847</v>
      </c>
      <c r="R162" s="19">
        <f t="shared" si="17"/>
        <v>-1.092095740972761</v>
      </c>
      <c r="S162" s="19">
        <f t="shared" si="18"/>
        <v>3.8000098495154962E-2</v>
      </c>
    </row>
    <row r="163" spans="1:19" x14ac:dyDescent="0.25">
      <c r="A163" s="26">
        <f>Wellpath!E163</f>
        <v>4800</v>
      </c>
      <c r="B163" s="22">
        <v>0</v>
      </c>
      <c r="C163" s="22">
        <f>-SIN(Wellpath!$L163) * COS(Wellpath!$L163)</f>
        <v>-0.43301270189221941</v>
      </c>
      <c r="D163" s="22">
        <f>TAN(Dip) * SIN(Wellpath!$L163) * COS(Wellpath!$L163) * SIN(Wellpath!$O163)</f>
        <v>1.308191051153871</v>
      </c>
      <c r="E163" s="20">
        <f>Model!$W$13*((drdp!B163+drdp!K163)*ASZ!$B163+(drdp!E163+drdp!N163)*ASZ!$C163+(drdp!H163+drdp!Q163)*ASZ!$D163)</f>
        <v>-1.7255386645569255E-2</v>
      </c>
      <c r="F163" s="20">
        <f>Model!$W$13*((drdp!C163+drdp!L163)*ASZ!$B163+(drdp!F163+drdp!O163)*ASZ!$C163+(drdp!I163+drdp!R163)*ASZ!$D163)</f>
        <v>1.2614088961368588E-3</v>
      </c>
      <c r="G163" s="20">
        <f>Model!$W$13*((drdp!D163+drdp!M163)*ASZ!$B163+(drdp!G163+drdp!P163)*ASZ!$C163+(drdp!J163+drdp!S163)*ASZ!$D163)</f>
        <v>5.6250000000000007E-3</v>
      </c>
      <c r="H163" s="18">
        <f>Model!$W$13*((drdp!B163)*ASZ!$B163+(drdp!E163)*ASZ!$C163+(drdp!H163)*ASZ!$D163)</f>
        <v>-8.6276933227846277E-3</v>
      </c>
      <c r="I163" s="18">
        <f>Model!$W$13*((drdp!C163)*ASZ!$B163+(drdp!F163)*ASZ!$C163+(drdp!I163)*ASZ!$D163)</f>
        <v>6.3070444806842942E-4</v>
      </c>
      <c r="J163" s="18">
        <f>Model!$W$13*((drdp!D163)*ASZ!$B163+(drdp!G163)*ASZ!$C163+(drdp!J163)*ASZ!$D163)</f>
        <v>2.8125000000000003E-3</v>
      </c>
      <c r="K163" s="21">
        <f>SUM(E$3:E162)+H163</f>
        <v>-1.8568772217546663</v>
      </c>
      <c r="L163" s="21">
        <f>SUM(F$3:F162)+I163</f>
        <v>6.5272107139238061E-2</v>
      </c>
      <c r="M163" s="21">
        <f>SUM(G$3:G162)+J163</f>
        <v>0.59927730403888702</v>
      </c>
      <c r="N163" s="19">
        <f t="shared" si="13"/>
        <v>3.4479930166713282</v>
      </c>
      <c r="O163" s="19">
        <f t="shared" si="14"/>
        <v>4.2604479703961719E-3</v>
      </c>
      <c r="P163" s="19">
        <f t="shared" si="15"/>
        <v>0.35913328713611664</v>
      </c>
      <c r="Q163" s="19">
        <f t="shared" si="16"/>
        <v>-0.12120228896278129</v>
      </c>
      <c r="R163" s="19">
        <f t="shared" si="17"/>
        <v>-1.1127843753843549</v>
      </c>
      <c r="S163" s="19">
        <f t="shared" si="18"/>
        <v>3.9116092395339974E-2</v>
      </c>
    </row>
    <row r="164" spans="1:19" x14ac:dyDescent="0.25">
      <c r="A164" s="26">
        <f>Wellpath!E164</f>
        <v>4830</v>
      </c>
      <c r="B164" s="22">
        <v>0</v>
      </c>
      <c r="C164" s="22">
        <f>-SIN(Wellpath!$L164) * COS(Wellpath!$L164)</f>
        <v>-0.43301270189221941</v>
      </c>
      <c r="D164" s="22">
        <f>TAN(Dip) * SIN(Wellpath!$L164) * COS(Wellpath!$L164) * SIN(Wellpath!$O164)</f>
        <v>1.308191051153871</v>
      </c>
      <c r="E164" s="20">
        <f>Model!$W$13*((drdp!B164+drdp!K164)*ASZ!$B164+(drdp!E164+drdp!N164)*ASZ!$C164+(drdp!H164+drdp!Q164)*ASZ!$D164)</f>
        <v>-1.7255386645569255E-2</v>
      </c>
      <c r="F164" s="20">
        <f>Model!$W$13*((drdp!C164+drdp!L164)*ASZ!$B164+(drdp!F164+drdp!O164)*ASZ!$C164+(drdp!I164+drdp!R164)*ASZ!$D164)</f>
        <v>1.2614088961368588E-3</v>
      </c>
      <c r="G164" s="20">
        <f>Model!$W$13*((drdp!D164+drdp!M164)*ASZ!$B164+(drdp!G164+drdp!P164)*ASZ!$C164+(drdp!J164+drdp!S164)*ASZ!$D164)</f>
        <v>5.6250000000000007E-3</v>
      </c>
      <c r="H164" s="18">
        <f>Model!$W$13*((drdp!B164)*ASZ!$B164+(drdp!E164)*ASZ!$C164+(drdp!H164)*ASZ!$D164)</f>
        <v>-8.6276933227846277E-3</v>
      </c>
      <c r="I164" s="18">
        <f>Model!$W$13*((drdp!C164)*ASZ!$B164+(drdp!F164)*ASZ!$C164+(drdp!I164)*ASZ!$D164)</f>
        <v>6.3070444806842942E-4</v>
      </c>
      <c r="J164" s="18">
        <f>Model!$W$13*((drdp!D164)*ASZ!$B164+(drdp!G164)*ASZ!$C164+(drdp!J164)*ASZ!$D164)</f>
        <v>2.8125000000000003E-3</v>
      </c>
      <c r="K164" s="21">
        <f>SUM(E$3:E163)+H164</f>
        <v>-1.8741326084002357</v>
      </c>
      <c r="L164" s="21">
        <f>SUM(F$3:F163)+I164</f>
        <v>6.6533516035374926E-2</v>
      </c>
      <c r="M164" s="21">
        <f>SUM(G$3:G163)+J164</f>
        <v>0.60490230403888701</v>
      </c>
      <c r="N164" s="19">
        <f t="shared" si="13"/>
        <v>3.5123730338690708</v>
      </c>
      <c r="O164" s="19">
        <f t="shared" si="14"/>
        <v>4.4267087560294922E-3</v>
      </c>
      <c r="P164" s="19">
        <f t="shared" si="15"/>
        <v>0.36590679743155408</v>
      </c>
      <c r="Q164" s="19">
        <f t="shared" si="16"/>
        <v>-0.12469263195341612</v>
      </c>
      <c r="R164" s="19">
        <f t="shared" si="17"/>
        <v>-1.1336671328957117</v>
      </c>
      <c r="S164" s="19">
        <f t="shared" si="18"/>
        <v>4.0246277145606531E-2</v>
      </c>
    </row>
    <row r="165" spans="1:19" x14ac:dyDescent="0.25">
      <c r="A165" s="26">
        <f>Wellpath!E165</f>
        <v>4860</v>
      </c>
      <c r="B165" s="22">
        <v>0</v>
      </c>
      <c r="C165" s="22">
        <f>-SIN(Wellpath!$L165) * COS(Wellpath!$L165)</f>
        <v>-0.43301270189221941</v>
      </c>
      <c r="D165" s="22">
        <f>TAN(Dip) * SIN(Wellpath!$L165) * COS(Wellpath!$L165) * SIN(Wellpath!$O165)</f>
        <v>1.308191051153871</v>
      </c>
      <c r="E165" s="20">
        <f>Model!$W$13*((drdp!B165+drdp!K165)*ASZ!$B165+(drdp!E165+drdp!N165)*ASZ!$C165+(drdp!H165+drdp!Q165)*ASZ!$D165)</f>
        <v>-1.7255386645569255E-2</v>
      </c>
      <c r="F165" s="20">
        <f>Model!$W$13*((drdp!C165+drdp!L165)*ASZ!$B165+(drdp!F165+drdp!O165)*ASZ!$C165+(drdp!I165+drdp!R165)*ASZ!$D165)</f>
        <v>1.2614088961368588E-3</v>
      </c>
      <c r="G165" s="20">
        <f>Model!$W$13*((drdp!D165+drdp!M165)*ASZ!$B165+(drdp!G165+drdp!P165)*ASZ!$C165+(drdp!J165+drdp!S165)*ASZ!$D165)</f>
        <v>5.6250000000000007E-3</v>
      </c>
      <c r="H165" s="18">
        <f>Model!$W$13*((drdp!B165)*ASZ!$B165+(drdp!E165)*ASZ!$C165+(drdp!H165)*ASZ!$D165)</f>
        <v>-8.6276933227846277E-3</v>
      </c>
      <c r="I165" s="18">
        <f>Model!$W$13*((drdp!C165)*ASZ!$B165+(drdp!F165)*ASZ!$C165+(drdp!I165)*ASZ!$D165)</f>
        <v>6.3070444806842942E-4</v>
      </c>
      <c r="J165" s="18">
        <f>Model!$W$13*((drdp!D165)*ASZ!$B165+(drdp!G165)*ASZ!$C165+(drdp!J165)*ASZ!$D165)</f>
        <v>2.8125000000000003E-3</v>
      </c>
      <c r="K165" s="21">
        <f>SUM(E$3:E164)+H165</f>
        <v>-1.891387995045805</v>
      </c>
      <c r="L165" s="21">
        <f>SUM(F$3:F164)+I165</f>
        <v>6.7794924931511791E-2</v>
      </c>
      <c r="M165" s="21">
        <f>SUM(G$3:G164)+J165</f>
        <v>0.610527304038887</v>
      </c>
      <c r="N165" s="19">
        <f t="shared" si="13"/>
        <v>3.57734854780339</v>
      </c>
      <c r="O165" s="19">
        <f t="shared" si="14"/>
        <v>4.5961518464693188E-3</v>
      </c>
      <c r="P165" s="19">
        <f t="shared" si="15"/>
        <v>0.37274358897699156</v>
      </c>
      <c r="Q165" s="19">
        <f t="shared" si="16"/>
        <v>-0.12822650714049294</v>
      </c>
      <c r="R165" s="19">
        <f t="shared" si="17"/>
        <v>-1.1547440135068312</v>
      </c>
      <c r="S165" s="19">
        <f t="shared" si="18"/>
        <v>4.1390652745954618E-2</v>
      </c>
    </row>
    <row r="166" spans="1:19" x14ac:dyDescent="0.25">
      <c r="A166" s="26">
        <f>Wellpath!E166</f>
        <v>4890</v>
      </c>
      <c r="B166" s="22">
        <v>0</v>
      </c>
      <c r="C166" s="22">
        <f>-SIN(Wellpath!$L166) * COS(Wellpath!$L166)</f>
        <v>-0.43301270189221941</v>
      </c>
      <c r="D166" s="22">
        <f>TAN(Dip) * SIN(Wellpath!$L166) * COS(Wellpath!$L166) * SIN(Wellpath!$O166)</f>
        <v>1.308191051153871</v>
      </c>
      <c r="E166" s="20">
        <f>Model!$W$13*((drdp!B166+drdp!K166)*ASZ!$B166+(drdp!E166+drdp!N166)*ASZ!$C166+(drdp!H166+drdp!Q166)*ASZ!$D166)</f>
        <v>-1.7255386645569255E-2</v>
      </c>
      <c r="F166" s="20">
        <f>Model!$W$13*((drdp!C166+drdp!L166)*ASZ!$B166+(drdp!F166+drdp!O166)*ASZ!$C166+(drdp!I166+drdp!R166)*ASZ!$D166)</f>
        <v>1.2614088961368588E-3</v>
      </c>
      <c r="G166" s="20">
        <f>Model!$W$13*((drdp!D166+drdp!M166)*ASZ!$B166+(drdp!G166+drdp!P166)*ASZ!$C166+(drdp!J166+drdp!S166)*ASZ!$D166)</f>
        <v>5.6250000000000007E-3</v>
      </c>
      <c r="H166" s="18">
        <f>Model!$W$13*((drdp!B166)*ASZ!$B166+(drdp!E166)*ASZ!$C166+(drdp!H166)*ASZ!$D166)</f>
        <v>-8.6276933227846277E-3</v>
      </c>
      <c r="I166" s="18">
        <f>Model!$W$13*((drdp!C166)*ASZ!$B166+(drdp!F166)*ASZ!$C166+(drdp!I166)*ASZ!$D166)</f>
        <v>6.3070444806842942E-4</v>
      </c>
      <c r="J166" s="18">
        <f>Model!$W$13*((drdp!D166)*ASZ!$B166+(drdp!G166)*ASZ!$C166+(drdp!J166)*ASZ!$D166)</f>
        <v>2.8125000000000003E-3</v>
      </c>
      <c r="K166" s="21">
        <f>SUM(E$3:E165)+H166</f>
        <v>-1.9086433816913744</v>
      </c>
      <c r="L166" s="21">
        <f>SUM(F$3:F165)+I166</f>
        <v>6.9056333827648655E-2</v>
      </c>
      <c r="M166" s="21">
        <f>SUM(G$3:G165)+J166</f>
        <v>0.61615230403888699</v>
      </c>
      <c r="N166" s="19">
        <f t="shared" si="13"/>
        <v>3.6429195584742855</v>
      </c>
      <c r="O166" s="19">
        <f t="shared" si="14"/>
        <v>4.7687772417156519E-3</v>
      </c>
      <c r="P166" s="19">
        <f t="shared" si="15"/>
        <v>0.37964366177242903</v>
      </c>
      <c r="Q166" s="19">
        <f t="shared" si="16"/>
        <v>-0.13180391452401177</v>
      </c>
      <c r="R166" s="19">
        <f t="shared" si="17"/>
        <v>-1.1760150172177131</v>
      </c>
      <c r="S166" s="19">
        <f t="shared" si="18"/>
        <v>4.2549219196384248E-2</v>
      </c>
    </row>
    <row r="167" spans="1:19" x14ac:dyDescent="0.25">
      <c r="A167" s="26">
        <f>Wellpath!E167</f>
        <v>4920</v>
      </c>
      <c r="B167" s="22">
        <v>0</v>
      </c>
      <c r="C167" s="22">
        <f>-SIN(Wellpath!$L167) * COS(Wellpath!$L167)</f>
        <v>-0.43301270189221941</v>
      </c>
      <c r="D167" s="22">
        <f>TAN(Dip) * SIN(Wellpath!$L167) * COS(Wellpath!$L167) * SIN(Wellpath!$O167)</f>
        <v>1.308191051153871</v>
      </c>
      <c r="E167" s="20">
        <f>Model!$W$13*((drdp!B167+drdp!K167)*ASZ!$B167+(drdp!E167+drdp!N167)*ASZ!$C167+(drdp!H167+drdp!Q167)*ASZ!$D167)</f>
        <v>-1.7255386645569255E-2</v>
      </c>
      <c r="F167" s="20">
        <f>Model!$W$13*((drdp!C167+drdp!L167)*ASZ!$B167+(drdp!F167+drdp!O167)*ASZ!$C167+(drdp!I167+drdp!R167)*ASZ!$D167)</f>
        <v>1.2614088961368588E-3</v>
      </c>
      <c r="G167" s="20">
        <f>Model!$W$13*((drdp!D167+drdp!M167)*ASZ!$B167+(drdp!G167+drdp!P167)*ASZ!$C167+(drdp!J167+drdp!S167)*ASZ!$D167)</f>
        <v>5.6250000000000007E-3</v>
      </c>
      <c r="H167" s="18">
        <f>Model!$W$13*((drdp!B167)*ASZ!$B167+(drdp!E167)*ASZ!$C167+(drdp!H167)*ASZ!$D167)</f>
        <v>-8.6276933227846277E-3</v>
      </c>
      <c r="I167" s="18">
        <f>Model!$W$13*((drdp!C167)*ASZ!$B167+(drdp!F167)*ASZ!$C167+(drdp!I167)*ASZ!$D167)</f>
        <v>6.3070444806842942E-4</v>
      </c>
      <c r="J167" s="18">
        <f>Model!$W$13*((drdp!D167)*ASZ!$B167+(drdp!G167)*ASZ!$C167+(drdp!J167)*ASZ!$D167)</f>
        <v>2.8125000000000003E-3</v>
      </c>
      <c r="K167" s="21">
        <f>SUM(E$3:E166)+H167</f>
        <v>-1.9258987683369437</v>
      </c>
      <c r="L167" s="21">
        <f>SUM(F$3:F166)+I167</f>
        <v>7.031774272378552E-2</v>
      </c>
      <c r="M167" s="21">
        <f>SUM(G$3:G166)+J167</f>
        <v>0.62177730403888698</v>
      </c>
      <c r="N167" s="19">
        <f t="shared" si="13"/>
        <v>3.709086065881757</v>
      </c>
      <c r="O167" s="19">
        <f t="shared" si="14"/>
        <v>4.9445849417684914E-3</v>
      </c>
      <c r="P167" s="19">
        <f t="shared" si="15"/>
        <v>0.3866070158178665</v>
      </c>
      <c r="Q167" s="19">
        <f t="shared" si="16"/>
        <v>-0.13542485410397262</v>
      </c>
      <c r="R167" s="19">
        <f t="shared" si="17"/>
        <v>-1.1974801440283578</v>
      </c>
      <c r="S167" s="19">
        <f t="shared" si="18"/>
        <v>4.3721976496895423E-2</v>
      </c>
    </row>
    <row r="168" spans="1:19" x14ac:dyDescent="0.25">
      <c r="A168" s="26">
        <f>Wellpath!E168</f>
        <v>4950</v>
      </c>
      <c r="B168" s="22">
        <v>0</v>
      </c>
      <c r="C168" s="22">
        <f>-SIN(Wellpath!$L168) * COS(Wellpath!$L168)</f>
        <v>-0.43301270189221941</v>
      </c>
      <c r="D168" s="22">
        <f>TAN(Dip) * SIN(Wellpath!$L168) * COS(Wellpath!$L168) * SIN(Wellpath!$O168)</f>
        <v>1.308191051153871</v>
      </c>
      <c r="E168" s="20">
        <f>Model!$W$13*((drdp!B168+drdp!K168)*ASZ!$B168+(drdp!E168+drdp!N168)*ASZ!$C168+(drdp!H168+drdp!Q168)*ASZ!$D168)</f>
        <v>-1.7255386645569255E-2</v>
      </c>
      <c r="F168" s="20">
        <f>Model!$W$13*((drdp!C168+drdp!L168)*ASZ!$B168+(drdp!F168+drdp!O168)*ASZ!$C168+(drdp!I168+drdp!R168)*ASZ!$D168)</f>
        <v>1.2614088961368588E-3</v>
      </c>
      <c r="G168" s="20">
        <f>Model!$W$13*((drdp!D168+drdp!M168)*ASZ!$B168+(drdp!G168+drdp!P168)*ASZ!$C168+(drdp!J168+drdp!S168)*ASZ!$D168)</f>
        <v>5.6250000000000007E-3</v>
      </c>
      <c r="H168" s="18">
        <f>Model!$W$13*((drdp!B168)*ASZ!$B168+(drdp!E168)*ASZ!$C168+(drdp!H168)*ASZ!$D168)</f>
        <v>-8.6276933227846277E-3</v>
      </c>
      <c r="I168" s="18">
        <f>Model!$W$13*((drdp!C168)*ASZ!$B168+(drdp!F168)*ASZ!$C168+(drdp!I168)*ASZ!$D168)</f>
        <v>6.3070444806842942E-4</v>
      </c>
      <c r="J168" s="18">
        <f>Model!$W$13*((drdp!D168)*ASZ!$B168+(drdp!G168)*ASZ!$C168+(drdp!J168)*ASZ!$D168)</f>
        <v>2.8125000000000003E-3</v>
      </c>
      <c r="K168" s="21">
        <f>SUM(E$3:E167)+H168</f>
        <v>-1.9431541549825131</v>
      </c>
      <c r="L168" s="21">
        <f>SUM(F$3:F167)+I168</f>
        <v>7.1579151619922385E-2</v>
      </c>
      <c r="M168" s="21">
        <f>SUM(G$3:G167)+J168</f>
        <v>0.62740230403888697</v>
      </c>
      <c r="N168" s="19">
        <f t="shared" si="13"/>
        <v>3.7758480700258046</v>
      </c>
      <c r="O168" s="19">
        <f t="shared" si="14"/>
        <v>5.1235749466278374E-3</v>
      </c>
      <c r="P168" s="19">
        <f t="shared" si="15"/>
        <v>0.39363365111330395</v>
      </c>
      <c r="Q168" s="19">
        <f t="shared" si="16"/>
        <v>-0.13908932588037545</v>
      </c>
      <c r="R168" s="19">
        <f t="shared" si="17"/>
        <v>-1.2191393939387651</v>
      </c>
      <c r="S168" s="19">
        <f t="shared" si="18"/>
        <v>4.4908924647488135E-2</v>
      </c>
    </row>
    <row r="169" spans="1:19" x14ac:dyDescent="0.25">
      <c r="A169" s="26">
        <f>Wellpath!E169</f>
        <v>4980</v>
      </c>
      <c r="B169" s="22">
        <v>0</v>
      </c>
      <c r="C169" s="22">
        <f>-SIN(Wellpath!$L169) * COS(Wellpath!$L169)</f>
        <v>-0.43301270189221941</v>
      </c>
      <c r="D169" s="22">
        <f>TAN(Dip) * SIN(Wellpath!$L169) * COS(Wellpath!$L169) * SIN(Wellpath!$O169)</f>
        <v>1.308191051153871</v>
      </c>
      <c r="E169" s="20">
        <f>Model!$W$13*((drdp!B169+drdp!K169)*ASZ!$B169+(drdp!E169+drdp!N169)*ASZ!$C169+(drdp!H169+drdp!Q169)*ASZ!$D169)</f>
        <v>-1.7255386645569255E-2</v>
      </c>
      <c r="F169" s="20">
        <f>Model!$W$13*((drdp!C169+drdp!L169)*ASZ!$B169+(drdp!F169+drdp!O169)*ASZ!$C169+(drdp!I169+drdp!R169)*ASZ!$D169)</f>
        <v>1.2614088961368588E-3</v>
      </c>
      <c r="G169" s="20">
        <f>Model!$W$13*((drdp!D169+drdp!M169)*ASZ!$B169+(drdp!G169+drdp!P169)*ASZ!$C169+(drdp!J169+drdp!S169)*ASZ!$D169)</f>
        <v>5.6250000000000007E-3</v>
      </c>
      <c r="H169" s="18">
        <f>Model!$W$13*((drdp!B169)*ASZ!$B169+(drdp!E169)*ASZ!$C169+(drdp!H169)*ASZ!$D169)</f>
        <v>-8.6276933227846277E-3</v>
      </c>
      <c r="I169" s="18">
        <f>Model!$W$13*((drdp!C169)*ASZ!$B169+(drdp!F169)*ASZ!$C169+(drdp!I169)*ASZ!$D169)</f>
        <v>6.3070444806842942E-4</v>
      </c>
      <c r="J169" s="18">
        <f>Model!$W$13*((drdp!D169)*ASZ!$B169+(drdp!G169)*ASZ!$C169+(drdp!J169)*ASZ!$D169)</f>
        <v>2.8125000000000003E-3</v>
      </c>
      <c r="K169" s="21">
        <f>SUM(E$3:E168)+H169</f>
        <v>-1.9604095416280825</v>
      </c>
      <c r="L169" s="21">
        <f>SUM(F$3:F168)+I169</f>
        <v>7.284056051605925E-2</v>
      </c>
      <c r="M169" s="21">
        <f>SUM(G$3:G168)+J169</f>
        <v>0.63302730403888696</v>
      </c>
      <c r="N169" s="19">
        <f t="shared" si="13"/>
        <v>3.8432055709064286</v>
      </c>
      <c r="O169" s="19">
        <f t="shared" si="14"/>
        <v>5.3057472562936898E-3</v>
      </c>
      <c r="P169" s="19">
        <f t="shared" si="15"/>
        <v>0.40072356765874145</v>
      </c>
      <c r="Q169" s="19">
        <f t="shared" si="16"/>
        <v>-0.1427973298532203</v>
      </c>
      <c r="R169" s="19">
        <f t="shared" si="17"/>
        <v>-1.2409927669489351</v>
      </c>
      <c r="S169" s="19">
        <f t="shared" si="18"/>
        <v>4.6110063648162385E-2</v>
      </c>
    </row>
    <row r="170" spans="1:19" x14ac:dyDescent="0.25">
      <c r="A170" s="26">
        <f>Wellpath!E170</f>
        <v>5010</v>
      </c>
      <c r="B170" s="22">
        <v>0</v>
      </c>
      <c r="C170" s="22">
        <f>-SIN(Wellpath!$L170) * COS(Wellpath!$L170)</f>
        <v>-0.43301270189221941</v>
      </c>
      <c r="D170" s="22">
        <f>TAN(Dip) * SIN(Wellpath!$L170) * COS(Wellpath!$L170) * SIN(Wellpath!$O170)</f>
        <v>1.308191051153871</v>
      </c>
      <c r="E170" s="20">
        <f>Model!$W$13*((drdp!B170+drdp!K170)*ASZ!$B170+(drdp!E170+drdp!N170)*ASZ!$C170+(drdp!H170+drdp!Q170)*ASZ!$D170)</f>
        <v>-1.7255386645569255E-2</v>
      </c>
      <c r="F170" s="20">
        <f>Model!$W$13*((drdp!C170+drdp!L170)*ASZ!$B170+(drdp!F170+drdp!O170)*ASZ!$C170+(drdp!I170+drdp!R170)*ASZ!$D170)</f>
        <v>1.2614088961368588E-3</v>
      </c>
      <c r="G170" s="20">
        <f>Model!$W$13*((drdp!D170+drdp!M170)*ASZ!$B170+(drdp!G170+drdp!P170)*ASZ!$C170+(drdp!J170+drdp!S170)*ASZ!$D170)</f>
        <v>5.6250000000000007E-3</v>
      </c>
      <c r="H170" s="18">
        <f>Model!$W$13*((drdp!B170)*ASZ!$B170+(drdp!E170)*ASZ!$C170+(drdp!H170)*ASZ!$D170)</f>
        <v>-8.6276933227846277E-3</v>
      </c>
      <c r="I170" s="18">
        <f>Model!$W$13*((drdp!C170)*ASZ!$B170+(drdp!F170)*ASZ!$C170+(drdp!I170)*ASZ!$D170)</f>
        <v>6.3070444806842942E-4</v>
      </c>
      <c r="J170" s="18">
        <f>Model!$W$13*((drdp!D170)*ASZ!$B170+(drdp!G170)*ASZ!$C170+(drdp!J170)*ASZ!$D170)</f>
        <v>2.8125000000000003E-3</v>
      </c>
      <c r="K170" s="21">
        <f>SUM(E$3:E169)+H170</f>
        <v>-1.9776649282736518</v>
      </c>
      <c r="L170" s="21">
        <f>SUM(F$3:F169)+I170</f>
        <v>7.4101969412196114E-2</v>
      </c>
      <c r="M170" s="21">
        <f>SUM(G$3:G169)+J170</f>
        <v>0.63865230403888695</v>
      </c>
      <c r="N170" s="19">
        <f t="shared" si="13"/>
        <v>3.9111585685236285</v>
      </c>
      <c r="O170" s="19">
        <f t="shared" si="14"/>
        <v>5.4911018707660486E-3</v>
      </c>
      <c r="P170" s="19">
        <f t="shared" si="15"/>
        <v>0.40787676545417889</v>
      </c>
      <c r="Q170" s="19">
        <f t="shared" si="16"/>
        <v>-0.14654886602250716</v>
      </c>
      <c r="R170" s="19">
        <f t="shared" si="17"/>
        <v>-1.2630402630588677</v>
      </c>
      <c r="S170" s="19">
        <f t="shared" si="18"/>
        <v>4.7325393498918171E-2</v>
      </c>
    </row>
    <row r="171" spans="1:19" x14ac:dyDescent="0.25">
      <c r="A171" s="26">
        <f>Wellpath!E171</f>
        <v>5040</v>
      </c>
      <c r="B171" s="22">
        <v>0</v>
      </c>
      <c r="C171" s="22">
        <f>-SIN(Wellpath!$L171) * COS(Wellpath!$L171)</f>
        <v>-0.43301270189221941</v>
      </c>
      <c r="D171" s="22">
        <f>TAN(Dip) * SIN(Wellpath!$L171) * COS(Wellpath!$L171) * SIN(Wellpath!$O171)</f>
        <v>1.308191051153871</v>
      </c>
      <c r="E171" s="20">
        <f>Model!$W$13*((drdp!B171+drdp!K171)*ASZ!$B171+(drdp!E171+drdp!N171)*ASZ!$C171+(drdp!H171+drdp!Q171)*ASZ!$D171)</f>
        <v>-1.7255386645569255E-2</v>
      </c>
      <c r="F171" s="20">
        <f>Model!$W$13*((drdp!C171+drdp!L171)*ASZ!$B171+(drdp!F171+drdp!O171)*ASZ!$C171+(drdp!I171+drdp!R171)*ASZ!$D171)</f>
        <v>1.2614088961368588E-3</v>
      </c>
      <c r="G171" s="20">
        <f>Model!$W$13*((drdp!D171+drdp!M171)*ASZ!$B171+(drdp!G171+drdp!P171)*ASZ!$C171+(drdp!J171+drdp!S171)*ASZ!$D171)</f>
        <v>5.6250000000000007E-3</v>
      </c>
      <c r="H171" s="18">
        <f>Model!$W$13*((drdp!B171)*ASZ!$B171+(drdp!E171)*ASZ!$C171+(drdp!H171)*ASZ!$D171)</f>
        <v>-8.6276933227846277E-3</v>
      </c>
      <c r="I171" s="18">
        <f>Model!$W$13*((drdp!C171)*ASZ!$B171+(drdp!F171)*ASZ!$C171+(drdp!I171)*ASZ!$D171)</f>
        <v>6.3070444806842942E-4</v>
      </c>
      <c r="J171" s="18">
        <f>Model!$W$13*((drdp!D171)*ASZ!$B171+(drdp!G171)*ASZ!$C171+(drdp!J171)*ASZ!$D171)</f>
        <v>2.8125000000000003E-3</v>
      </c>
      <c r="K171" s="21">
        <f>SUM(E$3:E170)+H171</f>
        <v>-1.9949203149192212</v>
      </c>
      <c r="L171" s="21">
        <f>SUM(F$3:F170)+I171</f>
        <v>7.5363378308332979E-2</v>
      </c>
      <c r="M171" s="21">
        <f>SUM(G$3:G170)+J171</f>
        <v>0.64427730403888694</v>
      </c>
      <c r="N171" s="19">
        <f t="shared" si="13"/>
        <v>3.9797070628774045</v>
      </c>
      <c r="O171" s="19">
        <f t="shared" si="14"/>
        <v>5.6796387900449139E-3</v>
      </c>
      <c r="P171" s="19">
        <f t="shared" si="15"/>
        <v>0.41509324449961638</v>
      </c>
      <c r="Q171" s="19">
        <f t="shared" si="16"/>
        <v>-0.15034393438823604</v>
      </c>
      <c r="R171" s="19">
        <f t="shared" si="17"/>
        <v>-1.2852818822685632</v>
      </c>
      <c r="S171" s="19">
        <f t="shared" si="18"/>
        <v>4.8554914199755501E-2</v>
      </c>
    </row>
    <row r="172" spans="1:19" x14ac:dyDescent="0.25">
      <c r="A172" s="26">
        <f>Wellpath!E172</f>
        <v>5070</v>
      </c>
      <c r="B172" s="22">
        <v>0</v>
      </c>
      <c r="C172" s="22">
        <f>-SIN(Wellpath!$L172) * COS(Wellpath!$L172)</f>
        <v>-0.43301270189221941</v>
      </c>
      <c r="D172" s="22">
        <f>TAN(Dip) * SIN(Wellpath!$L172) * COS(Wellpath!$L172) * SIN(Wellpath!$O172)</f>
        <v>1.308191051153871</v>
      </c>
      <c r="E172" s="20">
        <f>Model!$W$13*((drdp!B172+drdp!K172)*ASZ!$B172+(drdp!E172+drdp!N172)*ASZ!$C172+(drdp!H172+drdp!Q172)*ASZ!$D172)</f>
        <v>-1.7255386645569255E-2</v>
      </c>
      <c r="F172" s="20">
        <f>Model!$W$13*((drdp!C172+drdp!L172)*ASZ!$B172+(drdp!F172+drdp!O172)*ASZ!$C172+(drdp!I172+drdp!R172)*ASZ!$D172)</f>
        <v>1.2614088961368588E-3</v>
      </c>
      <c r="G172" s="20">
        <f>Model!$W$13*((drdp!D172+drdp!M172)*ASZ!$B172+(drdp!G172+drdp!P172)*ASZ!$C172+(drdp!J172+drdp!S172)*ASZ!$D172)</f>
        <v>5.6250000000000007E-3</v>
      </c>
      <c r="H172" s="18">
        <f>Model!$W$13*((drdp!B172)*ASZ!$B172+(drdp!E172)*ASZ!$C172+(drdp!H172)*ASZ!$D172)</f>
        <v>-8.6276933227846277E-3</v>
      </c>
      <c r="I172" s="18">
        <f>Model!$W$13*((drdp!C172)*ASZ!$B172+(drdp!F172)*ASZ!$C172+(drdp!I172)*ASZ!$D172)</f>
        <v>6.3070444806842942E-4</v>
      </c>
      <c r="J172" s="18">
        <f>Model!$W$13*((drdp!D172)*ASZ!$B172+(drdp!G172)*ASZ!$C172+(drdp!J172)*ASZ!$D172)</f>
        <v>2.8125000000000003E-3</v>
      </c>
      <c r="K172" s="21">
        <f>SUM(E$3:E171)+H172</f>
        <v>-2.0121757015647903</v>
      </c>
      <c r="L172" s="21">
        <f>SUM(F$3:F171)+I172</f>
        <v>7.6624787204469844E-2</v>
      </c>
      <c r="M172" s="21">
        <f>SUM(G$3:G171)+J172</f>
        <v>0.64990230403888694</v>
      </c>
      <c r="N172" s="19">
        <f t="shared" si="13"/>
        <v>4.0488510539677565</v>
      </c>
      <c r="O172" s="19">
        <f t="shared" si="14"/>
        <v>5.8713580141302856E-3</v>
      </c>
      <c r="P172" s="19">
        <f t="shared" si="15"/>
        <v>0.42237300479505385</v>
      </c>
      <c r="Q172" s="19">
        <f t="shared" si="16"/>
        <v>-0.15418253495040687</v>
      </c>
      <c r="R172" s="19">
        <f t="shared" si="17"/>
        <v>-1.3077176245780209</v>
      </c>
      <c r="S172" s="19">
        <f t="shared" si="18"/>
        <v>4.9798625750674376E-2</v>
      </c>
    </row>
    <row r="173" spans="1:19" x14ac:dyDescent="0.25">
      <c r="A173" s="26">
        <f>Wellpath!E173</f>
        <v>5100</v>
      </c>
      <c r="B173" s="22">
        <v>0</v>
      </c>
      <c r="C173" s="22">
        <f>-SIN(Wellpath!$L173) * COS(Wellpath!$L173)</f>
        <v>-0.43301270189221941</v>
      </c>
      <c r="D173" s="22">
        <f>TAN(Dip) * SIN(Wellpath!$L173) * COS(Wellpath!$L173) * SIN(Wellpath!$O173)</f>
        <v>1.308191051153871</v>
      </c>
      <c r="E173" s="20">
        <f>Model!$W$13*((drdp!B173+drdp!K173)*ASZ!$B173+(drdp!E173+drdp!N173)*ASZ!$C173+(drdp!H173+drdp!Q173)*ASZ!$D173)</f>
        <v>-1.7255386645569255E-2</v>
      </c>
      <c r="F173" s="20">
        <f>Model!$W$13*((drdp!C173+drdp!L173)*ASZ!$B173+(drdp!F173+drdp!O173)*ASZ!$C173+(drdp!I173+drdp!R173)*ASZ!$D173)</f>
        <v>1.2614088961368588E-3</v>
      </c>
      <c r="G173" s="20">
        <f>Model!$W$13*((drdp!D173+drdp!M173)*ASZ!$B173+(drdp!G173+drdp!P173)*ASZ!$C173+(drdp!J173+drdp!S173)*ASZ!$D173)</f>
        <v>5.6250000000000007E-3</v>
      </c>
      <c r="H173" s="18">
        <f>Model!$W$13*((drdp!B173)*ASZ!$B173+(drdp!E173)*ASZ!$C173+(drdp!H173)*ASZ!$D173)</f>
        <v>-8.6276933227846277E-3</v>
      </c>
      <c r="I173" s="18">
        <f>Model!$W$13*((drdp!C173)*ASZ!$B173+(drdp!F173)*ASZ!$C173+(drdp!I173)*ASZ!$D173)</f>
        <v>6.3070444806842942E-4</v>
      </c>
      <c r="J173" s="18">
        <f>Model!$W$13*((drdp!D173)*ASZ!$B173+(drdp!G173)*ASZ!$C173+(drdp!J173)*ASZ!$D173)</f>
        <v>2.8125000000000003E-3</v>
      </c>
      <c r="K173" s="21">
        <f>SUM(E$3:E172)+H173</f>
        <v>-2.0294310882103597</v>
      </c>
      <c r="L173" s="21">
        <f>SUM(F$3:F172)+I173</f>
        <v>7.7886196100606708E-2</v>
      </c>
      <c r="M173" s="21">
        <f>SUM(G$3:G172)+J173</f>
        <v>0.65552730403888693</v>
      </c>
      <c r="N173" s="19">
        <f t="shared" si="13"/>
        <v>4.1185905417946849</v>
      </c>
      <c r="O173" s="19">
        <f t="shared" si="14"/>
        <v>6.0662595430221638E-3</v>
      </c>
      <c r="P173" s="19">
        <f t="shared" si="15"/>
        <v>0.42971604634049132</v>
      </c>
      <c r="Q173" s="19">
        <f t="shared" si="16"/>
        <v>-0.15806466770901975</v>
      </c>
      <c r="R173" s="19">
        <f t="shared" si="17"/>
        <v>-1.3303474899872416</v>
      </c>
      <c r="S173" s="19">
        <f t="shared" si="18"/>
        <v>5.1056528151674781E-2</v>
      </c>
    </row>
    <row r="174" spans="1:19" x14ac:dyDescent="0.25">
      <c r="A174" s="26">
        <f>Wellpath!E174</f>
        <v>5130</v>
      </c>
      <c r="B174" s="22">
        <v>0</v>
      </c>
      <c r="C174" s="22">
        <f>-SIN(Wellpath!$L174) * COS(Wellpath!$L174)</f>
        <v>-0.40450849718747367</v>
      </c>
      <c r="D174" s="22">
        <f>TAN(Dip) * SIN(Wellpath!$L174) * COS(Wellpath!$L174) * SIN(Wellpath!$O174)</f>
        <v>1.2220759202303262</v>
      </c>
      <c r="E174" s="20">
        <f>Model!$W$13*((drdp!B174+drdp!K174)*ASZ!$B174+(drdp!E174+drdp!N174)*ASZ!$C174+(drdp!H174+drdp!Q174)*ASZ!$D174)</f>
        <v>-1.6489579839010497E-2</v>
      </c>
      <c r="F174" s="20">
        <f>Model!$W$13*((drdp!C174+drdp!L174)*ASZ!$B174+(drdp!F174+drdp!O174)*ASZ!$C174+(drdp!I174+drdp!R174)*ASZ!$D174)</f>
        <v>1.5665510177756863E-3</v>
      </c>
      <c r="G174" s="20">
        <f>Model!$W$13*((drdp!D174+drdp!M174)*ASZ!$B174+(drdp!G174+drdp!P174)*ASZ!$C174+(drdp!J174+drdp!S174)*ASZ!$D174)</f>
        <v>5.4062956512550657E-3</v>
      </c>
      <c r="H174" s="18">
        <f>Model!$W$13*((drdp!B174)*ASZ!$B174+(drdp!E174)*ASZ!$C174+(drdp!H174)*ASZ!$D174)</f>
        <v>-8.2447899195052486E-3</v>
      </c>
      <c r="I174" s="18">
        <f>Model!$W$13*((drdp!C174)*ASZ!$B174+(drdp!F174)*ASZ!$C174+(drdp!I174)*ASZ!$D174)</f>
        <v>7.8327550888784316E-4</v>
      </c>
      <c r="J174" s="18">
        <f>Model!$W$13*((drdp!D174)*ASZ!$B174+(drdp!G174)*ASZ!$C174+(drdp!J174)*ASZ!$D174)</f>
        <v>2.7031478256275328E-3</v>
      </c>
      <c r="K174" s="21">
        <f>SUM(E$3:E173)+H174</f>
        <v>-2.0463035714526496</v>
      </c>
      <c r="L174" s="21">
        <f>SUM(F$3:F173)+I174</f>
        <v>7.9300176057562996E-2</v>
      </c>
      <c r="M174" s="21">
        <f>SUM(G$3:G173)+J174</f>
        <v>0.66104295186451445</v>
      </c>
      <c r="N174" s="19">
        <f t="shared" si="13"/>
        <v>4.1873583065398687</v>
      </c>
      <c r="O174" s="19">
        <f t="shared" si="14"/>
        <v>6.2885179227604874E-3</v>
      </c>
      <c r="P174" s="19">
        <f t="shared" si="15"/>
        <v>0.43697778420975075</v>
      </c>
      <c r="Q174" s="19">
        <f t="shared" si="16"/>
        <v>-0.16227223348341505</v>
      </c>
      <c r="R174" s="19">
        <f t="shared" si="17"/>
        <v>-1.3526945532839578</v>
      </c>
      <c r="S174" s="19">
        <f t="shared" si="18"/>
        <v>5.2420822464467137E-2</v>
      </c>
    </row>
    <row r="175" spans="1:19" x14ac:dyDescent="0.25">
      <c r="A175" s="26">
        <f>Wellpath!E175</f>
        <v>5160</v>
      </c>
      <c r="B175" s="22">
        <v>0</v>
      </c>
      <c r="C175" s="22">
        <f>-SIN(Wellpath!$L175) * COS(Wellpath!$L175)</f>
        <v>-0.37157241273869712</v>
      </c>
      <c r="D175" s="22">
        <f>TAN(Dip) * SIN(Wellpath!$L175) * COS(Wellpath!$L175) * SIN(Wellpath!$O175)</f>
        <v>1.1225714697889106</v>
      </c>
      <c r="E175" s="20">
        <f>Model!$W$13*((drdp!B175+drdp!K175)*ASZ!$B175+(drdp!E175+drdp!N175)*ASZ!$C175+(drdp!H175+drdp!Q175)*ASZ!$D175)</f>
        <v>-1.5445382821414772E-2</v>
      </c>
      <c r="F175" s="20">
        <f>Model!$W$13*((drdp!C175+drdp!L175)*ASZ!$B175+(drdp!F175+drdp!O175)*ASZ!$C175+(drdp!I175+drdp!R175)*ASZ!$D175)</f>
        <v>1.7916256597841974E-3</v>
      </c>
      <c r="G175" s="20">
        <f>Model!$W$13*((drdp!D175+drdp!M175)*ASZ!$B175+(drdp!G175+drdp!P175)*ASZ!$C175+(drdp!J175+drdp!S175)*ASZ!$D175)</f>
        <v>5.0917243476410771E-3</v>
      </c>
      <c r="H175" s="18">
        <f>Model!$W$13*((drdp!B175)*ASZ!$B175+(drdp!E175)*ASZ!$C175+(drdp!H175)*ASZ!$D175)</f>
        <v>-7.7226914107073859E-3</v>
      </c>
      <c r="I175" s="18">
        <f>Model!$W$13*((drdp!C175)*ASZ!$B175+(drdp!F175)*ASZ!$C175+(drdp!I175)*ASZ!$D175)</f>
        <v>8.9581282989209868E-4</v>
      </c>
      <c r="J175" s="18">
        <f>Model!$W$13*((drdp!D175)*ASZ!$B175+(drdp!G175)*ASZ!$C175+(drdp!J175)*ASZ!$D175)</f>
        <v>2.5458621738205386E-3</v>
      </c>
      <c r="K175" s="21">
        <f>SUM(E$3:E174)+H175</f>
        <v>-2.0622710527828625</v>
      </c>
      <c r="L175" s="21">
        <f>SUM(F$3:F174)+I175</f>
        <v>8.0979264396342926E-2</v>
      </c>
      <c r="M175" s="21">
        <f>SUM(G$3:G174)+J175</f>
        <v>0.66629196186396256</v>
      </c>
      <c r="N175" s="19">
        <f t="shared" si="13"/>
        <v>4.2529618951461359</v>
      </c>
      <c r="O175" s="19">
        <f t="shared" si="14"/>
        <v>6.5576412621728133E-3</v>
      </c>
      <c r="P175" s="19">
        <f t="shared" si="15"/>
        <v>0.44394497844452813</v>
      </c>
      <c r="Q175" s="19">
        <f t="shared" si="16"/>
        <v>-0.16700119284022791</v>
      </c>
      <c r="R175" s="19">
        <f t="shared" si="17"/>
        <v>-1.3740746256539529</v>
      </c>
      <c r="S175" s="19">
        <f t="shared" si="18"/>
        <v>5.3955832944939865E-2</v>
      </c>
    </row>
    <row r="176" spans="1:19" x14ac:dyDescent="0.25">
      <c r="A176" s="26">
        <f>Wellpath!E176</f>
        <v>5190</v>
      </c>
      <c r="B176" s="22">
        <v>0</v>
      </c>
      <c r="C176" s="22">
        <f>-SIN(Wellpath!$L176) * COS(Wellpath!$L176)</f>
        <v>-0.33456530317942923</v>
      </c>
      <c r="D176" s="22">
        <f>TAN(Dip) * SIN(Wellpath!$L176) * COS(Wellpath!$L176) * SIN(Wellpath!$O176)</f>
        <v>1.0107678914113059</v>
      </c>
      <c r="E176" s="20">
        <f>Model!$W$13*((drdp!B176+drdp!K176)*ASZ!$B176+(drdp!E176+drdp!N176)*ASZ!$C176+(drdp!H176+drdp!Q176)*ASZ!$D176)</f>
        <v>-1.4137670280796089E-2</v>
      </c>
      <c r="F176" s="20">
        <f>Model!$W$13*((drdp!C176+drdp!L176)*ASZ!$B176+(drdp!F176+drdp!O176)*ASZ!$C176+(drdp!I176+drdp!R176)*ASZ!$D176)</f>
        <v>1.9262722313337323E-3</v>
      </c>
      <c r="G176" s="20">
        <f>Model!$W$13*((drdp!D176+drdp!M176)*ASZ!$B176+(drdp!G176+drdp!P176)*ASZ!$C176+(drdp!J176+drdp!S176)*ASZ!$D176)</f>
        <v>4.6851542765012572E-3</v>
      </c>
      <c r="H176" s="18">
        <f>Model!$W$13*((drdp!B176)*ASZ!$B176+(drdp!E176)*ASZ!$C176+(drdp!H176)*ASZ!$D176)</f>
        <v>-7.0688351403980446E-3</v>
      </c>
      <c r="I176" s="18">
        <f>Model!$W$13*((drdp!C176)*ASZ!$B176+(drdp!F176)*ASZ!$C176+(drdp!I176)*ASZ!$D176)</f>
        <v>9.6313611566686613E-4</v>
      </c>
      <c r="J176" s="18">
        <f>Model!$W$13*((drdp!D176)*ASZ!$B176+(drdp!G176)*ASZ!$C176+(drdp!J176)*ASZ!$D176)</f>
        <v>2.3425771382506286E-3</v>
      </c>
      <c r="K176" s="21">
        <f>SUM(E$3:E175)+H176</f>
        <v>-2.0770625793339677</v>
      </c>
      <c r="L176" s="21">
        <f>SUM(F$3:F175)+I176</f>
        <v>8.283821334190189E-2</v>
      </c>
      <c r="M176" s="21">
        <f>SUM(G$3:G175)+J176</f>
        <v>0.67118040117603361</v>
      </c>
      <c r="N176" s="19">
        <f t="shared" si="13"/>
        <v>4.314188958469475</v>
      </c>
      <c r="O176" s="19">
        <f t="shared" si="14"/>
        <v>6.8621695896784523E-3</v>
      </c>
      <c r="P176" s="19">
        <f t="shared" si="15"/>
        <v>0.45048313092282144</v>
      </c>
      <c r="Q176" s="19">
        <f t="shared" si="16"/>
        <v>-0.17206015307134823</v>
      </c>
      <c r="R176" s="19">
        <f t="shared" si="17"/>
        <v>-1.3940836952650995</v>
      </c>
      <c r="S176" s="19">
        <f t="shared" si="18"/>
        <v>5.5599385263523572E-2</v>
      </c>
    </row>
    <row r="177" spans="1:19" x14ac:dyDescent="0.25">
      <c r="A177" s="26">
        <f>Wellpath!E177</f>
        <v>5220</v>
      </c>
      <c r="B177" s="22">
        <v>0</v>
      </c>
      <c r="C177" s="22">
        <f>-SIN(Wellpath!$L177) * COS(Wellpath!$L177)</f>
        <v>-0.29389262614623657</v>
      </c>
      <c r="D177" s="22">
        <f>TAN(Dip) * SIN(Wellpath!$L177) * COS(Wellpath!$L177) * SIN(Wellpath!$O177)</f>
        <v>0.88789012849861892</v>
      </c>
      <c r="E177" s="20">
        <f>Model!$W$13*((drdp!B177+drdp!K177)*ASZ!$B177+(drdp!E177+drdp!N177)*ASZ!$C177+(drdp!H177+drdp!Q177)*ASZ!$D177)</f>
        <v>-1.258748538831005E-2</v>
      </c>
      <c r="F177" s="20">
        <f>Model!$W$13*((drdp!C177+drdp!L177)*ASZ!$B177+(drdp!F177+drdp!O177)*ASZ!$C177+(drdp!I177+drdp!R177)*ASZ!$D177)</f>
        <v>1.9624837196008421E-3</v>
      </c>
      <c r="G177" s="20">
        <f>Model!$W$13*((drdp!D177+drdp!M177)*ASZ!$B177+(drdp!G177+drdp!P177)*ASZ!$C177+(drdp!J177+drdp!S177)*ASZ!$D177)</f>
        <v>4.1926274578121059E-3</v>
      </c>
      <c r="H177" s="18">
        <f>Model!$W$13*((drdp!B177)*ASZ!$B177+(drdp!E177)*ASZ!$C177+(drdp!H177)*ASZ!$D177)</f>
        <v>-6.2937426941550249E-3</v>
      </c>
      <c r="I177" s="18">
        <f>Model!$W$13*((drdp!C177)*ASZ!$B177+(drdp!F177)*ASZ!$C177+(drdp!I177)*ASZ!$D177)</f>
        <v>9.8124185980042107E-4</v>
      </c>
      <c r="J177" s="18">
        <f>Model!$W$13*((drdp!D177)*ASZ!$B177+(drdp!G177)*ASZ!$C177+(drdp!J177)*ASZ!$D177)</f>
        <v>2.096313728906053E-3</v>
      </c>
      <c r="K177" s="21">
        <f>SUM(E$3:E176)+H177</f>
        <v>-2.0904251571685206</v>
      </c>
      <c r="L177" s="21">
        <f>SUM(F$3:F176)+I177</f>
        <v>8.4782591317369177E-2</v>
      </c>
      <c r="M177" s="21">
        <f>SUM(G$3:G176)+J177</f>
        <v>0.67561929204319038</v>
      </c>
      <c r="N177" s="19">
        <f t="shared" si="13"/>
        <v>4.3698773377230342</v>
      </c>
      <c r="O177" s="19">
        <f t="shared" si="14"/>
        <v>7.1880877904880432E-3</v>
      </c>
      <c r="P177" s="19">
        <f t="shared" si="15"/>
        <v>0.45646142778094179</v>
      </c>
      <c r="Q177" s="19">
        <f t="shared" si="16"/>
        <v>-0.1772316617797659</v>
      </c>
      <c r="R177" s="19">
        <f t="shared" si="17"/>
        <v>-1.4123315647554708</v>
      </c>
      <c r="S177" s="19">
        <f t="shared" si="18"/>
        <v>5.72807543234281E-2</v>
      </c>
    </row>
    <row r="178" spans="1:19" x14ac:dyDescent="0.25">
      <c r="A178" s="26">
        <f>Wellpath!E178</f>
        <v>5250</v>
      </c>
      <c r="B178" s="22">
        <v>0</v>
      </c>
      <c r="C178" s="22">
        <f>-SIN(Wellpath!$L178) * COS(Wellpath!$L178)</f>
        <v>-0.24999999999999997</v>
      </c>
      <c r="D178" s="22">
        <f>TAN(Dip) * SIN(Wellpath!$L178) * COS(Wellpath!$L178) * SIN(Wellpath!$O178)</f>
        <v>0.75528445553514667</v>
      </c>
      <c r="E178" s="20">
        <f>Model!$W$13*((drdp!B178+drdp!K178)*ASZ!$B178+(drdp!E178+drdp!N178)*ASZ!$C178+(drdp!H178+drdp!Q178)*ASZ!$D178)</f>
        <v>-1.0821552226244794E-2</v>
      </c>
      <c r="F178" s="20">
        <f>Model!$W$13*((drdp!C178+drdp!L178)*ASZ!$B178+(drdp!F178+drdp!O178)*ASZ!$C178+(drdp!I178+drdp!R178)*ASZ!$D178)</f>
        <v>1.8948167082568001E-3</v>
      </c>
      <c r="G178" s="20">
        <f>Model!$W$13*((drdp!D178+drdp!M178)*ASZ!$B178+(drdp!G178+drdp!P178)*ASZ!$C178+(drdp!J178+drdp!S178)*ASZ!$D178)</f>
        <v>3.6222218485840061E-3</v>
      </c>
      <c r="H178" s="18">
        <f>Model!$W$13*((drdp!B178)*ASZ!$B178+(drdp!E178)*ASZ!$C178+(drdp!H178)*ASZ!$D178)</f>
        <v>-5.4107761131223968E-3</v>
      </c>
      <c r="I178" s="18">
        <f>Model!$W$13*((drdp!C178)*ASZ!$B178+(drdp!F178)*ASZ!$C178+(drdp!I178)*ASZ!$D178)</f>
        <v>9.4740835412840006E-4</v>
      </c>
      <c r="J178" s="18">
        <f>Model!$W$13*((drdp!D178)*ASZ!$B178+(drdp!G178)*ASZ!$C178+(drdp!J178)*ASZ!$D178)</f>
        <v>1.8111109242920031E-3</v>
      </c>
      <c r="K178" s="21">
        <f>SUM(E$3:E177)+H178</f>
        <v>-2.1021296759757981</v>
      </c>
      <c r="L178" s="21">
        <f>SUM(F$3:F177)+I178</f>
        <v>8.6711241531298E-2</v>
      </c>
      <c r="M178" s="21">
        <f>SUM(G$3:G177)+J178</f>
        <v>0.67952671669638842</v>
      </c>
      <c r="N178" s="19">
        <f t="shared" si="13"/>
        <v>4.4189491746181142</v>
      </c>
      <c r="O178" s="19">
        <f t="shared" si="14"/>
        <v>7.5188394078990993E-3</v>
      </c>
      <c r="P178" s="19">
        <f t="shared" si="15"/>
        <v>0.46175655870417376</v>
      </c>
      <c r="Q178" s="19">
        <f t="shared" si="16"/>
        <v>-0.18227827406364663</v>
      </c>
      <c r="R178" s="19">
        <f t="shared" si="17"/>
        <v>-1.4284532767858771</v>
      </c>
      <c r="S178" s="19">
        <f t="shared" si="18"/>
        <v>5.8922605258430447E-2</v>
      </c>
    </row>
    <row r="179" spans="1:19" x14ac:dyDescent="0.25">
      <c r="A179" s="26">
        <f>Wellpath!E179</f>
        <v>5280</v>
      </c>
      <c r="B179" s="22">
        <v>0</v>
      </c>
      <c r="C179" s="22">
        <f>-SIN(Wellpath!$L179) * COS(Wellpath!$L179)</f>
        <v>-0.20336832153790022</v>
      </c>
      <c r="D179" s="22">
        <f>TAN(Dip) * SIN(Wellpath!$L179) * COS(Wellpath!$L179) * SIN(Wellpath!$O179)</f>
        <v>0.61440372802339849</v>
      </c>
      <c r="E179" s="20">
        <f>Model!$W$13*((drdp!B179+drdp!K179)*ASZ!$B179+(drdp!E179+drdp!N179)*ASZ!$C179+(drdp!H179+drdp!Q179)*ASZ!$D179)</f>
        <v>-8.8716491267976805E-3</v>
      </c>
      <c r="F179" s="20">
        <f>Model!$W$13*((drdp!C179+drdp!L179)*ASZ!$B179+(drdp!F179+drdp!O179)*ASZ!$C179+(drdp!I179+drdp!R179)*ASZ!$D179)</f>
        <v>1.7205378885265623E-3</v>
      </c>
      <c r="G179" s="20">
        <f>Model!$W$13*((drdp!D179+drdp!M179)*ASZ!$B179+(drdp!G179+drdp!P179)*ASZ!$C179+(drdp!J179+drdp!S179)*ASZ!$D179)</f>
        <v>2.9838635366633733E-3</v>
      </c>
      <c r="H179" s="18">
        <f>Model!$W$13*((drdp!B179)*ASZ!$B179+(drdp!E179)*ASZ!$C179+(drdp!H179)*ASZ!$D179)</f>
        <v>-4.4358245633988403E-3</v>
      </c>
      <c r="I179" s="18">
        <f>Model!$W$13*((drdp!C179)*ASZ!$B179+(drdp!F179)*ASZ!$C179+(drdp!I179)*ASZ!$D179)</f>
        <v>8.6026894426328114E-4</v>
      </c>
      <c r="J179" s="18">
        <f>Model!$W$13*((drdp!D179)*ASZ!$B179+(drdp!G179)*ASZ!$C179+(drdp!J179)*ASZ!$D179)</f>
        <v>1.4919317683316866E-3</v>
      </c>
      <c r="K179" s="21">
        <f>SUM(E$3:E178)+H179</f>
        <v>-2.1119762766523191</v>
      </c>
      <c r="L179" s="21">
        <f>SUM(F$3:F178)+I179</f>
        <v>8.8518918829689666E-2</v>
      </c>
      <c r="M179" s="21">
        <f>SUM(G$3:G178)+J179</f>
        <v>0.68282975938901214</v>
      </c>
      <c r="N179" s="19">
        <f t="shared" si="13"/>
        <v>4.4604437931421934</v>
      </c>
      <c r="O179" s="19">
        <f t="shared" si="14"/>
        <v>7.8355989907771869E-3</v>
      </c>
      <c r="P179" s="19">
        <f t="shared" si="15"/>
        <v>0.46625648030725619</v>
      </c>
      <c r="Q179" s="19">
        <f t="shared" si="16"/>
        <v>-0.18694985660321684</v>
      </c>
      <c r="R179" s="19">
        <f t="shared" si="17"/>
        <v>-1.4421202528218049</v>
      </c>
      <c r="S179" s="19">
        <f t="shared" si="18"/>
        <v>6.0443352045852487E-2</v>
      </c>
    </row>
    <row r="180" spans="1:19" x14ac:dyDescent="0.25">
      <c r="A180" s="26">
        <f>Wellpath!E180</f>
        <v>5310</v>
      </c>
      <c r="B180" s="22">
        <v>0</v>
      </c>
      <c r="C180" s="22">
        <f>-SIN(Wellpath!$L180) * COS(Wellpath!$L180)</f>
        <v>-0.15450849718747378</v>
      </c>
      <c r="D180" s="22">
        <f>TAN(Dip) * SIN(Wellpath!$L180) * COS(Wellpath!$L180) * SIN(Wellpath!$O180)</f>
        <v>0.46679146469517957</v>
      </c>
      <c r="E180" s="20">
        <f>Model!$W$13*((drdp!B180+drdp!K180)*ASZ!$B180+(drdp!E180+drdp!N180)*ASZ!$C180+(drdp!H180+drdp!Q180)*ASZ!$D180)</f>
        <v>-6.7738582661219168E-3</v>
      </c>
      <c r="F180" s="20">
        <f>Model!$W$13*((drdp!C180+drdp!L180)*ASZ!$B180+(drdp!F180+drdp!O180)*ASZ!$C180+(drdp!I180+drdp!R180)*ASZ!$D180)</f>
        <v>1.4397034210325915E-3</v>
      </c>
      <c r="G180" s="20">
        <f>Model!$W$13*((drdp!D180+drdp!M180)*ASZ!$B180+(drdp!G180+drdp!P180)*ASZ!$C180+(drdp!J180+drdp!S180)*ASZ!$D180)</f>
        <v>2.2890936179241674E-3</v>
      </c>
      <c r="H180" s="18">
        <f>Model!$W$13*((drdp!B180)*ASZ!$B180+(drdp!E180)*ASZ!$C180+(drdp!H180)*ASZ!$D180)</f>
        <v>-3.3869291330609584E-3</v>
      </c>
      <c r="I180" s="18">
        <f>Model!$W$13*((drdp!C180)*ASZ!$B180+(drdp!F180)*ASZ!$C180+(drdp!I180)*ASZ!$D180)</f>
        <v>7.1985171051629573E-4</v>
      </c>
      <c r="J180" s="18">
        <f>Model!$W$13*((drdp!D180)*ASZ!$B180+(drdp!G180)*ASZ!$C180+(drdp!J180)*ASZ!$D180)</f>
        <v>1.1445468089620837E-3</v>
      </c>
      <c r="K180" s="21">
        <f>SUM(E$3:E179)+H180</f>
        <v>-2.119799030348779</v>
      </c>
      <c r="L180" s="21">
        <f>SUM(F$3:F179)+I180</f>
        <v>9.0099039484469248E-2</v>
      </c>
      <c r="M180" s="21">
        <f>SUM(G$3:G179)+J180</f>
        <v>0.68546623796630579</v>
      </c>
      <c r="N180" s="19">
        <f t="shared" si="13"/>
        <v>4.4935479290676241</v>
      </c>
      <c r="O180" s="19">
        <f t="shared" si="14"/>
        <v>8.1178369160239492E-3</v>
      </c>
      <c r="P180" s="19">
        <f t="shared" si="15"/>
        <v>0.46986396339168018</v>
      </c>
      <c r="Q180" s="19">
        <f t="shared" si="16"/>
        <v>-0.19099185653453427</v>
      </c>
      <c r="R180" s="19">
        <f t="shared" si="17"/>
        <v>-1.4530506665778005</v>
      </c>
      <c r="S180" s="19">
        <f t="shared" si="18"/>
        <v>6.1759849639796777E-2</v>
      </c>
    </row>
    <row r="181" spans="1:19" x14ac:dyDescent="0.25">
      <c r="A181" s="26">
        <f>Wellpath!E181</f>
        <v>5340</v>
      </c>
      <c r="B181" s="22">
        <v>0</v>
      </c>
      <c r="C181" s="22">
        <f>-SIN(Wellpath!$L181) * COS(Wellpath!$L181)</f>
        <v>-0.10395584540887964</v>
      </c>
      <c r="D181" s="22">
        <f>TAN(Dip) * SIN(Wellpath!$L181) * COS(Wellpath!$L181) * SIN(Wellpath!$O181)</f>
        <v>0.31406493639736621</v>
      </c>
      <c r="E181" s="20">
        <f>Model!$W$13*((drdp!B181+drdp!K181)*ASZ!$B181+(drdp!E181+drdp!N181)*ASZ!$C181+(drdp!H181+drdp!Q181)*ASZ!$D181)</f>
        <v>-4.5677099031934789E-3</v>
      </c>
      <c r="F181" s="20">
        <f>Model!$W$13*((drdp!C181+drdp!L181)*ASZ!$B181+(drdp!F181+drdp!O181)*ASZ!$C181+(drdp!I181+drdp!R181)*ASZ!$D181)</f>
        <v>1.055169161219475E-3</v>
      </c>
      <c r="G181" s="20">
        <f>Model!$W$13*((drdp!D181+drdp!M181)*ASZ!$B181+(drdp!G181+drdp!P181)*ASZ!$C181+(drdp!J181+drdp!S181)*ASZ!$D181)</f>
        <v>1.5507954661597529E-3</v>
      </c>
      <c r="H181" s="18">
        <f>Model!$W$13*((drdp!B181)*ASZ!$B181+(drdp!E181)*ASZ!$C181+(drdp!H181)*ASZ!$D181)</f>
        <v>-2.2838549515967394E-3</v>
      </c>
      <c r="I181" s="18">
        <f>Model!$W$13*((drdp!C181)*ASZ!$B181+(drdp!F181)*ASZ!$C181+(drdp!I181)*ASZ!$D181)</f>
        <v>5.2758458060973748E-4</v>
      </c>
      <c r="J181" s="18">
        <f>Model!$W$13*((drdp!D181)*ASZ!$B181+(drdp!G181)*ASZ!$C181+(drdp!J181)*ASZ!$D181)</f>
        <v>7.7539773307987647E-4</v>
      </c>
      <c r="K181" s="21">
        <f>SUM(E$3:E180)+H181</f>
        <v>-2.125469814433437</v>
      </c>
      <c r="L181" s="21">
        <f>SUM(F$3:F180)+I181</f>
        <v>9.1346475775595293E-2</v>
      </c>
      <c r="M181" s="21">
        <f>SUM(G$3:G180)+J181</f>
        <v>0.68738618250834782</v>
      </c>
      <c r="N181" s="19">
        <f t="shared" si="13"/>
        <v>4.5176219320677093</v>
      </c>
      <c r="O181" s="19">
        <f t="shared" si="14"/>
        <v>8.3441786366214177E-3</v>
      </c>
      <c r="P181" s="19">
        <f t="shared" si="15"/>
        <v>0.47249976390339965</v>
      </c>
      <c r="Q181" s="19">
        <f t="shared" si="16"/>
        <v>-0.19415417691590298</v>
      </c>
      <c r="R181" s="19">
        <f t="shared" si="17"/>
        <v>-1.4610185817801267</v>
      </c>
      <c r="S181" s="19">
        <f t="shared" si="18"/>
        <v>6.279030526897772E-2</v>
      </c>
    </row>
    <row r="182" spans="1:19" x14ac:dyDescent="0.25">
      <c r="A182" s="26">
        <f>Wellpath!E182</f>
        <v>5370</v>
      </c>
      <c r="B182" s="22">
        <v>0</v>
      </c>
      <c r="C182" s="22">
        <f>-SIN(Wellpath!$L182) * COS(Wellpath!$L182)</f>
        <v>-5.2264231633826867E-2</v>
      </c>
      <c r="D182" s="22">
        <f>TAN(Dip) * SIN(Wellpath!$L182) * COS(Wellpath!$L182) * SIN(Wellpath!$O182)</f>
        <v>0.15789744693407087</v>
      </c>
      <c r="E182" s="20">
        <f>Model!$W$13*((drdp!B182+drdp!K182)*ASZ!$B182+(drdp!E182+drdp!N182)*ASZ!$C182+(drdp!H182+drdp!Q182)*ASZ!$D182)</f>
        <v>-2.2952422455441331E-3</v>
      </c>
      <c r="F182" s="20">
        <f>Model!$W$13*((drdp!C182+drdp!L182)*ASZ!$B182+(drdp!F182+drdp!O182)*ASZ!$C182+(drdp!I182+drdp!R182)*ASZ!$D182)</f>
        <v>5.7253146475794874E-4</v>
      </c>
      <c r="G182" s="20">
        <f>Model!$W$13*((drdp!D182+drdp!M182)*ASZ!$B182+(drdp!G182+drdp!P182)*ASZ!$C182+(drdp!J182+drdp!S182)*ASZ!$D182)</f>
        <v>7.8288907981190702E-4</v>
      </c>
      <c r="H182" s="18">
        <f>Model!$W$13*((drdp!B182)*ASZ!$B182+(drdp!E182)*ASZ!$C182+(drdp!H182)*ASZ!$D182)</f>
        <v>-1.1476211227720665E-3</v>
      </c>
      <c r="I182" s="18">
        <f>Model!$W$13*((drdp!C182)*ASZ!$B182+(drdp!F182)*ASZ!$C182+(drdp!I182)*ASZ!$D182)</f>
        <v>2.8626573237897437E-4</v>
      </c>
      <c r="J182" s="18">
        <f>Model!$W$13*((drdp!D182)*ASZ!$B182+(drdp!G182)*ASZ!$C182+(drdp!J182)*ASZ!$D182)</f>
        <v>3.9144453990595351E-4</v>
      </c>
      <c r="K182" s="21">
        <f>SUM(E$3:E181)+H182</f>
        <v>-2.1289012905078053</v>
      </c>
      <c r="L182" s="21">
        <f>SUM(F$3:F181)+I182</f>
        <v>9.2160326088584002E-2</v>
      </c>
      <c r="M182" s="21">
        <f>SUM(G$3:G181)+J182</f>
        <v>0.68855302478133362</v>
      </c>
      <c r="N182" s="19">
        <f t="shared" si="13"/>
        <v>4.5322207047257992</v>
      </c>
      <c r="O182" s="19">
        <f t="shared" si="14"/>
        <v>8.493525704754137E-3</v>
      </c>
      <c r="P182" s="19">
        <f t="shared" si="15"/>
        <v>0.47410526793552382</v>
      </c>
      <c r="Q182" s="19">
        <f t="shared" si="16"/>
        <v>-0.19620023714360663</v>
      </c>
      <c r="R182" s="19">
        <f t="shared" si="17"/>
        <v>-1.465861423040034</v>
      </c>
      <c r="S182" s="19">
        <f t="shared" si="18"/>
        <v>6.3457271293128573E-2</v>
      </c>
    </row>
    <row r="183" spans="1:19" x14ac:dyDescent="0.25">
      <c r="A183" s="26">
        <f>Wellpath!E183</f>
        <v>5400</v>
      </c>
      <c r="B183" s="22">
        <v>0</v>
      </c>
      <c r="C183" s="22">
        <f>-SIN(Wellpath!$L183) * COS(Wellpath!$L183)</f>
        <v>-6.1257422745431001E-17</v>
      </c>
      <c r="D183" s="22">
        <f>TAN(Dip) * SIN(Wellpath!$L183) * COS(Wellpath!$L183) * SIN(Wellpath!$O183)</f>
        <v>1.8506711674307666E-16</v>
      </c>
      <c r="E183" s="20">
        <f>Model!$W$13*((drdp!B183+drdp!K183)*ASZ!$B183+(drdp!E183+drdp!N183)*ASZ!$C183+(drdp!H183+drdp!Q183)*ASZ!$D183)</f>
        <v>-2.6814166148848773E-18</v>
      </c>
      <c r="F183" s="20">
        <f>Model!$W$13*((drdp!C183+drdp!L183)*ASZ!$B183+(drdp!F183+drdp!O183)*ASZ!$C183+(drdp!I183+drdp!R183)*ASZ!$D183)</f>
        <v>7.1848341652979738E-19</v>
      </c>
      <c r="G183" s="20">
        <f>Model!$W$13*((drdp!D183+drdp!M183)*ASZ!$B183+(drdp!G183+drdp!P183)*ASZ!$C183+(drdp!J183+drdp!S183)*ASZ!$D183)</f>
        <v>9.1886134118146497E-19</v>
      </c>
      <c r="H183" s="18">
        <f>Model!$W$13*((drdp!B183)*ASZ!$B183+(drdp!E183)*ASZ!$C183+(drdp!H183)*ASZ!$D183)</f>
        <v>-1.3407083074424386E-18</v>
      </c>
      <c r="I183" s="18">
        <f>Model!$W$13*((drdp!C183)*ASZ!$B183+(drdp!F183)*ASZ!$C183+(drdp!I183)*ASZ!$D183)</f>
        <v>3.5924170826489869E-19</v>
      </c>
      <c r="J183" s="18">
        <f>Model!$W$13*((drdp!D183)*ASZ!$B183+(drdp!G183)*ASZ!$C183+(drdp!J183)*ASZ!$D183)</f>
        <v>4.5943067059073248E-19</v>
      </c>
      <c r="K183" s="21">
        <f>SUM(E$3:E182)+H183</f>
        <v>-2.1300489116305776</v>
      </c>
      <c r="L183" s="21">
        <f>SUM(F$3:F182)+I183</f>
        <v>9.2446591820962987E-2</v>
      </c>
      <c r="M183" s="21">
        <f>SUM(G$3:G182)+J183</f>
        <v>0.68894446932123965</v>
      </c>
      <c r="N183" s="19">
        <f t="shared" si="13"/>
        <v>4.5371083659386082</v>
      </c>
      <c r="O183" s="19">
        <f t="shared" si="14"/>
        <v>8.5463723393117402E-3</v>
      </c>
      <c r="P183" s="19">
        <f t="shared" si="15"/>
        <v>0.47464448180832453</v>
      </c>
      <c r="Q183" s="19">
        <f t="shared" si="16"/>
        <v>-0.19691576229219848</v>
      </c>
      <c r="R183" s="19">
        <f t="shared" si="17"/>
        <v>-1.4674854170516125</v>
      </c>
      <c r="S183" s="19">
        <f t="shared" si="18"/>
        <v>6.3690568142650603E-2</v>
      </c>
    </row>
    <row r="184" spans="1:19" x14ac:dyDescent="0.25">
      <c r="A184" s="26">
        <f>Wellpath!E184</f>
        <v>5430</v>
      </c>
      <c r="B184" s="22">
        <v>0</v>
      </c>
      <c r="C184" s="22">
        <f>-SIN(Wellpath!$L184) * COS(Wellpath!$L184)</f>
        <v>-6.1257422745431001E-17</v>
      </c>
      <c r="D184" s="22">
        <f>TAN(Dip) * SIN(Wellpath!$L184) * COS(Wellpath!$L184) * SIN(Wellpath!$O184)</f>
        <v>1.8506711674307666E-16</v>
      </c>
      <c r="E184" s="20">
        <f>Model!$W$13*((drdp!B184+drdp!K184)*ASZ!$B184+(drdp!E184+drdp!N184)*ASZ!$C184+(drdp!H184+drdp!Q184)*ASZ!$D184)</f>
        <v>-2.6814166148848773E-18</v>
      </c>
      <c r="F184" s="20">
        <f>Model!$W$13*((drdp!C184+drdp!L184)*ASZ!$B184+(drdp!F184+drdp!O184)*ASZ!$C184+(drdp!I184+drdp!R184)*ASZ!$D184)</f>
        <v>7.1848341652979738E-19</v>
      </c>
      <c r="G184" s="20">
        <f>Model!$W$13*((drdp!D184+drdp!M184)*ASZ!$B184+(drdp!G184+drdp!P184)*ASZ!$C184+(drdp!J184+drdp!S184)*ASZ!$D184)</f>
        <v>9.1886134118146497E-19</v>
      </c>
      <c r="H184" s="18">
        <f>Model!$W$13*((drdp!B184)*ASZ!$B184+(drdp!E184)*ASZ!$C184+(drdp!H184)*ASZ!$D184)</f>
        <v>-1.3407083074424386E-18</v>
      </c>
      <c r="I184" s="18">
        <f>Model!$W$13*((drdp!C184)*ASZ!$B184+(drdp!F184)*ASZ!$C184+(drdp!I184)*ASZ!$D184)</f>
        <v>3.5924170826489869E-19</v>
      </c>
      <c r="J184" s="18">
        <f>Model!$W$13*((drdp!D184)*ASZ!$B184+(drdp!G184)*ASZ!$C184+(drdp!J184)*ASZ!$D184)</f>
        <v>4.5943067059073248E-19</v>
      </c>
      <c r="K184" s="21">
        <f>SUM(E$3:E183)+H184</f>
        <v>-2.1300489116305776</v>
      </c>
      <c r="L184" s="21">
        <f>SUM(F$3:F183)+I184</f>
        <v>9.2446591820962987E-2</v>
      </c>
      <c r="M184" s="21">
        <f>SUM(G$3:G183)+J184</f>
        <v>0.68894446932123965</v>
      </c>
      <c r="N184" s="19">
        <f t="shared" si="13"/>
        <v>4.5371083659386082</v>
      </c>
      <c r="O184" s="19">
        <f t="shared" si="14"/>
        <v>8.5463723393117402E-3</v>
      </c>
      <c r="P184" s="19">
        <f t="shared" si="15"/>
        <v>0.47464448180832453</v>
      </c>
      <c r="Q184" s="19">
        <f t="shared" si="16"/>
        <v>-0.19691576229219848</v>
      </c>
      <c r="R184" s="19">
        <f t="shared" si="17"/>
        <v>-1.4674854170516125</v>
      </c>
      <c r="S184" s="19">
        <f t="shared" si="18"/>
        <v>6.3690568142650603E-2</v>
      </c>
    </row>
    <row r="185" spans="1:19" x14ac:dyDescent="0.25">
      <c r="A185" s="26">
        <f>Wellpath!E185</f>
        <v>5460</v>
      </c>
      <c r="B185" s="22">
        <v>0</v>
      </c>
      <c r="C185" s="22">
        <f>-SIN(Wellpath!$L185) * COS(Wellpath!$L185)</f>
        <v>-6.1257422745431001E-17</v>
      </c>
      <c r="D185" s="22">
        <f>TAN(Dip) * SIN(Wellpath!$L185) * COS(Wellpath!$L185) * SIN(Wellpath!$O185)</f>
        <v>1.8506711674307666E-16</v>
      </c>
      <c r="E185" s="20">
        <f>Model!$W$13*((drdp!B185+drdp!K185)*ASZ!$B185+(drdp!E185+drdp!N185)*ASZ!$C185+(drdp!H185+drdp!Q185)*ASZ!$D185)</f>
        <v>-2.6814166148848773E-18</v>
      </c>
      <c r="F185" s="20">
        <f>Model!$W$13*((drdp!C185+drdp!L185)*ASZ!$B185+(drdp!F185+drdp!O185)*ASZ!$C185+(drdp!I185+drdp!R185)*ASZ!$D185)</f>
        <v>7.1848341652979738E-19</v>
      </c>
      <c r="G185" s="20">
        <f>Model!$W$13*((drdp!D185+drdp!M185)*ASZ!$B185+(drdp!G185+drdp!P185)*ASZ!$C185+(drdp!J185+drdp!S185)*ASZ!$D185)</f>
        <v>9.1886134118146497E-19</v>
      </c>
      <c r="H185" s="18">
        <f>Model!$W$13*((drdp!B185)*ASZ!$B185+(drdp!E185)*ASZ!$C185+(drdp!H185)*ASZ!$D185)</f>
        <v>-1.3407083074424386E-18</v>
      </c>
      <c r="I185" s="18">
        <f>Model!$W$13*((drdp!C185)*ASZ!$B185+(drdp!F185)*ASZ!$C185+(drdp!I185)*ASZ!$D185)</f>
        <v>3.5924170826489869E-19</v>
      </c>
      <c r="J185" s="18">
        <f>Model!$W$13*((drdp!D185)*ASZ!$B185+(drdp!G185)*ASZ!$C185+(drdp!J185)*ASZ!$D185)</f>
        <v>4.5943067059073248E-19</v>
      </c>
      <c r="K185" s="21">
        <f>SUM(E$3:E184)+H185</f>
        <v>-2.1300489116305776</v>
      </c>
      <c r="L185" s="21">
        <f>SUM(F$3:F184)+I185</f>
        <v>9.2446591820962987E-2</v>
      </c>
      <c r="M185" s="21">
        <f>SUM(G$3:G184)+J185</f>
        <v>0.68894446932123965</v>
      </c>
      <c r="N185" s="19">
        <f t="shared" si="13"/>
        <v>4.5371083659386082</v>
      </c>
      <c r="O185" s="19">
        <f t="shared" si="14"/>
        <v>8.5463723393117402E-3</v>
      </c>
      <c r="P185" s="19">
        <f t="shared" si="15"/>
        <v>0.47464448180832453</v>
      </c>
      <c r="Q185" s="19">
        <f t="shared" si="16"/>
        <v>-0.19691576229219848</v>
      </c>
      <c r="R185" s="19">
        <f t="shared" si="17"/>
        <v>-1.4674854170516125</v>
      </c>
      <c r="S185" s="19">
        <f t="shared" si="18"/>
        <v>6.3690568142650603E-2</v>
      </c>
    </row>
    <row r="186" spans="1:19" x14ac:dyDescent="0.25">
      <c r="A186" s="26">
        <f>Wellpath!E186</f>
        <v>5490</v>
      </c>
      <c r="B186" s="22">
        <v>0</v>
      </c>
      <c r="C186" s="22">
        <f>-SIN(Wellpath!$L186) * COS(Wellpath!$L186)</f>
        <v>-6.1257422745431001E-17</v>
      </c>
      <c r="D186" s="22">
        <f>TAN(Dip) * SIN(Wellpath!$L186) * COS(Wellpath!$L186) * SIN(Wellpath!$O186)</f>
        <v>1.8506711674307666E-16</v>
      </c>
      <c r="E186" s="20">
        <f>Model!$W$13*((drdp!B186+drdp!K186)*ASZ!$B186+(drdp!E186+drdp!N186)*ASZ!$C186+(drdp!H186+drdp!Q186)*ASZ!$D186)</f>
        <v>-2.6814166148848773E-18</v>
      </c>
      <c r="F186" s="20">
        <f>Model!$W$13*((drdp!C186+drdp!L186)*ASZ!$B186+(drdp!F186+drdp!O186)*ASZ!$C186+(drdp!I186+drdp!R186)*ASZ!$D186)</f>
        <v>7.1848341652979738E-19</v>
      </c>
      <c r="G186" s="20">
        <f>Model!$W$13*((drdp!D186+drdp!M186)*ASZ!$B186+(drdp!G186+drdp!P186)*ASZ!$C186+(drdp!J186+drdp!S186)*ASZ!$D186)</f>
        <v>9.1886134118146497E-19</v>
      </c>
      <c r="H186" s="18">
        <f>Model!$W$13*((drdp!B186)*ASZ!$B186+(drdp!E186)*ASZ!$C186+(drdp!H186)*ASZ!$D186)</f>
        <v>-1.3407083074424386E-18</v>
      </c>
      <c r="I186" s="18">
        <f>Model!$W$13*((drdp!C186)*ASZ!$B186+(drdp!F186)*ASZ!$C186+(drdp!I186)*ASZ!$D186)</f>
        <v>3.5924170826489869E-19</v>
      </c>
      <c r="J186" s="18">
        <f>Model!$W$13*((drdp!D186)*ASZ!$B186+(drdp!G186)*ASZ!$C186+(drdp!J186)*ASZ!$D186)</f>
        <v>4.5943067059073248E-19</v>
      </c>
      <c r="K186" s="21">
        <f>SUM(E$3:E185)+H186</f>
        <v>-2.1300489116305776</v>
      </c>
      <c r="L186" s="21">
        <f>SUM(F$3:F185)+I186</f>
        <v>9.2446591820962987E-2</v>
      </c>
      <c r="M186" s="21">
        <f>SUM(G$3:G185)+J186</f>
        <v>0.68894446932123965</v>
      </c>
      <c r="N186" s="19">
        <f t="shared" si="13"/>
        <v>4.5371083659386082</v>
      </c>
      <c r="O186" s="19">
        <f t="shared" si="14"/>
        <v>8.5463723393117402E-3</v>
      </c>
      <c r="P186" s="19">
        <f t="shared" si="15"/>
        <v>0.47464448180832453</v>
      </c>
      <c r="Q186" s="19">
        <f t="shared" si="16"/>
        <v>-0.19691576229219848</v>
      </c>
      <c r="R186" s="19">
        <f t="shared" si="17"/>
        <v>-1.4674854170516125</v>
      </c>
      <c r="S186" s="19">
        <f t="shared" si="18"/>
        <v>6.3690568142650603E-2</v>
      </c>
    </row>
    <row r="187" spans="1:19" x14ac:dyDescent="0.25">
      <c r="A187" s="26">
        <f>Wellpath!E187</f>
        <v>5520</v>
      </c>
      <c r="B187" s="22">
        <v>0</v>
      </c>
      <c r="C187" s="22">
        <f>-SIN(Wellpath!$L187) * COS(Wellpath!$L187)</f>
        <v>-6.1257422745431001E-17</v>
      </c>
      <c r="D187" s="22">
        <f>TAN(Dip) * SIN(Wellpath!$L187) * COS(Wellpath!$L187) * SIN(Wellpath!$O187)</f>
        <v>1.8506711674307666E-16</v>
      </c>
      <c r="E187" s="20">
        <f>Model!$W$13*((drdp!B187+drdp!K187)*ASZ!$B187+(drdp!E187+drdp!N187)*ASZ!$C187+(drdp!H187+drdp!Q187)*ASZ!$D187)</f>
        <v>-2.6814166148848773E-18</v>
      </c>
      <c r="F187" s="20">
        <f>Model!$W$13*((drdp!C187+drdp!L187)*ASZ!$B187+(drdp!F187+drdp!O187)*ASZ!$C187+(drdp!I187+drdp!R187)*ASZ!$D187)</f>
        <v>7.1848341652979738E-19</v>
      </c>
      <c r="G187" s="20">
        <f>Model!$W$13*((drdp!D187+drdp!M187)*ASZ!$B187+(drdp!G187+drdp!P187)*ASZ!$C187+(drdp!J187+drdp!S187)*ASZ!$D187)</f>
        <v>9.1886134118146497E-19</v>
      </c>
      <c r="H187" s="18">
        <f>Model!$W$13*((drdp!B187)*ASZ!$B187+(drdp!E187)*ASZ!$C187+(drdp!H187)*ASZ!$D187)</f>
        <v>-1.3407083074424386E-18</v>
      </c>
      <c r="I187" s="18">
        <f>Model!$W$13*((drdp!C187)*ASZ!$B187+(drdp!F187)*ASZ!$C187+(drdp!I187)*ASZ!$D187)</f>
        <v>3.5924170826489869E-19</v>
      </c>
      <c r="J187" s="18">
        <f>Model!$W$13*((drdp!D187)*ASZ!$B187+(drdp!G187)*ASZ!$C187+(drdp!J187)*ASZ!$D187)</f>
        <v>4.5943067059073248E-19</v>
      </c>
      <c r="K187" s="21">
        <f>SUM(E$3:E186)+H187</f>
        <v>-2.1300489116305776</v>
      </c>
      <c r="L187" s="21">
        <f>SUM(F$3:F186)+I187</f>
        <v>9.2446591820962987E-2</v>
      </c>
      <c r="M187" s="21">
        <f>SUM(G$3:G186)+J187</f>
        <v>0.68894446932123965</v>
      </c>
      <c r="N187" s="19">
        <f t="shared" si="13"/>
        <v>4.5371083659386082</v>
      </c>
      <c r="O187" s="19">
        <f t="shared" si="14"/>
        <v>8.5463723393117402E-3</v>
      </c>
      <c r="P187" s="19">
        <f t="shared" si="15"/>
        <v>0.47464448180832453</v>
      </c>
      <c r="Q187" s="19">
        <f t="shared" si="16"/>
        <v>-0.19691576229219848</v>
      </c>
      <c r="R187" s="19">
        <f t="shared" si="17"/>
        <v>-1.4674854170516125</v>
      </c>
      <c r="S187" s="19">
        <f t="shared" si="18"/>
        <v>6.3690568142650603E-2</v>
      </c>
    </row>
    <row r="188" spans="1:19" x14ac:dyDescent="0.25">
      <c r="A188" s="26">
        <f>Wellpath!E188</f>
        <v>5550</v>
      </c>
      <c r="B188" s="22">
        <v>0</v>
      </c>
      <c r="C188" s="22">
        <f>-SIN(Wellpath!$L188) * COS(Wellpath!$L188)</f>
        <v>-6.1257422745431001E-17</v>
      </c>
      <c r="D188" s="22">
        <f>TAN(Dip) * SIN(Wellpath!$L188) * COS(Wellpath!$L188) * SIN(Wellpath!$O188)</f>
        <v>1.8506711674307666E-16</v>
      </c>
      <c r="E188" s="20">
        <f>Model!$W$13*((drdp!B188+drdp!K188)*ASZ!$B188+(drdp!E188+drdp!N188)*ASZ!$C188+(drdp!H188+drdp!Q188)*ASZ!$D188)</f>
        <v>-2.6814166148848773E-18</v>
      </c>
      <c r="F188" s="20">
        <f>Model!$W$13*((drdp!C188+drdp!L188)*ASZ!$B188+(drdp!F188+drdp!O188)*ASZ!$C188+(drdp!I188+drdp!R188)*ASZ!$D188)</f>
        <v>7.1848341652979738E-19</v>
      </c>
      <c r="G188" s="20">
        <f>Model!$W$13*((drdp!D188+drdp!M188)*ASZ!$B188+(drdp!G188+drdp!P188)*ASZ!$C188+(drdp!J188+drdp!S188)*ASZ!$D188)</f>
        <v>9.1886134118146497E-19</v>
      </c>
      <c r="H188" s="18">
        <f>Model!$W$13*((drdp!B188)*ASZ!$B188+(drdp!E188)*ASZ!$C188+(drdp!H188)*ASZ!$D188)</f>
        <v>-1.3407083074424386E-18</v>
      </c>
      <c r="I188" s="18">
        <f>Model!$W$13*((drdp!C188)*ASZ!$B188+(drdp!F188)*ASZ!$C188+(drdp!I188)*ASZ!$D188)</f>
        <v>3.5924170826489869E-19</v>
      </c>
      <c r="J188" s="18">
        <f>Model!$W$13*((drdp!D188)*ASZ!$B188+(drdp!G188)*ASZ!$C188+(drdp!J188)*ASZ!$D188)</f>
        <v>4.5943067059073248E-19</v>
      </c>
      <c r="K188" s="21">
        <f>SUM(E$3:E187)+H188</f>
        <v>-2.1300489116305776</v>
      </c>
      <c r="L188" s="21">
        <f>SUM(F$3:F187)+I188</f>
        <v>9.2446591820962987E-2</v>
      </c>
      <c r="M188" s="21">
        <f>SUM(G$3:G187)+J188</f>
        <v>0.68894446932123965</v>
      </c>
      <c r="N188" s="19">
        <f t="shared" si="13"/>
        <v>4.5371083659386082</v>
      </c>
      <c r="O188" s="19">
        <f t="shared" si="14"/>
        <v>8.5463723393117402E-3</v>
      </c>
      <c r="P188" s="19">
        <f t="shared" si="15"/>
        <v>0.47464448180832453</v>
      </c>
      <c r="Q188" s="19">
        <f t="shared" si="16"/>
        <v>-0.19691576229219848</v>
      </c>
      <c r="R188" s="19">
        <f t="shared" si="17"/>
        <v>-1.4674854170516125</v>
      </c>
      <c r="S188" s="19">
        <f t="shared" si="18"/>
        <v>6.3690568142650603E-2</v>
      </c>
    </row>
    <row r="189" spans="1:19" x14ac:dyDescent="0.25">
      <c r="A189" s="26">
        <f>Wellpath!E189</f>
        <v>5580</v>
      </c>
      <c r="B189" s="22">
        <v>0</v>
      </c>
      <c r="C189" s="22">
        <f>-SIN(Wellpath!$L189) * COS(Wellpath!$L189)</f>
        <v>-6.1257422745431001E-17</v>
      </c>
      <c r="D189" s="22">
        <f>TAN(Dip) * SIN(Wellpath!$L189) * COS(Wellpath!$L189) * SIN(Wellpath!$O189)</f>
        <v>1.8506711674307666E-16</v>
      </c>
      <c r="E189" s="20">
        <f>Model!$W$13*((drdp!B189+drdp!K189)*ASZ!$B189+(drdp!E189+drdp!N189)*ASZ!$C189+(drdp!H189+drdp!Q189)*ASZ!$D189)</f>
        <v>-2.6814166148848773E-18</v>
      </c>
      <c r="F189" s="20">
        <f>Model!$W$13*((drdp!C189+drdp!L189)*ASZ!$B189+(drdp!F189+drdp!O189)*ASZ!$C189+(drdp!I189+drdp!R189)*ASZ!$D189)</f>
        <v>7.1848341652979738E-19</v>
      </c>
      <c r="G189" s="20">
        <f>Model!$W$13*((drdp!D189+drdp!M189)*ASZ!$B189+(drdp!G189+drdp!P189)*ASZ!$C189+(drdp!J189+drdp!S189)*ASZ!$D189)</f>
        <v>9.1886134118146497E-19</v>
      </c>
      <c r="H189" s="18">
        <f>Model!$W$13*((drdp!B189)*ASZ!$B189+(drdp!E189)*ASZ!$C189+(drdp!H189)*ASZ!$D189)</f>
        <v>-1.3407083074424386E-18</v>
      </c>
      <c r="I189" s="18">
        <f>Model!$W$13*((drdp!C189)*ASZ!$B189+(drdp!F189)*ASZ!$C189+(drdp!I189)*ASZ!$D189)</f>
        <v>3.5924170826489869E-19</v>
      </c>
      <c r="J189" s="18">
        <f>Model!$W$13*((drdp!D189)*ASZ!$B189+(drdp!G189)*ASZ!$C189+(drdp!J189)*ASZ!$D189)</f>
        <v>4.5943067059073248E-19</v>
      </c>
      <c r="K189" s="21">
        <f>SUM(E$3:E188)+H189</f>
        <v>-2.1300489116305776</v>
      </c>
      <c r="L189" s="21">
        <f>SUM(F$3:F188)+I189</f>
        <v>9.2446591820962987E-2</v>
      </c>
      <c r="M189" s="21">
        <f>SUM(G$3:G188)+J189</f>
        <v>0.68894446932123965</v>
      </c>
      <c r="N189" s="19">
        <f t="shared" si="13"/>
        <v>4.5371083659386082</v>
      </c>
      <c r="O189" s="19">
        <f t="shared" si="14"/>
        <v>8.5463723393117402E-3</v>
      </c>
      <c r="P189" s="19">
        <f t="shared" si="15"/>
        <v>0.47464448180832453</v>
      </c>
      <c r="Q189" s="19">
        <f t="shared" si="16"/>
        <v>-0.19691576229219848</v>
      </c>
      <c r="R189" s="19">
        <f t="shared" si="17"/>
        <v>-1.4674854170516125</v>
      </c>
      <c r="S189" s="19">
        <f t="shared" si="18"/>
        <v>6.3690568142650603E-2</v>
      </c>
    </row>
    <row r="190" spans="1:19" x14ac:dyDescent="0.25">
      <c r="A190" s="26">
        <f>Wellpath!E190</f>
        <v>5610</v>
      </c>
      <c r="B190" s="22">
        <v>0</v>
      </c>
      <c r="C190" s="22">
        <f>-SIN(Wellpath!$L190) * COS(Wellpath!$L190)</f>
        <v>-6.1257422745431001E-17</v>
      </c>
      <c r="D190" s="22">
        <f>TAN(Dip) * SIN(Wellpath!$L190) * COS(Wellpath!$L190) * SIN(Wellpath!$O190)</f>
        <v>1.8506711674307666E-16</v>
      </c>
      <c r="E190" s="20">
        <f>Model!$W$13*((drdp!B190+drdp!K190)*ASZ!$B190+(drdp!E190+drdp!N190)*ASZ!$C190+(drdp!H190+drdp!Q190)*ASZ!$D190)</f>
        <v>-2.6814166148848773E-18</v>
      </c>
      <c r="F190" s="20">
        <f>Model!$W$13*((drdp!C190+drdp!L190)*ASZ!$B190+(drdp!F190+drdp!O190)*ASZ!$C190+(drdp!I190+drdp!R190)*ASZ!$D190)</f>
        <v>7.1848341652979738E-19</v>
      </c>
      <c r="G190" s="20">
        <f>Model!$W$13*((drdp!D190+drdp!M190)*ASZ!$B190+(drdp!G190+drdp!P190)*ASZ!$C190+(drdp!J190+drdp!S190)*ASZ!$D190)</f>
        <v>9.1886134118146497E-19</v>
      </c>
      <c r="H190" s="18">
        <f>Model!$W$13*((drdp!B190)*ASZ!$B190+(drdp!E190)*ASZ!$C190+(drdp!H190)*ASZ!$D190)</f>
        <v>-1.3407083074424386E-18</v>
      </c>
      <c r="I190" s="18">
        <f>Model!$W$13*((drdp!C190)*ASZ!$B190+(drdp!F190)*ASZ!$C190+(drdp!I190)*ASZ!$D190)</f>
        <v>3.5924170826489869E-19</v>
      </c>
      <c r="J190" s="18">
        <f>Model!$W$13*((drdp!D190)*ASZ!$B190+(drdp!G190)*ASZ!$C190+(drdp!J190)*ASZ!$D190)</f>
        <v>4.5943067059073248E-19</v>
      </c>
      <c r="K190" s="21">
        <f>SUM(E$3:E189)+H190</f>
        <v>-2.1300489116305776</v>
      </c>
      <c r="L190" s="21">
        <f>SUM(F$3:F189)+I190</f>
        <v>9.2446591820962987E-2</v>
      </c>
      <c r="M190" s="21">
        <f>SUM(G$3:G189)+J190</f>
        <v>0.68894446932123965</v>
      </c>
      <c r="N190" s="19">
        <f t="shared" si="13"/>
        <v>4.5371083659386082</v>
      </c>
      <c r="O190" s="19">
        <f t="shared" si="14"/>
        <v>8.5463723393117402E-3</v>
      </c>
      <c r="P190" s="19">
        <f t="shared" si="15"/>
        <v>0.47464448180832453</v>
      </c>
      <c r="Q190" s="19">
        <f t="shared" si="16"/>
        <v>-0.19691576229219848</v>
      </c>
      <c r="R190" s="19">
        <f t="shared" si="17"/>
        <v>-1.4674854170516125</v>
      </c>
      <c r="S190" s="19">
        <f t="shared" si="18"/>
        <v>6.3690568142650603E-2</v>
      </c>
    </row>
    <row r="191" spans="1:19" x14ac:dyDescent="0.25">
      <c r="A191" s="26">
        <f>Wellpath!E191</f>
        <v>5640</v>
      </c>
      <c r="B191" s="22">
        <v>0</v>
      </c>
      <c r="C191" s="22">
        <f>-SIN(Wellpath!$L191) * COS(Wellpath!$L191)</f>
        <v>-6.1257422745431001E-17</v>
      </c>
      <c r="D191" s="22">
        <f>TAN(Dip) * SIN(Wellpath!$L191) * COS(Wellpath!$L191) * SIN(Wellpath!$O191)</f>
        <v>1.8506711674307666E-16</v>
      </c>
      <c r="E191" s="20">
        <f>Model!$W$13*((drdp!B191+drdp!K191)*ASZ!$B191+(drdp!E191+drdp!N191)*ASZ!$C191+(drdp!H191+drdp!Q191)*ASZ!$D191)</f>
        <v>-2.6814166148848773E-18</v>
      </c>
      <c r="F191" s="20">
        <f>Model!$W$13*((drdp!C191+drdp!L191)*ASZ!$B191+(drdp!F191+drdp!O191)*ASZ!$C191+(drdp!I191+drdp!R191)*ASZ!$D191)</f>
        <v>7.1848341652979738E-19</v>
      </c>
      <c r="G191" s="20">
        <f>Model!$W$13*((drdp!D191+drdp!M191)*ASZ!$B191+(drdp!G191+drdp!P191)*ASZ!$C191+(drdp!J191+drdp!S191)*ASZ!$D191)</f>
        <v>9.1886134118146497E-19</v>
      </c>
      <c r="H191" s="18">
        <f>Model!$W$13*((drdp!B191)*ASZ!$B191+(drdp!E191)*ASZ!$C191+(drdp!H191)*ASZ!$D191)</f>
        <v>-1.3407083074424386E-18</v>
      </c>
      <c r="I191" s="18">
        <f>Model!$W$13*((drdp!C191)*ASZ!$B191+(drdp!F191)*ASZ!$C191+(drdp!I191)*ASZ!$D191)</f>
        <v>3.5924170826489869E-19</v>
      </c>
      <c r="J191" s="18">
        <f>Model!$W$13*((drdp!D191)*ASZ!$B191+(drdp!G191)*ASZ!$C191+(drdp!J191)*ASZ!$D191)</f>
        <v>4.5943067059073248E-19</v>
      </c>
      <c r="K191" s="21">
        <f>SUM(E$3:E190)+H191</f>
        <v>-2.1300489116305776</v>
      </c>
      <c r="L191" s="21">
        <f>SUM(F$3:F190)+I191</f>
        <v>9.2446591820962987E-2</v>
      </c>
      <c r="M191" s="21">
        <f>SUM(G$3:G190)+J191</f>
        <v>0.68894446932123965</v>
      </c>
      <c r="N191" s="19">
        <f t="shared" si="13"/>
        <v>4.5371083659386082</v>
      </c>
      <c r="O191" s="19">
        <f t="shared" si="14"/>
        <v>8.5463723393117402E-3</v>
      </c>
      <c r="P191" s="19">
        <f t="shared" si="15"/>
        <v>0.47464448180832453</v>
      </c>
      <c r="Q191" s="19">
        <f t="shared" si="16"/>
        <v>-0.19691576229219848</v>
      </c>
      <c r="R191" s="19">
        <f t="shared" si="17"/>
        <v>-1.4674854170516125</v>
      </c>
      <c r="S191" s="19">
        <f t="shared" si="18"/>
        <v>6.3690568142650603E-2</v>
      </c>
    </row>
    <row r="192" spans="1:19" x14ac:dyDescent="0.25">
      <c r="A192" s="26">
        <f>Wellpath!E192</f>
        <v>5670</v>
      </c>
      <c r="B192" s="22">
        <v>0</v>
      </c>
      <c r="C192" s="22">
        <f>-SIN(Wellpath!$L192) * COS(Wellpath!$L192)</f>
        <v>-6.1257422745431001E-17</v>
      </c>
      <c r="D192" s="22">
        <f>TAN(Dip) * SIN(Wellpath!$L192) * COS(Wellpath!$L192) * SIN(Wellpath!$O192)</f>
        <v>1.8506711674307666E-16</v>
      </c>
      <c r="E192" s="20">
        <f>Model!$W$13*((drdp!B192+drdp!K192)*ASZ!$B192+(drdp!E192+drdp!N192)*ASZ!$C192+(drdp!H192+drdp!Q192)*ASZ!$D192)</f>
        <v>-2.6814166148848773E-18</v>
      </c>
      <c r="F192" s="20">
        <f>Model!$W$13*((drdp!C192+drdp!L192)*ASZ!$B192+(drdp!F192+drdp!O192)*ASZ!$C192+(drdp!I192+drdp!R192)*ASZ!$D192)</f>
        <v>7.1848341652979738E-19</v>
      </c>
      <c r="G192" s="20">
        <f>Model!$W$13*((drdp!D192+drdp!M192)*ASZ!$B192+(drdp!G192+drdp!P192)*ASZ!$C192+(drdp!J192+drdp!S192)*ASZ!$D192)</f>
        <v>9.1886134118146497E-19</v>
      </c>
      <c r="H192" s="18">
        <f>Model!$W$13*((drdp!B192)*ASZ!$B192+(drdp!E192)*ASZ!$C192+(drdp!H192)*ASZ!$D192)</f>
        <v>-1.3407083074424386E-18</v>
      </c>
      <c r="I192" s="18">
        <f>Model!$W$13*((drdp!C192)*ASZ!$B192+(drdp!F192)*ASZ!$C192+(drdp!I192)*ASZ!$D192)</f>
        <v>3.5924170826489869E-19</v>
      </c>
      <c r="J192" s="18">
        <f>Model!$W$13*((drdp!D192)*ASZ!$B192+(drdp!G192)*ASZ!$C192+(drdp!J192)*ASZ!$D192)</f>
        <v>4.5943067059073248E-19</v>
      </c>
      <c r="K192" s="21">
        <f>SUM(E$3:E191)+H192</f>
        <v>-2.1300489116305776</v>
      </c>
      <c r="L192" s="21">
        <f>SUM(F$3:F191)+I192</f>
        <v>9.2446591820962987E-2</v>
      </c>
      <c r="M192" s="21">
        <f>SUM(G$3:G191)+J192</f>
        <v>0.68894446932123965</v>
      </c>
      <c r="N192" s="19">
        <f t="shared" si="13"/>
        <v>4.5371083659386082</v>
      </c>
      <c r="O192" s="19">
        <f t="shared" si="14"/>
        <v>8.5463723393117402E-3</v>
      </c>
      <c r="P192" s="19">
        <f t="shared" si="15"/>
        <v>0.47464448180832453</v>
      </c>
      <c r="Q192" s="19">
        <f t="shared" si="16"/>
        <v>-0.19691576229219848</v>
      </c>
      <c r="R192" s="19">
        <f t="shared" si="17"/>
        <v>-1.4674854170516125</v>
      </c>
      <c r="S192" s="19">
        <f t="shared" si="18"/>
        <v>6.3690568142650603E-2</v>
      </c>
    </row>
    <row r="193" spans="1:19" x14ac:dyDescent="0.25">
      <c r="A193" s="26">
        <f>Wellpath!E193</f>
        <v>5700</v>
      </c>
      <c r="B193" s="22">
        <v>0</v>
      </c>
      <c r="C193" s="22">
        <f>-SIN(Wellpath!$L193) * COS(Wellpath!$L193)</f>
        <v>-6.1257422745431001E-17</v>
      </c>
      <c r="D193" s="22">
        <f>TAN(Dip) * SIN(Wellpath!$L193) * COS(Wellpath!$L193) * SIN(Wellpath!$O193)</f>
        <v>1.8506711674307666E-16</v>
      </c>
      <c r="E193" s="20">
        <f>Model!$W$13*((drdp!B193+drdp!K193)*ASZ!$B193+(drdp!E193+drdp!N193)*ASZ!$C193+(drdp!H193+drdp!Q193)*ASZ!$D193)</f>
        <v>-2.6814166148848773E-18</v>
      </c>
      <c r="F193" s="20">
        <f>Model!$W$13*((drdp!C193+drdp!L193)*ASZ!$B193+(drdp!F193+drdp!O193)*ASZ!$C193+(drdp!I193+drdp!R193)*ASZ!$D193)</f>
        <v>7.1848341652979738E-19</v>
      </c>
      <c r="G193" s="20">
        <f>Model!$W$13*((drdp!D193+drdp!M193)*ASZ!$B193+(drdp!G193+drdp!P193)*ASZ!$C193+(drdp!J193+drdp!S193)*ASZ!$D193)</f>
        <v>9.1886134118146497E-19</v>
      </c>
      <c r="H193" s="18">
        <f>Model!$W$13*((drdp!B193)*ASZ!$B193+(drdp!E193)*ASZ!$C193+(drdp!H193)*ASZ!$D193)</f>
        <v>-1.3407083074424386E-18</v>
      </c>
      <c r="I193" s="18">
        <f>Model!$W$13*((drdp!C193)*ASZ!$B193+(drdp!F193)*ASZ!$C193+(drdp!I193)*ASZ!$D193)</f>
        <v>3.5924170826489869E-19</v>
      </c>
      <c r="J193" s="18">
        <f>Model!$W$13*((drdp!D193)*ASZ!$B193+(drdp!G193)*ASZ!$C193+(drdp!J193)*ASZ!$D193)</f>
        <v>4.5943067059073248E-19</v>
      </c>
      <c r="K193" s="21">
        <f>SUM(E$3:E192)+H193</f>
        <v>-2.1300489116305776</v>
      </c>
      <c r="L193" s="21">
        <f>SUM(F$3:F192)+I193</f>
        <v>9.2446591820962987E-2</v>
      </c>
      <c r="M193" s="21">
        <f>SUM(G$3:G192)+J193</f>
        <v>0.68894446932123965</v>
      </c>
      <c r="N193" s="19">
        <f t="shared" si="13"/>
        <v>4.5371083659386082</v>
      </c>
      <c r="O193" s="19">
        <f t="shared" si="14"/>
        <v>8.5463723393117402E-3</v>
      </c>
      <c r="P193" s="19">
        <f t="shared" si="15"/>
        <v>0.47464448180832453</v>
      </c>
      <c r="Q193" s="19">
        <f t="shared" si="16"/>
        <v>-0.19691576229219848</v>
      </c>
      <c r="R193" s="19">
        <f t="shared" si="17"/>
        <v>-1.4674854170516125</v>
      </c>
      <c r="S193" s="19">
        <f t="shared" si="18"/>
        <v>6.3690568142650603E-2</v>
      </c>
    </row>
    <row r="194" spans="1:19" x14ac:dyDescent="0.25">
      <c r="A194" s="26">
        <f>Wellpath!E194</f>
        <v>5730</v>
      </c>
      <c r="B194" s="22">
        <v>0</v>
      </c>
      <c r="C194" s="22">
        <f>-SIN(Wellpath!$L194) * COS(Wellpath!$L194)</f>
        <v>-6.1257422745431001E-17</v>
      </c>
      <c r="D194" s="22">
        <f>TAN(Dip) * SIN(Wellpath!$L194) * COS(Wellpath!$L194) * SIN(Wellpath!$O194)</f>
        <v>1.8506711674307666E-16</v>
      </c>
      <c r="E194" s="20">
        <f>Model!$W$13*((drdp!B194+drdp!K194)*ASZ!$B194+(drdp!E194+drdp!N194)*ASZ!$C194+(drdp!H194+drdp!Q194)*ASZ!$D194)</f>
        <v>-2.6814166148848773E-18</v>
      </c>
      <c r="F194" s="20">
        <f>Model!$W$13*((drdp!C194+drdp!L194)*ASZ!$B194+(drdp!F194+drdp!O194)*ASZ!$C194+(drdp!I194+drdp!R194)*ASZ!$D194)</f>
        <v>7.1848341652979738E-19</v>
      </c>
      <c r="G194" s="20">
        <f>Model!$W$13*((drdp!D194+drdp!M194)*ASZ!$B194+(drdp!G194+drdp!P194)*ASZ!$C194+(drdp!J194+drdp!S194)*ASZ!$D194)</f>
        <v>9.1886134118146497E-19</v>
      </c>
      <c r="H194" s="18">
        <f>Model!$W$13*((drdp!B194)*ASZ!$B194+(drdp!E194)*ASZ!$C194+(drdp!H194)*ASZ!$D194)</f>
        <v>-1.3407083074424386E-18</v>
      </c>
      <c r="I194" s="18">
        <f>Model!$W$13*((drdp!C194)*ASZ!$B194+(drdp!F194)*ASZ!$C194+(drdp!I194)*ASZ!$D194)</f>
        <v>3.5924170826489869E-19</v>
      </c>
      <c r="J194" s="18">
        <f>Model!$W$13*((drdp!D194)*ASZ!$B194+(drdp!G194)*ASZ!$C194+(drdp!J194)*ASZ!$D194)</f>
        <v>4.5943067059073248E-19</v>
      </c>
      <c r="K194" s="21">
        <f>SUM(E$3:E193)+H194</f>
        <v>-2.1300489116305776</v>
      </c>
      <c r="L194" s="21">
        <f>SUM(F$3:F193)+I194</f>
        <v>9.2446591820962987E-2</v>
      </c>
      <c r="M194" s="21">
        <f>SUM(G$3:G193)+J194</f>
        <v>0.68894446932123965</v>
      </c>
      <c r="N194" s="19">
        <f t="shared" si="13"/>
        <v>4.5371083659386082</v>
      </c>
      <c r="O194" s="19">
        <f t="shared" si="14"/>
        <v>8.5463723393117402E-3</v>
      </c>
      <c r="P194" s="19">
        <f t="shared" si="15"/>
        <v>0.47464448180832453</v>
      </c>
      <c r="Q194" s="19">
        <f t="shared" si="16"/>
        <v>-0.19691576229219848</v>
      </c>
      <c r="R194" s="19">
        <f t="shared" si="17"/>
        <v>-1.4674854170516125</v>
      </c>
      <c r="S194" s="19">
        <f t="shared" si="18"/>
        <v>6.3690568142650603E-2</v>
      </c>
    </row>
    <row r="195" spans="1:19" x14ac:dyDescent="0.25">
      <c r="A195" s="26">
        <f>Wellpath!E195</f>
        <v>5760</v>
      </c>
      <c r="B195" s="22">
        <v>0</v>
      </c>
      <c r="C195" s="22">
        <f>-SIN(Wellpath!$L195) * COS(Wellpath!$L195)</f>
        <v>-6.1257422745431001E-17</v>
      </c>
      <c r="D195" s="22">
        <f>TAN(Dip) * SIN(Wellpath!$L195) * COS(Wellpath!$L195) * SIN(Wellpath!$O195)</f>
        <v>1.8506711674307666E-16</v>
      </c>
      <c r="E195" s="20">
        <f>Model!$W$13*((drdp!B195+drdp!K195)*ASZ!$B195+(drdp!E195+drdp!N195)*ASZ!$C195+(drdp!H195+drdp!Q195)*ASZ!$D195)</f>
        <v>-2.6814166148848773E-18</v>
      </c>
      <c r="F195" s="20">
        <f>Model!$W$13*((drdp!C195+drdp!L195)*ASZ!$B195+(drdp!F195+drdp!O195)*ASZ!$C195+(drdp!I195+drdp!R195)*ASZ!$D195)</f>
        <v>7.1848341652979738E-19</v>
      </c>
      <c r="G195" s="20">
        <f>Model!$W$13*((drdp!D195+drdp!M195)*ASZ!$B195+(drdp!G195+drdp!P195)*ASZ!$C195+(drdp!J195+drdp!S195)*ASZ!$D195)</f>
        <v>9.1886134118146497E-19</v>
      </c>
      <c r="H195" s="18">
        <f>Model!$W$13*((drdp!B195)*ASZ!$B195+(drdp!E195)*ASZ!$C195+(drdp!H195)*ASZ!$D195)</f>
        <v>-1.3407083074424386E-18</v>
      </c>
      <c r="I195" s="18">
        <f>Model!$W$13*((drdp!C195)*ASZ!$B195+(drdp!F195)*ASZ!$C195+(drdp!I195)*ASZ!$D195)</f>
        <v>3.5924170826489869E-19</v>
      </c>
      <c r="J195" s="18">
        <f>Model!$W$13*((drdp!D195)*ASZ!$B195+(drdp!G195)*ASZ!$C195+(drdp!J195)*ASZ!$D195)</f>
        <v>4.5943067059073248E-19</v>
      </c>
      <c r="K195" s="21">
        <f>SUM(E$3:E194)+H195</f>
        <v>-2.1300489116305776</v>
      </c>
      <c r="L195" s="21">
        <f>SUM(F$3:F194)+I195</f>
        <v>9.2446591820962987E-2</v>
      </c>
      <c r="M195" s="21">
        <f>SUM(G$3:G194)+J195</f>
        <v>0.68894446932123965</v>
      </c>
      <c r="N195" s="19">
        <f t="shared" si="13"/>
        <v>4.5371083659386082</v>
      </c>
      <c r="O195" s="19">
        <f t="shared" si="14"/>
        <v>8.5463723393117402E-3</v>
      </c>
      <c r="P195" s="19">
        <f t="shared" si="15"/>
        <v>0.47464448180832453</v>
      </c>
      <c r="Q195" s="19">
        <f t="shared" si="16"/>
        <v>-0.19691576229219848</v>
      </c>
      <c r="R195" s="19">
        <f t="shared" si="17"/>
        <v>-1.4674854170516125</v>
      </c>
      <c r="S195" s="19">
        <f t="shared" si="18"/>
        <v>6.3690568142650603E-2</v>
      </c>
    </row>
    <row r="196" spans="1:19" x14ac:dyDescent="0.25">
      <c r="A196" s="26">
        <f>Wellpath!E196</f>
        <v>5790</v>
      </c>
      <c r="B196" s="22">
        <v>0</v>
      </c>
      <c r="C196" s="22">
        <f>-SIN(Wellpath!$L196) * COS(Wellpath!$L196)</f>
        <v>-6.1257422745431001E-17</v>
      </c>
      <c r="D196" s="22">
        <f>TAN(Dip) * SIN(Wellpath!$L196) * COS(Wellpath!$L196) * SIN(Wellpath!$O196)</f>
        <v>1.8506711674307666E-16</v>
      </c>
      <c r="E196" s="20">
        <f>Model!$W$13*((drdp!B196+drdp!K196)*ASZ!$B196+(drdp!E196+drdp!N196)*ASZ!$C196+(drdp!H196+drdp!Q196)*ASZ!$D196)</f>
        <v>-2.6814166148848773E-18</v>
      </c>
      <c r="F196" s="20">
        <f>Model!$W$13*((drdp!C196+drdp!L196)*ASZ!$B196+(drdp!F196+drdp!O196)*ASZ!$C196+(drdp!I196+drdp!R196)*ASZ!$D196)</f>
        <v>7.1848341652979738E-19</v>
      </c>
      <c r="G196" s="20">
        <f>Model!$W$13*((drdp!D196+drdp!M196)*ASZ!$B196+(drdp!G196+drdp!P196)*ASZ!$C196+(drdp!J196+drdp!S196)*ASZ!$D196)</f>
        <v>9.1886134118146497E-19</v>
      </c>
      <c r="H196" s="18">
        <f>Model!$W$13*((drdp!B196)*ASZ!$B196+(drdp!E196)*ASZ!$C196+(drdp!H196)*ASZ!$D196)</f>
        <v>-1.3407083074424386E-18</v>
      </c>
      <c r="I196" s="18">
        <f>Model!$W$13*((drdp!C196)*ASZ!$B196+(drdp!F196)*ASZ!$C196+(drdp!I196)*ASZ!$D196)</f>
        <v>3.5924170826489869E-19</v>
      </c>
      <c r="J196" s="18">
        <f>Model!$W$13*((drdp!D196)*ASZ!$B196+(drdp!G196)*ASZ!$C196+(drdp!J196)*ASZ!$D196)</f>
        <v>4.5943067059073248E-19</v>
      </c>
      <c r="K196" s="21">
        <f>SUM(E$3:E195)+H196</f>
        <v>-2.1300489116305776</v>
      </c>
      <c r="L196" s="21">
        <f>SUM(F$3:F195)+I196</f>
        <v>9.2446591820962987E-2</v>
      </c>
      <c r="M196" s="21">
        <f>SUM(G$3:G195)+J196</f>
        <v>0.68894446932123965</v>
      </c>
      <c r="N196" s="19">
        <f t="shared" si="13"/>
        <v>4.5371083659386082</v>
      </c>
      <c r="O196" s="19">
        <f t="shared" si="14"/>
        <v>8.5463723393117402E-3</v>
      </c>
      <c r="P196" s="19">
        <f t="shared" si="15"/>
        <v>0.47464448180832453</v>
      </c>
      <c r="Q196" s="19">
        <f t="shared" si="16"/>
        <v>-0.19691576229219848</v>
      </c>
      <c r="R196" s="19">
        <f t="shared" si="17"/>
        <v>-1.4674854170516125</v>
      </c>
      <c r="S196" s="19">
        <f t="shared" si="18"/>
        <v>6.3690568142650603E-2</v>
      </c>
    </row>
    <row r="197" spans="1:19" x14ac:dyDescent="0.25">
      <c r="A197" s="26">
        <f>Wellpath!E197</f>
        <v>5820</v>
      </c>
      <c r="B197" s="22">
        <v>0</v>
      </c>
      <c r="C197" s="22">
        <f>-SIN(Wellpath!$L197) * COS(Wellpath!$L197)</f>
        <v>-6.1257422745431001E-17</v>
      </c>
      <c r="D197" s="22">
        <f>TAN(Dip) * SIN(Wellpath!$L197) * COS(Wellpath!$L197) * SIN(Wellpath!$O197)</f>
        <v>1.8506711674307666E-16</v>
      </c>
      <c r="E197" s="20">
        <f>Model!$W$13*((drdp!B197+drdp!K197)*ASZ!$B197+(drdp!E197+drdp!N197)*ASZ!$C197+(drdp!H197+drdp!Q197)*ASZ!$D197)</f>
        <v>-2.6814166148848773E-18</v>
      </c>
      <c r="F197" s="20">
        <f>Model!$W$13*((drdp!C197+drdp!L197)*ASZ!$B197+(drdp!F197+drdp!O197)*ASZ!$C197+(drdp!I197+drdp!R197)*ASZ!$D197)</f>
        <v>7.1848341652979738E-19</v>
      </c>
      <c r="G197" s="20">
        <f>Model!$W$13*((drdp!D197+drdp!M197)*ASZ!$B197+(drdp!G197+drdp!P197)*ASZ!$C197+(drdp!J197+drdp!S197)*ASZ!$D197)</f>
        <v>9.1886134118146497E-19</v>
      </c>
      <c r="H197" s="18">
        <f>Model!$W$13*((drdp!B197)*ASZ!$B197+(drdp!E197)*ASZ!$C197+(drdp!H197)*ASZ!$D197)</f>
        <v>-1.3407083074424386E-18</v>
      </c>
      <c r="I197" s="18">
        <f>Model!$W$13*((drdp!C197)*ASZ!$B197+(drdp!F197)*ASZ!$C197+(drdp!I197)*ASZ!$D197)</f>
        <v>3.5924170826489869E-19</v>
      </c>
      <c r="J197" s="18">
        <f>Model!$W$13*((drdp!D197)*ASZ!$B197+(drdp!G197)*ASZ!$C197+(drdp!J197)*ASZ!$D197)</f>
        <v>4.5943067059073248E-19</v>
      </c>
      <c r="K197" s="21">
        <f>SUM(E$3:E196)+H197</f>
        <v>-2.1300489116305776</v>
      </c>
      <c r="L197" s="21">
        <f>SUM(F$3:F196)+I197</f>
        <v>9.2446591820962987E-2</v>
      </c>
      <c r="M197" s="21">
        <f>SUM(G$3:G196)+J197</f>
        <v>0.68894446932123965</v>
      </c>
      <c r="N197" s="19">
        <f t="shared" si="13"/>
        <v>4.5371083659386082</v>
      </c>
      <c r="O197" s="19">
        <f t="shared" si="14"/>
        <v>8.5463723393117402E-3</v>
      </c>
      <c r="P197" s="19">
        <f t="shared" si="15"/>
        <v>0.47464448180832453</v>
      </c>
      <c r="Q197" s="19">
        <f t="shared" si="16"/>
        <v>-0.19691576229219848</v>
      </c>
      <c r="R197" s="19">
        <f t="shared" si="17"/>
        <v>-1.4674854170516125</v>
      </c>
      <c r="S197" s="19">
        <f t="shared" si="18"/>
        <v>6.3690568142650603E-2</v>
      </c>
    </row>
    <row r="198" spans="1:19" x14ac:dyDescent="0.25">
      <c r="A198" s="26">
        <f>Wellpath!E198</f>
        <v>5850</v>
      </c>
      <c r="B198" s="22">
        <v>0</v>
      </c>
      <c r="C198" s="22">
        <f>-SIN(Wellpath!$L198) * COS(Wellpath!$L198)</f>
        <v>-6.1257422745431001E-17</v>
      </c>
      <c r="D198" s="22">
        <f>TAN(Dip) * SIN(Wellpath!$L198) * COS(Wellpath!$L198) * SIN(Wellpath!$O198)</f>
        <v>1.8506711674307666E-16</v>
      </c>
      <c r="E198" s="20">
        <f>Model!$W$13*((drdp!B198+drdp!K198)*ASZ!$B198+(drdp!E198+drdp!N198)*ASZ!$C198+(drdp!H198+drdp!Q198)*ASZ!$D198)</f>
        <v>-2.6814166148848773E-18</v>
      </c>
      <c r="F198" s="20">
        <f>Model!$W$13*((drdp!C198+drdp!L198)*ASZ!$B198+(drdp!F198+drdp!O198)*ASZ!$C198+(drdp!I198+drdp!R198)*ASZ!$D198)</f>
        <v>7.1848341652979738E-19</v>
      </c>
      <c r="G198" s="20">
        <f>Model!$W$13*((drdp!D198+drdp!M198)*ASZ!$B198+(drdp!G198+drdp!P198)*ASZ!$C198+(drdp!J198+drdp!S198)*ASZ!$D198)</f>
        <v>9.1886134118146497E-19</v>
      </c>
      <c r="H198" s="18">
        <f>Model!$W$13*((drdp!B198)*ASZ!$B198+(drdp!E198)*ASZ!$C198+(drdp!H198)*ASZ!$D198)</f>
        <v>-1.3407083074424386E-18</v>
      </c>
      <c r="I198" s="18">
        <f>Model!$W$13*((drdp!C198)*ASZ!$B198+(drdp!F198)*ASZ!$C198+(drdp!I198)*ASZ!$D198)</f>
        <v>3.5924170826489869E-19</v>
      </c>
      <c r="J198" s="18">
        <f>Model!$W$13*((drdp!D198)*ASZ!$B198+(drdp!G198)*ASZ!$C198+(drdp!J198)*ASZ!$D198)</f>
        <v>4.5943067059073248E-19</v>
      </c>
      <c r="K198" s="21">
        <f>SUM(E$3:E197)+H198</f>
        <v>-2.1300489116305776</v>
      </c>
      <c r="L198" s="21">
        <f>SUM(F$3:F197)+I198</f>
        <v>9.2446591820962987E-2</v>
      </c>
      <c r="M198" s="21">
        <f>SUM(G$3:G197)+J198</f>
        <v>0.68894446932123965</v>
      </c>
      <c r="N198" s="19">
        <f t="shared" ref="N198:N261" si="19">K198^2</f>
        <v>4.5371083659386082</v>
      </c>
      <c r="O198" s="19">
        <f t="shared" ref="O198:O261" si="20">L198^2</f>
        <v>8.5463723393117402E-3</v>
      </c>
      <c r="P198" s="19">
        <f t="shared" ref="P198:P261" si="21">M198^2</f>
        <v>0.47464448180832453</v>
      </c>
      <c r="Q198" s="19">
        <f t="shared" ref="Q198:Q261" si="22">K198*L198</f>
        <v>-0.19691576229219848</v>
      </c>
      <c r="R198" s="19">
        <f t="shared" ref="R198:R261" si="23">K198*M198</f>
        <v>-1.4674854170516125</v>
      </c>
      <c r="S198" s="19">
        <f t="shared" ref="S198:S261" si="24">L198*M198</f>
        <v>6.3690568142650603E-2</v>
      </c>
    </row>
    <row r="199" spans="1:19" x14ac:dyDescent="0.25">
      <c r="A199" s="26">
        <f>Wellpath!E199</f>
        <v>5880</v>
      </c>
      <c r="B199" s="22">
        <v>0</v>
      </c>
      <c r="C199" s="22">
        <f>-SIN(Wellpath!$L199) * COS(Wellpath!$L199)</f>
        <v>-6.1257422745431001E-17</v>
      </c>
      <c r="D199" s="22">
        <f>TAN(Dip) * SIN(Wellpath!$L199) * COS(Wellpath!$L199) * SIN(Wellpath!$O199)</f>
        <v>1.8506711674307666E-16</v>
      </c>
      <c r="E199" s="20">
        <f>Model!$W$13*((drdp!B199+drdp!K199)*ASZ!$B199+(drdp!E199+drdp!N199)*ASZ!$C199+(drdp!H199+drdp!Q199)*ASZ!$D199)</f>
        <v>-2.6814166148848773E-18</v>
      </c>
      <c r="F199" s="20">
        <f>Model!$W$13*((drdp!C199+drdp!L199)*ASZ!$B199+(drdp!F199+drdp!O199)*ASZ!$C199+(drdp!I199+drdp!R199)*ASZ!$D199)</f>
        <v>7.1848341652979738E-19</v>
      </c>
      <c r="G199" s="20">
        <f>Model!$W$13*((drdp!D199+drdp!M199)*ASZ!$B199+(drdp!G199+drdp!P199)*ASZ!$C199+(drdp!J199+drdp!S199)*ASZ!$D199)</f>
        <v>9.1886134118146497E-19</v>
      </c>
      <c r="H199" s="18">
        <f>Model!$W$13*((drdp!B199)*ASZ!$B199+(drdp!E199)*ASZ!$C199+(drdp!H199)*ASZ!$D199)</f>
        <v>-1.3407083074424386E-18</v>
      </c>
      <c r="I199" s="18">
        <f>Model!$W$13*((drdp!C199)*ASZ!$B199+(drdp!F199)*ASZ!$C199+(drdp!I199)*ASZ!$D199)</f>
        <v>3.5924170826489869E-19</v>
      </c>
      <c r="J199" s="18">
        <f>Model!$W$13*((drdp!D199)*ASZ!$B199+(drdp!G199)*ASZ!$C199+(drdp!J199)*ASZ!$D199)</f>
        <v>4.5943067059073248E-19</v>
      </c>
      <c r="K199" s="21">
        <f>SUM(E$3:E198)+H199</f>
        <v>-2.1300489116305776</v>
      </c>
      <c r="L199" s="21">
        <f>SUM(F$3:F198)+I199</f>
        <v>9.2446591820962987E-2</v>
      </c>
      <c r="M199" s="21">
        <f>SUM(G$3:G198)+J199</f>
        <v>0.68894446932123965</v>
      </c>
      <c r="N199" s="19">
        <f t="shared" si="19"/>
        <v>4.5371083659386082</v>
      </c>
      <c r="O199" s="19">
        <f t="shared" si="20"/>
        <v>8.5463723393117402E-3</v>
      </c>
      <c r="P199" s="19">
        <f t="shared" si="21"/>
        <v>0.47464448180832453</v>
      </c>
      <c r="Q199" s="19">
        <f t="shared" si="22"/>
        <v>-0.19691576229219848</v>
      </c>
      <c r="R199" s="19">
        <f t="shared" si="23"/>
        <v>-1.4674854170516125</v>
      </c>
      <c r="S199" s="19">
        <f t="shared" si="24"/>
        <v>6.3690568142650603E-2</v>
      </c>
    </row>
    <row r="200" spans="1:19" x14ac:dyDescent="0.25">
      <c r="A200" s="26">
        <f>Wellpath!E200</f>
        <v>5910</v>
      </c>
      <c r="B200" s="22">
        <v>0</v>
      </c>
      <c r="C200" s="22">
        <f>-SIN(Wellpath!$L200) * COS(Wellpath!$L200)</f>
        <v>-6.1257422745431001E-17</v>
      </c>
      <c r="D200" s="22">
        <f>TAN(Dip) * SIN(Wellpath!$L200) * COS(Wellpath!$L200) * SIN(Wellpath!$O200)</f>
        <v>1.8506711674307666E-16</v>
      </c>
      <c r="E200" s="20">
        <f>Model!$W$13*((drdp!B200+drdp!K200)*ASZ!$B200+(drdp!E200+drdp!N200)*ASZ!$C200+(drdp!H200+drdp!Q200)*ASZ!$D200)</f>
        <v>-2.6814166148848773E-18</v>
      </c>
      <c r="F200" s="20">
        <f>Model!$W$13*((drdp!C200+drdp!L200)*ASZ!$B200+(drdp!F200+drdp!O200)*ASZ!$C200+(drdp!I200+drdp!R200)*ASZ!$D200)</f>
        <v>7.1848341652979738E-19</v>
      </c>
      <c r="G200" s="20">
        <f>Model!$W$13*((drdp!D200+drdp!M200)*ASZ!$B200+(drdp!G200+drdp!P200)*ASZ!$C200+(drdp!J200+drdp!S200)*ASZ!$D200)</f>
        <v>9.1886134118146497E-19</v>
      </c>
      <c r="H200" s="18">
        <f>Model!$W$13*((drdp!B200)*ASZ!$B200+(drdp!E200)*ASZ!$C200+(drdp!H200)*ASZ!$D200)</f>
        <v>-1.3407083074424386E-18</v>
      </c>
      <c r="I200" s="18">
        <f>Model!$W$13*((drdp!C200)*ASZ!$B200+(drdp!F200)*ASZ!$C200+(drdp!I200)*ASZ!$D200)</f>
        <v>3.5924170826489869E-19</v>
      </c>
      <c r="J200" s="18">
        <f>Model!$W$13*((drdp!D200)*ASZ!$B200+(drdp!G200)*ASZ!$C200+(drdp!J200)*ASZ!$D200)</f>
        <v>4.5943067059073248E-19</v>
      </c>
      <c r="K200" s="21">
        <f>SUM(E$3:E199)+H200</f>
        <v>-2.1300489116305776</v>
      </c>
      <c r="L200" s="21">
        <f>SUM(F$3:F199)+I200</f>
        <v>9.2446591820962987E-2</v>
      </c>
      <c r="M200" s="21">
        <f>SUM(G$3:G199)+J200</f>
        <v>0.68894446932123965</v>
      </c>
      <c r="N200" s="19">
        <f t="shared" si="19"/>
        <v>4.5371083659386082</v>
      </c>
      <c r="O200" s="19">
        <f t="shared" si="20"/>
        <v>8.5463723393117402E-3</v>
      </c>
      <c r="P200" s="19">
        <f t="shared" si="21"/>
        <v>0.47464448180832453</v>
      </c>
      <c r="Q200" s="19">
        <f t="shared" si="22"/>
        <v>-0.19691576229219848</v>
      </c>
      <c r="R200" s="19">
        <f t="shared" si="23"/>
        <v>-1.4674854170516125</v>
      </c>
      <c r="S200" s="19">
        <f t="shared" si="24"/>
        <v>6.3690568142650603E-2</v>
      </c>
    </row>
    <row r="201" spans="1:19" x14ac:dyDescent="0.25">
      <c r="A201" s="26">
        <f>Wellpath!E201</f>
        <v>5940</v>
      </c>
      <c r="B201" s="22">
        <v>0</v>
      </c>
      <c r="C201" s="22">
        <f>-SIN(Wellpath!$L201) * COS(Wellpath!$L201)</f>
        <v>-6.1257422745431001E-17</v>
      </c>
      <c r="D201" s="22">
        <f>TAN(Dip) * SIN(Wellpath!$L201) * COS(Wellpath!$L201) * SIN(Wellpath!$O201)</f>
        <v>1.8506711674307666E-16</v>
      </c>
      <c r="E201" s="20">
        <f>Model!$W$13*((drdp!B201+drdp!K201)*ASZ!$B201+(drdp!E201+drdp!N201)*ASZ!$C201+(drdp!H201+drdp!Q201)*ASZ!$D201)</f>
        <v>-2.6814166148848773E-18</v>
      </c>
      <c r="F201" s="20">
        <f>Model!$W$13*((drdp!C201+drdp!L201)*ASZ!$B201+(drdp!F201+drdp!O201)*ASZ!$C201+(drdp!I201+drdp!R201)*ASZ!$D201)</f>
        <v>7.1848341652979738E-19</v>
      </c>
      <c r="G201" s="20">
        <f>Model!$W$13*((drdp!D201+drdp!M201)*ASZ!$B201+(drdp!G201+drdp!P201)*ASZ!$C201+(drdp!J201+drdp!S201)*ASZ!$D201)</f>
        <v>9.1886134118146497E-19</v>
      </c>
      <c r="H201" s="18">
        <f>Model!$W$13*((drdp!B201)*ASZ!$B201+(drdp!E201)*ASZ!$C201+(drdp!H201)*ASZ!$D201)</f>
        <v>-1.3407083074424386E-18</v>
      </c>
      <c r="I201" s="18">
        <f>Model!$W$13*((drdp!C201)*ASZ!$B201+(drdp!F201)*ASZ!$C201+(drdp!I201)*ASZ!$D201)</f>
        <v>3.5924170826489869E-19</v>
      </c>
      <c r="J201" s="18">
        <f>Model!$W$13*((drdp!D201)*ASZ!$B201+(drdp!G201)*ASZ!$C201+(drdp!J201)*ASZ!$D201)</f>
        <v>4.5943067059073248E-19</v>
      </c>
      <c r="K201" s="21">
        <f>SUM(E$3:E200)+H201</f>
        <v>-2.1300489116305776</v>
      </c>
      <c r="L201" s="21">
        <f>SUM(F$3:F200)+I201</f>
        <v>9.2446591820962987E-2</v>
      </c>
      <c r="M201" s="21">
        <f>SUM(G$3:G200)+J201</f>
        <v>0.68894446932123965</v>
      </c>
      <c r="N201" s="19">
        <f t="shared" si="19"/>
        <v>4.5371083659386082</v>
      </c>
      <c r="O201" s="19">
        <f t="shared" si="20"/>
        <v>8.5463723393117402E-3</v>
      </c>
      <c r="P201" s="19">
        <f t="shared" si="21"/>
        <v>0.47464448180832453</v>
      </c>
      <c r="Q201" s="19">
        <f t="shared" si="22"/>
        <v>-0.19691576229219848</v>
      </c>
      <c r="R201" s="19">
        <f t="shared" si="23"/>
        <v>-1.4674854170516125</v>
      </c>
      <c r="S201" s="19">
        <f t="shared" si="24"/>
        <v>6.3690568142650603E-2</v>
      </c>
    </row>
    <row r="202" spans="1:19" x14ac:dyDescent="0.25">
      <c r="A202" s="26">
        <f>Wellpath!E202</f>
        <v>5970</v>
      </c>
      <c r="B202" s="22">
        <v>0</v>
      </c>
      <c r="C202" s="22">
        <f>-SIN(Wellpath!$L202) * COS(Wellpath!$L202)</f>
        <v>-6.1257422745431001E-17</v>
      </c>
      <c r="D202" s="22">
        <f>TAN(Dip) * SIN(Wellpath!$L202) * COS(Wellpath!$L202) * SIN(Wellpath!$O202)</f>
        <v>1.8506711674307666E-16</v>
      </c>
      <c r="E202" s="20">
        <f>Model!$W$13*((drdp!B202+drdp!K202)*ASZ!$B202+(drdp!E202+drdp!N202)*ASZ!$C202+(drdp!H202+drdp!Q202)*ASZ!$D202)</f>
        <v>-2.6814166148848773E-18</v>
      </c>
      <c r="F202" s="20">
        <f>Model!$W$13*((drdp!C202+drdp!L202)*ASZ!$B202+(drdp!F202+drdp!O202)*ASZ!$C202+(drdp!I202+drdp!R202)*ASZ!$D202)</f>
        <v>7.1848341652979738E-19</v>
      </c>
      <c r="G202" s="20">
        <f>Model!$W$13*((drdp!D202+drdp!M202)*ASZ!$B202+(drdp!G202+drdp!P202)*ASZ!$C202+(drdp!J202+drdp!S202)*ASZ!$D202)</f>
        <v>9.1886134118146497E-19</v>
      </c>
      <c r="H202" s="18">
        <f>Model!$W$13*((drdp!B202)*ASZ!$B202+(drdp!E202)*ASZ!$C202+(drdp!H202)*ASZ!$D202)</f>
        <v>-1.3407083074424386E-18</v>
      </c>
      <c r="I202" s="18">
        <f>Model!$W$13*((drdp!C202)*ASZ!$B202+(drdp!F202)*ASZ!$C202+(drdp!I202)*ASZ!$D202)</f>
        <v>3.5924170826489869E-19</v>
      </c>
      <c r="J202" s="18">
        <f>Model!$W$13*((drdp!D202)*ASZ!$B202+(drdp!G202)*ASZ!$C202+(drdp!J202)*ASZ!$D202)</f>
        <v>4.5943067059073248E-19</v>
      </c>
      <c r="K202" s="21">
        <f>SUM(E$3:E201)+H202</f>
        <v>-2.1300489116305776</v>
      </c>
      <c r="L202" s="21">
        <f>SUM(F$3:F201)+I202</f>
        <v>9.2446591820962987E-2</v>
      </c>
      <c r="M202" s="21">
        <f>SUM(G$3:G201)+J202</f>
        <v>0.68894446932123965</v>
      </c>
      <c r="N202" s="19">
        <f t="shared" si="19"/>
        <v>4.5371083659386082</v>
      </c>
      <c r="O202" s="19">
        <f t="shared" si="20"/>
        <v>8.5463723393117402E-3</v>
      </c>
      <c r="P202" s="19">
        <f t="shared" si="21"/>
        <v>0.47464448180832453</v>
      </c>
      <c r="Q202" s="19">
        <f t="shared" si="22"/>
        <v>-0.19691576229219848</v>
      </c>
      <c r="R202" s="19">
        <f t="shared" si="23"/>
        <v>-1.4674854170516125</v>
      </c>
      <c r="S202" s="19">
        <f t="shared" si="24"/>
        <v>6.3690568142650603E-2</v>
      </c>
    </row>
    <row r="203" spans="1:19" x14ac:dyDescent="0.25">
      <c r="A203" s="26">
        <f>Wellpath!E203</f>
        <v>6000</v>
      </c>
      <c r="B203" s="22">
        <v>0</v>
      </c>
      <c r="C203" s="22">
        <f>-SIN(Wellpath!$L203) * COS(Wellpath!$L203)</f>
        <v>-6.1257422745431001E-17</v>
      </c>
      <c r="D203" s="22">
        <f>TAN(Dip) * SIN(Wellpath!$L203) * COS(Wellpath!$L203) * SIN(Wellpath!$O203)</f>
        <v>1.8506711674307666E-16</v>
      </c>
      <c r="E203" s="20">
        <f>Model!$W$13*((drdp!B203+drdp!K203)*ASZ!$B203+(drdp!E203+drdp!N203)*ASZ!$C203+(drdp!H203+drdp!Q203)*ASZ!$D203)</f>
        <v>-2.6814166148848773E-18</v>
      </c>
      <c r="F203" s="20">
        <f>Model!$W$13*((drdp!C203+drdp!L203)*ASZ!$B203+(drdp!F203+drdp!O203)*ASZ!$C203+(drdp!I203+drdp!R203)*ASZ!$D203)</f>
        <v>7.1848341652979738E-19</v>
      </c>
      <c r="G203" s="20">
        <f>Model!$W$13*((drdp!D203+drdp!M203)*ASZ!$B203+(drdp!G203+drdp!P203)*ASZ!$C203+(drdp!J203+drdp!S203)*ASZ!$D203)</f>
        <v>9.1886134118146497E-19</v>
      </c>
      <c r="H203" s="18">
        <f>Model!$W$13*((drdp!B203)*ASZ!$B203+(drdp!E203)*ASZ!$C203+(drdp!H203)*ASZ!$D203)</f>
        <v>-1.3407083074424386E-18</v>
      </c>
      <c r="I203" s="18">
        <f>Model!$W$13*((drdp!C203)*ASZ!$B203+(drdp!F203)*ASZ!$C203+(drdp!I203)*ASZ!$D203)</f>
        <v>3.5924170826489869E-19</v>
      </c>
      <c r="J203" s="18">
        <f>Model!$W$13*((drdp!D203)*ASZ!$B203+(drdp!G203)*ASZ!$C203+(drdp!J203)*ASZ!$D203)</f>
        <v>4.5943067059073248E-19</v>
      </c>
      <c r="K203" s="21">
        <f>SUM(E$3:E202)+H203</f>
        <v>-2.1300489116305776</v>
      </c>
      <c r="L203" s="21">
        <f>SUM(F$3:F202)+I203</f>
        <v>9.2446591820962987E-2</v>
      </c>
      <c r="M203" s="21">
        <f>SUM(G$3:G202)+J203</f>
        <v>0.68894446932123965</v>
      </c>
      <c r="N203" s="19">
        <f t="shared" si="19"/>
        <v>4.5371083659386082</v>
      </c>
      <c r="O203" s="19">
        <f t="shared" si="20"/>
        <v>8.5463723393117402E-3</v>
      </c>
      <c r="P203" s="19">
        <f t="shared" si="21"/>
        <v>0.47464448180832453</v>
      </c>
      <c r="Q203" s="19">
        <f t="shared" si="22"/>
        <v>-0.19691576229219848</v>
      </c>
      <c r="R203" s="19">
        <f t="shared" si="23"/>
        <v>-1.4674854170516125</v>
      </c>
      <c r="S203" s="19">
        <f t="shared" si="24"/>
        <v>6.3690568142650603E-2</v>
      </c>
    </row>
    <row r="204" spans="1:19" x14ac:dyDescent="0.25">
      <c r="A204" s="26">
        <f>Wellpath!E204</f>
        <v>6030</v>
      </c>
      <c r="B204" s="22">
        <v>0</v>
      </c>
      <c r="C204" s="22">
        <f>-SIN(Wellpath!$L204) * COS(Wellpath!$L204)</f>
        <v>-6.1257422745431001E-17</v>
      </c>
      <c r="D204" s="22">
        <f>TAN(Dip) * SIN(Wellpath!$L204) * COS(Wellpath!$L204) * SIN(Wellpath!$O204)</f>
        <v>1.8506711674307666E-16</v>
      </c>
      <c r="E204" s="20">
        <f>Model!$W$13*((drdp!B204+drdp!K204)*ASZ!$B204+(drdp!E204+drdp!N204)*ASZ!$C204+(drdp!H204+drdp!Q204)*ASZ!$D204)</f>
        <v>-2.6814166148848773E-18</v>
      </c>
      <c r="F204" s="20">
        <f>Model!$W$13*((drdp!C204+drdp!L204)*ASZ!$B204+(drdp!F204+drdp!O204)*ASZ!$C204+(drdp!I204+drdp!R204)*ASZ!$D204)</f>
        <v>7.1848341652979738E-19</v>
      </c>
      <c r="G204" s="20">
        <f>Model!$W$13*((drdp!D204+drdp!M204)*ASZ!$B204+(drdp!G204+drdp!P204)*ASZ!$C204+(drdp!J204+drdp!S204)*ASZ!$D204)</f>
        <v>9.1886134118146497E-19</v>
      </c>
      <c r="H204" s="18">
        <f>Model!$W$13*((drdp!B204)*ASZ!$B204+(drdp!E204)*ASZ!$C204+(drdp!H204)*ASZ!$D204)</f>
        <v>-1.3407083074424386E-18</v>
      </c>
      <c r="I204" s="18">
        <f>Model!$W$13*((drdp!C204)*ASZ!$B204+(drdp!F204)*ASZ!$C204+(drdp!I204)*ASZ!$D204)</f>
        <v>3.5924170826489869E-19</v>
      </c>
      <c r="J204" s="18">
        <f>Model!$W$13*((drdp!D204)*ASZ!$B204+(drdp!G204)*ASZ!$C204+(drdp!J204)*ASZ!$D204)</f>
        <v>4.5943067059073248E-19</v>
      </c>
      <c r="K204" s="21">
        <f>SUM(E$3:E203)+H204</f>
        <v>-2.1300489116305776</v>
      </c>
      <c r="L204" s="21">
        <f>SUM(F$3:F203)+I204</f>
        <v>9.2446591820962987E-2</v>
      </c>
      <c r="M204" s="21">
        <f>SUM(G$3:G203)+J204</f>
        <v>0.68894446932123965</v>
      </c>
      <c r="N204" s="19">
        <f t="shared" si="19"/>
        <v>4.5371083659386082</v>
      </c>
      <c r="O204" s="19">
        <f t="shared" si="20"/>
        <v>8.5463723393117402E-3</v>
      </c>
      <c r="P204" s="19">
        <f t="shared" si="21"/>
        <v>0.47464448180832453</v>
      </c>
      <c r="Q204" s="19">
        <f t="shared" si="22"/>
        <v>-0.19691576229219848</v>
      </c>
      <c r="R204" s="19">
        <f t="shared" si="23"/>
        <v>-1.4674854170516125</v>
      </c>
      <c r="S204" s="19">
        <f t="shared" si="24"/>
        <v>6.3690568142650603E-2</v>
      </c>
    </row>
    <row r="205" spans="1:19" x14ac:dyDescent="0.25">
      <c r="A205" s="26">
        <f>Wellpath!E205</f>
        <v>6060</v>
      </c>
      <c r="B205" s="22">
        <v>0</v>
      </c>
      <c r="C205" s="22">
        <f>-SIN(Wellpath!$L205) * COS(Wellpath!$L205)</f>
        <v>-6.1257422745431001E-17</v>
      </c>
      <c r="D205" s="22">
        <f>TAN(Dip) * SIN(Wellpath!$L205) * COS(Wellpath!$L205) * SIN(Wellpath!$O205)</f>
        <v>1.8506711674307666E-16</v>
      </c>
      <c r="E205" s="20">
        <f>Model!$W$13*((drdp!B205+drdp!K205)*ASZ!$B205+(drdp!E205+drdp!N205)*ASZ!$C205+(drdp!H205+drdp!Q205)*ASZ!$D205)</f>
        <v>-2.6814166148848773E-18</v>
      </c>
      <c r="F205" s="20">
        <f>Model!$W$13*((drdp!C205+drdp!L205)*ASZ!$B205+(drdp!F205+drdp!O205)*ASZ!$C205+(drdp!I205+drdp!R205)*ASZ!$D205)</f>
        <v>7.1848341652979738E-19</v>
      </c>
      <c r="G205" s="20">
        <f>Model!$W$13*((drdp!D205+drdp!M205)*ASZ!$B205+(drdp!G205+drdp!P205)*ASZ!$C205+(drdp!J205+drdp!S205)*ASZ!$D205)</f>
        <v>9.1886134118146497E-19</v>
      </c>
      <c r="H205" s="18">
        <f>Model!$W$13*((drdp!B205)*ASZ!$B205+(drdp!E205)*ASZ!$C205+(drdp!H205)*ASZ!$D205)</f>
        <v>-1.3407083074424386E-18</v>
      </c>
      <c r="I205" s="18">
        <f>Model!$W$13*((drdp!C205)*ASZ!$B205+(drdp!F205)*ASZ!$C205+(drdp!I205)*ASZ!$D205)</f>
        <v>3.5924170826489869E-19</v>
      </c>
      <c r="J205" s="18">
        <f>Model!$W$13*((drdp!D205)*ASZ!$B205+(drdp!G205)*ASZ!$C205+(drdp!J205)*ASZ!$D205)</f>
        <v>4.5943067059073248E-19</v>
      </c>
      <c r="K205" s="21">
        <f>SUM(E$3:E204)+H205</f>
        <v>-2.1300489116305776</v>
      </c>
      <c r="L205" s="21">
        <f>SUM(F$3:F204)+I205</f>
        <v>9.2446591820962987E-2</v>
      </c>
      <c r="M205" s="21">
        <f>SUM(G$3:G204)+J205</f>
        <v>0.68894446932123965</v>
      </c>
      <c r="N205" s="19">
        <f t="shared" si="19"/>
        <v>4.5371083659386082</v>
      </c>
      <c r="O205" s="19">
        <f t="shared" si="20"/>
        <v>8.5463723393117402E-3</v>
      </c>
      <c r="P205" s="19">
        <f t="shared" si="21"/>
        <v>0.47464448180832453</v>
      </c>
      <c r="Q205" s="19">
        <f t="shared" si="22"/>
        <v>-0.19691576229219848</v>
      </c>
      <c r="R205" s="19">
        <f t="shared" si="23"/>
        <v>-1.4674854170516125</v>
      </c>
      <c r="S205" s="19">
        <f t="shared" si="24"/>
        <v>6.3690568142650603E-2</v>
      </c>
    </row>
    <row r="206" spans="1:19" x14ac:dyDescent="0.25">
      <c r="A206" s="26">
        <f>Wellpath!E206</f>
        <v>6090</v>
      </c>
      <c r="B206" s="22">
        <v>0</v>
      </c>
      <c r="C206" s="22">
        <f>-SIN(Wellpath!$L206) * COS(Wellpath!$L206)</f>
        <v>-6.1257422745431001E-17</v>
      </c>
      <c r="D206" s="22">
        <f>TAN(Dip) * SIN(Wellpath!$L206) * COS(Wellpath!$L206) * SIN(Wellpath!$O206)</f>
        <v>1.8506711674307666E-16</v>
      </c>
      <c r="E206" s="20">
        <f>Model!$W$13*((drdp!B206+drdp!K206)*ASZ!$B206+(drdp!E206+drdp!N206)*ASZ!$C206+(drdp!H206+drdp!Q206)*ASZ!$D206)</f>
        <v>-2.6814166148848773E-18</v>
      </c>
      <c r="F206" s="20">
        <f>Model!$W$13*((drdp!C206+drdp!L206)*ASZ!$B206+(drdp!F206+drdp!O206)*ASZ!$C206+(drdp!I206+drdp!R206)*ASZ!$D206)</f>
        <v>7.1848341652979738E-19</v>
      </c>
      <c r="G206" s="20">
        <f>Model!$W$13*((drdp!D206+drdp!M206)*ASZ!$B206+(drdp!G206+drdp!P206)*ASZ!$C206+(drdp!J206+drdp!S206)*ASZ!$D206)</f>
        <v>9.1886134118146497E-19</v>
      </c>
      <c r="H206" s="18">
        <f>Model!$W$13*((drdp!B206)*ASZ!$B206+(drdp!E206)*ASZ!$C206+(drdp!H206)*ASZ!$D206)</f>
        <v>-1.3407083074424386E-18</v>
      </c>
      <c r="I206" s="18">
        <f>Model!$W$13*((drdp!C206)*ASZ!$B206+(drdp!F206)*ASZ!$C206+(drdp!I206)*ASZ!$D206)</f>
        <v>3.5924170826489869E-19</v>
      </c>
      <c r="J206" s="18">
        <f>Model!$W$13*((drdp!D206)*ASZ!$B206+(drdp!G206)*ASZ!$C206+(drdp!J206)*ASZ!$D206)</f>
        <v>4.5943067059073248E-19</v>
      </c>
      <c r="K206" s="21">
        <f>SUM(E$3:E205)+H206</f>
        <v>-2.1300489116305776</v>
      </c>
      <c r="L206" s="21">
        <f>SUM(F$3:F205)+I206</f>
        <v>9.2446591820962987E-2</v>
      </c>
      <c r="M206" s="21">
        <f>SUM(G$3:G205)+J206</f>
        <v>0.68894446932123965</v>
      </c>
      <c r="N206" s="19">
        <f t="shared" si="19"/>
        <v>4.5371083659386082</v>
      </c>
      <c r="O206" s="19">
        <f t="shared" si="20"/>
        <v>8.5463723393117402E-3</v>
      </c>
      <c r="P206" s="19">
        <f t="shared" si="21"/>
        <v>0.47464448180832453</v>
      </c>
      <c r="Q206" s="19">
        <f t="shared" si="22"/>
        <v>-0.19691576229219848</v>
      </c>
      <c r="R206" s="19">
        <f t="shared" si="23"/>
        <v>-1.4674854170516125</v>
      </c>
      <c r="S206" s="19">
        <f t="shared" si="24"/>
        <v>6.3690568142650603E-2</v>
      </c>
    </row>
    <row r="207" spans="1:19" x14ac:dyDescent="0.25">
      <c r="A207" s="26">
        <f>Wellpath!E207</f>
        <v>6120</v>
      </c>
      <c r="B207" s="22">
        <v>0</v>
      </c>
      <c r="C207" s="22">
        <f>-SIN(Wellpath!$L207) * COS(Wellpath!$L207)</f>
        <v>-6.1257422745431001E-17</v>
      </c>
      <c r="D207" s="22">
        <f>TAN(Dip) * SIN(Wellpath!$L207) * COS(Wellpath!$L207) * SIN(Wellpath!$O207)</f>
        <v>1.8506711674307666E-16</v>
      </c>
      <c r="E207" s="20">
        <f>Model!$W$13*((drdp!B207+drdp!K207)*ASZ!$B207+(drdp!E207+drdp!N207)*ASZ!$C207+(drdp!H207+drdp!Q207)*ASZ!$D207)</f>
        <v>-2.6814166148848773E-18</v>
      </c>
      <c r="F207" s="20">
        <f>Model!$W$13*((drdp!C207+drdp!L207)*ASZ!$B207+(drdp!F207+drdp!O207)*ASZ!$C207+(drdp!I207+drdp!R207)*ASZ!$D207)</f>
        <v>7.1848341652979738E-19</v>
      </c>
      <c r="G207" s="20">
        <f>Model!$W$13*((drdp!D207+drdp!M207)*ASZ!$B207+(drdp!G207+drdp!P207)*ASZ!$C207+(drdp!J207+drdp!S207)*ASZ!$D207)</f>
        <v>9.1886134118146497E-19</v>
      </c>
      <c r="H207" s="18">
        <f>Model!$W$13*((drdp!B207)*ASZ!$B207+(drdp!E207)*ASZ!$C207+(drdp!H207)*ASZ!$D207)</f>
        <v>-1.3407083074424386E-18</v>
      </c>
      <c r="I207" s="18">
        <f>Model!$W$13*((drdp!C207)*ASZ!$B207+(drdp!F207)*ASZ!$C207+(drdp!I207)*ASZ!$D207)</f>
        <v>3.5924170826489869E-19</v>
      </c>
      <c r="J207" s="18">
        <f>Model!$W$13*((drdp!D207)*ASZ!$B207+(drdp!G207)*ASZ!$C207+(drdp!J207)*ASZ!$D207)</f>
        <v>4.5943067059073248E-19</v>
      </c>
      <c r="K207" s="21">
        <f>SUM(E$3:E206)+H207</f>
        <v>-2.1300489116305776</v>
      </c>
      <c r="L207" s="21">
        <f>SUM(F$3:F206)+I207</f>
        <v>9.2446591820962987E-2</v>
      </c>
      <c r="M207" s="21">
        <f>SUM(G$3:G206)+J207</f>
        <v>0.68894446932123965</v>
      </c>
      <c r="N207" s="19">
        <f t="shared" si="19"/>
        <v>4.5371083659386082</v>
      </c>
      <c r="O207" s="19">
        <f t="shared" si="20"/>
        <v>8.5463723393117402E-3</v>
      </c>
      <c r="P207" s="19">
        <f t="shared" si="21"/>
        <v>0.47464448180832453</v>
      </c>
      <c r="Q207" s="19">
        <f t="shared" si="22"/>
        <v>-0.19691576229219848</v>
      </c>
      <c r="R207" s="19">
        <f t="shared" si="23"/>
        <v>-1.4674854170516125</v>
      </c>
      <c r="S207" s="19">
        <f t="shared" si="24"/>
        <v>6.3690568142650603E-2</v>
      </c>
    </row>
    <row r="208" spans="1:19" x14ac:dyDescent="0.25">
      <c r="A208" s="26">
        <f>Wellpath!E208</f>
        <v>6150</v>
      </c>
      <c r="B208" s="22">
        <v>0</v>
      </c>
      <c r="C208" s="22">
        <f>-SIN(Wellpath!$L208) * COS(Wellpath!$L208)</f>
        <v>-6.1257422745431001E-17</v>
      </c>
      <c r="D208" s="22">
        <f>TAN(Dip) * SIN(Wellpath!$L208) * COS(Wellpath!$L208) * SIN(Wellpath!$O208)</f>
        <v>1.8506711674307666E-16</v>
      </c>
      <c r="E208" s="20">
        <f>Model!$W$13*((drdp!B208+drdp!K208)*ASZ!$B208+(drdp!E208+drdp!N208)*ASZ!$C208+(drdp!H208+drdp!Q208)*ASZ!$D208)</f>
        <v>-2.6814166148848773E-18</v>
      </c>
      <c r="F208" s="20">
        <f>Model!$W$13*((drdp!C208+drdp!L208)*ASZ!$B208+(drdp!F208+drdp!O208)*ASZ!$C208+(drdp!I208+drdp!R208)*ASZ!$D208)</f>
        <v>7.1848341652979738E-19</v>
      </c>
      <c r="G208" s="20">
        <f>Model!$W$13*((drdp!D208+drdp!M208)*ASZ!$B208+(drdp!G208+drdp!P208)*ASZ!$C208+(drdp!J208+drdp!S208)*ASZ!$D208)</f>
        <v>9.1886134118146497E-19</v>
      </c>
      <c r="H208" s="18">
        <f>Model!$W$13*((drdp!B208)*ASZ!$B208+(drdp!E208)*ASZ!$C208+(drdp!H208)*ASZ!$D208)</f>
        <v>-1.3407083074424386E-18</v>
      </c>
      <c r="I208" s="18">
        <f>Model!$W$13*((drdp!C208)*ASZ!$B208+(drdp!F208)*ASZ!$C208+(drdp!I208)*ASZ!$D208)</f>
        <v>3.5924170826489869E-19</v>
      </c>
      <c r="J208" s="18">
        <f>Model!$W$13*((drdp!D208)*ASZ!$B208+(drdp!G208)*ASZ!$C208+(drdp!J208)*ASZ!$D208)</f>
        <v>4.5943067059073248E-19</v>
      </c>
      <c r="K208" s="21">
        <f>SUM(E$3:E207)+H208</f>
        <v>-2.1300489116305776</v>
      </c>
      <c r="L208" s="21">
        <f>SUM(F$3:F207)+I208</f>
        <v>9.2446591820962987E-2</v>
      </c>
      <c r="M208" s="21">
        <f>SUM(G$3:G207)+J208</f>
        <v>0.68894446932123965</v>
      </c>
      <c r="N208" s="19">
        <f t="shared" si="19"/>
        <v>4.5371083659386082</v>
      </c>
      <c r="O208" s="19">
        <f t="shared" si="20"/>
        <v>8.5463723393117402E-3</v>
      </c>
      <c r="P208" s="19">
        <f t="shared" si="21"/>
        <v>0.47464448180832453</v>
      </c>
      <c r="Q208" s="19">
        <f t="shared" si="22"/>
        <v>-0.19691576229219848</v>
      </c>
      <c r="R208" s="19">
        <f t="shared" si="23"/>
        <v>-1.4674854170516125</v>
      </c>
      <c r="S208" s="19">
        <f t="shared" si="24"/>
        <v>6.3690568142650603E-2</v>
      </c>
    </row>
    <row r="209" spans="1:19" x14ac:dyDescent="0.25">
      <c r="A209" s="26">
        <f>Wellpath!E209</f>
        <v>6180</v>
      </c>
      <c r="B209" s="22">
        <v>0</v>
      </c>
      <c r="C209" s="22">
        <f>-SIN(Wellpath!$L209) * COS(Wellpath!$L209)</f>
        <v>-6.1257422745431001E-17</v>
      </c>
      <c r="D209" s="22">
        <f>TAN(Dip) * SIN(Wellpath!$L209) * COS(Wellpath!$L209) * SIN(Wellpath!$O209)</f>
        <v>1.8506711674307666E-16</v>
      </c>
      <c r="E209" s="20">
        <f>Model!$W$13*((drdp!B209+drdp!K209)*ASZ!$B209+(drdp!E209+drdp!N209)*ASZ!$C209+(drdp!H209+drdp!Q209)*ASZ!$D209)</f>
        <v>-2.6814166148848773E-18</v>
      </c>
      <c r="F209" s="20">
        <f>Model!$W$13*((drdp!C209+drdp!L209)*ASZ!$B209+(drdp!F209+drdp!O209)*ASZ!$C209+(drdp!I209+drdp!R209)*ASZ!$D209)</f>
        <v>7.1848341652979738E-19</v>
      </c>
      <c r="G209" s="20">
        <f>Model!$W$13*((drdp!D209+drdp!M209)*ASZ!$B209+(drdp!G209+drdp!P209)*ASZ!$C209+(drdp!J209+drdp!S209)*ASZ!$D209)</f>
        <v>9.1886134118146497E-19</v>
      </c>
      <c r="H209" s="18">
        <f>Model!$W$13*((drdp!B209)*ASZ!$B209+(drdp!E209)*ASZ!$C209+(drdp!H209)*ASZ!$D209)</f>
        <v>-1.3407083074424386E-18</v>
      </c>
      <c r="I209" s="18">
        <f>Model!$W$13*((drdp!C209)*ASZ!$B209+(drdp!F209)*ASZ!$C209+(drdp!I209)*ASZ!$D209)</f>
        <v>3.5924170826489869E-19</v>
      </c>
      <c r="J209" s="18">
        <f>Model!$W$13*((drdp!D209)*ASZ!$B209+(drdp!G209)*ASZ!$C209+(drdp!J209)*ASZ!$D209)</f>
        <v>4.5943067059073248E-19</v>
      </c>
      <c r="K209" s="21">
        <f>SUM(E$3:E208)+H209</f>
        <v>-2.1300489116305776</v>
      </c>
      <c r="L209" s="21">
        <f>SUM(F$3:F208)+I209</f>
        <v>9.2446591820962987E-2</v>
      </c>
      <c r="M209" s="21">
        <f>SUM(G$3:G208)+J209</f>
        <v>0.68894446932123965</v>
      </c>
      <c r="N209" s="19">
        <f t="shared" si="19"/>
        <v>4.5371083659386082</v>
      </c>
      <c r="O209" s="19">
        <f t="shared" si="20"/>
        <v>8.5463723393117402E-3</v>
      </c>
      <c r="P209" s="19">
        <f t="shared" si="21"/>
        <v>0.47464448180832453</v>
      </c>
      <c r="Q209" s="19">
        <f t="shared" si="22"/>
        <v>-0.19691576229219848</v>
      </c>
      <c r="R209" s="19">
        <f t="shared" si="23"/>
        <v>-1.4674854170516125</v>
      </c>
      <c r="S209" s="19">
        <f t="shared" si="24"/>
        <v>6.3690568142650603E-2</v>
      </c>
    </row>
    <row r="210" spans="1:19" x14ac:dyDescent="0.25">
      <c r="A210" s="26">
        <f>Wellpath!E210</f>
        <v>6210</v>
      </c>
      <c r="B210" s="22">
        <v>0</v>
      </c>
      <c r="C210" s="22">
        <f>-SIN(Wellpath!$L210) * COS(Wellpath!$L210)</f>
        <v>-6.1257422745431001E-17</v>
      </c>
      <c r="D210" s="22">
        <f>TAN(Dip) * SIN(Wellpath!$L210) * COS(Wellpath!$L210) * SIN(Wellpath!$O210)</f>
        <v>1.8506711674307666E-16</v>
      </c>
      <c r="E210" s="20">
        <f>Model!$W$13*((drdp!B210+drdp!K210)*ASZ!$B210+(drdp!E210+drdp!N210)*ASZ!$C210+(drdp!H210+drdp!Q210)*ASZ!$D210)</f>
        <v>-2.6814166148848773E-18</v>
      </c>
      <c r="F210" s="20">
        <f>Model!$W$13*((drdp!C210+drdp!L210)*ASZ!$B210+(drdp!F210+drdp!O210)*ASZ!$C210+(drdp!I210+drdp!R210)*ASZ!$D210)</f>
        <v>7.1848341652979738E-19</v>
      </c>
      <c r="G210" s="20">
        <f>Model!$W$13*((drdp!D210+drdp!M210)*ASZ!$B210+(drdp!G210+drdp!P210)*ASZ!$C210+(drdp!J210+drdp!S210)*ASZ!$D210)</f>
        <v>9.1886134118146497E-19</v>
      </c>
      <c r="H210" s="18">
        <f>Model!$W$13*((drdp!B210)*ASZ!$B210+(drdp!E210)*ASZ!$C210+(drdp!H210)*ASZ!$D210)</f>
        <v>-1.3407083074424386E-18</v>
      </c>
      <c r="I210" s="18">
        <f>Model!$W$13*((drdp!C210)*ASZ!$B210+(drdp!F210)*ASZ!$C210+(drdp!I210)*ASZ!$D210)</f>
        <v>3.5924170826489869E-19</v>
      </c>
      <c r="J210" s="18">
        <f>Model!$W$13*((drdp!D210)*ASZ!$B210+(drdp!G210)*ASZ!$C210+(drdp!J210)*ASZ!$D210)</f>
        <v>4.5943067059073248E-19</v>
      </c>
      <c r="K210" s="21">
        <f>SUM(E$3:E209)+H210</f>
        <v>-2.1300489116305776</v>
      </c>
      <c r="L210" s="21">
        <f>SUM(F$3:F209)+I210</f>
        <v>9.2446591820962987E-2</v>
      </c>
      <c r="M210" s="21">
        <f>SUM(G$3:G209)+J210</f>
        <v>0.68894446932123965</v>
      </c>
      <c r="N210" s="19">
        <f t="shared" si="19"/>
        <v>4.5371083659386082</v>
      </c>
      <c r="O210" s="19">
        <f t="shared" si="20"/>
        <v>8.5463723393117402E-3</v>
      </c>
      <c r="P210" s="19">
        <f t="shared" si="21"/>
        <v>0.47464448180832453</v>
      </c>
      <c r="Q210" s="19">
        <f t="shared" si="22"/>
        <v>-0.19691576229219848</v>
      </c>
      <c r="R210" s="19">
        <f t="shared" si="23"/>
        <v>-1.4674854170516125</v>
      </c>
      <c r="S210" s="19">
        <f t="shared" si="24"/>
        <v>6.3690568142650603E-2</v>
      </c>
    </row>
    <row r="211" spans="1:19" x14ac:dyDescent="0.25">
      <c r="A211" s="26">
        <f>Wellpath!E211</f>
        <v>6240</v>
      </c>
      <c r="B211" s="22">
        <v>0</v>
      </c>
      <c r="C211" s="22">
        <f>-SIN(Wellpath!$L211) * COS(Wellpath!$L211)</f>
        <v>-6.1257422745431001E-17</v>
      </c>
      <c r="D211" s="22">
        <f>TAN(Dip) * SIN(Wellpath!$L211) * COS(Wellpath!$L211) * SIN(Wellpath!$O211)</f>
        <v>1.8506711674307666E-16</v>
      </c>
      <c r="E211" s="20">
        <f>Model!$W$13*((drdp!B211+drdp!K211)*ASZ!$B211+(drdp!E211+drdp!N211)*ASZ!$C211+(drdp!H211+drdp!Q211)*ASZ!$D211)</f>
        <v>-2.6814166148848773E-18</v>
      </c>
      <c r="F211" s="20">
        <f>Model!$W$13*((drdp!C211+drdp!L211)*ASZ!$B211+(drdp!F211+drdp!O211)*ASZ!$C211+(drdp!I211+drdp!R211)*ASZ!$D211)</f>
        <v>7.1848341652979738E-19</v>
      </c>
      <c r="G211" s="20">
        <f>Model!$W$13*((drdp!D211+drdp!M211)*ASZ!$B211+(drdp!G211+drdp!P211)*ASZ!$C211+(drdp!J211+drdp!S211)*ASZ!$D211)</f>
        <v>9.1886134118146497E-19</v>
      </c>
      <c r="H211" s="18">
        <f>Model!$W$13*((drdp!B211)*ASZ!$B211+(drdp!E211)*ASZ!$C211+(drdp!H211)*ASZ!$D211)</f>
        <v>-1.3407083074424386E-18</v>
      </c>
      <c r="I211" s="18">
        <f>Model!$W$13*((drdp!C211)*ASZ!$B211+(drdp!F211)*ASZ!$C211+(drdp!I211)*ASZ!$D211)</f>
        <v>3.5924170826489869E-19</v>
      </c>
      <c r="J211" s="18">
        <f>Model!$W$13*((drdp!D211)*ASZ!$B211+(drdp!G211)*ASZ!$C211+(drdp!J211)*ASZ!$D211)</f>
        <v>4.5943067059073248E-19</v>
      </c>
      <c r="K211" s="21">
        <f>SUM(E$3:E210)+H211</f>
        <v>-2.1300489116305776</v>
      </c>
      <c r="L211" s="21">
        <f>SUM(F$3:F210)+I211</f>
        <v>9.2446591820962987E-2</v>
      </c>
      <c r="M211" s="21">
        <f>SUM(G$3:G210)+J211</f>
        <v>0.68894446932123965</v>
      </c>
      <c r="N211" s="19">
        <f t="shared" si="19"/>
        <v>4.5371083659386082</v>
      </c>
      <c r="O211" s="19">
        <f t="shared" si="20"/>
        <v>8.5463723393117402E-3</v>
      </c>
      <c r="P211" s="19">
        <f t="shared" si="21"/>
        <v>0.47464448180832453</v>
      </c>
      <c r="Q211" s="19">
        <f t="shared" si="22"/>
        <v>-0.19691576229219848</v>
      </c>
      <c r="R211" s="19">
        <f t="shared" si="23"/>
        <v>-1.4674854170516125</v>
      </c>
      <c r="S211" s="19">
        <f t="shared" si="24"/>
        <v>6.3690568142650603E-2</v>
      </c>
    </row>
    <row r="212" spans="1:19" x14ac:dyDescent="0.25">
      <c r="A212" s="26">
        <f>Wellpath!E212</f>
        <v>6270</v>
      </c>
      <c r="B212" s="22">
        <v>0</v>
      </c>
      <c r="C212" s="22">
        <f>-SIN(Wellpath!$L212) * COS(Wellpath!$L212)</f>
        <v>-6.1257422745431001E-17</v>
      </c>
      <c r="D212" s="22">
        <f>TAN(Dip) * SIN(Wellpath!$L212) * COS(Wellpath!$L212) * SIN(Wellpath!$O212)</f>
        <v>1.8506711674307666E-16</v>
      </c>
      <c r="E212" s="20">
        <f>Model!$W$13*((drdp!B212+drdp!K212)*ASZ!$B212+(drdp!E212+drdp!N212)*ASZ!$C212+(drdp!H212+drdp!Q212)*ASZ!$D212)</f>
        <v>-2.6814166148848773E-18</v>
      </c>
      <c r="F212" s="20">
        <f>Model!$W$13*((drdp!C212+drdp!L212)*ASZ!$B212+(drdp!F212+drdp!O212)*ASZ!$C212+(drdp!I212+drdp!R212)*ASZ!$D212)</f>
        <v>7.1848341652979738E-19</v>
      </c>
      <c r="G212" s="20">
        <f>Model!$W$13*((drdp!D212+drdp!M212)*ASZ!$B212+(drdp!G212+drdp!P212)*ASZ!$C212+(drdp!J212+drdp!S212)*ASZ!$D212)</f>
        <v>9.1886134118146497E-19</v>
      </c>
      <c r="H212" s="18">
        <f>Model!$W$13*((drdp!B212)*ASZ!$B212+(drdp!E212)*ASZ!$C212+(drdp!H212)*ASZ!$D212)</f>
        <v>-1.3407083074424386E-18</v>
      </c>
      <c r="I212" s="18">
        <f>Model!$W$13*((drdp!C212)*ASZ!$B212+(drdp!F212)*ASZ!$C212+(drdp!I212)*ASZ!$D212)</f>
        <v>3.5924170826489869E-19</v>
      </c>
      <c r="J212" s="18">
        <f>Model!$W$13*((drdp!D212)*ASZ!$B212+(drdp!G212)*ASZ!$C212+(drdp!J212)*ASZ!$D212)</f>
        <v>4.5943067059073248E-19</v>
      </c>
      <c r="K212" s="21">
        <f>SUM(E$3:E211)+H212</f>
        <v>-2.1300489116305776</v>
      </c>
      <c r="L212" s="21">
        <f>SUM(F$3:F211)+I212</f>
        <v>9.2446591820962987E-2</v>
      </c>
      <c r="M212" s="21">
        <f>SUM(G$3:G211)+J212</f>
        <v>0.68894446932123965</v>
      </c>
      <c r="N212" s="19">
        <f t="shared" si="19"/>
        <v>4.5371083659386082</v>
      </c>
      <c r="O212" s="19">
        <f t="shared" si="20"/>
        <v>8.5463723393117402E-3</v>
      </c>
      <c r="P212" s="19">
        <f t="shared" si="21"/>
        <v>0.47464448180832453</v>
      </c>
      <c r="Q212" s="19">
        <f t="shared" si="22"/>
        <v>-0.19691576229219848</v>
      </c>
      <c r="R212" s="19">
        <f t="shared" si="23"/>
        <v>-1.4674854170516125</v>
      </c>
      <c r="S212" s="19">
        <f t="shared" si="24"/>
        <v>6.3690568142650603E-2</v>
      </c>
    </row>
    <row r="213" spans="1:19" x14ac:dyDescent="0.25">
      <c r="A213" s="26">
        <f>Wellpath!E213</f>
        <v>6300</v>
      </c>
      <c r="B213" s="22">
        <v>0</v>
      </c>
      <c r="C213" s="22">
        <f>-SIN(Wellpath!$L213) * COS(Wellpath!$L213)</f>
        <v>-6.1257422745431001E-17</v>
      </c>
      <c r="D213" s="22">
        <f>TAN(Dip) * SIN(Wellpath!$L213) * COS(Wellpath!$L213) * SIN(Wellpath!$O213)</f>
        <v>1.8506711674307666E-16</v>
      </c>
      <c r="E213" s="20">
        <f>Model!$W$13*((drdp!B213+drdp!K213)*ASZ!$B213+(drdp!E213+drdp!N213)*ASZ!$C213+(drdp!H213+drdp!Q213)*ASZ!$D213)</f>
        <v>-2.6814166148848773E-18</v>
      </c>
      <c r="F213" s="20">
        <f>Model!$W$13*((drdp!C213+drdp!L213)*ASZ!$B213+(drdp!F213+drdp!O213)*ASZ!$C213+(drdp!I213+drdp!R213)*ASZ!$D213)</f>
        <v>7.1848341652979738E-19</v>
      </c>
      <c r="G213" s="20">
        <f>Model!$W$13*((drdp!D213+drdp!M213)*ASZ!$B213+(drdp!G213+drdp!P213)*ASZ!$C213+(drdp!J213+drdp!S213)*ASZ!$D213)</f>
        <v>9.1886134118146497E-19</v>
      </c>
      <c r="H213" s="18">
        <f>Model!$W$13*((drdp!B213)*ASZ!$B213+(drdp!E213)*ASZ!$C213+(drdp!H213)*ASZ!$D213)</f>
        <v>-1.3407083074424386E-18</v>
      </c>
      <c r="I213" s="18">
        <f>Model!$W$13*((drdp!C213)*ASZ!$B213+(drdp!F213)*ASZ!$C213+(drdp!I213)*ASZ!$D213)</f>
        <v>3.5924170826489869E-19</v>
      </c>
      <c r="J213" s="18">
        <f>Model!$W$13*((drdp!D213)*ASZ!$B213+(drdp!G213)*ASZ!$C213+(drdp!J213)*ASZ!$D213)</f>
        <v>4.5943067059073248E-19</v>
      </c>
      <c r="K213" s="21">
        <f>SUM(E$3:E212)+H213</f>
        <v>-2.1300489116305776</v>
      </c>
      <c r="L213" s="21">
        <f>SUM(F$3:F212)+I213</f>
        <v>9.2446591820962987E-2</v>
      </c>
      <c r="M213" s="21">
        <f>SUM(G$3:G212)+J213</f>
        <v>0.68894446932123965</v>
      </c>
      <c r="N213" s="19">
        <f t="shared" si="19"/>
        <v>4.5371083659386082</v>
      </c>
      <c r="O213" s="19">
        <f t="shared" si="20"/>
        <v>8.5463723393117402E-3</v>
      </c>
      <c r="P213" s="19">
        <f t="shared" si="21"/>
        <v>0.47464448180832453</v>
      </c>
      <c r="Q213" s="19">
        <f t="shared" si="22"/>
        <v>-0.19691576229219848</v>
      </c>
      <c r="R213" s="19">
        <f t="shared" si="23"/>
        <v>-1.4674854170516125</v>
      </c>
      <c r="S213" s="19">
        <f t="shared" si="24"/>
        <v>6.3690568142650603E-2</v>
      </c>
    </row>
    <row r="214" spans="1:19" x14ac:dyDescent="0.25">
      <c r="A214" s="26">
        <f>Wellpath!E214</f>
        <v>6330</v>
      </c>
      <c r="B214" s="22">
        <v>0</v>
      </c>
      <c r="C214" s="22">
        <f>-SIN(Wellpath!$L214) * COS(Wellpath!$L214)</f>
        <v>-6.1257422745431001E-17</v>
      </c>
      <c r="D214" s="22">
        <f>TAN(Dip) * SIN(Wellpath!$L214) * COS(Wellpath!$L214) * SIN(Wellpath!$O214)</f>
        <v>1.8506711674307666E-16</v>
      </c>
      <c r="E214" s="20">
        <f>Model!$W$13*((drdp!B214+drdp!K214)*ASZ!$B214+(drdp!E214+drdp!N214)*ASZ!$C214+(drdp!H214+drdp!Q214)*ASZ!$D214)</f>
        <v>-2.6814166148848773E-18</v>
      </c>
      <c r="F214" s="20">
        <f>Model!$W$13*((drdp!C214+drdp!L214)*ASZ!$B214+(drdp!F214+drdp!O214)*ASZ!$C214+(drdp!I214+drdp!R214)*ASZ!$D214)</f>
        <v>7.1848341652979738E-19</v>
      </c>
      <c r="G214" s="20">
        <f>Model!$W$13*((drdp!D214+drdp!M214)*ASZ!$B214+(drdp!G214+drdp!P214)*ASZ!$C214+(drdp!J214+drdp!S214)*ASZ!$D214)</f>
        <v>9.1886134118146497E-19</v>
      </c>
      <c r="H214" s="18">
        <f>Model!$W$13*((drdp!B214)*ASZ!$B214+(drdp!E214)*ASZ!$C214+(drdp!H214)*ASZ!$D214)</f>
        <v>-1.3407083074424386E-18</v>
      </c>
      <c r="I214" s="18">
        <f>Model!$W$13*((drdp!C214)*ASZ!$B214+(drdp!F214)*ASZ!$C214+(drdp!I214)*ASZ!$D214)</f>
        <v>3.5924170826489869E-19</v>
      </c>
      <c r="J214" s="18">
        <f>Model!$W$13*((drdp!D214)*ASZ!$B214+(drdp!G214)*ASZ!$C214+(drdp!J214)*ASZ!$D214)</f>
        <v>4.5943067059073248E-19</v>
      </c>
      <c r="K214" s="21">
        <f>SUM(E$3:E213)+H214</f>
        <v>-2.1300489116305776</v>
      </c>
      <c r="L214" s="21">
        <f>SUM(F$3:F213)+I214</f>
        <v>9.2446591820962987E-2</v>
      </c>
      <c r="M214" s="21">
        <f>SUM(G$3:G213)+J214</f>
        <v>0.68894446932123965</v>
      </c>
      <c r="N214" s="19">
        <f t="shared" si="19"/>
        <v>4.5371083659386082</v>
      </c>
      <c r="O214" s="19">
        <f t="shared" si="20"/>
        <v>8.5463723393117402E-3</v>
      </c>
      <c r="P214" s="19">
        <f t="shared" si="21"/>
        <v>0.47464448180832453</v>
      </c>
      <c r="Q214" s="19">
        <f t="shared" si="22"/>
        <v>-0.19691576229219848</v>
      </c>
      <c r="R214" s="19">
        <f t="shared" si="23"/>
        <v>-1.4674854170516125</v>
      </c>
      <c r="S214" s="19">
        <f t="shared" si="24"/>
        <v>6.3690568142650603E-2</v>
      </c>
    </row>
    <row r="215" spans="1:19" x14ac:dyDescent="0.25">
      <c r="A215" s="26">
        <f>Wellpath!E215</f>
        <v>6360</v>
      </c>
      <c r="B215" s="22">
        <v>0</v>
      </c>
      <c r="C215" s="22">
        <f>-SIN(Wellpath!$L215) * COS(Wellpath!$L215)</f>
        <v>-6.1257422745431001E-17</v>
      </c>
      <c r="D215" s="22">
        <f>TAN(Dip) * SIN(Wellpath!$L215) * COS(Wellpath!$L215) * SIN(Wellpath!$O215)</f>
        <v>1.8506711674307666E-16</v>
      </c>
      <c r="E215" s="20">
        <f>Model!$W$13*((drdp!B215+drdp!K215)*ASZ!$B215+(drdp!E215+drdp!N215)*ASZ!$C215+(drdp!H215+drdp!Q215)*ASZ!$D215)</f>
        <v>-2.6814166148848773E-18</v>
      </c>
      <c r="F215" s="20">
        <f>Model!$W$13*((drdp!C215+drdp!L215)*ASZ!$B215+(drdp!F215+drdp!O215)*ASZ!$C215+(drdp!I215+drdp!R215)*ASZ!$D215)</f>
        <v>7.1848341652979738E-19</v>
      </c>
      <c r="G215" s="20">
        <f>Model!$W$13*((drdp!D215+drdp!M215)*ASZ!$B215+(drdp!G215+drdp!P215)*ASZ!$C215+(drdp!J215+drdp!S215)*ASZ!$D215)</f>
        <v>9.1886134118146497E-19</v>
      </c>
      <c r="H215" s="18">
        <f>Model!$W$13*((drdp!B215)*ASZ!$B215+(drdp!E215)*ASZ!$C215+(drdp!H215)*ASZ!$D215)</f>
        <v>-1.3407083074424386E-18</v>
      </c>
      <c r="I215" s="18">
        <f>Model!$W$13*((drdp!C215)*ASZ!$B215+(drdp!F215)*ASZ!$C215+(drdp!I215)*ASZ!$D215)</f>
        <v>3.5924170826489869E-19</v>
      </c>
      <c r="J215" s="18">
        <f>Model!$W$13*((drdp!D215)*ASZ!$B215+(drdp!G215)*ASZ!$C215+(drdp!J215)*ASZ!$D215)</f>
        <v>4.5943067059073248E-19</v>
      </c>
      <c r="K215" s="21">
        <f>SUM(E$3:E214)+H215</f>
        <v>-2.1300489116305776</v>
      </c>
      <c r="L215" s="21">
        <f>SUM(F$3:F214)+I215</f>
        <v>9.2446591820962987E-2</v>
      </c>
      <c r="M215" s="21">
        <f>SUM(G$3:G214)+J215</f>
        <v>0.68894446932123965</v>
      </c>
      <c r="N215" s="19">
        <f t="shared" si="19"/>
        <v>4.5371083659386082</v>
      </c>
      <c r="O215" s="19">
        <f t="shared" si="20"/>
        <v>8.5463723393117402E-3</v>
      </c>
      <c r="P215" s="19">
        <f t="shared" si="21"/>
        <v>0.47464448180832453</v>
      </c>
      <c r="Q215" s="19">
        <f t="shared" si="22"/>
        <v>-0.19691576229219848</v>
      </c>
      <c r="R215" s="19">
        <f t="shared" si="23"/>
        <v>-1.4674854170516125</v>
      </c>
      <c r="S215" s="19">
        <f t="shared" si="24"/>
        <v>6.3690568142650603E-2</v>
      </c>
    </row>
    <row r="216" spans="1:19" x14ac:dyDescent="0.25">
      <c r="A216" s="26">
        <f>Wellpath!E216</f>
        <v>6390</v>
      </c>
      <c r="B216" s="22">
        <v>0</v>
      </c>
      <c r="C216" s="22">
        <f>-SIN(Wellpath!$L216) * COS(Wellpath!$L216)</f>
        <v>-6.1257422745431001E-17</v>
      </c>
      <c r="D216" s="22">
        <f>TAN(Dip) * SIN(Wellpath!$L216) * COS(Wellpath!$L216) * SIN(Wellpath!$O216)</f>
        <v>1.8506711674307666E-16</v>
      </c>
      <c r="E216" s="20">
        <f>Model!$W$13*((drdp!B216+drdp!K216)*ASZ!$B216+(drdp!E216+drdp!N216)*ASZ!$C216+(drdp!H216+drdp!Q216)*ASZ!$D216)</f>
        <v>-2.6814166148848773E-18</v>
      </c>
      <c r="F216" s="20">
        <f>Model!$W$13*((drdp!C216+drdp!L216)*ASZ!$B216+(drdp!F216+drdp!O216)*ASZ!$C216+(drdp!I216+drdp!R216)*ASZ!$D216)</f>
        <v>7.1848341652979738E-19</v>
      </c>
      <c r="G216" s="20">
        <f>Model!$W$13*((drdp!D216+drdp!M216)*ASZ!$B216+(drdp!G216+drdp!P216)*ASZ!$C216+(drdp!J216+drdp!S216)*ASZ!$D216)</f>
        <v>9.1886134118146497E-19</v>
      </c>
      <c r="H216" s="18">
        <f>Model!$W$13*((drdp!B216)*ASZ!$B216+(drdp!E216)*ASZ!$C216+(drdp!H216)*ASZ!$D216)</f>
        <v>-1.3407083074424386E-18</v>
      </c>
      <c r="I216" s="18">
        <f>Model!$W$13*((drdp!C216)*ASZ!$B216+(drdp!F216)*ASZ!$C216+(drdp!I216)*ASZ!$D216)</f>
        <v>3.5924170826489869E-19</v>
      </c>
      <c r="J216" s="18">
        <f>Model!$W$13*((drdp!D216)*ASZ!$B216+(drdp!G216)*ASZ!$C216+(drdp!J216)*ASZ!$D216)</f>
        <v>4.5943067059073248E-19</v>
      </c>
      <c r="K216" s="21">
        <f>SUM(E$3:E215)+H216</f>
        <v>-2.1300489116305776</v>
      </c>
      <c r="L216" s="21">
        <f>SUM(F$3:F215)+I216</f>
        <v>9.2446591820962987E-2</v>
      </c>
      <c r="M216" s="21">
        <f>SUM(G$3:G215)+J216</f>
        <v>0.68894446932123965</v>
      </c>
      <c r="N216" s="19">
        <f t="shared" si="19"/>
        <v>4.5371083659386082</v>
      </c>
      <c r="O216" s="19">
        <f t="shared" si="20"/>
        <v>8.5463723393117402E-3</v>
      </c>
      <c r="P216" s="19">
        <f t="shared" si="21"/>
        <v>0.47464448180832453</v>
      </c>
      <c r="Q216" s="19">
        <f t="shared" si="22"/>
        <v>-0.19691576229219848</v>
      </c>
      <c r="R216" s="19">
        <f t="shared" si="23"/>
        <v>-1.4674854170516125</v>
      </c>
      <c r="S216" s="19">
        <f t="shared" si="24"/>
        <v>6.3690568142650603E-2</v>
      </c>
    </row>
    <row r="217" spans="1:19" x14ac:dyDescent="0.25">
      <c r="A217" s="26">
        <f>Wellpath!E217</f>
        <v>6420</v>
      </c>
      <c r="B217" s="22">
        <v>0</v>
      </c>
      <c r="C217" s="22">
        <f>-SIN(Wellpath!$L217) * COS(Wellpath!$L217)</f>
        <v>-6.1257422745431001E-17</v>
      </c>
      <c r="D217" s="22">
        <f>TAN(Dip) * SIN(Wellpath!$L217) * COS(Wellpath!$L217) * SIN(Wellpath!$O217)</f>
        <v>1.8506711674307666E-16</v>
      </c>
      <c r="E217" s="20">
        <f>Model!$W$13*((drdp!B217+drdp!K217)*ASZ!$B217+(drdp!E217+drdp!N217)*ASZ!$C217+(drdp!H217+drdp!Q217)*ASZ!$D217)</f>
        <v>-2.6814166148848773E-18</v>
      </c>
      <c r="F217" s="20">
        <f>Model!$W$13*((drdp!C217+drdp!L217)*ASZ!$B217+(drdp!F217+drdp!O217)*ASZ!$C217+(drdp!I217+drdp!R217)*ASZ!$D217)</f>
        <v>7.1848341652979738E-19</v>
      </c>
      <c r="G217" s="20">
        <f>Model!$W$13*((drdp!D217+drdp!M217)*ASZ!$B217+(drdp!G217+drdp!P217)*ASZ!$C217+(drdp!J217+drdp!S217)*ASZ!$D217)</f>
        <v>9.1886134118146497E-19</v>
      </c>
      <c r="H217" s="18">
        <f>Model!$W$13*((drdp!B217)*ASZ!$B217+(drdp!E217)*ASZ!$C217+(drdp!H217)*ASZ!$D217)</f>
        <v>-1.3407083074424386E-18</v>
      </c>
      <c r="I217" s="18">
        <f>Model!$W$13*((drdp!C217)*ASZ!$B217+(drdp!F217)*ASZ!$C217+(drdp!I217)*ASZ!$D217)</f>
        <v>3.5924170826489869E-19</v>
      </c>
      <c r="J217" s="18">
        <f>Model!$W$13*((drdp!D217)*ASZ!$B217+(drdp!G217)*ASZ!$C217+(drdp!J217)*ASZ!$D217)</f>
        <v>4.5943067059073248E-19</v>
      </c>
      <c r="K217" s="21">
        <f>SUM(E$3:E216)+H217</f>
        <v>-2.1300489116305776</v>
      </c>
      <c r="L217" s="21">
        <f>SUM(F$3:F216)+I217</f>
        <v>9.2446591820962987E-2</v>
      </c>
      <c r="M217" s="21">
        <f>SUM(G$3:G216)+J217</f>
        <v>0.68894446932123965</v>
      </c>
      <c r="N217" s="19">
        <f t="shared" si="19"/>
        <v>4.5371083659386082</v>
      </c>
      <c r="O217" s="19">
        <f t="shared" si="20"/>
        <v>8.5463723393117402E-3</v>
      </c>
      <c r="P217" s="19">
        <f t="shared" si="21"/>
        <v>0.47464448180832453</v>
      </c>
      <c r="Q217" s="19">
        <f t="shared" si="22"/>
        <v>-0.19691576229219848</v>
      </c>
      <c r="R217" s="19">
        <f t="shared" si="23"/>
        <v>-1.4674854170516125</v>
      </c>
      <c r="S217" s="19">
        <f t="shared" si="24"/>
        <v>6.3690568142650603E-2</v>
      </c>
    </row>
    <row r="218" spans="1:19" x14ac:dyDescent="0.25">
      <c r="A218" s="26">
        <f>Wellpath!E218</f>
        <v>6450</v>
      </c>
      <c r="B218" s="22">
        <v>0</v>
      </c>
      <c r="C218" s="22">
        <f>-SIN(Wellpath!$L218) * COS(Wellpath!$L218)</f>
        <v>-6.1257422745431001E-17</v>
      </c>
      <c r="D218" s="22">
        <f>TAN(Dip) * SIN(Wellpath!$L218) * COS(Wellpath!$L218) * SIN(Wellpath!$O218)</f>
        <v>1.8506711674307666E-16</v>
      </c>
      <c r="E218" s="20">
        <f>Model!$W$13*((drdp!B218+drdp!K218)*ASZ!$B218+(drdp!E218+drdp!N218)*ASZ!$C218+(drdp!H218+drdp!Q218)*ASZ!$D218)</f>
        <v>-2.6814166148848773E-18</v>
      </c>
      <c r="F218" s="20">
        <f>Model!$W$13*((drdp!C218+drdp!L218)*ASZ!$B218+(drdp!F218+drdp!O218)*ASZ!$C218+(drdp!I218+drdp!R218)*ASZ!$D218)</f>
        <v>7.1848341652979738E-19</v>
      </c>
      <c r="G218" s="20">
        <f>Model!$W$13*((drdp!D218+drdp!M218)*ASZ!$B218+(drdp!G218+drdp!P218)*ASZ!$C218+(drdp!J218+drdp!S218)*ASZ!$D218)</f>
        <v>9.1886134118146497E-19</v>
      </c>
      <c r="H218" s="18">
        <f>Model!$W$13*((drdp!B218)*ASZ!$B218+(drdp!E218)*ASZ!$C218+(drdp!H218)*ASZ!$D218)</f>
        <v>-1.3407083074424386E-18</v>
      </c>
      <c r="I218" s="18">
        <f>Model!$W$13*((drdp!C218)*ASZ!$B218+(drdp!F218)*ASZ!$C218+(drdp!I218)*ASZ!$D218)</f>
        <v>3.5924170826489869E-19</v>
      </c>
      <c r="J218" s="18">
        <f>Model!$W$13*((drdp!D218)*ASZ!$B218+(drdp!G218)*ASZ!$C218+(drdp!J218)*ASZ!$D218)</f>
        <v>4.5943067059073248E-19</v>
      </c>
      <c r="K218" s="21">
        <f>SUM(E$3:E217)+H218</f>
        <v>-2.1300489116305776</v>
      </c>
      <c r="L218" s="21">
        <f>SUM(F$3:F217)+I218</f>
        <v>9.2446591820962987E-2</v>
      </c>
      <c r="M218" s="21">
        <f>SUM(G$3:G217)+J218</f>
        <v>0.68894446932123965</v>
      </c>
      <c r="N218" s="19">
        <f t="shared" si="19"/>
        <v>4.5371083659386082</v>
      </c>
      <c r="O218" s="19">
        <f t="shared" si="20"/>
        <v>8.5463723393117402E-3</v>
      </c>
      <c r="P218" s="19">
        <f t="shared" si="21"/>
        <v>0.47464448180832453</v>
      </c>
      <c r="Q218" s="19">
        <f t="shared" si="22"/>
        <v>-0.19691576229219848</v>
      </c>
      <c r="R218" s="19">
        <f t="shared" si="23"/>
        <v>-1.4674854170516125</v>
      </c>
      <c r="S218" s="19">
        <f t="shared" si="24"/>
        <v>6.3690568142650603E-2</v>
      </c>
    </row>
    <row r="219" spans="1:19" x14ac:dyDescent="0.25">
      <c r="A219" s="26">
        <f>Wellpath!E219</f>
        <v>6480</v>
      </c>
      <c r="B219" s="22">
        <v>0</v>
      </c>
      <c r="C219" s="22">
        <f>-SIN(Wellpath!$L219) * COS(Wellpath!$L219)</f>
        <v>-6.1257422745431001E-17</v>
      </c>
      <c r="D219" s="22">
        <f>TAN(Dip) * SIN(Wellpath!$L219) * COS(Wellpath!$L219) * SIN(Wellpath!$O219)</f>
        <v>1.8506711674307666E-16</v>
      </c>
      <c r="E219" s="20">
        <f>Model!$W$13*((drdp!B219+drdp!K219)*ASZ!$B219+(drdp!E219+drdp!N219)*ASZ!$C219+(drdp!H219+drdp!Q219)*ASZ!$D219)</f>
        <v>-2.6814166148848773E-18</v>
      </c>
      <c r="F219" s="20">
        <f>Model!$W$13*((drdp!C219+drdp!L219)*ASZ!$B219+(drdp!F219+drdp!O219)*ASZ!$C219+(drdp!I219+drdp!R219)*ASZ!$D219)</f>
        <v>7.1848341652979738E-19</v>
      </c>
      <c r="G219" s="20">
        <f>Model!$W$13*((drdp!D219+drdp!M219)*ASZ!$B219+(drdp!G219+drdp!P219)*ASZ!$C219+(drdp!J219+drdp!S219)*ASZ!$D219)</f>
        <v>9.1886134118146497E-19</v>
      </c>
      <c r="H219" s="18">
        <f>Model!$W$13*((drdp!B219)*ASZ!$B219+(drdp!E219)*ASZ!$C219+(drdp!H219)*ASZ!$D219)</f>
        <v>-1.3407083074424386E-18</v>
      </c>
      <c r="I219" s="18">
        <f>Model!$W$13*((drdp!C219)*ASZ!$B219+(drdp!F219)*ASZ!$C219+(drdp!I219)*ASZ!$D219)</f>
        <v>3.5924170826489869E-19</v>
      </c>
      <c r="J219" s="18">
        <f>Model!$W$13*((drdp!D219)*ASZ!$B219+(drdp!G219)*ASZ!$C219+(drdp!J219)*ASZ!$D219)</f>
        <v>4.5943067059073248E-19</v>
      </c>
      <c r="K219" s="21">
        <f>SUM(E$3:E218)+H219</f>
        <v>-2.1300489116305776</v>
      </c>
      <c r="L219" s="21">
        <f>SUM(F$3:F218)+I219</f>
        <v>9.2446591820962987E-2</v>
      </c>
      <c r="M219" s="21">
        <f>SUM(G$3:G218)+J219</f>
        <v>0.68894446932123965</v>
      </c>
      <c r="N219" s="19">
        <f t="shared" si="19"/>
        <v>4.5371083659386082</v>
      </c>
      <c r="O219" s="19">
        <f t="shared" si="20"/>
        <v>8.5463723393117402E-3</v>
      </c>
      <c r="P219" s="19">
        <f t="shared" si="21"/>
        <v>0.47464448180832453</v>
      </c>
      <c r="Q219" s="19">
        <f t="shared" si="22"/>
        <v>-0.19691576229219848</v>
      </c>
      <c r="R219" s="19">
        <f t="shared" si="23"/>
        <v>-1.4674854170516125</v>
      </c>
      <c r="S219" s="19">
        <f t="shared" si="24"/>
        <v>6.3690568142650603E-2</v>
      </c>
    </row>
    <row r="220" spans="1:19" x14ac:dyDescent="0.25">
      <c r="A220" s="26">
        <f>Wellpath!E220</f>
        <v>6510</v>
      </c>
      <c r="B220" s="22">
        <v>0</v>
      </c>
      <c r="C220" s="22">
        <f>-SIN(Wellpath!$L220) * COS(Wellpath!$L220)</f>
        <v>-6.1257422745431001E-17</v>
      </c>
      <c r="D220" s="22">
        <f>TAN(Dip) * SIN(Wellpath!$L220) * COS(Wellpath!$L220) * SIN(Wellpath!$O220)</f>
        <v>1.8506711674307666E-16</v>
      </c>
      <c r="E220" s="20">
        <f>Model!$W$13*((drdp!B220+drdp!K220)*ASZ!$B220+(drdp!E220+drdp!N220)*ASZ!$C220+(drdp!H220+drdp!Q220)*ASZ!$D220)</f>
        <v>-2.6814166148848773E-18</v>
      </c>
      <c r="F220" s="20">
        <f>Model!$W$13*((drdp!C220+drdp!L220)*ASZ!$B220+(drdp!F220+drdp!O220)*ASZ!$C220+(drdp!I220+drdp!R220)*ASZ!$D220)</f>
        <v>7.1848341652979738E-19</v>
      </c>
      <c r="G220" s="20">
        <f>Model!$W$13*((drdp!D220+drdp!M220)*ASZ!$B220+(drdp!G220+drdp!P220)*ASZ!$C220+(drdp!J220+drdp!S220)*ASZ!$D220)</f>
        <v>9.1886134118146497E-19</v>
      </c>
      <c r="H220" s="18">
        <f>Model!$W$13*((drdp!B220)*ASZ!$B220+(drdp!E220)*ASZ!$C220+(drdp!H220)*ASZ!$D220)</f>
        <v>-1.3407083074424386E-18</v>
      </c>
      <c r="I220" s="18">
        <f>Model!$W$13*((drdp!C220)*ASZ!$B220+(drdp!F220)*ASZ!$C220+(drdp!I220)*ASZ!$D220)</f>
        <v>3.5924170826489869E-19</v>
      </c>
      <c r="J220" s="18">
        <f>Model!$W$13*((drdp!D220)*ASZ!$B220+(drdp!G220)*ASZ!$C220+(drdp!J220)*ASZ!$D220)</f>
        <v>4.5943067059073248E-19</v>
      </c>
      <c r="K220" s="21">
        <f>SUM(E$3:E219)+H220</f>
        <v>-2.1300489116305776</v>
      </c>
      <c r="L220" s="21">
        <f>SUM(F$3:F219)+I220</f>
        <v>9.2446591820962987E-2</v>
      </c>
      <c r="M220" s="21">
        <f>SUM(G$3:G219)+J220</f>
        <v>0.68894446932123965</v>
      </c>
      <c r="N220" s="19">
        <f t="shared" si="19"/>
        <v>4.5371083659386082</v>
      </c>
      <c r="O220" s="19">
        <f t="shared" si="20"/>
        <v>8.5463723393117402E-3</v>
      </c>
      <c r="P220" s="19">
        <f t="shared" si="21"/>
        <v>0.47464448180832453</v>
      </c>
      <c r="Q220" s="19">
        <f t="shared" si="22"/>
        <v>-0.19691576229219848</v>
      </c>
      <c r="R220" s="19">
        <f t="shared" si="23"/>
        <v>-1.4674854170516125</v>
      </c>
      <c r="S220" s="19">
        <f t="shared" si="24"/>
        <v>6.3690568142650603E-2</v>
      </c>
    </row>
    <row r="221" spans="1:19" x14ac:dyDescent="0.25">
      <c r="A221" s="26">
        <f>Wellpath!E221</f>
        <v>6540</v>
      </c>
      <c r="B221" s="22">
        <v>0</v>
      </c>
      <c r="C221" s="22">
        <f>-SIN(Wellpath!$L221) * COS(Wellpath!$L221)</f>
        <v>-6.1257422745431001E-17</v>
      </c>
      <c r="D221" s="22">
        <f>TAN(Dip) * SIN(Wellpath!$L221) * COS(Wellpath!$L221) * SIN(Wellpath!$O221)</f>
        <v>1.8506711674307666E-16</v>
      </c>
      <c r="E221" s="20">
        <f>Model!$W$13*((drdp!B221+drdp!K221)*ASZ!$B221+(drdp!E221+drdp!N221)*ASZ!$C221+(drdp!H221+drdp!Q221)*ASZ!$D221)</f>
        <v>-2.6814166148848773E-18</v>
      </c>
      <c r="F221" s="20">
        <f>Model!$W$13*((drdp!C221+drdp!L221)*ASZ!$B221+(drdp!F221+drdp!O221)*ASZ!$C221+(drdp!I221+drdp!R221)*ASZ!$D221)</f>
        <v>7.1848341652979738E-19</v>
      </c>
      <c r="G221" s="20">
        <f>Model!$W$13*((drdp!D221+drdp!M221)*ASZ!$B221+(drdp!G221+drdp!P221)*ASZ!$C221+(drdp!J221+drdp!S221)*ASZ!$D221)</f>
        <v>9.1886134118146497E-19</v>
      </c>
      <c r="H221" s="18">
        <f>Model!$W$13*((drdp!B221)*ASZ!$B221+(drdp!E221)*ASZ!$C221+(drdp!H221)*ASZ!$D221)</f>
        <v>-1.3407083074424386E-18</v>
      </c>
      <c r="I221" s="18">
        <f>Model!$W$13*((drdp!C221)*ASZ!$B221+(drdp!F221)*ASZ!$C221+(drdp!I221)*ASZ!$D221)</f>
        <v>3.5924170826489869E-19</v>
      </c>
      <c r="J221" s="18">
        <f>Model!$W$13*((drdp!D221)*ASZ!$B221+(drdp!G221)*ASZ!$C221+(drdp!J221)*ASZ!$D221)</f>
        <v>4.5943067059073248E-19</v>
      </c>
      <c r="K221" s="21">
        <f>SUM(E$3:E220)+H221</f>
        <v>-2.1300489116305776</v>
      </c>
      <c r="L221" s="21">
        <f>SUM(F$3:F220)+I221</f>
        <v>9.2446591820962987E-2</v>
      </c>
      <c r="M221" s="21">
        <f>SUM(G$3:G220)+J221</f>
        <v>0.68894446932123965</v>
      </c>
      <c r="N221" s="19">
        <f t="shared" si="19"/>
        <v>4.5371083659386082</v>
      </c>
      <c r="O221" s="19">
        <f t="shared" si="20"/>
        <v>8.5463723393117402E-3</v>
      </c>
      <c r="P221" s="19">
        <f t="shared" si="21"/>
        <v>0.47464448180832453</v>
      </c>
      <c r="Q221" s="19">
        <f t="shared" si="22"/>
        <v>-0.19691576229219848</v>
      </c>
      <c r="R221" s="19">
        <f t="shared" si="23"/>
        <v>-1.4674854170516125</v>
      </c>
      <c r="S221" s="19">
        <f t="shared" si="24"/>
        <v>6.3690568142650603E-2</v>
      </c>
    </row>
    <row r="222" spans="1:19" x14ac:dyDescent="0.25">
      <c r="A222" s="26">
        <f>Wellpath!E222</f>
        <v>6570</v>
      </c>
      <c r="B222" s="22">
        <v>0</v>
      </c>
      <c r="C222" s="22">
        <f>-SIN(Wellpath!$L222) * COS(Wellpath!$L222)</f>
        <v>-6.1257422745431001E-17</v>
      </c>
      <c r="D222" s="22">
        <f>TAN(Dip) * SIN(Wellpath!$L222) * COS(Wellpath!$L222) * SIN(Wellpath!$O222)</f>
        <v>1.8506711674307666E-16</v>
      </c>
      <c r="E222" s="20">
        <f>Model!$W$13*((drdp!B222+drdp!K222)*ASZ!$B222+(drdp!E222+drdp!N222)*ASZ!$C222+(drdp!H222+drdp!Q222)*ASZ!$D222)</f>
        <v>-2.6814166148848773E-18</v>
      </c>
      <c r="F222" s="20">
        <f>Model!$W$13*((drdp!C222+drdp!L222)*ASZ!$B222+(drdp!F222+drdp!O222)*ASZ!$C222+(drdp!I222+drdp!R222)*ASZ!$D222)</f>
        <v>7.1848341652979738E-19</v>
      </c>
      <c r="G222" s="20">
        <f>Model!$W$13*((drdp!D222+drdp!M222)*ASZ!$B222+(drdp!G222+drdp!P222)*ASZ!$C222+(drdp!J222+drdp!S222)*ASZ!$D222)</f>
        <v>9.1886134118146497E-19</v>
      </c>
      <c r="H222" s="18">
        <f>Model!$W$13*((drdp!B222)*ASZ!$B222+(drdp!E222)*ASZ!$C222+(drdp!H222)*ASZ!$D222)</f>
        <v>-1.3407083074424386E-18</v>
      </c>
      <c r="I222" s="18">
        <f>Model!$W$13*((drdp!C222)*ASZ!$B222+(drdp!F222)*ASZ!$C222+(drdp!I222)*ASZ!$D222)</f>
        <v>3.5924170826489869E-19</v>
      </c>
      <c r="J222" s="18">
        <f>Model!$W$13*((drdp!D222)*ASZ!$B222+(drdp!G222)*ASZ!$C222+(drdp!J222)*ASZ!$D222)</f>
        <v>4.5943067059073248E-19</v>
      </c>
      <c r="K222" s="21">
        <f>SUM(E$3:E221)+H222</f>
        <v>-2.1300489116305776</v>
      </c>
      <c r="L222" s="21">
        <f>SUM(F$3:F221)+I222</f>
        <v>9.2446591820962987E-2</v>
      </c>
      <c r="M222" s="21">
        <f>SUM(G$3:G221)+J222</f>
        <v>0.68894446932123965</v>
      </c>
      <c r="N222" s="19">
        <f t="shared" si="19"/>
        <v>4.5371083659386082</v>
      </c>
      <c r="O222" s="19">
        <f t="shared" si="20"/>
        <v>8.5463723393117402E-3</v>
      </c>
      <c r="P222" s="19">
        <f t="shared" si="21"/>
        <v>0.47464448180832453</v>
      </c>
      <c r="Q222" s="19">
        <f t="shared" si="22"/>
        <v>-0.19691576229219848</v>
      </c>
      <c r="R222" s="19">
        <f t="shared" si="23"/>
        <v>-1.4674854170516125</v>
      </c>
      <c r="S222" s="19">
        <f t="shared" si="24"/>
        <v>6.3690568142650603E-2</v>
      </c>
    </row>
    <row r="223" spans="1:19" x14ac:dyDescent="0.25">
      <c r="A223" s="26">
        <f>Wellpath!E223</f>
        <v>6600</v>
      </c>
      <c r="B223" s="22">
        <v>0</v>
      </c>
      <c r="C223" s="22">
        <f>-SIN(Wellpath!$L223) * COS(Wellpath!$L223)</f>
        <v>-6.1257422745431001E-17</v>
      </c>
      <c r="D223" s="22">
        <f>TAN(Dip) * SIN(Wellpath!$L223) * COS(Wellpath!$L223) * SIN(Wellpath!$O223)</f>
        <v>1.8506711674307666E-16</v>
      </c>
      <c r="E223" s="20">
        <f>Model!$W$13*((drdp!B223+drdp!K223)*ASZ!$B223+(drdp!E223+drdp!N223)*ASZ!$C223+(drdp!H223+drdp!Q223)*ASZ!$D223)</f>
        <v>-2.6814166148848773E-18</v>
      </c>
      <c r="F223" s="20">
        <f>Model!$W$13*((drdp!C223+drdp!L223)*ASZ!$B223+(drdp!F223+drdp!O223)*ASZ!$C223+(drdp!I223+drdp!R223)*ASZ!$D223)</f>
        <v>7.1848341652979738E-19</v>
      </c>
      <c r="G223" s="20">
        <f>Model!$W$13*((drdp!D223+drdp!M223)*ASZ!$B223+(drdp!G223+drdp!P223)*ASZ!$C223+(drdp!J223+drdp!S223)*ASZ!$D223)</f>
        <v>9.1886134118146497E-19</v>
      </c>
      <c r="H223" s="18">
        <f>Model!$W$13*((drdp!B223)*ASZ!$B223+(drdp!E223)*ASZ!$C223+(drdp!H223)*ASZ!$D223)</f>
        <v>-1.3407083074424386E-18</v>
      </c>
      <c r="I223" s="18">
        <f>Model!$W$13*((drdp!C223)*ASZ!$B223+(drdp!F223)*ASZ!$C223+(drdp!I223)*ASZ!$D223)</f>
        <v>3.5924170826489869E-19</v>
      </c>
      <c r="J223" s="18">
        <f>Model!$W$13*((drdp!D223)*ASZ!$B223+(drdp!G223)*ASZ!$C223+(drdp!J223)*ASZ!$D223)</f>
        <v>4.5943067059073248E-19</v>
      </c>
      <c r="K223" s="21">
        <f>SUM(E$3:E222)+H223</f>
        <v>-2.1300489116305776</v>
      </c>
      <c r="L223" s="21">
        <f>SUM(F$3:F222)+I223</f>
        <v>9.2446591820962987E-2</v>
      </c>
      <c r="M223" s="21">
        <f>SUM(G$3:G222)+J223</f>
        <v>0.68894446932123965</v>
      </c>
      <c r="N223" s="19">
        <f t="shared" si="19"/>
        <v>4.5371083659386082</v>
      </c>
      <c r="O223" s="19">
        <f t="shared" si="20"/>
        <v>8.5463723393117402E-3</v>
      </c>
      <c r="P223" s="19">
        <f t="shared" si="21"/>
        <v>0.47464448180832453</v>
      </c>
      <c r="Q223" s="19">
        <f t="shared" si="22"/>
        <v>-0.19691576229219848</v>
      </c>
      <c r="R223" s="19">
        <f t="shared" si="23"/>
        <v>-1.4674854170516125</v>
      </c>
      <c r="S223" s="19">
        <f t="shared" si="24"/>
        <v>6.3690568142650603E-2</v>
      </c>
    </row>
    <row r="224" spans="1:19" x14ac:dyDescent="0.25">
      <c r="A224" s="26">
        <f>Wellpath!E224</f>
        <v>6630</v>
      </c>
      <c r="B224" s="22">
        <v>0</v>
      </c>
      <c r="C224" s="22">
        <f>-SIN(Wellpath!$L224) * COS(Wellpath!$L224)</f>
        <v>-6.1257422745431001E-17</v>
      </c>
      <c r="D224" s="22">
        <f>TAN(Dip) * SIN(Wellpath!$L224) * COS(Wellpath!$L224) * SIN(Wellpath!$O224)</f>
        <v>1.8506711674307666E-16</v>
      </c>
      <c r="E224" s="20">
        <f>Model!$W$13*((drdp!B224+drdp!K224)*ASZ!$B224+(drdp!E224+drdp!N224)*ASZ!$C224+(drdp!H224+drdp!Q224)*ASZ!$D224)</f>
        <v>-2.6814166148848773E-18</v>
      </c>
      <c r="F224" s="20">
        <f>Model!$W$13*((drdp!C224+drdp!L224)*ASZ!$B224+(drdp!F224+drdp!O224)*ASZ!$C224+(drdp!I224+drdp!R224)*ASZ!$D224)</f>
        <v>7.1848341652979738E-19</v>
      </c>
      <c r="G224" s="20">
        <f>Model!$W$13*((drdp!D224+drdp!M224)*ASZ!$B224+(drdp!G224+drdp!P224)*ASZ!$C224+(drdp!J224+drdp!S224)*ASZ!$D224)</f>
        <v>9.1886134118146497E-19</v>
      </c>
      <c r="H224" s="18">
        <f>Model!$W$13*((drdp!B224)*ASZ!$B224+(drdp!E224)*ASZ!$C224+(drdp!H224)*ASZ!$D224)</f>
        <v>-1.3407083074424386E-18</v>
      </c>
      <c r="I224" s="18">
        <f>Model!$W$13*((drdp!C224)*ASZ!$B224+(drdp!F224)*ASZ!$C224+(drdp!I224)*ASZ!$D224)</f>
        <v>3.5924170826489869E-19</v>
      </c>
      <c r="J224" s="18">
        <f>Model!$W$13*((drdp!D224)*ASZ!$B224+(drdp!G224)*ASZ!$C224+(drdp!J224)*ASZ!$D224)</f>
        <v>4.5943067059073248E-19</v>
      </c>
      <c r="K224" s="21">
        <f>SUM(E$3:E223)+H224</f>
        <v>-2.1300489116305776</v>
      </c>
      <c r="L224" s="21">
        <f>SUM(F$3:F223)+I224</f>
        <v>9.2446591820962987E-2</v>
      </c>
      <c r="M224" s="21">
        <f>SUM(G$3:G223)+J224</f>
        <v>0.68894446932123965</v>
      </c>
      <c r="N224" s="19">
        <f t="shared" si="19"/>
        <v>4.5371083659386082</v>
      </c>
      <c r="O224" s="19">
        <f t="shared" si="20"/>
        <v>8.5463723393117402E-3</v>
      </c>
      <c r="P224" s="19">
        <f t="shared" si="21"/>
        <v>0.47464448180832453</v>
      </c>
      <c r="Q224" s="19">
        <f t="shared" si="22"/>
        <v>-0.19691576229219848</v>
      </c>
      <c r="R224" s="19">
        <f t="shared" si="23"/>
        <v>-1.4674854170516125</v>
      </c>
      <c r="S224" s="19">
        <f t="shared" si="24"/>
        <v>6.3690568142650603E-2</v>
      </c>
    </row>
    <row r="225" spans="1:19" x14ac:dyDescent="0.25">
      <c r="A225" s="26">
        <f>Wellpath!E225</f>
        <v>6660</v>
      </c>
      <c r="B225" s="22">
        <v>0</v>
      </c>
      <c r="C225" s="22">
        <f>-SIN(Wellpath!$L225) * COS(Wellpath!$L225)</f>
        <v>-6.1257422745431001E-17</v>
      </c>
      <c r="D225" s="22">
        <f>TAN(Dip) * SIN(Wellpath!$L225) * COS(Wellpath!$L225) * SIN(Wellpath!$O225)</f>
        <v>1.8506711674307666E-16</v>
      </c>
      <c r="E225" s="20">
        <f>Model!$W$13*((drdp!B225+drdp!K225)*ASZ!$B225+(drdp!E225+drdp!N225)*ASZ!$C225+(drdp!H225+drdp!Q225)*ASZ!$D225)</f>
        <v>-2.6814166148848773E-18</v>
      </c>
      <c r="F225" s="20">
        <f>Model!$W$13*((drdp!C225+drdp!L225)*ASZ!$B225+(drdp!F225+drdp!O225)*ASZ!$C225+(drdp!I225+drdp!R225)*ASZ!$D225)</f>
        <v>7.1848341652979738E-19</v>
      </c>
      <c r="G225" s="20">
        <f>Model!$W$13*((drdp!D225+drdp!M225)*ASZ!$B225+(drdp!G225+drdp!P225)*ASZ!$C225+(drdp!J225+drdp!S225)*ASZ!$D225)</f>
        <v>9.1886134118146497E-19</v>
      </c>
      <c r="H225" s="18">
        <f>Model!$W$13*((drdp!B225)*ASZ!$B225+(drdp!E225)*ASZ!$C225+(drdp!H225)*ASZ!$D225)</f>
        <v>-1.3407083074424386E-18</v>
      </c>
      <c r="I225" s="18">
        <f>Model!$W$13*((drdp!C225)*ASZ!$B225+(drdp!F225)*ASZ!$C225+(drdp!I225)*ASZ!$D225)</f>
        <v>3.5924170826489869E-19</v>
      </c>
      <c r="J225" s="18">
        <f>Model!$W$13*((drdp!D225)*ASZ!$B225+(drdp!G225)*ASZ!$C225+(drdp!J225)*ASZ!$D225)</f>
        <v>4.5943067059073248E-19</v>
      </c>
      <c r="K225" s="21">
        <f>SUM(E$3:E224)+H225</f>
        <v>-2.1300489116305776</v>
      </c>
      <c r="L225" s="21">
        <f>SUM(F$3:F224)+I225</f>
        <v>9.2446591820962987E-2</v>
      </c>
      <c r="M225" s="21">
        <f>SUM(G$3:G224)+J225</f>
        <v>0.68894446932123965</v>
      </c>
      <c r="N225" s="19">
        <f t="shared" si="19"/>
        <v>4.5371083659386082</v>
      </c>
      <c r="O225" s="19">
        <f t="shared" si="20"/>
        <v>8.5463723393117402E-3</v>
      </c>
      <c r="P225" s="19">
        <f t="shared" si="21"/>
        <v>0.47464448180832453</v>
      </c>
      <c r="Q225" s="19">
        <f t="shared" si="22"/>
        <v>-0.19691576229219848</v>
      </c>
      <c r="R225" s="19">
        <f t="shared" si="23"/>
        <v>-1.4674854170516125</v>
      </c>
      <c r="S225" s="19">
        <f t="shared" si="24"/>
        <v>6.3690568142650603E-2</v>
      </c>
    </row>
    <row r="226" spans="1:19" x14ac:dyDescent="0.25">
      <c r="A226" s="26">
        <f>Wellpath!E226</f>
        <v>6690</v>
      </c>
      <c r="B226" s="22">
        <v>0</v>
      </c>
      <c r="C226" s="22">
        <f>-SIN(Wellpath!$L226) * COS(Wellpath!$L226)</f>
        <v>-6.1257422745431001E-17</v>
      </c>
      <c r="D226" s="22">
        <f>TAN(Dip) * SIN(Wellpath!$L226) * COS(Wellpath!$L226) * SIN(Wellpath!$O226)</f>
        <v>1.8506711674307666E-16</v>
      </c>
      <c r="E226" s="20">
        <f>Model!$W$13*((drdp!B226+drdp!K226)*ASZ!$B226+(drdp!E226+drdp!N226)*ASZ!$C226+(drdp!H226+drdp!Q226)*ASZ!$D226)</f>
        <v>-2.6814166148848773E-18</v>
      </c>
      <c r="F226" s="20">
        <f>Model!$W$13*((drdp!C226+drdp!L226)*ASZ!$B226+(drdp!F226+drdp!O226)*ASZ!$C226+(drdp!I226+drdp!R226)*ASZ!$D226)</f>
        <v>7.1848341652979738E-19</v>
      </c>
      <c r="G226" s="20">
        <f>Model!$W$13*((drdp!D226+drdp!M226)*ASZ!$B226+(drdp!G226+drdp!P226)*ASZ!$C226+(drdp!J226+drdp!S226)*ASZ!$D226)</f>
        <v>9.1886134118146497E-19</v>
      </c>
      <c r="H226" s="18">
        <f>Model!$W$13*((drdp!B226)*ASZ!$B226+(drdp!E226)*ASZ!$C226+(drdp!H226)*ASZ!$D226)</f>
        <v>-1.3407083074424386E-18</v>
      </c>
      <c r="I226" s="18">
        <f>Model!$W$13*((drdp!C226)*ASZ!$B226+(drdp!F226)*ASZ!$C226+(drdp!I226)*ASZ!$D226)</f>
        <v>3.5924170826489869E-19</v>
      </c>
      <c r="J226" s="18">
        <f>Model!$W$13*((drdp!D226)*ASZ!$B226+(drdp!G226)*ASZ!$C226+(drdp!J226)*ASZ!$D226)</f>
        <v>4.5943067059073248E-19</v>
      </c>
      <c r="K226" s="21">
        <f>SUM(E$3:E225)+H226</f>
        <v>-2.1300489116305776</v>
      </c>
      <c r="L226" s="21">
        <f>SUM(F$3:F225)+I226</f>
        <v>9.2446591820962987E-2</v>
      </c>
      <c r="M226" s="21">
        <f>SUM(G$3:G225)+J226</f>
        <v>0.68894446932123965</v>
      </c>
      <c r="N226" s="19">
        <f t="shared" si="19"/>
        <v>4.5371083659386082</v>
      </c>
      <c r="O226" s="19">
        <f t="shared" si="20"/>
        <v>8.5463723393117402E-3</v>
      </c>
      <c r="P226" s="19">
        <f t="shared" si="21"/>
        <v>0.47464448180832453</v>
      </c>
      <c r="Q226" s="19">
        <f t="shared" si="22"/>
        <v>-0.19691576229219848</v>
      </c>
      <c r="R226" s="19">
        <f t="shared" si="23"/>
        <v>-1.4674854170516125</v>
      </c>
      <c r="S226" s="19">
        <f t="shared" si="24"/>
        <v>6.3690568142650603E-2</v>
      </c>
    </row>
    <row r="227" spans="1:19" x14ac:dyDescent="0.25">
      <c r="A227" s="26">
        <f>Wellpath!E227</f>
        <v>6720</v>
      </c>
      <c r="B227" s="22">
        <v>0</v>
      </c>
      <c r="C227" s="22">
        <f>-SIN(Wellpath!$L227) * COS(Wellpath!$L227)</f>
        <v>-6.1257422745431001E-17</v>
      </c>
      <c r="D227" s="22">
        <f>TAN(Dip) * SIN(Wellpath!$L227) * COS(Wellpath!$L227) * SIN(Wellpath!$O227)</f>
        <v>1.8506711674307666E-16</v>
      </c>
      <c r="E227" s="20">
        <f>Model!$W$13*((drdp!B227+drdp!K227)*ASZ!$B227+(drdp!E227+drdp!N227)*ASZ!$C227+(drdp!H227+drdp!Q227)*ASZ!$D227)</f>
        <v>-2.6814166148848773E-18</v>
      </c>
      <c r="F227" s="20">
        <f>Model!$W$13*((drdp!C227+drdp!L227)*ASZ!$B227+(drdp!F227+drdp!O227)*ASZ!$C227+(drdp!I227+drdp!R227)*ASZ!$D227)</f>
        <v>7.1848341652979738E-19</v>
      </c>
      <c r="G227" s="20">
        <f>Model!$W$13*((drdp!D227+drdp!M227)*ASZ!$B227+(drdp!G227+drdp!P227)*ASZ!$C227+(drdp!J227+drdp!S227)*ASZ!$D227)</f>
        <v>9.1886134118146497E-19</v>
      </c>
      <c r="H227" s="18">
        <f>Model!$W$13*((drdp!B227)*ASZ!$B227+(drdp!E227)*ASZ!$C227+(drdp!H227)*ASZ!$D227)</f>
        <v>-1.3407083074424386E-18</v>
      </c>
      <c r="I227" s="18">
        <f>Model!$W$13*((drdp!C227)*ASZ!$B227+(drdp!F227)*ASZ!$C227+(drdp!I227)*ASZ!$D227)</f>
        <v>3.5924170826489869E-19</v>
      </c>
      <c r="J227" s="18">
        <f>Model!$W$13*((drdp!D227)*ASZ!$B227+(drdp!G227)*ASZ!$C227+(drdp!J227)*ASZ!$D227)</f>
        <v>4.5943067059073248E-19</v>
      </c>
      <c r="K227" s="21">
        <f>SUM(E$3:E226)+H227</f>
        <v>-2.1300489116305776</v>
      </c>
      <c r="L227" s="21">
        <f>SUM(F$3:F226)+I227</f>
        <v>9.2446591820962987E-2</v>
      </c>
      <c r="M227" s="21">
        <f>SUM(G$3:G226)+J227</f>
        <v>0.68894446932123965</v>
      </c>
      <c r="N227" s="19">
        <f t="shared" si="19"/>
        <v>4.5371083659386082</v>
      </c>
      <c r="O227" s="19">
        <f t="shared" si="20"/>
        <v>8.5463723393117402E-3</v>
      </c>
      <c r="P227" s="19">
        <f t="shared" si="21"/>
        <v>0.47464448180832453</v>
      </c>
      <c r="Q227" s="19">
        <f t="shared" si="22"/>
        <v>-0.19691576229219848</v>
      </c>
      <c r="R227" s="19">
        <f t="shared" si="23"/>
        <v>-1.4674854170516125</v>
      </c>
      <c r="S227" s="19">
        <f t="shared" si="24"/>
        <v>6.3690568142650603E-2</v>
      </c>
    </row>
    <row r="228" spans="1:19" x14ac:dyDescent="0.25">
      <c r="A228" s="26">
        <f>Wellpath!E228</f>
        <v>6750</v>
      </c>
      <c r="B228" s="22">
        <v>0</v>
      </c>
      <c r="C228" s="22">
        <f>-SIN(Wellpath!$L228) * COS(Wellpath!$L228)</f>
        <v>-6.1257422745431001E-17</v>
      </c>
      <c r="D228" s="22">
        <f>TAN(Dip) * SIN(Wellpath!$L228) * COS(Wellpath!$L228) * SIN(Wellpath!$O228)</f>
        <v>1.8506711674307666E-16</v>
      </c>
      <c r="E228" s="20">
        <f>Model!$W$13*((drdp!B228+drdp!K228)*ASZ!$B228+(drdp!E228+drdp!N228)*ASZ!$C228+(drdp!H228+drdp!Q228)*ASZ!$D228)</f>
        <v>-2.6814166148848773E-18</v>
      </c>
      <c r="F228" s="20">
        <f>Model!$W$13*((drdp!C228+drdp!L228)*ASZ!$B228+(drdp!F228+drdp!O228)*ASZ!$C228+(drdp!I228+drdp!R228)*ASZ!$D228)</f>
        <v>7.1848341652979738E-19</v>
      </c>
      <c r="G228" s="20">
        <f>Model!$W$13*((drdp!D228+drdp!M228)*ASZ!$B228+(drdp!G228+drdp!P228)*ASZ!$C228+(drdp!J228+drdp!S228)*ASZ!$D228)</f>
        <v>9.1886134118146497E-19</v>
      </c>
      <c r="H228" s="18">
        <f>Model!$W$13*((drdp!B228)*ASZ!$B228+(drdp!E228)*ASZ!$C228+(drdp!H228)*ASZ!$D228)</f>
        <v>-1.3407083074424386E-18</v>
      </c>
      <c r="I228" s="18">
        <f>Model!$W$13*((drdp!C228)*ASZ!$B228+(drdp!F228)*ASZ!$C228+(drdp!I228)*ASZ!$D228)</f>
        <v>3.5924170826489869E-19</v>
      </c>
      <c r="J228" s="18">
        <f>Model!$W$13*((drdp!D228)*ASZ!$B228+(drdp!G228)*ASZ!$C228+(drdp!J228)*ASZ!$D228)</f>
        <v>4.5943067059073248E-19</v>
      </c>
      <c r="K228" s="21">
        <f>SUM(E$3:E227)+H228</f>
        <v>-2.1300489116305776</v>
      </c>
      <c r="L228" s="21">
        <f>SUM(F$3:F227)+I228</f>
        <v>9.2446591820962987E-2</v>
      </c>
      <c r="M228" s="21">
        <f>SUM(G$3:G227)+J228</f>
        <v>0.68894446932123965</v>
      </c>
      <c r="N228" s="19">
        <f t="shared" si="19"/>
        <v>4.5371083659386082</v>
      </c>
      <c r="O228" s="19">
        <f t="shared" si="20"/>
        <v>8.5463723393117402E-3</v>
      </c>
      <c r="P228" s="19">
        <f t="shared" si="21"/>
        <v>0.47464448180832453</v>
      </c>
      <c r="Q228" s="19">
        <f t="shared" si="22"/>
        <v>-0.19691576229219848</v>
      </c>
      <c r="R228" s="19">
        <f t="shared" si="23"/>
        <v>-1.4674854170516125</v>
      </c>
      <c r="S228" s="19">
        <f t="shared" si="24"/>
        <v>6.3690568142650603E-2</v>
      </c>
    </row>
    <row r="229" spans="1:19" x14ac:dyDescent="0.25">
      <c r="A229" s="26">
        <f>Wellpath!E229</f>
        <v>6780</v>
      </c>
      <c r="B229" s="22">
        <v>0</v>
      </c>
      <c r="C229" s="22">
        <f>-SIN(Wellpath!$L229) * COS(Wellpath!$L229)</f>
        <v>-6.1257422745431001E-17</v>
      </c>
      <c r="D229" s="22">
        <f>TAN(Dip) * SIN(Wellpath!$L229) * COS(Wellpath!$L229) * SIN(Wellpath!$O229)</f>
        <v>1.8506711674307666E-16</v>
      </c>
      <c r="E229" s="20">
        <f>Model!$W$13*((drdp!B229+drdp!K229)*ASZ!$B229+(drdp!E229+drdp!N229)*ASZ!$C229+(drdp!H229+drdp!Q229)*ASZ!$D229)</f>
        <v>-2.6814166148848773E-18</v>
      </c>
      <c r="F229" s="20">
        <f>Model!$W$13*((drdp!C229+drdp!L229)*ASZ!$B229+(drdp!F229+drdp!O229)*ASZ!$C229+(drdp!I229+drdp!R229)*ASZ!$D229)</f>
        <v>7.1848341652979738E-19</v>
      </c>
      <c r="G229" s="20">
        <f>Model!$W$13*((drdp!D229+drdp!M229)*ASZ!$B229+(drdp!G229+drdp!P229)*ASZ!$C229+(drdp!J229+drdp!S229)*ASZ!$D229)</f>
        <v>9.1886134118146497E-19</v>
      </c>
      <c r="H229" s="18">
        <f>Model!$W$13*((drdp!B229)*ASZ!$B229+(drdp!E229)*ASZ!$C229+(drdp!H229)*ASZ!$D229)</f>
        <v>-1.3407083074424386E-18</v>
      </c>
      <c r="I229" s="18">
        <f>Model!$W$13*((drdp!C229)*ASZ!$B229+(drdp!F229)*ASZ!$C229+(drdp!I229)*ASZ!$D229)</f>
        <v>3.5924170826489869E-19</v>
      </c>
      <c r="J229" s="18">
        <f>Model!$W$13*((drdp!D229)*ASZ!$B229+(drdp!G229)*ASZ!$C229+(drdp!J229)*ASZ!$D229)</f>
        <v>4.5943067059073248E-19</v>
      </c>
      <c r="K229" s="21">
        <f>SUM(E$3:E228)+H229</f>
        <v>-2.1300489116305776</v>
      </c>
      <c r="L229" s="21">
        <f>SUM(F$3:F228)+I229</f>
        <v>9.2446591820962987E-2</v>
      </c>
      <c r="M229" s="21">
        <f>SUM(G$3:G228)+J229</f>
        <v>0.68894446932123965</v>
      </c>
      <c r="N229" s="19">
        <f t="shared" si="19"/>
        <v>4.5371083659386082</v>
      </c>
      <c r="O229" s="19">
        <f t="shared" si="20"/>
        <v>8.5463723393117402E-3</v>
      </c>
      <c r="P229" s="19">
        <f t="shared" si="21"/>
        <v>0.47464448180832453</v>
      </c>
      <c r="Q229" s="19">
        <f t="shared" si="22"/>
        <v>-0.19691576229219848</v>
      </c>
      <c r="R229" s="19">
        <f t="shared" si="23"/>
        <v>-1.4674854170516125</v>
      </c>
      <c r="S229" s="19">
        <f t="shared" si="24"/>
        <v>6.3690568142650603E-2</v>
      </c>
    </row>
    <row r="230" spans="1:19" x14ac:dyDescent="0.25">
      <c r="A230" s="26">
        <f>Wellpath!E230</f>
        <v>6810</v>
      </c>
      <c r="B230" s="22">
        <v>0</v>
      </c>
      <c r="C230" s="22">
        <f>-SIN(Wellpath!$L230) * COS(Wellpath!$L230)</f>
        <v>-6.1257422745431001E-17</v>
      </c>
      <c r="D230" s="22">
        <f>TAN(Dip) * SIN(Wellpath!$L230) * COS(Wellpath!$L230) * SIN(Wellpath!$O230)</f>
        <v>1.8506711674307666E-16</v>
      </c>
      <c r="E230" s="20">
        <f>Model!$W$13*((drdp!B230+drdp!K230)*ASZ!$B230+(drdp!E230+drdp!N230)*ASZ!$C230+(drdp!H230+drdp!Q230)*ASZ!$D230)</f>
        <v>-2.6814166148848773E-18</v>
      </c>
      <c r="F230" s="20">
        <f>Model!$W$13*((drdp!C230+drdp!L230)*ASZ!$B230+(drdp!F230+drdp!O230)*ASZ!$C230+(drdp!I230+drdp!R230)*ASZ!$D230)</f>
        <v>7.1848341652979738E-19</v>
      </c>
      <c r="G230" s="20">
        <f>Model!$W$13*((drdp!D230+drdp!M230)*ASZ!$B230+(drdp!G230+drdp!P230)*ASZ!$C230+(drdp!J230+drdp!S230)*ASZ!$D230)</f>
        <v>9.1886134118146497E-19</v>
      </c>
      <c r="H230" s="18">
        <f>Model!$W$13*((drdp!B230)*ASZ!$B230+(drdp!E230)*ASZ!$C230+(drdp!H230)*ASZ!$D230)</f>
        <v>-1.3407083074424386E-18</v>
      </c>
      <c r="I230" s="18">
        <f>Model!$W$13*((drdp!C230)*ASZ!$B230+(drdp!F230)*ASZ!$C230+(drdp!I230)*ASZ!$D230)</f>
        <v>3.5924170826489869E-19</v>
      </c>
      <c r="J230" s="18">
        <f>Model!$W$13*((drdp!D230)*ASZ!$B230+(drdp!G230)*ASZ!$C230+(drdp!J230)*ASZ!$D230)</f>
        <v>4.5943067059073248E-19</v>
      </c>
      <c r="K230" s="21">
        <f>SUM(E$3:E229)+H230</f>
        <v>-2.1300489116305776</v>
      </c>
      <c r="L230" s="21">
        <f>SUM(F$3:F229)+I230</f>
        <v>9.2446591820962987E-2</v>
      </c>
      <c r="M230" s="21">
        <f>SUM(G$3:G229)+J230</f>
        <v>0.68894446932123965</v>
      </c>
      <c r="N230" s="19">
        <f t="shared" si="19"/>
        <v>4.5371083659386082</v>
      </c>
      <c r="O230" s="19">
        <f t="shared" si="20"/>
        <v>8.5463723393117402E-3</v>
      </c>
      <c r="P230" s="19">
        <f t="shared" si="21"/>
        <v>0.47464448180832453</v>
      </c>
      <c r="Q230" s="19">
        <f t="shared" si="22"/>
        <v>-0.19691576229219848</v>
      </c>
      <c r="R230" s="19">
        <f t="shared" si="23"/>
        <v>-1.4674854170516125</v>
      </c>
      <c r="S230" s="19">
        <f t="shared" si="24"/>
        <v>6.3690568142650603E-2</v>
      </c>
    </row>
    <row r="231" spans="1:19" x14ac:dyDescent="0.25">
      <c r="A231" s="26">
        <f>Wellpath!E231</f>
        <v>6840</v>
      </c>
      <c r="B231" s="22">
        <v>0</v>
      </c>
      <c r="C231" s="22">
        <f>-SIN(Wellpath!$L231) * COS(Wellpath!$L231)</f>
        <v>-6.1257422745431001E-17</v>
      </c>
      <c r="D231" s="22">
        <f>TAN(Dip) * SIN(Wellpath!$L231) * COS(Wellpath!$L231) * SIN(Wellpath!$O231)</f>
        <v>1.8506711674307666E-16</v>
      </c>
      <c r="E231" s="20">
        <f>Model!$W$13*((drdp!B231+drdp!K231)*ASZ!$B231+(drdp!E231+drdp!N231)*ASZ!$C231+(drdp!H231+drdp!Q231)*ASZ!$D231)</f>
        <v>-2.6814166148848773E-18</v>
      </c>
      <c r="F231" s="20">
        <f>Model!$W$13*((drdp!C231+drdp!L231)*ASZ!$B231+(drdp!F231+drdp!O231)*ASZ!$C231+(drdp!I231+drdp!R231)*ASZ!$D231)</f>
        <v>7.1848341652979738E-19</v>
      </c>
      <c r="G231" s="20">
        <f>Model!$W$13*((drdp!D231+drdp!M231)*ASZ!$B231+(drdp!G231+drdp!P231)*ASZ!$C231+(drdp!J231+drdp!S231)*ASZ!$D231)</f>
        <v>9.1886134118146497E-19</v>
      </c>
      <c r="H231" s="18">
        <f>Model!$W$13*((drdp!B231)*ASZ!$B231+(drdp!E231)*ASZ!$C231+(drdp!H231)*ASZ!$D231)</f>
        <v>-1.3407083074424386E-18</v>
      </c>
      <c r="I231" s="18">
        <f>Model!$W$13*((drdp!C231)*ASZ!$B231+(drdp!F231)*ASZ!$C231+(drdp!I231)*ASZ!$D231)</f>
        <v>3.5924170826489869E-19</v>
      </c>
      <c r="J231" s="18">
        <f>Model!$W$13*((drdp!D231)*ASZ!$B231+(drdp!G231)*ASZ!$C231+(drdp!J231)*ASZ!$D231)</f>
        <v>4.5943067059073248E-19</v>
      </c>
      <c r="K231" s="21">
        <f>SUM(E$3:E230)+H231</f>
        <v>-2.1300489116305776</v>
      </c>
      <c r="L231" s="21">
        <f>SUM(F$3:F230)+I231</f>
        <v>9.2446591820962987E-2</v>
      </c>
      <c r="M231" s="21">
        <f>SUM(G$3:G230)+J231</f>
        <v>0.68894446932123965</v>
      </c>
      <c r="N231" s="19">
        <f t="shared" si="19"/>
        <v>4.5371083659386082</v>
      </c>
      <c r="O231" s="19">
        <f t="shared" si="20"/>
        <v>8.5463723393117402E-3</v>
      </c>
      <c r="P231" s="19">
        <f t="shared" si="21"/>
        <v>0.47464448180832453</v>
      </c>
      <c r="Q231" s="19">
        <f t="shared" si="22"/>
        <v>-0.19691576229219848</v>
      </c>
      <c r="R231" s="19">
        <f t="shared" si="23"/>
        <v>-1.4674854170516125</v>
      </c>
      <c r="S231" s="19">
        <f t="shared" si="24"/>
        <v>6.3690568142650603E-2</v>
      </c>
    </row>
    <row r="232" spans="1:19" x14ac:dyDescent="0.25">
      <c r="A232" s="26">
        <f>Wellpath!E232</f>
        <v>6870</v>
      </c>
      <c r="B232" s="22">
        <v>0</v>
      </c>
      <c r="C232" s="22">
        <f>-SIN(Wellpath!$L232) * COS(Wellpath!$L232)</f>
        <v>-6.1257422745431001E-17</v>
      </c>
      <c r="D232" s="22">
        <f>TAN(Dip) * SIN(Wellpath!$L232) * COS(Wellpath!$L232) * SIN(Wellpath!$O232)</f>
        <v>1.8506711674307666E-16</v>
      </c>
      <c r="E232" s="20">
        <f>Model!$W$13*((drdp!B232+drdp!K232)*ASZ!$B232+(drdp!E232+drdp!N232)*ASZ!$C232+(drdp!H232+drdp!Q232)*ASZ!$D232)</f>
        <v>-2.6814166148848773E-18</v>
      </c>
      <c r="F232" s="20">
        <f>Model!$W$13*((drdp!C232+drdp!L232)*ASZ!$B232+(drdp!F232+drdp!O232)*ASZ!$C232+(drdp!I232+drdp!R232)*ASZ!$D232)</f>
        <v>7.1848341652979738E-19</v>
      </c>
      <c r="G232" s="20">
        <f>Model!$W$13*((drdp!D232+drdp!M232)*ASZ!$B232+(drdp!G232+drdp!P232)*ASZ!$C232+(drdp!J232+drdp!S232)*ASZ!$D232)</f>
        <v>9.1886134118146497E-19</v>
      </c>
      <c r="H232" s="18">
        <f>Model!$W$13*((drdp!B232)*ASZ!$B232+(drdp!E232)*ASZ!$C232+(drdp!H232)*ASZ!$D232)</f>
        <v>-1.3407083074424386E-18</v>
      </c>
      <c r="I232" s="18">
        <f>Model!$W$13*((drdp!C232)*ASZ!$B232+(drdp!F232)*ASZ!$C232+(drdp!I232)*ASZ!$D232)</f>
        <v>3.5924170826489869E-19</v>
      </c>
      <c r="J232" s="18">
        <f>Model!$W$13*((drdp!D232)*ASZ!$B232+(drdp!G232)*ASZ!$C232+(drdp!J232)*ASZ!$D232)</f>
        <v>4.5943067059073248E-19</v>
      </c>
      <c r="K232" s="21">
        <f>SUM(E$3:E231)+H232</f>
        <v>-2.1300489116305776</v>
      </c>
      <c r="L232" s="21">
        <f>SUM(F$3:F231)+I232</f>
        <v>9.2446591820962987E-2</v>
      </c>
      <c r="M232" s="21">
        <f>SUM(G$3:G231)+J232</f>
        <v>0.68894446932123965</v>
      </c>
      <c r="N232" s="19">
        <f t="shared" si="19"/>
        <v>4.5371083659386082</v>
      </c>
      <c r="O232" s="19">
        <f t="shared" si="20"/>
        <v>8.5463723393117402E-3</v>
      </c>
      <c r="P232" s="19">
        <f t="shared" si="21"/>
        <v>0.47464448180832453</v>
      </c>
      <c r="Q232" s="19">
        <f t="shared" si="22"/>
        <v>-0.19691576229219848</v>
      </c>
      <c r="R232" s="19">
        <f t="shared" si="23"/>
        <v>-1.4674854170516125</v>
      </c>
      <c r="S232" s="19">
        <f t="shared" si="24"/>
        <v>6.3690568142650603E-2</v>
      </c>
    </row>
    <row r="233" spans="1:19" x14ac:dyDescent="0.25">
      <c r="A233" s="26">
        <f>Wellpath!E233</f>
        <v>6900</v>
      </c>
      <c r="B233" s="22">
        <v>0</v>
      </c>
      <c r="C233" s="22">
        <f>-SIN(Wellpath!$L233) * COS(Wellpath!$L233)</f>
        <v>-6.1257422745431001E-17</v>
      </c>
      <c r="D233" s="22">
        <f>TAN(Dip) * SIN(Wellpath!$L233) * COS(Wellpath!$L233) * SIN(Wellpath!$O233)</f>
        <v>1.8506711674307666E-16</v>
      </c>
      <c r="E233" s="20">
        <f>Model!$W$13*((drdp!B233+drdp!K233)*ASZ!$B233+(drdp!E233+drdp!N233)*ASZ!$C233+(drdp!H233+drdp!Q233)*ASZ!$D233)</f>
        <v>-2.6814166148848773E-18</v>
      </c>
      <c r="F233" s="20">
        <f>Model!$W$13*((drdp!C233+drdp!L233)*ASZ!$B233+(drdp!F233+drdp!O233)*ASZ!$C233+(drdp!I233+drdp!R233)*ASZ!$D233)</f>
        <v>7.1848341652979738E-19</v>
      </c>
      <c r="G233" s="20">
        <f>Model!$W$13*((drdp!D233+drdp!M233)*ASZ!$B233+(drdp!G233+drdp!P233)*ASZ!$C233+(drdp!J233+drdp!S233)*ASZ!$D233)</f>
        <v>9.1886134118146497E-19</v>
      </c>
      <c r="H233" s="18">
        <f>Model!$W$13*((drdp!B233)*ASZ!$B233+(drdp!E233)*ASZ!$C233+(drdp!H233)*ASZ!$D233)</f>
        <v>-1.3407083074424386E-18</v>
      </c>
      <c r="I233" s="18">
        <f>Model!$W$13*((drdp!C233)*ASZ!$B233+(drdp!F233)*ASZ!$C233+(drdp!I233)*ASZ!$D233)</f>
        <v>3.5924170826489869E-19</v>
      </c>
      <c r="J233" s="18">
        <f>Model!$W$13*((drdp!D233)*ASZ!$B233+(drdp!G233)*ASZ!$C233+(drdp!J233)*ASZ!$D233)</f>
        <v>4.5943067059073248E-19</v>
      </c>
      <c r="K233" s="21">
        <f>SUM(E$3:E232)+H233</f>
        <v>-2.1300489116305776</v>
      </c>
      <c r="L233" s="21">
        <f>SUM(F$3:F232)+I233</f>
        <v>9.2446591820962987E-2</v>
      </c>
      <c r="M233" s="21">
        <f>SUM(G$3:G232)+J233</f>
        <v>0.68894446932123965</v>
      </c>
      <c r="N233" s="19">
        <f t="shared" si="19"/>
        <v>4.5371083659386082</v>
      </c>
      <c r="O233" s="19">
        <f t="shared" si="20"/>
        <v>8.5463723393117402E-3</v>
      </c>
      <c r="P233" s="19">
        <f t="shared" si="21"/>
        <v>0.47464448180832453</v>
      </c>
      <c r="Q233" s="19">
        <f t="shared" si="22"/>
        <v>-0.19691576229219848</v>
      </c>
      <c r="R233" s="19">
        <f t="shared" si="23"/>
        <v>-1.4674854170516125</v>
      </c>
      <c r="S233" s="19">
        <f t="shared" si="24"/>
        <v>6.3690568142650603E-2</v>
      </c>
    </row>
    <row r="234" spans="1:19" x14ac:dyDescent="0.25">
      <c r="A234" s="26">
        <f>Wellpath!E234</f>
        <v>6930</v>
      </c>
      <c r="B234" s="22">
        <v>0</v>
      </c>
      <c r="C234" s="22">
        <f>-SIN(Wellpath!$L234) * COS(Wellpath!$L234)</f>
        <v>-6.1257422745431001E-17</v>
      </c>
      <c r="D234" s="22">
        <f>TAN(Dip) * SIN(Wellpath!$L234) * COS(Wellpath!$L234) * SIN(Wellpath!$O234)</f>
        <v>1.8506711674307666E-16</v>
      </c>
      <c r="E234" s="20">
        <f>Model!$W$13*((drdp!B234+drdp!K234)*ASZ!$B234+(drdp!E234+drdp!N234)*ASZ!$C234+(drdp!H234+drdp!Q234)*ASZ!$D234)</f>
        <v>-2.6814166148848773E-18</v>
      </c>
      <c r="F234" s="20">
        <f>Model!$W$13*((drdp!C234+drdp!L234)*ASZ!$B234+(drdp!F234+drdp!O234)*ASZ!$C234+(drdp!I234+drdp!R234)*ASZ!$D234)</f>
        <v>7.1848341652979738E-19</v>
      </c>
      <c r="G234" s="20">
        <f>Model!$W$13*((drdp!D234+drdp!M234)*ASZ!$B234+(drdp!G234+drdp!P234)*ASZ!$C234+(drdp!J234+drdp!S234)*ASZ!$D234)</f>
        <v>9.1886134118146497E-19</v>
      </c>
      <c r="H234" s="18">
        <f>Model!$W$13*((drdp!B234)*ASZ!$B234+(drdp!E234)*ASZ!$C234+(drdp!H234)*ASZ!$D234)</f>
        <v>-1.3407083074424386E-18</v>
      </c>
      <c r="I234" s="18">
        <f>Model!$W$13*((drdp!C234)*ASZ!$B234+(drdp!F234)*ASZ!$C234+(drdp!I234)*ASZ!$D234)</f>
        <v>3.5924170826489869E-19</v>
      </c>
      <c r="J234" s="18">
        <f>Model!$W$13*((drdp!D234)*ASZ!$B234+(drdp!G234)*ASZ!$C234+(drdp!J234)*ASZ!$D234)</f>
        <v>4.5943067059073248E-19</v>
      </c>
      <c r="K234" s="21">
        <f>SUM(E$3:E233)+H234</f>
        <v>-2.1300489116305776</v>
      </c>
      <c r="L234" s="21">
        <f>SUM(F$3:F233)+I234</f>
        <v>9.2446591820962987E-2</v>
      </c>
      <c r="M234" s="21">
        <f>SUM(G$3:G233)+J234</f>
        <v>0.68894446932123965</v>
      </c>
      <c r="N234" s="19">
        <f t="shared" si="19"/>
        <v>4.5371083659386082</v>
      </c>
      <c r="O234" s="19">
        <f t="shared" si="20"/>
        <v>8.5463723393117402E-3</v>
      </c>
      <c r="P234" s="19">
        <f t="shared" si="21"/>
        <v>0.47464448180832453</v>
      </c>
      <c r="Q234" s="19">
        <f t="shared" si="22"/>
        <v>-0.19691576229219848</v>
      </c>
      <c r="R234" s="19">
        <f t="shared" si="23"/>
        <v>-1.4674854170516125</v>
      </c>
      <c r="S234" s="19">
        <f t="shared" si="24"/>
        <v>6.3690568142650603E-2</v>
      </c>
    </row>
    <row r="235" spans="1:19" x14ac:dyDescent="0.25">
      <c r="A235" s="26">
        <f>Wellpath!E235</f>
        <v>6960</v>
      </c>
      <c r="B235" s="22">
        <v>0</v>
      </c>
      <c r="C235" s="22">
        <f>-SIN(Wellpath!$L235) * COS(Wellpath!$L235)</f>
        <v>-6.1257422745431001E-17</v>
      </c>
      <c r="D235" s="22">
        <f>TAN(Dip) * SIN(Wellpath!$L235) * COS(Wellpath!$L235) * SIN(Wellpath!$O235)</f>
        <v>1.8506711674307666E-16</v>
      </c>
      <c r="E235" s="20">
        <f>Model!$W$13*((drdp!B235+drdp!K235)*ASZ!$B235+(drdp!E235+drdp!N235)*ASZ!$C235+(drdp!H235+drdp!Q235)*ASZ!$D235)</f>
        <v>-2.6814166148848773E-18</v>
      </c>
      <c r="F235" s="20">
        <f>Model!$W$13*((drdp!C235+drdp!L235)*ASZ!$B235+(drdp!F235+drdp!O235)*ASZ!$C235+(drdp!I235+drdp!R235)*ASZ!$D235)</f>
        <v>7.1848341652979738E-19</v>
      </c>
      <c r="G235" s="20">
        <f>Model!$W$13*((drdp!D235+drdp!M235)*ASZ!$B235+(drdp!G235+drdp!P235)*ASZ!$C235+(drdp!J235+drdp!S235)*ASZ!$D235)</f>
        <v>9.1886134118146497E-19</v>
      </c>
      <c r="H235" s="18">
        <f>Model!$W$13*((drdp!B235)*ASZ!$B235+(drdp!E235)*ASZ!$C235+(drdp!H235)*ASZ!$D235)</f>
        <v>-1.3407083074424386E-18</v>
      </c>
      <c r="I235" s="18">
        <f>Model!$W$13*((drdp!C235)*ASZ!$B235+(drdp!F235)*ASZ!$C235+(drdp!I235)*ASZ!$D235)</f>
        <v>3.5924170826489869E-19</v>
      </c>
      <c r="J235" s="18">
        <f>Model!$W$13*((drdp!D235)*ASZ!$B235+(drdp!G235)*ASZ!$C235+(drdp!J235)*ASZ!$D235)</f>
        <v>4.5943067059073248E-19</v>
      </c>
      <c r="K235" s="21">
        <f>SUM(E$3:E234)+H235</f>
        <v>-2.1300489116305776</v>
      </c>
      <c r="L235" s="21">
        <f>SUM(F$3:F234)+I235</f>
        <v>9.2446591820962987E-2</v>
      </c>
      <c r="M235" s="21">
        <f>SUM(G$3:G234)+J235</f>
        <v>0.68894446932123965</v>
      </c>
      <c r="N235" s="19">
        <f t="shared" si="19"/>
        <v>4.5371083659386082</v>
      </c>
      <c r="O235" s="19">
        <f t="shared" si="20"/>
        <v>8.5463723393117402E-3</v>
      </c>
      <c r="P235" s="19">
        <f t="shared" si="21"/>
        <v>0.47464448180832453</v>
      </c>
      <c r="Q235" s="19">
        <f t="shared" si="22"/>
        <v>-0.19691576229219848</v>
      </c>
      <c r="R235" s="19">
        <f t="shared" si="23"/>
        <v>-1.4674854170516125</v>
      </c>
      <c r="S235" s="19">
        <f t="shared" si="24"/>
        <v>6.3690568142650603E-2</v>
      </c>
    </row>
    <row r="236" spans="1:19" x14ac:dyDescent="0.25">
      <c r="A236" s="26">
        <f>Wellpath!E236</f>
        <v>6990</v>
      </c>
      <c r="B236" s="22">
        <v>0</v>
      </c>
      <c r="C236" s="22">
        <f>-SIN(Wellpath!$L236) * COS(Wellpath!$L236)</f>
        <v>-6.1257422745431001E-17</v>
      </c>
      <c r="D236" s="22">
        <f>TAN(Dip) * SIN(Wellpath!$L236) * COS(Wellpath!$L236) * SIN(Wellpath!$O236)</f>
        <v>1.8506711674307666E-16</v>
      </c>
      <c r="E236" s="20">
        <f>Model!$W$13*((drdp!B236+drdp!K236)*ASZ!$B236+(drdp!E236+drdp!N236)*ASZ!$C236+(drdp!H236+drdp!Q236)*ASZ!$D236)</f>
        <v>-2.6814166148848773E-18</v>
      </c>
      <c r="F236" s="20">
        <f>Model!$W$13*((drdp!C236+drdp!L236)*ASZ!$B236+(drdp!F236+drdp!O236)*ASZ!$C236+(drdp!I236+drdp!R236)*ASZ!$D236)</f>
        <v>7.1848341652979738E-19</v>
      </c>
      <c r="G236" s="20">
        <f>Model!$W$13*((drdp!D236+drdp!M236)*ASZ!$B236+(drdp!G236+drdp!P236)*ASZ!$C236+(drdp!J236+drdp!S236)*ASZ!$D236)</f>
        <v>9.1886134118146497E-19</v>
      </c>
      <c r="H236" s="18">
        <f>Model!$W$13*((drdp!B236)*ASZ!$B236+(drdp!E236)*ASZ!$C236+(drdp!H236)*ASZ!$D236)</f>
        <v>-1.3407083074424386E-18</v>
      </c>
      <c r="I236" s="18">
        <f>Model!$W$13*((drdp!C236)*ASZ!$B236+(drdp!F236)*ASZ!$C236+(drdp!I236)*ASZ!$D236)</f>
        <v>3.5924170826489869E-19</v>
      </c>
      <c r="J236" s="18">
        <f>Model!$W$13*((drdp!D236)*ASZ!$B236+(drdp!G236)*ASZ!$C236+(drdp!J236)*ASZ!$D236)</f>
        <v>4.5943067059073248E-19</v>
      </c>
      <c r="K236" s="21">
        <f>SUM(E$3:E235)+H236</f>
        <v>-2.1300489116305776</v>
      </c>
      <c r="L236" s="21">
        <f>SUM(F$3:F235)+I236</f>
        <v>9.2446591820962987E-2</v>
      </c>
      <c r="M236" s="21">
        <f>SUM(G$3:G235)+J236</f>
        <v>0.68894446932123965</v>
      </c>
      <c r="N236" s="19">
        <f t="shared" si="19"/>
        <v>4.5371083659386082</v>
      </c>
      <c r="O236" s="19">
        <f t="shared" si="20"/>
        <v>8.5463723393117402E-3</v>
      </c>
      <c r="P236" s="19">
        <f t="shared" si="21"/>
        <v>0.47464448180832453</v>
      </c>
      <c r="Q236" s="19">
        <f t="shared" si="22"/>
        <v>-0.19691576229219848</v>
      </c>
      <c r="R236" s="19">
        <f t="shared" si="23"/>
        <v>-1.4674854170516125</v>
      </c>
      <c r="S236" s="19">
        <f t="shared" si="24"/>
        <v>6.3690568142650603E-2</v>
      </c>
    </row>
    <row r="237" spans="1:19" x14ac:dyDescent="0.25">
      <c r="A237" s="26">
        <f>Wellpath!E237</f>
        <v>7020</v>
      </c>
      <c r="B237" s="22">
        <v>0</v>
      </c>
      <c r="C237" s="22">
        <f>-SIN(Wellpath!$L237) * COS(Wellpath!$L237)</f>
        <v>-6.1257422745431001E-17</v>
      </c>
      <c r="D237" s="22">
        <f>TAN(Dip) * SIN(Wellpath!$L237) * COS(Wellpath!$L237) * SIN(Wellpath!$O237)</f>
        <v>1.8506711674307666E-16</v>
      </c>
      <c r="E237" s="20">
        <f>Model!$W$13*((drdp!B237+drdp!K237)*ASZ!$B237+(drdp!E237+drdp!N237)*ASZ!$C237+(drdp!H237+drdp!Q237)*ASZ!$D237)</f>
        <v>-2.6814166148848773E-18</v>
      </c>
      <c r="F237" s="20">
        <f>Model!$W$13*((drdp!C237+drdp!L237)*ASZ!$B237+(drdp!F237+drdp!O237)*ASZ!$C237+(drdp!I237+drdp!R237)*ASZ!$D237)</f>
        <v>7.1848341652979738E-19</v>
      </c>
      <c r="G237" s="20">
        <f>Model!$W$13*((drdp!D237+drdp!M237)*ASZ!$B237+(drdp!G237+drdp!P237)*ASZ!$C237+(drdp!J237+drdp!S237)*ASZ!$D237)</f>
        <v>9.1886134118146497E-19</v>
      </c>
      <c r="H237" s="18">
        <f>Model!$W$13*((drdp!B237)*ASZ!$B237+(drdp!E237)*ASZ!$C237+(drdp!H237)*ASZ!$D237)</f>
        <v>-1.3407083074424386E-18</v>
      </c>
      <c r="I237" s="18">
        <f>Model!$W$13*((drdp!C237)*ASZ!$B237+(drdp!F237)*ASZ!$C237+(drdp!I237)*ASZ!$D237)</f>
        <v>3.5924170826489869E-19</v>
      </c>
      <c r="J237" s="18">
        <f>Model!$W$13*((drdp!D237)*ASZ!$B237+(drdp!G237)*ASZ!$C237+(drdp!J237)*ASZ!$D237)</f>
        <v>4.5943067059073248E-19</v>
      </c>
      <c r="K237" s="21">
        <f>SUM(E$3:E236)+H237</f>
        <v>-2.1300489116305776</v>
      </c>
      <c r="L237" s="21">
        <f>SUM(F$3:F236)+I237</f>
        <v>9.2446591820962987E-2</v>
      </c>
      <c r="M237" s="21">
        <f>SUM(G$3:G236)+J237</f>
        <v>0.68894446932123965</v>
      </c>
      <c r="N237" s="19">
        <f t="shared" si="19"/>
        <v>4.5371083659386082</v>
      </c>
      <c r="O237" s="19">
        <f t="shared" si="20"/>
        <v>8.5463723393117402E-3</v>
      </c>
      <c r="P237" s="19">
        <f t="shared" si="21"/>
        <v>0.47464448180832453</v>
      </c>
      <c r="Q237" s="19">
        <f t="shared" si="22"/>
        <v>-0.19691576229219848</v>
      </c>
      <c r="R237" s="19">
        <f t="shared" si="23"/>
        <v>-1.4674854170516125</v>
      </c>
      <c r="S237" s="19">
        <f t="shared" si="24"/>
        <v>6.3690568142650603E-2</v>
      </c>
    </row>
    <row r="238" spans="1:19" x14ac:dyDescent="0.25">
      <c r="A238" s="26">
        <f>Wellpath!E238</f>
        <v>7050</v>
      </c>
      <c r="B238" s="22">
        <v>0</v>
      </c>
      <c r="C238" s="22">
        <f>-SIN(Wellpath!$L238) * COS(Wellpath!$L238)</f>
        <v>-6.1257422745431001E-17</v>
      </c>
      <c r="D238" s="22">
        <f>TAN(Dip) * SIN(Wellpath!$L238) * COS(Wellpath!$L238) * SIN(Wellpath!$O238)</f>
        <v>1.8506711674307666E-16</v>
      </c>
      <c r="E238" s="20">
        <f>Model!$W$13*((drdp!B238+drdp!K238)*ASZ!$B238+(drdp!E238+drdp!N238)*ASZ!$C238+(drdp!H238+drdp!Q238)*ASZ!$D238)</f>
        <v>-2.6814166148848773E-18</v>
      </c>
      <c r="F238" s="20">
        <f>Model!$W$13*((drdp!C238+drdp!L238)*ASZ!$B238+(drdp!F238+drdp!O238)*ASZ!$C238+(drdp!I238+drdp!R238)*ASZ!$D238)</f>
        <v>7.1848341652979738E-19</v>
      </c>
      <c r="G238" s="20">
        <f>Model!$W$13*((drdp!D238+drdp!M238)*ASZ!$B238+(drdp!G238+drdp!P238)*ASZ!$C238+(drdp!J238+drdp!S238)*ASZ!$D238)</f>
        <v>9.1886134118146497E-19</v>
      </c>
      <c r="H238" s="18">
        <f>Model!$W$13*((drdp!B238)*ASZ!$B238+(drdp!E238)*ASZ!$C238+(drdp!H238)*ASZ!$D238)</f>
        <v>-1.3407083074424386E-18</v>
      </c>
      <c r="I238" s="18">
        <f>Model!$W$13*((drdp!C238)*ASZ!$B238+(drdp!F238)*ASZ!$C238+(drdp!I238)*ASZ!$D238)</f>
        <v>3.5924170826489869E-19</v>
      </c>
      <c r="J238" s="18">
        <f>Model!$W$13*((drdp!D238)*ASZ!$B238+(drdp!G238)*ASZ!$C238+(drdp!J238)*ASZ!$D238)</f>
        <v>4.5943067059073248E-19</v>
      </c>
      <c r="K238" s="21">
        <f>SUM(E$3:E237)+H238</f>
        <v>-2.1300489116305776</v>
      </c>
      <c r="L238" s="21">
        <f>SUM(F$3:F237)+I238</f>
        <v>9.2446591820962987E-2</v>
      </c>
      <c r="M238" s="21">
        <f>SUM(G$3:G237)+J238</f>
        <v>0.68894446932123965</v>
      </c>
      <c r="N238" s="19">
        <f t="shared" si="19"/>
        <v>4.5371083659386082</v>
      </c>
      <c r="O238" s="19">
        <f t="shared" si="20"/>
        <v>8.5463723393117402E-3</v>
      </c>
      <c r="P238" s="19">
        <f t="shared" si="21"/>
        <v>0.47464448180832453</v>
      </c>
      <c r="Q238" s="19">
        <f t="shared" si="22"/>
        <v>-0.19691576229219848</v>
      </c>
      <c r="R238" s="19">
        <f t="shared" si="23"/>
        <v>-1.4674854170516125</v>
      </c>
      <c r="S238" s="19">
        <f t="shared" si="24"/>
        <v>6.3690568142650603E-2</v>
      </c>
    </row>
    <row r="239" spans="1:19" x14ac:dyDescent="0.25">
      <c r="A239" s="26">
        <f>Wellpath!E239</f>
        <v>7080</v>
      </c>
      <c r="B239" s="22">
        <v>0</v>
      </c>
      <c r="C239" s="22">
        <f>-SIN(Wellpath!$L239) * COS(Wellpath!$L239)</f>
        <v>-6.1257422745431001E-17</v>
      </c>
      <c r="D239" s="22">
        <f>TAN(Dip) * SIN(Wellpath!$L239) * COS(Wellpath!$L239) * SIN(Wellpath!$O239)</f>
        <v>1.8506711674307666E-16</v>
      </c>
      <c r="E239" s="20">
        <f>Model!$W$13*((drdp!B239+drdp!K239)*ASZ!$B239+(drdp!E239+drdp!N239)*ASZ!$C239+(drdp!H239+drdp!Q239)*ASZ!$D239)</f>
        <v>-2.6814166148848773E-18</v>
      </c>
      <c r="F239" s="20">
        <f>Model!$W$13*((drdp!C239+drdp!L239)*ASZ!$B239+(drdp!F239+drdp!O239)*ASZ!$C239+(drdp!I239+drdp!R239)*ASZ!$D239)</f>
        <v>7.1848341652979738E-19</v>
      </c>
      <c r="G239" s="20">
        <f>Model!$W$13*((drdp!D239+drdp!M239)*ASZ!$B239+(drdp!G239+drdp!P239)*ASZ!$C239+(drdp!J239+drdp!S239)*ASZ!$D239)</f>
        <v>9.1886134118146497E-19</v>
      </c>
      <c r="H239" s="18">
        <f>Model!$W$13*((drdp!B239)*ASZ!$B239+(drdp!E239)*ASZ!$C239+(drdp!H239)*ASZ!$D239)</f>
        <v>-1.3407083074424386E-18</v>
      </c>
      <c r="I239" s="18">
        <f>Model!$W$13*((drdp!C239)*ASZ!$B239+(drdp!F239)*ASZ!$C239+(drdp!I239)*ASZ!$D239)</f>
        <v>3.5924170826489869E-19</v>
      </c>
      <c r="J239" s="18">
        <f>Model!$W$13*((drdp!D239)*ASZ!$B239+(drdp!G239)*ASZ!$C239+(drdp!J239)*ASZ!$D239)</f>
        <v>4.5943067059073248E-19</v>
      </c>
      <c r="K239" s="21">
        <f>SUM(E$3:E238)+H239</f>
        <v>-2.1300489116305776</v>
      </c>
      <c r="L239" s="21">
        <f>SUM(F$3:F238)+I239</f>
        <v>9.2446591820962987E-2</v>
      </c>
      <c r="M239" s="21">
        <f>SUM(G$3:G238)+J239</f>
        <v>0.68894446932123965</v>
      </c>
      <c r="N239" s="19">
        <f t="shared" si="19"/>
        <v>4.5371083659386082</v>
      </c>
      <c r="O239" s="19">
        <f t="shared" si="20"/>
        <v>8.5463723393117402E-3</v>
      </c>
      <c r="P239" s="19">
        <f t="shared" si="21"/>
        <v>0.47464448180832453</v>
      </c>
      <c r="Q239" s="19">
        <f t="shared" si="22"/>
        <v>-0.19691576229219848</v>
      </c>
      <c r="R239" s="19">
        <f t="shared" si="23"/>
        <v>-1.4674854170516125</v>
      </c>
      <c r="S239" s="19">
        <f t="shared" si="24"/>
        <v>6.3690568142650603E-2</v>
      </c>
    </row>
    <row r="240" spans="1:19" x14ac:dyDescent="0.25">
      <c r="A240" s="26">
        <f>Wellpath!E240</f>
        <v>7110</v>
      </c>
      <c r="B240" s="22">
        <v>0</v>
      </c>
      <c r="C240" s="22">
        <f>-SIN(Wellpath!$L240) * COS(Wellpath!$L240)</f>
        <v>-6.1257422745431001E-17</v>
      </c>
      <c r="D240" s="22">
        <f>TAN(Dip) * SIN(Wellpath!$L240) * COS(Wellpath!$L240) * SIN(Wellpath!$O240)</f>
        <v>1.8506711674307666E-16</v>
      </c>
      <c r="E240" s="20">
        <f>Model!$W$13*((drdp!B240+drdp!K240)*ASZ!$B240+(drdp!E240+drdp!N240)*ASZ!$C240+(drdp!H240+drdp!Q240)*ASZ!$D240)</f>
        <v>-2.6814166148848773E-18</v>
      </c>
      <c r="F240" s="20">
        <f>Model!$W$13*((drdp!C240+drdp!L240)*ASZ!$B240+(drdp!F240+drdp!O240)*ASZ!$C240+(drdp!I240+drdp!R240)*ASZ!$D240)</f>
        <v>7.1848341652979738E-19</v>
      </c>
      <c r="G240" s="20">
        <f>Model!$W$13*((drdp!D240+drdp!M240)*ASZ!$B240+(drdp!G240+drdp!P240)*ASZ!$C240+(drdp!J240+drdp!S240)*ASZ!$D240)</f>
        <v>9.1886134118146497E-19</v>
      </c>
      <c r="H240" s="18">
        <f>Model!$W$13*((drdp!B240)*ASZ!$B240+(drdp!E240)*ASZ!$C240+(drdp!H240)*ASZ!$D240)</f>
        <v>-1.3407083074424386E-18</v>
      </c>
      <c r="I240" s="18">
        <f>Model!$W$13*((drdp!C240)*ASZ!$B240+(drdp!F240)*ASZ!$C240+(drdp!I240)*ASZ!$D240)</f>
        <v>3.5924170826489869E-19</v>
      </c>
      <c r="J240" s="18">
        <f>Model!$W$13*((drdp!D240)*ASZ!$B240+(drdp!G240)*ASZ!$C240+(drdp!J240)*ASZ!$D240)</f>
        <v>4.5943067059073248E-19</v>
      </c>
      <c r="K240" s="21">
        <f>SUM(E$3:E239)+H240</f>
        <v>-2.1300489116305776</v>
      </c>
      <c r="L240" s="21">
        <f>SUM(F$3:F239)+I240</f>
        <v>9.2446591820962987E-2</v>
      </c>
      <c r="M240" s="21">
        <f>SUM(G$3:G239)+J240</f>
        <v>0.68894446932123965</v>
      </c>
      <c r="N240" s="19">
        <f t="shared" si="19"/>
        <v>4.5371083659386082</v>
      </c>
      <c r="O240" s="19">
        <f t="shared" si="20"/>
        <v>8.5463723393117402E-3</v>
      </c>
      <c r="P240" s="19">
        <f t="shared" si="21"/>
        <v>0.47464448180832453</v>
      </c>
      <c r="Q240" s="19">
        <f t="shared" si="22"/>
        <v>-0.19691576229219848</v>
      </c>
      <c r="R240" s="19">
        <f t="shared" si="23"/>
        <v>-1.4674854170516125</v>
      </c>
      <c r="S240" s="19">
        <f t="shared" si="24"/>
        <v>6.3690568142650603E-2</v>
      </c>
    </row>
    <row r="241" spans="1:19" x14ac:dyDescent="0.25">
      <c r="A241" s="26">
        <f>Wellpath!E241</f>
        <v>7140</v>
      </c>
      <c r="B241" s="22">
        <v>0</v>
      </c>
      <c r="C241" s="22">
        <f>-SIN(Wellpath!$L241) * COS(Wellpath!$L241)</f>
        <v>-6.1257422745431001E-17</v>
      </c>
      <c r="D241" s="22">
        <f>TAN(Dip) * SIN(Wellpath!$L241) * COS(Wellpath!$L241) * SIN(Wellpath!$O241)</f>
        <v>1.8506711674307666E-16</v>
      </c>
      <c r="E241" s="20">
        <f>Model!$W$13*((drdp!B241+drdp!K241)*ASZ!$B241+(drdp!E241+drdp!N241)*ASZ!$C241+(drdp!H241+drdp!Q241)*ASZ!$D241)</f>
        <v>-2.6814166148848773E-18</v>
      </c>
      <c r="F241" s="20">
        <f>Model!$W$13*((drdp!C241+drdp!L241)*ASZ!$B241+(drdp!F241+drdp!O241)*ASZ!$C241+(drdp!I241+drdp!R241)*ASZ!$D241)</f>
        <v>7.1848341652979738E-19</v>
      </c>
      <c r="G241" s="20">
        <f>Model!$W$13*((drdp!D241+drdp!M241)*ASZ!$B241+(drdp!G241+drdp!P241)*ASZ!$C241+(drdp!J241+drdp!S241)*ASZ!$D241)</f>
        <v>9.1886134118146497E-19</v>
      </c>
      <c r="H241" s="18">
        <f>Model!$W$13*((drdp!B241)*ASZ!$B241+(drdp!E241)*ASZ!$C241+(drdp!H241)*ASZ!$D241)</f>
        <v>-1.3407083074424386E-18</v>
      </c>
      <c r="I241" s="18">
        <f>Model!$W$13*((drdp!C241)*ASZ!$B241+(drdp!F241)*ASZ!$C241+(drdp!I241)*ASZ!$D241)</f>
        <v>3.5924170826489869E-19</v>
      </c>
      <c r="J241" s="18">
        <f>Model!$W$13*((drdp!D241)*ASZ!$B241+(drdp!G241)*ASZ!$C241+(drdp!J241)*ASZ!$D241)</f>
        <v>4.5943067059073248E-19</v>
      </c>
      <c r="K241" s="21">
        <f>SUM(E$3:E240)+H241</f>
        <v>-2.1300489116305776</v>
      </c>
      <c r="L241" s="21">
        <f>SUM(F$3:F240)+I241</f>
        <v>9.2446591820962987E-2</v>
      </c>
      <c r="M241" s="21">
        <f>SUM(G$3:G240)+J241</f>
        <v>0.68894446932123965</v>
      </c>
      <c r="N241" s="19">
        <f t="shared" si="19"/>
        <v>4.5371083659386082</v>
      </c>
      <c r="O241" s="19">
        <f t="shared" si="20"/>
        <v>8.5463723393117402E-3</v>
      </c>
      <c r="P241" s="19">
        <f t="shared" si="21"/>
        <v>0.47464448180832453</v>
      </c>
      <c r="Q241" s="19">
        <f t="shared" si="22"/>
        <v>-0.19691576229219848</v>
      </c>
      <c r="R241" s="19">
        <f t="shared" si="23"/>
        <v>-1.4674854170516125</v>
      </c>
      <c r="S241" s="19">
        <f t="shared" si="24"/>
        <v>6.3690568142650603E-2</v>
      </c>
    </row>
    <row r="242" spans="1:19" x14ac:dyDescent="0.25">
      <c r="A242" s="26">
        <f>Wellpath!E242</f>
        <v>7170</v>
      </c>
      <c r="B242" s="22">
        <v>0</v>
      </c>
      <c r="C242" s="22">
        <f>-SIN(Wellpath!$L242) * COS(Wellpath!$L242)</f>
        <v>-6.1257422745431001E-17</v>
      </c>
      <c r="D242" s="22">
        <f>TAN(Dip) * SIN(Wellpath!$L242) * COS(Wellpath!$L242) * SIN(Wellpath!$O242)</f>
        <v>1.8506711674307666E-16</v>
      </c>
      <c r="E242" s="20">
        <f>Model!$W$13*((drdp!B242+drdp!K242)*ASZ!$B242+(drdp!E242+drdp!N242)*ASZ!$C242+(drdp!H242+drdp!Q242)*ASZ!$D242)</f>
        <v>-2.6814166148848773E-18</v>
      </c>
      <c r="F242" s="20">
        <f>Model!$W$13*((drdp!C242+drdp!L242)*ASZ!$B242+(drdp!F242+drdp!O242)*ASZ!$C242+(drdp!I242+drdp!R242)*ASZ!$D242)</f>
        <v>7.1848341652979738E-19</v>
      </c>
      <c r="G242" s="20">
        <f>Model!$W$13*((drdp!D242+drdp!M242)*ASZ!$B242+(drdp!G242+drdp!P242)*ASZ!$C242+(drdp!J242+drdp!S242)*ASZ!$D242)</f>
        <v>9.1886134118146497E-19</v>
      </c>
      <c r="H242" s="18">
        <f>Model!$W$13*((drdp!B242)*ASZ!$B242+(drdp!E242)*ASZ!$C242+(drdp!H242)*ASZ!$D242)</f>
        <v>-1.3407083074424386E-18</v>
      </c>
      <c r="I242" s="18">
        <f>Model!$W$13*((drdp!C242)*ASZ!$B242+(drdp!F242)*ASZ!$C242+(drdp!I242)*ASZ!$D242)</f>
        <v>3.5924170826489869E-19</v>
      </c>
      <c r="J242" s="18">
        <f>Model!$W$13*((drdp!D242)*ASZ!$B242+(drdp!G242)*ASZ!$C242+(drdp!J242)*ASZ!$D242)</f>
        <v>4.5943067059073248E-19</v>
      </c>
      <c r="K242" s="21">
        <f>SUM(E$3:E241)+H242</f>
        <v>-2.1300489116305776</v>
      </c>
      <c r="L242" s="21">
        <f>SUM(F$3:F241)+I242</f>
        <v>9.2446591820962987E-2</v>
      </c>
      <c r="M242" s="21">
        <f>SUM(G$3:G241)+J242</f>
        <v>0.68894446932123965</v>
      </c>
      <c r="N242" s="19">
        <f t="shared" si="19"/>
        <v>4.5371083659386082</v>
      </c>
      <c r="O242" s="19">
        <f t="shared" si="20"/>
        <v>8.5463723393117402E-3</v>
      </c>
      <c r="P242" s="19">
        <f t="shared" si="21"/>
        <v>0.47464448180832453</v>
      </c>
      <c r="Q242" s="19">
        <f t="shared" si="22"/>
        <v>-0.19691576229219848</v>
      </c>
      <c r="R242" s="19">
        <f t="shared" si="23"/>
        <v>-1.4674854170516125</v>
      </c>
      <c r="S242" s="19">
        <f t="shared" si="24"/>
        <v>6.3690568142650603E-2</v>
      </c>
    </row>
    <row r="243" spans="1:19" x14ac:dyDescent="0.25">
      <c r="A243" s="26">
        <f>Wellpath!E243</f>
        <v>7200</v>
      </c>
      <c r="B243" s="22">
        <v>0</v>
      </c>
      <c r="C243" s="22">
        <f>-SIN(Wellpath!$L243) * COS(Wellpath!$L243)</f>
        <v>-6.1257422745431001E-17</v>
      </c>
      <c r="D243" s="22">
        <f>TAN(Dip) * SIN(Wellpath!$L243) * COS(Wellpath!$L243) * SIN(Wellpath!$O243)</f>
        <v>1.8506711674307666E-16</v>
      </c>
      <c r="E243" s="20">
        <f>Model!$W$13*((drdp!B243+drdp!K243)*ASZ!$B243+(drdp!E243+drdp!N243)*ASZ!$C243+(drdp!H243+drdp!Q243)*ASZ!$D243)</f>
        <v>-2.6814166148848773E-18</v>
      </c>
      <c r="F243" s="20">
        <f>Model!$W$13*((drdp!C243+drdp!L243)*ASZ!$B243+(drdp!F243+drdp!O243)*ASZ!$C243+(drdp!I243+drdp!R243)*ASZ!$D243)</f>
        <v>7.1848341652979738E-19</v>
      </c>
      <c r="G243" s="20">
        <f>Model!$W$13*((drdp!D243+drdp!M243)*ASZ!$B243+(drdp!G243+drdp!P243)*ASZ!$C243+(drdp!J243+drdp!S243)*ASZ!$D243)</f>
        <v>9.1886134118146497E-19</v>
      </c>
      <c r="H243" s="18">
        <f>Model!$W$13*((drdp!B243)*ASZ!$B243+(drdp!E243)*ASZ!$C243+(drdp!H243)*ASZ!$D243)</f>
        <v>-1.3407083074424386E-18</v>
      </c>
      <c r="I243" s="18">
        <f>Model!$W$13*((drdp!C243)*ASZ!$B243+(drdp!F243)*ASZ!$C243+(drdp!I243)*ASZ!$D243)</f>
        <v>3.5924170826489869E-19</v>
      </c>
      <c r="J243" s="18">
        <f>Model!$W$13*((drdp!D243)*ASZ!$B243+(drdp!G243)*ASZ!$C243+(drdp!J243)*ASZ!$D243)</f>
        <v>4.5943067059073248E-19</v>
      </c>
      <c r="K243" s="21">
        <f>SUM(E$3:E242)+H243</f>
        <v>-2.1300489116305776</v>
      </c>
      <c r="L243" s="21">
        <f>SUM(F$3:F242)+I243</f>
        <v>9.2446591820962987E-2</v>
      </c>
      <c r="M243" s="21">
        <f>SUM(G$3:G242)+J243</f>
        <v>0.68894446932123965</v>
      </c>
      <c r="N243" s="19">
        <f t="shared" si="19"/>
        <v>4.5371083659386082</v>
      </c>
      <c r="O243" s="19">
        <f t="shared" si="20"/>
        <v>8.5463723393117402E-3</v>
      </c>
      <c r="P243" s="19">
        <f t="shared" si="21"/>
        <v>0.47464448180832453</v>
      </c>
      <c r="Q243" s="19">
        <f t="shared" si="22"/>
        <v>-0.19691576229219848</v>
      </c>
      <c r="R243" s="19">
        <f t="shared" si="23"/>
        <v>-1.4674854170516125</v>
      </c>
      <c r="S243" s="19">
        <f t="shared" si="24"/>
        <v>6.3690568142650603E-2</v>
      </c>
    </row>
    <row r="244" spans="1:19" x14ac:dyDescent="0.25">
      <c r="A244" s="26">
        <f>Wellpath!E244</f>
        <v>7230</v>
      </c>
      <c r="B244" s="22">
        <v>0</v>
      </c>
      <c r="C244" s="22">
        <f>-SIN(Wellpath!$L244) * COS(Wellpath!$L244)</f>
        <v>-6.1257422745431001E-17</v>
      </c>
      <c r="D244" s="22">
        <f>TAN(Dip) * SIN(Wellpath!$L244) * COS(Wellpath!$L244) * SIN(Wellpath!$O244)</f>
        <v>1.8506711674307666E-16</v>
      </c>
      <c r="E244" s="20">
        <f>Model!$W$13*((drdp!B244+drdp!K244)*ASZ!$B244+(drdp!E244+drdp!N244)*ASZ!$C244+(drdp!H244+drdp!Q244)*ASZ!$D244)</f>
        <v>-2.6814166148848773E-18</v>
      </c>
      <c r="F244" s="20">
        <f>Model!$W$13*((drdp!C244+drdp!L244)*ASZ!$B244+(drdp!F244+drdp!O244)*ASZ!$C244+(drdp!I244+drdp!R244)*ASZ!$D244)</f>
        <v>7.1848341652979738E-19</v>
      </c>
      <c r="G244" s="20">
        <f>Model!$W$13*((drdp!D244+drdp!M244)*ASZ!$B244+(drdp!G244+drdp!P244)*ASZ!$C244+(drdp!J244+drdp!S244)*ASZ!$D244)</f>
        <v>9.1886134118146497E-19</v>
      </c>
      <c r="H244" s="18">
        <f>Model!$W$13*((drdp!B244)*ASZ!$B244+(drdp!E244)*ASZ!$C244+(drdp!H244)*ASZ!$D244)</f>
        <v>-1.3407083074424386E-18</v>
      </c>
      <c r="I244" s="18">
        <f>Model!$W$13*((drdp!C244)*ASZ!$B244+(drdp!F244)*ASZ!$C244+(drdp!I244)*ASZ!$D244)</f>
        <v>3.5924170826489869E-19</v>
      </c>
      <c r="J244" s="18">
        <f>Model!$W$13*((drdp!D244)*ASZ!$B244+(drdp!G244)*ASZ!$C244+(drdp!J244)*ASZ!$D244)</f>
        <v>4.5943067059073248E-19</v>
      </c>
      <c r="K244" s="21">
        <f>SUM(E$3:E243)+H244</f>
        <v>-2.1300489116305776</v>
      </c>
      <c r="L244" s="21">
        <f>SUM(F$3:F243)+I244</f>
        <v>9.2446591820962987E-2</v>
      </c>
      <c r="M244" s="21">
        <f>SUM(G$3:G243)+J244</f>
        <v>0.68894446932123965</v>
      </c>
      <c r="N244" s="19">
        <f t="shared" si="19"/>
        <v>4.5371083659386082</v>
      </c>
      <c r="O244" s="19">
        <f t="shared" si="20"/>
        <v>8.5463723393117402E-3</v>
      </c>
      <c r="P244" s="19">
        <f t="shared" si="21"/>
        <v>0.47464448180832453</v>
      </c>
      <c r="Q244" s="19">
        <f t="shared" si="22"/>
        <v>-0.19691576229219848</v>
      </c>
      <c r="R244" s="19">
        <f t="shared" si="23"/>
        <v>-1.4674854170516125</v>
      </c>
      <c r="S244" s="19">
        <f t="shared" si="24"/>
        <v>6.3690568142650603E-2</v>
      </c>
    </row>
    <row r="245" spans="1:19" x14ac:dyDescent="0.25">
      <c r="A245" s="26">
        <f>Wellpath!E245</f>
        <v>7260</v>
      </c>
      <c r="B245" s="22">
        <v>0</v>
      </c>
      <c r="C245" s="22">
        <f>-SIN(Wellpath!$L245) * COS(Wellpath!$L245)</f>
        <v>-6.1257422745431001E-17</v>
      </c>
      <c r="D245" s="22">
        <f>TAN(Dip) * SIN(Wellpath!$L245) * COS(Wellpath!$L245) * SIN(Wellpath!$O245)</f>
        <v>1.8506711674307666E-16</v>
      </c>
      <c r="E245" s="20">
        <f>Model!$W$13*((drdp!B245+drdp!K245)*ASZ!$B245+(drdp!E245+drdp!N245)*ASZ!$C245+(drdp!H245+drdp!Q245)*ASZ!$D245)</f>
        <v>-2.6814166148848773E-18</v>
      </c>
      <c r="F245" s="20">
        <f>Model!$W$13*((drdp!C245+drdp!L245)*ASZ!$B245+(drdp!F245+drdp!O245)*ASZ!$C245+(drdp!I245+drdp!R245)*ASZ!$D245)</f>
        <v>7.1848341652979738E-19</v>
      </c>
      <c r="G245" s="20">
        <f>Model!$W$13*((drdp!D245+drdp!M245)*ASZ!$B245+(drdp!G245+drdp!P245)*ASZ!$C245+(drdp!J245+drdp!S245)*ASZ!$D245)</f>
        <v>9.1886134118146497E-19</v>
      </c>
      <c r="H245" s="18">
        <f>Model!$W$13*((drdp!B245)*ASZ!$B245+(drdp!E245)*ASZ!$C245+(drdp!H245)*ASZ!$D245)</f>
        <v>-1.3407083074424386E-18</v>
      </c>
      <c r="I245" s="18">
        <f>Model!$W$13*((drdp!C245)*ASZ!$B245+(drdp!F245)*ASZ!$C245+(drdp!I245)*ASZ!$D245)</f>
        <v>3.5924170826489869E-19</v>
      </c>
      <c r="J245" s="18">
        <f>Model!$W$13*((drdp!D245)*ASZ!$B245+(drdp!G245)*ASZ!$C245+(drdp!J245)*ASZ!$D245)</f>
        <v>4.5943067059073248E-19</v>
      </c>
      <c r="K245" s="21">
        <f>SUM(E$3:E244)+H245</f>
        <v>-2.1300489116305776</v>
      </c>
      <c r="L245" s="21">
        <f>SUM(F$3:F244)+I245</f>
        <v>9.2446591820962987E-2</v>
      </c>
      <c r="M245" s="21">
        <f>SUM(G$3:G244)+J245</f>
        <v>0.68894446932123965</v>
      </c>
      <c r="N245" s="19">
        <f t="shared" si="19"/>
        <v>4.5371083659386082</v>
      </c>
      <c r="O245" s="19">
        <f t="shared" si="20"/>
        <v>8.5463723393117402E-3</v>
      </c>
      <c r="P245" s="19">
        <f t="shared" si="21"/>
        <v>0.47464448180832453</v>
      </c>
      <c r="Q245" s="19">
        <f t="shared" si="22"/>
        <v>-0.19691576229219848</v>
      </c>
      <c r="R245" s="19">
        <f t="shared" si="23"/>
        <v>-1.4674854170516125</v>
      </c>
      <c r="S245" s="19">
        <f t="shared" si="24"/>
        <v>6.3690568142650603E-2</v>
      </c>
    </row>
    <row r="246" spans="1:19" x14ac:dyDescent="0.25">
      <c r="A246" s="26">
        <f>Wellpath!E246</f>
        <v>7290</v>
      </c>
      <c r="B246" s="22">
        <v>0</v>
      </c>
      <c r="C246" s="22">
        <f>-SIN(Wellpath!$L246) * COS(Wellpath!$L246)</f>
        <v>-6.1257422745431001E-17</v>
      </c>
      <c r="D246" s="22">
        <f>TAN(Dip) * SIN(Wellpath!$L246) * COS(Wellpath!$L246) * SIN(Wellpath!$O246)</f>
        <v>1.8506711674307666E-16</v>
      </c>
      <c r="E246" s="20">
        <f>Model!$W$13*((drdp!B246+drdp!K246)*ASZ!$B246+(drdp!E246+drdp!N246)*ASZ!$C246+(drdp!H246+drdp!Q246)*ASZ!$D246)</f>
        <v>-2.6814166148848773E-18</v>
      </c>
      <c r="F246" s="20">
        <f>Model!$W$13*((drdp!C246+drdp!L246)*ASZ!$B246+(drdp!F246+drdp!O246)*ASZ!$C246+(drdp!I246+drdp!R246)*ASZ!$D246)</f>
        <v>7.1848341652979738E-19</v>
      </c>
      <c r="G246" s="20">
        <f>Model!$W$13*((drdp!D246+drdp!M246)*ASZ!$B246+(drdp!G246+drdp!P246)*ASZ!$C246+(drdp!J246+drdp!S246)*ASZ!$D246)</f>
        <v>9.1886134118146497E-19</v>
      </c>
      <c r="H246" s="18">
        <f>Model!$W$13*((drdp!B246)*ASZ!$B246+(drdp!E246)*ASZ!$C246+(drdp!H246)*ASZ!$D246)</f>
        <v>-1.3407083074424386E-18</v>
      </c>
      <c r="I246" s="18">
        <f>Model!$W$13*((drdp!C246)*ASZ!$B246+(drdp!F246)*ASZ!$C246+(drdp!I246)*ASZ!$D246)</f>
        <v>3.5924170826489869E-19</v>
      </c>
      <c r="J246" s="18">
        <f>Model!$W$13*((drdp!D246)*ASZ!$B246+(drdp!G246)*ASZ!$C246+(drdp!J246)*ASZ!$D246)</f>
        <v>4.5943067059073248E-19</v>
      </c>
      <c r="K246" s="21">
        <f>SUM(E$3:E245)+H246</f>
        <v>-2.1300489116305776</v>
      </c>
      <c r="L246" s="21">
        <f>SUM(F$3:F245)+I246</f>
        <v>9.2446591820962987E-2</v>
      </c>
      <c r="M246" s="21">
        <f>SUM(G$3:G245)+J246</f>
        <v>0.68894446932123965</v>
      </c>
      <c r="N246" s="19">
        <f t="shared" si="19"/>
        <v>4.5371083659386082</v>
      </c>
      <c r="O246" s="19">
        <f t="shared" si="20"/>
        <v>8.5463723393117402E-3</v>
      </c>
      <c r="P246" s="19">
        <f t="shared" si="21"/>
        <v>0.47464448180832453</v>
      </c>
      <c r="Q246" s="19">
        <f t="shared" si="22"/>
        <v>-0.19691576229219848</v>
      </c>
      <c r="R246" s="19">
        <f t="shared" si="23"/>
        <v>-1.4674854170516125</v>
      </c>
      <c r="S246" s="19">
        <f t="shared" si="24"/>
        <v>6.3690568142650603E-2</v>
      </c>
    </row>
    <row r="247" spans="1:19" x14ac:dyDescent="0.25">
      <c r="A247" s="26">
        <f>Wellpath!E247</f>
        <v>7320</v>
      </c>
      <c r="B247" s="22">
        <v>0</v>
      </c>
      <c r="C247" s="22">
        <f>-SIN(Wellpath!$L247) * COS(Wellpath!$L247)</f>
        <v>-6.1257422745431001E-17</v>
      </c>
      <c r="D247" s="22">
        <f>TAN(Dip) * SIN(Wellpath!$L247) * COS(Wellpath!$L247) * SIN(Wellpath!$O247)</f>
        <v>1.8506711674307666E-16</v>
      </c>
      <c r="E247" s="20">
        <f>Model!$W$13*((drdp!B247+drdp!K247)*ASZ!$B247+(drdp!E247+drdp!N247)*ASZ!$C247+(drdp!H247+drdp!Q247)*ASZ!$D247)</f>
        <v>-2.6814166148848773E-18</v>
      </c>
      <c r="F247" s="20">
        <f>Model!$W$13*((drdp!C247+drdp!L247)*ASZ!$B247+(drdp!F247+drdp!O247)*ASZ!$C247+(drdp!I247+drdp!R247)*ASZ!$D247)</f>
        <v>7.1848341652979738E-19</v>
      </c>
      <c r="G247" s="20">
        <f>Model!$W$13*((drdp!D247+drdp!M247)*ASZ!$B247+(drdp!G247+drdp!P247)*ASZ!$C247+(drdp!J247+drdp!S247)*ASZ!$D247)</f>
        <v>9.1886134118146497E-19</v>
      </c>
      <c r="H247" s="18">
        <f>Model!$W$13*((drdp!B247)*ASZ!$B247+(drdp!E247)*ASZ!$C247+(drdp!H247)*ASZ!$D247)</f>
        <v>-1.3407083074424386E-18</v>
      </c>
      <c r="I247" s="18">
        <f>Model!$W$13*((drdp!C247)*ASZ!$B247+(drdp!F247)*ASZ!$C247+(drdp!I247)*ASZ!$D247)</f>
        <v>3.5924170826489869E-19</v>
      </c>
      <c r="J247" s="18">
        <f>Model!$W$13*((drdp!D247)*ASZ!$B247+(drdp!G247)*ASZ!$C247+(drdp!J247)*ASZ!$D247)</f>
        <v>4.5943067059073248E-19</v>
      </c>
      <c r="K247" s="21">
        <f>SUM(E$3:E246)+H247</f>
        <v>-2.1300489116305776</v>
      </c>
      <c r="L247" s="21">
        <f>SUM(F$3:F246)+I247</f>
        <v>9.2446591820962987E-2</v>
      </c>
      <c r="M247" s="21">
        <f>SUM(G$3:G246)+J247</f>
        <v>0.68894446932123965</v>
      </c>
      <c r="N247" s="19">
        <f t="shared" si="19"/>
        <v>4.5371083659386082</v>
      </c>
      <c r="O247" s="19">
        <f t="shared" si="20"/>
        <v>8.5463723393117402E-3</v>
      </c>
      <c r="P247" s="19">
        <f t="shared" si="21"/>
        <v>0.47464448180832453</v>
      </c>
      <c r="Q247" s="19">
        <f t="shared" si="22"/>
        <v>-0.19691576229219848</v>
      </c>
      <c r="R247" s="19">
        <f t="shared" si="23"/>
        <v>-1.4674854170516125</v>
      </c>
      <c r="S247" s="19">
        <f t="shared" si="24"/>
        <v>6.3690568142650603E-2</v>
      </c>
    </row>
    <row r="248" spans="1:19" x14ac:dyDescent="0.25">
      <c r="A248" s="26">
        <f>Wellpath!E248</f>
        <v>7350</v>
      </c>
      <c r="B248" s="22">
        <v>0</v>
      </c>
      <c r="C248" s="22">
        <f>-SIN(Wellpath!$L248) * COS(Wellpath!$L248)</f>
        <v>-6.1257422745431001E-17</v>
      </c>
      <c r="D248" s="22">
        <f>TAN(Dip) * SIN(Wellpath!$L248) * COS(Wellpath!$L248) * SIN(Wellpath!$O248)</f>
        <v>1.8506711674307666E-16</v>
      </c>
      <c r="E248" s="20">
        <f>Model!$W$13*((drdp!B248+drdp!K248)*ASZ!$B248+(drdp!E248+drdp!N248)*ASZ!$C248+(drdp!H248+drdp!Q248)*ASZ!$D248)</f>
        <v>-2.6814166148848773E-18</v>
      </c>
      <c r="F248" s="20">
        <f>Model!$W$13*((drdp!C248+drdp!L248)*ASZ!$B248+(drdp!F248+drdp!O248)*ASZ!$C248+(drdp!I248+drdp!R248)*ASZ!$D248)</f>
        <v>7.1848341652979738E-19</v>
      </c>
      <c r="G248" s="20">
        <f>Model!$W$13*((drdp!D248+drdp!M248)*ASZ!$B248+(drdp!G248+drdp!P248)*ASZ!$C248+(drdp!J248+drdp!S248)*ASZ!$D248)</f>
        <v>9.1886134118146497E-19</v>
      </c>
      <c r="H248" s="18">
        <f>Model!$W$13*((drdp!B248)*ASZ!$B248+(drdp!E248)*ASZ!$C248+(drdp!H248)*ASZ!$D248)</f>
        <v>-1.3407083074424386E-18</v>
      </c>
      <c r="I248" s="18">
        <f>Model!$W$13*((drdp!C248)*ASZ!$B248+(drdp!F248)*ASZ!$C248+(drdp!I248)*ASZ!$D248)</f>
        <v>3.5924170826489869E-19</v>
      </c>
      <c r="J248" s="18">
        <f>Model!$W$13*((drdp!D248)*ASZ!$B248+(drdp!G248)*ASZ!$C248+(drdp!J248)*ASZ!$D248)</f>
        <v>4.5943067059073248E-19</v>
      </c>
      <c r="K248" s="21">
        <f>SUM(E$3:E247)+H248</f>
        <v>-2.1300489116305776</v>
      </c>
      <c r="L248" s="21">
        <f>SUM(F$3:F247)+I248</f>
        <v>9.2446591820962987E-2</v>
      </c>
      <c r="M248" s="21">
        <f>SUM(G$3:G247)+J248</f>
        <v>0.68894446932123965</v>
      </c>
      <c r="N248" s="19">
        <f t="shared" si="19"/>
        <v>4.5371083659386082</v>
      </c>
      <c r="O248" s="19">
        <f t="shared" si="20"/>
        <v>8.5463723393117402E-3</v>
      </c>
      <c r="P248" s="19">
        <f t="shared" si="21"/>
        <v>0.47464448180832453</v>
      </c>
      <c r="Q248" s="19">
        <f t="shared" si="22"/>
        <v>-0.19691576229219848</v>
      </c>
      <c r="R248" s="19">
        <f t="shared" si="23"/>
        <v>-1.4674854170516125</v>
      </c>
      <c r="S248" s="19">
        <f t="shared" si="24"/>
        <v>6.3690568142650603E-2</v>
      </c>
    </row>
    <row r="249" spans="1:19" x14ac:dyDescent="0.25">
      <c r="A249" s="26">
        <f>Wellpath!E249</f>
        <v>7380</v>
      </c>
      <c r="B249" s="22">
        <v>0</v>
      </c>
      <c r="C249" s="22">
        <f>-SIN(Wellpath!$L249) * COS(Wellpath!$L249)</f>
        <v>-6.1257422745431001E-17</v>
      </c>
      <c r="D249" s="22">
        <f>TAN(Dip) * SIN(Wellpath!$L249) * COS(Wellpath!$L249) * SIN(Wellpath!$O249)</f>
        <v>1.8506711674307666E-16</v>
      </c>
      <c r="E249" s="20">
        <f>Model!$W$13*((drdp!B249+drdp!K249)*ASZ!$B249+(drdp!E249+drdp!N249)*ASZ!$C249+(drdp!H249+drdp!Q249)*ASZ!$D249)</f>
        <v>-2.6814166148848773E-18</v>
      </c>
      <c r="F249" s="20">
        <f>Model!$W$13*((drdp!C249+drdp!L249)*ASZ!$B249+(drdp!F249+drdp!O249)*ASZ!$C249+(drdp!I249+drdp!R249)*ASZ!$D249)</f>
        <v>7.1848341652979738E-19</v>
      </c>
      <c r="G249" s="20">
        <f>Model!$W$13*((drdp!D249+drdp!M249)*ASZ!$B249+(drdp!G249+drdp!P249)*ASZ!$C249+(drdp!J249+drdp!S249)*ASZ!$D249)</f>
        <v>9.1886134118146497E-19</v>
      </c>
      <c r="H249" s="18">
        <f>Model!$W$13*((drdp!B249)*ASZ!$B249+(drdp!E249)*ASZ!$C249+(drdp!H249)*ASZ!$D249)</f>
        <v>-1.3407083074424386E-18</v>
      </c>
      <c r="I249" s="18">
        <f>Model!$W$13*((drdp!C249)*ASZ!$B249+(drdp!F249)*ASZ!$C249+(drdp!I249)*ASZ!$D249)</f>
        <v>3.5924170826489869E-19</v>
      </c>
      <c r="J249" s="18">
        <f>Model!$W$13*((drdp!D249)*ASZ!$B249+(drdp!G249)*ASZ!$C249+(drdp!J249)*ASZ!$D249)</f>
        <v>4.5943067059073248E-19</v>
      </c>
      <c r="K249" s="21">
        <f>SUM(E$3:E248)+H249</f>
        <v>-2.1300489116305776</v>
      </c>
      <c r="L249" s="21">
        <f>SUM(F$3:F248)+I249</f>
        <v>9.2446591820962987E-2</v>
      </c>
      <c r="M249" s="21">
        <f>SUM(G$3:G248)+J249</f>
        <v>0.68894446932123965</v>
      </c>
      <c r="N249" s="19">
        <f t="shared" si="19"/>
        <v>4.5371083659386082</v>
      </c>
      <c r="O249" s="19">
        <f t="shared" si="20"/>
        <v>8.5463723393117402E-3</v>
      </c>
      <c r="P249" s="19">
        <f t="shared" si="21"/>
        <v>0.47464448180832453</v>
      </c>
      <c r="Q249" s="19">
        <f t="shared" si="22"/>
        <v>-0.19691576229219848</v>
      </c>
      <c r="R249" s="19">
        <f t="shared" si="23"/>
        <v>-1.4674854170516125</v>
      </c>
      <c r="S249" s="19">
        <f t="shared" si="24"/>
        <v>6.3690568142650603E-2</v>
      </c>
    </row>
    <row r="250" spans="1:19" x14ac:dyDescent="0.25">
      <c r="A250" s="26">
        <f>Wellpath!E250</f>
        <v>7410</v>
      </c>
      <c r="B250" s="22">
        <v>0</v>
      </c>
      <c r="C250" s="22">
        <f>-SIN(Wellpath!$L250) * COS(Wellpath!$L250)</f>
        <v>-6.1257422745431001E-17</v>
      </c>
      <c r="D250" s="22">
        <f>TAN(Dip) * SIN(Wellpath!$L250) * COS(Wellpath!$L250) * SIN(Wellpath!$O250)</f>
        <v>1.8506711674307666E-16</v>
      </c>
      <c r="E250" s="20">
        <f>Model!$W$13*((drdp!B250+drdp!K250)*ASZ!$B250+(drdp!E250+drdp!N250)*ASZ!$C250+(drdp!H250+drdp!Q250)*ASZ!$D250)</f>
        <v>-2.6814166148848773E-18</v>
      </c>
      <c r="F250" s="20">
        <f>Model!$W$13*((drdp!C250+drdp!L250)*ASZ!$B250+(drdp!F250+drdp!O250)*ASZ!$C250+(drdp!I250+drdp!R250)*ASZ!$D250)</f>
        <v>7.1848341652979738E-19</v>
      </c>
      <c r="G250" s="20">
        <f>Model!$W$13*((drdp!D250+drdp!M250)*ASZ!$B250+(drdp!G250+drdp!P250)*ASZ!$C250+(drdp!J250+drdp!S250)*ASZ!$D250)</f>
        <v>9.1886134118146497E-19</v>
      </c>
      <c r="H250" s="18">
        <f>Model!$W$13*((drdp!B250)*ASZ!$B250+(drdp!E250)*ASZ!$C250+(drdp!H250)*ASZ!$D250)</f>
        <v>-1.3407083074424386E-18</v>
      </c>
      <c r="I250" s="18">
        <f>Model!$W$13*((drdp!C250)*ASZ!$B250+(drdp!F250)*ASZ!$C250+(drdp!I250)*ASZ!$D250)</f>
        <v>3.5924170826489869E-19</v>
      </c>
      <c r="J250" s="18">
        <f>Model!$W$13*((drdp!D250)*ASZ!$B250+(drdp!G250)*ASZ!$C250+(drdp!J250)*ASZ!$D250)</f>
        <v>4.5943067059073248E-19</v>
      </c>
      <c r="K250" s="21">
        <f>SUM(E$3:E249)+H250</f>
        <v>-2.1300489116305776</v>
      </c>
      <c r="L250" s="21">
        <f>SUM(F$3:F249)+I250</f>
        <v>9.2446591820962987E-2</v>
      </c>
      <c r="M250" s="21">
        <f>SUM(G$3:G249)+J250</f>
        <v>0.68894446932123965</v>
      </c>
      <c r="N250" s="19">
        <f t="shared" si="19"/>
        <v>4.5371083659386082</v>
      </c>
      <c r="O250" s="19">
        <f t="shared" si="20"/>
        <v>8.5463723393117402E-3</v>
      </c>
      <c r="P250" s="19">
        <f t="shared" si="21"/>
        <v>0.47464448180832453</v>
      </c>
      <c r="Q250" s="19">
        <f t="shared" si="22"/>
        <v>-0.19691576229219848</v>
      </c>
      <c r="R250" s="19">
        <f t="shared" si="23"/>
        <v>-1.4674854170516125</v>
      </c>
      <c r="S250" s="19">
        <f t="shared" si="24"/>
        <v>6.3690568142650603E-2</v>
      </c>
    </row>
    <row r="251" spans="1:19" x14ac:dyDescent="0.25">
      <c r="A251" s="26">
        <f>Wellpath!E251</f>
        <v>7440</v>
      </c>
      <c r="B251" s="22">
        <v>0</v>
      </c>
      <c r="C251" s="22">
        <f>-SIN(Wellpath!$L251) * COS(Wellpath!$L251)</f>
        <v>-6.1257422745431001E-17</v>
      </c>
      <c r="D251" s="22">
        <f>TAN(Dip) * SIN(Wellpath!$L251) * COS(Wellpath!$L251) * SIN(Wellpath!$O251)</f>
        <v>1.8506711674307666E-16</v>
      </c>
      <c r="E251" s="20">
        <f>Model!$W$13*((drdp!B251+drdp!K251)*ASZ!$B251+(drdp!E251+drdp!N251)*ASZ!$C251+(drdp!H251+drdp!Q251)*ASZ!$D251)</f>
        <v>-2.6814166148848773E-18</v>
      </c>
      <c r="F251" s="20">
        <f>Model!$W$13*((drdp!C251+drdp!L251)*ASZ!$B251+(drdp!F251+drdp!O251)*ASZ!$C251+(drdp!I251+drdp!R251)*ASZ!$D251)</f>
        <v>7.1848341652979738E-19</v>
      </c>
      <c r="G251" s="20">
        <f>Model!$W$13*((drdp!D251+drdp!M251)*ASZ!$B251+(drdp!G251+drdp!P251)*ASZ!$C251+(drdp!J251+drdp!S251)*ASZ!$D251)</f>
        <v>9.1886134118146497E-19</v>
      </c>
      <c r="H251" s="18">
        <f>Model!$W$13*((drdp!B251)*ASZ!$B251+(drdp!E251)*ASZ!$C251+(drdp!H251)*ASZ!$D251)</f>
        <v>-1.3407083074424386E-18</v>
      </c>
      <c r="I251" s="18">
        <f>Model!$W$13*((drdp!C251)*ASZ!$B251+(drdp!F251)*ASZ!$C251+(drdp!I251)*ASZ!$D251)</f>
        <v>3.5924170826489869E-19</v>
      </c>
      <c r="J251" s="18">
        <f>Model!$W$13*((drdp!D251)*ASZ!$B251+(drdp!G251)*ASZ!$C251+(drdp!J251)*ASZ!$D251)</f>
        <v>4.5943067059073248E-19</v>
      </c>
      <c r="K251" s="21">
        <f>SUM(E$3:E250)+H251</f>
        <v>-2.1300489116305776</v>
      </c>
      <c r="L251" s="21">
        <f>SUM(F$3:F250)+I251</f>
        <v>9.2446591820962987E-2</v>
      </c>
      <c r="M251" s="21">
        <f>SUM(G$3:G250)+J251</f>
        <v>0.68894446932123965</v>
      </c>
      <c r="N251" s="19">
        <f t="shared" si="19"/>
        <v>4.5371083659386082</v>
      </c>
      <c r="O251" s="19">
        <f t="shared" si="20"/>
        <v>8.5463723393117402E-3</v>
      </c>
      <c r="P251" s="19">
        <f t="shared" si="21"/>
        <v>0.47464448180832453</v>
      </c>
      <c r="Q251" s="19">
        <f t="shared" si="22"/>
        <v>-0.19691576229219848</v>
      </c>
      <c r="R251" s="19">
        <f t="shared" si="23"/>
        <v>-1.4674854170516125</v>
      </c>
      <c r="S251" s="19">
        <f t="shared" si="24"/>
        <v>6.3690568142650603E-2</v>
      </c>
    </row>
    <row r="252" spans="1:19" x14ac:dyDescent="0.25">
      <c r="A252" s="26">
        <f>Wellpath!E252</f>
        <v>7470</v>
      </c>
      <c r="B252" s="22">
        <v>0</v>
      </c>
      <c r="C252" s="22">
        <f>-SIN(Wellpath!$L252) * COS(Wellpath!$L252)</f>
        <v>-6.1257422745431001E-17</v>
      </c>
      <c r="D252" s="22">
        <f>TAN(Dip) * SIN(Wellpath!$L252) * COS(Wellpath!$L252) * SIN(Wellpath!$O252)</f>
        <v>1.8506711674307666E-16</v>
      </c>
      <c r="E252" s="20">
        <f>Model!$W$13*((drdp!B252+drdp!K252)*ASZ!$B252+(drdp!E252+drdp!N252)*ASZ!$C252+(drdp!H252+drdp!Q252)*ASZ!$D252)</f>
        <v>-2.6814166148848773E-18</v>
      </c>
      <c r="F252" s="20">
        <f>Model!$W$13*((drdp!C252+drdp!L252)*ASZ!$B252+(drdp!F252+drdp!O252)*ASZ!$C252+(drdp!I252+drdp!R252)*ASZ!$D252)</f>
        <v>7.1848341652979738E-19</v>
      </c>
      <c r="G252" s="20">
        <f>Model!$W$13*((drdp!D252+drdp!M252)*ASZ!$B252+(drdp!G252+drdp!P252)*ASZ!$C252+(drdp!J252+drdp!S252)*ASZ!$D252)</f>
        <v>9.1886134118146497E-19</v>
      </c>
      <c r="H252" s="18">
        <f>Model!$W$13*((drdp!B252)*ASZ!$B252+(drdp!E252)*ASZ!$C252+(drdp!H252)*ASZ!$D252)</f>
        <v>-1.3407083074424386E-18</v>
      </c>
      <c r="I252" s="18">
        <f>Model!$W$13*((drdp!C252)*ASZ!$B252+(drdp!F252)*ASZ!$C252+(drdp!I252)*ASZ!$D252)</f>
        <v>3.5924170826489869E-19</v>
      </c>
      <c r="J252" s="18">
        <f>Model!$W$13*((drdp!D252)*ASZ!$B252+(drdp!G252)*ASZ!$C252+(drdp!J252)*ASZ!$D252)</f>
        <v>4.5943067059073248E-19</v>
      </c>
      <c r="K252" s="21">
        <f>SUM(E$3:E251)+H252</f>
        <v>-2.1300489116305776</v>
      </c>
      <c r="L252" s="21">
        <f>SUM(F$3:F251)+I252</f>
        <v>9.2446591820962987E-2</v>
      </c>
      <c r="M252" s="21">
        <f>SUM(G$3:G251)+J252</f>
        <v>0.68894446932123965</v>
      </c>
      <c r="N252" s="19">
        <f t="shared" si="19"/>
        <v>4.5371083659386082</v>
      </c>
      <c r="O252" s="19">
        <f t="shared" si="20"/>
        <v>8.5463723393117402E-3</v>
      </c>
      <c r="P252" s="19">
        <f t="shared" si="21"/>
        <v>0.47464448180832453</v>
      </c>
      <c r="Q252" s="19">
        <f t="shared" si="22"/>
        <v>-0.19691576229219848</v>
      </c>
      <c r="R252" s="19">
        <f t="shared" si="23"/>
        <v>-1.4674854170516125</v>
      </c>
      <c r="S252" s="19">
        <f t="shared" si="24"/>
        <v>6.3690568142650603E-2</v>
      </c>
    </row>
    <row r="253" spans="1:19" x14ac:dyDescent="0.25">
      <c r="A253" s="26">
        <f>Wellpath!E253</f>
        <v>7500</v>
      </c>
      <c r="B253" s="22">
        <v>0</v>
      </c>
      <c r="C253" s="22">
        <f>-SIN(Wellpath!$L253) * COS(Wellpath!$L253)</f>
        <v>-6.1257422745431001E-17</v>
      </c>
      <c r="D253" s="22">
        <f>TAN(Dip) * SIN(Wellpath!$L253) * COS(Wellpath!$L253) * SIN(Wellpath!$O253)</f>
        <v>1.8506711674307666E-16</v>
      </c>
      <c r="E253" s="20">
        <f>Model!$W$13*((drdp!B253+drdp!K253)*ASZ!$B253+(drdp!E253+drdp!N253)*ASZ!$C253+(drdp!H253+drdp!Q253)*ASZ!$D253)</f>
        <v>-2.6814166148848773E-18</v>
      </c>
      <c r="F253" s="20">
        <f>Model!$W$13*((drdp!C253+drdp!L253)*ASZ!$B253+(drdp!F253+drdp!O253)*ASZ!$C253+(drdp!I253+drdp!R253)*ASZ!$D253)</f>
        <v>7.1848341652979738E-19</v>
      </c>
      <c r="G253" s="20">
        <f>Model!$W$13*((drdp!D253+drdp!M253)*ASZ!$B253+(drdp!G253+drdp!P253)*ASZ!$C253+(drdp!J253+drdp!S253)*ASZ!$D253)</f>
        <v>9.1886134118146497E-19</v>
      </c>
      <c r="H253" s="18">
        <f>Model!$W$13*((drdp!B253)*ASZ!$B253+(drdp!E253)*ASZ!$C253+(drdp!H253)*ASZ!$D253)</f>
        <v>-1.3407083074424386E-18</v>
      </c>
      <c r="I253" s="18">
        <f>Model!$W$13*((drdp!C253)*ASZ!$B253+(drdp!F253)*ASZ!$C253+(drdp!I253)*ASZ!$D253)</f>
        <v>3.5924170826489869E-19</v>
      </c>
      <c r="J253" s="18">
        <f>Model!$W$13*((drdp!D253)*ASZ!$B253+(drdp!G253)*ASZ!$C253+(drdp!J253)*ASZ!$D253)</f>
        <v>4.5943067059073248E-19</v>
      </c>
      <c r="K253" s="21">
        <f>SUM(E$3:E252)+H253</f>
        <v>-2.1300489116305776</v>
      </c>
      <c r="L253" s="21">
        <f>SUM(F$3:F252)+I253</f>
        <v>9.2446591820962987E-2</v>
      </c>
      <c r="M253" s="21">
        <f>SUM(G$3:G252)+J253</f>
        <v>0.68894446932123965</v>
      </c>
      <c r="N253" s="19">
        <f t="shared" si="19"/>
        <v>4.5371083659386082</v>
      </c>
      <c r="O253" s="19">
        <f t="shared" si="20"/>
        <v>8.5463723393117402E-3</v>
      </c>
      <c r="P253" s="19">
        <f t="shared" si="21"/>
        <v>0.47464448180832453</v>
      </c>
      <c r="Q253" s="19">
        <f t="shared" si="22"/>
        <v>-0.19691576229219848</v>
      </c>
      <c r="R253" s="19">
        <f t="shared" si="23"/>
        <v>-1.4674854170516125</v>
      </c>
      <c r="S253" s="19">
        <f t="shared" si="24"/>
        <v>6.3690568142650603E-2</v>
      </c>
    </row>
    <row r="254" spans="1:19" x14ac:dyDescent="0.25">
      <c r="A254" s="26">
        <f>Wellpath!E254</f>
        <v>7530</v>
      </c>
      <c r="B254" s="22">
        <v>0</v>
      </c>
      <c r="C254" s="22">
        <f>-SIN(Wellpath!$L254) * COS(Wellpath!$L254)</f>
        <v>-6.1257422745431001E-17</v>
      </c>
      <c r="D254" s="22">
        <f>TAN(Dip) * SIN(Wellpath!$L254) * COS(Wellpath!$L254) * SIN(Wellpath!$O254)</f>
        <v>1.8506711674307666E-16</v>
      </c>
      <c r="E254" s="20">
        <f>Model!$W$13*((drdp!B254+drdp!K254)*ASZ!$B254+(drdp!E254+drdp!N254)*ASZ!$C254+(drdp!H254+drdp!Q254)*ASZ!$D254)</f>
        <v>-2.6814166148848773E-18</v>
      </c>
      <c r="F254" s="20">
        <f>Model!$W$13*((drdp!C254+drdp!L254)*ASZ!$B254+(drdp!F254+drdp!O254)*ASZ!$C254+(drdp!I254+drdp!R254)*ASZ!$D254)</f>
        <v>7.1848341652979738E-19</v>
      </c>
      <c r="G254" s="20">
        <f>Model!$W$13*((drdp!D254+drdp!M254)*ASZ!$B254+(drdp!G254+drdp!P254)*ASZ!$C254+(drdp!J254+drdp!S254)*ASZ!$D254)</f>
        <v>9.1886134118146497E-19</v>
      </c>
      <c r="H254" s="18">
        <f>Model!$W$13*((drdp!B254)*ASZ!$B254+(drdp!E254)*ASZ!$C254+(drdp!H254)*ASZ!$D254)</f>
        <v>-1.3407083074424386E-18</v>
      </c>
      <c r="I254" s="18">
        <f>Model!$W$13*((drdp!C254)*ASZ!$B254+(drdp!F254)*ASZ!$C254+(drdp!I254)*ASZ!$D254)</f>
        <v>3.5924170826489869E-19</v>
      </c>
      <c r="J254" s="18">
        <f>Model!$W$13*((drdp!D254)*ASZ!$B254+(drdp!G254)*ASZ!$C254+(drdp!J254)*ASZ!$D254)</f>
        <v>4.5943067059073248E-19</v>
      </c>
      <c r="K254" s="21">
        <f>SUM(E$3:E253)+H254</f>
        <v>-2.1300489116305776</v>
      </c>
      <c r="L254" s="21">
        <f>SUM(F$3:F253)+I254</f>
        <v>9.2446591820962987E-2</v>
      </c>
      <c r="M254" s="21">
        <f>SUM(G$3:G253)+J254</f>
        <v>0.68894446932123965</v>
      </c>
      <c r="N254" s="19">
        <f t="shared" si="19"/>
        <v>4.5371083659386082</v>
      </c>
      <c r="O254" s="19">
        <f t="shared" si="20"/>
        <v>8.5463723393117402E-3</v>
      </c>
      <c r="P254" s="19">
        <f t="shared" si="21"/>
        <v>0.47464448180832453</v>
      </c>
      <c r="Q254" s="19">
        <f t="shared" si="22"/>
        <v>-0.19691576229219848</v>
      </c>
      <c r="R254" s="19">
        <f t="shared" si="23"/>
        <v>-1.4674854170516125</v>
      </c>
      <c r="S254" s="19">
        <f t="shared" si="24"/>
        <v>6.3690568142650603E-2</v>
      </c>
    </row>
    <row r="255" spans="1:19" x14ac:dyDescent="0.25">
      <c r="A255" s="26">
        <f>Wellpath!E255</f>
        <v>7560</v>
      </c>
      <c r="B255" s="22">
        <v>0</v>
      </c>
      <c r="C255" s="22">
        <f>-SIN(Wellpath!$L255) * COS(Wellpath!$L255)</f>
        <v>-6.1257422745431001E-17</v>
      </c>
      <c r="D255" s="22">
        <f>TAN(Dip) * SIN(Wellpath!$L255) * COS(Wellpath!$L255) * SIN(Wellpath!$O255)</f>
        <v>1.8506711674307666E-16</v>
      </c>
      <c r="E255" s="20">
        <f>Model!$W$13*((drdp!B255+drdp!K255)*ASZ!$B255+(drdp!E255+drdp!N255)*ASZ!$C255+(drdp!H255+drdp!Q255)*ASZ!$D255)</f>
        <v>-2.6814166148848773E-18</v>
      </c>
      <c r="F255" s="20">
        <f>Model!$W$13*((drdp!C255+drdp!L255)*ASZ!$B255+(drdp!F255+drdp!O255)*ASZ!$C255+(drdp!I255+drdp!R255)*ASZ!$D255)</f>
        <v>7.1848341652979738E-19</v>
      </c>
      <c r="G255" s="20">
        <f>Model!$W$13*((drdp!D255+drdp!M255)*ASZ!$B255+(drdp!G255+drdp!P255)*ASZ!$C255+(drdp!J255+drdp!S255)*ASZ!$D255)</f>
        <v>9.1886134118146497E-19</v>
      </c>
      <c r="H255" s="18">
        <f>Model!$W$13*((drdp!B255)*ASZ!$B255+(drdp!E255)*ASZ!$C255+(drdp!H255)*ASZ!$D255)</f>
        <v>-1.3407083074424386E-18</v>
      </c>
      <c r="I255" s="18">
        <f>Model!$W$13*((drdp!C255)*ASZ!$B255+(drdp!F255)*ASZ!$C255+(drdp!I255)*ASZ!$D255)</f>
        <v>3.5924170826489869E-19</v>
      </c>
      <c r="J255" s="18">
        <f>Model!$W$13*((drdp!D255)*ASZ!$B255+(drdp!G255)*ASZ!$C255+(drdp!J255)*ASZ!$D255)</f>
        <v>4.5943067059073248E-19</v>
      </c>
      <c r="K255" s="21">
        <f>SUM(E$3:E254)+H255</f>
        <v>-2.1300489116305776</v>
      </c>
      <c r="L255" s="21">
        <f>SUM(F$3:F254)+I255</f>
        <v>9.2446591820962987E-2</v>
      </c>
      <c r="M255" s="21">
        <f>SUM(G$3:G254)+J255</f>
        <v>0.68894446932123965</v>
      </c>
      <c r="N255" s="19">
        <f t="shared" si="19"/>
        <v>4.5371083659386082</v>
      </c>
      <c r="O255" s="19">
        <f t="shared" si="20"/>
        <v>8.5463723393117402E-3</v>
      </c>
      <c r="P255" s="19">
        <f t="shared" si="21"/>
        <v>0.47464448180832453</v>
      </c>
      <c r="Q255" s="19">
        <f t="shared" si="22"/>
        <v>-0.19691576229219848</v>
      </c>
      <c r="R255" s="19">
        <f t="shared" si="23"/>
        <v>-1.4674854170516125</v>
      </c>
      <c r="S255" s="19">
        <f t="shared" si="24"/>
        <v>6.3690568142650603E-2</v>
      </c>
    </row>
    <row r="256" spans="1:19" x14ac:dyDescent="0.25">
      <c r="A256" s="26">
        <f>Wellpath!E256</f>
        <v>7590</v>
      </c>
      <c r="B256" s="22">
        <v>0</v>
      </c>
      <c r="C256" s="22">
        <f>-SIN(Wellpath!$L256) * COS(Wellpath!$L256)</f>
        <v>-6.1257422745431001E-17</v>
      </c>
      <c r="D256" s="22">
        <f>TAN(Dip) * SIN(Wellpath!$L256) * COS(Wellpath!$L256) * SIN(Wellpath!$O256)</f>
        <v>1.8506711674307666E-16</v>
      </c>
      <c r="E256" s="20">
        <f>Model!$W$13*((drdp!B256+drdp!K256)*ASZ!$B256+(drdp!E256+drdp!N256)*ASZ!$C256+(drdp!H256+drdp!Q256)*ASZ!$D256)</f>
        <v>-2.6814166148848773E-18</v>
      </c>
      <c r="F256" s="20">
        <f>Model!$W$13*((drdp!C256+drdp!L256)*ASZ!$B256+(drdp!F256+drdp!O256)*ASZ!$C256+(drdp!I256+drdp!R256)*ASZ!$D256)</f>
        <v>7.1848341652979738E-19</v>
      </c>
      <c r="G256" s="20">
        <f>Model!$W$13*((drdp!D256+drdp!M256)*ASZ!$B256+(drdp!G256+drdp!P256)*ASZ!$C256+(drdp!J256+drdp!S256)*ASZ!$D256)</f>
        <v>9.1886134118146497E-19</v>
      </c>
      <c r="H256" s="18">
        <f>Model!$W$13*((drdp!B256)*ASZ!$B256+(drdp!E256)*ASZ!$C256+(drdp!H256)*ASZ!$D256)</f>
        <v>-1.3407083074424386E-18</v>
      </c>
      <c r="I256" s="18">
        <f>Model!$W$13*((drdp!C256)*ASZ!$B256+(drdp!F256)*ASZ!$C256+(drdp!I256)*ASZ!$D256)</f>
        <v>3.5924170826489869E-19</v>
      </c>
      <c r="J256" s="18">
        <f>Model!$W$13*((drdp!D256)*ASZ!$B256+(drdp!G256)*ASZ!$C256+(drdp!J256)*ASZ!$D256)</f>
        <v>4.5943067059073248E-19</v>
      </c>
      <c r="K256" s="21">
        <f>SUM(E$3:E255)+H256</f>
        <v>-2.1300489116305776</v>
      </c>
      <c r="L256" s="21">
        <f>SUM(F$3:F255)+I256</f>
        <v>9.2446591820962987E-2</v>
      </c>
      <c r="M256" s="21">
        <f>SUM(G$3:G255)+J256</f>
        <v>0.68894446932123965</v>
      </c>
      <c r="N256" s="19">
        <f t="shared" si="19"/>
        <v>4.5371083659386082</v>
      </c>
      <c r="O256" s="19">
        <f t="shared" si="20"/>
        <v>8.5463723393117402E-3</v>
      </c>
      <c r="P256" s="19">
        <f t="shared" si="21"/>
        <v>0.47464448180832453</v>
      </c>
      <c r="Q256" s="19">
        <f t="shared" si="22"/>
        <v>-0.19691576229219848</v>
      </c>
      <c r="R256" s="19">
        <f t="shared" si="23"/>
        <v>-1.4674854170516125</v>
      </c>
      <c r="S256" s="19">
        <f t="shared" si="24"/>
        <v>6.3690568142650603E-2</v>
      </c>
    </row>
    <row r="257" spans="1:19" x14ac:dyDescent="0.25">
      <c r="A257" s="26">
        <f>Wellpath!E257</f>
        <v>7620</v>
      </c>
      <c r="B257" s="22">
        <v>0</v>
      </c>
      <c r="C257" s="22">
        <f>-SIN(Wellpath!$L257) * COS(Wellpath!$L257)</f>
        <v>-6.1257422745431001E-17</v>
      </c>
      <c r="D257" s="22">
        <f>TAN(Dip) * SIN(Wellpath!$L257) * COS(Wellpath!$L257) * SIN(Wellpath!$O257)</f>
        <v>1.8506711674307666E-16</v>
      </c>
      <c r="E257" s="20">
        <f>Model!$W$13*((drdp!B257+drdp!K257)*ASZ!$B257+(drdp!E257+drdp!N257)*ASZ!$C257+(drdp!H257+drdp!Q257)*ASZ!$D257)</f>
        <v>-2.6814166148848773E-18</v>
      </c>
      <c r="F257" s="20">
        <f>Model!$W$13*((drdp!C257+drdp!L257)*ASZ!$B257+(drdp!F257+drdp!O257)*ASZ!$C257+(drdp!I257+drdp!R257)*ASZ!$D257)</f>
        <v>7.1848341652979738E-19</v>
      </c>
      <c r="G257" s="20">
        <f>Model!$W$13*((drdp!D257+drdp!M257)*ASZ!$B257+(drdp!G257+drdp!P257)*ASZ!$C257+(drdp!J257+drdp!S257)*ASZ!$D257)</f>
        <v>9.1886134118146497E-19</v>
      </c>
      <c r="H257" s="18">
        <f>Model!$W$13*((drdp!B257)*ASZ!$B257+(drdp!E257)*ASZ!$C257+(drdp!H257)*ASZ!$D257)</f>
        <v>-1.3407083074424386E-18</v>
      </c>
      <c r="I257" s="18">
        <f>Model!$W$13*((drdp!C257)*ASZ!$B257+(drdp!F257)*ASZ!$C257+(drdp!I257)*ASZ!$D257)</f>
        <v>3.5924170826489869E-19</v>
      </c>
      <c r="J257" s="18">
        <f>Model!$W$13*((drdp!D257)*ASZ!$B257+(drdp!G257)*ASZ!$C257+(drdp!J257)*ASZ!$D257)</f>
        <v>4.5943067059073248E-19</v>
      </c>
      <c r="K257" s="21">
        <f>SUM(E$3:E256)+H257</f>
        <v>-2.1300489116305776</v>
      </c>
      <c r="L257" s="21">
        <f>SUM(F$3:F256)+I257</f>
        <v>9.2446591820962987E-2</v>
      </c>
      <c r="M257" s="21">
        <f>SUM(G$3:G256)+J257</f>
        <v>0.68894446932123965</v>
      </c>
      <c r="N257" s="19">
        <f t="shared" si="19"/>
        <v>4.5371083659386082</v>
      </c>
      <c r="O257" s="19">
        <f t="shared" si="20"/>
        <v>8.5463723393117402E-3</v>
      </c>
      <c r="P257" s="19">
        <f t="shared" si="21"/>
        <v>0.47464448180832453</v>
      </c>
      <c r="Q257" s="19">
        <f t="shared" si="22"/>
        <v>-0.19691576229219848</v>
      </c>
      <c r="R257" s="19">
        <f t="shared" si="23"/>
        <v>-1.4674854170516125</v>
      </c>
      <c r="S257" s="19">
        <f t="shared" si="24"/>
        <v>6.3690568142650603E-2</v>
      </c>
    </row>
    <row r="258" spans="1:19" x14ac:dyDescent="0.25">
      <c r="A258" s="26">
        <f>Wellpath!E258</f>
        <v>7650</v>
      </c>
      <c r="B258" s="22">
        <v>0</v>
      </c>
      <c r="C258" s="22">
        <f>-SIN(Wellpath!$L258) * COS(Wellpath!$L258)</f>
        <v>-6.1257422745431001E-17</v>
      </c>
      <c r="D258" s="22">
        <f>TAN(Dip) * SIN(Wellpath!$L258) * COS(Wellpath!$L258) * SIN(Wellpath!$O258)</f>
        <v>1.8506711674307666E-16</v>
      </c>
      <c r="E258" s="20">
        <f>Model!$W$13*((drdp!B258+drdp!K258)*ASZ!$B258+(drdp!E258+drdp!N258)*ASZ!$C258+(drdp!H258+drdp!Q258)*ASZ!$D258)</f>
        <v>-2.6814166148848773E-18</v>
      </c>
      <c r="F258" s="20">
        <f>Model!$W$13*((drdp!C258+drdp!L258)*ASZ!$B258+(drdp!F258+drdp!O258)*ASZ!$C258+(drdp!I258+drdp!R258)*ASZ!$D258)</f>
        <v>7.1848341652979738E-19</v>
      </c>
      <c r="G258" s="20">
        <f>Model!$W$13*((drdp!D258+drdp!M258)*ASZ!$B258+(drdp!G258+drdp!P258)*ASZ!$C258+(drdp!J258+drdp!S258)*ASZ!$D258)</f>
        <v>9.1886134118146497E-19</v>
      </c>
      <c r="H258" s="18">
        <f>Model!$W$13*((drdp!B258)*ASZ!$B258+(drdp!E258)*ASZ!$C258+(drdp!H258)*ASZ!$D258)</f>
        <v>-1.3407083074424386E-18</v>
      </c>
      <c r="I258" s="18">
        <f>Model!$W$13*((drdp!C258)*ASZ!$B258+(drdp!F258)*ASZ!$C258+(drdp!I258)*ASZ!$D258)</f>
        <v>3.5924170826489869E-19</v>
      </c>
      <c r="J258" s="18">
        <f>Model!$W$13*((drdp!D258)*ASZ!$B258+(drdp!G258)*ASZ!$C258+(drdp!J258)*ASZ!$D258)</f>
        <v>4.5943067059073248E-19</v>
      </c>
      <c r="K258" s="21">
        <f>SUM(E$3:E257)+H258</f>
        <v>-2.1300489116305776</v>
      </c>
      <c r="L258" s="21">
        <f>SUM(F$3:F257)+I258</f>
        <v>9.2446591820962987E-2</v>
      </c>
      <c r="M258" s="21">
        <f>SUM(G$3:G257)+J258</f>
        <v>0.68894446932123965</v>
      </c>
      <c r="N258" s="19">
        <f t="shared" si="19"/>
        <v>4.5371083659386082</v>
      </c>
      <c r="O258" s="19">
        <f t="shared" si="20"/>
        <v>8.5463723393117402E-3</v>
      </c>
      <c r="P258" s="19">
        <f t="shared" si="21"/>
        <v>0.47464448180832453</v>
      </c>
      <c r="Q258" s="19">
        <f t="shared" si="22"/>
        <v>-0.19691576229219848</v>
      </c>
      <c r="R258" s="19">
        <f t="shared" si="23"/>
        <v>-1.4674854170516125</v>
      </c>
      <c r="S258" s="19">
        <f t="shared" si="24"/>
        <v>6.3690568142650603E-2</v>
      </c>
    </row>
    <row r="259" spans="1:19" x14ac:dyDescent="0.25">
      <c r="A259" s="26">
        <f>Wellpath!E259</f>
        <v>7680</v>
      </c>
      <c r="B259" s="22">
        <v>0</v>
      </c>
      <c r="C259" s="22">
        <f>-SIN(Wellpath!$L259) * COS(Wellpath!$L259)</f>
        <v>-6.1257422745431001E-17</v>
      </c>
      <c r="D259" s="22">
        <f>TAN(Dip) * SIN(Wellpath!$L259) * COS(Wellpath!$L259) * SIN(Wellpath!$O259)</f>
        <v>1.8506711674307666E-16</v>
      </c>
      <c r="E259" s="20">
        <f>Model!$W$13*((drdp!B259+drdp!K259)*ASZ!$B259+(drdp!E259+drdp!N259)*ASZ!$C259+(drdp!H259+drdp!Q259)*ASZ!$D259)</f>
        <v>-2.6814166148848773E-18</v>
      </c>
      <c r="F259" s="20">
        <f>Model!$W$13*((drdp!C259+drdp!L259)*ASZ!$B259+(drdp!F259+drdp!O259)*ASZ!$C259+(drdp!I259+drdp!R259)*ASZ!$D259)</f>
        <v>7.1848341652979738E-19</v>
      </c>
      <c r="G259" s="20">
        <f>Model!$W$13*((drdp!D259+drdp!M259)*ASZ!$B259+(drdp!G259+drdp!P259)*ASZ!$C259+(drdp!J259+drdp!S259)*ASZ!$D259)</f>
        <v>9.1886134118146497E-19</v>
      </c>
      <c r="H259" s="18">
        <f>Model!$W$13*((drdp!B259)*ASZ!$B259+(drdp!E259)*ASZ!$C259+(drdp!H259)*ASZ!$D259)</f>
        <v>-1.3407083074424386E-18</v>
      </c>
      <c r="I259" s="18">
        <f>Model!$W$13*((drdp!C259)*ASZ!$B259+(drdp!F259)*ASZ!$C259+(drdp!I259)*ASZ!$D259)</f>
        <v>3.5924170826489869E-19</v>
      </c>
      <c r="J259" s="18">
        <f>Model!$W$13*((drdp!D259)*ASZ!$B259+(drdp!G259)*ASZ!$C259+(drdp!J259)*ASZ!$D259)</f>
        <v>4.5943067059073248E-19</v>
      </c>
      <c r="K259" s="21">
        <f>SUM(E$3:E258)+H259</f>
        <v>-2.1300489116305776</v>
      </c>
      <c r="L259" s="21">
        <f>SUM(F$3:F258)+I259</f>
        <v>9.2446591820962987E-2</v>
      </c>
      <c r="M259" s="21">
        <f>SUM(G$3:G258)+J259</f>
        <v>0.68894446932123965</v>
      </c>
      <c r="N259" s="19">
        <f t="shared" si="19"/>
        <v>4.5371083659386082</v>
      </c>
      <c r="O259" s="19">
        <f t="shared" si="20"/>
        <v>8.5463723393117402E-3</v>
      </c>
      <c r="P259" s="19">
        <f t="shared" si="21"/>
        <v>0.47464448180832453</v>
      </c>
      <c r="Q259" s="19">
        <f t="shared" si="22"/>
        <v>-0.19691576229219848</v>
      </c>
      <c r="R259" s="19">
        <f t="shared" si="23"/>
        <v>-1.4674854170516125</v>
      </c>
      <c r="S259" s="19">
        <f t="shared" si="24"/>
        <v>6.3690568142650603E-2</v>
      </c>
    </row>
    <row r="260" spans="1:19" x14ac:dyDescent="0.25">
      <c r="A260" s="26">
        <f>Wellpath!E260</f>
        <v>7710</v>
      </c>
      <c r="B260" s="22">
        <v>0</v>
      </c>
      <c r="C260" s="22">
        <f>-SIN(Wellpath!$L260) * COS(Wellpath!$L260)</f>
        <v>-6.1257422745431001E-17</v>
      </c>
      <c r="D260" s="22">
        <f>TAN(Dip) * SIN(Wellpath!$L260) * COS(Wellpath!$L260) * SIN(Wellpath!$O260)</f>
        <v>1.8506711674307666E-16</v>
      </c>
      <c r="E260" s="20">
        <f>Model!$W$13*((drdp!B260+drdp!K260)*ASZ!$B260+(drdp!E260+drdp!N260)*ASZ!$C260+(drdp!H260+drdp!Q260)*ASZ!$D260)</f>
        <v>-2.6814166148848773E-18</v>
      </c>
      <c r="F260" s="20">
        <f>Model!$W$13*((drdp!C260+drdp!L260)*ASZ!$B260+(drdp!F260+drdp!O260)*ASZ!$C260+(drdp!I260+drdp!R260)*ASZ!$D260)</f>
        <v>7.1848341652979738E-19</v>
      </c>
      <c r="G260" s="20">
        <f>Model!$W$13*((drdp!D260+drdp!M260)*ASZ!$B260+(drdp!G260+drdp!P260)*ASZ!$C260+(drdp!J260+drdp!S260)*ASZ!$D260)</f>
        <v>9.1886134118146497E-19</v>
      </c>
      <c r="H260" s="18">
        <f>Model!$W$13*((drdp!B260)*ASZ!$B260+(drdp!E260)*ASZ!$C260+(drdp!H260)*ASZ!$D260)</f>
        <v>-1.3407083074424386E-18</v>
      </c>
      <c r="I260" s="18">
        <f>Model!$W$13*((drdp!C260)*ASZ!$B260+(drdp!F260)*ASZ!$C260+(drdp!I260)*ASZ!$D260)</f>
        <v>3.5924170826489869E-19</v>
      </c>
      <c r="J260" s="18">
        <f>Model!$W$13*((drdp!D260)*ASZ!$B260+(drdp!G260)*ASZ!$C260+(drdp!J260)*ASZ!$D260)</f>
        <v>4.5943067059073248E-19</v>
      </c>
      <c r="K260" s="21">
        <f>SUM(E$3:E259)+H260</f>
        <v>-2.1300489116305776</v>
      </c>
      <c r="L260" s="21">
        <f>SUM(F$3:F259)+I260</f>
        <v>9.2446591820962987E-2</v>
      </c>
      <c r="M260" s="21">
        <f>SUM(G$3:G259)+J260</f>
        <v>0.68894446932123965</v>
      </c>
      <c r="N260" s="19">
        <f t="shared" si="19"/>
        <v>4.5371083659386082</v>
      </c>
      <c r="O260" s="19">
        <f t="shared" si="20"/>
        <v>8.5463723393117402E-3</v>
      </c>
      <c r="P260" s="19">
        <f t="shared" si="21"/>
        <v>0.47464448180832453</v>
      </c>
      <c r="Q260" s="19">
        <f t="shared" si="22"/>
        <v>-0.19691576229219848</v>
      </c>
      <c r="R260" s="19">
        <f t="shared" si="23"/>
        <v>-1.4674854170516125</v>
      </c>
      <c r="S260" s="19">
        <f t="shared" si="24"/>
        <v>6.3690568142650603E-2</v>
      </c>
    </row>
    <row r="261" spans="1:19" x14ac:dyDescent="0.25">
      <c r="A261" s="26">
        <f>Wellpath!E261</f>
        <v>7740</v>
      </c>
      <c r="B261" s="22">
        <v>0</v>
      </c>
      <c r="C261" s="22">
        <f>-SIN(Wellpath!$L261) * COS(Wellpath!$L261)</f>
        <v>-6.1257422745431001E-17</v>
      </c>
      <c r="D261" s="22">
        <f>TAN(Dip) * SIN(Wellpath!$L261) * COS(Wellpath!$L261) * SIN(Wellpath!$O261)</f>
        <v>1.8506711674307666E-16</v>
      </c>
      <c r="E261" s="20">
        <f>Model!$W$13*((drdp!B261+drdp!K261)*ASZ!$B261+(drdp!E261+drdp!N261)*ASZ!$C261+(drdp!H261+drdp!Q261)*ASZ!$D261)</f>
        <v>-2.6814166148848773E-18</v>
      </c>
      <c r="F261" s="20">
        <f>Model!$W$13*((drdp!C261+drdp!L261)*ASZ!$B261+(drdp!F261+drdp!O261)*ASZ!$C261+(drdp!I261+drdp!R261)*ASZ!$D261)</f>
        <v>7.1848341652979738E-19</v>
      </c>
      <c r="G261" s="20">
        <f>Model!$W$13*((drdp!D261+drdp!M261)*ASZ!$B261+(drdp!G261+drdp!P261)*ASZ!$C261+(drdp!J261+drdp!S261)*ASZ!$D261)</f>
        <v>9.1886134118146497E-19</v>
      </c>
      <c r="H261" s="18">
        <f>Model!$W$13*((drdp!B261)*ASZ!$B261+(drdp!E261)*ASZ!$C261+(drdp!H261)*ASZ!$D261)</f>
        <v>-1.3407083074424386E-18</v>
      </c>
      <c r="I261" s="18">
        <f>Model!$W$13*((drdp!C261)*ASZ!$B261+(drdp!F261)*ASZ!$C261+(drdp!I261)*ASZ!$D261)</f>
        <v>3.5924170826489869E-19</v>
      </c>
      <c r="J261" s="18">
        <f>Model!$W$13*((drdp!D261)*ASZ!$B261+(drdp!G261)*ASZ!$C261+(drdp!J261)*ASZ!$D261)</f>
        <v>4.5943067059073248E-19</v>
      </c>
      <c r="K261" s="21">
        <f>SUM(E$3:E260)+H261</f>
        <v>-2.1300489116305776</v>
      </c>
      <c r="L261" s="21">
        <f>SUM(F$3:F260)+I261</f>
        <v>9.2446591820962987E-2</v>
      </c>
      <c r="M261" s="21">
        <f>SUM(G$3:G260)+J261</f>
        <v>0.68894446932123965</v>
      </c>
      <c r="N261" s="19">
        <f t="shared" si="19"/>
        <v>4.5371083659386082</v>
      </c>
      <c r="O261" s="19">
        <f t="shared" si="20"/>
        <v>8.5463723393117402E-3</v>
      </c>
      <c r="P261" s="19">
        <f t="shared" si="21"/>
        <v>0.47464448180832453</v>
      </c>
      <c r="Q261" s="19">
        <f t="shared" si="22"/>
        <v>-0.19691576229219848</v>
      </c>
      <c r="R261" s="19">
        <f t="shared" si="23"/>
        <v>-1.4674854170516125</v>
      </c>
      <c r="S261" s="19">
        <f t="shared" si="24"/>
        <v>6.3690568142650603E-2</v>
      </c>
    </row>
    <row r="262" spans="1:19" x14ac:dyDescent="0.25">
      <c r="A262" s="26">
        <f>Wellpath!E262</f>
        <v>7770</v>
      </c>
      <c r="B262" s="22">
        <v>0</v>
      </c>
      <c r="C262" s="22">
        <f>-SIN(Wellpath!$L262) * COS(Wellpath!$L262)</f>
        <v>-6.1257422745431001E-17</v>
      </c>
      <c r="D262" s="22">
        <f>TAN(Dip) * SIN(Wellpath!$L262) * COS(Wellpath!$L262) * SIN(Wellpath!$O262)</f>
        <v>1.8506711674307666E-16</v>
      </c>
      <c r="E262" s="20">
        <f>Model!$W$13*((drdp!B262+drdp!K262)*ASZ!$B262+(drdp!E262+drdp!N262)*ASZ!$C262+(drdp!H262+drdp!Q262)*ASZ!$D262)</f>
        <v>-2.6814166148848773E-18</v>
      </c>
      <c r="F262" s="20">
        <f>Model!$W$13*((drdp!C262+drdp!L262)*ASZ!$B262+(drdp!F262+drdp!O262)*ASZ!$C262+(drdp!I262+drdp!R262)*ASZ!$D262)</f>
        <v>7.1848341652979738E-19</v>
      </c>
      <c r="G262" s="20">
        <f>Model!$W$13*((drdp!D262+drdp!M262)*ASZ!$B262+(drdp!G262+drdp!P262)*ASZ!$C262+(drdp!J262+drdp!S262)*ASZ!$D262)</f>
        <v>9.1886134118146497E-19</v>
      </c>
      <c r="H262" s="18">
        <f>Model!$W$13*((drdp!B262)*ASZ!$B262+(drdp!E262)*ASZ!$C262+(drdp!H262)*ASZ!$D262)</f>
        <v>-1.3407083074424386E-18</v>
      </c>
      <c r="I262" s="18">
        <f>Model!$W$13*((drdp!C262)*ASZ!$B262+(drdp!F262)*ASZ!$C262+(drdp!I262)*ASZ!$D262)</f>
        <v>3.5924170826489869E-19</v>
      </c>
      <c r="J262" s="18">
        <f>Model!$W$13*((drdp!D262)*ASZ!$B262+(drdp!G262)*ASZ!$C262+(drdp!J262)*ASZ!$D262)</f>
        <v>4.5943067059073248E-19</v>
      </c>
      <c r="K262" s="21">
        <f>SUM(E$3:E261)+H262</f>
        <v>-2.1300489116305776</v>
      </c>
      <c r="L262" s="21">
        <f>SUM(F$3:F261)+I262</f>
        <v>9.2446591820962987E-2</v>
      </c>
      <c r="M262" s="21">
        <f>SUM(G$3:G261)+J262</f>
        <v>0.68894446932123965</v>
      </c>
      <c r="N262" s="19">
        <f t="shared" ref="N262:N270" si="25">K262^2</f>
        <v>4.5371083659386082</v>
      </c>
      <c r="O262" s="19">
        <f t="shared" ref="O262:O270" si="26">L262^2</f>
        <v>8.5463723393117402E-3</v>
      </c>
      <c r="P262" s="19">
        <f t="shared" ref="P262:P270" si="27">M262^2</f>
        <v>0.47464448180832453</v>
      </c>
      <c r="Q262" s="19">
        <f t="shared" ref="Q262:Q270" si="28">K262*L262</f>
        <v>-0.19691576229219848</v>
      </c>
      <c r="R262" s="19">
        <f t="shared" ref="R262:R270" si="29">K262*M262</f>
        <v>-1.4674854170516125</v>
      </c>
      <c r="S262" s="19">
        <f t="shared" ref="S262:S270" si="30">L262*M262</f>
        <v>6.3690568142650603E-2</v>
      </c>
    </row>
    <row r="263" spans="1:19" x14ac:dyDescent="0.25">
      <c r="A263" s="26">
        <f>Wellpath!E263</f>
        <v>7800</v>
      </c>
      <c r="B263" s="22">
        <v>0</v>
      </c>
      <c r="C263" s="22">
        <f>-SIN(Wellpath!$L263) * COS(Wellpath!$L263)</f>
        <v>-6.1257422745431001E-17</v>
      </c>
      <c r="D263" s="22">
        <f>TAN(Dip) * SIN(Wellpath!$L263) * COS(Wellpath!$L263) * SIN(Wellpath!$O263)</f>
        <v>1.8506711674307666E-16</v>
      </c>
      <c r="E263" s="20">
        <f>Model!$W$13*((drdp!B263+drdp!K263)*ASZ!$B263+(drdp!E263+drdp!N263)*ASZ!$C263+(drdp!H263+drdp!Q263)*ASZ!$D263)</f>
        <v>-2.6814166148848773E-18</v>
      </c>
      <c r="F263" s="20">
        <f>Model!$W$13*((drdp!C263+drdp!L263)*ASZ!$B263+(drdp!F263+drdp!O263)*ASZ!$C263+(drdp!I263+drdp!R263)*ASZ!$D263)</f>
        <v>7.1848341652979738E-19</v>
      </c>
      <c r="G263" s="20">
        <f>Model!$W$13*((drdp!D263+drdp!M263)*ASZ!$B263+(drdp!G263+drdp!P263)*ASZ!$C263+(drdp!J263+drdp!S263)*ASZ!$D263)</f>
        <v>9.1886134118146497E-19</v>
      </c>
      <c r="H263" s="18">
        <f>Model!$W$13*((drdp!B263)*ASZ!$B263+(drdp!E263)*ASZ!$C263+(drdp!H263)*ASZ!$D263)</f>
        <v>-1.3407083074424386E-18</v>
      </c>
      <c r="I263" s="18">
        <f>Model!$W$13*((drdp!C263)*ASZ!$B263+(drdp!F263)*ASZ!$C263+(drdp!I263)*ASZ!$D263)</f>
        <v>3.5924170826489869E-19</v>
      </c>
      <c r="J263" s="18">
        <f>Model!$W$13*((drdp!D263)*ASZ!$B263+(drdp!G263)*ASZ!$C263+(drdp!J263)*ASZ!$D263)</f>
        <v>4.5943067059073248E-19</v>
      </c>
      <c r="K263" s="21">
        <f>SUM(E$3:E262)+H263</f>
        <v>-2.1300489116305776</v>
      </c>
      <c r="L263" s="21">
        <f>SUM(F$3:F262)+I263</f>
        <v>9.2446591820962987E-2</v>
      </c>
      <c r="M263" s="21">
        <f>SUM(G$3:G262)+J263</f>
        <v>0.68894446932123965</v>
      </c>
      <c r="N263" s="19">
        <f t="shared" si="25"/>
        <v>4.5371083659386082</v>
      </c>
      <c r="O263" s="19">
        <f t="shared" si="26"/>
        <v>8.5463723393117402E-3</v>
      </c>
      <c r="P263" s="19">
        <f t="shared" si="27"/>
        <v>0.47464448180832453</v>
      </c>
      <c r="Q263" s="19">
        <f t="shared" si="28"/>
        <v>-0.19691576229219848</v>
      </c>
      <c r="R263" s="19">
        <f t="shared" si="29"/>
        <v>-1.4674854170516125</v>
      </c>
      <c r="S263" s="19">
        <f t="shared" si="30"/>
        <v>6.3690568142650603E-2</v>
      </c>
    </row>
    <row r="264" spans="1:19" x14ac:dyDescent="0.25">
      <c r="A264" s="26">
        <f>Wellpath!E264</f>
        <v>7830</v>
      </c>
      <c r="B264" s="22">
        <v>0</v>
      </c>
      <c r="C264" s="22">
        <f>-SIN(Wellpath!$L264) * COS(Wellpath!$L264)</f>
        <v>-6.1257422745431001E-17</v>
      </c>
      <c r="D264" s="22">
        <f>TAN(Dip) * SIN(Wellpath!$L264) * COS(Wellpath!$L264) * SIN(Wellpath!$O264)</f>
        <v>1.8506711674307666E-16</v>
      </c>
      <c r="E264" s="20">
        <f>Model!$W$13*((drdp!B264+drdp!K264)*ASZ!$B264+(drdp!E264+drdp!N264)*ASZ!$C264+(drdp!H264+drdp!Q264)*ASZ!$D264)</f>
        <v>-2.6814166148848773E-18</v>
      </c>
      <c r="F264" s="20">
        <f>Model!$W$13*((drdp!C264+drdp!L264)*ASZ!$B264+(drdp!F264+drdp!O264)*ASZ!$C264+(drdp!I264+drdp!R264)*ASZ!$D264)</f>
        <v>7.1848341652979738E-19</v>
      </c>
      <c r="G264" s="20">
        <f>Model!$W$13*((drdp!D264+drdp!M264)*ASZ!$B264+(drdp!G264+drdp!P264)*ASZ!$C264+(drdp!J264+drdp!S264)*ASZ!$D264)</f>
        <v>9.1886134118146497E-19</v>
      </c>
      <c r="H264" s="18">
        <f>Model!$W$13*((drdp!B264)*ASZ!$B264+(drdp!E264)*ASZ!$C264+(drdp!H264)*ASZ!$D264)</f>
        <v>-1.3407083074424386E-18</v>
      </c>
      <c r="I264" s="18">
        <f>Model!$W$13*((drdp!C264)*ASZ!$B264+(drdp!F264)*ASZ!$C264+(drdp!I264)*ASZ!$D264)</f>
        <v>3.5924170826489869E-19</v>
      </c>
      <c r="J264" s="18">
        <f>Model!$W$13*((drdp!D264)*ASZ!$B264+(drdp!G264)*ASZ!$C264+(drdp!J264)*ASZ!$D264)</f>
        <v>4.5943067059073248E-19</v>
      </c>
      <c r="K264" s="21">
        <f>SUM(E$3:E263)+H264</f>
        <v>-2.1300489116305776</v>
      </c>
      <c r="L264" s="21">
        <f>SUM(F$3:F263)+I264</f>
        <v>9.2446591820962987E-2</v>
      </c>
      <c r="M264" s="21">
        <f>SUM(G$3:G263)+J264</f>
        <v>0.68894446932123965</v>
      </c>
      <c r="N264" s="19">
        <f t="shared" si="25"/>
        <v>4.5371083659386082</v>
      </c>
      <c r="O264" s="19">
        <f t="shared" si="26"/>
        <v>8.5463723393117402E-3</v>
      </c>
      <c r="P264" s="19">
        <f t="shared" si="27"/>
        <v>0.47464448180832453</v>
      </c>
      <c r="Q264" s="19">
        <f t="shared" si="28"/>
        <v>-0.19691576229219848</v>
      </c>
      <c r="R264" s="19">
        <f t="shared" si="29"/>
        <v>-1.4674854170516125</v>
      </c>
      <c r="S264" s="19">
        <f t="shared" si="30"/>
        <v>6.3690568142650603E-2</v>
      </c>
    </row>
    <row r="265" spans="1:19" x14ac:dyDescent="0.25">
      <c r="A265" s="26">
        <f>Wellpath!E265</f>
        <v>7860</v>
      </c>
      <c r="B265" s="22">
        <v>0</v>
      </c>
      <c r="C265" s="22">
        <f>-SIN(Wellpath!$L265) * COS(Wellpath!$L265)</f>
        <v>-6.1257422745431001E-17</v>
      </c>
      <c r="D265" s="22">
        <f>TAN(Dip) * SIN(Wellpath!$L265) * COS(Wellpath!$L265) * SIN(Wellpath!$O265)</f>
        <v>1.8506711674307666E-16</v>
      </c>
      <c r="E265" s="20">
        <f>Model!$W$13*((drdp!B265+drdp!K265)*ASZ!$B265+(drdp!E265+drdp!N265)*ASZ!$C265+(drdp!H265+drdp!Q265)*ASZ!$D265)</f>
        <v>-2.6814166148848773E-18</v>
      </c>
      <c r="F265" s="20">
        <f>Model!$W$13*((drdp!C265+drdp!L265)*ASZ!$B265+(drdp!F265+drdp!O265)*ASZ!$C265+(drdp!I265+drdp!R265)*ASZ!$D265)</f>
        <v>7.1848341652979738E-19</v>
      </c>
      <c r="G265" s="20">
        <f>Model!$W$13*((drdp!D265+drdp!M265)*ASZ!$B265+(drdp!G265+drdp!P265)*ASZ!$C265+(drdp!J265+drdp!S265)*ASZ!$D265)</f>
        <v>9.1886134118146497E-19</v>
      </c>
      <c r="H265" s="18">
        <f>Model!$W$13*((drdp!B265)*ASZ!$B265+(drdp!E265)*ASZ!$C265+(drdp!H265)*ASZ!$D265)</f>
        <v>-1.3407083074424386E-18</v>
      </c>
      <c r="I265" s="18">
        <f>Model!$W$13*((drdp!C265)*ASZ!$B265+(drdp!F265)*ASZ!$C265+(drdp!I265)*ASZ!$D265)</f>
        <v>3.5924170826489869E-19</v>
      </c>
      <c r="J265" s="18">
        <f>Model!$W$13*((drdp!D265)*ASZ!$B265+(drdp!G265)*ASZ!$C265+(drdp!J265)*ASZ!$D265)</f>
        <v>4.5943067059073248E-19</v>
      </c>
      <c r="K265" s="21">
        <f>SUM(E$3:E264)+H265</f>
        <v>-2.1300489116305776</v>
      </c>
      <c r="L265" s="21">
        <f>SUM(F$3:F264)+I265</f>
        <v>9.2446591820962987E-2</v>
      </c>
      <c r="M265" s="21">
        <f>SUM(G$3:G264)+J265</f>
        <v>0.68894446932123965</v>
      </c>
      <c r="N265" s="19">
        <f t="shared" si="25"/>
        <v>4.5371083659386082</v>
      </c>
      <c r="O265" s="19">
        <f t="shared" si="26"/>
        <v>8.5463723393117402E-3</v>
      </c>
      <c r="P265" s="19">
        <f t="shared" si="27"/>
        <v>0.47464448180832453</v>
      </c>
      <c r="Q265" s="19">
        <f t="shared" si="28"/>
        <v>-0.19691576229219848</v>
      </c>
      <c r="R265" s="19">
        <f t="shared" si="29"/>
        <v>-1.4674854170516125</v>
      </c>
      <c r="S265" s="19">
        <f t="shared" si="30"/>
        <v>6.3690568142650603E-2</v>
      </c>
    </row>
    <row r="266" spans="1:19" x14ac:dyDescent="0.25">
      <c r="A266" s="26">
        <f>Wellpath!E266</f>
        <v>7890</v>
      </c>
      <c r="B266" s="22">
        <v>0</v>
      </c>
      <c r="C266" s="22">
        <f>-SIN(Wellpath!$L266) * COS(Wellpath!$L266)</f>
        <v>-6.1257422745431001E-17</v>
      </c>
      <c r="D266" s="22">
        <f>TAN(Dip) * SIN(Wellpath!$L266) * COS(Wellpath!$L266) * SIN(Wellpath!$O266)</f>
        <v>1.8506711674307666E-16</v>
      </c>
      <c r="E266" s="20">
        <f>Model!$W$13*((drdp!B266+drdp!K266)*ASZ!$B266+(drdp!E266+drdp!N266)*ASZ!$C266+(drdp!H266+drdp!Q266)*ASZ!$D266)</f>
        <v>-2.6814166148848773E-18</v>
      </c>
      <c r="F266" s="20">
        <f>Model!$W$13*((drdp!C266+drdp!L266)*ASZ!$B266+(drdp!F266+drdp!O266)*ASZ!$C266+(drdp!I266+drdp!R266)*ASZ!$D266)</f>
        <v>7.1848341652979738E-19</v>
      </c>
      <c r="G266" s="20">
        <f>Model!$W$13*((drdp!D266+drdp!M266)*ASZ!$B266+(drdp!G266+drdp!P266)*ASZ!$C266+(drdp!J266+drdp!S266)*ASZ!$D266)</f>
        <v>9.1886134118146497E-19</v>
      </c>
      <c r="H266" s="18">
        <f>Model!$W$13*((drdp!B266)*ASZ!$B266+(drdp!E266)*ASZ!$C266+(drdp!H266)*ASZ!$D266)</f>
        <v>-1.3407083074424386E-18</v>
      </c>
      <c r="I266" s="18">
        <f>Model!$W$13*((drdp!C266)*ASZ!$B266+(drdp!F266)*ASZ!$C266+(drdp!I266)*ASZ!$D266)</f>
        <v>3.5924170826489869E-19</v>
      </c>
      <c r="J266" s="18">
        <f>Model!$W$13*((drdp!D266)*ASZ!$B266+(drdp!G266)*ASZ!$C266+(drdp!J266)*ASZ!$D266)</f>
        <v>4.5943067059073248E-19</v>
      </c>
      <c r="K266" s="21">
        <f>SUM(E$3:E265)+H266</f>
        <v>-2.1300489116305776</v>
      </c>
      <c r="L266" s="21">
        <f>SUM(F$3:F265)+I266</f>
        <v>9.2446591820962987E-2</v>
      </c>
      <c r="M266" s="21">
        <f>SUM(G$3:G265)+J266</f>
        <v>0.68894446932123965</v>
      </c>
      <c r="N266" s="19">
        <f t="shared" si="25"/>
        <v>4.5371083659386082</v>
      </c>
      <c r="O266" s="19">
        <f t="shared" si="26"/>
        <v>8.5463723393117402E-3</v>
      </c>
      <c r="P266" s="19">
        <f t="shared" si="27"/>
        <v>0.47464448180832453</v>
      </c>
      <c r="Q266" s="19">
        <f t="shared" si="28"/>
        <v>-0.19691576229219848</v>
      </c>
      <c r="R266" s="19">
        <f t="shared" si="29"/>
        <v>-1.4674854170516125</v>
      </c>
      <c r="S266" s="19">
        <f t="shared" si="30"/>
        <v>6.3690568142650603E-2</v>
      </c>
    </row>
    <row r="267" spans="1:19" x14ac:dyDescent="0.25">
      <c r="A267" s="26">
        <f>Wellpath!E267</f>
        <v>7920</v>
      </c>
      <c r="B267" s="22">
        <v>0</v>
      </c>
      <c r="C267" s="22">
        <f>-SIN(Wellpath!$L267) * COS(Wellpath!$L267)</f>
        <v>-6.1257422745431001E-17</v>
      </c>
      <c r="D267" s="22">
        <f>TAN(Dip) * SIN(Wellpath!$L267) * COS(Wellpath!$L267) * SIN(Wellpath!$O267)</f>
        <v>1.8506711674307666E-16</v>
      </c>
      <c r="E267" s="20">
        <f>Model!$W$13*((drdp!B267+drdp!K267)*ASZ!$B267+(drdp!E267+drdp!N267)*ASZ!$C267+(drdp!H267+drdp!Q267)*ASZ!$D267)</f>
        <v>-2.6814166148848773E-18</v>
      </c>
      <c r="F267" s="20">
        <f>Model!$W$13*((drdp!C267+drdp!L267)*ASZ!$B267+(drdp!F267+drdp!O267)*ASZ!$C267+(drdp!I267+drdp!R267)*ASZ!$D267)</f>
        <v>7.1848341652979738E-19</v>
      </c>
      <c r="G267" s="20">
        <f>Model!$W$13*((drdp!D267+drdp!M267)*ASZ!$B267+(drdp!G267+drdp!P267)*ASZ!$C267+(drdp!J267+drdp!S267)*ASZ!$D267)</f>
        <v>9.1886134118146497E-19</v>
      </c>
      <c r="H267" s="18">
        <f>Model!$W$13*((drdp!B267)*ASZ!$B267+(drdp!E267)*ASZ!$C267+(drdp!H267)*ASZ!$D267)</f>
        <v>-1.3407083074424386E-18</v>
      </c>
      <c r="I267" s="18">
        <f>Model!$W$13*((drdp!C267)*ASZ!$B267+(drdp!F267)*ASZ!$C267+(drdp!I267)*ASZ!$D267)</f>
        <v>3.5924170826489869E-19</v>
      </c>
      <c r="J267" s="18">
        <f>Model!$W$13*((drdp!D267)*ASZ!$B267+(drdp!G267)*ASZ!$C267+(drdp!J267)*ASZ!$D267)</f>
        <v>4.5943067059073248E-19</v>
      </c>
      <c r="K267" s="21">
        <f>SUM(E$3:E266)+H267</f>
        <v>-2.1300489116305776</v>
      </c>
      <c r="L267" s="21">
        <f>SUM(F$3:F266)+I267</f>
        <v>9.2446591820962987E-2</v>
      </c>
      <c r="M267" s="21">
        <f>SUM(G$3:G266)+J267</f>
        <v>0.68894446932123965</v>
      </c>
      <c r="N267" s="19">
        <f t="shared" si="25"/>
        <v>4.5371083659386082</v>
      </c>
      <c r="O267" s="19">
        <f t="shared" si="26"/>
        <v>8.5463723393117402E-3</v>
      </c>
      <c r="P267" s="19">
        <f t="shared" si="27"/>
        <v>0.47464448180832453</v>
      </c>
      <c r="Q267" s="19">
        <f t="shared" si="28"/>
        <v>-0.19691576229219848</v>
      </c>
      <c r="R267" s="19">
        <f t="shared" si="29"/>
        <v>-1.4674854170516125</v>
      </c>
      <c r="S267" s="19">
        <f t="shared" si="30"/>
        <v>6.3690568142650603E-2</v>
      </c>
    </row>
    <row r="268" spans="1:19" x14ac:dyDescent="0.25">
      <c r="A268" s="26">
        <f>Wellpath!E268</f>
        <v>7950</v>
      </c>
      <c r="B268" s="22">
        <v>0</v>
      </c>
      <c r="C268" s="22">
        <f>-SIN(Wellpath!$L268) * COS(Wellpath!$L268)</f>
        <v>-6.1257422745431001E-17</v>
      </c>
      <c r="D268" s="22">
        <f>TAN(Dip) * SIN(Wellpath!$L268) * COS(Wellpath!$L268) * SIN(Wellpath!$O268)</f>
        <v>1.8506711674307666E-16</v>
      </c>
      <c r="E268" s="20">
        <f>Model!$W$13*((drdp!B268+drdp!K268)*ASZ!$B268+(drdp!E268+drdp!N268)*ASZ!$C268+(drdp!H268+drdp!Q268)*ASZ!$D268)</f>
        <v>-2.6814166148848773E-18</v>
      </c>
      <c r="F268" s="20">
        <f>Model!$W$13*((drdp!C268+drdp!L268)*ASZ!$B268+(drdp!F268+drdp!O268)*ASZ!$C268+(drdp!I268+drdp!R268)*ASZ!$D268)</f>
        <v>7.1848341652979738E-19</v>
      </c>
      <c r="G268" s="20">
        <f>Model!$W$13*((drdp!D268+drdp!M268)*ASZ!$B268+(drdp!G268+drdp!P268)*ASZ!$C268+(drdp!J268+drdp!S268)*ASZ!$D268)</f>
        <v>9.1886134118146497E-19</v>
      </c>
      <c r="H268" s="18">
        <f>Model!$W$13*((drdp!B268)*ASZ!$B268+(drdp!E268)*ASZ!$C268+(drdp!H268)*ASZ!$D268)</f>
        <v>-1.3407083074424386E-18</v>
      </c>
      <c r="I268" s="18">
        <f>Model!$W$13*((drdp!C268)*ASZ!$B268+(drdp!F268)*ASZ!$C268+(drdp!I268)*ASZ!$D268)</f>
        <v>3.5924170826489869E-19</v>
      </c>
      <c r="J268" s="18">
        <f>Model!$W$13*((drdp!D268)*ASZ!$B268+(drdp!G268)*ASZ!$C268+(drdp!J268)*ASZ!$D268)</f>
        <v>4.5943067059073248E-19</v>
      </c>
      <c r="K268" s="21">
        <f>SUM(E$3:E267)+H268</f>
        <v>-2.1300489116305776</v>
      </c>
      <c r="L268" s="21">
        <f>SUM(F$3:F267)+I268</f>
        <v>9.2446591820962987E-2</v>
      </c>
      <c r="M268" s="21">
        <f>SUM(G$3:G267)+J268</f>
        <v>0.68894446932123965</v>
      </c>
      <c r="N268" s="19">
        <f t="shared" si="25"/>
        <v>4.5371083659386082</v>
      </c>
      <c r="O268" s="19">
        <f t="shared" si="26"/>
        <v>8.5463723393117402E-3</v>
      </c>
      <c r="P268" s="19">
        <f t="shared" si="27"/>
        <v>0.47464448180832453</v>
      </c>
      <c r="Q268" s="19">
        <f t="shared" si="28"/>
        <v>-0.19691576229219848</v>
      </c>
      <c r="R268" s="19">
        <f t="shared" si="29"/>
        <v>-1.4674854170516125</v>
      </c>
      <c r="S268" s="19">
        <f t="shared" si="30"/>
        <v>6.3690568142650603E-2</v>
      </c>
    </row>
    <row r="269" spans="1:19" x14ac:dyDescent="0.25">
      <c r="A269" s="26">
        <f>Wellpath!E269</f>
        <v>7980</v>
      </c>
      <c r="B269" s="22">
        <v>0</v>
      </c>
      <c r="C269" s="22">
        <f>-SIN(Wellpath!$L269) * COS(Wellpath!$L269)</f>
        <v>-6.1257422745431001E-17</v>
      </c>
      <c r="D269" s="22">
        <f>TAN(Dip) * SIN(Wellpath!$L269) * COS(Wellpath!$L269) * SIN(Wellpath!$O269)</f>
        <v>1.8506711674307666E-16</v>
      </c>
      <c r="E269" s="20">
        <f>Model!$W$13*((drdp!B269+drdp!K269)*ASZ!$B269+(drdp!E269+drdp!N269)*ASZ!$C269+(drdp!H269+drdp!Q269)*ASZ!$D269)</f>
        <v>-2.2345138457373976E-18</v>
      </c>
      <c r="F269" s="20">
        <f>Model!$W$13*((drdp!C269+drdp!L269)*ASZ!$B269+(drdp!F269+drdp!O269)*ASZ!$C269+(drdp!I269+drdp!R269)*ASZ!$D269)</f>
        <v>5.9873618044149785E-19</v>
      </c>
      <c r="G269" s="20">
        <f>Model!$W$13*((drdp!D269+drdp!M269)*ASZ!$B269+(drdp!G269+drdp!P269)*ASZ!$C269+(drdp!J269+drdp!S269)*ASZ!$D269)</f>
        <v>7.6571778431788751E-19</v>
      </c>
      <c r="H269" s="18">
        <f>Model!$W$13*((drdp!B269)*ASZ!$B269+(drdp!E269)*ASZ!$C269+(drdp!H269)*ASZ!$D269)</f>
        <v>-1.3407083074424386E-18</v>
      </c>
      <c r="I269" s="18">
        <f>Model!$W$13*((drdp!C269)*ASZ!$B269+(drdp!F269)*ASZ!$C269+(drdp!I269)*ASZ!$D269)</f>
        <v>3.5924170826489869E-19</v>
      </c>
      <c r="J269" s="18">
        <f>Model!$W$13*((drdp!D269)*ASZ!$B269+(drdp!G269)*ASZ!$C269+(drdp!J269)*ASZ!$D269)</f>
        <v>4.5943067059073248E-19</v>
      </c>
      <c r="K269" s="21">
        <f>SUM(E$3:E268)+H269</f>
        <v>-2.1300489116305776</v>
      </c>
      <c r="L269" s="21">
        <f>SUM(F$3:F268)+I269</f>
        <v>9.2446591820962987E-2</v>
      </c>
      <c r="M269" s="21">
        <f>SUM(G$3:G268)+J269</f>
        <v>0.68894446932123965</v>
      </c>
      <c r="N269" s="19">
        <f t="shared" si="25"/>
        <v>4.5371083659386082</v>
      </c>
      <c r="O269" s="19">
        <f t="shared" si="26"/>
        <v>8.5463723393117402E-3</v>
      </c>
      <c r="P269" s="19">
        <f t="shared" si="27"/>
        <v>0.47464448180832453</v>
      </c>
      <c r="Q269" s="19">
        <f t="shared" si="28"/>
        <v>-0.19691576229219848</v>
      </c>
      <c r="R269" s="19">
        <f t="shared" si="29"/>
        <v>-1.4674854170516125</v>
      </c>
      <c r="S269" s="19">
        <f t="shared" si="30"/>
        <v>6.3690568142650603E-2</v>
      </c>
    </row>
    <row r="270" spans="1:19" x14ac:dyDescent="0.25">
      <c r="A270" s="26">
        <f>Wellpath!E270</f>
        <v>8000</v>
      </c>
      <c r="B270" s="22">
        <v>0</v>
      </c>
      <c r="C270" s="22">
        <f>-SIN(Wellpath!$L270) * COS(Wellpath!$L270)</f>
        <v>-6.1257422745431001E-17</v>
      </c>
      <c r="D270" s="22">
        <f>TAN(Dip) * SIN(Wellpath!$L270) * COS(Wellpath!$L270) * SIN(Wellpath!$O270)</f>
        <v>1.8506711674307666E-16</v>
      </c>
      <c r="E270" s="20">
        <f>Model!$W$13*((drdp!B270+drdp!K270)*ASZ!$B270+(drdp!E270+drdp!N270)*ASZ!$C270+(drdp!H270+drdp!Q270)*ASZ!$D270)</f>
        <v>3.5662840977968868E-16</v>
      </c>
      <c r="F270" s="20">
        <f>Model!$W$13*((drdp!C270+drdp!L270)*ASZ!$B270+(drdp!F270+drdp!O270)*ASZ!$C270+(drdp!I270+drdp!R270)*ASZ!$D270)</f>
        <v>-9.5558294398463058E-17</v>
      </c>
      <c r="G270" s="20">
        <f>Model!$W$13*((drdp!D270+drdp!M270)*ASZ!$B270+(drdp!G270+drdp!P270)*ASZ!$C270+(drdp!J270+drdp!S270)*ASZ!$D270)</f>
        <v>-1.2220855837713484E-16</v>
      </c>
      <c r="H270" s="18">
        <f>Model!$W$13*((drdp!B270)*ASZ!$B270+(drdp!E270)*ASZ!$C270+(drdp!H270)*ASZ!$D270)</f>
        <v>-8.9380553829495896E-19</v>
      </c>
      <c r="I270" s="18">
        <f>Model!$W$13*((drdp!C270)*ASZ!$B270+(drdp!F270)*ASZ!$C270+(drdp!I270)*ASZ!$D270)</f>
        <v>2.3949447217659916E-19</v>
      </c>
      <c r="J270" s="18">
        <f>Model!$W$13*((drdp!D270)*ASZ!$B270+(drdp!G270)*ASZ!$C270+(drdp!J270)*ASZ!$D270)</f>
        <v>3.0628711372715502E-19</v>
      </c>
      <c r="K270" s="21">
        <f>SUM(E$3:E269)+H270</f>
        <v>-2.1300489116305776</v>
      </c>
      <c r="L270" s="21">
        <f>SUM(F$3:F269)+I270</f>
        <v>9.2446591820962987E-2</v>
      </c>
      <c r="M270" s="21">
        <f>SUM(G$3:G269)+J270</f>
        <v>0.68894446932123965</v>
      </c>
      <c r="N270" s="19">
        <f t="shared" si="25"/>
        <v>4.5371083659386082</v>
      </c>
      <c r="O270" s="19">
        <f t="shared" si="26"/>
        <v>8.5463723393117402E-3</v>
      </c>
      <c r="P270" s="19">
        <f t="shared" si="27"/>
        <v>0.47464448180832453</v>
      </c>
      <c r="Q270" s="19">
        <f t="shared" si="28"/>
        <v>-0.19691576229219848</v>
      </c>
      <c r="R270" s="19">
        <f t="shared" si="29"/>
        <v>-1.4674854170516125</v>
      </c>
      <c r="S270" s="19">
        <f t="shared" si="30"/>
        <v>6.3690568142650603E-2</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f>-COS(Wellpath!$L3) * SIN(Wellpath!$O3) / (Bfield * COS(Dip))</f>
        <v>-4.5147338181333745E-6</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f>-COS(Wellpath!$L4) * SIN(Wellpath!$O4) / (Bfield * COS(Dip))</f>
        <v>-4.5147338181333745E-6</v>
      </c>
      <c r="E4" s="20">
        <f>Model!$W$14*((drdp!B4+drdp!K4)*'MBXY-TI1S'!$B4+(drdp!E4+drdp!N4)*'MBXY-TI1S'!$C4+(drdp!H4+drdp!Q4)*'MBXY-TI1S'!$D4)</f>
        <v>0</v>
      </c>
      <c r="F4" s="20">
        <f>Model!$W$14*((drdp!C4+drdp!L4)*'MBXY-TI1S'!$B4+(drdp!F4+drdp!O4)*'MBXY-TI1S'!$C4+(drdp!I4+drdp!R4)*'MBXY-TI1S'!$D4)</f>
        <v>0</v>
      </c>
      <c r="G4" s="20">
        <f>Model!$W$14*((drdp!D4+drdp!M4)*'MBXY-TI1S'!$B4+(drdp!G4+drdp!P4)*'MBXY-TI1S'!$C4+(drdp!J4+drdp!S4)*'MBXY-TI1S'!$D4)</f>
        <v>0</v>
      </c>
      <c r="H4" s="18">
        <f>Model!$W$14*((drdp!B4)*'MBXY-TI1S'!$B4+(drdp!E4)*'MBXY-TI1S'!$C4+(drdp!H4)*'MBXY-TI1S'!$D4)</f>
        <v>0</v>
      </c>
      <c r="I4" s="18">
        <f>Model!$W$14*((drdp!C4)*'MBXY-TI1S'!$B4+(drdp!F4)*'MBXY-TI1S'!$C4+(drdp!I4)*'MBXY-TI1S'!$D4)</f>
        <v>0</v>
      </c>
      <c r="J4" s="18">
        <f>Model!$W$14*((drdp!D4)*'MBXY-TI1S'!$B4+(drdp!G4)*'MBXY-TI1S'!$C4+(drdp!J4)*'MBXY-TI1S'!$D4)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f>-COS(Wellpath!$L5) * SIN(Wellpath!$O5) / (Bfield * COS(Dip))</f>
        <v>-4.5147338181333745E-6</v>
      </c>
      <c r="E5" s="20">
        <f>Model!$W$14*((drdp!B5+drdp!K5)*'MBXY-TI1S'!$B5+(drdp!E5+drdp!N5)*'MBXY-TI1S'!$C5+(drdp!H5+drdp!Q5)*'MBXY-TI1S'!$D5)</f>
        <v>0</v>
      </c>
      <c r="F5" s="20">
        <f>Model!$W$14*((drdp!C5+drdp!L5)*'MBXY-TI1S'!$B5+(drdp!F5+drdp!O5)*'MBXY-TI1S'!$C5+(drdp!I5+drdp!R5)*'MBXY-TI1S'!$D5)</f>
        <v>0</v>
      </c>
      <c r="G5" s="20">
        <f>Model!$W$14*((drdp!D5+drdp!M5)*'MBXY-TI1S'!$B5+(drdp!G5+drdp!P5)*'MBXY-TI1S'!$C5+(drdp!J5+drdp!S5)*'MBXY-TI1S'!$D5)</f>
        <v>0</v>
      </c>
      <c r="H5" s="18">
        <f>Model!$W$14*((drdp!B5)*'MBXY-TI1S'!$B5+(drdp!E5)*'MBXY-TI1S'!$C5+(drdp!H5)*'MBXY-TI1S'!$D5)</f>
        <v>0</v>
      </c>
      <c r="I5" s="18">
        <f>Model!$W$14*((drdp!C5)*'MBXY-TI1S'!$B5+(drdp!F5)*'MBXY-TI1S'!$C5+(drdp!I5)*'MBXY-TI1S'!$D5)</f>
        <v>0</v>
      </c>
      <c r="J5" s="18">
        <f>Model!$W$14*((drdp!D5)*'MBXY-TI1S'!$B5+(drdp!G5)*'MBXY-TI1S'!$C5+(drdp!J5)*'MBXY-TI1S'!$D5)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f>-COS(Wellpath!$L6) * SIN(Wellpath!$O6) / (Bfield * COS(Dip))</f>
        <v>-4.5147338181333745E-6</v>
      </c>
      <c r="E6" s="20">
        <f>Model!$W$14*((drdp!B6+drdp!K6)*'MBXY-TI1S'!$B6+(drdp!E6+drdp!N6)*'MBXY-TI1S'!$C6+(drdp!H6+drdp!Q6)*'MBXY-TI1S'!$D6)</f>
        <v>0</v>
      </c>
      <c r="F6" s="20">
        <f>Model!$W$14*((drdp!C6+drdp!L6)*'MBXY-TI1S'!$B6+(drdp!F6+drdp!O6)*'MBXY-TI1S'!$C6+(drdp!I6+drdp!R6)*'MBXY-TI1S'!$D6)</f>
        <v>0</v>
      </c>
      <c r="G6" s="20">
        <f>Model!$W$14*((drdp!D6+drdp!M6)*'MBXY-TI1S'!$B6+(drdp!G6+drdp!P6)*'MBXY-TI1S'!$C6+(drdp!J6+drdp!S6)*'MBXY-TI1S'!$D6)</f>
        <v>0</v>
      </c>
      <c r="H6" s="18">
        <f>Model!$W$14*((drdp!B6)*'MBXY-TI1S'!$B6+(drdp!E6)*'MBXY-TI1S'!$C6+(drdp!H6)*'MBXY-TI1S'!$D6)</f>
        <v>0</v>
      </c>
      <c r="I6" s="18">
        <f>Model!$W$14*((drdp!C6)*'MBXY-TI1S'!$B6+(drdp!F6)*'MBXY-TI1S'!$C6+(drdp!I6)*'MBXY-TI1S'!$D6)</f>
        <v>0</v>
      </c>
      <c r="J6" s="18">
        <f>Model!$W$14*((drdp!D6)*'MBXY-TI1S'!$B6+(drdp!G6)*'MBXY-TI1S'!$C6+(drdp!J6)*'MBXY-TI1S'!$D6)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f>-COS(Wellpath!$L7) * SIN(Wellpath!$O7) / (Bfield * COS(Dip))</f>
        <v>-4.5147338181333745E-6</v>
      </c>
      <c r="E7" s="20">
        <f>Model!$W$14*((drdp!B7+drdp!K7)*'MBXY-TI1S'!$B7+(drdp!E7+drdp!N7)*'MBXY-TI1S'!$C7+(drdp!H7+drdp!Q7)*'MBXY-TI1S'!$D7)</f>
        <v>0</v>
      </c>
      <c r="F7" s="20">
        <f>Model!$W$14*((drdp!C7+drdp!L7)*'MBXY-TI1S'!$B7+(drdp!F7+drdp!O7)*'MBXY-TI1S'!$C7+(drdp!I7+drdp!R7)*'MBXY-TI1S'!$D7)</f>
        <v>0</v>
      </c>
      <c r="G7" s="20">
        <f>Model!$W$14*((drdp!D7+drdp!M7)*'MBXY-TI1S'!$B7+(drdp!G7+drdp!P7)*'MBXY-TI1S'!$C7+(drdp!J7+drdp!S7)*'MBXY-TI1S'!$D7)</f>
        <v>0</v>
      </c>
      <c r="H7" s="18">
        <f>Model!$W$14*((drdp!B7)*'MBXY-TI1S'!$B7+(drdp!E7)*'MBXY-TI1S'!$C7+(drdp!H7)*'MBXY-TI1S'!$D7)</f>
        <v>0</v>
      </c>
      <c r="I7" s="18">
        <f>Model!$W$14*((drdp!C7)*'MBXY-TI1S'!$B7+(drdp!F7)*'MBXY-TI1S'!$C7+(drdp!I7)*'MBXY-TI1S'!$D7)</f>
        <v>0</v>
      </c>
      <c r="J7" s="18">
        <f>Model!$W$14*((drdp!D7)*'MBXY-TI1S'!$B7+(drdp!G7)*'MBXY-TI1S'!$C7+(drdp!J7)*'MBXY-TI1S'!$D7)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f>-COS(Wellpath!$L8) * SIN(Wellpath!$O8) / (Bfield * COS(Dip))</f>
        <v>-4.5147338181333745E-6</v>
      </c>
      <c r="E8" s="20">
        <f>Model!$W$14*((drdp!B8+drdp!K8)*'MBXY-TI1S'!$B8+(drdp!E8+drdp!N8)*'MBXY-TI1S'!$C8+(drdp!H8+drdp!Q8)*'MBXY-TI1S'!$D8)</f>
        <v>0</v>
      </c>
      <c r="F8" s="20">
        <f>Model!$W$14*((drdp!C8+drdp!L8)*'MBXY-TI1S'!$B8+(drdp!F8+drdp!O8)*'MBXY-TI1S'!$C8+(drdp!I8+drdp!R8)*'MBXY-TI1S'!$D8)</f>
        <v>0</v>
      </c>
      <c r="G8" s="20">
        <f>Model!$W$14*((drdp!D8+drdp!M8)*'MBXY-TI1S'!$B8+(drdp!G8+drdp!P8)*'MBXY-TI1S'!$C8+(drdp!J8+drdp!S8)*'MBXY-TI1S'!$D8)</f>
        <v>0</v>
      </c>
      <c r="H8" s="18">
        <f>Model!$W$14*((drdp!B8)*'MBXY-TI1S'!$B8+(drdp!E8)*'MBXY-TI1S'!$C8+(drdp!H8)*'MBXY-TI1S'!$D8)</f>
        <v>0</v>
      </c>
      <c r="I8" s="18">
        <f>Model!$W$14*((drdp!C8)*'MBXY-TI1S'!$B8+(drdp!F8)*'MBXY-TI1S'!$C8+(drdp!I8)*'MBXY-TI1S'!$D8)</f>
        <v>0</v>
      </c>
      <c r="J8" s="18">
        <f>Model!$W$14*((drdp!D8)*'MBXY-TI1S'!$B8+(drdp!G8)*'MBXY-TI1S'!$C8+(drdp!J8)*'MBXY-TI1S'!$D8)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f>-COS(Wellpath!$L9) * SIN(Wellpath!$O9) / (Bfield * COS(Dip))</f>
        <v>-4.5147338181333745E-6</v>
      </c>
      <c r="E9" s="20">
        <f>Model!$W$14*((drdp!B9+drdp!K9)*'MBXY-TI1S'!$B9+(drdp!E9+drdp!N9)*'MBXY-TI1S'!$C9+(drdp!H9+drdp!Q9)*'MBXY-TI1S'!$D9)</f>
        <v>0</v>
      </c>
      <c r="F9" s="20">
        <f>Model!$W$14*((drdp!C9+drdp!L9)*'MBXY-TI1S'!$B9+(drdp!F9+drdp!O9)*'MBXY-TI1S'!$C9+(drdp!I9+drdp!R9)*'MBXY-TI1S'!$D9)</f>
        <v>0</v>
      </c>
      <c r="G9" s="20">
        <f>Model!$W$14*((drdp!D9+drdp!M9)*'MBXY-TI1S'!$B9+(drdp!G9+drdp!P9)*'MBXY-TI1S'!$C9+(drdp!J9+drdp!S9)*'MBXY-TI1S'!$D9)</f>
        <v>0</v>
      </c>
      <c r="H9" s="18">
        <f>Model!$W$14*((drdp!B9)*'MBXY-TI1S'!$B9+(drdp!E9)*'MBXY-TI1S'!$C9+(drdp!H9)*'MBXY-TI1S'!$D9)</f>
        <v>0</v>
      </c>
      <c r="I9" s="18">
        <f>Model!$W$14*((drdp!C9)*'MBXY-TI1S'!$B9+(drdp!F9)*'MBXY-TI1S'!$C9+(drdp!I9)*'MBXY-TI1S'!$D9)</f>
        <v>0</v>
      </c>
      <c r="J9" s="18">
        <f>Model!$W$14*((drdp!D9)*'MBXY-TI1S'!$B9+(drdp!G9)*'MBXY-TI1S'!$C9+(drdp!J9)*'MBXY-TI1S'!$D9)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f>-COS(Wellpath!$L10) * SIN(Wellpath!$O10) / (Bfield * COS(Dip))</f>
        <v>-4.5147338181333745E-6</v>
      </c>
      <c r="E10" s="20">
        <f>Model!$W$14*((drdp!B10+drdp!K10)*'MBXY-TI1S'!$B10+(drdp!E10+drdp!N10)*'MBXY-TI1S'!$C10+(drdp!H10+drdp!Q10)*'MBXY-TI1S'!$D10)</f>
        <v>0</v>
      </c>
      <c r="F10" s="20">
        <f>Model!$W$14*((drdp!C10+drdp!L10)*'MBXY-TI1S'!$B10+(drdp!F10+drdp!O10)*'MBXY-TI1S'!$C10+(drdp!I10+drdp!R10)*'MBXY-TI1S'!$D10)</f>
        <v>0</v>
      </c>
      <c r="G10" s="20">
        <f>Model!$W$14*((drdp!D10+drdp!M10)*'MBXY-TI1S'!$B10+(drdp!G10+drdp!P10)*'MBXY-TI1S'!$C10+(drdp!J10+drdp!S10)*'MBXY-TI1S'!$D10)</f>
        <v>0</v>
      </c>
      <c r="H10" s="18">
        <f>Model!$W$14*((drdp!B10)*'MBXY-TI1S'!$B10+(drdp!E10)*'MBXY-TI1S'!$C10+(drdp!H10)*'MBXY-TI1S'!$D10)</f>
        <v>0</v>
      </c>
      <c r="I10" s="18">
        <f>Model!$W$14*((drdp!C10)*'MBXY-TI1S'!$B10+(drdp!F10)*'MBXY-TI1S'!$C10+(drdp!I10)*'MBXY-TI1S'!$D10)</f>
        <v>0</v>
      </c>
      <c r="J10" s="18">
        <f>Model!$W$14*((drdp!D10)*'MBXY-TI1S'!$B10+(drdp!G10)*'MBXY-TI1S'!$C10+(drdp!J10)*'MBXY-TI1S'!$D10)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f>-COS(Wellpath!$L11) * SIN(Wellpath!$O11) / (Bfield * COS(Dip))</f>
        <v>-4.5147338181333745E-6</v>
      </c>
      <c r="E11" s="20">
        <f>Model!$W$14*((drdp!B11+drdp!K11)*'MBXY-TI1S'!$B11+(drdp!E11+drdp!N11)*'MBXY-TI1S'!$C11+(drdp!H11+drdp!Q11)*'MBXY-TI1S'!$D11)</f>
        <v>0</v>
      </c>
      <c r="F11" s="20">
        <f>Model!$W$14*((drdp!C11+drdp!L11)*'MBXY-TI1S'!$B11+(drdp!F11+drdp!O11)*'MBXY-TI1S'!$C11+(drdp!I11+drdp!R11)*'MBXY-TI1S'!$D11)</f>
        <v>0</v>
      </c>
      <c r="G11" s="20">
        <f>Model!$W$14*((drdp!D11+drdp!M11)*'MBXY-TI1S'!$B11+(drdp!G11+drdp!P11)*'MBXY-TI1S'!$C11+(drdp!J11+drdp!S11)*'MBXY-TI1S'!$D11)</f>
        <v>0</v>
      </c>
      <c r="H11" s="18">
        <f>Model!$W$14*((drdp!B11)*'MBXY-TI1S'!$B11+(drdp!E11)*'MBXY-TI1S'!$C11+(drdp!H11)*'MBXY-TI1S'!$D11)</f>
        <v>0</v>
      </c>
      <c r="I11" s="18">
        <f>Model!$W$14*((drdp!C11)*'MBXY-TI1S'!$B11+(drdp!F11)*'MBXY-TI1S'!$C11+(drdp!I11)*'MBXY-TI1S'!$D11)</f>
        <v>0</v>
      </c>
      <c r="J11" s="18">
        <f>Model!$W$14*((drdp!D11)*'MBXY-TI1S'!$B11+(drdp!G11)*'MBXY-TI1S'!$C11+(drdp!J11)*'MBXY-TI1S'!$D11)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f>-COS(Wellpath!$L12) * SIN(Wellpath!$O12) / (Bfield * COS(Dip))</f>
        <v>-4.5147338181333745E-6</v>
      </c>
      <c r="E12" s="20">
        <f>Model!$W$14*((drdp!B12+drdp!K12)*'MBXY-TI1S'!$B12+(drdp!E12+drdp!N12)*'MBXY-TI1S'!$C12+(drdp!H12+drdp!Q12)*'MBXY-TI1S'!$D12)</f>
        <v>0</v>
      </c>
      <c r="F12" s="20">
        <f>Model!$W$14*((drdp!C12+drdp!L12)*'MBXY-TI1S'!$B12+(drdp!F12+drdp!O12)*'MBXY-TI1S'!$C12+(drdp!I12+drdp!R12)*'MBXY-TI1S'!$D12)</f>
        <v>0</v>
      </c>
      <c r="G12" s="20">
        <f>Model!$W$14*((drdp!D12+drdp!M12)*'MBXY-TI1S'!$B12+(drdp!G12+drdp!P12)*'MBXY-TI1S'!$C12+(drdp!J12+drdp!S12)*'MBXY-TI1S'!$D12)</f>
        <v>0</v>
      </c>
      <c r="H12" s="18">
        <f>Model!$W$14*((drdp!B12)*'MBXY-TI1S'!$B12+(drdp!E12)*'MBXY-TI1S'!$C12+(drdp!H12)*'MBXY-TI1S'!$D12)</f>
        <v>0</v>
      </c>
      <c r="I12" s="18">
        <f>Model!$W$14*((drdp!C12)*'MBXY-TI1S'!$B12+(drdp!F12)*'MBXY-TI1S'!$C12+(drdp!I12)*'MBXY-TI1S'!$D12)</f>
        <v>0</v>
      </c>
      <c r="J12" s="18">
        <f>Model!$W$14*((drdp!D12)*'MBXY-TI1S'!$B12+(drdp!G12)*'MBXY-TI1S'!$C12+(drdp!J12)*'MBXY-TI1S'!$D12)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f>-COS(Wellpath!$L13) * SIN(Wellpath!$O13) / (Bfield * COS(Dip))</f>
        <v>-4.5147338181333745E-6</v>
      </c>
      <c r="E13" s="20">
        <f>Model!$W$14*((drdp!B13+drdp!K13)*'MBXY-TI1S'!$B13+(drdp!E13+drdp!N13)*'MBXY-TI1S'!$C13+(drdp!H13+drdp!Q13)*'MBXY-TI1S'!$D13)</f>
        <v>0</v>
      </c>
      <c r="F13" s="20">
        <f>Model!$W$14*((drdp!C13+drdp!L13)*'MBXY-TI1S'!$B13+(drdp!F13+drdp!O13)*'MBXY-TI1S'!$C13+(drdp!I13+drdp!R13)*'MBXY-TI1S'!$D13)</f>
        <v>0</v>
      </c>
      <c r="G13" s="20">
        <f>Model!$W$14*((drdp!D13+drdp!M13)*'MBXY-TI1S'!$B13+(drdp!G13+drdp!P13)*'MBXY-TI1S'!$C13+(drdp!J13+drdp!S13)*'MBXY-TI1S'!$D13)</f>
        <v>0</v>
      </c>
      <c r="H13" s="18">
        <f>Model!$W$14*((drdp!B13)*'MBXY-TI1S'!$B13+(drdp!E13)*'MBXY-TI1S'!$C13+(drdp!H13)*'MBXY-TI1S'!$D13)</f>
        <v>0</v>
      </c>
      <c r="I13" s="18">
        <f>Model!$W$14*((drdp!C13)*'MBXY-TI1S'!$B13+(drdp!F13)*'MBXY-TI1S'!$C13+(drdp!I13)*'MBXY-TI1S'!$D13)</f>
        <v>0</v>
      </c>
      <c r="J13" s="18">
        <f>Model!$W$14*((drdp!D13)*'MBXY-TI1S'!$B13+(drdp!G13)*'MBXY-TI1S'!$C13+(drdp!J13)*'MBXY-TI1S'!$D13)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f>-COS(Wellpath!$L14) * SIN(Wellpath!$O14) / (Bfield * COS(Dip))</f>
        <v>-4.5147338181333745E-6</v>
      </c>
      <c r="E14" s="20">
        <f>Model!$W$14*((drdp!B14+drdp!K14)*'MBXY-TI1S'!$B14+(drdp!E14+drdp!N14)*'MBXY-TI1S'!$C14+(drdp!H14+drdp!Q14)*'MBXY-TI1S'!$D14)</f>
        <v>0</v>
      </c>
      <c r="F14" s="20">
        <f>Model!$W$14*((drdp!C14+drdp!L14)*'MBXY-TI1S'!$B14+(drdp!F14+drdp!O14)*'MBXY-TI1S'!$C14+(drdp!I14+drdp!R14)*'MBXY-TI1S'!$D14)</f>
        <v>0</v>
      </c>
      <c r="G14" s="20">
        <f>Model!$W$14*((drdp!D14+drdp!M14)*'MBXY-TI1S'!$B14+(drdp!G14+drdp!P14)*'MBXY-TI1S'!$C14+(drdp!J14+drdp!S14)*'MBXY-TI1S'!$D14)</f>
        <v>0</v>
      </c>
      <c r="H14" s="18">
        <f>Model!$W$14*((drdp!B14)*'MBXY-TI1S'!$B14+(drdp!E14)*'MBXY-TI1S'!$C14+(drdp!H14)*'MBXY-TI1S'!$D14)</f>
        <v>0</v>
      </c>
      <c r="I14" s="18">
        <f>Model!$W$14*((drdp!C14)*'MBXY-TI1S'!$B14+(drdp!F14)*'MBXY-TI1S'!$C14+(drdp!I14)*'MBXY-TI1S'!$D14)</f>
        <v>0</v>
      </c>
      <c r="J14" s="18">
        <f>Model!$W$14*((drdp!D14)*'MBXY-TI1S'!$B14+(drdp!G14)*'MBXY-TI1S'!$C14+(drdp!J14)*'MBXY-TI1S'!$D14)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f>-COS(Wellpath!$L15) * SIN(Wellpath!$O15) / (Bfield * COS(Dip))</f>
        <v>-4.5147338181333745E-6</v>
      </c>
      <c r="E15" s="20">
        <f>Model!$W$14*((drdp!B15+drdp!K15)*'MBXY-TI1S'!$B15+(drdp!E15+drdp!N15)*'MBXY-TI1S'!$C15+(drdp!H15+drdp!Q15)*'MBXY-TI1S'!$D15)</f>
        <v>0</v>
      </c>
      <c r="F15" s="20">
        <f>Model!$W$14*((drdp!C15+drdp!L15)*'MBXY-TI1S'!$B15+(drdp!F15+drdp!O15)*'MBXY-TI1S'!$C15+(drdp!I15+drdp!R15)*'MBXY-TI1S'!$D15)</f>
        <v>0</v>
      </c>
      <c r="G15" s="20">
        <f>Model!$W$14*((drdp!D15+drdp!M15)*'MBXY-TI1S'!$B15+(drdp!G15+drdp!P15)*'MBXY-TI1S'!$C15+(drdp!J15+drdp!S15)*'MBXY-TI1S'!$D15)</f>
        <v>0</v>
      </c>
      <c r="H15" s="18">
        <f>Model!$W$14*((drdp!B15)*'MBXY-TI1S'!$B15+(drdp!E15)*'MBXY-TI1S'!$C15+(drdp!H15)*'MBXY-TI1S'!$D15)</f>
        <v>0</v>
      </c>
      <c r="I15" s="18">
        <f>Model!$W$14*((drdp!C15)*'MBXY-TI1S'!$B15+(drdp!F15)*'MBXY-TI1S'!$C15+(drdp!I15)*'MBXY-TI1S'!$D15)</f>
        <v>0</v>
      </c>
      <c r="J15" s="18">
        <f>Model!$W$14*((drdp!D15)*'MBXY-TI1S'!$B15+(drdp!G15)*'MBXY-TI1S'!$C15+(drdp!J15)*'MBXY-TI1S'!$D15)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f>-COS(Wellpath!$L16) * SIN(Wellpath!$O16) / (Bfield * COS(Dip))</f>
        <v>-4.5147338181333745E-6</v>
      </c>
      <c r="E16" s="20">
        <f>Model!$W$14*((drdp!B16+drdp!K16)*'MBXY-TI1S'!$B16+(drdp!E16+drdp!N16)*'MBXY-TI1S'!$C16+(drdp!H16+drdp!Q16)*'MBXY-TI1S'!$D16)</f>
        <v>0</v>
      </c>
      <c r="F16" s="20">
        <f>Model!$W$14*((drdp!C16+drdp!L16)*'MBXY-TI1S'!$B16+(drdp!F16+drdp!O16)*'MBXY-TI1S'!$C16+(drdp!I16+drdp!R16)*'MBXY-TI1S'!$D16)</f>
        <v>0</v>
      </c>
      <c r="G16" s="20">
        <f>Model!$W$14*((drdp!D16+drdp!M16)*'MBXY-TI1S'!$B16+(drdp!G16+drdp!P16)*'MBXY-TI1S'!$C16+(drdp!J16+drdp!S16)*'MBXY-TI1S'!$D16)</f>
        <v>0</v>
      </c>
      <c r="H16" s="18">
        <f>Model!$W$14*((drdp!B16)*'MBXY-TI1S'!$B16+(drdp!E16)*'MBXY-TI1S'!$C16+(drdp!H16)*'MBXY-TI1S'!$D16)</f>
        <v>0</v>
      </c>
      <c r="I16" s="18">
        <f>Model!$W$14*((drdp!C16)*'MBXY-TI1S'!$B16+(drdp!F16)*'MBXY-TI1S'!$C16+(drdp!I16)*'MBXY-TI1S'!$D16)</f>
        <v>0</v>
      </c>
      <c r="J16" s="18">
        <f>Model!$W$14*((drdp!D16)*'MBXY-TI1S'!$B16+(drdp!G16)*'MBXY-TI1S'!$C16+(drdp!J16)*'MBXY-TI1S'!$D16)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f>-COS(Wellpath!$L17) * SIN(Wellpath!$O17) / (Bfield * COS(Dip))</f>
        <v>-4.5147338181333745E-6</v>
      </c>
      <c r="E17" s="20">
        <f>Model!$W$14*((drdp!B17+drdp!K17)*'MBXY-TI1S'!$B17+(drdp!E17+drdp!N17)*'MBXY-TI1S'!$C17+(drdp!H17+drdp!Q17)*'MBXY-TI1S'!$D17)</f>
        <v>0</v>
      </c>
      <c r="F17" s="20">
        <f>Model!$W$14*((drdp!C17+drdp!L17)*'MBXY-TI1S'!$B17+(drdp!F17+drdp!O17)*'MBXY-TI1S'!$C17+(drdp!I17+drdp!R17)*'MBXY-TI1S'!$D17)</f>
        <v>0</v>
      </c>
      <c r="G17" s="20">
        <f>Model!$W$14*((drdp!D17+drdp!M17)*'MBXY-TI1S'!$B17+(drdp!G17+drdp!P17)*'MBXY-TI1S'!$C17+(drdp!J17+drdp!S17)*'MBXY-TI1S'!$D17)</f>
        <v>0</v>
      </c>
      <c r="H17" s="18">
        <f>Model!$W$14*((drdp!B17)*'MBXY-TI1S'!$B17+(drdp!E17)*'MBXY-TI1S'!$C17+(drdp!H17)*'MBXY-TI1S'!$D17)</f>
        <v>0</v>
      </c>
      <c r="I17" s="18">
        <f>Model!$W$14*((drdp!C17)*'MBXY-TI1S'!$B17+(drdp!F17)*'MBXY-TI1S'!$C17+(drdp!I17)*'MBXY-TI1S'!$D17)</f>
        <v>0</v>
      </c>
      <c r="J17" s="18">
        <f>Model!$W$14*((drdp!D17)*'MBXY-TI1S'!$B17+(drdp!G17)*'MBXY-TI1S'!$C17+(drdp!J17)*'MBXY-TI1S'!$D17)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f>-COS(Wellpath!$L18) * SIN(Wellpath!$O18) / (Bfield * COS(Dip))</f>
        <v>-4.5147338181333745E-6</v>
      </c>
      <c r="E18" s="20">
        <f>Model!$W$14*((drdp!B18+drdp!K18)*'MBXY-TI1S'!$B18+(drdp!E18+drdp!N18)*'MBXY-TI1S'!$C18+(drdp!H18+drdp!Q18)*'MBXY-TI1S'!$D18)</f>
        <v>0</v>
      </c>
      <c r="F18" s="20">
        <f>Model!$W$14*((drdp!C18+drdp!L18)*'MBXY-TI1S'!$B18+(drdp!F18+drdp!O18)*'MBXY-TI1S'!$C18+(drdp!I18+drdp!R18)*'MBXY-TI1S'!$D18)</f>
        <v>0</v>
      </c>
      <c r="G18" s="20">
        <f>Model!$W$14*((drdp!D18+drdp!M18)*'MBXY-TI1S'!$B18+(drdp!G18+drdp!P18)*'MBXY-TI1S'!$C18+(drdp!J18+drdp!S18)*'MBXY-TI1S'!$D18)</f>
        <v>0</v>
      </c>
      <c r="H18" s="18">
        <f>Model!$W$14*((drdp!B18)*'MBXY-TI1S'!$B18+(drdp!E18)*'MBXY-TI1S'!$C18+(drdp!H18)*'MBXY-TI1S'!$D18)</f>
        <v>0</v>
      </c>
      <c r="I18" s="18">
        <f>Model!$W$14*((drdp!C18)*'MBXY-TI1S'!$B18+(drdp!F18)*'MBXY-TI1S'!$C18+(drdp!I18)*'MBXY-TI1S'!$D18)</f>
        <v>0</v>
      </c>
      <c r="J18" s="18">
        <f>Model!$W$14*((drdp!D18)*'MBXY-TI1S'!$B18+(drdp!G18)*'MBXY-TI1S'!$C18+(drdp!J18)*'MBXY-TI1S'!$D18)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f>-COS(Wellpath!$L19) * SIN(Wellpath!$O19) / (Bfield * COS(Dip))</f>
        <v>-4.5147338181333745E-6</v>
      </c>
      <c r="E19" s="20">
        <f>Model!$W$14*((drdp!B19+drdp!K19)*'MBXY-TI1S'!$B19+(drdp!E19+drdp!N19)*'MBXY-TI1S'!$C19+(drdp!H19+drdp!Q19)*'MBXY-TI1S'!$D19)</f>
        <v>0</v>
      </c>
      <c r="F19" s="20">
        <f>Model!$W$14*((drdp!C19+drdp!L19)*'MBXY-TI1S'!$B19+(drdp!F19+drdp!O19)*'MBXY-TI1S'!$C19+(drdp!I19+drdp!R19)*'MBXY-TI1S'!$D19)</f>
        <v>0</v>
      </c>
      <c r="G19" s="20">
        <f>Model!$W$14*((drdp!D19+drdp!M19)*'MBXY-TI1S'!$B19+(drdp!G19+drdp!P19)*'MBXY-TI1S'!$C19+(drdp!J19+drdp!S19)*'MBXY-TI1S'!$D19)</f>
        <v>0</v>
      </c>
      <c r="H19" s="18">
        <f>Model!$W$14*((drdp!B19)*'MBXY-TI1S'!$B19+(drdp!E19)*'MBXY-TI1S'!$C19+(drdp!H19)*'MBXY-TI1S'!$D19)</f>
        <v>0</v>
      </c>
      <c r="I19" s="18">
        <f>Model!$W$14*((drdp!C19)*'MBXY-TI1S'!$B19+(drdp!F19)*'MBXY-TI1S'!$C19+(drdp!I19)*'MBXY-TI1S'!$D19)</f>
        <v>0</v>
      </c>
      <c r="J19" s="18">
        <f>Model!$W$14*((drdp!D19)*'MBXY-TI1S'!$B19+(drdp!G19)*'MBXY-TI1S'!$C19+(drdp!J19)*'MBXY-TI1S'!$D19)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f>-COS(Wellpath!$L20) * SIN(Wellpath!$O20) / (Bfield * COS(Dip))</f>
        <v>-4.5147338181333745E-6</v>
      </c>
      <c r="E20" s="20">
        <f>Model!$W$14*((drdp!B20+drdp!K20)*'MBXY-TI1S'!$B20+(drdp!E20+drdp!N20)*'MBXY-TI1S'!$C20+(drdp!H20+drdp!Q20)*'MBXY-TI1S'!$D20)</f>
        <v>0</v>
      </c>
      <c r="F20" s="20">
        <f>Model!$W$14*((drdp!C20+drdp!L20)*'MBXY-TI1S'!$B20+(drdp!F20+drdp!O20)*'MBXY-TI1S'!$C20+(drdp!I20+drdp!R20)*'MBXY-TI1S'!$D20)</f>
        <v>0</v>
      </c>
      <c r="G20" s="20">
        <f>Model!$W$14*((drdp!D20+drdp!M20)*'MBXY-TI1S'!$B20+(drdp!G20+drdp!P20)*'MBXY-TI1S'!$C20+(drdp!J20+drdp!S20)*'MBXY-TI1S'!$D20)</f>
        <v>0</v>
      </c>
      <c r="H20" s="18">
        <f>Model!$W$14*((drdp!B20)*'MBXY-TI1S'!$B20+(drdp!E20)*'MBXY-TI1S'!$C20+(drdp!H20)*'MBXY-TI1S'!$D20)</f>
        <v>0</v>
      </c>
      <c r="I20" s="18">
        <f>Model!$W$14*((drdp!C20)*'MBXY-TI1S'!$B20+(drdp!F20)*'MBXY-TI1S'!$C20+(drdp!I20)*'MBXY-TI1S'!$D20)</f>
        <v>0</v>
      </c>
      <c r="J20" s="18">
        <f>Model!$W$14*((drdp!D20)*'MBXY-TI1S'!$B20+(drdp!G20)*'MBXY-TI1S'!$C20+(drdp!J20)*'MBXY-TI1S'!$D20)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f>-COS(Wellpath!$L21) * SIN(Wellpath!$O21) / (Bfield * COS(Dip))</f>
        <v>-4.5147338181333745E-6</v>
      </c>
      <c r="E21" s="20">
        <f>Model!$W$14*((drdp!B21+drdp!K21)*'MBXY-TI1S'!$B21+(drdp!E21+drdp!N21)*'MBXY-TI1S'!$C21+(drdp!H21+drdp!Q21)*'MBXY-TI1S'!$D21)</f>
        <v>0</v>
      </c>
      <c r="F21" s="20">
        <f>Model!$W$14*((drdp!C21+drdp!L21)*'MBXY-TI1S'!$B21+(drdp!F21+drdp!O21)*'MBXY-TI1S'!$C21+(drdp!I21+drdp!R21)*'MBXY-TI1S'!$D21)</f>
        <v>0</v>
      </c>
      <c r="G21" s="20">
        <f>Model!$W$14*((drdp!D21+drdp!M21)*'MBXY-TI1S'!$B21+(drdp!G21+drdp!P21)*'MBXY-TI1S'!$C21+(drdp!J21+drdp!S21)*'MBXY-TI1S'!$D21)</f>
        <v>0</v>
      </c>
      <c r="H21" s="18">
        <f>Model!$W$14*((drdp!B21)*'MBXY-TI1S'!$B21+(drdp!E21)*'MBXY-TI1S'!$C21+(drdp!H21)*'MBXY-TI1S'!$D21)</f>
        <v>0</v>
      </c>
      <c r="I21" s="18">
        <f>Model!$W$14*((drdp!C21)*'MBXY-TI1S'!$B21+(drdp!F21)*'MBXY-TI1S'!$C21+(drdp!I21)*'MBXY-TI1S'!$D21)</f>
        <v>0</v>
      </c>
      <c r="J21" s="18">
        <f>Model!$W$14*((drdp!D21)*'MBXY-TI1S'!$B21+(drdp!G21)*'MBXY-TI1S'!$C21+(drdp!J21)*'MBXY-TI1S'!$D21)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f>-COS(Wellpath!$L22) * SIN(Wellpath!$O22) / (Bfield * COS(Dip))</f>
        <v>-4.5147338181333745E-6</v>
      </c>
      <c r="E22" s="20">
        <f>Model!$W$14*((drdp!B22+drdp!K22)*'MBXY-TI1S'!$B22+(drdp!E22+drdp!N22)*'MBXY-TI1S'!$C22+(drdp!H22+drdp!Q22)*'MBXY-TI1S'!$D22)</f>
        <v>0</v>
      </c>
      <c r="F22" s="20">
        <f>Model!$W$14*((drdp!C22+drdp!L22)*'MBXY-TI1S'!$B22+(drdp!F22+drdp!O22)*'MBXY-TI1S'!$C22+(drdp!I22+drdp!R22)*'MBXY-TI1S'!$D22)</f>
        <v>0</v>
      </c>
      <c r="G22" s="20">
        <f>Model!$W$14*((drdp!D22+drdp!M22)*'MBXY-TI1S'!$B22+(drdp!G22+drdp!P22)*'MBXY-TI1S'!$C22+(drdp!J22+drdp!S22)*'MBXY-TI1S'!$D22)</f>
        <v>0</v>
      </c>
      <c r="H22" s="18">
        <f>Model!$W$14*((drdp!B22)*'MBXY-TI1S'!$B22+(drdp!E22)*'MBXY-TI1S'!$C22+(drdp!H22)*'MBXY-TI1S'!$D22)</f>
        <v>0</v>
      </c>
      <c r="I22" s="18">
        <f>Model!$W$14*((drdp!C22)*'MBXY-TI1S'!$B22+(drdp!F22)*'MBXY-TI1S'!$C22+(drdp!I22)*'MBXY-TI1S'!$D22)</f>
        <v>0</v>
      </c>
      <c r="J22" s="18">
        <f>Model!$W$14*((drdp!D22)*'MBXY-TI1S'!$B22+(drdp!G22)*'MBXY-TI1S'!$C22+(drdp!J22)*'MBXY-TI1S'!$D22)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f>-COS(Wellpath!$L23) * SIN(Wellpath!$O23) / (Bfield * COS(Dip))</f>
        <v>-4.5147338181333745E-6</v>
      </c>
      <c r="E23" s="20">
        <f>Model!$W$14*((drdp!B23+drdp!K23)*'MBXY-TI1S'!$B23+(drdp!E23+drdp!N23)*'MBXY-TI1S'!$C23+(drdp!H23+drdp!Q23)*'MBXY-TI1S'!$D23)</f>
        <v>0</v>
      </c>
      <c r="F23" s="20">
        <f>Model!$W$14*((drdp!C23+drdp!L23)*'MBXY-TI1S'!$B23+(drdp!F23+drdp!O23)*'MBXY-TI1S'!$C23+(drdp!I23+drdp!R23)*'MBXY-TI1S'!$D23)</f>
        <v>0</v>
      </c>
      <c r="G23" s="20">
        <f>Model!$W$14*((drdp!D23+drdp!M23)*'MBXY-TI1S'!$B23+(drdp!G23+drdp!P23)*'MBXY-TI1S'!$C23+(drdp!J23+drdp!S23)*'MBXY-TI1S'!$D23)</f>
        <v>0</v>
      </c>
      <c r="H23" s="18">
        <f>Model!$W$14*((drdp!B23)*'MBXY-TI1S'!$B23+(drdp!E23)*'MBXY-TI1S'!$C23+(drdp!H23)*'MBXY-TI1S'!$D23)</f>
        <v>0</v>
      </c>
      <c r="I23" s="18">
        <f>Model!$W$14*((drdp!C23)*'MBXY-TI1S'!$B23+(drdp!F23)*'MBXY-TI1S'!$C23+(drdp!I23)*'MBXY-TI1S'!$D23)</f>
        <v>0</v>
      </c>
      <c r="J23" s="18">
        <f>Model!$W$14*((drdp!D23)*'MBXY-TI1S'!$B23+(drdp!G23)*'MBXY-TI1S'!$C23+(drdp!J23)*'MBXY-TI1S'!$D23)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f>-COS(Wellpath!$L24) * SIN(Wellpath!$O24) / (Bfield * COS(Dip))</f>
        <v>-4.5147338181333745E-6</v>
      </c>
      <c r="E24" s="20">
        <f>Model!$W$14*((drdp!B24+drdp!K24)*'MBXY-TI1S'!$B24+(drdp!E24+drdp!N24)*'MBXY-TI1S'!$C24+(drdp!H24+drdp!Q24)*'MBXY-TI1S'!$D24)</f>
        <v>0</v>
      </c>
      <c r="F24" s="20">
        <f>Model!$W$14*((drdp!C24+drdp!L24)*'MBXY-TI1S'!$B24+(drdp!F24+drdp!O24)*'MBXY-TI1S'!$C24+(drdp!I24+drdp!R24)*'MBXY-TI1S'!$D24)</f>
        <v>0</v>
      </c>
      <c r="G24" s="20">
        <f>Model!$W$14*((drdp!D24+drdp!M24)*'MBXY-TI1S'!$B24+(drdp!G24+drdp!P24)*'MBXY-TI1S'!$C24+(drdp!J24+drdp!S24)*'MBXY-TI1S'!$D24)</f>
        <v>0</v>
      </c>
      <c r="H24" s="18">
        <f>Model!$W$14*((drdp!B24)*'MBXY-TI1S'!$B24+(drdp!E24)*'MBXY-TI1S'!$C24+(drdp!H24)*'MBXY-TI1S'!$D24)</f>
        <v>0</v>
      </c>
      <c r="I24" s="18">
        <f>Model!$W$14*((drdp!C24)*'MBXY-TI1S'!$B24+(drdp!F24)*'MBXY-TI1S'!$C24+(drdp!I24)*'MBXY-TI1S'!$D24)</f>
        <v>0</v>
      </c>
      <c r="J24" s="18">
        <f>Model!$W$14*((drdp!D24)*'MBXY-TI1S'!$B24+(drdp!G24)*'MBXY-TI1S'!$C24+(drdp!J24)*'MBXY-TI1S'!$D24)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f>-COS(Wellpath!$L25) * SIN(Wellpath!$O25) / (Bfield * COS(Dip))</f>
        <v>-4.5147338181333745E-6</v>
      </c>
      <c r="E25" s="20">
        <f>Model!$W$14*((drdp!B25+drdp!K25)*'MBXY-TI1S'!$B25+(drdp!E25+drdp!N25)*'MBXY-TI1S'!$C25+(drdp!H25+drdp!Q25)*'MBXY-TI1S'!$D25)</f>
        <v>0</v>
      </c>
      <c r="F25" s="20">
        <f>Model!$W$14*((drdp!C25+drdp!L25)*'MBXY-TI1S'!$B25+(drdp!F25+drdp!O25)*'MBXY-TI1S'!$C25+(drdp!I25+drdp!R25)*'MBXY-TI1S'!$D25)</f>
        <v>0</v>
      </c>
      <c r="G25" s="20">
        <f>Model!$W$14*((drdp!D25+drdp!M25)*'MBXY-TI1S'!$B25+(drdp!G25+drdp!P25)*'MBXY-TI1S'!$C25+(drdp!J25+drdp!S25)*'MBXY-TI1S'!$D25)</f>
        <v>0</v>
      </c>
      <c r="H25" s="18">
        <f>Model!$W$14*((drdp!B25)*'MBXY-TI1S'!$B25+(drdp!E25)*'MBXY-TI1S'!$C25+(drdp!H25)*'MBXY-TI1S'!$D25)</f>
        <v>0</v>
      </c>
      <c r="I25" s="18">
        <f>Model!$W$14*((drdp!C25)*'MBXY-TI1S'!$B25+(drdp!F25)*'MBXY-TI1S'!$C25+(drdp!I25)*'MBXY-TI1S'!$D25)</f>
        <v>0</v>
      </c>
      <c r="J25" s="18">
        <f>Model!$W$14*((drdp!D25)*'MBXY-TI1S'!$B25+(drdp!G25)*'MBXY-TI1S'!$C25+(drdp!J25)*'MBXY-TI1S'!$D25)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f>-COS(Wellpath!$L26) * SIN(Wellpath!$O26) / (Bfield * COS(Dip))</f>
        <v>-4.5147338181333745E-6</v>
      </c>
      <c r="E26" s="20">
        <f>Model!$W$14*((drdp!B26+drdp!K26)*'MBXY-TI1S'!$B26+(drdp!E26+drdp!N26)*'MBXY-TI1S'!$C26+(drdp!H26+drdp!Q26)*'MBXY-TI1S'!$D26)</f>
        <v>0</v>
      </c>
      <c r="F26" s="20">
        <f>Model!$W$14*((drdp!C26+drdp!L26)*'MBXY-TI1S'!$B26+(drdp!F26+drdp!O26)*'MBXY-TI1S'!$C26+(drdp!I26+drdp!R26)*'MBXY-TI1S'!$D26)</f>
        <v>0</v>
      </c>
      <c r="G26" s="20">
        <f>Model!$W$14*((drdp!D26+drdp!M26)*'MBXY-TI1S'!$B26+(drdp!G26+drdp!P26)*'MBXY-TI1S'!$C26+(drdp!J26+drdp!S26)*'MBXY-TI1S'!$D26)</f>
        <v>0</v>
      </c>
      <c r="H26" s="18">
        <f>Model!$W$14*((drdp!B26)*'MBXY-TI1S'!$B26+(drdp!E26)*'MBXY-TI1S'!$C26+(drdp!H26)*'MBXY-TI1S'!$D26)</f>
        <v>0</v>
      </c>
      <c r="I26" s="18">
        <f>Model!$W$14*((drdp!C26)*'MBXY-TI1S'!$B26+(drdp!F26)*'MBXY-TI1S'!$C26+(drdp!I26)*'MBXY-TI1S'!$D26)</f>
        <v>0</v>
      </c>
      <c r="J26" s="18">
        <f>Model!$W$14*((drdp!D26)*'MBXY-TI1S'!$B26+(drdp!G26)*'MBXY-TI1S'!$C26+(drdp!J26)*'MBXY-TI1S'!$D26)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f>-COS(Wellpath!$L27) * SIN(Wellpath!$O27) / (Bfield * COS(Dip))</f>
        <v>-4.5147338181333745E-6</v>
      </c>
      <c r="E27" s="20">
        <f>Model!$W$14*((drdp!B27+drdp!K27)*'MBXY-TI1S'!$B27+(drdp!E27+drdp!N27)*'MBXY-TI1S'!$C27+(drdp!H27+drdp!Q27)*'MBXY-TI1S'!$D27)</f>
        <v>0</v>
      </c>
      <c r="F27" s="20">
        <f>Model!$W$14*((drdp!C27+drdp!L27)*'MBXY-TI1S'!$B27+(drdp!F27+drdp!O27)*'MBXY-TI1S'!$C27+(drdp!I27+drdp!R27)*'MBXY-TI1S'!$D27)</f>
        <v>0</v>
      </c>
      <c r="G27" s="20">
        <f>Model!$W$14*((drdp!D27+drdp!M27)*'MBXY-TI1S'!$B27+(drdp!G27+drdp!P27)*'MBXY-TI1S'!$C27+(drdp!J27+drdp!S27)*'MBXY-TI1S'!$D27)</f>
        <v>0</v>
      </c>
      <c r="H27" s="18">
        <f>Model!$W$14*((drdp!B27)*'MBXY-TI1S'!$B27+(drdp!E27)*'MBXY-TI1S'!$C27+(drdp!H27)*'MBXY-TI1S'!$D27)</f>
        <v>0</v>
      </c>
      <c r="I27" s="18">
        <f>Model!$W$14*((drdp!C27)*'MBXY-TI1S'!$B27+(drdp!F27)*'MBXY-TI1S'!$C27+(drdp!I27)*'MBXY-TI1S'!$D27)</f>
        <v>0</v>
      </c>
      <c r="J27" s="18">
        <f>Model!$W$14*((drdp!D27)*'MBXY-TI1S'!$B27+(drdp!G27)*'MBXY-TI1S'!$C27+(drdp!J27)*'MBXY-TI1S'!$D27)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f>-COS(Wellpath!$L28) * SIN(Wellpath!$O28) / (Bfield * COS(Dip))</f>
        <v>-4.5147338181333745E-6</v>
      </c>
      <c r="E28" s="20">
        <f>Model!$W$14*((drdp!B28+drdp!K28)*'MBXY-TI1S'!$B28+(drdp!E28+drdp!N28)*'MBXY-TI1S'!$C28+(drdp!H28+drdp!Q28)*'MBXY-TI1S'!$D28)</f>
        <v>0</v>
      </c>
      <c r="F28" s="20">
        <f>Model!$W$14*((drdp!C28+drdp!L28)*'MBXY-TI1S'!$B28+(drdp!F28+drdp!O28)*'MBXY-TI1S'!$C28+(drdp!I28+drdp!R28)*'MBXY-TI1S'!$D28)</f>
        <v>0</v>
      </c>
      <c r="G28" s="20">
        <f>Model!$W$14*((drdp!D28+drdp!M28)*'MBXY-TI1S'!$B28+(drdp!G28+drdp!P28)*'MBXY-TI1S'!$C28+(drdp!J28+drdp!S28)*'MBXY-TI1S'!$D28)</f>
        <v>0</v>
      </c>
      <c r="H28" s="18">
        <f>Model!$W$14*((drdp!B28)*'MBXY-TI1S'!$B28+(drdp!E28)*'MBXY-TI1S'!$C28+(drdp!H28)*'MBXY-TI1S'!$D28)</f>
        <v>0</v>
      </c>
      <c r="I28" s="18">
        <f>Model!$W$14*((drdp!C28)*'MBXY-TI1S'!$B28+(drdp!F28)*'MBXY-TI1S'!$C28+(drdp!I28)*'MBXY-TI1S'!$D28)</f>
        <v>0</v>
      </c>
      <c r="J28" s="18">
        <f>Model!$W$14*((drdp!D28)*'MBXY-TI1S'!$B28+(drdp!G28)*'MBXY-TI1S'!$C28+(drdp!J28)*'MBXY-TI1S'!$D28)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f>-COS(Wellpath!$L29) * SIN(Wellpath!$O29) / (Bfield * COS(Dip))</f>
        <v>-4.5147338181333745E-6</v>
      </c>
      <c r="E29" s="20">
        <f>Model!$W$14*((drdp!B29+drdp!K29)*'MBXY-TI1S'!$B29+(drdp!E29+drdp!N29)*'MBXY-TI1S'!$C29+(drdp!H29+drdp!Q29)*'MBXY-TI1S'!$D29)</f>
        <v>0</v>
      </c>
      <c r="F29" s="20">
        <f>Model!$W$14*((drdp!C29+drdp!L29)*'MBXY-TI1S'!$B29+(drdp!F29+drdp!O29)*'MBXY-TI1S'!$C29+(drdp!I29+drdp!R29)*'MBXY-TI1S'!$D29)</f>
        <v>0</v>
      </c>
      <c r="G29" s="20">
        <f>Model!$W$14*((drdp!D29+drdp!M29)*'MBXY-TI1S'!$B29+(drdp!G29+drdp!P29)*'MBXY-TI1S'!$C29+(drdp!J29+drdp!S29)*'MBXY-TI1S'!$D29)</f>
        <v>0</v>
      </c>
      <c r="H29" s="18">
        <f>Model!$W$14*((drdp!B29)*'MBXY-TI1S'!$B29+(drdp!E29)*'MBXY-TI1S'!$C29+(drdp!H29)*'MBXY-TI1S'!$D29)</f>
        <v>0</v>
      </c>
      <c r="I29" s="18">
        <f>Model!$W$14*((drdp!C29)*'MBXY-TI1S'!$B29+(drdp!F29)*'MBXY-TI1S'!$C29+(drdp!I29)*'MBXY-TI1S'!$D29)</f>
        <v>0</v>
      </c>
      <c r="J29" s="18">
        <f>Model!$W$14*((drdp!D29)*'MBXY-TI1S'!$B29+(drdp!G29)*'MBXY-TI1S'!$C29+(drdp!J29)*'MBXY-TI1S'!$D29)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f>-COS(Wellpath!$L30) * SIN(Wellpath!$O30) / (Bfield * COS(Dip))</f>
        <v>-4.5147338181333745E-6</v>
      </c>
      <c r="E30" s="20">
        <f>Model!$W$14*((drdp!B30+drdp!K30)*'MBXY-TI1S'!$B30+(drdp!E30+drdp!N30)*'MBXY-TI1S'!$C30+(drdp!H30+drdp!Q30)*'MBXY-TI1S'!$D30)</f>
        <v>0</v>
      </c>
      <c r="F30" s="20">
        <f>Model!$W$14*((drdp!C30+drdp!L30)*'MBXY-TI1S'!$B30+(drdp!F30+drdp!O30)*'MBXY-TI1S'!$C30+(drdp!I30+drdp!R30)*'MBXY-TI1S'!$D30)</f>
        <v>0</v>
      </c>
      <c r="G30" s="20">
        <f>Model!$W$14*((drdp!D30+drdp!M30)*'MBXY-TI1S'!$B30+(drdp!G30+drdp!P30)*'MBXY-TI1S'!$C30+(drdp!J30+drdp!S30)*'MBXY-TI1S'!$D30)</f>
        <v>0</v>
      </c>
      <c r="H30" s="18">
        <f>Model!$W$14*((drdp!B30)*'MBXY-TI1S'!$B30+(drdp!E30)*'MBXY-TI1S'!$C30+(drdp!H30)*'MBXY-TI1S'!$D30)</f>
        <v>0</v>
      </c>
      <c r="I30" s="18">
        <f>Model!$W$14*((drdp!C30)*'MBXY-TI1S'!$B30+(drdp!F30)*'MBXY-TI1S'!$C30+(drdp!I30)*'MBXY-TI1S'!$D30)</f>
        <v>0</v>
      </c>
      <c r="J30" s="18">
        <f>Model!$W$14*((drdp!D30)*'MBXY-TI1S'!$B30+(drdp!G30)*'MBXY-TI1S'!$C30+(drdp!J30)*'MBXY-TI1S'!$D30)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f>-COS(Wellpath!$L31) * SIN(Wellpath!$O31) / (Bfield * COS(Dip))</f>
        <v>-4.5147338181333745E-6</v>
      </c>
      <c r="E31" s="20">
        <f>Model!$W$14*((drdp!B31+drdp!K31)*'MBXY-TI1S'!$B31+(drdp!E31+drdp!N31)*'MBXY-TI1S'!$C31+(drdp!H31+drdp!Q31)*'MBXY-TI1S'!$D31)</f>
        <v>0</v>
      </c>
      <c r="F31" s="20">
        <f>Model!$W$14*((drdp!C31+drdp!L31)*'MBXY-TI1S'!$B31+(drdp!F31+drdp!O31)*'MBXY-TI1S'!$C31+(drdp!I31+drdp!R31)*'MBXY-TI1S'!$D31)</f>
        <v>0</v>
      </c>
      <c r="G31" s="20">
        <f>Model!$W$14*((drdp!D31+drdp!M31)*'MBXY-TI1S'!$B31+(drdp!G31+drdp!P31)*'MBXY-TI1S'!$C31+(drdp!J31+drdp!S31)*'MBXY-TI1S'!$D31)</f>
        <v>0</v>
      </c>
      <c r="H31" s="18">
        <f>Model!$W$14*((drdp!B31)*'MBXY-TI1S'!$B31+(drdp!E31)*'MBXY-TI1S'!$C31+(drdp!H31)*'MBXY-TI1S'!$D31)</f>
        <v>0</v>
      </c>
      <c r="I31" s="18">
        <f>Model!$W$14*((drdp!C31)*'MBXY-TI1S'!$B31+(drdp!F31)*'MBXY-TI1S'!$C31+(drdp!I31)*'MBXY-TI1S'!$D31)</f>
        <v>0</v>
      </c>
      <c r="J31" s="18">
        <f>Model!$W$14*((drdp!D31)*'MBXY-TI1S'!$B31+(drdp!G31)*'MBXY-TI1S'!$C31+(drdp!J31)*'MBXY-TI1S'!$D31)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f>-COS(Wellpath!$L32) * SIN(Wellpath!$O32) / (Bfield * COS(Dip))</f>
        <v>-4.5147338181333745E-6</v>
      </c>
      <c r="E32" s="20">
        <f>Model!$W$14*((drdp!B32+drdp!K32)*'MBXY-TI1S'!$B32+(drdp!E32+drdp!N32)*'MBXY-TI1S'!$C32+(drdp!H32+drdp!Q32)*'MBXY-TI1S'!$D32)</f>
        <v>0</v>
      </c>
      <c r="F32" s="20">
        <f>Model!$W$14*((drdp!C32+drdp!L32)*'MBXY-TI1S'!$B32+(drdp!F32+drdp!O32)*'MBXY-TI1S'!$C32+(drdp!I32+drdp!R32)*'MBXY-TI1S'!$D32)</f>
        <v>0</v>
      </c>
      <c r="G32" s="20">
        <f>Model!$W$14*((drdp!D32+drdp!M32)*'MBXY-TI1S'!$B32+(drdp!G32+drdp!P32)*'MBXY-TI1S'!$C32+(drdp!J32+drdp!S32)*'MBXY-TI1S'!$D32)</f>
        <v>0</v>
      </c>
      <c r="H32" s="18">
        <f>Model!$W$14*((drdp!B32)*'MBXY-TI1S'!$B32+(drdp!E32)*'MBXY-TI1S'!$C32+(drdp!H32)*'MBXY-TI1S'!$D32)</f>
        <v>0</v>
      </c>
      <c r="I32" s="18">
        <f>Model!$W$14*((drdp!C32)*'MBXY-TI1S'!$B32+(drdp!F32)*'MBXY-TI1S'!$C32+(drdp!I32)*'MBXY-TI1S'!$D32)</f>
        <v>0</v>
      </c>
      <c r="J32" s="18">
        <f>Model!$W$14*((drdp!D32)*'MBXY-TI1S'!$B32+(drdp!G32)*'MBXY-TI1S'!$C32+(drdp!J32)*'MBXY-TI1S'!$D32)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v>0</v>
      </c>
      <c r="D33" s="22">
        <f>-COS(Wellpath!$L33) * SIN(Wellpath!$O33) / (Bfield * COS(Dip))</f>
        <v>-4.5147338181333745E-6</v>
      </c>
      <c r="E33" s="20">
        <f>Model!$W$14*((drdp!B33+drdp!K33)*'MBXY-TI1S'!$B33+(drdp!E33+drdp!N33)*'MBXY-TI1S'!$C33+(drdp!H33+drdp!Q33)*'MBXY-TI1S'!$D33)</f>
        <v>0</v>
      </c>
      <c r="F33" s="20">
        <f>Model!$W$14*((drdp!C33+drdp!L33)*'MBXY-TI1S'!$B33+(drdp!F33+drdp!O33)*'MBXY-TI1S'!$C33+(drdp!I33+drdp!R33)*'MBXY-TI1S'!$D33)</f>
        <v>0</v>
      </c>
      <c r="G33" s="20">
        <f>Model!$W$14*((drdp!D33+drdp!M33)*'MBXY-TI1S'!$B33+(drdp!G33+drdp!P33)*'MBXY-TI1S'!$C33+(drdp!J33+drdp!S33)*'MBXY-TI1S'!$D33)</f>
        <v>0</v>
      </c>
      <c r="H33" s="18">
        <f>Model!$W$14*((drdp!B33)*'MBXY-TI1S'!$B33+(drdp!E33)*'MBXY-TI1S'!$C33+(drdp!H33)*'MBXY-TI1S'!$D33)</f>
        <v>0</v>
      </c>
      <c r="I33" s="18">
        <f>Model!$W$14*((drdp!C33)*'MBXY-TI1S'!$B33+(drdp!F33)*'MBXY-TI1S'!$C33+(drdp!I33)*'MBXY-TI1S'!$D33)</f>
        <v>0</v>
      </c>
      <c r="J33" s="18">
        <f>Model!$W$14*((drdp!D33)*'MBXY-TI1S'!$B33+(drdp!G33)*'MBXY-TI1S'!$C33+(drdp!J33)*'MBXY-TI1S'!$D33)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v>0</v>
      </c>
      <c r="D34" s="22">
        <f>-COS(Wellpath!$L34) * SIN(Wellpath!$O34) / (Bfield * COS(Dip))</f>
        <v>-4.5147338181333745E-6</v>
      </c>
      <c r="E34" s="20">
        <f>Model!$W$14*((drdp!B34+drdp!K34)*'MBXY-TI1S'!$B34+(drdp!E34+drdp!N34)*'MBXY-TI1S'!$C34+(drdp!H34+drdp!Q34)*'MBXY-TI1S'!$D34)</f>
        <v>0</v>
      </c>
      <c r="F34" s="20">
        <f>Model!$W$14*((drdp!C34+drdp!L34)*'MBXY-TI1S'!$B34+(drdp!F34+drdp!O34)*'MBXY-TI1S'!$C34+(drdp!I34+drdp!R34)*'MBXY-TI1S'!$D34)</f>
        <v>0</v>
      </c>
      <c r="G34" s="20">
        <f>Model!$W$14*((drdp!D34+drdp!M34)*'MBXY-TI1S'!$B34+(drdp!G34+drdp!P34)*'MBXY-TI1S'!$C34+(drdp!J34+drdp!S34)*'MBXY-TI1S'!$D34)</f>
        <v>0</v>
      </c>
      <c r="H34" s="18">
        <f>Model!$W$14*((drdp!B34)*'MBXY-TI1S'!$B34+(drdp!E34)*'MBXY-TI1S'!$C34+(drdp!H34)*'MBXY-TI1S'!$D34)</f>
        <v>0</v>
      </c>
      <c r="I34" s="18">
        <f>Model!$W$14*((drdp!C34)*'MBXY-TI1S'!$B34+(drdp!F34)*'MBXY-TI1S'!$C34+(drdp!I34)*'MBXY-TI1S'!$D34)</f>
        <v>0</v>
      </c>
      <c r="J34" s="18">
        <f>Model!$W$14*((drdp!D34)*'MBXY-TI1S'!$B34+(drdp!G34)*'MBXY-TI1S'!$C34+(drdp!J34)*'MBXY-TI1S'!$D34)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v>0</v>
      </c>
      <c r="D35" s="22">
        <f>-COS(Wellpath!$L35) * SIN(Wellpath!$O35) / (Bfield * COS(Dip))</f>
        <v>-4.5147338181333745E-6</v>
      </c>
      <c r="E35" s="20">
        <f>Model!$W$14*((drdp!B35+drdp!K35)*'MBXY-TI1S'!$B35+(drdp!E35+drdp!N35)*'MBXY-TI1S'!$C35+(drdp!H35+drdp!Q35)*'MBXY-TI1S'!$D35)</f>
        <v>0</v>
      </c>
      <c r="F35" s="20">
        <f>Model!$W$14*((drdp!C35+drdp!L35)*'MBXY-TI1S'!$B35+(drdp!F35+drdp!O35)*'MBXY-TI1S'!$C35+(drdp!I35+drdp!R35)*'MBXY-TI1S'!$D35)</f>
        <v>0</v>
      </c>
      <c r="G35" s="20">
        <f>Model!$W$14*((drdp!D35+drdp!M35)*'MBXY-TI1S'!$B35+(drdp!G35+drdp!P35)*'MBXY-TI1S'!$C35+(drdp!J35+drdp!S35)*'MBXY-TI1S'!$D35)</f>
        <v>0</v>
      </c>
      <c r="H35" s="18">
        <f>Model!$W$14*((drdp!B35)*'MBXY-TI1S'!$B35+(drdp!E35)*'MBXY-TI1S'!$C35+(drdp!H35)*'MBXY-TI1S'!$D35)</f>
        <v>0</v>
      </c>
      <c r="I35" s="18">
        <f>Model!$W$14*((drdp!C35)*'MBXY-TI1S'!$B35+(drdp!F35)*'MBXY-TI1S'!$C35+(drdp!I35)*'MBXY-TI1S'!$D35)</f>
        <v>0</v>
      </c>
      <c r="J35" s="18">
        <f>Model!$W$14*((drdp!D35)*'MBXY-TI1S'!$B35+(drdp!G35)*'MBXY-TI1S'!$C35+(drdp!J35)*'MBXY-TI1S'!$D35)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v>0</v>
      </c>
      <c r="D36" s="22">
        <f>-COS(Wellpath!$L36) * SIN(Wellpath!$O36) / (Bfield * COS(Dip))</f>
        <v>-4.5147338181333745E-6</v>
      </c>
      <c r="E36" s="20">
        <f>Model!$W$14*((drdp!B36+drdp!K36)*'MBXY-TI1S'!$B36+(drdp!E36+drdp!N36)*'MBXY-TI1S'!$C36+(drdp!H36+drdp!Q36)*'MBXY-TI1S'!$D36)</f>
        <v>0</v>
      </c>
      <c r="F36" s="20">
        <f>Model!$W$14*((drdp!C36+drdp!L36)*'MBXY-TI1S'!$B36+(drdp!F36+drdp!O36)*'MBXY-TI1S'!$C36+(drdp!I36+drdp!R36)*'MBXY-TI1S'!$D36)</f>
        <v>0</v>
      </c>
      <c r="G36" s="20">
        <f>Model!$W$14*((drdp!D36+drdp!M36)*'MBXY-TI1S'!$B36+(drdp!G36+drdp!P36)*'MBXY-TI1S'!$C36+(drdp!J36+drdp!S36)*'MBXY-TI1S'!$D36)</f>
        <v>0</v>
      </c>
      <c r="H36" s="18">
        <f>Model!$W$14*((drdp!B36)*'MBXY-TI1S'!$B36+(drdp!E36)*'MBXY-TI1S'!$C36+(drdp!H36)*'MBXY-TI1S'!$D36)</f>
        <v>0</v>
      </c>
      <c r="I36" s="18">
        <f>Model!$W$14*((drdp!C36)*'MBXY-TI1S'!$B36+(drdp!F36)*'MBXY-TI1S'!$C36+(drdp!I36)*'MBXY-TI1S'!$D36)</f>
        <v>0</v>
      </c>
      <c r="J36" s="18">
        <f>Model!$W$14*((drdp!D36)*'MBXY-TI1S'!$B36+(drdp!G36)*'MBXY-TI1S'!$C36+(drdp!J36)*'MBXY-TI1S'!$D36)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v>0</v>
      </c>
      <c r="D37" s="22">
        <f>-COS(Wellpath!$L37) * SIN(Wellpath!$O37) / (Bfield * COS(Dip))</f>
        <v>-4.5147338181333745E-6</v>
      </c>
      <c r="E37" s="20">
        <f>Model!$W$14*((drdp!B37+drdp!K37)*'MBXY-TI1S'!$B37+(drdp!E37+drdp!N37)*'MBXY-TI1S'!$C37+(drdp!H37+drdp!Q37)*'MBXY-TI1S'!$D37)</f>
        <v>0</v>
      </c>
      <c r="F37" s="20">
        <f>Model!$W$14*((drdp!C37+drdp!L37)*'MBXY-TI1S'!$B37+(drdp!F37+drdp!O37)*'MBXY-TI1S'!$C37+(drdp!I37+drdp!R37)*'MBXY-TI1S'!$D37)</f>
        <v>0</v>
      </c>
      <c r="G37" s="20">
        <f>Model!$W$14*((drdp!D37+drdp!M37)*'MBXY-TI1S'!$B37+(drdp!G37+drdp!P37)*'MBXY-TI1S'!$C37+(drdp!J37+drdp!S37)*'MBXY-TI1S'!$D37)</f>
        <v>0</v>
      </c>
      <c r="H37" s="18">
        <f>Model!$W$14*((drdp!B37)*'MBXY-TI1S'!$B37+(drdp!E37)*'MBXY-TI1S'!$C37+(drdp!H37)*'MBXY-TI1S'!$D37)</f>
        <v>0</v>
      </c>
      <c r="I37" s="18">
        <f>Model!$W$14*((drdp!C37)*'MBXY-TI1S'!$B37+(drdp!F37)*'MBXY-TI1S'!$C37+(drdp!I37)*'MBXY-TI1S'!$D37)</f>
        <v>0</v>
      </c>
      <c r="J37" s="18">
        <f>Model!$W$14*((drdp!D37)*'MBXY-TI1S'!$B37+(drdp!G37)*'MBXY-TI1S'!$C37+(drdp!J37)*'MBXY-TI1S'!$D37)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v>0</v>
      </c>
      <c r="D38" s="22">
        <f>-COS(Wellpath!$L38) * SIN(Wellpath!$O38) / (Bfield * COS(Dip))</f>
        <v>-4.5147338181333745E-6</v>
      </c>
      <c r="E38" s="20">
        <f>Model!$W$14*((drdp!B38+drdp!K38)*'MBXY-TI1S'!$B38+(drdp!E38+drdp!N38)*'MBXY-TI1S'!$C38+(drdp!H38+drdp!Q38)*'MBXY-TI1S'!$D38)</f>
        <v>0</v>
      </c>
      <c r="F38" s="20">
        <f>Model!$W$14*((drdp!C38+drdp!L38)*'MBXY-TI1S'!$B38+(drdp!F38+drdp!O38)*'MBXY-TI1S'!$C38+(drdp!I38+drdp!R38)*'MBXY-TI1S'!$D38)</f>
        <v>0</v>
      </c>
      <c r="G38" s="20">
        <f>Model!$W$14*((drdp!D38+drdp!M38)*'MBXY-TI1S'!$B38+(drdp!G38+drdp!P38)*'MBXY-TI1S'!$C38+(drdp!J38+drdp!S38)*'MBXY-TI1S'!$D38)</f>
        <v>0</v>
      </c>
      <c r="H38" s="18">
        <f>Model!$W$14*((drdp!B38)*'MBXY-TI1S'!$B38+(drdp!E38)*'MBXY-TI1S'!$C38+(drdp!H38)*'MBXY-TI1S'!$D38)</f>
        <v>0</v>
      </c>
      <c r="I38" s="18">
        <f>Model!$W$14*((drdp!C38)*'MBXY-TI1S'!$B38+(drdp!F38)*'MBXY-TI1S'!$C38+(drdp!I38)*'MBXY-TI1S'!$D38)</f>
        <v>0</v>
      </c>
      <c r="J38" s="18">
        <f>Model!$W$14*((drdp!D38)*'MBXY-TI1S'!$B38+(drdp!G38)*'MBXY-TI1S'!$C38+(drdp!J38)*'MBXY-TI1S'!$D38)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v>0</v>
      </c>
      <c r="D39" s="22">
        <f>-COS(Wellpath!$L39) * SIN(Wellpath!$O39) / (Bfield * COS(Dip))</f>
        <v>-4.5147338181333745E-6</v>
      </c>
      <c r="E39" s="20">
        <f>Model!$W$14*((drdp!B39+drdp!K39)*'MBXY-TI1S'!$B39+(drdp!E39+drdp!N39)*'MBXY-TI1S'!$C39+(drdp!H39+drdp!Q39)*'MBXY-TI1S'!$D39)</f>
        <v>0</v>
      </c>
      <c r="F39" s="20">
        <f>Model!$W$14*((drdp!C39+drdp!L39)*'MBXY-TI1S'!$B39+(drdp!F39+drdp!O39)*'MBXY-TI1S'!$C39+(drdp!I39+drdp!R39)*'MBXY-TI1S'!$D39)</f>
        <v>0</v>
      </c>
      <c r="G39" s="20">
        <f>Model!$W$14*((drdp!D39+drdp!M39)*'MBXY-TI1S'!$B39+(drdp!G39+drdp!P39)*'MBXY-TI1S'!$C39+(drdp!J39+drdp!S39)*'MBXY-TI1S'!$D39)</f>
        <v>0</v>
      </c>
      <c r="H39" s="18">
        <f>Model!$W$14*((drdp!B39)*'MBXY-TI1S'!$B39+(drdp!E39)*'MBXY-TI1S'!$C39+(drdp!H39)*'MBXY-TI1S'!$D39)</f>
        <v>0</v>
      </c>
      <c r="I39" s="18">
        <f>Model!$W$14*((drdp!C39)*'MBXY-TI1S'!$B39+(drdp!F39)*'MBXY-TI1S'!$C39+(drdp!I39)*'MBXY-TI1S'!$D39)</f>
        <v>0</v>
      </c>
      <c r="J39" s="18">
        <f>Model!$W$14*((drdp!D39)*'MBXY-TI1S'!$B39+(drdp!G39)*'MBXY-TI1S'!$C39+(drdp!J39)*'MBXY-TI1S'!$D39)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v>0</v>
      </c>
      <c r="D40" s="22">
        <f>-COS(Wellpath!$L40) * SIN(Wellpath!$O40) / (Bfield * COS(Dip))</f>
        <v>-4.5147338181333745E-6</v>
      </c>
      <c r="E40" s="20">
        <f>Model!$W$14*((drdp!B40+drdp!K40)*'MBXY-TI1S'!$B40+(drdp!E40+drdp!N40)*'MBXY-TI1S'!$C40+(drdp!H40+drdp!Q40)*'MBXY-TI1S'!$D40)</f>
        <v>0</v>
      </c>
      <c r="F40" s="20">
        <f>Model!$W$14*((drdp!C40+drdp!L40)*'MBXY-TI1S'!$B40+(drdp!F40+drdp!O40)*'MBXY-TI1S'!$C40+(drdp!I40+drdp!R40)*'MBXY-TI1S'!$D40)</f>
        <v>0</v>
      </c>
      <c r="G40" s="20">
        <f>Model!$W$14*((drdp!D40+drdp!M40)*'MBXY-TI1S'!$B40+(drdp!G40+drdp!P40)*'MBXY-TI1S'!$C40+(drdp!J40+drdp!S40)*'MBXY-TI1S'!$D40)</f>
        <v>0</v>
      </c>
      <c r="H40" s="18">
        <f>Model!$W$14*((drdp!B40)*'MBXY-TI1S'!$B40+(drdp!E40)*'MBXY-TI1S'!$C40+(drdp!H40)*'MBXY-TI1S'!$D40)</f>
        <v>0</v>
      </c>
      <c r="I40" s="18">
        <f>Model!$W$14*((drdp!C40)*'MBXY-TI1S'!$B40+(drdp!F40)*'MBXY-TI1S'!$C40+(drdp!I40)*'MBXY-TI1S'!$D40)</f>
        <v>0</v>
      </c>
      <c r="J40" s="18">
        <f>Model!$W$14*((drdp!D40)*'MBXY-TI1S'!$B40+(drdp!G40)*'MBXY-TI1S'!$C40+(drdp!J40)*'MBXY-TI1S'!$D40)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v>0</v>
      </c>
      <c r="D41" s="22">
        <f>-COS(Wellpath!$L41) * SIN(Wellpath!$O41) / (Bfield * COS(Dip))</f>
        <v>-4.5147338181333745E-6</v>
      </c>
      <c r="E41" s="20">
        <f>Model!$W$14*((drdp!B41+drdp!K41)*'MBXY-TI1S'!$B41+(drdp!E41+drdp!N41)*'MBXY-TI1S'!$C41+(drdp!H41+drdp!Q41)*'MBXY-TI1S'!$D41)</f>
        <v>0</v>
      </c>
      <c r="F41" s="20">
        <f>Model!$W$14*((drdp!C41+drdp!L41)*'MBXY-TI1S'!$B41+(drdp!F41+drdp!O41)*'MBXY-TI1S'!$C41+(drdp!I41+drdp!R41)*'MBXY-TI1S'!$D41)</f>
        <v>0</v>
      </c>
      <c r="G41" s="20">
        <f>Model!$W$14*((drdp!D41+drdp!M41)*'MBXY-TI1S'!$B41+(drdp!G41+drdp!P41)*'MBXY-TI1S'!$C41+(drdp!J41+drdp!S41)*'MBXY-TI1S'!$D41)</f>
        <v>0</v>
      </c>
      <c r="H41" s="18">
        <f>Model!$W$14*((drdp!B41)*'MBXY-TI1S'!$B41+(drdp!E41)*'MBXY-TI1S'!$C41+(drdp!H41)*'MBXY-TI1S'!$D41)</f>
        <v>0</v>
      </c>
      <c r="I41" s="18">
        <f>Model!$W$14*((drdp!C41)*'MBXY-TI1S'!$B41+(drdp!F41)*'MBXY-TI1S'!$C41+(drdp!I41)*'MBXY-TI1S'!$D41)</f>
        <v>0</v>
      </c>
      <c r="J41" s="18">
        <f>Model!$W$14*((drdp!D41)*'MBXY-TI1S'!$B41+(drdp!G41)*'MBXY-TI1S'!$C41+(drdp!J41)*'MBXY-TI1S'!$D41)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v>0</v>
      </c>
      <c r="D42" s="22">
        <f>-COS(Wellpath!$L42) * SIN(Wellpath!$O42) / (Bfield * COS(Dip))</f>
        <v>-4.5147338181333745E-6</v>
      </c>
      <c r="E42" s="20">
        <f>Model!$W$14*((drdp!B42+drdp!K42)*'MBXY-TI1S'!$B42+(drdp!E42+drdp!N42)*'MBXY-TI1S'!$C42+(drdp!H42+drdp!Q42)*'MBXY-TI1S'!$D42)</f>
        <v>0</v>
      </c>
      <c r="F42" s="20">
        <f>Model!$W$14*((drdp!C42+drdp!L42)*'MBXY-TI1S'!$B42+(drdp!F42+drdp!O42)*'MBXY-TI1S'!$C42+(drdp!I42+drdp!R42)*'MBXY-TI1S'!$D42)</f>
        <v>0</v>
      </c>
      <c r="G42" s="20">
        <f>Model!$W$14*((drdp!D42+drdp!M42)*'MBXY-TI1S'!$B42+(drdp!G42+drdp!P42)*'MBXY-TI1S'!$C42+(drdp!J42+drdp!S42)*'MBXY-TI1S'!$D42)</f>
        <v>0</v>
      </c>
      <c r="H42" s="18">
        <f>Model!$W$14*((drdp!B42)*'MBXY-TI1S'!$B42+(drdp!E42)*'MBXY-TI1S'!$C42+(drdp!H42)*'MBXY-TI1S'!$D42)</f>
        <v>0</v>
      </c>
      <c r="I42" s="18">
        <f>Model!$W$14*((drdp!C42)*'MBXY-TI1S'!$B42+(drdp!F42)*'MBXY-TI1S'!$C42+(drdp!I42)*'MBXY-TI1S'!$D42)</f>
        <v>0</v>
      </c>
      <c r="J42" s="18">
        <f>Model!$W$14*((drdp!D42)*'MBXY-TI1S'!$B42+(drdp!G42)*'MBXY-TI1S'!$C42+(drdp!J42)*'MBXY-TI1S'!$D42)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v>0</v>
      </c>
      <c r="D43" s="22">
        <f>-COS(Wellpath!$L43) * SIN(Wellpath!$O43) / (Bfield * COS(Dip))</f>
        <v>-4.5147338181333745E-6</v>
      </c>
      <c r="E43" s="20">
        <f>Model!$W$14*((drdp!B43+drdp!K43)*'MBXY-TI1S'!$B43+(drdp!E43+drdp!N43)*'MBXY-TI1S'!$C43+(drdp!H43+drdp!Q43)*'MBXY-TI1S'!$D43)</f>
        <v>0</v>
      </c>
      <c r="F43" s="20">
        <f>Model!$W$14*((drdp!C43+drdp!L43)*'MBXY-TI1S'!$B43+(drdp!F43+drdp!O43)*'MBXY-TI1S'!$C43+(drdp!I43+drdp!R43)*'MBXY-TI1S'!$D43)</f>
        <v>0</v>
      </c>
      <c r="G43" s="20">
        <f>Model!$W$14*((drdp!D43+drdp!M43)*'MBXY-TI1S'!$B43+(drdp!G43+drdp!P43)*'MBXY-TI1S'!$C43+(drdp!J43+drdp!S43)*'MBXY-TI1S'!$D43)</f>
        <v>0</v>
      </c>
      <c r="H43" s="18">
        <f>Model!$W$14*((drdp!B43)*'MBXY-TI1S'!$B43+(drdp!E43)*'MBXY-TI1S'!$C43+(drdp!H43)*'MBXY-TI1S'!$D43)</f>
        <v>0</v>
      </c>
      <c r="I43" s="18">
        <f>Model!$W$14*((drdp!C43)*'MBXY-TI1S'!$B43+(drdp!F43)*'MBXY-TI1S'!$C43+(drdp!I43)*'MBXY-TI1S'!$D43)</f>
        <v>0</v>
      </c>
      <c r="J43" s="18">
        <f>Model!$W$14*((drdp!D43)*'MBXY-TI1S'!$B43+(drdp!G43)*'MBXY-TI1S'!$C43+(drdp!J43)*'MBXY-TI1S'!$D43)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v>0</v>
      </c>
      <c r="D44" s="22">
        <f>-COS(Wellpath!$L44) * SIN(Wellpath!$O44) / (Bfield * COS(Dip))</f>
        <v>-6.3493543756357252E-5</v>
      </c>
      <c r="E44" s="20">
        <f>Model!$W$14*((drdp!B44+drdp!K44)*'MBXY-TI1S'!$B44+(drdp!E44+drdp!N44)*'MBXY-TI1S'!$C44+(drdp!H44+drdp!Q44)*'MBXY-TI1S'!$D44)</f>
        <v>4.4948148156586038E-3</v>
      </c>
      <c r="F44" s="20">
        <f>Model!$W$14*((drdp!C44+drdp!L44)*'MBXY-TI1S'!$B44+(drdp!F44+drdp!O44)*'MBXY-TI1S'!$C44+(drdp!I44+drdp!R44)*'MBXY-TI1S'!$D44)</f>
        <v>-1.2043819999831686E-3</v>
      </c>
      <c r="G44" s="20">
        <f>Model!$W$14*((drdp!D44+drdp!M44)*'MBXY-TI1S'!$B44+(drdp!G44+drdp!P44)*'MBXY-TI1S'!$C44+(drdp!J44+drdp!S44)*'MBXY-TI1S'!$D44)</f>
        <v>0</v>
      </c>
      <c r="H44" s="32">
        <f>Model!$W$14*((drdp!B44)*'MBXY-TI1S'!$B44+(drdp!E44)*'MBXY-TI1S'!$C44+(drdp!H44)*'MBXY-TI1S'!$D44)</f>
        <v>2.2474074078293019E-3</v>
      </c>
      <c r="I44" s="32">
        <f>Model!$W$14*((drdp!C44)*'MBXY-TI1S'!$B44+(drdp!F44)*'MBXY-TI1S'!$C44+(drdp!I44)*'MBXY-TI1S'!$D44)</f>
        <v>-6.0219099999158428E-4</v>
      </c>
      <c r="J44" s="32">
        <f>Model!$W$14*((drdp!D44)*'MBXY-TI1S'!$B44+(drdp!G44)*'MBXY-TI1S'!$C44+(drdp!J44)*'MBXY-TI1S'!$D44)</f>
        <v>0</v>
      </c>
      <c r="K44" s="34">
        <f>SUM(E$3:E43)+H44</f>
        <v>2.2474074078293019E-3</v>
      </c>
      <c r="L44" s="34">
        <f>SUM(F$3:F43)+I44</f>
        <v>-6.0219099999158428E-4</v>
      </c>
      <c r="M44" s="34">
        <f>SUM(G$3:G43)+J44</f>
        <v>0</v>
      </c>
      <c r="N44" s="35">
        <f t="shared" si="1"/>
        <v>5.0508400567660223E-6</v>
      </c>
      <c r="O44" s="35">
        <f t="shared" si="1"/>
        <v>3.6263400047086426E-7</v>
      </c>
      <c r="P44" s="35">
        <f t="shared" si="1"/>
        <v>0</v>
      </c>
      <c r="Q44" s="35">
        <f t="shared" si="2"/>
        <v>-1.3533685143092216E-6</v>
      </c>
      <c r="R44" s="35">
        <f t="shared" si="3"/>
        <v>0</v>
      </c>
      <c r="S44" s="35">
        <f t="shared" si="4"/>
        <v>0</v>
      </c>
    </row>
    <row r="45" spans="1:19" x14ac:dyDescent="0.25">
      <c r="A45" s="26">
        <f>Wellpath!E45</f>
        <v>1260</v>
      </c>
      <c r="B45" s="22">
        <v>0</v>
      </c>
      <c r="C45" s="22">
        <v>0</v>
      </c>
      <c r="D45" s="22">
        <f>-COS(Wellpath!$L45) * SIN(Wellpath!$O45) / (Bfield * COS(Dip))</f>
        <v>-6.3377484526112103E-5</v>
      </c>
      <c r="E45" s="20">
        <f>Model!$W$14*((drdp!B45+drdp!K45)*'MBXY-TI1S'!$B45+(drdp!E45+drdp!N45)*'MBXY-TI1S'!$C45+(drdp!H45+drdp!Q45)*'MBXY-TI1S'!$D45)</f>
        <v>8.9677313453525274E-3</v>
      </c>
      <c r="F45" s="20">
        <f>Model!$W$14*((drdp!C45+drdp!L45)*'MBXY-TI1S'!$B45+(drdp!F45+drdp!O45)*'MBXY-TI1S'!$C45+(drdp!I45+drdp!R45)*'MBXY-TI1S'!$D45)</f>
        <v>-2.4028963719264747E-3</v>
      </c>
      <c r="G45" s="20">
        <f>Model!$W$14*((drdp!D45+drdp!M45)*'MBXY-TI1S'!$B45+(drdp!G45+drdp!P45)*'MBXY-TI1S'!$C45+(drdp!J45+drdp!S45)*'MBXY-TI1S'!$D45)</f>
        <v>0</v>
      </c>
      <c r="H45" s="18">
        <f>Model!$W$14*((drdp!B45)*'MBXY-TI1S'!$B45+(drdp!E45)*'MBXY-TI1S'!$C45+(drdp!H45)*'MBXY-TI1S'!$D45)</f>
        <v>4.4838656726762637E-3</v>
      </c>
      <c r="I45" s="18">
        <f>Model!$W$14*((drdp!C45)*'MBXY-TI1S'!$B45+(drdp!F45)*'MBXY-TI1S'!$C45+(drdp!I45)*'MBXY-TI1S'!$D45)</f>
        <v>-1.2014481859632374E-3</v>
      </c>
      <c r="J45" s="18">
        <f>Model!$W$14*((drdp!D45)*'MBXY-TI1S'!$B45+(drdp!G45)*'MBXY-TI1S'!$C45+(drdp!J45)*'MBXY-TI1S'!$D45)</f>
        <v>0</v>
      </c>
      <c r="K45" s="21">
        <f>SUM(E$3:E44)+H45</f>
        <v>8.9786804883348684E-3</v>
      </c>
      <c r="L45" s="21">
        <f>SUM(F$3:F44)+I45</f>
        <v>-2.4058301859464061E-3</v>
      </c>
      <c r="M45" s="21">
        <f>SUM(G$3:G44)+J45</f>
        <v>0</v>
      </c>
      <c r="N45" s="19">
        <f t="shared" si="1"/>
        <v>8.0616703311605273E-5</v>
      </c>
      <c r="O45" s="19">
        <f t="shared" si="1"/>
        <v>5.7880188836109194E-6</v>
      </c>
      <c r="P45" s="19">
        <f t="shared" si="1"/>
        <v>0</v>
      </c>
      <c r="Q45" s="19">
        <f t="shared" si="2"/>
        <v>-2.1601180548804045E-5</v>
      </c>
      <c r="R45" s="19">
        <f t="shared" si="3"/>
        <v>0</v>
      </c>
      <c r="S45" s="19">
        <f t="shared" si="4"/>
        <v>0</v>
      </c>
    </row>
    <row r="46" spans="1:19" x14ac:dyDescent="0.25">
      <c r="A46" s="26">
        <f>Wellpath!E46</f>
        <v>1290</v>
      </c>
      <c r="B46" s="22">
        <v>0</v>
      </c>
      <c r="C46" s="22">
        <v>0</v>
      </c>
      <c r="D46" s="22">
        <f>-COS(Wellpath!$L46) * SIN(Wellpath!$O46) / (Bfield * COS(Dip))</f>
        <v>-6.3184209593524973E-5</v>
      </c>
      <c r="E46" s="20">
        <f>Model!$W$14*((drdp!B46+drdp!K46)*'MBXY-TI1S'!$B46+(drdp!E46+drdp!N46)*'MBXY-TI1S'!$C46+(drdp!H46+drdp!Q46)*'MBXY-TI1S'!$D46)</f>
        <v>1.3396957989365091E-2</v>
      </c>
      <c r="F46" s="20">
        <f>Model!$W$14*((drdp!C46+drdp!L46)*'MBXY-TI1S'!$B46+(drdp!F46+drdp!O46)*'MBXY-TI1S'!$C46+(drdp!I46+drdp!R46)*'MBXY-TI1S'!$D46)</f>
        <v>-3.5897040742840524E-3</v>
      </c>
      <c r="G46" s="20">
        <f>Model!$W$14*((drdp!D46+drdp!M46)*'MBXY-TI1S'!$B46+(drdp!G46+drdp!P46)*'MBXY-TI1S'!$C46+(drdp!J46+drdp!S46)*'MBXY-TI1S'!$D46)</f>
        <v>0</v>
      </c>
      <c r="H46" s="18">
        <f>Model!$W$14*((drdp!B46)*'MBXY-TI1S'!$B46+(drdp!E46)*'MBXY-TI1S'!$C46+(drdp!H46)*'MBXY-TI1S'!$D46)</f>
        <v>6.6984789946825454E-3</v>
      </c>
      <c r="I46" s="18">
        <f>Model!$W$14*((drdp!C46)*'MBXY-TI1S'!$B46+(drdp!F46)*'MBXY-TI1S'!$C46+(drdp!I46)*'MBXY-TI1S'!$D46)</f>
        <v>-1.7948520371420262E-3</v>
      </c>
      <c r="J46" s="18">
        <f>Model!$W$14*((drdp!D46)*'MBXY-TI1S'!$B46+(drdp!G46)*'MBXY-TI1S'!$C46+(drdp!J46)*'MBXY-TI1S'!$D46)</f>
        <v>0</v>
      </c>
      <c r="K46" s="21">
        <f>SUM(E$3:E45)+H46</f>
        <v>2.0161025155693676E-2</v>
      </c>
      <c r="L46" s="21">
        <f>SUM(F$3:F45)+I46</f>
        <v>-5.4021304090516691E-3</v>
      </c>
      <c r="M46" s="21">
        <f>SUM(G$3:G45)+J46</f>
        <v>0</v>
      </c>
      <c r="N46" s="19">
        <f t="shared" si="1"/>
        <v>4.0646693532851323E-4</v>
      </c>
      <c r="O46" s="19">
        <f t="shared" si="1"/>
        <v>2.9183012956400752E-5</v>
      </c>
      <c r="P46" s="19">
        <f t="shared" si="1"/>
        <v>0</v>
      </c>
      <c r="Q46" s="19">
        <f t="shared" si="2"/>
        <v>-1.0891248707122846E-4</v>
      </c>
      <c r="R46" s="19">
        <f t="shared" si="3"/>
        <v>0</v>
      </c>
      <c r="S46" s="19">
        <f t="shared" si="4"/>
        <v>0</v>
      </c>
    </row>
    <row r="47" spans="1:19" x14ac:dyDescent="0.25">
      <c r="A47" s="26">
        <f>Wellpath!E47</f>
        <v>1320</v>
      </c>
      <c r="B47" s="22">
        <v>0</v>
      </c>
      <c r="C47" s="22">
        <v>0</v>
      </c>
      <c r="D47" s="22">
        <f>-COS(Wellpath!$L47) * SIN(Wellpath!$O47) / (Bfield * COS(Dip))</f>
        <v>-6.2913954434329529E-5</v>
      </c>
      <c r="E47" s="20">
        <f>Model!$W$14*((drdp!B47+drdp!K47)*'MBXY-TI1S'!$B47+(drdp!E47+drdp!N47)*'MBXY-TI1S'!$C47+(drdp!H47+drdp!Q47)*'MBXY-TI1S'!$D47)</f>
        <v>1.7760916000710978E-2</v>
      </c>
      <c r="F47" s="20">
        <f>Model!$W$14*((drdp!C47+drdp!L47)*'MBXY-TI1S'!$B47+(drdp!F47+drdp!O47)*'MBXY-TI1S'!$C47+(drdp!I47+drdp!R47)*'MBXY-TI1S'!$D47)</f>
        <v>-4.7590230992275119E-3</v>
      </c>
      <c r="G47" s="20">
        <f>Model!$W$14*((drdp!D47+drdp!M47)*'MBXY-TI1S'!$B47+(drdp!G47+drdp!P47)*'MBXY-TI1S'!$C47+(drdp!J47+drdp!S47)*'MBXY-TI1S'!$D47)</f>
        <v>0</v>
      </c>
      <c r="H47" s="18">
        <f>Model!$W$14*((drdp!B47)*'MBXY-TI1S'!$B47+(drdp!E47)*'MBXY-TI1S'!$C47+(drdp!H47)*'MBXY-TI1S'!$D47)</f>
        <v>8.880458000355489E-3</v>
      </c>
      <c r="I47" s="18">
        <f>Model!$W$14*((drdp!C47)*'MBXY-TI1S'!$B47+(drdp!F47)*'MBXY-TI1S'!$C47+(drdp!I47)*'MBXY-TI1S'!$D47)</f>
        <v>-2.3795115496137559E-3</v>
      </c>
      <c r="J47" s="18">
        <f>Model!$W$14*((drdp!D47)*'MBXY-TI1S'!$B47+(drdp!G47)*'MBXY-TI1S'!$C47+(drdp!J47)*'MBXY-TI1S'!$D47)</f>
        <v>0</v>
      </c>
      <c r="K47" s="21">
        <f>SUM(E$3:E46)+H47</f>
        <v>3.5739962150731712E-2</v>
      </c>
      <c r="L47" s="21">
        <f>SUM(F$3:F46)+I47</f>
        <v>-9.5764939958074523E-3</v>
      </c>
      <c r="M47" s="21">
        <f>SUM(G$3:G46)+J47</f>
        <v>0</v>
      </c>
      <c r="N47" s="19">
        <f t="shared" si="1"/>
        <v>1.2773448945357353E-3</v>
      </c>
      <c r="O47" s="19">
        <f t="shared" si="1"/>
        <v>9.1709237251736187E-5</v>
      </c>
      <c r="P47" s="19">
        <f t="shared" si="1"/>
        <v>0</v>
      </c>
      <c r="Q47" s="19">
        <f t="shared" si="2"/>
        <v>-3.4226353294686783E-4</v>
      </c>
      <c r="R47" s="19">
        <f t="shared" si="3"/>
        <v>0</v>
      </c>
      <c r="S47" s="19">
        <f t="shared" si="4"/>
        <v>0</v>
      </c>
    </row>
    <row r="48" spans="1:19" x14ac:dyDescent="0.25">
      <c r="A48" s="26">
        <f>Wellpath!E48</f>
        <v>1350</v>
      </c>
      <c r="B48" s="22">
        <v>0</v>
      </c>
      <c r="C48" s="22">
        <v>0</v>
      </c>
      <c r="D48" s="22">
        <f>-COS(Wellpath!$L48) * SIN(Wellpath!$O48) / (Bfield * COS(Dip))</f>
        <v>-6.2567048312807584E-5</v>
      </c>
      <c r="E48" s="20">
        <f>Model!$W$14*((drdp!B48+drdp!K48)*'MBXY-TI1S'!$B48+(drdp!E48+drdp!N48)*'MBXY-TI1S'!$C48+(drdp!H48+drdp!Q48)*'MBXY-TI1S'!$D48)</f>
        <v>2.2038344614622427E-2</v>
      </c>
      <c r="F48" s="20">
        <f>Model!$W$14*((drdp!C48+drdp!L48)*'MBXY-TI1S'!$B48+(drdp!F48+drdp!O48)*'MBXY-TI1S'!$C48+(drdp!I48+drdp!R48)*'MBXY-TI1S'!$D48)</f>
        <v>-5.9051566420068608E-3</v>
      </c>
      <c r="G48" s="20">
        <f>Model!$W$14*((drdp!D48+drdp!M48)*'MBXY-TI1S'!$B48+(drdp!G48+drdp!P48)*'MBXY-TI1S'!$C48+(drdp!J48+drdp!S48)*'MBXY-TI1S'!$D48)</f>
        <v>0</v>
      </c>
      <c r="H48" s="18">
        <f>Model!$W$14*((drdp!B48)*'MBXY-TI1S'!$B48+(drdp!E48)*'MBXY-TI1S'!$C48+(drdp!H48)*'MBXY-TI1S'!$D48)</f>
        <v>1.1019172307311214E-2</v>
      </c>
      <c r="I48" s="18">
        <f>Model!$W$14*((drdp!C48)*'MBXY-TI1S'!$B48+(drdp!F48)*'MBXY-TI1S'!$C48+(drdp!I48)*'MBXY-TI1S'!$D48)</f>
        <v>-2.9525783210034304E-3</v>
      </c>
      <c r="J48" s="18">
        <f>Model!$W$14*((drdp!D48)*'MBXY-TI1S'!$B48+(drdp!G48)*'MBXY-TI1S'!$C48+(drdp!J48)*'MBXY-TI1S'!$D48)</f>
        <v>0</v>
      </c>
      <c r="K48" s="21">
        <f>SUM(E$3:E47)+H48</f>
        <v>5.5639592458398411E-2</v>
      </c>
      <c r="L48" s="21">
        <f>SUM(F$3:F47)+I48</f>
        <v>-1.4908583866424636E-2</v>
      </c>
      <c r="M48" s="21">
        <f>SUM(G$3:G47)+J48</f>
        <v>0</v>
      </c>
      <c r="N48" s="19">
        <f t="shared" si="1"/>
        <v>3.0957642489366655E-3</v>
      </c>
      <c r="O48" s="19">
        <f t="shared" si="1"/>
        <v>2.2226587290221695E-4</v>
      </c>
      <c r="P48" s="19">
        <f t="shared" si="1"/>
        <v>0</v>
      </c>
      <c r="Q48" s="19">
        <f t="shared" si="2"/>
        <v>-8.2950753045972047E-4</v>
      </c>
      <c r="R48" s="19">
        <f t="shared" si="3"/>
        <v>0</v>
      </c>
      <c r="S48" s="19">
        <f t="shared" si="4"/>
        <v>0</v>
      </c>
    </row>
    <row r="49" spans="1:19" x14ac:dyDescent="0.25">
      <c r="A49" s="26">
        <f>Wellpath!E49</f>
        <v>1380</v>
      </c>
      <c r="B49" s="22">
        <v>0</v>
      </c>
      <c r="C49" s="22">
        <v>0</v>
      </c>
      <c r="D49" s="22">
        <f>-COS(Wellpath!$L49) * SIN(Wellpath!$O49) / (Bfield * COS(Dip))</f>
        <v>-6.214391388063148E-5</v>
      </c>
      <c r="E49" s="20">
        <f>Model!$W$14*((drdp!B49+drdp!K49)*'MBXY-TI1S'!$B49+(drdp!E49+drdp!N49)*'MBXY-TI1S'!$C49+(drdp!H49+drdp!Q49)*'MBXY-TI1S'!$D49)</f>
        <v>2.6208404628858109E-2</v>
      </c>
      <c r="F49" s="20">
        <f>Model!$W$14*((drdp!C49+drdp!L49)*'MBXY-TI1S'!$B49+(drdp!F49+drdp!O49)*'MBXY-TI1S'!$C49+(drdp!I49+drdp!R49)*'MBXY-TI1S'!$D49)</f>
        <v>-7.022520855210628E-3</v>
      </c>
      <c r="G49" s="20">
        <f>Model!$W$14*((drdp!D49+drdp!M49)*'MBXY-TI1S'!$B49+(drdp!G49+drdp!P49)*'MBXY-TI1S'!$C49+(drdp!J49+drdp!S49)*'MBXY-TI1S'!$D49)</f>
        <v>0</v>
      </c>
      <c r="H49" s="18">
        <f>Model!$W$14*((drdp!B49)*'MBXY-TI1S'!$B49+(drdp!E49)*'MBXY-TI1S'!$C49+(drdp!H49)*'MBXY-TI1S'!$D49)</f>
        <v>1.3104202314429055E-2</v>
      </c>
      <c r="I49" s="18">
        <f>Model!$W$14*((drdp!C49)*'MBXY-TI1S'!$B49+(drdp!F49)*'MBXY-TI1S'!$C49+(drdp!I49)*'MBXY-TI1S'!$D49)</f>
        <v>-3.511260427605314E-3</v>
      </c>
      <c r="J49" s="18">
        <f>Model!$W$14*((drdp!D49)*'MBXY-TI1S'!$B49+(drdp!G49)*'MBXY-TI1S'!$C49+(drdp!J49)*'MBXY-TI1S'!$D49)</f>
        <v>0</v>
      </c>
      <c r="K49" s="21">
        <f>SUM(E$3:E48)+H49</f>
        <v>7.9762967080138691E-2</v>
      </c>
      <c r="L49" s="21">
        <f>SUM(F$3:F48)+I49</f>
        <v>-2.137242261503338E-2</v>
      </c>
      <c r="M49" s="21">
        <f>SUM(G$3:G48)+J49</f>
        <v>0</v>
      </c>
      <c r="N49" s="19">
        <f t="shared" si="1"/>
        <v>6.3621309174272883E-3</v>
      </c>
      <c r="O49" s="19">
        <f t="shared" si="1"/>
        <v>4.5678044843559026E-4</v>
      </c>
      <c r="P49" s="19">
        <f t="shared" si="1"/>
        <v>0</v>
      </c>
      <c r="Q49" s="19">
        <f t="shared" si="2"/>
        <v>-1.7047278414657192E-3</v>
      </c>
      <c r="R49" s="19">
        <f t="shared" si="3"/>
        <v>0</v>
      </c>
      <c r="S49" s="19">
        <f t="shared" si="4"/>
        <v>0</v>
      </c>
    </row>
    <row r="50" spans="1:19" x14ac:dyDescent="0.25">
      <c r="A50" s="26">
        <f>Wellpath!E50</f>
        <v>1410</v>
      </c>
      <c r="B50" s="22">
        <v>0</v>
      </c>
      <c r="C50" s="22">
        <v>0</v>
      </c>
      <c r="D50" s="22">
        <f>-COS(Wellpath!$L50) * SIN(Wellpath!$O50) / (Bfield * COS(Dip))</f>
        <v>-6.1645066661927914E-5</v>
      </c>
      <c r="E50" s="20">
        <f>Model!$W$14*((drdp!B50+drdp!K50)*'MBXY-TI1S'!$B50+(drdp!E50+drdp!N50)*'MBXY-TI1S'!$C50+(drdp!H50+drdp!Q50)*'MBXY-TI1S'!$D50)</f>
        <v>3.0250779930201602E-2</v>
      </c>
      <c r="F50" s="20">
        <f>Model!$W$14*((drdp!C50+drdp!L50)*'MBXY-TI1S'!$B50+(drdp!F50+drdp!O50)*'MBXY-TI1S'!$C50+(drdp!I50+drdp!R50)*'MBXY-TI1S'!$D50)</f>
        <v>-8.1056720527091335E-3</v>
      </c>
      <c r="G50" s="20">
        <f>Model!$W$14*((drdp!D50+drdp!M50)*'MBXY-TI1S'!$B50+(drdp!G50+drdp!P50)*'MBXY-TI1S'!$C50+(drdp!J50+drdp!S50)*'MBXY-TI1S'!$D50)</f>
        <v>0</v>
      </c>
      <c r="H50" s="18">
        <f>Model!$W$14*((drdp!B50)*'MBXY-TI1S'!$B50+(drdp!E50)*'MBXY-TI1S'!$C50+(drdp!H50)*'MBXY-TI1S'!$D50)</f>
        <v>1.5125389965100801E-2</v>
      </c>
      <c r="I50" s="18">
        <f>Model!$W$14*((drdp!C50)*'MBXY-TI1S'!$B50+(drdp!F50)*'MBXY-TI1S'!$C50+(drdp!I50)*'MBXY-TI1S'!$D50)</f>
        <v>-4.0528360263545667E-3</v>
      </c>
      <c r="J50" s="18">
        <f>Model!$W$14*((drdp!D50)*'MBXY-TI1S'!$B50+(drdp!G50)*'MBXY-TI1S'!$C50+(drdp!J50)*'MBXY-TI1S'!$D50)</f>
        <v>0</v>
      </c>
      <c r="K50" s="21">
        <f>SUM(E$3:E49)+H50</f>
        <v>0.10799255935966853</v>
      </c>
      <c r="L50" s="21">
        <f>SUM(F$3:F49)+I50</f>
        <v>-2.8936519068993263E-2</v>
      </c>
      <c r="M50" s="21">
        <f>SUM(G$3:G49)+J50</f>
        <v>0</v>
      </c>
      <c r="N50" s="19">
        <f t="shared" si="1"/>
        <v>1.1662392877051531E-2</v>
      </c>
      <c r="O50" s="19">
        <f t="shared" si="1"/>
        <v>8.3732213583021073E-4</v>
      </c>
      <c r="P50" s="19">
        <f t="shared" si="1"/>
        <v>0</v>
      </c>
      <c r="Q50" s="19">
        <f t="shared" si="2"/>
        <v>-3.1249287532204356E-3</v>
      </c>
      <c r="R50" s="19">
        <f t="shared" si="3"/>
        <v>0</v>
      </c>
      <c r="S50" s="19">
        <f t="shared" si="4"/>
        <v>0</v>
      </c>
    </row>
    <row r="51" spans="1:19" x14ac:dyDescent="0.25">
      <c r="A51" s="26">
        <f>Wellpath!E51</f>
        <v>1440</v>
      </c>
      <c r="B51" s="22">
        <v>0</v>
      </c>
      <c r="C51" s="22">
        <v>0</v>
      </c>
      <c r="D51" s="22">
        <f>-COS(Wellpath!$L51) * SIN(Wellpath!$O51) / (Bfield * COS(Dip))</f>
        <v>-6.107111442519138E-5</v>
      </c>
      <c r="E51" s="20">
        <f>Model!$W$14*((drdp!B51+drdp!K51)*'MBXY-TI1S'!$B51+(drdp!E51+drdp!N51)*'MBXY-TI1S'!$C51+(drdp!H51+drdp!Q51)*'MBXY-TI1S'!$D51)</f>
        <v>3.4145776472522919E-2</v>
      </c>
      <c r="F51" s="20">
        <f>Model!$W$14*((drdp!C51+drdp!L51)*'MBXY-TI1S'!$B51+(drdp!F51+drdp!O51)*'MBXY-TI1S'!$C51+(drdp!I51+drdp!R51)*'MBXY-TI1S'!$D51)</f>
        <v>-9.1493332307461452E-3</v>
      </c>
      <c r="G51" s="20">
        <f>Model!$W$14*((drdp!D51+drdp!M51)*'MBXY-TI1S'!$B51+(drdp!G51+drdp!P51)*'MBXY-TI1S'!$C51+(drdp!J51+drdp!S51)*'MBXY-TI1S'!$D51)</f>
        <v>0</v>
      </c>
      <c r="H51" s="18">
        <f>Model!$W$14*((drdp!B51)*'MBXY-TI1S'!$B51+(drdp!E51)*'MBXY-TI1S'!$C51+(drdp!H51)*'MBXY-TI1S'!$D51)</f>
        <v>1.707288823626146E-2</v>
      </c>
      <c r="I51" s="18">
        <f>Model!$W$14*((drdp!C51)*'MBXY-TI1S'!$B51+(drdp!F51)*'MBXY-TI1S'!$C51+(drdp!I51)*'MBXY-TI1S'!$D51)</f>
        <v>-4.5746666153730726E-3</v>
      </c>
      <c r="J51" s="18">
        <f>Model!$W$14*((drdp!D51)*'MBXY-TI1S'!$B51+(drdp!G51)*'MBXY-TI1S'!$C51+(drdp!J51)*'MBXY-TI1S'!$D51)</f>
        <v>0</v>
      </c>
      <c r="K51" s="21">
        <f>SUM(E$3:E50)+H51</f>
        <v>0.14019083756103079</v>
      </c>
      <c r="L51" s="21">
        <f>SUM(F$3:F50)+I51</f>
        <v>-3.7564021710720895E-2</v>
      </c>
      <c r="M51" s="21">
        <f>SUM(G$3:G50)+J51</f>
        <v>0</v>
      </c>
      <c r="N51" s="19">
        <f t="shared" si="1"/>
        <v>1.965347093606332E-2</v>
      </c>
      <c r="O51" s="19">
        <f t="shared" si="1"/>
        <v>1.4110557270835108E-3</v>
      </c>
      <c r="P51" s="19">
        <f t="shared" si="1"/>
        <v>0</v>
      </c>
      <c r="Q51" s="19">
        <f t="shared" si="2"/>
        <v>-5.2661316657867073E-3</v>
      </c>
      <c r="R51" s="19">
        <f t="shared" si="3"/>
        <v>0</v>
      </c>
      <c r="S51" s="19">
        <f t="shared" si="4"/>
        <v>0</v>
      </c>
    </row>
    <row r="52" spans="1:19" x14ac:dyDescent="0.25">
      <c r="A52" s="26">
        <f>Wellpath!E52</f>
        <v>1470</v>
      </c>
      <c r="B52" s="22">
        <v>0</v>
      </c>
      <c r="C52" s="22">
        <v>0</v>
      </c>
      <c r="D52" s="22">
        <f>-COS(Wellpath!$L52) * SIN(Wellpath!$O52) / (Bfield * COS(Dip))</f>
        <v>-6.0422756442811749E-5</v>
      </c>
      <c r="E52" s="20">
        <f>Model!$W$14*((drdp!B52+drdp!K52)*'MBXY-TI1S'!$B52+(drdp!E52+drdp!N52)*'MBXY-TI1S'!$C52+(drdp!H52+drdp!Q52)*'MBXY-TI1S'!$D52)</f>
        <v>3.7874418224191554E-2</v>
      </c>
      <c r="F52" s="20">
        <f>Model!$W$14*((drdp!C52+drdp!L52)*'MBXY-TI1S'!$B52+(drdp!F52+drdp!O52)*'MBXY-TI1S'!$C52+(drdp!I52+drdp!R52)*'MBXY-TI1S'!$D52)</f>
        <v>-1.0148419776970721E-2</v>
      </c>
      <c r="G52" s="20">
        <f>Model!$W$14*((drdp!D52+drdp!M52)*'MBXY-TI1S'!$B52+(drdp!G52+drdp!P52)*'MBXY-TI1S'!$C52+(drdp!J52+drdp!S52)*'MBXY-TI1S'!$D52)</f>
        <v>0</v>
      </c>
      <c r="H52" s="18">
        <f>Model!$W$14*((drdp!B52)*'MBXY-TI1S'!$B52+(drdp!E52)*'MBXY-TI1S'!$C52+(drdp!H52)*'MBXY-TI1S'!$D52)</f>
        <v>1.8937209112095777E-2</v>
      </c>
      <c r="I52" s="18">
        <f>Model!$W$14*((drdp!C52)*'MBXY-TI1S'!$B52+(drdp!F52)*'MBXY-TI1S'!$C52+(drdp!I52)*'MBXY-TI1S'!$D52)</f>
        <v>-5.0742098884853605E-3</v>
      </c>
      <c r="J52" s="18">
        <f>Model!$W$14*((drdp!D52)*'MBXY-TI1S'!$B52+(drdp!G52)*'MBXY-TI1S'!$C52+(drdp!J52)*'MBXY-TI1S'!$D52)</f>
        <v>0</v>
      </c>
      <c r="K52" s="21">
        <f>SUM(E$3:E51)+H52</f>
        <v>0.17620093490938804</v>
      </c>
      <c r="L52" s="21">
        <f>SUM(F$3:F51)+I52</f>
        <v>-4.721289821457933E-2</v>
      </c>
      <c r="M52" s="21">
        <f>SUM(G$3:G51)+J52</f>
        <v>0</v>
      </c>
      <c r="N52" s="19">
        <f t="shared" si="1"/>
        <v>3.1046769462942402E-2</v>
      </c>
      <c r="O52" s="19">
        <f t="shared" si="1"/>
        <v>2.229057757820228E-3</v>
      </c>
      <c r="P52" s="19">
        <f t="shared" si="1"/>
        <v>0</v>
      </c>
      <c r="Q52" s="19">
        <f t="shared" si="2"/>
        <v>-8.3189568051906561E-3</v>
      </c>
      <c r="R52" s="19">
        <f t="shared" si="3"/>
        <v>0</v>
      </c>
      <c r="S52" s="19">
        <f t="shared" si="4"/>
        <v>0</v>
      </c>
    </row>
    <row r="53" spans="1:19" x14ac:dyDescent="0.25">
      <c r="A53" s="26">
        <f>Wellpath!E53</f>
        <v>1500</v>
      </c>
      <c r="B53" s="22">
        <v>0</v>
      </c>
      <c r="C53" s="22">
        <v>0</v>
      </c>
      <c r="D53" s="22">
        <f>-COS(Wellpath!$L53) * SIN(Wellpath!$O53) / (Bfield * COS(Dip))</f>
        <v>-5.9700782639118688E-5</v>
      </c>
      <c r="E53" s="20">
        <f>Model!$W$14*((drdp!B53+drdp!K53)*'MBXY-TI1S'!$B53+(drdp!E53+drdp!N53)*'MBXY-TI1S'!$C53+(drdp!H53+drdp!Q53)*'MBXY-TI1S'!$D53)</f>
        <v>4.1418539617395132E-2</v>
      </c>
      <c r="F53" s="20">
        <f>Model!$W$14*((drdp!C53+drdp!L53)*'MBXY-TI1S'!$B53+(drdp!F53+drdp!O53)*'MBXY-TI1S'!$C53+(drdp!I53+drdp!R53)*'MBXY-TI1S'!$D53)</f>
        <v>-1.1098064242157486E-2</v>
      </c>
      <c r="G53" s="20">
        <f>Model!$W$14*((drdp!D53+drdp!M53)*'MBXY-TI1S'!$B53+(drdp!G53+drdp!P53)*'MBXY-TI1S'!$C53+(drdp!J53+drdp!S53)*'MBXY-TI1S'!$D53)</f>
        <v>0</v>
      </c>
      <c r="H53" s="18">
        <f>Model!$W$14*((drdp!B53)*'MBXY-TI1S'!$B53+(drdp!E53)*'MBXY-TI1S'!$C53+(drdp!H53)*'MBXY-TI1S'!$D53)</f>
        <v>2.0709269808697566E-2</v>
      </c>
      <c r="I53" s="18">
        <f>Model!$W$14*((drdp!C53)*'MBXY-TI1S'!$B53+(drdp!F53)*'MBXY-TI1S'!$C53+(drdp!I53)*'MBXY-TI1S'!$D53)</f>
        <v>-5.5490321210787431E-3</v>
      </c>
      <c r="J53" s="18">
        <f>Model!$W$14*((drdp!D53)*'MBXY-TI1S'!$B53+(drdp!G53)*'MBXY-TI1S'!$C53+(drdp!J53)*'MBXY-TI1S'!$D53)</f>
        <v>0</v>
      </c>
      <c r="K53" s="21">
        <f>SUM(E$3:E52)+H53</f>
        <v>0.21584741383018136</v>
      </c>
      <c r="L53" s="21">
        <f>SUM(F$3:F52)+I53</f>
        <v>-5.7836140224143434E-2</v>
      </c>
      <c r="M53" s="21">
        <f>SUM(G$3:G52)+J53</f>
        <v>0</v>
      </c>
      <c r="N53" s="19">
        <f t="shared" si="1"/>
        <v>4.6590106057177567E-2</v>
      </c>
      <c r="O53" s="19">
        <f t="shared" si="1"/>
        <v>3.3450191160267822E-3</v>
      </c>
      <c r="P53" s="19">
        <f t="shared" si="1"/>
        <v>0</v>
      </c>
      <c r="Q53" s="19">
        <f t="shared" si="2"/>
        <v>-1.2483781293301086E-2</v>
      </c>
      <c r="R53" s="19">
        <f t="shared" si="3"/>
        <v>0</v>
      </c>
      <c r="S53" s="19">
        <f t="shared" si="4"/>
        <v>0</v>
      </c>
    </row>
    <row r="54" spans="1:19" x14ac:dyDescent="0.25">
      <c r="A54" s="26">
        <f>Wellpath!E54</f>
        <v>1530</v>
      </c>
      <c r="B54" s="22">
        <v>0</v>
      </c>
      <c r="C54" s="22">
        <v>0</v>
      </c>
      <c r="D54" s="22">
        <f>-COS(Wellpath!$L54) * SIN(Wellpath!$O54) / (Bfield * COS(Dip))</f>
        <v>-5.8906072627980447E-5</v>
      </c>
      <c r="E54" s="20">
        <f>Model!$W$14*((drdp!B54+drdp!K54)*'MBXY-TI1S'!$B54+(drdp!E54+drdp!N54)*'MBXY-TI1S'!$C54+(drdp!H54+drdp!Q54)*'MBXY-TI1S'!$D54)</f>
        <v>4.4760874048959801E-2</v>
      </c>
      <c r="F54" s="20">
        <f>Model!$W$14*((drdp!C54+drdp!L54)*'MBXY-TI1S'!$B54+(drdp!F54+drdp!O54)*'MBXY-TI1S'!$C54+(drdp!I54+drdp!R54)*'MBXY-TI1S'!$D54)</f>
        <v>-1.1993640053929977E-2</v>
      </c>
      <c r="G54" s="20">
        <f>Model!$W$14*((drdp!D54+drdp!M54)*'MBXY-TI1S'!$B54+(drdp!G54+drdp!P54)*'MBXY-TI1S'!$C54+(drdp!J54+drdp!S54)*'MBXY-TI1S'!$D54)</f>
        <v>0</v>
      </c>
      <c r="H54" s="18">
        <f>Model!$W$14*((drdp!B54)*'MBXY-TI1S'!$B54+(drdp!E54)*'MBXY-TI1S'!$C54+(drdp!H54)*'MBXY-TI1S'!$D54)</f>
        <v>2.23804370244799E-2</v>
      </c>
      <c r="I54" s="18">
        <f>Model!$W$14*((drdp!C54)*'MBXY-TI1S'!$B54+(drdp!F54)*'MBXY-TI1S'!$C54+(drdp!I54)*'MBXY-TI1S'!$D54)</f>
        <v>-5.9968200269649883E-3</v>
      </c>
      <c r="J54" s="18">
        <f>Model!$W$14*((drdp!D54)*'MBXY-TI1S'!$B54+(drdp!G54)*'MBXY-TI1S'!$C54+(drdp!J54)*'MBXY-TI1S'!$D54)</f>
        <v>0</v>
      </c>
      <c r="K54" s="21">
        <f>SUM(E$3:E53)+H54</f>
        <v>0.25893712066335883</v>
      </c>
      <c r="L54" s="21">
        <f>SUM(F$3:F53)+I54</f>
        <v>-6.938199237218716E-2</v>
      </c>
      <c r="M54" s="21">
        <f>SUM(G$3:G53)+J54</f>
        <v>0</v>
      </c>
      <c r="N54" s="19">
        <f t="shared" si="1"/>
        <v>6.7048432457430848E-2</v>
      </c>
      <c r="O54" s="19">
        <f t="shared" si="1"/>
        <v>4.8138608655342368E-3</v>
      </c>
      <c r="P54" s="19">
        <f t="shared" si="1"/>
        <v>0</v>
      </c>
      <c r="Q54" s="19">
        <f t="shared" si="2"/>
        <v>-1.796557333074127E-2</v>
      </c>
      <c r="R54" s="19">
        <f t="shared" si="3"/>
        <v>0</v>
      </c>
      <c r="S54" s="19">
        <f t="shared" si="4"/>
        <v>0</v>
      </c>
    </row>
    <row r="55" spans="1:19" x14ac:dyDescent="0.25">
      <c r="A55" s="26">
        <f>Wellpath!E55</f>
        <v>1560</v>
      </c>
      <c r="B55" s="22">
        <v>0</v>
      </c>
      <c r="C55" s="22">
        <v>0</v>
      </c>
      <c r="D55" s="22">
        <f>-COS(Wellpath!$L55) * SIN(Wellpath!$O55) / (Bfield * COS(Dip))</f>
        <v>-5.8039594641129906E-5</v>
      </c>
      <c r="E55" s="20">
        <f>Model!$W$14*((drdp!B55+drdp!K55)*'MBXY-TI1S'!$B55+(drdp!E55+drdp!N55)*'MBXY-TI1S'!$C55+(drdp!H55+drdp!Q55)*'MBXY-TI1S'!$D55)</f>
        <v>4.7885138001505276E-2</v>
      </c>
      <c r="F55" s="20">
        <f>Model!$W$14*((drdp!C55+drdp!L55)*'MBXY-TI1S'!$B55+(drdp!F55+drdp!O55)*'MBXY-TI1S'!$C55+(drdp!I55+drdp!R55)*'MBXY-TI1S'!$D55)</f>
        <v>-1.2830784056956203E-2</v>
      </c>
      <c r="G55" s="20">
        <f>Model!$W$14*((drdp!D55+drdp!M55)*'MBXY-TI1S'!$B55+(drdp!G55+drdp!P55)*'MBXY-TI1S'!$C55+(drdp!J55+drdp!S55)*'MBXY-TI1S'!$D55)</f>
        <v>0</v>
      </c>
      <c r="H55" s="18">
        <f>Model!$W$14*((drdp!B55)*'MBXY-TI1S'!$B55+(drdp!E55)*'MBXY-TI1S'!$C55+(drdp!H55)*'MBXY-TI1S'!$D55)</f>
        <v>2.3942569000752638E-2</v>
      </c>
      <c r="I55" s="18">
        <f>Model!$W$14*((drdp!C55)*'MBXY-TI1S'!$B55+(drdp!F55)*'MBXY-TI1S'!$C55+(drdp!I55)*'MBXY-TI1S'!$D55)</f>
        <v>-6.4153920284781016E-3</v>
      </c>
      <c r="J55" s="18">
        <f>Model!$W$14*((drdp!D55)*'MBXY-TI1S'!$B55+(drdp!G55)*'MBXY-TI1S'!$C55+(drdp!J55)*'MBXY-TI1S'!$D55)</f>
        <v>0</v>
      </c>
      <c r="K55" s="21">
        <f>SUM(E$3:E54)+H55</f>
        <v>0.30526012668859137</v>
      </c>
      <c r="L55" s="21">
        <f>SUM(F$3:F54)+I55</f>
        <v>-8.1794204427630246E-2</v>
      </c>
      <c r="M55" s="21">
        <f>SUM(G$3:G54)+J55</f>
        <v>0</v>
      </c>
      <c r="N55" s="19">
        <f t="shared" si="1"/>
        <v>9.3183744945934857E-2</v>
      </c>
      <c r="O55" s="19">
        <f t="shared" si="1"/>
        <v>6.6902918779489671E-3</v>
      </c>
      <c r="P55" s="19">
        <f t="shared" si="1"/>
        <v>0</v>
      </c>
      <c r="Q55" s="19">
        <f t="shared" si="2"/>
        <v>-2.4968509205970948E-2</v>
      </c>
      <c r="R55" s="19">
        <f t="shared" si="3"/>
        <v>0</v>
      </c>
      <c r="S55" s="19">
        <f t="shared" si="4"/>
        <v>0</v>
      </c>
    </row>
    <row r="56" spans="1:19" x14ac:dyDescent="0.25">
      <c r="A56" s="26">
        <f>Wellpath!E56</f>
        <v>1590</v>
      </c>
      <c r="B56" s="22">
        <v>0</v>
      </c>
      <c r="C56" s="22">
        <v>0</v>
      </c>
      <c r="D56" s="22">
        <f>-COS(Wellpath!$L56) * SIN(Wellpath!$O56) / (Bfield * COS(Dip))</f>
        <v>-5.7102404348523343E-5</v>
      </c>
      <c r="E56" s="20">
        <f>Model!$W$14*((drdp!B56+drdp!K56)*'MBXY-TI1S'!$B56+(drdp!E56+drdp!N56)*'MBXY-TI1S'!$C56+(drdp!H56+drdp!Q56)*'MBXY-TI1S'!$D56)</f>
        <v>5.0776110375104662E-2</v>
      </c>
      <c r="F56" s="20">
        <f>Model!$W$14*((drdp!C56+drdp!L56)*'MBXY-TI1S'!$B56+(drdp!F56+drdp!O56)*'MBXY-TI1S'!$C56+(drdp!I56+drdp!R56)*'MBXY-TI1S'!$D56)</f>
        <v>-1.3605417769802843E-2</v>
      </c>
      <c r="G56" s="20">
        <f>Model!$W$14*((drdp!D56+drdp!M56)*'MBXY-TI1S'!$B56+(drdp!G56+drdp!P56)*'MBXY-TI1S'!$C56+(drdp!J56+drdp!S56)*'MBXY-TI1S'!$D56)</f>
        <v>0</v>
      </c>
      <c r="H56" s="18">
        <f>Model!$W$14*((drdp!B56)*'MBXY-TI1S'!$B56+(drdp!E56)*'MBXY-TI1S'!$C56+(drdp!H56)*'MBXY-TI1S'!$D56)</f>
        <v>2.5388055187552331E-2</v>
      </c>
      <c r="I56" s="18">
        <f>Model!$W$14*((drdp!C56)*'MBXY-TI1S'!$B56+(drdp!F56)*'MBXY-TI1S'!$C56+(drdp!I56)*'MBXY-TI1S'!$D56)</f>
        <v>-6.8027088849014214E-3</v>
      </c>
      <c r="J56" s="18">
        <f>Model!$W$14*((drdp!D56)*'MBXY-TI1S'!$B56+(drdp!G56)*'MBXY-TI1S'!$C56+(drdp!J56)*'MBXY-TI1S'!$D56)</f>
        <v>0</v>
      </c>
      <c r="K56" s="21">
        <f>SUM(E$3:E55)+H56</f>
        <v>0.35459075087689634</v>
      </c>
      <c r="L56" s="21">
        <f>SUM(F$3:F55)+I56</f>
        <v>-9.5012305341009767E-2</v>
      </c>
      <c r="M56" s="21">
        <f>SUM(G$3:G55)+J56</f>
        <v>0</v>
      </c>
      <c r="N56" s="19">
        <f t="shared" si="1"/>
        <v>0.12573460060744115</v>
      </c>
      <c r="O56" s="19">
        <f t="shared" si="1"/>
        <v>9.0273381662132734E-3</v>
      </c>
      <c r="P56" s="19">
        <f t="shared" si="1"/>
        <v>0</v>
      </c>
      <c r="Q56" s="19">
        <f t="shared" si="2"/>
        <v>-3.3690484693413604E-2</v>
      </c>
      <c r="R56" s="19">
        <f t="shared" si="3"/>
        <v>0</v>
      </c>
      <c r="S56" s="19">
        <f t="shared" si="4"/>
        <v>0</v>
      </c>
    </row>
    <row r="57" spans="1:19" x14ac:dyDescent="0.25">
      <c r="A57" s="26">
        <f>Wellpath!E57</f>
        <v>1620</v>
      </c>
      <c r="B57" s="22">
        <v>0</v>
      </c>
      <c r="C57" s="22">
        <v>0</v>
      </c>
      <c r="D57" s="22">
        <f>-COS(Wellpath!$L57) * SIN(Wellpath!$O57) / (Bfield * COS(Dip))</f>
        <v>-5.6095643572169194E-5</v>
      </c>
      <c r="E57" s="20">
        <f>Model!$W$14*((drdp!B57+drdp!K57)*'MBXY-TI1S'!$B57+(drdp!E57+drdp!N57)*'MBXY-TI1S'!$C57+(drdp!H57+drdp!Q57)*'MBXY-TI1S'!$D57)</f>
        <v>5.3419706642953285E-2</v>
      </c>
      <c r="F57" s="20">
        <f>Model!$W$14*((drdp!C57+drdp!L57)*'MBXY-TI1S'!$B57+(drdp!F57+drdp!O57)*'MBXY-TI1S'!$C57+(drdp!I57+drdp!R57)*'MBXY-TI1S'!$D57)</f>
        <v>-1.4313767254886813E-2</v>
      </c>
      <c r="G57" s="20">
        <f>Model!$W$14*((drdp!D57+drdp!M57)*'MBXY-TI1S'!$B57+(drdp!G57+drdp!P57)*'MBXY-TI1S'!$C57+(drdp!J57+drdp!S57)*'MBXY-TI1S'!$D57)</f>
        <v>0</v>
      </c>
      <c r="H57" s="18">
        <f>Model!$W$14*((drdp!B57)*'MBXY-TI1S'!$B57+(drdp!E57)*'MBXY-TI1S'!$C57+(drdp!H57)*'MBXY-TI1S'!$D57)</f>
        <v>2.6709853321476643E-2</v>
      </c>
      <c r="I57" s="18">
        <f>Model!$W$14*((drdp!C57)*'MBXY-TI1S'!$B57+(drdp!F57)*'MBXY-TI1S'!$C57+(drdp!I57)*'MBXY-TI1S'!$D57)</f>
        <v>-7.1568836274434064E-3</v>
      </c>
      <c r="J57" s="18">
        <f>Model!$W$14*((drdp!D57)*'MBXY-TI1S'!$B57+(drdp!G57)*'MBXY-TI1S'!$C57+(drdp!J57)*'MBXY-TI1S'!$D57)</f>
        <v>0</v>
      </c>
      <c r="K57" s="21">
        <f>SUM(E$3:E56)+H57</f>
        <v>0.4066886593859253</v>
      </c>
      <c r="L57" s="21">
        <f>SUM(F$3:F56)+I57</f>
        <v>-0.10897189785335459</v>
      </c>
      <c r="M57" s="21">
        <f>SUM(G$3:G56)+J57</f>
        <v>0</v>
      </c>
      <c r="N57" s="19">
        <f t="shared" si="1"/>
        <v>0.16539566567312117</v>
      </c>
      <c r="O57" s="19">
        <f t="shared" si="1"/>
        <v>1.1874874521761947E-2</v>
      </c>
      <c r="P57" s="19">
        <f t="shared" si="1"/>
        <v>0</v>
      </c>
      <c r="Q57" s="19">
        <f t="shared" si="2"/>
        <v>-4.4317635048720772E-2</v>
      </c>
      <c r="R57" s="19">
        <f t="shared" si="3"/>
        <v>0</v>
      </c>
      <c r="S57" s="19">
        <f t="shared" si="4"/>
        <v>0</v>
      </c>
    </row>
    <row r="58" spans="1:19" x14ac:dyDescent="0.25">
      <c r="A58" s="26">
        <f>Wellpath!E58</f>
        <v>1650</v>
      </c>
      <c r="B58" s="22">
        <v>0</v>
      </c>
      <c r="C58" s="22">
        <v>0</v>
      </c>
      <c r="D58" s="22">
        <f>-COS(Wellpath!$L58) * SIN(Wellpath!$O58) / (Bfield * COS(Dip))</f>
        <v>-5.502053889499384E-5</v>
      </c>
      <c r="E58" s="20">
        <f>Model!$W$14*((drdp!B58+drdp!K58)*'MBXY-TI1S'!$B58+(drdp!E58+drdp!N58)*'MBXY-TI1S'!$C58+(drdp!H58+drdp!Q58)*'MBXY-TI1S'!$D58)</f>
        <v>5.580304746976758E-2</v>
      </c>
      <c r="F58" s="20">
        <f>Model!$W$14*((drdp!C58+drdp!L58)*'MBXY-TI1S'!$B58+(drdp!F58+drdp!O58)*'MBXY-TI1S'!$C58+(drdp!I58+drdp!R58)*'MBXY-TI1S'!$D58)</f>
        <v>-1.4952381504719826E-2</v>
      </c>
      <c r="G58" s="20">
        <f>Model!$W$14*((drdp!D58+drdp!M58)*'MBXY-TI1S'!$B58+(drdp!G58+drdp!P58)*'MBXY-TI1S'!$C58+(drdp!J58+drdp!S58)*'MBXY-TI1S'!$D58)</f>
        <v>0</v>
      </c>
      <c r="H58" s="18">
        <f>Model!$W$14*((drdp!B58)*'MBXY-TI1S'!$B58+(drdp!E58)*'MBXY-TI1S'!$C58+(drdp!H58)*'MBXY-TI1S'!$D58)</f>
        <v>2.790152373488379E-2</v>
      </c>
      <c r="I58" s="18">
        <f>Model!$W$14*((drdp!C58)*'MBXY-TI1S'!$B58+(drdp!F58)*'MBXY-TI1S'!$C58+(drdp!I58)*'MBXY-TI1S'!$D58)</f>
        <v>-7.4761907523599128E-3</v>
      </c>
      <c r="J58" s="18">
        <f>Model!$W$14*((drdp!D58)*'MBXY-TI1S'!$B58+(drdp!G58)*'MBXY-TI1S'!$C58+(drdp!J58)*'MBXY-TI1S'!$D58)</f>
        <v>0</v>
      </c>
      <c r="K58" s="21">
        <f>SUM(E$3:E57)+H58</f>
        <v>0.46130003644228573</v>
      </c>
      <c r="L58" s="21">
        <f>SUM(F$3:F57)+I58</f>
        <v>-0.12360497223315792</v>
      </c>
      <c r="M58" s="21">
        <f>SUM(G$3:G57)+J58</f>
        <v>0</v>
      </c>
      <c r="N58" s="19">
        <f t="shared" si="1"/>
        <v>0.21279772362165414</v>
      </c>
      <c r="O58" s="19">
        <f t="shared" si="1"/>
        <v>1.527818916075974E-2</v>
      </c>
      <c r="P58" s="19">
        <f t="shared" si="1"/>
        <v>0</v>
      </c>
      <c r="Q58" s="19">
        <f t="shared" si="2"/>
        <v>-5.7018978195603462E-2</v>
      </c>
      <c r="R58" s="19">
        <f t="shared" si="3"/>
        <v>0</v>
      </c>
      <c r="S58" s="19">
        <f t="shared" si="4"/>
        <v>0</v>
      </c>
    </row>
    <row r="59" spans="1:19" x14ac:dyDescent="0.25">
      <c r="A59" s="26">
        <f>Wellpath!E59</f>
        <v>1680</v>
      </c>
      <c r="B59" s="22">
        <v>0</v>
      </c>
      <c r="C59" s="22">
        <v>0</v>
      </c>
      <c r="D59" s="22">
        <f>-COS(Wellpath!$L59) * SIN(Wellpath!$O59) / (Bfield * COS(Dip))</f>
        <v>-5.3878400166439239E-5</v>
      </c>
      <c r="E59" s="20">
        <f>Model!$W$14*((drdp!B59+drdp!K59)*'MBXY-TI1S'!$B59+(drdp!E59+drdp!N59)*'MBXY-TI1S'!$C59+(drdp!H59+drdp!Q59)*'MBXY-TI1S'!$D59)</f>
        <v>5.7914521458611888E-2</v>
      </c>
      <c r="F59" s="20">
        <f>Model!$W$14*((drdp!C59+drdp!L59)*'MBXY-TI1S'!$B59+(drdp!F59+drdp!O59)*'MBXY-TI1S'!$C59+(drdp!I59+drdp!R59)*'MBXY-TI1S'!$D59)</f>
        <v>-1.5518149254869979E-2</v>
      </c>
      <c r="G59" s="20">
        <f>Model!$W$14*((drdp!D59+drdp!M59)*'MBXY-TI1S'!$B59+(drdp!G59+drdp!P59)*'MBXY-TI1S'!$C59+(drdp!J59+drdp!S59)*'MBXY-TI1S'!$D59)</f>
        <v>0</v>
      </c>
      <c r="H59" s="18">
        <f>Model!$W$14*((drdp!B59)*'MBXY-TI1S'!$B59+(drdp!E59)*'MBXY-TI1S'!$C59+(drdp!H59)*'MBXY-TI1S'!$D59)</f>
        <v>2.8957260729305944E-2</v>
      </c>
      <c r="I59" s="18">
        <f>Model!$W$14*((drdp!C59)*'MBXY-TI1S'!$B59+(drdp!F59)*'MBXY-TI1S'!$C59+(drdp!I59)*'MBXY-TI1S'!$D59)</f>
        <v>-7.7590746274349897E-3</v>
      </c>
      <c r="J59" s="18">
        <f>Model!$W$14*((drdp!D59)*'MBXY-TI1S'!$B59+(drdp!G59)*'MBXY-TI1S'!$C59+(drdp!J59)*'MBXY-TI1S'!$D59)</f>
        <v>0</v>
      </c>
      <c r="K59" s="21">
        <f>SUM(E$3:E58)+H59</f>
        <v>0.51815882090647547</v>
      </c>
      <c r="L59" s="21">
        <f>SUM(F$3:F58)+I59</f>
        <v>-0.13884023761295283</v>
      </c>
      <c r="M59" s="21">
        <f>SUM(G$3:G58)+J59</f>
        <v>0</v>
      </c>
      <c r="N59" s="19">
        <f t="shared" si="1"/>
        <v>0.26848856368318891</v>
      </c>
      <c r="O59" s="19">
        <f t="shared" si="1"/>
        <v>1.9276611580421203E-2</v>
      </c>
      <c r="P59" s="19">
        <f t="shared" si="1"/>
        <v>0</v>
      </c>
      <c r="Q59" s="19">
        <f t="shared" si="2"/>
        <v>-7.1941293815902529E-2</v>
      </c>
      <c r="R59" s="19">
        <f t="shared" si="3"/>
        <v>0</v>
      </c>
      <c r="S59" s="19">
        <f t="shared" si="4"/>
        <v>0</v>
      </c>
    </row>
    <row r="60" spans="1:19" x14ac:dyDescent="0.25">
      <c r="A60" s="26">
        <f>Wellpath!E60</f>
        <v>1710</v>
      </c>
      <c r="B60" s="22">
        <v>0</v>
      </c>
      <c r="C60" s="22">
        <v>0</v>
      </c>
      <c r="D60" s="22">
        <f>-COS(Wellpath!$L60) * SIN(Wellpath!$O60) / (Bfield * COS(Dip))</f>
        <v>-5.2670618906613149E-5</v>
      </c>
      <c r="E60" s="20">
        <f>Model!$W$14*((drdp!B60+drdp!K60)*'MBXY-TI1S'!$B60+(drdp!E60+drdp!N60)*'MBXY-TI1S'!$C60+(drdp!H60+drdp!Q60)*'MBXY-TI1S'!$D60)</f>
        <v>5.9743841720457179E-2</v>
      </c>
      <c r="F60" s="20">
        <f>Model!$W$14*((drdp!C60+drdp!L60)*'MBXY-TI1S'!$B60+(drdp!F60+drdp!O60)*'MBXY-TI1S'!$C60+(drdp!I60+drdp!R60)*'MBXY-TI1S'!$D60)</f>
        <v>-1.6008314141729318E-2</v>
      </c>
      <c r="G60" s="20">
        <f>Model!$W$14*((drdp!D60+drdp!M60)*'MBXY-TI1S'!$B60+(drdp!G60+drdp!P60)*'MBXY-TI1S'!$C60+(drdp!J60+drdp!S60)*'MBXY-TI1S'!$D60)</f>
        <v>0</v>
      </c>
      <c r="H60" s="18">
        <f>Model!$W$14*((drdp!B60)*'MBXY-TI1S'!$B60+(drdp!E60)*'MBXY-TI1S'!$C60+(drdp!H60)*'MBXY-TI1S'!$D60)</f>
        <v>2.9871920860228589E-2</v>
      </c>
      <c r="I60" s="18">
        <f>Model!$W$14*((drdp!C60)*'MBXY-TI1S'!$B60+(drdp!F60)*'MBXY-TI1S'!$C60+(drdp!I60)*'MBXY-TI1S'!$D60)</f>
        <v>-8.0041570708646592E-3</v>
      </c>
      <c r="J60" s="18">
        <f>Model!$W$14*((drdp!D60)*'MBXY-TI1S'!$B60+(drdp!G60)*'MBXY-TI1S'!$C60+(drdp!J60)*'MBXY-TI1S'!$D60)</f>
        <v>0</v>
      </c>
      <c r="K60" s="21">
        <f>SUM(E$3:E59)+H60</f>
        <v>0.57698800249601001</v>
      </c>
      <c r="L60" s="21">
        <f>SUM(F$3:F59)+I60</f>
        <v>-0.15460346931125246</v>
      </c>
      <c r="M60" s="21">
        <f>SUM(G$3:G59)+J60</f>
        <v>0</v>
      </c>
      <c r="N60" s="19">
        <f t="shared" si="1"/>
        <v>0.33291515502433566</v>
      </c>
      <c r="O60" s="19">
        <f t="shared" si="1"/>
        <v>2.3902232723075383E-2</v>
      </c>
      <c r="P60" s="19">
        <f t="shared" si="1"/>
        <v>0</v>
      </c>
      <c r="Q60" s="19">
        <f t="shared" si="2"/>
        <v>-8.9204346936852738E-2</v>
      </c>
      <c r="R60" s="19">
        <f t="shared" si="3"/>
        <v>0</v>
      </c>
      <c r="S60" s="19">
        <f t="shared" si="4"/>
        <v>0</v>
      </c>
    </row>
    <row r="61" spans="1:19" x14ac:dyDescent="0.25">
      <c r="A61" s="26">
        <f>Wellpath!E61</f>
        <v>1740</v>
      </c>
      <c r="B61" s="22">
        <v>0</v>
      </c>
      <c r="C61" s="22">
        <v>0</v>
      </c>
      <c r="D61" s="22">
        <f>-COS(Wellpath!$L61) * SIN(Wellpath!$O61) / (Bfield * COS(Dip))</f>
        <v>-5.1398666610936249E-5</v>
      </c>
      <c r="E61" s="20">
        <f>Model!$W$14*((drdp!B61+drdp!K61)*'MBXY-TI1S'!$B61+(drdp!E61+drdp!N61)*'MBXY-TI1S'!$C61+(drdp!H61+drdp!Q61)*'MBXY-TI1S'!$D61)</f>
        <v>6.1282095990870381E-2</v>
      </c>
      <c r="F61" s="20">
        <f>Model!$W$14*((drdp!C61+drdp!L61)*'MBXY-TI1S'!$B61+(drdp!F61+drdp!O61)*'MBXY-TI1S'!$C61+(drdp!I61+drdp!R61)*'MBXY-TI1S'!$D61)</f>
        <v>-1.6420488131240259E-2</v>
      </c>
      <c r="G61" s="20">
        <f>Model!$W$14*((drdp!D61+drdp!M61)*'MBXY-TI1S'!$B61+(drdp!G61+drdp!P61)*'MBXY-TI1S'!$C61+(drdp!J61+drdp!S61)*'MBXY-TI1S'!$D61)</f>
        <v>0</v>
      </c>
      <c r="H61" s="18">
        <f>Model!$W$14*((drdp!B61)*'MBXY-TI1S'!$B61+(drdp!E61)*'MBXY-TI1S'!$C61+(drdp!H61)*'MBXY-TI1S'!$D61)</f>
        <v>3.064104799543519E-2</v>
      </c>
      <c r="I61" s="18">
        <f>Model!$W$14*((drdp!C61)*'MBXY-TI1S'!$B61+(drdp!F61)*'MBXY-TI1S'!$C61+(drdp!I61)*'MBXY-TI1S'!$D61)</f>
        <v>-8.2102440656201293E-3</v>
      </c>
      <c r="J61" s="18">
        <f>Model!$W$14*((drdp!D61)*'MBXY-TI1S'!$B61+(drdp!G61)*'MBXY-TI1S'!$C61+(drdp!J61)*'MBXY-TI1S'!$D61)</f>
        <v>0</v>
      </c>
      <c r="K61" s="21">
        <f>SUM(E$3:E60)+H61</f>
        <v>0.63750097135167383</v>
      </c>
      <c r="L61" s="21">
        <f>SUM(F$3:F60)+I61</f>
        <v>-0.17081787044773725</v>
      </c>
      <c r="M61" s="21">
        <f>SUM(G$3:G60)+J61</f>
        <v>0</v>
      </c>
      <c r="N61" s="19">
        <f t="shared" si="1"/>
        <v>0.40640748847432767</v>
      </c>
      <c r="O61" s="19">
        <f t="shared" si="1"/>
        <v>2.9178744864299947E-2</v>
      </c>
      <c r="P61" s="19">
        <f t="shared" si="1"/>
        <v>0</v>
      </c>
      <c r="Q61" s="19">
        <f t="shared" si="2"/>
        <v>-0.10889655833465688</v>
      </c>
      <c r="R61" s="19">
        <f t="shared" si="3"/>
        <v>0</v>
      </c>
      <c r="S61" s="19">
        <f t="shared" si="4"/>
        <v>0</v>
      </c>
    </row>
    <row r="62" spans="1:19" x14ac:dyDescent="0.25">
      <c r="A62" s="26">
        <f>Wellpath!E62</f>
        <v>1770</v>
      </c>
      <c r="B62" s="22">
        <v>0</v>
      </c>
      <c r="C62" s="22">
        <v>0</v>
      </c>
      <c r="D62" s="22">
        <f>-COS(Wellpath!$L62) * SIN(Wellpath!$O62) / (Bfield * COS(Dip))</f>
        <v>-5.0064092957351547E-5</v>
      </c>
      <c r="E62" s="20">
        <f>Model!$W$14*((drdp!B62+drdp!K62)*'MBXY-TI1S'!$B62+(drdp!E62+drdp!N62)*'MBXY-TI1S'!$C62+(drdp!H62+drdp!Q62)*'MBXY-TI1S'!$D62)</f>
        <v>6.2521790049670775E-2</v>
      </c>
      <c r="F62" s="20">
        <f>Model!$W$14*((drdp!C62+drdp!L62)*'MBXY-TI1S'!$B62+(drdp!F62+drdp!O62)*'MBXY-TI1S'!$C62+(drdp!I62+drdp!R62)*'MBXY-TI1S'!$D62)</f>
        <v>-1.6752663153157488E-2</v>
      </c>
      <c r="G62" s="20">
        <f>Model!$W$14*((drdp!D62+drdp!M62)*'MBXY-TI1S'!$B62+(drdp!G62+drdp!P62)*'MBXY-TI1S'!$C62+(drdp!J62+drdp!S62)*'MBXY-TI1S'!$D62)</f>
        <v>0</v>
      </c>
      <c r="H62" s="18">
        <f>Model!$W$14*((drdp!B62)*'MBXY-TI1S'!$B62+(drdp!E62)*'MBXY-TI1S'!$C62+(drdp!H62)*'MBXY-TI1S'!$D62)</f>
        <v>3.1260895024835388E-2</v>
      </c>
      <c r="I62" s="18">
        <f>Model!$W$14*((drdp!C62)*'MBXY-TI1S'!$B62+(drdp!F62)*'MBXY-TI1S'!$C62+(drdp!I62)*'MBXY-TI1S'!$D62)</f>
        <v>-8.3763315765787438E-3</v>
      </c>
      <c r="J62" s="18">
        <f>Model!$W$14*((drdp!D62)*'MBXY-TI1S'!$B62+(drdp!G62)*'MBXY-TI1S'!$C62+(drdp!J62)*'MBXY-TI1S'!$D62)</f>
        <v>0</v>
      </c>
      <c r="K62" s="21">
        <f>SUM(E$3:E61)+H62</f>
        <v>0.69940291437194446</v>
      </c>
      <c r="L62" s="21">
        <f>SUM(F$3:F61)+I62</f>
        <v>-0.18740444608993612</v>
      </c>
      <c r="M62" s="21">
        <f>SUM(G$3:G61)+J62</f>
        <v>0</v>
      </c>
      <c r="N62" s="19">
        <f t="shared" si="1"/>
        <v>0.48916443663196946</v>
      </c>
      <c r="O62" s="19">
        <f t="shared" si="1"/>
        <v>3.512042641427577E-2</v>
      </c>
      <c r="P62" s="19">
        <f t="shared" si="1"/>
        <v>0</v>
      </c>
      <c r="Q62" s="19">
        <f t="shared" si="2"/>
        <v>-0.13107121576156128</v>
      </c>
      <c r="R62" s="19">
        <f t="shared" si="3"/>
        <v>0</v>
      </c>
      <c r="S62" s="19">
        <f t="shared" si="4"/>
        <v>0</v>
      </c>
    </row>
    <row r="63" spans="1:19" x14ac:dyDescent="0.25">
      <c r="A63" s="26">
        <f>Wellpath!E63</f>
        <v>1800</v>
      </c>
      <c r="B63" s="22">
        <v>0</v>
      </c>
      <c r="C63" s="22">
        <v>0</v>
      </c>
      <c r="D63" s="22">
        <f>-COS(Wellpath!$L63) * SIN(Wellpath!$O63) / (Bfield * COS(Dip))</f>
        <v>-4.8668523918280662E-5</v>
      </c>
      <c r="E63" s="20">
        <f>Model!$W$14*((drdp!B63+drdp!K63)*'MBXY-TI1S'!$B63+(drdp!E63+drdp!N63)*'MBXY-TI1S'!$C63+(drdp!H63+drdp!Q63)*'MBXY-TI1S'!$D63)</f>
        <v>6.3456884232017549E-2</v>
      </c>
      <c r="F63" s="20">
        <f>Model!$W$14*((drdp!C63+drdp!L63)*'MBXY-TI1S'!$B63+(drdp!F63+drdp!O63)*'MBXY-TI1S'!$C63+(drdp!I63+drdp!R63)*'MBXY-TI1S'!$D63)</f>
        <v>-1.7003220884164345E-2</v>
      </c>
      <c r="G63" s="20">
        <f>Model!$W$14*((drdp!D63+drdp!M63)*'MBXY-TI1S'!$B63+(drdp!G63+drdp!P63)*'MBXY-TI1S'!$C63+(drdp!J63+drdp!S63)*'MBXY-TI1S'!$D63)</f>
        <v>0</v>
      </c>
      <c r="H63" s="18">
        <f>Model!$W$14*((drdp!B63)*'MBXY-TI1S'!$B63+(drdp!E63)*'MBXY-TI1S'!$C63+(drdp!H63)*'MBXY-TI1S'!$D63)</f>
        <v>3.1728442116008775E-2</v>
      </c>
      <c r="I63" s="18">
        <f>Model!$W$14*((drdp!C63)*'MBXY-TI1S'!$B63+(drdp!F63)*'MBXY-TI1S'!$C63+(drdp!I63)*'MBXY-TI1S'!$D63)</f>
        <v>-8.5016104420821727E-3</v>
      </c>
      <c r="J63" s="18">
        <f>Model!$W$14*((drdp!D63)*'MBXY-TI1S'!$B63+(drdp!G63)*'MBXY-TI1S'!$C63+(drdp!J63)*'MBXY-TI1S'!$D63)</f>
        <v>0</v>
      </c>
      <c r="K63" s="21">
        <f>SUM(E$3:E62)+H63</f>
        <v>0.76239225151278855</v>
      </c>
      <c r="L63" s="21">
        <f>SUM(F$3:F62)+I63</f>
        <v>-0.20428238810859703</v>
      </c>
      <c r="M63" s="21">
        <f>SUM(G$3:G62)+J63</f>
        <v>0</v>
      </c>
      <c r="N63" s="19">
        <f t="shared" si="1"/>
        <v>0.58124194516673899</v>
      </c>
      <c r="O63" s="19">
        <f t="shared" si="1"/>
        <v>4.1731294091351463E-2</v>
      </c>
      <c r="P63" s="19">
        <f t="shared" si="1"/>
        <v>0</v>
      </c>
      <c r="Q63" s="19">
        <f t="shared" si="2"/>
        <v>-0.15574330981452258</v>
      </c>
      <c r="R63" s="19">
        <f t="shared" si="3"/>
        <v>0</v>
      </c>
      <c r="S63" s="19">
        <f t="shared" si="4"/>
        <v>0</v>
      </c>
    </row>
    <row r="64" spans="1:19" x14ac:dyDescent="0.25">
      <c r="A64" s="26">
        <f>Wellpath!E64</f>
        <v>1830</v>
      </c>
      <c r="B64" s="22">
        <v>0</v>
      </c>
      <c r="C64" s="22">
        <v>0</v>
      </c>
      <c r="D64" s="22">
        <f>-COS(Wellpath!$L64) * SIN(Wellpath!$O64) / (Bfield * COS(Dip))</f>
        <v>-4.7213659779626763E-5</v>
      </c>
      <c r="E64" s="20">
        <f>Model!$W$14*((drdp!B64+drdp!K64)*'MBXY-TI1S'!$B64+(drdp!E64+drdp!N64)*'MBXY-TI1S'!$C64+(drdp!H64+drdp!Q64)*'MBXY-TI1S'!$D64)</f>
        <v>6.4082822853049656E-2</v>
      </c>
      <c r="F64" s="20">
        <f>Model!$W$14*((drdp!C64+drdp!L64)*'MBXY-TI1S'!$B64+(drdp!F64+drdp!O64)*'MBXY-TI1S'!$C64+(drdp!I64+drdp!R64)*'MBXY-TI1S'!$D64)</f>
        <v>-1.7170940632181348E-2</v>
      </c>
      <c r="G64" s="20">
        <f>Model!$W$14*((drdp!D64+drdp!M64)*'MBXY-TI1S'!$B64+(drdp!G64+drdp!P64)*'MBXY-TI1S'!$C64+(drdp!J64+drdp!S64)*'MBXY-TI1S'!$D64)</f>
        <v>0</v>
      </c>
      <c r="H64" s="18">
        <f>Model!$W$14*((drdp!B64)*'MBXY-TI1S'!$B64+(drdp!E64)*'MBXY-TI1S'!$C64+(drdp!H64)*'MBXY-TI1S'!$D64)</f>
        <v>3.2041411426524828E-2</v>
      </c>
      <c r="I64" s="18">
        <f>Model!$W$14*((drdp!C64)*'MBXY-TI1S'!$B64+(drdp!F64)*'MBXY-TI1S'!$C64+(drdp!I64)*'MBXY-TI1S'!$D64)</f>
        <v>-8.585470316090674E-3</v>
      </c>
      <c r="J64" s="18">
        <f>Model!$W$14*((drdp!D64)*'MBXY-TI1S'!$B64+(drdp!G64)*'MBXY-TI1S'!$C64+(drdp!J64)*'MBXY-TI1S'!$D64)</f>
        <v>0</v>
      </c>
      <c r="K64" s="21">
        <f>SUM(E$3:E63)+H64</f>
        <v>0.82616210505532217</v>
      </c>
      <c r="L64" s="21">
        <f>SUM(F$3:F63)+I64</f>
        <v>-0.22136946886676986</v>
      </c>
      <c r="M64" s="21">
        <f>SUM(G$3:G63)+J64</f>
        <v>0</v>
      </c>
      <c r="N64" s="19">
        <f t="shared" si="1"/>
        <v>0.68254382382944123</v>
      </c>
      <c r="O64" s="19">
        <f t="shared" si="1"/>
        <v>4.9004441746355792E-2</v>
      </c>
      <c r="P64" s="19">
        <f t="shared" si="1"/>
        <v>0</v>
      </c>
      <c r="Q64" s="19">
        <f t="shared" si="2"/>
        <v>-0.18288706639394919</v>
      </c>
      <c r="R64" s="19">
        <f t="shared" si="3"/>
        <v>0</v>
      </c>
      <c r="S64" s="19">
        <f t="shared" si="4"/>
        <v>0</v>
      </c>
    </row>
    <row r="65" spans="1:19" x14ac:dyDescent="0.25">
      <c r="A65" s="26">
        <f>Wellpath!E65</f>
        <v>1860</v>
      </c>
      <c r="B65" s="22">
        <v>0</v>
      </c>
      <c r="C65" s="22">
        <v>0</v>
      </c>
      <c r="D65" s="22">
        <f>-COS(Wellpath!$L65) * SIN(Wellpath!$O65) / (Bfield * COS(Dip))</f>
        <v>-4.5701273069238149E-5</v>
      </c>
      <c r="E65" s="20">
        <f>Model!$W$14*((drdp!B65+drdp!K65)*'MBXY-TI1S'!$B65+(drdp!E65+drdp!N65)*'MBXY-TI1S'!$C65+(drdp!H65+drdp!Q65)*'MBXY-TI1S'!$D65)</f>
        <v>6.4396556402724514E-2</v>
      </c>
      <c r="F65" s="20">
        <f>Model!$W$14*((drdp!C65+drdp!L65)*'MBXY-TI1S'!$B65+(drdp!F65+drdp!O65)*'MBXY-TI1S'!$C65+(drdp!I65+drdp!R65)*'MBXY-TI1S'!$D65)</f>
        <v>-1.7255005283455277E-2</v>
      </c>
      <c r="G65" s="20">
        <f>Model!$W$14*((drdp!D65+drdp!M65)*'MBXY-TI1S'!$B65+(drdp!G65+drdp!P65)*'MBXY-TI1S'!$C65+(drdp!J65+drdp!S65)*'MBXY-TI1S'!$D65)</f>
        <v>0</v>
      </c>
      <c r="H65" s="18">
        <f>Model!$W$14*((drdp!B65)*'MBXY-TI1S'!$B65+(drdp!E65)*'MBXY-TI1S'!$C65+(drdp!H65)*'MBXY-TI1S'!$D65)</f>
        <v>3.2198278201362257E-2</v>
      </c>
      <c r="I65" s="18">
        <f>Model!$W$14*((drdp!C65)*'MBXY-TI1S'!$B65+(drdp!F65)*'MBXY-TI1S'!$C65+(drdp!I65)*'MBXY-TI1S'!$D65)</f>
        <v>-8.6275026417276385E-3</v>
      </c>
      <c r="J65" s="18">
        <f>Model!$W$14*((drdp!D65)*'MBXY-TI1S'!$B65+(drdp!G65)*'MBXY-TI1S'!$C65+(drdp!J65)*'MBXY-TI1S'!$D65)</f>
        <v>0</v>
      </c>
      <c r="K65" s="21">
        <f>SUM(E$3:E64)+H65</f>
        <v>0.89040179468320924</v>
      </c>
      <c r="L65" s="21">
        <f>SUM(F$3:F64)+I65</f>
        <v>-0.23858244182458821</v>
      </c>
      <c r="M65" s="21">
        <f>SUM(G$3:G64)+J65</f>
        <v>0</v>
      </c>
      <c r="N65" s="19">
        <f t="shared" si="1"/>
        <v>0.79281535597507991</v>
      </c>
      <c r="O65" s="19">
        <f t="shared" si="1"/>
        <v>5.692158154698302E-2</v>
      </c>
      <c r="P65" s="19">
        <f t="shared" si="1"/>
        <v>0</v>
      </c>
      <c r="Q65" s="19">
        <f t="shared" si="2"/>
        <v>-0.2124342343805157</v>
      </c>
      <c r="R65" s="19">
        <f t="shared" si="3"/>
        <v>0</v>
      </c>
      <c r="S65" s="19">
        <f t="shared" si="4"/>
        <v>0</v>
      </c>
    </row>
    <row r="66" spans="1:19" x14ac:dyDescent="0.25">
      <c r="A66" s="26">
        <f>Wellpath!E66</f>
        <v>1890</v>
      </c>
      <c r="B66" s="22">
        <v>0</v>
      </c>
      <c r="C66" s="22">
        <v>0</v>
      </c>
      <c r="D66" s="22">
        <f>-COS(Wellpath!$L66) * SIN(Wellpath!$O66) / (Bfield * COS(Dip))</f>
        <v>-4.4133206397356114E-5</v>
      </c>
      <c r="E66" s="20">
        <f>Model!$W$14*((drdp!B66+drdp!K66)*'MBXY-TI1S'!$B66+(drdp!E66+drdp!N66)*'MBXY-TI1S'!$C66+(drdp!H66+drdp!Q66)*'MBXY-TI1S'!$D66)</f>
        <v>6.43965564027245E-2</v>
      </c>
      <c r="F66" s="20">
        <f>Model!$W$14*((drdp!C66+drdp!L66)*'MBXY-TI1S'!$B66+(drdp!F66+drdp!O66)*'MBXY-TI1S'!$C66+(drdp!I66+drdp!R66)*'MBXY-TI1S'!$D66)</f>
        <v>-1.7255005283455273E-2</v>
      </c>
      <c r="G66" s="20">
        <f>Model!$W$14*((drdp!D66+drdp!M66)*'MBXY-TI1S'!$B66+(drdp!G66+drdp!P66)*'MBXY-TI1S'!$C66+(drdp!J66+drdp!S66)*'MBXY-TI1S'!$D66)</f>
        <v>0</v>
      </c>
      <c r="H66" s="18">
        <f>Model!$W$14*((drdp!B66)*'MBXY-TI1S'!$B66+(drdp!E66)*'MBXY-TI1S'!$C66+(drdp!H66)*'MBXY-TI1S'!$D66)</f>
        <v>3.219827820136225E-2</v>
      </c>
      <c r="I66" s="18">
        <f>Model!$W$14*((drdp!C66)*'MBXY-TI1S'!$B66+(drdp!F66)*'MBXY-TI1S'!$C66+(drdp!I66)*'MBXY-TI1S'!$D66)</f>
        <v>-8.6275026417276367E-3</v>
      </c>
      <c r="J66" s="18">
        <f>Model!$W$14*((drdp!D66)*'MBXY-TI1S'!$B66+(drdp!G66)*'MBXY-TI1S'!$C66+(drdp!J66)*'MBXY-TI1S'!$D66)</f>
        <v>0</v>
      </c>
      <c r="K66" s="21">
        <f>SUM(E$3:E65)+H66</f>
        <v>0.95479835108593381</v>
      </c>
      <c r="L66" s="21">
        <f>SUM(F$3:F65)+I66</f>
        <v>-0.25583744710804346</v>
      </c>
      <c r="M66" s="21">
        <f>SUM(G$3:G65)+J66</f>
        <v>0</v>
      </c>
      <c r="N66" s="19">
        <f t="shared" si="1"/>
        <v>0.91163989123641809</v>
      </c>
      <c r="O66" s="19">
        <f t="shared" si="1"/>
        <v>6.5452799342760937E-2</v>
      </c>
      <c r="P66" s="19">
        <f t="shared" si="1"/>
        <v>0</v>
      </c>
      <c r="Q66" s="19">
        <f t="shared" si="2"/>
        <v>-0.2442731726447947</v>
      </c>
      <c r="R66" s="19">
        <f t="shared" si="3"/>
        <v>0</v>
      </c>
      <c r="S66" s="19">
        <f t="shared" si="4"/>
        <v>0</v>
      </c>
    </row>
    <row r="67" spans="1:19" x14ac:dyDescent="0.25">
      <c r="A67" s="26">
        <f>Wellpath!E67</f>
        <v>1920</v>
      </c>
      <c r="B67" s="22">
        <v>0</v>
      </c>
      <c r="C67" s="22">
        <v>0</v>
      </c>
      <c r="D67" s="22">
        <f>-COS(Wellpath!$L67) * SIN(Wellpath!$O67) / (Bfield * COS(Dip))</f>
        <v>-4.2511370211678201E-5</v>
      </c>
      <c r="E67" s="20">
        <f>Model!$W$14*((drdp!B67+drdp!K67)*'MBXY-TI1S'!$B67+(drdp!E67+drdp!N67)*'MBXY-TI1S'!$C67+(drdp!H67+drdp!Q67)*'MBXY-TI1S'!$D67)</f>
        <v>6.408282285304967E-2</v>
      </c>
      <c r="F67" s="20">
        <f>Model!$W$14*((drdp!C67+drdp!L67)*'MBXY-TI1S'!$B67+(drdp!F67+drdp!O67)*'MBXY-TI1S'!$C67+(drdp!I67+drdp!R67)*'MBXY-TI1S'!$D67)</f>
        <v>-1.7170940632181352E-2</v>
      </c>
      <c r="G67" s="20">
        <f>Model!$W$14*((drdp!D67+drdp!M67)*'MBXY-TI1S'!$B67+(drdp!G67+drdp!P67)*'MBXY-TI1S'!$C67+(drdp!J67+drdp!S67)*'MBXY-TI1S'!$D67)</f>
        <v>0</v>
      </c>
      <c r="H67" s="18">
        <f>Model!$W$14*((drdp!B67)*'MBXY-TI1S'!$B67+(drdp!E67)*'MBXY-TI1S'!$C67+(drdp!H67)*'MBXY-TI1S'!$D67)</f>
        <v>3.2041411426524835E-2</v>
      </c>
      <c r="I67" s="18">
        <f>Model!$W$14*((drdp!C67)*'MBXY-TI1S'!$B67+(drdp!F67)*'MBXY-TI1S'!$C67+(drdp!I67)*'MBXY-TI1S'!$D67)</f>
        <v>-8.5854703160906758E-3</v>
      </c>
      <c r="J67" s="18">
        <f>Model!$W$14*((drdp!D67)*'MBXY-TI1S'!$B67+(drdp!G67)*'MBXY-TI1S'!$C67+(drdp!J67)*'MBXY-TI1S'!$D67)</f>
        <v>0</v>
      </c>
      <c r="K67" s="21">
        <f>SUM(E$3:E66)+H67</f>
        <v>1.0190380407138209</v>
      </c>
      <c r="L67" s="21">
        <f>SUM(F$3:F66)+I67</f>
        <v>-0.27305042006586178</v>
      </c>
      <c r="M67" s="21">
        <f>SUM(G$3:G66)+J67</f>
        <v>0</v>
      </c>
      <c r="N67" s="19">
        <f t="shared" si="1"/>
        <v>1.0384385284218629</v>
      </c>
      <c r="O67" s="19">
        <f t="shared" si="1"/>
        <v>7.4556531898143569E-2</v>
      </c>
      <c r="P67" s="19">
        <f t="shared" si="1"/>
        <v>0</v>
      </c>
      <c r="Q67" s="19">
        <f t="shared" si="2"/>
        <v>-0.27824876508000157</v>
      </c>
      <c r="R67" s="19">
        <f t="shared" si="3"/>
        <v>0</v>
      </c>
      <c r="S67" s="19">
        <f t="shared" si="4"/>
        <v>0</v>
      </c>
    </row>
    <row r="68" spans="1:19" x14ac:dyDescent="0.25">
      <c r="A68" s="26">
        <f>Wellpath!E68</f>
        <v>1950</v>
      </c>
      <c r="B68" s="22">
        <v>0</v>
      </c>
      <c r="C68" s="22">
        <v>0</v>
      </c>
      <c r="D68" s="22">
        <f>-COS(Wellpath!$L68) * SIN(Wellpath!$O68) / (Bfield * COS(Dip))</f>
        <v>-4.083774046977194E-5</v>
      </c>
      <c r="E68" s="20">
        <f>Model!$W$14*((drdp!B68+drdp!K68)*'MBXY-TI1S'!$B68+(drdp!E68+drdp!N68)*'MBXY-TI1S'!$C68+(drdp!H68+drdp!Q68)*'MBXY-TI1S'!$D68)</f>
        <v>6.3456884232017563E-2</v>
      </c>
      <c r="F68" s="20">
        <f>Model!$W$14*((drdp!C68+drdp!L68)*'MBXY-TI1S'!$B68+(drdp!F68+drdp!O68)*'MBXY-TI1S'!$C68+(drdp!I68+drdp!R68)*'MBXY-TI1S'!$D68)</f>
        <v>-1.7003220884164349E-2</v>
      </c>
      <c r="G68" s="20">
        <f>Model!$W$14*((drdp!D68+drdp!M68)*'MBXY-TI1S'!$B68+(drdp!G68+drdp!P68)*'MBXY-TI1S'!$C68+(drdp!J68+drdp!S68)*'MBXY-TI1S'!$D68)</f>
        <v>0</v>
      </c>
      <c r="H68" s="18">
        <f>Model!$W$14*((drdp!B68)*'MBXY-TI1S'!$B68+(drdp!E68)*'MBXY-TI1S'!$C68+(drdp!H68)*'MBXY-TI1S'!$D68)</f>
        <v>3.1728442116008782E-2</v>
      </c>
      <c r="I68" s="18">
        <f>Model!$W$14*((drdp!C68)*'MBXY-TI1S'!$B68+(drdp!F68)*'MBXY-TI1S'!$C68+(drdp!I68)*'MBXY-TI1S'!$D68)</f>
        <v>-8.5016104420821744E-3</v>
      </c>
      <c r="J68" s="18">
        <f>Model!$W$14*((drdp!D68)*'MBXY-TI1S'!$B68+(drdp!G68)*'MBXY-TI1S'!$C68+(drdp!J68)*'MBXY-TI1S'!$D68)</f>
        <v>0</v>
      </c>
      <c r="K68" s="21">
        <f>SUM(E$3:E67)+H68</f>
        <v>1.0828078942563546</v>
      </c>
      <c r="L68" s="21">
        <f>SUM(F$3:F67)+I68</f>
        <v>-0.29013750082403461</v>
      </c>
      <c r="M68" s="21">
        <f>SUM(G$3:G67)+J68</f>
        <v>0</v>
      </c>
      <c r="N68" s="19">
        <f t="shared" ref="N68:P131" si="5">K68^2</f>
        <v>1.1724729358638808</v>
      </c>
      <c r="O68" s="19">
        <f t="shared" si="5"/>
        <v>8.4179769384416681E-2</v>
      </c>
      <c r="P68" s="19">
        <f t="shared" si="5"/>
        <v>0</v>
      </c>
      <c r="Q68" s="19">
        <f t="shared" ref="Q68:Q131" si="6">K68*L68</f>
        <v>-0.31416317631207424</v>
      </c>
      <c r="R68" s="19">
        <f t="shared" ref="R68:R131" si="7">K68*M68</f>
        <v>0</v>
      </c>
      <c r="S68" s="19">
        <f t="shared" ref="S68:S131" si="8">L68*M68</f>
        <v>0</v>
      </c>
    </row>
    <row r="69" spans="1:19" x14ac:dyDescent="0.25">
      <c r="A69" s="26">
        <f>Wellpath!E69</f>
        <v>1980</v>
      </c>
      <c r="B69" s="22">
        <v>0</v>
      </c>
      <c r="C69" s="22">
        <v>0</v>
      </c>
      <c r="D69" s="22">
        <f>-COS(Wellpath!$L69) * SIN(Wellpath!$O69) / (Bfield * COS(Dip))</f>
        <v>-3.9114356231674948E-5</v>
      </c>
      <c r="E69" s="20">
        <f>Model!$W$14*((drdp!B69+drdp!K69)*'MBXY-TI1S'!$B69+(drdp!E69+drdp!N69)*'MBXY-TI1S'!$C69+(drdp!H69+drdp!Q69)*'MBXY-TI1S'!$D69)</f>
        <v>6.2521790049670803E-2</v>
      </c>
      <c r="F69" s="20">
        <f>Model!$W$14*((drdp!C69+drdp!L69)*'MBXY-TI1S'!$B69+(drdp!F69+drdp!O69)*'MBXY-TI1S'!$C69+(drdp!I69+drdp!R69)*'MBXY-TI1S'!$D69)</f>
        <v>-1.6752663153157491E-2</v>
      </c>
      <c r="G69" s="20">
        <f>Model!$W$14*((drdp!D69+drdp!M69)*'MBXY-TI1S'!$B69+(drdp!G69+drdp!P69)*'MBXY-TI1S'!$C69+(drdp!J69+drdp!S69)*'MBXY-TI1S'!$D69)</f>
        <v>0</v>
      </c>
      <c r="H69" s="18">
        <f>Model!$W$14*((drdp!B69)*'MBXY-TI1S'!$B69+(drdp!E69)*'MBXY-TI1S'!$C69+(drdp!H69)*'MBXY-TI1S'!$D69)</f>
        <v>3.1260895024835401E-2</v>
      </c>
      <c r="I69" s="18">
        <f>Model!$W$14*((drdp!C69)*'MBXY-TI1S'!$B69+(drdp!F69)*'MBXY-TI1S'!$C69+(drdp!I69)*'MBXY-TI1S'!$D69)</f>
        <v>-8.3763315765787456E-3</v>
      </c>
      <c r="J69" s="18">
        <f>Model!$W$14*((drdp!D69)*'MBXY-TI1S'!$B69+(drdp!G69)*'MBXY-TI1S'!$C69+(drdp!J69)*'MBXY-TI1S'!$D69)</f>
        <v>0</v>
      </c>
      <c r="K69" s="21">
        <f>SUM(E$3:E68)+H69</f>
        <v>1.1457972313971987</v>
      </c>
      <c r="L69" s="21">
        <f>SUM(F$3:F68)+I69</f>
        <v>-0.3070154428426955</v>
      </c>
      <c r="M69" s="21">
        <f>SUM(G$3:G68)+J69</f>
        <v>0</v>
      </c>
      <c r="N69" s="19">
        <f t="shared" si="5"/>
        <v>1.3128512954774856</v>
      </c>
      <c r="O69" s="19">
        <f t="shared" si="5"/>
        <v>9.4258482143896427E-2</v>
      </c>
      <c r="P69" s="19">
        <f t="shared" si="5"/>
        <v>0</v>
      </c>
      <c r="Q69" s="19">
        <f t="shared" si="6"/>
        <v>-0.35177744440534542</v>
      </c>
      <c r="R69" s="19">
        <f t="shared" si="7"/>
        <v>0</v>
      </c>
      <c r="S69" s="19">
        <f t="shared" si="8"/>
        <v>0</v>
      </c>
    </row>
    <row r="70" spans="1:19" x14ac:dyDescent="0.25">
      <c r="A70" s="26">
        <f>Wellpath!E70</f>
        <v>2010</v>
      </c>
      <c r="B70" s="22">
        <v>0</v>
      </c>
      <c r="C70" s="22">
        <v>0</v>
      </c>
      <c r="D70" s="22">
        <f>-COS(Wellpath!$L70) * SIN(Wellpath!$O70) / (Bfield * COS(Dip))</f>
        <v>-3.734331717561435E-5</v>
      </c>
      <c r="E70" s="20">
        <f>Model!$W$14*((drdp!B70+drdp!K70)*'MBXY-TI1S'!$B70+(drdp!E70+drdp!N70)*'MBXY-TI1S'!$C70+(drdp!H70+drdp!Q70)*'MBXY-TI1S'!$D70)</f>
        <v>6.1282095990870374E-2</v>
      </c>
      <c r="F70" s="20">
        <f>Model!$W$14*((drdp!C70+drdp!L70)*'MBXY-TI1S'!$B70+(drdp!F70+drdp!O70)*'MBXY-TI1S'!$C70+(drdp!I70+drdp!R70)*'MBXY-TI1S'!$D70)</f>
        <v>-1.6420488131240255E-2</v>
      </c>
      <c r="G70" s="20">
        <f>Model!$W$14*((drdp!D70+drdp!M70)*'MBXY-TI1S'!$B70+(drdp!G70+drdp!P70)*'MBXY-TI1S'!$C70+(drdp!J70+drdp!S70)*'MBXY-TI1S'!$D70)</f>
        <v>0</v>
      </c>
      <c r="H70" s="18">
        <f>Model!$W$14*((drdp!B70)*'MBXY-TI1S'!$B70+(drdp!E70)*'MBXY-TI1S'!$C70+(drdp!H70)*'MBXY-TI1S'!$D70)</f>
        <v>3.0641047995435187E-2</v>
      </c>
      <c r="I70" s="18">
        <f>Model!$W$14*((drdp!C70)*'MBXY-TI1S'!$B70+(drdp!F70)*'MBXY-TI1S'!$C70+(drdp!I70)*'MBXY-TI1S'!$D70)</f>
        <v>-8.2102440656201276E-3</v>
      </c>
      <c r="J70" s="18">
        <f>Model!$W$14*((drdp!D70)*'MBXY-TI1S'!$B70+(drdp!G70)*'MBXY-TI1S'!$C70+(drdp!J70)*'MBXY-TI1S'!$D70)</f>
        <v>0</v>
      </c>
      <c r="K70" s="21">
        <f>SUM(E$3:E69)+H70</f>
        <v>1.2076991744174692</v>
      </c>
      <c r="L70" s="21">
        <f>SUM(F$3:F69)+I70</f>
        <v>-0.32360201848489439</v>
      </c>
      <c r="M70" s="21">
        <f>SUM(G$3:G69)+J70</f>
        <v>0</v>
      </c>
      <c r="N70" s="19">
        <f t="shared" si="5"/>
        <v>1.4585372958886367</v>
      </c>
      <c r="O70" s="19">
        <f t="shared" si="5"/>
        <v>0.10471826636749794</v>
      </c>
      <c r="P70" s="19">
        <f t="shared" si="5"/>
        <v>0</v>
      </c>
      <c r="Q70" s="19">
        <f t="shared" si="6"/>
        <v>-0.39081389056403359</v>
      </c>
      <c r="R70" s="19">
        <f t="shared" si="7"/>
        <v>0</v>
      </c>
      <c r="S70" s="19">
        <f t="shared" si="8"/>
        <v>0</v>
      </c>
    </row>
    <row r="71" spans="1:19" x14ac:dyDescent="0.25">
      <c r="A71" s="26">
        <f>Wellpath!E71</f>
        <v>2040</v>
      </c>
      <c r="B71" s="22">
        <v>0</v>
      </c>
      <c r="C71" s="22">
        <v>0</v>
      </c>
      <c r="D71" s="22">
        <f>-COS(Wellpath!$L71) * SIN(Wellpath!$O71) / (Bfield * COS(Dip))</f>
        <v>-3.5526781039872316E-5</v>
      </c>
      <c r="E71" s="20">
        <f>Model!$W$14*((drdp!B71+drdp!K71)*'MBXY-TI1S'!$B71+(drdp!E71+drdp!N71)*'MBXY-TI1S'!$C71+(drdp!H71+drdp!Q71)*'MBXY-TI1S'!$D71)</f>
        <v>5.9743841720457179E-2</v>
      </c>
      <c r="F71" s="20">
        <f>Model!$W$14*((drdp!C71+drdp!L71)*'MBXY-TI1S'!$B71+(drdp!F71+drdp!O71)*'MBXY-TI1S'!$C71+(drdp!I71+drdp!R71)*'MBXY-TI1S'!$D71)</f>
        <v>-1.6008314141729318E-2</v>
      </c>
      <c r="G71" s="20">
        <f>Model!$W$14*((drdp!D71+drdp!M71)*'MBXY-TI1S'!$B71+(drdp!G71+drdp!P71)*'MBXY-TI1S'!$C71+(drdp!J71+drdp!S71)*'MBXY-TI1S'!$D71)</f>
        <v>0</v>
      </c>
      <c r="H71" s="18">
        <f>Model!$W$14*((drdp!B71)*'MBXY-TI1S'!$B71+(drdp!E71)*'MBXY-TI1S'!$C71+(drdp!H71)*'MBXY-TI1S'!$D71)</f>
        <v>2.9871920860228589E-2</v>
      </c>
      <c r="I71" s="18">
        <f>Model!$W$14*((drdp!C71)*'MBXY-TI1S'!$B71+(drdp!F71)*'MBXY-TI1S'!$C71+(drdp!I71)*'MBXY-TI1S'!$D71)</f>
        <v>-8.0041570708646592E-3</v>
      </c>
      <c r="J71" s="18">
        <f>Model!$W$14*((drdp!D71)*'MBXY-TI1S'!$B71+(drdp!G71)*'MBXY-TI1S'!$C71+(drdp!J71)*'MBXY-TI1S'!$D71)</f>
        <v>0</v>
      </c>
      <c r="K71" s="21">
        <f>SUM(E$3:E70)+H71</f>
        <v>1.268212143273133</v>
      </c>
      <c r="L71" s="21">
        <f>SUM(F$3:F70)+I71</f>
        <v>-0.33981641962137915</v>
      </c>
      <c r="M71" s="21">
        <f>SUM(G$3:G70)+J71</f>
        <v>0</v>
      </c>
      <c r="N71" s="19">
        <f t="shared" si="5"/>
        <v>1.6083620403454337</v>
      </c>
      <c r="O71" s="19">
        <f t="shared" si="5"/>
        <v>0.11547519904429324</v>
      </c>
      <c r="P71" s="19">
        <f t="shared" si="5"/>
        <v>0</v>
      </c>
      <c r="Q71" s="19">
        <f t="shared" si="6"/>
        <v>-0.43095930984743158</v>
      </c>
      <c r="R71" s="19">
        <f t="shared" si="7"/>
        <v>0</v>
      </c>
      <c r="S71" s="19">
        <f t="shared" si="8"/>
        <v>0</v>
      </c>
    </row>
    <row r="72" spans="1:19" x14ac:dyDescent="0.25">
      <c r="A72" s="26">
        <f>Wellpath!E72</f>
        <v>2070</v>
      </c>
      <c r="B72" s="22">
        <v>0</v>
      </c>
      <c r="C72" s="22">
        <v>0</v>
      </c>
      <c r="D72" s="22">
        <f>-COS(Wellpath!$L72) * SIN(Wellpath!$O72) / (Bfield * COS(Dip))</f>
        <v>-3.3666960993914286E-5</v>
      </c>
      <c r="E72" s="20">
        <f>Model!$W$14*((drdp!B72+drdp!K72)*'MBXY-TI1S'!$B72+(drdp!E72+drdp!N72)*'MBXY-TI1S'!$C72+(drdp!H72+drdp!Q72)*'MBXY-TI1S'!$D72)</f>
        <v>5.7914521458611881E-2</v>
      </c>
      <c r="F72" s="20">
        <f>Model!$W$14*((drdp!C72+drdp!L72)*'MBXY-TI1S'!$B72+(drdp!F72+drdp!O72)*'MBXY-TI1S'!$C72+(drdp!I72+drdp!R72)*'MBXY-TI1S'!$D72)</f>
        <v>-1.5518149254869979E-2</v>
      </c>
      <c r="G72" s="20">
        <f>Model!$W$14*((drdp!D72+drdp!M72)*'MBXY-TI1S'!$B72+(drdp!G72+drdp!P72)*'MBXY-TI1S'!$C72+(drdp!J72+drdp!S72)*'MBXY-TI1S'!$D72)</f>
        <v>0</v>
      </c>
      <c r="H72" s="18">
        <f>Model!$W$14*((drdp!B72)*'MBXY-TI1S'!$B72+(drdp!E72)*'MBXY-TI1S'!$C72+(drdp!H72)*'MBXY-TI1S'!$D72)</f>
        <v>2.8957260729305941E-2</v>
      </c>
      <c r="I72" s="18">
        <f>Model!$W$14*((drdp!C72)*'MBXY-TI1S'!$B72+(drdp!F72)*'MBXY-TI1S'!$C72+(drdp!I72)*'MBXY-TI1S'!$D72)</f>
        <v>-7.7590746274349897E-3</v>
      </c>
      <c r="J72" s="18">
        <f>Model!$W$14*((drdp!D72)*'MBXY-TI1S'!$B72+(drdp!G72)*'MBXY-TI1S'!$C72+(drdp!J72)*'MBXY-TI1S'!$D72)</f>
        <v>0</v>
      </c>
      <c r="K72" s="21">
        <f>SUM(E$3:E71)+H72</f>
        <v>1.3270413248626678</v>
      </c>
      <c r="L72" s="21">
        <f>SUM(F$3:F71)+I72</f>
        <v>-0.35557965131967878</v>
      </c>
      <c r="M72" s="21">
        <f>SUM(G$3:G71)+J72</f>
        <v>0</v>
      </c>
      <c r="N72" s="19">
        <f t="shared" si="5"/>
        <v>1.7610386778932645</v>
      </c>
      <c r="O72" s="19">
        <f t="shared" si="5"/>
        <v>0.12643688843262435</v>
      </c>
      <c r="P72" s="19">
        <f t="shared" si="5"/>
        <v>0</v>
      </c>
      <c r="Q72" s="19">
        <f t="shared" si="6"/>
        <v>-0.47186889158147199</v>
      </c>
      <c r="R72" s="19">
        <f t="shared" si="7"/>
        <v>0</v>
      </c>
      <c r="S72" s="19">
        <f t="shared" si="8"/>
        <v>0</v>
      </c>
    </row>
    <row r="73" spans="1:19" x14ac:dyDescent="0.25">
      <c r="A73" s="26">
        <f>Wellpath!E73</f>
        <v>2100</v>
      </c>
      <c r="B73" s="22">
        <v>0</v>
      </c>
      <c r="C73" s="22">
        <v>0</v>
      </c>
      <c r="D73" s="22">
        <f>-COS(Wellpath!$L73) * SIN(Wellpath!$O73) / (Bfield * COS(Dip))</f>
        <v>-3.1766122941982977E-5</v>
      </c>
      <c r="E73" s="20">
        <f>Model!$W$14*((drdp!B73+drdp!K73)*'MBXY-TI1S'!$B73+(drdp!E73+drdp!N73)*'MBXY-TI1S'!$C73+(drdp!H73+drdp!Q73)*'MBXY-TI1S'!$D73)</f>
        <v>5.5803047469767594E-2</v>
      </c>
      <c r="F73" s="20">
        <f>Model!$W$14*((drdp!C73+drdp!L73)*'MBXY-TI1S'!$B73+(drdp!F73+drdp!O73)*'MBXY-TI1S'!$C73+(drdp!I73+drdp!R73)*'MBXY-TI1S'!$D73)</f>
        <v>-1.4952381504719831E-2</v>
      </c>
      <c r="G73" s="20">
        <f>Model!$W$14*((drdp!D73+drdp!M73)*'MBXY-TI1S'!$B73+(drdp!G73+drdp!P73)*'MBXY-TI1S'!$C73+(drdp!J73+drdp!S73)*'MBXY-TI1S'!$D73)</f>
        <v>0</v>
      </c>
      <c r="H73" s="18">
        <f>Model!$W$14*((drdp!B73)*'MBXY-TI1S'!$B73+(drdp!E73)*'MBXY-TI1S'!$C73+(drdp!H73)*'MBXY-TI1S'!$D73)</f>
        <v>2.7901523734883797E-2</v>
      </c>
      <c r="I73" s="18">
        <f>Model!$W$14*((drdp!C73)*'MBXY-TI1S'!$B73+(drdp!F73)*'MBXY-TI1S'!$C73+(drdp!I73)*'MBXY-TI1S'!$D73)</f>
        <v>-7.4761907523599154E-3</v>
      </c>
      <c r="J73" s="18">
        <f>Model!$W$14*((drdp!D73)*'MBXY-TI1S'!$B73+(drdp!G73)*'MBXY-TI1S'!$C73+(drdp!J73)*'MBXY-TI1S'!$D73)</f>
        <v>0</v>
      </c>
      <c r="K73" s="21">
        <f>SUM(E$3:E72)+H73</f>
        <v>1.3839001093268575</v>
      </c>
      <c r="L73" s="21">
        <f>SUM(F$3:F72)+I73</f>
        <v>-0.3708149166994737</v>
      </c>
      <c r="M73" s="21">
        <f>SUM(G$3:G72)+J73</f>
        <v>0</v>
      </c>
      <c r="N73" s="19">
        <f t="shared" si="5"/>
        <v>1.9151795125948881</v>
      </c>
      <c r="O73" s="19">
        <f t="shared" si="5"/>
        <v>0.13750370244683763</v>
      </c>
      <c r="P73" s="19">
        <f t="shared" si="5"/>
        <v>0</v>
      </c>
      <c r="Q73" s="19">
        <f t="shared" si="6"/>
        <v>-0.51317080376043123</v>
      </c>
      <c r="R73" s="19">
        <f t="shared" si="7"/>
        <v>0</v>
      </c>
      <c r="S73" s="19">
        <f t="shared" si="8"/>
        <v>0</v>
      </c>
    </row>
    <row r="74" spans="1:19" x14ac:dyDescent="0.25">
      <c r="A74" s="26">
        <f>Wellpath!E74</f>
        <v>2130</v>
      </c>
      <c r="B74" s="22">
        <v>0</v>
      </c>
      <c r="C74" s="22">
        <v>0</v>
      </c>
      <c r="D74" s="22">
        <f>-COS(Wellpath!$L74) * SIN(Wellpath!$O74) / (Bfield * COS(Dip))</f>
        <v>-3.1766122941982977E-5</v>
      </c>
      <c r="E74" s="20">
        <f>Model!$W$14*((drdp!B74+drdp!K74)*'MBXY-TI1S'!$B74+(drdp!E74+drdp!N74)*'MBXY-TI1S'!$C74+(drdp!H74+drdp!Q74)*'MBXY-TI1S'!$D74)</f>
        <v>5.5803047469767594E-2</v>
      </c>
      <c r="F74" s="20">
        <f>Model!$W$14*((drdp!C74+drdp!L74)*'MBXY-TI1S'!$B74+(drdp!F74+drdp!O74)*'MBXY-TI1S'!$C74+(drdp!I74+drdp!R74)*'MBXY-TI1S'!$D74)</f>
        <v>-1.4952381504719831E-2</v>
      </c>
      <c r="G74" s="20">
        <f>Model!$W$14*((drdp!D74+drdp!M74)*'MBXY-TI1S'!$B74+(drdp!G74+drdp!P74)*'MBXY-TI1S'!$C74+(drdp!J74+drdp!S74)*'MBXY-TI1S'!$D74)</f>
        <v>0</v>
      </c>
      <c r="H74" s="18">
        <f>Model!$W$14*((drdp!B74)*'MBXY-TI1S'!$B74+(drdp!E74)*'MBXY-TI1S'!$C74+(drdp!H74)*'MBXY-TI1S'!$D74)</f>
        <v>2.7901523734883797E-2</v>
      </c>
      <c r="I74" s="18">
        <f>Model!$W$14*((drdp!C74)*'MBXY-TI1S'!$B74+(drdp!F74)*'MBXY-TI1S'!$C74+(drdp!I74)*'MBXY-TI1S'!$D74)</f>
        <v>-7.4761907523599154E-3</v>
      </c>
      <c r="J74" s="18">
        <f>Model!$W$14*((drdp!D74)*'MBXY-TI1S'!$B74+(drdp!G74)*'MBXY-TI1S'!$C74+(drdp!J74)*'MBXY-TI1S'!$D74)</f>
        <v>0</v>
      </c>
      <c r="K74" s="21">
        <f>SUM(E$3:E73)+H74</f>
        <v>1.439703156796625</v>
      </c>
      <c r="L74" s="21">
        <f>SUM(F$3:F73)+I74</f>
        <v>-0.38576729820419353</v>
      </c>
      <c r="M74" s="21">
        <f>SUM(G$3:G73)+J74</f>
        <v>0</v>
      </c>
      <c r="N74" s="19">
        <f t="shared" si="5"/>
        <v>2.0727451796901675</v>
      </c>
      <c r="O74" s="19">
        <f t="shared" si="5"/>
        <v>0.14881640836376317</v>
      </c>
      <c r="P74" s="19">
        <f t="shared" si="5"/>
        <v>0</v>
      </c>
      <c r="Q74" s="19">
        <f t="shared" si="6"/>
        <v>-0.55539039701348247</v>
      </c>
      <c r="R74" s="19">
        <f t="shared" si="7"/>
        <v>0</v>
      </c>
      <c r="S74" s="19">
        <f t="shared" si="8"/>
        <v>0</v>
      </c>
    </row>
    <row r="75" spans="1:19" x14ac:dyDescent="0.25">
      <c r="A75" s="26">
        <f>Wellpath!E75</f>
        <v>2160</v>
      </c>
      <c r="B75" s="22">
        <v>0</v>
      </c>
      <c r="C75" s="22">
        <v>0</v>
      </c>
      <c r="D75" s="22">
        <f>-COS(Wellpath!$L75) * SIN(Wellpath!$O75) / (Bfield * COS(Dip))</f>
        <v>-3.1766122941982977E-5</v>
      </c>
      <c r="E75" s="20">
        <f>Model!$W$14*((drdp!B75+drdp!K75)*'MBXY-TI1S'!$B75+(drdp!E75+drdp!N75)*'MBXY-TI1S'!$C75+(drdp!H75+drdp!Q75)*'MBXY-TI1S'!$D75)</f>
        <v>5.5803047469767594E-2</v>
      </c>
      <c r="F75" s="20">
        <f>Model!$W$14*((drdp!C75+drdp!L75)*'MBXY-TI1S'!$B75+(drdp!F75+drdp!O75)*'MBXY-TI1S'!$C75+(drdp!I75+drdp!R75)*'MBXY-TI1S'!$D75)</f>
        <v>-1.4952381504719831E-2</v>
      </c>
      <c r="G75" s="20">
        <f>Model!$W$14*((drdp!D75+drdp!M75)*'MBXY-TI1S'!$B75+(drdp!G75+drdp!P75)*'MBXY-TI1S'!$C75+(drdp!J75+drdp!S75)*'MBXY-TI1S'!$D75)</f>
        <v>0</v>
      </c>
      <c r="H75" s="18">
        <f>Model!$W$14*((drdp!B75)*'MBXY-TI1S'!$B75+(drdp!E75)*'MBXY-TI1S'!$C75+(drdp!H75)*'MBXY-TI1S'!$D75)</f>
        <v>2.7901523734883797E-2</v>
      </c>
      <c r="I75" s="18">
        <f>Model!$W$14*((drdp!C75)*'MBXY-TI1S'!$B75+(drdp!F75)*'MBXY-TI1S'!$C75+(drdp!I75)*'MBXY-TI1S'!$D75)</f>
        <v>-7.4761907523599154E-3</v>
      </c>
      <c r="J75" s="18">
        <f>Model!$W$14*((drdp!D75)*'MBXY-TI1S'!$B75+(drdp!G75)*'MBXY-TI1S'!$C75+(drdp!J75)*'MBXY-TI1S'!$D75)</f>
        <v>0</v>
      </c>
      <c r="K75" s="21">
        <f>SUM(E$3:E74)+H75</f>
        <v>1.4955062042663925</v>
      </c>
      <c r="L75" s="21">
        <f>SUM(F$3:F74)+I75</f>
        <v>-0.40071967970891337</v>
      </c>
      <c r="M75" s="21">
        <f>SUM(G$3:G74)+J75</f>
        <v>0</v>
      </c>
      <c r="N75" s="19">
        <f t="shared" si="5"/>
        <v>2.2365388069992727</v>
      </c>
      <c r="O75" s="19">
        <f t="shared" si="5"/>
        <v>0.16057626170601411</v>
      </c>
      <c r="P75" s="19">
        <f t="shared" si="5"/>
        <v>0</v>
      </c>
      <c r="Q75" s="19">
        <f t="shared" si="6"/>
        <v>-0.59927876717632156</v>
      </c>
      <c r="R75" s="19">
        <f t="shared" si="7"/>
        <v>0</v>
      </c>
      <c r="S75" s="19">
        <f t="shared" si="8"/>
        <v>0</v>
      </c>
    </row>
    <row r="76" spans="1:19" x14ac:dyDescent="0.25">
      <c r="A76" s="26">
        <f>Wellpath!E76</f>
        <v>2190</v>
      </c>
      <c r="B76" s="22">
        <v>0</v>
      </c>
      <c r="C76" s="22">
        <v>0</v>
      </c>
      <c r="D76" s="22">
        <f>-COS(Wellpath!$L76) * SIN(Wellpath!$O76) / (Bfield * COS(Dip))</f>
        <v>-3.1766122941982977E-5</v>
      </c>
      <c r="E76" s="20">
        <f>Model!$W$14*((drdp!B76+drdp!K76)*'MBXY-TI1S'!$B76+(drdp!E76+drdp!N76)*'MBXY-TI1S'!$C76+(drdp!H76+drdp!Q76)*'MBXY-TI1S'!$D76)</f>
        <v>5.5803047469767594E-2</v>
      </c>
      <c r="F76" s="20">
        <f>Model!$W$14*((drdp!C76+drdp!L76)*'MBXY-TI1S'!$B76+(drdp!F76+drdp!O76)*'MBXY-TI1S'!$C76+(drdp!I76+drdp!R76)*'MBXY-TI1S'!$D76)</f>
        <v>-1.4952381504719831E-2</v>
      </c>
      <c r="G76" s="20">
        <f>Model!$W$14*((drdp!D76+drdp!M76)*'MBXY-TI1S'!$B76+(drdp!G76+drdp!P76)*'MBXY-TI1S'!$C76+(drdp!J76+drdp!S76)*'MBXY-TI1S'!$D76)</f>
        <v>0</v>
      </c>
      <c r="H76" s="18">
        <f>Model!$W$14*((drdp!B76)*'MBXY-TI1S'!$B76+(drdp!E76)*'MBXY-TI1S'!$C76+(drdp!H76)*'MBXY-TI1S'!$D76)</f>
        <v>2.7901523734883797E-2</v>
      </c>
      <c r="I76" s="18">
        <f>Model!$W$14*((drdp!C76)*'MBXY-TI1S'!$B76+(drdp!F76)*'MBXY-TI1S'!$C76+(drdp!I76)*'MBXY-TI1S'!$D76)</f>
        <v>-7.4761907523599154E-3</v>
      </c>
      <c r="J76" s="18">
        <f>Model!$W$14*((drdp!D76)*'MBXY-TI1S'!$B76+(drdp!G76)*'MBXY-TI1S'!$C76+(drdp!J76)*'MBXY-TI1S'!$D76)</f>
        <v>0</v>
      </c>
      <c r="K76" s="21">
        <f>SUM(E$3:E75)+H76</f>
        <v>1.55130925173616</v>
      </c>
      <c r="L76" s="21">
        <f>SUM(F$3:F75)+I76</f>
        <v>-0.4156720612136332</v>
      </c>
      <c r="M76" s="21">
        <f>SUM(G$3:G75)+J76</f>
        <v>0</v>
      </c>
      <c r="N76" s="19">
        <f t="shared" si="5"/>
        <v>2.4065603945222045</v>
      </c>
      <c r="O76" s="19">
        <f t="shared" si="5"/>
        <v>0.17278326247359044</v>
      </c>
      <c r="P76" s="19">
        <f t="shared" si="5"/>
        <v>0</v>
      </c>
      <c r="Q76" s="19">
        <f t="shared" si="6"/>
        <v>-0.64483591424894859</v>
      </c>
      <c r="R76" s="19">
        <f t="shared" si="7"/>
        <v>0</v>
      </c>
      <c r="S76" s="19">
        <f t="shared" si="8"/>
        <v>0</v>
      </c>
    </row>
    <row r="77" spans="1:19" x14ac:dyDescent="0.25">
      <c r="A77" s="26">
        <f>Wellpath!E77</f>
        <v>2220</v>
      </c>
      <c r="B77" s="22">
        <v>0</v>
      </c>
      <c r="C77" s="22">
        <v>0</v>
      </c>
      <c r="D77" s="22">
        <f>-COS(Wellpath!$L77) * SIN(Wellpath!$O77) / (Bfield * COS(Dip))</f>
        <v>-3.1766122941982977E-5</v>
      </c>
      <c r="E77" s="20">
        <f>Model!$W$14*((drdp!B77+drdp!K77)*'MBXY-TI1S'!$B77+(drdp!E77+drdp!N77)*'MBXY-TI1S'!$C77+(drdp!H77+drdp!Q77)*'MBXY-TI1S'!$D77)</f>
        <v>5.5803047469767594E-2</v>
      </c>
      <c r="F77" s="20">
        <f>Model!$W$14*((drdp!C77+drdp!L77)*'MBXY-TI1S'!$B77+(drdp!F77+drdp!O77)*'MBXY-TI1S'!$C77+(drdp!I77+drdp!R77)*'MBXY-TI1S'!$D77)</f>
        <v>-1.4952381504719831E-2</v>
      </c>
      <c r="G77" s="20">
        <f>Model!$W$14*((drdp!D77+drdp!M77)*'MBXY-TI1S'!$B77+(drdp!G77+drdp!P77)*'MBXY-TI1S'!$C77+(drdp!J77+drdp!S77)*'MBXY-TI1S'!$D77)</f>
        <v>0</v>
      </c>
      <c r="H77" s="18">
        <f>Model!$W$14*((drdp!B77)*'MBXY-TI1S'!$B77+(drdp!E77)*'MBXY-TI1S'!$C77+(drdp!H77)*'MBXY-TI1S'!$D77)</f>
        <v>2.7901523734883797E-2</v>
      </c>
      <c r="I77" s="18">
        <f>Model!$W$14*((drdp!C77)*'MBXY-TI1S'!$B77+(drdp!F77)*'MBXY-TI1S'!$C77+(drdp!I77)*'MBXY-TI1S'!$D77)</f>
        <v>-7.4761907523599154E-3</v>
      </c>
      <c r="J77" s="18">
        <f>Model!$W$14*((drdp!D77)*'MBXY-TI1S'!$B77+(drdp!G77)*'MBXY-TI1S'!$C77+(drdp!J77)*'MBXY-TI1S'!$D77)</f>
        <v>0</v>
      </c>
      <c r="K77" s="21">
        <f>SUM(E$3:E76)+H77</f>
        <v>1.6071122992059275</v>
      </c>
      <c r="L77" s="21">
        <f>SUM(F$3:F76)+I77</f>
        <v>-0.43062444271835304</v>
      </c>
      <c r="M77" s="21">
        <f>SUM(G$3:G76)+J77</f>
        <v>0</v>
      </c>
      <c r="N77" s="19">
        <f t="shared" si="5"/>
        <v>2.5828099422589625</v>
      </c>
      <c r="O77" s="19">
        <f t="shared" si="5"/>
        <v>0.18543741066649211</v>
      </c>
      <c r="P77" s="19">
        <f t="shared" si="5"/>
        <v>0</v>
      </c>
      <c r="Q77" s="19">
        <f t="shared" si="6"/>
        <v>-0.69206183823136358</v>
      </c>
      <c r="R77" s="19">
        <f t="shared" si="7"/>
        <v>0</v>
      </c>
      <c r="S77" s="19">
        <f t="shared" si="8"/>
        <v>0</v>
      </c>
    </row>
    <row r="78" spans="1:19" x14ac:dyDescent="0.25">
      <c r="A78" s="26">
        <f>Wellpath!E78</f>
        <v>2250</v>
      </c>
      <c r="B78" s="22">
        <v>0</v>
      </c>
      <c r="C78" s="22">
        <v>0</v>
      </c>
      <c r="D78" s="22">
        <f>-COS(Wellpath!$L78) * SIN(Wellpath!$O78) / (Bfield * COS(Dip))</f>
        <v>-3.1766122941982977E-5</v>
      </c>
      <c r="E78" s="20">
        <f>Model!$W$14*((drdp!B78+drdp!K78)*'MBXY-TI1S'!$B78+(drdp!E78+drdp!N78)*'MBXY-TI1S'!$C78+(drdp!H78+drdp!Q78)*'MBXY-TI1S'!$D78)</f>
        <v>5.5803047469767594E-2</v>
      </c>
      <c r="F78" s="20">
        <f>Model!$W$14*((drdp!C78+drdp!L78)*'MBXY-TI1S'!$B78+(drdp!F78+drdp!O78)*'MBXY-TI1S'!$C78+(drdp!I78+drdp!R78)*'MBXY-TI1S'!$D78)</f>
        <v>-1.4952381504719831E-2</v>
      </c>
      <c r="G78" s="20">
        <f>Model!$W$14*((drdp!D78+drdp!M78)*'MBXY-TI1S'!$B78+(drdp!G78+drdp!P78)*'MBXY-TI1S'!$C78+(drdp!J78+drdp!S78)*'MBXY-TI1S'!$D78)</f>
        <v>0</v>
      </c>
      <c r="H78" s="18">
        <f>Model!$W$14*((drdp!B78)*'MBXY-TI1S'!$B78+(drdp!E78)*'MBXY-TI1S'!$C78+(drdp!H78)*'MBXY-TI1S'!$D78)</f>
        <v>2.7901523734883797E-2</v>
      </c>
      <c r="I78" s="18">
        <f>Model!$W$14*((drdp!C78)*'MBXY-TI1S'!$B78+(drdp!F78)*'MBXY-TI1S'!$C78+(drdp!I78)*'MBXY-TI1S'!$D78)</f>
        <v>-7.4761907523599154E-3</v>
      </c>
      <c r="J78" s="18">
        <f>Model!$W$14*((drdp!D78)*'MBXY-TI1S'!$B78+(drdp!G78)*'MBXY-TI1S'!$C78+(drdp!J78)*'MBXY-TI1S'!$D78)</f>
        <v>0</v>
      </c>
      <c r="K78" s="21">
        <f>SUM(E$3:E77)+H78</f>
        <v>1.662915346675695</v>
      </c>
      <c r="L78" s="21">
        <f>SUM(F$3:F77)+I78</f>
        <v>-0.44557682422307288</v>
      </c>
      <c r="M78" s="21">
        <f>SUM(G$3:G77)+J78</f>
        <v>0</v>
      </c>
      <c r="N78" s="19">
        <f t="shared" si="5"/>
        <v>2.7652874502095468</v>
      </c>
      <c r="O78" s="19">
        <f t="shared" si="5"/>
        <v>0.19853870628471917</v>
      </c>
      <c r="P78" s="19">
        <f t="shared" si="5"/>
        <v>0</v>
      </c>
      <c r="Q78" s="19">
        <f t="shared" si="6"/>
        <v>-0.7409565391235664</v>
      </c>
      <c r="R78" s="19">
        <f t="shared" si="7"/>
        <v>0</v>
      </c>
      <c r="S78" s="19">
        <f t="shared" si="8"/>
        <v>0</v>
      </c>
    </row>
    <row r="79" spans="1:19" x14ac:dyDescent="0.25">
      <c r="A79" s="26">
        <f>Wellpath!E79</f>
        <v>2280</v>
      </c>
      <c r="B79" s="22">
        <v>0</v>
      </c>
      <c r="C79" s="22">
        <v>0</v>
      </c>
      <c r="D79" s="22">
        <f>-COS(Wellpath!$L79) * SIN(Wellpath!$O79) / (Bfield * COS(Dip))</f>
        <v>-3.1766122941982977E-5</v>
      </c>
      <c r="E79" s="20">
        <f>Model!$W$14*((drdp!B79+drdp!K79)*'MBXY-TI1S'!$B79+(drdp!E79+drdp!N79)*'MBXY-TI1S'!$C79+(drdp!H79+drdp!Q79)*'MBXY-TI1S'!$D79)</f>
        <v>5.5803047469767594E-2</v>
      </c>
      <c r="F79" s="20">
        <f>Model!$W$14*((drdp!C79+drdp!L79)*'MBXY-TI1S'!$B79+(drdp!F79+drdp!O79)*'MBXY-TI1S'!$C79+(drdp!I79+drdp!R79)*'MBXY-TI1S'!$D79)</f>
        <v>-1.4952381504719831E-2</v>
      </c>
      <c r="G79" s="20">
        <f>Model!$W$14*((drdp!D79+drdp!M79)*'MBXY-TI1S'!$B79+(drdp!G79+drdp!P79)*'MBXY-TI1S'!$C79+(drdp!J79+drdp!S79)*'MBXY-TI1S'!$D79)</f>
        <v>0</v>
      </c>
      <c r="H79" s="18">
        <f>Model!$W$14*((drdp!B79)*'MBXY-TI1S'!$B79+(drdp!E79)*'MBXY-TI1S'!$C79+(drdp!H79)*'MBXY-TI1S'!$D79)</f>
        <v>2.7901523734883797E-2</v>
      </c>
      <c r="I79" s="18">
        <f>Model!$W$14*((drdp!C79)*'MBXY-TI1S'!$B79+(drdp!F79)*'MBXY-TI1S'!$C79+(drdp!I79)*'MBXY-TI1S'!$D79)</f>
        <v>-7.4761907523599154E-3</v>
      </c>
      <c r="J79" s="18">
        <f>Model!$W$14*((drdp!D79)*'MBXY-TI1S'!$B79+(drdp!G79)*'MBXY-TI1S'!$C79+(drdp!J79)*'MBXY-TI1S'!$D79)</f>
        <v>0</v>
      </c>
      <c r="K79" s="21">
        <f>SUM(E$3:E78)+H79</f>
        <v>1.7187183941454625</v>
      </c>
      <c r="L79" s="21">
        <f>SUM(F$3:F78)+I79</f>
        <v>-0.46052920572779271</v>
      </c>
      <c r="M79" s="21">
        <f>SUM(G$3:G78)+J79</f>
        <v>0</v>
      </c>
      <c r="N79" s="19">
        <f t="shared" si="5"/>
        <v>2.9539929183739573</v>
      </c>
      <c r="O79" s="19">
        <f t="shared" si="5"/>
        <v>0.21208714932827163</v>
      </c>
      <c r="P79" s="19">
        <f t="shared" si="5"/>
        <v>0</v>
      </c>
      <c r="Q79" s="19">
        <f t="shared" si="6"/>
        <v>-0.79152001692555718</v>
      </c>
      <c r="R79" s="19">
        <f t="shared" si="7"/>
        <v>0</v>
      </c>
      <c r="S79" s="19">
        <f t="shared" si="8"/>
        <v>0</v>
      </c>
    </row>
    <row r="80" spans="1:19" x14ac:dyDescent="0.25">
      <c r="A80" s="26">
        <f>Wellpath!E80</f>
        <v>2310</v>
      </c>
      <c r="B80" s="22">
        <v>0</v>
      </c>
      <c r="C80" s="22">
        <v>0</v>
      </c>
      <c r="D80" s="22">
        <f>-COS(Wellpath!$L80) * SIN(Wellpath!$O80) / (Bfield * COS(Dip))</f>
        <v>-3.1766122941982977E-5</v>
      </c>
      <c r="E80" s="20">
        <f>Model!$W$14*((drdp!B80+drdp!K80)*'MBXY-TI1S'!$B80+(drdp!E80+drdp!N80)*'MBXY-TI1S'!$C80+(drdp!H80+drdp!Q80)*'MBXY-TI1S'!$D80)</f>
        <v>5.5803047469767594E-2</v>
      </c>
      <c r="F80" s="20">
        <f>Model!$W$14*((drdp!C80+drdp!L80)*'MBXY-TI1S'!$B80+(drdp!F80+drdp!O80)*'MBXY-TI1S'!$C80+(drdp!I80+drdp!R80)*'MBXY-TI1S'!$D80)</f>
        <v>-1.4952381504719831E-2</v>
      </c>
      <c r="G80" s="20">
        <f>Model!$W$14*((drdp!D80+drdp!M80)*'MBXY-TI1S'!$B80+(drdp!G80+drdp!P80)*'MBXY-TI1S'!$C80+(drdp!J80+drdp!S80)*'MBXY-TI1S'!$D80)</f>
        <v>0</v>
      </c>
      <c r="H80" s="18">
        <f>Model!$W$14*((drdp!B80)*'MBXY-TI1S'!$B80+(drdp!E80)*'MBXY-TI1S'!$C80+(drdp!H80)*'MBXY-TI1S'!$D80)</f>
        <v>2.7901523734883797E-2</v>
      </c>
      <c r="I80" s="18">
        <f>Model!$W$14*((drdp!C80)*'MBXY-TI1S'!$B80+(drdp!F80)*'MBXY-TI1S'!$C80+(drdp!I80)*'MBXY-TI1S'!$D80)</f>
        <v>-7.4761907523599154E-3</v>
      </c>
      <c r="J80" s="18">
        <f>Model!$W$14*((drdp!D80)*'MBXY-TI1S'!$B80+(drdp!G80)*'MBXY-TI1S'!$C80+(drdp!J80)*'MBXY-TI1S'!$D80)</f>
        <v>0</v>
      </c>
      <c r="K80" s="21">
        <f>SUM(E$3:E79)+H80</f>
        <v>1.77452144161523</v>
      </c>
      <c r="L80" s="21">
        <f>SUM(F$3:F79)+I80</f>
        <v>-0.47548158723251255</v>
      </c>
      <c r="M80" s="21">
        <f>SUM(G$3:G79)+J80</f>
        <v>0</v>
      </c>
      <c r="N80" s="19">
        <f t="shared" si="5"/>
        <v>3.148926346752194</v>
      </c>
      <c r="O80" s="19">
        <f t="shared" si="5"/>
        <v>0.22608273979714943</v>
      </c>
      <c r="P80" s="19">
        <f t="shared" si="5"/>
        <v>0</v>
      </c>
      <c r="Q80" s="19">
        <f t="shared" si="6"/>
        <v>-0.8437522716373359</v>
      </c>
      <c r="R80" s="19">
        <f t="shared" si="7"/>
        <v>0</v>
      </c>
      <c r="S80" s="19">
        <f t="shared" si="8"/>
        <v>0</v>
      </c>
    </row>
    <row r="81" spans="1:19" x14ac:dyDescent="0.25">
      <c r="A81" s="26">
        <f>Wellpath!E81</f>
        <v>2340</v>
      </c>
      <c r="B81" s="22">
        <v>0</v>
      </c>
      <c r="C81" s="22">
        <v>0</v>
      </c>
      <c r="D81" s="22">
        <f>-COS(Wellpath!$L81) * SIN(Wellpath!$O81) / (Bfield * COS(Dip))</f>
        <v>-3.1766122941982977E-5</v>
      </c>
      <c r="E81" s="20">
        <f>Model!$W$14*((drdp!B81+drdp!K81)*'MBXY-TI1S'!$B81+(drdp!E81+drdp!N81)*'MBXY-TI1S'!$C81+(drdp!H81+drdp!Q81)*'MBXY-TI1S'!$D81)</f>
        <v>5.5803047469767594E-2</v>
      </c>
      <c r="F81" s="20">
        <f>Model!$W$14*((drdp!C81+drdp!L81)*'MBXY-TI1S'!$B81+(drdp!F81+drdp!O81)*'MBXY-TI1S'!$C81+(drdp!I81+drdp!R81)*'MBXY-TI1S'!$D81)</f>
        <v>-1.4952381504719831E-2</v>
      </c>
      <c r="G81" s="20">
        <f>Model!$W$14*((drdp!D81+drdp!M81)*'MBXY-TI1S'!$B81+(drdp!G81+drdp!P81)*'MBXY-TI1S'!$C81+(drdp!J81+drdp!S81)*'MBXY-TI1S'!$D81)</f>
        <v>0</v>
      </c>
      <c r="H81" s="18">
        <f>Model!$W$14*((drdp!B81)*'MBXY-TI1S'!$B81+(drdp!E81)*'MBXY-TI1S'!$C81+(drdp!H81)*'MBXY-TI1S'!$D81)</f>
        <v>2.7901523734883797E-2</v>
      </c>
      <c r="I81" s="18">
        <f>Model!$W$14*((drdp!C81)*'MBXY-TI1S'!$B81+(drdp!F81)*'MBXY-TI1S'!$C81+(drdp!I81)*'MBXY-TI1S'!$D81)</f>
        <v>-7.4761907523599154E-3</v>
      </c>
      <c r="J81" s="18">
        <f>Model!$W$14*((drdp!D81)*'MBXY-TI1S'!$B81+(drdp!G81)*'MBXY-TI1S'!$C81+(drdp!J81)*'MBXY-TI1S'!$D81)</f>
        <v>0</v>
      </c>
      <c r="K81" s="21">
        <f>SUM(E$3:E80)+H81</f>
        <v>1.8303244890849975</v>
      </c>
      <c r="L81" s="21">
        <f>SUM(F$3:F80)+I81</f>
        <v>-0.49043396873723238</v>
      </c>
      <c r="M81" s="21">
        <f>SUM(G$3:G80)+J81</f>
        <v>0</v>
      </c>
      <c r="N81" s="19">
        <f t="shared" si="5"/>
        <v>3.3500877353442569</v>
      </c>
      <c r="O81" s="19">
        <f t="shared" si="5"/>
        <v>0.24052547769135263</v>
      </c>
      <c r="P81" s="19">
        <f t="shared" si="5"/>
        <v>0</v>
      </c>
      <c r="Q81" s="19">
        <f t="shared" si="6"/>
        <v>-0.89765330325890247</v>
      </c>
      <c r="R81" s="19">
        <f t="shared" si="7"/>
        <v>0</v>
      </c>
      <c r="S81" s="19">
        <f t="shared" si="8"/>
        <v>0</v>
      </c>
    </row>
    <row r="82" spans="1:19" x14ac:dyDescent="0.25">
      <c r="A82" s="26">
        <f>Wellpath!E82</f>
        <v>2370</v>
      </c>
      <c r="B82" s="22">
        <v>0</v>
      </c>
      <c r="C82" s="22">
        <v>0</v>
      </c>
      <c r="D82" s="22">
        <f>-COS(Wellpath!$L82) * SIN(Wellpath!$O82) / (Bfield * COS(Dip))</f>
        <v>-3.1766122941982977E-5</v>
      </c>
      <c r="E82" s="20">
        <f>Model!$W$14*((drdp!B82+drdp!K82)*'MBXY-TI1S'!$B82+(drdp!E82+drdp!N82)*'MBXY-TI1S'!$C82+(drdp!H82+drdp!Q82)*'MBXY-TI1S'!$D82)</f>
        <v>5.5803047469767594E-2</v>
      </c>
      <c r="F82" s="20">
        <f>Model!$W$14*((drdp!C82+drdp!L82)*'MBXY-TI1S'!$B82+(drdp!F82+drdp!O82)*'MBXY-TI1S'!$C82+(drdp!I82+drdp!R82)*'MBXY-TI1S'!$D82)</f>
        <v>-1.4952381504719831E-2</v>
      </c>
      <c r="G82" s="20">
        <f>Model!$W$14*((drdp!D82+drdp!M82)*'MBXY-TI1S'!$B82+(drdp!G82+drdp!P82)*'MBXY-TI1S'!$C82+(drdp!J82+drdp!S82)*'MBXY-TI1S'!$D82)</f>
        <v>0</v>
      </c>
      <c r="H82" s="18">
        <f>Model!$W$14*((drdp!B82)*'MBXY-TI1S'!$B82+(drdp!E82)*'MBXY-TI1S'!$C82+(drdp!H82)*'MBXY-TI1S'!$D82)</f>
        <v>2.7901523734883797E-2</v>
      </c>
      <c r="I82" s="18">
        <f>Model!$W$14*((drdp!C82)*'MBXY-TI1S'!$B82+(drdp!F82)*'MBXY-TI1S'!$C82+(drdp!I82)*'MBXY-TI1S'!$D82)</f>
        <v>-7.4761907523599154E-3</v>
      </c>
      <c r="J82" s="18">
        <f>Model!$W$14*((drdp!D82)*'MBXY-TI1S'!$B82+(drdp!G82)*'MBXY-TI1S'!$C82+(drdp!J82)*'MBXY-TI1S'!$D82)</f>
        <v>0</v>
      </c>
      <c r="K82" s="21">
        <f>SUM(E$3:E81)+H82</f>
        <v>1.8861275365547649</v>
      </c>
      <c r="L82" s="21">
        <f>SUM(F$3:F81)+I82</f>
        <v>-0.50538635024195222</v>
      </c>
      <c r="M82" s="21">
        <f>SUM(G$3:G81)+J82</f>
        <v>0</v>
      </c>
      <c r="N82" s="19">
        <f t="shared" si="5"/>
        <v>3.5574770841501464</v>
      </c>
      <c r="O82" s="19">
        <f t="shared" si="5"/>
        <v>0.25541536301088119</v>
      </c>
      <c r="P82" s="19">
        <f t="shared" si="5"/>
        <v>0</v>
      </c>
      <c r="Q82" s="19">
        <f t="shared" si="6"/>
        <v>-0.95322311179025698</v>
      </c>
      <c r="R82" s="19">
        <f t="shared" si="7"/>
        <v>0</v>
      </c>
      <c r="S82" s="19">
        <f t="shared" si="8"/>
        <v>0</v>
      </c>
    </row>
    <row r="83" spans="1:19" x14ac:dyDescent="0.25">
      <c r="A83" s="26">
        <f>Wellpath!E83</f>
        <v>2400</v>
      </c>
      <c r="B83" s="22">
        <v>0</v>
      </c>
      <c r="C83" s="22">
        <v>0</v>
      </c>
      <c r="D83" s="22">
        <f>-COS(Wellpath!$L83) * SIN(Wellpath!$O83) / (Bfield * COS(Dip))</f>
        <v>-3.1766122941982977E-5</v>
      </c>
      <c r="E83" s="20">
        <f>Model!$W$14*((drdp!B83+drdp!K83)*'MBXY-TI1S'!$B83+(drdp!E83+drdp!N83)*'MBXY-TI1S'!$C83+(drdp!H83+drdp!Q83)*'MBXY-TI1S'!$D83)</f>
        <v>5.5803047469767594E-2</v>
      </c>
      <c r="F83" s="20">
        <f>Model!$W$14*((drdp!C83+drdp!L83)*'MBXY-TI1S'!$B83+(drdp!F83+drdp!O83)*'MBXY-TI1S'!$C83+(drdp!I83+drdp!R83)*'MBXY-TI1S'!$D83)</f>
        <v>-1.4952381504719831E-2</v>
      </c>
      <c r="G83" s="20">
        <f>Model!$W$14*((drdp!D83+drdp!M83)*'MBXY-TI1S'!$B83+(drdp!G83+drdp!P83)*'MBXY-TI1S'!$C83+(drdp!J83+drdp!S83)*'MBXY-TI1S'!$D83)</f>
        <v>0</v>
      </c>
      <c r="H83" s="18">
        <f>Model!$W$14*((drdp!B83)*'MBXY-TI1S'!$B83+(drdp!E83)*'MBXY-TI1S'!$C83+(drdp!H83)*'MBXY-TI1S'!$D83)</f>
        <v>2.7901523734883797E-2</v>
      </c>
      <c r="I83" s="18">
        <f>Model!$W$14*((drdp!C83)*'MBXY-TI1S'!$B83+(drdp!F83)*'MBXY-TI1S'!$C83+(drdp!I83)*'MBXY-TI1S'!$D83)</f>
        <v>-7.4761907523599154E-3</v>
      </c>
      <c r="J83" s="18">
        <f>Model!$W$14*((drdp!D83)*'MBXY-TI1S'!$B83+(drdp!G83)*'MBXY-TI1S'!$C83+(drdp!J83)*'MBXY-TI1S'!$D83)</f>
        <v>0</v>
      </c>
      <c r="K83" s="21">
        <f>SUM(E$3:E82)+H83</f>
        <v>1.9419305840245324</v>
      </c>
      <c r="L83" s="21">
        <f>SUM(F$3:F82)+I83</f>
        <v>-0.52033873174667211</v>
      </c>
      <c r="M83" s="21">
        <f>SUM(G$3:G82)+J83</f>
        <v>0</v>
      </c>
      <c r="N83" s="19">
        <f t="shared" si="5"/>
        <v>3.7710943931698617</v>
      </c>
      <c r="O83" s="19">
        <f t="shared" si="5"/>
        <v>0.27075239575573518</v>
      </c>
      <c r="P83" s="19">
        <f t="shared" si="5"/>
        <v>0</v>
      </c>
      <c r="Q83" s="19">
        <f t="shared" si="6"/>
        <v>-1.0104616972313996</v>
      </c>
      <c r="R83" s="19">
        <f t="shared" si="7"/>
        <v>0</v>
      </c>
      <c r="S83" s="19">
        <f t="shared" si="8"/>
        <v>0</v>
      </c>
    </row>
    <row r="84" spans="1:19" x14ac:dyDescent="0.25">
      <c r="A84" s="26">
        <f>Wellpath!E84</f>
        <v>2430</v>
      </c>
      <c r="B84" s="22">
        <v>0</v>
      </c>
      <c r="C84" s="22">
        <v>0</v>
      </c>
      <c r="D84" s="22">
        <f>-COS(Wellpath!$L84) * SIN(Wellpath!$O84) / (Bfield * COS(Dip))</f>
        <v>-3.1766122941982977E-5</v>
      </c>
      <c r="E84" s="20">
        <f>Model!$W$14*((drdp!B84+drdp!K84)*'MBXY-TI1S'!$B84+(drdp!E84+drdp!N84)*'MBXY-TI1S'!$C84+(drdp!H84+drdp!Q84)*'MBXY-TI1S'!$D84)</f>
        <v>5.5803047469767594E-2</v>
      </c>
      <c r="F84" s="20">
        <f>Model!$W$14*((drdp!C84+drdp!L84)*'MBXY-TI1S'!$B84+(drdp!F84+drdp!O84)*'MBXY-TI1S'!$C84+(drdp!I84+drdp!R84)*'MBXY-TI1S'!$D84)</f>
        <v>-1.4952381504719831E-2</v>
      </c>
      <c r="G84" s="20">
        <f>Model!$W$14*((drdp!D84+drdp!M84)*'MBXY-TI1S'!$B84+(drdp!G84+drdp!P84)*'MBXY-TI1S'!$C84+(drdp!J84+drdp!S84)*'MBXY-TI1S'!$D84)</f>
        <v>0</v>
      </c>
      <c r="H84" s="18">
        <f>Model!$W$14*((drdp!B84)*'MBXY-TI1S'!$B84+(drdp!E84)*'MBXY-TI1S'!$C84+(drdp!H84)*'MBXY-TI1S'!$D84)</f>
        <v>2.7901523734883797E-2</v>
      </c>
      <c r="I84" s="18">
        <f>Model!$W$14*((drdp!C84)*'MBXY-TI1S'!$B84+(drdp!F84)*'MBXY-TI1S'!$C84+(drdp!I84)*'MBXY-TI1S'!$D84)</f>
        <v>-7.4761907523599154E-3</v>
      </c>
      <c r="J84" s="18">
        <f>Model!$W$14*((drdp!D84)*'MBXY-TI1S'!$B84+(drdp!G84)*'MBXY-TI1S'!$C84+(drdp!J84)*'MBXY-TI1S'!$D84)</f>
        <v>0</v>
      </c>
      <c r="K84" s="21">
        <f>SUM(E$3:E83)+H84</f>
        <v>1.9977336314942999</v>
      </c>
      <c r="L84" s="21">
        <f>SUM(F$3:F83)+I84</f>
        <v>-0.53529111325139189</v>
      </c>
      <c r="M84" s="21">
        <f>SUM(G$3:G83)+J84</f>
        <v>0</v>
      </c>
      <c r="N84" s="19">
        <f t="shared" si="5"/>
        <v>3.9909396624034033</v>
      </c>
      <c r="O84" s="19">
        <f t="shared" si="5"/>
        <v>0.28653657592591447</v>
      </c>
      <c r="P84" s="19">
        <f t="shared" si="5"/>
        <v>0</v>
      </c>
      <c r="Q84" s="19">
        <f t="shared" si="6"/>
        <v>-1.0693690595823298</v>
      </c>
      <c r="R84" s="19">
        <f t="shared" si="7"/>
        <v>0</v>
      </c>
      <c r="S84" s="19">
        <f t="shared" si="8"/>
        <v>0</v>
      </c>
    </row>
    <row r="85" spans="1:19" x14ac:dyDescent="0.25">
      <c r="A85" s="26">
        <f>Wellpath!E85</f>
        <v>2460</v>
      </c>
      <c r="B85" s="22">
        <v>0</v>
      </c>
      <c r="C85" s="22">
        <v>0</v>
      </c>
      <c r="D85" s="22">
        <f>-COS(Wellpath!$L85) * SIN(Wellpath!$O85) / (Bfield * COS(Dip))</f>
        <v>-3.1766122941982977E-5</v>
      </c>
      <c r="E85" s="20">
        <f>Model!$W$14*((drdp!B85+drdp!K85)*'MBXY-TI1S'!$B85+(drdp!E85+drdp!N85)*'MBXY-TI1S'!$C85+(drdp!H85+drdp!Q85)*'MBXY-TI1S'!$D85)</f>
        <v>5.5803047469767594E-2</v>
      </c>
      <c r="F85" s="20">
        <f>Model!$W$14*((drdp!C85+drdp!L85)*'MBXY-TI1S'!$B85+(drdp!F85+drdp!O85)*'MBXY-TI1S'!$C85+(drdp!I85+drdp!R85)*'MBXY-TI1S'!$D85)</f>
        <v>-1.4952381504719831E-2</v>
      </c>
      <c r="G85" s="20">
        <f>Model!$W$14*((drdp!D85+drdp!M85)*'MBXY-TI1S'!$B85+(drdp!G85+drdp!P85)*'MBXY-TI1S'!$C85+(drdp!J85+drdp!S85)*'MBXY-TI1S'!$D85)</f>
        <v>0</v>
      </c>
      <c r="H85" s="18">
        <f>Model!$W$14*((drdp!B85)*'MBXY-TI1S'!$B85+(drdp!E85)*'MBXY-TI1S'!$C85+(drdp!H85)*'MBXY-TI1S'!$D85)</f>
        <v>2.7901523734883797E-2</v>
      </c>
      <c r="I85" s="18">
        <f>Model!$W$14*((drdp!C85)*'MBXY-TI1S'!$B85+(drdp!F85)*'MBXY-TI1S'!$C85+(drdp!I85)*'MBXY-TI1S'!$D85)</f>
        <v>-7.4761907523599154E-3</v>
      </c>
      <c r="J85" s="18">
        <f>Model!$W$14*((drdp!D85)*'MBXY-TI1S'!$B85+(drdp!G85)*'MBXY-TI1S'!$C85+(drdp!J85)*'MBXY-TI1S'!$D85)</f>
        <v>0</v>
      </c>
      <c r="K85" s="21">
        <f>SUM(E$3:E84)+H85</f>
        <v>2.0535366789640674</v>
      </c>
      <c r="L85" s="21">
        <f>SUM(F$3:F84)+I85</f>
        <v>-0.55024349475611167</v>
      </c>
      <c r="M85" s="21">
        <f>SUM(G$3:G84)+J85</f>
        <v>0</v>
      </c>
      <c r="N85" s="19">
        <f t="shared" si="5"/>
        <v>4.2170128918507714</v>
      </c>
      <c r="O85" s="19">
        <f t="shared" si="5"/>
        <v>0.30276790352141908</v>
      </c>
      <c r="P85" s="19">
        <f t="shared" si="5"/>
        <v>0</v>
      </c>
      <c r="Q85" s="19">
        <f t="shared" si="6"/>
        <v>-1.1299451988430478</v>
      </c>
      <c r="R85" s="19">
        <f t="shared" si="7"/>
        <v>0</v>
      </c>
      <c r="S85" s="19">
        <f t="shared" si="8"/>
        <v>0</v>
      </c>
    </row>
    <row r="86" spans="1:19" x14ac:dyDescent="0.25">
      <c r="A86" s="26">
        <f>Wellpath!E86</f>
        <v>2490</v>
      </c>
      <c r="B86" s="22">
        <v>0</v>
      </c>
      <c r="C86" s="22">
        <v>0</v>
      </c>
      <c r="D86" s="22">
        <f>-COS(Wellpath!$L86) * SIN(Wellpath!$O86) / (Bfield * COS(Dip))</f>
        <v>-3.1766122941982977E-5</v>
      </c>
      <c r="E86" s="20">
        <f>Model!$W$14*((drdp!B86+drdp!K86)*'MBXY-TI1S'!$B86+(drdp!E86+drdp!N86)*'MBXY-TI1S'!$C86+(drdp!H86+drdp!Q86)*'MBXY-TI1S'!$D86)</f>
        <v>5.5803047469767594E-2</v>
      </c>
      <c r="F86" s="20">
        <f>Model!$W$14*((drdp!C86+drdp!L86)*'MBXY-TI1S'!$B86+(drdp!F86+drdp!O86)*'MBXY-TI1S'!$C86+(drdp!I86+drdp!R86)*'MBXY-TI1S'!$D86)</f>
        <v>-1.4952381504719831E-2</v>
      </c>
      <c r="G86" s="20">
        <f>Model!$W$14*((drdp!D86+drdp!M86)*'MBXY-TI1S'!$B86+(drdp!G86+drdp!P86)*'MBXY-TI1S'!$C86+(drdp!J86+drdp!S86)*'MBXY-TI1S'!$D86)</f>
        <v>0</v>
      </c>
      <c r="H86" s="18">
        <f>Model!$W$14*((drdp!B86)*'MBXY-TI1S'!$B86+(drdp!E86)*'MBXY-TI1S'!$C86+(drdp!H86)*'MBXY-TI1S'!$D86)</f>
        <v>2.7901523734883797E-2</v>
      </c>
      <c r="I86" s="18">
        <f>Model!$W$14*((drdp!C86)*'MBXY-TI1S'!$B86+(drdp!F86)*'MBXY-TI1S'!$C86+(drdp!I86)*'MBXY-TI1S'!$D86)</f>
        <v>-7.4761907523599154E-3</v>
      </c>
      <c r="J86" s="18">
        <f>Model!$W$14*((drdp!D86)*'MBXY-TI1S'!$B86+(drdp!G86)*'MBXY-TI1S'!$C86+(drdp!J86)*'MBXY-TI1S'!$D86)</f>
        <v>0</v>
      </c>
      <c r="K86" s="21">
        <f>SUM(E$3:E85)+H86</f>
        <v>2.1093397264338352</v>
      </c>
      <c r="L86" s="21">
        <f>SUM(F$3:F85)+I86</f>
        <v>-0.56519587626083145</v>
      </c>
      <c r="M86" s="21">
        <f>SUM(G$3:G85)+J86</f>
        <v>0</v>
      </c>
      <c r="N86" s="19">
        <f t="shared" si="5"/>
        <v>4.4493140815119663</v>
      </c>
      <c r="O86" s="19">
        <f t="shared" si="5"/>
        <v>0.31944637854224911</v>
      </c>
      <c r="P86" s="19">
        <f t="shared" si="5"/>
        <v>0</v>
      </c>
      <c r="Q86" s="19">
        <f t="shared" si="6"/>
        <v>-1.1921901150135539</v>
      </c>
      <c r="R86" s="19">
        <f t="shared" si="7"/>
        <v>0</v>
      </c>
      <c r="S86" s="19">
        <f t="shared" si="8"/>
        <v>0</v>
      </c>
    </row>
    <row r="87" spans="1:19" x14ac:dyDescent="0.25">
      <c r="A87" s="26">
        <f>Wellpath!E87</f>
        <v>2520</v>
      </c>
      <c r="B87" s="22">
        <v>0</v>
      </c>
      <c r="C87" s="22">
        <v>0</v>
      </c>
      <c r="D87" s="22">
        <f>-COS(Wellpath!$L87) * SIN(Wellpath!$O87) / (Bfield * COS(Dip))</f>
        <v>-3.1766122941982977E-5</v>
      </c>
      <c r="E87" s="20">
        <f>Model!$W$14*((drdp!B87+drdp!K87)*'MBXY-TI1S'!$B87+(drdp!E87+drdp!N87)*'MBXY-TI1S'!$C87+(drdp!H87+drdp!Q87)*'MBXY-TI1S'!$D87)</f>
        <v>5.5803047469767594E-2</v>
      </c>
      <c r="F87" s="20">
        <f>Model!$W$14*((drdp!C87+drdp!L87)*'MBXY-TI1S'!$B87+(drdp!F87+drdp!O87)*'MBXY-TI1S'!$C87+(drdp!I87+drdp!R87)*'MBXY-TI1S'!$D87)</f>
        <v>-1.4952381504719831E-2</v>
      </c>
      <c r="G87" s="20">
        <f>Model!$W$14*((drdp!D87+drdp!M87)*'MBXY-TI1S'!$B87+(drdp!G87+drdp!P87)*'MBXY-TI1S'!$C87+(drdp!J87+drdp!S87)*'MBXY-TI1S'!$D87)</f>
        <v>0</v>
      </c>
      <c r="H87" s="18">
        <f>Model!$W$14*((drdp!B87)*'MBXY-TI1S'!$B87+(drdp!E87)*'MBXY-TI1S'!$C87+(drdp!H87)*'MBXY-TI1S'!$D87)</f>
        <v>2.7901523734883797E-2</v>
      </c>
      <c r="I87" s="18">
        <f>Model!$W$14*((drdp!C87)*'MBXY-TI1S'!$B87+(drdp!F87)*'MBXY-TI1S'!$C87+(drdp!I87)*'MBXY-TI1S'!$D87)</f>
        <v>-7.4761907523599154E-3</v>
      </c>
      <c r="J87" s="18">
        <f>Model!$W$14*((drdp!D87)*'MBXY-TI1S'!$B87+(drdp!G87)*'MBXY-TI1S'!$C87+(drdp!J87)*'MBXY-TI1S'!$D87)</f>
        <v>0</v>
      </c>
      <c r="K87" s="21">
        <f>SUM(E$3:E86)+H87</f>
        <v>2.1651427739036029</v>
      </c>
      <c r="L87" s="21">
        <f>SUM(F$3:F86)+I87</f>
        <v>-0.58014825776555123</v>
      </c>
      <c r="M87" s="21">
        <f>SUM(G$3:G86)+J87</f>
        <v>0</v>
      </c>
      <c r="N87" s="19">
        <f t="shared" si="5"/>
        <v>4.6878432313869878</v>
      </c>
      <c r="O87" s="19">
        <f t="shared" si="5"/>
        <v>0.33657200098840445</v>
      </c>
      <c r="P87" s="19">
        <f t="shared" si="5"/>
        <v>0</v>
      </c>
      <c r="Q87" s="19">
        <f t="shared" si="6"/>
        <v>-1.256103808093848</v>
      </c>
      <c r="R87" s="19">
        <f t="shared" si="7"/>
        <v>0</v>
      </c>
      <c r="S87" s="19">
        <f t="shared" si="8"/>
        <v>0</v>
      </c>
    </row>
    <row r="88" spans="1:19" x14ac:dyDescent="0.25">
      <c r="A88" s="26">
        <f>Wellpath!E88</f>
        <v>2550</v>
      </c>
      <c r="B88" s="22">
        <v>0</v>
      </c>
      <c r="C88" s="22">
        <v>0</v>
      </c>
      <c r="D88" s="22">
        <f>-COS(Wellpath!$L88) * SIN(Wellpath!$O88) / (Bfield * COS(Dip))</f>
        <v>-3.1766122941982977E-5</v>
      </c>
      <c r="E88" s="20">
        <f>Model!$W$14*((drdp!B88+drdp!K88)*'MBXY-TI1S'!$B88+(drdp!E88+drdp!N88)*'MBXY-TI1S'!$C88+(drdp!H88+drdp!Q88)*'MBXY-TI1S'!$D88)</f>
        <v>5.5803047469767594E-2</v>
      </c>
      <c r="F88" s="20">
        <f>Model!$W$14*((drdp!C88+drdp!L88)*'MBXY-TI1S'!$B88+(drdp!F88+drdp!O88)*'MBXY-TI1S'!$C88+(drdp!I88+drdp!R88)*'MBXY-TI1S'!$D88)</f>
        <v>-1.4952381504719831E-2</v>
      </c>
      <c r="G88" s="20">
        <f>Model!$W$14*((drdp!D88+drdp!M88)*'MBXY-TI1S'!$B88+(drdp!G88+drdp!P88)*'MBXY-TI1S'!$C88+(drdp!J88+drdp!S88)*'MBXY-TI1S'!$D88)</f>
        <v>0</v>
      </c>
      <c r="H88" s="18">
        <f>Model!$W$14*((drdp!B88)*'MBXY-TI1S'!$B88+(drdp!E88)*'MBXY-TI1S'!$C88+(drdp!H88)*'MBXY-TI1S'!$D88)</f>
        <v>2.7901523734883797E-2</v>
      </c>
      <c r="I88" s="18">
        <f>Model!$W$14*((drdp!C88)*'MBXY-TI1S'!$B88+(drdp!F88)*'MBXY-TI1S'!$C88+(drdp!I88)*'MBXY-TI1S'!$D88)</f>
        <v>-7.4761907523599154E-3</v>
      </c>
      <c r="J88" s="18">
        <f>Model!$W$14*((drdp!D88)*'MBXY-TI1S'!$B88+(drdp!G88)*'MBXY-TI1S'!$C88+(drdp!J88)*'MBXY-TI1S'!$D88)</f>
        <v>0</v>
      </c>
      <c r="K88" s="21">
        <f>SUM(E$3:E87)+H88</f>
        <v>2.2209458213733706</v>
      </c>
      <c r="L88" s="21">
        <f>SUM(F$3:F87)+I88</f>
        <v>-0.59510063927027101</v>
      </c>
      <c r="M88" s="21">
        <f>SUM(G$3:G87)+J88</f>
        <v>0</v>
      </c>
      <c r="N88" s="19">
        <f t="shared" si="5"/>
        <v>4.9326003414758359</v>
      </c>
      <c r="O88" s="19">
        <f t="shared" si="5"/>
        <v>0.35414477085988522</v>
      </c>
      <c r="P88" s="19">
        <f t="shared" si="5"/>
        <v>0</v>
      </c>
      <c r="Q88" s="19">
        <f t="shared" si="6"/>
        <v>-1.32168627808393</v>
      </c>
      <c r="R88" s="19">
        <f t="shared" si="7"/>
        <v>0</v>
      </c>
      <c r="S88" s="19">
        <f t="shared" si="8"/>
        <v>0</v>
      </c>
    </row>
    <row r="89" spans="1:19" x14ac:dyDescent="0.25">
      <c r="A89" s="26">
        <f>Wellpath!E89</f>
        <v>2580</v>
      </c>
      <c r="B89" s="22">
        <v>0</v>
      </c>
      <c r="C89" s="22">
        <v>0</v>
      </c>
      <c r="D89" s="22">
        <f>-COS(Wellpath!$L89) * SIN(Wellpath!$O89) / (Bfield * COS(Dip))</f>
        <v>-3.1766122941982977E-5</v>
      </c>
      <c r="E89" s="20">
        <f>Model!$W$14*((drdp!B89+drdp!K89)*'MBXY-TI1S'!$B89+(drdp!E89+drdp!N89)*'MBXY-TI1S'!$C89+(drdp!H89+drdp!Q89)*'MBXY-TI1S'!$D89)</f>
        <v>5.5803047469767594E-2</v>
      </c>
      <c r="F89" s="20">
        <f>Model!$W$14*((drdp!C89+drdp!L89)*'MBXY-TI1S'!$B89+(drdp!F89+drdp!O89)*'MBXY-TI1S'!$C89+(drdp!I89+drdp!R89)*'MBXY-TI1S'!$D89)</f>
        <v>-1.4952381504719831E-2</v>
      </c>
      <c r="G89" s="20">
        <f>Model!$W$14*((drdp!D89+drdp!M89)*'MBXY-TI1S'!$B89+(drdp!G89+drdp!P89)*'MBXY-TI1S'!$C89+(drdp!J89+drdp!S89)*'MBXY-TI1S'!$D89)</f>
        <v>0</v>
      </c>
      <c r="H89" s="18">
        <f>Model!$W$14*((drdp!B89)*'MBXY-TI1S'!$B89+(drdp!E89)*'MBXY-TI1S'!$C89+(drdp!H89)*'MBXY-TI1S'!$D89)</f>
        <v>2.7901523734883797E-2</v>
      </c>
      <c r="I89" s="18">
        <f>Model!$W$14*((drdp!C89)*'MBXY-TI1S'!$B89+(drdp!F89)*'MBXY-TI1S'!$C89+(drdp!I89)*'MBXY-TI1S'!$D89)</f>
        <v>-7.4761907523599154E-3</v>
      </c>
      <c r="J89" s="18">
        <f>Model!$W$14*((drdp!D89)*'MBXY-TI1S'!$B89+(drdp!G89)*'MBXY-TI1S'!$C89+(drdp!J89)*'MBXY-TI1S'!$D89)</f>
        <v>0</v>
      </c>
      <c r="K89" s="21">
        <f>SUM(E$3:E88)+H89</f>
        <v>2.2767488688431383</v>
      </c>
      <c r="L89" s="21">
        <f>SUM(F$3:F88)+I89</f>
        <v>-0.6100530207749908</v>
      </c>
      <c r="M89" s="21">
        <f>SUM(G$3:G88)+J89</f>
        <v>0</v>
      </c>
      <c r="N89" s="19">
        <f t="shared" si="5"/>
        <v>5.1835854117785098</v>
      </c>
      <c r="O89" s="19">
        <f t="shared" si="5"/>
        <v>0.37216468815669135</v>
      </c>
      <c r="P89" s="19">
        <f t="shared" si="5"/>
        <v>0</v>
      </c>
      <c r="Q89" s="19">
        <f t="shared" si="6"/>
        <v>-1.3889375249837999</v>
      </c>
      <c r="R89" s="19">
        <f t="shared" si="7"/>
        <v>0</v>
      </c>
      <c r="S89" s="19">
        <f t="shared" si="8"/>
        <v>0</v>
      </c>
    </row>
    <row r="90" spans="1:19" x14ac:dyDescent="0.25">
      <c r="A90" s="26">
        <f>Wellpath!E90</f>
        <v>2610</v>
      </c>
      <c r="B90" s="22">
        <v>0</v>
      </c>
      <c r="C90" s="22">
        <v>0</v>
      </c>
      <c r="D90" s="22">
        <f>-COS(Wellpath!$L90) * SIN(Wellpath!$O90) / (Bfield * COS(Dip))</f>
        <v>-3.1766122941982977E-5</v>
      </c>
      <c r="E90" s="20">
        <f>Model!$W$14*((drdp!B90+drdp!K90)*'MBXY-TI1S'!$B90+(drdp!E90+drdp!N90)*'MBXY-TI1S'!$C90+(drdp!H90+drdp!Q90)*'MBXY-TI1S'!$D90)</f>
        <v>5.5803047469767594E-2</v>
      </c>
      <c r="F90" s="20">
        <f>Model!$W$14*((drdp!C90+drdp!L90)*'MBXY-TI1S'!$B90+(drdp!F90+drdp!O90)*'MBXY-TI1S'!$C90+(drdp!I90+drdp!R90)*'MBXY-TI1S'!$D90)</f>
        <v>-1.4952381504719831E-2</v>
      </c>
      <c r="G90" s="20">
        <f>Model!$W$14*((drdp!D90+drdp!M90)*'MBXY-TI1S'!$B90+(drdp!G90+drdp!P90)*'MBXY-TI1S'!$C90+(drdp!J90+drdp!S90)*'MBXY-TI1S'!$D90)</f>
        <v>0</v>
      </c>
      <c r="H90" s="18">
        <f>Model!$W$14*((drdp!B90)*'MBXY-TI1S'!$B90+(drdp!E90)*'MBXY-TI1S'!$C90+(drdp!H90)*'MBXY-TI1S'!$D90)</f>
        <v>2.7901523734883797E-2</v>
      </c>
      <c r="I90" s="18">
        <f>Model!$W$14*((drdp!C90)*'MBXY-TI1S'!$B90+(drdp!F90)*'MBXY-TI1S'!$C90+(drdp!I90)*'MBXY-TI1S'!$D90)</f>
        <v>-7.4761907523599154E-3</v>
      </c>
      <c r="J90" s="18">
        <f>Model!$W$14*((drdp!D90)*'MBXY-TI1S'!$B90+(drdp!G90)*'MBXY-TI1S'!$C90+(drdp!J90)*'MBXY-TI1S'!$D90)</f>
        <v>0</v>
      </c>
      <c r="K90" s="21">
        <f>SUM(E$3:E89)+H90</f>
        <v>2.332551916312906</v>
      </c>
      <c r="L90" s="21">
        <f>SUM(F$3:F89)+I90</f>
        <v>-0.62500540227971058</v>
      </c>
      <c r="M90" s="21">
        <f>SUM(G$3:G89)+J90</f>
        <v>0</v>
      </c>
      <c r="N90" s="19">
        <f t="shared" si="5"/>
        <v>5.4407984422950104</v>
      </c>
      <c r="O90" s="19">
        <f t="shared" si="5"/>
        <v>0.39063175287882285</v>
      </c>
      <c r="P90" s="19">
        <f t="shared" si="5"/>
        <v>0</v>
      </c>
      <c r="Q90" s="19">
        <f t="shared" si="6"/>
        <v>-1.4578575487934575</v>
      </c>
      <c r="R90" s="19">
        <f t="shared" si="7"/>
        <v>0</v>
      </c>
      <c r="S90" s="19">
        <f t="shared" si="8"/>
        <v>0</v>
      </c>
    </row>
    <row r="91" spans="1:19" x14ac:dyDescent="0.25">
      <c r="A91" s="26">
        <f>Wellpath!E91</f>
        <v>2640</v>
      </c>
      <c r="B91" s="22">
        <v>0</v>
      </c>
      <c r="C91" s="22">
        <v>0</v>
      </c>
      <c r="D91" s="22">
        <f>-COS(Wellpath!$L91) * SIN(Wellpath!$O91) / (Bfield * COS(Dip))</f>
        <v>-3.1766122941982977E-5</v>
      </c>
      <c r="E91" s="20">
        <f>Model!$W$14*((drdp!B91+drdp!K91)*'MBXY-TI1S'!$B91+(drdp!E91+drdp!N91)*'MBXY-TI1S'!$C91+(drdp!H91+drdp!Q91)*'MBXY-TI1S'!$D91)</f>
        <v>5.5803047469767594E-2</v>
      </c>
      <c r="F91" s="20">
        <f>Model!$W$14*((drdp!C91+drdp!L91)*'MBXY-TI1S'!$B91+(drdp!F91+drdp!O91)*'MBXY-TI1S'!$C91+(drdp!I91+drdp!R91)*'MBXY-TI1S'!$D91)</f>
        <v>-1.4952381504719831E-2</v>
      </c>
      <c r="G91" s="20">
        <f>Model!$W$14*((drdp!D91+drdp!M91)*'MBXY-TI1S'!$B91+(drdp!G91+drdp!P91)*'MBXY-TI1S'!$C91+(drdp!J91+drdp!S91)*'MBXY-TI1S'!$D91)</f>
        <v>0</v>
      </c>
      <c r="H91" s="18">
        <f>Model!$W$14*((drdp!B91)*'MBXY-TI1S'!$B91+(drdp!E91)*'MBXY-TI1S'!$C91+(drdp!H91)*'MBXY-TI1S'!$D91)</f>
        <v>2.7901523734883797E-2</v>
      </c>
      <c r="I91" s="18">
        <f>Model!$W$14*((drdp!C91)*'MBXY-TI1S'!$B91+(drdp!F91)*'MBXY-TI1S'!$C91+(drdp!I91)*'MBXY-TI1S'!$D91)</f>
        <v>-7.4761907523599154E-3</v>
      </c>
      <c r="J91" s="18">
        <f>Model!$W$14*((drdp!D91)*'MBXY-TI1S'!$B91+(drdp!G91)*'MBXY-TI1S'!$C91+(drdp!J91)*'MBXY-TI1S'!$D91)</f>
        <v>0</v>
      </c>
      <c r="K91" s="21">
        <f>SUM(E$3:E90)+H91</f>
        <v>2.3883549637826738</v>
      </c>
      <c r="L91" s="21">
        <f>SUM(F$3:F90)+I91</f>
        <v>-0.63995778378443036</v>
      </c>
      <c r="M91" s="21">
        <f>SUM(G$3:G90)+J91</f>
        <v>0</v>
      </c>
      <c r="N91" s="19">
        <f t="shared" si="5"/>
        <v>5.7042394330253368</v>
      </c>
      <c r="O91" s="19">
        <f t="shared" si="5"/>
        <v>0.40954596502627971</v>
      </c>
      <c r="P91" s="19">
        <f t="shared" si="5"/>
        <v>0</v>
      </c>
      <c r="Q91" s="19">
        <f t="shared" si="6"/>
        <v>-1.5284463495129033</v>
      </c>
      <c r="R91" s="19">
        <f t="shared" si="7"/>
        <v>0</v>
      </c>
      <c r="S91" s="19">
        <f t="shared" si="8"/>
        <v>0</v>
      </c>
    </row>
    <row r="92" spans="1:19" x14ac:dyDescent="0.25">
      <c r="A92" s="26">
        <f>Wellpath!E92</f>
        <v>2670</v>
      </c>
      <c r="B92" s="22">
        <v>0</v>
      </c>
      <c r="C92" s="22">
        <v>0</v>
      </c>
      <c r="D92" s="22">
        <f>-COS(Wellpath!$L92) * SIN(Wellpath!$O92) / (Bfield * COS(Dip))</f>
        <v>-3.1766122941982977E-5</v>
      </c>
      <c r="E92" s="20">
        <f>Model!$W$14*((drdp!B92+drdp!K92)*'MBXY-TI1S'!$B92+(drdp!E92+drdp!N92)*'MBXY-TI1S'!$C92+(drdp!H92+drdp!Q92)*'MBXY-TI1S'!$D92)</f>
        <v>5.5803047469767594E-2</v>
      </c>
      <c r="F92" s="20">
        <f>Model!$W$14*((drdp!C92+drdp!L92)*'MBXY-TI1S'!$B92+(drdp!F92+drdp!O92)*'MBXY-TI1S'!$C92+(drdp!I92+drdp!R92)*'MBXY-TI1S'!$D92)</f>
        <v>-1.4952381504719831E-2</v>
      </c>
      <c r="G92" s="20">
        <f>Model!$W$14*((drdp!D92+drdp!M92)*'MBXY-TI1S'!$B92+(drdp!G92+drdp!P92)*'MBXY-TI1S'!$C92+(drdp!J92+drdp!S92)*'MBXY-TI1S'!$D92)</f>
        <v>0</v>
      </c>
      <c r="H92" s="18">
        <f>Model!$W$14*((drdp!B92)*'MBXY-TI1S'!$B92+(drdp!E92)*'MBXY-TI1S'!$C92+(drdp!H92)*'MBXY-TI1S'!$D92)</f>
        <v>2.7901523734883797E-2</v>
      </c>
      <c r="I92" s="18">
        <f>Model!$W$14*((drdp!C92)*'MBXY-TI1S'!$B92+(drdp!F92)*'MBXY-TI1S'!$C92+(drdp!I92)*'MBXY-TI1S'!$D92)</f>
        <v>-7.4761907523599154E-3</v>
      </c>
      <c r="J92" s="18">
        <f>Model!$W$14*((drdp!D92)*'MBXY-TI1S'!$B92+(drdp!G92)*'MBXY-TI1S'!$C92+(drdp!J92)*'MBXY-TI1S'!$D92)</f>
        <v>0</v>
      </c>
      <c r="K92" s="21">
        <f>SUM(E$3:E91)+H92</f>
        <v>2.4441580112524415</v>
      </c>
      <c r="L92" s="21">
        <f>SUM(F$3:F91)+I92</f>
        <v>-0.65491016528915014</v>
      </c>
      <c r="M92" s="21">
        <f>SUM(G$3:G91)+J92</f>
        <v>0</v>
      </c>
      <c r="N92" s="19">
        <f t="shared" si="5"/>
        <v>5.9739083839694898</v>
      </c>
      <c r="O92" s="19">
        <f t="shared" si="5"/>
        <v>0.42890732459906195</v>
      </c>
      <c r="P92" s="19">
        <f t="shared" si="5"/>
        <v>0</v>
      </c>
      <c r="Q92" s="19">
        <f t="shared" si="6"/>
        <v>-1.6007039271421368</v>
      </c>
      <c r="R92" s="19">
        <f t="shared" si="7"/>
        <v>0</v>
      </c>
      <c r="S92" s="19">
        <f t="shared" si="8"/>
        <v>0</v>
      </c>
    </row>
    <row r="93" spans="1:19" x14ac:dyDescent="0.25">
      <c r="A93" s="26">
        <f>Wellpath!E93</f>
        <v>2700</v>
      </c>
      <c r="B93" s="22">
        <v>0</v>
      </c>
      <c r="C93" s="22">
        <v>0</v>
      </c>
      <c r="D93" s="22">
        <f>-COS(Wellpath!$L93) * SIN(Wellpath!$O93) / (Bfield * COS(Dip))</f>
        <v>-3.1766122941982977E-5</v>
      </c>
      <c r="E93" s="20">
        <f>Model!$W$14*((drdp!B93+drdp!K93)*'MBXY-TI1S'!$B93+(drdp!E93+drdp!N93)*'MBXY-TI1S'!$C93+(drdp!H93+drdp!Q93)*'MBXY-TI1S'!$D93)</f>
        <v>5.5803047469767594E-2</v>
      </c>
      <c r="F93" s="20">
        <f>Model!$W$14*((drdp!C93+drdp!L93)*'MBXY-TI1S'!$B93+(drdp!F93+drdp!O93)*'MBXY-TI1S'!$C93+(drdp!I93+drdp!R93)*'MBXY-TI1S'!$D93)</f>
        <v>-1.4952381504719831E-2</v>
      </c>
      <c r="G93" s="20">
        <f>Model!$W$14*((drdp!D93+drdp!M93)*'MBXY-TI1S'!$B93+(drdp!G93+drdp!P93)*'MBXY-TI1S'!$C93+(drdp!J93+drdp!S93)*'MBXY-TI1S'!$D93)</f>
        <v>0</v>
      </c>
      <c r="H93" s="18">
        <f>Model!$W$14*((drdp!B93)*'MBXY-TI1S'!$B93+(drdp!E93)*'MBXY-TI1S'!$C93+(drdp!H93)*'MBXY-TI1S'!$D93)</f>
        <v>2.7901523734883797E-2</v>
      </c>
      <c r="I93" s="18">
        <f>Model!$W$14*((drdp!C93)*'MBXY-TI1S'!$B93+(drdp!F93)*'MBXY-TI1S'!$C93+(drdp!I93)*'MBXY-TI1S'!$D93)</f>
        <v>-7.4761907523599154E-3</v>
      </c>
      <c r="J93" s="18">
        <f>Model!$W$14*((drdp!D93)*'MBXY-TI1S'!$B93+(drdp!G93)*'MBXY-TI1S'!$C93+(drdp!J93)*'MBXY-TI1S'!$D93)</f>
        <v>0</v>
      </c>
      <c r="K93" s="21">
        <f>SUM(E$3:E92)+H93</f>
        <v>2.4999610587222092</v>
      </c>
      <c r="L93" s="21">
        <f>SUM(F$3:F92)+I93</f>
        <v>-0.66986254679386992</v>
      </c>
      <c r="M93" s="21">
        <f>SUM(G$3:G92)+J93</f>
        <v>0</v>
      </c>
      <c r="N93" s="19">
        <f t="shared" si="5"/>
        <v>6.2498052951274694</v>
      </c>
      <c r="O93" s="19">
        <f t="shared" si="5"/>
        <v>0.44871583159716955</v>
      </c>
      <c r="P93" s="19">
        <f t="shared" si="5"/>
        <v>0</v>
      </c>
      <c r="Q93" s="19">
        <f t="shared" si="6"/>
        <v>-1.6746302816811585</v>
      </c>
      <c r="R93" s="19">
        <f t="shared" si="7"/>
        <v>0</v>
      </c>
      <c r="S93" s="19">
        <f t="shared" si="8"/>
        <v>0</v>
      </c>
    </row>
    <row r="94" spans="1:19" x14ac:dyDescent="0.25">
      <c r="A94" s="26">
        <f>Wellpath!E94</f>
        <v>2730</v>
      </c>
      <c r="B94" s="22">
        <v>0</v>
      </c>
      <c r="C94" s="22">
        <v>0</v>
      </c>
      <c r="D94" s="22">
        <f>-COS(Wellpath!$L94) * SIN(Wellpath!$O94) / (Bfield * COS(Dip))</f>
        <v>-3.1766122941982977E-5</v>
      </c>
      <c r="E94" s="20">
        <f>Model!$W$14*((drdp!B94+drdp!K94)*'MBXY-TI1S'!$B94+(drdp!E94+drdp!N94)*'MBXY-TI1S'!$C94+(drdp!H94+drdp!Q94)*'MBXY-TI1S'!$D94)</f>
        <v>5.5803047469767594E-2</v>
      </c>
      <c r="F94" s="20">
        <f>Model!$W$14*((drdp!C94+drdp!L94)*'MBXY-TI1S'!$B94+(drdp!F94+drdp!O94)*'MBXY-TI1S'!$C94+(drdp!I94+drdp!R94)*'MBXY-TI1S'!$D94)</f>
        <v>-1.4952381504719831E-2</v>
      </c>
      <c r="G94" s="20">
        <f>Model!$W$14*((drdp!D94+drdp!M94)*'MBXY-TI1S'!$B94+(drdp!G94+drdp!P94)*'MBXY-TI1S'!$C94+(drdp!J94+drdp!S94)*'MBXY-TI1S'!$D94)</f>
        <v>0</v>
      </c>
      <c r="H94" s="18">
        <f>Model!$W$14*((drdp!B94)*'MBXY-TI1S'!$B94+(drdp!E94)*'MBXY-TI1S'!$C94+(drdp!H94)*'MBXY-TI1S'!$D94)</f>
        <v>2.7901523734883797E-2</v>
      </c>
      <c r="I94" s="18">
        <f>Model!$W$14*((drdp!C94)*'MBXY-TI1S'!$B94+(drdp!F94)*'MBXY-TI1S'!$C94+(drdp!I94)*'MBXY-TI1S'!$D94)</f>
        <v>-7.4761907523599154E-3</v>
      </c>
      <c r="J94" s="18">
        <f>Model!$W$14*((drdp!D94)*'MBXY-TI1S'!$B94+(drdp!G94)*'MBXY-TI1S'!$C94+(drdp!J94)*'MBXY-TI1S'!$D94)</f>
        <v>0</v>
      </c>
      <c r="K94" s="21">
        <f>SUM(E$3:E93)+H94</f>
        <v>2.5557641061919769</v>
      </c>
      <c r="L94" s="21">
        <f>SUM(F$3:F93)+I94</f>
        <v>-0.6848149282985897</v>
      </c>
      <c r="M94" s="21">
        <f>SUM(G$3:G93)+J94</f>
        <v>0</v>
      </c>
      <c r="N94" s="19">
        <f t="shared" si="5"/>
        <v>6.5319301664992748</v>
      </c>
      <c r="O94" s="19">
        <f t="shared" si="5"/>
        <v>0.46897148602060257</v>
      </c>
      <c r="P94" s="19">
        <f t="shared" si="5"/>
        <v>0</v>
      </c>
      <c r="Q94" s="19">
        <f t="shared" si="6"/>
        <v>-1.7502254131299679</v>
      </c>
      <c r="R94" s="19">
        <f t="shared" si="7"/>
        <v>0</v>
      </c>
      <c r="S94" s="19">
        <f t="shared" si="8"/>
        <v>0</v>
      </c>
    </row>
    <row r="95" spans="1:19" x14ac:dyDescent="0.25">
      <c r="A95" s="26">
        <f>Wellpath!E95</f>
        <v>2760</v>
      </c>
      <c r="B95" s="22">
        <v>0</v>
      </c>
      <c r="C95" s="22">
        <v>0</v>
      </c>
      <c r="D95" s="22">
        <f>-COS(Wellpath!$L95) * SIN(Wellpath!$O95) / (Bfield * COS(Dip))</f>
        <v>-3.1766122941982977E-5</v>
      </c>
      <c r="E95" s="20">
        <f>Model!$W$14*((drdp!B95+drdp!K95)*'MBXY-TI1S'!$B95+(drdp!E95+drdp!N95)*'MBXY-TI1S'!$C95+(drdp!H95+drdp!Q95)*'MBXY-TI1S'!$D95)</f>
        <v>5.5803047469767594E-2</v>
      </c>
      <c r="F95" s="20">
        <f>Model!$W$14*((drdp!C95+drdp!L95)*'MBXY-TI1S'!$B95+(drdp!F95+drdp!O95)*'MBXY-TI1S'!$C95+(drdp!I95+drdp!R95)*'MBXY-TI1S'!$D95)</f>
        <v>-1.4952381504719831E-2</v>
      </c>
      <c r="G95" s="20">
        <f>Model!$W$14*((drdp!D95+drdp!M95)*'MBXY-TI1S'!$B95+(drdp!G95+drdp!P95)*'MBXY-TI1S'!$C95+(drdp!J95+drdp!S95)*'MBXY-TI1S'!$D95)</f>
        <v>0</v>
      </c>
      <c r="H95" s="18">
        <f>Model!$W$14*((drdp!B95)*'MBXY-TI1S'!$B95+(drdp!E95)*'MBXY-TI1S'!$C95+(drdp!H95)*'MBXY-TI1S'!$D95)</f>
        <v>2.7901523734883797E-2</v>
      </c>
      <c r="I95" s="18">
        <f>Model!$W$14*((drdp!C95)*'MBXY-TI1S'!$B95+(drdp!F95)*'MBXY-TI1S'!$C95+(drdp!I95)*'MBXY-TI1S'!$D95)</f>
        <v>-7.4761907523599154E-3</v>
      </c>
      <c r="J95" s="18">
        <f>Model!$W$14*((drdp!D95)*'MBXY-TI1S'!$B95+(drdp!G95)*'MBXY-TI1S'!$C95+(drdp!J95)*'MBXY-TI1S'!$D95)</f>
        <v>0</v>
      </c>
      <c r="K95" s="21">
        <f>SUM(E$3:E94)+H95</f>
        <v>2.6115671536617446</v>
      </c>
      <c r="L95" s="21">
        <f>SUM(F$3:F94)+I95</f>
        <v>-0.69976730980330948</v>
      </c>
      <c r="M95" s="21">
        <f>SUM(G$3:G94)+J95</f>
        <v>0</v>
      </c>
      <c r="N95" s="19">
        <f t="shared" si="5"/>
        <v>6.8202829980849069</v>
      </c>
      <c r="O95" s="19">
        <f t="shared" si="5"/>
        <v>0.4896742878693609</v>
      </c>
      <c r="P95" s="19">
        <f t="shared" si="5"/>
        <v>0</v>
      </c>
      <c r="Q95" s="19">
        <f t="shared" si="6"/>
        <v>-1.8274893214885652</v>
      </c>
      <c r="R95" s="19">
        <f t="shared" si="7"/>
        <v>0</v>
      </c>
      <c r="S95" s="19">
        <f t="shared" si="8"/>
        <v>0</v>
      </c>
    </row>
    <row r="96" spans="1:19" x14ac:dyDescent="0.25">
      <c r="A96" s="26">
        <f>Wellpath!E96</f>
        <v>2790</v>
      </c>
      <c r="B96" s="22">
        <v>0</v>
      </c>
      <c r="C96" s="22">
        <v>0</v>
      </c>
      <c r="D96" s="22">
        <f>-COS(Wellpath!$L96) * SIN(Wellpath!$O96) / (Bfield * COS(Dip))</f>
        <v>-3.1766122941982977E-5</v>
      </c>
      <c r="E96" s="20">
        <f>Model!$W$14*((drdp!B96+drdp!K96)*'MBXY-TI1S'!$B96+(drdp!E96+drdp!N96)*'MBXY-TI1S'!$C96+(drdp!H96+drdp!Q96)*'MBXY-TI1S'!$D96)</f>
        <v>5.5803047469767594E-2</v>
      </c>
      <c r="F96" s="20">
        <f>Model!$W$14*((drdp!C96+drdp!L96)*'MBXY-TI1S'!$B96+(drdp!F96+drdp!O96)*'MBXY-TI1S'!$C96+(drdp!I96+drdp!R96)*'MBXY-TI1S'!$D96)</f>
        <v>-1.4952381504719831E-2</v>
      </c>
      <c r="G96" s="20">
        <f>Model!$W$14*((drdp!D96+drdp!M96)*'MBXY-TI1S'!$B96+(drdp!G96+drdp!P96)*'MBXY-TI1S'!$C96+(drdp!J96+drdp!S96)*'MBXY-TI1S'!$D96)</f>
        <v>0</v>
      </c>
      <c r="H96" s="18">
        <f>Model!$W$14*((drdp!B96)*'MBXY-TI1S'!$B96+(drdp!E96)*'MBXY-TI1S'!$C96+(drdp!H96)*'MBXY-TI1S'!$D96)</f>
        <v>2.7901523734883797E-2</v>
      </c>
      <c r="I96" s="18">
        <f>Model!$W$14*((drdp!C96)*'MBXY-TI1S'!$B96+(drdp!F96)*'MBXY-TI1S'!$C96+(drdp!I96)*'MBXY-TI1S'!$D96)</f>
        <v>-7.4761907523599154E-3</v>
      </c>
      <c r="J96" s="18">
        <f>Model!$W$14*((drdp!D96)*'MBXY-TI1S'!$B96+(drdp!G96)*'MBXY-TI1S'!$C96+(drdp!J96)*'MBXY-TI1S'!$D96)</f>
        <v>0</v>
      </c>
      <c r="K96" s="21">
        <f>SUM(E$3:E95)+H96</f>
        <v>2.6673702011315124</v>
      </c>
      <c r="L96" s="21">
        <f>SUM(F$3:F95)+I96</f>
        <v>-0.71471969130802926</v>
      </c>
      <c r="M96" s="21">
        <f>SUM(G$3:G95)+J96</f>
        <v>0</v>
      </c>
      <c r="N96" s="19">
        <f t="shared" si="5"/>
        <v>7.1148637898843647</v>
      </c>
      <c r="O96" s="19">
        <f t="shared" si="5"/>
        <v>0.5108242371434446</v>
      </c>
      <c r="P96" s="19">
        <f t="shared" si="5"/>
        <v>0</v>
      </c>
      <c r="Q96" s="19">
        <f t="shared" si="6"/>
        <v>-1.9064220067569504</v>
      </c>
      <c r="R96" s="19">
        <f t="shared" si="7"/>
        <v>0</v>
      </c>
      <c r="S96" s="19">
        <f t="shared" si="8"/>
        <v>0</v>
      </c>
    </row>
    <row r="97" spans="1:19" x14ac:dyDescent="0.25">
      <c r="A97" s="26">
        <f>Wellpath!E97</f>
        <v>2820</v>
      </c>
      <c r="B97" s="22">
        <v>0</v>
      </c>
      <c r="C97" s="22">
        <v>0</v>
      </c>
      <c r="D97" s="22">
        <f>-COS(Wellpath!$L97) * SIN(Wellpath!$O97) / (Bfield * COS(Dip))</f>
        <v>-3.1766122941982977E-5</v>
      </c>
      <c r="E97" s="20">
        <f>Model!$W$14*((drdp!B97+drdp!K97)*'MBXY-TI1S'!$B97+(drdp!E97+drdp!N97)*'MBXY-TI1S'!$C97+(drdp!H97+drdp!Q97)*'MBXY-TI1S'!$D97)</f>
        <v>5.5803047469767594E-2</v>
      </c>
      <c r="F97" s="20">
        <f>Model!$W$14*((drdp!C97+drdp!L97)*'MBXY-TI1S'!$B97+(drdp!F97+drdp!O97)*'MBXY-TI1S'!$C97+(drdp!I97+drdp!R97)*'MBXY-TI1S'!$D97)</f>
        <v>-1.4952381504719831E-2</v>
      </c>
      <c r="G97" s="20">
        <f>Model!$W$14*((drdp!D97+drdp!M97)*'MBXY-TI1S'!$B97+(drdp!G97+drdp!P97)*'MBXY-TI1S'!$C97+(drdp!J97+drdp!S97)*'MBXY-TI1S'!$D97)</f>
        <v>0</v>
      </c>
      <c r="H97" s="18">
        <f>Model!$W$14*((drdp!B97)*'MBXY-TI1S'!$B97+(drdp!E97)*'MBXY-TI1S'!$C97+(drdp!H97)*'MBXY-TI1S'!$D97)</f>
        <v>2.7901523734883797E-2</v>
      </c>
      <c r="I97" s="18">
        <f>Model!$W$14*((drdp!C97)*'MBXY-TI1S'!$B97+(drdp!F97)*'MBXY-TI1S'!$C97+(drdp!I97)*'MBXY-TI1S'!$D97)</f>
        <v>-7.4761907523599154E-3</v>
      </c>
      <c r="J97" s="18">
        <f>Model!$W$14*((drdp!D97)*'MBXY-TI1S'!$B97+(drdp!G97)*'MBXY-TI1S'!$C97+(drdp!J97)*'MBXY-TI1S'!$D97)</f>
        <v>0</v>
      </c>
      <c r="K97" s="21">
        <f>SUM(E$3:E96)+H97</f>
        <v>2.7231732486012801</v>
      </c>
      <c r="L97" s="21">
        <f>SUM(F$3:F96)+I97</f>
        <v>-0.72967207281274904</v>
      </c>
      <c r="M97" s="21">
        <f>SUM(G$3:G96)+J97</f>
        <v>0</v>
      </c>
      <c r="N97" s="19">
        <f t="shared" si="5"/>
        <v>7.4156725418976492</v>
      </c>
      <c r="O97" s="19">
        <f t="shared" si="5"/>
        <v>0.53242133384285373</v>
      </c>
      <c r="P97" s="19">
        <f t="shared" si="5"/>
        <v>0</v>
      </c>
      <c r="Q97" s="19">
        <f t="shared" si="6"/>
        <v>-1.9870234689351236</v>
      </c>
      <c r="R97" s="19">
        <f t="shared" si="7"/>
        <v>0</v>
      </c>
      <c r="S97" s="19">
        <f t="shared" si="8"/>
        <v>0</v>
      </c>
    </row>
    <row r="98" spans="1:19" x14ac:dyDescent="0.25">
      <c r="A98" s="26">
        <f>Wellpath!E98</f>
        <v>2850</v>
      </c>
      <c r="B98" s="22">
        <v>0</v>
      </c>
      <c r="C98" s="22">
        <v>0</v>
      </c>
      <c r="D98" s="22">
        <f>-COS(Wellpath!$L98) * SIN(Wellpath!$O98) / (Bfield * COS(Dip))</f>
        <v>-3.1766122941982977E-5</v>
      </c>
      <c r="E98" s="20">
        <f>Model!$W$14*((drdp!B98+drdp!K98)*'MBXY-TI1S'!$B98+(drdp!E98+drdp!N98)*'MBXY-TI1S'!$C98+(drdp!H98+drdp!Q98)*'MBXY-TI1S'!$D98)</f>
        <v>5.5803047469767594E-2</v>
      </c>
      <c r="F98" s="20">
        <f>Model!$W$14*((drdp!C98+drdp!L98)*'MBXY-TI1S'!$B98+(drdp!F98+drdp!O98)*'MBXY-TI1S'!$C98+(drdp!I98+drdp!R98)*'MBXY-TI1S'!$D98)</f>
        <v>-1.4952381504719831E-2</v>
      </c>
      <c r="G98" s="20">
        <f>Model!$W$14*((drdp!D98+drdp!M98)*'MBXY-TI1S'!$B98+(drdp!G98+drdp!P98)*'MBXY-TI1S'!$C98+(drdp!J98+drdp!S98)*'MBXY-TI1S'!$D98)</f>
        <v>0</v>
      </c>
      <c r="H98" s="18">
        <f>Model!$W$14*((drdp!B98)*'MBXY-TI1S'!$B98+(drdp!E98)*'MBXY-TI1S'!$C98+(drdp!H98)*'MBXY-TI1S'!$D98)</f>
        <v>2.7901523734883797E-2</v>
      </c>
      <c r="I98" s="18">
        <f>Model!$W$14*((drdp!C98)*'MBXY-TI1S'!$B98+(drdp!F98)*'MBXY-TI1S'!$C98+(drdp!I98)*'MBXY-TI1S'!$D98)</f>
        <v>-7.4761907523599154E-3</v>
      </c>
      <c r="J98" s="18">
        <f>Model!$W$14*((drdp!D98)*'MBXY-TI1S'!$B98+(drdp!G98)*'MBXY-TI1S'!$C98+(drdp!J98)*'MBXY-TI1S'!$D98)</f>
        <v>0</v>
      </c>
      <c r="K98" s="21">
        <f>SUM(E$3:E97)+H98</f>
        <v>2.7789762960710478</v>
      </c>
      <c r="L98" s="21">
        <f>SUM(F$3:F97)+I98</f>
        <v>-0.74462445431746882</v>
      </c>
      <c r="M98" s="21">
        <f>SUM(G$3:G97)+J98</f>
        <v>0</v>
      </c>
      <c r="N98" s="19">
        <f t="shared" si="5"/>
        <v>7.7227092541247595</v>
      </c>
      <c r="O98" s="19">
        <f t="shared" si="5"/>
        <v>0.55446557796758822</v>
      </c>
      <c r="P98" s="19">
        <f t="shared" si="5"/>
        <v>0</v>
      </c>
      <c r="Q98" s="19">
        <f t="shared" si="6"/>
        <v>-2.0692937080230847</v>
      </c>
      <c r="R98" s="19">
        <f t="shared" si="7"/>
        <v>0</v>
      </c>
      <c r="S98" s="19">
        <f t="shared" si="8"/>
        <v>0</v>
      </c>
    </row>
    <row r="99" spans="1:19" x14ac:dyDescent="0.25">
      <c r="A99" s="26">
        <f>Wellpath!E99</f>
        <v>2880</v>
      </c>
      <c r="B99" s="22">
        <v>0</v>
      </c>
      <c r="C99" s="22">
        <v>0</v>
      </c>
      <c r="D99" s="22">
        <f>-COS(Wellpath!$L99) * SIN(Wellpath!$O99) / (Bfield * COS(Dip))</f>
        <v>-3.1766122941982977E-5</v>
      </c>
      <c r="E99" s="20">
        <f>Model!$W$14*((drdp!B99+drdp!K99)*'MBXY-TI1S'!$B99+(drdp!E99+drdp!N99)*'MBXY-TI1S'!$C99+(drdp!H99+drdp!Q99)*'MBXY-TI1S'!$D99)</f>
        <v>5.5803047469767594E-2</v>
      </c>
      <c r="F99" s="20">
        <f>Model!$W$14*((drdp!C99+drdp!L99)*'MBXY-TI1S'!$B99+(drdp!F99+drdp!O99)*'MBXY-TI1S'!$C99+(drdp!I99+drdp!R99)*'MBXY-TI1S'!$D99)</f>
        <v>-1.4952381504719831E-2</v>
      </c>
      <c r="G99" s="20">
        <f>Model!$W$14*((drdp!D99+drdp!M99)*'MBXY-TI1S'!$B99+(drdp!G99+drdp!P99)*'MBXY-TI1S'!$C99+(drdp!J99+drdp!S99)*'MBXY-TI1S'!$D99)</f>
        <v>0</v>
      </c>
      <c r="H99" s="18">
        <f>Model!$W$14*((drdp!B99)*'MBXY-TI1S'!$B99+(drdp!E99)*'MBXY-TI1S'!$C99+(drdp!H99)*'MBXY-TI1S'!$D99)</f>
        <v>2.7901523734883797E-2</v>
      </c>
      <c r="I99" s="18">
        <f>Model!$W$14*((drdp!C99)*'MBXY-TI1S'!$B99+(drdp!F99)*'MBXY-TI1S'!$C99+(drdp!I99)*'MBXY-TI1S'!$D99)</f>
        <v>-7.4761907523599154E-3</v>
      </c>
      <c r="J99" s="18">
        <f>Model!$W$14*((drdp!D99)*'MBXY-TI1S'!$B99+(drdp!G99)*'MBXY-TI1S'!$C99+(drdp!J99)*'MBXY-TI1S'!$D99)</f>
        <v>0</v>
      </c>
      <c r="K99" s="21">
        <f>SUM(E$3:E98)+H99</f>
        <v>2.8347793435408155</v>
      </c>
      <c r="L99" s="21">
        <f>SUM(F$3:F98)+I99</f>
        <v>-0.7595768358221886</v>
      </c>
      <c r="M99" s="21">
        <f>SUM(G$3:G98)+J99</f>
        <v>0</v>
      </c>
      <c r="N99" s="19">
        <f t="shared" si="5"/>
        <v>8.0359739265656973</v>
      </c>
      <c r="O99" s="19">
        <f t="shared" si="5"/>
        <v>0.57695696951764808</v>
      </c>
      <c r="P99" s="19">
        <f t="shared" si="5"/>
        <v>0</v>
      </c>
      <c r="Q99" s="19">
        <f t="shared" si="6"/>
        <v>-2.1532327240208335</v>
      </c>
      <c r="R99" s="19">
        <f t="shared" si="7"/>
        <v>0</v>
      </c>
      <c r="S99" s="19">
        <f t="shared" si="8"/>
        <v>0</v>
      </c>
    </row>
    <row r="100" spans="1:19" x14ac:dyDescent="0.25">
      <c r="A100" s="26">
        <f>Wellpath!E100</f>
        <v>2910</v>
      </c>
      <c r="B100" s="22">
        <v>0</v>
      </c>
      <c r="C100" s="22">
        <v>0</v>
      </c>
      <c r="D100" s="22">
        <f>-COS(Wellpath!$L100) * SIN(Wellpath!$O100) / (Bfield * COS(Dip))</f>
        <v>-3.1766122941982977E-5</v>
      </c>
      <c r="E100" s="20">
        <f>Model!$W$14*((drdp!B100+drdp!K100)*'MBXY-TI1S'!$B100+(drdp!E100+drdp!N100)*'MBXY-TI1S'!$C100+(drdp!H100+drdp!Q100)*'MBXY-TI1S'!$D100)</f>
        <v>5.5803047469767594E-2</v>
      </c>
      <c r="F100" s="20">
        <f>Model!$W$14*((drdp!C100+drdp!L100)*'MBXY-TI1S'!$B100+(drdp!F100+drdp!O100)*'MBXY-TI1S'!$C100+(drdp!I100+drdp!R100)*'MBXY-TI1S'!$D100)</f>
        <v>-1.4952381504719831E-2</v>
      </c>
      <c r="G100" s="20">
        <f>Model!$W$14*((drdp!D100+drdp!M100)*'MBXY-TI1S'!$B100+(drdp!G100+drdp!P100)*'MBXY-TI1S'!$C100+(drdp!J100+drdp!S100)*'MBXY-TI1S'!$D100)</f>
        <v>0</v>
      </c>
      <c r="H100" s="18">
        <f>Model!$W$14*((drdp!B100)*'MBXY-TI1S'!$B100+(drdp!E100)*'MBXY-TI1S'!$C100+(drdp!H100)*'MBXY-TI1S'!$D100)</f>
        <v>2.7901523734883797E-2</v>
      </c>
      <c r="I100" s="18">
        <f>Model!$W$14*((drdp!C100)*'MBXY-TI1S'!$B100+(drdp!F100)*'MBXY-TI1S'!$C100+(drdp!I100)*'MBXY-TI1S'!$D100)</f>
        <v>-7.4761907523599154E-3</v>
      </c>
      <c r="J100" s="18">
        <f>Model!$W$14*((drdp!D100)*'MBXY-TI1S'!$B100+(drdp!G100)*'MBXY-TI1S'!$C100+(drdp!J100)*'MBXY-TI1S'!$D100)</f>
        <v>0</v>
      </c>
      <c r="K100" s="21">
        <f>SUM(E$3:E99)+H100</f>
        <v>2.8905823910105832</v>
      </c>
      <c r="L100" s="21">
        <f>SUM(F$3:F99)+I100</f>
        <v>-0.77452921732690838</v>
      </c>
      <c r="M100" s="21">
        <f>SUM(G$3:G99)+J100</f>
        <v>0</v>
      </c>
      <c r="N100" s="19">
        <f t="shared" si="5"/>
        <v>8.35546655922046</v>
      </c>
      <c r="O100" s="19">
        <f t="shared" si="5"/>
        <v>0.5998955084930333</v>
      </c>
      <c r="P100" s="19">
        <f t="shared" si="5"/>
        <v>0</v>
      </c>
      <c r="Q100" s="19">
        <f t="shared" si="6"/>
        <v>-2.2388405169283705</v>
      </c>
      <c r="R100" s="19">
        <f t="shared" si="7"/>
        <v>0</v>
      </c>
      <c r="S100" s="19">
        <f t="shared" si="8"/>
        <v>0</v>
      </c>
    </row>
    <row r="101" spans="1:19" x14ac:dyDescent="0.25">
      <c r="A101" s="26">
        <f>Wellpath!E101</f>
        <v>2940</v>
      </c>
      <c r="B101" s="22">
        <v>0</v>
      </c>
      <c r="C101" s="22">
        <v>0</v>
      </c>
      <c r="D101" s="22">
        <f>-COS(Wellpath!$L101) * SIN(Wellpath!$O101) / (Bfield * COS(Dip))</f>
        <v>-3.1766122941982977E-5</v>
      </c>
      <c r="E101" s="20">
        <f>Model!$W$14*((drdp!B101+drdp!K101)*'MBXY-TI1S'!$B101+(drdp!E101+drdp!N101)*'MBXY-TI1S'!$C101+(drdp!H101+drdp!Q101)*'MBXY-TI1S'!$D101)</f>
        <v>5.5803047469767594E-2</v>
      </c>
      <c r="F101" s="20">
        <f>Model!$W$14*((drdp!C101+drdp!L101)*'MBXY-TI1S'!$B101+(drdp!F101+drdp!O101)*'MBXY-TI1S'!$C101+(drdp!I101+drdp!R101)*'MBXY-TI1S'!$D101)</f>
        <v>-1.4952381504719831E-2</v>
      </c>
      <c r="G101" s="20">
        <f>Model!$W$14*((drdp!D101+drdp!M101)*'MBXY-TI1S'!$B101+(drdp!G101+drdp!P101)*'MBXY-TI1S'!$C101+(drdp!J101+drdp!S101)*'MBXY-TI1S'!$D101)</f>
        <v>0</v>
      </c>
      <c r="H101" s="18">
        <f>Model!$W$14*((drdp!B101)*'MBXY-TI1S'!$B101+(drdp!E101)*'MBXY-TI1S'!$C101+(drdp!H101)*'MBXY-TI1S'!$D101)</f>
        <v>2.7901523734883797E-2</v>
      </c>
      <c r="I101" s="18">
        <f>Model!$W$14*((drdp!C101)*'MBXY-TI1S'!$B101+(drdp!F101)*'MBXY-TI1S'!$C101+(drdp!I101)*'MBXY-TI1S'!$D101)</f>
        <v>-7.4761907523599154E-3</v>
      </c>
      <c r="J101" s="18">
        <f>Model!$W$14*((drdp!D101)*'MBXY-TI1S'!$B101+(drdp!G101)*'MBXY-TI1S'!$C101+(drdp!J101)*'MBXY-TI1S'!$D101)</f>
        <v>0</v>
      </c>
      <c r="K101" s="21">
        <f>SUM(E$3:E100)+H101</f>
        <v>2.9463854384803509</v>
      </c>
      <c r="L101" s="21">
        <f>SUM(F$3:F100)+I101</f>
        <v>-0.78948159883162816</v>
      </c>
      <c r="M101" s="21">
        <f>SUM(G$3:G100)+J101</f>
        <v>0</v>
      </c>
      <c r="N101" s="19">
        <f t="shared" si="5"/>
        <v>8.6811871520890502</v>
      </c>
      <c r="O101" s="19">
        <f t="shared" si="5"/>
        <v>0.6232811948937439</v>
      </c>
      <c r="P101" s="19">
        <f t="shared" si="5"/>
        <v>0</v>
      </c>
      <c r="Q101" s="19">
        <f t="shared" si="6"/>
        <v>-2.3261170867456951</v>
      </c>
      <c r="R101" s="19">
        <f t="shared" si="7"/>
        <v>0</v>
      </c>
      <c r="S101" s="19">
        <f t="shared" si="8"/>
        <v>0</v>
      </c>
    </row>
    <row r="102" spans="1:19" x14ac:dyDescent="0.25">
      <c r="A102" s="26">
        <f>Wellpath!E102</f>
        <v>2970</v>
      </c>
      <c r="B102" s="22">
        <v>0</v>
      </c>
      <c r="C102" s="22">
        <v>0</v>
      </c>
      <c r="D102" s="22">
        <f>-COS(Wellpath!$L102) * SIN(Wellpath!$O102) / (Bfield * COS(Dip))</f>
        <v>-3.1766122941982977E-5</v>
      </c>
      <c r="E102" s="20">
        <f>Model!$W$14*((drdp!B102+drdp!K102)*'MBXY-TI1S'!$B102+(drdp!E102+drdp!N102)*'MBXY-TI1S'!$C102+(drdp!H102+drdp!Q102)*'MBXY-TI1S'!$D102)</f>
        <v>5.5803047469767594E-2</v>
      </c>
      <c r="F102" s="20">
        <f>Model!$W$14*((drdp!C102+drdp!L102)*'MBXY-TI1S'!$B102+(drdp!F102+drdp!O102)*'MBXY-TI1S'!$C102+(drdp!I102+drdp!R102)*'MBXY-TI1S'!$D102)</f>
        <v>-1.4952381504719831E-2</v>
      </c>
      <c r="G102" s="20">
        <f>Model!$W$14*((drdp!D102+drdp!M102)*'MBXY-TI1S'!$B102+(drdp!G102+drdp!P102)*'MBXY-TI1S'!$C102+(drdp!J102+drdp!S102)*'MBXY-TI1S'!$D102)</f>
        <v>0</v>
      </c>
      <c r="H102" s="18">
        <f>Model!$W$14*((drdp!B102)*'MBXY-TI1S'!$B102+(drdp!E102)*'MBXY-TI1S'!$C102+(drdp!H102)*'MBXY-TI1S'!$D102)</f>
        <v>2.7901523734883797E-2</v>
      </c>
      <c r="I102" s="18">
        <f>Model!$W$14*((drdp!C102)*'MBXY-TI1S'!$B102+(drdp!F102)*'MBXY-TI1S'!$C102+(drdp!I102)*'MBXY-TI1S'!$D102)</f>
        <v>-7.4761907523599154E-3</v>
      </c>
      <c r="J102" s="18">
        <f>Model!$W$14*((drdp!D102)*'MBXY-TI1S'!$B102+(drdp!G102)*'MBXY-TI1S'!$C102+(drdp!J102)*'MBXY-TI1S'!$D102)</f>
        <v>0</v>
      </c>
      <c r="K102" s="21">
        <f>SUM(E$3:E101)+H102</f>
        <v>3.0021884859501187</v>
      </c>
      <c r="L102" s="21">
        <f>SUM(F$3:F101)+I102</f>
        <v>-0.80443398033634794</v>
      </c>
      <c r="M102" s="21">
        <f>SUM(G$3:G101)+J102</f>
        <v>0</v>
      </c>
      <c r="N102" s="19">
        <f t="shared" si="5"/>
        <v>9.0131357051714662</v>
      </c>
      <c r="O102" s="19">
        <f t="shared" si="5"/>
        <v>0.64711402871977985</v>
      </c>
      <c r="P102" s="19">
        <f t="shared" si="5"/>
        <v>0</v>
      </c>
      <c r="Q102" s="19">
        <f t="shared" si="6"/>
        <v>-2.4150624334728081</v>
      </c>
      <c r="R102" s="19">
        <f t="shared" si="7"/>
        <v>0</v>
      </c>
      <c r="S102" s="19">
        <f t="shared" si="8"/>
        <v>0</v>
      </c>
    </row>
    <row r="103" spans="1:19" x14ac:dyDescent="0.25">
      <c r="A103" s="26">
        <f>Wellpath!E103</f>
        <v>3000</v>
      </c>
      <c r="B103" s="22">
        <v>0</v>
      </c>
      <c r="C103" s="22">
        <v>0</v>
      </c>
      <c r="D103" s="22">
        <f>-COS(Wellpath!$L103) * SIN(Wellpath!$O103) / (Bfield * COS(Dip))</f>
        <v>-3.1766122941982977E-5</v>
      </c>
      <c r="E103" s="20">
        <f>Model!$W$14*((drdp!B103+drdp!K103)*'MBXY-TI1S'!$B103+(drdp!E103+drdp!N103)*'MBXY-TI1S'!$C103+(drdp!H103+drdp!Q103)*'MBXY-TI1S'!$D103)</f>
        <v>5.5803047469767594E-2</v>
      </c>
      <c r="F103" s="20">
        <f>Model!$W$14*((drdp!C103+drdp!L103)*'MBXY-TI1S'!$B103+(drdp!F103+drdp!O103)*'MBXY-TI1S'!$C103+(drdp!I103+drdp!R103)*'MBXY-TI1S'!$D103)</f>
        <v>-1.4952381504719831E-2</v>
      </c>
      <c r="G103" s="20">
        <f>Model!$W$14*((drdp!D103+drdp!M103)*'MBXY-TI1S'!$B103+(drdp!G103+drdp!P103)*'MBXY-TI1S'!$C103+(drdp!J103+drdp!S103)*'MBXY-TI1S'!$D103)</f>
        <v>0</v>
      </c>
      <c r="H103" s="18">
        <f>Model!$W$14*((drdp!B103)*'MBXY-TI1S'!$B103+(drdp!E103)*'MBXY-TI1S'!$C103+(drdp!H103)*'MBXY-TI1S'!$D103)</f>
        <v>2.7901523734883797E-2</v>
      </c>
      <c r="I103" s="18">
        <f>Model!$W$14*((drdp!C103)*'MBXY-TI1S'!$B103+(drdp!F103)*'MBXY-TI1S'!$C103+(drdp!I103)*'MBXY-TI1S'!$D103)</f>
        <v>-7.4761907523599154E-3</v>
      </c>
      <c r="J103" s="18">
        <f>Model!$W$14*((drdp!D103)*'MBXY-TI1S'!$B103+(drdp!G103)*'MBXY-TI1S'!$C103+(drdp!J103)*'MBXY-TI1S'!$D103)</f>
        <v>0</v>
      </c>
      <c r="K103" s="21">
        <f>SUM(E$3:E102)+H103</f>
        <v>3.0579915334198864</v>
      </c>
      <c r="L103" s="21">
        <f>SUM(F$3:F102)+I103</f>
        <v>-0.81938636184106772</v>
      </c>
      <c r="M103" s="21">
        <f>SUM(G$3:G102)+J103</f>
        <v>0</v>
      </c>
      <c r="N103" s="19">
        <f t="shared" si="5"/>
        <v>9.351312218467708</v>
      </c>
      <c r="O103" s="19">
        <f t="shared" si="5"/>
        <v>0.67139400997114118</v>
      </c>
      <c r="P103" s="19">
        <f t="shared" si="5"/>
        <v>0</v>
      </c>
      <c r="Q103" s="19">
        <f t="shared" si="6"/>
        <v>-2.5056765571097084</v>
      </c>
      <c r="R103" s="19">
        <f t="shared" si="7"/>
        <v>0</v>
      </c>
      <c r="S103" s="19">
        <f t="shared" si="8"/>
        <v>0</v>
      </c>
    </row>
    <row r="104" spans="1:19" x14ac:dyDescent="0.25">
      <c r="A104" s="26">
        <f>Wellpath!E104</f>
        <v>3030</v>
      </c>
      <c r="B104" s="22">
        <v>0</v>
      </c>
      <c r="C104" s="22">
        <v>0</v>
      </c>
      <c r="D104" s="22">
        <f>-COS(Wellpath!$L104) * SIN(Wellpath!$O104) / (Bfield * COS(Dip))</f>
        <v>-3.1766122941982977E-5</v>
      </c>
      <c r="E104" s="20">
        <f>Model!$W$14*((drdp!B104+drdp!K104)*'MBXY-TI1S'!$B104+(drdp!E104+drdp!N104)*'MBXY-TI1S'!$C104+(drdp!H104+drdp!Q104)*'MBXY-TI1S'!$D104)</f>
        <v>5.5803047469767594E-2</v>
      </c>
      <c r="F104" s="20">
        <f>Model!$W$14*((drdp!C104+drdp!L104)*'MBXY-TI1S'!$B104+(drdp!F104+drdp!O104)*'MBXY-TI1S'!$C104+(drdp!I104+drdp!R104)*'MBXY-TI1S'!$D104)</f>
        <v>-1.4952381504719831E-2</v>
      </c>
      <c r="G104" s="20">
        <f>Model!$W$14*((drdp!D104+drdp!M104)*'MBXY-TI1S'!$B104+(drdp!G104+drdp!P104)*'MBXY-TI1S'!$C104+(drdp!J104+drdp!S104)*'MBXY-TI1S'!$D104)</f>
        <v>0</v>
      </c>
      <c r="H104" s="18">
        <f>Model!$W$14*((drdp!B104)*'MBXY-TI1S'!$B104+(drdp!E104)*'MBXY-TI1S'!$C104+(drdp!H104)*'MBXY-TI1S'!$D104)</f>
        <v>2.7901523734883797E-2</v>
      </c>
      <c r="I104" s="18">
        <f>Model!$W$14*((drdp!C104)*'MBXY-TI1S'!$B104+(drdp!F104)*'MBXY-TI1S'!$C104+(drdp!I104)*'MBXY-TI1S'!$D104)</f>
        <v>-7.4761907523599154E-3</v>
      </c>
      <c r="J104" s="18">
        <f>Model!$W$14*((drdp!D104)*'MBXY-TI1S'!$B104+(drdp!G104)*'MBXY-TI1S'!$C104+(drdp!J104)*'MBXY-TI1S'!$D104)</f>
        <v>0</v>
      </c>
      <c r="K104" s="21">
        <f>SUM(E$3:E103)+H104</f>
        <v>3.1137945808896541</v>
      </c>
      <c r="L104" s="21">
        <f>SUM(F$3:F103)+I104</f>
        <v>-0.8343387433457875</v>
      </c>
      <c r="M104" s="21">
        <f>SUM(G$3:G103)+J104</f>
        <v>0</v>
      </c>
      <c r="N104" s="19">
        <f t="shared" si="5"/>
        <v>9.6957166919777773</v>
      </c>
      <c r="O104" s="19">
        <f t="shared" si="5"/>
        <v>0.69612113864782788</v>
      </c>
      <c r="P104" s="19">
        <f t="shared" si="5"/>
        <v>0</v>
      </c>
      <c r="Q104" s="19">
        <f t="shared" si="6"/>
        <v>-2.5979594576563971</v>
      </c>
      <c r="R104" s="19">
        <f t="shared" si="7"/>
        <v>0</v>
      </c>
      <c r="S104" s="19">
        <f t="shared" si="8"/>
        <v>0</v>
      </c>
    </row>
    <row r="105" spans="1:19" x14ac:dyDescent="0.25">
      <c r="A105" s="26">
        <f>Wellpath!E105</f>
        <v>3060</v>
      </c>
      <c r="B105" s="22">
        <v>0</v>
      </c>
      <c r="C105" s="22">
        <v>0</v>
      </c>
      <c r="D105" s="22">
        <f>-COS(Wellpath!$L105) * SIN(Wellpath!$O105) / (Bfield * COS(Dip))</f>
        <v>-3.1766122941982977E-5</v>
      </c>
      <c r="E105" s="20">
        <f>Model!$W$14*((drdp!B105+drdp!K105)*'MBXY-TI1S'!$B105+(drdp!E105+drdp!N105)*'MBXY-TI1S'!$C105+(drdp!H105+drdp!Q105)*'MBXY-TI1S'!$D105)</f>
        <v>5.5803047469767594E-2</v>
      </c>
      <c r="F105" s="20">
        <f>Model!$W$14*((drdp!C105+drdp!L105)*'MBXY-TI1S'!$B105+(drdp!F105+drdp!O105)*'MBXY-TI1S'!$C105+(drdp!I105+drdp!R105)*'MBXY-TI1S'!$D105)</f>
        <v>-1.4952381504719831E-2</v>
      </c>
      <c r="G105" s="20">
        <f>Model!$W$14*((drdp!D105+drdp!M105)*'MBXY-TI1S'!$B105+(drdp!G105+drdp!P105)*'MBXY-TI1S'!$C105+(drdp!J105+drdp!S105)*'MBXY-TI1S'!$D105)</f>
        <v>0</v>
      </c>
      <c r="H105" s="18">
        <f>Model!$W$14*((drdp!B105)*'MBXY-TI1S'!$B105+(drdp!E105)*'MBXY-TI1S'!$C105+(drdp!H105)*'MBXY-TI1S'!$D105)</f>
        <v>2.7901523734883797E-2</v>
      </c>
      <c r="I105" s="18">
        <f>Model!$W$14*((drdp!C105)*'MBXY-TI1S'!$B105+(drdp!F105)*'MBXY-TI1S'!$C105+(drdp!I105)*'MBXY-TI1S'!$D105)</f>
        <v>-7.4761907523599154E-3</v>
      </c>
      <c r="J105" s="18">
        <f>Model!$W$14*((drdp!D105)*'MBXY-TI1S'!$B105+(drdp!G105)*'MBXY-TI1S'!$C105+(drdp!J105)*'MBXY-TI1S'!$D105)</f>
        <v>0</v>
      </c>
      <c r="K105" s="21">
        <f>SUM(E$3:E104)+H105</f>
        <v>3.1695976283594218</v>
      </c>
      <c r="L105" s="21">
        <f>SUM(F$3:F104)+I105</f>
        <v>-0.84929112485050728</v>
      </c>
      <c r="M105" s="21">
        <f>SUM(G$3:G104)+J105</f>
        <v>0</v>
      </c>
      <c r="N105" s="19">
        <f t="shared" si="5"/>
        <v>10.046349125701672</v>
      </c>
      <c r="O105" s="19">
        <f t="shared" si="5"/>
        <v>0.72129541474983994</v>
      </c>
      <c r="P105" s="19">
        <f t="shared" si="5"/>
        <v>0</v>
      </c>
      <c r="Q105" s="19">
        <f t="shared" si="6"/>
        <v>-2.6919111351128735</v>
      </c>
      <c r="R105" s="19">
        <f t="shared" si="7"/>
        <v>0</v>
      </c>
      <c r="S105" s="19">
        <f t="shared" si="8"/>
        <v>0</v>
      </c>
    </row>
    <row r="106" spans="1:19" x14ac:dyDescent="0.25">
      <c r="A106" s="26">
        <f>Wellpath!E106</f>
        <v>3090</v>
      </c>
      <c r="B106" s="22">
        <v>0</v>
      </c>
      <c r="C106" s="22">
        <v>0</v>
      </c>
      <c r="D106" s="22">
        <f>-COS(Wellpath!$L106) * SIN(Wellpath!$O106) / (Bfield * COS(Dip))</f>
        <v>-3.1766122941982977E-5</v>
      </c>
      <c r="E106" s="20">
        <f>Model!$W$14*((drdp!B106+drdp!K106)*'MBXY-TI1S'!$B106+(drdp!E106+drdp!N106)*'MBXY-TI1S'!$C106+(drdp!H106+drdp!Q106)*'MBXY-TI1S'!$D106)</f>
        <v>5.5803047469767594E-2</v>
      </c>
      <c r="F106" s="20">
        <f>Model!$W$14*((drdp!C106+drdp!L106)*'MBXY-TI1S'!$B106+(drdp!F106+drdp!O106)*'MBXY-TI1S'!$C106+(drdp!I106+drdp!R106)*'MBXY-TI1S'!$D106)</f>
        <v>-1.4952381504719831E-2</v>
      </c>
      <c r="G106" s="20">
        <f>Model!$W$14*((drdp!D106+drdp!M106)*'MBXY-TI1S'!$B106+(drdp!G106+drdp!P106)*'MBXY-TI1S'!$C106+(drdp!J106+drdp!S106)*'MBXY-TI1S'!$D106)</f>
        <v>0</v>
      </c>
      <c r="H106" s="18">
        <f>Model!$W$14*((drdp!B106)*'MBXY-TI1S'!$B106+(drdp!E106)*'MBXY-TI1S'!$C106+(drdp!H106)*'MBXY-TI1S'!$D106)</f>
        <v>2.7901523734883797E-2</v>
      </c>
      <c r="I106" s="18">
        <f>Model!$W$14*((drdp!C106)*'MBXY-TI1S'!$B106+(drdp!F106)*'MBXY-TI1S'!$C106+(drdp!I106)*'MBXY-TI1S'!$D106)</f>
        <v>-7.4761907523599154E-3</v>
      </c>
      <c r="J106" s="18">
        <f>Model!$W$14*((drdp!D106)*'MBXY-TI1S'!$B106+(drdp!G106)*'MBXY-TI1S'!$C106+(drdp!J106)*'MBXY-TI1S'!$D106)</f>
        <v>0</v>
      </c>
      <c r="K106" s="21">
        <f>SUM(E$3:E105)+H106</f>
        <v>3.2254006758291895</v>
      </c>
      <c r="L106" s="21">
        <f>SUM(F$3:F105)+I106</f>
        <v>-0.86424350635522706</v>
      </c>
      <c r="M106" s="21">
        <f>SUM(G$3:G105)+J106</f>
        <v>0</v>
      </c>
      <c r="N106" s="19">
        <f t="shared" si="5"/>
        <v>10.403209519639393</v>
      </c>
      <c r="O106" s="19">
        <f t="shared" si="5"/>
        <v>0.74691683827717736</v>
      </c>
      <c r="P106" s="19">
        <f t="shared" si="5"/>
        <v>0</v>
      </c>
      <c r="Q106" s="19">
        <f t="shared" si="6"/>
        <v>-2.7875315894791379</v>
      </c>
      <c r="R106" s="19">
        <f t="shared" si="7"/>
        <v>0</v>
      </c>
      <c r="S106" s="19">
        <f t="shared" si="8"/>
        <v>0</v>
      </c>
    </row>
    <row r="107" spans="1:19" x14ac:dyDescent="0.25">
      <c r="A107" s="26">
        <f>Wellpath!E107</f>
        <v>3120</v>
      </c>
      <c r="B107" s="22">
        <v>0</v>
      </c>
      <c r="C107" s="22">
        <v>0</v>
      </c>
      <c r="D107" s="22">
        <f>-COS(Wellpath!$L107) * SIN(Wellpath!$O107) / (Bfield * COS(Dip))</f>
        <v>-3.1766122941982977E-5</v>
      </c>
      <c r="E107" s="20">
        <f>Model!$W$14*((drdp!B107+drdp!K107)*'MBXY-TI1S'!$B107+(drdp!E107+drdp!N107)*'MBXY-TI1S'!$C107+(drdp!H107+drdp!Q107)*'MBXY-TI1S'!$D107)</f>
        <v>5.5803047469767594E-2</v>
      </c>
      <c r="F107" s="20">
        <f>Model!$W$14*((drdp!C107+drdp!L107)*'MBXY-TI1S'!$B107+(drdp!F107+drdp!O107)*'MBXY-TI1S'!$C107+(drdp!I107+drdp!R107)*'MBXY-TI1S'!$D107)</f>
        <v>-1.4952381504719831E-2</v>
      </c>
      <c r="G107" s="20">
        <f>Model!$W$14*((drdp!D107+drdp!M107)*'MBXY-TI1S'!$B107+(drdp!G107+drdp!P107)*'MBXY-TI1S'!$C107+(drdp!J107+drdp!S107)*'MBXY-TI1S'!$D107)</f>
        <v>0</v>
      </c>
      <c r="H107" s="18">
        <f>Model!$W$14*((drdp!B107)*'MBXY-TI1S'!$B107+(drdp!E107)*'MBXY-TI1S'!$C107+(drdp!H107)*'MBXY-TI1S'!$D107)</f>
        <v>2.7901523734883797E-2</v>
      </c>
      <c r="I107" s="18">
        <f>Model!$W$14*((drdp!C107)*'MBXY-TI1S'!$B107+(drdp!F107)*'MBXY-TI1S'!$C107+(drdp!I107)*'MBXY-TI1S'!$D107)</f>
        <v>-7.4761907523599154E-3</v>
      </c>
      <c r="J107" s="18">
        <f>Model!$W$14*((drdp!D107)*'MBXY-TI1S'!$B107+(drdp!G107)*'MBXY-TI1S'!$C107+(drdp!J107)*'MBXY-TI1S'!$D107)</f>
        <v>0</v>
      </c>
      <c r="K107" s="21">
        <f>SUM(E$3:E106)+H107</f>
        <v>3.2812037232989573</v>
      </c>
      <c r="L107" s="21">
        <f>SUM(F$3:F106)+I107</f>
        <v>-0.87919588785994685</v>
      </c>
      <c r="M107" s="21">
        <f>SUM(G$3:G106)+J107</f>
        <v>0</v>
      </c>
      <c r="N107" s="19">
        <f t="shared" si="5"/>
        <v>10.76629787379094</v>
      </c>
      <c r="O107" s="19">
        <f t="shared" si="5"/>
        <v>0.77298540922984027</v>
      </c>
      <c r="P107" s="19">
        <f t="shared" si="5"/>
        <v>0</v>
      </c>
      <c r="Q107" s="19">
        <f t="shared" si="6"/>
        <v>-2.88482082075519</v>
      </c>
      <c r="R107" s="19">
        <f t="shared" si="7"/>
        <v>0</v>
      </c>
      <c r="S107" s="19">
        <f t="shared" si="8"/>
        <v>0</v>
      </c>
    </row>
    <row r="108" spans="1:19" x14ac:dyDescent="0.25">
      <c r="A108" s="26">
        <f>Wellpath!E108</f>
        <v>3150</v>
      </c>
      <c r="B108" s="22">
        <v>0</v>
      </c>
      <c r="C108" s="22">
        <v>0</v>
      </c>
      <c r="D108" s="22">
        <f>-COS(Wellpath!$L108) * SIN(Wellpath!$O108) / (Bfield * COS(Dip))</f>
        <v>-3.1766122941982977E-5</v>
      </c>
      <c r="E108" s="20">
        <f>Model!$W$14*((drdp!B108+drdp!K108)*'MBXY-TI1S'!$B108+(drdp!E108+drdp!N108)*'MBXY-TI1S'!$C108+(drdp!H108+drdp!Q108)*'MBXY-TI1S'!$D108)</f>
        <v>5.5803047469767594E-2</v>
      </c>
      <c r="F108" s="20">
        <f>Model!$W$14*((drdp!C108+drdp!L108)*'MBXY-TI1S'!$B108+(drdp!F108+drdp!O108)*'MBXY-TI1S'!$C108+(drdp!I108+drdp!R108)*'MBXY-TI1S'!$D108)</f>
        <v>-1.4952381504719831E-2</v>
      </c>
      <c r="G108" s="20">
        <f>Model!$W$14*((drdp!D108+drdp!M108)*'MBXY-TI1S'!$B108+(drdp!G108+drdp!P108)*'MBXY-TI1S'!$C108+(drdp!J108+drdp!S108)*'MBXY-TI1S'!$D108)</f>
        <v>0</v>
      </c>
      <c r="H108" s="18">
        <f>Model!$W$14*((drdp!B108)*'MBXY-TI1S'!$B108+(drdp!E108)*'MBXY-TI1S'!$C108+(drdp!H108)*'MBXY-TI1S'!$D108)</f>
        <v>2.7901523734883797E-2</v>
      </c>
      <c r="I108" s="18">
        <f>Model!$W$14*((drdp!C108)*'MBXY-TI1S'!$B108+(drdp!F108)*'MBXY-TI1S'!$C108+(drdp!I108)*'MBXY-TI1S'!$D108)</f>
        <v>-7.4761907523599154E-3</v>
      </c>
      <c r="J108" s="18">
        <f>Model!$W$14*((drdp!D108)*'MBXY-TI1S'!$B108+(drdp!G108)*'MBXY-TI1S'!$C108+(drdp!J108)*'MBXY-TI1S'!$D108)</f>
        <v>0</v>
      </c>
      <c r="K108" s="21">
        <f>SUM(E$3:E107)+H108</f>
        <v>3.337006770768725</v>
      </c>
      <c r="L108" s="21">
        <f>SUM(F$3:F107)+I108</f>
        <v>-0.89414826936466663</v>
      </c>
      <c r="M108" s="21">
        <f>SUM(G$3:G107)+J108</f>
        <v>0</v>
      </c>
      <c r="N108" s="19">
        <f t="shared" si="5"/>
        <v>11.135614188156314</v>
      </c>
      <c r="O108" s="19">
        <f t="shared" si="5"/>
        <v>0.79950112760782843</v>
      </c>
      <c r="P108" s="19">
        <f t="shared" si="5"/>
        <v>0</v>
      </c>
      <c r="Q108" s="19">
        <f t="shared" si="6"/>
        <v>-2.9837788289410301</v>
      </c>
      <c r="R108" s="19">
        <f t="shared" si="7"/>
        <v>0</v>
      </c>
      <c r="S108" s="19">
        <f t="shared" si="8"/>
        <v>0</v>
      </c>
    </row>
    <row r="109" spans="1:19" x14ac:dyDescent="0.25">
      <c r="A109" s="26">
        <f>Wellpath!E109</f>
        <v>3180</v>
      </c>
      <c r="B109" s="22">
        <v>0</v>
      </c>
      <c r="C109" s="22">
        <v>0</v>
      </c>
      <c r="D109" s="22">
        <f>-COS(Wellpath!$L109) * SIN(Wellpath!$O109) / (Bfield * COS(Dip))</f>
        <v>-3.1766122941982977E-5</v>
      </c>
      <c r="E109" s="20">
        <f>Model!$W$14*((drdp!B109+drdp!K109)*'MBXY-TI1S'!$B109+(drdp!E109+drdp!N109)*'MBXY-TI1S'!$C109+(drdp!H109+drdp!Q109)*'MBXY-TI1S'!$D109)</f>
        <v>5.5803047469767594E-2</v>
      </c>
      <c r="F109" s="20">
        <f>Model!$W$14*((drdp!C109+drdp!L109)*'MBXY-TI1S'!$B109+(drdp!F109+drdp!O109)*'MBXY-TI1S'!$C109+(drdp!I109+drdp!R109)*'MBXY-TI1S'!$D109)</f>
        <v>-1.4952381504719831E-2</v>
      </c>
      <c r="G109" s="20">
        <f>Model!$W$14*((drdp!D109+drdp!M109)*'MBXY-TI1S'!$B109+(drdp!G109+drdp!P109)*'MBXY-TI1S'!$C109+(drdp!J109+drdp!S109)*'MBXY-TI1S'!$D109)</f>
        <v>0</v>
      </c>
      <c r="H109" s="18">
        <f>Model!$W$14*((drdp!B109)*'MBXY-TI1S'!$B109+(drdp!E109)*'MBXY-TI1S'!$C109+(drdp!H109)*'MBXY-TI1S'!$D109)</f>
        <v>2.7901523734883797E-2</v>
      </c>
      <c r="I109" s="18">
        <f>Model!$W$14*((drdp!C109)*'MBXY-TI1S'!$B109+(drdp!F109)*'MBXY-TI1S'!$C109+(drdp!I109)*'MBXY-TI1S'!$D109)</f>
        <v>-7.4761907523599154E-3</v>
      </c>
      <c r="J109" s="18">
        <f>Model!$W$14*((drdp!D109)*'MBXY-TI1S'!$B109+(drdp!G109)*'MBXY-TI1S'!$C109+(drdp!J109)*'MBXY-TI1S'!$D109)</f>
        <v>0</v>
      </c>
      <c r="K109" s="21">
        <f>SUM(E$3:E108)+H109</f>
        <v>3.3928098182384927</v>
      </c>
      <c r="L109" s="21">
        <f>SUM(F$3:F108)+I109</f>
        <v>-0.90910065086938641</v>
      </c>
      <c r="M109" s="21">
        <f>SUM(G$3:G108)+J109</f>
        <v>0</v>
      </c>
      <c r="N109" s="19">
        <f t="shared" si="5"/>
        <v>11.511158462735514</v>
      </c>
      <c r="O109" s="19">
        <f t="shared" si="5"/>
        <v>0.82646399341114196</v>
      </c>
      <c r="P109" s="19">
        <f t="shared" si="5"/>
        <v>0</v>
      </c>
      <c r="Q109" s="19">
        <f t="shared" si="6"/>
        <v>-3.0844056140366582</v>
      </c>
      <c r="R109" s="19">
        <f t="shared" si="7"/>
        <v>0</v>
      </c>
      <c r="S109" s="19">
        <f t="shared" si="8"/>
        <v>0</v>
      </c>
    </row>
    <row r="110" spans="1:19" x14ac:dyDescent="0.25">
      <c r="A110" s="26">
        <f>Wellpath!E110</f>
        <v>3210</v>
      </c>
      <c r="B110" s="22">
        <v>0</v>
      </c>
      <c r="C110" s="22">
        <v>0</v>
      </c>
      <c r="D110" s="22">
        <f>-COS(Wellpath!$L110) * SIN(Wellpath!$O110) / (Bfield * COS(Dip))</f>
        <v>-3.1766122941982977E-5</v>
      </c>
      <c r="E110" s="20">
        <f>Model!$W$14*((drdp!B110+drdp!K110)*'MBXY-TI1S'!$B110+(drdp!E110+drdp!N110)*'MBXY-TI1S'!$C110+(drdp!H110+drdp!Q110)*'MBXY-TI1S'!$D110)</f>
        <v>5.5803047469767594E-2</v>
      </c>
      <c r="F110" s="20">
        <f>Model!$W$14*((drdp!C110+drdp!L110)*'MBXY-TI1S'!$B110+(drdp!F110+drdp!O110)*'MBXY-TI1S'!$C110+(drdp!I110+drdp!R110)*'MBXY-TI1S'!$D110)</f>
        <v>-1.4952381504719831E-2</v>
      </c>
      <c r="G110" s="20">
        <f>Model!$W$14*((drdp!D110+drdp!M110)*'MBXY-TI1S'!$B110+(drdp!G110+drdp!P110)*'MBXY-TI1S'!$C110+(drdp!J110+drdp!S110)*'MBXY-TI1S'!$D110)</f>
        <v>0</v>
      </c>
      <c r="H110" s="18">
        <f>Model!$W$14*((drdp!B110)*'MBXY-TI1S'!$B110+(drdp!E110)*'MBXY-TI1S'!$C110+(drdp!H110)*'MBXY-TI1S'!$D110)</f>
        <v>2.7901523734883797E-2</v>
      </c>
      <c r="I110" s="18">
        <f>Model!$W$14*((drdp!C110)*'MBXY-TI1S'!$B110+(drdp!F110)*'MBXY-TI1S'!$C110+(drdp!I110)*'MBXY-TI1S'!$D110)</f>
        <v>-7.4761907523599154E-3</v>
      </c>
      <c r="J110" s="18">
        <f>Model!$W$14*((drdp!D110)*'MBXY-TI1S'!$B110+(drdp!G110)*'MBXY-TI1S'!$C110+(drdp!J110)*'MBXY-TI1S'!$D110)</f>
        <v>0</v>
      </c>
      <c r="K110" s="21">
        <f>SUM(E$3:E109)+H110</f>
        <v>3.4486128657082604</v>
      </c>
      <c r="L110" s="21">
        <f>SUM(F$3:F109)+I110</f>
        <v>-0.92405303237410619</v>
      </c>
      <c r="M110" s="21">
        <f>SUM(G$3:G109)+J110</f>
        <v>0</v>
      </c>
      <c r="N110" s="19">
        <f t="shared" si="5"/>
        <v>11.89293069752854</v>
      </c>
      <c r="O110" s="19">
        <f t="shared" si="5"/>
        <v>0.85387400663978097</v>
      </c>
      <c r="P110" s="19">
        <f t="shared" si="5"/>
        <v>0</v>
      </c>
      <c r="Q110" s="19">
        <f t="shared" si="6"/>
        <v>-3.1867011760420745</v>
      </c>
      <c r="R110" s="19">
        <f t="shared" si="7"/>
        <v>0</v>
      </c>
      <c r="S110" s="19">
        <f t="shared" si="8"/>
        <v>0</v>
      </c>
    </row>
    <row r="111" spans="1:19" x14ac:dyDescent="0.25">
      <c r="A111" s="26">
        <f>Wellpath!E111</f>
        <v>3240</v>
      </c>
      <c r="B111" s="22">
        <v>0</v>
      </c>
      <c r="C111" s="22">
        <v>0</v>
      </c>
      <c r="D111" s="22">
        <f>-COS(Wellpath!$L111) * SIN(Wellpath!$O111) / (Bfield * COS(Dip))</f>
        <v>-3.1766122941982977E-5</v>
      </c>
      <c r="E111" s="20">
        <f>Model!$W$14*((drdp!B111+drdp!K111)*'MBXY-TI1S'!$B111+(drdp!E111+drdp!N111)*'MBXY-TI1S'!$C111+(drdp!H111+drdp!Q111)*'MBXY-TI1S'!$D111)</f>
        <v>5.5803047469767594E-2</v>
      </c>
      <c r="F111" s="20">
        <f>Model!$W$14*((drdp!C111+drdp!L111)*'MBXY-TI1S'!$B111+(drdp!F111+drdp!O111)*'MBXY-TI1S'!$C111+(drdp!I111+drdp!R111)*'MBXY-TI1S'!$D111)</f>
        <v>-1.4952381504719831E-2</v>
      </c>
      <c r="G111" s="20">
        <f>Model!$W$14*((drdp!D111+drdp!M111)*'MBXY-TI1S'!$B111+(drdp!G111+drdp!P111)*'MBXY-TI1S'!$C111+(drdp!J111+drdp!S111)*'MBXY-TI1S'!$D111)</f>
        <v>0</v>
      </c>
      <c r="H111" s="18">
        <f>Model!$W$14*((drdp!B111)*'MBXY-TI1S'!$B111+(drdp!E111)*'MBXY-TI1S'!$C111+(drdp!H111)*'MBXY-TI1S'!$D111)</f>
        <v>2.7901523734883797E-2</v>
      </c>
      <c r="I111" s="18">
        <f>Model!$W$14*((drdp!C111)*'MBXY-TI1S'!$B111+(drdp!F111)*'MBXY-TI1S'!$C111+(drdp!I111)*'MBXY-TI1S'!$D111)</f>
        <v>-7.4761907523599154E-3</v>
      </c>
      <c r="J111" s="18">
        <f>Model!$W$14*((drdp!D111)*'MBXY-TI1S'!$B111+(drdp!G111)*'MBXY-TI1S'!$C111+(drdp!J111)*'MBXY-TI1S'!$D111)</f>
        <v>0</v>
      </c>
      <c r="K111" s="21">
        <f>SUM(E$3:E110)+H111</f>
        <v>3.5044159131780281</v>
      </c>
      <c r="L111" s="21">
        <f>SUM(F$3:F110)+I111</f>
        <v>-0.93900541387882597</v>
      </c>
      <c r="M111" s="21">
        <f>SUM(G$3:G110)+J111</f>
        <v>0</v>
      </c>
      <c r="N111" s="19">
        <f t="shared" si="5"/>
        <v>12.280930892535393</v>
      </c>
      <c r="O111" s="19">
        <f t="shared" si="5"/>
        <v>0.88173116729374523</v>
      </c>
      <c r="P111" s="19">
        <f t="shared" si="5"/>
        <v>0</v>
      </c>
      <c r="Q111" s="19">
        <f t="shared" si="6"/>
        <v>-3.2906655149572783</v>
      </c>
      <c r="R111" s="19">
        <f t="shared" si="7"/>
        <v>0</v>
      </c>
      <c r="S111" s="19">
        <f t="shared" si="8"/>
        <v>0</v>
      </c>
    </row>
    <row r="112" spans="1:19" x14ac:dyDescent="0.25">
      <c r="A112" s="26">
        <f>Wellpath!E112</f>
        <v>3270</v>
      </c>
      <c r="B112" s="22">
        <v>0</v>
      </c>
      <c r="C112" s="22">
        <v>0</v>
      </c>
      <c r="D112" s="22">
        <f>-COS(Wellpath!$L112) * SIN(Wellpath!$O112) / (Bfield * COS(Dip))</f>
        <v>-3.1766122941982977E-5</v>
      </c>
      <c r="E112" s="20">
        <f>Model!$W$14*((drdp!B112+drdp!K112)*'MBXY-TI1S'!$B112+(drdp!E112+drdp!N112)*'MBXY-TI1S'!$C112+(drdp!H112+drdp!Q112)*'MBXY-TI1S'!$D112)</f>
        <v>5.5803047469767594E-2</v>
      </c>
      <c r="F112" s="20">
        <f>Model!$W$14*((drdp!C112+drdp!L112)*'MBXY-TI1S'!$B112+(drdp!F112+drdp!O112)*'MBXY-TI1S'!$C112+(drdp!I112+drdp!R112)*'MBXY-TI1S'!$D112)</f>
        <v>-1.4952381504719831E-2</v>
      </c>
      <c r="G112" s="20">
        <f>Model!$W$14*((drdp!D112+drdp!M112)*'MBXY-TI1S'!$B112+(drdp!G112+drdp!P112)*'MBXY-TI1S'!$C112+(drdp!J112+drdp!S112)*'MBXY-TI1S'!$D112)</f>
        <v>0</v>
      </c>
      <c r="H112" s="18">
        <f>Model!$W$14*((drdp!B112)*'MBXY-TI1S'!$B112+(drdp!E112)*'MBXY-TI1S'!$C112+(drdp!H112)*'MBXY-TI1S'!$D112)</f>
        <v>2.7901523734883797E-2</v>
      </c>
      <c r="I112" s="18">
        <f>Model!$W$14*((drdp!C112)*'MBXY-TI1S'!$B112+(drdp!F112)*'MBXY-TI1S'!$C112+(drdp!I112)*'MBXY-TI1S'!$D112)</f>
        <v>-7.4761907523599154E-3</v>
      </c>
      <c r="J112" s="18">
        <f>Model!$W$14*((drdp!D112)*'MBXY-TI1S'!$B112+(drdp!G112)*'MBXY-TI1S'!$C112+(drdp!J112)*'MBXY-TI1S'!$D112)</f>
        <v>0</v>
      </c>
      <c r="K112" s="21">
        <f>SUM(E$3:E111)+H112</f>
        <v>3.5602189606477959</v>
      </c>
      <c r="L112" s="21">
        <f>SUM(F$3:F111)+I112</f>
        <v>-0.95395779538354575</v>
      </c>
      <c r="M112" s="21">
        <f>SUM(G$3:G111)+J112</f>
        <v>0</v>
      </c>
      <c r="N112" s="19">
        <f t="shared" si="5"/>
        <v>12.675159047756072</v>
      </c>
      <c r="O112" s="19">
        <f t="shared" si="5"/>
        <v>0.91003547537303497</v>
      </c>
      <c r="P112" s="19">
        <f t="shared" si="5"/>
        <v>0</v>
      </c>
      <c r="Q112" s="19">
        <f t="shared" si="6"/>
        <v>-3.3962986307822698</v>
      </c>
      <c r="R112" s="19">
        <f t="shared" si="7"/>
        <v>0</v>
      </c>
      <c r="S112" s="19">
        <f t="shared" si="8"/>
        <v>0</v>
      </c>
    </row>
    <row r="113" spans="1:19" x14ac:dyDescent="0.25">
      <c r="A113" s="26">
        <f>Wellpath!E113</f>
        <v>3300</v>
      </c>
      <c r="B113" s="22">
        <v>0</v>
      </c>
      <c r="C113" s="22">
        <v>0</v>
      </c>
      <c r="D113" s="22">
        <f>-COS(Wellpath!$L113) * SIN(Wellpath!$O113) / (Bfield * COS(Dip))</f>
        <v>-3.1766122941982977E-5</v>
      </c>
      <c r="E113" s="20">
        <f>Model!$W$14*((drdp!B113+drdp!K113)*'MBXY-TI1S'!$B113+(drdp!E113+drdp!N113)*'MBXY-TI1S'!$C113+(drdp!H113+drdp!Q113)*'MBXY-TI1S'!$D113)</f>
        <v>5.5803047469767594E-2</v>
      </c>
      <c r="F113" s="20">
        <f>Model!$W$14*((drdp!C113+drdp!L113)*'MBXY-TI1S'!$B113+(drdp!F113+drdp!O113)*'MBXY-TI1S'!$C113+(drdp!I113+drdp!R113)*'MBXY-TI1S'!$D113)</f>
        <v>-1.4952381504719831E-2</v>
      </c>
      <c r="G113" s="20">
        <f>Model!$W$14*((drdp!D113+drdp!M113)*'MBXY-TI1S'!$B113+(drdp!G113+drdp!P113)*'MBXY-TI1S'!$C113+(drdp!J113+drdp!S113)*'MBXY-TI1S'!$D113)</f>
        <v>0</v>
      </c>
      <c r="H113" s="18">
        <f>Model!$W$14*((drdp!B113)*'MBXY-TI1S'!$B113+(drdp!E113)*'MBXY-TI1S'!$C113+(drdp!H113)*'MBXY-TI1S'!$D113)</f>
        <v>2.7901523734883797E-2</v>
      </c>
      <c r="I113" s="18">
        <f>Model!$W$14*((drdp!C113)*'MBXY-TI1S'!$B113+(drdp!F113)*'MBXY-TI1S'!$C113+(drdp!I113)*'MBXY-TI1S'!$D113)</f>
        <v>-7.4761907523599154E-3</v>
      </c>
      <c r="J113" s="18">
        <f>Model!$W$14*((drdp!D113)*'MBXY-TI1S'!$B113+(drdp!G113)*'MBXY-TI1S'!$C113+(drdp!J113)*'MBXY-TI1S'!$D113)</f>
        <v>0</v>
      </c>
      <c r="K113" s="21">
        <f>SUM(E$3:E112)+H113</f>
        <v>3.6160220081175636</v>
      </c>
      <c r="L113" s="21">
        <f>SUM(F$3:F112)+I113</f>
        <v>-0.96891017688826553</v>
      </c>
      <c r="M113" s="21">
        <f>SUM(G$3:G112)+J113</f>
        <v>0</v>
      </c>
      <c r="N113" s="19">
        <f t="shared" si="5"/>
        <v>13.075615163190577</v>
      </c>
      <c r="O113" s="19">
        <f t="shared" si="5"/>
        <v>0.93878693087764997</v>
      </c>
      <c r="P113" s="19">
        <f t="shared" si="5"/>
        <v>0</v>
      </c>
      <c r="Q113" s="19">
        <f t="shared" si="6"/>
        <v>-3.5036005235170498</v>
      </c>
      <c r="R113" s="19">
        <f t="shared" si="7"/>
        <v>0</v>
      </c>
      <c r="S113" s="19">
        <f t="shared" si="8"/>
        <v>0</v>
      </c>
    </row>
    <row r="114" spans="1:19" x14ac:dyDescent="0.25">
      <c r="A114" s="26">
        <f>Wellpath!E114</f>
        <v>3330</v>
      </c>
      <c r="B114" s="22">
        <v>0</v>
      </c>
      <c r="C114" s="22">
        <v>0</v>
      </c>
      <c r="D114" s="22">
        <f>-COS(Wellpath!$L114) * SIN(Wellpath!$O114) / (Bfield * COS(Dip))</f>
        <v>-3.1766122941982977E-5</v>
      </c>
      <c r="E114" s="20">
        <f>Model!$W$14*((drdp!B114+drdp!K114)*'MBXY-TI1S'!$B114+(drdp!E114+drdp!N114)*'MBXY-TI1S'!$C114+(drdp!H114+drdp!Q114)*'MBXY-TI1S'!$D114)</f>
        <v>5.5803047469767594E-2</v>
      </c>
      <c r="F114" s="20">
        <f>Model!$W$14*((drdp!C114+drdp!L114)*'MBXY-TI1S'!$B114+(drdp!F114+drdp!O114)*'MBXY-TI1S'!$C114+(drdp!I114+drdp!R114)*'MBXY-TI1S'!$D114)</f>
        <v>-1.4952381504719831E-2</v>
      </c>
      <c r="G114" s="20">
        <f>Model!$W$14*((drdp!D114+drdp!M114)*'MBXY-TI1S'!$B114+(drdp!G114+drdp!P114)*'MBXY-TI1S'!$C114+(drdp!J114+drdp!S114)*'MBXY-TI1S'!$D114)</f>
        <v>0</v>
      </c>
      <c r="H114" s="18">
        <f>Model!$W$14*((drdp!B114)*'MBXY-TI1S'!$B114+(drdp!E114)*'MBXY-TI1S'!$C114+(drdp!H114)*'MBXY-TI1S'!$D114)</f>
        <v>2.7901523734883797E-2</v>
      </c>
      <c r="I114" s="18">
        <f>Model!$W$14*((drdp!C114)*'MBXY-TI1S'!$B114+(drdp!F114)*'MBXY-TI1S'!$C114+(drdp!I114)*'MBXY-TI1S'!$D114)</f>
        <v>-7.4761907523599154E-3</v>
      </c>
      <c r="J114" s="18">
        <f>Model!$W$14*((drdp!D114)*'MBXY-TI1S'!$B114+(drdp!G114)*'MBXY-TI1S'!$C114+(drdp!J114)*'MBXY-TI1S'!$D114)</f>
        <v>0</v>
      </c>
      <c r="K114" s="21">
        <f>SUM(E$3:E113)+H114</f>
        <v>3.6718250555873313</v>
      </c>
      <c r="L114" s="21">
        <f>SUM(F$3:F113)+I114</f>
        <v>-0.98386255839298531</v>
      </c>
      <c r="M114" s="21">
        <f>SUM(G$3:G113)+J114</f>
        <v>0</v>
      </c>
      <c r="N114" s="19">
        <f t="shared" si="5"/>
        <v>13.482299238838909</v>
      </c>
      <c r="O114" s="19">
        <f t="shared" si="5"/>
        <v>0.96798553380759045</v>
      </c>
      <c r="P114" s="19">
        <f t="shared" si="5"/>
        <v>0</v>
      </c>
      <c r="Q114" s="19">
        <f t="shared" si="6"/>
        <v>-3.6125711931616173</v>
      </c>
      <c r="R114" s="19">
        <f t="shared" si="7"/>
        <v>0</v>
      </c>
      <c r="S114" s="19">
        <f t="shared" si="8"/>
        <v>0</v>
      </c>
    </row>
    <row r="115" spans="1:19" x14ac:dyDescent="0.25">
      <c r="A115" s="26">
        <f>Wellpath!E115</f>
        <v>3360</v>
      </c>
      <c r="B115" s="22">
        <v>0</v>
      </c>
      <c r="C115" s="22">
        <v>0</v>
      </c>
      <c r="D115" s="22">
        <f>-COS(Wellpath!$L115) * SIN(Wellpath!$O115) / (Bfield * COS(Dip))</f>
        <v>-3.1766122941982977E-5</v>
      </c>
      <c r="E115" s="20">
        <f>Model!$W$14*((drdp!B115+drdp!K115)*'MBXY-TI1S'!$B115+(drdp!E115+drdp!N115)*'MBXY-TI1S'!$C115+(drdp!H115+drdp!Q115)*'MBXY-TI1S'!$D115)</f>
        <v>5.5803047469767594E-2</v>
      </c>
      <c r="F115" s="20">
        <f>Model!$W$14*((drdp!C115+drdp!L115)*'MBXY-TI1S'!$B115+(drdp!F115+drdp!O115)*'MBXY-TI1S'!$C115+(drdp!I115+drdp!R115)*'MBXY-TI1S'!$D115)</f>
        <v>-1.4952381504719831E-2</v>
      </c>
      <c r="G115" s="20">
        <f>Model!$W$14*((drdp!D115+drdp!M115)*'MBXY-TI1S'!$B115+(drdp!G115+drdp!P115)*'MBXY-TI1S'!$C115+(drdp!J115+drdp!S115)*'MBXY-TI1S'!$D115)</f>
        <v>0</v>
      </c>
      <c r="H115" s="18">
        <f>Model!$W$14*((drdp!B115)*'MBXY-TI1S'!$B115+(drdp!E115)*'MBXY-TI1S'!$C115+(drdp!H115)*'MBXY-TI1S'!$D115)</f>
        <v>2.7901523734883797E-2</v>
      </c>
      <c r="I115" s="18">
        <f>Model!$W$14*((drdp!C115)*'MBXY-TI1S'!$B115+(drdp!F115)*'MBXY-TI1S'!$C115+(drdp!I115)*'MBXY-TI1S'!$D115)</f>
        <v>-7.4761907523599154E-3</v>
      </c>
      <c r="J115" s="18">
        <f>Model!$W$14*((drdp!D115)*'MBXY-TI1S'!$B115+(drdp!G115)*'MBXY-TI1S'!$C115+(drdp!J115)*'MBXY-TI1S'!$D115)</f>
        <v>0</v>
      </c>
      <c r="K115" s="21">
        <f>SUM(E$3:E114)+H115</f>
        <v>3.727628103057099</v>
      </c>
      <c r="L115" s="21">
        <f>SUM(F$3:F114)+I115</f>
        <v>-0.99881493989770509</v>
      </c>
      <c r="M115" s="21">
        <f>SUM(G$3:G114)+J115</f>
        <v>0</v>
      </c>
      <c r="N115" s="19">
        <f t="shared" si="5"/>
        <v>13.895211274701067</v>
      </c>
      <c r="O115" s="19">
        <f t="shared" si="5"/>
        <v>0.99763128416285618</v>
      </c>
      <c r="P115" s="19">
        <f t="shared" si="5"/>
        <v>0</v>
      </c>
      <c r="Q115" s="19">
        <f t="shared" si="6"/>
        <v>-3.723210639715973</v>
      </c>
      <c r="R115" s="19">
        <f t="shared" si="7"/>
        <v>0</v>
      </c>
      <c r="S115" s="19">
        <f t="shared" si="8"/>
        <v>0</v>
      </c>
    </row>
    <row r="116" spans="1:19" x14ac:dyDescent="0.25">
      <c r="A116" s="26">
        <f>Wellpath!E116</f>
        <v>3390</v>
      </c>
      <c r="B116" s="22">
        <v>0</v>
      </c>
      <c r="C116" s="22">
        <v>0</v>
      </c>
      <c r="D116" s="22">
        <f>-COS(Wellpath!$L116) * SIN(Wellpath!$O116) / (Bfield * COS(Dip))</f>
        <v>-3.1766122941982977E-5</v>
      </c>
      <c r="E116" s="20">
        <f>Model!$W$14*((drdp!B116+drdp!K116)*'MBXY-TI1S'!$B116+(drdp!E116+drdp!N116)*'MBXY-TI1S'!$C116+(drdp!H116+drdp!Q116)*'MBXY-TI1S'!$D116)</f>
        <v>5.5803047469767594E-2</v>
      </c>
      <c r="F116" s="20">
        <f>Model!$W$14*((drdp!C116+drdp!L116)*'MBXY-TI1S'!$B116+(drdp!F116+drdp!O116)*'MBXY-TI1S'!$C116+(drdp!I116+drdp!R116)*'MBXY-TI1S'!$D116)</f>
        <v>-1.4952381504719831E-2</v>
      </c>
      <c r="G116" s="20">
        <f>Model!$W$14*((drdp!D116+drdp!M116)*'MBXY-TI1S'!$B116+(drdp!G116+drdp!P116)*'MBXY-TI1S'!$C116+(drdp!J116+drdp!S116)*'MBXY-TI1S'!$D116)</f>
        <v>0</v>
      </c>
      <c r="H116" s="18">
        <f>Model!$W$14*((drdp!B116)*'MBXY-TI1S'!$B116+(drdp!E116)*'MBXY-TI1S'!$C116+(drdp!H116)*'MBXY-TI1S'!$D116)</f>
        <v>2.7901523734883797E-2</v>
      </c>
      <c r="I116" s="18">
        <f>Model!$W$14*((drdp!C116)*'MBXY-TI1S'!$B116+(drdp!F116)*'MBXY-TI1S'!$C116+(drdp!I116)*'MBXY-TI1S'!$D116)</f>
        <v>-7.4761907523599154E-3</v>
      </c>
      <c r="J116" s="18">
        <f>Model!$W$14*((drdp!D116)*'MBXY-TI1S'!$B116+(drdp!G116)*'MBXY-TI1S'!$C116+(drdp!J116)*'MBXY-TI1S'!$D116)</f>
        <v>0</v>
      </c>
      <c r="K116" s="21">
        <f>SUM(E$3:E115)+H116</f>
        <v>3.7834311505268667</v>
      </c>
      <c r="L116" s="21">
        <f>SUM(F$3:F115)+I116</f>
        <v>-1.013767321402425</v>
      </c>
      <c r="M116" s="21">
        <f>SUM(G$3:G115)+J116</f>
        <v>0</v>
      </c>
      <c r="N116" s="19">
        <f t="shared" si="5"/>
        <v>14.314351270777051</v>
      </c>
      <c r="O116" s="19">
        <f t="shared" si="5"/>
        <v>1.0277241819434477</v>
      </c>
      <c r="P116" s="19">
        <f t="shared" si="5"/>
        <v>0</v>
      </c>
      <c r="Q116" s="19">
        <f t="shared" si="6"/>
        <v>-3.8355188631801167</v>
      </c>
      <c r="R116" s="19">
        <f t="shared" si="7"/>
        <v>0</v>
      </c>
      <c r="S116" s="19">
        <f t="shared" si="8"/>
        <v>0</v>
      </c>
    </row>
    <row r="117" spans="1:19" x14ac:dyDescent="0.25">
      <c r="A117" s="26">
        <f>Wellpath!E117</f>
        <v>3420</v>
      </c>
      <c r="B117" s="22">
        <v>0</v>
      </c>
      <c r="C117" s="22">
        <v>0</v>
      </c>
      <c r="D117" s="22">
        <f>-COS(Wellpath!$L117) * SIN(Wellpath!$O117) / (Bfield * COS(Dip))</f>
        <v>-3.1766122941982977E-5</v>
      </c>
      <c r="E117" s="20">
        <f>Model!$W$14*((drdp!B117+drdp!K117)*'MBXY-TI1S'!$B117+(drdp!E117+drdp!N117)*'MBXY-TI1S'!$C117+(drdp!H117+drdp!Q117)*'MBXY-TI1S'!$D117)</f>
        <v>5.5803047469767594E-2</v>
      </c>
      <c r="F117" s="20">
        <f>Model!$W$14*((drdp!C117+drdp!L117)*'MBXY-TI1S'!$B117+(drdp!F117+drdp!O117)*'MBXY-TI1S'!$C117+(drdp!I117+drdp!R117)*'MBXY-TI1S'!$D117)</f>
        <v>-1.4952381504719831E-2</v>
      </c>
      <c r="G117" s="20">
        <f>Model!$W$14*((drdp!D117+drdp!M117)*'MBXY-TI1S'!$B117+(drdp!G117+drdp!P117)*'MBXY-TI1S'!$C117+(drdp!J117+drdp!S117)*'MBXY-TI1S'!$D117)</f>
        <v>0</v>
      </c>
      <c r="H117" s="18">
        <f>Model!$W$14*((drdp!B117)*'MBXY-TI1S'!$B117+(drdp!E117)*'MBXY-TI1S'!$C117+(drdp!H117)*'MBXY-TI1S'!$D117)</f>
        <v>2.7901523734883797E-2</v>
      </c>
      <c r="I117" s="18">
        <f>Model!$W$14*((drdp!C117)*'MBXY-TI1S'!$B117+(drdp!F117)*'MBXY-TI1S'!$C117+(drdp!I117)*'MBXY-TI1S'!$D117)</f>
        <v>-7.4761907523599154E-3</v>
      </c>
      <c r="J117" s="18">
        <f>Model!$W$14*((drdp!D117)*'MBXY-TI1S'!$B117+(drdp!G117)*'MBXY-TI1S'!$C117+(drdp!J117)*'MBXY-TI1S'!$D117)</f>
        <v>0</v>
      </c>
      <c r="K117" s="21">
        <f>SUM(E$3:E116)+H117</f>
        <v>3.8392341979966345</v>
      </c>
      <c r="L117" s="21">
        <f>SUM(F$3:F116)+I117</f>
        <v>-1.0287197029071449</v>
      </c>
      <c r="M117" s="21">
        <f>SUM(G$3:G116)+J117</f>
        <v>0</v>
      </c>
      <c r="N117" s="19">
        <f t="shared" si="5"/>
        <v>14.73971922706686</v>
      </c>
      <c r="O117" s="19">
        <f t="shared" si="5"/>
        <v>1.0582642271493643</v>
      </c>
      <c r="P117" s="19">
        <f t="shared" si="5"/>
        <v>0</v>
      </c>
      <c r="Q117" s="19">
        <f t="shared" si="6"/>
        <v>-3.9494958635540485</v>
      </c>
      <c r="R117" s="19">
        <f t="shared" si="7"/>
        <v>0</v>
      </c>
      <c r="S117" s="19">
        <f t="shared" si="8"/>
        <v>0</v>
      </c>
    </row>
    <row r="118" spans="1:19" x14ac:dyDescent="0.25">
      <c r="A118" s="26">
        <f>Wellpath!E118</f>
        <v>3450</v>
      </c>
      <c r="B118" s="22">
        <v>0</v>
      </c>
      <c r="C118" s="22">
        <v>0</v>
      </c>
      <c r="D118" s="22">
        <f>-COS(Wellpath!$L118) * SIN(Wellpath!$O118) / (Bfield * COS(Dip))</f>
        <v>-3.1766122941982977E-5</v>
      </c>
      <c r="E118" s="20">
        <f>Model!$W$14*((drdp!B118+drdp!K118)*'MBXY-TI1S'!$B118+(drdp!E118+drdp!N118)*'MBXY-TI1S'!$C118+(drdp!H118+drdp!Q118)*'MBXY-TI1S'!$D118)</f>
        <v>5.5803047469767594E-2</v>
      </c>
      <c r="F118" s="20">
        <f>Model!$W$14*((drdp!C118+drdp!L118)*'MBXY-TI1S'!$B118+(drdp!F118+drdp!O118)*'MBXY-TI1S'!$C118+(drdp!I118+drdp!R118)*'MBXY-TI1S'!$D118)</f>
        <v>-1.4952381504719831E-2</v>
      </c>
      <c r="G118" s="20">
        <f>Model!$W$14*((drdp!D118+drdp!M118)*'MBXY-TI1S'!$B118+(drdp!G118+drdp!P118)*'MBXY-TI1S'!$C118+(drdp!J118+drdp!S118)*'MBXY-TI1S'!$D118)</f>
        <v>0</v>
      </c>
      <c r="H118" s="18">
        <f>Model!$W$14*((drdp!B118)*'MBXY-TI1S'!$B118+(drdp!E118)*'MBXY-TI1S'!$C118+(drdp!H118)*'MBXY-TI1S'!$D118)</f>
        <v>2.7901523734883797E-2</v>
      </c>
      <c r="I118" s="18">
        <f>Model!$W$14*((drdp!C118)*'MBXY-TI1S'!$B118+(drdp!F118)*'MBXY-TI1S'!$C118+(drdp!I118)*'MBXY-TI1S'!$D118)</f>
        <v>-7.4761907523599154E-3</v>
      </c>
      <c r="J118" s="18">
        <f>Model!$W$14*((drdp!D118)*'MBXY-TI1S'!$B118+(drdp!G118)*'MBXY-TI1S'!$C118+(drdp!J118)*'MBXY-TI1S'!$D118)</f>
        <v>0</v>
      </c>
      <c r="K118" s="21">
        <f>SUM(E$3:E117)+H118</f>
        <v>3.8950372454664022</v>
      </c>
      <c r="L118" s="21">
        <f>SUM(F$3:F117)+I118</f>
        <v>-1.0436720844118648</v>
      </c>
      <c r="M118" s="21">
        <f>SUM(G$3:G117)+J118</f>
        <v>0</v>
      </c>
      <c r="N118" s="19">
        <f t="shared" si="5"/>
        <v>15.171315143570498</v>
      </c>
      <c r="O118" s="19">
        <f t="shared" si="5"/>
        <v>1.0892514197806065</v>
      </c>
      <c r="P118" s="19">
        <f t="shared" si="5"/>
        <v>0</v>
      </c>
      <c r="Q118" s="19">
        <f t="shared" si="6"/>
        <v>-4.0651416408377683</v>
      </c>
      <c r="R118" s="19">
        <f t="shared" si="7"/>
        <v>0</v>
      </c>
      <c r="S118" s="19">
        <f t="shared" si="8"/>
        <v>0</v>
      </c>
    </row>
    <row r="119" spans="1:19" x14ac:dyDescent="0.25">
      <c r="A119" s="26">
        <f>Wellpath!E119</f>
        <v>3480</v>
      </c>
      <c r="B119" s="22">
        <v>0</v>
      </c>
      <c r="C119" s="22">
        <v>0</v>
      </c>
      <c r="D119" s="22">
        <f>-COS(Wellpath!$L119) * SIN(Wellpath!$O119) / (Bfield * COS(Dip))</f>
        <v>-3.1766122941982977E-5</v>
      </c>
      <c r="E119" s="20">
        <f>Model!$W$14*((drdp!B119+drdp!K119)*'MBXY-TI1S'!$B119+(drdp!E119+drdp!N119)*'MBXY-TI1S'!$C119+(drdp!H119+drdp!Q119)*'MBXY-TI1S'!$D119)</f>
        <v>5.5803047469767594E-2</v>
      </c>
      <c r="F119" s="20">
        <f>Model!$W$14*((drdp!C119+drdp!L119)*'MBXY-TI1S'!$B119+(drdp!F119+drdp!O119)*'MBXY-TI1S'!$C119+(drdp!I119+drdp!R119)*'MBXY-TI1S'!$D119)</f>
        <v>-1.4952381504719831E-2</v>
      </c>
      <c r="G119" s="20">
        <f>Model!$W$14*((drdp!D119+drdp!M119)*'MBXY-TI1S'!$B119+(drdp!G119+drdp!P119)*'MBXY-TI1S'!$C119+(drdp!J119+drdp!S119)*'MBXY-TI1S'!$D119)</f>
        <v>0</v>
      </c>
      <c r="H119" s="18">
        <f>Model!$W$14*((drdp!B119)*'MBXY-TI1S'!$B119+(drdp!E119)*'MBXY-TI1S'!$C119+(drdp!H119)*'MBXY-TI1S'!$D119)</f>
        <v>2.7901523734883797E-2</v>
      </c>
      <c r="I119" s="18">
        <f>Model!$W$14*((drdp!C119)*'MBXY-TI1S'!$B119+(drdp!F119)*'MBXY-TI1S'!$C119+(drdp!I119)*'MBXY-TI1S'!$D119)</f>
        <v>-7.4761907523599154E-3</v>
      </c>
      <c r="J119" s="18">
        <f>Model!$W$14*((drdp!D119)*'MBXY-TI1S'!$B119+(drdp!G119)*'MBXY-TI1S'!$C119+(drdp!J119)*'MBXY-TI1S'!$D119)</f>
        <v>0</v>
      </c>
      <c r="K119" s="21">
        <f>SUM(E$3:E118)+H119</f>
        <v>3.9508402929361699</v>
      </c>
      <c r="L119" s="21">
        <f>SUM(F$3:F118)+I119</f>
        <v>-1.0586244659165847</v>
      </c>
      <c r="M119" s="21">
        <f>SUM(G$3:G118)+J119</f>
        <v>0</v>
      </c>
      <c r="N119" s="19">
        <f t="shared" si="5"/>
        <v>15.609139020287961</v>
      </c>
      <c r="O119" s="19">
        <f t="shared" si="5"/>
        <v>1.120685759837174</v>
      </c>
      <c r="P119" s="19">
        <f t="shared" si="5"/>
        <v>0</v>
      </c>
      <c r="Q119" s="19">
        <f t="shared" si="6"/>
        <v>-4.1824561950312757</v>
      </c>
      <c r="R119" s="19">
        <f t="shared" si="7"/>
        <v>0</v>
      </c>
      <c r="S119" s="19">
        <f t="shared" si="8"/>
        <v>0</v>
      </c>
    </row>
    <row r="120" spans="1:19" x14ac:dyDescent="0.25">
      <c r="A120" s="26">
        <f>Wellpath!E120</f>
        <v>3510</v>
      </c>
      <c r="B120" s="22">
        <v>0</v>
      </c>
      <c r="C120" s="22">
        <v>0</v>
      </c>
      <c r="D120" s="22">
        <f>-COS(Wellpath!$L120) * SIN(Wellpath!$O120) / (Bfield * COS(Dip))</f>
        <v>-3.1766122941982977E-5</v>
      </c>
      <c r="E120" s="20">
        <f>Model!$W$14*((drdp!B120+drdp!K120)*'MBXY-TI1S'!$B120+(drdp!E120+drdp!N120)*'MBXY-TI1S'!$C120+(drdp!H120+drdp!Q120)*'MBXY-TI1S'!$D120)</f>
        <v>5.5803047469767594E-2</v>
      </c>
      <c r="F120" s="20">
        <f>Model!$W$14*((drdp!C120+drdp!L120)*'MBXY-TI1S'!$B120+(drdp!F120+drdp!O120)*'MBXY-TI1S'!$C120+(drdp!I120+drdp!R120)*'MBXY-TI1S'!$D120)</f>
        <v>-1.4952381504719831E-2</v>
      </c>
      <c r="G120" s="20">
        <f>Model!$W$14*((drdp!D120+drdp!M120)*'MBXY-TI1S'!$B120+(drdp!G120+drdp!P120)*'MBXY-TI1S'!$C120+(drdp!J120+drdp!S120)*'MBXY-TI1S'!$D120)</f>
        <v>0</v>
      </c>
      <c r="H120" s="18">
        <f>Model!$W$14*((drdp!B120)*'MBXY-TI1S'!$B120+(drdp!E120)*'MBXY-TI1S'!$C120+(drdp!H120)*'MBXY-TI1S'!$D120)</f>
        <v>2.7901523734883797E-2</v>
      </c>
      <c r="I120" s="18">
        <f>Model!$W$14*((drdp!C120)*'MBXY-TI1S'!$B120+(drdp!F120)*'MBXY-TI1S'!$C120+(drdp!I120)*'MBXY-TI1S'!$D120)</f>
        <v>-7.4761907523599154E-3</v>
      </c>
      <c r="J120" s="18">
        <f>Model!$W$14*((drdp!D120)*'MBXY-TI1S'!$B120+(drdp!G120)*'MBXY-TI1S'!$C120+(drdp!J120)*'MBXY-TI1S'!$D120)</f>
        <v>0</v>
      </c>
      <c r="K120" s="21">
        <f>SUM(E$3:E119)+H120</f>
        <v>4.0066433404059376</v>
      </c>
      <c r="L120" s="21">
        <f>SUM(F$3:F119)+I120</f>
        <v>-1.0735768474213045</v>
      </c>
      <c r="M120" s="21">
        <f>SUM(G$3:G119)+J120</f>
        <v>0</v>
      </c>
      <c r="N120" s="19">
        <f t="shared" si="5"/>
        <v>16.053190857219249</v>
      </c>
      <c r="O120" s="19">
        <f t="shared" si="5"/>
        <v>1.1525672473190671</v>
      </c>
      <c r="P120" s="19">
        <f t="shared" si="5"/>
        <v>0</v>
      </c>
      <c r="Q120" s="19">
        <f t="shared" si="6"/>
        <v>-4.3014395261345717</v>
      </c>
      <c r="R120" s="19">
        <f t="shared" si="7"/>
        <v>0</v>
      </c>
      <c r="S120" s="19">
        <f t="shared" si="8"/>
        <v>0</v>
      </c>
    </row>
    <row r="121" spans="1:19" x14ac:dyDescent="0.25">
      <c r="A121" s="26">
        <f>Wellpath!E121</f>
        <v>3540</v>
      </c>
      <c r="B121" s="22">
        <v>0</v>
      </c>
      <c r="C121" s="22">
        <v>0</v>
      </c>
      <c r="D121" s="22">
        <f>-COS(Wellpath!$L121) * SIN(Wellpath!$O121) / (Bfield * COS(Dip))</f>
        <v>-3.1766122941982977E-5</v>
      </c>
      <c r="E121" s="20">
        <f>Model!$W$14*((drdp!B121+drdp!K121)*'MBXY-TI1S'!$B121+(drdp!E121+drdp!N121)*'MBXY-TI1S'!$C121+(drdp!H121+drdp!Q121)*'MBXY-TI1S'!$D121)</f>
        <v>5.5803047469767594E-2</v>
      </c>
      <c r="F121" s="20">
        <f>Model!$W$14*((drdp!C121+drdp!L121)*'MBXY-TI1S'!$B121+(drdp!F121+drdp!O121)*'MBXY-TI1S'!$C121+(drdp!I121+drdp!R121)*'MBXY-TI1S'!$D121)</f>
        <v>-1.4952381504719831E-2</v>
      </c>
      <c r="G121" s="20">
        <f>Model!$W$14*((drdp!D121+drdp!M121)*'MBXY-TI1S'!$B121+(drdp!G121+drdp!P121)*'MBXY-TI1S'!$C121+(drdp!J121+drdp!S121)*'MBXY-TI1S'!$D121)</f>
        <v>0</v>
      </c>
      <c r="H121" s="18">
        <f>Model!$W$14*((drdp!B121)*'MBXY-TI1S'!$B121+(drdp!E121)*'MBXY-TI1S'!$C121+(drdp!H121)*'MBXY-TI1S'!$D121)</f>
        <v>2.7901523734883797E-2</v>
      </c>
      <c r="I121" s="18">
        <f>Model!$W$14*((drdp!C121)*'MBXY-TI1S'!$B121+(drdp!F121)*'MBXY-TI1S'!$C121+(drdp!I121)*'MBXY-TI1S'!$D121)</f>
        <v>-7.4761907523599154E-3</v>
      </c>
      <c r="J121" s="18">
        <f>Model!$W$14*((drdp!D121)*'MBXY-TI1S'!$B121+(drdp!G121)*'MBXY-TI1S'!$C121+(drdp!J121)*'MBXY-TI1S'!$D121)</f>
        <v>0</v>
      </c>
      <c r="K121" s="21">
        <f>SUM(E$3:E120)+H121</f>
        <v>4.0624463878757053</v>
      </c>
      <c r="L121" s="21">
        <f>SUM(F$3:F120)+I121</f>
        <v>-1.0885292289260244</v>
      </c>
      <c r="M121" s="21">
        <f>SUM(G$3:G120)+J121</f>
        <v>0</v>
      </c>
      <c r="N121" s="19">
        <f t="shared" si="5"/>
        <v>16.503470654364367</v>
      </c>
      <c r="O121" s="19">
        <f t="shared" si="5"/>
        <v>1.1848958822262854</v>
      </c>
      <c r="P121" s="19">
        <f t="shared" si="5"/>
        <v>0</v>
      </c>
      <c r="Q121" s="19">
        <f t="shared" si="6"/>
        <v>-4.4220916341476544</v>
      </c>
      <c r="R121" s="19">
        <f t="shared" si="7"/>
        <v>0</v>
      </c>
      <c r="S121" s="19">
        <f t="shared" si="8"/>
        <v>0</v>
      </c>
    </row>
    <row r="122" spans="1:19" x14ac:dyDescent="0.25">
      <c r="A122" s="26">
        <f>Wellpath!E122</f>
        <v>3570</v>
      </c>
      <c r="B122" s="22">
        <v>0</v>
      </c>
      <c r="C122" s="22">
        <v>0</v>
      </c>
      <c r="D122" s="22">
        <f>-COS(Wellpath!$L122) * SIN(Wellpath!$O122) / (Bfield * COS(Dip))</f>
        <v>-3.1766122941982977E-5</v>
      </c>
      <c r="E122" s="20">
        <f>Model!$W$14*((drdp!B122+drdp!K122)*'MBXY-TI1S'!$B122+(drdp!E122+drdp!N122)*'MBXY-TI1S'!$C122+(drdp!H122+drdp!Q122)*'MBXY-TI1S'!$D122)</f>
        <v>5.5803047469767594E-2</v>
      </c>
      <c r="F122" s="20">
        <f>Model!$W$14*((drdp!C122+drdp!L122)*'MBXY-TI1S'!$B122+(drdp!F122+drdp!O122)*'MBXY-TI1S'!$C122+(drdp!I122+drdp!R122)*'MBXY-TI1S'!$D122)</f>
        <v>-1.4952381504719831E-2</v>
      </c>
      <c r="G122" s="20">
        <f>Model!$W$14*((drdp!D122+drdp!M122)*'MBXY-TI1S'!$B122+(drdp!G122+drdp!P122)*'MBXY-TI1S'!$C122+(drdp!J122+drdp!S122)*'MBXY-TI1S'!$D122)</f>
        <v>0</v>
      </c>
      <c r="H122" s="18">
        <f>Model!$W$14*((drdp!B122)*'MBXY-TI1S'!$B122+(drdp!E122)*'MBXY-TI1S'!$C122+(drdp!H122)*'MBXY-TI1S'!$D122)</f>
        <v>2.7901523734883797E-2</v>
      </c>
      <c r="I122" s="18">
        <f>Model!$W$14*((drdp!C122)*'MBXY-TI1S'!$B122+(drdp!F122)*'MBXY-TI1S'!$C122+(drdp!I122)*'MBXY-TI1S'!$D122)</f>
        <v>-7.4761907523599154E-3</v>
      </c>
      <c r="J122" s="18">
        <f>Model!$W$14*((drdp!D122)*'MBXY-TI1S'!$B122+(drdp!G122)*'MBXY-TI1S'!$C122+(drdp!J122)*'MBXY-TI1S'!$D122)</f>
        <v>0</v>
      </c>
      <c r="K122" s="21">
        <f>SUM(E$3:E121)+H122</f>
        <v>4.1182494353454731</v>
      </c>
      <c r="L122" s="21">
        <f>SUM(F$3:F121)+I122</f>
        <v>-1.1034816104307443</v>
      </c>
      <c r="M122" s="21">
        <f>SUM(G$3:G121)+J122</f>
        <v>0</v>
      </c>
      <c r="N122" s="19">
        <f t="shared" si="5"/>
        <v>16.959978411723309</v>
      </c>
      <c r="O122" s="19">
        <f t="shared" si="5"/>
        <v>1.217671664558829</v>
      </c>
      <c r="P122" s="19">
        <f t="shared" si="5"/>
        <v>0</v>
      </c>
      <c r="Q122" s="19">
        <f t="shared" si="6"/>
        <v>-4.5444125190705265</v>
      </c>
      <c r="R122" s="19">
        <f t="shared" si="7"/>
        <v>0</v>
      </c>
      <c r="S122" s="19">
        <f t="shared" si="8"/>
        <v>0</v>
      </c>
    </row>
    <row r="123" spans="1:19" x14ac:dyDescent="0.25">
      <c r="A123" s="26">
        <f>Wellpath!E123</f>
        <v>3600</v>
      </c>
      <c r="B123" s="22">
        <v>0</v>
      </c>
      <c r="C123" s="22">
        <v>0</v>
      </c>
      <c r="D123" s="22">
        <f>-COS(Wellpath!$L123) * SIN(Wellpath!$O123) / (Bfield * COS(Dip))</f>
        <v>-3.1766122941982977E-5</v>
      </c>
      <c r="E123" s="20">
        <f>Model!$W$14*((drdp!B123+drdp!K123)*'MBXY-TI1S'!$B123+(drdp!E123+drdp!N123)*'MBXY-TI1S'!$C123+(drdp!H123+drdp!Q123)*'MBXY-TI1S'!$D123)</f>
        <v>5.5803047469767594E-2</v>
      </c>
      <c r="F123" s="20">
        <f>Model!$W$14*((drdp!C123+drdp!L123)*'MBXY-TI1S'!$B123+(drdp!F123+drdp!O123)*'MBXY-TI1S'!$C123+(drdp!I123+drdp!R123)*'MBXY-TI1S'!$D123)</f>
        <v>-1.4952381504719831E-2</v>
      </c>
      <c r="G123" s="20">
        <f>Model!$W$14*((drdp!D123+drdp!M123)*'MBXY-TI1S'!$B123+(drdp!G123+drdp!P123)*'MBXY-TI1S'!$C123+(drdp!J123+drdp!S123)*'MBXY-TI1S'!$D123)</f>
        <v>0</v>
      </c>
      <c r="H123" s="18">
        <f>Model!$W$14*((drdp!B123)*'MBXY-TI1S'!$B123+(drdp!E123)*'MBXY-TI1S'!$C123+(drdp!H123)*'MBXY-TI1S'!$D123)</f>
        <v>2.7901523734883797E-2</v>
      </c>
      <c r="I123" s="18">
        <f>Model!$W$14*((drdp!C123)*'MBXY-TI1S'!$B123+(drdp!F123)*'MBXY-TI1S'!$C123+(drdp!I123)*'MBXY-TI1S'!$D123)</f>
        <v>-7.4761907523599154E-3</v>
      </c>
      <c r="J123" s="18">
        <f>Model!$W$14*((drdp!D123)*'MBXY-TI1S'!$B123+(drdp!G123)*'MBXY-TI1S'!$C123+(drdp!J123)*'MBXY-TI1S'!$D123)</f>
        <v>0</v>
      </c>
      <c r="K123" s="21">
        <f>SUM(E$3:E122)+H123</f>
        <v>4.1740524828152408</v>
      </c>
      <c r="L123" s="21">
        <f>SUM(F$3:F122)+I123</f>
        <v>-1.1184339919354642</v>
      </c>
      <c r="M123" s="21">
        <f>SUM(G$3:G122)+J123</f>
        <v>0</v>
      </c>
      <c r="N123" s="19">
        <f t="shared" si="5"/>
        <v>17.422714129296075</v>
      </c>
      <c r="O123" s="19">
        <f t="shared" si="5"/>
        <v>1.250894594316698</v>
      </c>
      <c r="P123" s="19">
        <f t="shared" si="5"/>
        <v>0</v>
      </c>
      <c r="Q123" s="19">
        <f t="shared" si="6"/>
        <v>-4.6684021809031853</v>
      </c>
      <c r="R123" s="19">
        <f t="shared" si="7"/>
        <v>0</v>
      </c>
      <c r="S123" s="19">
        <f t="shared" si="8"/>
        <v>0</v>
      </c>
    </row>
    <row r="124" spans="1:19" x14ac:dyDescent="0.25">
      <c r="A124" s="26">
        <f>Wellpath!E124</f>
        <v>3630</v>
      </c>
      <c r="B124" s="22">
        <v>0</v>
      </c>
      <c r="C124" s="22">
        <v>0</v>
      </c>
      <c r="D124" s="22">
        <f>-COS(Wellpath!$L124) * SIN(Wellpath!$O124) / (Bfield * COS(Dip))</f>
        <v>-3.1766122941982977E-5</v>
      </c>
      <c r="E124" s="20">
        <f>Model!$W$14*((drdp!B124+drdp!K124)*'MBXY-TI1S'!$B124+(drdp!E124+drdp!N124)*'MBXY-TI1S'!$C124+(drdp!H124+drdp!Q124)*'MBXY-TI1S'!$D124)</f>
        <v>5.5803047469767594E-2</v>
      </c>
      <c r="F124" s="20">
        <f>Model!$W$14*((drdp!C124+drdp!L124)*'MBXY-TI1S'!$B124+(drdp!F124+drdp!O124)*'MBXY-TI1S'!$C124+(drdp!I124+drdp!R124)*'MBXY-TI1S'!$D124)</f>
        <v>-1.4952381504719831E-2</v>
      </c>
      <c r="G124" s="20">
        <f>Model!$W$14*((drdp!D124+drdp!M124)*'MBXY-TI1S'!$B124+(drdp!G124+drdp!P124)*'MBXY-TI1S'!$C124+(drdp!J124+drdp!S124)*'MBXY-TI1S'!$D124)</f>
        <v>0</v>
      </c>
      <c r="H124" s="18">
        <f>Model!$W$14*((drdp!B124)*'MBXY-TI1S'!$B124+(drdp!E124)*'MBXY-TI1S'!$C124+(drdp!H124)*'MBXY-TI1S'!$D124)</f>
        <v>2.7901523734883797E-2</v>
      </c>
      <c r="I124" s="18">
        <f>Model!$W$14*((drdp!C124)*'MBXY-TI1S'!$B124+(drdp!F124)*'MBXY-TI1S'!$C124+(drdp!I124)*'MBXY-TI1S'!$D124)</f>
        <v>-7.4761907523599154E-3</v>
      </c>
      <c r="J124" s="18">
        <f>Model!$W$14*((drdp!D124)*'MBXY-TI1S'!$B124+(drdp!G124)*'MBXY-TI1S'!$C124+(drdp!J124)*'MBXY-TI1S'!$D124)</f>
        <v>0</v>
      </c>
      <c r="K124" s="21">
        <f>SUM(E$3:E123)+H124</f>
        <v>4.2298555302850085</v>
      </c>
      <c r="L124" s="21">
        <f>SUM(F$3:F123)+I124</f>
        <v>-1.1333863734401841</v>
      </c>
      <c r="M124" s="21">
        <f>SUM(G$3:G123)+J124</f>
        <v>0</v>
      </c>
      <c r="N124" s="19">
        <f t="shared" si="5"/>
        <v>17.891677807082669</v>
      </c>
      <c r="O124" s="19">
        <f t="shared" si="5"/>
        <v>1.2845646714998924</v>
      </c>
      <c r="P124" s="19">
        <f t="shared" si="5"/>
        <v>0</v>
      </c>
      <c r="Q124" s="19">
        <f t="shared" si="6"/>
        <v>-4.7940606196456326</v>
      </c>
      <c r="R124" s="19">
        <f t="shared" si="7"/>
        <v>0</v>
      </c>
      <c r="S124" s="19">
        <f t="shared" si="8"/>
        <v>0</v>
      </c>
    </row>
    <row r="125" spans="1:19" x14ac:dyDescent="0.25">
      <c r="A125" s="26">
        <f>Wellpath!E125</f>
        <v>3660</v>
      </c>
      <c r="B125" s="22">
        <v>0</v>
      </c>
      <c r="C125" s="22">
        <v>0</v>
      </c>
      <c r="D125" s="22">
        <f>-COS(Wellpath!$L125) * SIN(Wellpath!$O125) / (Bfield * COS(Dip))</f>
        <v>-3.1766122941982977E-5</v>
      </c>
      <c r="E125" s="20">
        <f>Model!$W$14*((drdp!B125+drdp!K125)*'MBXY-TI1S'!$B125+(drdp!E125+drdp!N125)*'MBXY-TI1S'!$C125+(drdp!H125+drdp!Q125)*'MBXY-TI1S'!$D125)</f>
        <v>5.5803047469767594E-2</v>
      </c>
      <c r="F125" s="20">
        <f>Model!$W$14*((drdp!C125+drdp!L125)*'MBXY-TI1S'!$B125+(drdp!F125+drdp!O125)*'MBXY-TI1S'!$C125+(drdp!I125+drdp!R125)*'MBXY-TI1S'!$D125)</f>
        <v>-1.4952381504719831E-2</v>
      </c>
      <c r="G125" s="20">
        <f>Model!$W$14*((drdp!D125+drdp!M125)*'MBXY-TI1S'!$B125+(drdp!G125+drdp!P125)*'MBXY-TI1S'!$C125+(drdp!J125+drdp!S125)*'MBXY-TI1S'!$D125)</f>
        <v>0</v>
      </c>
      <c r="H125" s="18">
        <f>Model!$W$14*((drdp!B125)*'MBXY-TI1S'!$B125+(drdp!E125)*'MBXY-TI1S'!$C125+(drdp!H125)*'MBXY-TI1S'!$D125)</f>
        <v>2.7901523734883797E-2</v>
      </c>
      <c r="I125" s="18">
        <f>Model!$W$14*((drdp!C125)*'MBXY-TI1S'!$B125+(drdp!F125)*'MBXY-TI1S'!$C125+(drdp!I125)*'MBXY-TI1S'!$D125)</f>
        <v>-7.4761907523599154E-3</v>
      </c>
      <c r="J125" s="18">
        <f>Model!$W$14*((drdp!D125)*'MBXY-TI1S'!$B125+(drdp!G125)*'MBXY-TI1S'!$C125+(drdp!J125)*'MBXY-TI1S'!$D125)</f>
        <v>0</v>
      </c>
      <c r="K125" s="21">
        <f>SUM(E$3:E124)+H125</f>
        <v>4.2856585777547762</v>
      </c>
      <c r="L125" s="21">
        <f>SUM(F$3:F124)+I125</f>
        <v>-1.148338754944904</v>
      </c>
      <c r="M125" s="21">
        <f>SUM(G$3:G124)+J125</f>
        <v>0</v>
      </c>
      <c r="N125" s="19">
        <f t="shared" si="5"/>
        <v>18.36686944508309</v>
      </c>
      <c r="O125" s="19">
        <f t="shared" si="5"/>
        <v>1.3186818961084124</v>
      </c>
      <c r="P125" s="19">
        <f t="shared" si="5"/>
        <v>0</v>
      </c>
      <c r="Q125" s="19">
        <f t="shared" si="6"/>
        <v>-4.9213878352978675</v>
      </c>
      <c r="R125" s="19">
        <f t="shared" si="7"/>
        <v>0</v>
      </c>
      <c r="S125" s="19">
        <f t="shared" si="8"/>
        <v>0</v>
      </c>
    </row>
    <row r="126" spans="1:19" x14ac:dyDescent="0.25">
      <c r="A126" s="26">
        <f>Wellpath!E126</f>
        <v>3690</v>
      </c>
      <c r="B126" s="22">
        <v>0</v>
      </c>
      <c r="C126" s="22">
        <v>0</v>
      </c>
      <c r="D126" s="22">
        <f>-COS(Wellpath!$L126) * SIN(Wellpath!$O126) / (Bfield * COS(Dip))</f>
        <v>-3.1766122941982977E-5</v>
      </c>
      <c r="E126" s="20">
        <f>Model!$W$14*((drdp!B126+drdp!K126)*'MBXY-TI1S'!$B126+(drdp!E126+drdp!N126)*'MBXY-TI1S'!$C126+(drdp!H126+drdp!Q126)*'MBXY-TI1S'!$D126)</f>
        <v>5.5803047469767594E-2</v>
      </c>
      <c r="F126" s="20">
        <f>Model!$W$14*((drdp!C126+drdp!L126)*'MBXY-TI1S'!$B126+(drdp!F126+drdp!O126)*'MBXY-TI1S'!$C126+(drdp!I126+drdp!R126)*'MBXY-TI1S'!$D126)</f>
        <v>-1.4952381504719831E-2</v>
      </c>
      <c r="G126" s="20">
        <f>Model!$W$14*((drdp!D126+drdp!M126)*'MBXY-TI1S'!$B126+(drdp!G126+drdp!P126)*'MBXY-TI1S'!$C126+(drdp!J126+drdp!S126)*'MBXY-TI1S'!$D126)</f>
        <v>0</v>
      </c>
      <c r="H126" s="18">
        <f>Model!$W$14*((drdp!B126)*'MBXY-TI1S'!$B126+(drdp!E126)*'MBXY-TI1S'!$C126+(drdp!H126)*'MBXY-TI1S'!$D126)</f>
        <v>2.7901523734883797E-2</v>
      </c>
      <c r="I126" s="18">
        <f>Model!$W$14*((drdp!C126)*'MBXY-TI1S'!$B126+(drdp!F126)*'MBXY-TI1S'!$C126+(drdp!I126)*'MBXY-TI1S'!$D126)</f>
        <v>-7.4761907523599154E-3</v>
      </c>
      <c r="J126" s="18">
        <f>Model!$W$14*((drdp!D126)*'MBXY-TI1S'!$B126+(drdp!G126)*'MBXY-TI1S'!$C126+(drdp!J126)*'MBXY-TI1S'!$D126)</f>
        <v>0</v>
      </c>
      <c r="K126" s="21">
        <f>SUM(E$3:E125)+H126</f>
        <v>4.3414616252245439</v>
      </c>
      <c r="L126" s="21">
        <f>SUM(F$3:F125)+I126</f>
        <v>-1.1632911364496239</v>
      </c>
      <c r="M126" s="21">
        <f>SUM(G$3:G125)+J126</f>
        <v>0</v>
      </c>
      <c r="N126" s="19">
        <f t="shared" si="5"/>
        <v>18.848289043297338</v>
      </c>
      <c r="O126" s="19">
        <f t="shared" si="5"/>
        <v>1.3532462681422575</v>
      </c>
      <c r="P126" s="19">
        <f t="shared" si="5"/>
        <v>0</v>
      </c>
      <c r="Q126" s="19">
        <f t="shared" si="6"/>
        <v>-5.0503838278598909</v>
      </c>
      <c r="R126" s="19">
        <f t="shared" si="7"/>
        <v>0</v>
      </c>
      <c r="S126" s="19">
        <f t="shared" si="8"/>
        <v>0</v>
      </c>
    </row>
    <row r="127" spans="1:19" x14ac:dyDescent="0.25">
      <c r="A127" s="26">
        <f>Wellpath!E127</f>
        <v>3720</v>
      </c>
      <c r="B127" s="22">
        <v>0</v>
      </c>
      <c r="C127" s="22">
        <v>0</v>
      </c>
      <c r="D127" s="22">
        <f>-COS(Wellpath!$L127) * SIN(Wellpath!$O127) / (Bfield * COS(Dip))</f>
        <v>-3.1766122941982977E-5</v>
      </c>
      <c r="E127" s="20">
        <f>Model!$W$14*((drdp!B127+drdp!K127)*'MBXY-TI1S'!$B127+(drdp!E127+drdp!N127)*'MBXY-TI1S'!$C127+(drdp!H127+drdp!Q127)*'MBXY-TI1S'!$D127)</f>
        <v>5.5803047469767594E-2</v>
      </c>
      <c r="F127" s="20">
        <f>Model!$W$14*((drdp!C127+drdp!L127)*'MBXY-TI1S'!$B127+(drdp!F127+drdp!O127)*'MBXY-TI1S'!$C127+(drdp!I127+drdp!R127)*'MBXY-TI1S'!$D127)</f>
        <v>-1.4952381504719831E-2</v>
      </c>
      <c r="G127" s="20">
        <f>Model!$W$14*((drdp!D127+drdp!M127)*'MBXY-TI1S'!$B127+(drdp!G127+drdp!P127)*'MBXY-TI1S'!$C127+(drdp!J127+drdp!S127)*'MBXY-TI1S'!$D127)</f>
        <v>0</v>
      </c>
      <c r="H127" s="18">
        <f>Model!$W$14*((drdp!B127)*'MBXY-TI1S'!$B127+(drdp!E127)*'MBXY-TI1S'!$C127+(drdp!H127)*'MBXY-TI1S'!$D127)</f>
        <v>2.7901523734883797E-2</v>
      </c>
      <c r="I127" s="18">
        <f>Model!$W$14*((drdp!C127)*'MBXY-TI1S'!$B127+(drdp!F127)*'MBXY-TI1S'!$C127+(drdp!I127)*'MBXY-TI1S'!$D127)</f>
        <v>-7.4761907523599154E-3</v>
      </c>
      <c r="J127" s="18">
        <f>Model!$W$14*((drdp!D127)*'MBXY-TI1S'!$B127+(drdp!G127)*'MBXY-TI1S'!$C127+(drdp!J127)*'MBXY-TI1S'!$D127)</f>
        <v>0</v>
      </c>
      <c r="K127" s="21">
        <f>SUM(E$3:E126)+H127</f>
        <v>4.3972646726943116</v>
      </c>
      <c r="L127" s="21">
        <f>SUM(F$3:F126)+I127</f>
        <v>-1.1782435179543438</v>
      </c>
      <c r="M127" s="21">
        <f>SUM(G$3:G126)+J127</f>
        <v>0</v>
      </c>
      <c r="N127" s="19">
        <f t="shared" si="5"/>
        <v>19.335936601725411</v>
      </c>
      <c r="O127" s="19">
        <f t="shared" si="5"/>
        <v>1.3882577876014282</v>
      </c>
      <c r="P127" s="19">
        <f t="shared" si="5"/>
        <v>0</v>
      </c>
      <c r="Q127" s="19">
        <f t="shared" si="6"/>
        <v>-5.181048597331702</v>
      </c>
      <c r="R127" s="19">
        <f t="shared" si="7"/>
        <v>0</v>
      </c>
      <c r="S127" s="19">
        <f t="shared" si="8"/>
        <v>0</v>
      </c>
    </row>
    <row r="128" spans="1:19" x14ac:dyDescent="0.25">
      <c r="A128" s="26">
        <f>Wellpath!E128</f>
        <v>3750</v>
      </c>
      <c r="B128" s="22">
        <v>0</v>
      </c>
      <c r="C128" s="22">
        <v>0</v>
      </c>
      <c r="D128" s="22">
        <f>-COS(Wellpath!$L128) * SIN(Wellpath!$O128) / (Bfield * COS(Dip))</f>
        <v>-3.1766122941982977E-5</v>
      </c>
      <c r="E128" s="20">
        <f>Model!$W$14*((drdp!B128+drdp!K128)*'MBXY-TI1S'!$B128+(drdp!E128+drdp!N128)*'MBXY-TI1S'!$C128+(drdp!H128+drdp!Q128)*'MBXY-TI1S'!$D128)</f>
        <v>5.5803047469767594E-2</v>
      </c>
      <c r="F128" s="20">
        <f>Model!$W$14*((drdp!C128+drdp!L128)*'MBXY-TI1S'!$B128+(drdp!F128+drdp!O128)*'MBXY-TI1S'!$C128+(drdp!I128+drdp!R128)*'MBXY-TI1S'!$D128)</f>
        <v>-1.4952381504719831E-2</v>
      </c>
      <c r="G128" s="20">
        <f>Model!$W$14*((drdp!D128+drdp!M128)*'MBXY-TI1S'!$B128+(drdp!G128+drdp!P128)*'MBXY-TI1S'!$C128+(drdp!J128+drdp!S128)*'MBXY-TI1S'!$D128)</f>
        <v>0</v>
      </c>
      <c r="H128" s="18">
        <f>Model!$W$14*((drdp!B128)*'MBXY-TI1S'!$B128+(drdp!E128)*'MBXY-TI1S'!$C128+(drdp!H128)*'MBXY-TI1S'!$D128)</f>
        <v>2.7901523734883797E-2</v>
      </c>
      <c r="I128" s="18">
        <f>Model!$W$14*((drdp!C128)*'MBXY-TI1S'!$B128+(drdp!F128)*'MBXY-TI1S'!$C128+(drdp!I128)*'MBXY-TI1S'!$D128)</f>
        <v>-7.4761907523599154E-3</v>
      </c>
      <c r="J128" s="18">
        <f>Model!$W$14*((drdp!D128)*'MBXY-TI1S'!$B128+(drdp!G128)*'MBXY-TI1S'!$C128+(drdp!J128)*'MBXY-TI1S'!$D128)</f>
        <v>0</v>
      </c>
      <c r="K128" s="21">
        <f>SUM(E$3:E127)+H128</f>
        <v>4.4530677201640794</v>
      </c>
      <c r="L128" s="21">
        <f>SUM(F$3:F127)+I128</f>
        <v>-1.1931958994590637</v>
      </c>
      <c r="M128" s="21">
        <f>SUM(G$3:G127)+J128</f>
        <v>0</v>
      </c>
      <c r="N128" s="19">
        <f t="shared" si="5"/>
        <v>19.829812120367311</v>
      </c>
      <c r="O128" s="19">
        <f t="shared" si="5"/>
        <v>1.423716454485924</v>
      </c>
      <c r="P128" s="19">
        <f t="shared" si="5"/>
        <v>0</v>
      </c>
      <c r="Q128" s="19">
        <f t="shared" si="6"/>
        <v>-5.3133821437133006</v>
      </c>
      <c r="R128" s="19">
        <f t="shared" si="7"/>
        <v>0</v>
      </c>
      <c r="S128" s="19">
        <f t="shared" si="8"/>
        <v>0</v>
      </c>
    </row>
    <row r="129" spans="1:19" x14ac:dyDescent="0.25">
      <c r="A129" s="26">
        <f>Wellpath!E129</f>
        <v>3780</v>
      </c>
      <c r="B129" s="22">
        <v>0</v>
      </c>
      <c r="C129" s="22">
        <v>0</v>
      </c>
      <c r="D129" s="22">
        <f>-COS(Wellpath!$L129) * SIN(Wellpath!$O129) / (Bfield * COS(Dip))</f>
        <v>-3.1766122941982977E-5</v>
      </c>
      <c r="E129" s="20">
        <f>Model!$W$14*((drdp!B129+drdp!K129)*'MBXY-TI1S'!$B129+(drdp!E129+drdp!N129)*'MBXY-TI1S'!$C129+(drdp!H129+drdp!Q129)*'MBXY-TI1S'!$D129)</f>
        <v>5.5803047469767594E-2</v>
      </c>
      <c r="F129" s="20">
        <f>Model!$W$14*((drdp!C129+drdp!L129)*'MBXY-TI1S'!$B129+(drdp!F129+drdp!O129)*'MBXY-TI1S'!$C129+(drdp!I129+drdp!R129)*'MBXY-TI1S'!$D129)</f>
        <v>-1.4952381504719831E-2</v>
      </c>
      <c r="G129" s="20">
        <f>Model!$W$14*((drdp!D129+drdp!M129)*'MBXY-TI1S'!$B129+(drdp!G129+drdp!P129)*'MBXY-TI1S'!$C129+(drdp!J129+drdp!S129)*'MBXY-TI1S'!$D129)</f>
        <v>0</v>
      </c>
      <c r="H129" s="18">
        <f>Model!$W$14*((drdp!B129)*'MBXY-TI1S'!$B129+(drdp!E129)*'MBXY-TI1S'!$C129+(drdp!H129)*'MBXY-TI1S'!$D129)</f>
        <v>2.7901523734883797E-2</v>
      </c>
      <c r="I129" s="18">
        <f>Model!$W$14*((drdp!C129)*'MBXY-TI1S'!$B129+(drdp!F129)*'MBXY-TI1S'!$C129+(drdp!I129)*'MBXY-TI1S'!$D129)</f>
        <v>-7.4761907523599154E-3</v>
      </c>
      <c r="J129" s="18">
        <f>Model!$W$14*((drdp!D129)*'MBXY-TI1S'!$B129+(drdp!G129)*'MBXY-TI1S'!$C129+(drdp!J129)*'MBXY-TI1S'!$D129)</f>
        <v>0</v>
      </c>
      <c r="K129" s="21">
        <f>SUM(E$3:E128)+H129</f>
        <v>4.5088707676338471</v>
      </c>
      <c r="L129" s="21">
        <f>SUM(F$3:F128)+I129</f>
        <v>-1.2081482809637836</v>
      </c>
      <c r="M129" s="21">
        <f>SUM(G$3:G128)+J129</f>
        <v>0</v>
      </c>
      <c r="N129" s="19">
        <f t="shared" si="5"/>
        <v>20.329915599223039</v>
      </c>
      <c r="O129" s="19">
        <f t="shared" si="5"/>
        <v>1.4596222687957454</v>
      </c>
      <c r="P129" s="19">
        <f t="shared" si="5"/>
        <v>0</v>
      </c>
      <c r="Q129" s="19">
        <f t="shared" si="6"/>
        <v>-5.4473844670046878</v>
      </c>
      <c r="R129" s="19">
        <f t="shared" si="7"/>
        <v>0</v>
      </c>
      <c r="S129" s="19">
        <f t="shared" si="8"/>
        <v>0</v>
      </c>
    </row>
    <row r="130" spans="1:19" x14ac:dyDescent="0.25">
      <c r="A130" s="26">
        <f>Wellpath!E130</f>
        <v>3810</v>
      </c>
      <c r="B130" s="22">
        <v>0</v>
      </c>
      <c r="C130" s="22">
        <v>0</v>
      </c>
      <c r="D130" s="22">
        <f>-COS(Wellpath!$L130) * SIN(Wellpath!$O130) / (Bfield * COS(Dip))</f>
        <v>-3.1766122941982977E-5</v>
      </c>
      <c r="E130" s="20">
        <f>Model!$W$14*((drdp!B130+drdp!K130)*'MBXY-TI1S'!$B130+(drdp!E130+drdp!N130)*'MBXY-TI1S'!$C130+(drdp!H130+drdp!Q130)*'MBXY-TI1S'!$D130)</f>
        <v>5.5803047469767594E-2</v>
      </c>
      <c r="F130" s="20">
        <f>Model!$W$14*((drdp!C130+drdp!L130)*'MBXY-TI1S'!$B130+(drdp!F130+drdp!O130)*'MBXY-TI1S'!$C130+(drdp!I130+drdp!R130)*'MBXY-TI1S'!$D130)</f>
        <v>-1.4952381504719831E-2</v>
      </c>
      <c r="G130" s="20">
        <f>Model!$W$14*((drdp!D130+drdp!M130)*'MBXY-TI1S'!$B130+(drdp!G130+drdp!P130)*'MBXY-TI1S'!$C130+(drdp!J130+drdp!S130)*'MBXY-TI1S'!$D130)</f>
        <v>0</v>
      </c>
      <c r="H130" s="18">
        <f>Model!$W$14*((drdp!B130)*'MBXY-TI1S'!$B130+(drdp!E130)*'MBXY-TI1S'!$C130+(drdp!H130)*'MBXY-TI1S'!$D130)</f>
        <v>2.7901523734883797E-2</v>
      </c>
      <c r="I130" s="18">
        <f>Model!$W$14*((drdp!C130)*'MBXY-TI1S'!$B130+(drdp!F130)*'MBXY-TI1S'!$C130+(drdp!I130)*'MBXY-TI1S'!$D130)</f>
        <v>-7.4761907523599154E-3</v>
      </c>
      <c r="J130" s="18">
        <f>Model!$W$14*((drdp!D130)*'MBXY-TI1S'!$B130+(drdp!G130)*'MBXY-TI1S'!$C130+(drdp!J130)*'MBXY-TI1S'!$D130)</f>
        <v>0</v>
      </c>
      <c r="K130" s="21">
        <f>SUM(E$3:E129)+H130</f>
        <v>4.5646738151036148</v>
      </c>
      <c r="L130" s="21">
        <f>SUM(F$3:F129)+I130</f>
        <v>-1.2231006624685035</v>
      </c>
      <c r="M130" s="21">
        <f>SUM(G$3:G129)+J130</f>
        <v>0</v>
      </c>
      <c r="N130" s="19">
        <f t="shared" si="5"/>
        <v>20.836247038292591</v>
      </c>
      <c r="O130" s="19">
        <f t="shared" si="5"/>
        <v>1.495975230530892</v>
      </c>
      <c r="P130" s="19">
        <f t="shared" si="5"/>
        <v>0</v>
      </c>
      <c r="Q130" s="19">
        <f t="shared" si="6"/>
        <v>-5.5830555672058626</v>
      </c>
      <c r="R130" s="19">
        <f t="shared" si="7"/>
        <v>0</v>
      </c>
      <c r="S130" s="19">
        <f t="shared" si="8"/>
        <v>0</v>
      </c>
    </row>
    <row r="131" spans="1:19" x14ac:dyDescent="0.25">
      <c r="A131" s="26">
        <f>Wellpath!E131</f>
        <v>3840</v>
      </c>
      <c r="B131" s="22">
        <v>0</v>
      </c>
      <c r="C131" s="22">
        <v>0</v>
      </c>
      <c r="D131" s="22">
        <f>-COS(Wellpath!$L131) * SIN(Wellpath!$O131) / (Bfield * COS(Dip))</f>
        <v>-3.1766122941982977E-5</v>
      </c>
      <c r="E131" s="20">
        <f>Model!$W$14*((drdp!B131+drdp!K131)*'MBXY-TI1S'!$B131+(drdp!E131+drdp!N131)*'MBXY-TI1S'!$C131+(drdp!H131+drdp!Q131)*'MBXY-TI1S'!$D131)</f>
        <v>5.5803047469767594E-2</v>
      </c>
      <c r="F131" s="20">
        <f>Model!$W$14*((drdp!C131+drdp!L131)*'MBXY-TI1S'!$B131+(drdp!F131+drdp!O131)*'MBXY-TI1S'!$C131+(drdp!I131+drdp!R131)*'MBXY-TI1S'!$D131)</f>
        <v>-1.4952381504719831E-2</v>
      </c>
      <c r="G131" s="20">
        <f>Model!$W$14*((drdp!D131+drdp!M131)*'MBXY-TI1S'!$B131+(drdp!G131+drdp!P131)*'MBXY-TI1S'!$C131+(drdp!J131+drdp!S131)*'MBXY-TI1S'!$D131)</f>
        <v>0</v>
      </c>
      <c r="H131" s="18">
        <f>Model!$W$14*((drdp!B131)*'MBXY-TI1S'!$B131+(drdp!E131)*'MBXY-TI1S'!$C131+(drdp!H131)*'MBXY-TI1S'!$D131)</f>
        <v>2.7901523734883797E-2</v>
      </c>
      <c r="I131" s="18">
        <f>Model!$W$14*((drdp!C131)*'MBXY-TI1S'!$B131+(drdp!F131)*'MBXY-TI1S'!$C131+(drdp!I131)*'MBXY-TI1S'!$D131)</f>
        <v>-7.4761907523599154E-3</v>
      </c>
      <c r="J131" s="18">
        <f>Model!$W$14*((drdp!D131)*'MBXY-TI1S'!$B131+(drdp!G131)*'MBXY-TI1S'!$C131+(drdp!J131)*'MBXY-TI1S'!$D131)</f>
        <v>0</v>
      </c>
      <c r="K131" s="21">
        <f>SUM(E$3:E130)+H131</f>
        <v>4.6204768625733825</v>
      </c>
      <c r="L131" s="21">
        <f>SUM(F$3:F130)+I131</f>
        <v>-1.2380530439732234</v>
      </c>
      <c r="M131" s="21">
        <f>SUM(G$3:G130)+J131</f>
        <v>0</v>
      </c>
      <c r="N131" s="19">
        <f t="shared" si="5"/>
        <v>21.34880643757597</v>
      </c>
      <c r="O131" s="19">
        <f t="shared" si="5"/>
        <v>1.5327753396913641</v>
      </c>
      <c r="P131" s="19">
        <f t="shared" si="5"/>
        <v>0</v>
      </c>
      <c r="Q131" s="19">
        <f t="shared" si="6"/>
        <v>-5.720395444316825</v>
      </c>
      <c r="R131" s="19">
        <f t="shared" si="7"/>
        <v>0</v>
      </c>
      <c r="S131" s="19">
        <f t="shared" si="8"/>
        <v>0</v>
      </c>
    </row>
    <row r="132" spans="1:19" x14ac:dyDescent="0.25">
      <c r="A132" s="26">
        <f>Wellpath!E132</f>
        <v>3870</v>
      </c>
      <c r="B132" s="22">
        <v>0</v>
      </c>
      <c r="C132" s="22">
        <v>0</v>
      </c>
      <c r="D132" s="22">
        <f>-COS(Wellpath!$L132) * SIN(Wellpath!$O132) / (Bfield * COS(Dip))</f>
        <v>-3.1766122941982977E-5</v>
      </c>
      <c r="E132" s="20">
        <f>Model!$W$14*((drdp!B132+drdp!K132)*'MBXY-TI1S'!$B132+(drdp!E132+drdp!N132)*'MBXY-TI1S'!$C132+(drdp!H132+drdp!Q132)*'MBXY-TI1S'!$D132)</f>
        <v>5.5803047469767594E-2</v>
      </c>
      <c r="F132" s="20">
        <f>Model!$W$14*((drdp!C132+drdp!L132)*'MBXY-TI1S'!$B132+(drdp!F132+drdp!O132)*'MBXY-TI1S'!$C132+(drdp!I132+drdp!R132)*'MBXY-TI1S'!$D132)</f>
        <v>-1.4952381504719831E-2</v>
      </c>
      <c r="G132" s="20">
        <f>Model!$W$14*((drdp!D132+drdp!M132)*'MBXY-TI1S'!$B132+(drdp!G132+drdp!P132)*'MBXY-TI1S'!$C132+(drdp!J132+drdp!S132)*'MBXY-TI1S'!$D132)</f>
        <v>0</v>
      </c>
      <c r="H132" s="18">
        <f>Model!$W$14*((drdp!B132)*'MBXY-TI1S'!$B132+(drdp!E132)*'MBXY-TI1S'!$C132+(drdp!H132)*'MBXY-TI1S'!$D132)</f>
        <v>2.7901523734883797E-2</v>
      </c>
      <c r="I132" s="18">
        <f>Model!$W$14*((drdp!C132)*'MBXY-TI1S'!$B132+(drdp!F132)*'MBXY-TI1S'!$C132+(drdp!I132)*'MBXY-TI1S'!$D132)</f>
        <v>-7.4761907523599154E-3</v>
      </c>
      <c r="J132" s="18">
        <f>Model!$W$14*((drdp!D132)*'MBXY-TI1S'!$B132+(drdp!G132)*'MBXY-TI1S'!$C132+(drdp!J132)*'MBXY-TI1S'!$D132)</f>
        <v>0</v>
      </c>
      <c r="K132" s="21">
        <f>SUM(E$3:E131)+H132</f>
        <v>4.6762799100431502</v>
      </c>
      <c r="L132" s="21">
        <f>SUM(F$3:F131)+I132</f>
        <v>-1.2530054254779432</v>
      </c>
      <c r="M132" s="21">
        <f>SUM(G$3:G131)+J132</f>
        <v>0</v>
      </c>
      <c r="N132" s="19">
        <f t="shared" ref="N132:P133" si="9">K132^2</f>
        <v>21.867593797073173</v>
      </c>
      <c r="O132" s="19">
        <f t="shared" si="9"/>
        <v>1.5700225962771617</v>
      </c>
      <c r="P132" s="19">
        <f t="shared" si="9"/>
        <v>0</v>
      </c>
      <c r="Q132" s="19">
        <f t="shared" ref="Q132:Q133" si="10">K132*L132</f>
        <v>-5.8594040983375759</v>
      </c>
      <c r="R132" s="19">
        <f t="shared" ref="R132:R133" si="11">K132*M132</f>
        <v>0</v>
      </c>
      <c r="S132" s="19">
        <f t="shared" ref="S132:S133" si="12">L132*M132</f>
        <v>0</v>
      </c>
    </row>
    <row r="133" spans="1:19" x14ac:dyDescent="0.25">
      <c r="A133" s="26">
        <f>Wellpath!E133</f>
        <v>3900</v>
      </c>
      <c r="B133" s="22">
        <v>0</v>
      </c>
      <c r="C133" s="22">
        <v>0</v>
      </c>
      <c r="D133" s="22">
        <f>-COS(Wellpath!$L133) * SIN(Wellpath!$O133) / (Bfield * COS(Dip))</f>
        <v>-3.1766122941982977E-5</v>
      </c>
      <c r="E133" s="20">
        <f>Model!$W$14*((drdp!B133+drdp!K133)*'MBXY-TI1S'!$B133+(drdp!E133+drdp!N133)*'MBXY-TI1S'!$C133+(drdp!H133+drdp!Q133)*'MBXY-TI1S'!$D133)</f>
        <v>5.5803047469767594E-2</v>
      </c>
      <c r="F133" s="20">
        <f>Model!$W$14*((drdp!C133+drdp!L133)*'MBXY-TI1S'!$B133+(drdp!F133+drdp!O133)*'MBXY-TI1S'!$C133+(drdp!I133+drdp!R133)*'MBXY-TI1S'!$D133)</f>
        <v>-1.4952381504719831E-2</v>
      </c>
      <c r="G133" s="20">
        <f>Model!$W$14*((drdp!D133+drdp!M133)*'MBXY-TI1S'!$B133+(drdp!G133+drdp!P133)*'MBXY-TI1S'!$C133+(drdp!J133+drdp!S133)*'MBXY-TI1S'!$D133)</f>
        <v>0</v>
      </c>
      <c r="H133" s="18">
        <f>Model!$W$14*((drdp!B133)*'MBXY-TI1S'!$B133+(drdp!E133)*'MBXY-TI1S'!$C133+(drdp!H133)*'MBXY-TI1S'!$D133)</f>
        <v>2.7901523734883797E-2</v>
      </c>
      <c r="I133" s="18">
        <f>Model!$W$14*((drdp!C133)*'MBXY-TI1S'!$B133+(drdp!F133)*'MBXY-TI1S'!$C133+(drdp!I133)*'MBXY-TI1S'!$D133)</f>
        <v>-7.4761907523599154E-3</v>
      </c>
      <c r="J133" s="18">
        <f>Model!$W$14*((drdp!D133)*'MBXY-TI1S'!$B133+(drdp!G133)*'MBXY-TI1S'!$C133+(drdp!J133)*'MBXY-TI1S'!$D133)</f>
        <v>0</v>
      </c>
      <c r="K133" s="21">
        <f>SUM(E$3:E132)+H133</f>
        <v>4.732082957512918</v>
      </c>
      <c r="L133" s="21">
        <f>SUM(F$3:F132)+I133</f>
        <v>-1.2679578069826631</v>
      </c>
      <c r="M133" s="21">
        <f>SUM(G$3:G132)+J133</f>
        <v>0</v>
      </c>
      <c r="N133" s="19">
        <f t="shared" si="9"/>
        <v>22.392609116784204</v>
      </c>
      <c r="O133" s="19">
        <f t="shared" si="9"/>
        <v>1.6077170002882843</v>
      </c>
      <c r="P133" s="19">
        <f t="shared" si="9"/>
        <v>0</v>
      </c>
      <c r="Q133" s="19">
        <f t="shared" si="10"/>
        <v>-6.0000815292681144</v>
      </c>
      <c r="R133" s="19">
        <f t="shared" si="11"/>
        <v>0</v>
      </c>
      <c r="S133" s="19">
        <f t="shared" si="12"/>
        <v>0</v>
      </c>
    </row>
    <row r="134" spans="1:19" x14ac:dyDescent="0.25">
      <c r="A134" s="26">
        <f>Wellpath!E134</f>
        <v>3930</v>
      </c>
      <c r="B134" s="22">
        <v>0</v>
      </c>
      <c r="C134" s="22">
        <v>0</v>
      </c>
      <c r="D134" s="22">
        <f>-COS(Wellpath!$L134) * SIN(Wellpath!$O134) / (Bfield * COS(Dip))</f>
        <v>-3.1766122941982977E-5</v>
      </c>
      <c r="E134" s="20">
        <f>Model!$W$14*((drdp!B134+drdp!K134)*'MBXY-TI1S'!$B134+(drdp!E134+drdp!N134)*'MBXY-TI1S'!$C134+(drdp!H134+drdp!Q134)*'MBXY-TI1S'!$D134)</f>
        <v>5.5803047469767594E-2</v>
      </c>
      <c r="F134" s="20">
        <f>Model!$W$14*((drdp!C134+drdp!L134)*'MBXY-TI1S'!$B134+(drdp!F134+drdp!O134)*'MBXY-TI1S'!$C134+(drdp!I134+drdp!R134)*'MBXY-TI1S'!$D134)</f>
        <v>-1.4952381504719831E-2</v>
      </c>
      <c r="G134" s="20">
        <f>Model!$W$14*((drdp!D134+drdp!M134)*'MBXY-TI1S'!$B134+(drdp!G134+drdp!P134)*'MBXY-TI1S'!$C134+(drdp!J134+drdp!S134)*'MBXY-TI1S'!$D134)</f>
        <v>0</v>
      </c>
      <c r="H134" s="18">
        <f>Model!$W$14*((drdp!B134)*'MBXY-TI1S'!$B134+(drdp!E134)*'MBXY-TI1S'!$C134+(drdp!H134)*'MBXY-TI1S'!$D134)</f>
        <v>2.7901523734883797E-2</v>
      </c>
      <c r="I134" s="18">
        <f>Model!$W$14*((drdp!C134)*'MBXY-TI1S'!$B134+(drdp!F134)*'MBXY-TI1S'!$C134+(drdp!I134)*'MBXY-TI1S'!$D134)</f>
        <v>-7.4761907523599154E-3</v>
      </c>
      <c r="J134" s="18">
        <f>Model!$W$14*((drdp!D134)*'MBXY-TI1S'!$B134+(drdp!G134)*'MBXY-TI1S'!$C134+(drdp!J134)*'MBXY-TI1S'!$D134)</f>
        <v>0</v>
      </c>
      <c r="K134" s="21">
        <f>SUM(E$3:E133)+H134</f>
        <v>4.7878860049826857</v>
      </c>
      <c r="L134" s="21">
        <f>SUM(F$3:F133)+I134</f>
        <v>-1.282910188487383</v>
      </c>
      <c r="M134" s="21">
        <f>SUM(G$3:G133)+J134</f>
        <v>0</v>
      </c>
      <c r="N134" s="19">
        <f t="shared" ref="N134:N197" si="13">K134^2</f>
        <v>22.923852396709062</v>
      </c>
      <c r="O134" s="19">
        <f t="shared" ref="O134:O197" si="14">L134^2</f>
        <v>1.6458585517247326</v>
      </c>
      <c r="P134" s="19">
        <f t="shared" ref="P134:P197" si="15">M134^2</f>
        <v>0</v>
      </c>
      <c r="Q134" s="19">
        <f t="shared" ref="Q134:Q197" si="16">K134*L134</f>
        <v>-6.1424277371084406</v>
      </c>
      <c r="R134" s="19">
        <f t="shared" ref="R134:R197" si="17">K134*M134</f>
        <v>0</v>
      </c>
      <c r="S134" s="19">
        <f t="shared" ref="S134:S197" si="18">L134*M134</f>
        <v>0</v>
      </c>
    </row>
    <row r="135" spans="1:19" x14ac:dyDescent="0.25">
      <c r="A135" s="26">
        <f>Wellpath!E135</f>
        <v>3960</v>
      </c>
      <c r="B135" s="22">
        <v>0</v>
      </c>
      <c r="C135" s="22">
        <v>0</v>
      </c>
      <c r="D135" s="22">
        <f>-COS(Wellpath!$L135) * SIN(Wellpath!$O135) / (Bfield * COS(Dip))</f>
        <v>-3.1766122941982977E-5</v>
      </c>
      <c r="E135" s="20">
        <f>Model!$W$14*((drdp!B135+drdp!K135)*'MBXY-TI1S'!$B135+(drdp!E135+drdp!N135)*'MBXY-TI1S'!$C135+(drdp!H135+drdp!Q135)*'MBXY-TI1S'!$D135)</f>
        <v>5.5803047469767594E-2</v>
      </c>
      <c r="F135" s="20">
        <f>Model!$W$14*((drdp!C135+drdp!L135)*'MBXY-TI1S'!$B135+(drdp!F135+drdp!O135)*'MBXY-TI1S'!$C135+(drdp!I135+drdp!R135)*'MBXY-TI1S'!$D135)</f>
        <v>-1.4952381504719831E-2</v>
      </c>
      <c r="G135" s="20">
        <f>Model!$W$14*((drdp!D135+drdp!M135)*'MBXY-TI1S'!$B135+(drdp!G135+drdp!P135)*'MBXY-TI1S'!$C135+(drdp!J135+drdp!S135)*'MBXY-TI1S'!$D135)</f>
        <v>0</v>
      </c>
      <c r="H135" s="18">
        <f>Model!$W$14*((drdp!B135)*'MBXY-TI1S'!$B135+(drdp!E135)*'MBXY-TI1S'!$C135+(drdp!H135)*'MBXY-TI1S'!$D135)</f>
        <v>2.7901523734883797E-2</v>
      </c>
      <c r="I135" s="18">
        <f>Model!$W$14*((drdp!C135)*'MBXY-TI1S'!$B135+(drdp!F135)*'MBXY-TI1S'!$C135+(drdp!I135)*'MBXY-TI1S'!$D135)</f>
        <v>-7.4761907523599154E-3</v>
      </c>
      <c r="J135" s="18">
        <f>Model!$W$14*((drdp!D135)*'MBXY-TI1S'!$B135+(drdp!G135)*'MBXY-TI1S'!$C135+(drdp!J135)*'MBXY-TI1S'!$D135)</f>
        <v>0</v>
      </c>
      <c r="K135" s="21">
        <f>SUM(E$3:E134)+H135</f>
        <v>4.8436890524524534</v>
      </c>
      <c r="L135" s="21">
        <f>SUM(F$3:F134)+I135</f>
        <v>-1.2978625699921029</v>
      </c>
      <c r="M135" s="21">
        <f>SUM(G$3:G134)+J135</f>
        <v>0</v>
      </c>
      <c r="N135" s="19">
        <f t="shared" si="13"/>
        <v>23.461323636847744</v>
      </c>
      <c r="O135" s="19">
        <f t="shared" si="14"/>
        <v>1.6844472505865062</v>
      </c>
      <c r="P135" s="19">
        <f t="shared" si="15"/>
        <v>0</v>
      </c>
      <c r="Q135" s="19">
        <f t="shared" si="16"/>
        <v>-6.2864427218585552</v>
      </c>
      <c r="R135" s="19">
        <f t="shared" si="17"/>
        <v>0</v>
      </c>
      <c r="S135" s="19">
        <f t="shared" si="18"/>
        <v>0</v>
      </c>
    </row>
    <row r="136" spans="1:19" x14ac:dyDescent="0.25">
      <c r="A136" s="26">
        <f>Wellpath!E136</f>
        <v>3990</v>
      </c>
      <c r="B136" s="22">
        <v>0</v>
      </c>
      <c r="C136" s="22">
        <v>0</v>
      </c>
      <c r="D136" s="22">
        <f>-COS(Wellpath!$L136) * SIN(Wellpath!$O136) / (Bfield * COS(Dip))</f>
        <v>-3.1766122941982977E-5</v>
      </c>
      <c r="E136" s="20">
        <f>Model!$W$14*((drdp!B136+drdp!K136)*'MBXY-TI1S'!$B136+(drdp!E136+drdp!N136)*'MBXY-TI1S'!$C136+(drdp!H136+drdp!Q136)*'MBXY-TI1S'!$D136)</f>
        <v>5.5803047469767594E-2</v>
      </c>
      <c r="F136" s="20">
        <f>Model!$W$14*((drdp!C136+drdp!L136)*'MBXY-TI1S'!$B136+(drdp!F136+drdp!O136)*'MBXY-TI1S'!$C136+(drdp!I136+drdp!R136)*'MBXY-TI1S'!$D136)</f>
        <v>-1.4952381504719831E-2</v>
      </c>
      <c r="G136" s="20">
        <f>Model!$W$14*((drdp!D136+drdp!M136)*'MBXY-TI1S'!$B136+(drdp!G136+drdp!P136)*'MBXY-TI1S'!$C136+(drdp!J136+drdp!S136)*'MBXY-TI1S'!$D136)</f>
        <v>0</v>
      </c>
      <c r="H136" s="18">
        <f>Model!$W$14*((drdp!B136)*'MBXY-TI1S'!$B136+(drdp!E136)*'MBXY-TI1S'!$C136+(drdp!H136)*'MBXY-TI1S'!$D136)</f>
        <v>2.7901523734883797E-2</v>
      </c>
      <c r="I136" s="18">
        <f>Model!$W$14*((drdp!C136)*'MBXY-TI1S'!$B136+(drdp!F136)*'MBXY-TI1S'!$C136+(drdp!I136)*'MBXY-TI1S'!$D136)</f>
        <v>-7.4761907523599154E-3</v>
      </c>
      <c r="J136" s="18">
        <f>Model!$W$14*((drdp!D136)*'MBXY-TI1S'!$B136+(drdp!G136)*'MBXY-TI1S'!$C136+(drdp!J136)*'MBXY-TI1S'!$D136)</f>
        <v>0</v>
      </c>
      <c r="K136" s="21">
        <f>SUM(E$3:E135)+H136</f>
        <v>4.8994920999222211</v>
      </c>
      <c r="L136" s="21">
        <f>SUM(F$3:F135)+I136</f>
        <v>-1.3128149514968228</v>
      </c>
      <c r="M136" s="21">
        <f>SUM(G$3:G135)+J136</f>
        <v>0</v>
      </c>
      <c r="N136" s="19">
        <f t="shared" si="13"/>
        <v>24.005022837200254</v>
      </c>
      <c r="O136" s="19">
        <f t="shared" si="14"/>
        <v>1.7234830968736052</v>
      </c>
      <c r="P136" s="19">
        <f t="shared" si="15"/>
        <v>0</v>
      </c>
      <c r="Q136" s="19">
        <f t="shared" si="16"/>
        <v>-6.4321264835184575</v>
      </c>
      <c r="R136" s="19">
        <f t="shared" si="17"/>
        <v>0</v>
      </c>
      <c r="S136" s="19">
        <f t="shared" si="18"/>
        <v>0</v>
      </c>
    </row>
    <row r="137" spans="1:19" x14ac:dyDescent="0.25">
      <c r="A137" s="26">
        <f>Wellpath!E137</f>
        <v>4020</v>
      </c>
      <c r="B137" s="22">
        <v>0</v>
      </c>
      <c r="C137" s="22">
        <v>0</v>
      </c>
      <c r="D137" s="22">
        <f>-COS(Wellpath!$L137) * SIN(Wellpath!$O137) / (Bfield * COS(Dip))</f>
        <v>-3.1766122941982977E-5</v>
      </c>
      <c r="E137" s="20">
        <f>Model!$W$14*((drdp!B137+drdp!K137)*'MBXY-TI1S'!$B137+(drdp!E137+drdp!N137)*'MBXY-TI1S'!$C137+(drdp!H137+drdp!Q137)*'MBXY-TI1S'!$D137)</f>
        <v>5.5803047469767594E-2</v>
      </c>
      <c r="F137" s="20">
        <f>Model!$W$14*((drdp!C137+drdp!L137)*'MBXY-TI1S'!$B137+(drdp!F137+drdp!O137)*'MBXY-TI1S'!$C137+(drdp!I137+drdp!R137)*'MBXY-TI1S'!$D137)</f>
        <v>-1.4952381504719831E-2</v>
      </c>
      <c r="G137" s="20">
        <f>Model!$W$14*((drdp!D137+drdp!M137)*'MBXY-TI1S'!$B137+(drdp!G137+drdp!P137)*'MBXY-TI1S'!$C137+(drdp!J137+drdp!S137)*'MBXY-TI1S'!$D137)</f>
        <v>0</v>
      </c>
      <c r="H137" s="18">
        <f>Model!$W$14*((drdp!B137)*'MBXY-TI1S'!$B137+(drdp!E137)*'MBXY-TI1S'!$C137+(drdp!H137)*'MBXY-TI1S'!$D137)</f>
        <v>2.7901523734883797E-2</v>
      </c>
      <c r="I137" s="18">
        <f>Model!$W$14*((drdp!C137)*'MBXY-TI1S'!$B137+(drdp!F137)*'MBXY-TI1S'!$C137+(drdp!I137)*'MBXY-TI1S'!$D137)</f>
        <v>-7.4761907523599154E-3</v>
      </c>
      <c r="J137" s="18">
        <f>Model!$W$14*((drdp!D137)*'MBXY-TI1S'!$B137+(drdp!G137)*'MBXY-TI1S'!$C137+(drdp!J137)*'MBXY-TI1S'!$D137)</f>
        <v>0</v>
      </c>
      <c r="K137" s="21">
        <f>SUM(E$3:E136)+H137</f>
        <v>4.9552951473919888</v>
      </c>
      <c r="L137" s="21">
        <f>SUM(F$3:F136)+I137</f>
        <v>-1.3277673330015427</v>
      </c>
      <c r="M137" s="21">
        <f>SUM(G$3:G136)+J137</f>
        <v>0</v>
      </c>
      <c r="N137" s="19">
        <f t="shared" si="13"/>
        <v>24.554949997766592</v>
      </c>
      <c r="O137" s="19">
        <f t="shared" si="14"/>
        <v>1.7629660905860296</v>
      </c>
      <c r="P137" s="19">
        <f t="shared" si="15"/>
        <v>0</v>
      </c>
      <c r="Q137" s="19">
        <f t="shared" si="16"/>
        <v>-6.5794790220881474</v>
      </c>
      <c r="R137" s="19">
        <f t="shared" si="17"/>
        <v>0</v>
      </c>
      <c r="S137" s="19">
        <f t="shared" si="18"/>
        <v>0</v>
      </c>
    </row>
    <row r="138" spans="1:19" x14ac:dyDescent="0.25">
      <c r="A138" s="26">
        <f>Wellpath!E138</f>
        <v>4050</v>
      </c>
      <c r="B138" s="22">
        <v>0</v>
      </c>
      <c r="C138" s="22">
        <v>0</v>
      </c>
      <c r="D138" s="22">
        <f>-COS(Wellpath!$L138) * SIN(Wellpath!$O138) / (Bfield * COS(Dip))</f>
        <v>-3.1766122941982977E-5</v>
      </c>
      <c r="E138" s="20">
        <f>Model!$W$14*((drdp!B138+drdp!K138)*'MBXY-TI1S'!$B138+(drdp!E138+drdp!N138)*'MBXY-TI1S'!$C138+(drdp!H138+drdp!Q138)*'MBXY-TI1S'!$D138)</f>
        <v>5.5803047469767594E-2</v>
      </c>
      <c r="F138" s="20">
        <f>Model!$W$14*((drdp!C138+drdp!L138)*'MBXY-TI1S'!$B138+(drdp!F138+drdp!O138)*'MBXY-TI1S'!$C138+(drdp!I138+drdp!R138)*'MBXY-TI1S'!$D138)</f>
        <v>-1.4952381504719831E-2</v>
      </c>
      <c r="G138" s="20">
        <f>Model!$W$14*((drdp!D138+drdp!M138)*'MBXY-TI1S'!$B138+(drdp!G138+drdp!P138)*'MBXY-TI1S'!$C138+(drdp!J138+drdp!S138)*'MBXY-TI1S'!$D138)</f>
        <v>0</v>
      </c>
      <c r="H138" s="18">
        <f>Model!$W$14*((drdp!B138)*'MBXY-TI1S'!$B138+(drdp!E138)*'MBXY-TI1S'!$C138+(drdp!H138)*'MBXY-TI1S'!$D138)</f>
        <v>2.7901523734883797E-2</v>
      </c>
      <c r="I138" s="18">
        <f>Model!$W$14*((drdp!C138)*'MBXY-TI1S'!$B138+(drdp!F138)*'MBXY-TI1S'!$C138+(drdp!I138)*'MBXY-TI1S'!$D138)</f>
        <v>-7.4761907523599154E-3</v>
      </c>
      <c r="J138" s="18">
        <f>Model!$W$14*((drdp!D138)*'MBXY-TI1S'!$B138+(drdp!G138)*'MBXY-TI1S'!$C138+(drdp!J138)*'MBXY-TI1S'!$D138)</f>
        <v>0</v>
      </c>
      <c r="K138" s="21">
        <f>SUM(E$3:E137)+H138</f>
        <v>5.0110981948617566</v>
      </c>
      <c r="L138" s="21">
        <f>SUM(F$3:F137)+I138</f>
        <v>-1.3427197145062626</v>
      </c>
      <c r="M138" s="21">
        <f>SUM(G$3:G137)+J138</f>
        <v>0</v>
      </c>
      <c r="N138" s="19">
        <f t="shared" si="13"/>
        <v>25.111105118546757</v>
      </c>
      <c r="O138" s="19">
        <f t="shared" si="14"/>
        <v>1.8028962317237793</v>
      </c>
      <c r="P138" s="19">
        <f t="shared" si="15"/>
        <v>0</v>
      </c>
      <c r="Q138" s="19">
        <f t="shared" si="16"/>
        <v>-6.7285003375676258</v>
      </c>
      <c r="R138" s="19">
        <f t="shared" si="17"/>
        <v>0</v>
      </c>
      <c r="S138" s="19">
        <f t="shared" si="18"/>
        <v>0</v>
      </c>
    </row>
    <row r="139" spans="1:19" x14ac:dyDescent="0.25">
      <c r="A139" s="26">
        <f>Wellpath!E139</f>
        <v>4080</v>
      </c>
      <c r="B139" s="22">
        <v>0</v>
      </c>
      <c r="C139" s="22">
        <v>0</v>
      </c>
      <c r="D139" s="22">
        <f>-COS(Wellpath!$L139) * SIN(Wellpath!$O139) / (Bfield * COS(Dip))</f>
        <v>-3.1766122941982977E-5</v>
      </c>
      <c r="E139" s="20">
        <f>Model!$W$14*((drdp!B139+drdp!K139)*'MBXY-TI1S'!$B139+(drdp!E139+drdp!N139)*'MBXY-TI1S'!$C139+(drdp!H139+drdp!Q139)*'MBXY-TI1S'!$D139)</f>
        <v>5.5803047469767594E-2</v>
      </c>
      <c r="F139" s="20">
        <f>Model!$W$14*((drdp!C139+drdp!L139)*'MBXY-TI1S'!$B139+(drdp!F139+drdp!O139)*'MBXY-TI1S'!$C139+(drdp!I139+drdp!R139)*'MBXY-TI1S'!$D139)</f>
        <v>-1.4952381504719831E-2</v>
      </c>
      <c r="G139" s="20">
        <f>Model!$W$14*((drdp!D139+drdp!M139)*'MBXY-TI1S'!$B139+(drdp!G139+drdp!P139)*'MBXY-TI1S'!$C139+(drdp!J139+drdp!S139)*'MBXY-TI1S'!$D139)</f>
        <v>0</v>
      </c>
      <c r="H139" s="18">
        <f>Model!$W$14*((drdp!B139)*'MBXY-TI1S'!$B139+(drdp!E139)*'MBXY-TI1S'!$C139+(drdp!H139)*'MBXY-TI1S'!$D139)</f>
        <v>2.7901523734883797E-2</v>
      </c>
      <c r="I139" s="18">
        <f>Model!$W$14*((drdp!C139)*'MBXY-TI1S'!$B139+(drdp!F139)*'MBXY-TI1S'!$C139+(drdp!I139)*'MBXY-TI1S'!$D139)</f>
        <v>-7.4761907523599154E-3</v>
      </c>
      <c r="J139" s="18">
        <f>Model!$W$14*((drdp!D139)*'MBXY-TI1S'!$B139+(drdp!G139)*'MBXY-TI1S'!$C139+(drdp!J139)*'MBXY-TI1S'!$D139)</f>
        <v>0</v>
      </c>
      <c r="K139" s="21">
        <f>SUM(E$3:E138)+H139</f>
        <v>5.0669012423315243</v>
      </c>
      <c r="L139" s="21">
        <f>SUM(F$3:F138)+I139</f>
        <v>-1.3576720960109825</v>
      </c>
      <c r="M139" s="21">
        <f>SUM(G$3:G138)+J139</f>
        <v>0</v>
      </c>
      <c r="N139" s="19">
        <f t="shared" si="13"/>
        <v>25.673488199540746</v>
      </c>
      <c r="O139" s="19">
        <f t="shared" si="14"/>
        <v>1.8432735202868544</v>
      </c>
      <c r="P139" s="19">
        <f t="shared" si="15"/>
        <v>0</v>
      </c>
      <c r="Q139" s="19">
        <f t="shared" si="16"/>
        <v>-6.8791904299568918</v>
      </c>
      <c r="R139" s="19">
        <f t="shared" si="17"/>
        <v>0</v>
      </c>
      <c r="S139" s="19">
        <f t="shared" si="18"/>
        <v>0</v>
      </c>
    </row>
    <row r="140" spans="1:19" x14ac:dyDescent="0.25">
      <c r="A140" s="26">
        <f>Wellpath!E140</f>
        <v>4110</v>
      </c>
      <c r="B140" s="22">
        <v>0</v>
      </c>
      <c r="C140" s="22">
        <v>0</v>
      </c>
      <c r="D140" s="22">
        <f>-COS(Wellpath!$L140) * SIN(Wellpath!$O140) / (Bfield * COS(Dip))</f>
        <v>-3.1766122941982977E-5</v>
      </c>
      <c r="E140" s="20">
        <f>Model!$W$14*((drdp!B140+drdp!K140)*'MBXY-TI1S'!$B140+(drdp!E140+drdp!N140)*'MBXY-TI1S'!$C140+(drdp!H140+drdp!Q140)*'MBXY-TI1S'!$D140)</f>
        <v>5.5803047469767594E-2</v>
      </c>
      <c r="F140" s="20">
        <f>Model!$W$14*((drdp!C140+drdp!L140)*'MBXY-TI1S'!$B140+(drdp!F140+drdp!O140)*'MBXY-TI1S'!$C140+(drdp!I140+drdp!R140)*'MBXY-TI1S'!$D140)</f>
        <v>-1.4952381504719831E-2</v>
      </c>
      <c r="G140" s="20">
        <f>Model!$W$14*((drdp!D140+drdp!M140)*'MBXY-TI1S'!$B140+(drdp!G140+drdp!P140)*'MBXY-TI1S'!$C140+(drdp!J140+drdp!S140)*'MBXY-TI1S'!$D140)</f>
        <v>0</v>
      </c>
      <c r="H140" s="18">
        <f>Model!$W$14*((drdp!B140)*'MBXY-TI1S'!$B140+(drdp!E140)*'MBXY-TI1S'!$C140+(drdp!H140)*'MBXY-TI1S'!$D140)</f>
        <v>2.7901523734883797E-2</v>
      </c>
      <c r="I140" s="18">
        <f>Model!$W$14*((drdp!C140)*'MBXY-TI1S'!$B140+(drdp!F140)*'MBXY-TI1S'!$C140+(drdp!I140)*'MBXY-TI1S'!$D140)</f>
        <v>-7.4761907523599154E-3</v>
      </c>
      <c r="J140" s="18">
        <f>Model!$W$14*((drdp!D140)*'MBXY-TI1S'!$B140+(drdp!G140)*'MBXY-TI1S'!$C140+(drdp!J140)*'MBXY-TI1S'!$D140)</f>
        <v>0</v>
      </c>
      <c r="K140" s="21">
        <f>SUM(E$3:E139)+H140</f>
        <v>5.122704289801292</v>
      </c>
      <c r="L140" s="21">
        <f>SUM(F$3:F139)+I140</f>
        <v>-1.3726244775157024</v>
      </c>
      <c r="M140" s="21">
        <f>SUM(G$3:G139)+J140</f>
        <v>0</v>
      </c>
      <c r="N140" s="19">
        <f t="shared" si="13"/>
        <v>26.242099240748558</v>
      </c>
      <c r="O140" s="19">
        <f t="shared" si="14"/>
        <v>1.8840979562752549</v>
      </c>
      <c r="P140" s="19">
        <f t="shared" si="15"/>
        <v>0</v>
      </c>
      <c r="Q140" s="19">
        <f t="shared" si="16"/>
        <v>-7.0315492992559454</v>
      </c>
      <c r="R140" s="19">
        <f t="shared" si="17"/>
        <v>0</v>
      </c>
      <c r="S140" s="19">
        <f t="shared" si="18"/>
        <v>0</v>
      </c>
    </row>
    <row r="141" spans="1:19" x14ac:dyDescent="0.25">
      <c r="A141" s="26">
        <f>Wellpath!E141</f>
        <v>4140</v>
      </c>
      <c r="B141" s="22">
        <v>0</v>
      </c>
      <c r="C141" s="22">
        <v>0</v>
      </c>
      <c r="D141" s="22">
        <f>-COS(Wellpath!$L141) * SIN(Wellpath!$O141) / (Bfield * COS(Dip))</f>
        <v>-3.1766122941982977E-5</v>
      </c>
      <c r="E141" s="20">
        <f>Model!$W$14*((drdp!B141+drdp!K141)*'MBXY-TI1S'!$B141+(drdp!E141+drdp!N141)*'MBXY-TI1S'!$C141+(drdp!H141+drdp!Q141)*'MBXY-TI1S'!$D141)</f>
        <v>5.5803047469767594E-2</v>
      </c>
      <c r="F141" s="20">
        <f>Model!$W$14*((drdp!C141+drdp!L141)*'MBXY-TI1S'!$B141+(drdp!F141+drdp!O141)*'MBXY-TI1S'!$C141+(drdp!I141+drdp!R141)*'MBXY-TI1S'!$D141)</f>
        <v>-1.4952381504719831E-2</v>
      </c>
      <c r="G141" s="20">
        <f>Model!$W$14*((drdp!D141+drdp!M141)*'MBXY-TI1S'!$B141+(drdp!G141+drdp!P141)*'MBXY-TI1S'!$C141+(drdp!J141+drdp!S141)*'MBXY-TI1S'!$D141)</f>
        <v>0</v>
      </c>
      <c r="H141" s="18">
        <f>Model!$W$14*((drdp!B141)*'MBXY-TI1S'!$B141+(drdp!E141)*'MBXY-TI1S'!$C141+(drdp!H141)*'MBXY-TI1S'!$D141)</f>
        <v>2.7901523734883797E-2</v>
      </c>
      <c r="I141" s="18">
        <f>Model!$W$14*((drdp!C141)*'MBXY-TI1S'!$B141+(drdp!F141)*'MBXY-TI1S'!$C141+(drdp!I141)*'MBXY-TI1S'!$D141)</f>
        <v>-7.4761907523599154E-3</v>
      </c>
      <c r="J141" s="18">
        <f>Model!$W$14*((drdp!D141)*'MBXY-TI1S'!$B141+(drdp!G141)*'MBXY-TI1S'!$C141+(drdp!J141)*'MBXY-TI1S'!$D141)</f>
        <v>0</v>
      </c>
      <c r="K141" s="21">
        <f>SUM(E$3:E140)+H141</f>
        <v>5.1785073372710597</v>
      </c>
      <c r="L141" s="21">
        <f>SUM(F$3:F140)+I141</f>
        <v>-1.3875768590204223</v>
      </c>
      <c r="M141" s="21">
        <f>SUM(G$3:G140)+J141</f>
        <v>0</v>
      </c>
      <c r="N141" s="19">
        <f t="shared" si="13"/>
        <v>26.816938242170202</v>
      </c>
      <c r="O141" s="19">
        <f t="shared" si="14"/>
        <v>1.9253695396889807</v>
      </c>
      <c r="P141" s="19">
        <f t="shared" si="15"/>
        <v>0</v>
      </c>
      <c r="Q141" s="19">
        <f t="shared" si="16"/>
        <v>-7.1855769454647875</v>
      </c>
      <c r="R141" s="19">
        <f t="shared" si="17"/>
        <v>0</v>
      </c>
      <c r="S141" s="19">
        <f t="shared" si="18"/>
        <v>0</v>
      </c>
    </row>
    <row r="142" spans="1:19" x14ac:dyDescent="0.25">
      <c r="A142" s="26">
        <f>Wellpath!E142</f>
        <v>4170</v>
      </c>
      <c r="B142" s="22">
        <v>0</v>
      </c>
      <c r="C142" s="22">
        <v>0</v>
      </c>
      <c r="D142" s="22">
        <f>-COS(Wellpath!$L142) * SIN(Wellpath!$O142) / (Bfield * COS(Dip))</f>
        <v>-3.1766122941982977E-5</v>
      </c>
      <c r="E142" s="20">
        <f>Model!$W$14*((drdp!B142+drdp!K142)*'MBXY-TI1S'!$B142+(drdp!E142+drdp!N142)*'MBXY-TI1S'!$C142+(drdp!H142+drdp!Q142)*'MBXY-TI1S'!$D142)</f>
        <v>5.5803047469767594E-2</v>
      </c>
      <c r="F142" s="20">
        <f>Model!$W$14*((drdp!C142+drdp!L142)*'MBXY-TI1S'!$B142+(drdp!F142+drdp!O142)*'MBXY-TI1S'!$C142+(drdp!I142+drdp!R142)*'MBXY-TI1S'!$D142)</f>
        <v>-1.4952381504719831E-2</v>
      </c>
      <c r="G142" s="20">
        <f>Model!$W$14*((drdp!D142+drdp!M142)*'MBXY-TI1S'!$B142+(drdp!G142+drdp!P142)*'MBXY-TI1S'!$C142+(drdp!J142+drdp!S142)*'MBXY-TI1S'!$D142)</f>
        <v>0</v>
      </c>
      <c r="H142" s="18">
        <f>Model!$W$14*((drdp!B142)*'MBXY-TI1S'!$B142+(drdp!E142)*'MBXY-TI1S'!$C142+(drdp!H142)*'MBXY-TI1S'!$D142)</f>
        <v>2.7901523734883797E-2</v>
      </c>
      <c r="I142" s="18">
        <f>Model!$W$14*((drdp!C142)*'MBXY-TI1S'!$B142+(drdp!F142)*'MBXY-TI1S'!$C142+(drdp!I142)*'MBXY-TI1S'!$D142)</f>
        <v>-7.4761907523599154E-3</v>
      </c>
      <c r="J142" s="18">
        <f>Model!$W$14*((drdp!D142)*'MBXY-TI1S'!$B142+(drdp!G142)*'MBXY-TI1S'!$C142+(drdp!J142)*'MBXY-TI1S'!$D142)</f>
        <v>0</v>
      </c>
      <c r="K142" s="21">
        <f>SUM(E$3:E141)+H142</f>
        <v>5.2343103847408274</v>
      </c>
      <c r="L142" s="21">
        <f>SUM(F$3:F141)+I142</f>
        <v>-1.4025292405251422</v>
      </c>
      <c r="M142" s="21">
        <f>SUM(G$3:G141)+J142</f>
        <v>0</v>
      </c>
      <c r="N142" s="19">
        <f t="shared" si="13"/>
        <v>27.398005203805671</v>
      </c>
      <c r="O142" s="19">
        <f t="shared" si="14"/>
        <v>1.9670882705280321</v>
      </c>
      <c r="P142" s="19">
        <f t="shared" si="15"/>
        <v>0</v>
      </c>
      <c r="Q142" s="19">
        <f t="shared" si="16"/>
        <v>-7.3412733685834173</v>
      </c>
      <c r="R142" s="19">
        <f t="shared" si="17"/>
        <v>0</v>
      </c>
      <c r="S142" s="19">
        <f t="shared" si="18"/>
        <v>0</v>
      </c>
    </row>
    <row r="143" spans="1:19" x14ac:dyDescent="0.25">
      <c r="A143" s="26">
        <f>Wellpath!E143</f>
        <v>4200</v>
      </c>
      <c r="B143" s="22">
        <v>0</v>
      </c>
      <c r="C143" s="22">
        <v>0</v>
      </c>
      <c r="D143" s="22">
        <f>-COS(Wellpath!$L143) * SIN(Wellpath!$O143) / (Bfield * COS(Dip))</f>
        <v>-3.1766122941982977E-5</v>
      </c>
      <c r="E143" s="20">
        <f>Model!$W$14*((drdp!B143+drdp!K143)*'MBXY-TI1S'!$B143+(drdp!E143+drdp!N143)*'MBXY-TI1S'!$C143+(drdp!H143+drdp!Q143)*'MBXY-TI1S'!$D143)</f>
        <v>5.5803047469767594E-2</v>
      </c>
      <c r="F143" s="20">
        <f>Model!$W$14*((drdp!C143+drdp!L143)*'MBXY-TI1S'!$B143+(drdp!F143+drdp!O143)*'MBXY-TI1S'!$C143+(drdp!I143+drdp!R143)*'MBXY-TI1S'!$D143)</f>
        <v>-1.4952381504719831E-2</v>
      </c>
      <c r="G143" s="20">
        <f>Model!$W$14*((drdp!D143+drdp!M143)*'MBXY-TI1S'!$B143+(drdp!G143+drdp!P143)*'MBXY-TI1S'!$C143+(drdp!J143+drdp!S143)*'MBXY-TI1S'!$D143)</f>
        <v>0</v>
      </c>
      <c r="H143" s="18">
        <f>Model!$W$14*((drdp!B143)*'MBXY-TI1S'!$B143+(drdp!E143)*'MBXY-TI1S'!$C143+(drdp!H143)*'MBXY-TI1S'!$D143)</f>
        <v>2.7901523734883797E-2</v>
      </c>
      <c r="I143" s="18">
        <f>Model!$W$14*((drdp!C143)*'MBXY-TI1S'!$B143+(drdp!F143)*'MBXY-TI1S'!$C143+(drdp!I143)*'MBXY-TI1S'!$D143)</f>
        <v>-7.4761907523599154E-3</v>
      </c>
      <c r="J143" s="18">
        <f>Model!$W$14*((drdp!D143)*'MBXY-TI1S'!$B143+(drdp!G143)*'MBXY-TI1S'!$C143+(drdp!J143)*'MBXY-TI1S'!$D143)</f>
        <v>0</v>
      </c>
      <c r="K143" s="21">
        <f>SUM(E$3:E142)+H143</f>
        <v>5.2901134322105952</v>
      </c>
      <c r="L143" s="21">
        <f>SUM(F$3:F142)+I143</f>
        <v>-1.4174816220298621</v>
      </c>
      <c r="M143" s="21">
        <f>SUM(G$3:G142)+J143</f>
        <v>0</v>
      </c>
      <c r="N143" s="19">
        <f t="shared" si="13"/>
        <v>27.985300125654962</v>
      </c>
      <c r="O143" s="19">
        <f t="shared" si="14"/>
        <v>2.0092541487924085</v>
      </c>
      <c r="P143" s="19">
        <f t="shared" si="15"/>
        <v>0</v>
      </c>
      <c r="Q143" s="19">
        <f t="shared" si="16"/>
        <v>-7.4986385686118355</v>
      </c>
      <c r="R143" s="19">
        <f t="shared" si="17"/>
        <v>0</v>
      </c>
      <c r="S143" s="19">
        <f t="shared" si="18"/>
        <v>0</v>
      </c>
    </row>
    <row r="144" spans="1:19" x14ac:dyDescent="0.25">
      <c r="A144" s="26">
        <f>Wellpath!E144</f>
        <v>4230</v>
      </c>
      <c r="B144" s="22">
        <v>0</v>
      </c>
      <c r="C144" s="22">
        <v>0</v>
      </c>
      <c r="D144" s="22">
        <f>-COS(Wellpath!$L144) * SIN(Wellpath!$O144) / (Bfield * COS(Dip))</f>
        <v>-3.1766122941982977E-5</v>
      </c>
      <c r="E144" s="20">
        <f>Model!$W$14*((drdp!B144+drdp!K144)*'MBXY-TI1S'!$B144+(drdp!E144+drdp!N144)*'MBXY-TI1S'!$C144+(drdp!H144+drdp!Q144)*'MBXY-TI1S'!$D144)</f>
        <v>5.5803047469767594E-2</v>
      </c>
      <c r="F144" s="20">
        <f>Model!$W$14*((drdp!C144+drdp!L144)*'MBXY-TI1S'!$B144+(drdp!F144+drdp!O144)*'MBXY-TI1S'!$C144+(drdp!I144+drdp!R144)*'MBXY-TI1S'!$D144)</f>
        <v>-1.4952381504719831E-2</v>
      </c>
      <c r="G144" s="20">
        <f>Model!$W$14*((drdp!D144+drdp!M144)*'MBXY-TI1S'!$B144+(drdp!G144+drdp!P144)*'MBXY-TI1S'!$C144+(drdp!J144+drdp!S144)*'MBXY-TI1S'!$D144)</f>
        <v>0</v>
      </c>
      <c r="H144" s="18">
        <f>Model!$W$14*((drdp!B144)*'MBXY-TI1S'!$B144+(drdp!E144)*'MBXY-TI1S'!$C144+(drdp!H144)*'MBXY-TI1S'!$D144)</f>
        <v>2.7901523734883797E-2</v>
      </c>
      <c r="I144" s="18">
        <f>Model!$W$14*((drdp!C144)*'MBXY-TI1S'!$B144+(drdp!F144)*'MBXY-TI1S'!$C144+(drdp!I144)*'MBXY-TI1S'!$D144)</f>
        <v>-7.4761907523599154E-3</v>
      </c>
      <c r="J144" s="18">
        <f>Model!$W$14*((drdp!D144)*'MBXY-TI1S'!$B144+(drdp!G144)*'MBXY-TI1S'!$C144+(drdp!J144)*'MBXY-TI1S'!$D144)</f>
        <v>0</v>
      </c>
      <c r="K144" s="21">
        <f>SUM(E$3:E143)+H144</f>
        <v>5.3459164796803629</v>
      </c>
      <c r="L144" s="21">
        <f>SUM(F$3:F143)+I144</f>
        <v>-1.4324340035345819</v>
      </c>
      <c r="M144" s="21">
        <f>SUM(G$3:G143)+J144</f>
        <v>0</v>
      </c>
      <c r="N144" s="19">
        <f t="shared" si="13"/>
        <v>28.578823007718082</v>
      </c>
      <c r="O144" s="19">
        <f t="shared" si="14"/>
        <v>2.0518671744821106</v>
      </c>
      <c r="P144" s="19">
        <f t="shared" si="15"/>
        <v>0</v>
      </c>
      <c r="Q144" s="19">
        <f t="shared" si="16"/>
        <v>-7.6576725455500405</v>
      </c>
      <c r="R144" s="19">
        <f t="shared" si="17"/>
        <v>0</v>
      </c>
      <c r="S144" s="19">
        <f t="shared" si="18"/>
        <v>0</v>
      </c>
    </row>
    <row r="145" spans="1:19" x14ac:dyDescent="0.25">
      <c r="A145" s="26">
        <f>Wellpath!E145</f>
        <v>4260</v>
      </c>
      <c r="B145" s="22">
        <v>0</v>
      </c>
      <c r="C145" s="22">
        <v>0</v>
      </c>
      <c r="D145" s="22">
        <f>-COS(Wellpath!$L145) * SIN(Wellpath!$O145) / (Bfield * COS(Dip))</f>
        <v>-3.1766122941982977E-5</v>
      </c>
      <c r="E145" s="20">
        <f>Model!$W$14*((drdp!B145+drdp!K145)*'MBXY-TI1S'!$B145+(drdp!E145+drdp!N145)*'MBXY-TI1S'!$C145+(drdp!H145+drdp!Q145)*'MBXY-TI1S'!$D145)</f>
        <v>5.5803047469767594E-2</v>
      </c>
      <c r="F145" s="20">
        <f>Model!$W$14*((drdp!C145+drdp!L145)*'MBXY-TI1S'!$B145+(drdp!F145+drdp!O145)*'MBXY-TI1S'!$C145+(drdp!I145+drdp!R145)*'MBXY-TI1S'!$D145)</f>
        <v>-1.4952381504719831E-2</v>
      </c>
      <c r="G145" s="20">
        <f>Model!$W$14*((drdp!D145+drdp!M145)*'MBXY-TI1S'!$B145+(drdp!G145+drdp!P145)*'MBXY-TI1S'!$C145+(drdp!J145+drdp!S145)*'MBXY-TI1S'!$D145)</f>
        <v>0</v>
      </c>
      <c r="H145" s="18">
        <f>Model!$W$14*((drdp!B145)*'MBXY-TI1S'!$B145+(drdp!E145)*'MBXY-TI1S'!$C145+(drdp!H145)*'MBXY-TI1S'!$D145)</f>
        <v>2.7901523734883797E-2</v>
      </c>
      <c r="I145" s="18">
        <f>Model!$W$14*((drdp!C145)*'MBXY-TI1S'!$B145+(drdp!F145)*'MBXY-TI1S'!$C145+(drdp!I145)*'MBXY-TI1S'!$D145)</f>
        <v>-7.4761907523599154E-3</v>
      </c>
      <c r="J145" s="18">
        <f>Model!$W$14*((drdp!D145)*'MBXY-TI1S'!$B145+(drdp!G145)*'MBXY-TI1S'!$C145+(drdp!J145)*'MBXY-TI1S'!$D145)</f>
        <v>0</v>
      </c>
      <c r="K145" s="21">
        <f>SUM(E$3:E144)+H145</f>
        <v>5.4017195271501306</v>
      </c>
      <c r="L145" s="21">
        <f>SUM(F$3:F144)+I145</f>
        <v>-1.4473863850393018</v>
      </c>
      <c r="M145" s="21">
        <f>SUM(G$3:G144)+J145</f>
        <v>0</v>
      </c>
      <c r="N145" s="19">
        <f t="shared" si="13"/>
        <v>29.178573849995029</v>
      </c>
      <c r="O145" s="19">
        <f t="shared" si="14"/>
        <v>2.0949273475971379</v>
      </c>
      <c r="P145" s="19">
        <f t="shared" si="15"/>
        <v>0</v>
      </c>
      <c r="Q145" s="19">
        <f t="shared" si="16"/>
        <v>-7.818375299398034</v>
      </c>
      <c r="R145" s="19">
        <f t="shared" si="17"/>
        <v>0</v>
      </c>
      <c r="S145" s="19">
        <f t="shared" si="18"/>
        <v>0</v>
      </c>
    </row>
    <row r="146" spans="1:19" x14ac:dyDescent="0.25">
      <c r="A146" s="26">
        <f>Wellpath!E146</f>
        <v>4290</v>
      </c>
      <c r="B146" s="22">
        <v>0</v>
      </c>
      <c r="C146" s="22">
        <v>0</v>
      </c>
      <c r="D146" s="22">
        <f>-COS(Wellpath!$L146) * SIN(Wellpath!$O146) / (Bfield * COS(Dip))</f>
        <v>-3.1766122941982977E-5</v>
      </c>
      <c r="E146" s="20">
        <f>Model!$W$14*((drdp!B146+drdp!K146)*'MBXY-TI1S'!$B146+(drdp!E146+drdp!N146)*'MBXY-TI1S'!$C146+(drdp!H146+drdp!Q146)*'MBXY-TI1S'!$D146)</f>
        <v>5.5803047469767594E-2</v>
      </c>
      <c r="F146" s="20">
        <f>Model!$W$14*((drdp!C146+drdp!L146)*'MBXY-TI1S'!$B146+(drdp!F146+drdp!O146)*'MBXY-TI1S'!$C146+(drdp!I146+drdp!R146)*'MBXY-TI1S'!$D146)</f>
        <v>-1.4952381504719831E-2</v>
      </c>
      <c r="G146" s="20">
        <f>Model!$W$14*((drdp!D146+drdp!M146)*'MBXY-TI1S'!$B146+(drdp!G146+drdp!P146)*'MBXY-TI1S'!$C146+(drdp!J146+drdp!S146)*'MBXY-TI1S'!$D146)</f>
        <v>0</v>
      </c>
      <c r="H146" s="18">
        <f>Model!$W$14*((drdp!B146)*'MBXY-TI1S'!$B146+(drdp!E146)*'MBXY-TI1S'!$C146+(drdp!H146)*'MBXY-TI1S'!$D146)</f>
        <v>2.7901523734883797E-2</v>
      </c>
      <c r="I146" s="18">
        <f>Model!$W$14*((drdp!C146)*'MBXY-TI1S'!$B146+(drdp!F146)*'MBXY-TI1S'!$C146+(drdp!I146)*'MBXY-TI1S'!$D146)</f>
        <v>-7.4761907523599154E-3</v>
      </c>
      <c r="J146" s="18">
        <f>Model!$W$14*((drdp!D146)*'MBXY-TI1S'!$B146+(drdp!G146)*'MBXY-TI1S'!$C146+(drdp!J146)*'MBXY-TI1S'!$D146)</f>
        <v>0</v>
      </c>
      <c r="K146" s="21">
        <f>SUM(E$3:E145)+H146</f>
        <v>5.4575225746198983</v>
      </c>
      <c r="L146" s="21">
        <f>SUM(F$3:F145)+I146</f>
        <v>-1.4623387665440217</v>
      </c>
      <c r="M146" s="21">
        <f>SUM(G$3:G145)+J146</f>
        <v>0</v>
      </c>
      <c r="N146" s="19">
        <f t="shared" si="13"/>
        <v>29.784552652485804</v>
      </c>
      <c r="O146" s="19">
        <f t="shared" si="14"/>
        <v>2.1384346681374908</v>
      </c>
      <c r="P146" s="19">
        <f t="shared" si="15"/>
        <v>0</v>
      </c>
      <c r="Q146" s="19">
        <f t="shared" si="16"/>
        <v>-7.980746830155816</v>
      </c>
      <c r="R146" s="19">
        <f t="shared" si="17"/>
        <v>0</v>
      </c>
      <c r="S146" s="19">
        <f t="shared" si="18"/>
        <v>0</v>
      </c>
    </row>
    <row r="147" spans="1:19" x14ac:dyDescent="0.25">
      <c r="A147" s="26">
        <f>Wellpath!E147</f>
        <v>4320</v>
      </c>
      <c r="B147" s="22">
        <v>0</v>
      </c>
      <c r="C147" s="22">
        <v>0</v>
      </c>
      <c r="D147" s="22">
        <f>-COS(Wellpath!$L147) * SIN(Wellpath!$O147) / (Bfield * COS(Dip))</f>
        <v>-3.1766122941982977E-5</v>
      </c>
      <c r="E147" s="20">
        <f>Model!$W$14*((drdp!B147+drdp!K147)*'MBXY-TI1S'!$B147+(drdp!E147+drdp!N147)*'MBXY-TI1S'!$C147+(drdp!H147+drdp!Q147)*'MBXY-TI1S'!$D147)</f>
        <v>5.5803047469767594E-2</v>
      </c>
      <c r="F147" s="20">
        <f>Model!$W$14*((drdp!C147+drdp!L147)*'MBXY-TI1S'!$B147+(drdp!F147+drdp!O147)*'MBXY-TI1S'!$C147+(drdp!I147+drdp!R147)*'MBXY-TI1S'!$D147)</f>
        <v>-1.4952381504719831E-2</v>
      </c>
      <c r="G147" s="20">
        <f>Model!$W$14*((drdp!D147+drdp!M147)*'MBXY-TI1S'!$B147+(drdp!G147+drdp!P147)*'MBXY-TI1S'!$C147+(drdp!J147+drdp!S147)*'MBXY-TI1S'!$D147)</f>
        <v>0</v>
      </c>
      <c r="H147" s="18">
        <f>Model!$W$14*((drdp!B147)*'MBXY-TI1S'!$B147+(drdp!E147)*'MBXY-TI1S'!$C147+(drdp!H147)*'MBXY-TI1S'!$D147)</f>
        <v>2.7901523734883797E-2</v>
      </c>
      <c r="I147" s="18">
        <f>Model!$W$14*((drdp!C147)*'MBXY-TI1S'!$B147+(drdp!F147)*'MBXY-TI1S'!$C147+(drdp!I147)*'MBXY-TI1S'!$D147)</f>
        <v>-7.4761907523599154E-3</v>
      </c>
      <c r="J147" s="18">
        <f>Model!$W$14*((drdp!D147)*'MBXY-TI1S'!$B147+(drdp!G147)*'MBXY-TI1S'!$C147+(drdp!J147)*'MBXY-TI1S'!$D147)</f>
        <v>0</v>
      </c>
      <c r="K147" s="21">
        <f>SUM(E$3:E146)+H147</f>
        <v>5.513325622089666</v>
      </c>
      <c r="L147" s="21">
        <f>SUM(F$3:F146)+I147</f>
        <v>-1.4772911480487416</v>
      </c>
      <c r="M147" s="21">
        <f>SUM(G$3:G146)+J147</f>
        <v>0</v>
      </c>
      <c r="N147" s="19">
        <f t="shared" si="13"/>
        <v>30.396759415190402</v>
      </c>
      <c r="O147" s="19">
        <f t="shared" si="14"/>
        <v>2.1823891361031689</v>
      </c>
      <c r="P147" s="19">
        <f t="shared" si="15"/>
        <v>0</v>
      </c>
      <c r="Q147" s="19">
        <f t="shared" si="16"/>
        <v>-8.1447871378233856</v>
      </c>
      <c r="R147" s="19">
        <f t="shared" si="17"/>
        <v>0</v>
      </c>
      <c r="S147" s="19">
        <f t="shared" si="18"/>
        <v>0</v>
      </c>
    </row>
    <row r="148" spans="1:19" x14ac:dyDescent="0.25">
      <c r="A148" s="26">
        <f>Wellpath!E148</f>
        <v>4350</v>
      </c>
      <c r="B148" s="22">
        <v>0</v>
      </c>
      <c r="C148" s="22">
        <v>0</v>
      </c>
      <c r="D148" s="22">
        <f>-COS(Wellpath!$L148) * SIN(Wellpath!$O148) / (Bfield * COS(Dip))</f>
        <v>-3.1766122941982977E-5</v>
      </c>
      <c r="E148" s="20">
        <f>Model!$W$14*((drdp!B148+drdp!K148)*'MBXY-TI1S'!$B148+(drdp!E148+drdp!N148)*'MBXY-TI1S'!$C148+(drdp!H148+drdp!Q148)*'MBXY-TI1S'!$D148)</f>
        <v>5.5803047469767594E-2</v>
      </c>
      <c r="F148" s="20">
        <f>Model!$W$14*((drdp!C148+drdp!L148)*'MBXY-TI1S'!$B148+(drdp!F148+drdp!O148)*'MBXY-TI1S'!$C148+(drdp!I148+drdp!R148)*'MBXY-TI1S'!$D148)</f>
        <v>-1.4952381504719831E-2</v>
      </c>
      <c r="G148" s="20">
        <f>Model!$W$14*((drdp!D148+drdp!M148)*'MBXY-TI1S'!$B148+(drdp!G148+drdp!P148)*'MBXY-TI1S'!$C148+(drdp!J148+drdp!S148)*'MBXY-TI1S'!$D148)</f>
        <v>0</v>
      </c>
      <c r="H148" s="18">
        <f>Model!$W$14*((drdp!B148)*'MBXY-TI1S'!$B148+(drdp!E148)*'MBXY-TI1S'!$C148+(drdp!H148)*'MBXY-TI1S'!$D148)</f>
        <v>2.7901523734883797E-2</v>
      </c>
      <c r="I148" s="18">
        <f>Model!$W$14*((drdp!C148)*'MBXY-TI1S'!$B148+(drdp!F148)*'MBXY-TI1S'!$C148+(drdp!I148)*'MBXY-TI1S'!$D148)</f>
        <v>-7.4761907523599154E-3</v>
      </c>
      <c r="J148" s="18">
        <f>Model!$W$14*((drdp!D148)*'MBXY-TI1S'!$B148+(drdp!G148)*'MBXY-TI1S'!$C148+(drdp!J148)*'MBXY-TI1S'!$D148)</f>
        <v>0</v>
      </c>
      <c r="K148" s="21">
        <f>SUM(E$3:E147)+H148</f>
        <v>5.5691286695594338</v>
      </c>
      <c r="L148" s="21">
        <f>SUM(F$3:F147)+I148</f>
        <v>-1.4922435295534615</v>
      </c>
      <c r="M148" s="21">
        <f>SUM(G$3:G147)+J148</f>
        <v>0</v>
      </c>
      <c r="N148" s="19">
        <f t="shared" si="13"/>
        <v>31.015194138108829</v>
      </c>
      <c r="O148" s="19">
        <f t="shared" si="14"/>
        <v>2.2267907514941725</v>
      </c>
      <c r="P148" s="19">
        <f t="shared" si="15"/>
        <v>0</v>
      </c>
      <c r="Q148" s="19">
        <f t="shared" si="16"/>
        <v>-8.3104962224007419</v>
      </c>
      <c r="R148" s="19">
        <f t="shared" si="17"/>
        <v>0</v>
      </c>
      <c r="S148" s="19">
        <f t="shared" si="18"/>
        <v>0</v>
      </c>
    </row>
    <row r="149" spans="1:19" x14ac:dyDescent="0.25">
      <c r="A149" s="26">
        <f>Wellpath!E149</f>
        <v>4380</v>
      </c>
      <c r="B149" s="22">
        <v>0</v>
      </c>
      <c r="C149" s="22">
        <v>0</v>
      </c>
      <c r="D149" s="22">
        <f>-COS(Wellpath!$L149) * SIN(Wellpath!$O149) / (Bfield * COS(Dip))</f>
        <v>-3.1766122941982977E-5</v>
      </c>
      <c r="E149" s="20">
        <f>Model!$W$14*((drdp!B149+drdp!K149)*'MBXY-TI1S'!$B149+(drdp!E149+drdp!N149)*'MBXY-TI1S'!$C149+(drdp!H149+drdp!Q149)*'MBXY-TI1S'!$D149)</f>
        <v>5.5803047469767594E-2</v>
      </c>
      <c r="F149" s="20">
        <f>Model!$W$14*((drdp!C149+drdp!L149)*'MBXY-TI1S'!$B149+(drdp!F149+drdp!O149)*'MBXY-TI1S'!$C149+(drdp!I149+drdp!R149)*'MBXY-TI1S'!$D149)</f>
        <v>-1.4952381504719831E-2</v>
      </c>
      <c r="G149" s="20">
        <f>Model!$W$14*((drdp!D149+drdp!M149)*'MBXY-TI1S'!$B149+(drdp!G149+drdp!P149)*'MBXY-TI1S'!$C149+(drdp!J149+drdp!S149)*'MBXY-TI1S'!$D149)</f>
        <v>0</v>
      </c>
      <c r="H149" s="18">
        <f>Model!$W$14*((drdp!B149)*'MBXY-TI1S'!$B149+(drdp!E149)*'MBXY-TI1S'!$C149+(drdp!H149)*'MBXY-TI1S'!$D149)</f>
        <v>2.7901523734883797E-2</v>
      </c>
      <c r="I149" s="18">
        <f>Model!$W$14*((drdp!C149)*'MBXY-TI1S'!$B149+(drdp!F149)*'MBXY-TI1S'!$C149+(drdp!I149)*'MBXY-TI1S'!$D149)</f>
        <v>-7.4761907523599154E-3</v>
      </c>
      <c r="J149" s="18">
        <f>Model!$W$14*((drdp!D149)*'MBXY-TI1S'!$B149+(drdp!G149)*'MBXY-TI1S'!$C149+(drdp!J149)*'MBXY-TI1S'!$D149)</f>
        <v>0</v>
      </c>
      <c r="K149" s="21">
        <f>SUM(E$3:E148)+H149</f>
        <v>5.6249317170292015</v>
      </c>
      <c r="L149" s="21">
        <f>SUM(F$3:F148)+I149</f>
        <v>-1.5071959110581814</v>
      </c>
      <c r="M149" s="21">
        <f>SUM(G$3:G148)+J149</f>
        <v>0</v>
      </c>
      <c r="N149" s="19">
        <f t="shared" si="13"/>
        <v>31.639856821241082</v>
      </c>
      <c r="O149" s="19">
        <f t="shared" si="14"/>
        <v>2.2716395143105013</v>
      </c>
      <c r="P149" s="19">
        <f t="shared" si="15"/>
        <v>0</v>
      </c>
      <c r="Q149" s="19">
        <f t="shared" si="16"/>
        <v>-8.4778740838878885</v>
      </c>
      <c r="R149" s="19">
        <f t="shared" si="17"/>
        <v>0</v>
      </c>
      <c r="S149" s="19">
        <f t="shared" si="18"/>
        <v>0</v>
      </c>
    </row>
    <row r="150" spans="1:19" x14ac:dyDescent="0.25">
      <c r="A150" s="26">
        <f>Wellpath!E150</f>
        <v>4410</v>
      </c>
      <c r="B150" s="22">
        <v>0</v>
      </c>
      <c r="C150" s="22">
        <v>0</v>
      </c>
      <c r="D150" s="22">
        <f>-COS(Wellpath!$L150) * SIN(Wellpath!$O150) / (Bfield * COS(Dip))</f>
        <v>-3.1766122941982977E-5</v>
      </c>
      <c r="E150" s="20">
        <f>Model!$W$14*((drdp!B150+drdp!K150)*'MBXY-TI1S'!$B150+(drdp!E150+drdp!N150)*'MBXY-TI1S'!$C150+(drdp!H150+drdp!Q150)*'MBXY-TI1S'!$D150)</f>
        <v>5.5803047469767594E-2</v>
      </c>
      <c r="F150" s="20">
        <f>Model!$W$14*((drdp!C150+drdp!L150)*'MBXY-TI1S'!$B150+(drdp!F150+drdp!O150)*'MBXY-TI1S'!$C150+(drdp!I150+drdp!R150)*'MBXY-TI1S'!$D150)</f>
        <v>-1.4952381504719831E-2</v>
      </c>
      <c r="G150" s="20">
        <f>Model!$W$14*((drdp!D150+drdp!M150)*'MBXY-TI1S'!$B150+(drdp!G150+drdp!P150)*'MBXY-TI1S'!$C150+(drdp!J150+drdp!S150)*'MBXY-TI1S'!$D150)</f>
        <v>0</v>
      </c>
      <c r="H150" s="18">
        <f>Model!$W$14*((drdp!B150)*'MBXY-TI1S'!$B150+(drdp!E150)*'MBXY-TI1S'!$C150+(drdp!H150)*'MBXY-TI1S'!$D150)</f>
        <v>2.7901523734883797E-2</v>
      </c>
      <c r="I150" s="18">
        <f>Model!$W$14*((drdp!C150)*'MBXY-TI1S'!$B150+(drdp!F150)*'MBXY-TI1S'!$C150+(drdp!I150)*'MBXY-TI1S'!$D150)</f>
        <v>-7.4761907523599154E-3</v>
      </c>
      <c r="J150" s="18">
        <f>Model!$W$14*((drdp!D150)*'MBXY-TI1S'!$B150+(drdp!G150)*'MBXY-TI1S'!$C150+(drdp!J150)*'MBXY-TI1S'!$D150)</f>
        <v>0</v>
      </c>
      <c r="K150" s="21">
        <f>SUM(E$3:E149)+H150</f>
        <v>5.6807347644989692</v>
      </c>
      <c r="L150" s="21">
        <f>SUM(F$3:F149)+I150</f>
        <v>-1.5221482925629013</v>
      </c>
      <c r="M150" s="21">
        <f>SUM(G$3:G149)+J150</f>
        <v>0</v>
      </c>
      <c r="N150" s="19">
        <f t="shared" si="13"/>
        <v>32.27074746458716</v>
      </c>
      <c r="O150" s="19">
        <f t="shared" si="14"/>
        <v>2.3169354245521556</v>
      </c>
      <c r="P150" s="19">
        <f t="shared" si="15"/>
        <v>0</v>
      </c>
      <c r="Q150" s="19">
        <f t="shared" si="16"/>
        <v>-8.6469207222848219</v>
      </c>
      <c r="R150" s="19">
        <f t="shared" si="17"/>
        <v>0</v>
      </c>
      <c r="S150" s="19">
        <f t="shared" si="18"/>
        <v>0</v>
      </c>
    </row>
    <row r="151" spans="1:19" x14ac:dyDescent="0.25">
      <c r="A151" s="26">
        <f>Wellpath!E151</f>
        <v>4440</v>
      </c>
      <c r="B151" s="22">
        <v>0</v>
      </c>
      <c r="C151" s="22">
        <v>0</v>
      </c>
      <c r="D151" s="22">
        <f>-COS(Wellpath!$L151) * SIN(Wellpath!$O151) / (Bfield * COS(Dip))</f>
        <v>-3.1766122941982977E-5</v>
      </c>
      <c r="E151" s="20">
        <f>Model!$W$14*((drdp!B151+drdp!K151)*'MBXY-TI1S'!$B151+(drdp!E151+drdp!N151)*'MBXY-TI1S'!$C151+(drdp!H151+drdp!Q151)*'MBXY-TI1S'!$D151)</f>
        <v>5.5803047469767594E-2</v>
      </c>
      <c r="F151" s="20">
        <f>Model!$W$14*((drdp!C151+drdp!L151)*'MBXY-TI1S'!$B151+(drdp!F151+drdp!O151)*'MBXY-TI1S'!$C151+(drdp!I151+drdp!R151)*'MBXY-TI1S'!$D151)</f>
        <v>-1.4952381504719831E-2</v>
      </c>
      <c r="G151" s="20">
        <f>Model!$W$14*((drdp!D151+drdp!M151)*'MBXY-TI1S'!$B151+(drdp!G151+drdp!P151)*'MBXY-TI1S'!$C151+(drdp!J151+drdp!S151)*'MBXY-TI1S'!$D151)</f>
        <v>0</v>
      </c>
      <c r="H151" s="18">
        <f>Model!$W$14*((drdp!B151)*'MBXY-TI1S'!$B151+(drdp!E151)*'MBXY-TI1S'!$C151+(drdp!H151)*'MBXY-TI1S'!$D151)</f>
        <v>2.7901523734883797E-2</v>
      </c>
      <c r="I151" s="18">
        <f>Model!$W$14*((drdp!C151)*'MBXY-TI1S'!$B151+(drdp!F151)*'MBXY-TI1S'!$C151+(drdp!I151)*'MBXY-TI1S'!$D151)</f>
        <v>-7.4761907523599154E-3</v>
      </c>
      <c r="J151" s="18">
        <f>Model!$W$14*((drdp!D151)*'MBXY-TI1S'!$B151+(drdp!G151)*'MBXY-TI1S'!$C151+(drdp!J151)*'MBXY-TI1S'!$D151)</f>
        <v>0</v>
      </c>
      <c r="K151" s="21">
        <f>SUM(E$3:E150)+H151</f>
        <v>5.7365378119687369</v>
      </c>
      <c r="L151" s="21">
        <f>SUM(F$3:F150)+I151</f>
        <v>-1.5371006740676212</v>
      </c>
      <c r="M151" s="21">
        <f>SUM(G$3:G150)+J151</f>
        <v>0</v>
      </c>
      <c r="N151" s="19">
        <f t="shared" si="13"/>
        <v>32.907866068147065</v>
      </c>
      <c r="O151" s="19">
        <f t="shared" si="14"/>
        <v>2.3626784822191356</v>
      </c>
      <c r="P151" s="19">
        <f t="shared" si="15"/>
        <v>0</v>
      </c>
      <c r="Q151" s="19">
        <f t="shared" si="16"/>
        <v>-8.817636137591542</v>
      </c>
      <c r="R151" s="19">
        <f t="shared" si="17"/>
        <v>0</v>
      </c>
      <c r="S151" s="19">
        <f t="shared" si="18"/>
        <v>0</v>
      </c>
    </row>
    <row r="152" spans="1:19" x14ac:dyDescent="0.25">
      <c r="A152" s="26">
        <f>Wellpath!E152</f>
        <v>4470</v>
      </c>
      <c r="B152" s="22">
        <v>0</v>
      </c>
      <c r="C152" s="22">
        <v>0</v>
      </c>
      <c r="D152" s="22">
        <f>-COS(Wellpath!$L152) * SIN(Wellpath!$O152) / (Bfield * COS(Dip))</f>
        <v>-3.1766122941982977E-5</v>
      </c>
      <c r="E152" s="20">
        <f>Model!$W$14*((drdp!B152+drdp!K152)*'MBXY-TI1S'!$B152+(drdp!E152+drdp!N152)*'MBXY-TI1S'!$C152+(drdp!H152+drdp!Q152)*'MBXY-TI1S'!$D152)</f>
        <v>5.5803047469767594E-2</v>
      </c>
      <c r="F152" s="20">
        <f>Model!$W$14*((drdp!C152+drdp!L152)*'MBXY-TI1S'!$B152+(drdp!F152+drdp!O152)*'MBXY-TI1S'!$C152+(drdp!I152+drdp!R152)*'MBXY-TI1S'!$D152)</f>
        <v>-1.4952381504719831E-2</v>
      </c>
      <c r="G152" s="20">
        <f>Model!$W$14*((drdp!D152+drdp!M152)*'MBXY-TI1S'!$B152+(drdp!G152+drdp!P152)*'MBXY-TI1S'!$C152+(drdp!J152+drdp!S152)*'MBXY-TI1S'!$D152)</f>
        <v>0</v>
      </c>
      <c r="H152" s="18">
        <f>Model!$W$14*((drdp!B152)*'MBXY-TI1S'!$B152+(drdp!E152)*'MBXY-TI1S'!$C152+(drdp!H152)*'MBXY-TI1S'!$D152)</f>
        <v>2.7901523734883797E-2</v>
      </c>
      <c r="I152" s="18">
        <f>Model!$W$14*((drdp!C152)*'MBXY-TI1S'!$B152+(drdp!F152)*'MBXY-TI1S'!$C152+(drdp!I152)*'MBXY-TI1S'!$D152)</f>
        <v>-7.4761907523599154E-3</v>
      </c>
      <c r="J152" s="18">
        <f>Model!$W$14*((drdp!D152)*'MBXY-TI1S'!$B152+(drdp!G152)*'MBXY-TI1S'!$C152+(drdp!J152)*'MBXY-TI1S'!$D152)</f>
        <v>0</v>
      </c>
      <c r="K152" s="21">
        <f>SUM(E$3:E151)+H152</f>
        <v>5.7923408594385046</v>
      </c>
      <c r="L152" s="21">
        <f>SUM(F$3:F151)+I152</f>
        <v>-1.5520530555723411</v>
      </c>
      <c r="M152" s="21">
        <f>SUM(G$3:G151)+J152</f>
        <v>0</v>
      </c>
      <c r="N152" s="19">
        <f t="shared" si="13"/>
        <v>33.551212631920798</v>
      </c>
      <c r="O152" s="19">
        <f t="shared" si="14"/>
        <v>2.4088686873114407</v>
      </c>
      <c r="P152" s="19">
        <f t="shared" si="15"/>
        <v>0</v>
      </c>
      <c r="Q152" s="19">
        <f t="shared" si="16"/>
        <v>-8.9900203298080505</v>
      </c>
      <c r="R152" s="19">
        <f t="shared" si="17"/>
        <v>0</v>
      </c>
      <c r="S152" s="19">
        <f t="shared" si="18"/>
        <v>0</v>
      </c>
    </row>
    <row r="153" spans="1:19" x14ac:dyDescent="0.25">
      <c r="A153" s="26">
        <f>Wellpath!E153</f>
        <v>4500</v>
      </c>
      <c r="B153" s="22">
        <v>0</v>
      </c>
      <c r="C153" s="22">
        <v>0</v>
      </c>
      <c r="D153" s="22">
        <f>-COS(Wellpath!$L153) * SIN(Wellpath!$O153) / (Bfield * COS(Dip))</f>
        <v>-3.1766122941982977E-5</v>
      </c>
      <c r="E153" s="20">
        <f>Model!$W$14*((drdp!B153+drdp!K153)*'MBXY-TI1S'!$B153+(drdp!E153+drdp!N153)*'MBXY-TI1S'!$C153+(drdp!H153+drdp!Q153)*'MBXY-TI1S'!$D153)</f>
        <v>5.5803047469767594E-2</v>
      </c>
      <c r="F153" s="20">
        <f>Model!$W$14*((drdp!C153+drdp!L153)*'MBXY-TI1S'!$B153+(drdp!F153+drdp!O153)*'MBXY-TI1S'!$C153+(drdp!I153+drdp!R153)*'MBXY-TI1S'!$D153)</f>
        <v>-1.4952381504719831E-2</v>
      </c>
      <c r="G153" s="20">
        <f>Model!$W$14*((drdp!D153+drdp!M153)*'MBXY-TI1S'!$B153+(drdp!G153+drdp!P153)*'MBXY-TI1S'!$C153+(drdp!J153+drdp!S153)*'MBXY-TI1S'!$D153)</f>
        <v>0</v>
      </c>
      <c r="H153" s="18">
        <f>Model!$W$14*((drdp!B153)*'MBXY-TI1S'!$B153+(drdp!E153)*'MBXY-TI1S'!$C153+(drdp!H153)*'MBXY-TI1S'!$D153)</f>
        <v>2.7901523734883797E-2</v>
      </c>
      <c r="I153" s="18">
        <f>Model!$W$14*((drdp!C153)*'MBXY-TI1S'!$B153+(drdp!F153)*'MBXY-TI1S'!$C153+(drdp!I153)*'MBXY-TI1S'!$D153)</f>
        <v>-7.4761907523599154E-3</v>
      </c>
      <c r="J153" s="18">
        <f>Model!$W$14*((drdp!D153)*'MBXY-TI1S'!$B153+(drdp!G153)*'MBXY-TI1S'!$C153+(drdp!J153)*'MBXY-TI1S'!$D153)</f>
        <v>0</v>
      </c>
      <c r="K153" s="21">
        <f>SUM(E$3:E152)+H153</f>
        <v>5.8481439069082723</v>
      </c>
      <c r="L153" s="21">
        <f>SUM(F$3:F152)+I153</f>
        <v>-1.567005437077061</v>
      </c>
      <c r="M153" s="21">
        <f>SUM(G$3:G152)+J153</f>
        <v>0</v>
      </c>
      <c r="N153" s="19">
        <f t="shared" si="13"/>
        <v>34.200787155908351</v>
      </c>
      <c r="O153" s="19">
        <f t="shared" si="14"/>
        <v>2.4555060398290709</v>
      </c>
      <c r="P153" s="19">
        <f t="shared" si="15"/>
        <v>0</v>
      </c>
      <c r="Q153" s="19">
        <f t="shared" si="16"/>
        <v>-9.1640732989343476</v>
      </c>
      <c r="R153" s="19">
        <f t="shared" si="17"/>
        <v>0</v>
      </c>
      <c r="S153" s="19">
        <f t="shared" si="18"/>
        <v>0</v>
      </c>
    </row>
    <row r="154" spans="1:19" x14ac:dyDescent="0.25">
      <c r="A154" s="26">
        <f>Wellpath!E154</f>
        <v>4530</v>
      </c>
      <c r="B154" s="22">
        <v>0</v>
      </c>
      <c r="C154" s="22">
        <v>0</v>
      </c>
      <c r="D154" s="22">
        <f>-COS(Wellpath!$L154) * SIN(Wellpath!$O154) / (Bfield * COS(Dip))</f>
        <v>-3.1766122941982977E-5</v>
      </c>
      <c r="E154" s="20">
        <f>Model!$W$14*((drdp!B154+drdp!K154)*'MBXY-TI1S'!$B154+(drdp!E154+drdp!N154)*'MBXY-TI1S'!$C154+(drdp!H154+drdp!Q154)*'MBXY-TI1S'!$D154)</f>
        <v>5.5803047469767594E-2</v>
      </c>
      <c r="F154" s="20">
        <f>Model!$W$14*((drdp!C154+drdp!L154)*'MBXY-TI1S'!$B154+(drdp!F154+drdp!O154)*'MBXY-TI1S'!$C154+(drdp!I154+drdp!R154)*'MBXY-TI1S'!$D154)</f>
        <v>-1.4952381504719831E-2</v>
      </c>
      <c r="G154" s="20">
        <f>Model!$W$14*((drdp!D154+drdp!M154)*'MBXY-TI1S'!$B154+(drdp!G154+drdp!P154)*'MBXY-TI1S'!$C154+(drdp!J154+drdp!S154)*'MBXY-TI1S'!$D154)</f>
        <v>0</v>
      </c>
      <c r="H154" s="18">
        <f>Model!$W$14*((drdp!B154)*'MBXY-TI1S'!$B154+(drdp!E154)*'MBXY-TI1S'!$C154+(drdp!H154)*'MBXY-TI1S'!$D154)</f>
        <v>2.7901523734883797E-2</v>
      </c>
      <c r="I154" s="18">
        <f>Model!$W$14*((drdp!C154)*'MBXY-TI1S'!$B154+(drdp!F154)*'MBXY-TI1S'!$C154+(drdp!I154)*'MBXY-TI1S'!$D154)</f>
        <v>-7.4761907523599154E-3</v>
      </c>
      <c r="J154" s="18">
        <f>Model!$W$14*((drdp!D154)*'MBXY-TI1S'!$B154+(drdp!G154)*'MBXY-TI1S'!$C154+(drdp!J154)*'MBXY-TI1S'!$D154)</f>
        <v>0</v>
      </c>
      <c r="K154" s="21">
        <f>SUM(E$3:E153)+H154</f>
        <v>5.9039469543780401</v>
      </c>
      <c r="L154" s="21">
        <f>SUM(F$3:F153)+I154</f>
        <v>-1.5819578185817809</v>
      </c>
      <c r="M154" s="21">
        <f>SUM(G$3:G153)+J154</f>
        <v>0</v>
      </c>
      <c r="N154" s="19">
        <f t="shared" si="13"/>
        <v>34.856589640109732</v>
      </c>
      <c r="O154" s="19">
        <f t="shared" si="14"/>
        <v>2.5025905397720267</v>
      </c>
      <c r="P154" s="19">
        <f t="shared" si="15"/>
        <v>0</v>
      </c>
      <c r="Q154" s="19">
        <f t="shared" si="16"/>
        <v>-9.3397950449704332</v>
      </c>
      <c r="R154" s="19">
        <f t="shared" si="17"/>
        <v>0</v>
      </c>
      <c r="S154" s="19">
        <f t="shared" si="18"/>
        <v>0</v>
      </c>
    </row>
    <row r="155" spans="1:19" x14ac:dyDescent="0.25">
      <c r="A155" s="26">
        <f>Wellpath!E155</f>
        <v>4560</v>
      </c>
      <c r="B155" s="22">
        <v>0</v>
      </c>
      <c r="C155" s="22">
        <v>0</v>
      </c>
      <c r="D155" s="22">
        <f>-COS(Wellpath!$L155) * SIN(Wellpath!$O155) / (Bfield * COS(Dip))</f>
        <v>-3.1766122941982977E-5</v>
      </c>
      <c r="E155" s="20">
        <f>Model!$W$14*((drdp!B155+drdp!K155)*'MBXY-TI1S'!$B155+(drdp!E155+drdp!N155)*'MBXY-TI1S'!$C155+(drdp!H155+drdp!Q155)*'MBXY-TI1S'!$D155)</f>
        <v>5.5803047469767594E-2</v>
      </c>
      <c r="F155" s="20">
        <f>Model!$W$14*((drdp!C155+drdp!L155)*'MBXY-TI1S'!$B155+(drdp!F155+drdp!O155)*'MBXY-TI1S'!$C155+(drdp!I155+drdp!R155)*'MBXY-TI1S'!$D155)</f>
        <v>-1.4952381504719831E-2</v>
      </c>
      <c r="G155" s="20">
        <f>Model!$W$14*((drdp!D155+drdp!M155)*'MBXY-TI1S'!$B155+(drdp!G155+drdp!P155)*'MBXY-TI1S'!$C155+(drdp!J155+drdp!S155)*'MBXY-TI1S'!$D155)</f>
        <v>0</v>
      </c>
      <c r="H155" s="18">
        <f>Model!$W$14*((drdp!B155)*'MBXY-TI1S'!$B155+(drdp!E155)*'MBXY-TI1S'!$C155+(drdp!H155)*'MBXY-TI1S'!$D155)</f>
        <v>2.7901523734883797E-2</v>
      </c>
      <c r="I155" s="18">
        <f>Model!$W$14*((drdp!C155)*'MBXY-TI1S'!$B155+(drdp!F155)*'MBXY-TI1S'!$C155+(drdp!I155)*'MBXY-TI1S'!$D155)</f>
        <v>-7.4761907523599154E-3</v>
      </c>
      <c r="J155" s="18">
        <f>Model!$W$14*((drdp!D155)*'MBXY-TI1S'!$B155+(drdp!G155)*'MBXY-TI1S'!$C155+(drdp!J155)*'MBXY-TI1S'!$D155)</f>
        <v>0</v>
      </c>
      <c r="K155" s="21">
        <f>SUM(E$3:E154)+H155</f>
        <v>5.9597500018478078</v>
      </c>
      <c r="L155" s="21">
        <f>SUM(F$3:F154)+I155</f>
        <v>-1.5969102000865008</v>
      </c>
      <c r="M155" s="21">
        <f>SUM(G$3:G154)+J155</f>
        <v>0</v>
      </c>
      <c r="N155" s="19">
        <f t="shared" si="13"/>
        <v>35.518620084524947</v>
      </c>
      <c r="O155" s="19">
        <f t="shared" si="14"/>
        <v>2.5501221871403077</v>
      </c>
      <c r="P155" s="19">
        <f t="shared" si="15"/>
        <v>0</v>
      </c>
      <c r="Q155" s="19">
        <f t="shared" si="16"/>
        <v>-9.5171855679163055</v>
      </c>
      <c r="R155" s="19">
        <f t="shared" si="17"/>
        <v>0</v>
      </c>
      <c r="S155" s="19">
        <f t="shared" si="18"/>
        <v>0</v>
      </c>
    </row>
    <row r="156" spans="1:19" x14ac:dyDescent="0.25">
      <c r="A156" s="26">
        <f>Wellpath!E156</f>
        <v>4590</v>
      </c>
      <c r="B156" s="22">
        <v>0</v>
      </c>
      <c r="C156" s="22">
        <v>0</v>
      </c>
      <c r="D156" s="22">
        <f>-COS(Wellpath!$L156) * SIN(Wellpath!$O156) / (Bfield * COS(Dip))</f>
        <v>-3.1766122941982977E-5</v>
      </c>
      <c r="E156" s="20">
        <f>Model!$W$14*((drdp!B156+drdp!K156)*'MBXY-TI1S'!$B156+(drdp!E156+drdp!N156)*'MBXY-TI1S'!$C156+(drdp!H156+drdp!Q156)*'MBXY-TI1S'!$D156)</f>
        <v>5.5803047469767594E-2</v>
      </c>
      <c r="F156" s="20">
        <f>Model!$W$14*((drdp!C156+drdp!L156)*'MBXY-TI1S'!$B156+(drdp!F156+drdp!O156)*'MBXY-TI1S'!$C156+(drdp!I156+drdp!R156)*'MBXY-TI1S'!$D156)</f>
        <v>-1.4952381504719831E-2</v>
      </c>
      <c r="G156" s="20">
        <f>Model!$W$14*((drdp!D156+drdp!M156)*'MBXY-TI1S'!$B156+(drdp!G156+drdp!P156)*'MBXY-TI1S'!$C156+(drdp!J156+drdp!S156)*'MBXY-TI1S'!$D156)</f>
        <v>0</v>
      </c>
      <c r="H156" s="18">
        <f>Model!$W$14*((drdp!B156)*'MBXY-TI1S'!$B156+(drdp!E156)*'MBXY-TI1S'!$C156+(drdp!H156)*'MBXY-TI1S'!$D156)</f>
        <v>2.7901523734883797E-2</v>
      </c>
      <c r="I156" s="18">
        <f>Model!$W$14*((drdp!C156)*'MBXY-TI1S'!$B156+(drdp!F156)*'MBXY-TI1S'!$C156+(drdp!I156)*'MBXY-TI1S'!$D156)</f>
        <v>-7.4761907523599154E-3</v>
      </c>
      <c r="J156" s="18">
        <f>Model!$W$14*((drdp!D156)*'MBXY-TI1S'!$B156+(drdp!G156)*'MBXY-TI1S'!$C156+(drdp!J156)*'MBXY-TI1S'!$D156)</f>
        <v>0</v>
      </c>
      <c r="K156" s="21">
        <f>SUM(E$3:E155)+H156</f>
        <v>6.0155530493175755</v>
      </c>
      <c r="L156" s="21">
        <f>SUM(F$3:F155)+I156</f>
        <v>-1.6118625815912206</v>
      </c>
      <c r="M156" s="21">
        <f>SUM(G$3:G155)+J156</f>
        <v>0</v>
      </c>
      <c r="N156" s="19">
        <f t="shared" si="13"/>
        <v>36.186878489153983</v>
      </c>
      <c r="O156" s="19">
        <f t="shared" si="14"/>
        <v>2.5981009819339143</v>
      </c>
      <c r="P156" s="19">
        <f t="shared" si="15"/>
        <v>0</v>
      </c>
      <c r="Q156" s="19">
        <f t="shared" si="16"/>
        <v>-9.6962448677719664</v>
      </c>
      <c r="R156" s="19">
        <f t="shared" si="17"/>
        <v>0</v>
      </c>
      <c r="S156" s="19">
        <f t="shared" si="18"/>
        <v>0</v>
      </c>
    </row>
    <row r="157" spans="1:19" x14ac:dyDescent="0.25">
      <c r="A157" s="26">
        <f>Wellpath!E157</f>
        <v>4620</v>
      </c>
      <c r="B157" s="22">
        <v>0</v>
      </c>
      <c r="C157" s="22">
        <v>0</v>
      </c>
      <c r="D157" s="22">
        <f>-COS(Wellpath!$L157) * SIN(Wellpath!$O157) / (Bfield * COS(Dip))</f>
        <v>-3.1766122941982977E-5</v>
      </c>
      <c r="E157" s="20">
        <f>Model!$W$14*((drdp!B157+drdp!K157)*'MBXY-TI1S'!$B157+(drdp!E157+drdp!N157)*'MBXY-TI1S'!$C157+(drdp!H157+drdp!Q157)*'MBXY-TI1S'!$D157)</f>
        <v>5.5803047469767594E-2</v>
      </c>
      <c r="F157" s="20">
        <f>Model!$W$14*((drdp!C157+drdp!L157)*'MBXY-TI1S'!$B157+(drdp!F157+drdp!O157)*'MBXY-TI1S'!$C157+(drdp!I157+drdp!R157)*'MBXY-TI1S'!$D157)</f>
        <v>-1.4952381504719831E-2</v>
      </c>
      <c r="G157" s="20">
        <f>Model!$W$14*((drdp!D157+drdp!M157)*'MBXY-TI1S'!$B157+(drdp!G157+drdp!P157)*'MBXY-TI1S'!$C157+(drdp!J157+drdp!S157)*'MBXY-TI1S'!$D157)</f>
        <v>0</v>
      </c>
      <c r="H157" s="18">
        <f>Model!$W$14*((drdp!B157)*'MBXY-TI1S'!$B157+(drdp!E157)*'MBXY-TI1S'!$C157+(drdp!H157)*'MBXY-TI1S'!$D157)</f>
        <v>2.7901523734883797E-2</v>
      </c>
      <c r="I157" s="18">
        <f>Model!$W$14*((drdp!C157)*'MBXY-TI1S'!$B157+(drdp!F157)*'MBXY-TI1S'!$C157+(drdp!I157)*'MBXY-TI1S'!$D157)</f>
        <v>-7.4761907523599154E-3</v>
      </c>
      <c r="J157" s="18">
        <f>Model!$W$14*((drdp!D157)*'MBXY-TI1S'!$B157+(drdp!G157)*'MBXY-TI1S'!$C157+(drdp!J157)*'MBXY-TI1S'!$D157)</f>
        <v>0</v>
      </c>
      <c r="K157" s="21">
        <f>SUM(E$3:E156)+H157</f>
        <v>6.0713560967873432</v>
      </c>
      <c r="L157" s="21">
        <f>SUM(F$3:F156)+I157</f>
        <v>-1.6268149630959405</v>
      </c>
      <c r="M157" s="21">
        <f>SUM(G$3:G156)+J157</f>
        <v>0</v>
      </c>
      <c r="N157" s="19">
        <f t="shared" si="13"/>
        <v>36.861364853996847</v>
      </c>
      <c r="O157" s="19">
        <f t="shared" si="14"/>
        <v>2.6465269241528464</v>
      </c>
      <c r="P157" s="19">
        <f t="shared" si="15"/>
        <v>0</v>
      </c>
      <c r="Q157" s="19">
        <f t="shared" si="16"/>
        <v>-9.8769729445374157</v>
      </c>
      <c r="R157" s="19">
        <f t="shared" si="17"/>
        <v>0</v>
      </c>
      <c r="S157" s="19">
        <f t="shared" si="18"/>
        <v>0</v>
      </c>
    </row>
    <row r="158" spans="1:19" x14ac:dyDescent="0.25">
      <c r="A158" s="26">
        <f>Wellpath!E158</f>
        <v>4650</v>
      </c>
      <c r="B158" s="22">
        <v>0</v>
      </c>
      <c r="C158" s="22">
        <v>0</v>
      </c>
      <c r="D158" s="22">
        <f>-COS(Wellpath!$L158) * SIN(Wellpath!$O158) / (Bfield * COS(Dip))</f>
        <v>-3.1766122941982977E-5</v>
      </c>
      <c r="E158" s="20">
        <f>Model!$W$14*((drdp!B158+drdp!K158)*'MBXY-TI1S'!$B158+(drdp!E158+drdp!N158)*'MBXY-TI1S'!$C158+(drdp!H158+drdp!Q158)*'MBXY-TI1S'!$D158)</f>
        <v>5.5803047469767594E-2</v>
      </c>
      <c r="F158" s="20">
        <f>Model!$W$14*((drdp!C158+drdp!L158)*'MBXY-TI1S'!$B158+(drdp!F158+drdp!O158)*'MBXY-TI1S'!$C158+(drdp!I158+drdp!R158)*'MBXY-TI1S'!$D158)</f>
        <v>-1.4952381504719831E-2</v>
      </c>
      <c r="G158" s="20">
        <f>Model!$W$14*((drdp!D158+drdp!M158)*'MBXY-TI1S'!$B158+(drdp!G158+drdp!P158)*'MBXY-TI1S'!$C158+(drdp!J158+drdp!S158)*'MBXY-TI1S'!$D158)</f>
        <v>0</v>
      </c>
      <c r="H158" s="18">
        <f>Model!$W$14*((drdp!B158)*'MBXY-TI1S'!$B158+(drdp!E158)*'MBXY-TI1S'!$C158+(drdp!H158)*'MBXY-TI1S'!$D158)</f>
        <v>2.7901523734883797E-2</v>
      </c>
      <c r="I158" s="18">
        <f>Model!$W$14*((drdp!C158)*'MBXY-TI1S'!$B158+(drdp!F158)*'MBXY-TI1S'!$C158+(drdp!I158)*'MBXY-TI1S'!$D158)</f>
        <v>-7.4761907523599154E-3</v>
      </c>
      <c r="J158" s="18">
        <f>Model!$W$14*((drdp!D158)*'MBXY-TI1S'!$B158+(drdp!G158)*'MBXY-TI1S'!$C158+(drdp!J158)*'MBXY-TI1S'!$D158)</f>
        <v>0</v>
      </c>
      <c r="K158" s="21">
        <f>SUM(E$3:E157)+H158</f>
        <v>6.1271591442571109</v>
      </c>
      <c r="L158" s="21">
        <f>SUM(F$3:F157)+I158</f>
        <v>-1.6417673446006604</v>
      </c>
      <c r="M158" s="21">
        <f>SUM(G$3:G157)+J158</f>
        <v>0</v>
      </c>
      <c r="N158" s="19">
        <f t="shared" si="13"/>
        <v>37.54207917905353</v>
      </c>
      <c r="O158" s="19">
        <f t="shared" si="14"/>
        <v>2.6954000137971037</v>
      </c>
      <c r="P158" s="19">
        <f t="shared" si="15"/>
        <v>0</v>
      </c>
      <c r="Q158" s="19">
        <f t="shared" si="16"/>
        <v>-10.059369798212652</v>
      </c>
      <c r="R158" s="19">
        <f t="shared" si="17"/>
        <v>0</v>
      </c>
      <c r="S158" s="19">
        <f t="shared" si="18"/>
        <v>0</v>
      </c>
    </row>
    <row r="159" spans="1:19" x14ac:dyDescent="0.25">
      <c r="A159" s="26">
        <f>Wellpath!E159</f>
        <v>4680</v>
      </c>
      <c r="B159" s="22">
        <v>0</v>
      </c>
      <c r="C159" s="22">
        <v>0</v>
      </c>
      <c r="D159" s="22">
        <f>-COS(Wellpath!$L159) * SIN(Wellpath!$O159) / (Bfield * COS(Dip))</f>
        <v>-3.1766122941982977E-5</v>
      </c>
      <c r="E159" s="20">
        <f>Model!$W$14*((drdp!B159+drdp!K159)*'MBXY-TI1S'!$B159+(drdp!E159+drdp!N159)*'MBXY-TI1S'!$C159+(drdp!H159+drdp!Q159)*'MBXY-TI1S'!$D159)</f>
        <v>5.5803047469767594E-2</v>
      </c>
      <c r="F159" s="20">
        <f>Model!$W$14*((drdp!C159+drdp!L159)*'MBXY-TI1S'!$B159+(drdp!F159+drdp!O159)*'MBXY-TI1S'!$C159+(drdp!I159+drdp!R159)*'MBXY-TI1S'!$D159)</f>
        <v>-1.4952381504719831E-2</v>
      </c>
      <c r="G159" s="20">
        <f>Model!$W$14*((drdp!D159+drdp!M159)*'MBXY-TI1S'!$B159+(drdp!G159+drdp!P159)*'MBXY-TI1S'!$C159+(drdp!J159+drdp!S159)*'MBXY-TI1S'!$D159)</f>
        <v>0</v>
      </c>
      <c r="H159" s="18">
        <f>Model!$W$14*((drdp!B159)*'MBXY-TI1S'!$B159+(drdp!E159)*'MBXY-TI1S'!$C159+(drdp!H159)*'MBXY-TI1S'!$D159)</f>
        <v>2.7901523734883797E-2</v>
      </c>
      <c r="I159" s="18">
        <f>Model!$W$14*((drdp!C159)*'MBXY-TI1S'!$B159+(drdp!F159)*'MBXY-TI1S'!$C159+(drdp!I159)*'MBXY-TI1S'!$D159)</f>
        <v>-7.4761907523599154E-3</v>
      </c>
      <c r="J159" s="18">
        <f>Model!$W$14*((drdp!D159)*'MBXY-TI1S'!$B159+(drdp!G159)*'MBXY-TI1S'!$C159+(drdp!J159)*'MBXY-TI1S'!$D159)</f>
        <v>0</v>
      </c>
      <c r="K159" s="21">
        <f>SUM(E$3:E158)+H159</f>
        <v>6.1829621917268787</v>
      </c>
      <c r="L159" s="21">
        <f>SUM(F$3:F158)+I159</f>
        <v>-1.6567197261053803</v>
      </c>
      <c r="M159" s="21">
        <f>SUM(G$3:G158)+J159</f>
        <v>0</v>
      </c>
      <c r="N159" s="19">
        <f t="shared" si="13"/>
        <v>38.229021464324049</v>
      </c>
      <c r="O159" s="19">
        <f t="shared" si="14"/>
        <v>2.7447202508666866</v>
      </c>
      <c r="P159" s="19">
        <f t="shared" si="15"/>
        <v>0</v>
      </c>
      <c r="Q159" s="19">
        <f t="shared" si="16"/>
        <v>-10.243435428797676</v>
      </c>
      <c r="R159" s="19">
        <f t="shared" si="17"/>
        <v>0</v>
      </c>
      <c r="S159" s="19">
        <f t="shared" si="18"/>
        <v>0</v>
      </c>
    </row>
    <row r="160" spans="1:19" x14ac:dyDescent="0.25">
      <c r="A160" s="26">
        <f>Wellpath!E160</f>
        <v>4710</v>
      </c>
      <c r="B160" s="22">
        <v>0</v>
      </c>
      <c r="C160" s="22">
        <v>0</v>
      </c>
      <c r="D160" s="22">
        <f>-COS(Wellpath!$L160) * SIN(Wellpath!$O160) / (Bfield * COS(Dip))</f>
        <v>-3.1766122941982977E-5</v>
      </c>
      <c r="E160" s="20">
        <f>Model!$W$14*((drdp!B160+drdp!K160)*'MBXY-TI1S'!$B160+(drdp!E160+drdp!N160)*'MBXY-TI1S'!$C160+(drdp!H160+drdp!Q160)*'MBXY-TI1S'!$D160)</f>
        <v>5.5803047469767594E-2</v>
      </c>
      <c r="F160" s="20">
        <f>Model!$W$14*((drdp!C160+drdp!L160)*'MBXY-TI1S'!$B160+(drdp!F160+drdp!O160)*'MBXY-TI1S'!$C160+(drdp!I160+drdp!R160)*'MBXY-TI1S'!$D160)</f>
        <v>-1.4952381504719831E-2</v>
      </c>
      <c r="G160" s="20">
        <f>Model!$W$14*((drdp!D160+drdp!M160)*'MBXY-TI1S'!$B160+(drdp!G160+drdp!P160)*'MBXY-TI1S'!$C160+(drdp!J160+drdp!S160)*'MBXY-TI1S'!$D160)</f>
        <v>0</v>
      </c>
      <c r="H160" s="18">
        <f>Model!$W$14*((drdp!B160)*'MBXY-TI1S'!$B160+(drdp!E160)*'MBXY-TI1S'!$C160+(drdp!H160)*'MBXY-TI1S'!$D160)</f>
        <v>2.7901523734883797E-2</v>
      </c>
      <c r="I160" s="18">
        <f>Model!$W$14*((drdp!C160)*'MBXY-TI1S'!$B160+(drdp!F160)*'MBXY-TI1S'!$C160+(drdp!I160)*'MBXY-TI1S'!$D160)</f>
        <v>-7.4761907523599154E-3</v>
      </c>
      <c r="J160" s="18">
        <f>Model!$W$14*((drdp!D160)*'MBXY-TI1S'!$B160+(drdp!G160)*'MBXY-TI1S'!$C160+(drdp!J160)*'MBXY-TI1S'!$D160)</f>
        <v>0</v>
      </c>
      <c r="K160" s="21">
        <f>SUM(E$3:E159)+H160</f>
        <v>6.2387652391966464</v>
      </c>
      <c r="L160" s="21">
        <f>SUM(F$3:F159)+I160</f>
        <v>-1.6716721076101002</v>
      </c>
      <c r="M160" s="21">
        <f>SUM(G$3:G159)+J160</f>
        <v>0</v>
      </c>
      <c r="N160" s="19">
        <f t="shared" si="13"/>
        <v>38.922191709808388</v>
      </c>
      <c r="O160" s="19">
        <f t="shared" si="14"/>
        <v>2.7944876353615946</v>
      </c>
      <c r="P160" s="19">
        <f t="shared" si="15"/>
        <v>0</v>
      </c>
      <c r="Q160" s="19">
        <f t="shared" si="16"/>
        <v>-10.429169836292489</v>
      </c>
      <c r="R160" s="19">
        <f t="shared" si="17"/>
        <v>0</v>
      </c>
      <c r="S160" s="19">
        <f t="shared" si="18"/>
        <v>0</v>
      </c>
    </row>
    <row r="161" spans="1:19" x14ac:dyDescent="0.25">
      <c r="A161" s="26">
        <f>Wellpath!E161</f>
        <v>4740</v>
      </c>
      <c r="B161" s="22">
        <v>0</v>
      </c>
      <c r="C161" s="22">
        <v>0</v>
      </c>
      <c r="D161" s="22">
        <f>-COS(Wellpath!$L161) * SIN(Wellpath!$O161) / (Bfield * COS(Dip))</f>
        <v>-3.1766122941982977E-5</v>
      </c>
      <c r="E161" s="20">
        <f>Model!$W$14*((drdp!B161+drdp!K161)*'MBXY-TI1S'!$B161+(drdp!E161+drdp!N161)*'MBXY-TI1S'!$C161+(drdp!H161+drdp!Q161)*'MBXY-TI1S'!$D161)</f>
        <v>5.5803047469767594E-2</v>
      </c>
      <c r="F161" s="20">
        <f>Model!$W$14*((drdp!C161+drdp!L161)*'MBXY-TI1S'!$B161+(drdp!F161+drdp!O161)*'MBXY-TI1S'!$C161+(drdp!I161+drdp!R161)*'MBXY-TI1S'!$D161)</f>
        <v>-1.4952381504719831E-2</v>
      </c>
      <c r="G161" s="20">
        <f>Model!$W$14*((drdp!D161+drdp!M161)*'MBXY-TI1S'!$B161+(drdp!G161+drdp!P161)*'MBXY-TI1S'!$C161+(drdp!J161+drdp!S161)*'MBXY-TI1S'!$D161)</f>
        <v>0</v>
      </c>
      <c r="H161" s="18">
        <f>Model!$W$14*((drdp!B161)*'MBXY-TI1S'!$B161+(drdp!E161)*'MBXY-TI1S'!$C161+(drdp!H161)*'MBXY-TI1S'!$D161)</f>
        <v>2.7901523734883797E-2</v>
      </c>
      <c r="I161" s="18">
        <f>Model!$W$14*((drdp!C161)*'MBXY-TI1S'!$B161+(drdp!F161)*'MBXY-TI1S'!$C161+(drdp!I161)*'MBXY-TI1S'!$D161)</f>
        <v>-7.4761907523599154E-3</v>
      </c>
      <c r="J161" s="18">
        <f>Model!$W$14*((drdp!D161)*'MBXY-TI1S'!$B161+(drdp!G161)*'MBXY-TI1S'!$C161+(drdp!J161)*'MBXY-TI1S'!$D161)</f>
        <v>0</v>
      </c>
      <c r="K161" s="21">
        <f>SUM(E$3:E160)+H161</f>
        <v>6.2945682866664141</v>
      </c>
      <c r="L161" s="21">
        <f>SUM(F$3:F160)+I161</f>
        <v>-1.6866244891148201</v>
      </c>
      <c r="M161" s="21">
        <f>SUM(G$3:G160)+J161</f>
        <v>0</v>
      </c>
      <c r="N161" s="19">
        <f t="shared" si="13"/>
        <v>39.621589915506554</v>
      </c>
      <c r="O161" s="19">
        <f t="shared" si="14"/>
        <v>2.8447021672818278</v>
      </c>
      <c r="P161" s="19">
        <f t="shared" si="15"/>
        <v>0</v>
      </c>
      <c r="Q161" s="19">
        <f t="shared" si="16"/>
        <v>-10.616573020697089</v>
      </c>
      <c r="R161" s="19">
        <f t="shared" si="17"/>
        <v>0</v>
      </c>
      <c r="S161" s="19">
        <f t="shared" si="18"/>
        <v>0</v>
      </c>
    </row>
    <row r="162" spans="1:19" x14ac:dyDescent="0.25">
      <c r="A162" s="26">
        <f>Wellpath!E162</f>
        <v>4770</v>
      </c>
      <c r="B162" s="22">
        <v>0</v>
      </c>
      <c r="C162" s="22">
        <v>0</v>
      </c>
      <c r="D162" s="22">
        <f>-COS(Wellpath!$L162) * SIN(Wellpath!$O162) / (Bfield * COS(Dip))</f>
        <v>-3.1766122941982977E-5</v>
      </c>
      <c r="E162" s="20">
        <f>Model!$W$14*((drdp!B162+drdp!K162)*'MBXY-TI1S'!$B162+(drdp!E162+drdp!N162)*'MBXY-TI1S'!$C162+(drdp!H162+drdp!Q162)*'MBXY-TI1S'!$D162)</f>
        <v>5.5803047469767594E-2</v>
      </c>
      <c r="F162" s="20">
        <f>Model!$W$14*((drdp!C162+drdp!L162)*'MBXY-TI1S'!$B162+(drdp!F162+drdp!O162)*'MBXY-TI1S'!$C162+(drdp!I162+drdp!R162)*'MBXY-TI1S'!$D162)</f>
        <v>-1.4952381504719831E-2</v>
      </c>
      <c r="G162" s="20">
        <f>Model!$W$14*((drdp!D162+drdp!M162)*'MBXY-TI1S'!$B162+(drdp!G162+drdp!P162)*'MBXY-TI1S'!$C162+(drdp!J162+drdp!S162)*'MBXY-TI1S'!$D162)</f>
        <v>0</v>
      </c>
      <c r="H162" s="18">
        <f>Model!$W$14*((drdp!B162)*'MBXY-TI1S'!$B162+(drdp!E162)*'MBXY-TI1S'!$C162+(drdp!H162)*'MBXY-TI1S'!$D162)</f>
        <v>2.7901523734883797E-2</v>
      </c>
      <c r="I162" s="18">
        <f>Model!$W$14*((drdp!C162)*'MBXY-TI1S'!$B162+(drdp!F162)*'MBXY-TI1S'!$C162+(drdp!I162)*'MBXY-TI1S'!$D162)</f>
        <v>-7.4761907523599154E-3</v>
      </c>
      <c r="J162" s="18">
        <f>Model!$W$14*((drdp!D162)*'MBXY-TI1S'!$B162+(drdp!G162)*'MBXY-TI1S'!$C162+(drdp!J162)*'MBXY-TI1S'!$D162)</f>
        <v>0</v>
      </c>
      <c r="K162" s="21">
        <f>SUM(E$3:E161)+H162</f>
        <v>6.3503713341361818</v>
      </c>
      <c r="L162" s="21">
        <f>SUM(F$3:F161)+I162</f>
        <v>-1.70157687061954</v>
      </c>
      <c r="M162" s="21">
        <f>SUM(G$3:G161)+J162</f>
        <v>0</v>
      </c>
      <c r="N162" s="19">
        <f t="shared" si="13"/>
        <v>40.327216081418548</v>
      </c>
      <c r="O162" s="19">
        <f t="shared" si="14"/>
        <v>2.8953638466273866</v>
      </c>
      <c r="P162" s="19">
        <f t="shared" si="15"/>
        <v>0</v>
      </c>
      <c r="Q162" s="19">
        <f t="shared" si="16"/>
        <v>-10.805644982011477</v>
      </c>
      <c r="R162" s="19">
        <f t="shared" si="17"/>
        <v>0</v>
      </c>
      <c r="S162" s="19">
        <f t="shared" si="18"/>
        <v>0</v>
      </c>
    </row>
    <row r="163" spans="1:19" x14ac:dyDescent="0.25">
      <c r="A163" s="26">
        <f>Wellpath!E163</f>
        <v>4800</v>
      </c>
      <c r="B163" s="22">
        <v>0</v>
      </c>
      <c r="C163" s="22">
        <v>0</v>
      </c>
      <c r="D163" s="22">
        <f>-COS(Wellpath!$L163) * SIN(Wellpath!$O163) / (Bfield * COS(Dip))</f>
        <v>-3.1766122941982977E-5</v>
      </c>
      <c r="E163" s="20">
        <f>Model!$W$14*((drdp!B163+drdp!K163)*'MBXY-TI1S'!$B163+(drdp!E163+drdp!N163)*'MBXY-TI1S'!$C163+(drdp!H163+drdp!Q163)*'MBXY-TI1S'!$D163)</f>
        <v>5.5803047469767594E-2</v>
      </c>
      <c r="F163" s="20">
        <f>Model!$W$14*((drdp!C163+drdp!L163)*'MBXY-TI1S'!$B163+(drdp!F163+drdp!O163)*'MBXY-TI1S'!$C163+(drdp!I163+drdp!R163)*'MBXY-TI1S'!$D163)</f>
        <v>-1.4952381504719831E-2</v>
      </c>
      <c r="G163" s="20">
        <f>Model!$W$14*((drdp!D163+drdp!M163)*'MBXY-TI1S'!$B163+(drdp!G163+drdp!P163)*'MBXY-TI1S'!$C163+(drdp!J163+drdp!S163)*'MBXY-TI1S'!$D163)</f>
        <v>0</v>
      </c>
      <c r="H163" s="18">
        <f>Model!$W$14*((drdp!B163)*'MBXY-TI1S'!$B163+(drdp!E163)*'MBXY-TI1S'!$C163+(drdp!H163)*'MBXY-TI1S'!$D163)</f>
        <v>2.7901523734883797E-2</v>
      </c>
      <c r="I163" s="18">
        <f>Model!$W$14*((drdp!C163)*'MBXY-TI1S'!$B163+(drdp!F163)*'MBXY-TI1S'!$C163+(drdp!I163)*'MBXY-TI1S'!$D163)</f>
        <v>-7.4761907523599154E-3</v>
      </c>
      <c r="J163" s="18">
        <f>Model!$W$14*((drdp!D163)*'MBXY-TI1S'!$B163+(drdp!G163)*'MBXY-TI1S'!$C163+(drdp!J163)*'MBXY-TI1S'!$D163)</f>
        <v>0</v>
      </c>
      <c r="K163" s="21">
        <f>SUM(E$3:E162)+H163</f>
        <v>6.4061743816059495</v>
      </c>
      <c r="L163" s="21">
        <f>SUM(F$3:F162)+I163</f>
        <v>-1.7165292521242599</v>
      </c>
      <c r="M163" s="21">
        <f>SUM(G$3:G162)+J163</f>
        <v>0</v>
      </c>
      <c r="N163" s="19">
        <f t="shared" si="13"/>
        <v>41.03907020754437</v>
      </c>
      <c r="O163" s="19">
        <f t="shared" si="14"/>
        <v>2.9464726733982709</v>
      </c>
      <c r="P163" s="19">
        <f t="shared" si="15"/>
        <v>0</v>
      </c>
      <c r="Q163" s="19">
        <f t="shared" si="16"/>
        <v>-10.996385720235654</v>
      </c>
      <c r="R163" s="19">
        <f t="shared" si="17"/>
        <v>0</v>
      </c>
      <c r="S163" s="19">
        <f t="shared" si="18"/>
        <v>0</v>
      </c>
    </row>
    <row r="164" spans="1:19" x14ac:dyDescent="0.25">
      <c r="A164" s="26">
        <f>Wellpath!E164</f>
        <v>4830</v>
      </c>
      <c r="B164" s="22">
        <v>0</v>
      </c>
      <c r="C164" s="22">
        <v>0</v>
      </c>
      <c r="D164" s="22">
        <f>-COS(Wellpath!$L164) * SIN(Wellpath!$O164) / (Bfield * COS(Dip))</f>
        <v>-3.1766122941982977E-5</v>
      </c>
      <c r="E164" s="20">
        <f>Model!$W$14*((drdp!B164+drdp!K164)*'MBXY-TI1S'!$B164+(drdp!E164+drdp!N164)*'MBXY-TI1S'!$C164+(drdp!H164+drdp!Q164)*'MBXY-TI1S'!$D164)</f>
        <v>5.5803047469767594E-2</v>
      </c>
      <c r="F164" s="20">
        <f>Model!$W$14*((drdp!C164+drdp!L164)*'MBXY-TI1S'!$B164+(drdp!F164+drdp!O164)*'MBXY-TI1S'!$C164+(drdp!I164+drdp!R164)*'MBXY-TI1S'!$D164)</f>
        <v>-1.4952381504719831E-2</v>
      </c>
      <c r="G164" s="20">
        <f>Model!$W$14*((drdp!D164+drdp!M164)*'MBXY-TI1S'!$B164+(drdp!G164+drdp!P164)*'MBXY-TI1S'!$C164+(drdp!J164+drdp!S164)*'MBXY-TI1S'!$D164)</f>
        <v>0</v>
      </c>
      <c r="H164" s="18">
        <f>Model!$W$14*((drdp!B164)*'MBXY-TI1S'!$B164+(drdp!E164)*'MBXY-TI1S'!$C164+(drdp!H164)*'MBXY-TI1S'!$D164)</f>
        <v>2.7901523734883797E-2</v>
      </c>
      <c r="I164" s="18">
        <f>Model!$W$14*((drdp!C164)*'MBXY-TI1S'!$B164+(drdp!F164)*'MBXY-TI1S'!$C164+(drdp!I164)*'MBXY-TI1S'!$D164)</f>
        <v>-7.4761907523599154E-3</v>
      </c>
      <c r="J164" s="18">
        <f>Model!$W$14*((drdp!D164)*'MBXY-TI1S'!$B164+(drdp!G164)*'MBXY-TI1S'!$C164+(drdp!J164)*'MBXY-TI1S'!$D164)</f>
        <v>0</v>
      </c>
      <c r="K164" s="21">
        <f>SUM(E$3:E163)+H164</f>
        <v>6.4619774290757173</v>
      </c>
      <c r="L164" s="21">
        <f>SUM(F$3:F163)+I164</f>
        <v>-1.7314816336289798</v>
      </c>
      <c r="M164" s="21">
        <f>SUM(G$3:G163)+J164</f>
        <v>0</v>
      </c>
      <c r="N164" s="19">
        <f t="shared" si="13"/>
        <v>41.757152293884019</v>
      </c>
      <c r="O164" s="19">
        <f t="shared" si="14"/>
        <v>2.9980286475944804</v>
      </c>
      <c r="P164" s="19">
        <f t="shared" si="15"/>
        <v>0</v>
      </c>
      <c r="Q164" s="19">
        <f t="shared" si="16"/>
        <v>-11.188795235369618</v>
      </c>
      <c r="R164" s="19">
        <f t="shared" si="17"/>
        <v>0</v>
      </c>
      <c r="S164" s="19">
        <f t="shared" si="18"/>
        <v>0</v>
      </c>
    </row>
    <row r="165" spans="1:19" x14ac:dyDescent="0.25">
      <c r="A165" s="26">
        <f>Wellpath!E165</f>
        <v>4860</v>
      </c>
      <c r="B165" s="22">
        <v>0</v>
      </c>
      <c r="C165" s="22">
        <v>0</v>
      </c>
      <c r="D165" s="22">
        <f>-COS(Wellpath!$L165) * SIN(Wellpath!$O165) / (Bfield * COS(Dip))</f>
        <v>-3.1766122941982977E-5</v>
      </c>
      <c r="E165" s="20">
        <f>Model!$W$14*((drdp!B165+drdp!K165)*'MBXY-TI1S'!$B165+(drdp!E165+drdp!N165)*'MBXY-TI1S'!$C165+(drdp!H165+drdp!Q165)*'MBXY-TI1S'!$D165)</f>
        <v>5.5803047469767594E-2</v>
      </c>
      <c r="F165" s="20">
        <f>Model!$W$14*((drdp!C165+drdp!L165)*'MBXY-TI1S'!$B165+(drdp!F165+drdp!O165)*'MBXY-TI1S'!$C165+(drdp!I165+drdp!R165)*'MBXY-TI1S'!$D165)</f>
        <v>-1.4952381504719831E-2</v>
      </c>
      <c r="G165" s="20">
        <f>Model!$W$14*((drdp!D165+drdp!M165)*'MBXY-TI1S'!$B165+(drdp!G165+drdp!P165)*'MBXY-TI1S'!$C165+(drdp!J165+drdp!S165)*'MBXY-TI1S'!$D165)</f>
        <v>0</v>
      </c>
      <c r="H165" s="18">
        <f>Model!$W$14*((drdp!B165)*'MBXY-TI1S'!$B165+(drdp!E165)*'MBXY-TI1S'!$C165+(drdp!H165)*'MBXY-TI1S'!$D165)</f>
        <v>2.7901523734883797E-2</v>
      </c>
      <c r="I165" s="18">
        <f>Model!$W$14*((drdp!C165)*'MBXY-TI1S'!$B165+(drdp!F165)*'MBXY-TI1S'!$C165+(drdp!I165)*'MBXY-TI1S'!$D165)</f>
        <v>-7.4761907523599154E-3</v>
      </c>
      <c r="J165" s="18">
        <f>Model!$W$14*((drdp!D165)*'MBXY-TI1S'!$B165+(drdp!G165)*'MBXY-TI1S'!$C165+(drdp!J165)*'MBXY-TI1S'!$D165)</f>
        <v>0</v>
      </c>
      <c r="K165" s="21">
        <f>SUM(E$3:E164)+H165</f>
        <v>6.517780476545485</v>
      </c>
      <c r="L165" s="21">
        <f>SUM(F$3:F164)+I165</f>
        <v>-1.7464340151336997</v>
      </c>
      <c r="M165" s="21">
        <f>SUM(G$3:G164)+J165</f>
        <v>0</v>
      </c>
      <c r="N165" s="19">
        <f t="shared" si="13"/>
        <v>42.481462340437488</v>
      </c>
      <c r="O165" s="19">
        <f t="shared" si="14"/>
        <v>3.0500317692160155</v>
      </c>
      <c r="P165" s="19">
        <f t="shared" si="15"/>
        <v>0</v>
      </c>
      <c r="Q165" s="19">
        <f t="shared" si="16"/>
        <v>-11.38287352741337</v>
      </c>
      <c r="R165" s="19">
        <f t="shared" si="17"/>
        <v>0</v>
      </c>
      <c r="S165" s="19">
        <f t="shared" si="18"/>
        <v>0</v>
      </c>
    </row>
    <row r="166" spans="1:19" x14ac:dyDescent="0.25">
      <c r="A166" s="26">
        <f>Wellpath!E166</f>
        <v>4890</v>
      </c>
      <c r="B166" s="22">
        <v>0</v>
      </c>
      <c r="C166" s="22">
        <v>0</v>
      </c>
      <c r="D166" s="22">
        <f>-COS(Wellpath!$L166) * SIN(Wellpath!$O166) / (Bfield * COS(Dip))</f>
        <v>-3.1766122941982977E-5</v>
      </c>
      <c r="E166" s="20">
        <f>Model!$W$14*((drdp!B166+drdp!K166)*'MBXY-TI1S'!$B166+(drdp!E166+drdp!N166)*'MBXY-TI1S'!$C166+(drdp!H166+drdp!Q166)*'MBXY-TI1S'!$D166)</f>
        <v>5.5803047469767594E-2</v>
      </c>
      <c r="F166" s="20">
        <f>Model!$W$14*((drdp!C166+drdp!L166)*'MBXY-TI1S'!$B166+(drdp!F166+drdp!O166)*'MBXY-TI1S'!$C166+(drdp!I166+drdp!R166)*'MBXY-TI1S'!$D166)</f>
        <v>-1.4952381504719831E-2</v>
      </c>
      <c r="G166" s="20">
        <f>Model!$W$14*((drdp!D166+drdp!M166)*'MBXY-TI1S'!$B166+(drdp!G166+drdp!P166)*'MBXY-TI1S'!$C166+(drdp!J166+drdp!S166)*'MBXY-TI1S'!$D166)</f>
        <v>0</v>
      </c>
      <c r="H166" s="18">
        <f>Model!$W$14*((drdp!B166)*'MBXY-TI1S'!$B166+(drdp!E166)*'MBXY-TI1S'!$C166+(drdp!H166)*'MBXY-TI1S'!$D166)</f>
        <v>2.7901523734883797E-2</v>
      </c>
      <c r="I166" s="18">
        <f>Model!$W$14*((drdp!C166)*'MBXY-TI1S'!$B166+(drdp!F166)*'MBXY-TI1S'!$C166+(drdp!I166)*'MBXY-TI1S'!$D166)</f>
        <v>-7.4761907523599154E-3</v>
      </c>
      <c r="J166" s="18">
        <f>Model!$W$14*((drdp!D166)*'MBXY-TI1S'!$B166+(drdp!G166)*'MBXY-TI1S'!$C166+(drdp!J166)*'MBXY-TI1S'!$D166)</f>
        <v>0</v>
      </c>
      <c r="K166" s="21">
        <f>SUM(E$3:E165)+H166</f>
        <v>6.5735835240152527</v>
      </c>
      <c r="L166" s="21">
        <f>SUM(F$3:F165)+I166</f>
        <v>-1.7613863966384196</v>
      </c>
      <c r="M166" s="21">
        <f>SUM(G$3:G165)+J166</f>
        <v>0</v>
      </c>
      <c r="N166" s="19">
        <f t="shared" si="13"/>
        <v>43.212000347204786</v>
      </c>
      <c r="O166" s="19">
        <f t="shared" si="14"/>
        <v>3.1024820382628757</v>
      </c>
      <c r="P166" s="19">
        <f t="shared" si="15"/>
        <v>0</v>
      </c>
      <c r="Q166" s="19">
        <f t="shared" si="16"/>
        <v>-11.57862059636691</v>
      </c>
      <c r="R166" s="19">
        <f t="shared" si="17"/>
        <v>0</v>
      </c>
      <c r="S166" s="19">
        <f t="shared" si="18"/>
        <v>0</v>
      </c>
    </row>
    <row r="167" spans="1:19" x14ac:dyDescent="0.25">
      <c r="A167" s="26">
        <f>Wellpath!E167</f>
        <v>4920</v>
      </c>
      <c r="B167" s="22">
        <v>0</v>
      </c>
      <c r="C167" s="22">
        <v>0</v>
      </c>
      <c r="D167" s="22">
        <f>-COS(Wellpath!$L167) * SIN(Wellpath!$O167) / (Bfield * COS(Dip))</f>
        <v>-3.1766122941982977E-5</v>
      </c>
      <c r="E167" s="20">
        <f>Model!$W$14*((drdp!B167+drdp!K167)*'MBXY-TI1S'!$B167+(drdp!E167+drdp!N167)*'MBXY-TI1S'!$C167+(drdp!H167+drdp!Q167)*'MBXY-TI1S'!$D167)</f>
        <v>5.5803047469767594E-2</v>
      </c>
      <c r="F167" s="20">
        <f>Model!$W$14*((drdp!C167+drdp!L167)*'MBXY-TI1S'!$B167+(drdp!F167+drdp!O167)*'MBXY-TI1S'!$C167+(drdp!I167+drdp!R167)*'MBXY-TI1S'!$D167)</f>
        <v>-1.4952381504719831E-2</v>
      </c>
      <c r="G167" s="20">
        <f>Model!$W$14*((drdp!D167+drdp!M167)*'MBXY-TI1S'!$B167+(drdp!G167+drdp!P167)*'MBXY-TI1S'!$C167+(drdp!J167+drdp!S167)*'MBXY-TI1S'!$D167)</f>
        <v>0</v>
      </c>
      <c r="H167" s="18">
        <f>Model!$W$14*((drdp!B167)*'MBXY-TI1S'!$B167+(drdp!E167)*'MBXY-TI1S'!$C167+(drdp!H167)*'MBXY-TI1S'!$D167)</f>
        <v>2.7901523734883797E-2</v>
      </c>
      <c r="I167" s="18">
        <f>Model!$W$14*((drdp!C167)*'MBXY-TI1S'!$B167+(drdp!F167)*'MBXY-TI1S'!$C167+(drdp!I167)*'MBXY-TI1S'!$D167)</f>
        <v>-7.4761907523599154E-3</v>
      </c>
      <c r="J167" s="18">
        <f>Model!$W$14*((drdp!D167)*'MBXY-TI1S'!$B167+(drdp!G167)*'MBXY-TI1S'!$C167+(drdp!J167)*'MBXY-TI1S'!$D167)</f>
        <v>0</v>
      </c>
      <c r="K167" s="21">
        <f>SUM(E$3:E166)+H167</f>
        <v>6.6293865714850204</v>
      </c>
      <c r="L167" s="21">
        <f>SUM(F$3:F166)+I167</f>
        <v>-1.7763387781431395</v>
      </c>
      <c r="M167" s="21">
        <f>SUM(G$3:G166)+J167</f>
        <v>0</v>
      </c>
      <c r="N167" s="19">
        <f t="shared" si="13"/>
        <v>43.948766314185917</v>
      </c>
      <c r="O167" s="19">
        <f t="shared" si="14"/>
        <v>3.1553794547350615</v>
      </c>
      <c r="P167" s="19">
        <f t="shared" si="15"/>
        <v>0</v>
      </c>
      <c r="Q167" s="19">
        <f t="shared" si="16"/>
        <v>-11.776036442230238</v>
      </c>
      <c r="R167" s="19">
        <f t="shared" si="17"/>
        <v>0</v>
      </c>
      <c r="S167" s="19">
        <f t="shared" si="18"/>
        <v>0</v>
      </c>
    </row>
    <row r="168" spans="1:19" x14ac:dyDescent="0.25">
      <c r="A168" s="26">
        <f>Wellpath!E168</f>
        <v>4950</v>
      </c>
      <c r="B168" s="22">
        <v>0</v>
      </c>
      <c r="C168" s="22">
        <v>0</v>
      </c>
      <c r="D168" s="22">
        <f>-COS(Wellpath!$L168) * SIN(Wellpath!$O168) / (Bfield * COS(Dip))</f>
        <v>-3.1766122941982977E-5</v>
      </c>
      <c r="E168" s="20">
        <f>Model!$W$14*((drdp!B168+drdp!K168)*'MBXY-TI1S'!$B168+(drdp!E168+drdp!N168)*'MBXY-TI1S'!$C168+(drdp!H168+drdp!Q168)*'MBXY-TI1S'!$D168)</f>
        <v>5.5803047469767594E-2</v>
      </c>
      <c r="F168" s="20">
        <f>Model!$W$14*((drdp!C168+drdp!L168)*'MBXY-TI1S'!$B168+(drdp!F168+drdp!O168)*'MBXY-TI1S'!$C168+(drdp!I168+drdp!R168)*'MBXY-TI1S'!$D168)</f>
        <v>-1.4952381504719831E-2</v>
      </c>
      <c r="G168" s="20">
        <f>Model!$W$14*((drdp!D168+drdp!M168)*'MBXY-TI1S'!$B168+(drdp!G168+drdp!P168)*'MBXY-TI1S'!$C168+(drdp!J168+drdp!S168)*'MBXY-TI1S'!$D168)</f>
        <v>0</v>
      </c>
      <c r="H168" s="18">
        <f>Model!$W$14*((drdp!B168)*'MBXY-TI1S'!$B168+(drdp!E168)*'MBXY-TI1S'!$C168+(drdp!H168)*'MBXY-TI1S'!$D168)</f>
        <v>2.7901523734883797E-2</v>
      </c>
      <c r="I168" s="18">
        <f>Model!$W$14*((drdp!C168)*'MBXY-TI1S'!$B168+(drdp!F168)*'MBXY-TI1S'!$C168+(drdp!I168)*'MBXY-TI1S'!$D168)</f>
        <v>-7.4761907523599154E-3</v>
      </c>
      <c r="J168" s="18">
        <f>Model!$W$14*((drdp!D168)*'MBXY-TI1S'!$B168+(drdp!G168)*'MBXY-TI1S'!$C168+(drdp!J168)*'MBXY-TI1S'!$D168)</f>
        <v>0</v>
      </c>
      <c r="K168" s="21">
        <f>SUM(E$3:E167)+H168</f>
        <v>6.6851896189547881</v>
      </c>
      <c r="L168" s="21">
        <f>SUM(F$3:F167)+I168</f>
        <v>-1.7912911596478593</v>
      </c>
      <c r="M168" s="21">
        <f>SUM(G$3:G167)+J168</f>
        <v>0</v>
      </c>
      <c r="N168" s="19">
        <f t="shared" si="13"/>
        <v>44.691760241380862</v>
      </c>
      <c r="O168" s="19">
        <f t="shared" si="14"/>
        <v>3.2087240186325725</v>
      </c>
      <c r="P168" s="19">
        <f t="shared" si="15"/>
        <v>0</v>
      </c>
      <c r="Q168" s="19">
        <f t="shared" si="16"/>
        <v>-11.975121065003353</v>
      </c>
      <c r="R168" s="19">
        <f t="shared" si="17"/>
        <v>0</v>
      </c>
      <c r="S168" s="19">
        <f t="shared" si="18"/>
        <v>0</v>
      </c>
    </row>
    <row r="169" spans="1:19" x14ac:dyDescent="0.25">
      <c r="A169" s="26">
        <f>Wellpath!E169</f>
        <v>4980</v>
      </c>
      <c r="B169" s="22">
        <v>0</v>
      </c>
      <c r="C169" s="22">
        <v>0</v>
      </c>
      <c r="D169" s="22">
        <f>-COS(Wellpath!$L169) * SIN(Wellpath!$O169) / (Bfield * COS(Dip))</f>
        <v>-3.1766122941982977E-5</v>
      </c>
      <c r="E169" s="20">
        <f>Model!$W$14*((drdp!B169+drdp!K169)*'MBXY-TI1S'!$B169+(drdp!E169+drdp!N169)*'MBXY-TI1S'!$C169+(drdp!H169+drdp!Q169)*'MBXY-TI1S'!$D169)</f>
        <v>5.5803047469767594E-2</v>
      </c>
      <c r="F169" s="20">
        <f>Model!$W$14*((drdp!C169+drdp!L169)*'MBXY-TI1S'!$B169+(drdp!F169+drdp!O169)*'MBXY-TI1S'!$C169+(drdp!I169+drdp!R169)*'MBXY-TI1S'!$D169)</f>
        <v>-1.4952381504719831E-2</v>
      </c>
      <c r="G169" s="20">
        <f>Model!$W$14*((drdp!D169+drdp!M169)*'MBXY-TI1S'!$B169+(drdp!G169+drdp!P169)*'MBXY-TI1S'!$C169+(drdp!J169+drdp!S169)*'MBXY-TI1S'!$D169)</f>
        <v>0</v>
      </c>
      <c r="H169" s="18">
        <f>Model!$W$14*((drdp!B169)*'MBXY-TI1S'!$B169+(drdp!E169)*'MBXY-TI1S'!$C169+(drdp!H169)*'MBXY-TI1S'!$D169)</f>
        <v>2.7901523734883797E-2</v>
      </c>
      <c r="I169" s="18">
        <f>Model!$W$14*((drdp!C169)*'MBXY-TI1S'!$B169+(drdp!F169)*'MBXY-TI1S'!$C169+(drdp!I169)*'MBXY-TI1S'!$D169)</f>
        <v>-7.4761907523599154E-3</v>
      </c>
      <c r="J169" s="18">
        <f>Model!$W$14*((drdp!D169)*'MBXY-TI1S'!$B169+(drdp!G169)*'MBXY-TI1S'!$C169+(drdp!J169)*'MBXY-TI1S'!$D169)</f>
        <v>0</v>
      </c>
      <c r="K169" s="21">
        <f>SUM(E$3:E168)+H169</f>
        <v>6.7409926664245559</v>
      </c>
      <c r="L169" s="21">
        <f>SUM(F$3:F168)+I169</f>
        <v>-1.8062435411525792</v>
      </c>
      <c r="M169" s="21">
        <f>SUM(G$3:G168)+J169</f>
        <v>0</v>
      </c>
      <c r="N169" s="19">
        <f t="shared" si="13"/>
        <v>45.440982128789642</v>
      </c>
      <c r="O169" s="19">
        <f t="shared" si="14"/>
        <v>3.2625157299554091</v>
      </c>
      <c r="P169" s="19">
        <f t="shared" si="15"/>
        <v>0</v>
      </c>
      <c r="Q169" s="19">
        <f t="shared" si="16"/>
        <v>-12.175874464686258</v>
      </c>
      <c r="R169" s="19">
        <f t="shared" si="17"/>
        <v>0</v>
      </c>
      <c r="S169" s="19">
        <f t="shared" si="18"/>
        <v>0</v>
      </c>
    </row>
    <row r="170" spans="1:19" x14ac:dyDescent="0.25">
      <c r="A170" s="26">
        <f>Wellpath!E170</f>
        <v>5010</v>
      </c>
      <c r="B170" s="22">
        <v>0</v>
      </c>
      <c r="C170" s="22">
        <v>0</v>
      </c>
      <c r="D170" s="22">
        <f>-COS(Wellpath!$L170) * SIN(Wellpath!$O170) / (Bfield * COS(Dip))</f>
        <v>-3.1766122941982977E-5</v>
      </c>
      <c r="E170" s="20">
        <f>Model!$W$14*((drdp!B170+drdp!K170)*'MBXY-TI1S'!$B170+(drdp!E170+drdp!N170)*'MBXY-TI1S'!$C170+(drdp!H170+drdp!Q170)*'MBXY-TI1S'!$D170)</f>
        <v>5.5803047469767594E-2</v>
      </c>
      <c r="F170" s="20">
        <f>Model!$W$14*((drdp!C170+drdp!L170)*'MBXY-TI1S'!$B170+(drdp!F170+drdp!O170)*'MBXY-TI1S'!$C170+(drdp!I170+drdp!R170)*'MBXY-TI1S'!$D170)</f>
        <v>-1.4952381504719831E-2</v>
      </c>
      <c r="G170" s="20">
        <f>Model!$W$14*((drdp!D170+drdp!M170)*'MBXY-TI1S'!$B170+(drdp!G170+drdp!P170)*'MBXY-TI1S'!$C170+(drdp!J170+drdp!S170)*'MBXY-TI1S'!$D170)</f>
        <v>0</v>
      </c>
      <c r="H170" s="18">
        <f>Model!$W$14*((drdp!B170)*'MBXY-TI1S'!$B170+(drdp!E170)*'MBXY-TI1S'!$C170+(drdp!H170)*'MBXY-TI1S'!$D170)</f>
        <v>2.7901523734883797E-2</v>
      </c>
      <c r="I170" s="18">
        <f>Model!$W$14*((drdp!C170)*'MBXY-TI1S'!$B170+(drdp!F170)*'MBXY-TI1S'!$C170+(drdp!I170)*'MBXY-TI1S'!$D170)</f>
        <v>-7.4761907523599154E-3</v>
      </c>
      <c r="J170" s="18">
        <f>Model!$W$14*((drdp!D170)*'MBXY-TI1S'!$B170+(drdp!G170)*'MBXY-TI1S'!$C170+(drdp!J170)*'MBXY-TI1S'!$D170)</f>
        <v>0</v>
      </c>
      <c r="K170" s="21">
        <f>SUM(E$3:E169)+H170</f>
        <v>6.7967957138943236</v>
      </c>
      <c r="L170" s="21">
        <f>SUM(F$3:F169)+I170</f>
        <v>-1.8211959226572991</v>
      </c>
      <c r="M170" s="21">
        <f>SUM(G$3:G169)+J170</f>
        <v>0</v>
      </c>
      <c r="N170" s="19">
        <f t="shared" si="13"/>
        <v>46.196431976412249</v>
      </c>
      <c r="O170" s="19">
        <f t="shared" si="14"/>
        <v>3.3167545887035712</v>
      </c>
      <c r="P170" s="19">
        <f t="shared" si="15"/>
        <v>0</v>
      </c>
      <c r="Q170" s="19">
        <f t="shared" si="16"/>
        <v>-12.378296641278949</v>
      </c>
      <c r="R170" s="19">
        <f t="shared" si="17"/>
        <v>0</v>
      </c>
      <c r="S170" s="19">
        <f t="shared" si="18"/>
        <v>0</v>
      </c>
    </row>
    <row r="171" spans="1:19" x14ac:dyDescent="0.25">
      <c r="A171" s="26">
        <f>Wellpath!E171</f>
        <v>5040</v>
      </c>
      <c r="B171" s="22">
        <v>0</v>
      </c>
      <c r="C171" s="22">
        <v>0</v>
      </c>
      <c r="D171" s="22">
        <f>-COS(Wellpath!$L171) * SIN(Wellpath!$O171) / (Bfield * COS(Dip))</f>
        <v>-3.1766122941982977E-5</v>
      </c>
      <c r="E171" s="20">
        <f>Model!$W$14*((drdp!B171+drdp!K171)*'MBXY-TI1S'!$B171+(drdp!E171+drdp!N171)*'MBXY-TI1S'!$C171+(drdp!H171+drdp!Q171)*'MBXY-TI1S'!$D171)</f>
        <v>5.5803047469767594E-2</v>
      </c>
      <c r="F171" s="20">
        <f>Model!$W$14*((drdp!C171+drdp!L171)*'MBXY-TI1S'!$B171+(drdp!F171+drdp!O171)*'MBXY-TI1S'!$C171+(drdp!I171+drdp!R171)*'MBXY-TI1S'!$D171)</f>
        <v>-1.4952381504719831E-2</v>
      </c>
      <c r="G171" s="20">
        <f>Model!$W$14*((drdp!D171+drdp!M171)*'MBXY-TI1S'!$B171+(drdp!G171+drdp!P171)*'MBXY-TI1S'!$C171+(drdp!J171+drdp!S171)*'MBXY-TI1S'!$D171)</f>
        <v>0</v>
      </c>
      <c r="H171" s="18">
        <f>Model!$W$14*((drdp!B171)*'MBXY-TI1S'!$B171+(drdp!E171)*'MBXY-TI1S'!$C171+(drdp!H171)*'MBXY-TI1S'!$D171)</f>
        <v>2.7901523734883797E-2</v>
      </c>
      <c r="I171" s="18">
        <f>Model!$W$14*((drdp!C171)*'MBXY-TI1S'!$B171+(drdp!F171)*'MBXY-TI1S'!$C171+(drdp!I171)*'MBXY-TI1S'!$D171)</f>
        <v>-7.4761907523599154E-3</v>
      </c>
      <c r="J171" s="18">
        <f>Model!$W$14*((drdp!D171)*'MBXY-TI1S'!$B171+(drdp!G171)*'MBXY-TI1S'!$C171+(drdp!J171)*'MBXY-TI1S'!$D171)</f>
        <v>0</v>
      </c>
      <c r="K171" s="21">
        <f>SUM(E$3:E170)+H171</f>
        <v>6.8525987613640913</v>
      </c>
      <c r="L171" s="21">
        <f>SUM(F$3:F170)+I171</f>
        <v>-1.836148304162019</v>
      </c>
      <c r="M171" s="21">
        <f>SUM(G$3:G170)+J171</f>
        <v>0</v>
      </c>
      <c r="N171" s="19">
        <f t="shared" si="13"/>
        <v>46.958109784248677</v>
      </c>
      <c r="O171" s="19">
        <f t="shared" si="14"/>
        <v>3.3714405948770585</v>
      </c>
      <c r="P171" s="19">
        <f t="shared" si="15"/>
        <v>0</v>
      </c>
      <c r="Q171" s="19">
        <f t="shared" si="16"/>
        <v>-12.582387594781428</v>
      </c>
      <c r="R171" s="19">
        <f t="shared" si="17"/>
        <v>0</v>
      </c>
      <c r="S171" s="19">
        <f t="shared" si="18"/>
        <v>0</v>
      </c>
    </row>
    <row r="172" spans="1:19" x14ac:dyDescent="0.25">
      <c r="A172" s="26">
        <f>Wellpath!E172</f>
        <v>5070</v>
      </c>
      <c r="B172" s="22">
        <v>0</v>
      </c>
      <c r="C172" s="22">
        <v>0</v>
      </c>
      <c r="D172" s="22">
        <f>-COS(Wellpath!$L172) * SIN(Wellpath!$O172) / (Bfield * COS(Dip))</f>
        <v>-3.1766122941982977E-5</v>
      </c>
      <c r="E172" s="20">
        <f>Model!$W$14*((drdp!B172+drdp!K172)*'MBXY-TI1S'!$B172+(drdp!E172+drdp!N172)*'MBXY-TI1S'!$C172+(drdp!H172+drdp!Q172)*'MBXY-TI1S'!$D172)</f>
        <v>5.5803047469767594E-2</v>
      </c>
      <c r="F172" s="20">
        <f>Model!$W$14*((drdp!C172+drdp!L172)*'MBXY-TI1S'!$B172+(drdp!F172+drdp!O172)*'MBXY-TI1S'!$C172+(drdp!I172+drdp!R172)*'MBXY-TI1S'!$D172)</f>
        <v>-1.4952381504719831E-2</v>
      </c>
      <c r="G172" s="20">
        <f>Model!$W$14*((drdp!D172+drdp!M172)*'MBXY-TI1S'!$B172+(drdp!G172+drdp!P172)*'MBXY-TI1S'!$C172+(drdp!J172+drdp!S172)*'MBXY-TI1S'!$D172)</f>
        <v>0</v>
      </c>
      <c r="H172" s="18">
        <f>Model!$W$14*((drdp!B172)*'MBXY-TI1S'!$B172+(drdp!E172)*'MBXY-TI1S'!$C172+(drdp!H172)*'MBXY-TI1S'!$D172)</f>
        <v>2.7901523734883797E-2</v>
      </c>
      <c r="I172" s="18">
        <f>Model!$W$14*((drdp!C172)*'MBXY-TI1S'!$B172+(drdp!F172)*'MBXY-TI1S'!$C172+(drdp!I172)*'MBXY-TI1S'!$D172)</f>
        <v>-7.4761907523599154E-3</v>
      </c>
      <c r="J172" s="18">
        <f>Model!$W$14*((drdp!D172)*'MBXY-TI1S'!$B172+(drdp!G172)*'MBXY-TI1S'!$C172+(drdp!J172)*'MBXY-TI1S'!$D172)</f>
        <v>0</v>
      </c>
      <c r="K172" s="21">
        <f>SUM(E$3:E171)+H172</f>
        <v>6.908401808833859</v>
      </c>
      <c r="L172" s="21">
        <f>SUM(F$3:F171)+I172</f>
        <v>-1.8511006856667389</v>
      </c>
      <c r="M172" s="21">
        <f>SUM(G$3:G171)+J172</f>
        <v>0</v>
      </c>
      <c r="N172" s="19">
        <f t="shared" si="13"/>
        <v>47.726015552298932</v>
      </c>
      <c r="O172" s="19">
        <f t="shared" si="14"/>
        <v>3.4265737484758709</v>
      </c>
      <c r="P172" s="19">
        <f t="shared" si="15"/>
        <v>0</v>
      </c>
      <c r="Q172" s="19">
        <f t="shared" si="16"/>
        <v>-12.788147325193696</v>
      </c>
      <c r="R172" s="19">
        <f t="shared" si="17"/>
        <v>0</v>
      </c>
      <c r="S172" s="19">
        <f t="shared" si="18"/>
        <v>0</v>
      </c>
    </row>
    <row r="173" spans="1:19" x14ac:dyDescent="0.25">
      <c r="A173" s="26">
        <f>Wellpath!E173</f>
        <v>5100</v>
      </c>
      <c r="B173" s="22">
        <v>0</v>
      </c>
      <c r="C173" s="22">
        <v>0</v>
      </c>
      <c r="D173" s="22">
        <f>-COS(Wellpath!$L173) * SIN(Wellpath!$O173) / (Bfield * COS(Dip))</f>
        <v>-3.1766122941982977E-5</v>
      </c>
      <c r="E173" s="20">
        <f>Model!$W$14*((drdp!B173+drdp!K173)*'MBXY-TI1S'!$B173+(drdp!E173+drdp!N173)*'MBXY-TI1S'!$C173+(drdp!H173+drdp!Q173)*'MBXY-TI1S'!$D173)</f>
        <v>5.5803047469767594E-2</v>
      </c>
      <c r="F173" s="20">
        <f>Model!$W$14*((drdp!C173+drdp!L173)*'MBXY-TI1S'!$B173+(drdp!F173+drdp!O173)*'MBXY-TI1S'!$C173+(drdp!I173+drdp!R173)*'MBXY-TI1S'!$D173)</f>
        <v>-1.4952381504719831E-2</v>
      </c>
      <c r="G173" s="20">
        <f>Model!$W$14*((drdp!D173+drdp!M173)*'MBXY-TI1S'!$B173+(drdp!G173+drdp!P173)*'MBXY-TI1S'!$C173+(drdp!J173+drdp!S173)*'MBXY-TI1S'!$D173)</f>
        <v>0</v>
      </c>
      <c r="H173" s="18">
        <f>Model!$W$14*((drdp!B173)*'MBXY-TI1S'!$B173+(drdp!E173)*'MBXY-TI1S'!$C173+(drdp!H173)*'MBXY-TI1S'!$D173)</f>
        <v>2.7901523734883797E-2</v>
      </c>
      <c r="I173" s="18">
        <f>Model!$W$14*((drdp!C173)*'MBXY-TI1S'!$B173+(drdp!F173)*'MBXY-TI1S'!$C173+(drdp!I173)*'MBXY-TI1S'!$D173)</f>
        <v>-7.4761907523599154E-3</v>
      </c>
      <c r="J173" s="18">
        <f>Model!$W$14*((drdp!D173)*'MBXY-TI1S'!$B173+(drdp!G173)*'MBXY-TI1S'!$C173+(drdp!J173)*'MBXY-TI1S'!$D173)</f>
        <v>0</v>
      </c>
      <c r="K173" s="21">
        <f>SUM(E$3:E172)+H173</f>
        <v>6.9642048563036267</v>
      </c>
      <c r="L173" s="21">
        <f>SUM(F$3:F172)+I173</f>
        <v>-1.8660530671714588</v>
      </c>
      <c r="M173" s="21">
        <f>SUM(G$3:G172)+J173</f>
        <v>0</v>
      </c>
      <c r="N173" s="19">
        <f t="shared" si="13"/>
        <v>48.500149280563015</v>
      </c>
      <c r="O173" s="19">
        <f t="shared" si="14"/>
        <v>3.482154049500009</v>
      </c>
      <c r="P173" s="19">
        <f t="shared" si="15"/>
        <v>0</v>
      </c>
      <c r="Q173" s="19">
        <f t="shared" si="16"/>
        <v>-12.995575832515751</v>
      </c>
      <c r="R173" s="19">
        <f t="shared" si="17"/>
        <v>0</v>
      </c>
      <c r="S173" s="19">
        <f t="shared" si="18"/>
        <v>0</v>
      </c>
    </row>
    <row r="174" spans="1:19" x14ac:dyDescent="0.25">
      <c r="A174" s="26">
        <f>Wellpath!E174</f>
        <v>5130</v>
      </c>
      <c r="B174" s="22">
        <v>0</v>
      </c>
      <c r="C174" s="22">
        <v>0</v>
      </c>
      <c r="D174" s="22">
        <f>-COS(Wellpath!$L174) * SIN(Wellpath!$O174) / (Bfield * COS(Dip))</f>
        <v>-2.884303605843746E-5</v>
      </c>
      <c r="E174" s="20">
        <f>Model!$W$14*((drdp!B174+drdp!K174)*'MBXY-TI1S'!$B174+(drdp!E174+drdp!N174)*'MBXY-TI1S'!$C174+(drdp!H174+drdp!Q174)*'MBXY-TI1S'!$D174)</f>
        <v>5.2129664492141181E-2</v>
      </c>
      <c r="F174" s="20">
        <f>Model!$W$14*((drdp!C174+drdp!L174)*'MBXY-TI1S'!$B174+(drdp!F174+drdp!O174)*'MBXY-TI1S'!$C174+(drdp!I174+drdp!R174)*'MBXY-TI1S'!$D174)</f>
        <v>-1.39681015023746E-2</v>
      </c>
      <c r="G174" s="20">
        <f>Model!$W$14*((drdp!D174+drdp!M174)*'MBXY-TI1S'!$B174+(drdp!G174+drdp!P174)*'MBXY-TI1S'!$C174+(drdp!J174+drdp!S174)*'MBXY-TI1S'!$D174)</f>
        <v>0</v>
      </c>
      <c r="H174" s="18">
        <f>Model!$W$14*((drdp!B174)*'MBXY-TI1S'!$B174+(drdp!E174)*'MBXY-TI1S'!$C174+(drdp!H174)*'MBXY-TI1S'!$D174)</f>
        <v>2.6064832246070591E-2</v>
      </c>
      <c r="I174" s="18">
        <f>Model!$W$14*((drdp!C174)*'MBXY-TI1S'!$B174+(drdp!F174)*'MBXY-TI1S'!$C174+(drdp!I174)*'MBXY-TI1S'!$D174)</f>
        <v>-6.9840507511873002E-3</v>
      </c>
      <c r="J174" s="18">
        <f>Model!$W$14*((drdp!D174)*'MBXY-TI1S'!$B174+(drdp!G174)*'MBXY-TI1S'!$C174+(drdp!J174)*'MBXY-TI1S'!$D174)</f>
        <v>0</v>
      </c>
      <c r="K174" s="21">
        <f>SUM(E$3:E173)+H174</f>
        <v>7.0181712122845816</v>
      </c>
      <c r="L174" s="21">
        <f>SUM(F$3:F173)+I174</f>
        <v>-1.8805133086750061</v>
      </c>
      <c r="M174" s="21">
        <f>SUM(G$3:G173)+J174</f>
        <v>0</v>
      </c>
      <c r="N174" s="19">
        <f t="shared" si="13"/>
        <v>49.254727164940036</v>
      </c>
      <c r="O174" s="19">
        <f t="shared" si="14"/>
        <v>3.536330304103819</v>
      </c>
      <c r="P174" s="19">
        <f t="shared" si="15"/>
        <v>0</v>
      </c>
      <c r="Q174" s="19">
        <f t="shared" si="16"/>
        <v>-13.197764367260957</v>
      </c>
      <c r="R174" s="19">
        <f t="shared" si="17"/>
        <v>0</v>
      </c>
      <c r="S174" s="19">
        <f t="shared" si="18"/>
        <v>0</v>
      </c>
    </row>
    <row r="175" spans="1:19" x14ac:dyDescent="0.25">
      <c r="A175" s="26">
        <f>Wellpath!E175</f>
        <v>5160</v>
      </c>
      <c r="B175" s="22">
        <v>0</v>
      </c>
      <c r="C175" s="22">
        <v>0</v>
      </c>
      <c r="D175" s="22">
        <f>-COS(Wellpath!$L175) * SIN(Wellpath!$O175) / (Bfield * COS(Dip))</f>
        <v>-2.584089241791063E-5</v>
      </c>
      <c r="E175" s="20">
        <f>Model!$W$14*((drdp!B175+drdp!K175)*'MBXY-TI1S'!$B175+(drdp!E175+drdp!N175)*'MBXY-TI1S'!$C175+(drdp!H175+drdp!Q175)*'MBXY-TI1S'!$D175)</f>
        <v>4.7885138001505276E-2</v>
      </c>
      <c r="F175" s="20">
        <f>Model!$W$14*((drdp!C175+drdp!L175)*'MBXY-TI1S'!$B175+(drdp!F175+drdp!O175)*'MBXY-TI1S'!$C175+(drdp!I175+drdp!R175)*'MBXY-TI1S'!$D175)</f>
        <v>-1.2830784056956203E-2</v>
      </c>
      <c r="G175" s="20">
        <f>Model!$W$14*((drdp!D175+drdp!M175)*'MBXY-TI1S'!$B175+(drdp!G175+drdp!P175)*'MBXY-TI1S'!$C175+(drdp!J175+drdp!S175)*'MBXY-TI1S'!$D175)</f>
        <v>0</v>
      </c>
      <c r="H175" s="18">
        <f>Model!$W$14*((drdp!B175)*'MBXY-TI1S'!$B175+(drdp!E175)*'MBXY-TI1S'!$C175+(drdp!H175)*'MBXY-TI1S'!$D175)</f>
        <v>2.3942569000752638E-2</v>
      </c>
      <c r="I175" s="18">
        <f>Model!$W$14*((drdp!C175)*'MBXY-TI1S'!$B175+(drdp!F175)*'MBXY-TI1S'!$C175+(drdp!I175)*'MBXY-TI1S'!$D175)</f>
        <v>-6.4153920284781016E-3</v>
      </c>
      <c r="J175" s="18">
        <f>Model!$W$14*((drdp!D175)*'MBXY-TI1S'!$B175+(drdp!G175)*'MBXY-TI1S'!$C175+(drdp!J175)*'MBXY-TI1S'!$D175)</f>
        <v>0</v>
      </c>
      <c r="K175" s="21">
        <f>SUM(E$3:E174)+H175</f>
        <v>7.068178613531404</v>
      </c>
      <c r="L175" s="21">
        <f>SUM(F$3:F174)+I175</f>
        <v>-1.8939127514546716</v>
      </c>
      <c r="M175" s="21">
        <f>SUM(G$3:G174)+J175</f>
        <v>0</v>
      </c>
      <c r="N175" s="19">
        <f t="shared" si="13"/>
        <v>49.959148912782723</v>
      </c>
      <c r="O175" s="19">
        <f t="shared" si="14"/>
        <v>3.5869055101226048</v>
      </c>
      <c r="P175" s="19">
        <f t="shared" si="15"/>
        <v>0</v>
      </c>
      <c r="Q175" s="19">
        <f t="shared" si="16"/>
        <v>-13.386513605726327</v>
      </c>
      <c r="R175" s="19">
        <f t="shared" si="17"/>
        <v>0</v>
      </c>
      <c r="S175" s="19">
        <f t="shared" si="18"/>
        <v>0</v>
      </c>
    </row>
    <row r="176" spans="1:19" x14ac:dyDescent="0.25">
      <c r="A176" s="26">
        <f>Wellpath!E176</f>
        <v>5190</v>
      </c>
      <c r="B176" s="22">
        <v>0</v>
      </c>
      <c r="C176" s="22">
        <v>0</v>
      </c>
      <c r="D176" s="22">
        <f>-COS(Wellpath!$L176) * SIN(Wellpath!$O176) / (Bfield * COS(Dip))</f>
        <v>-2.2767920687444721E-5</v>
      </c>
      <c r="E176" s="20">
        <f>Model!$W$14*((drdp!B176+drdp!K176)*'MBXY-TI1S'!$B176+(drdp!E176+drdp!N176)*'MBXY-TI1S'!$C176+(drdp!H176+drdp!Q176)*'MBXY-TI1S'!$D176)</f>
        <v>4.3115971918315552E-2</v>
      </c>
      <c r="F176" s="20">
        <f>Model!$W$14*((drdp!C176+drdp!L176)*'MBXY-TI1S'!$B176+(drdp!F176+drdp!O176)*'MBXY-TI1S'!$C176+(drdp!I176+drdp!R176)*'MBXY-TI1S'!$D176)</f>
        <v>-1.1552889856395614E-2</v>
      </c>
      <c r="G176" s="20">
        <f>Model!$W$14*((drdp!D176+drdp!M176)*'MBXY-TI1S'!$B176+(drdp!G176+drdp!P176)*'MBXY-TI1S'!$C176+(drdp!J176+drdp!S176)*'MBXY-TI1S'!$D176)</f>
        <v>0</v>
      </c>
      <c r="H176" s="18">
        <f>Model!$W$14*((drdp!B176)*'MBXY-TI1S'!$B176+(drdp!E176)*'MBXY-TI1S'!$C176+(drdp!H176)*'MBXY-TI1S'!$D176)</f>
        <v>2.1557985959157776E-2</v>
      </c>
      <c r="I176" s="18">
        <f>Model!$W$14*((drdp!C176)*'MBXY-TI1S'!$B176+(drdp!F176)*'MBXY-TI1S'!$C176+(drdp!I176)*'MBXY-TI1S'!$D176)</f>
        <v>-5.7764449281978072E-3</v>
      </c>
      <c r="J176" s="18">
        <f>Model!$W$14*((drdp!D176)*'MBXY-TI1S'!$B176+(drdp!G176)*'MBXY-TI1S'!$C176+(drdp!J176)*'MBXY-TI1S'!$D176)</f>
        <v>0</v>
      </c>
      <c r="K176" s="21">
        <f>SUM(E$3:E175)+H176</f>
        <v>7.1136791684913145</v>
      </c>
      <c r="L176" s="21">
        <f>SUM(F$3:F175)+I176</f>
        <v>-1.9061045884113474</v>
      </c>
      <c r="M176" s="21">
        <f>SUM(G$3:G175)+J176</f>
        <v>0</v>
      </c>
      <c r="N176" s="19">
        <f t="shared" si="13"/>
        <v>50.604431312227277</v>
      </c>
      <c r="O176" s="19">
        <f t="shared" si="14"/>
        <v>3.6332347019627922</v>
      </c>
      <c r="P176" s="19">
        <f t="shared" si="15"/>
        <v>0</v>
      </c>
      <c r="Q176" s="19">
        <f t="shared" si="16"/>
        <v>-13.559416503547514</v>
      </c>
      <c r="R176" s="19">
        <f t="shared" si="17"/>
        <v>0</v>
      </c>
      <c r="S176" s="19">
        <f t="shared" si="18"/>
        <v>0</v>
      </c>
    </row>
    <row r="177" spans="1:19" x14ac:dyDescent="0.25">
      <c r="A177" s="26">
        <f>Wellpath!E177</f>
        <v>5220</v>
      </c>
      <c r="B177" s="22">
        <v>0</v>
      </c>
      <c r="C177" s="22">
        <v>0</v>
      </c>
      <c r="D177" s="22">
        <f>-COS(Wellpath!$L177) * SIN(Wellpath!$O177) / (Bfield * COS(Dip))</f>
        <v>-1.9632543668953279E-5</v>
      </c>
      <c r="E177" s="20">
        <f>Model!$W$14*((drdp!B177+drdp!K177)*'MBXY-TI1S'!$B177+(drdp!E177+drdp!N177)*'MBXY-TI1S'!$C177+(drdp!H177+drdp!Q177)*'MBXY-TI1S'!$D177)</f>
        <v>3.7874418224191554E-2</v>
      </c>
      <c r="F177" s="20">
        <f>Model!$W$14*((drdp!C177+drdp!L177)*'MBXY-TI1S'!$B177+(drdp!F177+drdp!O177)*'MBXY-TI1S'!$C177+(drdp!I177+drdp!R177)*'MBXY-TI1S'!$D177)</f>
        <v>-1.0148419776970723E-2</v>
      </c>
      <c r="G177" s="20">
        <f>Model!$W$14*((drdp!D177+drdp!M177)*'MBXY-TI1S'!$B177+(drdp!G177+drdp!P177)*'MBXY-TI1S'!$C177+(drdp!J177+drdp!S177)*'MBXY-TI1S'!$D177)</f>
        <v>0</v>
      </c>
      <c r="H177" s="18">
        <f>Model!$W$14*((drdp!B177)*'MBXY-TI1S'!$B177+(drdp!E177)*'MBXY-TI1S'!$C177+(drdp!H177)*'MBXY-TI1S'!$D177)</f>
        <v>1.8937209112095777E-2</v>
      </c>
      <c r="I177" s="18">
        <f>Model!$W$14*((drdp!C177)*'MBXY-TI1S'!$B177+(drdp!F177)*'MBXY-TI1S'!$C177+(drdp!I177)*'MBXY-TI1S'!$D177)</f>
        <v>-5.0742098884853613E-3</v>
      </c>
      <c r="J177" s="18">
        <f>Model!$W$14*((drdp!D177)*'MBXY-TI1S'!$B177+(drdp!G177)*'MBXY-TI1S'!$C177+(drdp!J177)*'MBXY-TI1S'!$D177)</f>
        <v>0</v>
      </c>
      <c r="K177" s="21">
        <f>SUM(E$3:E176)+H177</f>
        <v>7.1541743635625688</v>
      </c>
      <c r="L177" s="21">
        <f>SUM(F$3:F176)+I177</f>
        <v>-1.9169552432280306</v>
      </c>
      <c r="M177" s="21">
        <f>SUM(G$3:G176)+J177</f>
        <v>0</v>
      </c>
      <c r="N177" s="19">
        <f t="shared" si="13"/>
        <v>51.182210824255883</v>
      </c>
      <c r="O177" s="19">
        <f t="shared" si="14"/>
        <v>3.6747174045394377</v>
      </c>
      <c r="P177" s="19">
        <f t="shared" si="15"/>
        <v>0</v>
      </c>
      <c r="Q177" s="19">
        <f t="shared" si="16"/>
        <v>-13.714232057198824</v>
      </c>
      <c r="R177" s="19">
        <f t="shared" si="17"/>
        <v>0</v>
      </c>
      <c r="S177" s="19">
        <f t="shared" si="18"/>
        <v>0</v>
      </c>
    </row>
    <row r="178" spans="1:19" x14ac:dyDescent="0.25">
      <c r="A178" s="26">
        <f>Wellpath!E178</f>
        <v>5250</v>
      </c>
      <c r="B178" s="22">
        <v>0</v>
      </c>
      <c r="C178" s="22">
        <v>0</v>
      </c>
      <c r="D178" s="22">
        <f>-COS(Wellpath!$L178) * SIN(Wellpath!$O178) / (Bfield * COS(Dip))</f>
        <v>-1.6443355212906616E-5</v>
      </c>
      <c r="E178" s="20">
        <f>Model!$W$14*((drdp!B178+drdp!K178)*'MBXY-TI1S'!$B178+(drdp!E178+drdp!N178)*'MBXY-TI1S'!$C178+(drdp!H178+drdp!Q178)*'MBXY-TI1S'!$D178)</f>
        <v>3.2217904478271782E-2</v>
      </c>
      <c r="F178" s="20">
        <f>Model!$W$14*((drdp!C178+drdp!L178)*'MBXY-TI1S'!$B178+(drdp!F178+drdp!O178)*'MBXY-TI1S'!$C178+(drdp!I178+drdp!R178)*'MBXY-TI1S'!$D178)</f>
        <v>-8.6327614867759746E-3</v>
      </c>
      <c r="G178" s="20">
        <f>Model!$W$14*((drdp!D178+drdp!M178)*'MBXY-TI1S'!$B178+(drdp!G178+drdp!P178)*'MBXY-TI1S'!$C178+(drdp!J178+drdp!S178)*'MBXY-TI1S'!$D178)</f>
        <v>0</v>
      </c>
      <c r="H178" s="18">
        <f>Model!$W$14*((drdp!B178)*'MBXY-TI1S'!$B178+(drdp!E178)*'MBXY-TI1S'!$C178+(drdp!H178)*'MBXY-TI1S'!$D178)</f>
        <v>1.6108952239135891E-2</v>
      </c>
      <c r="I178" s="18">
        <f>Model!$W$14*((drdp!C178)*'MBXY-TI1S'!$B178+(drdp!F178)*'MBXY-TI1S'!$C178+(drdp!I178)*'MBXY-TI1S'!$D178)</f>
        <v>-4.3163807433879873E-3</v>
      </c>
      <c r="J178" s="18">
        <f>Model!$W$14*((drdp!D178)*'MBXY-TI1S'!$B178+(drdp!G178)*'MBXY-TI1S'!$C178+(drdp!J178)*'MBXY-TI1S'!$D178)</f>
        <v>0</v>
      </c>
      <c r="K178" s="21">
        <f>SUM(E$3:E177)+H178</f>
        <v>7.1892205249138001</v>
      </c>
      <c r="L178" s="21">
        <f>SUM(F$3:F177)+I178</f>
        <v>-1.926345833859904</v>
      </c>
      <c r="M178" s="21">
        <f>SUM(G$3:G177)+J178</f>
        <v>0</v>
      </c>
      <c r="N178" s="19">
        <f t="shared" si="13"/>
        <v>51.684891755841853</v>
      </c>
      <c r="O178" s="19">
        <f t="shared" si="14"/>
        <v>3.7108082716294088</v>
      </c>
      <c r="P178" s="19">
        <f t="shared" si="15"/>
        <v>0</v>
      </c>
      <c r="Q178" s="19">
        <f t="shared" si="16"/>
        <v>-13.848925006867811</v>
      </c>
      <c r="R178" s="19">
        <f t="shared" si="17"/>
        <v>0</v>
      </c>
      <c r="S178" s="19">
        <f t="shared" si="18"/>
        <v>0</v>
      </c>
    </row>
    <row r="179" spans="1:19" x14ac:dyDescent="0.25">
      <c r="A179" s="26">
        <f>Wellpath!E179</f>
        <v>5280</v>
      </c>
      <c r="B179" s="22">
        <v>0</v>
      </c>
      <c r="C179" s="22">
        <v>0</v>
      </c>
      <c r="D179" s="22">
        <f>-COS(Wellpath!$L179) * SIN(Wellpath!$O179) / (Bfield * COS(Dip))</f>
        <v>-1.3209096663184996E-5</v>
      </c>
      <c r="E179" s="20">
        <f>Model!$W$14*((drdp!B179+drdp!K179)*'MBXY-TI1S'!$B179+(drdp!E179+drdp!N179)*'MBXY-TI1S'!$C179+(drdp!H179+drdp!Q179)*'MBXY-TI1S'!$D179)</f>
        <v>2.6208404628858116E-2</v>
      </c>
      <c r="F179" s="20">
        <f>Model!$W$14*((drdp!C179+drdp!L179)*'MBXY-TI1S'!$B179+(drdp!F179+drdp!O179)*'MBXY-TI1S'!$C179+(drdp!I179+drdp!R179)*'MBXY-TI1S'!$D179)</f>
        <v>-7.0225208552106306E-3</v>
      </c>
      <c r="G179" s="20">
        <f>Model!$W$14*((drdp!D179+drdp!M179)*'MBXY-TI1S'!$B179+(drdp!G179+drdp!P179)*'MBXY-TI1S'!$C179+(drdp!J179+drdp!S179)*'MBXY-TI1S'!$D179)</f>
        <v>0</v>
      </c>
      <c r="H179" s="18">
        <f>Model!$W$14*((drdp!B179)*'MBXY-TI1S'!$B179+(drdp!E179)*'MBXY-TI1S'!$C179+(drdp!H179)*'MBXY-TI1S'!$D179)</f>
        <v>1.3104202314429058E-2</v>
      </c>
      <c r="I179" s="18">
        <f>Model!$W$14*((drdp!C179)*'MBXY-TI1S'!$B179+(drdp!F179)*'MBXY-TI1S'!$C179+(drdp!I179)*'MBXY-TI1S'!$D179)</f>
        <v>-3.5112604276053153E-3</v>
      </c>
      <c r="J179" s="18">
        <f>Model!$W$14*((drdp!D179)*'MBXY-TI1S'!$B179+(drdp!G179)*'MBXY-TI1S'!$C179+(drdp!J179)*'MBXY-TI1S'!$D179)</f>
        <v>0</v>
      </c>
      <c r="K179" s="21">
        <f>SUM(E$3:E178)+H179</f>
        <v>7.218433679467366</v>
      </c>
      <c r="L179" s="21">
        <f>SUM(F$3:F178)+I179</f>
        <v>-1.9341734750308974</v>
      </c>
      <c r="M179" s="21">
        <f>SUM(G$3:G178)+J179</f>
        <v>0</v>
      </c>
      <c r="N179" s="19">
        <f t="shared" si="13"/>
        <v>52.105784784868774</v>
      </c>
      <c r="O179" s="19">
        <f t="shared" si="14"/>
        <v>3.7410270315130978</v>
      </c>
      <c r="P179" s="19">
        <f t="shared" si="15"/>
        <v>0</v>
      </c>
      <c r="Q179" s="19">
        <f t="shared" si="16"/>
        <v>-13.961702954095463</v>
      </c>
      <c r="R179" s="19">
        <f t="shared" si="17"/>
        <v>0</v>
      </c>
      <c r="S179" s="19">
        <f t="shared" si="18"/>
        <v>0</v>
      </c>
    </row>
    <row r="180" spans="1:19" x14ac:dyDescent="0.25">
      <c r="A180" s="26">
        <f>Wellpath!E180</f>
        <v>5310</v>
      </c>
      <c r="B180" s="22">
        <v>0</v>
      </c>
      <c r="C180" s="22">
        <v>0</v>
      </c>
      <c r="D180" s="22">
        <f>-COS(Wellpath!$L180) * SIN(Wellpath!$O180) / (Bfield * COS(Dip))</f>
        <v>-9.9386328976626248E-6</v>
      </c>
      <c r="E180" s="20">
        <f>Model!$W$14*((drdp!B180+drdp!K180)*'MBXY-TI1S'!$B180+(drdp!E180+drdp!N180)*'MBXY-TI1S'!$C180+(drdp!H180+drdp!Q180)*'MBXY-TI1S'!$D180)</f>
        <v>1.9911760013869417E-2</v>
      </c>
      <c r="F180" s="20">
        <f>Model!$W$14*((drdp!C180+drdp!L180)*'MBXY-TI1S'!$B180+(drdp!F180+drdp!O180)*'MBXY-TI1S'!$C180+(drdp!I180+drdp!R180)*'MBXY-TI1S'!$D180)</f>
        <v>-5.3353400155986309E-3</v>
      </c>
      <c r="G180" s="20">
        <f>Model!$W$14*((drdp!D180+drdp!M180)*'MBXY-TI1S'!$B180+(drdp!G180+drdp!P180)*'MBXY-TI1S'!$C180+(drdp!J180+drdp!S180)*'MBXY-TI1S'!$D180)</f>
        <v>0</v>
      </c>
      <c r="H180" s="18">
        <f>Model!$W$14*((drdp!B180)*'MBXY-TI1S'!$B180+(drdp!E180)*'MBXY-TI1S'!$C180+(drdp!H180)*'MBXY-TI1S'!$D180)</f>
        <v>9.9558800069347083E-3</v>
      </c>
      <c r="I180" s="18">
        <f>Model!$W$14*((drdp!C180)*'MBXY-TI1S'!$B180+(drdp!F180)*'MBXY-TI1S'!$C180+(drdp!I180)*'MBXY-TI1S'!$D180)</f>
        <v>-2.6676700077993155E-3</v>
      </c>
      <c r="J180" s="18">
        <f>Model!$W$14*((drdp!D180)*'MBXY-TI1S'!$B180+(drdp!G180)*'MBXY-TI1S'!$C180+(drdp!J180)*'MBXY-TI1S'!$D180)</f>
        <v>0</v>
      </c>
      <c r="K180" s="21">
        <f>SUM(E$3:E179)+H180</f>
        <v>7.2414937617887292</v>
      </c>
      <c r="L180" s="21">
        <f>SUM(F$3:F179)+I180</f>
        <v>-1.9403524054663019</v>
      </c>
      <c r="M180" s="21">
        <f>SUM(G$3:G179)+J180</f>
        <v>0</v>
      </c>
      <c r="N180" s="19">
        <f t="shared" si="13"/>
        <v>52.439231902025078</v>
      </c>
      <c r="O180" s="19">
        <f t="shared" si="14"/>
        <v>3.7649674573988641</v>
      </c>
      <c r="P180" s="19">
        <f t="shared" si="15"/>
        <v>0</v>
      </c>
      <c r="Q180" s="19">
        <f t="shared" si="16"/>
        <v>-14.051049839855981</v>
      </c>
      <c r="R180" s="19">
        <f t="shared" si="17"/>
        <v>0</v>
      </c>
      <c r="S180" s="19">
        <f t="shared" si="18"/>
        <v>0</v>
      </c>
    </row>
    <row r="181" spans="1:19" x14ac:dyDescent="0.25">
      <c r="A181" s="26">
        <f>Wellpath!E181</f>
        <v>5340</v>
      </c>
      <c r="B181" s="22">
        <v>0</v>
      </c>
      <c r="C181" s="22">
        <v>0</v>
      </c>
      <c r="D181" s="22">
        <f>-COS(Wellpath!$L181) * SIN(Wellpath!$O181) / (Bfield * COS(Dip))</f>
        <v>-6.6409280301936602E-6</v>
      </c>
      <c r="E181" s="20">
        <f>Model!$W$14*((drdp!B181+drdp!K181)*'MBXY-TI1S'!$B181+(drdp!E181+drdp!N181)*'MBXY-TI1S'!$C181+(drdp!H181+drdp!Q181)*'MBXY-TI1S'!$D181)</f>
        <v>1.3396957989365091E-2</v>
      </c>
      <c r="F181" s="20">
        <f>Model!$W$14*((drdp!C181+drdp!L181)*'MBXY-TI1S'!$B181+(drdp!F181+drdp!O181)*'MBXY-TI1S'!$C181+(drdp!I181+drdp!R181)*'MBXY-TI1S'!$D181)</f>
        <v>-3.5897040742840524E-3</v>
      </c>
      <c r="G181" s="20">
        <f>Model!$W$14*((drdp!D181+drdp!M181)*'MBXY-TI1S'!$B181+(drdp!G181+drdp!P181)*'MBXY-TI1S'!$C181+(drdp!J181+drdp!S181)*'MBXY-TI1S'!$D181)</f>
        <v>0</v>
      </c>
      <c r="H181" s="18">
        <f>Model!$W$14*((drdp!B181)*'MBXY-TI1S'!$B181+(drdp!E181)*'MBXY-TI1S'!$C181+(drdp!H181)*'MBXY-TI1S'!$D181)</f>
        <v>6.6984789946825454E-3</v>
      </c>
      <c r="I181" s="18">
        <f>Model!$W$14*((drdp!C181)*'MBXY-TI1S'!$B181+(drdp!F181)*'MBXY-TI1S'!$C181+(drdp!I181)*'MBXY-TI1S'!$D181)</f>
        <v>-1.7948520371420262E-3</v>
      </c>
      <c r="J181" s="18">
        <f>Model!$W$14*((drdp!D181)*'MBXY-TI1S'!$B181+(drdp!G181)*'MBXY-TI1S'!$C181+(drdp!J181)*'MBXY-TI1S'!$D181)</f>
        <v>0</v>
      </c>
      <c r="K181" s="21">
        <f>SUM(E$3:E180)+H181</f>
        <v>7.258148120790346</v>
      </c>
      <c r="L181" s="21">
        <f>SUM(F$3:F180)+I181</f>
        <v>-1.9448149275112434</v>
      </c>
      <c r="M181" s="21">
        <f>SUM(G$3:G180)+J181</f>
        <v>0</v>
      </c>
      <c r="N181" s="19">
        <f t="shared" si="13"/>
        <v>52.68071414333243</v>
      </c>
      <c r="O181" s="19">
        <f t="shared" si="14"/>
        <v>3.7823051022705632</v>
      </c>
      <c r="P181" s="19">
        <f t="shared" si="15"/>
        <v>0</v>
      </c>
      <c r="Q181" s="19">
        <f t="shared" si="16"/>
        <v>-14.115754811400745</v>
      </c>
      <c r="R181" s="19">
        <f t="shared" si="17"/>
        <v>0</v>
      </c>
      <c r="S181" s="19">
        <f t="shared" si="18"/>
        <v>0</v>
      </c>
    </row>
    <row r="182" spans="1:19" x14ac:dyDescent="0.25">
      <c r="A182" s="26">
        <f>Wellpath!E182</f>
        <v>5370</v>
      </c>
      <c r="B182" s="22">
        <v>0</v>
      </c>
      <c r="C182" s="22">
        <v>0</v>
      </c>
      <c r="D182" s="22">
        <f>-COS(Wellpath!$L182) * SIN(Wellpath!$O182) / (Bfield * COS(Dip))</f>
        <v>-3.325020840599198E-6</v>
      </c>
      <c r="E182" s="20">
        <f>Model!$W$14*((drdp!B182+drdp!K182)*'MBXY-TI1S'!$B182+(drdp!E182+drdp!N182)*'MBXY-TI1S'!$C182+(drdp!H182+drdp!Q182)*'MBXY-TI1S'!$D182)</f>
        <v>6.735376089635617E-3</v>
      </c>
      <c r="F182" s="20">
        <f>Model!$W$14*((drdp!C182+drdp!L182)*'MBXY-TI1S'!$B182+(drdp!F182+drdp!O182)*'MBXY-TI1S'!$C182+(drdp!I182+drdp!R182)*'MBXY-TI1S'!$D182)</f>
        <v>-1.8047385839377562E-3</v>
      </c>
      <c r="G182" s="20">
        <f>Model!$W$14*((drdp!D182+drdp!M182)*'MBXY-TI1S'!$B182+(drdp!G182+drdp!P182)*'MBXY-TI1S'!$C182+(drdp!J182+drdp!S182)*'MBXY-TI1S'!$D182)</f>
        <v>0</v>
      </c>
      <c r="H182" s="18">
        <f>Model!$W$14*((drdp!B182)*'MBXY-TI1S'!$B182+(drdp!E182)*'MBXY-TI1S'!$C182+(drdp!H182)*'MBXY-TI1S'!$D182)</f>
        <v>3.3676880448178085E-3</v>
      </c>
      <c r="I182" s="18">
        <f>Model!$W$14*((drdp!C182)*'MBXY-TI1S'!$B182+(drdp!F182)*'MBXY-TI1S'!$C182+(drdp!I182)*'MBXY-TI1S'!$D182)</f>
        <v>-9.0236929196887809E-4</v>
      </c>
      <c r="J182" s="18">
        <f>Model!$W$14*((drdp!D182)*'MBXY-TI1S'!$B182+(drdp!G182)*'MBXY-TI1S'!$C182+(drdp!J182)*'MBXY-TI1S'!$D182)</f>
        <v>0</v>
      </c>
      <c r="K182" s="21">
        <f>SUM(E$3:E181)+H182</f>
        <v>7.2682142878298466</v>
      </c>
      <c r="L182" s="21">
        <f>SUM(F$3:F181)+I182</f>
        <v>-1.9475121488403544</v>
      </c>
      <c r="M182" s="21">
        <f>SUM(G$3:G181)+J182</f>
        <v>0</v>
      </c>
      <c r="N182" s="19">
        <f t="shared" si="13"/>
        <v>52.826938933813921</v>
      </c>
      <c r="O182" s="19">
        <f t="shared" si="14"/>
        <v>3.7928035698807747</v>
      </c>
      <c r="P182" s="19">
        <f t="shared" si="15"/>
        <v>0</v>
      </c>
      <c r="Q182" s="19">
        <f t="shared" si="16"/>
        <v>-14.15493562592367</v>
      </c>
      <c r="R182" s="19">
        <f t="shared" si="17"/>
        <v>0</v>
      </c>
      <c r="S182" s="19">
        <f t="shared" si="18"/>
        <v>0</v>
      </c>
    </row>
    <row r="183" spans="1:19" x14ac:dyDescent="0.25">
      <c r="A183" s="26">
        <f>Wellpath!E183</f>
        <v>5400</v>
      </c>
      <c r="B183" s="22">
        <v>0</v>
      </c>
      <c r="C183" s="22">
        <v>0</v>
      </c>
      <c r="D183" s="22">
        <f>-COS(Wellpath!$L183) * SIN(Wellpath!$O183) / (Bfield * COS(Dip))</f>
        <v>-3.8918216440807699E-21</v>
      </c>
      <c r="E183" s="20">
        <f>Model!$W$14*((drdp!B183+drdp!K183)*'MBXY-TI1S'!$B183+(drdp!E183+drdp!N183)*'MBXY-TI1S'!$C183+(drdp!H183+drdp!Q183)*'MBXY-TI1S'!$D183)</f>
        <v>7.8943431783896357E-18</v>
      </c>
      <c r="F183" s="20">
        <f>Model!$W$14*((drdp!C183+drdp!L183)*'MBXY-TI1S'!$B183+(drdp!F183+drdp!O183)*'MBXY-TI1S'!$C183+(drdp!I183+drdp!R183)*'MBXY-TI1S'!$D183)</f>
        <v>-2.1152828794236453E-18</v>
      </c>
      <c r="G183" s="20">
        <f>Model!$W$14*((drdp!D183+drdp!M183)*'MBXY-TI1S'!$B183+(drdp!G183+drdp!P183)*'MBXY-TI1S'!$C183+(drdp!J183+drdp!S183)*'MBXY-TI1S'!$D183)</f>
        <v>0</v>
      </c>
      <c r="H183" s="18">
        <f>Model!$W$14*((drdp!B183)*'MBXY-TI1S'!$B183+(drdp!E183)*'MBXY-TI1S'!$C183+(drdp!H183)*'MBXY-TI1S'!$D183)</f>
        <v>3.9471715891948179E-18</v>
      </c>
      <c r="I183" s="18">
        <f>Model!$W$14*((drdp!C183)*'MBXY-TI1S'!$B183+(drdp!F183)*'MBXY-TI1S'!$C183+(drdp!I183)*'MBXY-TI1S'!$D183)</f>
        <v>-1.0576414397118226E-18</v>
      </c>
      <c r="J183" s="18">
        <f>Model!$W$14*((drdp!D183)*'MBXY-TI1S'!$B183+(drdp!G183)*'MBXY-TI1S'!$C183+(drdp!J183)*'MBXY-TI1S'!$D183)</f>
        <v>0</v>
      </c>
      <c r="K183" s="21">
        <f>SUM(E$3:E182)+H183</f>
        <v>7.2715819758746649</v>
      </c>
      <c r="L183" s="21">
        <f>SUM(F$3:F182)+I183</f>
        <v>-1.9484145181323231</v>
      </c>
      <c r="M183" s="21">
        <f>SUM(G$3:G182)+J183</f>
        <v>0</v>
      </c>
      <c r="N183" s="19">
        <f t="shared" si="13"/>
        <v>52.875904431865294</v>
      </c>
      <c r="O183" s="19">
        <f t="shared" si="14"/>
        <v>3.796319134468813</v>
      </c>
      <c r="P183" s="19">
        <f t="shared" si="15"/>
        <v>0</v>
      </c>
      <c r="Q183" s="19">
        <f t="shared" si="16"/>
        <v>-14.168055891583521</v>
      </c>
      <c r="R183" s="19">
        <f t="shared" si="17"/>
        <v>0</v>
      </c>
      <c r="S183" s="19">
        <f t="shared" si="18"/>
        <v>0</v>
      </c>
    </row>
    <row r="184" spans="1:19" x14ac:dyDescent="0.25">
      <c r="A184" s="26">
        <f>Wellpath!E184</f>
        <v>5430</v>
      </c>
      <c r="B184" s="22">
        <v>0</v>
      </c>
      <c r="C184" s="22">
        <v>0</v>
      </c>
      <c r="D184" s="22">
        <f>-COS(Wellpath!$L184) * SIN(Wellpath!$O184) / (Bfield * COS(Dip))</f>
        <v>-3.8918216440807699E-21</v>
      </c>
      <c r="E184" s="20">
        <f>Model!$W$14*((drdp!B184+drdp!K184)*'MBXY-TI1S'!$B184+(drdp!E184+drdp!N184)*'MBXY-TI1S'!$C184+(drdp!H184+drdp!Q184)*'MBXY-TI1S'!$D184)</f>
        <v>7.8943431783896357E-18</v>
      </c>
      <c r="F184" s="20">
        <f>Model!$W$14*((drdp!C184+drdp!L184)*'MBXY-TI1S'!$B184+(drdp!F184+drdp!O184)*'MBXY-TI1S'!$C184+(drdp!I184+drdp!R184)*'MBXY-TI1S'!$D184)</f>
        <v>-2.1152828794236453E-18</v>
      </c>
      <c r="G184" s="20">
        <f>Model!$W$14*((drdp!D184+drdp!M184)*'MBXY-TI1S'!$B184+(drdp!G184+drdp!P184)*'MBXY-TI1S'!$C184+(drdp!J184+drdp!S184)*'MBXY-TI1S'!$D184)</f>
        <v>0</v>
      </c>
      <c r="H184" s="18">
        <f>Model!$W$14*((drdp!B184)*'MBXY-TI1S'!$B184+(drdp!E184)*'MBXY-TI1S'!$C184+(drdp!H184)*'MBXY-TI1S'!$D184)</f>
        <v>3.9471715891948179E-18</v>
      </c>
      <c r="I184" s="18">
        <f>Model!$W$14*((drdp!C184)*'MBXY-TI1S'!$B184+(drdp!F184)*'MBXY-TI1S'!$C184+(drdp!I184)*'MBXY-TI1S'!$D184)</f>
        <v>-1.0576414397118226E-18</v>
      </c>
      <c r="J184" s="18">
        <f>Model!$W$14*((drdp!D184)*'MBXY-TI1S'!$B184+(drdp!G184)*'MBXY-TI1S'!$C184+(drdp!J184)*'MBXY-TI1S'!$D184)</f>
        <v>0</v>
      </c>
      <c r="K184" s="21">
        <f>SUM(E$3:E183)+H184</f>
        <v>7.2715819758746649</v>
      </c>
      <c r="L184" s="21">
        <f>SUM(F$3:F183)+I184</f>
        <v>-1.9484145181323231</v>
      </c>
      <c r="M184" s="21">
        <f>SUM(G$3:G183)+J184</f>
        <v>0</v>
      </c>
      <c r="N184" s="19">
        <f t="shared" si="13"/>
        <v>52.875904431865294</v>
      </c>
      <c r="O184" s="19">
        <f t="shared" si="14"/>
        <v>3.796319134468813</v>
      </c>
      <c r="P184" s="19">
        <f t="shared" si="15"/>
        <v>0</v>
      </c>
      <c r="Q184" s="19">
        <f t="shared" si="16"/>
        <v>-14.168055891583521</v>
      </c>
      <c r="R184" s="19">
        <f t="shared" si="17"/>
        <v>0</v>
      </c>
      <c r="S184" s="19">
        <f t="shared" si="18"/>
        <v>0</v>
      </c>
    </row>
    <row r="185" spans="1:19" x14ac:dyDescent="0.25">
      <c r="A185" s="26">
        <f>Wellpath!E185</f>
        <v>5460</v>
      </c>
      <c r="B185" s="22">
        <v>0</v>
      </c>
      <c r="C185" s="22">
        <v>0</v>
      </c>
      <c r="D185" s="22">
        <f>-COS(Wellpath!$L185) * SIN(Wellpath!$O185) / (Bfield * COS(Dip))</f>
        <v>-3.8918216440807699E-21</v>
      </c>
      <c r="E185" s="20">
        <f>Model!$W$14*((drdp!B185+drdp!K185)*'MBXY-TI1S'!$B185+(drdp!E185+drdp!N185)*'MBXY-TI1S'!$C185+(drdp!H185+drdp!Q185)*'MBXY-TI1S'!$D185)</f>
        <v>7.8943431783896357E-18</v>
      </c>
      <c r="F185" s="20">
        <f>Model!$W$14*((drdp!C185+drdp!L185)*'MBXY-TI1S'!$B185+(drdp!F185+drdp!O185)*'MBXY-TI1S'!$C185+(drdp!I185+drdp!R185)*'MBXY-TI1S'!$D185)</f>
        <v>-2.1152828794236453E-18</v>
      </c>
      <c r="G185" s="20">
        <f>Model!$W$14*((drdp!D185+drdp!M185)*'MBXY-TI1S'!$B185+(drdp!G185+drdp!P185)*'MBXY-TI1S'!$C185+(drdp!J185+drdp!S185)*'MBXY-TI1S'!$D185)</f>
        <v>0</v>
      </c>
      <c r="H185" s="18">
        <f>Model!$W$14*((drdp!B185)*'MBXY-TI1S'!$B185+(drdp!E185)*'MBXY-TI1S'!$C185+(drdp!H185)*'MBXY-TI1S'!$D185)</f>
        <v>3.9471715891948179E-18</v>
      </c>
      <c r="I185" s="18">
        <f>Model!$W$14*((drdp!C185)*'MBXY-TI1S'!$B185+(drdp!F185)*'MBXY-TI1S'!$C185+(drdp!I185)*'MBXY-TI1S'!$D185)</f>
        <v>-1.0576414397118226E-18</v>
      </c>
      <c r="J185" s="18">
        <f>Model!$W$14*((drdp!D185)*'MBXY-TI1S'!$B185+(drdp!G185)*'MBXY-TI1S'!$C185+(drdp!J185)*'MBXY-TI1S'!$D185)</f>
        <v>0</v>
      </c>
      <c r="K185" s="21">
        <f>SUM(E$3:E184)+H185</f>
        <v>7.2715819758746649</v>
      </c>
      <c r="L185" s="21">
        <f>SUM(F$3:F184)+I185</f>
        <v>-1.9484145181323231</v>
      </c>
      <c r="M185" s="21">
        <f>SUM(G$3:G184)+J185</f>
        <v>0</v>
      </c>
      <c r="N185" s="19">
        <f t="shared" si="13"/>
        <v>52.875904431865294</v>
      </c>
      <c r="O185" s="19">
        <f t="shared" si="14"/>
        <v>3.796319134468813</v>
      </c>
      <c r="P185" s="19">
        <f t="shared" si="15"/>
        <v>0</v>
      </c>
      <c r="Q185" s="19">
        <f t="shared" si="16"/>
        <v>-14.168055891583521</v>
      </c>
      <c r="R185" s="19">
        <f t="shared" si="17"/>
        <v>0</v>
      </c>
      <c r="S185" s="19">
        <f t="shared" si="18"/>
        <v>0</v>
      </c>
    </row>
    <row r="186" spans="1:19" x14ac:dyDescent="0.25">
      <c r="A186" s="26">
        <f>Wellpath!E186</f>
        <v>5490</v>
      </c>
      <c r="B186" s="22">
        <v>0</v>
      </c>
      <c r="C186" s="22">
        <v>0</v>
      </c>
      <c r="D186" s="22">
        <f>-COS(Wellpath!$L186) * SIN(Wellpath!$O186) / (Bfield * COS(Dip))</f>
        <v>-3.8918216440807699E-21</v>
      </c>
      <c r="E186" s="20">
        <f>Model!$W$14*((drdp!B186+drdp!K186)*'MBXY-TI1S'!$B186+(drdp!E186+drdp!N186)*'MBXY-TI1S'!$C186+(drdp!H186+drdp!Q186)*'MBXY-TI1S'!$D186)</f>
        <v>7.8943431783896357E-18</v>
      </c>
      <c r="F186" s="20">
        <f>Model!$W$14*((drdp!C186+drdp!L186)*'MBXY-TI1S'!$B186+(drdp!F186+drdp!O186)*'MBXY-TI1S'!$C186+(drdp!I186+drdp!R186)*'MBXY-TI1S'!$D186)</f>
        <v>-2.1152828794236453E-18</v>
      </c>
      <c r="G186" s="20">
        <f>Model!$W$14*((drdp!D186+drdp!M186)*'MBXY-TI1S'!$B186+(drdp!G186+drdp!P186)*'MBXY-TI1S'!$C186+(drdp!J186+drdp!S186)*'MBXY-TI1S'!$D186)</f>
        <v>0</v>
      </c>
      <c r="H186" s="18">
        <f>Model!$W$14*((drdp!B186)*'MBXY-TI1S'!$B186+(drdp!E186)*'MBXY-TI1S'!$C186+(drdp!H186)*'MBXY-TI1S'!$D186)</f>
        <v>3.9471715891948179E-18</v>
      </c>
      <c r="I186" s="18">
        <f>Model!$W$14*((drdp!C186)*'MBXY-TI1S'!$B186+(drdp!F186)*'MBXY-TI1S'!$C186+(drdp!I186)*'MBXY-TI1S'!$D186)</f>
        <v>-1.0576414397118226E-18</v>
      </c>
      <c r="J186" s="18">
        <f>Model!$W$14*((drdp!D186)*'MBXY-TI1S'!$B186+(drdp!G186)*'MBXY-TI1S'!$C186+(drdp!J186)*'MBXY-TI1S'!$D186)</f>
        <v>0</v>
      </c>
      <c r="K186" s="21">
        <f>SUM(E$3:E185)+H186</f>
        <v>7.2715819758746649</v>
      </c>
      <c r="L186" s="21">
        <f>SUM(F$3:F185)+I186</f>
        <v>-1.9484145181323231</v>
      </c>
      <c r="M186" s="21">
        <f>SUM(G$3:G185)+J186</f>
        <v>0</v>
      </c>
      <c r="N186" s="19">
        <f t="shared" si="13"/>
        <v>52.875904431865294</v>
      </c>
      <c r="O186" s="19">
        <f t="shared" si="14"/>
        <v>3.796319134468813</v>
      </c>
      <c r="P186" s="19">
        <f t="shared" si="15"/>
        <v>0</v>
      </c>
      <c r="Q186" s="19">
        <f t="shared" si="16"/>
        <v>-14.168055891583521</v>
      </c>
      <c r="R186" s="19">
        <f t="shared" si="17"/>
        <v>0</v>
      </c>
      <c r="S186" s="19">
        <f t="shared" si="18"/>
        <v>0</v>
      </c>
    </row>
    <row r="187" spans="1:19" x14ac:dyDescent="0.25">
      <c r="A187" s="26">
        <f>Wellpath!E187</f>
        <v>5520</v>
      </c>
      <c r="B187" s="22">
        <v>0</v>
      </c>
      <c r="C187" s="22">
        <v>0</v>
      </c>
      <c r="D187" s="22">
        <f>-COS(Wellpath!$L187) * SIN(Wellpath!$O187) / (Bfield * COS(Dip))</f>
        <v>-3.8918216440807699E-21</v>
      </c>
      <c r="E187" s="20">
        <f>Model!$W$14*((drdp!B187+drdp!K187)*'MBXY-TI1S'!$B187+(drdp!E187+drdp!N187)*'MBXY-TI1S'!$C187+(drdp!H187+drdp!Q187)*'MBXY-TI1S'!$D187)</f>
        <v>7.8943431783896357E-18</v>
      </c>
      <c r="F187" s="20">
        <f>Model!$W$14*((drdp!C187+drdp!L187)*'MBXY-TI1S'!$B187+(drdp!F187+drdp!O187)*'MBXY-TI1S'!$C187+(drdp!I187+drdp!R187)*'MBXY-TI1S'!$D187)</f>
        <v>-2.1152828794236453E-18</v>
      </c>
      <c r="G187" s="20">
        <f>Model!$W$14*((drdp!D187+drdp!M187)*'MBXY-TI1S'!$B187+(drdp!G187+drdp!P187)*'MBXY-TI1S'!$C187+(drdp!J187+drdp!S187)*'MBXY-TI1S'!$D187)</f>
        <v>0</v>
      </c>
      <c r="H187" s="18">
        <f>Model!$W$14*((drdp!B187)*'MBXY-TI1S'!$B187+(drdp!E187)*'MBXY-TI1S'!$C187+(drdp!H187)*'MBXY-TI1S'!$D187)</f>
        <v>3.9471715891948179E-18</v>
      </c>
      <c r="I187" s="18">
        <f>Model!$W$14*((drdp!C187)*'MBXY-TI1S'!$B187+(drdp!F187)*'MBXY-TI1S'!$C187+(drdp!I187)*'MBXY-TI1S'!$D187)</f>
        <v>-1.0576414397118226E-18</v>
      </c>
      <c r="J187" s="18">
        <f>Model!$W$14*((drdp!D187)*'MBXY-TI1S'!$B187+(drdp!G187)*'MBXY-TI1S'!$C187+(drdp!J187)*'MBXY-TI1S'!$D187)</f>
        <v>0</v>
      </c>
      <c r="K187" s="21">
        <f>SUM(E$3:E186)+H187</f>
        <v>7.2715819758746649</v>
      </c>
      <c r="L187" s="21">
        <f>SUM(F$3:F186)+I187</f>
        <v>-1.9484145181323231</v>
      </c>
      <c r="M187" s="21">
        <f>SUM(G$3:G186)+J187</f>
        <v>0</v>
      </c>
      <c r="N187" s="19">
        <f t="shared" si="13"/>
        <v>52.875904431865294</v>
      </c>
      <c r="O187" s="19">
        <f t="shared" si="14"/>
        <v>3.796319134468813</v>
      </c>
      <c r="P187" s="19">
        <f t="shared" si="15"/>
        <v>0</v>
      </c>
      <c r="Q187" s="19">
        <f t="shared" si="16"/>
        <v>-14.168055891583521</v>
      </c>
      <c r="R187" s="19">
        <f t="shared" si="17"/>
        <v>0</v>
      </c>
      <c r="S187" s="19">
        <f t="shared" si="18"/>
        <v>0</v>
      </c>
    </row>
    <row r="188" spans="1:19" x14ac:dyDescent="0.25">
      <c r="A188" s="26">
        <f>Wellpath!E188</f>
        <v>5550</v>
      </c>
      <c r="B188" s="22">
        <v>0</v>
      </c>
      <c r="C188" s="22">
        <v>0</v>
      </c>
      <c r="D188" s="22">
        <f>-COS(Wellpath!$L188) * SIN(Wellpath!$O188) / (Bfield * COS(Dip))</f>
        <v>-3.8918216440807699E-21</v>
      </c>
      <c r="E188" s="20">
        <f>Model!$W$14*((drdp!B188+drdp!K188)*'MBXY-TI1S'!$B188+(drdp!E188+drdp!N188)*'MBXY-TI1S'!$C188+(drdp!H188+drdp!Q188)*'MBXY-TI1S'!$D188)</f>
        <v>7.8943431783896357E-18</v>
      </c>
      <c r="F188" s="20">
        <f>Model!$W$14*((drdp!C188+drdp!L188)*'MBXY-TI1S'!$B188+(drdp!F188+drdp!O188)*'MBXY-TI1S'!$C188+(drdp!I188+drdp!R188)*'MBXY-TI1S'!$D188)</f>
        <v>-2.1152828794236453E-18</v>
      </c>
      <c r="G188" s="20">
        <f>Model!$W$14*((drdp!D188+drdp!M188)*'MBXY-TI1S'!$B188+(drdp!G188+drdp!P188)*'MBXY-TI1S'!$C188+(drdp!J188+drdp!S188)*'MBXY-TI1S'!$D188)</f>
        <v>0</v>
      </c>
      <c r="H188" s="18">
        <f>Model!$W$14*((drdp!B188)*'MBXY-TI1S'!$B188+(drdp!E188)*'MBXY-TI1S'!$C188+(drdp!H188)*'MBXY-TI1S'!$D188)</f>
        <v>3.9471715891948179E-18</v>
      </c>
      <c r="I188" s="18">
        <f>Model!$W$14*((drdp!C188)*'MBXY-TI1S'!$B188+(drdp!F188)*'MBXY-TI1S'!$C188+(drdp!I188)*'MBXY-TI1S'!$D188)</f>
        <v>-1.0576414397118226E-18</v>
      </c>
      <c r="J188" s="18">
        <f>Model!$W$14*((drdp!D188)*'MBXY-TI1S'!$B188+(drdp!G188)*'MBXY-TI1S'!$C188+(drdp!J188)*'MBXY-TI1S'!$D188)</f>
        <v>0</v>
      </c>
      <c r="K188" s="21">
        <f>SUM(E$3:E187)+H188</f>
        <v>7.2715819758746649</v>
      </c>
      <c r="L188" s="21">
        <f>SUM(F$3:F187)+I188</f>
        <v>-1.9484145181323231</v>
      </c>
      <c r="M188" s="21">
        <f>SUM(G$3:G187)+J188</f>
        <v>0</v>
      </c>
      <c r="N188" s="19">
        <f t="shared" si="13"/>
        <v>52.875904431865294</v>
      </c>
      <c r="O188" s="19">
        <f t="shared" si="14"/>
        <v>3.796319134468813</v>
      </c>
      <c r="P188" s="19">
        <f t="shared" si="15"/>
        <v>0</v>
      </c>
      <c r="Q188" s="19">
        <f t="shared" si="16"/>
        <v>-14.168055891583521</v>
      </c>
      <c r="R188" s="19">
        <f t="shared" si="17"/>
        <v>0</v>
      </c>
      <c r="S188" s="19">
        <f t="shared" si="18"/>
        <v>0</v>
      </c>
    </row>
    <row r="189" spans="1:19" x14ac:dyDescent="0.25">
      <c r="A189" s="26">
        <f>Wellpath!E189</f>
        <v>5580</v>
      </c>
      <c r="B189" s="22">
        <v>0</v>
      </c>
      <c r="C189" s="22">
        <v>0</v>
      </c>
      <c r="D189" s="22">
        <f>-COS(Wellpath!$L189) * SIN(Wellpath!$O189) / (Bfield * COS(Dip))</f>
        <v>-3.8918216440807699E-21</v>
      </c>
      <c r="E189" s="20">
        <f>Model!$W$14*((drdp!B189+drdp!K189)*'MBXY-TI1S'!$B189+(drdp!E189+drdp!N189)*'MBXY-TI1S'!$C189+(drdp!H189+drdp!Q189)*'MBXY-TI1S'!$D189)</f>
        <v>7.8943431783896357E-18</v>
      </c>
      <c r="F189" s="20">
        <f>Model!$W$14*((drdp!C189+drdp!L189)*'MBXY-TI1S'!$B189+(drdp!F189+drdp!O189)*'MBXY-TI1S'!$C189+(drdp!I189+drdp!R189)*'MBXY-TI1S'!$D189)</f>
        <v>-2.1152828794236453E-18</v>
      </c>
      <c r="G189" s="20">
        <f>Model!$W$14*((drdp!D189+drdp!M189)*'MBXY-TI1S'!$B189+(drdp!G189+drdp!P189)*'MBXY-TI1S'!$C189+(drdp!J189+drdp!S189)*'MBXY-TI1S'!$D189)</f>
        <v>0</v>
      </c>
      <c r="H189" s="18">
        <f>Model!$W$14*((drdp!B189)*'MBXY-TI1S'!$B189+(drdp!E189)*'MBXY-TI1S'!$C189+(drdp!H189)*'MBXY-TI1S'!$D189)</f>
        <v>3.9471715891948179E-18</v>
      </c>
      <c r="I189" s="18">
        <f>Model!$W$14*((drdp!C189)*'MBXY-TI1S'!$B189+(drdp!F189)*'MBXY-TI1S'!$C189+(drdp!I189)*'MBXY-TI1S'!$D189)</f>
        <v>-1.0576414397118226E-18</v>
      </c>
      <c r="J189" s="18">
        <f>Model!$W$14*((drdp!D189)*'MBXY-TI1S'!$B189+(drdp!G189)*'MBXY-TI1S'!$C189+(drdp!J189)*'MBXY-TI1S'!$D189)</f>
        <v>0</v>
      </c>
      <c r="K189" s="21">
        <f>SUM(E$3:E188)+H189</f>
        <v>7.2715819758746649</v>
      </c>
      <c r="L189" s="21">
        <f>SUM(F$3:F188)+I189</f>
        <v>-1.9484145181323231</v>
      </c>
      <c r="M189" s="21">
        <f>SUM(G$3:G188)+J189</f>
        <v>0</v>
      </c>
      <c r="N189" s="19">
        <f t="shared" si="13"/>
        <v>52.875904431865294</v>
      </c>
      <c r="O189" s="19">
        <f t="shared" si="14"/>
        <v>3.796319134468813</v>
      </c>
      <c r="P189" s="19">
        <f t="shared" si="15"/>
        <v>0</v>
      </c>
      <c r="Q189" s="19">
        <f t="shared" si="16"/>
        <v>-14.168055891583521</v>
      </c>
      <c r="R189" s="19">
        <f t="shared" si="17"/>
        <v>0</v>
      </c>
      <c r="S189" s="19">
        <f t="shared" si="18"/>
        <v>0</v>
      </c>
    </row>
    <row r="190" spans="1:19" x14ac:dyDescent="0.25">
      <c r="A190" s="26">
        <f>Wellpath!E190</f>
        <v>5610</v>
      </c>
      <c r="B190" s="22">
        <v>0</v>
      </c>
      <c r="C190" s="22">
        <v>0</v>
      </c>
      <c r="D190" s="22">
        <f>-COS(Wellpath!$L190) * SIN(Wellpath!$O190) / (Bfield * COS(Dip))</f>
        <v>-3.8918216440807699E-21</v>
      </c>
      <c r="E190" s="20">
        <f>Model!$W$14*((drdp!B190+drdp!K190)*'MBXY-TI1S'!$B190+(drdp!E190+drdp!N190)*'MBXY-TI1S'!$C190+(drdp!H190+drdp!Q190)*'MBXY-TI1S'!$D190)</f>
        <v>7.8943431783896357E-18</v>
      </c>
      <c r="F190" s="20">
        <f>Model!$W$14*((drdp!C190+drdp!L190)*'MBXY-TI1S'!$B190+(drdp!F190+drdp!O190)*'MBXY-TI1S'!$C190+(drdp!I190+drdp!R190)*'MBXY-TI1S'!$D190)</f>
        <v>-2.1152828794236453E-18</v>
      </c>
      <c r="G190" s="20">
        <f>Model!$W$14*((drdp!D190+drdp!M190)*'MBXY-TI1S'!$B190+(drdp!G190+drdp!P190)*'MBXY-TI1S'!$C190+(drdp!J190+drdp!S190)*'MBXY-TI1S'!$D190)</f>
        <v>0</v>
      </c>
      <c r="H190" s="18">
        <f>Model!$W$14*((drdp!B190)*'MBXY-TI1S'!$B190+(drdp!E190)*'MBXY-TI1S'!$C190+(drdp!H190)*'MBXY-TI1S'!$D190)</f>
        <v>3.9471715891948179E-18</v>
      </c>
      <c r="I190" s="18">
        <f>Model!$W$14*((drdp!C190)*'MBXY-TI1S'!$B190+(drdp!F190)*'MBXY-TI1S'!$C190+(drdp!I190)*'MBXY-TI1S'!$D190)</f>
        <v>-1.0576414397118226E-18</v>
      </c>
      <c r="J190" s="18">
        <f>Model!$W$14*((drdp!D190)*'MBXY-TI1S'!$B190+(drdp!G190)*'MBXY-TI1S'!$C190+(drdp!J190)*'MBXY-TI1S'!$D190)</f>
        <v>0</v>
      </c>
      <c r="K190" s="21">
        <f>SUM(E$3:E189)+H190</f>
        <v>7.2715819758746649</v>
      </c>
      <c r="L190" s="21">
        <f>SUM(F$3:F189)+I190</f>
        <v>-1.9484145181323231</v>
      </c>
      <c r="M190" s="21">
        <f>SUM(G$3:G189)+J190</f>
        <v>0</v>
      </c>
      <c r="N190" s="19">
        <f t="shared" si="13"/>
        <v>52.875904431865294</v>
      </c>
      <c r="O190" s="19">
        <f t="shared" si="14"/>
        <v>3.796319134468813</v>
      </c>
      <c r="P190" s="19">
        <f t="shared" si="15"/>
        <v>0</v>
      </c>
      <c r="Q190" s="19">
        <f t="shared" si="16"/>
        <v>-14.168055891583521</v>
      </c>
      <c r="R190" s="19">
        <f t="shared" si="17"/>
        <v>0</v>
      </c>
      <c r="S190" s="19">
        <f t="shared" si="18"/>
        <v>0</v>
      </c>
    </row>
    <row r="191" spans="1:19" x14ac:dyDescent="0.25">
      <c r="A191" s="26">
        <f>Wellpath!E191</f>
        <v>5640</v>
      </c>
      <c r="B191" s="22">
        <v>0</v>
      </c>
      <c r="C191" s="22">
        <v>0</v>
      </c>
      <c r="D191" s="22">
        <f>-COS(Wellpath!$L191) * SIN(Wellpath!$O191) / (Bfield * COS(Dip))</f>
        <v>-3.8918216440807699E-21</v>
      </c>
      <c r="E191" s="20">
        <f>Model!$W$14*((drdp!B191+drdp!K191)*'MBXY-TI1S'!$B191+(drdp!E191+drdp!N191)*'MBXY-TI1S'!$C191+(drdp!H191+drdp!Q191)*'MBXY-TI1S'!$D191)</f>
        <v>7.8943431783896357E-18</v>
      </c>
      <c r="F191" s="20">
        <f>Model!$W$14*((drdp!C191+drdp!L191)*'MBXY-TI1S'!$B191+(drdp!F191+drdp!O191)*'MBXY-TI1S'!$C191+(drdp!I191+drdp!R191)*'MBXY-TI1S'!$D191)</f>
        <v>-2.1152828794236453E-18</v>
      </c>
      <c r="G191" s="20">
        <f>Model!$W$14*((drdp!D191+drdp!M191)*'MBXY-TI1S'!$B191+(drdp!G191+drdp!P191)*'MBXY-TI1S'!$C191+(drdp!J191+drdp!S191)*'MBXY-TI1S'!$D191)</f>
        <v>0</v>
      </c>
      <c r="H191" s="18">
        <f>Model!$W$14*((drdp!B191)*'MBXY-TI1S'!$B191+(drdp!E191)*'MBXY-TI1S'!$C191+(drdp!H191)*'MBXY-TI1S'!$D191)</f>
        <v>3.9471715891948179E-18</v>
      </c>
      <c r="I191" s="18">
        <f>Model!$W$14*((drdp!C191)*'MBXY-TI1S'!$B191+(drdp!F191)*'MBXY-TI1S'!$C191+(drdp!I191)*'MBXY-TI1S'!$D191)</f>
        <v>-1.0576414397118226E-18</v>
      </c>
      <c r="J191" s="18">
        <f>Model!$W$14*((drdp!D191)*'MBXY-TI1S'!$B191+(drdp!G191)*'MBXY-TI1S'!$C191+(drdp!J191)*'MBXY-TI1S'!$D191)</f>
        <v>0</v>
      </c>
      <c r="K191" s="21">
        <f>SUM(E$3:E190)+H191</f>
        <v>7.2715819758746649</v>
      </c>
      <c r="L191" s="21">
        <f>SUM(F$3:F190)+I191</f>
        <v>-1.9484145181323231</v>
      </c>
      <c r="M191" s="21">
        <f>SUM(G$3:G190)+J191</f>
        <v>0</v>
      </c>
      <c r="N191" s="19">
        <f t="shared" si="13"/>
        <v>52.875904431865294</v>
      </c>
      <c r="O191" s="19">
        <f t="shared" si="14"/>
        <v>3.796319134468813</v>
      </c>
      <c r="P191" s="19">
        <f t="shared" si="15"/>
        <v>0</v>
      </c>
      <c r="Q191" s="19">
        <f t="shared" si="16"/>
        <v>-14.168055891583521</v>
      </c>
      <c r="R191" s="19">
        <f t="shared" si="17"/>
        <v>0</v>
      </c>
      <c r="S191" s="19">
        <f t="shared" si="18"/>
        <v>0</v>
      </c>
    </row>
    <row r="192" spans="1:19" x14ac:dyDescent="0.25">
      <c r="A192" s="26">
        <f>Wellpath!E192</f>
        <v>5670</v>
      </c>
      <c r="B192" s="22">
        <v>0</v>
      </c>
      <c r="C192" s="22">
        <v>0</v>
      </c>
      <c r="D192" s="22">
        <f>-COS(Wellpath!$L192) * SIN(Wellpath!$O192) / (Bfield * COS(Dip))</f>
        <v>-3.8918216440807699E-21</v>
      </c>
      <c r="E192" s="20">
        <f>Model!$W$14*((drdp!B192+drdp!K192)*'MBXY-TI1S'!$B192+(drdp!E192+drdp!N192)*'MBXY-TI1S'!$C192+(drdp!H192+drdp!Q192)*'MBXY-TI1S'!$D192)</f>
        <v>7.8943431783896357E-18</v>
      </c>
      <c r="F192" s="20">
        <f>Model!$W$14*((drdp!C192+drdp!L192)*'MBXY-TI1S'!$B192+(drdp!F192+drdp!O192)*'MBXY-TI1S'!$C192+(drdp!I192+drdp!R192)*'MBXY-TI1S'!$D192)</f>
        <v>-2.1152828794236453E-18</v>
      </c>
      <c r="G192" s="20">
        <f>Model!$W$14*((drdp!D192+drdp!M192)*'MBXY-TI1S'!$B192+(drdp!G192+drdp!P192)*'MBXY-TI1S'!$C192+(drdp!J192+drdp!S192)*'MBXY-TI1S'!$D192)</f>
        <v>0</v>
      </c>
      <c r="H192" s="18">
        <f>Model!$W$14*((drdp!B192)*'MBXY-TI1S'!$B192+(drdp!E192)*'MBXY-TI1S'!$C192+(drdp!H192)*'MBXY-TI1S'!$D192)</f>
        <v>3.9471715891948179E-18</v>
      </c>
      <c r="I192" s="18">
        <f>Model!$W$14*((drdp!C192)*'MBXY-TI1S'!$B192+(drdp!F192)*'MBXY-TI1S'!$C192+(drdp!I192)*'MBXY-TI1S'!$D192)</f>
        <v>-1.0576414397118226E-18</v>
      </c>
      <c r="J192" s="18">
        <f>Model!$W$14*((drdp!D192)*'MBXY-TI1S'!$B192+(drdp!G192)*'MBXY-TI1S'!$C192+(drdp!J192)*'MBXY-TI1S'!$D192)</f>
        <v>0</v>
      </c>
      <c r="K192" s="21">
        <f>SUM(E$3:E191)+H192</f>
        <v>7.2715819758746649</v>
      </c>
      <c r="L192" s="21">
        <f>SUM(F$3:F191)+I192</f>
        <v>-1.9484145181323231</v>
      </c>
      <c r="M192" s="21">
        <f>SUM(G$3:G191)+J192</f>
        <v>0</v>
      </c>
      <c r="N192" s="19">
        <f t="shared" si="13"/>
        <v>52.875904431865294</v>
      </c>
      <c r="O192" s="19">
        <f t="shared" si="14"/>
        <v>3.796319134468813</v>
      </c>
      <c r="P192" s="19">
        <f t="shared" si="15"/>
        <v>0</v>
      </c>
      <c r="Q192" s="19">
        <f t="shared" si="16"/>
        <v>-14.168055891583521</v>
      </c>
      <c r="R192" s="19">
        <f t="shared" si="17"/>
        <v>0</v>
      </c>
      <c r="S192" s="19">
        <f t="shared" si="18"/>
        <v>0</v>
      </c>
    </row>
    <row r="193" spans="1:19" x14ac:dyDescent="0.25">
      <c r="A193" s="26">
        <f>Wellpath!E193</f>
        <v>5700</v>
      </c>
      <c r="B193" s="22">
        <v>0</v>
      </c>
      <c r="C193" s="22">
        <v>0</v>
      </c>
      <c r="D193" s="22">
        <f>-COS(Wellpath!$L193) * SIN(Wellpath!$O193) / (Bfield * COS(Dip))</f>
        <v>-3.8918216440807699E-21</v>
      </c>
      <c r="E193" s="20">
        <f>Model!$W$14*((drdp!B193+drdp!K193)*'MBXY-TI1S'!$B193+(drdp!E193+drdp!N193)*'MBXY-TI1S'!$C193+(drdp!H193+drdp!Q193)*'MBXY-TI1S'!$D193)</f>
        <v>7.8943431783896357E-18</v>
      </c>
      <c r="F193" s="20">
        <f>Model!$W$14*((drdp!C193+drdp!L193)*'MBXY-TI1S'!$B193+(drdp!F193+drdp!O193)*'MBXY-TI1S'!$C193+(drdp!I193+drdp!R193)*'MBXY-TI1S'!$D193)</f>
        <v>-2.1152828794236453E-18</v>
      </c>
      <c r="G193" s="20">
        <f>Model!$W$14*((drdp!D193+drdp!M193)*'MBXY-TI1S'!$B193+(drdp!G193+drdp!P193)*'MBXY-TI1S'!$C193+(drdp!J193+drdp!S193)*'MBXY-TI1S'!$D193)</f>
        <v>0</v>
      </c>
      <c r="H193" s="18">
        <f>Model!$W$14*((drdp!B193)*'MBXY-TI1S'!$B193+(drdp!E193)*'MBXY-TI1S'!$C193+(drdp!H193)*'MBXY-TI1S'!$D193)</f>
        <v>3.9471715891948179E-18</v>
      </c>
      <c r="I193" s="18">
        <f>Model!$W$14*((drdp!C193)*'MBXY-TI1S'!$B193+(drdp!F193)*'MBXY-TI1S'!$C193+(drdp!I193)*'MBXY-TI1S'!$D193)</f>
        <v>-1.0576414397118226E-18</v>
      </c>
      <c r="J193" s="18">
        <f>Model!$W$14*((drdp!D193)*'MBXY-TI1S'!$B193+(drdp!G193)*'MBXY-TI1S'!$C193+(drdp!J193)*'MBXY-TI1S'!$D193)</f>
        <v>0</v>
      </c>
      <c r="K193" s="21">
        <f>SUM(E$3:E192)+H193</f>
        <v>7.2715819758746649</v>
      </c>
      <c r="L193" s="21">
        <f>SUM(F$3:F192)+I193</f>
        <v>-1.9484145181323231</v>
      </c>
      <c r="M193" s="21">
        <f>SUM(G$3:G192)+J193</f>
        <v>0</v>
      </c>
      <c r="N193" s="19">
        <f t="shared" si="13"/>
        <v>52.875904431865294</v>
      </c>
      <c r="O193" s="19">
        <f t="shared" si="14"/>
        <v>3.796319134468813</v>
      </c>
      <c r="P193" s="19">
        <f t="shared" si="15"/>
        <v>0</v>
      </c>
      <c r="Q193" s="19">
        <f t="shared" si="16"/>
        <v>-14.168055891583521</v>
      </c>
      <c r="R193" s="19">
        <f t="shared" si="17"/>
        <v>0</v>
      </c>
      <c r="S193" s="19">
        <f t="shared" si="18"/>
        <v>0</v>
      </c>
    </row>
    <row r="194" spans="1:19" x14ac:dyDescent="0.25">
      <c r="A194" s="26">
        <f>Wellpath!E194</f>
        <v>5730</v>
      </c>
      <c r="B194" s="22">
        <v>0</v>
      </c>
      <c r="C194" s="22">
        <v>0</v>
      </c>
      <c r="D194" s="22">
        <f>-COS(Wellpath!$L194) * SIN(Wellpath!$O194) / (Bfield * COS(Dip))</f>
        <v>-3.8918216440807699E-21</v>
      </c>
      <c r="E194" s="20">
        <f>Model!$W$14*((drdp!B194+drdp!K194)*'MBXY-TI1S'!$B194+(drdp!E194+drdp!N194)*'MBXY-TI1S'!$C194+(drdp!H194+drdp!Q194)*'MBXY-TI1S'!$D194)</f>
        <v>7.8943431783896357E-18</v>
      </c>
      <c r="F194" s="20">
        <f>Model!$W$14*((drdp!C194+drdp!L194)*'MBXY-TI1S'!$B194+(drdp!F194+drdp!O194)*'MBXY-TI1S'!$C194+(drdp!I194+drdp!R194)*'MBXY-TI1S'!$D194)</f>
        <v>-2.1152828794236453E-18</v>
      </c>
      <c r="G194" s="20">
        <f>Model!$W$14*((drdp!D194+drdp!M194)*'MBXY-TI1S'!$B194+(drdp!G194+drdp!P194)*'MBXY-TI1S'!$C194+(drdp!J194+drdp!S194)*'MBXY-TI1S'!$D194)</f>
        <v>0</v>
      </c>
      <c r="H194" s="18">
        <f>Model!$W$14*((drdp!B194)*'MBXY-TI1S'!$B194+(drdp!E194)*'MBXY-TI1S'!$C194+(drdp!H194)*'MBXY-TI1S'!$D194)</f>
        <v>3.9471715891948179E-18</v>
      </c>
      <c r="I194" s="18">
        <f>Model!$W$14*((drdp!C194)*'MBXY-TI1S'!$B194+(drdp!F194)*'MBXY-TI1S'!$C194+(drdp!I194)*'MBXY-TI1S'!$D194)</f>
        <v>-1.0576414397118226E-18</v>
      </c>
      <c r="J194" s="18">
        <f>Model!$W$14*((drdp!D194)*'MBXY-TI1S'!$B194+(drdp!G194)*'MBXY-TI1S'!$C194+(drdp!J194)*'MBXY-TI1S'!$D194)</f>
        <v>0</v>
      </c>
      <c r="K194" s="21">
        <f>SUM(E$3:E193)+H194</f>
        <v>7.2715819758746649</v>
      </c>
      <c r="L194" s="21">
        <f>SUM(F$3:F193)+I194</f>
        <v>-1.9484145181323231</v>
      </c>
      <c r="M194" s="21">
        <f>SUM(G$3:G193)+J194</f>
        <v>0</v>
      </c>
      <c r="N194" s="19">
        <f t="shared" si="13"/>
        <v>52.875904431865294</v>
      </c>
      <c r="O194" s="19">
        <f t="shared" si="14"/>
        <v>3.796319134468813</v>
      </c>
      <c r="P194" s="19">
        <f t="shared" si="15"/>
        <v>0</v>
      </c>
      <c r="Q194" s="19">
        <f t="shared" si="16"/>
        <v>-14.168055891583521</v>
      </c>
      <c r="R194" s="19">
        <f t="shared" si="17"/>
        <v>0</v>
      </c>
      <c r="S194" s="19">
        <f t="shared" si="18"/>
        <v>0</v>
      </c>
    </row>
    <row r="195" spans="1:19" x14ac:dyDescent="0.25">
      <c r="A195" s="26">
        <f>Wellpath!E195</f>
        <v>5760</v>
      </c>
      <c r="B195" s="22">
        <v>0</v>
      </c>
      <c r="C195" s="22">
        <v>0</v>
      </c>
      <c r="D195" s="22">
        <f>-COS(Wellpath!$L195) * SIN(Wellpath!$O195) / (Bfield * COS(Dip))</f>
        <v>-3.8918216440807699E-21</v>
      </c>
      <c r="E195" s="20">
        <f>Model!$W$14*((drdp!B195+drdp!K195)*'MBXY-TI1S'!$B195+(drdp!E195+drdp!N195)*'MBXY-TI1S'!$C195+(drdp!H195+drdp!Q195)*'MBXY-TI1S'!$D195)</f>
        <v>7.8943431783896357E-18</v>
      </c>
      <c r="F195" s="20">
        <f>Model!$W$14*((drdp!C195+drdp!L195)*'MBXY-TI1S'!$B195+(drdp!F195+drdp!O195)*'MBXY-TI1S'!$C195+(drdp!I195+drdp!R195)*'MBXY-TI1S'!$D195)</f>
        <v>-2.1152828794236453E-18</v>
      </c>
      <c r="G195" s="20">
        <f>Model!$W$14*((drdp!D195+drdp!M195)*'MBXY-TI1S'!$B195+(drdp!G195+drdp!P195)*'MBXY-TI1S'!$C195+(drdp!J195+drdp!S195)*'MBXY-TI1S'!$D195)</f>
        <v>0</v>
      </c>
      <c r="H195" s="18">
        <f>Model!$W$14*((drdp!B195)*'MBXY-TI1S'!$B195+(drdp!E195)*'MBXY-TI1S'!$C195+(drdp!H195)*'MBXY-TI1S'!$D195)</f>
        <v>3.9471715891948179E-18</v>
      </c>
      <c r="I195" s="18">
        <f>Model!$W$14*((drdp!C195)*'MBXY-TI1S'!$B195+(drdp!F195)*'MBXY-TI1S'!$C195+(drdp!I195)*'MBXY-TI1S'!$D195)</f>
        <v>-1.0576414397118226E-18</v>
      </c>
      <c r="J195" s="18">
        <f>Model!$W$14*((drdp!D195)*'MBXY-TI1S'!$B195+(drdp!G195)*'MBXY-TI1S'!$C195+(drdp!J195)*'MBXY-TI1S'!$D195)</f>
        <v>0</v>
      </c>
      <c r="K195" s="21">
        <f>SUM(E$3:E194)+H195</f>
        <v>7.2715819758746649</v>
      </c>
      <c r="L195" s="21">
        <f>SUM(F$3:F194)+I195</f>
        <v>-1.9484145181323231</v>
      </c>
      <c r="M195" s="21">
        <f>SUM(G$3:G194)+J195</f>
        <v>0</v>
      </c>
      <c r="N195" s="19">
        <f t="shared" si="13"/>
        <v>52.875904431865294</v>
      </c>
      <c r="O195" s="19">
        <f t="shared" si="14"/>
        <v>3.796319134468813</v>
      </c>
      <c r="P195" s="19">
        <f t="shared" si="15"/>
        <v>0</v>
      </c>
      <c r="Q195" s="19">
        <f t="shared" si="16"/>
        <v>-14.168055891583521</v>
      </c>
      <c r="R195" s="19">
        <f t="shared" si="17"/>
        <v>0</v>
      </c>
      <c r="S195" s="19">
        <f t="shared" si="18"/>
        <v>0</v>
      </c>
    </row>
    <row r="196" spans="1:19" x14ac:dyDescent="0.25">
      <c r="A196" s="26">
        <f>Wellpath!E196</f>
        <v>5790</v>
      </c>
      <c r="B196" s="22">
        <v>0</v>
      </c>
      <c r="C196" s="22">
        <v>0</v>
      </c>
      <c r="D196" s="22">
        <f>-COS(Wellpath!$L196) * SIN(Wellpath!$O196) / (Bfield * COS(Dip))</f>
        <v>-3.8918216440807699E-21</v>
      </c>
      <c r="E196" s="20">
        <f>Model!$W$14*((drdp!B196+drdp!K196)*'MBXY-TI1S'!$B196+(drdp!E196+drdp!N196)*'MBXY-TI1S'!$C196+(drdp!H196+drdp!Q196)*'MBXY-TI1S'!$D196)</f>
        <v>7.8943431783896357E-18</v>
      </c>
      <c r="F196" s="20">
        <f>Model!$W$14*((drdp!C196+drdp!L196)*'MBXY-TI1S'!$B196+(drdp!F196+drdp!O196)*'MBXY-TI1S'!$C196+(drdp!I196+drdp!R196)*'MBXY-TI1S'!$D196)</f>
        <v>-2.1152828794236453E-18</v>
      </c>
      <c r="G196" s="20">
        <f>Model!$W$14*((drdp!D196+drdp!M196)*'MBXY-TI1S'!$B196+(drdp!G196+drdp!P196)*'MBXY-TI1S'!$C196+(drdp!J196+drdp!S196)*'MBXY-TI1S'!$D196)</f>
        <v>0</v>
      </c>
      <c r="H196" s="18">
        <f>Model!$W$14*((drdp!B196)*'MBXY-TI1S'!$B196+(drdp!E196)*'MBXY-TI1S'!$C196+(drdp!H196)*'MBXY-TI1S'!$D196)</f>
        <v>3.9471715891948179E-18</v>
      </c>
      <c r="I196" s="18">
        <f>Model!$W$14*((drdp!C196)*'MBXY-TI1S'!$B196+(drdp!F196)*'MBXY-TI1S'!$C196+(drdp!I196)*'MBXY-TI1S'!$D196)</f>
        <v>-1.0576414397118226E-18</v>
      </c>
      <c r="J196" s="18">
        <f>Model!$W$14*((drdp!D196)*'MBXY-TI1S'!$B196+(drdp!G196)*'MBXY-TI1S'!$C196+(drdp!J196)*'MBXY-TI1S'!$D196)</f>
        <v>0</v>
      </c>
      <c r="K196" s="21">
        <f>SUM(E$3:E195)+H196</f>
        <v>7.2715819758746649</v>
      </c>
      <c r="L196" s="21">
        <f>SUM(F$3:F195)+I196</f>
        <v>-1.9484145181323231</v>
      </c>
      <c r="M196" s="21">
        <f>SUM(G$3:G195)+J196</f>
        <v>0</v>
      </c>
      <c r="N196" s="19">
        <f t="shared" si="13"/>
        <v>52.875904431865294</v>
      </c>
      <c r="O196" s="19">
        <f t="shared" si="14"/>
        <v>3.796319134468813</v>
      </c>
      <c r="P196" s="19">
        <f t="shared" si="15"/>
        <v>0</v>
      </c>
      <c r="Q196" s="19">
        <f t="shared" si="16"/>
        <v>-14.168055891583521</v>
      </c>
      <c r="R196" s="19">
        <f t="shared" si="17"/>
        <v>0</v>
      </c>
      <c r="S196" s="19">
        <f t="shared" si="18"/>
        <v>0</v>
      </c>
    </row>
    <row r="197" spans="1:19" x14ac:dyDescent="0.25">
      <c r="A197" s="26">
        <f>Wellpath!E197</f>
        <v>5820</v>
      </c>
      <c r="B197" s="22">
        <v>0</v>
      </c>
      <c r="C197" s="22">
        <v>0</v>
      </c>
      <c r="D197" s="22">
        <f>-COS(Wellpath!$L197) * SIN(Wellpath!$O197) / (Bfield * COS(Dip))</f>
        <v>-3.8918216440807699E-21</v>
      </c>
      <c r="E197" s="20">
        <f>Model!$W$14*((drdp!B197+drdp!K197)*'MBXY-TI1S'!$B197+(drdp!E197+drdp!N197)*'MBXY-TI1S'!$C197+(drdp!H197+drdp!Q197)*'MBXY-TI1S'!$D197)</f>
        <v>7.8943431783896357E-18</v>
      </c>
      <c r="F197" s="20">
        <f>Model!$W$14*((drdp!C197+drdp!L197)*'MBXY-TI1S'!$B197+(drdp!F197+drdp!O197)*'MBXY-TI1S'!$C197+(drdp!I197+drdp!R197)*'MBXY-TI1S'!$D197)</f>
        <v>-2.1152828794236453E-18</v>
      </c>
      <c r="G197" s="20">
        <f>Model!$W$14*((drdp!D197+drdp!M197)*'MBXY-TI1S'!$B197+(drdp!G197+drdp!P197)*'MBXY-TI1S'!$C197+(drdp!J197+drdp!S197)*'MBXY-TI1S'!$D197)</f>
        <v>0</v>
      </c>
      <c r="H197" s="18">
        <f>Model!$W$14*((drdp!B197)*'MBXY-TI1S'!$B197+(drdp!E197)*'MBXY-TI1S'!$C197+(drdp!H197)*'MBXY-TI1S'!$D197)</f>
        <v>3.9471715891948179E-18</v>
      </c>
      <c r="I197" s="18">
        <f>Model!$W$14*((drdp!C197)*'MBXY-TI1S'!$B197+(drdp!F197)*'MBXY-TI1S'!$C197+(drdp!I197)*'MBXY-TI1S'!$D197)</f>
        <v>-1.0576414397118226E-18</v>
      </c>
      <c r="J197" s="18">
        <f>Model!$W$14*((drdp!D197)*'MBXY-TI1S'!$B197+(drdp!G197)*'MBXY-TI1S'!$C197+(drdp!J197)*'MBXY-TI1S'!$D197)</f>
        <v>0</v>
      </c>
      <c r="K197" s="21">
        <f>SUM(E$3:E196)+H197</f>
        <v>7.2715819758746649</v>
      </c>
      <c r="L197" s="21">
        <f>SUM(F$3:F196)+I197</f>
        <v>-1.9484145181323231</v>
      </c>
      <c r="M197" s="21">
        <f>SUM(G$3:G196)+J197</f>
        <v>0</v>
      </c>
      <c r="N197" s="19">
        <f t="shared" si="13"/>
        <v>52.875904431865294</v>
      </c>
      <c r="O197" s="19">
        <f t="shared" si="14"/>
        <v>3.796319134468813</v>
      </c>
      <c r="P197" s="19">
        <f t="shared" si="15"/>
        <v>0</v>
      </c>
      <c r="Q197" s="19">
        <f t="shared" si="16"/>
        <v>-14.168055891583521</v>
      </c>
      <c r="R197" s="19">
        <f t="shared" si="17"/>
        <v>0</v>
      </c>
      <c r="S197" s="19">
        <f t="shared" si="18"/>
        <v>0</v>
      </c>
    </row>
    <row r="198" spans="1:19" x14ac:dyDescent="0.25">
      <c r="A198" s="26">
        <f>Wellpath!E198</f>
        <v>5850</v>
      </c>
      <c r="B198" s="22">
        <v>0</v>
      </c>
      <c r="C198" s="22">
        <v>0</v>
      </c>
      <c r="D198" s="22">
        <f>-COS(Wellpath!$L198) * SIN(Wellpath!$O198) / (Bfield * COS(Dip))</f>
        <v>-3.8918216440807699E-21</v>
      </c>
      <c r="E198" s="20">
        <f>Model!$W$14*((drdp!B198+drdp!K198)*'MBXY-TI1S'!$B198+(drdp!E198+drdp!N198)*'MBXY-TI1S'!$C198+(drdp!H198+drdp!Q198)*'MBXY-TI1S'!$D198)</f>
        <v>7.8943431783896357E-18</v>
      </c>
      <c r="F198" s="20">
        <f>Model!$W$14*((drdp!C198+drdp!L198)*'MBXY-TI1S'!$B198+(drdp!F198+drdp!O198)*'MBXY-TI1S'!$C198+(drdp!I198+drdp!R198)*'MBXY-TI1S'!$D198)</f>
        <v>-2.1152828794236453E-18</v>
      </c>
      <c r="G198" s="20">
        <f>Model!$W$14*((drdp!D198+drdp!M198)*'MBXY-TI1S'!$B198+(drdp!G198+drdp!P198)*'MBXY-TI1S'!$C198+(drdp!J198+drdp!S198)*'MBXY-TI1S'!$D198)</f>
        <v>0</v>
      </c>
      <c r="H198" s="18">
        <f>Model!$W$14*((drdp!B198)*'MBXY-TI1S'!$B198+(drdp!E198)*'MBXY-TI1S'!$C198+(drdp!H198)*'MBXY-TI1S'!$D198)</f>
        <v>3.9471715891948179E-18</v>
      </c>
      <c r="I198" s="18">
        <f>Model!$W$14*((drdp!C198)*'MBXY-TI1S'!$B198+(drdp!F198)*'MBXY-TI1S'!$C198+(drdp!I198)*'MBXY-TI1S'!$D198)</f>
        <v>-1.0576414397118226E-18</v>
      </c>
      <c r="J198" s="18">
        <f>Model!$W$14*((drdp!D198)*'MBXY-TI1S'!$B198+(drdp!G198)*'MBXY-TI1S'!$C198+(drdp!J198)*'MBXY-TI1S'!$D198)</f>
        <v>0</v>
      </c>
      <c r="K198" s="21">
        <f>SUM(E$3:E197)+H198</f>
        <v>7.2715819758746649</v>
      </c>
      <c r="L198" s="21">
        <f>SUM(F$3:F197)+I198</f>
        <v>-1.9484145181323231</v>
      </c>
      <c r="M198" s="21">
        <f>SUM(G$3:G197)+J198</f>
        <v>0</v>
      </c>
      <c r="N198" s="19">
        <f t="shared" ref="N198:N261" si="19">K198^2</f>
        <v>52.875904431865294</v>
      </c>
      <c r="O198" s="19">
        <f t="shared" ref="O198:O261" si="20">L198^2</f>
        <v>3.796319134468813</v>
      </c>
      <c r="P198" s="19">
        <f t="shared" ref="P198:P261" si="21">M198^2</f>
        <v>0</v>
      </c>
      <c r="Q198" s="19">
        <f t="shared" ref="Q198:Q261" si="22">K198*L198</f>
        <v>-14.168055891583521</v>
      </c>
      <c r="R198" s="19">
        <f t="shared" ref="R198:R261" si="23">K198*M198</f>
        <v>0</v>
      </c>
      <c r="S198" s="19">
        <f t="shared" ref="S198:S261" si="24">L198*M198</f>
        <v>0</v>
      </c>
    </row>
    <row r="199" spans="1:19" x14ac:dyDescent="0.25">
      <c r="A199" s="26">
        <f>Wellpath!E199</f>
        <v>5880</v>
      </c>
      <c r="B199" s="22">
        <v>0</v>
      </c>
      <c r="C199" s="22">
        <v>0</v>
      </c>
      <c r="D199" s="22">
        <f>-COS(Wellpath!$L199) * SIN(Wellpath!$O199) / (Bfield * COS(Dip))</f>
        <v>-3.8918216440807699E-21</v>
      </c>
      <c r="E199" s="20">
        <f>Model!$W$14*((drdp!B199+drdp!K199)*'MBXY-TI1S'!$B199+(drdp!E199+drdp!N199)*'MBXY-TI1S'!$C199+(drdp!H199+drdp!Q199)*'MBXY-TI1S'!$D199)</f>
        <v>7.8943431783896357E-18</v>
      </c>
      <c r="F199" s="20">
        <f>Model!$W$14*((drdp!C199+drdp!L199)*'MBXY-TI1S'!$B199+(drdp!F199+drdp!O199)*'MBXY-TI1S'!$C199+(drdp!I199+drdp!R199)*'MBXY-TI1S'!$D199)</f>
        <v>-2.1152828794236453E-18</v>
      </c>
      <c r="G199" s="20">
        <f>Model!$W$14*((drdp!D199+drdp!M199)*'MBXY-TI1S'!$B199+(drdp!G199+drdp!P199)*'MBXY-TI1S'!$C199+(drdp!J199+drdp!S199)*'MBXY-TI1S'!$D199)</f>
        <v>0</v>
      </c>
      <c r="H199" s="18">
        <f>Model!$W$14*((drdp!B199)*'MBXY-TI1S'!$B199+(drdp!E199)*'MBXY-TI1S'!$C199+(drdp!H199)*'MBXY-TI1S'!$D199)</f>
        <v>3.9471715891948179E-18</v>
      </c>
      <c r="I199" s="18">
        <f>Model!$W$14*((drdp!C199)*'MBXY-TI1S'!$B199+(drdp!F199)*'MBXY-TI1S'!$C199+(drdp!I199)*'MBXY-TI1S'!$D199)</f>
        <v>-1.0576414397118226E-18</v>
      </c>
      <c r="J199" s="18">
        <f>Model!$W$14*((drdp!D199)*'MBXY-TI1S'!$B199+(drdp!G199)*'MBXY-TI1S'!$C199+(drdp!J199)*'MBXY-TI1S'!$D199)</f>
        <v>0</v>
      </c>
      <c r="K199" s="21">
        <f>SUM(E$3:E198)+H199</f>
        <v>7.2715819758746649</v>
      </c>
      <c r="L199" s="21">
        <f>SUM(F$3:F198)+I199</f>
        <v>-1.9484145181323231</v>
      </c>
      <c r="M199" s="21">
        <f>SUM(G$3:G198)+J199</f>
        <v>0</v>
      </c>
      <c r="N199" s="19">
        <f t="shared" si="19"/>
        <v>52.875904431865294</v>
      </c>
      <c r="O199" s="19">
        <f t="shared" si="20"/>
        <v>3.796319134468813</v>
      </c>
      <c r="P199" s="19">
        <f t="shared" si="21"/>
        <v>0</v>
      </c>
      <c r="Q199" s="19">
        <f t="shared" si="22"/>
        <v>-14.168055891583521</v>
      </c>
      <c r="R199" s="19">
        <f t="shared" si="23"/>
        <v>0</v>
      </c>
      <c r="S199" s="19">
        <f t="shared" si="24"/>
        <v>0</v>
      </c>
    </row>
    <row r="200" spans="1:19" x14ac:dyDescent="0.25">
      <c r="A200" s="26">
        <f>Wellpath!E200</f>
        <v>5910</v>
      </c>
      <c r="B200" s="22">
        <v>0</v>
      </c>
      <c r="C200" s="22">
        <v>0</v>
      </c>
      <c r="D200" s="22">
        <f>-COS(Wellpath!$L200) * SIN(Wellpath!$O200) / (Bfield * COS(Dip))</f>
        <v>-3.8918216440807699E-21</v>
      </c>
      <c r="E200" s="20">
        <f>Model!$W$14*((drdp!B200+drdp!K200)*'MBXY-TI1S'!$B200+(drdp!E200+drdp!N200)*'MBXY-TI1S'!$C200+(drdp!H200+drdp!Q200)*'MBXY-TI1S'!$D200)</f>
        <v>7.8943431783896357E-18</v>
      </c>
      <c r="F200" s="20">
        <f>Model!$W$14*((drdp!C200+drdp!L200)*'MBXY-TI1S'!$B200+(drdp!F200+drdp!O200)*'MBXY-TI1S'!$C200+(drdp!I200+drdp!R200)*'MBXY-TI1S'!$D200)</f>
        <v>-2.1152828794236453E-18</v>
      </c>
      <c r="G200" s="20">
        <f>Model!$W$14*((drdp!D200+drdp!M200)*'MBXY-TI1S'!$B200+(drdp!G200+drdp!P200)*'MBXY-TI1S'!$C200+(drdp!J200+drdp!S200)*'MBXY-TI1S'!$D200)</f>
        <v>0</v>
      </c>
      <c r="H200" s="18">
        <f>Model!$W$14*((drdp!B200)*'MBXY-TI1S'!$B200+(drdp!E200)*'MBXY-TI1S'!$C200+(drdp!H200)*'MBXY-TI1S'!$D200)</f>
        <v>3.9471715891948179E-18</v>
      </c>
      <c r="I200" s="18">
        <f>Model!$W$14*((drdp!C200)*'MBXY-TI1S'!$B200+(drdp!F200)*'MBXY-TI1S'!$C200+(drdp!I200)*'MBXY-TI1S'!$D200)</f>
        <v>-1.0576414397118226E-18</v>
      </c>
      <c r="J200" s="18">
        <f>Model!$W$14*((drdp!D200)*'MBXY-TI1S'!$B200+(drdp!G200)*'MBXY-TI1S'!$C200+(drdp!J200)*'MBXY-TI1S'!$D200)</f>
        <v>0</v>
      </c>
      <c r="K200" s="21">
        <f>SUM(E$3:E199)+H200</f>
        <v>7.2715819758746649</v>
      </c>
      <c r="L200" s="21">
        <f>SUM(F$3:F199)+I200</f>
        <v>-1.9484145181323231</v>
      </c>
      <c r="M200" s="21">
        <f>SUM(G$3:G199)+J200</f>
        <v>0</v>
      </c>
      <c r="N200" s="19">
        <f t="shared" si="19"/>
        <v>52.875904431865294</v>
      </c>
      <c r="O200" s="19">
        <f t="shared" si="20"/>
        <v>3.796319134468813</v>
      </c>
      <c r="P200" s="19">
        <f t="shared" si="21"/>
        <v>0</v>
      </c>
      <c r="Q200" s="19">
        <f t="shared" si="22"/>
        <v>-14.168055891583521</v>
      </c>
      <c r="R200" s="19">
        <f t="shared" si="23"/>
        <v>0</v>
      </c>
      <c r="S200" s="19">
        <f t="shared" si="24"/>
        <v>0</v>
      </c>
    </row>
    <row r="201" spans="1:19" x14ac:dyDescent="0.25">
      <c r="A201" s="26">
        <f>Wellpath!E201</f>
        <v>5940</v>
      </c>
      <c r="B201" s="22">
        <v>0</v>
      </c>
      <c r="C201" s="22">
        <v>0</v>
      </c>
      <c r="D201" s="22">
        <f>-COS(Wellpath!$L201) * SIN(Wellpath!$O201) / (Bfield * COS(Dip))</f>
        <v>-3.8918216440807699E-21</v>
      </c>
      <c r="E201" s="20">
        <f>Model!$W$14*((drdp!B201+drdp!K201)*'MBXY-TI1S'!$B201+(drdp!E201+drdp!N201)*'MBXY-TI1S'!$C201+(drdp!H201+drdp!Q201)*'MBXY-TI1S'!$D201)</f>
        <v>7.8943431783896357E-18</v>
      </c>
      <c r="F201" s="20">
        <f>Model!$W$14*((drdp!C201+drdp!L201)*'MBXY-TI1S'!$B201+(drdp!F201+drdp!O201)*'MBXY-TI1S'!$C201+(drdp!I201+drdp!R201)*'MBXY-TI1S'!$D201)</f>
        <v>-2.1152828794236453E-18</v>
      </c>
      <c r="G201" s="20">
        <f>Model!$W$14*((drdp!D201+drdp!M201)*'MBXY-TI1S'!$B201+(drdp!G201+drdp!P201)*'MBXY-TI1S'!$C201+(drdp!J201+drdp!S201)*'MBXY-TI1S'!$D201)</f>
        <v>0</v>
      </c>
      <c r="H201" s="18">
        <f>Model!$W$14*((drdp!B201)*'MBXY-TI1S'!$B201+(drdp!E201)*'MBXY-TI1S'!$C201+(drdp!H201)*'MBXY-TI1S'!$D201)</f>
        <v>3.9471715891948179E-18</v>
      </c>
      <c r="I201" s="18">
        <f>Model!$W$14*((drdp!C201)*'MBXY-TI1S'!$B201+(drdp!F201)*'MBXY-TI1S'!$C201+(drdp!I201)*'MBXY-TI1S'!$D201)</f>
        <v>-1.0576414397118226E-18</v>
      </c>
      <c r="J201" s="18">
        <f>Model!$W$14*((drdp!D201)*'MBXY-TI1S'!$B201+(drdp!G201)*'MBXY-TI1S'!$C201+(drdp!J201)*'MBXY-TI1S'!$D201)</f>
        <v>0</v>
      </c>
      <c r="K201" s="21">
        <f>SUM(E$3:E200)+H201</f>
        <v>7.2715819758746649</v>
      </c>
      <c r="L201" s="21">
        <f>SUM(F$3:F200)+I201</f>
        <v>-1.9484145181323231</v>
      </c>
      <c r="M201" s="21">
        <f>SUM(G$3:G200)+J201</f>
        <v>0</v>
      </c>
      <c r="N201" s="19">
        <f t="shared" si="19"/>
        <v>52.875904431865294</v>
      </c>
      <c r="O201" s="19">
        <f t="shared" si="20"/>
        <v>3.796319134468813</v>
      </c>
      <c r="P201" s="19">
        <f t="shared" si="21"/>
        <v>0</v>
      </c>
      <c r="Q201" s="19">
        <f t="shared" si="22"/>
        <v>-14.168055891583521</v>
      </c>
      <c r="R201" s="19">
        <f t="shared" si="23"/>
        <v>0</v>
      </c>
      <c r="S201" s="19">
        <f t="shared" si="24"/>
        <v>0</v>
      </c>
    </row>
    <row r="202" spans="1:19" x14ac:dyDescent="0.25">
      <c r="A202" s="26">
        <f>Wellpath!E202</f>
        <v>5970</v>
      </c>
      <c r="B202" s="22">
        <v>0</v>
      </c>
      <c r="C202" s="22">
        <v>0</v>
      </c>
      <c r="D202" s="22">
        <f>-COS(Wellpath!$L202) * SIN(Wellpath!$O202) / (Bfield * COS(Dip))</f>
        <v>-3.8918216440807699E-21</v>
      </c>
      <c r="E202" s="20">
        <f>Model!$W$14*((drdp!B202+drdp!K202)*'MBXY-TI1S'!$B202+(drdp!E202+drdp!N202)*'MBXY-TI1S'!$C202+(drdp!H202+drdp!Q202)*'MBXY-TI1S'!$D202)</f>
        <v>7.8943431783896357E-18</v>
      </c>
      <c r="F202" s="20">
        <f>Model!$W$14*((drdp!C202+drdp!L202)*'MBXY-TI1S'!$B202+(drdp!F202+drdp!O202)*'MBXY-TI1S'!$C202+(drdp!I202+drdp!R202)*'MBXY-TI1S'!$D202)</f>
        <v>-2.1152828794236453E-18</v>
      </c>
      <c r="G202" s="20">
        <f>Model!$W$14*((drdp!D202+drdp!M202)*'MBXY-TI1S'!$B202+(drdp!G202+drdp!P202)*'MBXY-TI1S'!$C202+(drdp!J202+drdp!S202)*'MBXY-TI1S'!$D202)</f>
        <v>0</v>
      </c>
      <c r="H202" s="18">
        <f>Model!$W$14*((drdp!B202)*'MBXY-TI1S'!$B202+(drdp!E202)*'MBXY-TI1S'!$C202+(drdp!H202)*'MBXY-TI1S'!$D202)</f>
        <v>3.9471715891948179E-18</v>
      </c>
      <c r="I202" s="18">
        <f>Model!$W$14*((drdp!C202)*'MBXY-TI1S'!$B202+(drdp!F202)*'MBXY-TI1S'!$C202+(drdp!I202)*'MBXY-TI1S'!$D202)</f>
        <v>-1.0576414397118226E-18</v>
      </c>
      <c r="J202" s="18">
        <f>Model!$W$14*((drdp!D202)*'MBXY-TI1S'!$B202+(drdp!G202)*'MBXY-TI1S'!$C202+(drdp!J202)*'MBXY-TI1S'!$D202)</f>
        <v>0</v>
      </c>
      <c r="K202" s="21">
        <f>SUM(E$3:E201)+H202</f>
        <v>7.2715819758746649</v>
      </c>
      <c r="L202" s="21">
        <f>SUM(F$3:F201)+I202</f>
        <v>-1.9484145181323231</v>
      </c>
      <c r="M202" s="21">
        <f>SUM(G$3:G201)+J202</f>
        <v>0</v>
      </c>
      <c r="N202" s="19">
        <f t="shared" si="19"/>
        <v>52.875904431865294</v>
      </c>
      <c r="O202" s="19">
        <f t="shared" si="20"/>
        <v>3.796319134468813</v>
      </c>
      <c r="P202" s="19">
        <f t="shared" si="21"/>
        <v>0</v>
      </c>
      <c r="Q202" s="19">
        <f t="shared" si="22"/>
        <v>-14.168055891583521</v>
      </c>
      <c r="R202" s="19">
        <f t="shared" si="23"/>
        <v>0</v>
      </c>
      <c r="S202" s="19">
        <f t="shared" si="24"/>
        <v>0</v>
      </c>
    </row>
    <row r="203" spans="1:19" x14ac:dyDescent="0.25">
      <c r="A203" s="26">
        <f>Wellpath!E203</f>
        <v>6000</v>
      </c>
      <c r="B203" s="22">
        <v>0</v>
      </c>
      <c r="C203" s="22">
        <v>0</v>
      </c>
      <c r="D203" s="22">
        <f>-COS(Wellpath!$L203) * SIN(Wellpath!$O203) / (Bfield * COS(Dip))</f>
        <v>-3.8918216440807699E-21</v>
      </c>
      <c r="E203" s="20">
        <f>Model!$W$14*((drdp!B203+drdp!K203)*'MBXY-TI1S'!$B203+(drdp!E203+drdp!N203)*'MBXY-TI1S'!$C203+(drdp!H203+drdp!Q203)*'MBXY-TI1S'!$D203)</f>
        <v>7.8943431783896357E-18</v>
      </c>
      <c r="F203" s="20">
        <f>Model!$W$14*((drdp!C203+drdp!L203)*'MBXY-TI1S'!$B203+(drdp!F203+drdp!O203)*'MBXY-TI1S'!$C203+(drdp!I203+drdp!R203)*'MBXY-TI1S'!$D203)</f>
        <v>-2.1152828794236453E-18</v>
      </c>
      <c r="G203" s="20">
        <f>Model!$W$14*((drdp!D203+drdp!M203)*'MBXY-TI1S'!$B203+(drdp!G203+drdp!P203)*'MBXY-TI1S'!$C203+(drdp!J203+drdp!S203)*'MBXY-TI1S'!$D203)</f>
        <v>0</v>
      </c>
      <c r="H203" s="18">
        <f>Model!$W$14*((drdp!B203)*'MBXY-TI1S'!$B203+(drdp!E203)*'MBXY-TI1S'!$C203+(drdp!H203)*'MBXY-TI1S'!$D203)</f>
        <v>3.9471715891948179E-18</v>
      </c>
      <c r="I203" s="18">
        <f>Model!$W$14*((drdp!C203)*'MBXY-TI1S'!$B203+(drdp!F203)*'MBXY-TI1S'!$C203+(drdp!I203)*'MBXY-TI1S'!$D203)</f>
        <v>-1.0576414397118226E-18</v>
      </c>
      <c r="J203" s="18">
        <f>Model!$W$14*((drdp!D203)*'MBXY-TI1S'!$B203+(drdp!G203)*'MBXY-TI1S'!$C203+(drdp!J203)*'MBXY-TI1S'!$D203)</f>
        <v>0</v>
      </c>
      <c r="K203" s="21">
        <f>SUM(E$3:E202)+H203</f>
        <v>7.2715819758746649</v>
      </c>
      <c r="L203" s="21">
        <f>SUM(F$3:F202)+I203</f>
        <v>-1.9484145181323231</v>
      </c>
      <c r="M203" s="21">
        <f>SUM(G$3:G202)+J203</f>
        <v>0</v>
      </c>
      <c r="N203" s="19">
        <f t="shared" si="19"/>
        <v>52.875904431865294</v>
      </c>
      <c r="O203" s="19">
        <f t="shared" si="20"/>
        <v>3.796319134468813</v>
      </c>
      <c r="P203" s="19">
        <f t="shared" si="21"/>
        <v>0</v>
      </c>
      <c r="Q203" s="19">
        <f t="shared" si="22"/>
        <v>-14.168055891583521</v>
      </c>
      <c r="R203" s="19">
        <f t="shared" si="23"/>
        <v>0</v>
      </c>
      <c r="S203" s="19">
        <f t="shared" si="24"/>
        <v>0</v>
      </c>
    </row>
    <row r="204" spans="1:19" x14ac:dyDescent="0.25">
      <c r="A204" s="26">
        <f>Wellpath!E204</f>
        <v>6030</v>
      </c>
      <c r="B204" s="22">
        <v>0</v>
      </c>
      <c r="C204" s="22">
        <v>0</v>
      </c>
      <c r="D204" s="22">
        <f>-COS(Wellpath!$L204) * SIN(Wellpath!$O204) / (Bfield * COS(Dip))</f>
        <v>-3.8918216440807699E-21</v>
      </c>
      <c r="E204" s="20">
        <f>Model!$W$14*((drdp!B204+drdp!K204)*'MBXY-TI1S'!$B204+(drdp!E204+drdp!N204)*'MBXY-TI1S'!$C204+(drdp!H204+drdp!Q204)*'MBXY-TI1S'!$D204)</f>
        <v>7.8943431783896357E-18</v>
      </c>
      <c r="F204" s="20">
        <f>Model!$W$14*((drdp!C204+drdp!L204)*'MBXY-TI1S'!$B204+(drdp!F204+drdp!O204)*'MBXY-TI1S'!$C204+(drdp!I204+drdp!R204)*'MBXY-TI1S'!$D204)</f>
        <v>-2.1152828794236453E-18</v>
      </c>
      <c r="G204" s="20">
        <f>Model!$W$14*((drdp!D204+drdp!M204)*'MBXY-TI1S'!$B204+(drdp!G204+drdp!P204)*'MBXY-TI1S'!$C204+(drdp!J204+drdp!S204)*'MBXY-TI1S'!$D204)</f>
        <v>0</v>
      </c>
      <c r="H204" s="18">
        <f>Model!$W$14*((drdp!B204)*'MBXY-TI1S'!$B204+(drdp!E204)*'MBXY-TI1S'!$C204+(drdp!H204)*'MBXY-TI1S'!$D204)</f>
        <v>3.9471715891948179E-18</v>
      </c>
      <c r="I204" s="18">
        <f>Model!$W$14*((drdp!C204)*'MBXY-TI1S'!$B204+(drdp!F204)*'MBXY-TI1S'!$C204+(drdp!I204)*'MBXY-TI1S'!$D204)</f>
        <v>-1.0576414397118226E-18</v>
      </c>
      <c r="J204" s="18">
        <f>Model!$W$14*((drdp!D204)*'MBXY-TI1S'!$B204+(drdp!G204)*'MBXY-TI1S'!$C204+(drdp!J204)*'MBXY-TI1S'!$D204)</f>
        <v>0</v>
      </c>
      <c r="K204" s="21">
        <f>SUM(E$3:E203)+H204</f>
        <v>7.2715819758746649</v>
      </c>
      <c r="L204" s="21">
        <f>SUM(F$3:F203)+I204</f>
        <v>-1.9484145181323231</v>
      </c>
      <c r="M204" s="21">
        <f>SUM(G$3:G203)+J204</f>
        <v>0</v>
      </c>
      <c r="N204" s="19">
        <f t="shared" si="19"/>
        <v>52.875904431865294</v>
      </c>
      <c r="O204" s="19">
        <f t="shared" si="20"/>
        <v>3.796319134468813</v>
      </c>
      <c r="P204" s="19">
        <f t="shared" si="21"/>
        <v>0</v>
      </c>
      <c r="Q204" s="19">
        <f t="shared" si="22"/>
        <v>-14.168055891583521</v>
      </c>
      <c r="R204" s="19">
        <f t="shared" si="23"/>
        <v>0</v>
      </c>
      <c r="S204" s="19">
        <f t="shared" si="24"/>
        <v>0</v>
      </c>
    </row>
    <row r="205" spans="1:19" x14ac:dyDescent="0.25">
      <c r="A205" s="26">
        <f>Wellpath!E205</f>
        <v>6060</v>
      </c>
      <c r="B205" s="22">
        <v>0</v>
      </c>
      <c r="C205" s="22">
        <v>0</v>
      </c>
      <c r="D205" s="22">
        <f>-COS(Wellpath!$L205) * SIN(Wellpath!$O205) / (Bfield * COS(Dip))</f>
        <v>-3.8918216440807699E-21</v>
      </c>
      <c r="E205" s="20">
        <f>Model!$W$14*((drdp!B205+drdp!K205)*'MBXY-TI1S'!$B205+(drdp!E205+drdp!N205)*'MBXY-TI1S'!$C205+(drdp!H205+drdp!Q205)*'MBXY-TI1S'!$D205)</f>
        <v>7.8943431783896357E-18</v>
      </c>
      <c r="F205" s="20">
        <f>Model!$W$14*((drdp!C205+drdp!L205)*'MBXY-TI1S'!$B205+(drdp!F205+drdp!O205)*'MBXY-TI1S'!$C205+(drdp!I205+drdp!R205)*'MBXY-TI1S'!$D205)</f>
        <v>-2.1152828794236453E-18</v>
      </c>
      <c r="G205" s="20">
        <f>Model!$W$14*((drdp!D205+drdp!M205)*'MBXY-TI1S'!$B205+(drdp!G205+drdp!P205)*'MBXY-TI1S'!$C205+(drdp!J205+drdp!S205)*'MBXY-TI1S'!$D205)</f>
        <v>0</v>
      </c>
      <c r="H205" s="18">
        <f>Model!$W$14*((drdp!B205)*'MBXY-TI1S'!$B205+(drdp!E205)*'MBXY-TI1S'!$C205+(drdp!H205)*'MBXY-TI1S'!$D205)</f>
        <v>3.9471715891948179E-18</v>
      </c>
      <c r="I205" s="18">
        <f>Model!$W$14*((drdp!C205)*'MBXY-TI1S'!$B205+(drdp!F205)*'MBXY-TI1S'!$C205+(drdp!I205)*'MBXY-TI1S'!$D205)</f>
        <v>-1.0576414397118226E-18</v>
      </c>
      <c r="J205" s="18">
        <f>Model!$W$14*((drdp!D205)*'MBXY-TI1S'!$B205+(drdp!G205)*'MBXY-TI1S'!$C205+(drdp!J205)*'MBXY-TI1S'!$D205)</f>
        <v>0</v>
      </c>
      <c r="K205" s="21">
        <f>SUM(E$3:E204)+H205</f>
        <v>7.2715819758746649</v>
      </c>
      <c r="L205" s="21">
        <f>SUM(F$3:F204)+I205</f>
        <v>-1.9484145181323231</v>
      </c>
      <c r="M205" s="21">
        <f>SUM(G$3:G204)+J205</f>
        <v>0</v>
      </c>
      <c r="N205" s="19">
        <f t="shared" si="19"/>
        <v>52.875904431865294</v>
      </c>
      <c r="O205" s="19">
        <f t="shared" si="20"/>
        <v>3.796319134468813</v>
      </c>
      <c r="P205" s="19">
        <f t="shared" si="21"/>
        <v>0</v>
      </c>
      <c r="Q205" s="19">
        <f t="shared" si="22"/>
        <v>-14.168055891583521</v>
      </c>
      <c r="R205" s="19">
        <f t="shared" si="23"/>
        <v>0</v>
      </c>
      <c r="S205" s="19">
        <f t="shared" si="24"/>
        <v>0</v>
      </c>
    </row>
    <row r="206" spans="1:19" x14ac:dyDescent="0.25">
      <c r="A206" s="26">
        <f>Wellpath!E206</f>
        <v>6090</v>
      </c>
      <c r="B206" s="22">
        <v>0</v>
      </c>
      <c r="C206" s="22">
        <v>0</v>
      </c>
      <c r="D206" s="22">
        <f>-COS(Wellpath!$L206) * SIN(Wellpath!$O206) / (Bfield * COS(Dip))</f>
        <v>-3.8918216440807699E-21</v>
      </c>
      <c r="E206" s="20">
        <f>Model!$W$14*((drdp!B206+drdp!K206)*'MBXY-TI1S'!$B206+(drdp!E206+drdp!N206)*'MBXY-TI1S'!$C206+(drdp!H206+drdp!Q206)*'MBXY-TI1S'!$D206)</f>
        <v>7.8943431783896357E-18</v>
      </c>
      <c r="F206" s="20">
        <f>Model!$W$14*((drdp!C206+drdp!L206)*'MBXY-TI1S'!$B206+(drdp!F206+drdp!O206)*'MBXY-TI1S'!$C206+(drdp!I206+drdp!R206)*'MBXY-TI1S'!$D206)</f>
        <v>-2.1152828794236453E-18</v>
      </c>
      <c r="G206" s="20">
        <f>Model!$W$14*((drdp!D206+drdp!M206)*'MBXY-TI1S'!$B206+(drdp!G206+drdp!P206)*'MBXY-TI1S'!$C206+(drdp!J206+drdp!S206)*'MBXY-TI1S'!$D206)</f>
        <v>0</v>
      </c>
      <c r="H206" s="18">
        <f>Model!$W$14*((drdp!B206)*'MBXY-TI1S'!$B206+(drdp!E206)*'MBXY-TI1S'!$C206+(drdp!H206)*'MBXY-TI1S'!$D206)</f>
        <v>3.9471715891948179E-18</v>
      </c>
      <c r="I206" s="18">
        <f>Model!$W$14*((drdp!C206)*'MBXY-TI1S'!$B206+(drdp!F206)*'MBXY-TI1S'!$C206+(drdp!I206)*'MBXY-TI1S'!$D206)</f>
        <v>-1.0576414397118226E-18</v>
      </c>
      <c r="J206" s="18">
        <f>Model!$W$14*((drdp!D206)*'MBXY-TI1S'!$B206+(drdp!G206)*'MBXY-TI1S'!$C206+(drdp!J206)*'MBXY-TI1S'!$D206)</f>
        <v>0</v>
      </c>
      <c r="K206" s="21">
        <f>SUM(E$3:E205)+H206</f>
        <v>7.2715819758746649</v>
      </c>
      <c r="L206" s="21">
        <f>SUM(F$3:F205)+I206</f>
        <v>-1.9484145181323231</v>
      </c>
      <c r="M206" s="21">
        <f>SUM(G$3:G205)+J206</f>
        <v>0</v>
      </c>
      <c r="N206" s="19">
        <f t="shared" si="19"/>
        <v>52.875904431865294</v>
      </c>
      <c r="O206" s="19">
        <f t="shared" si="20"/>
        <v>3.796319134468813</v>
      </c>
      <c r="P206" s="19">
        <f t="shared" si="21"/>
        <v>0</v>
      </c>
      <c r="Q206" s="19">
        <f t="shared" si="22"/>
        <v>-14.168055891583521</v>
      </c>
      <c r="R206" s="19">
        <f t="shared" si="23"/>
        <v>0</v>
      </c>
      <c r="S206" s="19">
        <f t="shared" si="24"/>
        <v>0</v>
      </c>
    </row>
    <row r="207" spans="1:19" x14ac:dyDescent="0.25">
      <c r="A207" s="26">
        <f>Wellpath!E207</f>
        <v>6120</v>
      </c>
      <c r="B207" s="22">
        <v>0</v>
      </c>
      <c r="C207" s="22">
        <v>0</v>
      </c>
      <c r="D207" s="22">
        <f>-COS(Wellpath!$L207) * SIN(Wellpath!$O207) / (Bfield * COS(Dip))</f>
        <v>-3.8918216440807699E-21</v>
      </c>
      <c r="E207" s="20">
        <f>Model!$W$14*((drdp!B207+drdp!K207)*'MBXY-TI1S'!$B207+(drdp!E207+drdp!N207)*'MBXY-TI1S'!$C207+(drdp!H207+drdp!Q207)*'MBXY-TI1S'!$D207)</f>
        <v>7.8943431783896357E-18</v>
      </c>
      <c r="F207" s="20">
        <f>Model!$W$14*((drdp!C207+drdp!L207)*'MBXY-TI1S'!$B207+(drdp!F207+drdp!O207)*'MBXY-TI1S'!$C207+(drdp!I207+drdp!R207)*'MBXY-TI1S'!$D207)</f>
        <v>-2.1152828794236453E-18</v>
      </c>
      <c r="G207" s="20">
        <f>Model!$W$14*((drdp!D207+drdp!M207)*'MBXY-TI1S'!$B207+(drdp!G207+drdp!P207)*'MBXY-TI1S'!$C207+(drdp!J207+drdp!S207)*'MBXY-TI1S'!$D207)</f>
        <v>0</v>
      </c>
      <c r="H207" s="18">
        <f>Model!$W$14*((drdp!B207)*'MBXY-TI1S'!$B207+(drdp!E207)*'MBXY-TI1S'!$C207+(drdp!H207)*'MBXY-TI1S'!$D207)</f>
        <v>3.9471715891948179E-18</v>
      </c>
      <c r="I207" s="18">
        <f>Model!$W$14*((drdp!C207)*'MBXY-TI1S'!$B207+(drdp!F207)*'MBXY-TI1S'!$C207+(drdp!I207)*'MBXY-TI1S'!$D207)</f>
        <v>-1.0576414397118226E-18</v>
      </c>
      <c r="J207" s="18">
        <f>Model!$W$14*((drdp!D207)*'MBXY-TI1S'!$B207+(drdp!G207)*'MBXY-TI1S'!$C207+(drdp!J207)*'MBXY-TI1S'!$D207)</f>
        <v>0</v>
      </c>
      <c r="K207" s="21">
        <f>SUM(E$3:E206)+H207</f>
        <v>7.2715819758746649</v>
      </c>
      <c r="L207" s="21">
        <f>SUM(F$3:F206)+I207</f>
        <v>-1.9484145181323231</v>
      </c>
      <c r="M207" s="21">
        <f>SUM(G$3:G206)+J207</f>
        <v>0</v>
      </c>
      <c r="N207" s="19">
        <f t="shared" si="19"/>
        <v>52.875904431865294</v>
      </c>
      <c r="O207" s="19">
        <f t="shared" si="20"/>
        <v>3.796319134468813</v>
      </c>
      <c r="P207" s="19">
        <f t="shared" si="21"/>
        <v>0</v>
      </c>
      <c r="Q207" s="19">
        <f t="shared" si="22"/>
        <v>-14.168055891583521</v>
      </c>
      <c r="R207" s="19">
        <f t="shared" si="23"/>
        <v>0</v>
      </c>
      <c r="S207" s="19">
        <f t="shared" si="24"/>
        <v>0</v>
      </c>
    </row>
    <row r="208" spans="1:19" x14ac:dyDescent="0.25">
      <c r="A208" s="26">
        <f>Wellpath!E208</f>
        <v>6150</v>
      </c>
      <c r="B208" s="22">
        <v>0</v>
      </c>
      <c r="C208" s="22">
        <v>0</v>
      </c>
      <c r="D208" s="22">
        <f>-COS(Wellpath!$L208) * SIN(Wellpath!$O208) / (Bfield * COS(Dip))</f>
        <v>-3.8918216440807699E-21</v>
      </c>
      <c r="E208" s="20">
        <f>Model!$W$14*((drdp!B208+drdp!K208)*'MBXY-TI1S'!$B208+(drdp!E208+drdp!N208)*'MBXY-TI1S'!$C208+(drdp!H208+drdp!Q208)*'MBXY-TI1S'!$D208)</f>
        <v>7.8943431783896357E-18</v>
      </c>
      <c r="F208" s="20">
        <f>Model!$W$14*((drdp!C208+drdp!L208)*'MBXY-TI1S'!$B208+(drdp!F208+drdp!O208)*'MBXY-TI1S'!$C208+(drdp!I208+drdp!R208)*'MBXY-TI1S'!$D208)</f>
        <v>-2.1152828794236453E-18</v>
      </c>
      <c r="G208" s="20">
        <f>Model!$W$14*((drdp!D208+drdp!M208)*'MBXY-TI1S'!$B208+(drdp!G208+drdp!P208)*'MBXY-TI1S'!$C208+(drdp!J208+drdp!S208)*'MBXY-TI1S'!$D208)</f>
        <v>0</v>
      </c>
      <c r="H208" s="18">
        <f>Model!$W$14*((drdp!B208)*'MBXY-TI1S'!$B208+(drdp!E208)*'MBXY-TI1S'!$C208+(drdp!H208)*'MBXY-TI1S'!$D208)</f>
        <v>3.9471715891948179E-18</v>
      </c>
      <c r="I208" s="18">
        <f>Model!$W$14*((drdp!C208)*'MBXY-TI1S'!$B208+(drdp!F208)*'MBXY-TI1S'!$C208+(drdp!I208)*'MBXY-TI1S'!$D208)</f>
        <v>-1.0576414397118226E-18</v>
      </c>
      <c r="J208" s="18">
        <f>Model!$W$14*((drdp!D208)*'MBXY-TI1S'!$B208+(drdp!G208)*'MBXY-TI1S'!$C208+(drdp!J208)*'MBXY-TI1S'!$D208)</f>
        <v>0</v>
      </c>
      <c r="K208" s="21">
        <f>SUM(E$3:E207)+H208</f>
        <v>7.2715819758746649</v>
      </c>
      <c r="L208" s="21">
        <f>SUM(F$3:F207)+I208</f>
        <v>-1.9484145181323231</v>
      </c>
      <c r="M208" s="21">
        <f>SUM(G$3:G207)+J208</f>
        <v>0</v>
      </c>
      <c r="N208" s="19">
        <f t="shared" si="19"/>
        <v>52.875904431865294</v>
      </c>
      <c r="O208" s="19">
        <f t="shared" si="20"/>
        <v>3.796319134468813</v>
      </c>
      <c r="P208" s="19">
        <f t="shared" si="21"/>
        <v>0</v>
      </c>
      <c r="Q208" s="19">
        <f t="shared" si="22"/>
        <v>-14.168055891583521</v>
      </c>
      <c r="R208" s="19">
        <f t="shared" si="23"/>
        <v>0</v>
      </c>
      <c r="S208" s="19">
        <f t="shared" si="24"/>
        <v>0</v>
      </c>
    </row>
    <row r="209" spans="1:19" x14ac:dyDescent="0.25">
      <c r="A209" s="26">
        <f>Wellpath!E209</f>
        <v>6180</v>
      </c>
      <c r="B209" s="22">
        <v>0</v>
      </c>
      <c r="C209" s="22">
        <v>0</v>
      </c>
      <c r="D209" s="22">
        <f>-COS(Wellpath!$L209) * SIN(Wellpath!$O209) / (Bfield * COS(Dip))</f>
        <v>-3.8918216440807699E-21</v>
      </c>
      <c r="E209" s="20">
        <f>Model!$W$14*((drdp!B209+drdp!K209)*'MBXY-TI1S'!$B209+(drdp!E209+drdp!N209)*'MBXY-TI1S'!$C209+(drdp!H209+drdp!Q209)*'MBXY-TI1S'!$D209)</f>
        <v>7.8943431783896357E-18</v>
      </c>
      <c r="F209" s="20">
        <f>Model!$W$14*((drdp!C209+drdp!L209)*'MBXY-TI1S'!$B209+(drdp!F209+drdp!O209)*'MBXY-TI1S'!$C209+(drdp!I209+drdp!R209)*'MBXY-TI1S'!$D209)</f>
        <v>-2.1152828794236453E-18</v>
      </c>
      <c r="G209" s="20">
        <f>Model!$W$14*((drdp!D209+drdp!M209)*'MBXY-TI1S'!$B209+(drdp!G209+drdp!P209)*'MBXY-TI1S'!$C209+(drdp!J209+drdp!S209)*'MBXY-TI1S'!$D209)</f>
        <v>0</v>
      </c>
      <c r="H209" s="18">
        <f>Model!$W$14*((drdp!B209)*'MBXY-TI1S'!$B209+(drdp!E209)*'MBXY-TI1S'!$C209+(drdp!H209)*'MBXY-TI1S'!$D209)</f>
        <v>3.9471715891948179E-18</v>
      </c>
      <c r="I209" s="18">
        <f>Model!$W$14*((drdp!C209)*'MBXY-TI1S'!$B209+(drdp!F209)*'MBXY-TI1S'!$C209+(drdp!I209)*'MBXY-TI1S'!$D209)</f>
        <v>-1.0576414397118226E-18</v>
      </c>
      <c r="J209" s="18">
        <f>Model!$W$14*((drdp!D209)*'MBXY-TI1S'!$B209+(drdp!G209)*'MBXY-TI1S'!$C209+(drdp!J209)*'MBXY-TI1S'!$D209)</f>
        <v>0</v>
      </c>
      <c r="K209" s="21">
        <f>SUM(E$3:E208)+H209</f>
        <v>7.2715819758746649</v>
      </c>
      <c r="L209" s="21">
        <f>SUM(F$3:F208)+I209</f>
        <v>-1.9484145181323231</v>
      </c>
      <c r="M209" s="21">
        <f>SUM(G$3:G208)+J209</f>
        <v>0</v>
      </c>
      <c r="N209" s="19">
        <f t="shared" si="19"/>
        <v>52.875904431865294</v>
      </c>
      <c r="O209" s="19">
        <f t="shared" si="20"/>
        <v>3.796319134468813</v>
      </c>
      <c r="P209" s="19">
        <f t="shared" si="21"/>
        <v>0</v>
      </c>
      <c r="Q209" s="19">
        <f t="shared" si="22"/>
        <v>-14.168055891583521</v>
      </c>
      <c r="R209" s="19">
        <f t="shared" si="23"/>
        <v>0</v>
      </c>
      <c r="S209" s="19">
        <f t="shared" si="24"/>
        <v>0</v>
      </c>
    </row>
    <row r="210" spans="1:19" x14ac:dyDescent="0.25">
      <c r="A210" s="26">
        <f>Wellpath!E210</f>
        <v>6210</v>
      </c>
      <c r="B210" s="22">
        <v>0</v>
      </c>
      <c r="C210" s="22">
        <v>0</v>
      </c>
      <c r="D210" s="22">
        <f>-COS(Wellpath!$L210) * SIN(Wellpath!$O210) / (Bfield * COS(Dip))</f>
        <v>-3.8918216440807699E-21</v>
      </c>
      <c r="E210" s="20">
        <f>Model!$W$14*((drdp!B210+drdp!K210)*'MBXY-TI1S'!$B210+(drdp!E210+drdp!N210)*'MBXY-TI1S'!$C210+(drdp!H210+drdp!Q210)*'MBXY-TI1S'!$D210)</f>
        <v>7.8943431783896357E-18</v>
      </c>
      <c r="F210" s="20">
        <f>Model!$W$14*((drdp!C210+drdp!L210)*'MBXY-TI1S'!$B210+(drdp!F210+drdp!O210)*'MBXY-TI1S'!$C210+(drdp!I210+drdp!R210)*'MBXY-TI1S'!$D210)</f>
        <v>-2.1152828794236453E-18</v>
      </c>
      <c r="G210" s="20">
        <f>Model!$W$14*((drdp!D210+drdp!M210)*'MBXY-TI1S'!$B210+(drdp!G210+drdp!P210)*'MBXY-TI1S'!$C210+(drdp!J210+drdp!S210)*'MBXY-TI1S'!$D210)</f>
        <v>0</v>
      </c>
      <c r="H210" s="18">
        <f>Model!$W$14*((drdp!B210)*'MBXY-TI1S'!$B210+(drdp!E210)*'MBXY-TI1S'!$C210+(drdp!H210)*'MBXY-TI1S'!$D210)</f>
        <v>3.9471715891948179E-18</v>
      </c>
      <c r="I210" s="18">
        <f>Model!$W$14*((drdp!C210)*'MBXY-TI1S'!$B210+(drdp!F210)*'MBXY-TI1S'!$C210+(drdp!I210)*'MBXY-TI1S'!$D210)</f>
        <v>-1.0576414397118226E-18</v>
      </c>
      <c r="J210" s="18">
        <f>Model!$W$14*((drdp!D210)*'MBXY-TI1S'!$B210+(drdp!G210)*'MBXY-TI1S'!$C210+(drdp!J210)*'MBXY-TI1S'!$D210)</f>
        <v>0</v>
      </c>
      <c r="K210" s="21">
        <f>SUM(E$3:E209)+H210</f>
        <v>7.2715819758746649</v>
      </c>
      <c r="L210" s="21">
        <f>SUM(F$3:F209)+I210</f>
        <v>-1.9484145181323231</v>
      </c>
      <c r="M210" s="21">
        <f>SUM(G$3:G209)+J210</f>
        <v>0</v>
      </c>
      <c r="N210" s="19">
        <f t="shared" si="19"/>
        <v>52.875904431865294</v>
      </c>
      <c r="O210" s="19">
        <f t="shared" si="20"/>
        <v>3.796319134468813</v>
      </c>
      <c r="P210" s="19">
        <f t="shared" si="21"/>
        <v>0</v>
      </c>
      <c r="Q210" s="19">
        <f t="shared" si="22"/>
        <v>-14.168055891583521</v>
      </c>
      <c r="R210" s="19">
        <f t="shared" si="23"/>
        <v>0</v>
      </c>
      <c r="S210" s="19">
        <f t="shared" si="24"/>
        <v>0</v>
      </c>
    </row>
    <row r="211" spans="1:19" x14ac:dyDescent="0.25">
      <c r="A211" s="26">
        <f>Wellpath!E211</f>
        <v>6240</v>
      </c>
      <c r="B211" s="22">
        <v>0</v>
      </c>
      <c r="C211" s="22">
        <v>0</v>
      </c>
      <c r="D211" s="22">
        <f>-COS(Wellpath!$L211) * SIN(Wellpath!$O211) / (Bfield * COS(Dip))</f>
        <v>-3.8918216440807699E-21</v>
      </c>
      <c r="E211" s="20">
        <f>Model!$W$14*((drdp!B211+drdp!K211)*'MBXY-TI1S'!$B211+(drdp!E211+drdp!N211)*'MBXY-TI1S'!$C211+(drdp!H211+drdp!Q211)*'MBXY-TI1S'!$D211)</f>
        <v>7.8943431783896357E-18</v>
      </c>
      <c r="F211" s="20">
        <f>Model!$W$14*((drdp!C211+drdp!L211)*'MBXY-TI1S'!$B211+(drdp!F211+drdp!O211)*'MBXY-TI1S'!$C211+(drdp!I211+drdp!R211)*'MBXY-TI1S'!$D211)</f>
        <v>-2.1152828794236453E-18</v>
      </c>
      <c r="G211" s="20">
        <f>Model!$W$14*((drdp!D211+drdp!M211)*'MBXY-TI1S'!$B211+(drdp!G211+drdp!P211)*'MBXY-TI1S'!$C211+(drdp!J211+drdp!S211)*'MBXY-TI1S'!$D211)</f>
        <v>0</v>
      </c>
      <c r="H211" s="18">
        <f>Model!$W$14*((drdp!B211)*'MBXY-TI1S'!$B211+(drdp!E211)*'MBXY-TI1S'!$C211+(drdp!H211)*'MBXY-TI1S'!$D211)</f>
        <v>3.9471715891948179E-18</v>
      </c>
      <c r="I211" s="18">
        <f>Model!$W$14*((drdp!C211)*'MBXY-TI1S'!$B211+(drdp!F211)*'MBXY-TI1S'!$C211+(drdp!I211)*'MBXY-TI1S'!$D211)</f>
        <v>-1.0576414397118226E-18</v>
      </c>
      <c r="J211" s="18">
        <f>Model!$W$14*((drdp!D211)*'MBXY-TI1S'!$B211+(drdp!G211)*'MBXY-TI1S'!$C211+(drdp!J211)*'MBXY-TI1S'!$D211)</f>
        <v>0</v>
      </c>
      <c r="K211" s="21">
        <f>SUM(E$3:E210)+H211</f>
        <v>7.2715819758746649</v>
      </c>
      <c r="L211" s="21">
        <f>SUM(F$3:F210)+I211</f>
        <v>-1.9484145181323231</v>
      </c>
      <c r="M211" s="21">
        <f>SUM(G$3:G210)+J211</f>
        <v>0</v>
      </c>
      <c r="N211" s="19">
        <f t="shared" si="19"/>
        <v>52.875904431865294</v>
      </c>
      <c r="O211" s="19">
        <f t="shared" si="20"/>
        <v>3.796319134468813</v>
      </c>
      <c r="P211" s="19">
        <f t="shared" si="21"/>
        <v>0</v>
      </c>
      <c r="Q211" s="19">
        <f t="shared" si="22"/>
        <v>-14.168055891583521</v>
      </c>
      <c r="R211" s="19">
        <f t="shared" si="23"/>
        <v>0</v>
      </c>
      <c r="S211" s="19">
        <f t="shared" si="24"/>
        <v>0</v>
      </c>
    </row>
    <row r="212" spans="1:19" x14ac:dyDescent="0.25">
      <c r="A212" s="26">
        <f>Wellpath!E212</f>
        <v>6270</v>
      </c>
      <c r="B212" s="22">
        <v>0</v>
      </c>
      <c r="C212" s="22">
        <v>0</v>
      </c>
      <c r="D212" s="22">
        <f>-COS(Wellpath!$L212) * SIN(Wellpath!$O212) / (Bfield * COS(Dip))</f>
        <v>-3.8918216440807699E-21</v>
      </c>
      <c r="E212" s="20">
        <f>Model!$W$14*((drdp!B212+drdp!K212)*'MBXY-TI1S'!$B212+(drdp!E212+drdp!N212)*'MBXY-TI1S'!$C212+(drdp!H212+drdp!Q212)*'MBXY-TI1S'!$D212)</f>
        <v>7.8943431783896357E-18</v>
      </c>
      <c r="F212" s="20">
        <f>Model!$W$14*((drdp!C212+drdp!L212)*'MBXY-TI1S'!$B212+(drdp!F212+drdp!O212)*'MBXY-TI1S'!$C212+(drdp!I212+drdp!R212)*'MBXY-TI1S'!$D212)</f>
        <v>-2.1152828794236453E-18</v>
      </c>
      <c r="G212" s="20">
        <f>Model!$W$14*((drdp!D212+drdp!M212)*'MBXY-TI1S'!$B212+(drdp!G212+drdp!P212)*'MBXY-TI1S'!$C212+(drdp!J212+drdp!S212)*'MBXY-TI1S'!$D212)</f>
        <v>0</v>
      </c>
      <c r="H212" s="18">
        <f>Model!$W$14*((drdp!B212)*'MBXY-TI1S'!$B212+(drdp!E212)*'MBXY-TI1S'!$C212+(drdp!H212)*'MBXY-TI1S'!$D212)</f>
        <v>3.9471715891948179E-18</v>
      </c>
      <c r="I212" s="18">
        <f>Model!$W$14*((drdp!C212)*'MBXY-TI1S'!$B212+(drdp!F212)*'MBXY-TI1S'!$C212+(drdp!I212)*'MBXY-TI1S'!$D212)</f>
        <v>-1.0576414397118226E-18</v>
      </c>
      <c r="J212" s="18">
        <f>Model!$W$14*((drdp!D212)*'MBXY-TI1S'!$B212+(drdp!G212)*'MBXY-TI1S'!$C212+(drdp!J212)*'MBXY-TI1S'!$D212)</f>
        <v>0</v>
      </c>
      <c r="K212" s="21">
        <f>SUM(E$3:E211)+H212</f>
        <v>7.2715819758746649</v>
      </c>
      <c r="L212" s="21">
        <f>SUM(F$3:F211)+I212</f>
        <v>-1.9484145181323231</v>
      </c>
      <c r="M212" s="21">
        <f>SUM(G$3:G211)+J212</f>
        <v>0</v>
      </c>
      <c r="N212" s="19">
        <f t="shared" si="19"/>
        <v>52.875904431865294</v>
      </c>
      <c r="O212" s="19">
        <f t="shared" si="20"/>
        <v>3.796319134468813</v>
      </c>
      <c r="P212" s="19">
        <f t="shared" si="21"/>
        <v>0</v>
      </c>
      <c r="Q212" s="19">
        <f t="shared" si="22"/>
        <v>-14.168055891583521</v>
      </c>
      <c r="R212" s="19">
        <f t="shared" si="23"/>
        <v>0</v>
      </c>
      <c r="S212" s="19">
        <f t="shared" si="24"/>
        <v>0</v>
      </c>
    </row>
    <row r="213" spans="1:19" x14ac:dyDescent="0.25">
      <c r="A213" s="26">
        <f>Wellpath!E213</f>
        <v>6300</v>
      </c>
      <c r="B213" s="22">
        <v>0</v>
      </c>
      <c r="C213" s="22">
        <v>0</v>
      </c>
      <c r="D213" s="22">
        <f>-COS(Wellpath!$L213) * SIN(Wellpath!$O213) / (Bfield * COS(Dip))</f>
        <v>-3.8918216440807699E-21</v>
      </c>
      <c r="E213" s="20">
        <f>Model!$W$14*((drdp!B213+drdp!K213)*'MBXY-TI1S'!$B213+(drdp!E213+drdp!N213)*'MBXY-TI1S'!$C213+(drdp!H213+drdp!Q213)*'MBXY-TI1S'!$D213)</f>
        <v>7.8943431783896357E-18</v>
      </c>
      <c r="F213" s="20">
        <f>Model!$W$14*((drdp!C213+drdp!L213)*'MBXY-TI1S'!$B213+(drdp!F213+drdp!O213)*'MBXY-TI1S'!$C213+(drdp!I213+drdp!R213)*'MBXY-TI1S'!$D213)</f>
        <v>-2.1152828794236453E-18</v>
      </c>
      <c r="G213" s="20">
        <f>Model!$W$14*((drdp!D213+drdp!M213)*'MBXY-TI1S'!$B213+(drdp!G213+drdp!P213)*'MBXY-TI1S'!$C213+(drdp!J213+drdp!S213)*'MBXY-TI1S'!$D213)</f>
        <v>0</v>
      </c>
      <c r="H213" s="18">
        <f>Model!$W$14*((drdp!B213)*'MBXY-TI1S'!$B213+(drdp!E213)*'MBXY-TI1S'!$C213+(drdp!H213)*'MBXY-TI1S'!$D213)</f>
        <v>3.9471715891948179E-18</v>
      </c>
      <c r="I213" s="18">
        <f>Model!$W$14*((drdp!C213)*'MBXY-TI1S'!$B213+(drdp!F213)*'MBXY-TI1S'!$C213+(drdp!I213)*'MBXY-TI1S'!$D213)</f>
        <v>-1.0576414397118226E-18</v>
      </c>
      <c r="J213" s="18">
        <f>Model!$W$14*((drdp!D213)*'MBXY-TI1S'!$B213+(drdp!G213)*'MBXY-TI1S'!$C213+(drdp!J213)*'MBXY-TI1S'!$D213)</f>
        <v>0</v>
      </c>
      <c r="K213" s="21">
        <f>SUM(E$3:E212)+H213</f>
        <v>7.2715819758746649</v>
      </c>
      <c r="L213" s="21">
        <f>SUM(F$3:F212)+I213</f>
        <v>-1.9484145181323231</v>
      </c>
      <c r="M213" s="21">
        <f>SUM(G$3:G212)+J213</f>
        <v>0</v>
      </c>
      <c r="N213" s="19">
        <f t="shared" si="19"/>
        <v>52.875904431865294</v>
      </c>
      <c r="O213" s="19">
        <f t="shared" si="20"/>
        <v>3.796319134468813</v>
      </c>
      <c r="P213" s="19">
        <f t="shared" si="21"/>
        <v>0</v>
      </c>
      <c r="Q213" s="19">
        <f t="shared" si="22"/>
        <v>-14.168055891583521</v>
      </c>
      <c r="R213" s="19">
        <f t="shared" si="23"/>
        <v>0</v>
      </c>
      <c r="S213" s="19">
        <f t="shared" si="24"/>
        <v>0</v>
      </c>
    </row>
    <row r="214" spans="1:19" x14ac:dyDescent="0.25">
      <c r="A214" s="26">
        <f>Wellpath!E214</f>
        <v>6330</v>
      </c>
      <c r="B214" s="22">
        <v>0</v>
      </c>
      <c r="C214" s="22">
        <v>0</v>
      </c>
      <c r="D214" s="22">
        <f>-COS(Wellpath!$L214) * SIN(Wellpath!$O214) / (Bfield * COS(Dip))</f>
        <v>-3.8918216440807699E-21</v>
      </c>
      <c r="E214" s="20">
        <f>Model!$W$14*((drdp!B214+drdp!K214)*'MBXY-TI1S'!$B214+(drdp!E214+drdp!N214)*'MBXY-TI1S'!$C214+(drdp!H214+drdp!Q214)*'MBXY-TI1S'!$D214)</f>
        <v>7.8943431783896357E-18</v>
      </c>
      <c r="F214" s="20">
        <f>Model!$W$14*((drdp!C214+drdp!L214)*'MBXY-TI1S'!$B214+(drdp!F214+drdp!O214)*'MBXY-TI1S'!$C214+(drdp!I214+drdp!R214)*'MBXY-TI1S'!$D214)</f>
        <v>-2.1152828794236453E-18</v>
      </c>
      <c r="G214" s="20">
        <f>Model!$W$14*((drdp!D214+drdp!M214)*'MBXY-TI1S'!$B214+(drdp!G214+drdp!P214)*'MBXY-TI1S'!$C214+(drdp!J214+drdp!S214)*'MBXY-TI1S'!$D214)</f>
        <v>0</v>
      </c>
      <c r="H214" s="18">
        <f>Model!$W$14*((drdp!B214)*'MBXY-TI1S'!$B214+(drdp!E214)*'MBXY-TI1S'!$C214+(drdp!H214)*'MBXY-TI1S'!$D214)</f>
        <v>3.9471715891948179E-18</v>
      </c>
      <c r="I214" s="18">
        <f>Model!$W$14*((drdp!C214)*'MBXY-TI1S'!$B214+(drdp!F214)*'MBXY-TI1S'!$C214+(drdp!I214)*'MBXY-TI1S'!$D214)</f>
        <v>-1.0576414397118226E-18</v>
      </c>
      <c r="J214" s="18">
        <f>Model!$W$14*((drdp!D214)*'MBXY-TI1S'!$B214+(drdp!G214)*'MBXY-TI1S'!$C214+(drdp!J214)*'MBXY-TI1S'!$D214)</f>
        <v>0</v>
      </c>
      <c r="K214" s="21">
        <f>SUM(E$3:E213)+H214</f>
        <v>7.2715819758746649</v>
      </c>
      <c r="L214" s="21">
        <f>SUM(F$3:F213)+I214</f>
        <v>-1.9484145181323231</v>
      </c>
      <c r="M214" s="21">
        <f>SUM(G$3:G213)+J214</f>
        <v>0</v>
      </c>
      <c r="N214" s="19">
        <f t="shared" si="19"/>
        <v>52.875904431865294</v>
      </c>
      <c r="O214" s="19">
        <f t="shared" si="20"/>
        <v>3.796319134468813</v>
      </c>
      <c r="P214" s="19">
        <f t="shared" si="21"/>
        <v>0</v>
      </c>
      <c r="Q214" s="19">
        <f t="shared" si="22"/>
        <v>-14.168055891583521</v>
      </c>
      <c r="R214" s="19">
        <f t="shared" si="23"/>
        <v>0</v>
      </c>
      <c r="S214" s="19">
        <f t="shared" si="24"/>
        <v>0</v>
      </c>
    </row>
    <row r="215" spans="1:19" x14ac:dyDescent="0.25">
      <c r="A215" s="26">
        <f>Wellpath!E215</f>
        <v>6360</v>
      </c>
      <c r="B215" s="22">
        <v>0</v>
      </c>
      <c r="C215" s="22">
        <v>0</v>
      </c>
      <c r="D215" s="22">
        <f>-COS(Wellpath!$L215) * SIN(Wellpath!$O215) / (Bfield * COS(Dip))</f>
        <v>-3.8918216440807699E-21</v>
      </c>
      <c r="E215" s="20">
        <f>Model!$W$14*((drdp!B215+drdp!K215)*'MBXY-TI1S'!$B215+(drdp!E215+drdp!N215)*'MBXY-TI1S'!$C215+(drdp!H215+drdp!Q215)*'MBXY-TI1S'!$D215)</f>
        <v>7.8943431783896357E-18</v>
      </c>
      <c r="F215" s="20">
        <f>Model!$W$14*((drdp!C215+drdp!L215)*'MBXY-TI1S'!$B215+(drdp!F215+drdp!O215)*'MBXY-TI1S'!$C215+(drdp!I215+drdp!R215)*'MBXY-TI1S'!$D215)</f>
        <v>-2.1152828794236453E-18</v>
      </c>
      <c r="G215" s="20">
        <f>Model!$W$14*((drdp!D215+drdp!M215)*'MBXY-TI1S'!$B215+(drdp!G215+drdp!P215)*'MBXY-TI1S'!$C215+(drdp!J215+drdp!S215)*'MBXY-TI1S'!$D215)</f>
        <v>0</v>
      </c>
      <c r="H215" s="18">
        <f>Model!$W$14*((drdp!B215)*'MBXY-TI1S'!$B215+(drdp!E215)*'MBXY-TI1S'!$C215+(drdp!H215)*'MBXY-TI1S'!$D215)</f>
        <v>3.9471715891948179E-18</v>
      </c>
      <c r="I215" s="18">
        <f>Model!$W$14*((drdp!C215)*'MBXY-TI1S'!$B215+(drdp!F215)*'MBXY-TI1S'!$C215+(drdp!I215)*'MBXY-TI1S'!$D215)</f>
        <v>-1.0576414397118226E-18</v>
      </c>
      <c r="J215" s="18">
        <f>Model!$W$14*((drdp!D215)*'MBXY-TI1S'!$B215+(drdp!G215)*'MBXY-TI1S'!$C215+(drdp!J215)*'MBXY-TI1S'!$D215)</f>
        <v>0</v>
      </c>
      <c r="K215" s="21">
        <f>SUM(E$3:E214)+H215</f>
        <v>7.2715819758746649</v>
      </c>
      <c r="L215" s="21">
        <f>SUM(F$3:F214)+I215</f>
        <v>-1.9484145181323231</v>
      </c>
      <c r="M215" s="21">
        <f>SUM(G$3:G214)+J215</f>
        <v>0</v>
      </c>
      <c r="N215" s="19">
        <f t="shared" si="19"/>
        <v>52.875904431865294</v>
      </c>
      <c r="O215" s="19">
        <f t="shared" si="20"/>
        <v>3.796319134468813</v>
      </c>
      <c r="P215" s="19">
        <f t="shared" si="21"/>
        <v>0</v>
      </c>
      <c r="Q215" s="19">
        <f t="shared" si="22"/>
        <v>-14.168055891583521</v>
      </c>
      <c r="R215" s="19">
        <f t="shared" si="23"/>
        <v>0</v>
      </c>
      <c r="S215" s="19">
        <f t="shared" si="24"/>
        <v>0</v>
      </c>
    </row>
    <row r="216" spans="1:19" x14ac:dyDescent="0.25">
      <c r="A216" s="26">
        <f>Wellpath!E216</f>
        <v>6390</v>
      </c>
      <c r="B216" s="22">
        <v>0</v>
      </c>
      <c r="C216" s="22">
        <v>0</v>
      </c>
      <c r="D216" s="22">
        <f>-COS(Wellpath!$L216) * SIN(Wellpath!$O216) / (Bfield * COS(Dip))</f>
        <v>-3.8918216440807699E-21</v>
      </c>
      <c r="E216" s="20">
        <f>Model!$W$14*((drdp!B216+drdp!K216)*'MBXY-TI1S'!$B216+(drdp!E216+drdp!N216)*'MBXY-TI1S'!$C216+(drdp!H216+drdp!Q216)*'MBXY-TI1S'!$D216)</f>
        <v>7.8943431783896357E-18</v>
      </c>
      <c r="F216" s="20">
        <f>Model!$W$14*((drdp!C216+drdp!L216)*'MBXY-TI1S'!$B216+(drdp!F216+drdp!O216)*'MBXY-TI1S'!$C216+(drdp!I216+drdp!R216)*'MBXY-TI1S'!$D216)</f>
        <v>-2.1152828794236453E-18</v>
      </c>
      <c r="G216" s="20">
        <f>Model!$W$14*((drdp!D216+drdp!M216)*'MBXY-TI1S'!$B216+(drdp!G216+drdp!P216)*'MBXY-TI1S'!$C216+(drdp!J216+drdp!S216)*'MBXY-TI1S'!$D216)</f>
        <v>0</v>
      </c>
      <c r="H216" s="18">
        <f>Model!$W$14*((drdp!B216)*'MBXY-TI1S'!$B216+(drdp!E216)*'MBXY-TI1S'!$C216+(drdp!H216)*'MBXY-TI1S'!$D216)</f>
        <v>3.9471715891948179E-18</v>
      </c>
      <c r="I216" s="18">
        <f>Model!$W$14*((drdp!C216)*'MBXY-TI1S'!$B216+(drdp!F216)*'MBXY-TI1S'!$C216+(drdp!I216)*'MBXY-TI1S'!$D216)</f>
        <v>-1.0576414397118226E-18</v>
      </c>
      <c r="J216" s="18">
        <f>Model!$W$14*((drdp!D216)*'MBXY-TI1S'!$B216+(drdp!G216)*'MBXY-TI1S'!$C216+(drdp!J216)*'MBXY-TI1S'!$D216)</f>
        <v>0</v>
      </c>
      <c r="K216" s="21">
        <f>SUM(E$3:E215)+H216</f>
        <v>7.2715819758746649</v>
      </c>
      <c r="L216" s="21">
        <f>SUM(F$3:F215)+I216</f>
        <v>-1.9484145181323231</v>
      </c>
      <c r="M216" s="21">
        <f>SUM(G$3:G215)+J216</f>
        <v>0</v>
      </c>
      <c r="N216" s="19">
        <f t="shared" si="19"/>
        <v>52.875904431865294</v>
      </c>
      <c r="O216" s="19">
        <f t="shared" si="20"/>
        <v>3.796319134468813</v>
      </c>
      <c r="P216" s="19">
        <f t="shared" si="21"/>
        <v>0</v>
      </c>
      <c r="Q216" s="19">
        <f t="shared" si="22"/>
        <v>-14.168055891583521</v>
      </c>
      <c r="R216" s="19">
        <f t="shared" si="23"/>
        <v>0</v>
      </c>
      <c r="S216" s="19">
        <f t="shared" si="24"/>
        <v>0</v>
      </c>
    </row>
    <row r="217" spans="1:19" x14ac:dyDescent="0.25">
      <c r="A217" s="26">
        <f>Wellpath!E217</f>
        <v>6420</v>
      </c>
      <c r="B217" s="22">
        <v>0</v>
      </c>
      <c r="C217" s="22">
        <v>0</v>
      </c>
      <c r="D217" s="22">
        <f>-COS(Wellpath!$L217) * SIN(Wellpath!$O217) / (Bfield * COS(Dip))</f>
        <v>-3.8918216440807699E-21</v>
      </c>
      <c r="E217" s="20">
        <f>Model!$W$14*((drdp!B217+drdp!K217)*'MBXY-TI1S'!$B217+(drdp!E217+drdp!N217)*'MBXY-TI1S'!$C217+(drdp!H217+drdp!Q217)*'MBXY-TI1S'!$D217)</f>
        <v>7.8943431783896357E-18</v>
      </c>
      <c r="F217" s="20">
        <f>Model!$W$14*((drdp!C217+drdp!L217)*'MBXY-TI1S'!$B217+(drdp!F217+drdp!O217)*'MBXY-TI1S'!$C217+(drdp!I217+drdp!R217)*'MBXY-TI1S'!$D217)</f>
        <v>-2.1152828794236453E-18</v>
      </c>
      <c r="G217" s="20">
        <f>Model!$W$14*((drdp!D217+drdp!M217)*'MBXY-TI1S'!$B217+(drdp!G217+drdp!P217)*'MBXY-TI1S'!$C217+(drdp!J217+drdp!S217)*'MBXY-TI1S'!$D217)</f>
        <v>0</v>
      </c>
      <c r="H217" s="18">
        <f>Model!$W$14*((drdp!B217)*'MBXY-TI1S'!$B217+(drdp!E217)*'MBXY-TI1S'!$C217+(drdp!H217)*'MBXY-TI1S'!$D217)</f>
        <v>3.9471715891948179E-18</v>
      </c>
      <c r="I217" s="18">
        <f>Model!$W$14*((drdp!C217)*'MBXY-TI1S'!$B217+(drdp!F217)*'MBXY-TI1S'!$C217+(drdp!I217)*'MBXY-TI1S'!$D217)</f>
        <v>-1.0576414397118226E-18</v>
      </c>
      <c r="J217" s="18">
        <f>Model!$W$14*((drdp!D217)*'MBXY-TI1S'!$B217+(drdp!G217)*'MBXY-TI1S'!$C217+(drdp!J217)*'MBXY-TI1S'!$D217)</f>
        <v>0</v>
      </c>
      <c r="K217" s="21">
        <f>SUM(E$3:E216)+H217</f>
        <v>7.2715819758746649</v>
      </c>
      <c r="L217" s="21">
        <f>SUM(F$3:F216)+I217</f>
        <v>-1.9484145181323231</v>
      </c>
      <c r="M217" s="21">
        <f>SUM(G$3:G216)+J217</f>
        <v>0</v>
      </c>
      <c r="N217" s="19">
        <f t="shared" si="19"/>
        <v>52.875904431865294</v>
      </c>
      <c r="O217" s="19">
        <f t="shared" si="20"/>
        <v>3.796319134468813</v>
      </c>
      <c r="P217" s="19">
        <f t="shared" si="21"/>
        <v>0</v>
      </c>
      <c r="Q217" s="19">
        <f t="shared" si="22"/>
        <v>-14.168055891583521</v>
      </c>
      <c r="R217" s="19">
        <f t="shared" si="23"/>
        <v>0</v>
      </c>
      <c r="S217" s="19">
        <f t="shared" si="24"/>
        <v>0</v>
      </c>
    </row>
    <row r="218" spans="1:19" x14ac:dyDescent="0.25">
      <c r="A218" s="26">
        <f>Wellpath!E218</f>
        <v>6450</v>
      </c>
      <c r="B218" s="22">
        <v>0</v>
      </c>
      <c r="C218" s="22">
        <v>0</v>
      </c>
      <c r="D218" s="22">
        <f>-COS(Wellpath!$L218) * SIN(Wellpath!$O218) / (Bfield * COS(Dip))</f>
        <v>-3.8918216440807699E-21</v>
      </c>
      <c r="E218" s="20">
        <f>Model!$W$14*((drdp!B218+drdp!K218)*'MBXY-TI1S'!$B218+(drdp!E218+drdp!N218)*'MBXY-TI1S'!$C218+(drdp!H218+drdp!Q218)*'MBXY-TI1S'!$D218)</f>
        <v>7.8943431783896357E-18</v>
      </c>
      <c r="F218" s="20">
        <f>Model!$W$14*((drdp!C218+drdp!L218)*'MBXY-TI1S'!$B218+(drdp!F218+drdp!O218)*'MBXY-TI1S'!$C218+(drdp!I218+drdp!R218)*'MBXY-TI1S'!$D218)</f>
        <v>-2.1152828794236453E-18</v>
      </c>
      <c r="G218" s="20">
        <f>Model!$W$14*((drdp!D218+drdp!M218)*'MBXY-TI1S'!$B218+(drdp!G218+drdp!P218)*'MBXY-TI1S'!$C218+(drdp!J218+drdp!S218)*'MBXY-TI1S'!$D218)</f>
        <v>0</v>
      </c>
      <c r="H218" s="18">
        <f>Model!$W$14*((drdp!B218)*'MBXY-TI1S'!$B218+(drdp!E218)*'MBXY-TI1S'!$C218+(drdp!H218)*'MBXY-TI1S'!$D218)</f>
        <v>3.9471715891948179E-18</v>
      </c>
      <c r="I218" s="18">
        <f>Model!$W$14*((drdp!C218)*'MBXY-TI1S'!$B218+(drdp!F218)*'MBXY-TI1S'!$C218+(drdp!I218)*'MBXY-TI1S'!$D218)</f>
        <v>-1.0576414397118226E-18</v>
      </c>
      <c r="J218" s="18">
        <f>Model!$W$14*((drdp!D218)*'MBXY-TI1S'!$B218+(drdp!G218)*'MBXY-TI1S'!$C218+(drdp!J218)*'MBXY-TI1S'!$D218)</f>
        <v>0</v>
      </c>
      <c r="K218" s="21">
        <f>SUM(E$3:E217)+H218</f>
        <v>7.2715819758746649</v>
      </c>
      <c r="L218" s="21">
        <f>SUM(F$3:F217)+I218</f>
        <v>-1.9484145181323231</v>
      </c>
      <c r="M218" s="21">
        <f>SUM(G$3:G217)+J218</f>
        <v>0</v>
      </c>
      <c r="N218" s="19">
        <f t="shared" si="19"/>
        <v>52.875904431865294</v>
      </c>
      <c r="O218" s="19">
        <f t="shared" si="20"/>
        <v>3.796319134468813</v>
      </c>
      <c r="P218" s="19">
        <f t="shared" si="21"/>
        <v>0</v>
      </c>
      <c r="Q218" s="19">
        <f t="shared" si="22"/>
        <v>-14.168055891583521</v>
      </c>
      <c r="R218" s="19">
        <f t="shared" si="23"/>
        <v>0</v>
      </c>
      <c r="S218" s="19">
        <f t="shared" si="24"/>
        <v>0</v>
      </c>
    </row>
    <row r="219" spans="1:19" x14ac:dyDescent="0.25">
      <c r="A219" s="26">
        <f>Wellpath!E219</f>
        <v>6480</v>
      </c>
      <c r="B219" s="22">
        <v>0</v>
      </c>
      <c r="C219" s="22">
        <v>0</v>
      </c>
      <c r="D219" s="22">
        <f>-COS(Wellpath!$L219) * SIN(Wellpath!$O219) / (Bfield * COS(Dip))</f>
        <v>-3.8918216440807699E-21</v>
      </c>
      <c r="E219" s="20">
        <f>Model!$W$14*((drdp!B219+drdp!K219)*'MBXY-TI1S'!$B219+(drdp!E219+drdp!N219)*'MBXY-TI1S'!$C219+(drdp!H219+drdp!Q219)*'MBXY-TI1S'!$D219)</f>
        <v>7.8943431783896357E-18</v>
      </c>
      <c r="F219" s="20">
        <f>Model!$W$14*((drdp!C219+drdp!L219)*'MBXY-TI1S'!$B219+(drdp!F219+drdp!O219)*'MBXY-TI1S'!$C219+(drdp!I219+drdp!R219)*'MBXY-TI1S'!$D219)</f>
        <v>-2.1152828794236453E-18</v>
      </c>
      <c r="G219" s="20">
        <f>Model!$W$14*((drdp!D219+drdp!M219)*'MBXY-TI1S'!$B219+(drdp!G219+drdp!P219)*'MBXY-TI1S'!$C219+(drdp!J219+drdp!S219)*'MBXY-TI1S'!$D219)</f>
        <v>0</v>
      </c>
      <c r="H219" s="18">
        <f>Model!$W$14*((drdp!B219)*'MBXY-TI1S'!$B219+(drdp!E219)*'MBXY-TI1S'!$C219+(drdp!H219)*'MBXY-TI1S'!$D219)</f>
        <v>3.9471715891948179E-18</v>
      </c>
      <c r="I219" s="18">
        <f>Model!$W$14*((drdp!C219)*'MBXY-TI1S'!$B219+(drdp!F219)*'MBXY-TI1S'!$C219+(drdp!I219)*'MBXY-TI1S'!$D219)</f>
        <v>-1.0576414397118226E-18</v>
      </c>
      <c r="J219" s="18">
        <f>Model!$W$14*((drdp!D219)*'MBXY-TI1S'!$B219+(drdp!G219)*'MBXY-TI1S'!$C219+(drdp!J219)*'MBXY-TI1S'!$D219)</f>
        <v>0</v>
      </c>
      <c r="K219" s="21">
        <f>SUM(E$3:E218)+H219</f>
        <v>7.2715819758746649</v>
      </c>
      <c r="L219" s="21">
        <f>SUM(F$3:F218)+I219</f>
        <v>-1.9484145181323231</v>
      </c>
      <c r="M219" s="21">
        <f>SUM(G$3:G218)+J219</f>
        <v>0</v>
      </c>
      <c r="N219" s="19">
        <f t="shared" si="19"/>
        <v>52.875904431865294</v>
      </c>
      <c r="O219" s="19">
        <f t="shared" si="20"/>
        <v>3.796319134468813</v>
      </c>
      <c r="P219" s="19">
        <f t="shared" si="21"/>
        <v>0</v>
      </c>
      <c r="Q219" s="19">
        <f t="shared" si="22"/>
        <v>-14.168055891583521</v>
      </c>
      <c r="R219" s="19">
        <f t="shared" si="23"/>
        <v>0</v>
      </c>
      <c r="S219" s="19">
        <f t="shared" si="24"/>
        <v>0</v>
      </c>
    </row>
    <row r="220" spans="1:19" x14ac:dyDescent="0.25">
      <c r="A220" s="26">
        <f>Wellpath!E220</f>
        <v>6510</v>
      </c>
      <c r="B220" s="22">
        <v>0</v>
      </c>
      <c r="C220" s="22">
        <v>0</v>
      </c>
      <c r="D220" s="22">
        <f>-COS(Wellpath!$L220) * SIN(Wellpath!$O220) / (Bfield * COS(Dip))</f>
        <v>-3.8918216440807699E-21</v>
      </c>
      <c r="E220" s="20">
        <f>Model!$W$14*((drdp!B220+drdp!K220)*'MBXY-TI1S'!$B220+(drdp!E220+drdp!N220)*'MBXY-TI1S'!$C220+(drdp!H220+drdp!Q220)*'MBXY-TI1S'!$D220)</f>
        <v>7.8943431783896357E-18</v>
      </c>
      <c r="F220" s="20">
        <f>Model!$W$14*((drdp!C220+drdp!L220)*'MBXY-TI1S'!$B220+(drdp!F220+drdp!O220)*'MBXY-TI1S'!$C220+(drdp!I220+drdp!R220)*'MBXY-TI1S'!$D220)</f>
        <v>-2.1152828794236453E-18</v>
      </c>
      <c r="G220" s="20">
        <f>Model!$W$14*((drdp!D220+drdp!M220)*'MBXY-TI1S'!$B220+(drdp!G220+drdp!P220)*'MBXY-TI1S'!$C220+(drdp!J220+drdp!S220)*'MBXY-TI1S'!$D220)</f>
        <v>0</v>
      </c>
      <c r="H220" s="18">
        <f>Model!$W$14*((drdp!B220)*'MBXY-TI1S'!$B220+(drdp!E220)*'MBXY-TI1S'!$C220+(drdp!H220)*'MBXY-TI1S'!$D220)</f>
        <v>3.9471715891948179E-18</v>
      </c>
      <c r="I220" s="18">
        <f>Model!$W$14*((drdp!C220)*'MBXY-TI1S'!$B220+(drdp!F220)*'MBXY-TI1S'!$C220+(drdp!I220)*'MBXY-TI1S'!$D220)</f>
        <v>-1.0576414397118226E-18</v>
      </c>
      <c r="J220" s="18">
        <f>Model!$W$14*((drdp!D220)*'MBXY-TI1S'!$B220+(drdp!G220)*'MBXY-TI1S'!$C220+(drdp!J220)*'MBXY-TI1S'!$D220)</f>
        <v>0</v>
      </c>
      <c r="K220" s="21">
        <f>SUM(E$3:E219)+H220</f>
        <v>7.2715819758746649</v>
      </c>
      <c r="L220" s="21">
        <f>SUM(F$3:F219)+I220</f>
        <v>-1.9484145181323231</v>
      </c>
      <c r="M220" s="21">
        <f>SUM(G$3:G219)+J220</f>
        <v>0</v>
      </c>
      <c r="N220" s="19">
        <f t="shared" si="19"/>
        <v>52.875904431865294</v>
      </c>
      <c r="O220" s="19">
        <f t="shared" si="20"/>
        <v>3.796319134468813</v>
      </c>
      <c r="P220" s="19">
        <f t="shared" si="21"/>
        <v>0</v>
      </c>
      <c r="Q220" s="19">
        <f t="shared" si="22"/>
        <v>-14.168055891583521</v>
      </c>
      <c r="R220" s="19">
        <f t="shared" si="23"/>
        <v>0</v>
      </c>
      <c r="S220" s="19">
        <f t="shared" si="24"/>
        <v>0</v>
      </c>
    </row>
    <row r="221" spans="1:19" x14ac:dyDescent="0.25">
      <c r="A221" s="26">
        <f>Wellpath!E221</f>
        <v>6540</v>
      </c>
      <c r="B221" s="22">
        <v>0</v>
      </c>
      <c r="C221" s="22">
        <v>0</v>
      </c>
      <c r="D221" s="22">
        <f>-COS(Wellpath!$L221) * SIN(Wellpath!$O221) / (Bfield * COS(Dip))</f>
        <v>-3.8918216440807699E-21</v>
      </c>
      <c r="E221" s="20">
        <f>Model!$W$14*((drdp!B221+drdp!K221)*'MBXY-TI1S'!$B221+(drdp!E221+drdp!N221)*'MBXY-TI1S'!$C221+(drdp!H221+drdp!Q221)*'MBXY-TI1S'!$D221)</f>
        <v>7.8943431783896357E-18</v>
      </c>
      <c r="F221" s="20">
        <f>Model!$W$14*((drdp!C221+drdp!L221)*'MBXY-TI1S'!$B221+(drdp!F221+drdp!O221)*'MBXY-TI1S'!$C221+(drdp!I221+drdp!R221)*'MBXY-TI1S'!$D221)</f>
        <v>-2.1152828794236453E-18</v>
      </c>
      <c r="G221" s="20">
        <f>Model!$W$14*((drdp!D221+drdp!M221)*'MBXY-TI1S'!$B221+(drdp!G221+drdp!P221)*'MBXY-TI1S'!$C221+(drdp!J221+drdp!S221)*'MBXY-TI1S'!$D221)</f>
        <v>0</v>
      </c>
      <c r="H221" s="18">
        <f>Model!$W$14*((drdp!B221)*'MBXY-TI1S'!$B221+(drdp!E221)*'MBXY-TI1S'!$C221+(drdp!H221)*'MBXY-TI1S'!$D221)</f>
        <v>3.9471715891948179E-18</v>
      </c>
      <c r="I221" s="18">
        <f>Model!$W$14*((drdp!C221)*'MBXY-TI1S'!$B221+(drdp!F221)*'MBXY-TI1S'!$C221+(drdp!I221)*'MBXY-TI1S'!$D221)</f>
        <v>-1.0576414397118226E-18</v>
      </c>
      <c r="J221" s="18">
        <f>Model!$W$14*((drdp!D221)*'MBXY-TI1S'!$B221+(drdp!G221)*'MBXY-TI1S'!$C221+(drdp!J221)*'MBXY-TI1S'!$D221)</f>
        <v>0</v>
      </c>
      <c r="K221" s="21">
        <f>SUM(E$3:E220)+H221</f>
        <v>7.2715819758746649</v>
      </c>
      <c r="L221" s="21">
        <f>SUM(F$3:F220)+I221</f>
        <v>-1.9484145181323231</v>
      </c>
      <c r="M221" s="21">
        <f>SUM(G$3:G220)+J221</f>
        <v>0</v>
      </c>
      <c r="N221" s="19">
        <f t="shared" si="19"/>
        <v>52.875904431865294</v>
      </c>
      <c r="O221" s="19">
        <f t="shared" si="20"/>
        <v>3.796319134468813</v>
      </c>
      <c r="P221" s="19">
        <f t="shared" si="21"/>
        <v>0</v>
      </c>
      <c r="Q221" s="19">
        <f t="shared" si="22"/>
        <v>-14.168055891583521</v>
      </c>
      <c r="R221" s="19">
        <f t="shared" si="23"/>
        <v>0</v>
      </c>
      <c r="S221" s="19">
        <f t="shared" si="24"/>
        <v>0</v>
      </c>
    </row>
    <row r="222" spans="1:19" x14ac:dyDescent="0.25">
      <c r="A222" s="26">
        <f>Wellpath!E222</f>
        <v>6570</v>
      </c>
      <c r="B222" s="22">
        <v>0</v>
      </c>
      <c r="C222" s="22">
        <v>0</v>
      </c>
      <c r="D222" s="22">
        <f>-COS(Wellpath!$L222) * SIN(Wellpath!$O222) / (Bfield * COS(Dip))</f>
        <v>-3.8918216440807699E-21</v>
      </c>
      <c r="E222" s="20">
        <f>Model!$W$14*((drdp!B222+drdp!K222)*'MBXY-TI1S'!$B222+(drdp!E222+drdp!N222)*'MBXY-TI1S'!$C222+(drdp!H222+drdp!Q222)*'MBXY-TI1S'!$D222)</f>
        <v>7.8943431783896357E-18</v>
      </c>
      <c r="F222" s="20">
        <f>Model!$W$14*((drdp!C222+drdp!L222)*'MBXY-TI1S'!$B222+(drdp!F222+drdp!O222)*'MBXY-TI1S'!$C222+(drdp!I222+drdp!R222)*'MBXY-TI1S'!$D222)</f>
        <v>-2.1152828794236453E-18</v>
      </c>
      <c r="G222" s="20">
        <f>Model!$W$14*((drdp!D222+drdp!M222)*'MBXY-TI1S'!$B222+(drdp!G222+drdp!P222)*'MBXY-TI1S'!$C222+(drdp!J222+drdp!S222)*'MBXY-TI1S'!$D222)</f>
        <v>0</v>
      </c>
      <c r="H222" s="18">
        <f>Model!$W$14*((drdp!B222)*'MBXY-TI1S'!$B222+(drdp!E222)*'MBXY-TI1S'!$C222+(drdp!H222)*'MBXY-TI1S'!$D222)</f>
        <v>3.9471715891948179E-18</v>
      </c>
      <c r="I222" s="18">
        <f>Model!$W$14*((drdp!C222)*'MBXY-TI1S'!$B222+(drdp!F222)*'MBXY-TI1S'!$C222+(drdp!I222)*'MBXY-TI1S'!$D222)</f>
        <v>-1.0576414397118226E-18</v>
      </c>
      <c r="J222" s="18">
        <f>Model!$W$14*((drdp!D222)*'MBXY-TI1S'!$B222+(drdp!G222)*'MBXY-TI1S'!$C222+(drdp!J222)*'MBXY-TI1S'!$D222)</f>
        <v>0</v>
      </c>
      <c r="K222" s="21">
        <f>SUM(E$3:E221)+H222</f>
        <v>7.2715819758746649</v>
      </c>
      <c r="L222" s="21">
        <f>SUM(F$3:F221)+I222</f>
        <v>-1.9484145181323231</v>
      </c>
      <c r="M222" s="21">
        <f>SUM(G$3:G221)+J222</f>
        <v>0</v>
      </c>
      <c r="N222" s="19">
        <f t="shared" si="19"/>
        <v>52.875904431865294</v>
      </c>
      <c r="O222" s="19">
        <f t="shared" si="20"/>
        <v>3.796319134468813</v>
      </c>
      <c r="P222" s="19">
        <f t="shared" si="21"/>
        <v>0</v>
      </c>
      <c r="Q222" s="19">
        <f t="shared" si="22"/>
        <v>-14.168055891583521</v>
      </c>
      <c r="R222" s="19">
        <f t="shared" si="23"/>
        <v>0</v>
      </c>
      <c r="S222" s="19">
        <f t="shared" si="24"/>
        <v>0</v>
      </c>
    </row>
    <row r="223" spans="1:19" x14ac:dyDescent="0.25">
      <c r="A223" s="26">
        <f>Wellpath!E223</f>
        <v>6600</v>
      </c>
      <c r="B223" s="22">
        <v>0</v>
      </c>
      <c r="C223" s="22">
        <v>0</v>
      </c>
      <c r="D223" s="22">
        <f>-COS(Wellpath!$L223) * SIN(Wellpath!$O223) / (Bfield * COS(Dip))</f>
        <v>-3.8918216440807699E-21</v>
      </c>
      <c r="E223" s="20">
        <f>Model!$W$14*((drdp!B223+drdp!K223)*'MBXY-TI1S'!$B223+(drdp!E223+drdp!N223)*'MBXY-TI1S'!$C223+(drdp!H223+drdp!Q223)*'MBXY-TI1S'!$D223)</f>
        <v>7.8943431783896357E-18</v>
      </c>
      <c r="F223" s="20">
        <f>Model!$W$14*((drdp!C223+drdp!L223)*'MBXY-TI1S'!$B223+(drdp!F223+drdp!O223)*'MBXY-TI1S'!$C223+(drdp!I223+drdp!R223)*'MBXY-TI1S'!$D223)</f>
        <v>-2.1152828794236453E-18</v>
      </c>
      <c r="G223" s="20">
        <f>Model!$W$14*((drdp!D223+drdp!M223)*'MBXY-TI1S'!$B223+(drdp!G223+drdp!P223)*'MBXY-TI1S'!$C223+(drdp!J223+drdp!S223)*'MBXY-TI1S'!$D223)</f>
        <v>0</v>
      </c>
      <c r="H223" s="18">
        <f>Model!$W$14*((drdp!B223)*'MBXY-TI1S'!$B223+(drdp!E223)*'MBXY-TI1S'!$C223+(drdp!H223)*'MBXY-TI1S'!$D223)</f>
        <v>3.9471715891948179E-18</v>
      </c>
      <c r="I223" s="18">
        <f>Model!$W$14*((drdp!C223)*'MBXY-TI1S'!$B223+(drdp!F223)*'MBXY-TI1S'!$C223+(drdp!I223)*'MBXY-TI1S'!$D223)</f>
        <v>-1.0576414397118226E-18</v>
      </c>
      <c r="J223" s="18">
        <f>Model!$W$14*((drdp!D223)*'MBXY-TI1S'!$B223+(drdp!G223)*'MBXY-TI1S'!$C223+(drdp!J223)*'MBXY-TI1S'!$D223)</f>
        <v>0</v>
      </c>
      <c r="K223" s="21">
        <f>SUM(E$3:E222)+H223</f>
        <v>7.2715819758746649</v>
      </c>
      <c r="L223" s="21">
        <f>SUM(F$3:F222)+I223</f>
        <v>-1.9484145181323231</v>
      </c>
      <c r="M223" s="21">
        <f>SUM(G$3:G222)+J223</f>
        <v>0</v>
      </c>
      <c r="N223" s="19">
        <f t="shared" si="19"/>
        <v>52.875904431865294</v>
      </c>
      <c r="O223" s="19">
        <f t="shared" si="20"/>
        <v>3.796319134468813</v>
      </c>
      <c r="P223" s="19">
        <f t="shared" si="21"/>
        <v>0</v>
      </c>
      <c r="Q223" s="19">
        <f t="shared" si="22"/>
        <v>-14.168055891583521</v>
      </c>
      <c r="R223" s="19">
        <f t="shared" si="23"/>
        <v>0</v>
      </c>
      <c r="S223" s="19">
        <f t="shared" si="24"/>
        <v>0</v>
      </c>
    </row>
    <row r="224" spans="1:19" x14ac:dyDescent="0.25">
      <c r="A224" s="26">
        <f>Wellpath!E224</f>
        <v>6630</v>
      </c>
      <c r="B224" s="22">
        <v>0</v>
      </c>
      <c r="C224" s="22">
        <v>0</v>
      </c>
      <c r="D224" s="22">
        <f>-COS(Wellpath!$L224) * SIN(Wellpath!$O224) / (Bfield * COS(Dip))</f>
        <v>-3.8918216440807699E-21</v>
      </c>
      <c r="E224" s="20">
        <f>Model!$W$14*((drdp!B224+drdp!K224)*'MBXY-TI1S'!$B224+(drdp!E224+drdp!N224)*'MBXY-TI1S'!$C224+(drdp!H224+drdp!Q224)*'MBXY-TI1S'!$D224)</f>
        <v>7.8943431783896357E-18</v>
      </c>
      <c r="F224" s="20">
        <f>Model!$W$14*((drdp!C224+drdp!L224)*'MBXY-TI1S'!$B224+(drdp!F224+drdp!O224)*'MBXY-TI1S'!$C224+(drdp!I224+drdp!R224)*'MBXY-TI1S'!$D224)</f>
        <v>-2.1152828794236453E-18</v>
      </c>
      <c r="G224" s="20">
        <f>Model!$W$14*((drdp!D224+drdp!M224)*'MBXY-TI1S'!$B224+(drdp!G224+drdp!P224)*'MBXY-TI1S'!$C224+(drdp!J224+drdp!S224)*'MBXY-TI1S'!$D224)</f>
        <v>0</v>
      </c>
      <c r="H224" s="18">
        <f>Model!$W$14*((drdp!B224)*'MBXY-TI1S'!$B224+(drdp!E224)*'MBXY-TI1S'!$C224+(drdp!H224)*'MBXY-TI1S'!$D224)</f>
        <v>3.9471715891948179E-18</v>
      </c>
      <c r="I224" s="18">
        <f>Model!$W$14*((drdp!C224)*'MBXY-TI1S'!$B224+(drdp!F224)*'MBXY-TI1S'!$C224+(drdp!I224)*'MBXY-TI1S'!$D224)</f>
        <v>-1.0576414397118226E-18</v>
      </c>
      <c r="J224" s="18">
        <f>Model!$W$14*((drdp!D224)*'MBXY-TI1S'!$B224+(drdp!G224)*'MBXY-TI1S'!$C224+(drdp!J224)*'MBXY-TI1S'!$D224)</f>
        <v>0</v>
      </c>
      <c r="K224" s="21">
        <f>SUM(E$3:E223)+H224</f>
        <v>7.2715819758746649</v>
      </c>
      <c r="L224" s="21">
        <f>SUM(F$3:F223)+I224</f>
        <v>-1.9484145181323231</v>
      </c>
      <c r="M224" s="21">
        <f>SUM(G$3:G223)+J224</f>
        <v>0</v>
      </c>
      <c r="N224" s="19">
        <f t="shared" si="19"/>
        <v>52.875904431865294</v>
      </c>
      <c r="O224" s="19">
        <f t="shared" si="20"/>
        <v>3.796319134468813</v>
      </c>
      <c r="P224" s="19">
        <f t="shared" si="21"/>
        <v>0</v>
      </c>
      <c r="Q224" s="19">
        <f t="shared" si="22"/>
        <v>-14.168055891583521</v>
      </c>
      <c r="R224" s="19">
        <f t="shared" si="23"/>
        <v>0</v>
      </c>
      <c r="S224" s="19">
        <f t="shared" si="24"/>
        <v>0</v>
      </c>
    </row>
    <row r="225" spans="1:19" x14ac:dyDescent="0.25">
      <c r="A225" s="26">
        <f>Wellpath!E225</f>
        <v>6660</v>
      </c>
      <c r="B225" s="22">
        <v>0</v>
      </c>
      <c r="C225" s="22">
        <v>0</v>
      </c>
      <c r="D225" s="22">
        <f>-COS(Wellpath!$L225) * SIN(Wellpath!$O225) / (Bfield * COS(Dip))</f>
        <v>-3.8918216440807699E-21</v>
      </c>
      <c r="E225" s="20">
        <f>Model!$W$14*((drdp!B225+drdp!K225)*'MBXY-TI1S'!$B225+(drdp!E225+drdp!N225)*'MBXY-TI1S'!$C225+(drdp!H225+drdp!Q225)*'MBXY-TI1S'!$D225)</f>
        <v>7.8943431783896357E-18</v>
      </c>
      <c r="F225" s="20">
        <f>Model!$W$14*((drdp!C225+drdp!L225)*'MBXY-TI1S'!$B225+(drdp!F225+drdp!O225)*'MBXY-TI1S'!$C225+(drdp!I225+drdp!R225)*'MBXY-TI1S'!$D225)</f>
        <v>-2.1152828794236453E-18</v>
      </c>
      <c r="G225" s="20">
        <f>Model!$W$14*((drdp!D225+drdp!M225)*'MBXY-TI1S'!$B225+(drdp!G225+drdp!P225)*'MBXY-TI1S'!$C225+(drdp!J225+drdp!S225)*'MBXY-TI1S'!$D225)</f>
        <v>0</v>
      </c>
      <c r="H225" s="18">
        <f>Model!$W$14*((drdp!B225)*'MBXY-TI1S'!$B225+(drdp!E225)*'MBXY-TI1S'!$C225+(drdp!H225)*'MBXY-TI1S'!$D225)</f>
        <v>3.9471715891948179E-18</v>
      </c>
      <c r="I225" s="18">
        <f>Model!$W$14*((drdp!C225)*'MBXY-TI1S'!$B225+(drdp!F225)*'MBXY-TI1S'!$C225+(drdp!I225)*'MBXY-TI1S'!$D225)</f>
        <v>-1.0576414397118226E-18</v>
      </c>
      <c r="J225" s="18">
        <f>Model!$W$14*((drdp!D225)*'MBXY-TI1S'!$B225+(drdp!G225)*'MBXY-TI1S'!$C225+(drdp!J225)*'MBXY-TI1S'!$D225)</f>
        <v>0</v>
      </c>
      <c r="K225" s="21">
        <f>SUM(E$3:E224)+H225</f>
        <v>7.2715819758746649</v>
      </c>
      <c r="L225" s="21">
        <f>SUM(F$3:F224)+I225</f>
        <v>-1.9484145181323231</v>
      </c>
      <c r="M225" s="21">
        <f>SUM(G$3:G224)+J225</f>
        <v>0</v>
      </c>
      <c r="N225" s="19">
        <f t="shared" si="19"/>
        <v>52.875904431865294</v>
      </c>
      <c r="O225" s="19">
        <f t="shared" si="20"/>
        <v>3.796319134468813</v>
      </c>
      <c r="P225" s="19">
        <f t="shared" si="21"/>
        <v>0</v>
      </c>
      <c r="Q225" s="19">
        <f t="shared" si="22"/>
        <v>-14.168055891583521</v>
      </c>
      <c r="R225" s="19">
        <f t="shared" si="23"/>
        <v>0</v>
      </c>
      <c r="S225" s="19">
        <f t="shared" si="24"/>
        <v>0</v>
      </c>
    </row>
    <row r="226" spans="1:19" x14ac:dyDescent="0.25">
      <c r="A226" s="26">
        <f>Wellpath!E226</f>
        <v>6690</v>
      </c>
      <c r="B226" s="22">
        <v>0</v>
      </c>
      <c r="C226" s="22">
        <v>0</v>
      </c>
      <c r="D226" s="22">
        <f>-COS(Wellpath!$L226) * SIN(Wellpath!$O226) / (Bfield * COS(Dip))</f>
        <v>-3.8918216440807699E-21</v>
      </c>
      <c r="E226" s="20">
        <f>Model!$W$14*((drdp!B226+drdp!K226)*'MBXY-TI1S'!$B226+(drdp!E226+drdp!N226)*'MBXY-TI1S'!$C226+(drdp!H226+drdp!Q226)*'MBXY-TI1S'!$D226)</f>
        <v>7.8943431783896357E-18</v>
      </c>
      <c r="F226" s="20">
        <f>Model!$W$14*((drdp!C226+drdp!L226)*'MBXY-TI1S'!$B226+(drdp!F226+drdp!O226)*'MBXY-TI1S'!$C226+(drdp!I226+drdp!R226)*'MBXY-TI1S'!$D226)</f>
        <v>-2.1152828794236453E-18</v>
      </c>
      <c r="G226" s="20">
        <f>Model!$W$14*((drdp!D226+drdp!M226)*'MBXY-TI1S'!$B226+(drdp!G226+drdp!P226)*'MBXY-TI1S'!$C226+(drdp!J226+drdp!S226)*'MBXY-TI1S'!$D226)</f>
        <v>0</v>
      </c>
      <c r="H226" s="18">
        <f>Model!$W$14*((drdp!B226)*'MBXY-TI1S'!$B226+(drdp!E226)*'MBXY-TI1S'!$C226+(drdp!H226)*'MBXY-TI1S'!$D226)</f>
        <v>3.9471715891948179E-18</v>
      </c>
      <c r="I226" s="18">
        <f>Model!$W$14*((drdp!C226)*'MBXY-TI1S'!$B226+(drdp!F226)*'MBXY-TI1S'!$C226+(drdp!I226)*'MBXY-TI1S'!$D226)</f>
        <v>-1.0576414397118226E-18</v>
      </c>
      <c r="J226" s="18">
        <f>Model!$W$14*((drdp!D226)*'MBXY-TI1S'!$B226+(drdp!G226)*'MBXY-TI1S'!$C226+(drdp!J226)*'MBXY-TI1S'!$D226)</f>
        <v>0</v>
      </c>
      <c r="K226" s="21">
        <f>SUM(E$3:E225)+H226</f>
        <v>7.2715819758746649</v>
      </c>
      <c r="L226" s="21">
        <f>SUM(F$3:F225)+I226</f>
        <v>-1.9484145181323231</v>
      </c>
      <c r="M226" s="21">
        <f>SUM(G$3:G225)+J226</f>
        <v>0</v>
      </c>
      <c r="N226" s="19">
        <f t="shared" si="19"/>
        <v>52.875904431865294</v>
      </c>
      <c r="O226" s="19">
        <f t="shared" si="20"/>
        <v>3.796319134468813</v>
      </c>
      <c r="P226" s="19">
        <f t="shared" si="21"/>
        <v>0</v>
      </c>
      <c r="Q226" s="19">
        <f t="shared" si="22"/>
        <v>-14.168055891583521</v>
      </c>
      <c r="R226" s="19">
        <f t="shared" si="23"/>
        <v>0</v>
      </c>
      <c r="S226" s="19">
        <f t="shared" si="24"/>
        <v>0</v>
      </c>
    </row>
    <row r="227" spans="1:19" x14ac:dyDescent="0.25">
      <c r="A227" s="26">
        <f>Wellpath!E227</f>
        <v>6720</v>
      </c>
      <c r="B227" s="22">
        <v>0</v>
      </c>
      <c r="C227" s="22">
        <v>0</v>
      </c>
      <c r="D227" s="22">
        <f>-COS(Wellpath!$L227) * SIN(Wellpath!$O227) / (Bfield * COS(Dip))</f>
        <v>-3.8918216440807699E-21</v>
      </c>
      <c r="E227" s="20">
        <f>Model!$W$14*((drdp!B227+drdp!K227)*'MBXY-TI1S'!$B227+(drdp!E227+drdp!N227)*'MBXY-TI1S'!$C227+(drdp!H227+drdp!Q227)*'MBXY-TI1S'!$D227)</f>
        <v>7.8943431783896357E-18</v>
      </c>
      <c r="F227" s="20">
        <f>Model!$W$14*((drdp!C227+drdp!L227)*'MBXY-TI1S'!$B227+(drdp!F227+drdp!O227)*'MBXY-TI1S'!$C227+(drdp!I227+drdp!R227)*'MBXY-TI1S'!$D227)</f>
        <v>-2.1152828794236453E-18</v>
      </c>
      <c r="G227" s="20">
        <f>Model!$W$14*((drdp!D227+drdp!M227)*'MBXY-TI1S'!$B227+(drdp!G227+drdp!P227)*'MBXY-TI1S'!$C227+(drdp!J227+drdp!S227)*'MBXY-TI1S'!$D227)</f>
        <v>0</v>
      </c>
      <c r="H227" s="18">
        <f>Model!$W$14*((drdp!B227)*'MBXY-TI1S'!$B227+(drdp!E227)*'MBXY-TI1S'!$C227+(drdp!H227)*'MBXY-TI1S'!$D227)</f>
        <v>3.9471715891948179E-18</v>
      </c>
      <c r="I227" s="18">
        <f>Model!$W$14*((drdp!C227)*'MBXY-TI1S'!$B227+(drdp!F227)*'MBXY-TI1S'!$C227+(drdp!I227)*'MBXY-TI1S'!$D227)</f>
        <v>-1.0576414397118226E-18</v>
      </c>
      <c r="J227" s="18">
        <f>Model!$W$14*((drdp!D227)*'MBXY-TI1S'!$B227+(drdp!G227)*'MBXY-TI1S'!$C227+(drdp!J227)*'MBXY-TI1S'!$D227)</f>
        <v>0</v>
      </c>
      <c r="K227" s="21">
        <f>SUM(E$3:E226)+H227</f>
        <v>7.2715819758746649</v>
      </c>
      <c r="L227" s="21">
        <f>SUM(F$3:F226)+I227</f>
        <v>-1.9484145181323231</v>
      </c>
      <c r="M227" s="21">
        <f>SUM(G$3:G226)+J227</f>
        <v>0</v>
      </c>
      <c r="N227" s="19">
        <f t="shared" si="19"/>
        <v>52.875904431865294</v>
      </c>
      <c r="O227" s="19">
        <f t="shared" si="20"/>
        <v>3.796319134468813</v>
      </c>
      <c r="P227" s="19">
        <f t="shared" si="21"/>
        <v>0</v>
      </c>
      <c r="Q227" s="19">
        <f t="shared" si="22"/>
        <v>-14.168055891583521</v>
      </c>
      <c r="R227" s="19">
        <f t="shared" si="23"/>
        <v>0</v>
      </c>
      <c r="S227" s="19">
        <f t="shared" si="24"/>
        <v>0</v>
      </c>
    </row>
    <row r="228" spans="1:19" x14ac:dyDescent="0.25">
      <c r="A228" s="26">
        <f>Wellpath!E228</f>
        <v>6750</v>
      </c>
      <c r="B228" s="22">
        <v>0</v>
      </c>
      <c r="C228" s="22">
        <v>0</v>
      </c>
      <c r="D228" s="22">
        <f>-COS(Wellpath!$L228) * SIN(Wellpath!$O228) / (Bfield * COS(Dip))</f>
        <v>-3.8918216440807699E-21</v>
      </c>
      <c r="E228" s="20">
        <f>Model!$W$14*((drdp!B228+drdp!K228)*'MBXY-TI1S'!$B228+(drdp!E228+drdp!N228)*'MBXY-TI1S'!$C228+(drdp!H228+drdp!Q228)*'MBXY-TI1S'!$D228)</f>
        <v>7.8943431783896357E-18</v>
      </c>
      <c r="F228" s="20">
        <f>Model!$W$14*((drdp!C228+drdp!L228)*'MBXY-TI1S'!$B228+(drdp!F228+drdp!O228)*'MBXY-TI1S'!$C228+(drdp!I228+drdp!R228)*'MBXY-TI1S'!$D228)</f>
        <v>-2.1152828794236453E-18</v>
      </c>
      <c r="G228" s="20">
        <f>Model!$W$14*((drdp!D228+drdp!M228)*'MBXY-TI1S'!$B228+(drdp!G228+drdp!P228)*'MBXY-TI1S'!$C228+(drdp!J228+drdp!S228)*'MBXY-TI1S'!$D228)</f>
        <v>0</v>
      </c>
      <c r="H228" s="18">
        <f>Model!$W$14*((drdp!B228)*'MBXY-TI1S'!$B228+(drdp!E228)*'MBXY-TI1S'!$C228+(drdp!H228)*'MBXY-TI1S'!$D228)</f>
        <v>3.9471715891948179E-18</v>
      </c>
      <c r="I228" s="18">
        <f>Model!$W$14*((drdp!C228)*'MBXY-TI1S'!$B228+(drdp!F228)*'MBXY-TI1S'!$C228+(drdp!I228)*'MBXY-TI1S'!$D228)</f>
        <v>-1.0576414397118226E-18</v>
      </c>
      <c r="J228" s="18">
        <f>Model!$W$14*((drdp!D228)*'MBXY-TI1S'!$B228+(drdp!G228)*'MBXY-TI1S'!$C228+(drdp!J228)*'MBXY-TI1S'!$D228)</f>
        <v>0</v>
      </c>
      <c r="K228" s="21">
        <f>SUM(E$3:E227)+H228</f>
        <v>7.2715819758746649</v>
      </c>
      <c r="L228" s="21">
        <f>SUM(F$3:F227)+I228</f>
        <v>-1.9484145181323231</v>
      </c>
      <c r="M228" s="21">
        <f>SUM(G$3:G227)+J228</f>
        <v>0</v>
      </c>
      <c r="N228" s="19">
        <f t="shared" si="19"/>
        <v>52.875904431865294</v>
      </c>
      <c r="O228" s="19">
        <f t="shared" si="20"/>
        <v>3.796319134468813</v>
      </c>
      <c r="P228" s="19">
        <f t="shared" si="21"/>
        <v>0</v>
      </c>
      <c r="Q228" s="19">
        <f t="shared" si="22"/>
        <v>-14.168055891583521</v>
      </c>
      <c r="R228" s="19">
        <f t="shared" si="23"/>
        <v>0</v>
      </c>
      <c r="S228" s="19">
        <f t="shared" si="24"/>
        <v>0</v>
      </c>
    </row>
    <row r="229" spans="1:19" x14ac:dyDescent="0.25">
      <c r="A229" s="26">
        <f>Wellpath!E229</f>
        <v>6780</v>
      </c>
      <c r="B229" s="22">
        <v>0</v>
      </c>
      <c r="C229" s="22">
        <v>0</v>
      </c>
      <c r="D229" s="22">
        <f>-COS(Wellpath!$L229) * SIN(Wellpath!$O229) / (Bfield * COS(Dip))</f>
        <v>-3.8918216440807699E-21</v>
      </c>
      <c r="E229" s="20">
        <f>Model!$W$14*((drdp!B229+drdp!K229)*'MBXY-TI1S'!$B229+(drdp!E229+drdp!N229)*'MBXY-TI1S'!$C229+(drdp!H229+drdp!Q229)*'MBXY-TI1S'!$D229)</f>
        <v>7.8943431783896357E-18</v>
      </c>
      <c r="F229" s="20">
        <f>Model!$W$14*((drdp!C229+drdp!L229)*'MBXY-TI1S'!$B229+(drdp!F229+drdp!O229)*'MBXY-TI1S'!$C229+(drdp!I229+drdp!R229)*'MBXY-TI1S'!$D229)</f>
        <v>-2.1152828794236453E-18</v>
      </c>
      <c r="G229" s="20">
        <f>Model!$W$14*((drdp!D229+drdp!M229)*'MBXY-TI1S'!$B229+(drdp!G229+drdp!P229)*'MBXY-TI1S'!$C229+(drdp!J229+drdp!S229)*'MBXY-TI1S'!$D229)</f>
        <v>0</v>
      </c>
      <c r="H229" s="18">
        <f>Model!$W$14*((drdp!B229)*'MBXY-TI1S'!$B229+(drdp!E229)*'MBXY-TI1S'!$C229+(drdp!H229)*'MBXY-TI1S'!$D229)</f>
        <v>3.9471715891948179E-18</v>
      </c>
      <c r="I229" s="18">
        <f>Model!$W$14*((drdp!C229)*'MBXY-TI1S'!$B229+(drdp!F229)*'MBXY-TI1S'!$C229+(drdp!I229)*'MBXY-TI1S'!$D229)</f>
        <v>-1.0576414397118226E-18</v>
      </c>
      <c r="J229" s="18">
        <f>Model!$W$14*((drdp!D229)*'MBXY-TI1S'!$B229+(drdp!G229)*'MBXY-TI1S'!$C229+(drdp!J229)*'MBXY-TI1S'!$D229)</f>
        <v>0</v>
      </c>
      <c r="K229" s="21">
        <f>SUM(E$3:E228)+H229</f>
        <v>7.2715819758746649</v>
      </c>
      <c r="L229" s="21">
        <f>SUM(F$3:F228)+I229</f>
        <v>-1.9484145181323231</v>
      </c>
      <c r="M229" s="21">
        <f>SUM(G$3:G228)+J229</f>
        <v>0</v>
      </c>
      <c r="N229" s="19">
        <f t="shared" si="19"/>
        <v>52.875904431865294</v>
      </c>
      <c r="O229" s="19">
        <f t="shared" si="20"/>
        <v>3.796319134468813</v>
      </c>
      <c r="P229" s="19">
        <f t="shared" si="21"/>
        <v>0</v>
      </c>
      <c r="Q229" s="19">
        <f t="shared" si="22"/>
        <v>-14.168055891583521</v>
      </c>
      <c r="R229" s="19">
        <f t="shared" si="23"/>
        <v>0</v>
      </c>
      <c r="S229" s="19">
        <f t="shared" si="24"/>
        <v>0</v>
      </c>
    </row>
    <row r="230" spans="1:19" x14ac:dyDescent="0.25">
      <c r="A230" s="26">
        <f>Wellpath!E230</f>
        <v>6810</v>
      </c>
      <c r="B230" s="22">
        <v>0</v>
      </c>
      <c r="C230" s="22">
        <v>0</v>
      </c>
      <c r="D230" s="22">
        <f>-COS(Wellpath!$L230) * SIN(Wellpath!$O230) / (Bfield * COS(Dip))</f>
        <v>-3.8918216440807699E-21</v>
      </c>
      <c r="E230" s="20">
        <f>Model!$W$14*((drdp!B230+drdp!K230)*'MBXY-TI1S'!$B230+(drdp!E230+drdp!N230)*'MBXY-TI1S'!$C230+(drdp!H230+drdp!Q230)*'MBXY-TI1S'!$D230)</f>
        <v>7.8943431783896357E-18</v>
      </c>
      <c r="F230" s="20">
        <f>Model!$W$14*((drdp!C230+drdp!L230)*'MBXY-TI1S'!$B230+(drdp!F230+drdp!O230)*'MBXY-TI1S'!$C230+(drdp!I230+drdp!R230)*'MBXY-TI1S'!$D230)</f>
        <v>-2.1152828794236453E-18</v>
      </c>
      <c r="G230" s="20">
        <f>Model!$W$14*((drdp!D230+drdp!M230)*'MBXY-TI1S'!$B230+(drdp!G230+drdp!P230)*'MBXY-TI1S'!$C230+(drdp!J230+drdp!S230)*'MBXY-TI1S'!$D230)</f>
        <v>0</v>
      </c>
      <c r="H230" s="18">
        <f>Model!$W$14*((drdp!B230)*'MBXY-TI1S'!$B230+(drdp!E230)*'MBXY-TI1S'!$C230+(drdp!H230)*'MBXY-TI1S'!$D230)</f>
        <v>3.9471715891948179E-18</v>
      </c>
      <c r="I230" s="18">
        <f>Model!$W$14*((drdp!C230)*'MBXY-TI1S'!$B230+(drdp!F230)*'MBXY-TI1S'!$C230+(drdp!I230)*'MBXY-TI1S'!$D230)</f>
        <v>-1.0576414397118226E-18</v>
      </c>
      <c r="J230" s="18">
        <f>Model!$W$14*((drdp!D230)*'MBXY-TI1S'!$B230+(drdp!G230)*'MBXY-TI1S'!$C230+(drdp!J230)*'MBXY-TI1S'!$D230)</f>
        <v>0</v>
      </c>
      <c r="K230" s="21">
        <f>SUM(E$3:E229)+H230</f>
        <v>7.2715819758746649</v>
      </c>
      <c r="L230" s="21">
        <f>SUM(F$3:F229)+I230</f>
        <v>-1.9484145181323231</v>
      </c>
      <c r="M230" s="21">
        <f>SUM(G$3:G229)+J230</f>
        <v>0</v>
      </c>
      <c r="N230" s="19">
        <f t="shared" si="19"/>
        <v>52.875904431865294</v>
      </c>
      <c r="O230" s="19">
        <f t="shared" si="20"/>
        <v>3.796319134468813</v>
      </c>
      <c r="P230" s="19">
        <f t="shared" si="21"/>
        <v>0</v>
      </c>
      <c r="Q230" s="19">
        <f t="shared" si="22"/>
        <v>-14.168055891583521</v>
      </c>
      <c r="R230" s="19">
        <f t="shared" si="23"/>
        <v>0</v>
      </c>
      <c r="S230" s="19">
        <f t="shared" si="24"/>
        <v>0</v>
      </c>
    </row>
    <row r="231" spans="1:19" x14ac:dyDescent="0.25">
      <c r="A231" s="26">
        <f>Wellpath!E231</f>
        <v>6840</v>
      </c>
      <c r="B231" s="22">
        <v>0</v>
      </c>
      <c r="C231" s="22">
        <v>0</v>
      </c>
      <c r="D231" s="22">
        <f>-COS(Wellpath!$L231) * SIN(Wellpath!$O231) / (Bfield * COS(Dip))</f>
        <v>-3.8918216440807699E-21</v>
      </c>
      <c r="E231" s="20">
        <f>Model!$W$14*((drdp!B231+drdp!K231)*'MBXY-TI1S'!$B231+(drdp!E231+drdp!N231)*'MBXY-TI1S'!$C231+(drdp!H231+drdp!Q231)*'MBXY-TI1S'!$D231)</f>
        <v>7.8943431783896357E-18</v>
      </c>
      <c r="F231" s="20">
        <f>Model!$W$14*((drdp!C231+drdp!L231)*'MBXY-TI1S'!$B231+(drdp!F231+drdp!O231)*'MBXY-TI1S'!$C231+(drdp!I231+drdp!R231)*'MBXY-TI1S'!$D231)</f>
        <v>-2.1152828794236453E-18</v>
      </c>
      <c r="G231" s="20">
        <f>Model!$W$14*((drdp!D231+drdp!M231)*'MBXY-TI1S'!$B231+(drdp!G231+drdp!P231)*'MBXY-TI1S'!$C231+(drdp!J231+drdp!S231)*'MBXY-TI1S'!$D231)</f>
        <v>0</v>
      </c>
      <c r="H231" s="18">
        <f>Model!$W$14*((drdp!B231)*'MBXY-TI1S'!$B231+(drdp!E231)*'MBXY-TI1S'!$C231+(drdp!H231)*'MBXY-TI1S'!$D231)</f>
        <v>3.9471715891948179E-18</v>
      </c>
      <c r="I231" s="18">
        <f>Model!$W$14*((drdp!C231)*'MBXY-TI1S'!$B231+(drdp!F231)*'MBXY-TI1S'!$C231+(drdp!I231)*'MBXY-TI1S'!$D231)</f>
        <v>-1.0576414397118226E-18</v>
      </c>
      <c r="J231" s="18">
        <f>Model!$W$14*((drdp!D231)*'MBXY-TI1S'!$B231+(drdp!G231)*'MBXY-TI1S'!$C231+(drdp!J231)*'MBXY-TI1S'!$D231)</f>
        <v>0</v>
      </c>
      <c r="K231" s="21">
        <f>SUM(E$3:E230)+H231</f>
        <v>7.2715819758746649</v>
      </c>
      <c r="L231" s="21">
        <f>SUM(F$3:F230)+I231</f>
        <v>-1.9484145181323231</v>
      </c>
      <c r="M231" s="21">
        <f>SUM(G$3:G230)+J231</f>
        <v>0</v>
      </c>
      <c r="N231" s="19">
        <f t="shared" si="19"/>
        <v>52.875904431865294</v>
      </c>
      <c r="O231" s="19">
        <f t="shared" si="20"/>
        <v>3.796319134468813</v>
      </c>
      <c r="P231" s="19">
        <f t="shared" si="21"/>
        <v>0</v>
      </c>
      <c r="Q231" s="19">
        <f t="shared" si="22"/>
        <v>-14.168055891583521</v>
      </c>
      <c r="R231" s="19">
        <f t="shared" si="23"/>
        <v>0</v>
      </c>
      <c r="S231" s="19">
        <f t="shared" si="24"/>
        <v>0</v>
      </c>
    </row>
    <row r="232" spans="1:19" x14ac:dyDescent="0.25">
      <c r="A232" s="26">
        <f>Wellpath!E232</f>
        <v>6870</v>
      </c>
      <c r="B232" s="22">
        <v>0</v>
      </c>
      <c r="C232" s="22">
        <v>0</v>
      </c>
      <c r="D232" s="22">
        <f>-COS(Wellpath!$L232) * SIN(Wellpath!$O232) / (Bfield * COS(Dip))</f>
        <v>-3.8918216440807699E-21</v>
      </c>
      <c r="E232" s="20">
        <f>Model!$W$14*((drdp!B232+drdp!K232)*'MBXY-TI1S'!$B232+(drdp!E232+drdp!N232)*'MBXY-TI1S'!$C232+(drdp!H232+drdp!Q232)*'MBXY-TI1S'!$D232)</f>
        <v>7.8943431783896357E-18</v>
      </c>
      <c r="F232" s="20">
        <f>Model!$W$14*((drdp!C232+drdp!L232)*'MBXY-TI1S'!$B232+(drdp!F232+drdp!O232)*'MBXY-TI1S'!$C232+(drdp!I232+drdp!R232)*'MBXY-TI1S'!$D232)</f>
        <v>-2.1152828794236453E-18</v>
      </c>
      <c r="G232" s="20">
        <f>Model!$W$14*((drdp!D232+drdp!M232)*'MBXY-TI1S'!$B232+(drdp!G232+drdp!P232)*'MBXY-TI1S'!$C232+(drdp!J232+drdp!S232)*'MBXY-TI1S'!$D232)</f>
        <v>0</v>
      </c>
      <c r="H232" s="18">
        <f>Model!$W$14*((drdp!B232)*'MBXY-TI1S'!$B232+(drdp!E232)*'MBXY-TI1S'!$C232+(drdp!H232)*'MBXY-TI1S'!$D232)</f>
        <v>3.9471715891948179E-18</v>
      </c>
      <c r="I232" s="18">
        <f>Model!$W$14*((drdp!C232)*'MBXY-TI1S'!$B232+(drdp!F232)*'MBXY-TI1S'!$C232+(drdp!I232)*'MBXY-TI1S'!$D232)</f>
        <v>-1.0576414397118226E-18</v>
      </c>
      <c r="J232" s="18">
        <f>Model!$W$14*((drdp!D232)*'MBXY-TI1S'!$B232+(drdp!G232)*'MBXY-TI1S'!$C232+(drdp!J232)*'MBXY-TI1S'!$D232)</f>
        <v>0</v>
      </c>
      <c r="K232" s="21">
        <f>SUM(E$3:E231)+H232</f>
        <v>7.2715819758746649</v>
      </c>
      <c r="L232" s="21">
        <f>SUM(F$3:F231)+I232</f>
        <v>-1.9484145181323231</v>
      </c>
      <c r="M232" s="21">
        <f>SUM(G$3:G231)+J232</f>
        <v>0</v>
      </c>
      <c r="N232" s="19">
        <f t="shared" si="19"/>
        <v>52.875904431865294</v>
      </c>
      <c r="O232" s="19">
        <f t="shared" si="20"/>
        <v>3.796319134468813</v>
      </c>
      <c r="P232" s="19">
        <f t="shared" si="21"/>
        <v>0</v>
      </c>
      <c r="Q232" s="19">
        <f t="shared" si="22"/>
        <v>-14.168055891583521</v>
      </c>
      <c r="R232" s="19">
        <f t="shared" si="23"/>
        <v>0</v>
      </c>
      <c r="S232" s="19">
        <f t="shared" si="24"/>
        <v>0</v>
      </c>
    </row>
    <row r="233" spans="1:19" x14ac:dyDescent="0.25">
      <c r="A233" s="26">
        <f>Wellpath!E233</f>
        <v>6900</v>
      </c>
      <c r="B233" s="22">
        <v>0</v>
      </c>
      <c r="C233" s="22">
        <v>0</v>
      </c>
      <c r="D233" s="22">
        <f>-COS(Wellpath!$L233) * SIN(Wellpath!$O233) / (Bfield * COS(Dip))</f>
        <v>-3.8918216440807699E-21</v>
      </c>
      <c r="E233" s="20">
        <f>Model!$W$14*((drdp!B233+drdp!K233)*'MBXY-TI1S'!$B233+(drdp!E233+drdp!N233)*'MBXY-TI1S'!$C233+(drdp!H233+drdp!Q233)*'MBXY-TI1S'!$D233)</f>
        <v>7.8943431783896357E-18</v>
      </c>
      <c r="F233" s="20">
        <f>Model!$W$14*((drdp!C233+drdp!L233)*'MBXY-TI1S'!$B233+(drdp!F233+drdp!O233)*'MBXY-TI1S'!$C233+(drdp!I233+drdp!R233)*'MBXY-TI1S'!$D233)</f>
        <v>-2.1152828794236453E-18</v>
      </c>
      <c r="G233" s="20">
        <f>Model!$W$14*((drdp!D233+drdp!M233)*'MBXY-TI1S'!$B233+(drdp!G233+drdp!P233)*'MBXY-TI1S'!$C233+(drdp!J233+drdp!S233)*'MBXY-TI1S'!$D233)</f>
        <v>0</v>
      </c>
      <c r="H233" s="18">
        <f>Model!$W$14*((drdp!B233)*'MBXY-TI1S'!$B233+(drdp!E233)*'MBXY-TI1S'!$C233+(drdp!H233)*'MBXY-TI1S'!$D233)</f>
        <v>3.9471715891948179E-18</v>
      </c>
      <c r="I233" s="18">
        <f>Model!$W$14*((drdp!C233)*'MBXY-TI1S'!$B233+(drdp!F233)*'MBXY-TI1S'!$C233+(drdp!I233)*'MBXY-TI1S'!$D233)</f>
        <v>-1.0576414397118226E-18</v>
      </c>
      <c r="J233" s="18">
        <f>Model!$W$14*((drdp!D233)*'MBXY-TI1S'!$B233+(drdp!G233)*'MBXY-TI1S'!$C233+(drdp!J233)*'MBXY-TI1S'!$D233)</f>
        <v>0</v>
      </c>
      <c r="K233" s="21">
        <f>SUM(E$3:E232)+H233</f>
        <v>7.2715819758746649</v>
      </c>
      <c r="L233" s="21">
        <f>SUM(F$3:F232)+I233</f>
        <v>-1.9484145181323231</v>
      </c>
      <c r="M233" s="21">
        <f>SUM(G$3:G232)+J233</f>
        <v>0</v>
      </c>
      <c r="N233" s="19">
        <f t="shared" si="19"/>
        <v>52.875904431865294</v>
      </c>
      <c r="O233" s="19">
        <f t="shared" si="20"/>
        <v>3.796319134468813</v>
      </c>
      <c r="P233" s="19">
        <f t="shared" si="21"/>
        <v>0</v>
      </c>
      <c r="Q233" s="19">
        <f t="shared" si="22"/>
        <v>-14.168055891583521</v>
      </c>
      <c r="R233" s="19">
        <f t="shared" si="23"/>
        <v>0</v>
      </c>
      <c r="S233" s="19">
        <f t="shared" si="24"/>
        <v>0</v>
      </c>
    </row>
    <row r="234" spans="1:19" x14ac:dyDescent="0.25">
      <c r="A234" s="26">
        <f>Wellpath!E234</f>
        <v>6930</v>
      </c>
      <c r="B234" s="22">
        <v>0</v>
      </c>
      <c r="C234" s="22">
        <v>0</v>
      </c>
      <c r="D234" s="22">
        <f>-COS(Wellpath!$L234) * SIN(Wellpath!$O234) / (Bfield * COS(Dip))</f>
        <v>-3.8918216440807699E-21</v>
      </c>
      <c r="E234" s="20">
        <f>Model!$W$14*((drdp!B234+drdp!K234)*'MBXY-TI1S'!$B234+(drdp!E234+drdp!N234)*'MBXY-TI1S'!$C234+(drdp!H234+drdp!Q234)*'MBXY-TI1S'!$D234)</f>
        <v>7.8943431783896357E-18</v>
      </c>
      <c r="F234" s="20">
        <f>Model!$W$14*((drdp!C234+drdp!L234)*'MBXY-TI1S'!$B234+(drdp!F234+drdp!O234)*'MBXY-TI1S'!$C234+(drdp!I234+drdp!R234)*'MBXY-TI1S'!$D234)</f>
        <v>-2.1152828794236453E-18</v>
      </c>
      <c r="G234" s="20">
        <f>Model!$W$14*((drdp!D234+drdp!M234)*'MBXY-TI1S'!$B234+(drdp!G234+drdp!P234)*'MBXY-TI1S'!$C234+(drdp!J234+drdp!S234)*'MBXY-TI1S'!$D234)</f>
        <v>0</v>
      </c>
      <c r="H234" s="18">
        <f>Model!$W$14*((drdp!B234)*'MBXY-TI1S'!$B234+(drdp!E234)*'MBXY-TI1S'!$C234+(drdp!H234)*'MBXY-TI1S'!$D234)</f>
        <v>3.9471715891948179E-18</v>
      </c>
      <c r="I234" s="18">
        <f>Model!$W$14*((drdp!C234)*'MBXY-TI1S'!$B234+(drdp!F234)*'MBXY-TI1S'!$C234+(drdp!I234)*'MBXY-TI1S'!$D234)</f>
        <v>-1.0576414397118226E-18</v>
      </c>
      <c r="J234" s="18">
        <f>Model!$W$14*((drdp!D234)*'MBXY-TI1S'!$B234+(drdp!G234)*'MBXY-TI1S'!$C234+(drdp!J234)*'MBXY-TI1S'!$D234)</f>
        <v>0</v>
      </c>
      <c r="K234" s="21">
        <f>SUM(E$3:E233)+H234</f>
        <v>7.2715819758746649</v>
      </c>
      <c r="L234" s="21">
        <f>SUM(F$3:F233)+I234</f>
        <v>-1.9484145181323231</v>
      </c>
      <c r="M234" s="21">
        <f>SUM(G$3:G233)+J234</f>
        <v>0</v>
      </c>
      <c r="N234" s="19">
        <f t="shared" si="19"/>
        <v>52.875904431865294</v>
      </c>
      <c r="O234" s="19">
        <f t="shared" si="20"/>
        <v>3.796319134468813</v>
      </c>
      <c r="P234" s="19">
        <f t="shared" si="21"/>
        <v>0</v>
      </c>
      <c r="Q234" s="19">
        <f t="shared" si="22"/>
        <v>-14.168055891583521</v>
      </c>
      <c r="R234" s="19">
        <f t="shared" si="23"/>
        <v>0</v>
      </c>
      <c r="S234" s="19">
        <f t="shared" si="24"/>
        <v>0</v>
      </c>
    </row>
    <row r="235" spans="1:19" x14ac:dyDescent="0.25">
      <c r="A235" s="26">
        <f>Wellpath!E235</f>
        <v>6960</v>
      </c>
      <c r="B235" s="22">
        <v>0</v>
      </c>
      <c r="C235" s="22">
        <v>0</v>
      </c>
      <c r="D235" s="22">
        <f>-COS(Wellpath!$L235) * SIN(Wellpath!$O235) / (Bfield * COS(Dip))</f>
        <v>-3.8918216440807699E-21</v>
      </c>
      <c r="E235" s="20">
        <f>Model!$W$14*((drdp!B235+drdp!K235)*'MBXY-TI1S'!$B235+(drdp!E235+drdp!N235)*'MBXY-TI1S'!$C235+(drdp!H235+drdp!Q235)*'MBXY-TI1S'!$D235)</f>
        <v>7.8943431783896357E-18</v>
      </c>
      <c r="F235" s="20">
        <f>Model!$W$14*((drdp!C235+drdp!L235)*'MBXY-TI1S'!$B235+(drdp!F235+drdp!O235)*'MBXY-TI1S'!$C235+(drdp!I235+drdp!R235)*'MBXY-TI1S'!$D235)</f>
        <v>-2.1152828794236453E-18</v>
      </c>
      <c r="G235" s="20">
        <f>Model!$W$14*((drdp!D235+drdp!M235)*'MBXY-TI1S'!$B235+(drdp!G235+drdp!P235)*'MBXY-TI1S'!$C235+(drdp!J235+drdp!S235)*'MBXY-TI1S'!$D235)</f>
        <v>0</v>
      </c>
      <c r="H235" s="18">
        <f>Model!$W$14*((drdp!B235)*'MBXY-TI1S'!$B235+(drdp!E235)*'MBXY-TI1S'!$C235+(drdp!H235)*'MBXY-TI1S'!$D235)</f>
        <v>3.9471715891948179E-18</v>
      </c>
      <c r="I235" s="18">
        <f>Model!$W$14*((drdp!C235)*'MBXY-TI1S'!$B235+(drdp!F235)*'MBXY-TI1S'!$C235+(drdp!I235)*'MBXY-TI1S'!$D235)</f>
        <v>-1.0576414397118226E-18</v>
      </c>
      <c r="J235" s="18">
        <f>Model!$W$14*((drdp!D235)*'MBXY-TI1S'!$B235+(drdp!G235)*'MBXY-TI1S'!$C235+(drdp!J235)*'MBXY-TI1S'!$D235)</f>
        <v>0</v>
      </c>
      <c r="K235" s="21">
        <f>SUM(E$3:E234)+H235</f>
        <v>7.2715819758746649</v>
      </c>
      <c r="L235" s="21">
        <f>SUM(F$3:F234)+I235</f>
        <v>-1.9484145181323231</v>
      </c>
      <c r="M235" s="21">
        <f>SUM(G$3:G234)+J235</f>
        <v>0</v>
      </c>
      <c r="N235" s="19">
        <f t="shared" si="19"/>
        <v>52.875904431865294</v>
      </c>
      <c r="O235" s="19">
        <f t="shared" si="20"/>
        <v>3.796319134468813</v>
      </c>
      <c r="P235" s="19">
        <f t="shared" si="21"/>
        <v>0</v>
      </c>
      <c r="Q235" s="19">
        <f t="shared" si="22"/>
        <v>-14.168055891583521</v>
      </c>
      <c r="R235" s="19">
        <f t="shared" si="23"/>
        <v>0</v>
      </c>
      <c r="S235" s="19">
        <f t="shared" si="24"/>
        <v>0</v>
      </c>
    </row>
    <row r="236" spans="1:19" x14ac:dyDescent="0.25">
      <c r="A236" s="26">
        <f>Wellpath!E236</f>
        <v>6990</v>
      </c>
      <c r="B236" s="22">
        <v>0</v>
      </c>
      <c r="C236" s="22">
        <v>0</v>
      </c>
      <c r="D236" s="22">
        <f>-COS(Wellpath!$L236) * SIN(Wellpath!$O236) / (Bfield * COS(Dip))</f>
        <v>-3.8918216440807699E-21</v>
      </c>
      <c r="E236" s="20">
        <f>Model!$W$14*((drdp!B236+drdp!K236)*'MBXY-TI1S'!$B236+(drdp!E236+drdp!N236)*'MBXY-TI1S'!$C236+(drdp!H236+drdp!Q236)*'MBXY-TI1S'!$D236)</f>
        <v>7.8943431783896357E-18</v>
      </c>
      <c r="F236" s="20">
        <f>Model!$W$14*((drdp!C236+drdp!L236)*'MBXY-TI1S'!$B236+(drdp!F236+drdp!O236)*'MBXY-TI1S'!$C236+(drdp!I236+drdp!R236)*'MBXY-TI1S'!$D236)</f>
        <v>-2.1152828794236453E-18</v>
      </c>
      <c r="G236" s="20">
        <f>Model!$W$14*((drdp!D236+drdp!M236)*'MBXY-TI1S'!$B236+(drdp!G236+drdp!P236)*'MBXY-TI1S'!$C236+(drdp!J236+drdp!S236)*'MBXY-TI1S'!$D236)</f>
        <v>0</v>
      </c>
      <c r="H236" s="18">
        <f>Model!$W$14*((drdp!B236)*'MBXY-TI1S'!$B236+(drdp!E236)*'MBXY-TI1S'!$C236+(drdp!H236)*'MBXY-TI1S'!$D236)</f>
        <v>3.9471715891948179E-18</v>
      </c>
      <c r="I236" s="18">
        <f>Model!$W$14*((drdp!C236)*'MBXY-TI1S'!$B236+(drdp!F236)*'MBXY-TI1S'!$C236+(drdp!I236)*'MBXY-TI1S'!$D236)</f>
        <v>-1.0576414397118226E-18</v>
      </c>
      <c r="J236" s="18">
        <f>Model!$W$14*((drdp!D236)*'MBXY-TI1S'!$B236+(drdp!G236)*'MBXY-TI1S'!$C236+(drdp!J236)*'MBXY-TI1S'!$D236)</f>
        <v>0</v>
      </c>
      <c r="K236" s="21">
        <f>SUM(E$3:E235)+H236</f>
        <v>7.2715819758746649</v>
      </c>
      <c r="L236" s="21">
        <f>SUM(F$3:F235)+I236</f>
        <v>-1.9484145181323231</v>
      </c>
      <c r="M236" s="21">
        <f>SUM(G$3:G235)+J236</f>
        <v>0</v>
      </c>
      <c r="N236" s="19">
        <f t="shared" si="19"/>
        <v>52.875904431865294</v>
      </c>
      <c r="O236" s="19">
        <f t="shared" si="20"/>
        <v>3.796319134468813</v>
      </c>
      <c r="P236" s="19">
        <f t="shared" si="21"/>
        <v>0</v>
      </c>
      <c r="Q236" s="19">
        <f t="shared" si="22"/>
        <v>-14.168055891583521</v>
      </c>
      <c r="R236" s="19">
        <f t="shared" si="23"/>
        <v>0</v>
      </c>
      <c r="S236" s="19">
        <f t="shared" si="24"/>
        <v>0</v>
      </c>
    </row>
    <row r="237" spans="1:19" x14ac:dyDescent="0.25">
      <c r="A237" s="26">
        <f>Wellpath!E237</f>
        <v>7020</v>
      </c>
      <c r="B237" s="22">
        <v>0</v>
      </c>
      <c r="C237" s="22">
        <v>0</v>
      </c>
      <c r="D237" s="22">
        <f>-COS(Wellpath!$L237) * SIN(Wellpath!$O237) / (Bfield * COS(Dip))</f>
        <v>-3.8918216440807699E-21</v>
      </c>
      <c r="E237" s="20">
        <f>Model!$W$14*((drdp!B237+drdp!K237)*'MBXY-TI1S'!$B237+(drdp!E237+drdp!N237)*'MBXY-TI1S'!$C237+(drdp!H237+drdp!Q237)*'MBXY-TI1S'!$D237)</f>
        <v>7.8943431783896357E-18</v>
      </c>
      <c r="F237" s="20">
        <f>Model!$W$14*((drdp!C237+drdp!L237)*'MBXY-TI1S'!$B237+(drdp!F237+drdp!O237)*'MBXY-TI1S'!$C237+(drdp!I237+drdp!R237)*'MBXY-TI1S'!$D237)</f>
        <v>-2.1152828794236453E-18</v>
      </c>
      <c r="G237" s="20">
        <f>Model!$W$14*((drdp!D237+drdp!M237)*'MBXY-TI1S'!$B237+(drdp!G237+drdp!P237)*'MBXY-TI1S'!$C237+(drdp!J237+drdp!S237)*'MBXY-TI1S'!$D237)</f>
        <v>0</v>
      </c>
      <c r="H237" s="18">
        <f>Model!$W$14*((drdp!B237)*'MBXY-TI1S'!$B237+(drdp!E237)*'MBXY-TI1S'!$C237+(drdp!H237)*'MBXY-TI1S'!$D237)</f>
        <v>3.9471715891948179E-18</v>
      </c>
      <c r="I237" s="18">
        <f>Model!$W$14*((drdp!C237)*'MBXY-TI1S'!$B237+(drdp!F237)*'MBXY-TI1S'!$C237+(drdp!I237)*'MBXY-TI1S'!$D237)</f>
        <v>-1.0576414397118226E-18</v>
      </c>
      <c r="J237" s="18">
        <f>Model!$W$14*((drdp!D237)*'MBXY-TI1S'!$B237+(drdp!G237)*'MBXY-TI1S'!$C237+(drdp!J237)*'MBXY-TI1S'!$D237)</f>
        <v>0</v>
      </c>
      <c r="K237" s="21">
        <f>SUM(E$3:E236)+H237</f>
        <v>7.2715819758746649</v>
      </c>
      <c r="L237" s="21">
        <f>SUM(F$3:F236)+I237</f>
        <v>-1.9484145181323231</v>
      </c>
      <c r="M237" s="21">
        <f>SUM(G$3:G236)+J237</f>
        <v>0</v>
      </c>
      <c r="N237" s="19">
        <f t="shared" si="19"/>
        <v>52.875904431865294</v>
      </c>
      <c r="O237" s="19">
        <f t="shared" si="20"/>
        <v>3.796319134468813</v>
      </c>
      <c r="P237" s="19">
        <f t="shared" si="21"/>
        <v>0</v>
      </c>
      <c r="Q237" s="19">
        <f t="shared" si="22"/>
        <v>-14.168055891583521</v>
      </c>
      <c r="R237" s="19">
        <f t="shared" si="23"/>
        <v>0</v>
      </c>
      <c r="S237" s="19">
        <f t="shared" si="24"/>
        <v>0</v>
      </c>
    </row>
    <row r="238" spans="1:19" x14ac:dyDescent="0.25">
      <c r="A238" s="26">
        <f>Wellpath!E238</f>
        <v>7050</v>
      </c>
      <c r="B238" s="22">
        <v>0</v>
      </c>
      <c r="C238" s="22">
        <v>0</v>
      </c>
      <c r="D238" s="22">
        <f>-COS(Wellpath!$L238) * SIN(Wellpath!$O238) / (Bfield * COS(Dip))</f>
        <v>-3.8918216440807699E-21</v>
      </c>
      <c r="E238" s="20">
        <f>Model!$W$14*((drdp!B238+drdp!K238)*'MBXY-TI1S'!$B238+(drdp!E238+drdp!N238)*'MBXY-TI1S'!$C238+(drdp!H238+drdp!Q238)*'MBXY-TI1S'!$D238)</f>
        <v>7.8943431783896357E-18</v>
      </c>
      <c r="F238" s="20">
        <f>Model!$W$14*((drdp!C238+drdp!L238)*'MBXY-TI1S'!$B238+(drdp!F238+drdp!O238)*'MBXY-TI1S'!$C238+(drdp!I238+drdp!R238)*'MBXY-TI1S'!$D238)</f>
        <v>-2.1152828794236453E-18</v>
      </c>
      <c r="G238" s="20">
        <f>Model!$W$14*((drdp!D238+drdp!M238)*'MBXY-TI1S'!$B238+(drdp!G238+drdp!P238)*'MBXY-TI1S'!$C238+(drdp!J238+drdp!S238)*'MBXY-TI1S'!$D238)</f>
        <v>0</v>
      </c>
      <c r="H238" s="18">
        <f>Model!$W$14*((drdp!B238)*'MBXY-TI1S'!$B238+(drdp!E238)*'MBXY-TI1S'!$C238+(drdp!H238)*'MBXY-TI1S'!$D238)</f>
        <v>3.9471715891948179E-18</v>
      </c>
      <c r="I238" s="18">
        <f>Model!$W$14*((drdp!C238)*'MBXY-TI1S'!$B238+(drdp!F238)*'MBXY-TI1S'!$C238+(drdp!I238)*'MBXY-TI1S'!$D238)</f>
        <v>-1.0576414397118226E-18</v>
      </c>
      <c r="J238" s="18">
        <f>Model!$W$14*((drdp!D238)*'MBXY-TI1S'!$B238+(drdp!G238)*'MBXY-TI1S'!$C238+(drdp!J238)*'MBXY-TI1S'!$D238)</f>
        <v>0</v>
      </c>
      <c r="K238" s="21">
        <f>SUM(E$3:E237)+H238</f>
        <v>7.2715819758746649</v>
      </c>
      <c r="L238" s="21">
        <f>SUM(F$3:F237)+I238</f>
        <v>-1.9484145181323231</v>
      </c>
      <c r="M238" s="21">
        <f>SUM(G$3:G237)+J238</f>
        <v>0</v>
      </c>
      <c r="N238" s="19">
        <f t="shared" si="19"/>
        <v>52.875904431865294</v>
      </c>
      <c r="O238" s="19">
        <f t="shared" si="20"/>
        <v>3.796319134468813</v>
      </c>
      <c r="P238" s="19">
        <f t="shared" si="21"/>
        <v>0</v>
      </c>
      <c r="Q238" s="19">
        <f t="shared" si="22"/>
        <v>-14.168055891583521</v>
      </c>
      <c r="R238" s="19">
        <f t="shared" si="23"/>
        <v>0</v>
      </c>
      <c r="S238" s="19">
        <f t="shared" si="24"/>
        <v>0</v>
      </c>
    </row>
    <row r="239" spans="1:19" x14ac:dyDescent="0.25">
      <c r="A239" s="26">
        <f>Wellpath!E239</f>
        <v>7080</v>
      </c>
      <c r="B239" s="22">
        <v>0</v>
      </c>
      <c r="C239" s="22">
        <v>0</v>
      </c>
      <c r="D239" s="22">
        <f>-COS(Wellpath!$L239) * SIN(Wellpath!$O239) / (Bfield * COS(Dip))</f>
        <v>-3.8918216440807699E-21</v>
      </c>
      <c r="E239" s="20">
        <f>Model!$W$14*((drdp!B239+drdp!K239)*'MBXY-TI1S'!$B239+(drdp!E239+drdp!N239)*'MBXY-TI1S'!$C239+(drdp!H239+drdp!Q239)*'MBXY-TI1S'!$D239)</f>
        <v>7.8943431783896357E-18</v>
      </c>
      <c r="F239" s="20">
        <f>Model!$W$14*((drdp!C239+drdp!L239)*'MBXY-TI1S'!$B239+(drdp!F239+drdp!O239)*'MBXY-TI1S'!$C239+(drdp!I239+drdp!R239)*'MBXY-TI1S'!$D239)</f>
        <v>-2.1152828794236453E-18</v>
      </c>
      <c r="G239" s="20">
        <f>Model!$W$14*((drdp!D239+drdp!M239)*'MBXY-TI1S'!$B239+(drdp!G239+drdp!P239)*'MBXY-TI1S'!$C239+(drdp!J239+drdp!S239)*'MBXY-TI1S'!$D239)</f>
        <v>0</v>
      </c>
      <c r="H239" s="18">
        <f>Model!$W$14*((drdp!B239)*'MBXY-TI1S'!$B239+(drdp!E239)*'MBXY-TI1S'!$C239+(drdp!H239)*'MBXY-TI1S'!$D239)</f>
        <v>3.9471715891948179E-18</v>
      </c>
      <c r="I239" s="18">
        <f>Model!$W$14*((drdp!C239)*'MBXY-TI1S'!$B239+(drdp!F239)*'MBXY-TI1S'!$C239+(drdp!I239)*'MBXY-TI1S'!$D239)</f>
        <v>-1.0576414397118226E-18</v>
      </c>
      <c r="J239" s="18">
        <f>Model!$W$14*((drdp!D239)*'MBXY-TI1S'!$B239+(drdp!G239)*'MBXY-TI1S'!$C239+(drdp!J239)*'MBXY-TI1S'!$D239)</f>
        <v>0</v>
      </c>
      <c r="K239" s="21">
        <f>SUM(E$3:E238)+H239</f>
        <v>7.2715819758746649</v>
      </c>
      <c r="L239" s="21">
        <f>SUM(F$3:F238)+I239</f>
        <v>-1.9484145181323231</v>
      </c>
      <c r="M239" s="21">
        <f>SUM(G$3:G238)+J239</f>
        <v>0</v>
      </c>
      <c r="N239" s="19">
        <f t="shared" si="19"/>
        <v>52.875904431865294</v>
      </c>
      <c r="O239" s="19">
        <f t="shared" si="20"/>
        <v>3.796319134468813</v>
      </c>
      <c r="P239" s="19">
        <f t="shared" si="21"/>
        <v>0</v>
      </c>
      <c r="Q239" s="19">
        <f t="shared" si="22"/>
        <v>-14.168055891583521</v>
      </c>
      <c r="R239" s="19">
        <f t="shared" si="23"/>
        <v>0</v>
      </c>
      <c r="S239" s="19">
        <f t="shared" si="24"/>
        <v>0</v>
      </c>
    </row>
    <row r="240" spans="1:19" x14ac:dyDescent="0.25">
      <c r="A240" s="26">
        <f>Wellpath!E240</f>
        <v>7110</v>
      </c>
      <c r="B240" s="22">
        <v>0</v>
      </c>
      <c r="C240" s="22">
        <v>0</v>
      </c>
      <c r="D240" s="22">
        <f>-COS(Wellpath!$L240) * SIN(Wellpath!$O240) / (Bfield * COS(Dip))</f>
        <v>-3.8918216440807699E-21</v>
      </c>
      <c r="E240" s="20">
        <f>Model!$W$14*((drdp!B240+drdp!K240)*'MBXY-TI1S'!$B240+(drdp!E240+drdp!N240)*'MBXY-TI1S'!$C240+(drdp!H240+drdp!Q240)*'MBXY-TI1S'!$D240)</f>
        <v>7.8943431783896357E-18</v>
      </c>
      <c r="F240" s="20">
        <f>Model!$W$14*((drdp!C240+drdp!L240)*'MBXY-TI1S'!$B240+(drdp!F240+drdp!O240)*'MBXY-TI1S'!$C240+(drdp!I240+drdp!R240)*'MBXY-TI1S'!$D240)</f>
        <v>-2.1152828794236453E-18</v>
      </c>
      <c r="G240" s="20">
        <f>Model!$W$14*((drdp!D240+drdp!M240)*'MBXY-TI1S'!$B240+(drdp!G240+drdp!P240)*'MBXY-TI1S'!$C240+(drdp!J240+drdp!S240)*'MBXY-TI1S'!$D240)</f>
        <v>0</v>
      </c>
      <c r="H240" s="18">
        <f>Model!$W$14*((drdp!B240)*'MBXY-TI1S'!$B240+(drdp!E240)*'MBXY-TI1S'!$C240+(drdp!H240)*'MBXY-TI1S'!$D240)</f>
        <v>3.9471715891948179E-18</v>
      </c>
      <c r="I240" s="18">
        <f>Model!$W$14*((drdp!C240)*'MBXY-TI1S'!$B240+(drdp!F240)*'MBXY-TI1S'!$C240+(drdp!I240)*'MBXY-TI1S'!$D240)</f>
        <v>-1.0576414397118226E-18</v>
      </c>
      <c r="J240" s="18">
        <f>Model!$W$14*((drdp!D240)*'MBXY-TI1S'!$B240+(drdp!G240)*'MBXY-TI1S'!$C240+(drdp!J240)*'MBXY-TI1S'!$D240)</f>
        <v>0</v>
      </c>
      <c r="K240" s="21">
        <f>SUM(E$3:E239)+H240</f>
        <v>7.2715819758746649</v>
      </c>
      <c r="L240" s="21">
        <f>SUM(F$3:F239)+I240</f>
        <v>-1.9484145181323231</v>
      </c>
      <c r="M240" s="21">
        <f>SUM(G$3:G239)+J240</f>
        <v>0</v>
      </c>
      <c r="N240" s="19">
        <f t="shared" si="19"/>
        <v>52.875904431865294</v>
      </c>
      <c r="O240" s="19">
        <f t="shared" si="20"/>
        <v>3.796319134468813</v>
      </c>
      <c r="P240" s="19">
        <f t="shared" si="21"/>
        <v>0</v>
      </c>
      <c r="Q240" s="19">
        <f t="shared" si="22"/>
        <v>-14.168055891583521</v>
      </c>
      <c r="R240" s="19">
        <f t="shared" si="23"/>
        <v>0</v>
      </c>
      <c r="S240" s="19">
        <f t="shared" si="24"/>
        <v>0</v>
      </c>
    </row>
    <row r="241" spans="1:19" x14ac:dyDescent="0.25">
      <c r="A241" s="26">
        <f>Wellpath!E241</f>
        <v>7140</v>
      </c>
      <c r="B241" s="22">
        <v>0</v>
      </c>
      <c r="C241" s="22">
        <v>0</v>
      </c>
      <c r="D241" s="22">
        <f>-COS(Wellpath!$L241) * SIN(Wellpath!$O241) / (Bfield * COS(Dip))</f>
        <v>-3.8918216440807699E-21</v>
      </c>
      <c r="E241" s="20">
        <f>Model!$W$14*((drdp!B241+drdp!K241)*'MBXY-TI1S'!$B241+(drdp!E241+drdp!N241)*'MBXY-TI1S'!$C241+(drdp!H241+drdp!Q241)*'MBXY-TI1S'!$D241)</f>
        <v>7.8943431783896357E-18</v>
      </c>
      <c r="F241" s="20">
        <f>Model!$W$14*((drdp!C241+drdp!L241)*'MBXY-TI1S'!$B241+(drdp!F241+drdp!O241)*'MBXY-TI1S'!$C241+(drdp!I241+drdp!R241)*'MBXY-TI1S'!$D241)</f>
        <v>-2.1152828794236453E-18</v>
      </c>
      <c r="G241" s="20">
        <f>Model!$W$14*((drdp!D241+drdp!M241)*'MBXY-TI1S'!$B241+(drdp!G241+drdp!P241)*'MBXY-TI1S'!$C241+(drdp!J241+drdp!S241)*'MBXY-TI1S'!$D241)</f>
        <v>0</v>
      </c>
      <c r="H241" s="18">
        <f>Model!$W$14*((drdp!B241)*'MBXY-TI1S'!$B241+(drdp!E241)*'MBXY-TI1S'!$C241+(drdp!H241)*'MBXY-TI1S'!$D241)</f>
        <v>3.9471715891948179E-18</v>
      </c>
      <c r="I241" s="18">
        <f>Model!$W$14*((drdp!C241)*'MBXY-TI1S'!$B241+(drdp!F241)*'MBXY-TI1S'!$C241+(drdp!I241)*'MBXY-TI1S'!$D241)</f>
        <v>-1.0576414397118226E-18</v>
      </c>
      <c r="J241" s="18">
        <f>Model!$W$14*((drdp!D241)*'MBXY-TI1S'!$B241+(drdp!G241)*'MBXY-TI1S'!$C241+(drdp!J241)*'MBXY-TI1S'!$D241)</f>
        <v>0</v>
      </c>
      <c r="K241" s="21">
        <f>SUM(E$3:E240)+H241</f>
        <v>7.2715819758746649</v>
      </c>
      <c r="L241" s="21">
        <f>SUM(F$3:F240)+I241</f>
        <v>-1.9484145181323231</v>
      </c>
      <c r="M241" s="21">
        <f>SUM(G$3:G240)+J241</f>
        <v>0</v>
      </c>
      <c r="N241" s="19">
        <f t="shared" si="19"/>
        <v>52.875904431865294</v>
      </c>
      <c r="O241" s="19">
        <f t="shared" si="20"/>
        <v>3.796319134468813</v>
      </c>
      <c r="P241" s="19">
        <f t="shared" si="21"/>
        <v>0</v>
      </c>
      <c r="Q241" s="19">
        <f t="shared" si="22"/>
        <v>-14.168055891583521</v>
      </c>
      <c r="R241" s="19">
        <f t="shared" si="23"/>
        <v>0</v>
      </c>
      <c r="S241" s="19">
        <f t="shared" si="24"/>
        <v>0</v>
      </c>
    </row>
    <row r="242" spans="1:19" x14ac:dyDescent="0.25">
      <c r="A242" s="26">
        <f>Wellpath!E242</f>
        <v>7170</v>
      </c>
      <c r="B242" s="22">
        <v>0</v>
      </c>
      <c r="C242" s="22">
        <v>0</v>
      </c>
      <c r="D242" s="22">
        <f>-COS(Wellpath!$L242) * SIN(Wellpath!$O242) / (Bfield * COS(Dip))</f>
        <v>-3.8918216440807699E-21</v>
      </c>
      <c r="E242" s="20">
        <f>Model!$W$14*((drdp!B242+drdp!K242)*'MBXY-TI1S'!$B242+(drdp!E242+drdp!N242)*'MBXY-TI1S'!$C242+(drdp!H242+drdp!Q242)*'MBXY-TI1S'!$D242)</f>
        <v>7.8943431783896357E-18</v>
      </c>
      <c r="F242" s="20">
        <f>Model!$W$14*((drdp!C242+drdp!L242)*'MBXY-TI1S'!$B242+(drdp!F242+drdp!O242)*'MBXY-TI1S'!$C242+(drdp!I242+drdp!R242)*'MBXY-TI1S'!$D242)</f>
        <v>-2.1152828794236453E-18</v>
      </c>
      <c r="G242" s="20">
        <f>Model!$W$14*((drdp!D242+drdp!M242)*'MBXY-TI1S'!$B242+(drdp!G242+drdp!P242)*'MBXY-TI1S'!$C242+(drdp!J242+drdp!S242)*'MBXY-TI1S'!$D242)</f>
        <v>0</v>
      </c>
      <c r="H242" s="18">
        <f>Model!$W$14*((drdp!B242)*'MBXY-TI1S'!$B242+(drdp!E242)*'MBXY-TI1S'!$C242+(drdp!H242)*'MBXY-TI1S'!$D242)</f>
        <v>3.9471715891948179E-18</v>
      </c>
      <c r="I242" s="18">
        <f>Model!$W$14*((drdp!C242)*'MBXY-TI1S'!$B242+(drdp!F242)*'MBXY-TI1S'!$C242+(drdp!I242)*'MBXY-TI1S'!$D242)</f>
        <v>-1.0576414397118226E-18</v>
      </c>
      <c r="J242" s="18">
        <f>Model!$W$14*((drdp!D242)*'MBXY-TI1S'!$B242+(drdp!G242)*'MBXY-TI1S'!$C242+(drdp!J242)*'MBXY-TI1S'!$D242)</f>
        <v>0</v>
      </c>
      <c r="K242" s="21">
        <f>SUM(E$3:E241)+H242</f>
        <v>7.2715819758746649</v>
      </c>
      <c r="L242" s="21">
        <f>SUM(F$3:F241)+I242</f>
        <v>-1.9484145181323231</v>
      </c>
      <c r="M242" s="21">
        <f>SUM(G$3:G241)+J242</f>
        <v>0</v>
      </c>
      <c r="N242" s="19">
        <f t="shared" si="19"/>
        <v>52.875904431865294</v>
      </c>
      <c r="O242" s="19">
        <f t="shared" si="20"/>
        <v>3.796319134468813</v>
      </c>
      <c r="P242" s="19">
        <f t="shared" si="21"/>
        <v>0</v>
      </c>
      <c r="Q242" s="19">
        <f t="shared" si="22"/>
        <v>-14.168055891583521</v>
      </c>
      <c r="R242" s="19">
        <f t="shared" si="23"/>
        <v>0</v>
      </c>
      <c r="S242" s="19">
        <f t="shared" si="24"/>
        <v>0</v>
      </c>
    </row>
    <row r="243" spans="1:19" x14ac:dyDescent="0.25">
      <c r="A243" s="26">
        <f>Wellpath!E243</f>
        <v>7200</v>
      </c>
      <c r="B243" s="22">
        <v>0</v>
      </c>
      <c r="C243" s="22">
        <v>0</v>
      </c>
      <c r="D243" s="22">
        <f>-COS(Wellpath!$L243) * SIN(Wellpath!$O243) / (Bfield * COS(Dip))</f>
        <v>-3.8918216440807699E-21</v>
      </c>
      <c r="E243" s="20">
        <f>Model!$W$14*((drdp!B243+drdp!K243)*'MBXY-TI1S'!$B243+(drdp!E243+drdp!N243)*'MBXY-TI1S'!$C243+(drdp!H243+drdp!Q243)*'MBXY-TI1S'!$D243)</f>
        <v>7.8943431783896357E-18</v>
      </c>
      <c r="F243" s="20">
        <f>Model!$W$14*((drdp!C243+drdp!L243)*'MBXY-TI1S'!$B243+(drdp!F243+drdp!O243)*'MBXY-TI1S'!$C243+(drdp!I243+drdp!R243)*'MBXY-TI1S'!$D243)</f>
        <v>-2.1152828794236453E-18</v>
      </c>
      <c r="G243" s="20">
        <f>Model!$W$14*((drdp!D243+drdp!M243)*'MBXY-TI1S'!$B243+(drdp!G243+drdp!P243)*'MBXY-TI1S'!$C243+(drdp!J243+drdp!S243)*'MBXY-TI1S'!$D243)</f>
        <v>0</v>
      </c>
      <c r="H243" s="18">
        <f>Model!$W$14*((drdp!B243)*'MBXY-TI1S'!$B243+(drdp!E243)*'MBXY-TI1S'!$C243+(drdp!H243)*'MBXY-TI1S'!$D243)</f>
        <v>3.9471715891948179E-18</v>
      </c>
      <c r="I243" s="18">
        <f>Model!$W$14*((drdp!C243)*'MBXY-TI1S'!$B243+(drdp!F243)*'MBXY-TI1S'!$C243+(drdp!I243)*'MBXY-TI1S'!$D243)</f>
        <v>-1.0576414397118226E-18</v>
      </c>
      <c r="J243" s="18">
        <f>Model!$W$14*((drdp!D243)*'MBXY-TI1S'!$B243+(drdp!G243)*'MBXY-TI1S'!$C243+(drdp!J243)*'MBXY-TI1S'!$D243)</f>
        <v>0</v>
      </c>
      <c r="K243" s="21">
        <f>SUM(E$3:E242)+H243</f>
        <v>7.2715819758746649</v>
      </c>
      <c r="L243" s="21">
        <f>SUM(F$3:F242)+I243</f>
        <v>-1.9484145181323231</v>
      </c>
      <c r="M243" s="21">
        <f>SUM(G$3:G242)+J243</f>
        <v>0</v>
      </c>
      <c r="N243" s="19">
        <f t="shared" si="19"/>
        <v>52.875904431865294</v>
      </c>
      <c r="O243" s="19">
        <f t="shared" si="20"/>
        <v>3.796319134468813</v>
      </c>
      <c r="P243" s="19">
        <f t="shared" si="21"/>
        <v>0</v>
      </c>
      <c r="Q243" s="19">
        <f t="shared" si="22"/>
        <v>-14.168055891583521</v>
      </c>
      <c r="R243" s="19">
        <f t="shared" si="23"/>
        <v>0</v>
      </c>
      <c r="S243" s="19">
        <f t="shared" si="24"/>
        <v>0</v>
      </c>
    </row>
    <row r="244" spans="1:19" x14ac:dyDescent="0.25">
      <c r="A244" s="26">
        <f>Wellpath!E244</f>
        <v>7230</v>
      </c>
      <c r="B244" s="22">
        <v>0</v>
      </c>
      <c r="C244" s="22">
        <v>0</v>
      </c>
      <c r="D244" s="22">
        <f>-COS(Wellpath!$L244) * SIN(Wellpath!$O244) / (Bfield * COS(Dip))</f>
        <v>-3.8918216440807699E-21</v>
      </c>
      <c r="E244" s="20">
        <f>Model!$W$14*((drdp!B244+drdp!K244)*'MBXY-TI1S'!$B244+(drdp!E244+drdp!N244)*'MBXY-TI1S'!$C244+(drdp!H244+drdp!Q244)*'MBXY-TI1S'!$D244)</f>
        <v>7.8943431783896357E-18</v>
      </c>
      <c r="F244" s="20">
        <f>Model!$W$14*((drdp!C244+drdp!L244)*'MBXY-TI1S'!$B244+(drdp!F244+drdp!O244)*'MBXY-TI1S'!$C244+(drdp!I244+drdp!R244)*'MBXY-TI1S'!$D244)</f>
        <v>-2.1152828794236453E-18</v>
      </c>
      <c r="G244" s="20">
        <f>Model!$W$14*((drdp!D244+drdp!M244)*'MBXY-TI1S'!$B244+(drdp!G244+drdp!P244)*'MBXY-TI1S'!$C244+(drdp!J244+drdp!S244)*'MBXY-TI1S'!$D244)</f>
        <v>0</v>
      </c>
      <c r="H244" s="18">
        <f>Model!$W$14*((drdp!B244)*'MBXY-TI1S'!$B244+(drdp!E244)*'MBXY-TI1S'!$C244+(drdp!H244)*'MBXY-TI1S'!$D244)</f>
        <v>3.9471715891948179E-18</v>
      </c>
      <c r="I244" s="18">
        <f>Model!$W$14*((drdp!C244)*'MBXY-TI1S'!$B244+(drdp!F244)*'MBXY-TI1S'!$C244+(drdp!I244)*'MBXY-TI1S'!$D244)</f>
        <v>-1.0576414397118226E-18</v>
      </c>
      <c r="J244" s="18">
        <f>Model!$W$14*((drdp!D244)*'MBXY-TI1S'!$B244+(drdp!G244)*'MBXY-TI1S'!$C244+(drdp!J244)*'MBXY-TI1S'!$D244)</f>
        <v>0</v>
      </c>
      <c r="K244" s="21">
        <f>SUM(E$3:E243)+H244</f>
        <v>7.2715819758746649</v>
      </c>
      <c r="L244" s="21">
        <f>SUM(F$3:F243)+I244</f>
        <v>-1.9484145181323231</v>
      </c>
      <c r="M244" s="21">
        <f>SUM(G$3:G243)+J244</f>
        <v>0</v>
      </c>
      <c r="N244" s="19">
        <f t="shared" si="19"/>
        <v>52.875904431865294</v>
      </c>
      <c r="O244" s="19">
        <f t="shared" si="20"/>
        <v>3.796319134468813</v>
      </c>
      <c r="P244" s="19">
        <f t="shared" si="21"/>
        <v>0</v>
      </c>
      <c r="Q244" s="19">
        <f t="shared" si="22"/>
        <v>-14.168055891583521</v>
      </c>
      <c r="R244" s="19">
        <f t="shared" si="23"/>
        <v>0</v>
      </c>
      <c r="S244" s="19">
        <f t="shared" si="24"/>
        <v>0</v>
      </c>
    </row>
    <row r="245" spans="1:19" x14ac:dyDescent="0.25">
      <c r="A245" s="26">
        <f>Wellpath!E245</f>
        <v>7260</v>
      </c>
      <c r="B245" s="22">
        <v>0</v>
      </c>
      <c r="C245" s="22">
        <v>0</v>
      </c>
      <c r="D245" s="22">
        <f>-COS(Wellpath!$L245) * SIN(Wellpath!$O245) / (Bfield * COS(Dip))</f>
        <v>-3.8918216440807699E-21</v>
      </c>
      <c r="E245" s="20">
        <f>Model!$W$14*((drdp!B245+drdp!K245)*'MBXY-TI1S'!$B245+(drdp!E245+drdp!N245)*'MBXY-TI1S'!$C245+(drdp!H245+drdp!Q245)*'MBXY-TI1S'!$D245)</f>
        <v>7.8943431783896357E-18</v>
      </c>
      <c r="F245" s="20">
        <f>Model!$W$14*((drdp!C245+drdp!L245)*'MBXY-TI1S'!$B245+(drdp!F245+drdp!O245)*'MBXY-TI1S'!$C245+(drdp!I245+drdp!R245)*'MBXY-TI1S'!$D245)</f>
        <v>-2.1152828794236453E-18</v>
      </c>
      <c r="G245" s="20">
        <f>Model!$W$14*((drdp!D245+drdp!M245)*'MBXY-TI1S'!$B245+(drdp!G245+drdp!P245)*'MBXY-TI1S'!$C245+(drdp!J245+drdp!S245)*'MBXY-TI1S'!$D245)</f>
        <v>0</v>
      </c>
      <c r="H245" s="18">
        <f>Model!$W$14*((drdp!B245)*'MBXY-TI1S'!$B245+(drdp!E245)*'MBXY-TI1S'!$C245+(drdp!H245)*'MBXY-TI1S'!$D245)</f>
        <v>3.9471715891948179E-18</v>
      </c>
      <c r="I245" s="18">
        <f>Model!$W$14*((drdp!C245)*'MBXY-TI1S'!$B245+(drdp!F245)*'MBXY-TI1S'!$C245+(drdp!I245)*'MBXY-TI1S'!$D245)</f>
        <v>-1.0576414397118226E-18</v>
      </c>
      <c r="J245" s="18">
        <f>Model!$W$14*((drdp!D245)*'MBXY-TI1S'!$B245+(drdp!G245)*'MBXY-TI1S'!$C245+(drdp!J245)*'MBXY-TI1S'!$D245)</f>
        <v>0</v>
      </c>
      <c r="K245" s="21">
        <f>SUM(E$3:E244)+H245</f>
        <v>7.2715819758746649</v>
      </c>
      <c r="L245" s="21">
        <f>SUM(F$3:F244)+I245</f>
        <v>-1.9484145181323231</v>
      </c>
      <c r="M245" s="21">
        <f>SUM(G$3:G244)+J245</f>
        <v>0</v>
      </c>
      <c r="N245" s="19">
        <f t="shared" si="19"/>
        <v>52.875904431865294</v>
      </c>
      <c r="O245" s="19">
        <f t="shared" si="20"/>
        <v>3.796319134468813</v>
      </c>
      <c r="P245" s="19">
        <f t="shared" si="21"/>
        <v>0</v>
      </c>
      <c r="Q245" s="19">
        <f t="shared" si="22"/>
        <v>-14.168055891583521</v>
      </c>
      <c r="R245" s="19">
        <f t="shared" si="23"/>
        <v>0</v>
      </c>
      <c r="S245" s="19">
        <f t="shared" si="24"/>
        <v>0</v>
      </c>
    </row>
    <row r="246" spans="1:19" x14ac:dyDescent="0.25">
      <c r="A246" s="26">
        <f>Wellpath!E246</f>
        <v>7290</v>
      </c>
      <c r="B246" s="22">
        <v>0</v>
      </c>
      <c r="C246" s="22">
        <v>0</v>
      </c>
      <c r="D246" s="22">
        <f>-COS(Wellpath!$L246) * SIN(Wellpath!$O246) / (Bfield * COS(Dip))</f>
        <v>-3.8918216440807699E-21</v>
      </c>
      <c r="E246" s="20">
        <f>Model!$W$14*((drdp!B246+drdp!K246)*'MBXY-TI1S'!$B246+(drdp!E246+drdp!N246)*'MBXY-TI1S'!$C246+(drdp!H246+drdp!Q246)*'MBXY-TI1S'!$D246)</f>
        <v>7.8943431783896357E-18</v>
      </c>
      <c r="F246" s="20">
        <f>Model!$W$14*((drdp!C246+drdp!L246)*'MBXY-TI1S'!$B246+(drdp!F246+drdp!O246)*'MBXY-TI1S'!$C246+(drdp!I246+drdp!R246)*'MBXY-TI1S'!$D246)</f>
        <v>-2.1152828794236453E-18</v>
      </c>
      <c r="G246" s="20">
        <f>Model!$W$14*((drdp!D246+drdp!M246)*'MBXY-TI1S'!$B246+(drdp!G246+drdp!P246)*'MBXY-TI1S'!$C246+(drdp!J246+drdp!S246)*'MBXY-TI1S'!$D246)</f>
        <v>0</v>
      </c>
      <c r="H246" s="18">
        <f>Model!$W$14*((drdp!B246)*'MBXY-TI1S'!$B246+(drdp!E246)*'MBXY-TI1S'!$C246+(drdp!H246)*'MBXY-TI1S'!$D246)</f>
        <v>3.9471715891948179E-18</v>
      </c>
      <c r="I246" s="18">
        <f>Model!$W$14*((drdp!C246)*'MBXY-TI1S'!$B246+(drdp!F246)*'MBXY-TI1S'!$C246+(drdp!I246)*'MBXY-TI1S'!$D246)</f>
        <v>-1.0576414397118226E-18</v>
      </c>
      <c r="J246" s="18">
        <f>Model!$W$14*((drdp!D246)*'MBXY-TI1S'!$B246+(drdp!G246)*'MBXY-TI1S'!$C246+(drdp!J246)*'MBXY-TI1S'!$D246)</f>
        <v>0</v>
      </c>
      <c r="K246" s="21">
        <f>SUM(E$3:E245)+H246</f>
        <v>7.2715819758746649</v>
      </c>
      <c r="L246" s="21">
        <f>SUM(F$3:F245)+I246</f>
        <v>-1.9484145181323231</v>
      </c>
      <c r="M246" s="21">
        <f>SUM(G$3:G245)+J246</f>
        <v>0</v>
      </c>
      <c r="N246" s="19">
        <f t="shared" si="19"/>
        <v>52.875904431865294</v>
      </c>
      <c r="O246" s="19">
        <f t="shared" si="20"/>
        <v>3.796319134468813</v>
      </c>
      <c r="P246" s="19">
        <f t="shared" si="21"/>
        <v>0</v>
      </c>
      <c r="Q246" s="19">
        <f t="shared" si="22"/>
        <v>-14.168055891583521</v>
      </c>
      <c r="R246" s="19">
        <f t="shared" si="23"/>
        <v>0</v>
      </c>
      <c r="S246" s="19">
        <f t="shared" si="24"/>
        <v>0</v>
      </c>
    </row>
    <row r="247" spans="1:19" x14ac:dyDescent="0.25">
      <c r="A247" s="26">
        <f>Wellpath!E247</f>
        <v>7320</v>
      </c>
      <c r="B247" s="22">
        <v>0</v>
      </c>
      <c r="C247" s="22">
        <v>0</v>
      </c>
      <c r="D247" s="22">
        <f>-COS(Wellpath!$L247) * SIN(Wellpath!$O247) / (Bfield * COS(Dip))</f>
        <v>-3.8918216440807699E-21</v>
      </c>
      <c r="E247" s="20">
        <f>Model!$W$14*((drdp!B247+drdp!K247)*'MBXY-TI1S'!$B247+(drdp!E247+drdp!N247)*'MBXY-TI1S'!$C247+(drdp!H247+drdp!Q247)*'MBXY-TI1S'!$D247)</f>
        <v>7.8943431783896357E-18</v>
      </c>
      <c r="F247" s="20">
        <f>Model!$W$14*((drdp!C247+drdp!L247)*'MBXY-TI1S'!$B247+(drdp!F247+drdp!O247)*'MBXY-TI1S'!$C247+(drdp!I247+drdp!R247)*'MBXY-TI1S'!$D247)</f>
        <v>-2.1152828794236453E-18</v>
      </c>
      <c r="G247" s="20">
        <f>Model!$W$14*((drdp!D247+drdp!M247)*'MBXY-TI1S'!$B247+(drdp!G247+drdp!P247)*'MBXY-TI1S'!$C247+(drdp!J247+drdp!S247)*'MBXY-TI1S'!$D247)</f>
        <v>0</v>
      </c>
      <c r="H247" s="18">
        <f>Model!$W$14*((drdp!B247)*'MBXY-TI1S'!$B247+(drdp!E247)*'MBXY-TI1S'!$C247+(drdp!H247)*'MBXY-TI1S'!$D247)</f>
        <v>3.9471715891948179E-18</v>
      </c>
      <c r="I247" s="18">
        <f>Model!$W$14*((drdp!C247)*'MBXY-TI1S'!$B247+(drdp!F247)*'MBXY-TI1S'!$C247+(drdp!I247)*'MBXY-TI1S'!$D247)</f>
        <v>-1.0576414397118226E-18</v>
      </c>
      <c r="J247" s="18">
        <f>Model!$W$14*((drdp!D247)*'MBXY-TI1S'!$B247+(drdp!G247)*'MBXY-TI1S'!$C247+(drdp!J247)*'MBXY-TI1S'!$D247)</f>
        <v>0</v>
      </c>
      <c r="K247" s="21">
        <f>SUM(E$3:E246)+H247</f>
        <v>7.2715819758746649</v>
      </c>
      <c r="L247" s="21">
        <f>SUM(F$3:F246)+I247</f>
        <v>-1.9484145181323231</v>
      </c>
      <c r="M247" s="21">
        <f>SUM(G$3:G246)+J247</f>
        <v>0</v>
      </c>
      <c r="N247" s="19">
        <f t="shared" si="19"/>
        <v>52.875904431865294</v>
      </c>
      <c r="O247" s="19">
        <f t="shared" si="20"/>
        <v>3.796319134468813</v>
      </c>
      <c r="P247" s="19">
        <f t="shared" si="21"/>
        <v>0</v>
      </c>
      <c r="Q247" s="19">
        <f t="shared" si="22"/>
        <v>-14.168055891583521</v>
      </c>
      <c r="R247" s="19">
        <f t="shared" si="23"/>
        <v>0</v>
      </c>
      <c r="S247" s="19">
        <f t="shared" si="24"/>
        <v>0</v>
      </c>
    </row>
    <row r="248" spans="1:19" x14ac:dyDescent="0.25">
      <c r="A248" s="26">
        <f>Wellpath!E248</f>
        <v>7350</v>
      </c>
      <c r="B248" s="22">
        <v>0</v>
      </c>
      <c r="C248" s="22">
        <v>0</v>
      </c>
      <c r="D248" s="22">
        <f>-COS(Wellpath!$L248) * SIN(Wellpath!$O248) / (Bfield * COS(Dip))</f>
        <v>-3.8918216440807699E-21</v>
      </c>
      <c r="E248" s="20">
        <f>Model!$W$14*((drdp!B248+drdp!K248)*'MBXY-TI1S'!$B248+(drdp!E248+drdp!N248)*'MBXY-TI1S'!$C248+(drdp!H248+drdp!Q248)*'MBXY-TI1S'!$D248)</f>
        <v>7.8943431783896357E-18</v>
      </c>
      <c r="F248" s="20">
        <f>Model!$W$14*((drdp!C248+drdp!L248)*'MBXY-TI1S'!$B248+(drdp!F248+drdp!O248)*'MBXY-TI1S'!$C248+(drdp!I248+drdp!R248)*'MBXY-TI1S'!$D248)</f>
        <v>-2.1152828794236453E-18</v>
      </c>
      <c r="G248" s="20">
        <f>Model!$W$14*((drdp!D248+drdp!M248)*'MBXY-TI1S'!$B248+(drdp!G248+drdp!P248)*'MBXY-TI1S'!$C248+(drdp!J248+drdp!S248)*'MBXY-TI1S'!$D248)</f>
        <v>0</v>
      </c>
      <c r="H248" s="18">
        <f>Model!$W$14*((drdp!B248)*'MBXY-TI1S'!$B248+(drdp!E248)*'MBXY-TI1S'!$C248+(drdp!H248)*'MBXY-TI1S'!$D248)</f>
        <v>3.9471715891948179E-18</v>
      </c>
      <c r="I248" s="18">
        <f>Model!$W$14*((drdp!C248)*'MBXY-TI1S'!$B248+(drdp!F248)*'MBXY-TI1S'!$C248+(drdp!I248)*'MBXY-TI1S'!$D248)</f>
        <v>-1.0576414397118226E-18</v>
      </c>
      <c r="J248" s="18">
        <f>Model!$W$14*((drdp!D248)*'MBXY-TI1S'!$B248+(drdp!G248)*'MBXY-TI1S'!$C248+(drdp!J248)*'MBXY-TI1S'!$D248)</f>
        <v>0</v>
      </c>
      <c r="K248" s="21">
        <f>SUM(E$3:E247)+H248</f>
        <v>7.2715819758746649</v>
      </c>
      <c r="L248" s="21">
        <f>SUM(F$3:F247)+I248</f>
        <v>-1.9484145181323231</v>
      </c>
      <c r="M248" s="21">
        <f>SUM(G$3:G247)+J248</f>
        <v>0</v>
      </c>
      <c r="N248" s="19">
        <f t="shared" si="19"/>
        <v>52.875904431865294</v>
      </c>
      <c r="O248" s="19">
        <f t="shared" si="20"/>
        <v>3.796319134468813</v>
      </c>
      <c r="P248" s="19">
        <f t="shared" si="21"/>
        <v>0</v>
      </c>
      <c r="Q248" s="19">
        <f t="shared" si="22"/>
        <v>-14.168055891583521</v>
      </c>
      <c r="R248" s="19">
        <f t="shared" si="23"/>
        <v>0</v>
      </c>
      <c r="S248" s="19">
        <f t="shared" si="24"/>
        <v>0</v>
      </c>
    </row>
    <row r="249" spans="1:19" x14ac:dyDescent="0.25">
      <c r="A249" s="26">
        <f>Wellpath!E249</f>
        <v>7380</v>
      </c>
      <c r="B249" s="22">
        <v>0</v>
      </c>
      <c r="C249" s="22">
        <v>0</v>
      </c>
      <c r="D249" s="22">
        <f>-COS(Wellpath!$L249) * SIN(Wellpath!$O249) / (Bfield * COS(Dip))</f>
        <v>-3.8918216440807699E-21</v>
      </c>
      <c r="E249" s="20">
        <f>Model!$W$14*((drdp!B249+drdp!K249)*'MBXY-TI1S'!$B249+(drdp!E249+drdp!N249)*'MBXY-TI1S'!$C249+(drdp!H249+drdp!Q249)*'MBXY-TI1S'!$D249)</f>
        <v>7.8943431783896357E-18</v>
      </c>
      <c r="F249" s="20">
        <f>Model!$W$14*((drdp!C249+drdp!L249)*'MBXY-TI1S'!$B249+(drdp!F249+drdp!O249)*'MBXY-TI1S'!$C249+(drdp!I249+drdp!R249)*'MBXY-TI1S'!$D249)</f>
        <v>-2.1152828794236453E-18</v>
      </c>
      <c r="G249" s="20">
        <f>Model!$W$14*((drdp!D249+drdp!M249)*'MBXY-TI1S'!$B249+(drdp!G249+drdp!P249)*'MBXY-TI1S'!$C249+(drdp!J249+drdp!S249)*'MBXY-TI1S'!$D249)</f>
        <v>0</v>
      </c>
      <c r="H249" s="18">
        <f>Model!$W$14*((drdp!B249)*'MBXY-TI1S'!$B249+(drdp!E249)*'MBXY-TI1S'!$C249+(drdp!H249)*'MBXY-TI1S'!$D249)</f>
        <v>3.9471715891948179E-18</v>
      </c>
      <c r="I249" s="18">
        <f>Model!$W$14*((drdp!C249)*'MBXY-TI1S'!$B249+(drdp!F249)*'MBXY-TI1S'!$C249+(drdp!I249)*'MBXY-TI1S'!$D249)</f>
        <v>-1.0576414397118226E-18</v>
      </c>
      <c r="J249" s="18">
        <f>Model!$W$14*((drdp!D249)*'MBXY-TI1S'!$B249+(drdp!G249)*'MBXY-TI1S'!$C249+(drdp!J249)*'MBXY-TI1S'!$D249)</f>
        <v>0</v>
      </c>
      <c r="K249" s="21">
        <f>SUM(E$3:E248)+H249</f>
        <v>7.2715819758746649</v>
      </c>
      <c r="L249" s="21">
        <f>SUM(F$3:F248)+I249</f>
        <v>-1.9484145181323231</v>
      </c>
      <c r="M249" s="21">
        <f>SUM(G$3:G248)+J249</f>
        <v>0</v>
      </c>
      <c r="N249" s="19">
        <f t="shared" si="19"/>
        <v>52.875904431865294</v>
      </c>
      <c r="O249" s="19">
        <f t="shared" si="20"/>
        <v>3.796319134468813</v>
      </c>
      <c r="P249" s="19">
        <f t="shared" si="21"/>
        <v>0</v>
      </c>
      <c r="Q249" s="19">
        <f t="shared" si="22"/>
        <v>-14.168055891583521</v>
      </c>
      <c r="R249" s="19">
        <f t="shared" si="23"/>
        <v>0</v>
      </c>
      <c r="S249" s="19">
        <f t="shared" si="24"/>
        <v>0</v>
      </c>
    </row>
    <row r="250" spans="1:19" x14ac:dyDescent="0.25">
      <c r="A250" s="26">
        <f>Wellpath!E250</f>
        <v>7410</v>
      </c>
      <c r="B250" s="22">
        <v>0</v>
      </c>
      <c r="C250" s="22">
        <v>0</v>
      </c>
      <c r="D250" s="22">
        <f>-COS(Wellpath!$L250) * SIN(Wellpath!$O250) / (Bfield * COS(Dip))</f>
        <v>-3.8918216440807699E-21</v>
      </c>
      <c r="E250" s="20">
        <f>Model!$W$14*((drdp!B250+drdp!K250)*'MBXY-TI1S'!$B250+(drdp!E250+drdp!N250)*'MBXY-TI1S'!$C250+(drdp!H250+drdp!Q250)*'MBXY-TI1S'!$D250)</f>
        <v>7.8943431783896357E-18</v>
      </c>
      <c r="F250" s="20">
        <f>Model!$W$14*((drdp!C250+drdp!L250)*'MBXY-TI1S'!$B250+(drdp!F250+drdp!O250)*'MBXY-TI1S'!$C250+(drdp!I250+drdp!R250)*'MBXY-TI1S'!$D250)</f>
        <v>-2.1152828794236453E-18</v>
      </c>
      <c r="G250" s="20">
        <f>Model!$W$14*((drdp!D250+drdp!M250)*'MBXY-TI1S'!$B250+(drdp!G250+drdp!P250)*'MBXY-TI1S'!$C250+(drdp!J250+drdp!S250)*'MBXY-TI1S'!$D250)</f>
        <v>0</v>
      </c>
      <c r="H250" s="18">
        <f>Model!$W$14*((drdp!B250)*'MBXY-TI1S'!$B250+(drdp!E250)*'MBXY-TI1S'!$C250+(drdp!H250)*'MBXY-TI1S'!$D250)</f>
        <v>3.9471715891948179E-18</v>
      </c>
      <c r="I250" s="18">
        <f>Model!$W$14*((drdp!C250)*'MBXY-TI1S'!$B250+(drdp!F250)*'MBXY-TI1S'!$C250+(drdp!I250)*'MBXY-TI1S'!$D250)</f>
        <v>-1.0576414397118226E-18</v>
      </c>
      <c r="J250" s="18">
        <f>Model!$W$14*((drdp!D250)*'MBXY-TI1S'!$B250+(drdp!G250)*'MBXY-TI1S'!$C250+(drdp!J250)*'MBXY-TI1S'!$D250)</f>
        <v>0</v>
      </c>
      <c r="K250" s="21">
        <f>SUM(E$3:E249)+H250</f>
        <v>7.2715819758746649</v>
      </c>
      <c r="L250" s="21">
        <f>SUM(F$3:F249)+I250</f>
        <v>-1.9484145181323231</v>
      </c>
      <c r="M250" s="21">
        <f>SUM(G$3:G249)+J250</f>
        <v>0</v>
      </c>
      <c r="N250" s="19">
        <f t="shared" si="19"/>
        <v>52.875904431865294</v>
      </c>
      <c r="O250" s="19">
        <f t="shared" si="20"/>
        <v>3.796319134468813</v>
      </c>
      <c r="P250" s="19">
        <f t="shared" si="21"/>
        <v>0</v>
      </c>
      <c r="Q250" s="19">
        <f t="shared" si="22"/>
        <v>-14.168055891583521</v>
      </c>
      <c r="R250" s="19">
        <f t="shared" si="23"/>
        <v>0</v>
      </c>
      <c r="S250" s="19">
        <f t="shared" si="24"/>
        <v>0</v>
      </c>
    </row>
    <row r="251" spans="1:19" x14ac:dyDescent="0.25">
      <c r="A251" s="26">
        <f>Wellpath!E251</f>
        <v>7440</v>
      </c>
      <c r="B251" s="22">
        <v>0</v>
      </c>
      <c r="C251" s="22">
        <v>0</v>
      </c>
      <c r="D251" s="22">
        <f>-COS(Wellpath!$L251) * SIN(Wellpath!$O251) / (Bfield * COS(Dip))</f>
        <v>-3.8918216440807699E-21</v>
      </c>
      <c r="E251" s="20">
        <f>Model!$W$14*((drdp!B251+drdp!K251)*'MBXY-TI1S'!$B251+(drdp!E251+drdp!N251)*'MBXY-TI1S'!$C251+(drdp!H251+drdp!Q251)*'MBXY-TI1S'!$D251)</f>
        <v>7.8943431783896357E-18</v>
      </c>
      <c r="F251" s="20">
        <f>Model!$W$14*((drdp!C251+drdp!L251)*'MBXY-TI1S'!$B251+(drdp!F251+drdp!O251)*'MBXY-TI1S'!$C251+(drdp!I251+drdp!R251)*'MBXY-TI1S'!$D251)</f>
        <v>-2.1152828794236453E-18</v>
      </c>
      <c r="G251" s="20">
        <f>Model!$W$14*((drdp!D251+drdp!M251)*'MBXY-TI1S'!$B251+(drdp!G251+drdp!P251)*'MBXY-TI1S'!$C251+(drdp!J251+drdp!S251)*'MBXY-TI1S'!$D251)</f>
        <v>0</v>
      </c>
      <c r="H251" s="18">
        <f>Model!$W$14*((drdp!B251)*'MBXY-TI1S'!$B251+(drdp!E251)*'MBXY-TI1S'!$C251+(drdp!H251)*'MBXY-TI1S'!$D251)</f>
        <v>3.9471715891948179E-18</v>
      </c>
      <c r="I251" s="18">
        <f>Model!$W$14*((drdp!C251)*'MBXY-TI1S'!$B251+(drdp!F251)*'MBXY-TI1S'!$C251+(drdp!I251)*'MBXY-TI1S'!$D251)</f>
        <v>-1.0576414397118226E-18</v>
      </c>
      <c r="J251" s="18">
        <f>Model!$W$14*((drdp!D251)*'MBXY-TI1S'!$B251+(drdp!G251)*'MBXY-TI1S'!$C251+(drdp!J251)*'MBXY-TI1S'!$D251)</f>
        <v>0</v>
      </c>
      <c r="K251" s="21">
        <f>SUM(E$3:E250)+H251</f>
        <v>7.2715819758746649</v>
      </c>
      <c r="L251" s="21">
        <f>SUM(F$3:F250)+I251</f>
        <v>-1.9484145181323231</v>
      </c>
      <c r="M251" s="21">
        <f>SUM(G$3:G250)+J251</f>
        <v>0</v>
      </c>
      <c r="N251" s="19">
        <f t="shared" si="19"/>
        <v>52.875904431865294</v>
      </c>
      <c r="O251" s="19">
        <f t="shared" si="20"/>
        <v>3.796319134468813</v>
      </c>
      <c r="P251" s="19">
        <f t="shared" si="21"/>
        <v>0</v>
      </c>
      <c r="Q251" s="19">
        <f t="shared" si="22"/>
        <v>-14.168055891583521</v>
      </c>
      <c r="R251" s="19">
        <f t="shared" si="23"/>
        <v>0</v>
      </c>
      <c r="S251" s="19">
        <f t="shared" si="24"/>
        <v>0</v>
      </c>
    </row>
    <row r="252" spans="1:19" x14ac:dyDescent="0.25">
      <c r="A252" s="26">
        <f>Wellpath!E252</f>
        <v>7470</v>
      </c>
      <c r="B252" s="22">
        <v>0</v>
      </c>
      <c r="C252" s="22">
        <v>0</v>
      </c>
      <c r="D252" s="22">
        <f>-COS(Wellpath!$L252) * SIN(Wellpath!$O252) / (Bfield * COS(Dip))</f>
        <v>-3.8918216440807699E-21</v>
      </c>
      <c r="E252" s="20">
        <f>Model!$W$14*((drdp!B252+drdp!K252)*'MBXY-TI1S'!$B252+(drdp!E252+drdp!N252)*'MBXY-TI1S'!$C252+(drdp!H252+drdp!Q252)*'MBXY-TI1S'!$D252)</f>
        <v>7.8943431783896357E-18</v>
      </c>
      <c r="F252" s="20">
        <f>Model!$W$14*((drdp!C252+drdp!L252)*'MBXY-TI1S'!$B252+(drdp!F252+drdp!O252)*'MBXY-TI1S'!$C252+(drdp!I252+drdp!R252)*'MBXY-TI1S'!$D252)</f>
        <v>-2.1152828794236453E-18</v>
      </c>
      <c r="G252" s="20">
        <f>Model!$W$14*((drdp!D252+drdp!M252)*'MBXY-TI1S'!$B252+(drdp!G252+drdp!P252)*'MBXY-TI1S'!$C252+(drdp!J252+drdp!S252)*'MBXY-TI1S'!$D252)</f>
        <v>0</v>
      </c>
      <c r="H252" s="18">
        <f>Model!$W$14*((drdp!B252)*'MBXY-TI1S'!$B252+(drdp!E252)*'MBXY-TI1S'!$C252+(drdp!H252)*'MBXY-TI1S'!$D252)</f>
        <v>3.9471715891948179E-18</v>
      </c>
      <c r="I252" s="18">
        <f>Model!$W$14*((drdp!C252)*'MBXY-TI1S'!$B252+(drdp!F252)*'MBXY-TI1S'!$C252+(drdp!I252)*'MBXY-TI1S'!$D252)</f>
        <v>-1.0576414397118226E-18</v>
      </c>
      <c r="J252" s="18">
        <f>Model!$W$14*((drdp!D252)*'MBXY-TI1S'!$B252+(drdp!G252)*'MBXY-TI1S'!$C252+(drdp!J252)*'MBXY-TI1S'!$D252)</f>
        <v>0</v>
      </c>
      <c r="K252" s="21">
        <f>SUM(E$3:E251)+H252</f>
        <v>7.2715819758746649</v>
      </c>
      <c r="L252" s="21">
        <f>SUM(F$3:F251)+I252</f>
        <v>-1.9484145181323231</v>
      </c>
      <c r="M252" s="21">
        <f>SUM(G$3:G251)+J252</f>
        <v>0</v>
      </c>
      <c r="N252" s="19">
        <f t="shared" si="19"/>
        <v>52.875904431865294</v>
      </c>
      <c r="O252" s="19">
        <f t="shared" si="20"/>
        <v>3.796319134468813</v>
      </c>
      <c r="P252" s="19">
        <f t="shared" si="21"/>
        <v>0</v>
      </c>
      <c r="Q252" s="19">
        <f t="shared" si="22"/>
        <v>-14.168055891583521</v>
      </c>
      <c r="R252" s="19">
        <f t="shared" si="23"/>
        <v>0</v>
      </c>
      <c r="S252" s="19">
        <f t="shared" si="24"/>
        <v>0</v>
      </c>
    </row>
    <row r="253" spans="1:19" x14ac:dyDescent="0.25">
      <c r="A253" s="26">
        <f>Wellpath!E253</f>
        <v>7500</v>
      </c>
      <c r="B253" s="22">
        <v>0</v>
      </c>
      <c r="C253" s="22">
        <v>0</v>
      </c>
      <c r="D253" s="22">
        <f>-COS(Wellpath!$L253) * SIN(Wellpath!$O253) / (Bfield * COS(Dip))</f>
        <v>-3.8918216440807699E-21</v>
      </c>
      <c r="E253" s="20">
        <f>Model!$W$14*((drdp!B253+drdp!K253)*'MBXY-TI1S'!$B253+(drdp!E253+drdp!N253)*'MBXY-TI1S'!$C253+(drdp!H253+drdp!Q253)*'MBXY-TI1S'!$D253)</f>
        <v>7.8943431783896357E-18</v>
      </c>
      <c r="F253" s="20">
        <f>Model!$W$14*((drdp!C253+drdp!L253)*'MBXY-TI1S'!$B253+(drdp!F253+drdp!O253)*'MBXY-TI1S'!$C253+(drdp!I253+drdp!R253)*'MBXY-TI1S'!$D253)</f>
        <v>-2.1152828794236453E-18</v>
      </c>
      <c r="G253" s="20">
        <f>Model!$W$14*((drdp!D253+drdp!M253)*'MBXY-TI1S'!$B253+(drdp!G253+drdp!P253)*'MBXY-TI1S'!$C253+(drdp!J253+drdp!S253)*'MBXY-TI1S'!$D253)</f>
        <v>0</v>
      </c>
      <c r="H253" s="18">
        <f>Model!$W$14*((drdp!B253)*'MBXY-TI1S'!$B253+(drdp!E253)*'MBXY-TI1S'!$C253+(drdp!H253)*'MBXY-TI1S'!$D253)</f>
        <v>3.9471715891948179E-18</v>
      </c>
      <c r="I253" s="18">
        <f>Model!$W$14*((drdp!C253)*'MBXY-TI1S'!$B253+(drdp!F253)*'MBXY-TI1S'!$C253+(drdp!I253)*'MBXY-TI1S'!$D253)</f>
        <v>-1.0576414397118226E-18</v>
      </c>
      <c r="J253" s="18">
        <f>Model!$W$14*((drdp!D253)*'MBXY-TI1S'!$B253+(drdp!G253)*'MBXY-TI1S'!$C253+(drdp!J253)*'MBXY-TI1S'!$D253)</f>
        <v>0</v>
      </c>
      <c r="K253" s="21">
        <f>SUM(E$3:E252)+H253</f>
        <v>7.2715819758746649</v>
      </c>
      <c r="L253" s="21">
        <f>SUM(F$3:F252)+I253</f>
        <v>-1.9484145181323231</v>
      </c>
      <c r="M253" s="21">
        <f>SUM(G$3:G252)+J253</f>
        <v>0</v>
      </c>
      <c r="N253" s="19">
        <f t="shared" si="19"/>
        <v>52.875904431865294</v>
      </c>
      <c r="O253" s="19">
        <f t="shared" si="20"/>
        <v>3.796319134468813</v>
      </c>
      <c r="P253" s="19">
        <f t="shared" si="21"/>
        <v>0</v>
      </c>
      <c r="Q253" s="19">
        <f t="shared" si="22"/>
        <v>-14.168055891583521</v>
      </c>
      <c r="R253" s="19">
        <f t="shared" si="23"/>
        <v>0</v>
      </c>
      <c r="S253" s="19">
        <f t="shared" si="24"/>
        <v>0</v>
      </c>
    </row>
    <row r="254" spans="1:19" x14ac:dyDescent="0.25">
      <c r="A254" s="26">
        <f>Wellpath!E254</f>
        <v>7530</v>
      </c>
      <c r="B254" s="22">
        <v>0</v>
      </c>
      <c r="C254" s="22">
        <v>0</v>
      </c>
      <c r="D254" s="22">
        <f>-COS(Wellpath!$L254) * SIN(Wellpath!$O254) / (Bfield * COS(Dip))</f>
        <v>-3.8918216440807699E-21</v>
      </c>
      <c r="E254" s="20">
        <f>Model!$W$14*((drdp!B254+drdp!K254)*'MBXY-TI1S'!$B254+(drdp!E254+drdp!N254)*'MBXY-TI1S'!$C254+(drdp!H254+drdp!Q254)*'MBXY-TI1S'!$D254)</f>
        <v>7.8943431783896357E-18</v>
      </c>
      <c r="F254" s="20">
        <f>Model!$W$14*((drdp!C254+drdp!L254)*'MBXY-TI1S'!$B254+(drdp!F254+drdp!O254)*'MBXY-TI1S'!$C254+(drdp!I254+drdp!R254)*'MBXY-TI1S'!$D254)</f>
        <v>-2.1152828794236453E-18</v>
      </c>
      <c r="G254" s="20">
        <f>Model!$W$14*((drdp!D254+drdp!M254)*'MBXY-TI1S'!$B254+(drdp!G254+drdp!P254)*'MBXY-TI1S'!$C254+(drdp!J254+drdp!S254)*'MBXY-TI1S'!$D254)</f>
        <v>0</v>
      </c>
      <c r="H254" s="18">
        <f>Model!$W$14*((drdp!B254)*'MBXY-TI1S'!$B254+(drdp!E254)*'MBXY-TI1S'!$C254+(drdp!H254)*'MBXY-TI1S'!$D254)</f>
        <v>3.9471715891948179E-18</v>
      </c>
      <c r="I254" s="18">
        <f>Model!$W$14*((drdp!C254)*'MBXY-TI1S'!$B254+(drdp!F254)*'MBXY-TI1S'!$C254+(drdp!I254)*'MBXY-TI1S'!$D254)</f>
        <v>-1.0576414397118226E-18</v>
      </c>
      <c r="J254" s="18">
        <f>Model!$W$14*((drdp!D254)*'MBXY-TI1S'!$B254+(drdp!G254)*'MBXY-TI1S'!$C254+(drdp!J254)*'MBXY-TI1S'!$D254)</f>
        <v>0</v>
      </c>
      <c r="K254" s="21">
        <f>SUM(E$3:E253)+H254</f>
        <v>7.2715819758746649</v>
      </c>
      <c r="L254" s="21">
        <f>SUM(F$3:F253)+I254</f>
        <v>-1.9484145181323231</v>
      </c>
      <c r="M254" s="21">
        <f>SUM(G$3:G253)+J254</f>
        <v>0</v>
      </c>
      <c r="N254" s="19">
        <f t="shared" si="19"/>
        <v>52.875904431865294</v>
      </c>
      <c r="O254" s="19">
        <f t="shared" si="20"/>
        <v>3.796319134468813</v>
      </c>
      <c r="P254" s="19">
        <f t="shared" si="21"/>
        <v>0</v>
      </c>
      <c r="Q254" s="19">
        <f t="shared" si="22"/>
        <v>-14.168055891583521</v>
      </c>
      <c r="R254" s="19">
        <f t="shared" si="23"/>
        <v>0</v>
      </c>
      <c r="S254" s="19">
        <f t="shared" si="24"/>
        <v>0</v>
      </c>
    </row>
    <row r="255" spans="1:19" x14ac:dyDescent="0.25">
      <c r="A255" s="26">
        <f>Wellpath!E255</f>
        <v>7560</v>
      </c>
      <c r="B255" s="22">
        <v>0</v>
      </c>
      <c r="C255" s="22">
        <v>0</v>
      </c>
      <c r="D255" s="22">
        <f>-COS(Wellpath!$L255) * SIN(Wellpath!$O255) / (Bfield * COS(Dip))</f>
        <v>-3.8918216440807699E-21</v>
      </c>
      <c r="E255" s="20">
        <f>Model!$W$14*((drdp!B255+drdp!K255)*'MBXY-TI1S'!$B255+(drdp!E255+drdp!N255)*'MBXY-TI1S'!$C255+(drdp!H255+drdp!Q255)*'MBXY-TI1S'!$D255)</f>
        <v>7.8943431783896357E-18</v>
      </c>
      <c r="F255" s="20">
        <f>Model!$W$14*((drdp!C255+drdp!L255)*'MBXY-TI1S'!$B255+(drdp!F255+drdp!O255)*'MBXY-TI1S'!$C255+(drdp!I255+drdp!R255)*'MBXY-TI1S'!$D255)</f>
        <v>-2.1152828794236453E-18</v>
      </c>
      <c r="G255" s="20">
        <f>Model!$W$14*((drdp!D255+drdp!M255)*'MBXY-TI1S'!$B255+(drdp!G255+drdp!P255)*'MBXY-TI1S'!$C255+(drdp!J255+drdp!S255)*'MBXY-TI1S'!$D255)</f>
        <v>0</v>
      </c>
      <c r="H255" s="18">
        <f>Model!$W$14*((drdp!B255)*'MBXY-TI1S'!$B255+(drdp!E255)*'MBXY-TI1S'!$C255+(drdp!H255)*'MBXY-TI1S'!$D255)</f>
        <v>3.9471715891948179E-18</v>
      </c>
      <c r="I255" s="18">
        <f>Model!$W$14*((drdp!C255)*'MBXY-TI1S'!$B255+(drdp!F255)*'MBXY-TI1S'!$C255+(drdp!I255)*'MBXY-TI1S'!$D255)</f>
        <v>-1.0576414397118226E-18</v>
      </c>
      <c r="J255" s="18">
        <f>Model!$W$14*((drdp!D255)*'MBXY-TI1S'!$B255+(drdp!G255)*'MBXY-TI1S'!$C255+(drdp!J255)*'MBXY-TI1S'!$D255)</f>
        <v>0</v>
      </c>
      <c r="K255" s="21">
        <f>SUM(E$3:E254)+H255</f>
        <v>7.2715819758746649</v>
      </c>
      <c r="L255" s="21">
        <f>SUM(F$3:F254)+I255</f>
        <v>-1.9484145181323231</v>
      </c>
      <c r="M255" s="21">
        <f>SUM(G$3:G254)+J255</f>
        <v>0</v>
      </c>
      <c r="N255" s="19">
        <f t="shared" si="19"/>
        <v>52.875904431865294</v>
      </c>
      <c r="O255" s="19">
        <f t="shared" si="20"/>
        <v>3.796319134468813</v>
      </c>
      <c r="P255" s="19">
        <f t="shared" si="21"/>
        <v>0</v>
      </c>
      <c r="Q255" s="19">
        <f t="shared" si="22"/>
        <v>-14.168055891583521</v>
      </c>
      <c r="R255" s="19">
        <f t="shared" si="23"/>
        <v>0</v>
      </c>
      <c r="S255" s="19">
        <f t="shared" si="24"/>
        <v>0</v>
      </c>
    </row>
    <row r="256" spans="1:19" x14ac:dyDescent="0.25">
      <c r="A256" s="26">
        <f>Wellpath!E256</f>
        <v>7590</v>
      </c>
      <c r="B256" s="22">
        <v>0</v>
      </c>
      <c r="C256" s="22">
        <v>0</v>
      </c>
      <c r="D256" s="22">
        <f>-COS(Wellpath!$L256) * SIN(Wellpath!$O256) / (Bfield * COS(Dip))</f>
        <v>-3.8918216440807699E-21</v>
      </c>
      <c r="E256" s="20">
        <f>Model!$W$14*((drdp!B256+drdp!K256)*'MBXY-TI1S'!$B256+(drdp!E256+drdp!N256)*'MBXY-TI1S'!$C256+(drdp!H256+drdp!Q256)*'MBXY-TI1S'!$D256)</f>
        <v>7.8943431783896357E-18</v>
      </c>
      <c r="F256" s="20">
        <f>Model!$W$14*((drdp!C256+drdp!L256)*'MBXY-TI1S'!$B256+(drdp!F256+drdp!O256)*'MBXY-TI1S'!$C256+(drdp!I256+drdp!R256)*'MBXY-TI1S'!$D256)</f>
        <v>-2.1152828794236453E-18</v>
      </c>
      <c r="G256" s="20">
        <f>Model!$W$14*((drdp!D256+drdp!M256)*'MBXY-TI1S'!$B256+(drdp!G256+drdp!P256)*'MBXY-TI1S'!$C256+(drdp!J256+drdp!S256)*'MBXY-TI1S'!$D256)</f>
        <v>0</v>
      </c>
      <c r="H256" s="18">
        <f>Model!$W$14*((drdp!B256)*'MBXY-TI1S'!$B256+(drdp!E256)*'MBXY-TI1S'!$C256+(drdp!H256)*'MBXY-TI1S'!$D256)</f>
        <v>3.9471715891948179E-18</v>
      </c>
      <c r="I256" s="18">
        <f>Model!$W$14*((drdp!C256)*'MBXY-TI1S'!$B256+(drdp!F256)*'MBXY-TI1S'!$C256+(drdp!I256)*'MBXY-TI1S'!$D256)</f>
        <v>-1.0576414397118226E-18</v>
      </c>
      <c r="J256" s="18">
        <f>Model!$W$14*((drdp!D256)*'MBXY-TI1S'!$B256+(drdp!G256)*'MBXY-TI1S'!$C256+(drdp!J256)*'MBXY-TI1S'!$D256)</f>
        <v>0</v>
      </c>
      <c r="K256" s="21">
        <f>SUM(E$3:E255)+H256</f>
        <v>7.2715819758746649</v>
      </c>
      <c r="L256" s="21">
        <f>SUM(F$3:F255)+I256</f>
        <v>-1.9484145181323231</v>
      </c>
      <c r="M256" s="21">
        <f>SUM(G$3:G255)+J256</f>
        <v>0</v>
      </c>
      <c r="N256" s="19">
        <f t="shared" si="19"/>
        <v>52.875904431865294</v>
      </c>
      <c r="O256" s="19">
        <f t="shared" si="20"/>
        <v>3.796319134468813</v>
      </c>
      <c r="P256" s="19">
        <f t="shared" si="21"/>
        <v>0</v>
      </c>
      <c r="Q256" s="19">
        <f t="shared" si="22"/>
        <v>-14.168055891583521</v>
      </c>
      <c r="R256" s="19">
        <f t="shared" si="23"/>
        <v>0</v>
      </c>
      <c r="S256" s="19">
        <f t="shared" si="24"/>
        <v>0</v>
      </c>
    </row>
    <row r="257" spans="1:19" x14ac:dyDescent="0.25">
      <c r="A257" s="26">
        <f>Wellpath!E257</f>
        <v>7620</v>
      </c>
      <c r="B257" s="22">
        <v>0</v>
      </c>
      <c r="C257" s="22">
        <v>0</v>
      </c>
      <c r="D257" s="22">
        <f>-COS(Wellpath!$L257) * SIN(Wellpath!$O257) / (Bfield * COS(Dip))</f>
        <v>-3.8918216440807699E-21</v>
      </c>
      <c r="E257" s="20">
        <f>Model!$W$14*((drdp!B257+drdp!K257)*'MBXY-TI1S'!$B257+(drdp!E257+drdp!N257)*'MBXY-TI1S'!$C257+(drdp!H257+drdp!Q257)*'MBXY-TI1S'!$D257)</f>
        <v>7.8943431783896357E-18</v>
      </c>
      <c r="F257" s="20">
        <f>Model!$W$14*((drdp!C257+drdp!L257)*'MBXY-TI1S'!$B257+(drdp!F257+drdp!O257)*'MBXY-TI1S'!$C257+(drdp!I257+drdp!R257)*'MBXY-TI1S'!$D257)</f>
        <v>-2.1152828794236453E-18</v>
      </c>
      <c r="G257" s="20">
        <f>Model!$W$14*((drdp!D257+drdp!M257)*'MBXY-TI1S'!$B257+(drdp!G257+drdp!P257)*'MBXY-TI1S'!$C257+(drdp!J257+drdp!S257)*'MBXY-TI1S'!$D257)</f>
        <v>0</v>
      </c>
      <c r="H257" s="18">
        <f>Model!$W$14*((drdp!B257)*'MBXY-TI1S'!$B257+(drdp!E257)*'MBXY-TI1S'!$C257+(drdp!H257)*'MBXY-TI1S'!$D257)</f>
        <v>3.9471715891948179E-18</v>
      </c>
      <c r="I257" s="18">
        <f>Model!$W$14*((drdp!C257)*'MBXY-TI1S'!$B257+(drdp!F257)*'MBXY-TI1S'!$C257+(drdp!I257)*'MBXY-TI1S'!$D257)</f>
        <v>-1.0576414397118226E-18</v>
      </c>
      <c r="J257" s="18">
        <f>Model!$W$14*((drdp!D257)*'MBXY-TI1S'!$B257+(drdp!G257)*'MBXY-TI1S'!$C257+(drdp!J257)*'MBXY-TI1S'!$D257)</f>
        <v>0</v>
      </c>
      <c r="K257" s="21">
        <f>SUM(E$3:E256)+H257</f>
        <v>7.2715819758746649</v>
      </c>
      <c r="L257" s="21">
        <f>SUM(F$3:F256)+I257</f>
        <v>-1.9484145181323231</v>
      </c>
      <c r="M257" s="21">
        <f>SUM(G$3:G256)+J257</f>
        <v>0</v>
      </c>
      <c r="N257" s="19">
        <f t="shared" si="19"/>
        <v>52.875904431865294</v>
      </c>
      <c r="O257" s="19">
        <f t="shared" si="20"/>
        <v>3.796319134468813</v>
      </c>
      <c r="P257" s="19">
        <f t="shared" si="21"/>
        <v>0</v>
      </c>
      <c r="Q257" s="19">
        <f t="shared" si="22"/>
        <v>-14.168055891583521</v>
      </c>
      <c r="R257" s="19">
        <f t="shared" si="23"/>
        <v>0</v>
      </c>
      <c r="S257" s="19">
        <f t="shared" si="24"/>
        <v>0</v>
      </c>
    </row>
    <row r="258" spans="1:19" x14ac:dyDescent="0.25">
      <c r="A258" s="26">
        <f>Wellpath!E258</f>
        <v>7650</v>
      </c>
      <c r="B258" s="22">
        <v>0</v>
      </c>
      <c r="C258" s="22">
        <v>0</v>
      </c>
      <c r="D258" s="22">
        <f>-COS(Wellpath!$L258) * SIN(Wellpath!$O258) / (Bfield * COS(Dip))</f>
        <v>-3.8918216440807699E-21</v>
      </c>
      <c r="E258" s="20">
        <f>Model!$W$14*((drdp!B258+drdp!K258)*'MBXY-TI1S'!$B258+(drdp!E258+drdp!N258)*'MBXY-TI1S'!$C258+(drdp!H258+drdp!Q258)*'MBXY-TI1S'!$D258)</f>
        <v>7.8943431783896357E-18</v>
      </c>
      <c r="F258" s="20">
        <f>Model!$W$14*((drdp!C258+drdp!L258)*'MBXY-TI1S'!$B258+(drdp!F258+drdp!O258)*'MBXY-TI1S'!$C258+(drdp!I258+drdp!R258)*'MBXY-TI1S'!$D258)</f>
        <v>-2.1152828794236453E-18</v>
      </c>
      <c r="G258" s="20">
        <f>Model!$W$14*((drdp!D258+drdp!M258)*'MBXY-TI1S'!$B258+(drdp!G258+drdp!P258)*'MBXY-TI1S'!$C258+(drdp!J258+drdp!S258)*'MBXY-TI1S'!$D258)</f>
        <v>0</v>
      </c>
      <c r="H258" s="18">
        <f>Model!$W$14*((drdp!B258)*'MBXY-TI1S'!$B258+(drdp!E258)*'MBXY-TI1S'!$C258+(drdp!H258)*'MBXY-TI1S'!$D258)</f>
        <v>3.9471715891948179E-18</v>
      </c>
      <c r="I258" s="18">
        <f>Model!$W$14*((drdp!C258)*'MBXY-TI1S'!$B258+(drdp!F258)*'MBXY-TI1S'!$C258+(drdp!I258)*'MBXY-TI1S'!$D258)</f>
        <v>-1.0576414397118226E-18</v>
      </c>
      <c r="J258" s="18">
        <f>Model!$W$14*((drdp!D258)*'MBXY-TI1S'!$B258+(drdp!G258)*'MBXY-TI1S'!$C258+(drdp!J258)*'MBXY-TI1S'!$D258)</f>
        <v>0</v>
      </c>
      <c r="K258" s="21">
        <f>SUM(E$3:E257)+H258</f>
        <v>7.2715819758746649</v>
      </c>
      <c r="L258" s="21">
        <f>SUM(F$3:F257)+I258</f>
        <v>-1.9484145181323231</v>
      </c>
      <c r="M258" s="21">
        <f>SUM(G$3:G257)+J258</f>
        <v>0</v>
      </c>
      <c r="N258" s="19">
        <f t="shared" si="19"/>
        <v>52.875904431865294</v>
      </c>
      <c r="O258" s="19">
        <f t="shared" si="20"/>
        <v>3.796319134468813</v>
      </c>
      <c r="P258" s="19">
        <f t="shared" si="21"/>
        <v>0</v>
      </c>
      <c r="Q258" s="19">
        <f t="shared" si="22"/>
        <v>-14.168055891583521</v>
      </c>
      <c r="R258" s="19">
        <f t="shared" si="23"/>
        <v>0</v>
      </c>
      <c r="S258" s="19">
        <f t="shared" si="24"/>
        <v>0</v>
      </c>
    </row>
    <row r="259" spans="1:19" x14ac:dyDescent="0.25">
      <c r="A259" s="26">
        <f>Wellpath!E259</f>
        <v>7680</v>
      </c>
      <c r="B259" s="22">
        <v>0</v>
      </c>
      <c r="C259" s="22">
        <v>0</v>
      </c>
      <c r="D259" s="22">
        <f>-COS(Wellpath!$L259) * SIN(Wellpath!$O259) / (Bfield * COS(Dip))</f>
        <v>-3.8918216440807699E-21</v>
      </c>
      <c r="E259" s="20">
        <f>Model!$W$14*((drdp!B259+drdp!K259)*'MBXY-TI1S'!$B259+(drdp!E259+drdp!N259)*'MBXY-TI1S'!$C259+(drdp!H259+drdp!Q259)*'MBXY-TI1S'!$D259)</f>
        <v>7.8943431783896357E-18</v>
      </c>
      <c r="F259" s="20">
        <f>Model!$W$14*((drdp!C259+drdp!L259)*'MBXY-TI1S'!$B259+(drdp!F259+drdp!O259)*'MBXY-TI1S'!$C259+(drdp!I259+drdp!R259)*'MBXY-TI1S'!$D259)</f>
        <v>-2.1152828794236453E-18</v>
      </c>
      <c r="G259" s="20">
        <f>Model!$W$14*((drdp!D259+drdp!M259)*'MBXY-TI1S'!$B259+(drdp!G259+drdp!P259)*'MBXY-TI1S'!$C259+(drdp!J259+drdp!S259)*'MBXY-TI1S'!$D259)</f>
        <v>0</v>
      </c>
      <c r="H259" s="18">
        <f>Model!$W$14*((drdp!B259)*'MBXY-TI1S'!$B259+(drdp!E259)*'MBXY-TI1S'!$C259+(drdp!H259)*'MBXY-TI1S'!$D259)</f>
        <v>3.9471715891948179E-18</v>
      </c>
      <c r="I259" s="18">
        <f>Model!$W$14*((drdp!C259)*'MBXY-TI1S'!$B259+(drdp!F259)*'MBXY-TI1S'!$C259+(drdp!I259)*'MBXY-TI1S'!$D259)</f>
        <v>-1.0576414397118226E-18</v>
      </c>
      <c r="J259" s="18">
        <f>Model!$W$14*((drdp!D259)*'MBXY-TI1S'!$B259+(drdp!G259)*'MBXY-TI1S'!$C259+(drdp!J259)*'MBXY-TI1S'!$D259)</f>
        <v>0</v>
      </c>
      <c r="K259" s="21">
        <f>SUM(E$3:E258)+H259</f>
        <v>7.2715819758746649</v>
      </c>
      <c r="L259" s="21">
        <f>SUM(F$3:F258)+I259</f>
        <v>-1.9484145181323231</v>
      </c>
      <c r="M259" s="21">
        <f>SUM(G$3:G258)+J259</f>
        <v>0</v>
      </c>
      <c r="N259" s="19">
        <f t="shared" si="19"/>
        <v>52.875904431865294</v>
      </c>
      <c r="O259" s="19">
        <f t="shared" si="20"/>
        <v>3.796319134468813</v>
      </c>
      <c r="P259" s="19">
        <f t="shared" si="21"/>
        <v>0</v>
      </c>
      <c r="Q259" s="19">
        <f t="shared" si="22"/>
        <v>-14.168055891583521</v>
      </c>
      <c r="R259" s="19">
        <f t="shared" si="23"/>
        <v>0</v>
      </c>
      <c r="S259" s="19">
        <f t="shared" si="24"/>
        <v>0</v>
      </c>
    </row>
    <row r="260" spans="1:19" x14ac:dyDescent="0.25">
      <c r="A260" s="26">
        <f>Wellpath!E260</f>
        <v>7710</v>
      </c>
      <c r="B260" s="22">
        <v>0</v>
      </c>
      <c r="C260" s="22">
        <v>0</v>
      </c>
      <c r="D260" s="22">
        <f>-COS(Wellpath!$L260) * SIN(Wellpath!$O260) / (Bfield * COS(Dip))</f>
        <v>-3.8918216440807699E-21</v>
      </c>
      <c r="E260" s="20">
        <f>Model!$W$14*((drdp!B260+drdp!K260)*'MBXY-TI1S'!$B260+(drdp!E260+drdp!N260)*'MBXY-TI1S'!$C260+(drdp!H260+drdp!Q260)*'MBXY-TI1S'!$D260)</f>
        <v>7.8943431783896357E-18</v>
      </c>
      <c r="F260" s="20">
        <f>Model!$W$14*((drdp!C260+drdp!L260)*'MBXY-TI1S'!$B260+(drdp!F260+drdp!O260)*'MBXY-TI1S'!$C260+(drdp!I260+drdp!R260)*'MBXY-TI1S'!$D260)</f>
        <v>-2.1152828794236453E-18</v>
      </c>
      <c r="G260" s="20">
        <f>Model!$W$14*((drdp!D260+drdp!M260)*'MBXY-TI1S'!$B260+(drdp!G260+drdp!P260)*'MBXY-TI1S'!$C260+(drdp!J260+drdp!S260)*'MBXY-TI1S'!$D260)</f>
        <v>0</v>
      </c>
      <c r="H260" s="18">
        <f>Model!$W$14*((drdp!B260)*'MBXY-TI1S'!$B260+(drdp!E260)*'MBXY-TI1S'!$C260+(drdp!H260)*'MBXY-TI1S'!$D260)</f>
        <v>3.9471715891948179E-18</v>
      </c>
      <c r="I260" s="18">
        <f>Model!$W$14*((drdp!C260)*'MBXY-TI1S'!$B260+(drdp!F260)*'MBXY-TI1S'!$C260+(drdp!I260)*'MBXY-TI1S'!$D260)</f>
        <v>-1.0576414397118226E-18</v>
      </c>
      <c r="J260" s="18">
        <f>Model!$W$14*((drdp!D260)*'MBXY-TI1S'!$B260+(drdp!G260)*'MBXY-TI1S'!$C260+(drdp!J260)*'MBXY-TI1S'!$D260)</f>
        <v>0</v>
      </c>
      <c r="K260" s="21">
        <f>SUM(E$3:E259)+H260</f>
        <v>7.2715819758746649</v>
      </c>
      <c r="L260" s="21">
        <f>SUM(F$3:F259)+I260</f>
        <v>-1.9484145181323231</v>
      </c>
      <c r="M260" s="21">
        <f>SUM(G$3:G259)+J260</f>
        <v>0</v>
      </c>
      <c r="N260" s="19">
        <f t="shared" si="19"/>
        <v>52.875904431865294</v>
      </c>
      <c r="O260" s="19">
        <f t="shared" si="20"/>
        <v>3.796319134468813</v>
      </c>
      <c r="P260" s="19">
        <f t="shared" si="21"/>
        <v>0</v>
      </c>
      <c r="Q260" s="19">
        <f t="shared" si="22"/>
        <v>-14.168055891583521</v>
      </c>
      <c r="R260" s="19">
        <f t="shared" si="23"/>
        <v>0</v>
      </c>
      <c r="S260" s="19">
        <f t="shared" si="24"/>
        <v>0</v>
      </c>
    </row>
    <row r="261" spans="1:19" x14ac:dyDescent="0.25">
      <c r="A261" s="26">
        <f>Wellpath!E261</f>
        <v>7740</v>
      </c>
      <c r="B261" s="22">
        <v>0</v>
      </c>
      <c r="C261" s="22">
        <v>0</v>
      </c>
      <c r="D261" s="22">
        <f>-COS(Wellpath!$L261) * SIN(Wellpath!$O261) / (Bfield * COS(Dip))</f>
        <v>-3.8918216440807699E-21</v>
      </c>
      <c r="E261" s="20">
        <f>Model!$W$14*((drdp!B261+drdp!K261)*'MBXY-TI1S'!$B261+(drdp!E261+drdp!N261)*'MBXY-TI1S'!$C261+(drdp!H261+drdp!Q261)*'MBXY-TI1S'!$D261)</f>
        <v>7.8943431783896357E-18</v>
      </c>
      <c r="F261" s="20">
        <f>Model!$W$14*((drdp!C261+drdp!L261)*'MBXY-TI1S'!$B261+(drdp!F261+drdp!O261)*'MBXY-TI1S'!$C261+(drdp!I261+drdp!R261)*'MBXY-TI1S'!$D261)</f>
        <v>-2.1152828794236453E-18</v>
      </c>
      <c r="G261" s="20">
        <f>Model!$W$14*((drdp!D261+drdp!M261)*'MBXY-TI1S'!$B261+(drdp!G261+drdp!P261)*'MBXY-TI1S'!$C261+(drdp!J261+drdp!S261)*'MBXY-TI1S'!$D261)</f>
        <v>0</v>
      </c>
      <c r="H261" s="18">
        <f>Model!$W$14*((drdp!B261)*'MBXY-TI1S'!$B261+(drdp!E261)*'MBXY-TI1S'!$C261+(drdp!H261)*'MBXY-TI1S'!$D261)</f>
        <v>3.9471715891948179E-18</v>
      </c>
      <c r="I261" s="18">
        <f>Model!$W$14*((drdp!C261)*'MBXY-TI1S'!$B261+(drdp!F261)*'MBXY-TI1S'!$C261+(drdp!I261)*'MBXY-TI1S'!$D261)</f>
        <v>-1.0576414397118226E-18</v>
      </c>
      <c r="J261" s="18">
        <f>Model!$W$14*((drdp!D261)*'MBXY-TI1S'!$B261+(drdp!G261)*'MBXY-TI1S'!$C261+(drdp!J261)*'MBXY-TI1S'!$D261)</f>
        <v>0</v>
      </c>
      <c r="K261" s="21">
        <f>SUM(E$3:E260)+H261</f>
        <v>7.2715819758746649</v>
      </c>
      <c r="L261" s="21">
        <f>SUM(F$3:F260)+I261</f>
        <v>-1.9484145181323231</v>
      </c>
      <c r="M261" s="21">
        <f>SUM(G$3:G260)+J261</f>
        <v>0</v>
      </c>
      <c r="N261" s="19">
        <f t="shared" si="19"/>
        <v>52.875904431865294</v>
      </c>
      <c r="O261" s="19">
        <f t="shared" si="20"/>
        <v>3.796319134468813</v>
      </c>
      <c r="P261" s="19">
        <f t="shared" si="21"/>
        <v>0</v>
      </c>
      <c r="Q261" s="19">
        <f t="shared" si="22"/>
        <v>-14.168055891583521</v>
      </c>
      <c r="R261" s="19">
        <f t="shared" si="23"/>
        <v>0</v>
      </c>
      <c r="S261" s="19">
        <f t="shared" si="24"/>
        <v>0</v>
      </c>
    </row>
    <row r="262" spans="1:19" x14ac:dyDescent="0.25">
      <c r="A262" s="26">
        <f>Wellpath!E262</f>
        <v>7770</v>
      </c>
      <c r="B262" s="22">
        <v>0</v>
      </c>
      <c r="C262" s="22">
        <v>0</v>
      </c>
      <c r="D262" s="22">
        <f>-COS(Wellpath!$L262) * SIN(Wellpath!$O262) / (Bfield * COS(Dip))</f>
        <v>-3.8918216440807699E-21</v>
      </c>
      <c r="E262" s="20">
        <f>Model!$W$14*((drdp!B262+drdp!K262)*'MBXY-TI1S'!$B262+(drdp!E262+drdp!N262)*'MBXY-TI1S'!$C262+(drdp!H262+drdp!Q262)*'MBXY-TI1S'!$D262)</f>
        <v>7.8943431783896357E-18</v>
      </c>
      <c r="F262" s="20">
        <f>Model!$W$14*((drdp!C262+drdp!L262)*'MBXY-TI1S'!$B262+(drdp!F262+drdp!O262)*'MBXY-TI1S'!$C262+(drdp!I262+drdp!R262)*'MBXY-TI1S'!$D262)</f>
        <v>-2.1152828794236453E-18</v>
      </c>
      <c r="G262" s="20">
        <f>Model!$W$14*((drdp!D262+drdp!M262)*'MBXY-TI1S'!$B262+(drdp!G262+drdp!P262)*'MBXY-TI1S'!$C262+(drdp!J262+drdp!S262)*'MBXY-TI1S'!$D262)</f>
        <v>0</v>
      </c>
      <c r="H262" s="18">
        <f>Model!$W$14*((drdp!B262)*'MBXY-TI1S'!$B262+(drdp!E262)*'MBXY-TI1S'!$C262+(drdp!H262)*'MBXY-TI1S'!$D262)</f>
        <v>3.9471715891948179E-18</v>
      </c>
      <c r="I262" s="18">
        <f>Model!$W$14*((drdp!C262)*'MBXY-TI1S'!$B262+(drdp!F262)*'MBXY-TI1S'!$C262+(drdp!I262)*'MBXY-TI1S'!$D262)</f>
        <v>-1.0576414397118226E-18</v>
      </c>
      <c r="J262" s="18">
        <f>Model!$W$14*((drdp!D262)*'MBXY-TI1S'!$B262+(drdp!G262)*'MBXY-TI1S'!$C262+(drdp!J262)*'MBXY-TI1S'!$D262)</f>
        <v>0</v>
      </c>
      <c r="K262" s="21">
        <f>SUM(E$3:E261)+H262</f>
        <v>7.2715819758746649</v>
      </c>
      <c r="L262" s="21">
        <f>SUM(F$3:F261)+I262</f>
        <v>-1.9484145181323231</v>
      </c>
      <c r="M262" s="21">
        <f>SUM(G$3:G261)+J262</f>
        <v>0</v>
      </c>
      <c r="N262" s="19">
        <f t="shared" ref="N262:N270" si="25">K262^2</f>
        <v>52.875904431865294</v>
      </c>
      <c r="O262" s="19">
        <f t="shared" ref="O262:O270" si="26">L262^2</f>
        <v>3.796319134468813</v>
      </c>
      <c r="P262" s="19">
        <f t="shared" ref="P262:P270" si="27">M262^2</f>
        <v>0</v>
      </c>
      <c r="Q262" s="19">
        <f t="shared" ref="Q262:Q270" si="28">K262*L262</f>
        <v>-14.168055891583521</v>
      </c>
      <c r="R262" s="19">
        <f t="shared" ref="R262:R270" si="29">K262*M262</f>
        <v>0</v>
      </c>
      <c r="S262" s="19">
        <f t="shared" ref="S262:S270" si="30">L262*M262</f>
        <v>0</v>
      </c>
    </row>
    <row r="263" spans="1:19" x14ac:dyDescent="0.25">
      <c r="A263" s="26">
        <f>Wellpath!E263</f>
        <v>7800</v>
      </c>
      <c r="B263" s="22">
        <v>0</v>
      </c>
      <c r="C263" s="22">
        <v>0</v>
      </c>
      <c r="D263" s="22">
        <f>-COS(Wellpath!$L263) * SIN(Wellpath!$O263) / (Bfield * COS(Dip))</f>
        <v>-3.8918216440807699E-21</v>
      </c>
      <c r="E263" s="20">
        <f>Model!$W$14*((drdp!B263+drdp!K263)*'MBXY-TI1S'!$B263+(drdp!E263+drdp!N263)*'MBXY-TI1S'!$C263+(drdp!H263+drdp!Q263)*'MBXY-TI1S'!$D263)</f>
        <v>7.8943431783896357E-18</v>
      </c>
      <c r="F263" s="20">
        <f>Model!$W$14*((drdp!C263+drdp!L263)*'MBXY-TI1S'!$B263+(drdp!F263+drdp!O263)*'MBXY-TI1S'!$C263+(drdp!I263+drdp!R263)*'MBXY-TI1S'!$D263)</f>
        <v>-2.1152828794236453E-18</v>
      </c>
      <c r="G263" s="20">
        <f>Model!$W$14*((drdp!D263+drdp!M263)*'MBXY-TI1S'!$B263+(drdp!G263+drdp!P263)*'MBXY-TI1S'!$C263+(drdp!J263+drdp!S263)*'MBXY-TI1S'!$D263)</f>
        <v>0</v>
      </c>
      <c r="H263" s="18">
        <f>Model!$W$14*((drdp!B263)*'MBXY-TI1S'!$B263+(drdp!E263)*'MBXY-TI1S'!$C263+(drdp!H263)*'MBXY-TI1S'!$D263)</f>
        <v>3.9471715891948179E-18</v>
      </c>
      <c r="I263" s="18">
        <f>Model!$W$14*((drdp!C263)*'MBXY-TI1S'!$B263+(drdp!F263)*'MBXY-TI1S'!$C263+(drdp!I263)*'MBXY-TI1S'!$D263)</f>
        <v>-1.0576414397118226E-18</v>
      </c>
      <c r="J263" s="18">
        <f>Model!$W$14*((drdp!D263)*'MBXY-TI1S'!$B263+(drdp!G263)*'MBXY-TI1S'!$C263+(drdp!J263)*'MBXY-TI1S'!$D263)</f>
        <v>0</v>
      </c>
      <c r="K263" s="21">
        <f>SUM(E$3:E262)+H263</f>
        <v>7.2715819758746649</v>
      </c>
      <c r="L263" s="21">
        <f>SUM(F$3:F262)+I263</f>
        <v>-1.9484145181323231</v>
      </c>
      <c r="M263" s="21">
        <f>SUM(G$3:G262)+J263</f>
        <v>0</v>
      </c>
      <c r="N263" s="19">
        <f t="shared" si="25"/>
        <v>52.875904431865294</v>
      </c>
      <c r="O263" s="19">
        <f t="shared" si="26"/>
        <v>3.796319134468813</v>
      </c>
      <c r="P263" s="19">
        <f t="shared" si="27"/>
        <v>0</v>
      </c>
      <c r="Q263" s="19">
        <f t="shared" si="28"/>
        <v>-14.168055891583521</v>
      </c>
      <c r="R263" s="19">
        <f t="shared" si="29"/>
        <v>0</v>
      </c>
      <c r="S263" s="19">
        <f t="shared" si="30"/>
        <v>0</v>
      </c>
    </row>
    <row r="264" spans="1:19" x14ac:dyDescent="0.25">
      <c r="A264" s="26">
        <f>Wellpath!E264</f>
        <v>7830</v>
      </c>
      <c r="B264" s="22">
        <v>0</v>
      </c>
      <c r="C264" s="22">
        <v>0</v>
      </c>
      <c r="D264" s="22">
        <f>-COS(Wellpath!$L264) * SIN(Wellpath!$O264) / (Bfield * COS(Dip))</f>
        <v>-3.8918216440807699E-21</v>
      </c>
      <c r="E264" s="20">
        <f>Model!$W$14*((drdp!B264+drdp!K264)*'MBXY-TI1S'!$B264+(drdp!E264+drdp!N264)*'MBXY-TI1S'!$C264+(drdp!H264+drdp!Q264)*'MBXY-TI1S'!$D264)</f>
        <v>7.8943431783896357E-18</v>
      </c>
      <c r="F264" s="20">
        <f>Model!$W$14*((drdp!C264+drdp!L264)*'MBXY-TI1S'!$B264+(drdp!F264+drdp!O264)*'MBXY-TI1S'!$C264+(drdp!I264+drdp!R264)*'MBXY-TI1S'!$D264)</f>
        <v>-2.1152828794236453E-18</v>
      </c>
      <c r="G264" s="20">
        <f>Model!$W$14*((drdp!D264+drdp!M264)*'MBXY-TI1S'!$B264+(drdp!G264+drdp!P264)*'MBXY-TI1S'!$C264+(drdp!J264+drdp!S264)*'MBXY-TI1S'!$D264)</f>
        <v>0</v>
      </c>
      <c r="H264" s="18">
        <f>Model!$W$14*((drdp!B264)*'MBXY-TI1S'!$B264+(drdp!E264)*'MBXY-TI1S'!$C264+(drdp!H264)*'MBXY-TI1S'!$D264)</f>
        <v>3.9471715891948179E-18</v>
      </c>
      <c r="I264" s="18">
        <f>Model!$W$14*((drdp!C264)*'MBXY-TI1S'!$B264+(drdp!F264)*'MBXY-TI1S'!$C264+(drdp!I264)*'MBXY-TI1S'!$D264)</f>
        <v>-1.0576414397118226E-18</v>
      </c>
      <c r="J264" s="18">
        <f>Model!$W$14*((drdp!D264)*'MBXY-TI1S'!$B264+(drdp!G264)*'MBXY-TI1S'!$C264+(drdp!J264)*'MBXY-TI1S'!$D264)</f>
        <v>0</v>
      </c>
      <c r="K264" s="21">
        <f>SUM(E$3:E263)+H264</f>
        <v>7.2715819758746649</v>
      </c>
      <c r="L264" s="21">
        <f>SUM(F$3:F263)+I264</f>
        <v>-1.9484145181323231</v>
      </c>
      <c r="M264" s="21">
        <f>SUM(G$3:G263)+J264</f>
        <v>0</v>
      </c>
      <c r="N264" s="19">
        <f t="shared" si="25"/>
        <v>52.875904431865294</v>
      </c>
      <c r="O264" s="19">
        <f t="shared" si="26"/>
        <v>3.796319134468813</v>
      </c>
      <c r="P264" s="19">
        <f t="shared" si="27"/>
        <v>0</v>
      </c>
      <c r="Q264" s="19">
        <f t="shared" si="28"/>
        <v>-14.168055891583521</v>
      </c>
      <c r="R264" s="19">
        <f t="shared" si="29"/>
        <v>0</v>
      </c>
      <c r="S264" s="19">
        <f t="shared" si="30"/>
        <v>0</v>
      </c>
    </row>
    <row r="265" spans="1:19" x14ac:dyDescent="0.25">
      <c r="A265" s="26">
        <f>Wellpath!E265</f>
        <v>7860</v>
      </c>
      <c r="B265" s="22">
        <v>0</v>
      </c>
      <c r="C265" s="22">
        <v>0</v>
      </c>
      <c r="D265" s="22">
        <f>-COS(Wellpath!$L265) * SIN(Wellpath!$O265) / (Bfield * COS(Dip))</f>
        <v>-3.8918216440807699E-21</v>
      </c>
      <c r="E265" s="20">
        <f>Model!$W$14*((drdp!B265+drdp!K265)*'MBXY-TI1S'!$B265+(drdp!E265+drdp!N265)*'MBXY-TI1S'!$C265+(drdp!H265+drdp!Q265)*'MBXY-TI1S'!$D265)</f>
        <v>7.8943431783896357E-18</v>
      </c>
      <c r="F265" s="20">
        <f>Model!$W$14*((drdp!C265+drdp!L265)*'MBXY-TI1S'!$B265+(drdp!F265+drdp!O265)*'MBXY-TI1S'!$C265+(drdp!I265+drdp!R265)*'MBXY-TI1S'!$D265)</f>
        <v>-2.1152828794236453E-18</v>
      </c>
      <c r="G265" s="20">
        <f>Model!$W$14*((drdp!D265+drdp!M265)*'MBXY-TI1S'!$B265+(drdp!G265+drdp!P265)*'MBXY-TI1S'!$C265+(drdp!J265+drdp!S265)*'MBXY-TI1S'!$D265)</f>
        <v>0</v>
      </c>
      <c r="H265" s="18">
        <f>Model!$W$14*((drdp!B265)*'MBXY-TI1S'!$B265+(drdp!E265)*'MBXY-TI1S'!$C265+(drdp!H265)*'MBXY-TI1S'!$D265)</f>
        <v>3.9471715891948179E-18</v>
      </c>
      <c r="I265" s="18">
        <f>Model!$W$14*((drdp!C265)*'MBXY-TI1S'!$B265+(drdp!F265)*'MBXY-TI1S'!$C265+(drdp!I265)*'MBXY-TI1S'!$D265)</f>
        <v>-1.0576414397118226E-18</v>
      </c>
      <c r="J265" s="18">
        <f>Model!$W$14*((drdp!D265)*'MBXY-TI1S'!$B265+(drdp!G265)*'MBXY-TI1S'!$C265+(drdp!J265)*'MBXY-TI1S'!$D265)</f>
        <v>0</v>
      </c>
      <c r="K265" s="21">
        <f>SUM(E$3:E264)+H265</f>
        <v>7.2715819758746649</v>
      </c>
      <c r="L265" s="21">
        <f>SUM(F$3:F264)+I265</f>
        <v>-1.9484145181323231</v>
      </c>
      <c r="M265" s="21">
        <f>SUM(G$3:G264)+J265</f>
        <v>0</v>
      </c>
      <c r="N265" s="19">
        <f t="shared" si="25"/>
        <v>52.875904431865294</v>
      </c>
      <c r="O265" s="19">
        <f t="shared" si="26"/>
        <v>3.796319134468813</v>
      </c>
      <c r="P265" s="19">
        <f t="shared" si="27"/>
        <v>0</v>
      </c>
      <c r="Q265" s="19">
        <f t="shared" si="28"/>
        <v>-14.168055891583521</v>
      </c>
      <c r="R265" s="19">
        <f t="shared" si="29"/>
        <v>0</v>
      </c>
      <c r="S265" s="19">
        <f t="shared" si="30"/>
        <v>0</v>
      </c>
    </row>
    <row r="266" spans="1:19" x14ac:dyDescent="0.25">
      <c r="A266" s="26">
        <f>Wellpath!E266</f>
        <v>7890</v>
      </c>
      <c r="B266" s="22">
        <v>0</v>
      </c>
      <c r="C266" s="22">
        <v>0</v>
      </c>
      <c r="D266" s="22">
        <f>-COS(Wellpath!$L266) * SIN(Wellpath!$O266) / (Bfield * COS(Dip))</f>
        <v>-3.8918216440807699E-21</v>
      </c>
      <c r="E266" s="20">
        <f>Model!$W$14*((drdp!B266+drdp!K266)*'MBXY-TI1S'!$B266+(drdp!E266+drdp!N266)*'MBXY-TI1S'!$C266+(drdp!H266+drdp!Q266)*'MBXY-TI1S'!$D266)</f>
        <v>7.8943431783896357E-18</v>
      </c>
      <c r="F266" s="20">
        <f>Model!$W$14*((drdp!C266+drdp!L266)*'MBXY-TI1S'!$B266+(drdp!F266+drdp!O266)*'MBXY-TI1S'!$C266+(drdp!I266+drdp!R266)*'MBXY-TI1S'!$D266)</f>
        <v>-2.1152828794236453E-18</v>
      </c>
      <c r="G266" s="20">
        <f>Model!$W$14*((drdp!D266+drdp!M266)*'MBXY-TI1S'!$B266+(drdp!G266+drdp!P266)*'MBXY-TI1S'!$C266+(drdp!J266+drdp!S266)*'MBXY-TI1S'!$D266)</f>
        <v>0</v>
      </c>
      <c r="H266" s="18">
        <f>Model!$W$14*((drdp!B266)*'MBXY-TI1S'!$B266+(drdp!E266)*'MBXY-TI1S'!$C266+(drdp!H266)*'MBXY-TI1S'!$D266)</f>
        <v>3.9471715891948179E-18</v>
      </c>
      <c r="I266" s="18">
        <f>Model!$W$14*((drdp!C266)*'MBXY-TI1S'!$B266+(drdp!F266)*'MBXY-TI1S'!$C266+(drdp!I266)*'MBXY-TI1S'!$D266)</f>
        <v>-1.0576414397118226E-18</v>
      </c>
      <c r="J266" s="18">
        <f>Model!$W$14*((drdp!D266)*'MBXY-TI1S'!$B266+(drdp!G266)*'MBXY-TI1S'!$C266+(drdp!J266)*'MBXY-TI1S'!$D266)</f>
        <v>0</v>
      </c>
      <c r="K266" s="21">
        <f>SUM(E$3:E265)+H266</f>
        <v>7.2715819758746649</v>
      </c>
      <c r="L266" s="21">
        <f>SUM(F$3:F265)+I266</f>
        <v>-1.9484145181323231</v>
      </c>
      <c r="M266" s="21">
        <f>SUM(G$3:G265)+J266</f>
        <v>0</v>
      </c>
      <c r="N266" s="19">
        <f t="shared" si="25"/>
        <v>52.875904431865294</v>
      </c>
      <c r="O266" s="19">
        <f t="shared" si="26"/>
        <v>3.796319134468813</v>
      </c>
      <c r="P266" s="19">
        <f t="shared" si="27"/>
        <v>0</v>
      </c>
      <c r="Q266" s="19">
        <f t="shared" si="28"/>
        <v>-14.168055891583521</v>
      </c>
      <c r="R266" s="19">
        <f t="shared" si="29"/>
        <v>0</v>
      </c>
      <c r="S266" s="19">
        <f t="shared" si="30"/>
        <v>0</v>
      </c>
    </row>
    <row r="267" spans="1:19" x14ac:dyDescent="0.25">
      <c r="A267" s="26">
        <f>Wellpath!E267</f>
        <v>7920</v>
      </c>
      <c r="B267" s="22">
        <v>0</v>
      </c>
      <c r="C267" s="22">
        <v>0</v>
      </c>
      <c r="D267" s="22">
        <f>-COS(Wellpath!$L267) * SIN(Wellpath!$O267) / (Bfield * COS(Dip))</f>
        <v>-3.8918216440807699E-21</v>
      </c>
      <c r="E267" s="20">
        <f>Model!$W$14*((drdp!B267+drdp!K267)*'MBXY-TI1S'!$B267+(drdp!E267+drdp!N267)*'MBXY-TI1S'!$C267+(drdp!H267+drdp!Q267)*'MBXY-TI1S'!$D267)</f>
        <v>7.8943431783896357E-18</v>
      </c>
      <c r="F267" s="20">
        <f>Model!$W$14*((drdp!C267+drdp!L267)*'MBXY-TI1S'!$B267+(drdp!F267+drdp!O267)*'MBXY-TI1S'!$C267+(drdp!I267+drdp!R267)*'MBXY-TI1S'!$D267)</f>
        <v>-2.1152828794236453E-18</v>
      </c>
      <c r="G267" s="20">
        <f>Model!$W$14*((drdp!D267+drdp!M267)*'MBXY-TI1S'!$B267+(drdp!G267+drdp!P267)*'MBXY-TI1S'!$C267+(drdp!J267+drdp!S267)*'MBXY-TI1S'!$D267)</f>
        <v>0</v>
      </c>
      <c r="H267" s="18">
        <f>Model!$W$14*((drdp!B267)*'MBXY-TI1S'!$B267+(drdp!E267)*'MBXY-TI1S'!$C267+(drdp!H267)*'MBXY-TI1S'!$D267)</f>
        <v>3.9471715891948179E-18</v>
      </c>
      <c r="I267" s="18">
        <f>Model!$W$14*((drdp!C267)*'MBXY-TI1S'!$B267+(drdp!F267)*'MBXY-TI1S'!$C267+(drdp!I267)*'MBXY-TI1S'!$D267)</f>
        <v>-1.0576414397118226E-18</v>
      </c>
      <c r="J267" s="18">
        <f>Model!$W$14*((drdp!D267)*'MBXY-TI1S'!$B267+(drdp!G267)*'MBXY-TI1S'!$C267+(drdp!J267)*'MBXY-TI1S'!$D267)</f>
        <v>0</v>
      </c>
      <c r="K267" s="21">
        <f>SUM(E$3:E266)+H267</f>
        <v>7.2715819758746649</v>
      </c>
      <c r="L267" s="21">
        <f>SUM(F$3:F266)+I267</f>
        <v>-1.9484145181323231</v>
      </c>
      <c r="M267" s="21">
        <f>SUM(G$3:G266)+J267</f>
        <v>0</v>
      </c>
      <c r="N267" s="19">
        <f t="shared" si="25"/>
        <v>52.875904431865294</v>
      </c>
      <c r="O267" s="19">
        <f t="shared" si="26"/>
        <v>3.796319134468813</v>
      </c>
      <c r="P267" s="19">
        <f t="shared" si="27"/>
        <v>0</v>
      </c>
      <c r="Q267" s="19">
        <f t="shared" si="28"/>
        <v>-14.168055891583521</v>
      </c>
      <c r="R267" s="19">
        <f t="shared" si="29"/>
        <v>0</v>
      </c>
      <c r="S267" s="19">
        <f t="shared" si="30"/>
        <v>0</v>
      </c>
    </row>
    <row r="268" spans="1:19" x14ac:dyDescent="0.25">
      <c r="A268" s="26">
        <f>Wellpath!E268</f>
        <v>7950</v>
      </c>
      <c r="B268" s="22">
        <v>0</v>
      </c>
      <c r="C268" s="22">
        <v>0</v>
      </c>
      <c r="D268" s="22">
        <f>-COS(Wellpath!$L268) * SIN(Wellpath!$O268) / (Bfield * COS(Dip))</f>
        <v>-3.8918216440807699E-21</v>
      </c>
      <c r="E268" s="20">
        <f>Model!$W$14*((drdp!B268+drdp!K268)*'MBXY-TI1S'!$B268+(drdp!E268+drdp!N268)*'MBXY-TI1S'!$C268+(drdp!H268+drdp!Q268)*'MBXY-TI1S'!$D268)</f>
        <v>7.8943431783896357E-18</v>
      </c>
      <c r="F268" s="20">
        <f>Model!$W$14*((drdp!C268+drdp!L268)*'MBXY-TI1S'!$B268+(drdp!F268+drdp!O268)*'MBXY-TI1S'!$C268+(drdp!I268+drdp!R268)*'MBXY-TI1S'!$D268)</f>
        <v>-2.1152828794236453E-18</v>
      </c>
      <c r="G268" s="20">
        <f>Model!$W$14*((drdp!D268+drdp!M268)*'MBXY-TI1S'!$B268+(drdp!G268+drdp!P268)*'MBXY-TI1S'!$C268+(drdp!J268+drdp!S268)*'MBXY-TI1S'!$D268)</f>
        <v>0</v>
      </c>
      <c r="H268" s="18">
        <f>Model!$W$14*((drdp!B268)*'MBXY-TI1S'!$B268+(drdp!E268)*'MBXY-TI1S'!$C268+(drdp!H268)*'MBXY-TI1S'!$D268)</f>
        <v>3.9471715891948179E-18</v>
      </c>
      <c r="I268" s="18">
        <f>Model!$W$14*((drdp!C268)*'MBXY-TI1S'!$B268+(drdp!F268)*'MBXY-TI1S'!$C268+(drdp!I268)*'MBXY-TI1S'!$D268)</f>
        <v>-1.0576414397118226E-18</v>
      </c>
      <c r="J268" s="18">
        <f>Model!$W$14*((drdp!D268)*'MBXY-TI1S'!$B268+(drdp!G268)*'MBXY-TI1S'!$C268+(drdp!J268)*'MBXY-TI1S'!$D268)</f>
        <v>0</v>
      </c>
      <c r="K268" s="21">
        <f>SUM(E$3:E267)+H268</f>
        <v>7.2715819758746649</v>
      </c>
      <c r="L268" s="21">
        <f>SUM(F$3:F267)+I268</f>
        <v>-1.9484145181323231</v>
      </c>
      <c r="M268" s="21">
        <f>SUM(G$3:G267)+J268</f>
        <v>0</v>
      </c>
      <c r="N268" s="19">
        <f t="shared" si="25"/>
        <v>52.875904431865294</v>
      </c>
      <c r="O268" s="19">
        <f t="shared" si="26"/>
        <v>3.796319134468813</v>
      </c>
      <c r="P268" s="19">
        <f t="shared" si="27"/>
        <v>0</v>
      </c>
      <c r="Q268" s="19">
        <f t="shared" si="28"/>
        <v>-14.168055891583521</v>
      </c>
      <c r="R268" s="19">
        <f t="shared" si="29"/>
        <v>0</v>
      </c>
      <c r="S268" s="19">
        <f t="shared" si="30"/>
        <v>0</v>
      </c>
    </row>
    <row r="269" spans="1:19" x14ac:dyDescent="0.25">
      <c r="A269" s="26">
        <f>Wellpath!E269</f>
        <v>7980</v>
      </c>
      <c r="B269" s="22">
        <v>0</v>
      </c>
      <c r="C269" s="22">
        <v>0</v>
      </c>
      <c r="D269" s="22">
        <f>-COS(Wellpath!$L269) * SIN(Wellpath!$O269) / (Bfield * COS(Dip))</f>
        <v>-3.8918216440807699E-21</v>
      </c>
      <c r="E269" s="20">
        <f>Model!$W$14*((drdp!B269+drdp!K269)*'MBXY-TI1S'!$B269+(drdp!E269+drdp!N269)*'MBXY-TI1S'!$C269+(drdp!H269+drdp!Q269)*'MBXY-TI1S'!$D269)</f>
        <v>6.5786193153246957E-18</v>
      </c>
      <c r="F269" s="20">
        <f>Model!$W$14*((drdp!C269+drdp!L269)*'MBXY-TI1S'!$B269+(drdp!F269+drdp!O269)*'MBXY-TI1S'!$C269+(drdp!I269+drdp!R269)*'MBXY-TI1S'!$D269)</f>
        <v>-1.7627357328530375E-18</v>
      </c>
      <c r="G269" s="20">
        <f>Model!$W$14*((drdp!D269+drdp!M269)*'MBXY-TI1S'!$B269+(drdp!G269+drdp!P269)*'MBXY-TI1S'!$C269+(drdp!J269+drdp!S269)*'MBXY-TI1S'!$D269)</f>
        <v>0</v>
      </c>
      <c r="H269" s="18">
        <f>Model!$W$14*((drdp!B269)*'MBXY-TI1S'!$B269+(drdp!E269)*'MBXY-TI1S'!$C269+(drdp!H269)*'MBXY-TI1S'!$D269)</f>
        <v>3.9471715891948179E-18</v>
      </c>
      <c r="I269" s="18">
        <f>Model!$W$14*((drdp!C269)*'MBXY-TI1S'!$B269+(drdp!F269)*'MBXY-TI1S'!$C269+(drdp!I269)*'MBXY-TI1S'!$D269)</f>
        <v>-1.0576414397118226E-18</v>
      </c>
      <c r="J269" s="18">
        <f>Model!$W$14*((drdp!D269)*'MBXY-TI1S'!$B269+(drdp!G269)*'MBXY-TI1S'!$C269+(drdp!J269)*'MBXY-TI1S'!$D269)</f>
        <v>0</v>
      </c>
      <c r="K269" s="21">
        <f>SUM(E$3:E268)+H269</f>
        <v>7.2715819758746649</v>
      </c>
      <c r="L269" s="21">
        <f>SUM(F$3:F268)+I269</f>
        <v>-1.9484145181323231</v>
      </c>
      <c r="M269" s="21">
        <f>SUM(G$3:G268)+J269</f>
        <v>0</v>
      </c>
      <c r="N269" s="19">
        <f t="shared" si="25"/>
        <v>52.875904431865294</v>
      </c>
      <c r="O269" s="19">
        <f t="shared" si="26"/>
        <v>3.796319134468813</v>
      </c>
      <c r="P269" s="19">
        <f t="shared" si="27"/>
        <v>0</v>
      </c>
      <c r="Q269" s="19">
        <f t="shared" si="28"/>
        <v>-14.168055891583521</v>
      </c>
      <c r="R269" s="19">
        <f t="shared" si="29"/>
        <v>0</v>
      </c>
      <c r="S269" s="19">
        <f t="shared" si="30"/>
        <v>0</v>
      </c>
    </row>
    <row r="270" spans="1:19" x14ac:dyDescent="0.25">
      <c r="A270" s="26">
        <f>Wellpath!E270</f>
        <v>8000</v>
      </c>
      <c r="B270" s="22">
        <v>0</v>
      </c>
      <c r="C270" s="22">
        <v>0</v>
      </c>
      <c r="D270" s="22">
        <f>-COS(Wellpath!$L270) * SIN(Wellpath!$O270) / (Bfield * COS(Dip))</f>
        <v>-3.8918216440807699E-21</v>
      </c>
      <c r="E270" s="20">
        <f>Model!$W$14*((drdp!B270+drdp!K270)*'MBXY-TI1S'!$B270+(drdp!E270+drdp!N270)*'MBXY-TI1S'!$C270+(drdp!H270+drdp!Q270)*'MBXY-TI1S'!$D270)</f>
        <v>-1.0499476427258216E-15</v>
      </c>
      <c r="F270" s="20">
        <f>Model!$W$14*((drdp!C270+drdp!L270)*'MBXY-TI1S'!$B270+(drdp!F270+drdp!O270)*'MBXY-TI1S'!$C270+(drdp!I270+drdp!R270)*'MBXY-TI1S'!$D270)</f>
        <v>2.8133262296334485E-16</v>
      </c>
      <c r="G270" s="20">
        <f>Model!$W$14*((drdp!D270+drdp!M270)*'MBXY-TI1S'!$B270+(drdp!G270+drdp!P270)*'MBXY-TI1S'!$C270+(drdp!J270+drdp!S270)*'MBXY-TI1S'!$D270)</f>
        <v>0</v>
      </c>
      <c r="H270" s="18">
        <f>Model!$W$14*((drdp!B270)*'MBXY-TI1S'!$B270+(drdp!E270)*'MBXY-TI1S'!$C270+(drdp!H270)*'MBXY-TI1S'!$D270)</f>
        <v>2.6314477261298786E-18</v>
      </c>
      <c r="I270" s="18">
        <f>Model!$W$14*((drdp!C270)*'MBXY-TI1S'!$B270+(drdp!F270)*'MBXY-TI1S'!$C270+(drdp!I270)*'MBXY-TI1S'!$D270)</f>
        <v>-7.050942931412151E-19</v>
      </c>
      <c r="J270" s="18">
        <f>Model!$W$14*((drdp!D270)*'MBXY-TI1S'!$B270+(drdp!G270)*'MBXY-TI1S'!$C270+(drdp!J270)*'MBXY-TI1S'!$D270)</f>
        <v>0</v>
      </c>
      <c r="K270" s="21">
        <f>SUM(E$3:E269)+H270</f>
        <v>7.2715819758746649</v>
      </c>
      <c r="L270" s="21">
        <f>SUM(F$3:F269)+I270</f>
        <v>-1.9484145181323231</v>
      </c>
      <c r="M270" s="21">
        <f>SUM(G$3:G269)+J270</f>
        <v>0</v>
      </c>
      <c r="N270" s="19">
        <f t="shared" si="25"/>
        <v>52.875904431865294</v>
      </c>
      <c r="O270" s="19">
        <f t="shared" si="26"/>
        <v>3.796319134468813</v>
      </c>
      <c r="P270" s="19">
        <f t="shared" si="27"/>
        <v>0</v>
      </c>
      <c r="Q270" s="19">
        <f t="shared" si="28"/>
        <v>-14.168055891583521</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f>COS(Wellpath!$O3) / (Bfield * COS(Dip))</f>
        <v>6.4563701571016151E-5</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f>COS(Wellpath!$O4) / (Bfield * COS(Dip))</f>
        <v>6.4563701571016151E-5</v>
      </c>
      <c r="E4" s="20">
        <f>Model!$W$15*((drdp!B4+drdp!K4)*'MBXY-TI2S'!$B4+(drdp!E4+drdp!N4)*'MBXY-TI2S'!$C4+(drdp!H4+drdp!Q4)*'MBXY-TI2S'!$D4)</f>
        <v>0</v>
      </c>
      <c r="F4" s="20">
        <f>Model!$W$15*((drdp!C4+drdp!L4)*'MBXY-TI2S'!$B4+(drdp!F4+drdp!O4)*'MBXY-TI2S'!$C4+(drdp!I4+drdp!R4)*'MBXY-TI2S'!$D4)</f>
        <v>0</v>
      </c>
      <c r="G4" s="20">
        <f>Model!$W$15*((drdp!D4+drdp!M4)*'MBXY-TI2S'!$B4+(drdp!G4+drdp!P4)*'MBXY-TI2S'!$C4+(drdp!J4+drdp!S4)*'MBXY-TI2S'!$D4)</f>
        <v>0</v>
      </c>
      <c r="H4" s="18">
        <f>Model!$W$15*((drdp!B4)*'MBXY-TI2S'!$B4+(drdp!E4)*'MBXY-TI2S'!$C4+(drdp!H4)*'MBXY-TI2S'!$D4)</f>
        <v>0</v>
      </c>
      <c r="I4" s="18">
        <f>Model!$W$15*((drdp!C4)*'MBXY-TI2S'!$B4+(drdp!F4)*'MBXY-TI2S'!$C4+(drdp!I4)*'MBXY-TI2S'!$D4)</f>
        <v>0</v>
      </c>
      <c r="J4" s="18">
        <f>Model!$W$15*((drdp!D4)*'MBXY-TI2S'!$B4+(drdp!G4)*'MBXY-TI2S'!$C4+(drdp!J4)*'MBXY-TI2S'!$D4)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f>COS(Wellpath!$O5) / (Bfield * COS(Dip))</f>
        <v>6.4563701571016151E-5</v>
      </c>
      <c r="E5" s="20">
        <f>Model!$W$15*((drdp!B5+drdp!K5)*'MBXY-TI2S'!$B5+(drdp!E5+drdp!N5)*'MBXY-TI2S'!$C5+(drdp!H5+drdp!Q5)*'MBXY-TI2S'!$D5)</f>
        <v>0</v>
      </c>
      <c r="F5" s="20">
        <f>Model!$W$15*((drdp!C5+drdp!L5)*'MBXY-TI2S'!$B5+(drdp!F5+drdp!O5)*'MBXY-TI2S'!$C5+(drdp!I5+drdp!R5)*'MBXY-TI2S'!$D5)</f>
        <v>0</v>
      </c>
      <c r="G5" s="20">
        <f>Model!$W$15*((drdp!D5+drdp!M5)*'MBXY-TI2S'!$B5+(drdp!G5+drdp!P5)*'MBXY-TI2S'!$C5+(drdp!J5+drdp!S5)*'MBXY-TI2S'!$D5)</f>
        <v>0</v>
      </c>
      <c r="H5" s="18">
        <f>Model!$W$15*((drdp!B5)*'MBXY-TI2S'!$B5+(drdp!E5)*'MBXY-TI2S'!$C5+(drdp!H5)*'MBXY-TI2S'!$D5)</f>
        <v>0</v>
      </c>
      <c r="I5" s="18">
        <f>Model!$W$15*((drdp!C5)*'MBXY-TI2S'!$B5+(drdp!F5)*'MBXY-TI2S'!$C5+(drdp!I5)*'MBXY-TI2S'!$D5)</f>
        <v>0</v>
      </c>
      <c r="J5" s="18">
        <f>Model!$W$15*((drdp!D5)*'MBXY-TI2S'!$B5+(drdp!G5)*'MBXY-TI2S'!$C5+(drdp!J5)*'MBXY-TI2S'!$D5)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f>COS(Wellpath!$O6) / (Bfield * COS(Dip))</f>
        <v>6.4563701571016151E-5</v>
      </c>
      <c r="E6" s="20">
        <f>Model!$W$15*((drdp!B6+drdp!K6)*'MBXY-TI2S'!$B6+(drdp!E6+drdp!N6)*'MBXY-TI2S'!$C6+(drdp!H6+drdp!Q6)*'MBXY-TI2S'!$D6)</f>
        <v>0</v>
      </c>
      <c r="F6" s="20">
        <f>Model!$W$15*((drdp!C6+drdp!L6)*'MBXY-TI2S'!$B6+(drdp!F6+drdp!O6)*'MBXY-TI2S'!$C6+(drdp!I6+drdp!R6)*'MBXY-TI2S'!$D6)</f>
        <v>0</v>
      </c>
      <c r="G6" s="20">
        <f>Model!$W$15*((drdp!D6+drdp!M6)*'MBXY-TI2S'!$B6+(drdp!G6+drdp!P6)*'MBXY-TI2S'!$C6+(drdp!J6+drdp!S6)*'MBXY-TI2S'!$D6)</f>
        <v>0</v>
      </c>
      <c r="H6" s="18">
        <f>Model!$W$15*((drdp!B6)*'MBXY-TI2S'!$B6+(drdp!E6)*'MBXY-TI2S'!$C6+(drdp!H6)*'MBXY-TI2S'!$D6)</f>
        <v>0</v>
      </c>
      <c r="I6" s="18">
        <f>Model!$W$15*((drdp!C6)*'MBXY-TI2S'!$B6+(drdp!F6)*'MBXY-TI2S'!$C6+(drdp!I6)*'MBXY-TI2S'!$D6)</f>
        <v>0</v>
      </c>
      <c r="J6" s="18">
        <f>Model!$W$15*((drdp!D6)*'MBXY-TI2S'!$B6+(drdp!G6)*'MBXY-TI2S'!$C6+(drdp!J6)*'MBXY-TI2S'!$D6)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f>COS(Wellpath!$O7) / (Bfield * COS(Dip))</f>
        <v>6.4563701571016151E-5</v>
      </c>
      <c r="E7" s="20">
        <f>Model!$W$15*((drdp!B7+drdp!K7)*'MBXY-TI2S'!$B7+(drdp!E7+drdp!N7)*'MBXY-TI2S'!$C7+(drdp!H7+drdp!Q7)*'MBXY-TI2S'!$D7)</f>
        <v>0</v>
      </c>
      <c r="F7" s="20">
        <f>Model!$W$15*((drdp!C7+drdp!L7)*'MBXY-TI2S'!$B7+(drdp!F7+drdp!O7)*'MBXY-TI2S'!$C7+(drdp!I7+drdp!R7)*'MBXY-TI2S'!$D7)</f>
        <v>0</v>
      </c>
      <c r="G7" s="20">
        <f>Model!$W$15*((drdp!D7+drdp!M7)*'MBXY-TI2S'!$B7+(drdp!G7+drdp!P7)*'MBXY-TI2S'!$C7+(drdp!J7+drdp!S7)*'MBXY-TI2S'!$D7)</f>
        <v>0</v>
      </c>
      <c r="H7" s="18">
        <f>Model!$W$15*((drdp!B7)*'MBXY-TI2S'!$B7+(drdp!E7)*'MBXY-TI2S'!$C7+(drdp!H7)*'MBXY-TI2S'!$D7)</f>
        <v>0</v>
      </c>
      <c r="I7" s="18">
        <f>Model!$W$15*((drdp!C7)*'MBXY-TI2S'!$B7+(drdp!F7)*'MBXY-TI2S'!$C7+(drdp!I7)*'MBXY-TI2S'!$D7)</f>
        <v>0</v>
      </c>
      <c r="J7" s="18">
        <f>Model!$W$15*((drdp!D7)*'MBXY-TI2S'!$B7+(drdp!G7)*'MBXY-TI2S'!$C7+(drdp!J7)*'MBXY-TI2S'!$D7)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f>COS(Wellpath!$O8) / (Bfield * COS(Dip))</f>
        <v>6.4563701571016151E-5</v>
      </c>
      <c r="E8" s="20">
        <f>Model!$W$15*((drdp!B8+drdp!K8)*'MBXY-TI2S'!$B8+(drdp!E8+drdp!N8)*'MBXY-TI2S'!$C8+(drdp!H8+drdp!Q8)*'MBXY-TI2S'!$D8)</f>
        <v>0</v>
      </c>
      <c r="F8" s="20">
        <f>Model!$W$15*((drdp!C8+drdp!L8)*'MBXY-TI2S'!$B8+(drdp!F8+drdp!O8)*'MBXY-TI2S'!$C8+(drdp!I8+drdp!R8)*'MBXY-TI2S'!$D8)</f>
        <v>0</v>
      </c>
      <c r="G8" s="20">
        <f>Model!$W$15*((drdp!D8+drdp!M8)*'MBXY-TI2S'!$B8+(drdp!G8+drdp!P8)*'MBXY-TI2S'!$C8+(drdp!J8+drdp!S8)*'MBXY-TI2S'!$D8)</f>
        <v>0</v>
      </c>
      <c r="H8" s="18">
        <f>Model!$W$15*((drdp!B8)*'MBXY-TI2S'!$B8+(drdp!E8)*'MBXY-TI2S'!$C8+(drdp!H8)*'MBXY-TI2S'!$D8)</f>
        <v>0</v>
      </c>
      <c r="I8" s="18">
        <f>Model!$W$15*((drdp!C8)*'MBXY-TI2S'!$B8+(drdp!F8)*'MBXY-TI2S'!$C8+(drdp!I8)*'MBXY-TI2S'!$D8)</f>
        <v>0</v>
      </c>
      <c r="J8" s="18">
        <f>Model!$W$15*((drdp!D8)*'MBXY-TI2S'!$B8+(drdp!G8)*'MBXY-TI2S'!$C8+(drdp!J8)*'MBXY-TI2S'!$D8)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f>COS(Wellpath!$O9) / (Bfield * COS(Dip))</f>
        <v>6.4563701571016151E-5</v>
      </c>
      <c r="E9" s="20">
        <f>Model!$W$15*((drdp!B9+drdp!K9)*'MBXY-TI2S'!$B9+(drdp!E9+drdp!N9)*'MBXY-TI2S'!$C9+(drdp!H9+drdp!Q9)*'MBXY-TI2S'!$D9)</f>
        <v>0</v>
      </c>
      <c r="F9" s="20">
        <f>Model!$W$15*((drdp!C9+drdp!L9)*'MBXY-TI2S'!$B9+(drdp!F9+drdp!O9)*'MBXY-TI2S'!$C9+(drdp!I9+drdp!R9)*'MBXY-TI2S'!$D9)</f>
        <v>0</v>
      </c>
      <c r="G9" s="20">
        <f>Model!$W$15*((drdp!D9+drdp!M9)*'MBXY-TI2S'!$B9+(drdp!G9+drdp!P9)*'MBXY-TI2S'!$C9+(drdp!J9+drdp!S9)*'MBXY-TI2S'!$D9)</f>
        <v>0</v>
      </c>
      <c r="H9" s="18">
        <f>Model!$W$15*((drdp!B9)*'MBXY-TI2S'!$B9+(drdp!E9)*'MBXY-TI2S'!$C9+(drdp!H9)*'MBXY-TI2S'!$D9)</f>
        <v>0</v>
      </c>
      <c r="I9" s="18">
        <f>Model!$W$15*((drdp!C9)*'MBXY-TI2S'!$B9+(drdp!F9)*'MBXY-TI2S'!$C9+(drdp!I9)*'MBXY-TI2S'!$D9)</f>
        <v>0</v>
      </c>
      <c r="J9" s="18">
        <f>Model!$W$15*((drdp!D9)*'MBXY-TI2S'!$B9+(drdp!G9)*'MBXY-TI2S'!$C9+(drdp!J9)*'MBXY-TI2S'!$D9)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f>COS(Wellpath!$O10) / (Bfield * COS(Dip))</f>
        <v>6.4563701571016151E-5</v>
      </c>
      <c r="E10" s="20">
        <f>Model!$W$15*((drdp!B10+drdp!K10)*'MBXY-TI2S'!$B10+(drdp!E10+drdp!N10)*'MBXY-TI2S'!$C10+(drdp!H10+drdp!Q10)*'MBXY-TI2S'!$D10)</f>
        <v>0</v>
      </c>
      <c r="F10" s="20">
        <f>Model!$W$15*((drdp!C10+drdp!L10)*'MBXY-TI2S'!$B10+(drdp!F10+drdp!O10)*'MBXY-TI2S'!$C10+(drdp!I10+drdp!R10)*'MBXY-TI2S'!$D10)</f>
        <v>0</v>
      </c>
      <c r="G10" s="20">
        <f>Model!$W$15*((drdp!D10+drdp!M10)*'MBXY-TI2S'!$B10+(drdp!G10+drdp!P10)*'MBXY-TI2S'!$C10+(drdp!J10+drdp!S10)*'MBXY-TI2S'!$D10)</f>
        <v>0</v>
      </c>
      <c r="H10" s="18">
        <f>Model!$W$15*((drdp!B10)*'MBXY-TI2S'!$B10+(drdp!E10)*'MBXY-TI2S'!$C10+(drdp!H10)*'MBXY-TI2S'!$D10)</f>
        <v>0</v>
      </c>
      <c r="I10" s="18">
        <f>Model!$W$15*((drdp!C10)*'MBXY-TI2S'!$B10+(drdp!F10)*'MBXY-TI2S'!$C10+(drdp!I10)*'MBXY-TI2S'!$D10)</f>
        <v>0</v>
      </c>
      <c r="J10" s="18">
        <f>Model!$W$15*((drdp!D10)*'MBXY-TI2S'!$B10+(drdp!G10)*'MBXY-TI2S'!$C10+(drdp!J10)*'MBXY-TI2S'!$D10)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f>COS(Wellpath!$O11) / (Bfield * COS(Dip))</f>
        <v>6.4563701571016151E-5</v>
      </c>
      <c r="E11" s="20">
        <f>Model!$W$15*((drdp!B11+drdp!K11)*'MBXY-TI2S'!$B11+(drdp!E11+drdp!N11)*'MBXY-TI2S'!$C11+(drdp!H11+drdp!Q11)*'MBXY-TI2S'!$D11)</f>
        <v>0</v>
      </c>
      <c r="F11" s="20">
        <f>Model!$W$15*((drdp!C11+drdp!L11)*'MBXY-TI2S'!$B11+(drdp!F11+drdp!O11)*'MBXY-TI2S'!$C11+(drdp!I11+drdp!R11)*'MBXY-TI2S'!$D11)</f>
        <v>0</v>
      </c>
      <c r="G11" s="20">
        <f>Model!$W$15*((drdp!D11+drdp!M11)*'MBXY-TI2S'!$B11+(drdp!G11+drdp!P11)*'MBXY-TI2S'!$C11+(drdp!J11+drdp!S11)*'MBXY-TI2S'!$D11)</f>
        <v>0</v>
      </c>
      <c r="H11" s="18">
        <f>Model!$W$15*((drdp!B11)*'MBXY-TI2S'!$B11+(drdp!E11)*'MBXY-TI2S'!$C11+(drdp!H11)*'MBXY-TI2S'!$D11)</f>
        <v>0</v>
      </c>
      <c r="I11" s="18">
        <f>Model!$W$15*((drdp!C11)*'MBXY-TI2S'!$B11+(drdp!F11)*'MBXY-TI2S'!$C11+(drdp!I11)*'MBXY-TI2S'!$D11)</f>
        <v>0</v>
      </c>
      <c r="J11" s="18">
        <f>Model!$W$15*((drdp!D11)*'MBXY-TI2S'!$B11+(drdp!G11)*'MBXY-TI2S'!$C11+(drdp!J11)*'MBXY-TI2S'!$D11)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f>COS(Wellpath!$O12) / (Bfield * COS(Dip))</f>
        <v>6.4563701571016151E-5</v>
      </c>
      <c r="E12" s="20">
        <f>Model!$W$15*((drdp!B12+drdp!K12)*'MBXY-TI2S'!$B12+(drdp!E12+drdp!N12)*'MBXY-TI2S'!$C12+(drdp!H12+drdp!Q12)*'MBXY-TI2S'!$D12)</f>
        <v>0</v>
      </c>
      <c r="F12" s="20">
        <f>Model!$W$15*((drdp!C12+drdp!L12)*'MBXY-TI2S'!$B12+(drdp!F12+drdp!O12)*'MBXY-TI2S'!$C12+(drdp!I12+drdp!R12)*'MBXY-TI2S'!$D12)</f>
        <v>0</v>
      </c>
      <c r="G12" s="20">
        <f>Model!$W$15*((drdp!D12+drdp!M12)*'MBXY-TI2S'!$B12+(drdp!G12+drdp!P12)*'MBXY-TI2S'!$C12+(drdp!J12+drdp!S12)*'MBXY-TI2S'!$D12)</f>
        <v>0</v>
      </c>
      <c r="H12" s="18">
        <f>Model!$W$15*((drdp!B12)*'MBXY-TI2S'!$B12+(drdp!E12)*'MBXY-TI2S'!$C12+(drdp!H12)*'MBXY-TI2S'!$D12)</f>
        <v>0</v>
      </c>
      <c r="I12" s="18">
        <f>Model!$W$15*((drdp!C12)*'MBXY-TI2S'!$B12+(drdp!F12)*'MBXY-TI2S'!$C12+(drdp!I12)*'MBXY-TI2S'!$D12)</f>
        <v>0</v>
      </c>
      <c r="J12" s="18">
        <f>Model!$W$15*((drdp!D12)*'MBXY-TI2S'!$B12+(drdp!G12)*'MBXY-TI2S'!$C12+(drdp!J12)*'MBXY-TI2S'!$D12)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f>COS(Wellpath!$O13) / (Bfield * COS(Dip))</f>
        <v>6.4563701571016151E-5</v>
      </c>
      <c r="E13" s="20">
        <f>Model!$W$15*((drdp!B13+drdp!K13)*'MBXY-TI2S'!$B13+(drdp!E13+drdp!N13)*'MBXY-TI2S'!$C13+(drdp!H13+drdp!Q13)*'MBXY-TI2S'!$D13)</f>
        <v>0</v>
      </c>
      <c r="F13" s="20">
        <f>Model!$W$15*((drdp!C13+drdp!L13)*'MBXY-TI2S'!$B13+(drdp!F13+drdp!O13)*'MBXY-TI2S'!$C13+(drdp!I13+drdp!R13)*'MBXY-TI2S'!$D13)</f>
        <v>0</v>
      </c>
      <c r="G13" s="20">
        <f>Model!$W$15*((drdp!D13+drdp!M13)*'MBXY-TI2S'!$B13+(drdp!G13+drdp!P13)*'MBXY-TI2S'!$C13+(drdp!J13+drdp!S13)*'MBXY-TI2S'!$D13)</f>
        <v>0</v>
      </c>
      <c r="H13" s="18">
        <f>Model!$W$15*((drdp!B13)*'MBXY-TI2S'!$B13+(drdp!E13)*'MBXY-TI2S'!$C13+(drdp!H13)*'MBXY-TI2S'!$D13)</f>
        <v>0</v>
      </c>
      <c r="I13" s="18">
        <f>Model!$W$15*((drdp!C13)*'MBXY-TI2S'!$B13+(drdp!F13)*'MBXY-TI2S'!$C13+(drdp!I13)*'MBXY-TI2S'!$D13)</f>
        <v>0</v>
      </c>
      <c r="J13" s="18">
        <f>Model!$W$15*((drdp!D13)*'MBXY-TI2S'!$B13+(drdp!G13)*'MBXY-TI2S'!$C13+(drdp!J13)*'MBXY-TI2S'!$D13)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f>COS(Wellpath!$O14) / (Bfield * COS(Dip))</f>
        <v>6.4563701571016151E-5</v>
      </c>
      <c r="E14" s="20">
        <f>Model!$W$15*((drdp!B14+drdp!K14)*'MBXY-TI2S'!$B14+(drdp!E14+drdp!N14)*'MBXY-TI2S'!$C14+(drdp!H14+drdp!Q14)*'MBXY-TI2S'!$D14)</f>
        <v>0</v>
      </c>
      <c r="F14" s="20">
        <f>Model!$W$15*((drdp!C14+drdp!L14)*'MBXY-TI2S'!$B14+(drdp!F14+drdp!O14)*'MBXY-TI2S'!$C14+(drdp!I14+drdp!R14)*'MBXY-TI2S'!$D14)</f>
        <v>0</v>
      </c>
      <c r="G14" s="20">
        <f>Model!$W$15*((drdp!D14+drdp!M14)*'MBXY-TI2S'!$B14+(drdp!G14+drdp!P14)*'MBXY-TI2S'!$C14+(drdp!J14+drdp!S14)*'MBXY-TI2S'!$D14)</f>
        <v>0</v>
      </c>
      <c r="H14" s="18">
        <f>Model!$W$15*((drdp!B14)*'MBXY-TI2S'!$B14+(drdp!E14)*'MBXY-TI2S'!$C14+(drdp!H14)*'MBXY-TI2S'!$D14)</f>
        <v>0</v>
      </c>
      <c r="I14" s="18">
        <f>Model!$W$15*((drdp!C14)*'MBXY-TI2S'!$B14+(drdp!F14)*'MBXY-TI2S'!$C14+(drdp!I14)*'MBXY-TI2S'!$D14)</f>
        <v>0</v>
      </c>
      <c r="J14" s="18">
        <f>Model!$W$15*((drdp!D14)*'MBXY-TI2S'!$B14+(drdp!G14)*'MBXY-TI2S'!$C14+(drdp!J14)*'MBXY-TI2S'!$D14)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f>COS(Wellpath!$O15) / (Bfield * COS(Dip))</f>
        <v>6.4563701571016151E-5</v>
      </c>
      <c r="E15" s="20">
        <f>Model!$W$15*((drdp!B15+drdp!K15)*'MBXY-TI2S'!$B15+(drdp!E15+drdp!N15)*'MBXY-TI2S'!$C15+(drdp!H15+drdp!Q15)*'MBXY-TI2S'!$D15)</f>
        <v>0</v>
      </c>
      <c r="F15" s="20">
        <f>Model!$W$15*((drdp!C15+drdp!L15)*'MBXY-TI2S'!$B15+(drdp!F15+drdp!O15)*'MBXY-TI2S'!$C15+(drdp!I15+drdp!R15)*'MBXY-TI2S'!$D15)</f>
        <v>0</v>
      </c>
      <c r="G15" s="20">
        <f>Model!$W$15*((drdp!D15+drdp!M15)*'MBXY-TI2S'!$B15+(drdp!G15+drdp!P15)*'MBXY-TI2S'!$C15+(drdp!J15+drdp!S15)*'MBXY-TI2S'!$D15)</f>
        <v>0</v>
      </c>
      <c r="H15" s="18">
        <f>Model!$W$15*((drdp!B15)*'MBXY-TI2S'!$B15+(drdp!E15)*'MBXY-TI2S'!$C15+(drdp!H15)*'MBXY-TI2S'!$D15)</f>
        <v>0</v>
      </c>
      <c r="I15" s="18">
        <f>Model!$W$15*((drdp!C15)*'MBXY-TI2S'!$B15+(drdp!F15)*'MBXY-TI2S'!$C15+(drdp!I15)*'MBXY-TI2S'!$D15)</f>
        <v>0</v>
      </c>
      <c r="J15" s="18">
        <f>Model!$W$15*((drdp!D15)*'MBXY-TI2S'!$B15+(drdp!G15)*'MBXY-TI2S'!$C15+(drdp!J15)*'MBXY-TI2S'!$D15)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f>COS(Wellpath!$O16) / (Bfield * COS(Dip))</f>
        <v>6.4563701571016151E-5</v>
      </c>
      <c r="E16" s="20">
        <f>Model!$W$15*((drdp!B16+drdp!K16)*'MBXY-TI2S'!$B16+(drdp!E16+drdp!N16)*'MBXY-TI2S'!$C16+(drdp!H16+drdp!Q16)*'MBXY-TI2S'!$D16)</f>
        <v>0</v>
      </c>
      <c r="F16" s="20">
        <f>Model!$W$15*((drdp!C16+drdp!L16)*'MBXY-TI2S'!$B16+(drdp!F16+drdp!O16)*'MBXY-TI2S'!$C16+(drdp!I16+drdp!R16)*'MBXY-TI2S'!$D16)</f>
        <v>0</v>
      </c>
      <c r="G16" s="20">
        <f>Model!$W$15*((drdp!D16+drdp!M16)*'MBXY-TI2S'!$B16+(drdp!G16+drdp!P16)*'MBXY-TI2S'!$C16+(drdp!J16+drdp!S16)*'MBXY-TI2S'!$D16)</f>
        <v>0</v>
      </c>
      <c r="H16" s="18">
        <f>Model!$W$15*((drdp!B16)*'MBXY-TI2S'!$B16+(drdp!E16)*'MBXY-TI2S'!$C16+(drdp!H16)*'MBXY-TI2S'!$D16)</f>
        <v>0</v>
      </c>
      <c r="I16" s="18">
        <f>Model!$W$15*((drdp!C16)*'MBXY-TI2S'!$B16+(drdp!F16)*'MBXY-TI2S'!$C16+(drdp!I16)*'MBXY-TI2S'!$D16)</f>
        <v>0</v>
      </c>
      <c r="J16" s="18">
        <f>Model!$W$15*((drdp!D16)*'MBXY-TI2S'!$B16+(drdp!G16)*'MBXY-TI2S'!$C16+(drdp!J16)*'MBXY-TI2S'!$D16)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f>COS(Wellpath!$O17) / (Bfield * COS(Dip))</f>
        <v>6.4563701571016151E-5</v>
      </c>
      <c r="E17" s="20">
        <f>Model!$W$15*((drdp!B17+drdp!K17)*'MBXY-TI2S'!$B17+(drdp!E17+drdp!N17)*'MBXY-TI2S'!$C17+(drdp!H17+drdp!Q17)*'MBXY-TI2S'!$D17)</f>
        <v>0</v>
      </c>
      <c r="F17" s="20">
        <f>Model!$W$15*((drdp!C17+drdp!L17)*'MBXY-TI2S'!$B17+(drdp!F17+drdp!O17)*'MBXY-TI2S'!$C17+(drdp!I17+drdp!R17)*'MBXY-TI2S'!$D17)</f>
        <v>0</v>
      </c>
      <c r="G17" s="20">
        <f>Model!$W$15*((drdp!D17+drdp!M17)*'MBXY-TI2S'!$B17+(drdp!G17+drdp!P17)*'MBXY-TI2S'!$C17+(drdp!J17+drdp!S17)*'MBXY-TI2S'!$D17)</f>
        <v>0</v>
      </c>
      <c r="H17" s="18">
        <f>Model!$W$15*((drdp!B17)*'MBXY-TI2S'!$B17+(drdp!E17)*'MBXY-TI2S'!$C17+(drdp!H17)*'MBXY-TI2S'!$D17)</f>
        <v>0</v>
      </c>
      <c r="I17" s="18">
        <f>Model!$W$15*((drdp!C17)*'MBXY-TI2S'!$B17+(drdp!F17)*'MBXY-TI2S'!$C17+(drdp!I17)*'MBXY-TI2S'!$D17)</f>
        <v>0</v>
      </c>
      <c r="J17" s="18">
        <f>Model!$W$15*((drdp!D17)*'MBXY-TI2S'!$B17+(drdp!G17)*'MBXY-TI2S'!$C17+(drdp!J17)*'MBXY-TI2S'!$D17)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f>COS(Wellpath!$O18) / (Bfield * COS(Dip))</f>
        <v>6.4563701571016151E-5</v>
      </c>
      <c r="E18" s="20">
        <f>Model!$W$15*((drdp!B18+drdp!K18)*'MBXY-TI2S'!$B18+(drdp!E18+drdp!N18)*'MBXY-TI2S'!$C18+(drdp!H18+drdp!Q18)*'MBXY-TI2S'!$D18)</f>
        <v>0</v>
      </c>
      <c r="F18" s="20">
        <f>Model!$W$15*((drdp!C18+drdp!L18)*'MBXY-TI2S'!$B18+(drdp!F18+drdp!O18)*'MBXY-TI2S'!$C18+(drdp!I18+drdp!R18)*'MBXY-TI2S'!$D18)</f>
        <v>0</v>
      </c>
      <c r="G18" s="20">
        <f>Model!$W$15*((drdp!D18+drdp!M18)*'MBXY-TI2S'!$B18+(drdp!G18+drdp!P18)*'MBXY-TI2S'!$C18+(drdp!J18+drdp!S18)*'MBXY-TI2S'!$D18)</f>
        <v>0</v>
      </c>
      <c r="H18" s="18">
        <f>Model!$W$15*((drdp!B18)*'MBXY-TI2S'!$B18+(drdp!E18)*'MBXY-TI2S'!$C18+(drdp!H18)*'MBXY-TI2S'!$D18)</f>
        <v>0</v>
      </c>
      <c r="I18" s="18">
        <f>Model!$W$15*((drdp!C18)*'MBXY-TI2S'!$B18+(drdp!F18)*'MBXY-TI2S'!$C18+(drdp!I18)*'MBXY-TI2S'!$D18)</f>
        <v>0</v>
      </c>
      <c r="J18" s="18">
        <f>Model!$W$15*((drdp!D18)*'MBXY-TI2S'!$B18+(drdp!G18)*'MBXY-TI2S'!$C18+(drdp!J18)*'MBXY-TI2S'!$D18)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f>COS(Wellpath!$O19) / (Bfield * COS(Dip))</f>
        <v>6.4563701571016151E-5</v>
      </c>
      <c r="E19" s="20">
        <f>Model!$W$15*((drdp!B19+drdp!K19)*'MBXY-TI2S'!$B19+(drdp!E19+drdp!N19)*'MBXY-TI2S'!$C19+(drdp!H19+drdp!Q19)*'MBXY-TI2S'!$D19)</f>
        <v>0</v>
      </c>
      <c r="F19" s="20">
        <f>Model!$W$15*((drdp!C19+drdp!L19)*'MBXY-TI2S'!$B19+(drdp!F19+drdp!O19)*'MBXY-TI2S'!$C19+(drdp!I19+drdp!R19)*'MBXY-TI2S'!$D19)</f>
        <v>0</v>
      </c>
      <c r="G19" s="20">
        <f>Model!$W$15*((drdp!D19+drdp!M19)*'MBXY-TI2S'!$B19+(drdp!G19+drdp!P19)*'MBXY-TI2S'!$C19+(drdp!J19+drdp!S19)*'MBXY-TI2S'!$D19)</f>
        <v>0</v>
      </c>
      <c r="H19" s="18">
        <f>Model!$W$15*((drdp!B19)*'MBXY-TI2S'!$B19+(drdp!E19)*'MBXY-TI2S'!$C19+(drdp!H19)*'MBXY-TI2S'!$D19)</f>
        <v>0</v>
      </c>
      <c r="I19" s="18">
        <f>Model!$W$15*((drdp!C19)*'MBXY-TI2S'!$B19+(drdp!F19)*'MBXY-TI2S'!$C19+(drdp!I19)*'MBXY-TI2S'!$D19)</f>
        <v>0</v>
      </c>
      <c r="J19" s="18">
        <f>Model!$W$15*((drdp!D19)*'MBXY-TI2S'!$B19+(drdp!G19)*'MBXY-TI2S'!$C19+(drdp!J19)*'MBXY-TI2S'!$D19)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f>COS(Wellpath!$O20) / (Bfield * COS(Dip))</f>
        <v>6.4563701571016151E-5</v>
      </c>
      <c r="E20" s="20">
        <f>Model!$W$15*((drdp!B20+drdp!K20)*'MBXY-TI2S'!$B20+(drdp!E20+drdp!N20)*'MBXY-TI2S'!$C20+(drdp!H20+drdp!Q20)*'MBXY-TI2S'!$D20)</f>
        <v>0</v>
      </c>
      <c r="F20" s="20">
        <f>Model!$W$15*((drdp!C20+drdp!L20)*'MBXY-TI2S'!$B20+(drdp!F20+drdp!O20)*'MBXY-TI2S'!$C20+(drdp!I20+drdp!R20)*'MBXY-TI2S'!$D20)</f>
        <v>0</v>
      </c>
      <c r="G20" s="20">
        <f>Model!$W$15*((drdp!D20+drdp!M20)*'MBXY-TI2S'!$B20+(drdp!G20+drdp!P20)*'MBXY-TI2S'!$C20+(drdp!J20+drdp!S20)*'MBXY-TI2S'!$D20)</f>
        <v>0</v>
      </c>
      <c r="H20" s="18">
        <f>Model!$W$15*((drdp!B20)*'MBXY-TI2S'!$B20+(drdp!E20)*'MBXY-TI2S'!$C20+(drdp!H20)*'MBXY-TI2S'!$D20)</f>
        <v>0</v>
      </c>
      <c r="I20" s="18">
        <f>Model!$W$15*((drdp!C20)*'MBXY-TI2S'!$B20+(drdp!F20)*'MBXY-TI2S'!$C20+(drdp!I20)*'MBXY-TI2S'!$D20)</f>
        <v>0</v>
      </c>
      <c r="J20" s="18">
        <f>Model!$W$15*((drdp!D20)*'MBXY-TI2S'!$B20+(drdp!G20)*'MBXY-TI2S'!$C20+(drdp!J20)*'MBXY-TI2S'!$D20)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f>COS(Wellpath!$O21) / (Bfield * COS(Dip))</f>
        <v>6.4563701571016151E-5</v>
      </c>
      <c r="E21" s="20">
        <f>Model!$W$15*((drdp!B21+drdp!K21)*'MBXY-TI2S'!$B21+(drdp!E21+drdp!N21)*'MBXY-TI2S'!$C21+(drdp!H21+drdp!Q21)*'MBXY-TI2S'!$D21)</f>
        <v>0</v>
      </c>
      <c r="F21" s="20">
        <f>Model!$W$15*((drdp!C21+drdp!L21)*'MBXY-TI2S'!$B21+(drdp!F21+drdp!O21)*'MBXY-TI2S'!$C21+(drdp!I21+drdp!R21)*'MBXY-TI2S'!$D21)</f>
        <v>0</v>
      </c>
      <c r="G21" s="20">
        <f>Model!$W$15*((drdp!D21+drdp!M21)*'MBXY-TI2S'!$B21+(drdp!G21+drdp!P21)*'MBXY-TI2S'!$C21+(drdp!J21+drdp!S21)*'MBXY-TI2S'!$D21)</f>
        <v>0</v>
      </c>
      <c r="H21" s="18">
        <f>Model!$W$15*((drdp!B21)*'MBXY-TI2S'!$B21+(drdp!E21)*'MBXY-TI2S'!$C21+(drdp!H21)*'MBXY-TI2S'!$D21)</f>
        <v>0</v>
      </c>
      <c r="I21" s="18">
        <f>Model!$W$15*((drdp!C21)*'MBXY-TI2S'!$B21+(drdp!F21)*'MBXY-TI2S'!$C21+(drdp!I21)*'MBXY-TI2S'!$D21)</f>
        <v>0</v>
      </c>
      <c r="J21" s="18">
        <f>Model!$W$15*((drdp!D21)*'MBXY-TI2S'!$B21+(drdp!G21)*'MBXY-TI2S'!$C21+(drdp!J21)*'MBXY-TI2S'!$D21)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f>COS(Wellpath!$O22) / (Bfield * COS(Dip))</f>
        <v>6.4563701571016151E-5</v>
      </c>
      <c r="E22" s="20">
        <f>Model!$W$15*((drdp!B22+drdp!K22)*'MBXY-TI2S'!$B22+(drdp!E22+drdp!N22)*'MBXY-TI2S'!$C22+(drdp!H22+drdp!Q22)*'MBXY-TI2S'!$D22)</f>
        <v>0</v>
      </c>
      <c r="F22" s="20">
        <f>Model!$W$15*((drdp!C22+drdp!L22)*'MBXY-TI2S'!$B22+(drdp!F22+drdp!O22)*'MBXY-TI2S'!$C22+(drdp!I22+drdp!R22)*'MBXY-TI2S'!$D22)</f>
        <v>0</v>
      </c>
      <c r="G22" s="20">
        <f>Model!$W$15*((drdp!D22+drdp!M22)*'MBXY-TI2S'!$B22+(drdp!G22+drdp!P22)*'MBXY-TI2S'!$C22+(drdp!J22+drdp!S22)*'MBXY-TI2S'!$D22)</f>
        <v>0</v>
      </c>
      <c r="H22" s="18">
        <f>Model!$W$15*((drdp!B22)*'MBXY-TI2S'!$B22+(drdp!E22)*'MBXY-TI2S'!$C22+(drdp!H22)*'MBXY-TI2S'!$D22)</f>
        <v>0</v>
      </c>
      <c r="I22" s="18">
        <f>Model!$W$15*((drdp!C22)*'MBXY-TI2S'!$B22+(drdp!F22)*'MBXY-TI2S'!$C22+(drdp!I22)*'MBXY-TI2S'!$D22)</f>
        <v>0</v>
      </c>
      <c r="J22" s="18">
        <f>Model!$W$15*((drdp!D22)*'MBXY-TI2S'!$B22+(drdp!G22)*'MBXY-TI2S'!$C22+(drdp!J22)*'MBXY-TI2S'!$D22)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f>COS(Wellpath!$O23) / (Bfield * COS(Dip))</f>
        <v>6.4563701571016151E-5</v>
      </c>
      <c r="E23" s="20">
        <f>Model!$W$15*((drdp!B23+drdp!K23)*'MBXY-TI2S'!$B23+(drdp!E23+drdp!N23)*'MBXY-TI2S'!$C23+(drdp!H23+drdp!Q23)*'MBXY-TI2S'!$D23)</f>
        <v>0</v>
      </c>
      <c r="F23" s="20">
        <f>Model!$W$15*((drdp!C23+drdp!L23)*'MBXY-TI2S'!$B23+(drdp!F23+drdp!O23)*'MBXY-TI2S'!$C23+(drdp!I23+drdp!R23)*'MBXY-TI2S'!$D23)</f>
        <v>0</v>
      </c>
      <c r="G23" s="20">
        <f>Model!$W$15*((drdp!D23+drdp!M23)*'MBXY-TI2S'!$B23+(drdp!G23+drdp!P23)*'MBXY-TI2S'!$C23+(drdp!J23+drdp!S23)*'MBXY-TI2S'!$D23)</f>
        <v>0</v>
      </c>
      <c r="H23" s="18">
        <f>Model!$W$15*((drdp!B23)*'MBXY-TI2S'!$B23+(drdp!E23)*'MBXY-TI2S'!$C23+(drdp!H23)*'MBXY-TI2S'!$D23)</f>
        <v>0</v>
      </c>
      <c r="I23" s="18">
        <f>Model!$W$15*((drdp!C23)*'MBXY-TI2S'!$B23+(drdp!F23)*'MBXY-TI2S'!$C23+(drdp!I23)*'MBXY-TI2S'!$D23)</f>
        <v>0</v>
      </c>
      <c r="J23" s="18">
        <f>Model!$W$15*((drdp!D23)*'MBXY-TI2S'!$B23+(drdp!G23)*'MBXY-TI2S'!$C23+(drdp!J23)*'MBXY-TI2S'!$D23)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f>COS(Wellpath!$O24) / (Bfield * COS(Dip))</f>
        <v>6.4563701571016151E-5</v>
      </c>
      <c r="E24" s="20">
        <f>Model!$W$15*((drdp!B24+drdp!K24)*'MBXY-TI2S'!$B24+(drdp!E24+drdp!N24)*'MBXY-TI2S'!$C24+(drdp!H24+drdp!Q24)*'MBXY-TI2S'!$D24)</f>
        <v>0</v>
      </c>
      <c r="F24" s="20">
        <f>Model!$W$15*((drdp!C24+drdp!L24)*'MBXY-TI2S'!$B24+(drdp!F24+drdp!O24)*'MBXY-TI2S'!$C24+(drdp!I24+drdp!R24)*'MBXY-TI2S'!$D24)</f>
        <v>0</v>
      </c>
      <c r="G24" s="20">
        <f>Model!$W$15*((drdp!D24+drdp!M24)*'MBXY-TI2S'!$B24+(drdp!G24+drdp!P24)*'MBXY-TI2S'!$C24+(drdp!J24+drdp!S24)*'MBXY-TI2S'!$D24)</f>
        <v>0</v>
      </c>
      <c r="H24" s="18">
        <f>Model!$W$15*((drdp!B24)*'MBXY-TI2S'!$B24+(drdp!E24)*'MBXY-TI2S'!$C24+(drdp!H24)*'MBXY-TI2S'!$D24)</f>
        <v>0</v>
      </c>
      <c r="I24" s="18">
        <f>Model!$W$15*((drdp!C24)*'MBXY-TI2S'!$B24+(drdp!F24)*'MBXY-TI2S'!$C24+(drdp!I24)*'MBXY-TI2S'!$D24)</f>
        <v>0</v>
      </c>
      <c r="J24" s="18">
        <f>Model!$W$15*((drdp!D24)*'MBXY-TI2S'!$B24+(drdp!G24)*'MBXY-TI2S'!$C24+(drdp!J24)*'MBXY-TI2S'!$D24)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f>COS(Wellpath!$O25) / (Bfield * COS(Dip))</f>
        <v>6.4563701571016151E-5</v>
      </c>
      <c r="E25" s="20">
        <f>Model!$W$15*((drdp!B25+drdp!K25)*'MBXY-TI2S'!$B25+(drdp!E25+drdp!N25)*'MBXY-TI2S'!$C25+(drdp!H25+drdp!Q25)*'MBXY-TI2S'!$D25)</f>
        <v>0</v>
      </c>
      <c r="F25" s="20">
        <f>Model!$W$15*((drdp!C25+drdp!L25)*'MBXY-TI2S'!$B25+(drdp!F25+drdp!O25)*'MBXY-TI2S'!$C25+(drdp!I25+drdp!R25)*'MBXY-TI2S'!$D25)</f>
        <v>0</v>
      </c>
      <c r="G25" s="20">
        <f>Model!$W$15*((drdp!D25+drdp!M25)*'MBXY-TI2S'!$B25+(drdp!G25+drdp!P25)*'MBXY-TI2S'!$C25+(drdp!J25+drdp!S25)*'MBXY-TI2S'!$D25)</f>
        <v>0</v>
      </c>
      <c r="H25" s="18">
        <f>Model!$W$15*((drdp!B25)*'MBXY-TI2S'!$B25+(drdp!E25)*'MBXY-TI2S'!$C25+(drdp!H25)*'MBXY-TI2S'!$D25)</f>
        <v>0</v>
      </c>
      <c r="I25" s="18">
        <f>Model!$W$15*((drdp!C25)*'MBXY-TI2S'!$B25+(drdp!F25)*'MBXY-TI2S'!$C25+(drdp!I25)*'MBXY-TI2S'!$D25)</f>
        <v>0</v>
      </c>
      <c r="J25" s="18">
        <f>Model!$W$15*((drdp!D25)*'MBXY-TI2S'!$B25+(drdp!G25)*'MBXY-TI2S'!$C25+(drdp!J25)*'MBXY-TI2S'!$D25)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f>COS(Wellpath!$O26) / (Bfield * COS(Dip))</f>
        <v>6.4563701571016151E-5</v>
      </c>
      <c r="E26" s="20">
        <f>Model!$W$15*((drdp!B26+drdp!K26)*'MBXY-TI2S'!$B26+(drdp!E26+drdp!N26)*'MBXY-TI2S'!$C26+(drdp!H26+drdp!Q26)*'MBXY-TI2S'!$D26)</f>
        <v>0</v>
      </c>
      <c r="F26" s="20">
        <f>Model!$W$15*((drdp!C26+drdp!L26)*'MBXY-TI2S'!$B26+(drdp!F26+drdp!O26)*'MBXY-TI2S'!$C26+(drdp!I26+drdp!R26)*'MBXY-TI2S'!$D26)</f>
        <v>0</v>
      </c>
      <c r="G26" s="20">
        <f>Model!$W$15*((drdp!D26+drdp!M26)*'MBXY-TI2S'!$B26+(drdp!G26+drdp!P26)*'MBXY-TI2S'!$C26+(drdp!J26+drdp!S26)*'MBXY-TI2S'!$D26)</f>
        <v>0</v>
      </c>
      <c r="H26" s="18">
        <f>Model!$W$15*((drdp!B26)*'MBXY-TI2S'!$B26+(drdp!E26)*'MBXY-TI2S'!$C26+(drdp!H26)*'MBXY-TI2S'!$D26)</f>
        <v>0</v>
      </c>
      <c r="I26" s="18">
        <f>Model!$W$15*((drdp!C26)*'MBXY-TI2S'!$B26+(drdp!F26)*'MBXY-TI2S'!$C26+(drdp!I26)*'MBXY-TI2S'!$D26)</f>
        <v>0</v>
      </c>
      <c r="J26" s="18">
        <f>Model!$W$15*((drdp!D26)*'MBXY-TI2S'!$B26+(drdp!G26)*'MBXY-TI2S'!$C26+(drdp!J26)*'MBXY-TI2S'!$D26)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f>COS(Wellpath!$O27) / (Bfield * COS(Dip))</f>
        <v>6.4563701571016151E-5</v>
      </c>
      <c r="E27" s="20">
        <f>Model!$W$15*((drdp!B27+drdp!K27)*'MBXY-TI2S'!$B27+(drdp!E27+drdp!N27)*'MBXY-TI2S'!$C27+(drdp!H27+drdp!Q27)*'MBXY-TI2S'!$D27)</f>
        <v>0</v>
      </c>
      <c r="F27" s="20">
        <f>Model!$W$15*((drdp!C27+drdp!L27)*'MBXY-TI2S'!$B27+(drdp!F27+drdp!O27)*'MBXY-TI2S'!$C27+(drdp!I27+drdp!R27)*'MBXY-TI2S'!$D27)</f>
        <v>0</v>
      </c>
      <c r="G27" s="20">
        <f>Model!$W$15*((drdp!D27+drdp!M27)*'MBXY-TI2S'!$B27+(drdp!G27+drdp!P27)*'MBXY-TI2S'!$C27+(drdp!J27+drdp!S27)*'MBXY-TI2S'!$D27)</f>
        <v>0</v>
      </c>
      <c r="H27" s="18">
        <f>Model!$W$15*((drdp!B27)*'MBXY-TI2S'!$B27+(drdp!E27)*'MBXY-TI2S'!$C27+(drdp!H27)*'MBXY-TI2S'!$D27)</f>
        <v>0</v>
      </c>
      <c r="I27" s="18">
        <f>Model!$W$15*((drdp!C27)*'MBXY-TI2S'!$B27+(drdp!F27)*'MBXY-TI2S'!$C27+(drdp!I27)*'MBXY-TI2S'!$D27)</f>
        <v>0</v>
      </c>
      <c r="J27" s="18">
        <f>Model!$W$15*((drdp!D27)*'MBXY-TI2S'!$B27+(drdp!G27)*'MBXY-TI2S'!$C27+(drdp!J27)*'MBXY-TI2S'!$D27)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f>COS(Wellpath!$O28) / (Bfield * COS(Dip))</f>
        <v>6.4563701571016151E-5</v>
      </c>
      <c r="E28" s="20">
        <f>Model!$W$15*((drdp!B28+drdp!K28)*'MBXY-TI2S'!$B28+(drdp!E28+drdp!N28)*'MBXY-TI2S'!$C28+(drdp!H28+drdp!Q28)*'MBXY-TI2S'!$D28)</f>
        <v>0</v>
      </c>
      <c r="F28" s="20">
        <f>Model!$W$15*((drdp!C28+drdp!L28)*'MBXY-TI2S'!$B28+(drdp!F28+drdp!O28)*'MBXY-TI2S'!$C28+(drdp!I28+drdp!R28)*'MBXY-TI2S'!$D28)</f>
        <v>0</v>
      </c>
      <c r="G28" s="20">
        <f>Model!$W$15*((drdp!D28+drdp!M28)*'MBXY-TI2S'!$B28+(drdp!G28+drdp!P28)*'MBXY-TI2S'!$C28+(drdp!J28+drdp!S28)*'MBXY-TI2S'!$D28)</f>
        <v>0</v>
      </c>
      <c r="H28" s="18">
        <f>Model!$W$15*((drdp!B28)*'MBXY-TI2S'!$B28+(drdp!E28)*'MBXY-TI2S'!$C28+(drdp!H28)*'MBXY-TI2S'!$D28)</f>
        <v>0</v>
      </c>
      <c r="I28" s="18">
        <f>Model!$W$15*((drdp!C28)*'MBXY-TI2S'!$B28+(drdp!F28)*'MBXY-TI2S'!$C28+(drdp!I28)*'MBXY-TI2S'!$D28)</f>
        <v>0</v>
      </c>
      <c r="J28" s="18">
        <f>Model!$W$15*((drdp!D28)*'MBXY-TI2S'!$B28+(drdp!G28)*'MBXY-TI2S'!$C28+(drdp!J28)*'MBXY-TI2S'!$D28)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f>COS(Wellpath!$O29) / (Bfield * COS(Dip))</f>
        <v>6.4563701571016151E-5</v>
      </c>
      <c r="E29" s="20">
        <f>Model!$W$15*((drdp!B29+drdp!K29)*'MBXY-TI2S'!$B29+(drdp!E29+drdp!N29)*'MBXY-TI2S'!$C29+(drdp!H29+drdp!Q29)*'MBXY-TI2S'!$D29)</f>
        <v>0</v>
      </c>
      <c r="F29" s="20">
        <f>Model!$W$15*((drdp!C29+drdp!L29)*'MBXY-TI2S'!$B29+(drdp!F29+drdp!O29)*'MBXY-TI2S'!$C29+(drdp!I29+drdp!R29)*'MBXY-TI2S'!$D29)</f>
        <v>0</v>
      </c>
      <c r="G29" s="20">
        <f>Model!$W$15*((drdp!D29+drdp!M29)*'MBXY-TI2S'!$B29+(drdp!G29+drdp!P29)*'MBXY-TI2S'!$C29+(drdp!J29+drdp!S29)*'MBXY-TI2S'!$D29)</f>
        <v>0</v>
      </c>
      <c r="H29" s="18">
        <f>Model!$W$15*((drdp!B29)*'MBXY-TI2S'!$B29+(drdp!E29)*'MBXY-TI2S'!$C29+(drdp!H29)*'MBXY-TI2S'!$D29)</f>
        <v>0</v>
      </c>
      <c r="I29" s="18">
        <f>Model!$W$15*((drdp!C29)*'MBXY-TI2S'!$B29+(drdp!F29)*'MBXY-TI2S'!$C29+(drdp!I29)*'MBXY-TI2S'!$D29)</f>
        <v>0</v>
      </c>
      <c r="J29" s="18">
        <f>Model!$W$15*((drdp!D29)*'MBXY-TI2S'!$B29+(drdp!G29)*'MBXY-TI2S'!$C29+(drdp!J29)*'MBXY-TI2S'!$D29)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f>COS(Wellpath!$O30) / (Bfield * COS(Dip))</f>
        <v>6.4563701571016151E-5</v>
      </c>
      <c r="E30" s="20">
        <f>Model!$W$15*((drdp!B30+drdp!K30)*'MBXY-TI2S'!$B30+(drdp!E30+drdp!N30)*'MBXY-TI2S'!$C30+(drdp!H30+drdp!Q30)*'MBXY-TI2S'!$D30)</f>
        <v>0</v>
      </c>
      <c r="F30" s="20">
        <f>Model!$W$15*((drdp!C30+drdp!L30)*'MBXY-TI2S'!$B30+(drdp!F30+drdp!O30)*'MBXY-TI2S'!$C30+(drdp!I30+drdp!R30)*'MBXY-TI2S'!$D30)</f>
        <v>0</v>
      </c>
      <c r="G30" s="20">
        <f>Model!$W$15*((drdp!D30+drdp!M30)*'MBXY-TI2S'!$B30+(drdp!G30+drdp!P30)*'MBXY-TI2S'!$C30+(drdp!J30+drdp!S30)*'MBXY-TI2S'!$D30)</f>
        <v>0</v>
      </c>
      <c r="H30" s="18">
        <f>Model!$W$15*((drdp!B30)*'MBXY-TI2S'!$B30+(drdp!E30)*'MBXY-TI2S'!$C30+(drdp!H30)*'MBXY-TI2S'!$D30)</f>
        <v>0</v>
      </c>
      <c r="I30" s="18">
        <f>Model!$W$15*((drdp!C30)*'MBXY-TI2S'!$B30+(drdp!F30)*'MBXY-TI2S'!$C30+(drdp!I30)*'MBXY-TI2S'!$D30)</f>
        <v>0</v>
      </c>
      <c r="J30" s="18">
        <f>Model!$W$15*((drdp!D30)*'MBXY-TI2S'!$B30+(drdp!G30)*'MBXY-TI2S'!$C30+(drdp!J30)*'MBXY-TI2S'!$D30)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f>COS(Wellpath!$O31) / (Bfield * COS(Dip))</f>
        <v>6.4563701571016151E-5</v>
      </c>
      <c r="E31" s="20">
        <f>Model!$W$15*((drdp!B31+drdp!K31)*'MBXY-TI2S'!$B31+(drdp!E31+drdp!N31)*'MBXY-TI2S'!$C31+(drdp!H31+drdp!Q31)*'MBXY-TI2S'!$D31)</f>
        <v>0</v>
      </c>
      <c r="F31" s="20">
        <f>Model!$W$15*((drdp!C31+drdp!L31)*'MBXY-TI2S'!$B31+(drdp!F31+drdp!O31)*'MBXY-TI2S'!$C31+(drdp!I31+drdp!R31)*'MBXY-TI2S'!$D31)</f>
        <v>0</v>
      </c>
      <c r="G31" s="20">
        <f>Model!$W$15*((drdp!D31+drdp!M31)*'MBXY-TI2S'!$B31+(drdp!G31+drdp!P31)*'MBXY-TI2S'!$C31+(drdp!J31+drdp!S31)*'MBXY-TI2S'!$D31)</f>
        <v>0</v>
      </c>
      <c r="H31" s="18">
        <f>Model!$W$15*((drdp!B31)*'MBXY-TI2S'!$B31+(drdp!E31)*'MBXY-TI2S'!$C31+(drdp!H31)*'MBXY-TI2S'!$D31)</f>
        <v>0</v>
      </c>
      <c r="I31" s="18">
        <f>Model!$W$15*((drdp!C31)*'MBXY-TI2S'!$B31+(drdp!F31)*'MBXY-TI2S'!$C31+(drdp!I31)*'MBXY-TI2S'!$D31)</f>
        <v>0</v>
      </c>
      <c r="J31" s="18">
        <f>Model!$W$15*((drdp!D31)*'MBXY-TI2S'!$B31+(drdp!G31)*'MBXY-TI2S'!$C31+(drdp!J31)*'MBXY-TI2S'!$D31)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f>COS(Wellpath!$O32) / (Bfield * COS(Dip))</f>
        <v>6.4563701571016151E-5</v>
      </c>
      <c r="E32" s="20">
        <f>Model!$W$15*((drdp!B32+drdp!K32)*'MBXY-TI2S'!$B32+(drdp!E32+drdp!N32)*'MBXY-TI2S'!$C32+(drdp!H32+drdp!Q32)*'MBXY-TI2S'!$D32)</f>
        <v>0</v>
      </c>
      <c r="F32" s="20">
        <f>Model!$W$15*((drdp!C32+drdp!L32)*'MBXY-TI2S'!$B32+(drdp!F32+drdp!O32)*'MBXY-TI2S'!$C32+(drdp!I32+drdp!R32)*'MBXY-TI2S'!$D32)</f>
        <v>0</v>
      </c>
      <c r="G32" s="20">
        <f>Model!$W$15*((drdp!D32+drdp!M32)*'MBXY-TI2S'!$B32+(drdp!G32+drdp!P32)*'MBXY-TI2S'!$C32+(drdp!J32+drdp!S32)*'MBXY-TI2S'!$D32)</f>
        <v>0</v>
      </c>
      <c r="H32" s="18">
        <f>Model!$W$15*((drdp!B32)*'MBXY-TI2S'!$B32+(drdp!E32)*'MBXY-TI2S'!$C32+(drdp!H32)*'MBXY-TI2S'!$D32)</f>
        <v>0</v>
      </c>
      <c r="I32" s="18">
        <f>Model!$W$15*((drdp!C32)*'MBXY-TI2S'!$B32+(drdp!F32)*'MBXY-TI2S'!$C32+(drdp!I32)*'MBXY-TI2S'!$D32)</f>
        <v>0</v>
      </c>
      <c r="J32" s="18">
        <f>Model!$W$15*((drdp!D32)*'MBXY-TI2S'!$B32+(drdp!G32)*'MBXY-TI2S'!$C32+(drdp!J32)*'MBXY-TI2S'!$D32)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v>0</v>
      </c>
      <c r="D33" s="22">
        <f>COS(Wellpath!$O33) / (Bfield * COS(Dip))</f>
        <v>6.4563701571016151E-5</v>
      </c>
      <c r="E33" s="20">
        <f>Model!$W$15*((drdp!B33+drdp!K33)*'MBXY-TI2S'!$B33+(drdp!E33+drdp!N33)*'MBXY-TI2S'!$C33+(drdp!H33+drdp!Q33)*'MBXY-TI2S'!$D33)</f>
        <v>0</v>
      </c>
      <c r="F33" s="20">
        <f>Model!$W$15*((drdp!C33+drdp!L33)*'MBXY-TI2S'!$B33+(drdp!F33+drdp!O33)*'MBXY-TI2S'!$C33+(drdp!I33+drdp!R33)*'MBXY-TI2S'!$D33)</f>
        <v>0</v>
      </c>
      <c r="G33" s="20">
        <f>Model!$W$15*((drdp!D33+drdp!M33)*'MBXY-TI2S'!$B33+(drdp!G33+drdp!P33)*'MBXY-TI2S'!$C33+(drdp!J33+drdp!S33)*'MBXY-TI2S'!$D33)</f>
        <v>0</v>
      </c>
      <c r="H33" s="18">
        <f>Model!$W$15*((drdp!B33)*'MBXY-TI2S'!$B33+(drdp!E33)*'MBXY-TI2S'!$C33+(drdp!H33)*'MBXY-TI2S'!$D33)</f>
        <v>0</v>
      </c>
      <c r="I33" s="18">
        <f>Model!$W$15*((drdp!C33)*'MBXY-TI2S'!$B33+(drdp!F33)*'MBXY-TI2S'!$C33+(drdp!I33)*'MBXY-TI2S'!$D33)</f>
        <v>0</v>
      </c>
      <c r="J33" s="18">
        <f>Model!$W$15*((drdp!D33)*'MBXY-TI2S'!$B33+(drdp!G33)*'MBXY-TI2S'!$C33+(drdp!J33)*'MBXY-TI2S'!$D33)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v>0</v>
      </c>
      <c r="D34" s="22">
        <f>COS(Wellpath!$O34) / (Bfield * COS(Dip))</f>
        <v>6.4563701571016151E-5</v>
      </c>
      <c r="E34" s="20">
        <f>Model!$W$15*((drdp!B34+drdp!K34)*'MBXY-TI2S'!$B34+(drdp!E34+drdp!N34)*'MBXY-TI2S'!$C34+(drdp!H34+drdp!Q34)*'MBXY-TI2S'!$D34)</f>
        <v>0</v>
      </c>
      <c r="F34" s="20">
        <f>Model!$W$15*((drdp!C34+drdp!L34)*'MBXY-TI2S'!$B34+(drdp!F34+drdp!O34)*'MBXY-TI2S'!$C34+(drdp!I34+drdp!R34)*'MBXY-TI2S'!$D34)</f>
        <v>0</v>
      </c>
      <c r="G34" s="20">
        <f>Model!$W$15*((drdp!D34+drdp!M34)*'MBXY-TI2S'!$B34+(drdp!G34+drdp!P34)*'MBXY-TI2S'!$C34+(drdp!J34+drdp!S34)*'MBXY-TI2S'!$D34)</f>
        <v>0</v>
      </c>
      <c r="H34" s="18">
        <f>Model!$W$15*((drdp!B34)*'MBXY-TI2S'!$B34+(drdp!E34)*'MBXY-TI2S'!$C34+(drdp!H34)*'MBXY-TI2S'!$D34)</f>
        <v>0</v>
      </c>
      <c r="I34" s="18">
        <f>Model!$W$15*((drdp!C34)*'MBXY-TI2S'!$B34+(drdp!F34)*'MBXY-TI2S'!$C34+(drdp!I34)*'MBXY-TI2S'!$D34)</f>
        <v>0</v>
      </c>
      <c r="J34" s="18">
        <f>Model!$W$15*((drdp!D34)*'MBXY-TI2S'!$B34+(drdp!G34)*'MBXY-TI2S'!$C34+(drdp!J34)*'MBXY-TI2S'!$D34)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v>0</v>
      </c>
      <c r="D35" s="22">
        <f>COS(Wellpath!$O35) / (Bfield * COS(Dip))</f>
        <v>6.4563701571016151E-5</v>
      </c>
      <c r="E35" s="20">
        <f>Model!$W$15*((drdp!B35+drdp!K35)*'MBXY-TI2S'!$B35+(drdp!E35+drdp!N35)*'MBXY-TI2S'!$C35+(drdp!H35+drdp!Q35)*'MBXY-TI2S'!$D35)</f>
        <v>0</v>
      </c>
      <c r="F35" s="20">
        <f>Model!$W$15*((drdp!C35+drdp!L35)*'MBXY-TI2S'!$B35+(drdp!F35+drdp!O35)*'MBXY-TI2S'!$C35+(drdp!I35+drdp!R35)*'MBXY-TI2S'!$D35)</f>
        <v>0</v>
      </c>
      <c r="G35" s="20">
        <f>Model!$W$15*((drdp!D35+drdp!M35)*'MBXY-TI2S'!$B35+(drdp!G35+drdp!P35)*'MBXY-TI2S'!$C35+(drdp!J35+drdp!S35)*'MBXY-TI2S'!$D35)</f>
        <v>0</v>
      </c>
      <c r="H35" s="18">
        <f>Model!$W$15*((drdp!B35)*'MBXY-TI2S'!$B35+(drdp!E35)*'MBXY-TI2S'!$C35+(drdp!H35)*'MBXY-TI2S'!$D35)</f>
        <v>0</v>
      </c>
      <c r="I35" s="18">
        <f>Model!$W$15*((drdp!C35)*'MBXY-TI2S'!$B35+(drdp!F35)*'MBXY-TI2S'!$C35+(drdp!I35)*'MBXY-TI2S'!$D35)</f>
        <v>0</v>
      </c>
      <c r="J35" s="18">
        <f>Model!$W$15*((drdp!D35)*'MBXY-TI2S'!$B35+(drdp!G35)*'MBXY-TI2S'!$C35+(drdp!J35)*'MBXY-TI2S'!$D35)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v>0</v>
      </c>
      <c r="D36" s="22">
        <f>COS(Wellpath!$O36) / (Bfield * COS(Dip))</f>
        <v>6.4563701571016151E-5</v>
      </c>
      <c r="E36" s="20">
        <f>Model!$W$15*((drdp!B36+drdp!K36)*'MBXY-TI2S'!$B36+(drdp!E36+drdp!N36)*'MBXY-TI2S'!$C36+(drdp!H36+drdp!Q36)*'MBXY-TI2S'!$D36)</f>
        <v>0</v>
      </c>
      <c r="F36" s="20">
        <f>Model!$W$15*((drdp!C36+drdp!L36)*'MBXY-TI2S'!$B36+(drdp!F36+drdp!O36)*'MBXY-TI2S'!$C36+(drdp!I36+drdp!R36)*'MBXY-TI2S'!$D36)</f>
        <v>0</v>
      </c>
      <c r="G36" s="20">
        <f>Model!$W$15*((drdp!D36+drdp!M36)*'MBXY-TI2S'!$B36+(drdp!G36+drdp!P36)*'MBXY-TI2S'!$C36+(drdp!J36+drdp!S36)*'MBXY-TI2S'!$D36)</f>
        <v>0</v>
      </c>
      <c r="H36" s="18">
        <f>Model!$W$15*((drdp!B36)*'MBXY-TI2S'!$B36+(drdp!E36)*'MBXY-TI2S'!$C36+(drdp!H36)*'MBXY-TI2S'!$D36)</f>
        <v>0</v>
      </c>
      <c r="I36" s="18">
        <f>Model!$W$15*((drdp!C36)*'MBXY-TI2S'!$B36+(drdp!F36)*'MBXY-TI2S'!$C36+(drdp!I36)*'MBXY-TI2S'!$D36)</f>
        <v>0</v>
      </c>
      <c r="J36" s="18">
        <f>Model!$W$15*((drdp!D36)*'MBXY-TI2S'!$B36+(drdp!G36)*'MBXY-TI2S'!$C36+(drdp!J36)*'MBXY-TI2S'!$D36)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v>0</v>
      </c>
      <c r="D37" s="22">
        <f>COS(Wellpath!$O37) / (Bfield * COS(Dip))</f>
        <v>6.4563701571016151E-5</v>
      </c>
      <c r="E37" s="20">
        <f>Model!$W$15*((drdp!B37+drdp!K37)*'MBXY-TI2S'!$B37+(drdp!E37+drdp!N37)*'MBXY-TI2S'!$C37+(drdp!H37+drdp!Q37)*'MBXY-TI2S'!$D37)</f>
        <v>0</v>
      </c>
      <c r="F37" s="20">
        <f>Model!$W$15*((drdp!C37+drdp!L37)*'MBXY-TI2S'!$B37+(drdp!F37+drdp!O37)*'MBXY-TI2S'!$C37+(drdp!I37+drdp!R37)*'MBXY-TI2S'!$D37)</f>
        <v>0</v>
      </c>
      <c r="G37" s="20">
        <f>Model!$W$15*((drdp!D37+drdp!M37)*'MBXY-TI2S'!$B37+(drdp!G37+drdp!P37)*'MBXY-TI2S'!$C37+(drdp!J37+drdp!S37)*'MBXY-TI2S'!$D37)</f>
        <v>0</v>
      </c>
      <c r="H37" s="18">
        <f>Model!$W$15*((drdp!B37)*'MBXY-TI2S'!$B37+(drdp!E37)*'MBXY-TI2S'!$C37+(drdp!H37)*'MBXY-TI2S'!$D37)</f>
        <v>0</v>
      </c>
      <c r="I37" s="18">
        <f>Model!$W$15*((drdp!C37)*'MBXY-TI2S'!$B37+(drdp!F37)*'MBXY-TI2S'!$C37+(drdp!I37)*'MBXY-TI2S'!$D37)</f>
        <v>0</v>
      </c>
      <c r="J37" s="18">
        <f>Model!$W$15*((drdp!D37)*'MBXY-TI2S'!$B37+(drdp!G37)*'MBXY-TI2S'!$C37+(drdp!J37)*'MBXY-TI2S'!$D37)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v>0</v>
      </c>
      <c r="D38" s="22">
        <f>COS(Wellpath!$O38) / (Bfield * COS(Dip))</f>
        <v>6.4563701571016151E-5</v>
      </c>
      <c r="E38" s="20">
        <f>Model!$W$15*((drdp!B38+drdp!K38)*'MBXY-TI2S'!$B38+(drdp!E38+drdp!N38)*'MBXY-TI2S'!$C38+(drdp!H38+drdp!Q38)*'MBXY-TI2S'!$D38)</f>
        <v>0</v>
      </c>
      <c r="F38" s="20">
        <f>Model!$W$15*((drdp!C38+drdp!L38)*'MBXY-TI2S'!$B38+(drdp!F38+drdp!O38)*'MBXY-TI2S'!$C38+(drdp!I38+drdp!R38)*'MBXY-TI2S'!$D38)</f>
        <v>0</v>
      </c>
      <c r="G38" s="20">
        <f>Model!$W$15*((drdp!D38+drdp!M38)*'MBXY-TI2S'!$B38+(drdp!G38+drdp!P38)*'MBXY-TI2S'!$C38+(drdp!J38+drdp!S38)*'MBXY-TI2S'!$D38)</f>
        <v>0</v>
      </c>
      <c r="H38" s="18">
        <f>Model!$W$15*((drdp!B38)*'MBXY-TI2S'!$B38+(drdp!E38)*'MBXY-TI2S'!$C38+(drdp!H38)*'MBXY-TI2S'!$D38)</f>
        <v>0</v>
      </c>
      <c r="I38" s="18">
        <f>Model!$W$15*((drdp!C38)*'MBXY-TI2S'!$B38+(drdp!F38)*'MBXY-TI2S'!$C38+(drdp!I38)*'MBXY-TI2S'!$D38)</f>
        <v>0</v>
      </c>
      <c r="J38" s="18">
        <f>Model!$W$15*((drdp!D38)*'MBXY-TI2S'!$B38+(drdp!G38)*'MBXY-TI2S'!$C38+(drdp!J38)*'MBXY-TI2S'!$D38)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v>0</v>
      </c>
      <c r="D39" s="22">
        <f>COS(Wellpath!$O39) / (Bfield * COS(Dip))</f>
        <v>6.4563701571016151E-5</v>
      </c>
      <c r="E39" s="20">
        <f>Model!$W$15*((drdp!B39+drdp!K39)*'MBXY-TI2S'!$B39+(drdp!E39+drdp!N39)*'MBXY-TI2S'!$C39+(drdp!H39+drdp!Q39)*'MBXY-TI2S'!$D39)</f>
        <v>0</v>
      </c>
      <c r="F39" s="20">
        <f>Model!$W$15*((drdp!C39+drdp!L39)*'MBXY-TI2S'!$B39+(drdp!F39+drdp!O39)*'MBXY-TI2S'!$C39+(drdp!I39+drdp!R39)*'MBXY-TI2S'!$D39)</f>
        <v>0</v>
      </c>
      <c r="G39" s="20">
        <f>Model!$W$15*((drdp!D39+drdp!M39)*'MBXY-TI2S'!$B39+(drdp!G39+drdp!P39)*'MBXY-TI2S'!$C39+(drdp!J39+drdp!S39)*'MBXY-TI2S'!$D39)</f>
        <v>0</v>
      </c>
      <c r="H39" s="18">
        <f>Model!$W$15*((drdp!B39)*'MBXY-TI2S'!$B39+(drdp!E39)*'MBXY-TI2S'!$C39+(drdp!H39)*'MBXY-TI2S'!$D39)</f>
        <v>0</v>
      </c>
      <c r="I39" s="18">
        <f>Model!$W$15*((drdp!C39)*'MBXY-TI2S'!$B39+(drdp!F39)*'MBXY-TI2S'!$C39+(drdp!I39)*'MBXY-TI2S'!$D39)</f>
        <v>0</v>
      </c>
      <c r="J39" s="18">
        <f>Model!$W$15*((drdp!D39)*'MBXY-TI2S'!$B39+(drdp!G39)*'MBXY-TI2S'!$C39+(drdp!J39)*'MBXY-TI2S'!$D39)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v>0</v>
      </c>
      <c r="D40" s="22">
        <f>COS(Wellpath!$O40) / (Bfield * COS(Dip))</f>
        <v>6.4563701571016151E-5</v>
      </c>
      <c r="E40" s="20">
        <f>Model!$W$15*((drdp!B40+drdp!K40)*'MBXY-TI2S'!$B40+(drdp!E40+drdp!N40)*'MBXY-TI2S'!$C40+(drdp!H40+drdp!Q40)*'MBXY-TI2S'!$D40)</f>
        <v>0</v>
      </c>
      <c r="F40" s="20">
        <f>Model!$W$15*((drdp!C40+drdp!L40)*'MBXY-TI2S'!$B40+(drdp!F40+drdp!O40)*'MBXY-TI2S'!$C40+(drdp!I40+drdp!R40)*'MBXY-TI2S'!$D40)</f>
        <v>0</v>
      </c>
      <c r="G40" s="20">
        <f>Model!$W$15*((drdp!D40+drdp!M40)*'MBXY-TI2S'!$B40+(drdp!G40+drdp!P40)*'MBXY-TI2S'!$C40+(drdp!J40+drdp!S40)*'MBXY-TI2S'!$D40)</f>
        <v>0</v>
      </c>
      <c r="H40" s="18">
        <f>Model!$W$15*((drdp!B40)*'MBXY-TI2S'!$B40+(drdp!E40)*'MBXY-TI2S'!$C40+(drdp!H40)*'MBXY-TI2S'!$D40)</f>
        <v>0</v>
      </c>
      <c r="I40" s="18">
        <f>Model!$W$15*((drdp!C40)*'MBXY-TI2S'!$B40+(drdp!F40)*'MBXY-TI2S'!$C40+(drdp!I40)*'MBXY-TI2S'!$D40)</f>
        <v>0</v>
      </c>
      <c r="J40" s="18">
        <f>Model!$W$15*((drdp!D40)*'MBXY-TI2S'!$B40+(drdp!G40)*'MBXY-TI2S'!$C40+(drdp!J40)*'MBXY-TI2S'!$D40)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v>0</v>
      </c>
      <c r="D41" s="22">
        <f>COS(Wellpath!$O41) / (Bfield * COS(Dip))</f>
        <v>6.4563701571016151E-5</v>
      </c>
      <c r="E41" s="20">
        <f>Model!$W$15*((drdp!B41+drdp!K41)*'MBXY-TI2S'!$B41+(drdp!E41+drdp!N41)*'MBXY-TI2S'!$C41+(drdp!H41+drdp!Q41)*'MBXY-TI2S'!$D41)</f>
        <v>0</v>
      </c>
      <c r="F41" s="20">
        <f>Model!$W$15*((drdp!C41+drdp!L41)*'MBXY-TI2S'!$B41+(drdp!F41+drdp!O41)*'MBXY-TI2S'!$C41+(drdp!I41+drdp!R41)*'MBXY-TI2S'!$D41)</f>
        <v>0</v>
      </c>
      <c r="G41" s="20">
        <f>Model!$W$15*((drdp!D41+drdp!M41)*'MBXY-TI2S'!$B41+(drdp!G41+drdp!P41)*'MBXY-TI2S'!$C41+(drdp!J41+drdp!S41)*'MBXY-TI2S'!$D41)</f>
        <v>0</v>
      </c>
      <c r="H41" s="18">
        <f>Model!$W$15*((drdp!B41)*'MBXY-TI2S'!$B41+(drdp!E41)*'MBXY-TI2S'!$C41+(drdp!H41)*'MBXY-TI2S'!$D41)</f>
        <v>0</v>
      </c>
      <c r="I41" s="18">
        <f>Model!$W$15*((drdp!C41)*'MBXY-TI2S'!$B41+(drdp!F41)*'MBXY-TI2S'!$C41+(drdp!I41)*'MBXY-TI2S'!$D41)</f>
        <v>0</v>
      </c>
      <c r="J41" s="18">
        <f>Model!$W$15*((drdp!D41)*'MBXY-TI2S'!$B41+(drdp!G41)*'MBXY-TI2S'!$C41+(drdp!J41)*'MBXY-TI2S'!$D41)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v>0</v>
      </c>
      <c r="D42" s="22">
        <f>COS(Wellpath!$O42) / (Bfield * COS(Dip))</f>
        <v>6.4563701571016151E-5</v>
      </c>
      <c r="E42" s="20">
        <f>Model!$W$15*((drdp!B42+drdp!K42)*'MBXY-TI2S'!$B42+(drdp!E42+drdp!N42)*'MBXY-TI2S'!$C42+(drdp!H42+drdp!Q42)*'MBXY-TI2S'!$D42)</f>
        <v>0</v>
      </c>
      <c r="F42" s="20">
        <f>Model!$W$15*((drdp!C42+drdp!L42)*'MBXY-TI2S'!$B42+(drdp!F42+drdp!O42)*'MBXY-TI2S'!$C42+(drdp!I42+drdp!R42)*'MBXY-TI2S'!$D42)</f>
        <v>0</v>
      </c>
      <c r="G42" s="20">
        <f>Model!$W$15*((drdp!D42+drdp!M42)*'MBXY-TI2S'!$B42+(drdp!G42+drdp!P42)*'MBXY-TI2S'!$C42+(drdp!J42+drdp!S42)*'MBXY-TI2S'!$D42)</f>
        <v>0</v>
      </c>
      <c r="H42" s="18">
        <f>Model!$W$15*((drdp!B42)*'MBXY-TI2S'!$B42+(drdp!E42)*'MBXY-TI2S'!$C42+(drdp!H42)*'MBXY-TI2S'!$D42)</f>
        <v>0</v>
      </c>
      <c r="I42" s="18">
        <f>Model!$W$15*((drdp!C42)*'MBXY-TI2S'!$B42+(drdp!F42)*'MBXY-TI2S'!$C42+(drdp!I42)*'MBXY-TI2S'!$D42)</f>
        <v>0</v>
      </c>
      <c r="J42" s="18">
        <f>Model!$W$15*((drdp!D42)*'MBXY-TI2S'!$B42+(drdp!G42)*'MBXY-TI2S'!$C42+(drdp!J42)*'MBXY-TI2S'!$D42)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v>0</v>
      </c>
      <c r="D43" s="22">
        <f>COS(Wellpath!$O43) / (Bfield * COS(Dip))</f>
        <v>6.4563701571016151E-5</v>
      </c>
      <c r="E43" s="20">
        <f>Model!$W$15*((drdp!B43+drdp!K43)*'MBXY-TI2S'!$B43+(drdp!E43+drdp!N43)*'MBXY-TI2S'!$C43+(drdp!H43+drdp!Q43)*'MBXY-TI2S'!$D43)</f>
        <v>0</v>
      </c>
      <c r="F43" s="20">
        <f>Model!$W$15*((drdp!C43+drdp!L43)*'MBXY-TI2S'!$B43+(drdp!F43+drdp!O43)*'MBXY-TI2S'!$C43+(drdp!I43+drdp!R43)*'MBXY-TI2S'!$D43)</f>
        <v>0</v>
      </c>
      <c r="G43" s="20">
        <f>Model!$W$15*((drdp!D43+drdp!M43)*'MBXY-TI2S'!$B43+(drdp!G43+drdp!P43)*'MBXY-TI2S'!$C43+(drdp!J43+drdp!S43)*'MBXY-TI2S'!$D43)</f>
        <v>0</v>
      </c>
      <c r="H43" s="18">
        <f>Model!$W$15*((drdp!B43)*'MBXY-TI2S'!$B43+(drdp!E43)*'MBXY-TI2S'!$C43+(drdp!H43)*'MBXY-TI2S'!$D43)</f>
        <v>0</v>
      </c>
      <c r="I43" s="18">
        <f>Model!$W$15*((drdp!C43)*'MBXY-TI2S'!$B43+(drdp!F43)*'MBXY-TI2S'!$C43+(drdp!I43)*'MBXY-TI2S'!$D43)</f>
        <v>0</v>
      </c>
      <c r="J43" s="18">
        <f>Model!$W$15*((drdp!D43)*'MBXY-TI2S'!$B43+(drdp!G43)*'MBXY-TI2S'!$C43+(drdp!J43)*'MBXY-TI2S'!$D43)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v>0</v>
      </c>
      <c r="D44" s="22">
        <f>COS(Wellpath!$O44) / (Bfield * COS(Dip))</f>
        <v>1.2349417595138832E-5</v>
      </c>
      <c r="E44" s="20">
        <f>Model!$W$15*((drdp!B44+drdp!K44)*'MBXY-TI2S'!$B44+(drdp!E44+drdp!N44)*'MBXY-TI2S'!$C44+(drdp!H44+drdp!Q44)*'MBXY-TI2S'!$D44)</f>
        <v>-8.7423605436776921E-4</v>
      </c>
      <c r="F44" s="20">
        <f>Model!$W$15*((drdp!C44+drdp!L44)*'MBXY-TI2S'!$B44+(drdp!F44+drdp!O44)*'MBXY-TI2S'!$C44+(drdp!I44+drdp!R44)*'MBXY-TI2S'!$D44)</f>
        <v>2.3425084476201484E-4</v>
      </c>
      <c r="G44" s="20">
        <f>Model!$W$15*((drdp!D44+drdp!M44)*'MBXY-TI2S'!$B44+(drdp!G44+drdp!P44)*'MBXY-TI2S'!$C44+(drdp!J44+drdp!S44)*'MBXY-TI2S'!$D44)</f>
        <v>0</v>
      </c>
      <c r="H44" s="32">
        <f>Model!$W$15*((drdp!B44)*'MBXY-TI2S'!$B44+(drdp!E44)*'MBXY-TI2S'!$C44+(drdp!H44)*'MBXY-TI2S'!$D44)</f>
        <v>-4.371180271838846E-4</v>
      </c>
      <c r="I44" s="32">
        <f>Model!$W$15*((drdp!C44)*'MBXY-TI2S'!$B44+(drdp!F44)*'MBXY-TI2S'!$C44+(drdp!I44)*'MBXY-TI2S'!$D44)</f>
        <v>1.1712542238100742E-4</v>
      </c>
      <c r="J44" s="32">
        <f>Model!$W$15*((drdp!D44)*'MBXY-TI2S'!$B44+(drdp!G44)*'MBXY-TI2S'!$C44+(drdp!J44)*'MBXY-TI2S'!$D44)</f>
        <v>0</v>
      </c>
      <c r="K44" s="34">
        <f>SUM(E$3:E43)+H44</f>
        <v>-4.371180271838846E-4</v>
      </c>
      <c r="L44" s="34">
        <f>SUM(F$3:F43)+I44</f>
        <v>1.1712542238100742E-4</v>
      </c>
      <c r="M44" s="34">
        <f>SUM(G$3:G43)+J44</f>
        <v>0</v>
      </c>
      <c r="N44" s="35">
        <f t="shared" si="1"/>
        <v>1.9107216968913127E-7</v>
      </c>
      <c r="O44" s="35">
        <f t="shared" si="1"/>
        <v>1.3718364567929395E-8</v>
      </c>
      <c r="P44" s="35">
        <f t="shared" si="1"/>
        <v>0</v>
      </c>
      <c r="Q44" s="35">
        <f t="shared" si="2"/>
        <v>-5.1197633564265171E-8</v>
      </c>
      <c r="R44" s="35">
        <f t="shared" si="3"/>
        <v>0</v>
      </c>
      <c r="S44" s="35">
        <f t="shared" si="4"/>
        <v>0</v>
      </c>
    </row>
    <row r="45" spans="1:19" x14ac:dyDescent="0.25">
      <c r="A45" s="26">
        <f>Wellpath!E45</f>
        <v>1260</v>
      </c>
      <c r="B45" s="22">
        <v>0</v>
      </c>
      <c r="C45" s="22">
        <v>0</v>
      </c>
      <c r="D45" s="22">
        <f>COS(Wellpath!$O45) / (Bfield * COS(Dip))</f>
        <v>1.2349417595138832E-5</v>
      </c>
      <c r="E45" s="20">
        <f>Model!$W$15*((drdp!B45+drdp!K45)*'MBXY-TI2S'!$B45+(drdp!E45+drdp!N45)*'MBXY-TI2S'!$C45+(drdp!H45+drdp!Q45)*'MBXY-TI2S'!$D45)</f>
        <v>-1.7474069867690323E-3</v>
      </c>
      <c r="F45" s="20">
        <f>Model!$W$15*((drdp!C45+drdp!L45)*'MBXY-TI2S'!$B45+(drdp!F45+drdp!O45)*'MBXY-TI2S'!$C45+(drdp!I45+drdp!R45)*'MBXY-TI2S'!$D45)</f>
        <v>4.6821629095326368E-4</v>
      </c>
      <c r="G45" s="20">
        <f>Model!$W$15*((drdp!D45+drdp!M45)*'MBXY-TI2S'!$B45+(drdp!G45+drdp!P45)*'MBXY-TI2S'!$C45+(drdp!J45+drdp!S45)*'MBXY-TI2S'!$D45)</f>
        <v>0</v>
      </c>
      <c r="H45" s="18">
        <f>Model!$W$15*((drdp!B45)*'MBXY-TI2S'!$B45+(drdp!E45)*'MBXY-TI2S'!$C45+(drdp!H45)*'MBXY-TI2S'!$D45)</f>
        <v>-8.7370349338451616E-4</v>
      </c>
      <c r="I45" s="18">
        <f>Model!$W$15*((drdp!C45)*'MBXY-TI2S'!$B45+(drdp!F45)*'MBXY-TI2S'!$C45+(drdp!I45)*'MBXY-TI2S'!$D45)</f>
        <v>2.3410814547663184E-4</v>
      </c>
      <c r="J45" s="18">
        <f>Model!$W$15*((drdp!D45)*'MBXY-TI2S'!$B45+(drdp!G45)*'MBXY-TI2S'!$C45+(drdp!J45)*'MBXY-TI2S'!$D45)</f>
        <v>0</v>
      </c>
      <c r="K45" s="21">
        <f>SUM(E$3:E44)+H45</f>
        <v>-1.7479395477522854E-3</v>
      </c>
      <c r="L45" s="21">
        <f>SUM(F$3:F44)+I45</f>
        <v>4.6835899023864671E-4</v>
      </c>
      <c r="M45" s="21">
        <f>SUM(G$3:G44)+J45</f>
        <v>0</v>
      </c>
      <c r="N45" s="19">
        <f t="shared" si="1"/>
        <v>3.0552926625964637E-6</v>
      </c>
      <c r="O45" s="19">
        <f t="shared" si="1"/>
        <v>2.1936014373736478E-7</v>
      </c>
      <c r="P45" s="19">
        <f t="shared" si="1"/>
        <v>0</v>
      </c>
      <c r="Q45" s="19">
        <f t="shared" si="2"/>
        <v>-8.1866320158345717E-7</v>
      </c>
      <c r="R45" s="19">
        <f t="shared" si="3"/>
        <v>0</v>
      </c>
      <c r="S45" s="19">
        <f t="shared" si="4"/>
        <v>0</v>
      </c>
    </row>
    <row r="46" spans="1:19" x14ac:dyDescent="0.25">
      <c r="A46" s="26">
        <f>Wellpath!E46</f>
        <v>1290</v>
      </c>
      <c r="B46" s="22">
        <v>0</v>
      </c>
      <c r="C46" s="22">
        <v>0</v>
      </c>
      <c r="D46" s="22">
        <f>COS(Wellpath!$O46) / (Bfield * COS(Dip))</f>
        <v>1.2349417595138832E-5</v>
      </c>
      <c r="E46" s="20">
        <f>Model!$W$15*((drdp!B46+drdp!K46)*'MBXY-TI2S'!$B46+(drdp!E46+drdp!N46)*'MBXY-TI2S'!$C46+(drdp!H46+drdp!Q46)*'MBXY-TI2S'!$D46)</f>
        <v>-2.618448972924329E-3</v>
      </c>
      <c r="F46" s="20">
        <f>Model!$W$15*((drdp!C46+drdp!L46)*'MBXY-TI2S'!$B46+(drdp!F46+drdp!O46)*'MBXY-TI2S'!$C46+(drdp!I46+drdp!R46)*'MBXY-TI2S'!$D46)</f>
        <v>7.0161128771717646E-4</v>
      </c>
      <c r="G46" s="20">
        <f>Model!$W$15*((drdp!D46+drdp!M46)*'MBXY-TI2S'!$B46+(drdp!G46+drdp!P46)*'MBXY-TI2S'!$C46+(drdp!J46+drdp!S46)*'MBXY-TI2S'!$D46)</f>
        <v>0</v>
      </c>
      <c r="H46" s="18">
        <f>Model!$W$15*((drdp!B46)*'MBXY-TI2S'!$B46+(drdp!E46)*'MBXY-TI2S'!$C46+(drdp!H46)*'MBXY-TI2S'!$D46)</f>
        <v>-1.3092244864621645E-3</v>
      </c>
      <c r="I46" s="18">
        <f>Model!$W$15*((drdp!C46)*'MBXY-TI2S'!$B46+(drdp!F46)*'MBXY-TI2S'!$C46+(drdp!I46)*'MBXY-TI2S'!$D46)</f>
        <v>3.5080564385858823E-4</v>
      </c>
      <c r="J46" s="18">
        <f>Model!$W$15*((drdp!D46)*'MBXY-TI2S'!$B46+(drdp!G46)*'MBXY-TI2S'!$C46+(drdp!J46)*'MBXY-TI2S'!$D46)</f>
        <v>0</v>
      </c>
      <c r="K46" s="21">
        <f>SUM(E$3:E45)+H46</f>
        <v>-3.9308675275989656E-3</v>
      </c>
      <c r="L46" s="21">
        <f>SUM(F$3:F45)+I46</f>
        <v>1.0532727795738669E-3</v>
      </c>
      <c r="M46" s="21">
        <f>SUM(G$3:G45)+J46</f>
        <v>0</v>
      </c>
      <c r="N46" s="19">
        <f t="shared" si="1"/>
        <v>1.5451719519532004E-5</v>
      </c>
      <c r="O46" s="19">
        <f t="shared" si="1"/>
        <v>1.1093835481912596E-6</v>
      </c>
      <c r="P46" s="19">
        <f t="shared" si="1"/>
        <v>0</v>
      </c>
      <c r="Q46" s="19">
        <f t="shared" si="2"/>
        <v>-4.1402757669308167E-6</v>
      </c>
      <c r="R46" s="19">
        <f t="shared" si="3"/>
        <v>0</v>
      </c>
      <c r="S46" s="19">
        <f t="shared" si="4"/>
        <v>0</v>
      </c>
    </row>
    <row r="47" spans="1:19" x14ac:dyDescent="0.25">
      <c r="A47" s="26">
        <f>Wellpath!E47</f>
        <v>1320</v>
      </c>
      <c r="B47" s="22">
        <v>0</v>
      </c>
      <c r="C47" s="22">
        <v>0</v>
      </c>
      <c r="D47" s="22">
        <f>COS(Wellpath!$O47) / (Bfield * COS(Dip))</f>
        <v>1.2349417595138832E-5</v>
      </c>
      <c r="E47" s="20">
        <f>Model!$W$15*((drdp!B47+drdp!K47)*'MBXY-TI2S'!$B47+(drdp!E47+drdp!N47)*'MBXY-TI2S'!$C47+(drdp!H47+drdp!Q47)*'MBXY-TI2S'!$D47)</f>
        <v>-3.4863007823472611E-3</v>
      </c>
      <c r="F47" s="20">
        <f>Model!$W$15*((drdp!C47+drdp!L47)*'MBXY-TI2S'!$B47+(drdp!F47+drdp!O47)*'MBXY-TI2S'!$C47+(drdp!I47+drdp!R47)*'MBXY-TI2S'!$D47)</f>
        <v>9.3415147920193988E-4</v>
      </c>
      <c r="G47" s="20">
        <f>Model!$W$15*((drdp!D47+drdp!M47)*'MBXY-TI2S'!$B47+(drdp!G47+drdp!P47)*'MBXY-TI2S'!$C47+(drdp!J47+drdp!S47)*'MBXY-TI2S'!$D47)</f>
        <v>0</v>
      </c>
      <c r="H47" s="18">
        <f>Model!$W$15*((drdp!B47)*'MBXY-TI2S'!$B47+(drdp!E47)*'MBXY-TI2S'!$C47+(drdp!H47)*'MBXY-TI2S'!$D47)</f>
        <v>-1.7431503911736305E-3</v>
      </c>
      <c r="I47" s="18">
        <f>Model!$W$15*((drdp!C47)*'MBXY-TI2S'!$B47+(drdp!F47)*'MBXY-TI2S'!$C47+(drdp!I47)*'MBXY-TI2S'!$D47)</f>
        <v>4.6707573960096994E-4</v>
      </c>
      <c r="J47" s="18">
        <f>Model!$W$15*((drdp!D47)*'MBXY-TI2S'!$B47+(drdp!G47)*'MBXY-TI2S'!$C47+(drdp!J47)*'MBXY-TI2S'!$D47)</f>
        <v>0</v>
      </c>
      <c r="K47" s="21">
        <f>SUM(E$3:E46)+H47</f>
        <v>-6.9832424052347613E-3</v>
      </c>
      <c r="L47" s="21">
        <f>SUM(F$3:F46)+I47</f>
        <v>1.8711541630334247E-3</v>
      </c>
      <c r="M47" s="21">
        <f>SUM(G$3:G46)+J47</f>
        <v>0</v>
      </c>
      <c r="N47" s="19">
        <f t="shared" si="1"/>
        <v>4.8765674490268974E-5</v>
      </c>
      <c r="O47" s="19">
        <f t="shared" si="1"/>
        <v>3.5012179018373163E-6</v>
      </c>
      <c r="P47" s="19">
        <f t="shared" si="1"/>
        <v>0</v>
      </c>
      <c r="Q47" s="19">
        <f t="shared" si="2"/>
        <v>-1.306672309802657E-5</v>
      </c>
      <c r="R47" s="19">
        <f t="shared" si="3"/>
        <v>0</v>
      </c>
      <c r="S47" s="19">
        <f t="shared" si="4"/>
        <v>0</v>
      </c>
    </row>
    <row r="48" spans="1:19" x14ac:dyDescent="0.25">
      <c r="A48" s="26">
        <f>Wellpath!E48</f>
        <v>1350</v>
      </c>
      <c r="B48" s="22">
        <v>0</v>
      </c>
      <c r="C48" s="22">
        <v>0</v>
      </c>
      <c r="D48" s="22">
        <f>COS(Wellpath!$O48) / (Bfield * COS(Dip))</f>
        <v>1.2349417595138832E-5</v>
      </c>
      <c r="E48" s="20">
        <f>Model!$W$15*((drdp!B48+drdp!K48)*'MBXY-TI2S'!$B48+(drdp!E48+drdp!N48)*'MBXY-TI2S'!$C48+(drdp!H48+drdp!Q48)*'MBXY-TI2S'!$D48)</f>
        <v>-4.3499050712903706E-3</v>
      </c>
      <c r="F48" s="20">
        <f>Model!$W$15*((drdp!C48+drdp!L48)*'MBXY-TI2S'!$B48+(drdp!F48+drdp!O48)*'MBXY-TI2S'!$C48+(drdp!I48+drdp!R48)*'MBXY-TI2S'!$D48)</f>
        <v>1.1655535510043001E-3</v>
      </c>
      <c r="G48" s="20">
        <f>Model!$W$15*((drdp!D48+drdp!M48)*'MBXY-TI2S'!$B48+(drdp!G48+drdp!P48)*'MBXY-TI2S'!$C48+(drdp!J48+drdp!S48)*'MBXY-TI2S'!$D48)</f>
        <v>0</v>
      </c>
      <c r="H48" s="18">
        <f>Model!$W$15*((drdp!B48)*'MBXY-TI2S'!$B48+(drdp!E48)*'MBXY-TI2S'!$C48+(drdp!H48)*'MBXY-TI2S'!$D48)</f>
        <v>-2.1749525356451853E-3</v>
      </c>
      <c r="I48" s="18">
        <f>Model!$W$15*((drdp!C48)*'MBXY-TI2S'!$B48+(drdp!F48)*'MBXY-TI2S'!$C48+(drdp!I48)*'MBXY-TI2S'!$D48)</f>
        <v>5.8277677550215004E-4</v>
      </c>
      <c r="J48" s="18">
        <f>Model!$W$15*((drdp!D48)*'MBXY-TI2S'!$B48+(drdp!G48)*'MBXY-TI2S'!$C48+(drdp!J48)*'MBXY-TI2S'!$D48)</f>
        <v>0</v>
      </c>
      <c r="K48" s="21">
        <f>SUM(E$3:E47)+H48</f>
        <v>-1.0901345332053577E-2</v>
      </c>
      <c r="L48" s="21">
        <f>SUM(F$3:F47)+I48</f>
        <v>2.921006678136545E-3</v>
      </c>
      <c r="M48" s="21">
        <f>SUM(G$3:G47)+J48</f>
        <v>0</v>
      </c>
      <c r="N48" s="19">
        <f t="shared" si="1"/>
        <v>1.1883933004868632E-4</v>
      </c>
      <c r="O48" s="19">
        <f t="shared" si="1"/>
        <v>8.5322800137182931E-6</v>
      </c>
      <c r="P48" s="19">
        <f t="shared" si="1"/>
        <v>0</v>
      </c>
      <c r="Q48" s="19">
        <f t="shared" si="2"/>
        <v>-3.1842902515601151E-5</v>
      </c>
      <c r="R48" s="19">
        <f t="shared" si="3"/>
        <v>0</v>
      </c>
      <c r="S48" s="19">
        <f t="shared" si="4"/>
        <v>0</v>
      </c>
    </row>
    <row r="49" spans="1:19" x14ac:dyDescent="0.25">
      <c r="A49" s="26">
        <f>Wellpath!E49</f>
        <v>1380</v>
      </c>
      <c r="B49" s="22">
        <v>0</v>
      </c>
      <c r="C49" s="22">
        <v>0</v>
      </c>
      <c r="D49" s="22">
        <f>COS(Wellpath!$O49) / (Bfield * COS(Dip))</f>
        <v>1.2349417595138832E-5</v>
      </c>
      <c r="E49" s="20">
        <f>Model!$W$15*((drdp!B49+drdp!K49)*'MBXY-TI2S'!$B49+(drdp!E49+drdp!N49)*'MBXY-TI2S'!$C49+(drdp!H49+drdp!Q49)*'MBXY-TI2S'!$D49)</f>
        <v>-5.2082096709556254E-3</v>
      </c>
      <c r="F49" s="20">
        <f>Model!$W$15*((drdp!C49+drdp!L49)*'MBXY-TI2S'!$B49+(drdp!F49+drdp!O49)*'MBXY-TI2S'!$C49+(drdp!I49+drdp!R49)*'MBXY-TI2S'!$D49)</f>
        <v>1.3955355753445229E-3</v>
      </c>
      <c r="G49" s="20">
        <f>Model!$W$15*((drdp!D49+drdp!M49)*'MBXY-TI2S'!$B49+(drdp!G49+drdp!P49)*'MBXY-TI2S'!$C49+(drdp!J49+drdp!S49)*'MBXY-TI2S'!$D49)</f>
        <v>0</v>
      </c>
      <c r="H49" s="18">
        <f>Model!$W$15*((drdp!B49)*'MBXY-TI2S'!$B49+(drdp!E49)*'MBXY-TI2S'!$C49+(drdp!H49)*'MBXY-TI2S'!$D49)</f>
        <v>-2.6041048354778127E-3</v>
      </c>
      <c r="I49" s="18">
        <f>Model!$W$15*((drdp!C49)*'MBXY-TI2S'!$B49+(drdp!F49)*'MBXY-TI2S'!$C49+(drdp!I49)*'MBXY-TI2S'!$D49)</f>
        <v>6.9776778767226147E-4</v>
      </c>
      <c r="J49" s="18">
        <f>Model!$W$15*((drdp!D49)*'MBXY-TI2S'!$B49+(drdp!G49)*'MBXY-TI2S'!$C49+(drdp!J49)*'MBXY-TI2S'!$D49)</f>
        <v>0</v>
      </c>
      <c r="K49" s="21">
        <f>SUM(E$3:E48)+H49</f>
        <v>-1.5680402703176576E-2</v>
      </c>
      <c r="L49" s="21">
        <f>SUM(F$3:F48)+I49</f>
        <v>4.2015512413109569E-3</v>
      </c>
      <c r="M49" s="21">
        <f>SUM(G$3:G48)+J49</f>
        <v>0</v>
      </c>
      <c r="N49" s="19">
        <f t="shared" si="1"/>
        <v>2.4587502893378728E-4</v>
      </c>
      <c r="O49" s="19">
        <f t="shared" si="1"/>
        <v>1.7653032833361642E-5</v>
      </c>
      <c r="P49" s="19">
        <f t="shared" si="1"/>
        <v>0</v>
      </c>
      <c r="Q49" s="19">
        <f t="shared" si="2"/>
        <v>-6.588201544178723E-5</v>
      </c>
      <c r="R49" s="19">
        <f t="shared" si="3"/>
        <v>0</v>
      </c>
      <c r="S49" s="19">
        <f t="shared" si="4"/>
        <v>0</v>
      </c>
    </row>
    <row r="50" spans="1:19" x14ac:dyDescent="0.25">
      <c r="A50" s="26">
        <f>Wellpath!E50</f>
        <v>1410</v>
      </c>
      <c r="B50" s="22">
        <v>0</v>
      </c>
      <c r="C50" s="22">
        <v>0</v>
      </c>
      <c r="D50" s="22">
        <f>COS(Wellpath!$O50) / (Bfield * COS(Dip))</f>
        <v>1.2349417595138832E-5</v>
      </c>
      <c r="E50" s="20">
        <f>Model!$W$15*((drdp!B50+drdp!K50)*'MBXY-TI2S'!$B50+(drdp!E50+drdp!N50)*'MBXY-TI2S'!$C50+(drdp!H50+drdp!Q50)*'MBXY-TI2S'!$D50)</f>
        <v>-6.0601688694000158E-3</v>
      </c>
      <c r="F50" s="20">
        <f>Model!$W$15*((drdp!C50+drdp!L50)*'MBXY-TI2S'!$B50+(drdp!F50+drdp!O50)*'MBXY-TI2S'!$C50+(drdp!I50+drdp!R50)*'MBXY-TI2S'!$D50)</f>
        <v>1.623817354551964E-3</v>
      </c>
      <c r="G50" s="20">
        <f>Model!$W$15*((drdp!D50+drdp!M50)*'MBXY-TI2S'!$B50+(drdp!G50+drdp!P50)*'MBXY-TI2S'!$C50+(drdp!J50+drdp!S50)*'MBXY-TI2S'!$D50)</f>
        <v>0</v>
      </c>
      <c r="H50" s="18">
        <f>Model!$W$15*((drdp!B50)*'MBXY-TI2S'!$B50+(drdp!E50)*'MBXY-TI2S'!$C50+(drdp!H50)*'MBXY-TI2S'!$D50)</f>
        <v>-3.0300844347000079E-3</v>
      </c>
      <c r="I50" s="18">
        <f>Model!$W$15*((drdp!C50)*'MBXY-TI2S'!$B50+(drdp!F50)*'MBXY-TI2S'!$C50+(drdp!I50)*'MBXY-TI2S'!$D50)</f>
        <v>8.1190867727598201E-4</v>
      </c>
      <c r="J50" s="18">
        <f>Model!$W$15*((drdp!D50)*'MBXY-TI2S'!$B50+(drdp!G50)*'MBXY-TI2S'!$C50+(drdp!J50)*'MBXY-TI2S'!$D50)</f>
        <v>0</v>
      </c>
      <c r="K50" s="21">
        <f>SUM(E$3:E49)+H50</f>
        <v>-2.1314591973354394E-2</v>
      </c>
      <c r="L50" s="21">
        <f>SUM(F$3:F49)+I50</f>
        <v>5.7112277062591997E-3</v>
      </c>
      <c r="M50" s="21">
        <f>SUM(G$3:G49)+J50</f>
        <v>0</v>
      </c>
      <c r="N50" s="19">
        <f t="shared" si="1"/>
        <v>4.5431183099058358E-4</v>
      </c>
      <c r="O50" s="19">
        <f t="shared" si="1"/>
        <v>3.2618121912742717E-5</v>
      </c>
      <c r="P50" s="19">
        <f t="shared" si="1"/>
        <v>0</v>
      </c>
      <c r="Q50" s="19">
        <f t="shared" si="2"/>
        <v>-1.2173248822583157E-4</v>
      </c>
      <c r="R50" s="19">
        <f t="shared" si="3"/>
        <v>0</v>
      </c>
      <c r="S50" s="19">
        <f t="shared" si="4"/>
        <v>0</v>
      </c>
    </row>
    <row r="51" spans="1:19" x14ac:dyDescent="0.25">
      <c r="A51" s="26">
        <f>Wellpath!E51</f>
        <v>1440</v>
      </c>
      <c r="B51" s="22">
        <v>0</v>
      </c>
      <c r="C51" s="22">
        <v>0</v>
      </c>
      <c r="D51" s="22">
        <f>COS(Wellpath!$O51) / (Bfield * COS(Dip))</f>
        <v>1.2349417595138832E-5</v>
      </c>
      <c r="E51" s="20">
        <f>Model!$W$15*((drdp!B51+drdp!K51)*'MBXY-TI2S'!$B51+(drdp!E51+drdp!N51)*'MBXY-TI2S'!$C51+(drdp!H51+drdp!Q51)*'MBXY-TI2S'!$D51)</f>
        <v>-6.9047446855744956E-3</v>
      </c>
      <c r="F51" s="20">
        <f>Model!$W$15*((drdp!C51+drdp!L51)*'MBXY-TI2S'!$B51+(drdp!F51+drdp!O51)*'MBXY-TI2S'!$C51+(drdp!I51+drdp!R51)*'MBXY-TI2S'!$D51)</f>
        <v>1.8501207624427721E-3</v>
      </c>
      <c r="G51" s="20">
        <f>Model!$W$15*((drdp!D51+drdp!M51)*'MBXY-TI2S'!$B51+(drdp!G51+drdp!P51)*'MBXY-TI2S'!$C51+(drdp!J51+drdp!S51)*'MBXY-TI2S'!$D51)</f>
        <v>0</v>
      </c>
      <c r="H51" s="18">
        <f>Model!$W$15*((drdp!B51)*'MBXY-TI2S'!$B51+(drdp!E51)*'MBXY-TI2S'!$C51+(drdp!H51)*'MBXY-TI2S'!$D51)</f>
        <v>-3.4523723427872478E-3</v>
      </c>
      <c r="I51" s="18">
        <f>Model!$W$15*((drdp!C51)*'MBXY-TI2S'!$B51+(drdp!F51)*'MBXY-TI2S'!$C51+(drdp!I51)*'MBXY-TI2S'!$D51)</f>
        <v>9.2506038122138607E-4</v>
      </c>
      <c r="J51" s="18">
        <f>Model!$W$15*((drdp!D51)*'MBXY-TI2S'!$B51+(drdp!G51)*'MBXY-TI2S'!$C51+(drdp!J51)*'MBXY-TI2S'!$D51)</f>
        <v>0</v>
      </c>
      <c r="K51" s="21">
        <f>SUM(E$3:E50)+H51</f>
        <v>-2.7797048750841651E-2</v>
      </c>
      <c r="L51" s="21">
        <f>SUM(F$3:F50)+I51</f>
        <v>7.4481967647565678E-3</v>
      </c>
      <c r="M51" s="21">
        <f>SUM(G$3:G50)+J51</f>
        <v>0</v>
      </c>
      <c r="N51" s="19">
        <f t="shared" si="1"/>
        <v>7.7267591925666733E-4</v>
      </c>
      <c r="O51" s="19">
        <f t="shared" si="1"/>
        <v>5.54756350465302E-5</v>
      </c>
      <c r="P51" s="19">
        <f t="shared" si="1"/>
        <v>0</v>
      </c>
      <c r="Q51" s="19">
        <f t="shared" si="2"/>
        <v>-2.0703788857579937E-4</v>
      </c>
      <c r="R51" s="19">
        <f t="shared" si="3"/>
        <v>0</v>
      </c>
      <c r="S51" s="19">
        <f t="shared" si="4"/>
        <v>0</v>
      </c>
    </row>
    <row r="52" spans="1:19" x14ac:dyDescent="0.25">
      <c r="A52" s="26">
        <f>Wellpath!E52</f>
        <v>1470</v>
      </c>
      <c r="B52" s="22">
        <v>0</v>
      </c>
      <c r="C52" s="22">
        <v>0</v>
      </c>
      <c r="D52" s="22">
        <f>COS(Wellpath!$O52) / (Bfield * COS(Dip))</f>
        <v>1.2349417595138832E-5</v>
      </c>
      <c r="E52" s="20">
        <f>Model!$W$15*((drdp!B52+drdp!K52)*'MBXY-TI2S'!$B52+(drdp!E52+drdp!N52)*'MBXY-TI2S'!$C52+(drdp!H52+drdp!Q52)*'MBXY-TI2S'!$D52)</f>
        <v>-7.7409081339439882E-3</v>
      </c>
      <c r="F52" s="20">
        <f>Model!$W$15*((drdp!C52+drdp!L52)*'MBXY-TI2S'!$B52+(drdp!F52+drdp!O52)*'MBXY-TI2S'!$C52+(drdp!I52+drdp!R52)*'MBXY-TI2S'!$D52)</f>
        <v>2.0741700831738005E-3</v>
      </c>
      <c r="G52" s="20">
        <f>Model!$W$15*((drdp!D52+drdp!M52)*'MBXY-TI2S'!$B52+(drdp!G52+drdp!P52)*'MBXY-TI2S'!$C52+(drdp!J52+drdp!S52)*'MBXY-TI2S'!$D52)</f>
        <v>0</v>
      </c>
      <c r="H52" s="18">
        <f>Model!$W$15*((drdp!B52)*'MBXY-TI2S'!$B52+(drdp!E52)*'MBXY-TI2S'!$C52+(drdp!H52)*'MBXY-TI2S'!$D52)</f>
        <v>-3.8704540669719941E-3</v>
      </c>
      <c r="I52" s="18">
        <f>Model!$W$15*((drdp!C52)*'MBXY-TI2S'!$B52+(drdp!F52)*'MBXY-TI2S'!$C52+(drdp!I52)*'MBXY-TI2S'!$D52)</f>
        <v>1.0370850415869002E-3</v>
      </c>
      <c r="J52" s="18">
        <f>Model!$W$15*((drdp!D52)*'MBXY-TI2S'!$B52+(drdp!G52)*'MBXY-TI2S'!$C52+(drdp!J52)*'MBXY-TI2S'!$D52)</f>
        <v>0</v>
      </c>
      <c r="K52" s="21">
        <f>SUM(E$3:E51)+H52</f>
        <v>-3.5119875160600889E-2</v>
      </c>
      <c r="L52" s="21">
        <f>SUM(F$3:F51)+I52</f>
        <v>9.4103421875648546E-3</v>
      </c>
      <c r="M52" s="21">
        <f>SUM(G$3:G51)+J52</f>
        <v>0</v>
      </c>
      <c r="N52" s="19">
        <f t="shared" si="1"/>
        <v>1.2334056312961912E-3</v>
      </c>
      <c r="O52" s="19">
        <f t="shared" si="1"/>
        <v>8.8554540087062888E-5</v>
      </c>
      <c r="P52" s="19">
        <f t="shared" si="1"/>
        <v>0</v>
      </c>
      <c r="Q52" s="19">
        <f t="shared" si="2"/>
        <v>-3.3049004284581356E-4</v>
      </c>
      <c r="R52" s="19">
        <f t="shared" si="3"/>
        <v>0</v>
      </c>
      <c r="S52" s="19">
        <f t="shared" si="4"/>
        <v>0</v>
      </c>
    </row>
    <row r="53" spans="1:19" x14ac:dyDescent="0.25">
      <c r="A53" s="26">
        <f>Wellpath!E53</f>
        <v>1500</v>
      </c>
      <c r="B53" s="22">
        <v>0</v>
      </c>
      <c r="C53" s="22">
        <v>0</v>
      </c>
      <c r="D53" s="22">
        <f>COS(Wellpath!$O53) / (Bfield * COS(Dip))</f>
        <v>1.2349417595138832E-5</v>
      </c>
      <c r="E53" s="20">
        <f>Model!$W$15*((drdp!B53+drdp!K53)*'MBXY-TI2S'!$B53+(drdp!E53+drdp!N53)*'MBXY-TI2S'!$C53+(drdp!H53+drdp!Q53)*'MBXY-TI2S'!$D53)</f>
        <v>-8.5676404781477589E-3</v>
      </c>
      <c r="F53" s="20">
        <f>Model!$W$15*((drdp!C53+drdp!L53)*'MBXY-TI2S'!$B53+(drdp!F53+drdp!O53)*'MBXY-TI2S'!$C53+(drdp!I53+drdp!R53)*'MBXY-TI2S'!$D53)</f>
        <v>2.29569234715989E-3</v>
      </c>
      <c r="G53" s="20">
        <f>Model!$W$15*((drdp!D53+drdp!M53)*'MBXY-TI2S'!$B53+(drdp!G53+drdp!P53)*'MBXY-TI2S'!$C53+(drdp!J53+drdp!S53)*'MBXY-TI2S'!$D53)</f>
        <v>0</v>
      </c>
      <c r="H53" s="18">
        <f>Model!$W$15*((drdp!B53)*'MBXY-TI2S'!$B53+(drdp!E53)*'MBXY-TI2S'!$C53+(drdp!H53)*'MBXY-TI2S'!$D53)</f>
        <v>-4.2838202390738794E-3</v>
      </c>
      <c r="I53" s="18">
        <f>Model!$W$15*((drdp!C53)*'MBXY-TI2S'!$B53+(drdp!F53)*'MBXY-TI2S'!$C53+(drdp!I53)*'MBXY-TI2S'!$D53)</f>
        <v>1.147846173579945E-3</v>
      </c>
      <c r="J53" s="18">
        <f>Model!$W$15*((drdp!D53)*'MBXY-TI2S'!$B53+(drdp!G53)*'MBXY-TI2S'!$C53+(drdp!J53)*'MBXY-TI2S'!$D53)</f>
        <v>0</v>
      </c>
      <c r="K53" s="21">
        <f>SUM(E$3:E52)+H53</f>
        <v>-4.3274149466646761E-2</v>
      </c>
      <c r="L53" s="21">
        <f>SUM(F$3:F52)+I53</f>
        <v>1.15952734027317E-2</v>
      </c>
      <c r="M53" s="21">
        <f>SUM(G$3:G52)+J53</f>
        <v>0</v>
      </c>
      <c r="N53" s="19">
        <f t="shared" si="1"/>
        <v>1.8726520120616842E-3</v>
      </c>
      <c r="O53" s="19">
        <f t="shared" si="1"/>
        <v>1.3445036528409718E-4</v>
      </c>
      <c r="P53" s="19">
        <f t="shared" si="1"/>
        <v>0</v>
      </c>
      <c r="Q53" s="19">
        <f t="shared" si="2"/>
        <v>-5.0177559433644539E-4</v>
      </c>
      <c r="R53" s="19">
        <f t="shared" si="3"/>
        <v>0</v>
      </c>
      <c r="S53" s="19">
        <f t="shared" si="4"/>
        <v>0</v>
      </c>
    </row>
    <row r="54" spans="1:19" x14ac:dyDescent="0.25">
      <c r="A54" s="26">
        <f>Wellpath!E54</f>
        <v>1530</v>
      </c>
      <c r="B54" s="22">
        <v>0</v>
      </c>
      <c r="C54" s="22">
        <v>0</v>
      </c>
      <c r="D54" s="22">
        <f>COS(Wellpath!$O54) / (Bfield * COS(Dip))</f>
        <v>1.2349417595138832E-5</v>
      </c>
      <c r="E54" s="20">
        <f>Model!$W$15*((drdp!B54+drdp!K54)*'MBXY-TI2S'!$B54+(drdp!E54+drdp!N54)*'MBXY-TI2S'!$C54+(drdp!H54+drdp!Q54)*'MBXY-TI2S'!$D54)</f>
        <v>-9.3839344721727506E-3</v>
      </c>
      <c r="F54" s="20">
        <f>Model!$W$15*((drdp!C54+drdp!L54)*'MBXY-TI2S'!$B54+(drdp!F54+drdp!O54)*'MBXY-TI2S'!$C54+(drdp!I54+drdp!R54)*'MBXY-TI2S'!$D54)</f>
        <v>2.5144176636452621E-3</v>
      </c>
      <c r="G54" s="20">
        <f>Model!$W$15*((drdp!D54+drdp!M54)*'MBXY-TI2S'!$B54+(drdp!G54+drdp!P54)*'MBXY-TI2S'!$C54+(drdp!J54+drdp!S54)*'MBXY-TI2S'!$D54)</f>
        <v>0</v>
      </c>
      <c r="H54" s="18">
        <f>Model!$W$15*((drdp!B54)*'MBXY-TI2S'!$B54+(drdp!E54)*'MBXY-TI2S'!$C54+(drdp!H54)*'MBXY-TI2S'!$D54)</f>
        <v>-4.6919672360863753E-3</v>
      </c>
      <c r="I54" s="18">
        <f>Model!$W$15*((drdp!C54)*'MBXY-TI2S'!$B54+(drdp!F54)*'MBXY-TI2S'!$C54+(drdp!I54)*'MBXY-TI2S'!$D54)</f>
        <v>1.2572088318226311E-3</v>
      </c>
      <c r="J54" s="18">
        <f>Model!$W$15*((drdp!D54)*'MBXY-TI2S'!$B54+(drdp!G54)*'MBXY-TI2S'!$C54+(drdp!J54)*'MBXY-TI2S'!$D54)</f>
        <v>0</v>
      </c>
      <c r="K54" s="21">
        <f>SUM(E$3:E53)+H54</f>
        <v>-5.2249936941807018E-2</v>
      </c>
      <c r="L54" s="21">
        <f>SUM(F$3:F53)+I54</f>
        <v>1.4000328408134276E-2</v>
      </c>
      <c r="M54" s="21">
        <f>SUM(G$3:G53)+J54</f>
        <v>0</v>
      </c>
      <c r="N54" s="19">
        <f t="shared" si="1"/>
        <v>2.7300559104228095E-3</v>
      </c>
      <c r="O54" s="19">
        <f t="shared" si="1"/>
        <v>1.9600919553561163E-4</v>
      </c>
      <c r="P54" s="19">
        <f t="shared" si="1"/>
        <v>0</v>
      </c>
      <c r="Q54" s="19">
        <f t="shared" si="2"/>
        <v>-7.3151627648960539E-4</v>
      </c>
      <c r="R54" s="19">
        <f t="shared" si="3"/>
        <v>0</v>
      </c>
      <c r="S54" s="19">
        <f t="shared" si="4"/>
        <v>0</v>
      </c>
    </row>
    <row r="55" spans="1:19" x14ac:dyDescent="0.25">
      <c r="A55" s="26">
        <f>Wellpath!E55</f>
        <v>1560</v>
      </c>
      <c r="B55" s="22">
        <v>0</v>
      </c>
      <c r="C55" s="22">
        <v>0</v>
      </c>
      <c r="D55" s="22">
        <f>COS(Wellpath!$O55) / (Bfield * COS(Dip))</f>
        <v>1.2349417595138832E-5</v>
      </c>
      <c r="E55" s="20">
        <f>Model!$W$15*((drdp!B55+drdp!K55)*'MBXY-TI2S'!$B55+(drdp!E55+drdp!N55)*'MBXY-TI2S'!$C55+(drdp!H55+drdp!Q55)*'MBXY-TI2S'!$D55)</f>
        <v>-1.0188795587527694E-2</v>
      </c>
      <c r="F55" s="20">
        <f>Model!$W$15*((drdp!C55+drdp!L55)*'MBXY-TI2S'!$B55+(drdp!F55+drdp!O55)*'MBXY-TI2S'!$C55+(drdp!I55+drdp!R55)*'MBXY-TI2S'!$D55)</f>
        <v>2.7300795495238321E-3</v>
      </c>
      <c r="G55" s="20">
        <f>Model!$W$15*((drdp!D55+drdp!M55)*'MBXY-TI2S'!$B55+(drdp!G55+drdp!P55)*'MBXY-TI2S'!$C55+(drdp!J55+drdp!S55)*'MBXY-TI2S'!$D55)</f>
        <v>0</v>
      </c>
      <c r="H55" s="18">
        <f>Model!$W$15*((drdp!B55)*'MBXY-TI2S'!$B55+(drdp!E55)*'MBXY-TI2S'!$C55+(drdp!H55)*'MBXY-TI2S'!$D55)</f>
        <v>-5.0943977937638468E-3</v>
      </c>
      <c r="I55" s="18">
        <f>Model!$W$15*((drdp!C55)*'MBXY-TI2S'!$B55+(drdp!F55)*'MBXY-TI2S'!$C55+(drdp!I55)*'MBXY-TI2S'!$D55)</f>
        <v>1.365039774761916E-3</v>
      </c>
      <c r="J55" s="18">
        <f>Model!$W$15*((drdp!D55)*'MBXY-TI2S'!$B55+(drdp!G55)*'MBXY-TI2S'!$C55+(drdp!J55)*'MBXY-TI2S'!$D55)</f>
        <v>0</v>
      </c>
      <c r="K55" s="21">
        <f>SUM(E$3:E54)+H55</f>
        <v>-6.2036301971657236E-2</v>
      </c>
      <c r="L55" s="21">
        <f>SUM(F$3:F54)+I55</f>
        <v>1.6622577014718823E-2</v>
      </c>
      <c r="M55" s="21">
        <f>SUM(G$3:G54)+J55</f>
        <v>0</v>
      </c>
      <c r="N55" s="19">
        <f t="shared" si="1"/>
        <v>3.8485027623186433E-3</v>
      </c>
      <c r="O55" s="19">
        <f t="shared" si="1"/>
        <v>2.7631006661025853E-4</v>
      </c>
      <c r="P55" s="19">
        <f t="shared" si="1"/>
        <v>0</v>
      </c>
      <c r="Q55" s="19">
        <f t="shared" si="2"/>
        <v>-1.0312032072322256E-3</v>
      </c>
      <c r="R55" s="19">
        <f t="shared" si="3"/>
        <v>0</v>
      </c>
      <c r="S55" s="19">
        <f t="shared" si="4"/>
        <v>0</v>
      </c>
    </row>
    <row r="56" spans="1:19" x14ac:dyDescent="0.25">
      <c r="A56" s="26">
        <f>Wellpath!E56</f>
        <v>1590</v>
      </c>
      <c r="B56" s="22">
        <v>0</v>
      </c>
      <c r="C56" s="22">
        <v>0</v>
      </c>
      <c r="D56" s="22">
        <f>COS(Wellpath!$O56) / (Bfield * COS(Dip))</f>
        <v>1.2349417595138832E-5</v>
      </c>
      <c r="E56" s="20">
        <f>Model!$W$15*((drdp!B56+drdp!K56)*'MBXY-TI2S'!$B56+(drdp!E56+drdp!N56)*'MBXY-TI2S'!$C56+(drdp!H56+drdp!Q56)*'MBXY-TI2S'!$D56)</f>
        <v>-1.0981243224922882E-2</v>
      </c>
      <c r="F56" s="20">
        <f>Model!$W$15*((drdp!C56+drdp!L56)*'MBXY-TI2S'!$B56+(drdp!F56+drdp!O56)*'MBXY-TI2S'!$C56+(drdp!I56+drdp!R56)*'MBXY-TI2S'!$D56)</f>
        <v>2.9424152540078238E-3</v>
      </c>
      <c r="G56" s="20">
        <f>Model!$W$15*((drdp!D56+drdp!M56)*'MBXY-TI2S'!$B56+(drdp!G56+drdp!P56)*'MBXY-TI2S'!$C56+(drdp!J56+drdp!S56)*'MBXY-TI2S'!$D56)</f>
        <v>0</v>
      </c>
      <c r="H56" s="18">
        <f>Model!$W$15*((drdp!B56)*'MBXY-TI2S'!$B56+(drdp!E56)*'MBXY-TI2S'!$C56+(drdp!H56)*'MBXY-TI2S'!$D56)</f>
        <v>-5.4906216124614412E-3</v>
      </c>
      <c r="I56" s="18">
        <f>Model!$W$15*((drdp!C56)*'MBXY-TI2S'!$B56+(drdp!F56)*'MBXY-TI2S'!$C56+(drdp!I56)*'MBXY-TI2S'!$D56)</f>
        <v>1.4712076270039119E-3</v>
      </c>
      <c r="J56" s="18">
        <f>Model!$W$15*((drdp!D56)*'MBXY-TI2S'!$B56+(drdp!G56)*'MBXY-TI2S'!$C56+(drdp!J56)*'MBXY-TI2S'!$D56)</f>
        <v>0</v>
      </c>
      <c r="K56" s="21">
        <f>SUM(E$3:E55)+H56</f>
        <v>-7.262132137788252E-2</v>
      </c>
      <c r="L56" s="21">
        <f>SUM(F$3:F55)+I56</f>
        <v>1.9458824416484652E-2</v>
      </c>
      <c r="M56" s="21">
        <f>SUM(G$3:G55)+J56</f>
        <v>0</v>
      </c>
      <c r="N56" s="19">
        <f t="shared" si="1"/>
        <v>5.2738563186696969E-3</v>
      </c>
      <c r="O56" s="19">
        <f t="shared" si="1"/>
        <v>3.7864584767157924E-4</v>
      </c>
      <c r="P56" s="19">
        <f t="shared" si="1"/>
        <v>0</v>
      </c>
      <c r="Q56" s="19">
        <f t="shared" si="2"/>
        <v>-1.4131255415853192E-3</v>
      </c>
      <c r="R56" s="19">
        <f t="shared" si="3"/>
        <v>0</v>
      </c>
      <c r="S56" s="19">
        <f t="shared" si="4"/>
        <v>0</v>
      </c>
    </row>
    <row r="57" spans="1:19" x14ac:dyDescent="0.25">
      <c r="A57" s="26">
        <f>Wellpath!E57</f>
        <v>1620</v>
      </c>
      <c r="B57" s="22">
        <v>0</v>
      </c>
      <c r="C57" s="22">
        <v>0</v>
      </c>
      <c r="D57" s="22">
        <f>COS(Wellpath!$O57) / (Bfield * COS(Dip))</f>
        <v>1.2349417595138832E-5</v>
      </c>
      <c r="E57" s="20">
        <f>Model!$W$15*((drdp!B57+drdp!K57)*'MBXY-TI2S'!$B57+(drdp!E57+drdp!N57)*'MBXY-TI2S'!$C57+(drdp!H57+drdp!Q57)*'MBXY-TI2S'!$D57)</f>
        <v>-1.1760311908979347E-2</v>
      </c>
      <c r="F57" s="20">
        <f>Model!$W$15*((drdp!C57+drdp!L57)*'MBXY-TI2S'!$B57+(drdp!F57+drdp!O57)*'MBXY-TI2S'!$C57+(drdp!I57+drdp!R57)*'MBXY-TI2S'!$D57)</f>
        <v>3.1511660787491309E-3</v>
      </c>
      <c r="G57" s="20">
        <f>Model!$W$15*((drdp!D57+drdp!M57)*'MBXY-TI2S'!$B57+(drdp!G57+drdp!P57)*'MBXY-TI2S'!$C57+(drdp!J57+drdp!S57)*'MBXY-TI2S'!$D57)</f>
        <v>0</v>
      </c>
      <c r="H57" s="18">
        <f>Model!$W$15*((drdp!B57)*'MBXY-TI2S'!$B57+(drdp!E57)*'MBXY-TI2S'!$C57+(drdp!H57)*'MBXY-TI2S'!$D57)</f>
        <v>-5.8801559544896737E-3</v>
      </c>
      <c r="I57" s="18">
        <f>Model!$W$15*((drdp!C57)*'MBXY-TI2S'!$B57+(drdp!F57)*'MBXY-TI2S'!$C57+(drdp!I57)*'MBXY-TI2S'!$D57)</f>
        <v>1.5755830393745654E-3</v>
      </c>
      <c r="J57" s="18">
        <f>Model!$W$15*((drdp!D57)*'MBXY-TI2S'!$B57+(drdp!G57)*'MBXY-TI2S'!$C57+(drdp!J57)*'MBXY-TI2S'!$D57)</f>
        <v>0</v>
      </c>
      <c r="K57" s="21">
        <f>SUM(E$3:E56)+H57</f>
        <v>-8.3992098944833643E-2</v>
      </c>
      <c r="L57" s="21">
        <f>SUM(F$3:F56)+I57</f>
        <v>2.2505615082863126E-2</v>
      </c>
      <c r="M57" s="21">
        <f>SUM(G$3:G56)+J57</f>
        <v>0</v>
      </c>
      <c r="N57" s="19">
        <f t="shared" si="1"/>
        <v>7.0546726851587246E-3</v>
      </c>
      <c r="O57" s="19">
        <f t="shared" si="1"/>
        <v>5.0650271025799623E-4</v>
      </c>
      <c r="P57" s="19">
        <f t="shared" si="1"/>
        <v>0</v>
      </c>
      <c r="Q57" s="19">
        <f t="shared" si="2"/>
        <v>-1.89029384885418E-3</v>
      </c>
      <c r="R57" s="19">
        <f t="shared" si="3"/>
        <v>0</v>
      </c>
      <c r="S57" s="19">
        <f t="shared" si="4"/>
        <v>0</v>
      </c>
    </row>
    <row r="58" spans="1:19" x14ac:dyDescent="0.25">
      <c r="A58" s="26">
        <f>Wellpath!E58</f>
        <v>1650</v>
      </c>
      <c r="B58" s="22">
        <v>0</v>
      </c>
      <c r="C58" s="22">
        <v>0</v>
      </c>
      <c r="D58" s="22">
        <f>COS(Wellpath!$O58) / (Bfield * COS(Dip))</f>
        <v>1.2349417595138832E-5</v>
      </c>
      <c r="E58" s="20">
        <f>Model!$W$15*((drdp!B58+drdp!K58)*'MBXY-TI2S'!$B58+(drdp!E58+drdp!N58)*'MBXY-TI2S'!$C58+(drdp!H58+drdp!Q58)*'MBXY-TI2S'!$D58)</f>
        <v>-1.2525052464511896E-2</v>
      </c>
      <c r="F58" s="20">
        <f>Model!$W$15*((drdp!C58+drdp!L58)*'MBXY-TI2S'!$B58+(drdp!F58+drdp!O58)*'MBXY-TI2S'!$C58+(drdp!I58+drdp!R58)*'MBXY-TI2S'!$D58)</f>
        <v>3.3560776930234054E-3</v>
      </c>
      <c r="G58" s="20">
        <f>Model!$W$15*((drdp!D58+drdp!M58)*'MBXY-TI2S'!$B58+(drdp!G58+drdp!P58)*'MBXY-TI2S'!$C58+(drdp!J58+drdp!S58)*'MBXY-TI2S'!$D58)</f>
        <v>0</v>
      </c>
      <c r="H58" s="18">
        <f>Model!$W$15*((drdp!B58)*'MBXY-TI2S'!$B58+(drdp!E58)*'MBXY-TI2S'!$C58+(drdp!H58)*'MBXY-TI2S'!$D58)</f>
        <v>-6.262526232255948E-3</v>
      </c>
      <c r="I58" s="18">
        <f>Model!$W$15*((drdp!C58)*'MBXY-TI2S'!$B58+(drdp!F58)*'MBXY-TI2S'!$C58+(drdp!I58)*'MBXY-TI2S'!$D58)</f>
        <v>1.6780388465117027E-3</v>
      </c>
      <c r="J58" s="18">
        <f>Model!$W$15*((drdp!D58)*'MBXY-TI2S'!$B58+(drdp!G58)*'MBXY-TI2S'!$C58+(drdp!J58)*'MBXY-TI2S'!$D58)</f>
        <v>0</v>
      </c>
      <c r="K58" s="21">
        <f>SUM(E$3:E57)+H58</f>
        <v>-9.613478113157925E-2</v>
      </c>
      <c r="L58" s="21">
        <f>SUM(F$3:F57)+I58</f>
        <v>2.5759236968749395E-2</v>
      </c>
      <c r="M58" s="21">
        <f>SUM(G$3:G57)+J58</f>
        <v>0</v>
      </c>
      <c r="N58" s="19">
        <f t="shared" si="1"/>
        <v>9.2418961432166463E-3</v>
      </c>
      <c r="O58" s="19">
        <f t="shared" si="1"/>
        <v>6.6353828921218553E-4</v>
      </c>
      <c r="P58" s="19">
        <f t="shared" si="1"/>
        <v>0</v>
      </c>
      <c r="Q58" s="19">
        <f t="shared" si="2"/>
        <v>-2.4763586081072079E-3</v>
      </c>
      <c r="R58" s="19">
        <f t="shared" si="3"/>
        <v>0</v>
      </c>
      <c r="S58" s="19">
        <f t="shared" si="4"/>
        <v>0</v>
      </c>
    </row>
    <row r="59" spans="1:19" x14ac:dyDescent="0.25">
      <c r="A59" s="26">
        <f>Wellpath!E59</f>
        <v>1680</v>
      </c>
      <c r="B59" s="22">
        <v>0</v>
      </c>
      <c r="C59" s="22">
        <v>0</v>
      </c>
      <c r="D59" s="22">
        <f>COS(Wellpath!$O59) / (Bfield * COS(Dip))</f>
        <v>1.2349417595138832E-5</v>
      </c>
      <c r="E59" s="20">
        <f>Model!$W$15*((drdp!B59+drdp!K59)*'MBXY-TI2S'!$B59+(drdp!E59+drdp!N59)*'MBXY-TI2S'!$C59+(drdp!H59+drdp!Q59)*'MBXY-TI2S'!$D59)</f>
        <v>-1.3274533172952869E-2</v>
      </c>
      <c r="F59" s="20">
        <f>Model!$W$15*((drdp!C59+drdp!L59)*'MBXY-TI2S'!$B59+(drdp!F59+drdp!O59)*'MBXY-TI2S'!$C59+(drdp!I59+drdp!R59)*'MBXY-TI2S'!$D59)</f>
        <v>3.5569004435928699E-3</v>
      </c>
      <c r="G59" s="20">
        <f>Model!$W$15*((drdp!D59+drdp!M59)*'MBXY-TI2S'!$B59+(drdp!G59+drdp!P59)*'MBXY-TI2S'!$C59+(drdp!J59+drdp!S59)*'MBXY-TI2S'!$D59)</f>
        <v>0</v>
      </c>
      <c r="H59" s="18">
        <f>Model!$W$15*((drdp!B59)*'MBXY-TI2S'!$B59+(drdp!E59)*'MBXY-TI2S'!$C59+(drdp!H59)*'MBXY-TI2S'!$D59)</f>
        <v>-6.6372665864764344E-3</v>
      </c>
      <c r="I59" s="18">
        <f>Model!$W$15*((drdp!C59)*'MBXY-TI2S'!$B59+(drdp!F59)*'MBXY-TI2S'!$C59+(drdp!I59)*'MBXY-TI2S'!$D59)</f>
        <v>1.7784502217964349E-3</v>
      </c>
      <c r="J59" s="18">
        <f>Model!$W$15*((drdp!D59)*'MBXY-TI2S'!$B59+(drdp!G59)*'MBXY-TI2S'!$C59+(drdp!J59)*'MBXY-TI2S'!$D59)</f>
        <v>0</v>
      </c>
      <c r="K59" s="21">
        <f>SUM(E$3:E58)+H59</f>
        <v>-0.10903457395031164</v>
      </c>
      <c r="L59" s="21">
        <f>SUM(F$3:F58)+I59</f>
        <v>2.9215726037057532E-2</v>
      </c>
      <c r="M59" s="21">
        <f>SUM(G$3:G58)+J59</f>
        <v>0</v>
      </c>
      <c r="N59" s="19">
        <f t="shared" si="1"/>
        <v>1.1888538316525978E-2</v>
      </c>
      <c r="O59" s="19">
        <f t="shared" si="1"/>
        <v>8.5355864787240137E-4</v>
      </c>
      <c r="P59" s="19">
        <f t="shared" si="1"/>
        <v>0</v>
      </c>
      <c r="Q59" s="19">
        <f t="shared" si="2"/>
        <v>-3.1855242410995946E-3</v>
      </c>
      <c r="R59" s="19">
        <f t="shared" si="3"/>
        <v>0</v>
      </c>
      <c r="S59" s="19">
        <f t="shared" si="4"/>
        <v>0</v>
      </c>
    </row>
    <row r="60" spans="1:19" x14ac:dyDescent="0.25">
      <c r="A60" s="26">
        <f>Wellpath!E60</f>
        <v>1710</v>
      </c>
      <c r="B60" s="22">
        <v>0</v>
      </c>
      <c r="C60" s="22">
        <v>0</v>
      </c>
      <c r="D60" s="22">
        <f>COS(Wellpath!$O60) / (Bfield * COS(Dip))</f>
        <v>1.2349417595138832E-5</v>
      </c>
      <c r="E60" s="20">
        <f>Model!$W$15*((drdp!B60+drdp!K60)*'MBXY-TI2S'!$B60+(drdp!E60+drdp!N60)*'MBXY-TI2S'!$C60+(drdp!H60+drdp!Q60)*'MBXY-TI2S'!$D60)</f>
        <v>-1.4007840907507684E-2</v>
      </c>
      <c r="F60" s="20">
        <f>Model!$W$15*((drdp!C60+drdp!L60)*'MBXY-TI2S'!$B60+(drdp!F60+drdp!O60)*'MBXY-TI2S'!$C60+(drdp!I60+drdp!R60)*'MBXY-TI2S'!$D60)</f>
        <v>3.7533896588703287E-3</v>
      </c>
      <c r="G60" s="20">
        <f>Model!$W$15*((drdp!D60+drdp!M60)*'MBXY-TI2S'!$B60+(drdp!G60+drdp!P60)*'MBXY-TI2S'!$C60+(drdp!J60+drdp!S60)*'MBXY-TI2S'!$D60)</f>
        <v>0</v>
      </c>
      <c r="H60" s="18">
        <f>Model!$W$15*((drdp!B60)*'MBXY-TI2S'!$B60+(drdp!E60)*'MBXY-TI2S'!$C60+(drdp!H60)*'MBXY-TI2S'!$D60)</f>
        <v>-7.0039204537538421E-3</v>
      </c>
      <c r="I60" s="18">
        <f>Model!$W$15*((drdp!C60)*'MBXY-TI2S'!$B60+(drdp!F60)*'MBXY-TI2S'!$C60+(drdp!I60)*'MBXY-TI2S'!$D60)</f>
        <v>1.8766948294351644E-3</v>
      </c>
      <c r="J60" s="18">
        <f>Model!$W$15*((drdp!D60)*'MBXY-TI2S'!$B60+(drdp!G60)*'MBXY-TI2S'!$C60+(drdp!J60)*'MBXY-TI2S'!$D60)</f>
        <v>0</v>
      </c>
      <c r="K60" s="21">
        <f>SUM(E$3:E59)+H60</f>
        <v>-0.12267576099054191</v>
      </c>
      <c r="L60" s="21">
        <f>SUM(F$3:F59)+I60</f>
        <v>3.2870871088289129E-2</v>
      </c>
      <c r="M60" s="21">
        <f>SUM(G$3:G59)+J60</f>
        <v>0</v>
      </c>
      <c r="N60" s="19">
        <f t="shared" si="1"/>
        <v>1.5049342334608563E-2</v>
      </c>
      <c r="O60" s="19">
        <f t="shared" si="1"/>
        <v>1.0804941661029222E-3</v>
      </c>
      <c r="P60" s="19">
        <f t="shared" si="1"/>
        <v>0</v>
      </c>
      <c r="Q60" s="19">
        <f t="shared" si="2"/>
        <v>-4.0324591251778711E-3</v>
      </c>
      <c r="R60" s="19">
        <f t="shared" si="3"/>
        <v>0</v>
      </c>
      <c r="S60" s="19">
        <f t="shared" si="4"/>
        <v>0</v>
      </c>
    </row>
    <row r="61" spans="1:19" x14ac:dyDescent="0.25">
      <c r="A61" s="26">
        <f>Wellpath!E61</f>
        <v>1740</v>
      </c>
      <c r="B61" s="22">
        <v>0</v>
      </c>
      <c r="C61" s="22">
        <v>0</v>
      </c>
      <c r="D61" s="22">
        <f>COS(Wellpath!$O61) / (Bfield * COS(Dip))</f>
        <v>1.2349417595138832E-5</v>
      </c>
      <c r="E61" s="20">
        <f>Model!$W$15*((drdp!B61+drdp!K61)*'MBXY-TI2S'!$B61+(drdp!E61+drdp!N61)*'MBXY-TI2S'!$C61+(drdp!H61+drdp!Q61)*'MBXY-TI2S'!$D61)</f>
        <v>-1.4724082245659175E-2</v>
      </c>
      <c r="F61" s="20">
        <f>Model!$W$15*((drdp!C61+drdp!L61)*'MBXY-TI2S'!$B61+(drdp!F61+drdp!O61)*'MBXY-TI2S'!$C61+(drdp!I61+drdp!R61)*'MBXY-TI2S'!$D61)</f>
        <v>3.9453059470138073E-3</v>
      </c>
      <c r="G61" s="20">
        <f>Model!$W$15*((drdp!D61+drdp!M61)*'MBXY-TI2S'!$B61+(drdp!G61+drdp!P61)*'MBXY-TI2S'!$C61+(drdp!J61+drdp!S61)*'MBXY-TI2S'!$D61)</f>
        <v>0</v>
      </c>
      <c r="H61" s="18">
        <f>Model!$W$15*((drdp!B61)*'MBXY-TI2S'!$B61+(drdp!E61)*'MBXY-TI2S'!$C61+(drdp!H61)*'MBXY-TI2S'!$D61)</f>
        <v>-7.3620411228295874E-3</v>
      </c>
      <c r="I61" s="18">
        <f>Model!$W$15*((drdp!C61)*'MBXY-TI2S'!$B61+(drdp!F61)*'MBXY-TI2S'!$C61+(drdp!I61)*'MBXY-TI2S'!$D61)</f>
        <v>1.9726529735069036E-3</v>
      </c>
      <c r="J61" s="18">
        <f>Model!$W$15*((drdp!D61)*'MBXY-TI2S'!$B61+(drdp!G61)*'MBXY-TI2S'!$C61+(drdp!J61)*'MBXY-TI2S'!$D61)</f>
        <v>0</v>
      </c>
      <c r="K61" s="21">
        <f>SUM(E$3:E60)+H61</f>
        <v>-0.13704172256712535</v>
      </c>
      <c r="L61" s="21">
        <f>SUM(F$3:F60)+I61</f>
        <v>3.6720218891231199E-2</v>
      </c>
      <c r="M61" s="21">
        <f>SUM(G$3:G60)+J61</f>
        <v>0</v>
      </c>
      <c r="N61" s="19">
        <f t="shared" si="1"/>
        <v>1.8780433724164953E-2</v>
      </c>
      <c r="O61" s="19">
        <f t="shared" si="1"/>
        <v>1.3483744754199326E-3</v>
      </c>
      <c r="P61" s="19">
        <f t="shared" si="1"/>
        <v>0</v>
      </c>
      <c r="Q61" s="19">
        <f t="shared" si="2"/>
        <v>-5.0322020498962212E-3</v>
      </c>
      <c r="R61" s="19">
        <f t="shared" si="3"/>
        <v>0</v>
      </c>
      <c r="S61" s="19">
        <f t="shared" si="4"/>
        <v>0</v>
      </c>
    </row>
    <row r="62" spans="1:19" x14ac:dyDescent="0.25">
      <c r="A62" s="26">
        <f>Wellpath!E62</f>
        <v>1770</v>
      </c>
      <c r="B62" s="22">
        <v>0</v>
      </c>
      <c r="C62" s="22">
        <v>0</v>
      </c>
      <c r="D62" s="22">
        <f>COS(Wellpath!$O62) / (Bfield * COS(Dip))</f>
        <v>1.2349417595138832E-5</v>
      </c>
      <c r="E62" s="20">
        <f>Model!$W$15*((drdp!B62+drdp!K62)*'MBXY-TI2S'!$B62+(drdp!E62+drdp!N62)*'MBXY-TI2S'!$C62+(drdp!H62+drdp!Q62)*'MBXY-TI2S'!$D62)</f>
        <v>-1.5422384557665333E-2</v>
      </c>
      <c r="F62" s="20">
        <f>Model!$W$15*((drdp!C62+drdp!L62)*'MBXY-TI2S'!$B62+(drdp!F62+drdp!O62)*'MBXY-TI2S'!$C62+(drdp!I62+drdp!R62)*'MBXY-TI2S'!$D62)</f>
        <v>4.1324154875886426E-3</v>
      </c>
      <c r="G62" s="20">
        <f>Model!$W$15*((drdp!D62+drdp!M62)*'MBXY-TI2S'!$B62+(drdp!G62+drdp!P62)*'MBXY-TI2S'!$C62+(drdp!J62+drdp!S62)*'MBXY-TI2S'!$D62)</f>
        <v>0</v>
      </c>
      <c r="H62" s="18">
        <f>Model!$W$15*((drdp!B62)*'MBXY-TI2S'!$B62+(drdp!E62)*'MBXY-TI2S'!$C62+(drdp!H62)*'MBXY-TI2S'!$D62)</f>
        <v>-7.7111922788326666E-3</v>
      </c>
      <c r="I62" s="18">
        <f>Model!$W$15*((drdp!C62)*'MBXY-TI2S'!$B62+(drdp!F62)*'MBXY-TI2S'!$C62+(drdp!I62)*'MBXY-TI2S'!$D62)</f>
        <v>2.0662077437943213E-3</v>
      </c>
      <c r="J62" s="18">
        <f>Model!$W$15*((drdp!D62)*'MBXY-TI2S'!$B62+(drdp!G62)*'MBXY-TI2S'!$C62+(drdp!J62)*'MBXY-TI2S'!$D62)</f>
        <v>0</v>
      </c>
      <c r="K62" s="21">
        <f>SUM(E$3:E61)+H62</f>
        <v>-0.1521149559687876</v>
      </c>
      <c r="L62" s="21">
        <f>SUM(F$3:F61)+I62</f>
        <v>4.0759079608532423E-2</v>
      </c>
      <c r="M62" s="21">
        <f>SUM(G$3:G61)+J62</f>
        <v>0</v>
      </c>
      <c r="N62" s="19">
        <f t="shared" si="1"/>
        <v>2.3138959829386192E-2</v>
      </c>
      <c r="O62" s="19">
        <f t="shared" si="1"/>
        <v>1.6613025705346834E-3</v>
      </c>
      <c r="P62" s="19">
        <f t="shared" si="1"/>
        <v>0</v>
      </c>
      <c r="Q62" s="19">
        <f t="shared" si="2"/>
        <v>-6.2000655999802177E-3</v>
      </c>
      <c r="R62" s="19">
        <f t="shared" si="3"/>
        <v>0</v>
      </c>
      <c r="S62" s="19">
        <f t="shared" si="4"/>
        <v>0</v>
      </c>
    </row>
    <row r="63" spans="1:19" x14ac:dyDescent="0.25">
      <c r="A63" s="26">
        <f>Wellpath!E63</f>
        <v>1800</v>
      </c>
      <c r="B63" s="22">
        <v>0</v>
      </c>
      <c r="C63" s="22">
        <v>0</v>
      </c>
      <c r="D63" s="22">
        <f>COS(Wellpath!$O63) / (Bfield * COS(Dip))</f>
        <v>1.2349417595138832E-5</v>
      </c>
      <c r="E63" s="20">
        <f>Model!$W$15*((drdp!B63+drdp!K63)*'MBXY-TI2S'!$B63+(drdp!E63+drdp!N63)*'MBXY-TI2S'!$C63+(drdp!H63+drdp!Q63)*'MBXY-TI2S'!$D63)</f>
        <v>-1.6101897069724199E-2</v>
      </c>
      <c r="F63" s="20">
        <f>Model!$W$15*((drdp!C63+drdp!L63)*'MBXY-TI2S'!$B63+(drdp!F63+drdp!O63)*'MBXY-TI2S'!$C63+(drdp!I63+drdp!R63)*'MBXY-TI2S'!$D63)</f>
        <v>4.3144903164416592E-3</v>
      </c>
      <c r="G63" s="20">
        <f>Model!$W$15*((drdp!D63+drdp!M63)*'MBXY-TI2S'!$B63+(drdp!G63+drdp!P63)*'MBXY-TI2S'!$C63+(drdp!J63+drdp!S63)*'MBXY-TI2S'!$D63)</f>
        <v>0</v>
      </c>
      <c r="H63" s="18">
        <f>Model!$W$15*((drdp!B63)*'MBXY-TI2S'!$B63+(drdp!E63)*'MBXY-TI2S'!$C63+(drdp!H63)*'MBXY-TI2S'!$D63)</f>
        <v>-8.0509485348620995E-3</v>
      </c>
      <c r="I63" s="18">
        <f>Model!$W$15*((drdp!C63)*'MBXY-TI2S'!$B63+(drdp!F63)*'MBXY-TI2S'!$C63+(drdp!I63)*'MBXY-TI2S'!$D63)</f>
        <v>2.1572451582208296E-3</v>
      </c>
      <c r="J63" s="18">
        <f>Model!$W$15*((drdp!D63)*'MBXY-TI2S'!$B63+(drdp!G63)*'MBXY-TI2S'!$C63+(drdp!J63)*'MBXY-TI2S'!$D63)</f>
        <v>0</v>
      </c>
      <c r="K63" s="21">
        <f>SUM(E$3:E62)+H63</f>
        <v>-0.16787709678248239</v>
      </c>
      <c r="L63" s="21">
        <f>SUM(F$3:F62)+I63</f>
        <v>4.4982532510547575E-2</v>
      </c>
      <c r="M63" s="21">
        <f>SUM(G$3:G62)+J63</f>
        <v>0</v>
      </c>
      <c r="N63" s="19">
        <f t="shared" si="1"/>
        <v>2.818271962411496E-2</v>
      </c>
      <c r="O63" s="19">
        <f t="shared" si="1"/>
        <v>2.0234282310624694E-3</v>
      </c>
      <c r="P63" s="19">
        <f t="shared" si="1"/>
        <v>0</v>
      </c>
      <c r="Q63" s="19">
        <f t="shared" si="2"/>
        <v>-7.5515369637943561E-3</v>
      </c>
      <c r="R63" s="19">
        <f t="shared" si="3"/>
        <v>0</v>
      </c>
      <c r="S63" s="19">
        <f t="shared" si="4"/>
        <v>0</v>
      </c>
    </row>
    <row r="64" spans="1:19" x14ac:dyDescent="0.25">
      <c r="A64" s="26">
        <f>Wellpath!E64</f>
        <v>1830</v>
      </c>
      <c r="B64" s="22">
        <v>0</v>
      </c>
      <c r="C64" s="22">
        <v>0</v>
      </c>
      <c r="D64" s="22">
        <f>COS(Wellpath!$O64) / (Bfield * COS(Dip))</f>
        <v>1.2349417595138832E-5</v>
      </c>
      <c r="E64" s="20">
        <f>Model!$W$15*((drdp!B64+drdp!K64)*'MBXY-TI2S'!$B64+(drdp!E64+drdp!N64)*'MBXY-TI2S'!$C64+(drdp!H64+drdp!Q64)*'MBXY-TI2S'!$D64)</f>
        <v>-1.6761791900510713E-2</v>
      </c>
      <c r="F64" s="20">
        <f>Model!$W$15*((drdp!C64+drdp!L64)*'MBXY-TI2S'!$B64+(drdp!F64+drdp!O64)*'MBXY-TI2S'!$C64+(drdp!I64+drdp!R64)*'MBXY-TI2S'!$D64)</f>
        <v>4.4913086034403795E-3</v>
      </c>
      <c r="G64" s="20">
        <f>Model!$W$15*((drdp!D64+drdp!M64)*'MBXY-TI2S'!$B64+(drdp!G64+drdp!P64)*'MBXY-TI2S'!$C64+(drdp!J64+drdp!S64)*'MBXY-TI2S'!$D64)</f>
        <v>0</v>
      </c>
      <c r="H64" s="18">
        <f>Model!$W$15*((drdp!B64)*'MBXY-TI2S'!$B64+(drdp!E64)*'MBXY-TI2S'!$C64+(drdp!H64)*'MBXY-TI2S'!$D64)</f>
        <v>-8.3808959502553564E-3</v>
      </c>
      <c r="I64" s="18">
        <f>Model!$W$15*((drdp!C64)*'MBXY-TI2S'!$B64+(drdp!F64)*'MBXY-TI2S'!$C64+(drdp!I64)*'MBXY-TI2S'!$D64)</f>
        <v>2.2456543017201898E-3</v>
      </c>
      <c r="J64" s="18">
        <f>Model!$W$15*((drdp!D64)*'MBXY-TI2S'!$B64+(drdp!G64)*'MBXY-TI2S'!$C64+(drdp!J64)*'MBXY-TI2S'!$D64)</f>
        <v>0</v>
      </c>
      <c r="K64" s="21">
        <f>SUM(E$3:E63)+H64</f>
        <v>-0.18430894126759984</v>
      </c>
      <c r="L64" s="21">
        <f>SUM(F$3:F63)+I64</f>
        <v>4.93854319704886E-2</v>
      </c>
      <c r="M64" s="21">
        <f>SUM(G$3:G63)+J64</f>
        <v>0</v>
      </c>
      <c r="N64" s="19">
        <f t="shared" si="1"/>
        <v>3.3969785831183569E-2</v>
      </c>
      <c r="O64" s="19">
        <f t="shared" si="1"/>
        <v>2.4389208909117574E-3</v>
      </c>
      <c r="P64" s="19">
        <f t="shared" si="1"/>
        <v>0</v>
      </c>
      <c r="Q64" s="19">
        <f t="shared" si="2"/>
        <v>-9.10217668052383E-3</v>
      </c>
      <c r="R64" s="19">
        <f t="shared" si="3"/>
        <v>0</v>
      </c>
      <c r="S64" s="19">
        <f t="shared" si="4"/>
        <v>0</v>
      </c>
    </row>
    <row r="65" spans="1:19" x14ac:dyDescent="0.25">
      <c r="A65" s="26">
        <f>Wellpath!E65</f>
        <v>1860</v>
      </c>
      <c r="B65" s="22">
        <v>0</v>
      </c>
      <c r="C65" s="22">
        <v>0</v>
      </c>
      <c r="D65" s="22">
        <f>COS(Wellpath!$O65) / (Bfield * COS(Dip))</f>
        <v>1.2349417595138832E-5</v>
      </c>
      <c r="E65" s="20">
        <f>Model!$W$15*((drdp!B65+drdp!K65)*'MBXY-TI2S'!$B65+(drdp!E65+drdp!N65)*'MBXY-TI2S'!$C65+(drdp!H65+drdp!Q65)*'MBXY-TI2S'!$D65)</f>
        <v>-1.7401265069822563E-2</v>
      </c>
      <c r="F65" s="20">
        <f>Model!$W$15*((drdp!C65+drdp!L65)*'MBXY-TI2S'!$B65+(drdp!F65+drdp!O65)*'MBXY-TI2S'!$C65+(drdp!I65+drdp!R65)*'MBXY-TI2S'!$D65)</f>
        <v>4.6626549227388597E-3</v>
      </c>
      <c r="G65" s="20">
        <f>Model!$W$15*((drdp!D65+drdp!M65)*'MBXY-TI2S'!$B65+(drdp!G65+drdp!P65)*'MBXY-TI2S'!$C65+(drdp!J65+drdp!S65)*'MBXY-TI2S'!$D65)</f>
        <v>0</v>
      </c>
      <c r="H65" s="18">
        <f>Model!$W$15*((drdp!B65)*'MBXY-TI2S'!$B65+(drdp!E65)*'MBXY-TI2S'!$C65+(drdp!H65)*'MBXY-TI2S'!$D65)</f>
        <v>-8.7006325349112817E-3</v>
      </c>
      <c r="I65" s="18">
        <f>Model!$W$15*((drdp!C65)*'MBXY-TI2S'!$B65+(drdp!F65)*'MBXY-TI2S'!$C65+(drdp!I65)*'MBXY-TI2S'!$D65)</f>
        <v>2.3313274613694299E-3</v>
      </c>
      <c r="J65" s="18">
        <f>Model!$W$15*((drdp!D65)*'MBXY-TI2S'!$B65+(drdp!G65)*'MBXY-TI2S'!$C65+(drdp!J65)*'MBXY-TI2S'!$D65)</f>
        <v>0</v>
      </c>
      <c r="K65" s="21">
        <f>SUM(E$3:E64)+H65</f>
        <v>-0.20139046975276648</v>
      </c>
      <c r="L65" s="21">
        <f>SUM(F$3:F64)+I65</f>
        <v>5.396241373357822E-2</v>
      </c>
      <c r="M65" s="21">
        <f>SUM(G$3:G64)+J65</f>
        <v>0</v>
      </c>
      <c r="N65" s="19">
        <f t="shared" si="1"/>
        <v>4.0558121307239951E-2</v>
      </c>
      <c r="O65" s="19">
        <f t="shared" si="1"/>
        <v>2.9119420959538714E-3</v>
      </c>
      <c r="P65" s="19">
        <f t="shared" si="1"/>
        <v>0</v>
      </c>
      <c r="Q65" s="19">
        <f t="shared" si="2"/>
        <v>-1.0867515850798455E-2</v>
      </c>
      <c r="R65" s="19">
        <f t="shared" si="3"/>
        <v>0</v>
      </c>
      <c r="S65" s="19">
        <f t="shared" si="4"/>
        <v>0</v>
      </c>
    </row>
    <row r="66" spans="1:19" x14ac:dyDescent="0.25">
      <c r="A66" s="26">
        <f>Wellpath!E66</f>
        <v>1890</v>
      </c>
      <c r="B66" s="22">
        <v>0</v>
      </c>
      <c r="C66" s="22">
        <v>0</v>
      </c>
      <c r="D66" s="22">
        <f>COS(Wellpath!$O66) / (Bfield * COS(Dip))</f>
        <v>1.2349417595138832E-5</v>
      </c>
      <c r="E66" s="20">
        <f>Model!$W$15*((drdp!B66+drdp!K66)*'MBXY-TI2S'!$B66+(drdp!E66+drdp!N66)*'MBXY-TI2S'!$C66+(drdp!H66+drdp!Q66)*'MBXY-TI2S'!$D66)</f>
        <v>-1.8019537478106234E-2</v>
      </c>
      <c r="F66" s="20">
        <f>Model!$W$15*((drdp!C66+drdp!L66)*'MBXY-TI2S'!$B66+(drdp!F66+drdp!O66)*'MBXY-TI2S'!$C66+(drdp!I66+drdp!R66)*'MBXY-TI2S'!$D66)</f>
        <v>4.8283205152409138E-3</v>
      </c>
      <c r="G66" s="20">
        <f>Model!$W$15*((drdp!D66+drdp!M66)*'MBXY-TI2S'!$B66+(drdp!G66+drdp!P66)*'MBXY-TI2S'!$C66+(drdp!J66+drdp!S66)*'MBXY-TI2S'!$D66)</f>
        <v>0</v>
      </c>
      <c r="H66" s="18">
        <f>Model!$W$15*((drdp!B66)*'MBXY-TI2S'!$B66+(drdp!E66)*'MBXY-TI2S'!$C66+(drdp!H66)*'MBXY-TI2S'!$D66)</f>
        <v>-9.0097687390531169E-3</v>
      </c>
      <c r="I66" s="18">
        <f>Model!$W$15*((drdp!C66)*'MBXY-TI2S'!$B66+(drdp!F66)*'MBXY-TI2S'!$C66+(drdp!I66)*'MBXY-TI2S'!$D66)</f>
        <v>2.4141602576204569E-3</v>
      </c>
      <c r="J66" s="18">
        <f>Model!$W$15*((drdp!D66)*'MBXY-TI2S'!$B66+(drdp!G66)*'MBXY-TI2S'!$C66+(drdp!J66)*'MBXY-TI2S'!$D66)</f>
        <v>0</v>
      </c>
      <c r="K66" s="21">
        <f>SUM(E$3:E65)+H66</f>
        <v>-0.2191008710267309</v>
      </c>
      <c r="L66" s="21">
        <f>SUM(F$3:F65)+I66</f>
        <v>5.8707901452568108E-2</v>
      </c>
      <c r="M66" s="21">
        <f>SUM(G$3:G65)+J66</f>
        <v>0</v>
      </c>
      <c r="N66" s="19">
        <f t="shared" si="1"/>
        <v>4.8005191684672169E-2</v>
      </c>
      <c r="O66" s="19">
        <f t="shared" si="1"/>
        <v>3.4466176929644488E-3</v>
      </c>
      <c r="P66" s="19">
        <f t="shared" si="1"/>
        <v>0</v>
      </c>
      <c r="Q66" s="19">
        <f t="shared" si="2"/>
        <v>-1.2862952344409153E-2</v>
      </c>
      <c r="R66" s="19">
        <f t="shared" si="3"/>
        <v>0</v>
      </c>
      <c r="S66" s="19">
        <f t="shared" si="4"/>
        <v>0</v>
      </c>
    </row>
    <row r="67" spans="1:19" x14ac:dyDescent="0.25">
      <c r="A67" s="26">
        <f>Wellpath!E67</f>
        <v>1920</v>
      </c>
      <c r="B67" s="22">
        <v>0</v>
      </c>
      <c r="C67" s="22">
        <v>0</v>
      </c>
      <c r="D67" s="22">
        <f>COS(Wellpath!$O67) / (Bfield * COS(Dip))</f>
        <v>1.2349417595138832E-5</v>
      </c>
      <c r="E67" s="20">
        <f>Model!$W$15*((drdp!B67+drdp!K67)*'MBXY-TI2S'!$B67+(drdp!E67+drdp!N67)*'MBXY-TI2S'!$C67+(drdp!H67+drdp!Q67)*'MBXY-TI2S'!$D67)</f>
        <v>-1.8615855855669803E-2</v>
      </c>
      <c r="F67" s="20">
        <f>Model!$W$15*((drdp!C67+drdp!L67)*'MBXY-TI2S'!$B67+(drdp!F67+drdp!O67)*'MBXY-TI2S'!$C67+(drdp!I67+drdp!R67)*'MBXY-TI2S'!$D67)</f>
        <v>4.9881035429409099E-3</v>
      </c>
      <c r="G67" s="20">
        <f>Model!$W$15*((drdp!D67+drdp!M67)*'MBXY-TI2S'!$B67+(drdp!G67+drdp!P67)*'MBXY-TI2S'!$C67+(drdp!J67+drdp!S67)*'MBXY-TI2S'!$D67)</f>
        <v>0</v>
      </c>
      <c r="H67" s="18">
        <f>Model!$W$15*((drdp!B67)*'MBXY-TI2S'!$B67+(drdp!E67)*'MBXY-TI2S'!$C67+(drdp!H67)*'MBXY-TI2S'!$D67)</f>
        <v>-9.3079279278349015E-3</v>
      </c>
      <c r="I67" s="18">
        <f>Model!$W$15*((drdp!C67)*'MBXY-TI2S'!$B67+(drdp!F67)*'MBXY-TI2S'!$C67+(drdp!I67)*'MBXY-TI2S'!$D67)</f>
        <v>2.494051771470455E-3</v>
      </c>
      <c r="J67" s="18">
        <f>Model!$W$15*((drdp!D67)*'MBXY-TI2S'!$B67+(drdp!G67)*'MBXY-TI2S'!$C67+(drdp!J67)*'MBXY-TI2S'!$D67)</f>
        <v>0</v>
      </c>
      <c r="K67" s="21">
        <f>SUM(E$3:E66)+H67</f>
        <v>-0.23741856769361891</v>
      </c>
      <c r="L67" s="21">
        <f>SUM(F$3:F66)+I67</f>
        <v>6.361611348165902E-2</v>
      </c>
      <c r="M67" s="21">
        <f>SUM(G$3:G66)+J67</f>
        <v>0</v>
      </c>
      <c r="N67" s="19">
        <f t="shared" si="1"/>
        <v>5.6367576285689502E-2</v>
      </c>
      <c r="O67" s="19">
        <f t="shared" si="1"/>
        <v>4.0470098945113182E-3</v>
      </c>
      <c r="P67" s="19">
        <f t="shared" si="1"/>
        <v>0</v>
      </c>
      <c r="Q67" s="19">
        <f t="shared" si="2"/>
        <v>-1.5103646545050205E-2</v>
      </c>
      <c r="R67" s="19">
        <f t="shared" si="3"/>
        <v>0</v>
      </c>
      <c r="S67" s="19">
        <f t="shared" si="4"/>
        <v>0</v>
      </c>
    </row>
    <row r="68" spans="1:19" x14ac:dyDescent="0.25">
      <c r="A68" s="26">
        <f>Wellpath!E68</f>
        <v>1950</v>
      </c>
      <c r="B68" s="22">
        <v>0</v>
      </c>
      <c r="C68" s="22">
        <v>0</v>
      </c>
      <c r="D68" s="22">
        <f>COS(Wellpath!$O68) / (Bfield * COS(Dip))</f>
        <v>1.2349417595138832E-5</v>
      </c>
      <c r="E68" s="20">
        <f>Model!$W$15*((drdp!B68+drdp!K68)*'MBXY-TI2S'!$B68+(drdp!E68+drdp!N68)*'MBXY-TI2S'!$C68+(drdp!H68+drdp!Q68)*'MBXY-TI2S'!$D68)</f>
        <v>-1.9189493680425999E-2</v>
      </c>
      <c r="F68" s="20">
        <f>Model!$W$15*((drdp!C68+drdp!L68)*'MBXY-TI2S'!$B68+(drdp!F68+drdp!O68)*'MBXY-TI2S'!$C68+(drdp!I68+drdp!R68)*'MBXY-TI2S'!$D68)</f>
        <v>5.141809334832278E-3</v>
      </c>
      <c r="G68" s="20">
        <f>Model!$W$15*((drdp!D68+drdp!M68)*'MBXY-TI2S'!$B68+(drdp!G68+drdp!P68)*'MBXY-TI2S'!$C68+(drdp!J68+drdp!S68)*'MBXY-TI2S'!$D68)</f>
        <v>0</v>
      </c>
      <c r="H68" s="18">
        <f>Model!$W$15*((drdp!B68)*'MBXY-TI2S'!$B68+(drdp!E68)*'MBXY-TI2S'!$C68+(drdp!H68)*'MBXY-TI2S'!$D68)</f>
        <v>-9.5947468402129994E-3</v>
      </c>
      <c r="I68" s="18">
        <f>Model!$W$15*((drdp!C68)*'MBXY-TI2S'!$B68+(drdp!F68)*'MBXY-TI2S'!$C68+(drdp!I68)*'MBXY-TI2S'!$D68)</f>
        <v>2.570904667416139E-3</v>
      </c>
      <c r="J68" s="18">
        <f>Model!$W$15*((drdp!D68)*'MBXY-TI2S'!$B68+(drdp!G68)*'MBXY-TI2S'!$C68+(drdp!J68)*'MBXY-TI2S'!$D68)</f>
        <v>0</v>
      </c>
      <c r="K68" s="21">
        <f>SUM(E$3:E67)+H68</f>
        <v>-0.25632124246166682</v>
      </c>
      <c r="L68" s="21">
        <f>SUM(F$3:F67)+I68</f>
        <v>6.8681069920545609E-2</v>
      </c>
      <c r="M68" s="21">
        <f>SUM(G$3:G67)+J68</f>
        <v>0</v>
      </c>
      <c r="N68" s="19">
        <f t="shared" ref="N68:P131" si="5">K68^2</f>
        <v>6.5700579337092585E-2</v>
      </c>
      <c r="O68" s="19">
        <f t="shared" si="5"/>
        <v>4.7170893654308746E-3</v>
      </c>
      <c r="P68" s="19">
        <f t="shared" si="5"/>
        <v>0</v>
      </c>
      <c r="Q68" s="19">
        <f t="shared" ref="Q68:Q131" si="6">K68*L68</f>
        <v>-1.7604417175630865E-2</v>
      </c>
      <c r="R68" s="19">
        <f t="shared" ref="R68:R131" si="7">K68*M68</f>
        <v>0</v>
      </c>
      <c r="S68" s="19">
        <f t="shared" ref="S68:S131" si="8">L68*M68</f>
        <v>0</v>
      </c>
    </row>
    <row r="69" spans="1:19" x14ac:dyDescent="0.25">
      <c r="A69" s="26">
        <f>Wellpath!E69</f>
        <v>1980</v>
      </c>
      <c r="B69" s="22">
        <v>0</v>
      </c>
      <c r="C69" s="22">
        <v>0</v>
      </c>
      <c r="D69" s="22">
        <f>COS(Wellpath!$O69) / (Bfield * COS(Dip))</f>
        <v>1.2349417595138832E-5</v>
      </c>
      <c r="E69" s="20">
        <f>Model!$W$15*((drdp!B69+drdp!K69)*'MBXY-TI2S'!$B69+(drdp!E69+drdp!N69)*'MBXY-TI2S'!$C69+(drdp!H69+drdp!Q69)*'MBXY-TI2S'!$D69)</f>
        <v>-1.9739752063047501E-2</v>
      </c>
      <c r="F69" s="20">
        <f>Model!$W$15*((drdp!C69+drdp!L69)*'MBXY-TI2S'!$B69+(drdp!F69+drdp!O69)*'MBXY-TI2S'!$C69+(drdp!I69+drdp!R69)*'MBXY-TI2S'!$D69)</f>
        <v>5.289250624084166E-3</v>
      </c>
      <c r="G69" s="20">
        <f>Model!$W$15*((drdp!D69+drdp!M69)*'MBXY-TI2S'!$B69+(drdp!G69+drdp!P69)*'MBXY-TI2S'!$C69+(drdp!J69+drdp!S69)*'MBXY-TI2S'!$D69)</f>
        <v>0</v>
      </c>
      <c r="H69" s="18">
        <f>Model!$W$15*((drdp!B69)*'MBXY-TI2S'!$B69+(drdp!E69)*'MBXY-TI2S'!$C69+(drdp!H69)*'MBXY-TI2S'!$D69)</f>
        <v>-9.8698760315237503E-3</v>
      </c>
      <c r="I69" s="18">
        <f>Model!$W$15*((drdp!C69)*'MBXY-TI2S'!$B69+(drdp!F69)*'MBXY-TI2S'!$C69+(drdp!I69)*'MBXY-TI2S'!$D69)</f>
        <v>2.644625312042083E-3</v>
      </c>
      <c r="J69" s="18">
        <f>Model!$W$15*((drdp!D69)*'MBXY-TI2S'!$B69+(drdp!G69)*'MBXY-TI2S'!$C69+(drdp!J69)*'MBXY-TI2S'!$D69)</f>
        <v>0</v>
      </c>
      <c r="K69" s="21">
        <f>SUM(E$3:E68)+H69</f>
        <v>-0.27578586533340355</v>
      </c>
      <c r="L69" s="21">
        <f>SUM(F$3:F68)+I69</f>
        <v>7.3896599900003843E-2</v>
      </c>
      <c r="M69" s="21">
        <f>SUM(G$3:G68)+J69</f>
        <v>0</v>
      </c>
      <c r="N69" s="19">
        <f t="shared" si="5"/>
        <v>7.6057843517694193E-2</v>
      </c>
      <c r="O69" s="19">
        <f t="shared" si="5"/>
        <v>5.4607074767812477E-3</v>
      </c>
      <c r="P69" s="19">
        <f t="shared" si="5"/>
        <v>0</v>
      </c>
      <c r="Q69" s="19">
        <f t="shared" si="6"/>
        <v>-2.037963774861886E-2</v>
      </c>
      <c r="R69" s="19">
        <f t="shared" si="7"/>
        <v>0</v>
      </c>
      <c r="S69" s="19">
        <f t="shared" si="8"/>
        <v>0</v>
      </c>
    </row>
    <row r="70" spans="1:19" x14ac:dyDescent="0.25">
      <c r="A70" s="26">
        <f>Wellpath!E70</f>
        <v>2010</v>
      </c>
      <c r="B70" s="22">
        <v>0</v>
      </c>
      <c r="C70" s="22">
        <v>0</v>
      </c>
      <c r="D70" s="22">
        <f>COS(Wellpath!$O70) / (Bfield * COS(Dip))</f>
        <v>1.2349417595138832E-5</v>
      </c>
      <c r="E70" s="20">
        <f>Model!$W$15*((drdp!B70+drdp!K70)*'MBXY-TI2S'!$B70+(drdp!E70+drdp!N70)*'MBXY-TI2S'!$C70+(drdp!H70+drdp!Q70)*'MBXY-TI2S'!$D70)</f>
        <v>-2.0265960598455889E-2</v>
      </c>
      <c r="F70" s="20">
        <f>Model!$W$15*((drdp!C70+drdp!L70)*'MBXY-TI2S'!$B70+(drdp!F70+drdp!O70)*'MBXY-TI2S'!$C70+(drdp!I70+drdp!R70)*'MBXY-TI2S'!$D70)</f>
        <v>5.4302477761972064E-3</v>
      </c>
      <c r="G70" s="20">
        <f>Model!$W$15*((drdp!D70+drdp!M70)*'MBXY-TI2S'!$B70+(drdp!G70+drdp!P70)*'MBXY-TI2S'!$C70+(drdp!J70+drdp!S70)*'MBXY-TI2S'!$D70)</f>
        <v>0</v>
      </c>
      <c r="H70" s="18">
        <f>Model!$W$15*((drdp!B70)*'MBXY-TI2S'!$B70+(drdp!E70)*'MBXY-TI2S'!$C70+(drdp!H70)*'MBXY-TI2S'!$D70)</f>
        <v>-1.0132980299227944E-2</v>
      </c>
      <c r="I70" s="18">
        <f>Model!$W$15*((drdp!C70)*'MBXY-TI2S'!$B70+(drdp!F70)*'MBXY-TI2S'!$C70+(drdp!I70)*'MBXY-TI2S'!$D70)</f>
        <v>2.7151238880986032E-3</v>
      </c>
      <c r="J70" s="18">
        <f>Model!$W$15*((drdp!D70)*'MBXY-TI2S'!$B70+(drdp!G70)*'MBXY-TI2S'!$C70+(drdp!J70)*'MBXY-TI2S'!$D70)</f>
        <v>0</v>
      </c>
      <c r="K70" s="21">
        <f>SUM(E$3:E69)+H70</f>
        <v>-0.29578872166415526</v>
      </c>
      <c r="L70" s="21">
        <f>SUM(F$3:F69)+I70</f>
        <v>7.9256349100144535E-2</v>
      </c>
      <c r="M70" s="21">
        <f>SUM(G$3:G69)+J70</f>
        <v>0</v>
      </c>
      <c r="N70" s="19">
        <f t="shared" si="5"/>
        <v>8.7490967863715116E-2</v>
      </c>
      <c r="O70" s="19">
        <f t="shared" si="5"/>
        <v>6.2815688726839819E-3</v>
      </c>
      <c r="P70" s="19">
        <f t="shared" si="5"/>
        <v>0</v>
      </c>
      <c r="Q70" s="19">
        <f t="shared" si="6"/>
        <v>-2.3443134184099775E-2</v>
      </c>
      <c r="R70" s="19">
        <f t="shared" si="7"/>
        <v>0</v>
      </c>
      <c r="S70" s="19">
        <f t="shared" si="8"/>
        <v>0</v>
      </c>
    </row>
    <row r="71" spans="1:19" x14ac:dyDescent="0.25">
      <c r="A71" s="26">
        <f>Wellpath!E71</f>
        <v>2040</v>
      </c>
      <c r="B71" s="22">
        <v>0</v>
      </c>
      <c r="C71" s="22">
        <v>0</v>
      </c>
      <c r="D71" s="22">
        <f>COS(Wellpath!$O71) / (Bfield * COS(Dip))</f>
        <v>1.2349417595138832E-5</v>
      </c>
      <c r="E71" s="20">
        <f>Model!$W$15*((drdp!B71+drdp!K71)*'MBXY-TI2S'!$B71+(drdp!E71+drdp!N71)*'MBXY-TI2S'!$C71+(drdp!H71+drdp!Q71)*'MBXY-TI2S'!$D71)</f>
        <v>-2.0767478182606974E-2</v>
      </c>
      <c r="F71" s="20">
        <f>Model!$W$15*((drdp!C71+drdp!L71)*'MBXY-TI2S'!$B71+(drdp!F71+drdp!O71)*'MBXY-TI2S'!$C71+(drdp!I71+drdp!R71)*'MBXY-TI2S'!$D71)</f>
        <v>5.5646290078604976E-3</v>
      </c>
      <c r="G71" s="20">
        <f>Model!$W$15*((drdp!D71+drdp!M71)*'MBXY-TI2S'!$B71+(drdp!G71+drdp!P71)*'MBXY-TI2S'!$C71+(drdp!J71+drdp!S71)*'MBXY-TI2S'!$D71)</f>
        <v>0</v>
      </c>
      <c r="H71" s="18">
        <f>Model!$W$15*((drdp!B71)*'MBXY-TI2S'!$B71+(drdp!E71)*'MBXY-TI2S'!$C71+(drdp!H71)*'MBXY-TI2S'!$D71)</f>
        <v>-1.0383739091303487E-2</v>
      </c>
      <c r="I71" s="18">
        <f>Model!$W$15*((drdp!C71)*'MBXY-TI2S'!$B71+(drdp!F71)*'MBXY-TI2S'!$C71+(drdp!I71)*'MBXY-TI2S'!$D71)</f>
        <v>2.7823145039302488E-3</v>
      </c>
      <c r="J71" s="18">
        <f>Model!$W$15*((drdp!D71)*'MBXY-TI2S'!$B71+(drdp!G71)*'MBXY-TI2S'!$C71+(drdp!J71)*'MBXY-TI2S'!$D71)</f>
        <v>0</v>
      </c>
      <c r="K71" s="21">
        <f>SUM(E$3:E70)+H71</f>
        <v>-0.31630544105468666</v>
      </c>
      <c r="L71" s="21">
        <f>SUM(F$3:F70)+I71</f>
        <v>8.4753787492173382E-2</v>
      </c>
      <c r="M71" s="21">
        <f>SUM(G$3:G70)+J71</f>
        <v>0</v>
      </c>
      <c r="N71" s="19">
        <f t="shared" si="5"/>
        <v>0.10004913204079986</v>
      </c>
      <c r="O71" s="19">
        <f t="shared" si="5"/>
        <v>7.183204494268485E-3</v>
      </c>
      <c r="P71" s="19">
        <f t="shared" si="5"/>
        <v>0</v>
      </c>
      <c r="Q71" s="19">
        <f t="shared" si="6"/>
        <v>-2.6808084133767087E-2</v>
      </c>
      <c r="R71" s="19">
        <f t="shared" si="7"/>
        <v>0</v>
      </c>
      <c r="S71" s="19">
        <f t="shared" si="8"/>
        <v>0</v>
      </c>
    </row>
    <row r="72" spans="1:19" x14ac:dyDescent="0.25">
      <c r="A72" s="26">
        <f>Wellpath!E72</f>
        <v>2070</v>
      </c>
      <c r="B72" s="22">
        <v>0</v>
      </c>
      <c r="C72" s="22">
        <v>0</v>
      </c>
      <c r="D72" s="22">
        <f>COS(Wellpath!$O72) / (Bfield * COS(Dip))</f>
        <v>1.2349417595138832E-5</v>
      </c>
      <c r="E72" s="20">
        <f>Model!$W$15*((drdp!B72+drdp!K72)*'MBXY-TI2S'!$B72+(drdp!E72+drdp!N72)*'MBXY-TI2S'!$C72+(drdp!H72+drdp!Q72)*'MBXY-TI2S'!$D72)</f>
        <v>-2.124369379357733E-2</v>
      </c>
      <c r="F72" s="20">
        <f>Model!$W$15*((drdp!C72+drdp!L72)*'MBXY-TI2S'!$B72+(drdp!F72+drdp!O72)*'MBXY-TI2S'!$C72+(drdp!I72+drdp!R72)*'MBXY-TI2S'!$D72)</f>
        <v>5.6922305962430987E-3</v>
      </c>
      <c r="G72" s="20">
        <f>Model!$W$15*((drdp!D72+drdp!M72)*'MBXY-TI2S'!$B72+(drdp!G72+drdp!P72)*'MBXY-TI2S'!$C72+(drdp!J72+drdp!S72)*'MBXY-TI2S'!$D72)</f>
        <v>0</v>
      </c>
      <c r="H72" s="18">
        <f>Model!$W$15*((drdp!B72)*'MBXY-TI2S'!$B72+(drdp!E72)*'MBXY-TI2S'!$C72+(drdp!H72)*'MBXY-TI2S'!$D72)</f>
        <v>-1.0621846896788665E-2</v>
      </c>
      <c r="I72" s="18">
        <f>Model!$W$15*((drdp!C72)*'MBXY-TI2S'!$B72+(drdp!F72)*'MBXY-TI2S'!$C72+(drdp!I72)*'MBXY-TI2S'!$D72)</f>
        <v>2.8461152981215493E-3</v>
      </c>
      <c r="J72" s="18">
        <f>Model!$W$15*((drdp!D72)*'MBXY-TI2S'!$B72+(drdp!G72)*'MBXY-TI2S'!$C72+(drdp!J72)*'MBXY-TI2S'!$D72)</f>
        <v>0</v>
      </c>
      <c r="K72" s="21">
        <f>SUM(E$3:E71)+H72</f>
        <v>-0.33731102704277888</v>
      </c>
      <c r="L72" s="21">
        <f>SUM(F$3:F71)+I72</f>
        <v>9.0382217294225173E-2</v>
      </c>
      <c r="M72" s="21">
        <f>SUM(G$3:G71)+J72</f>
        <v>0</v>
      </c>
      <c r="N72" s="19">
        <f t="shared" si="5"/>
        <v>0.1137787289646543</v>
      </c>
      <c r="O72" s="19">
        <f t="shared" si="5"/>
        <v>8.1689452030205365E-3</v>
      </c>
      <c r="P72" s="19">
        <f t="shared" si="5"/>
        <v>0</v>
      </c>
      <c r="Q72" s="19">
        <f t="shared" si="6"/>
        <v>-3.0486918541918703E-2</v>
      </c>
      <c r="R72" s="19">
        <f t="shared" si="7"/>
        <v>0</v>
      </c>
      <c r="S72" s="19">
        <f t="shared" si="8"/>
        <v>0</v>
      </c>
    </row>
    <row r="73" spans="1:19" x14ac:dyDescent="0.25">
      <c r="A73" s="26">
        <f>Wellpath!E73</f>
        <v>2100</v>
      </c>
      <c r="B73" s="22">
        <v>0</v>
      </c>
      <c r="C73" s="22">
        <v>0</v>
      </c>
      <c r="D73" s="22">
        <f>COS(Wellpath!$O73) / (Bfield * COS(Dip))</f>
        <v>1.2349417595138832E-5</v>
      </c>
      <c r="E73" s="20">
        <f>Model!$W$15*((drdp!B73+drdp!K73)*'MBXY-TI2S'!$B73+(drdp!E73+drdp!N73)*'MBXY-TI2S'!$C73+(drdp!H73+drdp!Q73)*'MBXY-TI2S'!$D73)</f>
        <v>-2.1694027236000387E-2</v>
      </c>
      <c r="F73" s="20">
        <f>Model!$W$15*((drdp!C73+drdp!L73)*'MBXY-TI2S'!$B73+(drdp!F73+drdp!O73)*'MBXY-TI2S'!$C73+(drdp!I73+drdp!R73)*'MBXY-TI2S'!$D73)</f>
        <v>5.8128970784650843E-3</v>
      </c>
      <c r="G73" s="20">
        <f>Model!$W$15*((drdp!D73+drdp!M73)*'MBXY-TI2S'!$B73+(drdp!G73+drdp!P73)*'MBXY-TI2S'!$C73+(drdp!J73+drdp!S73)*'MBXY-TI2S'!$D73)</f>
        <v>0</v>
      </c>
      <c r="H73" s="18">
        <f>Model!$W$15*((drdp!B73)*'MBXY-TI2S'!$B73+(drdp!E73)*'MBXY-TI2S'!$C73+(drdp!H73)*'MBXY-TI2S'!$D73)</f>
        <v>-1.0847013618000194E-2</v>
      </c>
      <c r="I73" s="18">
        <f>Model!$W$15*((drdp!C73)*'MBXY-TI2S'!$B73+(drdp!F73)*'MBXY-TI2S'!$C73+(drdp!I73)*'MBXY-TI2S'!$D73)</f>
        <v>2.9064485392325421E-3</v>
      </c>
      <c r="J73" s="18">
        <f>Model!$W$15*((drdp!D73)*'MBXY-TI2S'!$B73+(drdp!G73)*'MBXY-TI2S'!$C73+(drdp!J73)*'MBXY-TI2S'!$D73)</f>
        <v>0</v>
      </c>
      <c r="K73" s="21">
        <f>SUM(E$3:E72)+H73</f>
        <v>-0.35877988755756768</v>
      </c>
      <c r="L73" s="21">
        <f>SUM(F$3:F72)+I73</f>
        <v>9.6134781131579264E-2</v>
      </c>
      <c r="M73" s="21">
        <f>SUM(G$3:G72)+J73</f>
        <v>0</v>
      </c>
      <c r="N73" s="19">
        <f t="shared" si="5"/>
        <v>0.1287230077158209</v>
      </c>
      <c r="O73" s="19">
        <f t="shared" si="5"/>
        <v>9.2418961432166481E-3</v>
      </c>
      <c r="P73" s="19">
        <f t="shared" si="5"/>
        <v>0</v>
      </c>
      <c r="Q73" s="19">
        <f t="shared" si="6"/>
        <v>-3.4491225964759384E-2</v>
      </c>
      <c r="R73" s="19">
        <f t="shared" si="7"/>
        <v>0</v>
      </c>
      <c r="S73" s="19">
        <f t="shared" si="8"/>
        <v>0</v>
      </c>
    </row>
    <row r="74" spans="1:19" x14ac:dyDescent="0.25">
      <c r="A74" s="26">
        <f>Wellpath!E74</f>
        <v>2130</v>
      </c>
      <c r="B74" s="22">
        <v>0</v>
      </c>
      <c r="C74" s="22">
        <v>0</v>
      </c>
      <c r="D74" s="22">
        <f>COS(Wellpath!$O74) / (Bfield * COS(Dip))</f>
        <v>1.2349417595138832E-5</v>
      </c>
      <c r="E74" s="20">
        <f>Model!$W$15*((drdp!B74+drdp!K74)*'MBXY-TI2S'!$B74+(drdp!E74+drdp!N74)*'MBXY-TI2S'!$C74+(drdp!H74+drdp!Q74)*'MBXY-TI2S'!$D74)</f>
        <v>-2.1694027236000387E-2</v>
      </c>
      <c r="F74" s="20">
        <f>Model!$W$15*((drdp!C74+drdp!L74)*'MBXY-TI2S'!$B74+(drdp!F74+drdp!O74)*'MBXY-TI2S'!$C74+(drdp!I74+drdp!R74)*'MBXY-TI2S'!$D74)</f>
        <v>5.8128970784650843E-3</v>
      </c>
      <c r="G74" s="20">
        <f>Model!$W$15*((drdp!D74+drdp!M74)*'MBXY-TI2S'!$B74+(drdp!G74+drdp!P74)*'MBXY-TI2S'!$C74+(drdp!J74+drdp!S74)*'MBXY-TI2S'!$D74)</f>
        <v>0</v>
      </c>
      <c r="H74" s="18">
        <f>Model!$W$15*((drdp!B74)*'MBXY-TI2S'!$B74+(drdp!E74)*'MBXY-TI2S'!$C74+(drdp!H74)*'MBXY-TI2S'!$D74)</f>
        <v>-1.0847013618000194E-2</v>
      </c>
      <c r="I74" s="18">
        <f>Model!$W$15*((drdp!C74)*'MBXY-TI2S'!$B74+(drdp!F74)*'MBXY-TI2S'!$C74+(drdp!I74)*'MBXY-TI2S'!$D74)</f>
        <v>2.9064485392325421E-3</v>
      </c>
      <c r="J74" s="18">
        <f>Model!$W$15*((drdp!D74)*'MBXY-TI2S'!$B74+(drdp!G74)*'MBXY-TI2S'!$C74+(drdp!J74)*'MBXY-TI2S'!$D74)</f>
        <v>0</v>
      </c>
      <c r="K74" s="21">
        <f>SUM(E$3:E73)+H74</f>
        <v>-0.38047391479356807</v>
      </c>
      <c r="L74" s="21">
        <f>SUM(F$3:F73)+I74</f>
        <v>0.10194767821004434</v>
      </c>
      <c r="M74" s="21">
        <f>SUM(G$3:G73)+J74</f>
        <v>0</v>
      </c>
      <c r="N74" s="19">
        <f t="shared" si="5"/>
        <v>0.1447603998383433</v>
      </c>
      <c r="O74" s="19">
        <f t="shared" si="5"/>
        <v>1.0393329092418749E-2</v>
      </c>
      <c r="P74" s="19">
        <f t="shared" si="5"/>
        <v>0</v>
      </c>
      <c r="Q74" s="19">
        <f t="shared" si="6"/>
        <v>-3.878843223269051E-2</v>
      </c>
      <c r="R74" s="19">
        <f t="shared" si="7"/>
        <v>0</v>
      </c>
      <c r="S74" s="19">
        <f t="shared" si="8"/>
        <v>0</v>
      </c>
    </row>
    <row r="75" spans="1:19" x14ac:dyDescent="0.25">
      <c r="A75" s="26">
        <f>Wellpath!E75</f>
        <v>2160</v>
      </c>
      <c r="B75" s="22">
        <v>0</v>
      </c>
      <c r="C75" s="22">
        <v>0</v>
      </c>
      <c r="D75" s="22">
        <f>COS(Wellpath!$O75) / (Bfield * COS(Dip))</f>
        <v>1.2349417595138832E-5</v>
      </c>
      <c r="E75" s="20">
        <f>Model!$W$15*((drdp!B75+drdp!K75)*'MBXY-TI2S'!$B75+(drdp!E75+drdp!N75)*'MBXY-TI2S'!$C75+(drdp!H75+drdp!Q75)*'MBXY-TI2S'!$D75)</f>
        <v>-2.1694027236000387E-2</v>
      </c>
      <c r="F75" s="20">
        <f>Model!$W$15*((drdp!C75+drdp!L75)*'MBXY-TI2S'!$B75+(drdp!F75+drdp!O75)*'MBXY-TI2S'!$C75+(drdp!I75+drdp!R75)*'MBXY-TI2S'!$D75)</f>
        <v>5.8128970784650843E-3</v>
      </c>
      <c r="G75" s="20">
        <f>Model!$W$15*((drdp!D75+drdp!M75)*'MBXY-TI2S'!$B75+(drdp!G75+drdp!P75)*'MBXY-TI2S'!$C75+(drdp!J75+drdp!S75)*'MBXY-TI2S'!$D75)</f>
        <v>0</v>
      </c>
      <c r="H75" s="18">
        <f>Model!$W$15*((drdp!B75)*'MBXY-TI2S'!$B75+(drdp!E75)*'MBXY-TI2S'!$C75+(drdp!H75)*'MBXY-TI2S'!$D75)</f>
        <v>-1.0847013618000194E-2</v>
      </c>
      <c r="I75" s="18">
        <f>Model!$W$15*((drdp!C75)*'MBXY-TI2S'!$B75+(drdp!F75)*'MBXY-TI2S'!$C75+(drdp!I75)*'MBXY-TI2S'!$D75)</f>
        <v>2.9064485392325421E-3</v>
      </c>
      <c r="J75" s="18">
        <f>Model!$W$15*((drdp!D75)*'MBXY-TI2S'!$B75+(drdp!G75)*'MBXY-TI2S'!$C75+(drdp!J75)*'MBXY-TI2S'!$D75)</f>
        <v>0</v>
      </c>
      <c r="K75" s="21">
        <f>SUM(E$3:E74)+H75</f>
        <v>-0.40216794202956846</v>
      </c>
      <c r="L75" s="21">
        <f>SUM(F$3:F74)+I75</f>
        <v>0.10776057528850942</v>
      </c>
      <c r="M75" s="21">
        <f>SUM(G$3:G74)+J75</f>
        <v>0</v>
      </c>
      <c r="N75" s="19">
        <f t="shared" si="5"/>
        <v>0.16173905359629834</v>
      </c>
      <c r="O75" s="19">
        <f t="shared" si="5"/>
        <v>1.1612341586510507E-2</v>
      </c>
      <c r="P75" s="19">
        <f t="shared" si="5"/>
        <v>0</v>
      </c>
      <c r="Q75" s="19">
        <f t="shared" si="6"/>
        <v>-4.3337848795702204E-2</v>
      </c>
      <c r="R75" s="19">
        <f t="shared" si="7"/>
        <v>0</v>
      </c>
      <c r="S75" s="19">
        <f t="shared" si="8"/>
        <v>0</v>
      </c>
    </row>
    <row r="76" spans="1:19" x14ac:dyDescent="0.25">
      <c r="A76" s="26">
        <f>Wellpath!E76</f>
        <v>2190</v>
      </c>
      <c r="B76" s="22">
        <v>0</v>
      </c>
      <c r="C76" s="22">
        <v>0</v>
      </c>
      <c r="D76" s="22">
        <f>COS(Wellpath!$O76) / (Bfield * COS(Dip))</f>
        <v>1.2349417595138832E-5</v>
      </c>
      <c r="E76" s="20">
        <f>Model!$W$15*((drdp!B76+drdp!K76)*'MBXY-TI2S'!$B76+(drdp!E76+drdp!N76)*'MBXY-TI2S'!$C76+(drdp!H76+drdp!Q76)*'MBXY-TI2S'!$D76)</f>
        <v>-2.1694027236000387E-2</v>
      </c>
      <c r="F76" s="20">
        <f>Model!$W$15*((drdp!C76+drdp!L76)*'MBXY-TI2S'!$B76+(drdp!F76+drdp!O76)*'MBXY-TI2S'!$C76+(drdp!I76+drdp!R76)*'MBXY-TI2S'!$D76)</f>
        <v>5.8128970784650843E-3</v>
      </c>
      <c r="G76" s="20">
        <f>Model!$W$15*((drdp!D76+drdp!M76)*'MBXY-TI2S'!$B76+(drdp!G76+drdp!P76)*'MBXY-TI2S'!$C76+(drdp!J76+drdp!S76)*'MBXY-TI2S'!$D76)</f>
        <v>0</v>
      </c>
      <c r="H76" s="18">
        <f>Model!$W$15*((drdp!B76)*'MBXY-TI2S'!$B76+(drdp!E76)*'MBXY-TI2S'!$C76+(drdp!H76)*'MBXY-TI2S'!$D76)</f>
        <v>-1.0847013618000194E-2</v>
      </c>
      <c r="I76" s="18">
        <f>Model!$W$15*((drdp!C76)*'MBXY-TI2S'!$B76+(drdp!F76)*'MBXY-TI2S'!$C76+(drdp!I76)*'MBXY-TI2S'!$D76)</f>
        <v>2.9064485392325421E-3</v>
      </c>
      <c r="J76" s="18">
        <f>Model!$W$15*((drdp!D76)*'MBXY-TI2S'!$B76+(drdp!G76)*'MBXY-TI2S'!$C76+(drdp!J76)*'MBXY-TI2S'!$D76)</f>
        <v>0</v>
      </c>
      <c r="K76" s="21">
        <f>SUM(E$3:E75)+H76</f>
        <v>-0.42386196926556885</v>
      </c>
      <c r="L76" s="21">
        <f>SUM(F$3:F75)+I76</f>
        <v>0.1135734723669745</v>
      </c>
      <c r="M76" s="21">
        <f>SUM(G$3:G75)+J76</f>
        <v>0</v>
      </c>
      <c r="N76" s="19">
        <f t="shared" si="5"/>
        <v>0.17965896898968603</v>
      </c>
      <c r="O76" s="19">
        <f t="shared" si="5"/>
        <v>1.289893362549192E-2</v>
      </c>
      <c r="P76" s="19">
        <f t="shared" si="5"/>
        <v>0</v>
      </c>
      <c r="Q76" s="19">
        <f t="shared" si="6"/>
        <v>-4.8139475653794478E-2</v>
      </c>
      <c r="R76" s="19">
        <f t="shared" si="7"/>
        <v>0</v>
      </c>
      <c r="S76" s="19">
        <f t="shared" si="8"/>
        <v>0</v>
      </c>
    </row>
    <row r="77" spans="1:19" x14ac:dyDescent="0.25">
      <c r="A77" s="26">
        <f>Wellpath!E77</f>
        <v>2220</v>
      </c>
      <c r="B77" s="22">
        <v>0</v>
      </c>
      <c r="C77" s="22">
        <v>0</v>
      </c>
      <c r="D77" s="22">
        <f>COS(Wellpath!$O77) / (Bfield * COS(Dip))</f>
        <v>1.2349417595138832E-5</v>
      </c>
      <c r="E77" s="20">
        <f>Model!$W$15*((drdp!B77+drdp!K77)*'MBXY-TI2S'!$B77+(drdp!E77+drdp!N77)*'MBXY-TI2S'!$C77+(drdp!H77+drdp!Q77)*'MBXY-TI2S'!$D77)</f>
        <v>-2.1694027236000387E-2</v>
      </c>
      <c r="F77" s="20">
        <f>Model!$W$15*((drdp!C77+drdp!L77)*'MBXY-TI2S'!$B77+(drdp!F77+drdp!O77)*'MBXY-TI2S'!$C77+(drdp!I77+drdp!R77)*'MBXY-TI2S'!$D77)</f>
        <v>5.8128970784650843E-3</v>
      </c>
      <c r="G77" s="20">
        <f>Model!$W$15*((drdp!D77+drdp!M77)*'MBXY-TI2S'!$B77+(drdp!G77+drdp!P77)*'MBXY-TI2S'!$C77+(drdp!J77+drdp!S77)*'MBXY-TI2S'!$D77)</f>
        <v>0</v>
      </c>
      <c r="H77" s="18">
        <f>Model!$W$15*((drdp!B77)*'MBXY-TI2S'!$B77+(drdp!E77)*'MBXY-TI2S'!$C77+(drdp!H77)*'MBXY-TI2S'!$D77)</f>
        <v>-1.0847013618000194E-2</v>
      </c>
      <c r="I77" s="18">
        <f>Model!$W$15*((drdp!C77)*'MBXY-TI2S'!$B77+(drdp!F77)*'MBXY-TI2S'!$C77+(drdp!I77)*'MBXY-TI2S'!$D77)</f>
        <v>2.9064485392325421E-3</v>
      </c>
      <c r="J77" s="18">
        <f>Model!$W$15*((drdp!D77)*'MBXY-TI2S'!$B77+(drdp!G77)*'MBXY-TI2S'!$C77+(drdp!J77)*'MBXY-TI2S'!$D77)</f>
        <v>0</v>
      </c>
      <c r="K77" s="21">
        <f>SUM(E$3:E76)+H77</f>
        <v>-0.44555599650156924</v>
      </c>
      <c r="L77" s="21">
        <f>SUM(F$3:F76)+I77</f>
        <v>0.11938636944543958</v>
      </c>
      <c r="M77" s="21">
        <f>SUM(G$3:G76)+J77</f>
        <v>0</v>
      </c>
      <c r="N77" s="19">
        <f t="shared" si="5"/>
        <v>0.19852014601850637</v>
      </c>
      <c r="O77" s="19">
        <f t="shared" si="5"/>
        <v>1.4253105209362989E-2</v>
      </c>
      <c r="P77" s="19">
        <f t="shared" si="5"/>
        <v>0</v>
      </c>
      <c r="Q77" s="19">
        <f t="shared" si="6"/>
        <v>-5.3193312806967333E-2</v>
      </c>
      <c r="R77" s="19">
        <f t="shared" si="7"/>
        <v>0</v>
      </c>
      <c r="S77" s="19">
        <f t="shared" si="8"/>
        <v>0</v>
      </c>
    </row>
    <row r="78" spans="1:19" x14ac:dyDescent="0.25">
      <c r="A78" s="26">
        <f>Wellpath!E78</f>
        <v>2250</v>
      </c>
      <c r="B78" s="22">
        <v>0</v>
      </c>
      <c r="C78" s="22">
        <v>0</v>
      </c>
      <c r="D78" s="22">
        <f>COS(Wellpath!$O78) / (Bfield * COS(Dip))</f>
        <v>1.2349417595138832E-5</v>
      </c>
      <c r="E78" s="20">
        <f>Model!$W$15*((drdp!B78+drdp!K78)*'MBXY-TI2S'!$B78+(drdp!E78+drdp!N78)*'MBXY-TI2S'!$C78+(drdp!H78+drdp!Q78)*'MBXY-TI2S'!$D78)</f>
        <v>-2.1694027236000387E-2</v>
      </c>
      <c r="F78" s="20">
        <f>Model!$W$15*((drdp!C78+drdp!L78)*'MBXY-TI2S'!$B78+(drdp!F78+drdp!O78)*'MBXY-TI2S'!$C78+(drdp!I78+drdp!R78)*'MBXY-TI2S'!$D78)</f>
        <v>5.8128970784650843E-3</v>
      </c>
      <c r="G78" s="20">
        <f>Model!$W$15*((drdp!D78+drdp!M78)*'MBXY-TI2S'!$B78+(drdp!G78+drdp!P78)*'MBXY-TI2S'!$C78+(drdp!J78+drdp!S78)*'MBXY-TI2S'!$D78)</f>
        <v>0</v>
      </c>
      <c r="H78" s="18">
        <f>Model!$W$15*((drdp!B78)*'MBXY-TI2S'!$B78+(drdp!E78)*'MBXY-TI2S'!$C78+(drdp!H78)*'MBXY-TI2S'!$D78)</f>
        <v>-1.0847013618000194E-2</v>
      </c>
      <c r="I78" s="18">
        <f>Model!$W$15*((drdp!C78)*'MBXY-TI2S'!$B78+(drdp!F78)*'MBXY-TI2S'!$C78+(drdp!I78)*'MBXY-TI2S'!$D78)</f>
        <v>2.9064485392325421E-3</v>
      </c>
      <c r="J78" s="18">
        <f>Model!$W$15*((drdp!D78)*'MBXY-TI2S'!$B78+(drdp!G78)*'MBXY-TI2S'!$C78+(drdp!J78)*'MBXY-TI2S'!$D78)</f>
        <v>0</v>
      </c>
      <c r="K78" s="21">
        <f>SUM(E$3:E77)+H78</f>
        <v>-0.46725002373756963</v>
      </c>
      <c r="L78" s="21">
        <f>SUM(F$3:F77)+I78</f>
        <v>0.12519926652390467</v>
      </c>
      <c r="M78" s="21">
        <f>SUM(G$3:G77)+J78</f>
        <v>0</v>
      </c>
      <c r="N78" s="19">
        <f t="shared" si="5"/>
        <v>0.21832258468275939</v>
      </c>
      <c r="O78" s="19">
        <f t="shared" si="5"/>
        <v>1.5674856338123717E-2</v>
      </c>
      <c r="P78" s="19">
        <f t="shared" si="5"/>
        <v>0</v>
      </c>
      <c r="Q78" s="19">
        <f t="shared" si="6"/>
        <v>-5.8499360255220768E-2</v>
      </c>
      <c r="R78" s="19">
        <f t="shared" si="7"/>
        <v>0</v>
      </c>
      <c r="S78" s="19">
        <f t="shared" si="8"/>
        <v>0</v>
      </c>
    </row>
    <row r="79" spans="1:19" x14ac:dyDescent="0.25">
      <c r="A79" s="26">
        <f>Wellpath!E79</f>
        <v>2280</v>
      </c>
      <c r="B79" s="22">
        <v>0</v>
      </c>
      <c r="C79" s="22">
        <v>0</v>
      </c>
      <c r="D79" s="22">
        <f>COS(Wellpath!$O79) / (Bfield * COS(Dip))</f>
        <v>1.2349417595138832E-5</v>
      </c>
      <c r="E79" s="20">
        <f>Model!$W$15*((drdp!B79+drdp!K79)*'MBXY-TI2S'!$B79+(drdp!E79+drdp!N79)*'MBXY-TI2S'!$C79+(drdp!H79+drdp!Q79)*'MBXY-TI2S'!$D79)</f>
        <v>-2.1694027236000387E-2</v>
      </c>
      <c r="F79" s="20">
        <f>Model!$W$15*((drdp!C79+drdp!L79)*'MBXY-TI2S'!$B79+(drdp!F79+drdp!O79)*'MBXY-TI2S'!$C79+(drdp!I79+drdp!R79)*'MBXY-TI2S'!$D79)</f>
        <v>5.8128970784650843E-3</v>
      </c>
      <c r="G79" s="20">
        <f>Model!$W$15*((drdp!D79+drdp!M79)*'MBXY-TI2S'!$B79+(drdp!G79+drdp!P79)*'MBXY-TI2S'!$C79+(drdp!J79+drdp!S79)*'MBXY-TI2S'!$D79)</f>
        <v>0</v>
      </c>
      <c r="H79" s="18">
        <f>Model!$W$15*((drdp!B79)*'MBXY-TI2S'!$B79+(drdp!E79)*'MBXY-TI2S'!$C79+(drdp!H79)*'MBXY-TI2S'!$D79)</f>
        <v>-1.0847013618000194E-2</v>
      </c>
      <c r="I79" s="18">
        <f>Model!$W$15*((drdp!C79)*'MBXY-TI2S'!$B79+(drdp!F79)*'MBXY-TI2S'!$C79+(drdp!I79)*'MBXY-TI2S'!$D79)</f>
        <v>2.9064485392325421E-3</v>
      </c>
      <c r="J79" s="18">
        <f>Model!$W$15*((drdp!D79)*'MBXY-TI2S'!$B79+(drdp!G79)*'MBXY-TI2S'!$C79+(drdp!J79)*'MBXY-TI2S'!$D79)</f>
        <v>0</v>
      </c>
      <c r="K79" s="21">
        <f>SUM(E$3:E78)+H79</f>
        <v>-0.48894405097357002</v>
      </c>
      <c r="L79" s="21">
        <f>SUM(F$3:F78)+I79</f>
        <v>0.13101216360236975</v>
      </c>
      <c r="M79" s="21">
        <f>SUM(G$3:G78)+J79</f>
        <v>0</v>
      </c>
      <c r="N79" s="19">
        <f t="shared" si="5"/>
        <v>0.23906628498244503</v>
      </c>
      <c r="O79" s="19">
        <f t="shared" si="5"/>
        <v>1.7164187011774096E-2</v>
      </c>
      <c r="P79" s="19">
        <f t="shared" si="5"/>
        <v>0</v>
      </c>
      <c r="Q79" s="19">
        <f t="shared" si="6"/>
        <v>-6.4057617998554778E-2</v>
      </c>
      <c r="R79" s="19">
        <f t="shared" si="7"/>
        <v>0</v>
      </c>
      <c r="S79" s="19">
        <f t="shared" si="8"/>
        <v>0</v>
      </c>
    </row>
    <row r="80" spans="1:19" x14ac:dyDescent="0.25">
      <c r="A80" s="26">
        <f>Wellpath!E80</f>
        <v>2310</v>
      </c>
      <c r="B80" s="22">
        <v>0</v>
      </c>
      <c r="C80" s="22">
        <v>0</v>
      </c>
      <c r="D80" s="22">
        <f>COS(Wellpath!$O80) / (Bfield * COS(Dip))</f>
        <v>1.2349417595138832E-5</v>
      </c>
      <c r="E80" s="20">
        <f>Model!$W$15*((drdp!B80+drdp!K80)*'MBXY-TI2S'!$B80+(drdp!E80+drdp!N80)*'MBXY-TI2S'!$C80+(drdp!H80+drdp!Q80)*'MBXY-TI2S'!$D80)</f>
        <v>-2.1694027236000387E-2</v>
      </c>
      <c r="F80" s="20">
        <f>Model!$W$15*((drdp!C80+drdp!L80)*'MBXY-TI2S'!$B80+(drdp!F80+drdp!O80)*'MBXY-TI2S'!$C80+(drdp!I80+drdp!R80)*'MBXY-TI2S'!$D80)</f>
        <v>5.8128970784650843E-3</v>
      </c>
      <c r="G80" s="20">
        <f>Model!$W$15*((drdp!D80+drdp!M80)*'MBXY-TI2S'!$B80+(drdp!G80+drdp!P80)*'MBXY-TI2S'!$C80+(drdp!J80+drdp!S80)*'MBXY-TI2S'!$D80)</f>
        <v>0</v>
      </c>
      <c r="H80" s="18">
        <f>Model!$W$15*((drdp!B80)*'MBXY-TI2S'!$B80+(drdp!E80)*'MBXY-TI2S'!$C80+(drdp!H80)*'MBXY-TI2S'!$D80)</f>
        <v>-1.0847013618000194E-2</v>
      </c>
      <c r="I80" s="18">
        <f>Model!$W$15*((drdp!C80)*'MBXY-TI2S'!$B80+(drdp!F80)*'MBXY-TI2S'!$C80+(drdp!I80)*'MBXY-TI2S'!$D80)</f>
        <v>2.9064485392325421E-3</v>
      </c>
      <c r="J80" s="18">
        <f>Model!$W$15*((drdp!D80)*'MBXY-TI2S'!$B80+(drdp!G80)*'MBXY-TI2S'!$C80+(drdp!J80)*'MBXY-TI2S'!$D80)</f>
        <v>0</v>
      </c>
      <c r="K80" s="21">
        <f>SUM(E$3:E79)+H80</f>
        <v>-0.51063807820957041</v>
      </c>
      <c r="L80" s="21">
        <f>SUM(F$3:F79)+I80</f>
        <v>0.13682506068083483</v>
      </c>
      <c r="M80" s="21">
        <f>SUM(G$3:G79)+J80</f>
        <v>0</v>
      </c>
      <c r="N80" s="19">
        <f t="shared" si="5"/>
        <v>0.26075124691756335</v>
      </c>
      <c r="O80" s="19">
        <f t="shared" si="5"/>
        <v>1.8721097230314135E-2</v>
      </c>
      <c r="P80" s="19">
        <f t="shared" si="5"/>
        <v>0</v>
      </c>
      <c r="Q80" s="19">
        <f t="shared" si="6"/>
        <v>-6.9868086036969354E-2</v>
      </c>
      <c r="R80" s="19">
        <f t="shared" si="7"/>
        <v>0</v>
      </c>
      <c r="S80" s="19">
        <f t="shared" si="8"/>
        <v>0</v>
      </c>
    </row>
    <row r="81" spans="1:19" x14ac:dyDescent="0.25">
      <c r="A81" s="26">
        <f>Wellpath!E81</f>
        <v>2340</v>
      </c>
      <c r="B81" s="22">
        <v>0</v>
      </c>
      <c r="C81" s="22">
        <v>0</v>
      </c>
      <c r="D81" s="22">
        <f>COS(Wellpath!$O81) / (Bfield * COS(Dip))</f>
        <v>1.2349417595138832E-5</v>
      </c>
      <c r="E81" s="20">
        <f>Model!$W$15*((drdp!B81+drdp!K81)*'MBXY-TI2S'!$B81+(drdp!E81+drdp!N81)*'MBXY-TI2S'!$C81+(drdp!H81+drdp!Q81)*'MBXY-TI2S'!$D81)</f>
        <v>-2.1694027236000387E-2</v>
      </c>
      <c r="F81" s="20">
        <f>Model!$W$15*((drdp!C81+drdp!L81)*'MBXY-TI2S'!$B81+(drdp!F81+drdp!O81)*'MBXY-TI2S'!$C81+(drdp!I81+drdp!R81)*'MBXY-TI2S'!$D81)</f>
        <v>5.8128970784650843E-3</v>
      </c>
      <c r="G81" s="20">
        <f>Model!$W$15*((drdp!D81+drdp!M81)*'MBXY-TI2S'!$B81+(drdp!G81+drdp!P81)*'MBXY-TI2S'!$C81+(drdp!J81+drdp!S81)*'MBXY-TI2S'!$D81)</f>
        <v>0</v>
      </c>
      <c r="H81" s="18">
        <f>Model!$W$15*((drdp!B81)*'MBXY-TI2S'!$B81+(drdp!E81)*'MBXY-TI2S'!$C81+(drdp!H81)*'MBXY-TI2S'!$D81)</f>
        <v>-1.0847013618000194E-2</v>
      </c>
      <c r="I81" s="18">
        <f>Model!$W$15*((drdp!C81)*'MBXY-TI2S'!$B81+(drdp!F81)*'MBXY-TI2S'!$C81+(drdp!I81)*'MBXY-TI2S'!$D81)</f>
        <v>2.9064485392325421E-3</v>
      </c>
      <c r="J81" s="18">
        <f>Model!$W$15*((drdp!D81)*'MBXY-TI2S'!$B81+(drdp!G81)*'MBXY-TI2S'!$C81+(drdp!J81)*'MBXY-TI2S'!$D81)</f>
        <v>0</v>
      </c>
      <c r="K81" s="21">
        <f>SUM(E$3:E80)+H81</f>
        <v>-0.53233210544557086</v>
      </c>
      <c r="L81" s="21">
        <f>SUM(F$3:F80)+I81</f>
        <v>0.14263795775929991</v>
      </c>
      <c r="M81" s="21">
        <f>SUM(G$3:G80)+J81</f>
        <v>0</v>
      </c>
      <c r="N81" s="19">
        <f t="shared" si="5"/>
        <v>0.28337747048811435</v>
      </c>
      <c r="O81" s="19">
        <f t="shared" si="5"/>
        <v>2.0345586993743826E-2</v>
      </c>
      <c r="P81" s="19">
        <f t="shared" si="5"/>
        <v>0</v>
      </c>
      <c r="Q81" s="19">
        <f t="shared" si="6"/>
        <v>-7.5930764370464518E-2</v>
      </c>
      <c r="R81" s="19">
        <f t="shared" si="7"/>
        <v>0</v>
      </c>
      <c r="S81" s="19">
        <f t="shared" si="8"/>
        <v>0</v>
      </c>
    </row>
    <row r="82" spans="1:19" x14ac:dyDescent="0.25">
      <c r="A82" s="26">
        <f>Wellpath!E82</f>
        <v>2370</v>
      </c>
      <c r="B82" s="22">
        <v>0</v>
      </c>
      <c r="C82" s="22">
        <v>0</v>
      </c>
      <c r="D82" s="22">
        <f>COS(Wellpath!$O82) / (Bfield * COS(Dip))</f>
        <v>1.2349417595138832E-5</v>
      </c>
      <c r="E82" s="20">
        <f>Model!$W$15*((drdp!B82+drdp!K82)*'MBXY-TI2S'!$B82+(drdp!E82+drdp!N82)*'MBXY-TI2S'!$C82+(drdp!H82+drdp!Q82)*'MBXY-TI2S'!$D82)</f>
        <v>-2.1694027236000387E-2</v>
      </c>
      <c r="F82" s="20">
        <f>Model!$W$15*((drdp!C82+drdp!L82)*'MBXY-TI2S'!$B82+(drdp!F82+drdp!O82)*'MBXY-TI2S'!$C82+(drdp!I82+drdp!R82)*'MBXY-TI2S'!$D82)</f>
        <v>5.8128970784650843E-3</v>
      </c>
      <c r="G82" s="20">
        <f>Model!$W$15*((drdp!D82+drdp!M82)*'MBXY-TI2S'!$B82+(drdp!G82+drdp!P82)*'MBXY-TI2S'!$C82+(drdp!J82+drdp!S82)*'MBXY-TI2S'!$D82)</f>
        <v>0</v>
      </c>
      <c r="H82" s="18">
        <f>Model!$W$15*((drdp!B82)*'MBXY-TI2S'!$B82+(drdp!E82)*'MBXY-TI2S'!$C82+(drdp!H82)*'MBXY-TI2S'!$D82)</f>
        <v>-1.0847013618000194E-2</v>
      </c>
      <c r="I82" s="18">
        <f>Model!$W$15*((drdp!C82)*'MBXY-TI2S'!$B82+(drdp!F82)*'MBXY-TI2S'!$C82+(drdp!I82)*'MBXY-TI2S'!$D82)</f>
        <v>2.9064485392325421E-3</v>
      </c>
      <c r="J82" s="18">
        <f>Model!$W$15*((drdp!D82)*'MBXY-TI2S'!$B82+(drdp!G82)*'MBXY-TI2S'!$C82+(drdp!J82)*'MBXY-TI2S'!$D82)</f>
        <v>0</v>
      </c>
      <c r="K82" s="21">
        <f>SUM(E$3:E81)+H82</f>
        <v>-0.55402613268157119</v>
      </c>
      <c r="L82" s="21">
        <f>SUM(F$3:F81)+I82</f>
        <v>0.14845085483776499</v>
      </c>
      <c r="M82" s="21">
        <f>SUM(G$3:G81)+J82</f>
        <v>0</v>
      </c>
      <c r="N82" s="19">
        <f t="shared" si="5"/>
        <v>0.30694495569409791</v>
      </c>
      <c r="O82" s="19">
        <f t="shared" si="5"/>
        <v>2.2037656302063172E-2</v>
      </c>
      <c r="P82" s="19">
        <f t="shared" si="5"/>
        <v>0</v>
      </c>
      <c r="Q82" s="19">
        <f t="shared" si="6"/>
        <v>-8.2245652999040256E-2</v>
      </c>
      <c r="R82" s="19">
        <f t="shared" si="7"/>
        <v>0</v>
      </c>
      <c r="S82" s="19">
        <f t="shared" si="8"/>
        <v>0</v>
      </c>
    </row>
    <row r="83" spans="1:19" x14ac:dyDescent="0.25">
      <c r="A83" s="26">
        <f>Wellpath!E83</f>
        <v>2400</v>
      </c>
      <c r="B83" s="22">
        <v>0</v>
      </c>
      <c r="C83" s="22">
        <v>0</v>
      </c>
      <c r="D83" s="22">
        <f>COS(Wellpath!$O83) / (Bfield * COS(Dip))</f>
        <v>1.2349417595138832E-5</v>
      </c>
      <c r="E83" s="20">
        <f>Model!$W$15*((drdp!B83+drdp!K83)*'MBXY-TI2S'!$B83+(drdp!E83+drdp!N83)*'MBXY-TI2S'!$C83+(drdp!H83+drdp!Q83)*'MBXY-TI2S'!$D83)</f>
        <v>-2.1694027236000387E-2</v>
      </c>
      <c r="F83" s="20">
        <f>Model!$W$15*((drdp!C83+drdp!L83)*'MBXY-TI2S'!$B83+(drdp!F83+drdp!O83)*'MBXY-TI2S'!$C83+(drdp!I83+drdp!R83)*'MBXY-TI2S'!$D83)</f>
        <v>5.8128970784650843E-3</v>
      </c>
      <c r="G83" s="20">
        <f>Model!$W$15*((drdp!D83+drdp!M83)*'MBXY-TI2S'!$B83+(drdp!G83+drdp!P83)*'MBXY-TI2S'!$C83+(drdp!J83+drdp!S83)*'MBXY-TI2S'!$D83)</f>
        <v>0</v>
      </c>
      <c r="H83" s="18">
        <f>Model!$W$15*((drdp!B83)*'MBXY-TI2S'!$B83+(drdp!E83)*'MBXY-TI2S'!$C83+(drdp!H83)*'MBXY-TI2S'!$D83)</f>
        <v>-1.0847013618000194E-2</v>
      </c>
      <c r="I83" s="18">
        <f>Model!$W$15*((drdp!C83)*'MBXY-TI2S'!$B83+(drdp!F83)*'MBXY-TI2S'!$C83+(drdp!I83)*'MBXY-TI2S'!$D83)</f>
        <v>2.9064485392325421E-3</v>
      </c>
      <c r="J83" s="18">
        <f>Model!$W$15*((drdp!D83)*'MBXY-TI2S'!$B83+(drdp!G83)*'MBXY-TI2S'!$C83+(drdp!J83)*'MBXY-TI2S'!$D83)</f>
        <v>0</v>
      </c>
      <c r="K83" s="21">
        <f>SUM(E$3:E82)+H83</f>
        <v>-0.57572015991757153</v>
      </c>
      <c r="L83" s="21">
        <f>SUM(F$3:F82)+I83</f>
        <v>0.15426375191623007</v>
      </c>
      <c r="M83" s="21">
        <f>SUM(G$3:G82)+J83</f>
        <v>0</v>
      </c>
      <c r="N83" s="19">
        <f t="shared" si="5"/>
        <v>0.33145370253551415</v>
      </c>
      <c r="O83" s="19">
        <f t="shared" si="5"/>
        <v>2.3797305155272175E-2</v>
      </c>
      <c r="P83" s="19">
        <f t="shared" si="5"/>
        <v>0</v>
      </c>
      <c r="Q83" s="19">
        <f t="shared" si="6"/>
        <v>-8.8812751922696553E-2</v>
      </c>
      <c r="R83" s="19">
        <f t="shared" si="7"/>
        <v>0</v>
      </c>
      <c r="S83" s="19">
        <f t="shared" si="8"/>
        <v>0</v>
      </c>
    </row>
    <row r="84" spans="1:19" x14ac:dyDescent="0.25">
      <c r="A84" s="26">
        <f>Wellpath!E84</f>
        <v>2430</v>
      </c>
      <c r="B84" s="22">
        <v>0</v>
      </c>
      <c r="C84" s="22">
        <v>0</v>
      </c>
      <c r="D84" s="22">
        <f>COS(Wellpath!$O84) / (Bfield * COS(Dip))</f>
        <v>1.2349417595138832E-5</v>
      </c>
      <c r="E84" s="20">
        <f>Model!$W$15*((drdp!B84+drdp!K84)*'MBXY-TI2S'!$B84+(drdp!E84+drdp!N84)*'MBXY-TI2S'!$C84+(drdp!H84+drdp!Q84)*'MBXY-TI2S'!$D84)</f>
        <v>-2.1694027236000387E-2</v>
      </c>
      <c r="F84" s="20">
        <f>Model!$W$15*((drdp!C84+drdp!L84)*'MBXY-TI2S'!$B84+(drdp!F84+drdp!O84)*'MBXY-TI2S'!$C84+(drdp!I84+drdp!R84)*'MBXY-TI2S'!$D84)</f>
        <v>5.8128970784650843E-3</v>
      </c>
      <c r="G84" s="20">
        <f>Model!$W$15*((drdp!D84+drdp!M84)*'MBXY-TI2S'!$B84+(drdp!G84+drdp!P84)*'MBXY-TI2S'!$C84+(drdp!J84+drdp!S84)*'MBXY-TI2S'!$D84)</f>
        <v>0</v>
      </c>
      <c r="H84" s="18">
        <f>Model!$W$15*((drdp!B84)*'MBXY-TI2S'!$B84+(drdp!E84)*'MBXY-TI2S'!$C84+(drdp!H84)*'MBXY-TI2S'!$D84)</f>
        <v>-1.0847013618000194E-2</v>
      </c>
      <c r="I84" s="18">
        <f>Model!$W$15*((drdp!C84)*'MBXY-TI2S'!$B84+(drdp!F84)*'MBXY-TI2S'!$C84+(drdp!I84)*'MBXY-TI2S'!$D84)</f>
        <v>2.9064485392325421E-3</v>
      </c>
      <c r="J84" s="18">
        <f>Model!$W$15*((drdp!D84)*'MBXY-TI2S'!$B84+(drdp!G84)*'MBXY-TI2S'!$C84+(drdp!J84)*'MBXY-TI2S'!$D84)</f>
        <v>0</v>
      </c>
      <c r="K84" s="21">
        <f>SUM(E$3:E83)+H84</f>
        <v>-0.59741418715357186</v>
      </c>
      <c r="L84" s="21">
        <f>SUM(F$3:F83)+I84</f>
        <v>0.16007664899469515</v>
      </c>
      <c r="M84" s="21">
        <f>SUM(G$3:G83)+J84</f>
        <v>0</v>
      </c>
      <c r="N84" s="19">
        <f t="shared" si="5"/>
        <v>0.35690371101236301</v>
      </c>
      <c r="O84" s="19">
        <f t="shared" si="5"/>
        <v>2.5624533553370837E-2</v>
      </c>
      <c r="P84" s="19">
        <f t="shared" si="5"/>
        <v>0</v>
      </c>
      <c r="Q84" s="19">
        <f t="shared" si="6"/>
        <v>-9.5632061141433439E-2</v>
      </c>
      <c r="R84" s="19">
        <f t="shared" si="7"/>
        <v>0</v>
      </c>
      <c r="S84" s="19">
        <f t="shared" si="8"/>
        <v>0</v>
      </c>
    </row>
    <row r="85" spans="1:19" x14ac:dyDescent="0.25">
      <c r="A85" s="26">
        <f>Wellpath!E85</f>
        <v>2460</v>
      </c>
      <c r="B85" s="22">
        <v>0</v>
      </c>
      <c r="C85" s="22">
        <v>0</v>
      </c>
      <c r="D85" s="22">
        <f>COS(Wellpath!$O85) / (Bfield * COS(Dip))</f>
        <v>1.2349417595138832E-5</v>
      </c>
      <c r="E85" s="20">
        <f>Model!$W$15*((drdp!B85+drdp!K85)*'MBXY-TI2S'!$B85+(drdp!E85+drdp!N85)*'MBXY-TI2S'!$C85+(drdp!H85+drdp!Q85)*'MBXY-TI2S'!$D85)</f>
        <v>-2.1694027236000387E-2</v>
      </c>
      <c r="F85" s="20">
        <f>Model!$W$15*((drdp!C85+drdp!L85)*'MBXY-TI2S'!$B85+(drdp!F85+drdp!O85)*'MBXY-TI2S'!$C85+(drdp!I85+drdp!R85)*'MBXY-TI2S'!$D85)</f>
        <v>5.8128970784650843E-3</v>
      </c>
      <c r="G85" s="20">
        <f>Model!$W$15*((drdp!D85+drdp!M85)*'MBXY-TI2S'!$B85+(drdp!G85+drdp!P85)*'MBXY-TI2S'!$C85+(drdp!J85+drdp!S85)*'MBXY-TI2S'!$D85)</f>
        <v>0</v>
      </c>
      <c r="H85" s="18">
        <f>Model!$W$15*((drdp!B85)*'MBXY-TI2S'!$B85+(drdp!E85)*'MBXY-TI2S'!$C85+(drdp!H85)*'MBXY-TI2S'!$D85)</f>
        <v>-1.0847013618000194E-2</v>
      </c>
      <c r="I85" s="18">
        <f>Model!$W$15*((drdp!C85)*'MBXY-TI2S'!$B85+(drdp!F85)*'MBXY-TI2S'!$C85+(drdp!I85)*'MBXY-TI2S'!$D85)</f>
        <v>2.9064485392325421E-3</v>
      </c>
      <c r="J85" s="18">
        <f>Model!$W$15*((drdp!D85)*'MBXY-TI2S'!$B85+(drdp!G85)*'MBXY-TI2S'!$C85+(drdp!J85)*'MBXY-TI2S'!$D85)</f>
        <v>0</v>
      </c>
      <c r="K85" s="21">
        <f>SUM(E$3:E84)+H85</f>
        <v>-0.6191082143895722</v>
      </c>
      <c r="L85" s="21">
        <f>SUM(F$3:F84)+I85</f>
        <v>0.16588954607316023</v>
      </c>
      <c r="M85" s="21">
        <f>SUM(G$3:G84)+J85</f>
        <v>0</v>
      </c>
      <c r="N85" s="19">
        <f t="shared" si="5"/>
        <v>0.3832949811246445</v>
      </c>
      <c r="O85" s="19">
        <f t="shared" si="5"/>
        <v>2.7519341496359151E-2</v>
      </c>
      <c r="P85" s="19">
        <f t="shared" si="5"/>
        <v>0</v>
      </c>
      <c r="Q85" s="19">
        <f t="shared" si="6"/>
        <v>-0.1027035806552509</v>
      </c>
      <c r="R85" s="19">
        <f t="shared" si="7"/>
        <v>0</v>
      </c>
      <c r="S85" s="19">
        <f t="shared" si="8"/>
        <v>0</v>
      </c>
    </row>
    <row r="86" spans="1:19" x14ac:dyDescent="0.25">
      <c r="A86" s="26">
        <f>Wellpath!E86</f>
        <v>2490</v>
      </c>
      <c r="B86" s="22">
        <v>0</v>
      </c>
      <c r="C86" s="22">
        <v>0</v>
      </c>
      <c r="D86" s="22">
        <f>COS(Wellpath!$O86) / (Bfield * COS(Dip))</f>
        <v>1.2349417595138832E-5</v>
      </c>
      <c r="E86" s="20">
        <f>Model!$W$15*((drdp!B86+drdp!K86)*'MBXY-TI2S'!$B86+(drdp!E86+drdp!N86)*'MBXY-TI2S'!$C86+(drdp!H86+drdp!Q86)*'MBXY-TI2S'!$D86)</f>
        <v>-2.1694027236000387E-2</v>
      </c>
      <c r="F86" s="20">
        <f>Model!$W$15*((drdp!C86+drdp!L86)*'MBXY-TI2S'!$B86+(drdp!F86+drdp!O86)*'MBXY-TI2S'!$C86+(drdp!I86+drdp!R86)*'MBXY-TI2S'!$D86)</f>
        <v>5.8128970784650843E-3</v>
      </c>
      <c r="G86" s="20">
        <f>Model!$W$15*((drdp!D86+drdp!M86)*'MBXY-TI2S'!$B86+(drdp!G86+drdp!P86)*'MBXY-TI2S'!$C86+(drdp!J86+drdp!S86)*'MBXY-TI2S'!$D86)</f>
        <v>0</v>
      </c>
      <c r="H86" s="18">
        <f>Model!$W$15*((drdp!B86)*'MBXY-TI2S'!$B86+(drdp!E86)*'MBXY-TI2S'!$C86+(drdp!H86)*'MBXY-TI2S'!$D86)</f>
        <v>-1.0847013618000194E-2</v>
      </c>
      <c r="I86" s="18">
        <f>Model!$W$15*((drdp!C86)*'MBXY-TI2S'!$B86+(drdp!F86)*'MBXY-TI2S'!$C86+(drdp!I86)*'MBXY-TI2S'!$D86)</f>
        <v>2.9064485392325421E-3</v>
      </c>
      <c r="J86" s="18">
        <f>Model!$W$15*((drdp!D86)*'MBXY-TI2S'!$B86+(drdp!G86)*'MBXY-TI2S'!$C86+(drdp!J86)*'MBXY-TI2S'!$D86)</f>
        <v>0</v>
      </c>
      <c r="K86" s="21">
        <f>SUM(E$3:E85)+H86</f>
        <v>-0.64080224162557253</v>
      </c>
      <c r="L86" s="21">
        <f>SUM(F$3:F85)+I86</f>
        <v>0.17170244315162531</v>
      </c>
      <c r="M86" s="21">
        <f>SUM(G$3:G85)+J86</f>
        <v>0</v>
      </c>
      <c r="N86" s="19">
        <f t="shared" si="5"/>
        <v>0.41062751287235866</v>
      </c>
      <c r="O86" s="19">
        <f t="shared" si="5"/>
        <v>2.9481728984237121E-2</v>
      </c>
      <c r="P86" s="19">
        <f t="shared" si="5"/>
        <v>0</v>
      </c>
      <c r="Q86" s="19">
        <f t="shared" si="6"/>
        <v>-0.11002731046414893</v>
      </c>
      <c r="R86" s="19">
        <f t="shared" si="7"/>
        <v>0</v>
      </c>
      <c r="S86" s="19">
        <f t="shared" si="8"/>
        <v>0</v>
      </c>
    </row>
    <row r="87" spans="1:19" x14ac:dyDescent="0.25">
      <c r="A87" s="26">
        <f>Wellpath!E87</f>
        <v>2520</v>
      </c>
      <c r="B87" s="22">
        <v>0</v>
      </c>
      <c r="C87" s="22">
        <v>0</v>
      </c>
      <c r="D87" s="22">
        <f>COS(Wellpath!$O87) / (Bfield * COS(Dip))</f>
        <v>1.2349417595138832E-5</v>
      </c>
      <c r="E87" s="20">
        <f>Model!$W$15*((drdp!B87+drdp!K87)*'MBXY-TI2S'!$B87+(drdp!E87+drdp!N87)*'MBXY-TI2S'!$C87+(drdp!H87+drdp!Q87)*'MBXY-TI2S'!$D87)</f>
        <v>-2.1694027236000387E-2</v>
      </c>
      <c r="F87" s="20">
        <f>Model!$W$15*((drdp!C87+drdp!L87)*'MBXY-TI2S'!$B87+(drdp!F87+drdp!O87)*'MBXY-TI2S'!$C87+(drdp!I87+drdp!R87)*'MBXY-TI2S'!$D87)</f>
        <v>5.8128970784650843E-3</v>
      </c>
      <c r="G87" s="20">
        <f>Model!$W$15*((drdp!D87+drdp!M87)*'MBXY-TI2S'!$B87+(drdp!G87+drdp!P87)*'MBXY-TI2S'!$C87+(drdp!J87+drdp!S87)*'MBXY-TI2S'!$D87)</f>
        <v>0</v>
      </c>
      <c r="H87" s="18">
        <f>Model!$W$15*((drdp!B87)*'MBXY-TI2S'!$B87+(drdp!E87)*'MBXY-TI2S'!$C87+(drdp!H87)*'MBXY-TI2S'!$D87)</f>
        <v>-1.0847013618000194E-2</v>
      </c>
      <c r="I87" s="18">
        <f>Model!$W$15*((drdp!C87)*'MBXY-TI2S'!$B87+(drdp!F87)*'MBXY-TI2S'!$C87+(drdp!I87)*'MBXY-TI2S'!$D87)</f>
        <v>2.9064485392325421E-3</v>
      </c>
      <c r="J87" s="18">
        <f>Model!$W$15*((drdp!D87)*'MBXY-TI2S'!$B87+(drdp!G87)*'MBXY-TI2S'!$C87+(drdp!J87)*'MBXY-TI2S'!$D87)</f>
        <v>0</v>
      </c>
      <c r="K87" s="21">
        <f>SUM(E$3:E86)+H87</f>
        <v>-0.66249626886157287</v>
      </c>
      <c r="L87" s="21">
        <f>SUM(F$3:F86)+I87</f>
        <v>0.17751534023009038</v>
      </c>
      <c r="M87" s="21">
        <f>SUM(G$3:G86)+J87</f>
        <v>0</v>
      </c>
      <c r="N87" s="19">
        <f t="shared" si="5"/>
        <v>0.43890130625550544</v>
      </c>
      <c r="O87" s="19">
        <f t="shared" si="5"/>
        <v>3.1511696017004744E-2</v>
      </c>
      <c r="P87" s="19">
        <f t="shared" si="5"/>
        <v>0</v>
      </c>
      <c r="Q87" s="19">
        <f t="shared" si="6"/>
        <v>-0.11760325056812754</v>
      </c>
      <c r="R87" s="19">
        <f t="shared" si="7"/>
        <v>0</v>
      </c>
      <c r="S87" s="19">
        <f t="shared" si="8"/>
        <v>0</v>
      </c>
    </row>
    <row r="88" spans="1:19" x14ac:dyDescent="0.25">
      <c r="A88" s="26">
        <f>Wellpath!E88</f>
        <v>2550</v>
      </c>
      <c r="B88" s="22">
        <v>0</v>
      </c>
      <c r="C88" s="22">
        <v>0</v>
      </c>
      <c r="D88" s="22">
        <f>COS(Wellpath!$O88) / (Bfield * COS(Dip))</f>
        <v>1.2349417595138832E-5</v>
      </c>
      <c r="E88" s="20">
        <f>Model!$W$15*((drdp!B88+drdp!K88)*'MBXY-TI2S'!$B88+(drdp!E88+drdp!N88)*'MBXY-TI2S'!$C88+(drdp!H88+drdp!Q88)*'MBXY-TI2S'!$D88)</f>
        <v>-2.1694027236000387E-2</v>
      </c>
      <c r="F88" s="20">
        <f>Model!$W$15*((drdp!C88+drdp!L88)*'MBXY-TI2S'!$B88+(drdp!F88+drdp!O88)*'MBXY-TI2S'!$C88+(drdp!I88+drdp!R88)*'MBXY-TI2S'!$D88)</f>
        <v>5.8128970784650843E-3</v>
      </c>
      <c r="G88" s="20">
        <f>Model!$W$15*((drdp!D88+drdp!M88)*'MBXY-TI2S'!$B88+(drdp!G88+drdp!P88)*'MBXY-TI2S'!$C88+(drdp!J88+drdp!S88)*'MBXY-TI2S'!$D88)</f>
        <v>0</v>
      </c>
      <c r="H88" s="18">
        <f>Model!$W$15*((drdp!B88)*'MBXY-TI2S'!$B88+(drdp!E88)*'MBXY-TI2S'!$C88+(drdp!H88)*'MBXY-TI2S'!$D88)</f>
        <v>-1.0847013618000194E-2</v>
      </c>
      <c r="I88" s="18">
        <f>Model!$W$15*((drdp!C88)*'MBXY-TI2S'!$B88+(drdp!F88)*'MBXY-TI2S'!$C88+(drdp!I88)*'MBXY-TI2S'!$D88)</f>
        <v>2.9064485392325421E-3</v>
      </c>
      <c r="J88" s="18">
        <f>Model!$W$15*((drdp!D88)*'MBXY-TI2S'!$B88+(drdp!G88)*'MBXY-TI2S'!$C88+(drdp!J88)*'MBXY-TI2S'!$D88)</f>
        <v>0</v>
      </c>
      <c r="K88" s="21">
        <f>SUM(E$3:E87)+H88</f>
        <v>-0.6841902960975732</v>
      </c>
      <c r="L88" s="21">
        <f>SUM(F$3:F87)+I88</f>
        <v>0.18332823730855546</v>
      </c>
      <c r="M88" s="21">
        <f>SUM(G$3:G87)+J88</f>
        <v>0</v>
      </c>
      <c r="N88" s="19">
        <f t="shared" si="5"/>
        <v>0.4681163612740849</v>
      </c>
      <c r="O88" s="19">
        <f t="shared" si="5"/>
        <v>3.3609242594662025E-2</v>
      </c>
      <c r="P88" s="19">
        <f t="shared" si="5"/>
        <v>0</v>
      </c>
      <c r="Q88" s="19">
        <f t="shared" si="6"/>
        <v>-0.12543140096718672</v>
      </c>
      <c r="R88" s="19">
        <f t="shared" si="7"/>
        <v>0</v>
      </c>
      <c r="S88" s="19">
        <f t="shared" si="8"/>
        <v>0</v>
      </c>
    </row>
    <row r="89" spans="1:19" x14ac:dyDescent="0.25">
      <c r="A89" s="26">
        <f>Wellpath!E89</f>
        <v>2580</v>
      </c>
      <c r="B89" s="22">
        <v>0</v>
      </c>
      <c r="C89" s="22">
        <v>0</v>
      </c>
      <c r="D89" s="22">
        <f>COS(Wellpath!$O89) / (Bfield * COS(Dip))</f>
        <v>1.2349417595138832E-5</v>
      </c>
      <c r="E89" s="20">
        <f>Model!$W$15*((drdp!B89+drdp!K89)*'MBXY-TI2S'!$B89+(drdp!E89+drdp!N89)*'MBXY-TI2S'!$C89+(drdp!H89+drdp!Q89)*'MBXY-TI2S'!$D89)</f>
        <v>-2.1694027236000387E-2</v>
      </c>
      <c r="F89" s="20">
        <f>Model!$W$15*((drdp!C89+drdp!L89)*'MBXY-TI2S'!$B89+(drdp!F89+drdp!O89)*'MBXY-TI2S'!$C89+(drdp!I89+drdp!R89)*'MBXY-TI2S'!$D89)</f>
        <v>5.8128970784650843E-3</v>
      </c>
      <c r="G89" s="20">
        <f>Model!$W$15*((drdp!D89+drdp!M89)*'MBXY-TI2S'!$B89+(drdp!G89+drdp!P89)*'MBXY-TI2S'!$C89+(drdp!J89+drdp!S89)*'MBXY-TI2S'!$D89)</f>
        <v>0</v>
      </c>
      <c r="H89" s="18">
        <f>Model!$W$15*((drdp!B89)*'MBXY-TI2S'!$B89+(drdp!E89)*'MBXY-TI2S'!$C89+(drdp!H89)*'MBXY-TI2S'!$D89)</f>
        <v>-1.0847013618000194E-2</v>
      </c>
      <c r="I89" s="18">
        <f>Model!$W$15*((drdp!C89)*'MBXY-TI2S'!$B89+(drdp!F89)*'MBXY-TI2S'!$C89+(drdp!I89)*'MBXY-TI2S'!$D89)</f>
        <v>2.9064485392325421E-3</v>
      </c>
      <c r="J89" s="18">
        <f>Model!$W$15*((drdp!D89)*'MBXY-TI2S'!$B89+(drdp!G89)*'MBXY-TI2S'!$C89+(drdp!J89)*'MBXY-TI2S'!$D89)</f>
        <v>0</v>
      </c>
      <c r="K89" s="21">
        <f>SUM(E$3:E88)+H89</f>
        <v>-0.70588432333357354</v>
      </c>
      <c r="L89" s="21">
        <f>SUM(F$3:F88)+I89</f>
        <v>0.18914113438702054</v>
      </c>
      <c r="M89" s="21">
        <f>SUM(G$3:G88)+J89</f>
        <v>0</v>
      </c>
      <c r="N89" s="19">
        <f t="shared" si="5"/>
        <v>0.49827267792809699</v>
      </c>
      <c r="O89" s="19">
        <f t="shared" si="5"/>
        <v>3.5774368717208967E-2</v>
      </c>
      <c r="P89" s="19">
        <f t="shared" si="5"/>
        <v>0</v>
      </c>
      <c r="Q89" s="19">
        <f t="shared" si="6"/>
        <v>-0.1335117616613265</v>
      </c>
      <c r="R89" s="19">
        <f t="shared" si="7"/>
        <v>0</v>
      </c>
      <c r="S89" s="19">
        <f t="shared" si="8"/>
        <v>0</v>
      </c>
    </row>
    <row r="90" spans="1:19" x14ac:dyDescent="0.25">
      <c r="A90" s="26">
        <f>Wellpath!E90</f>
        <v>2610</v>
      </c>
      <c r="B90" s="22">
        <v>0</v>
      </c>
      <c r="C90" s="22">
        <v>0</v>
      </c>
      <c r="D90" s="22">
        <f>COS(Wellpath!$O90) / (Bfield * COS(Dip))</f>
        <v>1.2349417595138832E-5</v>
      </c>
      <c r="E90" s="20">
        <f>Model!$W$15*((drdp!B90+drdp!K90)*'MBXY-TI2S'!$B90+(drdp!E90+drdp!N90)*'MBXY-TI2S'!$C90+(drdp!H90+drdp!Q90)*'MBXY-TI2S'!$D90)</f>
        <v>-2.1694027236000387E-2</v>
      </c>
      <c r="F90" s="20">
        <f>Model!$W$15*((drdp!C90+drdp!L90)*'MBXY-TI2S'!$B90+(drdp!F90+drdp!O90)*'MBXY-TI2S'!$C90+(drdp!I90+drdp!R90)*'MBXY-TI2S'!$D90)</f>
        <v>5.8128970784650843E-3</v>
      </c>
      <c r="G90" s="20">
        <f>Model!$W$15*((drdp!D90+drdp!M90)*'MBXY-TI2S'!$B90+(drdp!G90+drdp!P90)*'MBXY-TI2S'!$C90+(drdp!J90+drdp!S90)*'MBXY-TI2S'!$D90)</f>
        <v>0</v>
      </c>
      <c r="H90" s="18">
        <f>Model!$W$15*((drdp!B90)*'MBXY-TI2S'!$B90+(drdp!E90)*'MBXY-TI2S'!$C90+(drdp!H90)*'MBXY-TI2S'!$D90)</f>
        <v>-1.0847013618000194E-2</v>
      </c>
      <c r="I90" s="18">
        <f>Model!$W$15*((drdp!C90)*'MBXY-TI2S'!$B90+(drdp!F90)*'MBXY-TI2S'!$C90+(drdp!I90)*'MBXY-TI2S'!$D90)</f>
        <v>2.9064485392325421E-3</v>
      </c>
      <c r="J90" s="18">
        <f>Model!$W$15*((drdp!D90)*'MBXY-TI2S'!$B90+(drdp!G90)*'MBXY-TI2S'!$C90+(drdp!J90)*'MBXY-TI2S'!$D90)</f>
        <v>0</v>
      </c>
      <c r="K90" s="21">
        <f>SUM(E$3:E89)+H90</f>
        <v>-0.72757835056957387</v>
      </c>
      <c r="L90" s="21">
        <f>SUM(F$3:F89)+I90</f>
        <v>0.19495403146548562</v>
      </c>
      <c r="M90" s="21">
        <f>SUM(G$3:G89)+J90</f>
        <v>0</v>
      </c>
      <c r="N90" s="19">
        <f t="shared" si="5"/>
        <v>0.52937025621754175</v>
      </c>
      <c r="O90" s="19">
        <f t="shared" si="5"/>
        <v>3.800707438464556E-2</v>
      </c>
      <c r="P90" s="19">
        <f t="shared" si="5"/>
        <v>0</v>
      </c>
      <c r="Q90" s="19">
        <f t="shared" si="6"/>
        <v>-0.14184433265054683</v>
      </c>
      <c r="R90" s="19">
        <f t="shared" si="7"/>
        <v>0</v>
      </c>
      <c r="S90" s="19">
        <f t="shared" si="8"/>
        <v>0</v>
      </c>
    </row>
    <row r="91" spans="1:19" x14ac:dyDescent="0.25">
      <c r="A91" s="26">
        <f>Wellpath!E91</f>
        <v>2640</v>
      </c>
      <c r="B91" s="22">
        <v>0</v>
      </c>
      <c r="C91" s="22">
        <v>0</v>
      </c>
      <c r="D91" s="22">
        <f>COS(Wellpath!$O91) / (Bfield * COS(Dip))</f>
        <v>1.2349417595138832E-5</v>
      </c>
      <c r="E91" s="20">
        <f>Model!$W$15*((drdp!B91+drdp!K91)*'MBXY-TI2S'!$B91+(drdp!E91+drdp!N91)*'MBXY-TI2S'!$C91+(drdp!H91+drdp!Q91)*'MBXY-TI2S'!$D91)</f>
        <v>-2.1694027236000387E-2</v>
      </c>
      <c r="F91" s="20">
        <f>Model!$W$15*((drdp!C91+drdp!L91)*'MBXY-TI2S'!$B91+(drdp!F91+drdp!O91)*'MBXY-TI2S'!$C91+(drdp!I91+drdp!R91)*'MBXY-TI2S'!$D91)</f>
        <v>5.8128970784650843E-3</v>
      </c>
      <c r="G91" s="20">
        <f>Model!$W$15*((drdp!D91+drdp!M91)*'MBXY-TI2S'!$B91+(drdp!G91+drdp!P91)*'MBXY-TI2S'!$C91+(drdp!J91+drdp!S91)*'MBXY-TI2S'!$D91)</f>
        <v>0</v>
      </c>
      <c r="H91" s="18">
        <f>Model!$W$15*((drdp!B91)*'MBXY-TI2S'!$B91+(drdp!E91)*'MBXY-TI2S'!$C91+(drdp!H91)*'MBXY-TI2S'!$D91)</f>
        <v>-1.0847013618000194E-2</v>
      </c>
      <c r="I91" s="18">
        <f>Model!$W$15*((drdp!C91)*'MBXY-TI2S'!$B91+(drdp!F91)*'MBXY-TI2S'!$C91+(drdp!I91)*'MBXY-TI2S'!$D91)</f>
        <v>2.9064485392325421E-3</v>
      </c>
      <c r="J91" s="18">
        <f>Model!$W$15*((drdp!D91)*'MBXY-TI2S'!$B91+(drdp!G91)*'MBXY-TI2S'!$C91+(drdp!J91)*'MBXY-TI2S'!$D91)</f>
        <v>0</v>
      </c>
      <c r="K91" s="21">
        <f>SUM(E$3:E90)+H91</f>
        <v>-0.74927237780557421</v>
      </c>
      <c r="L91" s="21">
        <f>SUM(F$3:F90)+I91</f>
        <v>0.2007669285439507</v>
      </c>
      <c r="M91" s="21">
        <f>SUM(G$3:G90)+J91</f>
        <v>0</v>
      </c>
      <c r="N91" s="19">
        <f t="shared" si="5"/>
        <v>0.56140909614241918</v>
      </c>
      <c r="O91" s="19">
        <f t="shared" si="5"/>
        <v>4.0307359596971806E-2</v>
      </c>
      <c r="P91" s="19">
        <f t="shared" si="5"/>
        <v>0</v>
      </c>
      <c r="Q91" s="19">
        <f t="shared" si="6"/>
        <v>-0.15042911393484776</v>
      </c>
      <c r="R91" s="19">
        <f t="shared" si="7"/>
        <v>0</v>
      </c>
      <c r="S91" s="19">
        <f t="shared" si="8"/>
        <v>0</v>
      </c>
    </row>
    <row r="92" spans="1:19" x14ac:dyDescent="0.25">
      <c r="A92" s="26">
        <f>Wellpath!E92</f>
        <v>2670</v>
      </c>
      <c r="B92" s="22">
        <v>0</v>
      </c>
      <c r="C92" s="22">
        <v>0</v>
      </c>
      <c r="D92" s="22">
        <f>COS(Wellpath!$O92) / (Bfield * COS(Dip))</f>
        <v>1.2349417595138832E-5</v>
      </c>
      <c r="E92" s="20">
        <f>Model!$W$15*((drdp!B92+drdp!K92)*'MBXY-TI2S'!$B92+(drdp!E92+drdp!N92)*'MBXY-TI2S'!$C92+(drdp!H92+drdp!Q92)*'MBXY-TI2S'!$D92)</f>
        <v>-2.1694027236000387E-2</v>
      </c>
      <c r="F92" s="20">
        <f>Model!$W$15*((drdp!C92+drdp!L92)*'MBXY-TI2S'!$B92+(drdp!F92+drdp!O92)*'MBXY-TI2S'!$C92+(drdp!I92+drdp!R92)*'MBXY-TI2S'!$D92)</f>
        <v>5.8128970784650843E-3</v>
      </c>
      <c r="G92" s="20">
        <f>Model!$W$15*((drdp!D92+drdp!M92)*'MBXY-TI2S'!$B92+(drdp!G92+drdp!P92)*'MBXY-TI2S'!$C92+(drdp!J92+drdp!S92)*'MBXY-TI2S'!$D92)</f>
        <v>0</v>
      </c>
      <c r="H92" s="18">
        <f>Model!$W$15*((drdp!B92)*'MBXY-TI2S'!$B92+(drdp!E92)*'MBXY-TI2S'!$C92+(drdp!H92)*'MBXY-TI2S'!$D92)</f>
        <v>-1.0847013618000194E-2</v>
      </c>
      <c r="I92" s="18">
        <f>Model!$W$15*((drdp!C92)*'MBXY-TI2S'!$B92+(drdp!F92)*'MBXY-TI2S'!$C92+(drdp!I92)*'MBXY-TI2S'!$D92)</f>
        <v>2.9064485392325421E-3</v>
      </c>
      <c r="J92" s="18">
        <f>Model!$W$15*((drdp!D92)*'MBXY-TI2S'!$B92+(drdp!G92)*'MBXY-TI2S'!$C92+(drdp!J92)*'MBXY-TI2S'!$D92)</f>
        <v>0</v>
      </c>
      <c r="K92" s="21">
        <f>SUM(E$3:E91)+H92</f>
        <v>-0.77096640504157454</v>
      </c>
      <c r="L92" s="21">
        <f>SUM(F$3:F91)+I92</f>
        <v>0.20657982562241578</v>
      </c>
      <c r="M92" s="21">
        <f>SUM(G$3:G91)+J92</f>
        <v>0</v>
      </c>
      <c r="N92" s="19">
        <f t="shared" si="5"/>
        <v>0.59438919770272913</v>
      </c>
      <c r="O92" s="19">
        <f t="shared" si="5"/>
        <v>4.2675224354187712E-2</v>
      </c>
      <c r="P92" s="19">
        <f t="shared" si="5"/>
        <v>0</v>
      </c>
      <c r="Q92" s="19">
        <f t="shared" si="6"/>
        <v>-0.15926610551422923</v>
      </c>
      <c r="R92" s="19">
        <f t="shared" si="7"/>
        <v>0</v>
      </c>
      <c r="S92" s="19">
        <f t="shared" si="8"/>
        <v>0</v>
      </c>
    </row>
    <row r="93" spans="1:19" x14ac:dyDescent="0.25">
      <c r="A93" s="26">
        <f>Wellpath!E93</f>
        <v>2700</v>
      </c>
      <c r="B93" s="22">
        <v>0</v>
      </c>
      <c r="C93" s="22">
        <v>0</v>
      </c>
      <c r="D93" s="22">
        <f>COS(Wellpath!$O93) / (Bfield * COS(Dip))</f>
        <v>1.2349417595138832E-5</v>
      </c>
      <c r="E93" s="20">
        <f>Model!$W$15*((drdp!B93+drdp!K93)*'MBXY-TI2S'!$B93+(drdp!E93+drdp!N93)*'MBXY-TI2S'!$C93+(drdp!H93+drdp!Q93)*'MBXY-TI2S'!$D93)</f>
        <v>-2.1694027236000387E-2</v>
      </c>
      <c r="F93" s="20">
        <f>Model!$W$15*((drdp!C93+drdp!L93)*'MBXY-TI2S'!$B93+(drdp!F93+drdp!O93)*'MBXY-TI2S'!$C93+(drdp!I93+drdp!R93)*'MBXY-TI2S'!$D93)</f>
        <v>5.8128970784650843E-3</v>
      </c>
      <c r="G93" s="20">
        <f>Model!$W$15*((drdp!D93+drdp!M93)*'MBXY-TI2S'!$B93+(drdp!G93+drdp!P93)*'MBXY-TI2S'!$C93+(drdp!J93+drdp!S93)*'MBXY-TI2S'!$D93)</f>
        <v>0</v>
      </c>
      <c r="H93" s="18">
        <f>Model!$W$15*((drdp!B93)*'MBXY-TI2S'!$B93+(drdp!E93)*'MBXY-TI2S'!$C93+(drdp!H93)*'MBXY-TI2S'!$D93)</f>
        <v>-1.0847013618000194E-2</v>
      </c>
      <c r="I93" s="18">
        <f>Model!$W$15*((drdp!C93)*'MBXY-TI2S'!$B93+(drdp!F93)*'MBXY-TI2S'!$C93+(drdp!I93)*'MBXY-TI2S'!$D93)</f>
        <v>2.9064485392325421E-3</v>
      </c>
      <c r="J93" s="18">
        <f>Model!$W$15*((drdp!D93)*'MBXY-TI2S'!$B93+(drdp!G93)*'MBXY-TI2S'!$C93+(drdp!J93)*'MBXY-TI2S'!$D93)</f>
        <v>0</v>
      </c>
      <c r="K93" s="21">
        <f>SUM(E$3:E92)+H93</f>
        <v>-0.79266043227757488</v>
      </c>
      <c r="L93" s="21">
        <f>SUM(F$3:F92)+I93</f>
        <v>0.21239272270088086</v>
      </c>
      <c r="M93" s="21">
        <f>SUM(G$3:G92)+J93</f>
        <v>0</v>
      </c>
      <c r="N93" s="19">
        <f t="shared" si="5"/>
        <v>0.62831056089847181</v>
      </c>
      <c r="O93" s="19">
        <f t="shared" si="5"/>
        <v>4.5110668656293269E-2</v>
      </c>
      <c r="P93" s="19">
        <f t="shared" si="5"/>
        <v>0</v>
      </c>
      <c r="Q93" s="19">
        <f t="shared" si="6"/>
        <v>-0.16835530738869131</v>
      </c>
      <c r="R93" s="19">
        <f t="shared" si="7"/>
        <v>0</v>
      </c>
      <c r="S93" s="19">
        <f t="shared" si="8"/>
        <v>0</v>
      </c>
    </row>
    <row r="94" spans="1:19" x14ac:dyDescent="0.25">
      <c r="A94" s="26">
        <f>Wellpath!E94</f>
        <v>2730</v>
      </c>
      <c r="B94" s="22">
        <v>0</v>
      </c>
      <c r="C94" s="22">
        <v>0</v>
      </c>
      <c r="D94" s="22">
        <f>COS(Wellpath!$O94) / (Bfield * COS(Dip))</f>
        <v>1.2349417595138832E-5</v>
      </c>
      <c r="E94" s="20">
        <f>Model!$W$15*((drdp!B94+drdp!K94)*'MBXY-TI2S'!$B94+(drdp!E94+drdp!N94)*'MBXY-TI2S'!$C94+(drdp!H94+drdp!Q94)*'MBXY-TI2S'!$D94)</f>
        <v>-2.1694027236000387E-2</v>
      </c>
      <c r="F94" s="20">
        <f>Model!$W$15*((drdp!C94+drdp!L94)*'MBXY-TI2S'!$B94+(drdp!F94+drdp!O94)*'MBXY-TI2S'!$C94+(drdp!I94+drdp!R94)*'MBXY-TI2S'!$D94)</f>
        <v>5.8128970784650843E-3</v>
      </c>
      <c r="G94" s="20">
        <f>Model!$W$15*((drdp!D94+drdp!M94)*'MBXY-TI2S'!$B94+(drdp!G94+drdp!P94)*'MBXY-TI2S'!$C94+(drdp!J94+drdp!S94)*'MBXY-TI2S'!$D94)</f>
        <v>0</v>
      </c>
      <c r="H94" s="18">
        <f>Model!$W$15*((drdp!B94)*'MBXY-TI2S'!$B94+(drdp!E94)*'MBXY-TI2S'!$C94+(drdp!H94)*'MBXY-TI2S'!$D94)</f>
        <v>-1.0847013618000194E-2</v>
      </c>
      <c r="I94" s="18">
        <f>Model!$W$15*((drdp!C94)*'MBXY-TI2S'!$B94+(drdp!F94)*'MBXY-TI2S'!$C94+(drdp!I94)*'MBXY-TI2S'!$D94)</f>
        <v>2.9064485392325421E-3</v>
      </c>
      <c r="J94" s="18">
        <f>Model!$W$15*((drdp!D94)*'MBXY-TI2S'!$B94+(drdp!G94)*'MBXY-TI2S'!$C94+(drdp!J94)*'MBXY-TI2S'!$D94)</f>
        <v>0</v>
      </c>
      <c r="K94" s="21">
        <f>SUM(E$3:E93)+H94</f>
        <v>-0.81435445951357521</v>
      </c>
      <c r="L94" s="21">
        <f>SUM(F$3:F93)+I94</f>
        <v>0.21820561977934594</v>
      </c>
      <c r="M94" s="21">
        <f>SUM(G$3:G93)+J94</f>
        <v>0</v>
      </c>
      <c r="N94" s="19">
        <f t="shared" si="5"/>
        <v>0.66317318572964723</v>
      </c>
      <c r="O94" s="19">
        <f t="shared" si="5"/>
        <v>4.7613692503288486E-2</v>
      </c>
      <c r="P94" s="19">
        <f t="shared" si="5"/>
        <v>0</v>
      </c>
      <c r="Q94" s="19">
        <f t="shared" si="6"/>
        <v>-0.17769671955823396</v>
      </c>
      <c r="R94" s="19">
        <f t="shared" si="7"/>
        <v>0</v>
      </c>
      <c r="S94" s="19">
        <f t="shared" si="8"/>
        <v>0</v>
      </c>
    </row>
    <row r="95" spans="1:19" x14ac:dyDescent="0.25">
      <c r="A95" s="26">
        <f>Wellpath!E95</f>
        <v>2760</v>
      </c>
      <c r="B95" s="22">
        <v>0</v>
      </c>
      <c r="C95" s="22">
        <v>0</v>
      </c>
      <c r="D95" s="22">
        <f>COS(Wellpath!$O95) / (Bfield * COS(Dip))</f>
        <v>1.2349417595138832E-5</v>
      </c>
      <c r="E95" s="20">
        <f>Model!$W$15*((drdp!B95+drdp!K95)*'MBXY-TI2S'!$B95+(drdp!E95+drdp!N95)*'MBXY-TI2S'!$C95+(drdp!H95+drdp!Q95)*'MBXY-TI2S'!$D95)</f>
        <v>-2.1694027236000387E-2</v>
      </c>
      <c r="F95" s="20">
        <f>Model!$W$15*((drdp!C95+drdp!L95)*'MBXY-TI2S'!$B95+(drdp!F95+drdp!O95)*'MBXY-TI2S'!$C95+(drdp!I95+drdp!R95)*'MBXY-TI2S'!$D95)</f>
        <v>5.8128970784650843E-3</v>
      </c>
      <c r="G95" s="20">
        <f>Model!$W$15*((drdp!D95+drdp!M95)*'MBXY-TI2S'!$B95+(drdp!G95+drdp!P95)*'MBXY-TI2S'!$C95+(drdp!J95+drdp!S95)*'MBXY-TI2S'!$D95)</f>
        <v>0</v>
      </c>
      <c r="H95" s="18">
        <f>Model!$W$15*((drdp!B95)*'MBXY-TI2S'!$B95+(drdp!E95)*'MBXY-TI2S'!$C95+(drdp!H95)*'MBXY-TI2S'!$D95)</f>
        <v>-1.0847013618000194E-2</v>
      </c>
      <c r="I95" s="18">
        <f>Model!$W$15*((drdp!C95)*'MBXY-TI2S'!$B95+(drdp!F95)*'MBXY-TI2S'!$C95+(drdp!I95)*'MBXY-TI2S'!$D95)</f>
        <v>2.9064485392325421E-3</v>
      </c>
      <c r="J95" s="18">
        <f>Model!$W$15*((drdp!D95)*'MBXY-TI2S'!$B95+(drdp!G95)*'MBXY-TI2S'!$C95+(drdp!J95)*'MBXY-TI2S'!$D95)</f>
        <v>0</v>
      </c>
      <c r="K95" s="21">
        <f>SUM(E$3:E94)+H95</f>
        <v>-0.83604848674957555</v>
      </c>
      <c r="L95" s="21">
        <f>SUM(F$3:F94)+I95</f>
        <v>0.22401851685781102</v>
      </c>
      <c r="M95" s="21">
        <f>SUM(G$3:G94)+J95</f>
        <v>0</v>
      </c>
      <c r="N95" s="19">
        <f t="shared" si="5"/>
        <v>0.69897707219625516</v>
      </c>
      <c r="O95" s="19">
        <f t="shared" si="5"/>
        <v>5.0184295895173356E-2</v>
      </c>
      <c r="P95" s="19">
        <f t="shared" si="5"/>
        <v>0</v>
      </c>
      <c r="Q95" s="19">
        <f t="shared" si="6"/>
        <v>-0.18729034202285719</v>
      </c>
      <c r="R95" s="19">
        <f t="shared" si="7"/>
        <v>0</v>
      </c>
      <c r="S95" s="19">
        <f t="shared" si="8"/>
        <v>0</v>
      </c>
    </row>
    <row r="96" spans="1:19" x14ac:dyDescent="0.25">
      <c r="A96" s="26">
        <f>Wellpath!E96</f>
        <v>2790</v>
      </c>
      <c r="B96" s="22">
        <v>0</v>
      </c>
      <c r="C96" s="22">
        <v>0</v>
      </c>
      <c r="D96" s="22">
        <f>COS(Wellpath!$O96) / (Bfield * COS(Dip))</f>
        <v>1.2349417595138832E-5</v>
      </c>
      <c r="E96" s="20">
        <f>Model!$W$15*((drdp!B96+drdp!K96)*'MBXY-TI2S'!$B96+(drdp!E96+drdp!N96)*'MBXY-TI2S'!$C96+(drdp!H96+drdp!Q96)*'MBXY-TI2S'!$D96)</f>
        <v>-2.1694027236000387E-2</v>
      </c>
      <c r="F96" s="20">
        <f>Model!$W$15*((drdp!C96+drdp!L96)*'MBXY-TI2S'!$B96+(drdp!F96+drdp!O96)*'MBXY-TI2S'!$C96+(drdp!I96+drdp!R96)*'MBXY-TI2S'!$D96)</f>
        <v>5.8128970784650843E-3</v>
      </c>
      <c r="G96" s="20">
        <f>Model!$W$15*((drdp!D96+drdp!M96)*'MBXY-TI2S'!$B96+(drdp!G96+drdp!P96)*'MBXY-TI2S'!$C96+(drdp!J96+drdp!S96)*'MBXY-TI2S'!$D96)</f>
        <v>0</v>
      </c>
      <c r="H96" s="18">
        <f>Model!$W$15*((drdp!B96)*'MBXY-TI2S'!$B96+(drdp!E96)*'MBXY-TI2S'!$C96+(drdp!H96)*'MBXY-TI2S'!$D96)</f>
        <v>-1.0847013618000194E-2</v>
      </c>
      <c r="I96" s="18">
        <f>Model!$W$15*((drdp!C96)*'MBXY-TI2S'!$B96+(drdp!F96)*'MBXY-TI2S'!$C96+(drdp!I96)*'MBXY-TI2S'!$D96)</f>
        <v>2.9064485392325421E-3</v>
      </c>
      <c r="J96" s="18">
        <f>Model!$W$15*((drdp!D96)*'MBXY-TI2S'!$B96+(drdp!G96)*'MBXY-TI2S'!$C96+(drdp!J96)*'MBXY-TI2S'!$D96)</f>
        <v>0</v>
      </c>
      <c r="K96" s="21">
        <f>SUM(E$3:E95)+H96</f>
        <v>-0.85774251398557588</v>
      </c>
      <c r="L96" s="21">
        <f>SUM(F$3:F95)+I96</f>
        <v>0.2298314139362761</v>
      </c>
      <c r="M96" s="21">
        <f>SUM(G$3:G95)+J96</f>
        <v>0</v>
      </c>
      <c r="N96" s="19">
        <f t="shared" si="5"/>
        <v>0.73572222029829581</v>
      </c>
      <c r="O96" s="19">
        <f t="shared" si="5"/>
        <v>5.2822478831947885E-2</v>
      </c>
      <c r="P96" s="19">
        <f t="shared" si="5"/>
        <v>0</v>
      </c>
      <c r="Q96" s="19">
        <f t="shared" si="6"/>
        <v>-0.19713617478256099</v>
      </c>
      <c r="R96" s="19">
        <f t="shared" si="7"/>
        <v>0</v>
      </c>
      <c r="S96" s="19">
        <f t="shared" si="8"/>
        <v>0</v>
      </c>
    </row>
    <row r="97" spans="1:19" x14ac:dyDescent="0.25">
      <c r="A97" s="26">
        <f>Wellpath!E97</f>
        <v>2820</v>
      </c>
      <c r="B97" s="22">
        <v>0</v>
      </c>
      <c r="C97" s="22">
        <v>0</v>
      </c>
      <c r="D97" s="22">
        <f>COS(Wellpath!$O97) / (Bfield * COS(Dip))</f>
        <v>1.2349417595138832E-5</v>
      </c>
      <c r="E97" s="20">
        <f>Model!$W$15*((drdp!B97+drdp!K97)*'MBXY-TI2S'!$B97+(drdp!E97+drdp!N97)*'MBXY-TI2S'!$C97+(drdp!H97+drdp!Q97)*'MBXY-TI2S'!$D97)</f>
        <v>-2.1694027236000387E-2</v>
      </c>
      <c r="F97" s="20">
        <f>Model!$W$15*((drdp!C97+drdp!L97)*'MBXY-TI2S'!$B97+(drdp!F97+drdp!O97)*'MBXY-TI2S'!$C97+(drdp!I97+drdp!R97)*'MBXY-TI2S'!$D97)</f>
        <v>5.8128970784650843E-3</v>
      </c>
      <c r="G97" s="20">
        <f>Model!$W$15*((drdp!D97+drdp!M97)*'MBXY-TI2S'!$B97+(drdp!G97+drdp!P97)*'MBXY-TI2S'!$C97+(drdp!J97+drdp!S97)*'MBXY-TI2S'!$D97)</f>
        <v>0</v>
      </c>
      <c r="H97" s="18">
        <f>Model!$W$15*((drdp!B97)*'MBXY-TI2S'!$B97+(drdp!E97)*'MBXY-TI2S'!$C97+(drdp!H97)*'MBXY-TI2S'!$D97)</f>
        <v>-1.0847013618000194E-2</v>
      </c>
      <c r="I97" s="18">
        <f>Model!$W$15*((drdp!C97)*'MBXY-TI2S'!$B97+(drdp!F97)*'MBXY-TI2S'!$C97+(drdp!I97)*'MBXY-TI2S'!$D97)</f>
        <v>2.9064485392325421E-3</v>
      </c>
      <c r="J97" s="18">
        <f>Model!$W$15*((drdp!D97)*'MBXY-TI2S'!$B97+(drdp!G97)*'MBXY-TI2S'!$C97+(drdp!J97)*'MBXY-TI2S'!$D97)</f>
        <v>0</v>
      </c>
      <c r="K97" s="21">
        <f>SUM(E$3:E96)+H97</f>
        <v>-0.87943654122157622</v>
      </c>
      <c r="L97" s="21">
        <f>SUM(F$3:F96)+I97</f>
        <v>0.23564431101474118</v>
      </c>
      <c r="M97" s="21">
        <f>SUM(G$3:G96)+J97</f>
        <v>0</v>
      </c>
      <c r="N97" s="19">
        <f t="shared" si="5"/>
        <v>0.7734086300357691</v>
      </c>
      <c r="O97" s="19">
        <f t="shared" si="5"/>
        <v>5.5528241313612073E-2</v>
      </c>
      <c r="P97" s="19">
        <f t="shared" si="5"/>
        <v>0</v>
      </c>
      <c r="Q97" s="19">
        <f t="shared" si="6"/>
        <v>-0.20723421783734536</v>
      </c>
      <c r="R97" s="19">
        <f t="shared" si="7"/>
        <v>0</v>
      </c>
      <c r="S97" s="19">
        <f t="shared" si="8"/>
        <v>0</v>
      </c>
    </row>
    <row r="98" spans="1:19" x14ac:dyDescent="0.25">
      <c r="A98" s="26">
        <f>Wellpath!E98</f>
        <v>2850</v>
      </c>
      <c r="B98" s="22">
        <v>0</v>
      </c>
      <c r="C98" s="22">
        <v>0</v>
      </c>
      <c r="D98" s="22">
        <f>COS(Wellpath!$O98) / (Bfield * COS(Dip))</f>
        <v>1.2349417595138832E-5</v>
      </c>
      <c r="E98" s="20">
        <f>Model!$W$15*((drdp!B98+drdp!K98)*'MBXY-TI2S'!$B98+(drdp!E98+drdp!N98)*'MBXY-TI2S'!$C98+(drdp!H98+drdp!Q98)*'MBXY-TI2S'!$D98)</f>
        <v>-2.1694027236000387E-2</v>
      </c>
      <c r="F98" s="20">
        <f>Model!$W$15*((drdp!C98+drdp!L98)*'MBXY-TI2S'!$B98+(drdp!F98+drdp!O98)*'MBXY-TI2S'!$C98+(drdp!I98+drdp!R98)*'MBXY-TI2S'!$D98)</f>
        <v>5.8128970784650843E-3</v>
      </c>
      <c r="G98" s="20">
        <f>Model!$W$15*((drdp!D98+drdp!M98)*'MBXY-TI2S'!$B98+(drdp!G98+drdp!P98)*'MBXY-TI2S'!$C98+(drdp!J98+drdp!S98)*'MBXY-TI2S'!$D98)</f>
        <v>0</v>
      </c>
      <c r="H98" s="18">
        <f>Model!$W$15*((drdp!B98)*'MBXY-TI2S'!$B98+(drdp!E98)*'MBXY-TI2S'!$C98+(drdp!H98)*'MBXY-TI2S'!$D98)</f>
        <v>-1.0847013618000194E-2</v>
      </c>
      <c r="I98" s="18">
        <f>Model!$W$15*((drdp!C98)*'MBXY-TI2S'!$B98+(drdp!F98)*'MBXY-TI2S'!$C98+(drdp!I98)*'MBXY-TI2S'!$D98)</f>
        <v>2.9064485392325421E-3</v>
      </c>
      <c r="J98" s="18">
        <f>Model!$W$15*((drdp!D98)*'MBXY-TI2S'!$B98+(drdp!G98)*'MBXY-TI2S'!$C98+(drdp!J98)*'MBXY-TI2S'!$D98)</f>
        <v>0</v>
      </c>
      <c r="K98" s="21">
        <f>SUM(E$3:E97)+H98</f>
        <v>-0.90113056845757655</v>
      </c>
      <c r="L98" s="21">
        <f>SUM(F$3:F97)+I98</f>
        <v>0.24145720809320625</v>
      </c>
      <c r="M98" s="21">
        <f>SUM(G$3:G97)+J98</f>
        <v>0</v>
      </c>
      <c r="N98" s="19">
        <f t="shared" si="5"/>
        <v>0.81203630140867511</v>
      </c>
      <c r="O98" s="19">
        <f t="shared" si="5"/>
        <v>5.8301583340165906E-2</v>
      </c>
      <c r="P98" s="19">
        <f t="shared" si="5"/>
        <v>0</v>
      </c>
      <c r="Q98" s="19">
        <f t="shared" si="6"/>
        <v>-0.2175844711872103</v>
      </c>
      <c r="R98" s="19">
        <f t="shared" si="7"/>
        <v>0</v>
      </c>
      <c r="S98" s="19">
        <f t="shared" si="8"/>
        <v>0</v>
      </c>
    </row>
    <row r="99" spans="1:19" x14ac:dyDescent="0.25">
      <c r="A99" s="26">
        <f>Wellpath!E99</f>
        <v>2880</v>
      </c>
      <c r="B99" s="22">
        <v>0</v>
      </c>
      <c r="C99" s="22">
        <v>0</v>
      </c>
      <c r="D99" s="22">
        <f>COS(Wellpath!$O99) / (Bfield * COS(Dip))</f>
        <v>1.2349417595138832E-5</v>
      </c>
      <c r="E99" s="20">
        <f>Model!$W$15*((drdp!B99+drdp!K99)*'MBXY-TI2S'!$B99+(drdp!E99+drdp!N99)*'MBXY-TI2S'!$C99+(drdp!H99+drdp!Q99)*'MBXY-TI2S'!$D99)</f>
        <v>-2.1694027236000387E-2</v>
      </c>
      <c r="F99" s="20">
        <f>Model!$W$15*((drdp!C99+drdp!L99)*'MBXY-TI2S'!$B99+(drdp!F99+drdp!O99)*'MBXY-TI2S'!$C99+(drdp!I99+drdp!R99)*'MBXY-TI2S'!$D99)</f>
        <v>5.8128970784650843E-3</v>
      </c>
      <c r="G99" s="20">
        <f>Model!$W$15*((drdp!D99+drdp!M99)*'MBXY-TI2S'!$B99+(drdp!G99+drdp!P99)*'MBXY-TI2S'!$C99+(drdp!J99+drdp!S99)*'MBXY-TI2S'!$D99)</f>
        <v>0</v>
      </c>
      <c r="H99" s="18">
        <f>Model!$W$15*((drdp!B99)*'MBXY-TI2S'!$B99+(drdp!E99)*'MBXY-TI2S'!$C99+(drdp!H99)*'MBXY-TI2S'!$D99)</f>
        <v>-1.0847013618000194E-2</v>
      </c>
      <c r="I99" s="18">
        <f>Model!$W$15*((drdp!C99)*'MBXY-TI2S'!$B99+(drdp!F99)*'MBXY-TI2S'!$C99+(drdp!I99)*'MBXY-TI2S'!$D99)</f>
        <v>2.9064485392325421E-3</v>
      </c>
      <c r="J99" s="18">
        <f>Model!$W$15*((drdp!D99)*'MBXY-TI2S'!$B99+(drdp!G99)*'MBXY-TI2S'!$C99+(drdp!J99)*'MBXY-TI2S'!$D99)</f>
        <v>0</v>
      </c>
      <c r="K99" s="21">
        <f>SUM(E$3:E98)+H99</f>
        <v>-0.92282459569357689</v>
      </c>
      <c r="L99" s="21">
        <f>SUM(F$3:F98)+I99</f>
        <v>0.24727010517167133</v>
      </c>
      <c r="M99" s="21">
        <f>SUM(G$3:G98)+J99</f>
        <v>0</v>
      </c>
      <c r="N99" s="19">
        <f t="shared" si="5"/>
        <v>0.85160523441701363</v>
      </c>
      <c r="O99" s="19">
        <f t="shared" si="5"/>
        <v>6.1142504911609399E-2</v>
      </c>
      <c r="P99" s="19">
        <f t="shared" si="5"/>
        <v>0</v>
      </c>
      <c r="Q99" s="19">
        <f t="shared" si="6"/>
        <v>-0.22818693483215582</v>
      </c>
      <c r="R99" s="19">
        <f t="shared" si="7"/>
        <v>0</v>
      </c>
      <c r="S99" s="19">
        <f t="shared" si="8"/>
        <v>0</v>
      </c>
    </row>
    <row r="100" spans="1:19" x14ac:dyDescent="0.25">
      <c r="A100" s="26">
        <f>Wellpath!E100</f>
        <v>2910</v>
      </c>
      <c r="B100" s="22">
        <v>0</v>
      </c>
      <c r="C100" s="22">
        <v>0</v>
      </c>
      <c r="D100" s="22">
        <f>COS(Wellpath!$O100) / (Bfield * COS(Dip))</f>
        <v>1.2349417595138832E-5</v>
      </c>
      <c r="E100" s="20">
        <f>Model!$W$15*((drdp!B100+drdp!K100)*'MBXY-TI2S'!$B100+(drdp!E100+drdp!N100)*'MBXY-TI2S'!$C100+(drdp!H100+drdp!Q100)*'MBXY-TI2S'!$D100)</f>
        <v>-2.1694027236000387E-2</v>
      </c>
      <c r="F100" s="20">
        <f>Model!$W$15*((drdp!C100+drdp!L100)*'MBXY-TI2S'!$B100+(drdp!F100+drdp!O100)*'MBXY-TI2S'!$C100+(drdp!I100+drdp!R100)*'MBXY-TI2S'!$D100)</f>
        <v>5.8128970784650843E-3</v>
      </c>
      <c r="G100" s="20">
        <f>Model!$W$15*((drdp!D100+drdp!M100)*'MBXY-TI2S'!$B100+(drdp!G100+drdp!P100)*'MBXY-TI2S'!$C100+(drdp!J100+drdp!S100)*'MBXY-TI2S'!$D100)</f>
        <v>0</v>
      </c>
      <c r="H100" s="18">
        <f>Model!$W$15*((drdp!B100)*'MBXY-TI2S'!$B100+(drdp!E100)*'MBXY-TI2S'!$C100+(drdp!H100)*'MBXY-TI2S'!$D100)</f>
        <v>-1.0847013618000194E-2</v>
      </c>
      <c r="I100" s="18">
        <f>Model!$W$15*((drdp!C100)*'MBXY-TI2S'!$B100+(drdp!F100)*'MBXY-TI2S'!$C100+(drdp!I100)*'MBXY-TI2S'!$D100)</f>
        <v>2.9064485392325421E-3</v>
      </c>
      <c r="J100" s="18">
        <f>Model!$W$15*((drdp!D100)*'MBXY-TI2S'!$B100+(drdp!G100)*'MBXY-TI2S'!$C100+(drdp!J100)*'MBXY-TI2S'!$D100)</f>
        <v>0</v>
      </c>
      <c r="K100" s="21">
        <f>SUM(E$3:E99)+H100</f>
        <v>-0.94451862292957722</v>
      </c>
      <c r="L100" s="21">
        <f>SUM(F$3:F99)+I100</f>
        <v>0.25308300225013641</v>
      </c>
      <c r="M100" s="21">
        <f>SUM(G$3:G99)+J100</f>
        <v>0</v>
      </c>
      <c r="N100" s="19">
        <f t="shared" si="5"/>
        <v>0.89211542906078489</v>
      </c>
      <c r="O100" s="19">
        <f t="shared" si="5"/>
        <v>6.4051006027942559E-2</v>
      </c>
      <c r="P100" s="19">
        <f t="shared" si="5"/>
        <v>0</v>
      </c>
      <c r="Q100" s="19">
        <f t="shared" si="6"/>
        <v>-0.23904160877218195</v>
      </c>
      <c r="R100" s="19">
        <f t="shared" si="7"/>
        <v>0</v>
      </c>
      <c r="S100" s="19">
        <f t="shared" si="8"/>
        <v>0</v>
      </c>
    </row>
    <row r="101" spans="1:19" x14ac:dyDescent="0.25">
      <c r="A101" s="26">
        <f>Wellpath!E101</f>
        <v>2940</v>
      </c>
      <c r="B101" s="22">
        <v>0</v>
      </c>
      <c r="C101" s="22">
        <v>0</v>
      </c>
      <c r="D101" s="22">
        <f>COS(Wellpath!$O101) / (Bfield * COS(Dip))</f>
        <v>1.2349417595138832E-5</v>
      </c>
      <c r="E101" s="20">
        <f>Model!$W$15*((drdp!B101+drdp!K101)*'MBXY-TI2S'!$B101+(drdp!E101+drdp!N101)*'MBXY-TI2S'!$C101+(drdp!H101+drdp!Q101)*'MBXY-TI2S'!$D101)</f>
        <v>-2.1694027236000387E-2</v>
      </c>
      <c r="F101" s="20">
        <f>Model!$W$15*((drdp!C101+drdp!L101)*'MBXY-TI2S'!$B101+(drdp!F101+drdp!O101)*'MBXY-TI2S'!$C101+(drdp!I101+drdp!R101)*'MBXY-TI2S'!$D101)</f>
        <v>5.8128970784650843E-3</v>
      </c>
      <c r="G101" s="20">
        <f>Model!$W$15*((drdp!D101+drdp!M101)*'MBXY-TI2S'!$B101+(drdp!G101+drdp!P101)*'MBXY-TI2S'!$C101+(drdp!J101+drdp!S101)*'MBXY-TI2S'!$D101)</f>
        <v>0</v>
      </c>
      <c r="H101" s="18">
        <f>Model!$W$15*((drdp!B101)*'MBXY-TI2S'!$B101+(drdp!E101)*'MBXY-TI2S'!$C101+(drdp!H101)*'MBXY-TI2S'!$D101)</f>
        <v>-1.0847013618000194E-2</v>
      </c>
      <c r="I101" s="18">
        <f>Model!$W$15*((drdp!C101)*'MBXY-TI2S'!$B101+(drdp!F101)*'MBXY-TI2S'!$C101+(drdp!I101)*'MBXY-TI2S'!$D101)</f>
        <v>2.9064485392325421E-3</v>
      </c>
      <c r="J101" s="18">
        <f>Model!$W$15*((drdp!D101)*'MBXY-TI2S'!$B101+(drdp!G101)*'MBXY-TI2S'!$C101+(drdp!J101)*'MBXY-TI2S'!$D101)</f>
        <v>0</v>
      </c>
      <c r="K101" s="21">
        <f>SUM(E$3:E100)+H101</f>
        <v>-0.96621265016557756</v>
      </c>
      <c r="L101" s="21">
        <f>SUM(F$3:F100)+I101</f>
        <v>0.25889589932860152</v>
      </c>
      <c r="M101" s="21">
        <f>SUM(G$3:G100)+J101</f>
        <v>0</v>
      </c>
      <c r="N101" s="19">
        <f t="shared" si="5"/>
        <v>0.93356688533998877</v>
      </c>
      <c r="O101" s="19">
        <f t="shared" si="5"/>
        <v>6.7027086689165377E-2</v>
      </c>
      <c r="P101" s="19">
        <f t="shared" si="5"/>
        <v>0</v>
      </c>
      <c r="Q101" s="19">
        <f t="shared" si="6"/>
        <v>-0.25014849300728864</v>
      </c>
      <c r="R101" s="19">
        <f t="shared" si="7"/>
        <v>0</v>
      </c>
      <c r="S101" s="19">
        <f t="shared" si="8"/>
        <v>0</v>
      </c>
    </row>
    <row r="102" spans="1:19" x14ac:dyDescent="0.25">
      <c r="A102" s="26">
        <f>Wellpath!E102</f>
        <v>2970</v>
      </c>
      <c r="B102" s="22">
        <v>0</v>
      </c>
      <c r="C102" s="22">
        <v>0</v>
      </c>
      <c r="D102" s="22">
        <f>COS(Wellpath!$O102) / (Bfield * COS(Dip))</f>
        <v>1.2349417595138832E-5</v>
      </c>
      <c r="E102" s="20">
        <f>Model!$W$15*((drdp!B102+drdp!K102)*'MBXY-TI2S'!$B102+(drdp!E102+drdp!N102)*'MBXY-TI2S'!$C102+(drdp!H102+drdp!Q102)*'MBXY-TI2S'!$D102)</f>
        <v>-2.1694027236000387E-2</v>
      </c>
      <c r="F102" s="20">
        <f>Model!$W$15*((drdp!C102+drdp!L102)*'MBXY-TI2S'!$B102+(drdp!F102+drdp!O102)*'MBXY-TI2S'!$C102+(drdp!I102+drdp!R102)*'MBXY-TI2S'!$D102)</f>
        <v>5.8128970784650843E-3</v>
      </c>
      <c r="G102" s="20">
        <f>Model!$W$15*((drdp!D102+drdp!M102)*'MBXY-TI2S'!$B102+(drdp!G102+drdp!P102)*'MBXY-TI2S'!$C102+(drdp!J102+drdp!S102)*'MBXY-TI2S'!$D102)</f>
        <v>0</v>
      </c>
      <c r="H102" s="18">
        <f>Model!$W$15*((drdp!B102)*'MBXY-TI2S'!$B102+(drdp!E102)*'MBXY-TI2S'!$C102+(drdp!H102)*'MBXY-TI2S'!$D102)</f>
        <v>-1.0847013618000194E-2</v>
      </c>
      <c r="I102" s="18">
        <f>Model!$W$15*((drdp!C102)*'MBXY-TI2S'!$B102+(drdp!F102)*'MBXY-TI2S'!$C102+(drdp!I102)*'MBXY-TI2S'!$D102)</f>
        <v>2.9064485392325421E-3</v>
      </c>
      <c r="J102" s="18">
        <f>Model!$W$15*((drdp!D102)*'MBXY-TI2S'!$B102+(drdp!G102)*'MBXY-TI2S'!$C102+(drdp!J102)*'MBXY-TI2S'!$D102)</f>
        <v>0</v>
      </c>
      <c r="K102" s="21">
        <f>SUM(E$3:E101)+H102</f>
        <v>-0.98790667740157789</v>
      </c>
      <c r="L102" s="21">
        <f>SUM(F$3:F101)+I102</f>
        <v>0.26470879640706663</v>
      </c>
      <c r="M102" s="21">
        <f>SUM(G$3:G101)+J102</f>
        <v>0</v>
      </c>
      <c r="N102" s="19">
        <f t="shared" si="5"/>
        <v>0.97595960325462527</v>
      </c>
      <c r="O102" s="19">
        <f t="shared" si="5"/>
        <v>7.0070746895277855E-2</v>
      </c>
      <c r="P102" s="19">
        <f t="shared" si="5"/>
        <v>0</v>
      </c>
      <c r="Q102" s="19">
        <f t="shared" si="6"/>
        <v>-0.26150758753747594</v>
      </c>
      <c r="R102" s="19">
        <f t="shared" si="7"/>
        <v>0</v>
      </c>
      <c r="S102" s="19">
        <f t="shared" si="8"/>
        <v>0</v>
      </c>
    </row>
    <row r="103" spans="1:19" x14ac:dyDescent="0.25">
      <c r="A103" s="26">
        <f>Wellpath!E103</f>
        <v>3000</v>
      </c>
      <c r="B103" s="22">
        <v>0</v>
      </c>
      <c r="C103" s="22">
        <v>0</v>
      </c>
      <c r="D103" s="22">
        <f>COS(Wellpath!$O103) / (Bfield * COS(Dip))</f>
        <v>1.2349417595138832E-5</v>
      </c>
      <c r="E103" s="20">
        <f>Model!$W$15*((drdp!B103+drdp!K103)*'MBXY-TI2S'!$B103+(drdp!E103+drdp!N103)*'MBXY-TI2S'!$C103+(drdp!H103+drdp!Q103)*'MBXY-TI2S'!$D103)</f>
        <v>-2.1694027236000387E-2</v>
      </c>
      <c r="F103" s="20">
        <f>Model!$W$15*((drdp!C103+drdp!L103)*'MBXY-TI2S'!$B103+(drdp!F103+drdp!O103)*'MBXY-TI2S'!$C103+(drdp!I103+drdp!R103)*'MBXY-TI2S'!$D103)</f>
        <v>5.8128970784650843E-3</v>
      </c>
      <c r="G103" s="20">
        <f>Model!$W$15*((drdp!D103+drdp!M103)*'MBXY-TI2S'!$B103+(drdp!G103+drdp!P103)*'MBXY-TI2S'!$C103+(drdp!J103+drdp!S103)*'MBXY-TI2S'!$D103)</f>
        <v>0</v>
      </c>
      <c r="H103" s="18">
        <f>Model!$W$15*((drdp!B103)*'MBXY-TI2S'!$B103+(drdp!E103)*'MBXY-TI2S'!$C103+(drdp!H103)*'MBXY-TI2S'!$D103)</f>
        <v>-1.0847013618000194E-2</v>
      </c>
      <c r="I103" s="18">
        <f>Model!$W$15*((drdp!C103)*'MBXY-TI2S'!$B103+(drdp!F103)*'MBXY-TI2S'!$C103+(drdp!I103)*'MBXY-TI2S'!$D103)</f>
        <v>2.9064485392325421E-3</v>
      </c>
      <c r="J103" s="18">
        <f>Model!$W$15*((drdp!D103)*'MBXY-TI2S'!$B103+(drdp!G103)*'MBXY-TI2S'!$C103+(drdp!J103)*'MBXY-TI2S'!$D103)</f>
        <v>0</v>
      </c>
      <c r="K103" s="21">
        <f>SUM(E$3:E102)+H103</f>
        <v>-1.0096007046375781</v>
      </c>
      <c r="L103" s="21">
        <f>SUM(F$3:F102)+I103</f>
        <v>0.27052169348553173</v>
      </c>
      <c r="M103" s="21">
        <f>SUM(G$3:G102)+J103</f>
        <v>0</v>
      </c>
      <c r="N103" s="19">
        <f t="shared" si="5"/>
        <v>1.0192935828046943</v>
      </c>
      <c r="O103" s="19">
        <f t="shared" si="5"/>
        <v>7.3181986646279978E-2</v>
      </c>
      <c r="P103" s="19">
        <f t="shared" si="5"/>
        <v>0</v>
      </c>
      <c r="Q103" s="19">
        <f t="shared" si="6"/>
        <v>-0.27311889236274378</v>
      </c>
      <c r="R103" s="19">
        <f t="shared" si="7"/>
        <v>0</v>
      </c>
      <c r="S103" s="19">
        <f t="shared" si="8"/>
        <v>0</v>
      </c>
    </row>
    <row r="104" spans="1:19" x14ac:dyDescent="0.25">
      <c r="A104" s="26">
        <f>Wellpath!E104</f>
        <v>3030</v>
      </c>
      <c r="B104" s="22">
        <v>0</v>
      </c>
      <c r="C104" s="22">
        <v>0</v>
      </c>
      <c r="D104" s="22">
        <f>COS(Wellpath!$O104) / (Bfield * COS(Dip))</f>
        <v>1.2349417595138832E-5</v>
      </c>
      <c r="E104" s="20">
        <f>Model!$W$15*((drdp!B104+drdp!K104)*'MBXY-TI2S'!$B104+(drdp!E104+drdp!N104)*'MBXY-TI2S'!$C104+(drdp!H104+drdp!Q104)*'MBXY-TI2S'!$D104)</f>
        <v>-2.1694027236000387E-2</v>
      </c>
      <c r="F104" s="20">
        <f>Model!$W$15*((drdp!C104+drdp!L104)*'MBXY-TI2S'!$B104+(drdp!F104+drdp!O104)*'MBXY-TI2S'!$C104+(drdp!I104+drdp!R104)*'MBXY-TI2S'!$D104)</f>
        <v>5.8128970784650843E-3</v>
      </c>
      <c r="G104" s="20">
        <f>Model!$W$15*((drdp!D104+drdp!M104)*'MBXY-TI2S'!$B104+(drdp!G104+drdp!P104)*'MBXY-TI2S'!$C104+(drdp!J104+drdp!S104)*'MBXY-TI2S'!$D104)</f>
        <v>0</v>
      </c>
      <c r="H104" s="18">
        <f>Model!$W$15*((drdp!B104)*'MBXY-TI2S'!$B104+(drdp!E104)*'MBXY-TI2S'!$C104+(drdp!H104)*'MBXY-TI2S'!$D104)</f>
        <v>-1.0847013618000194E-2</v>
      </c>
      <c r="I104" s="18">
        <f>Model!$W$15*((drdp!C104)*'MBXY-TI2S'!$B104+(drdp!F104)*'MBXY-TI2S'!$C104+(drdp!I104)*'MBXY-TI2S'!$D104)</f>
        <v>2.9064485392325421E-3</v>
      </c>
      <c r="J104" s="18">
        <f>Model!$W$15*((drdp!D104)*'MBXY-TI2S'!$B104+(drdp!G104)*'MBXY-TI2S'!$C104+(drdp!J104)*'MBXY-TI2S'!$D104)</f>
        <v>0</v>
      </c>
      <c r="K104" s="21">
        <f>SUM(E$3:E103)+H104</f>
        <v>-1.0312947318735786</v>
      </c>
      <c r="L104" s="21">
        <f>SUM(F$3:F103)+I104</f>
        <v>0.27633459056399684</v>
      </c>
      <c r="M104" s="21">
        <f>SUM(G$3:G103)+J104</f>
        <v>0</v>
      </c>
      <c r="N104" s="19">
        <f t="shared" si="5"/>
        <v>1.0635688239901964</v>
      </c>
      <c r="O104" s="19">
        <f t="shared" si="5"/>
        <v>7.6360805942171775E-2</v>
      </c>
      <c r="P104" s="19">
        <f t="shared" si="5"/>
        <v>0</v>
      </c>
      <c r="Q104" s="19">
        <f t="shared" si="6"/>
        <v>-0.28498240748309223</v>
      </c>
      <c r="R104" s="19">
        <f t="shared" si="7"/>
        <v>0</v>
      </c>
      <c r="S104" s="19">
        <f t="shared" si="8"/>
        <v>0</v>
      </c>
    </row>
    <row r="105" spans="1:19" x14ac:dyDescent="0.25">
      <c r="A105" s="26">
        <f>Wellpath!E105</f>
        <v>3060</v>
      </c>
      <c r="B105" s="22">
        <v>0</v>
      </c>
      <c r="C105" s="22">
        <v>0</v>
      </c>
      <c r="D105" s="22">
        <f>COS(Wellpath!$O105) / (Bfield * COS(Dip))</f>
        <v>1.2349417595138832E-5</v>
      </c>
      <c r="E105" s="20">
        <f>Model!$W$15*((drdp!B105+drdp!K105)*'MBXY-TI2S'!$B105+(drdp!E105+drdp!N105)*'MBXY-TI2S'!$C105+(drdp!H105+drdp!Q105)*'MBXY-TI2S'!$D105)</f>
        <v>-2.1694027236000387E-2</v>
      </c>
      <c r="F105" s="20">
        <f>Model!$W$15*((drdp!C105+drdp!L105)*'MBXY-TI2S'!$B105+(drdp!F105+drdp!O105)*'MBXY-TI2S'!$C105+(drdp!I105+drdp!R105)*'MBXY-TI2S'!$D105)</f>
        <v>5.8128970784650843E-3</v>
      </c>
      <c r="G105" s="20">
        <f>Model!$W$15*((drdp!D105+drdp!M105)*'MBXY-TI2S'!$B105+(drdp!G105+drdp!P105)*'MBXY-TI2S'!$C105+(drdp!J105+drdp!S105)*'MBXY-TI2S'!$D105)</f>
        <v>0</v>
      </c>
      <c r="H105" s="18">
        <f>Model!$W$15*((drdp!B105)*'MBXY-TI2S'!$B105+(drdp!E105)*'MBXY-TI2S'!$C105+(drdp!H105)*'MBXY-TI2S'!$D105)</f>
        <v>-1.0847013618000194E-2</v>
      </c>
      <c r="I105" s="18">
        <f>Model!$W$15*((drdp!C105)*'MBXY-TI2S'!$B105+(drdp!F105)*'MBXY-TI2S'!$C105+(drdp!I105)*'MBXY-TI2S'!$D105)</f>
        <v>2.9064485392325421E-3</v>
      </c>
      <c r="J105" s="18">
        <f>Model!$W$15*((drdp!D105)*'MBXY-TI2S'!$B105+(drdp!G105)*'MBXY-TI2S'!$C105+(drdp!J105)*'MBXY-TI2S'!$D105)</f>
        <v>0</v>
      </c>
      <c r="K105" s="21">
        <f>SUM(E$3:E104)+H105</f>
        <v>-1.052988759109579</v>
      </c>
      <c r="L105" s="21">
        <f>SUM(F$3:F104)+I105</f>
        <v>0.28214748764246195</v>
      </c>
      <c r="M105" s="21">
        <f>SUM(G$3:G104)+J105</f>
        <v>0</v>
      </c>
      <c r="N105" s="19">
        <f t="shared" si="5"/>
        <v>1.108785326811131</v>
      </c>
      <c r="O105" s="19">
        <f t="shared" si="5"/>
        <v>7.9607204782953217E-2</v>
      </c>
      <c r="P105" s="19">
        <f t="shared" si="5"/>
        <v>0</v>
      </c>
      <c r="Q105" s="19">
        <f t="shared" si="6"/>
        <v>-0.29709813289852127</v>
      </c>
      <c r="R105" s="19">
        <f t="shared" si="7"/>
        <v>0</v>
      </c>
      <c r="S105" s="19">
        <f t="shared" si="8"/>
        <v>0</v>
      </c>
    </row>
    <row r="106" spans="1:19" x14ac:dyDescent="0.25">
      <c r="A106" s="26">
        <f>Wellpath!E106</f>
        <v>3090</v>
      </c>
      <c r="B106" s="22">
        <v>0</v>
      </c>
      <c r="C106" s="22">
        <v>0</v>
      </c>
      <c r="D106" s="22">
        <f>COS(Wellpath!$O106) / (Bfield * COS(Dip))</f>
        <v>1.2349417595138832E-5</v>
      </c>
      <c r="E106" s="20">
        <f>Model!$W$15*((drdp!B106+drdp!K106)*'MBXY-TI2S'!$B106+(drdp!E106+drdp!N106)*'MBXY-TI2S'!$C106+(drdp!H106+drdp!Q106)*'MBXY-TI2S'!$D106)</f>
        <v>-2.1694027236000387E-2</v>
      </c>
      <c r="F106" s="20">
        <f>Model!$W$15*((drdp!C106+drdp!L106)*'MBXY-TI2S'!$B106+(drdp!F106+drdp!O106)*'MBXY-TI2S'!$C106+(drdp!I106+drdp!R106)*'MBXY-TI2S'!$D106)</f>
        <v>5.8128970784650843E-3</v>
      </c>
      <c r="G106" s="20">
        <f>Model!$W$15*((drdp!D106+drdp!M106)*'MBXY-TI2S'!$B106+(drdp!G106+drdp!P106)*'MBXY-TI2S'!$C106+(drdp!J106+drdp!S106)*'MBXY-TI2S'!$D106)</f>
        <v>0</v>
      </c>
      <c r="H106" s="18">
        <f>Model!$W$15*((drdp!B106)*'MBXY-TI2S'!$B106+(drdp!E106)*'MBXY-TI2S'!$C106+(drdp!H106)*'MBXY-TI2S'!$D106)</f>
        <v>-1.0847013618000194E-2</v>
      </c>
      <c r="I106" s="18">
        <f>Model!$W$15*((drdp!C106)*'MBXY-TI2S'!$B106+(drdp!F106)*'MBXY-TI2S'!$C106+(drdp!I106)*'MBXY-TI2S'!$D106)</f>
        <v>2.9064485392325421E-3</v>
      </c>
      <c r="J106" s="18">
        <f>Model!$W$15*((drdp!D106)*'MBXY-TI2S'!$B106+(drdp!G106)*'MBXY-TI2S'!$C106+(drdp!J106)*'MBXY-TI2S'!$D106)</f>
        <v>0</v>
      </c>
      <c r="K106" s="21">
        <f>SUM(E$3:E105)+H106</f>
        <v>-1.0746827863455795</v>
      </c>
      <c r="L106" s="21">
        <f>SUM(F$3:F105)+I106</f>
        <v>0.28796038472092705</v>
      </c>
      <c r="M106" s="21">
        <f>SUM(G$3:G105)+J106</f>
        <v>0</v>
      </c>
      <c r="N106" s="19">
        <f t="shared" si="5"/>
        <v>1.1549430912674983</v>
      </c>
      <c r="O106" s="19">
        <f t="shared" si="5"/>
        <v>8.2921183168624318E-2</v>
      </c>
      <c r="P106" s="19">
        <f t="shared" si="5"/>
        <v>0</v>
      </c>
      <c r="Q106" s="19">
        <f t="shared" si="6"/>
        <v>-0.30946606860903092</v>
      </c>
      <c r="R106" s="19">
        <f t="shared" si="7"/>
        <v>0</v>
      </c>
      <c r="S106" s="19">
        <f t="shared" si="8"/>
        <v>0</v>
      </c>
    </row>
    <row r="107" spans="1:19" x14ac:dyDescent="0.25">
      <c r="A107" s="26">
        <f>Wellpath!E107</f>
        <v>3120</v>
      </c>
      <c r="B107" s="22">
        <v>0</v>
      </c>
      <c r="C107" s="22">
        <v>0</v>
      </c>
      <c r="D107" s="22">
        <f>COS(Wellpath!$O107) / (Bfield * COS(Dip))</f>
        <v>1.2349417595138832E-5</v>
      </c>
      <c r="E107" s="20">
        <f>Model!$W$15*((drdp!B107+drdp!K107)*'MBXY-TI2S'!$B107+(drdp!E107+drdp!N107)*'MBXY-TI2S'!$C107+(drdp!H107+drdp!Q107)*'MBXY-TI2S'!$D107)</f>
        <v>-2.1694027236000387E-2</v>
      </c>
      <c r="F107" s="20">
        <f>Model!$W$15*((drdp!C107+drdp!L107)*'MBXY-TI2S'!$B107+(drdp!F107+drdp!O107)*'MBXY-TI2S'!$C107+(drdp!I107+drdp!R107)*'MBXY-TI2S'!$D107)</f>
        <v>5.8128970784650843E-3</v>
      </c>
      <c r="G107" s="20">
        <f>Model!$W$15*((drdp!D107+drdp!M107)*'MBXY-TI2S'!$B107+(drdp!G107+drdp!P107)*'MBXY-TI2S'!$C107+(drdp!J107+drdp!S107)*'MBXY-TI2S'!$D107)</f>
        <v>0</v>
      </c>
      <c r="H107" s="18">
        <f>Model!$W$15*((drdp!B107)*'MBXY-TI2S'!$B107+(drdp!E107)*'MBXY-TI2S'!$C107+(drdp!H107)*'MBXY-TI2S'!$D107)</f>
        <v>-1.0847013618000194E-2</v>
      </c>
      <c r="I107" s="18">
        <f>Model!$W$15*((drdp!C107)*'MBXY-TI2S'!$B107+(drdp!F107)*'MBXY-TI2S'!$C107+(drdp!I107)*'MBXY-TI2S'!$D107)</f>
        <v>2.9064485392325421E-3</v>
      </c>
      <c r="J107" s="18">
        <f>Model!$W$15*((drdp!D107)*'MBXY-TI2S'!$B107+(drdp!G107)*'MBXY-TI2S'!$C107+(drdp!J107)*'MBXY-TI2S'!$D107)</f>
        <v>0</v>
      </c>
      <c r="K107" s="21">
        <f>SUM(E$3:E106)+H107</f>
        <v>-1.0963768135815799</v>
      </c>
      <c r="L107" s="21">
        <f>SUM(F$3:F106)+I107</f>
        <v>0.29377328179939216</v>
      </c>
      <c r="M107" s="21">
        <f>SUM(G$3:G106)+J107</f>
        <v>0</v>
      </c>
      <c r="N107" s="19">
        <f t="shared" si="5"/>
        <v>1.2020421173592983</v>
      </c>
      <c r="O107" s="19">
        <f t="shared" si="5"/>
        <v>8.6302741099185079E-2</v>
      </c>
      <c r="P107" s="19">
        <f t="shared" si="5"/>
        <v>0</v>
      </c>
      <c r="Q107" s="19">
        <f t="shared" si="6"/>
        <v>-0.32208621461462111</v>
      </c>
      <c r="R107" s="19">
        <f t="shared" si="7"/>
        <v>0</v>
      </c>
      <c r="S107" s="19">
        <f t="shared" si="8"/>
        <v>0</v>
      </c>
    </row>
    <row r="108" spans="1:19" x14ac:dyDescent="0.25">
      <c r="A108" s="26">
        <f>Wellpath!E108</f>
        <v>3150</v>
      </c>
      <c r="B108" s="22">
        <v>0</v>
      </c>
      <c r="C108" s="22">
        <v>0</v>
      </c>
      <c r="D108" s="22">
        <f>COS(Wellpath!$O108) / (Bfield * COS(Dip))</f>
        <v>1.2349417595138832E-5</v>
      </c>
      <c r="E108" s="20">
        <f>Model!$W$15*((drdp!B108+drdp!K108)*'MBXY-TI2S'!$B108+(drdp!E108+drdp!N108)*'MBXY-TI2S'!$C108+(drdp!H108+drdp!Q108)*'MBXY-TI2S'!$D108)</f>
        <v>-2.1694027236000387E-2</v>
      </c>
      <c r="F108" s="20">
        <f>Model!$W$15*((drdp!C108+drdp!L108)*'MBXY-TI2S'!$B108+(drdp!F108+drdp!O108)*'MBXY-TI2S'!$C108+(drdp!I108+drdp!R108)*'MBXY-TI2S'!$D108)</f>
        <v>5.8128970784650843E-3</v>
      </c>
      <c r="G108" s="20">
        <f>Model!$W$15*((drdp!D108+drdp!M108)*'MBXY-TI2S'!$B108+(drdp!G108+drdp!P108)*'MBXY-TI2S'!$C108+(drdp!J108+drdp!S108)*'MBXY-TI2S'!$D108)</f>
        <v>0</v>
      </c>
      <c r="H108" s="18">
        <f>Model!$W$15*((drdp!B108)*'MBXY-TI2S'!$B108+(drdp!E108)*'MBXY-TI2S'!$C108+(drdp!H108)*'MBXY-TI2S'!$D108)</f>
        <v>-1.0847013618000194E-2</v>
      </c>
      <c r="I108" s="18">
        <f>Model!$W$15*((drdp!C108)*'MBXY-TI2S'!$B108+(drdp!F108)*'MBXY-TI2S'!$C108+(drdp!I108)*'MBXY-TI2S'!$D108)</f>
        <v>2.9064485392325421E-3</v>
      </c>
      <c r="J108" s="18">
        <f>Model!$W$15*((drdp!D108)*'MBXY-TI2S'!$B108+(drdp!G108)*'MBXY-TI2S'!$C108+(drdp!J108)*'MBXY-TI2S'!$D108)</f>
        <v>0</v>
      </c>
      <c r="K108" s="21">
        <f>SUM(E$3:E107)+H108</f>
        <v>-1.1180708408175803</v>
      </c>
      <c r="L108" s="21">
        <f>SUM(F$3:F107)+I108</f>
        <v>0.29958617887785727</v>
      </c>
      <c r="M108" s="21">
        <f>SUM(G$3:G107)+J108</f>
        <v>0</v>
      </c>
      <c r="N108" s="19">
        <f t="shared" si="5"/>
        <v>1.2500824050865311</v>
      </c>
      <c r="O108" s="19">
        <f t="shared" si="5"/>
        <v>8.9751878574635485E-2</v>
      </c>
      <c r="P108" s="19">
        <f t="shared" si="5"/>
        <v>0</v>
      </c>
      <c r="Q108" s="19">
        <f t="shared" si="6"/>
        <v>-0.33495857091529191</v>
      </c>
      <c r="R108" s="19">
        <f t="shared" si="7"/>
        <v>0</v>
      </c>
      <c r="S108" s="19">
        <f t="shared" si="8"/>
        <v>0</v>
      </c>
    </row>
    <row r="109" spans="1:19" x14ac:dyDescent="0.25">
      <c r="A109" s="26">
        <f>Wellpath!E109</f>
        <v>3180</v>
      </c>
      <c r="B109" s="22">
        <v>0</v>
      </c>
      <c r="C109" s="22">
        <v>0</v>
      </c>
      <c r="D109" s="22">
        <f>COS(Wellpath!$O109) / (Bfield * COS(Dip))</f>
        <v>1.2349417595138832E-5</v>
      </c>
      <c r="E109" s="20">
        <f>Model!$W$15*((drdp!B109+drdp!K109)*'MBXY-TI2S'!$B109+(drdp!E109+drdp!N109)*'MBXY-TI2S'!$C109+(drdp!H109+drdp!Q109)*'MBXY-TI2S'!$D109)</f>
        <v>-2.1694027236000387E-2</v>
      </c>
      <c r="F109" s="20">
        <f>Model!$W$15*((drdp!C109+drdp!L109)*'MBXY-TI2S'!$B109+(drdp!F109+drdp!O109)*'MBXY-TI2S'!$C109+(drdp!I109+drdp!R109)*'MBXY-TI2S'!$D109)</f>
        <v>5.8128970784650843E-3</v>
      </c>
      <c r="G109" s="20">
        <f>Model!$W$15*((drdp!D109+drdp!M109)*'MBXY-TI2S'!$B109+(drdp!G109+drdp!P109)*'MBXY-TI2S'!$C109+(drdp!J109+drdp!S109)*'MBXY-TI2S'!$D109)</f>
        <v>0</v>
      </c>
      <c r="H109" s="18">
        <f>Model!$W$15*((drdp!B109)*'MBXY-TI2S'!$B109+(drdp!E109)*'MBXY-TI2S'!$C109+(drdp!H109)*'MBXY-TI2S'!$D109)</f>
        <v>-1.0847013618000194E-2</v>
      </c>
      <c r="I109" s="18">
        <f>Model!$W$15*((drdp!C109)*'MBXY-TI2S'!$B109+(drdp!F109)*'MBXY-TI2S'!$C109+(drdp!I109)*'MBXY-TI2S'!$D109)</f>
        <v>2.9064485392325421E-3</v>
      </c>
      <c r="J109" s="18">
        <f>Model!$W$15*((drdp!D109)*'MBXY-TI2S'!$B109+(drdp!G109)*'MBXY-TI2S'!$C109+(drdp!J109)*'MBXY-TI2S'!$D109)</f>
        <v>0</v>
      </c>
      <c r="K109" s="21">
        <f>SUM(E$3:E108)+H109</f>
        <v>-1.1397648680535808</v>
      </c>
      <c r="L109" s="21">
        <f>SUM(F$3:F108)+I109</f>
        <v>0.30539907595632237</v>
      </c>
      <c r="M109" s="21">
        <f>SUM(G$3:G108)+J109</f>
        <v>0</v>
      </c>
      <c r="N109" s="19">
        <f t="shared" si="5"/>
        <v>1.2990639544491964</v>
      </c>
      <c r="O109" s="19">
        <f t="shared" si="5"/>
        <v>9.3268595594975565E-2</v>
      </c>
      <c r="P109" s="19">
        <f t="shared" si="5"/>
        <v>0</v>
      </c>
      <c r="Q109" s="19">
        <f t="shared" si="6"/>
        <v>-0.34808313751104325</v>
      </c>
      <c r="R109" s="19">
        <f t="shared" si="7"/>
        <v>0</v>
      </c>
      <c r="S109" s="19">
        <f t="shared" si="8"/>
        <v>0</v>
      </c>
    </row>
    <row r="110" spans="1:19" x14ac:dyDescent="0.25">
      <c r="A110" s="26">
        <f>Wellpath!E110</f>
        <v>3210</v>
      </c>
      <c r="B110" s="22">
        <v>0</v>
      </c>
      <c r="C110" s="22">
        <v>0</v>
      </c>
      <c r="D110" s="22">
        <f>COS(Wellpath!$O110) / (Bfield * COS(Dip))</f>
        <v>1.2349417595138832E-5</v>
      </c>
      <c r="E110" s="20">
        <f>Model!$W$15*((drdp!B110+drdp!K110)*'MBXY-TI2S'!$B110+(drdp!E110+drdp!N110)*'MBXY-TI2S'!$C110+(drdp!H110+drdp!Q110)*'MBXY-TI2S'!$D110)</f>
        <v>-2.1694027236000387E-2</v>
      </c>
      <c r="F110" s="20">
        <f>Model!$W$15*((drdp!C110+drdp!L110)*'MBXY-TI2S'!$B110+(drdp!F110+drdp!O110)*'MBXY-TI2S'!$C110+(drdp!I110+drdp!R110)*'MBXY-TI2S'!$D110)</f>
        <v>5.8128970784650843E-3</v>
      </c>
      <c r="G110" s="20">
        <f>Model!$W$15*((drdp!D110+drdp!M110)*'MBXY-TI2S'!$B110+(drdp!G110+drdp!P110)*'MBXY-TI2S'!$C110+(drdp!J110+drdp!S110)*'MBXY-TI2S'!$D110)</f>
        <v>0</v>
      </c>
      <c r="H110" s="18">
        <f>Model!$W$15*((drdp!B110)*'MBXY-TI2S'!$B110+(drdp!E110)*'MBXY-TI2S'!$C110+(drdp!H110)*'MBXY-TI2S'!$D110)</f>
        <v>-1.0847013618000194E-2</v>
      </c>
      <c r="I110" s="18">
        <f>Model!$W$15*((drdp!C110)*'MBXY-TI2S'!$B110+(drdp!F110)*'MBXY-TI2S'!$C110+(drdp!I110)*'MBXY-TI2S'!$D110)</f>
        <v>2.9064485392325421E-3</v>
      </c>
      <c r="J110" s="18">
        <f>Model!$W$15*((drdp!D110)*'MBXY-TI2S'!$B110+(drdp!G110)*'MBXY-TI2S'!$C110+(drdp!J110)*'MBXY-TI2S'!$D110)</f>
        <v>0</v>
      </c>
      <c r="K110" s="21">
        <f>SUM(E$3:E109)+H110</f>
        <v>-1.1614588952895812</v>
      </c>
      <c r="L110" s="21">
        <f>SUM(F$3:F109)+I110</f>
        <v>0.31121197303478748</v>
      </c>
      <c r="M110" s="21">
        <f>SUM(G$3:G109)+J110</f>
        <v>0</v>
      </c>
      <c r="N110" s="19">
        <f t="shared" si="5"/>
        <v>1.3489867654472945</v>
      </c>
      <c r="O110" s="19">
        <f t="shared" si="5"/>
        <v>9.6852892160205289E-2</v>
      </c>
      <c r="P110" s="19">
        <f t="shared" si="5"/>
        <v>0</v>
      </c>
      <c r="Q110" s="19">
        <f t="shared" si="6"/>
        <v>-0.36145991440187519</v>
      </c>
      <c r="R110" s="19">
        <f t="shared" si="7"/>
        <v>0</v>
      </c>
      <c r="S110" s="19">
        <f t="shared" si="8"/>
        <v>0</v>
      </c>
    </row>
    <row r="111" spans="1:19" x14ac:dyDescent="0.25">
      <c r="A111" s="26">
        <f>Wellpath!E111</f>
        <v>3240</v>
      </c>
      <c r="B111" s="22">
        <v>0</v>
      </c>
      <c r="C111" s="22">
        <v>0</v>
      </c>
      <c r="D111" s="22">
        <f>COS(Wellpath!$O111) / (Bfield * COS(Dip))</f>
        <v>1.2349417595138832E-5</v>
      </c>
      <c r="E111" s="20">
        <f>Model!$W$15*((drdp!B111+drdp!K111)*'MBXY-TI2S'!$B111+(drdp!E111+drdp!N111)*'MBXY-TI2S'!$C111+(drdp!H111+drdp!Q111)*'MBXY-TI2S'!$D111)</f>
        <v>-2.1694027236000387E-2</v>
      </c>
      <c r="F111" s="20">
        <f>Model!$W$15*((drdp!C111+drdp!L111)*'MBXY-TI2S'!$B111+(drdp!F111+drdp!O111)*'MBXY-TI2S'!$C111+(drdp!I111+drdp!R111)*'MBXY-TI2S'!$D111)</f>
        <v>5.8128970784650843E-3</v>
      </c>
      <c r="G111" s="20">
        <f>Model!$W$15*((drdp!D111+drdp!M111)*'MBXY-TI2S'!$B111+(drdp!G111+drdp!P111)*'MBXY-TI2S'!$C111+(drdp!J111+drdp!S111)*'MBXY-TI2S'!$D111)</f>
        <v>0</v>
      </c>
      <c r="H111" s="18">
        <f>Model!$W$15*((drdp!B111)*'MBXY-TI2S'!$B111+(drdp!E111)*'MBXY-TI2S'!$C111+(drdp!H111)*'MBXY-TI2S'!$D111)</f>
        <v>-1.0847013618000194E-2</v>
      </c>
      <c r="I111" s="18">
        <f>Model!$W$15*((drdp!C111)*'MBXY-TI2S'!$B111+(drdp!F111)*'MBXY-TI2S'!$C111+(drdp!I111)*'MBXY-TI2S'!$D111)</f>
        <v>2.9064485392325421E-3</v>
      </c>
      <c r="J111" s="18">
        <f>Model!$W$15*((drdp!D111)*'MBXY-TI2S'!$B111+(drdp!G111)*'MBXY-TI2S'!$C111+(drdp!J111)*'MBXY-TI2S'!$D111)</f>
        <v>0</v>
      </c>
      <c r="K111" s="21">
        <f>SUM(E$3:E110)+H111</f>
        <v>-1.1831529225255817</v>
      </c>
      <c r="L111" s="21">
        <f>SUM(F$3:F110)+I111</f>
        <v>0.31702487011325259</v>
      </c>
      <c r="M111" s="21">
        <f>SUM(G$3:G110)+J111</f>
        <v>0</v>
      </c>
      <c r="N111" s="19">
        <f t="shared" si="5"/>
        <v>1.399850838080825</v>
      </c>
      <c r="O111" s="19">
        <f t="shared" si="5"/>
        <v>0.10050476827032467</v>
      </c>
      <c r="P111" s="19">
        <f t="shared" si="5"/>
        <v>0</v>
      </c>
      <c r="Q111" s="19">
        <f t="shared" si="6"/>
        <v>-0.37508890158778774</v>
      </c>
      <c r="R111" s="19">
        <f t="shared" si="7"/>
        <v>0</v>
      </c>
      <c r="S111" s="19">
        <f t="shared" si="8"/>
        <v>0</v>
      </c>
    </row>
    <row r="112" spans="1:19" x14ac:dyDescent="0.25">
      <c r="A112" s="26">
        <f>Wellpath!E112</f>
        <v>3270</v>
      </c>
      <c r="B112" s="22">
        <v>0</v>
      </c>
      <c r="C112" s="22">
        <v>0</v>
      </c>
      <c r="D112" s="22">
        <f>COS(Wellpath!$O112) / (Bfield * COS(Dip))</f>
        <v>1.2349417595138832E-5</v>
      </c>
      <c r="E112" s="20">
        <f>Model!$W$15*((drdp!B112+drdp!K112)*'MBXY-TI2S'!$B112+(drdp!E112+drdp!N112)*'MBXY-TI2S'!$C112+(drdp!H112+drdp!Q112)*'MBXY-TI2S'!$D112)</f>
        <v>-2.1694027236000387E-2</v>
      </c>
      <c r="F112" s="20">
        <f>Model!$W$15*((drdp!C112+drdp!L112)*'MBXY-TI2S'!$B112+(drdp!F112+drdp!O112)*'MBXY-TI2S'!$C112+(drdp!I112+drdp!R112)*'MBXY-TI2S'!$D112)</f>
        <v>5.8128970784650843E-3</v>
      </c>
      <c r="G112" s="20">
        <f>Model!$W$15*((drdp!D112+drdp!M112)*'MBXY-TI2S'!$B112+(drdp!G112+drdp!P112)*'MBXY-TI2S'!$C112+(drdp!J112+drdp!S112)*'MBXY-TI2S'!$D112)</f>
        <v>0</v>
      </c>
      <c r="H112" s="18">
        <f>Model!$W$15*((drdp!B112)*'MBXY-TI2S'!$B112+(drdp!E112)*'MBXY-TI2S'!$C112+(drdp!H112)*'MBXY-TI2S'!$D112)</f>
        <v>-1.0847013618000194E-2</v>
      </c>
      <c r="I112" s="18">
        <f>Model!$W$15*((drdp!C112)*'MBXY-TI2S'!$B112+(drdp!F112)*'MBXY-TI2S'!$C112+(drdp!I112)*'MBXY-TI2S'!$D112)</f>
        <v>2.9064485392325421E-3</v>
      </c>
      <c r="J112" s="18">
        <f>Model!$W$15*((drdp!D112)*'MBXY-TI2S'!$B112+(drdp!G112)*'MBXY-TI2S'!$C112+(drdp!J112)*'MBXY-TI2S'!$D112)</f>
        <v>0</v>
      </c>
      <c r="K112" s="21">
        <f>SUM(E$3:E111)+H112</f>
        <v>-1.2048469497615821</v>
      </c>
      <c r="L112" s="21">
        <f>SUM(F$3:F111)+I112</f>
        <v>0.32283776719171769</v>
      </c>
      <c r="M112" s="21">
        <f>SUM(G$3:G111)+J112</f>
        <v>0</v>
      </c>
      <c r="N112" s="19">
        <f t="shared" si="5"/>
        <v>1.4516561723497885</v>
      </c>
      <c r="O112" s="19">
        <f t="shared" si="5"/>
        <v>0.10422422392533372</v>
      </c>
      <c r="P112" s="19">
        <f t="shared" si="5"/>
        <v>0</v>
      </c>
      <c r="Q112" s="19">
        <f t="shared" si="6"/>
        <v>-0.38897009906878083</v>
      </c>
      <c r="R112" s="19">
        <f t="shared" si="7"/>
        <v>0</v>
      </c>
      <c r="S112" s="19">
        <f t="shared" si="8"/>
        <v>0</v>
      </c>
    </row>
    <row r="113" spans="1:19" x14ac:dyDescent="0.25">
      <c r="A113" s="26">
        <f>Wellpath!E113</f>
        <v>3300</v>
      </c>
      <c r="B113" s="22">
        <v>0</v>
      </c>
      <c r="C113" s="22">
        <v>0</v>
      </c>
      <c r="D113" s="22">
        <f>COS(Wellpath!$O113) / (Bfield * COS(Dip))</f>
        <v>1.2349417595138832E-5</v>
      </c>
      <c r="E113" s="20">
        <f>Model!$W$15*((drdp!B113+drdp!K113)*'MBXY-TI2S'!$B113+(drdp!E113+drdp!N113)*'MBXY-TI2S'!$C113+(drdp!H113+drdp!Q113)*'MBXY-TI2S'!$D113)</f>
        <v>-2.1694027236000387E-2</v>
      </c>
      <c r="F113" s="20">
        <f>Model!$W$15*((drdp!C113+drdp!L113)*'MBXY-TI2S'!$B113+(drdp!F113+drdp!O113)*'MBXY-TI2S'!$C113+(drdp!I113+drdp!R113)*'MBXY-TI2S'!$D113)</f>
        <v>5.8128970784650843E-3</v>
      </c>
      <c r="G113" s="20">
        <f>Model!$W$15*((drdp!D113+drdp!M113)*'MBXY-TI2S'!$B113+(drdp!G113+drdp!P113)*'MBXY-TI2S'!$C113+(drdp!J113+drdp!S113)*'MBXY-TI2S'!$D113)</f>
        <v>0</v>
      </c>
      <c r="H113" s="18">
        <f>Model!$W$15*((drdp!B113)*'MBXY-TI2S'!$B113+(drdp!E113)*'MBXY-TI2S'!$C113+(drdp!H113)*'MBXY-TI2S'!$D113)</f>
        <v>-1.0847013618000194E-2</v>
      </c>
      <c r="I113" s="18">
        <f>Model!$W$15*((drdp!C113)*'MBXY-TI2S'!$B113+(drdp!F113)*'MBXY-TI2S'!$C113+(drdp!I113)*'MBXY-TI2S'!$D113)</f>
        <v>2.9064485392325421E-3</v>
      </c>
      <c r="J113" s="18">
        <f>Model!$W$15*((drdp!D113)*'MBXY-TI2S'!$B113+(drdp!G113)*'MBXY-TI2S'!$C113+(drdp!J113)*'MBXY-TI2S'!$D113)</f>
        <v>0</v>
      </c>
      <c r="K113" s="21">
        <f>SUM(E$3:E112)+H113</f>
        <v>-1.2265409769975826</v>
      </c>
      <c r="L113" s="21">
        <f>SUM(F$3:F112)+I113</f>
        <v>0.3286506642701828</v>
      </c>
      <c r="M113" s="21">
        <f>SUM(G$3:G112)+J113</f>
        <v>0</v>
      </c>
      <c r="N113" s="19">
        <f t="shared" si="5"/>
        <v>1.5044027682541843</v>
      </c>
      <c r="O113" s="19">
        <f t="shared" si="5"/>
        <v>0.10801125912523241</v>
      </c>
      <c r="P113" s="19">
        <f t="shared" si="5"/>
        <v>0</v>
      </c>
      <c r="Q113" s="19">
        <f t="shared" si="6"/>
        <v>-0.40310350684485452</v>
      </c>
      <c r="R113" s="19">
        <f t="shared" si="7"/>
        <v>0</v>
      </c>
      <c r="S113" s="19">
        <f t="shared" si="8"/>
        <v>0</v>
      </c>
    </row>
    <row r="114" spans="1:19" x14ac:dyDescent="0.25">
      <c r="A114" s="26">
        <f>Wellpath!E114</f>
        <v>3330</v>
      </c>
      <c r="B114" s="22">
        <v>0</v>
      </c>
      <c r="C114" s="22">
        <v>0</v>
      </c>
      <c r="D114" s="22">
        <f>COS(Wellpath!$O114) / (Bfield * COS(Dip))</f>
        <v>1.2349417595138832E-5</v>
      </c>
      <c r="E114" s="20">
        <f>Model!$W$15*((drdp!B114+drdp!K114)*'MBXY-TI2S'!$B114+(drdp!E114+drdp!N114)*'MBXY-TI2S'!$C114+(drdp!H114+drdp!Q114)*'MBXY-TI2S'!$D114)</f>
        <v>-2.1694027236000387E-2</v>
      </c>
      <c r="F114" s="20">
        <f>Model!$W$15*((drdp!C114+drdp!L114)*'MBXY-TI2S'!$B114+(drdp!F114+drdp!O114)*'MBXY-TI2S'!$C114+(drdp!I114+drdp!R114)*'MBXY-TI2S'!$D114)</f>
        <v>5.8128970784650843E-3</v>
      </c>
      <c r="G114" s="20">
        <f>Model!$W$15*((drdp!D114+drdp!M114)*'MBXY-TI2S'!$B114+(drdp!G114+drdp!P114)*'MBXY-TI2S'!$C114+(drdp!J114+drdp!S114)*'MBXY-TI2S'!$D114)</f>
        <v>0</v>
      </c>
      <c r="H114" s="18">
        <f>Model!$W$15*((drdp!B114)*'MBXY-TI2S'!$B114+(drdp!E114)*'MBXY-TI2S'!$C114+(drdp!H114)*'MBXY-TI2S'!$D114)</f>
        <v>-1.0847013618000194E-2</v>
      </c>
      <c r="I114" s="18">
        <f>Model!$W$15*((drdp!C114)*'MBXY-TI2S'!$B114+(drdp!F114)*'MBXY-TI2S'!$C114+(drdp!I114)*'MBXY-TI2S'!$D114)</f>
        <v>2.9064485392325421E-3</v>
      </c>
      <c r="J114" s="18">
        <f>Model!$W$15*((drdp!D114)*'MBXY-TI2S'!$B114+(drdp!G114)*'MBXY-TI2S'!$C114+(drdp!J114)*'MBXY-TI2S'!$D114)</f>
        <v>0</v>
      </c>
      <c r="K114" s="21">
        <f>SUM(E$3:E113)+H114</f>
        <v>-1.248235004233583</v>
      </c>
      <c r="L114" s="21">
        <f>SUM(F$3:F113)+I114</f>
        <v>0.33446356134864791</v>
      </c>
      <c r="M114" s="21">
        <f>SUM(G$3:G113)+J114</f>
        <v>0</v>
      </c>
      <c r="N114" s="19">
        <f t="shared" si="5"/>
        <v>1.558090625794013</v>
      </c>
      <c r="O114" s="19">
        <f t="shared" si="5"/>
        <v>0.11186587387002077</v>
      </c>
      <c r="P114" s="19">
        <f t="shared" si="5"/>
        <v>0</v>
      </c>
      <c r="Q114" s="19">
        <f t="shared" si="6"/>
        <v>-0.41748912491600876</v>
      </c>
      <c r="R114" s="19">
        <f t="shared" si="7"/>
        <v>0</v>
      </c>
      <c r="S114" s="19">
        <f t="shared" si="8"/>
        <v>0</v>
      </c>
    </row>
    <row r="115" spans="1:19" x14ac:dyDescent="0.25">
      <c r="A115" s="26">
        <f>Wellpath!E115</f>
        <v>3360</v>
      </c>
      <c r="B115" s="22">
        <v>0</v>
      </c>
      <c r="C115" s="22">
        <v>0</v>
      </c>
      <c r="D115" s="22">
        <f>COS(Wellpath!$O115) / (Bfield * COS(Dip))</f>
        <v>1.2349417595138832E-5</v>
      </c>
      <c r="E115" s="20">
        <f>Model!$W$15*((drdp!B115+drdp!K115)*'MBXY-TI2S'!$B115+(drdp!E115+drdp!N115)*'MBXY-TI2S'!$C115+(drdp!H115+drdp!Q115)*'MBXY-TI2S'!$D115)</f>
        <v>-2.1694027236000387E-2</v>
      </c>
      <c r="F115" s="20">
        <f>Model!$W$15*((drdp!C115+drdp!L115)*'MBXY-TI2S'!$B115+(drdp!F115+drdp!O115)*'MBXY-TI2S'!$C115+(drdp!I115+drdp!R115)*'MBXY-TI2S'!$D115)</f>
        <v>5.8128970784650843E-3</v>
      </c>
      <c r="G115" s="20">
        <f>Model!$W$15*((drdp!D115+drdp!M115)*'MBXY-TI2S'!$B115+(drdp!G115+drdp!P115)*'MBXY-TI2S'!$C115+(drdp!J115+drdp!S115)*'MBXY-TI2S'!$D115)</f>
        <v>0</v>
      </c>
      <c r="H115" s="18">
        <f>Model!$W$15*((drdp!B115)*'MBXY-TI2S'!$B115+(drdp!E115)*'MBXY-TI2S'!$C115+(drdp!H115)*'MBXY-TI2S'!$D115)</f>
        <v>-1.0847013618000194E-2</v>
      </c>
      <c r="I115" s="18">
        <f>Model!$W$15*((drdp!C115)*'MBXY-TI2S'!$B115+(drdp!F115)*'MBXY-TI2S'!$C115+(drdp!I115)*'MBXY-TI2S'!$D115)</f>
        <v>2.9064485392325421E-3</v>
      </c>
      <c r="J115" s="18">
        <f>Model!$W$15*((drdp!D115)*'MBXY-TI2S'!$B115+(drdp!G115)*'MBXY-TI2S'!$C115+(drdp!J115)*'MBXY-TI2S'!$D115)</f>
        <v>0</v>
      </c>
      <c r="K115" s="21">
        <f>SUM(E$3:E114)+H115</f>
        <v>-1.2699290314695835</v>
      </c>
      <c r="L115" s="21">
        <f>SUM(F$3:F114)+I115</f>
        <v>0.34027645842711302</v>
      </c>
      <c r="M115" s="21">
        <f>SUM(G$3:G114)+J115</f>
        <v>0</v>
      </c>
      <c r="N115" s="19">
        <f t="shared" si="5"/>
        <v>1.6127197449692743</v>
      </c>
      <c r="O115" s="19">
        <f t="shared" si="5"/>
        <v>0.11578806815969878</v>
      </c>
      <c r="P115" s="19">
        <f t="shared" si="5"/>
        <v>0</v>
      </c>
      <c r="Q115" s="19">
        <f t="shared" si="6"/>
        <v>-0.4321269532822436</v>
      </c>
      <c r="R115" s="19">
        <f t="shared" si="7"/>
        <v>0</v>
      </c>
      <c r="S115" s="19">
        <f t="shared" si="8"/>
        <v>0</v>
      </c>
    </row>
    <row r="116" spans="1:19" x14ac:dyDescent="0.25">
      <c r="A116" s="26">
        <f>Wellpath!E116</f>
        <v>3390</v>
      </c>
      <c r="B116" s="22">
        <v>0</v>
      </c>
      <c r="C116" s="22">
        <v>0</v>
      </c>
      <c r="D116" s="22">
        <f>COS(Wellpath!$O116) / (Bfield * COS(Dip))</f>
        <v>1.2349417595138832E-5</v>
      </c>
      <c r="E116" s="20">
        <f>Model!$W$15*((drdp!B116+drdp!K116)*'MBXY-TI2S'!$B116+(drdp!E116+drdp!N116)*'MBXY-TI2S'!$C116+(drdp!H116+drdp!Q116)*'MBXY-TI2S'!$D116)</f>
        <v>-2.1694027236000387E-2</v>
      </c>
      <c r="F116" s="20">
        <f>Model!$W$15*((drdp!C116+drdp!L116)*'MBXY-TI2S'!$B116+(drdp!F116+drdp!O116)*'MBXY-TI2S'!$C116+(drdp!I116+drdp!R116)*'MBXY-TI2S'!$D116)</f>
        <v>5.8128970784650843E-3</v>
      </c>
      <c r="G116" s="20">
        <f>Model!$W$15*((drdp!D116+drdp!M116)*'MBXY-TI2S'!$B116+(drdp!G116+drdp!P116)*'MBXY-TI2S'!$C116+(drdp!J116+drdp!S116)*'MBXY-TI2S'!$D116)</f>
        <v>0</v>
      </c>
      <c r="H116" s="18">
        <f>Model!$W$15*((drdp!B116)*'MBXY-TI2S'!$B116+(drdp!E116)*'MBXY-TI2S'!$C116+(drdp!H116)*'MBXY-TI2S'!$D116)</f>
        <v>-1.0847013618000194E-2</v>
      </c>
      <c r="I116" s="18">
        <f>Model!$W$15*((drdp!C116)*'MBXY-TI2S'!$B116+(drdp!F116)*'MBXY-TI2S'!$C116+(drdp!I116)*'MBXY-TI2S'!$D116)</f>
        <v>2.9064485392325421E-3</v>
      </c>
      <c r="J116" s="18">
        <f>Model!$W$15*((drdp!D116)*'MBXY-TI2S'!$B116+(drdp!G116)*'MBXY-TI2S'!$C116+(drdp!J116)*'MBXY-TI2S'!$D116)</f>
        <v>0</v>
      </c>
      <c r="K116" s="21">
        <f>SUM(E$3:E115)+H116</f>
        <v>-1.2916230587055839</v>
      </c>
      <c r="L116" s="21">
        <f>SUM(F$3:F115)+I116</f>
        <v>0.34608935550557812</v>
      </c>
      <c r="M116" s="21">
        <f>SUM(G$3:G115)+J116</f>
        <v>0</v>
      </c>
      <c r="N116" s="19">
        <f t="shared" si="5"/>
        <v>1.6682901257799683</v>
      </c>
      <c r="O116" s="19">
        <f t="shared" si="5"/>
        <v>0.11977784199426644</v>
      </c>
      <c r="P116" s="19">
        <f t="shared" si="5"/>
        <v>0</v>
      </c>
      <c r="Q116" s="19">
        <f t="shared" si="6"/>
        <v>-0.44701699194355904</v>
      </c>
      <c r="R116" s="19">
        <f t="shared" si="7"/>
        <v>0</v>
      </c>
      <c r="S116" s="19">
        <f t="shared" si="8"/>
        <v>0</v>
      </c>
    </row>
    <row r="117" spans="1:19" x14ac:dyDescent="0.25">
      <c r="A117" s="26">
        <f>Wellpath!E117</f>
        <v>3420</v>
      </c>
      <c r="B117" s="22">
        <v>0</v>
      </c>
      <c r="C117" s="22">
        <v>0</v>
      </c>
      <c r="D117" s="22">
        <f>COS(Wellpath!$O117) / (Bfield * COS(Dip))</f>
        <v>1.2349417595138832E-5</v>
      </c>
      <c r="E117" s="20">
        <f>Model!$W$15*((drdp!B117+drdp!K117)*'MBXY-TI2S'!$B117+(drdp!E117+drdp!N117)*'MBXY-TI2S'!$C117+(drdp!H117+drdp!Q117)*'MBXY-TI2S'!$D117)</f>
        <v>-2.1694027236000387E-2</v>
      </c>
      <c r="F117" s="20">
        <f>Model!$W$15*((drdp!C117+drdp!L117)*'MBXY-TI2S'!$B117+(drdp!F117+drdp!O117)*'MBXY-TI2S'!$C117+(drdp!I117+drdp!R117)*'MBXY-TI2S'!$D117)</f>
        <v>5.8128970784650843E-3</v>
      </c>
      <c r="G117" s="20">
        <f>Model!$W$15*((drdp!D117+drdp!M117)*'MBXY-TI2S'!$B117+(drdp!G117+drdp!P117)*'MBXY-TI2S'!$C117+(drdp!J117+drdp!S117)*'MBXY-TI2S'!$D117)</f>
        <v>0</v>
      </c>
      <c r="H117" s="18">
        <f>Model!$W$15*((drdp!B117)*'MBXY-TI2S'!$B117+(drdp!E117)*'MBXY-TI2S'!$C117+(drdp!H117)*'MBXY-TI2S'!$D117)</f>
        <v>-1.0847013618000194E-2</v>
      </c>
      <c r="I117" s="18">
        <f>Model!$W$15*((drdp!C117)*'MBXY-TI2S'!$B117+(drdp!F117)*'MBXY-TI2S'!$C117+(drdp!I117)*'MBXY-TI2S'!$D117)</f>
        <v>2.9064485392325421E-3</v>
      </c>
      <c r="J117" s="18">
        <f>Model!$W$15*((drdp!D117)*'MBXY-TI2S'!$B117+(drdp!G117)*'MBXY-TI2S'!$C117+(drdp!J117)*'MBXY-TI2S'!$D117)</f>
        <v>0</v>
      </c>
      <c r="K117" s="21">
        <f>SUM(E$3:E116)+H117</f>
        <v>-1.3133170859415844</v>
      </c>
      <c r="L117" s="21">
        <f>SUM(F$3:F116)+I117</f>
        <v>0.35190225258404323</v>
      </c>
      <c r="M117" s="21">
        <f>SUM(G$3:G116)+J117</f>
        <v>0</v>
      </c>
      <c r="N117" s="19">
        <f t="shared" si="5"/>
        <v>1.724801768226095</v>
      </c>
      <c r="O117" s="19">
        <f t="shared" si="5"/>
        <v>0.12383519537372376</v>
      </c>
      <c r="P117" s="19">
        <f t="shared" si="5"/>
        <v>0</v>
      </c>
      <c r="Q117" s="19">
        <f t="shared" si="6"/>
        <v>-0.46215924089995503</v>
      </c>
      <c r="R117" s="19">
        <f t="shared" si="7"/>
        <v>0</v>
      </c>
      <c r="S117" s="19">
        <f t="shared" si="8"/>
        <v>0</v>
      </c>
    </row>
    <row r="118" spans="1:19" x14ac:dyDescent="0.25">
      <c r="A118" s="26">
        <f>Wellpath!E118</f>
        <v>3450</v>
      </c>
      <c r="B118" s="22">
        <v>0</v>
      </c>
      <c r="C118" s="22">
        <v>0</v>
      </c>
      <c r="D118" s="22">
        <f>COS(Wellpath!$O118) / (Bfield * COS(Dip))</f>
        <v>1.2349417595138832E-5</v>
      </c>
      <c r="E118" s="20">
        <f>Model!$W$15*((drdp!B118+drdp!K118)*'MBXY-TI2S'!$B118+(drdp!E118+drdp!N118)*'MBXY-TI2S'!$C118+(drdp!H118+drdp!Q118)*'MBXY-TI2S'!$D118)</f>
        <v>-2.1694027236000387E-2</v>
      </c>
      <c r="F118" s="20">
        <f>Model!$W$15*((drdp!C118+drdp!L118)*'MBXY-TI2S'!$B118+(drdp!F118+drdp!O118)*'MBXY-TI2S'!$C118+(drdp!I118+drdp!R118)*'MBXY-TI2S'!$D118)</f>
        <v>5.8128970784650843E-3</v>
      </c>
      <c r="G118" s="20">
        <f>Model!$W$15*((drdp!D118+drdp!M118)*'MBXY-TI2S'!$B118+(drdp!G118+drdp!P118)*'MBXY-TI2S'!$C118+(drdp!J118+drdp!S118)*'MBXY-TI2S'!$D118)</f>
        <v>0</v>
      </c>
      <c r="H118" s="18">
        <f>Model!$W$15*((drdp!B118)*'MBXY-TI2S'!$B118+(drdp!E118)*'MBXY-TI2S'!$C118+(drdp!H118)*'MBXY-TI2S'!$D118)</f>
        <v>-1.0847013618000194E-2</v>
      </c>
      <c r="I118" s="18">
        <f>Model!$W$15*((drdp!C118)*'MBXY-TI2S'!$B118+(drdp!F118)*'MBXY-TI2S'!$C118+(drdp!I118)*'MBXY-TI2S'!$D118)</f>
        <v>2.9064485392325421E-3</v>
      </c>
      <c r="J118" s="18">
        <f>Model!$W$15*((drdp!D118)*'MBXY-TI2S'!$B118+(drdp!G118)*'MBXY-TI2S'!$C118+(drdp!J118)*'MBXY-TI2S'!$D118)</f>
        <v>0</v>
      </c>
      <c r="K118" s="21">
        <f>SUM(E$3:E117)+H118</f>
        <v>-1.3350111131775848</v>
      </c>
      <c r="L118" s="21">
        <f>SUM(F$3:F117)+I118</f>
        <v>0.35771514966250834</v>
      </c>
      <c r="M118" s="21">
        <f>SUM(G$3:G117)+J118</f>
        <v>0</v>
      </c>
      <c r="N118" s="19">
        <f t="shared" si="5"/>
        <v>1.7822546723076542</v>
      </c>
      <c r="O118" s="19">
        <f t="shared" si="5"/>
        <v>0.12796012829807074</v>
      </c>
      <c r="P118" s="19">
        <f t="shared" si="5"/>
        <v>0</v>
      </c>
      <c r="Q118" s="19">
        <f t="shared" si="6"/>
        <v>-0.47755370015143161</v>
      </c>
      <c r="R118" s="19">
        <f t="shared" si="7"/>
        <v>0</v>
      </c>
      <c r="S118" s="19">
        <f t="shared" si="8"/>
        <v>0</v>
      </c>
    </row>
    <row r="119" spans="1:19" x14ac:dyDescent="0.25">
      <c r="A119" s="26">
        <f>Wellpath!E119</f>
        <v>3480</v>
      </c>
      <c r="B119" s="22">
        <v>0</v>
      </c>
      <c r="C119" s="22">
        <v>0</v>
      </c>
      <c r="D119" s="22">
        <f>COS(Wellpath!$O119) / (Bfield * COS(Dip))</f>
        <v>1.2349417595138832E-5</v>
      </c>
      <c r="E119" s="20">
        <f>Model!$W$15*((drdp!B119+drdp!K119)*'MBXY-TI2S'!$B119+(drdp!E119+drdp!N119)*'MBXY-TI2S'!$C119+(drdp!H119+drdp!Q119)*'MBXY-TI2S'!$D119)</f>
        <v>-2.1694027236000387E-2</v>
      </c>
      <c r="F119" s="20">
        <f>Model!$W$15*((drdp!C119+drdp!L119)*'MBXY-TI2S'!$B119+(drdp!F119+drdp!O119)*'MBXY-TI2S'!$C119+(drdp!I119+drdp!R119)*'MBXY-TI2S'!$D119)</f>
        <v>5.8128970784650843E-3</v>
      </c>
      <c r="G119" s="20">
        <f>Model!$W$15*((drdp!D119+drdp!M119)*'MBXY-TI2S'!$B119+(drdp!G119+drdp!P119)*'MBXY-TI2S'!$C119+(drdp!J119+drdp!S119)*'MBXY-TI2S'!$D119)</f>
        <v>0</v>
      </c>
      <c r="H119" s="18">
        <f>Model!$W$15*((drdp!B119)*'MBXY-TI2S'!$B119+(drdp!E119)*'MBXY-TI2S'!$C119+(drdp!H119)*'MBXY-TI2S'!$D119)</f>
        <v>-1.0847013618000194E-2</v>
      </c>
      <c r="I119" s="18">
        <f>Model!$W$15*((drdp!C119)*'MBXY-TI2S'!$B119+(drdp!F119)*'MBXY-TI2S'!$C119+(drdp!I119)*'MBXY-TI2S'!$D119)</f>
        <v>2.9064485392325421E-3</v>
      </c>
      <c r="J119" s="18">
        <f>Model!$W$15*((drdp!D119)*'MBXY-TI2S'!$B119+(drdp!G119)*'MBXY-TI2S'!$C119+(drdp!J119)*'MBXY-TI2S'!$D119)</f>
        <v>0</v>
      </c>
      <c r="K119" s="21">
        <f>SUM(E$3:E118)+H119</f>
        <v>-1.3567051404135853</v>
      </c>
      <c r="L119" s="21">
        <f>SUM(F$3:F118)+I119</f>
        <v>0.36352804674097344</v>
      </c>
      <c r="M119" s="21">
        <f>SUM(G$3:G118)+J119</f>
        <v>0</v>
      </c>
      <c r="N119" s="19">
        <f t="shared" si="5"/>
        <v>1.8406488380246462</v>
      </c>
      <c r="O119" s="19">
        <f t="shared" si="5"/>
        <v>0.13215264076730737</v>
      </c>
      <c r="P119" s="19">
        <f t="shared" si="5"/>
        <v>0</v>
      </c>
      <c r="Q119" s="19">
        <f t="shared" si="6"/>
        <v>-0.49320036969798875</v>
      </c>
      <c r="R119" s="19">
        <f t="shared" si="7"/>
        <v>0</v>
      </c>
      <c r="S119" s="19">
        <f t="shared" si="8"/>
        <v>0</v>
      </c>
    </row>
    <row r="120" spans="1:19" x14ac:dyDescent="0.25">
      <c r="A120" s="26">
        <f>Wellpath!E120</f>
        <v>3510</v>
      </c>
      <c r="B120" s="22">
        <v>0</v>
      </c>
      <c r="C120" s="22">
        <v>0</v>
      </c>
      <c r="D120" s="22">
        <f>COS(Wellpath!$O120) / (Bfield * COS(Dip))</f>
        <v>1.2349417595138832E-5</v>
      </c>
      <c r="E120" s="20">
        <f>Model!$W$15*((drdp!B120+drdp!K120)*'MBXY-TI2S'!$B120+(drdp!E120+drdp!N120)*'MBXY-TI2S'!$C120+(drdp!H120+drdp!Q120)*'MBXY-TI2S'!$D120)</f>
        <v>-2.1694027236000387E-2</v>
      </c>
      <c r="F120" s="20">
        <f>Model!$W$15*((drdp!C120+drdp!L120)*'MBXY-TI2S'!$B120+(drdp!F120+drdp!O120)*'MBXY-TI2S'!$C120+(drdp!I120+drdp!R120)*'MBXY-TI2S'!$D120)</f>
        <v>5.8128970784650843E-3</v>
      </c>
      <c r="G120" s="20">
        <f>Model!$W$15*((drdp!D120+drdp!M120)*'MBXY-TI2S'!$B120+(drdp!G120+drdp!P120)*'MBXY-TI2S'!$C120+(drdp!J120+drdp!S120)*'MBXY-TI2S'!$D120)</f>
        <v>0</v>
      </c>
      <c r="H120" s="18">
        <f>Model!$W$15*((drdp!B120)*'MBXY-TI2S'!$B120+(drdp!E120)*'MBXY-TI2S'!$C120+(drdp!H120)*'MBXY-TI2S'!$D120)</f>
        <v>-1.0847013618000194E-2</v>
      </c>
      <c r="I120" s="18">
        <f>Model!$W$15*((drdp!C120)*'MBXY-TI2S'!$B120+(drdp!F120)*'MBXY-TI2S'!$C120+(drdp!I120)*'MBXY-TI2S'!$D120)</f>
        <v>2.9064485392325421E-3</v>
      </c>
      <c r="J120" s="18">
        <f>Model!$W$15*((drdp!D120)*'MBXY-TI2S'!$B120+(drdp!G120)*'MBXY-TI2S'!$C120+(drdp!J120)*'MBXY-TI2S'!$D120)</f>
        <v>0</v>
      </c>
      <c r="K120" s="21">
        <f>SUM(E$3:E119)+H120</f>
        <v>-1.3783991676495857</v>
      </c>
      <c r="L120" s="21">
        <f>SUM(F$3:F119)+I120</f>
        <v>0.36934094381943855</v>
      </c>
      <c r="M120" s="21">
        <f>SUM(G$3:G119)+J120</f>
        <v>0</v>
      </c>
      <c r="N120" s="19">
        <f t="shared" si="5"/>
        <v>1.8999842653770707</v>
      </c>
      <c r="O120" s="19">
        <f t="shared" si="5"/>
        <v>0.13641273278143368</v>
      </c>
      <c r="P120" s="19">
        <f t="shared" si="5"/>
        <v>0</v>
      </c>
      <c r="Q120" s="19">
        <f t="shared" si="6"/>
        <v>-0.50909924953962649</v>
      </c>
      <c r="R120" s="19">
        <f t="shared" si="7"/>
        <v>0</v>
      </c>
      <c r="S120" s="19">
        <f t="shared" si="8"/>
        <v>0</v>
      </c>
    </row>
    <row r="121" spans="1:19" x14ac:dyDescent="0.25">
      <c r="A121" s="26">
        <f>Wellpath!E121</f>
        <v>3540</v>
      </c>
      <c r="B121" s="22">
        <v>0</v>
      </c>
      <c r="C121" s="22">
        <v>0</v>
      </c>
      <c r="D121" s="22">
        <f>COS(Wellpath!$O121) / (Bfield * COS(Dip))</f>
        <v>1.2349417595138832E-5</v>
      </c>
      <c r="E121" s="20">
        <f>Model!$W$15*((drdp!B121+drdp!K121)*'MBXY-TI2S'!$B121+(drdp!E121+drdp!N121)*'MBXY-TI2S'!$C121+(drdp!H121+drdp!Q121)*'MBXY-TI2S'!$D121)</f>
        <v>-2.1694027236000387E-2</v>
      </c>
      <c r="F121" s="20">
        <f>Model!$W$15*((drdp!C121+drdp!L121)*'MBXY-TI2S'!$B121+(drdp!F121+drdp!O121)*'MBXY-TI2S'!$C121+(drdp!I121+drdp!R121)*'MBXY-TI2S'!$D121)</f>
        <v>5.8128970784650843E-3</v>
      </c>
      <c r="G121" s="20">
        <f>Model!$W$15*((drdp!D121+drdp!M121)*'MBXY-TI2S'!$B121+(drdp!G121+drdp!P121)*'MBXY-TI2S'!$C121+(drdp!J121+drdp!S121)*'MBXY-TI2S'!$D121)</f>
        <v>0</v>
      </c>
      <c r="H121" s="18">
        <f>Model!$W$15*((drdp!B121)*'MBXY-TI2S'!$B121+(drdp!E121)*'MBXY-TI2S'!$C121+(drdp!H121)*'MBXY-TI2S'!$D121)</f>
        <v>-1.0847013618000194E-2</v>
      </c>
      <c r="I121" s="18">
        <f>Model!$W$15*((drdp!C121)*'MBXY-TI2S'!$B121+(drdp!F121)*'MBXY-TI2S'!$C121+(drdp!I121)*'MBXY-TI2S'!$D121)</f>
        <v>2.9064485392325421E-3</v>
      </c>
      <c r="J121" s="18">
        <f>Model!$W$15*((drdp!D121)*'MBXY-TI2S'!$B121+(drdp!G121)*'MBXY-TI2S'!$C121+(drdp!J121)*'MBXY-TI2S'!$D121)</f>
        <v>0</v>
      </c>
      <c r="K121" s="21">
        <f>SUM(E$3:E120)+H121</f>
        <v>-1.4000931948855861</v>
      </c>
      <c r="L121" s="21">
        <f>SUM(F$3:F120)+I121</f>
        <v>0.37515384089790366</v>
      </c>
      <c r="M121" s="21">
        <f>SUM(G$3:G120)+J121</f>
        <v>0</v>
      </c>
      <c r="N121" s="19">
        <f t="shared" si="5"/>
        <v>1.9602609543649279</v>
      </c>
      <c r="O121" s="19">
        <f t="shared" si="5"/>
        <v>0.1407404043404496</v>
      </c>
      <c r="P121" s="19">
        <f t="shared" si="5"/>
        <v>0</v>
      </c>
      <c r="Q121" s="19">
        <f t="shared" si="6"/>
        <v>-0.52525033967634482</v>
      </c>
      <c r="R121" s="19">
        <f t="shared" si="7"/>
        <v>0</v>
      </c>
      <c r="S121" s="19">
        <f t="shared" si="8"/>
        <v>0</v>
      </c>
    </row>
    <row r="122" spans="1:19" x14ac:dyDescent="0.25">
      <c r="A122" s="26">
        <f>Wellpath!E122</f>
        <v>3570</v>
      </c>
      <c r="B122" s="22">
        <v>0</v>
      </c>
      <c r="C122" s="22">
        <v>0</v>
      </c>
      <c r="D122" s="22">
        <f>COS(Wellpath!$O122) / (Bfield * COS(Dip))</f>
        <v>1.2349417595138832E-5</v>
      </c>
      <c r="E122" s="20">
        <f>Model!$W$15*((drdp!B122+drdp!K122)*'MBXY-TI2S'!$B122+(drdp!E122+drdp!N122)*'MBXY-TI2S'!$C122+(drdp!H122+drdp!Q122)*'MBXY-TI2S'!$D122)</f>
        <v>-2.1694027236000387E-2</v>
      </c>
      <c r="F122" s="20">
        <f>Model!$W$15*((drdp!C122+drdp!L122)*'MBXY-TI2S'!$B122+(drdp!F122+drdp!O122)*'MBXY-TI2S'!$C122+(drdp!I122+drdp!R122)*'MBXY-TI2S'!$D122)</f>
        <v>5.8128970784650843E-3</v>
      </c>
      <c r="G122" s="20">
        <f>Model!$W$15*((drdp!D122+drdp!M122)*'MBXY-TI2S'!$B122+(drdp!G122+drdp!P122)*'MBXY-TI2S'!$C122+(drdp!J122+drdp!S122)*'MBXY-TI2S'!$D122)</f>
        <v>0</v>
      </c>
      <c r="H122" s="18">
        <f>Model!$W$15*((drdp!B122)*'MBXY-TI2S'!$B122+(drdp!E122)*'MBXY-TI2S'!$C122+(drdp!H122)*'MBXY-TI2S'!$D122)</f>
        <v>-1.0847013618000194E-2</v>
      </c>
      <c r="I122" s="18">
        <f>Model!$W$15*((drdp!C122)*'MBXY-TI2S'!$B122+(drdp!F122)*'MBXY-TI2S'!$C122+(drdp!I122)*'MBXY-TI2S'!$D122)</f>
        <v>2.9064485392325421E-3</v>
      </c>
      <c r="J122" s="18">
        <f>Model!$W$15*((drdp!D122)*'MBXY-TI2S'!$B122+(drdp!G122)*'MBXY-TI2S'!$C122+(drdp!J122)*'MBXY-TI2S'!$D122)</f>
        <v>0</v>
      </c>
      <c r="K122" s="21">
        <f>SUM(E$3:E121)+H122</f>
        <v>-1.4217872221215866</v>
      </c>
      <c r="L122" s="21">
        <f>SUM(F$3:F121)+I122</f>
        <v>0.38096673797636876</v>
      </c>
      <c r="M122" s="21">
        <f>SUM(G$3:G121)+J122</f>
        <v>0</v>
      </c>
      <c r="N122" s="19">
        <f t="shared" si="5"/>
        <v>2.0214789049882178</v>
      </c>
      <c r="O122" s="19">
        <f t="shared" si="5"/>
        <v>0.14513565544435522</v>
      </c>
      <c r="P122" s="19">
        <f t="shared" si="5"/>
        <v>0</v>
      </c>
      <c r="Q122" s="19">
        <f t="shared" si="6"/>
        <v>-0.54165364010814365</v>
      </c>
      <c r="R122" s="19">
        <f t="shared" si="7"/>
        <v>0</v>
      </c>
      <c r="S122" s="19">
        <f t="shared" si="8"/>
        <v>0</v>
      </c>
    </row>
    <row r="123" spans="1:19" x14ac:dyDescent="0.25">
      <c r="A123" s="26">
        <f>Wellpath!E123</f>
        <v>3600</v>
      </c>
      <c r="B123" s="22">
        <v>0</v>
      </c>
      <c r="C123" s="22">
        <v>0</v>
      </c>
      <c r="D123" s="22">
        <f>COS(Wellpath!$O123) / (Bfield * COS(Dip))</f>
        <v>1.2349417595138832E-5</v>
      </c>
      <c r="E123" s="20">
        <f>Model!$W$15*((drdp!B123+drdp!K123)*'MBXY-TI2S'!$B123+(drdp!E123+drdp!N123)*'MBXY-TI2S'!$C123+(drdp!H123+drdp!Q123)*'MBXY-TI2S'!$D123)</f>
        <v>-2.1694027236000387E-2</v>
      </c>
      <c r="F123" s="20">
        <f>Model!$W$15*((drdp!C123+drdp!L123)*'MBXY-TI2S'!$B123+(drdp!F123+drdp!O123)*'MBXY-TI2S'!$C123+(drdp!I123+drdp!R123)*'MBXY-TI2S'!$D123)</f>
        <v>5.8128970784650843E-3</v>
      </c>
      <c r="G123" s="20">
        <f>Model!$W$15*((drdp!D123+drdp!M123)*'MBXY-TI2S'!$B123+(drdp!G123+drdp!P123)*'MBXY-TI2S'!$C123+(drdp!J123+drdp!S123)*'MBXY-TI2S'!$D123)</f>
        <v>0</v>
      </c>
      <c r="H123" s="18">
        <f>Model!$W$15*((drdp!B123)*'MBXY-TI2S'!$B123+(drdp!E123)*'MBXY-TI2S'!$C123+(drdp!H123)*'MBXY-TI2S'!$D123)</f>
        <v>-1.0847013618000194E-2</v>
      </c>
      <c r="I123" s="18">
        <f>Model!$W$15*((drdp!C123)*'MBXY-TI2S'!$B123+(drdp!F123)*'MBXY-TI2S'!$C123+(drdp!I123)*'MBXY-TI2S'!$D123)</f>
        <v>2.9064485392325421E-3</v>
      </c>
      <c r="J123" s="18">
        <f>Model!$W$15*((drdp!D123)*'MBXY-TI2S'!$B123+(drdp!G123)*'MBXY-TI2S'!$C123+(drdp!J123)*'MBXY-TI2S'!$D123)</f>
        <v>0</v>
      </c>
      <c r="K123" s="21">
        <f>SUM(E$3:E122)+H123</f>
        <v>-1.443481249357587</v>
      </c>
      <c r="L123" s="21">
        <f>SUM(F$3:F122)+I123</f>
        <v>0.38677963505483387</v>
      </c>
      <c r="M123" s="21">
        <f>SUM(G$3:G122)+J123</f>
        <v>0</v>
      </c>
      <c r="N123" s="19">
        <f t="shared" si="5"/>
        <v>2.0836381172469403</v>
      </c>
      <c r="O123" s="19">
        <f t="shared" si="5"/>
        <v>0.14959848609315046</v>
      </c>
      <c r="P123" s="19">
        <f t="shared" si="5"/>
        <v>0</v>
      </c>
      <c r="Q123" s="19">
        <f t="shared" si="6"/>
        <v>-0.55830915083502319</v>
      </c>
      <c r="R123" s="19">
        <f t="shared" si="7"/>
        <v>0</v>
      </c>
      <c r="S123" s="19">
        <f t="shared" si="8"/>
        <v>0</v>
      </c>
    </row>
    <row r="124" spans="1:19" x14ac:dyDescent="0.25">
      <c r="A124" s="26">
        <f>Wellpath!E124</f>
        <v>3630</v>
      </c>
      <c r="B124" s="22">
        <v>0</v>
      </c>
      <c r="C124" s="22">
        <v>0</v>
      </c>
      <c r="D124" s="22">
        <f>COS(Wellpath!$O124) / (Bfield * COS(Dip))</f>
        <v>1.2349417595138832E-5</v>
      </c>
      <c r="E124" s="20">
        <f>Model!$W$15*((drdp!B124+drdp!K124)*'MBXY-TI2S'!$B124+(drdp!E124+drdp!N124)*'MBXY-TI2S'!$C124+(drdp!H124+drdp!Q124)*'MBXY-TI2S'!$D124)</f>
        <v>-2.1694027236000387E-2</v>
      </c>
      <c r="F124" s="20">
        <f>Model!$W$15*((drdp!C124+drdp!L124)*'MBXY-TI2S'!$B124+(drdp!F124+drdp!O124)*'MBXY-TI2S'!$C124+(drdp!I124+drdp!R124)*'MBXY-TI2S'!$D124)</f>
        <v>5.8128970784650843E-3</v>
      </c>
      <c r="G124" s="20">
        <f>Model!$W$15*((drdp!D124+drdp!M124)*'MBXY-TI2S'!$B124+(drdp!G124+drdp!P124)*'MBXY-TI2S'!$C124+(drdp!J124+drdp!S124)*'MBXY-TI2S'!$D124)</f>
        <v>0</v>
      </c>
      <c r="H124" s="18">
        <f>Model!$W$15*((drdp!B124)*'MBXY-TI2S'!$B124+(drdp!E124)*'MBXY-TI2S'!$C124+(drdp!H124)*'MBXY-TI2S'!$D124)</f>
        <v>-1.0847013618000194E-2</v>
      </c>
      <c r="I124" s="18">
        <f>Model!$W$15*((drdp!C124)*'MBXY-TI2S'!$B124+(drdp!F124)*'MBXY-TI2S'!$C124+(drdp!I124)*'MBXY-TI2S'!$D124)</f>
        <v>2.9064485392325421E-3</v>
      </c>
      <c r="J124" s="18">
        <f>Model!$W$15*((drdp!D124)*'MBXY-TI2S'!$B124+(drdp!G124)*'MBXY-TI2S'!$C124+(drdp!J124)*'MBXY-TI2S'!$D124)</f>
        <v>0</v>
      </c>
      <c r="K124" s="21">
        <f>SUM(E$3:E123)+H124</f>
        <v>-1.4651752765935875</v>
      </c>
      <c r="L124" s="21">
        <f>SUM(F$3:F123)+I124</f>
        <v>0.39259253213329898</v>
      </c>
      <c r="M124" s="21">
        <f>SUM(G$3:G123)+J124</f>
        <v>0</v>
      </c>
      <c r="N124" s="19">
        <f t="shared" si="5"/>
        <v>2.1467385911410957</v>
      </c>
      <c r="O124" s="19">
        <f t="shared" si="5"/>
        <v>0.15412889628683538</v>
      </c>
      <c r="P124" s="19">
        <f t="shared" si="5"/>
        <v>0</v>
      </c>
      <c r="Q124" s="19">
        <f t="shared" si="6"/>
        <v>-0.57521687185698323</v>
      </c>
      <c r="R124" s="19">
        <f t="shared" si="7"/>
        <v>0</v>
      </c>
      <c r="S124" s="19">
        <f t="shared" si="8"/>
        <v>0</v>
      </c>
    </row>
    <row r="125" spans="1:19" x14ac:dyDescent="0.25">
      <c r="A125" s="26">
        <f>Wellpath!E125</f>
        <v>3660</v>
      </c>
      <c r="B125" s="22">
        <v>0</v>
      </c>
      <c r="C125" s="22">
        <v>0</v>
      </c>
      <c r="D125" s="22">
        <f>COS(Wellpath!$O125) / (Bfield * COS(Dip))</f>
        <v>1.2349417595138832E-5</v>
      </c>
      <c r="E125" s="20">
        <f>Model!$W$15*((drdp!B125+drdp!K125)*'MBXY-TI2S'!$B125+(drdp!E125+drdp!N125)*'MBXY-TI2S'!$C125+(drdp!H125+drdp!Q125)*'MBXY-TI2S'!$D125)</f>
        <v>-2.1694027236000387E-2</v>
      </c>
      <c r="F125" s="20">
        <f>Model!$W$15*((drdp!C125+drdp!L125)*'MBXY-TI2S'!$B125+(drdp!F125+drdp!O125)*'MBXY-TI2S'!$C125+(drdp!I125+drdp!R125)*'MBXY-TI2S'!$D125)</f>
        <v>5.8128970784650843E-3</v>
      </c>
      <c r="G125" s="20">
        <f>Model!$W$15*((drdp!D125+drdp!M125)*'MBXY-TI2S'!$B125+(drdp!G125+drdp!P125)*'MBXY-TI2S'!$C125+(drdp!J125+drdp!S125)*'MBXY-TI2S'!$D125)</f>
        <v>0</v>
      </c>
      <c r="H125" s="18">
        <f>Model!$W$15*((drdp!B125)*'MBXY-TI2S'!$B125+(drdp!E125)*'MBXY-TI2S'!$C125+(drdp!H125)*'MBXY-TI2S'!$D125)</f>
        <v>-1.0847013618000194E-2</v>
      </c>
      <c r="I125" s="18">
        <f>Model!$W$15*((drdp!C125)*'MBXY-TI2S'!$B125+(drdp!F125)*'MBXY-TI2S'!$C125+(drdp!I125)*'MBXY-TI2S'!$D125)</f>
        <v>2.9064485392325421E-3</v>
      </c>
      <c r="J125" s="18">
        <f>Model!$W$15*((drdp!D125)*'MBXY-TI2S'!$B125+(drdp!G125)*'MBXY-TI2S'!$C125+(drdp!J125)*'MBXY-TI2S'!$D125)</f>
        <v>0</v>
      </c>
      <c r="K125" s="21">
        <f>SUM(E$3:E124)+H125</f>
        <v>-1.4868693038295879</v>
      </c>
      <c r="L125" s="21">
        <f>SUM(F$3:F124)+I125</f>
        <v>0.39840542921176408</v>
      </c>
      <c r="M125" s="21">
        <f>SUM(G$3:G124)+J125</f>
        <v>0</v>
      </c>
      <c r="N125" s="19">
        <f t="shared" si="5"/>
        <v>2.2107803266706836</v>
      </c>
      <c r="O125" s="19">
        <f t="shared" si="5"/>
        <v>0.15872688602540996</v>
      </c>
      <c r="P125" s="19">
        <f t="shared" si="5"/>
        <v>0</v>
      </c>
      <c r="Q125" s="19">
        <f t="shared" si="6"/>
        <v>-0.59237680317402386</v>
      </c>
      <c r="R125" s="19">
        <f t="shared" si="7"/>
        <v>0</v>
      </c>
      <c r="S125" s="19">
        <f t="shared" si="8"/>
        <v>0</v>
      </c>
    </row>
    <row r="126" spans="1:19" x14ac:dyDescent="0.25">
      <c r="A126" s="26">
        <f>Wellpath!E126</f>
        <v>3690</v>
      </c>
      <c r="B126" s="22">
        <v>0</v>
      </c>
      <c r="C126" s="22">
        <v>0</v>
      </c>
      <c r="D126" s="22">
        <f>COS(Wellpath!$O126) / (Bfield * COS(Dip))</f>
        <v>1.2349417595138832E-5</v>
      </c>
      <c r="E126" s="20">
        <f>Model!$W$15*((drdp!B126+drdp!K126)*'MBXY-TI2S'!$B126+(drdp!E126+drdp!N126)*'MBXY-TI2S'!$C126+(drdp!H126+drdp!Q126)*'MBXY-TI2S'!$D126)</f>
        <v>-2.1694027236000387E-2</v>
      </c>
      <c r="F126" s="20">
        <f>Model!$W$15*((drdp!C126+drdp!L126)*'MBXY-TI2S'!$B126+(drdp!F126+drdp!O126)*'MBXY-TI2S'!$C126+(drdp!I126+drdp!R126)*'MBXY-TI2S'!$D126)</f>
        <v>5.8128970784650843E-3</v>
      </c>
      <c r="G126" s="20">
        <f>Model!$W$15*((drdp!D126+drdp!M126)*'MBXY-TI2S'!$B126+(drdp!G126+drdp!P126)*'MBXY-TI2S'!$C126+(drdp!J126+drdp!S126)*'MBXY-TI2S'!$D126)</f>
        <v>0</v>
      </c>
      <c r="H126" s="18">
        <f>Model!$W$15*((drdp!B126)*'MBXY-TI2S'!$B126+(drdp!E126)*'MBXY-TI2S'!$C126+(drdp!H126)*'MBXY-TI2S'!$D126)</f>
        <v>-1.0847013618000194E-2</v>
      </c>
      <c r="I126" s="18">
        <f>Model!$W$15*((drdp!C126)*'MBXY-TI2S'!$B126+(drdp!F126)*'MBXY-TI2S'!$C126+(drdp!I126)*'MBXY-TI2S'!$D126)</f>
        <v>2.9064485392325421E-3</v>
      </c>
      <c r="J126" s="18">
        <f>Model!$W$15*((drdp!D126)*'MBXY-TI2S'!$B126+(drdp!G126)*'MBXY-TI2S'!$C126+(drdp!J126)*'MBXY-TI2S'!$D126)</f>
        <v>0</v>
      </c>
      <c r="K126" s="21">
        <f>SUM(E$3:E125)+H126</f>
        <v>-1.5085633310655884</v>
      </c>
      <c r="L126" s="21">
        <f>SUM(F$3:F125)+I126</f>
        <v>0.40421832629022919</v>
      </c>
      <c r="M126" s="21">
        <f>SUM(G$3:G125)+J126</f>
        <v>0</v>
      </c>
      <c r="N126" s="19">
        <f t="shared" si="5"/>
        <v>2.275763323835704</v>
      </c>
      <c r="O126" s="19">
        <f t="shared" si="5"/>
        <v>0.1633924553088742</v>
      </c>
      <c r="P126" s="19">
        <f t="shared" si="5"/>
        <v>0</v>
      </c>
      <c r="Q126" s="19">
        <f t="shared" si="6"/>
        <v>-0.60978894478614509</v>
      </c>
      <c r="R126" s="19">
        <f t="shared" si="7"/>
        <v>0</v>
      </c>
      <c r="S126" s="19">
        <f t="shared" si="8"/>
        <v>0</v>
      </c>
    </row>
    <row r="127" spans="1:19" x14ac:dyDescent="0.25">
      <c r="A127" s="26">
        <f>Wellpath!E127</f>
        <v>3720</v>
      </c>
      <c r="B127" s="22">
        <v>0</v>
      </c>
      <c r="C127" s="22">
        <v>0</v>
      </c>
      <c r="D127" s="22">
        <f>COS(Wellpath!$O127) / (Bfield * COS(Dip))</f>
        <v>1.2349417595138832E-5</v>
      </c>
      <c r="E127" s="20">
        <f>Model!$W$15*((drdp!B127+drdp!K127)*'MBXY-TI2S'!$B127+(drdp!E127+drdp!N127)*'MBXY-TI2S'!$C127+(drdp!H127+drdp!Q127)*'MBXY-TI2S'!$D127)</f>
        <v>-2.1694027236000387E-2</v>
      </c>
      <c r="F127" s="20">
        <f>Model!$W$15*((drdp!C127+drdp!L127)*'MBXY-TI2S'!$B127+(drdp!F127+drdp!O127)*'MBXY-TI2S'!$C127+(drdp!I127+drdp!R127)*'MBXY-TI2S'!$D127)</f>
        <v>5.8128970784650843E-3</v>
      </c>
      <c r="G127" s="20">
        <f>Model!$W$15*((drdp!D127+drdp!M127)*'MBXY-TI2S'!$B127+(drdp!G127+drdp!P127)*'MBXY-TI2S'!$C127+(drdp!J127+drdp!S127)*'MBXY-TI2S'!$D127)</f>
        <v>0</v>
      </c>
      <c r="H127" s="18">
        <f>Model!$W$15*((drdp!B127)*'MBXY-TI2S'!$B127+(drdp!E127)*'MBXY-TI2S'!$C127+(drdp!H127)*'MBXY-TI2S'!$D127)</f>
        <v>-1.0847013618000194E-2</v>
      </c>
      <c r="I127" s="18">
        <f>Model!$W$15*((drdp!C127)*'MBXY-TI2S'!$B127+(drdp!F127)*'MBXY-TI2S'!$C127+(drdp!I127)*'MBXY-TI2S'!$D127)</f>
        <v>2.9064485392325421E-3</v>
      </c>
      <c r="J127" s="18">
        <f>Model!$W$15*((drdp!D127)*'MBXY-TI2S'!$B127+(drdp!G127)*'MBXY-TI2S'!$C127+(drdp!J127)*'MBXY-TI2S'!$D127)</f>
        <v>0</v>
      </c>
      <c r="K127" s="21">
        <f>SUM(E$3:E126)+H127</f>
        <v>-1.5302573583015888</v>
      </c>
      <c r="L127" s="21">
        <f>SUM(F$3:F126)+I127</f>
        <v>0.4100312233686943</v>
      </c>
      <c r="M127" s="21">
        <f>SUM(G$3:G126)+J127</f>
        <v>0</v>
      </c>
      <c r="N127" s="19">
        <f t="shared" si="5"/>
        <v>2.3416875826361574</v>
      </c>
      <c r="O127" s="19">
        <f t="shared" si="5"/>
        <v>0.16812560413722807</v>
      </c>
      <c r="P127" s="19">
        <f t="shared" si="5"/>
        <v>0</v>
      </c>
      <c r="Q127" s="19">
        <f t="shared" si="6"/>
        <v>-0.62745329669334682</v>
      </c>
      <c r="R127" s="19">
        <f t="shared" si="7"/>
        <v>0</v>
      </c>
      <c r="S127" s="19">
        <f t="shared" si="8"/>
        <v>0</v>
      </c>
    </row>
    <row r="128" spans="1:19" x14ac:dyDescent="0.25">
      <c r="A128" s="26">
        <f>Wellpath!E128</f>
        <v>3750</v>
      </c>
      <c r="B128" s="22">
        <v>0</v>
      </c>
      <c r="C128" s="22">
        <v>0</v>
      </c>
      <c r="D128" s="22">
        <f>COS(Wellpath!$O128) / (Bfield * COS(Dip))</f>
        <v>1.2349417595138832E-5</v>
      </c>
      <c r="E128" s="20">
        <f>Model!$W$15*((drdp!B128+drdp!K128)*'MBXY-TI2S'!$B128+(drdp!E128+drdp!N128)*'MBXY-TI2S'!$C128+(drdp!H128+drdp!Q128)*'MBXY-TI2S'!$D128)</f>
        <v>-2.1694027236000387E-2</v>
      </c>
      <c r="F128" s="20">
        <f>Model!$W$15*((drdp!C128+drdp!L128)*'MBXY-TI2S'!$B128+(drdp!F128+drdp!O128)*'MBXY-TI2S'!$C128+(drdp!I128+drdp!R128)*'MBXY-TI2S'!$D128)</f>
        <v>5.8128970784650843E-3</v>
      </c>
      <c r="G128" s="20">
        <f>Model!$W$15*((drdp!D128+drdp!M128)*'MBXY-TI2S'!$B128+(drdp!G128+drdp!P128)*'MBXY-TI2S'!$C128+(drdp!J128+drdp!S128)*'MBXY-TI2S'!$D128)</f>
        <v>0</v>
      </c>
      <c r="H128" s="18">
        <f>Model!$W$15*((drdp!B128)*'MBXY-TI2S'!$B128+(drdp!E128)*'MBXY-TI2S'!$C128+(drdp!H128)*'MBXY-TI2S'!$D128)</f>
        <v>-1.0847013618000194E-2</v>
      </c>
      <c r="I128" s="18">
        <f>Model!$W$15*((drdp!C128)*'MBXY-TI2S'!$B128+(drdp!F128)*'MBXY-TI2S'!$C128+(drdp!I128)*'MBXY-TI2S'!$D128)</f>
        <v>2.9064485392325421E-3</v>
      </c>
      <c r="J128" s="18">
        <f>Model!$W$15*((drdp!D128)*'MBXY-TI2S'!$B128+(drdp!G128)*'MBXY-TI2S'!$C128+(drdp!J128)*'MBXY-TI2S'!$D128)</f>
        <v>0</v>
      </c>
      <c r="K128" s="21">
        <f>SUM(E$3:E127)+H128</f>
        <v>-1.5519513855375893</v>
      </c>
      <c r="L128" s="21">
        <f>SUM(F$3:F127)+I128</f>
        <v>0.4158441204471594</v>
      </c>
      <c r="M128" s="21">
        <f>SUM(G$3:G127)+J128</f>
        <v>0</v>
      </c>
      <c r="N128" s="19">
        <f t="shared" si="5"/>
        <v>2.4085531030720428</v>
      </c>
      <c r="O128" s="19">
        <f t="shared" si="5"/>
        <v>0.17292633251047163</v>
      </c>
      <c r="P128" s="19">
        <f t="shared" si="5"/>
        <v>0</v>
      </c>
      <c r="Q128" s="19">
        <f t="shared" si="6"/>
        <v>-0.64536985889562914</v>
      </c>
      <c r="R128" s="19">
        <f t="shared" si="7"/>
        <v>0</v>
      </c>
      <c r="S128" s="19">
        <f t="shared" si="8"/>
        <v>0</v>
      </c>
    </row>
    <row r="129" spans="1:19" x14ac:dyDescent="0.25">
      <c r="A129" s="26">
        <f>Wellpath!E129</f>
        <v>3780</v>
      </c>
      <c r="B129" s="22">
        <v>0</v>
      </c>
      <c r="C129" s="22">
        <v>0</v>
      </c>
      <c r="D129" s="22">
        <f>COS(Wellpath!$O129) / (Bfield * COS(Dip))</f>
        <v>1.2349417595138832E-5</v>
      </c>
      <c r="E129" s="20">
        <f>Model!$W$15*((drdp!B129+drdp!K129)*'MBXY-TI2S'!$B129+(drdp!E129+drdp!N129)*'MBXY-TI2S'!$C129+(drdp!H129+drdp!Q129)*'MBXY-TI2S'!$D129)</f>
        <v>-2.1694027236000387E-2</v>
      </c>
      <c r="F129" s="20">
        <f>Model!$W$15*((drdp!C129+drdp!L129)*'MBXY-TI2S'!$B129+(drdp!F129+drdp!O129)*'MBXY-TI2S'!$C129+(drdp!I129+drdp!R129)*'MBXY-TI2S'!$D129)</f>
        <v>5.8128970784650843E-3</v>
      </c>
      <c r="G129" s="20">
        <f>Model!$W$15*((drdp!D129+drdp!M129)*'MBXY-TI2S'!$B129+(drdp!G129+drdp!P129)*'MBXY-TI2S'!$C129+(drdp!J129+drdp!S129)*'MBXY-TI2S'!$D129)</f>
        <v>0</v>
      </c>
      <c r="H129" s="18">
        <f>Model!$W$15*((drdp!B129)*'MBXY-TI2S'!$B129+(drdp!E129)*'MBXY-TI2S'!$C129+(drdp!H129)*'MBXY-TI2S'!$D129)</f>
        <v>-1.0847013618000194E-2</v>
      </c>
      <c r="I129" s="18">
        <f>Model!$W$15*((drdp!C129)*'MBXY-TI2S'!$B129+(drdp!F129)*'MBXY-TI2S'!$C129+(drdp!I129)*'MBXY-TI2S'!$D129)</f>
        <v>2.9064485392325421E-3</v>
      </c>
      <c r="J129" s="18">
        <f>Model!$W$15*((drdp!D129)*'MBXY-TI2S'!$B129+(drdp!G129)*'MBXY-TI2S'!$C129+(drdp!J129)*'MBXY-TI2S'!$D129)</f>
        <v>0</v>
      </c>
      <c r="K129" s="21">
        <f>SUM(E$3:E128)+H129</f>
        <v>-1.5736454127735897</v>
      </c>
      <c r="L129" s="21">
        <f>SUM(F$3:F128)+I129</f>
        <v>0.42165701752562451</v>
      </c>
      <c r="M129" s="21">
        <f>SUM(G$3:G128)+J129</f>
        <v>0</v>
      </c>
      <c r="N129" s="19">
        <f t="shared" si="5"/>
        <v>2.4763598851433617</v>
      </c>
      <c r="O129" s="19">
        <f t="shared" si="5"/>
        <v>0.17779464042860482</v>
      </c>
      <c r="P129" s="19">
        <f t="shared" si="5"/>
        <v>0</v>
      </c>
      <c r="Q129" s="19">
        <f t="shared" si="6"/>
        <v>-0.66353863139299218</v>
      </c>
      <c r="R129" s="19">
        <f t="shared" si="7"/>
        <v>0</v>
      </c>
      <c r="S129" s="19">
        <f t="shared" si="8"/>
        <v>0</v>
      </c>
    </row>
    <row r="130" spans="1:19" x14ac:dyDescent="0.25">
      <c r="A130" s="26">
        <f>Wellpath!E130</f>
        <v>3810</v>
      </c>
      <c r="B130" s="22">
        <v>0</v>
      </c>
      <c r="C130" s="22">
        <v>0</v>
      </c>
      <c r="D130" s="22">
        <f>COS(Wellpath!$O130) / (Bfield * COS(Dip))</f>
        <v>1.2349417595138832E-5</v>
      </c>
      <c r="E130" s="20">
        <f>Model!$W$15*((drdp!B130+drdp!K130)*'MBXY-TI2S'!$B130+(drdp!E130+drdp!N130)*'MBXY-TI2S'!$C130+(drdp!H130+drdp!Q130)*'MBXY-TI2S'!$D130)</f>
        <v>-2.1694027236000387E-2</v>
      </c>
      <c r="F130" s="20">
        <f>Model!$W$15*((drdp!C130+drdp!L130)*'MBXY-TI2S'!$B130+(drdp!F130+drdp!O130)*'MBXY-TI2S'!$C130+(drdp!I130+drdp!R130)*'MBXY-TI2S'!$D130)</f>
        <v>5.8128970784650843E-3</v>
      </c>
      <c r="G130" s="20">
        <f>Model!$W$15*((drdp!D130+drdp!M130)*'MBXY-TI2S'!$B130+(drdp!G130+drdp!P130)*'MBXY-TI2S'!$C130+(drdp!J130+drdp!S130)*'MBXY-TI2S'!$D130)</f>
        <v>0</v>
      </c>
      <c r="H130" s="18">
        <f>Model!$W$15*((drdp!B130)*'MBXY-TI2S'!$B130+(drdp!E130)*'MBXY-TI2S'!$C130+(drdp!H130)*'MBXY-TI2S'!$D130)</f>
        <v>-1.0847013618000194E-2</v>
      </c>
      <c r="I130" s="18">
        <f>Model!$W$15*((drdp!C130)*'MBXY-TI2S'!$B130+(drdp!F130)*'MBXY-TI2S'!$C130+(drdp!I130)*'MBXY-TI2S'!$D130)</f>
        <v>2.9064485392325421E-3</v>
      </c>
      <c r="J130" s="18">
        <f>Model!$W$15*((drdp!D130)*'MBXY-TI2S'!$B130+(drdp!G130)*'MBXY-TI2S'!$C130+(drdp!J130)*'MBXY-TI2S'!$D130)</f>
        <v>0</v>
      </c>
      <c r="K130" s="21">
        <f>SUM(E$3:E129)+H130</f>
        <v>-1.5953394400095902</v>
      </c>
      <c r="L130" s="21">
        <f>SUM(F$3:F129)+I130</f>
        <v>0.42746991460408962</v>
      </c>
      <c r="M130" s="21">
        <f>SUM(G$3:G129)+J130</f>
        <v>0</v>
      </c>
      <c r="N130" s="19">
        <f t="shared" si="5"/>
        <v>2.5451079288501126</v>
      </c>
      <c r="O130" s="19">
        <f t="shared" si="5"/>
        <v>0.18273052789162766</v>
      </c>
      <c r="P130" s="19">
        <f t="shared" si="5"/>
        <v>0</v>
      </c>
      <c r="Q130" s="19">
        <f t="shared" si="6"/>
        <v>-0.6819596141854356</v>
      </c>
      <c r="R130" s="19">
        <f t="shared" si="7"/>
        <v>0</v>
      </c>
      <c r="S130" s="19">
        <f t="shared" si="8"/>
        <v>0</v>
      </c>
    </row>
    <row r="131" spans="1:19" x14ac:dyDescent="0.25">
      <c r="A131" s="26">
        <f>Wellpath!E131</f>
        <v>3840</v>
      </c>
      <c r="B131" s="22">
        <v>0</v>
      </c>
      <c r="C131" s="22">
        <v>0</v>
      </c>
      <c r="D131" s="22">
        <f>COS(Wellpath!$O131) / (Bfield * COS(Dip))</f>
        <v>1.2349417595138832E-5</v>
      </c>
      <c r="E131" s="20">
        <f>Model!$W$15*((drdp!B131+drdp!K131)*'MBXY-TI2S'!$B131+(drdp!E131+drdp!N131)*'MBXY-TI2S'!$C131+(drdp!H131+drdp!Q131)*'MBXY-TI2S'!$D131)</f>
        <v>-2.1694027236000387E-2</v>
      </c>
      <c r="F131" s="20">
        <f>Model!$W$15*((drdp!C131+drdp!L131)*'MBXY-TI2S'!$B131+(drdp!F131+drdp!O131)*'MBXY-TI2S'!$C131+(drdp!I131+drdp!R131)*'MBXY-TI2S'!$D131)</f>
        <v>5.8128970784650843E-3</v>
      </c>
      <c r="G131" s="20">
        <f>Model!$W$15*((drdp!D131+drdp!M131)*'MBXY-TI2S'!$B131+(drdp!G131+drdp!P131)*'MBXY-TI2S'!$C131+(drdp!J131+drdp!S131)*'MBXY-TI2S'!$D131)</f>
        <v>0</v>
      </c>
      <c r="H131" s="18">
        <f>Model!$W$15*((drdp!B131)*'MBXY-TI2S'!$B131+(drdp!E131)*'MBXY-TI2S'!$C131+(drdp!H131)*'MBXY-TI2S'!$D131)</f>
        <v>-1.0847013618000194E-2</v>
      </c>
      <c r="I131" s="18">
        <f>Model!$W$15*((drdp!C131)*'MBXY-TI2S'!$B131+(drdp!F131)*'MBXY-TI2S'!$C131+(drdp!I131)*'MBXY-TI2S'!$D131)</f>
        <v>2.9064485392325421E-3</v>
      </c>
      <c r="J131" s="18">
        <f>Model!$W$15*((drdp!D131)*'MBXY-TI2S'!$B131+(drdp!G131)*'MBXY-TI2S'!$C131+(drdp!J131)*'MBXY-TI2S'!$D131)</f>
        <v>0</v>
      </c>
      <c r="K131" s="21">
        <f>SUM(E$3:E130)+H131</f>
        <v>-1.6170334672455906</v>
      </c>
      <c r="L131" s="21">
        <f>SUM(F$3:F130)+I131</f>
        <v>0.43328281168255472</v>
      </c>
      <c r="M131" s="21">
        <f>SUM(G$3:G130)+J131</f>
        <v>0</v>
      </c>
      <c r="N131" s="19">
        <f t="shared" si="5"/>
        <v>2.6147972341922965</v>
      </c>
      <c r="O131" s="19">
        <f t="shared" si="5"/>
        <v>0.18773399489954018</v>
      </c>
      <c r="P131" s="19">
        <f t="shared" si="5"/>
        <v>0</v>
      </c>
      <c r="Q131" s="19">
        <f t="shared" si="6"/>
        <v>-0.70063280727295973</v>
      </c>
      <c r="R131" s="19">
        <f t="shared" si="7"/>
        <v>0</v>
      </c>
      <c r="S131" s="19">
        <f t="shared" si="8"/>
        <v>0</v>
      </c>
    </row>
    <row r="132" spans="1:19" x14ac:dyDescent="0.25">
      <c r="A132" s="26">
        <f>Wellpath!E132</f>
        <v>3870</v>
      </c>
      <c r="B132" s="22">
        <v>0</v>
      </c>
      <c r="C132" s="22">
        <v>0</v>
      </c>
      <c r="D132" s="22">
        <f>COS(Wellpath!$O132) / (Bfield * COS(Dip))</f>
        <v>1.2349417595138832E-5</v>
      </c>
      <c r="E132" s="20">
        <f>Model!$W$15*((drdp!B132+drdp!K132)*'MBXY-TI2S'!$B132+(drdp!E132+drdp!N132)*'MBXY-TI2S'!$C132+(drdp!H132+drdp!Q132)*'MBXY-TI2S'!$D132)</f>
        <v>-2.1694027236000387E-2</v>
      </c>
      <c r="F132" s="20">
        <f>Model!$W$15*((drdp!C132+drdp!L132)*'MBXY-TI2S'!$B132+(drdp!F132+drdp!O132)*'MBXY-TI2S'!$C132+(drdp!I132+drdp!R132)*'MBXY-TI2S'!$D132)</f>
        <v>5.8128970784650843E-3</v>
      </c>
      <c r="G132" s="20">
        <f>Model!$W$15*((drdp!D132+drdp!M132)*'MBXY-TI2S'!$B132+(drdp!G132+drdp!P132)*'MBXY-TI2S'!$C132+(drdp!J132+drdp!S132)*'MBXY-TI2S'!$D132)</f>
        <v>0</v>
      </c>
      <c r="H132" s="18">
        <f>Model!$W$15*((drdp!B132)*'MBXY-TI2S'!$B132+(drdp!E132)*'MBXY-TI2S'!$C132+(drdp!H132)*'MBXY-TI2S'!$D132)</f>
        <v>-1.0847013618000194E-2</v>
      </c>
      <c r="I132" s="18">
        <f>Model!$W$15*((drdp!C132)*'MBXY-TI2S'!$B132+(drdp!F132)*'MBXY-TI2S'!$C132+(drdp!I132)*'MBXY-TI2S'!$D132)</f>
        <v>2.9064485392325421E-3</v>
      </c>
      <c r="J132" s="18">
        <f>Model!$W$15*((drdp!D132)*'MBXY-TI2S'!$B132+(drdp!G132)*'MBXY-TI2S'!$C132+(drdp!J132)*'MBXY-TI2S'!$D132)</f>
        <v>0</v>
      </c>
      <c r="K132" s="21">
        <f>SUM(E$3:E131)+H132</f>
        <v>-1.6387274944815911</v>
      </c>
      <c r="L132" s="21">
        <f>SUM(F$3:F131)+I132</f>
        <v>0.43909570876101983</v>
      </c>
      <c r="M132" s="21">
        <f>SUM(G$3:G131)+J132</f>
        <v>0</v>
      </c>
      <c r="N132" s="19">
        <f t="shared" ref="N132:P133" si="9">K132^2</f>
        <v>2.6854278011699129</v>
      </c>
      <c r="O132" s="19">
        <f t="shared" si="9"/>
        <v>0.19280504145234234</v>
      </c>
      <c r="P132" s="19">
        <f t="shared" si="9"/>
        <v>0</v>
      </c>
      <c r="Q132" s="19">
        <f t="shared" ref="Q132:Q133" si="10">K132*L132</f>
        <v>-0.71955821065556447</v>
      </c>
      <c r="R132" s="19">
        <f t="shared" ref="R132:R133" si="11">K132*M132</f>
        <v>0</v>
      </c>
      <c r="S132" s="19">
        <f t="shared" ref="S132:S133" si="12">L132*M132</f>
        <v>0</v>
      </c>
    </row>
    <row r="133" spans="1:19" x14ac:dyDescent="0.25">
      <c r="A133" s="26">
        <f>Wellpath!E133</f>
        <v>3900</v>
      </c>
      <c r="B133" s="22">
        <v>0</v>
      </c>
      <c r="C133" s="22">
        <v>0</v>
      </c>
      <c r="D133" s="22">
        <f>COS(Wellpath!$O133) / (Bfield * COS(Dip))</f>
        <v>1.2349417595138832E-5</v>
      </c>
      <c r="E133" s="20">
        <f>Model!$W$15*((drdp!B133+drdp!K133)*'MBXY-TI2S'!$B133+(drdp!E133+drdp!N133)*'MBXY-TI2S'!$C133+(drdp!H133+drdp!Q133)*'MBXY-TI2S'!$D133)</f>
        <v>-2.1694027236000387E-2</v>
      </c>
      <c r="F133" s="20">
        <f>Model!$W$15*((drdp!C133+drdp!L133)*'MBXY-TI2S'!$B133+(drdp!F133+drdp!O133)*'MBXY-TI2S'!$C133+(drdp!I133+drdp!R133)*'MBXY-TI2S'!$D133)</f>
        <v>5.8128970784650843E-3</v>
      </c>
      <c r="G133" s="20">
        <f>Model!$W$15*((drdp!D133+drdp!M133)*'MBXY-TI2S'!$B133+(drdp!G133+drdp!P133)*'MBXY-TI2S'!$C133+(drdp!J133+drdp!S133)*'MBXY-TI2S'!$D133)</f>
        <v>0</v>
      </c>
      <c r="H133" s="18">
        <f>Model!$W$15*((drdp!B133)*'MBXY-TI2S'!$B133+(drdp!E133)*'MBXY-TI2S'!$C133+(drdp!H133)*'MBXY-TI2S'!$D133)</f>
        <v>-1.0847013618000194E-2</v>
      </c>
      <c r="I133" s="18">
        <f>Model!$W$15*((drdp!C133)*'MBXY-TI2S'!$B133+(drdp!F133)*'MBXY-TI2S'!$C133+(drdp!I133)*'MBXY-TI2S'!$D133)</f>
        <v>2.9064485392325421E-3</v>
      </c>
      <c r="J133" s="18">
        <f>Model!$W$15*((drdp!D133)*'MBXY-TI2S'!$B133+(drdp!G133)*'MBXY-TI2S'!$C133+(drdp!J133)*'MBXY-TI2S'!$D133)</f>
        <v>0</v>
      </c>
      <c r="K133" s="21">
        <f>SUM(E$3:E132)+H133</f>
        <v>-1.6604215217175915</v>
      </c>
      <c r="L133" s="21">
        <f>SUM(F$3:F132)+I133</f>
        <v>0.44490860583948494</v>
      </c>
      <c r="M133" s="21">
        <f>SUM(G$3:G132)+J133</f>
        <v>0</v>
      </c>
      <c r="N133" s="19">
        <f t="shared" si="9"/>
        <v>2.7569996297829622</v>
      </c>
      <c r="O133" s="19">
        <f t="shared" si="9"/>
        <v>0.19794366755003417</v>
      </c>
      <c r="P133" s="19">
        <f t="shared" si="9"/>
        <v>0</v>
      </c>
      <c r="Q133" s="19">
        <f t="shared" si="10"/>
        <v>-0.73873582433324969</v>
      </c>
      <c r="R133" s="19">
        <f t="shared" si="11"/>
        <v>0</v>
      </c>
      <c r="S133" s="19">
        <f t="shared" si="12"/>
        <v>0</v>
      </c>
    </row>
    <row r="134" spans="1:19" x14ac:dyDescent="0.25">
      <c r="A134" s="26">
        <f>Wellpath!E134</f>
        <v>3930</v>
      </c>
      <c r="B134" s="22">
        <v>0</v>
      </c>
      <c r="C134" s="22">
        <v>0</v>
      </c>
      <c r="D134" s="22">
        <f>COS(Wellpath!$O134) / (Bfield * COS(Dip))</f>
        <v>1.2349417595138832E-5</v>
      </c>
      <c r="E134" s="20">
        <f>Model!$W$15*((drdp!B134+drdp!K134)*'MBXY-TI2S'!$B134+(drdp!E134+drdp!N134)*'MBXY-TI2S'!$C134+(drdp!H134+drdp!Q134)*'MBXY-TI2S'!$D134)</f>
        <v>-2.1694027236000387E-2</v>
      </c>
      <c r="F134" s="20">
        <f>Model!$W$15*((drdp!C134+drdp!L134)*'MBXY-TI2S'!$B134+(drdp!F134+drdp!O134)*'MBXY-TI2S'!$C134+(drdp!I134+drdp!R134)*'MBXY-TI2S'!$D134)</f>
        <v>5.8128970784650843E-3</v>
      </c>
      <c r="G134" s="20">
        <f>Model!$W$15*((drdp!D134+drdp!M134)*'MBXY-TI2S'!$B134+(drdp!G134+drdp!P134)*'MBXY-TI2S'!$C134+(drdp!J134+drdp!S134)*'MBXY-TI2S'!$D134)</f>
        <v>0</v>
      </c>
      <c r="H134" s="18">
        <f>Model!$W$15*((drdp!B134)*'MBXY-TI2S'!$B134+(drdp!E134)*'MBXY-TI2S'!$C134+(drdp!H134)*'MBXY-TI2S'!$D134)</f>
        <v>-1.0847013618000194E-2</v>
      </c>
      <c r="I134" s="18">
        <f>Model!$W$15*((drdp!C134)*'MBXY-TI2S'!$B134+(drdp!F134)*'MBXY-TI2S'!$C134+(drdp!I134)*'MBXY-TI2S'!$D134)</f>
        <v>2.9064485392325421E-3</v>
      </c>
      <c r="J134" s="18">
        <f>Model!$W$15*((drdp!D134)*'MBXY-TI2S'!$B134+(drdp!G134)*'MBXY-TI2S'!$C134+(drdp!J134)*'MBXY-TI2S'!$D134)</f>
        <v>0</v>
      </c>
      <c r="K134" s="21">
        <f>SUM(E$3:E133)+H134</f>
        <v>-1.6821155489535919</v>
      </c>
      <c r="L134" s="21">
        <f>SUM(F$3:F133)+I134</f>
        <v>0.45072150291795005</v>
      </c>
      <c r="M134" s="21">
        <f>SUM(G$3:G133)+J134</f>
        <v>0</v>
      </c>
      <c r="N134" s="19">
        <f t="shared" ref="N134:N197" si="13">K134^2</f>
        <v>2.8295127200314441</v>
      </c>
      <c r="O134" s="19">
        <f t="shared" ref="O134:O197" si="14">L134^2</f>
        <v>0.20314987319261565</v>
      </c>
      <c r="P134" s="19">
        <f t="shared" ref="P134:P197" si="15">M134^2</f>
        <v>0</v>
      </c>
      <c r="Q134" s="19">
        <f t="shared" ref="Q134:Q197" si="16">K134*L134</f>
        <v>-0.75816564830601552</v>
      </c>
      <c r="R134" s="19">
        <f t="shared" ref="R134:R197" si="17">K134*M134</f>
        <v>0</v>
      </c>
      <c r="S134" s="19">
        <f t="shared" ref="S134:S197" si="18">L134*M134</f>
        <v>0</v>
      </c>
    </row>
    <row r="135" spans="1:19" x14ac:dyDescent="0.25">
      <c r="A135" s="26">
        <f>Wellpath!E135</f>
        <v>3960</v>
      </c>
      <c r="B135" s="22">
        <v>0</v>
      </c>
      <c r="C135" s="22">
        <v>0</v>
      </c>
      <c r="D135" s="22">
        <f>COS(Wellpath!$O135) / (Bfield * COS(Dip))</f>
        <v>1.2349417595138832E-5</v>
      </c>
      <c r="E135" s="20">
        <f>Model!$W$15*((drdp!B135+drdp!K135)*'MBXY-TI2S'!$B135+(drdp!E135+drdp!N135)*'MBXY-TI2S'!$C135+(drdp!H135+drdp!Q135)*'MBXY-TI2S'!$D135)</f>
        <v>-2.1694027236000387E-2</v>
      </c>
      <c r="F135" s="20">
        <f>Model!$W$15*((drdp!C135+drdp!L135)*'MBXY-TI2S'!$B135+(drdp!F135+drdp!O135)*'MBXY-TI2S'!$C135+(drdp!I135+drdp!R135)*'MBXY-TI2S'!$D135)</f>
        <v>5.8128970784650843E-3</v>
      </c>
      <c r="G135" s="20">
        <f>Model!$W$15*((drdp!D135+drdp!M135)*'MBXY-TI2S'!$B135+(drdp!G135+drdp!P135)*'MBXY-TI2S'!$C135+(drdp!J135+drdp!S135)*'MBXY-TI2S'!$D135)</f>
        <v>0</v>
      </c>
      <c r="H135" s="18">
        <f>Model!$W$15*((drdp!B135)*'MBXY-TI2S'!$B135+(drdp!E135)*'MBXY-TI2S'!$C135+(drdp!H135)*'MBXY-TI2S'!$D135)</f>
        <v>-1.0847013618000194E-2</v>
      </c>
      <c r="I135" s="18">
        <f>Model!$W$15*((drdp!C135)*'MBXY-TI2S'!$B135+(drdp!F135)*'MBXY-TI2S'!$C135+(drdp!I135)*'MBXY-TI2S'!$D135)</f>
        <v>2.9064485392325421E-3</v>
      </c>
      <c r="J135" s="18">
        <f>Model!$W$15*((drdp!D135)*'MBXY-TI2S'!$B135+(drdp!G135)*'MBXY-TI2S'!$C135+(drdp!J135)*'MBXY-TI2S'!$D135)</f>
        <v>0</v>
      </c>
      <c r="K135" s="21">
        <f>SUM(E$3:E134)+H135</f>
        <v>-1.7038095761895924</v>
      </c>
      <c r="L135" s="21">
        <f>SUM(F$3:F134)+I135</f>
        <v>0.45653439999641515</v>
      </c>
      <c r="M135" s="21">
        <f>SUM(G$3:G134)+J135</f>
        <v>0</v>
      </c>
      <c r="N135" s="19">
        <f t="shared" si="13"/>
        <v>2.9029670719153584</v>
      </c>
      <c r="O135" s="19">
        <f t="shared" si="14"/>
        <v>0.20842365838008678</v>
      </c>
      <c r="P135" s="19">
        <f t="shared" si="15"/>
        <v>0</v>
      </c>
      <c r="Q135" s="19">
        <f t="shared" si="16"/>
        <v>-0.77784768257386194</v>
      </c>
      <c r="R135" s="19">
        <f t="shared" si="17"/>
        <v>0</v>
      </c>
      <c r="S135" s="19">
        <f t="shared" si="18"/>
        <v>0</v>
      </c>
    </row>
    <row r="136" spans="1:19" x14ac:dyDescent="0.25">
      <c r="A136" s="26">
        <f>Wellpath!E136</f>
        <v>3990</v>
      </c>
      <c r="B136" s="22">
        <v>0</v>
      </c>
      <c r="C136" s="22">
        <v>0</v>
      </c>
      <c r="D136" s="22">
        <f>COS(Wellpath!$O136) / (Bfield * COS(Dip))</f>
        <v>1.2349417595138832E-5</v>
      </c>
      <c r="E136" s="20">
        <f>Model!$W$15*((drdp!B136+drdp!K136)*'MBXY-TI2S'!$B136+(drdp!E136+drdp!N136)*'MBXY-TI2S'!$C136+(drdp!H136+drdp!Q136)*'MBXY-TI2S'!$D136)</f>
        <v>-2.1694027236000387E-2</v>
      </c>
      <c r="F136" s="20">
        <f>Model!$W$15*((drdp!C136+drdp!L136)*'MBXY-TI2S'!$B136+(drdp!F136+drdp!O136)*'MBXY-TI2S'!$C136+(drdp!I136+drdp!R136)*'MBXY-TI2S'!$D136)</f>
        <v>5.8128970784650843E-3</v>
      </c>
      <c r="G136" s="20">
        <f>Model!$W$15*((drdp!D136+drdp!M136)*'MBXY-TI2S'!$B136+(drdp!G136+drdp!P136)*'MBXY-TI2S'!$C136+(drdp!J136+drdp!S136)*'MBXY-TI2S'!$D136)</f>
        <v>0</v>
      </c>
      <c r="H136" s="18">
        <f>Model!$W$15*((drdp!B136)*'MBXY-TI2S'!$B136+(drdp!E136)*'MBXY-TI2S'!$C136+(drdp!H136)*'MBXY-TI2S'!$D136)</f>
        <v>-1.0847013618000194E-2</v>
      </c>
      <c r="I136" s="18">
        <f>Model!$W$15*((drdp!C136)*'MBXY-TI2S'!$B136+(drdp!F136)*'MBXY-TI2S'!$C136+(drdp!I136)*'MBXY-TI2S'!$D136)</f>
        <v>2.9064485392325421E-3</v>
      </c>
      <c r="J136" s="18">
        <f>Model!$W$15*((drdp!D136)*'MBXY-TI2S'!$B136+(drdp!G136)*'MBXY-TI2S'!$C136+(drdp!J136)*'MBXY-TI2S'!$D136)</f>
        <v>0</v>
      </c>
      <c r="K136" s="21">
        <f>SUM(E$3:E135)+H136</f>
        <v>-1.7255036034255928</v>
      </c>
      <c r="L136" s="21">
        <f>SUM(F$3:F135)+I136</f>
        <v>0.46234729707488026</v>
      </c>
      <c r="M136" s="21">
        <f>SUM(G$3:G135)+J136</f>
        <v>0</v>
      </c>
      <c r="N136" s="19">
        <f t="shared" si="13"/>
        <v>2.9773626854347057</v>
      </c>
      <c r="O136" s="19">
        <f t="shared" si="14"/>
        <v>0.21376502311244758</v>
      </c>
      <c r="P136" s="19">
        <f t="shared" si="15"/>
        <v>0</v>
      </c>
      <c r="Q136" s="19">
        <f t="shared" si="16"/>
        <v>-0.79778192713678897</v>
      </c>
      <c r="R136" s="19">
        <f t="shared" si="17"/>
        <v>0</v>
      </c>
      <c r="S136" s="19">
        <f t="shared" si="18"/>
        <v>0</v>
      </c>
    </row>
    <row r="137" spans="1:19" x14ac:dyDescent="0.25">
      <c r="A137" s="26">
        <f>Wellpath!E137</f>
        <v>4020</v>
      </c>
      <c r="B137" s="22">
        <v>0</v>
      </c>
      <c r="C137" s="22">
        <v>0</v>
      </c>
      <c r="D137" s="22">
        <f>COS(Wellpath!$O137) / (Bfield * COS(Dip))</f>
        <v>1.2349417595138832E-5</v>
      </c>
      <c r="E137" s="20">
        <f>Model!$W$15*((drdp!B137+drdp!K137)*'MBXY-TI2S'!$B137+(drdp!E137+drdp!N137)*'MBXY-TI2S'!$C137+(drdp!H137+drdp!Q137)*'MBXY-TI2S'!$D137)</f>
        <v>-2.1694027236000387E-2</v>
      </c>
      <c r="F137" s="20">
        <f>Model!$W$15*((drdp!C137+drdp!L137)*'MBXY-TI2S'!$B137+(drdp!F137+drdp!O137)*'MBXY-TI2S'!$C137+(drdp!I137+drdp!R137)*'MBXY-TI2S'!$D137)</f>
        <v>5.8128970784650843E-3</v>
      </c>
      <c r="G137" s="20">
        <f>Model!$W$15*((drdp!D137+drdp!M137)*'MBXY-TI2S'!$B137+(drdp!G137+drdp!P137)*'MBXY-TI2S'!$C137+(drdp!J137+drdp!S137)*'MBXY-TI2S'!$D137)</f>
        <v>0</v>
      </c>
      <c r="H137" s="18">
        <f>Model!$W$15*((drdp!B137)*'MBXY-TI2S'!$B137+(drdp!E137)*'MBXY-TI2S'!$C137+(drdp!H137)*'MBXY-TI2S'!$D137)</f>
        <v>-1.0847013618000194E-2</v>
      </c>
      <c r="I137" s="18">
        <f>Model!$W$15*((drdp!C137)*'MBXY-TI2S'!$B137+(drdp!F137)*'MBXY-TI2S'!$C137+(drdp!I137)*'MBXY-TI2S'!$D137)</f>
        <v>2.9064485392325421E-3</v>
      </c>
      <c r="J137" s="18">
        <f>Model!$W$15*((drdp!D137)*'MBXY-TI2S'!$B137+(drdp!G137)*'MBXY-TI2S'!$C137+(drdp!J137)*'MBXY-TI2S'!$D137)</f>
        <v>0</v>
      </c>
      <c r="K137" s="21">
        <f>SUM(E$3:E136)+H137</f>
        <v>-1.7471976306615933</v>
      </c>
      <c r="L137" s="21">
        <f>SUM(F$3:F136)+I137</f>
        <v>0.46816019415334537</v>
      </c>
      <c r="M137" s="21">
        <f>SUM(G$3:G136)+J137</f>
        <v>0</v>
      </c>
      <c r="N137" s="19">
        <f t="shared" si="13"/>
        <v>3.0526995605894856</v>
      </c>
      <c r="O137" s="19">
        <f t="shared" si="14"/>
        <v>0.21917396738969802</v>
      </c>
      <c r="P137" s="19">
        <f t="shared" si="15"/>
        <v>0</v>
      </c>
      <c r="Q137" s="19">
        <f t="shared" si="16"/>
        <v>-0.81796838199479649</v>
      </c>
      <c r="R137" s="19">
        <f t="shared" si="17"/>
        <v>0</v>
      </c>
      <c r="S137" s="19">
        <f t="shared" si="18"/>
        <v>0</v>
      </c>
    </row>
    <row r="138" spans="1:19" x14ac:dyDescent="0.25">
      <c r="A138" s="26">
        <f>Wellpath!E138</f>
        <v>4050</v>
      </c>
      <c r="B138" s="22">
        <v>0</v>
      </c>
      <c r="C138" s="22">
        <v>0</v>
      </c>
      <c r="D138" s="22">
        <f>COS(Wellpath!$O138) / (Bfield * COS(Dip))</f>
        <v>1.2349417595138832E-5</v>
      </c>
      <c r="E138" s="20">
        <f>Model!$W$15*((drdp!B138+drdp!K138)*'MBXY-TI2S'!$B138+(drdp!E138+drdp!N138)*'MBXY-TI2S'!$C138+(drdp!H138+drdp!Q138)*'MBXY-TI2S'!$D138)</f>
        <v>-2.1694027236000387E-2</v>
      </c>
      <c r="F138" s="20">
        <f>Model!$W$15*((drdp!C138+drdp!L138)*'MBXY-TI2S'!$B138+(drdp!F138+drdp!O138)*'MBXY-TI2S'!$C138+(drdp!I138+drdp!R138)*'MBXY-TI2S'!$D138)</f>
        <v>5.8128970784650843E-3</v>
      </c>
      <c r="G138" s="20">
        <f>Model!$W$15*((drdp!D138+drdp!M138)*'MBXY-TI2S'!$B138+(drdp!G138+drdp!P138)*'MBXY-TI2S'!$C138+(drdp!J138+drdp!S138)*'MBXY-TI2S'!$D138)</f>
        <v>0</v>
      </c>
      <c r="H138" s="18">
        <f>Model!$W$15*((drdp!B138)*'MBXY-TI2S'!$B138+(drdp!E138)*'MBXY-TI2S'!$C138+(drdp!H138)*'MBXY-TI2S'!$D138)</f>
        <v>-1.0847013618000194E-2</v>
      </c>
      <c r="I138" s="18">
        <f>Model!$W$15*((drdp!C138)*'MBXY-TI2S'!$B138+(drdp!F138)*'MBXY-TI2S'!$C138+(drdp!I138)*'MBXY-TI2S'!$D138)</f>
        <v>2.9064485392325421E-3</v>
      </c>
      <c r="J138" s="18">
        <f>Model!$W$15*((drdp!D138)*'MBXY-TI2S'!$B138+(drdp!G138)*'MBXY-TI2S'!$C138+(drdp!J138)*'MBXY-TI2S'!$D138)</f>
        <v>0</v>
      </c>
      <c r="K138" s="21">
        <f>SUM(E$3:E137)+H138</f>
        <v>-1.7688916578975937</v>
      </c>
      <c r="L138" s="21">
        <f>SUM(F$3:F137)+I138</f>
        <v>0.47397309123181047</v>
      </c>
      <c r="M138" s="21">
        <f>SUM(G$3:G137)+J138</f>
        <v>0</v>
      </c>
      <c r="N138" s="19">
        <f t="shared" si="13"/>
        <v>3.1289776973796979</v>
      </c>
      <c r="O138" s="19">
        <f t="shared" si="14"/>
        <v>0.22465049121183814</v>
      </c>
      <c r="P138" s="19">
        <f t="shared" si="15"/>
        <v>0</v>
      </c>
      <c r="Q138" s="19">
        <f t="shared" si="16"/>
        <v>-0.83840704714788472</v>
      </c>
      <c r="R138" s="19">
        <f t="shared" si="17"/>
        <v>0</v>
      </c>
      <c r="S138" s="19">
        <f t="shared" si="18"/>
        <v>0</v>
      </c>
    </row>
    <row r="139" spans="1:19" x14ac:dyDescent="0.25">
      <c r="A139" s="26">
        <f>Wellpath!E139</f>
        <v>4080</v>
      </c>
      <c r="B139" s="22">
        <v>0</v>
      </c>
      <c r="C139" s="22">
        <v>0</v>
      </c>
      <c r="D139" s="22">
        <f>COS(Wellpath!$O139) / (Bfield * COS(Dip))</f>
        <v>1.2349417595138832E-5</v>
      </c>
      <c r="E139" s="20">
        <f>Model!$W$15*((drdp!B139+drdp!K139)*'MBXY-TI2S'!$B139+(drdp!E139+drdp!N139)*'MBXY-TI2S'!$C139+(drdp!H139+drdp!Q139)*'MBXY-TI2S'!$D139)</f>
        <v>-2.1694027236000387E-2</v>
      </c>
      <c r="F139" s="20">
        <f>Model!$W$15*((drdp!C139+drdp!L139)*'MBXY-TI2S'!$B139+(drdp!F139+drdp!O139)*'MBXY-TI2S'!$C139+(drdp!I139+drdp!R139)*'MBXY-TI2S'!$D139)</f>
        <v>5.8128970784650843E-3</v>
      </c>
      <c r="G139" s="20">
        <f>Model!$W$15*((drdp!D139+drdp!M139)*'MBXY-TI2S'!$B139+(drdp!G139+drdp!P139)*'MBXY-TI2S'!$C139+(drdp!J139+drdp!S139)*'MBXY-TI2S'!$D139)</f>
        <v>0</v>
      </c>
      <c r="H139" s="18">
        <f>Model!$W$15*((drdp!B139)*'MBXY-TI2S'!$B139+(drdp!E139)*'MBXY-TI2S'!$C139+(drdp!H139)*'MBXY-TI2S'!$D139)</f>
        <v>-1.0847013618000194E-2</v>
      </c>
      <c r="I139" s="18">
        <f>Model!$W$15*((drdp!C139)*'MBXY-TI2S'!$B139+(drdp!F139)*'MBXY-TI2S'!$C139+(drdp!I139)*'MBXY-TI2S'!$D139)</f>
        <v>2.9064485392325421E-3</v>
      </c>
      <c r="J139" s="18">
        <f>Model!$W$15*((drdp!D139)*'MBXY-TI2S'!$B139+(drdp!G139)*'MBXY-TI2S'!$C139+(drdp!J139)*'MBXY-TI2S'!$D139)</f>
        <v>0</v>
      </c>
      <c r="K139" s="21">
        <f>SUM(E$3:E138)+H139</f>
        <v>-1.7905856851335942</v>
      </c>
      <c r="L139" s="21">
        <f>SUM(F$3:F138)+I139</f>
        <v>0.47978598831027558</v>
      </c>
      <c r="M139" s="21">
        <f>SUM(G$3:G138)+J139</f>
        <v>0</v>
      </c>
      <c r="N139" s="19">
        <f t="shared" si="13"/>
        <v>3.2061970958053427</v>
      </c>
      <c r="O139" s="19">
        <f t="shared" si="14"/>
        <v>0.2301945945788679</v>
      </c>
      <c r="P139" s="19">
        <f t="shared" si="15"/>
        <v>0</v>
      </c>
      <c r="Q139" s="19">
        <f t="shared" si="16"/>
        <v>-0.85909792259605344</v>
      </c>
      <c r="R139" s="19">
        <f t="shared" si="17"/>
        <v>0</v>
      </c>
      <c r="S139" s="19">
        <f t="shared" si="18"/>
        <v>0</v>
      </c>
    </row>
    <row r="140" spans="1:19" x14ac:dyDescent="0.25">
      <c r="A140" s="26">
        <f>Wellpath!E140</f>
        <v>4110</v>
      </c>
      <c r="B140" s="22">
        <v>0</v>
      </c>
      <c r="C140" s="22">
        <v>0</v>
      </c>
      <c r="D140" s="22">
        <f>COS(Wellpath!$O140) / (Bfield * COS(Dip))</f>
        <v>1.2349417595138832E-5</v>
      </c>
      <c r="E140" s="20">
        <f>Model!$W$15*((drdp!B140+drdp!K140)*'MBXY-TI2S'!$B140+(drdp!E140+drdp!N140)*'MBXY-TI2S'!$C140+(drdp!H140+drdp!Q140)*'MBXY-TI2S'!$D140)</f>
        <v>-2.1694027236000387E-2</v>
      </c>
      <c r="F140" s="20">
        <f>Model!$W$15*((drdp!C140+drdp!L140)*'MBXY-TI2S'!$B140+(drdp!F140+drdp!O140)*'MBXY-TI2S'!$C140+(drdp!I140+drdp!R140)*'MBXY-TI2S'!$D140)</f>
        <v>5.8128970784650843E-3</v>
      </c>
      <c r="G140" s="20">
        <f>Model!$W$15*((drdp!D140+drdp!M140)*'MBXY-TI2S'!$B140+(drdp!G140+drdp!P140)*'MBXY-TI2S'!$C140+(drdp!J140+drdp!S140)*'MBXY-TI2S'!$D140)</f>
        <v>0</v>
      </c>
      <c r="H140" s="18">
        <f>Model!$W$15*((drdp!B140)*'MBXY-TI2S'!$B140+(drdp!E140)*'MBXY-TI2S'!$C140+(drdp!H140)*'MBXY-TI2S'!$D140)</f>
        <v>-1.0847013618000194E-2</v>
      </c>
      <c r="I140" s="18">
        <f>Model!$W$15*((drdp!C140)*'MBXY-TI2S'!$B140+(drdp!F140)*'MBXY-TI2S'!$C140+(drdp!I140)*'MBXY-TI2S'!$D140)</f>
        <v>2.9064485392325421E-3</v>
      </c>
      <c r="J140" s="18">
        <f>Model!$W$15*((drdp!D140)*'MBXY-TI2S'!$B140+(drdp!G140)*'MBXY-TI2S'!$C140+(drdp!J140)*'MBXY-TI2S'!$D140)</f>
        <v>0</v>
      </c>
      <c r="K140" s="21">
        <f>SUM(E$3:E139)+H140</f>
        <v>-1.8122797123695946</v>
      </c>
      <c r="L140" s="21">
        <f>SUM(F$3:F139)+I140</f>
        <v>0.48559888538874069</v>
      </c>
      <c r="M140" s="21">
        <f>SUM(G$3:G139)+J140</f>
        <v>0</v>
      </c>
      <c r="N140" s="19">
        <f t="shared" si="13"/>
        <v>3.2843577558664205</v>
      </c>
      <c r="O140" s="19">
        <f t="shared" si="14"/>
        <v>0.23580627749078731</v>
      </c>
      <c r="P140" s="19">
        <f t="shared" si="15"/>
        <v>0</v>
      </c>
      <c r="Q140" s="19">
        <f t="shared" si="16"/>
        <v>-0.88004100833930277</v>
      </c>
      <c r="R140" s="19">
        <f t="shared" si="17"/>
        <v>0</v>
      </c>
      <c r="S140" s="19">
        <f t="shared" si="18"/>
        <v>0</v>
      </c>
    </row>
    <row r="141" spans="1:19" x14ac:dyDescent="0.25">
      <c r="A141" s="26">
        <f>Wellpath!E141</f>
        <v>4140</v>
      </c>
      <c r="B141" s="22">
        <v>0</v>
      </c>
      <c r="C141" s="22">
        <v>0</v>
      </c>
      <c r="D141" s="22">
        <f>COS(Wellpath!$O141) / (Bfield * COS(Dip))</f>
        <v>1.2349417595138832E-5</v>
      </c>
      <c r="E141" s="20">
        <f>Model!$W$15*((drdp!B141+drdp!K141)*'MBXY-TI2S'!$B141+(drdp!E141+drdp!N141)*'MBXY-TI2S'!$C141+(drdp!H141+drdp!Q141)*'MBXY-TI2S'!$D141)</f>
        <v>-2.1694027236000387E-2</v>
      </c>
      <c r="F141" s="20">
        <f>Model!$W$15*((drdp!C141+drdp!L141)*'MBXY-TI2S'!$B141+(drdp!F141+drdp!O141)*'MBXY-TI2S'!$C141+(drdp!I141+drdp!R141)*'MBXY-TI2S'!$D141)</f>
        <v>5.8128970784650843E-3</v>
      </c>
      <c r="G141" s="20">
        <f>Model!$W$15*((drdp!D141+drdp!M141)*'MBXY-TI2S'!$B141+(drdp!G141+drdp!P141)*'MBXY-TI2S'!$C141+(drdp!J141+drdp!S141)*'MBXY-TI2S'!$D141)</f>
        <v>0</v>
      </c>
      <c r="H141" s="18">
        <f>Model!$W$15*((drdp!B141)*'MBXY-TI2S'!$B141+(drdp!E141)*'MBXY-TI2S'!$C141+(drdp!H141)*'MBXY-TI2S'!$D141)</f>
        <v>-1.0847013618000194E-2</v>
      </c>
      <c r="I141" s="18">
        <f>Model!$W$15*((drdp!C141)*'MBXY-TI2S'!$B141+(drdp!F141)*'MBXY-TI2S'!$C141+(drdp!I141)*'MBXY-TI2S'!$D141)</f>
        <v>2.9064485392325421E-3</v>
      </c>
      <c r="J141" s="18">
        <f>Model!$W$15*((drdp!D141)*'MBXY-TI2S'!$B141+(drdp!G141)*'MBXY-TI2S'!$C141+(drdp!J141)*'MBXY-TI2S'!$D141)</f>
        <v>0</v>
      </c>
      <c r="K141" s="21">
        <f>SUM(E$3:E140)+H141</f>
        <v>-1.8339737396055951</v>
      </c>
      <c r="L141" s="21">
        <f>SUM(F$3:F140)+I141</f>
        <v>0.49141178246720579</v>
      </c>
      <c r="M141" s="21">
        <f>SUM(G$3:G140)+J141</f>
        <v>0</v>
      </c>
      <c r="N141" s="19">
        <f t="shared" si="13"/>
        <v>3.3634596775629308</v>
      </c>
      <c r="O141" s="19">
        <f t="shared" si="14"/>
        <v>0.24148553994759639</v>
      </c>
      <c r="P141" s="19">
        <f t="shared" si="15"/>
        <v>0</v>
      </c>
      <c r="Q141" s="19">
        <f t="shared" si="16"/>
        <v>-0.90123630437763258</v>
      </c>
      <c r="R141" s="19">
        <f t="shared" si="17"/>
        <v>0</v>
      </c>
      <c r="S141" s="19">
        <f t="shared" si="18"/>
        <v>0</v>
      </c>
    </row>
    <row r="142" spans="1:19" x14ac:dyDescent="0.25">
      <c r="A142" s="26">
        <f>Wellpath!E142</f>
        <v>4170</v>
      </c>
      <c r="B142" s="22">
        <v>0</v>
      </c>
      <c r="C142" s="22">
        <v>0</v>
      </c>
      <c r="D142" s="22">
        <f>COS(Wellpath!$O142) / (Bfield * COS(Dip))</f>
        <v>1.2349417595138832E-5</v>
      </c>
      <c r="E142" s="20">
        <f>Model!$W$15*((drdp!B142+drdp!K142)*'MBXY-TI2S'!$B142+(drdp!E142+drdp!N142)*'MBXY-TI2S'!$C142+(drdp!H142+drdp!Q142)*'MBXY-TI2S'!$D142)</f>
        <v>-2.1694027236000387E-2</v>
      </c>
      <c r="F142" s="20">
        <f>Model!$W$15*((drdp!C142+drdp!L142)*'MBXY-TI2S'!$B142+(drdp!F142+drdp!O142)*'MBXY-TI2S'!$C142+(drdp!I142+drdp!R142)*'MBXY-TI2S'!$D142)</f>
        <v>5.8128970784650843E-3</v>
      </c>
      <c r="G142" s="20">
        <f>Model!$W$15*((drdp!D142+drdp!M142)*'MBXY-TI2S'!$B142+(drdp!G142+drdp!P142)*'MBXY-TI2S'!$C142+(drdp!J142+drdp!S142)*'MBXY-TI2S'!$D142)</f>
        <v>0</v>
      </c>
      <c r="H142" s="18">
        <f>Model!$W$15*((drdp!B142)*'MBXY-TI2S'!$B142+(drdp!E142)*'MBXY-TI2S'!$C142+(drdp!H142)*'MBXY-TI2S'!$D142)</f>
        <v>-1.0847013618000194E-2</v>
      </c>
      <c r="I142" s="18">
        <f>Model!$W$15*((drdp!C142)*'MBXY-TI2S'!$B142+(drdp!F142)*'MBXY-TI2S'!$C142+(drdp!I142)*'MBXY-TI2S'!$D142)</f>
        <v>2.9064485392325421E-3</v>
      </c>
      <c r="J142" s="18">
        <f>Model!$W$15*((drdp!D142)*'MBXY-TI2S'!$B142+(drdp!G142)*'MBXY-TI2S'!$C142+(drdp!J142)*'MBXY-TI2S'!$D142)</f>
        <v>0</v>
      </c>
      <c r="K142" s="21">
        <f>SUM(E$3:E141)+H142</f>
        <v>-1.8556677668415955</v>
      </c>
      <c r="L142" s="21">
        <f>SUM(F$3:F141)+I142</f>
        <v>0.4972246795456709</v>
      </c>
      <c r="M142" s="21">
        <f>SUM(G$3:G141)+J142</f>
        <v>0</v>
      </c>
      <c r="N142" s="19">
        <f t="shared" si="13"/>
        <v>3.4435028608948741</v>
      </c>
      <c r="O142" s="19">
        <f t="shared" si="14"/>
        <v>0.24723238194929512</v>
      </c>
      <c r="P142" s="19">
        <f t="shared" si="15"/>
        <v>0</v>
      </c>
      <c r="Q142" s="19">
        <f t="shared" si="16"/>
        <v>-0.92268381071104311</v>
      </c>
      <c r="R142" s="19">
        <f t="shared" si="17"/>
        <v>0</v>
      </c>
      <c r="S142" s="19">
        <f t="shared" si="18"/>
        <v>0</v>
      </c>
    </row>
    <row r="143" spans="1:19" x14ac:dyDescent="0.25">
      <c r="A143" s="26">
        <f>Wellpath!E143</f>
        <v>4200</v>
      </c>
      <c r="B143" s="22">
        <v>0</v>
      </c>
      <c r="C143" s="22">
        <v>0</v>
      </c>
      <c r="D143" s="22">
        <f>COS(Wellpath!$O143) / (Bfield * COS(Dip))</f>
        <v>1.2349417595138832E-5</v>
      </c>
      <c r="E143" s="20">
        <f>Model!$W$15*((drdp!B143+drdp!K143)*'MBXY-TI2S'!$B143+(drdp!E143+drdp!N143)*'MBXY-TI2S'!$C143+(drdp!H143+drdp!Q143)*'MBXY-TI2S'!$D143)</f>
        <v>-2.1694027236000387E-2</v>
      </c>
      <c r="F143" s="20">
        <f>Model!$W$15*((drdp!C143+drdp!L143)*'MBXY-TI2S'!$B143+(drdp!F143+drdp!O143)*'MBXY-TI2S'!$C143+(drdp!I143+drdp!R143)*'MBXY-TI2S'!$D143)</f>
        <v>5.8128970784650843E-3</v>
      </c>
      <c r="G143" s="20">
        <f>Model!$W$15*((drdp!D143+drdp!M143)*'MBXY-TI2S'!$B143+(drdp!G143+drdp!P143)*'MBXY-TI2S'!$C143+(drdp!J143+drdp!S143)*'MBXY-TI2S'!$D143)</f>
        <v>0</v>
      </c>
      <c r="H143" s="18">
        <f>Model!$W$15*((drdp!B143)*'MBXY-TI2S'!$B143+(drdp!E143)*'MBXY-TI2S'!$C143+(drdp!H143)*'MBXY-TI2S'!$D143)</f>
        <v>-1.0847013618000194E-2</v>
      </c>
      <c r="I143" s="18">
        <f>Model!$W$15*((drdp!C143)*'MBXY-TI2S'!$B143+(drdp!F143)*'MBXY-TI2S'!$C143+(drdp!I143)*'MBXY-TI2S'!$D143)</f>
        <v>2.9064485392325421E-3</v>
      </c>
      <c r="J143" s="18">
        <f>Model!$W$15*((drdp!D143)*'MBXY-TI2S'!$B143+(drdp!G143)*'MBXY-TI2S'!$C143+(drdp!J143)*'MBXY-TI2S'!$D143)</f>
        <v>0</v>
      </c>
      <c r="K143" s="21">
        <f>SUM(E$3:E142)+H143</f>
        <v>-1.877361794077596</v>
      </c>
      <c r="L143" s="21">
        <f>SUM(F$3:F142)+I143</f>
        <v>0.50303757662413595</v>
      </c>
      <c r="M143" s="21">
        <f>SUM(G$3:G142)+J143</f>
        <v>0</v>
      </c>
      <c r="N143" s="19">
        <f t="shared" si="13"/>
        <v>3.5244873058622499</v>
      </c>
      <c r="O143" s="19">
        <f t="shared" si="14"/>
        <v>0.25304680349588343</v>
      </c>
      <c r="P143" s="19">
        <f t="shared" si="15"/>
        <v>0</v>
      </c>
      <c r="Q143" s="19">
        <f t="shared" si="16"/>
        <v>-0.94438352733953401</v>
      </c>
      <c r="R143" s="19">
        <f t="shared" si="17"/>
        <v>0</v>
      </c>
      <c r="S143" s="19">
        <f t="shared" si="18"/>
        <v>0</v>
      </c>
    </row>
    <row r="144" spans="1:19" x14ac:dyDescent="0.25">
      <c r="A144" s="26">
        <f>Wellpath!E144</f>
        <v>4230</v>
      </c>
      <c r="B144" s="22">
        <v>0</v>
      </c>
      <c r="C144" s="22">
        <v>0</v>
      </c>
      <c r="D144" s="22">
        <f>COS(Wellpath!$O144) / (Bfield * COS(Dip))</f>
        <v>1.2349417595138832E-5</v>
      </c>
      <c r="E144" s="20">
        <f>Model!$W$15*((drdp!B144+drdp!K144)*'MBXY-TI2S'!$B144+(drdp!E144+drdp!N144)*'MBXY-TI2S'!$C144+(drdp!H144+drdp!Q144)*'MBXY-TI2S'!$D144)</f>
        <v>-2.1694027236000387E-2</v>
      </c>
      <c r="F144" s="20">
        <f>Model!$W$15*((drdp!C144+drdp!L144)*'MBXY-TI2S'!$B144+(drdp!F144+drdp!O144)*'MBXY-TI2S'!$C144+(drdp!I144+drdp!R144)*'MBXY-TI2S'!$D144)</f>
        <v>5.8128970784650843E-3</v>
      </c>
      <c r="G144" s="20">
        <f>Model!$W$15*((drdp!D144+drdp!M144)*'MBXY-TI2S'!$B144+(drdp!G144+drdp!P144)*'MBXY-TI2S'!$C144+(drdp!J144+drdp!S144)*'MBXY-TI2S'!$D144)</f>
        <v>0</v>
      </c>
      <c r="H144" s="18">
        <f>Model!$W$15*((drdp!B144)*'MBXY-TI2S'!$B144+(drdp!E144)*'MBXY-TI2S'!$C144+(drdp!H144)*'MBXY-TI2S'!$D144)</f>
        <v>-1.0847013618000194E-2</v>
      </c>
      <c r="I144" s="18">
        <f>Model!$W$15*((drdp!C144)*'MBXY-TI2S'!$B144+(drdp!F144)*'MBXY-TI2S'!$C144+(drdp!I144)*'MBXY-TI2S'!$D144)</f>
        <v>2.9064485392325421E-3</v>
      </c>
      <c r="J144" s="18">
        <f>Model!$W$15*((drdp!D144)*'MBXY-TI2S'!$B144+(drdp!G144)*'MBXY-TI2S'!$C144+(drdp!J144)*'MBXY-TI2S'!$D144)</f>
        <v>0</v>
      </c>
      <c r="K144" s="21">
        <f>SUM(E$3:E143)+H144</f>
        <v>-1.8990558213135964</v>
      </c>
      <c r="L144" s="21">
        <f>SUM(F$3:F143)+I144</f>
        <v>0.50885047370260106</v>
      </c>
      <c r="M144" s="21">
        <f>SUM(G$3:G143)+J144</f>
        <v>0</v>
      </c>
      <c r="N144" s="19">
        <f t="shared" si="13"/>
        <v>3.6064130124650582</v>
      </c>
      <c r="O144" s="19">
        <f t="shared" si="14"/>
        <v>0.25892880458736151</v>
      </c>
      <c r="P144" s="19">
        <f t="shared" si="15"/>
        <v>0</v>
      </c>
      <c r="Q144" s="19">
        <f t="shared" si="16"/>
        <v>-0.96633545426310563</v>
      </c>
      <c r="R144" s="19">
        <f t="shared" si="17"/>
        <v>0</v>
      </c>
      <c r="S144" s="19">
        <f t="shared" si="18"/>
        <v>0</v>
      </c>
    </row>
    <row r="145" spans="1:19" x14ac:dyDescent="0.25">
      <c r="A145" s="26">
        <f>Wellpath!E145</f>
        <v>4260</v>
      </c>
      <c r="B145" s="22">
        <v>0</v>
      </c>
      <c r="C145" s="22">
        <v>0</v>
      </c>
      <c r="D145" s="22">
        <f>COS(Wellpath!$O145) / (Bfield * COS(Dip))</f>
        <v>1.2349417595138832E-5</v>
      </c>
      <c r="E145" s="20">
        <f>Model!$W$15*((drdp!B145+drdp!K145)*'MBXY-TI2S'!$B145+(drdp!E145+drdp!N145)*'MBXY-TI2S'!$C145+(drdp!H145+drdp!Q145)*'MBXY-TI2S'!$D145)</f>
        <v>-2.1694027236000387E-2</v>
      </c>
      <c r="F145" s="20">
        <f>Model!$W$15*((drdp!C145+drdp!L145)*'MBXY-TI2S'!$B145+(drdp!F145+drdp!O145)*'MBXY-TI2S'!$C145+(drdp!I145+drdp!R145)*'MBXY-TI2S'!$D145)</f>
        <v>5.8128970784650843E-3</v>
      </c>
      <c r="G145" s="20">
        <f>Model!$W$15*((drdp!D145+drdp!M145)*'MBXY-TI2S'!$B145+(drdp!G145+drdp!P145)*'MBXY-TI2S'!$C145+(drdp!J145+drdp!S145)*'MBXY-TI2S'!$D145)</f>
        <v>0</v>
      </c>
      <c r="H145" s="18">
        <f>Model!$W$15*((drdp!B145)*'MBXY-TI2S'!$B145+(drdp!E145)*'MBXY-TI2S'!$C145+(drdp!H145)*'MBXY-TI2S'!$D145)</f>
        <v>-1.0847013618000194E-2</v>
      </c>
      <c r="I145" s="18">
        <f>Model!$W$15*((drdp!C145)*'MBXY-TI2S'!$B145+(drdp!F145)*'MBXY-TI2S'!$C145+(drdp!I145)*'MBXY-TI2S'!$D145)</f>
        <v>2.9064485392325421E-3</v>
      </c>
      <c r="J145" s="18">
        <f>Model!$W$15*((drdp!D145)*'MBXY-TI2S'!$B145+(drdp!G145)*'MBXY-TI2S'!$C145+(drdp!J145)*'MBXY-TI2S'!$D145)</f>
        <v>0</v>
      </c>
      <c r="K145" s="21">
        <f>SUM(E$3:E144)+H145</f>
        <v>-1.9207498485495968</v>
      </c>
      <c r="L145" s="21">
        <f>SUM(F$3:F144)+I145</f>
        <v>0.51466337078106617</v>
      </c>
      <c r="M145" s="21">
        <f>SUM(G$3:G144)+J145</f>
        <v>0</v>
      </c>
      <c r="N145" s="19">
        <f t="shared" si="13"/>
        <v>3.6892799807032994</v>
      </c>
      <c r="O145" s="19">
        <f t="shared" si="14"/>
        <v>0.2648783852237292</v>
      </c>
      <c r="P145" s="19">
        <f t="shared" si="15"/>
        <v>0</v>
      </c>
      <c r="Q145" s="19">
        <f t="shared" si="16"/>
        <v>-0.98853959148175785</v>
      </c>
      <c r="R145" s="19">
        <f t="shared" si="17"/>
        <v>0</v>
      </c>
      <c r="S145" s="19">
        <f t="shared" si="18"/>
        <v>0</v>
      </c>
    </row>
    <row r="146" spans="1:19" x14ac:dyDescent="0.25">
      <c r="A146" s="26">
        <f>Wellpath!E146</f>
        <v>4290</v>
      </c>
      <c r="B146" s="22">
        <v>0</v>
      </c>
      <c r="C146" s="22">
        <v>0</v>
      </c>
      <c r="D146" s="22">
        <f>COS(Wellpath!$O146) / (Bfield * COS(Dip))</f>
        <v>1.2349417595138832E-5</v>
      </c>
      <c r="E146" s="20">
        <f>Model!$W$15*((drdp!B146+drdp!K146)*'MBXY-TI2S'!$B146+(drdp!E146+drdp!N146)*'MBXY-TI2S'!$C146+(drdp!H146+drdp!Q146)*'MBXY-TI2S'!$D146)</f>
        <v>-2.1694027236000387E-2</v>
      </c>
      <c r="F146" s="20">
        <f>Model!$W$15*((drdp!C146+drdp!L146)*'MBXY-TI2S'!$B146+(drdp!F146+drdp!O146)*'MBXY-TI2S'!$C146+(drdp!I146+drdp!R146)*'MBXY-TI2S'!$D146)</f>
        <v>5.8128970784650843E-3</v>
      </c>
      <c r="G146" s="20">
        <f>Model!$W$15*((drdp!D146+drdp!M146)*'MBXY-TI2S'!$B146+(drdp!G146+drdp!P146)*'MBXY-TI2S'!$C146+(drdp!J146+drdp!S146)*'MBXY-TI2S'!$D146)</f>
        <v>0</v>
      </c>
      <c r="H146" s="18">
        <f>Model!$W$15*((drdp!B146)*'MBXY-TI2S'!$B146+(drdp!E146)*'MBXY-TI2S'!$C146+(drdp!H146)*'MBXY-TI2S'!$D146)</f>
        <v>-1.0847013618000194E-2</v>
      </c>
      <c r="I146" s="18">
        <f>Model!$W$15*((drdp!C146)*'MBXY-TI2S'!$B146+(drdp!F146)*'MBXY-TI2S'!$C146+(drdp!I146)*'MBXY-TI2S'!$D146)</f>
        <v>2.9064485392325421E-3</v>
      </c>
      <c r="J146" s="18">
        <f>Model!$W$15*((drdp!D146)*'MBXY-TI2S'!$B146+(drdp!G146)*'MBXY-TI2S'!$C146+(drdp!J146)*'MBXY-TI2S'!$D146)</f>
        <v>0</v>
      </c>
      <c r="K146" s="21">
        <f>SUM(E$3:E145)+H146</f>
        <v>-1.9424438757855973</v>
      </c>
      <c r="L146" s="21">
        <f>SUM(F$3:F145)+I146</f>
        <v>0.52047626785953127</v>
      </c>
      <c r="M146" s="21">
        <f>SUM(G$3:G145)+J146</f>
        <v>0</v>
      </c>
      <c r="N146" s="19">
        <f t="shared" si="13"/>
        <v>3.7730882105769727</v>
      </c>
      <c r="O146" s="19">
        <f t="shared" si="14"/>
        <v>0.27089554540498656</v>
      </c>
      <c r="P146" s="19">
        <f t="shared" si="15"/>
        <v>0</v>
      </c>
      <c r="Q146" s="19">
        <f t="shared" si="16"/>
        <v>-1.0109959389954906</v>
      </c>
      <c r="R146" s="19">
        <f t="shared" si="17"/>
        <v>0</v>
      </c>
      <c r="S146" s="19">
        <f t="shared" si="18"/>
        <v>0</v>
      </c>
    </row>
    <row r="147" spans="1:19" x14ac:dyDescent="0.25">
      <c r="A147" s="26">
        <f>Wellpath!E147</f>
        <v>4320</v>
      </c>
      <c r="B147" s="22">
        <v>0</v>
      </c>
      <c r="C147" s="22">
        <v>0</v>
      </c>
      <c r="D147" s="22">
        <f>COS(Wellpath!$O147) / (Bfield * COS(Dip))</f>
        <v>1.2349417595138832E-5</v>
      </c>
      <c r="E147" s="20">
        <f>Model!$W$15*((drdp!B147+drdp!K147)*'MBXY-TI2S'!$B147+(drdp!E147+drdp!N147)*'MBXY-TI2S'!$C147+(drdp!H147+drdp!Q147)*'MBXY-TI2S'!$D147)</f>
        <v>-2.1694027236000387E-2</v>
      </c>
      <c r="F147" s="20">
        <f>Model!$W$15*((drdp!C147+drdp!L147)*'MBXY-TI2S'!$B147+(drdp!F147+drdp!O147)*'MBXY-TI2S'!$C147+(drdp!I147+drdp!R147)*'MBXY-TI2S'!$D147)</f>
        <v>5.8128970784650843E-3</v>
      </c>
      <c r="G147" s="20">
        <f>Model!$W$15*((drdp!D147+drdp!M147)*'MBXY-TI2S'!$B147+(drdp!G147+drdp!P147)*'MBXY-TI2S'!$C147+(drdp!J147+drdp!S147)*'MBXY-TI2S'!$D147)</f>
        <v>0</v>
      </c>
      <c r="H147" s="18">
        <f>Model!$W$15*((drdp!B147)*'MBXY-TI2S'!$B147+(drdp!E147)*'MBXY-TI2S'!$C147+(drdp!H147)*'MBXY-TI2S'!$D147)</f>
        <v>-1.0847013618000194E-2</v>
      </c>
      <c r="I147" s="18">
        <f>Model!$W$15*((drdp!C147)*'MBXY-TI2S'!$B147+(drdp!F147)*'MBXY-TI2S'!$C147+(drdp!I147)*'MBXY-TI2S'!$D147)</f>
        <v>2.9064485392325421E-3</v>
      </c>
      <c r="J147" s="18">
        <f>Model!$W$15*((drdp!D147)*'MBXY-TI2S'!$B147+(drdp!G147)*'MBXY-TI2S'!$C147+(drdp!J147)*'MBXY-TI2S'!$D147)</f>
        <v>0</v>
      </c>
      <c r="K147" s="21">
        <f>SUM(E$3:E146)+H147</f>
        <v>-1.9641379030215977</v>
      </c>
      <c r="L147" s="21">
        <f>SUM(F$3:F146)+I147</f>
        <v>0.52628916493799638</v>
      </c>
      <c r="M147" s="21">
        <f>SUM(G$3:G146)+J147</f>
        <v>0</v>
      </c>
      <c r="N147" s="19">
        <f t="shared" si="13"/>
        <v>3.8578377020860795</v>
      </c>
      <c r="O147" s="19">
        <f t="shared" si="14"/>
        <v>0.27698028513113354</v>
      </c>
      <c r="P147" s="19">
        <f t="shared" si="15"/>
        <v>0</v>
      </c>
      <c r="Q147" s="19">
        <f t="shared" si="16"/>
        <v>-1.0337044968043041</v>
      </c>
      <c r="R147" s="19">
        <f t="shared" si="17"/>
        <v>0</v>
      </c>
      <c r="S147" s="19">
        <f t="shared" si="18"/>
        <v>0</v>
      </c>
    </row>
    <row r="148" spans="1:19" x14ac:dyDescent="0.25">
      <c r="A148" s="26">
        <f>Wellpath!E148</f>
        <v>4350</v>
      </c>
      <c r="B148" s="22">
        <v>0</v>
      </c>
      <c r="C148" s="22">
        <v>0</v>
      </c>
      <c r="D148" s="22">
        <f>COS(Wellpath!$O148) / (Bfield * COS(Dip))</f>
        <v>1.2349417595138832E-5</v>
      </c>
      <c r="E148" s="20">
        <f>Model!$W$15*((drdp!B148+drdp!K148)*'MBXY-TI2S'!$B148+(drdp!E148+drdp!N148)*'MBXY-TI2S'!$C148+(drdp!H148+drdp!Q148)*'MBXY-TI2S'!$D148)</f>
        <v>-2.1694027236000387E-2</v>
      </c>
      <c r="F148" s="20">
        <f>Model!$W$15*((drdp!C148+drdp!L148)*'MBXY-TI2S'!$B148+(drdp!F148+drdp!O148)*'MBXY-TI2S'!$C148+(drdp!I148+drdp!R148)*'MBXY-TI2S'!$D148)</f>
        <v>5.8128970784650843E-3</v>
      </c>
      <c r="G148" s="20">
        <f>Model!$W$15*((drdp!D148+drdp!M148)*'MBXY-TI2S'!$B148+(drdp!G148+drdp!P148)*'MBXY-TI2S'!$C148+(drdp!J148+drdp!S148)*'MBXY-TI2S'!$D148)</f>
        <v>0</v>
      </c>
      <c r="H148" s="18">
        <f>Model!$W$15*((drdp!B148)*'MBXY-TI2S'!$B148+(drdp!E148)*'MBXY-TI2S'!$C148+(drdp!H148)*'MBXY-TI2S'!$D148)</f>
        <v>-1.0847013618000194E-2</v>
      </c>
      <c r="I148" s="18">
        <f>Model!$W$15*((drdp!C148)*'MBXY-TI2S'!$B148+(drdp!F148)*'MBXY-TI2S'!$C148+(drdp!I148)*'MBXY-TI2S'!$D148)</f>
        <v>2.9064485392325421E-3</v>
      </c>
      <c r="J148" s="18">
        <f>Model!$W$15*((drdp!D148)*'MBXY-TI2S'!$B148+(drdp!G148)*'MBXY-TI2S'!$C148+(drdp!J148)*'MBXY-TI2S'!$D148)</f>
        <v>0</v>
      </c>
      <c r="K148" s="21">
        <f>SUM(E$3:E147)+H148</f>
        <v>-1.9858319302575982</v>
      </c>
      <c r="L148" s="21">
        <f>SUM(F$3:F147)+I148</f>
        <v>0.53210206201646149</v>
      </c>
      <c r="M148" s="21">
        <f>SUM(G$3:G147)+J148</f>
        <v>0</v>
      </c>
      <c r="N148" s="19">
        <f t="shared" si="13"/>
        <v>3.9435284552306182</v>
      </c>
      <c r="O148" s="19">
        <f t="shared" si="14"/>
        <v>0.28313260440217025</v>
      </c>
      <c r="P148" s="19">
        <f t="shared" si="15"/>
        <v>0</v>
      </c>
      <c r="Q148" s="19">
        <f t="shared" si="16"/>
        <v>-1.056665264908198</v>
      </c>
      <c r="R148" s="19">
        <f t="shared" si="17"/>
        <v>0</v>
      </c>
      <c r="S148" s="19">
        <f t="shared" si="18"/>
        <v>0</v>
      </c>
    </row>
    <row r="149" spans="1:19" x14ac:dyDescent="0.25">
      <c r="A149" s="26">
        <f>Wellpath!E149</f>
        <v>4380</v>
      </c>
      <c r="B149" s="22">
        <v>0</v>
      </c>
      <c r="C149" s="22">
        <v>0</v>
      </c>
      <c r="D149" s="22">
        <f>COS(Wellpath!$O149) / (Bfield * COS(Dip))</f>
        <v>1.2349417595138832E-5</v>
      </c>
      <c r="E149" s="20">
        <f>Model!$W$15*((drdp!B149+drdp!K149)*'MBXY-TI2S'!$B149+(drdp!E149+drdp!N149)*'MBXY-TI2S'!$C149+(drdp!H149+drdp!Q149)*'MBXY-TI2S'!$D149)</f>
        <v>-2.1694027236000387E-2</v>
      </c>
      <c r="F149" s="20">
        <f>Model!$W$15*((drdp!C149+drdp!L149)*'MBXY-TI2S'!$B149+(drdp!F149+drdp!O149)*'MBXY-TI2S'!$C149+(drdp!I149+drdp!R149)*'MBXY-TI2S'!$D149)</f>
        <v>5.8128970784650843E-3</v>
      </c>
      <c r="G149" s="20">
        <f>Model!$W$15*((drdp!D149+drdp!M149)*'MBXY-TI2S'!$B149+(drdp!G149+drdp!P149)*'MBXY-TI2S'!$C149+(drdp!J149+drdp!S149)*'MBXY-TI2S'!$D149)</f>
        <v>0</v>
      </c>
      <c r="H149" s="18">
        <f>Model!$W$15*((drdp!B149)*'MBXY-TI2S'!$B149+(drdp!E149)*'MBXY-TI2S'!$C149+(drdp!H149)*'MBXY-TI2S'!$D149)</f>
        <v>-1.0847013618000194E-2</v>
      </c>
      <c r="I149" s="18">
        <f>Model!$W$15*((drdp!C149)*'MBXY-TI2S'!$B149+(drdp!F149)*'MBXY-TI2S'!$C149+(drdp!I149)*'MBXY-TI2S'!$D149)</f>
        <v>2.9064485392325421E-3</v>
      </c>
      <c r="J149" s="18">
        <f>Model!$W$15*((drdp!D149)*'MBXY-TI2S'!$B149+(drdp!G149)*'MBXY-TI2S'!$C149+(drdp!J149)*'MBXY-TI2S'!$D149)</f>
        <v>0</v>
      </c>
      <c r="K149" s="21">
        <f>SUM(E$3:E148)+H149</f>
        <v>-2.0075259574935989</v>
      </c>
      <c r="L149" s="21">
        <f>SUM(F$3:F148)+I149</f>
        <v>0.53791495909492659</v>
      </c>
      <c r="M149" s="21">
        <f>SUM(G$3:G148)+J149</f>
        <v>0</v>
      </c>
      <c r="N149" s="19">
        <f t="shared" si="13"/>
        <v>4.0301604700105909</v>
      </c>
      <c r="O149" s="19">
        <f t="shared" si="14"/>
        <v>0.28935250321809652</v>
      </c>
      <c r="P149" s="19">
        <f t="shared" si="15"/>
        <v>0</v>
      </c>
      <c r="Q149" s="19">
        <f t="shared" si="16"/>
        <v>-1.0798782433071725</v>
      </c>
      <c r="R149" s="19">
        <f t="shared" si="17"/>
        <v>0</v>
      </c>
      <c r="S149" s="19">
        <f t="shared" si="18"/>
        <v>0</v>
      </c>
    </row>
    <row r="150" spans="1:19" x14ac:dyDescent="0.25">
      <c r="A150" s="26">
        <f>Wellpath!E150</f>
        <v>4410</v>
      </c>
      <c r="B150" s="22">
        <v>0</v>
      </c>
      <c r="C150" s="22">
        <v>0</v>
      </c>
      <c r="D150" s="22">
        <f>COS(Wellpath!$O150) / (Bfield * COS(Dip))</f>
        <v>1.2349417595138832E-5</v>
      </c>
      <c r="E150" s="20">
        <f>Model!$W$15*((drdp!B150+drdp!K150)*'MBXY-TI2S'!$B150+(drdp!E150+drdp!N150)*'MBXY-TI2S'!$C150+(drdp!H150+drdp!Q150)*'MBXY-TI2S'!$D150)</f>
        <v>-2.1694027236000387E-2</v>
      </c>
      <c r="F150" s="20">
        <f>Model!$W$15*((drdp!C150+drdp!L150)*'MBXY-TI2S'!$B150+(drdp!F150+drdp!O150)*'MBXY-TI2S'!$C150+(drdp!I150+drdp!R150)*'MBXY-TI2S'!$D150)</f>
        <v>5.8128970784650843E-3</v>
      </c>
      <c r="G150" s="20">
        <f>Model!$W$15*((drdp!D150+drdp!M150)*'MBXY-TI2S'!$B150+(drdp!G150+drdp!P150)*'MBXY-TI2S'!$C150+(drdp!J150+drdp!S150)*'MBXY-TI2S'!$D150)</f>
        <v>0</v>
      </c>
      <c r="H150" s="18">
        <f>Model!$W$15*((drdp!B150)*'MBXY-TI2S'!$B150+(drdp!E150)*'MBXY-TI2S'!$C150+(drdp!H150)*'MBXY-TI2S'!$D150)</f>
        <v>-1.0847013618000194E-2</v>
      </c>
      <c r="I150" s="18">
        <f>Model!$W$15*((drdp!C150)*'MBXY-TI2S'!$B150+(drdp!F150)*'MBXY-TI2S'!$C150+(drdp!I150)*'MBXY-TI2S'!$D150)</f>
        <v>2.9064485392325421E-3</v>
      </c>
      <c r="J150" s="18">
        <f>Model!$W$15*((drdp!D150)*'MBXY-TI2S'!$B150+(drdp!G150)*'MBXY-TI2S'!$C150+(drdp!J150)*'MBXY-TI2S'!$D150)</f>
        <v>0</v>
      </c>
      <c r="K150" s="21">
        <f>SUM(E$3:E149)+H150</f>
        <v>-2.0292199847295991</v>
      </c>
      <c r="L150" s="21">
        <f>SUM(F$3:F149)+I150</f>
        <v>0.5437278561733917</v>
      </c>
      <c r="M150" s="21">
        <f>SUM(G$3:G149)+J150</f>
        <v>0</v>
      </c>
      <c r="N150" s="19">
        <f t="shared" si="13"/>
        <v>4.1177337464259942</v>
      </c>
      <c r="O150" s="19">
        <f t="shared" si="14"/>
        <v>0.29563998157891253</v>
      </c>
      <c r="P150" s="19">
        <f t="shared" si="15"/>
        <v>0</v>
      </c>
      <c r="Q150" s="19">
        <f t="shared" si="16"/>
        <v>-1.1033434320012276</v>
      </c>
      <c r="R150" s="19">
        <f t="shared" si="17"/>
        <v>0</v>
      </c>
      <c r="S150" s="19">
        <f t="shared" si="18"/>
        <v>0</v>
      </c>
    </row>
    <row r="151" spans="1:19" x14ac:dyDescent="0.25">
      <c r="A151" s="26">
        <f>Wellpath!E151</f>
        <v>4440</v>
      </c>
      <c r="B151" s="22">
        <v>0</v>
      </c>
      <c r="C151" s="22">
        <v>0</v>
      </c>
      <c r="D151" s="22">
        <f>COS(Wellpath!$O151) / (Bfield * COS(Dip))</f>
        <v>1.2349417595138832E-5</v>
      </c>
      <c r="E151" s="20">
        <f>Model!$W$15*((drdp!B151+drdp!K151)*'MBXY-TI2S'!$B151+(drdp!E151+drdp!N151)*'MBXY-TI2S'!$C151+(drdp!H151+drdp!Q151)*'MBXY-TI2S'!$D151)</f>
        <v>-2.1694027236000387E-2</v>
      </c>
      <c r="F151" s="20">
        <f>Model!$W$15*((drdp!C151+drdp!L151)*'MBXY-TI2S'!$B151+(drdp!F151+drdp!O151)*'MBXY-TI2S'!$C151+(drdp!I151+drdp!R151)*'MBXY-TI2S'!$D151)</f>
        <v>5.8128970784650843E-3</v>
      </c>
      <c r="G151" s="20">
        <f>Model!$W$15*((drdp!D151+drdp!M151)*'MBXY-TI2S'!$B151+(drdp!G151+drdp!P151)*'MBXY-TI2S'!$C151+(drdp!J151+drdp!S151)*'MBXY-TI2S'!$D151)</f>
        <v>0</v>
      </c>
      <c r="H151" s="18">
        <f>Model!$W$15*((drdp!B151)*'MBXY-TI2S'!$B151+(drdp!E151)*'MBXY-TI2S'!$C151+(drdp!H151)*'MBXY-TI2S'!$D151)</f>
        <v>-1.0847013618000194E-2</v>
      </c>
      <c r="I151" s="18">
        <f>Model!$W$15*((drdp!C151)*'MBXY-TI2S'!$B151+(drdp!F151)*'MBXY-TI2S'!$C151+(drdp!I151)*'MBXY-TI2S'!$D151)</f>
        <v>2.9064485392325421E-3</v>
      </c>
      <c r="J151" s="18">
        <f>Model!$W$15*((drdp!D151)*'MBXY-TI2S'!$B151+(drdp!G151)*'MBXY-TI2S'!$C151+(drdp!J151)*'MBXY-TI2S'!$D151)</f>
        <v>0</v>
      </c>
      <c r="K151" s="21">
        <f>SUM(E$3:E150)+H151</f>
        <v>-2.0509140119655993</v>
      </c>
      <c r="L151" s="21">
        <f>SUM(F$3:F150)+I151</f>
        <v>0.54954075325185681</v>
      </c>
      <c r="M151" s="21">
        <f>SUM(G$3:G150)+J151</f>
        <v>0</v>
      </c>
      <c r="N151" s="19">
        <f t="shared" si="13"/>
        <v>4.2062482844768301</v>
      </c>
      <c r="O151" s="19">
        <f t="shared" si="14"/>
        <v>0.30199503948461814</v>
      </c>
      <c r="P151" s="19">
        <f t="shared" si="15"/>
        <v>0</v>
      </c>
      <c r="Q151" s="19">
        <f t="shared" si="16"/>
        <v>-1.1270608309903631</v>
      </c>
      <c r="R151" s="19">
        <f t="shared" si="17"/>
        <v>0</v>
      </c>
      <c r="S151" s="19">
        <f t="shared" si="18"/>
        <v>0</v>
      </c>
    </row>
    <row r="152" spans="1:19" x14ac:dyDescent="0.25">
      <c r="A152" s="26">
        <f>Wellpath!E152</f>
        <v>4470</v>
      </c>
      <c r="B152" s="22">
        <v>0</v>
      </c>
      <c r="C152" s="22">
        <v>0</v>
      </c>
      <c r="D152" s="22">
        <f>COS(Wellpath!$O152) / (Bfield * COS(Dip))</f>
        <v>1.2349417595138832E-5</v>
      </c>
      <c r="E152" s="20">
        <f>Model!$W$15*((drdp!B152+drdp!K152)*'MBXY-TI2S'!$B152+(drdp!E152+drdp!N152)*'MBXY-TI2S'!$C152+(drdp!H152+drdp!Q152)*'MBXY-TI2S'!$D152)</f>
        <v>-2.1694027236000387E-2</v>
      </c>
      <c r="F152" s="20">
        <f>Model!$W$15*((drdp!C152+drdp!L152)*'MBXY-TI2S'!$B152+(drdp!F152+drdp!O152)*'MBXY-TI2S'!$C152+(drdp!I152+drdp!R152)*'MBXY-TI2S'!$D152)</f>
        <v>5.8128970784650843E-3</v>
      </c>
      <c r="G152" s="20">
        <f>Model!$W$15*((drdp!D152+drdp!M152)*'MBXY-TI2S'!$B152+(drdp!G152+drdp!P152)*'MBXY-TI2S'!$C152+(drdp!J152+drdp!S152)*'MBXY-TI2S'!$D152)</f>
        <v>0</v>
      </c>
      <c r="H152" s="18">
        <f>Model!$W$15*((drdp!B152)*'MBXY-TI2S'!$B152+(drdp!E152)*'MBXY-TI2S'!$C152+(drdp!H152)*'MBXY-TI2S'!$D152)</f>
        <v>-1.0847013618000194E-2</v>
      </c>
      <c r="I152" s="18">
        <f>Model!$W$15*((drdp!C152)*'MBXY-TI2S'!$B152+(drdp!F152)*'MBXY-TI2S'!$C152+(drdp!I152)*'MBXY-TI2S'!$D152)</f>
        <v>2.9064485392325421E-3</v>
      </c>
      <c r="J152" s="18">
        <f>Model!$W$15*((drdp!D152)*'MBXY-TI2S'!$B152+(drdp!G152)*'MBXY-TI2S'!$C152+(drdp!J152)*'MBXY-TI2S'!$D152)</f>
        <v>0</v>
      </c>
      <c r="K152" s="21">
        <f>SUM(E$3:E151)+H152</f>
        <v>-2.0726080392015995</v>
      </c>
      <c r="L152" s="21">
        <f>SUM(F$3:F151)+I152</f>
        <v>0.55535365033032191</v>
      </c>
      <c r="M152" s="21">
        <f>SUM(G$3:G151)+J152</f>
        <v>0</v>
      </c>
      <c r="N152" s="19">
        <f t="shared" si="13"/>
        <v>4.2957040841630993</v>
      </c>
      <c r="O152" s="19">
        <f t="shared" si="14"/>
        <v>0.30841767693521344</v>
      </c>
      <c r="P152" s="19">
        <f t="shared" si="15"/>
        <v>0</v>
      </c>
      <c r="Q152" s="19">
        <f t="shared" si="16"/>
        <v>-1.1510304402745792</v>
      </c>
      <c r="R152" s="19">
        <f t="shared" si="17"/>
        <v>0</v>
      </c>
      <c r="S152" s="19">
        <f t="shared" si="18"/>
        <v>0</v>
      </c>
    </row>
    <row r="153" spans="1:19" x14ac:dyDescent="0.25">
      <c r="A153" s="26">
        <f>Wellpath!E153</f>
        <v>4500</v>
      </c>
      <c r="B153" s="22">
        <v>0</v>
      </c>
      <c r="C153" s="22">
        <v>0</v>
      </c>
      <c r="D153" s="22">
        <f>COS(Wellpath!$O153) / (Bfield * COS(Dip))</f>
        <v>1.2349417595138832E-5</v>
      </c>
      <c r="E153" s="20">
        <f>Model!$W$15*((drdp!B153+drdp!K153)*'MBXY-TI2S'!$B153+(drdp!E153+drdp!N153)*'MBXY-TI2S'!$C153+(drdp!H153+drdp!Q153)*'MBXY-TI2S'!$D153)</f>
        <v>-2.1694027236000387E-2</v>
      </c>
      <c r="F153" s="20">
        <f>Model!$W$15*((drdp!C153+drdp!L153)*'MBXY-TI2S'!$B153+(drdp!F153+drdp!O153)*'MBXY-TI2S'!$C153+(drdp!I153+drdp!R153)*'MBXY-TI2S'!$D153)</f>
        <v>5.8128970784650843E-3</v>
      </c>
      <c r="G153" s="20">
        <f>Model!$W$15*((drdp!D153+drdp!M153)*'MBXY-TI2S'!$B153+(drdp!G153+drdp!P153)*'MBXY-TI2S'!$C153+(drdp!J153+drdp!S153)*'MBXY-TI2S'!$D153)</f>
        <v>0</v>
      </c>
      <c r="H153" s="18">
        <f>Model!$W$15*((drdp!B153)*'MBXY-TI2S'!$B153+(drdp!E153)*'MBXY-TI2S'!$C153+(drdp!H153)*'MBXY-TI2S'!$D153)</f>
        <v>-1.0847013618000194E-2</v>
      </c>
      <c r="I153" s="18">
        <f>Model!$W$15*((drdp!C153)*'MBXY-TI2S'!$B153+(drdp!F153)*'MBXY-TI2S'!$C153+(drdp!I153)*'MBXY-TI2S'!$D153)</f>
        <v>2.9064485392325421E-3</v>
      </c>
      <c r="J153" s="18">
        <f>Model!$W$15*((drdp!D153)*'MBXY-TI2S'!$B153+(drdp!G153)*'MBXY-TI2S'!$C153+(drdp!J153)*'MBXY-TI2S'!$D153)</f>
        <v>0</v>
      </c>
      <c r="K153" s="21">
        <f>SUM(E$3:E152)+H153</f>
        <v>-2.0943020664375998</v>
      </c>
      <c r="L153" s="21">
        <f>SUM(F$3:F152)+I153</f>
        <v>0.56116654740878702</v>
      </c>
      <c r="M153" s="21">
        <f>SUM(G$3:G152)+J153</f>
        <v>0</v>
      </c>
      <c r="N153" s="19">
        <f t="shared" si="13"/>
        <v>4.3861011454848002</v>
      </c>
      <c r="O153" s="19">
        <f t="shared" si="14"/>
        <v>0.3149078939306984</v>
      </c>
      <c r="P153" s="19">
        <f t="shared" si="15"/>
        <v>0</v>
      </c>
      <c r="Q153" s="19">
        <f t="shared" si="16"/>
        <v>-1.1752522598538759</v>
      </c>
      <c r="R153" s="19">
        <f t="shared" si="17"/>
        <v>0</v>
      </c>
      <c r="S153" s="19">
        <f t="shared" si="18"/>
        <v>0</v>
      </c>
    </row>
    <row r="154" spans="1:19" x14ac:dyDescent="0.25">
      <c r="A154" s="26">
        <f>Wellpath!E154</f>
        <v>4530</v>
      </c>
      <c r="B154" s="22">
        <v>0</v>
      </c>
      <c r="C154" s="22">
        <v>0</v>
      </c>
      <c r="D154" s="22">
        <f>COS(Wellpath!$O154) / (Bfield * COS(Dip))</f>
        <v>1.2349417595138832E-5</v>
      </c>
      <c r="E154" s="20">
        <f>Model!$W$15*((drdp!B154+drdp!K154)*'MBXY-TI2S'!$B154+(drdp!E154+drdp!N154)*'MBXY-TI2S'!$C154+(drdp!H154+drdp!Q154)*'MBXY-TI2S'!$D154)</f>
        <v>-2.1694027236000387E-2</v>
      </c>
      <c r="F154" s="20">
        <f>Model!$W$15*((drdp!C154+drdp!L154)*'MBXY-TI2S'!$B154+(drdp!F154+drdp!O154)*'MBXY-TI2S'!$C154+(drdp!I154+drdp!R154)*'MBXY-TI2S'!$D154)</f>
        <v>5.8128970784650843E-3</v>
      </c>
      <c r="G154" s="20">
        <f>Model!$W$15*((drdp!D154+drdp!M154)*'MBXY-TI2S'!$B154+(drdp!G154+drdp!P154)*'MBXY-TI2S'!$C154+(drdp!J154+drdp!S154)*'MBXY-TI2S'!$D154)</f>
        <v>0</v>
      </c>
      <c r="H154" s="18">
        <f>Model!$W$15*((drdp!B154)*'MBXY-TI2S'!$B154+(drdp!E154)*'MBXY-TI2S'!$C154+(drdp!H154)*'MBXY-TI2S'!$D154)</f>
        <v>-1.0847013618000194E-2</v>
      </c>
      <c r="I154" s="18">
        <f>Model!$W$15*((drdp!C154)*'MBXY-TI2S'!$B154+(drdp!F154)*'MBXY-TI2S'!$C154+(drdp!I154)*'MBXY-TI2S'!$D154)</f>
        <v>2.9064485392325421E-3</v>
      </c>
      <c r="J154" s="18">
        <f>Model!$W$15*((drdp!D154)*'MBXY-TI2S'!$B154+(drdp!G154)*'MBXY-TI2S'!$C154+(drdp!J154)*'MBXY-TI2S'!$D154)</f>
        <v>0</v>
      </c>
      <c r="K154" s="21">
        <f>SUM(E$3:E153)+H154</f>
        <v>-2.1159960936736</v>
      </c>
      <c r="L154" s="21">
        <f>SUM(F$3:F153)+I154</f>
        <v>0.56697944448725213</v>
      </c>
      <c r="M154" s="21">
        <f>SUM(G$3:G153)+J154</f>
        <v>0</v>
      </c>
      <c r="N154" s="19">
        <f t="shared" si="13"/>
        <v>4.4774394684419345</v>
      </c>
      <c r="O154" s="19">
        <f t="shared" si="14"/>
        <v>0.32146569047107304</v>
      </c>
      <c r="P154" s="19">
        <f t="shared" si="15"/>
        <v>0</v>
      </c>
      <c r="Q154" s="19">
        <f t="shared" si="16"/>
        <v>-1.1997262897282532</v>
      </c>
      <c r="R154" s="19">
        <f t="shared" si="17"/>
        <v>0</v>
      </c>
      <c r="S154" s="19">
        <f t="shared" si="18"/>
        <v>0</v>
      </c>
    </row>
    <row r="155" spans="1:19" x14ac:dyDescent="0.25">
      <c r="A155" s="26">
        <f>Wellpath!E155</f>
        <v>4560</v>
      </c>
      <c r="B155" s="22">
        <v>0</v>
      </c>
      <c r="C155" s="22">
        <v>0</v>
      </c>
      <c r="D155" s="22">
        <f>COS(Wellpath!$O155) / (Bfield * COS(Dip))</f>
        <v>1.2349417595138832E-5</v>
      </c>
      <c r="E155" s="20">
        <f>Model!$W$15*((drdp!B155+drdp!K155)*'MBXY-TI2S'!$B155+(drdp!E155+drdp!N155)*'MBXY-TI2S'!$C155+(drdp!H155+drdp!Q155)*'MBXY-TI2S'!$D155)</f>
        <v>-2.1694027236000387E-2</v>
      </c>
      <c r="F155" s="20">
        <f>Model!$W$15*((drdp!C155+drdp!L155)*'MBXY-TI2S'!$B155+(drdp!F155+drdp!O155)*'MBXY-TI2S'!$C155+(drdp!I155+drdp!R155)*'MBXY-TI2S'!$D155)</f>
        <v>5.8128970784650843E-3</v>
      </c>
      <c r="G155" s="20">
        <f>Model!$W$15*((drdp!D155+drdp!M155)*'MBXY-TI2S'!$B155+(drdp!G155+drdp!P155)*'MBXY-TI2S'!$C155+(drdp!J155+drdp!S155)*'MBXY-TI2S'!$D155)</f>
        <v>0</v>
      </c>
      <c r="H155" s="18">
        <f>Model!$W$15*((drdp!B155)*'MBXY-TI2S'!$B155+(drdp!E155)*'MBXY-TI2S'!$C155+(drdp!H155)*'MBXY-TI2S'!$D155)</f>
        <v>-1.0847013618000194E-2</v>
      </c>
      <c r="I155" s="18">
        <f>Model!$W$15*((drdp!C155)*'MBXY-TI2S'!$B155+(drdp!F155)*'MBXY-TI2S'!$C155+(drdp!I155)*'MBXY-TI2S'!$D155)</f>
        <v>2.9064485392325421E-3</v>
      </c>
      <c r="J155" s="18">
        <f>Model!$W$15*((drdp!D155)*'MBXY-TI2S'!$B155+(drdp!G155)*'MBXY-TI2S'!$C155+(drdp!J155)*'MBXY-TI2S'!$D155)</f>
        <v>0</v>
      </c>
      <c r="K155" s="21">
        <f>SUM(E$3:E154)+H155</f>
        <v>-2.1376901209096002</v>
      </c>
      <c r="L155" s="21">
        <f>SUM(F$3:F154)+I155</f>
        <v>0.57279234156571723</v>
      </c>
      <c r="M155" s="21">
        <f>SUM(G$3:G154)+J155</f>
        <v>0</v>
      </c>
      <c r="N155" s="19">
        <f t="shared" si="13"/>
        <v>4.5697190530345013</v>
      </c>
      <c r="O155" s="19">
        <f t="shared" si="14"/>
        <v>0.3280910665563373</v>
      </c>
      <c r="P155" s="19">
        <f t="shared" si="15"/>
        <v>0</v>
      </c>
      <c r="Q155" s="19">
        <f t="shared" si="16"/>
        <v>-1.2244525298977111</v>
      </c>
      <c r="R155" s="19">
        <f t="shared" si="17"/>
        <v>0</v>
      </c>
      <c r="S155" s="19">
        <f t="shared" si="18"/>
        <v>0</v>
      </c>
    </row>
    <row r="156" spans="1:19" x14ac:dyDescent="0.25">
      <c r="A156" s="26">
        <f>Wellpath!E156</f>
        <v>4590</v>
      </c>
      <c r="B156" s="22">
        <v>0</v>
      </c>
      <c r="C156" s="22">
        <v>0</v>
      </c>
      <c r="D156" s="22">
        <f>COS(Wellpath!$O156) / (Bfield * COS(Dip))</f>
        <v>1.2349417595138832E-5</v>
      </c>
      <c r="E156" s="20">
        <f>Model!$W$15*((drdp!B156+drdp!K156)*'MBXY-TI2S'!$B156+(drdp!E156+drdp!N156)*'MBXY-TI2S'!$C156+(drdp!H156+drdp!Q156)*'MBXY-TI2S'!$D156)</f>
        <v>-2.1694027236000387E-2</v>
      </c>
      <c r="F156" s="20">
        <f>Model!$W$15*((drdp!C156+drdp!L156)*'MBXY-TI2S'!$B156+(drdp!F156+drdp!O156)*'MBXY-TI2S'!$C156+(drdp!I156+drdp!R156)*'MBXY-TI2S'!$D156)</f>
        <v>5.8128970784650843E-3</v>
      </c>
      <c r="G156" s="20">
        <f>Model!$W$15*((drdp!D156+drdp!M156)*'MBXY-TI2S'!$B156+(drdp!G156+drdp!P156)*'MBXY-TI2S'!$C156+(drdp!J156+drdp!S156)*'MBXY-TI2S'!$D156)</f>
        <v>0</v>
      </c>
      <c r="H156" s="18">
        <f>Model!$W$15*((drdp!B156)*'MBXY-TI2S'!$B156+(drdp!E156)*'MBXY-TI2S'!$C156+(drdp!H156)*'MBXY-TI2S'!$D156)</f>
        <v>-1.0847013618000194E-2</v>
      </c>
      <c r="I156" s="18">
        <f>Model!$W$15*((drdp!C156)*'MBXY-TI2S'!$B156+(drdp!F156)*'MBXY-TI2S'!$C156+(drdp!I156)*'MBXY-TI2S'!$D156)</f>
        <v>2.9064485392325421E-3</v>
      </c>
      <c r="J156" s="18">
        <f>Model!$W$15*((drdp!D156)*'MBXY-TI2S'!$B156+(drdp!G156)*'MBXY-TI2S'!$C156+(drdp!J156)*'MBXY-TI2S'!$D156)</f>
        <v>0</v>
      </c>
      <c r="K156" s="21">
        <f>SUM(E$3:E155)+H156</f>
        <v>-2.1593841481456004</v>
      </c>
      <c r="L156" s="21">
        <f>SUM(F$3:F155)+I156</f>
        <v>0.57860523864418234</v>
      </c>
      <c r="M156" s="21">
        <f>SUM(G$3:G155)+J156</f>
        <v>0</v>
      </c>
      <c r="N156" s="19">
        <f t="shared" si="13"/>
        <v>4.6629398992625006</v>
      </c>
      <c r="O156" s="19">
        <f t="shared" si="14"/>
        <v>0.33478402218649117</v>
      </c>
      <c r="P156" s="19">
        <f t="shared" si="15"/>
        <v>0</v>
      </c>
      <c r="Q156" s="19">
        <f t="shared" si="16"/>
        <v>-1.2494309803622494</v>
      </c>
      <c r="R156" s="19">
        <f t="shared" si="17"/>
        <v>0</v>
      </c>
      <c r="S156" s="19">
        <f t="shared" si="18"/>
        <v>0</v>
      </c>
    </row>
    <row r="157" spans="1:19" x14ac:dyDescent="0.25">
      <c r="A157" s="26">
        <f>Wellpath!E157</f>
        <v>4620</v>
      </c>
      <c r="B157" s="22">
        <v>0</v>
      </c>
      <c r="C157" s="22">
        <v>0</v>
      </c>
      <c r="D157" s="22">
        <f>COS(Wellpath!$O157) / (Bfield * COS(Dip))</f>
        <v>1.2349417595138832E-5</v>
      </c>
      <c r="E157" s="20">
        <f>Model!$W$15*((drdp!B157+drdp!K157)*'MBXY-TI2S'!$B157+(drdp!E157+drdp!N157)*'MBXY-TI2S'!$C157+(drdp!H157+drdp!Q157)*'MBXY-TI2S'!$D157)</f>
        <v>-2.1694027236000387E-2</v>
      </c>
      <c r="F157" s="20">
        <f>Model!$W$15*((drdp!C157+drdp!L157)*'MBXY-TI2S'!$B157+(drdp!F157+drdp!O157)*'MBXY-TI2S'!$C157+(drdp!I157+drdp!R157)*'MBXY-TI2S'!$D157)</f>
        <v>5.8128970784650843E-3</v>
      </c>
      <c r="G157" s="20">
        <f>Model!$W$15*((drdp!D157+drdp!M157)*'MBXY-TI2S'!$B157+(drdp!G157+drdp!P157)*'MBXY-TI2S'!$C157+(drdp!J157+drdp!S157)*'MBXY-TI2S'!$D157)</f>
        <v>0</v>
      </c>
      <c r="H157" s="18">
        <f>Model!$W$15*((drdp!B157)*'MBXY-TI2S'!$B157+(drdp!E157)*'MBXY-TI2S'!$C157+(drdp!H157)*'MBXY-TI2S'!$D157)</f>
        <v>-1.0847013618000194E-2</v>
      </c>
      <c r="I157" s="18">
        <f>Model!$W$15*((drdp!C157)*'MBXY-TI2S'!$B157+(drdp!F157)*'MBXY-TI2S'!$C157+(drdp!I157)*'MBXY-TI2S'!$D157)</f>
        <v>2.9064485392325421E-3</v>
      </c>
      <c r="J157" s="18">
        <f>Model!$W$15*((drdp!D157)*'MBXY-TI2S'!$B157+(drdp!G157)*'MBXY-TI2S'!$C157+(drdp!J157)*'MBXY-TI2S'!$D157)</f>
        <v>0</v>
      </c>
      <c r="K157" s="21">
        <f>SUM(E$3:E156)+H157</f>
        <v>-2.1810781753816006</v>
      </c>
      <c r="L157" s="21">
        <f>SUM(F$3:F156)+I157</f>
        <v>0.58441813572264745</v>
      </c>
      <c r="M157" s="21">
        <f>SUM(G$3:G156)+J157</f>
        <v>0</v>
      </c>
      <c r="N157" s="19">
        <f t="shared" si="13"/>
        <v>4.7571020071259325</v>
      </c>
      <c r="O157" s="19">
        <f t="shared" si="14"/>
        <v>0.34154455736153477</v>
      </c>
      <c r="P157" s="19">
        <f t="shared" si="15"/>
        <v>0</v>
      </c>
      <c r="Q157" s="19">
        <f t="shared" si="16"/>
        <v>-1.2746616411218685</v>
      </c>
      <c r="R157" s="19">
        <f t="shared" si="17"/>
        <v>0</v>
      </c>
      <c r="S157" s="19">
        <f t="shared" si="18"/>
        <v>0</v>
      </c>
    </row>
    <row r="158" spans="1:19" x14ac:dyDescent="0.25">
      <c r="A158" s="26">
        <f>Wellpath!E158</f>
        <v>4650</v>
      </c>
      <c r="B158" s="22">
        <v>0</v>
      </c>
      <c r="C158" s="22">
        <v>0</v>
      </c>
      <c r="D158" s="22">
        <f>COS(Wellpath!$O158) / (Bfield * COS(Dip))</f>
        <v>1.2349417595138832E-5</v>
      </c>
      <c r="E158" s="20">
        <f>Model!$W$15*((drdp!B158+drdp!K158)*'MBXY-TI2S'!$B158+(drdp!E158+drdp!N158)*'MBXY-TI2S'!$C158+(drdp!H158+drdp!Q158)*'MBXY-TI2S'!$D158)</f>
        <v>-2.1694027236000387E-2</v>
      </c>
      <c r="F158" s="20">
        <f>Model!$W$15*((drdp!C158+drdp!L158)*'MBXY-TI2S'!$B158+(drdp!F158+drdp!O158)*'MBXY-TI2S'!$C158+(drdp!I158+drdp!R158)*'MBXY-TI2S'!$D158)</f>
        <v>5.8128970784650843E-3</v>
      </c>
      <c r="G158" s="20">
        <f>Model!$W$15*((drdp!D158+drdp!M158)*'MBXY-TI2S'!$B158+(drdp!G158+drdp!P158)*'MBXY-TI2S'!$C158+(drdp!J158+drdp!S158)*'MBXY-TI2S'!$D158)</f>
        <v>0</v>
      </c>
      <c r="H158" s="18">
        <f>Model!$W$15*((drdp!B158)*'MBXY-TI2S'!$B158+(drdp!E158)*'MBXY-TI2S'!$C158+(drdp!H158)*'MBXY-TI2S'!$D158)</f>
        <v>-1.0847013618000194E-2</v>
      </c>
      <c r="I158" s="18">
        <f>Model!$W$15*((drdp!C158)*'MBXY-TI2S'!$B158+(drdp!F158)*'MBXY-TI2S'!$C158+(drdp!I158)*'MBXY-TI2S'!$D158)</f>
        <v>2.9064485392325421E-3</v>
      </c>
      <c r="J158" s="18">
        <f>Model!$W$15*((drdp!D158)*'MBXY-TI2S'!$B158+(drdp!G158)*'MBXY-TI2S'!$C158+(drdp!J158)*'MBXY-TI2S'!$D158)</f>
        <v>0</v>
      </c>
      <c r="K158" s="21">
        <f>SUM(E$3:E157)+H158</f>
        <v>-2.2027722026176009</v>
      </c>
      <c r="L158" s="21">
        <f>SUM(F$3:F157)+I158</f>
        <v>0.59023103280111255</v>
      </c>
      <c r="M158" s="21">
        <f>SUM(G$3:G157)+J158</f>
        <v>0</v>
      </c>
      <c r="N158" s="19">
        <f t="shared" si="13"/>
        <v>4.8522053766247968</v>
      </c>
      <c r="O158" s="19">
        <f t="shared" si="14"/>
        <v>0.34837267208146799</v>
      </c>
      <c r="P158" s="19">
        <f t="shared" si="15"/>
        <v>0</v>
      </c>
      <c r="Q158" s="19">
        <f t="shared" si="16"/>
        <v>-1.3001445121765682</v>
      </c>
      <c r="R158" s="19">
        <f t="shared" si="17"/>
        <v>0</v>
      </c>
      <c r="S158" s="19">
        <f t="shared" si="18"/>
        <v>0</v>
      </c>
    </row>
    <row r="159" spans="1:19" x14ac:dyDescent="0.25">
      <c r="A159" s="26">
        <f>Wellpath!E159</f>
        <v>4680</v>
      </c>
      <c r="B159" s="22">
        <v>0</v>
      </c>
      <c r="C159" s="22">
        <v>0</v>
      </c>
      <c r="D159" s="22">
        <f>COS(Wellpath!$O159) / (Bfield * COS(Dip))</f>
        <v>1.2349417595138832E-5</v>
      </c>
      <c r="E159" s="20">
        <f>Model!$W$15*((drdp!B159+drdp!K159)*'MBXY-TI2S'!$B159+(drdp!E159+drdp!N159)*'MBXY-TI2S'!$C159+(drdp!H159+drdp!Q159)*'MBXY-TI2S'!$D159)</f>
        <v>-2.1694027236000387E-2</v>
      </c>
      <c r="F159" s="20">
        <f>Model!$W$15*((drdp!C159+drdp!L159)*'MBXY-TI2S'!$B159+(drdp!F159+drdp!O159)*'MBXY-TI2S'!$C159+(drdp!I159+drdp!R159)*'MBXY-TI2S'!$D159)</f>
        <v>5.8128970784650843E-3</v>
      </c>
      <c r="G159" s="20">
        <f>Model!$W$15*((drdp!D159+drdp!M159)*'MBXY-TI2S'!$B159+(drdp!G159+drdp!P159)*'MBXY-TI2S'!$C159+(drdp!J159+drdp!S159)*'MBXY-TI2S'!$D159)</f>
        <v>0</v>
      </c>
      <c r="H159" s="18">
        <f>Model!$W$15*((drdp!B159)*'MBXY-TI2S'!$B159+(drdp!E159)*'MBXY-TI2S'!$C159+(drdp!H159)*'MBXY-TI2S'!$D159)</f>
        <v>-1.0847013618000194E-2</v>
      </c>
      <c r="I159" s="18">
        <f>Model!$W$15*((drdp!C159)*'MBXY-TI2S'!$B159+(drdp!F159)*'MBXY-TI2S'!$C159+(drdp!I159)*'MBXY-TI2S'!$D159)</f>
        <v>2.9064485392325421E-3</v>
      </c>
      <c r="J159" s="18">
        <f>Model!$W$15*((drdp!D159)*'MBXY-TI2S'!$B159+(drdp!G159)*'MBXY-TI2S'!$C159+(drdp!J159)*'MBXY-TI2S'!$D159)</f>
        <v>0</v>
      </c>
      <c r="K159" s="21">
        <f>SUM(E$3:E158)+H159</f>
        <v>-2.2244662298536011</v>
      </c>
      <c r="L159" s="21">
        <f>SUM(F$3:F158)+I159</f>
        <v>0.59604392987957766</v>
      </c>
      <c r="M159" s="21">
        <f>SUM(G$3:G158)+J159</f>
        <v>0</v>
      </c>
      <c r="N159" s="19">
        <f t="shared" si="13"/>
        <v>4.9482500077590936</v>
      </c>
      <c r="O159" s="19">
        <f t="shared" si="14"/>
        <v>0.35526836634629089</v>
      </c>
      <c r="P159" s="19">
        <f t="shared" si="15"/>
        <v>0</v>
      </c>
      <c r="Q159" s="19">
        <f t="shared" si="16"/>
        <v>-1.3258795935263483</v>
      </c>
      <c r="R159" s="19">
        <f t="shared" si="17"/>
        <v>0</v>
      </c>
      <c r="S159" s="19">
        <f t="shared" si="18"/>
        <v>0</v>
      </c>
    </row>
    <row r="160" spans="1:19" x14ac:dyDescent="0.25">
      <c r="A160" s="26">
        <f>Wellpath!E160</f>
        <v>4710</v>
      </c>
      <c r="B160" s="22">
        <v>0</v>
      </c>
      <c r="C160" s="22">
        <v>0</v>
      </c>
      <c r="D160" s="22">
        <f>COS(Wellpath!$O160) / (Bfield * COS(Dip))</f>
        <v>1.2349417595138832E-5</v>
      </c>
      <c r="E160" s="20">
        <f>Model!$W$15*((drdp!B160+drdp!K160)*'MBXY-TI2S'!$B160+(drdp!E160+drdp!N160)*'MBXY-TI2S'!$C160+(drdp!H160+drdp!Q160)*'MBXY-TI2S'!$D160)</f>
        <v>-2.1694027236000387E-2</v>
      </c>
      <c r="F160" s="20">
        <f>Model!$W$15*((drdp!C160+drdp!L160)*'MBXY-TI2S'!$B160+(drdp!F160+drdp!O160)*'MBXY-TI2S'!$C160+(drdp!I160+drdp!R160)*'MBXY-TI2S'!$D160)</f>
        <v>5.8128970784650843E-3</v>
      </c>
      <c r="G160" s="20">
        <f>Model!$W$15*((drdp!D160+drdp!M160)*'MBXY-TI2S'!$B160+(drdp!G160+drdp!P160)*'MBXY-TI2S'!$C160+(drdp!J160+drdp!S160)*'MBXY-TI2S'!$D160)</f>
        <v>0</v>
      </c>
      <c r="H160" s="18">
        <f>Model!$W$15*((drdp!B160)*'MBXY-TI2S'!$B160+(drdp!E160)*'MBXY-TI2S'!$C160+(drdp!H160)*'MBXY-TI2S'!$D160)</f>
        <v>-1.0847013618000194E-2</v>
      </c>
      <c r="I160" s="18">
        <f>Model!$W$15*((drdp!C160)*'MBXY-TI2S'!$B160+(drdp!F160)*'MBXY-TI2S'!$C160+(drdp!I160)*'MBXY-TI2S'!$D160)</f>
        <v>2.9064485392325421E-3</v>
      </c>
      <c r="J160" s="18">
        <f>Model!$W$15*((drdp!D160)*'MBXY-TI2S'!$B160+(drdp!G160)*'MBXY-TI2S'!$C160+(drdp!J160)*'MBXY-TI2S'!$D160)</f>
        <v>0</v>
      </c>
      <c r="K160" s="21">
        <f>SUM(E$3:E159)+H160</f>
        <v>-2.2461602570896013</v>
      </c>
      <c r="L160" s="21">
        <f>SUM(F$3:F159)+I160</f>
        <v>0.60185682695804277</v>
      </c>
      <c r="M160" s="21">
        <f>SUM(G$3:G159)+J160</f>
        <v>0</v>
      </c>
      <c r="N160" s="19">
        <f t="shared" si="13"/>
        <v>5.0452359005288239</v>
      </c>
      <c r="O160" s="19">
        <f t="shared" si="14"/>
        <v>0.36223164015600345</v>
      </c>
      <c r="P160" s="19">
        <f t="shared" si="15"/>
        <v>0</v>
      </c>
      <c r="Q160" s="19">
        <f t="shared" si="16"/>
        <v>-1.351866885171209</v>
      </c>
      <c r="R160" s="19">
        <f t="shared" si="17"/>
        <v>0</v>
      </c>
      <c r="S160" s="19">
        <f t="shared" si="18"/>
        <v>0</v>
      </c>
    </row>
    <row r="161" spans="1:19" x14ac:dyDescent="0.25">
      <c r="A161" s="26">
        <f>Wellpath!E161</f>
        <v>4740</v>
      </c>
      <c r="B161" s="22">
        <v>0</v>
      </c>
      <c r="C161" s="22">
        <v>0</v>
      </c>
      <c r="D161" s="22">
        <f>COS(Wellpath!$O161) / (Bfield * COS(Dip))</f>
        <v>1.2349417595138832E-5</v>
      </c>
      <c r="E161" s="20">
        <f>Model!$W$15*((drdp!B161+drdp!K161)*'MBXY-TI2S'!$B161+(drdp!E161+drdp!N161)*'MBXY-TI2S'!$C161+(drdp!H161+drdp!Q161)*'MBXY-TI2S'!$D161)</f>
        <v>-2.1694027236000387E-2</v>
      </c>
      <c r="F161" s="20">
        <f>Model!$W$15*((drdp!C161+drdp!L161)*'MBXY-TI2S'!$B161+(drdp!F161+drdp!O161)*'MBXY-TI2S'!$C161+(drdp!I161+drdp!R161)*'MBXY-TI2S'!$D161)</f>
        <v>5.8128970784650843E-3</v>
      </c>
      <c r="G161" s="20">
        <f>Model!$W$15*((drdp!D161+drdp!M161)*'MBXY-TI2S'!$B161+(drdp!G161+drdp!P161)*'MBXY-TI2S'!$C161+(drdp!J161+drdp!S161)*'MBXY-TI2S'!$D161)</f>
        <v>0</v>
      </c>
      <c r="H161" s="18">
        <f>Model!$W$15*((drdp!B161)*'MBXY-TI2S'!$B161+(drdp!E161)*'MBXY-TI2S'!$C161+(drdp!H161)*'MBXY-TI2S'!$D161)</f>
        <v>-1.0847013618000194E-2</v>
      </c>
      <c r="I161" s="18">
        <f>Model!$W$15*((drdp!C161)*'MBXY-TI2S'!$B161+(drdp!F161)*'MBXY-TI2S'!$C161+(drdp!I161)*'MBXY-TI2S'!$D161)</f>
        <v>2.9064485392325421E-3</v>
      </c>
      <c r="J161" s="18">
        <f>Model!$W$15*((drdp!D161)*'MBXY-TI2S'!$B161+(drdp!G161)*'MBXY-TI2S'!$C161+(drdp!J161)*'MBXY-TI2S'!$D161)</f>
        <v>0</v>
      </c>
      <c r="K161" s="21">
        <f>SUM(E$3:E160)+H161</f>
        <v>-2.2678542843256015</v>
      </c>
      <c r="L161" s="21">
        <f>SUM(F$3:F160)+I161</f>
        <v>0.60766972403650787</v>
      </c>
      <c r="M161" s="21">
        <f>SUM(G$3:G160)+J161</f>
        <v>0</v>
      </c>
      <c r="N161" s="19">
        <f t="shared" si="13"/>
        <v>5.1431630549339866</v>
      </c>
      <c r="O161" s="19">
        <f t="shared" si="14"/>
        <v>0.36926249351060564</v>
      </c>
      <c r="P161" s="19">
        <f t="shared" si="15"/>
        <v>0</v>
      </c>
      <c r="Q161" s="19">
        <f t="shared" si="16"/>
        <v>-1.3781063871111503</v>
      </c>
      <c r="R161" s="19">
        <f t="shared" si="17"/>
        <v>0</v>
      </c>
      <c r="S161" s="19">
        <f t="shared" si="18"/>
        <v>0</v>
      </c>
    </row>
    <row r="162" spans="1:19" x14ac:dyDescent="0.25">
      <c r="A162" s="26">
        <f>Wellpath!E162</f>
        <v>4770</v>
      </c>
      <c r="B162" s="22">
        <v>0</v>
      </c>
      <c r="C162" s="22">
        <v>0</v>
      </c>
      <c r="D162" s="22">
        <f>COS(Wellpath!$O162) / (Bfield * COS(Dip))</f>
        <v>1.2349417595138832E-5</v>
      </c>
      <c r="E162" s="20">
        <f>Model!$W$15*((drdp!B162+drdp!K162)*'MBXY-TI2S'!$B162+(drdp!E162+drdp!N162)*'MBXY-TI2S'!$C162+(drdp!H162+drdp!Q162)*'MBXY-TI2S'!$D162)</f>
        <v>-2.1694027236000387E-2</v>
      </c>
      <c r="F162" s="20">
        <f>Model!$W$15*((drdp!C162+drdp!L162)*'MBXY-TI2S'!$B162+(drdp!F162+drdp!O162)*'MBXY-TI2S'!$C162+(drdp!I162+drdp!R162)*'MBXY-TI2S'!$D162)</f>
        <v>5.8128970784650843E-3</v>
      </c>
      <c r="G162" s="20">
        <f>Model!$W$15*((drdp!D162+drdp!M162)*'MBXY-TI2S'!$B162+(drdp!G162+drdp!P162)*'MBXY-TI2S'!$C162+(drdp!J162+drdp!S162)*'MBXY-TI2S'!$D162)</f>
        <v>0</v>
      </c>
      <c r="H162" s="18">
        <f>Model!$W$15*((drdp!B162)*'MBXY-TI2S'!$B162+(drdp!E162)*'MBXY-TI2S'!$C162+(drdp!H162)*'MBXY-TI2S'!$D162)</f>
        <v>-1.0847013618000194E-2</v>
      </c>
      <c r="I162" s="18">
        <f>Model!$W$15*((drdp!C162)*'MBXY-TI2S'!$B162+(drdp!F162)*'MBXY-TI2S'!$C162+(drdp!I162)*'MBXY-TI2S'!$D162)</f>
        <v>2.9064485392325421E-3</v>
      </c>
      <c r="J162" s="18">
        <f>Model!$W$15*((drdp!D162)*'MBXY-TI2S'!$B162+(drdp!G162)*'MBXY-TI2S'!$C162+(drdp!J162)*'MBXY-TI2S'!$D162)</f>
        <v>0</v>
      </c>
      <c r="K162" s="21">
        <f>SUM(E$3:E161)+H162</f>
        <v>-2.2895483115616018</v>
      </c>
      <c r="L162" s="21">
        <f>SUM(F$3:F161)+I162</f>
        <v>0.61348262111497298</v>
      </c>
      <c r="M162" s="21">
        <f>SUM(G$3:G161)+J162</f>
        <v>0</v>
      </c>
      <c r="N162" s="19">
        <f t="shared" si="13"/>
        <v>5.2420314709745819</v>
      </c>
      <c r="O162" s="19">
        <f t="shared" si="14"/>
        <v>0.3763609264100975</v>
      </c>
      <c r="P162" s="19">
        <f t="shared" si="15"/>
        <v>0</v>
      </c>
      <c r="Q162" s="19">
        <f t="shared" si="16"/>
        <v>-1.4045980993461722</v>
      </c>
      <c r="R162" s="19">
        <f t="shared" si="17"/>
        <v>0</v>
      </c>
      <c r="S162" s="19">
        <f t="shared" si="18"/>
        <v>0</v>
      </c>
    </row>
    <row r="163" spans="1:19" x14ac:dyDescent="0.25">
      <c r="A163" s="26">
        <f>Wellpath!E163</f>
        <v>4800</v>
      </c>
      <c r="B163" s="22">
        <v>0</v>
      </c>
      <c r="C163" s="22">
        <v>0</v>
      </c>
      <c r="D163" s="22">
        <f>COS(Wellpath!$O163) / (Bfield * COS(Dip))</f>
        <v>1.2349417595138832E-5</v>
      </c>
      <c r="E163" s="20">
        <f>Model!$W$15*((drdp!B163+drdp!K163)*'MBXY-TI2S'!$B163+(drdp!E163+drdp!N163)*'MBXY-TI2S'!$C163+(drdp!H163+drdp!Q163)*'MBXY-TI2S'!$D163)</f>
        <v>-2.1694027236000387E-2</v>
      </c>
      <c r="F163" s="20">
        <f>Model!$W$15*((drdp!C163+drdp!L163)*'MBXY-TI2S'!$B163+(drdp!F163+drdp!O163)*'MBXY-TI2S'!$C163+(drdp!I163+drdp!R163)*'MBXY-TI2S'!$D163)</f>
        <v>5.8128970784650843E-3</v>
      </c>
      <c r="G163" s="20">
        <f>Model!$W$15*((drdp!D163+drdp!M163)*'MBXY-TI2S'!$B163+(drdp!G163+drdp!P163)*'MBXY-TI2S'!$C163+(drdp!J163+drdp!S163)*'MBXY-TI2S'!$D163)</f>
        <v>0</v>
      </c>
      <c r="H163" s="18">
        <f>Model!$W$15*((drdp!B163)*'MBXY-TI2S'!$B163+(drdp!E163)*'MBXY-TI2S'!$C163+(drdp!H163)*'MBXY-TI2S'!$D163)</f>
        <v>-1.0847013618000194E-2</v>
      </c>
      <c r="I163" s="18">
        <f>Model!$W$15*((drdp!C163)*'MBXY-TI2S'!$B163+(drdp!F163)*'MBXY-TI2S'!$C163+(drdp!I163)*'MBXY-TI2S'!$D163)</f>
        <v>2.9064485392325421E-3</v>
      </c>
      <c r="J163" s="18">
        <f>Model!$W$15*((drdp!D163)*'MBXY-TI2S'!$B163+(drdp!G163)*'MBXY-TI2S'!$C163+(drdp!J163)*'MBXY-TI2S'!$D163)</f>
        <v>0</v>
      </c>
      <c r="K163" s="21">
        <f>SUM(E$3:E162)+H163</f>
        <v>-2.311242338797602</v>
      </c>
      <c r="L163" s="21">
        <f>SUM(F$3:F162)+I163</f>
        <v>0.61929551819343809</v>
      </c>
      <c r="M163" s="21">
        <f>SUM(G$3:G162)+J163</f>
        <v>0</v>
      </c>
      <c r="N163" s="19">
        <f t="shared" si="13"/>
        <v>5.3418411486506097</v>
      </c>
      <c r="O163" s="19">
        <f t="shared" si="14"/>
        <v>0.38352693885447903</v>
      </c>
      <c r="P163" s="19">
        <f t="shared" si="15"/>
        <v>0</v>
      </c>
      <c r="Q163" s="19">
        <f t="shared" si="16"/>
        <v>-1.4313420218762747</v>
      </c>
      <c r="R163" s="19">
        <f t="shared" si="17"/>
        <v>0</v>
      </c>
      <c r="S163" s="19">
        <f t="shared" si="18"/>
        <v>0</v>
      </c>
    </row>
    <row r="164" spans="1:19" x14ac:dyDescent="0.25">
      <c r="A164" s="26">
        <f>Wellpath!E164</f>
        <v>4830</v>
      </c>
      <c r="B164" s="22">
        <v>0</v>
      </c>
      <c r="C164" s="22">
        <v>0</v>
      </c>
      <c r="D164" s="22">
        <f>COS(Wellpath!$O164) / (Bfield * COS(Dip))</f>
        <v>1.2349417595138832E-5</v>
      </c>
      <c r="E164" s="20">
        <f>Model!$W$15*((drdp!B164+drdp!K164)*'MBXY-TI2S'!$B164+(drdp!E164+drdp!N164)*'MBXY-TI2S'!$C164+(drdp!H164+drdp!Q164)*'MBXY-TI2S'!$D164)</f>
        <v>-2.1694027236000387E-2</v>
      </c>
      <c r="F164" s="20">
        <f>Model!$W$15*((drdp!C164+drdp!L164)*'MBXY-TI2S'!$B164+(drdp!F164+drdp!O164)*'MBXY-TI2S'!$C164+(drdp!I164+drdp!R164)*'MBXY-TI2S'!$D164)</f>
        <v>5.8128970784650843E-3</v>
      </c>
      <c r="G164" s="20">
        <f>Model!$W$15*((drdp!D164+drdp!M164)*'MBXY-TI2S'!$B164+(drdp!G164+drdp!P164)*'MBXY-TI2S'!$C164+(drdp!J164+drdp!S164)*'MBXY-TI2S'!$D164)</f>
        <v>0</v>
      </c>
      <c r="H164" s="18">
        <f>Model!$W$15*((drdp!B164)*'MBXY-TI2S'!$B164+(drdp!E164)*'MBXY-TI2S'!$C164+(drdp!H164)*'MBXY-TI2S'!$D164)</f>
        <v>-1.0847013618000194E-2</v>
      </c>
      <c r="I164" s="18">
        <f>Model!$W$15*((drdp!C164)*'MBXY-TI2S'!$B164+(drdp!F164)*'MBXY-TI2S'!$C164+(drdp!I164)*'MBXY-TI2S'!$D164)</f>
        <v>2.9064485392325421E-3</v>
      </c>
      <c r="J164" s="18">
        <f>Model!$W$15*((drdp!D164)*'MBXY-TI2S'!$B164+(drdp!G164)*'MBXY-TI2S'!$C164+(drdp!J164)*'MBXY-TI2S'!$D164)</f>
        <v>0</v>
      </c>
      <c r="K164" s="21">
        <f>SUM(E$3:E163)+H164</f>
        <v>-2.3329363660336022</v>
      </c>
      <c r="L164" s="21">
        <f>SUM(F$3:F163)+I164</f>
        <v>0.62510841527190319</v>
      </c>
      <c r="M164" s="21">
        <f>SUM(G$3:G163)+J164</f>
        <v>0</v>
      </c>
      <c r="N164" s="19">
        <f t="shared" si="13"/>
        <v>5.4425920879620699</v>
      </c>
      <c r="O164" s="19">
        <f t="shared" si="14"/>
        <v>0.39076053084375018</v>
      </c>
      <c r="P164" s="19">
        <f t="shared" si="15"/>
        <v>0</v>
      </c>
      <c r="Q164" s="19">
        <f t="shared" si="16"/>
        <v>-1.4583381547014578</v>
      </c>
      <c r="R164" s="19">
        <f t="shared" si="17"/>
        <v>0</v>
      </c>
      <c r="S164" s="19">
        <f t="shared" si="18"/>
        <v>0</v>
      </c>
    </row>
    <row r="165" spans="1:19" x14ac:dyDescent="0.25">
      <c r="A165" s="26">
        <f>Wellpath!E165</f>
        <v>4860</v>
      </c>
      <c r="B165" s="22">
        <v>0</v>
      </c>
      <c r="C165" s="22">
        <v>0</v>
      </c>
      <c r="D165" s="22">
        <f>COS(Wellpath!$O165) / (Bfield * COS(Dip))</f>
        <v>1.2349417595138832E-5</v>
      </c>
      <c r="E165" s="20">
        <f>Model!$W$15*((drdp!B165+drdp!K165)*'MBXY-TI2S'!$B165+(drdp!E165+drdp!N165)*'MBXY-TI2S'!$C165+(drdp!H165+drdp!Q165)*'MBXY-TI2S'!$D165)</f>
        <v>-2.1694027236000387E-2</v>
      </c>
      <c r="F165" s="20">
        <f>Model!$W$15*((drdp!C165+drdp!L165)*'MBXY-TI2S'!$B165+(drdp!F165+drdp!O165)*'MBXY-TI2S'!$C165+(drdp!I165+drdp!R165)*'MBXY-TI2S'!$D165)</f>
        <v>5.8128970784650843E-3</v>
      </c>
      <c r="G165" s="20">
        <f>Model!$W$15*((drdp!D165+drdp!M165)*'MBXY-TI2S'!$B165+(drdp!G165+drdp!P165)*'MBXY-TI2S'!$C165+(drdp!J165+drdp!S165)*'MBXY-TI2S'!$D165)</f>
        <v>0</v>
      </c>
      <c r="H165" s="18">
        <f>Model!$W$15*((drdp!B165)*'MBXY-TI2S'!$B165+(drdp!E165)*'MBXY-TI2S'!$C165+(drdp!H165)*'MBXY-TI2S'!$D165)</f>
        <v>-1.0847013618000194E-2</v>
      </c>
      <c r="I165" s="18">
        <f>Model!$W$15*((drdp!C165)*'MBXY-TI2S'!$B165+(drdp!F165)*'MBXY-TI2S'!$C165+(drdp!I165)*'MBXY-TI2S'!$D165)</f>
        <v>2.9064485392325421E-3</v>
      </c>
      <c r="J165" s="18">
        <f>Model!$W$15*((drdp!D165)*'MBXY-TI2S'!$B165+(drdp!G165)*'MBXY-TI2S'!$C165+(drdp!J165)*'MBXY-TI2S'!$D165)</f>
        <v>0</v>
      </c>
      <c r="K165" s="21">
        <f>SUM(E$3:E164)+H165</f>
        <v>-2.3546303932696024</v>
      </c>
      <c r="L165" s="21">
        <f>SUM(F$3:F164)+I165</f>
        <v>0.6309213123503683</v>
      </c>
      <c r="M165" s="21">
        <f>SUM(G$3:G164)+J165</f>
        <v>0</v>
      </c>
      <c r="N165" s="19">
        <f t="shared" si="13"/>
        <v>5.5442842889089627</v>
      </c>
      <c r="O165" s="19">
        <f t="shared" si="14"/>
        <v>0.398061702377911</v>
      </c>
      <c r="P165" s="19">
        <f t="shared" si="15"/>
        <v>0</v>
      </c>
      <c r="Q165" s="19">
        <f t="shared" si="16"/>
        <v>-1.4855864978217215</v>
      </c>
      <c r="R165" s="19">
        <f t="shared" si="17"/>
        <v>0</v>
      </c>
      <c r="S165" s="19">
        <f t="shared" si="18"/>
        <v>0</v>
      </c>
    </row>
    <row r="166" spans="1:19" x14ac:dyDescent="0.25">
      <c r="A166" s="26">
        <f>Wellpath!E166</f>
        <v>4890</v>
      </c>
      <c r="B166" s="22">
        <v>0</v>
      </c>
      <c r="C166" s="22">
        <v>0</v>
      </c>
      <c r="D166" s="22">
        <f>COS(Wellpath!$O166) / (Bfield * COS(Dip))</f>
        <v>1.2349417595138832E-5</v>
      </c>
      <c r="E166" s="20">
        <f>Model!$W$15*((drdp!B166+drdp!K166)*'MBXY-TI2S'!$B166+(drdp!E166+drdp!N166)*'MBXY-TI2S'!$C166+(drdp!H166+drdp!Q166)*'MBXY-TI2S'!$D166)</f>
        <v>-2.1694027236000387E-2</v>
      </c>
      <c r="F166" s="20">
        <f>Model!$W$15*((drdp!C166+drdp!L166)*'MBXY-TI2S'!$B166+(drdp!F166+drdp!O166)*'MBXY-TI2S'!$C166+(drdp!I166+drdp!R166)*'MBXY-TI2S'!$D166)</f>
        <v>5.8128970784650843E-3</v>
      </c>
      <c r="G166" s="20">
        <f>Model!$W$15*((drdp!D166+drdp!M166)*'MBXY-TI2S'!$B166+(drdp!G166+drdp!P166)*'MBXY-TI2S'!$C166+(drdp!J166+drdp!S166)*'MBXY-TI2S'!$D166)</f>
        <v>0</v>
      </c>
      <c r="H166" s="18">
        <f>Model!$W$15*((drdp!B166)*'MBXY-TI2S'!$B166+(drdp!E166)*'MBXY-TI2S'!$C166+(drdp!H166)*'MBXY-TI2S'!$D166)</f>
        <v>-1.0847013618000194E-2</v>
      </c>
      <c r="I166" s="18">
        <f>Model!$W$15*((drdp!C166)*'MBXY-TI2S'!$B166+(drdp!F166)*'MBXY-TI2S'!$C166+(drdp!I166)*'MBXY-TI2S'!$D166)</f>
        <v>2.9064485392325421E-3</v>
      </c>
      <c r="J166" s="18">
        <f>Model!$W$15*((drdp!D166)*'MBXY-TI2S'!$B166+(drdp!G166)*'MBXY-TI2S'!$C166+(drdp!J166)*'MBXY-TI2S'!$D166)</f>
        <v>0</v>
      </c>
      <c r="K166" s="21">
        <f>SUM(E$3:E165)+H166</f>
        <v>-2.3763244205056027</v>
      </c>
      <c r="L166" s="21">
        <f>SUM(F$3:F165)+I166</f>
        <v>0.63673420942883341</v>
      </c>
      <c r="M166" s="21">
        <f>SUM(G$3:G165)+J166</f>
        <v>0</v>
      </c>
      <c r="N166" s="19">
        <f t="shared" si="13"/>
        <v>5.6469177514912881</v>
      </c>
      <c r="O166" s="19">
        <f t="shared" si="14"/>
        <v>0.40543045345696149</v>
      </c>
      <c r="P166" s="19">
        <f t="shared" si="15"/>
        <v>0</v>
      </c>
      <c r="Q166" s="19">
        <f t="shared" si="16"/>
        <v>-1.5130870512370656</v>
      </c>
      <c r="R166" s="19">
        <f t="shared" si="17"/>
        <v>0</v>
      </c>
      <c r="S166" s="19">
        <f t="shared" si="18"/>
        <v>0</v>
      </c>
    </row>
    <row r="167" spans="1:19" x14ac:dyDescent="0.25">
      <c r="A167" s="26">
        <f>Wellpath!E167</f>
        <v>4920</v>
      </c>
      <c r="B167" s="22">
        <v>0</v>
      </c>
      <c r="C167" s="22">
        <v>0</v>
      </c>
      <c r="D167" s="22">
        <f>COS(Wellpath!$O167) / (Bfield * COS(Dip))</f>
        <v>1.2349417595138832E-5</v>
      </c>
      <c r="E167" s="20">
        <f>Model!$W$15*((drdp!B167+drdp!K167)*'MBXY-TI2S'!$B167+(drdp!E167+drdp!N167)*'MBXY-TI2S'!$C167+(drdp!H167+drdp!Q167)*'MBXY-TI2S'!$D167)</f>
        <v>-2.1694027236000387E-2</v>
      </c>
      <c r="F167" s="20">
        <f>Model!$W$15*((drdp!C167+drdp!L167)*'MBXY-TI2S'!$B167+(drdp!F167+drdp!O167)*'MBXY-TI2S'!$C167+(drdp!I167+drdp!R167)*'MBXY-TI2S'!$D167)</f>
        <v>5.8128970784650843E-3</v>
      </c>
      <c r="G167" s="20">
        <f>Model!$W$15*((drdp!D167+drdp!M167)*'MBXY-TI2S'!$B167+(drdp!G167+drdp!P167)*'MBXY-TI2S'!$C167+(drdp!J167+drdp!S167)*'MBXY-TI2S'!$D167)</f>
        <v>0</v>
      </c>
      <c r="H167" s="18">
        <f>Model!$W$15*((drdp!B167)*'MBXY-TI2S'!$B167+(drdp!E167)*'MBXY-TI2S'!$C167+(drdp!H167)*'MBXY-TI2S'!$D167)</f>
        <v>-1.0847013618000194E-2</v>
      </c>
      <c r="I167" s="18">
        <f>Model!$W$15*((drdp!C167)*'MBXY-TI2S'!$B167+(drdp!F167)*'MBXY-TI2S'!$C167+(drdp!I167)*'MBXY-TI2S'!$D167)</f>
        <v>2.9064485392325421E-3</v>
      </c>
      <c r="J167" s="18">
        <f>Model!$W$15*((drdp!D167)*'MBXY-TI2S'!$B167+(drdp!G167)*'MBXY-TI2S'!$C167+(drdp!J167)*'MBXY-TI2S'!$D167)</f>
        <v>0</v>
      </c>
      <c r="K167" s="21">
        <f>SUM(E$3:E166)+H167</f>
        <v>-2.3980184477416029</v>
      </c>
      <c r="L167" s="21">
        <f>SUM(F$3:F166)+I167</f>
        <v>0.64254710650729852</v>
      </c>
      <c r="M167" s="21">
        <f>SUM(G$3:G166)+J167</f>
        <v>0</v>
      </c>
      <c r="N167" s="19">
        <f t="shared" si="13"/>
        <v>5.7504924757090468</v>
      </c>
      <c r="O167" s="19">
        <f t="shared" si="14"/>
        <v>0.41286678408090161</v>
      </c>
      <c r="P167" s="19">
        <f t="shared" si="15"/>
        <v>0</v>
      </c>
      <c r="Q167" s="19">
        <f t="shared" si="16"/>
        <v>-1.5408398149474904</v>
      </c>
      <c r="R167" s="19">
        <f t="shared" si="17"/>
        <v>0</v>
      </c>
      <c r="S167" s="19">
        <f t="shared" si="18"/>
        <v>0</v>
      </c>
    </row>
    <row r="168" spans="1:19" x14ac:dyDescent="0.25">
      <c r="A168" s="26">
        <f>Wellpath!E168</f>
        <v>4950</v>
      </c>
      <c r="B168" s="22">
        <v>0</v>
      </c>
      <c r="C168" s="22">
        <v>0</v>
      </c>
      <c r="D168" s="22">
        <f>COS(Wellpath!$O168) / (Bfield * COS(Dip))</f>
        <v>1.2349417595138832E-5</v>
      </c>
      <c r="E168" s="20">
        <f>Model!$W$15*((drdp!B168+drdp!K168)*'MBXY-TI2S'!$B168+(drdp!E168+drdp!N168)*'MBXY-TI2S'!$C168+(drdp!H168+drdp!Q168)*'MBXY-TI2S'!$D168)</f>
        <v>-2.1694027236000387E-2</v>
      </c>
      <c r="F168" s="20">
        <f>Model!$W$15*((drdp!C168+drdp!L168)*'MBXY-TI2S'!$B168+(drdp!F168+drdp!O168)*'MBXY-TI2S'!$C168+(drdp!I168+drdp!R168)*'MBXY-TI2S'!$D168)</f>
        <v>5.8128970784650843E-3</v>
      </c>
      <c r="G168" s="20">
        <f>Model!$W$15*((drdp!D168+drdp!M168)*'MBXY-TI2S'!$B168+(drdp!G168+drdp!P168)*'MBXY-TI2S'!$C168+(drdp!J168+drdp!S168)*'MBXY-TI2S'!$D168)</f>
        <v>0</v>
      </c>
      <c r="H168" s="18">
        <f>Model!$W$15*((drdp!B168)*'MBXY-TI2S'!$B168+(drdp!E168)*'MBXY-TI2S'!$C168+(drdp!H168)*'MBXY-TI2S'!$D168)</f>
        <v>-1.0847013618000194E-2</v>
      </c>
      <c r="I168" s="18">
        <f>Model!$W$15*((drdp!C168)*'MBXY-TI2S'!$B168+(drdp!F168)*'MBXY-TI2S'!$C168+(drdp!I168)*'MBXY-TI2S'!$D168)</f>
        <v>2.9064485392325421E-3</v>
      </c>
      <c r="J168" s="18">
        <f>Model!$W$15*((drdp!D168)*'MBXY-TI2S'!$B168+(drdp!G168)*'MBXY-TI2S'!$C168+(drdp!J168)*'MBXY-TI2S'!$D168)</f>
        <v>0</v>
      </c>
      <c r="K168" s="21">
        <f>SUM(E$3:E167)+H168</f>
        <v>-2.4197124749776031</v>
      </c>
      <c r="L168" s="21">
        <f>SUM(F$3:F167)+I168</f>
        <v>0.64836000358576362</v>
      </c>
      <c r="M168" s="21">
        <f>SUM(G$3:G167)+J168</f>
        <v>0</v>
      </c>
      <c r="N168" s="19">
        <f t="shared" si="13"/>
        <v>5.855008461562238</v>
      </c>
      <c r="O168" s="19">
        <f t="shared" si="14"/>
        <v>0.42037069424973139</v>
      </c>
      <c r="P168" s="19">
        <f t="shared" si="15"/>
        <v>0</v>
      </c>
      <c r="Q168" s="19">
        <f t="shared" si="16"/>
        <v>-1.5688447889529957</v>
      </c>
      <c r="R168" s="19">
        <f t="shared" si="17"/>
        <v>0</v>
      </c>
      <c r="S168" s="19">
        <f t="shared" si="18"/>
        <v>0</v>
      </c>
    </row>
    <row r="169" spans="1:19" x14ac:dyDescent="0.25">
      <c r="A169" s="26">
        <f>Wellpath!E169</f>
        <v>4980</v>
      </c>
      <c r="B169" s="22">
        <v>0</v>
      </c>
      <c r="C169" s="22">
        <v>0</v>
      </c>
      <c r="D169" s="22">
        <f>COS(Wellpath!$O169) / (Bfield * COS(Dip))</f>
        <v>1.2349417595138832E-5</v>
      </c>
      <c r="E169" s="20">
        <f>Model!$W$15*((drdp!B169+drdp!K169)*'MBXY-TI2S'!$B169+(drdp!E169+drdp!N169)*'MBXY-TI2S'!$C169+(drdp!H169+drdp!Q169)*'MBXY-TI2S'!$D169)</f>
        <v>-2.1694027236000387E-2</v>
      </c>
      <c r="F169" s="20">
        <f>Model!$W$15*((drdp!C169+drdp!L169)*'MBXY-TI2S'!$B169+(drdp!F169+drdp!O169)*'MBXY-TI2S'!$C169+(drdp!I169+drdp!R169)*'MBXY-TI2S'!$D169)</f>
        <v>5.8128970784650843E-3</v>
      </c>
      <c r="G169" s="20">
        <f>Model!$W$15*((drdp!D169+drdp!M169)*'MBXY-TI2S'!$B169+(drdp!G169+drdp!P169)*'MBXY-TI2S'!$C169+(drdp!J169+drdp!S169)*'MBXY-TI2S'!$D169)</f>
        <v>0</v>
      </c>
      <c r="H169" s="18">
        <f>Model!$W$15*((drdp!B169)*'MBXY-TI2S'!$B169+(drdp!E169)*'MBXY-TI2S'!$C169+(drdp!H169)*'MBXY-TI2S'!$D169)</f>
        <v>-1.0847013618000194E-2</v>
      </c>
      <c r="I169" s="18">
        <f>Model!$W$15*((drdp!C169)*'MBXY-TI2S'!$B169+(drdp!F169)*'MBXY-TI2S'!$C169+(drdp!I169)*'MBXY-TI2S'!$D169)</f>
        <v>2.9064485392325421E-3</v>
      </c>
      <c r="J169" s="18">
        <f>Model!$W$15*((drdp!D169)*'MBXY-TI2S'!$B169+(drdp!G169)*'MBXY-TI2S'!$C169+(drdp!J169)*'MBXY-TI2S'!$D169)</f>
        <v>0</v>
      </c>
      <c r="K169" s="21">
        <f>SUM(E$3:E168)+H169</f>
        <v>-2.4414065022136033</v>
      </c>
      <c r="L169" s="21">
        <f>SUM(F$3:F168)+I169</f>
        <v>0.65417290066422873</v>
      </c>
      <c r="M169" s="21">
        <f>SUM(G$3:G168)+J169</f>
        <v>0</v>
      </c>
      <c r="N169" s="19">
        <f t="shared" si="13"/>
        <v>5.9604657090508608</v>
      </c>
      <c r="O169" s="19">
        <f t="shared" si="14"/>
        <v>0.42794218396345085</v>
      </c>
      <c r="P169" s="19">
        <f t="shared" si="15"/>
        <v>0</v>
      </c>
      <c r="Q169" s="19">
        <f t="shared" si="16"/>
        <v>-1.5971019732535816</v>
      </c>
      <c r="R169" s="19">
        <f t="shared" si="17"/>
        <v>0</v>
      </c>
      <c r="S169" s="19">
        <f t="shared" si="18"/>
        <v>0</v>
      </c>
    </row>
    <row r="170" spans="1:19" x14ac:dyDescent="0.25">
      <c r="A170" s="26">
        <f>Wellpath!E170</f>
        <v>5010</v>
      </c>
      <c r="B170" s="22">
        <v>0</v>
      </c>
      <c r="C170" s="22">
        <v>0</v>
      </c>
      <c r="D170" s="22">
        <f>COS(Wellpath!$O170) / (Bfield * COS(Dip))</f>
        <v>1.2349417595138832E-5</v>
      </c>
      <c r="E170" s="20">
        <f>Model!$W$15*((drdp!B170+drdp!K170)*'MBXY-TI2S'!$B170+(drdp!E170+drdp!N170)*'MBXY-TI2S'!$C170+(drdp!H170+drdp!Q170)*'MBXY-TI2S'!$D170)</f>
        <v>-2.1694027236000387E-2</v>
      </c>
      <c r="F170" s="20">
        <f>Model!$W$15*((drdp!C170+drdp!L170)*'MBXY-TI2S'!$B170+(drdp!F170+drdp!O170)*'MBXY-TI2S'!$C170+(drdp!I170+drdp!R170)*'MBXY-TI2S'!$D170)</f>
        <v>5.8128970784650843E-3</v>
      </c>
      <c r="G170" s="20">
        <f>Model!$W$15*((drdp!D170+drdp!M170)*'MBXY-TI2S'!$B170+(drdp!G170+drdp!P170)*'MBXY-TI2S'!$C170+(drdp!J170+drdp!S170)*'MBXY-TI2S'!$D170)</f>
        <v>0</v>
      </c>
      <c r="H170" s="18">
        <f>Model!$W$15*((drdp!B170)*'MBXY-TI2S'!$B170+(drdp!E170)*'MBXY-TI2S'!$C170+(drdp!H170)*'MBXY-TI2S'!$D170)</f>
        <v>-1.0847013618000194E-2</v>
      </c>
      <c r="I170" s="18">
        <f>Model!$W$15*((drdp!C170)*'MBXY-TI2S'!$B170+(drdp!F170)*'MBXY-TI2S'!$C170+(drdp!I170)*'MBXY-TI2S'!$D170)</f>
        <v>2.9064485392325421E-3</v>
      </c>
      <c r="J170" s="18">
        <f>Model!$W$15*((drdp!D170)*'MBXY-TI2S'!$B170+(drdp!G170)*'MBXY-TI2S'!$C170+(drdp!J170)*'MBXY-TI2S'!$D170)</f>
        <v>0</v>
      </c>
      <c r="K170" s="21">
        <f>SUM(E$3:E169)+H170</f>
        <v>-2.4631005294496036</v>
      </c>
      <c r="L170" s="21">
        <f>SUM(F$3:F169)+I170</f>
        <v>0.65998579774269384</v>
      </c>
      <c r="M170" s="21">
        <f>SUM(G$3:G169)+J170</f>
        <v>0</v>
      </c>
      <c r="N170" s="19">
        <f t="shared" si="13"/>
        <v>6.0668642181749171</v>
      </c>
      <c r="O170" s="19">
        <f t="shared" si="14"/>
        <v>0.43558125322205998</v>
      </c>
      <c r="P170" s="19">
        <f t="shared" si="15"/>
        <v>0</v>
      </c>
      <c r="Q170" s="19">
        <f t="shared" si="16"/>
        <v>-1.6256113678492481</v>
      </c>
      <c r="R170" s="19">
        <f t="shared" si="17"/>
        <v>0</v>
      </c>
      <c r="S170" s="19">
        <f t="shared" si="18"/>
        <v>0</v>
      </c>
    </row>
    <row r="171" spans="1:19" x14ac:dyDescent="0.25">
      <c r="A171" s="26">
        <f>Wellpath!E171</f>
        <v>5040</v>
      </c>
      <c r="B171" s="22">
        <v>0</v>
      </c>
      <c r="C171" s="22">
        <v>0</v>
      </c>
      <c r="D171" s="22">
        <f>COS(Wellpath!$O171) / (Bfield * COS(Dip))</f>
        <v>1.2349417595138832E-5</v>
      </c>
      <c r="E171" s="20">
        <f>Model!$W$15*((drdp!B171+drdp!K171)*'MBXY-TI2S'!$B171+(drdp!E171+drdp!N171)*'MBXY-TI2S'!$C171+(drdp!H171+drdp!Q171)*'MBXY-TI2S'!$D171)</f>
        <v>-2.1694027236000387E-2</v>
      </c>
      <c r="F171" s="20">
        <f>Model!$W$15*((drdp!C171+drdp!L171)*'MBXY-TI2S'!$B171+(drdp!F171+drdp!O171)*'MBXY-TI2S'!$C171+(drdp!I171+drdp!R171)*'MBXY-TI2S'!$D171)</f>
        <v>5.8128970784650843E-3</v>
      </c>
      <c r="G171" s="20">
        <f>Model!$W$15*((drdp!D171+drdp!M171)*'MBXY-TI2S'!$B171+(drdp!G171+drdp!P171)*'MBXY-TI2S'!$C171+(drdp!J171+drdp!S171)*'MBXY-TI2S'!$D171)</f>
        <v>0</v>
      </c>
      <c r="H171" s="18">
        <f>Model!$W$15*((drdp!B171)*'MBXY-TI2S'!$B171+(drdp!E171)*'MBXY-TI2S'!$C171+(drdp!H171)*'MBXY-TI2S'!$D171)</f>
        <v>-1.0847013618000194E-2</v>
      </c>
      <c r="I171" s="18">
        <f>Model!$W$15*((drdp!C171)*'MBXY-TI2S'!$B171+(drdp!F171)*'MBXY-TI2S'!$C171+(drdp!I171)*'MBXY-TI2S'!$D171)</f>
        <v>2.9064485392325421E-3</v>
      </c>
      <c r="J171" s="18">
        <f>Model!$W$15*((drdp!D171)*'MBXY-TI2S'!$B171+(drdp!G171)*'MBXY-TI2S'!$C171+(drdp!J171)*'MBXY-TI2S'!$D171)</f>
        <v>0</v>
      </c>
      <c r="K171" s="21">
        <f>SUM(E$3:E170)+H171</f>
        <v>-2.4847945566856038</v>
      </c>
      <c r="L171" s="21">
        <f>SUM(F$3:F170)+I171</f>
        <v>0.66579869482115894</v>
      </c>
      <c r="M171" s="21">
        <f>SUM(G$3:G170)+J171</f>
        <v>0</v>
      </c>
      <c r="N171" s="19">
        <f t="shared" si="13"/>
        <v>6.1742039889344058</v>
      </c>
      <c r="O171" s="19">
        <f t="shared" si="14"/>
        <v>0.44328790202555873</v>
      </c>
      <c r="P171" s="19">
        <f t="shared" si="15"/>
        <v>0</v>
      </c>
      <c r="Q171" s="19">
        <f t="shared" si="16"/>
        <v>-1.6543729727399952</v>
      </c>
      <c r="R171" s="19">
        <f t="shared" si="17"/>
        <v>0</v>
      </c>
      <c r="S171" s="19">
        <f t="shared" si="18"/>
        <v>0</v>
      </c>
    </row>
    <row r="172" spans="1:19" x14ac:dyDescent="0.25">
      <c r="A172" s="26">
        <f>Wellpath!E172</f>
        <v>5070</v>
      </c>
      <c r="B172" s="22">
        <v>0</v>
      </c>
      <c r="C172" s="22">
        <v>0</v>
      </c>
      <c r="D172" s="22">
        <f>COS(Wellpath!$O172) / (Bfield * COS(Dip))</f>
        <v>1.2349417595138832E-5</v>
      </c>
      <c r="E172" s="20">
        <f>Model!$W$15*((drdp!B172+drdp!K172)*'MBXY-TI2S'!$B172+(drdp!E172+drdp!N172)*'MBXY-TI2S'!$C172+(drdp!H172+drdp!Q172)*'MBXY-TI2S'!$D172)</f>
        <v>-2.1694027236000387E-2</v>
      </c>
      <c r="F172" s="20">
        <f>Model!$W$15*((drdp!C172+drdp!L172)*'MBXY-TI2S'!$B172+(drdp!F172+drdp!O172)*'MBXY-TI2S'!$C172+(drdp!I172+drdp!R172)*'MBXY-TI2S'!$D172)</f>
        <v>5.8128970784650843E-3</v>
      </c>
      <c r="G172" s="20">
        <f>Model!$W$15*((drdp!D172+drdp!M172)*'MBXY-TI2S'!$B172+(drdp!G172+drdp!P172)*'MBXY-TI2S'!$C172+(drdp!J172+drdp!S172)*'MBXY-TI2S'!$D172)</f>
        <v>0</v>
      </c>
      <c r="H172" s="18">
        <f>Model!$W$15*((drdp!B172)*'MBXY-TI2S'!$B172+(drdp!E172)*'MBXY-TI2S'!$C172+(drdp!H172)*'MBXY-TI2S'!$D172)</f>
        <v>-1.0847013618000194E-2</v>
      </c>
      <c r="I172" s="18">
        <f>Model!$W$15*((drdp!C172)*'MBXY-TI2S'!$B172+(drdp!F172)*'MBXY-TI2S'!$C172+(drdp!I172)*'MBXY-TI2S'!$D172)</f>
        <v>2.9064485392325421E-3</v>
      </c>
      <c r="J172" s="18">
        <f>Model!$W$15*((drdp!D172)*'MBXY-TI2S'!$B172+(drdp!G172)*'MBXY-TI2S'!$C172+(drdp!J172)*'MBXY-TI2S'!$D172)</f>
        <v>0</v>
      </c>
      <c r="K172" s="21">
        <f>SUM(E$3:E171)+H172</f>
        <v>-2.506488583921604</v>
      </c>
      <c r="L172" s="21">
        <f>SUM(F$3:F171)+I172</f>
        <v>0.67161159189962405</v>
      </c>
      <c r="M172" s="21">
        <f>SUM(G$3:G171)+J172</f>
        <v>0</v>
      </c>
      <c r="N172" s="19">
        <f t="shared" si="13"/>
        <v>6.282485021329328</v>
      </c>
      <c r="O172" s="19">
        <f t="shared" si="14"/>
        <v>0.45106213037394716</v>
      </c>
      <c r="P172" s="19">
        <f t="shared" si="15"/>
        <v>0</v>
      </c>
      <c r="Q172" s="19">
        <f t="shared" si="16"/>
        <v>-1.6833867879258229</v>
      </c>
      <c r="R172" s="19">
        <f t="shared" si="17"/>
        <v>0</v>
      </c>
      <c r="S172" s="19">
        <f t="shared" si="18"/>
        <v>0</v>
      </c>
    </row>
    <row r="173" spans="1:19" x14ac:dyDescent="0.25">
      <c r="A173" s="26">
        <f>Wellpath!E173</f>
        <v>5100</v>
      </c>
      <c r="B173" s="22">
        <v>0</v>
      </c>
      <c r="C173" s="22">
        <v>0</v>
      </c>
      <c r="D173" s="22">
        <f>COS(Wellpath!$O173) / (Bfield * COS(Dip))</f>
        <v>1.2349417595138832E-5</v>
      </c>
      <c r="E173" s="20">
        <f>Model!$W$15*((drdp!B173+drdp!K173)*'MBXY-TI2S'!$B173+(drdp!E173+drdp!N173)*'MBXY-TI2S'!$C173+(drdp!H173+drdp!Q173)*'MBXY-TI2S'!$D173)</f>
        <v>-2.1694027236000387E-2</v>
      </c>
      <c r="F173" s="20">
        <f>Model!$W$15*((drdp!C173+drdp!L173)*'MBXY-TI2S'!$B173+(drdp!F173+drdp!O173)*'MBXY-TI2S'!$C173+(drdp!I173+drdp!R173)*'MBXY-TI2S'!$D173)</f>
        <v>5.8128970784650843E-3</v>
      </c>
      <c r="G173" s="20">
        <f>Model!$W$15*((drdp!D173+drdp!M173)*'MBXY-TI2S'!$B173+(drdp!G173+drdp!P173)*'MBXY-TI2S'!$C173+(drdp!J173+drdp!S173)*'MBXY-TI2S'!$D173)</f>
        <v>0</v>
      </c>
      <c r="H173" s="18">
        <f>Model!$W$15*((drdp!B173)*'MBXY-TI2S'!$B173+(drdp!E173)*'MBXY-TI2S'!$C173+(drdp!H173)*'MBXY-TI2S'!$D173)</f>
        <v>-1.0847013618000194E-2</v>
      </c>
      <c r="I173" s="18">
        <f>Model!$W$15*((drdp!C173)*'MBXY-TI2S'!$B173+(drdp!F173)*'MBXY-TI2S'!$C173+(drdp!I173)*'MBXY-TI2S'!$D173)</f>
        <v>2.9064485392325421E-3</v>
      </c>
      <c r="J173" s="18">
        <f>Model!$W$15*((drdp!D173)*'MBXY-TI2S'!$B173+(drdp!G173)*'MBXY-TI2S'!$C173+(drdp!J173)*'MBXY-TI2S'!$D173)</f>
        <v>0</v>
      </c>
      <c r="K173" s="21">
        <f>SUM(E$3:E172)+H173</f>
        <v>-2.5281826111576042</v>
      </c>
      <c r="L173" s="21">
        <f>SUM(F$3:F172)+I173</f>
        <v>0.67742448897808916</v>
      </c>
      <c r="M173" s="21">
        <f>SUM(G$3:G172)+J173</f>
        <v>0</v>
      </c>
      <c r="N173" s="19">
        <f t="shared" si="13"/>
        <v>6.3917073153596817</v>
      </c>
      <c r="O173" s="19">
        <f t="shared" si="14"/>
        <v>0.45890393826722525</v>
      </c>
      <c r="P173" s="19">
        <f t="shared" si="15"/>
        <v>0</v>
      </c>
      <c r="Q173" s="19">
        <f t="shared" si="16"/>
        <v>-1.7126528134067311</v>
      </c>
      <c r="R173" s="19">
        <f t="shared" si="17"/>
        <v>0</v>
      </c>
      <c r="S173" s="19">
        <f t="shared" si="18"/>
        <v>0</v>
      </c>
    </row>
    <row r="174" spans="1:19" x14ac:dyDescent="0.25">
      <c r="A174" s="26">
        <f>Wellpath!E174</f>
        <v>5130</v>
      </c>
      <c r="B174" s="22">
        <v>0</v>
      </c>
      <c r="C174" s="22">
        <v>0</v>
      </c>
      <c r="D174" s="22">
        <f>COS(Wellpath!$O174) / (Bfield * COS(Dip))</f>
        <v>1.2349417595138832E-5</v>
      </c>
      <c r="E174" s="20">
        <f>Model!$W$15*((drdp!B174+drdp!K174)*'MBXY-TI2S'!$B174+(drdp!E174+drdp!N174)*'MBXY-TI2S'!$C174+(drdp!H174+drdp!Q174)*'MBXY-TI2S'!$D174)</f>
        <v>-2.231980692336339E-2</v>
      </c>
      <c r="F174" s="20">
        <f>Model!$W$15*((drdp!C174+drdp!L174)*'MBXY-TI2S'!$B174+(drdp!F174+drdp!O174)*'MBXY-TI2S'!$C174+(drdp!I174+drdp!R174)*'MBXY-TI2S'!$D174)</f>
        <v>5.9805742403338013E-3</v>
      </c>
      <c r="G174" s="20">
        <f>Model!$W$15*((drdp!D174+drdp!M174)*'MBXY-TI2S'!$B174+(drdp!G174+drdp!P174)*'MBXY-TI2S'!$C174+(drdp!J174+drdp!S174)*'MBXY-TI2S'!$D174)</f>
        <v>0</v>
      </c>
      <c r="H174" s="18">
        <f>Model!$W$15*((drdp!B174)*'MBXY-TI2S'!$B174+(drdp!E174)*'MBXY-TI2S'!$C174+(drdp!H174)*'MBXY-TI2S'!$D174)</f>
        <v>-1.1159903461681695E-2</v>
      </c>
      <c r="I174" s="18">
        <f>Model!$W$15*((drdp!C174)*'MBXY-TI2S'!$B174+(drdp!F174)*'MBXY-TI2S'!$C174+(drdp!I174)*'MBXY-TI2S'!$D174)</f>
        <v>2.9902871201669006E-3</v>
      </c>
      <c r="J174" s="18">
        <f>Model!$W$15*((drdp!D174)*'MBXY-TI2S'!$B174+(drdp!G174)*'MBXY-TI2S'!$C174+(drdp!J174)*'MBXY-TI2S'!$D174)</f>
        <v>0</v>
      </c>
      <c r="K174" s="21">
        <f>SUM(E$3:E173)+H174</f>
        <v>-2.550189528237286</v>
      </c>
      <c r="L174" s="21">
        <f>SUM(F$3:F173)+I174</f>
        <v>0.68332122463748868</v>
      </c>
      <c r="M174" s="21">
        <f>SUM(G$3:G173)+J174</f>
        <v>0</v>
      </c>
      <c r="N174" s="19">
        <f t="shared" si="13"/>
        <v>6.5034666299311112</v>
      </c>
      <c r="O174" s="19">
        <f t="shared" si="14"/>
        <v>0.46692789604007728</v>
      </c>
      <c r="P174" s="19">
        <f t="shared" si="15"/>
        <v>0</v>
      </c>
      <c r="Q174" s="19">
        <f t="shared" si="16"/>
        <v>-1.7425986314928017</v>
      </c>
      <c r="R174" s="19">
        <f t="shared" si="17"/>
        <v>0</v>
      </c>
      <c r="S174" s="19">
        <f t="shared" si="18"/>
        <v>0</v>
      </c>
    </row>
    <row r="175" spans="1:19" x14ac:dyDescent="0.25">
      <c r="A175" s="26">
        <f>Wellpath!E175</f>
        <v>5160</v>
      </c>
      <c r="B175" s="22">
        <v>0</v>
      </c>
      <c r="C175" s="22">
        <v>0</v>
      </c>
      <c r="D175" s="22">
        <f>COS(Wellpath!$O175) / (Bfield * COS(Dip))</f>
        <v>1.2349417595138832E-5</v>
      </c>
      <c r="E175" s="20">
        <f>Model!$W$15*((drdp!B175+drdp!K175)*'MBXY-TI2S'!$B175+(drdp!E175+drdp!N175)*'MBXY-TI2S'!$C175+(drdp!H175+drdp!Q175)*'MBXY-TI2S'!$D175)</f>
        <v>-2.2884409571380215E-2</v>
      </c>
      <c r="F175" s="20">
        <f>Model!$W$15*((drdp!C175+drdp!L175)*'MBXY-TI2S'!$B175+(drdp!F175+drdp!O175)*'MBXY-TI2S'!$C175+(drdp!I175+drdp!R175)*'MBXY-TI2S'!$D175)</f>
        <v>6.1318590639143824E-3</v>
      </c>
      <c r="G175" s="20">
        <f>Model!$W$15*((drdp!D175+drdp!M175)*'MBXY-TI2S'!$B175+(drdp!G175+drdp!P175)*'MBXY-TI2S'!$C175+(drdp!J175+drdp!S175)*'MBXY-TI2S'!$D175)</f>
        <v>0</v>
      </c>
      <c r="H175" s="18">
        <f>Model!$W$15*((drdp!B175)*'MBXY-TI2S'!$B175+(drdp!E175)*'MBXY-TI2S'!$C175+(drdp!H175)*'MBXY-TI2S'!$D175)</f>
        <v>-1.1442204785690108E-2</v>
      </c>
      <c r="I175" s="18">
        <f>Model!$W$15*((drdp!C175)*'MBXY-TI2S'!$B175+(drdp!F175)*'MBXY-TI2S'!$C175+(drdp!I175)*'MBXY-TI2S'!$D175)</f>
        <v>3.0659295319571912E-3</v>
      </c>
      <c r="J175" s="18">
        <f>Model!$W$15*((drdp!D175)*'MBXY-TI2S'!$B175+(drdp!G175)*'MBXY-TI2S'!$C175+(drdp!J175)*'MBXY-TI2S'!$D175)</f>
        <v>0</v>
      </c>
      <c r="K175" s="21">
        <f>SUM(E$3:E174)+H175</f>
        <v>-2.5727916364846575</v>
      </c>
      <c r="L175" s="21">
        <f>SUM(F$3:F174)+I175</f>
        <v>0.68937744128961276</v>
      </c>
      <c r="M175" s="21">
        <f>SUM(G$3:G174)+J175</f>
        <v>0</v>
      </c>
      <c r="N175" s="19">
        <f t="shared" si="13"/>
        <v>6.6192568047654019</v>
      </c>
      <c r="O175" s="19">
        <f t="shared" si="14"/>
        <v>0.4752412565590135</v>
      </c>
      <c r="P175" s="19">
        <f t="shared" si="15"/>
        <v>0</v>
      </c>
      <c r="Q175" s="19">
        <f t="shared" si="16"/>
        <v>-1.7736245153311088</v>
      </c>
      <c r="R175" s="19">
        <f t="shared" si="17"/>
        <v>0</v>
      </c>
      <c r="S175" s="19">
        <f t="shared" si="18"/>
        <v>0</v>
      </c>
    </row>
    <row r="176" spans="1:19" x14ac:dyDescent="0.25">
      <c r="A176" s="26">
        <f>Wellpath!E176</f>
        <v>5190</v>
      </c>
      <c r="B176" s="22">
        <v>0</v>
      </c>
      <c r="C176" s="22">
        <v>0</v>
      </c>
      <c r="D176" s="22">
        <f>COS(Wellpath!$O176) / (Bfield * COS(Dip))</f>
        <v>1.2349417595138832E-5</v>
      </c>
      <c r="E176" s="20">
        <f>Model!$W$15*((drdp!B176+drdp!K176)*'MBXY-TI2S'!$B176+(drdp!E176+drdp!N176)*'MBXY-TI2S'!$C176+(drdp!H176+drdp!Q176)*'MBXY-TI2S'!$D176)</f>
        <v>-2.3386287643437691E-2</v>
      </c>
      <c r="F176" s="20">
        <f>Model!$W$15*((drdp!C176+drdp!L176)*'MBXY-TI2S'!$B176+(drdp!F176+drdp!O176)*'MBXY-TI2S'!$C176+(drdp!I176+drdp!R176)*'MBXY-TI2S'!$D176)</f>
        <v>6.2663368880210724E-3</v>
      </c>
      <c r="G176" s="20">
        <f>Model!$W$15*((drdp!D176+drdp!M176)*'MBXY-TI2S'!$B176+(drdp!G176+drdp!P176)*'MBXY-TI2S'!$C176+(drdp!J176+drdp!S176)*'MBXY-TI2S'!$D176)</f>
        <v>0</v>
      </c>
      <c r="H176" s="18">
        <f>Model!$W$15*((drdp!B176)*'MBXY-TI2S'!$B176+(drdp!E176)*'MBXY-TI2S'!$C176+(drdp!H176)*'MBXY-TI2S'!$D176)</f>
        <v>-1.1693143821718845E-2</v>
      </c>
      <c r="I176" s="18">
        <f>Model!$W$15*((drdp!C176)*'MBXY-TI2S'!$B176+(drdp!F176)*'MBXY-TI2S'!$C176+(drdp!I176)*'MBXY-TI2S'!$D176)</f>
        <v>3.1331684440105362E-3</v>
      </c>
      <c r="J176" s="18">
        <f>Model!$W$15*((drdp!D176)*'MBXY-TI2S'!$B176+(drdp!G176)*'MBXY-TI2S'!$C176+(drdp!J176)*'MBXY-TI2S'!$D176)</f>
        <v>0</v>
      </c>
      <c r="K176" s="21">
        <f>SUM(E$3:E175)+H176</f>
        <v>-2.5959269850920665</v>
      </c>
      <c r="L176" s="21">
        <f>SUM(F$3:F175)+I176</f>
        <v>0.6955765392655805</v>
      </c>
      <c r="M176" s="21">
        <f>SUM(G$3:G175)+J176</f>
        <v>0</v>
      </c>
      <c r="N176" s="19">
        <f t="shared" si="13"/>
        <v>6.7388369119291864</v>
      </c>
      <c r="O176" s="19">
        <f t="shared" si="14"/>
        <v>0.48382672197668164</v>
      </c>
      <c r="P176" s="19">
        <f t="shared" si="15"/>
        <v>0</v>
      </c>
      <c r="Q176" s="19">
        <f t="shared" si="16"/>
        <v>-1.8056659084764719</v>
      </c>
      <c r="R176" s="19">
        <f t="shared" si="17"/>
        <v>0</v>
      </c>
      <c r="S176" s="19">
        <f t="shared" si="18"/>
        <v>0</v>
      </c>
    </row>
    <row r="177" spans="1:19" x14ac:dyDescent="0.25">
      <c r="A177" s="26">
        <f>Wellpath!E177</f>
        <v>5220</v>
      </c>
      <c r="B177" s="22">
        <v>0</v>
      </c>
      <c r="C177" s="22">
        <v>0</v>
      </c>
      <c r="D177" s="22">
        <f>COS(Wellpath!$O177) / (Bfield * COS(Dip))</f>
        <v>1.2349417595138832E-5</v>
      </c>
      <c r="E177" s="20">
        <f>Model!$W$15*((drdp!B177+drdp!K177)*'MBXY-TI2S'!$B177+(drdp!E177+drdp!N177)*'MBXY-TI2S'!$C177+(drdp!H177+drdp!Q177)*'MBXY-TI2S'!$D177)</f>
        <v>-2.3824065526625426E-2</v>
      </c>
      <c r="F177" s="20">
        <f>Model!$W$15*((drdp!C177+drdp!L177)*'MBXY-TI2S'!$B177+(drdp!F177+drdp!O177)*'MBXY-TI2S'!$C177+(drdp!I177+drdp!R177)*'MBXY-TI2S'!$D177)</f>
        <v>6.3836391182854318E-3</v>
      </c>
      <c r="G177" s="20">
        <f>Model!$W$15*((drdp!D177+drdp!M177)*'MBXY-TI2S'!$B177+(drdp!G177+drdp!P177)*'MBXY-TI2S'!$C177+(drdp!J177+drdp!S177)*'MBXY-TI2S'!$D177)</f>
        <v>0</v>
      </c>
      <c r="H177" s="18">
        <f>Model!$W$15*((drdp!B177)*'MBXY-TI2S'!$B177+(drdp!E177)*'MBXY-TI2S'!$C177+(drdp!H177)*'MBXY-TI2S'!$D177)</f>
        <v>-1.1912032763312713E-2</v>
      </c>
      <c r="I177" s="18">
        <f>Model!$W$15*((drdp!C177)*'MBXY-TI2S'!$B177+(drdp!F177)*'MBXY-TI2S'!$C177+(drdp!I177)*'MBXY-TI2S'!$D177)</f>
        <v>3.1918195591427159E-3</v>
      </c>
      <c r="J177" s="18">
        <f>Model!$W$15*((drdp!D177)*'MBXY-TI2S'!$B177+(drdp!G177)*'MBXY-TI2S'!$C177+(drdp!J177)*'MBXY-TI2S'!$D177)</f>
        <v>0</v>
      </c>
      <c r="K177" s="21">
        <f>SUM(E$3:E176)+H177</f>
        <v>-2.6195321616770983</v>
      </c>
      <c r="L177" s="21">
        <f>SUM(F$3:F176)+I177</f>
        <v>0.70190152726873367</v>
      </c>
      <c r="M177" s="21">
        <f>SUM(G$3:G176)+J177</f>
        <v>0</v>
      </c>
      <c r="N177" s="19">
        <f t="shared" si="13"/>
        <v>6.8619487460606914</v>
      </c>
      <c r="O177" s="19">
        <f t="shared" si="14"/>
        <v>0.49266575398218088</v>
      </c>
      <c r="P177" s="19">
        <f t="shared" si="15"/>
        <v>0</v>
      </c>
      <c r="Q177" s="19">
        <f t="shared" si="16"/>
        <v>-1.8386536250107226</v>
      </c>
      <c r="R177" s="19">
        <f t="shared" si="17"/>
        <v>0</v>
      </c>
      <c r="S177" s="19">
        <f t="shared" si="18"/>
        <v>0</v>
      </c>
    </row>
    <row r="178" spans="1:19" x14ac:dyDescent="0.25">
      <c r="A178" s="26">
        <f>Wellpath!E178</f>
        <v>5250</v>
      </c>
      <c r="B178" s="22">
        <v>0</v>
      </c>
      <c r="C178" s="22">
        <v>0</v>
      </c>
      <c r="D178" s="22">
        <f>COS(Wellpath!$O178) / (Bfield * COS(Dip))</f>
        <v>1.2349417595138832E-5</v>
      </c>
      <c r="E178" s="20">
        <f>Model!$W$15*((drdp!B178+drdp!K178)*'MBXY-TI2S'!$B178+(drdp!E178+drdp!N178)*'MBXY-TI2S'!$C178+(drdp!H178+drdp!Q178)*'MBXY-TI2S'!$D178)</f>
        <v>-2.4196543302195173E-2</v>
      </c>
      <c r="F178" s="20">
        <f>Model!$W$15*((drdp!C178+drdp!L178)*'MBXY-TI2S'!$B178+(drdp!F178+drdp!O178)*'MBXY-TI2S'!$C178+(drdp!I178+drdp!R178)*'MBXY-TI2S'!$D178)</f>
        <v>6.4834442374478874E-3</v>
      </c>
      <c r="G178" s="20">
        <f>Model!$W$15*((drdp!D178+drdp!M178)*'MBXY-TI2S'!$B178+(drdp!G178+drdp!P178)*'MBXY-TI2S'!$C178+(drdp!J178+drdp!S178)*'MBXY-TI2S'!$D178)</f>
        <v>0</v>
      </c>
      <c r="H178" s="18">
        <f>Model!$W$15*((drdp!B178)*'MBXY-TI2S'!$B178+(drdp!E178)*'MBXY-TI2S'!$C178+(drdp!H178)*'MBXY-TI2S'!$D178)</f>
        <v>-1.2098271651097586E-2</v>
      </c>
      <c r="I178" s="18">
        <f>Model!$W$15*((drdp!C178)*'MBXY-TI2S'!$B178+(drdp!F178)*'MBXY-TI2S'!$C178+(drdp!I178)*'MBXY-TI2S'!$D178)</f>
        <v>3.2417221187239437E-3</v>
      </c>
      <c r="J178" s="18">
        <f>Model!$W$15*((drdp!D178)*'MBXY-TI2S'!$B178+(drdp!G178)*'MBXY-TI2S'!$C178+(drdp!J178)*'MBXY-TI2S'!$D178)</f>
        <v>0</v>
      </c>
      <c r="K178" s="21">
        <f>SUM(E$3:E177)+H178</f>
        <v>-2.6435424660915086</v>
      </c>
      <c r="L178" s="21">
        <f>SUM(F$3:F177)+I178</f>
        <v>0.70833506894660037</v>
      </c>
      <c r="M178" s="21">
        <f>SUM(G$3:G177)+J178</f>
        <v>0</v>
      </c>
      <c r="N178" s="19">
        <f t="shared" si="13"/>
        <v>6.9883167700291748</v>
      </c>
      <c r="O178" s="19">
        <f t="shared" si="14"/>
        <v>0.5017385698995851</v>
      </c>
      <c r="P178" s="19">
        <f t="shared" si="15"/>
        <v>0</v>
      </c>
      <c r="Q178" s="19">
        <f t="shared" si="16"/>
        <v>-1.8725138349821946</v>
      </c>
      <c r="R178" s="19">
        <f t="shared" si="17"/>
        <v>0</v>
      </c>
      <c r="S178" s="19">
        <f t="shared" si="18"/>
        <v>0</v>
      </c>
    </row>
    <row r="179" spans="1:19" x14ac:dyDescent="0.25">
      <c r="A179" s="26">
        <f>Wellpath!E179</f>
        <v>5280</v>
      </c>
      <c r="B179" s="22">
        <v>0</v>
      </c>
      <c r="C179" s="22">
        <v>0</v>
      </c>
      <c r="D179" s="22">
        <f>COS(Wellpath!$O179) / (Bfield * COS(Dip))</f>
        <v>1.2349417595138832E-5</v>
      </c>
      <c r="E179" s="20">
        <f>Model!$W$15*((drdp!B179+drdp!K179)*'MBXY-TI2S'!$B179+(drdp!E179+drdp!N179)*'MBXY-TI2S'!$C179+(drdp!H179+drdp!Q179)*'MBXY-TI2S'!$D179)</f>
        <v>-2.4502700034454702E-2</v>
      </c>
      <c r="F179" s="20">
        <f>Model!$W$15*((drdp!C179+drdp!L179)*'MBXY-TI2S'!$B179+(drdp!F179+drdp!O179)*'MBXY-TI2S'!$C179+(drdp!I179+drdp!R179)*'MBXY-TI2S'!$D179)</f>
        <v>6.5654786866141792E-3</v>
      </c>
      <c r="G179" s="20">
        <f>Model!$W$15*((drdp!D179+drdp!M179)*'MBXY-TI2S'!$B179+(drdp!G179+drdp!P179)*'MBXY-TI2S'!$C179+(drdp!J179+drdp!S179)*'MBXY-TI2S'!$D179)</f>
        <v>0</v>
      </c>
      <c r="H179" s="18">
        <f>Model!$W$15*((drdp!B179)*'MBXY-TI2S'!$B179+(drdp!E179)*'MBXY-TI2S'!$C179+(drdp!H179)*'MBXY-TI2S'!$D179)</f>
        <v>-1.2251350017227351E-2</v>
      </c>
      <c r="I179" s="18">
        <f>Model!$W$15*((drdp!C179)*'MBXY-TI2S'!$B179+(drdp!F179)*'MBXY-TI2S'!$C179+(drdp!I179)*'MBXY-TI2S'!$D179)</f>
        <v>3.2827393433070896E-3</v>
      </c>
      <c r="J179" s="18">
        <f>Model!$W$15*((drdp!D179)*'MBXY-TI2S'!$B179+(drdp!G179)*'MBXY-TI2S'!$C179+(drdp!J179)*'MBXY-TI2S'!$D179)</f>
        <v>0</v>
      </c>
      <c r="K179" s="21">
        <f>SUM(E$3:E178)+H179</f>
        <v>-2.6678920877598333</v>
      </c>
      <c r="L179" s="21">
        <f>SUM(F$3:F178)+I179</f>
        <v>0.71485953040863137</v>
      </c>
      <c r="M179" s="21">
        <f>SUM(G$3:G178)+J179</f>
        <v>0</v>
      </c>
      <c r="N179" s="19">
        <f t="shared" si="13"/>
        <v>7.1176481919315222</v>
      </c>
      <c r="O179" s="19">
        <f t="shared" si="14"/>
        <v>0.51102414821604891</v>
      </c>
      <c r="P179" s="19">
        <f t="shared" si="15"/>
        <v>0</v>
      </c>
      <c r="Q179" s="19">
        <f t="shared" si="16"/>
        <v>-1.9071680850368977</v>
      </c>
      <c r="R179" s="19">
        <f t="shared" si="17"/>
        <v>0</v>
      </c>
      <c r="S179" s="19">
        <f t="shared" si="18"/>
        <v>0</v>
      </c>
    </row>
    <row r="180" spans="1:19" x14ac:dyDescent="0.25">
      <c r="A180" s="26">
        <f>Wellpath!E180</f>
        <v>5310</v>
      </c>
      <c r="B180" s="22">
        <v>0</v>
      </c>
      <c r="C180" s="22">
        <v>0</v>
      </c>
      <c r="D180" s="22">
        <f>COS(Wellpath!$O180) / (Bfield * COS(Dip))</f>
        <v>1.2349417595138832E-5</v>
      </c>
      <c r="E180" s="20">
        <f>Model!$W$15*((drdp!B180+drdp!K180)*'MBXY-TI2S'!$B180+(drdp!E180+drdp!N180)*'MBXY-TI2S'!$C180+(drdp!H180+drdp!Q180)*'MBXY-TI2S'!$D180)</f>
        <v>-2.4741696569081591E-2</v>
      </c>
      <c r="F180" s="20">
        <f>Model!$W$15*((drdp!C180+drdp!L180)*'MBXY-TI2S'!$B180+(drdp!F180+drdp!O180)*'MBXY-TI2S'!$C180+(drdp!I180+drdp!R180)*'MBXY-TI2S'!$D180)</f>
        <v>6.6295176150612915E-3</v>
      </c>
      <c r="G180" s="20">
        <f>Model!$W$15*((drdp!D180+drdp!M180)*'MBXY-TI2S'!$B180+(drdp!G180+drdp!P180)*'MBXY-TI2S'!$C180+(drdp!J180+drdp!S180)*'MBXY-TI2S'!$D180)</f>
        <v>0</v>
      </c>
      <c r="H180" s="18">
        <f>Model!$W$15*((drdp!B180)*'MBXY-TI2S'!$B180+(drdp!E180)*'MBXY-TI2S'!$C180+(drdp!H180)*'MBXY-TI2S'!$D180)</f>
        <v>-1.2370848284540796E-2</v>
      </c>
      <c r="I180" s="18">
        <f>Model!$W$15*((drdp!C180)*'MBXY-TI2S'!$B180+(drdp!F180)*'MBXY-TI2S'!$C180+(drdp!I180)*'MBXY-TI2S'!$D180)</f>
        <v>3.3147588075306458E-3</v>
      </c>
      <c r="J180" s="18">
        <f>Model!$W$15*((drdp!D180)*'MBXY-TI2S'!$B180+(drdp!G180)*'MBXY-TI2S'!$C180+(drdp!J180)*'MBXY-TI2S'!$D180)</f>
        <v>0</v>
      </c>
      <c r="K180" s="21">
        <f>SUM(E$3:E179)+H180</f>
        <v>-2.6925142860616016</v>
      </c>
      <c r="L180" s="21">
        <f>SUM(F$3:F179)+I180</f>
        <v>0.72145702855946903</v>
      </c>
      <c r="M180" s="21">
        <f>SUM(G$3:G179)+J180</f>
        <v>0</v>
      </c>
      <c r="N180" s="19">
        <f t="shared" si="13"/>
        <v>7.2496331806458159</v>
      </c>
      <c r="O180" s="19">
        <f t="shared" si="14"/>
        <v>0.52050024405785855</v>
      </c>
      <c r="P180" s="19">
        <f t="shared" si="15"/>
        <v>0</v>
      </c>
      <c r="Q180" s="19">
        <f t="shared" si="16"/>
        <v>-1.9425333561759233</v>
      </c>
      <c r="R180" s="19">
        <f t="shared" si="17"/>
        <v>0</v>
      </c>
      <c r="S180" s="19">
        <f t="shared" si="18"/>
        <v>0</v>
      </c>
    </row>
    <row r="181" spans="1:19" x14ac:dyDescent="0.25">
      <c r="A181" s="26">
        <f>Wellpath!E181</f>
        <v>5340</v>
      </c>
      <c r="B181" s="22">
        <v>0</v>
      </c>
      <c r="C181" s="22">
        <v>0</v>
      </c>
      <c r="D181" s="22">
        <f>COS(Wellpath!$O181) / (Bfield * COS(Dip))</f>
        <v>1.2349417595138832E-5</v>
      </c>
      <c r="E181" s="20">
        <f>Model!$W$15*((drdp!B181+drdp!K181)*'MBXY-TI2S'!$B181+(drdp!E181+drdp!N181)*'MBXY-TI2S'!$C181+(drdp!H181+drdp!Q181)*'MBXY-TI2S'!$D181)</f>
        <v>-2.4912877833186874E-2</v>
      </c>
      <c r="F181" s="20">
        <f>Model!$W$15*((drdp!C181+drdp!L181)*'MBXY-TI2S'!$B181+(drdp!F181+drdp!O181)*'MBXY-TI2S'!$C181+(drdp!I181+drdp!R181)*'MBXY-TI2S'!$D181)</f>
        <v>6.675385496537639E-3</v>
      </c>
      <c r="G181" s="20">
        <f>Model!$W$15*((drdp!D181+drdp!M181)*'MBXY-TI2S'!$B181+(drdp!G181+drdp!P181)*'MBXY-TI2S'!$C181+(drdp!J181+drdp!S181)*'MBXY-TI2S'!$D181)</f>
        <v>0</v>
      </c>
      <c r="H181" s="18">
        <f>Model!$W$15*((drdp!B181)*'MBXY-TI2S'!$B181+(drdp!E181)*'MBXY-TI2S'!$C181+(drdp!H181)*'MBXY-TI2S'!$D181)</f>
        <v>-1.2456438916593437E-2</v>
      </c>
      <c r="I181" s="18">
        <f>Model!$W$15*((drdp!C181)*'MBXY-TI2S'!$B181+(drdp!F181)*'MBXY-TI2S'!$C181+(drdp!I181)*'MBXY-TI2S'!$D181)</f>
        <v>3.3376927482688195E-3</v>
      </c>
      <c r="J181" s="18">
        <f>Model!$W$15*((drdp!D181)*'MBXY-TI2S'!$B181+(drdp!G181)*'MBXY-TI2S'!$C181+(drdp!J181)*'MBXY-TI2S'!$D181)</f>
        <v>0</v>
      </c>
      <c r="K181" s="21">
        <f>SUM(E$3:E180)+H181</f>
        <v>-2.7173415732627362</v>
      </c>
      <c r="L181" s="21">
        <f>SUM(F$3:F180)+I181</f>
        <v>0.72810948011526844</v>
      </c>
      <c r="M181" s="21">
        <f>SUM(G$3:G180)+J181</f>
        <v>0</v>
      </c>
      <c r="N181" s="19">
        <f t="shared" si="13"/>
        <v>7.3839452257820026</v>
      </c>
      <c r="O181" s="19">
        <f t="shared" si="14"/>
        <v>0.53014341503372653</v>
      </c>
      <c r="P181" s="19">
        <f t="shared" si="15"/>
        <v>0</v>
      </c>
      <c r="Q181" s="19">
        <f t="shared" si="16"/>
        <v>-1.9785221602039365</v>
      </c>
      <c r="R181" s="19">
        <f t="shared" si="17"/>
        <v>0</v>
      </c>
      <c r="S181" s="19">
        <f t="shared" si="18"/>
        <v>0</v>
      </c>
    </row>
    <row r="182" spans="1:19" x14ac:dyDescent="0.25">
      <c r="A182" s="26">
        <f>Wellpath!E182</f>
        <v>5370</v>
      </c>
      <c r="B182" s="22">
        <v>0</v>
      </c>
      <c r="C182" s="22">
        <v>0</v>
      </c>
      <c r="D182" s="22">
        <f>COS(Wellpath!$O182) / (Bfield * COS(Dip))</f>
        <v>1.2349417595138832E-5</v>
      </c>
      <c r="E182" s="20">
        <f>Model!$W$15*((drdp!B182+drdp!K182)*'MBXY-TI2S'!$B182+(drdp!E182+drdp!N182)*'MBXY-TI2S'!$C182+(drdp!H182+drdp!Q182)*'MBXY-TI2S'!$D182)</f>
        <v>-2.501577463082429E-2</v>
      </c>
      <c r="F182" s="20">
        <f>Model!$W$15*((drdp!C182+drdp!L182)*'MBXY-TI2S'!$B182+(drdp!F182+drdp!O182)*'MBXY-TI2S'!$C182+(drdp!I182+drdp!R182)*'MBXY-TI2S'!$D182)</f>
        <v>6.7029566103683335E-3</v>
      </c>
      <c r="G182" s="20">
        <f>Model!$W$15*((drdp!D182+drdp!M182)*'MBXY-TI2S'!$B182+(drdp!G182+drdp!P182)*'MBXY-TI2S'!$C182+(drdp!J182+drdp!S182)*'MBXY-TI2S'!$D182)</f>
        <v>0</v>
      </c>
      <c r="H182" s="18">
        <f>Model!$W$15*((drdp!B182)*'MBXY-TI2S'!$B182+(drdp!E182)*'MBXY-TI2S'!$C182+(drdp!H182)*'MBXY-TI2S'!$D182)</f>
        <v>-1.2507887315412145E-2</v>
      </c>
      <c r="I182" s="18">
        <f>Model!$W$15*((drdp!C182)*'MBXY-TI2S'!$B182+(drdp!F182)*'MBXY-TI2S'!$C182+(drdp!I182)*'MBXY-TI2S'!$D182)</f>
        <v>3.3514783051841667E-3</v>
      </c>
      <c r="J182" s="18">
        <f>Model!$W$15*((drdp!D182)*'MBXY-TI2S'!$B182+(drdp!G182)*'MBXY-TI2S'!$C182+(drdp!J182)*'MBXY-TI2S'!$D182)</f>
        <v>0</v>
      </c>
      <c r="K182" s="21">
        <f>SUM(E$3:E181)+H182</f>
        <v>-2.7423058994947418</v>
      </c>
      <c r="L182" s="21">
        <f>SUM(F$3:F181)+I182</f>
        <v>0.73479865116872145</v>
      </c>
      <c r="M182" s="21">
        <f>SUM(G$3:G181)+J182</f>
        <v>0</v>
      </c>
      <c r="N182" s="19">
        <f t="shared" si="13"/>
        <v>7.5202416464036652</v>
      </c>
      <c r="O182" s="19">
        <f t="shared" si="14"/>
        <v>0.53992905775937239</v>
      </c>
      <c r="P182" s="19">
        <f t="shared" si="15"/>
        <v>0</v>
      </c>
      <c r="Q182" s="19">
        <f t="shared" si="16"/>
        <v>-2.0150426760407636</v>
      </c>
      <c r="R182" s="19">
        <f t="shared" si="17"/>
        <v>0</v>
      </c>
      <c r="S182" s="19">
        <f t="shared" si="18"/>
        <v>0</v>
      </c>
    </row>
    <row r="183" spans="1:19" x14ac:dyDescent="0.25">
      <c r="A183" s="26">
        <f>Wellpath!E183</f>
        <v>5400</v>
      </c>
      <c r="B183" s="22">
        <v>0</v>
      </c>
      <c r="C183" s="22">
        <v>0</v>
      </c>
      <c r="D183" s="22">
        <f>COS(Wellpath!$O183) / (Bfield * COS(Dip))</f>
        <v>1.2349417595138832E-5</v>
      </c>
      <c r="E183" s="20">
        <f>Model!$W$15*((drdp!B183+drdp!K183)*'MBXY-TI2S'!$B183+(drdp!E183+drdp!N183)*'MBXY-TI2S'!$C183+(drdp!H183+drdp!Q183)*'MBXY-TI2S'!$D183)</f>
        <v>-2.5050104929023796E-2</v>
      </c>
      <c r="F183" s="20">
        <f>Model!$W$15*((drdp!C183+drdp!L183)*'MBXY-TI2S'!$B183+(drdp!F183+drdp!O183)*'MBXY-TI2S'!$C183+(drdp!I183+drdp!R183)*'MBXY-TI2S'!$D183)</f>
        <v>6.7121553860468109E-3</v>
      </c>
      <c r="G183" s="20">
        <f>Model!$W$15*((drdp!D183+drdp!M183)*'MBXY-TI2S'!$B183+(drdp!G183+drdp!P183)*'MBXY-TI2S'!$C183+(drdp!J183+drdp!S183)*'MBXY-TI2S'!$D183)</f>
        <v>0</v>
      </c>
      <c r="H183" s="18">
        <f>Model!$W$15*((drdp!B183)*'MBXY-TI2S'!$B183+(drdp!E183)*'MBXY-TI2S'!$C183+(drdp!H183)*'MBXY-TI2S'!$D183)</f>
        <v>-1.2525052464511898E-2</v>
      </c>
      <c r="I183" s="18">
        <f>Model!$W$15*((drdp!C183)*'MBXY-TI2S'!$B183+(drdp!F183)*'MBXY-TI2S'!$C183+(drdp!I183)*'MBXY-TI2S'!$D183)</f>
        <v>3.3560776930234054E-3</v>
      </c>
      <c r="J183" s="18">
        <f>Model!$W$15*((drdp!D183)*'MBXY-TI2S'!$B183+(drdp!G183)*'MBXY-TI2S'!$C183+(drdp!J183)*'MBXY-TI2S'!$D183)</f>
        <v>0</v>
      </c>
      <c r="K183" s="21">
        <f>SUM(E$3:E182)+H183</f>
        <v>-2.7673388392746658</v>
      </c>
      <c r="L183" s="21">
        <f>SUM(F$3:F182)+I183</f>
        <v>0.74150620716692905</v>
      </c>
      <c r="M183" s="21">
        <f>SUM(G$3:G182)+J183</f>
        <v>0</v>
      </c>
      <c r="N183" s="19">
        <f t="shared" si="13"/>
        <v>7.6581642513580546</v>
      </c>
      <c r="O183" s="19">
        <f t="shared" si="14"/>
        <v>0.54983145526708466</v>
      </c>
      <c r="P183" s="19">
        <f t="shared" si="15"/>
        <v>0</v>
      </c>
      <c r="Q183" s="19">
        <f t="shared" si="16"/>
        <v>-2.0519989266562892</v>
      </c>
      <c r="R183" s="19">
        <f t="shared" si="17"/>
        <v>0</v>
      </c>
      <c r="S183" s="19">
        <f t="shared" si="18"/>
        <v>0</v>
      </c>
    </row>
    <row r="184" spans="1:19" x14ac:dyDescent="0.25">
      <c r="A184" s="26">
        <f>Wellpath!E184</f>
        <v>5430</v>
      </c>
      <c r="B184" s="22">
        <v>0</v>
      </c>
      <c r="C184" s="22">
        <v>0</v>
      </c>
      <c r="D184" s="22">
        <f>COS(Wellpath!$O184) / (Bfield * COS(Dip))</f>
        <v>1.2349417595138832E-5</v>
      </c>
      <c r="E184" s="20">
        <f>Model!$W$15*((drdp!B184+drdp!K184)*'MBXY-TI2S'!$B184+(drdp!E184+drdp!N184)*'MBXY-TI2S'!$C184+(drdp!H184+drdp!Q184)*'MBXY-TI2S'!$D184)</f>
        <v>-2.5050104929023796E-2</v>
      </c>
      <c r="F184" s="20">
        <f>Model!$W$15*((drdp!C184+drdp!L184)*'MBXY-TI2S'!$B184+(drdp!F184+drdp!O184)*'MBXY-TI2S'!$C184+(drdp!I184+drdp!R184)*'MBXY-TI2S'!$D184)</f>
        <v>6.7121553860468109E-3</v>
      </c>
      <c r="G184" s="20">
        <f>Model!$W$15*((drdp!D184+drdp!M184)*'MBXY-TI2S'!$B184+(drdp!G184+drdp!P184)*'MBXY-TI2S'!$C184+(drdp!J184+drdp!S184)*'MBXY-TI2S'!$D184)</f>
        <v>0</v>
      </c>
      <c r="H184" s="18">
        <f>Model!$W$15*((drdp!B184)*'MBXY-TI2S'!$B184+(drdp!E184)*'MBXY-TI2S'!$C184+(drdp!H184)*'MBXY-TI2S'!$D184)</f>
        <v>-1.2525052464511898E-2</v>
      </c>
      <c r="I184" s="18">
        <f>Model!$W$15*((drdp!C184)*'MBXY-TI2S'!$B184+(drdp!F184)*'MBXY-TI2S'!$C184+(drdp!I184)*'MBXY-TI2S'!$D184)</f>
        <v>3.3560776930234054E-3</v>
      </c>
      <c r="J184" s="18">
        <f>Model!$W$15*((drdp!D184)*'MBXY-TI2S'!$B184+(drdp!G184)*'MBXY-TI2S'!$C184+(drdp!J184)*'MBXY-TI2S'!$D184)</f>
        <v>0</v>
      </c>
      <c r="K184" s="21">
        <f>SUM(E$3:E183)+H184</f>
        <v>-2.7923889442036898</v>
      </c>
      <c r="L184" s="21">
        <f>SUM(F$3:F183)+I184</f>
        <v>0.74821836255297591</v>
      </c>
      <c r="M184" s="21">
        <f>SUM(G$3:G183)+J184</f>
        <v>0</v>
      </c>
      <c r="N184" s="19">
        <f t="shared" si="13"/>
        <v>7.7974360157109972</v>
      </c>
      <c r="O184" s="19">
        <f t="shared" si="14"/>
        <v>0.55983071806145646</v>
      </c>
      <c r="P184" s="19">
        <f t="shared" si="15"/>
        <v>0</v>
      </c>
      <c r="Q184" s="19">
        <f t="shared" si="16"/>
        <v>-2.0893166834431178</v>
      </c>
      <c r="R184" s="19">
        <f t="shared" si="17"/>
        <v>0</v>
      </c>
      <c r="S184" s="19">
        <f t="shared" si="18"/>
        <v>0</v>
      </c>
    </row>
    <row r="185" spans="1:19" x14ac:dyDescent="0.25">
      <c r="A185" s="26">
        <f>Wellpath!E185</f>
        <v>5460</v>
      </c>
      <c r="B185" s="22">
        <v>0</v>
      </c>
      <c r="C185" s="22">
        <v>0</v>
      </c>
      <c r="D185" s="22">
        <f>COS(Wellpath!$O185) / (Bfield * COS(Dip))</f>
        <v>1.2349417595138832E-5</v>
      </c>
      <c r="E185" s="20">
        <f>Model!$W$15*((drdp!B185+drdp!K185)*'MBXY-TI2S'!$B185+(drdp!E185+drdp!N185)*'MBXY-TI2S'!$C185+(drdp!H185+drdp!Q185)*'MBXY-TI2S'!$D185)</f>
        <v>-2.5050104929023796E-2</v>
      </c>
      <c r="F185" s="20">
        <f>Model!$W$15*((drdp!C185+drdp!L185)*'MBXY-TI2S'!$B185+(drdp!F185+drdp!O185)*'MBXY-TI2S'!$C185+(drdp!I185+drdp!R185)*'MBXY-TI2S'!$D185)</f>
        <v>6.7121553860468109E-3</v>
      </c>
      <c r="G185" s="20">
        <f>Model!$W$15*((drdp!D185+drdp!M185)*'MBXY-TI2S'!$B185+(drdp!G185+drdp!P185)*'MBXY-TI2S'!$C185+(drdp!J185+drdp!S185)*'MBXY-TI2S'!$D185)</f>
        <v>0</v>
      </c>
      <c r="H185" s="18">
        <f>Model!$W$15*((drdp!B185)*'MBXY-TI2S'!$B185+(drdp!E185)*'MBXY-TI2S'!$C185+(drdp!H185)*'MBXY-TI2S'!$D185)</f>
        <v>-1.2525052464511898E-2</v>
      </c>
      <c r="I185" s="18">
        <f>Model!$W$15*((drdp!C185)*'MBXY-TI2S'!$B185+(drdp!F185)*'MBXY-TI2S'!$C185+(drdp!I185)*'MBXY-TI2S'!$D185)</f>
        <v>3.3560776930234054E-3</v>
      </c>
      <c r="J185" s="18">
        <f>Model!$W$15*((drdp!D185)*'MBXY-TI2S'!$B185+(drdp!G185)*'MBXY-TI2S'!$C185+(drdp!J185)*'MBXY-TI2S'!$D185)</f>
        <v>0</v>
      </c>
      <c r="K185" s="21">
        <f>SUM(E$3:E184)+H185</f>
        <v>-2.8174390491327137</v>
      </c>
      <c r="L185" s="21">
        <f>SUM(F$3:F184)+I185</f>
        <v>0.75493051793902277</v>
      </c>
      <c r="M185" s="21">
        <f>SUM(G$3:G184)+J185</f>
        <v>0</v>
      </c>
      <c r="N185" s="19">
        <f t="shared" si="13"/>
        <v>7.9379627955778496</v>
      </c>
      <c r="O185" s="19">
        <f t="shared" si="14"/>
        <v>0.56992008691568119</v>
      </c>
      <c r="P185" s="19">
        <f t="shared" si="15"/>
        <v>0</v>
      </c>
      <c r="Q185" s="19">
        <f t="shared" si="16"/>
        <v>-2.1269707206233872</v>
      </c>
      <c r="R185" s="19">
        <f t="shared" si="17"/>
        <v>0</v>
      </c>
      <c r="S185" s="19">
        <f t="shared" si="18"/>
        <v>0</v>
      </c>
    </row>
    <row r="186" spans="1:19" x14ac:dyDescent="0.25">
      <c r="A186" s="26">
        <f>Wellpath!E186</f>
        <v>5490</v>
      </c>
      <c r="B186" s="22">
        <v>0</v>
      </c>
      <c r="C186" s="22">
        <v>0</v>
      </c>
      <c r="D186" s="22">
        <f>COS(Wellpath!$O186) / (Bfield * COS(Dip))</f>
        <v>1.2349417595138832E-5</v>
      </c>
      <c r="E186" s="20">
        <f>Model!$W$15*((drdp!B186+drdp!K186)*'MBXY-TI2S'!$B186+(drdp!E186+drdp!N186)*'MBXY-TI2S'!$C186+(drdp!H186+drdp!Q186)*'MBXY-TI2S'!$D186)</f>
        <v>-2.5050104929023796E-2</v>
      </c>
      <c r="F186" s="20">
        <f>Model!$W$15*((drdp!C186+drdp!L186)*'MBXY-TI2S'!$B186+(drdp!F186+drdp!O186)*'MBXY-TI2S'!$C186+(drdp!I186+drdp!R186)*'MBXY-TI2S'!$D186)</f>
        <v>6.7121553860468109E-3</v>
      </c>
      <c r="G186" s="20">
        <f>Model!$W$15*((drdp!D186+drdp!M186)*'MBXY-TI2S'!$B186+(drdp!G186+drdp!P186)*'MBXY-TI2S'!$C186+(drdp!J186+drdp!S186)*'MBXY-TI2S'!$D186)</f>
        <v>0</v>
      </c>
      <c r="H186" s="18">
        <f>Model!$W$15*((drdp!B186)*'MBXY-TI2S'!$B186+(drdp!E186)*'MBXY-TI2S'!$C186+(drdp!H186)*'MBXY-TI2S'!$D186)</f>
        <v>-1.2525052464511898E-2</v>
      </c>
      <c r="I186" s="18">
        <f>Model!$W$15*((drdp!C186)*'MBXY-TI2S'!$B186+(drdp!F186)*'MBXY-TI2S'!$C186+(drdp!I186)*'MBXY-TI2S'!$D186)</f>
        <v>3.3560776930234054E-3</v>
      </c>
      <c r="J186" s="18">
        <f>Model!$W$15*((drdp!D186)*'MBXY-TI2S'!$B186+(drdp!G186)*'MBXY-TI2S'!$C186+(drdp!J186)*'MBXY-TI2S'!$D186)</f>
        <v>0</v>
      </c>
      <c r="K186" s="21">
        <f>SUM(E$3:E185)+H186</f>
        <v>-2.8424891540617376</v>
      </c>
      <c r="L186" s="21">
        <f>SUM(F$3:F185)+I186</f>
        <v>0.76164267332506963</v>
      </c>
      <c r="M186" s="21">
        <f>SUM(G$3:G185)+J186</f>
        <v>0</v>
      </c>
      <c r="N186" s="19">
        <f t="shared" si="13"/>
        <v>8.0797445909586134</v>
      </c>
      <c r="O186" s="19">
        <f t="shared" si="14"/>
        <v>0.58009956182975875</v>
      </c>
      <c r="P186" s="19">
        <f t="shared" si="15"/>
        <v>0</v>
      </c>
      <c r="Q186" s="19">
        <f t="shared" si="16"/>
        <v>-2.1649610381970974</v>
      </c>
      <c r="R186" s="19">
        <f t="shared" si="17"/>
        <v>0</v>
      </c>
      <c r="S186" s="19">
        <f t="shared" si="18"/>
        <v>0</v>
      </c>
    </row>
    <row r="187" spans="1:19" x14ac:dyDescent="0.25">
      <c r="A187" s="26">
        <f>Wellpath!E187</f>
        <v>5520</v>
      </c>
      <c r="B187" s="22">
        <v>0</v>
      </c>
      <c r="C187" s="22">
        <v>0</v>
      </c>
      <c r="D187" s="22">
        <f>COS(Wellpath!$O187) / (Bfield * COS(Dip))</f>
        <v>1.2349417595138832E-5</v>
      </c>
      <c r="E187" s="20">
        <f>Model!$W$15*((drdp!B187+drdp!K187)*'MBXY-TI2S'!$B187+(drdp!E187+drdp!N187)*'MBXY-TI2S'!$C187+(drdp!H187+drdp!Q187)*'MBXY-TI2S'!$D187)</f>
        <v>-2.5050104929023796E-2</v>
      </c>
      <c r="F187" s="20">
        <f>Model!$W$15*((drdp!C187+drdp!L187)*'MBXY-TI2S'!$B187+(drdp!F187+drdp!O187)*'MBXY-TI2S'!$C187+(drdp!I187+drdp!R187)*'MBXY-TI2S'!$D187)</f>
        <v>6.7121553860468109E-3</v>
      </c>
      <c r="G187" s="20">
        <f>Model!$W$15*((drdp!D187+drdp!M187)*'MBXY-TI2S'!$B187+(drdp!G187+drdp!P187)*'MBXY-TI2S'!$C187+(drdp!J187+drdp!S187)*'MBXY-TI2S'!$D187)</f>
        <v>0</v>
      </c>
      <c r="H187" s="18">
        <f>Model!$W$15*((drdp!B187)*'MBXY-TI2S'!$B187+(drdp!E187)*'MBXY-TI2S'!$C187+(drdp!H187)*'MBXY-TI2S'!$D187)</f>
        <v>-1.2525052464511898E-2</v>
      </c>
      <c r="I187" s="18">
        <f>Model!$W$15*((drdp!C187)*'MBXY-TI2S'!$B187+(drdp!F187)*'MBXY-TI2S'!$C187+(drdp!I187)*'MBXY-TI2S'!$D187)</f>
        <v>3.3560776930234054E-3</v>
      </c>
      <c r="J187" s="18">
        <f>Model!$W$15*((drdp!D187)*'MBXY-TI2S'!$B187+(drdp!G187)*'MBXY-TI2S'!$C187+(drdp!J187)*'MBXY-TI2S'!$D187)</f>
        <v>0</v>
      </c>
      <c r="K187" s="21">
        <f>SUM(E$3:E186)+H187</f>
        <v>-2.8675392589907616</v>
      </c>
      <c r="L187" s="21">
        <f>SUM(F$3:F186)+I187</f>
        <v>0.76835482871111649</v>
      </c>
      <c r="M187" s="21">
        <f>SUM(G$3:G186)+J187</f>
        <v>0</v>
      </c>
      <c r="N187" s="19">
        <f t="shared" si="13"/>
        <v>8.2227814018532861</v>
      </c>
      <c r="O187" s="19">
        <f t="shared" si="14"/>
        <v>0.59036914280368913</v>
      </c>
      <c r="P187" s="19">
        <f t="shared" si="15"/>
        <v>0</v>
      </c>
      <c r="Q187" s="19">
        <f t="shared" si="16"/>
        <v>-2.2032876361642484</v>
      </c>
      <c r="R187" s="19">
        <f t="shared" si="17"/>
        <v>0</v>
      </c>
      <c r="S187" s="19">
        <f t="shared" si="18"/>
        <v>0</v>
      </c>
    </row>
    <row r="188" spans="1:19" x14ac:dyDescent="0.25">
      <c r="A188" s="26">
        <f>Wellpath!E188</f>
        <v>5550</v>
      </c>
      <c r="B188" s="22">
        <v>0</v>
      </c>
      <c r="C188" s="22">
        <v>0</v>
      </c>
      <c r="D188" s="22">
        <f>COS(Wellpath!$O188) / (Bfield * COS(Dip))</f>
        <v>1.2349417595138832E-5</v>
      </c>
      <c r="E188" s="20">
        <f>Model!$W$15*((drdp!B188+drdp!K188)*'MBXY-TI2S'!$B188+(drdp!E188+drdp!N188)*'MBXY-TI2S'!$C188+(drdp!H188+drdp!Q188)*'MBXY-TI2S'!$D188)</f>
        <v>-2.5050104929023796E-2</v>
      </c>
      <c r="F188" s="20">
        <f>Model!$W$15*((drdp!C188+drdp!L188)*'MBXY-TI2S'!$B188+(drdp!F188+drdp!O188)*'MBXY-TI2S'!$C188+(drdp!I188+drdp!R188)*'MBXY-TI2S'!$D188)</f>
        <v>6.7121553860468109E-3</v>
      </c>
      <c r="G188" s="20">
        <f>Model!$W$15*((drdp!D188+drdp!M188)*'MBXY-TI2S'!$B188+(drdp!G188+drdp!P188)*'MBXY-TI2S'!$C188+(drdp!J188+drdp!S188)*'MBXY-TI2S'!$D188)</f>
        <v>0</v>
      </c>
      <c r="H188" s="18">
        <f>Model!$W$15*((drdp!B188)*'MBXY-TI2S'!$B188+(drdp!E188)*'MBXY-TI2S'!$C188+(drdp!H188)*'MBXY-TI2S'!$D188)</f>
        <v>-1.2525052464511898E-2</v>
      </c>
      <c r="I188" s="18">
        <f>Model!$W$15*((drdp!C188)*'MBXY-TI2S'!$B188+(drdp!F188)*'MBXY-TI2S'!$C188+(drdp!I188)*'MBXY-TI2S'!$D188)</f>
        <v>3.3560776930234054E-3</v>
      </c>
      <c r="J188" s="18">
        <f>Model!$W$15*((drdp!D188)*'MBXY-TI2S'!$B188+(drdp!G188)*'MBXY-TI2S'!$C188+(drdp!J188)*'MBXY-TI2S'!$D188)</f>
        <v>0</v>
      </c>
      <c r="K188" s="21">
        <f>SUM(E$3:E187)+H188</f>
        <v>-2.8925893639197855</v>
      </c>
      <c r="L188" s="21">
        <f>SUM(F$3:F187)+I188</f>
        <v>0.77506698409716335</v>
      </c>
      <c r="M188" s="21">
        <f>SUM(G$3:G187)+J188</f>
        <v>0</v>
      </c>
      <c r="N188" s="19">
        <f t="shared" si="13"/>
        <v>8.3670732282618694</v>
      </c>
      <c r="O188" s="19">
        <f t="shared" si="14"/>
        <v>0.60072882983747244</v>
      </c>
      <c r="P188" s="19">
        <f t="shared" si="15"/>
        <v>0</v>
      </c>
      <c r="Q188" s="19">
        <f t="shared" si="16"/>
        <v>-2.2419505145248402</v>
      </c>
      <c r="R188" s="19">
        <f t="shared" si="17"/>
        <v>0</v>
      </c>
      <c r="S188" s="19">
        <f t="shared" si="18"/>
        <v>0</v>
      </c>
    </row>
    <row r="189" spans="1:19" x14ac:dyDescent="0.25">
      <c r="A189" s="26">
        <f>Wellpath!E189</f>
        <v>5580</v>
      </c>
      <c r="B189" s="22">
        <v>0</v>
      </c>
      <c r="C189" s="22">
        <v>0</v>
      </c>
      <c r="D189" s="22">
        <f>COS(Wellpath!$O189) / (Bfield * COS(Dip))</f>
        <v>1.2349417595138832E-5</v>
      </c>
      <c r="E189" s="20">
        <f>Model!$W$15*((drdp!B189+drdp!K189)*'MBXY-TI2S'!$B189+(drdp!E189+drdp!N189)*'MBXY-TI2S'!$C189+(drdp!H189+drdp!Q189)*'MBXY-TI2S'!$D189)</f>
        <v>-2.5050104929023796E-2</v>
      </c>
      <c r="F189" s="20">
        <f>Model!$W$15*((drdp!C189+drdp!L189)*'MBXY-TI2S'!$B189+(drdp!F189+drdp!O189)*'MBXY-TI2S'!$C189+(drdp!I189+drdp!R189)*'MBXY-TI2S'!$D189)</f>
        <v>6.7121553860468109E-3</v>
      </c>
      <c r="G189" s="20">
        <f>Model!$W$15*((drdp!D189+drdp!M189)*'MBXY-TI2S'!$B189+(drdp!G189+drdp!P189)*'MBXY-TI2S'!$C189+(drdp!J189+drdp!S189)*'MBXY-TI2S'!$D189)</f>
        <v>0</v>
      </c>
      <c r="H189" s="18">
        <f>Model!$W$15*((drdp!B189)*'MBXY-TI2S'!$B189+(drdp!E189)*'MBXY-TI2S'!$C189+(drdp!H189)*'MBXY-TI2S'!$D189)</f>
        <v>-1.2525052464511898E-2</v>
      </c>
      <c r="I189" s="18">
        <f>Model!$W$15*((drdp!C189)*'MBXY-TI2S'!$B189+(drdp!F189)*'MBXY-TI2S'!$C189+(drdp!I189)*'MBXY-TI2S'!$D189)</f>
        <v>3.3560776930234054E-3</v>
      </c>
      <c r="J189" s="18">
        <f>Model!$W$15*((drdp!D189)*'MBXY-TI2S'!$B189+(drdp!G189)*'MBXY-TI2S'!$C189+(drdp!J189)*'MBXY-TI2S'!$D189)</f>
        <v>0</v>
      </c>
      <c r="K189" s="21">
        <f>SUM(E$3:E188)+H189</f>
        <v>-2.9176394688488094</v>
      </c>
      <c r="L189" s="21">
        <f>SUM(F$3:F188)+I189</f>
        <v>0.78177913948321021</v>
      </c>
      <c r="M189" s="21">
        <f>SUM(G$3:G188)+J189</f>
        <v>0</v>
      </c>
      <c r="N189" s="19">
        <f t="shared" si="13"/>
        <v>8.5126200701843633</v>
      </c>
      <c r="O189" s="19">
        <f t="shared" si="14"/>
        <v>0.61117862293110858</v>
      </c>
      <c r="P189" s="19">
        <f t="shared" si="15"/>
        <v>0</v>
      </c>
      <c r="Q189" s="19">
        <f t="shared" si="16"/>
        <v>-2.2809496732788728</v>
      </c>
      <c r="R189" s="19">
        <f t="shared" si="17"/>
        <v>0</v>
      </c>
      <c r="S189" s="19">
        <f t="shared" si="18"/>
        <v>0</v>
      </c>
    </row>
    <row r="190" spans="1:19" x14ac:dyDescent="0.25">
      <c r="A190" s="26">
        <f>Wellpath!E190</f>
        <v>5610</v>
      </c>
      <c r="B190" s="22">
        <v>0</v>
      </c>
      <c r="C190" s="22">
        <v>0</v>
      </c>
      <c r="D190" s="22">
        <f>COS(Wellpath!$O190) / (Bfield * COS(Dip))</f>
        <v>1.2349417595138832E-5</v>
      </c>
      <c r="E190" s="20">
        <f>Model!$W$15*((drdp!B190+drdp!K190)*'MBXY-TI2S'!$B190+(drdp!E190+drdp!N190)*'MBXY-TI2S'!$C190+(drdp!H190+drdp!Q190)*'MBXY-TI2S'!$D190)</f>
        <v>-2.5050104929023796E-2</v>
      </c>
      <c r="F190" s="20">
        <f>Model!$W$15*((drdp!C190+drdp!L190)*'MBXY-TI2S'!$B190+(drdp!F190+drdp!O190)*'MBXY-TI2S'!$C190+(drdp!I190+drdp!R190)*'MBXY-TI2S'!$D190)</f>
        <v>6.7121553860468109E-3</v>
      </c>
      <c r="G190" s="20">
        <f>Model!$W$15*((drdp!D190+drdp!M190)*'MBXY-TI2S'!$B190+(drdp!G190+drdp!P190)*'MBXY-TI2S'!$C190+(drdp!J190+drdp!S190)*'MBXY-TI2S'!$D190)</f>
        <v>0</v>
      </c>
      <c r="H190" s="18">
        <f>Model!$W$15*((drdp!B190)*'MBXY-TI2S'!$B190+(drdp!E190)*'MBXY-TI2S'!$C190+(drdp!H190)*'MBXY-TI2S'!$D190)</f>
        <v>-1.2525052464511898E-2</v>
      </c>
      <c r="I190" s="18">
        <f>Model!$W$15*((drdp!C190)*'MBXY-TI2S'!$B190+(drdp!F190)*'MBXY-TI2S'!$C190+(drdp!I190)*'MBXY-TI2S'!$D190)</f>
        <v>3.3560776930234054E-3</v>
      </c>
      <c r="J190" s="18">
        <f>Model!$W$15*((drdp!D190)*'MBXY-TI2S'!$B190+(drdp!G190)*'MBXY-TI2S'!$C190+(drdp!J190)*'MBXY-TI2S'!$D190)</f>
        <v>0</v>
      </c>
      <c r="K190" s="21">
        <f>SUM(E$3:E189)+H190</f>
        <v>-2.9426895737778334</v>
      </c>
      <c r="L190" s="21">
        <f>SUM(F$3:F189)+I190</f>
        <v>0.78849129486925706</v>
      </c>
      <c r="M190" s="21">
        <f>SUM(G$3:G189)+J190</f>
        <v>0</v>
      </c>
      <c r="N190" s="19">
        <f t="shared" si="13"/>
        <v>8.659421927620766</v>
      </c>
      <c r="O190" s="19">
        <f t="shared" si="14"/>
        <v>0.62171852208459766</v>
      </c>
      <c r="P190" s="19">
        <f t="shared" si="15"/>
        <v>0</v>
      </c>
      <c r="Q190" s="19">
        <f t="shared" si="16"/>
        <v>-2.3202851124263462</v>
      </c>
      <c r="R190" s="19">
        <f t="shared" si="17"/>
        <v>0</v>
      </c>
      <c r="S190" s="19">
        <f t="shared" si="18"/>
        <v>0</v>
      </c>
    </row>
    <row r="191" spans="1:19" x14ac:dyDescent="0.25">
      <c r="A191" s="26">
        <f>Wellpath!E191</f>
        <v>5640</v>
      </c>
      <c r="B191" s="22">
        <v>0</v>
      </c>
      <c r="C191" s="22">
        <v>0</v>
      </c>
      <c r="D191" s="22">
        <f>COS(Wellpath!$O191) / (Bfield * COS(Dip))</f>
        <v>1.2349417595138832E-5</v>
      </c>
      <c r="E191" s="20">
        <f>Model!$W$15*((drdp!B191+drdp!K191)*'MBXY-TI2S'!$B191+(drdp!E191+drdp!N191)*'MBXY-TI2S'!$C191+(drdp!H191+drdp!Q191)*'MBXY-TI2S'!$D191)</f>
        <v>-2.5050104929023796E-2</v>
      </c>
      <c r="F191" s="20">
        <f>Model!$W$15*((drdp!C191+drdp!L191)*'MBXY-TI2S'!$B191+(drdp!F191+drdp!O191)*'MBXY-TI2S'!$C191+(drdp!I191+drdp!R191)*'MBXY-TI2S'!$D191)</f>
        <v>6.7121553860468109E-3</v>
      </c>
      <c r="G191" s="20">
        <f>Model!$W$15*((drdp!D191+drdp!M191)*'MBXY-TI2S'!$B191+(drdp!G191+drdp!P191)*'MBXY-TI2S'!$C191+(drdp!J191+drdp!S191)*'MBXY-TI2S'!$D191)</f>
        <v>0</v>
      </c>
      <c r="H191" s="18">
        <f>Model!$W$15*((drdp!B191)*'MBXY-TI2S'!$B191+(drdp!E191)*'MBXY-TI2S'!$C191+(drdp!H191)*'MBXY-TI2S'!$D191)</f>
        <v>-1.2525052464511898E-2</v>
      </c>
      <c r="I191" s="18">
        <f>Model!$W$15*((drdp!C191)*'MBXY-TI2S'!$B191+(drdp!F191)*'MBXY-TI2S'!$C191+(drdp!I191)*'MBXY-TI2S'!$D191)</f>
        <v>3.3560776930234054E-3</v>
      </c>
      <c r="J191" s="18">
        <f>Model!$W$15*((drdp!D191)*'MBXY-TI2S'!$B191+(drdp!G191)*'MBXY-TI2S'!$C191+(drdp!J191)*'MBXY-TI2S'!$D191)</f>
        <v>0</v>
      </c>
      <c r="K191" s="21">
        <f>SUM(E$3:E190)+H191</f>
        <v>-2.9677396787068573</v>
      </c>
      <c r="L191" s="21">
        <f>SUM(F$3:F190)+I191</f>
        <v>0.79520345025530392</v>
      </c>
      <c r="M191" s="21">
        <f>SUM(G$3:G190)+J191</f>
        <v>0</v>
      </c>
      <c r="N191" s="19">
        <f t="shared" si="13"/>
        <v>8.8074788005710811</v>
      </c>
      <c r="O191" s="19">
        <f t="shared" si="14"/>
        <v>0.63234852729793967</v>
      </c>
      <c r="P191" s="19">
        <f t="shared" si="15"/>
        <v>0</v>
      </c>
      <c r="Q191" s="19">
        <f t="shared" si="16"/>
        <v>-2.3599568319672599</v>
      </c>
      <c r="R191" s="19">
        <f t="shared" si="17"/>
        <v>0</v>
      </c>
      <c r="S191" s="19">
        <f t="shared" si="18"/>
        <v>0</v>
      </c>
    </row>
    <row r="192" spans="1:19" x14ac:dyDescent="0.25">
      <c r="A192" s="26">
        <f>Wellpath!E192</f>
        <v>5670</v>
      </c>
      <c r="B192" s="22">
        <v>0</v>
      </c>
      <c r="C192" s="22">
        <v>0</v>
      </c>
      <c r="D192" s="22">
        <f>COS(Wellpath!$O192) / (Bfield * COS(Dip))</f>
        <v>1.2349417595138832E-5</v>
      </c>
      <c r="E192" s="20">
        <f>Model!$W$15*((drdp!B192+drdp!K192)*'MBXY-TI2S'!$B192+(drdp!E192+drdp!N192)*'MBXY-TI2S'!$C192+(drdp!H192+drdp!Q192)*'MBXY-TI2S'!$D192)</f>
        <v>-2.5050104929023796E-2</v>
      </c>
      <c r="F192" s="20">
        <f>Model!$W$15*((drdp!C192+drdp!L192)*'MBXY-TI2S'!$B192+(drdp!F192+drdp!O192)*'MBXY-TI2S'!$C192+(drdp!I192+drdp!R192)*'MBXY-TI2S'!$D192)</f>
        <v>6.7121553860468109E-3</v>
      </c>
      <c r="G192" s="20">
        <f>Model!$W$15*((drdp!D192+drdp!M192)*'MBXY-TI2S'!$B192+(drdp!G192+drdp!P192)*'MBXY-TI2S'!$C192+(drdp!J192+drdp!S192)*'MBXY-TI2S'!$D192)</f>
        <v>0</v>
      </c>
      <c r="H192" s="18">
        <f>Model!$W$15*((drdp!B192)*'MBXY-TI2S'!$B192+(drdp!E192)*'MBXY-TI2S'!$C192+(drdp!H192)*'MBXY-TI2S'!$D192)</f>
        <v>-1.2525052464511898E-2</v>
      </c>
      <c r="I192" s="18">
        <f>Model!$W$15*((drdp!C192)*'MBXY-TI2S'!$B192+(drdp!F192)*'MBXY-TI2S'!$C192+(drdp!I192)*'MBXY-TI2S'!$D192)</f>
        <v>3.3560776930234054E-3</v>
      </c>
      <c r="J192" s="18">
        <f>Model!$W$15*((drdp!D192)*'MBXY-TI2S'!$B192+(drdp!G192)*'MBXY-TI2S'!$C192+(drdp!J192)*'MBXY-TI2S'!$D192)</f>
        <v>0</v>
      </c>
      <c r="K192" s="21">
        <f>SUM(E$3:E191)+H192</f>
        <v>-2.9927897836358812</v>
      </c>
      <c r="L192" s="21">
        <f>SUM(F$3:F191)+I192</f>
        <v>0.80191560564135078</v>
      </c>
      <c r="M192" s="21">
        <f>SUM(G$3:G191)+J192</f>
        <v>0</v>
      </c>
      <c r="N192" s="19">
        <f t="shared" si="13"/>
        <v>8.9567906890353051</v>
      </c>
      <c r="O192" s="19">
        <f t="shared" si="14"/>
        <v>0.64306863857113439</v>
      </c>
      <c r="P192" s="19">
        <f t="shared" si="15"/>
        <v>0</v>
      </c>
      <c r="Q192" s="19">
        <f t="shared" si="16"/>
        <v>-2.3999648319016149</v>
      </c>
      <c r="R192" s="19">
        <f t="shared" si="17"/>
        <v>0</v>
      </c>
      <c r="S192" s="19">
        <f t="shared" si="18"/>
        <v>0</v>
      </c>
    </row>
    <row r="193" spans="1:19" x14ac:dyDescent="0.25">
      <c r="A193" s="26">
        <f>Wellpath!E193</f>
        <v>5700</v>
      </c>
      <c r="B193" s="22">
        <v>0</v>
      </c>
      <c r="C193" s="22">
        <v>0</v>
      </c>
      <c r="D193" s="22">
        <f>COS(Wellpath!$O193) / (Bfield * COS(Dip))</f>
        <v>1.2349417595138832E-5</v>
      </c>
      <c r="E193" s="20">
        <f>Model!$W$15*((drdp!B193+drdp!K193)*'MBXY-TI2S'!$B193+(drdp!E193+drdp!N193)*'MBXY-TI2S'!$C193+(drdp!H193+drdp!Q193)*'MBXY-TI2S'!$D193)</f>
        <v>-2.5050104929023796E-2</v>
      </c>
      <c r="F193" s="20">
        <f>Model!$W$15*((drdp!C193+drdp!L193)*'MBXY-TI2S'!$B193+(drdp!F193+drdp!O193)*'MBXY-TI2S'!$C193+(drdp!I193+drdp!R193)*'MBXY-TI2S'!$D193)</f>
        <v>6.7121553860468109E-3</v>
      </c>
      <c r="G193" s="20">
        <f>Model!$W$15*((drdp!D193+drdp!M193)*'MBXY-TI2S'!$B193+(drdp!G193+drdp!P193)*'MBXY-TI2S'!$C193+(drdp!J193+drdp!S193)*'MBXY-TI2S'!$D193)</f>
        <v>0</v>
      </c>
      <c r="H193" s="18">
        <f>Model!$W$15*((drdp!B193)*'MBXY-TI2S'!$B193+(drdp!E193)*'MBXY-TI2S'!$C193+(drdp!H193)*'MBXY-TI2S'!$D193)</f>
        <v>-1.2525052464511898E-2</v>
      </c>
      <c r="I193" s="18">
        <f>Model!$W$15*((drdp!C193)*'MBXY-TI2S'!$B193+(drdp!F193)*'MBXY-TI2S'!$C193+(drdp!I193)*'MBXY-TI2S'!$D193)</f>
        <v>3.3560776930234054E-3</v>
      </c>
      <c r="J193" s="18">
        <f>Model!$W$15*((drdp!D193)*'MBXY-TI2S'!$B193+(drdp!G193)*'MBXY-TI2S'!$C193+(drdp!J193)*'MBXY-TI2S'!$D193)</f>
        <v>0</v>
      </c>
      <c r="K193" s="21">
        <f>SUM(E$3:E192)+H193</f>
        <v>-3.0178398885649051</v>
      </c>
      <c r="L193" s="21">
        <f>SUM(F$3:F192)+I193</f>
        <v>0.80862776102739764</v>
      </c>
      <c r="M193" s="21">
        <f>SUM(G$3:G192)+J193</f>
        <v>0</v>
      </c>
      <c r="N193" s="19">
        <f t="shared" si="13"/>
        <v>9.1073575930134396</v>
      </c>
      <c r="O193" s="19">
        <f t="shared" si="14"/>
        <v>0.65387885590418215</v>
      </c>
      <c r="P193" s="19">
        <f t="shared" si="15"/>
        <v>0</v>
      </c>
      <c r="Q193" s="19">
        <f t="shared" si="16"/>
        <v>-2.4403091122294103</v>
      </c>
      <c r="R193" s="19">
        <f t="shared" si="17"/>
        <v>0</v>
      </c>
      <c r="S193" s="19">
        <f t="shared" si="18"/>
        <v>0</v>
      </c>
    </row>
    <row r="194" spans="1:19" x14ac:dyDescent="0.25">
      <c r="A194" s="26">
        <f>Wellpath!E194</f>
        <v>5730</v>
      </c>
      <c r="B194" s="22">
        <v>0</v>
      </c>
      <c r="C194" s="22">
        <v>0</v>
      </c>
      <c r="D194" s="22">
        <f>COS(Wellpath!$O194) / (Bfield * COS(Dip))</f>
        <v>1.2349417595138832E-5</v>
      </c>
      <c r="E194" s="20">
        <f>Model!$W$15*((drdp!B194+drdp!K194)*'MBXY-TI2S'!$B194+(drdp!E194+drdp!N194)*'MBXY-TI2S'!$C194+(drdp!H194+drdp!Q194)*'MBXY-TI2S'!$D194)</f>
        <v>-2.5050104929023796E-2</v>
      </c>
      <c r="F194" s="20">
        <f>Model!$W$15*((drdp!C194+drdp!L194)*'MBXY-TI2S'!$B194+(drdp!F194+drdp!O194)*'MBXY-TI2S'!$C194+(drdp!I194+drdp!R194)*'MBXY-TI2S'!$D194)</f>
        <v>6.7121553860468109E-3</v>
      </c>
      <c r="G194" s="20">
        <f>Model!$W$15*((drdp!D194+drdp!M194)*'MBXY-TI2S'!$B194+(drdp!G194+drdp!P194)*'MBXY-TI2S'!$C194+(drdp!J194+drdp!S194)*'MBXY-TI2S'!$D194)</f>
        <v>0</v>
      </c>
      <c r="H194" s="18">
        <f>Model!$W$15*((drdp!B194)*'MBXY-TI2S'!$B194+(drdp!E194)*'MBXY-TI2S'!$C194+(drdp!H194)*'MBXY-TI2S'!$D194)</f>
        <v>-1.2525052464511898E-2</v>
      </c>
      <c r="I194" s="18">
        <f>Model!$W$15*((drdp!C194)*'MBXY-TI2S'!$B194+(drdp!F194)*'MBXY-TI2S'!$C194+(drdp!I194)*'MBXY-TI2S'!$D194)</f>
        <v>3.3560776930234054E-3</v>
      </c>
      <c r="J194" s="18">
        <f>Model!$W$15*((drdp!D194)*'MBXY-TI2S'!$B194+(drdp!G194)*'MBXY-TI2S'!$C194+(drdp!J194)*'MBXY-TI2S'!$D194)</f>
        <v>0</v>
      </c>
      <c r="K194" s="21">
        <f>SUM(E$3:E193)+H194</f>
        <v>-3.0428899934939291</v>
      </c>
      <c r="L194" s="21">
        <f>SUM(F$3:F193)+I194</f>
        <v>0.8153399164134445</v>
      </c>
      <c r="M194" s="21">
        <f>SUM(G$3:G193)+J194</f>
        <v>0</v>
      </c>
      <c r="N194" s="19">
        <f t="shared" si="13"/>
        <v>9.259179512505483</v>
      </c>
      <c r="O194" s="19">
        <f t="shared" si="14"/>
        <v>0.66477917929708263</v>
      </c>
      <c r="P194" s="19">
        <f t="shared" si="15"/>
        <v>0</v>
      </c>
      <c r="Q194" s="19">
        <f t="shared" si="16"/>
        <v>-2.4809896729506469</v>
      </c>
      <c r="R194" s="19">
        <f t="shared" si="17"/>
        <v>0</v>
      </c>
      <c r="S194" s="19">
        <f t="shared" si="18"/>
        <v>0</v>
      </c>
    </row>
    <row r="195" spans="1:19" x14ac:dyDescent="0.25">
      <c r="A195" s="26">
        <f>Wellpath!E195</f>
        <v>5760</v>
      </c>
      <c r="B195" s="22">
        <v>0</v>
      </c>
      <c r="C195" s="22">
        <v>0</v>
      </c>
      <c r="D195" s="22">
        <f>COS(Wellpath!$O195) / (Bfield * COS(Dip))</f>
        <v>1.2349417595138832E-5</v>
      </c>
      <c r="E195" s="20">
        <f>Model!$W$15*((drdp!B195+drdp!K195)*'MBXY-TI2S'!$B195+(drdp!E195+drdp!N195)*'MBXY-TI2S'!$C195+(drdp!H195+drdp!Q195)*'MBXY-TI2S'!$D195)</f>
        <v>-2.5050104929023796E-2</v>
      </c>
      <c r="F195" s="20">
        <f>Model!$W$15*((drdp!C195+drdp!L195)*'MBXY-TI2S'!$B195+(drdp!F195+drdp!O195)*'MBXY-TI2S'!$C195+(drdp!I195+drdp!R195)*'MBXY-TI2S'!$D195)</f>
        <v>6.7121553860468109E-3</v>
      </c>
      <c r="G195" s="20">
        <f>Model!$W$15*((drdp!D195+drdp!M195)*'MBXY-TI2S'!$B195+(drdp!G195+drdp!P195)*'MBXY-TI2S'!$C195+(drdp!J195+drdp!S195)*'MBXY-TI2S'!$D195)</f>
        <v>0</v>
      </c>
      <c r="H195" s="18">
        <f>Model!$W$15*((drdp!B195)*'MBXY-TI2S'!$B195+(drdp!E195)*'MBXY-TI2S'!$C195+(drdp!H195)*'MBXY-TI2S'!$D195)</f>
        <v>-1.2525052464511898E-2</v>
      </c>
      <c r="I195" s="18">
        <f>Model!$W$15*((drdp!C195)*'MBXY-TI2S'!$B195+(drdp!F195)*'MBXY-TI2S'!$C195+(drdp!I195)*'MBXY-TI2S'!$D195)</f>
        <v>3.3560776930234054E-3</v>
      </c>
      <c r="J195" s="18">
        <f>Model!$W$15*((drdp!D195)*'MBXY-TI2S'!$B195+(drdp!G195)*'MBXY-TI2S'!$C195+(drdp!J195)*'MBXY-TI2S'!$D195)</f>
        <v>0</v>
      </c>
      <c r="K195" s="21">
        <f>SUM(E$3:E194)+H195</f>
        <v>-3.067940098422953</v>
      </c>
      <c r="L195" s="21">
        <f>SUM(F$3:F194)+I195</f>
        <v>0.82205207179949136</v>
      </c>
      <c r="M195" s="21">
        <f>SUM(G$3:G194)+J195</f>
        <v>0</v>
      </c>
      <c r="N195" s="19">
        <f t="shared" si="13"/>
        <v>9.4122564475114388</v>
      </c>
      <c r="O195" s="19">
        <f t="shared" si="14"/>
        <v>0.67576960874983605</v>
      </c>
      <c r="P195" s="19">
        <f t="shared" si="15"/>
        <v>0</v>
      </c>
      <c r="Q195" s="19">
        <f t="shared" si="16"/>
        <v>-2.5220065140653238</v>
      </c>
      <c r="R195" s="19">
        <f t="shared" si="17"/>
        <v>0</v>
      </c>
      <c r="S195" s="19">
        <f t="shared" si="18"/>
        <v>0</v>
      </c>
    </row>
    <row r="196" spans="1:19" x14ac:dyDescent="0.25">
      <c r="A196" s="26">
        <f>Wellpath!E196</f>
        <v>5790</v>
      </c>
      <c r="B196" s="22">
        <v>0</v>
      </c>
      <c r="C196" s="22">
        <v>0</v>
      </c>
      <c r="D196" s="22">
        <f>COS(Wellpath!$O196) / (Bfield * COS(Dip))</f>
        <v>1.2349417595138832E-5</v>
      </c>
      <c r="E196" s="20">
        <f>Model!$W$15*((drdp!B196+drdp!K196)*'MBXY-TI2S'!$B196+(drdp!E196+drdp!N196)*'MBXY-TI2S'!$C196+(drdp!H196+drdp!Q196)*'MBXY-TI2S'!$D196)</f>
        <v>-2.5050104929023796E-2</v>
      </c>
      <c r="F196" s="20">
        <f>Model!$W$15*((drdp!C196+drdp!L196)*'MBXY-TI2S'!$B196+(drdp!F196+drdp!O196)*'MBXY-TI2S'!$C196+(drdp!I196+drdp!R196)*'MBXY-TI2S'!$D196)</f>
        <v>6.7121553860468109E-3</v>
      </c>
      <c r="G196" s="20">
        <f>Model!$W$15*((drdp!D196+drdp!M196)*'MBXY-TI2S'!$B196+(drdp!G196+drdp!P196)*'MBXY-TI2S'!$C196+(drdp!J196+drdp!S196)*'MBXY-TI2S'!$D196)</f>
        <v>0</v>
      </c>
      <c r="H196" s="18">
        <f>Model!$W$15*((drdp!B196)*'MBXY-TI2S'!$B196+(drdp!E196)*'MBXY-TI2S'!$C196+(drdp!H196)*'MBXY-TI2S'!$D196)</f>
        <v>-1.2525052464511898E-2</v>
      </c>
      <c r="I196" s="18">
        <f>Model!$W$15*((drdp!C196)*'MBXY-TI2S'!$B196+(drdp!F196)*'MBXY-TI2S'!$C196+(drdp!I196)*'MBXY-TI2S'!$D196)</f>
        <v>3.3560776930234054E-3</v>
      </c>
      <c r="J196" s="18">
        <f>Model!$W$15*((drdp!D196)*'MBXY-TI2S'!$B196+(drdp!G196)*'MBXY-TI2S'!$C196+(drdp!J196)*'MBXY-TI2S'!$D196)</f>
        <v>0</v>
      </c>
      <c r="K196" s="21">
        <f>SUM(E$3:E195)+H196</f>
        <v>-3.0929902033519769</v>
      </c>
      <c r="L196" s="21">
        <f>SUM(F$3:F195)+I196</f>
        <v>0.82876422718553822</v>
      </c>
      <c r="M196" s="21">
        <f>SUM(G$3:G195)+J196</f>
        <v>0</v>
      </c>
      <c r="N196" s="19">
        <f t="shared" si="13"/>
        <v>9.5665883980313033</v>
      </c>
      <c r="O196" s="19">
        <f t="shared" si="14"/>
        <v>0.6868501442624424</v>
      </c>
      <c r="P196" s="19">
        <f t="shared" si="15"/>
        <v>0</v>
      </c>
      <c r="Q196" s="19">
        <f t="shared" si="16"/>
        <v>-2.563359635573442</v>
      </c>
      <c r="R196" s="19">
        <f t="shared" si="17"/>
        <v>0</v>
      </c>
      <c r="S196" s="19">
        <f t="shared" si="18"/>
        <v>0</v>
      </c>
    </row>
    <row r="197" spans="1:19" x14ac:dyDescent="0.25">
      <c r="A197" s="26">
        <f>Wellpath!E197</f>
        <v>5820</v>
      </c>
      <c r="B197" s="22">
        <v>0</v>
      </c>
      <c r="C197" s="22">
        <v>0</v>
      </c>
      <c r="D197" s="22">
        <f>COS(Wellpath!$O197) / (Bfield * COS(Dip))</f>
        <v>1.2349417595138832E-5</v>
      </c>
      <c r="E197" s="20">
        <f>Model!$W$15*((drdp!B197+drdp!K197)*'MBXY-TI2S'!$B197+(drdp!E197+drdp!N197)*'MBXY-TI2S'!$C197+(drdp!H197+drdp!Q197)*'MBXY-TI2S'!$D197)</f>
        <v>-2.5050104929023796E-2</v>
      </c>
      <c r="F197" s="20">
        <f>Model!$W$15*((drdp!C197+drdp!L197)*'MBXY-TI2S'!$B197+(drdp!F197+drdp!O197)*'MBXY-TI2S'!$C197+(drdp!I197+drdp!R197)*'MBXY-TI2S'!$D197)</f>
        <v>6.7121553860468109E-3</v>
      </c>
      <c r="G197" s="20">
        <f>Model!$W$15*((drdp!D197+drdp!M197)*'MBXY-TI2S'!$B197+(drdp!G197+drdp!P197)*'MBXY-TI2S'!$C197+(drdp!J197+drdp!S197)*'MBXY-TI2S'!$D197)</f>
        <v>0</v>
      </c>
      <c r="H197" s="18">
        <f>Model!$W$15*((drdp!B197)*'MBXY-TI2S'!$B197+(drdp!E197)*'MBXY-TI2S'!$C197+(drdp!H197)*'MBXY-TI2S'!$D197)</f>
        <v>-1.2525052464511898E-2</v>
      </c>
      <c r="I197" s="18">
        <f>Model!$W$15*((drdp!C197)*'MBXY-TI2S'!$B197+(drdp!F197)*'MBXY-TI2S'!$C197+(drdp!I197)*'MBXY-TI2S'!$D197)</f>
        <v>3.3560776930234054E-3</v>
      </c>
      <c r="J197" s="18">
        <f>Model!$W$15*((drdp!D197)*'MBXY-TI2S'!$B197+(drdp!G197)*'MBXY-TI2S'!$C197+(drdp!J197)*'MBXY-TI2S'!$D197)</f>
        <v>0</v>
      </c>
      <c r="K197" s="21">
        <f>SUM(E$3:E196)+H197</f>
        <v>-3.1180403082810009</v>
      </c>
      <c r="L197" s="21">
        <f>SUM(F$3:F196)+I197</f>
        <v>0.83547638257158507</v>
      </c>
      <c r="M197" s="21">
        <f>SUM(G$3:G196)+J197</f>
        <v>0</v>
      </c>
      <c r="N197" s="19">
        <f t="shared" si="13"/>
        <v>9.7221753640650785</v>
      </c>
      <c r="O197" s="19">
        <f t="shared" si="14"/>
        <v>0.69802078583490157</v>
      </c>
      <c r="P197" s="19">
        <f t="shared" si="15"/>
        <v>0</v>
      </c>
      <c r="Q197" s="19">
        <f t="shared" si="16"/>
        <v>-2.6050490374750006</v>
      </c>
      <c r="R197" s="19">
        <f t="shared" si="17"/>
        <v>0</v>
      </c>
      <c r="S197" s="19">
        <f t="shared" si="18"/>
        <v>0</v>
      </c>
    </row>
    <row r="198" spans="1:19" x14ac:dyDescent="0.25">
      <c r="A198" s="26">
        <f>Wellpath!E198</f>
        <v>5850</v>
      </c>
      <c r="B198" s="22">
        <v>0</v>
      </c>
      <c r="C198" s="22">
        <v>0</v>
      </c>
      <c r="D198" s="22">
        <f>COS(Wellpath!$O198) / (Bfield * COS(Dip))</f>
        <v>1.2349417595138832E-5</v>
      </c>
      <c r="E198" s="20">
        <f>Model!$W$15*((drdp!B198+drdp!K198)*'MBXY-TI2S'!$B198+(drdp!E198+drdp!N198)*'MBXY-TI2S'!$C198+(drdp!H198+drdp!Q198)*'MBXY-TI2S'!$D198)</f>
        <v>-2.5050104929023796E-2</v>
      </c>
      <c r="F198" s="20">
        <f>Model!$W$15*((drdp!C198+drdp!L198)*'MBXY-TI2S'!$B198+(drdp!F198+drdp!O198)*'MBXY-TI2S'!$C198+(drdp!I198+drdp!R198)*'MBXY-TI2S'!$D198)</f>
        <v>6.7121553860468109E-3</v>
      </c>
      <c r="G198" s="20">
        <f>Model!$W$15*((drdp!D198+drdp!M198)*'MBXY-TI2S'!$B198+(drdp!G198+drdp!P198)*'MBXY-TI2S'!$C198+(drdp!J198+drdp!S198)*'MBXY-TI2S'!$D198)</f>
        <v>0</v>
      </c>
      <c r="H198" s="18">
        <f>Model!$W$15*((drdp!B198)*'MBXY-TI2S'!$B198+(drdp!E198)*'MBXY-TI2S'!$C198+(drdp!H198)*'MBXY-TI2S'!$D198)</f>
        <v>-1.2525052464511898E-2</v>
      </c>
      <c r="I198" s="18">
        <f>Model!$W$15*((drdp!C198)*'MBXY-TI2S'!$B198+(drdp!F198)*'MBXY-TI2S'!$C198+(drdp!I198)*'MBXY-TI2S'!$D198)</f>
        <v>3.3560776930234054E-3</v>
      </c>
      <c r="J198" s="18">
        <f>Model!$W$15*((drdp!D198)*'MBXY-TI2S'!$B198+(drdp!G198)*'MBXY-TI2S'!$C198+(drdp!J198)*'MBXY-TI2S'!$D198)</f>
        <v>0</v>
      </c>
      <c r="K198" s="21">
        <f>SUM(E$3:E197)+H198</f>
        <v>-3.1430904132100248</v>
      </c>
      <c r="L198" s="21">
        <f>SUM(F$3:F197)+I198</f>
        <v>0.84218853795763193</v>
      </c>
      <c r="M198" s="21">
        <f>SUM(G$3:G197)+J198</f>
        <v>0</v>
      </c>
      <c r="N198" s="19">
        <f t="shared" ref="N198:N261" si="19">K198^2</f>
        <v>9.8790173456127643</v>
      </c>
      <c r="O198" s="19">
        <f t="shared" ref="O198:O261" si="20">L198^2</f>
        <v>0.70928153346721368</v>
      </c>
      <c r="P198" s="19">
        <f t="shared" ref="P198:P261" si="21">M198^2</f>
        <v>0</v>
      </c>
      <c r="Q198" s="19">
        <f t="shared" ref="Q198:Q261" si="22">K198*L198</f>
        <v>-2.64707471977</v>
      </c>
      <c r="R198" s="19">
        <f t="shared" ref="R198:R261" si="23">K198*M198</f>
        <v>0</v>
      </c>
      <c r="S198" s="19">
        <f t="shared" ref="S198:S261" si="24">L198*M198</f>
        <v>0</v>
      </c>
    </row>
    <row r="199" spans="1:19" x14ac:dyDescent="0.25">
      <c r="A199" s="26">
        <f>Wellpath!E199</f>
        <v>5880</v>
      </c>
      <c r="B199" s="22">
        <v>0</v>
      </c>
      <c r="C199" s="22">
        <v>0</v>
      </c>
      <c r="D199" s="22">
        <f>COS(Wellpath!$O199) / (Bfield * COS(Dip))</f>
        <v>1.2349417595138832E-5</v>
      </c>
      <c r="E199" s="20">
        <f>Model!$W$15*((drdp!B199+drdp!K199)*'MBXY-TI2S'!$B199+(drdp!E199+drdp!N199)*'MBXY-TI2S'!$C199+(drdp!H199+drdp!Q199)*'MBXY-TI2S'!$D199)</f>
        <v>-2.5050104929023796E-2</v>
      </c>
      <c r="F199" s="20">
        <f>Model!$W$15*((drdp!C199+drdp!L199)*'MBXY-TI2S'!$B199+(drdp!F199+drdp!O199)*'MBXY-TI2S'!$C199+(drdp!I199+drdp!R199)*'MBXY-TI2S'!$D199)</f>
        <v>6.7121553860468109E-3</v>
      </c>
      <c r="G199" s="20">
        <f>Model!$W$15*((drdp!D199+drdp!M199)*'MBXY-TI2S'!$B199+(drdp!G199+drdp!P199)*'MBXY-TI2S'!$C199+(drdp!J199+drdp!S199)*'MBXY-TI2S'!$D199)</f>
        <v>0</v>
      </c>
      <c r="H199" s="18">
        <f>Model!$W$15*((drdp!B199)*'MBXY-TI2S'!$B199+(drdp!E199)*'MBXY-TI2S'!$C199+(drdp!H199)*'MBXY-TI2S'!$D199)</f>
        <v>-1.2525052464511898E-2</v>
      </c>
      <c r="I199" s="18">
        <f>Model!$W$15*((drdp!C199)*'MBXY-TI2S'!$B199+(drdp!F199)*'MBXY-TI2S'!$C199+(drdp!I199)*'MBXY-TI2S'!$D199)</f>
        <v>3.3560776930234054E-3</v>
      </c>
      <c r="J199" s="18">
        <f>Model!$W$15*((drdp!D199)*'MBXY-TI2S'!$B199+(drdp!G199)*'MBXY-TI2S'!$C199+(drdp!J199)*'MBXY-TI2S'!$D199)</f>
        <v>0</v>
      </c>
      <c r="K199" s="21">
        <f>SUM(E$3:E198)+H199</f>
        <v>-3.1681405181390487</v>
      </c>
      <c r="L199" s="21">
        <f>SUM(F$3:F198)+I199</f>
        <v>0.84890069334367879</v>
      </c>
      <c r="M199" s="21">
        <f>SUM(G$3:G198)+J199</f>
        <v>0</v>
      </c>
      <c r="N199" s="19">
        <f t="shared" si="19"/>
        <v>10.037114342674361</v>
      </c>
      <c r="O199" s="19">
        <f t="shared" si="20"/>
        <v>0.72063238715937861</v>
      </c>
      <c r="P199" s="19">
        <f t="shared" si="21"/>
        <v>0</v>
      </c>
      <c r="Q199" s="19">
        <f t="shared" si="22"/>
        <v>-2.6894366824584401</v>
      </c>
      <c r="R199" s="19">
        <f t="shared" si="23"/>
        <v>0</v>
      </c>
      <c r="S199" s="19">
        <f t="shared" si="24"/>
        <v>0</v>
      </c>
    </row>
    <row r="200" spans="1:19" x14ac:dyDescent="0.25">
      <c r="A200" s="26">
        <f>Wellpath!E200</f>
        <v>5910</v>
      </c>
      <c r="B200" s="22">
        <v>0</v>
      </c>
      <c r="C200" s="22">
        <v>0</v>
      </c>
      <c r="D200" s="22">
        <f>COS(Wellpath!$O200) / (Bfield * COS(Dip))</f>
        <v>1.2349417595138832E-5</v>
      </c>
      <c r="E200" s="20">
        <f>Model!$W$15*((drdp!B200+drdp!K200)*'MBXY-TI2S'!$B200+(drdp!E200+drdp!N200)*'MBXY-TI2S'!$C200+(drdp!H200+drdp!Q200)*'MBXY-TI2S'!$D200)</f>
        <v>-2.5050104929023796E-2</v>
      </c>
      <c r="F200" s="20">
        <f>Model!$W$15*((drdp!C200+drdp!L200)*'MBXY-TI2S'!$B200+(drdp!F200+drdp!O200)*'MBXY-TI2S'!$C200+(drdp!I200+drdp!R200)*'MBXY-TI2S'!$D200)</f>
        <v>6.7121553860468109E-3</v>
      </c>
      <c r="G200" s="20">
        <f>Model!$W$15*((drdp!D200+drdp!M200)*'MBXY-TI2S'!$B200+(drdp!G200+drdp!P200)*'MBXY-TI2S'!$C200+(drdp!J200+drdp!S200)*'MBXY-TI2S'!$D200)</f>
        <v>0</v>
      </c>
      <c r="H200" s="18">
        <f>Model!$W$15*((drdp!B200)*'MBXY-TI2S'!$B200+(drdp!E200)*'MBXY-TI2S'!$C200+(drdp!H200)*'MBXY-TI2S'!$D200)</f>
        <v>-1.2525052464511898E-2</v>
      </c>
      <c r="I200" s="18">
        <f>Model!$W$15*((drdp!C200)*'MBXY-TI2S'!$B200+(drdp!F200)*'MBXY-TI2S'!$C200+(drdp!I200)*'MBXY-TI2S'!$D200)</f>
        <v>3.3560776930234054E-3</v>
      </c>
      <c r="J200" s="18">
        <f>Model!$W$15*((drdp!D200)*'MBXY-TI2S'!$B200+(drdp!G200)*'MBXY-TI2S'!$C200+(drdp!J200)*'MBXY-TI2S'!$D200)</f>
        <v>0</v>
      </c>
      <c r="K200" s="21">
        <f>SUM(E$3:E199)+H200</f>
        <v>-3.1931906230680727</v>
      </c>
      <c r="L200" s="21">
        <f>SUM(F$3:F199)+I200</f>
        <v>0.85561284872972565</v>
      </c>
      <c r="M200" s="21">
        <f>SUM(G$3:G199)+J200</f>
        <v>0</v>
      </c>
      <c r="N200" s="19">
        <f t="shared" si="19"/>
        <v>10.196466355249866</v>
      </c>
      <c r="O200" s="19">
        <f t="shared" si="20"/>
        <v>0.73207334691139636</v>
      </c>
      <c r="P200" s="19">
        <f t="shared" si="21"/>
        <v>0</v>
      </c>
      <c r="Q200" s="19">
        <f t="shared" si="22"/>
        <v>-2.7321349255403211</v>
      </c>
      <c r="R200" s="19">
        <f t="shared" si="23"/>
        <v>0</v>
      </c>
      <c r="S200" s="19">
        <f t="shared" si="24"/>
        <v>0</v>
      </c>
    </row>
    <row r="201" spans="1:19" x14ac:dyDescent="0.25">
      <c r="A201" s="26">
        <f>Wellpath!E201</f>
        <v>5940</v>
      </c>
      <c r="B201" s="22">
        <v>0</v>
      </c>
      <c r="C201" s="22">
        <v>0</v>
      </c>
      <c r="D201" s="22">
        <f>COS(Wellpath!$O201) / (Bfield * COS(Dip))</f>
        <v>1.2349417595138832E-5</v>
      </c>
      <c r="E201" s="20">
        <f>Model!$W$15*((drdp!B201+drdp!K201)*'MBXY-TI2S'!$B201+(drdp!E201+drdp!N201)*'MBXY-TI2S'!$C201+(drdp!H201+drdp!Q201)*'MBXY-TI2S'!$D201)</f>
        <v>-2.5050104929023796E-2</v>
      </c>
      <c r="F201" s="20">
        <f>Model!$W$15*((drdp!C201+drdp!L201)*'MBXY-TI2S'!$B201+(drdp!F201+drdp!O201)*'MBXY-TI2S'!$C201+(drdp!I201+drdp!R201)*'MBXY-TI2S'!$D201)</f>
        <v>6.7121553860468109E-3</v>
      </c>
      <c r="G201" s="20">
        <f>Model!$W$15*((drdp!D201+drdp!M201)*'MBXY-TI2S'!$B201+(drdp!G201+drdp!P201)*'MBXY-TI2S'!$C201+(drdp!J201+drdp!S201)*'MBXY-TI2S'!$D201)</f>
        <v>0</v>
      </c>
      <c r="H201" s="18">
        <f>Model!$W$15*((drdp!B201)*'MBXY-TI2S'!$B201+(drdp!E201)*'MBXY-TI2S'!$C201+(drdp!H201)*'MBXY-TI2S'!$D201)</f>
        <v>-1.2525052464511898E-2</v>
      </c>
      <c r="I201" s="18">
        <f>Model!$W$15*((drdp!C201)*'MBXY-TI2S'!$B201+(drdp!F201)*'MBXY-TI2S'!$C201+(drdp!I201)*'MBXY-TI2S'!$D201)</f>
        <v>3.3560776930234054E-3</v>
      </c>
      <c r="J201" s="18">
        <f>Model!$W$15*((drdp!D201)*'MBXY-TI2S'!$B201+(drdp!G201)*'MBXY-TI2S'!$C201+(drdp!J201)*'MBXY-TI2S'!$D201)</f>
        <v>0</v>
      </c>
      <c r="K201" s="21">
        <f>SUM(E$3:E200)+H201</f>
        <v>-3.2182407279970966</v>
      </c>
      <c r="L201" s="21">
        <f>SUM(F$3:F200)+I201</f>
        <v>0.86232500411577251</v>
      </c>
      <c r="M201" s="21">
        <f>SUM(G$3:G200)+J201</f>
        <v>0</v>
      </c>
      <c r="N201" s="19">
        <f t="shared" si="19"/>
        <v>10.357073383339282</v>
      </c>
      <c r="O201" s="19">
        <f t="shared" si="20"/>
        <v>0.74360441272326705</v>
      </c>
      <c r="P201" s="19">
        <f t="shared" si="21"/>
        <v>0</v>
      </c>
      <c r="Q201" s="19">
        <f t="shared" si="22"/>
        <v>-2.7751694490156429</v>
      </c>
      <c r="R201" s="19">
        <f t="shared" si="23"/>
        <v>0</v>
      </c>
      <c r="S201" s="19">
        <f t="shared" si="24"/>
        <v>0</v>
      </c>
    </row>
    <row r="202" spans="1:19" x14ac:dyDescent="0.25">
      <c r="A202" s="26">
        <f>Wellpath!E202</f>
        <v>5970</v>
      </c>
      <c r="B202" s="22">
        <v>0</v>
      </c>
      <c r="C202" s="22">
        <v>0</v>
      </c>
      <c r="D202" s="22">
        <f>COS(Wellpath!$O202) / (Bfield * COS(Dip))</f>
        <v>1.2349417595138832E-5</v>
      </c>
      <c r="E202" s="20">
        <f>Model!$W$15*((drdp!B202+drdp!K202)*'MBXY-TI2S'!$B202+(drdp!E202+drdp!N202)*'MBXY-TI2S'!$C202+(drdp!H202+drdp!Q202)*'MBXY-TI2S'!$D202)</f>
        <v>-2.5050104929023796E-2</v>
      </c>
      <c r="F202" s="20">
        <f>Model!$W$15*((drdp!C202+drdp!L202)*'MBXY-TI2S'!$B202+(drdp!F202+drdp!O202)*'MBXY-TI2S'!$C202+(drdp!I202+drdp!R202)*'MBXY-TI2S'!$D202)</f>
        <v>6.7121553860468109E-3</v>
      </c>
      <c r="G202" s="20">
        <f>Model!$W$15*((drdp!D202+drdp!M202)*'MBXY-TI2S'!$B202+(drdp!G202+drdp!P202)*'MBXY-TI2S'!$C202+(drdp!J202+drdp!S202)*'MBXY-TI2S'!$D202)</f>
        <v>0</v>
      </c>
      <c r="H202" s="18">
        <f>Model!$W$15*((drdp!B202)*'MBXY-TI2S'!$B202+(drdp!E202)*'MBXY-TI2S'!$C202+(drdp!H202)*'MBXY-TI2S'!$D202)</f>
        <v>-1.2525052464511898E-2</v>
      </c>
      <c r="I202" s="18">
        <f>Model!$W$15*((drdp!C202)*'MBXY-TI2S'!$B202+(drdp!F202)*'MBXY-TI2S'!$C202+(drdp!I202)*'MBXY-TI2S'!$D202)</f>
        <v>3.3560776930234054E-3</v>
      </c>
      <c r="J202" s="18">
        <f>Model!$W$15*((drdp!D202)*'MBXY-TI2S'!$B202+(drdp!G202)*'MBXY-TI2S'!$C202+(drdp!J202)*'MBXY-TI2S'!$D202)</f>
        <v>0</v>
      </c>
      <c r="K202" s="21">
        <f>SUM(E$3:E201)+H202</f>
        <v>-3.2432908329261205</v>
      </c>
      <c r="L202" s="21">
        <f>SUM(F$3:F201)+I202</f>
        <v>0.86903715950181937</v>
      </c>
      <c r="M202" s="21">
        <f>SUM(G$3:G201)+J202</f>
        <v>0</v>
      </c>
      <c r="N202" s="19">
        <f t="shared" si="19"/>
        <v>10.518935426942608</v>
      </c>
      <c r="O202" s="19">
        <f t="shared" si="20"/>
        <v>0.75522558459499067</v>
      </c>
      <c r="P202" s="19">
        <f t="shared" si="21"/>
        <v>0</v>
      </c>
      <c r="Q202" s="19">
        <f t="shared" si="22"/>
        <v>-2.8185402528844055</v>
      </c>
      <c r="R202" s="19">
        <f t="shared" si="23"/>
        <v>0</v>
      </c>
      <c r="S202" s="19">
        <f t="shared" si="24"/>
        <v>0</v>
      </c>
    </row>
    <row r="203" spans="1:19" x14ac:dyDescent="0.25">
      <c r="A203" s="26">
        <f>Wellpath!E203</f>
        <v>6000</v>
      </c>
      <c r="B203" s="22">
        <v>0</v>
      </c>
      <c r="C203" s="22">
        <v>0</v>
      </c>
      <c r="D203" s="22">
        <f>COS(Wellpath!$O203) / (Bfield * COS(Dip))</f>
        <v>1.2349417595138832E-5</v>
      </c>
      <c r="E203" s="20">
        <f>Model!$W$15*((drdp!B203+drdp!K203)*'MBXY-TI2S'!$B203+(drdp!E203+drdp!N203)*'MBXY-TI2S'!$C203+(drdp!H203+drdp!Q203)*'MBXY-TI2S'!$D203)</f>
        <v>-2.5050104929023796E-2</v>
      </c>
      <c r="F203" s="20">
        <f>Model!$W$15*((drdp!C203+drdp!L203)*'MBXY-TI2S'!$B203+(drdp!F203+drdp!O203)*'MBXY-TI2S'!$C203+(drdp!I203+drdp!R203)*'MBXY-TI2S'!$D203)</f>
        <v>6.7121553860468109E-3</v>
      </c>
      <c r="G203" s="20">
        <f>Model!$W$15*((drdp!D203+drdp!M203)*'MBXY-TI2S'!$B203+(drdp!G203+drdp!P203)*'MBXY-TI2S'!$C203+(drdp!J203+drdp!S203)*'MBXY-TI2S'!$D203)</f>
        <v>0</v>
      </c>
      <c r="H203" s="18">
        <f>Model!$W$15*((drdp!B203)*'MBXY-TI2S'!$B203+(drdp!E203)*'MBXY-TI2S'!$C203+(drdp!H203)*'MBXY-TI2S'!$D203)</f>
        <v>-1.2525052464511898E-2</v>
      </c>
      <c r="I203" s="18">
        <f>Model!$W$15*((drdp!C203)*'MBXY-TI2S'!$B203+(drdp!F203)*'MBXY-TI2S'!$C203+(drdp!I203)*'MBXY-TI2S'!$D203)</f>
        <v>3.3560776930234054E-3</v>
      </c>
      <c r="J203" s="18">
        <f>Model!$W$15*((drdp!D203)*'MBXY-TI2S'!$B203+(drdp!G203)*'MBXY-TI2S'!$C203+(drdp!J203)*'MBXY-TI2S'!$D203)</f>
        <v>0</v>
      </c>
      <c r="K203" s="21">
        <f>SUM(E$3:E202)+H203</f>
        <v>-3.2683409378551445</v>
      </c>
      <c r="L203" s="21">
        <f>SUM(F$3:F202)+I203</f>
        <v>0.87574931488786623</v>
      </c>
      <c r="M203" s="21">
        <f>SUM(G$3:G202)+J203</f>
        <v>0</v>
      </c>
      <c r="N203" s="19">
        <f t="shared" si="19"/>
        <v>10.682052486059845</v>
      </c>
      <c r="O203" s="19">
        <f t="shared" si="20"/>
        <v>0.76693686252656712</v>
      </c>
      <c r="P203" s="19">
        <f t="shared" si="21"/>
        <v>0</v>
      </c>
      <c r="Q203" s="19">
        <f t="shared" si="22"/>
        <v>-2.8622473371466088</v>
      </c>
      <c r="R203" s="19">
        <f t="shared" si="23"/>
        <v>0</v>
      </c>
      <c r="S203" s="19">
        <f t="shared" si="24"/>
        <v>0</v>
      </c>
    </row>
    <row r="204" spans="1:19" x14ac:dyDescent="0.25">
      <c r="A204" s="26">
        <f>Wellpath!E204</f>
        <v>6030</v>
      </c>
      <c r="B204" s="22">
        <v>0</v>
      </c>
      <c r="C204" s="22">
        <v>0</v>
      </c>
      <c r="D204" s="22">
        <f>COS(Wellpath!$O204) / (Bfield * COS(Dip))</f>
        <v>1.2349417595138832E-5</v>
      </c>
      <c r="E204" s="20">
        <f>Model!$W$15*((drdp!B204+drdp!K204)*'MBXY-TI2S'!$B204+(drdp!E204+drdp!N204)*'MBXY-TI2S'!$C204+(drdp!H204+drdp!Q204)*'MBXY-TI2S'!$D204)</f>
        <v>-2.5050104929023796E-2</v>
      </c>
      <c r="F204" s="20">
        <f>Model!$W$15*((drdp!C204+drdp!L204)*'MBXY-TI2S'!$B204+(drdp!F204+drdp!O204)*'MBXY-TI2S'!$C204+(drdp!I204+drdp!R204)*'MBXY-TI2S'!$D204)</f>
        <v>6.7121553860468109E-3</v>
      </c>
      <c r="G204" s="20">
        <f>Model!$W$15*((drdp!D204+drdp!M204)*'MBXY-TI2S'!$B204+(drdp!G204+drdp!P204)*'MBXY-TI2S'!$C204+(drdp!J204+drdp!S204)*'MBXY-TI2S'!$D204)</f>
        <v>0</v>
      </c>
      <c r="H204" s="18">
        <f>Model!$W$15*((drdp!B204)*'MBXY-TI2S'!$B204+(drdp!E204)*'MBXY-TI2S'!$C204+(drdp!H204)*'MBXY-TI2S'!$D204)</f>
        <v>-1.2525052464511898E-2</v>
      </c>
      <c r="I204" s="18">
        <f>Model!$W$15*((drdp!C204)*'MBXY-TI2S'!$B204+(drdp!F204)*'MBXY-TI2S'!$C204+(drdp!I204)*'MBXY-TI2S'!$D204)</f>
        <v>3.3560776930234054E-3</v>
      </c>
      <c r="J204" s="18">
        <f>Model!$W$15*((drdp!D204)*'MBXY-TI2S'!$B204+(drdp!G204)*'MBXY-TI2S'!$C204+(drdp!J204)*'MBXY-TI2S'!$D204)</f>
        <v>0</v>
      </c>
      <c r="K204" s="21">
        <f>SUM(E$3:E203)+H204</f>
        <v>-3.2933910427841684</v>
      </c>
      <c r="L204" s="21">
        <f>SUM(F$3:F203)+I204</f>
        <v>0.88246147027391308</v>
      </c>
      <c r="M204" s="21">
        <f>SUM(G$3:G203)+J204</f>
        <v>0</v>
      </c>
      <c r="N204" s="19">
        <f t="shared" si="19"/>
        <v>10.846424560690991</v>
      </c>
      <c r="O204" s="19">
        <f t="shared" si="20"/>
        <v>0.77873824651799639</v>
      </c>
      <c r="P204" s="19">
        <f t="shared" si="21"/>
        <v>0</v>
      </c>
      <c r="Q204" s="19">
        <f t="shared" si="22"/>
        <v>-2.906290701802253</v>
      </c>
      <c r="R204" s="19">
        <f t="shared" si="23"/>
        <v>0</v>
      </c>
      <c r="S204" s="19">
        <f t="shared" si="24"/>
        <v>0</v>
      </c>
    </row>
    <row r="205" spans="1:19" x14ac:dyDescent="0.25">
      <c r="A205" s="26">
        <f>Wellpath!E205</f>
        <v>6060</v>
      </c>
      <c r="B205" s="22">
        <v>0</v>
      </c>
      <c r="C205" s="22">
        <v>0</v>
      </c>
      <c r="D205" s="22">
        <f>COS(Wellpath!$O205) / (Bfield * COS(Dip))</f>
        <v>1.2349417595138832E-5</v>
      </c>
      <c r="E205" s="20">
        <f>Model!$W$15*((drdp!B205+drdp!K205)*'MBXY-TI2S'!$B205+(drdp!E205+drdp!N205)*'MBXY-TI2S'!$C205+(drdp!H205+drdp!Q205)*'MBXY-TI2S'!$D205)</f>
        <v>-2.5050104929023796E-2</v>
      </c>
      <c r="F205" s="20">
        <f>Model!$W$15*((drdp!C205+drdp!L205)*'MBXY-TI2S'!$B205+(drdp!F205+drdp!O205)*'MBXY-TI2S'!$C205+(drdp!I205+drdp!R205)*'MBXY-TI2S'!$D205)</f>
        <v>6.7121553860468109E-3</v>
      </c>
      <c r="G205" s="20">
        <f>Model!$W$15*((drdp!D205+drdp!M205)*'MBXY-TI2S'!$B205+(drdp!G205+drdp!P205)*'MBXY-TI2S'!$C205+(drdp!J205+drdp!S205)*'MBXY-TI2S'!$D205)</f>
        <v>0</v>
      </c>
      <c r="H205" s="18">
        <f>Model!$W$15*((drdp!B205)*'MBXY-TI2S'!$B205+(drdp!E205)*'MBXY-TI2S'!$C205+(drdp!H205)*'MBXY-TI2S'!$D205)</f>
        <v>-1.2525052464511898E-2</v>
      </c>
      <c r="I205" s="18">
        <f>Model!$W$15*((drdp!C205)*'MBXY-TI2S'!$B205+(drdp!F205)*'MBXY-TI2S'!$C205+(drdp!I205)*'MBXY-TI2S'!$D205)</f>
        <v>3.3560776930234054E-3</v>
      </c>
      <c r="J205" s="18">
        <f>Model!$W$15*((drdp!D205)*'MBXY-TI2S'!$B205+(drdp!G205)*'MBXY-TI2S'!$C205+(drdp!J205)*'MBXY-TI2S'!$D205)</f>
        <v>0</v>
      </c>
      <c r="K205" s="21">
        <f>SUM(E$3:E204)+H205</f>
        <v>-3.3184411477131923</v>
      </c>
      <c r="L205" s="21">
        <f>SUM(F$3:F204)+I205</f>
        <v>0.88917362565995994</v>
      </c>
      <c r="M205" s="21">
        <f>SUM(G$3:G204)+J205</f>
        <v>0</v>
      </c>
      <c r="N205" s="19">
        <f t="shared" si="19"/>
        <v>11.01205165083605</v>
      </c>
      <c r="O205" s="19">
        <f t="shared" si="20"/>
        <v>0.7906297365692786</v>
      </c>
      <c r="P205" s="19">
        <f t="shared" si="21"/>
        <v>0</v>
      </c>
      <c r="Q205" s="19">
        <f t="shared" si="22"/>
        <v>-2.950670346851338</v>
      </c>
      <c r="R205" s="19">
        <f t="shared" si="23"/>
        <v>0</v>
      </c>
      <c r="S205" s="19">
        <f t="shared" si="24"/>
        <v>0</v>
      </c>
    </row>
    <row r="206" spans="1:19" x14ac:dyDescent="0.25">
      <c r="A206" s="26">
        <f>Wellpath!E206</f>
        <v>6090</v>
      </c>
      <c r="B206" s="22">
        <v>0</v>
      </c>
      <c r="C206" s="22">
        <v>0</v>
      </c>
      <c r="D206" s="22">
        <f>COS(Wellpath!$O206) / (Bfield * COS(Dip))</f>
        <v>1.2349417595138832E-5</v>
      </c>
      <c r="E206" s="20">
        <f>Model!$W$15*((drdp!B206+drdp!K206)*'MBXY-TI2S'!$B206+(drdp!E206+drdp!N206)*'MBXY-TI2S'!$C206+(drdp!H206+drdp!Q206)*'MBXY-TI2S'!$D206)</f>
        <v>-2.5050104929023796E-2</v>
      </c>
      <c r="F206" s="20">
        <f>Model!$W$15*((drdp!C206+drdp!L206)*'MBXY-TI2S'!$B206+(drdp!F206+drdp!O206)*'MBXY-TI2S'!$C206+(drdp!I206+drdp!R206)*'MBXY-TI2S'!$D206)</f>
        <v>6.7121553860468109E-3</v>
      </c>
      <c r="G206" s="20">
        <f>Model!$W$15*((drdp!D206+drdp!M206)*'MBXY-TI2S'!$B206+(drdp!G206+drdp!P206)*'MBXY-TI2S'!$C206+(drdp!J206+drdp!S206)*'MBXY-TI2S'!$D206)</f>
        <v>0</v>
      </c>
      <c r="H206" s="18">
        <f>Model!$W$15*((drdp!B206)*'MBXY-TI2S'!$B206+(drdp!E206)*'MBXY-TI2S'!$C206+(drdp!H206)*'MBXY-TI2S'!$D206)</f>
        <v>-1.2525052464511898E-2</v>
      </c>
      <c r="I206" s="18">
        <f>Model!$W$15*((drdp!C206)*'MBXY-TI2S'!$B206+(drdp!F206)*'MBXY-TI2S'!$C206+(drdp!I206)*'MBXY-TI2S'!$D206)</f>
        <v>3.3560776930234054E-3</v>
      </c>
      <c r="J206" s="18">
        <f>Model!$W$15*((drdp!D206)*'MBXY-TI2S'!$B206+(drdp!G206)*'MBXY-TI2S'!$C206+(drdp!J206)*'MBXY-TI2S'!$D206)</f>
        <v>0</v>
      </c>
      <c r="K206" s="21">
        <f>SUM(E$3:E205)+H206</f>
        <v>-3.3434912526422162</v>
      </c>
      <c r="L206" s="21">
        <f>SUM(F$3:F205)+I206</f>
        <v>0.8958857810460068</v>
      </c>
      <c r="M206" s="21">
        <f>SUM(G$3:G205)+J206</f>
        <v>0</v>
      </c>
      <c r="N206" s="19">
        <f t="shared" si="19"/>
        <v>11.178933756495017</v>
      </c>
      <c r="O206" s="19">
        <f t="shared" si="20"/>
        <v>0.80261133268041362</v>
      </c>
      <c r="P206" s="19">
        <f t="shared" si="21"/>
        <v>0</v>
      </c>
      <c r="Q206" s="19">
        <f t="shared" si="22"/>
        <v>-2.9953862722938633</v>
      </c>
      <c r="R206" s="19">
        <f t="shared" si="23"/>
        <v>0</v>
      </c>
      <c r="S206" s="19">
        <f t="shared" si="24"/>
        <v>0</v>
      </c>
    </row>
    <row r="207" spans="1:19" x14ac:dyDescent="0.25">
      <c r="A207" s="26">
        <f>Wellpath!E207</f>
        <v>6120</v>
      </c>
      <c r="B207" s="22">
        <v>0</v>
      </c>
      <c r="C207" s="22">
        <v>0</v>
      </c>
      <c r="D207" s="22">
        <f>COS(Wellpath!$O207) / (Bfield * COS(Dip))</f>
        <v>1.2349417595138832E-5</v>
      </c>
      <c r="E207" s="20">
        <f>Model!$W$15*((drdp!B207+drdp!K207)*'MBXY-TI2S'!$B207+(drdp!E207+drdp!N207)*'MBXY-TI2S'!$C207+(drdp!H207+drdp!Q207)*'MBXY-TI2S'!$D207)</f>
        <v>-2.5050104929023796E-2</v>
      </c>
      <c r="F207" s="20">
        <f>Model!$W$15*((drdp!C207+drdp!L207)*'MBXY-TI2S'!$B207+(drdp!F207+drdp!O207)*'MBXY-TI2S'!$C207+(drdp!I207+drdp!R207)*'MBXY-TI2S'!$D207)</f>
        <v>6.7121553860468109E-3</v>
      </c>
      <c r="G207" s="20">
        <f>Model!$W$15*((drdp!D207+drdp!M207)*'MBXY-TI2S'!$B207+(drdp!G207+drdp!P207)*'MBXY-TI2S'!$C207+(drdp!J207+drdp!S207)*'MBXY-TI2S'!$D207)</f>
        <v>0</v>
      </c>
      <c r="H207" s="18">
        <f>Model!$W$15*((drdp!B207)*'MBXY-TI2S'!$B207+(drdp!E207)*'MBXY-TI2S'!$C207+(drdp!H207)*'MBXY-TI2S'!$D207)</f>
        <v>-1.2525052464511898E-2</v>
      </c>
      <c r="I207" s="18">
        <f>Model!$W$15*((drdp!C207)*'MBXY-TI2S'!$B207+(drdp!F207)*'MBXY-TI2S'!$C207+(drdp!I207)*'MBXY-TI2S'!$D207)</f>
        <v>3.3560776930234054E-3</v>
      </c>
      <c r="J207" s="18">
        <f>Model!$W$15*((drdp!D207)*'MBXY-TI2S'!$B207+(drdp!G207)*'MBXY-TI2S'!$C207+(drdp!J207)*'MBXY-TI2S'!$D207)</f>
        <v>0</v>
      </c>
      <c r="K207" s="21">
        <f>SUM(E$3:E206)+H207</f>
        <v>-3.3685413575712402</v>
      </c>
      <c r="L207" s="21">
        <f>SUM(F$3:F206)+I207</f>
        <v>0.90259793643205366</v>
      </c>
      <c r="M207" s="21">
        <f>SUM(G$3:G206)+J207</f>
        <v>0</v>
      </c>
      <c r="N207" s="19">
        <f t="shared" si="19"/>
        <v>11.347070877667894</v>
      </c>
      <c r="O207" s="19">
        <f t="shared" si="20"/>
        <v>0.81468303485140159</v>
      </c>
      <c r="P207" s="19">
        <f t="shared" si="21"/>
        <v>0</v>
      </c>
      <c r="Q207" s="19">
        <f t="shared" si="22"/>
        <v>-3.0404384781298299</v>
      </c>
      <c r="R207" s="19">
        <f t="shared" si="23"/>
        <v>0</v>
      </c>
      <c r="S207" s="19">
        <f t="shared" si="24"/>
        <v>0</v>
      </c>
    </row>
    <row r="208" spans="1:19" x14ac:dyDescent="0.25">
      <c r="A208" s="26">
        <f>Wellpath!E208</f>
        <v>6150</v>
      </c>
      <c r="B208" s="22">
        <v>0</v>
      </c>
      <c r="C208" s="22">
        <v>0</v>
      </c>
      <c r="D208" s="22">
        <f>COS(Wellpath!$O208) / (Bfield * COS(Dip))</f>
        <v>1.2349417595138832E-5</v>
      </c>
      <c r="E208" s="20">
        <f>Model!$W$15*((drdp!B208+drdp!K208)*'MBXY-TI2S'!$B208+(drdp!E208+drdp!N208)*'MBXY-TI2S'!$C208+(drdp!H208+drdp!Q208)*'MBXY-TI2S'!$D208)</f>
        <v>-2.5050104929023796E-2</v>
      </c>
      <c r="F208" s="20">
        <f>Model!$W$15*((drdp!C208+drdp!L208)*'MBXY-TI2S'!$B208+(drdp!F208+drdp!O208)*'MBXY-TI2S'!$C208+(drdp!I208+drdp!R208)*'MBXY-TI2S'!$D208)</f>
        <v>6.7121553860468109E-3</v>
      </c>
      <c r="G208" s="20">
        <f>Model!$W$15*((drdp!D208+drdp!M208)*'MBXY-TI2S'!$B208+(drdp!G208+drdp!P208)*'MBXY-TI2S'!$C208+(drdp!J208+drdp!S208)*'MBXY-TI2S'!$D208)</f>
        <v>0</v>
      </c>
      <c r="H208" s="18">
        <f>Model!$W$15*((drdp!B208)*'MBXY-TI2S'!$B208+(drdp!E208)*'MBXY-TI2S'!$C208+(drdp!H208)*'MBXY-TI2S'!$D208)</f>
        <v>-1.2525052464511898E-2</v>
      </c>
      <c r="I208" s="18">
        <f>Model!$W$15*((drdp!C208)*'MBXY-TI2S'!$B208+(drdp!F208)*'MBXY-TI2S'!$C208+(drdp!I208)*'MBXY-TI2S'!$D208)</f>
        <v>3.3560776930234054E-3</v>
      </c>
      <c r="J208" s="18">
        <f>Model!$W$15*((drdp!D208)*'MBXY-TI2S'!$B208+(drdp!G208)*'MBXY-TI2S'!$C208+(drdp!J208)*'MBXY-TI2S'!$D208)</f>
        <v>0</v>
      </c>
      <c r="K208" s="21">
        <f>SUM(E$3:E207)+H208</f>
        <v>-3.3935914625002641</v>
      </c>
      <c r="L208" s="21">
        <f>SUM(F$3:F207)+I208</f>
        <v>0.90931009181810052</v>
      </c>
      <c r="M208" s="21">
        <f>SUM(G$3:G207)+J208</f>
        <v>0</v>
      </c>
      <c r="N208" s="19">
        <f t="shared" si="19"/>
        <v>11.516463014354681</v>
      </c>
      <c r="O208" s="19">
        <f t="shared" si="20"/>
        <v>0.82684484308224238</v>
      </c>
      <c r="P208" s="19">
        <f t="shared" si="21"/>
        <v>0</v>
      </c>
      <c r="Q208" s="19">
        <f t="shared" si="22"/>
        <v>-3.0858269643592373</v>
      </c>
      <c r="R208" s="19">
        <f t="shared" si="23"/>
        <v>0</v>
      </c>
      <c r="S208" s="19">
        <f t="shared" si="24"/>
        <v>0</v>
      </c>
    </row>
    <row r="209" spans="1:19" x14ac:dyDescent="0.25">
      <c r="A209" s="26">
        <f>Wellpath!E209</f>
        <v>6180</v>
      </c>
      <c r="B209" s="22">
        <v>0</v>
      </c>
      <c r="C209" s="22">
        <v>0</v>
      </c>
      <c r="D209" s="22">
        <f>COS(Wellpath!$O209) / (Bfield * COS(Dip))</f>
        <v>1.2349417595138832E-5</v>
      </c>
      <c r="E209" s="20">
        <f>Model!$W$15*((drdp!B209+drdp!K209)*'MBXY-TI2S'!$B209+(drdp!E209+drdp!N209)*'MBXY-TI2S'!$C209+(drdp!H209+drdp!Q209)*'MBXY-TI2S'!$D209)</f>
        <v>-2.5050104929023796E-2</v>
      </c>
      <c r="F209" s="20">
        <f>Model!$W$15*((drdp!C209+drdp!L209)*'MBXY-TI2S'!$B209+(drdp!F209+drdp!O209)*'MBXY-TI2S'!$C209+(drdp!I209+drdp!R209)*'MBXY-TI2S'!$D209)</f>
        <v>6.7121553860468109E-3</v>
      </c>
      <c r="G209" s="20">
        <f>Model!$W$15*((drdp!D209+drdp!M209)*'MBXY-TI2S'!$B209+(drdp!G209+drdp!P209)*'MBXY-TI2S'!$C209+(drdp!J209+drdp!S209)*'MBXY-TI2S'!$D209)</f>
        <v>0</v>
      </c>
      <c r="H209" s="18">
        <f>Model!$W$15*((drdp!B209)*'MBXY-TI2S'!$B209+(drdp!E209)*'MBXY-TI2S'!$C209+(drdp!H209)*'MBXY-TI2S'!$D209)</f>
        <v>-1.2525052464511898E-2</v>
      </c>
      <c r="I209" s="18">
        <f>Model!$W$15*((drdp!C209)*'MBXY-TI2S'!$B209+(drdp!F209)*'MBXY-TI2S'!$C209+(drdp!I209)*'MBXY-TI2S'!$D209)</f>
        <v>3.3560776930234054E-3</v>
      </c>
      <c r="J209" s="18">
        <f>Model!$W$15*((drdp!D209)*'MBXY-TI2S'!$B209+(drdp!G209)*'MBXY-TI2S'!$C209+(drdp!J209)*'MBXY-TI2S'!$D209)</f>
        <v>0</v>
      </c>
      <c r="K209" s="21">
        <f>SUM(E$3:E208)+H209</f>
        <v>-3.418641567429288</v>
      </c>
      <c r="L209" s="21">
        <f>SUM(F$3:F208)+I209</f>
        <v>0.91602224720414738</v>
      </c>
      <c r="M209" s="21">
        <f>SUM(G$3:G208)+J209</f>
        <v>0</v>
      </c>
      <c r="N209" s="19">
        <f t="shared" si="19"/>
        <v>11.68711016655538</v>
      </c>
      <c r="O209" s="19">
        <f t="shared" si="20"/>
        <v>0.8390967573729361</v>
      </c>
      <c r="P209" s="19">
        <f t="shared" si="21"/>
        <v>0</v>
      </c>
      <c r="Q209" s="19">
        <f t="shared" si="22"/>
        <v>-3.1315517309820851</v>
      </c>
      <c r="R209" s="19">
        <f t="shared" si="23"/>
        <v>0</v>
      </c>
      <c r="S209" s="19">
        <f t="shared" si="24"/>
        <v>0</v>
      </c>
    </row>
    <row r="210" spans="1:19" x14ac:dyDescent="0.25">
      <c r="A210" s="26">
        <f>Wellpath!E210</f>
        <v>6210</v>
      </c>
      <c r="B210" s="22">
        <v>0</v>
      </c>
      <c r="C210" s="22">
        <v>0</v>
      </c>
      <c r="D210" s="22">
        <f>COS(Wellpath!$O210) / (Bfield * COS(Dip))</f>
        <v>1.2349417595138832E-5</v>
      </c>
      <c r="E210" s="20">
        <f>Model!$W$15*((drdp!B210+drdp!K210)*'MBXY-TI2S'!$B210+(drdp!E210+drdp!N210)*'MBXY-TI2S'!$C210+(drdp!H210+drdp!Q210)*'MBXY-TI2S'!$D210)</f>
        <v>-2.5050104929023796E-2</v>
      </c>
      <c r="F210" s="20">
        <f>Model!$W$15*((drdp!C210+drdp!L210)*'MBXY-TI2S'!$B210+(drdp!F210+drdp!O210)*'MBXY-TI2S'!$C210+(drdp!I210+drdp!R210)*'MBXY-TI2S'!$D210)</f>
        <v>6.7121553860468109E-3</v>
      </c>
      <c r="G210" s="20">
        <f>Model!$W$15*((drdp!D210+drdp!M210)*'MBXY-TI2S'!$B210+(drdp!G210+drdp!P210)*'MBXY-TI2S'!$C210+(drdp!J210+drdp!S210)*'MBXY-TI2S'!$D210)</f>
        <v>0</v>
      </c>
      <c r="H210" s="18">
        <f>Model!$W$15*((drdp!B210)*'MBXY-TI2S'!$B210+(drdp!E210)*'MBXY-TI2S'!$C210+(drdp!H210)*'MBXY-TI2S'!$D210)</f>
        <v>-1.2525052464511898E-2</v>
      </c>
      <c r="I210" s="18">
        <f>Model!$W$15*((drdp!C210)*'MBXY-TI2S'!$B210+(drdp!F210)*'MBXY-TI2S'!$C210+(drdp!I210)*'MBXY-TI2S'!$D210)</f>
        <v>3.3560776930234054E-3</v>
      </c>
      <c r="J210" s="18">
        <f>Model!$W$15*((drdp!D210)*'MBXY-TI2S'!$B210+(drdp!G210)*'MBXY-TI2S'!$C210+(drdp!J210)*'MBXY-TI2S'!$D210)</f>
        <v>0</v>
      </c>
      <c r="K210" s="21">
        <f>SUM(E$3:E209)+H210</f>
        <v>-3.443691672358312</v>
      </c>
      <c r="L210" s="21">
        <f>SUM(F$3:F209)+I210</f>
        <v>0.92273440259019424</v>
      </c>
      <c r="M210" s="21">
        <f>SUM(G$3:G209)+J210</f>
        <v>0</v>
      </c>
      <c r="N210" s="19">
        <f t="shared" si="19"/>
        <v>11.859012334269988</v>
      </c>
      <c r="O210" s="19">
        <f t="shared" si="20"/>
        <v>0.85143877772348264</v>
      </c>
      <c r="P210" s="19">
        <f t="shared" si="21"/>
        <v>0</v>
      </c>
      <c r="Q210" s="19">
        <f t="shared" si="22"/>
        <v>-3.177612777998374</v>
      </c>
      <c r="R210" s="19">
        <f t="shared" si="23"/>
        <v>0</v>
      </c>
      <c r="S210" s="19">
        <f t="shared" si="24"/>
        <v>0</v>
      </c>
    </row>
    <row r="211" spans="1:19" x14ac:dyDescent="0.25">
      <c r="A211" s="26">
        <f>Wellpath!E211</f>
        <v>6240</v>
      </c>
      <c r="B211" s="22">
        <v>0</v>
      </c>
      <c r="C211" s="22">
        <v>0</v>
      </c>
      <c r="D211" s="22">
        <f>COS(Wellpath!$O211) / (Bfield * COS(Dip))</f>
        <v>1.2349417595138832E-5</v>
      </c>
      <c r="E211" s="20">
        <f>Model!$W$15*((drdp!B211+drdp!K211)*'MBXY-TI2S'!$B211+(drdp!E211+drdp!N211)*'MBXY-TI2S'!$C211+(drdp!H211+drdp!Q211)*'MBXY-TI2S'!$D211)</f>
        <v>-2.5050104929023796E-2</v>
      </c>
      <c r="F211" s="20">
        <f>Model!$W$15*((drdp!C211+drdp!L211)*'MBXY-TI2S'!$B211+(drdp!F211+drdp!O211)*'MBXY-TI2S'!$C211+(drdp!I211+drdp!R211)*'MBXY-TI2S'!$D211)</f>
        <v>6.7121553860468109E-3</v>
      </c>
      <c r="G211" s="20">
        <f>Model!$W$15*((drdp!D211+drdp!M211)*'MBXY-TI2S'!$B211+(drdp!G211+drdp!P211)*'MBXY-TI2S'!$C211+(drdp!J211+drdp!S211)*'MBXY-TI2S'!$D211)</f>
        <v>0</v>
      </c>
      <c r="H211" s="18">
        <f>Model!$W$15*((drdp!B211)*'MBXY-TI2S'!$B211+(drdp!E211)*'MBXY-TI2S'!$C211+(drdp!H211)*'MBXY-TI2S'!$D211)</f>
        <v>-1.2525052464511898E-2</v>
      </c>
      <c r="I211" s="18">
        <f>Model!$W$15*((drdp!C211)*'MBXY-TI2S'!$B211+(drdp!F211)*'MBXY-TI2S'!$C211+(drdp!I211)*'MBXY-TI2S'!$D211)</f>
        <v>3.3560776930234054E-3</v>
      </c>
      <c r="J211" s="18">
        <f>Model!$W$15*((drdp!D211)*'MBXY-TI2S'!$B211+(drdp!G211)*'MBXY-TI2S'!$C211+(drdp!J211)*'MBXY-TI2S'!$D211)</f>
        <v>0</v>
      </c>
      <c r="K211" s="21">
        <f>SUM(E$3:E210)+H211</f>
        <v>-3.4687417772873359</v>
      </c>
      <c r="L211" s="21">
        <f>SUM(F$3:F210)+I211</f>
        <v>0.92944655797624109</v>
      </c>
      <c r="M211" s="21">
        <f>SUM(G$3:G210)+J211</f>
        <v>0</v>
      </c>
      <c r="N211" s="19">
        <f t="shared" si="19"/>
        <v>12.032169517498506</v>
      </c>
      <c r="O211" s="19">
        <f t="shared" si="20"/>
        <v>0.86387090413388212</v>
      </c>
      <c r="P211" s="19">
        <f t="shared" si="21"/>
        <v>0</v>
      </c>
      <c r="Q211" s="19">
        <f t="shared" si="22"/>
        <v>-3.2240101054081034</v>
      </c>
      <c r="R211" s="19">
        <f t="shared" si="23"/>
        <v>0</v>
      </c>
      <c r="S211" s="19">
        <f t="shared" si="24"/>
        <v>0</v>
      </c>
    </row>
    <row r="212" spans="1:19" x14ac:dyDescent="0.25">
      <c r="A212" s="26">
        <f>Wellpath!E212</f>
        <v>6270</v>
      </c>
      <c r="B212" s="22">
        <v>0</v>
      </c>
      <c r="C212" s="22">
        <v>0</v>
      </c>
      <c r="D212" s="22">
        <f>COS(Wellpath!$O212) / (Bfield * COS(Dip))</f>
        <v>1.2349417595138832E-5</v>
      </c>
      <c r="E212" s="20">
        <f>Model!$W$15*((drdp!B212+drdp!K212)*'MBXY-TI2S'!$B212+(drdp!E212+drdp!N212)*'MBXY-TI2S'!$C212+(drdp!H212+drdp!Q212)*'MBXY-TI2S'!$D212)</f>
        <v>-2.5050104929023796E-2</v>
      </c>
      <c r="F212" s="20">
        <f>Model!$W$15*((drdp!C212+drdp!L212)*'MBXY-TI2S'!$B212+(drdp!F212+drdp!O212)*'MBXY-TI2S'!$C212+(drdp!I212+drdp!R212)*'MBXY-TI2S'!$D212)</f>
        <v>6.7121553860468109E-3</v>
      </c>
      <c r="G212" s="20">
        <f>Model!$W$15*((drdp!D212+drdp!M212)*'MBXY-TI2S'!$B212+(drdp!G212+drdp!P212)*'MBXY-TI2S'!$C212+(drdp!J212+drdp!S212)*'MBXY-TI2S'!$D212)</f>
        <v>0</v>
      </c>
      <c r="H212" s="18">
        <f>Model!$W$15*((drdp!B212)*'MBXY-TI2S'!$B212+(drdp!E212)*'MBXY-TI2S'!$C212+(drdp!H212)*'MBXY-TI2S'!$D212)</f>
        <v>-1.2525052464511898E-2</v>
      </c>
      <c r="I212" s="18">
        <f>Model!$W$15*((drdp!C212)*'MBXY-TI2S'!$B212+(drdp!F212)*'MBXY-TI2S'!$C212+(drdp!I212)*'MBXY-TI2S'!$D212)</f>
        <v>3.3560776930234054E-3</v>
      </c>
      <c r="J212" s="18">
        <f>Model!$W$15*((drdp!D212)*'MBXY-TI2S'!$B212+(drdp!G212)*'MBXY-TI2S'!$C212+(drdp!J212)*'MBXY-TI2S'!$D212)</f>
        <v>0</v>
      </c>
      <c r="K212" s="21">
        <f>SUM(E$3:E211)+H212</f>
        <v>-3.4937918822163598</v>
      </c>
      <c r="L212" s="21">
        <f>SUM(F$3:F211)+I212</f>
        <v>0.93615871336228795</v>
      </c>
      <c r="M212" s="21">
        <f>SUM(G$3:G211)+J212</f>
        <v>0</v>
      </c>
      <c r="N212" s="19">
        <f t="shared" si="19"/>
        <v>12.206581716240935</v>
      </c>
      <c r="O212" s="19">
        <f t="shared" si="20"/>
        <v>0.87639313660413443</v>
      </c>
      <c r="P212" s="19">
        <f t="shared" si="21"/>
        <v>0</v>
      </c>
      <c r="Q212" s="19">
        <f t="shared" si="22"/>
        <v>-3.2707437132112736</v>
      </c>
      <c r="R212" s="19">
        <f t="shared" si="23"/>
        <v>0</v>
      </c>
      <c r="S212" s="19">
        <f t="shared" si="24"/>
        <v>0</v>
      </c>
    </row>
    <row r="213" spans="1:19" x14ac:dyDescent="0.25">
      <c r="A213" s="26">
        <f>Wellpath!E213</f>
        <v>6300</v>
      </c>
      <c r="B213" s="22">
        <v>0</v>
      </c>
      <c r="C213" s="22">
        <v>0</v>
      </c>
      <c r="D213" s="22">
        <f>COS(Wellpath!$O213) / (Bfield * COS(Dip))</f>
        <v>1.2349417595138832E-5</v>
      </c>
      <c r="E213" s="20">
        <f>Model!$W$15*((drdp!B213+drdp!K213)*'MBXY-TI2S'!$B213+(drdp!E213+drdp!N213)*'MBXY-TI2S'!$C213+(drdp!H213+drdp!Q213)*'MBXY-TI2S'!$D213)</f>
        <v>-2.5050104929023796E-2</v>
      </c>
      <c r="F213" s="20">
        <f>Model!$W$15*((drdp!C213+drdp!L213)*'MBXY-TI2S'!$B213+(drdp!F213+drdp!O213)*'MBXY-TI2S'!$C213+(drdp!I213+drdp!R213)*'MBXY-TI2S'!$D213)</f>
        <v>6.7121553860468109E-3</v>
      </c>
      <c r="G213" s="20">
        <f>Model!$W$15*((drdp!D213+drdp!M213)*'MBXY-TI2S'!$B213+(drdp!G213+drdp!P213)*'MBXY-TI2S'!$C213+(drdp!J213+drdp!S213)*'MBXY-TI2S'!$D213)</f>
        <v>0</v>
      </c>
      <c r="H213" s="18">
        <f>Model!$W$15*((drdp!B213)*'MBXY-TI2S'!$B213+(drdp!E213)*'MBXY-TI2S'!$C213+(drdp!H213)*'MBXY-TI2S'!$D213)</f>
        <v>-1.2525052464511898E-2</v>
      </c>
      <c r="I213" s="18">
        <f>Model!$W$15*((drdp!C213)*'MBXY-TI2S'!$B213+(drdp!F213)*'MBXY-TI2S'!$C213+(drdp!I213)*'MBXY-TI2S'!$D213)</f>
        <v>3.3560776930234054E-3</v>
      </c>
      <c r="J213" s="18">
        <f>Model!$W$15*((drdp!D213)*'MBXY-TI2S'!$B213+(drdp!G213)*'MBXY-TI2S'!$C213+(drdp!J213)*'MBXY-TI2S'!$D213)</f>
        <v>0</v>
      </c>
      <c r="K213" s="21">
        <f>SUM(E$3:E212)+H213</f>
        <v>-3.5188419871453838</v>
      </c>
      <c r="L213" s="21">
        <f>SUM(F$3:F212)+I213</f>
        <v>0.94287086874833481</v>
      </c>
      <c r="M213" s="21">
        <f>SUM(G$3:G212)+J213</f>
        <v>0</v>
      </c>
      <c r="N213" s="19">
        <f t="shared" si="19"/>
        <v>12.382248930497273</v>
      </c>
      <c r="O213" s="19">
        <f t="shared" si="20"/>
        <v>0.88900547513423966</v>
      </c>
      <c r="P213" s="19">
        <f t="shared" si="21"/>
        <v>0</v>
      </c>
      <c r="Q213" s="19">
        <f t="shared" si="22"/>
        <v>-3.3178136014078849</v>
      </c>
      <c r="R213" s="19">
        <f t="shared" si="23"/>
        <v>0</v>
      </c>
      <c r="S213" s="19">
        <f t="shared" si="24"/>
        <v>0</v>
      </c>
    </row>
    <row r="214" spans="1:19" x14ac:dyDescent="0.25">
      <c r="A214" s="26">
        <f>Wellpath!E214</f>
        <v>6330</v>
      </c>
      <c r="B214" s="22">
        <v>0</v>
      </c>
      <c r="C214" s="22">
        <v>0</v>
      </c>
      <c r="D214" s="22">
        <f>COS(Wellpath!$O214) / (Bfield * COS(Dip))</f>
        <v>1.2349417595138832E-5</v>
      </c>
      <c r="E214" s="20">
        <f>Model!$W$15*((drdp!B214+drdp!K214)*'MBXY-TI2S'!$B214+(drdp!E214+drdp!N214)*'MBXY-TI2S'!$C214+(drdp!H214+drdp!Q214)*'MBXY-TI2S'!$D214)</f>
        <v>-2.5050104929023796E-2</v>
      </c>
      <c r="F214" s="20">
        <f>Model!$W$15*((drdp!C214+drdp!L214)*'MBXY-TI2S'!$B214+(drdp!F214+drdp!O214)*'MBXY-TI2S'!$C214+(drdp!I214+drdp!R214)*'MBXY-TI2S'!$D214)</f>
        <v>6.7121553860468109E-3</v>
      </c>
      <c r="G214" s="20">
        <f>Model!$W$15*((drdp!D214+drdp!M214)*'MBXY-TI2S'!$B214+(drdp!G214+drdp!P214)*'MBXY-TI2S'!$C214+(drdp!J214+drdp!S214)*'MBXY-TI2S'!$D214)</f>
        <v>0</v>
      </c>
      <c r="H214" s="18">
        <f>Model!$W$15*((drdp!B214)*'MBXY-TI2S'!$B214+(drdp!E214)*'MBXY-TI2S'!$C214+(drdp!H214)*'MBXY-TI2S'!$D214)</f>
        <v>-1.2525052464511898E-2</v>
      </c>
      <c r="I214" s="18">
        <f>Model!$W$15*((drdp!C214)*'MBXY-TI2S'!$B214+(drdp!F214)*'MBXY-TI2S'!$C214+(drdp!I214)*'MBXY-TI2S'!$D214)</f>
        <v>3.3560776930234054E-3</v>
      </c>
      <c r="J214" s="18">
        <f>Model!$W$15*((drdp!D214)*'MBXY-TI2S'!$B214+(drdp!G214)*'MBXY-TI2S'!$C214+(drdp!J214)*'MBXY-TI2S'!$D214)</f>
        <v>0</v>
      </c>
      <c r="K214" s="21">
        <f>SUM(E$3:E213)+H214</f>
        <v>-3.5438920920744077</v>
      </c>
      <c r="L214" s="21">
        <f>SUM(F$3:F213)+I214</f>
        <v>0.94958302413438167</v>
      </c>
      <c r="M214" s="21">
        <f>SUM(G$3:G213)+J214</f>
        <v>0</v>
      </c>
      <c r="N214" s="19">
        <f t="shared" si="19"/>
        <v>12.559171160267523</v>
      </c>
      <c r="O214" s="19">
        <f t="shared" si="20"/>
        <v>0.90170791972419773</v>
      </c>
      <c r="P214" s="19">
        <f t="shared" si="21"/>
        <v>0</v>
      </c>
      <c r="Q214" s="19">
        <f t="shared" si="22"/>
        <v>-3.3652197699979367</v>
      </c>
      <c r="R214" s="19">
        <f t="shared" si="23"/>
        <v>0</v>
      </c>
      <c r="S214" s="19">
        <f t="shared" si="24"/>
        <v>0</v>
      </c>
    </row>
    <row r="215" spans="1:19" x14ac:dyDescent="0.25">
      <c r="A215" s="26">
        <f>Wellpath!E215</f>
        <v>6360</v>
      </c>
      <c r="B215" s="22">
        <v>0</v>
      </c>
      <c r="C215" s="22">
        <v>0</v>
      </c>
      <c r="D215" s="22">
        <f>COS(Wellpath!$O215) / (Bfield * COS(Dip))</f>
        <v>1.2349417595138832E-5</v>
      </c>
      <c r="E215" s="20">
        <f>Model!$W$15*((drdp!B215+drdp!K215)*'MBXY-TI2S'!$B215+(drdp!E215+drdp!N215)*'MBXY-TI2S'!$C215+(drdp!H215+drdp!Q215)*'MBXY-TI2S'!$D215)</f>
        <v>-2.5050104929023796E-2</v>
      </c>
      <c r="F215" s="20">
        <f>Model!$W$15*((drdp!C215+drdp!L215)*'MBXY-TI2S'!$B215+(drdp!F215+drdp!O215)*'MBXY-TI2S'!$C215+(drdp!I215+drdp!R215)*'MBXY-TI2S'!$D215)</f>
        <v>6.7121553860468109E-3</v>
      </c>
      <c r="G215" s="20">
        <f>Model!$W$15*((drdp!D215+drdp!M215)*'MBXY-TI2S'!$B215+(drdp!G215+drdp!P215)*'MBXY-TI2S'!$C215+(drdp!J215+drdp!S215)*'MBXY-TI2S'!$D215)</f>
        <v>0</v>
      </c>
      <c r="H215" s="18">
        <f>Model!$W$15*((drdp!B215)*'MBXY-TI2S'!$B215+(drdp!E215)*'MBXY-TI2S'!$C215+(drdp!H215)*'MBXY-TI2S'!$D215)</f>
        <v>-1.2525052464511898E-2</v>
      </c>
      <c r="I215" s="18">
        <f>Model!$W$15*((drdp!C215)*'MBXY-TI2S'!$B215+(drdp!F215)*'MBXY-TI2S'!$C215+(drdp!I215)*'MBXY-TI2S'!$D215)</f>
        <v>3.3560776930234054E-3</v>
      </c>
      <c r="J215" s="18">
        <f>Model!$W$15*((drdp!D215)*'MBXY-TI2S'!$B215+(drdp!G215)*'MBXY-TI2S'!$C215+(drdp!J215)*'MBXY-TI2S'!$D215)</f>
        <v>0</v>
      </c>
      <c r="K215" s="21">
        <f>SUM(E$3:E214)+H215</f>
        <v>-3.5689421970034316</v>
      </c>
      <c r="L215" s="21">
        <f>SUM(F$3:F214)+I215</f>
        <v>0.95629517952042853</v>
      </c>
      <c r="M215" s="21">
        <f>SUM(G$3:G214)+J215</f>
        <v>0</v>
      </c>
      <c r="N215" s="19">
        <f t="shared" si="19"/>
        <v>12.737348405551682</v>
      </c>
      <c r="O215" s="19">
        <f t="shared" si="20"/>
        <v>0.91450047037400861</v>
      </c>
      <c r="P215" s="19">
        <f t="shared" si="21"/>
        <v>0</v>
      </c>
      <c r="Q215" s="19">
        <f t="shared" si="22"/>
        <v>-3.4129622189814293</v>
      </c>
      <c r="R215" s="19">
        <f t="shared" si="23"/>
        <v>0</v>
      </c>
      <c r="S215" s="19">
        <f t="shared" si="24"/>
        <v>0</v>
      </c>
    </row>
    <row r="216" spans="1:19" x14ac:dyDescent="0.25">
      <c r="A216" s="26">
        <f>Wellpath!E216</f>
        <v>6390</v>
      </c>
      <c r="B216" s="22">
        <v>0</v>
      </c>
      <c r="C216" s="22">
        <v>0</v>
      </c>
      <c r="D216" s="22">
        <f>COS(Wellpath!$O216) / (Bfield * COS(Dip))</f>
        <v>1.2349417595138832E-5</v>
      </c>
      <c r="E216" s="20">
        <f>Model!$W$15*((drdp!B216+drdp!K216)*'MBXY-TI2S'!$B216+(drdp!E216+drdp!N216)*'MBXY-TI2S'!$C216+(drdp!H216+drdp!Q216)*'MBXY-TI2S'!$D216)</f>
        <v>-2.5050104929023796E-2</v>
      </c>
      <c r="F216" s="20">
        <f>Model!$W$15*((drdp!C216+drdp!L216)*'MBXY-TI2S'!$B216+(drdp!F216+drdp!O216)*'MBXY-TI2S'!$C216+(drdp!I216+drdp!R216)*'MBXY-TI2S'!$D216)</f>
        <v>6.7121553860468109E-3</v>
      </c>
      <c r="G216" s="20">
        <f>Model!$W$15*((drdp!D216+drdp!M216)*'MBXY-TI2S'!$B216+(drdp!G216+drdp!P216)*'MBXY-TI2S'!$C216+(drdp!J216+drdp!S216)*'MBXY-TI2S'!$D216)</f>
        <v>0</v>
      </c>
      <c r="H216" s="18">
        <f>Model!$W$15*((drdp!B216)*'MBXY-TI2S'!$B216+(drdp!E216)*'MBXY-TI2S'!$C216+(drdp!H216)*'MBXY-TI2S'!$D216)</f>
        <v>-1.2525052464511898E-2</v>
      </c>
      <c r="I216" s="18">
        <f>Model!$W$15*((drdp!C216)*'MBXY-TI2S'!$B216+(drdp!F216)*'MBXY-TI2S'!$C216+(drdp!I216)*'MBXY-TI2S'!$D216)</f>
        <v>3.3560776930234054E-3</v>
      </c>
      <c r="J216" s="18">
        <f>Model!$W$15*((drdp!D216)*'MBXY-TI2S'!$B216+(drdp!G216)*'MBXY-TI2S'!$C216+(drdp!J216)*'MBXY-TI2S'!$D216)</f>
        <v>0</v>
      </c>
      <c r="K216" s="21">
        <f>SUM(E$3:E215)+H216</f>
        <v>-3.5939923019324556</v>
      </c>
      <c r="L216" s="21">
        <f>SUM(F$3:F215)+I216</f>
        <v>0.96300733490647539</v>
      </c>
      <c r="M216" s="21">
        <f>SUM(G$3:G215)+J216</f>
        <v>0</v>
      </c>
      <c r="N216" s="19">
        <f t="shared" si="19"/>
        <v>12.916780666349752</v>
      </c>
      <c r="O216" s="19">
        <f t="shared" si="20"/>
        <v>0.92738312708367243</v>
      </c>
      <c r="P216" s="19">
        <f t="shared" si="21"/>
        <v>0</v>
      </c>
      <c r="Q216" s="19">
        <f t="shared" si="22"/>
        <v>-3.4610409483583626</v>
      </c>
      <c r="R216" s="19">
        <f t="shared" si="23"/>
        <v>0</v>
      </c>
      <c r="S216" s="19">
        <f t="shared" si="24"/>
        <v>0</v>
      </c>
    </row>
    <row r="217" spans="1:19" x14ac:dyDescent="0.25">
      <c r="A217" s="26">
        <f>Wellpath!E217</f>
        <v>6420</v>
      </c>
      <c r="B217" s="22">
        <v>0</v>
      </c>
      <c r="C217" s="22">
        <v>0</v>
      </c>
      <c r="D217" s="22">
        <f>COS(Wellpath!$O217) / (Bfield * COS(Dip))</f>
        <v>1.2349417595138832E-5</v>
      </c>
      <c r="E217" s="20">
        <f>Model!$W$15*((drdp!B217+drdp!K217)*'MBXY-TI2S'!$B217+(drdp!E217+drdp!N217)*'MBXY-TI2S'!$C217+(drdp!H217+drdp!Q217)*'MBXY-TI2S'!$D217)</f>
        <v>-2.5050104929023796E-2</v>
      </c>
      <c r="F217" s="20">
        <f>Model!$W$15*((drdp!C217+drdp!L217)*'MBXY-TI2S'!$B217+(drdp!F217+drdp!O217)*'MBXY-TI2S'!$C217+(drdp!I217+drdp!R217)*'MBXY-TI2S'!$D217)</f>
        <v>6.7121553860468109E-3</v>
      </c>
      <c r="G217" s="20">
        <f>Model!$W$15*((drdp!D217+drdp!M217)*'MBXY-TI2S'!$B217+(drdp!G217+drdp!P217)*'MBXY-TI2S'!$C217+(drdp!J217+drdp!S217)*'MBXY-TI2S'!$D217)</f>
        <v>0</v>
      </c>
      <c r="H217" s="18">
        <f>Model!$W$15*((drdp!B217)*'MBXY-TI2S'!$B217+(drdp!E217)*'MBXY-TI2S'!$C217+(drdp!H217)*'MBXY-TI2S'!$D217)</f>
        <v>-1.2525052464511898E-2</v>
      </c>
      <c r="I217" s="18">
        <f>Model!$W$15*((drdp!C217)*'MBXY-TI2S'!$B217+(drdp!F217)*'MBXY-TI2S'!$C217+(drdp!I217)*'MBXY-TI2S'!$D217)</f>
        <v>3.3560776930234054E-3</v>
      </c>
      <c r="J217" s="18">
        <f>Model!$W$15*((drdp!D217)*'MBXY-TI2S'!$B217+(drdp!G217)*'MBXY-TI2S'!$C217+(drdp!J217)*'MBXY-TI2S'!$D217)</f>
        <v>0</v>
      </c>
      <c r="K217" s="21">
        <f>SUM(E$3:E216)+H217</f>
        <v>-3.6190424068614795</v>
      </c>
      <c r="L217" s="21">
        <f>SUM(F$3:F216)+I217</f>
        <v>0.96971949029252225</v>
      </c>
      <c r="M217" s="21">
        <f>SUM(G$3:G216)+J217</f>
        <v>0</v>
      </c>
      <c r="N217" s="19">
        <f t="shared" si="19"/>
        <v>13.09746794266173</v>
      </c>
      <c r="O217" s="19">
        <f t="shared" si="20"/>
        <v>0.94035588985318919</v>
      </c>
      <c r="P217" s="19">
        <f t="shared" si="21"/>
        <v>0</v>
      </c>
      <c r="Q217" s="19">
        <f t="shared" si="22"/>
        <v>-3.5094559581287368</v>
      </c>
      <c r="R217" s="19">
        <f t="shared" si="23"/>
        <v>0</v>
      </c>
      <c r="S217" s="19">
        <f t="shared" si="24"/>
        <v>0</v>
      </c>
    </row>
    <row r="218" spans="1:19" x14ac:dyDescent="0.25">
      <c r="A218" s="26">
        <f>Wellpath!E218</f>
        <v>6450</v>
      </c>
      <c r="B218" s="22">
        <v>0</v>
      </c>
      <c r="C218" s="22">
        <v>0</v>
      </c>
      <c r="D218" s="22">
        <f>COS(Wellpath!$O218) / (Bfield * COS(Dip))</f>
        <v>1.2349417595138832E-5</v>
      </c>
      <c r="E218" s="20">
        <f>Model!$W$15*((drdp!B218+drdp!K218)*'MBXY-TI2S'!$B218+(drdp!E218+drdp!N218)*'MBXY-TI2S'!$C218+(drdp!H218+drdp!Q218)*'MBXY-TI2S'!$D218)</f>
        <v>-2.5050104929023796E-2</v>
      </c>
      <c r="F218" s="20">
        <f>Model!$W$15*((drdp!C218+drdp!L218)*'MBXY-TI2S'!$B218+(drdp!F218+drdp!O218)*'MBXY-TI2S'!$C218+(drdp!I218+drdp!R218)*'MBXY-TI2S'!$D218)</f>
        <v>6.7121553860468109E-3</v>
      </c>
      <c r="G218" s="20">
        <f>Model!$W$15*((drdp!D218+drdp!M218)*'MBXY-TI2S'!$B218+(drdp!G218+drdp!P218)*'MBXY-TI2S'!$C218+(drdp!J218+drdp!S218)*'MBXY-TI2S'!$D218)</f>
        <v>0</v>
      </c>
      <c r="H218" s="18">
        <f>Model!$W$15*((drdp!B218)*'MBXY-TI2S'!$B218+(drdp!E218)*'MBXY-TI2S'!$C218+(drdp!H218)*'MBXY-TI2S'!$D218)</f>
        <v>-1.2525052464511898E-2</v>
      </c>
      <c r="I218" s="18">
        <f>Model!$W$15*((drdp!C218)*'MBXY-TI2S'!$B218+(drdp!F218)*'MBXY-TI2S'!$C218+(drdp!I218)*'MBXY-TI2S'!$D218)</f>
        <v>3.3560776930234054E-3</v>
      </c>
      <c r="J218" s="18">
        <f>Model!$W$15*((drdp!D218)*'MBXY-TI2S'!$B218+(drdp!G218)*'MBXY-TI2S'!$C218+(drdp!J218)*'MBXY-TI2S'!$D218)</f>
        <v>0</v>
      </c>
      <c r="K218" s="21">
        <f>SUM(E$3:E217)+H218</f>
        <v>-3.6440925117905034</v>
      </c>
      <c r="L218" s="21">
        <f>SUM(F$3:F217)+I218</f>
        <v>0.9764316456785691</v>
      </c>
      <c r="M218" s="21">
        <f>SUM(G$3:G217)+J218</f>
        <v>0</v>
      </c>
      <c r="N218" s="19">
        <f t="shared" si="19"/>
        <v>13.279410234487621</v>
      </c>
      <c r="O218" s="19">
        <f t="shared" si="20"/>
        <v>0.95341875868255876</v>
      </c>
      <c r="P218" s="19">
        <f t="shared" si="21"/>
        <v>0</v>
      </c>
      <c r="Q218" s="19">
        <f t="shared" si="22"/>
        <v>-3.5582072482925517</v>
      </c>
      <c r="R218" s="19">
        <f t="shared" si="23"/>
        <v>0</v>
      </c>
      <c r="S218" s="19">
        <f t="shared" si="24"/>
        <v>0</v>
      </c>
    </row>
    <row r="219" spans="1:19" x14ac:dyDescent="0.25">
      <c r="A219" s="26">
        <f>Wellpath!E219</f>
        <v>6480</v>
      </c>
      <c r="B219" s="22">
        <v>0</v>
      </c>
      <c r="C219" s="22">
        <v>0</v>
      </c>
      <c r="D219" s="22">
        <f>COS(Wellpath!$O219) / (Bfield * COS(Dip))</f>
        <v>1.2349417595138832E-5</v>
      </c>
      <c r="E219" s="20">
        <f>Model!$W$15*((drdp!B219+drdp!K219)*'MBXY-TI2S'!$B219+(drdp!E219+drdp!N219)*'MBXY-TI2S'!$C219+(drdp!H219+drdp!Q219)*'MBXY-TI2S'!$D219)</f>
        <v>-2.5050104929023796E-2</v>
      </c>
      <c r="F219" s="20">
        <f>Model!$W$15*((drdp!C219+drdp!L219)*'MBXY-TI2S'!$B219+(drdp!F219+drdp!O219)*'MBXY-TI2S'!$C219+(drdp!I219+drdp!R219)*'MBXY-TI2S'!$D219)</f>
        <v>6.7121553860468109E-3</v>
      </c>
      <c r="G219" s="20">
        <f>Model!$W$15*((drdp!D219+drdp!M219)*'MBXY-TI2S'!$B219+(drdp!G219+drdp!P219)*'MBXY-TI2S'!$C219+(drdp!J219+drdp!S219)*'MBXY-TI2S'!$D219)</f>
        <v>0</v>
      </c>
      <c r="H219" s="18">
        <f>Model!$W$15*((drdp!B219)*'MBXY-TI2S'!$B219+(drdp!E219)*'MBXY-TI2S'!$C219+(drdp!H219)*'MBXY-TI2S'!$D219)</f>
        <v>-1.2525052464511898E-2</v>
      </c>
      <c r="I219" s="18">
        <f>Model!$W$15*((drdp!C219)*'MBXY-TI2S'!$B219+(drdp!F219)*'MBXY-TI2S'!$C219+(drdp!I219)*'MBXY-TI2S'!$D219)</f>
        <v>3.3560776930234054E-3</v>
      </c>
      <c r="J219" s="18">
        <f>Model!$W$15*((drdp!D219)*'MBXY-TI2S'!$B219+(drdp!G219)*'MBXY-TI2S'!$C219+(drdp!J219)*'MBXY-TI2S'!$D219)</f>
        <v>0</v>
      </c>
      <c r="K219" s="21">
        <f>SUM(E$3:E218)+H219</f>
        <v>-3.6691426167195273</v>
      </c>
      <c r="L219" s="21">
        <f>SUM(F$3:F218)+I219</f>
        <v>0.98314380106461596</v>
      </c>
      <c r="M219" s="21">
        <f>SUM(G$3:G218)+J219</f>
        <v>0</v>
      </c>
      <c r="N219" s="19">
        <f t="shared" si="19"/>
        <v>13.46260754182742</v>
      </c>
      <c r="O219" s="19">
        <f t="shared" si="20"/>
        <v>0.96657173357178117</v>
      </c>
      <c r="P219" s="19">
        <f t="shared" si="21"/>
        <v>0</v>
      </c>
      <c r="Q219" s="19">
        <f t="shared" si="22"/>
        <v>-3.6072948188498075</v>
      </c>
      <c r="R219" s="19">
        <f t="shared" si="23"/>
        <v>0</v>
      </c>
      <c r="S219" s="19">
        <f t="shared" si="24"/>
        <v>0</v>
      </c>
    </row>
    <row r="220" spans="1:19" x14ac:dyDescent="0.25">
      <c r="A220" s="26">
        <f>Wellpath!E220</f>
        <v>6510</v>
      </c>
      <c r="B220" s="22">
        <v>0</v>
      </c>
      <c r="C220" s="22">
        <v>0</v>
      </c>
      <c r="D220" s="22">
        <f>COS(Wellpath!$O220) / (Bfield * COS(Dip))</f>
        <v>1.2349417595138832E-5</v>
      </c>
      <c r="E220" s="20">
        <f>Model!$W$15*((drdp!B220+drdp!K220)*'MBXY-TI2S'!$B220+(drdp!E220+drdp!N220)*'MBXY-TI2S'!$C220+(drdp!H220+drdp!Q220)*'MBXY-TI2S'!$D220)</f>
        <v>-2.5050104929023796E-2</v>
      </c>
      <c r="F220" s="20">
        <f>Model!$W$15*((drdp!C220+drdp!L220)*'MBXY-TI2S'!$B220+(drdp!F220+drdp!O220)*'MBXY-TI2S'!$C220+(drdp!I220+drdp!R220)*'MBXY-TI2S'!$D220)</f>
        <v>6.7121553860468109E-3</v>
      </c>
      <c r="G220" s="20">
        <f>Model!$W$15*((drdp!D220+drdp!M220)*'MBXY-TI2S'!$B220+(drdp!G220+drdp!P220)*'MBXY-TI2S'!$C220+(drdp!J220+drdp!S220)*'MBXY-TI2S'!$D220)</f>
        <v>0</v>
      </c>
      <c r="H220" s="18">
        <f>Model!$W$15*((drdp!B220)*'MBXY-TI2S'!$B220+(drdp!E220)*'MBXY-TI2S'!$C220+(drdp!H220)*'MBXY-TI2S'!$D220)</f>
        <v>-1.2525052464511898E-2</v>
      </c>
      <c r="I220" s="18">
        <f>Model!$W$15*((drdp!C220)*'MBXY-TI2S'!$B220+(drdp!F220)*'MBXY-TI2S'!$C220+(drdp!I220)*'MBXY-TI2S'!$D220)</f>
        <v>3.3560776930234054E-3</v>
      </c>
      <c r="J220" s="18">
        <f>Model!$W$15*((drdp!D220)*'MBXY-TI2S'!$B220+(drdp!G220)*'MBXY-TI2S'!$C220+(drdp!J220)*'MBXY-TI2S'!$D220)</f>
        <v>0</v>
      </c>
      <c r="K220" s="21">
        <f>SUM(E$3:E219)+H220</f>
        <v>-3.6941927216485513</v>
      </c>
      <c r="L220" s="21">
        <f>SUM(F$3:F219)+I220</f>
        <v>0.98985595645066282</v>
      </c>
      <c r="M220" s="21">
        <f>SUM(G$3:G219)+J220</f>
        <v>0</v>
      </c>
      <c r="N220" s="19">
        <f t="shared" si="19"/>
        <v>13.647059864681131</v>
      </c>
      <c r="O220" s="19">
        <f t="shared" si="20"/>
        <v>0.9798148145208565</v>
      </c>
      <c r="P220" s="19">
        <f t="shared" si="21"/>
        <v>0</v>
      </c>
      <c r="Q220" s="19">
        <f t="shared" si="22"/>
        <v>-3.6567186698005041</v>
      </c>
      <c r="R220" s="19">
        <f t="shared" si="23"/>
        <v>0</v>
      </c>
      <c r="S220" s="19">
        <f t="shared" si="24"/>
        <v>0</v>
      </c>
    </row>
    <row r="221" spans="1:19" x14ac:dyDescent="0.25">
      <c r="A221" s="26">
        <f>Wellpath!E221</f>
        <v>6540</v>
      </c>
      <c r="B221" s="22">
        <v>0</v>
      </c>
      <c r="C221" s="22">
        <v>0</v>
      </c>
      <c r="D221" s="22">
        <f>COS(Wellpath!$O221) / (Bfield * COS(Dip))</f>
        <v>1.2349417595138832E-5</v>
      </c>
      <c r="E221" s="20">
        <f>Model!$W$15*((drdp!B221+drdp!K221)*'MBXY-TI2S'!$B221+(drdp!E221+drdp!N221)*'MBXY-TI2S'!$C221+(drdp!H221+drdp!Q221)*'MBXY-TI2S'!$D221)</f>
        <v>-2.5050104929023796E-2</v>
      </c>
      <c r="F221" s="20">
        <f>Model!$W$15*((drdp!C221+drdp!L221)*'MBXY-TI2S'!$B221+(drdp!F221+drdp!O221)*'MBXY-TI2S'!$C221+(drdp!I221+drdp!R221)*'MBXY-TI2S'!$D221)</f>
        <v>6.7121553860468109E-3</v>
      </c>
      <c r="G221" s="20">
        <f>Model!$W$15*((drdp!D221+drdp!M221)*'MBXY-TI2S'!$B221+(drdp!G221+drdp!P221)*'MBXY-TI2S'!$C221+(drdp!J221+drdp!S221)*'MBXY-TI2S'!$D221)</f>
        <v>0</v>
      </c>
      <c r="H221" s="18">
        <f>Model!$W$15*((drdp!B221)*'MBXY-TI2S'!$B221+(drdp!E221)*'MBXY-TI2S'!$C221+(drdp!H221)*'MBXY-TI2S'!$D221)</f>
        <v>-1.2525052464511898E-2</v>
      </c>
      <c r="I221" s="18">
        <f>Model!$W$15*((drdp!C221)*'MBXY-TI2S'!$B221+(drdp!F221)*'MBXY-TI2S'!$C221+(drdp!I221)*'MBXY-TI2S'!$D221)</f>
        <v>3.3560776930234054E-3</v>
      </c>
      <c r="J221" s="18">
        <f>Model!$W$15*((drdp!D221)*'MBXY-TI2S'!$B221+(drdp!G221)*'MBXY-TI2S'!$C221+(drdp!J221)*'MBXY-TI2S'!$D221)</f>
        <v>0</v>
      </c>
      <c r="K221" s="21">
        <f>SUM(E$3:E220)+H221</f>
        <v>-3.7192428265775752</v>
      </c>
      <c r="L221" s="21">
        <f>SUM(F$3:F220)+I221</f>
        <v>0.99656811183670968</v>
      </c>
      <c r="M221" s="21">
        <f>SUM(G$3:G220)+J221</f>
        <v>0</v>
      </c>
      <c r="N221" s="19">
        <f t="shared" si="19"/>
        <v>13.832767203048752</v>
      </c>
      <c r="O221" s="19">
        <f t="shared" si="20"/>
        <v>0.99314800152978466</v>
      </c>
      <c r="P221" s="19">
        <f t="shared" si="21"/>
        <v>0</v>
      </c>
      <c r="Q221" s="19">
        <f t="shared" si="22"/>
        <v>-3.706478801144641</v>
      </c>
      <c r="R221" s="19">
        <f t="shared" si="23"/>
        <v>0</v>
      </c>
      <c r="S221" s="19">
        <f t="shared" si="24"/>
        <v>0</v>
      </c>
    </row>
    <row r="222" spans="1:19" x14ac:dyDescent="0.25">
      <c r="A222" s="26">
        <f>Wellpath!E222</f>
        <v>6570</v>
      </c>
      <c r="B222" s="22">
        <v>0</v>
      </c>
      <c r="C222" s="22">
        <v>0</v>
      </c>
      <c r="D222" s="22">
        <f>COS(Wellpath!$O222) / (Bfield * COS(Dip))</f>
        <v>1.2349417595138832E-5</v>
      </c>
      <c r="E222" s="20">
        <f>Model!$W$15*((drdp!B222+drdp!K222)*'MBXY-TI2S'!$B222+(drdp!E222+drdp!N222)*'MBXY-TI2S'!$C222+(drdp!H222+drdp!Q222)*'MBXY-TI2S'!$D222)</f>
        <v>-2.5050104929023796E-2</v>
      </c>
      <c r="F222" s="20">
        <f>Model!$W$15*((drdp!C222+drdp!L222)*'MBXY-TI2S'!$B222+(drdp!F222+drdp!O222)*'MBXY-TI2S'!$C222+(drdp!I222+drdp!R222)*'MBXY-TI2S'!$D222)</f>
        <v>6.7121553860468109E-3</v>
      </c>
      <c r="G222" s="20">
        <f>Model!$W$15*((drdp!D222+drdp!M222)*'MBXY-TI2S'!$B222+(drdp!G222+drdp!P222)*'MBXY-TI2S'!$C222+(drdp!J222+drdp!S222)*'MBXY-TI2S'!$D222)</f>
        <v>0</v>
      </c>
      <c r="H222" s="18">
        <f>Model!$W$15*((drdp!B222)*'MBXY-TI2S'!$B222+(drdp!E222)*'MBXY-TI2S'!$C222+(drdp!H222)*'MBXY-TI2S'!$D222)</f>
        <v>-1.2525052464511898E-2</v>
      </c>
      <c r="I222" s="18">
        <f>Model!$W$15*((drdp!C222)*'MBXY-TI2S'!$B222+(drdp!F222)*'MBXY-TI2S'!$C222+(drdp!I222)*'MBXY-TI2S'!$D222)</f>
        <v>3.3560776930234054E-3</v>
      </c>
      <c r="J222" s="18">
        <f>Model!$W$15*((drdp!D222)*'MBXY-TI2S'!$B222+(drdp!G222)*'MBXY-TI2S'!$C222+(drdp!J222)*'MBXY-TI2S'!$D222)</f>
        <v>0</v>
      </c>
      <c r="K222" s="21">
        <f>SUM(E$3:E221)+H222</f>
        <v>-3.7442929315065991</v>
      </c>
      <c r="L222" s="21">
        <f>SUM(F$3:F221)+I222</f>
        <v>1.0032802672227565</v>
      </c>
      <c r="M222" s="21">
        <f>SUM(G$3:G221)+J222</f>
        <v>0</v>
      </c>
      <c r="N222" s="19">
        <f t="shared" si="19"/>
        <v>14.019729556930281</v>
      </c>
      <c r="O222" s="19">
        <f t="shared" si="20"/>
        <v>1.0065712945985659</v>
      </c>
      <c r="P222" s="19">
        <f t="shared" si="21"/>
        <v>0</v>
      </c>
      <c r="Q222" s="19">
        <f t="shared" si="22"/>
        <v>-3.7565752128822192</v>
      </c>
      <c r="R222" s="19">
        <f t="shared" si="23"/>
        <v>0</v>
      </c>
      <c r="S222" s="19">
        <f t="shared" si="24"/>
        <v>0</v>
      </c>
    </row>
    <row r="223" spans="1:19" x14ac:dyDescent="0.25">
      <c r="A223" s="26">
        <f>Wellpath!E223</f>
        <v>6600</v>
      </c>
      <c r="B223" s="22">
        <v>0</v>
      </c>
      <c r="C223" s="22">
        <v>0</v>
      </c>
      <c r="D223" s="22">
        <f>COS(Wellpath!$O223) / (Bfield * COS(Dip))</f>
        <v>1.2349417595138832E-5</v>
      </c>
      <c r="E223" s="20">
        <f>Model!$W$15*((drdp!B223+drdp!K223)*'MBXY-TI2S'!$B223+(drdp!E223+drdp!N223)*'MBXY-TI2S'!$C223+(drdp!H223+drdp!Q223)*'MBXY-TI2S'!$D223)</f>
        <v>-2.5050104929023796E-2</v>
      </c>
      <c r="F223" s="20">
        <f>Model!$W$15*((drdp!C223+drdp!L223)*'MBXY-TI2S'!$B223+(drdp!F223+drdp!O223)*'MBXY-TI2S'!$C223+(drdp!I223+drdp!R223)*'MBXY-TI2S'!$D223)</f>
        <v>6.7121553860468109E-3</v>
      </c>
      <c r="G223" s="20">
        <f>Model!$W$15*((drdp!D223+drdp!M223)*'MBXY-TI2S'!$B223+(drdp!G223+drdp!P223)*'MBXY-TI2S'!$C223+(drdp!J223+drdp!S223)*'MBXY-TI2S'!$D223)</f>
        <v>0</v>
      </c>
      <c r="H223" s="18">
        <f>Model!$W$15*((drdp!B223)*'MBXY-TI2S'!$B223+(drdp!E223)*'MBXY-TI2S'!$C223+(drdp!H223)*'MBXY-TI2S'!$D223)</f>
        <v>-1.2525052464511898E-2</v>
      </c>
      <c r="I223" s="18">
        <f>Model!$W$15*((drdp!C223)*'MBXY-TI2S'!$B223+(drdp!F223)*'MBXY-TI2S'!$C223+(drdp!I223)*'MBXY-TI2S'!$D223)</f>
        <v>3.3560776930234054E-3</v>
      </c>
      <c r="J223" s="18">
        <f>Model!$W$15*((drdp!D223)*'MBXY-TI2S'!$B223+(drdp!G223)*'MBXY-TI2S'!$C223+(drdp!J223)*'MBXY-TI2S'!$D223)</f>
        <v>0</v>
      </c>
      <c r="K223" s="21">
        <f>SUM(E$3:E222)+H223</f>
        <v>-3.7693430364356231</v>
      </c>
      <c r="L223" s="21">
        <f>SUM(F$3:F222)+I223</f>
        <v>1.0099924226088035</v>
      </c>
      <c r="M223" s="21">
        <f>SUM(G$3:G222)+J223</f>
        <v>0</v>
      </c>
      <c r="N223" s="19">
        <f t="shared" si="19"/>
        <v>14.207946926325723</v>
      </c>
      <c r="O223" s="19">
        <f t="shared" si="20"/>
        <v>1.0200846937271999</v>
      </c>
      <c r="P223" s="19">
        <f t="shared" si="21"/>
        <v>0</v>
      </c>
      <c r="Q223" s="19">
        <f t="shared" si="22"/>
        <v>-3.8070079050132386</v>
      </c>
      <c r="R223" s="19">
        <f t="shared" si="23"/>
        <v>0</v>
      </c>
      <c r="S223" s="19">
        <f t="shared" si="24"/>
        <v>0</v>
      </c>
    </row>
    <row r="224" spans="1:19" x14ac:dyDescent="0.25">
      <c r="A224" s="26">
        <f>Wellpath!E224</f>
        <v>6630</v>
      </c>
      <c r="B224" s="22">
        <v>0</v>
      </c>
      <c r="C224" s="22">
        <v>0</v>
      </c>
      <c r="D224" s="22">
        <f>COS(Wellpath!$O224) / (Bfield * COS(Dip))</f>
        <v>1.2349417595138832E-5</v>
      </c>
      <c r="E224" s="20">
        <f>Model!$W$15*((drdp!B224+drdp!K224)*'MBXY-TI2S'!$B224+(drdp!E224+drdp!N224)*'MBXY-TI2S'!$C224+(drdp!H224+drdp!Q224)*'MBXY-TI2S'!$D224)</f>
        <v>-2.5050104929023796E-2</v>
      </c>
      <c r="F224" s="20">
        <f>Model!$W$15*((drdp!C224+drdp!L224)*'MBXY-TI2S'!$B224+(drdp!F224+drdp!O224)*'MBXY-TI2S'!$C224+(drdp!I224+drdp!R224)*'MBXY-TI2S'!$D224)</f>
        <v>6.7121553860468109E-3</v>
      </c>
      <c r="G224" s="20">
        <f>Model!$W$15*((drdp!D224+drdp!M224)*'MBXY-TI2S'!$B224+(drdp!G224+drdp!P224)*'MBXY-TI2S'!$C224+(drdp!J224+drdp!S224)*'MBXY-TI2S'!$D224)</f>
        <v>0</v>
      </c>
      <c r="H224" s="18">
        <f>Model!$W$15*((drdp!B224)*'MBXY-TI2S'!$B224+(drdp!E224)*'MBXY-TI2S'!$C224+(drdp!H224)*'MBXY-TI2S'!$D224)</f>
        <v>-1.2525052464511898E-2</v>
      </c>
      <c r="I224" s="18">
        <f>Model!$W$15*((drdp!C224)*'MBXY-TI2S'!$B224+(drdp!F224)*'MBXY-TI2S'!$C224+(drdp!I224)*'MBXY-TI2S'!$D224)</f>
        <v>3.3560776930234054E-3</v>
      </c>
      <c r="J224" s="18">
        <f>Model!$W$15*((drdp!D224)*'MBXY-TI2S'!$B224+(drdp!G224)*'MBXY-TI2S'!$C224+(drdp!J224)*'MBXY-TI2S'!$D224)</f>
        <v>0</v>
      </c>
      <c r="K224" s="21">
        <f>SUM(E$3:E223)+H224</f>
        <v>-3.794393141364647</v>
      </c>
      <c r="L224" s="21">
        <f>SUM(F$3:F223)+I224</f>
        <v>1.0167045779948503</v>
      </c>
      <c r="M224" s="21">
        <f>SUM(G$3:G223)+J224</f>
        <v>0</v>
      </c>
      <c r="N224" s="19">
        <f t="shared" si="19"/>
        <v>14.397419311235074</v>
      </c>
      <c r="O224" s="19">
        <f t="shared" si="20"/>
        <v>1.0336881989156865</v>
      </c>
      <c r="P224" s="19">
        <f t="shared" si="21"/>
        <v>0</v>
      </c>
      <c r="Q224" s="19">
        <f t="shared" si="22"/>
        <v>-3.8577768775376975</v>
      </c>
      <c r="R224" s="19">
        <f t="shared" si="23"/>
        <v>0</v>
      </c>
      <c r="S224" s="19">
        <f t="shared" si="24"/>
        <v>0</v>
      </c>
    </row>
    <row r="225" spans="1:19" x14ac:dyDescent="0.25">
      <c r="A225" s="26">
        <f>Wellpath!E225</f>
        <v>6660</v>
      </c>
      <c r="B225" s="22">
        <v>0</v>
      </c>
      <c r="C225" s="22">
        <v>0</v>
      </c>
      <c r="D225" s="22">
        <f>COS(Wellpath!$O225) / (Bfield * COS(Dip))</f>
        <v>1.2349417595138832E-5</v>
      </c>
      <c r="E225" s="20">
        <f>Model!$W$15*((drdp!B225+drdp!K225)*'MBXY-TI2S'!$B225+(drdp!E225+drdp!N225)*'MBXY-TI2S'!$C225+(drdp!H225+drdp!Q225)*'MBXY-TI2S'!$D225)</f>
        <v>-2.5050104929023796E-2</v>
      </c>
      <c r="F225" s="20">
        <f>Model!$W$15*((drdp!C225+drdp!L225)*'MBXY-TI2S'!$B225+(drdp!F225+drdp!O225)*'MBXY-TI2S'!$C225+(drdp!I225+drdp!R225)*'MBXY-TI2S'!$D225)</f>
        <v>6.7121553860468109E-3</v>
      </c>
      <c r="G225" s="20">
        <f>Model!$W$15*((drdp!D225+drdp!M225)*'MBXY-TI2S'!$B225+(drdp!G225+drdp!P225)*'MBXY-TI2S'!$C225+(drdp!J225+drdp!S225)*'MBXY-TI2S'!$D225)</f>
        <v>0</v>
      </c>
      <c r="H225" s="18">
        <f>Model!$W$15*((drdp!B225)*'MBXY-TI2S'!$B225+(drdp!E225)*'MBXY-TI2S'!$C225+(drdp!H225)*'MBXY-TI2S'!$D225)</f>
        <v>-1.2525052464511898E-2</v>
      </c>
      <c r="I225" s="18">
        <f>Model!$W$15*((drdp!C225)*'MBXY-TI2S'!$B225+(drdp!F225)*'MBXY-TI2S'!$C225+(drdp!I225)*'MBXY-TI2S'!$D225)</f>
        <v>3.3560776930234054E-3</v>
      </c>
      <c r="J225" s="18">
        <f>Model!$W$15*((drdp!D225)*'MBXY-TI2S'!$B225+(drdp!G225)*'MBXY-TI2S'!$C225+(drdp!J225)*'MBXY-TI2S'!$D225)</f>
        <v>0</v>
      </c>
      <c r="K225" s="21">
        <f>SUM(E$3:E224)+H225</f>
        <v>-3.8194432462936709</v>
      </c>
      <c r="L225" s="21">
        <f>SUM(F$3:F224)+I225</f>
        <v>1.023416733380897</v>
      </c>
      <c r="M225" s="21">
        <f>SUM(G$3:G224)+J225</f>
        <v>0</v>
      </c>
      <c r="N225" s="19">
        <f t="shared" si="19"/>
        <v>14.588146711658336</v>
      </c>
      <c r="O225" s="19">
        <f t="shared" si="20"/>
        <v>1.047381810164026</v>
      </c>
      <c r="P225" s="19">
        <f t="shared" si="21"/>
        <v>0</v>
      </c>
      <c r="Q225" s="19">
        <f t="shared" si="22"/>
        <v>-3.9088821304555976</v>
      </c>
      <c r="R225" s="19">
        <f t="shared" si="23"/>
        <v>0</v>
      </c>
      <c r="S225" s="19">
        <f t="shared" si="24"/>
        <v>0</v>
      </c>
    </row>
    <row r="226" spans="1:19" x14ac:dyDescent="0.25">
      <c r="A226" s="26">
        <f>Wellpath!E226</f>
        <v>6690</v>
      </c>
      <c r="B226" s="22">
        <v>0</v>
      </c>
      <c r="C226" s="22">
        <v>0</v>
      </c>
      <c r="D226" s="22">
        <f>COS(Wellpath!$O226) / (Bfield * COS(Dip))</f>
        <v>1.2349417595138832E-5</v>
      </c>
      <c r="E226" s="20">
        <f>Model!$W$15*((drdp!B226+drdp!K226)*'MBXY-TI2S'!$B226+(drdp!E226+drdp!N226)*'MBXY-TI2S'!$C226+(drdp!H226+drdp!Q226)*'MBXY-TI2S'!$D226)</f>
        <v>-2.5050104929023796E-2</v>
      </c>
      <c r="F226" s="20">
        <f>Model!$W$15*((drdp!C226+drdp!L226)*'MBXY-TI2S'!$B226+(drdp!F226+drdp!O226)*'MBXY-TI2S'!$C226+(drdp!I226+drdp!R226)*'MBXY-TI2S'!$D226)</f>
        <v>6.7121553860468109E-3</v>
      </c>
      <c r="G226" s="20">
        <f>Model!$W$15*((drdp!D226+drdp!M226)*'MBXY-TI2S'!$B226+(drdp!G226+drdp!P226)*'MBXY-TI2S'!$C226+(drdp!J226+drdp!S226)*'MBXY-TI2S'!$D226)</f>
        <v>0</v>
      </c>
      <c r="H226" s="18">
        <f>Model!$W$15*((drdp!B226)*'MBXY-TI2S'!$B226+(drdp!E226)*'MBXY-TI2S'!$C226+(drdp!H226)*'MBXY-TI2S'!$D226)</f>
        <v>-1.2525052464511898E-2</v>
      </c>
      <c r="I226" s="18">
        <f>Model!$W$15*((drdp!C226)*'MBXY-TI2S'!$B226+(drdp!F226)*'MBXY-TI2S'!$C226+(drdp!I226)*'MBXY-TI2S'!$D226)</f>
        <v>3.3560776930234054E-3</v>
      </c>
      <c r="J226" s="18">
        <f>Model!$W$15*((drdp!D226)*'MBXY-TI2S'!$B226+(drdp!G226)*'MBXY-TI2S'!$C226+(drdp!J226)*'MBXY-TI2S'!$D226)</f>
        <v>0</v>
      </c>
      <c r="K226" s="21">
        <f>SUM(E$3:E225)+H226</f>
        <v>-3.8444933512226949</v>
      </c>
      <c r="L226" s="21">
        <f>SUM(F$3:F225)+I226</f>
        <v>1.0301288887669438</v>
      </c>
      <c r="M226" s="21">
        <f>SUM(G$3:G225)+J226</f>
        <v>0</v>
      </c>
      <c r="N226" s="19">
        <f t="shared" si="19"/>
        <v>14.780129127595506</v>
      </c>
      <c r="O226" s="19">
        <f t="shared" si="20"/>
        <v>1.0611655274722183</v>
      </c>
      <c r="P226" s="19">
        <f t="shared" si="21"/>
        <v>0</v>
      </c>
      <c r="Q226" s="19">
        <f t="shared" si="22"/>
        <v>-3.9603236637669381</v>
      </c>
      <c r="R226" s="19">
        <f t="shared" si="23"/>
        <v>0</v>
      </c>
      <c r="S226" s="19">
        <f t="shared" si="24"/>
        <v>0</v>
      </c>
    </row>
    <row r="227" spans="1:19" x14ac:dyDescent="0.25">
      <c r="A227" s="26">
        <f>Wellpath!E227</f>
        <v>6720</v>
      </c>
      <c r="B227" s="22">
        <v>0</v>
      </c>
      <c r="C227" s="22">
        <v>0</v>
      </c>
      <c r="D227" s="22">
        <f>COS(Wellpath!$O227) / (Bfield * COS(Dip))</f>
        <v>1.2349417595138832E-5</v>
      </c>
      <c r="E227" s="20">
        <f>Model!$W$15*((drdp!B227+drdp!K227)*'MBXY-TI2S'!$B227+(drdp!E227+drdp!N227)*'MBXY-TI2S'!$C227+(drdp!H227+drdp!Q227)*'MBXY-TI2S'!$D227)</f>
        <v>-2.5050104929023796E-2</v>
      </c>
      <c r="F227" s="20">
        <f>Model!$W$15*((drdp!C227+drdp!L227)*'MBXY-TI2S'!$B227+(drdp!F227+drdp!O227)*'MBXY-TI2S'!$C227+(drdp!I227+drdp!R227)*'MBXY-TI2S'!$D227)</f>
        <v>6.7121553860468109E-3</v>
      </c>
      <c r="G227" s="20">
        <f>Model!$W$15*((drdp!D227+drdp!M227)*'MBXY-TI2S'!$B227+(drdp!G227+drdp!P227)*'MBXY-TI2S'!$C227+(drdp!J227+drdp!S227)*'MBXY-TI2S'!$D227)</f>
        <v>0</v>
      </c>
      <c r="H227" s="18">
        <f>Model!$W$15*((drdp!B227)*'MBXY-TI2S'!$B227+(drdp!E227)*'MBXY-TI2S'!$C227+(drdp!H227)*'MBXY-TI2S'!$D227)</f>
        <v>-1.2525052464511898E-2</v>
      </c>
      <c r="I227" s="18">
        <f>Model!$W$15*((drdp!C227)*'MBXY-TI2S'!$B227+(drdp!F227)*'MBXY-TI2S'!$C227+(drdp!I227)*'MBXY-TI2S'!$D227)</f>
        <v>3.3560776930234054E-3</v>
      </c>
      <c r="J227" s="18">
        <f>Model!$W$15*((drdp!D227)*'MBXY-TI2S'!$B227+(drdp!G227)*'MBXY-TI2S'!$C227+(drdp!J227)*'MBXY-TI2S'!$D227)</f>
        <v>0</v>
      </c>
      <c r="K227" s="21">
        <f>SUM(E$3:E226)+H227</f>
        <v>-3.8695434561517188</v>
      </c>
      <c r="L227" s="21">
        <f>SUM(F$3:F226)+I227</f>
        <v>1.0368410441529905</v>
      </c>
      <c r="M227" s="21">
        <f>SUM(G$3:G226)+J227</f>
        <v>0</v>
      </c>
      <c r="N227" s="19">
        <f t="shared" si="19"/>
        <v>14.973366559046589</v>
      </c>
      <c r="O227" s="19">
        <f t="shared" si="20"/>
        <v>1.0750393508402636</v>
      </c>
      <c r="P227" s="19">
        <f t="shared" si="21"/>
        <v>0</v>
      </c>
      <c r="Q227" s="19">
        <f t="shared" si="22"/>
        <v>-4.0121014774717194</v>
      </c>
      <c r="R227" s="19">
        <f t="shared" si="23"/>
        <v>0</v>
      </c>
      <c r="S227" s="19">
        <f t="shared" si="24"/>
        <v>0</v>
      </c>
    </row>
    <row r="228" spans="1:19" x14ac:dyDescent="0.25">
      <c r="A228" s="26">
        <f>Wellpath!E228</f>
        <v>6750</v>
      </c>
      <c r="B228" s="22">
        <v>0</v>
      </c>
      <c r="C228" s="22">
        <v>0</v>
      </c>
      <c r="D228" s="22">
        <f>COS(Wellpath!$O228) / (Bfield * COS(Dip))</f>
        <v>1.2349417595138832E-5</v>
      </c>
      <c r="E228" s="20">
        <f>Model!$W$15*((drdp!B228+drdp!K228)*'MBXY-TI2S'!$B228+(drdp!E228+drdp!N228)*'MBXY-TI2S'!$C228+(drdp!H228+drdp!Q228)*'MBXY-TI2S'!$D228)</f>
        <v>-2.5050104929023796E-2</v>
      </c>
      <c r="F228" s="20">
        <f>Model!$W$15*((drdp!C228+drdp!L228)*'MBXY-TI2S'!$B228+(drdp!F228+drdp!O228)*'MBXY-TI2S'!$C228+(drdp!I228+drdp!R228)*'MBXY-TI2S'!$D228)</f>
        <v>6.7121553860468109E-3</v>
      </c>
      <c r="G228" s="20">
        <f>Model!$W$15*((drdp!D228+drdp!M228)*'MBXY-TI2S'!$B228+(drdp!G228+drdp!P228)*'MBXY-TI2S'!$C228+(drdp!J228+drdp!S228)*'MBXY-TI2S'!$D228)</f>
        <v>0</v>
      </c>
      <c r="H228" s="18">
        <f>Model!$W$15*((drdp!B228)*'MBXY-TI2S'!$B228+(drdp!E228)*'MBXY-TI2S'!$C228+(drdp!H228)*'MBXY-TI2S'!$D228)</f>
        <v>-1.2525052464511898E-2</v>
      </c>
      <c r="I228" s="18">
        <f>Model!$W$15*((drdp!C228)*'MBXY-TI2S'!$B228+(drdp!F228)*'MBXY-TI2S'!$C228+(drdp!I228)*'MBXY-TI2S'!$D228)</f>
        <v>3.3560776930234054E-3</v>
      </c>
      <c r="J228" s="18">
        <f>Model!$W$15*((drdp!D228)*'MBXY-TI2S'!$B228+(drdp!G228)*'MBXY-TI2S'!$C228+(drdp!J228)*'MBXY-TI2S'!$D228)</f>
        <v>0</v>
      </c>
      <c r="K228" s="21">
        <f>SUM(E$3:E227)+H228</f>
        <v>-3.8945935610807427</v>
      </c>
      <c r="L228" s="21">
        <f>SUM(F$3:F227)+I228</f>
        <v>1.0435531995390372</v>
      </c>
      <c r="M228" s="21">
        <f>SUM(G$3:G227)+J228</f>
        <v>0</v>
      </c>
      <c r="N228" s="19">
        <f t="shared" si="19"/>
        <v>15.167859006011581</v>
      </c>
      <c r="O228" s="19">
        <f t="shared" si="20"/>
        <v>1.0890032802681617</v>
      </c>
      <c r="P228" s="19">
        <f t="shared" si="21"/>
        <v>0</v>
      </c>
      <c r="Q228" s="19">
        <f t="shared" si="22"/>
        <v>-4.0642155715699424</v>
      </c>
      <c r="R228" s="19">
        <f t="shared" si="23"/>
        <v>0</v>
      </c>
      <c r="S228" s="19">
        <f t="shared" si="24"/>
        <v>0</v>
      </c>
    </row>
    <row r="229" spans="1:19" x14ac:dyDescent="0.25">
      <c r="A229" s="26">
        <f>Wellpath!E229</f>
        <v>6780</v>
      </c>
      <c r="B229" s="22">
        <v>0</v>
      </c>
      <c r="C229" s="22">
        <v>0</v>
      </c>
      <c r="D229" s="22">
        <f>COS(Wellpath!$O229) / (Bfield * COS(Dip))</f>
        <v>1.2349417595138832E-5</v>
      </c>
      <c r="E229" s="20">
        <f>Model!$W$15*((drdp!B229+drdp!K229)*'MBXY-TI2S'!$B229+(drdp!E229+drdp!N229)*'MBXY-TI2S'!$C229+(drdp!H229+drdp!Q229)*'MBXY-TI2S'!$D229)</f>
        <v>-2.5050104929023796E-2</v>
      </c>
      <c r="F229" s="20">
        <f>Model!$W$15*((drdp!C229+drdp!L229)*'MBXY-TI2S'!$B229+(drdp!F229+drdp!O229)*'MBXY-TI2S'!$C229+(drdp!I229+drdp!R229)*'MBXY-TI2S'!$D229)</f>
        <v>6.7121553860468109E-3</v>
      </c>
      <c r="G229" s="20">
        <f>Model!$W$15*((drdp!D229+drdp!M229)*'MBXY-TI2S'!$B229+(drdp!G229+drdp!P229)*'MBXY-TI2S'!$C229+(drdp!J229+drdp!S229)*'MBXY-TI2S'!$D229)</f>
        <v>0</v>
      </c>
      <c r="H229" s="18">
        <f>Model!$W$15*((drdp!B229)*'MBXY-TI2S'!$B229+(drdp!E229)*'MBXY-TI2S'!$C229+(drdp!H229)*'MBXY-TI2S'!$D229)</f>
        <v>-1.2525052464511898E-2</v>
      </c>
      <c r="I229" s="18">
        <f>Model!$W$15*((drdp!C229)*'MBXY-TI2S'!$B229+(drdp!F229)*'MBXY-TI2S'!$C229+(drdp!I229)*'MBXY-TI2S'!$D229)</f>
        <v>3.3560776930234054E-3</v>
      </c>
      <c r="J229" s="18">
        <f>Model!$W$15*((drdp!D229)*'MBXY-TI2S'!$B229+(drdp!G229)*'MBXY-TI2S'!$C229+(drdp!J229)*'MBXY-TI2S'!$D229)</f>
        <v>0</v>
      </c>
      <c r="K229" s="21">
        <f>SUM(E$3:E228)+H229</f>
        <v>-3.9196436660097667</v>
      </c>
      <c r="L229" s="21">
        <f>SUM(F$3:F228)+I229</f>
        <v>1.050265354925084</v>
      </c>
      <c r="M229" s="21">
        <f>SUM(G$3:G228)+J229</f>
        <v>0</v>
      </c>
      <c r="N229" s="19">
        <f t="shared" si="19"/>
        <v>15.363606468490483</v>
      </c>
      <c r="O229" s="19">
        <f t="shared" si="20"/>
        <v>1.1030573157559127</v>
      </c>
      <c r="P229" s="19">
        <f t="shared" si="21"/>
        <v>0</v>
      </c>
      <c r="Q229" s="19">
        <f t="shared" si="22"/>
        <v>-4.1166659460616053</v>
      </c>
      <c r="R229" s="19">
        <f t="shared" si="23"/>
        <v>0</v>
      </c>
      <c r="S229" s="19">
        <f t="shared" si="24"/>
        <v>0</v>
      </c>
    </row>
    <row r="230" spans="1:19" x14ac:dyDescent="0.25">
      <c r="A230" s="26">
        <f>Wellpath!E230</f>
        <v>6810</v>
      </c>
      <c r="B230" s="22">
        <v>0</v>
      </c>
      <c r="C230" s="22">
        <v>0</v>
      </c>
      <c r="D230" s="22">
        <f>COS(Wellpath!$O230) / (Bfield * COS(Dip))</f>
        <v>1.2349417595138832E-5</v>
      </c>
      <c r="E230" s="20">
        <f>Model!$W$15*((drdp!B230+drdp!K230)*'MBXY-TI2S'!$B230+(drdp!E230+drdp!N230)*'MBXY-TI2S'!$C230+(drdp!H230+drdp!Q230)*'MBXY-TI2S'!$D230)</f>
        <v>-2.5050104929023796E-2</v>
      </c>
      <c r="F230" s="20">
        <f>Model!$W$15*((drdp!C230+drdp!L230)*'MBXY-TI2S'!$B230+(drdp!F230+drdp!O230)*'MBXY-TI2S'!$C230+(drdp!I230+drdp!R230)*'MBXY-TI2S'!$D230)</f>
        <v>6.7121553860468109E-3</v>
      </c>
      <c r="G230" s="20">
        <f>Model!$W$15*((drdp!D230+drdp!M230)*'MBXY-TI2S'!$B230+(drdp!G230+drdp!P230)*'MBXY-TI2S'!$C230+(drdp!J230+drdp!S230)*'MBXY-TI2S'!$D230)</f>
        <v>0</v>
      </c>
      <c r="H230" s="18">
        <f>Model!$W$15*((drdp!B230)*'MBXY-TI2S'!$B230+(drdp!E230)*'MBXY-TI2S'!$C230+(drdp!H230)*'MBXY-TI2S'!$D230)</f>
        <v>-1.2525052464511898E-2</v>
      </c>
      <c r="I230" s="18">
        <f>Model!$W$15*((drdp!C230)*'MBXY-TI2S'!$B230+(drdp!F230)*'MBXY-TI2S'!$C230+(drdp!I230)*'MBXY-TI2S'!$D230)</f>
        <v>3.3560776930234054E-3</v>
      </c>
      <c r="J230" s="18">
        <f>Model!$W$15*((drdp!D230)*'MBXY-TI2S'!$B230+(drdp!G230)*'MBXY-TI2S'!$C230+(drdp!J230)*'MBXY-TI2S'!$D230)</f>
        <v>0</v>
      </c>
      <c r="K230" s="21">
        <f>SUM(E$3:E229)+H230</f>
        <v>-3.9446937709387906</v>
      </c>
      <c r="L230" s="21">
        <f>SUM(F$3:F229)+I230</f>
        <v>1.0569775103111307</v>
      </c>
      <c r="M230" s="21">
        <f>SUM(G$3:G229)+J230</f>
        <v>0</v>
      </c>
      <c r="N230" s="19">
        <f t="shared" si="19"/>
        <v>15.560608946483296</v>
      </c>
      <c r="O230" s="19">
        <f t="shared" si="20"/>
        <v>1.1172014573035165</v>
      </c>
      <c r="P230" s="19">
        <f t="shared" si="21"/>
        <v>0</v>
      </c>
      <c r="Q230" s="19">
        <f t="shared" si="22"/>
        <v>-4.169452600946709</v>
      </c>
      <c r="R230" s="19">
        <f t="shared" si="23"/>
        <v>0</v>
      </c>
      <c r="S230" s="19">
        <f t="shared" si="24"/>
        <v>0</v>
      </c>
    </row>
    <row r="231" spans="1:19" x14ac:dyDescent="0.25">
      <c r="A231" s="26">
        <f>Wellpath!E231</f>
        <v>6840</v>
      </c>
      <c r="B231" s="22">
        <v>0</v>
      </c>
      <c r="C231" s="22">
        <v>0</v>
      </c>
      <c r="D231" s="22">
        <f>COS(Wellpath!$O231) / (Bfield * COS(Dip))</f>
        <v>1.2349417595138832E-5</v>
      </c>
      <c r="E231" s="20">
        <f>Model!$W$15*((drdp!B231+drdp!K231)*'MBXY-TI2S'!$B231+(drdp!E231+drdp!N231)*'MBXY-TI2S'!$C231+(drdp!H231+drdp!Q231)*'MBXY-TI2S'!$D231)</f>
        <v>-2.5050104929023796E-2</v>
      </c>
      <c r="F231" s="20">
        <f>Model!$W$15*((drdp!C231+drdp!L231)*'MBXY-TI2S'!$B231+(drdp!F231+drdp!O231)*'MBXY-TI2S'!$C231+(drdp!I231+drdp!R231)*'MBXY-TI2S'!$D231)</f>
        <v>6.7121553860468109E-3</v>
      </c>
      <c r="G231" s="20">
        <f>Model!$W$15*((drdp!D231+drdp!M231)*'MBXY-TI2S'!$B231+(drdp!G231+drdp!P231)*'MBXY-TI2S'!$C231+(drdp!J231+drdp!S231)*'MBXY-TI2S'!$D231)</f>
        <v>0</v>
      </c>
      <c r="H231" s="18">
        <f>Model!$W$15*((drdp!B231)*'MBXY-TI2S'!$B231+(drdp!E231)*'MBXY-TI2S'!$C231+(drdp!H231)*'MBXY-TI2S'!$D231)</f>
        <v>-1.2525052464511898E-2</v>
      </c>
      <c r="I231" s="18">
        <f>Model!$W$15*((drdp!C231)*'MBXY-TI2S'!$B231+(drdp!F231)*'MBXY-TI2S'!$C231+(drdp!I231)*'MBXY-TI2S'!$D231)</f>
        <v>3.3560776930234054E-3</v>
      </c>
      <c r="J231" s="18">
        <f>Model!$W$15*((drdp!D231)*'MBXY-TI2S'!$B231+(drdp!G231)*'MBXY-TI2S'!$C231+(drdp!J231)*'MBXY-TI2S'!$D231)</f>
        <v>0</v>
      </c>
      <c r="K231" s="21">
        <f>SUM(E$3:E230)+H231</f>
        <v>-3.9697438758678145</v>
      </c>
      <c r="L231" s="21">
        <f>SUM(F$3:F230)+I231</f>
        <v>1.0636896656971775</v>
      </c>
      <c r="M231" s="21">
        <f>SUM(G$3:G230)+J231</f>
        <v>0</v>
      </c>
      <c r="N231" s="19">
        <f t="shared" si="19"/>
        <v>15.758866439990019</v>
      </c>
      <c r="O231" s="19">
        <f t="shared" si="20"/>
        <v>1.1314357049109731</v>
      </c>
      <c r="P231" s="19">
        <f t="shared" si="21"/>
        <v>0</v>
      </c>
      <c r="Q231" s="19">
        <f t="shared" si="22"/>
        <v>-4.2225755362252535</v>
      </c>
      <c r="R231" s="19">
        <f t="shared" si="23"/>
        <v>0</v>
      </c>
      <c r="S231" s="19">
        <f t="shared" si="24"/>
        <v>0</v>
      </c>
    </row>
    <row r="232" spans="1:19" x14ac:dyDescent="0.25">
      <c r="A232" s="26">
        <f>Wellpath!E232</f>
        <v>6870</v>
      </c>
      <c r="B232" s="22">
        <v>0</v>
      </c>
      <c r="C232" s="22">
        <v>0</v>
      </c>
      <c r="D232" s="22">
        <f>COS(Wellpath!$O232) / (Bfield * COS(Dip))</f>
        <v>1.2349417595138832E-5</v>
      </c>
      <c r="E232" s="20">
        <f>Model!$W$15*((drdp!B232+drdp!K232)*'MBXY-TI2S'!$B232+(drdp!E232+drdp!N232)*'MBXY-TI2S'!$C232+(drdp!H232+drdp!Q232)*'MBXY-TI2S'!$D232)</f>
        <v>-2.5050104929023796E-2</v>
      </c>
      <c r="F232" s="20">
        <f>Model!$W$15*((drdp!C232+drdp!L232)*'MBXY-TI2S'!$B232+(drdp!F232+drdp!O232)*'MBXY-TI2S'!$C232+(drdp!I232+drdp!R232)*'MBXY-TI2S'!$D232)</f>
        <v>6.7121553860468109E-3</v>
      </c>
      <c r="G232" s="20">
        <f>Model!$W$15*((drdp!D232+drdp!M232)*'MBXY-TI2S'!$B232+(drdp!G232+drdp!P232)*'MBXY-TI2S'!$C232+(drdp!J232+drdp!S232)*'MBXY-TI2S'!$D232)</f>
        <v>0</v>
      </c>
      <c r="H232" s="18">
        <f>Model!$W$15*((drdp!B232)*'MBXY-TI2S'!$B232+(drdp!E232)*'MBXY-TI2S'!$C232+(drdp!H232)*'MBXY-TI2S'!$D232)</f>
        <v>-1.2525052464511898E-2</v>
      </c>
      <c r="I232" s="18">
        <f>Model!$W$15*((drdp!C232)*'MBXY-TI2S'!$B232+(drdp!F232)*'MBXY-TI2S'!$C232+(drdp!I232)*'MBXY-TI2S'!$D232)</f>
        <v>3.3560776930234054E-3</v>
      </c>
      <c r="J232" s="18">
        <f>Model!$W$15*((drdp!D232)*'MBXY-TI2S'!$B232+(drdp!G232)*'MBXY-TI2S'!$C232+(drdp!J232)*'MBXY-TI2S'!$D232)</f>
        <v>0</v>
      </c>
      <c r="K232" s="21">
        <f>SUM(E$3:E231)+H232</f>
        <v>-3.9947939807968385</v>
      </c>
      <c r="L232" s="21">
        <f>SUM(F$3:F231)+I232</f>
        <v>1.0704018210832242</v>
      </c>
      <c r="M232" s="21">
        <f>SUM(G$3:G231)+J232</f>
        <v>0</v>
      </c>
      <c r="N232" s="19">
        <f t="shared" si="19"/>
        <v>15.958378949010651</v>
      </c>
      <c r="O232" s="19">
        <f t="shared" si="20"/>
        <v>1.1457600585782828</v>
      </c>
      <c r="P232" s="19">
        <f t="shared" si="21"/>
        <v>0</v>
      </c>
      <c r="Q232" s="19">
        <f t="shared" si="22"/>
        <v>-4.2760347518972388</v>
      </c>
      <c r="R232" s="19">
        <f t="shared" si="23"/>
        <v>0</v>
      </c>
      <c r="S232" s="19">
        <f t="shared" si="24"/>
        <v>0</v>
      </c>
    </row>
    <row r="233" spans="1:19" x14ac:dyDescent="0.25">
      <c r="A233" s="26">
        <f>Wellpath!E233</f>
        <v>6900</v>
      </c>
      <c r="B233" s="22">
        <v>0</v>
      </c>
      <c r="C233" s="22">
        <v>0</v>
      </c>
      <c r="D233" s="22">
        <f>COS(Wellpath!$O233) / (Bfield * COS(Dip))</f>
        <v>1.2349417595138832E-5</v>
      </c>
      <c r="E233" s="20">
        <f>Model!$W$15*((drdp!B233+drdp!K233)*'MBXY-TI2S'!$B233+(drdp!E233+drdp!N233)*'MBXY-TI2S'!$C233+(drdp!H233+drdp!Q233)*'MBXY-TI2S'!$D233)</f>
        <v>-2.5050104929023796E-2</v>
      </c>
      <c r="F233" s="20">
        <f>Model!$W$15*((drdp!C233+drdp!L233)*'MBXY-TI2S'!$B233+(drdp!F233+drdp!O233)*'MBXY-TI2S'!$C233+(drdp!I233+drdp!R233)*'MBXY-TI2S'!$D233)</f>
        <v>6.7121553860468109E-3</v>
      </c>
      <c r="G233" s="20">
        <f>Model!$W$15*((drdp!D233+drdp!M233)*'MBXY-TI2S'!$B233+(drdp!G233+drdp!P233)*'MBXY-TI2S'!$C233+(drdp!J233+drdp!S233)*'MBXY-TI2S'!$D233)</f>
        <v>0</v>
      </c>
      <c r="H233" s="18">
        <f>Model!$W$15*((drdp!B233)*'MBXY-TI2S'!$B233+(drdp!E233)*'MBXY-TI2S'!$C233+(drdp!H233)*'MBXY-TI2S'!$D233)</f>
        <v>-1.2525052464511898E-2</v>
      </c>
      <c r="I233" s="18">
        <f>Model!$W$15*((drdp!C233)*'MBXY-TI2S'!$B233+(drdp!F233)*'MBXY-TI2S'!$C233+(drdp!I233)*'MBXY-TI2S'!$D233)</f>
        <v>3.3560776930234054E-3</v>
      </c>
      <c r="J233" s="18">
        <f>Model!$W$15*((drdp!D233)*'MBXY-TI2S'!$B233+(drdp!G233)*'MBXY-TI2S'!$C233+(drdp!J233)*'MBXY-TI2S'!$D233)</f>
        <v>0</v>
      </c>
      <c r="K233" s="21">
        <f>SUM(E$3:E232)+H233</f>
        <v>-4.0198440857258619</v>
      </c>
      <c r="L233" s="21">
        <f>SUM(F$3:F232)+I233</f>
        <v>1.077113976469271</v>
      </c>
      <c r="M233" s="21">
        <f>SUM(G$3:G232)+J233</f>
        <v>0</v>
      </c>
      <c r="N233" s="19">
        <f t="shared" si="19"/>
        <v>16.159146473545192</v>
      </c>
      <c r="O233" s="19">
        <f t="shared" si="20"/>
        <v>1.1601745183054453</v>
      </c>
      <c r="P233" s="19">
        <f t="shared" si="21"/>
        <v>0</v>
      </c>
      <c r="Q233" s="19">
        <f t="shared" si="22"/>
        <v>-4.329830247962664</v>
      </c>
      <c r="R233" s="19">
        <f t="shared" si="23"/>
        <v>0</v>
      </c>
      <c r="S233" s="19">
        <f t="shared" si="24"/>
        <v>0</v>
      </c>
    </row>
    <row r="234" spans="1:19" x14ac:dyDescent="0.25">
      <c r="A234" s="26">
        <f>Wellpath!E234</f>
        <v>6930</v>
      </c>
      <c r="B234" s="22">
        <v>0</v>
      </c>
      <c r="C234" s="22">
        <v>0</v>
      </c>
      <c r="D234" s="22">
        <f>COS(Wellpath!$O234) / (Bfield * COS(Dip))</f>
        <v>1.2349417595138832E-5</v>
      </c>
      <c r="E234" s="20">
        <f>Model!$W$15*((drdp!B234+drdp!K234)*'MBXY-TI2S'!$B234+(drdp!E234+drdp!N234)*'MBXY-TI2S'!$C234+(drdp!H234+drdp!Q234)*'MBXY-TI2S'!$D234)</f>
        <v>-2.5050104929023796E-2</v>
      </c>
      <c r="F234" s="20">
        <f>Model!$W$15*((drdp!C234+drdp!L234)*'MBXY-TI2S'!$B234+(drdp!F234+drdp!O234)*'MBXY-TI2S'!$C234+(drdp!I234+drdp!R234)*'MBXY-TI2S'!$D234)</f>
        <v>6.7121553860468109E-3</v>
      </c>
      <c r="G234" s="20">
        <f>Model!$W$15*((drdp!D234+drdp!M234)*'MBXY-TI2S'!$B234+(drdp!G234+drdp!P234)*'MBXY-TI2S'!$C234+(drdp!J234+drdp!S234)*'MBXY-TI2S'!$D234)</f>
        <v>0</v>
      </c>
      <c r="H234" s="18">
        <f>Model!$W$15*((drdp!B234)*'MBXY-TI2S'!$B234+(drdp!E234)*'MBXY-TI2S'!$C234+(drdp!H234)*'MBXY-TI2S'!$D234)</f>
        <v>-1.2525052464511898E-2</v>
      </c>
      <c r="I234" s="18">
        <f>Model!$W$15*((drdp!C234)*'MBXY-TI2S'!$B234+(drdp!F234)*'MBXY-TI2S'!$C234+(drdp!I234)*'MBXY-TI2S'!$D234)</f>
        <v>3.3560776930234054E-3</v>
      </c>
      <c r="J234" s="18">
        <f>Model!$W$15*((drdp!D234)*'MBXY-TI2S'!$B234+(drdp!G234)*'MBXY-TI2S'!$C234+(drdp!J234)*'MBXY-TI2S'!$D234)</f>
        <v>0</v>
      </c>
      <c r="K234" s="21">
        <f>SUM(E$3:E233)+H234</f>
        <v>-4.0448941906548859</v>
      </c>
      <c r="L234" s="21">
        <f>SUM(F$3:F233)+I234</f>
        <v>1.0838261318553177</v>
      </c>
      <c r="M234" s="21">
        <f>SUM(G$3:G233)+J234</f>
        <v>0</v>
      </c>
      <c r="N234" s="19">
        <f t="shared" si="19"/>
        <v>16.361169013593646</v>
      </c>
      <c r="O234" s="19">
        <f t="shared" si="20"/>
        <v>1.1746790840924606</v>
      </c>
      <c r="P234" s="19">
        <f t="shared" si="21"/>
        <v>0</v>
      </c>
      <c r="Q234" s="19">
        <f t="shared" si="22"/>
        <v>-4.3839620244215309</v>
      </c>
      <c r="R234" s="19">
        <f t="shared" si="23"/>
        <v>0</v>
      </c>
      <c r="S234" s="19">
        <f t="shared" si="24"/>
        <v>0</v>
      </c>
    </row>
    <row r="235" spans="1:19" x14ac:dyDescent="0.25">
      <c r="A235" s="26">
        <f>Wellpath!E235</f>
        <v>6960</v>
      </c>
      <c r="B235" s="22">
        <v>0</v>
      </c>
      <c r="C235" s="22">
        <v>0</v>
      </c>
      <c r="D235" s="22">
        <f>COS(Wellpath!$O235) / (Bfield * COS(Dip))</f>
        <v>1.2349417595138832E-5</v>
      </c>
      <c r="E235" s="20">
        <f>Model!$W$15*((drdp!B235+drdp!K235)*'MBXY-TI2S'!$B235+(drdp!E235+drdp!N235)*'MBXY-TI2S'!$C235+(drdp!H235+drdp!Q235)*'MBXY-TI2S'!$D235)</f>
        <v>-2.5050104929023796E-2</v>
      </c>
      <c r="F235" s="20">
        <f>Model!$W$15*((drdp!C235+drdp!L235)*'MBXY-TI2S'!$B235+(drdp!F235+drdp!O235)*'MBXY-TI2S'!$C235+(drdp!I235+drdp!R235)*'MBXY-TI2S'!$D235)</f>
        <v>6.7121553860468109E-3</v>
      </c>
      <c r="G235" s="20">
        <f>Model!$W$15*((drdp!D235+drdp!M235)*'MBXY-TI2S'!$B235+(drdp!G235+drdp!P235)*'MBXY-TI2S'!$C235+(drdp!J235+drdp!S235)*'MBXY-TI2S'!$D235)</f>
        <v>0</v>
      </c>
      <c r="H235" s="18">
        <f>Model!$W$15*((drdp!B235)*'MBXY-TI2S'!$B235+(drdp!E235)*'MBXY-TI2S'!$C235+(drdp!H235)*'MBXY-TI2S'!$D235)</f>
        <v>-1.2525052464511898E-2</v>
      </c>
      <c r="I235" s="18">
        <f>Model!$W$15*((drdp!C235)*'MBXY-TI2S'!$B235+(drdp!F235)*'MBXY-TI2S'!$C235+(drdp!I235)*'MBXY-TI2S'!$D235)</f>
        <v>3.3560776930234054E-3</v>
      </c>
      <c r="J235" s="18">
        <f>Model!$W$15*((drdp!D235)*'MBXY-TI2S'!$B235+(drdp!G235)*'MBXY-TI2S'!$C235+(drdp!J235)*'MBXY-TI2S'!$D235)</f>
        <v>0</v>
      </c>
      <c r="K235" s="21">
        <f>SUM(E$3:E234)+H235</f>
        <v>-4.0699442955839098</v>
      </c>
      <c r="L235" s="21">
        <f>SUM(F$3:F234)+I235</f>
        <v>1.0905382872413645</v>
      </c>
      <c r="M235" s="21">
        <f>SUM(G$3:G234)+J235</f>
        <v>0</v>
      </c>
      <c r="N235" s="19">
        <f t="shared" si="19"/>
        <v>16.564446569156008</v>
      </c>
      <c r="O235" s="19">
        <f t="shared" si="20"/>
        <v>1.1892737559393287</v>
      </c>
      <c r="P235" s="19">
        <f t="shared" si="21"/>
        <v>0</v>
      </c>
      <c r="Q235" s="19">
        <f t="shared" si="22"/>
        <v>-4.4384300812738386</v>
      </c>
      <c r="R235" s="19">
        <f t="shared" si="23"/>
        <v>0</v>
      </c>
      <c r="S235" s="19">
        <f t="shared" si="24"/>
        <v>0</v>
      </c>
    </row>
    <row r="236" spans="1:19" x14ac:dyDescent="0.25">
      <c r="A236" s="26">
        <f>Wellpath!E236</f>
        <v>6990</v>
      </c>
      <c r="B236" s="22">
        <v>0</v>
      </c>
      <c r="C236" s="22">
        <v>0</v>
      </c>
      <c r="D236" s="22">
        <f>COS(Wellpath!$O236) / (Bfield * COS(Dip))</f>
        <v>1.2349417595138832E-5</v>
      </c>
      <c r="E236" s="20">
        <f>Model!$W$15*((drdp!B236+drdp!K236)*'MBXY-TI2S'!$B236+(drdp!E236+drdp!N236)*'MBXY-TI2S'!$C236+(drdp!H236+drdp!Q236)*'MBXY-TI2S'!$D236)</f>
        <v>-2.5050104929023796E-2</v>
      </c>
      <c r="F236" s="20">
        <f>Model!$W$15*((drdp!C236+drdp!L236)*'MBXY-TI2S'!$B236+(drdp!F236+drdp!O236)*'MBXY-TI2S'!$C236+(drdp!I236+drdp!R236)*'MBXY-TI2S'!$D236)</f>
        <v>6.7121553860468109E-3</v>
      </c>
      <c r="G236" s="20">
        <f>Model!$W$15*((drdp!D236+drdp!M236)*'MBXY-TI2S'!$B236+(drdp!G236+drdp!P236)*'MBXY-TI2S'!$C236+(drdp!J236+drdp!S236)*'MBXY-TI2S'!$D236)</f>
        <v>0</v>
      </c>
      <c r="H236" s="18">
        <f>Model!$W$15*((drdp!B236)*'MBXY-TI2S'!$B236+(drdp!E236)*'MBXY-TI2S'!$C236+(drdp!H236)*'MBXY-TI2S'!$D236)</f>
        <v>-1.2525052464511898E-2</v>
      </c>
      <c r="I236" s="18">
        <f>Model!$W$15*((drdp!C236)*'MBXY-TI2S'!$B236+(drdp!F236)*'MBXY-TI2S'!$C236+(drdp!I236)*'MBXY-TI2S'!$D236)</f>
        <v>3.3560776930234054E-3</v>
      </c>
      <c r="J236" s="18">
        <f>Model!$W$15*((drdp!D236)*'MBXY-TI2S'!$B236+(drdp!G236)*'MBXY-TI2S'!$C236+(drdp!J236)*'MBXY-TI2S'!$D236)</f>
        <v>0</v>
      </c>
      <c r="K236" s="21">
        <f>SUM(E$3:E235)+H236</f>
        <v>-4.0949944005129337</v>
      </c>
      <c r="L236" s="21">
        <f>SUM(F$3:F235)+I236</f>
        <v>1.0972504426274112</v>
      </c>
      <c r="M236" s="21">
        <f>SUM(G$3:G235)+J236</f>
        <v>0</v>
      </c>
      <c r="N236" s="19">
        <f t="shared" si="19"/>
        <v>16.768979140232283</v>
      </c>
      <c r="O236" s="19">
        <f t="shared" si="20"/>
        <v>1.2039585338460499</v>
      </c>
      <c r="P236" s="19">
        <f t="shared" si="21"/>
        <v>0</v>
      </c>
      <c r="Q236" s="19">
        <f t="shared" si="22"/>
        <v>-4.4932344185195872</v>
      </c>
      <c r="R236" s="19">
        <f t="shared" si="23"/>
        <v>0</v>
      </c>
      <c r="S236" s="19">
        <f t="shared" si="24"/>
        <v>0</v>
      </c>
    </row>
    <row r="237" spans="1:19" x14ac:dyDescent="0.25">
      <c r="A237" s="26">
        <f>Wellpath!E237</f>
        <v>7020</v>
      </c>
      <c r="B237" s="22">
        <v>0</v>
      </c>
      <c r="C237" s="22">
        <v>0</v>
      </c>
      <c r="D237" s="22">
        <f>COS(Wellpath!$O237) / (Bfield * COS(Dip))</f>
        <v>1.2349417595138832E-5</v>
      </c>
      <c r="E237" s="20">
        <f>Model!$W$15*((drdp!B237+drdp!K237)*'MBXY-TI2S'!$B237+(drdp!E237+drdp!N237)*'MBXY-TI2S'!$C237+(drdp!H237+drdp!Q237)*'MBXY-TI2S'!$D237)</f>
        <v>-2.5050104929023796E-2</v>
      </c>
      <c r="F237" s="20">
        <f>Model!$W$15*((drdp!C237+drdp!L237)*'MBXY-TI2S'!$B237+(drdp!F237+drdp!O237)*'MBXY-TI2S'!$C237+(drdp!I237+drdp!R237)*'MBXY-TI2S'!$D237)</f>
        <v>6.7121553860468109E-3</v>
      </c>
      <c r="G237" s="20">
        <f>Model!$W$15*((drdp!D237+drdp!M237)*'MBXY-TI2S'!$B237+(drdp!G237+drdp!P237)*'MBXY-TI2S'!$C237+(drdp!J237+drdp!S237)*'MBXY-TI2S'!$D237)</f>
        <v>0</v>
      </c>
      <c r="H237" s="18">
        <f>Model!$W$15*((drdp!B237)*'MBXY-TI2S'!$B237+(drdp!E237)*'MBXY-TI2S'!$C237+(drdp!H237)*'MBXY-TI2S'!$D237)</f>
        <v>-1.2525052464511898E-2</v>
      </c>
      <c r="I237" s="18">
        <f>Model!$W$15*((drdp!C237)*'MBXY-TI2S'!$B237+(drdp!F237)*'MBXY-TI2S'!$C237+(drdp!I237)*'MBXY-TI2S'!$D237)</f>
        <v>3.3560776930234054E-3</v>
      </c>
      <c r="J237" s="18">
        <f>Model!$W$15*((drdp!D237)*'MBXY-TI2S'!$B237+(drdp!G237)*'MBXY-TI2S'!$C237+(drdp!J237)*'MBXY-TI2S'!$D237)</f>
        <v>0</v>
      </c>
      <c r="K237" s="21">
        <f>SUM(E$3:E236)+H237</f>
        <v>-4.1200445054419577</v>
      </c>
      <c r="L237" s="21">
        <f>SUM(F$3:F236)+I237</f>
        <v>1.103962598013458</v>
      </c>
      <c r="M237" s="21">
        <f>SUM(G$3:G236)+J237</f>
        <v>0</v>
      </c>
      <c r="N237" s="19">
        <f t="shared" si="19"/>
        <v>16.974766726822466</v>
      </c>
      <c r="O237" s="19">
        <f t="shared" si="20"/>
        <v>1.2187334178126239</v>
      </c>
      <c r="P237" s="19">
        <f t="shared" si="21"/>
        <v>0</v>
      </c>
      <c r="Q237" s="19">
        <f t="shared" si="22"/>
        <v>-4.5483750361587765</v>
      </c>
      <c r="R237" s="19">
        <f t="shared" si="23"/>
        <v>0</v>
      </c>
      <c r="S237" s="19">
        <f t="shared" si="24"/>
        <v>0</v>
      </c>
    </row>
    <row r="238" spans="1:19" x14ac:dyDescent="0.25">
      <c r="A238" s="26">
        <f>Wellpath!E238</f>
        <v>7050</v>
      </c>
      <c r="B238" s="22">
        <v>0</v>
      </c>
      <c r="C238" s="22">
        <v>0</v>
      </c>
      <c r="D238" s="22">
        <f>COS(Wellpath!$O238) / (Bfield * COS(Dip))</f>
        <v>1.2349417595138832E-5</v>
      </c>
      <c r="E238" s="20">
        <f>Model!$W$15*((drdp!B238+drdp!K238)*'MBXY-TI2S'!$B238+(drdp!E238+drdp!N238)*'MBXY-TI2S'!$C238+(drdp!H238+drdp!Q238)*'MBXY-TI2S'!$D238)</f>
        <v>-2.5050104929023796E-2</v>
      </c>
      <c r="F238" s="20">
        <f>Model!$W$15*((drdp!C238+drdp!L238)*'MBXY-TI2S'!$B238+(drdp!F238+drdp!O238)*'MBXY-TI2S'!$C238+(drdp!I238+drdp!R238)*'MBXY-TI2S'!$D238)</f>
        <v>6.7121553860468109E-3</v>
      </c>
      <c r="G238" s="20">
        <f>Model!$W$15*((drdp!D238+drdp!M238)*'MBXY-TI2S'!$B238+(drdp!G238+drdp!P238)*'MBXY-TI2S'!$C238+(drdp!J238+drdp!S238)*'MBXY-TI2S'!$D238)</f>
        <v>0</v>
      </c>
      <c r="H238" s="18">
        <f>Model!$W$15*((drdp!B238)*'MBXY-TI2S'!$B238+(drdp!E238)*'MBXY-TI2S'!$C238+(drdp!H238)*'MBXY-TI2S'!$D238)</f>
        <v>-1.2525052464511898E-2</v>
      </c>
      <c r="I238" s="18">
        <f>Model!$W$15*((drdp!C238)*'MBXY-TI2S'!$B238+(drdp!F238)*'MBXY-TI2S'!$C238+(drdp!I238)*'MBXY-TI2S'!$D238)</f>
        <v>3.3560776930234054E-3</v>
      </c>
      <c r="J238" s="18">
        <f>Model!$W$15*((drdp!D238)*'MBXY-TI2S'!$B238+(drdp!G238)*'MBXY-TI2S'!$C238+(drdp!J238)*'MBXY-TI2S'!$D238)</f>
        <v>0</v>
      </c>
      <c r="K238" s="21">
        <f>SUM(E$3:E237)+H238</f>
        <v>-4.1450946103709816</v>
      </c>
      <c r="L238" s="21">
        <f>SUM(F$3:F237)+I238</f>
        <v>1.1106747533995047</v>
      </c>
      <c r="M238" s="21">
        <f>SUM(G$3:G237)+J238</f>
        <v>0</v>
      </c>
      <c r="N238" s="19">
        <f t="shared" si="19"/>
        <v>17.181809328926558</v>
      </c>
      <c r="O238" s="19">
        <f t="shared" si="20"/>
        <v>1.2335984078390507</v>
      </c>
      <c r="P238" s="19">
        <f t="shared" si="21"/>
        <v>0</v>
      </c>
      <c r="Q238" s="19">
        <f t="shared" si="22"/>
        <v>-4.6038519341914057</v>
      </c>
      <c r="R238" s="19">
        <f t="shared" si="23"/>
        <v>0</v>
      </c>
      <c r="S238" s="19">
        <f t="shared" si="24"/>
        <v>0</v>
      </c>
    </row>
    <row r="239" spans="1:19" x14ac:dyDescent="0.25">
      <c r="A239" s="26">
        <f>Wellpath!E239</f>
        <v>7080</v>
      </c>
      <c r="B239" s="22">
        <v>0</v>
      </c>
      <c r="C239" s="22">
        <v>0</v>
      </c>
      <c r="D239" s="22">
        <f>COS(Wellpath!$O239) / (Bfield * COS(Dip))</f>
        <v>1.2349417595138832E-5</v>
      </c>
      <c r="E239" s="20">
        <f>Model!$W$15*((drdp!B239+drdp!K239)*'MBXY-TI2S'!$B239+(drdp!E239+drdp!N239)*'MBXY-TI2S'!$C239+(drdp!H239+drdp!Q239)*'MBXY-TI2S'!$D239)</f>
        <v>-2.5050104929023796E-2</v>
      </c>
      <c r="F239" s="20">
        <f>Model!$W$15*((drdp!C239+drdp!L239)*'MBXY-TI2S'!$B239+(drdp!F239+drdp!O239)*'MBXY-TI2S'!$C239+(drdp!I239+drdp!R239)*'MBXY-TI2S'!$D239)</f>
        <v>6.7121553860468109E-3</v>
      </c>
      <c r="G239" s="20">
        <f>Model!$W$15*((drdp!D239+drdp!M239)*'MBXY-TI2S'!$B239+(drdp!G239+drdp!P239)*'MBXY-TI2S'!$C239+(drdp!J239+drdp!S239)*'MBXY-TI2S'!$D239)</f>
        <v>0</v>
      </c>
      <c r="H239" s="18">
        <f>Model!$W$15*((drdp!B239)*'MBXY-TI2S'!$B239+(drdp!E239)*'MBXY-TI2S'!$C239+(drdp!H239)*'MBXY-TI2S'!$D239)</f>
        <v>-1.2525052464511898E-2</v>
      </c>
      <c r="I239" s="18">
        <f>Model!$W$15*((drdp!C239)*'MBXY-TI2S'!$B239+(drdp!F239)*'MBXY-TI2S'!$C239+(drdp!I239)*'MBXY-TI2S'!$D239)</f>
        <v>3.3560776930234054E-3</v>
      </c>
      <c r="J239" s="18">
        <f>Model!$W$15*((drdp!D239)*'MBXY-TI2S'!$B239+(drdp!G239)*'MBXY-TI2S'!$C239+(drdp!J239)*'MBXY-TI2S'!$D239)</f>
        <v>0</v>
      </c>
      <c r="K239" s="21">
        <f>SUM(E$3:E238)+H239</f>
        <v>-4.1701447153000055</v>
      </c>
      <c r="L239" s="21">
        <f>SUM(F$3:F238)+I239</f>
        <v>1.1173869087855515</v>
      </c>
      <c r="M239" s="21">
        <f>SUM(G$3:G238)+J239</f>
        <v>0</v>
      </c>
      <c r="N239" s="19">
        <f t="shared" si="19"/>
        <v>17.390106946544563</v>
      </c>
      <c r="O239" s="19">
        <f t="shared" si="20"/>
        <v>1.2485535039253304</v>
      </c>
      <c r="P239" s="19">
        <f t="shared" si="21"/>
        <v>0</v>
      </c>
      <c r="Q239" s="19">
        <f t="shared" si="22"/>
        <v>-4.6596651126174766</v>
      </c>
      <c r="R239" s="19">
        <f t="shared" si="23"/>
        <v>0</v>
      </c>
      <c r="S239" s="19">
        <f t="shared" si="24"/>
        <v>0</v>
      </c>
    </row>
    <row r="240" spans="1:19" x14ac:dyDescent="0.25">
      <c r="A240" s="26">
        <f>Wellpath!E240</f>
        <v>7110</v>
      </c>
      <c r="B240" s="22">
        <v>0</v>
      </c>
      <c r="C240" s="22">
        <v>0</v>
      </c>
      <c r="D240" s="22">
        <f>COS(Wellpath!$O240) / (Bfield * COS(Dip))</f>
        <v>1.2349417595138832E-5</v>
      </c>
      <c r="E240" s="20">
        <f>Model!$W$15*((drdp!B240+drdp!K240)*'MBXY-TI2S'!$B240+(drdp!E240+drdp!N240)*'MBXY-TI2S'!$C240+(drdp!H240+drdp!Q240)*'MBXY-TI2S'!$D240)</f>
        <v>-2.5050104929023796E-2</v>
      </c>
      <c r="F240" s="20">
        <f>Model!$W$15*((drdp!C240+drdp!L240)*'MBXY-TI2S'!$B240+(drdp!F240+drdp!O240)*'MBXY-TI2S'!$C240+(drdp!I240+drdp!R240)*'MBXY-TI2S'!$D240)</f>
        <v>6.7121553860468109E-3</v>
      </c>
      <c r="G240" s="20">
        <f>Model!$W$15*((drdp!D240+drdp!M240)*'MBXY-TI2S'!$B240+(drdp!G240+drdp!P240)*'MBXY-TI2S'!$C240+(drdp!J240+drdp!S240)*'MBXY-TI2S'!$D240)</f>
        <v>0</v>
      </c>
      <c r="H240" s="18">
        <f>Model!$W$15*((drdp!B240)*'MBXY-TI2S'!$B240+(drdp!E240)*'MBXY-TI2S'!$C240+(drdp!H240)*'MBXY-TI2S'!$D240)</f>
        <v>-1.2525052464511898E-2</v>
      </c>
      <c r="I240" s="18">
        <f>Model!$W$15*((drdp!C240)*'MBXY-TI2S'!$B240+(drdp!F240)*'MBXY-TI2S'!$C240+(drdp!I240)*'MBXY-TI2S'!$D240)</f>
        <v>3.3560776930234054E-3</v>
      </c>
      <c r="J240" s="18">
        <f>Model!$W$15*((drdp!D240)*'MBXY-TI2S'!$B240+(drdp!G240)*'MBXY-TI2S'!$C240+(drdp!J240)*'MBXY-TI2S'!$D240)</f>
        <v>0</v>
      </c>
      <c r="K240" s="21">
        <f>SUM(E$3:E239)+H240</f>
        <v>-4.1951948202290295</v>
      </c>
      <c r="L240" s="21">
        <f>SUM(F$3:F239)+I240</f>
        <v>1.1240990641715982</v>
      </c>
      <c r="M240" s="21">
        <f>SUM(G$3:G239)+J240</f>
        <v>0</v>
      </c>
      <c r="N240" s="19">
        <f t="shared" si="19"/>
        <v>17.59965957967648</v>
      </c>
      <c r="O240" s="19">
        <f t="shared" si="20"/>
        <v>1.2635987060714629</v>
      </c>
      <c r="P240" s="19">
        <f t="shared" si="21"/>
        <v>0</v>
      </c>
      <c r="Q240" s="19">
        <f t="shared" si="22"/>
        <v>-4.7158145714369883</v>
      </c>
      <c r="R240" s="19">
        <f t="shared" si="23"/>
        <v>0</v>
      </c>
      <c r="S240" s="19">
        <f t="shared" si="24"/>
        <v>0</v>
      </c>
    </row>
    <row r="241" spans="1:19" x14ac:dyDescent="0.25">
      <c r="A241" s="26">
        <f>Wellpath!E241</f>
        <v>7140</v>
      </c>
      <c r="B241" s="22">
        <v>0</v>
      </c>
      <c r="C241" s="22">
        <v>0</v>
      </c>
      <c r="D241" s="22">
        <f>COS(Wellpath!$O241) / (Bfield * COS(Dip))</f>
        <v>1.2349417595138832E-5</v>
      </c>
      <c r="E241" s="20">
        <f>Model!$W$15*((drdp!B241+drdp!K241)*'MBXY-TI2S'!$B241+(drdp!E241+drdp!N241)*'MBXY-TI2S'!$C241+(drdp!H241+drdp!Q241)*'MBXY-TI2S'!$D241)</f>
        <v>-2.5050104929023796E-2</v>
      </c>
      <c r="F241" s="20">
        <f>Model!$W$15*((drdp!C241+drdp!L241)*'MBXY-TI2S'!$B241+(drdp!F241+drdp!O241)*'MBXY-TI2S'!$C241+(drdp!I241+drdp!R241)*'MBXY-TI2S'!$D241)</f>
        <v>6.7121553860468109E-3</v>
      </c>
      <c r="G241" s="20">
        <f>Model!$W$15*((drdp!D241+drdp!M241)*'MBXY-TI2S'!$B241+(drdp!G241+drdp!P241)*'MBXY-TI2S'!$C241+(drdp!J241+drdp!S241)*'MBXY-TI2S'!$D241)</f>
        <v>0</v>
      </c>
      <c r="H241" s="18">
        <f>Model!$W$15*((drdp!B241)*'MBXY-TI2S'!$B241+(drdp!E241)*'MBXY-TI2S'!$C241+(drdp!H241)*'MBXY-TI2S'!$D241)</f>
        <v>-1.2525052464511898E-2</v>
      </c>
      <c r="I241" s="18">
        <f>Model!$W$15*((drdp!C241)*'MBXY-TI2S'!$B241+(drdp!F241)*'MBXY-TI2S'!$C241+(drdp!I241)*'MBXY-TI2S'!$D241)</f>
        <v>3.3560776930234054E-3</v>
      </c>
      <c r="J241" s="18">
        <f>Model!$W$15*((drdp!D241)*'MBXY-TI2S'!$B241+(drdp!G241)*'MBXY-TI2S'!$C241+(drdp!J241)*'MBXY-TI2S'!$D241)</f>
        <v>0</v>
      </c>
      <c r="K241" s="21">
        <f>SUM(E$3:E240)+H241</f>
        <v>-4.2202449251580534</v>
      </c>
      <c r="L241" s="21">
        <f>SUM(F$3:F240)+I241</f>
        <v>1.130811219557645</v>
      </c>
      <c r="M241" s="21">
        <f>SUM(G$3:G240)+J241</f>
        <v>0</v>
      </c>
      <c r="N241" s="19">
        <f t="shared" si="19"/>
        <v>17.810467228322302</v>
      </c>
      <c r="O241" s="19">
        <f t="shared" si="20"/>
        <v>1.2787340142774484</v>
      </c>
      <c r="P241" s="19">
        <f t="shared" si="21"/>
        <v>0</v>
      </c>
      <c r="Q241" s="19">
        <f t="shared" si="22"/>
        <v>-4.7723003106499409</v>
      </c>
      <c r="R241" s="19">
        <f t="shared" si="23"/>
        <v>0</v>
      </c>
      <c r="S241" s="19">
        <f t="shared" si="24"/>
        <v>0</v>
      </c>
    </row>
    <row r="242" spans="1:19" x14ac:dyDescent="0.25">
      <c r="A242" s="26">
        <f>Wellpath!E242</f>
        <v>7170</v>
      </c>
      <c r="B242" s="22">
        <v>0</v>
      </c>
      <c r="C242" s="22">
        <v>0</v>
      </c>
      <c r="D242" s="22">
        <f>COS(Wellpath!$O242) / (Bfield * COS(Dip))</f>
        <v>1.2349417595138832E-5</v>
      </c>
      <c r="E242" s="20">
        <f>Model!$W$15*((drdp!B242+drdp!K242)*'MBXY-TI2S'!$B242+(drdp!E242+drdp!N242)*'MBXY-TI2S'!$C242+(drdp!H242+drdp!Q242)*'MBXY-TI2S'!$D242)</f>
        <v>-2.5050104929023796E-2</v>
      </c>
      <c r="F242" s="20">
        <f>Model!$W$15*((drdp!C242+drdp!L242)*'MBXY-TI2S'!$B242+(drdp!F242+drdp!O242)*'MBXY-TI2S'!$C242+(drdp!I242+drdp!R242)*'MBXY-TI2S'!$D242)</f>
        <v>6.7121553860468109E-3</v>
      </c>
      <c r="G242" s="20">
        <f>Model!$W$15*((drdp!D242+drdp!M242)*'MBXY-TI2S'!$B242+(drdp!G242+drdp!P242)*'MBXY-TI2S'!$C242+(drdp!J242+drdp!S242)*'MBXY-TI2S'!$D242)</f>
        <v>0</v>
      </c>
      <c r="H242" s="18">
        <f>Model!$W$15*((drdp!B242)*'MBXY-TI2S'!$B242+(drdp!E242)*'MBXY-TI2S'!$C242+(drdp!H242)*'MBXY-TI2S'!$D242)</f>
        <v>-1.2525052464511898E-2</v>
      </c>
      <c r="I242" s="18">
        <f>Model!$W$15*((drdp!C242)*'MBXY-TI2S'!$B242+(drdp!F242)*'MBXY-TI2S'!$C242+(drdp!I242)*'MBXY-TI2S'!$D242)</f>
        <v>3.3560776930234054E-3</v>
      </c>
      <c r="J242" s="18">
        <f>Model!$W$15*((drdp!D242)*'MBXY-TI2S'!$B242+(drdp!G242)*'MBXY-TI2S'!$C242+(drdp!J242)*'MBXY-TI2S'!$D242)</f>
        <v>0</v>
      </c>
      <c r="K242" s="21">
        <f>SUM(E$3:E241)+H242</f>
        <v>-4.2452950300870773</v>
      </c>
      <c r="L242" s="21">
        <f>SUM(F$3:F241)+I242</f>
        <v>1.1375233749436917</v>
      </c>
      <c r="M242" s="21">
        <f>SUM(G$3:G241)+J242</f>
        <v>0</v>
      </c>
      <c r="N242" s="19">
        <f t="shared" si="19"/>
        <v>18.022529892482037</v>
      </c>
      <c r="O242" s="19">
        <f t="shared" si="20"/>
        <v>1.2939594285432867</v>
      </c>
      <c r="P242" s="19">
        <f t="shared" si="21"/>
        <v>0</v>
      </c>
      <c r="Q242" s="19">
        <f t="shared" si="22"/>
        <v>-4.8291223302563333</v>
      </c>
      <c r="R242" s="19">
        <f t="shared" si="23"/>
        <v>0</v>
      </c>
      <c r="S242" s="19">
        <f t="shared" si="24"/>
        <v>0</v>
      </c>
    </row>
    <row r="243" spans="1:19" x14ac:dyDescent="0.25">
      <c r="A243" s="26">
        <f>Wellpath!E243</f>
        <v>7200</v>
      </c>
      <c r="B243" s="22">
        <v>0</v>
      </c>
      <c r="C243" s="22">
        <v>0</v>
      </c>
      <c r="D243" s="22">
        <f>COS(Wellpath!$O243) / (Bfield * COS(Dip))</f>
        <v>1.2349417595138832E-5</v>
      </c>
      <c r="E243" s="20">
        <f>Model!$W$15*((drdp!B243+drdp!K243)*'MBXY-TI2S'!$B243+(drdp!E243+drdp!N243)*'MBXY-TI2S'!$C243+(drdp!H243+drdp!Q243)*'MBXY-TI2S'!$D243)</f>
        <v>-2.5050104929023796E-2</v>
      </c>
      <c r="F243" s="20">
        <f>Model!$W$15*((drdp!C243+drdp!L243)*'MBXY-TI2S'!$B243+(drdp!F243+drdp!O243)*'MBXY-TI2S'!$C243+(drdp!I243+drdp!R243)*'MBXY-TI2S'!$D243)</f>
        <v>6.7121553860468109E-3</v>
      </c>
      <c r="G243" s="20">
        <f>Model!$W$15*((drdp!D243+drdp!M243)*'MBXY-TI2S'!$B243+(drdp!G243+drdp!P243)*'MBXY-TI2S'!$C243+(drdp!J243+drdp!S243)*'MBXY-TI2S'!$D243)</f>
        <v>0</v>
      </c>
      <c r="H243" s="18">
        <f>Model!$W$15*((drdp!B243)*'MBXY-TI2S'!$B243+(drdp!E243)*'MBXY-TI2S'!$C243+(drdp!H243)*'MBXY-TI2S'!$D243)</f>
        <v>-1.2525052464511898E-2</v>
      </c>
      <c r="I243" s="18">
        <f>Model!$W$15*((drdp!C243)*'MBXY-TI2S'!$B243+(drdp!F243)*'MBXY-TI2S'!$C243+(drdp!I243)*'MBXY-TI2S'!$D243)</f>
        <v>3.3560776930234054E-3</v>
      </c>
      <c r="J243" s="18">
        <f>Model!$W$15*((drdp!D243)*'MBXY-TI2S'!$B243+(drdp!G243)*'MBXY-TI2S'!$C243+(drdp!J243)*'MBXY-TI2S'!$D243)</f>
        <v>0</v>
      </c>
      <c r="K243" s="21">
        <f>SUM(E$3:E242)+H243</f>
        <v>-4.2703451350161012</v>
      </c>
      <c r="L243" s="21">
        <f>SUM(F$3:F242)+I243</f>
        <v>1.1442355303297385</v>
      </c>
      <c r="M243" s="21">
        <f>SUM(G$3:G242)+J243</f>
        <v>0</v>
      </c>
      <c r="N243" s="19">
        <f t="shared" si="19"/>
        <v>18.235847572155684</v>
      </c>
      <c r="O243" s="19">
        <f t="shared" si="20"/>
        <v>1.3092749488689779</v>
      </c>
      <c r="P243" s="19">
        <f t="shared" si="21"/>
        <v>0</v>
      </c>
      <c r="Q243" s="19">
        <f t="shared" si="22"/>
        <v>-4.8862806302561674</v>
      </c>
      <c r="R243" s="19">
        <f t="shared" si="23"/>
        <v>0</v>
      </c>
      <c r="S243" s="19">
        <f t="shared" si="24"/>
        <v>0</v>
      </c>
    </row>
    <row r="244" spans="1:19" x14ac:dyDescent="0.25">
      <c r="A244" s="26">
        <f>Wellpath!E244</f>
        <v>7230</v>
      </c>
      <c r="B244" s="22">
        <v>0</v>
      </c>
      <c r="C244" s="22">
        <v>0</v>
      </c>
      <c r="D244" s="22">
        <f>COS(Wellpath!$O244) / (Bfield * COS(Dip))</f>
        <v>1.2349417595138832E-5</v>
      </c>
      <c r="E244" s="20">
        <f>Model!$W$15*((drdp!B244+drdp!K244)*'MBXY-TI2S'!$B244+(drdp!E244+drdp!N244)*'MBXY-TI2S'!$C244+(drdp!H244+drdp!Q244)*'MBXY-TI2S'!$D244)</f>
        <v>-2.5050104929023796E-2</v>
      </c>
      <c r="F244" s="20">
        <f>Model!$W$15*((drdp!C244+drdp!L244)*'MBXY-TI2S'!$B244+(drdp!F244+drdp!O244)*'MBXY-TI2S'!$C244+(drdp!I244+drdp!R244)*'MBXY-TI2S'!$D244)</f>
        <v>6.7121553860468109E-3</v>
      </c>
      <c r="G244" s="20">
        <f>Model!$W$15*((drdp!D244+drdp!M244)*'MBXY-TI2S'!$B244+(drdp!G244+drdp!P244)*'MBXY-TI2S'!$C244+(drdp!J244+drdp!S244)*'MBXY-TI2S'!$D244)</f>
        <v>0</v>
      </c>
      <c r="H244" s="18">
        <f>Model!$W$15*((drdp!B244)*'MBXY-TI2S'!$B244+(drdp!E244)*'MBXY-TI2S'!$C244+(drdp!H244)*'MBXY-TI2S'!$D244)</f>
        <v>-1.2525052464511898E-2</v>
      </c>
      <c r="I244" s="18">
        <f>Model!$W$15*((drdp!C244)*'MBXY-TI2S'!$B244+(drdp!F244)*'MBXY-TI2S'!$C244+(drdp!I244)*'MBXY-TI2S'!$D244)</f>
        <v>3.3560776930234054E-3</v>
      </c>
      <c r="J244" s="18">
        <f>Model!$W$15*((drdp!D244)*'MBXY-TI2S'!$B244+(drdp!G244)*'MBXY-TI2S'!$C244+(drdp!J244)*'MBXY-TI2S'!$D244)</f>
        <v>0</v>
      </c>
      <c r="K244" s="21">
        <f>SUM(E$3:E243)+H244</f>
        <v>-4.2953952399451252</v>
      </c>
      <c r="L244" s="21">
        <f>SUM(F$3:F243)+I244</f>
        <v>1.1509476857157852</v>
      </c>
      <c r="M244" s="21">
        <f>SUM(G$3:G243)+J244</f>
        <v>0</v>
      </c>
      <c r="N244" s="19">
        <f t="shared" si="19"/>
        <v>18.45042026734324</v>
      </c>
      <c r="O244" s="19">
        <f t="shared" si="20"/>
        <v>1.3246805752545219</v>
      </c>
      <c r="P244" s="19">
        <f t="shared" si="21"/>
        <v>0</v>
      </c>
      <c r="Q244" s="19">
        <f t="shared" si="22"/>
        <v>-4.9437752106494415</v>
      </c>
      <c r="R244" s="19">
        <f t="shared" si="23"/>
        <v>0</v>
      </c>
      <c r="S244" s="19">
        <f t="shared" si="24"/>
        <v>0</v>
      </c>
    </row>
    <row r="245" spans="1:19" x14ac:dyDescent="0.25">
      <c r="A245" s="26">
        <f>Wellpath!E245</f>
        <v>7260</v>
      </c>
      <c r="B245" s="22">
        <v>0</v>
      </c>
      <c r="C245" s="22">
        <v>0</v>
      </c>
      <c r="D245" s="22">
        <f>COS(Wellpath!$O245) / (Bfield * COS(Dip))</f>
        <v>1.2349417595138832E-5</v>
      </c>
      <c r="E245" s="20">
        <f>Model!$W$15*((drdp!B245+drdp!K245)*'MBXY-TI2S'!$B245+(drdp!E245+drdp!N245)*'MBXY-TI2S'!$C245+(drdp!H245+drdp!Q245)*'MBXY-TI2S'!$D245)</f>
        <v>-2.5050104929023796E-2</v>
      </c>
      <c r="F245" s="20">
        <f>Model!$W$15*((drdp!C245+drdp!L245)*'MBXY-TI2S'!$B245+(drdp!F245+drdp!O245)*'MBXY-TI2S'!$C245+(drdp!I245+drdp!R245)*'MBXY-TI2S'!$D245)</f>
        <v>6.7121553860468109E-3</v>
      </c>
      <c r="G245" s="20">
        <f>Model!$W$15*((drdp!D245+drdp!M245)*'MBXY-TI2S'!$B245+(drdp!G245+drdp!P245)*'MBXY-TI2S'!$C245+(drdp!J245+drdp!S245)*'MBXY-TI2S'!$D245)</f>
        <v>0</v>
      </c>
      <c r="H245" s="18">
        <f>Model!$W$15*((drdp!B245)*'MBXY-TI2S'!$B245+(drdp!E245)*'MBXY-TI2S'!$C245+(drdp!H245)*'MBXY-TI2S'!$D245)</f>
        <v>-1.2525052464511898E-2</v>
      </c>
      <c r="I245" s="18">
        <f>Model!$W$15*((drdp!C245)*'MBXY-TI2S'!$B245+(drdp!F245)*'MBXY-TI2S'!$C245+(drdp!I245)*'MBXY-TI2S'!$D245)</f>
        <v>3.3560776930234054E-3</v>
      </c>
      <c r="J245" s="18">
        <f>Model!$W$15*((drdp!D245)*'MBXY-TI2S'!$B245+(drdp!G245)*'MBXY-TI2S'!$C245+(drdp!J245)*'MBXY-TI2S'!$D245)</f>
        <v>0</v>
      </c>
      <c r="K245" s="21">
        <f>SUM(E$3:E244)+H245</f>
        <v>-4.3204453448741491</v>
      </c>
      <c r="L245" s="21">
        <f>SUM(F$3:F244)+I245</f>
        <v>1.157659841101832</v>
      </c>
      <c r="M245" s="21">
        <f>SUM(G$3:G244)+J245</f>
        <v>0</v>
      </c>
      <c r="N245" s="19">
        <f t="shared" si="19"/>
        <v>18.666247978044705</v>
      </c>
      <c r="O245" s="19">
        <f t="shared" si="20"/>
        <v>1.3401763076999189</v>
      </c>
      <c r="P245" s="19">
        <f t="shared" si="21"/>
        <v>0</v>
      </c>
      <c r="Q245" s="19">
        <f t="shared" si="22"/>
        <v>-5.0016060714361572</v>
      </c>
      <c r="R245" s="19">
        <f t="shared" si="23"/>
        <v>0</v>
      </c>
      <c r="S245" s="19">
        <f t="shared" si="24"/>
        <v>0</v>
      </c>
    </row>
    <row r="246" spans="1:19" x14ac:dyDescent="0.25">
      <c r="A246" s="26">
        <f>Wellpath!E246</f>
        <v>7290</v>
      </c>
      <c r="B246" s="22">
        <v>0</v>
      </c>
      <c r="C246" s="22">
        <v>0</v>
      </c>
      <c r="D246" s="22">
        <f>COS(Wellpath!$O246) / (Bfield * COS(Dip))</f>
        <v>1.2349417595138832E-5</v>
      </c>
      <c r="E246" s="20">
        <f>Model!$W$15*((drdp!B246+drdp!K246)*'MBXY-TI2S'!$B246+(drdp!E246+drdp!N246)*'MBXY-TI2S'!$C246+(drdp!H246+drdp!Q246)*'MBXY-TI2S'!$D246)</f>
        <v>-2.5050104929023796E-2</v>
      </c>
      <c r="F246" s="20">
        <f>Model!$W$15*((drdp!C246+drdp!L246)*'MBXY-TI2S'!$B246+(drdp!F246+drdp!O246)*'MBXY-TI2S'!$C246+(drdp!I246+drdp!R246)*'MBXY-TI2S'!$D246)</f>
        <v>6.7121553860468109E-3</v>
      </c>
      <c r="G246" s="20">
        <f>Model!$W$15*((drdp!D246+drdp!M246)*'MBXY-TI2S'!$B246+(drdp!G246+drdp!P246)*'MBXY-TI2S'!$C246+(drdp!J246+drdp!S246)*'MBXY-TI2S'!$D246)</f>
        <v>0</v>
      </c>
      <c r="H246" s="18">
        <f>Model!$W$15*((drdp!B246)*'MBXY-TI2S'!$B246+(drdp!E246)*'MBXY-TI2S'!$C246+(drdp!H246)*'MBXY-TI2S'!$D246)</f>
        <v>-1.2525052464511898E-2</v>
      </c>
      <c r="I246" s="18">
        <f>Model!$W$15*((drdp!C246)*'MBXY-TI2S'!$B246+(drdp!F246)*'MBXY-TI2S'!$C246+(drdp!I246)*'MBXY-TI2S'!$D246)</f>
        <v>3.3560776930234054E-3</v>
      </c>
      <c r="J246" s="18">
        <f>Model!$W$15*((drdp!D246)*'MBXY-TI2S'!$B246+(drdp!G246)*'MBXY-TI2S'!$C246+(drdp!J246)*'MBXY-TI2S'!$D246)</f>
        <v>0</v>
      </c>
      <c r="K246" s="21">
        <f>SUM(E$3:E245)+H246</f>
        <v>-4.345495449803173</v>
      </c>
      <c r="L246" s="21">
        <f>SUM(F$3:F245)+I246</f>
        <v>1.1643719964878787</v>
      </c>
      <c r="M246" s="21">
        <f>SUM(G$3:G245)+J246</f>
        <v>0</v>
      </c>
      <c r="N246" s="19">
        <f t="shared" si="19"/>
        <v>18.883330704260082</v>
      </c>
      <c r="O246" s="19">
        <f t="shared" si="20"/>
        <v>1.3557621462051686</v>
      </c>
      <c r="P246" s="19">
        <f t="shared" si="21"/>
        <v>0</v>
      </c>
      <c r="Q246" s="19">
        <f t="shared" si="22"/>
        <v>-5.0597732126163129</v>
      </c>
      <c r="R246" s="19">
        <f t="shared" si="23"/>
        <v>0</v>
      </c>
      <c r="S246" s="19">
        <f t="shared" si="24"/>
        <v>0</v>
      </c>
    </row>
    <row r="247" spans="1:19" x14ac:dyDescent="0.25">
      <c r="A247" s="26">
        <f>Wellpath!E247</f>
        <v>7320</v>
      </c>
      <c r="B247" s="22">
        <v>0</v>
      </c>
      <c r="C247" s="22">
        <v>0</v>
      </c>
      <c r="D247" s="22">
        <f>COS(Wellpath!$O247) / (Bfield * COS(Dip))</f>
        <v>1.2349417595138832E-5</v>
      </c>
      <c r="E247" s="20">
        <f>Model!$W$15*((drdp!B247+drdp!K247)*'MBXY-TI2S'!$B247+(drdp!E247+drdp!N247)*'MBXY-TI2S'!$C247+(drdp!H247+drdp!Q247)*'MBXY-TI2S'!$D247)</f>
        <v>-2.5050104929023796E-2</v>
      </c>
      <c r="F247" s="20">
        <f>Model!$W$15*((drdp!C247+drdp!L247)*'MBXY-TI2S'!$B247+(drdp!F247+drdp!O247)*'MBXY-TI2S'!$C247+(drdp!I247+drdp!R247)*'MBXY-TI2S'!$D247)</f>
        <v>6.7121553860468109E-3</v>
      </c>
      <c r="G247" s="20">
        <f>Model!$W$15*((drdp!D247+drdp!M247)*'MBXY-TI2S'!$B247+(drdp!G247+drdp!P247)*'MBXY-TI2S'!$C247+(drdp!J247+drdp!S247)*'MBXY-TI2S'!$D247)</f>
        <v>0</v>
      </c>
      <c r="H247" s="18">
        <f>Model!$W$15*((drdp!B247)*'MBXY-TI2S'!$B247+(drdp!E247)*'MBXY-TI2S'!$C247+(drdp!H247)*'MBXY-TI2S'!$D247)</f>
        <v>-1.2525052464511898E-2</v>
      </c>
      <c r="I247" s="18">
        <f>Model!$W$15*((drdp!C247)*'MBXY-TI2S'!$B247+(drdp!F247)*'MBXY-TI2S'!$C247+(drdp!I247)*'MBXY-TI2S'!$D247)</f>
        <v>3.3560776930234054E-3</v>
      </c>
      <c r="J247" s="18">
        <f>Model!$W$15*((drdp!D247)*'MBXY-TI2S'!$B247+(drdp!G247)*'MBXY-TI2S'!$C247+(drdp!J247)*'MBXY-TI2S'!$D247)</f>
        <v>0</v>
      </c>
      <c r="K247" s="21">
        <f>SUM(E$3:E246)+H247</f>
        <v>-4.370545554732197</v>
      </c>
      <c r="L247" s="21">
        <f>SUM(F$3:F246)+I247</f>
        <v>1.1710841518739254</v>
      </c>
      <c r="M247" s="21">
        <f>SUM(G$3:G246)+J247</f>
        <v>0</v>
      </c>
      <c r="N247" s="19">
        <f t="shared" si="19"/>
        <v>19.101668445989368</v>
      </c>
      <c r="O247" s="19">
        <f t="shared" si="20"/>
        <v>1.3714380907702712</v>
      </c>
      <c r="P247" s="19">
        <f t="shared" si="21"/>
        <v>0</v>
      </c>
      <c r="Q247" s="19">
        <f t="shared" si="22"/>
        <v>-5.1182766341899102</v>
      </c>
      <c r="R247" s="19">
        <f t="shared" si="23"/>
        <v>0</v>
      </c>
      <c r="S247" s="19">
        <f t="shared" si="24"/>
        <v>0</v>
      </c>
    </row>
    <row r="248" spans="1:19" x14ac:dyDescent="0.25">
      <c r="A248" s="26">
        <f>Wellpath!E248</f>
        <v>7350</v>
      </c>
      <c r="B248" s="22">
        <v>0</v>
      </c>
      <c r="C248" s="22">
        <v>0</v>
      </c>
      <c r="D248" s="22">
        <f>COS(Wellpath!$O248) / (Bfield * COS(Dip))</f>
        <v>1.2349417595138832E-5</v>
      </c>
      <c r="E248" s="20">
        <f>Model!$W$15*((drdp!B248+drdp!K248)*'MBXY-TI2S'!$B248+(drdp!E248+drdp!N248)*'MBXY-TI2S'!$C248+(drdp!H248+drdp!Q248)*'MBXY-TI2S'!$D248)</f>
        <v>-2.5050104929023796E-2</v>
      </c>
      <c r="F248" s="20">
        <f>Model!$W$15*((drdp!C248+drdp!L248)*'MBXY-TI2S'!$B248+(drdp!F248+drdp!O248)*'MBXY-TI2S'!$C248+(drdp!I248+drdp!R248)*'MBXY-TI2S'!$D248)</f>
        <v>6.7121553860468109E-3</v>
      </c>
      <c r="G248" s="20">
        <f>Model!$W$15*((drdp!D248+drdp!M248)*'MBXY-TI2S'!$B248+(drdp!G248+drdp!P248)*'MBXY-TI2S'!$C248+(drdp!J248+drdp!S248)*'MBXY-TI2S'!$D248)</f>
        <v>0</v>
      </c>
      <c r="H248" s="18">
        <f>Model!$W$15*((drdp!B248)*'MBXY-TI2S'!$B248+(drdp!E248)*'MBXY-TI2S'!$C248+(drdp!H248)*'MBXY-TI2S'!$D248)</f>
        <v>-1.2525052464511898E-2</v>
      </c>
      <c r="I248" s="18">
        <f>Model!$W$15*((drdp!C248)*'MBXY-TI2S'!$B248+(drdp!F248)*'MBXY-TI2S'!$C248+(drdp!I248)*'MBXY-TI2S'!$D248)</f>
        <v>3.3560776930234054E-3</v>
      </c>
      <c r="J248" s="18">
        <f>Model!$W$15*((drdp!D248)*'MBXY-TI2S'!$B248+(drdp!G248)*'MBXY-TI2S'!$C248+(drdp!J248)*'MBXY-TI2S'!$D248)</f>
        <v>0</v>
      </c>
      <c r="K248" s="21">
        <f>SUM(E$3:E247)+H248</f>
        <v>-4.3955956596612209</v>
      </c>
      <c r="L248" s="21">
        <f>SUM(F$3:F247)+I248</f>
        <v>1.1777963072599722</v>
      </c>
      <c r="M248" s="21">
        <f>SUM(G$3:G247)+J248</f>
        <v>0</v>
      </c>
      <c r="N248" s="19">
        <f t="shared" si="19"/>
        <v>19.321261203232563</v>
      </c>
      <c r="O248" s="19">
        <f t="shared" si="20"/>
        <v>1.3872041413952267</v>
      </c>
      <c r="P248" s="19">
        <f t="shared" si="21"/>
        <v>0</v>
      </c>
      <c r="Q248" s="19">
        <f t="shared" si="22"/>
        <v>-5.1771163361569474</v>
      </c>
      <c r="R248" s="19">
        <f t="shared" si="23"/>
        <v>0</v>
      </c>
      <c r="S248" s="19">
        <f t="shared" si="24"/>
        <v>0</v>
      </c>
    </row>
    <row r="249" spans="1:19" x14ac:dyDescent="0.25">
      <c r="A249" s="26">
        <f>Wellpath!E249</f>
        <v>7380</v>
      </c>
      <c r="B249" s="22">
        <v>0</v>
      </c>
      <c r="C249" s="22">
        <v>0</v>
      </c>
      <c r="D249" s="22">
        <f>COS(Wellpath!$O249) / (Bfield * COS(Dip))</f>
        <v>1.2349417595138832E-5</v>
      </c>
      <c r="E249" s="20">
        <f>Model!$W$15*((drdp!B249+drdp!K249)*'MBXY-TI2S'!$B249+(drdp!E249+drdp!N249)*'MBXY-TI2S'!$C249+(drdp!H249+drdp!Q249)*'MBXY-TI2S'!$D249)</f>
        <v>-2.5050104929023796E-2</v>
      </c>
      <c r="F249" s="20">
        <f>Model!$W$15*((drdp!C249+drdp!L249)*'MBXY-TI2S'!$B249+(drdp!F249+drdp!O249)*'MBXY-TI2S'!$C249+(drdp!I249+drdp!R249)*'MBXY-TI2S'!$D249)</f>
        <v>6.7121553860468109E-3</v>
      </c>
      <c r="G249" s="20">
        <f>Model!$W$15*((drdp!D249+drdp!M249)*'MBXY-TI2S'!$B249+(drdp!G249+drdp!P249)*'MBXY-TI2S'!$C249+(drdp!J249+drdp!S249)*'MBXY-TI2S'!$D249)</f>
        <v>0</v>
      </c>
      <c r="H249" s="18">
        <f>Model!$W$15*((drdp!B249)*'MBXY-TI2S'!$B249+(drdp!E249)*'MBXY-TI2S'!$C249+(drdp!H249)*'MBXY-TI2S'!$D249)</f>
        <v>-1.2525052464511898E-2</v>
      </c>
      <c r="I249" s="18">
        <f>Model!$W$15*((drdp!C249)*'MBXY-TI2S'!$B249+(drdp!F249)*'MBXY-TI2S'!$C249+(drdp!I249)*'MBXY-TI2S'!$D249)</f>
        <v>3.3560776930234054E-3</v>
      </c>
      <c r="J249" s="18">
        <f>Model!$W$15*((drdp!D249)*'MBXY-TI2S'!$B249+(drdp!G249)*'MBXY-TI2S'!$C249+(drdp!J249)*'MBXY-TI2S'!$D249)</f>
        <v>0</v>
      </c>
      <c r="K249" s="21">
        <f>SUM(E$3:E248)+H249</f>
        <v>-4.4206457645902448</v>
      </c>
      <c r="L249" s="21">
        <f>SUM(F$3:F248)+I249</f>
        <v>1.1845084626460189</v>
      </c>
      <c r="M249" s="21">
        <f>SUM(G$3:G248)+J249</f>
        <v>0</v>
      </c>
      <c r="N249" s="19">
        <f t="shared" si="19"/>
        <v>19.54210897598967</v>
      </c>
      <c r="O249" s="19">
        <f t="shared" si="20"/>
        <v>1.4030602980800353</v>
      </c>
      <c r="P249" s="19">
        <f t="shared" si="21"/>
        <v>0</v>
      </c>
      <c r="Q249" s="19">
        <f t="shared" si="22"/>
        <v>-5.2362923185174255</v>
      </c>
      <c r="R249" s="19">
        <f t="shared" si="23"/>
        <v>0</v>
      </c>
      <c r="S249" s="19">
        <f t="shared" si="24"/>
        <v>0</v>
      </c>
    </row>
    <row r="250" spans="1:19" x14ac:dyDescent="0.25">
      <c r="A250" s="26">
        <f>Wellpath!E250</f>
        <v>7410</v>
      </c>
      <c r="B250" s="22">
        <v>0</v>
      </c>
      <c r="C250" s="22">
        <v>0</v>
      </c>
      <c r="D250" s="22">
        <f>COS(Wellpath!$O250) / (Bfield * COS(Dip))</f>
        <v>1.2349417595138832E-5</v>
      </c>
      <c r="E250" s="20">
        <f>Model!$W$15*((drdp!B250+drdp!K250)*'MBXY-TI2S'!$B250+(drdp!E250+drdp!N250)*'MBXY-TI2S'!$C250+(drdp!H250+drdp!Q250)*'MBXY-TI2S'!$D250)</f>
        <v>-2.5050104929023796E-2</v>
      </c>
      <c r="F250" s="20">
        <f>Model!$W$15*((drdp!C250+drdp!L250)*'MBXY-TI2S'!$B250+(drdp!F250+drdp!O250)*'MBXY-TI2S'!$C250+(drdp!I250+drdp!R250)*'MBXY-TI2S'!$D250)</f>
        <v>6.7121553860468109E-3</v>
      </c>
      <c r="G250" s="20">
        <f>Model!$W$15*((drdp!D250+drdp!M250)*'MBXY-TI2S'!$B250+(drdp!G250+drdp!P250)*'MBXY-TI2S'!$C250+(drdp!J250+drdp!S250)*'MBXY-TI2S'!$D250)</f>
        <v>0</v>
      </c>
      <c r="H250" s="18">
        <f>Model!$W$15*((drdp!B250)*'MBXY-TI2S'!$B250+(drdp!E250)*'MBXY-TI2S'!$C250+(drdp!H250)*'MBXY-TI2S'!$D250)</f>
        <v>-1.2525052464511898E-2</v>
      </c>
      <c r="I250" s="18">
        <f>Model!$W$15*((drdp!C250)*'MBXY-TI2S'!$B250+(drdp!F250)*'MBXY-TI2S'!$C250+(drdp!I250)*'MBXY-TI2S'!$D250)</f>
        <v>3.3560776930234054E-3</v>
      </c>
      <c r="J250" s="18">
        <f>Model!$W$15*((drdp!D250)*'MBXY-TI2S'!$B250+(drdp!G250)*'MBXY-TI2S'!$C250+(drdp!J250)*'MBXY-TI2S'!$D250)</f>
        <v>0</v>
      </c>
      <c r="K250" s="21">
        <f>SUM(E$3:E249)+H250</f>
        <v>-4.4456958695192688</v>
      </c>
      <c r="L250" s="21">
        <f>SUM(F$3:F249)+I250</f>
        <v>1.1912206180320657</v>
      </c>
      <c r="M250" s="21">
        <f>SUM(G$3:G249)+J250</f>
        <v>0</v>
      </c>
      <c r="N250" s="19">
        <f t="shared" si="19"/>
        <v>19.764211764260686</v>
      </c>
      <c r="O250" s="19">
        <f t="shared" si="20"/>
        <v>1.4190065608246965</v>
      </c>
      <c r="P250" s="19">
        <f t="shared" si="21"/>
        <v>0</v>
      </c>
      <c r="Q250" s="19">
        <f t="shared" si="22"/>
        <v>-5.2958045812713452</v>
      </c>
      <c r="R250" s="19">
        <f t="shared" si="23"/>
        <v>0</v>
      </c>
      <c r="S250" s="19">
        <f t="shared" si="24"/>
        <v>0</v>
      </c>
    </row>
    <row r="251" spans="1:19" x14ac:dyDescent="0.25">
      <c r="A251" s="26">
        <f>Wellpath!E251</f>
        <v>7440</v>
      </c>
      <c r="B251" s="22">
        <v>0</v>
      </c>
      <c r="C251" s="22">
        <v>0</v>
      </c>
      <c r="D251" s="22">
        <f>COS(Wellpath!$O251) / (Bfield * COS(Dip))</f>
        <v>1.2349417595138832E-5</v>
      </c>
      <c r="E251" s="20">
        <f>Model!$W$15*((drdp!B251+drdp!K251)*'MBXY-TI2S'!$B251+(drdp!E251+drdp!N251)*'MBXY-TI2S'!$C251+(drdp!H251+drdp!Q251)*'MBXY-TI2S'!$D251)</f>
        <v>-2.5050104929023796E-2</v>
      </c>
      <c r="F251" s="20">
        <f>Model!$W$15*((drdp!C251+drdp!L251)*'MBXY-TI2S'!$B251+(drdp!F251+drdp!O251)*'MBXY-TI2S'!$C251+(drdp!I251+drdp!R251)*'MBXY-TI2S'!$D251)</f>
        <v>6.7121553860468109E-3</v>
      </c>
      <c r="G251" s="20">
        <f>Model!$W$15*((drdp!D251+drdp!M251)*'MBXY-TI2S'!$B251+(drdp!G251+drdp!P251)*'MBXY-TI2S'!$C251+(drdp!J251+drdp!S251)*'MBXY-TI2S'!$D251)</f>
        <v>0</v>
      </c>
      <c r="H251" s="18">
        <f>Model!$W$15*((drdp!B251)*'MBXY-TI2S'!$B251+(drdp!E251)*'MBXY-TI2S'!$C251+(drdp!H251)*'MBXY-TI2S'!$D251)</f>
        <v>-1.2525052464511898E-2</v>
      </c>
      <c r="I251" s="18">
        <f>Model!$W$15*((drdp!C251)*'MBXY-TI2S'!$B251+(drdp!F251)*'MBXY-TI2S'!$C251+(drdp!I251)*'MBXY-TI2S'!$D251)</f>
        <v>3.3560776930234054E-3</v>
      </c>
      <c r="J251" s="18">
        <f>Model!$W$15*((drdp!D251)*'MBXY-TI2S'!$B251+(drdp!G251)*'MBXY-TI2S'!$C251+(drdp!J251)*'MBXY-TI2S'!$D251)</f>
        <v>0</v>
      </c>
      <c r="K251" s="21">
        <f>SUM(E$3:E250)+H251</f>
        <v>-4.4707459744482927</v>
      </c>
      <c r="L251" s="21">
        <f>SUM(F$3:F250)+I251</f>
        <v>1.1979327734181124</v>
      </c>
      <c r="M251" s="21">
        <f>SUM(G$3:G250)+J251</f>
        <v>0</v>
      </c>
      <c r="N251" s="19">
        <f t="shared" si="19"/>
        <v>19.987569568045615</v>
      </c>
      <c r="O251" s="19">
        <f t="shared" si="20"/>
        <v>1.4350429296292107</v>
      </c>
      <c r="P251" s="19">
        <f t="shared" si="21"/>
        <v>0</v>
      </c>
      <c r="Q251" s="19">
        <f t="shared" si="22"/>
        <v>-5.3556531244187049</v>
      </c>
      <c r="R251" s="19">
        <f t="shared" si="23"/>
        <v>0</v>
      </c>
      <c r="S251" s="19">
        <f t="shared" si="24"/>
        <v>0</v>
      </c>
    </row>
    <row r="252" spans="1:19" x14ac:dyDescent="0.25">
      <c r="A252" s="26">
        <f>Wellpath!E252</f>
        <v>7470</v>
      </c>
      <c r="B252" s="22">
        <v>0</v>
      </c>
      <c r="C252" s="22">
        <v>0</v>
      </c>
      <c r="D252" s="22">
        <f>COS(Wellpath!$O252) / (Bfield * COS(Dip))</f>
        <v>1.2349417595138832E-5</v>
      </c>
      <c r="E252" s="20">
        <f>Model!$W$15*((drdp!B252+drdp!K252)*'MBXY-TI2S'!$B252+(drdp!E252+drdp!N252)*'MBXY-TI2S'!$C252+(drdp!H252+drdp!Q252)*'MBXY-TI2S'!$D252)</f>
        <v>-2.5050104929023796E-2</v>
      </c>
      <c r="F252" s="20">
        <f>Model!$W$15*((drdp!C252+drdp!L252)*'MBXY-TI2S'!$B252+(drdp!F252+drdp!O252)*'MBXY-TI2S'!$C252+(drdp!I252+drdp!R252)*'MBXY-TI2S'!$D252)</f>
        <v>6.7121553860468109E-3</v>
      </c>
      <c r="G252" s="20">
        <f>Model!$W$15*((drdp!D252+drdp!M252)*'MBXY-TI2S'!$B252+(drdp!G252+drdp!P252)*'MBXY-TI2S'!$C252+(drdp!J252+drdp!S252)*'MBXY-TI2S'!$D252)</f>
        <v>0</v>
      </c>
      <c r="H252" s="18">
        <f>Model!$W$15*((drdp!B252)*'MBXY-TI2S'!$B252+(drdp!E252)*'MBXY-TI2S'!$C252+(drdp!H252)*'MBXY-TI2S'!$D252)</f>
        <v>-1.2525052464511898E-2</v>
      </c>
      <c r="I252" s="18">
        <f>Model!$W$15*((drdp!C252)*'MBXY-TI2S'!$B252+(drdp!F252)*'MBXY-TI2S'!$C252+(drdp!I252)*'MBXY-TI2S'!$D252)</f>
        <v>3.3560776930234054E-3</v>
      </c>
      <c r="J252" s="18">
        <f>Model!$W$15*((drdp!D252)*'MBXY-TI2S'!$B252+(drdp!G252)*'MBXY-TI2S'!$C252+(drdp!J252)*'MBXY-TI2S'!$D252)</f>
        <v>0</v>
      </c>
      <c r="K252" s="21">
        <f>SUM(E$3:E251)+H252</f>
        <v>-4.4957960793773166</v>
      </c>
      <c r="L252" s="21">
        <f>SUM(F$3:F251)+I252</f>
        <v>1.2046449288041592</v>
      </c>
      <c r="M252" s="21">
        <f>SUM(G$3:G251)+J252</f>
        <v>0</v>
      </c>
      <c r="N252" s="19">
        <f t="shared" si="19"/>
        <v>20.212182387344452</v>
      </c>
      <c r="O252" s="19">
        <f t="shared" si="20"/>
        <v>1.4511694044935777</v>
      </c>
      <c r="P252" s="19">
        <f t="shared" si="21"/>
        <v>0</v>
      </c>
      <c r="Q252" s="19">
        <f t="shared" si="22"/>
        <v>-5.4158379479595053</v>
      </c>
      <c r="R252" s="19">
        <f t="shared" si="23"/>
        <v>0</v>
      </c>
      <c r="S252" s="19">
        <f t="shared" si="24"/>
        <v>0</v>
      </c>
    </row>
    <row r="253" spans="1:19" x14ac:dyDescent="0.25">
      <c r="A253" s="26">
        <f>Wellpath!E253</f>
        <v>7500</v>
      </c>
      <c r="B253" s="22">
        <v>0</v>
      </c>
      <c r="C253" s="22">
        <v>0</v>
      </c>
      <c r="D253" s="22">
        <f>COS(Wellpath!$O253) / (Bfield * COS(Dip))</f>
        <v>1.2349417595138832E-5</v>
      </c>
      <c r="E253" s="20">
        <f>Model!$W$15*((drdp!B253+drdp!K253)*'MBXY-TI2S'!$B253+(drdp!E253+drdp!N253)*'MBXY-TI2S'!$C253+(drdp!H253+drdp!Q253)*'MBXY-TI2S'!$D253)</f>
        <v>-2.5050104929023796E-2</v>
      </c>
      <c r="F253" s="20">
        <f>Model!$W$15*((drdp!C253+drdp!L253)*'MBXY-TI2S'!$B253+(drdp!F253+drdp!O253)*'MBXY-TI2S'!$C253+(drdp!I253+drdp!R253)*'MBXY-TI2S'!$D253)</f>
        <v>6.7121553860468109E-3</v>
      </c>
      <c r="G253" s="20">
        <f>Model!$W$15*((drdp!D253+drdp!M253)*'MBXY-TI2S'!$B253+(drdp!G253+drdp!P253)*'MBXY-TI2S'!$C253+(drdp!J253+drdp!S253)*'MBXY-TI2S'!$D253)</f>
        <v>0</v>
      </c>
      <c r="H253" s="18">
        <f>Model!$W$15*((drdp!B253)*'MBXY-TI2S'!$B253+(drdp!E253)*'MBXY-TI2S'!$C253+(drdp!H253)*'MBXY-TI2S'!$D253)</f>
        <v>-1.2525052464511898E-2</v>
      </c>
      <c r="I253" s="18">
        <f>Model!$W$15*((drdp!C253)*'MBXY-TI2S'!$B253+(drdp!F253)*'MBXY-TI2S'!$C253+(drdp!I253)*'MBXY-TI2S'!$D253)</f>
        <v>3.3560776930234054E-3</v>
      </c>
      <c r="J253" s="18">
        <f>Model!$W$15*((drdp!D253)*'MBXY-TI2S'!$B253+(drdp!G253)*'MBXY-TI2S'!$C253+(drdp!J253)*'MBXY-TI2S'!$D253)</f>
        <v>0</v>
      </c>
      <c r="K253" s="21">
        <f>SUM(E$3:E252)+H253</f>
        <v>-4.5208461843063406</v>
      </c>
      <c r="L253" s="21">
        <f>SUM(F$3:F252)+I253</f>
        <v>1.2113570841902059</v>
      </c>
      <c r="M253" s="21">
        <f>SUM(G$3:G252)+J253</f>
        <v>0</v>
      </c>
      <c r="N253" s="19">
        <f t="shared" si="19"/>
        <v>20.438050222157198</v>
      </c>
      <c r="O253" s="19">
        <f t="shared" si="20"/>
        <v>1.4673859854177977</v>
      </c>
      <c r="P253" s="19">
        <f t="shared" si="21"/>
        <v>0</v>
      </c>
      <c r="Q253" s="19">
        <f t="shared" si="22"/>
        <v>-5.4763590518937466</v>
      </c>
      <c r="R253" s="19">
        <f t="shared" si="23"/>
        <v>0</v>
      </c>
      <c r="S253" s="19">
        <f t="shared" si="24"/>
        <v>0</v>
      </c>
    </row>
    <row r="254" spans="1:19" x14ac:dyDescent="0.25">
      <c r="A254" s="26">
        <f>Wellpath!E254</f>
        <v>7530</v>
      </c>
      <c r="B254" s="22">
        <v>0</v>
      </c>
      <c r="C254" s="22">
        <v>0</v>
      </c>
      <c r="D254" s="22">
        <f>COS(Wellpath!$O254) / (Bfield * COS(Dip))</f>
        <v>1.2349417595138832E-5</v>
      </c>
      <c r="E254" s="20">
        <f>Model!$W$15*((drdp!B254+drdp!K254)*'MBXY-TI2S'!$B254+(drdp!E254+drdp!N254)*'MBXY-TI2S'!$C254+(drdp!H254+drdp!Q254)*'MBXY-TI2S'!$D254)</f>
        <v>-2.5050104929023796E-2</v>
      </c>
      <c r="F254" s="20">
        <f>Model!$W$15*((drdp!C254+drdp!L254)*'MBXY-TI2S'!$B254+(drdp!F254+drdp!O254)*'MBXY-TI2S'!$C254+(drdp!I254+drdp!R254)*'MBXY-TI2S'!$D254)</f>
        <v>6.7121553860468109E-3</v>
      </c>
      <c r="G254" s="20">
        <f>Model!$W$15*((drdp!D254+drdp!M254)*'MBXY-TI2S'!$B254+(drdp!G254+drdp!P254)*'MBXY-TI2S'!$C254+(drdp!J254+drdp!S254)*'MBXY-TI2S'!$D254)</f>
        <v>0</v>
      </c>
      <c r="H254" s="18">
        <f>Model!$W$15*((drdp!B254)*'MBXY-TI2S'!$B254+(drdp!E254)*'MBXY-TI2S'!$C254+(drdp!H254)*'MBXY-TI2S'!$D254)</f>
        <v>-1.2525052464511898E-2</v>
      </c>
      <c r="I254" s="18">
        <f>Model!$W$15*((drdp!C254)*'MBXY-TI2S'!$B254+(drdp!F254)*'MBXY-TI2S'!$C254+(drdp!I254)*'MBXY-TI2S'!$D254)</f>
        <v>3.3560776930234054E-3</v>
      </c>
      <c r="J254" s="18">
        <f>Model!$W$15*((drdp!D254)*'MBXY-TI2S'!$B254+(drdp!G254)*'MBXY-TI2S'!$C254+(drdp!J254)*'MBXY-TI2S'!$D254)</f>
        <v>0</v>
      </c>
      <c r="K254" s="21">
        <f>SUM(E$3:E253)+H254</f>
        <v>-4.5458962892353645</v>
      </c>
      <c r="L254" s="21">
        <f>SUM(F$3:F253)+I254</f>
        <v>1.2180692395762527</v>
      </c>
      <c r="M254" s="21">
        <f>SUM(G$3:G253)+J254</f>
        <v>0</v>
      </c>
      <c r="N254" s="19">
        <f t="shared" si="19"/>
        <v>20.665173072483856</v>
      </c>
      <c r="O254" s="19">
        <f t="shared" si="20"/>
        <v>1.4836926724018704</v>
      </c>
      <c r="P254" s="19">
        <f t="shared" si="21"/>
        <v>0</v>
      </c>
      <c r="Q254" s="19">
        <f t="shared" si="22"/>
        <v>-5.5372164362214296</v>
      </c>
      <c r="R254" s="19">
        <f t="shared" si="23"/>
        <v>0</v>
      </c>
      <c r="S254" s="19">
        <f t="shared" si="24"/>
        <v>0</v>
      </c>
    </row>
    <row r="255" spans="1:19" x14ac:dyDescent="0.25">
      <c r="A255" s="26">
        <f>Wellpath!E255</f>
        <v>7560</v>
      </c>
      <c r="B255" s="22">
        <v>0</v>
      </c>
      <c r="C255" s="22">
        <v>0</v>
      </c>
      <c r="D255" s="22">
        <f>COS(Wellpath!$O255) / (Bfield * COS(Dip))</f>
        <v>1.2349417595138832E-5</v>
      </c>
      <c r="E255" s="20">
        <f>Model!$W$15*((drdp!B255+drdp!K255)*'MBXY-TI2S'!$B255+(drdp!E255+drdp!N255)*'MBXY-TI2S'!$C255+(drdp!H255+drdp!Q255)*'MBXY-TI2S'!$D255)</f>
        <v>-2.5050104929023796E-2</v>
      </c>
      <c r="F255" s="20">
        <f>Model!$W$15*((drdp!C255+drdp!L255)*'MBXY-TI2S'!$B255+(drdp!F255+drdp!O255)*'MBXY-TI2S'!$C255+(drdp!I255+drdp!R255)*'MBXY-TI2S'!$D255)</f>
        <v>6.7121553860468109E-3</v>
      </c>
      <c r="G255" s="20">
        <f>Model!$W$15*((drdp!D255+drdp!M255)*'MBXY-TI2S'!$B255+(drdp!G255+drdp!P255)*'MBXY-TI2S'!$C255+(drdp!J255+drdp!S255)*'MBXY-TI2S'!$D255)</f>
        <v>0</v>
      </c>
      <c r="H255" s="18">
        <f>Model!$W$15*((drdp!B255)*'MBXY-TI2S'!$B255+(drdp!E255)*'MBXY-TI2S'!$C255+(drdp!H255)*'MBXY-TI2S'!$D255)</f>
        <v>-1.2525052464511898E-2</v>
      </c>
      <c r="I255" s="18">
        <f>Model!$W$15*((drdp!C255)*'MBXY-TI2S'!$B255+(drdp!F255)*'MBXY-TI2S'!$C255+(drdp!I255)*'MBXY-TI2S'!$D255)</f>
        <v>3.3560776930234054E-3</v>
      </c>
      <c r="J255" s="18">
        <f>Model!$W$15*((drdp!D255)*'MBXY-TI2S'!$B255+(drdp!G255)*'MBXY-TI2S'!$C255+(drdp!J255)*'MBXY-TI2S'!$D255)</f>
        <v>0</v>
      </c>
      <c r="K255" s="21">
        <f>SUM(E$3:E254)+H255</f>
        <v>-4.5709463941643884</v>
      </c>
      <c r="L255" s="21">
        <f>SUM(F$3:F254)+I255</f>
        <v>1.2247813949622994</v>
      </c>
      <c r="M255" s="21">
        <f>SUM(G$3:G254)+J255</f>
        <v>0</v>
      </c>
      <c r="N255" s="19">
        <f t="shared" si="19"/>
        <v>20.893550938324424</v>
      </c>
      <c r="O255" s="19">
        <f t="shared" si="20"/>
        <v>1.5000894654457961</v>
      </c>
      <c r="P255" s="19">
        <f t="shared" si="21"/>
        <v>0</v>
      </c>
      <c r="Q255" s="19">
        <f t="shared" si="22"/>
        <v>-5.5984101009425524</v>
      </c>
      <c r="R255" s="19">
        <f t="shared" si="23"/>
        <v>0</v>
      </c>
      <c r="S255" s="19">
        <f t="shared" si="24"/>
        <v>0</v>
      </c>
    </row>
    <row r="256" spans="1:19" x14ac:dyDescent="0.25">
      <c r="A256" s="26">
        <f>Wellpath!E256</f>
        <v>7590</v>
      </c>
      <c r="B256" s="22">
        <v>0</v>
      </c>
      <c r="C256" s="22">
        <v>0</v>
      </c>
      <c r="D256" s="22">
        <f>COS(Wellpath!$O256) / (Bfield * COS(Dip))</f>
        <v>1.2349417595138832E-5</v>
      </c>
      <c r="E256" s="20">
        <f>Model!$W$15*((drdp!B256+drdp!K256)*'MBXY-TI2S'!$B256+(drdp!E256+drdp!N256)*'MBXY-TI2S'!$C256+(drdp!H256+drdp!Q256)*'MBXY-TI2S'!$D256)</f>
        <v>-2.5050104929023796E-2</v>
      </c>
      <c r="F256" s="20">
        <f>Model!$W$15*((drdp!C256+drdp!L256)*'MBXY-TI2S'!$B256+(drdp!F256+drdp!O256)*'MBXY-TI2S'!$C256+(drdp!I256+drdp!R256)*'MBXY-TI2S'!$D256)</f>
        <v>6.7121553860468109E-3</v>
      </c>
      <c r="G256" s="20">
        <f>Model!$W$15*((drdp!D256+drdp!M256)*'MBXY-TI2S'!$B256+(drdp!G256+drdp!P256)*'MBXY-TI2S'!$C256+(drdp!J256+drdp!S256)*'MBXY-TI2S'!$D256)</f>
        <v>0</v>
      </c>
      <c r="H256" s="18">
        <f>Model!$W$15*((drdp!B256)*'MBXY-TI2S'!$B256+(drdp!E256)*'MBXY-TI2S'!$C256+(drdp!H256)*'MBXY-TI2S'!$D256)</f>
        <v>-1.2525052464511898E-2</v>
      </c>
      <c r="I256" s="18">
        <f>Model!$W$15*((drdp!C256)*'MBXY-TI2S'!$B256+(drdp!F256)*'MBXY-TI2S'!$C256+(drdp!I256)*'MBXY-TI2S'!$D256)</f>
        <v>3.3560776930234054E-3</v>
      </c>
      <c r="J256" s="18">
        <f>Model!$W$15*((drdp!D256)*'MBXY-TI2S'!$B256+(drdp!G256)*'MBXY-TI2S'!$C256+(drdp!J256)*'MBXY-TI2S'!$D256)</f>
        <v>0</v>
      </c>
      <c r="K256" s="21">
        <f>SUM(E$3:E255)+H256</f>
        <v>-4.5959964990934123</v>
      </c>
      <c r="L256" s="21">
        <f>SUM(F$3:F255)+I256</f>
        <v>1.2314935503483462</v>
      </c>
      <c r="M256" s="21">
        <f>SUM(G$3:G255)+J256</f>
        <v>0</v>
      </c>
      <c r="N256" s="19">
        <f t="shared" si="19"/>
        <v>21.123183819678903</v>
      </c>
      <c r="O256" s="19">
        <f t="shared" si="20"/>
        <v>1.5165763645495747</v>
      </c>
      <c r="P256" s="19">
        <f t="shared" si="21"/>
        <v>0</v>
      </c>
      <c r="Q256" s="19">
        <f t="shared" si="22"/>
        <v>-5.6599400460571161</v>
      </c>
      <c r="R256" s="19">
        <f t="shared" si="23"/>
        <v>0</v>
      </c>
      <c r="S256" s="19">
        <f t="shared" si="24"/>
        <v>0</v>
      </c>
    </row>
    <row r="257" spans="1:19" x14ac:dyDescent="0.25">
      <c r="A257" s="26">
        <f>Wellpath!E257</f>
        <v>7620</v>
      </c>
      <c r="B257" s="22">
        <v>0</v>
      </c>
      <c r="C257" s="22">
        <v>0</v>
      </c>
      <c r="D257" s="22">
        <f>COS(Wellpath!$O257) / (Bfield * COS(Dip))</f>
        <v>1.2349417595138832E-5</v>
      </c>
      <c r="E257" s="20">
        <f>Model!$W$15*((drdp!B257+drdp!K257)*'MBXY-TI2S'!$B257+(drdp!E257+drdp!N257)*'MBXY-TI2S'!$C257+(drdp!H257+drdp!Q257)*'MBXY-TI2S'!$D257)</f>
        <v>-2.5050104929023796E-2</v>
      </c>
      <c r="F257" s="20">
        <f>Model!$W$15*((drdp!C257+drdp!L257)*'MBXY-TI2S'!$B257+(drdp!F257+drdp!O257)*'MBXY-TI2S'!$C257+(drdp!I257+drdp!R257)*'MBXY-TI2S'!$D257)</f>
        <v>6.7121553860468109E-3</v>
      </c>
      <c r="G257" s="20">
        <f>Model!$W$15*((drdp!D257+drdp!M257)*'MBXY-TI2S'!$B257+(drdp!G257+drdp!P257)*'MBXY-TI2S'!$C257+(drdp!J257+drdp!S257)*'MBXY-TI2S'!$D257)</f>
        <v>0</v>
      </c>
      <c r="H257" s="18">
        <f>Model!$W$15*((drdp!B257)*'MBXY-TI2S'!$B257+(drdp!E257)*'MBXY-TI2S'!$C257+(drdp!H257)*'MBXY-TI2S'!$D257)</f>
        <v>-1.2525052464511898E-2</v>
      </c>
      <c r="I257" s="18">
        <f>Model!$W$15*((drdp!C257)*'MBXY-TI2S'!$B257+(drdp!F257)*'MBXY-TI2S'!$C257+(drdp!I257)*'MBXY-TI2S'!$D257)</f>
        <v>3.3560776930234054E-3</v>
      </c>
      <c r="J257" s="18">
        <f>Model!$W$15*((drdp!D257)*'MBXY-TI2S'!$B257+(drdp!G257)*'MBXY-TI2S'!$C257+(drdp!J257)*'MBXY-TI2S'!$D257)</f>
        <v>0</v>
      </c>
      <c r="K257" s="21">
        <f>SUM(E$3:E256)+H257</f>
        <v>-4.6210466040224363</v>
      </c>
      <c r="L257" s="21">
        <f>SUM(F$3:F256)+I257</f>
        <v>1.2382057057343929</v>
      </c>
      <c r="M257" s="21">
        <f>SUM(G$3:G256)+J257</f>
        <v>0</v>
      </c>
      <c r="N257" s="19">
        <f t="shared" si="19"/>
        <v>21.354071716547292</v>
      </c>
      <c r="O257" s="19">
        <f t="shared" si="20"/>
        <v>1.533153369713206</v>
      </c>
      <c r="P257" s="19">
        <f t="shared" si="21"/>
        <v>0</v>
      </c>
      <c r="Q257" s="19">
        <f t="shared" si="22"/>
        <v>-5.7218062715651206</v>
      </c>
      <c r="R257" s="19">
        <f t="shared" si="23"/>
        <v>0</v>
      </c>
      <c r="S257" s="19">
        <f t="shared" si="24"/>
        <v>0</v>
      </c>
    </row>
    <row r="258" spans="1:19" x14ac:dyDescent="0.25">
      <c r="A258" s="26">
        <f>Wellpath!E258</f>
        <v>7650</v>
      </c>
      <c r="B258" s="22">
        <v>0</v>
      </c>
      <c r="C258" s="22">
        <v>0</v>
      </c>
      <c r="D258" s="22">
        <f>COS(Wellpath!$O258) / (Bfield * COS(Dip))</f>
        <v>1.2349417595138832E-5</v>
      </c>
      <c r="E258" s="20">
        <f>Model!$W$15*((drdp!B258+drdp!K258)*'MBXY-TI2S'!$B258+(drdp!E258+drdp!N258)*'MBXY-TI2S'!$C258+(drdp!H258+drdp!Q258)*'MBXY-TI2S'!$D258)</f>
        <v>-2.5050104929023796E-2</v>
      </c>
      <c r="F258" s="20">
        <f>Model!$W$15*((drdp!C258+drdp!L258)*'MBXY-TI2S'!$B258+(drdp!F258+drdp!O258)*'MBXY-TI2S'!$C258+(drdp!I258+drdp!R258)*'MBXY-TI2S'!$D258)</f>
        <v>6.7121553860468109E-3</v>
      </c>
      <c r="G258" s="20">
        <f>Model!$W$15*((drdp!D258+drdp!M258)*'MBXY-TI2S'!$B258+(drdp!G258+drdp!P258)*'MBXY-TI2S'!$C258+(drdp!J258+drdp!S258)*'MBXY-TI2S'!$D258)</f>
        <v>0</v>
      </c>
      <c r="H258" s="18">
        <f>Model!$W$15*((drdp!B258)*'MBXY-TI2S'!$B258+(drdp!E258)*'MBXY-TI2S'!$C258+(drdp!H258)*'MBXY-TI2S'!$D258)</f>
        <v>-1.2525052464511898E-2</v>
      </c>
      <c r="I258" s="18">
        <f>Model!$W$15*((drdp!C258)*'MBXY-TI2S'!$B258+(drdp!F258)*'MBXY-TI2S'!$C258+(drdp!I258)*'MBXY-TI2S'!$D258)</f>
        <v>3.3560776930234054E-3</v>
      </c>
      <c r="J258" s="18">
        <f>Model!$W$15*((drdp!D258)*'MBXY-TI2S'!$B258+(drdp!G258)*'MBXY-TI2S'!$C258+(drdp!J258)*'MBXY-TI2S'!$D258)</f>
        <v>0</v>
      </c>
      <c r="K258" s="21">
        <f>SUM(E$3:E257)+H258</f>
        <v>-4.6460967089514602</v>
      </c>
      <c r="L258" s="21">
        <f>SUM(F$3:F257)+I258</f>
        <v>1.2449178611204397</v>
      </c>
      <c r="M258" s="21">
        <f>SUM(G$3:G257)+J258</f>
        <v>0</v>
      </c>
      <c r="N258" s="19">
        <f t="shared" si="19"/>
        <v>21.586214628929589</v>
      </c>
      <c r="O258" s="19">
        <f t="shared" si="20"/>
        <v>1.5498204809366902</v>
      </c>
      <c r="P258" s="19">
        <f t="shared" si="21"/>
        <v>0</v>
      </c>
      <c r="Q258" s="19">
        <f t="shared" si="22"/>
        <v>-5.7840087774665658</v>
      </c>
      <c r="R258" s="19">
        <f t="shared" si="23"/>
        <v>0</v>
      </c>
      <c r="S258" s="19">
        <f t="shared" si="24"/>
        <v>0</v>
      </c>
    </row>
    <row r="259" spans="1:19" x14ac:dyDescent="0.25">
      <c r="A259" s="26">
        <f>Wellpath!E259</f>
        <v>7680</v>
      </c>
      <c r="B259" s="22">
        <v>0</v>
      </c>
      <c r="C259" s="22">
        <v>0</v>
      </c>
      <c r="D259" s="22">
        <f>COS(Wellpath!$O259) / (Bfield * COS(Dip))</f>
        <v>1.2349417595138832E-5</v>
      </c>
      <c r="E259" s="20">
        <f>Model!$W$15*((drdp!B259+drdp!K259)*'MBXY-TI2S'!$B259+(drdp!E259+drdp!N259)*'MBXY-TI2S'!$C259+(drdp!H259+drdp!Q259)*'MBXY-TI2S'!$D259)</f>
        <v>-2.5050104929023796E-2</v>
      </c>
      <c r="F259" s="20">
        <f>Model!$W$15*((drdp!C259+drdp!L259)*'MBXY-TI2S'!$B259+(drdp!F259+drdp!O259)*'MBXY-TI2S'!$C259+(drdp!I259+drdp!R259)*'MBXY-TI2S'!$D259)</f>
        <v>6.7121553860468109E-3</v>
      </c>
      <c r="G259" s="20">
        <f>Model!$W$15*((drdp!D259+drdp!M259)*'MBXY-TI2S'!$B259+(drdp!G259+drdp!P259)*'MBXY-TI2S'!$C259+(drdp!J259+drdp!S259)*'MBXY-TI2S'!$D259)</f>
        <v>0</v>
      </c>
      <c r="H259" s="18">
        <f>Model!$W$15*((drdp!B259)*'MBXY-TI2S'!$B259+(drdp!E259)*'MBXY-TI2S'!$C259+(drdp!H259)*'MBXY-TI2S'!$D259)</f>
        <v>-1.2525052464511898E-2</v>
      </c>
      <c r="I259" s="18">
        <f>Model!$W$15*((drdp!C259)*'MBXY-TI2S'!$B259+(drdp!F259)*'MBXY-TI2S'!$C259+(drdp!I259)*'MBXY-TI2S'!$D259)</f>
        <v>3.3560776930234054E-3</v>
      </c>
      <c r="J259" s="18">
        <f>Model!$W$15*((drdp!D259)*'MBXY-TI2S'!$B259+(drdp!G259)*'MBXY-TI2S'!$C259+(drdp!J259)*'MBXY-TI2S'!$D259)</f>
        <v>0</v>
      </c>
      <c r="K259" s="21">
        <f>SUM(E$3:E258)+H259</f>
        <v>-4.6711468138804841</v>
      </c>
      <c r="L259" s="21">
        <f>SUM(F$3:F258)+I259</f>
        <v>1.2516300165064864</v>
      </c>
      <c r="M259" s="21">
        <f>SUM(G$3:G258)+J259</f>
        <v>0</v>
      </c>
      <c r="N259" s="19">
        <f t="shared" si="19"/>
        <v>21.819612556825799</v>
      </c>
      <c r="O259" s="19">
        <f t="shared" si="20"/>
        <v>1.5665776982200275</v>
      </c>
      <c r="P259" s="19">
        <f t="shared" si="21"/>
        <v>0</v>
      </c>
      <c r="Q259" s="19">
        <f t="shared" si="22"/>
        <v>-5.8465475637614519</v>
      </c>
      <c r="R259" s="19">
        <f t="shared" si="23"/>
        <v>0</v>
      </c>
      <c r="S259" s="19">
        <f t="shared" si="24"/>
        <v>0</v>
      </c>
    </row>
    <row r="260" spans="1:19" x14ac:dyDescent="0.25">
      <c r="A260" s="26">
        <f>Wellpath!E260</f>
        <v>7710</v>
      </c>
      <c r="B260" s="22">
        <v>0</v>
      </c>
      <c r="C260" s="22">
        <v>0</v>
      </c>
      <c r="D260" s="22">
        <f>COS(Wellpath!$O260) / (Bfield * COS(Dip))</f>
        <v>1.2349417595138832E-5</v>
      </c>
      <c r="E260" s="20">
        <f>Model!$W$15*((drdp!B260+drdp!K260)*'MBXY-TI2S'!$B260+(drdp!E260+drdp!N260)*'MBXY-TI2S'!$C260+(drdp!H260+drdp!Q260)*'MBXY-TI2S'!$D260)</f>
        <v>-2.5050104929023796E-2</v>
      </c>
      <c r="F260" s="20">
        <f>Model!$W$15*((drdp!C260+drdp!L260)*'MBXY-TI2S'!$B260+(drdp!F260+drdp!O260)*'MBXY-TI2S'!$C260+(drdp!I260+drdp!R260)*'MBXY-TI2S'!$D260)</f>
        <v>6.7121553860468109E-3</v>
      </c>
      <c r="G260" s="20">
        <f>Model!$W$15*((drdp!D260+drdp!M260)*'MBXY-TI2S'!$B260+(drdp!G260+drdp!P260)*'MBXY-TI2S'!$C260+(drdp!J260+drdp!S260)*'MBXY-TI2S'!$D260)</f>
        <v>0</v>
      </c>
      <c r="H260" s="18">
        <f>Model!$W$15*((drdp!B260)*'MBXY-TI2S'!$B260+(drdp!E260)*'MBXY-TI2S'!$C260+(drdp!H260)*'MBXY-TI2S'!$D260)</f>
        <v>-1.2525052464511898E-2</v>
      </c>
      <c r="I260" s="18">
        <f>Model!$W$15*((drdp!C260)*'MBXY-TI2S'!$B260+(drdp!F260)*'MBXY-TI2S'!$C260+(drdp!I260)*'MBXY-TI2S'!$D260)</f>
        <v>3.3560776930234054E-3</v>
      </c>
      <c r="J260" s="18">
        <f>Model!$W$15*((drdp!D260)*'MBXY-TI2S'!$B260+(drdp!G260)*'MBXY-TI2S'!$C260+(drdp!J260)*'MBXY-TI2S'!$D260)</f>
        <v>0</v>
      </c>
      <c r="K260" s="21">
        <f>SUM(E$3:E259)+H260</f>
        <v>-4.6961969188095081</v>
      </c>
      <c r="L260" s="21">
        <f>SUM(F$3:F259)+I260</f>
        <v>1.2583421718925332</v>
      </c>
      <c r="M260" s="21">
        <f>SUM(G$3:G259)+J260</f>
        <v>0</v>
      </c>
      <c r="N260" s="19">
        <f t="shared" si="19"/>
        <v>22.054265500235918</v>
      </c>
      <c r="O260" s="19">
        <f t="shared" si="20"/>
        <v>1.5834250215632175</v>
      </c>
      <c r="P260" s="19">
        <f t="shared" si="21"/>
        <v>0</v>
      </c>
      <c r="Q260" s="19">
        <f t="shared" si="22"/>
        <v>-5.9094226304497788</v>
      </c>
      <c r="R260" s="19">
        <f t="shared" si="23"/>
        <v>0</v>
      </c>
      <c r="S260" s="19">
        <f t="shared" si="24"/>
        <v>0</v>
      </c>
    </row>
    <row r="261" spans="1:19" x14ac:dyDescent="0.25">
      <c r="A261" s="26">
        <f>Wellpath!E261</f>
        <v>7740</v>
      </c>
      <c r="B261" s="22">
        <v>0</v>
      </c>
      <c r="C261" s="22">
        <v>0</v>
      </c>
      <c r="D261" s="22">
        <f>COS(Wellpath!$O261) / (Bfield * COS(Dip))</f>
        <v>1.2349417595138832E-5</v>
      </c>
      <c r="E261" s="20">
        <f>Model!$W$15*((drdp!B261+drdp!K261)*'MBXY-TI2S'!$B261+(drdp!E261+drdp!N261)*'MBXY-TI2S'!$C261+(drdp!H261+drdp!Q261)*'MBXY-TI2S'!$D261)</f>
        <v>-2.5050104929023796E-2</v>
      </c>
      <c r="F261" s="20">
        <f>Model!$W$15*((drdp!C261+drdp!L261)*'MBXY-TI2S'!$B261+(drdp!F261+drdp!O261)*'MBXY-TI2S'!$C261+(drdp!I261+drdp!R261)*'MBXY-TI2S'!$D261)</f>
        <v>6.7121553860468109E-3</v>
      </c>
      <c r="G261" s="20">
        <f>Model!$W$15*((drdp!D261+drdp!M261)*'MBXY-TI2S'!$B261+(drdp!G261+drdp!P261)*'MBXY-TI2S'!$C261+(drdp!J261+drdp!S261)*'MBXY-TI2S'!$D261)</f>
        <v>0</v>
      </c>
      <c r="H261" s="18">
        <f>Model!$W$15*((drdp!B261)*'MBXY-TI2S'!$B261+(drdp!E261)*'MBXY-TI2S'!$C261+(drdp!H261)*'MBXY-TI2S'!$D261)</f>
        <v>-1.2525052464511898E-2</v>
      </c>
      <c r="I261" s="18">
        <f>Model!$W$15*((drdp!C261)*'MBXY-TI2S'!$B261+(drdp!F261)*'MBXY-TI2S'!$C261+(drdp!I261)*'MBXY-TI2S'!$D261)</f>
        <v>3.3560776930234054E-3</v>
      </c>
      <c r="J261" s="18">
        <f>Model!$W$15*((drdp!D261)*'MBXY-TI2S'!$B261+(drdp!G261)*'MBXY-TI2S'!$C261+(drdp!J261)*'MBXY-TI2S'!$D261)</f>
        <v>0</v>
      </c>
      <c r="K261" s="21">
        <f>SUM(E$3:E260)+H261</f>
        <v>-4.721247023738532</v>
      </c>
      <c r="L261" s="21">
        <f>SUM(F$3:F260)+I261</f>
        <v>1.2650543272785799</v>
      </c>
      <c r="M261" s="21">
        <f>SUM(G$3:G260)+J261</f>
        <v>0</v>
      </c>
      <c r="N261" s="19">
        <f t="shared" si="19"/>
        <v>22.290173459159945</v>
      </c>
      <c r="O261" s="19">
        <f t="shared" si="20"/>
        <v>1.6003624509662604</v>
      </c>
      <c r="P261" s="19">
        <f t="shared" si="21"/>
        <v>0</v>
      </c>
      <c r="Q261" s="19">
        <f t="shared" si="22"/>
        <v>-5.9726339775315465</v>
      </c>
      <c r="R261" s="19">
        <f t="shared" si="23"/>
        <v>0</v>
      </c>
      <c r="S261" s="19">
        <f t="shared" si="24"/>
        <v>0</v>
      </c>
    </row>
    <row r="262" spans="1:19" x14ac:dyDescent="0.25">
      <c r="A262" s="26">
        <f>Wellpath!E262</f>
        <v>7770</v>
      </c>
      <c r="B262" s="22">
        <v>0</v>
      </c>
      <c r="C262" s="22">
        <v>0</v>
      </c>
      <c r="D262" s="22">
        <f>COS(Wellpath!$O262) / (Bfield * COS(Dip))</f>
        <v>1.2349417595138832E-5</v>
      </c>
      <c r="E262" s="20">
        <f>Model!$W$15*((drdp!B262+drdp!K262)*'MBXY-TI2S'!$B262+(drdp!E262+drdp!N262)*'MBXY-TI2S'!$C262+(drdp!H262+drdp!Q262)*'MBXY-TI2S'!$D262)</f>
        <v>-2.5050104929023796E-2</v>
      </c>
      <c r="F262" s="20">
        <f>Model!$W$15*((drdp!C262+drdp!L262)*'MBXY-TI2S'!$B262+(drdp!F262+drdp!O262)*'MBXY-TI2S'!$C262+(drdp!I262+drdp!R262)*'MBXY-TI2S'!$D262)</f>
        <v>6.7121553860468109E-3</v>
      </c>
      <c r="G262" s="20">
        <f>Model!$W$15*((drdp!D262+drdp!M262)*'MBXY-TI2S'!$B262+(drdp!G262+drdp!P262)*'MBXY-TI2S'!$C262+(drdp!J262+drdp!S262)*'MBXY-TI2S'!$D262)</f>
        <v>0</v>
      </c>
      <c r="H262" s="18">
        <f>Model!$W$15*((drdp!B262)*'MBXY-TI2S'!$B262+(drdp!E262)*'MBXY-TI2S'!$C262+(drdp!H262)*'MBXY-TI2S'!$D262)</f>
        <v>-1.2525052464511898E-2</v>
      </c>
      <c r="I262" s="18">
        <f>Model!$W$15*((drdp!C262)*'MBXY-TI2S'!$B262+(drdp!F262)*'MBXY-TI2S'!$C262+(drdp!I262)*'MBXY-TI2S'!$D262)</f>
        <v>3.3560776930234054E-3</v>
      </c>
      <c r="J262" s="18">
        <f>Model!$W$15*((drdp!D262)*'MBXY-TI2S'!$B262+(drdp!G262)*'MBXY-TI2S'!$C262+(drdp!J262)*'MBXY-TI2S'!$D262)</f>
        <v>0</v>
      </c>
      <c r="K262" s="21">
        <f>SUM(E$3:E261)+H262</f>
        <v>-4.7462971286675559</v>
      </c>
      <c r="L262" s="21">
        <f>SUM(F$3:F261)+I262</f>
        <v>1.2717664826646267</v>
      </c>
      <c r="M262" s="21">
        <f>SUM(G$3:G261)+J262</f>
        <v>0</v>
      </c>
      <c r="N262" s="19">
        <f t="shared" ref="N262:N270" si="25">K262^2</f>
        <v>22.527336433597885</v>
      </c>
      <c r="O262" s="19">
        <f t="shared" ref="O262:O270" si="26">L262^2</f>
        <v>1.6173899864291561</v>
      </c>
      <c r="P262" s="19">
        <f t="shared" ref="P262:P270" si="27">M262^2</f>
        <v>0</v>
      </c>
      <c r="Q262" s="19">
        <f t="shared" ref="Q262:Q270" si="28">K262*L262</f>
        <v>-6.0361816050067549</v>
      </c>
      <c r="R262" s="19">
        <f t="shared" ref="R262:R270" si="29">K262*M262</f>
        <v>0</v>
      </c>
      <c r="S262" s="19">
        <f t="shared" ref="S262:S270" si="30">L262*M262</f>
        <v>0</v>
      </c>
    </row>
    <row r="263" spans="1:19" x14ac:dyDescent="0.25">
      <c r="A263" s="26">
        <f>Wellpath!E263</f>
        <v>7800</v>
      </c>
      <c r="B263" s="22">
        <v>0</v>
      </c>
      <c r="C263" s="22">
        <v>0</v>
      </c>
      <c r="D263" s="22">
        <f>COS(Wellpath!$O263) / (Bfield * COS(Dip))</f>
        <v>1.2349417595138832E-5</v>
      </c>
      <c r="E263" s="20">
        <f>Model!$W$15*((drdp!B263+drdp!K263)*'MBXY-TI2S'!$B263+(drdp!E263+drdp!N263)*'MBXY-TI2S'!$C263+(drdp!H263+drdp!Q263)*'MBXY-TI2S'!$D263)</f>
        <v>-2.5050104929023796E-2</v>
      </c>
      <c r="F263" s="20">
        <f>Model!$W$15*((drdp!C263+drdp!L263)*'MBXY-TI2S'!$B263+(drdp!F263+drdp!O263)*'MBXY-TI2S'!$C263+(drdp!I263+drdp!R263)*'MBXY-TI2S'!$D263)</f>
        <v>6.7121553860468109E-3</v>
      </c>
      <c r="G263" s="20">
        <f>Model!$W$15*((drdp!D263+drdp!M263)*'MBXY-TI2S'!$B263+(drdp!G263+drdp!P263)*'MBXY-TI2S'!$C263+(drdp!J263+drdp!S263)*'MBXY-TI2S'!$D263)</f>
        <v>0</v>
      </c>
      <c r="H263" s="18">
        <f>Model!$W$15*((drdp!B263)*'MBXY-TI2S'!$B263+(drdp!E263)*'MBXY-TI2S'!$C263+(drdp!H263)*'MBXY-TI2S'!$D263)</f>
        <v>-1.2525052464511898E-2</v>
      </c>
      <c r="I263" s="18">
        <f>Model!$W$15*((drdp!C263)*'MBXY-TI2S'!$B263+(drdp!F263)*'MBXY-TI2S'!$C263+(drdp!I263)*'MBXY-TI2S'!$D263)</f>
        <v>3.3560776930234054E-3</v>
      </c>
      <c r="J263" s="18">
        <f>Model!$W$15*((drdp!D263)*'MBXY-TI2S'!$B263+(drdp!G263)*'MBXY-TI2S'!$C263+(drdp!J263)*'MBXY-TI2S'!$D263)</f>
        <v>0</v>
      </c>
      <c r="K263" s="21">
        <f>SUM(E$3:E262)+H263</f>
        <v>-4.7713472335965799</v>
      </c>
      <c r="L263" s="21">
        <f>SUM(F$3:F262)+I263</f>
        <v>1.2784786380506734</v>
      </c>
      <c r="M263" s="21">
        <f>SUM(G$3:G262)+J263</f>
        <v>0</v>
      </c>
      <c r="N263" s="19">
        <f t="shared" si="25"/>
        <v>22.765754423549737</v>
      </c>
      <c r="O263" s="19">
        <f t="shared" si="26"/>
        <v>1.6345076279519049</v>
      </c>
      <c r="P263" s="19">
        <f t="shared" si="27"/>
        <v>0</v>
      </c>
      <c r="Q263" s="19">
        <f t="shared" si="28"/>
        <v>-6.1000655128754033</v>
      </c>
      <c r="R263" s="19">
        <f t="shared" si="29"/>
        <v>0</v>
      </c>
      <c r="S263" s="19">
        <f t="shared" si="30"/>
        <v>0</v>
      </c>
    </row>
    <row r="264" spans="1:19" x14ac:dyDescent="0.25">
      <c r="A264" s="26">
        <f>Wellpath!E264</f>
        <v>7830</v>
      </c>
      <c r="B264" s="22">
        <v>0</v>
      </c>
      <c r="C264" s="22">
        <v>0</v>
      </c>
      <c r="D264" s="22">
        <f>COS(Wellpath!$O264) / (Bfield * COS(Dip))</f>
        <v>1.2349417595138832E-5</v>
      </c>
      <c r="E264" s="20">
        <f>Model!$W$15*((drdp!B264+drdp!K264)*'MBXY-TI2S'!$B264+(drdp!E264+drdp!N264)*'MBXY-TI2S'!$C264+(drdp!H264+drdp!Q264)*'MBXY-TI2S'!$D264)</f>
        <v>-2.5050104929023796E-2</v>
      </c>
      <c r="F264" s="20">
        <f>Model!$W$15*((drdp!C264+drdp!L264)*'MBXY-TI2S'!$B264+(drdp!F264+drdp!O264)*'MBXY-TI2S'!$C264+(drdp!I264+drdp!R264)*'MBXY-TI2S'!$D264)</f>
        <v>6.7121553860468109E-3</v>
      </c>
      <c r="G264" s="20">
        <f>Model!$W$15*((drdp!D264+drdp!M264)*'MBXY-TI2S'!$B264+(drdp!G264+drdp!P264)*'MBXY-TI2S'!$C264+(drdp!J264+drdp!S264)*'MBXY-TI2S'!$D264)</f>
        <v>0</v>
      </c>
      <c r="H264" s="18">
        <f>Model!$W$15*((drdp!B264)*'MBXY-TI2S'!$B264+(drdp!E264)*'MBXY-TI2S'!$C264+(drdp!H264)*'MBXY-TI2S'!$D264)</f>
        <v>-1.2525052464511898E-2</v>
      </c>
      <c r="I264" s="18">
        <f>Model!$W$15*((drdp!C264)*'MBXY-TI2S'!$B264+(drdp!F264)*'MBXY-TI2S'!$C264+(drdp!I264)*'MBXY-TI2S'!$D264)</f>
        <v>3.3560776930234054E-3</v>
      </c>
      <c r="J264" s="18">
        <f>Model!$W$15*((drdp!D264)*'MBXY-TI2S'!$B264+(drdp!G264)*'MBXY-TI2S'!$C264+(drdp!J264)*'MBXY-TI2S'!$D264)</f>
        <v>0</v>
      </c>
      <c r="K264" s="21">
        <f>SUM(E$3:E263)+H264</f>
        <v>-4.7963973385256038</v>
      </c>
      <c r="L264" s="21">
        <f>SUM(F$3:F263)+I264</f>
        <v>1.2851907934367202</v>
      </c>
      <c r="M264" s="21">
        <f>SUM(G$3:G263)+J264</f>
        <v>0</v>
      </c>
      <c r="N264" s="19">
        <f t="shared" si="25"/>
        <v>23.005427429015494</v>
      </c>
      <c r="O264" s="19">
        <f t="shared" si="26"/>
        <v>1.6517153755345062</v>
      </c>
      <c r="P264" s="19">
        <f t="shared" si="27"/>
        <v>0</v>
      </c>
      <c r="Q264" s="19">
        <f t="shared" si="28"/>
        <v>-6.1642857011374934</v>
      </c>
      <c r="R264" s="19">
        <f t="shared" si="29"/>
        <v>0</v>
      </c>
      <c r="S264" s="19">
        <f t="shared" si="30"/>
        <v>0</v>
      </c>
    </row>
    <row r="265" spans="1:19" x14ac:dyDescent="0.25">
      <c r="A265" s="26">
        <f>Wellpath!E265</f>
        <v>7860</v>
      </c>
      <c r="B265" s="22">
        <v>0</v>
      </c>
      <c r="C265" s="22">
        <v>0</v>
      </c>
      <c r="D265" s="22">
        <f>COS(Wellpath!$O265) / (Bfield * COS(Dip))</f>
        <v>1.2349417595138832E-5</v>
      </c>
      <c r="E265" s="20">
        <f>Model!$W$15*((drdp!B265+drdp!K265)*'MBXY-TI2S'!$B265+(drdp!E265+drdp!N265)*'MBXY-TI2S'!$C265+(drdp!H265+drdp!Q265)*'MBXY-TI2S'!$D265)</f>
        <v>-2.5050104929023796E-2</v>
      </c>
      <c r="F265" s="20">
        <f>Model!$W$15*((drdp!C265+drdp!L265)*'MBXY-TI2S'!$B265+(drdp!F265+drdp!O265)*'MBXY-TI2S'!$C265+(drdp!I265+drdp!R265)*'MBXY-TI2S'!$D265)</f>
        <v>6.7121553860468109E-3</v>
      </c>
      <c r="G265" s="20">
        <f>Model!$W$15*((drdp!D265+drdp!M265)*'MBXY-TI2S'!$B265+(drdp!G265+drdp!P265)*'MBXY-TI2S'!$C265+(drdp!J265+drdp!S265)*'MBXY-TI2S'!$D265)</f>
        <v>0</v>
      </c>
      <c r="H265" s="18">
        <f>Model!$W$15*((drdp!B265)*'MBXY-TI2S'!$B265+(drdp!E265)*'MBXY-TI2S'!$C265+(drdp!H265)*'MBXY-TI2S'!$D265)</f>
        <v>-1.2525052464511898E-2</v>
      </c>
      <c r="I265" s="18">
        <f>Model!$W$15*((drdp!C265)*'MBXY-TI2S'!$B265+(drdp!F265)*'MBXY-TI2S'!$C265+(drdp!I265)*'MBXY-TI2S'!$D265)</f>
        <v>3.3560776930234054E-3</v>
      </c>
      <c r="J265" s="18">
        <f>Model!$W$15*((drdp!D265)*'MBXY-TI2S'!$B265+(drdp!G265)*'MBXY-TI2S'!$C265+(drdp!J265)*'MBXY-TI2S'!$D265)</f>
        <v>0</v>
      </c>
      <c r="K265" s="21">
        <f>SUM(E$3:E264)+H265</f>
        <v>-4.8214474434546277</v>
      </c>
      <c r="L265" s="21">
        <f>SUM(F$3:F264)+I265</f>
        <v>1.2919029488227669</v>
      </c>
      <c r="M265" s="21">
        <f>SUM(G$3:G264)+J265</f>
        <v>0</v>
      </c>
      <c r="N265" s="19">
        <f t="shared" si="25"/>
        <v>23.246355449995164</v>
      </c>
      <c r="O265" s="19">
        <f t="shared" si="26"/>
        <v>1.6690132291769606</v>
      </c>
      <c r="P265" s="19">
        <f t="shared" si="27"/>
        <v>0</v>
      </c>
      <c r="Q265" s="19">
        <f t="shared" si="28"/>
        <v>-6.2288421697930243</v>
      </c>
      <c r="R265" s="19">
        <f t="shared" si="29"/>
        <v>0</v>
      </c>
      <c r="S265" s="19">
        <f t="shared" si="30"/>
        <v>0</v>
      </c>
    </row>
    <row r="266" spans="1:19" x14ac:dyDescent="0.25">
      <c r="A266" s="26">
        <f>Wellpath!E266</f>
        <v>7890</v>
      </c>
      <c r="B266" s="22">
        <v>0</v>
      </c>
      <c r="C266" s="22">
        <v>0</v>
      </c>
      <c r="D266" s="22">
        <f>COS(Wellpath!$O266) / (Bfield * COS(Dip))</f>
        <v>1.2349417595138832E-5</v>
      </c>
      <c r="E266" s="20">
        <f>Model!$W$15*((drdp!B266+drdp!K266)*'MBXY-TI2S'!$B266+(drdp!E266+drdp!N266)*'MBXY-TI2S'!$C266+(drdp!H266+drdp!Q266)*'MBXY-TI2S'!$D266)</f>
        <v>-2.5050104929023796E-2</v>
      </c>
      <c r="F266" s="20">
        <f>Model!$W$15*((drdp!C266+drdp!L266)*'MBXY-TI2S'!$B266+(drdp!F266+drdp!O266)*'MBXY-TI2S'!$C266+(drdp!I266+drdp!R266)*'MBXY-TI2S'!$D266)</f>
        <v>6.7121553860468109E-3</v>
      </c>
      <c r="G266" s="20">
        <f>Model!$W$15*((drdp!D266+drdp!M266)*'MBXY-TI2S'!$B266+(drdp!G266+drdp!P266)*'MBXY-TI2S'!$C266+(drdp!J266+drdp!S266)*'MBXY-TI2S'!$D266)</f>
        <v>0</v>
      </c>
      <c r="H266" s="18">
        <f>Model!$W$15*((drdp!B266)*'MBXY-TI2S'!$B266+(drdp!E266)*'MBXY-TI2S'!$C266+(drdp!H266)*'MBXY-TI2S'!$D266)</f>
        <v>-1.2525052464511898E-2</v>
      </c>
      <c r="I266" s="18">
        <f>Model!$W$15*((drdp!C266)*'MBXY-TI2S'!$B266+(drdp!F266)*'MBXY-TI2S'!$C266+(drdp!I266)*'MBXY-TI2S'!$D266)</f>
        <v>3.3560776930234054E-3</v>
      </c>
      <c r="J266" s="18">
        <f>Model!$W$15*((drdp!D266)*'MBXY-TI2S'!$B266+(drdp!G266)*'MBXY-TI2S'!$C266+(drdp!J266)*'MBXY-TI2S'!$D266)</f>
        <v>0</v>
      </c>
      <c r="K266" s="21">
        <f>SUM(E$3:E265)+H266</f>
        <v>-4.8464975483836517</v>
      </c>
      <c r="L266" s="21">
        <f>SUM(F$3:F265)+I266</f>
        <v>1.2986151042088137</v>
      </c>
      <c r="M266" s="21">
        <f>SUM(G$3:G265)+J266</f>
        <v>0</v>
      </c>
      <c r="N266" s="19">
        <f t="shared" si="25"/>
        <v>23.488538486488746</v>
      </c>
      <c r="O266" s="19">
        <f t="shared" si="26"/>
        <v>1.686401188879268</v>
      </c>
      <c r="P266" s="19">
        <f t="shared" si="27"/>
        <v>0</v>
      </c>
      <c r="Q266" s="19">
        <f t="shared" si="28"/>
        <v>-6.293734918841996</v>
      </c>
      <c r="R266" s="19">
        <f t="shared" si="29"/>
        <v>0</v>
      </c>
      <c r="S266" s="19">
        <f t="shared" si="30"/>
        <v>0</v>
      </c>
    </row>
    <row r="267" spans="1:19" x14ac:dyDescent="0.25">
      <c r="A267" s="26">
        <f>Wellpath!E267</f>
        <v>7920</v>
      </c>
      <c r="B267" s="22">
        <v>0</v>
      </c>
      <c r="C267" s="22">
        <v>0</v>
      </c>
      <c r="D267" s="22">
        <f>COS(Wellpath!$O267) / (Bfield * COS(Dip))</f>
        <v>1.2349417595138832E-5</v>
      </c>
      <c r="E267" s="20">
        <f>Model!$W$15*((drdp!B267+drdp!K267)*'MBXY-TI2S'!$B267+(drdp!E267+drdp!N267)*'MBXY-TI2S'!$C267+(drdp!H267+drdp!Q267)*'MBXY-TI2S'!$D267)</f>
        <v>-2.5050104929023796E-2</v>
      </c>
      <c r="F267" s="20">
        <f>Model!$W$15*((drdp!C267+drdp!L267)*'MBXY-TI2S'!$B267+(drdp!F267+drdp!O267)*'MBXY-TI2S'!$C267+(drdp!I267+drdp!R267)*'MBXY-TI2S'!$D267)</f>
        <v>6.7121553860468109E-3</v>
      </c>
      <c r="G267" s="20">
        <f>Model!$W$15*((drdp!D267+drdp!M267)*'MBXY-TI2S'!$B267+(drdp!G267+drdp!P267)*'MBXY-TI2S'!$C267+(drdp!J267+drdp!S267)*'MBXY-TI2S'!$D267)</f>
        <v>0</v>
      </c>
      <c r="H267" s="18">
        <f>Model!$W$15*((drdp!B267)*'MBXY-TI2S'!$B267+(drdp!E267)*'MBXY-TI2S'!$C267+(drdp!H267)*'MBXY-TI2S'!$D267)</f>
        <v>-1.2525052464511898E-2</v>
      </c>
      <c r="I267" s="18">
        <f>Model!$W$15*((drdp!C267)*'MBXY-TI2S'!$B267+(drdp!F267)*'MBXY-TI2S'!$C267+(drdp!I267)*'MBXY-TI2S'!$D267)</f>
        <v>3.3560776930234054E-3</v>
      </c>
      <c r="J267" s="18">
        <f>Model!$W$15*((drdp!D267)*'MBXY-TI2S'!$B267+(drdp!G267)*'MBXY-TI2S'!$C267+(drdp!J267)*'MBXY-TI2S'!$D267)</f>
        <v>0</v>
      </c>
      <c r="K267" s="21">
        <f>SUM(E$3:E266)+H267</f>
        <v>-4.8715476533126756</v>
      </c>
      <c r="L267" s="21">
        <f>SUM(F$3:F266)+I267</f>
        <v>1.3053272595948604</v>
      </c>
      <c r="M267" s="21">
        <f>SUM(G$3:G266)+J267</f>
        <v>0</v>
      </c>
      <c r="N267" s="19">
        <f t="shared" si="25"/>
        <v>23.731976538496237</v>
      </c>
      <c r="O267" s="19">
        <f t="shared" si="26"/>
        <v>1.7038792546414281</v>
      </c>
      <c r="P267" s="19">
        <f t="shared" si="27"/>
        <v>0</v>
      </c>
      <c r="Q267" s="19">
        <f t="shared" si="28"/>
        <v>-6.3589639482844076</v>
      </c>
      <c r="R267" s="19">
        <f t="shared" si="29"/>
        <v>0</v>
      </c>
      <c r="S267" s="19">
        <f t="shared" si="30"/>
        <v>0</v>
      </c>
    </row>
    <row r="268" spans="1:19" x14ac:dyDescent="0.25">
      <c r="A268" s="26">
        <f>Wellpath!E268</f>
        <v>7950</v>
      </c>
      <c r="B268" s="22">
        <v>0</v>
      </c>
      <c r="C268" s="22">
        <v>0</v>
      </c>
      <c r="D268" s="22">
        <f>COS(Wellpath!$O268) / (Bfield * COS(Dip))</f>
        <v>1.2349417595138832E-5</v>
      </c>
      <c r="E268" s="20">
        <f>Model!$W$15*((drdp!B268+drdp!K268)*'MBXY-TI2S'!$B268+(drdp!E268+drdp!N268)*'MBXY-TI2S'!$C268+(drdp!H268+drdp!Q268)*'MBXY-TI2S'!$D268)</f>
        <v>-2.5050104929023796E-2</v>
      </c>
      <c r="F268" s="20">
        <f>Model!$W$15*((drdp!C268+drdp!L268)*'MBXY-TI2S'!$B268+(drdp!F268+drdp!O268)*'MBXY-TI2S'!$C268+(drdp!I268+drdp!R268)*'MBXY-TI2S'!$D268)</f>
        <v>6.7121553860468109E-3</v>
      </c>
      <c r="G268" s="20">
        <f>Model!$W$15*((drdp!D268+drdp!M268)*'MBXY-TI2S'!$B268+(drdp!G268+drdp!P268)*'MBXY-TI2S'!$C268+(drdp!J268+drdp!S268)*'MBXY-TI2S'!$D268)</f>
        <v>0</v>
      </c>
      <c r="H268" s="18">
        <f>Model!$W$15*((drdp!B268)*'MBXY-TI2S'!$B268+(drdp!E268)*'MBXY-TI2S'!$C268+(drdp!H268)*'MBXY-TI2S'!$D268)</f>
        <v>-1.2525052464511898E-2</v>
      </c>
      <c r="I268" s="18">
        <f>Model!$W$15*((drdp!C268)*'MBXY-TI2S'!$B268+(drdp!F268)*'MBXY-TI2S'!$C268+(drdp!I268)*'MBXY-TI2S'!$D268)</f>
        <v>3.3560776930234054E-3</v>
      </c>
      <c r="J268" s="18">
        <f>Model!$W$15*((drdp!D268)*'MBXY-TI2S'!$B268+(drdp!G268)*'MBXY-TI2S'!$C268+(drdp!J268)*'MBXY-TI2S'!$D268)</f>
        <v>0</v>
      </c>
      <c r="K268" s="21">
        <f>SUM(E$3:E267)+H268</f>
        <v>-4.8965977582416995</v>
      </c>
      <c r="L268" s="21">
        <f>SUM(F$3:F267)+I268</f>
        <v>1.3120394149809071</v>
      </c>
      <c r="M268" s="21">
        <f>SUM(G$3:G267)+J268</f>
        <v>0</v>
      </c>
      <c r="N268" s="19">
        <f t="shared" si="25"/>
        <v>23.976669606017637</v>
      </c>
      <c r="O268" s="19">
        <f t="shared" si="26"/>
        <v>1.7214474264634412</v>
      </c>
      <c r="P268" s="19">
        <f t="shared" si="27"/>
        <v>0</v>
      </c>
      <c r="Q268" s="19">
        <f t="shared" si="28"/>
        <v>-6.4245292581202609</v>
      </c>
      <c r="R268" s="19">
        <f t="shared" si="29"/>
        <v>0</v>
      </c>
      <c r="S268" s="19">
        <f t="shared" si="30"/>
        <v>0</v>
      </c>
    </row>
    <row r="269" spans="1:19" x14ac:dyDescent="0.25">
      <c r="A269" s="26">
        <f>Wellpath!E269</f>
        <v>7980</v>
      </c>
      <c r="B269" s="22">
        <v>0</v>
      </c>
      <c r="C269" s="22">
        <v>0</v>
      </c>
      <c r="D269" s="22">
        <f>COS(Wellpath!$O269) / (Bfield * COS(Dip))</f>
        <v>1.2349417595138832E-5</v>
      </c>
      <c r="E269" s="20">
        <f>Model!$W$15*((drdp!B269+drdp!K269)*'MBXY-TI2S'!$B269+(drdp!E269+drdp!N269)*'MBXY-TI2S'!$C269+(drdp!H269+drdp!Q269)*'MBXY-TI2S'!$D269)</f>
        <v>-2.087508744085316E-2</v>
      </c>
      <c r="F269" s="20">
        <f>Model!$W$15*((drdp!C269+drdp!L269)*'MBXY-TI2S'!$B269+(drdp!F269+drdp!O269)*'MBXY-TI2S'!$C269+(drdp!I269+drdp!R269)*'MBXY-TI2S'!$D269)</f>
        <v>5.5934628217056762E-3</v>
      </c>
      <c r="G269" s="20">
        <f>Model!$W$15*((drdp!D269+drdp!M269)*'MBXY-TI2S'!$B269+(drdp!G269+drdp!P269)*'MBXY-TI2S'!$C269+(drdp!J269+drdp!S269)*'MBXY-TI2S'!$D269)</f>
        <v>0</v>
      </c>
      <c r="H269" s="18">
        <f>Model!$W$15*((drdp!B269)*'MBXY-TI2S'!$B269+(drdp!E269)*'MBXY-TI2S'!$C269+(drdp!H269)*'MBXY-TI2S'!$D269)</f>
        <v>-1.2525052464511898E-2</v>
      </c>
      <c r="I269" s="18">
        <f>Model!$W$15*((drdp!C269)*'MBXY-TI2S'!$B269+(drdp!F269)*'MBXY-TI2S'!$C269+(drdp!I269)*'MBXY-TI2S'!$D269)</f>
        <v>3.3560776930234054E-3</v>
      </c>
      <c r="J269" s="18">
        <f>Model!$W$15*((drdp!D269)*'MBXY-TI2S'!$B269+(drdp!G269)*'MBXY-TI2S'!$C269+(drdp!J269)*'MBXY-TI2S'!$D269)</f>
        <v>0</v>
      </c>
      <c r="K269" s="21">
        <f>SUM(E$3:E268)+H269</f>
        <v>-4.9216478631707234</v>
      </c>
      <c r="L269" s="21">
        <f>SUM(F$3:F268)+I269</f>
        <v>1.3187515703669539</v>
      </c>
      <c r="M269" s="21">
        <f>SUM(G$3:G268)+J269</f>
        <v>0</v>
      </c>
      <c r="N269" s="19">
        <f t="shared" si="25"/>
        <v>24.222617689052949</v>
      </c>
      <c r="O269" s="19">
        <f t="shared" si="26"/>
        <v>1.7391057043453069</v>
      </c>
      <c r="P269" s="19">
        <f t="shared" si="27"/>
        <v>0</v>
      </c>
      <c r="Q269" s="19">
        <f t="shared" si="28"/>
        <v>-6.490430848349555</v>
      </c>
      <c r="R269" s="19">
        <f t="shared" si="29"/>
        <v>0</v>
      </c>
      <c r="S269" s="19">
        <f t="shared" si="30"/>
        <v>0</v>
      </c>
    </row>
    <row r="270" spans="1:19" x14ac:dyDescent="0.25">
      <c r="A270" s="26">
        <f>Wellpath!E270</f>
        <v>8000</v>
      </c>
      <c r="B270" s="22">
        <v>0</v>
      </c>
      <c r="C270" s="22">
        <v>0</v>
      </c>
      <c r="D270" s="22">
        <f>COS(Wellpath!$O270) / (Bfield * COS(Dip))</f>
        <v>1.2349417595138832E-5</v>
      </c>
      <c r="E270" s="20">
        <f>Model!$W$15*((drdp!B270+drdp!K270)*'MBXY-TI2S'!$B270+(drdp!E270+drdp!N270)*'MBXY-TI2S'!$C270+(drdp!H270+drdp!Q270)*'MBXY-TI2S'!$D270)</f>
        <v>3.331663955560165</v>
      </c>
      <c r="F270" s="20">
        <f>Model!$W$15*((drdp!C270+drdp!L270)*'MBXY-TI2S'!$B270+(drdp!F270+drdp!O270)*'MBXY-TI2S'!$C270+(drdp!I270+drdp!R270)*'MBXY-TI2S'!$D270)</f>
        <v>-0.89271666634422597</v>
      </c>
      <c r="G270" s="20">
        <f>Model!$W$15*((drdp!D270+drdp!M270)*'MBXY-TI2S'!$B270+(drdp!G270+drdp!P270)*'MBXY-TI2S'!$C270+(drdp!J270+drdp!S270)*'MBXY-TI2S'!$D270)</f>
        <v>0</v>
      </c>
      <c r="H270" s="18">
        <f>Model!$W$15*((drdp!B270)*'MBXY-TI2S'!$B270+(drdp!E270)*'MBXY-TI2S'!$C270+(drdp!H270)*'MBXY-TI2S'!$D270)</f>
        <v>-8.3500349763412657E-3</v>
      </c>
      <c r="I270" s="18">
        <f>Model!$W$15*((drdp!C270)*'MBXY-TI2S'!$B270+(drdp!F270)*'MBXY-TI2S'!$C270+(drdp!I270)*'MBXY-TI2S'!$D270)</f>
        <v>2.2373851286822707E-3</v>
      </c>
      <c r="J270" s="18">
        <f>Model!$W$15*((drdp!D270)*'MBXY-TI2S'!$B270+(drdp!G270)*'MBXY-TI2S'!$C270+(drdp!J270)*'MBXY-TI2S'!$D270)</f>
        <v>0</v>
      </c>
      <c r="K270" s="21">
        <f>SUM(E$3:E269)+H270</f>
        <v>-4.9383479331234055</v>
      </c>
      <c r="L270" s="21">
        <f>SUM(F$3:F269)+I270</f>
        <v>1.3232263406243183</v>
      </c>
      <c r="M270" s="21">
        <f>SUM(G$3:G269)+J270</f>
        <v>0</v>
      </c>
      <c r="N270" s="19">
        <f t="shared" si="25"/>
        <v>24.387280308584209</v>
      </c>
      <c r="O270" s="19">
        <f t="shared" si="26"/>
        <v>1.7509279485220246</v>
      </c>
      <c r="P270" s="19">
        <f t="shared" si="27"/>
        <v>0</v>
      </c>
      <c r="Q270" s="19">
        <f t="shared" si="28"/>
        <v>-6.53455206427655</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f>-SIN(Wellpath!L3) * SIN(Wellpath!O3) / (Bfield * COS(Dip))</f>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f>-SIN(Wellpath!L4) * SIN(Wellpath!O4) / (Bfield * COS(Dip))</f>
        <v>0</v>
      </c>
      <c r="E4" s="20">
        <f>Model!$W$16*((drdp!B4+drdp!K4)*MBZ!$B4+(drdp!E4+drdp!N4)*MBZ!$C4+(drdp!H4+drdp!Q4)*MBZ!$D4)</f>
        <v>0</v>
      </c>
      <c r="F4" s="20">
        <f>Model!$W$16*((drdp!C4+drdp!L4)*MBZ!$B4+(drdp!F4+drdp!O4)*MBZ!$C4+(drdp!I4+drdp!R4)*MBZ!$D4)</f>
        <v>0</v>
      </c>
      <c r="G4" s="20">
        <f>Model!$W$16*((drdp!D4+drdp!M4)*MBZ!$B4+(drdp!G4+drdp!P4)*MBZ!$C4+(drdp!J4+drdp!S4)*MBZ!$D4)</f>
        <v>0</v>
      </c>
      <c r="H4" s="18">
        <f>Model!$W$16*((drdp!B4)*MBZ!$B4+(drdp!E4)*MBZ!$C4+(drdp!H4)*MBZ!$D4)</f>
        <v>0</v>
      </c>
      <c r="I4" s="18">
        <f>Model!$W$16*((drdp!C4)*MBZ!$B4+(drdp!F4)*MBZ!$C4+(drdp!I4)*MBZ!$D4)</f>
        <v>0</v>
      </c>
      <c r="J4" s="18">
        <f>Model!$W$16*((drdp!D4)*MBZ!$B4+(drdp!G4)*MBZ!$C4+(drdp!J4)*MBZ!$D4)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f>-SIN(Wellpath!L5) * SIN(Wellpath!O5) / (Bfield * COS(Dip))</f>
        <v>0</v>
      </c>
      <c r="E5" s="20">
        <f>Model!$W$16*((drdp!B5+drdp!K5)*MBZ!$B5+(drdp!E5+drdp!N5)*MBZ!$C5+(drdp!H5+drdp!Q5)*MBZ!$D5)</f>
        <v>0</v>
      </c>
      <c r="F5" s="20">
        <f>Model!$W$16*((drdp!C5+drdp!L5)*MBZ!$B5+(drdp!F5+drdp!O5)*MBZ!$C5+(drdp!I5+drdp!R5)*MBZ!$D5)</f>
        <v>0</v>
      </c>
      <c r="G5" s="20">
        <f>Model!$W$16*((drdp!D5+drdp!M5)*MBZ!$B5+(drdp!G5+drdp!P5)*MBZ!$C5+(drdp!J5+drdp!S5)*MBZ!$D5)</f>
        <v>0</v>
      </c>
      <c r="H5" s="18">
        <f>Model!$W$16*((drdp!B5)*MBZ!$B5+(drdp!E5)*MBZ!$C5+(drdp!H5)*MBZ!$D5)</f>
        <v>0</v>
      </c>
      <c r="I5" s="18">
        <f>Model!$W$16*((drdp!C5)*MBZ!$B5+(drdp!F5)*MBZ!$C5+(drdp!I5)*MBZ!$D5)</f>
        <v>0</v>
      </c>
      <c r="J5" s="18">
        <f>Model!$W$16*((drdp!D5)*MBZ!$B5+(drdp!G5)*MBZ!$C5+(drdp!J5)*MBZ!$D5)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f>-SIN(Wellpath!L6) * SIN(Wellpath!O6) / (Bfield * COS(Dip))</f>
        <v>0</v>
      </c>
      <c r="E6" s="20">
        <f>Model!$W$16*((drdp!B6+drdp!K6)*MBZ!$B6+(drdp!E6+drdp!N6)*MBZ!$C6+(drdp!H6+drdp!Q6)*MBZ!$D6)</f>
        <v>0</v>
      </c>
      <c r="F6" s="20">
        <f>Model!$W$16*((drdp!C6+drdp!L6)*MBZ!$B6+(drdp!F6+drdp!O6)*MBZ!$C6+(drdp!I6+drdp!R6)*MBZ!$D6)</f>
        <v>0</v>
      </c>
      <c r="G6" s="20">
        <f>Model!$W$16*((drdp!D6+drdp!M6)*MBZ!$B6+(drdp!G6+drdp!P6)*MBZ!$C6+(drdp!J6+drdp!S6)*MBZ!$D6)</f>
        <v>0</v>
      </c>
      <c r="H6" s="18">
        <f>Model!$W$16*((drdp!B6)*MBZ!$B6+(drdp!E6)*MBZ!$C6+(drdp!H6)*MBZ!$D6)</f>
        <v>0</v>
      </c>
      <c r="I6" s="18">
        <f>Model!$W$16*((drdp!C6)*MBZ!$B6+(drdp!F6)*MBZ!$C6+(drdp!I6)*MBZ!$D6)</f>
        <v>0</v>
      </c>
      <c r="J6" s="18">
        <f>Model!$W$16*((drdp!D6)*MBZ!$B6+(drdp!G6)*MBZ!$C6+(drdp!J6)*MBZ!$D6)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f>-SIN(Wellpath!L7) * SIN(Wellpath!O7) / (Bfield * COS(Dip))</f>
        <v>0</v>
      </c>
      <c r="E7" s="20">
        <f>Model!$W$16*((drdp!B7+drdp!K7)*MBZ!$B7+(drdp!E7+drdp!N7)*MBZ!$C7+(drdp!H7+drdp!Q7)*MBZ!$D7)</f>
        <v>0</v>
      </c>
      <c r="F7" s="20">
        <f>Model!$W$16*((drdp!C7+drdp!L7)*MBZ!$B7+(drdp!F7+drdp!O7)*MBZ!$C7+(drdp!I7+drdp!R7)*MBZ!$D7)</f>
        <v>0</v>
      </c>
      <c r="G7" s="20">
        <f>Model!$W$16*((drdp!D7+drdp!M7)*MBZ!$B7+(drdp!G7+drdp!P7)*MBZ!$C7+(drdp!J7+drdp!S7)*MBZ!$D7)</f>
        <v>0</v>
      </c>
      <c r="H7" s="18">
        <f>Model!$W$16*((drdp!B7)*MBZ!$B7+(drdp!E7)*MBZ!$C7+(drdp!H7)*MBZ!$D7)</f>
        <v>0</v>
      </c>
      <c r="I7" s="18">
        <f>Model!$W$16*((drdp!C7)*MBZ!$B7+(drdp!F7)*MBZ!$C7+(drdp!I7)*MBZ!$D7)</f>
        <v>0</v>
      </c>
      <c r="J7" s="18">
        <f>Model!$W$16*((drdp!D7)*MBZ!$B7+(drdp!G7)*MBZ!$C7+(drdp!J7)*MBZ!$D7)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f>-SIN(Wellpath!L8) * SIN(Wellpath!O8) / (Bfield * COS(Dip))</f>
        <v>0</v>
      </c>
      <c r="E8" s="20">
        <f>Model!$W$16*((drdp!B8+drdp!K8)*MBZ!$B8+(drdp!E8+drdp!N8)*MBZ!$C8+(drdp!H8+drdp!Q8)*MBZ!$D8)</f>
        <v>0</v>
      </c>
      <c r="F8" s="20">
        <f>Model!$W$16*((drdp!C8+drdp!L8)*MBZ!$B8+(drdp!F8+drdp!O8)*MBZ!$C8+(drdp!I8+drdp!R8)*MBZ!$D8)</f>
        <v>0</v>
      </c>
      <c r="G8" s="20">
        <f>Model!$W$16*((drdp!D8+drdp!M8)*MBZ!$B8+(drdp!G8+drdp!P8)*MBZ!$C8+(drdp!J8+drdp!S8)*MBZ!$D8)</f>
        <v>0</v>
      </c>
      <c r="H8" s="18">
        <f>Model!$W$16*((drdp!B8)*MBZ!$B8+(drdp!E8)*MBZ!$C8+(drdp!H8)*MBZ!$D8)</f>
        <v>0</v>
      </c>
      <c r="I8" s="18">
        <f>Model!$W$16*((drdp!C8)*MBZ!$B8+(drdp!F8)*MBZ!$C8+(drdp!I8)*MBZ!$D8)</f>
        <v>0</v>
      </c>
      <c r="J8" s="18">
        <f>Model!$W$16*((drdp!D8)*MBZ!$B8+(drdp!G8)*MBZ!$C8+(drdp!J8)*MBZ!$D8)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f>-SIN(Wellpath!L9) * SIN(Wellpath!O9) / (Bfield * COS(Dip))</f>
        <v>0</v>
      </c>
      <c r="E9" s="20">
        <f>Model!$W$16*((drdp!B9+drdp!K9)*MBZ!$B9+(drdp!E9+drdp!N9)*MBZ!$C9+(drdp!H9+drdp!Q9)*MBZ!$D9)</f>
        <v>0</v>
      </c>
      <c r="F9" s="20">
        <f>Model!$W$16*((drdp!C9+drdp!L9)*MBZ!$B9+(drdp!F9+drdp!O9)*MBZ!$C9+(drdp!I9+drdp!R9)*MBZ!$D9)</f>
        <v>0</v>
      </c>
      <c r="G9" s="20">
        <f>Model!$W$16*((drdp!D9+drdp!M9)*MBZ!$B9+(drdp!G9+drdp!P9)*MBZ!$C9+(drdp!J9+drdp!S9)*MBZ!$D9)</f>
        <v>0</v>
      </c>
      <c r="H9" s="18">
        <f>Model!$W$16*((drdp!B9)*MBZ!$B9+(drdp!E9)*MBZ!$C9+(drdp!H9)*MBZ!$D9)</f>
        <v>0</v>
      </c>
      <c r="I9" s="18">
        <f>Model!$W$16*((drdp!C9)*MBZ!$B9+(drdp!F9)*MBZ!$C9+(drdp!I9)*MBZ!$D9)</f>
        <v>0</v>
      </c>
      <c r="J9" s="18">
        <f>Model!$W$16*((drdp!D9)*MBZ!$B9+(drdp!G9)*MBZ!$C9+(drdp!J9)*MBZ!$D9)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f>-SIN(Wellpath!L10) * SIN(Wellpath!O10) / (Bfield * COS(Dip))</f>
        <v>0</v>
      </c>
      <c r="E10" s="20">
        <f>Model!$W$16*((drdp!B10+drdp!K10)*MBZ!$B10+(drdp!E10+drdp!N10)*MBZ!$C10+(drdp!H10+drdp!Q10)*MBZ!$D10)</f>
        <v>0</v>
      </c>
      <c r="F10" s="20">
        <f>Model!$W$16*((drdp!C10+drdp!L10)*MBZ!$B10+(drdp!F10+drdp!O10)*MBZ!$C10+(drdp!I10+drdp!R10)*MBZ!$D10)</f>
        <v>0</v>
      </c>
      <c r="G10" s="20">
        <f>Model!$W$16*((drdp!D10+drdp!M10)*MBZ!$B10+(drdp!G10+drdp!P10)*MBZ!$C10+(drdp!J10+drdp!S10)*MBZ!$D10)</f>
        <v>0</v>
      </c>
      <c r="H10" s="18">
        <f>Model!$W$16*((drdp!B10)*MBZ!$B10+(drdp!E10)*MBZ!$C10+(drdp!H10)*MBZ!$D10)</f>
        <v>0</v>
      </c>
      <c r="I10" s="18">
        <f>Model!$W$16*((drdp!C10)*MBZ!$B10+(drdp!F10)*MBZ!$C10+(drdp!I10)*MBZ!$D10)</f>
        <v>0</v>
      </c>
      <c r="J10" s="18">
        <f>Model!$W$16*((drdp!D10)*MBZ!$B10+(drdp!G10)*MBZ!$C10+(drdp!J10)*MBZ!$D10)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f>-SIN(Wellpath!L11) * SIN(Wellpath!O11) / (Bfield * COS(Dip))</f>
        <v>0</v>
      </c>
      <c r="E11" s="20">
        <f>Model!$W$16*((drdp!B11+drdp!K11)*MBZ!$B11+(drdp!E11+drdp!N11)*MBZ!$C11+(drdp!H11+drdp!Q11)*MBZ!$D11)</f>
        <v>0</v>
      </c>
      <c r="F11" s="20">
        <f>Model!$W$16*((drdp!C11+drdp!L11)*MBZ!$B11+(drdp!F11+drdp!O11)*MBZ!$C11+(drdp!I11+drdp!R11)*MBZ!$D11)</f>
        <v>0</v>
      </c>
      <c r="G11" s="20">
        <f>Model!$W$16*((drdp!D11+drdp!M11)*MBZ!$B11+(drdp!G11+drdp!P11)*MBZ!$C11+(drdp!J11+drdp!S11)*MBZ!$D11)</f>
        <v>0</v>
      </c>
      <c r="H11" s="18">
        <f>Model!$W$16*((drdp!B11)*MBZ!$B11+(drdp!E11)*MBZ!$C11+(drdp!H11)*MBZ!$D11)</f>
        <v>0</v>
      </c>
      <c r="I11" s="18">
        <f>Model!$W$16*((drdp!C11)*MBZ!$B11+(drdp!F11)*MBZ!$C11+(drdp!I11)*MBZ!$D11)</f>
        <v>0</v>
      </c>
      <c r="J11" s="18">
        <f>Model!$W$16*((drdp!D11)*MBZ!$B11+(drdp!G11)*MBZ!$C11+(drdp!J11)*MBZ!$D11)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f>-SIN(Wellpath!L12) * SIN(Wellpath!O12) / (Bfield * COS(Dip))</f>
        <v>0</v>
      </c>
      <c r="E12" s="20">
        <f>Model!$W$16*((drdp!B12+drdp!K12)*MBZ!$B12+(drdp!E12+drdp!N12)*MBZ!$C12+(drdp!H12+drdp!Q12)*MBZ!$D12)</f>
        <v>0</v>
      </c>
      <c r="F12" s="20">
        <f>Model!$W$16*((drdp!C12+drdp!L12)*MBZ!$B12+(drdp!F12+drdp!O12)*MBZ!$C12+(drdp!I12+drdp!R12)*MBZ!$D12)</f>
        <v>0</v>
      </c>
      <c r="G12" s="20">
        <f>Model!$W$16*((drdp!D12+drdp!M12)*MBZ!$B12+(drdp!G12+drdp!P12)*MBZ!$C12+(drdp!J12+drdp!S12)*MBZ!$D12)</f>
        <v>0</v>
      </c>
      <c r="H12" s="18">
        <f>Model!$W$16*((drdp!B12)*MBZ!$B12+(drdp!E12)*MBZ!$C12+(drdp!H12)*MBZ!$D12)</f>
        <v>0</v>
      </c>
      <c r="I12" s="18">
        <f>Model!$W$16*((drdp!C12)*MBZ!$B12+(drdp!F12)*MBZ!$C12+(drdp!I12)*MBZ!$D12)</f>
        <v>0</v>
      </c>
      <c r="J12" s="18">
        <f>Model!$W$16*((drdp!D12)*MBZ!$B12+(drdp!G12)*MBZ!$C12+(drdp!J12)*MBZ!$D12)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f>-SIN(Wellpath!L13) * SIN(Wellpath!O13) / (Bfield * COS(Dip))</f>
        <v>0</v>
      </c>
      <c r="E13" s="20">
        <f>Model!$W$16*((drdp!B13+drdp!K13)*MBZ!$B13+(drdp!E13+drdp!N13)*MBZ!$C13+(drdp!H13+drdp!Q13)*MBZ!$D13)</f>
        <v>0</v>
      </c>
      <c r="F13" s="20">
        <f>Model!$W$16*((drdp!C13+drdp!L13)*MBZ!$B13+(drdp!F13+drdp!O13)*MBZ!$C13+(drdp!I13+drdp!R13)*MBZ!$D13)</f>
        <v>0</v>
      </c>
      <c r="G13" s="20">
        <f>Model!$W$16*((drdp!D13+drdp!M13)*MBZ!$B13+(drdp!G13+drdp!P13)*MBZ!$C13+(drdp!J13+drdp!S13)*MBZ!$D13)</f>
        <v>0</v>
      </c>
      <c r="H13" s="18">
        <f>Model!$W$16*((drdp!B13)*MBZ!$B13+(drdp!E13)*MBZ!$C13+(drdp!H13)*MBZ!$D13)</f>
        <v>0</v>
      </c>
      <c r="I13" s="18">
        <f>Model!$W$16*((drdp!C13)*MBZ!$B13+(drdp!F13)*MBZ!$C13+(drdp!I13)*MBZ!$D13)</f>
        <v>0</v>
      </c>
      <c r="J13" s="18">
        <f>Model!$W$16*((drdp!D13)*MBZ!$B13+(drdp!G13)*MBZ!$C13+(drdp!J13)*MBZ!$D13)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f>-SIN(Wellpath!L14) * SIN(Wellpath!O14) / (Bfield * COS(Dip))</f>
        <v>0</v>
      </c>
      <c r="E14" s="20">
        <f>Model!$W$16*((drdp!B14+drdp!K14)*MBZ!$B14+(drdp!E14+drdp!N14)*MBZ!$C14+(drdp!H14+drdp!Q14)*MBZ!$D14)</f>
        <v>0</v>
      </c>
      <c r="F14" s="20">
        <f>Model!$W$16*((drdp!C14+drdp!L14)*MBZ!$B14+(drdp!F14+drdp!O14)*MBZ!$C14+(drdp!I14+drdp!R14)*MBZ!$D14)</f>
        <v>0</v>
      </c>
      <c r="G14" s="20">
        <f>Model!$W$16*((drdp!D14+drdp!M14)*MBZ!$B14+(drdp!G14+drdp!P14)*MBZ!$C14+(drdp!J14+drdp!S14)*MBZ!$D14)</f>
        <v>0</v>
      </c>
      <c r="H14" s="18">
        <f>Model!$W$16*((drdp!B14)*MBZ!$B14+(drdp!E14)*MBZ!$C14+(drdp!H14)*MBZ!$D14)</f>
        <v>0</v>
      </c>
      <c r="I14" s="18">
        <f>Model!$W$16*((drdp!C14)*MBZ!$B14+(drdp!F14)*MBZ!$C14+(drdp!I14)*MBZ!$D14)</f>
        <v>0</v>
      </c>
      <c r="J14" s="18">
        <f>Model!$W$16*((drdp!D14)*MBZ!$B14+(drdp!G14)*MBZ!$C14+(drdp!J14)*MBZ!$D14)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f>-SIN(Wellpath!L15) * SIN(Wellpath!O15) / (Bfield * COS(Dip))</f>
        <v>0</v>
      </c>
      <c r="E15" s="20">
        <f>Model!$W$16*((drdp!B15+drdp!K15)*MBZ!$B15+(drdp!E15+drdp!N15)*MBZ!$C15+(drdp!H15+drdp!Q15)*MBZ!$D15)</f>
        <v>0</v>
      </c>
      <c r="F15" s="20">
        <f>Model!$W$16*((drdp!C15+drdp!L15)*MBZ!$B15+(drdp!F15+drdp!O15)*MBZ!$C15+(drdp!I15+drdp!R15)*MBZ!$D15)</f>
        <v>0</v>
      </c>
      <c r="G15" s="20">
        <f>Model!$W$16*((drdp!D15+drdp!M15)*MBZ!$B15+(drdp!G15+drdp!P15)*MBZ!$C15+(drdp!J15+drdp!S15)*MBZ!$D15)</f>
        <v>0</v>
      </c>
      <c r="H15" s="18">
        <f>Model!$W$16*((drdp!B15)*MBZ!$B15+(drdp!E15)*MBZ!$C15+(drdp!H15)*MBZ!$D15)</f>
        <v>0</v>
      </c>
      <c r="I15" s="18">
        <f>Model!$W$16*((drdp!C15)*MBZ!$B15+(drdp!F15)*MBZ!$C15+(drdp!I15)*MBZ!$D15)</f>
        <v>0</v>
      </c>
      <c r="J15" s="18">
        <f>Model!$W$16*((drdp!D15)*MBZ!$B15+(drdp!G15)*MBZ!$C15+(drdp!J15)*MBZ!$D15)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f>-SIN(Wellpath!L16) * SIN(Wellpath!O16) / (Bfield * COS(Dip))</f>
        <v>0</v>
      </c>
      <c r="E16" s="20">
        <f>Model!$W$16*((drdp!B16+drdp!K16)*MBZ!$B16+(drdp!E16+drdp!N16)*MBZ!$C16+(drdp!H16+drdp!Q16)*MBZ!$D16)</f>
        <v>0</v>
      </c>
      <c r="F16" s="20">
        <f>Model!$W$16*((drdp!C16+drdp!L16)*MBZ!$B16+(drdp!F16+drdp!O16)*MBZ!$C16+(drdp!I16+drdp!R16)*MBZ!$D16)</f>
        <v>0</v>
      </c>
      <c r="G16" s="20">
        <f>Model!$W$16*((drdp!D16+drdp!M16)*MBZ!$B16+(drdp!G16+drdp!P16)*MBZ!$C16+(drdp!J16+drdp!S16)*MBZ!$D16)</f>
        <v>0</v>
      </c>
      <c r="H16" s="18">
        <f>Model!$W$16*((drdp!B16)*MBZ!$B16+(drdp!E16)*MBZ!$C16+(drdp!H16)*MBZ!$D16)</f>
        <v>0</v>
      </c>
      <c r="I16" s="18">
        <f>Model!$W$16*((drdp!C16)*MBZ!$B16+(drdp!F16)*MBZ!$C16+(drdp!I16)*MBZ!$D16)</f>
        <v>0</v>
      </c>
      <c r="J16" s="18">
        <f>Model!$W$16*((drdp!D16)*MBZ!$B16+(drdp!G16)*MBZ!$C16+(drdp!J16)*MBZ!$D16)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f>-SIN(Wellpath!L17) * SIN(Wellpath!O17) / (Bfield * COS(Dip))</f>
        <v>0</v>
      </c>
      <c r="E17" s="20">
        <f>Model!$W$16*((drdp!B17+drdp!K17)*MBZ!$B17+(drdp!E17+drdp!N17)*MBZ!$C17+(drdp!H17+drdp!Q17)*MBZ!$D17)</f>
        <v>0</v>
      </c>
      <c r="F17" s="20">
        <f>Model!$W$16*((drdp!C17+drdp!L17)*MBZ!$B17+(drdp!F17+drdp!O17)*MBZ!$C17+(drdp!I17+drdp!R17)*MBZ!$D17)</f>
        <v>0</v>
      </c>
      <c r="G17" s="20">
        <f>Model!$W$16*((drdp!D17+drdp!M17)*MBZ!$B17+(drdp!G17+drdp!P17)*MBZ!$C17+(drdp!J17+drdp!S17)*MBZ!$D17)</f>
        <v>0</v>
      </c>
      <c r="H17" s="18">
        <f>Model!$W$16*((drdp!B17)*MBZ!$B17+(drdp!E17)*MBZ!$C17+(drdp!H17)*MBZ!$D17)</f>
        <v>0</v>
      </c>
      <c r="I17" s="18">
        <f>Model!$W$16*((drdp!C17)*MBZ!$B17+(drdp!F17)*MBZ!$C17+(drdp!I17)*MBZ!$D17)</f>
        <v>0</v>
      </c>
      <c r="J17" s="18">
        <f>Model!$W$16*((drdp!D17)*MBZ!$B17+(drdp!G17)*MBZ!$C17+(drdp!J17)*MBZ!$D17)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f>-SIN(Wellpath!L18) * SIN(Wellpath!O18) / (Bfield * COS(Dip))</f>
        <v>0</v>
      </c>
      <c r="E18" s="20">
        <f>Model!$W$16*((drdp!B18+drdp!K18)*MBZ!$B18+(drdp!E18+drdp!N18)*MBZ!$C18+(drdp!H18+drdp!Q18)*MBZ!$D18)</f>
        <v>0</v>
      </c>
      <c r="F18" s="20">
        <f>Model!$W$16*((drdp!C18+drdp!L18)*MBZ!$B18+(drdp!F18+drdp!O18)*MBZ!$C18+(drdp!I18+drdp!R18)*MBZ!$D18)</f>
        <v>0</v>
      </c>
      <c r="G18" s="20">
        <f>Model!$W$16*((drdp!D18+drdp!M18)*MBZ!$B18+(drdp!G18+drdp!P18)*MBZ!$C18+(drdp!J18+drdp!S18)*MBZ!$D18)</f>
        <v>0</v>
      </c>
      <c r="H18" s="18">
        <f>Model!$W$16*((drdp!B18)*MBZ!$B18+(drdp!E18)*MBZ!$C18+(drdp!H18)*MBZ!$D18)</f>
        <v>0</v>
      </c>
      <c r="I18" s="18">
        <f>Model!$W$16*((drdp!C18)*MBZ!$B18+(drdp!F18)*MBZ!$C18+(drdp!I18)*MBZ!$D18)</f>
        <v>0</v>
      </c>
      <c r="J18" s="18">
        <f>Model!$W$16*((drdp!D18)*MBZ!$B18+(drdp!G18)*MBZ!$C18+(drdp!J18)*MBZ!$D18)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f>-SIN(Wellpath!L19) * SIN(Wellpath!O19) / (Bfield * COS(Dip))</f>
        <v>0</v>
      </c>
      <c r="E19" s="20">
        <f>Model!$W$16*((drdp!B19+drdp!K19)*MBZ!$B19+(drdp!E19+drdp!N19)*MBZ!$C19+(drdp!H19+drdp!Q19)*MBZ!$D19)</f>
        <v>0</v>
      </c>
      <c r="F19" s="20">
        <f>Model!$W$16*((drdp!C19+drdp!L19)*MBZ!$B19+(drdp!F19+drdp!O19)*MBZ!$C19+(drdp!I19+drdp!R19)*MBZ!$D19)</f>
        <v>0</v>
      </c>
      <c r="G19" s="20">
        <f>Model!$W$16*((drdp!D19+drdp!M19)*MBZ!$B19+(drdp!G19+drdp!P19)*MBZ!$C19+(drdp!J19+drdp!S19)*MBZ!$D19)</f>
        <v>0</v>
      </c>
      <c r="H19" s="18">
        <f>Model!$W$16*((drdp!B19)*MBZ!$B19+(drdp!E19)*MBZ!$C19+(drdp!H19)*MBZ!$D19)</f>
        <v>0</v>
      </c>
      <c r="I19" s="18">
        <f>Model!$W$16*((drdp!C19)*MBZ!$B19+(drdp!F19)*MBZ!$C19+(drdp!I19)*MBZ!$D19)</f>
        <v>0</v>
      </c>
      <c r="J19" s="18">
        <f>Model!$W$16*((drdp!D19)*MBZ!$B19+(drdp!G19)*MBZ!$C19+(drdp!J19)*MBZ!$D19)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f>-SIN(Wellpath!L20) * SIN(Wellpath!O20) / (Bfield * COS(Dip))</f>
        <v>0</v>
      </c>
      <c r="E20" s="20">
        <f>Model!$W$16*((drdp!B20+drdp!K20)*MBZ!$B20+(drdp!E20+drdp!N20)*MBZ!$C20+(drdp!H20+drdp!Q20)*MBZ!$D20)</f>
        <v>0</v>
      </c>
      <c r="F20" s="20">
        <f>Model!$W$16*((drdp!C20+drdp!L20)*MBZ!$B20+(drdp!F20+drdp!O20)*MBZ!$C20+(drdp!I20+drdp!R20)*MBZ!$D20)</f>
        <v>0</v>
      </c>
      <c r="G20" s="20">
        <f>Model!$W$16*((drdp!D20+drdp!M20)*MBZ!$B20+(drdp!G20+drdp!P20)*MBZ!$C20+(drdp!J20+drdp!S20)*MBZ!$D20)</f>
        <v>0</v>
      </c>
      <c r="H20" s="18">
        <f>Model!$W$16*((drdp!B20)*MBZ!$B20+(drdp!E20)*MBZ!$C20+(drdp!H20)*MBZ!$D20)</f>
        <v>0</v>
      </c>
      <c r="I20" s="18">
        <f>Model!$W$16*((drdp!C20)*MBZ!$B20+(drdp!F20)*MBZ!$C20+(drdp!I20)*MBZ!$D20)</f>
        <v>0</v>
      </c>
      <c r="J20" s="18">
        <f>Model!$W$16*((drdp!D20)*MBZ!$B20+(drdp!G20)*MBZ!$C20+(drdp!J20)*MBZ!$D20)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f>-SIN(Wellpath!L21) * SIN(Wellpath!O21) / (Bfield * COS(Dip))</f>
        <v>0</v>
      </c>
      <c r="E21" s="20">
        <f>Model!$W$16*((drdp!B21+drdp!K21)*MBZ!$B21+(drdp!E21+drdp!N21)*MBZ!$C21+(drdp!H21+drdp!Q21)*MBZ!$D21)</f>
        <v>0</v>
      </c>
      <c r="F21" s="20">
        <f>Model!$W$16*((drdp!C21+drdp!L21)*MBZ!$B21+(drdp!F21+drdp!O21)*MBZ!$C21+(drdp!I21+drdp!R21)*MBZ!$D21)</f>
        <v>0</v>
      </c>
      <c r="G21" s="20">
        <f>Model!$W$16*((drdp!D21+drdp!M21)*MBZ!$B21+(drdp!G21+drdp!P21)*MBZ!$C21+(drdp!J21+drdp!S21)*MBZ!$D21)</f>
        <v>0</v>
      </c>
      <c r="H21" s="18">
        <f>Model!$W$16*((drdp!B21)*MBZ!$B21+(drdp!E21)*MBZ!$C21+(drdp!H21)*MBZ!$D21)</f>
        <v>0</v>
      </c>
      <c r="I21" s="18">
        <f>Model!$W$16*((drdp!C21)*MBZ!$B21+(drdp!F21)*MBZ!$C21+(drdp!I21)*MBZ!$D21)</f>
        <v>0</v>
      </c>
      <c r="J21" s="18">
        <f>Model!$W$16*((drdp!D21)*MBZ!$B21+(drdp!G21)*MBZ!$C21+(drdp!J21)*MBZ!$D21)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f>-SIN(Wellpath!L22) * SIN(Wellpath!O22) / (Bfield * COS(Dip))</f>
        <v>0</v>
      </c>
      <c r="E22" s="20">
        <f>Model!$W$16*((drdp!B22+drdp!K22)*MBZ!$B22+(drdp!E22+drdp!N22)*MBZ!$C22+(drdp!H22+drdp!Q22)*MBZ!$D22)</f>
        <v>0</v>
      </c>
      <c r="F22" s="20">
        <f>Model!$W$16*((drdp!C22+drdp!L22)*MBZ!$B22+(drdp!F22+drdp!O22)*MBZ!$C22+(drdp!I22+drdp!R22)*MBZ!$D22)</f>
        <v>0</v>
      </c>
      <c r="G22" s="20">
        <f>Model!$W$16*((drdp!D22+drdp!M22)*MBZ!$B22+(drdp!G22+drdp!P22)*MBZ!$C22+(drdp!J22+drdp!S22)*MBZ!$D22)</f>
        <v>0</v>
      </c>
      <c r="H22" s="18">
        <f>Model!$W$16*((drdp!B22)*MBZ!$B22+(drdp!E22)*MBZ!$C22+(drdp!H22)*MBZ!$D22)</f>
        <v>0</v>
      </c>
      <c r="I22" s="18">
        <f>Model!$W$16*((drdp!C22)*MBZ!$B22+(drdp!F22)*MBZ!$C22+(drdp!I22)*MBZ!$D22)</f>
        <v>0</v>
      </c>
      <c r="J22" s="18">
        <f>Model!$W$16*((drdp!D22)*MBZ!$B22+(drdp!G22)*MBZ!$C22+(drdp!J22)*MBZ!$D22)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f>-SIN(Wellpath!L23) * SIN(Wellpath!O23) / (Bfield * COS(Dip))</f>
        <v>0</v>
      </c>
      <c r="E23" s="20">
        <f>Model!$W$16*((drdp!B23+drdp!K23)*MBZ!$B23+(drdp!E23+drdp!N23)*MBZ!$C23+(drdp!H23+drdp!Q23)*MBZ!$D23)</f>
        <v>0</v>
      </c>
      <c r="F23" s="20">
        <f>Model!$W$16*((drdp!C23+drdp!L23)*MBZ!$B23+(drdp!F23+drdp!O23)*MBZ!$C23+(drdp!I23+drdp!R23)*MBZ!$D23)</f>
        <v>0</v>
      </c>
      <c r="G23" s="20">
        <f>Model!$W$16*((drdp!D23+drdp!M23)*MBZ!$B23+(drdp!G23+drdp!P23)*MBZ!$C23+(drdp!J23+drdp!S23)*MBZ!$D23)</f>
        <v>0</v>
      </c>
      <c r="H23" s="18">
        <f>Model!$W$16*((drdp!B23)*MBZ!$B23+(drdp!E23)*MBZ!$C23+(drdp!H23)*MBZ!$D23)</f>
        <v>0</v>
      </c>
      <c r="I23" s="18">
        <f>Model!$W$16*((drdp!C23)*MBZ!$B23+(drdp!F23)*MBZ!$C23+(drdp!I23)*MBZ!$D23)</f>
        <v>0</v>
      </c>
      <c r="J23" s="18">
        <f>Model!$W$16*((drdp!D23)*MBZ!$B23+(drdp!G23)*MBZ!$C23+(drdp!J23)*MBZ!$D23)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f>-SIN(Wellpath!L24) * SIN(Wellpath!O24) / (Bfield * COS(Dip))</f>
        <v>0</v>
      </c>
      <c r="E24" s="20">
        <f>Model!$W$16*((drdp!B24+drdp!K24)*MBZ!$B24+(drdp!E24+drdp!N24)*MBZ!$C24+(drdp!H24+drdp!Q24)*MBZ!$D24)</f>
        <v>0</v>
      </c>
      <c r="F24" s="20">
        <f>Model!$W$16*((drdp!C24+drdp!L24)*MBZ!$B24+(drdp!F24+drdp!O24)*MBZ!$C24+(drdp!I24+drdp!R24)*MBZ!$D24)</f>
        <v>0</v>
      </c>
      <c r="G24" s="20">
        <f>Model!$W$16*((drdp!D24+drdp!M24)*MBZ!$B24+(drdp!G24+drdp!P24)*MBZ!$C24+(drdp!J24+drdp!S24)*MBZ!$D24)</f>
        <v>0</v>
      </c>
      <c r="H24" s="18">
        <f>Model!$W$16*((drdp!B24)*MBZ!$B24+(drdp!E24)*MBZ!$C24+(drdp!H24)*MBZ!$D24)</f>
        <v>0</v>
      </c>
      <c r="I24" s="18">
        <f>Model!$W$16*((drdp!C24)*MBZ!$B24+(drdp!F24)*MBZ!$C24+(drdp!I24)*MBZ!$D24)</f>
        <v>0</v>
      </c>
      <c r="J24" s="18">
        <f>Model!$W$16*((drdp!D24)*MBZ!$B24+(drdp!G24)*MBZ!$C24+(drdp!J24)*MBZ!$D24)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f>-SIN(Wellpath!L25) * SIN(Wellpath!O25) / (Bfield * COS(Dip))</f>
        <v>0</v>
      </c>
      <c r="E25" s="20">
        <f>Model!$W$16*((drdp!B25+drdp!K25)*MBZ!$B25+(drdp!E25+drdp!N25)*MBZ!$C25+(drdp!H25+drdp!Q25)*MBZ!$D25)</f>
        <v>0</v>
      </c>
      <c r="F25" s="20">
        <f>Model!$W$16*((drdp!C25+drdp!L25)*MBZ!$B25+(drdp!F25+drdp!O25)*MBZ!$C25+(drdp!I25+drdp!R25)*MBZ!$D25)</f>
        <v>0</v>
      </c>
      <c r="G25" s="20">
        <f>Model!$W$16*((drdp!D25+drdp!M25)*MBZ!$B25+(drdp!G25+drdp!P25)*MBZ!$C25+(drdp!J25+drdp!S25)*MBZ!$D25)</f>
        <v>0</v>
      </c>
      <c r="H25" s="18">
        <f>Model!$W$16*((drdp!B25)*MBZ!$B25+(drdp!E25)*MBZ!$C25+(drdp!H25)*MBZ!$D25)</f>
        <v>0</v>
      </c>
      <c r="I25" s="18">
        <f>Model!$W$16*((drdp!C25)*MBZ!$B25+(drdp!F25)*MBZ!$C25+(drdp!I25)*MBZ!$D25)</f>
        <v>0</v>
      </c>
      <c r="J25" s="18">
        <f>Model!$W$16*((drdp!D25)*MBZ!$B25+(drdp!G25)*MBZ!$C25+(drdp!J25)*MBZ!$D25)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f>-SIN(Wellpath!L26) * SIN(Wellpath!O26) / (Bfield * COS(Dip))</f>
        <v>0</v>
      </c>
      <c r="E26" s="20">
        <f>Model!$W$16*((drdp!B26+drdp!K26)*MBZ!$B26+(drdp!E26+drdp!N26)*MBZ!$C26+(drdp!H26+drdp!Q26)*MBZ!$D26)</f>
        <v>0</v>
      </c>
      <c r="F26" s="20">
        <f>Model!$W$16*((drdp!C26+drdp!L26)*MBZ!$B26+(drdp!F26+drdp!O26)*MBZ!$C26+(drdp!I26+drdp!R26)*MBZ!$D26)</f>
        <v>0</v>
      </c>
      <c r="G26" s="20">
        <f>Model!$W$16*((drdp!D26+drdp!M26)*MBZ!$B26+(drdp!G26+drdp!P26)*MBZ!$C26+(drdp!J26+drdp!S26)*MBZ!$D26)</f>
        <v>0</v>
      </c>
      <c r="H26" s="18">
        <f>Model!$W$16*((drdp!B26)*MBZ!$B26+(drdp!E26)*MBZ!$C26+(drdp!H26)*MBZ!$D26)</f>
        <v>0</v>
      </c>
      <c r="I26" s="18">
        <f>Model!$W$16*((drdp!C26)*MBZ!$B26+(drdp!F26)*MBZ!$C26+(drdp!I26)*MBZ!$D26)</f>
        <v>0</v>
      </c>
      <c r="J26" s="18">
        <f>Model!$W$16*((drdp!D26)*MBZ!$B26+(drdp!G26)*MBZ!$C26+(drdp!J26)*MBZ!$D26)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f>-SIN(Wellpath!L27) * SIN(Wellpath!O27) / (Bfield * COS(Dip))</f>
        <v>0</v>
      </c>
      <c r="E27" s="20">
        <f>Model!$W$16*((drdp!B27+drdp!K27)*MBZ!$B27+(drdp!E27+drdp!N27)*MBZ!$C27+(drdp!H27+drdp!Q27)*MBZ!$D27)</f>
        <v>0</v>
      </c>
      <c r="F27" s="20">
        <f>Model!$W$16*((drdp!C27+drdp!L27)*MBZ!$B27+(drdp!F27+drdp!O27)*MBZ!$C27+(drdp!I27+drdp!R27)*MBZ!$D27)</f>
        <v>0</v>
      </c>
      <c r="G27" s="20">
        <f>Model!$W$16*((drdp!D27+drdp!M27)*MBZ!$B27+(drdp!G27+drdp!P27)*MBZ!$C27+(drdp!J27+drdp!S27)*MBZ!$D27)</f>
        <v>0</v>
      </c>
      <c r="H27" s="18">
        <f>Model!$W$16*((drdp!B27)*MBZ!$B27+(drdp!E27)*MBZ!$C27+(drdp!H27)*MBZ!$D27)</f>
        <v>0</v>
      </c>
      <c r="I27" s="18">
        <f>Model!$W$16*((drdp!C27)*MBZ!$B27+(drdp!F27)*MBZ!$C27+(drdp!I27)*MBZ!$D27)</f>
        <v>0</v>
      </c>
      <c r="J27" s="18">
        <f>Model!$W$16*((drdp!D27)*MBZ!$B27+(drdp!G27)*MBZ!$C27+(drdp!J27)*MBZ!$D27)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f>-SIN(Wellpath!L28) * SIN(Wellpath!O28) / (Bfield * COS(Dip))</f>
        <v>0</v>
      </c>
      <c r="E28" s="20">
        <f>Model!$W$16*((drdp!B28+drdp!K28)*MBZ!$B28+(drdp!E28+drdp!N28)*MBZ!$C28+(drdp!H28+drdp!Q28)*MBZ!$D28)</f>
        <v>0</v>
      </c>
      <c r="F28" s="20">
        <f>Model!$W$16*((drdp!C28+drdp!L28)*MBZ!$B28+(drdp!F28+drdp!O28)*MBZ!$C28+(drdp!I28+drdp!R28)*MBZ!$D28)</f>
        <v>0</v>
      </c>
      <c r="G28" s="20">
        <f>Model!$W$16*((drdp!D28+drdp!M28)*MBZ!$B28+(drdp!G28+drdp!P28)*MBZ!$C28+(drdp!J28+drdp!S28)*MBZ!$D28)</f>
        <v>0</v>
      </c>
      <c r="H28" s="18">
        <f>Model!$W$16*((drdp!B28)*MBZ!$B28+(drdp!E28)*MBZ!$C28+(drdp!H28)*MBZ!$D28)</f>
        <v>0</v>
      </c>
      <c r="I28" s="18">
        <f>Model!$W$16*((drdp!C28)*MBZ!$B28+(drdp!F28)*MBZ!$C28+(drdp!I28)*MBZ!$D28)</f>
        <v>0</v>
      </c>
      <c r="J28" s="18">
        <f>Model!$W$16*((drdp!D28)*MBZ!$B28+(drdp!G28)*MBZ!$C28+(drdp!J28)*MBZ!$D28)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f>-SIN(Wellpath!L29) * SIN(Wellpath!O29) / (Bfield * COS(Dip))</f>
        <v>0</v>
      </c>
      <c r="E29" s="20">
        <f>Model!$W$16*((drdp!B29+drdp!K29)*MBZ!$B29+(drdp!E29+drdp!N29)*MBZ!$C29+(drdp!H29+drdp!Q29)*MBZ!$D29)</f>
        <v>0</v>
      </c>
      <c r="F29" s="20">
        <f>Model!$W$16*((drdp!C29+drdp!L29)*MBZ!$B29+(drdp!F29+drdp!O29)*MBZ!$C29+(drdp!I29+drdp!R29)*MBZ!$D29)</f>
        <v>0</v>
      </c>
      <c r="G29" s="20">
        <f>Model!$W$16*((drdp!D29+drdp!M29)*MBZ!$B29+(drdp!G29+drdp!P29)*MBZ!$C29+(drdp!J29+drdp!S29)*MBZ!$D29)</f>
        <v>0</v>
      </c>
      <c r="H29" s="18">
        <f>Model!$W$16*((drdp!B29)*MBZ!$B29+(drdp!E29)*MBZ!$C29+(drdp!H29)*MBZ!$D29)</f>
        <v>0</v>
      </c>
      <c r="I29" s="18">
        <f>Model!$W$16*((drdp!C29)*MBZ!$B29+(drdp!F29)*MBZ!$C29+(drdp!I29)*MBZ!$D29)</f>
        <v>0</v>
      </c>
      <c r="J29" s="18">
        <f>Model!$W$16*((drdp!D29)*MBZ!$B29+(drdp!G29)*MBZ!$C29+(drdp!J29)*MBZ!$D29)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f>-SIN(Wellpath!L30) * SIN(Wellpath!O30) / (Bfield * COS(Dip))</f>
        <v>0</v>
      </c>
      <c r="E30" s="20">
        <f>Model!$W$16*((drdp!B30+drdp!K30)*MBZ!$B30+(drdp!E30+drdp!N30)*MBZ!$C30+(drdp!H30+drdp!Q30)*MBZ!$D30)</f>
        <v>0</v>
      </c>
      <c r="F30" s="20">
        <f>Model!$W$16*((drdp!C30+drdp!L30)*MBZ!$B30+(drdp!F30+drdp!O30)*MBZ!$C30+(drdp!I30+drdp!R30)*MBZ!$D30)</f>
        <v>0</v>
      </c>
      <c r="G30" s="20">
        <f>Model!$W$16*((drdp!D30+drdp!M30)*MBZ!$B30+(drdp!G30+drdp!P30)*MBZ!$C30+(drdp!J30+drdp!S30)*MBZ!$D30)</f>
        <v>0</v>
      </c>
      <c r="H30" s="18">
        <f>Model!$W$16*((drdp!B30)*MBZ!$B30+(drdp!E30)*MBZ!$C30+(drdp!H30)*MBZ!$D30)</f>
        <v>0</v>
      </c>
      <c r="I30" s="18">
        <f>Model!$W$16*((drdp!C30)*MBZ!$B30+(drdp!F30)*MBZ!$C30+(drdp!I30)*MBZ!$D30)</f>
        <v>0</v>
      </c>
      <c r="J30" s="18">
        <f>Model!$W$16*((drdp!D30)*MBZ!$B30+(drdp!G30)*MBZ!$C30+(drdp!J30)*MBZ!$D30)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f>-SIN(Wellpath!L31) * SIN(Wellpath!O31) / (Bfield * COS(Dip))</f>
        <v>0</v>
      </c>
      <c r="E31" s="20">
        <f>Model!$W$16*((drdp!B31+drdp!K31)*MBZ!$B31+(drdp!E31+drdp!N31)*MBZ!$C31+(drdp!H31+drdp!Q31)*MBZ!$D31)</f>
        <v>0</v>
      </c>
      <c r="F31" s="20">
        <f>Model!$W$16*((drdp!C31+drdp!L31)*MBZ!$B31+(drdp!F31+drdp!O31)*MBZ!$C31+(drdp!I31+drdp!R31)*MBZ!$D31)</f>
        <v>0</v>
      </c>
      <c r="G31" s="20">
        <f>Model!$W$16*((drdp!D31+drdp!M31)*MBZ!$B31+(drdp!G31+drdp!P31)*MBZ!$C31+(drdp!J31+drdp!S31)*MBZ!$D31)</f>
        <v>0</v>
      </c>
      <c r="H31" s="18">
        <f>Model!$W$16*((drdp!B31)*MBZ!$B31+(drdp!E31)*MBZ!$C31+(drdp!H31)*MBZ!$D31)</f>
        <v>0</v>
      </c>
      <c r="I31" s="18">
        <f>Model!$W$16*((drdp!C31)*MBZ!$B31+(drdp!F31)*MBZ!$C31+(drdp!I31)*MBZ!$D31)</f>
        <v>0</v>
      </c>
      <c r="J31" s="18">
        <f>Model!$W$16*((drdp!D31)*MBZ!$B31+(drdp!G31)*MBZ!$C31+(drdp!J31)*MBZ!$D31)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f>-SIN(Wellpath!L32) * SIN(Wellpath!O32) / (Bfield * COS(Dip))</f>
        <v>0</v>
      </c>
      <c r="E32" s="20">
        <f>Model!$W$16*((drdp!B32+drdp!K32)*MBZ!$B32+(drdp!E32+drdp!N32)*MBZ!$C32+(drdp!H32+drdp!Q32)*MBZ!$D32)</f>
        <v>0</v>
      </c>
      <c r="F32" s="20">
        <f>Model!$W$16*((drdp!C32+drdp!L32)*MBZ!$B32+(drdp!F32+drdp!O32)*MBZ!$C32+(drdp!I32+drdp!R32)*MBZ!$D32)</f>
        <v>0</v>
      </c>
      <c r="G32" s="20">
        <f>Model!$W$16*((drdp!D32+drdp!M32)*MBZ!$B32+(drdp!G32+drdp!P32)*MBZ!$C32+(drdp!J32+drdp!S32)*MBZ!$D32)</f>
        <v>0</v>
      </c>
      <c r="H32" s="18">
        <f>Model!$W$16*((drdp!B32)*MBZ!$B32+(drdp!E32)*MBZ!$C32+(drdp!H32)*MBZ!$D32)</f>
        <v>0</v>
      </c>
      <c r="I32" s="18">
        <f>Model!$W$16*((drdp!C32)*MBZ!$B32+(drdp!F32)*MBZ!$C32+(drdp!I32)*MBZ!$D32)</f>
        <v>0</v>
      </c>
      <c r="J32" s="18">
        <f>Model!$W$16*((drdp!D32)*MBZ!$B32+(drdp!G32)*MBZ!$C32+(drdp!J32)*MBZ!$D32)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v>0</v>
      </c>
      <c r="D33" s="22">
        <f>-SIN(Wellpath!L33) * SIN(Wellpath!O33) / (Bfield * COS(Dip))</f>
        <v>0</v>
      </c>
      <c r="E33" s="20">
        <f>Model!$W$16*((drdp!B33+drdp!K33)*MBZ!$B33+(drdp!E33+drdp!N33)*MBZ!$C33+(drdp!H33+drdp!Q33)*MBZ!$D33)</f>
        <v>0</v>
      </c>
      <c r="F33" s="20">
        <f>Model!$W$16*((drdp!C33+drdp!L33)*MBZ!$B33+(drdp!F33+drdp!O33)*MBZ!$C33+(drdp!I33+drdp!R33)*MBZ!$D33)</f>
        <v>0</v>
      </c>
      <c r="G33" s="20">
        <f>Model!$W$16*((drdp!D33+drdp!M33)*MBZ!$B33+(drdp!G33+drdp!P33)*MBZ!$C33+(drdp!J33+drdp!S33)*MBZ!$D33)</f>
        <v>0</v>
      </c>
      <c r="H33" s="18">
        <f>Model!$W$16*((drdp!B33)*MBZ!$B33+(drdp!E33)*MBZ!$C33+(drdp!H33)*MBZ!$D33)</f>
        <v>0</v>
      </c>
      <c r="I33" s="18">
        <f>Model!$W$16*((drdp!C33)*MBZ!$B33+(drdp!F33)*MBZ!$C33+(drdp!I33)*MBZ!$D33)</f>
        <v>0</v>
      </c>
      <c r="J33" s="18">
        <f>Model!$W$16*((drdp!D33)*MBZ!$B33+(drdp!G33)*MBZ!$C33+(drdp!J33)*MBZ!$D33)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v>0</v>
      </c>
      <c r="D34" s="22">
        <f>-SIN(Wellpath!L34) * SIN(Wellpath!O34) / (Bfield * COS(Dip))</f>
        <v>0</v>
      </c>
      <c r="E34" s="20">
        <f>Model!$W$16*((drdp!B34+drdp!K34)*MBZ!$B34+(drdp!E34+drdp!N34)*MBZ!$C34+(drdp!H34+drdp!Q34)*MBZ!$D34)</f>
        <v>0</v>
      </c>
      <c r="F34" s="20">
        <f>Model!$W$16*((drdp!C34+drdp!L34)*MBZ!$B34+(drdp!F34+drdp!O34)*MBZ!$C34+(drdp!I34+drdp!R34)*MBZ!$D34)</f>
        <v>0</v>
      </c>
      <c r="G34" s="20">
        <f>Model!$W$16*((drdp!D34+drdp!M34)*MBZ!$B34+(drdp!G34+drdp!P34)*MBZ!$C34+(drdp!J34+drdp!S34)*MBZ!$D34)</f>
        <v>0</v>
      </c>
      <c r="H34" s="18">
        <f>Model!$W$16*((drdp!B34)*MBZ!$B34+(drdp!E34)*MBZ!$C34+(drdp!H34)*MBZ!$D34)</f>
        <v>0</v>
      </c>
      <c r="I34" s="18">
        <f>Model!$W$16*((drdp!C34)*MBZ!$B34+(drdp!F34)*MBZ!$C34+(drdp!I34)*MBZ!$D34)</f>
        <v>0</v>
      </c>
      <c r="J34" s="18">
        <f>Model!$W$16*((drdp!D34)*MBZ!$B34+(drdp!G34)*MBZ!$C34+(drdp!J34)*MBZ!$D34)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v>0</v>
      </c>
      <c r="D35" s="22">
        <f>-SIN(Wellpath!L35) * SIN(Wellpath!O35) / (Bfield * COS(Dip))</f>
        <v>0</v>
      </c>
      <c r="E35" s="20">
        <f>Model!$W$16*((drdp!B35+drdp!K35)*MBZ!$B35+(drdp!E35+drdp!N35)*MBZ!$C35+(drdp!H35+drdp!Q35)*MBZ!$D35)</f>
        <v>0</v>
      </c>
      <c r="F35" s="20">
        <f>Model!$W$16*((drdp!C35+drdp!L35)*MBZ!$B35+(drdp!F35+drdp!O35)*MBZ!$C35+(drdp!I35+drdp!R35)*MBZ!$D35)</f>
        <v>0</v>
      </c>
      <c r="G35" s="20">
        <f>Model!$W$16*((drdp!D35+drdp!M35)*MBZ!$B35+(drdp!G35+drdp!P35)*MBZ!$C35+(drdp!J35+drdp!S35)*MBZ!$D35)</f>
        <v>0</v>
      </c>
      <c r="H35" s="18">
        <f>Model!$W$16*((drdp!B35)*MBZ!$B35+(drdp!E35)*MBZ!$C35+(drdp!H35)*MBZ!$D35)</f>
        <v>0</v>
      </c>
      <c r="I35" s="18">
        <f>Model!$W$16*((drdp!C35)*MBZ!$B35+(drdp!F35)*MBZ!$C35+(drdp!I35)*MBZ!$D35)</f>
        <v>0</v>
      </c>
      <c r="J35" s="18">
        <f>Model!$W$16*((drdp!D35)*MBZ!$B35+(drdp!G35)*MBZ!$C35+(drdp!J35)*MBZ!$D35)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v>0</v>
      </c>
      <c r="D36" s="22">
        <f>-SIN(Wellpath!L36) * SIN(Wellpath!O36) / (Bfield * COS(Dip))</f>
        <v>0</v>
      </c>
      <c r="E36" s="20">
        <f>Model!$W$16*((drdp!B36+drdp!K36)*MBZ!$B36+(drdp!E36+drdp!N36)*MBZ!$C36+(drdp!H36+drdp!Q36)*MBZ!$D36)</f>
        <v>0</v>
      </c>
      <c r="F36" s="20">
        <f>Model!$W$16*((drdp!C36+drdp!L36)*MBZ!$B36+(drdp!F36+drdp!O36)*MBZ!$C36+(drdp!I36+drdp!R36)*MBZ!$D36)</f>
        <v>0</v>
      </c>
      <c r="G36" s="20">
        <f>Model!$W$16*((drdp!D36+drdp!M36)*MBZ!$B36+(drdp!G36+drdp!P36)*MBZ!$C36+(drdp!J36+drdp!S36)*MBZ!$D36)</f>
        <v>0</v>
      </c>
      <c r="H36" s="18">
        <f>Model!$W$16*((drdp!B36)*MBZ!$B36+(drdp!E36)*MBZ!$C36+(drdp!H36)*MBZ!$D36)</f>
        <v>0</v>
      </c>
      <c r="I36" s="18">
        <f>Model!$W$16*((drdp!C36)*MBZ!$B36+(drdp!F36)*MBZ!$C36+(drdp!I36)*MBZ!$D36)</f>
        <v>0</v>
      </c>
      <c r="J36" s="18">
        <f>Model!$W$16*((drdp!D36)*MBZ!$B36+(drdp!G36)*MBZ!$C36+(drdp!J36)*MBZ!$D36)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v>0</v>
      </c>
      <c r="D37" s="22">
        <f>-SIN(Wellpath!L37) * SIN(Wellpath!O37) / (Bfield * COS(Dip))</f>
        <v>0</v>
      </c>
      <c r="E37" s="20">
        <f>Model!$W$16*((drdp!B37+drdp!K37)*MBZ!$B37+(drdp!E37+drdp!N37)*MBZ!$C37+(drdp!H37+drdp!Q37)*MBZ!$D37)</f>
        <v>0</v>
      </c>
      <c r="F37" s="20">
        <f>Model!$W$16*((drdp!C37+drdp!L37)*MBZ!$B37+(drdp!F37+drdp!O37)*MBZ!$C37+(drdp!I37+drdp!R37)*MBZ!$D37)</f>
        <v>0</v>
      </c>
      <c r="G37" s="20">
        <f>Model!$W$16*((drdp!D37+drdp!M37)*MBZ!$B37+(drdp!G37+drdp!P37)*MBZ!$C37+(drdp!J37+drdp!S37)*MBZ!$D37)</f>
        <v>0</v>
      </c>
      <c r="H37" s="18">
        <f>Model!$W$16*((drdp!B37)*MBZ!$B37+(drdp!E37)*MBZ!$C37+(drdp!H37)*MBZ!$D37)</f>
        <v>0</v>
      </c>
      <c r="I37" s="18">
        <f>Model!$W$16*((drdp!C37)*MBZ!$B37+(drdp!F37)*MBZ!$C37+(drdp!I37)*MBZ!$D37)</f>
        <v>0</v>
      </c>
      <c r="J37" s="18">
        <f>Model!$W$16*((drdp!D37)*MBZ!$B37+(drdp!G37)*MBZ!$C37+(drdp!J37)*MBZ!$D37)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v>0</v>
      </c>
      <c r="D38" s="22">
        <f>-SIN(Wellpath!L38) * SIN(Wellpath!O38) / (Bfield * COS(Dip))</f>
        <v>0</v>
      </c>
      <c r="E38" s="20">
        <f>Model!$W$16*((drdp!B38+drdp!K38)*MBZ!$B38+(drdp!E38+drdp!N38)*MBZ!$C38+(drdp!H38+drdp!Q38)*MBZ!$D38)</f>
        <v>0</v>
      </c>
      <c r="F38" s="20">
        <f>Model!$W$16*((drdp!C38+drdp!L38)*MBZ!$B38+(drdp!F38+drdp!O38)*MBZ!$C38+(drdp!I38+drdp!R38)*MBZ!$D38)</f>
        <v>0</v>
      </c>
      <c r="G38" s="20">
        <f>Model!$W$16*((drdp!D38+drdp!M38)*MBZ!$B38+(drdp!G38+drdp!P38)*MBZ!$C38+(drdp!J38+drdp!S38)*MBZ!$D38)</f>
        <v>0</v>
      </c>
      <c r="H38" s="18">
        <f>Model!$W$16*((drdp!B38)*MBZ!$B38+(drdp!E38)*MBZ!$C38+(drdp!H38)*MBZ!$D38)</f>
        <v>0</v>
      </c>
      <c r="I38" s="18">
        <f>Model!$W$16*((drdp!C38)*MBZ!$B38+(drdp!F38)*MBZ!$C38+(drdp!I38)*MBZ!$D38)</f>
        <v>0</v>
      </c>
      <c r="J38" s="18">
        <f>Model!$W$16*((drdp!D38)*MBZ!$B38+(drdp!G38)*MBZ!$C38+(drdp!J38)*MBZ!$D38)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v>0</v>
      </c>
      <c r="D39" s="22">
        <f>-SIN(Wellpath!L39) * SIN(Wellpath!O39) / (Bfield * COS(Dip))</f>
        <v>0</v>
      </c>
      <c r="E39" s="20">
        <f>Model!$W$16*((drdp!B39+drdp!K39)*MBZ!$B39+(drdp!E39+drdp!N39)*MBZ!$C39+(drdp!H39+drdp!Q39)*MBZ!$D39)</f>
        <v>0</v>
      </c>
      <c r="F39" s="20">
        <f>Model!$W$16*((drdp!C39+drdp!L39)*MBZ!$B39+(drdp!F39+drdp!O39)*MBZ!$C39+(drdp!I39+drdp!R39)*MBZ!$D39)</f>
        <v>0</v>
      </c>
      <c r="G39" s="20">
        <f>Model!$W$16*((drdp!D39+drdp!M39)*MBZ!$B39+(drdp!G39+drdp!P39)*MBZ!$C39+(drdp!J39+drdp!S39)*MBZ!$D39)</f>
        <v>0</v>
      </c>
      <c r="H39" s="18">
        <f>Model!$W$16*((drdp!B39)*MBZ!$B39+(drdp!E39)*MBZ!$C39+(drdp!H39)*MBZ!$D39)</f>
        <v>0</v>
      </c>
      <c r="I39" s="18">
        <f>Model!$W$16*((drdp!C39)*MBZ!$B39+(drdp!F39)*MBZ!$C39+(drdp!I39)*MBZ!$D39)</f>
        <v>0</v>
      </c>
      <c r="J39" s="18">
        <f>Model!$W$16*((drdp!D39)*MBZ!$B39+(drdp!G39)*MBZ!$C39+(drdp!J39)*MBZ!$D39)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v>0</v>
      </c>
      <c r="D40" s="22">
        <f>-SIN(Wellpath!L40) * SIN(Wellpath!O40) / (Bfield * COS(Dip))</f>
        <v>0</v>
      </c>
      <c r="E40" s="20">
        <f>Model!$W$16*((drdp!B40+drdp!K40)*MBZ!$B40+(drdp!E40+drdp!N40)*MBZ!$C40+(drdp!H40+drdp!Q40)*MBZ!$D40)</f>
        <v>0</v>
      </c>
      <c r="F40" s="20">
        <f>Model!$W$16*((drdp!C40+drdp!L40)*MBZ!$B40+(drdp!F40+drdp!O40)*MBZ!$C40+(drdp!I40+drdp!R40)*MBZ!$D40)</f>
        <v>0</v>
      </c>
      <c r="G40" s="20">
        <f>Model!$W$16*((drdp!D40+drdp!M40)*MBZ!$B40+(drdp!G40+drdp!P40)*MBZ!$C40+(drdp!J40+drdp!S40)*MBZ!$D40)</f>
        <v>0</v>
      </c>
      <c r="H40" s="18">
        <f>Model!$W$16*((drdp!B40)*MBZ!$B40+(drdp!E40)*MBZ!$C40+(drdp!H40)*MBZ!$D40)</f>
        <v>0</v>
      </c>
      <c r="I40" s="18">
        <f>Model!$W$16*((drdp!C40)*MBZ!$B40+(drdp!F40)*MBZ!$C40+(drdp!I40)*MBZ!$D40)</f>
        <v>0</v>
      </c>
      <c r="J40" s="18">
        <f>Model!$W$16*((drdp!D40)*MBZ!$B40+(drdp!G40)*MBZ!$C40+(drdp!J40)*MBZ!$D40)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v>0</v>
      </c>
      <c r="D41" s="22">
        <f>-SIN(Wellpath!L41) * SIN(Wellpath!O41) / (Bfield * COS(Dip))</f>
        <v>0</v>
      </c>
      <c r="E41" s="20">
        <f>Model!$W$16*((drdp!B41+drdp!K41)*MBZ!$B41+(drdp!E41+drdp!N41)*MBZ!$C41+(drdp!H41+drdp!Q41)*MBZ!$D41)</f>
        <v>0</v>
      </c>
      <c r="F41" s="20">
        <f>Model!$W$16*((drdp!C41+drdp!L41)*MBZ!$B41+(drdp!F41+drdp!O41)*MBZ!$C41+(drdp!I41+drdp!R41)*MBZ!$D41)</f>
        <v>0</v>
      </c>
      <c r="G41" s="20">
        <f>Model!$W$16*((drdp!D41+drdp!M41)*MBZ!$B41+(drdp!G41+drdp!P41)*MBZ!$C41+(drdp!J41+drdp!S41)*MBZ!$D41)</f>
        <v>0</v>
      </c>
      <c r="H41" s="18">
        <f>Model!$W$16*((drdp!B41)*MBZ!$B41+(drdp!E41)*MBZ!$C41+(drdp!H41)*MBZ!$D41)</f>
        <v>0</v>
      </c>
      <c r="I41" s="18">
        <f>Model!$W$16*((drdp!C41)*MBZ!$B41+(drdp!F41)*MBZ!$C41+(drdp!I41)*MBZ!$D41)</f>
        <v>0</v>
      </c>
      <c r="J41" s="18">
        <f>Model!$W$16*((drdp!D41)*MBZ!$B41+(drdp!G41)*MBZ!$C41+(drdp!J41)*MBZ!$D41)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v>0</v>
      </c>
      <c r="D42" s="22">
        <f>-SIN(Wellpath!L42) * SIN(Wellpath!O42) / (Bfield * COS(Dip))</f>
        <v>0</v>
      </c>
      <c r="E42" s="20">
        <f>Model!$W$16*((drdp!B42+drdp!K42)*MBZ!$B42+(drdp!E42+drdp!N42)*MBZ!$C42+(drdp!H42+drdp!Q42)*MBZ!$D42)</f>
        <v>0</v>
      </c>
      <c r="F42" s="20">
        <f>Model!$W$16*((drdp!C42+drdp!L42)*MBZ!$B42+(drdp!F42+drdp!O42)*MBZ!$C42+(drdp!I42+drdp!R42)*MBZ!$D42)</f>
        <v>0</v>
      </c>
      <c r="G42" s="20">
        <f>Model!$W$16*((drdp!D42+drdp!M42)*MBZ!$B42+(drdp!G42+drdp!P42)*MBZ!$C42+(drdp!J42+drdp!S42)*MBZ!$D42)</f>
        <v>0</v>
      </c>
      <c r="H42" s="18">
        <f>Model!$W$16*((drdp!B42)*MBZ!$B42+(drdp!E42)*MBZ!$C42+(drdp!H42)*MBZ!$D42)</f>
        <v>0</v>
      </c>
      <c r="I42" s="18">
        <f>Model!$W$16*((drdp!C42)*MBZ!$B42+(drdp!F42)*MBZ!$C42+(drdp!I42)*MBZ!$D42)</f>
        <v>0</v>
      </c>
      <c r="J42" s="18">
        <f>Model!$W$16*((drdp!D42)*MBZ!$B42+(drdp!G42)*MBZ!$C42+(drdp!J42)*MBZ!$D42)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v>0</v>
      </c>
      <c r="D43" s="22">
        <f>-SIN(Wellpath!L43) * SIN(Wellpath!O43) / (Bfield * COS(Dip))</f>
        <v>0</v>
      </c>
      <c r="E43" s="20">
        <f>Model!$W$16*((drdp!B43+drdp!K43)*MBZ!$B43+(drdp!E43+drdp!N43)*MBZ!$C43+(drdp!H43+drdp!Q43)*MBZ!$D43)</f>
        <v>0</v>
      </c>
      <c r="F43" s="20">
        <f>Model!$W$16*((drdp!C43+drdp!L43)*MBZ!$B43+(drdp!F43+drdp!O43)*MBZ!$C43+(drdp!I43+drdp!R43)*MBZ!$D43)</f>
        <v>0</v>
      </c>
      <c r="G43" s="20">
        <f>Model!$W$16*((drdp!D43+drdp!M43)*MBZ!$B43+(drdp!G43+drdp!P43)*MBZ!$C43+(drdp!J43+drdp!S43)*MBZ!$D43)</f>
        <v>0</v>
      </c>
      <c r="H43" s="18">
        <f>Model!$W$16*((drdp!B43)*MBZ!$B43+(drdp!E43)*MBZ!$C43+(drdp!H43)*MBZ!$D43)</f>
        <v>0</v>
      </c>
      <c r="I43" s="18">
        <f>Model!$W$16*((drdp!C43)*MBZ!$B43+(drdp!F43)*MBZ!$C43+(drdp!I43)*MBZ!$D43)</f>
        <v>0</v>
      </c>
      <c r="J43" s="18">
        <f>Model!$W$16*((drdp!D43)*MBZ!$B43+(drdp!G43)*MBZ!$C43+(drdp!J43)*MBZ!$D43)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v>0</v>
      </c>
      <c r="D44" s="22">
        <f>-SIN(Wellpath!L44) * SIN(Wellpath!O44) / (Bfield * COS(Dip))</f>
        <v>-2.2172434057299496E-6</v>
      </c>
      <c r="E44" s="20">
        <f>Model!$W$16*((drdp!B44+drdp!K44)*MBZ!$B44+(drdp!E44+drdp!N44)*MBZ!$C44+(drdp!H44+drdp!Q44)*MBZ!$D44)</f>
        <v>1.5696239208570667E-4</v>
      </c>
      <c r="F44" s="20">
        <f>Model!$W$16*((drdp!C44+drdp!L44)*MBZ!$B44+(drdp!F44+drdp!O44)*MBZ!$C44+(drdp!I44+drdp!R44)*MBZ!$D44)</f>
        <v>-4.2057946201422343E-5</v>
      </c>
      <c r="G44" s="20">
        <f>Model!$W$16*((drdp!D44+drdp!M44)*MBZ!$B44+(drdp!G44+drdp!P44)*MBZ!$C44+(drdp!J44+drdp!S44)*MBZ!$D44)</f>
        <v>0</v>
      </c>
      <c r="H44" s="32">
        <f>Model!$W$16*((drdp!B44)*MBZ!$B44+(drdp!E44)*MBZ!$C44+(drdp!H44)*MBZ!$D44)</f>
        <v>7.8481196042853334E-5</v>
      </c>
      <c r="I44" s="32">
        <f>Model!$W$16*((drdp!C44)*MBZ!$B44+(drdp!F44)*MBZ!$C44+(drdp!I44)*MBZ!$D44)</f>
        <v>-2.1028973100711171E-5</v>
      </c>
      <c r="J44" s="32">
        <f>Model!$W$16*((drdp!D44)*MBZ!$B44+(drdp!G44)*MBZ!$C44+(drdp!J44)*MBZ!$D44)</f>
        <v>0</v>
      </c>
      <c r="K44" s="34">
        <f>SUM(E$3:E43)+H44</f>
        <v>7.8481196042853334E-5</v>
      </c>
      <c r="L44" s="34">
        <f>SUM(F$3:F43)+I44</f>
        <v>-2.1028973100711171E-5</v>
      </c>
      <c r="M44" s="34">
        <f>SUM(G$3:G43)+J44</f>
        <v>0</v>
      </c>
      <c r="N44" s="35">
        <f t="shared" si="1"/>
        <v>6.1592981323167776E-9</v>
      </c>
      <c r="O44" s="35">
        <f t="shared" si="1"/>
        <v>4.4221770967043401E-10</v>
      </c>
      <c r="P44" s="35">
        <f t="shared" si="1"/>
        <v>0</v>
      </c>
      <c r="Q44" s="35">
        <f t="shared" si="2"/>
        <v>-1.6503789604968028E-9</v>
      </c>
      <c r="R44" s="35">
        <f t="shared" si="3"/>
        <v>0</v>
      </c>
      <c r="S44" s="35">
        <f t="shared" si="4"/>
        <v>0</v>
      </c>
    </row>
    <row r="45" spans="1:19" x14ac:dyDescent="0.25">
      <c r="A45" s="26">
        <f>Wellpath!E45</f>
        <v>1260</v>
      </c>
      <c r="B45" s="22">
        <v>0</v>
      </c>
      <c r="C45" s="22">
        <v>0</v>
      </c>
      <c r="D45" s="22">
        <f>-SIN(Wellpath!L45) * SIN(Wellpath!O45) / (Bfield * COS(Dip))</f>
        <v>-4.4317854419101823E-6</v>
      </c>
      <c r="E45" s="20">
        <f>Model!$W$16*((drdp!B45+drdp!K45)*MBZ!$B45+(drdp!E45+drdp!N45)*MBZ!$C45+(drdp!H45+drdp!Q45)*MBZ!$D45)</f>
        <v>6.270848633463898E-4</v>
      </c>
      <c r="F45" s="20">
        <f>Model!$W$16*((drdp!C45+drdp!L45)*MBZ!$B45+(drdp!F45+drdp!O45)*MBZ!$C45+(drdp!I45+drdp!R45)*MBZ!$D45)</f>
        <v>-1.6802688271944606E-4</v>
      </c>
      <c r="G45" s="20">
        <f>Model!$W$16*((drdp!D45+drdp!M45)*MBZ!$B45+(drdp!G45+drdp!P45)*MBZ!$C45+(drdp!J45+drdp!S45)*MBZ!$D45)</f>
        <v>0</v>
      </c>
      <c r="H45" s="18">
        <f>Model!$W$16*((drdp!B45)*MBZ!$B45+(drdp!E45)*MBZ!$C45+(drdp!H45)*MBZ!$D45)</f>
        <v>3.135424316731949E-4</v>
      </c>
      <c r="I45" s="18">
        <f>Model!$W$16*((drdp!C45)*MBZ!$B45+(drdp!F45)*MBZ!$C45+(drdp!I45)*MBZ!$D45)</f>
        <v>-8.4013441359723031E-5</v>
      </c>
      <c r="J45" s="18">
        <f>Model!$W$16*((drdp!D45)*MBZ!$B45+(drdp!G45)*MBZ!$C45+(drdp!J45)*MBZ!$D45)</f>
        <v>0</v>
      </c>
      <c r="K45" s="21">
        <f>SUM(E$3:E44)+H45</f>
        <v>4.7050482375890154E-4</v>
      </c>
      <c r="L45" s="21">
        <f>SUM(F$3:F44)+I45</f>
        <v>-1.2607138756114537E-4</v>
      </c>
      <c r="M45" s="21">
        <f>SUM(G$3:G44)+J45</f>
        <v>0</v>
      </c>
      <c r="N45" s="19">
        <f t="shared" si="1"/>
        <v>2.21374789180395E-7</v>
      </c>
      <c r="O45" s="19">
        <f t="shared" si="1"/>
        <v>1.589399476159252E-8</v>
      </c>
      <c r="P45" s="19">
        <f t="shared" si="1"/>
        <v>0</v>
      </c>
      <c r="Q45" s="19">
        <f t="shared" si="2"/>
        <v>-5.9317195985496874E-8</v>
      </c>
      <c r="R45" s="19">
        <f t="shared" si="3"/>
        <v>0</v>
      </c>
      <c r="S45" s="19">
        <f t="shared" si="4"/>
        <v>0</v>
      </c>
    </row>
    <row r="46" spans="1:19" x14ac:dyDescent="0.25">
      <c r="A46" s="26">
        <f>Wellpath!E46</f>
        <v>1290</v>
      </c>
      <c r="B46" s="22">
        <v>0</v>
      </c>
      <c r="C46" s="22">
        <v>0</v>
      </c>
      <c r="D46" s="22">
        <f>-SIN(Wellpath!L46) * SIN(Wellpath!O46) / (Bfield * COS(Dip))</f>
        <v>-6.640928030193661E-6</v>
      </c>
      <c r="E46" s="20">
        <f>Model!$W$16*((drdp!B46+drdp!K46)*MBZ!$B46+(drdp!E46+drdp!N46)*MBZ!$C46+(drdp!H46+drdp!Q46)*MBZ!$D46)</f>
        <v>1.4080770243586125E-3</v>
      </c>
      <c r="F46" s="20">
        <f>Model!$W$16*((drdp!C46+drdp!L46)*MBZ!$B46+(drdp!F46+drdp!O46)*MBZ!$C46+(drdp!I46+drdp!R46)*MBZ!$D46)</f>
        <v>-3.7729310155770843E-4</v>
      </c>
      <c r="G46" s="20">
        <f>Model!$W$16*((drdp!D46+drdp!M46)*MBZ!$B46+(drdp!G46+drdp!P46)*MBZ!$C46+(drdp!J46+drdp!S46)*MBZ!$D46)</f>
        <v>0</v>
      </c>
      <c r="H46" s="18">
        <f>Model!$W$16*((drdp!B46)*MBZ!$B46+(drdp!E46)*MBZ!$C46+(drdp!H46)*MBZ!$D46)</f>
        <v>7.0403851217930627E-4</v>
      </c>
      <c r="I46" s="18">
        <f>Model!$W$16*((drdp!C46)*MBZ!$B46+(drdp!F46)*MBZ!$C46+(drdp!I46)*MBZ!$D46)</f>
        <v>-1.8864655077885422E-4</v>
      </c>
      <c r="J46" s="18">
        <f>Model!$W$16*((drdp!D46)*MBZ!$B46+(drdp!G46)*MBZ!$C46+(drdp!J46)*MBZ!$D46)</f>
        <v>0</v>
      </c>
      <c r="K46" s="21">
        <f>SUM(E$3:E45)+H46</f>
        <v>1.4880857676114027E-3</v>
      </c>
      <c r="L46" s="21">
        <f>SUM(F$3:F45)+I46</f>
        <v>-3.9873137969972261E-4</v>
      </c>
      <c r="M46" s="21">
        <f>SUM(G$3:G45)+J46</f>
        <v>0</v>
      </c>
      <c r="N46" s="19">
        <f t="shared" si="1"/>
        <v>2.2143992517676175E-6</v>
      </c>
      <c r="O46" s="19">
        <f t="shared" si="1"/>
        <v>1.5898671315724437E-7</v>
      </c>
      <c r="P46" s="19">
        <f t="shared" si="1"/>
        <v>0</v>
      </c>
      <c r="Q46" s="19">
        <f t="shared" si="2"/>
        <v>-5.9334649123121541E-7</v>
      </c>
      <c r="R46" s="19">
        <f t="shared" si="3"/>
        <v>0</v>
      </c>
      <c r="S46" s="19">
        <f t="shared" si="4"/>
        <v>0</v>
      </c>
    </row>
    <row r="47" spans="1:19" x14ac:dyDescent="0.25">
      <c r="A47" s="26">
        <f>Wellpath!E47</f>
        <v>1320</v>
      </c>
      <c r="B47" s="22">
        <v>0</v>
      </c>
      <c r="C47" s="22">
        <v>0</v>
      </c>
      <c r="D47" s="22">
        <f>-SIN(Wellpath!L47) * SIN(Wellpath!O47) / (Bfield * COS(Dip))</f>
        <v>-8.8419796706288935E-6</v>
      </c>
      <c r="E47" s="20">
        <f>Model!$W$16*((drdp!B47+drdp!K47)*MBZ!$B47+(drdp!E47+drdp!N47)*MBZ!$C47+(drdp!H47+drdp!Q47)*MBZ!$D47)</f>
        <v>2.496133959818981E-3</v>
      </c>
      <c r="F47" s="20">
        <f>Model!$W$16*((drdp!C47+drdp!L47)*MBZ!$B47+(drdp!F47+drdp!O47)*MBZ!$C47+(drdp!I47+drdp!R47)*MBZ!$D47)</f>
        <v>-6.6883707873339636E-4</v>
      </c>
      <c r="G47" s="20">
        <f>Model!$W$16*((drdp!D47+drdp!M47)*MBZ!$B47+(drdp!G47+drdp!P47)*MBZ!$C47+(drdp!J47+drdp!S47)*MBZ!$D47)</f>
        <v>0</v>
      </c>
      <c r="H47" s="18">
        <f>Model!$W$16*((drdp!B47)*MBZ!$B47+(drdp!E47)*MBZ!$C47+(drdp!H47)*MBZ!$D47)</f>
        <v>1.2480669799094905E-3</v>
      </c>
      <c r="I47" s="18">
        <f>Model!$W$16*((drdp!C47)*MBZ!$B47+(drdp!F47)*MBZ!$C47+(drdp!I47)*MBZ!$D47)</f>
        <v>-3.3441853936669818E-4</v>
      </c>
      <c r="J47" s="18">
        <f>Model!$W$16*((drdp!D47)*MBZ!$B47+(drdp!G47)*MBZ!$C47+(drdp!J47)*MBZ!$D47)</f>
        <v>0</v>
      </c>
      <c r="K47" s="21">
        <f>SUM(E$3:E46)+H47</f>
        <v>3.4401912597001993E-3</v>
      </c>
      <c r="L47" s="21">
        <f>SUM(F$3:F46)+I47</f>
        <v>-9.21796469845275E-4</v>
      </c>
      <c r="M47" s="21">
        <f>SUM(G$3:G46)+J47</f>
        <v>0</v>
      </c>
      <c r="N47" s="19">
        <f t="shared" si="1"/>
        <v>1.1834915903317645E-5</v>
      </c>
      <c r="O47" s="19">
        <f t="shared" si="1"/>
        <v>8.4970873181921099E-7</v>
      </c>
      <c r="P47" s="19">
        <f t="shared" si="1"/>
        <v>0</v>
      </c>
      <c r="Q47" s="19">
        <f t="shared" si="2"/>
        <v>-3.1711561587842134E-6</v>
      </c>
      <c r="R47" s="19">
        <f t="shared" si="3"/>
        <v>0</v>
      </c>
      <c r="S47" s="19">
        <f t="shared" si="4"/>
        <v>0</v>
      </c>
    </row>
    <row r="48" spans="1:19" x14ac:dyDescent="0.25">
      <c r="A48" s="26">
        <f>Wellpath!E48</f>
        <v>1350</v>
      </c>
      <c r="B48" s="22">
        <v>0</v>
      </c>
      <c r="C48" s="22">
        <v>0</v>
      </c>
      <c r="D48" s="22">
        <f>-SIN(Wellpath!L48) * SIN(Wellpath!O48) / (Bfield * COS(Dip))</f>
        <v>-1.1032258720838019E-5</v>
      </c>
      <c r="E48" s="20">
        <f>Model!$W$16*((drdp!B48+drdp!K48)*MBZ!$B48+(drdp!E48+drdp!N48)*MBZ!$C48+(drdp!H48+drdp!Q48)*MBZ!$D48)</f>
        <v>3.8859547657090318E-3</v>
      </c>
      <c r="F48" s="20">
        <f>Model!$W$16*((drdp!C48+drdp!L48)*MBZ!$B48+(drdp!F48+drdp!O48)*MBZ!$C48+(drdp!I48+drdp!R48)*MBZ!$D48)</f>
        <v>-1.0412384412956076E-3</v>
      </c>
      <c r="G48" s="20">
        <f>Model!$W$16*((drdp!D48+drdp!M48)*MBZ!$B48+(drdp!G48+drdp!P48)*MBZ!$C48+(drdp!J48+drdp!S48)*MBZ!$D48)</f>
        <v>0</v>
      </c>
      <c r="H48" s="18">
        <f>Model!$W$16*((drdp!B48)*MBZ!$B48+(drdp!E48)*MBZ!$C48+(drdp!H48)*MBZ!$D48)</f>
        <v>1.9429773828545159E-3</v>
      </c>
      <c r="I48" s="18">
        <f>Model!$W$16*((drdp!C48)*MBZ!$B48+(drdp!F48)*MBZ!$C48+(drdp!I48)*MBZ!$D48)</f>
        <v>-5.2061922064780379E-4</v>
      </c>
      <c r="J48" s="18">
        <f>Model!$W$16*((drdp!D48)*MBZ!$B48+(drdp!G48)*MBZ!$C48+(drdp!J48)*MBZ!$D48)</f>
        <v>0</v>
      </c>
      <c r="K48" s="21">
        <f>SUM(E$3:E47)+H48</f>
        <v>6.6312356224642061E-3</v>
      </c>
      <c r="L48" s="21">
        <f>SUM(F$3:F47)+I48</f>
        <v>-1.776834229859777E-3</v>
      </c>
      <c r="M48" s="21">
        <f>SUM(G$3:G47)+J48</f>
        <v>0</v>
      </c>
      <c r="N48" s="19">
        <f t="shared" si="1"/>
        <v>4.3973285880638248E-5</v>
      </c>
      <c r="O48" s="19">
        <f t="shared" si="1"/>
        <v>3.1571398804013865E-6</v>
      </c>
      <c r="P48" s="19">
        <f t="shared" si="1"/>
        <v>0</v>
      </c>
      <c r="Q48" s="19">
        <f t="shared" si="2"/>
        <v>-1.1782606440259907E-5</v>
      </c>
      <c r="R48" s="19">
        <f t="shared" si="3"/>
        <v>0</v>
      </c>
      <c r="S48" s="19">
        <f t="shared" si="4"/>
        <v>0</v>
      </c>
    </row>
    <row r="49" spans="1:19" x14ac:dyDescent="0.25">
      <c r="A49" s="26">
        <f>Wellpath!E49</f>
        <v>1380</v>
      </c>
      <c r="B49" s="22">
        <v>0</v>
      </c>
      <c r="C49" s="22">
        <v>0</v>
      </c>
      <c r="D49" s="22">
        <f>-SIN(Wellpath!L49) * SIN(Wellpath!O49) / (Bfield * COS(Dip))</f>
        <v>-1.3209096663184989E-5</v>
      </c>
      <c r="E49" s="20">
        <f>Model!$W$16*((drdp!B49+drdp!K49)*MBZ!$B49+(drdp!E49+drdp!N49)*MBZ!$C49+(drdp!H49+drdp!Q49)*MBZ!$D49)</f>
        <v>5.5707683747667726E-3</v>
      </c>
      <c r="F49" s="20">
        <f>Model!$W$16*((drdp!C49+drdp!L49)*MBZ!$B49+(drdp!F49+drdp!O49)*MBZ!$C49+(drdp!I49+drdp!R49)*MBZ!$D49)</f>
        <v>-1.4926828872395942E-3</v>
      </c>
      <c r="G49" s="20">
        <f>Model!$W$16*((drdp!D49+drdp!M49)*MBZ!$B49+(drdp!G49+drdp!P49)*MBZ!$C49+(drdp!J49+drdp!S49)*MBZ!$D49)</f>
        <v>0</v>
      </c>
      <c r="H49" s="18">
        <f>Model!$W$16*((drdp!B49)*MBZ!$B49+(drdp!E49)*MBZ!$C49+(drdp!H49)*MBZ!$D49)</f>
        <v>2.7853841873833863E-3</v>
      </c>
      <c r="I49" s="18">
        <f>Model!$W$16*((drdp!C49)*MBZ!$B49+(drdp!F49)*MBZ!$C49+(drdp!I49)*MBZ!$D49)</f>
        <v>-7.4634144361979712E-4</v>
      </c>
      <c r="J49" s="18">
        <f>Model!$W$16*((drdp!D49)*MBZ!$B49+(drdp!G49)*MBZ!$C49+(drdp!J49)*MBZ!$D49)</f>
        <v>0</v>
      </c>
      <c r="K49" s="21">
        <f>SUM(E$3:E48)+H49</f>
        <v>1.1359597192702109E-2</v>
      </c>
      <c r="L49" s="21">
        <f>SUM(F$3:F48)+I49</f>
        <v>-3.0437948941273779E-3</v>
      </c>
      <c r="M49" s="21">
        <f>SUM(G$3:G48)+J49</f>
        <v>0</v>
      </c>
      <c r="N49" s="19">
        <f t="shared" si="1"/>
        <v>1.2904044838044562E-4</v>
      </c>
      <c r="O49" s="19">
        <f t="shared" si="1"/>
        <v>9.2646873575158958E-6</v>
      </c>
      <c r="P49" s="19">
        <f t="shared" si="1"/>
        <v>0</v>
      </c>
      <c r="Q49" s="19">
        <f t="shared" si="2"/>
        <v>-3.4576283934490376E-5</v>
      </c>
      <c r="R49" s="19">
        <f t="shared" si="3"/>
        <v>0</v>
      </c>
      <c r="S49" s="19">
        <f t="shared" si="4"/>
        <v>0</v>
      </c>
    </row>
    <row r="50" spans="1:19" x14ac:dyDescent="0.25">
      <c r="A50" s="26">
        <f>Wellpath!E50</f>
        <v>1410</v>
      </c>
      <c r="B50" s="22">
        <v>0</v>
      </c>
      <c r="C50" s="22">
        <v>0</v>
      </c>
      <c r="D50" s="22">
        <f>-SIN(Wellpath!L50) * SIN(Wellpath!O50) / (Bfield * COS(Dip))</f>
        <v>-1.5369841355953225E-5</v>
      </c>
      <c r="E50" s="20">
        <f>Model!$W$16*((drdp!B50+drdp!K50)*MBZ!$B50+(drdp!E50+drdp!N50)*MBZ!$C50+(drdp!H50+drdp!Q50)*MBZ!$D50)</f>
        <v>7.5423665444457376E-3</v>
      </c>
      <c r="F50" s="20">
        <f>Model!$W$16*((drdp!C50+drdp!L50)*MBZ!$B50+(drdp!F50+drdp!O50)*MBZ!$C50+(drdp!I50+drdp!R50)*MBZ!$D50)</f>
        <v>-2.0209710246037525E-3</v>
      </c>
      <c r="G50" s="20">
        <f>Model!$W$16*((drdp!D50+drdp!M50)*MBZ!$B50+(drdp!G50+drdp!P50)*MBZ!$C50+(drdp!J50+drdp!S50)*MBZ!$D50)</f>
        <v>0</v>
      </c>
      <c r="H50" s="18">
        <f>Model!$W$16*((drdp!B50)*MBZ!$B50+(drdp!E50)*MBZ!$C50+(drdp!H50)*MBZ!$D50)</f>
        <v>3.7711832722228688E-3</v>
      </c>
      <c r="I50" s="18">
        <f>Model!$W$16*((drdp!C50)*MBZ!$B50+(drdp!F50)*MBZ!$C50+(drdp!I50)*MBZ!$D50)</f>
        <v>-1.0104855123018763E-3</v>
      </c>
      <c r="J50" s="18">
        <f>Model!$W$16*((drdp!D50)*MBZ!$B50+(drdp!G50)*MBZ!$C50+(drdp!J50)*MBZ!$D50)</f>
        <v>0</v>
      </c>
      <c r="K50" s="21">
        <f>SUM(E$3:E49)+H50</f>
        <v>1.7916164652308365E-2</v>
      </c>
      <c r="L50" s="21">
        <f>SUM(F$3:F49)+I50</f>
        <v>-4.8006218500490508E-3</v>
      </c>
      <c r="M50" s="21">
        <f>SUM(G$3:G49)+J50</f>
        <v>0</v>
      </c>
      <c r="N50" s="19">
        <f t="shared" si="1"/>
        <v>3.2098895584862375E-4</v>
      </c>
      <c r="O50" s="19">
        <f t="shared" si="1"/>
        <v>2.304597014716837E-5</v>
      </c>
      <c r="P50" s="19">
        <f t="shared" si="1"/>
        <v>0</v>
      </c>
      <c r="Q50" s="19">
        <f t="shared" si="2"/>
        <v>-8.6008731498947997E-5</v>
      </c>
      <c r="R50" s="19">
        <f t="shared" si="3"/>
        <v>0</v>
      </c>
      <c r="S50" s="19">
        <f t="shared" si="4"/>
        <v>0</v>
      </c>
    </row>
    <row r="51" spans="1:19" x14ac:dyDescent="0.25">
      <c r="A51" s="26">
        <f>Wellpath!E51</f>
        <v>1440</v>
      </c>
      <c r="B51" s="22">
        <v>0</v>
      </c>
      <c r="C51" s="22">
        <v>0</v>
      </c>
      <c r="D51" s="22">
        <f>-SIN(Wellpath!L51) * SIN(Wellpath!O51) / (Bfield * COS(Dip))</f>
        <v>-1.7511860264571796E-5</v>
      </c>
      <c r="E51" s="20">
        <f>Model!$W$16*((drdp!B51+drdp!K51)*MBZ!$B51+(drdp!E51+drdp!N51)*MBZ!$C51+(drdp!H51+drdp!Q51)*MBZ!$D51)</f>
        <v>9.7911438466476083E-3</v>
      </c>
      <c r="F51" s="20">
        <f>Model!$W$16*((drdp!C51+drdp!L51)*MBZ!$B51+(drdp!F51+drdp!O51)*MBZ!$C51+(drdp!I51+drdp!R51)*MBZ!$D51)</f>
        <v>-2.6235290866861824E-3</v>
      </c>
      <c r="G51" s="20">
        <f>Model!$W$16*((drdp!D51+drdp!M51)*MBZ!$B51+(drdp!G51+drdp!P51)*MBZ!$C51+(drdp!J51+drdp!S51)*MBZ!$D51)</f>
        <v>0</v>
      </c>
      <c r="H51" s="18">
        <f>Model!$W$16*((drdp!B51)*MBZ!$B51+(drdp!E51)*MBZ!$C51+(drdp!H51)*MBZ!$D51)</f>
        <v>4.8955719233238042E-3</v>
      </c>
      <c r="I51" s="18">
        <f>Model!$W$16*((drdp!C51)*MBZ!$B51+(drdp!F51)*MBZ!$C51+(drdp!I51)*MBZ!$D51)</f>
        <v>-1.3117645433430912E-3</v>
      </c>
      <c r="J51" s="18">
        <f>Model!$W$16*((drdp!D51)*MBZ!$B51+(drdp!G51)*MBZ!$C51+(drdp!J51)*MBZ!$D51)</f>
        <v>0</v>
      </c>
      <c r="K51" s="21">
        <f>SUM(E$3:E50)+H51</f>
        <v>2.6582919847855036E-2</v>
      </c>
      <c r="L51" s="21">
        <f>SUM(F$3:F50)+I51</f>
        <v>-7.1228719056940183E-3</v>
      </c>
      <c r="M51" s="21">
        <f>SUM(G$3:G50)+J51</f>
        <v>0</v>
      </c>
      <c r="N51" s="19">
        <f t="shared" si="1"/>
        <v>7.0665162763748526E-4</v>
      </c>
      <c r="O51" s="19">
        <f t="shared" si="1"/>
        <v>5.0735304184925134E-5</v>
      </c>
      <c r="P51" s="19">
        <f t="shared" si="1"/>
        <v>0</v>
      </c>
      <c r="Q51" s="19">
        <f t="shared" si="2"/>
        <v>-1.8934673295560256E-4</v>
      </c>
      <c r="R51" s="19">
        <f t="shared" si="3"/>
        <v>0</v>
      </c>
      <c r="S51" s="19">
        <f t="shared" si="4"/>
        <v>0</v>
      </c>
    </row>
    <row r="52" spans="1:19" x14ac:dyDescent="0.25">
      <c r="A52" s="26">
        <f>Wellpath!E52</f>
        <v>1470</v>
      </c>
      <c r="B52" s="22">
        <v>0</v>
      </c>
      <c r="C52" s="22">
        <v>0</v>
      </c>
      <c r="D52" s="22">
        <f>-SIN(Wellpath!L52) * SIN(Wellpath!O52) / (Bfield * COS(Dip))</f>
        <v>-1.9632543668953276E-5</v>
      </c>
      <c r="E52" s="20">
        <f>Model!$W$16*((drdp!B52+drdp!K52)*MBZ!$B52+(drdp!E52+drdp!N52)*MBZ!$C52+(drdp!H52+drdp!Q52)*MBZ!$D52)</f>
        <v>1.2306144464402369E-2</v>
      </c>
      <c r="F52" s="20">
        <f>Model!$W$16*((drdp!C52+drdp!L52)*MBZ!$B52+(drdp!F52+drdp!O52)*MBZ!$C52+(drdp!I52+drdp!R52)*MBZ!$D52)</f>
        <v>-3.2974214711773454E-3</v>
      </c>
      <c r="G52" s="20">
        <f>Model!$W$16*((drdp!D52+drdp!M52)*MBZ!$B52+(drdp!G52+drdp!P52)*MBZ!$C52+(drdp!J52+drdp!S52)*MBZ!$D52)</f>
        <v>0</v>
      </c>
      <c r="H52" s="18">
        <f>Model!$W$16*((drdp!B52)*MBZ!$B52+(drdp!E52)*MBZ!$C52+(drdp!H52)*MBZ!$D52)</f>
        <v>6.1530722322011844E-3</v>
      </c>
      <c r="I52" s="18">
        <f>Model!$W$16*((drdp!C52)*MBZ!$B52+(drdp!F52)*MBZ!$C52+(drdp!I52)*MBZ!$D52)</f>
        <v>-1.6487107355886727E-3</v>
      </c>
      <c r="J52" s="18">
        <f>Model!$W$16*((drdp!D52)*MBZ!$B52+(drdp!G52)*MBZ!$C52+(drdp!J52)*MBZ!$D52)</f>
        <v>0</v>
      </c>
      <c r="K52" s="21">
        <f>SUM(E$3:E51)+H52</f>
        <v>3.7631564003380025E-2</v>
      </c>
      <c r="L52" s="21">
        <f>SUM(F$3:F51)+I52</f>
        <v>-1.0083347184625783E-2</v>
      </c>
      <c r="M52" s="21">
        <f>SUM(G$3:G51)+J52</f>
        <v>0</v>
      </c>
      <c r="N52" s="19">
        <f t="shared" si="1"/>
        <v>1.4161346093404872E-3</v>
      </c>
      <c r="O52" s="19">
        <f t="shared" si="1"/>
        <v>1.016738904457007E-4</v>
      </c>
      <c r="P52" s="19">
        <f t="shared" si="1"/>
        <v>0</v>
      </c>
      <c r="Q52" s="19">
        <f t="shared" si="2"/>
        <v>-3.7945212494654694E-4</v>
      </c>
      <c r="R52" s="19">
        <f t="shared" si="3"/>
        <v>0</v>
      </c>
      <c r="S52" s="19">
        <f t="shared" si="4"/>
        <v>0</v>
      </c>
    </row>
    <row r="53" spans="1:19" x14ac:dyDescent="0.25">
      <c r="A53" s="26">
        <f>Wellpath!E53</f>
        <v>1500</v>
      </c>
      <c r="B53" s="22">
        <v>0</v>
      </c>
      <c r="C53" s="22">
        <v>0</v>
      </c>
      <c r="D53" s="22">
        <f>-SIN(Wellpath!L53) * SIN(Wellpath!O53) / (Bfield * COS(Dip))</f>
        <v>-2.1729307843035654E-5</v>
      </c>
      <c r="E53" s="20">
        <f>Model!$W$16*((drdp!B53+drdp!K53)*MBZ!$B53+(drdp!E53+drdp!N53)*MBZ!$C53+(drdp!H53+drdp!Q53)*MBZ!$D53)</f>
        <v>1.5075115567507289E-2</v>
      </c>
      <c r="F53" s="20">
        <f>Model!$W$16*((drdp!C53+drdp!L53)*MBZ!$B53+(drdp!F53+drdp!O53)*MBZ!$C53+(drdp!I53+drdp!R53)*MBZ!$D53)</f>
        <v>-4.0393650421194239E-3</v>
      </c>
      <c r="G53" s="20">
        <f>Model!$W$16*((drdp!D53+drdp!M53)*MBZ!$B53+(drdp!G53+drdp!P53)*MBZ!$C53+(drdp!J53+drdp!S53)*MBZ!$D53)</f>
        <v>0</v>
      </c>
      <c r="H53" s="18">
        <f>Model!$W$16*((drdp!B53)*MBZ!$B53+(drdp!E53)*MBZ!$C53+(drdp!H53)*MBZ!$D53)</f>
        <v>7.5375577837536447E-3</v>
      </c>
      <c r="I53" s="18">
        <f>Model!$W$16*((drdp!C53)*MBZ!$B53+(drdp!F53)*MBZ!$C53+(drdp!I53)*MBZ!$D53)</f>
        <v>-2.0196825210597119E-3</v>
      </c>
      <c r="J53" s="18">
        <f>Model!$W$16*((drdp!D53)*MBZ!$B53+(drdp!G53)*MBZ!$C53+(drdp!J53)*MBZ!$D53)</f>
        <v>0</v>
      </c>
      <c r="K53" s="21">
        <f>SUM(E$3:E52)+H53</f>
        <v>5.1322194019334855E-2</v>
      </c>
      <c r="L53" s="21">
        <f>SUM(F$3:F52)+I53</f>
        <v>-1.3751740441274168E-2</v>
      </c>
      <c r="M53" s="21">
        <f>SUM(G$3:G52)+J53</f>
        <v>0</v>
      </c>
      <c r="N53" s="19">
        <f t="shared" si="1"/>
        <v>2.6339675989582503E-3</v>
      </c>
      <c r="O53" s="19">
        <f t="shared" si="1"/>
        <v>1.8911036516417547E-4</v>
      </c>
      <c r="P53" s="19">
        <f t="shared" si="1"/>
        <v>0</v>
      </c>
      <c r="Q53" s="19">
        <f t="shared" si="2"/>
        <v>-7.0576949103060634E-4</v>
      </c>
      <c r="R53" s="19">
        <f t="shared" si="3"/>
        <v>0</v>
      </c>
      <c r="S53" s="19">
        <f t="shared" si="4"/>
        <v>0</v>
      </c>
    </row>
    <row r="54" spans="1:19" x14ac:dyDescent="0.25">
      <c r="A54" s="26">
        <f>Wellpath!E54</f>
        <v>1530</v>
      </c>
      <c r="B54" s="22">
        <v>0</v>
      </c>
      <c r="C54" s="22">
        <v>0</v>
      </c>
      <c r="D54" s="22">
        <f>-SIN(Wellpath!L54) * SIN(Wellpath!O54) / (Bfield * COS(Dip))</f>
        <v>-2.3799598202654577E-5</v>
      </c>
      <c r="E54" s="20">
        <f>Model!$W$16*((drdp!B54+drdp!K54)*MBZ!$B54+(drdp!E54+drdp!N54)*MBZ!$C54+(drdp!H54+drdp!Q54)*MBZ!$D54)</f>
        <v>1.8084567007084041E-2</v>
      </c>
      <c r="F54" s="20">
        <f>Model!$W$16*((drdp!C54+drdp!L54)*MBZ!$B54+(drdp!F54+drdp!O54)*MBZ!$C54+(drdp!I54+drdp!R54)*MBZ!$D54)</f>
        <v>-4.845745125014695E-3</v>
      </c>
      <c r="G54" s="20">
        <f>Model!$W$16*((drdp!D54+drdp!M54)*MBZ!$B54+(drdp!G54+drdp!P54)*MBZ!$C54+(drdp!J54+drdp!S54)*MBZ!$D54)</f>
        <v>0</v>
      </c>
      <c r="H54" s="18">
        <f>Model!$W$16*((drdp!B54)*MBZ!$B54+(drdp!E54)*MBZ!$C54+(drdp!H54)*MBZ!$D54)</f>
        <v>9.0422835035420205E-3</v>
      </c>
      <c r="I54" s="18">
        <f>Model!$W$16*((drdp!C54)*MBZ!$B54+(drdp!F54)*MBZ!$C54+(drdp!I54)*MBZ!$D54)</f>
        <v>-2.4228725625073475E-3</v>
      </c>
      <c r="J54" s="18">
        <f>Model!$W$16*((drdp!D54)*MBZ!$B54+(drdp!G54)*MBZ!$C54+(drdp!J54)*MBZ!$D54)</f>
        <v>0</v>
      </c>
      <c r="K54" s="21">
        <f>SUM(E$3:E53)+H54</f>
        <v>6.7902035306630526E-2</v>
      </c>
      <c r="L54" s="21">
        <f>SUM(F$3:F53)+I54</f>
        <v>-1.8194295524841225E-2</v>
      </c>
      <c r="M54" s="21">
        <f>SUM(G$3:G53)+J54</f>
        <v>0</v>
      </c>
      <c r="N54" s="19">
        <f t="shared" si="1"/>
        <v>4.6106863987828983E-3</v>
      </c>
      <c r="O54" s="19">
        <f t="shared" si="1"/>
        <v>3.3103238964525745E-4</v>
      </c>
      <c r="P54" s="19">
        <f t="shared" si="1"/>
        <v>0</v>
      </c>
      <c r="Q54" s="19">
        <f t="shared" si="2"/>
        <v>-1.2354296971070387E-3</v>
      </c>
      <c r="R54" s="19">
        <f t="shared" si="3"/>
        <v>0</v>
      </c>
      <c r="S54" s="19">
        <f t="shared" si="4"/>
        <v>0</v>
      </c>
    </row>
    <row r="55" spans="1:19" x14ac:dyDescent="0.25">
      <c r="A55" s="26">
        <f>Wellpath!E55</f>
        <v>1560</v>
      </c>
      <c r="B55" s="22">
        <v>0</v>
      </c>
      <c r="C55" s="22">
        <v>0</v>
      </c>
      <c r="D55" s="22">
        <f>-SIN(Wellpath!L55) * SIN(Wellpath!O55) / (Bfield * COS(Dip))</f>
        <v>-2.584089241791063E-5</v>
      </c>
      <c r="E55" s="20">
        <f>Model!$W$16*((drdp!B55+drdp!K55)*MBZ!$B55+(drdp!E55+drdp!N55)*MBZ!$C55+(drdp!H55+drdp!Q55)*MBZ!$D55)</f>
        <v>2.1319837038228019E-2</v>
      </c>
      <c r="F55" s="20">
        <f>Model!$W$16*((drdp!C55+drdp!L55)*MBZ!$B55+(drdp!F55+drdp!O55)*MBZ!$C55+(drdp!I55+drdp!R55)*MBZ!$D55)</f>
        <v>-5.7126331171563367E-3</v>
      </c>
      <c r="G55" s="20">
        <f>Model!$W$16*((drdp!D55+drdp!M55)*MBZ!$B55+(drdp!G55+drdp!P55)*MBZ!$C55+(drdp!J55+drdp!S55)*MBZ!$D55)</f>
        <v>0</v>
      </c>
      <c r="H55" s="18">
        <f>Model!$W$16*((drdp!B55)*MBZ!$B55+(drdp!E55)*MBZ!$C55+(drdp!H55)*MBZ!$D55)</f>
        <v>1.065991851911401E-2</v>
      </c>
      <c r="I55" s="18">
        <f>Model!$W$16*((drdp!C55)*MBZ!$B55+(drdp!F55)*MBZ!$C55+(drdp!I55)*MBZ!$D55)</f>
        <v>-2.8563165585781683E-3</v>
      </c>
      <c r="J55" s="18">
        <f>Model!$W$16*((drdp!D55)*MBZ!$B55+(drdp!G55)*MBZ!$C55+(drdp!J55)*MBZ!$D55)</f>
        <v>0</v>
      </c>
      <c r="K55" s="21">
        <f>SUM(E$3:E54)+H55</f>
        <v>8.7604237329286544E-2</v>
      </c>
      <c r="L55" s="21">
        <f>SUM(F$3:F54)+I55</f>
        <v>-2.3473484645926742E-2</v>
      </c>
      <c r="M55" s="21">
        <f>SUM(G$3:G54)+J55</f>
        <v>0</v>
      </c>
      <c r="N55" s="19">
        <f t="shared" si="1"/>
        <v>7.6745023980459622E-3</v>
      </c>
      <c r="O55" s="19">
        <f t="shared" si="1"/>
        <v>5.5100448142255851E-4</v>
      </c>
      <c r="P55" s="19">
        <f t="shared" si="1"/>
        <v>0</v>
      </c>
      <c r="Q55" s="19">
        <f t="shared" si="2"/>
        <v>-2.0563767198671298E-3</v>
      </c>
      <c r="R55" s="19">
        <f t="shared" si="3"/>
        <v>0</v>
      </c>
      <c r="S55" s="19">
        <f t="shared" si="4"/>
        <v>0</v>
      </c>
    </row>
    <row r="56" spans="1:19" x14ac:dyDescent="0.25">
      <c r="A56" s="26">
        <f>Wellpath!E56</f>
        <v>1590</v>
      </c>
      <c r="B56" s="22">
        <v>0</v>
      </c>
      <c r="C56" s="22">
        <v>0</v>
      </c>
      <c r="D56" s="22">
        <f>-SIN(Wellpath!L56) * SIN(Wellpath!O56) / (Bfield * COS(Dip))</f>
        <v>-2.7850703486239788E-5</v>
      </c>
      <c r="E56" s="20">
        <f>Model!$W$16*((drdp!B56+drdp!K56)*MBZ!$B56+(drdp!E56+drdp!N56)*MBZ!$C56+(drdp!H56+drdp!Q56)*MBZ!$D56)</f>
        <v>2.4765163750555683E-2</v>
      </c>
      <c r="F56" s="20">
        <f>Model!$W$16*((drdp!C56+drdp!L56)*MBZ!$B56+(drdp!F56+drdp!O56)*MBZ!$C56+(drdp!I56+drdp!R56)*MBZ!$D56)</f>
        <v>-6.6358056273859087E-3</v>
      </c>
      <c r="G56" s="20">
        <f>Model!$W$16*((drdp!D56+drdp!M56)*MBZ!$B56+(drdp!G56+drdp!P56)*MBZ!$C56+(drdp!J56+drdp!S56)*MBZ!$D56)</f>
        <v>0</v>
      </c>
      <c r="H56" s="18">
        <f>Model!$W$16*((drdp!B56)*MBZ!$B56+(drdp!E56)*MBZ!$C56+(drdp!H56)*MBZ!$D56)</f>
        <v>1.2382581875277842E-2</v>
      </c>
      <c r="I56" s="18">
        <f>Model!$W$16*((drdp!C56)*MBZ!$B56+(drdp!F56)*MBZ!$C56+(drdp!I56)*MBZ!$D56)</f>
        <v>-3.3179028136929543E-3</v>
      </c>
      <c r="J56" s="18">
        <f>Model!$W$16*((drdp!D56)*MBZ!$B56+(drdp!G56)*MBZ!$C56+(drdp!J56)*MBZ!$D56)</f>
        <v>0</v>
      </c>
      <c r="K56" s="21">
        <f>SUM(E$3:E55)+H56</f>
        <v>0.1106467377236784</v>
      </c>
      <c r="L56" s="21">
        <f>SUM(F$3:F55)+I56</f>
        <v>-2.9647704018197867E-2</v>
      </c>
      <c r="M56" s="21">
        <f>SUM(G$3:G55)+J56</f>
        <v>0</v>
      </c>
      <c r="N56" s="19">
        <f t="shared" si="1"/>
        <v>1.2242700568892477E-2</v>
      </c>
      <c r="O56" s="19">
        <f t="shared" si="1"/>
        <v>8.7898635355066596E-4</v>
      </c>
      <c r="P56" s="19">
        <f t="shared" si="1"/>
        <v>0</v>
      </c>
      <c r="Q56" s="19">
        <f t="shared" si="2"/>
        <v>-3.2804217306107858E-3</v>
      </c>
      <c r="R56" s="19">
        <f t="shared" si="3"/>
        <v>0</v>
      </c>
      <c r="S56" s="19">
        <f t="shared" si="4"/>
        <v>0</v>
      </c>
    </row>
    <row r="57" spans="1:19" x14ac:dyDescent="0.25">
      <c r="A57" s="26">
        <f>Wellpath!E57</f>
        <v>1620</v>
      </c>
      <c r="B57" s="22">
        <v>0</v>
      </c>
      <c r="C57" s="22">
        <v>0</v>
      </c>
      <c r="D57" s="22">
        <f>-SIN(Wellpath!L57) * SIN(Wellpath!O57) / (Bfield * COS(Dip))</f>
        <v>-2.9826582762442966E-5</v>
      </c>
      <c r="E57" s="20">
        <f>Model!$W$16*((drdp!B57+drdp!K57)*MBZ!$B57+(drdp!E57+drdp!N57)*MBZ!$C57+(drdp!H57+drdp!Q57)*MBZ!$D57)</f>
        <v>2.8403761858647611E-2</v>
      </c>
      <c r="F57" s="20">
        <f>Model!$W$16*((drdp!C57+drdp!L57)*MBZ!$B57+(drdp!F57+drdp!O57)*MBZ!$C57+(drdp!I57+drdp!R57)*MBZ!$D57)</f>
        <v>-7.610765052030552E-3</v>
      </c>
      <c r="G57" s="20">
        <f>Model!$W$16*((drdp!D57+drdp!M57)*MBZ!$B57+(drdp!G57+drdp!P57)*MBZ!$C57+(drdp!J57+drdp!S57)*MBZ!$D57)</f>
        <v>0</v>
      </c>
      <c r="H57" s="18">
        <f>Model!$W$16*((drdp!B57)*MBZ!$B57+(drdp!E57)*MBZ!$C57+(drdp!H57)*MBZ!$D57)</f>
        <v>1.4201880929323805E-2</v>
      </c>
      <c r="I57" s="18">
        <f>Model!$W$16*((drdp!C57)*MBZ!$B57+(drdp!F57)*MBZ!$C57+(drdp!I57)*MBZ!$D57)</f>
        <v>-3.805382526015276E-3</v>
      </c>
      <c r="J57" s="18">
        <f>Model!$W$16*((drdp!D57)*MBZ!$B57+(drdp!G57)*MBZ!$C57+(drdp!J57)*MBZ!$D57)</f>
        <v>0</v>
      </c>
      <c r="K57" s="21">
        <f>SUM(E$3:E56)+H57</f>
        <v>0.13723120052828006</v>
      </c>
      <c r="L57" s="21">
        <f>SUM(F$3:F56)+I57</f>
        <v>-3.6770989357906098E-2</v>
      </c>
      <c r="M57" s="21">
        <f>SUM(G$3:G56)+J57</f>
        <v>0</v>
      </c>
      <c r="N57" s="19">
        <f t="shared" si="1"/>
        <v>1.8832402398433014E-2</v>
      </c>
      <c r="O57" s="19">
        <f t="shared" si="1"/>
        <v>1.3521056583592436E-3</v>
      </c>
      <c r="P57" s="19">
        <f t="shared" si="1"/>
        <v>0</v>
      </c>
      <c r="Q57" s="19">
        <f t="shared" si="2"/>
        <v>-5.0461270141980638E-3</v>
      </c>
      <c r="R57" s="19">
        <f t="shared" si="3"/>
        <v>0</v>
      </c>
      <c r="S57" s="19">
        <f t="shared" si="4"/>
        <v>0</v>
      </c>
    </row>
    <row r="58" spans="1:19" x14ac:dyDescent="0.25">
      <c r="A58" s="26">
        <f>Wellpath!E58</f>
        <v>1650</v>
      </c>
      <c r="B58" s="22">
        <v>0</v>
      </c>
      <c r="C58" s="22">
        <v>0</v>
      </c>
      <c r="D58" s="22">
        <f>-SIN(Wellpath!L58) * SIN(Wellpath!O58) / (Bfield * COS(Dip))</f>
        <v>-3.1766122941982963E-5</v>
      </c>
      <c r="E58" s="20">
        <f>Model!$W$16*((drdp!B58+drdp!K58)*MBZ!$B58+(drdp!E58+drdp!N58)*MBZ!$C58+(drdp!H58+drdp!Q58)*MBZ!$D58)</f>
        <v>3.2217904478271768E-2</v>
      </c>
      <c r="F58" s="20">
        <f>Model!$W$16*((drdp!C58+drdp!L58)*MBZ!$B58+(drdp!F58+drdp!O58)*MBZ!$C58+(drdp!I58+drdp!R58)*MBZ!$D58)</f>
        <v>-8.6327614867759729E-3</v>
      </c>
      <c r="G58" s="20">
        <f>Model!$W$16*((drdp!D58+drdp!M58)*MBZ!$B58+(drdp!G58+drdp!P58)*MBZ!$C58+(drdp!J58+drdp!S58)*MBZ!$D58)</f>
        <v>0</v>
      </c>
      <c r="H58" s="18">
        <f>Model!$W$16*((drdp!B58)*MBZ!$B58+(drdp!E58)*MBZ!$C58+(drdp!H58)*MBZ!$D58)</f>
        <v>1.6108952239135884E-2</v>
      </c>
      <c r="I58" s="18">
        <f>Model!$W$16*((drdp!C58)*MBZ!$B58+(drdp!F58)*MBZ!$C58+(drdp!I58)*MBZ!$D58)</f>
        <v>-4.3163807433879865E-3</v>
      </c>
      <c r="J58" s="18">
        <f>Model!$W$16*((drdp!D58)*MBZ!$B58+(drdp!G58)*MBZ!$C58+(drdp!J58)*MBZ!$D58)</f>
        <v>0</v>
      </c>
      <c r="K58" s="21">
        <f>SUM(E$3:E57)+H58</f>
        <v>0.16754203369673976</v>
      </c>
      <c r="L58" s="21">
        <f>SUM(F$3:F57)+I58</f>
        <v>-4.4892752627309358E-2</v>
      </c>
      <c r="M58" s="21">
        <f>SUM(G$3:G57)+J58</f>
        <v>0</v>
      </c>
      <c r="N58" s="19">
        <f t="shared" si="1"/>
        <v>2.8070333055239479E-2</v>
      </c>
      <c r="O58" s="19">
        <f t="shared" si="1"/>
        <v>2.0153592384567912E-3</v>
      </c>
      <c r="P58" s="19">
        <f t="shared" si="1"/>
        <v>0</v>
      </c>
      <c r="Q58" s="19">
        <f t="shared" si="2"/>
        <v>-7.5214230734240665E-3</v>
      </c>
      <c r="R58" s="19">
        <f t="shared" si="3"/>
        <v>0</v>
      </c>
      <c r="S58" s="19">
        <f t="shared" si="4"/>
        <v>0</v>
      </c>
    </row>
    <row r="59" spans="1:19" x14ac:dyDescent="0.25">
      <c r="A59" s="26">
        <f>Wellpath!E59</f>
        <v>1680</v>
      </c>
      <c r="B59" s="22">
        <v>0</v>
      </c>
      <c r="C59" s="22">
        <v>0</v>
      </c>
      <c r="D59" s="22">
        <f>-SIN(Wellpath!L59) * SIN(Wellpath!O59) / (Bfield * COS(Dip))</f>
        <v>-3.3666960993914286E-5</v>
      </c>
      <c r="E59" s="20">
        <f>Model!$W$16*((drdp!B59+drdp!K59)*MBZ!$B59+(drdp!E59+drdp!N59)*MBZ!$C59+(drdp!H59+drdp!Q59)*MBZ!$D59)</f>
        <v>3.618900948998164E-2</v>
      </c>
      <c r="F59" s="20">
        <f>Model!$W$16*((drdp!C59+drdp!L59)*MBZ!$B59+(drdp!F59+drdp!O59)*MBZ!$C59+(drdp!I59+drdp!R59)*MBZ!$D59)</f>
        <v>-9.6968158677228147E-3</v>
      </c>
      <c r="G59" s="20">
        <f>Model!$W$16*((drdp!D59+drdp!M59)*MBZ!$B59+(drdp!G59+drdp!P59)*MBZ!$C59+(drdp!J59+drdp!S59)*MBZ!$D59)</f>
        <v>0</v>
      </c>
      <c r="H59" s="18">
        <f>Model!$W$16*((drdp!B59)*MBZ!$B59+(drdp!E59)*MBZ!$C59+(drdp!H59)*MBZ!$D59)</f>
        <v>1.809450474499082E-2</v>
      </c>
      <c r="I59" s="18">
        <f>Model!$W$16*((drdp!C59)*MBZ!$B59+(drdp!F59)*MBZ!$C59+(drdp!I59)*MBZ!$D59)</f>
        <v>-4.8484079338614074E-3</v>
      </c>
      <c r="J59" s="18">
        <f>Model!$W$16*((drdp!D59)*MBZ!$B59+(drdp!G59)*MBZ!$C59+(drdp!J59)*MBZ!$D59)</f>
        <v>0</v>
      </c>
      <c r="K59" s="21">
        <f>SUM(E$3:E58)+H59</f>
        <v>0.20174549068086647</v>
      </c>
      <c r="L59" s="21">
        <f>SUM(F$3:F58)+I59</f>
        <v>-5.4057541304558754E-2</v>
      </c>
      <c r="M59" s="21">
        <f>SUM(G$3:G58)+J59</f>
        <v>0</v>
      </c>
      <c r="N59" s="19">
        <f t="shared" si="1"/>
        <v>4.070124301006358E-2</v>
      </c>
      <c r="O59" s="19">
        <f t="shared" si="1"/>
        <v>2.9222177718940755E-3</v>
      </c>
      <c r="P59" s="19">
        <f t="shared" si="1"/>
        <v>0</v>
      </c>
      <c r="Q59" s="19">
        <f t="shared" si="2"/>
        <v>-1.0905865195489412E-2</v>
      </c>
      <c r="R59" s="19">
        <f t="shared" si="3"/>
        <v>0</v>
      </c>
      <c r="S59" s="19">
        <f t="shared" si="4"/>
        <v>0</v>
      </c>
    </row>
    <row r="60" spans="1:19" x14ac:dyDescent="0.25">
      <c r="A60" s="26">
        <f>Wellpath!E60</f>
        <v>1710</v>
      </c>
      <c r="B60" s="22">
        <v>0</v>
      </c>
      <c r="C60" s="22">
        <v>0</v>
      </c>
      <c r="D60" s="22">
        <f>-SIN(Wellpath!L60) * SIN(Wellpath!O60) / (Bfield * COS(Dip))</f>
        <v>-3.5526781039872322E-5</v>
      </c>
      <c r="E60" s="20">
        <f>Model!$W$16*((drdp!B60+drdp!K60)*MBZ!$B60+(drdp!E60+drdp!N60)*MBZ!$C60+(drdp!H60+drdp!Q60)*MBZ!$D60)</f>
        <v>4.0297730069334278E-2</v>
      </c>
      <c r="F60" s="20">
        <f>Model!$W$16*((drdp!C60+drdp!L60)*MBZ!$B60+(drdp!F60+drdp!O60)*MBZ!$C60+(drdp!I60+drdp!R60)*MBZ!$D60)</f>
        <v>-1.0797744228885488E-2</v>
      </c>
      <c r="G60" s="20">
        <f>Model!$W$16*((drdp!D60+drdp!M60)*MBZ!$B60+(drdp!G60+drdp!P60)*MBZ!$C60+(drdp!J60+drdp!S60)*MBZ!$D60)</f>
        <v>0</v>
      </c>
      <c r="H60" s="18">
        <f>Model!$W$16*((drdp!B60)*MBZ!$B60+(drdp!E60)*MBZ!$C60+(drdp!H60)*MBZ!$D60)</f>
        <v>2.0148865034667139E-2</v>
      </c>
      <c r="I60" s="18">
        <f>Model!$W$16*((drdp!C60)*MBZ!$B60+(drdp!F60)*MBZ!$C60+(drdp!I60)*MBZ!$D60)</f>
        <v>-5.3988721144427442E-3</v>
      </c>
      <c r="J60" s="18">
        <f>Model!$W$16*((drdp!D60)*MBZ!$B60+(drdp!G60)*MBZ!$C60+(drdp!J60)*MBZ!$D60)</f>
        <v>0</v>
      </c>
      <c r="K60" s="21">
        <f>SUM(E$3:E59)+H60</f>
        <v>0.23998886046052442</v>
      </c>
      <c r="L60" s="21">
        <f>SUM(F$3:F59)+I60</f>
        <v>-6.4304821352862904E-2</v>
      </c>
      <c r="M60" s="21">
        <f>SUM(G$3:G59)+J60</f>
        <v>0</v>
      </c>
      <c r="N60" s="19">
        <f t="shared" si="1"/>
        <v>5.7594653145141061E-2</v>
      </c>
      <c r="O60" s="19">
        <f t="shared" si="1"/>
        <v>4.135110049223613E-3</v>
      </c>
      <c r="P60" s="19">
        <f t="shared" si="1"/>
        <v>0</v>
      </c>
      <c r="Q60" s="19">
        <f t="shared" si="2"/>
        <v>-1.5432440798591168E-2</v>
      </c>
      <c r="R60" s="19">
        <f t="shared" si="3"/>
        <v>0</v>
      </c>
      <c r="S60" s="19">
        <f t="shared" si="4"/>
        <v>0</v>
      </c>
    </row>
    <row r="61" spans="1:19" x14ac:dyDescent="0.25">
      <c r="A61" s="26">
        <f>Wellpath!E61</f>
        <v>1740</v>
      </c>
      <c r="B61" s="22">
        <v>0</v>
      </c>
      <c r="C61" s="22">
        <v>0</v>
      </c>
      <c r="D61" s="22">
        <f>-SIN(Wellpath!L61) * SIN(Wellpath!O61) / (Bfield * COS(Dip))</f>
        <v>-3.734331717561435E-5</v>
      </c>
      <c r="E61" s="20">
        <f>Model!$W$16*((drdp!B61+drdp!K61)*MBZ!$B61+(drdp!E61+drdp!N61)*MBZ!$C61+(drdp!H61+drdp!Q61)*MBZ!$D61)</f>
        <v>4.4524048942674144E-2</v>
      </c>
      <c r="F61" s="20">
        <f>Model!$W$16*((drdp!C61+drdp!L61)*MBZ!$B61+(drdp!F61+drdp!O61)*MBZ!$C61+(drdp!I61+drdp!R61)*MBZ!$D61)</f>
        <v>-1.1930182957953318E-2</v>
      </c>
      <c r="G61" s="20">
        <f>Model!$W$16*((drdp!D61+drdp!M61)*MBZ!$B61+(drdp!G61+drdp!P61)*MBZ!$C61+(drdp!J61+drdp!S61)*MBZ!$D61)</f>
        <v>0</v>
      </c>
      <c r="H61" s="18">
        <f>Model!$W$16*((drdp!B61)*MBZ!$B61+(drdp!E61)*MBZ!$C61+(drdp!H61)*MBZ!$D61)</f>
        <v>2.2262024471337072E-2</v>
      </c>
      <c r="I61" s="18">
        <f>Model!$W$16*((drdp!C61)*MBZ!$B61+(drdp!F61)*MBZ!$C61+(drdp!I61)*MBZ!$D61)</f>
        <v>-5.9650914789766592E-3</v>
      </c>
      <c r="J61" s="18">
        <f>Model!$W$16*((drdp!D61)*MBZ!$B61+(drdp!G61)*MBZ!$C61+(drdp!J61)*MBZ!$D61)</f>
        <v>0</v>
      </c>
      <c r="K61" s="21">
        <f>SUM(E$3:E60)+H61</f>
        <v>0.28239974996652861</v>
      </c>
      <c r="L61" s="21">
        <f>SUM(F$3:F60)+I61</f>
        <v>-7.5668784946282305E-2</v>
      </c>
      <c r="M61" s="21">
        <f>SUM(G$3:G60)+J61</f>
        <v>0</v>
      </c>
      <c r="N61" s="19">
        <f t="shared" si="1"/>
        <v>7.9749618781157883E-2</v>
      </c>
      <c r="O61" s="19">
        <f t="shared" si="1"/>
        <v>5.7257650152467195E-3</v>
      </c>
      <c r="P61" s="19">
        <f t="shared" si="1"/>
        <v>0</v>
      </c>
      <c r="Q61" s="19">
        <f t="shared" si="2"/>
        <v>-2.1368845949101146E-2</v>
      </c>
      <c r="R61" s="19">
        <f t="shared" si="3"/>
        <v>0</v>
      </c>
      <c r="S61" s="19">
        <f t="shared" si="4"/>
        <v>0</v>
      </c>
    </row>
    <row r="62" spans="1:19" x14ac:dyDescent="0.25">
      <c r="A62" s="26">
        <f>Wellpath!E62</f>
        <v>1770</v>
      </c>
      <c r="B62" s="22">
        <v>0</v>
      </c>
      <c r="C62" s="22">
        <v>0</v>
      </c>
      <c r="D62" s="22">
        <f>-SIN(Wellpath!L62) * SIN(Wellpath!O62) / (Bfield * COS(Dip))</f>
        <v>-3.9114356231674948E-5</v>
      </c>
      <c r="E62" s="20">
        <f>Model!$W$16*((drdp!B62+drdp!K62)*MBZ!$B62+(drdp!E62+drdp!N62)*MBZ!$C62+(drdp!H62+drdp!Q62)*MBZ!$D62)</f>
        <v>4.8847375909278484E-2</v>
      </c>
      <c r="F62" s="20">
        <f>Model!$W$16*((drdp!C62+drdp!L62)*MBZ!$B62+(drdp!F62+drdp!O62)*MBZ!$C62+(drdp!I62+drdp!R62)*MBZ!$D62)</f>
        <v>-1.3088614927270648E-2</v>
      </c>
      <c r="G62" s="20">
        <f>Model!$W$16*((drdp!D62+drdp!M62)*MBZ!$B62+(drdp!G62+drdp!P62)*MBZ!$C62+(drdp!J62+drdp!S62)*MBZ!$D62)</f>
        <v>0</v>
      </c>
      <c r="H62" s="18">
        <f>Model!$W$16*((drdp!B62)*MBZ!$B62+(drdp!E62)*MBZ!$C62+(drdp!H62)*MBZ!$D62)</f>
        <v>2.4423687954639242E-2</v>
      </c>
      <c r="I62" s="18">
        <f>Model!$W$16*((drdp!C62)*MBZ!$B62+(drdp!F62)*MBZ!$C62+(drdp!I62)*MBZ!$D62)</f>
        <v>-6.5443074636353238E-3</v>
      </c>
      <c r="J62" s="18">
        <f>Model!$W$16*((drdp!D62)*MBZ!$B62+(drdp!G62)*MBZ!$C62+(drdp!J62)*MBZ!$D62)</f>
        <v>0</v>
      </c>
      <c r="K62" s="21">
        <f>SUM(E$3:E61)+H62</f>
        <v>0.32908546239250491</v>
      </c>
      <c r="L62" s="21">
        <f>SUM(F$3:F61)+I62</f>
        <v>-8.8178183888894285E-2</v>
      </c>
      <c r="M62" s="21">
        <f>SUM(G$3:G61)+J62</f>
        <v>0</v>
      </c>
      <c r="N62" s="19">
        <f t="shared" si="1"/>
        <v>0.10829724155808877</v>
      </c>
      <c r="O62" s="19">
        <f t="shared" si="1"/>
        <v>7.7753921139436556E-3</v>
      </c>
      <c r="P62" s="19">
        <f t="shared" si="1"/>
        <v>0</v>
      </c>
      <c r="Q62" s="19">
        <f t="shared" si="2"/>
        <v>-2.9018158418008103E-2</v>
      </c>
      <c r="R62" s="19">
        <f t="shared" si="3"/>
        <v>0</v>
      </c>
      <c r="S62" s="19">
        <f t="shared" si="4"/>
        <v>0</v>
      </c>
    </row>
    <row r="63" spans="1:19" x14ac:dyDescent="0.25">
      <c r="A63" s="26">
        <f>Wellpath!E63</f>
        <v>1800</v>
      </c>
      <c r="B63" s="22">
        <v>0</v>
      </c>
      <c r="C63" s="22">
        <v>0</v>
      </c>
      <c r="D63" s="22">
        <f>-SIN(Wellpath!L63) * SIN(Wellpath!O63) / (Bfield * COS(Dip))</f>
        <v>-4.0837740469771933E-5</v>
      </c>
      <c r="E63" s="20">
        <f>Model!$W$16*((drdp!B63+drdp!K63)*MBZ!$B63+(drdp!E63+drdp!N63)*MBZ!$C63+(drdp!H63+drdp!Q63)*MBZ!$D63)</f>
        <v>5.324664815474528E-2</v>
      </c>
      <c r="F63" s="20">
        <f>Model!$W$16*((drdp!C63+drdp!L63)*MBZ!$B63+(drdp!F63+drdp!O63)*MBZ!$C63+(drdp!I63+drdp!R63)*MBZ!$D63)</f>
        <v>-1.4267396372728126E-2</v>
      </c>
      <c r="G63" s="20">
        <f>Model!$W$16*((drdp!D63+drdp!M63)*MBZ!$B63+(drdp!G63+drdp!P63)*MBZ!$C63+(drdp!J63+drdp!S63)*MBZ!$D63)</f>
        <v>0</v>
      </c>
      <c r="H63" s="18">
        <f>Model!$W$16*((drdp!B63)*MBZ!$B63+(drdp!E63)*MBZ!$C63+(drdp!H63)*MBZ!$D63)</f>
        <v>2.662332407737264E-2</v>
      </c>
      <c r="I63" s="18">
        <f>Model!$W$16*((drdp!C63)*MBZ!$B63+(drdp!F63)*MBZ!$C63+(drdp!I63)*MBZ!$D63)</f>
        <v>-7.133698186364063E-3</v>
      </c>
      <c r="J63" s="18">
        <f>Model!$W$16*((drdp!D63)*MBZ!$B63+(drdp!G63)*MBZ!$C63+(drdp!J63)*MBZ!$D63)</f>
        <v>0</v>
      </c>
      <c r="K63" s="21">
        <f>SUM(E$3:E62)+H63</f>
        <v>0.38013247442451681</v>
      </c>
      <c r="L63" s="21">
        <f>SUM(F$3:F62)+I63</f>
        <v>-0.10185618953889367</v>
      </c>
      <c r="M63" s="21">
        <f>SUM(G$3:G62)+J63</f>
        <v>0</v>
      </c>
      <c r="N63" s="19">
        <f t="shared" si="1"/>
        <v>0.14450069811210592</v>
      </c>
      <c r="O63" s="19">
        <f t="shared" si="1"/>
        <v>1.0374683347383031E-2</v>
      </c>
      <c r="P63" s="19">
        <f t="shared" si="1"/>
        <v>0</v>
      </c>
      <c r="Q63" s="19">
        <f t="shared" si="2"/>
        <v>-3.8718845364872231E-2</v>
      </c>
      <c r="R63" s="19">
        <f t="shared" si="3"/>
        <v>0</v>
      </c>
      <c r="S63" s="19">
        <f t="shared" si="4"/>
        <v>0</v>
      </c>
    </row>
    <row r="64" spans="1:19" x14ac:dyDescent="0.25">
      <c r="A64" s="26">
        <f>Wellpath!E64</f>
        <v>1830</v>
      </c>
      <c r="B64" s="22">
        <v>0</v>
      </c>
      <c r="C64" s="22">
        <v>0</v>
      </c>
      <c r="D64" s="22">
        <f>-SIN(Wellpath!L64) * SIN(Wellpath!O64) / (Bfield * COS(Dip))</f>
        <v>-4.2511370211678201E-5</v>
      </c>
      <c r="E64" s="20">
        <f>Model!$W$16*((drdp!B64+drdp!K64)*MBZ!$B64+(drdp!E64+drdp!N64)*MBZ!$C64+(drdp!H64+drdp!Q64)*MBZ!$D64)</f>
        <v>5.7700432866907951E-2</v>
      </c>
      <c r="F64" s="20">
        <f>Model!$W$16*((drdp!C64+drdp!L64)*MBZ!$B64+(drdp!F64+drdp!O64)*MBZ!$C64+(drdp!I64+drdp!R64)*MBZ!$D64)</f>
        <v>-1.5460784389614197E-2</v>
      </c>
      <c r="G64" s="20">
        <f>Model!$W$16*((drdp!D64+drdp!M64)*MBZ!$B64+(drdp!G64+drdp!P64)*MBZ!$C64+(drdp!J64+drdp!S64)*MBZ!$D64)</f>
        <v>0</v>
      </c>
      <c r="H64" s="18">
        <f>Model!$W$16*((drdp!B64)*MBZ!$B64+(drdp!E64)*MBZ!$C64+(drdp!H64)*MBZ!$D64)</f>
        <v>2.8850216433453976E-2</v>
      </c>
      <c r="I64" s="18">
        <f>Model!$W$16*((drdp!C64)*MBZ!$B64+(drdp!F64)*MBZ!$C64+(drdp!I64)*MBZ!$D64)</f>
        <v>-7.7303921948070984E-3</v>
      </c>
      <c r="J64" s="18">
        <f>Model!$W$16*((drdp!D64)*MBZ!$B64+(drdp!G64)*MBZ!$C64+(drdp!J64)*MBZ!$D64)</f>
        <v>0</v>
      </c>
      <c r="K64" s="21">
        <f>SUM(E$3:E63)+H64</f>
        <v>0.4356060149353434</v>
      </c>
      <c r="L64" s="21">
        <f>SUM(F$3:F63)+I64</f>
        <v>-0.11672027992006484</v>
      </c>
      <c r="M64" s="21">
        <f>SUM(G$3:G63)+J64</f>
        <v>0</v>
      </c>
      <c r="N64" s="19">
        <f t="shared" si="1"/>
        <v>0.18975260024785062</v>
      </c>
      <c r="O64" s="19">
        <f t="shared" si="1"/>
        <v>1.3623623744618292E-2</v>
      </c>
      <c r="P64" s="19">
        <f t="shared" si="1"/>
        <v>0</v>
      </c>
      <c r="Q64" s="19">
        <f t="shared" si="2"/>
        <v>-5.0844055998117227E-2</v>
      </c>
      <c r="R64" s="19">
        <f t="shared" si="3"/>
        <v>0</v>
      </c>
      <c r="S64" s="19">
        <f t="shared" si="4"/>
        <v>0</v>
      </c>
    </row>
    <row r="65" spans="1:19" x14ac:dyDescent="0.25">
      <c r="A65" s="26">
        <f>Wellpath!E65</f>
        <v>1860</v>
      </c>
      <c r="B65" s="22">
        <v>0</v>
      </c>
      <c r="C65" s="22">
        <v>0</v>
      </c>
      <c r="D65" s="22">
        <f>-SIN(Wellpath!L65) * SIN(Wellpath!O65) / (Bfield * COS(Dip))</f>
        <v>-4.4133206397356114E-5</v>
      </c>
      <c r="E65" s="20">
        <f>Model!$W$16*((drdp!B65+drdp!K65)*MBZ!$B65+(drdp!E65+drdp!N65)*MBZ!$C65+(drdp!H65+drdp!Q65)*MBZ!$D65)</f>
        <v>6.2187031654341682E-2</v>
      </c>
      <c r="F65" s="20">
        <f>Model!$W$16*((drdp!C65+drdp!L65)*MBZ!$B65+(drdp!F65+drdp!O65)*MBZ!$C65+(drdp!I65+drdp!R65)*MBZ!$D65)</f>
        <v>-1.6662964911469517E-2</v>
      </c>
      <c r="G65" s="20">
        <f>Model!$W$16*((drdp!D65+drdp!M65)*MBZ!$B65+(drdp!G65+drdp!P65)*MBZ!$C65+(drdp!J65+drdp!S65)*MBZ!$D65)</f>
        <v>0</v>
      </c>
      <c r="H65" s="18">
        <f>Model!$W$16*((drdp!B65)*MBZ!$B65+(drdp!E65)*MBZ!$C65+(drdp!H65)*MBZ!$D65)</f>
        <v>3.1093515827170841E-2</v>
      </c>
      <c r="I65" s="18">
        <f>Model!$W$16*((drdp!C65)*MBZ!$B65+(drdp!F65)*MBZ!$C65+(drdp!I65)*MBZ!$D65)</f>
        <v>-8.3314824557347584E-3</v>
      </c>
      <c r="J65" s="18">
        <f>Model!$W$16*((drdp!D65)*MBZ!$B65+(drdp!G65)*MBZ!$C65+(drdp!J65)*MBZ!$D65)</f>
        <v>0</v>
      </c>
      <c r="K65" s="21">
        <f>SUM(E$3:E64)+H65</f>
        <v>0.49554974719596823</v>
      </c>
      <c r="L65" s="21">
        <f>SUM(F$3:F64)+I65</f>
        <v>-0.13278215457060669</v>
      </c>
      <c r="M65" s="21">
        <f>SUM(G$3:G64)+J65</f>
        <v>0</v>
      </c>
      <c r="N65" s="19">
        <f t="shared" si="1"/>
        <v>0.24556955194598801</v>
      </c>
      <c r="O65" s="19">
        <f t="shared" si="1"/>
        <v>1.7631100572412486E-2</v>
      </c>
      <c r="P65" s="19">
        <f t="shared" si="1"/>
        <v>0</v>
      </c>
      <c r="Q65" s="19">
        <f t="shared" si="2"/>
        <v>-6.5800163129600117E-2</v>
      </c>
      <c r="R65" s="19">
        <f t="shared" si="3"/>
        <v>0</v>
      </c>
      <c r="S65" s="19">
        <f t="shared" si="4"/>
        <v>0</v>
      </c>
    </row>
    <row r="66" spans="1:19" x14ac:dyDescent="0.25">
      <c r="A66" s="26">
        <f>Wellpath!E66</f>
        <v>1890</v>
      </c>
      <c r="B66" s="22">
        <v>0</v>
      </c>
      <c r="C66" s="22">
        <v>0</v>
      </c>
      <c r="D66" s="22">
        <f>-SIN(Wellpath!L66) * SIN(Wellpath!O66) / (Bfield * COS(Dip))</f>
        <v>-4.5701273069238142E-5</v>
      </c>
      <c r="E66" s="20">
        <f>Model!$W$16*((drdp!B66+drdp!K66)*MBZ!$B66+(drdp!E66+drdp!N66)*MBZ!$C66+(drdp!H66+drdp!Q66)*MBZ!$D66)</f>
        <v>6.6684586258745418E-2</v>
      </c>
      <c r="F66" s="20">
        <f>Model!$W$16*((drdp!C66+drdp!L66)*MBZ!$B66+(drdp!F66+drdp!O66)*MBZ!$C66+(drdp!I66+drdp!R66)*MBZ!$D66)</f>
        <v>-1.7868081035634371E-2</v>
      </c>
      <c r="G66" s="20">
        <f>Model!$W$16*((drdp!D66+drdp!M66)*MBZ!$B66+(drdp!G66+drdp!P66)*MBZ!$C66+(drdp!J66+drdp!S66)*MBZ!$D66)</f>
        <v>0</v>
      </c>
      <c r="H66" s="18">
        <f>Model!$W$16*((drdp!B66)*MBZ!$B66+(drdp!E66)*MBZ!$C66+(drdp!H66)*MBZ!$D66)</f>
        <v>3.3342293129372709E-2</v>
      </c>
      <c r="I66" s="18">
        <f>Model!$W$16*((drdp!C66)*MBZ!$B66+(drdp!F66)*MBZ!$C66+(drdp!I66)*MBZ!$D66)</f>
        <v>-8.9340405178171857E-3</v>
      </c>
      <c r="J66" s="18">
        <f>Model!$W$16*((drdp!D66)*MBZ!$B66+(drdp!G66)*MBZ!$C66+(drdp!J66)*MBZ!$D66)</f>
        <v>0</v>
      </c>
      <c r="K66" s="21">
        <f>SUM(E$3:E65)+H66</f>
        <v>0.55998555615251178</v>
      </c>
      <c r="L66" s="21">
        <f>SUM(F$3:F65)+I66</f>
        <v>-0.15004767754415863</v>
      </c>
      <c r="M66" s="21">
        <f>SUM(G$3:G65)+J66</f>
        <v>0</v>
      </c>
      <c r="N66" s="19">
        <f t="shared" si="1"/>
        <v>0.31358382309943794</v>
      </c>
      <c r="O66" s="19">
        <f t="shared" si="1"/>
        <v>2.2514305536395805E-2</v>
      </c>
      <c r="P66" s="19">
        <f t="shared" si="1"/>
        <v>0</v>
      </c>
      <c r="Q66" s="19">
        <f t="shared" si="2"/>
        <v>-8.4024532158958415E-2</v>
      </c>
      <c r="R66" s="19">
        <f t="shared" si="3"/>
        <v>0</v>
      </c>
      <c r="S66" s="19">
        <f t="shared" si="4"/>
        <v>0</v>
      </c>
    </row>
    <row r="67" spans="1:19" x14ac:dyDescent="0.25">
      <c r="A67" s="26">
        <f>Wellpath!E67</f>
        <v>1920</v>
      </c>
      <c r="B67" s="22">
        <v>0</v>
      </c>
      <c r="C67" s="22">
        <v>0</v>
      </c>
      <c r="D67" s="22">
        <f>-SIN(Wellpath!L67) * SIN(Wellpath!O67) / (Bfield * COS(Dip))</f>
        <v>-4.7213659779626763E-5</v>
      </c>
      <c r="E67" s="20">
        <f>Model!$W$16*((drdp!B67+drdp!K67)*MBZ!$B67+(drdp!E67+drdp!N67)*MBZ!$C67+(drdp!H67+drdp!Q67)*MBZ!$D67)</f>
        <v>7.1171185046179156E-2</v>
      </c>
      <c r="F67" s="20">
        <f>Model!$W$16*((drdp!C67+drdp!L67)*MBZ!$B67+(drdp!F67+drdp!O67)*MBZ!$C67+(drdp!I67+drdp!R67)*MBZ!$D67)</f>
        <v>-1.9070261557489702E-2</v>
      </c>
      <c r="G67" s="20">
        <f>Model!$W$16*((drdp!D67+drdp!M67)*MBZ!$B67+(drdp!G67+drdp!P67)*MBZ!$C67+(drdp!J67+drdp!S67)*MBZ!$D67)</f>
        <v>0</v>
      </c>
      <c r="H67" s="18">
        <f>Model!$W$16*((drdp!B67)*MBZ!$B67+(drdp!E67)*MBZ!$C67+(drdp!H67)*MBZ!$D67)</f>
        <v>3.5585592523089578E-2</v>
      </c>
      <c r="I67" s="18">
        <f>Model!$W$16*((drdp!C67)*MBZ!$B67+(drdp!F67)*MBZ!$C67+(drdp!I67)*MBZ!$D67)</f>
        <v>-9.5351307787448509E-3</v>
      </c>
      <c r="J67" s="18">
        <f>Model!$W$16*((drdp!D67)*MBZ!$B67+(drdp!G67)*MBZ!$C67+(drdp!J67)*MBZ!$D67)</f>
        <v>0</v>
      </c>
      <c r="K67" s="21">
        <f>SUM(E$3:E66)+H67</f>
        <v>0.62891344180497399</v>
      </c>
      <c r="L67" s="21">
        <f>SUM(F$3:F66)+I67</f>
        <v>-0.16851684884072066</v>
      </c>
      <c r="M67" s="21">
        <f>SUM(G$3:G66)+J67</f>
        <v>0</v>
      </c>
      <c r="N67" s="19">
        <f t="shared" si="1"/>
        <v>0.39553211728297843</v>
      </c>
      <c r="O67" s="19">
        <f t="shared" si="1"/>
        <v>2.8397928343206296E-2</v>
      </c>
      <c r="P67" s="19">
        <f t="shared" si="1"/>
        <v>0</v>
      </c>
      <c r="Q67" s="19">
        <f t="shared" si="2"/>
        <v>-0.10598251140654617</v>
      </c>
      <c r="R67" s="19">
        <f t="shared" si="3"/>
        <v>0</v>
      </c>
      <c r="S67" s="19">
        <f t="shared" si="4"/>
        <v>0</v>
      </c>
    </row>
    <row r="68" spans="1:19" x14ac:dyDescent="0.25">
      <c r="A68" s="26">
        <f>Wellpath!E68</f>
        <v>1950</v>
      </c>
      <c r="B68" s="22">
        <v>0</v>
      </c>
      <c r="C68" s="22">
        <v>0</v>
      </c>
      <c r="D68" s="22">
        <f>-SIN(Wellpath!L68) * SIN(Wellpath!O68) / (Bfield * COS(Dip))</f>
        <v>-4.8668523918280662E-5</v>
      </c>
      <c r="E68" s="20">
        <f>Model!$W$16*((drdp!B68+drdp!K68)*MBZ!$B68+(drdp!E68+drdp!N68)*MBZ!$C68+(drdp!H68+drdp!Q68)*MBZ!$D68)</f>
        <v>7.5624969758341792E-2</v>
      </c>
      <c r="F68" s="20">
        <f>Model!$W$16*((drdp!C68+drdp!L68)*MBZ!$B68+(drdp!F68+drdp!O68)*MBZ!$C68+(drdp!I68+drdp!R68)*MBZ!$D68)</f>
        <v>-2.026364957437576E-2</v>
      </c>
      <c r="G68" s="20">
        <f>Model!$W$16*((drdp!D68+drdp!M68)*MBZ!$B68+(drdp!G68+drdp!P68)*MBZ!$C68+(drdp!J68+drdp!S68)*MBZ!$D68)</f>
        <v>0</v>
      </c>
      <c r="H68" s="18">
        <f>Model!$W$16*((drdp!B68)*MBZ!$B68+(drdp!E68)*MBZ!$C68+(drdp!H68)*MBZ!$D68)</f>
        <v>3.7812484879170896E-2</v>
      </c>
      <c r="I68" s="18">
        <f>Model!$W$16*((drdp!C68)*MBZ!$B68+(drdp!F68)*MBZ!$C68+(drdp!I68)*MBZ!$D68)</f>
        <v>-1.013182478718788E-2</v>
      </c>
      <c r="J68" s="18">
        <f>Model!$W$16*((drdp!D68)*MBZ!$B68+(drdp!G68)*MBZ!$C68+(drdp!J68)*MBZ!$D68)</f>
        <v>0</v>
      </c>
      <c r="K68" s="21">
        <f>SUM(E$3:E67)+H68</f>
        <v>0.70231151920723445</v>
      </c>
      <c r="L68" s="21">
        <f>SUM(F$3:F67)+I68</f>
        <v>-0.18818380440665339</v>
      </c>
      <c r="M68" s="21">
        <f>SUM(G$3:G67)+J68</f>
        <v>0</v>
      </c>
      <c r="N68" s="19">
        <f t="shared" ref="N68:P131" si="5">K68^2</f>
        <v>0.49324147001117363</v>
      </c>
      <c r="O68" s="19">
        <f t="shared" si="5"/>
        <v>3.5413144240961578E-2</v>
      </c>
      <c r="P68" s="19">
        <f t="shared" si="5"/>
        <v>0</v>
      </c>
      <c r="Q68" s="19">
        <f t="shared" ref="Q68:Q131" si="6">K68*L68</f>
        <v>-0.13216365356303381</v>
      </c>
      <c r="R68" s="19">
        <f t="shared" ref="R68:R131" si="7">K68*M68</f>
        <v>0</v>
      </c>
      <c r="S68" s="19">
        <f t="shared" ref="S68:S131" si="8">L68*M68</f>
        <v>0</v>
      </c>
    </row>
    <row r="69" spans="1:19" x14ac:dyDescent="0.25">
      <c r="A69" s="26">
        <f>Wellpath!E69</f>
        <v>1980</v>
      </c>
      <c r="B69" s="22">
        <v>0</v>
      </c>
      <c r="C69" s="22">
        <v>0</v>
      </c>
      <c r="D69" s="22">
        <f>-SIN(Wellpath!L69) * SIN(Wellpath!O69) / (Bfield * COS(Dip))</f>
        <v>-5.0064092957351554E-5</v>
      </c>
      <c r="E69" s="20">
        <f>Model!$W$16*((drdp!B69+drdp!K69)*MBZ!$B69+(drdp!E69+drdp!N69)*MBZ!$C69+(drdp!H69+drdp!Q69)*MBZ!$D69)</f>
        <v>8.0024242003808629E-2</v>
      </c>
      <c r="F69" s="20">
        <f>Model!$W$16*((drdp!C69+drdp!L69)*MBZ!$B69+(drdp!F69+drdp!O69)*MBZ!$C69+(drdp!I69+drdp!R69)*MBZ!$D69)</f>
        <v>-2.1442431019833251E-2</v>
      </c>
      <c r="G69" s="20">
        <f>Model!$W$16*((drdp!D69+drdp!M69)*MBZ!$B69+(drdp!G69+drdp!P69)*MBZ!$C69+(drdp!J69+drdp!S69)*MBZ!$D69)</f>
        <v>0</v>
      </c>
      <c r="H69" s="18">
        <f>Model!$W$16*((drdp!B69)*MBZ!$B69+(drdp!E69)*MBZ!$C69+(drdp!H69)*MBZ!$D69)</f>
        <v>4.0012121001904315E-2</v>
      </c>
      <c r="I69" s="18">
        <f>Model!$W$16*((drdp!C69)*MBZ!$B69+(drdp!F69)*MBZ!$C69+(drdp!I69)*MBZ!$D69)</f>
        <v>-1.0721215509916626E-2</v>
      </c>
      <c r="J69" s="18">
        <f>Model!$W$16*((drdp!D69)*MBZ!$B69+(drdp!G69)*MBZ!$C69+(drdp!J69)*MBZ!$D69)</f>
        <v>0</v>
      </c>
      <c r="K69" s="21">
        <f>SUM(E$3:E68)+H69</f>
        <v>0.78013612508830965</v>
      </c>
      <c r="L69" s="21">
        <f>SUM(F$3:F68)+I69</f>
        <v>-0.20903684470375788</v>
      </c>
      <c r="M69" s="21">
        <f>SUM(G$3:G68)+J69</f>
        <v>0</v>
      </c>
      <c r="N69" s="19">
        <f t="shared" si="5"/>
        <v>0.60861237366780274</v>
      </c>
      <c r="O69" s="19">
        <f t="shared" si="5"/>
        <v>4.3696402443702993E-2</v>
      </c>
      <c r="P69" s="19">
        <f t="shared" si="5"/>
        <v>0</v>
      </c>
      <c r="Q69" s="19">
        <f t="shared" si="6"/>
        <v>-0.16307719402787643</v>
      </c>
      <c r="R69" s="19">
        <f t="shared" si="7"/>
        <v>0</v>
      </c>
      <c r="S69" s="19">
        <f t="shared" si="8"/>
        <v>0</v>
      </c>
    </row>
    <row r="70" spans="1:19" x14ac:dyDescent="0.25">
      <c r="A70" s="26">
        <f>Wellpath!E70</f>
        <v>2010</v>
      </c>
      <c r="B70" s="22">
        <v>0</v>
      </c>
      <c r="C70" s="22">
        <v>0</v>
      </c>
      <c r="D70" s="22">
        <f>-SIN(Wellpath!L70) * SIN(Wellpath!O70) / (Bfield * COS(Dip))</f>
        <v>-5.1398666610936249E-5</v>
      </c>
      <c r="E70" s="20">
        <f>Model!$W$16*((drdp!B70+drdp!K70)*MBZ!$B70+(drdp!E70+drdp!N70)*MBZ!$C70+(drdp!H70+drdp!Q70)*MBZ!$D70)</f>
        <v>8.4347568970412984E-2</v>
      </c>
      <c r="F70" s="20">
        <f>Model!$W$16*((drdp!C70+drdp!L70)*MBZ!$B70+(drdp!F70+drdp!O70)*MBZ!$C70+(drdp!I70+drdp!R70)*MBZ!$D70)</f>
        <v>-2.2600862989150577E-2</v>
      </c>
      <c r="G70" s="20">
        <f>Model!$W$16*((drdp!D70+drdp!M70)*MBZ!$B70+(drdp!G70+drdp!P70)*MBZ!$C70+(drdp!J70+drdp!S70)*MBZ!$D70)</f>
        <v>0</v>
      </c>
      <c r="H70" s="18">
        <f>Model!$W$16*((drdp!B70)*MBZ!$B70+(drdp!E70)*MBZ!$C70+(drdp!H70)*MBZ!$D70)</f>
        <v>4.2173784485206492E-2</v>
      </c>
      <c r="I70" s="18">
        <f>Model!$W$16*((drdp!C70)*MBZ!$B70+(drdp!F70)*MBZ!$C70+(drdp!I70)*MBZ!$D70)</f>
        <v>-1.1300431494575288E-2</v>
      </c>
      <c r="J70" s="18">
        <f>Model!$W$16*((drdp!D70)*MBZ!$B70+(drdp!G70)*MBZ!$C70+(drdp!J70)*MBZ!$D70)</f>
        <v>0</v>
      </c>
      <c r="K70" s="21">
        <f>SUM(E$3:E69)+H70</f>
        <v>0.86232203057542045</v>
      </c>
      <c r="L70" s="21">
        <f>SUM(F$3:F69)+I70</f>
        <v>-0.23105849170824982</v>
      </c>
      <c r="M70" s="21">
        <f>SUM(G$3:G69)+J70</f>
        <v>0</v>
      </c>
      <c r="N70" s="19">
        <f t="shared" si="5"/>
        <v>0.74359928441571632</v>
      </c>
      <c r="O70" s="19">
        <f t="shared" si="5"/>
        <v>5.3388026590491355E-2</v>
      </c>
      <c r="P70" s="19">
        <f t="shared" si="5"/>
        <v>0</v>
      </c>
      <c r="Q70" s="19">
        <f t="shared" si="6"/>
        <v>-0.19924682775155195</v>
      </c>
      <c r="R70" s="19">
        <f t="shared" si="7"/>
        <v>0</v>
      </c>
      <c r="S70" s="19">
        <f t="shared" si="8"/>
        <v>0</v>
      </c>
    </row>
    <row r="71" spans="1:19" x14ac:dyDescent="0.25">
      <c r="A71" s="26">
        <f>Wellpath!E71</f>
        <v>2040</v>
      </c>
      <c r="B71" s="22">
        <v>0</v>
      </c>
      <c r="C71" s="22">
        <v>0</v>
      </c>
      <c r="D71" s="22">
        <f>-SIN(Wellpath!L71) * SIN(Wellpath!O71) / (Bfield * COS(Dip))</f>
        <v>-5.2670618906613156E-5</v>
      </c>
      <c r="E71" s="20">
        <f>Model!$W$16*((drdp!B71+drdp!K71)*MBZ!$B71+(drdp!E71+drdp!N71)*MBZ!$C71+(drdp!H71+drdp!Q71)*MBZ!$D71)</f>
        <v>8.8573887843752863E-2</v>
      </c>
      <c r="F71" s="20">
        <f>Model!$W$16*((drdp!C71+drdp!L71)*MBZ!$B71+(drdp!F71+drdp!O71)*MBZ!$C71+(drdp!I71+drdp!R71)*MBZ!$D71)</f>
        <v>-2.373330171821841E-2</v>
      </c>
      <c r="G71" s="20">
        <f>Model!$W$16*((drdp!D71+drdp!M71)*MBZ!$B71+(drdp!G71+drdp!P71)*MBZ!$C71+(drdp!J71+drdp!S71)*MBZ!$D71)</f>
        <v>0</v>
      </c>
      <c r="H71" s="18">
        <f>Model!$W$16*((drdp!B71)*MBZ!$B71+(drdp!E71)*MBZ!$C71+(drdp!H71)*MBZ!$D71)</f>
        <v>4.4286943921876432E-2</v>
      </c>
      <c r="I71" s="18">
        <f>Model!$W$16*((drdp!C71)*MBZ!$B71+(drdp!F71)*MBZ!$C71+(drdp!I71)*MBZ!$D71)</f>
        <v>-1.1866650859109205E-2</v>
      </c>
      <c r="J71" s="18">
        <f>Model!$W$16*((drdp!D71)*MBZ!$B71+(drdp!G71)*MBZ!$C71+(drdp!J71)*MBZ!$D71)</f>
        <v>0</v>
      </c>
      <c r="K71" s="21">
        <f>SUM(E$3:E70)+H71</f>
        <v>0.9487827589825033</v>
      </c>
      <c r="L71" s="21">
        <f>SUM(F$3:F70)+I71</f>
        <v>-0.2542255740619343</v>
      </c>
      <c r="M71" s="21">
        <f>SUM(G$3:G70)+J71</f>
        <v>0</v>
      </c>
      <c r="N71" s="19">
        <f t="shared" si="5"/>
        <v>0.90018872374245096</v>
      </c>
      <c r="O71" s="19">
        <f t="shared" si="5"/>
        <v>6.4630642507120042E-2</v>
      </c>
      <c r="P71" s="19">
        <f t="shared" si="5"/>
        <v>0</v>
      </c>
      <c r="Q71" s="19">
        <f t="shared" si="6"/>
        <v>-0.24120484156239275</v>
      </c>
      <c r="R71" s="19">
        <f t="shared" si="7"/>
        <v>0</v>
      </c>
      <c r="S71" s="19">
        <f t="shared" si="8"/>
        <v>0</v>
      </c>
    </row>
    <row r="72" spans="1:19" x14ac:dyDescent="0.25">
      <c r="A72" s="26">
        <f>Wellpath!E72</f>
        <v>2070</v>
      </c>
      <c r="B72" s="22">
        <v>0</v>
      </c>
      <c r="C72" s="22">
        <v>0</v>
      </c>
      <c r="D72" s="22">
        <f>-SIN(Wellpath!L72) * SIN(Wellpath!O72) / (Bfield * COS(Dip))</f>
        <v>-5.3878400166439239E-5</v>
      </c>
      <c r="E72" s="20">
        <f>Model!$W$16*((drdp!B72+drdp!K72)*MBZ!$B72+(drdp!E72+drdp!N72)*MBZ!$C72+(drdp!H72+drdp!Q72)*MBZ!$D72)</f>
        <v>9.2682608423105453E-2</v>
      </c>
      <c r="F72" s="20">
        <f>Model!$W$16*((drdp!C72+drdp!L72)*MBZ!$B72+(drdp!F72+drdp!O72)*MBZ!$C72+(drdp!I72+drdp!R72)*MBZ!$D72)</f>
        <v>-2.4834230079381077E-2</v>
      </c>
      <c r="G72" s="20">
        <f>Model!$W$16*((drdp!D72+drdp!M72)*MBZ!$B72+(drdp!G72+drdp!P72)*MBZ!$C72+(drdp!J72+drdp!S72)*MBZ!$D72)</f>
        <v>0</v>
      </c>
      <c r="H72" s="18">
        <f>Model!$W$16*((drdp!B72)*MBZ!$B72+(drdp!E72)*MBZ!$C72+(drdp!H72)*MBZ!$D72)</f>
        <v>4.6341304211552727E-2</v>
      </c>
      <c r="I72" s="18">
        <f>Model!$W$16*((drdp!C72)*MBZ!$B72+(drdp!F72)*MBZ!$C72+(drdp!I72)*MBZ!$D72)</f>
        <v>-1.2417115039690538E-2</v>
      </c>
      <c r="J72" s="18">
        <f>Model!$W$16*((drdp!D72)*MBZ!$B72+(drdp!G72)*MBZ!$C72+(drdp!J72)*MBZ!$D72)</f>
        <v>0</v>
      </c>
      <c r="K72" s="21">
        <f>SUM(E$3:E71)+H72</f>
        <v>1.0394110071159326</v>
      </c>
      <c r="L72" s="21">
        <f>SUM(F$3:F71)+I72</f>
        <v>-0.27850933996073407</v>
      </c>
      <c r="M72" s="21">
        <f>SUM(G$3:G71)+J72</f>
        <v>0</v>
      </c>
      <c r="N72" s="19">
        <f t="shared" si="5"/>
        <v>1.0803752417137573</v>
      </c>
      <c r="O72" s="19">
        <f t="shared" si="5"/>
        <v>7.7567452445363741E-2</v>
      </c>
      <c r="P72" s="19">
        <f t="shared" si="5"/>
        <v>0</v>
      </c>
      <c r="Q72" s="19">
        <f t="shared" si="6"/>
        <v>-0.28948567353978027</v>
      </c>
      <c r="R72" s="19">
        <f t="shared" si="7"/>
        <v>0</v>
      </c>
      <c r="S72" s="19">
        <f t="shared" si="8"/>
        <v>0</v>
      </c>
    </row>
    <row r="73" spans="1:19" x14ac:dyDescent="0.25">
      <c r="A73" s="26">
        <f>Wellpath!E73</f>
        <v>2100</v>
      </c>
      <c r="B73" s="22">
        <v>0</v>
      </c>
      <c r="C73" s="22">
        <v>0</v>
      </c>
      <c r="D73" s="22">
        <f>-SIN(Wellpath!L73) * SIN(Wellpath!O73) / (Bfield * COS(Dip))</f>
        <v>-5.5020538894993826E-5</v>
      </c>
      <c r="E73" s="20">
        <f>Model!$W$16*((drdp!B73+drdp!K73)*MBZ!$B73+(drdp!E73+drdp!N73)*MBZ!$C73+(drdp!H73+drdp!Q73)*MBZ!$D73)</f>
        <v>9.6653713434815311E-2</v>
      </c>
      <c r="F73" s="20">
        <f>Model!$W$16*((drdp!C73+drdp!L73)*MBZ!$B73+(drdp!F73+drdp!O73)*MBZ!$C73+(drdp!I73+drdp!R73)*MBZ!$D73)</f>
        <v>-2.5898284460327912E-2</v>
      </c>
      <c r="G73" s="20">
        <f>Model!$W$16*((drdp!D73+drdp!M73)*MBZ!$B73+(drdp!G73+drdp!P73)*MBZ!$C73+(drdp!J73+drdp!S73)*MBZ!$D73)</f>
        <v>0</v>
      </c>
      <c r="H73" s="18">
        <f>Model!$W$16*((drdp!B73)*MBZ!$B73+(drdp!E73)*MBZ!$C73+(drdp!H73)*MBZ!$D73)</f>
        <v>4.8326856717407655E-2</v>
      </c>
      <c r="I73" s="18">
        <f>Model!$W$16*((drdp!C73)*MBZ!$B73+(drdp!F73)*MBZ!$C73+(drdp!I73)*MBZ!$D73)</f>
        <v>-1.2949142230163956E-2</v>
      </c>
      <c r="J73" s="18">
        <f>Model!$W$16*((drdp!D73)*MBZ!$B73+(drdp!G73)*MBZ!$C73+(drdp!J73)*MBZ!$D73)</f>
        <v>0</v>
      </c>
      <c r="K73" s="21">
        <f>SUM(E$3:E72)+H73</f>
        <v>1.1340791680448927</v>
      </c>
      <c r="L73" s="21">
        <f>SUM(F$3:F72)+I73</f>
        <v>-0.30387559723058855</v>
      </c>
      <c r="M73" s="21">
        <f>SUM(G$3:G72)+J73</f>
        <v>0</v>
      </c>
      <c r="N73" s="19">
        <f t="shared" si="5"/>
        <v>1.2861355593933961</v>
      </c>
      <c r="O73" s="19">
        <f t="shared" si="5"/>
        <v>9.2340378592246877E-2</v>
      </c>
      <c r="P73" s="19">
        <f t="shared" si="5"/>
        <v>0</v>
      </c>
      <c r="Q73" s="19">
        <f t="shared" si="6"/>
        <v>-0.34461898449641076</v>
      </c>
      <c r="R73" s="19">
        <f t="shared" si="7"/>
        <v>0</v>
      </c>
      <c r="S73" s="19">
        <f t="shared" si="8"/>
        <v>0</v>
      </c>
    </row>
    <row r="74" spans="1:19" x14ac:dyDescent="0.25">
      <c r="A74" s="26">
        <f>Wellpath!E74</f>
        <v>2130</v>
      </c>
      <c r="B74" s="22">
        <v>0</v>
      </c>
      <c r="C74" s="22">
        <v>0</v>
      </c>
      <c r="D74" s="22">
        <f>-SIN(Wellpath!L74) * SIN(Wellpath!O74) / (Bfield * COS(Dip))</f>
        <v>-5.5020538894993826E-5</v>
      </c>
      <c r="E74" s="20">
        <f>Model!$W$16*((drdp!B74+drdp!K74)*MBZ!$B74+(drdp!E74+drdp!N74)*MBZ!$C74+(drdp!H74+drdp!Q74)*MBZ!$D74)</f>
        <v>9.6653713434815311E-2</v>
      </c>
      <c r="F74" s="20">
        <f>Model!$W$16*((drdp!C74+drdp!L74)*MBZ!$B74+(drdp!F74+drdp!O74)*MBZ!$C74+(drdp!I74+drdp!R74)*MBZ!$D74)</f>
        <v>-2.5898284460327912E-2</v>
      </c>
      <c r="G74" s="20">
        <f>Model!$W$16*((drdp!D74+drdp!M74)*MBZ!$B74+(drdp!G74+drdp!P74)*MBZ!$C74+(drdp!J74+drdp!S74)*MBZ!$D74)</f>
        <v>0</v>
      </c>
      <c r="H74" s="18">
        <f>Model!$W$16*((drdp!B74)*MBZ!$B74+(drdp!E74)*MBZ!$C74+(drdp!H74)*MBZ!$D74)</f>
        <v>4.8326856717407655E-2</v>
      </c>
      <c r="I74" s="18">
        <f>Model!$W$16*((drdp!C74)*MBZ!$B74+(drdp!F74)*MBZ!$C74+(drdp!I74)*MBZ!$D74)</f>
        <v>-1.2949142230163956E-2</v>
      </c>
      <c r="J74" s="18">
        <f>Model!$W$16*((drdp!D74)*MBZ!$B74+(drdp!G74)*MBZ!$C74+(drdp!J74)*MBZ!$D74)</f>
        <v>0</v>
      </c>
      <c r="K74" s="21">
        <f>SUM(E$3:E73)+H74</f>
        <v>1.2307328814797081</v>
      </c>
      <c r="L74" s="21">
        <f>SUM(F$3:F73)+I74</f>
        <v>-0.32977388169091648</v>
      </c>
      <c r="M74" s="21">
        <f>SUM(G$3:G73)+J74</f>
        <v>0</v>
      </c>
      <c r="N74" s="19">
        <f t="shared" si="5"/>
        <v>1.5147034255553451</v>
      </c>
      <c r="O74" s="19">
        <f t="shared" si="5"/>
        <v>0.10875081304549458</v>
      </c>
      <c r="P74" s="19">
        <f t="shared" si="5"/>
        <v>0</v>
      </c>
      <c r="Q74" s="19">
        <f t="shared" si="6"/>
        <v>-0.40586355965020998</v>
      </c>
      <c r="R74" s="19">
        <f t="shared" si="7"/>
        <v>0</v>
      </c>
      <c r="S74" s="19">
        <f t="shared" si="8"/>
        <v>0</v>
      </c>
    </row>
    <row r="75" spans="1:19" x14ac:dyDescent="0.25">
      <c r="A75" s="26">
        <f>Wellpath!E75</f>
        <v>2160</v>
      </c>
      <c r="B75" s="22">
        <v>0</v>
      </c>
      <c r="C75" s="22">
        <v>0</v>
      </c>
      <c r="D75" s="22">
        <f>-SIN(Wellpath!L75) * SIN(Wellpath!O75) / (Bfield * COS(Dip))</f>
        <v>-5.5020538894993826E-5</v>
      </c>
      <c r="E75" s="20">
        <f>Model!$W$16*((drdp!B75+drdp!K75)*MBZ!$B75+(drdp!E75+drdp!N75)*MBZ!$C75+(drdp!H75+drdp!Q75)*MBZ!$D75)</f>
        <v>9.6653713434815311E-2</v>
      </c>
      <c r="F75" s="20">
        <f>Model!$W$16*((drdp!C75+drdp!L75)*MBZ!$B75+(drdp!F75+drdp!O75)*MBZ!$C75+(drdp!I75+drdp!R75)*MBZ!$D75)</f>
        <v>-2.5898284460327912E-2</v>
      </c>
      <c r="G75" s="20">
        <f>Model!$W$16*((drdp!D75+drdp!M75)*MBZ!$B75+(drdp!G75+drdp!P75)*MBZ!$C75+(drdp!J75+drdp!S75)*MBZ!$D75)</f>
        <v>0</v>
      </c>
      <c r="H75" s="18">
        <f>Model!$W$16*((drdp!B75)*MBZ!$B75+(drdp!E75)*MBZ!$C75+(drdp!H75)*MBZ!$D75)</f>
        <v>4.8326856717407655E-2</v>
      </c>
      <c r="I75" s="18">
        <f>Model!$W$16*((drdp!C75)*MBZ!$B75+(drdp!F75)*MBZ!$C75+(drdp!I75)*MBZ!$D75)</f>
        <v>-1.2949142230163956E-2</v>
      </c>
      <c r="J75" s="18">
        <f>Model!$W$16*((drdp!D75)*MBZ!$B75+(drdp!G75)*MBZ!$C75+(drdp!J75)*MBZ!$D75)</f>
        <v>0</v>
      </c>
      <c r="K75" s="21">
        <f>SUM(E$3:E74)+H75</f>
        <v>1.3273865949145234</v>
      </c>
      <c r="L75" s="21">
        <f>SUM(F$3:F74)+I75</f>
        <v>-0.35567216615124442</v>
      </c>
      <c r="M75" s="21">
        <f>SUM(G$3:G74)+J75</f>
        <v>0</v>
      </c>
      <c r="N75" s="19">
        <f t="shared" si="5"/>
        <v>1.761955172358773</v>
      </c>
      <c r="O75" s="19">
        <f t="shared" si="5"/>
        <v>0.1265026897747184</v>
      </c>
      <c r="P75" s="19">
        <f t="shared" si="5"/>
        <v>0</v>
      </c>
      <c r="Q75" s="19">
        <f t="shared" si="6"/>
        <v>-0.47211446553337294</v>
      </c>
      <c r="R75" s="19">
        <f t="shared" si="7"/>
        <v>0</v>
      </c>
      <c r="S75" s="19">
        <f t="shared" si="8"/>
        <v>0</v>
      </c>
    </row>
    <row r="76" spans="1:19" x14ac:dyDescent="0.25">
      <c r="A76" s="26">
        <f>Wellpath!E76</f>
        <v>2190</v>
      </c>
      <c r="B76" s="22">
        <v>0</v>
      </c>
      <c r="C76" s="22">
        <v>0</v>
      </c>
      <c r="D76" s="22">
        <f>-SIN(Wellpath!L76) * SIN(Wellpath!O76) / (Bfield * COS(Dip))</f>
        <v>-5.5020538894993826E-5</v>
      </c>
      <c r="E76" s="20">
        <f>Model!$W$16*((drdp!B76+drdp!K76)*MBZ!$B76+(drdp!E76+drdp!N76)*MBZ!$C76+(drdp!H76+drdp!Q76)*MBZ!$D76)</f>
        <v>9.6653713434815311E-2</v>
      </c>
      <c r="F76" s="20">
        <f>Model!$W$16*((drdp!C76+drdp!L76)*MBZ!$B76+(drdp!F76+drdp!O76)*MBZ!$C76+(drdp!I76+drdp!R76)*MBZ!$D76)</f>
        <v>-2.5898284460327912E-2</v>
      </c>
      <c r="G76" s="20">
        <f>Model!$W$16*((drdp!D76+drdp!M76)*MBZ!$B76+(drdp!G76+drdp!P76)*MBZ!$C76+(drdp!J76+drdp!S76)*MBZ!$D76)</f>
        <v>0</v>
      </c>
      <c r="H76" s="18">
        <f>Model!$W$16*((drdp!B76)*MBZ!$B76+(drdp!E76)*MBZ!$C76+(drdp!H76)*MBZ!$D76)</f>
        <v>4.8326856717407655E-2</v>
      </c>
      <c r="I76" s="18">
        <f>Model!$W$16*((drdp!C76)*MBZ!$B76+(drdp!F76)*MBZ!$C76+(drdp!I76)*MBZ!$D76)</f>
        <v>-1.2949142230163956E-2</v>
      </c>
      <c r="J76" s="18">
        <f>Model!$W$16*((drdp!D76)*MBZ!$B76+(drdp!G76)*MBZ!$C76+(drdp!J76)*MBZ!$D76)</f>
        <v>0</v>
      </c>
      <c r="K76" s="21">
        <f>SUM(E$3:E75)+H76</f>
        <v>1.4240403083493387</v>
      </c>
      <c r="L76" s="21">
        <f>SUM(F$3:F75)+I76</f>
        <v>-0.38157045061157235</v>
      </c>
      <c r="M76" s="21">
        <f>SUM(G$3:G75)+J76</f>
        <v>0</v>
      </c>
      <c r="N76" s="19">
        <f t="shared" si="5"/>
        <v>2.0278907998036795</v>
      </c>
      <c r="O76" s="19">
        <f t="shared" si="5"/>
        <v>0.14559600877991838</v>
      </c>
      <c r="P76" s="19">
        <f t="shared" si="5"/>
        <v>0</v>
      </c>
      <c r="Q76" s="19">
        <f t="shared" si="6"/>
        <v>-0.54337170214589958</v>
      </c>
      <c r="R76" s="19">
        <f t="shared" si="7"/>
        <v>0</v>
      </c>
      <c r="S76" s="19">
        <f t="shared" si="8"/>
        <v>0</v>
      </c>
    </row>
    <row r="77" spans="1:19" x14ac:dyDescent="0.25">
      <c r="A77" s="26">
        <f>Wellpath!E77</f>
        <v>2220</v>
      </c>
      <c r="B77" s="22">
        <v>0</v>
      </c>
      <c r="C77" s="22">
        <v>0</v>
      </c>
      <c r="D77" s="22">
        <f>-SIN(Wellpath!L77) * SIN(Wellpath!O77) / (Bfield * COS(Dip))</f>
        <v>-5.5020538894993826E-5</v>
      </c>
      <c r="E77" s="20">
        <f>Model!$W$16*((drdp!B77+drdp!K77)*MBZ!$B77+(drdp!E77+drdp!N77)*MBZ!$C77+(drdp!H77+drdp!Q77)*MBZ!$D77)</f>
        <v>9.6653713434815311E-2</v>
      </c>
      <c r="F77" s="20">
        <f>Model!$W$16*((drdp!C77+drdp!L77)*MBZ!$B77+(drdp!F77+drdp!O77)*MBZ!$C77+(drdp!I77+drdp!R77)*MBZ!$D77)</f>
        <v>-2.5898284460327912E-2</v>
      </c>
      <c r="G77" s="20">
        <f>Model!$W$16*((drdp!D77+drdp!M77)*MBZ!$B77+(drdp!G77+drdp!P77)*MBZ!$C77+(drdp!J77+drdp!S77)*MBZ!$D77)</f>
        <v>0</v>
      </c>
      <c r="H77" s="18">
        <f>Model!$W$16*((drdp!B77)*MBZ!$B77+(drdp!E77)*MBZ!$C77+(drdp!H77)*MBZ!$D77)</f>
        <v>4.8326856717407655E-2</v>
      </c>
      <c r="I77" s="18">
        <f>Model!$W$16*((drdp!C77)*MBZ!$B77+(drdp!F77)*MBZ!$C77+(drdp!I77)*MBZ!$D77)</f>
        <v>-1.2949142230163956E-2</v>
      </c>
      <c r="J77" s="18">
        <f>Model!$W$16*((drdp!D77)*MBZ!$B77+(drdp!G77)*MBZ!$C77+(drdp!J77)*MBZ!$D77)</f>
        <v>0</v>
      </c>
      <c r="K77" s="21">
        <f>SUM(E$3:E76)+H77</f>
        <v>1.520694021784154</v>
      </c>
      <c r="L77" s="21">
        <f>SUM(F$3:F76)+I77</f>
        <v>-0.40746873507190029</v>
      </c>
      <c r="M77" s="21">
        <f>SUM(G$3:G76)+J77</f>
        <v>0</v>
      </c>
      <c r="N77" s="19">
        <f t="shared" si="5"/>
        <v>2.3125103078900651</v>
      </c>
      <c r="O77" s="19">
        <f t="shared" si="5"/>
        <v>0.16603077006109446</v>
      </c>
      <c r="P77" s="19">
        <f t="shared" si="5"/>
        <v>0</v>
      </c>
      <c r="Q77" s="19">
        <f t="shared" si="6"/>
        <v>-0.61963526948779002</v>
      </c>
      <c r="R77" s="19">
        <f t="shared" si="7"/>
        <v>0</v>
      </c>
      <c r="S77" s="19">
        <f t="shared" si="8"/>
        <v>0</v>
      </c>
    </row>
    <row r="78" spans="1:19" x14ac:dyDescent="0.25">
      <c r="A78" s="26">
        <f>Wellpath!E78</f>
        <v>2250</v>
      </c>
      <c r="B78" s="22">
        <v>0</v>
      </c>
      <c r="C78" s="22">
        <v>0</v>
      </c>
      <c r="D78" s="22">
        <f>-SIN(Wellpath!L78) * SIN(Wellpath!O78) / (Bfield * COS(Dip))</f>
        <v>-5.5020538894993826E-5</v>
      </c>
      <c r="E78" s="20">
        <f>Model!$W$16*((drdp!B78+drdp!K78)*MBZ!$B78+(drdp!E78+drdp!N78)*MBZ!$C78+(drdp!H78+drdp!Q78)*MBZ!$D78)</f>
        <v>9.6653713434815311E-2</v>
      </c>
      <c r="F78" s="20">
        <f>Model!$W$16*((drdp!C78+drdp!L78)*MBZ!$B78+(drdp!F78+drdp!O78)*MBZ!$C78+(drdp!I78+drdp!R78)*MBZ!$D78)</f>
        <v>-2.5898284460327912E-2</v>
      </c>
      <c r="G78" s="20">
        <f>Model!$W$16*((drdp!D78+drdp!M78)*MBZ!$B78+(drdp!G78+drdp!P78)*MBZ!$C78+(drdp!J78+drdp!S78)*MBZ!$D78)</f>
        <v>0</v>
      </c>
      <c r="H78" s="18">
        <f>Model!$W$16*((drdp!B78)*MBZ!$B78+(drdp!E78)*MBZ!$C78+(drdp!H78)*MBZ!$D78)</f>
        <v>4.8326856717407655E-2</v>
      </c>
      <c r="I78" s="18">
        <f>Model!$W$16*((drdp!C78)*MBZ!$B78+(drdp!F78)*MBZ!$C78+(drdp!I78)*MBZ!$D78)</f>
        <v>-1.2949142230163956E-2</v>
      </c>
      <c r="J78" s="18">
        <f>Model!$W$16*((drdp!D78)*MBZ!$B78+(drdp!G78)*MBZ!$C78+(drdp!J78)*MBZ!$D78)</f>
        <v>0</v>
      </c>
      <c r="K78" s="21">
        <f>SUM(E$3:E77)+H78</f>
        <v>1.6173477352189694</v>
      </c>
      <c r="L78" s="21">
        <f>SUM(F$3:F77)+I78</f>
        <v>-0.43336701953222823</v>
      </c>
      <c r="M78" s="21">
        <f>SUM(G$3:G77)+J78</f>
        <v>0</v>
      </c>
      <c r="N78" s="19">
        <f t="shared" si="5"/>
        <v>2.6158136966179293</v>
      </c>
      <c r="O78" s="19">
        <f t="shared" si="5"/>
        <v>0.18780697361824669</v>
      </c>
      <c r="P78" s="19">
        <f t="shared" si="5"/>
        <v>0</v>
      </c>
      <c r="Q78" s="19">
        <f t="shared" si="6"/>
        <v>-0.7009051675590442</v>
      </c>
      <c r="R78" s="19">
        <f t="shared" si="7"/>
        <v>0</v>
      </c>
      <c r="S78" s="19">
        <f t="shared" si="8"/>
        <v>0</v>
      </c>
    </row>
    <row r="79" spans="1:19" x14ac:dyDescent="0.25">
      <c r="A79" s="26">
        <f>Wellpath!E79</f>
        <v>2280</v>
      </c>
      <c r="B79" s="22">
        <v>0</v>
      </c>
      <c r="C79" s="22">
        <v>0</v>
      </c>
      <c r="D79" s="22">
        <f>-SIN(Wellpath!L79) * SIN(Wellpath!O79) / (Bfield * COS(Dip))</f>
        <v>-5.5020538894993826E-5</v>
      </c>
      <c r="E79" s="20">
        <f>Model!$W$16*((drdp!B79+drdp!K79)*MBZ!$B79+(drdp!E79+drdp!N79)*MBZ!$C79+(drdp!H79+drdp!Q79)*MBZ!$D79)</f>
        <v>9.6653713434815311E-2</v>
      </c>
      <c r="F79" s="20">
        <f>Model!$W$16*((drdp!C79+drdp!L79)*MBZ!$B79+(drdp!F79+drdp!O79)*MBZ!$C79+(drdp!I79+drdp!R79)*MBZ!$D79)</f>
        <v>-2.5898284460327912E-2</v>
      </c>
      <c r="G79" s="20">
        <f>Model!$W$16*((drdp!D79+drdp!M79)*MBZ!$B79+(drdp!G79+drdp!P79)*MBZ!$C79+(drdp!J79+drdp!S79)*MBZ!$D79)</f>
        <v>0</v>
      </c>
      <c r="H79" s="18">
        <f>Model!$W$16*((drdp!B79)*MBZ!$B79+(drdp!E79)*MBZ!$C79+(drdp!H79)*MBZ!$D79)</f>
        <v>4.8326856717407655E-2</v>
      </c>
      <c r="I79" s="18">
        <f>Model!$W$16*((drdp!C79)*MBZ!$B79+(drdp!F79)*MBZ!$C79+(drdp!I79)*MBZ!$D79)</f>
        <v>-1.2949142230163956E-2</v>
      </c>
      <c r="J79" s="18">
        <f>Model!$W$16*((drdp!D79)*MBZ!$B79+(drdp!G79)*MBZ!$C79+(drdp!J79)*MBZ!$D79)</f>
        <v>0</v>
      </c>
      <c r="K79" s="21">
        <f>SUM(E$3:E78)+H79</f>
        <v>1.7140014486537847</v>
      </c>
      <c r="L79" s="21">
        <f>SUM(F$3:F78)+I79</f>
        <v>-0.45926530399255616</v>
      </c>
      <c r="M79" s="21">
        <f>SUM(G$3:G78)+J79</f>
        <v>0</v>
      </c>
      <c r="N79" s="19">
        <f t="shared" si="5"/>
        <v>2.9378009659872726</v>
      </c>
      <c r="O79" s="19">
        <f t="shared" si="5"/>
        <v>0.21092461945137503</v>
      </c>
      <c r="P79" s="19">
        <f t="shared" si="5"/>
        <v>0</v>
      </c>
      <c r="Q79" s="19">
        <f t="shared" si="6"/>
        <v>-0.78718139635966211</v>
      </c>
      <c r="R79" s="19">
        <f t="shared" si="7"/>
        <v>0</v>
      </c>
      <c r="S79" s="19">
        <f t="shared" si="8"/>
        <v>0</v>
      </c>
    </row>
    <row r="80" spans="1:19" x14ac:dyDescent="0.25">
      <c r="A80" s="26">
        <f>Wellpath!E80</f>
        <v>2310</v>
      </c>
      <c r="B80" s="22">
        <v>0</v>
      </c>
      <c r="C80" s="22">
        <v>0</v>
      </c>
      <c r="D80" s="22">
        <f>-SIN(Wellpath!L80) * SIN(Wellpath!O80) / (Bfield * COS(Dip))</f>
        <v>-5.5020538894993826E-5</v>
      </c>
      <c r="E80" s="20">
        <f>Model!$W$16*((drdp!B80+drdp!K80)*MBZ!$B80+(drdp!E80+drdp!N80)*MBZ!$C80+(drdp!H80+drdp!Q80)*MBZ!$D80)</f>
        <v>9.6653713434815311E-2</v>
      </c>
      <c r="F80" s="20">
        <f>Model!$W$16*((drdp!C80+drdp!L80)*MBZ!$B80+(drdp!F80+drdp!O80)*MBZ!$C80+(drdp!I80+drdp!R80)*MBZ!$D80)</f>
        <v>-2.5898284460327912E-2</v>
      </c>
      <c r="G80" s="20">
        <f>Model!$W$16*((drdp!D80+drdp!M80)*MBZ!$B80+(drdp!G80+drdp!P80)*MBZ!$C80+(drdp!J80+drdp!S80)*MBZ!$D80)</f>
        <v>0</v>
      </c>
      <c r="H80" s="18">
        <f>Model!$W$16*((drdp!B80)*MBZ!$B80+(drdp!E80)*MBZ!$C80+(drdp!H80)*MBZ!$D80)</f>
        <v>4.8326856717407655E-2</v>
      </c>
      <c r="I80" s="18">
        <f>Model!$W$16*((drdp!C80)*MBZ!$B80+(drdp!F80)*MBZ!$C80+(drdp!I80)*MBZ!$D80)</f>
        <v>-1.2949142230163956E-2</v>
      </c>
      <c r="J80" s="18">
        <f>Model!$W$16*((drdp!D80)*MBZ!$B80+(drdp!G80)*MBZ!$C80+(drdp!J80)*MBZ!$D80)</f>
        <v>0</v>
      </c>
      <c r="K80" s="21">
        <f>SUM(E$3:E79)+H80</f>
        <v>1.8106551620886</v>
      </c>
      <c r="L80" s="21">
        <f>SUM(F$3:F79)+I80</f>
        <v>-0.4851635884528841</v>
      </c>
      <c r="M80" s="21">
        <f>SUM(G$3:G79)+J80</f>
        <v>0</v>
      </c>
      <c r="N80" s="19">
        <f t="shared" si="5"/>
        <v>3.2784721159980945</v>
      </c>
      <c r="O80" s="19">
        <f t="shared" si="5"/>
        <v>0.23538370756047949</v>
      </c>
      <c r="P80" s="19">
        <f t="shared" si="5"/>
        <v>0</v>
      </c>
      <c r="Q80" s="19">
        <f t="shared" si="6"/>
        <v>-0.87846395588964366</v>
      </c>
      <c r="R80" s="19">
        <f t="shared" si="7"/>
        <v>0</v>
      </c>
      <c r="S80" s="19">
        <f t="shared" si="8"/>
        <v>0</v>
      </c>
    </row>
    <row r="81" spans="1:19" x14ac:dyDescent="0.25">
      <c r="A81" s="26">
        <f>Wellpath!E81</f>
        <v>2340</v>
      </c>
      <c r="B81" s="22">
        <v>0</v>
      </c>
      <c r="C81" s="22">
        <v>0</v>
      </c>
      <c r="D81" s="22">
        <f>-SIN(Wellpath!L81) * SIN(Wellpath!O81) / (Bfield * COS(Dip))</f>
        <v>-5.5020538894993826E-5</v>
      </c>
      <c r="E81" s="20">
        <f>Model!$W$16*((drdp!B81+drdp!K81)*MBZ!$B81+(drdp!E81+drdp!N81)*MBZ!$C81+(drdp!H81+drdp!Q81)*MBZ!$D81)</f>
        <v>9.6653713434815311E-2</v>
      </c>
      <c r="F81" s="20">
        <f>Model!$W$16*((drdp!C81+drdp!L81)*MBZ!$B81+(drdp!F81+drdp!O81)*MBZ!$C81+(drdp!I81+drdp!R81)*MBZ!$D81)</f>
        <v>-2.5898284460327912E-2</v>
      </c>
      <c r="G81" s="20">
        <f>Model!$W$16*((drdp!D81+drdp!M81)*MBZ!$B81+(drdp!G81+drdp!P81)*MBZ!$C81+(drdp!J81+drdp!S81)*MBZ!$D81)</f>
        <v>0</v>
      </c>
      <c r="H81" s="18">
        <f>Model!$W$16*((drdp!B81)*MBZ!$B81+(drdp!E81)*MBZ!$C81+(drdp!H81)*MBZ!$D81)</f>
        <v>4.8326856717407655E-2</v>
      </c>
      <c r="I81" s="18">
        <f>Model!$W$16*((drdp!C81)*MBZ!$B81+(drdp!F81)*MBZ!$C81+(drdp!I81)*MBZ!$D81)</f>
        <v>-1.2949142230163956E-2</v>
      </c>
      <c r="J81" s="18">
        <f>Model!$W$16*((drdp!D81)*MBZ!$B81+(drdp!G81)*MBZ!$C81+(drdp!J81)*MBZ!$D81)</f>
        <v>0</v>
      </c>
      <c r="K81" s="21">
        <f>SUM(E$3:E80)+H81</f>
        <v>1.9073088755234153</v>
      </c>
      <c r="L81" s="21">
        <f>SUM(F$3:F80)+I81</f>
        <v>-0.51106187291321203</v>
      </c>
      <c r="M81" s="21">
        <f>SUM(G$3:G80)+J81</f>
        <v>0</v>
      </c>
      <c r="N81" s="19">
        <f t="shared" si="5"/>
        <v>3.6378271466503951</v>
      </c>
      <c r="O81" s="19">
        <f t="shared" si="5"/>
        <v>0.26118423794556012</v>
      </c>
      <c r="P81" s="19">
        <f t="shared" si="5"/>
        <v>0</v>
      </c>
      <c r="Q81" s="19">
        <f t="shared" si="6"/>
        <v>-0.97475284614898905</v>
      </c>
      <c r="R81" s="19">
        <f t="shared" si="7"/>
        <v>0</v>
      </c>
      <c r="S81" s="19">
        <f t="shared" si="8"/>
        <v>0</v>
      </c>
    </row>
    <row r="82" spans="1:19" x14ac:dyDescent="0.25">
      <c r="A82" s="26">
        <f>Wellpath!E82</f>
        <v>2370</v>
      </c>
      <c r="B82" s="22">
        <v>0</v>
      </c>
      <c r="C82" s="22">
        <v>0</v>
      </c>
      <c r="D82" s="22">
        <f>-SIN(Wellpath!L82) * SIN(Wellpath!O82) / (Bfield * COS(Dip))</f>
        <v>-5.5020538894993826E-5</v>
      </c>
      <c r="E82" s="20">
        <f>Model!$W$16*((drdp!B82+drdp!K82)*MBZ!$B82+(drdp!E82+drdp!N82)*MBZ!$C82+(drdp!H82+drdp!Q82)*MBZ!$D82)</f>
        <v>9.6653713434815311E-2</v>
      </c>
      <c r="F82" s="20">
        <f>Model!$W$16*((drdp!C82+drdp!L82)*MBZ!$B82+(drdp!F82+drdp!O82)*MBZ!$C82+(drdp!I82+drdp!R82)*MBZ!$D82)</f>
        <v>-2.5898284460327912E-2</v>
      </c>
      <c r="G82" s="20">
        <f>Model!$W$16*((drdp!D82+drdp!M82)*MBZ!$B82+(drdp!G82+drdp!P82)*MBZ!$C82+(drdp!J82+drdp!S82)*MBZ!$D82)</f>
        <v>0</v>
      </c>
      <c r="H82" s="18">
        <f>Model!$W$16*((drdp!B82)*MBZ!$B82+(drdp!E82)*MBZ!$C82+(drdp!H82)*MBZ!$D82)</f>
        <v>4.8326856717407655E-2</v>
      </c>
      <c r="I82" s="18">
        <f>Model!$W$16*((drdp!C82)*MBZ!$B82+(drdp!F82)*MBZ!$C82+(drdp!I82)*MBZ!$D82)</f>
        <v>-1.2949142230163956E-2</v>
      </c>
      <c r="J82" s="18">
        <f>Model!$W$16*((drdp!D82)*MBZ!$B82+(drdp!G82)*MBZ!$C82+(drdp!J82)*MBZ!$D82)</f>
        <v>0</v>
      </c>
      <c r="K82" s="21">
        <f>SUM(E$3:E81)+H82</f>
        <v>2.0039625889582307</v>
      </c>
      <c r="L82" s="21">
        <f>SUM(F$3:F81)+I82</f>
        <v>-0.53696015737353997</v>
      </c>
      <c r="M82" s="21">
        <f>SUM(G$3:G81)+J82</f>
        <v>0</v>
      </c>
      <c r="N82" s="19">
        <f t="shared" si="5"/>
        <v>4.0158660579441747</v>
      </c>
      <c r="O82" s="19">
        <f t="shared" si="5"/>
        <v>0.28832621060661678</v>
      </c>
      <c r="P82" s="19">
        <f t="shared" si="5"/>
        <v>0</v>
      </c>
      <c r="Q82" s="19">
        <f t="shared" si="6"/>
        <v>-1.0760480671376982</v>
      </c>
      <c r="R82" s="19">
        <f t="shared" si="7"/>
        <v>0</v>
      </c>
      <c r="S82" s="19">
        <f t="shared" si="8"/>
        <v>0</v>
      </c>
    </row>
    <row r="83" spans="1:19" x14ac:dyDescent="0.25">
      <c r="A83" s="26">
        <f>Wellpath!E83</f>
        <v>2400</v>
      </c>
      <c r="B83" s="22">
        <v>0</v>
      </c>
      <c r="C83" s="22">
        <v>0</v>
      </c>
      <c r="D83" s="22">
        <f>-SIN(Wellpath!L83) * SIN(Wellpath!O83) / (Bfield * COS(Dip))</f>
        <v>-5.5020538894993826E-5</v>
      </c>
      <c r="E83" s="20">
        <f>Model!$W$16*((drdp!B83+drdp!K83)*MBZ!$B83+(drdp!E83+drdp!N83)*MBZ!$C83+(drdp!H83+drdp!Q83)*MBZ!$D83)</f>
        <v>9.6653713434815311E-2</v>
      </c>
      <c r="F83" s="20">
        <f>Model!$W$16*((drdp!C83+drdp!L83)*MBZ!$B83+(drdp!F83+drdp!O83)*MBZ!$C83+(drdp!I83+drdp!R83)*MBZ!$D83)</f>
        <v>-2.5898284460327912E-2</v>
      </c>
      <c r="G83" s="20">
        <f>Model!$W$16*((drdp!D83+drdp!M83)*MBZ!$B83+(drdp!G83+drdp!P83)*MBZ!$C83+(drdp!J83+drdp!S83)*MBZ!$D83)</f>
        <v>0</v>
      </c>
      <c r="H83" s="18">
        <f>Model!$W$16*((drdp!B83)*MBZ!$B83+(drdp!E83)*MBZ!$C83+(drdp!H83)*MBZ!$D83)</f>
        <v>4.8326856717407655E-2</v>
      </c>
      <c r="I83" s="18">
        <f>Model!$W$16*((drdp!C83)*MBZ!$B83+(drdp!F83)*MBZ!$C83+(drdp!I83)*MBZ!$D83)</f>
        <v>-1.2949142230163956E-2</v>
      </c>
      <c r="J83" s="18">
        <f>Model!$W$16*((drdp!D83)*MBZ!$B83+(drdp!G83)*MBZ!$C83+(drdp!J83)*MBZ!$D83)</f>
        <v>0</v>
      </c>
      <c r="K83" s="21">
        <f>SUM(E$3:E82)+H83</f>
        <v>2.1006163023930458</v>
      </c>
      <c r="L83" s="21">
        <f>SUM(F$3:F82)+I83</f>
        <v>-0.56285844183386791</v>
      </c>
      <c r="M83" s="21">
        <f>SUM(G$3:G82)+J83</f>
        <v>0</v>
      </c>
      <c r="N83" s="19">
        <f t="shared" si="5"/>
        <v>4.4125888498794321</v>
      </c>
      <c r="O83" s="19">
        <f t="shared" si="5"/>
        <v>0.31680962554364966</v>
      </c>
      <c r="P83" s="19">
        <f t="shared" si="5"/>
        <v>0</v>
      </c>
      <c r="Q83" s="19">
        <f t="shared" si="6"/>
        <v>-1.1823496188557707</v>
      </c>
      <c r="R83" s="19">
        <f t="shared" si="7"/>
        <v>0</v>
      </c>
      <c r="S83" s="19">
        <f t="shared" si="8"/>
        <v>0</v>
      </c>
    </row>
    <row r="84" spans="1:19" x14ac:dyDescent="0.25">
      <c r="A84" s="26">
        <f>Wellpath!E84</f>
        <v>2430</v>
      </c>
      <c r="B84" s="22">
        <v>0</v>
      </c>
      <c r="C84" s="22">
        <v>0</v>
      </c>
      <c r="D84" s="22">
        <f>-SIN(Wellpath!L84) * SIN(Wellpath!O84) / (Bfield * COS(Dip))</f>
        <v>-5.5020538894993826E-5</v>
      </c>
      <c r="E84" s="20">
        <f>Model!$W$16*((drdp!B84+drdp!K84)*MBZ!$B84+(drdp!E84+drdp!N84)*MBZ!$C84+(drdp!H84+drdp!Q84)*MBZ!$D84)</f>
        <v>9.6653713434815311E-2</v>
      </c>
      <c r="F84" s="20">
        <f>Model!$W$16*((drdp!C84+drdp!L84)*MBZ!$B84+(drdp!F84+drdp!O84)*MBZ!$C84+(drdp!I84+drdp!R84)*MBZ!$D84)</f>
        <v>-2.5898284460327912E-2</v>
      </c>
      <c r="G84" s="20">
        <f>Model!$W$16*((drdp!D84+drdp!M84)*MBZ!$B84+(drdp!G84+drdp!P84)*MBZ!$C84+(drdp!J84+drdp!S84)*MBZ!$D84)</f>
        <v>0</v>
      </c>
      <c r="H84" s="18">
        <f>Model!$W$16*((drdp!B84)*MBZ!$B84+(drdp!E84)*MBZ!$C84+(drdp!H84)*MBZ!$D84)</f>
        <v>4.8326856717407655E-2</v>
      </c>
      <c r="I84" s="18">
        <f>Model!$W$16*((drdp!C84)*MBZ!$B84+(drdp!F84)*MBZ!$C84+(drdp!I84)*MBZ!$D84)</f>
        <v>-1.2949142230163956E-2</v>
      </c>
      <c r="J84" s="18">
        <f>Model!$W$16*((drdp!D84)*MBZ!$B84+(drdp!G84)*MBZ!$C84+(drdp!J84)*MBZ!$D84)</f>
        <v>0</v>
      </c>
      <c r="K84" s="21">
        <f>SUM(E$3:E83)+H84</f>
        <v>2.1972700158278609</v>
      </c>
      <c r="L84" s="21">
        <f>SUM(F$3:F83)+I84</f>
        <v>-0.58875672629419584</v>
      </c>
      <c r="M84" s="21">
        <f>SUM(G$3:G83)+J84</f>
        <v>0</v>
      </c>
      <c r="N84" s="19">
        <f t="shared" si="5"/>
        <v>4.8279955224561677</v>
      </c>
      <c r="O84" s="19">
        <f t="shared" si="5"/>
        <v>0.34663448275665865</v>
      </c>
      <c r="P84" s="19">
        <f t="shared" si="5"/>
        <v>0</v>
      </c>
      <c r="Q84" s="19">
        <f t="shared" si="6"/>
        <v>-1.2936575013032072</v>
      </c>
      <c r="R84" s="19">
        <f t="shared" si="7"/>
        <v>0</v>
      </c>
      <c r="S84" s="19">
        <f t="shared" si="8"/>
        <v>0</v>
      </c>
    </row>
    <row r="85" spans="1:19" x14ac:dyDescent="0.25">
      <c r="A85" s="26">
        <f>Wellpath!E85</f>
        <v>2460</v>
      </c>
      <c r="B85" s="22">
        <v>0</v>
      </c>
      <c r="C85" s="22">
        <v>0</v>
      </c>
      <c r="D85" s="22">
        <f>-SIN(Wellpath!L85) * SIN(Wellpath!O85) / (Bfield * COS(Dip))</f>
        <v>-5.5020538894993826E-5</v>
      </c>
      <c r="E85" s="20">
        <f>Model!$W$16*((drdp!B85+drdp!K85)*MBZ!$B85+(drdp!E85+drdp!N85)*MBZ!$C85+(drdp!H85+drdp!Q85)*MBZ!$D85)</f>
        <v>9.6653713434815311E-2</v>
      </c>
      <c r="F85" s="20">
        <f>Model!$W$16*((drdp!C85+drdp!L85)*MBZ!$B85+(drdp!F85+drdp!O85)*MBZ!$C85+(drdp!I85+drdp!R85)*MBZ!$D85)</f>
        <v>-2.5898284460327912E-2</v>
      </c>
      <c r="G85" s="20">
        <f>Model!$W$16*((drdp!D85+drdp!M85)*MBZ!$B85+(drdp!G85+drdp!P85)*MBZ!$C85+(drdp!J85+drdp!S85)*MBZ!$D85)</f>
        <v>0</v>
      </c>
      <c r="H85" s="18">
        <f>Model!$W$16*((drdp!B85)*MBZ!$B85+(drdp!E85)*MBZ!$C85+(drdp!H85)*MBZ!$D85)</f>
        <v>4.8326856717407655E-2</v>
      </c>
      <c r="I85" s="18">
        <f>Model!$W$16*((drdp!C85)*MBZ!$B85+(drdp!F85)*MBZ!$C85+(drdp!I85)*MBZ!$D85)</f>
        <v>-1.2949142230163956E-2</v>
      </c>
      <c r="J85" s="18">
        <f>Model!$W$16*((drdp!D85)*MBZ!$B85+(drdp!G85)*MBZ!$C85+(drdp!J85)*MBZ!$D85)</f>
        <v>0</v>
      </c>
      <c r="K85" s="21">
        <f>SUM(E$3:E84)+H85</f>
        <v>2.293923729262676</v>
      </c>
      <c r="L85" s="21">
        <f>SUM(F$3:F84)+I85</f>
        <v>-0.61465501075452378</v>
      </c>
      <c r="M85" s="21">
        <f>SUM(G$3:G84)+J85</f>
        <v>0</v>
      </c>
      <c r="N85" s="19">
        <f t="shared" si="5"/>
        <v>5.2620860756743824</v>
      </c>
      <c r="O85" s="19">
        <f t="shared" si="5"/>
        <v>0.37780078224564373</v>
      </c>
      <c r="P85" s="19">
        <f t="shared" si="5"/>
        <v>0</v>
      </c>
      <c r="Q85" s="19">
        <f t="shared" si="6"/>
        <v>-1.4099717144800075</v>
      </c>
      <c r="R85" s="19">
        <f t="shared" si="7"/>
        <v>0</v>
      </c>
      <c r="S85" s="19">
        <f t="shared" si="8"/>
        <v>0</v>
      </c>
    </row>
    <row r="86" spans="1:19" x14ac:dyDescent="0.25">
      <c r="A86" s="26">
        <f>Wellpath!E86</f>
        <v>2490</v>
      </c>
      <c r="B86" s="22">
        <v>0</v>
      </c>
      <c r="C86" s="22">
        <v>0</v>
      </c>
      <c r="D86" s="22">
        <f>-SIN(Wellpath!L86) * SIN(Wellpath!O86) / (Bfield * COS(Dip))</f>
        <v>-5.5020538894993826E-5</v>
      </c>
      <c r="E86" s="20">
        <f>Model!$W$16*((drdp!B86+drdp!K86)*MBZ!$B86+(drdp!E86+drdp!N86)*MBZ!$C86+(drdp!H86+drdp!Q86)*MBZ!$D86)</f>
        <v>9.6653713434815311E-2</v>
      </c>
      <c r="F86" s="20">
        <f>Model!$W$16*((drdp!C86+drdp!L86)*MBZ!$B86+(drdp!F86+drdp!O86)*MBZ!$C86+(drdp!I86+drdp!R86)*MBZ!$D86)</f>
        <v>-2.5898284460327912E-2</v>
      </c>
      <c r="G86" s="20">
        <f>Model!$W$16*((drdp!D86+drdp!M86)*MBZ!$B86+(drdp!G86+drdp!P86)*MBZ!$C86+(drdp!J86+drdp!S86)*MBZ!$D86)</f>
        <v>0</v>
      </c>
      <c r="H86" s="18">
        <f>Model!$W$16*((drdp!B86)*MBZ!$B86+(drdp!E86)*MBZ!$C86+(drdp!H86)*MBZ!$D86)</f>
        <v>4.8326856717407655E-2</v>
      </c>
      <c r="I86" s="18">
        <f>Model!$W$16*((drdp!C86)*MBZ!$B86+(drdp!F86)*MBZ!$C86+(drdp!I86)*MBZ!$D86)</f>
        <v>-1.2949142230163956E-2</v>
      </c>
      <c r="J86" s="18">
        <f>Model!$W$16*((drdp!D86)*MBZ!$B86+(drdp!G86)*MBZ!$C86+(drdp!J86)*MBZ!$D86)</f>
        <v>0</v>
      </c>
      <c r="K86" s="21">
        <f>SUM(E$3:E85)+H86</f>
        <v>2.3905774426974911</v>
      </c>
      <c r="L86" s="21">
        <f>SUM(F$3:F85)+I86</f>
        <v>-0.64055329521485171</v>
      </c>
      <c r="M86" s="21">
        <f>SUM(G$3:G85)+J86</f>
        <v>0</v>
      </c>
      <c r="N86" s="19">
        <f t="shared" si="5"/>
        <v>5.7148605095340761</v>
      </c>
      <c r="O86" s="19">
        <f t="shared" si="5"/>
        <v>0.41030852401060497</v>
      </c>
      <c r="P86" s="19">
        <f t="shared" si="5"/>
        <v>0</v>
      </c>
      <c r="Q86" s="19">
        <f t="shared" si="6"/>
        <v>-1.5312922583861712</v>
      </c>
      <c r="R86" s="19">
        <f t="shared" si="7"/>
        <v>0</v>
      </c>
      <c r="S86" s="19">
        <f t="shared" si="8"/>
        <v>0</v>
      </c>
    </row>
    <row r="87" spans="1:19" x14ac:dyDescent="0.25">
      <c r="A87" s="26">
        <f>Wellpath!E87</f>
        <v>2520</v>
      </c>
      <c r="B87" s="22">
        <v>0</v>
      </c>
      <c r="C87" s="22">
        <v>0</v>
      </c>
      <c r="D87" s="22">
        <f>-SIN(Wellpath!L87) * SIN(Wellpath!O87) / (Bfield * COS(Dip))</f>
        <v>-5.5020538894993826E-5</v>
      </c>
      <c r="E87" s="20">
        <f>Model!$W$16*((drdp!B87+drdp!K87)*MBZ!$B87+(drdp!E87+drdp!N87)*MBZ!$C87+(drdp!H87+drdp!Q87)*MBZ!$D87)</f>
        <v>9.6653713434815311E-2</v>
      </c>
      <c r="F87" s="20">
        <f>Model!$W$16*((drdp!C87+drdp!L87)*MBZ!$B87+(drdp!F87+drdp!O87)*MBZ!$C87+(drdp!I87+drdp!R87)*MBZ!$D87)</f>
        <v>-2.5898284460327912E-2</v>
      </c>
      <c r="G87" s="20">
        <f>Model!$W$16*((drdp!D87+drdp!M87)*MBZ!$B87+(drdp!G87+drdp!P87)*MBZ!$C87+(drdp!J87+drdp!S87)*MBZ!$D87)</f>
        <v>0</v>
      </c>
      <c r="H87" s="18">
        <f>Model!$W$16*((drdp!B87)*MBZ!$B87+(drdp!E87)*MBZ!$C87+(drdp!H87)*MBZ!$D87)</f>
        <v>4.8326856717407655E-2</v>
      </c>
      <c r="I87" s="18">
        <f>Model!$W$16*((drdp!C87)*MBZ!$B87+(drdp!F87)*MBZ!$C87+(drdp!I87)*MBZ!$D87)</f>
        <v>-1.2949142230163956E-2</v>
      </c>
      <c r="J87" s="18">
        <f>Model!$W$16*((drdp!D87)*MBZ!$B87+(drdp!G87)*MBZ!$C87+(drdp!J87)*MBZ!$D87)</f>
        <v>0</v>
      </c>
      <c r="K87" s="21">
        <f>SUM(E$3:E86)+H87</f>
        <v>2.4872311561323062</v>
      </c>
      <c r="L87" s="21">
        <f>SUM(F$3:F86)+I87</f>
        <v>-0.66645157967517965</v>
      </c>
      <c r="M87" s="21">
        <f>SUM(G$3:G86)+J87</f>
        <v>0</v>
      </c>
      <c r="N87" s="19">
        <f t="shared" si="5"/>
        <v>6.186318824035248</v>
      </c>
      <c r="O87" s="19">
        <f t="shared" si="5"/>
        <v>0.44415770805154231</v>
      </c>
      <c r="P87" s="19">
        <f t="shared" si="5"/>
        <v>0</v>
      </c>
      <c r="Q87" s="19">
        <f t="shared" si="6"/>
        <v>-1.6576191330216989</v>
      </c>
      <c r="R87" s="19">
        <f t="shared" si="7"/>
        <v>0</v>
      </c>
      <c r="S87" s="19">
        <f t="shared" si="8"/>
        <v>0</v>
      </c>
    </row>
    <row r="88" spans="1:19" x14ac:dyDescent="0.25">
      <c r="A88" s="26">
        <f>Wellpath!E88</f>
        <v>2550</v>
      </c>
      <c r="B88" s="22">
        <v>0</v>
      </c>
      <c r="C88" s="22">
        <v>0</v>
      </c>
      <c r="D88" s="22">
        <f>-SIN(Wellpath!L88) * SIN(Wellpath!O88) / (Bfield * COS(Dip))</f>
        <v>-5.5020538894993826E-5</v>
      </c>
      <c r="E88" s="20">
        <f>Model!$W$16*((drdp!B88+drdp!K88)*MBZ!$B88+(drdp!E88+drdp!N88)*MBZ!$C88+(drdp!H88+drdp!Q88)*MBZ!$D88)</f>
        <v>9.6653713434815311E-2</v>
      </c>
      <c r="F88" s="20">
        <f>Model!$W$16*((drdp!C88+drdp!L88)*MBZ!$B88+(drdp!F88+drdp!O88)*MBZ!$C88+(drdp!I88+drdp!R88)*MBZ!$D88)</f>
        <v>-2.5898284460327912E-2</v>
      </c>
      <c r="G88" s="20">
        <f>Model!$W$16*((drdp!D88+drdp!M88)*MBZ!$B88+(drdp!G88+drdp!P88)*MBZ!$C88+(drdp!J88+drdp!S88)*MBZ!$D88)</f>
        <v>0</v>
      </c>
      <c r="H88" s="18">
        <f>Model!$W$16*((drdp!B88)*MBZ!$B88+(drdp!E88)*MBZ!$C88+(drdp!H88)*MBZ!$D88)</f>
        <v>4.8326856717407655E-2</v>
      </c>
      <c r="I88" s="18">
        <f>Model!$W$16*((drdp!C88)*MBZ!$B88+(drdp!F88)*MBZ!$C88+(drdp!I88)*MBZ!$D88)</f>
        <v>-1.2949142230163956E-2</v>
      </c>
      <c r="J88" s="18">
        <f>Model!$W$16*((drdp!D88)*MBZ!$B88+(drdp!G88)*MBZ!$C88+(drdp!J88)*MBZ!$D88)</f>
        <v>0</v>
      </c>
      <c r="K88" s="21">
        <f>SUM(E$3:E87)+H88</f>
        <v>2.5838848695671213</v>
      </c>
      <c r="L88" s="21">
        <f>SUM(F$3:F87)+I88</f>
        <v>-0.69234986413550759</v>
      </c>
      <c r="M88" s="21">
        <f>SUM(G$3:G87)+J88</f>
        <v>0</v>
      </c>
      <c r="N88" s="19">
        <f t="shared" si="5"/>
        <v>6.676461019177899</v>
      </c>
      <c r="O88" s="19">
        <f t="shared" si="5"/>
        <v>0.47934833436845581</v>
      </c>
      <c r="P88" s="19">
        <f t="shared" si="5"/>
        <v>0</v>
      </c>
      <c r="Q88" s="19">
        <f t="shared" si="6"/>
        <v>-1.7889523383865902</v>
      </c>
      <c r="R88" s="19">
        <f t="shared" si="7"/>
        <v>0</v>
      </c>
      <c r="S88" s="19">
        <f t="shared" si="8"/>
        <v>0</v>
      </c>
    </row>
    <row r="89" spans="1:19" x14ac:dyDescent="0.25">
      <c r="A89" s="26">
        <f>Wellpath!E89</f>
        <v>2580</v>
      </c>
      <c r="B89" s="22">
        <v>0</v>
      </c>
      <c r="C89" s="22">
        <v>0</v>
      </c>
      <c r="D89" s="22">
        <f>-SIN(Wellpath!L89) * SIN(Wellpath!O89) / (Bfield * COS(Dip))</f>
        <v>-5.5020538894993826E-5</v>
      </c>
      <c r="E89" s="20">
        <f>Model!$W$16*((drdp!B89+drdp!K89)*MBZ!$B89+(drdp!E89+drdp!N89)*MBZ!$C89+(drdp!H89+drdp!Q89)*MBZ!$D89)</f>
        <v>9.6653713434815311E-2</v>
      </c>
      <c r="F89" s="20">
        <f>Model!$W$16*((drdp!C89+drdp!L89)*MBZ!$B89+(drdp!F89+drdp!O89)*MBZ!$C89+(drdp!I89+drdp!R89)*MBZ!$D89)</f>
        <v>-2.5898284460327912E-2</v>
      </c>
      <c r="G89" s="20">
        <f>Model!$W$16*((drdp!D89+drdp!M89)*MBZ!$B89+(drdp!G89+drdp!P89)*MBZ!$C89+(drdp!J89+drdp!S89)*MBZ!$D89)</f>
        <v>0</v>
      </c>
      <c r="H89" s="18">
        <f>Model!$W$16*((drdp!B89)*MBZ!$B89+(drdp!E89)*MBZ!$C89+(drdp!H89)*MBZ!$D89)</f>
        <v>4.8326856717407655E-2</v>
      </c>
      <c r="I89" s="18">
        <f>Model!$W$16*((drdp!C89)*MBZ!$B89+(drdp!F89)*MBZ!$C89+(drdp!I89)*MBZ!$D89)</f>
        <v>-1.2949142230163956E-2</v>
      </c>
      <c r="J89" s="18">
        <f>Model!$W$16*((drdp!D89)*MBZ!$B89+(drdp!G89)*MBZ!$C89+(drdp!J89)*MBZ!$D89)</f>
        <v>0</v>
      </c>
      <c r="K89" s="21">
        <f>SUM(E$3:E88)+H89</f>
        <v>2.6805385830019364</v>
      </c>
      <c r="L89" s="21">
        <f>SUM(F$3:F88)+I89</f>
        <v>-0.71824814859583552</v>
      </c>
      <c r="M89" s="21">
        <f>SUM(G$3:G88)+J89</f>
        <v>0</v>
      </c>
      <c r="N89" s="19">
        <f t="shared" si="5"/>
        <v>7.1852870949620291</v>
      </c>
      <c r="O89" s="19">
        <f t="shared" si="5"/>
        <v>0.51588040296134541</v>
      </c>
      <c r="P89" s="19">
        <f t="shared" si="5"/>
        <v>0</v>
      </c>
      <c r="Q89" s="19">
        <f t="shared" si="6"/>
        <v>-1.9252918744808452</v>
      </c>
      <c r="R89" s="19">
        <f t="shared" si="7"/>
        <v>0</v>
      </c>
      <c r="S89" s="19">
        <f t="shared" si="8"/>
        <v>0</v>
      </c>
    </row>
    <row r="90" spans="1:19" x14ac:dyDescent="0.25">
      <c r="A90" s="26">
        <f>Wellpath!E90</f>
        <v>2610</v>
      </c>
      <c r="B90" s="22">
        <v>0</v>
      </c>
      <c r="C90" s="22">
        <v>0</v>
      </c>
      <c r="D90" s="22">
        <f>-SIN(Wellpath!L90) * SIN(Wellpath!O90) / (Bfield * COS(Dip))</f>
        <v>-5.5020538894993826E-5</v>
      </c>
      <c r="E90" s="20">
        <f>Model!$W$16*((drdp!B90+drdp!K90)*MBZ!$B90+(drdp!E90+drdp!N90)*MBZ!$C90+(drdp!H90+drdp!Q90)*MBZ!$D90)</f>
        <v>9.6653713434815311E-2</v>
      </c>
      <c r="F90" s="20">
        <f>Model!$W$16*((drdp!C90+drdp!L90)*MBZ!$B90+(drdp!F90+drdp!O90)*MBZ!$C90+(drdp!I90+drdp!R90)*MBZ!$D90)</f>
        <v>-2.5898284460327912E-2</v>
      </c>
      <c r="G90" s="20">
        <f>Model!$W$16*((drdp!D90+drdp!M90)*MBZ!$B90+(drdp!G90+drdp!P90)*MBZ!$C90+(drdp!J90+drdp!S90)*MBZ!$D90)</f>
        <v>0</v>
      </c>
      <c r="H90" s="18">
        <f>Model!$W$16*((drdp!B90)*MBZ!$B90+(drdp!E90)*MBZ!$C90+(drdp!H90)*MBZ!$D90)</f>
        <v>4.8326856717407655E-2</v>
      </c>
      <c r="I90" s="18">
        <f>Model!$W$16*((drdp!C90)*MBZ!$B90+(drdp!F90)*MBZ!$C90+(drdp!I90)*MBZ!$D90)</f>
        <v>-1.2949142230163956E-2</v>
      </c>
      <c r="J90" s="18">
        <f>Model!$W$16*((drdp!D90)*MBZ!$B90+(drdp!G90)*MBZ!$C90+(drdp!J90)*MBZ!$D90)</f>
        <v>0</v>
      </c>
      <c r="K90" s="21">
        <f>SUM(E$3:E89)+H90</f>
        <v>2.7771922964367515</v>
      </c>
      <c r="L90" s="21">
        <f>SUM(F$3:F89)+I90</f>
        <v>-0.74414643305616346</v>
      </c>
      <c r="M90" s="21">
        <f>SUM(G$3:G89)+J90</f>
        <v>0</v>
      </c>
      <c r="N90" s="19">
        <f t="shared" si="5"/>
        <v>7.7127970513876374</v>
      </c>
      <c r="O90" s="19">
        <f t="shared" si="5"/>
        <v>0.55375391383021122</v>
      </c>
      <c r="P90" s="19">
        <f t="shared" si="5"/>
        <v>0</v>
      </c>
      <c r="Q90" s="19">
        <f t="shared" si="6"/>
        <v>-2.0666377413044641</v>
      </c>
      <c r="R90" s="19">
        <f t="shared" si="7"/>
        <v>0</v>
      </c>
      <c r="S90" s="19">
        <f t="shared" si="8"/>
        <v>0</v>
      </c>
    </row>
    <row r="91" spans="1:19" x14ac:dyDescent="0.25">
      <c r="A91" s="26">
        <f>Wellpath!E91</f>
        <v>2640</v>
      </c>
      <c r="B91" s="22">
        <v>0</v>
      </c>
      <c r="C91" s="22">
        <v>0</v>
      </c>
      <c r="D91" s="22">
        <f>-SIN(Wellpath!L91) * SIN(Wellpath!O91) / (Bfield * COS(Dip))</f>
        <v>-5.5020538894993826E-5</v>
      </c>
      <c r="E91" s="20">
        <f>Model!$W$16*((drdp!B91+drdp!K91)*MBZ!$B91+(drdp!E91+drdp!N91)*MBZ!$C91+(drdp!H91+drdp!Q91)*MBZ!$D91)</f>
        <v>9.6653713434815311E-2</v>
      </c>
      <c r="F91" s="20">
        <f>Model!$W$16*((drdp!C91+drdp!L91)*MBZ!$B91+(drdp!F91+drdp!O91)*MBZ!$C91+(drdp!I91+drdp!R91)*MBZ!$D91)</f>
        <v>-2.5898284460327912E-2</v>
      </c>
      <c r="G91" s="20">
        <f>Model!$W$16*((drdp!D91+drdp!M91)*MBZ!$B91+(drdp!G91+drdp!P91)*MBZ!$C91+(drdp!J91+drdp!S91)*MBZ!$D91)</f>
        <v>0</v>
      </c>
      <c r="H91" s="18">
        <f>Model!$W$16*((drdp!B91)*MBZ!$B91+(drdp!E91)*MBZ!$C91+(drdp!H91)*MBZ!$D91)</f>
        <v>4.8326856717407655E-2</v>
      </c>
      <c r="I91" s="18">
        <f>Model!$W$16*((drdp!C91)*MBZ!$B91+(drdp!F91)*MBZ!$C91+(drdp!I91)*MBZ!$D91)</f>
        <v>-1.2949142230163956E-2</v>
      </c>
      <c r="J91" s="18">
        <f>Model!$W$16*((drdp!D91)*MBZ!$B91+(drdp!G91)*MBZ!$C91+(drdp!J91)*MBZ!$D91)</f>
        <v>0</v>
      </c>
      <c r="K91" s="21">
        <f>SUM(E$3:E90)+H91</f>
        <v>2.8738460098715666</v>
      </c>
      <c r="L91" s="21">
        <f>SUM(F$3:F90)+I91</f>
        <v>-0.77004471751649139</v>
      </c>
      <c r="M91" s="21">
        <f>SUM(G$3:G90)+J91</f>
        <v>0</v>
      </c>
      <c r="N91" s="19">
        <f t="shared" si="5"/>
        <v>8.2589908884547238</v>
      </c>
      <c r="O91" s="19">
        <f t="shared" si="5"/>
        <v>0.59296886697505302</v>
      </c>
      <c r="P91" s="19">
        <f t="shared" si="5"/>
        <v>0</v>
      </c>
      <c r="Q91" s="19">
        <f t="shared" si="6"/>
        <v>-2.2129899388574463</v>
      </c>
      <c r="R91" s="19">
        <f t="shared" si="7"/>
        <v>0</v>
      </c>
      <c r="S91" s="19">
        <f t="shared" si="8"/>
        <v>0</v>
      </c>
    </row>
    <row r="92" spans="1:19" x14ac:dyDescent="0.25">
      <c r="A92" s="26">
        <f>Wellpath!E92</f>
        <v>2670</v>
      </c>
      <c r="B92" s="22">
        <v>0</v>
      </c>
      <c r="C92" s="22">
        <v>0</v>
      </c>
      <c r="D92" s="22">
        <f>-SIN(Wellpath!L92) * SIN(Wellpath!O92) / (Bfield * COS(Dip))</f>
        <v>-5.5020538894993826E-5</v>
      </c>
      <c r="E92" s="20">
        <f>Model!$W$16*((drdp!B92+drdp!K92)*MBZ!$B92+(drdp!E92+drdp!N92)*MBZ!$C92+(drdp!H92+drdp!Q92)*MBZ!$D92)</f>
        <v>9.6653713434815311E-2</v>
      </c>
      <c r="F92" s="20">
        <f>Model!$W$16*((drdp!C92+drdp!L92)*MBZ!$B92+(drdp!F92+drdp!O92)*MBZ!$C92+(drdp!I92+drdp!R92)*MBZ!$D92)</f>
        <v>-2.5898284460327912E-2</v>
      </c>
      <c r="G92" s="20">
        <f>Model!$W$16*((drdp!D92+drdp!M92)*MBZ!$B92+(drdp!G92+drdp!P92)*MBZ!$C92+(drdp!J92+drdp!S92)*MBZ!$D92)</f>
        <v>0</v>
      </c>
      <c r="H92" s="18">
        <f>Model!$W$16*((drdp!B92)*MBZ!$B92+(drdp!E92)*MBZ!$C92+(drdp!H92)*MBZ!$D92)</f>
        <v>4.8326856717407655E-2</v>
      </c>
      <c r="I92" s="18">
        <f>Model!$W$16*((drdp!C92)*MBZ!$B92+(drdp!F92)*MBZ!$C92+(drdp!I92)*MBZ!$D92)</f>
        <v>-1.2949142230163956E-2</v>
      </c>
      <c r="J92" s="18">
        <f>Model!$W$16*((drdp!D92)*MBZ!$B92+(drdp!G92)*MBZ!$C92+(drdp!J92)*MBZ!$D92)</f>
        <v>0</v>
      </c>
      <c r="K92" s="21">
        <f>SUM(E$3:E91)+H92</f>
        <v>2.9704997233063817</v>
      </c>
      <c r="L92" s="21">
        <f>SUM(F$3:F91)+I92</f>
        <v>-0.79594300197681933</v>
      </c>
      <c r="M92" s="21">
        <f>SUM(G$3:G91)+J92</f>
        <v>0</v>
      </c>
      <c r="N92" s="19">
        <f t="shared" si="5"/>
        <v>8.8238686061632894</v>
      </c>
      <c r="O92" s="19">
        <f t="shared" si="5"/>
        <v>0.63352526239587104</v>
      </c>
      <c r="P92" s="19">
        <f t="shared" si="5"/>
        <v>0</v>
      </c>
      <c r="Q92" s="19">
        <f t="shared" si="6"/>
        <v>-2.3643484671397927</v>
      </c>
      <c r="R92" s="19">
        <f t="shared" si="7"/>
        <v>0</v>
      </c>
      <c r="S92" s="19">
        <f t="shared" si="8"/>
        <v>0</v>
      </c>
    </row>
    <row r="93" spans="1:19" x14ac:dyDescent="0.25">
      <c r="A93" s="26">
        <f>Wellpath!E93</f>
        <v>2700</v>
      </c>
      <c r="B93" s="22">
        <v>0</v>
      </c>
      <c r="C93" s="22">
        <v>0</v>
      </c>
      <c r="D93" s="22">
        <f>-SIN(Wellpath!L93) * SIN(Wellpath!O93) / (Bfield * COS(Dip))</f>
        <v>-5.5020538894993826E-5</v>
      </c>
      <c r="E93" s="20">
        <f>Model!$W$16*((drdp!B93+drdp!K93)*MBZ!$B93+(drdp!E93+drdp!N93)*MBZ!$C93+(drdp!H93+drdp!Q93)*MBZ!$D93)</f>
        <v>9.6653713434815311E-2</v>
      </c>
      <c r="F93" s="20">
        <f>Model!$W$16*((drdp!C93+drdp!L93)*MBZ!$B93+(drdp!F93+drdp!O93)*MBZ!$C93+(drdp!I93+drdp!R93)*MBZ!$D93)</f>
        <v>-2.5898284460327912E-2</v>
      </c>
      <c r="G93" s="20">
        <f>Model!$W$16*((drdp!D93+drdp!M93)*MBZ!$B93+(drdp!G93+drdp!P93)*MBZ!$C93+(drdp!J93+drdp!S93)*MBZ!$D93)</f>
        <v>0</v>
      </c>
      <c r="H93" s="18">
        <f>Model!$W$16*((drdp!B93)*MBZ!$B93+(drdp!E93)*MBZ!$C93+(drdp!H93)*MBZ!$D93)</f>
        <v>4.8326856717407655E-2</v>
      </c>
      <c r="I93" s="18">
        <f>Model!$W$16*((drdp!C93)*MBZ!$B93+(drdp!F93)*MBZ!$C93+(drdp!I93)*MBZ!$D93)</f>
        <v>-1.2949142230163956E-2</v>
      </c>
      <c r="J93" s="18">
        <f>Model!$W$16*((drdp!D93)*MBZ!$B93+(drdp!G93)*MBZ!$C93+(drdp!J93)*MBZ!$D93)</f>
        <v>0</v>
      </c>
      <c r="K93" s="21">
        <f>SUM(E$3:E92)+H93</f>
        <v>3.0671534367411968</v>
      </c>
      <c r="L93" s="21">
        <f>SUM(F$3:F92)+I93</f>
        <v>-0.82184128643714727</v>
      </c>
      <c r="M93" s="21">
        <f>SUM(G$3:G92)+J93</f>
        <v>0</v>
      </c>
      <c r="N93" s="19">
        <f t="shared" si="5"/>
        <v>9.407430204513334</v>
      </c>
      <c r="O93" s="19">
        <f t="shared" si="5"/>
        <v>0.67542310009266515</v>
      </c>
      <c r="P93" s="19">
        <f t="shared" si="5"/>
        <v>0</v>
      </c>
      <c r="Q93" s="19">
        <f t="shared" si="6"/>
        <v>-2.5207133261515025</v>
      </c>
      <c r="R93" s="19">
        <f t="shared" si="7"/>
        <v>0</v>
      </c>
      <c r="S93" s="19">
        <f t="shared" si="8"/>
        <v>0</v>
      </c>
    </row>
    <row r="94" spans="1:19" x14ac:dyDescent="0.25">
      <c r="A94" s="26">
        <f>Wellpath!E94</f>
        <v>2730</v>
      </c>
      <c r="B94" s="22">
        <v>0</v>
      </c>
      <c r="C94" s="22">
        <v>0</v>
      </c>
      <c r="D94" s="22">
        <f>-SIN(Wellpath!L94) * SIN(Wellpath!O94) / (Bfield * COS(Dip))</f>
        <v>-5.5020538894993826E-5</v>
      </c>
      <c r="E94" s="20">
        <f>Model!$W$16*((drdp!B94+drdp!K94)*MBZ!$B94+(drdp!E94+drdp!N94)*MBZ!$C94+(drdp!H94+drdp!Q94)*MBZ!$D94)</f>
        <v>9.6653713434815311E-2</v>
      </c>
      <c r="F94" s="20">
        <f>Model!$W$16*((drdp!C94+drdp!L94)*MBZ!$B94+(drdp!F94+drdp!O94)*MBZ!$C94+(drdp!I94+drdp!R94)*MBZ!$D94)</f>
        <v>-2.5898284460327912E-2</v>
      </c>
      <c r="G94" s="20">
        <f>Model!$W$16*((drdp!D94+drdp!M94)*MBZ!$B94+(drdp!G94+drdp!P94)*MBZ!$C94+(drdp!J94+drdp!S94)*MBZ!$D94)</f>
        <v>0</v>
      </c>
      <c r="H94" s="18">
        <f>Model!$W$16*((drdp!B94)*MBZ!$B94+(drdp!E94)*MBZ!$C94+(drdp!H94)*MBZ!$D94)</f>
        <v>4.8326856717407655E-2</v>
      </c>
      <c r="I94" s="18">
        <f>Model!$W$16*((drdp!C94)*MBZ!$B94+(drdp!F94)*MBZ!$C94+(drdp!I94)*MBZ!$D94)</f>
        <v>-1.2949142230163956E-2</v>
      </c>
      <c r="J94" s="18">
        <f>Model!$W$16*((drdp!D94)*MBZ!$B94+(drdp!G94)*MBZ!$C94+(drdp!J94)*MBZ!$D94)</f>
        <v>0</v>
      </c>
      <c r="K94" s="21">
        <f>SUM(E$3:E93)+H94</f>
        <v>3.1638071501760119</v>
      </c>
      <c r="L94" s="21">
        <f>SUM(F$3:F93)+I94</f>
        <v>-0.8477395708974752</v>
      </c>
      <c r="M94" s="21">
        <f>SUM(G$3:G93)+J94</f>
        <v>0</v>
      </c>
      <c r="N94" s="19">
        <f t="shared" si="5"/>
        <v>10.009675683504858</v>
      </c>
      <c r="O94" s="19">
        <f t="shared" si="5"/>
        <v>0.71866238006543537</v>
      </c>
      <c r="P94" s="19">
        <f t="shared" si="5"/>
        <v>0</v>
      </c>
      <c r="Q94" s="19">
        <f t="shared" si="6"/>
        <v>-2.6820845158925763</v>
      </c>
      <c r="R94" s="19">
        <f t="shared" si="7"/>
        <v>0</v>
      </c>
      <c r="S94" s="19">
        <f t="shared" si="8"/>
        <v>0</v>
      </c>
    </row>
    <row r="95" spans="1:19" x14ac:dyDescent="0.25">
      <c r="A95" s="26">
        <f>Wellpath!E95</f>
        <v>2760</v>
      </c>
      <c r="B95" s="22">
        <v>0</v>
      </c>
      <c r="C95" s="22">
        <v>0</v>
      </c>
      <c r="D95" s="22">
        <f>-SIN(Wellpath!L95) * SIN(Wellpath!O95) / (Bfield * COS(Dip))</f>
        <v>-5.5020538894993826E-5</v>
      </c>
      <c r="E95" s="20">
        <f>Model!$W$16*((drdp!B95+drdp!K95)*MBZ!$B95+(drdp!E95+drdp!N95)*MBZ!$C95+(drdp!H95+drdp!Q95)*MBZ!$D95)</f>
        <v>9.6653713434815311E-2</v>
      </c>
      <c r="F95" s="20">
        <f>Model!$W$16*((drdp!C95+drdp!L95)*MBZ!$B95+(drdp!F95+drdp!O95)*MBZ!$C95+(drdp!I95+drdp!R95)*MBZ!$D95)</f>
        <v>-2.5898284460327912E-2</v>
      </c>
      <c r="G95" s="20">
        <f>Model!$W$16*((drdp!D95+drdp!M95)*MBZ!$B95+(drdp!G95+drdp!P95)*MBZ!$C95+(drdp!J95+drdp!S95)*MBZ!$D95)</f>
        <v>0</v>
      </c>
      <c r="H95" s="18">
        <f>Model!$W$16*((drdp!B95)*MBZ!$B95+(drdp!E95)*MBZ!$C95+(drdp!H95)*MBZ!$D95)</f>
        <v>4.8326856717407655E-2</v>
      </c>
      <c r="I95" s="18">
        <f>Model!$W$16*((drdp!C95)*MBZ!$B95+(drdp!F95)*MBZ!$C95+(drdp!I95)*MBZ!$D95)</f>
        <v>-1.2949142230163956E-2</v>
      </c>
      <c r="J95" s="18">
        <f>Model!$W$16*((drdp!D95)*MBZ!$B95+(drdp!G95)*MBZ!$C95+(drdp!J95)*MBZ!$D95)</f>
        <v>0</v>
      </c>
      <c r="K95" s="21">
        <f>SUM(E$3:E94)+H95</f>
        <v>3.260460863610827</v>
      </c>
      <c r="L95" s="21">
        <f>SUM(F$3:F94)+I95</f>
        <v>-0.87363785535780314</v>
      </c>
      <c r="M95" s="21">
        <f>SUM(G$3:G94)+J95</f>
        <v>0</v>
      </c>
      <c r="N95" s="19">
        <f t="shared" si="5"/>
        <v>10.63060504313786</v>
      </c>
      <c r="O95" s="19">
        <f t="shared" si="5"/>
        <v>0.7632431023141818</v>
      </c>
      <c r="P95" s="19">
        <f t="shared" si="5"/>
        <v>0</v>
      </c>
      <c r="Q95" s="19">
        <f t="shared" si="6"/>
        <v>-2.8484620363630135</v>
      </c>
      <c r="R95" s="19">
        <f t="shared" si="7"/>
        <v>0</v>
      </c>
      <c r="S95" s="19">
        <f t="shared" si="8"/>
        <v>0</v>
      </c>
    </row>
    <row r="96" spans="1:19" x14ac:dyDescent="0.25">
      <c r="A96" s="26">
        <f>Wellpath!E96</f>
        <v>2790</v>
      </c>
      <c r="B96" s="22">
        <v>0</v>
      </c>
      <c r="C96" s="22">
        <v>0</v>
      </c>
      <c r="D96" s="22">
        <f>-SIN(Wellpath!L96) * SIN(Wellpath!O96) / (Bfield * COS(Dip))</f>
        <v>-5.5020538894993826E-5</v>
      </c>
      <c r="E96" s="20">
        <f>Model!$W$16*((drdp!B96+drdp!K96)*MBZ!$B96+(drdp!E96+drdp!N96)*MBZ!$C96+(drdp!H96+drdp!Q96)*MBZ!$D96)</f>
        <v>9.6653713434815311E-2</v>
      </c>
      <c r="F96" s="20">
        <f>Model!$W$16*((drdp!C96+drdp!L96)*MBZ!$B96+(drdp!F96+drdp!O96)*MBZ!$C96+(drdp!I96+drdp!R96)*MBZ!$D96)</f>
        <v>-2.5898284460327912E-2</v>
      </c>
      <c r="G96" s="20">
        <f>Model!$W$16*((drdp!D96+drdp!M96)*MBZ!$B96+(drdp!G96+drdp!P96)*MBZ!$C96+(drdp!J96+drdp!S96)*MBZ!$D96)</f>
        <v>0</v>
      </c>
      <c r="H96" s="18">
        <f>Model!$W$16*((drdp!B96)*MBZ!$B96+(drdp!E96)*MBZ!$C96+(drdp!H96)*MBZ!$D96)</f>
        <v>4.8326856717407655E-2</v>
      </c>
      <c r="I96" s="18">
        <f>Model!$W$16*((drdp!C96)*MBZ!$B96+(drdp!F96)*MBZ!$C96+(drdp!I96)*MBZ!$D96)</f>
        <v>-1.2949142230163956E-2</v>
      </c>
      <c r="J96" s="18">
        <f>Model!$W$16*((drdp!D96)*MBZ!$B96+(drdp!G96)*MBZ!$C96+(drdp!J96)*MBZ!$D96)</f>
        <v>0</v>
      </c>
      <c r="K96" s="21">
        <f>SUM(E$3:E95)+H96</f>
        <v>3.3571145770456421</v>
      </c>
      <c r="L96" s="21">
        <f>SUM(F$3:F95)+I96</f>
        <v>-0.89953613981813108</v>
      </c>
      <c r="M96" s="21">
        <f>SUM(G$3:G95)+J96</f>
        <v>0</v>
      </c>
      <c r="N96" s="19">
        <f t="shared" si="5"/>
        <v>11.270218283412341</v>
      </c>
      <c r="O96" s="19">
        <f t="shared" si="5"/>
        <v>0.80916526683890422</v>
      </c>
      <c r="P96" s="19">
        <f t="shared" si="5"/>
        <v>0</v>
      </c>
      <c r="Q96" s="19">
        <f t="shared" si="6"/>
        <v>-3.0198458875628145</v>
      </c>
      <c r="R96" s="19">
        <f t="shared" si="7"/>
        <v>0</v>
      </c>
      <c r="S96" s="19">
        <f t="shared" si="8"/>
        <v>0</v>
      </c>
    </row>
    <row r="97" spans="1:19" x14ac:dyDescent="0.25">
      <c r="A97" s="26">
        <f>Wellpath!E97</f>
        <v>2820</v>
      </c>
      <c r="B97" s="22">
        <v>0</v>
      </c>
      <c r="C97" s="22">
        <v>0</v>
      </c>
      <c r="D97" s="22">
        <f>-SIN(Wellpath!L97) * SIN(Wellpath!O97) / (Bfield * COS(Dip))</f>
        <v>-5.5020538894993826E-5</v>
      </c>
      <c r="E97" s="20">
        <f>Model!$W$16*((drdp!B97+drdp!K97)*MBZ!$B97+(drdp!E97+drdp!N97)*MBZ!$C97+(drdp!H97+drdp!Q97)*MBZ!$D97)</f>
        <v>9.6653713434815311E-2</v>
      </c>
      <c r="F97" s="20">
        <f>Model!$W$16*((drdp!C97+drdp!L97)*MBZ!$B97+(drdp!F97+drdp!O97)*MBZ!$C97+(drdp!I97+drdp!R97)*MBZ!$D97)</f>
        <v>-2.5898284460327912E-2</v>
      </c>
      <c r="G97" s="20">
        <f>Model!$W$16*((drdp!D97+drdp!M97)*MBZ!$B97+(drdp!G97+drdp!P97)*MBZ!$C97+(drdp!J97+drdp!S97)*MBZ!$D97)</f>
        <v>0</v>
      </c>
      <c r="H97" s="18">
        <f>Model!$W$16*((drdp!B97)*MBZ!$B97+(drdp!E97)*MBZ!$C97+(drdp!H97)*MBZ!$D97)</f>
        <v>4.8326856717407655E-2</v>
      </c>
      <c r="I97" s="18">
        <f>Model!$W$16*((drdp!C97)*MBZ!$B97+(drdp!F97)*MBZ!$C97+(drdp!I97)*MBZ!$D97)</f>
        <v>-1.2949142230163956E-2</v>
      </c>
      <c r="J97" s="18">
        <f>Model!$W$16*((drdp!D97)*MBZ!$B97+(drdp!G97)*MBZ!$C97+(drdp!J97)*MBZ!$D97)</f>
        <v>0</v>
      </c>
      <c r="K97" s="21">
        <f>SUM(E$3:E96)+H97</f>
        <v>3.4537682904804572</v>
      </c>
      <c r="L97" s="21">
        <f>SUM(F$3:F96)+I97</f>
        <v>-0.92543442427845901</v>
      </c>
      <c r="M97" s="21">
        <f>SUM(G$3:G96)+J97</f>
        <v>0</v>
      </c>
      <c r="N97" s="19">
        <f t="shared" si="5"/>
        <v>11.9285154043283</v>
      </c>
      <c r="O97" s="19">
        <f t="shared" si="5"/>
        <v>0.85642887363960285</v>
      </c>
      <c r="P97" s="19">
        <f t="shared" si="5"/>
        <v>0</v>
      </c>
      <c r="Q97" s="19">
        <f t="shared" si="6"/>
        <v>-3.1962360694919796</v>
      </c>
      <c r="R97" s="19">
        <f t="shared" si="7"/>
        <v>0</v>
      </c>
      <c r="S97" s="19">
        <f t="shared" si="8"/>
        <v>0</v>
      </c>
    </row>
    <row r="98" spans="1:19" x14ac:dyDescent="0.25">
      <c r="A98" s="26">
        <f>Wellpath!E98</f>
        <v>2850</v>
      </c>
      <c r="B98" s="22">
        <v>0</v>
      </c>
      <c r="C98" s="22">
        <v>0</v>
      </c>
      <c r="D98" s="22">
        <f>-SIN(Wellpath!L98) * SIN(Wellpath!O98) / (Bfield * COS(Dip))</f>
        <v>-5.5020538894993826E-5</v>
      </c>
      <c r="E98" s="20">
        <f>Model!$W$16*((drdp!B98+drdp!K98)*MBZ!$B98+(drdp!E98+drdp!N98)*MBZ!$C98+(drdp!H98+drdp!Q98)*MBZ!$D98)</f>
        <v>9.6653713434815311E-2</v>
      </c>
      <c r="F98" s="20">
        <f>Model!$W$16*((drdp!C98+drdp!L98)*MBZ!$B98+(drdp!F98+drdp!O98)*MBZ!$C98+(drdp!I98+drdp!R98)*MBZ!$D98)</f>
        <v>-2.5898284460327912E-2</v>
      </c>
      <c r="G98" s="20">
        <f>Model!$W$16*((drdp!D98+drdp!M98)*MBZ!$B98+(drdp!G98+drdp!P98)*MBZ!$C98+(drdp!J98+drdp!S98)*MBZ!$D98)</f>
        <v>0</v>
      </c>
      <c r="H98" s="18">
        <f>Model!$W$16*((drdp!B98)*MBZ!$B98+(drdp!E98)*MBZ!$C98+(drdp!H98)*MBZ!$D98)</f>
        <v>4.8326856717407655E-2</v>
      </c>
      <c r="I98" s="18">
        <f>Model!$W$16*((drdp!C98)*MBZ!$B98+(drdp!F98)*MBZ!$C98+(drdp!I98)*MBZ!$D98)</f>
        <v>-1.2949142230163956E-2</v>
      </c>
      <c r="J98" s="18">
        <f>Model!$W$16*((drdp!D98)*MBZ!$B98+(drdp!G98)*MBZ!$C98+(drdp!J98)*MBZ!$D98)</f>
        <v>0</v>
      </c>
      <c r="K98" s="21">
        <f>SUM(E$3:E97)+H98</f>
        <v>3.5504220039152723</v>
      </c>
      <c r="L98" s="21">
        <f>SUM(F$3:F97)+I98</f>
        <v>-0.95133270873878695</v>
      </c>
      <c r="M98" s="21">
        <f>SUM(G$3:G97)+J98</f>
        <v>0</v>
      </c>
      <c r="N98" s="19">
        <f t="shared" si="5"/>
        <v>12.605496405885738</v>
      </c>
      <c r="O98" s="19">
        <f t="shared" si="5"/>
        <v>0.90503392271627769</v>
      </c>
      <c r="P98" s="19">
        <f t="shared" si="5"/>
        <v>0</v>
      </c>
      <c r="Q98" s="19">
        <f t="shared" si="6"/>
        <v>-3.377632582150508</v>
      </c>
      <c r="R98" s="19">
        <f t="shared" si="7"/>
        <v>0</v>
      </c>
      <c r="S98" s="19">
        <f t="shared" si="8"/>
        <v>0</v>
      </c>
    </row>
    <row r="99" spans="1:19" x14ac:dyDescent="0.25">
      <c r="A99" s="26">
        <f>Wellpath!E99</f>
        <v>2880</v>
      </c>
      <c r="B99" s="22">
        <v>0</v>
      </c>
      <c r="C99" s="22">
        <v>0</v>
      </c>
      <c r="D99" s="22">
        <f>-SIN(Wellpath!L99) * SIN(Wellpath!O99) / (Bfield * COS(Dip))</f>
        <v>-5.5020538894993826E-5</v>
      </c>
      <c r="E99" s="20">
        <f>Model!$W$16*((drdp!B99+drdp!K99)*MBZ!$B99+(drdp!E99+drdp!N99)*MBZ!$C99+(drdp!H99+drdp!Q99)*MBZ!$D99)</f>
        <v>9.6653713434815311E-2</v>
      </c>
      <c r="F99" s="20">
        <f>Model!$W$16*((drdp!C99+drdp!L99)*MBZ!$B99+(drdp!F99+drdp!O99)*MBZ!$C99+(drdp!I99+drdp!R99)*MBZ!$D99)</f>
        <v>-2.5898284460327912E-2</v>
      </c>
      <c r="G99" s="20">
        <f>Model!$W$16*((drdp!D99+drdp!M99)*MBZ!$B99+(drdp!G99+drdp!P99)*MBZ!$C99+(drdp!J99+drdp!S99)*MBZ!$D99)</f>
        <v>0</v>
      </c>
      <c r="H99" s="18">
        <f>Model!$W$16*((drdp!B99)*MBZ!$B99+(drdp!E99)*MBZ!$C99+(drdp!H99)*MBZ!$D99)</f>
        <v>4.8326856717407655E-2</v>
      </c>
      <c r="I99" s="18">
        <f>Model!$W$16*((drdp!C99)*MBZ!$B99+(drdp!F99)*MBZ!$C99+(drdp!I99)*MBZ!$D99)</f>
        <v>-1.2949142230163956E-2</v>
      </c>
      <c r="J99" s="18">
        <f>Model!$W$16*((drdp!D99)*MBZ!$B99+(drdp!G99)*MBZ!$C99+(drdp!J99)*MBZ!$D99)</f>
        <v>0</v>
      </c>
      <c r="K99" s="21">
        <f>SUM(E$3:E98)+H99</f>
        <v>3.6470757173500874</v>
      </c>
      <c r="L99" s="21">
        <f>SUM(F$3:F98)+I99</f>
        <v>-0.97723099319911488</v>
      </c>
      <c r="M99" s="21">
        <f>SUM(G$3:G98)+J99</f>
        <v>0</v>
      </c>
      <c r="N99" s="19">
        <f t="shared" si="5"/>
        <v>13.301161288084655</v>
      </c>
      <c r="O99" s="19">
        <f t="shared" si="5"/>
        <v>0.95498041406892853</v>
      </c>
      <c r="P99" s="19">
        <f t="shared" si="5"/>
        <v>0</v>
      </c>
      <c r="Q99" s="19">
        <f t="shared" si="6"/>
        <v>-3.5640354255384001</v>
      </c>
      <c r="R99" s="19">
        <f t="shared" si="7"/>
        <v>0</v>
      </c>
      <c r="S99" s="19">
        <f t="shared" si="8"/>
        <v>0</v>
      </c>
    </row>
    <row r="100" spans="1:19" x14ac:dyDescent="0.25">
      <c r="A100" s="26">
        <f>Wellpath!E100</f>
        <v>2910</v>
      </c>
      <c r="B100" s="22">
        <v>0</v>
      </c>
      <c r="C100" s="22">
        <v>0</v>
      </c>
      <c r="D100" s="22">
        <f>-SIN(Wellpath!L100) * SIN(Wellpath!O100) / (Bfield * COS(Dip))</f>
        <v>-5.5020538894993826E-5</v>
      </c>
      <c r="E100" s="20">
        <f>Model!$W$16*((drdp!B100+drdp!K100)*MBZ!$B100+(drdp!E100+drdp!N100)*MBZ!$C100+(drdp!H100+drdp!Q100)*MBZ!$D100)</f>
        <v>9.6653713434815311E-2</v>
      </c>
      <c r="F100" s="20">
        <f>Model!$W$16*((drdp!C100+drdp!L100)*MBZ!$B100+(drdp!F100+drdp!O100)*MBZ!$C100+(drdp!I100+drdp!R100)*MBZ!$D100)</f>
        <v>-2.5898284460327912E-2</v>
      </c>
      <c r="G100" s="20">
        <f>Model!$W$16*((drdp!D100+drdp!M100)*MBZ!$B100+(drdp!G100+drdp!P100)*MBZ!$C100+(drdp!J100+drdp!S100)*MBZ!$D100)</f>
        <v>0</v>
      </c>
      <c r="H100" s="18">
        <f>Model!$W$16*((drdp!B100)*MBZ!$B100+(drdp!E100)*MBZ!$C100+(drdp!H100)*MBZ!$D100)</f>
        <v>4.8326856717407655E-2</v>
      </c>
      <c r="I100" s="18">
        <f>Model!$W$16*((drdp!C100)*MBZ!$B100+(drdp!F100)*MBZ!$C100+(drdp!I100)*MBZ!$D100)</f>
        <v>-1.2949142230163956E-2</v>
      </c>
      <c r="J100" s="18">
        <f>Model!$W$16*((drdp!D100)*MBZ!$B100+(drdp!G100)*MBZ!$C100+(drdp!J100)*MBZ!$D100)</f>
        <v>0</v>
      </c>
      <c r="K100" s="21">
        <f>SUM(E$3:E99)+H100</f>
        <v>3.7437294307849025</v>
      </c>
      <c r="L100" s="21">
        <f>SUM(F$3:F99)+I100</f>
        <v>-1.0031292776594427</v>
      </c>
      <c r="M100" s="21">
        <f>SUM(G$3:G99)+J100</f>
        <v>0</v>
      </c>
      <c r="N100" s="19">
        <f t="shared" si="5"/>
        <v>14.01551005092505</v>
      </c>
      <c r="O100" s="19">
        <f t="shared" si="5"/>
        <v>1.0062683476975554</v>
      </c>
      <c r="P100" s="19">
        <f t="shared" si="5"/>
        <v>0</v>
      </c>
      <c r="Q100" s="19">
        <f t="shared" si="6"/>
        <v>-3.755444599655656</v>
      </c>
      <c r="R100" s="19">
        <f t="shared" si="7"/>
        <v>0</v>
      </c>
      <c r="S100" s="19">
        <f t="shared" si="8"/>
        <v>0</v>
      </c>
    </row>
    <row r="101" spans="1:19" x14ac:dyDescent="0.25">
      <c r="A101" s="26">
        <f>Wellpath!E101</f>
        <v>2940</v>
      </c>
      <c r="B101" s="22">
        <v>0</v>
      </c>
      <c r="C101" s="22">
        <v>0</v>
      </c>
      <c r="D101" s="22">
        <f>-SIN(Wellpath!L101) * SIN(Wellpath!O101) / (Bfield * COS(Dip))</f>
        <v>-5.5020538894993826E-5</v>
      </c>
      <c r="E101" s="20">
        <f>Model!$W$16*((drdp!B101+drdp!K101)*MBZ!$B101+(drdp!E101+drdp!N101)*MBZ!$C101+(drdp!H101+drdp!Q101)*MBZ!$D101)</f>
        <v>9.6653713434815311E-2</v>
      </c>
      <c r="F101" s="20">
        <f>Model!$W$16*((drdp!C101+drdp!L101)*MBZ!$B101+(drdp!F101+drdp!O101)*MBZ!$C101+(drdp!I101+drdp!R101)*MBZ!$D101)</f>
        <v>-2.5898284460327912E-2</v>
      </c>
      <c r="G101" s="20">
        <f>Model!$W$16*((drdp!D101+drdp!M101)*MBZ!$B101+(drdp!G101+drdp!P101)*MBZ!$C101+(drdp!J101+drdp!S101)*MBZ!$D101)</f>
        <v>0</v>
      </c>
      <c r="H101" s="18">
        <f>Model!$W$16*((drdp!B101)*MBZ!$B101+(drdp!E101)*MBZ!$C101+(drdp!H101)*MBZ!$D101)</f>
        <v>4.8326856717407655E-2</v>
      </c>
      <c r="I101" s="18">
        <f>Model!$W$16*((drdp!C101)*MBZ!$B101+(drdp!F101)*MBZ!$C101+(drdp!I101)*MBZ!$D101)</f>
        <v>-1.2949142230163956E-2</v>
      </c>
      <c r="J101" s="18">
        <f>Model!$W$16*((drdp!D101)*MBZ!$B101+(drdp!G101)*MBZ!$C101+(drdp!J101)*MBZ!$D101)</f>
        <v>0</v>
      </c>
      <c r="K101" s="21">
        <f>SUM(E$3:E100)+H101</f>
        <v>3.8403831442197176</v>
      </c>
      <c r="L101" s="21">
        <f>SUM(F$3:F100)+I101</f>
        <v>-1.0290275621197706</v>
      </c>
      <c r="M101" s="21">
        <f>SUM(G$3:G100)+J101</f>
        <v>0</v>
      </c>
      <c r="N101" s="19">
        <f t="shared" si="5"/>
        <v>14.748542694406924</v>
      </c>
      <c r="O101" s="19">
        <f t="shared" si="5"/>
        <v>1.0588977236021584</v>
      </c>
      <c r="P101" s="19">
        <f t="shared" si="5"/>
        <v>0</v>
      </c>
      <c r="Q101" s="19">
        <f t="shared" si="6"/>
        <v>-3.9518601045022757</v>
      </c>
      <c r="R101" s="19">
        <f t="shared" si="7"/>
        <v>0</v>
      </c>
      <c r="S101" s="19">
        <f t="shared" si="8"/>
        <v>0</v>
      </c>
    </row>
    <row r="102" spans="1:19" x14ac:dyDescent="0.25">
      <c r="A102" s="26">
        <f>Wellpath!E102</f>
        <v>2970</v>
      </c>
      <c r="B102" s="22">
        <v>0</v>
      </c>
      <c r="C102" s="22">
        <v>0</v>
      </c>
      <c r="D102" s="22">
        <f>-SIN(Wellpath!L102) * SIN(Wellpath!O102) / (Bfield * COS(Dip))</f>
        <v>-5.5020538894993826E-5</v>
      </c>
      <c r="E102" s="20">
        <f>Model!$W$16*((drdp!B102+drdp!K102)*MBZ!$B102+(drdp!E102+drdp!N102)*MBZ!$C102+(drdp!H102+drdp!Q102)*MBZ!$D102)</f>
        <v>9.6653713434815311E-2</v>
      </c>
      <c r="F102" s="20">
        <f>Model!$W$16*((drdp!C102+drdp!L102)*MBZ!$B102+(drdp!F102+drdp!O102)*MBZ!$C102+(drdp!I102+drdp!R102)*MBZ!$D102)</f>
        <v>-2.5898284460327912E-2</v>
      </c>
      <c r="G102" s="20">
        <f>Model!$W$16*((drdp!D102+drdp!M102)*MBZ!$B102+(drdp!G102+drdp!P102)*MBZ!$C102+(drdp!J102+drdp!S102)*MBZ!$D102)</f>
        <v>0</v>
      </c>
      <c r="H102" s="18">
        <f>Model!$W$16*((drdp!B102)*MBZ!$B102+(drdp!E102)*MBZ!$C102+(drdp!H102)*MBZ!$D102)</f>
        <v>4.8326856717407655E-2</v>
      </c>
      <c r="I102" s="18">
        <f>Model!$W$16*((drdp!C102)*MBZ!$B102+(drdp!F102)*MBZ!$C102+(drdp!I102)*MBZ!$D102)</f>
        <v>-1.2949142230163956E-2</v>
      </c>
      <c r="J102" s="18">
        <f>Model!$W$16*((drdp!D102)*MBZ!$B102+(drdp!G102)*MBZ!$C102+(drdp!J102)*MBZ!$D102)</f>
        <v>0</v>
      </c>
      <c r="K102" s="21">
        <f>SUM(E$3:E101)+H102</f>
        <v>3.9370368576545327</v>
      </c>
      <c r="L102" s="21">
        <f>SUM(F$3:F101)+I102</f>
        <v>-1.0549258465800986</v>
      </c>
      <c r="M102" s="21">
        <f>SUM(G$3:G101)+J102</f>
        <v>0</v>
      </c>
      <c r="N102" s="19">
        <f t="shared" si="5"/>
        <v>15.500259218530278</v>
      </c>
      <c r="O102" s="19">
        <f t="shared" si="5"/>
        <v>1.1128685417827378</v>
      </c>
      <c r="P102" s="19">
        <f t="shared" si="5"/>
        <v>0</v>
      </c>
      <c r="Q102" s="19">
        <f t="shared" si="6"/>
        <v>-4.1532819400782586</v>
      </c>
      <c r="R102" s="19">
        <f t="shared" si="7"/>
        <v>0</v>
      </c>
      <c r="S102" s="19">
        <f t="shared" si="8"/>
        <v>0</v>
      </c>
    </row>
    <row r="103" spans="1:19" x14ac:dyDescent="0.25">
      <c r="A103" s="26">
        <f>Wellpath!E103</f>
        <v>3000</v>
      </c>
      <c r="B103" s="22">
        <v>0</v>
      </c>
      <c r="C103" s="22">
        <v>0</v>
      </c>
      <c r="D103" s="22">
        <f>-SIN(Wellpath!L103) * SIN(Wellpath!O103) / (Bfield * COS(Dip))</f>
        <v>-5.5020538894993826E-5</v>
      </c>
      <c r="E103" s="20">
        <f>Model!$W$16*((drdp!B103+drdp!K103)*MBZ!$B103+(drdp!E103+drdp!N103)*MBZ!$C103+(drdp!H103+drdp!Q103)*MBZ!$D103)</f>
        <v>9.6653713434815311E-2</v>
      </c>
      <c r="F103" s="20">
        <f>Model!$W$16*((drdp!C103+drdp!L103)*MBZ!$B103+(drdp!F103+drdp!O103)*MBZ!$C103+(drdp!I103+drdp!R103)*MBZ!$D103)</f>
        <v>-2.5898284460327912E-2</v>
      </c>
      <c r="G103" s="20">
        <f>Model!$W$16*((drdp!D103+drdp!M103)*MBZ!$B103+(drdp!G103+drdp!P103)*MBZ!$C103+(drdp!J103+drdp!S103)*MBZ!$D103)</f>
        <v>0</v>
      </c>
      <c r="H103" s="18">
        <f>Model!$W$16*((drdp!B103)*MBZ!$B103+(drdp!E103)*MBZ!$C103+(drdp!H103)*MBZ!$D103)</f>
        <v>4.8326856717407655E-2</v>
      </c>
      <c r="I103" s="18">
        <f>Model!$W$16*((drdp!C103)*MBZ!$B103+(drdp!F103)*MBZ!$C103+(drdp!I103)*MBZ!$D103)</f>
        <v>-1.2949142230163956E-2</v>
      </c>
      <c r="J103" s="18">
        <f>Model!$W$16*((drdp!D103)*MBZ!$B103+(drdp!G103)*MBZ!$C103+(drdp!J103)*MBZ!$D103)</f>
        <v>0</v>
      </c>
      <c r="K103" s="21">
        <f>SUM(E$3:E102)+H103</f>
        <v>4.0336905710893483</v>
      </c>
      <c r="L103" s="21">
        <f>SUM(F$3:F102)+I103</f>
        <v>-1.0808241310404265</v>
      </c>
      <c r="M103" s="21">
        <f>SUM(G$3:G102)+J103</f>
        <v>0</v>
      </c>
      <c r="N103" s="19">
        <f t="shared" si="5"/>
        <v>16.270659623295114</v>
      </c>
      <c r="O103" s="19">
        <f t="shared" si="5"/>
        <v>1.168180802239293</v>
      </c>
      <c r="P103" s="19">
        <f t="shared" si="5"/>
        <v>0</v>
      </c>
      <c r="Q103" s="19">
        <f t="shared" si="6"/>
        <v>-4.3597101063836066</v>
      </c>
      <c r="R103" s="19">
        <f t="shared" si="7"/>
        <v>0</v>
      </c>
      <c r="S103" s="19">
        <f t="shared" si="8"/>
        <v>0</v>
      </c>
    </row>
    <row r="104" spans="1:19" x14ac:dyDescent="0.25">
      <c r="A104" s="26">
        <f>Wellpath!E104</f>
        <v>3030</v>
      </c>
      <c r="B104" s="22">
        <v>0</v>
      </c>
      <c r="C104" s="22">
        <v>0</v>
      </c>
      <c r="D104" s="22">
        <f>-SIN(Wellpath!L104) * SIN(Wellpath!O104) / (Bfield * COS(Dip))</f>
        <v>-5.5020538894993826E-5</v>
      </c>
      <c r="E104" s="20">
        <f>Model!$W$16*((drdp!B104+drdp!K104)*MBZ!$B104+(drdp!E104+drdp!N104)*MBZ!$C104+(drdp!H104+drdp!Q104)*MBZ!$D104)</f>
        <v>9.6653713434815311E-2</v>
      </c>
      <c r="F104" s="20">
        <f>Model!$W$16*((drdp!C104+drdp!L104)*MBZ!$B104+(drdp!F104+drdp!O104)*MBZ!$C104+(drdp!I104+drdp!R104)*MBZ!$D104)</f>
        <v>-2.5898284460327912E-2</v>
      </c>
      <c r="G104" s="20">
        <f>Model!$W$16*((drdp!D104+drdp!M104)*MBZ!$B104+(drdp!G104+drdp!P104)*MBZ!$C104+(drdp!J104+drdp!S104)*MBZ!$D104)</f>
        <v>0</v>
      </c>
      <c r="H104" s="18">
        <f>Model!$W$16*((drdp!B104)*MBZ!$B104+(drdp!E104)*MBZ!$C104+(drdp!H104)*MBZ!$D104)</f>
        <v>4.8326856717407655E-2</v>
      </c>
      <c r="I104" s="18">
        <f>Model!$W$16*((drdp!C104)*MBZ!$B104+(drdp!F104)*MBZ!$C104+(drdp!I104)*MBZ!$D104)</f>
        <v>-1.2949142230163956E-2</v>
      </c>
      <c r="J104" s="18">
        <f>Model!$W$16*((drdp!D104)*MBZ!$B104+(drdp!G104)*MBZ!$C104+(drdp!J104)*MBZ!$D104)</f>
        <v>0</v>
      </c>
      <c r="K104" s="21">
        <f>SUM(E$3:E103)+H104</f>
        <v>4.1303442845241634</v>
      </c>
      <c r="L104" s="21">
        <f>SUM(F$3:F103)+I104</f>
        <v>-1.1067224155007545</v>
      </c>
      <c r="M104" s="21">
        <f>SUM(G$3:G103)+J104</f>
        <v>0</v>
      </c>
      <c r="N104" s="19">
        <f t="shared" si="5"/>
        <v>17.059743908701424</v>
      </c>
      <c r="O104" s="19">
        <f t="shared" si="5"/>
        <v>1.2248345049718246</v>
      </c>
      <c r="P104" s="19">
        <f t="shared" si="5"/>
        <v>0</v>
      </c>
      <c r="Q104" s="19">
        <f t="shared" si="6"/>
        <v>-4.5711446034183174</v>
      </c>
      <c r="R104" s="19">
        <f t="shared" si="7"/>
        <v>0</v>
      </c>
      <c r="S104" s="19">
        <f t="shared" si="8"/>
        <v>0</v>
      </c>
    </row>
    <row r="105" spans="1:19" x14ac:dyDescent="0.25">
      <c r="A105" s="26">
        <f>Wellpath!E105</f>
        <v>3060</v>
      </c>
      <c r="B105" s="22">
        <v>0</v>
      </c>
      <c r="C105" s="22">
        <v>0</v>
      </c>
      <c r="D105" s="22">
        <f>-SIN(Wellpath!L105) * SIN(Wellpath!O105) / (Bfield * COS(Dip))</f>
        <v>-5.5020538894993826E-5</v>
      </c>
      <c r="E105" s="20">
        <f>Model!$W$16*((drdp!B105+drdp!K105)*MBZ!$B105+(drdp!E105+drdp!N105)*MBZ!$C105+(drdp!H105+drdp!Q105)*MBZ!$D105)</f>
        <v>9.6653713434815311E-2</v>
      </c>
      <c r="F105" s="20">
        <f>Model!$W$16*((drdp!C105+drdp!L105)*MBZ!$B105+(drdp!F105+drdp!O105)*MBZ!$C105+(drdp!I105+drdp!R105)*MBZ!$D105)</f>
        <v>-2.5898284460327912E-2</v>
      </c>
      <c r="G105" s="20">
        <f>Model!$W$16*((drdp!D105+drdp!M105)*MBZ!$B105+(drdp!G105+drdp!P105)*MBZ!$C105+(drdp!J105+drdp!S105)*MBZ!$D105)</f>
        <v>0</v>
      </c>
      <c r="H105" s="18">
        <f>Model!$W$16*((drdp!B105)*MBZ!$B105+(drdp!E105)*MBZ!$C105+(drdp!H105)*MBZ!$D105)</f>
        <v>4.8326856717407655E-2</v>
      </c>
      <c r="I105" s="18">
        <f>Model!$W$16*((drdp!C105)*MBZ!$B105+(drdp!F105)*MBZ!$C105+(drdp!I105)*MBZ!$D105)</f>
        <v>-1.2949142230163956E-2</v>
      </c>
      <c r="J105" s="18">
        <f>Model!$W$16*((drdp!D105)*MBZ!$B105+(drdp!G105)*MBZ!$C105+(drdp!J105)*MBZ!$D105)</f>
        <v>0</v>
      </c>
      <c r="K105" s="21">
        <f>SUM(E$3:E104)+H105</f>
        <v>4.2269979979589785</v>
      </c>
      <c r="L105" s="21">
        <f>SUM(F$3:F104)+I105</f>
        <v>-1.1326206999610824</v>
      </c>
      <c r="M105" s="21">
        <f>SUM(G$3:G104)+J105</f>
        <v>0</v>
      </c>
      <c r="N105" s="19">
        <f t="shared" si="5"/>
        <v>17.867512074749211</v>
      </c>
      <c r="O105" s="19">
        <f t="shared" si="5"/>
        <v>1.2828296499803322</v>
      </c>
      <c r="P105" s="19">
        <f t="shared" si="5"/>
        <v>0</v>
      </c>
      <c r="Q105" s="19">
        <f t="shared" si="6"/>
        <v>-4.787585431182392</v>
      </c>
      <c r="R105" s="19">
        <f t="shared" si="7"/>
        <v>0</v>
      </c>
      <c r="S105" s="19">
        <f t="shared" si="8"/>
        <v>0</v>
      </c>
    </row>
    <row r="106" spans="1:19" x14ac:dyDescent="0.25">
      <c r="A106" s="26">
        <f>Wellpath!E106</f>
        <v>3090</v>
      </c>
      <c r="B106" s="22">
        <v>0</v>
      </c>
      <c r="C106" s="22">
        <v>0</v>
      </c>
      <c r="D106" s="22">
        <f>-SIN(Wellpath!L106) * SIN(Wellpath!O106) / (Bfield * COS(Dip))</f>
        <v>-5.5020538894993826E-5</v>
      </c>
      <c r="E106" s="20">
        <f>Model!$W$16*((drdp!B106+drdp!K106)*MBZ!$B106+(drdp!E106+drdp!N106)*MBZ!$C106+(drdp!H106+drdp!Q106)*MBZ!$D106)</f>
        <v>9.6653713434815311E-2</v>
      </c>
      <c r="F106" s="20">
        <f>Model!$W$16*((drdp!C106+drdp!L106)*MBZ!$B106+(drdp!F106+drdp!O106)*MBZ!$C106+(drdp!I106+drdp!R106)*MBZ!$D106)</f>
        <v>-2.5898284460327912E-2</v>
      </c>
      <c r="G106" s="20">
        <f>Model!$W$16*((drdp!D106+drdp!M106)*MBZ!$B106+(drdp!G106+drdp!P106)*MBZ!$C106+(drdp!J106+drdp!S106)*MBZ!$D106)</f>
        <v>0</v>
      </c>
      <c r="H106" s="18">
        <f>Model!$W$16*((drdp!B106)*MBZ!$B106+(drdp!E106)*MBZ!$C106+(drdp!H106)*MBZ!$D106)</f>
        <v>4.8326856717407655E-2</v>
      </c>
      <c r="I106" s="18">
        <f>Model!$W$16*((drdp!C106)*MBZ!$B106+(drdp!F106)*MBZ!$C106+(drdp!I106)*MBZ!$D106)</f>
        <v>-1.2949142230163956E-2</v>
      </c>
      <c r="J106" s="18">
        <f>Model!$W$16*((drdp!D106)*MBZ!$B106+(drdp!G106)*MBZ!$C106+(drdp!J106)*MBZ!$D106)</f>
        <v>0</v>
      </c>
      <c r="K106" s="21">
        <f>SUM(E$3:E105)+H106</f>
        <v>4.3236517113937936</v>
      </c>
      <c r="L106" s="21">
        <f>SUM(F$3:F105)+I106</f>
        <v>-1.1585189844214103</v>
      </c>
      <c r="M106" s="21">
        <f>SUM(G$3:G105)+J106</f>
        <v>0</v>
      </c>
      <c r="N106" s="19">
        <f t="shared" si="5"/>
        <v>18.69396412143848</v>
      </c>
      <c r="O106" s="19">
        <f t="shared" si="5"/>
        <v>1.342166237264816</v>
      </c>
      <c r="P106" s="19">
        <f t="shared" si="5"/>
        <v>0</v>
      </c>
      <c r="Q106" s="19">
        <f t="shared" si="6"/>
        <v>-5.0090325896758303</v>
      </c>
      <c r="R106" s="19">
        <f t="shared" si="7"/>
        <v>0</v>
      </c>
      <c r="S106" s="19">
        <f t="shared" si="8"/>
        <v>0</v>
      </c>
    </row>
    <row r="107" spans="1:19" x14ac:dyDescent="0.25">
      <c r="A107" s="26">
        <f>Wellpath!E107</f>
        <v>3120</v>
      </c>
      <c r="B107" s="22">
        <v>0</v>
      </c>
      <c r="C107" s="22">
        <v>0</v>
      </c>
      <c r="D107" s="22">
        <f>-SIN(Wellpath!L107) * SIN(Wellpath!O107) / (Bfield * COS(Dip))</f>
        <v>-5.5020538894993826E-5</v>
      </c>
      <c r="E107" s="20">
        <f>Model!$W$16*((drdp!B107+drdp!K107)*MBZ!$B107+(drdp!E107+drdp!N107)*MBZ!$C107+(drdp!H107+drdp!Q107)*MBZ!$D107)</f>
        <v>9.6653713434815311E-2</v>
      </c>
      <c r="F107" s="20">
        <f>Model!$W$16*((drdp!C107+drdp!L107)*MBZ!$B107+(drdp!F107+drdp!O107)*MBZ!$C107+(drdp!I107+drdp!R107)*MBZ!$D107)</f>
        <v>-2.5898284460327912E-2</v>
      </c>
      <c r="G107" s="20">
        <f>Model!$W$16*((drdp!D107+drdp!M107)*MBZ!$B107+(drdp!G107+drdp!P107)*MBZ!$C107+(drdp!J107+drdp!S107)*MBZ!$D107)</f>
        <v>0</v>
      </c>
      <c r="H107" s="18">
        <f>Model!$W$16*((drdp!B107)*MBZ!$B107+(drdp!E107)*MBZ!$C107+(drdp!H107)*MBZ!$D107)</f>
        <v>4.8326856717407655E-2</v>
      </c>
      <c r="I107" s="18">
        <f>Model!$W$16*((drdp!C107)*MBZ!$B107+(drdp!F107)*MBZ!$C107+(drdp!I107)*MBZ!$D107)</f>
        <v>-1.2949142230163956E-2</v>
      </c>
      <c r="J107" s="18">
        <f>Model!$W$16*((drdp!D107)*MBZ!$B107+(drdp!G107)*MBZ!$C107+(drdp!J107)*MBZ!$D107)</f>
        <v>0</v>
      </c>
      <c r="K107" s="21">
        <f>SUM(E$3:E106)+H107</f>
        <v>4.4203054248286087</v>
      </c>
      <c r="L107" s="21">
        <f>SUM(F$3:F106)+I107</f>
        <v>-1.1844172688817383</v>
      </c>
      <c r="M107" s="21">
        <f>SUM(G$3:G106)+J107</f>
        <v>0</v>
      </c>
      <c r="N107" s="19">
        <f t="shared" si="5"/>
        <v>19.539100048769228</v>
      </c>
      <c r="O107" s="19">
        <f t="shared" si="5"/>
        <v>1.4028442668252759</v>
      </c>
      <c r="P107" s="19">
        <f t="shared" si="5"/>
        <v>0</v>
      </c>
      <c r="Q107" s="19">
        <f t="shared" si="6"/>
        <v>-5.2354860788986324</v>
      </c>
      <c r="R107" s="19">
        <f t="shared" si="7"/>
        <v>0</v>
      </c>
      <c r="S107" s="19">
        <f t="shared" si="8"/>
        <v>0</v>
      </c>
    </row>
    <row r="108" spans="1:19" x14ac:dyDescent="0.25">
      <c r="A108" s="26">
        <f>Wellpath!E108</f>
        <v>3150</v>
      </c>
      <c r="B108" s="22">
        <v>0</v>
      </c>
      <c r="C108" s="22">
        <v>0</v>
      </c>
      <c r="D108" s="22">
        <f>-SIN(Wellpath!L108) * SIN(Wellpath!O108) / (Bfield * COS(Dip))</f>
        <v>-5.5020538894993826E-5</v>
      </c>
      <c r="E108" s="20">
        <f>Model!$W$16*((drdp!B108+drdp!K108)*MBZ!$B108+(drdp!E108+drdp!N108)*MBZ!$C108+(drdp!H108+drdp!Q108)*MBZ!$D108)</f>
        <v>9.6653713434815311E-2</v>
      </c>
      <c r="F108" s="20">
        <f>Model!$W$16*((drdp!C108+drdp!L108)*MBZ!$B108+(drdp!F108+drdp!O108)*MBZ!$C108+(drdp!I108+drdp!R108)*MBZ!$D108)</f>
        <v>-2.5898284460327912E-2</v>
      </c>
      <c r="G108" s="20">
        <f>Model!$W$16*((drdp!D108+drdp!M108)*MBZ!$B108+(drdp!G108+drdp!P108)*MBZ!$C108+(drdp!J108+drdp!S108)*MBZ!$D108)</f>
        <v>0</v>
      </c>
      <c r="H108" s="18">
        <f>Model!$W$16*((drdp!B108)*MBZ!$B108+(drdp!E108)*MBZ!$C108+(drdp!H108)*MBZ!$D108)</f>
        <v>4.8326856717407655E-2</v>
      </c>
      <c r="I108" s="18">
        <f>Model!$W$16*((drdp!C108)*MBZ!$B108+(drdp!F108)*MBZ!$C108+(drdp!I108)*MBZ!$D108)</f>
        <v>-1.2949142230163956E-2</v>
      </c>
      <c r="J108" s="18">
        <f>Model!$W$16*((drdp!D108)*MBZ!$B108+(drdp!G108)*MBZ!$C108+(drdp!J108)*MBZ!$D108)</f>
        <v>0</v>
      </c>
      <c r="K108" s="21">
        <f>SUM(E$3:E107)+H108</f>
        <v>4.5169591382634238</v>
      </c>
      <c r="L108" s="21">
        <f>SUM(F$3:F107)+I108</f>
        <v>-1.2103155533420662</v>
      </c>
      <c r="M108" s="21">
        <f>SUM(G$3:G107)+J108</f>
        <v>0</v>
      </c>
      <c r="N108" s="19">
        <f t="shared" si="5"/>
        <v>20.402919856741452</v>
      </c>
      <c r="O108" s="19">
        <f t="shared" si="5"/>
        <v>1.4648637386617118</v>
      </c>
      <c r="P108" s="19">
        <f t="shared" si="5"/>
        <v>0</v>
      </c>
      <c r="Q108" s="19">
        <f t="shared" si="6"/>
        <v>-5.4669458988507982</v>
      </c>
      <c r="R108" s="19">
        <f t="shared" si="7"/>
        <v>0</v>
      </c>
      <c r="S108" s="19">
        <f t="shared" si="8"/>
        <v>0</v>
      </c>
    </row>
    <row r="109" spans="1:19" x14ac:dyDescent="0.25">
      <c r="A109" s="26">
        <f>Wellpath!E109</f>
        <v>3180</v>
      </c>
      <c r="B109" s="22">
        <v>0</v>
      </c>
      <c r="C109" s="22">
        <v>0</v>
      </c>
      <c r="D109" s="22">
        <f>-SIN(Wellpath!L109) * SIN(Wellpath!O109) / (Bfield * COS(Dip))</f>
        <v>-5.5020538894993826E-5</v>
      </c>
      <c r="E109" s="20">
        <f>Model!$W$16*((drdp!B109+drdp!K109)*MBZ!$B109+(drdp!E109+drdp!N109)*MBZ!$C109+(drdp!H109+drdp!Q109)*MBZ!$D109)</f>
        <v>9.6653713434815311E-2</v>
      </c>
      <c r="F109" s="20">
        <f>Model!$W$16*((drdp!C109+drdp!L109)*MBZ!$B109+(drdp!F109+drdp!O109)*MBZ!$C109+(drdp!I109+drdp!R109)*MBZ!$D109)</f>
        <v>-2.5898284460327912E-2</v>
      </c>
      <c r="G109" s="20">
        <f>Model!$W$16*((drdp!D109+drdp!M109)*MBZ!$B109+(drdp!G109+drdp!P109)*MBZ!$C109+(drdp!J109+drdp!S109)*MBZ!$D109)</f>
        <v>0</v>
      </c>
      <c r="H109" s="18">
        <f>Model!$W$16*((drdp!B109)*MBZ!$B109+(drdp!E109)*MBZ!$C109+(drdp!H109)*MBZ!$D109)</f>
        <v>4.8326856717407655E-2</v>
      </c>
      <c r="I109" s="18">
        <f>Model!$W$16*((drdp!C109)*MBZ!$B109+(drdp!F109)*MBZ!$C109+(drdp!I109)*MBZ!$D109)</f>
        <v>-1.2949142230163956E-2</v>
      </c>
      <c r="J109" s="18">
        <f>Model!$W$16*((drdp!D109)*MBZ!$B109+(drdp!G109)*MBZ!$C109+(drdp!J109)*MBZ!$D109)</f>
        <v>0</v>
      </c>
      <c r="K109" s="21">
        <f>SUM(E$3:E108)+H109</f>
        <v>4.6136128516982389</v>
      </c>
      <c r="L109" s="21">
        <f>SUM(F$3:F108)+I109</f>
        <v>-1.2362138378023941</v>
      </c>
      <c r="M109" s="21">
        <f>SUM(G$3:G108)+J109</f>
        <v>0</v>
      </c>
      <c r="N109" s="19">
        <f t="shared" si="5"/>
        <v>21.285423545355155</v>
      </c>
      <c r="O109" s="19">
        <f t="shared" si="5"/>
        <v>1.5282246527741241</v>
      </c>
      <c r="P109" s="19">
        <f t="shared" si="5"/>
        <v>0</v>
      </c>
      <c r="Q109" s="19">
        <f t="shared" si="6"/>
        <v>-5.7034120495323277</v>
      </c>
      <c r="R109" s="19">
        <f t="shared" si="7"/>
        <v>0</v>
      </c>
      <c r="S109" s="19">
        <f t="shared" si="8"/>
        <v>0</v>
      </c>
    </row>
    <row r="110" spans="1:19" x14ac:dyDescent="0.25">
      <c r="A110" s="26">
        <f>Wellpath!E110</f>
        <v>3210</v>
      </c>
      <c r="B110" s="22">
        <v>0</v>
      </c>
      <c r="C110" s="22">
        <v>0</v>
      </c>
      <c r="D110" s="22">
        <f>-SIN(Wellpath!L110) * SIN(Wellpath!O110) / (Bfield * COS(Dip))</f>
        <v>-5.5020538894993826E-5</v>
      </c>
      <c r="E110" s="20">
        <f>Model!$W$16*((drdp!B110+drdp!K110)*MBZ!$B110+(drdp!E110+drdp!N110)*MBZ!$C110+(drdp!H110+drdp!Q110)*MBZ!$D110)</f>
        <v>9.6653713434815311E-2</v>
      </c>
      <c r="F110" s="20">
        <f>Model!$W$16*((drdp!C110+drdp!L110)*MBZ!$B110+(drdp!F110+drdp!O110)*MBZ!$C110+(drdp!I110+drdp!R110)*MBZ!$D110)</f>
        <v>-2.5898284460327912E-2</v>
      </c>
      <c r="G110" s="20">
        <f>Model!$W$16*((drdp!D110+drdp!M110)*MBZ!$B110+(drdp!G110+drdp!P110)*MBZ!$C110+(drdp!J110+drdp!S110)*MBZ!$D110)</f>
        <v>0</v>
      </c>
      <c r="H110" s="18">
        <f>Model!$W$16*((drdp!B110)*MBZ!$B110+(drdp!E110)*MBZ!$C110+(drdp!H110)*MBZ!$D110)</f>
        <v>4.8326856717407655E-2</v>
      </c>
      <c r="I110" s="18">
        <f>Model!$W$16*((drdp!C110)*MBZ!$B110+(drdp!F110)*MBZ!$C110+(drdp!I110)*MBZ!$D110)</f>
        <v>-1.2949142230163956E-2</v>
      </c>
      <c r="J110" s="18">
        <f>Model!$W$16*((drdp!D110)*MBZ!$B110+(drdp!G110)*MBZ!$C110+(drdp!J110)*MBZ!$D110)</f>
        <v>0</v>
      </c>
      <c r="K110" s="21">
        <f>SUM(E$3:E109)+H110</f>
        <v>4.710266565133054</v>
      </c>
      <c r="L110" s="21">
        <f>SUM(F$3:F109)+I110</f>
        <v>-1.2621121222627221</v>
      </c>
      <c r="M110" s="21">
        <f>SUM(G$3:G109)+J110</f>
        <v>0</v>
      </c>
      <c r="N110" s="19">
        <f t="shared" si="5"/>
        <v>22.18661111461034</v>
      </c>
      <c r="O110" s="19">
        <f t="shared" si="5"/>
        <v>1.5929270091625123</v>
      </c>
      <c r="P110" s="19">
        <f t="shared" si="5"/>
        <v>0</v>
      </c>
      <c r="Q110" s="19">
        <f t="shared" si="6"/>
        <v>-5.944884530943221</v>
      </c>
      <c r="R110" s="19">
        <f t="shared" si="7"/>
        <v>0</v>
      </c>
      <c r="S110" s="19">
        <f t="shared" si="8"/>
        <v>0</v>
      </c>
    </row>
    <row r="111" spans="1:19" x14ac:dyDescent="0.25">
      <c r="A111" s="26">
        <f>Wellpath!E111</f>
        <v>3240</v>
      </c>
      <c r="B111" s="22">
        <v>0</v>
      </c>
      <c r="C111" s="22">
        <v>0</v>
      </c>
      <c r="D111" s="22">
        <f>-SIN(Wellpath!L111) * SIN(Wellpath!O111) / (Bfield * COS(Dip))</f>
        <v>-5.5020538894993826E-5</v>
      </c>
      <c r="E111" s="20">
        <f>Model!$W$16*((drdp!B111+drdp!K111)*MBZ!$B111+(drdp!E111+drdp!N111)*MBZ!$C111+(drdp!H111+drdp!Q111)*MBZ!$D111)</f>
        <v>9.6653713434815311E-2</v>
      </c>
      <c r="F111" s="20">
        <f>Model!$W$16*((drdp!C111+drdp!L111)*MBZ!$B111+(drdp!F111+drdp!O111)*MBZ!$C111+(drdp!I111+drdp!R111)*MBZ!$D111)</f>
        <v>-2.5898284460327912E-2</v>
      </c>
      <c r="G111" s="20">
        <f>Model!$W$16*((drdp!D111+drdp!M111)*MBZ!$B111+(drdp!G111+drdp!P111)*MBZ!$C111+(drdp!J111+drdp!S111)*MBZ!$D111)</f>
        <v>0</v>
      </c>
      <c r="H111" s="18">
        <f>Model!$W$16*((drdp!B111)*MBZ!$B111+(drdp!E111)*MBZ!$C111+(drdp!H111)*MBZ!$D111)</f>
        <v>4.8326856717407655E-2</v>
      </c>
      <c r="I111" s="18">
        <f>Model!$W$16*((drdp!C111)*MBZ!$B111+(drdp!F111)*MBZ!$C111+(drdp!I111)*MBZ!$D111)</f>
        <v>-1.2949142230163956E-2</v>
      </c>
      <c r="J111" s="18">
        <f>Model!$W$16*((drdp!D111)*MBZ!$B111+(drdp!G111)*MBZ!$C111+(drdp!J111)*MBZ!$D111)</f>
        <v>0</v>
      </c>
      <c r="K111" s="21">
        <f>SUM(E$3:E110)+H111</f>
        <v>4.8069202785678691</v>
      </c>
      <c r="L111" s="21">
        <f>SUM(F$3:F110)+I111</f>
        <v>-1.28801040672305</v>
      </c>
      <c r="M111" s="21">
        <f>SUM(G$3:G110)+J111</f>
        <v>0</v>
      </c>
      <c r="N111" s="19">
        <f t="shared" si="5"/>
        <v>23.106482564507001</v>
      </c>
      <c r="O111" s="19">
        <f t="shared" si="5"/>
        <v>1.6589708078268768</v>
      </c>
      <c r="P111" s="19">
        <f t="shared" si="5"/>
        <v>0</v>
      </c>
      <c r="Q111" s="19">
        <f t="shared" si="6"/>
        <v>-6.191363343083478</v>
      </c>
      <c r="R111" s="19">
        <f t="shared" si="7"/>
        <v>0</v>
      </c>
      <c r="S111" s="19">
        <f t="shared" si="8"/>
        <v>0</v>
      </c>
    </row>
    <row r="112" spans="1:19" x14ac:dyDescent="0.25">
      <c r="A112" s="26">
        <f>Wellpath!E112</f>
        <v>3270</v>
      </c>
      <c r="B112" s="22">
        <v>0</v>
      </c>
      <c r="C112" s="22">
        <v>0</v>
      </c>
      <c r="D112" s="22">
        <f>-SIN(Wellpath!L112) * SIN(Wellpath!O112) / (Bfield * COS(Dip))</f>
        <v>-5.5020538894993826E-5</v>
      </c>
      <c r="E112" s="20">
        <f>Model!$W$16*((drdp!B112+drdp!K112)*MBZ!$B112+(drdp!E112+drdp!N112)*MBZ!$C112+(drdp!H112+drdp!Q112)*MBZ!$D112)</f>
        <v>9.6653713434815311E-2</v>
      </c>
      <c r="F112" s="20">
        <f>Model!$W$16*((drdp!C112+drdp!L112)*MBZ!$B112+(drdp!F112+drdp!O112)*MBZ!$C112+(drdp!I112+drdp!R112)*MBZ!$D112)</f>
        <v>-2.5898284460327912E-2</v>
      </c>
      <c r="G112" s="20">
        <f>Model!$W$16*((drdp!D112+drdp!M112)*MBZ!$B112+(drdp!G112+drdp!P112)*MBZ!$C112+(drdp!J112+drdp!S112)*MBZ!$D112)</f>
        <v>0</v>
      </c>
      <c r="H112" s="18">
        <f>Model!$W$16*((drdp!B112)*MBZ!$B112+(drdp!E112)*MBZ!$C112+(drdp!H112)*MBZ!$D112)</f>
        <v>4.8326856717407655E-2</v>
      </c>
      <c r="I112" s="18">
        <f>Model!$W$16*((drdp!C112)*MBZ!$B112+(drdp!F112)*MBZ!$C112+(drdp!I112)*MBZ!$D112)</f>
        <v>-1.2949142230163956E-2</v>
      </c>
      <c r="J112" s="18">
        <f>Model!$W$16*((drdp!D112)*MBZ!$B112+(drdp!G112)*MBZ!$C112+(drdp!J112)*MBZ!$D112)</f>
        <v>0</v>
      </c>
      <c r="K112" s="21">
        <f>SUM(E$3:E111)+H112</f>
        <v>4.9035739920026842</v>
      </c>
      <c r="L112" s="21">
        <f>SUM(F$3:F111)+I112</f>
        <v>-1.3139086911833779</v>
      </c>
      <c r="M112" s="21">
        <f>SUM(G$3:G111)+J112</f>
        <v>0</v>
      </c>
      <c r="N112" s="19">
        <f t="shared" si="5"/>
        <v>24.045037895045141</v>
      </c>
      <c r="O112" s="19">
        <f t="shared" si="5"/>
        <v>1.7263560487672172</v>
      </c>
      <c r="P112" s="19">
        <f t="shared" si="5"/>
        <v>0</v>
      </c>
      <c r="Q112" s="19">
        <f t="shared" si="6"/>
        <v>-6.4428484859530988</v>
      </c>
      <c r="R112" s="19">
        <f t="shared" si="7"/>
        <v>0</v>
      </c>
      <c r="S112" s="19">
        <f t="shared" si="8"/>
        <v>0</v>
      </c>
    </row>
    <row r="113" spans="1:19" x14ac:dyDescent="0.25">
      <c r="A113" s="26">
        <f>Wellpath!E113</f>
        <v>3300</v>
      </c>
      <c r="B113" s="22">
        <v>0</v>
      </c>
      <c r="C113" s="22">
        <v>0</v>
      </c>
      <c r="D113" s="22">
        <f>-SIN(Wellpath!L113) * SIN(Wellpath!O113) / (Bfield * COS(Dip))</f>
        <v>-5.5020538894993826E-5</v>
      </c>
      <c r="E113" s="20">
        <f>Model!$W$16*((drdp!B113+drdp!K113)*MBZ!$B113+(drdp!E113+drdp!N113)*MBZ!$C113+(drdp!H113+drdp!Q113)*MBZ!$D113)</f>
        <v>9.6653713434815311E-2</v>
      </c>
      <c r="F113" s="20">
        <f>Model!$W$16*((drdp!C113+drdp!L113)*MBZ!$B113+(drdp!F113+drdp!O113)*MBZ!$C113+(drdp!I113+drdp!R113)*MBZ!$D113)</f>
        <v>-2.5898284460327912E-2</v>
      </c>
      <c r="G113" s="20">
        <f>Model!$W$16*((drdp!D113+drdp!M113)*MBZ!$B113+(drdp!G113+drdp!P113)*MBZ!$C113+(drdp!J113+drdp!S113)*MBZ!$D113)</f>
        <v>0</v>
      </c>
      <c r="H113" s="18">
        <f>Model!$W$16*((drdp!B113)*MBZ!$B113+(drdp!E113)*MBZ!$C113+(drdp!H113)*MBZ!$D113)</f>
        <v>4.8326856717407655E-2</v>
      </c>
      <c r="I113" s="18">
        <f>Model!$W$16*((drdp!C113)*MBZ!$B113+(drdp!F113)*MBZ!$C113+(drdp!I113)*MBZ!$D113)</f>
        <v>-1.2949142230163956E-2</v>
      </c>
      <c r="J113" s="18">
        <f>Model!$W$16*((drdp!D113)*MBZ!$B113+(drdp!G113)*MBZ!$C113+(drdp!J113)*MBZ!$D113)</f>
        <v>0</v>
      </c>
      <c r="K113" s="21">
        <f>SUM(E$3:E112)+H113</f>
        <v>5.0002277054374993</v>
      </c>
      <c r="L113" s="21">
        <f>SUM(F$3:F112)+I113</f>
        <v>-1.3398069756437059</v>
      </c>
      <c r="M113" s="21">
        <f>SUM(G$3:G112)+J113</f>
        <v>0</v>
      </c>
      <c r="N113" s="19">
        <f t="shared" si="5"/>
        <v>25.00227710622476</v>
      </c>
      <c r="O113" s="19">
        <f t="shared" si="5"/>
        <v>1.7950827319835339</v>
      </c>
      <c r="P113" s="19">
        <f t="shared" si="5"/>
        <v>0</v>
      </c>
      <c r="Q113" s="19">
        <f t="shared" si="6"/>
        <v>-6.6993399595520833</v>
      </c>
      <c r="R113" s="19">
        <f t="shared" si="7"/>
        <v>0</v>
      </c>
      <c r="S113" s="19">
        <f t="shared" si="8"/>
        <v>0</v>
      </c>
    </row>
    <row r="114" spans="1:19" x14ac:dyDescent="0.25">
      <c r="A114" s="26">
        <f>Wellpath!E114</f>
        <v>3330</v>
      </c>
      <c r="B114" s="22">
        <v>0</v>
      </c>
      <c r="C114" s="22">
        <v>0</v>
      </c>
      <c r="D114" s="22">
        <f>-SIN(Wellpath!L114) * SIN(Wellpath!O114) / (Bfield * COS(Dip))</f>
        <v>-5.5020538894993826E-5</v>
      </c>
      <c r="E114" s="20">
        <f>Model!$W$16*((drdp!B114+drdp!K114)*MBZ!$B114+(drdp!E114+drdp!N114)*MBZ!$C114+(drdp!H114+drdp!Q114)*MBZ!$D114)</f>
        <v>9.6653713434815311E-2</v>
      </c>
      <c r="F114" s="20">
        <f>Model!$W$16*((drdp!C114+drdp!L114)*MBZ!$B114+(drdp!F114+drdp!O114)*MBZ!$C114+(drdp!I114+drdp!R114)*MBZ!$D114)</f>
        <v>-2.5898284460327912E-2</v>
      </c>
      <c r="G114" s="20">
        <f>Model!$W$16*((drdp!D114+drdp!M114)*MBZ!$B114+(drdp!G114+drdp!P114)*MBZ!$C114+(drdp!J114+drdp!S114)*MBZ!$D114)</f>
        <v>0</v>
      </c>
      <c r="H114" s="18">
        <f>Model!$W$16*((drdp!B114)*MBZ!$B114+(drdp!E114)*MBZ!$C114+(drdp!H114)*MBZ!$D114)</f>
        <v>4.8326856717407655E-2</v>
      </c>
      <c r="I114" s="18">
        <f>Model!$W$16*((drdp!C114)*MBZ!$B114+(drdp!F114)*MBZ!$C114+(drdp!I114)*MBZ!$D114)</f>
        <v>-1.2949142230163956E-2</v>
      </c>
      <c r="J114" s="18">
        <f>Model!$W$16*((drdp!D114)*MBZ!$B114+(drdp!G114)*MBZ!$C114+(drdp!J114)*MBZ!$D114)</f>
        <v>0</v>
      </c>
      <c r="K114" s="21">
        <f>SUM(E$3:E113)+H114</f>
        <v>5.0968814188723144</v>
      </c>
      <c r="L114" s="21">
        <f>SUM(F$3:F113)+I114</f>
        <v>-1.3657052601040338</v>
      </c>
      <c r="M114" s="21">
        <f>SUM(G$3:G113)+J114</f>
        <v>0</v>
      </c>
      <c r="N114" s="19">
        <f t="shared" si="5"/>
        <v>25.978200198045858</v>
      </c>
      <c r="O114" s="19">
        <f t="shared" si="5"/>
        <v>1.8651508574758267</v>
      </c>
      <c r="P114" s="19">
        <f t="shared" si="5"/>
        <v>0</v>
      </c>
      <c r="Q114" s="19">
        <f t="shared" si="6"/>
        <v>-6.9608377638804306</v>
      </c>
      <c r="R114" s="19">
        <f t="shared" si="7"/>
        <v>0</v>
      </c>
      <c r="S114" s="19">
        <f t="shared" si="8"/>
        <v>0</v>
      </c>
    </row>
    <row r="115" spans="1:19" x14ac:dyDescent="0.25">
      <c r="A115" s="26">
        <f>Wellpath!E115</f>
        <v>3360</v>
      </c>
      <c r="B115" s="22">
        <v>0</v>
      </c>
      <c r="C115" s="22">
        <v>0</v>
      </c>
      <c r="D115" s="22">
        <f>-SIN(Wellpath!L115) * SIN(Wellpath!O115) / (Bfield * COS(Dip))</f>
        <v>-5.5020538894993826E-5</v>
      </c>
      <c r="E115" s="20">
        <f>Model!$W$16*((drdp!B115+drdp!K115)*MBZ!$B115+(drdp!E115+drdp!N115)*MBZ!$C115+(drdp!H115+drdp!Q115)*MBZ!$D115)</f>
        <v>9.6653713434815311E-2</v>
      </c>
      <c r="F115" s="20">
        <f>Model!$W$16*((drdp!C115+drdp!L115)*MBZ!$B115+(drdp!F115+drdp!O115)*MBZ!$C115+(drdp!I115+drdp!R115)*MBZ!$D115)</f>
        <v>-2.5898284460327912E-2</v>
      </c>
      <c r="G115" s="20">
        <f>Model!$W$16*((drdp!D115+drdp!M115)*MBZ!$B115+(drdp!G115+drdp!P115)*MBZ!$C115+(drdp!J115+drdp!S115)*MBZ!$D115)</f>
        <v>0</v>
      </c>
      <c r="H115" s="18">
        <f>Model!$W$16*((drdp!B115)*MBZ!$B115+(drdp!E115)*MBZ!$C115+(drdp!H115)*MBZ!$D115)</f>
        <v>4.8326856717407655E-2</v>
      </c>
      <c r="I115" s="18">
        <f>Model!$W$16*((drdp!C115)*MBZ!$B115+(drdp!F115)*MBZ!$C115+(drdp!I115)*MBZ!$D115)</f>
        <v>-1.2949142230163956E-2</v>
      </c>
      <c r="J115" s="18">
        <f>Model!$W$16*((drdp!D115)*MBZ!$B115+(drdp!G115)*MBZ!$C115+(drdp!J115)*MBZ!$D115)</f>
        <v>0</v>
      </c>
      <c r="K115" s="21">
        <f>SUM(E$3:E114)+H115</f>
        <v>5.1935351323071295</v>
      </c>
      <c r="L115" s="21">
        <f>SUM(F$3:F114)+I115</f>
        <v>-1.3916035445643617</v>
      </c>
      <c r="M115" s="21">
        <f>SUM(G$3:G114)+J115</f>
        <v>0</v>
      </c>
      <c r="N115" s="19">
        <f t="shared" si="5"/>
        <v>26.972807170508432</v>
      </c>
      <c r="O115" s="19">
        <f t="shared" si="5"/>
        <v>1.9365604252440956</v>
      </c>
      <c r="P115" s="19">
        <f t="shared" si="5"/>
        <v>0</v>
      </c>
      <c r="Q115" s="19">
        <f t="shared" si="6"/>
        <v>-7.2273418989381426</v>
      </c>
      <c r="R115" s="19">
        <f t="shared" si="7"/>
        <v>0</v>
      </c>
      <c r="S115" s="19">
        <f t="shared" si="8"/>
        <v>0</v>
      </c>
    </row>
    <row r="116" spans="1:19" x14ac:dyDescent="0.25">
      <c r="A116" s="26">
        <f>Wellpath!E116</f>
        <v>3390</v>
      </c>
      <c r="B116" s="22">
        <v>0</v>
      </c>
      <c r="C116" s="22">
        <v>0</v>
      </c>
      <c r="D116" s="22">
        <f>-SIN(Wellpath!L116) * SIN(Wellpath!O116) / (Bfield * COS(Dip))</f>
        <v>-5.5020538894993826E-5</v>
      </c>
      <c r="E116" s="20">
        <f>Model!$W$16*((drdp!B116+drdp!K116)*MBZ!$B116+(drdp!E116+drdp!N116)*MBZ!$C116+(drdp!H116+drdp!Q116)*MBZ!$D116)</f>
        <v>9.6653713434815311E-2</v>
      </c>
      <c r="F116" s="20">
        <f>Model!$W$16*((drdp!C116+drdp!L116)*MBZ!$B116+(drdp!F116+drdp!O116)*MBZ!$C116+(drdp!I116+drdp!R116)*MBZ!$D116)</f>
        <v>-2.5898284460327912E-2</v>
      </c>
      <c r="G116" s="20">
        <f>Model!$W$16*((drdp!D116+drdp!M116)*MBZ!$B116+(drdp!G116+drdp!P116)*MBZ!$C116+(drdp!J116+drdp!S116)*MBZ!$D116)</f>
        <v>0</v>
      </c>
      <c r="H116" s="18">
        <f>Model!$W$16*((drdp!B116)*MBZ!$B116+(drdp!E116)*MBZ!$C116+(drdp!H116)*MBZ!$D116)</f>
        <v>4.8326856717407655E-2</v>
      </c>
      <c r="I116" s="18">
        <f>Model!$W$16*((drdp!C116)*MBZ!$B116+(drdp!F116)*MBZ!$C116+(drdp!I116)*MBZ!$D116)</f>
        <v>-1.2949142230163956E-2</v>
      </c>
      <c r="J116" s="18">
        <f>Model!$W$16*((drdp!D116)*MBZ!$B116+(drdp!G116)*MBZ!$C116+(drdp!J116)*MBZ!$D116)</f>
        <v>0</v>
      </c>
      <c r="K116" s="21">
        <f>SUM(E$3:E115)+H116</f>
        <v>5.2901888457419446</v>
      </c>
      <c r="L116" s="21">
        <f>SUM(F$3:F115)+I116</f>
        <v>-1.4175018290246897</v>
      </c>
      <c r="M116" s="21">
        <f>SUM(G$3:G115)+J116</f>
        <v>0</v>
      </c>
      <c r="N116" s="19">
        <f t="shared" si="5"/>
        <v>27.986098023612488</v>
      </c>
      <c r="O116" s="19">
        <f t="shared" si="5"/>
        <v>2.0093114352883408</v>
      </c>
      <c r="P116" s="19">
        <f t="shared" si="5"/>
        <v>0</v>
      </c>
      <c r="Q116" s="19">
        <f t="shared" si="6"/>
        <v>-7.4988523647252183</v>
      </c>
      <c r="R116" s="19">
        <f t="shared" si="7"/>
        <v>0</v>
      </c>
      <c r="S116" s="19">
        <f t="shared" si="8"/>
        <v>0</v>
      </c>
    </row>
    <row r="117" spans="1:19" x14ac:dyDescent="0.25">
      <c r="A117" s="26">
        <f>Wellpath!E117</f>
        <v>3420</v>
      </c>
      <c r="B117" s="22">
        <v>0</v>
      </c>
      <c r="C117" s="22">
        <v>0</v>
      </c>
      <c r="D117" s="22">
        <f>-SIN(Wellpath!L117) * SIN(Wellpath!O117) / (Bfield * COS(Dip))</f>
        <v>-5.5020538894993826E-5</v>
      </c>
      <c r="E117" s="20">
        <f>Model!$W$16*((drdp!B117+drdp!K117)*MBZ!$B117+(drdp!E117+drdp!N117)*MBZ!$C117+(drdp!H117+drdp!Q117)*MBZ!$D117)</f>
        <v>9.6653713434815311E-2</v>
      </c>
      <c r="F117" s="20">
        <f>Model!$W$16*((drdp!C117+drdp!L117)*MBZ!$B117+(drdp!F117+drdp!O117)*MBZ!$C117+(drdp!I117+drdp!R117)*MBZ!$D117)</f>
        <v>-2.5898284460327912E-2</v>
      </c>
      <c r="G117" s="20">
        <f>Model!$W$16*((drdp!D117+drdp!M117)*MBZ!$B117+(drdp!G117+drdp!P117)*MBZ!$C117+(drdp!J117+drdp!S117)*MBZ!$D117)</f>
        <v>0</v>
      </c>
      <c r="H117" s="18">
        <f>Model!$W$16*((drdp!B117)*MBZ!$B117+(drdp!E117)*MBZ!$C117+(drdp!H117)*MBZ!$D117)</f>
        <v>4.8326856717407655E-2</v>
      </c>
      <c r="I117" s="18">
        <f>Model!$W$16*((drdp!C117)*MBZ!$B117+(drdp!F117)*MBZ!$C117+(drdp!I117)*MBZ!$D117)</f>
        <v>-1.2949142230163956E-2</v>
      </c>
      <c r="J117" s="18">
        <f>Model!$W$16*((drdp!D117)*MBZ!$B117+(drdp!G117)*MBZ!$C117+(drdp!J117)*MBZ!$D117)</f>
        <v>0</v>
      </c>
      <c r="K117" s="21">
        <f>SUM(E$3:E116)+H117</f>
        <v>5.3868425591767597</v>
      </c>
      <c r="L117" s="21">
        <f>SUM(F$3:F116)+I117</f>
        <v>-1.4434001134850176</v>
      </c>
      <c r="M117" s="21">
        <f>SUM(G$3:G116)+J117</f>
        <v>0</v>
      </c>
      <c r="N117" s="19">
        <f t="shared" si="5"/>
        <v>29.018072757358023</v>
      </c>
      <c r="O117" s="19">
        <f t="shared" si="5"/>
        <v>2.0834038876085619</v>
      </c>
      <c r="P117" s="19">
        <f t="shared" si="5"/>
        <v>0</v>
      </c>
      <c r="Q117" s="19">
        <f t="shared" si="6"/>
        <v>-7.7753691612416578</v>
      </c>
      <c r="R117" s="19">
        <f t="shared" si="7"/>
        <v>0</v>
      </c>
      <c r="S117" s="19">
        <f t="shared" si="8"/>
        <v>0</v>
      </c>
    </row>
    <row r="118" spans="1:19" x14ac:dyDescent="0.25">
      <c r="A118" s="26">
        <f>Wellpath!E118</f>
        <v>3450</v>
      </c>
      <c r="B118" s="22">
        <v>0</v>
      </c>
      <c r="C118" s="22">
        <v>0</v>
      </c>
      <c r="D118" s="22">
        <f>-SIN(Wellpath!L118) * SIN(Wellpath!O118) / (Bfield * COS(Dip))</f>
        <v>-5.5020538894993826E-5</v>
      </c>
      <c r="E118" s="20">
        <f>Model!$W$16*((drdp!B118+drdp!K118)*MBZ!$B118+(drdp!E118+drdp!N118)*MBZ!$C118+(drdp!H118+drdp!Q118)*MBZ!$D118)</f>
        <v>9.6653713434815311E-2</v>
      </c>
      <c r="F118" s="20">
        <f>Model!$W$16*((drdp!C118+drdp!L118)*MBZ!$B118+(drdp!F118+drdp!O118)*MBZ!$C118+(drdp!I118+drdp!R118)*MBZ!$D118)</f>
        <v>-2.5898284460327912E-2</v>
      </c>
      <c r="G118" s="20">
        <f>Model!$W$16*((drdp!D118+drdp!M118)*MBZ!$B118+(drdp!G118+drdp!P118)*MBZ!$C118+(drdp!J118+drdp!S118)*MBZ!$D118)</f>
        <v>0</v>
      </c>
      <c r="H118" s="18">
        <f>Model!$W$16*((drdp!B118)*MBZ!$B118+(drdp!E118)*MBZ!$C118+(drdp!H118)*MBZ!$D118)</f>
        <v>4.8326856717407655E-2</v>
      </c>
      <c r="I118" s="18">
        <f>Model!$W$16*((drdp!C118)*MBZ!$B118+(drdp!F118)*MBZ!$C118+(drdp!I118)*MBZ!$D118)</f>
        <v>-1.2949142230163956E-2</v>
      </c>
      <c r="J118" s="18">
        <f>Model!$W$16*((drdp!D118)*MBZ!$B118+(drdp!G118)*MBZ!$C118+(drdp!J118)*MBZ!$D118)</f>
        <v>0</v>
      </c>
      <c r="K118" s="21">
        <f>SUM(E$3:E117)+H118</f>
        <v>5.4834962726115748</v>
      </c>
      <c r="L118" s="21">
        <f>SUM(F$3:F117)+I118</f>
        <v>-1.4692983979453456</v>
      </c>
      <c r="M118" s="21">
        <f>SUM(G$3:G117)+J118</f>
        <v>0</v>
      </c>
      <c r="N118" s="19">
        <f t="shared" si="5"/>
        <v>30.068731371745034</v>
      </c>
      <c r="O118" s="19">
        <f t="shared" si="5"/>
        <v>2.1588377822047589</v>
      </c>
      <c r="P118" s="19">
        <f t="shared" si="5"/>
        <v>0</v>
      </c>
      <c r="Q118" s="19">
        <f t="shared" si="6"/>
        <v>-8.056892288487461</v>
      </c>
      <c r="R118" s="19">
        <f t="shared" si="7"/>
        <v>0</v>
      </c>
      <c r="S118" s="19">
        <f t="shared" si="8"/>
        <v>0</v>
      </c>
    </row>
    <row r="119" spans="1:19" x14ac:dyDescent="0.25">
      <c r="A119" s="26">
        <f>Wellpath!E119</f>
        <v>3480</v>
      </c>
      <c r="B119" s="22">
        <v>0</v>
      </c>
      <c r="C119" s="22">
        <v>0</v>
      </c>
      <c r="D119" s="22">
        <f>-SIN(Wellpath!L119) * SIN(Wellpath!O119) / (Bfield * COS(Dip))</f>
        <v>-5.5020538894993826E-5</v>
      </c>
      <c r="E119" s="20">
        <f>Model!$W$16*((drdp!B119+drdp!K119)*MBZ!$B119+(drdp!E119+drdp!N119)*MBZ!$C119+(drdp!H119+drdp!Q119)*MBZ!$D119)</f>
        <v>9.6653713434815311E-2</v>
      </c>
      <c r="F119" s="20">
        <f>Model!$W$16*((drdp!C119+drdp!L119)*MBZ!$B119+(drdp!F119+drdp!O119)*MBZ!$C119+(drdp!I119+drdp!R119)*MBZ!$D119)</f>
        <v>-2.5898284460327912E-2</v>
      </c>
      <c r="G119" s="20">
        <f>Model!$W$16*((drdp!D119+drdp!M119)*MBZ!$B119+(drdp!G119+drdp!P119)*MBZ!$C119+(drdp!J119+drdp!S119)*MBZ!$D119)</f>
        <v>0</v>
      </c>
      <c r="H119" s="18">
        <f>Model!$W$16*((drdp!B119)*MBZ!$B119+(drdp!E119)*MBZ!$C119+(drdp!H119)*MBZ!$D119)</f>
        <v>4.8326856717407655E-2</v>
      </c>
      <c r="I119" s="18">
        <f>Model!$W$16*((drdp!C119)*MBZ!$B119+(drdp!F119)*MBZ!$C119+(drdp!I119)*MBZ!$D119)</f>
        <v>-1.2949142230163956E-2</v>
      </c>
      <c r="J119" s="18">
        <f>Model!$W$16*((drdp!D119)*MBZ!$B119+(drdp!G119)*MBZ!$C119+(drdp!J119)*MBZ!$D119)</f>
        <v>0</v>
      </c>
      <c r="K119" s="21">
        <f>SUM(E$3:E118)+H119</f>
        <v>5.5801499860463899</v>
      </c>
      <c r="L119" s="21">
        <f>SUM(F$3:F118)+I119</f>
        <v>-1.4951966824056735</v>
      </c>
      <c r="M119" s="21">
        <f>SUM(G$3:G118)+J119</f>
        <v>0</v>
      </c>
      <c r="N119" s="19">
        <f t="shared" si="5"/>
        <v>31.138073866773524</v>
      </c>
      <c r="O119" s="19">
        <f t="shared" si="5"/>
        <v>2.2356131190769326</v>
      </c>
      <c r="P119" s="19">
        <f t="shared" si="5"/>
        <v>0</v>
      </c>
      <c r="Q119" s="19">
        <f t="shared" si="6"/>
        <v>-8.3434217464626279</v>
      </c>
      <c r="R119" s="19">
        <f t="shared" si="7"/>
        <v>0</v>
      </c>
      <c r="S119" s="19">
        <f t="shared" si="8"/>
        <v>0</v>
      </c>
    </row>
    <row r="120" spans="1:19" x14ac:dyDescent="0.25">
      <c r="A120" s="26">
        <f>Wellpath!E120</f>
        <v>3510</v>
      </c>
      <c r="B120" s="22">
        <v>0</v>
      </c>
      <c r="C120" s="22">
        <v>0</v>
      </c>
      <c r="D120" s="22">
        <f>-SIN(Wellpath!L120) * SIN(Wellpath!O120) / (Bfield * COS(Dip))</f>
        <v>-5.5020538894993826E-5</v>
      </c>
      <c r="E120" s="20">
        <f>Model!$W$16*((drdp!B120+drdp!K120)*MBZ!$B120+(drdp!E120+drdp!N120)*MBZ!$C120+(drdp!H120+drdp!Q120)*MBZ!$D120)</f>
        <v>9.6653713434815311E-2</v>
      </c>
      <c r="F120" s="20">
        <f>Model!$W$16*((drdp!C120+drdp!L120)*MBZ!$B120+(drdp!F120+drdp!O120)*MBZ!$C120+(drdp!I120+drdp!R120)*MBZ!$D120)</f>
        <v>-2.5898284460327912E-2</v>
      </c>
      <c r="G120" s="20">
        <f>Model!$W$16*((drdp!D120+drdp!M120)*MBZ!$B120+(drdp!G120+drdp!P120)*MBZ!$C120+(drdp!J120+drdp!S120)*MBZ!$D120)</f>
        <v>0</v>
      </c>
      <c r="H120" s="18">
        <f>Model!$W$16*((drdp!B120)*MBZ!$B120+(drdp!E120)*MBZ!$C120+(drdp!H120)*MBZ!$D120)</f>
        <v>4.8326856717407655E-2</v>
      </c>
      <c r="I120" s="18">
        <f>Model!$W$16*((drdp!C120)*MBZ!$B120+(drdp!F120)*MBZ!$C120+(drdp!I120)*MBZ!$D120)</f>
        <v>-1.2949142230163956E-2</v>
      </c>
      <c r="J120" s="18">
        <f>Model!$W$16*((drdp!D120)*MBZ!$B120+(drdp!G120)*MBZ!$C120+(drdp!J120)*MBZ!$D120)</f>
        <v>0</v>
      </c>
      <c r="K120" s="21">
        <f>SUM(E$3:E119)+H120</f>
        <v>5.676803699481205</v>
      </c>
      <c r="L120" s="21">
        <f>SUM(F$3:F119)+I120</f>
        <v>-1.5210949668660014</v>
      </c>
      <c r="M120" s="21">
        <f>SUM(G$3:G119)+J120</f>
        <v>0</v>
      </c>
      <c r="N120" s="19">
        <f t="shared" si="5"/>
        <v>32.226100242443493</v>
      </c>
      <c r="O120" s="19">
        <f t="shared" si="5"/>
        <v>2.3137298982250818</v>
      </c>
      <c r="P120" s="19">
        <f t="shared" si="5"/>
        <v>0</v>
      </c>
      <c r="Q120" s="19">
        <f t="shared" si="6"/>
        <v>-8.6349575351671586</v>
      </c>
      <c r="R120" s="19">
        <f t="shared" si="7"/>
        <v>0</v>
      </c>
      <c r="S120" s="19">
        <f t="shared" si="8"/>
        <v>0</v>
      </c>
    </row>
    <row r="121" spans="1:19" x14ac:dyDescent="0.25">
      <c r="A121" s="26">
        <f>Wellpath!E121</f>
        <v>3540</v>
      </c>
      <c r="B121" s="22">
        <v>0</v>
      </c>
      <c r="C121" s="22">
        <v>0</v>
      </c>
      <c r="D121" s="22">
        <f>-SIN(Wellpath!L121) * SIN(Wellpath!O121) / (Bfield * COS(Dip))</f>
        <v>-5.5020538894993826E-5</v>
      </c>
      <c r="E121" s="20">
        <f>Model!$W$16*((drdp!B121+drdp!K121)*MBZ!$B121+(drdp!E121+drdp!N121)*MBZ!$C121+(drdp!H121+drdp!Q121)*MBZ!$D121)</f>
        <v>9.6653713434815311E-2</v>
      </c>
      <c r="F121" s="20">
        <f>Model!$W$16*((drdp!C121+drdp!L121)*MBZ!$B121+(drdp!F121+drdp!O121)*MBZ!$C121+(drdp!I121+drdp!R121)*MBZ!$D121)</f>
        <v>-2.5898284460327912E-2</v>
      </c>
      <c r="G121" s="20">
        <f>Model!$W$16*((drdp!D121+drdp!M121)*MBZ!$B121+(drdp!G121+drdp!P121)*MBZ!$C121+(drdp!J121+drdp!S121)*MBZ!$D121)</f>
        <v>0</v>
      </c>
      <c r="H121" s="18">
        <f>Model!$W$16*((drdp!B121)*MBZ!$B121+(drdp!E121)*MBZ!$C121+(drdp!H121)*MBZ!$D121)</f>
        <v>4.8326856717407655E-2</v>
      </c>
      <c r="I121" s="18">
        <f>Model!$W$16*((drdp!C121)*MBZ!$B121+(drdp!F121)*MBZ!$C121+(drdp!I121)*MBZ!$D121)</f>
        <v>-1.2949142230163956E-2</v>
      </c>
      <c r="J121" s="18">
        <f>Model!$W$16*((drdp!D121)*MBZ!$B121+(drdp!G121)*MBZ!$C121+(drdp!J121)*MBZ!$D121)</f>
        <v>0</v>
      </c>
      <c r="K121" s="21">
        <f>SUM(E$3:E120)+H121</f>
        <v>5.7734574129160201</v>
      </c>
      <c r="L121" s="21">
        <f>SUM(F$3:F120)+I121</f>
        <v>-1.5469932513263294</v>
      </c>
      <c r="M121" s="21">
        <f>SUM(G$3:G120)+J121</f>
        <v>0</v>
      </c>
      <c r="N121" s="19">
        <f t="shared" si="5"/>
        <v>33.332810498754945</v>
      </c>
      <c r="O121" s="19">
        <f t="shared" si="5"/>
        <v>2.3931881196492077</v>
      </c>
      <c r="P121" s="19">
        <f t="shared" si="5"/>
        <v>0</v>
      </c>
      <c r="Q121" s="19">
        <f t="shared" si="6"/>
        <v>-8.9314996546010512</v>
      </c>
      <c r="R121" s="19">
        <f t="shared" si="7"/>
        <v>0</v>
      </c>
      <c r="S121" s="19">
        <f t="shared" si="8"/>
        <v>0</v>
      </c>
    </row>
    <row r="122" spans="1:19" x14ac:dyDescent="0.25">
      <c r="A122" s="26">
        <f>Wellpath!E122</f>
        <v>3570</v>
      </c>
      <c r="B122" s="22">
        <v>0</v>
      </c>
      <c r="C122" s="22">
        <v>0</v>
      </c>
      <c r="D122" s="22">
        <f>-SIN(Wellpath!L122) * SIN(Wellpath!O122) / (Bfield * COS(Dip))</f>
        <v>-5.5020538894993826E-5</v>
      </c>
      <c r="E122" s="20">
        <f>Model!$W$16*((drdp!B122+drdp!K122)*MBZ!$B122+(drdp!E122+drdp!N122)*MBZ!$C122+(drdp!H122+drdp!Q122)*MBZ!$D122)</f>
        <v>9.6653713434815311E-2</v>
      </c>
      <c r="F122" s="20">
        <f>Model!$W$16*((drdp!C122+drdp!L122)*MBZ!$B122+(drdp!F122+drdp!O122)*MBZ!$C122+(drdp!I122+drdp!R122)*MBZ!$D122)</f>
        <v>-2.5898284460327912E-2</v>
      </c>
      <c r="G122" s="20">
        <f>Model!$W$16*((drdp!D122+drdp!M122)*MBZ!$B122+(drdp!G122+drdp!P122)*MBZ!$C122+(drdp!J122+drdp!S122)*MBZ!$D122)</f>
        <v>0</v>
      </c>
      <c r="H122" s="18">
        <f>Model!$W$16*((drdp!B122)*MBZ!$B122+(drdp!E122)*MBZ!$C122+(drdp!H122)*MBZ!$D122)</f>
        <v>4.8326856717407655E-2</v>
      </c>
      <c r="I122" s="18">
        <f>Model!$W$16*((drdp!C122)*MBZ!$B122+(drdp!F122)*MBZ!$C122+(drdp!I122)*MBZ!$D122)</f>
        <v>-1.2949142230163956E-2</v>
      </c>
      <c r="J122" s="18">
        <f>Model!$W$16*((drdp!D122)*MBZ!$B122+(drdp!G122)*MBZ!$C122+(drdp!J122)*MBZ!$D122)</f>
        <v>0</v>
      </c>
      <c r="K122" s="21">
        <f>SUM(E$3:E121)+H122</f>
        <v>5.8701111263508352</v>
      </c>
      <c r="L122" s="21">
        <f>SUM(F$3:F121)+I122</f>
        <v>-1.5728915357866573</v>
      </c>
      <c r="M122" s="21">
        <f>SUM(G$3:G121)+J122</f>
        <v>0</v>
      </c>
      <c r="N122" s="19">
        <f t="shared" si="5"/>
        <v>34.458204635707872</v>
      </c>
      <c r="O122" s="19">
        <f t="shared" si="5"/>
        <v>2.4739877833493096</v>
      </c>
      <c r="P122" s="19">
        <f t="shared" si="5"/>
        <v>0</v>
      </c>
      <c r="Q122" s="19">
        <f t="shared" si="6"/>
        <v>-9.2330481047643094</v>
      </c>
      <c r="R122" s="19">
        <f t="shared" si="7"/>
        <v>0</v>
      </c>
      <c r="S122" s="19">
        <f t="shared" si="8"/>
        <v>0</v>
      </c>
    </row>
    <row r="123" spans="1:19" x14ac:dyDescent="0.25">
      <c r="A123" s="26">
        <f>Wellpath!E123</f>
        <v>3600</v>
      </c>
      <c r="B123" s="22">
        <v>0</v>
      </c>
      <c r="C123" s="22">
        <v>0</v>
      </c>
      <c r="D123" s="22">
        <f>-SIN(Wellpath!L123) * SIN(Wellpath!O123) / (Bfield * COS(Dip))</f>
        <v>-5.5020538894993826E-5</v>
      </c>
      <c r="E123" s="20">
        <f>Model!$W$16*((drdp!B123+drdp!K123)*MBZ!$B123+(drdp!E123+drdp!N123)*MBZ!$C123+(drdp!H123+drdp!Q123)*MBZ!$D123)</f>
        <v>9.6653713434815311E-2</v>
      </c>
      <c r="F123" s="20">
        <f>Model!$W$16*((drdp!C123+drdp!L123)*MBZ!$B123+(drdp!F123+drdp!O123)*MBZ!$C123+(drdp!I123+drdp!R123)*MBZ!$D123)</f>
        <v>-2.5898284460327912E-2</v>
      </c>
      <c r="G123" s="20">
        <f>Model!$W$16*((drdp!D123+drdp!M123)*MBZ!$B123+(drdp!G123+drdp!P123)*MBZ!$C123+(drdp!J123+drdp!S123)*MBZ!$D123)</f>
        <v>0</v>
      </c>
      <c r="H123" s="18">
        <f>Model!$W$16*((drdp!B123)*MBZ!$B123+(drdp!E123)*MBZ!$C123+(drdp!H123)*MBZ!$D123)</f>
        <v>4.8326856717407655E-2</v>
      </c>
      <c r="I123" s="18">
        <f>Model!$W$16*((drdp!C123)*MBZ!$B123+(drdp!F123)*MBZ!$C123+(drdp!I123)*MBZ!$D123)</f>
        <v>-1.2949142230163956E-2</v>
      </c>
      <c r="J123" s="18">
        <f>Model!$W$16*((drdp!D123)*MBZ!$B123+(drdp!G123)*MBZ!$C123+(drdp!J123)*MBZ!$D123)</f>
        <v>0</v>
      </c>
      <c r="K123" s="21">
        <f>SUM(E$3:E122)+H123</f>
        <v>5.9667648397856503</v>
      </c>
      <c r="L123" s="21">
        <f>SUM(F$3:F122)+I123</f>
        <v>-1.5987898202469852</v>
      </c>
      <c r="M123" s="21">
        <f>SUM(G$3:G122)+J123</f>
        <v>0</v>
      </c>
      <c r="N123" s="19">
        <f t="shared" si="5"/>
        <v>35.602282653302275</v>
      </c>
      <c r="O123" s="19">
        <f t="shared" si="5"/>
        <v>2.5561288893253873</v>
      </c>
      <c r="P123" s="19">
        <f t="shared" si="5"/>
        <v>0</v>
      </c>
      <c r="Q123" s="19">
        <f t="shared" si="6"/>
        <v>-9.5396028856569313</v>
      </c>
      <c r="R123" s="19">
        <f t="shared" si="7"/>
        <v>0</v>
      </c>
      <c r="S123" s="19">
        <f t="shared" si="8"/>
        <v>0</v>
      </c>
    </row>
    <row r="124" spans="1:19" x14ac:dyDescent="0.25">
      <c r="A124" s="26">
        <f>Wellpath!E124</f>
        <v>3630</v>
      </c>
      <c r="B124" s="22">
        <v>0</v>
      </c>
      <c r="C124" s="22">
        <v>0</v>
      </c>
      <c r="D124" s="22">
        <f>-SIN(Wellpath!L124) * SIN(Wellpath!O124) / (Bfield * COS(Dip))</f>
        <v>-5.5020538894993826E-5</v>
      </c>
      <c r="E124" s="20">
        <f>Model!$W$16*((drdp!B124+drdp!K124)*MBZ!$B124+(drdp!E124+drdp!N124)*MBZ!$C124+(drdp!H124+drdp!Q124)*MBZ!$D124)</f>
        <v>9.6653713434815311E-2</v>
      </c>
      <c r="F124" s="20">
        <f>Model!$W$16*((drdp!C124+drdp!L124)*MBZ!$B124+(drdp!F124+drdp!O124)*MBZ!$C124+(drdp!I124+drdp!R124)*MBZ!$D124)</f>
        <v>-2.5898284460327912E-2</v>
      </c>
      <c r="G124" s="20">
        <f>Model!$W$16*((drdp!D124+drdp!M124)*MBZ!$B124+(drdp!G124+drdp!P124)*MBZ!$C124+(drdp!J124+drdp!S124)*MBZ!$D124)</f>
        <v>0</v>
      </c>
      <c r="H124" s="18">
        <f>Model!$W$16*((drdp!B124)*MBZ!$B124+(drdp!E124)*MBZ!$C124+(drdp!H124)*MBZ!$D124)</f>
        <v>4.8326856717407655E-2</v>
      </c>
      <c r="I124" s="18">
        <f>Model!$W$16*((drdp!C124)*MBZ!$B124+(drdp!F124)*MBZ!$C124+(drdp!I124)*MBZ!$D124)</f>
        <v>-1.2949142230163956E-2</v>
      </c>
      <c r="J124" s="18">
        <f>Model!$W$16*((drdp!D124)*MBZ!$B124+(drdp!G124)*MBZ!$C124+(drdp!J124)*MBZ!$D124)</f>
        <v>0</v>
      </c>
      <c r="K124" s="21">
        <f>SUM(E$3:E123)+H124</f>
        <v>6.0634185532204654</v>
      </c>
      <c r="L124" s="21">
        <f>SUM(F$3:F123)+I124</f>
        <v>-1.6246881047073132</v>
      </c>
      <c r="M124" s="21">
        <f>SUM(G$3:G123)+J124</f>
        <v>0</v>
      </c>
      <c r="N124" s="19">
        <f t="shared" si="5"/>
        <v>36.765044551538161</v>
      </c>
      <c r="O124" s="19">
        <f t="shared" si="5"/>
        <v>2.6396114375774413</v>
      </c>
      <c r="P124" s="19">
        <f t="shared" si="5"/>
        <v>0</v>
      </c>
      <c r="Q124" s="19">
        <f t="shared" si="6"/>
        <v>-9.8511639972789169</v>
      </c>
      <c r="R124" s="19">
        <f t="shared" si="7"/>
        <v>0</v>
      </c>
      <c r="S124" s="19">
        <f t="shared" si="8"/>
        <v>0</v>
      </c>
    </row>
    <row r="125" spans="1:19" x14ac:dyDescent="0.25">
      <c r="A125" s="26">
        <f>Wellpath!E125</f>
        <v>3660</v>
      </c>
      <c r="B125" s="22">
        <v>0</v>
      </c>
      <c r="C125" s="22">
        <v>0</v>
      </c>
      <c r="D125" s="22">
        <f>-SIN(Wellpath!L125) * SIN(Wellpath!O125) / (Bfield * COS(Dip))</f>
        <v>-5.5020538894993826E-5</v>
      </c>
      <c r="E125" s="20">
        <f>Model!$W$16*((drdp!B125+drdp!K125)*MBZ!$B125+(drdp!E125+drdp!N125)*MBZ!$C125+(drdp!H125+drdp!Q125)*MBZ!$D125)</f>
        <v>9.6653713434815311E-2</v>
      </c>
      <c r="F125" s="20">
        <f>Model!$W$16*((drdp!C125+drdp!L125)*MBZ!$B125+(drdp!F125+drdp!O125)*MBZ!$C125+(drdp!I125+drdp!R125)*MBZ!$D125)</f>
        <v>-2.5898284460327912E-2</v>
      </c>
      <c r="G125" s="20">
        <f>Model!$W$16*((drdp!D125+drdp!M125)*MBZ!$B125+(drdp!G125+drdp!P125)*MBZ!$C125+(drdp!J125+drdp!S125)*MBZ!$D125)</f>
        <v>0</v>
      </c>
      <c r="H125" s="18">
        <f>Model!$W$16*((drdp!B125)*MBZ!$B125+(drdp!E125)*MBZ!$C125+(drdp!H125)*MBZ!$D125)</f>
        <v>4.8326856717407655E-2</v>
      </c>
      <c r="I125" s="18">
        <f>Model!$W$16*((drdp!C125)*MBZ!$B125+(drdp!F125)*MBZ!$C125+(drdp!I125)*MBZ!$D125)</f>
        <v>-1.2949142230163956E-2</v>
      </c>
      <c r="J125" s="18">
        <f>Model!$W$16*((drdp!D125)*MBZ!$B125+(drdp!G125)*MBZ!$C125+(drdp!J125)*MBZ!$D125)</f>
        <v>0</v>
      </c>
      <c r="K125" s="21">
        <f>SUM(E$3:E124)+H125</f>
        <v>6.1600722666552805</v>
      </c>
      <c r="L125" s="21">
        <f>SUM(F$3:F124)+I125</f>
        <v>-1.6505863891676411</v>
      </c>
      <c r="M125" s="21">
        <f>SUM(G$3:G124)+J125</f>
        <v>0</v>
      </c>
      <c r="N125" s="19">
        <f t="shared" si="5"/>
        <v>37.946490330415529</v>
      </c>
      <c r="O125" s="19">
        <f t="shared" si="5"/>
        <v>2.7244354281054717</v>
      </c>
      <c r="P125" s="19">
        <f t="shared" si="5"/>
        <v>0</v>
      </c>
      <c r="Q125" s="19">
        <f t="shared" si="6"/>
        <v>-10.167731439630266</v>
      </c>
      <c r="R125" s="19">
        <f t="shared" si="7"/>
        <v>0</v>
      </c>
      <c r="S125" s="19">
        <f t="shared" si="8"/>
        <v>0</v>
      </c>
    </row>
    <row r="126" spans="1:19" x14ac:dyDescent="0.25">
      <c r="A126" s="26">
        <f>Wellpath!E126</f>
        <v>3690</v>
      </c>
      <c r="B126" s="22">
        <v>0</v>
      </c>
      <c r="C126" s="22">
        <v>0</v>
      </c>
      <c r="D126" s="22">
        <f>-SIN(Wellpath!L126) * SIN(Wellpath!O126) / (Bfield * COS(Dip))</f>
        <v>-5.5020538894993826E-5</v>
      </c>
      <c r="E126" s="20">
        <f>Model!$W$16*((drdp!B126+drdp!K126)*MBZ!$B126+(drdp!E126+drdp!N126)*MBZ!$C126+(drdp!H126+drdp!Q126)*MBZ!$D126)</f>
        <v>9.6653713434815311E-2</v>
      </c>
      <c r="F126" s="20">
        <f>Model!$W$16*((drdp!C126+drdp!L126)*MBZ!$B126+(drdp!F126+drdp!O126)*MBZ!$C126+(drdp!I126+drdp!R126)*MBZ!$D126)</f>
        <v>-2.5898284460327912E-2</v>
      </c>
      <c r="G126" s="20">
        <f>Model!$W$16*((drdp!D126+drdp!M126)*MBZ!$B126+(drdp!G126+drdp!P126)*MBZ!$C126+(drdp!J126+drdp!S126)*MBZ!$D126)</f>
        <v>0</v>
      </c>
      <c r="H126" s="18">
        <f>Model!$W$16*((drdp!B126)*MBZ!$B126+(drdp!E126)*MBZ!$C126+(drdp!H126)*MBZ!$D126)</f>
        <v>4.8326856717407655E-2</v>
      </c>
      <c r="I126" s="18">
        <f>Model!$W$16*((drdp!C126)*MBZ!$B126+(drdp!F126)*MBZ!$C126+(drdp!I126)*MBZ!$D126)</f>
        <v>-1.2949142230163956E-2</v>
      </c>
      <c r="J126" s="18">
        <f>Model!$W$16*((drdp!D126)*MBZ!$B126+(drdp!G126)*MBZ!$C126+(drdp!J126)*MBZ!$D126)</f>
        <v>0</v>
      </c>
      <c r="K126" s="21">
        <f>SUM(E$3:E125)+H126</f>
        <v>6.2567259800900956</v>
      </c>
      <c r="L126" s="21">
        <f>SUM(F$3:F125)+I126</f>
        <v>-1.676484673627969</v>
      </c>
      <c r="M126" s="21">
        <f>SUM(G$3:G125)+J126</f>
        <v>0</v>
      </c>
      <c r="N126" s="19">
        <f t="shared" si="5"/>
        <v>39.146619989934365</v>
      </c>
      <c r="O126" s="19">
        <f t="shared" si="5"/>
        <v>2.8106008609094779</v>
      </c>
      <c r="P126" s="19">
        <f t="shared" si="5"/>
        <v>0</v>
      </c>
      <c r="Q126" s="19">
        <f t="shared" si="6"/>
        <v>-10.489305212710979</v>
      </c>
      <c r="R126" s="19">
        <f t="shared" si="7"/>
        <v>0</v>
      </c>
      <c r="S126" s="19">
        <f t="shared" si="8"/>
        <v>0</v>
      </c>
    </row>
    <row r="127" spans="1:19" x14ac:dyDescent="0.25">
      <c r="A127" s="26">
        <f>Wellpath!E127</f>
        <v>3720</v>
      </c>
      <c r="B127" s="22">
        <v>0</v>
      </c>
      <c r="C127" s="22">
        <v>0</v>
      </c>
      <c r="D127" s="22">
        <f>-SIN(Wellpath!L127) * SIN(Wellpath!O127) / (Bfield * COS(Dip))</f>
        <v>-5.5020538894993826E-5</v>
      </c>
      <c r="E127" s="20">
        <f>Model!$W$16*((drdp!B127+drdp!K127)*MBZ!$B127+(drdp!E127+drdp!N127)*MBZ!$C127+(drdp!H127+drdp!Q127)*MBZ!$D127)</f>
        <v>9.6653713434815311E-2</v>
      </c>
      <c r="F127" s="20">
        <f>Model!$W$16*((drdp!C127+drdp!L127)*MBZ!$B127+(drdp!F127+drdp!O127)*MBZ!$C127+(drdp!I127+drdp!R127)*MBZ!$D127)</f>
        <v>-2.5898284460327912E-2</v>
      </c>
      <c r="G127" s="20">
        <f>Model!$W$16*((drdp!D127+drdp!M127)*MBZ!$B127+(drdp!G127+drdp!P127)*MBZ!$C127+(drdp!J127+drdp!S127)*MBZ!$D127)</f>
        <v>0</v>
      </c>
      <c r="H127" s="18">
        <f>Model!$W$16*((drdp!B127)*MBZ!$B127+(drdp!E127)*MBZ!$C127+(drdp!H127)*MBZ!$D127)</f>
        <v>4.8326856717407655E-2</v>
      </c>
      <c r="I127" s="18">
        <f>Model!$W$16*((drdp!C127)*MBZ!$B127+(drdp!F127)*MBZ!$C127+(drdp!I127)*MBZ!$D127)</f>
        <v>-1.2949142230163956E-2</v>
      </c>
      <c r="J127" s="18">
        <f>Model!$W$16*((drdp!D127)*MBZ!$B127+(drdp!G127)*MBZ!$C127+(drdp!J127)*MBZ!$D127)</f>
        <v>0</v>
      </c>
      <c r="K127" s="21">
        <f>SUM(E$3:E126)+H127</f>
        <v>6.3533796935249107</v>
      </c>
      <c r="L127" s="21">
        <f>SUM(F$3:F126)+I127</f>
        <v>-1.702382958088297</v>
      </c>
      <c r="M127" s="21">
        <f>SUM(G$3:G126)+J127</f>
        <v>0</v>
      </c>
      <c r="N127" s="19">
        <f t="shared" si="5"/>
        <v>40.365433530094691</v>
      </c>
      <c r="O127" s="19">
        <f t="shared" si="5"/>
        <v>2.8981077359894605</v>
      </c>
      <c r="P127" s="19">
        <f t="shared" si="5"/>
        <v>0</v>
      </c>
      <c r="Q127" s="19">
        <f t="shared" si="6"/>
        <v>-10.815885316521054</v>
      </c>
      <c r="R127" s="19">
        <f t="shared" si="7"/>
        <v>0</v>
      </c>
      <c r="S127" s="19">
        <f t="shared" si="8"/>
        <v>0</v>
      </c>
    </row>
    <row r="128" spans="1:19" x14ac:dyDescent="0.25">
      <c r="A128" s="26">
        <f>Wellpath!E128</f>
        <v>3750</v>
      </c>
      <c r="B128" s="22">
        <v>0</v>
      </c>
      <c r="C128" s="22">
        <v>0</v>
      </c>
      <c r="D128" s="22">
        <f>-SIN(Wellpath!L128) * SIN(Wellpath!O128) / (Bfield * COS(Dip))</f>
        <v>-5.5020538894993826E-5</v>
      </c>
      <c r="E128" s="20">
        <f>Model!$W$16*((drdp!B128+drdp!K128)*MBZ!$B128+(drdp!E128+drdp!N128)*MBZ!$C128+(drdp!H128+drdp!Q128)*MBZ!$D128)</f>
        <v>9.6653713434815311E-2</v>
      </c>
      <c r="F128" s="20">
        <f>Model!$W$16*((drdp!C128+drdp!L128)*MBZ!$B128+(drdp!F128+drdp!O128)*MBZ!$C128+(drdp!I128+drdp!R128)*MBZ!$D128)</f>
        <v>-2.5898284460327912E-2</v>
      </c>
      <c r="G128" s="20">
        <f>Model!$W$16*((drdp!D128+drdp!M128)*MBZ!$B128+(drdp!G128+drdp!P128)*MBZ!$C128+(drdp!J128+drdp!S128)*MBZ!$D128)</f>
        <v>0</v>
      </c>
      <c r="H128" s="18">
        <f>Model!$W$16*((drdp!B128)*MBZ!$B128+(drdp!E128)*MBZ!$C128+(drdp!H128)*MBZ!$D128)</f>
        <v>4.8326856717407655E-2</v>
      </c>
      <c r="I128" s="18">
        <f>Model!$W$16*((drdp!C128)*MBZ!$B128+(drdp!F128)*MBZ!$C128+(drdp!I128)*MBZ!$D128)</f>
        <v>-1.2949142230163956E-2</v>
      </c>
      <c r="J128" s="18">
        <f>Model!$W$16*((drdp!D128)*MBZ!$B128+(drdp!G128)*MBZ!$C128+(drdp!J128)*MBZ!$D128)</f>
        <v>0</v>
      </c>
      <c r="K128" s="21">
        <f>SUM(E$3:E127)+H128</f>
        <v>6.4500334069597258</v>
      </c>
      <c r="L128" s="21">
        <f>SUM(F$3:F127)+I128</f>
        <v>-1.7282812425486249</v>
      </c>
      <c r="M128" s="21">
        <f>SUM(G$3:G127)+J128</f>
        <v>0</v>
      </c>
      <c r="N128" s="19">
        <f t="shared" si="5"/>
        <v>41.602930950896486</v>
      </c>
      <c r="O128" s="19">
        <f t="shared" si="5"/>
        <v>2.9869560533454189</v>
      </c>
      <c r="P128" s="19">
        <f t="shared" si="5"/>
        <v>0</v>
      </c>
      <c r="Q128" s="19">
        <f t="shared" si="6"/>
        <v>-11.147471751060495</v>
      </c>
      <c r="R128" s="19">
        <f t="shared" si="7"/>
        <v>0</v>
      </c>
      <c r="S128" s="19">
        <f t="shared" si="8"/>
        <v>0</v>
      </c>
    </row>
    <row r="129" spans="1:19" x14ac:dyDescent="0.25">
      <c r="A129" s="26">
        <f>Wellpath!E129</f>
        <v>3780</v>
      </c>
      <c r="B129" s="22">
        <v>0</v>
      </c>
      <c r="C129" s="22">
        <v>0</v>
      </c>
      <c r="D129" s="22">
        <f>-SIN(Wellpath!L129) * SIN(Wellpath!O129) / (Bfield * COS(Dip))</f>
        <v>-5.5020538894993826E-5</v>
      </c>
      <c r="E129" s="20">
        <f>Model!$W$16*((drdp!B129+drdp!K129)*MBZ!$B129+(drdp!E129+drdp!N129)*MBZ!$C129+(drdp!H129+drdp!Q129)*MBZ!$D129)</f>
        <v>9.6653713434815311E-2</v>
      </c>
      <c r="F129" s="20">
        <f>Model!$W$16*((drdp!C129+drdp!L129)*MBZ!$B129+(drdp!F129+drdp!O129)*MBZ!$C129+(drdp!I129+drdp!R129)*MBZ!$D129)</f>
        <v>-2.5898284460327912E-2</v>
      </c>
      <c r="G129" s="20">
        <f>Model!$W$16*((drdp!D129+drdp!M129)*MBZ!$B129+(drdp!G129+drdp!P129)*MBZ!$C129+(drdp!J129+drdp!S129)*MBZ!$D129)</f>
        <v>0</v>
      </c>
      <c r="H129" s="18">
        <f>Model!$W$16*((drdp!B129)*MBZ!$B129+(drdp!E129)*MBZ!$C129+(drdp!H129)*MBZ!$D129)</f>
        <v>4.8326856717407655E-2</v>
      </c>
      <c r="I129" s="18">
        <f>Model!$W$16*((drdp!C129)*MBZ!$B129+(drdp!F129)*MBZ!$C129+(drdp!I129)*MBZ!$D129)</f>
        <v>-1.2949142230163956E-2</v>
      </c>
      <c r="J129" s="18">
        <f>Model!$W$16*((drdp!D129)*MBZ!$B129+(drdp!G129)*MBZ!$C129+(drdp!J129)*MBZ!$D129)</f>
        <v>0</v>
      </c>
      <c r="K129" s="21">
        <f>SUM(E$3:E128)+H129</f>
        <v>6.5466871203945409</v>
      </c>
      <c r="L129" s="21">
        <f>SUM(F$3:F128)+I129</f>
        <v>-1.7541795270089529</v>
      </c>
      <c r="M129" s="21">
        <f>SUM(G$3:G128)+J129</f>
        <v>0</v>
      </c>
      <c r="N129" s="19">
        <f t="shared" si="5"/>
        <v>42.859112252339763</v>
      </c>
      <c r="O129" s="19">
        <f t="shared" si="5"/>
        <v>3.0771458129773537</v>
      </c>
      <c r="P129" s="19">
        <f t="shared" si="5"/>
        <v>0</v>
      </c>
      <c r="Q129" s="19">
        <f t="shared" si="6"/>
        <v>-11.484064516329299</v>
      </c>
      <c r="R129" s="19">
        <f t="shared" si="7"/>
        <v>0</v>
      </c>
      <c r="S129" s="19">
        <f t="shared" si="8"/>
        <v>0</v>
      </c>
    </row>
    <row r="130" spans="1:19" x14ac:dyDescent="0.25">
      <c r="A130" s="26">
        <f>Wellpath!E130</f>
        <v>3810</v>
      </c>
      <c r="B130" s="22">
        <v>0</v>
      </c>
      <c r="C130" s="22">
        <v>0</v>
      </c>
      <c r="D130" s="22">
        <f>-SIN(Wellpath!L130) * SIN(Wellpath!O130) / (Bfield * COS(Dip))</f>
        <v>-5.5020538894993826E-5</v>
      </c>
      <c r="E130" s="20">
        <f>Model!$W$16*((drdp!B130+drdp!K130)*MBZ!$B130+(drdp!E130+drdp!N130)*MBZ!$C130+(drdp!H130+drdp!Q130)*MBZ!$D130)</f>
        <v>9.6653713434815311E-2</v>
      </c>
      <c r="F130" s="20">
        <f>Model!$W$16*((drdp!C130+drdp!L130)*MBZ!$B130+(drdp!F130+drdp!O130)*MBZ!$C130+(drdp!I130+drdp!R130)*MBZ!$D130)</f>
        <v>-2.5898284460327912E-2</v>
      </c>
      <c r="G130" s="20">
        <f>Model!$W$16*((drdp!D130+drdp!M130)*MBZ!$B130+(drdp!G130+drdp!P130)*MBZ!$C130+(drdp!J130+drdp!S130)*MBZ!$D130)</f>
        <v>0</v>
      </c>
      <c r="H130" s="18">
        <f>Model!$W$16*((drdp!B130)*MBZ!$B130+(drdp!E130)*MBZ!$C130+(drdp!H130)*MBZ!$D130)</f>
        <v>4.8326856717407655E-2</v>
      </c>
      <c r="I130" s="18">
        <f>Model!$W$16*((drdp!C130)*MBZ!$B130+(drdp!F130)*MBZ!$C130+(drdp!I130)*MBZ!$D130)</f>
        <v>-1.2949142230163956E-2</v>
      </c>
      <c r="J130" s="18">
        <f>Model!$W$16*((drdp!D130)*MBZ!$B130+(drdp!G130)*MBZ!$C130+(drdp!J130)*MBZ!$D130)</f>
        <v>0</v>
      </c>
      <c r="K130" s="21">
        <f>SUM(E$3:E129)+H130</f>
        <v>6.643340833829356</v>
      </c>
      <c r="L130" s="21">
        <f>SUM(F$3:F129)+I130</f>
        <v>-1.7800778114692808</v>
      </c>
      <c r="M130" s="21">
        <f>SUM(G$3:G129)+J130</f>
        <v>0</v>
      </c>
      <c r="N130" s="19">
        <f t="shared" si="5"/>
        <v>44.133977434424523</v>
      </c>
      <c r="O130" s="19">
        <f t="shared" si="5"/>
        <v>3.1686770148852643</v>
      </c>
      <c r="P130" s="19">
        <f t="shared" si="5"/>
        <v>0</v>
      </c>
      <c r="Q130" s="19">
        <f t="shared" si="6"/>
        <v>-11.825663612327467</v>
      </c>
      <c r="R130" s="19">
        <f t="shared" si="7"/>
        <v>0</v>
      </c>
      <c r="S130" s="19">
        <f t="shared" si="8"/>
        <v>0</v>
      </c>
    </row>
    <row r="131" spans="1:19" x14ac:dyDescent="0.25">
      <c r="A131" s="26">
        <f>Wellpath!E131</f>
        <v>3840</v>
      </c>
      <c r="B131" s="22">
        <v>0</v>
      </c>
      <c r="C131" s="22">
        <v>0</v>
      </c>
      <c r="D131" s="22">
        <f>-SIN(Wellpath!L131) * SIN(Wellpath!O131) / (Bfield * COS(Dip))</f>
        <v>-5.5020538894993826E-5</v>
      </c>
      <c r="E131" s="20">
        <f>Model!$W$16*((drdp!B131+drdp!K131)*MBZ!$B131+(drdp!E131+drdp!N131)*MBZ!$C131+(drdp!H131+drdp!Q131)*MBZ!$D131)</f>
        <v>9.6653713434815311E-2</v>
      </c>
      <c r="F131" s="20">
        <f>Model!$W$16*((drdp!C131+drdp!L131)*MBZ!$B131+(drdp!F131+drdp!O131)*MBZ!$C131+(drdp!I131+drdp!R131)*MBZ!$D131)</f>
        <v>-2.5898284460327912E-2</v>
      </c>
      <c r="G131" s="20">
        <f>Model!$W$16*((drdp!D131+drdp!M131)*MBZ!$B131+(drdp!G131+drdp!P131)*MBZ!$C131+(drdp!J131+drdp!S131)*MBZ!$D131)</f>
        <v>0</v>
      </c>
      <c r="H131" s="18">
        <f>Model!$W$16*((drdp!B131)*MBZ!$B131+(drdp!E131)*MBZ!$C131+(drdp!H131)*MBZ!$D131)</f>
        <v>4.8326856717407655E-2</v>
      </c>
      <c r="I131" s="18">
        <f>Model!$W$16*((drdp!C131)*MBZ!$B131+(drdp!F131)*MBZ!$C131+(drdp!I131)*MBZ!$D131)</f>
        <v>-1.2949142230163956E-2</v>
      </c>
      <c r="J131" s="18">
        <f>Model!$W$16*((drdp!D131)*MBZ!$B131+(drdp!G131)*MBZ!$C131+(drdp!J131)*MBZ!$D131)</f>
        <v>0</v>
      </c>
      <c r="K131" s="21">
        <f>SUM(E$3:E130)+H131</f>
        <v>6.7399945472641711</v>
      </c>
      <c r="L131" s="21">
        <f>SUM(F$3:F130)+I131</f>
        <v>-1.8059760959296087</v>
      </c>
      <c r="M131" s="21">
        <f>SUM(G$3:G130)+J131</f>
        <v>0</v>
      </c>
      <c r="N131" s="19">
        <f t="shared" si="5"/>
        <v>45.427526497150758</v>
      </c>
      <c r="O131" s="19">
        <f t="shared" si="5"/>
        <v>3.2615496590691513</v>
      </c>
      <c r="P131" s="19">
        <f t="shared" si="5"/>
        <v>0</v>
      </c>
      <c r="Q131" s="19">
        <f t="shared" si="6"/>
        <v>-12.172269039054999</v>
      </c>
      <c r="R131" s="19">
        <f t="shared" si="7"/>
        <v>0</v>
      </c>
      <c r="S131" s="19">
        <f t="shared" si="8"/>
        <v>0</v>
      </c>
    </row>
    <row r="132" spans="1:19" x14ac:dyDescent="0.25">
      <c r="A132" s="26">
        <f>Wellpath!E132</f>
        <v>3870</v>
      </c>
      <c r="B132" s="22">
        <v>0</v>
      </c>
      <c r="C132" s="22">
        <v>0</v>
      </c>
      <c r="D132" s="22">
        <f>-SIN(Wellpath!L132) * SIN(Wellpath!O132) / (Bfield * COS(Dip))</f>
        <v>-5.5020538894993826E-5</v>
      </c>
      <c r="E132" s="20">
        <f>Model!$W$16*((drdp!B132+drdp!K132)*MBZ!$B132+(drdp!E132+drdp!N132)*MBZ!$C132+(drdp!H132+drdp!Q132)*MBZ!$D132)</f>
        <v>9.6653713434815311E-2</v>
      </c>
      <c r="F132" s="20">
        <f>Model!$W$16*((drdp!C132+drdp!L132)*MBZ!$B132+(drdp!F132+drdp!O132)*MBZ!$C132+(drdp!I132+drdp!R132)*MBZ!$D132)</f>
        <v>-2.5898284460327912E-2</v>
      </c>
      <c r="G132" s="20">
        <f>Model!$W$16*((drdp!D132+drdp!M132)*MBZ!$B132+(drdp!G132+drdp!P132)*MBZ!$C132+(drdp!J132+drdp!S132)*MBZ!$D132)</f>
        <v>0</v>
      </c>
      <c r="H132" s="18">
        <f>Model!$W$16*((drdp!B132)*MBZ!$B132+(drdp!E132)*MBZ!$C132+(drdp!H132)*MBZ!$D132)</f>
        <v>4.8326856717407655E-2</v>
      </c>
      <c r="I132" s="18">
        <f>Model!$W$16*((drdp!C132)*MBZ!$B132+(drdp!F132)*MBZ!$C132+(drdp!I132)*MBZ!$D132)</f>
        <v>-1.2949142230163956E-2</v>
      </c>
      <c r="J132" s="18">
        <f>Model!$W$16*((drdp!D132)*MBZ!$B132+(drdp!G132)*MBZ!$C132+(drdp!J132)*MBZ!$D132)</f>
        <v>0</v>
      </c>
      <c r="K132" s="21">
        <f>SUM(E$3:E131)+H132</f>
        <v>6.8366482606989862</v>
      </c>
      <c r="L132" s="21">
        <f>SUM(F$3:F131)+I132</f>
        <v>-1.8318743803899367</v>
      </c>
      <c r="M132" s="21">
        <f>SUM(G$3:G131)+J132</f>
        <v>0</v>
      </c>
      <c r="N132" s="19">
        <f t="shared" ref="N132:P133" si="9">K132^2</f>
        <v>46.739759440518476</v>
      </c>
      <c r="O132" s="19">
        <f t="shared" si="9"/>
        <v>3.3557637455290146</v>
      </c>
      <c r="P132" s="19">
        <f t="shared" si="9"/>
        <v>0</v>
      </c>
      <c r="Q132" s="19">
        <f t="shared" ref="Q132:Q133" si="10">K132*L132</f>
        <v>-12.523880796511893</v>
      </c>
      <c r="R132" s="19">
        <f t="shared" ref="R132:R133" si="11">K132*M132</f>
        <v>0</v>
      </c>
      <c r="S132" s="19">
        <f t="shared" ref="S132:S133" si="12">L132*M132</f>
        <v>0</v>
      </c>
    </row>
    <row r="133" spans="1:19" x14ac:dyDescent="0.25">
      <c r="A133" s="26">
        <f>Wellpath!E133</f>
        <v>3900</v>
      </c>
      <c r="B133" s="22">
        <v>0</v>
      </c>
      <c r="C133" s="22">
        <v>0</v>
      </c>
      <c r="D133" s="22">
        <f>-SIN(Wellpath!L133) * SIN(Wellpath!O133) / (Bfield * COS(Dip))</f>
        <v>-5.5020538894993826E-5</v>
      </c>
      <c r="E133" s="20">
        <f>Model!$W$16*((drdp!B133+drdp!K133)*MBZ!$B133+(drdp!E133+drdp!N133)*MBZ!$C133+(drdp!H133+drdp!Q133)*MBZ!$D133)</f>
        <v>9.6653713434815311E-2</v>
      </c>
      <c r="F133" s="20">
        <f>Model!$W$16*((drdp!C133+drdp!L133)*MBZ!$B133+(drdp!F133+drdp!O133)*MBZ!$C133+(drdp!I133+drdp!R133)*MBZ!$D133)</f>
        <v>-2.5898284460327912E-2</v>
      </c>
      <c r="G133" s="20">
        <f>Model!$W$16*((drdp!D133+drdp!M133)*MBZ!$B133+(drdp!G133+drdp!P133)*MBZ!$C133+(drdp!J133+drdp!S133)*MBZ!$D133)</f>
        <v>0</v>
      </c>
      <c r="H133" s="18">
        <f>Model!$W$16*((drdp!B133)*MBZ!$B133+(drdp!E133)*MBZ!$C133+(drdp!H133)*MBZ!$D133)</f>
        <v>4.8326856717407655E-2</v>
      </c>
      <c r="I133" s="18">
        <f>Model!$W$16*((drdp!C133)*MBZ!$B133+(drdp!F133)*MBZ!$C133+(drdp!I133)*MBZ!$D133)</f>
        <v>-1.2949142230163956E-2</v>
      </c>
      <c r="J133" s="18">
        <f>Model!$W$16*((drdp!D133)*MBZ!$B133+(drdp!G133)*MBZ!$C133+(drdp!J133)*MBZ!$D133)</f>
        <v>0</v>
      </c>
      <c r="K133" s="21">
        <f>SUM(E$3:E132)+H133</f>
        <v>6.9333019741338013</v>
      </c>
      <c r="L133" s="21">
        <f>SUM(F$3:F132)+I133</f>
        <v>-1.8577726648502646</v>
      </c>
      <c r="M133" s="21">
        <f>SUM(G$3:G132)+J133</f>
        <v>0</v>
      </c>
      <c r="N133" s="19">
        <f t="shared" si="9"/>
        <v>48.07067626452767</v>
      </c>
      <c r="O133" s="19">
        <f t="shared" si="9"/>
        <v>3.4513192742648537</v>
      </c>
      <c r="P133" s="19">
        <f t="shared" si="9"/>
        <v>0</v>
      </c>
      <c r="Q133" s="19">
        <f t="shared" si="10"/>
        <v>-12.880498884698152</v>
      </c>
      <c r="R133" s="19">
        <f t="shared" si="11"/>
        <v>0</v>
      </c>
      <c r="S133" s="19">
        <f t="shared" si="12"/>
        <v>0</v>
      </c>
    </row>
    <row r="134" spans="1:19" x14ac:dyDescent="0.25">
      <c r="A134" s="26">
        <f>Wellpath!E134</f>
        <v>3930</v>
      </c>
      <c r="B134" s="22">
        <v>0</v>
      </c>
      <c r="C134" s="22">
        <v>0</v>
      </c>
      <c r="D134" s="22">
        <f>-SIN(Wellpath!L134) * SIN(Wellpath!O134) / (Bfield * COS(Dip))</f>
        <v>-5.5020538894993826E-5</v>
      </c>
      <c r="E134" s="20">
        <f>Model!$W$16*((drdp!B134+drdp!K134)*MBZ!$B134+(drdp!E134+drdp!N134)*MBZ!$C134+(drdp!H134+drdp!Q134)*MBZ!$D134)</f>
        <v>9.6653713434815311E-2</v>
      </c>
      <c r="F134" s="20">
        <f>Model!$W$16*((drdp!C134+drdp!L134)*MBZ!$B134+(drdp!F134+drdp!O134)*MBZ!$C134+(drdp!I134+drdp!R134)*MBZ!$D134)</f>
        <v>-2.5898284460327912E-2</v>
      </c>
      <c r="G134" s="20">
        <f>Model!$W$16*((drdp!D134+drdp!M134)*MBZ!$B134+(drdp!G134+drdp!P134)*MBZ!$C134+(drdp!J134+drdp!S134)*MBZ!$D134)</f>
        <v>0</v>
      </c>
      <c r="H134" s="18">
        <f>Model!$W$16*((drdp!B134)*MBZ!$B134+(drdp!E134)*MBZ!$C134+(drdp!H134)*MBZ!$D134)</f>
        <v>4.8326856717407655E-2</v>
      </c>
      <c r="I134" s="18">
        <f>Model!$W$16*((drdp!C134)*MBZ!$B134+(drdp!F134)*MBZ!$C134+(drdp!I134)*MBZ!$D134)</f>
        <v>-1.2949142230163956E-2</v>
      </c>
      <c r="J134" s="18">
        <f>Model!$W$16*((drdp!D134)*MBZ!$B134+(drdp!G134)*MBZ!$C134+(drdp!J134)*MBZ!$D134)</f>
        <v>0</v>
      </c>
      <c r="K134" s="21">
        <f>SUM(E$3:E133)+H134</f>
        <v>7.0299556875686164</v>
      </c>
      <c r="L134" s="21">
        <f>SUM(F$3:F133)+I134</f>
        <v>-1.8836709493105925</v>
      </c>
      <c r="M134" s="21">
        <f>SUM(G$3:G133)+J134</f>
        <v>0</v>
      </c>
      <c r="N134" s="19">
        <f t="shared" ref="N134:N197" si="13">K134^2</f>
        <v>49.420276969178339</v>
      </c>
      <c r="O134" s="19">
        <f t="shared" ref="O134:O197" si="14">L134^2</f>
        <v>3.5482162452766688</v>
      </c>
      <c r="P134" s="19">
        <f t="shared" ref="P134:P197" si="15">M134^2</f>
        <v>0</v>
      </c>
      <c r="Q134" s="19">
        <f t="shared" ref="Q134:Q197" si="16">K134*L134</f>
        <v>-13.242123303613775</v>
      </c>
      <c r="R134" s="19">
        <f t="shared" ref="R134:R197" si="17">K134*M134</f>
        <v>0</v>
      </c>
      <c r="S134" s="19">
        <f t="shared" ref="S134:S197" si="18">L134*M134</f>
        <v>0</v>
      </c>
    </row>
    <row r="135" spans="1:19" x14ac:dyDescent="0.25">
      <c r="A135" s="26">
        <f>Wellpath!E135</f>
        <v>3960</v>
      </c>
      <c r="B135" s="22">
        <v>0</v>
      </c>
      <c r="C135" s="22">
        <v>0</v>
      </c>
      <c r="D135" s="22">
        <f>-SIN(Wellpath!L135) * SIN(Wellpath!O135) / (Bfield * COS(Dip))</f>
        <v>-5.5020538894993826E-5</v>
      </c>
      <c r="E135" s="20">
        <f>Model!$W$16*((drdp!B135+drdp!K135)*MBZ!$B135+(drdp!E135+drdp!N135)*MBZ!$C135+(drdp!H135+drdp!Q135)*MBZ!$D135)</f>
        <v>9.6653713434815311E-2</v>
      </c>
      <c r="F135" s="20">
        <f>Model!$W$16*((drdp!C135+drdp!L135)*MBZ!$B135+(drdp!F135+drdp!O135)*MBZ!$C135+(drdp!I135+drdp!R135)*MBZ!$D135)</f>
        <v>-2.5898284460327912E-2</v>
      </c>
      <c r="G135" s="20">
        <f>Model!$W$16*((drdp!D135+drdp!M135)*MBZ!$B135+(drdp!G135+drdp!P135)*MBZ!$C135+(drdp!J135+drdp!S135)*MBZ!$D135)</f>
        <v>0</v>
      </c>
      <c r="H135" s="18">
        <f>Model!$W$16*((drdp!B135)*MBZ!$B135+(drdp!E135)*MBZ!$C135+(drdp!H135)*MBZ!$D135)</f>
        <v>4.8326856717407655E-2</v>
      </c>
      <c r="I135" s="18">
        <f>Model!$W$16*((drdp!C135)*MBZ!$B135+(drdp!F135)*MBZ!$C135+(drdp!I135)*MBZ!$D135)</f>
        <v>-1.2949142230163956E-2</v>
      </c>
      <c r="J135" s="18">
        <f>Model!$W$16*((drdp!D135)*MBZ!$B135+(drdp!G135)*MBZ!$C135+(drdp!J135)*MBZ!$D135)</f>
        <v>0</v>
      </c>
      <c r="K135" s="21">
        <f>SUM(E$3:E134)+H135</f>
        <v>7.1266094010034315</v>
      </c>
      <c r="L135" s="21">
        <f>SUM(F$3:F134)+I135</f>
        <v>-1.9095692337709205</v>
      </c>
      <c r="M135" s="21">
        <f>SUM(G$3:G134)+J135</f>
        <v>0</v>
      </c>
      <c r="N135" s="19">
        <f t="shared" si="13"/>
        <v>50.78856155447049</v>
      </c>
      <c r="O135" s="19">
        <f t="shared" si="14"/>
        <v>3.6464546585644602</v>
      </c>
      <c r="P135" s="19">
        <f t="shared" si="15"/>
        <v>0</v>
      </c>
      <c r="Q135" s="19">
        <f t="shared" si="16"/>
        <v>-13.608754053258762</v>
      </c>
      <c r="R135" s="19">
        <f t="shared" si="17"/>
        <v>0</v>
      </c>
      <c r="S135" s="19">
        <f t="shared" si="18"/>
        <v>0</v>
      </c>
    </row>
    <row r="136" spans="1:19" x14ac:dyDescent="0.25">
      <c r="A136" s="26">
        <f>Wellpath!E136</f>
        <v>3990</v>
      </c>
      <c r="B136" s="22">
        <v>0</v>
      </c>
      <c r="C136" s="22">
        <v>0</v>
      </c>
      <c r="D136" s="22">
        <f>-SIN(Wellpath!L136) * SIN(Wellpath!O136) / (Bfield * COS(Dip))</f>
        <v>-5.5020538894993826E-5</v>
      </c>
      <c r="E136" s="20">
        <f>Model!$W$16*((drdp!B136+drdp!K136)*MBZ!$B136+(drdp!E136+drdp!N136)*MBZ!$C136+(drdp!H136+drdp!Q136)*MBZ!$D136)</f>
        <v>9.6653713434815311E-2</v>
      </c>
      <c r="F136" s="20">
        <f>Model!$W$16*((drdp!C136+drdp!L136)*MBZ!$B136+(drdp!F136+drdp!O136)*MBZ!$C136+(drdp!I136+drdp!R136)*MBZ!$D136)</f>
        <v>-2.5898284460327912E-2</v>
      </c>
      <c r="G136" s="20">
        <f>Model!$W$16*((drdp!D136+drdp!M136)*MBZ!$B136+(drdp!G136+drdp!P136)*MBZ!$C136+(drdp!J136+drdp!S136)*MBZ!$D136)</f>
        <v>0</v>
      </c>
      <c r="H136" s="18">
        <f>Model!$W$16*((drdp!B136)*MBZ!$B136+(drdp!E136)*MBZ!$C136+(drdp!H136)*MBZ!$D136)</f>
        <v>4.8326856717407655E-2</v>
      </c>
      <c r="I136" s="18">
        <f>Model!$W$16*((drdp!C136)*MBZ!$B136+(drdp!F136)*MBZ!$C136+(drdp!I136)*MBZ!$D136)</f>
        <v>-1.2949142230163956E-2</v>
      </c>
      <c r="J136" s="18">
        <f>Model!$W$16*((drdp!D136)*MBZ!$B136+(drdp!G136)*MBZ!$C136+(drdp!J136)*MBZ!$D136)</f>
        <v>0</v>
      </c>
      <c r="K136" s="21">
        <f>SUM(E$3:E135)+H136</f>
        <v>7.2232631144382466</v>
      </c>
      <c r="L136" s="21">
        <f>SUM(F$3:F135)+I136</f>
        <v>-1.9354675182312484</v>
      </c>
      <c r="M136" s="21">
        <f>SUM(G$3:G135)+J136</f>
        <v>0</v>
      </c>
      <c r="N136" s="19">
        <f t="shared" si="13"/>
        <v>52.175530020404118</v>
      </c>
      <c r="O136" s="19">
        <f t="shared" si="14"/>
        <v>3.7460345141282279</v>
      </c>
      <c r="P136" s="19">
        <f t="shared" si="15"/>
        <v>0</v>
      </c>
      <c r="Q136" s="19">
        <f t="shared" si="16"/>
        <v>-13.980391133633111</v>
      </c>
      <c r="R136" s="19">
        <f t="shared" si="17"/>
        <v>0</v>
      </c>
      <c r="S136" s="19">
        <f t="shared" si="18"/>
        <v>0</v>
      </c>
    </row>
    <row r="137" spans="1:19" x14ac:dyDescent="0.25">
      <c r="A137" s="26">
        <f>Wellpath!E137</f>
        <v>4020</v>
      </c>
      <c r="B137" s="22">
        <v>0</v>
      </c>
      <c r="C137" s="22">
        <v>0</v>
      </c>
      <c r="D137" s="22">
        <f>-SIN(Wellpath!L137) * SIN(Wellpath!O137) / (Bfield * COS(Dip))</f>
        <v>-5.5020538894993826E-5</v>
      </c>
      <c r="E137" s="20">
        <f>Model!$W$16*((drdp!B137+drdp!K137)*MBZ!$B137+(drdp!E137+drdp!N137)*MBZ!$C137+(drdp!H137+drdp!Q137)*MBZ!$D137)</f>
        <v>9.6653713434815311E-2</v>
      </c>
      <c r="F137" s="20">
        <f>Model!$W$16*((drdp!C137+drdp!L137)*MBZ!$B137+(drdp!F137+drdp!O137)*MBZ!$C137+(drdp!I137+drdp!R137)*MBZ!$D137)</f>
        <v>-2.5898284460327912E-2</v>
      </c>
      <c r="G137" s="20">
        <f>Model!$W$16*((drdp!D137+drdp!M137)*MBZ!$B137+(drdp!G137+drdp!P137)*MBZ!$C137+(drdp!J137+drdp!S137)*MBZ!$D137)</f>
        <v>0</v>
      </c>
      <c r="H137" s="18">
        <f>Model!$W$16*((drdp!B137)*MBZ!$B137+(drdp!E137)*MBZ!$C137+(drdp!H137)*MBZ!$D137)</f>
        <v>4.8326856717407655E-2</v>
      </c>
      <c r="I137" s="18">
        <f>Model!$W$16*((drdp!C137)*MBZ!$B137+(drdp!F137)*MBZ!$C137+(drdp!I137)*MBZ!$D137)</f>
        <v>-1.2949142230163956E-2</v>
      </c>
      <c r="J137" s="18">
        <f>Model!$W$16*((drdp!D137)*MBZ!$B137+(drdp!G137)*MBZ!$C137+(drdp!J137)*MBZ!$D137)</f>
        <v>0</v>
      </c>
      <c r="K137" s="21">
        <f>SUM(E$3:E136)+H137</f>
        <v>7.3199168278730617</v>
      </c>
      <c r="L137" s="21">
        <f>SUM(F$3:F136)+I137</f>
        <v>-1.9613658026915763</v>
      </c>
      <c r="M137" s="21">
        <f>SUM(G$3:G136)+J137</f>
        <v>0</v>
      </c>
      <c r="N137" s="19">
        <f t="shared" si="13"/>
        <v>53.581182366979228</v>
      </c>
      <c r="O137" s="19">
        <f t="shared" si="14"/>
        <v>3.8469558119679714</v>
      </c>
      <c r="P137" s="19">
        <f t="shared" si="15"/>
        <v>0</v>
      </c>
      <c r="Q137" s="19">
        <f t="shared" si="16"/>
        <v>-14.357034544736825</v>
      </c>
      <c r="R137" s="19">
        <f t="shared" si="17"/>
        <v>0</v>
      </c>
      <c r="S137" s="19">
        <f t="shared" si="18"/>
        <v>0</v>
      </c>
    </row>
    <row r="138" spans="1:19" x14ac:dyDescent="0.25">
      <c r="A138" s="26">
        <f>Wellpath!E138</f>
        <v>4050</v>
      </c>
      <c r="B138" s="22">
        <v>0</v>
      </c>
      <c r="C138" s="22">
        <v>0</v>
      </c>
      <c r="D138" s="22">
        <f>-SIN(Wellpath!L138) * SIN(Wellpath!O138) / (Bfield * COS(Dip))</f>
        <v>-5.5020538894993826E-5</v>
      </c>
      <c r="E138" s="20">
        <f>Model!$W$16*((drdp!B138+drdp!K138)*MBZ!$B138+(drdp!E138+drdp!N138)*MBZ!$C138+(drdp!H138+drdp!Q138)*MBZ!$D138)</f>
        <v>9.6653713434815311E-2</v>
      </c>
      <c r="F138" s="20">
        <f>Model!$W$16*((drdp!C138+drdp!L138)*MBZ!$B138+(drdp!F138+drdp!O138)*MBZ!$C138+(drdp!I138+drdp!R138)*MBZ!$D138)</f>
        <v>-2.5898284460327912E-2</v>
      </c>
      <c r="G138" s="20">
        <f>Model!$W$16*((drdp!D138+drdp!M138)*MBZ!$B138+(drdp!G138+drdp!P138)*MBZ!$C138+(drdp!J138+drdp!S138)*MBZ!$D138)</f>
        <v>0</v>
      </c>
      <c r="H138" s="18">
        <f>Model!$W$16*((drdp!B138)*MBZ!$B138+(drdp!E138)*MBZ!$C138+(drdp!H138)*MBZ!$D138)</f>
        <v>4.8326856717407655E-2</v>
      </c>
      <c r="I138" s="18">
        <f>Model!$W$16*((drdp!C138)*MBZ!$B138+(drdp!F138)*MBZ!$C138+(drdp!I138)*MBZ!$D138)</f>
        <v>-1.2949142230163956E-2</v>
      </c>
      <c r="J138" s="18">
        <f>Model!$W$16*((drdp!D138)*MBZ!$B138+(drdp!G138)*MBZ!$C138+(drdp!J138)*MBZ!$D138)</f>
        <v>0</v>
      </c>
      <c r="K138" s="21">
        <f>SUM(E$3:E137)+H138</f>
        <v>7.4165705413078769</v>
      </c>
      <c r="L138" s="21">
        <f>SUM(F$3:F137)+I138</f>
        <v>-1.9872640871519043</v>
      </c>
      <c r="M138" s="21">
        <f>SUM(G$3:G137)+J138</f>
        <v>0</v>
      </c>
      <c r="N138" s="19">
        <f t="shared" si="13"/>
        <v>55.005518594195813</v>
      </c>
      <c r="O138" s="19">
        <f t="shared" si="14"/>
        <v>3.9492185520836913</v>
      </c>
      <c r="P138" s="19">
        <f t="shared" si="15"/>
        <v>0</v>
      </c>
      <c r="Q138" s="19">
        <f t="shared" si="16"/>
        <v>-14.738684286569903</v>
      </c>
      <c r="R138" s="19">
        <f t="shared" si="17"/>
        <v>0</v>
      </c>
      <c r="S138" s="19">
        <f t="shared" si="18"/>
        <v>0</v>
      </c>
    </row>
    <row r="139" spans="1:19" x14ac:dyDescent="0.25">
      <c r="A139" s="26">
        <f>Wellpath!E139</f>
        <v>4080</v>
      </c>
      <c r="B139" s="22">
        <v>0</v>
      </c>
      <c r="C139" s="22">
        <v>0</v>
      </c>
      <c r="D139" s="22">
        <f>-SIN(Wellpath!L139) * SIN(Wellpath!O139) / (Bfield * COS(Dip))</f>
        <v>-5.5020538894993826E-5</v>
      </c>
      <c r="E139" s="20">
        <f>Model!$W$16*((drdp!B139+drdp!K139)*MBZ!$B139+(drdp!E139+drdp!N139)*MBZ!$C139+(drdp!H139+drdp!Q139)*MBZ!$D139)</f>
        <v>9.6653713434815311E-2</v>
      </c>
      <c r="F139" s="20">
        <f>Model!$W$16*((drdp!C139+drdp!L139)*MBZ!$B139+(drdp!F139+drdp!O139)*MBZ!$C139+(drdp!I139+drdp!R139)*MBZ!$D139)</f>
        <v>-2.5898284460327912E-2</v>
      </c>
      <c r="G139" s="20">
        <f>Model!$W$16*((drdp!D139+drdp!M139)*MBZ!$B139+(drdp!G139+drdp!P139)*MBZ!$C139+(drdp!J139+drdp!S139)*MBZ!$D139)</f>
        <v>0</v>
      </c>
      <c r="H139" s="18">
        <f>Model!$W$16*((drdp!B139)*MBZ!$B139+(drdp!E139)*MBZ!$C139+(drdp!H139)*MBZ!$D139)</f>
        <v>4.8326856717407655E-2</v>
      </c>
      <c r="I139" s="18">
        <f>Model!$W$16*((drdp!C139)*MBZ!$B139+(drdp!F139)*MBZ!$C139+(drdp!I139)*MBZ!$D139)</f>
        <v>-1.2949142230163956E-2</v>
      </c>
      <c r="J139" s="18">
        <f>Model!$W$16*((drdp!D139)*MBZ!$B139+(drdp!G139)*MBZ!$C139+(drdp!J139)*MBZ!$D139)</f>
        <v>0</v>
      </c>
      <c r="K139" s="21">
        <f>SUM(E$3:E138)+H139</f>
        <v>7.513224254742692</v>
      </c>
      <c r="L139" s="21">
        <f>SUM(F$3:F138)+I139</f>
        <v>-2.013162371612232</v>
      </c>
      <c r="M139" s="21">
        <f>SUM(G$3:G138)+J139</f>
        <v>0</v>
      </c>
      <c r="N139" s="19">
        <f t="shared" si="13"/>
        <v>56.448538702053881</v>
      </c>
      <c r="O139" s="19">
        <f t="shared" si="14"/>
        <v>4.0528227344753862</v>
      </c>
      <c r="P139" s="19">
        <f t="shared" si="15"/>
        <v>0</v>
      </c>
      <c r="Q139" s="19">
        <f t="shared" si="16"/>
        <v>-15.125340359132341</v>
      </c>
      <c r="R139" s="19">
        <f t="shared" si="17"/>
        <v>0</v>
      </c>
      <c r="S139" s="19">
        <f t="shared" si="18"/>
        <v>0</v>
      </c>
    </row>
    <row r="140" spans="1:19" x14ac:dyDescent="0.25">
      <c r="A140" s="26">
        <f>Wellpath!E140</f>
        <v>4110</v>
      </c>
      <c r="B140" s="22">
        <v>0</v>
      </c>
      <c r="C140" s="22">
        <v>0</v>
      </c>
      <c r="D140" s="22">
        <f>-SIN(Wellpath!L140) * SIN(Wellpath!O140) / (Bfield * COS(Dip))</f>
        <v>-5.5020538894993826E-5</v>
      </c>
      <c r="E140" s="20">
        <f>Model!$W$16*((drdp!B140+drdp!K140)*MBZ!$B140+(drdp!E140+drdp!N140)*MBZ!$C140+(drdp!H140+drdp!Q140)*MBZ!$D140)</f>
        <v>9.6653713434815311E-2</v>
      </c>
      <c r="F140" s="20">
        <f>Model!$W$16*((drdp!C140+drdp!L140)*MBZ!$B140+(drdp!F140+drdp!O140)*MBZ!$C140+(drdp!I140+drdp!R140)*MBZ!$D140)</f>
        <v>-2.5898284460327912E-2</v>
      </c>
      <c r="G140" s="20">
        <f>Model!$W$16*((drdp!D140+drdp!M140)*MBZ!$B140+(drdp!G140+drdp!P140)*MBZ!$C140+(drdp!J140+drdp!S140)*MBZ!$D140)</f>
        <v>0</v>
      </c>
      <c r="H140" s="18">
        <f>Model!$W$16*((drdp!B140)*MBZ!$B140+(drdp!E140)*MBZ!$C140+(drdp!H140)*MBZ!$D140)</f>
        <v>4.8326856717407655E-2</v>
      </c>
      <c r="I140" s="18">
        <f>Model!$W$16*((drdp!C140)*MBZ!$B140+(drdp!F140)*MBZ!$C140+(drdp!I140)*MBZ!$D140)</f>
        <v>-1.2949142230163956E-2</v>
      </c>
      <c r="J140" s="18">
        <f>Model!$W$16*((drdp!D140)*MBZ!$B140+(drdp!G140)*MBZ!$C140+(drdp!J140)*MBZ!$D140)</f>
        <v>0</v>
      </c>
      <c r="K140" s="21">
        <f>SUM(E$3:E139)+H140</f>
        <v>7.6098779681775071</v>
      </c>
      <c r="L140" s="21">
        <f>SUM(F$3:F139)+I140</f>
        <v>-2.0390606560725599</v>
      </c>
      <c r="M140" s="21">
        <f>SUM(G$3:G139)+J140</f>
        <v>0</v>
      </c>
      <c r="N140" s="19">
        <f t="shared" si="13"/>
        <v>57.910242690553424</v>
      </c>
      <c r="O140" s="19">
        <f t="shared" si="14"/>
        <v>4.1577683591430583</v>
      </c>
      <c r="P140" s="19">
        <f t="shared" si="15"/>
        <v>0</v>
      </c>
      <c r="Q140" s="19">
        <f t="shared" si="16"/>
        <v>-15.517002762424147</v>
      </c>
      <c r="R140" s="19">
        <f t="shared" si="17"/>
        <v>0</v>
      </c>
      <c r="S140" s="19">
        <f t="shared" si="18"/>
        <v>0</v>
      </c>
    </row>
    <row r="141" spans="1:19" x14ac:dyDescent="0.25">
      <c r="A141" s="26">
        <f>Wellpath!E141</f>
        <v>4140</v>
      </c>
      <c r="B141" s="22">
        <v>0</v>
      </c>
      <c r="C141" s="22">
        <v>0</v>
      </c>
      <c r="D141" s="22">
        <f>-SIN(Wellpath!L141) * SIN(Wellpath!O141) / (Bfield * COS(Dip))</f>
        <v>-5.5020538894993826E-5</v>
      </c>
      <c r="E141" s="20">
        <f>Model!$W$16*((drdp!B141+drdp!K141)*MBZ!$B141+(drdp!E141+drdp!N141)*MBZ!$C141+(drdp!H141+drdp!Q141)*MBZ!$D141)</f>
        <v>9.6653713434815311E-2</v>
      </c>
      <c r="F141" s="20">
        <f>Model!$W$16*((drdp!C141+drdp!L141)*MBZ!$B141+(drdp!F141+drdp!O141)*MBZ!$C141+(drdp!I141+drdp!R141)*MBZ!$D141)</f>
        <v>-2.5898284460327912E-2</v>
      </c>
      <c r="G141" s="20">
        <f>Model!$W$16*((drdp!D141+drdp!M141)*MBZ!$B141+(drdp!G141+drdp!P141)*MBZ!$C141+(drdp!J141+drdp!S141)*MBZ!$D141)</f>
        <v>0</v>
      </c>
      <c r="H141" s="18">
        <f>Model!$W$16*((drdp!B141)*MBZ!$B141+(drdp!E141)*MBZ!$C141+(drdp!H141)*MBZ!$D141)</f>
        <v>4.8326856717407655E-2</v>
      </c>
      <c r="I141" s="18">
        <f>Model!$W$16*((drdp!C141)*MBZ!$B141+(drdp!F141)*MBZ!$C141+(drdp!I141)*MBZ!$D141)</f>
        <v>-1.2949142230163956E-2</v>
      </c>
      <c r="J141" s="18">
        <f>Model!$W$16*((drdp!D141)*MBZ!$B141+(drdp!G141)*MBZ!$C141+(drdp!J141)*MBZ!$D141)</f>
        <v>0</v>
      </c>
      <c r="K141" s="21">
        <f>SUM(E$3:E140)+H141</f>
        <v>7.7065316816123222</v>
      </c>
      <c r="L141" s="21">
        <f>SUM(F$3:F140)+I141</f>
        <v>-2.0649589405328879</v>
      </c>
      <c r="M141" s="21">
        <f>SUM(G$3:G140)+J141</f>
        <v>0</v>
      </c>
      <c r="N141" s="19">
        <f t="shared" si="13"/>
        <v>59.390630559694443</v>
      </c>
      <c r="O141" s="19">
        <f t="shared" si="14"/>
        <v>4.2640554260867063</v>
      </c>
      <c r="P141" s="19">
        <f t="shared" si="15"/>
        <v>0</v>
      </c>
      <c r="Q141" s="19">
        <f t="shared" si="16"/>
        <v>-15.913671496445316</v>
      </c>
      <c r="R141" s="19">
        <f t="shared" si="17"/>
        <v>0</v>
      </c>
      <c r="S141" s="19">
        <f t="shared" si="18"/>
        <v>0</v>
      </c>
    </row>
    <row r="142" spans="1:19" x14ac:dyDescent="0.25">
      <c r="A142" s="26">
        <f>Wellpath!E142</f>
        <v>4170</v>
      </c>
      <c r="B142" s="22">
        <v>0</v>
      </c>
      <c r="C142" s="22">
        <v>0</v>
      </c>
      <c r="D142" s="22">
        <f>-SIN(Wellpath!L142) * SIN(Wellpath!O142) / (Bfield * COS(Dip))</f>
        <v>-5.5020538894993826E-5</v>
      </c>
      <c r="E142" s="20">
        <f>Model!$W$16*((drdp!B142+drdp!K142)*MBZ!$B142+(drdp!E142+drdp!N142)*MBZ!$C142+(drdp!H142+drdp!Q142)*MBZ!$D142)</f>
        <v>9.6653713434815311E-2</v>
      </c>
      <c r="F142" s="20">
        <f>Model!$W$16*((drdp!C142+drdp!L142)*MBZ!$B142+(drdp!F142+drdp!O142)*MBZ!$C142+(drdp!I142+drdp!R142)*MBZ!$D142)</f>
        <v>-2.5898284460327912E-2</v>
      </c>
      <c r="G142" s="20">
        <f>Model!$W$16*((drdp!D142+drdp!M142)*MBZ!$B142+(drdp!G142+drdp!P142)*MBZ!$C142+(drdp!J142+drdp!S142)*MBZ!$D142)</f>
        <v>0</v>
      </c>
      <c r="H142" s="18">
        <f>Model!$W$16*((drdp!B142)*MBZ!$B142+(drdp!E142)*MBZ!$C142+(drdp!H142)*MBZ!$D142)</f>
        <v>4.8326856717407655E-2</v>
      </c>
      <c r="I142" s="18">
        <f>Model!$W$16*((drdp!C142)*MBZ!$B142+(drdp!F142)*MBZ!$C142+(drdp!I142)*MBZ!$D142)</f>
        <v>-1.2949142230163956E-2</v>
      </c>
      <c r="J142" s="18">
        <f>Model!$W$16*((drdp!D142)*MBZ!$B142+(drdp!G142)*MBZ!$C142+(drdp!J142)*MBZ!$D142)</f>
        <v>0</v>
      </c>
      <c r="K142" s="21">
        <f>SUM(E$3:E141)+H142</f>
        <v>7.8031853950471373</v>
      </c>
      <c r="L142" s="21">
        <f>SUM(F$3:F141)+I142</f>
        <v>-2.0908572249932158</v>
      </c>
      <c r="M142" s="21">
        <f>SUM(G$3:G141)+J142</f>
        <v>0</v>
      </c>
      <c r="N142" s="19">
        <f t="shared" si="13"/>
        <v>60.889702309476945</v>
      </c>
      <c r="O142" s="19">
        <f t="shared" si="14"/>
        <v>4.371683935306331</v>
      </c>
      <c r="P142" s="19">
        <f t="shared" si="15"/>
        <v>0</v>
      </c>
      <c r="Q142" s="19">
        <f t="shared" si="16"/>
        <v>-16.315346561195849</v>
      </c>
      <c r="R142" s="19">
        <f t="shared" si="17"/>
        <v>0</v>
      </c>
      <c r="S142" s="19">
        <f t="shared" si="18"/>
        <v>0</v>
      </c>
    </row>
    <row r="143" spans="1:19" x14ac:dyDescent="0.25">
      <c r="A143" s="26">
        <f>Wellpath!E143</f>
        <v>4200</v>
      </c>
      <c r="B143" s="22">
        <v>0</v>
      </c>
      <c r="C143" s="22">
        <v>0</v>
      </c>
      <c r="D143" s="22">
        <f>-SIN(Wellpath!L143) * SIN(Wellpath!O143) / (Bfield * COS(Dip))</f>
        <v>-5.5020538894993826E-5</v>
      </c>
      <c r="E143" s="20">
        <f>Model!$W$16*((drdp!B143+drdp!K143)*MBZ!$B143+(drdp!E143+drdp!N143)*MBZ!$C143+(drdp!H143+drdp!Q143)*MBZ!$D143)</f>
        <v>9.6653713434815311E-2</v>
      </c>
      <c r="F143" s="20">
        <f>Model!$W$16*((drdp!C143+drdp!L143)*MBZ!$B143+(drdp!F143+drdp!O143)*MBZ!$C143+(drdp!I143+drdp!R143)*MBZ!$D143)</f>
        <v>-2.5898284460327912E-2</v>
      </c>
      <c r="G143" s="20">
        <f>Model!$W$16*((drdp!D143+drdp!M143)*MBZ!$B143+(drdp!G143+drdp!P143)*MBZ!$C143+(drdp!J143+drdp!S143)*MBZ!$D143)</f>
        <v>0</v>
      </c>
      <c r="H143" s="18">
        <f>Model!$W$16*((drdp!B143)*MBZ!$B143+(drdp!E143)*MBZ!$C143+(drdp!H143)*MBZ!$D143)</f>
        <v>4.8326856717407655E-2</v>
      </c>
      <c r="I143" s="18">
        <f>Model!$W$16*((drdp!C143)*MBZ!$B143+(drdp!F143)*MBZ!$C143+(drdp!I143)*MBZ!$D143)</f>
        <v>-1.2949142230163956E-2</v>
      </c>
      <c r="J143" s="18">
        <f>Model!$W$16*((drdp!D143)*MBZ!$B143+(drdp!G143)*MBZ!$C143+(drdp!J143)*MBZ!$D143)</f>
        <v>0</v>
      </c>
      <c r="K143" s="21">
        <f>SUM(E$3:E142)+H143</f>
        <v>7.8998391084819524</v>
      </c>
      <c r="L143" s="21">
        <f>SUM(F$3:F142)+I143</f>
        <v>-2.1167555094535437</v>
      </c>
      <c r="M143" s="21">
        <f>SUM(G$3:G142)+J143</f>
        <v>0</v>
      </c>
      <c r="N143" s="19">
        <f t="shared" si="13"/>
        <v>62.407457939900929</v>
      </c>
      <c r="O143" s="19">
        <f t="shared" si="14"/>
        <v>4.4806538868019317</v>
      </c>
      <c r="P143" s="19">
        <f t="shared" si="15"/>
        <v>0</v>
      </c>
      <c r="Q143" s="19">
        <f t="shared" si="16"/>
        <v>-16.722027956675745</v>
      </c>
      <c r="R143" s="19">
        <f t="shared" si="17"/>
        <v>0</v>
      </c>
      <c r="S143" s="19">
        <f t="shared" si="18"/>
        <v>0</v>
      </c>
    </row>
    <row r="144" spans="1:19" x14ac:dyDescent="0.25">
      <c r="A144" s="26">
        <f>Wellpath!E144</f>
        <v>4230</v>
      </c>
      <c r="B144" s="22">
        <v>0</v>
      </c>
      <c r="C144" s="22">
        <v>0</v>
      </c>
      <c r="D144" s="22">
        <f>-SIN(Wellpath!L144) * SIN(Wellpath!O144) / (Bfield * COS(Dip))</f>
        <v>-5.5020538894993826E-5</v>
      </c>
      <c r="E144" s="20">
        <f>Model!$W$16*((drdp!B144+drdp!K144)*MBZ!$B144+(drdp!E144+drdp!N144)*MBZ!$C144+(drdp!H144+drdp!Q144)*MBZ!$D144)</f>
        <v>9.6653713434815311E-2</v>
      </c>
      <c r="F144" s="20">
        <f>Model!$W$16*((drdp!C144+drdp!L144)*MBZ!$B144+(drdp!F144+drdp!O144)*MBZ!$C144+(drdp!I144+drdp!R144)*MBZ!$D144)</f>
        <v>-2.5898284460327912E-2</v>
      </c>
      <c r="G144" s="20">
        <f>Model!$W$16*((drdp!D144+drdp!M144)*MBZ!$B144+(drdp!G144+drdp!P144)*MBZ!$C144+(drdp!J144+drdp!S144)*MBZ!$D144)</f>
        <v>0</v>
      </c>
      <c r="H144" s="18">
        <f>Model!$W$16*((drdp!B144)*MBZ!$B144+(drdp!E144)*MBZ!$C144+(drdp!H144)*MBZ!$D144)</f>
        <v>4.8326856717407655E-2</v>
      </c>
      <c r="I144" s="18">
        <f>Model!$W$16*((drdp!C144)*MBZ!$B144+(drdp!F144)*MBZ!$C144+(drdp!I144)*MBZ!$D144)</f>
        <v>-1.2949142230163956E-2</v>
      </c>
      <c r="J144" s="18">
        <f>Model!$W$16*((drdp!D144)*MBZ!$B144+(drdp!G144)*MBZ!$C144+(drdp!J144)*MBZ!$D144)</f>
        <v>0</v>
      </c>
      <c r="K144" s="21">
        <f>SUM(E$3:E143)+H144</f>
        <v>7.9964928219167675</v>
      </c>
      <c r="L144" s="21">
        <f>SUM(F$3:F143)+I144</f>
        <v>-2.1426537939138717</v>
      </c>
      <c r="M144" s="21">
        <f>SUM(G$3:G143)+J144</f>
        <v>0</v>
      </c>
      <c r="N144" s="19">
        <f t="shared" si="13"/>
        <v>63.943897450966389</v>
      </c>
      <c r="O144" s="19">
        <f t="shared" si="14"/>
        <v>4.5909652805735082</v>
      </c>
      <c r="P144" s="19">
        <f t="shared" si="15"/>
        <v>0</v>
      </c>
      <c r="Q144" s="19">
        <f t="shared" si="16"/>
        <v>-17.133715682885004</v>
      </c>
      <c r="R144" s="19">
        <f t="shared" si="17"/>
        <v>0</v>
      </c>
      <c r="S144" s="19">
        <f t="shared" si="18"/>
        <v>0</v>
      </c>
    </row>
    <row r="145" spans="1:19" x14ac:dyDescent="0.25">
      <c r="A145" s="26">
        <f>Wellpath!E145</f>
        <v>4260</v>
      </c>
      <c r="B145" s="22">
        <v>0</v>
      </c>
      <c r="C145" s="22">
        <v>0</v>
      </c>
      <c r="D145" s="22">
        <f>-SIN(Wellpath!L145) * SIN(Wellpath!O145) / (Bfield * COS(Dip))</f>
        <v>-5.5020538894993826E-5</v>
      </c>
      <c r="E145" s="20">
        <f>Model!$W$16*((drdp!B145+drdp!K145)*MBZ!$B145+(drdp!E145+drdp!N145)*MBZ!$C145+(drdp!H145+drdp!Q145)*MBZ!$D145)</f>
        <v>9.6653713434815311E-2</v>
      </c>
      <c r="F145" s="20">
        <f>Model!$W$16*((drdp!C145+drdp!L145)*MBZ!$B145+(drdp!F145+drdp!O145)*MBZ!$C145+(drdp!I145+drdp!R145)*MBZ!$D145)</f>
        <v>-2.5898284460327912E-2</v>
      </c>
      <c r="G145" s="20">
        <f>Model!$W$16*((drdp!D145+drdp!M145)*MBZ!$B145+(drdp!G145+drdp!P145)*MBZ!$C145+(drdp!J145+drdp!S145)*MBZ!$D145)</f>
        <v>0</v>
      </c>
      <c r="H145" s="18">
        <f>Model!$W$16*((drdp!B145)*MBZ!$B145+(drdp!E145)*MBZ!$C145+(drdp!H145)*MBZ!$D145)</f>
        <v>4.8326856717407655E-2</v>
      </c>
      <c r="I145" s="18">
        <f>Model!$W$16*((drdp!C145)*MBZ!$B145+(drdp!F145)*MBZ!$C145+(drdp!I145)*MBZ!$D145)</f>
        <v>-1.2949142230163956E-2</v>
      </c>
      <c r="J145" s="18">
        <f>Model!$W$16*((drdp!D145)*MBZ!$B145+(drdp!G145)*MBZ!$C145+(drdp!J145)*MBZ!$D145)</f>
        <v>0</v>
      </c>
      <c r="K145" s="21">
        <f>SUM(E$3:E144)+H145</f>
        <v>8.0931465353515826</v>
      </c>
      <c r="L145" s="21">
        <f>SUM(F$3:F144)+I145</f>
        <v>-2.1685520783741996</v>
      </c>
      <c r="M145" s="21">
        <f>SUM(G$3:G144)+J145</f>
        <v>0</v>
      </c>
      <c r="N145" s="19">
        <f t="shared" si="13"/>
        <v>65.499020842673332</v>
      </c>
      <c r="O145" s="19">
        <f t="shared" si="14"/>
        <v>4.7026181166210606</v>
      </c>
      <c r="P145" s="19">
        <f t="shared" si="15"/>
        <v>0</v>
      </c>
      <c r="Q145" s="19">
        <f t="shared" si="16"/>
        <v>-17.550409739823628</v>
      </c>
      <c r="R145" s="19">
        <f t="shared" si="17"/>
        <v>0</v>
      </c>
      <c r="S145" s="19">
        <f t="shared" si="18"/>
        <v>0</v>
      </c>
    </row>
    <row r="146" spans="1:19" x14ac:dyDescent="0.25">
      <c r="A146" s="26">
        <f>Wellpath!E146</f>
        <v>4290</v>
      </c>
      <c r="B146" s="22">
        <v>0</v>
      </c>
      <c r="C146" s="22">
        <v>0</v>
      </c>
      <c r="D146" s="22">
        <f>-SIN(Wellpath!L146) * SIN(Wellpath!O146) / (Bfield * COS(Dip))</f>
        <v>-5.5020538894993826E-5</v>
      </c>
      <c r="E146" s="20">
        <f>Model!$W$16*((drdp!B146+drdp!K146)*MBZ!$B146+(drdp!E146+drdp!N146)*MBZ!$C146+(drdp!H146+drdp!Q146)*MBZ!$D146)</f>
        <v>9.6653713434815311E-2</v>
      </c>
      <c r="F146" s="20">
        <f>Model!$W$16*((drdp!C146+drdp!L146)*MBZ!$B146+(drdp!F146+drdp!O146)*MBZ!$C146+(drdp!I146+drdp!R146)*MBZ!$D146)</f>
        <v>-2.5898284460327912E-2</v>
      </c>
      <c r="G146" s="20">
        <f>Model!$W$16*((drdp!D146+drdp!M146)*MBZ!$B146+(drdp!G146+drdp!P146)*MBZ!$C146+(drdp!J146+drdp!S146)*MBZ!$D146)</f>
        <v>0</v>
      </c>
      <c r="H146" s="18">
        <f>Model!$W$16*((drdp!B146)*MBZ!$B146+(drdp!E146)*MBZ!$C146+(drdp!H146)*MBZ!$D146)</f>
        <v>4.8326856717407655E-2</v>
      </c>
      <c r="I146" s="18">
        <f>Model!$W$16*((drdp!C146)*MBZ!$B146+(drdp!F146)*MBZ!$C146+(drdp!I146)*MBZ!$D146)</f>
        <v>-1.2949142230163956E-2</v>
      </c>
      <c r="J146" s="18">
        <f>Model!$W$16*((drdp!D146)*MBZ!$B146+(drdp!G146)*MBZ!$C146+(drdp!J146)*MBZ!$D146)</f>
        <v>0</v>
      </c>
      <c r="K146" s="21">
        <f>SUM(E$3:E145)+H146</f>
        <v>8.1898002487863977</v>
      </c>
      <c r="L146" s="21">
        <f>SUM(F$3:F145)+I146</f>
        <v>-2.1944503628345275</v>
      </c>
      <c r="M146" s="21">
        <f>SUM(G$3:G145)+J146</f>
        <v>0</v>
      </c>
      <c r="N146" s="19">
        <f t="shared" si="13"/>
        <v>67.072828115021736</v>
      </c>
      <c r="O146" s="19">
        <f t="shared" si="14"/>
        <v>4.8156123949445897</v>
      </c>
      <c r="P146" s="19">
        <f t="shared" si="15"/>
        <v>0</v>
      </c>
      <c r="Q146" s="19">
        <f t="shared" si="16"/>
        <v>-17.972110127491614</v>
      </c>
      <c r="R146" s="19">
        <f t="shared" si="17"/>
        <v>0</v>
      </c>
      <c r="S146" s="19">
        <f t="shared" si="18"/>
        <v>0</v>
      </c>
    </row>
    <row r="147" spans="1:19" x14ac:dyDescent="0.25">
      <c r="A147" s="26">
        <f>Wellpath!E147</f>
        <v>4320</v>
      </c>
      <c r="B147" s="22">
        <v>0</v>
      </c>
      <c r="C147" s="22">
        <v>0</v>
      </c>
      <c r="D147" s="22">
        <f>-SIN(Wellpath!L147) * SIN(Wellpath!O147) / (Bfield * COS(Dip))</f>
        <v>-5.5020538894993826E-5</v>
      </c>
      <c r="E147" s="20">
        <f>Model!$W$16*((drdp!B147+drdp!K147)*MBZ!$B147+(drdp!E147+drdp!N147)*MBZ!$C147+(drdp!H147+drdp!Q147)*MBZ!$D147)</f>
        <v>9.6653713434815311E-2</v>
      </c>
      <c r="F147" s="20">
        <f>Model!$W$16*((drdp!C147+drdp!L147)*MBZ!$B147+(drdp!F147+drdp!O147)*MBZ!$C147+(drdp!I147+drdp!R147)*MBZ!$D147)</f>
        <v>-2.5898284460327912E-2</v>
      </c>
      <c r="G147" s="20">
        <f>Model!$W$16*((drdp!D147+drdp!M147)*MBZ!$B147+(drdp!G147+drdp!P147)*MBZ!$C147+(drdp!J147+drdp!S147)*MBZ!$D147)</f>
        <v>0</v>
      </c>
      <c r="H147" s="18">
        <f>Model!$W$16*((drdp!B147)*MBZ!$B147+(drdp!E147)*MBZ!$C147+(drdp!H147)*MBZ!$D147)</f>
        <v>4.8326856717407655E-2</v>
      </c>
      <c r="I147" s="18">
        <f>Model!$W$16*((drdp!C147)*MBZ!$B147+(drdp!F147)*MBZ!$C147+(drdp!I147)*MBZ!$D147)</f>
        <v>-1.2949142230163956E-2</v>
      </c>
      <c r="J147" s="18">
        <f>Model!$W$16*((drdp!D147)*MBZ!$B147+(drdp!G147)*MBZ!$C147+(drdp!J147)*MBZ!$D147)</f>
        <v>0</v>
      </c>
      <c r="K147" s="21">
        <f>SUM(E$3:E146)+H147</f>
        <v>8.2864539622212128</v>
      </c>
      <c r="L147" s="21">
        <f>SUM(F$3:F146)+I147</f>
        <v>-2.2203486472948555</v>
      </c>
      <c r="M147" s="21">
        <f>SUM(G$3:G146)+J147</f>
        <v>0</v>
      </c>
      <c r="N147" s="19">
        <f t="shared" si="13"/>
        <v>68.665319268011643</v>
      </c>
      <c r="O147" s="19">
        <f t="shared" si="14"/>
        <v>4.9299481155440947</v>
      </c>
      <c r="P147" s="19">
        <f t="shared" si="15"/>
        <v>0</v>
      </c>
      <c r="Q147" s="19">
        <f t="shared" si="16"/>
        <v>-18.398816845888966</v>
      </c>
      <c r="R147" s="19">
        <f t="shared" si="17"/>
        <v>0</v>
      </c>
      <c r="S147" s="19">
        <f t="shared" si="18"/>
        <v>0</v>
      </c>
    </row>
    <row r="148" spans="1:19" x14ac:dyDescent="0.25">
      <c r="A148" s="26">
        <f>Wellpath!E148</f>
        <v>4350</v>
      </c>
      <c r="B148" s="22">
        <v>0</v>
      </c>
      <c r="C148" s="22">
        <v>0</v>
      </c>
      <c r="D148" s="22">
        <f>-SIN(Wellpath!L148) * SIN(Wellpath!O148) / (Bfield * COS(Dip))</f>
        <v>-5.5020538894993826E-5</v>
      </c>
      <c r="E148" s="20">
        <f>Model!$W$16*((drdp!B148+drdp!K148)*MBZ!$B148+(drdp!E148+drdp!N148)*MBZ!$C148+(drdp!H148+drdp!Q148)*MBZ!$D148)</f>
        <v>9.6653713434815311E-2</v>
      </c>
      <c r="F148" s="20">
        <f>Model!$W$16*((drdp!C148+drdp!L148)*MBZ!$B148+(drdp!F148+drdp!O148)*MBZ!$C148+(drdp!I148+drdp!R148)*MBZ!$D148)</f>
        <v>-2.5898284460327912E-2</v>
      </c>
      <c r="G148" s="20">
        <f>Model!$W$16*((drdp!D148+drdp!M148)*MBZ!$B148+(drdp!G148+drdp!P148)*MBZ!$C148+(drdp!J148+drdp!S148)*MBZ!$D148)</f>
        <v>0</v>
      </c>
      <c r="H148" s="18">
        <f>Model!$W$16*((drdp!B148)*MBZ!$B148+(drdp!E148)*MBZ!$C148+(drdp!H148)*MBZ!$D148)</f>
        <v>4.8326856717407655E-2</v>
      </c>
      <c r="I148" s="18">
        <f>Model!$W$16*((drdp!C148)*MBZ!$B148+(drdp!F148)*MBZ!$C148+(drdp!I148)*MBZ!$D148)</f>
        <v>-1.2949142230163956E-2</v>
      </c>
      <c r="J148" s="18">
        <f>Model!$W$16*((drdp!D148)*MBZ!$B148+(drdp!G148)*MBZ!$C148+(drdp!J148)*MBZ!$D148)</f>
        <v>0</v>
      </c>
      <c r="K148" s="21">
        <f>SUM(E$3:E147)+H148</f>
        <v>8.3831076756560279</v>
      </c>
      <c r="L148" s="21">
        <f>SUM(F$3:F147)+I148</f>
        <v>-2.2462469317551834</v>
      </c>
      <c r="M148" s="21">
        <f>SUM(G$3:G147)+J148</f>
        <v>0</v>
      </c>
      <c r="N148" s="19">
        <f t="shared" si="13"/>
        <v>70.276494301643012</v>
      </c>
      <c r="O148" s="19">
        <f t="shared" si="14"/>
        <v>5.0456252784195756</v>
      </c>
      <c r="P148" s="19">
        <f t="shared" si="15"/>
        <v>0</v>
      </c>
      <c r="Q148" s="19">
        <f t="shared" si="16"/>
        <v>-18.83052989501568</v>
      </c>
      <c r="R148" s="19">
        <f t="shared" si="17"/>
        <v>0</v>
      </c>
      <c r="S148" s="19">
        <f t="shared" si="18"/>
        <v>0</v>
      </c>
    </row>
    <row r="149" spans="1:19" x14ac:dyDescent="0.25">
      <c r="A149" s="26">
        <f>Wellpath!E149</f>
        <v>4380</v>
      </c>
      <c r="B149" s="22">
        <v>0</v>
      </c>
      <c r="C149" s="22">
        <v>0</v>
      </c>
      <c r="D149" s="22">
        <f>-SIN(Wellpath!L149) * SIN(Wellpath!O149) / (Bfield * COS(Dip))</f>
        <v>-5.5020538894993826E-5</v>
      </c>
      <c r="E149" s="20">
        <f>Model!$W$16*((drdp!B149+drdp!K149)*MBZ!$B149+(drdp!E149+drdp!N149)*MBZ!$C149+(drdp!H149+drdp!Q149)*MBZ!$D149)</f>
        <v>9.6653713434815311E-2</v>
      </c>
      <c r="F149" s="20">
        <f>Model!$W$16*((drdp!C149+drdp!L149)*MBZ!$B149+(drdp!F149+drdp!O149)*MBZ!$C149+(drdp!I149+drdp!R149)*MBZ!$D149)</f>
        <v>-2.5898284460327912E-2</v>
      </c>
      <c r="G149" s="20">
        <f>Model!$W$16*((drdp!D149+drdp!M149)*MBZ!$B149+(drdp!G149+drdp!P149)*MBZ!$C149+(drdp!J149+drdp!S149)*MBZ!$D149)</f>
        <v>0</v>
      </c>
      <c r="H149" s="18">
        <f>Model!$W$16*((drdp!B149)*MBZ!$B149+(drdp!E149)*MBZ!$C149+(drdp!H149)*MBZ!$D149)</f>
        <v>4.8326856717407655E-2</v>
      </c>
      <c r="I149" s="18">
        <f>Model!$W$16*((drdp!C149)*MBZ!$B149+(drdp!F149)*MBZ!$C149+(drdp!I149)*MBZ!$D149)</f>
        <v>-1.2949142230163956E-2</v>
      </c>
      <c r="J149" s="18">
        <f>Model!$W$16*((drdp!D149)*MBZ!$B149+(drdp!G149)*MBZ!$C149+(drdp!J149)*MBZ!$D149)</f>
        <v>0</v>
      </c>
      <c r="K149" s="21">
        <f>SUM(E$3:E148)+H149</f>
        <v>8.479761389090843</v>
      </c>
      <c r="L149" s="21">
        <f>SUM(F$3:F148)+I149</f>
        <v>-2.2721452162155114</v>
      </c>
      <c r="M149" s="21">
        <f>SUM(G$3:G148)+J149</f>
        <v>0</v>
      </c>
      <c r="N149" s="19">
        <f t="shared" si="13"/>
        <v>71.906353215915857</v>
      </c>
      <c r="O149" s="19">
        <f t="shared" si="14"/>
        <v>5.1626438835710324</v>
      </c>
      <c r="P149" s="19">
        <f t="shared" si="15"/>
        <v>0</v>
      </c>
      <c r="Q149" s="19">
        <f t="shared" si="16"/>
        <v>-19.267249274871759</v>
      </c>
      <c r="R149" s="19">
        <f t="shared" si="17"/>
        <v>0</v>
      </c>
      <c r="S149" s="19">
        <f t="shared" si="18"/>
        <v>0</v>
      </c>
    </row>
    <row r="150" spans="1:19" x14ac:dyDescent="0.25">
      <c r="A150" s="26">
        <f>Wellpath!E150</f>
        <v>4410</v>
      </c>
      <c r="B150" s="22">
        <v>0</v>
      </c>
      <c r="C150" s="22">
        <v>0</v>
      </c>
      <c r="D150" s="22">
        <f>-SIN(Wellpath!L150) * SIN(Wellpath!O150) / (Bfield * COS(Dip))</f>
        <v>-5.5020538894993826E-5</v>
      </c>
      <c r="E150" s="20">
        <f>Model!$W$16*((drdp!B150+drdp!K150)*MBZ!$B150+(drdp!E150+drdp!N150)*MBZ!$C150+(drdp!H150+drdp!Q150)*MBZ!$D150)</f>
        <v>9.6653713434815311E-2</v>
      </c>
      <c r="F150" s="20">
        <f>Model!$W$16*((drdp!C150+drdp!L150)*MBZ!$B150+(drdp!F150+drdp!O150)*MBZ!$C150+(drdp!I150+drdp!R150)*MBZ!$D150)</f>
        <v>-2.5898284460327912E-2</v>
      </c>
      <c r="G150" s="20">
        <f>Model!$W$16*((drdp!D150+drdp!M150)*MBZ!$B150+(drdp!G150+drdp!P150)*MBZ!$C150+(drdp!J150+drdp!S150)*MBZ!$D150)</f>
        <v>0</v>
      </c>
      <c r="H150" s="18">
        <f>Model!$W$16*((drdp!B150)*MBZ!$B150+(drdp!E150)*MBZ!$C150+(drdp!H150)*MBZ!$D150)</f>
        <v>4.8326856717407655E-2</v>
      </c>
      <c r="I150" s="18">
        <f>Model!$W$16*((drdp!C150)*MBZ!$B150+(drdp!F150)*MBZ!$C150+(drdp!I150)*MBZ!$D150)</f>
        <v>-1.2949142230163956E-2</v>
      </c>
      <c r="J150" s="18">
        <f>Model!$W$16*((drdp!D150)*MBZ!$B150+(drdp!G150)*MBZ!$C150+(drdp!J150)*MBZ!$D150)</f>
        <v>0</v>
      </c>
      <c r="K150" s="21">
        <f>SUM(E$3:E149)+H150</f>
        <v>8.5764151025256581</v>
      </c>
      <c r="L150" s="21">
        <f>SUM(F$3:F149)+I150</f>
        <v>-2.2980435006758393</v>
      </c>
      <c r="M150" s="21">
        <f>SUM(G$3:G149)+J150</f>
        <v>0</v>
      </c>
      <c r="N150" s="19">
        <f t="shared" si="13"/>
        <v>73.554896010830191</v>
      </c>
      <c r="O150" s="19">
        <f t="shared" si="14"/>
        <v>5.281003930998466</v>
      </c>
      <c r="P150" s="19">
        <f t="shared" si="15"/>
        <v>0</v>
      </c>
      <c r="Q150" s="19">
        <f t="shared" si="16"/>
        <v>-19.7089749854572</v>
      </c>
      <c r="R150" s="19">
        <f t="shared" si="17"/>
        <v>0</v>
      </c>
      <c r="S150" s="19">
        <f t="shared" si="18"/>
        <v>0</v>
      </c>
    </row>
    <row r="151" spans="1:19" x14ac:dyDescent="0.25">
      <c r="A151" s="26">
        <f>Wellpath!E151</f>
        <v>4440</v>
      </c>
      <c r="B151" s="22">
        <v>0</v>
      </c>
      <c r="C151" s="22">
        <v>0</v>
      </c>
      <c r="D151" s="22">
        <f>-SIN(Wellpath!L151) * SIN(Wellpath!O151) / (Bfield * COS(Dip))</f>
        <v>-5.5020538894993826E-5</v>
      </c>
      <c r="E151" s="20">
        <f>Model!$W$16*((drdp!B151+drdp!K151)*MBZ!$B151+(drdp!E151+drdp!N151)*MBZ!$C151+(drdp!H151+drdp!Q151)*MBZ!$D151)</f>
        <v>9.6653713434815311E-2</v>
      </c>
      <c r="F151" s="20">
        <f>Model!$W$16*((drdp!C151+drdp!L151)*MBZ!$B151+(drdp!F151+drdp!O151)*MBZ!$C151+(drdp!I151+drdp!R151)*MBZ!$D151)</f>
        <v>-2.5898284460327912E-2</v>
      </c>
      <c r="G151" s="20">
        <f>Model!$W$16*((drdp!D151+drdp!M151)*MBZ!$B151+(drdp!G151+drdp!P151)*MBZ!$C151+(drdp!J151+drdp!S151)*MBZ!$D151)</f>
        <v>0</v>
      </c>
      <c r="H151" s="18">
        <f>Model!$W$16*((drdp!B151)*MBZ!$B151+(drdp!E151)*MBZ!$C151+(drdp!H151)*MBZ!$D151)</f>
        <v>4.8326856717407655E-2</v>
      </c>
      <c r="I151" s="18">
        <f>Model!$W$16*((drdp!C151)*MBZ!$B151+(drdp!F151)*MBZ!$C151+(drdp!I151)*MBZ!$D151)</f>
        <v>-1.2949142230163956E-2</v>
      </c>
      <c r="J151" s="18">
        <f>Model!$W$16*((drdp!D151)*MBZ!$B151+(drdp!G151)*MBZ!$C151+(drdp!J151)*MBZ!$D151)</f>
        <v>0</v>
      </c>
      <c r="K151" s="21">
        <f>SUM(E$3:E150)+H151</f>
        <v>8.6730688159604732</v>
      </c>
      <c r="L151" s="21">
        <f>SUM(F$3:F150)+I151</f>
        <v>-2.3239417851361672</v>
      </c>
      <c r="M151" s="21">
        <f>SUM(G$3:G150)+J151</f>
        <v>0</v>
      </c>
      <c r="N151" s="19">
        <f t="shared" si="13"/>
        <v>75.222122686386001</v>
      </c>
      <c r="O151" s="19">
        <f t="shared" si="14"/>
        <v>5.4007054207018754</v>
      </c>
      <c r="P151" s="19">
        <f t="shared" si="15"/>
        <v>0</v>
      </c>
      <c r="Q151" s="19">
        <f t="shared" si="16"/>
        <v>-20.155707026772006</v>
      </c>
      <c r="R151" s="19">
        <f t="shared" si="17"/>
        <v>0</v>
      </c>
      <c r="S151" s="19">
        <f t="shared" si="18"/>
        <v>0</v>
      </c>
    </row>
    <row r="152" spans="1:19" x14ac:dyDescent="0.25">
      <c r="A152" s="26">
        <f>Wellpath!E152</f>
        <v>4470</v>
      </c>
      <c r="B152" s="22">
        <v>0</v>
      </c>
      <c r="C152" s="22">
        <v>0</v>
      </c>
      <c r="D152" s="22">
        <f>-SIN(Wellpath!L152) * SIN(Wellpath!O152) / (Bfield * COS(Dip))</f>
        <v>-5.5020538894993826E-5</v>
      </c>
      <c r="E152" s="20">
        <f>Model!$W$16*((drdp!B152+drdp!K152)*MBZ!$B152+(drdp!E152+drdp!N152)*MBZ!$C152+(drdp!H152+drdp!Q152)*MBZ!$D152)</f>
        <v>9.6653713434815311E-2</v>
      </c>
      <c r="F152" s="20">
        <f>Model!$W$16*((drdp!C152+drdp!L152)*MBZ!$B152+(drdp!F152+drdp!O152)*MBZ!$C152+(drdp!I152+drdp!R152)*MBZ!$D152)</f>
        <v>-2.5898284460327912E-2</v>
      </c>
      <c r="G152" s="20">
        <f>Model!$W$16*((drdp!D152+drdp!M152)*MBZ!$B152+(drdp!G152+drdp!P152)*MBZ!$C152+(drdp!J152+drdp!S152)*MBZ!$D152)</f>
        <v>0</v>
      </c>
      <c r="H152" s="18">
        <f>Model!$W$16*((drdp!B152)*MBZ!$B152+(drdp!E152)*MBZ!$C152+(drdp!H152)*MBZ!$D152)</f>
        <v>4.8326856717407655E-2</v>
      </c>
      <c r="I152" s="18">
        <f>Model!$W$16*((drdp!C152)*MBZ!$B152+(drdp!F152)*MBZ!$C152+(drdp!I152)*MBZ!$D152)</f>
        <v>-1.2949142230163956E-2</v>
      </c>
      <c r="J152" s="18">
        <f>Model!$W$16*((drdp!D152)*MBZ!$B152+(drdp!G152)*MBZ!$C152+(drdp!J152)*MBZ!$D152)</f>
        <v>0</v>
      </c>
      <c r="K152" s="21">
        <f>SUM(E$3:E151)+H152</f>
        <v>8.7697225293952883</v>
      </c>
      <c r="L152" s="21">
        <f>SUM(F$3:F151)+I152</f>
        <v>-2.3498400695964952</v>
      </c>
      <c r="M152" s="21">
        <f>SUM(G$3:G151)+J152</f>
        <v>0</v>
      </c>
      <c r="N152" s="19">
        <f t="shared" si="13"/>
        <v>76.908033242583286</v>
      </c>
      <c r="O152" s="19">
        <f t="shared" si="14"/>
        <v>5.5217483526812616</v>
      </c>
      <c r="P152" s="19">
        <f t="shared" si="15"/>
        <v>0</v>
      </c>
      <c r="Q152" s="19">
        <f t="shared" si="16"/>
        <v>-20.607445398816175</v>
      </c>
      <c r="R152" s="19">
        <f t="shared" si="17"/>
        <v>0</v>
      </c>
      <c r="S152" s="19">
        <f t="shared" si="18"/>
        <v>0</v>
      </c>
    </row>
    <row r="153" spans="1:19" x14ac:dyDescent="0.25">
      <c r="A153" s="26">
        <f>Wellpath!E153</f>
        <v>4500</v>
      </c>
      <c r="B153" s="22">
        <v>0</v>
      </c>
      <c r="C153" s="22">
        <v>0</v>
      </c>
      <c r="D153" s="22">
        <f>-SIN(Wellpath!L153) * SIN(Wellpath!O153) / (Bfield * COS(Dip))</f>
        <v>-5.5020538894993826E-5</v>
      </c>
      <c r="E153" s="20">
        <f>Model!$W$16*((drdp!B153+drdp!K153)*MBZ!$B153+(drdp!E153+drdp!N153)*MBZ!$C153+(drdp!H153+drdp!Q153)*MBZ!$D153)</f>
        <v>9.6653713434815311E-2</v>
      </c>
      <c r="F153" s="20">
        <f>Model!$W$16*((drdp!C153+drdp!L153)*MBZ!$B153+(drdp!F153+drdp!O153)*MBZ!$C153+(drdp!I153+drdp!R153)*MBZ!$D153)</f>
        <v>-2.5898284460327912E-2</v>
      </c>
      <c r="G153" s="20">
        <f>Model!$W$16*((drdp!D153+drdp!M153)*MBZ!$B153+(drdp!G153+drdp!P153)*MBZ!$C153+(drdp!J153+drdp!S153)*MBZ!$D153)</f>
        <v>0</v>
      </c>
      <c r="H153" s="18">
        <f>Model!$W$16*((drdp!B153)*MBZ!$B153+(drdp!E153)*MBZ!$C153+(drdp!H153)*MBZ!$D153)</f>
        <v>4.8326856717407655E-2</v>
      </c>
      <c r="I153" s="18">
        <f>Model!$W$16*((drdp!C153)*MBZ!$B153+(drdp!F153)*MBZ!$C153+(drdp!I153)*MBZ!$D153)</f>
        <v>-1.2949142230163956E-2</v>
      </c>
      <c r="J153" s="18">
        <f>Model!$W$16*((drdp!D153)*MBZ!$B153+(drdp!G153)*MBZ!$C153+(drdp!J153)*MBZ!$D153)</f>
        <v>0</v>
      </c>
      <c r="K153" s="21">
        <f>SUM(E$3:E152)+H153</f>
        <v>8.8663762428301034</v>
      </c>
      <c r="L153" s="21">
        <f>SUM(F$3:F152)+I153</f>
        <v>-2.3757383540568231</v>
      </c>
      <c r="M153" s="21">
        <f>SUM(G$3:G152)+J153</f>
        <v>0</v>
      </c>
      <c r="N153" s="19">
        <f t="shared" si="13"/>
        <v>78.612627679422062</v>
      </c>
      <c r="O153" s="19">
        <f t="shared" si="14"/>
        <v>5.6441327269366228</v>
      </c>
      <c r="P153" s="19">
        <f t="shared" si="15"/>
        <v>0</v>
      </c>
      <c r="Q153" s="19">
        <f t="shared" si="16"/>
        <v>-21.064190101589709</v>
      </c>
      <c r="R153" s="19">
        <f t="shared" si="17"/>
        <v>0</v>
      </c>
      <c r="S153" s="19">
        <f t="shared" si="18"/>
        <v>0</v>
      </c>
    </row>
    <row r="154" spans="1:19" x14ac:dyDescent="0.25">
      <c r="A154" s="26">
        <f>Wellpath!E154</f>
        <v>4530</v>
      </c>
      <c r="B154" s="22">
        <v>0</v>
      </c>
      <c r="C154" s="22">
        <v>0</v>
      </c>
      <c r="D154" s="22">
        <f>-SIN(Wellpath!L154) * SIN(Wellpath!O154) / (Bfield * COS(Dip))</f>
        <v>-5.5020538894993826E-5</v>
      </c>
      <c r="E154" s="20">
        <f>Model!$W$16*((drdp!B154+drdp!K154)*MBZ!$B154+(drdp!E154+drdp!N154)*MBZ!$C154+(drdp!H154+drdp!Q154)*MBZ!$D154)</f>
        <v>9.6653713434815311E-2</v>
      </c>
      <c r="F154" s="20">
        <f>Model!$W$16*((drdp!C154+drdp!L154)*MBZ!$B154+(drdp!F154+drdp!O154)*MBZ!$C154+(drdp!I154+drdp!R154)*MBZ!$D154)</f>
        <v>-2.5898284460327912E-2</v>
      </c>
      <c r="G154" s="20">
        <f>Model!$W$16*((drdp!D154+drdp!M154)*MBZ!$B154+(drdp!G154+drdp!P154)*MBZ!$C154+(drdp!J154+drdp!S154)*MBZ!$D154)</f>
        <v>0</v>
      </c>
      <c r="H154" s="18">
        <f>Model!$W$16*((drdp!B154)*MBZ!$B154+(drdp!E154)*MBZ!$C154+(drdp!H154)*MBZ!$D154)</f>
        <v>4.8326856717407655E-2</v>
      </c>
      <c r="I154" s="18">
        <f>Model!$W$16*((drdp!C154)*MBZ!$B154+(drdp!F154)*MBZ!$C154+(drdp!I154)*MBZ!$D154)</f>
        <v>-1.2949142230163956E-2</v>
      </c>
      <c r="J154" s="18">
        <f>Model!$W$16*((drdp!D154)*MBZ!$B154+(drdp!G154)*MBZ!$C154+(drdp!J154)*MBZ!$D154)</f>
        <v>0</v>
      </c>
      <c r="K154" s="21">
        <f>SUM(E$3:E153)+H154</f>
        <v>8.9630299562649185</v>
      </c>
      <c r="L154" s="21">
        <f>SUM(F$3:F153)+I154</f>
        <v>-2.401636638517151</v>
      </c>
      <c r="M154" s="21">
        <f>SUM(G$3:G153)+J154</f>
        <v>0</v>
      </c>
      <c r="N154" s="19">
        <f t="shared" si="13"/>
        <v>80.335905996902312</v>
      </c>
      <c r="O154" s="19">
        <f t="shared" si="14"/>
        <v>5.7678585434679608</v>
      </c>
      <c r="P154" s="19">
        <f t="shared" si="15"/>
        <v>0</v>
      </c>
      <c r="Q154" s="19">
        <f t="shared" si="16"/>
        <v>-21.525941135092605</v>
      </c>
      <c r="R154" s="19">
        <f t="shared" si="17"/>
        <v>0</v>
      </c>
      <c r="S154" s="19">
        <f t="shared" si="18"/>
        <v>0</v>
      </c>
    </row>
    <row r="155" spans="1:19" x14ac:dyDescent="0.25">
      <c r="A155" s="26">
        <f>Wellpath!E155</f>
        <v>4560</v>
      </c>
      <c r="B155" s="22">
        <v>0</v>
      </c>
      <c r="C155" s="22">
        <v>0</v>
      </c>
      <c r="D155" s="22">
        <f>-SIN(Wellpath!L155) * SIN(Wellpath!O155) / (Bfield * COS(Dip))</f>
        <v>-5.5020538894993826E-5</v>
      </c>
      <c r="E155" s="20">
        <f>Model!$W$16*((drdp!B155+drdp!K155)*MBZ!$B155+(drdp!E155+drdp!N155)*MBZ!$C155+(drdp!H155+drdp!Q155)*MBZ!$D155)</f>
        <v>9.6653713434815311E-2</v>
      </c>
      <c r="F155" s="20">
        <f>Model!$W$16*((drdp!C155+drdp!L155)*MBZ!$B155+(drdp!F155+drdp!O155)*MBZ!$C155+(drdp!I155+drdp!R155)*MBZ!$D155)</f>
        <v>-2.5898284460327912E-2</v>
      </c>
      <c r="G155" s="20">
        <f>Model!$W$16*((drdp!D155+drdp!M155)*MBZ!$B155+(drdp!G155+drdp!P155)*MBZ!$C155+(drdp!J155+drdp!S155)*MBZ!$D155)</f>
        <v>0</v>
      </c>
      <c r="H155" s="18">
        <f>Model!$W$16*((drdp!B155)*MBZ!$B155+(drdp!E155)*MBZ!$C155+(drdp!H155)*MBZ!$D155)</f>
        <v>4.8326856717407655E-2</v>
      </c>
      <c r="I155" s="18">
        <f>Model!$W$16*((drdp!C155)*MBZ!$B155+(drdp!F155)*MBZ!$C155+(drdp!I155)*MBZ!$D155)</f>
        <v>-1.2949142230163956E-2</v>
      </c>
      <c r="J155" s="18">
        <f>Model!$W$16*((drdp!D155)*MBZ!$B155+(drdp!G155)*MBZ!$C155+(drdp!J155)*MBZ!$D155)</f>
        <v>0</v>
      </c>
      <c r="K155" s="21">
        <f>SUM(E$3:E154)+H155</f>
        <v>9.0596836696997336</v>
      </c>
      <c r="L155" s="21">
        <f>SUM(F$3:F154)+I155</f>
        <v>-2.427534922977479</v>
      </c>
      <c r="M155" s="21">
        <f>SUM(G$3:G154)+J155</f>
        <v>0</v>
      </c>
      <c r="N155" s="19">
        <f t="shared" si="13"/>
        <v>82.077868195024038</v>
      </c>
      <c r="O155" s="19">
        <f t="shared" si="14"/>
        <v>5.8929258022752746</v>
      </c>
      <c r="P155" s="19">
        <f t="shared" si="15"/>
        <v>0</v>
      </c>
      <c r="Q155" s="19">
        <f t="shared" si="16"/>
        <v>-21.992698499324867</v>
      </c>
      <c r="R155" s="19">
        <f t="shared" si="17"/>
        <v>0</v>
      </c>
      <c r="S155" s="19">
        <f t="shared" si="18"/>
        <v>0</v>
      </c>
    </row>
    <row r="156" spans="1:19" x14ac:dyDescent="0.25">
      <c r="A156" s="26">
        <f>Wellpath!E156</f>
        <v>4590</v>
      </c>
      <c r="B156" s="22">
        <v>0</v>
      </c>
      <c r="C156" s="22">
        <v>0</v>
      </c>
      <c r="D156" s="22">
        <f>-SIN(Wellpath!L156) * SIN(Wellpath!O156) / (Bfield * COS(Dip))</f>
        <v>-5.5020538894993826E-5</v>
      </c>
      <c r="E156" s="20">
        <f>Model!$W$16*((drdp!B156+drdp!K156)*MBZ!$B156+(drdp!E156+drdp!N156)*MBZ!$C156+(drdp!H156+drdp!Q156)*MBZ!$D156)</f>
        <v>9.6653713434815311E-2</v>
      </c>
      <c r="F156" s="20">
        <f>Model!$W$16*((drdp!C156+drdp!L156)*MBZ!$B156+(drdp!F156+drdp!O156)*MBZ!$C156+(drdp!I156+drdp!R156)*MBZ!$D156)</f>
        <v>-2.5898284460327912E-2</v>
      </c>
      <c r="G156" s="20">
        <f>Model!$W$16*((drdp!D156+drdp!M156)*MBZ!$B156+(drdp!G156+drdp!P156)*MBZ!$C156+(drdp!J156+drdp!S156)*MBZ!$D156)</f>
        <v>0</v>
      </c>
      <c r="H156" s="18">
        <f>Model!$W$16*((drdp!B156)*MBZ!$B156+(drdp!E156)*MBZ!$C156+(drdp!H156)*MBZ!$D156)</f>
        <v>4.8326856717407655E-2</v>
      </c>
      <c r="I156" s="18">
        <f>Model!$W$16*((drdp!C156)*MBZ!$B156+(drdp!F156)*MBZ!$C156+(drdp!I156)*MBZ!$D156)</f>
        <v>-1.2949142230163956E-2</v>
      </c>
      <c r="J156" s="18">
        <f>Model!$W$16*((drdp!D156)*MBZ!$B156+(drdp!G156)*MBZ!$C156+(drdp!J156)*MBZ!$D156)</f>
        <v>0</v>
      </c>
      <c r="K156" s="21">
        <f>SUM(E$3:E155)+H156</f>
        <v>9.1563373831345487</v>
      </c>
      <c r="L156" s="21">
        <f>SUM(F$3:F155)+I156</f>
        <v>-2.4534332074378069</v>
      </c>
      <c r="M156" s="21">
        <f>SUM(G$3:G155)+J156</f>
        <v>0</v>
      </c>
      <c r="N156" s="19">
        <f t="shared" si="13"/>
        <v>83.83851427378724</v>
      </c>
      <c r="O156" s="19">
        <f t="shared" si="14"/>
        <v>6.0193345033585652</v>
      </c>
      <c r="P156" s="19">
        <f t="shared" si="15"/>
        <v>0</v>
      </c>
      <c r="Q156" s="19">
        <f t="shared" si="16"/>
        <v>-22.46446219428649</v>
      </c>
      <c r="R156" s="19">
        <f t="shared" si="17"/>
        <v>0</v>
      </c>
      <c r="S156" s="19">
        <f t="shared" si="18"/>
        <v>0</v>
      </c>
    </row>
    <row r="157" spans="1:19" x14ac:dyDescent="0.25">
      <c r="A157" s="26">
        <f>Wellpath!E157</f>
        <v>4620</v>
      </c>
      <c r="B157" s="22">
        <v>0</v>
      </c>
      <c r="C157" s="22">
        <v>0</v>
      </c>
      <c r="D157" s="22">
        <f>-SIN(Wellpath!L157) * SIN(Wellpath!O157) / (Bfield * COS(Dip))</f>
        <v>-5.5020538894993826E-5</v>
      </c>
      <c r="E157" s="20">
        <f>Model!$W$16*((drdp!B157+drdp!K157)*MBZ!$B157+(drdp!E157+drdp!N157)*MBZ!$C157+(drdp!H157+drdp!Q157)*MBZ!$D157)</f>
        <v>9.6653713434815311E-2</v>
      </c>
      <c r="F157" s="20">
        <f>Model!$W$16*((drdp!C157+drdp!L157)*MBZ!$B157+(drdp!F157+drdp!O157)*MBZ!$C157+(drdp!I157+drdp!R157)*MBZ!$D157)</f>
        <v>-2.5898284460327912E-2</v>
      </c>
      <c r="G157" s="20">
        <f>Model!$W$16*((drdp!D157+drdp!M157)*MBZ!$B157+(drdp!G157+drdp!P157)*MBZ!$C157+(drdp!J157+drdp!S157)*MBZ!$D157)</f>
        <v>0</v>
      </c>
      <c r="H157" s="18">
        <f>Model!$W$16*((drdp!B157)*MBZ!$B157+(drdp!E157)*MBZ!$C157+(drdp!H157)*MBZ!$D157)</f>
        <v>4.8326856717407655E-2</v>
      </c>
      <c r="I157" s="18">
        <f>Model!$W$16*((drdp!C157)*MBZ!$B157+(drdp!F157)*MBZ!$C157+(drdp!I157)*MBZ!$D157)</f>
        <v>-1.2949142230163956E-2</v>
      </c>
      <c r="J157" s="18">
        <f>Model!$W$16*((drdp!D157)*MBZ!$B157+(drdp!G157)*MBZ!$C157+(drdp!J157)*MBZ!$D157)</f>
        <v>0</v>
      </c>
      <c r="K157" s="21">
        <f>SUM(E$3:E156)+H157</f>
        <v>9.2529910965693638</v>
      </c>
      <c r="L157" s="21">
        <f>SUM(F$3:F156)+I157</f>
        <v>-2.4793314918981348</v>
      </c>
      <c r="M157" s="21">
        <f>SUM(G$3:G156)+J157</f>
        <v>0</v>
      </c>
      <c r="N157" s="19">
        <f t="shared" si="13"/>
        <v>85.617844233191917</v>
      </c>
      <c r="O157" s="19">
        <f t="shared" si="14"/>
        <v>6.1470846467178308</v>
      </c>
      <c r="P157" s="19">
        <f t="shared" si="15"/>
        <v>0</v>
      </c>
      <c r="Q157" s="19">
        <f t="shared" si="16"/>
        <v>-22.941232219977479</v>
      </c>
      <c r="R157" s="19">
        <f t="shared" si="17"/>
        <v>0</v>
      </c>
      <c r="S157" s="19">
        <f t="shared" si="18"/>
        <v>0</v>
      </c>
    </row>
    <row r="158" spans="1:19" x14ac:dyDescent="0.25">
      <c r="A158" s="26">
        <f>Wellpath!E158</f>
        <v>4650</v>
      </c>
      <c r="B158" s="22">
        <v>0</v>
      </c>
      <c r="C158" s="22">
        <v>0</v>
      </c>
      <c r="D158" s="22">
        <f>-SIN(Wellpath!L158) * SIN(Wellpath!O158) / (Bfield * COS(Dip))</f>
        <v>-5.5020538894993826E-5</v>
      </c>
      <c r="E158" s="20">
        <f>Model!$W$16*((drdp!B158+drdp!K158)*MBZ!$B158+(drdp!E158+drdp!N158)*MBZ!$C158+(drdp!H158+drdp!Q158)*MBZ!$D158)</f>
        <v>9.6653713434815311E-2</v>
      </c>
      <c r="F158" s="20">
        <f>Model!$W$16*((drdp!C158+drdp!L158)*MBZ!$B158+(drdp!F158+drdp!O158)*MBZ!$C158+(drdp!I158+drdp!R158)*MBZ!$D158)</f>
        <v>-2.5898284460327912E-2</v>
      </c>
      <c r="G158" s="20">
        <f>Model!$W$16*((drdp!D158+drdp!M158)*MBZ!$B158+(drdp!G158+drdp!P158)*MBZ!$C158+(drdp!J158+drdp!S158)*MBZ!$D158)</f>
        <v>0</v>
      </c>
      <c r="H158" s="18">
        <f>Model!$W$16*((drdp!B158)*MBZ!$B158+(drdp!E158)*MBZ!$C158+(drdp!H158)*MBZ!$D158)</f>
        <v>4.8326856717407655E-2</v>
      </c>
      <c r="I158" s="18">
        <f>Model!$W$16*((drdp!C158)*MBZ!$B158+(drdp!F158)*MBZ!$C158+(drdp!I158)*MBZ!$D158)</f>
        <v>-1.2949142230163956E-2</v>
      </c>
      <c r="J158" s="18">
        <f>Model!$W$16*((drdp!D158)*MBZ!$B158+(drdp!G158)*MBZ!$C158+(drdp!J158)*MBZ!$D158)</f>
        <v>0</v>
      </c>
      <c r="K158" s="21">
        <f>SUM(E$3:E157)+H158</f>
        <v>9.3496448100041789</v>
      </c>
      <c r="L158" s="21">
        <f>SUM(F$3:F157)+I158</f>
        <v>-2.5052297763584628</v>
      </c>
      <c r="M158" s="21">
        <f>SUM(G$3:G157)+J158</f>
        <v>0</v>
      </c>
      <c r="N158" s="19">
        <f t="shared" si="13"/>
        <v>87.415858073238084</v>
      </c>
      <c r="O158" s="19">
        <f t="shared" si="14"/>
        <v>6.2761762323530732</v>
      </c>
      <c r="P158" s="19">
        <f t="shared" si="15"/>
        <v>0</v>
      </c>
      <c r="Q158" s="19">
        <f t="shared" si="16"/>
        <v>-23.42300857639783</v>
      </c>
      <c r="R158" s="19">
        <f t="shared" si="17"/>
        <v>0</v>
      </c>
      <c r="S158" s="19">
        <f t="shared" si="18"/>
        <v>0</v>
      </c>
    </row>
    <row r="159" spans="1:19" x14ac:dyDescent="0.25">
      <c r="A159" s="26">
        <f>Wellpath!E159</f>
        <v>4680</v>
      </c>
      <c r="B159" s="22">
        <v>0</v>
      </c>
      <c r="C159" s="22">
        <v>0</v>
      </c>
      <c r="D159" s="22">
        <f>-SIN(Wellpath!L159) * SIN(Wellpath!O159) / (Bfield * COS(Dip))</f>
        <v>-5.5020538894993826E-5</v>
      </c>
      <c r="E159" s="20">
        <f>Model!$W$16*((drdp!B159+drdp!K159)*MBZ!$B159+(drdp!E159+drdp!N159)*MBZ!$C159+(drdp!H159+drdp!Q159)*MBZ!$D159)</f>
        <v>9.6653713434815311E-2</v>
      </c>
      <c r="F159" s="20">
        <f>Model!$W$16*((drdp!C159+drdp!L159)*MBZ!$B159+(drdp!F159+drdp!O159)*MBZ!$C159+(drdp!I159+drdp!R159)*MBZ!$D159)</f>
        <v>-2.5898284460327912E-2</v>
      </c>
      <c r="G159" s="20">
        <f>Model!$W$16*((drdp!D159+drdp!M159)*MBZ!$B159+(drdp!G159+drdp!P159)*MBZ!$C159+(drdp!J159+drdp!S159)*MBZ!$D159)</f>
        <v>0</v>
      </c>
      <c r="H159" s="18">
        <f>Model!$W$16*((drdp!B159)*MBZ!$B159+(drdp!E159)*MBZ!$C159+(drdp!H159)*MBZ!$D159)</f>
        <v>4.8326856717407655E-2</v>
      </c>
      <c r="I159" s="18">
        <f>Model!$W$16*((drdp!C159)*MBZ!$B159+(drdp!F159)*MBZ!$C159+(drdp!I159)*MBZ!$D159)</f>
        <v>-1.2949142230163956E-2</v>
      </c>
      <c r="J159" s="18">
        <f>Model!$W$16*((drdp!D159)*MBZ!$B159+(drdp!G159)*MBZ!$C159+(drdp!J159)*MBZ!$D159)</f>
        <v>0</v>
      </c>
      <c r="K159" s="21">
        <f>SUM(E$3:E158)+H159</f>
        <v>9.446298523438994</v>
      </c>
      <c r="L159" s="21">
        <f>SUM(F$3:F158)+I159</f>
        <v>-2.5311280608187907</v>
      </c>
      <c r="M159" s="21">
        <f>SUM(G$3:G158)+J159</f>
        <v>0</v>
      </c>
      <c r="N159" s="19">
        <f t="shared" si="13"/>
        <v>89.232555793925712</v>
      </c>
      <c r="O159" s="19">
        <f t="shared" si="14"/>
        <v>6.4066092602642923</v>
      </c>
      <c r="P159" s="19">
        <f t="shared" si="15"/>
        <v>0</v>
      </c>
      <c r="Q159" s="19">
        <f t="shared" si="16"/>
        <v>-23.909791263547547</v>
      </c>
      <c r="R159" s="19">
        <f t="shared" si="17"/>
        <v>0</v>
      </c>
      <c r="S159" s="19">
        <f t="shared" si="18"/>
        <v>0</v>
      </c>
    </row>
    <row r="160" spans="1:19" x14ac:dyDescent="0.25">
      <c r="A160" s="26">
        <f>Wellpath!E160</f>
        <v>4710</v>
      </c>
      <c r="B160" s="22">
        <v>0</v>
      </c>
      <c r="C160" s="22">
        <v>0</v>
      </c>
      <c r="D160" s="22">
        <f>-SIN(Wellpath!L160) * SIN(Wellpath!O160) / (Bfield * COS(Dip))</f>
        <v>-5.5020538894993826E-5</v>
      </c>
      <c r="E160" s="20">
        <f>Model!$W$16*((drdp!B160+drdp!K160)*MBZ!$B160+(drdp!E160+drdp!N160)*MBZ!$C160+(drdp!H160+drdp!Q160)*MBZ!$D160)</f>
        <v>9.6653713434815311E-2</v>
      </c>
      <c r="F160" s="20">
        <f>Model!$W$16*((drdp!C160+drdp!L160)*MBZ!$B160+(drdp!F160+drdp!O160)*MBZ!$C160+(drdp!I160+drdp!R160)*MBZ!$D160)</f>
        <v>-2.5898284460327912E-2</v>
      </c>
      <c r="G160" s="20">
        <f>Model!$W$16*((drdp!D160+drdp!M160)*MBZ!$B160+(drdp!G160+drdp!P160)*MBZ!$C160+(drdp!J160+drdp!S160)*MBZ!$D160)</f>
        <v>0</v>
      </c>
      <c r="H160" s="18">
        <f>Model!$W$16*((drdp!B160)*MBZ!$B160+(drdp!E160)*MBZ!$C160+(drdp!H160)*MBZ!$D160)</f>
        <v>4.8326856717407655E-2</v>
      </c>
      <c r="I160" s="18">
        <f>Model!$W$16*((drdp!C160)*MBZ!$B160+(drdp!F160)*MBZ!$C160+(drdp!I160)*MBZ!$D160)</f>
        <v>-1.2949142230163956E-2</v>
      </c>
      <c r="J160" s="18">
        <f>Model!$W$16*((drdp!D160)*MBZ!$B160+(drdp!G160)*MBZ!$C160+(drdp!J160)*MBZ!$D160)</f>
        <v>0</v>
      </c>
      <c r="K160" s="21">
        <f>SUM(E$3:E159)+H160</f>
        <v>9.5429522368738091</v>
      </c>
      <c r="L160" s="21">
        <f>SUM(F$3:F159)+I160</f>
        <v>-2.5570263452791187</v>
      </c>
      <c r="M160" s="21">
        <f>SUM(G$3:G159)+J160</f>
        <v>0</v>
      </c>
      <c r="N160" s="19">
        <f t="shared" si="13"/>
        <v>91.06793739525483</v>
      </c>
      <c r="O160" s="19">
        <f t="shared" si="14"/>
        <v>6.5383837304514865</v>
      </c>
      <c r="P160" s="19">
        <f t="shared" si="15"/>
        <v>0</v>
      </c>
      <c r="Q160" s="19">
        <f t="shared" si="16"/>
        <v>-24.401580281426625</v>
      </c>
      <c r="R160" s="19">
        <f t="shared" si="17"/>
        <v>0</v>
      </c>
      <c r="S160" s="19">
        <f t="shared" si="18"/>
        <v>0</v>
      </c>
    </row>
    <row r="161" spans="1:19" x14ac:dyDescent="0.25">
      <c r="A161" s="26">
        <f>Wellpath!E161</f>
        <v>4740</v>
      </c>
      <c r="B161" s="22">
        <v>0</v>
      </c>
      <c r="C161" s="22">
        <v>0</v>
      </c>
      <c r="D161" s="22">
        <f>-SIN(Wellpath!L161) * SIN(Wellpath!O161) / (Bfield * COS(Dip))</f>
        <v>-5.5020538894993826E-5</v>
      </c>
      <c r="E161" s="20">
        <f>Model!$W$16*((drdp!B161+drdp!K161)*MBZ!$B161+(drdp!E161+drdp!N161)*MBZ!$C161+(drdp!H161+drdp!Q161)*MBZ!$D161)</f>
        <v>9.6653713434815311E-2</v>
      </c>
      <c r="F161" s="20">
        <f>Model!$W$16*((drdp!C161+drdp!L161)*MBZ!$B161+(drdp!F161+drdp!O161)*MBZ!$C161+(drdp!I161+drdp!R161)*MBZ!$D161)</f>
        <v>-2.5898284460327912E-2</v>
      </c>
      <c r="G161" s="20">
        <f>Model!$W$16*((drdp!D161+drdp!M161)*MBZ!$B161+(drdp!G161+drdp!P161)*MBZ!$C161+(drdp!J161+drdp!S161)*MBZ!$D161)</f>
        <v>0</v>
      </c>
      <c r="H161" s="18">
        <f>Model!$W$16*((drdp!B161)*MBZ!$B161+(drdp!E161)*MBZ!$C161+(drdp!H161)*MBZ!$D161)</f>
        <v>4.8326856717407655E-2</v>
      </c>
      <c r="I161" s="18">
        <f>Model!$W$16*((drdp!C161)*MBZ!$B161+(drdp!F161)*MBZ!$C161+(drdp!I161)*MBZ!$D161)</f>
        <v>-1.2949142230163956E-2</v>
      </c>
      <c r="J161" s="18">
        <f>Model!$W$16*((drdp!D161)*MBZ!$B161+(drdp!G161)*MBZ!$C161+(drdp!J161)*MBZ!$D161)</f>
        <v>0</v>
      </c>
      <c r="K161" s="21">
        <f>SUM(E$3:E160)+H161</f>
        <v>9.6396059503086242</v>
      </c>
      <c r="L161" s="21">
        <f>SUM(F$3:F160)+I161</f>
        <v>-2.5829246297394466</v>
      </c>
      <c r="M161" s="21">
        <f>SUM(G$3:G160)+J161</f>
        <v>0</v>
      </c>
      <c r="N161" s="19">
        <f t="shared" si="13"/>
        <v>92.922002877225438</v>
      </c>
      <c r="O161" s="19">
        <f t="shared" si="14"/>
        <v>6.6714996429146574</v>
      </c>
      <c r="P161" s="19">
        <f t="shared" si="15"/>
        <v>0</v>
      </c>
      <c r="Q161" s="19">
        <f t="shared" si="16"/>
        <v>-24.898375630035069</v>
      </c>
      <c r="R161" s="19">
        <f t="shared" si="17"/>
        <v>0</v>
      </c>
      <c r="S161" s="19">
        <f t="shared" si="18"/>
        <v>0</v>
      </c>
    </row>
    <row r="162" spans="1:19" x14ac:dyDescent="0.25">
      <c r="A162" s="26">
        <f>Wellpath!E162</f>
        <v>4770</v>
      </c>
      <c r="B162" s="22">
        <v>0</v>
      </c>
      <c r="C162" s="22">
        <v>0</v>
      </c>
      <c r="D162" s="22">
        <f>-SIN(Wellpath!L162) * SIN(Wellpath!O162) / (Bfield * COS(Dip))</f>
        <v>-5.5020538894993826E-5</v>
      </c>
      <c r="E162" s="20">
        <f>Model!$W$16*((drdp!B162+drdp!K162)*MBZ!$B162+(drdp!E162+drdp!N162)*MBZ!$C162+(drdp!H162+drdp!Q162)*MBZ!$D162)</f>
        <v>9.6653713434815311E-2</v>
      </c>
      <c r="F162" s="20">
        <f>Model!$W$16*((drdp!C162+drdp!L162)*MBZ!$B162+(drdp!F162+drdp!O162)*MBZ!$C162+(drdp!I162+drdp!R162)*MBZ!$D162)</f>
        <v>-2.5898284460327912E-2</v>
      </c>
      <c r="G162" s="20">
        <f>Model!$W$16*((drdp!D162+drdp!M162)*MBZ!$B162+(drdp!G162+drdp!P162)*MBZ!$C162+(drdp!J162+drdp!S162)*MBZ!$D162)</f>
        <v>0</v>
      </c>
      <c r="H162" s="18">
        <f>Model!$W$16*((drdp!B162)*MBZ!$B162+(drdp!E162)*MBZ!$C162+(drdp!H162)*MBZ!$D162)</f>
        <v>4.8326856717407655E-2</v>
      </c>
      <c r="I162" s="18">
        <f>Model!$W$16*((drdp!C162)*MBZ!$B162+(drdp!F162)*MBZ!$C162+(drdp!I162)*MBZ!$D162)</f>
        <v>-1.2949142230163956E-2</v>
      </c>
      <c r="J162" s="18">
        <f>Model!$W$16*((drdp!D162)*MBZ!$B162+(drdp!G162)*MBZ!$C162+(drdp!J162)*MBZ!$D162)</f>
        <v>0</v>
      </c>
      <c r="K162" s="21">
        <f>SUM(E$3:E161)+H162</f>
        <v>9.7362596637434393</v>
      </c>
      <c r="L162" s="21">
        <f>SUM(F$3:F161)+I162</f>
        <v>-2.6088229141997745</v>
      </c>
      <c r="M162" s="21">
        <f>SUM(G$3:G161)+J162</f>
        <v>0</v>
      </c>
      <c r="N162" s="19">
        <f t="shared" si="13"/>
        <v>94.794752239837507</v>
      </c>
      <c r="O162" s="19">
        <f t="shared" si="14"/>
        <v>6.8059569976538041</v>
      </c>
      <c r="P162" s="19">
        <f t="shared" si="15"/>
        <v>0</v>
      </c>
      <c r="Q162" s="19">
        <f t="shared" si="16"/>
        <v>-25.400177309372875</v>
      </c>
      <c r="R162" s="19">
        <f t="shared" si="17"/>
        <v>0</v>
      </c>
      <c r="S162" s="19">
        <f t="shared" si="18"/>
        <v>0</v>
      </c>
    </row>
    <row r="163" spans="1:19" x14ac:dyDescent="0.25">
      <c r="A163" s="26">
        <f>Wellpath!E163</f>
        <v>4800</v>
      </c>
      <c r="B163" s="22">
        <v>0</v>
      </c>
      <c r="C163" s="22">
        <v>0</v>
      </c>
      <c r="D163" s="22">
        <f>-SIN(Wellpath!L163) * SIN(Wellpath!O163) / (Bfield * COS(Dip))</f>
        <v>-5.5020538894993826E-5</v>
      </c>
      <c r="E163" s="20">
        <f>Model!$W$16*((drdp!B163+drdp!K163)*MBZ!$B163+(drdp!E163+drdp!N163)*MBZ!$C163+(drdp!H163+drdp!Q163)*MBZ!$D163)</f>
        <v>9.6653713434815311E-2</v>
      </c>
      <c r="F163" s="20">
        <f>Model!$W$16*((drdp!C163+drdp!L163)*MBZ!$B163+(drdp!F163+drdp!O163)*MBZ!$C163+(drdp!I163+drdp!R163)*MBZ!$D163)</f>
        <v>-2.5898284460327912E-2</v>
      </c>
      <c r="G163" s="20">
        <f>Model!$W$16*((drdp!D163+drdp!M163)*MBZ!$B163+(drdp!G163+drdp!P163)*MBZ!$C163+(drdp!J163+drdp!S163)*MBZ!$D163)</f>
        <v>0</v>
      </c>
      <c r="H163" s="18">
        <f>Model!$W$16*((drdp!B163)*MBZ!$B163+(drdp!E163)*MBZ!$C163+(drdp!H163)*MBZ!$D163)</f>
        <v>4.8326856717407655E-2</v>
      </c>
      <c r="I163" s="18">
        <f>Model!$W$16*((drdp!C163)*MBZ!$B163+(drdp!F163)*MBZ!$C163+(drdp!I163)*MBZ!$D163)</f>
        <v>-1.2949142230163956E-2</v>
      </c>
      <c r="J163" s="18">
        <f>Model!$W$16*((drdp!D163)*MBZ!$B163+(drdp!G163)*MBZ!$C163+(drdp!J163)*MBZ!$D163)</f>
        <v>0</v>
      </c>
      <c r="K163" s="21">
        <f>SUM(E$3:E162)+H163</f>
        <v>9.8329133771782544</v>
      </c>
      <c r="L163" s="21">
        <f>SUM(F$3:F162)+I163</f>
        <v>-2.6347211986601025</v>
      </c>
      <c r="M163" s="21">
        <f>SUM(G$3:G162)+J163</f>
        <v>0</v>
      </c>
      <c r="N163" s="19">
        <f t="shared" si="13"/>
        <v>96.686185483091066</v>
      </c>
      <c r="O163" s="19">
        <f t="shared" si="14"/>
        <v>6.9417557946689268</v>
      </c>
      <c r="P163" s="19">
        <f t="shared" si="15"/>
        <v>0</v>
      </c>
      <c r="Q163" s="19">
        <f t="shared" si="16"/>
        <v>-25.906985319440047</v>
      </c>
      <c r="R163" s="19">
        <f t="shared" si="17"/>
        <v>0</v>
      </c>
      <c r="S163" s="19">
        <f t="shared" si="18"/>
        <v>0</v>
      </c>
    </row>
    <row r="164" spans="1:19" x14ac:dyDescent="0.25">
      <c r="A164" s="26">
        <f>Wellpath!E164</f>
        <v>4830</v>
      </c>
      <c r="B164" s="22">
        <v>0</v>
      </c>
      <c r="C164" s="22">
        <v>0</v>
      </c>
      <c r="D164" s="22">
        <f>-SIN(Wellpath!L164) * SIN(Wellpath!O164) / (Bfield * COS(Dip))</f>
        <v>-5.5020538894993826E-5</v>
      </c>
      <c r="E164" s="20">
        <f>Model!$W$16*((drdp!B164+drdp!K164)*MBZ!$B164+(drdp!E164+drdp!N164)*MBZ!$C164+(drdp!H164+drdp!Q164)*MBZ!$D164)</f>
        <v>9.6653713434815311E-2</v>
      </c>
      <c r="F164" s="20">
        <f>Model!$W$16*((drdp!C164+drdp!L164)*MBZ!$B164+(drdp!F164+drdp!O164)*MBZ!$C164+(drdp!I164+drdp!R164)*MBZ!$D164)</f>
        <v>-2.5898284460327912E-2</v>
      </c>
      <c r="G164" s="20">
        <f>Model!$W$16*((drdp!D164+drdp!M164)*MBZ!$B164+(drdp!G164+drdp!P164)*MBZ!$C164+(drdp!J164+drdp!S164)*MBZ!$D164)</f>
        <v>0</v>
      </c>
      <c r="H164" s="18">
        <f>Model!$W$16*((drdp!B164)*MBZ!$B164+(drdp!E164)*MBZ!$C164+(drdp!H164)*MBZ!$D164)</f>
        <v>4.8326856717407655E-2</v>
      </c>
      <c r="I164" s="18">
        <f>Model!$W$16*((drdp!C164)*MBZ!$B164+(drdp!F164)*MBZ!$C164+(drdp!I164)*MBZ!$D164)</f>
        <v>-1.2949142230163956E-2</v>
      </c>
      <c r="J164" s="18">
        <f>Model!$W$16*((drdp!D164)*MBZ!$B164+(drdp!G164)*MBZ!$C164+(drdp!J164)*MBZ!$D164)</f>
        <v>0</v>
      </c>
      <c r="K164" s="21">
        <f>SUM(E$3:E163)+H164</f>
        <v>9.9295670906130695</v>
      </c>
      <c r="L164" s="21">
        <f>SUM(F$3:F163)+I164</f>
        <v>-2.6606194831204304</v>
      </c>
      <c r="M164" s="21">
        <f>SUM(G$3:G163)+J164</f>
        <v>0</v>
      </c>
      <c r="N164" s="19">
        <f t="shared" si="13"/>
        <v>98.5963026069861</v>
      </c>
      <c r="O164" s="19">
        <f t="shared" si="14"/>
        <v>7.0788960339600262</v>
      </c>
      <c r="P164" s="19">
        <f t="shared" si="15"/>
        <v>0</v>
      </c>
      <c r="Q164" s="19">
        <f t="shared" si="16"/>
        <v>-26.41879966023658</v>
      </c>
      <c r="R164" s="19">
        <f t="shared" si="17"/>
        <v>0</v>
      </c>
      <c r="S164" s="19">
        <f t="shared" si="18"/>
        <v>0</v>
      </c>
    </row>
    <row r="165" spans="1:19" x14ac:dyDescent="0.25">
      <c r="A165" s="26">
        <f>Wellpath!E165</f>
        <v>4860</v>
      </c>
      <c r="B165" s="22">
        <v>0</v>
      </c>
      <c r="C165" s="22">
        <v>0</v>
      </c>
      <c r="D165" s="22">
        <f>-SIN(Wellpath!L165) * SIN(Wellpath!O165) / (Bfield * COS(Dip))</f>
        <v>-5.5020538894993826E-5</v>
      </c>
      <c r="E165" s="20">
        <f>Model!$W$16*((drdp!B165+drdp!K165)*MBZ!$B165+(drdp!E165+drdp!N165)*MBZ!$C165+(drdp!H165+drdp!Q165)*MBZ!$D165)</f>
        <v>9.6653713434815311E-2</v>
      </c>
      <c r="F165" s="20">
        <f>Model!$W$16*((drdp!C165+drdp!L165)*MBZ!$B165+(drdp!F165+drdp!O165)*MBZ!$C165+(drdp!I165+drdp!R165)*MBZ!$D165)</f>
        <v>-2.5898284460327912E-2</v>
      </c>
      <c r="G165" s="20">
        <f>Model!$W$16*((drdp!D165+drdp!M165)*MBZ!$B165+(drdp!G165+drdp!P165)*MBZ!$C165+(drdp!J165+drdp!S165)*MBZ!$D165)</f>
        <v>0</v>
      </c>
      <c r="H165" s="18">
        <f>Model!$W$16*((drdp!B165)*MBZ!$B165+(drdp!E165)*MBZ!$C165+(drdp!H165)*MBZ!$D165)</f>
        <v>4.8326856717407655E-2</v>
      </c>
      <c r="I165" s="18">
        <f>Model!$W$16*((drdp!C165)*MBZ!$B165+(drdp!F165)*MBZ!$C165+(drdp!I165)*MBZ!$D165)</f>
        <v>-1.2949142230163956E-2</v>
      </c>
      <c r="J165" s="18">
        <f>Model!$W$16*((drdp!D165)*MBZ!$B165+(drdp!G165)*MBZ!$C165+(drdp!J165)*MBZ!$D165)</f>
        <v>0</v>
      </c>
      <c r="K165" s="21">
        <f>SUM(E$3:E164)+H165</f>
        <v>10.026220804047885</v>
      </c>
      <c r="L165" s="21">
        <f>SUM(F$3:F164)+I165</f>
        <v>-2.6865177675807583</v>
      </c>
      <c r="M165" s="21">
        <f>SUM(G$3:G164)+J165</f>
        <v>0</v>
      </c>
      <c r="N165" s="19">
        <f t="shared" si="13"/>
        <v>100.52510361152261</v>
      </c>
      <c r="O165" s="19">
        <f t="shared" si="14"/>
        <v>7.2173777155271015</v>
      </c>
      <c r="P165" s="19">
        <f t="shared" si="15"/>
        <v>0</v>
      </c>
      <c r="Q165" s="19">
        <f t="shared" si="16"/>
        <v>-26.935620331762479</v>
      </c>
      <c r="R165" s="19">
        <f t="shared" si="17"/>
        <v>0</v>
      </c>
      <c r="S165" s="19">
        <f t="shared" si="18"/>
        <v>0</v>
      </c>
    </row>
    <row r="166" spans="1:19" x14ac:dyDescent="0.25">
      <c r="A166" s="26">
        <f>Wellpath!E166</f>
        <v>4890</v>
      </c>
      <c r="B166" s="22">
        <v>0</v>
      </c>
      <c r="C166" s="22">
        <v>0</v>
      </c>
      <c r="D166" s="22">
        <f>-SIN(Wellpath!L166) * SIN(Wellpath!O166) / (Bfield * COS(Dip))</f>
        <v>-5.5020538894993826E-5</v>
      </c>
      <c r="E166" s="20">
        <f>Model!$W$16*((drdp!B166+drdp!K166)*MBZ!$B166+(drdp!E166+drdp!N166)*MBZ!$C166+(drdp!H166+drdp!Q166)*MBZ!$D166)</f>
        <v>9.6653713434815311E-2</v>
      </c>
      <c r="F166" s="20">
        <f>Model!$W$16*((drdp!C166+drdp!L166)*MBZ!$B166+(drdp!F166+drdp!O166)*MBZ!$C166+(drdp!I166+drdp!R166)*MBZ!$D166)</f>
        <v>-2.5898284460327912E-2</v>
      </c>
      <c r="G166" s="20">
        <f>Model!$W$16*((drdp!D166+drdp!M166)*MBZ!$B166+(drdp!G166+drdp!P166)*MBZ!$C166+(drdp!J166+drdp!S166)*MBZ!$D166)</f>
        <v>0</v>
      </c>
      <c r="H166" s="18">
        <f>Model!$W$16*((drdp!B166)*MBZ!$B166+(drdp!E166)*MBZ!$C166+(drdp!H166)*MBZ!$D166)</f>
        <v>4.8326856717407655E-2</v>
      </c>
      <c r="I166" s="18">
        <f>Model!$W$16*((drdp!C166)*MBZ!$B166+(drdp!F166)*MBZ!$C166+(drdp!I166)*MBZ!$D166)</f>
        <v>-1.2949142230163956E-2</v>
      </c>
      <c r="J166" s="18">
        <f>Model!$W$16*((drdp!D166)*MBZ!$B166+(drdp!G166)*MBZ!$C166+(drdp!J166)*MBZ!$D166)</f>
        <v>0</v>
      </c>
      <c r="K166" s="21">
        <f>SUM(E$3:E165)+H166</f>
        <v>10.1228745174827</v>
      </c>
      <c r="L166" s="21">
        <f>SUM(F$3:F165)+I166</f>
        <v>-2.7124160520410863</v>
      </c>
      <c r="M166" s="21">
        <f>SUM(G$3:G165)+J166</f>
        <v>0</v>
      </c>
      <c r="N166" s="19">
        <f t="shared" si="13"/>
        <v>102.4725884967006</v>
      </c>
      <c r="O166" s="19">
        <f t="shared" si="14"/>
        <v>7.3572008393701527</v>
      </c>
      <c r="P166" s="19">
        <f t="shared" si="15"/>
        <v>0</v>
      </c>
      <c r="Q166" s="19">
        <f t="shared" si="16"/>
        <v>-27.45744733401774</v>
      </c>
      <c r="R166" s="19">
        <f t="shared" si="17"/>
        <v>0</v>
      </c>
      <c r="S166" s="19">
        <f t="shared" si="18"/>
        <v>0</v>
      </c>
    </row>
    <row r="167" spans="1:19" x14ac:dyDescent="0.25">
      <c r="A167" s="26">
        <f>Wellpath!E167</f>
        <v>4920</v>
      </c>
      <c r="B167" s="22">
        <v>0</v>
      </c>
      <c r="C167" s="22">
        <v>0</v>
      </c>
      <c r="D167" s="22">
        <f>-SIN(Wellpath!L167) * SIN(Wellpath!O167) / (Bfield * COS(Dip))</f>
        <v>-5.5020538894993826E-5</v>
      </c>
      <c r="E167" s="20">
        <f>Model!$W$16*((drdp!B167+drdp!K167)*MBZ!$B167+(drdp!E167+drdp!N167)*MBZ!$C167+(drdp!H167+drdp!Q167)*MBZ!$D167)</f>
        <v>9.6653713434815311E-2</v>
      </c>
      <c r="F167" s="20">
        <f>Model!$W$16*((drdp!C167+drdp!L167)*MBZ!$B167+(drdp!F167+drdp!O167)*MBZ!$C167+(drdp!I167+drdp!R167)*MBZ!$D167)</f>
        <v>-2.5898284460327912E-2</v>
      </c>
      <c r="G167" s="20">
        <f>Model!$W$16*((drdp!D167+drdp!M167)*MBZ!$B167+(drdp!G167+drdp!P167)*MBZ!$C167+(drdp!J167+drdp!S167)*MBZ!$D167)</f>
        <v>0</v>
      </c>
      <c r="H167" s="18">
        <f>Model!$W$16*((drdp!B167)*MBZ!$B167+(drdp!E167)*MBZ!$C167+(drdp!H167)*MBZ!$D167)</f>
        <v>4.8326856717407655E-2</v>
      </c>
      <c r="I167" s="18">
        <f>Model!$W$16*((drdp!C167)*MBZ!$B167+(drdp!F167)*MBZ!$C167+(drdp!I167)*MBZ!$D167)</f>
        <v>-1.2949142230163956E-2</v>
      </c>
      <c r="J167" s="18">
        <f>Model!$W$16*((drdp!D167)*MBZ!$B167+(drdp!G167)*MBZ!$C167+(drdp!J167)*MBZ!$D167)</f>
        <v>0</v>
      </c>
      <c r="K167" s="21">
        <f>SUM(E$3:E166)+H167</f>
        <v>10.219528230917515</v>
      </c>
      <c r="L167" s="21">
        <f>SUM(F$3:F166)+I167</f>
        <v>-2.7383143365014142</v>
      </c>
      <c r="M167" s="21">
        <f>SUM(G$3:G166)+J167</f>
        <v>0</v>
      </c>
      <c r="N167" s="19">
        <f t="shared" si="13"/>
        <v>104.43875726252007</v>
      </c>
      <c r="O167" s="19">
        <f t="shared" si="14"/>
        <v>7.4983654054891806</v>
      </c>
      <c r="P167" s="19">
        <f t="shared" si="15"/>
        <v>0</v>
      </c>
      <c r="Q167" s="19">
        <f t="shared" si="16"/>
        <v>-27.984280667002366</v>
      </c>
      <c r="R167" s="19">
        <f t="shared" si="17"/>
        <v>0</v>
      </c>
      <c r="S167" s="19">
        <f t="shared" si="18"/>
        <v>0</v>
      </c>
    </row>
    <row r="168" spans="1:19" x14ac:dyDescent="0.25">
      <c r="A168" s="26">
        <f>Wellpath!E168</f>
        <v>4950</v>
      </c>
      <c r="B168" s="22">
        <v>0</v>
      </c>
      <c r="C168" s="22">
        <v>0</v>
      </c>
      <c r="D168" s="22">
        <f>-SIN(Wellpath!L168) * SIN(Wellpath!O168) / (Bfield * COS(Dip))</f>
        <v>-5.5020538894993826E-5</v>
      </c>
      <c r="E168" s="20">
        <f>Model!$W$16*((drdp!B168+drdp!K168)*MBZ!$B168+(drdp!E168+drdp!N168)*MBZ!$C168+(drdp!H168+drdp!Q168)*MBZ!$D168)</f>
        <v>9.6653713434815311E-2</v>
      </c>
      <c r="F168" s="20">
        <f>Model!$W$16*((drdp!C168+drdp!L168)*MBZ!$B168+(drdp!F168+drdp!O168)*MBZ!$C168+(drdp!I168+drdp!R168)*MBZ!$D168)</f>
        <v>-2.5898284460327912E-2</v>
      </c>
      <c r="G168" s="20">
        <f>Model!$W$16*((drdp!D168+drdp!M168)*MBZ!$B168+(drdp!G168+drdp!P168)*MBZ!$C168+(drdp!J168+drdp!S168)*MBZ!$D168)</f>
        <v>0</v>
      </c>
      <c r="H168" s="18">
        <f>Model!$W$16*((drdp!B168)*MBZ!$B168+(drdp!E168)*MBZ!$C168+(drdp!H168)*MBZ!$D168)</f>
        <v>4.8326856717407655E-2</v>
      </c>
      <c r="I168" s="18">
        <f>Model!$W$16*((drdp!C168)*MBZ!$B168+(drdp!F168)*MBZ!$C168+(drdp!I168)*MBZ!$D168)</f>
        <v>-1.2949142230163956E-2</v>
      </c>
      <c r="J168" s="18">
        <f>Model!$W$16*((drdp!D168)*MBZ!$B168+(drdp!G168)*MBZ!$C168+(drdp!J168)*MBZ!$D168)</f>
        <v>0</v>
      </c>
      <c r="K168" s="21">
        <f>SUM(E$3:E167)+H168</f>
        <v>10.31618194435233</v>
      </c>
      <c r="L168" s="21">
        <f>SUM(F$3:F167)+I168</f>
        <v>-2.7642126209617421</v>
      </c>
      <c r="M168" s="21">
        <f>SUM(G$3:G167)+J168</f>
        <v>0</v>
      </c>
      <c r="N168" s="19">
        <f t="shared" si="13"/>
        <v>106.42360990898102</v>
      </c>
      <c r="O168" s="19">
        <f t="shared" si="14"/>
        <v>7.6408714138841836</v>
      </c>
      <c r="P168" s="19">
        <f t="shared" si="15"/>
        <v>0</v>
      </c>
      <c r="Q168" s="19">
        <f t="shared" si="16"/>
        <v>-28.516120330716355</v>
      </c>
      <c r="R168" s="19">
        <f t="shared" si="17"/>
        <v>0</v>
      </c>
      <c r="S168" s="19">
        <f t="shared" si="18"/>
        <v>0</v>
      </c>
    </row>
    <row r="169" spans="1:19" x14ac:dyDescent="0.25">
      <c r="A169" s="26">
        <f>Wellpath!E169</f>
        <v>4980</v>
      </c>
      <c r="B169" s="22">
        <v>0</v>
      </c>
      <c r="C169" s="22">
        <v>0</v>
      </c>
      <c r="D169" s="22">
        <f>-SIN(Wellpath!L169) * SIN(Wellpath!O169) / (Bfield * COS(Dip))</f>
        <v>-5.5020538894993826E-5</v>
      </c>
      <c r="E169" s="20">
        <f>Model!$W$16*((drdp!B169+drdp!K169)*MBZ!$B169+(drdp!E169+drdp!N169)*MBZ!$C169+(drdp!H169+drdp!Q169)*MBZ!$D169)</f>
        <v>9.6653713434815311E-2</v>
      </c>
      <c r="F169" s="20">
        <f>Model!$W$16*((drdp!C169+drdp!L169)*MBZ!$B169+(drdp!F169+drdp!O169)*MBZ!$C169+(drdp!I169+drdp!R169)*MBZ!$D169)</f>
        <v>-2.5898284460327912E-2</v>
      </c>
      <c r="G169" s="20">
        <f>Model!$W$16*((drdp!D169+drdp!M169)*MBZ!$B169+(drdp!G169+drdp!P169)*MBZ!$C169+(drdp!J169+drdp!S169)*MBZ!$D169)</f>
        <v>0</v>
      </c>
      <c r="H169" s="18">
        <f>Model!$W$16*((drdp!B169)*MBZ!$B169+(drdp!E169)*MBZ!$C169+(drdp!H169)*MBZ!$D169)</f>
        <v>4.8326856717407655E-2</v>
      </c>
      <c r="I169" s="18">
        <f>Model!$W$16*((drdp!C169)*MBZ!$B169+(drdp!F169)*MBZ!$C169+(drdp!I169)*MBZ!$D169)</f>
        <v>-1.2949142230163956E-2</v>
      </c>
      <c r="J169" s="18">
        <f>Model!$W$16*((drdp!D169)*MBZ!$B169+(drdp!G169)*MBZ!$C169+(drdp!J169)*MBZ!$D169)</f>
        <v>0</v>
      </c>
      <c r="K169" s="21">
        <f>SUM(E$3:E168)+H169</f>
        <v>10.412835657787145</v>
      </c>
      <c r="L169" s="21">
        <f>SUM(F$3:F168)+I169</f>
        <v>-2.7901109054220701</v>
      </c>
      <c r="M169" s="21">
        <f>SUM(G$3:G168)+J169</f>
        <v>0</v>
      </c>
      <c r="N169" s="19">
        <f t="shared" si="13"/>
        <v>108.42714643608345</v>
      </c>
      <c r="O169" s="19">
        <f t="shared" si="14"/>
        <v>7.7847188645551633</v>
      </c>
      <c r="P169" s="19">
        <f t="shared" si="15"/>
        <v>0</v>
      </c>
      <c r="Q169" s="19">
        <f t="shared" si="16"/>
        <v>-29.052966325159709</v>
      </c>
      <c r="R169" s="19">
        <f t="shared" si="17"/>
        <v>0</v>
      </c>
      <c r="S169" s="19">
        <f t="shared" si="18"/>
        <v>0</v>
      </c>
    </row>
    <row r="170" spans="1:19" x14ac:dyDescent="0.25">
      <c r="A170" s="26">
        <f>Wellpath!E170</f>
        <v>5010</v>
      </c>
      <c r="B170" s="22">
        <v>0</v>
      </c>
      <c r="C170" s="22">
        <v>0</v>
      </c>
      <c r="D170" s="22">
        <f>-SIN(Wellpath!L170) * SIN(Wellpath!O170) / (Bfield * COS(Dip))</f>
        <v>-5.5020538894993826E-5</v>
      </c>
      <c r="E170" s="20">
        <f>Model!$W$16*((drdp!B170+drdp!K170)*MBZ!$B170+(drdp!E170+drdp!N170)*MBZ!$C170+(drdp!H170+drdp!Q170)*MBZ!$D170)</f>
        <v>9.6653713434815311E-2</v>
      </c>
      <c r="F170" s="20">
        <f>Model!$W$16*((drdp!C170+drdp!L170)*MBZ!$B170+(drdp!F170+drdp!O170)*MBZ!$C170+(drdp!I170+drdp!R170)*MBZ!$D170)</f>
        <v>-2.5898284460327912E-2</v>
      </c>
      <c r="G170" s="20">
        <f>Model!$W$16*((drdp!D170+drdp!M170)*MBZ!$B170+(drdp!G170+drdp!P170)*MBZ!$C170+(drdp!J170+drdp!S170)*MBZ!$D170)</f>
        <v>0</v>
      </c>
      <c r="H170" s="18">
        <f>Model!$W$16*((drdp!B170)*MBZ!$B170+(drdp!E170)*MBZ!$C170+(drdp!H170)*MBZ!$D170)</f>
        <v>4.8326856717407655E-2</v>
      </c>
      <c r="I170" s="18">
        <f>Model!$W$16*((drdp!C170)*MBZ!$B170+(drdp!F170)*MBZ!$C170+(drdp!I170)*MBZ!$D170)</f>
        <v>-1.2949142230163956E-2</v>
      </c>
      <c r="J170" s="18">
        <f>Model!$W$16*((drdp!D170)*MBZ!$B170+(drdp!G170)*MBZ!$C170+(drdp!J170)*MBZ!$D170)</f>
        <v>0</v>
      </c>
      <c r="K170" s="21">
        <f>SUM(E$3:E169)+H170</f>
        <v>10.50948937122196</v>
      </c>
      <c r="L170" s="21">
        <f>SUM(F$3:F169)+I170</f>
        <v>-2.816009189882398</v>
      </c>
      <c r="M170" s="21">
        <f>SUM(G$3:G169)+J170</f>
        <v>0</v>
      </c>
      <c r="N170" s="19">
        <f t="shared" si="13"/>
        <v>110.44936684382735</v>
      </c>
      <c r="O170" s="19">
        <f t="shared" si="14"/>
        <v>7.9299077575021197</v>
      </c>
      <c r="P170" s="19">
        <f t="shared" si="15"/>
        <v>0</v>
      </c>
      <c r="Q170" s="19">
        <f t="shared" si="16"/>
        <v>-29.594818650332424</v>
      </c>
      <c r="R170" s="19">
        <f t="shared" si="17"/>
        <v>0</v>
      </c>
      <c r="S170" s="19">
        <f t="shared" si="18"/>
        <v>0</v>
      </c>
    </row>
    <row r="171" spans="1:19" x14ac:dyDescent="0.25">
      <c r="A171" s="26">
        <f>Wellpath!E171</f>
        <v>5040</v>
      </c>
      <c r="B171" s="22">
        <v>0</v>
      </c>
      <c r="C171" s="22">
        <v>0</v>
      </c>
      <c r="D171" s="22">
        <f>-SIN(Wellpath!L171) * SIN(Wellpath!O171) / (Bfield * COS(Dip))</f>
        <v>-5.5020538894993826E-5</v>
      </c>
      <c r="E171" s="20">
        <f>Model!$W$16*((drdp!B171+drdp!K171)*MBZ!$B171+(drdp!E171+drdp!N171)*MBZ!$C171+(drdp!H171+drdp!Q171)*MBZ!$D171)</f>
        <v>9.6653713434815311E-2</v>
      </c>
      <c r="F171" s="20">
        <f>Model!$W$16*((drdp!C171+drdp!L171)*MBZ!$B171+(drdp!F171+drdp!O171)*MBZ!$C171+(drdp!I171+drdp!R171)*MBZ!$D171)</f>
        <v>-2.5898284460327912E-2</v>
      </c>
      <c r="G171" s="20">
        <f>Model!$W$16*((drdp!D171+drdp!M171)*MBZ!$B171+(drdp!G171+drdp!P171)*MBZ!$C171+(drdp!J171+drdp!S171)*MBZ!$D171)</f>
        <v>0</v>
      </c>
      <c r="H171" s="18">
        <f>Model!$W$16*((drdp!B171)*MBZ!$B171+(drdp!E171)*MBZ!$C171+(drdp!H171)*MBZ!$D171)</f>
        <v>4.8326856717407655E-2</v>
      </c>
      <c r="I171" s="18">
        <f>Model!$W$16*((drdp!C171)*MBZ!$B171+(drdp!F171)*MBZ!$C171+(drdp!I171)*MBZ!$D171)</f>
        <v>-1.2949142230163956E-2</v>
      </c>
      <c r="J171" s="18">
        <f>Model!$W$16*((drdp!D171)*MBZ!$B171+(drdp!G171)*MBZ!$C171+(drdp!J171)*MBZ!$D171)</f>
        <v>0</v>
      </c>
      <c r="K171" s="21">
        <f>SUM(E$3:E170)+H171</f>
        <v>10.606143084656775</v>
      </c>
      <c r="L171" s="21">
        <f>SUM(F$3:F170)+I171</f>
        <v>-2.8419074743427259</v>
      </c>
      <c r="M171" s="21">
        <f>SUM(G$3:G170)+J171</f>
        <v>0</v>
      </c>
      <c r="N171" s="19">
        <f t="shared" si="13"/>
        <v>112.49027113221274</v>
      </c>
      <c r="O171" s="19">
        <f t="shared" si="14"/>
        <v>8.0764380927250521</v>
      </c>
      <c r="P171" s="19">
        <f t="shared" si="15"/>
        <v>0</v>
      </c>
      <c r="Q171" s="19">
        <f t="shared" si="16"/>
        <v>-30.141677306234506</v>
      </c>
      <c r="R171" s="19">
        <f t="shared" si="17"/>
        <v>0</v>
      </c>
      <c r="S171" s="19">
        <f t="shared" si="18"/>
        <v>0</v>
      </c>
    </row>
    <row r="172" spans="1:19" x14ac:dyDescent="0.25">
      <c r="A172" s="26">
        <f>Wellpath!E172</f>
        <v>5070</v>
      </c>
      <c r="B172" s="22">
        <v>0</v>
      </c>
      <c r="C172" s="22">
        <v>0</v>
      </c>
      <c r="D172" s="22">
        <f>-SIN(Wellpath!L172) * SIN(Wellpath!O172) / (Bfield * COS(Dip))</f>
        <v>-5.5020538894993826E-5</v>
      </c>
      <c r="E172" s="20">
        <f>Model!$W$16*((drdp!B172+drdp!K172)*MBZ!$B172+(drdp!E172+drdp!N172)*MBZ!$C172+(drdp!H172+drdp!Q172)*MBZ!$D172)</f>
        <v>9.6653713434815311E-2</v>
      </c>
      <c r="F172" s="20">
        <f>Model!$W$16*((drdp!C172+drdp!L172)*MBZ!$B172+(drdp!F172+drdp!O172)*MBZ!$C172+(drdp!I172+drdp!R172)*MBZ!$D172)</f>
        <v>-2.5898284460327912E-2</v>
      </c>
      <c r="G172" s="20">
        <f>Model!$W$16*((drdp!D172+drdp!M172)*MBZ!$B172+(drdp!G172+drdp!P172)*MBZ!$C172+(drdp!J172+drdp!S172)*MBZ!$D172)</f>
        <v>0</v>
      </c>
      <c r="H172" s="18">
        <f>Model!$W$16*((drdp!B172)*MBZ!$B172+(drdp!E172)*MBZ!$C172+(drdp!H172)*MBZ!$D172)</f>
        <v>4.8326856717407655E-2</v>
      </c>
      <c r="I172" s="18">
        <f>Model!$W$16*((drdp!C172)*MBZ!$B172+(drdp!F172)*MBZ!$C172+(drdp!I172)*MBZ!$D172)</f>
        <v>-1.2949142230163956E-2</v>
      </c>
      <c r="J172" s="18">
        <f>Model!$W$16*((drdp!D172)*MBZ!$B172+(drdp!G172)*MBZ!$C172+(drdp!J172)*MBZ!$D172)</f>
        <v>0</v>
      </c>
      <c r="K172" s="21">
        <f>SUM(E$3:E171)+H172</f>
        <v>10.70279679809159</v>
      </c>
      <c r="L172" s="21">
        <f>SUM(F$3:F171)+I172</f>
        <v>-2.8678057588030539</v>
      </c>
      <c r="M172" s="21">
        <f>SUM(G$3:G171)+J172</f>
        <v>0</v>
      </c>
      <c r="N172" s="19">
        <f t="shared" si="13"/>
        <v>114.54985930123959</v>
      </c>
      <c r="O172" s="19">
        <f t="shared" si="14"/>
        <v>8.2243098702239603</v>
      </c>
      <c r="P172" s="19">
        <f t="shared" si="15"/>
        <v>0</v>
      </c>
      <c r="Q172" s="19">
        <f t="shared" si="16"/>
        <v>-30.693542292865949</v>
      </c>
      <c r="R172" s="19">
        <f t="shared" si="17"/>
        <v>0</v>
      </c>
      <c r="S172" s="19">
        <f t="shared" si="18"/>
        <v>0</v>
      </c>
    </row>
    <row r="173" spans="1:19" x14ac:dyDescent="0.25">
      <c r="A173" s="26">
        <f>Wellpath!E173</f>
        <v>5100</v>
      </c>
      <c r="B173" s="22">
        <v>0</v>
      </c>
      <c r="C173" s="22">
        <v>0</v>
      </c>
      <c r="D173" s="22">
        <f>-SIN(Wellpath!L173) * SIN(Wellpath!O173) / (Bfield * COS(Dip))</f>
        <v>-5.5020538894993826E-5</v>
      </c>
      <c r="E173" s="20">
        <f>Model!$W$16*((drdp!B173+drdp!K173)*MBZ!$B173+(drdp!E173+drdp!N173)*MBZ!$C173+(drdp!H173+drdp!Q173)*MBZ!$D173)</f>
        <v>9.6653713434815311E-2</v>
      </c>
      <c r="F173" s="20">
        <f>Model!$W$16*((drdp!C173+drdp!L173)*MBZ!$B173+(drdp!F173+drdp!O173)*MBZ!$C173+(drdp!I173+drdp!R173)*MBZ!$D173)</f>
        <v>-2.5898284460327912E-2</v>
      </c>
      <c r="G173" s="20">
        <f>Model!$W$16*((drdp!D173+drdp!M173)*MBZ!$B173+(drdp!G173+drdp!P173)*MBZ!$C173+(drdp!J173+drdp!S173)*MBZ!$D173)</f>
        <v>0</v>
      </c>
      <c r="H173" s="18">
        <f>Model!$W$16*((drdp!B173)*MBZ!$B173+(drdp!E173)*MBZ!$C173+(drdp!H173)*MBZ!$D173)</f>
        <v>4.8326856717407655E-2</v>
      </c>
      <c r="I173" s="18">
        <f>Model!$W$16*((drdp!C173)*MBZ!$B173+(drdp!F173)*MBZ!$C173+(drdp!I173)*MBZ!$D173)</f>
        <v>-1.2949142230163956E-2</v>
      </c>
      <c r="J173" s="18">
        <f>Model!$W$16*((drdp!D173)*MBZ!$B173+(drdp!G173)*MBZ!$C173+(drdp!J173)*MBZ!$D173)</f>
        <v>0</v>
      </c>
      <c r="K173" s="21">
        <f>SUM(E$3:E172)+H173</f>
        <v>10.799450511526405</v>
      </c>
      <c r="L173" s="21">
        <f>SUM(F$3:F172)+I173</f>
        <v>-2.8937040432633818</v>
      </c>
      <c r="M173" s="21">
        <f>SUM(G$3:G172)+J173</f>
        <v>0</v>
      </c>
      <c r="N173" s="19">
        <f t="shared" si="13"/>
        <v>116.62813135090794</v>
      </c>
      <c r="O173" s="19">
        <f t="shared" si="14"/>
        <v>8.3735230899988444</v>
      </c>
      <c r="P173" s="19">
        <f t="shared" si="15"/>
        <v>0</v>
      </c>
      <c r="Q173" s="19">
        <f t="shared" si="16"/>
        <v>-31.250413610226758</v>
      </c>
      <c r="R173" s="19">
        <f t="shared" si="17"/>
        <v>0</v>
      </c>
      <c r="S173" s="19">
        <f t="shared" si="18"/>
        <v>0</v>
      </c>
    </row>
    <row r="174" spans="1:19" x14ac:dyDescent="0.25">
      <c r="A174" s="26">
        <f>Wellpath!E174</f>
        <v>5130</v>
      </c>
      <c r="B174" s="22">
        <v>0</v>
      </c>
      <c r="C174" s="22">
        <v>0</v>
      </c>
      <c r="D174" s="22">
        <f>-SIN(Wellpath!L174) * SIN(Wellpath!O174) / (Bfield * COS(Dip))</f>
        <v>-5.6607645578953219E-5</v>
      </c>
      <c r="E174" s="20">
        <f>Model!$W$16*((drdp!B174+drdp!K174)*MBZ!$B174+(drdp!E174+drdp!N174)*MBZ!$C174+(drdp!H174+drdp!Q174)*MBZ!$D174)</f>
        <v>0.10231022718073508</v>
      </c>
      <c r="F174" s="20">
        <f>Model!$W$16*((drdp!C174+drdp!L174)*MBZ!$B174+(drdp!F174+drdp!O174)*MBZ!$C174+(drdp!I174+drdp!R174)*MBZ!$D174)</f>
        <v>-2.7413942750522665E-2</v>
      </c>
      <c r="G174" s="20">
        <f>Model!$W$16*((drdp!D174+drdp!M174)*MBZ!$B174+(drdp!G174+drdp!P174)*MBZ!$C174+(drdp!J174+drdp!S174)*MBZ!$D174)</f>
        <v>0</v>
      </c>
      <c r="H174" s="18">
        <f>Model!$W$16*((drdp!B174)*MBZ!$B174+(drdp!E174)*MBZ!$C174+(drdp!H174)*MBZ!$D174)</f>
        <v>5.1155113590367542E-2</v>
      </c>
      <c r="I174" s="18">
        <f>Model!$W$16*((drdp!C174)*MBZ!$B174+(drdp!F174)*MBZ!$C174+(drdp!I174)*MBZ!$D174)</f>
        <v>-1.3706971375261333E-2</v>
      </c>
      <c r="J174" s="18">
        <f>Model!$W$16*((drdp!D174)*MBZ!$B174+(drdp!G174)*MBZ!$C174+(drdp!J174)*MBZ!$D174)</f>
        <v>0</v>
      </c>
      <c r="K174" s="21">
        <f>SUM(E$3:E173)+H174</f>
        <v>10.89893248183418</v>
      </c>
      <c r="L174" s="21">
        <f>SUM(F$3:F173)+I174</f>
        <v>-2.9203601568688069</v>
      </c>
      <c r="M174" s="21">
        <f>SUM(G$3:G173)+J174</f>
        <v>0</v>
      </c>
      <c r="N174" s="19">
        <f t="shared" si="13"/>
        <v>118.78672924358015</v>
      </c>
      <c r="O174" s="19">
        <f t="shared" si="14"/>
        <v>8.5285034458268019</v>
      </c>
      <c r="P174" s="19">
        <f t="shared" si="15"/>
        <v>0</v>
      </c>
      <c r="Q174" s="19">
        <f t="shared" si="16"/>
        <v>-31.828808172351799</v>
      </c>
      <c r="R174" s="19">
        <f t="shared" si="17"/>
        <v>0</v>
      </c>
      <c r="S174" s="19">
        <f t="shared" si="18"/>
        <v>0</v>
      </c>
    </row>
    <row r="175" spans="1:19" x14ac:dyDescent="0.25">
      <c r="A175" s="26">
        <f>Wellpath!E175</f>
        <v>5160</v>
      </c>
      <c r="B175" s="22">
        <v>0</v>
      </c>
      <c r="C175" s="22">
        <v>0</v>
      </c>
      <c r="D175" s="22">
        <f>-SIN(Wellpath!L175) * SIN(Wellpath!O175) / (Bfield * COS(Dip))</f>
        <v>-5.8039594641129906E-5</v>
      </c>
      <c r="E175" s="20">
        <f>Model!$W$16*((drdp!B175+drdp!K175)*MBZ!$B175+(drdp!E175+drdp!N175)*MBZ!$C175+(drdp!H175+drdp!Q175)*MBZ!$D175)</f>
        <v>0.10755178087485909</v>
      </c>
      <c r="F175" s="20">
        <f>Model!$W$16*((drdp!C175+drdp!L175)*MBZ!$B175+(drdp!F175+drdp!O175)*MBZ!$C175+(drdp!I175+drdp!R175)*MBZ!$D175)</f>
        <v>-2.881841282994756E-2</v>
      </c>
      <c r="G175" s="20">
        <f>Model!$W$16*((drdp!D175+drdp!M175)*MBZ!$B175+(drdp!G175+drdp!P175)*MBZ!$C175+(drdp!J175+drdp!S175)*MBZ!$D175)</f>
        <v>0</v>
      </c>
      <c r="H175" s="18">
        <f>Model!$W$16*((drdp!B175)*MBZ!$B175+(drdp!E175)*MBZ!$C175+(drdp!H175)*MBZ!$D175)</f>
        <v>5.3775890437429544E-2</v>
      </c>
      <c r="I175" s="18">
        <f>Model!$W$16*((drdp!C175)*MBZ!$B175+(drdp!F175)*MBZ!$C175+(drdp!I175)*MBZ!$D175)</f>
        <v>-1.440920641497378E-2</v>
      </c>
      <c r="J175" s="18">
        <f>Model!$W$16*((drdp!D175)*MBZ!$B175+(drdp!G175)*MBZ!$C175+(drdp!J175)*MBZ!$D175)</f>
        <v>0</v>
      </c>
      <c r="K175" s="21">
        <f>SUM(E$3:E174)+H175</f>
        <v>11.003863485861979</v>
      </c>
      <c r="L175" s="21">
        <f>SUM(F$3:F174)+I175</f>
        <v>-2.9484763346590421</v>
      </c>
      <c r="M175" s="21">
        <f>SUM(G$3:G174)+J175</f>
        <v>0</v>
      </c>
      <c r="N175" s="19">
        <f t="shared" si="13"/>
        <v>121.08501161548655</v>
      </c>
      <c r="O175" s="19">
        <f t="shared" si="14"/>
        <v>8.6935126960444205</v>
      </c>
      <c r="P175" s="19">
        <f t="shared" si="15"/>
        <v>0</v>
      </c>
      <c r="Q175" s="19">
        <f t="shared" si="16"/>
        <v>-32.444631077882796</v>
      </c>
      <c r="R175" s="19">
        <f t="shared" si="17"/>
        <v>0</v>
      </c>
      <c r="S175" s="19">
        <f t="shared" si="18"/>
        <v>0</v>
      </c>
    </row>
    <row r="176" spans="1:19" x14ac:dyDescent="0.25">
      <c r="A176" s="26">
        <f>Wellpath!E176</f>
        <v>5190</v>
      </c>
      <c r="B176" s="22">
        <v>0</v>
      </c>
      <c r="C176" s="22">
        <v>0</v>
      </c>
      <c r="D176" s="22">
        <f>-SIN(Wellpath!L176) * SIN(Wellpath!O176) / (Bfield * COS(Dip))</f>
        <v>-5.9312461208678003E-5</v>
      </c>
      <c r="E176" s="20">
        <f>Model!$W$16*((drdp!B176+drdp!K176)*MBZ!$B176+(drdp!E176+drdp!N176)*MBZ!$C176+(drdp!H176+drdp!Q176)*MBZ!$D176)</f>
        <v>0.11232094695804883</v>
      </c>
      <c r="F176" s="20">
        <f>Model!$W$16*((drdp!C176+drdp!L176)*MBZ!$B176+(drdp!F176+drdp!O176)*MBZ!$C176+(drdp!I176+drdp!R176)*MBZ!$D176)</f>
        <v>-3.0096307030508147E-2</v>
      </c>
      <c r="G176" s="20">
        <f>Model!$W$16*((drdp!D176+drdp!M176)*MBZ!$B176+(drdp!G176+drdp!P176)*MBZ!$C176+(drdp!J176+drdp!S176)*MBZ!$D176)</f>
        <v>0</v>
      </c>
      <c r="H176" s="18">
        <f>Model!$W$16*((drdp!B176)*MBZ!$B176+(drdp!E176)*MBZ!$C176+(drdp!H176)*MBZ!$D176)</f>
        <v>5.6160473479024413E-2</v>
      </c>
      <c r="I176" s="18">
        <f>Model!$W$16*((drdp!C176)*MBZ!$B176+(drdp!F176)*MBZ!$C176+(drdp!I176)*MBZ!$D176)</f>
        <v>-1.5048153515254074E-2</v>
      </c>
      <c r="J176" s="18">
        <f>Model!$W$16*((drdp!D176)*MBZ!$B176+(drdp!G176)*MBZ!$C176+(drdp!J176)*MBZ!$D176)</f>
        <v>0</v>
      </c>
      <c r="K176" s="21">
        <f>SUM(E$3:E175)+H176</f>
        <v>11.113799849778433</v>
      </c>
      <c r="L176" s="21">
        <f>SUM(F$3:F175)+I176</f>
        <v>-2.9779336945892698</v>
      </c>
      <c r="M176" s="21">
        <f>SUM(G$3:G175)+J176</f>
        <v>0</v>
      </c>
      <c r="N176" s="19">
        <f t="shared" si="13"/>
        <v>123.51654710093511</v>
      </c>
      <c r="O176" s="19">
        <f t="shared" si="14"/>
        <v>8.8680890893700983</v>
      </c>
      <c r="P176" s="19">
        <f t="shared" si="15"/>
        <v>0</v>
      </c>
      <c r="Q176" s="19">
        <f t="shared" si="16"/>
        <v>-33.096159047576357</v>
      </c>
      <c r="R176" s="19">
        <f t="shared" si="17"/>
        <v>0</v>
      </c>
      <c r="S176" s="19">
        <f t="shared" si="18"/>
        <v>0</v>
      </c>
    </row>
    <row r="177" spans="1:19" x14ac:dyDescent="0.25">
      <c r="A177" s="26">
        <f>Wellpath!E177</f>
        <v>5220</v>
      </c>
      <c r="B177" s="22">
        <v>0</v>
      </c>
      <c r="C177" s="22">
        <v>0</v>
      </c>
      <c r="D177" s="22">
        <f>-SIN(Wellpath!L177) * SIN(Wellpath!O177) / (Bfield * COS(Dip))</f>
        <v>-6.0422756442811749E-5</v>
      </c>
      <c r="E177" s="20">
        <f>Model!$W$16*((drdp!B177+drdp!K177)*MBZ!$B177+(drdp!E177+drdp!N177)*MBZ!$C177+(drdp!H177+drdp!Q177)*MBZ!$D177)</f>
        <v>0.11656547344868474</v>
      </c>
      <c r="F177" s="20">
        <f>Model!$W$16*((drdp!C177+drdp!L177)*MBZ!$B177+(drdp!F177+drdp!O177)*MBZ!$C177+(drdp!I177+drdp!R177)*MBZ!$D177)</f>
        <v>-3.123362447592655E-2</v>
      </c>
      <c r="G177" s="20">
        <f>Model!$W$16*((drdp!D177+drdp!M177)*MBZ!$B177+(drdp!G177+drdp!P177)*MBZ!$C177+(drdp!J177+drdp!S177)*MBZ!$D177)</f>
        <v>0</v>
      </c>
      <c r="H177" s="18">
        <f>Model!$W$16*((drdp!B177)*MBZ!$B177+(drdp!E177)*MBZ!$C177+(drdp!H177)*MBZ!$D177)</f>
        <v>5.8282736724342372E-2</v>
      </c>
      <c r="I177" s="18">
        <f>Model!$W$16*((drdp!C177)*MBZ!$B177+(drdp!F177)*MBZ!$C177+(drdp!I177)*MBZ!$D177)</f>
        <v>-1.5616812237963275E-2</v>
      </c>
      <c r="J177" s="18">
        <f>Model!$W$16*((drdp!D177)*MBZ!$B177+(drdp!G177)*MBZ!$C177+(drdp!J177)*MBZ!$D177)</f>
        <v>0</v>
      </c>
      <c r="K177" s="21">
        <f>SUM(E$3:E176)+H177</f>
        <v>11.228243059981798</v>
      </c>
      <c r="L177" s="21">
        <f>SUM(F$3:F176)+I177</f>
        <v>-3.008598660342487</v>
      </c>
      <c r="M177" s="21">
        <f>SUM(G$3:G176)+J177</f>
        <v>0</v>
      </c>
      <c r="N177" s="19">
        <f t="shared" si="13"/>
        <v>126.07344221402941</v>
      </c>
      <c r="O177" s="19">
        <f t="shared" si="14"/>
        <v>9.0516658990146084</v>
      </c>
      <c r="P177" s="19">
        <f t="shared" si="15"/>
        <v>0</v>
      </c>
      <c r="Q177" s="19">
        <f t="shared" si="16"/>
        <v>-33.781277028261066</v>
      </c>
      <c r="R177" s="19">
        <f t="shared" si="17"/>
        <v>0</v>
      </c>
      <c r="S177" s="19">
        <f t="shared" si="18"/>
        <v>0</v>
      </c>
    </row>
    <row r="178" spans="1:19" x14ac:dyDescent="0.25">
      <c r="A178" s="26">
        <f>Wellpath!E178</f>
        <v>5250</v>
      </c>
      <c r="B178" s="22">
        <v>0</v>
      </c>
      <c r="C178" s="22">
        <v>0</v>
      </c>
      <c r="D178" s="22">
        <f>-SIN(Wellpath!L178) * SIN(Wellpath!O178) / (Bfield * COS(Dip))</f>
        <v>-6.1367437101470047E-5</v>
      </c>
      <c r="E178" s="20">
        <f>Model!$W$16*((drdp!B178+drdp!K178)*MBZ!$B178+(drdp!E178+drdp!N178)*MBZ!$C178+(drdp!H178+drdp!Q178)*MBZ!$D178)</f>
        <v>0.12023885642631114</v>
      </c>
      <c r="F178" s="20">
        <f>Model!$W$16*((drdp!C178+drdp!L178)*MBZ!$B178+(drdp!F178+drdp!O178)*MBZ!$C178+(drdp!I178+drdp!R178)*MBZ!$D178)</f>
        <v>-3.2217904478271775E-2</v>
      </c>
      <c r="G178" s="20">
        <f>Model!$W$16*((drdp!D178+drdp!M178)*MBZ!$B178+(drdp!G178+drdp!P178)*MBZ!$C178+(drdp!J178+drdp!S178)*MBZ!$D178)</f>
        <v>0</v>
      </c>
      <c r="H178" s="18">
        <f>Model!$W$16*((drdp!B178)*MBZ!$B178+(drdp!E178)*MBZ!$C178+(drdp!H178)*MBZ!$D178)</f>
        <v>6.0119428213155572E-2</v>
      </c>
      <c r="I178" s="18">
        <f>Model!$W$16*((drdp!C178)*MBZ!$B178+(drdp!F178)*MBZ!$C178+(drdp!I178)*MBZ!$D178)</f>
        <v>-1.6108952239135887E-2</v>
      </c>
      <c r="J178" s="18">
        <f>Model!$W$16*((drdp!D178)*MBZ!$B178+(drdp!G178)*MBZ!$C178+(drdp!J178)*MBZ!$D178)</f>
        <v>0</v>
      </c>
      <c r="K178" s="21">
        <f>SUM(E$3:E177)+H178</f>
        <v>11.346645224919296</v>
      </c>
      <c r="L178" s="21">
        <f>SUM(F$3:F177)+I178</f>
        <v>-3.0403244248195862</v>
      </c>
      <c r="M178" s="21">
        <f>SUM(G$3:G177)+J178</f>
        <v>0</v>
      </c>
      <c r="N178" s="19">
        <f t="shared" si="13"/>
        <v>128.74635786018388</v>
      </c>
      <c r="O178" s="19">
        <f t="shared" si="14"/>
        <v>9.2435726081545475</v>
      </c>
      <c r="P178" s="19">
        <f t="shared" si="15"/>
        <v>0</v>
      </c>
      <c r="Q178" s="19">
        <f t="shared" si="16"/>
        <v>-34.497482617084664</v>
      </c>
      <c r="R178" s="19">
        <f t="shared" si="17"/>
        <v>0</v>
      </c>
      <c r="S178" s="19">
        <f t="shared" si="18"/>
        <v>0</v>
      </c>
    </row>
    <row r="179" spans="1:19" x14ac:dyDescent="0.25">
      <c r="A179" s="26">
        <f>Wellpath!E179</f>
        <v>5280</v>
      </c>
      <c r="B179" s="22">
        <v>0</v>
      </c>
      <c r="C179" s="22">
        <v>0</v>
      </c>
      <c r="D179" s="22">
        <f>-SIN(Wellpath!L179) * SIN(Wellpath!O179) / (Bfield * COS(Dip))</f>
        <v>-6.2143913880631467E-5</v>
      </c>
      <c r="E179" s="20">
        <f>Model!$W$16*((drdp!B179+drdp!K179)*MBZ!$B179+(drdp!E179+drdp!N179)*MBZ!$C179+(drdp!H179+drdp!Q179)*MBZ!$D179)</f>
        <v>0.1233008495383203</v>
      </c>
      <c r="F179" s="20">
        <f>Model!$W$16*((drdp!C179+drdp!L179)*MBZ!$B179+(drdp!F179+drdp!O179)*MBZ!$C179+(drdp!I179+drdp!R179)*MBZ!$D179)</f>
        <v>-3.3038363059864295E-2</v>
      </c>
      <c r="G179" s="20">
        <f>Model!$W$16*((drdp!D179+drdp!M179)*MBZ!$B179+(drdp!G179+drdp!P179)*MBZ!$C179+(drdp!J179+drdp!S179)*MBZ!$D179)</f>
        <v>0</v>
      </c>
      <c r="H179" s="18">
        <f>Model!$W$16*((drdp!B179)*MBZ!$B179+(drdp!E179)*MBZ!$C179+(drdp!H179)*MBZ!$D179)</f>
        <v>6.1650424769160148E-2</v>
      </c>
      <c r="I179" s="18">
        <f>Model!$W$16*((drdp!C179)*MBZ!$B179+(drdp!F179)*MBZ!$C179+(drdp!I179)*MBZ!$D179)</f>
        <v>-1.6519181529932148E-2</v>
      </c>
      <c r="J179" s="18">
        <f>Model!$W$16*((drdp!D179)*MBZ!$B179+(drdp!G179)*MBZ!$C179+(drdp!J179)*MBZ!$D179)</f>
        <v>0</v>
      </c>
      <c r="K179" s="21">
        <f>SUM(E$3:E178)+H179</f>
        <v>11.468415077901613</v>
      </c>
      <c r="L179" s="21">
        <f>SUM(F$3:F178)+I179</f>
        <v>-3.0729525585886543</v>
      </c>
      <c r="M179" s="21">
        <f>SUM(G$3:G178)+J179</f>
        <v>0</v>
      </c>
      <c r="N179" s="19">
        <f t="shared" si="13"/>
        <v>131.52454439904105</v>
      </c>
      <c r="O179" s="19">
        <f t="shared" si="14"/>
        <v>9.4430374273365576</v>
      </c>
      <c r="P179" s="19">
        <f t="shared" si="15"/>
        <v>0</v>
      </c>
      <c r="Q179" s="19">
        <f t="shared" si="16"/>
        <v>-35.241895456594463</v>
      </c>
      <c r="R179" s="19">
        <f t="shared" si="17"/>
        <v>0</v>
      </c>
      <c r="S179" s="19">
        <f t="shared" si="18"/>
        <v>0</v>
      </c>
    </row>
    <row r="180" spans="1:19" x14ac:dyDescent="0.25">
      <c r="A180" s="26">
        <f>Wellpath!E180</f>
        <v>5310</v>
      </c>
      <c r="B180" s="22">
        <v>0</v>
      </c>
      <c r="C180" s="22">
        <v>0</v>
      </c>
      <c r="D180" s="22">
        <f>-SIN(Wellpath!L180) * SIN(Wellpath!O180) / (Bfield * COS(Dip))</f>
        <v>-6.2750058511416585E-5</v>
      </c>
      <c r="E180" s="20">
        <f>Model!$W$16*((drdp!B180+drdp!K180)*MBZ!$B180+(drdp!E180+drdp!N180)*MBZ!$C180+(drdp!H180+drdp!Q180)*MBZ!$D180)</f>
        <v>0.12571790494741392</v>
      </c>
      <c r="F180" s="20">
        <f>Model!$W$16*((drdp!C180+drdp!L180)*MBZ!$B180+(drdp!F180+drdp!O180)*MBZ!$C180+(drdp!I180+drdp!R180)*MBZ!$D180)</f>
        <v>-3.3686011104792205E-2</v>
      </c>
      <c r="G180" s="20">
        <f>Model!$W$16*((drdp!D180+drdp!M180)*MBZ!$B180+(drdp!G180+drdp!P180)*MBZ!$C180+(drdp!J180+drdp!S180)*MBZ!$D180)</f>
        <v>0</v>
      </c>
      <c r="H180" s="18">
        <f>Model!$W$16*((drdp!B180)*MBZ!$B180+(drdp!E180)*MBZ!$C180+(drdp!H180)*MBZ!$D180)</f>
        <v>6.2858952473706958E-2</v>
      </c>
      <c r="I180" s="18">
        <f>Model!$W$16*((drdp!C180)*MBZ!$B180+(drdp!F180)*MBZ!$C180+(drdp!I180)*MBZ!$D180)</f>
        <v>-1.6843005552396102E-2</v>
      </c>
      <c r="J180" s="18">
        <f>Model!$W$16*((drdp!D180)*MBZ!$B180+(drdp!G180)*MBZ!$C180+(drdp!J180)*MBZ!$D180)</f>
        <v>0</v>
      </c>
      <c r="K180" s="21">
        <f>SUM(E$3:E179)+H180</f>
        <v>11.59292445514448</v>
      </c>
      <c r="L180" s="21">
        <f>SUM(F$3:F179)+I180</f>
        <v>-3.1063147456709825</v>
      </c>
      <c r="M180" s="21">
        <f>SUM(G$3:G179)+J180</f>
        <v>0</v>
      </c>
      <c r="N180" s="19">
        <f t="shared" si="13"/>
        <v>134.39589742268694</v>
      </c>
      <c r="O180" s="19">
        <f t="shared" si="14"/>
        <v>9.6491912991729816</v>
      </c>
      <c r="P180" s="19">
        <f t="shared" si="15"/>
        <v>0</v>
      </c>
      <c r="Q180" s="19">
        <f t="shared" si="16"/>
        <v>-36.011272180465042</v>
      </c>
      <c r="R180" s="19">
        <f t="shared" si="17"/>
        <v>0</v>
      </c>
      <c r="S180" s="19">
        <f t="shared" si="18"/>
        <v>0</v>
      </c>
    </row>
    <row r="181" spans="1:19" x14ac:dyDescent="0.25">
      <c r="A181" s="26">
        <f>Wellpath!E181</f>
        <v>5340</v>
      </c>
      <c r="B181" s="22">
        <v>0</v>
      </c>
      <c r="C181" s="22">
        <v>0</v>
      </c>
      <c r="D181" s="22">
        <f>-SIN(Wellpath!L181) * SIN(Wellpath!O181) / (Bfield * COS(Dip))</f>
        <v>-6.3184209593524973E-5</v>
      </c>
      <c r="E181" s="20">
        <f>Model!$W$16*((drdp!B181+drdp!K181)*MBZ!$B181+(drdp!E181+drdp!N181)*MBZ!$C181+(drdp!H181+drdp!Q181)*MBZ!$D181)</f>
        <v>0.12746354088872849</v>
      </c>
      <c r="F181" s="20">
        <f>Model!$W$16*((drdp!C181+drdp!L181)*MBZ!$B181+(drdp!F181+drdp!O181)*MBZ!$C181+(drdp!I181+drdp!R181)*MBZ!$D181)</f>
        <v>-3.4153752845546177E-2</v>
      </c>
      <c r="G181" s="20">
        <f>Model!$W$16*((drdp!D181+drdp!M181)*MBZ!$B181+(drdp!G181+drdp!P181)*MBZ!$C181+(drdp!J181+drdp!S181)*MBZ!$D181)</f>
        <v>0</v>
      </c>
      <c r="H181" s="18">
        <f>Model!$W$16*((drdp!B181)*MBZ!$B181+(drdp!E181)*MBZ!$C181+(drdp!H181)*MBZ!$D181)</f>
        <v>6.3731770444364247E-2</v>
      </c>
      <c r="I181" s="18">
        <f>Model!$W$16*((drdp!C181)*MBZ!$B181+(drdp!F181)*MBZ!$C181+(drdp!I181)*MBZ!$D181)</f>
        <v>-1.7076876422773089E-2</v>
      </c>
      <c r="J181" s="18">
        <f>Model!$W$16*((drdp!D181)*MBZ!$B181+(drdp!G181)*MBZ!$C181+(drdp!J181)*MBZ!$D181)</f>
        <v>0</v>
      </c>
      <c r="K181" s="21">
        <f>SUM(E$3:E180)+H181</f>
        <v>11.719515178062553</v>
      </c>
      <c r="L181" s="21">
        <f>SUM(F$3:F180)+I181</f>
        <v>-3.1402346276461515</v>
      </c>
      <c r="M181" s="21">
        <f>SUM(G$3:G180)+J181</f>
        <v>0</v>
      </c>
      <c r="N181" s="19">
        <f t="shared" si="13"/>
        <v>137.34703600883856</v>
      </c>
      <c r="O181" s="19">
        <f t="shared" si="14"/>
        <v>9.8610735166679628</v>
      </c>
      <c r="P181" s="19">
        <f t="shared" si="15"/>
        <v>0</v>
      </c>
      <c r="Q181" s="19">
        <f t="shared" si="16"/>
        <v>-36.802027381376682</v>
      </c>
      <c r="R181" s="19">
        <f t="shared" si="17"/>
        <v>0</v>
      </c>
      <c r="S181" s="19">
        <f t="shared" si="18"/>
        <v>0</v>
      </c>
    </row>
    <row r="182" spans="1:19" x14ac:dyDescent="0.25">
      <c r="A182" s="26">
        <f>Wellpath!E182</f>
        <v>5370</v>
      </c>
      <c r="B182" s="22">
        <v>0</v>
      </c>
      <c r="C182" s="22">
        <v>0</v>
      </c>
      <c r="D182" s="22">
        <f>-SIN(Wellpath!L182) * SIN(Wellpath!O182) / (Bfield * COS(Dip))</f>
        <v>-6.3445177149018084E-5</v>
      </c>
      <c r="E182" s="20">
        <f>Model!$W$16*((drdp!B182+drdp!K182)*MBZ!$B182+(drdp!E182+drdp!N182)*MBZ!$C182+(drdp!H182+drdp!Q182)*MBZ!$D182)</f>
        <v>0.12851863180959319</v>
      </c>
      <c r="F182" s="20">
        <f>Model!$W$16*((drdp!C182+drdp!L182)*MBZ!$B182+(drdp!F182+drdp!O182)*MBZ!$C182+(drdp!I182+drdp!R182)*MBZ!$D182)</f>
        <v>-3.443646360573329E-2</v>
      </c>
      <c r="G182" s="20">
        <f>Model!$W$16*((drdp!D182+drdp!M182)*MBZ!$B182+(drdp!G182+drdp!P182)*MBZ!$C182+(drdp!J182+drdp!S182)*MBZ!$D182)</f>
        <v>0</v>
      </c>
      <c r="H182" s="18">
        <f>Model!$W$16*((drdp!B182)*MBZ!$B182+(drdp!E182)*MBZ!$C182+(drdp!H182)*MBZ!$D182)</f>
        <v>6.4259315904796596E-2</v>
      </c>
      <c r="I182" s="18">
        <f>Model!$W$16*((drdp!C182)*MBZ!$B182+(drdp!F182)*MBZ!$C182+(drdp!I182)*MBZ!$D182)</f>
        <v>-1.7218231802866645E-2</v>
      </c>
      <c r="J182" s="18">
        <f>Model!$W$16*((drdp!D182)*MBZ!$B182+(drdp!G182)*MBZ!$C182+(drdp!J182)*MBZ!$D182)</f>
        <v>0</v>
      </c>
      <c r="K182" s="21">
        <f>SUM(E$3:E181)+H182</f>
        <v>11.847506264411713</v>
      </c>
      <c r="L182" s="21">
        <f>SUM(F$3:F181)+I182</f>
        <v>-3.1745297358717917</v>
      </c>
      <c r="M182" s="21">
        <f>SUM(G$3:G181)+J182</f>
        <v>0</v>
      </c>
      <c r="N182" s="19">
        <f t="shared" si="13"/>
        <v>140.36340468527479</v>
      </c>
      <c r="O182" s="19">
        <f t="shared" si="14"/>
        <v>10.077639043934226</v>
      </c>
      <c r="P182" s="19">
        <f t="shared" si="15"/>
        <v>0</v>
      </c>
      <c r="Q182" s="19">
        <f t="shared" si="16"/>
        <v>-37.61026093230231</v>
      </c>
      <c r="R182" s="19">
        <f t="shared" si="17"/>
        <v>0</v>
      </c>
      <c r="S182" s="19">
        <f t="shared" si="18"/>
        <v>0</v>
      </c>
    </row>
    <row r="183" spans="1:19" x14ac:dyDescent="0.25">
      <c r="A183" s="26">
        <f>Wellpath!E183</f>
        <v>5400</v>
      </c>
      <c r="B183" s="22">
        <v>0</v>
      </c>
      <c r="C183" s="22">
        <v>0</v>
      </c>
      <c r="D183" s="22">
        <f>-SIN(Wellpath!L183) * SIN(Wellpath!O183) / (Bfield * COS(Dip))</f>
        <v>-6.3532245883965926E-5</v>
      </c>
      <c r="E183" s="20">
        <f>Model!$W$16*((drdp!B183+drdp!K183)*MBZ!$B183+(drdp!E183+drdp!N183)*MBZ!$C183+(drdp!H183+drdp!Q183)*MBZ!$D183)</f>
        <v>0.1288716179130871</v>
      </c>
      <c r="F183" s="20">
        <f>Model!$W$16*((drdp!C183+drdp!L183)*MBZ!$B183+(drdp!F183+drdp!O183)*MBZ!$C183+(drdp!I183+drdp!R183)*MBZ!$D183)</f>
        <v>-3.4531045947103892E-2</v>
      </c>
      <c r="G183" s="20">
        <f>Model!$W$16*((drdp!D183+drdp!M183)*MBZ!$B183+(drdp!G183+drdp!P183)*MBZ!$C183+(drdp!J183+drdp!S183)*MBZ!$D183)</f>
        <v>0</v>
      </c>
      <c r="H183" s="18">
        <f>Model!$W$16*((drdp!B183)*MBZ!$B183+(drdp!E183)*MBZ!$C183+(drdp!H183)*MBZ!$D183)</f>
        <v>6.443580895654355E-2</v>
      </c>
      <c r="I183" s="18">
        <f>Model!$W$16*((drdp!C183)*MBZ!$B183+(drdp!F183)*MBZ!$C183+(drdp!I183)*MBZ!$D183)</f>
        <v>-1.7265522973551946E-2</v>
      </c>
      <c r="J183" s="18">
        <f>Model!$W$16*((drdp!D183)*MBZ!$B183+(drdp!G183)*MBZ!$C183+(drdp!J183)*MBZ!$D183)</f>
        <v>0</v>
      </c>
      <c r="K183" s="21">
        <f>SUM(E$3:E182)+H183</f>
        <v>11.976201389273053</v>
      </c>
      <c r="L183" s="21">
        <f>SUM(F$3:F182)+I183</f>
        <v>-3.2090134906482102</v>
      </c>
      <c r="M183" s="21">
        <f>SUM(G$3:G182)+J183</f>
        <v>0</v>
      </c>
      <c r="N183" s="19">
        <f t="shared" si="13"/>
        <v>143.42939971642579</v>
      </c>
      <c r="O183" s="19">
        <f t="shared" si="14"/>
        <v>10.29776758316221</v>
      </c>
      <c r="P183" s="19">
        <f t="shared" si="15"/>
        <v>0</v>
      </c>
      <c r="Q183" s="19">
        <f t="shared" si="16"/>
        <v>-38.431791824897061</v>
      </c>
      <c r="R183" s="19">
        <f t="shared" si="17"/>
        <v>0</v>
      </c>
      <c r="S183" s="19">
        <f t="shared" si="18"/>
        <v>0</v>
      </c>
    </row>
    <row r="184" spans="1:19" x14ac:dyDescent="0.25">
      <c r="A184" s="26">
        <f>Wellpath!E184</f>
        <v>5430</v>
      </c>
      <c r="B184" s="22">
        <v>0</v>
      </c>
      <c r="C184" s="22">
        <v>0</v>
      </c>
      <c r="D184" s="22">
        <f>-SIN(Wellpath!L184) * SIN(Wellpath!O184) / (Bfield * COS(Dip))</f>
        <v>-6.3532245883965926E-5</v>
      </c>
      <c r="E184" s="20">
        <f>Model!$W$16*((drdp!B184+drdp!K184)*MBZ!$B184+(drdp!E184+drdp!N184)*MBZ!$C184+(drdp!H184+drdp!Q184)*MBZ!$D184)</f>
        <v>0.1288716179130871</v>
      </c>
      <c r="F184" s="20">
        <f>Model!$W$16*((drdp!C184+drdp!L184)*MBZ!$B184+(drdp!F184+drdp!O184)*MBZ!$C184+(drdp!I184+drdp!R184)*MBZ!$D184)</f>
        <v>-3.4531045947103892E-2</v>
      </c>
      <c r="G184" s="20">
        <f>Model!$W$16*((drdp!D184+drdp!M184)*MBZ!$B184+(drdp!G184+drdp!P184)*MBZ!$C184+(drdp!J184+drdp!S184)*MBZ!$D184)</f>
        <v>0</v>
      </c>
      <c r="H184" s="18">
        <f>Model!$W$16*((drdp!B184)*MBZ!$B184+(drdp!E184)*MBZ!$C184+(drdp!H184)*MBZ!$D184)</f>
        <v>6.443580895654355E-2</v>
      </c>
      <c r="I184" s="18">
        <f>Model!$W$16*((drdp!C184)*MBZ!$B184+(drdp!F184)*MBZ!$C184+(drdp!I184)*MBZ!$D184)</f>
        <v>-1.7265522973551946E-2</v>
      </c>
      <c r="J184" s="18">
        <f>Model!$W$16*((drdp!D184)*MBZ!$B184+(drdp!G184)*MBZ!$C184+(drdp!J184)*MBZ!$D184)</f>
        <v>0</v>
      </c>
      <c r="K184" s="21">
        <f>SUM(E$3:E183)+H184</f>
        <v>12.105073007186141</v>
      </c>
      <c r="L184" s="21">
        <f>SUM(F$3:F183)+I184</f>
        <v>-3.2435445365953139</v>
      </c>
      <c r="M184" s="21">
        <f>SUM(G$3:G183)+J184</f>
        <v>0</v>
      </c>
      <c r="N184" s="19">
        <f t="shared" si="13"/>
        <v>146.53279250930652</v>
      </c>
      <c r="O184" s="19">
        <f t="shared" si="14"/>
        <v>10.52058116087731</v>
      </c>
      <c r="P184" s="19">
        <f t="shared" si="15"/>
        <v>0</v>
      </c>
      <c r="Q184" s="19">
        <f t="shared" si="16"/>
        <v>-39.263343417546011</v>
      </c>
      <c r="R184" s="19">
        <f t="shared" si="17"/>
        <v>0</v>
      </c>
      <c r="S184" s="19">
        <f t="shared" si="18"/>
        <v>0</v>
      </c>
    </row>
    <row r="185" spans="1:19" x14ac:dyDescent="0.25">
      <c r="A185" s="26">
        <f>Wellpath!E185</f>
        <v>5460</v>
      </c>
      <c r="B185" s="22">
        <v>0</v>
      </c>
      <c r="C185" s="22">
        <v>0</v>
      </c>
      <c r="D185" s="22">
        <f>-SIN(Wellpath!L185) * SIN(Wellpath!O185) / (Bfield * COS(Dip))</f>
        <v>-6.3532245883965926E-5</v>
      </c>
      <c r="E185" s="20">
        <f>Model!$W$16*((drdp!B185+drdp!K185)*MBZ!$B185+(drdp!E185+drdp!N185)*MBZ!$C185+(drdp!H185+drdp!Q185)*MBZ!$D185)</f>
        <v>0.1288716179130871</v>
      </c>
      <c r="F185" s="20">
        <f>Model!$W$16*((drdp!C185+drdp!L185)*MBZ!$B185+(drdp!F185+drdp!O185)*MBZ!$C185+(drdp!I185+drdp!R185)*MBZ!$D185)</f>
        <v>-3.4531045947103892E-2</v>
      </c>
      <c r="G185" s="20">
        <f>Model!$W$16*((drdp!D185+drdp!M185)*MBZ!$B185+(drdp!G185+drdp!P185)*MBZ!$C185+(drdp!J185+drdp!S185)*MBZ!$D185)</f>
        <v>0</v>
      </c>
      <c r="H185" s="18">
        <f>Model!$W$16*((drdp!B185)*MBZ!$B185+(drdp!E185)*MBZ!$C185+(drdp!H185)*MBZ!$D185)</f>
        <v>6.443580895654355E-2</v>
      </c>
      <c r="I185" s="18">
        <f>Model!$W$16*((drdp!C185)*MBZ!$B185+(drdp!F185)*MBZ!$C185+(drdp!I185)*MBZ!$D185)</f>
        <v>-1.7265522973551946E-2</v>
      </c>
      <c r="J185" s="18">
        <f>Model!$W$16*((drdp!D185)*MBZ!$B185+(drdp!G185)*MBZ!$C185+(drdp!J185)*MBZ!$D185)</f>
        <v>0</v>
      </c>
      <c r="K185" s="21">
        <f>SUM(E$3:E184)+H185</f>
        <v>12.233944625099229</v>
      </c>
      <c r="L185" s="21">
        <f>SUM(F$3:F184)+I185</f>
        <v>-3.2780755825424177</v>
      </c>
      <c r="M185" s="21">
        <f>SUM(G$3:G184)+J185</f>
        <v>0</v>
      </c>
      <c r="N185" s="19">
        <f t="shared" si="13"/>
        <v>149.6694010899943</v>
      </c>
      <c r="O185" s="19">
        <f t="shared" si="14"/>
        <v>10.745779524860811</v>
      </c>
      <c r="P185" s="19">
        <f t="shared" si="15"/>
        <v>0</v>
      </c>
      <c r="Q185" s="19">
        <f t="shared" si="16"/>
        <v>-40.103795153713833</v>
      </c>
      <c r="R185" s="19">
        <f t="shared" si="17"/>
        <v>0</v>
      </c>
      <c r="S185" s="19">
        <f t="shared" si="18"/>
        <v>0</v>
      </c>
    </row>
    <row r="186" spans="1:19" x14ac:dyDescent="0.25">
      <c r="A186" s="26">
        <f>Wellpath!E186</f>
        <v>5490</v>
      </c>
      <c r="B186" s="22">
        <v>0</v>
      </c>
      <c r="C186" s="22">
        <v>0</v>
      </c>
      <c r="D186" s="22">
        <f>-SIN(Wellpath!L186) * SIN(Wellpath!O186) / (Bfield * COS(Dip))</f>
        <v>-6.3532245883965926E-5</v>
      </c>
      <c r="E186" s="20">
        <f>Model!$W$16*((drdp!B186+drdp!K186)*MBZ!$B186+(drdp!E186+drdp!N186)*MBZ!$C186+(drdp!H186+drdp!Q186)*MBZ!$D186)</f>
        <v>0.1288716179130871</v>
      </c>
      <c r="F186" s="20">
        <f>Model!$W$16*((drdp!C186+drdp!L186)*MBZ!$B186+(drdp!F186+drdp!O186)*MBZ!$C186+(drdp!I186+drdp!R186)*MBZ!$D186)</f>
        <v>-3.4531045947103892E-2</v>
      </c>
      <c r="G186" s="20">
        <f>Model!$W$16*((drdp!D186+drdp!M186)*MBZ!$B186+(drdp!G186+drdp!P186)*MBZ!$C186+(drdp!J186+drdp!S186)*MBZ!$D186)</f>
        <v>0</v>
      </c>
      <c r="H186" s="18">
        <f>Model!$W$16*((drdp!B186)*MBZ!$B186+(drdp!E186)*MBZ!$C186+(drdp!H186)*MBZ!$D186)</f>
        <v>6.443580895654355E-2</v>
      </c>
      <c r="I186" s="18">
        <f>Model!$W$16*((drdp!C186)*MBZ!$B186+(drdp!F186)*MBZ!$C186+(drdp!I186)*MBZ!$D186)</f>
        <v>-1.7265522973551946E-2</v>
      </c>
      <c r="J186" s="18">
        <f>Model!$W$16*((drdp!D186)*MBZ!$B186+(drdp!G186)*MBZ!$C186+(drdp!J186)*MBZ!$D186)</f>
        <v>0</v>
      </c>
      <c r="K186" s="21">
        <f>SUM(E$3:E185)+H186</f>
        <v>12.362816243012317</v>
      </c>
      <c r="L186" s="21">
        <f>SUM(F$3:F185)+I186</f>
        <v>-3.3126066284895215</v>
      </c>
      <c r="M186" s="21">
        <f>SUM(G$3:G185)+J186</f>
        <v>0</v>
      </c>
      <c r="N186" s="19">
        <f t="shared" si="13"/>
        <v>152.83922545848918</v>
      </c>
      <c r="O186" s="19">
        <f t="shared" si="14"/>
        <v>10.973362675112714</v>
      </c>
      <c r="P186" s="19">
        <f t="shared" si="15"/>
        <v>0</v>
      </c>
      <c r="Q186" s="19">
        <f t="shared" si="16"/>
        <v>-40.953147033400519</v>
      </c>
      <c r="R186" s="19">
        <f t="shared" si="17"/>
        <v>0</v>
      </c>
      <c r="S186" s="19">
        <f t="shared" si="18"/>
        <v>0</v>
      </c>
    </row>
    <row r="187" spans="1:19" x14ac:dyDescent="0.25">
      <c r="A187" s="26">
        <f>Wellpath!E187</f>
        <v>5520</v>
      </c>
      <c r="B187" s="22">
        <v>0</v>
      </c>
      <c r="C187" s="22">
        <v>0</v>
      </c>
      <c r="D187" s="22">
        <f>-SIN(Wellpath!L187) * SIN(Wellpath!O187) / (Bfield * COS(Dip))</f>
        <v>-6.3532245883965926E-5</v>
      </c>
      <c r="E187" s="20">
        <f>Model!$W$16*((drdp!B187+drdp!K187)*MBZ!$B187+(drdp!E187+drdp!N187)*MBZ!$C187+(drdp!H187+drdp!Q187)*MBZ!$D187)</f>
        <v>0.1288716179130871</v>
      </c>
      <c r="F187" s="20">
        <f>Model!$W$16*((drdp!C187+drdp!L187)*MBZ!$B187+(drdp!F187+drdp!O187)*MBZ!$C187+(drdp!I187+drdp!R187)*MBZ!$D187)</f>
        <v>-3.4531045947103892E-2</v>
      </c>
      <c r="G187" s="20">
        <f>Model!$W$16*((drdp!D187+drdp!M187)*MBZ!$B187+(drdp!G187+drdp!P187)*MBZ!$C187+(drdp!J187+drdp!S187)*MBZ!$D187)</f>
        <v>0</v>
      </c>
      <c r="H187" s="18">
        <f>Model!$W$16*((drdp!B187)*MBZ!$B187+(drdp!E187)*MBZ!$C187+(drdp!H187)*MBZ!$D187)</f>
        <v>6.443580895654355E-2</v>
      </c>
      <c r="I187" s="18">
        <f>Model!$W$16*((drdp!C187)*MBZ!$B187+(drdp!F187)*MBZ!$C187+(drdp!I187)*MBZ!$D187)</f>
        <v>-1.7265522973551946E-2</v>
      </c>
      <c r="J187" s="18">
        <f>Model!$W$16*((drdp!D187)*MBZ!$B187+(drdp!G187)*MBZ!$C187+(drdp!J187)*MBZ!$D187)</f>
        <v>0</v>
      </c>
      <c r="K187" s="21">
        <f>SUM(E$3:E186)+H187</f>
        <v>12.491687860925405</v>
      </c>
      <c r="L187" s="21">
        <f>SUM(F$3:F186)+I187</f>
        <v>-3.3471376744366252</v>
      </c>
      <c r="M187" s="21">
        <f>SUM(G$3:G186)+J187</f>
        <v>0</v>
      </c>
      <c r="N187" s="19">
        <f t="shared" si="13"/>
        <v>156.04226561479112</v>
      </c>
      <c r="O187" s="19">
        <f t="shared" si="14"/>
        <v>11.203330611633019</v>
      </c>
      <c r="P187" s="19">
        <f t="shared" si="15"/>
        <v>0</v>
      </c>
      <c r="Q187" s="19">
        <f t="shared" si="16"/>
        <v>-41.811399056606078</v>
      </c>
      <c r="R187" s="19">
        <f t="shared" si="17"/>
        <v>0</v>
      </c>
      <c r="S187" s="19">
        <f t="shared" si="18"/>
        <v>0</v>
      </c>
    </row>
    <row r="188" spans="1:19" x14ac:dyDescent="0.25">
      <c r="A188" s="26">
        <f>Wellpath!E188</f>
        <v>5550</v>
      </c>
      <c r="B188" s="22">
        <v>0</v>
      </c>
      <c r="C188" s="22">
        <v>0</v>
      </c>
      <c r="D188" s="22">
        <f>-SIN(Wellpath!L188) * SIN(Wellpath!O188) / (Bfield * COS(Dip))</f>
        <v>-6.3532245883965926E-5</v>
      </c>
      <c r="E188" s="20">
        <f>Model!$W$16*((drdp!B188+drdp!K188)*MBZ!$B188+(drdp!E188+drdp!N188)*MBZ!$C188+(drdp!H188+drdp!Q188)*MBZ!$D188)</f>
        <v>0.1288716179130871</v>
      </c>
      <c r="F188" s="20">
        <f>Model!$W$16*((drdp!C188+drdp!L188)*MBZ!$B188+(drdp!F188+drdp!O188)*MBZ!$C188+(drdp!I188+drdp!R188)*MBZ!$D188)</f>
        <v>-3.4531045947103892E-2</v>
      </c>
      <c r="G188" s="20">
        <f>Model!$W$16*((drdp!D188+drdp!M188)*MBZ!$B188+(drdp!G188+drdp!P188)*MBZ!$C188+(drdp!J188+drdp!S188)*MBZ!$D188)</f>
        <v>0</v>
      </c>
      <c r="H188" s="18">
        <f>Model!$W$16*((drdp!B188)*MBZ!$B188+(drdp!E188)*MBZ!$C188+(drdp!H188)*MBZ!$D188)</f>
        <v>6.443580895654355E-2</v>
      </c>
      <c r="I188" s="18">
        <f>Model!$W$16*((drdp!C188)*MBZ!$B188+(drdp!F188)*MBZ!$C188+(drdp!I188)*MBZ!$D188)</f>
        <v>-1.7265522973551946E-2</v>
      </c>
      <c r="J188" s="18">
        <f>Model!$W$16*((drdp!D188)*MBZ!$B188+(drdp!G188)*MBZ!$C188+(drdp!J188)*MBZ!$D188)</f>
        <v>0</v>
      </c>
      <c r="K188" s="21">
        <f>SUM(E$3:E187)+H188</f>
        <v>12.620559478838492</v>
      </c>
      <c r="L188" s="21">
        <f>SUM(F$3:F187)+I188</f>
        <v>-3.381668720383729</v>
      </c>
      <c r="M188" s="21">
        <f>SUM(G$3:G187)+J188</f>
        <v>0</v>
      </c>
      <c r="N188" s="19">
        <f t="shared" si="13"/>
        <v>159.27852155890011</v>
      </c>
      <c r="O188" s="19">
        <f t="shared" si="14"/>
        <v>11.435683334421727</v>
      </c>
      <c r="P188" s="19">
        <f t="shared" si="15"/>
        <v>0</v>
      </c>
      <c r="Q188" s="19">
        <f t="shared" si="16"/>
        <v>-42.678551223330508</v>
      </c>
      <c r="R188" s="19">
        <f t="shared" si="17"/>
        <v>0</v>
      </c>
      <c r="S188" s="19">
        <f t="shared" si="18"/>
        <v>0</v>
      </c>
    </row>
    <row r="189" spans="1:19" x14ac:dyDescent="0.25">
      <c r="A189" s="26">
        <f>Wellpath!E189</f>
        <v>5580</v>
      </c>
      <c r="B189" s="22">
        <v>0</v>
      </c>
      <c r="C189" s="22">
        <v>0</v>
      </c>
      <c r="D189" s="22">
        <f>-SIN(Wellpath!L189) * SIN(Wellpath!O189) / (Bfield * COS(Dip))</f>
        <v>-6.3532245883965926E-5</v>
      </c>
      <c r="E189" s="20">
        <f>Model!$W$16*((drdp!B189+drdp!K189)*MBZ!$B189+(drdp!E189+drdp!N189)*MBZ!$C189+(drdp!H189+drdp!Q189)*MBZ!$D189)</f>
        <v>0.1288716179130871</v>
      </c>
      <c r="F189" s="20">
        <f>Model!$W$16*((drdp!C189+drdp!L189)*MBZ!$B189+(drdp!F189+drdp!O189)*MBZ!$C189+(drdp!I189+drdp!R189)*MBZ!$D189)</f>
        <v>-3.4531045947103892E-2</v>
      </c>
      <c r="G189" s="20">
        <f>Model!$W$16*((drdp!D189+drdp!M189)*MBZ!$B189+(drdp!G189+drdp!P189)*MBZ!$C189+(drdp!J189+drdp!S189)*MBZ!$D189)</f>
        <v>0</v>
      </c>
      <c r="H189" s="18">
        <f>Model!$W$16*((drdp!B189)*MBZ!$B189+(drdp!E189)*MBZ!$C189+(drdp!H189)*MBZ!$D189)</f>
        <v>6.443580895654355E-2</v>
      </c>
      <c r="I189" s="18">
        <f>Model!$W$16*((drdp!C189)*MBZ!$B189+(drdp!F189)*MBZ!$C189+(drdp!I189)*MBZ!$D189)</f>
        <v>-1.7265522973551946E-2</v>
      </c>
      <c r="J189" s="18">
        <f>Model!$W$16*((drdp!D189)*MBZ!$B189+(drdp!G189)*MBZ!$C189+(drdp!J189)*MBZ!$D189)</f>
        <v>0</v>
      </c>
      <c r="K189" s="21">
        <f>SUM(E$3:E188)+H189</f>
        <v>12.74943109675158</v>
      </c>
      <c r="L189" s="21">
        <f>SUM(F$3:F188)+I189</f>
        <v>-3.4161997663308328</v>
      </c>
      <c r="M189" s="21">
        <f>SUM(G$3:G188)+J189</f>
        <v>0</v>
      </c>
      <c r="N189" s="19">
        <f t="shared" si="13"/>
        <v>162.54799329081621</v>
      </c>
      <c r="O189" s="19">
        <f t="shared" si="14"/>
        <v>11.670420843478837</v>
      </c>
      <c r="P189" s="19">
        <f t="shared" si="15"/>
        <v>0</v>
      </c>
      <c r="Q189" s="19">
        <f t="shared" si="16"/>
        <v>-43.554603533573804</v>
      </c>
      <c r="R189" s="19">
        <f t="shared" si="17"/>
        <v>0</v>
      </c>
      <c r="S189" s="19">
        <f t="shared" si="18"/>
        <v>0</v>
      </c>
    </row>
    <row r="190" spans="1:19" x14ac:dyDescent="0.25">
      <c r="A190" s="26">
        <f>Wellpath!E190</f>
        <v>5610</v>
      </c>
      <c r="B190" s="22">
        <v>0</v>
      </c>
      <c r="C190" s="22">
        <v>0</v>
      </c>
      <c r="D190" s="22">
        <f>-SIN(Wellpath!L190) * SIN(Wellpath!O190) / (Bfield * COS(Dip))</f>
        <v>-6.3532245883965926E-5</v>
      </c>
      <c r="E190" s="20">
        <f>Model!$W$16*((drdp!B190+drdp!K190)*MBZ!$B190+(drdp!E190+drdp!N190)*MBZ!$C190+(drdp!H190+drdp!Q190)*MBZ!$D190)</f>
        <v>0.1288716179130871</v>
      </c>
      <c r="F190" s="20">
        <f>Model!$W$16*((drdp!C190+drdp!L190)*MBZ!$B190+(drdp!F190+drdp!O190)*MBZ!$C190+(drdp!I190+drdp!R190)*MBZ!$D190)</f>
        <v>-3.4531045947103892E-2</v>
      </c>
      <c r="G190" s="20">
        <f>Model!$W$16*((drdp!D190+drdp!M190)*MBZ!$B190+(drdp!G190+drdp!P190)*MBZ!$C190+(drdp!J190+drdp!S190)*MBZ!$D190)</f>
        <v>0</v>
      </c>
      <c r="H190" s="18">
        <f>Model!$W$16*((drdp!B190)*MBZ!$B190+(drdp!E190)*MBZ!$C190+(drdp!H190)*MBZ!$D190)</f>
        <v>6.443580895654355E-2</v>
      </c>
      <c r="I190" s="18">
        <f>Model!$W$16*((drdp!C190)*MBZ!$B190+(drdp!F190)*MBZ!$C190+(drdp!I190)*MBZ!$D190)</f>
        <v>-1.7265522973551946E-2</v>
      </c>
      <c r="J190" s="18">
        <f>Model!$W$16*((drdp!D190)*MBZ!$B190+(drdp!G190)*MBZ!$C190+(drdp!J190)*MBZ!$D190)</f>
        <v>0</v>
      </c>
      <c r="K190" s="21">
        <f>SUM(E$3:E189)+H190</f>
        <v>12.878302714664668</v>
      </c>
      <c r="L190" s="21">
        <f>SUM(F$3:F189)+I190</f>
        <v>-3.4507308122779365</v>
      </c>
      <c r="M190" s="21">
        <f>SUM(G$3:G189)+J190</f>
        <v>0</v>
      </c>
      <c r="N190" s="19">
        <f t="shared" si="13"/>
        <v>165.85068081053936</v>
      </c>
      <c r="O190" s="19">
        <f t="shared" si="14"/>
        <v>11.907543138804348</v>
      </c>
      <c r="P190" s="19">
        <f t="shared" si="15"/>
        <v>0</v>
      </c>
      <c r="Q190" s="19">
        <f t="shared" si="16"/>
        <v>-44.439555987335964</v>
      </c>
      <c r="R190" s="19">
        <f t="shared" si="17"/>
        <v>0</v>
      </c>
      <c r="S190" s="19">
        <f t="shared" si="18"/>
        <v>0</v>
      </c>
    </row>
    <row r="191" spans="1:19" x14ac:dyDescent="0.25">
      <c r="A191" s="26">
        <f>Wellpath!E191</f>
        <v>5640</v>
      </c>
      <c r="B191" s="22">
        <v>0</v>
      </c>
      <c r="C191" s="22">
        <v>0</v>
      </c>
      <c r="D191" s="22">
        <f>-SIN(Wellpath!L191) * SIN(Wellpath!O191) / (Bfield * COS(Dip))</f>
        <v>-6.3532245883965926E-5</v>
      </c>
      <c r="E191" s="20">
        <f>Model!$W$16*((drdp!B191+drdp!K191)*MBZ!$B191+(drdp!E191+drdp!N191)*MBZ!$C191+(drdp!H191+drdp!Q191)*MBZ!$D191)</f>
        <v>0.1288716179130871</v>
      </c>
      <c r="F191" s="20">
        <f>Model!$W$16*((drdp!C191+drdp!L191)*MBZ!$B191+(drdp!F191+drdp!O191)*MBZ!$C191+(drdp!I191+drdp!R191)*MBZ!$D191)</f>
        <v>-3.4531045947103892E-2</v>
      </c>
      <c r="G191" s="20">
        <f>Model!$W$16*((drdp!D191+drdp!M191)*MBZ!$B191+(drdp!G191+drdp!P191)*MBZ!$C191+(drdp!J191+drdp!S191)*MBZ!$D191)</f>
        <v>0</v>
      </c>
      <c r="H191" s="18">
        <f>Model!$W$16*((drdp!B191)*MBZ!$B191+(drdp!E191)*MBZ!$C191+(drdp!H191)*MBZ!$D191)</f>
        <v>6.443580895654355E-2</v>
      </c>
      <c r="I191" s="18">
        <f>Model!$W$16*((drdp!C191)*MBZ!$B191+(drdp!F191)*MBZ!$C191+(drdp!I191)*MBZ!$D191)</f>
        <v>-1.7265522973551946E-2</v>
      </c>
      <c r="J191" s="18">
        <f>Model!$W$16*((drdp!D191)*MBZ!$B191+(drdp!G191)*MBZ!$C191+(drdp!J191)*MBZ!$D191)</f>
        <v>0</v>
      </c>
      <c r="K191" s="21">
        <f>SUM(E$3:E190)+H191</f>
        <v>13.007174332577756</v>
      </c>
      <c r="L191" s="21">
        <f>SUM(F$3:F190)+I191</f>
        <v>-3.4852618582250403</v>
      </c>
      <c r="M191" s="21">
        <f>SUM(G$3:G190)+J191</f>
        <v>0</v>
      </c>
      <c r="N191" s="19">
        <f t="shared" si="13"/>
        <v>169.18658411806962</v>
      </c>
      <c r="O191" s="19">
        <f t="shared" si="14"/>
        <v>12.147050220398262</v>
      </c>
      <c r="P191" s="19">
        <f t="shared" si="15"/>
        <v>0</v>
      </c>
      <c r="Q191" s="19">
        <f t="shared" si="16"/>
        <v>-45.333408584616997</v>
      </c>
      <c r="R191" s="19">
        <f t="shared" si="17"/>
        <v>0</v>
      </c>
      <c r="S191" s="19">
        <f t="shared" si="18"/>
        <v>0</v>
      </c>
    </row>
    <row r="192" spans="1:19" x14ac:dyDescent="0.25">
      <c r="A192" s="26">
        <f>Wellpath!E192</f>
        <v>5670</v>
      </c>
      <c r="B192" s="22">
        <v>0</v>
      </c>
      <c r="C192" s="22">
        <v>0</v>
      </c>
      <c r="D192" s="22">
        <f>-SIN(Wellpath!L192) * SIN(Wellpath!O192) / (Bfield * COS(Dip))</f>
        <v>-6.3532245883965926E-5</v>
      </c>
      <c r="E192" s="20">
        <f>Model!$W$16*((drdp!B192+drdp!K192)*MBZ!$B192+(drdp!E192+drdp!N192)*MBZ!$C192+(drdp!H192+drdp!Q192)*MBZ!$D192)</f>
        <v>0.1288716179130871</v>
      </c>
      <c r="F192" s="20">
        <f>Model!$W$16*((drdp!C192+drdp!L192)*MBZ!$B192+(drdp!F192+drdp!O192)*MBZ!$C192+(drdp!I192+drdp!R192)*MBZ!$D192)</f>
        <v>-3.4531045947103892E-2</v>
      </c>
      <c r="G192" s="20">
        <f>Model!$W$16*((drdp!D192+drdp!M192)*MBZ!$B192+(drdp!G192+drdp!P192)*MBZ!$C192+(drdp!J192+drdp!S192)*MBZ!$D192)</f>
        <v>0</v>
      </c>
      <c r="H192" s="18">
        <f>Model!$W$16*((drdp!B192)*MBZ!$B192+(drdp!E192)*MBZ!$C192+(drdp!H192)*MBZ!$D192)</f>
        <v>6.443580895654355E-2</v>
      </c>
      <c r="I192" s="18">
        <f>Model!$W$16*((drdp!C192)*MBZ!$B192+(drdp!F192)*MBZ!$C192+(drdp!I192)*MBZ!$D192)</f>
        <v>-1.7265522973551946E-2</v>
      </c>
      <c r="J192" s="18">
        <f>Model!$W$16*((drdp!D192)*MBZ!$B192+(drdp!G192)*MBZ!$C192+(drdp!J192)*MBZ!$D192)</f>
        <v>0</v>
      </c>
      <c r="K192" s="21">
        <f>SUM(E$3:E191)+H192</f>
        <v>13.136045950490844</v>
      </c>
      <c r="L192" s="21">
        <f>SUM(F$3:F191)+I192</f>
        <v>-3.5197929041721441</v>
      </c>
      <c r="M192" s="21">
        <f>SUM(G$3:G191)+J192</f>
        <v>0</v>
      </c>
      <c r="N192" s="19">
        <f t="shared" si="13"/>
        <v>172.5557032134069</v>
      </c>
      <c r="O192" s="19">
        <f t="shared" si="14"/>
        <v>12.388942088260576</v>
      </c>
      <c r="P192" s="19">
        <f t="shared" si="15"/>
        <v>0</v>
      </c>
      <c r="Q192" s="19">
        <f t="shared" si="16"/>
        <v>-46.236161325416901</v>
      </c>
      <c r="R192" s="19">
        <f t="shared" si="17"/>
        <v>0</v>
      </c>
      <c r="S192" s="19">
        <f t="shared" si="18"/>
        <v>0</v>
      </c>
    </row>
    <row r="193" spans="1:19" x14ac:dyDescent="0.25">
      <c r="A193" s="26">
        <f>Wellpath!E193</f>
        <v>5700</v>
      </c>
      <c r="B193" s="22">
        <v>0</v>
      </c>
      <c r="C193" s="22">
        <v>0</v>
      </c>
      <c r="D193" s="22">
        <f>-SIN(Wellpath!L193) * SIN(Wellpath!O193) / (Bfield * COS(Dip))</f>
        <v>-6.3532245883965926E-5</v>
      </c>
      <c r="E193" s="20">
        <f>Model!$W$16*((drdp!B193+drdp!K193)*MBZ!$B193+(drdp!E193+drdp!N193)*MBZ!$C193+(drdp!H193+drdp!Q193)*MBZ!$D193)</f>
        <v>0.1288716179130871</v>
      </c>
      <c r="F193" s="20">
        <f>Model!$W$16*((drdp!C193+drdp!L193)*MBZ!$B193+(drdp!F193+drdp!O193)*MBZ!$C193+(drdp!I193+drdp!R193)*MBZ!$D193)</f>
        <v>-3.4531045947103892E-2</v>
      </c>
      <c r="G193" s="20">
        <f>Model!$W$16*((drdp!D193+drdp!M193)*MBZ!$B193+(drdp!G193+drdp!P193)*MBZ!$C193+(drdp!J193+drdp!S193)*MBZ!$D193)</f>
        <v>0</v>
      </c>
      <c r="H193" s="18">
        <f>Model!$W$16*((drdp!B193)*MBZ!$B193+(drdp!E193)*MBZ!$C193+(drdp!H193)*MBZ!$D193)</f>
        <v>6.443580895654355E-2</v>
      </c>
      <c r="I193" s="18">
        <f>Model!$W$16*((drdp!C193)*MBZ!$B193+(drdp!F193)*MBZ!$C193+(drdp!I193)*MBZ!$D193)</f>
        <v>-1.7265522973551946E-2</v>
      </c>
      <c r="J193" s="18">
        <f>Model!$W$16*((drdp!D193)*MBZ!$B193+(drdp!G193)*MBZ!$C193+(drdp!J193)*MBZ!$D193)</f>
        <v>0</v>
      </c>
      <c r="K193" s="21">
        <f>SUM(E$3:E192)+H193</f>
        <v>13.264917568403932</v>
      </c>
      <c r="L193" s="21">
        <f>SUM(F$3:F192)+I193</f>
        <v>-3.5543239501192478</v>
      </c>
      <c r="M193" s="21">
        <f>SUM(G$3:G192)+J193</f>
        <v>0</v>
      </c>
      <c r="N193" s="19">
        <f t="shared" si="13"/>
        <v>175.95803809655129</v>
      </c>
      <c r="O193" s="19">
        <f t="shared" si="14"/>
        <v>12.633218742391293</v>
      </c>
      <c r="P193" s="19">
        <f t="shared" si="15"/>
        <v>0</v>
      </c>
      <c r="Q193" s="19">
        <f t="shared" si="16"/>
        <v>-47.147814209735671</v>
      </c>
      <c r="R193" s="19">
        <f t="shared" si="17"/>
        <v>0</v>
      </c>
      <c r="S193" s="19">
        <f t="shared" si="18"/>
        <v>0</v>
      </c>
    </row>
    <row r="194" spans="1:19" x14ac:dyDescent="0.25">
      <c r="A194" s="26">
        <f>Wellpath!E194</f>
        <v>5730</v>
      </c>
      <c r="B194" s="22">
        <v>0</v>
      </c>
      <c r="C194" s="22">
        <v>0</v>
      </c>
      <c r="D194" s="22">
        <f>-SIN(Wellpath!L194) * SIN(Wellpath!O194) / (Bfield * COS(Dip))</f>
        <v>-6.3532245883965926E-5</v>
      </c>
      <c r="E194" s="20">
        <f>Model!$W$16*((drdp!B194+drdp!K194)*MBZ!$B194+(drdp!E194+drdp!N194)*MBZ!$C194+(drdp!H194+drdp!Q194)*MBZ!$D194)</f>
        <v>0.1288716179130871</v>
      </c>
      <c r="F194" s="20">
        <f>Model!$W$16*((drdp!C194+drdp!L194)*MBZ!$B194+(drdp!F194+drdp!O194)*MBZ!$C194+(drdp!I194+drdp!R194)*MBZ!$D194)</f>
        <v>-3.4531045947103892E-2</v>
      </c>
      <c r="G194" s="20">
        <f>Model!$W$16*((drdp!D194+drdp!M194)*MBZ!$B194+(drdp!G194+drdp!P194)*MBZ!$C194+(drdp!J194+drdp!S194)*MBZ!$D194)</f>
        <v>0</v>
      </c>
      <c r="H194" s="18">
        <f>Model!$W$16*((drdp!B194)*MBZ!$B194+(drdp!E194)*MBZ!$C194+(drdp!H194)*MBZ!$D194)</f>
        <v>6.443580895654355E-2</v>
      </c>
      <c r="I194" s="18">
        <f>Model!$W$16*((drdp!C194)*MBZ!$B194+(drdp!F194)*MBZ!$C194+(drdp!I194)*MBZ!$D194)</f>
        <v>-1.7265522973551946E-2</v>
      </c>
      <c r="J194" s="18">
        <f>Model!$W$16*((drdp!D194)*MBZ!$B194+(drdp!G194)*MBZ!$C194+(drdp!J194)*MBZ!$D194)</f>
        <v>0</v>
      </c>
      <c r="K194" s="21">
        <f>SUM(E$3:E193)+H194</f>
        <v>13.39378918631702</v>
      </c>
      <c r="L194" s="21">
        <f>SUM(F$3:F193)+I194</f>
        <v>-3.5888549960663516</v>
      </c>
      <c r="M194" s="21">
        <f>SUM(G$3:G193)+J194</f>
        <v>0</v>
      </c>
      <c r="N194" s="19">
        <f t="shared" si="13"/>
        <v>179.39358876750276</v>
      </c>
      <c r="O194" s="19">
        <f t="shared" si="14"/>
        <v>12.879880182790412</v>
      </c>
      <c r="P194" s="19">
        <f t="shared" si="15"/>
        <v>0</v>
      </c>
      <c r="Q194" s="19">
        <f t="shared" si="16"/>
        <v>-48.068367237573312</v>
      </c>
      <c r="R194" s="19">
        <f t="shared" si="17"/>
        <v>0</v>
      </c>
      <c r="S194" s="19">
        <f t="shared" si="18"/>
        <v>0</v>
      </c>
    </row>
    <row r="195" spans="1:19" x14ac:dyDescent="0.25">
      <c r="A195" s="26">
        <f>Wellpath!E195</f>
        <v>5760</v>
      </c>
      <c r="B195" s="22">
        <v>0</v>
      </c>
      <c r="C195" s="22">
        <v>0</v>
      </c>
      <c r="D195" s="22">
        <f>-SIN(Wellpath!L195) * SIN(Wellpath!O195) / (Bfield * COS(Dip))</f>
        <v>-6.3532245883965926E-5</v>
      </c>
      <c r="E195" s="20">
        <f>Model!$W$16*((drdp!B195+drdp!K195)*MBZ!$B195+(drdp!E195+drdp!N195)*MBZ!$C195+(drdp!H195+drdp!Q195)*MBZ!$D195)</f>
        <v>0.1288716179130871</v>
      </c>
      <c r="F195" s="20">
        <f>Model!$W$16*((drdp!C195+drdp!L195)*MBZ!$B195+(drdp!F195+drdp!O195)*MBZ!$C195+(drdp!I195+drdp!R195)*MBZ!$D195)</f>
        <v>-3.4531045947103892E-2</v>
      </c>
      <c r="G195" s="20">
        <f>Model!$W$16*((drdp!D195+drdp!M195)*MBZ!$B195+(drdp!G195+drdp!P195)*MBZ!$C195+(drdp!J195+drdp!S195)*MBZ!$D195)</f>
        <v>0</v>
      </c>
      <c r="H195" s="18">
        <f>Model!$W$16*((drdp!B195)*MBZ!$B195+(drdp!E195)*MBZ!$C195+(drdp!H195)*MBZ!$D195)</f>
        <v>6.443580895654355E-2</v>
      </c>
      <c r="I195" s="18">
        <f>Model!$W$16*((drdp!C195)*MBZ!$B195+(drdp!F195)*MBZ!$C195+(drdp!I195)*MBZ!$D195)</f>
        <v>-1.7265522973551946E-2</v>
      </c>
      <c r="J195" s="18">
        <f>Model!$W$16*((drdp!D195)*MBZ!$B195+(drdp!G195)*MBZ!$C195+(drdp!J195)*MBZ!$D195)</f>
        <v>0</v>
      </c>
      <c r="K195" s="21">
        <f>SUM(E$3:E194)+H195</f>
        <v>13.522660804230108</v>
      </c>
      <c r="L195" s="21">
        <f>SUM(F$3:F194)+I195</f>
        <v>-3.6233860420134554</v>
      </c>
      <c r="M195" s="21">
        <f>SUM(G$3:G194)+J195</f>
        <v>0</v>
      </c>
      <c r="N195" s="19">
        <f t="shared" si="13"/>
        <v>182.86235522626129</v>
      </c>
      <c r="O195" s="19">
        <f t="shared" si="14"/>
        <v>13.128926409457934</v>
      </c>
      <c r="P195" s="19">
        <f t="shared" si="15"/>
        <v>0</v>
      </c>
      <c r="Q195" s="19">
        <f t="shared" si="16"/>
        <v>-48.997820408929819</v>
      </c>
      <c r="R195" s="19">
        <f t="shared" si="17"/>
        <v>0</v>
      </c>
      <c r="S195" s="19">
        <f t="shared" si="18"/>
        <v>0</v>
      </c>
    </row>
    <row r="196" spans="1:19" x14ac:dyDescent="0.25">
      <c r="A196" s="26">
        <f>Wellpath!E196</f>
        <v>5790</v>
      </c>
      <c r="B196" s="22">
        <v>0</v>
      </c>
      <c r="C196" s="22">
        <v>0</v>
      </c>
      <c r="D196" s="22">
        <f>-SIN(Wellpath!L196) * SIN(Wellpath!O196) / (Bfield * COS(Dip))</f>
        <v>-6.3532245883965926E-5</v>
      </c>
      <c r="E196" s="20">
        <f>Model!$W$16*((drdp!B196+drdp!K196)*MBZ!$B196+(drdp!E196+drdp!N196)*MBZ!$C196+(drdp!H196+drdp!Q196)*MBZ!$D196)</f>
        <v>0.1288716179130871</v>
      </c>
      <c r="F196" s="20">
        <f>Model!$W$16*((drdp!C196+drdp!L196)*MBZ!$B196+(drdp!F196+drdp!O196)*MBZ!$C196+(drdp!I196+drdp!R196)*MBZ!$D196)</f>
        <v>-3.4531045947103892E-2</v>
      </c>
      <c r="G196" s="20">
        <f>Model!$W$16*((drdp!D196+drdp!M196)*MBZ!$B196+(drdp!G196+drdp!P196)*MBZ!$C196+(drdp!J196+drdp!S196)*MBZ!$D196)</f>
        <v>0</v>
      </c>
      <c r="H196" s="18">
        <f>Model!$W$16*((drdp!B196)*MBZ!$B196+(drdp!E196)*MBZ!$C196+(drdp!H196)*MBZ!$D196)</f>
        <v>6.443580895654355E-2</v>
      </c>
      <c r="I196" s="18">
        <f>Model!$W$16*((drdp!C196)*MBZ!$B196+(drdp!F196)*MBZ!$C196+(drdp!I196)*MBZ!$D196)</f>
        <v>-1.7265522973551946E-2</v>
      </c>
      <c r="J196" s="18">
        <f>Model!$W$16*((drdp!D196)*MBZ!$B196+(drdp!G196)*MBZ!$C196+(drdp!J196)*MBZ!$D196)</f>
        <v>0</v>
      </c>
      <c r="K196" s="21">
        <f>SUM(E$3:E195)+H196</f>
        <v>13.651532422143196</v>
      </c>
      <c r="L196" s="21">
        <f>SUM(F$3:F195)+I196</f>
        <v>-3.6579170879605591</v>
      </c>
      <c r="M196" s="21">
        <f>SUM(G$3:G195)+J196</f>
        <v>0</v>
      </c>
      <c r="N196" s="19">
        <f t="shared" si="13"/>
        <v>186.36433747282689</v>
      </c>
      <c r="O196" s="19">
        <f t="shared" si="14"/>
        <v>13.380357422393857</v>
      </c>
      <c r="P196" s="19">
        <f t="shared" si="15"/>
        <v>0</v>
      </c>
      <c r="Q196" s="19">
        <f t="shared" si="16"/>
        <v>-49.936173723805197</v>
      </c>
      <c r="R196" s="19">
        <f t="shared" si="17"/>
        <v>0</v>
      </c>
      <c r="S196" s="19">
        <f t="shared" si="18"/>
        <v>0</v>
      </c>
    </row>
    <row r="197" spans="1:19" x14ac:dyDescent="0.25">
      <c r="A197" s="26">
        <f>Wellpath!E197</f>
        <v>5820</v>
      </c>
      <c r="B197" s="22">
        <v>0</v>
      </c>
      <c r="C197" s="22">
        <v>0</v>
      </c>
      <c r="D197" s="22">
        <f>-SIN(Wellpath!L197) * SIN(Wellpath!O197) / (Bfield * COS(Dip))</f>
        <v>-6.3532245883965926E-5</v>
      </c>
      <c r="E197" s="20">
        <f>Model!$W$16*((drdp!B197+drdp!K197)*MBZ!$B197+(drdp!E197+drdp!N197)*MBZ!$C197+(drdp!H197+drdp!Q197)*MBZ!$D197)</f>
        <v>0.1288716179130871</v>
      </c>
      <c r="F197" s="20">
        <f>Model!$W$16*((drdp!C197+drdp!L197)*MBZ!$B197+(drdp!F197+drdp!O197)*MBZ!$C197+(drdp!I197+drdp!R197)*MBZ!$D197)</f>
        <v>-3.4531045947103892E-2</v>
      </c>
      <c r="G197" s="20">
        <f>Model!$W$16*((drdp!D197+drdp!M197)*MBZ!$B197+(drdp!G197+drdp!P197)*MBZ!$C197+(drdp!J197+drdp!S197)*MBZ!$D197)</f>
        <v>0</v>
      </c>
      <c r="H197" s="18">
        <f>Model!$W$16*((drdp!B197)*MBZ!$B197+(drdp!E197)*MBZ!$C197+(drdp!H197)*MBZ!$D197)</f>
        <v>6.443580895654355E-2</v>
      </c>
      <c r="I197" s="18">
        <f>Model!$W$16*((drdp!C197)*MBZ!$B197+(drdp!F197)*MBZ!$C197+(drdp!I197)*MBZ!$D197)</f>
        <v>-1.7265522973551946E-2</v>
      </c>
      <c r="J197" s="18">
        <f>Model!$W$16*((drdp!D197)*MBZ!$B197+(drdp!G197)*MBZ!$C197+(drdp!J197)*MBZ!$D197)</f>
        <v>0</v>
      </c>
      <c r="K197" s="21">
        <f>SUM(E$3:E196)+H197</f>
        <v>13.780404040056284</v>
      </c>
      <c r="L197" s="21">
        <f>SUM(F$3:F196)+I197</f>
        <v>-3.6924481339076629</v>
      </c>
      <c r="M197" s="21">
        <f>SUM(G$3:G196)+J197</f>
        <v>0</v>
      </c>
      <c r="N197" s="19">
        <f t="shared" si="13"/>
        <v>189.89953550719957</v>
      </c>
      <c r="O197" s="19">
        <f t="shared" si="14"/>
        <v>13.634173221598182</v>
      </c>
      <c r="P197" s="19">
        <f t="shared" si="15"/>
        <v>0</v>
      </c>
      <c r="Q197" s="19">
        <f t="shared" si="16"/>
        <v>-50.883427182199448</v>
      </c>
      <c r="R197" s="19">
        <f t="shared" si="17"/>
        <v>0</v>
      </c>
      <c r="S197" s="19">
        <f t="shared" si="18"/>
        <v>0</v>
      </c>
    </row>
    <row r="198" spans="1:19" x14ac:dyDescent="0.25">
      <c r="A198" s="26">
        <f>Wellpath!E198</f>
        <v>5850</v>
      </c>
      <c r="B198" s="22">
        <v>0</v>
      </c>
      <c r="C198" s="22">
        <v>0</v>
      </c>
      <c r="D198" s="22">
        <f>-SIN(Wellpath!L198) * SIN(Wellpath!O198) / (Bfield * COS(Dip))</f>
        <v>-6.3532245883965926E-5</v>
      </c>
      <c r="E198" s="20">
        <f>Model!$W$16*((drdp!B198+drdp!K198)*MBZ!$B198+(drdp!E198+drdp!N198)*MBZ!$C198+(drdp!H198+drdp!Q198)*MBZ!$D198)</f>
        <v>0.1288716179130871</v>
      </c>
      <c r="F198" s="20">
        <f>Model!$W$16*((drdp!C198+drdp!L198)*MBZ!$B198+(drdp!F198+drdp!O198)*MBZ!$C198+(drdp!I198+drdp!R198)*MBZ!$D198)</f>
        <v>-3.4531045947103892E-2</v>
      </c>
      <c r="G198" s="20">
        <f>Model!$W$16*((drdp!D198+drdp!M198)*MBZ!$B198+(drdp!G198+drdp!P198)*MBZ!$C198+(drdp!J198+drdp!S198)*MBZ!$D198)</f>
        <v>0</v>
      </c>
      <c r="H198" s="18">
        <f>Model!$W$16*((drdp!B198)*MBZ!$B198+(drdp!E198)*MBZ!$C198+(drdp!H198)*MBZ!$D198)</f>
        <v>6.443580895654355E-2</v>
      </c>
      <c r="I198" s="18">
        <f>Model!$W$16*((drdp!C198)*MBZ!$B198+(drdp!F198)*MBZ!$C198+(drdp!I198)*MBZ!$D198)</f>
        <v>-1.7265522973551946E-2</v>
      </c>
      <c r="J198" s="18">
        <f>Model!$W$16*((drdp!D198)*MBZ!$B198+(drdp!G198)*MBZ!$C198+(drdp!J198)*MBZ!$D198)</f>
        <v>0</v>
      </c>
      <c r="K198" s="21">
        <f>SUM(E$3:E197)+H198</f>
        <v>13.909275657969372</v>
      </c>
      <c r="L198" s="21">
        <f>SUM(F$3:F197)+I198</f>
        <v>-3.7269791798547667</v>
      </c>
      <c r="M198" s="21">
        <f>SUM(G$3:G197)+J198</f>
        <v>0</v>
      </c>
      <c r="N198" s="19">
        <f t="shared" ref="N198:N261" si="19">K198^2</f>
        <v>193.46794932937931</v>
      </c>
      <c r="O198" s="19">
        <f t="shared" ref="O198:O261" si="20">L198^2</f>
        <v>13.89037380707091</v>
      </c>
      <c r="P198" s="19">
        <f t="shared" ref="P198:P261" si="21">M198^2</f>
        <v>0</v>
      </c>
      <c r="Q198" s="19">
        <f t="shared" ref="Q198:Q261" si="22">K198*L198</f>
        <v>-51.839580784112563</v>
      </c>
      <c r="R198" s="19">
        <f t="shared" ref="R198:R261" si="23">K198*M198</f>
        <v>0</v>
      </c>
      <c r="S198" s="19">
        <f t="shared" ref="S198:S261" si="24">L198*M198</f>
        <v>0</v>
      </c>
    </row>
    <row r="199" spans="1:19" x14ac:dyDescent="0.25">
      <c r="A199" s="26">
        <f>Wellpath!E199</f>
        <v>5880</v>
      </c>
      <c r="B199" s="22">
        <v>0</v>
      </c>
      <c r="C199" s="22">
        <v>0</v>
      </c>
      <c r="D199" s="22">
        <f>-SIN(Wellpath!L199) * SIN(Wellpath!O199) / (Bfield * COS(Dip))</f>
        <v>-6.3532245883965926E-5</v>
      </c>
      <c r="E199" s="20">
        <f>Model!$W$16*((drdp!B199+drdp!K199)*MBZ!$B199+(drdp!E199+drdp!N199)*MBZ!$C199+(drdp!H199+drdp!Q199)*MBZ!$D199)</f>
        <v>0.1288716179130871</v>
      </c>
      <c r="F199" s="20">
        <f>Model!$W$16*((drdp!C199+drdp!L199)*MBZ!$B199+(drdp!F199+drdp!O199)*MBZ!$C199+(drdp!I199+drdp!R199)*MBZ!$D199)</f>
        <v>-3.4531045947103892E-2</v>
      </c>
      <c r="G199" s="20">
        <f>Model!$W$16*((drdp!D199+drdp!M199)*MBZ!$B199+(drdp!G199+drdp!P199)*MBZ!$C199+(drdp!J199+drdp!S199)*MBZ!$D199)</f>
        <v>0</v>
      </c>
      <c r="H199" s="18">
        <f>Model!$W$16*((drdp!B199)*MBZ!$B199+(drdp!E199)*MBZ!$C199+(drdp!H199)*MBZ!$D199)</f>
        <v>6.443580895654355E-2</v>
      </c>
      <c r="I199" s="18">
        <f>Model!$W$16*((drdp!C199)*MBZ!$B199+(drdp!F199)*MBZ!$C199+(drdp!I199)*MBZ!$D199)</f>
        <v>-1.7265522973551946E-2</v>
      </c>
      <c r="J199" s="18">
        <f>Model!$W$16*((drdp!D199)*MBZ!$B199+(drdp!G199)*MBZ!$C199+(drdp!J199)*MBZ!$D199)</f>
        <v>0</v>
      </c>
      <c r="K199" s="21">
        <f>SUM(E$3:E198)+H199</f>
        <v>14.03814727588246</v>
      </c>
      <c r="L199" s="21">
        <f>SUM(F$3:F198)+I199</f>
        <v>-3.7615102258018704</v>
      </c>
      <c r="M199" s="21">
        <f>SUM(G$3:G198)+J199</f>
        <v>0</v>
      </c>
      <c r="N199" s="19">
        <f t="shared" si="19"/>
        <v>197.06957893936615</v>
      </c>
      <c r="O199" s="19">
        <f t="shared" si="20"/>
        <v>14.148959178812039</v>
      </c>
      <c r="P199" s="19">
        <f t="shared" si="21"/>
        <v>0</v>
      </c>
      <c r="Q199" s="19">
        <f t="shared" si="22"/>
        <v>-52.804634529544543</v>
      </c>
      <c r="R199" s="19">
        <f t="shared" si="23"/>
        <v>0</v>
      </c>
      <c r="S199" s="19">
        <f t="shared" si="24"/>
        <v>0</v>
      </c>
    </row>
    <row r="200" spans="1:19" x14ac:dyDescent="0.25">
      <c r="A200" s="26">
        <f>Wellpath!E200</f>
        <v>5910</v>
      </c>
      <c r="B200" s="22">
        <v>0</v>
      </c>
      <c r="C200" s="22">
        <v>0</v>
      </c>
      <c r="D200" s="22">
        <f>-SIN(Wellpath!L200) * SIN(Wellpath!O200) / (Bfield * COS(Dip))</f>
        <v>-6.3532245883965926E-5</v>
      </c>
      <c r="E200" s="20">
        <f>Model!$W$16*((drdp!B200+drdp!K200)*MBZ!$B200+(drdp!E200+drdp!N200)*MBZ!$C200+(drdp!H200+drdp!Q200)*MBZ!$D200)</f>
        <v>0.1288716179130871</v>
      </c>
      <c r="F200" s="20">
        <f>Model!$W$16*((drdp!C200+drdp!L200)*MBZ!$B200+(drdp!F200+drdp!O200)*MBZ!$C200+(drdp!I200+drdp!R200)*MBZ!$D200)</f>
        <v>-3.4531045947103892E-2</v>
      </c>
      <c r="G200" s="20">
        <f>Model!$W$16*((drdp!D200+drdp!M200)*MBZ!$B200+(drdp!G200+drdp!P200)*MBZ!$C200+(drdp!J200+drdp!S200)*MBZ!$D200)</f>
        <v>0</v>
      </c>
      <c r="H200" s="18">
        <f>Model!$W$16*((drdp!B200)*MBZ!$B200+(drdp!E200)*MBZ!$C200+(drdp!H200)*MBZ!$D200)</f>
        <v>6.443580895654355E-2</v>
      </c>
      <c r="I200" s="18">
        <f>Model!$W$16*((drdp!C200)*MBZ!$B200+(drdp!F200)*MBZ!$C200+(drdp!I200)*MBZ!$D200)</f>
        <v>-1.7265522973551946E-2</v>
      </c>
      <c r="J200" s="18">
        <f>Model!$W$16*((drdp!D200)*MBZ!$B200+(drdp!G200)*MBZ!$C200+(drdp!J200)*MBZ!$D200)</f>
        <v>0</v>
      </c>
      <c r="K200" s="21">
        <f>SUM(E$3:E199)+H200</f>
        <v>14.167018893795548</v>
      </c>
      <c r="L200" s="21">
        <f>SUM(F$3:F199)+I200</f>
        <v>-3.7960412717489742</v>
      </c>
      <c r="M200" s="21">
        <f>SUM(G$3:G199)+J200</f>
        <v>0</v>
      </c>
      <c r="N200" s="19">
        <f t="shared" si="19"/>
        <v>200.70442433716005</v>
      </c>
      <c r="O200" s="19">
        <f t="shared" si="20"/>
        <v>14.40992933682157</v>
      </c>
      <c r="P200" s="19">
        <f t="shared" si="21"/>
        <v>0</v>
      </c>
      <c r="Q200" s="19">
        <f t="shared" si="22"/>
        <v>-53.778588418495396</v>
      </c>
      <c r="R200" s="19">
        <f t="shared" si="23"/>
        <v>0</v>
      </c>
      <c r="S200" s="19">
        <f t="shared" si="24"/>
        <v>0</v>
      </c>
    </row>
    <row r="201" spans="1:19" x14ac:dyDescent="0.25">
      <c r="A201" s="26">
        <f>Wellpath!E201</f>
        <v>5940</v>
      </c>
      <c r="B201" s="22">
        <v>0</v>
      </c>
      <c r="C201" s="22">
        <v>0</v>
      </c>
      <c r="D201" s="22">
        <f>-SIN(Wellpath!L201) * SIN(Wellpath!O201) / (Bfield * COS(Dip))</f>
        <v>-6.3532245883965926E-5</v>
      </c>
      <c r="E201" s="20">
        <f>Model!$W$16*((drdp!B201+drdp!K201)*MBZ!$B201+(drdp!E201+drdp!N201)*MBZ!$C201+(drdp!H201+drdp!Q201)*MBZ!$D201)</f>
        <v>0.1288716179130871</v>
      </c>
      <c r="F201" s="20">
        <f>Model!$W$16*((drdp!C201+drdp!L201)*MBZ!$B201+(drdp!F201+drdp!O201)*MBZ!$C201+(drdp!I201+drdp!R201)*MBZ!$D201)</f>
        <v>-3.4531045947103892E-2</v>
      </c>
      <c r="G201" s="20">
        <f>Model!$W$16*((drdp!D201+drdp!M201)*MBZ!$B201+(drdp!G201+drdp!P201)*MBZ!$C201+(drdp!J201+drdp!S201)*MBZ!$D201)</f>
        <v>0</v>
      </c>
      <c r="H201" s="18">
        <f>Model!$W$16*((drdp!B201)*MBZ!$B201+(drdp!E201)*MBZ!$C201+(drdp!H201)*MBZ!$D201)</f>
        <v>6.443580895654355E-2</v>
      </c>
      <c r="I201" s="18">
        <f>Model!$W$16*((drdp!C201)*MBZ!$B201+(drdp!F201)*MBZ!$C201+(drdp!I201)*MBZ!$D201)</f>
        <v>-1.7265522973551946E-2</v>
      </c>
      <c r="J201" s="18">
        <f>Model!$W$16*((drdp!D201)*MBZ!$B201+(drdp!G201)*MBZ!$C201+(drdp!J201)*MBZ!$D201)</f>
        <v>0</v>
      </c>
      <c r="K201" s="21">
        <f>SUM(E$3:E200)+H201</f>
        <v>14.295890511708636</v>
      </c>
      <c r="L201" s="21">
        <f>SUM(F$3:F200)+I201</f>
        <v>-3.830572317696078</v>
      </c>
      <c r="M201" s="21">
        <f>SUM(G$3:G200)+J201</f>
        <v>0</v>
      </c>
      <c r="N201" s="19">
        <f t="shared" si="19"/>
        <v>204.37248552276102</v>
      </c>
      <c r="O201" s="19">
        <f t="shared" si="20"/>
        <v>14.673284281099502</v>
      </c>
      <c r="P201" s="19">
        <f t="shared" si="21"/>
        <v>0</v>
      </c>
      <c r="Q201" s="19">
        <f t="shared" si="22"/>
        <v>-54.76144245096512</v>
      </c>
      <c r="R201" s="19">
        <f t="shared" si="23"/>
        <v>0</v>
      </c>
      <c r="S201" s="19">
        <f t="shared" si="24"/>
        <v>0</v>
      </c>
    </row>
    <row r="202" spans="1:19" x14ac:dyDescent="0.25">
      <c r="A202" s="26">
        <f>Wellpath!E202</f>
        <v>5970</v>
      </c>
      <c r="B202" s="22">
        <v>0</v>
      </c>
      <c r="C202" s="22">
        <v>0</v>
      </c>
      <c r="D202" s="22">
        <f>-SIN(Wellpath!L202) * SIN(Wellpath!O202) / (Bfield * COS(Dip))</f>
        <v>-6.3532245883965926E-5</v>
      </c>
      <c r="E202" s="20">
        <f>Model!$W$16*((drdp!B202+drdp!K202)*MBZ!$B202+(drdp!E202+drdp!N202)*MBZ!$C202+(drdp!H202+drdp!Q202)*MBZ!$D202)</f>
        <v>0.1288716179130871</v>
      </c>
      <c r="F202" s="20">
        <f>Model!$W$16*((drdp!C202+drdp!L202)*MBZ!$B202+(drdp!F202+drdp!O202)*MBZ!$C202+(drdp!I202+drdp!R202)*MBZ!$D202)</f>
        <v>-3.4531045947103892E-2</v>
      </c>
      <c r="G202" s="20">
        <f>Model!$W$16*((drdp!D202+drdp!M202)*MBZ!$B202+(drdp!G202+drdp!P202)*MBZ!$C202+(drdp!J202+drdp!S202)*MBZ!$D202)</f>
        <v>0</v>
      </c>
      <c r="H202" s="18">
        <f>Model!$W$16*((drdp!B202)*MBZ!$B202+(drdp!E202)*MBZ!$C202+(drdp!H202)*MBZ!$D202)</f>
        <v>6.443580895654355E-2</v>
      </c>
      <c r="I202" s="18">
        <f>Model!$W$16*((drdp!C202)*MBZ!$B202+(drdp!F202)*MBZ!$C202+(drdp!I202)*MBZ!$D202)</f>
        <v>-1.7265522973551946E-2</v>
      </c>
      <c r="J202" s="18">
        <f>Model!$W$16*((drdp!D202)*MBZ!$B202+(drdp!G202)*MBZ!$C202+(drdp!J202)*MBZ!$D202)</f>
        <v>0</v>
      </c>
      <c r="K202" s="21">
        <f>SUM(E$3:E201)+H202</f>
        <v>14.424762129621724</v>
      </c>
      <c r="L202" s="21">
        <f>SUM(F$3:F201)+I202</f>
        <v>-3.8651033636431817</v>
      </c>
      <c r="M202" s="21">
        <f>SUM(G$3:G201)+J202</f>
        <v>0</v>
      </c>
      <c r="N202" s="19">
        <f t="shared" si="19"/>
        <v>208.07376249616905</v>
      </c>
      <c r="O202" s="19">
        <f t="shared" si="20"/>
        <v>14.939024011645838</v>
      </c>
      <c r="P202" s="19">
        <f t="shared" si="21"/>
        <v>0</v>
      </c>
      <c r="Q202" s="19">
        <f t="shared" si="22"/>
        <v>-55.753196626953709</v>
      </c>
      <c r="R202" s="19">
        <f t="shared" si="23"/>
        <v>0</v>
      </c>
      <c r="S202" s="19">
        <f t="shared" si="24"/>
        <v>0</v>
      </c>
    </row>
    <row r="203" spans="1:19" x14ac:dyDescent="0.25">
      <c r="A203" s="26">
        <f>Wellpath!E203</f>
        <v>6000</v>
      </c>
      <c r="B203" s="22">
        <v>0</v>
      </c>
      <c r="C203" s="22">
        <v>0</v>
      </c>
      <c r="D203" s="22">
        <f>-SIN(Wellpath!L203) * SIN(Wellpath!O203) / (Bfield * COS(Dip))</f>
        <v>-6.3532245883965926E-5</v>
      </c>
      <c r="E203" s="20">
        <f>Model!$W$16*((drdp!B203+drdp!K203)*MBZ!$B203+(drdp!E203+drdp!N203)*MBZ!$C203+(drdp!H203+drdp!Q203)*MBZ!$D203)</f>
        <v>0.1288716179130871</v>
      </c>
      <c r="F203" s="20">
        <f>Model!$W$16*((drdp!C203+drdp!L203)*MBZ!$B203+(drdp!F203+drdp!O203)*MBZ!$C203+(drdp!I203+drdp!R203)*MBZ!$D203)</f>
        <v>-3.4531045947103892E-2</v>
      </c>
      <c r="G203" s="20">
        <f>Model!$W$16*((drdp!D203+drdp!M203)*MBZ!$B203+(drdp!G203+drdp!P203)*MBZ!$C203+(drdp!J203+drdp!S203)*MBZ!$D203)</f>
        <v>0</v>
      </c>
      <c r="H203" s="18">
        <f>Model!$W$16*((drdp!B203)*MBZ!$B203+(drdp!E203)*MBZ!$C203+(drdp!H203)*MBZ!$D203)</f>
        <v>6.443580895654355E-2</v>
      </c>
      <c r="I203" s="18">
        <f>Model!$W$16*((drdp!C203)*MBZ!$B203+(drdp!F203)*MBZ!$C203+(drdp!I203)*MBZ!$D203)</f>
        <v>-1.7265522973551946E-2</v>
      </c>
      <c r="J203" s="18">
        <f>Model!$W$16*((drdp!D203)*MBZ!$B203+(drdp!G203)*MBZ!$C203+(drdp!J203)*MBZ!$D203)</f>
        <v>0</v>
      </c>
      <c r="K203" s="21">
        <f>SUM(E$3:E202)+H203</f>
        <v>14.553633747534812</v>
      </c>
      <c r="L203" s="21">
        <f>SUM(F$3:F202)+I203</f>
        <v>-3.8996344095902855</v>
      </c>
      <c r="M203" s="21">
        <f>SUM(G$3:G202)+J203</f>
        <v>0</v>
      </c>
      <c r="N203" s="19">
        <f t="shared" si="19"/>
        <v>211.80825525738419</v>
      </c>
      <c r="O203" s="19">
        <f t="shared" si="20"/>
        <v>15.207148528460575</v>
      </c>
      <c r="P203" s="19">
        <f t="shared" si="21"/>
        <v>0</v>
      </c>
      <c r="Q203" s="19">
        <f t="shared" si="22"/>
        <v>-56.753850946461171</v>
      </c>
      <c r="R203" s="19">
        <f t="shared" si="23"/>
        <v>0</v>
      </c>
      <c r="S203" s="19">
        <f t="shared" si="24"/>
        <v>0</v>
      </c>
    </row>
    <row r="204" spans="1:19" x14ac:dyDescent="0.25">
      <c r="A204" s="26">
        <f>Wellpath!E204</f>
        <v>6030</v>
      </c>
      <c r="B204" s="22">
        <v>0</v>
      </c>
      <c r="C204" s="22">
        <v>0</v>
      </c>
      <c r="D204" s="22">
        <f>-SIN(Wellpath!L204) * SIN(Wellpath!O204) / (Bfield * COS(Dip))</f>
        <v>-6.3532245883965926E-5</v>
      </c>
      <c r="E204" s="20">
        <f>Model!$W$16*((drdp!B204+drdp!K204)*MBZ!$B204+(drdp!E204+drdp!N204)*MBZ!$C204+(drdp!H204+drdp!Q204)*MBZ!$D204)</f>
        <v>0.1288716179130871</v>
      </c>
      <c r="F204" s="20">
        <f>Model!$W$16*((drdp!C204+drdp!L204)*MBZ!$B204+(drdp!F204+drdp!O204)*MBZ!$C204+(drdp!I204+drdp!R204)*MBZ!$D204)</f>
        <v>-3.4531045947103892E-2</v>
      </c>
      <c r="G204" s="20">
        <f>Model!$W$16*((drdp!D204+drdp!M204)*MBZ!$B204+(drdp!G204+drdp!P204)*MBZ!$C204+(drdp!J204+drdp!S204)*MBZ!$D204)</f>
        <v>0</v>
      </c>
      <c r="H204" s="18">
        <f>Model!$W$16*((drdp!B204)*MBZ!$B204+(drdp!E204)*MBZ!$C204+(drdp!H204)*MBZ!$D204)</f>
        <v>6.443580895654355E-2</v>
      </c>
      <c r="I204" s="18">
        <f>Model!$W$16*((drdp!C204)*MBZ!$B204+(drdp!F204)*MBZ!$C204+(drdp!I204)*MBZ!$D204)</f>
        <v>-1.7265522973551946E-2</v>
      </c>
      <c r="J204" s="18">
        <f>Model!$W$16*((drdp!D204)*MBZ!$B204+(drdp!G204)*MBZ!$C204+(drdp!J204)*MBZ!$D204)</f>
        <v>0</v>
      </c>
      <c r="K204" s="21">
        <f>SUM(E$3:E203)+H204</f>
        <v>14.6825053654479</v>
      </c>
      <c r="L204" s="21">
        <f>SUM(F$3:F203)+I204</f>
        <v>-3.9341654555373893</v>
      </c>
      <c r="M204" s="21">
        <f>SUM(G$3:G203)+J204</f>
        <v>0</v>
      </c>
      <c r="N204" s="19">
        <f t="shared" si="19"/>
        <v>215.57596380640638</v>
      </c>
      <c r="O204" s="19">
        <f t="shared" si="20"/>
        <v>15.477657831543715</v>
      </c>
      <c r="P204" s="19">
        <f t="shared" si="21"/>
        <v>0</v>
      </c>
      <c r="Q204" s="19">
        <f t="shared" si="22"/>
        <v>-57.763405409487504</v>
      </c>
      <c r="R204" s="19">
        <f t="shared" si="23"/>
        <v>0</v>
      </c>
      <c r="S204" s="19">
        <f t="shared" si="24"/>
        <v>0</v>
      </c>
    </row>
    <row r="205" spans="1:19" x14ac:dyDescent="0.25">
      <c r="A205" s="26">
        <f>Wellpath!E205</f>
        <v>6060</v>
      </c>
      <c r="B205" s="22">
        <v>0</v>
      </c>
      <c r="C205" s="22">
        <v>0</v>
      </c>
      <c r="D205" s="22">
        <f>-SIN(Wellpath!L205) * SIN(Wellpath!O205) / (Bfield * COS(Dip))</f>
        <v>-6.3532245883965926E-5</v>
      </c>
      <c r="E205" s="20">
        <f>Model!$W$16*((drdp!B205+drdp!K205)*MBZ!$B205+(drdp!E205+drdp!N205)*MBZ!$C205+(drdp!H205+drdp!Q205)*MBZ!$D205)</f>
        <v>0.1288716179130871</v>
      </c>
      <c r="F205" s="20">
        <f>Model!$W$16*((drdp!C205+drdp!L205)*MBZ!$B205+(drdp!F205+drdp!O205)*MBZ!$C205+(drdp!I205+drdp!R205)*MBZ!$D205)</f>
        <v>-3.4531045947103892E-2</v>
      </c>
      <c r="G205" s="20">
        <f>Model!$W$16*((drdp!D205+drdp!M205)*MBZ!$B205+(drdp!G205+drdp!P205)*MBZ!$C205+(drdp!J205+drdp!S205)*MBZ!$D205)</f>
        <v>0</v>
      </c>
      <c r="H205" s="18">
        <f>Model!$W$16*((drdp!B205)*MBZ!$B205+(drdp!E205)*MBZ!$C205+(drdp!H205)*MBZ!$D205)</f>
        <v>6.443580895654355E-2</v>
      </c>
      <c r="I205" s="18">
        <f>Model!$W$16*((drdp!C205)*MBZ!$B205+(drdp!F205)*MBZ!$C205+(drdp!I205)*MBZ!$D205)</f>
        <v>-1.7265522973551946E-2</v>
      </c>
      <c r="J205" s="18">
        <f>Model!$W$16*((drdp!D205)*MBZ!$B205+(drdp!G205)*MBZ!$C205+(drdp!J205)*MBZ!$D205)</f>
        <v>0</v>
      </c>
      <c r="K205" s="21">
        <f>SUM(E$3:E204)+H205</f>
        <v>14.811376983360988</v>
      </c>
      <c r="L205" s="21">
        <f>SUM(F$3:F204)+I205</f>
        <v>-3.968696501484493</v>
      </c>
      <c r="M205" s="21">
        <f>SUM(G$3:G204)+J205</f>
        <v>0</v>
      </c>
      <c r="N205" s="19">
        <f t="shared" si="19"/>
        <v>219.37688814323565</v>
      </c>
      <c r="O205" s="19">
        <f t="shared" si="20"/>
        <v>15.750551920895255</v>
      </c>
      <c r="P205" s="19">
        <f t="shared" si="21"/>
        <v>0</v>
      </c>
      <c r="Q205" s="19">
        <f t="shared" si="22"/>
        <v>-58.781860016032695</v>
      </c>
      <c r="R205" s="19">
        <f t="shared" si="23"/>
        <v>0</v>
      </c>
      <c r="S205" s="19">
        <f t="shared" si="24"/>
        <v>0</v>
      </c>
    </row>
    <row r="206" spans="1:19" x14ac:dyDescent="0.25">
      <c r="A206" s="26">
        <f>Wellpath!E206</f>
        <v>6090</v>
      </c>
      <c r="B206" s="22">
        <v>0</v>
      </c>
      <c r="C206" s="22">
        <v>0</v>
      </c>
      <c r="D206" s="22">
        <f>-SIN(Wellpath!L206) * SIN(Wellpath!O206) / (Bfield * COS(Dip))</f>
        <v>-6.3532245883965926E-5</v>
      </c>
      <c r="E206" s="20">
        <f>Model!$W$16*((drdp!B206+drdp!K206)*MBZ!$B206+(drdp!E206+drdp!N206)*MBZ!$C206+(drdp!H206+drdp!Q206)*MBZ!$D206)</f>
        <v>0.1288716179130871</v>
      </c>
      <c r="F206" s="20">
        <f>Model!$W$16*((drdp!C206+drdp!L206)*MBZ!$B206+(drdp!F206+drdp!O206)*MBZ!$C206+(drdp!I206+drdp!R206)*MBZ!$D206)</f>
        <v>-3.4531045947103892E-2</v>
      </c>
      <c r="G206" s="20">
        <f>Model!$W$16*((drdp!D206+drdp!M206)*MBZ!$B206+(drdp!G206+drdp!P206)*MBZ!$C206+(drdp!J206+drdp!S206)*MBZ!$D206)</f>
        <v>0</v>
      </c>
      <c r="H206" s="18">
        <f>Model!$W$16*((drdp!B206)*MBZ!$B206+(drdp!E206)*MBZ!$C206+(drdp!H206)*MBZ!$D206)</f>
        <v>6.443580895654355E-2</v>
      </c>
      <c r="I206" s="18">
        <f>Model!$W$16*((drdp!C206)*MBZ!$B206+(drdp!F206)*MBZ!$C206+(drdp!I206)*MBZ!$D206)</f>
        <v>-1.7265522973551946E-2</v>
      </c>
      <c r="J206" s="18">
        <f>Model!$W$16*((drdp!D206)*MBZ!$B206+(drdp!G206)*MBZ!$C206+(drdp!J206)*MBZ!$D206)</f>
        <v>0</v>
      </c>
      <c r="K206" s="21">
        <f>SUM(E$3:E205)+H206</f>
        <v>14.940248601274076</v>
      </c>
      <c r="L206" s="21">
        <f>SUM(F$3:F205)+I206</f>
        <v>-4.0032275474315968</v>
      </c>
      <c r="M206" s="21">
        <f>SUM(G$3:G205)+J206</f>
        <v>0</v>
      </c>
      <c r="N206" s="19">
        <f t="shared" si="19"/>
        <v>223.211028267872</v>
      </c>
      <c r="O206" s="19">
        <f t="shared" si="20"/>
        <v>16.025830796515198</v>
      </c>
      <c r="P206" s="19">
        <f t="shared" si="21"/>
        <v>0</v>
      </c>
      <c r="Q206" s="19">
        <f t="shared" si="22"/>
        <v>-59.809214766096765</v>
      </c>
      <c r="R206" s="19">
        <f t="shared" si="23"/>
        <v>0</v>
      </c>
      <c r="S206" s="19">
        <f t="shared" si="24"/>
        <v>0</v>
      </c>
    </row>
    <row r="207" spans="1:19" x14ac:dyDescent="0.25">
      <c r="A207" s="26">
        <f>Wellpath!E207</f>
        <v>6120</v>
      </c>
      <c r="B207" s="22">
        <v>0</v>
      </c>
      <c r="C207" s="22">
        <v>0</v>
      </c>
      <c r="D207" s="22">
        <f>-SIN(Wellpath!L207) * SIN(Wellpath!O207) / (Bfield * COS(Dip))</f>
        <v>-6.3532245883965926E-5</v>
      </c>
      <c r="E207" s="20">
        <f>Model!$W$16*((drdp!B207+drdp!K207)*MBZ!$B207+(drdp!E207+drdp!N207)*MBZ!$C207+(drdp!H207+drdp!Q207)*MBZ!$D207)</f>
        <v>0.1288716179130871</v>
      </c>
      <c r="F207" s="20">
        <f>Model!$W$16*((drdp!C207+drdp!L207)*MBZ!$B207+(drdp!F207+drdp!O207)*MBZ!$C207+(drdp!I207+drdp!R207)*MBZ!$D207)</f>
        <v>-3.4531045947103892E-2</v>
      </c>
      <c r="G207" s="20">
        <f>Model!$W$16*((drdp!D207+drdp!M207)*MBZ!$B207+(drdp!G207+drdp!P207)*MBZ!$C207+(drdp!J207+drdp!S207)*MBZ!$D207)</f>
        <v>0</v>
      </c>
      <c r="H207" s="18">
        <f>Model!$W$16*((drdp!B207)*MBZ!$B207+(drdp!E207)*MBZ!$C207+(drdp!H207)*MBZ!$D207)</f>
        <v>6.443580895654355E-2</v>
      </c>
      <c r="I207" s="18">
        <f>Model!$W$16*((drdp!C207)*MBZ!$B207+(drdp!F207)*MBZ!$C207+(drdp!I207)*MBZ!$D207)</f>
        <v>-1.7265522973551946E-2</v>
      </c>
      <c r="J207" s="18">
        <f>Model!$W$16*((drdp!D207)*MBZ!$B207+(drdp!G207)*MBZ!$C207+(drdp!J207)*MBZ!$D207)</f>
        <v>0</v>
      </c>
      <c r="K207" s="21">
        <f>SUM(E$3:E206)+H207</f>
        <v>15.069120219187164</v>
      </c>
      <c r="L207" s="21">
        <f>SUM(F$3:F206)+I207</f>
        <v>-4.0377585933787001</v>
      </c>
      <c r="M207" s="21">
        <f>SUM(G$3:G206)+J207</f>
        <v>0</v>
      </c>
      <c r="N207" s="19">
        <f t="shared" si="19"/>
        <v>227.0783841803154</v>
      </c>
      <c r="O207" s="19">
        <f t="shared" si="20"/>
        <v>16.303494458403538</v>
      </c>
      <c r="P207" s="19">
        <f t="shared" si="21"/>
        <v>0</v>
      </c>
      <c r="Q207" s="19">
        <f t="shared" si="22"/>
        <v>-60.845469659679694</v>
      </c>
      <c r="R207" s="19">
        <f t="shared" si="23"/>
        <v>0</v>
      </c>
      <c r="S207" s="19">
        <f t="shared" si="24"/>
        <v>0</v>
      </c>
    </row>
    <row r="208" spans="1:19" x14ac:dyDescent="0.25">
      <c r="A208" s="26">
        <f>Wellpath!E208</f>
        <v>6150</v>
      </c>
      <c r="B208" s="22">
        <v>0</v>
      </c>
      <c r="C208" s="22">
        <v>0</v>
      </c>
      <c r="D208" s="22">
        <f>-SIN(Wellpath!L208) * SIN(Wellpath!O208) / (Bfield * COS(Dip))</f>
        <v>-6.3532245883965926E-5</v>
      </c>
      <c r="E208" s="20">
        <f>Model!$W$16*((drdp!B208+drdp!K208)*MBZ!$B208+(drdp!E208+drdp!N208)*MBZ!$C208+(drdp!H208+drdp!Q208)*MBZ!$D208)</f>
        <v>0.1288716179130871</v>
      </c>
      <c r="F208" s="20">
        <f>Model!$W$16*((drdp!C208+drdp!L208)*MBZ!$B208+(drdp!F208+drdp!O208)*MBZ!$C208+(drdp!I208+drdp!R208)*MBZ!$D208)</f>
        <v>-3.4531045947103892E-2</v>
      </c>
      <c r="G208" s="20">
        <f>Model!$W$16*((drdp!D208+drdp!M208)*MBZ!$B208+(drdp!G208+drdp!P208)*MBZ!$C208+(drdp!J208+drdp!S208)*MBZ!$D208)</f>
        <v>0</v>
      </c>
      <c r="H208" s="18">
        <f>Model!$W$16*((drdp!B208)*MBZ!$B208+(drdp!E208)*MBZ!$C208+(drdp!H208)*MBZ!$D208)</f>
        <v>6.443580895654355E-2</v>
      </c>
      <c r="I208" s="18">
        <f>Model!$W$16*((drdp!C208)*MBZ!$B208+(drdp!F208)*MBZ!$C208+(drdp!I208)*MBZ!$D208)</f>
        <v>-1.7265522973551946E-2</v>
      </c>
      <c r="J208" s="18">
        <f>Model!$W$16*((drdp!D208)*MBZ!$B208+(drdp!G208)*MBZ!$C208+(drdp!J208)*MBZ!$D208)</f>
        <v>0</v>
      </c>
      <c r="K208" s="21">
        <f>SUM(E$3:E207)+H208</f>
        <v>15.197991837100252</v>
      </c>
      <c r="L208" s="21">
        <f>SUM(F$3:F207)+I208</f>
        <v>-4.0722896393258043</v>
      </c>
      <c r="M208" s="21">
        <f>SUM(G$3:G207)+J208</f>
        <v>0</v>
      </c>
      <c r="N208" s="19">
        <f t="shared" si="19"/>
        <v>230.97895588056591</v>
      </c>
      <c r="O208" s="19">
        <f t="shared" si="20"/>
        <v>16.58354290656029</v>
      </c>
      <c r="P208" s="19">
        <f t="shared" si="21"/>
        <v>0</v>
      </c>
      <c r="Q208" s="19">
        <f t="shared" si="22"/>
        <v>-61.890624696781508</v>
      </c>
      <c r="R208" s="19">
        <f t="shared" si="23"/>
        <v>0</v>
      </c>
      <c r="S208" s="19">
        <f t="shared" si="24"/>
        <v>0</v>
      </c>
    </row>
    <row r="209" spans="1:19" x14ac:dyDescent="0.25">
      <c r="A209" s="26">
        <f>Wellpath!E209</f>
        <v>6180</v>
      </c>
      <c r="B209" s="22">
        <v>0</v>
      </c>
      <c r="C209" s="22">
        <v>0</v>
      </c>
      <c r="D209" s="22">
        <f>-SIN(Wellpath!L209) * SIN(Wellpath!O209) / (Bfield * COS(Dip))</f>
        <v>-6.3532245883965926E-5</v>
      </c>
      <c r="E209" s="20">
        <f>Model!$W$16*((drdp!B209+drdp!K209)*MBZ!$B209+(drdp!E209+drdp!N209)*MBZ!$C209+(drdp!H209+drdp!Q209)*MBZ!$D209)</f>
        <v>0.1288716179130871</v>
      </c>
      <c r="F209" s="20">
        <f>Model!$W$16*((drdp!C209+drdp!L209)*MBZ!$B209+(drdp!F209+drdp!O209)*MBZ!$C209+(drdp!I209+drdp!R209)*MBZ!$D209)</f>
        <v>-3.4531045947103892E-2</v>
      </c>
      <c r="G209" s="20">
        <f>Model!$W$16*((drdp!D209+drdp!M209)*MBZ!$B209+(drdp!G209+drdp!P209)*MBZ!$C209+(drdp!J209+drdp!S209)*MBZ!$D209)</f>
        <v>0</v>
      </c>
      <c r="H209" s="18">
        <f>Model!$W$16*((drdp!B209)*MBZ!$B209+(drdp!E209)*MBZ!$C209+(drdp!H209)*MBZ!$D209)</f>
        <v>6.443580895654355E-2</v>
      </c>
      <c r="I209" s="18">
        <f>Model!$W$16*((drdp!C209)*MBZ!$B209+(drdp!F209)*MBZ!$C209+(drdp!I209)*MBZ!$D209)</f>
        <v>-1.7265522973551946E-2</v>
      </c>
      <c r="J209" s="18">
        <f>Model!$W$16*((drdp!D209)*MBZ!$B209+(drdp!G209)*MBZ!$C209+(drdp!J209)*MBZ!$D209)</f>
        <v>0</v>
      </c>
      <c r="K209" s="21">
        <f>SUM(E$3:E208)+H209</f>
        <v>15.32686345501334</v>
      </c>
      <c r="L209" s="21">
        <f>SUM(F$3:F208)+I209</f>
        <v>-4.1068206852729086</v>
      </c>
      <c r="M209" s="21">
        <f>SUM(G$3:G208)+J209</f>
        <v>0</v>
      </c>
      <c r="N209" s="19">
        <f t="shared" si="19"/>
        <v>234.91274336862347</v>
      </c>
      <c r="O209" s="19">
        <f t="shared" si="20"/>
        <v>16.865976140985442</v>
      </c>
      <c r="P209" s="19">
        <f t="shared" si="21"/>
        <v>0</v>
      </c>
      <c r="Q209" s="19">
        <f t="shared" si="22"/>
        <v>-62.944679877402187</v>
      </c>
      <c r="R209" s="19">
        <f t="shared" si="23"/>
        <v>0</v>
      </c>
      <c r="S209" s="19">
        <f t="shared" si="24"/>
        <v>0</v>
      </c>
    </row>
    <row r="210" spans="1:19" x14ac:dyDescent="0.25">
      <c r="A210" s="26">
        <f>Wellpath!E210</f>
        <v>6210</v>
      </c>
      <c r="B210" s="22">
        <v>0</v>
      </c>
      <c r="C210" s="22">
        <v>0</v>
      </c>
      <c r="D210" s="22">
        <f>-SIN(Wellpath!L210) * SIN(Wellpath!O210) / (Bfield * COS(Dip))</f>
        <v>-6.3532245883965926E-5</v>
      </c>
      <c r="E210" s="20">
        <f>Model!$W$16*((drdp!B210+drdp!K210)*MBZ!$B210+(drdp!E210+drdp!N210)*MBZ!$C210+(drdp!H210+drdp!Q210)*MBZ!$D210)</f>
        <v>0.1288716179130871</v>
      </c>
      <c r="F210" s="20">
        <f>Model!$W$16*((drdp!C210+drdp!L210)*MBZ!$B210+(drdp!F210+drdp!O210)*MBZ!$C210+(drdp!I210+drdp!R210)*MBZ!$D210)</f>
        <v>-3.4531045947103892E-2</v>
      </c>
      <c r="G210" s="20">
        <f>Model!$W$16*((drdp!D210+drdp!M210)*MBZ!$B210+(drdp!G210+drdp!P210)*MBZ!$C210+(drdp!J210+drdp!S210)*MBZ!$D210)</f>
        <v>0</v>
      </c>
      <c r="H210" s="18">
        <f>Model!$W$16*((drdp!B210)*MBZ!$B210+(drdp!E210)*MBZ!$C210+(drdp!H210)*MBZ!$D210)</f>
        <v>6.443580895654355E-2</v>
      </c>
      <c r="I210" s="18">
        <f>Model!$W$16*((drdp!C210)*MBZ!$B210+(drdp!F210)*MBZ!$C210+(drdp!I210)*MBZ!$D210)</f>
        <v>-1.7265522973551946E-2</v>
      </c>
      <c r="J210" s="18">
        <f>Model!$W$16*((drdp!D210)*MBZ!$B210+(drdp!G210)*MBZ!$C210+(drdp!J210)*MBZ!$D210)</f>
        <v>0</v>
      </c>
      <c r="K210" s="21">
        <f>SUM(E$3:E209)+H210</f>
        <v>15.455735072926428</v>
      </c>
      <c r="L210" s="21">
        <f>SUM(F$3:F209)+I210</f>
        <v>-4.1413517312200128</v>
      </c>
      <c r="M210" s="21">
        <f>SUM(G$3:G209)+J210</f>
        <v>0</v>
      </c>
      <c r="N210" s="19">
        <f t="shared" si="19"/>
        <v>238.87974664448811</v>
      </c>
      <c r="O210" s="19">
        <f t="shared" si="20"/>
        <v>17.150794161678999</v>
      </c>
      <c r="P210" s="19">
        <f t="shared" si="21"/>
        <v>0</v>
      </c>
      <c r="Q210" s="19">
        <f t="shared" si="22"/>
        <v>-64.007635201541731</v>
      </c>
      <c r="R210" s="19">
        <f t="shared" si="23"/>
        <v>0</v>
      </c>
      <c r="S210" s="19">
        <f t="shared" si="24"/>
        <v>0</v>
      </c>
    </row>
    <row r="211" spans="1:19" x14ac:dyDescent="0.25">
      <c r="A211" s="26">
        <f>Wellpath!E211</f>
        <v>6240</v>
      </c>
      <c r="B211" s="22">
        <v>0</v>
      </c>
      <c r="C211" s="22">
        <v>0</v>
      </c>
      <c r="D211" s="22">
        <f>-SIN(Wellpath!L211) * SIN(Wellpath!O211) / (Bfield * COS(Dip))</f>
        <v>-6.3532245883965926E-5</v>
      </c>
      <c r="E211" s="20">
        <f>Model!$W$16*((drdp!B211+drdp!K211)*MBZ!$B211+(drdp!E211+drdp!N211)*MBZ!$C211+(drdp!H211+drdp!Q211)*MBZ!$D211)</f>
        <v>0.1288716179130871</v>
      </c>
      <c r="F211" s="20">
        <f>Model!$W$16*((drdp!C211+drdp!L211)*MBZ!$B211+(drdp!F211+drdp!O211)*MBZ!$C211+(drdp!I211+drdp!R211)*MBZ!$D211)</f>
        <v>-3.4531045947103892E-2</v>
      </c>
      <c r="G211" s="20">
        <f>Model!$W$16*((drdp!D211+drdp!M211)*MBZ!$B211+(drdp!G211+drdp!P211)*MBZ!$C211+(drdp!J211+drdp!S211)*MBZ!$D211)</f>
        <v>0</v>
      </c>
      <c r="H211" s="18">
        <f>Model!$W$16*((drdp!B211)*MBZ!$B211+(drdp!E211)*MBZ!$C211+(drdp!H211)*MBZ!$D211)</f>
        <v>6.443580895654355E-2</v>
      </c>
      <c r="I211" s="18">
        <f>Model!$W$16*((drdp!C211)*MBZ!$B211+(drdp!F211)*MBZ!$C211+(drdp!I211)*MBZ!$D211)</f>
        <v>-1.7265522973551946E-2</v>
      </c>
      <c r="J211" s="18">
        <f>Model!$W$16*((drdp!D211)*MBZ!$B211+(drdp!G211)*MBZ!$C211+(drdp!J211)*MBZ!$D211)</f>
        <v>0</v>
      </c>
      <c r="K211" s="21">
        <f>SUM(E$3:E210)+H211</f>
        <v>15.584606690839516</v>
      </c>
      <c r="L211" s="21">
        <f>SUM(F$3:F210)+I211</f>
        <v>-4.175882777167117</v>
      </c>
      <c r="M211" s="21">
        <f>SUM(G$3:G210)+J211</f>
        <v>0</v>
      </c>
      <c r="N211" s="19">
        <f t="shared" si="19"/>
        <v>242.87996570815983</v>
      </c>
      <c r="O211" s="19">
        <f t="shared" si="20"/>
        <v>17.437996968640952</v>
      </c>
      <c r="P211" s="19">
        <f t="shared" si="21"/>
        <v>0</v>
      </c>
      <c r="Q211" s="19">
        <f t="shared" si="22"/>
        <v>-65.079490669200155</v>
      </c>
      <c r="R211" s="19">
        <f t="shared" si="23"/>
        <v>0</v>
      </c>
      <c r="S211" s="19">
        <f t="shared" si="24"/>
        <v>0</v>
      </c>
    </row>
    <row r="212" spans="1:19" x14ac:dyDescent="0.25">
      <c r="A212" s="26">
        <f>Wellpath!E212</f>
        <v>6270</v>
      </c>
      <c r="B212" s="22">
        <v>0</v>
      </c>
      <c r="C212" s="22">
        <v>0</v>
      </c>
      <c r="D212" s="22">
        <f>-SIN(Wellpath!L212) * SIN(Wellpath!O212) / (Bfield * COS(Dip))</f>
        <v>-6.3532245883965926E-5</v>
      </c>
      <c r="E212" s="20">
        <f>Model!$W$16*((drdp!B212+drdp!K212)*MBZ!$B212+(drdp!E212+drdp!N212)*MBZ!$C212+(drdp!H212+drdp!Q212)*MBZ!$D212)</f>
        <v>0.1288716179130871</v>
      </c>
      <c r="F212" s="20">
        <f>Model!$W$16*((drdp!C212+drdp!L212)*MBZ!$B212+(drdp!F212+drdp!O212)*MBZ!$C212+(drdp!I212+drdp!R212)*MBZ!$D212)</f>
        <v>-3.4531045947103892E-2</v>
      </c>
      <c r="G212" s="20">
        <f>Model!$W$16*((drdp!D212+drdp!M212)*MBZ!$B212+(drdp!G212+drdp!P212)*MBZ!$C212+(drdp!J212+drdp!S212)*MBZ!$D212)</f>
        <v>0</v>
      </c>
      <c r="H212" s="18">
        <f>Model!$W$16*((drdp!B212)*MBZ!$B212+(drdp!E212)*MBZ!$C212+(drdp!H212)*MBZ!$D212)</f>
        <v>6.443580895654355E-2</v>
      </c>
      <c r="I212" s="18">
        <f>Model!$W$16*((drdp!C212)*MBZ!$B212+(drdp!F212)*MBZ!$C212+(drdp!I212)*MBZ!$D212)</f>
        <v>-1.7265522973551946E-2</v>
      </c>
      <c r="J212" s="18">
        <f>Model!$W$16*((drdp!D212)*MBZ!$B212+(drdp!G212)*MBZ!$C212+(drdp!J212)*MBZ!$D212)</f>
        <v>0</v>
      </c>
      <c r="K212" s="21">
        <f>SUM(E$3:E211)+H212</f>
        <v>15.713478308752604</v>
      </c>
      <c r="L212" s="21">
        <f>SUM(F$3:F211)+I212</f>
        <v>-4.2104138231142212</v>
      </c>
      <c r="M212" s="21">
        <f>SUM(G$3:G211)+J212</f>
        <v>0</v>
      </c>
      <c r="N212" s="19">
        <f t="shared" si="19"/>
        <v>246.9134005596386</v>
      </c>
      <c r="O212" s="19">
        <f t="shared" si="20"/>
        <v>17.727584561871311</v>
      </c>
      <c r="P212" s="19">
        <f t="shared" si="21"/>
        <v>0</v>
      </c>
      <c r="Q212" s="19">
        <f t="shared" si="22"/>
        <v>-66.160246280377436</v>
      </c>
      <c r="R212" s="19">
        <f t="shared" si="23"/>
        <v>0</v>
      </c>
      <c r="S212" s="19">
        <f t="shared" si="24"/>
        <v>0</v>
      </c>
    </row>
    <row r="213" spans="1:19" x14ac:dyDescent="0.25">
      <c r="A213" s="26">
        <f>Wellpath!E213</f>
        <v>6300</v>
      </c>
      <c r="B213" s="22">
        <v>0</v>
      </c>
      <c r="C213" s="22">
        <v>0</v>
      </c>
      <c r="D213" s="22">
        <f>-SIN(Wellpath!L213) * SIN(Wellpath!O213) / (Bfield * COS(Dip))</f>
        <v>-6.3532245883965926E-5</v>
      </c>
      <c r="E213" s="20">
        <f>Model!$W$16*((drdp!B213+drdp!K213)*MBZ!$B213+(drdp!E213+drdp!N213)*MBZ!$C213+(drdp!H213+drdp!Q213)*MBZ!$D213)</f>
        <v>0.1288716179130871</v>
      </c>
      <c r="F213" s="20">
        <f>Model!$W$16*((drdp!C213+drdp!L213)*MBZ!$B213+(drdp!F213+drdp!O213)*MBZ!$C213+(drdp!I213+drdp!R213)*MBZ!$D213)</f>
        <v>-3.4531045947103892E-2</v>
      </c>
      <c r="G213" s="20">
        <f>Model!$W$16*((drdp!D213+drdp!M213)*MBZ!$B213+(drdp!G213+drdp!P213)*MBZ!$C213+(drdp!J213+drdp!S213)*MBZ!$D213)</f>
        <v>0</v>
      </c>
      <c r="H213" s="18">
        <f>Model!$W$16*((drdp!B213)*MBZ!$B213+(drdp!E213)*MBZ!$C213+(drdp!H213)*MBZ!$D213)</f>
        <v>6.443580895654355E-2</v>
      </c>
      <c r="I213" s="18">
        <f>Model!$W$16*((drdp!C213)*MBZ!$B213+(drdp!F213)*MBZ!$C213+(drdp!I213)*MBZ!$D213)</f>
        <v>-1.7265522973551946E-2</v>
      </c>
      <c r="J213" s="18">
        <f>Model!$W$16*((drdp!D213)*MBZ!$B213+(drdp!G213)*MBZ!$C213+(drdp!J213)*MBZ!$D213)</f>
        <v>0</v>
      </c>
      <c r="K213" s="21">
        <f>SUM(E$3:E212)+H213</f>
        <v>15.842349926665692</v>
      </c>
      <c r="L213" s="21">
        <f>SUM(F$3:F212)+I213</f>
        <v>-4.2449448690613254</v>
      </c>
      <c r="M213" s="21">
        <f>SUM(G$3:G212)+J213</f>
        <v>0</v>
      </c>
      <c r="N213" s="19">
        <f t="shared" si="19"/>
        <v>250.98005119892446</v>
      </c>
      <c r="O213" s="19">
        <f t="shared" si="20"/>
        <v>18.019556941370073</v>
      </c>
      <c r="P213" s="19">
        <f t="shared" si="21"/>
        <v>0</v>
      </c>
      <c r="Q213" s="19">
        <f t="shared" si="22"/>
        <v>-67.249902035073589</v>
      </c>
      <c r="R213" s="19">
        <f t="shared" si="23"/>
        <v>0</v>
      </c>
      <c r="S213" s="19">
        <f t="shared" si="24"/>
        <v>0</v>
      </c>
    </row>
    <row r="214" spans="1:19" x14ac:dyDescent="0.25">
      <c r="A214" s="26">
        <f>Wellpath!E214</f>
        <v>6330</v>
      </c>
      <c r="B214" s="22">
        <v>0</v>
      </c>
      <c r="C214" s="22">
        <v>0</v>
      </c>
      <c r="D214" s="22">
        <f>-SIN(Wellpath!L214) * SIN(Wellpath!O214) / (Bfield * COS(Dip))</f>
        <v>-6.3532245883965926E-5</v>
      </c>
      <c r="E214" s="20">
        <f>Model!$W$16*((drdp!B214+drdp!K214)*MBZ!$B214+(drdp!E214+drdp!N214)*MBZ!$C214+(drdp!H214+drdp!Q214)*MBZ!$D214)</f>
        <v>0.1288716179130871</v>
      </c>
      <c r="F214" s="20">
        <f>Model!$W$16*((drdp!C214+drdp!L214)*MBZ!$B214+(drdp!F214+drdp!O214)*MBZ!$C214+(drdp!I214+drdp!R214)*MBZ!$D214)</f>
        <v>-3.4531045947103892E-2</v>
      </c>
      <c r="G214" s="20">
        <f>Model!$W$16*((drdp!D214+drdp!M214)*MBZ!$B214+(drdp!G214+drdp!P214)*MBZ!$C214+(drdp!J214+drdp!S214)*MBZ!$D214)</f>
        <v>0</v>
      </c>
      <c r="H214" s="18">
        <f>Model!$W$16*((drdp!B214)*MBZ!$B214+(drdp!E214)*MBZ!$C214+(drdp!H214)*MBZ!$D214)</f>
        <v>6.443580895654355E-2</v>
      </c>
      <c r="I214" s="18">
        <f>Model!$W$16*((drdp!C214)*MBZ!$B214+(drdp!F214)*MBZ!$C214+(drdp!I214)*MBZ!$D214)</f>
        <v>-1.7265522973551946E-2</v>
      </c>
      <c r="J214" s="18">
        <f>Model!$W$16*((drdp!D214)*MBZ!$B214+(drdp!G214)*MBZ!$C214+(drdp!J214)*MBZ!$D214)</f>
        <v>0</v>
      </c>
      <c r="K214" s="21">
        <f>SUM(E$3:E213)+H214</f>
        <v>15.97122154457878</v>
      </c>
      <c r="L214" s="21">
        <f>SUM(F$3:F213)+I214</f>
        <v>-4.2794759150084296</v>
      </c>
      <c r="M214" s="21">
        <f>SUM(G$3:G213)+J214</f>
        <v>0</v>
      </c>
      <c r="N214" s="19">
        <f t="shared" si="19"/>
        <v>255.07991762601739</v>
      </c>
      <c r="O214" s="19">
        <f t="shared" si="20"/>
        <v>18.313914107137236</v>
      </c>
      <c r="P214" s="19">
        <f t="shared" si="21"/>
        <v>0</v>
      </c>
      <c r="Q214" s="19">
        <f t="shared" si="22"/>
        <v>-68.348457933288614</v>
      </c>
      <c r="R214" s="19">
        <f t="shared" si="23"/>
        <v>0</v>
      </c>
      <c r="S214" s="19">
        <f t="shared" si="24"/>
        <v>0</v>
      </c>
    </row>
    <row r="215" spans="1:19" x14ac:dyDescent="0.25">
      <c r="A215" s="26">
        <f>Wellpath!E215</f>
        <v>6360</v>
      </c>
      <c r="B215" s="22">
        <v>0</v>
      </c>
      <c r="C215" s="22">
        <v>0</v>
      </c>
      <c r="D215" s="22">
        <f>-SIN(Wellpath!L215) * SIN(Wellpath!O215) / (Bfield * COS(Dip))</f>
        <v>-6.3532245883965926E-5</v>
      </c>
      <c r="E215" s="20">
        <f>Model!$W$16*((drdp!B215+drdp!K215)*MBZ!$B215+(drdp!E215+drdp!N215)*MBZ!$C215+(drdp!H215+drdp!Q215)*MBZ!$D215)</f>
        <v>0.1288716179130871</v>
      </c>
      <c r="F215" s="20">
        <f>Model!$W$16*((drdp!C215+drdp!L215)*MBZ!$B215+(drdp!F215+drdp!O215)*MBZ!$C215+(drdp!I215+drdp!R215)*MBZ!$D215)</f>
        <v>-3.4531045947103892E-2</v>
      </c>
      <c r="G215" s="20">
        <f>Model!$W$16*((drdp!D215+drdp!M215)*MBZ!$B215+(drdp!G215+drdp!P215)*MBZ!$C215+(drdp!J215+drdp!S215)*MBZ!$D215)</f>
        <v>0</v>
      </c>
      <c r="H215" s="18">
        <f>Model!$W$16*((drdp!B215)*MBZ!$B215+(drdp!E215)*MBZ!$C215+(drdp!H215)*MBZ!$D215)</f>
        <v>6.443580895654355E-2</v>
      </c>
      <c r="I215" s="18">
        <f>Model!$W$16*((drdp!C215)*MBZ!$B215+(drdp!F215)*MBZ!$C215+(drdp!I215)*MBZ!$D215)</f>
        <v>-1.7265522973551946E-2</v>
      </c>
      <c r="J215" s="18">
        <f>Model!$W$16*((drdp!D215)*MBZ!$B215+(drdp!G215)*MBZ!$C215+(drdp!J215)*MBZ!$D215)</f>
        <v>0</v>
      </c>
      <c r="K215" s="21">
        <f>SUM(E$3:E214)+H215</f>
        <v>16.100093162491866</v>
      </c>
      <c r="L215" s="21">
        <f>SUM(F$3:F214)+I215</f>
        <v>-4.3140069609555338</v>
      </c>
      <c r="M215" s="21">
        <f>SUM(G$3:G214)+J215</f>
        <v>0</v>
      </c>
      <c r="N215" s="19">
        <f t="shared" si="19"/>
        <v>259.21299984091735</v>
      </c>
      <c r="O215" s="19">
        <f t="shared" si="20"/>
        <v>18.610656059172801</v>
      </c>
      <c r="P215" s="19">
        <f t="shared" si="21"/>
        <v>0</v>
      </c>
      <c r="Q215" s="19">
        <f t="shared" si="22"/>
        <v>-69.455913975022511</v>
      </c>
      <c r="R215" s="19">
        <f t="shared" si="23"/>
        <v>0</v>
      </c>
      <c r="S215" s="19">
        <f t="shared" si="24"/>
        <v>0</v>
      </c>
    </row>
    <row r="216" spans="1:19" x14ac:dyDescent="0.25">
      <c r="A216" s="26">
        <f>Wellpath!E216</f>
        <v>6390</v>
      </c>
      <c r="B216" s="22">
        <v>0</v>
      </c>
      <c r="C216" s="22">
        <v>0</v>
      </c>
      <c r="D216" s="22">
        <f>-SIN(Wellpath!L216) * SIN(Wellpath!O216) / (Bfield * COS(Dip))</f>
        <v>-6.3532245883965926E-5</v>
      </c>
      <c r="E216" s="20">
        <f>Model!$W$16*((drdp!B216+drdp!K216)*MBZ!$B216+(drdp!E216+drdp!N216)*MBZ!$C216+(drdp!H216+drdp!Q216)*MBZ!$D216)</f>
        <v>0.1288716179130871</v>
      </c>
      <c r="F216" s="20">
        <f>Model!$W$16*((drdp!C216+drdp!L216)*MBZ!$B216+(drdp!F216+drdp!O216)*MBZ!$C216+(drdp!I216+drdp!R216)*MBZ!$D216)</f>
        <v>-3.4531045947103892E-2</v>
      </c>
      <c r="G216" s="20">
        <f>Model!$W$16*((drdp!D216+drdp!M216)*MBZ!$B216+(drdp!G216+drdp!P216)*MBZ!$C216+(drdp!J216+drdp!S216)*MBZ!$D216)</f>
        <v>0</v>
      </c>
      <c r="H216" s="18">
        <f>Model!$W$16*((drdp!B216)*MBZ!$B216+(drdp!E216)*MBZ!$C216+(drdp!H216)*MBZ!$D216)</f>
        <v>6.443580895654355E-2</v>
      </c>
      <c r="I216" s="18">
        <f>Model!$W$16*((drdp!C216)*MBZ!$B216+(drdp!F216)*MBZ!$C216+(drdp!I216)*MBZ!$D216)</f>
        <v>-1.7265522973551946E-2</v>
      </c>
      <c r="J216" s="18">
        <f>Model!$W$16*((drdp!D216)*MBZ!$B216+(drdp!G216)*MBZ!$C216+(drdp!J216)*MBZ!$D216)</f>
        <v>0</v>
      </c>
      <c r="K216" s="21">
        <f>SUM(E$3:E215)+H216</f>
        <v>16.228964780404954</v>
      </c>
      <c r="L216" s="21">
        <f>SUM(F$3:F215)+I216</f>
        <v>-4.348538006902638</v>
      </c>
      <c r="M216" s="21">
        <f>SUM(G$3:G215)+J216</f>
        <v>0</v>
      </c>
      <c r="N216" s="19">
        <f t="shared" si="19"/>
        <v>263.37929784362444</v>
      </c>
      <c r="O216" s="19">
        <f t="shared" si="20"/>
        <v>18.909782797476769</v>
      </c>
      <c r="P216" s="19">
        <f t="shared" si="21"/>
        <v>0</v>
      </c>
      <c r="Q216" s="19">
        <f t="shared" si="22"/>
        <v>-70.572270160275266</v>
      </c>
      <c r="R216" s="19">
        <f t="shared" si="23"/>
        <v>0</v>
      </c>
      <c r="S216" s="19">
        <f t="shared" si="24"/>
        <v>0</v>
      </c>
    </row>
    <row r="217" spans="1:19" x14ac:dyDescent="0.25">
      <c r="A217" s="26">
        <f>Wellpath!E217</f>
        <v>6420</v>
      </c>
      <c r="B217" s="22">
        <v>0</v>
      </c>
      <c r="C217" s="22">
        <v>0</v>
      </c>
      <c r="D217" s="22">
        <f>-SIN(Wellpath!L217) * SIN(Wellpath!O217) / (Bfield * COS(Dip))</f>
        <v>-6.3532245883965926E-5</v>
      </c>
      <c r="E217" s="20">
        <f>Model!$W$16*((drdp!B217+drdp!K217)*MBZ!$B217+(drdp!E217+drdp!N217)*MBZ!$C217+(drdp!H217+drdp!Q217)*MBZ!$D217)</f>
        <v>0.1288716179130871</v>
      </c>
      <c r="F217" s="20">
        <f>Model!$W$16*((drdp!C217+drdp!L217)*MBZ!$B217+(drdp!F217+drdp!O217)*MBZ!$C217+(drdp!I217+drdp!R217)*MBZ!$D217)</f>
        <v>-3.4531045947103892E-2</v>
      </c>
      <c r="G217" s="20">
        <f>Model!$W$16*((drdp!D217+drdp!M217)*MBZ!$B217+(drdp!G217+drdp!P217)*MBZ!$C217+(drdp!J217+drdp!S217)*MBZ!$D217)</f>
        <v>0</v>
      </c>
      <c r="H217" s="18">
        <f>Model!$W$16*((drdp!B217)*MBZ!$B217+(drdp!E217)*MBZ!$C217+(drdp!H217)*MBZ!$D217)</f>
        <v>6.443580895654355E-2</v>
      </c>
      <c r="I217" s="18">
        <f>Model!$W$16*((drdp!C217)*MBZ!$B217+(drdp!F217)*MBZ!$C217+(drdp!I217)*MBZ!$D217)</f>
        <v>-1.7265522973551946E-2</v>
      </c>
      <c r="J217" s="18">
        <f>Model!$W$16*((drdp!D217)*MBZ!$B217+(drdp!G217)*MBZ!$C217+(drdp!J217)*MBZ!$D217)</f>
        <v>0</v>
      </c>
      <c r="K217" s="21">
        <f>SUM(E$3:E216)+H217</f>
        <v>16.357836398318042</v>
      </c>
      <c r="L217" s="21">
        <f>SUM(F$3:F216)+I217</f>
        <v>-4.3830690528497422</v>
      </c>
      <c r="M217" s="21">
        <f>SUM(G$3:G216)+J217</f>
        <v>0</v>
      </c>
      <c r="N217" s="19">
        <f t="shared" si="19"/>
        <v>267.57881163413856</v>
      </c>
      <c r="O217" s="19">
        <f t="shared" si="20"/>
        <v>19.211294322049138</v>
      </c>
      <c r="P217" s="19">
        <f t="shared" si="21"/>
        <v>0</v>
      </c>
      <c r="Q217" s="19">
        <f t="shared" si="22"/>
        <v>-71.697526489046908</v>
      </c>
      <c r="R217" s="19">
        <f t="shared" si="23"/>
        <v>0</v>
      </c>
      <c r="S217" s="19">
        <f t="shared" si="24"/>
        <v>0</v>
      </c>
    </row>
    <row r="218" spans="1:19" x14ac:dyDescent="0.25">
      <c r="A218" s="26">
        <f>Wellpath!E218</f>
        <v>6450</v>
      </c>
      <c r="B218" s="22">
        <v>0</v>
      </c>
      <c r="C218" s="22">
        <v>0</v>
      </c>
      <c r="D218" s="22">
        <f>-SIN(Wellpath!L218) * SIN(Wellpath!O218) / (Bfield * COS(Dip))</f>
        <v>-6.3532245883965926E-5</v>
      </c>
      <c r="E218" s="20">
        <f>Model!$W$16*((drdp!B218+drdp!K218)*MBZ!$B218+(drdp!E218+drdp!N218)*MBZ!$C218+(drdp!H218+drdp!Q218)*MBZ!$D218)</f>
        <v>0.1288716179130871</v>
      </c>
      <c r="F218" s="20">
        <f>Model!$W$16*((drdp!C218+drdp!L218)*MBZ!$B218+(drdp!F218+drdp!O218)*MBZ!$C218+(drdp!I218+drdp!R218)*MBZ!$D218)</f>
        <v>-3.4531045947103892E-2</v>
      </c>
      <c r="G218" s="20">
        <f>Model!$W$16*((drdp!D218+drdp!M218)*MBZ!$B218+(drdp!G218+drdp!P218)*MBZ!$C218+(drdp!J218+drdp!S218)*MBZ!$D218)</f>
        <v>0</v>
      </c>
      <c r="H218" s="18">
        <f>Model!$W$16*((drdp!B218)*MBZ!$B218+(drdp!E218)*MBZ!$C218+(drdp!H218)*MBZ!$D218)</f>
        <v>6.443580895654355E-2</v>
      </c>
      <c r="I218" s="18">
        <f>Model!$W$16*((drdp!C218)*MBZ!$B218+(drdp!F218)*MBZ!$C218+(drdp!I218)*MBZ!$D218)</f>
        <v>-1.7265522973551946E-2</v>
      </c>
      <c r="J218" s="18">
        <f>Model!$W$16*((drdp!D218)*MBZ!$B218+(drdp!G218)*MBZ!$C218+(drdp!J218)*MBZ!$D218)</f>
        <v>0</v>
      </c>
      <c r="K218" s="21">
        <f>SUM(E$3:E217)+H218</f>
        <v>16.48670801623113</v>
      </c>
      <c r="L218" s="21">
        <f>SUM(F$3:F217)+I218</f>
        <v>-4.4176000987968465</v>
      </c>
      <c r="M218" s="21">
        <f>SUM(G$3:G217)+J218</f>
        <v>0</v>
      </c>
      <c r="N218" s="19">
        <f t="shared" si="19"/>
        <v>271.81154121245982</v>
      </c>
      <c r="O218" s="19">
        <f t="shared" si="20"/>
        <v>19.515190632889908</v>
      </c>
      <c r="P218" s="19">
        <f t="shared" si="21"/>
        <v>0</v>
      </c>
      <c r="Q218" s="19">
        <f t="shared" si="22"/>
        <v>-72.831682961337407</v>
      </c>
      <c r="R218" s="19">
        <f t="shared" si="23"/>
        <v>0</v>
      </c>
      <c r="S218" s="19">
        <f t="shared" si="24"/>
        <v>0</v>
      </c>
    </row>
    <row r="219" spans="1:19" x14ac:dyDescent="0.25">
      <c r="A219" s="26">
        <f>Wellpath!E219</f>
        <v>6480</v>
      </c>
      <c r="B219" s="22">
        <v>0</v>
      </c>
      <c r="C219" s="22">
        <v>0</v>
      </c>
      <c r="D219" s="22">
        <f>-SIN(Wellpath!L219) * SIN(Wellpath!O219) / (Bfield * COS(Dip))</f>
        <v>-6.3532245883965926E-5</v>
      </c>
      <c r="E219" s="20">
        <f>Model!$W$16*((drdp!B219+drdp!K219)*MBZ!$B219+(drdp!E219+drdp!N219)*MBZ!$C219+(drdp!H219+drdp!Q219)*MBZ!$D219)</f>
        <v>0.1288716179130871</v>
      </c>
      <c r="F219" s="20">
        <f>Model!$W$16*((drdp!C219+drdp!L219)*MBZ!$B219+(drdp!F219+drdp!O219)*MBZ!$C219+(drdp!I219+drdp!R219)*MBZ!$D219)</f>
        <v>-3.4531045947103892E-2</v>
      </c>
      <c r="G219" s="20">
        <f>Model!$W$16*((drdp!D219+drdp!M219)*MBZ!$B219+(drdp!G219+drdp!P219)*MBZ!$C219+(drdp!J219+drdp!S219)*MBZ!$D219)</f>
        <v>0</v>
      </c>
      <c r="H219" s="18">
        <f>Model!$W$16*((drdp!B219)*MBZ!$B219+(drdp!E219)*MBZ!$C219+(drdp!H219)*MBZ!$D219)</f>
        <v>6.443580895654355E-2</v>
      </c>
      <c r="I219" s="18">
        <f>Model!$W$16*((drdp!C219)*MBZ!$B219+(drdp!F219)*MBZ!$C219+(drdp!I219)*MBZ!$D219)</f>
        <v>-1.7265522973551946E-2</v>
      </c>
      <c r="J219" s="18">
        <f>Model!$W$16*((drdp!D219)*MBZ!$B219+(drdp!G219)*MBZ!$C219+(drdp!J219)*MBZ!$D219)</f>
        <v>0</v>
      </c>
      <c r="K219" s="21">
        <f>SUM(E$3:E218)+H219</f>
        <v>16.615579634144218</v>
      </c>
      <c r="L219" s="21">
        <f>SUM(F$3:F218)+I219</f>
        <v>-4.4521311447439507</v>
      </c>
      <c r="M219" s="21">
        <f>SUM(G$3:G218)+J219</f>
        <v>0</v>
      </c>
      <c r="N219" s="19">
        <f t="shared" si="19"/>
        <v>276.07748657858809</v>
      </c>
      <c r="O219" s="19">
        <f t="shared" si="20"/>
        <v>19.821471729999079</v>
      </c>
      <c r="P219" s="19">
        <f t="shared" si="21"/>
        <v>0</v>
      </c>
      <c r="Q219" s="19">
        <f t="shared" si="22"/>
        <v>-73.974739577146778</v>
      </c>
      <c r="R219" s="19">
        <f t="shared" si="23"/>
        <v>0</v>
      </c>
      <c r="S219" s="19">
        <f t="shared" si="24"/>
        <v>0</v>
      </c>
    </row>
    <row r="220" spans="1:19" x14ac:dyDescent="0.25">
      <c r="A220" s="26">
        <f>Wellpath!E220</f>
        <v>6510</v>
      </c>
      <c r="B220" s="22">
        <v>0</v>
      </c>
      <c r="C220" s="22">
        <v>0</v>
      </c>
      <c r="D220" s="22">
        <f>-SIN(Wellpath!L220) * SIN(Wellpath!O220) / (Bfield * COS(Dip))</f>
        <v>-6.3532245883965926E-5</v>
      </c>
      <c r="E220" s="20">
        <f>Model!$W$16*((drdp!B220+drdp!K220)*MBZ!$B220+(drdp!E220+drdp!N220)*MBZ!$C220+(drdp!H220+drdp!Q220)*MBZ!$D220)</f>
        <v>0.1288716179130871</v>
      </c>
      <c r="F220" s="20">
        <f>Model!$W$16*((drdp!C220+drdp!L220)*MBZ!$B220+(drdp!F220+drdp!O220)*MBZ!$C220+(drdp!I220+drdp!R220)*MBZ!$D220)</f>
        <v>-3.4531045947103892E-2</v>
      </c>
      <c r="G220" s="20">
        <f>Model!$W$16*((drdp!D220+drdp!M220)*MBZ!$B220+(drdp!G220+drdp!P220)*MBZ!$C220+(drdp!J220+drdp!S220)*MBZ!$D220)</f>
        <v>0</v>
      </c>
      <c r="H220" s="18">
        <f>Model!$W$16*((drdp!B220)*MBZ!$B220+(drdp!E220)*MBZ!$C220+(drdp!H220)*MBZ!$D220)</f>
        <v>6.443580895654355E-2</v>
      </c>
      <c r="I220" s="18">
        <f>Model!$W$16*((drdp!C220)*MBZ!$B220+(drdp!F220)*MBZ!$C220+(drdp!I220)*MBZ!$D220)</f>
        <v>-1.7265522973551946E-2</v>
      </c>
      <c r="J220" s="18">
        <f>Model!$W$16*((drdp!D220)*MBZ!$B220+(drdp!G220)*MBZ!$C220+(drdp!J220)*MBZ!$D220)</f>
        <v>0</v>
      </c>
      <c r="K220" s="21">
        <f>SUM(E$3:E219)+H220</f>
        <v>16.744451252057306</v>
      </c>
      <c r="L220" s="21">
        <f>SUM(F$3:F219)+I220</f>
        <v>-4.4866621906910549</v>
      </c>
      <c r="M220" s="21">
        <f>SUM(G$3:G219)+J220</f>
        <v>0</v>
      </c>
      <c r="N220" s="19">
        <f t="shared" si="19"/>
        <v>280.37664773252351</v>
      </c>
      <c r="O220" s="19">
        <f t="shared" si="20"/>
        <v>20.130137613376657</v>
      </c>
      <c r="P220" s="19">
        <f t="shared" si="21"/>
        <v>0</v>
      </c>
      <c r="Q220" s="19">
        <f t="shared" si="22"/>
        <v>-75.126696336475007</v>
      </c>
      <c r="R220" s="19">
        <f t="shared" si="23"/>
        <v>0</v>
      </c>
      <c r="S220" s="19">
        <f t="shared" si="24"/>
        <v>0</v>
      </c>
    </row>
    <row r="221" spans="1:19" x14ac:dyDescent="0.25">
      <c r="A221" s="26">
        <f>Wellpath!E221</f>
        <v>6540</v>
      </c>
      <c r="B221" s="22">
        <v>0</v>
      </c>
      <c r="C221" s="22">
        <v>0</v>
      </c>
      <c r="D221" s="22">
        <f>-SIN(Wellpath!L221) * SIN(Wellpath!O221) / (Bfield * COS(Dip))</f>
        <v>-6.3532245883965926E-5</v>
      </c>
      <c r="E221" s="20">
        <f>Model!$W$16*((drdp!B221+drdp!K221)*MBZ!$B221+(drdp!E221+drdp!N221)*MBZ!$C221+(drdp!H221+drdp!Q221)*MBZ!$D221)</f>
        <v>0.1288716179130871</v>
      </c>
      <c r="F221" s="20">
        <f>Model!$W$16*((drdp!C221+drdp!L221)*MBZ!$B221+(drdp!F221+drdp!O221)*MBZ!$C221+(drdp!I221+drdp!R221)*MBZ!$D221)</f>
        <v>-3.4531045947103892E-2</v>
      </c>
      <c r="G221" s="20">
        <f>Model!$W$16*((drdp!D221+drdp!M221)*MBZ!$B221+(drdp!G221+drdp!P221)*MBZ!$C221+(drdp!J221+drdp!S221)*MBZ!$D221)</f>
        <v>0</v>
      </c>
      <c r="H221" s="18">
        <f>Model!$W$16*((drdp!B221)*MBZ!$B221+(drdp!E221)*MBZ!$C221+(drdp!H221)*MBZ!$D221)</f>
        <v>6.443580895654355E-2</v>
      </c>
      <c r="I221" s="18">
        <f>Model!$W$16*((drdp!C221)*MBZ!$B221+(drdp!F221)*MBZ!$C221+(drdp!I221)*MBZ!$D221)</f>
        <v>-1.7265522973551946E-2</v>
      </c>
      <c r="J221" s="18">
        <f>Model!$W$16*((drdp!D221)*MBZ!$B221+(drdp!G221)*MBZ!$C221+(drdp!J221)*MBZ!$D221)</f>
        <v>0</v>
      </c>
      <c r="K221" s="21">
        <f>SUM(E$3:E220)+H221</f>
        <v>16.873322869970394</v>
      </c>
      <c r="L221" s="21">
        <f>SUM(F$3:F220)+I221</f>
        <v>-4.5211932366381591</v>
      </c>
      <c r="M221" s="21">
        <f>SUM(G$3:G220)+J221</f>
        <v>0</v>
      </c>
      <c r="N221" s="19">
        <f t="shared" si="19"/>
        <v>284.70902467426595</v>
      </c>
      <c r="O221" s="19">
        <f t="shared" si="20"/>
        <v>20.441188283022633</v>
      </c>
      <c r="P221" s="19">
        <f t="shared" si="21"/>
        <v>0</v>
      </c>
      <c r="Q221" s="19">
        <f t="shared" si="22"/>
        <v>-76.287553239322122</v>
      </c>
      <c r="R221" s="19">
        <f t="shared" si="23"/>
        <v>0</v>
      </c>
      <c r="S221" s="19">
        <f t="shared" si="24"/>
        <v>0</v>
      </c>
    </row>
    <row r="222" spans="1:19" x14ac:dyDescent="0.25">
      <c r="A222" s="26">
        <f>Wellpath!E222</f>
        <v>6570</v>
      </c>
      <c r="B222" s="22">
        <v>0</v>
      </c>
      <c r="C222" s="22">
        <v>0</v>
      </c>
      <c r="D222" s="22">
        <f>-SIN(Wellpath!L222) * SIN(Wellpath!O222) / (Bfield * COS(Dip))</f>
        <v>-6.3532245883965926E-5</v>
      </c>
      <c r="E222" s="20">
        <f>Model!$W$16*((drdp!B222+drdp!K222)*MBZ!$B222+(drdp!E222+drdp!N222)*MBZ!$C222+(drdp!H222+drdp!Q222)*MBZ!$D222)</f>
        <v>0.1288716179130871</v>
      </c>
      <c r="F222" s="20">
        <f>Model!$W$16*((drdp!C222+drdp!L222)*MBZ!$B222+(drdp!F222+drdp!O222)*MBZ!$C222+(drdp!I222+drdp!R222)*MBZ!$D222)</f>
        <v>-3.4531045947103892E-2</v>
      </c>
      <c r="G222" s="20">
        <f>Model!$W$16*((drdp!D222+drdp!M222)*MBZ!$B222+(drdp!G222+drdp!P222)*MBZ!$C222+(drdp!J222+drdp!S222)*MBZ!$D222)</f>
        <v>0</v>
      </c>
      <c r="H222" s="18">
        <f>Model!$W$16*((drdp!B222)*MBZ!$B222+(drdp!E222)*MBZ!$C222+(drdp!H222)*MBZ!$D222)</f>
        <v>6.443580895654355E-2</v>
      </c>
      <c r="I222" s="18">
        <f>Model!$W$16*((drdp!C222)*MBZ!$B222+(drdp!F222)*MBZ!$C222+(drdp!I222)*MBZ!$D222)</f>
        <v>-1.7265522973551946E-2</v>
      </c>
      <c r="J222" s="18">
        <f>Model!$W$16*((drdp!D222)*MBZ!$B222+(drdp!G222)*MBZ!$C222+(drdp!J222)*MBZ!$D222)</f>
        <v>0</v>
      </c>
      <c r="K222" s="21">
        <f>SUM(E$3:E221)+H222</f>
        <v>17.002194487883482</v>
      </c>
      <c r="L222" s="21">
        <f>SUM(F$3:F221)+I222</f>
        <v>-4.5557242825852633</v>
      </c>
      <c r="M222" s="21">
        <f>SUM(G$3:G221)+J222</f>
        <v>0</v>
      </c>
      <c r="N222" s="19">
        <f t="shared" si="19"/>
        <v>289.07461740381547</v>
      </c>
      <c r="O222" s="19">
        <f t="shared" si="20"/>
        <v>20.754623738937013</v>
      </c>
      <c r="P222" s="19">
        <f t="shared" si="21"/>
        <v>0</v>
      </c>
      <c r="Q222" s="19">
        <f t="shared" si="22"/>
        <v>-77.457310285688095</v>
      </c>
      <c r="R222" s="19">
        <f t="shared" si="23"/>
        <v>0</v>
      </c>
      <c r="S222" s="19">
        <f t="shared" si="24"/>
        <v>0</v>
      </c>
    </row>
    <row r="223" spans="1:19" x14ac:dyDescent="0.25">
      <c r="A223" s="26">
        <f>Wellpath!E223</f>
        <v>6600</v>
      </c>
      <c r="B223" s="22">
        <v>0</v>
      </c>
      <c r="C223" s="22">
        <v>0</v>
      </c>
      <c r="D223" s="22">
        <f>-SIN(Wellpath!L223) * SIN(Wellpath!O223) / (Bfield * COS(Dip))</f>
        <v>-6.3532245883965926E-5</v>
      </c>
      <c r="E223" s="20">
        <f>Model!$W$16*((drdp!B223+drdp!K223)*MBZ!$B223+(drdp!E223+drdp!N223)*MBZ!$C223+(drdp!H223+drdp!Q223)*MBZ!$D223)</f>
        <v>0.1288716179130871</v>
      </c>
      <c r="F223" s="20">
        <f>Model!$W$16*((drdp!C223+drdp!L223)*MBZ!$B223+(drdp!F223+drdp!O223)*MBZ!$C223+(drdp!I223+drdp!R223)*MBZ!$D223)</f>
        <v>-3.4531045947103892E-2</v>
      </c>
      <c r="G223" s="20">
        <f>Model!$W$16*((drdp!D223+drdp!M223)*MBZ!$B223+(drdp!G223+drdp!P223)*MBZ!$C223+(drdp!J223+drdp!S223)*MBZ!$D223)</f>
        <v>0</v>
      </c>
      <c r="H223" s="18">
        <f>Model!$W$16*((drdp!B223)*MBZ!$B223+(drdp!E223)*MBZ!$C223+(drdp!H223)*MBZ!$D223)</f>
        <v>6.443580895654355E-2</v>
      </c>
      <c r="I223" s="18">
        <f>Model!$W$16*((drdp!C223)*MBZ!$B223+(drdp!F223)*MBZ!$C223+(drdp!I223)*MBZ!$D223)</f>
        <v>-1.7265522973551946E-2</v>
      </c>
      <c r="J223" s="18">
        <f>Model!$W$16*((drdp!D223)*MBZ!$B223+(drdp!G223)*MBZ!$C223+(drdp!J223)*MBZ!$D223)</f>
        <v>0</v>
      </c>
      <c r="K223" s="21">
        <f>SUM(E$3:E222)+H223</f>
        <v>17.13106610579657</v>
      </c>
      <c r="L223" s="21">
        <f>SUM(F$3:F222)+I223</f>
        <v>-4.5902553285323675</v>
      </c>
      <c r="M223" s="21">
        <f>SUM(G$3:G222)+J223</f>
        <v>0</v>
      </c>
      <c r="N223" s="19">
        <f t="shared" si="19"/>
        <v>293.47342592117207</v>
      </c>
      <c r="O223" s="19">
        <f t="shared" si="20"/>
        <v>21.070443981119794</v>
      </c>
      <c r="P223" s="19">
        <f t="shared" si="21"/>
        <v>0</v>
      </c>
      <c r="Q223" s="19">
        <f t="shared" si="22"/>
        <v>-78.63596747557294</v>
      </c>
      <c r="R223" s="19">
        <f t="shared" si="23"/>
        <v>0</v>
      </c>
      <c r="S223" s="19">
        <f t="shared" si="24"/>
        <v>0</v>
      </c>
    </row>
    <row r="224" spans="1:19" x14ac:dyDescent="0.25">
      <c r="A224" s="26">
        <f>Wellpath!E224</f>
        <v>6630</v>
      </c>
      <c r="B224" s="22">
        <v>0</v>
      </c>
      <c r="C224" s="22">
        <v>0</v>
      </c>
      <c r="D224" s="22">
        <f>-SIN(Wellpath!L224) * SIN(Wellpath!O224) / (Bfield * COS(Dip))</f>
        <v>-6.3532245883965926E-5</v>
      </c>
      <c r="E224" s="20">
        <f>Model!$W$16*((drdp!B224+drdp!K224)*MBZ!$B224+(drdp!E224+drdp!N224)*MBZ!$C224+(drdp!H224+drdp!Q224)*MBZ!$D224)</f>
        <v>0.1288716179130871</v>
      </c>
      <c r="F224" s="20">
        <f>Model!$W$16*((drdp!C224+drdp!L224)*MBZ!$B224+(drdp!F224+drdp!O224)*MBZ!$C224+(drdp!I224+drdp!R224)*MBZ!$D224)</f>
        <v>-3.4531045947103892E-2</v>
      </c>
      <c r="G224" s="20">
        <f>Model!$W$16*((drdp!D224+drdp!M224)*MBZ!$B224+(drdp!G224+drdp!P224)*MBZ!$C224+(drdp!J224+drdp!S224)*MBZ!$D224)</f>
        <v>0</v>
      </c>
      <c r="H224" s="18">
        <f>Model!$W$16*((drdp!B224)*MBZ!$B224+(drdp!E224)*MBZ!$C224+(drdp!H224)*MBZ!$D224)</f>
        <v>6.443580895654355E-2</v>
      </c>
      <c r="I224" s="18">
        <f>Model!$W$16*((drdp!C224)*MBZ!$B224+(drdp!F224)*MBZ!$C224+(drdp!I224)*MBZ!$D224)</f>
        <v>-1.7265522973551946E-2</v>
      </c>
      <c r="J224" s="18">
        <f>Model!$W$16*((drdp!D224)*MBZ!$B224+(drdp!G224)*MBZ!$C224+(drdp!J224)*MBZ!$D224)</f>
        <v>0</v>
      </c>
      <c r="K224" s="21">
        <f>SUM(E$3:E223)+H224</f>
        <v>17.259937723709658</v>
      </c>
      <c r="L224" s="21">
        <f>SUM(F$3:F223)+I224</f>
        <v>-4.6247863744794717</v>
      </c>
      <c r="M224" s="21">
        <f>SUM(G$3:G223)+J224</f>
        <v>0</v>
      </c>
      <c r="N224" s="19">
        <f t="shared" si="19"/>
        <v>297.90545022633574</v>
      </c>
      <c r="O224" s="19">
        <f t="shared" si="20"/>
        <v>21.388649009570976</v>
      </c>
      <c r="P224" s="19">
        <f t="shared" si="21"/>
        <v>0</v>
      </c>
      <c r="Q224" s="19">
        <f t="shared" si="22"/>
        <v>-79.823524808976657</v>
      </c>
      <c r="R224" s="19">
        <f t="shared" si="23"/>
        <v>0</v>
      </c>
      <c r="S224" s="19">
        <f t="shared" si="24"/>
        <v>0</v>
      </c>
    </row>
    <row r="225" spans="1:19" x14ac:dyDescent="0.25">
      <c r="A225" s="26">
        <f>Wellpath!E225</f>
        <v>6660</v>
      </c>
      <c r="B225" s="22">
        <v>0</v>
      </c>
      <c r="C225" s="22">
        <v>0</v>
      </c>
      <c r="D225" s="22">
        <f>-SIN(Wellpath!L225) * SIN(Wellpath!O225) / (Bfield * COS(Dip))</f>
        <v>-6.3532245883965926E-5</v>
      </c>
      <c r="E225" s="20">
        <f>Model!$W$16*((drdp!B225+drdp!K225)*MBZ!$B225+(drdp!E225+drdp!N225)*MBZ!$C225+(drdp!H225+drdp!Q225)*MBZ!$D225)</f>
        <v>0.1288716179130871</v>
      </c>
      <c r="F225" s="20">
        <f>Model!$W$16*((drdp!C225+drdp!L225)*MBZ!$B225+(drdp!F225+drdp!O225)*MBZ!$C225+(drdp!I225+drdp!R225)*MBZ!$D225)</f>
        <v>-3.4531045947103892E-2</v>
      </c>
      <c r="G225" s="20">
        <f>Model!$W$16*((drdp!D225+drdp!M225)*MBZ!$B225+(drdp!G225+drdp!P225)*MBZ!$C225+(drdp!J225+drdp!S225)*MBZ!$D225)</f>
        <v>0</v>
      </c>
      <c r="H225" s="18">
        <f>Model!$W$16*((drdp!B225)*MBZ!$B225+(drdp!E225)*MBZ!$C225+(drdp!H225)*MBZ!$D225)</f>
        <v>6.443580895654355E-2</v>
      </c>
      <c r="I225" s="18">
        <f>Model!$W$16*((drdp!C225)*MBZ!$B225+(drdp!F225)*MBZ!$C225+(drdp!I225)*MBZ!$D225)</f>
        <v>-1.7265522973551946E-2</v>
      </c>
      <c r="J225" s="18">
        <f>Model!$W$16*((drdp!D225)*MBZ!$B225+(drdp!G225)*MBZ!$C225+(drdp!J225)*MBZ!$D225)</f>
        <v>0</v>
      </c>
      <c r="K225" s="21">
        <f>SUM(E$3:E224)+H225</f>
        <v>17.388809341622746</v>
      </c>
      <c r="L225" s="21">
        <f>SUM(F$3:F224)+I225</f>
        <v>-4.6593174204265759</v>
      </c>
      <c r="M225" s="21">
        <f>SUM(G$3:G224)+J225</f>
        <v>0</v>
      </c>
      <c r="N225" s="19">
        <f t="shared" si="19"/>
        <v>302.3706903193065</v>
      </c>
      <c r="O225" s="19">
        <f t="shared" si="20"/>
        <v>21.709238824290562</v>
      </c>
      <c r="P225" s="19">
        <f t="shared" si="21"/>
        <v>0</v>
      </c>
      <c r="Q225" s="19">
        <f t="shared" si="22"/>
        <v>-81.019982285899246</v>
      </c>
      <c r="R225" s="19">
        <f t="shared" si="23"/>
        <v>0</v>
      </c>
      <c r="S225" s="19">
        <f t="shared" si="24"/>
        <v>0</v>
      </c>
    </row>
    <row r="226" spans="1:19" x14ac:dyDescent="0.25">
      <c r="A226" s="26">
        <f>Wellpath!E226</f>
        <v>6690</v>
      </c>
      <c r="B226" s="22">
        <v>0</v>
      </c>
      <c r="C226" s="22">
        <v>0</v>
      </c>
      <c r="D226" s="22">
        <f>-SIN(Wellpath!L226) * SIN(Wellpath!O226) / (Bfield * COS(Dip))</f>
        <v>-6.3532245883965926E-5</v>
      </c>
      <c r="E226" s="20">
        <f>Model!$W$16*((drdp!B226+drdp!K226)*MBZ!$B226+(drdp!E226+drdp!N226)*MBZ!$C226+(drdp!H226+drdp!Q226)*MBZ!$D226)</f>
        <v>0.1288716179130871</v>
      </c>
      <c r="F226" s="20">
        <f>Model!$W$16*((drdp!C226+drdp!L226)*MBZ!$B226+(drdp!F226+drdp!O226)*MBZ!$C226+(drdp!I226+drdp!R226)*MBZ!$D226)</f>
        <v>-3.4531045947103892E-2</v>
      </c>
      <c r="G226" s="20">
        <f>Model!$W$16*((drdp!D226+drdp!M226)*MBZ!$B226+(drdp!G226+drdp!P226)*MBZ!$C226+(drdp!J226+drdp!S226)*MBZ!$D226)</f>
        <v>0</v>
      </c>
      <c r="H226" s="18">
        <f>Model!$W$16*((drdp!B226)*MBZ!$B226+(drdp!E226)*MBZ!$C226+(drdp!H226)*MBZ!$D226)</f>
        <v>6.443580895654355E-2</v>
      </c>
      <c r="I226" s="18">
        <f>Model!$W$16*((drdp!C226)*MBZ!$B226+(drdp!F226)*MBZ!$C226+(drdp!I226)*MBZ!$D226)</f>
        <v>-1.7265522973551946E-2</v>
      </c>
      <c r="J226" s="18">
        <f>Model!$W$16*((drdp!D226)*MBZ!$B226+(drdp!G226)*MBZ!$C226+(drdp!J226)*MBZ!$D226)</f>
        <v>0</v>
      </c>
      <c r="K226" s="21">
        <f>SUM(E$3:E225)+H226</f>
        <v>17.517680959535834</v>
      </c>
      <c r="L226" s="21">
        <f>SUM(F$3:F225)+I226</f>
        <v>-4.6938484663736801</v>
      </c>
      <c r="M226" s="21">
        <f>SUM(G$3:G225)+J226</f>
        <v>0</v>
      </c>
      <c r="N226" s="19">
        <f t="shared" si="19"/>
        <v>306.86914620008429</v>
      </c>
      <c r="O226" s="19">
        <f t="shared" si="20"/>
        <v>22.032213425278549</v>
      </c>
      <c r="P226" s="19">
        <f t="shared" si="21"/>
        <v>0</v>
      </c>
      <c r="Q226" s="19">
        <f t="shared" si="22"/>
        <v>-82.225339906340693</v>
      </c>
      <c r="R226" s="19">
        <f t="shared" si="23"/>
        <v>0</v>
      </c>
      <c r="S226" s="19">
        <f t="shared" si="24"/>
        <v>0</v>
      </c>
    </row>
    <row r="227" spans="1:19" x14ac:dyDescent="0.25">
      <c r="A227" s="26">
        <f>Wellpath!E227</f>
        <v>6720</v>
      </c>
      <c r="B227" s="22">
        <v>0</v>
      </c>
      <c r="C227" s="22">
        <v>0</v>
      </c>
      <c r="D227" s="22">
        <f>-SIN(Wellpath!L227) * SIN(Wellpath!O227) / (Bfield * COS(Dip))</f>
        <v>-6.3532245883965926E-5</v>
      </c>
      <c r="E227" s="20">
        <f>Model!$W$16*((drdp!B227+drdp!K227)*MBZ!$B227+(drdp!E227+drdp!N227)*MBZ!$C227+(drdp!H227+drdp!Q227)*MBZ!$D227)</f>
        <v>0.1288716179130871</v>
      </c>
      <c r="F227" s="20">
        <f>Model!$W$16*((drdp!C227+drdp!L227)*MBZ!$B227+(drdp!F227+drdp!O227)*MBZ!$C227+(drdp!I227+drdp!R227)*MBZ!$D227)</f>
        <v>-3.4531045947103892E-2</v>
      </c>
      <c r="G227" s="20">
        <f>Model!$W$16*((drdp!D227+drdp!M227)*MBZ!$B227+(drdp!G227+drdp!P227)*MBZ!$C227+(drdp!J227+drdp!S227)*MBZ!$D227)</f>
        <v>0</v>
      </c>
      <c r="H227" s="18">
        <f>Model!$W$16*((drdp!B227)*MBZ!$B227+(drdp!E227)*MBZ!$C227+(drdp!H227)*MBZ!$D227)</f>
        <v>6.443580895654355E-2</v>
      </c>
      <c r="I227" s="18">
        <f>Model!$W$16*((drdp!C227)*MBZ!$B227+(drdp!F227)*MBZ!$C227+(drdp!I227)*MBZ!$D227)</f>
        <v>-1.7265522973551946E-2</v>
      </c>
      <c r="J227" s="18">
        <f>Model!$W$16*((drdp!D227)*MBZ!$B227+(drdp!G227)*MBZ!$C227+(drdp!J227)*MBZ!$D227)</f>
        <v>0</v>
      </c>
      <c r="K227" s="21">
        <f>SUM(E$3:E226)+H227</f>
        <v>17.646552577448922</v>
      </c>
      <c r="L227" s="21">
        <f>SUM(F$3:F226)+I227</f>
        <v>-4.7283795123207844</v>
      </c>
      <c r="M227" s="21">
        <f>SUM(G$3:G226)+J227</f>
        <v>0</v>
      </c>
      <c r="N227" s="19">
        <f t="shared" si="19"/>
        <v>311.40081786866921</v>
      </c>
      <c r="O227" s="19">
        <f t="shared" si="20"/>
        <v>22.35757281253494</v>
      </c>
      <c r="P227" s="19">
        <f t="shared" si="21"/>
        <v>0</v>
      </c>
      <c r="Q227" s="19">
        <f t="shared" si="22"/>
        <v>-83.439597670301012</v>
      </c>
      <c r="R227" s="19">
        <f t="shared" si="23"/>
        <v>0</v>
      </c>
      <c r="S227" s="19">
        <f t="shared" si="24"/>
        <v>0</v>
      </c>
    </row>
    <row r="228" spans="1:19" x14ac:dyDescent="0.25">
      <c r="A228" s="26">
        <f>Wellpath!E228</f>
        <v>6750</v>
      </c>
      <c r="B228" s="22">
        <v>0</v>
      </c>
      <c r="C228" s="22">
        <v>0</v>
      </c>
      <c r="D228" s="22">
        <f>-SIN(Wellpath!L228) * SIN(Wellpath!O228) / (Bfield * COS(Dip))</f>
        <v>-6.3532245883965926E-5</v>
      </c>
      <c r="E228" s="20">
        <f>Model!$W$16*((drdp!B228+drdp!K228)*MBZ!$B228+(drdp!E228+drdp!N228)*MBZ!$C228+(drdp!H228+drdp!Q228)*MBZ!$D228)</f>
        <v>0.1288716179130871</v>
      </c>
      <c r="F228" s="20">
        <f>Model!$W$16*((drdp!C228+drdp!L228)*MBZ!$B228+(drdp!F228+drdp!O228)*MBZ!$C228+(drdp!I228+drdp!R228)*MBZ!$D228)</f>
        <v>-3.4531045947103892E-2</v>
      </c>
      <c r="G228" s="20">
        <f>Model!$W$16*((drdp!D228+drdp!M228)*MBZ!$B228+(drdp!G228+drdp!P228)*MBZ!$C228+(drdp!J228+drdp!S228)*MBZ!$D228)</f>
        <v>0</v>
      </c>
      <c r="H228" s="18">
        <f>Model!$W$16*((drdp!B228)*MBZ!$B228+(drdp!E228)*MBZ!$C228+(drdp!H228)*MBZ!$D228)</f>
        <v>6.443580895654355E-2</v>
      </c>
      <c r="I228" s="18">
        <f>Model!$W$16*((drdp!C228)*MBZ!$B228+(drdp!F228)*MBZ!$C228+(drdp!I228)*MBZ!$D228)</f>
        <v>-1.7265522973551946E-2</v>
      </c>
      <c r="J228" s="18">
        <f>Model!$W$16*((drdp!D228)*MBZ!$B228+(drdp!G228)*MBZ!$C228+(drdp!J228)*MBZ!$D228)</f>
        <v>0</v>
      </c>
      <c r="K228" s="21">
        <f>SUM(E$3:E227)+H228</f>
        <v>17.77542419536201</v>
      </c>
      <c r="L228" s="21">
        <f>SUM(F$3:F227)+I228</f>
        <v>-4.7629105582678886</v>
      </c>
      <c r="M228" s="21">
        <f>SUM(G$3:G227)+J228</f>
        <v>0</v>
      </c>
      <c r="N228" s="19">
        <f t="shared" si="19"/>
        <v>315.96570532506115</v>
      </c>
      <c r="O228" s="19">
        <f t="shared" si="20"/>
        <v>22.685316986059728</v>
      </c>
      <c r="P228" s="19">
        <f t="shared" si="21"/>
        <v>0</v>
      </c>
      <c r="Q228" s="19">
        <f t="shared" si="22"/>
        <v>-84.662755577780203</v>
      </c>
      <c r="R228" s="19">
        <f t="shared" si="23"/>
        <v>0</v>
      </c>
      <c r="S228" s="19">
        <f t="shared" si="24"/>
        <v>0</v>
      </c>
    </row>
    <row r="229" spans="1:19" x14ac:dyDescent="0.25">
      <c r="A229" s="26">
        <f>Wellpath!E229</f>
        <v>6780</v>
      </c>
      <c r="B229" s="22">
        <v>0</v>
      </c>
      <c r="C229" s="22">
        <v>0</v>
      </c>
      <c r="D229" s="22">
        <f>-SIN(Wellpath!L229) * SIN(Wellpath!O229) / (Bfield * COS(Dip))</f>
        <v>-6.3532245883965926E-5</v>
      </c>
      <c r="E229" s="20">
        <f>Model!$W$16*((drdp!B229+drdp!K229)*MBZ!$B229+(drdp!E229+drdp!N229)*MBZ!$C229+(drdp!H229+drdp!Q229)*MBZ!$D229)</f>
        <v>0.1288716179130871</v>
      </c>
      <c r="F229" s="20">
        <f>Model!$W$16*((drdp!C229+drdp!L229)*MBZ!$B229+(drdp!F229+drdp!O229)*MBZ!$C229+(drdp!I229+drdp!R229)*MBZ!$D229)</f>
        <v>-3.4531045947103892E-2</v>
      </c>
      <c r="G229" s="20">
        <f>Model!$W$16*((drdp!D229+drdp!M229)*MBZ!$B229+(drdp!G229+drdp!P229)*MBZ!$C229+(drdp!J229+drdp!S229)*MBZ!$D229)</f>
        <v>0</v>
      </c>
      <c r="H229" s="18">
        <f>Model!$W$16*((drdp!B229)*MBZ!$B229+(drdp!E229)*MBZ!$C229+(drdp!H229)*MBZ!$D229)</f>
        <v>6.443580895654355E-2</v>
      </c>
      <c r="I229" s="18">
        <f>Model!$W$16*((drdp!C229)*MBZ!$B229+(drdp!F229)*MBZ!$C229+(drdp!I229)*MBZ!$D229)</f>
        <v>-1.7265522973551946E-2</v>
      </c>
      <c r="J229" s="18">
        <f>Model!$W$16*((drdp!D229)*MBZ!$B229+(drdp!G229)*MBZ!$C229+(drdp!J229)*MBZ!$D229)</f>
        <v>0</v>
      </c>
      <c r="K229" s="21">
        <f>SUM(E$3:E228)+H229</f>
        <v>17.904295813275098</v>
      </c>
      <c r="L229" s="21">
        <f>SUM(F$3:F228)+I229</f>
        <v>-4.7974416042149928</v>
      </c>
      <c r="M229" s="21">
        <f>SUM(G$3:G228)+J229</f>
        <v>0</v>
      </c>
      <c r="N229" s="19">
        <f t="shared" si="19"/>
        <v>320.56380856926023</v>
      </c>
      <c r="O229" s="19">
        <f t="shared" si="20"/>
        <v>23.015445945852925</v>
      </c>
      <c r="P229" s="19">
        <f t="shared" si="21"/>
        <v>0</v>
      </c>
      <c r="Q229" s="19">
        <f t="shared" si="22"/>
        <v>-85.894813628778266</v>
      </c>
      <c r="R229" s="19">
        <f t="shared" si="23"/>
        <v>0</v>
      </c>
      <c r="S229" s="19">
        <f t="shared" si="24"/>
        <v>0</v>
      </c>
    </row>
    <row r="230" spans="1:19" x14ac:dyDescent="0.25">
      <c r="A230" s="26">
        <f>Wellpath!E230</f>
        <v>6810</v>
      </c>
      <c r="B230" s="22">
        <v>0</v>
      </c>
      <c r="C230" s="22">
        <v>0</v>
      </c>
      <c r="D230" s="22">
        <f>-SIN(Wellpath!L230) * SIN(Wellpath!O230) / (Bfield * COS(Dip))</f>
        <v>-6.3532245883965926E-5</v>
      </c>
      <c r="E230" s="20">
        <f>Model!$W$16*((drdp!B230+drdp!K230)*MBZ!$B230+(drdp!E230+drdp!N230)*MBZ!$C230+(drdp!H230+drdp!Q230)*MBZ!$D230)</f>
        <v>0.1288716179130871</v>
      </c>
      <c r="F230" s="20">
        <f>Model!$W$16*((drdp!C230+drdp!L230)*MBZ!$B230+(drdp!F230+drdp!O230)*MBZ!$C230+(drdp!I230+drdp!R230)*MBZ!$D230)</f>
        <v>-3.4531045947103892E-2</v>
      </c>
      <c r="G230" s="20">
        <f>Model!$W$16*((drdp!D230+drdp!M230)*MBZ!$B230+(drdp!G230+drdp!P230)*MBZ!$C230+(drdp!J230+drdp!S230)*MBZ!$D230)</f>
        <v>0</v>
      </c>
      <c r="H230" s="18">
        <f>Model!$W$16*((drdp!B230)*MBZ!$B230+(drdp!E230)*MBZ!$C230+(drdp!H230)*MBZ!$D230)</f>
        <v>6.443580895654355E-2</v>
      </c>
      <c r="I230" s="18">
        <f>Model!$W$16*((drdp!C230)*MBZ!$B230+(drdp!F230)*MBZ!$C230+(drdp!I230)*MBZ!$D230)</f>
        <v>-1.7265522973551946E-2</v>
      </c>
      <c r="J230" s="18">
        <f>Model!$W$16*((drdp!D230)*MBZ!$B230+(drdp!G230)*MBZ!$C230+(drdp!J230)*MBZ!$D230)</f>
        <v>0</v>
      </c>
      <c r="K230" s="21">
        <f>SUM(E$3:E229)+H230</f>
        <v>18.033167431188186</v>
      </c>
      <c r="L230" s="21">
        <f>SUM(F$3:F229)+I230</f>
        <v>-4.831972650162097</v>
      </c>
      <c r="M230" s="21">
        <f>SUM(G$3:G229)+J230</f>
        <v>0</v>
      </c>
      <c r="N230" s="19">
        <f t="shared" si="19"/>
        <v>325.19512760126634</v>
      </c>
      <c r="O230" s="19">
        <f t="shared" si="20"/>
        <v>23.347959691914518</v>
      </c>
      <c r="P230" s="19">
        <f t="shared" si="21"/>
        <v>0</v>
      </c>
      <c r="Q230" s="19">
        <f t="shared" si="22"/>
        <v>-87.135771823295201</v>
      </c>
      <c r="R230" s="19">
        <f t="shared" si="23"/>
        <v>0</v>
      </c>
      <c r="S230" s="19">
        <f t="shared" si="24"/>
        <v>0</v>
      </c>
    </row>
    <row r="231" spans="1:19" x14ac:dyDescent="0.25">
      <c r="A231" s="26">
        <f>Wellpath!E231</f>
        <v>6840</v>
      </c>
      <c r="B231" s="22">
        <v>0</v>
      </c>
      <c r="C231" s="22">
        <v>0</v>
      </c>
      <c r="D231" s="22">
        <f>-SIN(Wellpath!L231) * SIN(Wellpath!O231) / (Bfield * COS(Dip))</f>
        <v>-6.3532245883965926E-5</v>
      </c>
      <c r="E231" s="20">
        <f>Model!$W$16*((drdp!B231+drdp!K231)*MBZ!$B231+(drdp!E231+drdp!N231)*MBZ!$C231+(drdp!H231+drdp!Q231)*MBZ!$D231)</f>
        <v>0.1288716179130871</v>
      </c>
      <c r="F231" s="20">
        <f>Model!$W$16*((drdp!C231+drdp!L231)*MBZ!$B231+(drdp!F231+drdp!O231)*MBZ!$C231+(drdp!I231+drdp!R231)*MBZ!$D231)</f>
        <v>-3.4531045947103892E-2</v>
      </c>
      <c r="G231" s="20">
        <f>Model!$W$16*((drdp!D231+drdp!M231)*MBZ!$B231+(drdp!G231+drdp!P231)*MBZ!$C231+(drdp!J231+drdp!S231)*MBZ!$D231)</f>
        <v>0</v>
      </c>
      <c r="H231" s="18">
        <f>Model!$W$16*((drdp!B231)*MBZ!$B231+(drdp!E231)*MBZ!$C231+(drdp!H231)*MBZ!$D231)</f>
        <v>6.443580895654355E-2</v>
      </c>
      <c r="I231" s="18">
        <f>Model!$W$16*((drdp!C231)*MBZ!$B231+(drdp!F231)*MBZ!$C231+(drdp!I231)*MBZ!$D231)</f>
        <v>-1.7265522973551946E-2</v>
      </c>
      <c r="J231" s="18">
        <f>Model!$W$16*((drdp!D231)*MBZ!$B231+(drdp!G231)*MBZ!$C231+(drdp!J231)*MBZ!$D231)</f>
        <v>0</v>
      </c>
      <c r="K231" s="21">
        <f>SUM(E$3:E230)+H231</f>
        <v>18.162039049101274</v>
      </c>
      <c r="L231" s="21">
        <f>SUM(F$3:F230)+I231</f>
        <v>-4.8665036961092012</v>
      </c>
      <c r="M231" s="21">
        <f>SUM(G$3:G230)+J231</f>
        <v>0</v>
      </c>
      <c r="N231" s="19">
        <f t="shared" si="19"/>
        <v>329.85966242107952</v>
      </c>
      <c r="O231" s="19">
        <f t="shared" si="20"/>
        <v>23.682858224244516</v>
      </c>
      <c r="P231" s="19">
        <f t="shared" si="21"/>
        <v>0</v>
      </c>
      <c r="Q231" s="19">
        <f t="shared" si="22"/>
        <v>-88.385630161330994</v>
      </c>
      <c r="R231" s="19">
        <f t="shared" si="23"/>
        <v>0</v>
      </c>
      <c r="S231" s="19">
        <f t="shared" si="24"/>
        <v>0</v>
      </c>
    </row>
    <row r="232" spans="1:19" x14ac:dyDescent="0.25">
      <c r="A232" s="26">
        <f>Wellpath!E232</f>
        <v>6870</v>
      </c>
      <c r="B232" s="22">
        <v>0</v>
      </c>
      <c r="C232" s="22">
        <v>0</v>
      </c>
      <c r="D232" s="22">
        <f>-SIN(Wellpath!L232) * SIN(Wellpath!O232) / (Bfield * COS(Dip))</f>
        <v>-6.3532245883965926E-5</v>
      </c>
      <c r="E232" s="20">
        <f>Model!$W$16*((drdp!B232+drdp!K232)*MBZ!$B232+(drdp!E232+drdp!N232)*MBZ!$C232+(drdp!H232+drdp!Q232)*MBZ!$D232)</f>
        <v>0.1288716179130871</v>
      </c>
      <c r="F232" s="20">
        <f>Model!$W$16*((drdp!C232+drdp!L232)*MBZ!$B232+(drdp!F232+drdp!O232)*MBZ!$C232+(drdp!I232+drdp!R232)*MBZ!$D232)</f>
        <v>-3.4531045947103892E-2</v>
      </c>
      <c r="G232" s="20">
        <f>Model!$W$16*((drdp!D232+drdp!M232)*MBZ!$B232+(drdp!G232+drdp!P232)*MBZ!$C232+(drdp!J232+drdp!S232)*MBZ!$D232)</f>
        <v>0</v>
      </c>
      <c r="H232" s="18">
        <f>Model!$W$16*((drdp!B232)*MBZ!$B232+(drdp!E232)*MBZ!$C232+(drdp!H232)*MBZ!$D232)</f>
        <v>6.443580895654355E-2</v>
      </c>
      <c r="I232" s="18">
        <f>Model!$W$16*((drdp!C232)*MBZ!$B232+(drdp!F232)*MBZ!$C232+(drdp!I232)*MBZ!$D232)</f>
        <v>-1.7265522973551946E-2</v>
      </c>
      <c r="J232" s="18">
        <f>Model!$W$16*((drdp!D232)*MBZ!$B232+(drdp!G232)*MBZ!$C232+(drdp!J232)*MBZ!$D232)</f>
        <v>0</v>
      </c>
      <c r="K232" s="21">
        <f>SUM(E$3:E231)+H232</f>
        <v>18.290910667014362</v>
      </c>
      <c r="L232" s="21">
        <f>SUM(F$3:F231)+I232</f>
        <v>-4.9010347420563054</v>
      </c>
      <c r="M232" s="21">
        <f>SUM(G$3:G231)+J232</f>
        <v>0</v>
      </c>
      <c r="N232" s="19">
        <f t="shared" si="19"/>
        <v>334.55741302869978</v>
      </c>
      <c r="O232" s="19">
        <f t="shared" si="20"/>
        <v>24.020141542842914</v>
      </c>
      <c r="P232" s="19">
        <f t="shared" si="21"/>
        <v>0</v>
      </c>
      <c r="Q232" s="19">
        <f t="shared" si="22"/>
        <v>-89.644388642885659</v>
      </c>
      <c r="R232" s="19">
        <f t="shared" si="23"/>
        <v>0</v>
      </c>
      <c r="S232" s="19">
        <f t="shared" si="24"/>
        <v>0</v>
      </c>
    </row>
    <row r="233" spans="1:19" x14ac:dyDescent="0.25">
      <c r="A233" s="26">
        <f>Wellpath!E233</f>
        <v>6900</v>
      </c>
      <c r="B233" s="22">
        <v>0</v>
      </c>
      <c r="C233" s="22">
        <v>0</v>
      </c>
      <c r="D233" s="22">
        <f>-SIN(Wellpath!L233) * SIN(Wellpath!O233) / (Bfield * COS(Dip))</f>
        <v>-6.3532245883965926E-5</v>
      </c>
      <c r="E233" s="20">
        <f>Model!$W$16*((drdp!B233+drdp!K233)*MBZ!$B233+(drdp!E233+drdp!N233)*MBZ!$C233+(drdp!H233+drdp!Q233)*MBZ!$D233)</f>
        <v>0.1288716179130871</v>
      </c>
      <c r="F233" s="20">
        <f>Model!$W$16*((drdp!C233+drdp!L233)*MBZ!$B233+(drdp!F233+drdp!O233)*MBZ!$C233+(drdp!I233+drdp!R233)*MBZ!$D233)</f>
        <v>-3.4531045947103892E-2</v>
      </c>
      <c r="G233" s="20">
        <f>Model!$W$16*((drdp!D233+drdp!M233)*MBZ!$B233+(drdp!G233+drdp!P233)*MBZ!$C233+(drdp!J233+drdp!S233)*MBZ!$D233)</f>
        <v>0</v>
      </c>
      <c r="H233" s="18">
        <f>Model!$W$16*((drdp!B233)*MBZ!$B233+(drdp!E233)*MBZ!$C233+(drdp!H233)*MBZ!$D233)</f>
        <v>6.443580895654355E-2</v>
      </c>
      <c r="I233" s="18">
        <f>Model!$W$16*((drdp!C233)*MBZ!$B233+(drdp!F233)*MBZ!$C233+(drdp!I233)*MBZ!$D233)</f>
        <v>-1.7265522973551946E-2</v>
      </c>
      <c r="J233" s="18">
        <f>Model!$W$16*((drdp!D233)*MBZ!$B233+(drdp!G233)*MBZ!$C233+(drdp!J233)*MBZ!$D233)</f>
        <v>0</v>
      </c>
      <c r="K233" s="21">
        <f>SUM(E$3:E232)+H233</f>
        <v>18.41978228492745</v>
      </c>
      <c r="L233" s="21">
        <f>SUM(F$3:F232)+I233</f>
        <v>-4.9355657880034096</v>
      </c>
      <c r="M233" s="21">
        <f>SUM(G$3:G232)+J233</f>
        <v>0</v>
      </c>
      <c r="N233" s="19">
        <f t="shared" si="19"/>
        <v>339.28837942412713</v>
      </c>
      <c r="O233" s="19">
        <f t="shared" si="20"/>
        <v>24.359809647709717</v>
      </c>
      <c r="P233" s="19">
        <f t="shared" si="21"/>
        <v>0</v>
      </c>
      <c r="Q233" s="19">
        <f t="shared" si="22"/>
        <v>-90.912047267959196</v>
      </c>
      <c r="R233" s="19">
        <f t="shared" si="23"/>
        <v>0</v>
      </c>
      <c r="S233" s="19">
        <f t="shared" si="24"/>
        <v>0</v>
      </c>
    </row>
    <row r="234" spans="1:19" x14ac:dyDescent="0.25">
      <c r="A234" s="26">
        <f>Wellpath!E234</f>
        <v>6930</v>
      </c>
      <c r="B234" s="22">
        <v>0</v>
      </c>
      <c r="C234" s="22">
        <v>0</v>
      </c>
      <c r="D234" s="22">
        <f>-SIN(Wellpath!L234) * SIN(Wellpath!O234) / (Bfield * COS(Dip))</f>
        <v>-6.3532245883965926E-5</v>
      </c>
      <c r="E234" s="20">
        <f>Model!$W$16*((drdp!B234+drdp!K234)*MBZ!$B234+(drdp!E234+drdp!N234)*MBZ!$C234+(drdp!H234+drdp!Q234)*MBZ!$D234)</f>
        <v>0.1288716179130871</v>
      </c>
      <c r="F234" s="20">
        <f>Model!$W$16*((drdp!C234+drdp!L234)*MBZ!$B234+(drdp!F234+drdp!O234)*MBZ!$C234+(drdp!I234+drdp!R234)*MBZ!$D234)</f>
        <v>-3.4531045947103892E-2</v>
      </c>
      <c r="G234" s="20">
        <f>Model!$W$16*((drdp!D234+drdp!M234)*MBZ!$B234+(drdp!G234+drdp!P234)*MBZ!$C234+(drdp!J234+drdp!S234)*MBZ!$D234)</f>
        <v>0</v>
      </c>
      <c r="H234" s="18">
        <f>Model!$W$16*((drdp!B234)*MBZ!$B234+(drdp!E234)*MBZ!$C234+(drdp!H234)*MBZ!$D234)</f>
        <v>6.443580895654355E-2</v>
      </c>
      <c r="I234" s="18">
        <f>Model!$W$16*((drdp!C234)*MBZ!$B234+(drdp!F234)*MBZ!$C234+(drdp!I234)*MBZ!$D234)</f>
        <v>-1.7265522973551946E-2</v>
      </c>
      <c r="J234" s="18">
        <f>Model!$W$16*((drdp!D234)*MBZ!$B234+(drdp!G234)*MBZ!$C234+(drdp!J234)*MBZ!$D234)</f>
        <v>0</v>
      </c>
      <c r="K234" s="21">
        <f>SUM(E$3:E233)+H234</f>
        <v>18.548653902840538</v>
      </c>
      <c r="L234" s="21">
        <f>SUM(F$3:F233)+I234</f>
        <v>-4.9700968339505138</v>
      </c>
      <c r="M234" s="21">
        <f>SUM(G$3:G233)+J234</f>
        <v>0</v>
      </c>
      <c r="N234" s="19">
        <f t="shared" si="19"/>
        <v>344.05256160736155</v>
      </c>
      <c r="O234" s="19">
        <f t="shared" si="20"/>
        <v>24.701862538844921</v>
      </c>
      <c r="P234" s="19">
        <f t="shared" si="21"/>
        <v>0</v>
      </c>
      <c r="Q234" s="19">
        <f t="shared" si="22"/>
        <v>-92.188606036551604</v>
      </c>
      <c r="R234" s="19">
        <f t="shared" si="23"/>
        <v>0</v>
      </c>
      <c r="S234" s="19">
        <f t="shared" si="24"/>
        <v>0</v>
      </c>
    </row>
    <row r="235" spans="1:19" x14ac:dyDescent="0.25">
      <c r="A235" s="26">
        <f>Wellpath!E235</f>
        <v>6960</v>
      </c>
      <c r="B235" s="22">
        <v>0</v>
      </c>
      <c r="C235" s="22">
        <v>0</v>
      </c>
      <c r="D235" s="22">
        <f>-SIN(Wellpath!L235) * SIN(Wellpath!O235) / (Bfield * COS(Dip))</f>
        <v>-6.3532245883965926E-5</v>
      </c>
      <c r="E235" s="20">
        <f>Model!$W$16*((drdp!B235+drdp!K235)*MBZ!$B235+(drdp!E235+drdp!N235)*MBZ!$C235+(drdp!H235+drdp!Q235)*MBZ!$D235)</f>
        <v>0.1288716179130871</v>
      </c>
      <c r="F235" s="20">
        <f>Model!$W$16*((drdp!C235+drdp!L235)*MBZ!$B235+(drdp!F235+drdp!O235)*MBZ!$C235+(drdp!I235+drdp!R235)*MBZ!$D235)</f>
        <v>-3.4531045947103892E-2</v>
      </c>
      <c r="G235" s="20">
        <f>Model!$W$16*((drdp!D235+drdp!M235)*MBZ!$B235+(drdp!G235+drdp!P235)*MBZ!$C235+(drdp!J235+drdp!S235)*MBZ!$D235)</f>
        <v>0</v>
      </c>
      <c r="H235" s="18">
        <f>Model!$W$16*((drdp!B235)*MBZ!$B235+(drdp!E235)*MBZ!$C235+(drdp!H235)*MBZ!$D235)</f>
        <v>6.443580895654355E-2</v>
      </c>
      <c r="I235" s="18">
        <f>Model!$W$16*((drdp!C235)*MBZ!$B235+(drdp!F235)*MBZ!$C235+(drdp!I235)*MBZ!$D235)</f>
        <v>-1.7265522973551946E-2</v>
      </c>
      <c r="J235" s="18">
        <f>Model!$W$16*((drdp!D235)*MBZ!$B235+(drdp!G235)*MBZ!$C235+(drdp!J235)*MBZ!$D235)</f>
        <v>0</v>
      </c>
      <c r="K235" s="21">
        <f>SUM(E$3:E234)+H235</f>
        <v>18.677525520753626</v>
      </c>
      <c r="L235" s="21">
        <f>SUM(F$3:F234)+I235</f>
        <v>-5.004627879897618</v>
      </c>
      <c r="M235" s="21">
        <f>SUM(G$3:G234)+J235</f>
        <v>0</v>
      </c>
      <c r="N235" s="19">
        <f t="shared" si="19"/>
        <v>348.849959578403</v>
      </c>
      <c r="O235" s="19">
        <f t="shared" si="20"/>
        <v>25.046300216248529</v>
      </c>
      <c r="P235" s="19">
        <f t="shared" si="21"/>
        <v>0</v>
      </c>
      <c r="Q235" s="19">
        <f t="shared" si="22"/>
        <v>-93.474064948662871</v>
      </c>
      <c r="R235" s="19">
        <f t="shared" si="23"/>
        <v>0</v>
      </c>
      <c r="S235" s="19">
        <f t="shared" si="24"/>
        <v>0</v>
      </c>
    </row>
    <row r="236" spans="1:19" x14ac:dyDescent="0.25">
      <c r="A236" s="26">
        <f>Wellpath!E236</f>
        <v>6990</v>
      </c>
      <c r="B236" s="22">
        <v>0</v>
      </c>
      <c r="C236" s="22">
        <v>0</v>
      </c>
      <c r="D236" s="22">
        <f>-SIN(Wellpath!L236) * SIN(Wellpath!O236) / (Bfield * COS(Dip))</f>
        <v>-6.3532245883965926E-5</v>
      </c>
      <c r="E236" s="20">
        <f>Model!$W$16*((drdp!B236+drdp!K236)*MBZ!$B236+(drdp!E236+drdp!N236)*MBZ!$C236+(drdp!H236+drdp!Q236)*MBZ!$D236)</f>
        <v>0.1288716179130871</v>
      </c>
      <c r="F236" s="20">
        <f>Model!$W$16*((drdp!C236+drdp!L236)*MBZ!$B236+(drdp!F236+drdp!O236)*MBZ!$C236+(drdp!I236+drdp!R236)*MBZ!$D236)</f>
        <v>-3.4531045947103892E-2</v>
      </c>
      <c r="G236" s="20">
        <f>Model!$W$16*((drdp!D236+drdp!M236)*MBZ!$B236+(drdp!G236+drdp!P236)*MBZ!$C236+(drdp!J236+drdp!S236)*MBZ!$D236)</f>
        <v>0</v>
      </c>
      <c r="H236" s="18">
        <f>Model!$W$16*((drdp!B236)*MBZ!$B236+(drdp!E236)*MBZ!$C236+(drdp!H236)*MBZ!$D236)</f>
        <v>6.443580895654355E-2</v>
      </c>
      <c r="I236" s="18">
        <f>Model!$W$16*((drdp!C236)*MBZ!$B236+(drdp!F236)*MBZ!$C236+(drdp!I236)*MBZ!$D236)</f>
        <v>-1.7265522973551946E-2</v>
      </c>
      <c r="J236" s="18">
        <f>Model!$W$16*((drdp!D236)*MBZ!$B236+(drdp!G236)*MBZ!$C236+(drdp!J236)*MBZ!$D236)</f>
        <v>0</v>
      </c>
      <c r="K236" s="21">
        <f>SUM(E$3:E235)+H236</f>
        <v>18.806397138666714</v>
      </c>
      <c r="L236" s="21">
        <f>SUM(F$3:F235)+I236</f>
        <v>-5.0391589258447222</v>
      </c>
      <c r="M236" s="21">
        <f>SUM(G$3:G235)+J236</f>
        <v>0</v>
      </c>
      <c r="N236" s="19">
        <f t="shared" si="19"/>
        <v>353.68057333725159</v>
      </c>
      <c r="O236" s="19">
        <f t="shared" si="20"/>
        <v>25.393122679920534</v>
      </c>
      <c r="P236" s="19">
        <f t="shared" si="21"/>
        <v>0</v>
      </c>
      <c r="Q236" s="19">
        <f t="shared" si="22"/>
        <v>-94.768424004293024</v>
      </c>
      <c r="R236" s="19">
        <f t="shared" si="23"/>
        <v>0</v>
      </c>
      <c r="S236" s="19">
        <f t="shared" si="24"/>
        <v>0</v>
      </c>
    </row>
    <row r="237" spans="1:19" x14ac:dyDescent="0.25">
      <c r="A237" s="26">
        <f>Wellpath!E237</f>
        <v>7020</v>
      </c>
      <c r="B237" s="22">
        <v>0</v>
      </c>
      <c r="C237" s="22">
        <v>0</v>
      </c>
      <c r="D237" s="22">
        <f>-SIN(Wellpath!L237) * SIN(Wellpath!O237) / (Bfield * COS(Dip))</f>
        <v>-6.3532245883965926E-5</v>
      </c>
      <c r="E237" s="20">
        <f>Model!$W$16*((drdp!B237+drdp!K237)*MBZ!$B237+(drdp!E237+drdp!N237)*MBZ!$C237+(drdp!H237+drdp!Q237)*MBZ!$D237)</f>
        <v>0.1288716179130871</v>
      </c>
      <c r="F237" s="20">
        <f>Model!$W$16*((drdp!C237+drdp!L237)*MBZ!$B237+(drdp!F237+drdp!O237)*MBZ!$C237+(drdp!I237+drdp!R237)*MBZ!$D237)</f>
        <v>-3.4531045947103892E-2</v>
      </c>
      <c r="G237" s="20">
        <f>Model!$W$16*((drdp!D237+drdp!M237)*MBZ!$B237+(drdp!G237+drdp!P237)*MBZ!$C237+(drdp!J237+drdp!S237)*MBZ!$D237)</f>
        <v>0</v>
      </c>
      <c r="H237" s="18">
        <f>Model!$W$16*((drdp!B237)*MBZ!$B237+(drdp!E237)*MBZ!$C237+(drdp!H237)*MBZ!$D237)</f>
        <v>6.443580895654355E-2</v>
      </c>
      <c r="I237" s="18">
        <f>Model!$W$16*((drdp!C237)*MBZ!$B237+(drdp!F237)*MBZ!$C237+(drdp!I237)*MBZ!$D237)</f>
        <v>-1.7265522973551946E-2</v>
      </c>
      <c r="J237" s="18">
        <f>Model!$W$16*((drdp!D237)*MBZ!$B237+(drdp!G237)*MBZ!$C237+(drdp!J237)*MBZ!$D237)</f>
        <v>0</v>
      </c>
      <c r="K237" s="21">
        <f>SUM(E$3:E236)+H237</f>
        <v>18.935268756579802</v>
      </c>
      <c r="L237" s="21">
        <f>SUM(F$3:F236)+I237</f>
        <v>-5.0736899717918265</v>
      </c>
      <c r="M237" s="21">
        <f>SUM(G$3:G236)+J237</f>
        <v>0</v>
      </c>
      <c r="N237" s="19">
        <f t="shared" si="19"/>
        <v>358.5444028839072</v>
      </c>
      <c r="O237" s="19">
        <f t="shared" si="20"/>
        <v>25.742329929860944</v>
      </c>
      <c r="P237" s="19">
        <f t="shared" si="21"/>
        <v>0</v>
      </c>
      <c r="Q237" s="19">
        <f t="shared" si="22"/>
        <v>-96.071683203442035</v>
      </c>
      <c r="R237" s="19">
        <f t="shared" si="23"/>
        <v>0</v>
      </c>
      <c r="S237" s="19">
        <f t="shared" si="24"/>
        <v>0</v>
      </c>
    </row>
    <row r="238" spans="1:19" x14ac:dyDescent="0.25">
      <c r="A238" s="26">
        <f>Wellpath!E238</f>
        <v>7050</v>
      </c>
      <c r="B238" s="22">
        <v>0</v>
      </c>
      <c r="C238" s="22">
        <v>0</v>
      </c>
      <c r="D238" s="22">
        <f>-SIN(Wellpath!L238) * SIN(Wellpath!O238) / (Bfield * COS(Dip))</f>
        <v>-6.3532245883965926E-5</v>
      </c>
      <c r="E238" s="20">
        <f>Model!$W$16*((drdp!B238+drdp!K238)*MBZ!$B238+(drdp!E238+drdp!N238)*MBZ!$C238+(drdp!H238+drdp!Q238)*MBZ!$D238)</f>
        <v>0.1288716179130871</v>
      </c>
      <c r="F238" s="20">
        <f>Model!$W$16*((drdp!C238+drdp!L238)*MBZ!$B238+(drdp!F238+drdp!O238)*MBZ!$C238+(drdp!I238+drdp!R238)*MBZ!$D238)</f>
        <v>-3.4531045947103892E-2</v>
      </c>
      <c r="G238" s="20">
        <f>Model!$W$16*((drdp!D238+drdp!M238)*MBZ!$B238+(drdp!G238+drdp!P238)*MBZ!$C238+(drdp!J238+drdp!S238)*MBZ!$D238)</f>
        <v>0</v>
      </c>
      <c r="H238" s="18">
        <f>Model!$W$16*((drdp!B238)*MBZ!$B238+(drdp!E238)*MBZ!$C238+(drdp!H238)*MBZ!$D238)</f>
        <v>6.443580895654355E-2</v>
      </c>
      <c r="I238" s="18">
        <f>Model!$W$16*((drdp!C238)*MBZ!$B238+(drdp!F238)*MBZ!$C238+(drdp!I238)*MBZ!$D238)</f>
        <v>-1.7265522973551946E-2</v>
      </c>
      <c r="J238" s="18">
        <f>Model!$W$16*((drdp!D238)*MBZ!$B238+(drdp!G238)*MBZ!$C238+(drdp!J238)*MBZ!$D238)</f>
        <v>0</v>
      </c>
      <c r="K238" s="21">
        <f>SUM(E$3:E237)+H238</f>
        <v>19.06414037449289</v>
      </c>
      <c r="L238" s="21">
        <f>SUM(F$3:F237)+I238</f>
        <v>-5.1082210177389307</v>
      </c>
      <c r="M238" s="21">
        <f>SUM(G$3:G237)+J238</f>
        <v>0</v>
      </c>
      <c r="N238" s="19">
        <f t="shared" si="19"/>
        <v>363.44144821836989</v>
      </c>
      <c r="O238" s="19">
        <f t="shared" si="20"/>
        <v>26.093921966069757</v>
      </c>
      <c r="P238" s="19">
        <f t="shared" si="21"/>
        <v>0</v>
      </c>
      <c r="Q238" s="19">
        <f t="shared" si="22"/>
        <v>-97.383842546109904</v>
      </c>
      <c r="R238" s="19">
        <f t="shared" si="23"/>
        <v>0</v>
      </c>
      <c r="S238" s="19">
        <f t="shared" si="24"/>
        <v>0</v>
      </c>
    </row>
    <row r="239" spans="1:19" x14ac:dyDescent="0.25">
      <c r="A239" s="26">
        <f>Wellpath!E239</f>
        <v>7080</v>
      </c>
      <c r="B239" s="22">
        <v>0</v>
      </c>
      <c r="C239" s="22">
        <v>0</v>
      </c>
      <c r="D239" s="22">
        <f>-SIN(Wellpath!L239) * SIN(Wellpath!O239) / (Bfield * COS(Dip))</f>
        <v>-6.3532245883965926E-5</v>
      </c>
      <c r="E239" s="20">
        <f>Model!$W$16*((drdp!B239+drdp!K239)*MBZ!$B239+(drdp!E239+drdp!N239)*MBZ!$C239+(drdp!H239+drdp!Q239)*MBZ!$D239)</f>
        <v>0.1288716179130871</v>
      </c>
      <c r="F239" s="20">
        <f>Model!$W$16*((drdp!C239+drdp!L239)*MBZ!$B239+(drdp!F239+drdp!O239)*MBZ!$C239+(drdp!I239+drdp!R239)*MBZ!$D239)</f>
        <v>-3.4531045947103892E-2</v>
      </c>
      <c r="G239" s="20">
        <f>Model!$W$16*((drdp!D239+drdp!M239)*MBZ!$B239+(drdp!G239+drdp!P239)*MBZ!$C239+(drdp!J239+drdp!S239)*MBZ!$D239)</f>
        <v>0</v>
      </c>
      <c r="H239" s="18">
        <f>Model!$W$16*((drdp!B239)*MBZ!$B239+(drdp!E239)*MBZ!$C239+(drdp!H239)*MBZ!$D239)</f>
        <v>6.443580895654355E-2</v>
      </c>
      <c r="I239" s="18">
        <f>Model!$W$16*((drdp!C239)*MBZ!$B239+(drdp!F239)*MBZ!$C239+(drdp!I239)*MBZ!$D239)</f>
        <v>-1.7265522973551946E-2</v>
      </c>
      <c r="J239" s="18">
        <f>Model!$W$16*((drdp!D239)*MBZ!$B239+(drdp!G239)*MBZ!$C239+(drdp!J239)*MBZ!$D239)</f>
        <v>0</v>
      </c>
      <c r="K239" s="21">
        <f>SUM(E$3:E238)+H239</f>
        <v>19.193011992405978</v>
      </c>
      <c r="L239" s="21">
        <f>SUM(F$3:F238)+I239</f>
        <v>-5.1427520636860349</v>
      </c>
      <c r="M239" s="21">
        <f>SUM(G$3:G238)+J239</f>
        <v>0</v>
      </c>
      <c r="N239" s="19">
        <f t="shared" si="19"/>
        <v>368.37170934063971</v>
      </c>
      <c r="O239" s="19">
        <f t="shared" si="20"/>
        <v>26.447898788546972</v>
      </c>
      <c r="P239" s="19">
        <f t="shared" si="21"/>
        <v>0</v>
      </c>
      <c r="Q239" s="19">
        <f t="shared" si="22"/>
        <v>-98.704902032296658</v>
      </c>
      <c r="R239" s="19">
        <f t="shared" si="23"/>
        <v>0</v>
      </c>
      <c r="S239" s="19">
        <f t="shared" si="24"/>
        <v>0</v>
      </c>
    </row>
    <row r="240" spans="1:19" x14ac:dyDescent="0.25">
      <c r="A240" s="26">
        <f>Wellpath!E240</f>
        <v>7110</v>
      </c>
      <c r="B240" s="22">
        <v>0</v>
      </c>
      <c r="C240" s="22">
        <v>0</v>
      </c>
      <c r="D240" s="22">
        <f>-SIN(Wellpath!L240) * SIN(Wellpath!O240) / (Bfield * COS(Dip))</f>
        <v>-6.3532245883965926E-5</v>
      </c>
      <c r="E240" s="20">
        <f>Model!$W$16*((drdp!B240+drdp!K240)*MBZ!$B240+(drdp!E240+drdp!N240)*MBZ!$C240+(drdp!H240+drdp!Q240)*MBZ!$D240)</f>
        <v>0.1288716179130871</v>
      </c>
      <c r="F240" s="20">
        <f>Model!$W$16*((drdp!C240+drdp!L240)*MBZ!$B240+(drdp!F240+drdp!O240)*MBZ!$C240+(drdp!I240+drdp!R240)*MBZ!$D240)</f>
        <v>-3.4531045947103892E-2</v>
      </c>
      <c r="G240" s="20">
        <f>Model!$W$16*((drdp!D240+drdp!M240)*MBZ!$B240+(drdp!G240+drdp!P240)*MBZ!$C240+(drdp!J240+drdp!S240)*MBZ!$D240)</f>
        <v>0</v>
      </c>
      <c r="H240" s="18">
        <f>Model!$W$16*((drdp!B240)*MBZ!$B240+(drdp!E240)*MBZ!$C240+(drdp!H240)*MBZ!$D240)</f>
        <v>6.443580895654355E-2</v>
      </c>
      <c r="I240" s="18">
        <f>Model!$W$16*((drdp!C240)*MBZ!$B240+(drdp!F240)*MBZ!$C240+(drdp!I240)*MBZ!$D240)</f>
        <v>-1.7265522973551946E-2</v>
      </c>
      <c r="J240" s="18">
        <f>Model!$W$16*((drdp!D240)*MBZ!$B240+(drdp!G240)*MBZ!$C240+(drdp!J240)*MBZ!$D240)</f>
        <v>0</v>
      </c>
      <c r="K240" s="21">
        <f>SUM(E$3:E239)+H240</f>
        <v>19.321883610319066</v>
      </c>
      <c r="L240" s="21">
        <f>SUM(F$3:F239)+I240</f>
        <v>-5.1772831096331391</v>
      </c>
      <c r="M240" s="21">
        <f>SUM(G$3:G239)+J240</f>
        <v>0</v>
      </c>
      <c r="N240" s="19">
        <f t="shared" si="19"/>
        <v>373.33518625071656</v>
      </c>
      <c r="O240" s="19">
        <f t="shared" si="20"/>
        <v>26.804260397292587</v>
      </c>
      <c r="P240" s="19">
        <f t="shared" si="21"/>
        <v>0</v>
      </c>
      <c r="Q240" s="19">
        <f t="shared" si="22"/>
        <v>-100.03486166200229</v>
      </c>
      <c r="R240" s="19">
        <f t="shared" si="23"/>
        <v>0</v>
      </c>
      <c r="S240" s="19">
        <f t="shared" si="24"/>
        <v>0</v>
      </c>
    </row>
    <row r="241" spans="1:19" x14ac:dyDescent="0.25">
      <c r="A241" s="26">
        <f>Wellpath!E241</f>
        <v>7140</v>
      </c>
      <c r="B241" s="22">
        <v>0</v>
      </c>
      <c r="C241" s="22">
        <v>0</v>
      </c>
      <c r="D241" s="22">
        <f>-SIN(Wellpath!L241) * SIN(Wellpath!O241) / (Bfield * COS(Dip))</f>
        <v>-6.3532245883965926E-5</v>
      </c>
      <c r="E241" s="20">
        <f>Model!$W$16*((drdp!B241+drdp!K241)*MBZ!$B241+(drdp!E241+drdp!N241)*MBZ!$C241+(drdp!H241+drdp!Q241)*MBZ!$D241)</f>
        <v>0.1288716179130871</v>
      </c>
      <c r="F241" s="20">
        <f>Model!$W$16*((drdp!C241+drdp!L241)*MBZ!$B241+(drdp!F241+drdp!O241)*MBZ!$C241+(drdp!I241+drdp!R241)*MBZ!$D241)</f>
        <v>-3.4531045947103892E-2</v>
      </c>
      <c r="G241" s="20">
        <f>Model!$W$16*((drdp!D241+drdp!M241)*MBZ!$B241+(drdp!G241+drdp!P241)*MBZ!$C241+(drdp!J241+drdp!S241)*MBZ!$D241)</f>
        <v>0</v>
      </c>
      <c r="H241" s="18">
        <f>Model!$W$16*((drdp!B241)*MBZ!$B241+(drdp!E241)*MBZ!$C241+(drdp!H241)*MBZ!$D241)</f>
        <v>6.443580895654355E-2</v>
      </c>
      <c r="I241" s="18">
        <f>Model!$W$16*((drdp!C241)*MBZ!$B241+(drdp!F241)*MBZ!$C241+(drdp!I241)*MBZ!$D241)</f>
        <v>-1.7265522973551946E-2</v>
      </c>
      <c r="J241" s="18">
        <f>Model!$W$16*((drdp!D241)*MBZ!$B241+(drdp!G241)*MBZ!$C241+(drdp!J241)*MBZ!$D241)</f>
        <v>0</v>
      </c>
      <c r="K241" s="21">
        <f>SUM(E$3:E240)+H241</f>
        <v>19.450755228232154</v>
      </c>
      <c r="L241" s="21">
        <f>SUM(F$3:F240)+I241</f>
        <v>-5.2118141555802433</v>
      </c>
      <c r="M241" s="21">
        <f>SUM(G$3:G240)+J241</f>
        <v>0</v>
      </c>
      <c r="N241" s="19">
        <f t="shared" si="19"/>
        <v>378.33187894860049</v>
      </c>
      <c r="O241" s="19">
        <f t="shared" si="20"/>
        <v>27.163006792306604</v>
      </c>
      <c r="P241" s="19">
        <f t="shared" si="21"/>
        <v>0</v>
      </c>
      <c r="Q241" s="19">
        <f t="shared" si="22"/>
        <v>-101.37372143522677</v>
      </c>
      <c r="R241" s="19">
        <f t="shared" si="23"/>
        <v>0</v>
      </c>
      <c r="S241" s="19">
        <f t="shared" si="24"/>
        <v>0</v>
      </c>
    </row>
    <row r="242" spans="1:19" x14ac:dyDescent="0.25">
      <c r="A242" s="26">
        <f>Wellpath!E242</f>
        <v>7170</v>
      </c>
      <c r="B242" s="22">
        <v>0</v>
      </c>
      <c r="C242" s="22">
        <v>0</v>
      </c>
      <c r="D242" s="22">
        <f>-SIN(Wellpath!L242) * SIN(Wellpath!O242) / (Bfield * COS(Dip))</f>
        <v>-6.3532245883965926E-5</v>
      </c>
      <c r="E242" s="20">
        <f>Model!$W$16*((drdp!B242+drdp!K242)*MBZ!$B242+(drdp!E242+drdp!N242)*MBZ!$C242+(drdp!H242+drdp!Q242)*MBZ!$D242)</f>
        <v>0.1288716179130871</v>
      </c>
      <c r="F242" s="20">
        <f>Model!$W$16*((drdp!C242+drdp!L242)*MBZ!$B242+(drdp!F242+drdp!O242)*MBZ!$C242+(drdp!I242+drdp!R242)*MBZ!$D242)</f>
        <v>-3.4531045947103892E-2</v>
      </c>
      <c r="G242" s="20">
        <f>Model!$W$16*((drdp!D242+drdp!M242)*MBZ!$B242+(drdp!G242+drdp!P242)*MBZ!$C242+(drdp!J242+drdp!S242)*MBZ!$D242)</f>
        <v>0</v>
      </c>
      <c r="H242" s="18">
        <f>Model!$W$16*((drdp!B242)*MBZ!$B242+(drdp!E242)*MBZ!$C242+(drdp!H242)*MBZ!$D242)</f>
        <v>6.443580895654355E-2</v>
      </c>
      <c r="I242" s="18">
        <f>Model!$W$16*((drdp!C242)*MBZ!$B242+(drdp!F242)*MBZ!$C242+(drdp!I242)*MBZ!$D242)</f>
        <v>-1.7265522973551946E-2</v>
      </c>
      <c r="J242" s="18">
        <f>Model!$W$16*((drdp!D242)*MBZ!$B242+(drdp!G242)*MBZ!$C242+(drdp!J242)*MBZ!$D242)</f>
        <v>0</v>
      </c>
      <c r="K242" s="21">
        <f>SUM(E$3:E241)+H242</f>
        <v>19.579626846145242</v>
      </c>
      <c r="L242" s="21">
        <f>SUM(F$3:F241)+I242</f>
        <v>-5.2463452015273475</v>
      </c>
      <c r="M242" s="21">
        <f>SUM(G$3:G241)+J242</f>
        <v>0</v>
      </c>
      <c r="N242" s="19">
        <f t="shared" si="19"/>
        <v>383.3617874342915</v>
      </c>
      <c r="O242" s="19">
        <f t="shared" si="20"/>
        <v>27.524137973589024</v>
      </c>
      <c r="P242" s="19">
        <f t="shared" si="21"/>
        <v>0</v>
      </c>
      <c r="Q242" s="19">
        <f t="shared" si="22"/>
        <v>-102.72148135197013</v>
      </c>
      <c r="R242" s="19">
        <f t="shared" si="23"/>
        <v>0</v>
      </c>
      <c r="S242" s="19">
        <f t="shared" si="24"/>
        <v>0</v>
      </c>
    </row>
    <row r="243" spans="1:19" x14ac:dyDescent="0.25">
      <c r="A243" s="26">
        <f>Wellpath!E243</f>
        <v>7200</v>
      </c>
      <c r="B243" s="22">
        <v>0</v>
      </c>
      <c r="C243" s="22">
        <v>0</v>
      </c>
      <c r="D243" s="22">
        <f>-SIN(Wellpath!L243) * SIN(Wellpath!O243) / (Bfield * COS(Dip))</f>
        <v>-6.3532245883965926E-5</v>
      </c>
      <c r="E243" s="20">
        <f>Model!$W$16*((drdp!B243+drdp!K243)*MBZ!$B243+(drdp!E243+drdp!N243)*MBZ!$C243+(drdp!H243+drdp!Q243)*MBZ!$D243)</f>
        <v>0.1288716179130871</v>
      </c>
      <c r="F243" s="20">
        <f>Model!$W$16*((drdp!C243+drdp!L243)*MBZ!$B243+(drdp!F243+drdp!O243)*MBZ!$C243+(drdp!I243+drdp!R243)*MBZ!$D243)</f>
        <v>-3.4531045947103892E-2</v>
      </c>
      <c r="G243" s="20">
        <f>Model!$W$16*((drdp!D243+drdp!M243)*MBZ!$B243+(drdp!G243+drdp!P243)*MBZ!$C243+(drdp!J243+drdp!S243)*MBZ!$D243)</f>
        <v>0</v>
      </c>
      <c r="H243" s="18">
        <f>Model!$W$16*((drdp!B243)*MBZ!$B243+(drdp!E243)*MBZ!$C243+(drdp!H243)*MBZ!$D243)</f>
        <v>6.443580895654355E-2</v>
      </c>
      <c r="I243" s="18">
        <f>Model!$W$16*((drdp!C243)*MBZ!$B243+(drdp!F243)*MBZ!$C243+(drdp!I243)*MBZ!$D243)</f>
        <v>-1.7265522973551946E-2</v>
      </c>
      <c r="J243" s="18">
        <f>Model!$W$16*((drdp!D243)*MBZ!$B243+(drdp!G243)*MBZ!$C243+(drdp!J243)*MBZ!$D243)</f>
        <v>0</v>
      </c>
      <c r="K243" s="21">
        <f>SUM(E$3:E242)+H243</f>
        <v>19.70849846405833</v>
      </c>
      <c r="L243" s="21">
        <f>SUM(F$3:F242)+I243</f>
        <v>-5.2808762474744517</v>
      </c>
      <c r="M243" s="21">
        <f>SUM(G$3:G242)+J243</f>
        <v>0</v>
      </c>
      <c r="N243" s="19">
        <f t="shared" si="19"/>
        <v>388.42491170778953</v>
      </c>
      <c r="O243" s="19">
        <f t="shared" si="20"/>
        <v>27.887653941139845</v>
      </c>
      <c r="P243" s="19">
        <f t="shared" si="21"/>
        <v>0</v>
      </c>
      <c r="Q243" s="19">
        <f t="shared" si="22"/>
        <v>-104.07814141223236</v>
      </c>
      <c r="R243" s="19">
        <f t="shared" si="23"/>
        <v>0</v>
      </c>
      <c r="S243" s="19">
        <f t="shared" si="24"/>
        <v>0</v>
      </c>
    </row>
    <row r="244" spans="1:19" x14ac:dyDescent="0.25">
      <c r="A244" s="26">
        <f>Wellpath!E244</f>
        <v>7230</v>
      </c>
      <c r="B244" s="22">
        <v>0</v>
      </c>
      <c r="C244" s="22">
        <v>0</v>
      </c>
      <c r="D244" s="22">
        <f>-SIN(Wellpath!L244) * SIN(Wellpath!O244) / (Bfield * COS(Dip))</f>
        <v>-6.3532245883965926E-5</v>
      </c>
      <c r="E244" s="20">
        <f>Model!$W$16*((drdp!B244+drdp!K244)*MBZ!$B244+(drdp!E244+drdp!N244)*MBZ!$C244+(drdp!H244+drdp!Q244)*MBZ!$D244)</f>
        <v>0.1288716179130871</v>
      </c>
      <c r="F244" s="20">
        <f>Model!$W$16*((drdp!C244+drdp!L244)*MBZ!$B244+(drdp!F244+drdp!O244)*MBZ!$C244+(drdp!I244+drdp!R244)*MBZ!$D244)</f>
        <v>-3.4531045947103892E-2</v>
      </c>
      <c r="G244" s="20">
        <f>Model!$W$16*((drdp!D244+drdp!M244)*MBZ!$B244+(drdp!G244+drdp!P244)*MBZ!$C244+(drdp!J244+drdp!S244)*MBZ!$D244)</f>
        <v>0</v>
      </c>
      <c r="H244" s="18">
        <f>Model!$W$16*((drdp!B244)*MBZ!$B244+(drdp!E244)*MBZ!$C244+(drdp!H244)*MBZ!$D244)</f>
        <v>6.443580895654355E-2</v>
      </c>
      <c r="I244" s="18">
        <f>Model!$W$16*((drdp!C244)*MBZ!$B244+(drdp!F244)*MBZ!$C244+(drdp!I244)*MBZ!$D244)</f>
        <v>-1.7265522973551946E-2</v>
      </c>
      <c r="J244" s="18">
        <f>Model!$W$16*((drdp!D244)*MBZ!$B244+(drdp!G244)*MBZ!$C244+(drdp!J244)*MBZ!$D244)</f>
        <v>0</v>
      </c>
      <c r="K244" s="21">
        <f>SUM(E$3:E243)+H244</f>
        <v>19.837370081971418</v>
      </c>
      <c r="L244" s="21">
        <f>SUM(F$3:F243)+I244</f>
        <v>-5.3154072934215559</v>
      </c>
      <c r="M244" s="21">
        <f>SUM(G$3:G243)+J244</f>
        <v>0</v>
      </c>
      <c r="N244" s="19">
        <f t="shared" si="19"/>
        <v>393.5212517690947</v>
      </c>
      <c r="O244" s="19">
        <f t="shared" si="20"/>
        <v>28.253554694959071</v>
      </c>
      <c r="P244" s="19">
        <f t="shared" si="21"/>
        <v>0</v>
      </c>
      <c r="Q244" s="19">
        <f t="shared" si="22"/>
        <v>-105.44370161601344</v>
      </c>
      <c r="R244" s="19">
        <f t="shared" si="23"/>
        <v>0</v>
      </c>
      <c r="S244" s="19">
        <f t="shared" si="24"/>
        <v>0</v>
      </c>
    </row>
    <row r="245" spans="1:19" x14ac:dyDescent="0.25">
      <c r="A245" s="26">
        <f>Wellpath!E245</f>
        <v>7260</v>
      </c>
      <c r="B245" s="22">
        <v>0</v>
      </c>
      <c r="C245" s="22">
        <v>0</v>
      </c>
      <c r="D245" s="22">
        <f>-SIN(Wellpath!L245) * SIN(Wellpath!O245) / (Bfield * COS(Dip))</f>
        <v>-6.3532245883965926E-5</v>
      </c>
      <c r="E245" s="20">
        <f>Model!$W$16*((drdp!B245+drdp!K245)*MBZ!$B245+(drdp!E245+drdp!N245)*MBZ!$C245+(drdp!H245+drdp!Q245)*MBZ!$D245)</f>
        <v>0.1288716179130871</v>
      </c>
      <c r="F245" s="20">
        <f>Model!$W$16*((drdp!C245+drdp!L245)*MBZ!$B245+(drdp!F245+drdp!O245)*MBZ!$C245+(drdp!I245+drdp!R245)*MBZ!$D245)</f>
        <v>-3.4531045947103892E-2</v>
      </c>
      <c r="G245" s="20">
        <f>Model!$W$16*((drdp!D245+drdp!M245)*MBZ!$B245+(drdp!G245+drdp!P245)*MBZ!$C245+(drdp!J245+drdp!S245)*MBZ!$D245)</f>
        <v>0</v>
      </c>
      <c r="H245" s="18">
        <f>Model!$W$16*((drdp!B245)*MBZ!$B245+(drdp!E245)*MBZ!$C245+(drdp!H245)*MBZ!$D245)</f>
        <v>6.443580895654355E-2</v>
      </c>
      <c r="I245" s="18">
        <f>Model!$W$16*((drdp!C245)*MBZ!$B245+(drdp!F245)*MBZ!$C245+(drdp!I245)*MBZ!$D245)</f>
        <v>-1.7265522973551946E-2</v>
      </c>
      <c r="J245" s="18">
        <f>Model!$W$16*((drdp!D245)*MBZ!$B245+(drdp!G245)*MBZ!$C245+(drdp!J245)*MBZ!$D245)</f>
        <v>0</v>
      </c>
      <c r="K245" s="21">
        <f>SUM(E$3:E244)+H245</f>
        <v>19.966241699884506</v>
      </c>
      <c r="L245" s="21">
        <f>SUM(F$3:F244)+I245</f>
        <v>-5.3499383393686601</v>
      </c>
      <c r="M245" s="21">
        <f>SUM(G$3:G244)+J245</f>
        <v>0</v>
      </c>
      <c r="N245" s="19">
        <f t="shared" si="19"/>
        <v>398.65080761820695</v>
      </c>
      <c r="O245" s="19">
        <f t="shared" si="20"/>
        <v>28.621840235046697</v>
      </c>
      <c r="P245" s="19">
        <f t="shared" si="21"/>
        <v>0</v>
      </c>
      <c r="Q245" s="19">
        <f t="shared" si="22"/>
        <v>-106.81816196331341</v>
      </c>
      <c r="R245" s="19">
        <f t="shared" si="23"/>
        <v>0</v>
      </c>
      <c r="S245" s="19">
        <f t="shared" si="24"/>
        <v>0</v>
      </c>
    </row>
    <row r="246" spans="1:19" x14ac:dyDescent="0.25">
      <c r="A246" s="26">
        <f>Wellpath!E246</f>
        <v>7290</v>
      </c>
      <c r="B246" s="22">
        <v>0</v>
      </c>
      <c r="C246" s="22">
        <v>0</v>
      </c>
      <c r="D246" s="22">
        <f>-SIN(Wellpath!L246) * SIN(Wellpath!O246) / (Bfield * COS(Dip))</f>
        <v>-6.3532245883965926E-5</v>
      </c>
      <c r="E246" s="20">
        <f>Model!$W$16*((drdp!B246+drdp!K246)*MBZ!$B246+(drdp!E246+drdp!N246)*MBZ!$C246+(drdp!H246+drdp!Q246)*MBZ!$D246)</f>
        <v>0.1288716179130871</v>
      </c>
      <c r="F246" s="20">
        <f>Model!$W$16*((drdp!C246+drdp!L246)*MBZ!$B246+(drdp!F246+drdp!O246)*MBZ!$C246+(drdp!I246+drdp!R246)*MBZ!$D246)</f>
        <v>-3.4531045947103892E-2</v>
      </c>
      <c r="G246" s="20">
        <f>Model!$W$16*((drdp!D246+drdp!M246)*MBZ!$B246+(drdp!G246+drdp!P246)*MBZ!$C246+(drdp!J246+drdp!S246)*MBZ!$D246)</f>
        <v>0</v>
      </c>
      <c r="H246" s="18">
        <f>Model!$W$16*((drdp!B246)*MBZ!$B246+(drdp!E246)*MBZ!$C246+(drdp!H246)*MBZ!$D246)</f>
        <v>6.443580895654355E-2</v>
      </c>
      <c r="I246" s="18">
        <f>Model!$W$16*((drdp!C246)*MBZ!$B246+(drdp!F246)*MBZ!$C246+(drdp!I246)*MBZ!$D246)</f>
        <v>-1.7265522973551946E-2</v>
      </c>
      <c r="J246" s="18">
        <f>Model!$W$16*((drdp!D246)*MBZ!$B246+(drdp!G246)*MBZ!$C246+(drdp!J246)*MBZ!$D246)</f>
        <v>0</v>
      </c>
      <c r="K246" s="21">
        <f>SUM(E$3:E245)+H246</f>
        <v>20.095113317797594</v>
      </c>
      <c r="L246" s="21">
        <f>SUM(F$3:F245)+I246</f>
        <v>-5.3844693853157644</v>
      </c>
      <c r="M246" s="21">
        <f>SUM(G$3:G245)+J246</f>
        <v>0</v>
      </c>
      <c r="N246" s="19">
        <f t="shared" si="19"/>
        <v>403.81357925512623</v>
      </c>
      <c r="O246" s="19">
        <f t="shared" si="20"/>
        <v>28.992510561402725</v>
      </c>
      <c r="P246" s="19">
        <f t="shared" si="21"/>
        <v>0</v>
      </c>
      <c r="Q246" s="19">
        <f t="shared" si="22"/>
        <v>-108.20152245413225</v>
      </c>
      <c r="R246" s="19">
        <f t="shared" si="23"/>
        <v>0</v>
      </c>
      <c r="S246" s="19">
        <f t="shared" si="24"/>
        <v>0</v>
      </c>
    </row>
    <row r="247" spans="1:19" x14ac:dyDescent="0.25">
      <c r="A247" s="26">
        <f>Wellpath!E247</f>
        <v>7320</v>
      </c>
      <c r="B247" s="22">
        <v>0</v>
      </c>
      <c r="C247" s="22">
        <v>0</v>
      </c>
      <c r="D247" s="22">
        <f>-SIN(Wellpath!L247) * SIN(Wellpath!O247) / (Bfield * COS(Dip))</f>
        <v>-6.3532245883965926E-5</v>
      </c>
      <c r="E247" s="20">
        <f>Model!$W$16*((drdp!B247+drdp!K247)*MBZ!$B247+(drdp!E247+drdp!N247)*MBZ!$C247+(drdp!H247+drdp!Q247)*MBZ!$D247)</f>
        <v>0.1288716179130871</v>
      </c>
      <c r="F247" s="20">
        <f>Model!$W$16*((drdp!C247+drdp!L247)*MBZ!$B247+(drdp!F247+drdp!O247)*MBZ!$C247+(drdp!I247+drdp!R247)*MBZ!$D247)</f>
        <v>-3.4531045947103892E-2</v>
      </c>
      <c r="G247" s="20">
        <f>Model!$W$16*((drdp!D247+drdp!M247)*MBZ!$B247+(drdp!G247+drdp!P247)*MBZ!$C247+(drdp!J247+drdp!S247)*MBZ!$D247)</f>
        <v>0</v>
      </c>
      <c r="H247" s="18">
        <f>Model!$W$16*((drdp!B247)*MBZ!$B247+(drdp!E247)*MBZ!$C247+(drdp!H247)*MBZ!$D247)</f>
        <v>6.443580895654355E-2</v>
      </c>
      <c r="I247" s="18">
        <f>Model!$W$16*((drdp!C247)*MBZ!$B247+(drdp!F247)*MBZ!$C247+(drdp!I247)*MBZ!$D247)</f>
        <v>-1.7265522973551946E-2</v>
      </c>
      <c r="J247" s="18">
        <f>Model!$W$16*((drdp!D247)*MBZ!$B247+(drdp!G247)*MBZ!$C247+(drdp!J247)*MBZ!$D247)</f>
        <v>0</v>
      </c>
      <c r="K247" s="21">
        <f>SUM(E$3:E246)+H247</f>
        <v>20.223984935710682</v>
      </c>
      <c r="L247" s="21">
        <f>SUM(F$3:F246)+I247</f>
        <v>-5.4190004312628686</v>
      </c>
      <c r="M247" s="21">
        <f>SUM(G$3:G246)+J247</f>
        <v>0</v>
      </c>
      <c r="N247" s="19">
        <f t="shared" si="19"/>
        <v>409.00956667985258</v>
      </c>
      <c r="O247" s="19">
        <f t="shared" si="20"/>
        <v>29.365565674027156</v>
      </c>
      <c r="P247" s="19">
        <f t="shared" si="21"/>
        <v>0</v>
      </c>
      <c r="Q247" s="19">
        <f t="shared" si="22"/>
        <v>-109.59378308846995</v>
      </c>
      <c r="R247" s="19">
        <f t="shared" si="23"/>
        <v>0</v>
      </c>
      <c r="S247" s="19">
        <f t="shared" si="24"/>
        <v>0</v>
      </c>
    </row>
    <row r="248" spans="1:19" x14ac:dyDescent="0.25">
      <c r="A248" s="26">
        <f>Wellpath!E248</f>
        <v>7350</v>
      </c>
      <c r="B248" s="22">
        <v>0</v>
      </c>
      <c r="C248" s="22">
        <v>0</v>
      </c>
      <c r="D248" s="22">
        <f>-SIN(Wellpath!L248) * SIN(Wellpath!O248) / (Bfield * COS(Dip))</f>
        <v>-6.3532245883965926E-5</v>
      </c>
      <c r="E248" s="20">
        <f>Model!$W$16*((drdp!B248+drdp!K248)*MBZ!$B248+(drdp!E248+drdp!N248)*MBZ!$C248+(drdp!H248+drdp!Q248)*MBZ!$D248)</f>
        <v>0.1288716179130871</v>
      </c>
      <c r="F248" s="20">
        <f>Model!$W$16*((drdp!C248+drdp!L248)*MBZ!$B248+(drdp!F248+drdp!O248)*MBZ!$C248+(drdp!I248+drdp!R248)*MBZ!$D248)</f>
        <v>-3.4531045947103892E-2</v>
      </c>
      <c r="G248" s="20">
        <f>Model!$W$16*((drdp!D248+drdp!M248)*MBZ!$B248+(drdp!G248+drdp!P248)*MBZ!$C248+(drdp!J248+drdp!S248)*MBZ!$D248)</f>
        <v>0</v>
      </c>
      <c r="H248" s="18">
        <f>Model!$W$16*((drdp!B248)*MBZ!$B248+(drdp!E248)*MBZ!$C248+(drdp!H248)*MBZ!$D248)</f>
        <v>6.443580895654355E-2</v>
      </c>
      <c r="I248" s="18">
        <f>Model!$W$16*((drdp!C248)*MBZ!$B248+(drdp!F248)*MBZ!$C248+(drdp!I248)*MBZ!$D248)</f>
        <v>-1.7265522973551946E-2</v>
      </c>
      <c r="J248" s="18">
        <f>Model!$W$16*((drdp!D248)*MBZ!$B248+(drdp!G248)*MBZ!$C248+(drdp!J248)*MBZ!$D248)</f>
        <v>0</v>
      </c>
      <c r="K248" s="21">
        <f>SUM(E$3:E247)+H248</f>
        <v>20.35285655362377</v>
      </c>
      <c r="L248" s="21">
        <f>SUM(F$3:F247)+I248</f>
        <v>-5.4535314772099728</v>
      </c>
      <c r="M248" s="21">
        <f>SUM(G$3:G247)+J248</f>
        <v>0</v>
      </c>
      <c r="N248" s="19">
        <f t="shared" si="19"/>
        <v>414.23876989238602</v>
      </c>
      <c r="O248" s="19">
        <f t="shared" si="20"/>
        <v>29.741005572919988</v>
      </c>
      <c r="P248" s="19">
        <f t="shared" si="21"/>
        <v>0</v>
      </c>
      <c r="Q248" s="19">
        <f t="shared" si="22"/>
        <v>-110.99494386632651</v>
      </c>
      <c r="R248" s="19">
        <f t="shared" si="23"/>
        <v>0</v>
      </c>
      <c r="S248" s="19">
        <f t="shared" si="24"/>
        <v>0</v>
      </c>
    </row>
    <row r="249" spans="1:19" x14ac:dyDescent="0.25">
      <c r="A249" s="26">
        <f>Wellpath!E249</f>
        <v>7380</v>
      </c>
      <c r="B249" s="22">
        <v>0</v>
      </c>
      <c r="C249" s="22">
        <v>0</v>
      </c>
      <c r="D249" s="22">
        <f>-SIN(Wellpath!L249) * SIN(Wellpath!O249) / (Bfield * COS(Dip))</f>
        <v>-6.3532245883965926E-5</v>
      </c>
      <c r="E249" s="20">
        <f>Model!$W$16*((drdp!B249+drdp!K249)*MBZ!$B249+(drdp!E249+drdp!N249)*MBZ!$C249+(drdp!H249+drdp!Q249)*MBZ!$D249)</f>
        <v>0.1288716179130871</v>
      </c>
      <c r="F249" s="20">
        <f>Model!$W$16*((drdp!C249+drdp!L249)*MBZ!$B249+(drdp!F249+drdp!O249)*MBZ!$C249+(drdp!I249+drdp!R249)*MBZ!$D249)</f>
        <v>-3.4531045947103892E-2</v>
      </c>
      <c r="G249" s="20">
        <f>Model!$W$16*((drdp!D249+drdp!M249)*MBZ!$B249+(drdp!G249+drdp!P249)*MBZ!$C249+(drdp!J249+drdp!S249)*MBZ!$D249)</f>
        <v>0</v>
      </c>
      <c r="H249" s="18">
        <f>Model!$W$16*((drdp!B249)*MBZ!$B249+(drdp!E249)*MBZ!$C249+(drdp!H249)*MBZ!$D249)</f>
        <v>6.443580895654355E-2</v>
      </c>
      <c r="I249" s="18">
        <f>Model!$W$16*((drdp!C249)*MBZ!$B249+(drdp!F249)*MBZ!$C249+(drdp!I249)*MBZ!$D249)</f>
        <v>-1.7265522973551946E-2</v>
      </c>
      <c r="J249" s="18">
        <f>Model!$W$16*((drdp!D249)*MBZ!$B249+(drdp!G249)*MBZ!$C249+(drdp!J249)*MBZ!$D249)</f>
        <v>0</v>
      </c>
      <c r="K249" s="21">
        <f>SUM(E$3:E248)+H249</f>
        <v>20.481728171536858</v>
      </c>
      <c r="L249" s="21">
        <f>SUM(F$3:F248)+I249</f>
        <v>-5.488062523157077</v>
      </c>
      <c r="M249" s="21">
        <f>SUM(G$3:G248)+J249</f>
        <v>0</v>
      </c>
      <c r="N249" s="19">
        <f t="shared" si="19"/>
        <v>419.50118889272659</v>
      </c>
      <c r="O249" s="19">
        <f t="shared" si="20"/>
        <v>30.118830258081221</v>
      </c>
      <c r="P249" s="19">
        <f t="shared" si="21"/>
        <v>0</v>
      </c>
      <c r="Q249" s="19">
        <f t="shared" si="22"/>
        <v>-112.40500478770196</v>
      </c>
      <c r="R249" s="19">
        <f t="shared" si="23"/>
        <v>0</v>
      </c>
      <c r="S249" s="19">
        <f t="shared" si="24"/>
        <v>0</v>
      </c>
    </row>
    <row r="250" spans="1:19" x14ac:dyDescent="0.25">
      <c r="A250" s="26">
        <f>Wellpath!E250</f>
        <v>7410</v>
      </c>
      <c r="B250" s="22">
        <v>0</v>
      </c>
      <c r="C250" s="22">
        <v>0</v>
      </c>
      <c r="D250" s="22">
        <f>-SIN(Wellpath!L250) * SIN(Wellpath!O250) / (Bfield * COS(Dip))</f>
        <v>-6.3532245883965926E-5</v>
      </c>
      <c r="E250" s="20">
        <f>Model!$W$16*((drdp!B250+drdp!K250)*MBZ!$B250+(drdp!E250+drdp!N250)*MBZ!$C250+(drdp!H250+drdp!Q250)*MBZ!$D250)</f>
        <v>0.1288716179130871</v>
      </c>
      <c r="F250" s="20">
        <f>Model!$W$16*((drdp!C250+drdp!L250)*MBZ!$B250+(drdp!F250+drdp!O250)*MBZ!$C250+(drdp!I250+drdp!R250)*MBZ!$D250)</f>
        <v>-3.4531045947103892E-2</v>
      </c>
      <c r="G250" s="20">
        <f>Model!$W$16*((drdp!D250+drdp!M250)*MBZ!$B250+(drdp!G250+drdp!P250)*MBZ!$C250+(drdp!J250+drdp!S250)*MBZ!$D250)</f>
        <v>0</v>
      </c>
      <c r="H250" s="18">
        <f>Model!$W$16*((drdp!B250)*MBZ!$B250+(drdp!E250)*MBZ!$C250+(drdp!H250)*MBZ!$D250)</f>
        <v>6.443580895654355E-2</v>
      </c>
      <c r="I250" s="18">
        <f>Model!$W$16*((drdp!C250)*MBZ!$B250+(drdp!F250)*MBZ!$C250+(drdp!I250)*MBZ!$D250)</f>
        <v>-1.7265522973551946E-2</v>
      </c>
      <c r="J250" s="18">
        <f>Model!$W$16*((drdp!D250)*MBZ!$B250+(drdp!G250)*MBZ!$C250+(drdp!J250)*MBZ!$D250)</f>
        <v>0</v>
      </c>
      <c r="K250" s="21">
        <f>SUM(E$3:E249)+H250</f>
        <v>20.610599789449946</v>
      </c>
      <c r="L250" s="21">
        <f>SUM(F$3:F249)+I250</f>
        <v>-5.5225935691041812</v>
      </c>
      <c r="M250" s="21">
        <f>SUM(G$3:G249)+J250</f>
        <v>0</v>
      </c>
      <c r="N250" s="19">
        <f t="shared" si="19"/>
        <v>424.79682368087418</v>
      </c>
      <c r="O250" s="19">
        <f t="shared" si="20"/>
        <v>30.499039729510859</v>
      </c>
      <c r="P250" s="19">
        <f t="shared" si="21"/>
        <v>0</v>
      </c>
      <c r="Q250" s="19">
        <f t="shared" si="22"/>
        <v>-113.82396585259626</v>
      </c>
      <c r="R250" s="19">
        <f t="shared" si="23"/>
        <v>0</v>
      </c>
      <c r="S250" s="19">
        <f t="shared" si="24"/>
        <v>0</v>
      </c>
    </row>
    <row r="251" spans="1:19" x14ac:dyDescent="0.25">
      <c r="A251" s="26">
        <f>Wellpath!E251</f>
        <v>7440</v>
      </c>
      <c r="B251" s="22">
        <v>0</v>
      </c>
      <c r="C251" s="22">
        <v>0</v>
      </c>
      <c r="D251" s="22">
        <f>-SIN(Wellpath!L251) * SIN(Wellpath!O251) / (Bfield * COS(Dip))</f>
        <v>-6.3532245883965926E-5</v>
      </c>
      <c r="E251" s="20">
        <f>Model!$W$16*((drdp!B251+drdp!K251)*MBZ!$B251+(drdp!E251+drdp!N251)*MBZ!$C251+(drdp!H251+drdp!Q251)*MBZ!$D251)</f>
        <v>0.1288716179130871</v>
      </c>
      <c r="F251" s="20">
        <f>Model!$W$16*((drdp!C251+drdp!L251)*MBZ!$B251+(drdp!F251+drdp!O251)*MBZ!$C251+(drdp!I251+drdp!R251)*MBZ!$D251)</f>
        <v>-3.4531045947103892E-2</v>
      </c>
      <c r="G251" s="20">
        <f>Model!$W$16*((drdp!D251+drdp!M251)*MBZ!$B251+(drdp!G251+drdp!P251)*MBZ!$C251+(drdp!J251+drdp!S251)*MBZ!$D251)</f>
        <v>0</v>
      </c>
      <c r="H251" s="18">
        <f>Model!$W$16*((drdp!B251)*MBZ!$B251+(drdp!E251)*MBZ!$C251+(drdp!H251)*MBZ!$D251)</f>
        <v>6.443580895654355E-2</v>
      </c>
      <c r="I251" s="18">
        <f>Model!$W$16*((drdp!C251)*MBZ!$B251+(drdp!F251)*MBZ!$C251+(drdp!I251)*MBZ!$D251)</f>
        <v>-1.7265522973551946E-2</v>
      </c>
      <c r="J251" s="18">
        <f>Model!$W$16*((drdp!D251)*MBZ!$B251+(drdp!G251)*MBZ!$C251+(drdp!J251)*MBZ!$D251)</f>
        <v>0</v>
      </c>
      <c r="K251" s="21">
        <f>SUM(E$3:E250)+H251</f>
        <v>20.739471407363034</v>
      </c>
      <c r="L251" s="21">
        <f>SUM(F$3:F250)+I251</f>
        <v>-5.5571246150512854</v>
      </c>
      <c r="M251" s="21">
        <f>SUM(G$3:G250)+J251</f>
        <v>0</v>
      </c>
      <c r="N251" s="19">
        <f t="shared" si="19"/>
        <v>430.1256742568288</v>
      </c>
      <c r="O251" s="19">
        <f t="shared" si="20"/>
        <v>30.881633987208897</v>
      </c>
      <c r="P251" s="19">
        <f t="shared" si="21"/>
        <v>0</v>
      </c>
      <c r="Q251" s="19">
        <f t="shared" si="22"/>
        <v>-115.25182706100944</v>
      </c>
      <c r="R251" s="19">
        <f t="shared" si="23"/>
        <v>0</v>
      </c>
      <c r="S251" s="19">
        <f t="shared" si="24"/>
        <v>0</v>
      </c>
    </row>
    <row r="252" spans="1:19" x14ac:dyDescent="0.25">
      <c r="A252" s="26">
        <f>Wellpath!E252</f>
        <v>7470</v>
      </c>
      <c r="B252" s="22">
        <v>0</v>
      </c>
      <c r="C252" s="22">
        <v>0</v>
      </c>
      <c r="D252" s="22">
        <f>-SIN(Wellpath!L252) * SIN(Wellpath!O252) / (Bfield * COS(Dip))</f>
        <v>-6.3532245883965926E-5</v>
      </c>
      <c r="E252" s="20">
        <f>Model!$W$16*((drdp!B252+drdp!K252)*MBZ!$B252+(drdp!E252+drdp!N252)*MBZ!$C252+(drdp!H252+drdp!Q252)*MBZ!$D252)</f>
        <v>0.1288716179130871</v>
      </c>
      <c r="F252" s="20">
        <f>Model!$W$16*((drdp!C252+drdp!L252)*MBZ!$B252+(drdp!F252+drdp!O252)*MBZ!$C252+(drdp!I252+drdp!R252)*MBZ!$D252)</f>
        <v>-3.4531045947103892E-2</v>
      </c>
      <c r="G252" s="20">
        <f>Model!$W$16*((drdp!D252+drdp!M252)*MBZ!$B252+(drdp!G252+drdp!P252)*MBZ!$C252+(drdp!J252+drdp!S252)*MBZ!$D252)</f>
        <v>0</v>
      </c>
      <c r="H252" s="18">
        <f>Model!$W$16*((drdp!B252)*MBZ!$B252+(drdp!E252)*MBZ!$C252+(drdp!H252)*MBZ!$D252)</f>
        <v>6.443580895654355E-2</v>
      </c>
      <c r="I252" s="18">
        <f>Model!$W$16*((drdp!C252)*MBZ!$B252+(drdp!F252)*MBZ!$C252+(drdp!I252)*MBZ!$D252)</f>
        <v>-1.7265522973551946E-2</v>
      </c>
      <c r="J252" s="18">
        <f>Model!$W$16*((drdp!D252)*MBZ!$B252+(drdp!G252)*MBZ!$C252+(drdp!J252)*MBZ!$D252)</f>
        <v>0</v>
      </c>
      <c r="K252" s="21">
        <f>SUM(E$3:E251)+H252</f>
        <v>20.868343025276122</v>
      </c>
      <c r="L252" s="21">
        <f>SUM(F$3:F251)+I252</f>
        <v>-5.5916556609983896</v>
      </c>
      <c r="M252" s="21">
        <f>SUM(G$3:G251)+J252</f>
        <v>0</v>
      </c>
      <c r="N252" s="19">
        <f t="shared" si="19"/>
        <v>435.48774062059056</v>
      </c>
      <c r="O252" s="19">
        <f t="shared" si="20"/>
        <v>31.266613031175339</v>
      </c>
      <c r="P252" s="19">
        <f t="shared" si="21"/>
        <v>0</v>
      </c>
      <c r="Q252" s="19">
        <f t="shared" si="22"/>
        <v>-116.68858841294148</v>
      </c>
      <c r="R252" s="19">
        <f t="shared" si="23"/>
        <v>0</v>
      </c>
      <c r="S252" s="19">
        <f t="shared" si="24"/>
        <v>0</v>
      </c>
    </row>
    <row r="253" spans="1:19" x14ac:dyDescent="0.25">
      <c r="A253" s="26">
        <f>Wellpath!E253</f>
        <v>7500</v>
      </c>
      <c r="B253" s="22">
        <v>0</v>
      </c>
      <c r="C253" s="22">
        <v>0</v>
      </c>
      <c r="D253" s="22">
        <f>-SIN(Wellpath!L253) * SIN(Wellpath!O253) / (Bfield * COS(Dip))</f>
        <v>-6.3532245883965926E-5</v>
      </c>
      <c r="E253" s="20">
        <f>Model!$W$16*((drdp!B253+drdp!K253)*MBZ!$B253+(drdp!E253+drdp!N253)*MBZ!$C253+(drdp!H253+drdp!Q253)*MBZ!$D253)</f>
        <v>0.1288716179130871</v>
      </c>
      <c r="F253" s="20">
        <f>Model!$W$16*((drdp!C253+drdp!L253)*MBZ!$B253+(drdp!F253+drdp!O253)*MBZ!$C253+(drdp!I253+drdp!R253)*MBZ!$D253)</f>
        <v>-3.4531045947103892E-2</v>
      </c>
      <c r="G253" s="20">
        <f>Model!$W$16*((drdp!D253+drdp!M253)*MBZ!$B253+(drdp!G253+drdp!P253)*MBZ!$C253+(drdp!J253+drdp!S253)*MBZ!$D253)</f>
        <v>0</v>
      </c>
      <c r="H253" s="18">
        <f>Model!$W$16*((drdp!B253)*MBZ!$B253+(drdp!E253)*MBZ!$C253+(drdp!H253)*MBZ!$D253)</f>
        <v>6.443580895654355E-2</v>
      </c>
      <c r="I253" s="18">
        <f>Model!$W$16*((drdp!C253)*MBZ!$B253+(drdp!F253)*MBZ!$C253+(drdp!I253)*MBZ!$D253)</f>
        <v>-1.7265522973551946E-2</v>
      </c>
      <c r="J253" s="18">
        <f>Model!$W$16*((drdp!D253)*MBZ!$B253+(drdp!G253)*MBZ!$C253+(drdp!J253)*MBZ!$D253)</f>
        <v>0</v>
      </c>
      <c r="K253" s="21">
        <f>SUM(E$3:E252)+H253</f>
        <v>20.99721464318921</v>
      </c>
      <c r="L253" s="21">
        <f>SUM(F$3:F252)+I253</f>
        <v>-5.6261867069454938</v>
      </c>
      <c r="M253" s="21">
        <f>SUM(G$3:G252)+J253</f>
        <v>0</v>
      </c>
      <c r="N253" s="19">
        <f t="shared" si="19"/>
        <v>440.88302277215939</v>
      </c>
      <c r="O253" s="19">
        <f t="shared" si="20"/>
        <v>31.653976861410179</v>
      </c>
      <c r="P253" s="19">
        <f t="shared" si="21"/>
        <v>0</v>
      </c>
      <c r="Q253" s="19">
        <f t="shared" si="22"/>
        <v>-118.13424990839241</v>
      </c>
      <c r="R253" s="19">
        <f t="shared" si="23"/>
        <v>0</v>
      </c>
      <c r="S253" s="19">
        <f t="shared" si="24"/>
        <v>0</v>
      </c>
    </row>
    <row r="254" spans="1:19" x14ac:dyDescent="0.25">
      <c r="A254" s="26">
        <f>Wellpath!E254</f>
        <v>7530</v>
      </c>
      <c r="B254" s="22">
        <v>0</v>
      </c>
      <c r="C254" s="22">
        <v>0</v>
      </c>
      <c r="D254" s="22">
        <f>-SIN(Wellpath!L254) * SIN(Wellpath!O254) / (Bfield * COS(Dip))</f>
        <v>-6.3532245883965926E-5</v>
      </c>
      <c r="E254" s="20">
        <f>Model!$W$16*((drdp!B254+drdp!K254)*MBZ!$B254+(drdp!E254+drdp!N254)*MBZ!$C254+(drdp!H254+drdp!Q254)*MBZ!$D254)</f>
        <v>0.1288716179130871</v>
      </c>
      <c r="F254" s="20">
        <f>Model!$W$16*((drdp!C254+drdp!L254)*MBZ!$B254+(drdp!F254+drdp!O254)*MBZ!$C254+(drdp!I254+drdp!R254)*MBZ!$D254)</f>
        <v>-3.4531045947103892E-2</v>
      </c>
      <c r="G254" s="20">
        <f>Model!$W$16*((drdp!D254+drdp!M254)*MBZ!$B254+(drdp!G254+drdp!P254)*MBZ!$C254+(drdp!J254+drdp!S254)*MBZ!$D254)</f>
        <v>0</v>
      </c>
      <c r="H254" s="18">
        <f>Model!$W$16*((drdp!B254)*MBZ!$B254+(drdp!E254)*MBZ!$C254+(drdp!H254)*MBZ!$D254)</f>
        <v>6.443580895654355E-2</v>
      </c>
      <c r="I254" s="18">
        <f>Model!$W$16*((drdp!C254)*MBZ!$B254+(drdp!F254)*MBZ!$C254+(drdp!I254)*MBZ!$D254)</f>
        <v>-1.7265522973551946E-2</v>
      </c>
      <c r="J254" s="18">
        <f>Model!$W$16*((drdp!D254)*MBZ!$B254+(drdp!G254)*MBZ!$C254+(drdp!J254)*MBZ!$D254)</f>
        <v>0</v>
      </c>
      <c r="K254" s="21">
        <f>SUM(E$3:E253)+H254</f>
        <v>21.126086261102298</v>
      </c>
      <c r="L254" s="21">
        <f>SUM(F$3:F253)+I254</f>
        <v>-5.660717752892598</v>
      </c>
      <c r="M254" s="21">
        <f>SUM(G$3:G253)+J254</f>
        <v>0</v>
      </c>
      <c r="N254" s="19">
        <f t="shared" si="19"/>
        <v>446.31152071153525</v>
      </c>
      <c r="O254" s="19">
        <f t="shared" si="20"/>
        <v>32.043725477913426</v>
      </c>
      <c r="P254" s="19">
        <f t="shared" si="21"/>
        <v>0</v>
      </c>
      <c r="Q254" s="19">
        <f t="shared" si="22"/>
        <v>-119.58881154736218</v>
      </c>
      <c r="R254" s="19">
        <f t="shared" si="23"/>
        <v>0</v>
      </c>
      <c r="S254" s="19">
        <f t="shared" si="24"/>
        <v>0</v>
      </c>
    </row>
    <row r="255" spans="1:19" x14ac:dyDescent="0.25">
      <c r="A255" s="26">
        <f>Wellpath!E255</f>
        <v>7560</v>
      </c>
      <c r="B255" s="22">
        <v>0</v>
      </c>
      <c r="C255" s="22">
        <v>0</v>
      </c>
      <c r="D255" s="22">
        <f>-SIN(Wellpath!L255) * SIN(Wellpath!O255) / (Bfield * COS(Dip))</f>
        <v>-6.3532245883965926E-5</v>
      </c>
      <c r="E255" s="20">
        <f>Model!$W$16*((drdp!B255+drdp!K255)*MBZ!$B255+(drdp!E255+drdp!N255)*MBZ!$C255+(drdp!H255+drdp!Q255)*MBZ!$D255)</f>
        <v>0.1288716179130871</v>
      </c>
      <c r="F255" s="20">
        <f>Model!$W$16*((drdp!C255+drdp!L255)*MBZ!$B255+(drdp!F255+drdp!O255)*MBZ!$C255+(drdp!I255+drdp!R255)*MBZ!$D255)</f>
        <v>-3.4531045947103892E-2</v>
      </c>
      <c r="G255" s="20">
        <f>Model!$W$16*((drdp!D255+drdp!M255)*MBZ!$B255+(drdp!G255+drdp!P255)*MBZ!$C255+(drdp!J255+drdp!S255)*MBZ!$D255)</f>
        <v>0</v>
      </c>
      <c r="H255" s="18">
        <f>Model!$W$16*((drdp!B255)*MBZ!$B255+(drdp!E255)*MBZ!$C255+(drdp!H255)*MBZ!$D255)</f>
        <v>6.443580895654355E-2</v>
      </c>
      <c r="I255" s="18">
        <f>Model!$W$16*((drdp!C255)*MBZ!$B255+(drdp!F255)*MBZ!$C255+(drdp!I255)*MBZ!$D255)</f>
        <v>-1.7265522973551946E-2</v>
      </c>
      <c r="J255" s="18">
        <f>Model!$W$16*((drdp!D255)*MBZ!$B255+(drdp!G255)*MBZ!$C255+(drdp!J255)*MBZ!$D255)</f>
        <v>0</v>
      </c>
      <c r="K255" s="21">
        <f>SUM(E$3:E254)+H255</f>
        <v>21.254957879015386</v>
      </c>
      <c r="L255" s="21">
        <f>SUM(F$3:F254)+I255</f>
        <v>-5.6952487988397023</v>
      </c>
      <c r="M255" s="21">
        <f>SUM(G$3:G254)+J255</f>
        <v>0</v>
      </c>
      <c r="N255" s="19">
        <f t="shared" si="19"/>
        <v>451.77323443871825</v>
      </c>
      <c r="O255" s="19">
        <f t="shared" si="20"/>
        <v>32.435858880685075</v>
      </c>
      <c r="P255" s="19">
        <f t="shared" si="21"/>
        <v>0</v>
      </c>
      <c r="Q255" s="19">
        <f t="shared" si="22"/>
        <v>-121.05227332985085</v>
      </c>
      <c r="R255" s="19">
        <f t="shared" si="23"/>
        <v>0</v>
      </c>
      <c r="S255" s="19">
        <f t="shared" si="24"/>
        <v>0</v>
      </c>
    </row>
    <row r="256" spans="1:19" x14ac:dyDescent="0.25">
      <c r="A256" s="26">
        <f>Wellpath!E256</f>
        <v>7590</v>
      </c>
      <c r="B256" s="22">
        <v>0</v>
      </c>
      <c r="C256" s="22">
        <v>0</v>
      </c>
      <c r="D256" s="22">
        <f>-SIN(Wellpath!L256) * SIN(Wellpath!O256) / (Bfield * COS(Dip))</f>
        <v>-6.3532245883965926E-5</v>
      </c>
      <c r="E256" s="20">
        <f>Model!$W$16*((drdp!B256+drdp!K256)*MBZ!$B256+(drdp!E256+drdp!N256)*MBZ!$C256+(drdp!H256+drdp!Q256)*MBZ!$D256)</f>
        <v>0.1288716179130871</v>
      </c>
      <c r="F256" s="20">
        <f>Model!$W$16*((drdp!C256+drdp!L256)*MBZ!$B256+(drdp!F256+drdp!O256)*MBZ!$C256+(drdp!I256+drdp!R256)*MBZ!$D256)</f>
        <v>-3.4531045947103892E-2</v>
      </c>
      <c r="G256" s="20">
        <f>Model!$W$16*((drdp!D256+drdp!M256)*MBZ!$B256+(drdp!G256+drdp!P256)*MBZ!$C256+(drdp!J256+drdp!S256)*MBZ!$D256)</f>
        <v>0</v>
      </c>
      <c r="H256" s="18">
        <f>Model!$W$16*((drdp!B256)*MBZ!$B256+(drdp!E256)*MBZ!$C256+(drdp!H256)*MBZ!$D256)</f>
        <v>6.443580895654355E-2</v>
      </c>
      <c r="I256" s="18">
        <f>Model!$W$16*((drdp!C256)*MBZ!$B256+(drdp!F256)*MBZ!$C256+(drdp!I256)*MBZ!$D256)</f>
        <v>-1.7265522973551946E-2</v>
      </c>
      <c r="J256" s="18">
        <f>Model!$W$16*((drdp!D256)*MBZ!$B256+(drdp!G256)*MBZ!$C256+(drdp!J256)*MBZ!$D256)</f>
        <v>0</v>
      </c>
      <c r="K256" s="21">
        <f>SUM(E$3:E255)+H256</f>
        <v>21.383829496928474</v>
      </c>
      <c r="L256" s="21">
        <f>SUM(F$3:F255)+I256</f>
        <v>-5.7297798447868065</v>
      </c>
      <c r="M256" s="21">
        <f>SUM(G$3:G255)+J256</f>
        <v>0</v>
      </c>
      <c r="N256" s="19">
        <f t="shared" si="19"/>
        <v>457.26816395370827</v>
      </c>
      <c r="O256" s="19">
        <f t="shared" si="20"/>
        <v>32.830377069725117</v>
      </c>
      <c r="P256" s="19">
        <f t="shared" si="21"/>
        <v>0</v>
      </c>
      <c r="Q256" s="19">
        <f t="shared" si="22"/>
        <v>-122.52463525585837</v>
      </c>
      <c r="R256" s="19">
        <f t="shared" si="23"/>
        <v>0</v>
      </c>
      <c r="S256" s="19">
        <f t="shared" si="24"/>
        <v>0</v>
      </c>
    </row>
    <row r="257" spans="1:19" x14ac:dyDescent="0.25">
      <c r="A257" s="26">
        <f>Wellpath!E257</f>
        <v>7620</v>
      </c>
      <c r="B257" s="22">
        <v>0</v>
      </c>
      <c r="C257" s="22">
        <v>0</v>
      </c>
      <c r="D257" s="22">
        <f>-SIN(Wellpath!L257) * SIN(Wellpath!O257) / (Bfield * COS(Dip))</f>
        <v>-6.3532245883965926E-5</v>
      </c>
      <c r="E257" s="20">
        <f>Model!$W$16*((drdp!B257+drdp!K257)*MBZ!$B257+(drdp!E257+drdp!N257)*MBZ!$C257+(drdp!H257+drdp!Q257)*MBZ!$D257)</f>
        <v>0.1288716179130871</v>
      </c>
      <c r="F257" s="20">
        <f>Model!$W$16*((drdp!C257+drdp!L257)*MBZ!$B257+(drdp!F257+drdp!O257)*MBZ!$C257+(drdp!I257+drdp!R257)*MBZ!$D257)</f>
        <v>-3.4531045947103892E-2</v>
      </c>
      <c r="G257" s="20">
        <f>Model!$W$16*((drdp!D257+drdp!M257)*MBZ!$B257+(drdp!G257+drdp!P257)*MBZ!$C257+(drdp!J257+drdp!S257)*MBZ!$D257)</f>
        <v>0</v>
      </c>
      <c r="H257" s="18">
        <f>Model!$W$16*((drdp!B257)*MBZ!$B257+(drdp!E257)*MBZ!$C257+(drdp!H257)*MBZ!$D257)</f>
        <v>6.443580895654355E-2</v>
      </c>
      <c r="I257" s="18">
        <f>Model!$W$16*((drdp!C257)*MBZ!$B257+(drdp!F257)*MBZ!$C257+(drdp!I257)*MBZ!$D257)</f>
        <v>-1.7265522973551946E-2</v>
      </c>
      <c r="J257" s="18">
        <f>Model!$W$16*((drdp!D257)*MBZ!$B257+(drdp!G257)*MBZ!$C257+(drdp!J257)*MBZ!$D257)</f>
        <v>0</v>
      </c>
      <c r="K257" s="21">
        <f>SUM(E$3:E256)+H257</f>
        <v>21.512701114841562</v>
      </c>
      <c r="L257" s="21">
        <f>SUM(F$3:F256)+I257</f>
        <v>-5.7643108907339107</v>
      </c>
      <c r="M257" s="21">
        <f>SUM(G$3:G256)+J257</f>
        <v>0</v>
      </c>
      <c r="N257" s="19">
        <f t="shared" si="19"/>
        <v>462.79630925650537</v>
      </c>
      <c r="O257" s="19">
        <f t="shared" si="20"/>
        <v>33.227280045033574</v>
      </c>
      <c r="P257" s="19">
        <f t="shared" si="21"/>
        <v>0</v>
      </c>
      <c r="Q257" s="19">
        <f t="shared" si="22"/>
        <v>-124.00589732538475</v>
      </c>
      <c r="R257" s="19">
        <f t="shared" si="23"/>
        <v>0</v>
      </c>
      <c r="S257" s="19">
        <f t="shared" si="24"/>
        <v>0</v>
      </c>
    </row>
    <row r="258" spans="1:19" x14ac:dyDescent="0.25">
      <c r="A258" s="26">
        <f>Wellpath!E258</f>
        <v>7650</v>
      </c>
      <c r="B258" s="22">
        <v>0</v>
      </c>
      <c r="C258" s="22">
        <v>0</v>
      </c>
      <c r="D258" s="22">
        <f>-SIN(Wellpath!L258) * SIN(Wellpath!O258) / (Bfield * COS(Dip))</f>
        <v>-6.3532245883965926E-5</v>
      </c>
      <c r="E258" s="20">
        <f>Model!$W$16*((drdp!B258+drdp!K258)*MBZ!$B258+(drdp!E258+drdp!N258)*MBZ!$C258+(drdp!H258+drdp!Q258)*MBZ!$D258)</f>
        <v>0.1288716179130871</v>
      </c>
      <c r="F258" s="20">
        <f>Model!$W$16*((drdp!C258+drdp!L258)*MBZ!$B258+(drdp!F258+drdp!O258)*MBZ!$C258+(drdp!I258+drdp!R258)*MBZ!$D258)</f>
        <v>-3.4531045947103892E-2</v>
      </c>
      <c r="G258" s="20">
        <f>Model!$W$16*((drdp!D258+drdp!M258)*MBZ!$B258+(drdp!G258+drdp!P258)*MBZ!$C258+(drdp!J258+drdp!S258)*MBZ!$D258)</f>
        <v>0</v>
      </c>
      <c r="H258" s="18">
        <f>Model!$W$16*((drdp!B258)*MBZ!$B258+(drdp!E258)*MBZ!$C258+(drdp!H258)*MBZ!$D258)</f>
        <v>6.443580895654355E-2</v>
      </c>
      <c r="I258" s="18">
        <f>Model!$W$16*((drdp!C258)*MBZ!$B258+(drdp!F258)*MBZ!$C258+(drdp!I258)*MBZ!$D258)</f>
        <v>-1.7265522973551946E-2</v>
      </c>
      <c r="J258" s="18">
        <f>Model!$W$16*((drdp!D258)*MBZ!$B258+(drdp!G258)*MBZ!$C258+(drdp!J258)*MBZ!$D258)</f>
        <v>0</v>
      </c>
      <c r="K258" s="21">
        <f>SUM(E$3:E257)+H258</f>
        <v>21.64157273275465</v>
      </c>
      <c r="L258" s="21">
        <f>SUM(F$3:F257)+I258</f>
        <v>-5.7988419366810149</v>
      </c>
      <c r="M258" s="21">
        <f>SUM(G$3:G257)+J258</f>
        <v>0</v>
      </c>
      <c r="N258" s="19">
        <f t="shared" si="19"/>
        <v>468.35767034710955</v>
      </c>
      <c r="O258" s="19">
        <f t="shared" si="20"/>
        <v>33.626567806610424</v>
      </c>
      <c r="P258" s="19">
        <f t="shared" si="21"/>
        <v>0</v>
      </c>
      <c r="Q258" s="19">
        <f t="shared" si="22"/>
        <v>-125.49605953843002</v>
      </c>
      <c r="R258" s="19">
        <f t="shared" si="23"/>
        <v>0</v>
      </c>
      <c r="S258" s="19">
        <f t="shared" si="24"/>
        <v>0</v>
      </c>
    </row>
    <row r="259" spans="1:19" x14ac:dyDescent="0.25">
      <c r="A259" s="26">
        <f>Wellpath!E259</f>
        <v>7680</v>
      </c>
      <c r="B259" s="22">
        <v>0</v>
      </c>
      <c r="C259" s="22">
        <v>0</v>
      </c>
      <c r="D259" s="22">
        <f>-SIN(Wellpath!L259) * SIN(Wellpath!O259) / (Bfield * COS(Dip))</f>
        <v>-6.3532245883965926E-5</v>
      </c>
      <c r="E259" s="20">
        <f>Model!$W$16*((drdp!B259+drdp!K259)*MBZ!$B259+(drdp!E259+drdp!N259)*MBZ!$C259+(drdp!H259+drdp!Q259)*MBZ!$D259)</f>
        <v>0.1288716179130871</v>
      </c>
      <c r="F259" s="20">
        <f>Model!$W$16*((drdp!C259+drdp!L259)*MBZ!$B259+(drdp!F259+drdp!O259)*MBZ!$C259+(drdp!I259+drdp!R259)*MBZ!$D259)</f>
        <v>-3.4531045947103892E-2</v>
      </c>
      <c r="G259" s="20">
        <f>Model!$W$16*((drdp!D259+drdp!M259)*MBZ!$B259+(drdp!G259+drdp!P259)*MBZ!$C259+(drdp!J259+drdp!S259)*MBZ!$D259)</f>
        <v>0</v>
      </c>
      <c r="H259" s="18">
        <f>Model!$W$16*((drdp!B259)*MBZ!$B259+(drdp!E259)*MBZ!$C259+(drdp!H259)*MBZ!$D259)</f>
        <v>6.443580895654355E-2</v>
      </c>
      <c r="I259" s="18">
        <f>Model!$W$16*((drdp!C259)*MBZ!$B259+(drdp!F259)*MBZ!$C259+(drdp!I259)*MBZ!$D259)</f>
        <v>-1.7265522973551946E-2</v>
      </c>
      <c r="J259" s="18">
        <f>Model!$W$16*((drdp!D259)*MBZ!$B259+(drdp!G259)*MBZ!$C259+(drdp!J259)*MBZ!$D259)</f>
        <v>0</v>
      </c>
      <c r="K259" s="21">
        <f>SUM(E$3:E258)+H259</f>
        <v>21.770444350667738</v>
      </c>
      <c r="L259" s="21">
        <f>SUM(F$3:F258)+I259</f>
        <v>-5.8333729826281191</v>
      </c>
      <c r="M259" s="21">
        <f>SUM(G$3:G258)+J259</f>
        <v>0</v>
      </c>
      <c r="N259" s="19">
        <f t="shared" si="19"/>
        <v>473.95224722552081</v>
      </c>
      <c r="O259" s="19">
        <f t="shared" si="20"/>
        <v>34.028240354455676</v>
      </c>
      <c r="P259" s="19">
        <f t="shared" si="21"/>
        <v>0</v>
      </c>
      <c r="Q259" s="19">
        <f t="shared" si="22"/>
        <v>-126.99512189499414</v>
      </c>
      <c r="R259" s="19">
        <f t="shared" si="23"/>
        <v>0</v>
      </c>
      <c r="S259" s="19">
        <f t="shared" si="24"/>
        <v>0</v>
      </c>
    </row>
    <row r="260" spans="1:19" x14ac:dyDescent="0.25">
      <c r="A260" s="26">
        <f>Wellpath!E260</f>
        <v>7710</v>
      </c>
      <c r="B260" s="22">
        <v>0</v>
      </c>
      <c r="C260" s="22">
        <v>0</v>
      </c>
      <c r="D260" s="22">
        <f>-SIN(Wellpath!L260) * SIN(Wellpath!O260) / (Bfield * COS(Dip))</f>
        <v>-6.3532245883965926E-5</v>
      </c>
      <c r="E260" s="20">
        <f>Model!$W$16*((drdp!B260+drdp!K260)*MBZ!$B260+(drdp!E260+drdp!N260)*MBZ!$C260+(drdp!H260+drdp!Q260)*MBZ!$D260)</f>
        <v>0.1288716179130871</v>
      </c>
      <c r="F260" s="20">
        <f>Model!$W$16*((drdp!C260+drdp!L260)*MBZ!$B260+(drdp!F260+drdp!O260)*MBZ!$C260+(drdp!I260+drdp!R260)*MBZ!$D260)</f>
        <v>-3.4531045947103892E-2</v>
      </c>
      <c r="G260" s="20">
        <f>Model!$W$16*((drdp!D260+drdp!M260)*MBZ!$B260+(drdp!G260+drdp!P260)*MBZ!$C260+(drdp!J260+drdp!S260)*MBZ!$D260)</f>
        <v>0</v>
      </c>
      <c r="H260" s="18">
        <f>Model!$W$16*((drdp!B260)*MBZ!$B260+(drdp!E260)*MBZ!$C260+(drdp!H260)*MBZ!$D260)</f>
        <v>6.443580895654355E-2</v>
      </c>
      <c r="I260" s="18">
        <f>Model!$W$16*((drdp!C260)*MBZ!$B260+(drdp!F260)*MBZ!$C260+(drdp!I260)*MBZ!$D260)</f>
        <v>-1.7265522973551946E-2</v>
      </c>
      <c r="J260" s="18">
        <f>Model!$W$16*((drdp!D260)*MBZ!$B260+(drdp!G260)*MBZ!$C260+(drdp!J260)*MBZ!$D260)</f>
        <v>0</v>
      </c>
      <c r="K260" s="21">
        <f>SUM(E$3:E259)+H260</f>
        <v>21.899315968580826</v>
      </c>
      <c r="L260" s="21">
        <f>SUM(F$3:F259)+I260</f>
        <v>-5.8679040285752233</v>
      </c>
      <c r="M260" s="21">
        <f>SUM(G$3:G259)+J260</f>
        <v>0</v>
      </c>
      <c r="N260" s="19">
        <f t="shared" si="19"/>
        <v>479.58003989173915</v>
      </c>
      <c r="O260" s="19">
        <f t="shared" si="20"/>
        <v>34.432297688569335</v>
      </c>
      <c r="P260" s="19">
        <f t="shared" si="21"/>
        <v>0</v>
      </c>
      <c r="Q260" s="19">
        <f t="shared" si="22"/>
        <v>-128.50308439507714</v>
      </c>
      <c r="R260" s="19">
        <f t="shared" si="23"/>
        <v>0</v>
      </c>
      <c r="S260" s="19">
        <f t="shared" si="24"/>
        <v>0</v>
      </c>
    </row>
    <row r="261" spans="1:19" x14ac:dyDescent="0.25">
      <c r="A261" s="26">
        <f>Wellpath!E261</f>
        <v>7740</v>
      </c>
      <c r="B261" s="22">
        <v>0</v>
      </c>
      <c r="C261" s="22">
        <v>0</v>
      </c>
      <c r="D261" s="22">
        <f>-SIN(Wellpath!L261) * SIN(Wellpath!O261) / (Bfield * COS(Dip))</f>
        <v>-6.3532245883965926E-5</v>
      </c>
      <c r="E261" s="20">
        <f>Model!$W$16*((drdp!B261+drdp!K261)*MBZ!$B261+(drdp!E261+drdp!N261)*MBZ!$C261+(drdp!H261+drdp!Q261)*MBZ!$D261)</f>
        <v>0.1288716179130871</v>
      </c>
      <c r="F261" s="20">
        <f>Model!$W$16*((drdp!C261+drdp!L261)*MBZ!$B261+(drdp!F261+drdp!O261)*MBZ!$C261+(drdp!I261+drdp!R261)*MBZ!$D261)</f>
        <v>-3.4531045947103892E-2</v>
      </c>
      <c r="G261" s="20">
        <f>Model!$W$16*((drdp!D261+drdp!M261)*MBZ!$B261+(drdp!G261+drdp!P261)*MBZ!$C261+(drdp!J261+drdp!S261)*MBZ!$D261)</f>
        <v>0</v>
      </c>
      <c r="H261" s="18">
        <f>Model!$W$16*((drdp!B261)*MBZ!$B261+(drdp!E261)*MBZ!$C261+(drdp!H261)*MBZ!$D261)</f>
        <v>6.443580895654355E-2</v>
      </c>
      <c r="I261" s="18">
        <f>Model!$W$16*((drdp!C261)*MBZ!$B261+(drdp!F261)*MBZ!$C261+(drdp!I261)*MBZ!$D261)</f>
        <v>-1.7265522973551946E-2</v>
      </c>
      <c r="J261" s="18">
        <f>Model!$W$16*((drdp!D261)*MBZ!$B261+(drdp!G261)*MBZ!$C261+(drdp!J261)*MBZ!$D261)</f>
        <v>0</v>
      </c>
      <c r="K261" s="21">
        <f>SUM(E$3:E260)+H261</f>
        <v>22.028187586493914</v>
      </c>
      <c r="L261" s="21">
        <f>SUM(F$3:F260)+I261</f>
        <v>-5.9024350745223275</v>
      </c>
      <c r="M261" s="21">
        <f>SUM(G$3:G260)+J261</f>
        <v>0</v>
      </c>
      <c r="N261" s="19">
        <f t="shared" si="19"/>
        <v>485.24104834576457</v>
      </c>
      <c r="O261" s="19">
        <f t="shared" si="20"/>
        <v>34.838739808951395</v>
      </c>
      <c r="P261" s="19">
        <f t="shared" si="21"/>
        <v>0</v>
      </c>
      <c r="Q261" s="19">
        <f t="shared" si="22"/>
        <v>-130.01994703867902</v>
      </c>
      <c r="R261" s="19">
        <f t="shared" si="23"/>
        <v>0</v>
      </c>
      <c r="S261" s="19">
        <f t="shared" si="24"/>
        <v>0</v>
      </c>
    </row>
    <row r="262" spans="1:19" x14ac:dyDescent="0.25">
      <c r="A262" s="26">
        <f>Wellpath!E262</f>
        <v>7770</v>
      </c>
      <c r="B262" s="22">
        <v>0</v>
      </c>
      <c r="C262" s="22">
        <v>0</v>
      </c>
      <c r="D262" s="22">
        <f>-SIN(Wellpath!L262) * SIN(Wellpath!O262) / (Bfield * COS(Dip))</f>
        <v>-6.3532245883965926E-5</v>
      </c>
      <c r="E262" s="20">
        <f>Model!$W$16*((drdp!B262+drdp!K262)*MBZ!$B262+(drdp!E262+drdp!N262)*MBZ!$C262+(drdp!H262+drdp!Q262)*MBZ!$D262)</f>
        <v>0.1288716179130871</v>
      </c>
      <c r="F262" s="20">
        <f>Model!$W$16*((drdp!C262+drdp!L262)*MBZ!$B262+(drdp!F262+drdp!O262)*MBZ!$C262+(drdp!I262+drdp!R262)*MBZ!$D262)</f>
        <v>-3.4531045947103892E-2</v>
      </c>
      <c r="G262" s="20">
        <f>Model!$W$16*((drdp!D262+drdp!M262)*MBZ!$B262+(drdp!G262+drdp!P262)*MBZ!$C262+(drdp!J262+drdp!S262)*MBZ!$D262)</f>
        <v>0</v>
      </c>
      <c r="H262" s="18">
        <f>Model!$W$16*((drdp!B262)*MBZ!$B262+(drdp!E262)*MBZ!$C262+(drdp!H262)*MBZ!$D262)</f>
        <v>6.443580895654355E-2</v>
      </c>
      <c r="I262" s="18">
        <f>Model!$W$16*((drdp!C262)*MBZ!$B262+(drdp!F262)*MBZ!$C262+(drdp!I262)*MBZ!$D262)</f>
        <v>-1.7265522973551946E-2</v>
      </c>
      <c r="J262" s="18">
        <f>Model!$W$16*((drdp!D262)*MBZ!$B262+(drdp!G262)*MBZ!$C262+(drdp!J262)*MBZ!$D262)</f>
        <v>0</v>
      </c>
      <c r="K262" s="21">
        <f>SUM(E$3:E261)+H262</f>
        <v>22.157059204407002</v>
      </c>
      <c r="L262" s="21">
        <f>SUM(F$3:F261)+I262</f>
        <v>-5.9369661204694317</v>
      </c>
      <c r="M262" s="21">
        <f>SUM(G$3:G261)+J262</f>
        <v>0</v>
      </c>
      <c r="N262" s="19">
        <f t="shared" ref="N262:N270" si="25">K262^2</f>
        <v>490.93527258759707</v>
      </c>
      <c r="O262" s="19">
        <f t="shared" ref="O262:O270" si="26">L262^2</f>
        <v>35.247566715601856</v>
      </c>
      <c r="P262" s="19">
        <f t="shared" ref="P262:P270" si="27">M262^2</f>
        <v>0</v>
      </c>
      <c r="Q262" s="19">
        <f t="shared" ref="Q262:Q270" si="28">K262*L262</f>
        <v>-131.54570982579975</v>
      </c>
      <c r="R262" s="19">
        <f t="shared" ref="R262:R270" si="29">K262*M262</f>
        <v>0</v>
      </c>
      <c r="S262" s="19">
        <f t="shared" ref="S262:S270" si="30">L262*M262</f>
        <v>0</v>
      </c>
    </row>
    <row r="263" spans="1:19" x14ac:dyDescent="0.25">
      <c r="A263" s="26">
        <f>Wellpath!E263</f>
        <v>7800</v>
      </c>
      <c r="B263" s="22">
        <v>0</v>
      </c>
      <c r="C263" s="22">
        <v>0</v>
      </c>
      <c r="D263" s="22">
        <f>-SIN(Wellpath!L263) * SIN(Wellpath!O263) / (Bfield * COS(Dip))</f>
        <v>-6.3532245883965926E-5</v>
      </c>
      <c r="E263" s="20">
        <f>Model!$W$16*((drdp!B263+drdp!K263)*MBZ!$B263+(drdp!E263+drdp!N263)*MBZ!$C263+(drdp!H263+drdp!Q263)*MBZ!$D263)</f>
        <v>0.1288716179130871</v>
      </c>
      <c r="F263" s="20">
        <f>Model!$W$16*((drdp!C263+drdp!L263)*MBZ!$B263+(drdp!F263+drdp!O263)*MBZ!$C263+(drdp!I263+drdp!R263)*MBZ!$D263)</f>
        <v>-3.4531045947103892E-2</v>
      </c>
      <c r="G263" s="20">
        <f>Model!$W$16*((drdp!D263+drdp!M263)*MBZ!$B263+(drdp!G263+drdp!P263)*MBZ!$C263+(drdp!J263+drdp!S263)*MBZ!$D263)</f>
        <v>0</v>
      </c>
      <c r="H263" s="18">
        <f>Model!$W$16*((drdp!B263)*MBZ!$B263+(drdp!E263)*MBZ!$C263+(drdp!H263)*MBZ!$D263)</f>
        <v>6.443580895654355E-2</v>
      </c>
      <c r="I263" s="18">
        <f>Model!$W$16*((drdp!C263)*MBZ!$B263+(drdp!F263)*MBZ!$C263+(drdp!I263)*MBZ!$D263)</f>
        <v>-1.7265522973551946E-2</v>
      </c>
      <c r="J263" s="18">
        <f>Model!$W$16*((drdp!D263)*MBZ!$B263+(drdp!G263)*MBZ!$C263+(drdp!J263)*MBZ!$D263)</f>
        <v>0</v>
      </c>
      <c r="K263" s="21">
        <f>SUM(E$3:E262)+H263</f>
        <v>22.28593082232009</v>
      </c>
      <c r="L263" s="21">
        <f>SUM(F$3:F262)+I263</f>
        <v>-5.9714971664165359</v>
      </c>
      <c r="M263" s="21">
        <f>SUM(G$3:G262)+J263</f>
        <v>0</v>
      </c>
      <c r="N263" s="19">
        <f t="shared" si="25"/>
        <v>496.66271261723659</v>
      </c>
      <c r="O263" s="19">
        <f t="shared" si="26"/>
        <v>35.658778408520718</v>
      </c>
      <c r="P263" s="19">
        <f t="shared" si="27"/>
        <v>0</v>
      </c>
      <c r="Q263" s="19">
        <f t="shared" si="28"/>
        <v>-133.08037275643935</v>
      </c>
      <c r="R263" s="19">
        <f t="shared" si="29"/>
        <v>0</v>
      </c>
      <c r="S263" s="19">
        <f t="shared" si="30"/>
        <v>0</v>
      </c>
    </row>
    <row r="264" spans="1:19" x14ac:dyDescent="0.25">
      <c r="A264" s="26">
        <f>Wellpath!E264</f>
        <v>7830</v>
      </c>
      <c r="B264" s="22">
        <v>0</v>
      </c>
      <c r="C264" s="22">
        <v>0</v>
      </c>
      <c r="D264" s="22">
        <f>-SIN(Wellpath!L264) * SIN(Wellpath!O264) / (Bfield * COS(Dip))</f>
        <v>-6.3532245883965926E-5</v>
      </c>
      <c r="E264" s="20">
        <f>Model!$W$16*((drdp!B264+drdp!K264)*MBZ!$B264+(drdp!E264+drdp!N264)*MBZ!$C264+(drdp!H264+drdp!Q264)*MBZ!$D264)</f>
        <v>0.1288716179130871</v>
      </c>
      <c r="F264" s="20">
        <f>Model!$W$16*((drdp!C264+drdp!L264)*MBZ!$B264+(drdp!F264+drdp!O264)*MBZ!$C264+(drdp!I264+drdp!R264)*MBZ!$D264)</f>
        <v>-3.4531045947103892E-2</v>
      </c>
      <c r="G264" s="20">
        <f>Model!$W$16*((drdp!D264+drdp!M264)*MBZ!$B264+(drdp!G264+drdp!P264)*MBZ!$C264+(drdp!J264+drdp!S264)*MBZ!$D264)</f>
        <v>0</v>
      </c>
      <c r="H264" s="18">
        <f>Model!$W$16*((drdp!B264)*MBZ!$B264+(drdp!E264)*MBZ!$C264+(drdp!H264)*MBZ!$D264)</f>
        <v>6.443580895654355E-2</v>
      </c>
      <c r="I264" s="18">
        <f>Model!$W$16*((drdp!C264)*MBZ!$B264+(drdp!F264)*MBZ!$C264+(drdp!I264)*MBZ!$D264)</f>
        <v>-1.7265522973551946E-2</v>
      </c>
      <c r="J264" s="18">
        <f>Model!$W$16*((drdp!D264)*MBZ!$B264+(drdp!G264)*MBZ!$C264+(drdp!J264)*MBZ!$D264)</f>
        <v>0</v>
      </c>
      <c r="K264" s="21">
        <f>SUM(E$3:E263)+H264</f>
        <v>22.414802440233178</v>
      </c>
      <c r="L264" s="21">
        <f>SUM(F$3:F263)+I264</f>
        <v>-6.0060282123636402</v>
      </c>
      <c r="M264" s="21">
        <f>SUM(G$3:G263)+J264</f>
        <v>0</v>
      </c>
      <c r="N264" s="19">
        <f t="shared" si="25"/>
        <v>502.4233684346832</v>
      </c>
      <c r="O264" s="19">
        <f t="shared" si="26"/>
        <v>36.07237488770798</v>
      </c>
      <c r="P264" s="19">
        <f t="shared" si="27"/>
        <v>0</v>
      </c>
      <c r="Q264" s="19">
        <f t="shared" si="28"/>
        <v>-134.62393583059784</v>
      </c>
      <c r="R264" s="19">
        <f t="shared" si="29"/>
        <v>0</v>
      </c>
      <c r="S264" s="19">
        <f t="shared" si="30"/>
        <v>0</v>
      </c>
    </row>
    <row r="265" spans="1:19" x14ac:dyDescent="0.25">
      <c r="A265" s="26">
        <f>Wellpath!E265</f>
        <v>7860</v>
      </c>
      <c r="B265" s="22">
        <v>0</v>
      </c>
      <c r="C265" s="22">
        <v>0</v>
      </c>
      <c r="D265" s="22">
        <f>-SIN(Wellpath!L265) * SIN(Wellpath!O265) / (Bfield * COS(Dip))</f>
        <v>-6.3532245883965926E-5</v>
      </c>
      <c r="E265" s="20">
        <f>Model!$W$16*((drdp!B265+drdp!K265)*MBZ!$B265+(drdp!E265+drdp!N265)*MBZ!$C265+(drdp!H265+drdp!Q265)*MBZ!$D265)</f>
        <v>0.1288716179130871</v>
      </c>
      <c r="F265" s="20">
        <f>Model!$W$16*((drdp!C265+drdp!L265)*MBZ!$B265+(drdp!F265+drdp!O265)*MBZ!$C265+(drdp!I265+drdp!R265)*MBZ!$D265)</f>
        <v>-3.4531045947103892E-2</v>
      </c>
      <c r="G265" s="20">
        <f>Model!$W$16*((drdp!D265+drdp!M265)*MBZ!$B265+(drdp!G265+drdp!P265)*MBZ!$C265+(drdp!J265+drdp!S265)*MBZ!$D265)</f>
        <v>0</v>
      </c>
      <c r="H265" s="18">
        <f>Model!$W$16*((drdp!B265)*MBZ!$B265+(drdp!E265)*MBZ!$C265+(drdp!H265)*MBZ!$D265)</f>
        <v>6.443580895654355E-2</v>
      </c>
      <c r="I265" s="18">
        <f>Model!$W$16*((drdp!C265)*MBZ!$B265+(drdp!F265)*MBZ!$C265+(drdp!I265)*MBZ!$D265)</f>
        <v>-1.7265522973551946E-2</v>
      </c>
      <c r="J265" s="18">
        <f>Model!$W$16*((drdp!D265)*MBZ!$B265+(drdp!G265)*MBZ!$C265+(drdp!J265)*MBZ!$D265)</f>
        <v>0</v>
      </c>
      <c r="K265" s="21">
        <f>SUM(E$3:E264)+H265</f>
        <v>22.543674058146266</v>
      </c>
      <c r="L265" s="21">
        <f>SUM(F$3:F264)+I265</f>
        <v>-6.0405592583107444</v>
      </c>
      <c r="M265" s="21">
        <f>SUM(G$3:G264)+J265</f>
        <v>0</v>
      </c>
      <c r="N265" s="19">
        <f t="shared" si="25"/>
        <v>508.21724003993694</v>
      </c>
      <c r="O265" s="19">
        <f t="shared" si="26"/>
        <v>36.48835615316365</v>
      </c>
      <c r="P265" s="19">
        <f t="shared" si="27"/>
        <v>0</v>
      </c>
      <c r="Q265" s="19">
        <f t="shared" si="28"/>
        <v>-136.17639904827519</v>
      </c>
      <c r="R265" s="19">
        <f t="shared" si="29"/>
        <v>0</v>
      </c>
      <c r="S265" s="19">
        <f t="shared" si="30"/>
        <v>0</v>
      </c>
    </row>
    <row r="266" spans="1:19" x14ac:dyDescent="0.25">
      <c r="A266" s="26">
        <f>Wellpath!E266</f>
        <v>7890</v>
      </c>
      <c r="B266" s="22">
        <v>0</v>
      </c>
      <c r="C266" s="22">
        <v>0</v>
      </c>
      <c r="D266" s="22">
        <f>-SIN(Wellpath!L266) * SIN(Wellpath!O266) / (Bfield * COS(Dip))</f>
        <v>-6.3532245883965926E-5</v>
      </c>
      <c r="E266" s="20">
        <f>Model!$W$16*((drdp!B266+drdp!K266)*MBZ!$B266+(drdp!E266+drdp!N266)*MBZ!$C266+(drdp!H266+drdp!Q266)*MBZ!$D266)</f>
        <v>0.1288716179130871</v>
      </c>
      <c r="F266" s="20">
        <f>Model!$W$16*((drdp!C266+drdp!L266)*MBZ!$B266+(drdp!F266+drdp!O266)*MBZ!$C266+(drdp!I266+drdp!R266)*MBZ!$D266)</f>
        <v>-3.4531045947103892E-2</v>
      </c>
      <c r="G266" s="20">
        <f>Model!$W$16*((drdp!D266+drdp!M266)*MBZ!$B266+(drdp!G266+drdp!P266)*MBZ!$C266+(drdp!J266+drdp!S266)*MBZ!$D266)</f>
        <v>0</v>
      </c>
      <c r="H266" s="18">
        <f>Model!$W$16*((drdp!B266)*MBZ!$B266+(drdp!E266)*MBZ!$C266+(drdp!H266)*MBZ!$D266)</f>
        <v>6.443580895654355E-2</v>
      </c>
      <c r="I266" s="18">
        <f>Model!$W$16*((drdp!C266)*MBZ!$B266+(drdp!F266)*MBZ!$C266+(drdp!I266)*MBZ!$D266)</f>
        <v>-1.7265522973551946E-2</v>
      </c>
      <c r="J266" s="18">
        <f>Model!$W$16*((drdp!D266)*MBZ!$B266+(drdp!G266)*MBZ!$C266+(drdp!J266)*MBZ!$D266)</f>
        <v>0</v>
      </c>
      <c r="K266" s="21">
        <f>SUM(E$3:E265)+H266</f>
        <v>22.672545676059354</v>
      </c>
      <c r="L266" s="21">
        <f>SUM(F$3:F265)+I266</f>
        <v>-6.0750903042578486</v>
      </c>
      <c r="M266" s="21">
        <f>SUM(G$3:G265)+J266</f>
        <v>0</v>
      </c>
      <c r="N266" s="19">
        <f t="shared" si="25"/>
        <v>514.04432743299765</v>
      </c>
      <c r="O266" s="19">
        <f t="shared" si="26"/>
        <v>36.906722204887721</v>
      </c>
      <c r="P266" s="19">
        <f t="shared" si="27"/>
        <v>0</v>
      </c>
      <c r="Q266" s="19">
        <f t="shared" si="28"/>
        <v>-137.7377624094714</v>
      </c>
      <c r="R266" s="19">
        <f t="shared" si="29"/>
        <v>0</v>
      </c>
      <c r="S266" s="19">
        <f t="shared" si="30"/>
        <v>0</v>
      </c>
    </row>
    <row r="267" spans="1:19" x14ac:dyDescent="0.25">
      <c r="A267" s="26">
        <f>Wellpath!E267</f>
        <v>7920</v>
      </c>
      <c r="B267" s="22">
        <v>0</v>
      </c>
      <c r="C267" s="22">
        <v>0</v>
      </c>
      <c r="D267" s="22">
        <f>-SIN(Wellpath!L267) * SIN(Wellpath!O267) / (Bfield * COS(Dip))</f>
        <v>-6.3532245883965926E-5</v>
      </c>
      <c r="E267" s="20">
        <f>Model!$W$16*((drdp!B267+drdp!K267)*MBZ!$B267+(drdp!E267+drdp!N267)*MBZ!$C267+(drdp!H267+drdp!Q267)*MBZ!$D267)</f>
        <v>0.1288716179130871</v>
      </c>
      <c r="F267" s="20">
        <f>Model!$W$16*((drdp!C267+drdp!L267)*MBZ!$B267+(drdp!F267+drdp!O267)*MBZ!$C267+(drdp!I267+drdp!R267)*MBZ!$D267)</f>
        <v>-3.4531045947103892E-2</v>
      </c>
      <c r="G267" s="20">
        <f>Model!$W$16*((drdp!D267+drdp!M267)*MBZ!$B267+(drdp!G267+drdp!P267)*MBZ!$C267+(drdp!J267+drdp!S267)*MBZ!$D267)</f>
        <v>0</v>
      </c>
      <c r="H267" s="18">
        <f>Model!$W$16*((drdp!B267)*MBZ!$B267+(drdp!E267)*MBZ!$C267+(drdp!H267)*MBZ!$D267)</f>
        <v>6.443580895654355E-2</v>
      </c>
      <c r="I267" s="18">
        <f>Model!$W$16*((drdp!C267)*MBZ!$B267+(drdp!F267)*MBZ!$C267+(drdp!I267)*MBZ!$D267)</f>
        <v>-1.7265522973551946E-2</v>
      </c>
      <c r="J267" s="18">
        <f>Model!$W$16*((drdp!D267)*MBZ!$B267+(drdp!G267)*MBZ!$C267+(drdp!J267)*MBZ!$D267)</f>
        <v>0</v>
      </c>
      <c r="K267" s="21">
        <f>SUM(E$3:E266)+H267</f>
        <v>22.801417293972442</v>
      </c>
      <c r="L267" s="21">
        <f>SUM(F$3:F266)+I267</f>
        <v>-6.1096213502049528</v>
      </c>
      <c r="M267" s="21">
        <f>SUM(G$3:G266)+J267</f>
        <v>0</v>
      </c>
      <c r="N267" s="19">
        <f t="shared" si="25"/>
        <v>519.90463061386549</v>
      </c>
      <c r="O267" s="19">
        <f t="shared" si="26"/>
        <v>37.327473042880193</v>
      </c>
      <c r="P267" s="19">
        <f t="shared" si="27"/>
        <v>0</v>
      </c>
      <c r="Q267" s="19">
        <f t="shared" si="28"/>
        <v>-139.30802591418646</v>
      </c>
      <c r="R267" s="19">
        <f t="shared" si="29"/>
        <v>0</v>
      </c>
      <c r="S267" s="19">
        <f t="shared" si="30"/>
        <v>0</v>
      </c>
    </row>
    <row r="268" spans="1:19" x14ac:dyDescent="0.25">
      <c r="A268" s="26">
        <f>Wellpath!E268</f>
        <v>7950</v>
      </c>
      <c r="B268" s="22">
        <v>0</v>
      </c>
      <c r="C268" s="22">
        <v>0</v>
      </c>
      <c r="D268" s="22">
        <f>-SIN(Wellpath!L268) * SIN(Wellpath!O268) / (Bfield * COS(Dip))</f>
        <v>-6.3532245883965926E-5</v>
      </c>
      <c r="E268" s="20">
        <f>Model!$W$16*((drdp!B268+drdp!K268)*MBZ!$B268+(drdp!E268+drdp!N268)*MBZ!$C268+(drdp!H268+drdp!Q268)*MBZ!$D268)</f>
        <v>0.1288716179130871</v>
      </c>
      <c r="F268" s="20">
        <f>Model!$W$16*((drdp!C268+drdp!L268)*MBZ!$B268+(drdp!F268+drdp!O268)*MBZ!$C268+(drdp!I268+drdp!R268)*MBZ!$D268)</f>
        <v>-3.4531045947103892E-2</v>
      </c>
      <c r="G268" s="20">
        <f>Model!$W$16*((drdp!D268+drdp!M268)*MBZ!$B268+(drdp!G268+drdp!P268)*MBZ!$C268+(drdp!J268+drdp!S268)*MBZ!$D268)</f>
        <v>0</v>
      </c>
      <c r="H268" s="18">
        <f>Model!$W$16*((drdp!B268)*MBZ!$B268+(drdp!E268)*MBZ!$C268+(drdp!H268)*MBZ!$D268)</f>
        <v>6.443580895654355E-2</v>
      </c>
      <c r="I268" s="18">
        <f>Model!$W$16*((drdp!C268)*MBZ!$B268+(drdp!F268)*MBZ!$C268+(drdp!I268)*MBZ!$D268)</f>
        <v>-1.7265522973551946E-2</v>
      </c>
      <c r="J268" s="18">
        <f>Model!$W$16*((drdp!D268)*MBZ!$B268+(drdp!G268)*MBZ!$C268+(drdp!J268)*MBZ!$D268)</f>
        <v>0</v>
      </c>
      <c r="K268" s="21">
        <f>SUM(E$3:E267)+H268</f>
        <v>22.93028891188553</v>
      </c>
      <c r="L268" s="21">
        <f>SUM(F$3:F267)+I268</f>
        <v>-6.144152396152057</v>
      </c>
      <c r="M268" s="21">
        <f>SUM(G$3:G267)+J268</f>
        <v>0</v>
      </c>
      <c r="N268" s="19">
        <f t="shared" si="25"/>
        <v>525.79814958254042</v>
      </c>
      <c r="O268" s="19">
        <f t="shared" si="26"/>
        <v>37.750608667141066</v>
      </c>
      <c r="P268" s="19">
        <f t="shared" si="27"/>
        <v>0</v>
      </c>
      <c r="Q268" s="19">
        <f t="shared" si="28"/>
        <v>-140.88718956242042</v>
      </c>
      <c r="R268" s="19">
        <f t="shared" si="29"/>
        <v>0</v>
      </c>
      <c r="S268" s="19">
        <f t="shared" si="30"/>
        <v>0</v>
      </c>
    </row>
    <row r="269" spans="1:19" x14ac:dyDescent="0.25">
      <c r="A269" s="26">
        <f>Wellpath!E269</f>
        <v>7980</v>
      </c>
      <c r="B269" s="22">
        <v>0</v>
      </c>
      <c r="C269" s="22">
        <v>0</v>
      </c>
      <c r="D269" s="22">
        <f>-SIN(Wellpath!L269) * SIN(Wellpath!O269) / (Bfield * COS(Dip))</f>
        <v>-6.3532245883965926E-5</v>
      </c>
      <c r="E269" s="20">
        <f>Model!$W$16*((drdp!B269+drdp!K269)*MBZ!$B269+(drdp!E269+drdp!N269)*MBZ!$C269+(drdp!H269+drdp!Q269)*MBZ!$D269)</f>
        <v>0.10739301492757258</v>
      </c>
      <c r="F269" s="20">
        <f>Model!$W$16*((drdp!C269+drdp!L269)*MBZ!$B269+(drdp!F269+drdp!O269)*MBZ!$C269+(drdp!I269+drdp!R269)*MBZ!$D269)</f>
        <v>-2.8775871622586578E-2</v>
      </c>
      <c r="G269" s="20">
        <f>Model!$W$16*((drdp!D269+drdp!M269)*MBZ!$B269+(drdp!G269+drdp!P269)*MBZ!$C269+(drdp!J269+drdp!S269)*MBZ!$D269)</f>
        <v>0</v>
      </c>
      <c r="H269" s="18">
        <f>Model!$W$16*((drdp!B269)*MBZ!$B269+(drdp!E269)*MBZ!$C269+(drdp!H269)*MBZ!$D269)</f>
        <v>6.443580895654355E-2</v>
      </c>
      <c r="I269" s="18">
        <f>Model!$W$16*((drdp!C269)*MBZ!$B269+(drdp!F269)*MBZ!$C269+(drdp!I269)*MBZ!$D269)</f>
        <v>-1.7265522973551946E-2</v>
      </c>
      <c r="J269" s="18">
        <f>Model!$W$16*((drdp!D269)*MBZ!$B269+(drdp!G269)*MBZ!$C269+(drdp!J269)*MBZ!$D269)</f>
        <v>0</v>
      </c>
      <c r="K269" s="21">
        <f>SUM(E$3:E268)+H269</f>
        <v>23.059160529798618</v>
      </c>
      <c r="L269" s="21">
        <f>SUM(F$3:F268)+I269</f>
        <v>-6.1786834420991612</v>
      </c>
      <c r="M269" s="21">
        <f>SUM(G$3:G268)+J269</f>
        <v>0</v>
      </c>
      <c r="N269" s="19">
        <f t="shared" si="25"/>
        <v>531.72488433902242</v>
      </c>
      <c r="O269" s="19">
        <f t="shared" si="26"/>
        <v>38.176129077670339</v>
      </c>
      <c r="P269" s="19">
        <f t="shared" si="27"/>
        <v>0</v>
      </c>
      <c r="Q269" s="19">
        <f t="shared" si="28"/>
        <v>-142.47525335417325</v>
      </c>
      <c r="R269" s="19">
        <f t="shared" si="29"/>
        <v>0</v>
      </c>
      <c r="S269" s="19">
        <f t="shared" si="30"/>
        <v>0</v>
      </c>
    </row>
    <row r="270" spans="1:19" x14ac:dyDescent="0.25">
      <c r="A270" s="26">
        <f>Wellpath!E270</f>
        <v>8000</v>
      </c>
      <c r="B270" s="22">
        <v>0</v>
      </c>
      <c r="C270" s="22">
        <v>0</v>
      </c>
      <c r="D270" s="22">
        <f>-SIN(Wellpath!L270) * SIN(Wellpath!O270) / (Bfield * COS(Dip))</f>
        <v>-6.3532245883965926E-5</v>
      </c>
      <c r="E270" s="20">
        <f>Model!$W$16*((drdp!B270+drdp!K270)*MBZ!$B270+(drdp!E270+drdp!N270)*MBZ!$C270+(drdp!H270+drdp!Q270)*MBZ!$D270)</f>
        <v>-17.139925182440585</v>
      </c>
      <c r="F270" s="20">
        <f>Model!$W$16*((drdp!C270+drdp!L270)*MBZ!$B270+(drdp!F270+drdp!O270)*MBZ!$C270+(drdp!I270+drdp!R270)*MBZ!$D270)</f>
        <v>4.5926291109648174</v>
      </c>
      <c r="G270" s="20">
        <f>Model!$W$16*((drdp!D270+drdp!M270)*MBZ!$B270+(drdp!G270+drdp!P270)*MBZ!$C270+(drdp!J270+drdp!S270)*MBZ!$D270)</f>
        <v>0</v>
      </c>
      <c r="H270" s="18">
        <f>Model!$W$16*((drdp!B270)*MBZ!$B270+(drdp!E270)*MBZ!$C270+(drdp!H270)*MBZ!$D270)</f>
        <v>4.2957205971029033E-2</v>
      </c>
      <c r="I270" s="18">
        <f>Model!$W$16*((drdp!C270)*MBZ!$B270+(drdp!F270)*MBZ!$C270+(drdp!I270)*MBZ!$D270)</f>
        <v>-1.151034864903463E-2</v>
      </c>
      <c r="J270" s="18">
        <f>Model!$W$16*((drdp!D270)*MBZ!$B270+(drdp!G270)*MBZ!$C270+(drdp!J270)*MBZ!$D270)</f>
        <v>0</v>
      </c>
      <c r="K270" s="21">
        <f>SUM(E$3:E269)+H270</f>
        <v>23.145074941740678</v>
      </c>
      <c r="L270" s="21">
        <f>SUM(F$3:F269)+I270</f>
        <v>-6.201704139397231</v>
      </c>
      <c r="M270" s="21">
        <f>SUM(G$3:G269)+J270</f>
        <v>0</v>
      </c>
      <c r="N270" s="19">
        <f t="shared" si="25"/>
        <v>535.6944940587922</v>
      </c>
      <c r="O270" s="19">
        <f t="shared" si="26"/>
        <v>38.46113423261675</v>
      </c>
      <c r="P270" s="19">
        <f t="shared" si="27"/>
        <v>0</v>
      </c>
      <c r="Q270" s="19">
        <f t="shared" si="28"/>
        <v>-143.53890707285228</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f>SIN(Wellpath!$L3) * SIN(Wellpath!$O3) * (TAN(Dip) * COS(Wellpath!$L3) + SIN(Wellpath!$L3) * COS(Wellpath!$O3)) / SQRT(2)</f>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f>SIN(Wellpath!$L4) * SIN(Wellpath!$O4) * (TAN(Dip) * COS(Wellpath!$L4) + SIN(Wellpath!$L4) * COS(Wellpath!$O4)) / SQRT(2)</f>
        <v>0</v>
      </c>
      <c r="E4" s="20">
        <f>Model!$W$17*((drdp!B4+drdp!K4)*'MSXY-TI1S'!$B4+(drdp!E4+drdp!N4)*'MSXY-TI1S'!$C4+(drdp!H4+drdp!Q4)*'MSXY-TI1S'!$D4)</f>
        <v>0</v>
      </c>
      <c r="F4" s="20">
        <f>Model!$W$17*((drdp!C4+drdp!L4)*'MSXY-TI1S'!$B4+(drdp!F4+drdp!O4)*'MSXY-TI1S'!$C4+(drdp!I4+drdp!R4)*'MSXY-TI1S'!$D4)</f>
        <v>0</v>
      </c>
      <c r="G4" s="20">
        <f>Model!$W$17*((drdp!D4+drdp!M4)*'MSXY-TI1S'!$B4+(drdp!G4+drdp!P4)*'MSXY-TI1S'!$C4+(drdp!J4+drdp!S4)*'MSXY-TI1S'!$D4)</f>
        <v>0</v>
      </c>
      <c r="H4" s="18">
        <f>Model!$W$17*((drdp!B4)*'MSXY-TI1S'!$B4+(drdp!E4)*'MSXY-TI1S'!$C4+(drdp!H4)*'MSXY-TI1S'!$D4)</f>
        <v>0</v>
      </c>
      <c r="I4" s="18">
        <f>Model!$W$17*((drdp!C4)*'MSXY-TI1S'!$B4+(drdp!F4)*'MSXY-TI1S'!$C4+(drdp!I4)*'MSXY-TI1S'!$D4)</f>
        <v>0</v>
      </c>
      <c r="J4" s="18">
        <f>Model!$W$17*((drdp!D4)*'MSXY-TI1S'!$B4+(drdp!G4)*'MSXY-TI1S'!$C4+(drdp!J4)*'MSXY-TI1S'!$D4)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f>SIN(Wellpath!$L5) * SIN(Wellpath!$O5) * (TAN(Dip) * COS(Wellpath!$L5) + SIN(Wellpath!$L5) * COS(Wellpath!$O5)) / SQRT(2)</f>
        <v>0</v>
      </c>
      <c r="E5" s="20">
        <f>Model!$W$17*((drdp!B5+drdp!K5)*'MSXY-TI1S'!$B5+(drdp!E5+drdp!N5)*'MSXY-TI1S'!$C5+(drdp!H5+drdp!Q5)*'MSXY-TI1S'!$D5)</f>
        <v>0</v>
      </c>
      <c r="F5" s="20">
        <f>Model!$W$17*((drdp!C5+drdp!L5)*'MSXY-TI1S'!$B5+(drdp!F5+drdp!O5)*'MSXY-TI1S'!$C5+(drdp!I5+drdp!R5)*'MSXY-TI1S'!$D5)</f>
        <v>0</v>
      </c>
      <c r="G5" s="20">
        <f>Model!$W$17*((drdp!D5+drdp!M5)*'MSXY-TI1S'!$B5+(drdp!G5+drdp!P5)*'MSXY-TI1S'!$C5+(drdp!J5+drdp!S5)*'MSXY-TI1S'!$D5)</f>
        <v>0</v>
      </c>
      <c r="H5" s="18">
        <f>Model!$W$17*((drdp!B5)*'MSXY-TI1S'!$B5+(drdp!E5)*'MSXY-TI1S'!$C5+(drdp!H5)*'MSXY-TI1S'!$D5)</f>
        <v>0</v>
      </c>
      <c r="I5" s="18">
        <f>Model!$W$17*((drdp!C5)*'MSXY-TI1S'!$B5+(drdp!F5)*'MSXY-TI1S'!$C5+(drdp!I5)*'MSXY-TI1S'!$D5)</f>
        <v>0</v>
      </c>
      <c r="J5" s="18">
        <f>Model!$W$17*((drdp!D5)*'MSXY-TI1S'!$B5+(drdp!G5)*'MSXY-TI1S'!$C5+(drdp!J5)*'MSXY-TI1S'!$D5)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f>SIN(Wellpath!$L6) * SIN(Wellpath!$O6) * (TAN(Dip) * COS(Wellpath!$L6) + SIN(Wellpath!$L6) * COS(Wellpath!$O6)) / SQRT(2)</f>
        <v>0</v>
      </c>
      <c r="E6" s="20">
        <f>Model!$W$17*((drdp!B6+drdp!K6)*'MSXY-TI1S'!$B6+(drdp!E6+drdp!N6)*'MSXY-TI1S'!$C6+(drdp!H6+drdp!Q6)*'MSXY-TI1S'!$D6)</f>
        <v>0</v>
      </c>
      <c r="F6" s="20">
        <f>Model!$W$17*((drdp!C6+drdp!L6)*'MSXY-TI1S'!$B6+(drdp!F6+drdp!O6)*'MSXY-TI1S'!$C6+(drdp!I6+drdp!R6)*'MSXY-TI1S'!$D6)</f>
        <v>0</v>
      </c>
      <c r="G6" s="20">
        <f>Model!$W$17*((drdp!D6+drdp!M6)*'MSXY-TI1S'!$B6+(drdp!G6+drdp!P6)*'MSXY-TI1S'!$C6+(drdp!J6+drdp!S6)*'MSXY-TI1S'!$D6)</f>
        <v>0</v>
      </c>
      <c r="H6" s="18">
        <f>Model!$W$17*((drdp!B6)*'MSXY-TI1S'!$B6+(drdp!E6)*'MSXY-TI1S'!$C6+(drdp!H6)*'MSXY-TI1S'!$D6)</f>
        <v>0</v>
      </c>
      <c r="I6" s="18">
        <f>Model!$W$17*((drdp!C6)*'MSXY-TI1S'!$B6+(drdp!F6)*'MSXY-TI1S'!$C6+(drdp!I6)*'MSXY-TI1S'!$D6)</f>
        <v>0</v>
      </c>
      <c r="J6" s="18">
        <f>Model!$W$17*((drdp!D6)*'MSXY-TI1S'!$B6+(drdp!G6)*'MSXY-TI1S'!$C6+(drdp!J6)*'MSXY-TI1S'!$D6)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f>SIN(Wellpath!$L7) * SIN(Wellpath!$O7) * (TAN(Dip) * COS(Wellpath!$L7) + SIN(Wellpath!$L7) * COS(Wellpath!$O7)) / SQRT(2)</f>
        <v>0</v>
      </c>
      <c r="E7" s="20">
        <f>Model!$W$17*((drdp!B7+drdp!K7)*'MSXY-TI1S'!$B7+(drdp!E7+drdp!N7)*'MSXY-TI1S'!$C7+(drdp!H7+drdp!Q7)*'MSXY-TI1S'!$D7)</f>
        <v>0</v>
      </c>
      <c r="F7" s="20">
        <f>Model!$W$17*((drdp!C7+drdp!L7)*'MSXY-TI1S'!$B7+(drdp!F7+drdp!O7)*'MSXY-TI1S'!$C7+(drdp!I7+drdp!R7)*'MSXY-TI1S'!$D7)</f>
        <v>0</v>
      </c>
      <c r="G7" s="20">
        <f>Model!$W$17*((drdp!D7+drdp!M7)*'MSXY-TI1S'!$B7+(drdp!G7+drdp!P7)*'MSXY-TI1S'!$C7+(drdp!J7+drdp!S7)*'MSXY-TI1S'!$D7)</f>
        <v>0</v>
      </c>
      <c r="H7" s="18">
        <f>Model!$W$17*((drdp!B7)*'MSXY-TI1S'!$B7+(drdp!E7)*'MSXY-TI1S'!$C7+(drdp!H7)*'MSXY-TI1S'!$D7)</f>
        <v>0</v>
      </c>
      <c r="I7" s="18">
        <f>Model!$W$17*((drdp!C7)*'MSXY-TI1S'!$B7+(drdp!F7)*'MSXY-TI1S'!$C7+(drdp!I7)*'MSXY-TI1S'!$D7)</f>
        <v>0</v>
      </c>
      <c r="J7" s="18">
        <f>Model!$W$17*((drdp!D7)*'MSXY-TI1S'!$B7+(drdp!G7)*'MSXY-TI1S'!$C7+(drdp!J7)*'MSXY-TI1S'!$D7)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f>SIN(Wellpath!$L8) * SIN(Wellpath!$O8) * (TAN(Dip) * COS(Wellpath!$L8) + SIN(Wellpath!$L8) * COS(Wellpath!$O8)) / SQRT(2)</f>
        <v>0</v>
      </c>
      <c r="E8" s="20">
        <f>Model!$W$17*((drdp!B8+drdp!K8)*'MSXY-TI1S'!$B8+(drdp!E8+drdp!N8)*'MSXY-TI1S'!$C8+(drdp!H8+drdp!Q8)*'MSXY-TI1S'!$D8)</f>
        <v>0</v>
      </c>
      <c r="F8" s="20">
        <f>Model!$W$17*((drdp!C8+drdp!L8)*'MSXY-TI1S'!$B8+(drdp!F8+drdp!O8)*'MSXY-TI1S'!$C8+(drdp!I8+drdp!R8)*'MSXY-TI1S'!$D8)</f>
        <v>0</v>
      </c>
      <c r="G8" s="20">
        <f>Model!$W$17*((drdp!D8+drdp!M8)*'MSXY-TI1S'!$B8+(drdp!G8+drdp!P8)*'MSXY-TI1S'!$C8+(drdp!J8+drdp!S8)*'MSXY-TI1S'!$D8)</f>
        <v>0</v>
      </c>
      <c r="H8" s="18">
        <f>Model!$W$17*((drdp!B8)*'MSXY-TI1S'!$B8+(drdp!E8)*'MSXY-TI1S'!$C8+(drdp!H8)*'MSXY-TI1S'!$D8)</f>
        <v>0</v>
      </c>
      <c r="I8" s="18">
        <f>Model!$W$17*((drdp!C8)*'MSXY-TI1S'!$B8+(drdp!F8)*'MSXY-TI1S'!$C8+(drdp!I8)*'MSXY-TI1S'!$D8)</f>
        <v>0</v>
      </c>
      <c r="J8" s="18">
        <f>Model!$W$17*((drdp!D8)*'MSXY-TI1S'!$B8+(drdp!G8)*'MSXY-TI1S'!$C8+(drdp!J8)*'MSXY-TI1S'!$D8)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f>SIN(Wellpath!$L9) * SIN(Wellpath!$O9) * (TAN(Dip) * COS(Wellpath!$L9) + SIN(Wellpath!$L9) * COS(Wellpath!$O9)) / SQRT(2)</f>
        <v>0</v>
      </c>
      <c r="E9" s="20">
        <f>Model!$W$17*((drdp!B9+drdp!K9)*'MSXY-TI1S'!$B9+(drdp!E9+drdp!N9)*'MSXY-TI1S'!$C9+(drdp!H9+drdp!Q9)*'MSXY-TI1S'!$D9)</f>
        <v>0</v>
      </c>
      <c r="F9" s="20">
        <f>Model!$W$17*((drdp!C9+drdp!L9)*'MSXY-TI1S'!$B9+(drdp!F9+drdp!O9)*'MSXY-TI1S'!$C9+(drdp!I9+drdp!R9)*'MSXY-TI1S'!$D9)</f>
        <v>0</v>
      </c>
      <c r="G9" s="20">
        <f>Model!$W$17*((drdp!D9+drdp!M9)*'MSXY-TI1S'!$B9+(drdp!G9+drdp!P9)*'MSXY-TI1S'!$C9+(drdp!J9+drdp!S9)*'MSXY-TI1S'!$D9)</f>
        <v>0</v>
      </c>
      <c r="H9" s="18">
        <f>Model!$W$17*((drdp!B9)*'MSXY-TI1S'!$B9+(drdp!E9)*'MSXY-TI1S'!$C9+(drdp!H9)*'MSXY-TI1S'!$D9)</f>
        <v>0</v>
      </c>
      <c r="I9" s="18">
        <f>Model!$W$17*((drdp!C9)*'MSXY-TI1S'!$B9+(drdp!F9)*'MSXY-TI1S'!$C9+(drdp!I9)*'MSXY-TI1S'!$D9)</f>
        <v>0</v>
      </c>
      <c r="J9" s="18">
        <f>Model!$W$17*((drdp!D9)*'MSXY-TI1S'!$B9+(drdp!G9)*'MSXY-TI1S'!$C9+(drdp!J9)*'MSXY-TI1S'!$D9)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f>SIN(Wellpath!$L10) * SIN(Wellpath!$O10) * (TAN(Dip) * COS(Wellpath!$L10) + SIN(Wellpath!$L10) * COS(Wellpath!$O10)) / SQRT(2)</f>
        <v>0</v>
      </c>
      <c r="E10" s="20">
        <f>Model!$W$17*((drdp!B10+drdp!K10)*'MSXY-TI1S'!$B10+(drdp!E10+drdp!N10)*'MSXY-TI1S'!$C10+(drdp!H10+drdp!Q10)*'MSXY-TI1S'!$D10)</f>
        <v>0</v>
      </c>
      <c r="F10" s="20">
        <f>Model!$W$17*((drdp!C10+drdp!L10)*'MSXY-TI1S'!$B10+(drdp!F10+drdp!O10)*'MSXY-TI1S'!$C10+(drdp!I10+drdp!R10)*'MSXY-TI1S'!$D10)</f>
        <v>0</v>
      </c>
      <c r="G10" s="20">
        <f>Model!$W$17*((drdp!D10+drdp!M10)*'MSXY-TI1S'!$B10+(drdp!G10+drdp!P10)*'MSXY-TI1S'!$C10+(drdp!J10+drdp!S10)*'MSXY-TI1S'!$D10)</f>
        <v>0</v>
      </c>
      <c r="H10" s="18">
        <f>Model!$W$17*((drdp!B10)*'MSXY-TI1S'!$B10+(drdp!E10)*'MSXY-TI1S'!$C10+(drdp!H10)*'MSXY-TI1S'!$D10)</f>
        <v>0</v>
      </c>
      <c r="I10" s="18">
        <f>Model!$W$17*((drdp!C10)*'MSXY-TI1S'!$B10+(drdp!F10)*'MSXY-TI1S'!$C10+(drdp!I10)*'MSXY-TI1S'!$D10)</f>
        <v>0</v>
      </c>
      <c r="J10" s="18">
        <f>Model!$W$17*((drdp!D10)*'MSXY-TI1S'!$B10+(drdp!G10)*'MSXY-TI1S'!$C10+(drdp!J10)*'MSXY-TI1S'!$D10)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f>SIN(Wellpath!$L11) * SIN(Wellpath!$O11) * (TAN(Dip) * COS(Wellpath!$L11) + SIN(Wellpath!$L11) * COS(Wellpath!$O11)) / SQRT(2)</f>
        <v>0</v>
      </c>
      <c r="E11" s="20">
        <f>Model!$W$17*((drdp!B11+drdp!K11)*'MSXY-TI1S'!$B11+(drdp!E11+drdp!N11)*'MSXY-TI1S'!$C11+(drdp!H11+drdp!Q11)*'MSXY-TI1S'!$D11)</f>
        <v>0</v>
      </c>
      <c r="F11" s="20">
        <f>Model!$W$17*((drdp!C11+drdp!L11)*'MSXY-TI1S'!$B11+(drdp!F11+drdp!O11)*'MSXY-TI1S'!$C11+(drdp!I11+drdp!R11)*'MSXY-TI1S'!$D11)</f>
        <v>0</v>
      </c>
      <c r="G11" s="20">
        <f>Model!$W$17*((drdp!D11+drdp!M11)*'MSXY-TI1S'!$B11+(drdp!G11+drdp!P11)*'MSXY-TI1S'!$C11+(drdp!J11+drdp!S11)*'MSXY-TI1S'!$D11)</f>
        <v>0</v>
      </c>
      <c r="H11" s="18">
        <f>Model!$W$17*((drdp!B11)*'MSXY-TI1S'!$B11+(drdp!E11)*'MSXY-TI1S'!$C11+(drdp!H11)*'MSXY-TI1S'!$D11)</f>
        <v>0</v>
      </c>
      <c r="I11" s="18">
        <f>Model!$W$17*((drdp!C11)*'MSXY-TI1S'!$B11+(drdp!F11)*'MSXY-TI1S'!$C11+(drdp!I11)*'MSXY-TI1S'!$D11)</f>
        <v>0</v>
      </c>
      <c r="J11" s="18">
        <f>Model!$W$17*((drdp!D11)*'MSXY-TI1S'!$B11+(drdp!G11)*'MSXY-TI1S'!$C11+(drdp!J11)*'MSXY-TI1S'!$D11)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f>SIN(Wellpath!$L12) * SIN(Wellpath!$O12) * (TAN(Dip) * COS(Wellpath!$L12) + SIN(Wellpath!$L12) * COS(Wellpath!$O12)) / SQRT(2)</f>
        <v>0</v>
      </c>
      <c r="E12" s="20">
        <f>Model!$W$17*((drdp!B12+drdp!K12)*'MSXY-TI1S'!$B12+(drdp!E12+drdp!N12)*'MSXY-TI1S'!$C12+(drdp!H12+drdp!Q12)*'MSXY-TI1S'!$D12)</f>
        <v>0</v>
      </c>
      <c r="F12" s="20">
        <f>Model!$W$17*((drdp!C12+drdp!L12)*'MSXY-TI1S'!$B12+(drdp!F12+drdp!O12)*'MSXY-TI1S'!$C12+(drdp!I12+drdp!R12)*'MSXY-TI1S'!$D12)</f>
        <v>0</v>
      </c>
      <c r="G12" s="20">
        <f>Model!$W$17*((drdp!D12+drdp!M12)*'MSXY-TI1S'!$B12+(drdp!G12+drdp!P12)*'MSXY-TI1S'!$C12+(drdp!J12+drdp!S12)*'MSXY-TI1S'!$D12)</f>
        <v>0</v>
      </c>
      <c r="H12" s="18">
        <f>Model!$W$17*((drdp!B12)*'MSXY-TI1S'!$B12+(drdp!E12)*'MSXY-TI1S'!$C12+(drdp!H12)*'MSXY-TI1S'!$D12)</f>
        <v>0</v>
      </c>
      <c r="I12" s="18">
        <f>Model!$W$17*((drdp!C12)*'MSXY-TI1S'!$B12+(drdp!F12)*'MSXY-TI1S'!$C12+(drdp!I12)*'MSXY-TI1S'!$D12)</f>
        <v>0</v>
      </c>
      <c r="J12" s="18">
        <f>Model!$W$17*((drdp!D12)*'MSXY-TI1S'!$B12+(drdp!G12)*'MSXY-TI1S'!$C12+(drdp!J12)*'MSXY-TI1S'!$D12)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f>SIN(Wellpath!$L13) * SIN(Wellpath!$O13) * (TAN(Dip) * COS(Wellpath!$L13) + SIN(Wellpath!$L13) * COS(Wellpath!$O13)) / SQRT(2)</f>
        <v>0</v>
      </c>
      <c r="E13" s="20">
        <f>Model!$W$17*((drdp!B13+drdp!K13)*'MSXY-TI1S'!$B13+(drdp!E13+drdp!N13)*'MSXY-TI1S'!$C13+(drdp!H13+drdp!Q13)*'MSXY-TI1S'!$D13)</f>
        <v>0</v>
      </c>
      <c r="F13" s="20">
        <f>Model!$W$17*((drdp!C13+drdp!L13)*'MSXY-TI1S'!$B13+(drdp!F13+drdp!O13)*'MSXY-TI1S'!$C13+(drdp!I13+drdp!R13)*'MSXY-TI1S'!$D13)</f>
        <v>0</v>
      </c>
      <c r="G13" s="20">
        <f>Model!$W$17*((drdp!D13+drdp!M13)*'MSXY-TI1S'!$B13+(drdp!G13+drdp!P13)*'MSXY-TI1S'!$C13+(drdp!J13+drdp!S13)*'MSXY-TI1S'!$D13)</f>
        <v>0</v>
      </c>
      <c r="H13" s="18">
        <f>Model!$W$17*((drdp!B13)*'MSXY-TI1S'!$B13+(drdp!E13)*'MSXY-TI1S'!$C13+(drdp!H13)*'MSXY-TI1S'!$D13)</f>
        <v>0</v>
      </c>
      <c r="I13" s="18">
        <f>Model!$W$17*((drdp!C13)*'MSXY-TI1S'!$B13+(drdp!F13)*'MSXY-TI1S'!$C13+(drdp!I13)*'MSXY-TI1S'!$D13)</f>
        <v>0</v>
      </c>
      <c r="J13" s="18">
        <f>Model!$W$17*((drdp!D13)*'MSXY-TI1S'!$B13+(drdp!G13)*'MSXY-TI1S'!$C13+(drdp!J13)*'MSXY-TI1S'!$D13)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f>SIN(Wellpath!$L14) * SIN(Wellpath!$O14) * (TAN(Dip) * COS(Wellpath!$L14) + SIN(Wellpath!$L14) * COS(Wellpath!$O14)) / SQRT(2)</f>
        <v>0</v>
      </c>
      <c r="E14" s="20">
        <f>Model!$W$17*((drdp!B14+drdp!K14)*'MSXY-TI1S'!$B14+(drdp!E14+drdp!N14)*'MSXY-TI1S'!$C14+(drdp!H14+drdp!Q14)*'MSXY-TI1S'!$D14)</f>
        <v>0</v>
      </c>
      <c r="F14" s="20">
        <f>Model!$W$17*((drdp!C14+drdp!L14)*'MSXY-TI1S'!$B14+(drdp!F14+drdp!O14)*'MSXY-TI1S'!$C14+(drdp!I14+drdp!R14)*'MSXY-TI1S'!$D14)</f>
        <v>0</v>
      </c>
      <c r="G14" s="20">
        <f>Model!$W$17*((drdp!D14+drdp!M14)*'MSXY-TI1S'!$B14+(drdp!G14+drdp!P14)*'MSXY-TI1S'!$C14+(drdp!J14+drdp!S14)*'MSXY-TI1S'!$D14)</f>
        <v>0</v>
      </c>
      <c r="H14" s="18">
        <f>Model!$W$17*((drdp!B14)*'MSXY-TI1S'!$B14+(drdp!E14)*'MSXY-TI1S'!$C14+(drdp!H14)*'MSXY-TI1S'!$D14)</f>
        <v>0</v>
      </c>
      <c r="I14" s="18">
        <f>Model!$W$17*((drdp!C14)*'MSXY-TI1S'!$B14+(drdp!F14)*'MSXY-TI1S'!$C14+(drdp!I14)*'MSXY-TI1S'!$D14)</f>
        <v>0</v>
      </c>
      <c r="J14" s="18">
        <f>Model!$W$17*((drdp!D14)*'MSXY-TI1S'!$B14+(drdp!G14)*'MSXY-TI1S'!$C14+(drdp!J14)*'MSXY-TI1S'!$D14)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f>SIN(Wellpath!$L15) * SIN(Wellpath!$O15) * (TAN(Dip) * COS(Wellpath!$L15) + SIN(Wellpath!$L15) * COS(Wellpath!$O15)) / SQRT(2)</f>
        <v>0</v>
      </c>
      <c r="E15" s="20">
        <f>Model!$W$17*((drdp!B15+drdp!K15)*'MSXY-TI1S'!$B15+(drdp!E15+drdp!N15)*'MSXY-TI1S'!$C15+(drdp!H15+drdp!Q15)*'MSXY-TI1S'!$D15)</f>
        <v>0</v>
      </c>
      <c r="F15" s="20">
        <f>Model!$W$17*((drdp!C15+drdp!L15)*'MSXY-TI1S'!$B15+(drdp!F15+drdp!O15)*'MSXY-TI1S'!$C15+(drdp!I15+drdp!R15)*'MSXY-TI1S'!$D15)</f>
        <v>0</v>
      </c>
      <c r="G15" s="20">
        <f>Model!$W$17*((drdp!D15+drdp!M15)*'MSXY-TI1S'!$B15+(drdp!G15+drdp!P15)*'MSXY-TI1S'!$C15+(drdp!J15+drdp!S15)*'MSXY-TI1S'!$D15)</f>
        <v>0</v>
      </c>
      <c r="H15" s="18">
        <f>Model!$W$17*((drdp!B15)*'MSXY-TI1S'!$B15+(drdp!E15)*'MSXY-TI1S'!$C15+(drdp!H15)*'MSXY-TI1S'!$D15)</f>
        <v>0</v>
      </c>
      <c r="I15" s="18">
        <f>Model!$W$17*((drdp!C15)*'MSXY-TI1S'!$B15+(drdp!F15)*'MSXY-TI1S'!$C15+(drdp!I15)*'MSXY-TI1S'!$D15)</f>
        <v>0</v>
      </c>
      <c r="J15" s="18">
        <f>Model!$W$17*((drdp!D15)*'MSXY-TI1S'!$B15+(drdp!G15)*'MSXY-TI1S'!$C15+(drdp!J15)*'MSXY-TI1S'!$D15)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f>SIN(Wellpath!$L16) * SIN(Wellpath!$O16) * (TAN(Dip) * COS(Wellpath!$L16) + SIN(Wellpath!$L16) * COS(Wellpath!$O16)) / SQRT(2)</f>
        <v>0</v>
      </c>
      <c r="E16" s="20">
        <f>Model!$W$17*((drdp!B16+drdp!K16)*'MSXY-TI1S'!$B16+(drdp!E16+drdp!N16)*'MSXY-TI1S'!$C16+(drdp!H16+drdp!Q16)*'MSXY-TI1S'!$D16)</f>
        <v>0</v>
      </c>
      <c r="F16" s="20">
        <f>Model!$W$17*((drdp!C16+drdp!L16)*'MSXY-TI1S'!$B16+(drdp!F16+drdp!O16)*'MSXY-TI1S'!$C16+(drdp!I16+drdp!R16)*'MSXY-TI1S'!$D16)</f>
        <v>0</v>
      </c>
      <c r="G16" s="20">
        <f>Model!$W$17*((drdp!D16+drdp!M16)*'MSXY-TI1S'!$B16+(drdp!G16+drdp!P16)*'MSXY-TI1S'!$C16+(drdp!J16+drdp!S16)*'MSXY-TI1S'!$D16)</f>
        <v>0</v>
      </c>
      <c r="H16" s="18">
        <f>Model!$W$17*((drdp!B16)*'MSXY-TI1S'!$B16+(drdp!E16)*'MSXY-TI1S'!$C16+(drdp!H16)*'MSXY-TI1S'!$D16)</f>
        <v>0</v>
      </c>
      <c r="I16" s="18">
        <f>Model!$W$17*((drdp!C16)*'MSXY-TI1S'!$B16+(drdp!F16)*'MSXY-TI1S'!$C16+(drdp!I16)*'MSXY-TI1S'!$D16)</f>
        <v>0</v>
      </c>
      <c r="J16" s="18">
        <f>Model!$W$17*((drdp!D16)*'MSXY-TI1S'!$B16+(drdp!G16)*'MSXY-TI1S'!$C16+(drdp!J16)*'MSXY-TI1S'!$D16)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f>SIN(Wellpath!$L17) * SIN(Wellpath!$O17) * (TAN(Dip) * COS(Wellpath!$L17) + SIN(Wellpath!$L17) * COS(Wellpath!$O17)) / SQRT(2)</f>
        <v>0</v>
      </c>
      <c r="E17" s="20">
        <f>Model!$W$17*((drdp!B17+drdp!K17)*'MSXY-TI1S'!$B17+(drdp!E17+drdp!N17)*'MSXY-TI1S'!$C17+(drdp!H17+drdp!Q17)*'MSXY-TI1S'!$D17)</f>
        <v>0</v>
      </c>
      <c r="F17" s="20">
        <f>Model!$W$17*((drdp!C17+drdp!L17)*'MSXY-TI1S'!$B17+(drdp!F17+drdp!O17)*'MSXY-TI1S'!$C17+(drdp!I17+drdp!R17)*'MSXY-TI1S'!$D17)</f>
        <v>0</v>
      </c>
      <c r="G17" s="20">
        <f>Model!$W$17*((drdp!D17+drdp!M17)*'MSXY-TI1S'!$B17+(drdp!G17+drdp!P17)*'MSXY-TI1S'!$C17+(drdp!J17+drdp!S17)*'MSXY-TI1S'!$D17)</f>
        <v>0</v>
      </c>
      <c r="H17" s="18">
        <f>Model!$W$17*((drdp!B17)*'MSXY-TI1S'!$B17+(drdp!E17)*'MSXY-TI1S'!$C17+(drdp!H17)*'MSXY-TI1S'!$D17)</f>
        <v>0</v>
      </c>
      <c r="I17" s="18">
        <f>Model!$W$17*((drdp!C17)*'MSXY-TI1S'!$B17+(drdp!F17)*'MSXY-TI1S'!$C17+(drdp!I17)*'MSXY-TI1S'!$D17)</f>
        <v>0</v>
      </c>
      <c r="J17" s="18">
        <f>Model!$W$17*((drdp!D17)*'MSXY-TI1S'!$B17+(drdp!G17)*'MSXY-TI1S'!$C17+(drdp!J17)*'MSXY-TI1S'!$D17)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f>SIN(Wellpath!$L18) * SIN(Wellpath!$O18) * (TAN(Dip) * COS(Wellpath!$L18) + SIN(Wellpath!$L18) * COS(Wellpath!$O18)) / SQRT(2)</f>
        <v>0</v>
      </c>
      <c r="E18" s="20">
        <f>Model!$W$17*((drdp!B18+drdp!K18)*'MSXY-TI1S'!$B18+(drdp!E18+drdp!N18)*'MSXY-TI1S'!$C18+(drdp!H18+drdp!Q18)*'MSXY-TI1S'!$D18)</f>
        <v>0</v>
      </c>
      <c r="F18" s="20">
        <f>Model!$W$17*((drdp!C18+drdp!L18)*'MSXY-TI1S'!$B18+(drdp!F18+drdp!O18)*'MSXY-TI1S'!$C18+(drdp!I18+drdp!R18)*'MSXY-TI1S'!$D18)</f>
        <v>0</v>
      </c>
      <c r="G18" s="20">
        <f>Model!$W$17*((drdp!D18+drdp!M18)*'MSXY-TI1S'!$B18+(drdp!G18+drdp!P18)*'MSXY-TI1S'!$C18+(drdp!J18+drdp!S18)*'MSXY-TI1S'!$D18)</f>
        <v>0</v>
      </c>
      <c r="H18" s="18">
        <f>Model!$W$17*((drdp!B18)*'MSXY-TI1S'!$B18+(drdp!E18)*'MSXY-TI1S'!$C18+(drdp!H18)*'MSXY-TI1S'!$D18)</f>
        <v>0</v>
      </c>
      <c r="I18" s="18">
        <f>Model!$W$17*((drdp!C18)*'MSXY-TI1S'!$B18+(drdp!F18)*'MSXY-TI1S'!$C18+(drdp!I18)*'MSXY-TI1S'!$D18)</f>
        <v>0</v>
      </c>
      <c r="J18" s="18">
        <f>Model!$W$17*((drdp!D18)*'MSXY-TI1S'!$B18+(drdp!G18)*'MSXY-TI1S'!$C18+(drdp!J18)*'MSXY-TI1S'!$D18)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f>SIN(Wellpath!$L19) * SIN(Wellpath!$O19) * (TAN(Dip) * COS(Wellpath!$L19) + SIN(Wellpath!$L19) * COS(Wellpath!$O19)) / SQRT(2)</f>
        <v>0</v>
      </c>
      <c r="E19" s="20">
        <f>Model!$W$17*((drdp!B19+drdp!K19)*'MSXY-TI1S'!$B19+(drdp!E19+drdp!N19)*'MSXY-TI1S'!$C19+(drdp!H19+drdp!Q19)*'MSXY-TI1S'!$D19)</f>
        <v>0</v>
      </c>
      <c r="F19" s="20">
        <f>Model!$W$17*((drdp!C19+drdp!L19)*'MSXY-TI1S'!$B19+(drdp!F19+drdp!O19)*'MSXY-TI1S'!$C19+(drdp!I19+drdp!R19)*'MSXY-TI1S'!$D19)</f>
        <v>0</v>
      </c>
      <c r="G19" s="20">
        <f>Model!$W$17*((drdp!D19+drdp!M19)*'MSXY-TI1S'!$B19+(drdp!G19+drdp!P19)*'MSXY-TI1S'!$C19+(drdp!J19+drdp!S19)*'MSXY-TI1S'!$D19)</f>
        <v>0</v>
      </c>
      <c r="H19" s="18">
        <f>Model!$W$17*((drdp!B19)*'MSXY-TI1S'!$B19+(drdp!E19)*'MSXY-TI1S'!$C19+(drdp!H19)*'MSXY-TI1S'!$D19)</f>
        <v>0</v>
      </c>
      <c r="I19" s="18">
        <f>Model!$W$17*((drdp!C19)*'MSXY-TI1S'!$B19+(drdp!F19)*'MSXY-TI1S'!$C19+(drdp!I19)*'MSXY-TI1S'!$D19)</f>
        <v>0</v>
      </c>
      <c r="J19" s="18">
        <f>Model!$W$17*((drdp!D19)*'MSXY-TI1S'!$B19+(drdp!G19)*'MSXY-TI1S'!$C19+(drdp!J19)*'MSXY-TI1S'!$D19)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f>SIN(Wellpath!$L20) * SIN(Wellpath!$O20) * (TAN(Dip) * COS(Wellpath!$L20) + SIN(Wellpath!$L20) * COS(Wellpath!$O20)) / SQRT(2)</f>
        <v>0</v>
      </c>
      <c r="E20" s="20">
        <f>Model!$W$17*((drdp!B20+drdp!K20)*'MSXY-TI1S'!$B20+(drdp!E20+drdp!N20)*'MSXY-TI1S'!$C20+(drdp!H20+drdp!Q20)*'MSXY-TI1S'!$D20)</f>
        <v>0</v>
      </c>
      <c r="F20" s="20">
        <f>Model!$W$17*((drdp!C20+drdp!L20)*'MSXY-TI1S'!$B20+(drdp!F20+drdp!O20)*'MSXY-TI1S'!$C20+(drdp!I20+drdp!R20)*'MSXY-TI1S'!$D20)</f>
        <v>0</v>
      </c>
      <c r="G20" s="20">
        <f>Model!$W$17*((drdp!D20+drdp!M20)*'MSXY-TI1S'!$B20+(drdp!G20+drdp!P20)*'MSXY-TI1S'!$C20+(drdp!J20+drdp!S20)*'MSXY-TI1S'!$D20)</f>
        <v>0</v>
      </c>
      <c r="H20" s="18">
        <f>Model!$W$17*((drdp!B20)*'MSXY-TI1S'!$B20+(drdp!E20)*'MSXY-TI1S'!$C20+(drdp!H20)*'MSXY-TI1S'!$D20)</f>
        <v>0</v>
      </c>
      <c r="I20" s="18">
        <f>Model!$W$17*((drdp!C20)*'MSXY-TI1S'!$B20+(drdp!F20)*'MSXY-TI1S'!$C20+(drdp!I20)*'MSXY-TI1S'!$D20)</f>
        <v>0</v>
      </c>
      <c r="J20" s="18">
        <f>Model!$W$17*((drdp!D20)*'MSXY-TI1S'!$B20+(drdp!G20)*'MSXY-TI1S'!$C20+(drdp!J20)*'MSXY-TI1S'!$D20)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f>SIN(Wellpath!$L21) * SIN(Wellpath!$O21) * (TAN(Dip) * COS(Wellpath!$L21) + SIN(Wellpath!$L21) * COS(Wellpath!$O21)) / SQRT(2)</f>
        <v>0</v>
      </c>
      <c r="E21" s="20">
        <f>Model!$W$17*((drdp!B21+drdp!K21)*'MSXY-TI1S'!$B21+(drdp!E21+drdp!N21)*'MSXY-TI1S'!$C21+(drdp!H21+drdp!Q21)*'MSXY-TI1S'!$D21)</f>
        <v>0</v>
      </c>
      <c r="F21" s="20">
        <f>Model!$W$17*((drdp!C21+drdp!L21)*'MSXY-TI1S'!$B21+(drdp!F21+drdp!O21)*'MSXY-TI1S'!$C21+(drdp!I21+drdp!R21)*'MSXY-TI1S'!$D21)</f>
        <v>0</v>
      </c>
      <c r="G21" s="20">
        <f>Model!$W$17*((drdp!D21+drdp!M21)*'MSXY-TI1S'!$B21+(drdp!G21+drdp!P21)*'MSXY-TI1S'!$C21+(drdp!J21+drdp!S21)*'MSXY-TI1S'!$D21)</f>
        <v>0</v>
      </c>
      <c r="H21" s="18">
        <f>Model!$W$17*((drdp!B21)*'MSXY-TI1S'!$B21+(drdp!E21)*'MSXY-TI1S'!$C21+(drdp!H21)*'MSXY-TI1S'!$D21)</f>
        <v>0</v>
      </c>
      <c r="I21" s="18">
        <f>Model!$W$17*((drdp!C21)*'MSXY-TI1S'!$B21+(drdp!F21)*'MSXY-TI1S'!$C21+(drdp!I21)*'MSXY-TI1S'!$D21)</f>
        <v>0</v>
      </c>
      <c r="J21" s="18">
        <f>Model!$W$17*((drdp!D21)*'MSXY-TI1S'!$B21+(drdp!G21)*'MSXY-TI1S'!$C21+(drdp!J21)*'MSXY-TI1S'!$D21)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f>SIN(Wellpath!$L22) * SIN(Wellpath!$O22) * (TAN(Dip) * COS(Wellpath!$L22) + SIN(Wellpath!$L22) * COS(Wellpath!$O22)) / SQRT(2)</f>
        <v>0</v>
      </c>
      <c r="E22" s="20">
        <f>Model!$W$17*((drdp!B22+drdp!K22)*'MSXY-TI1S'!$B22+(drdp!E22+drdp!N22)*'MSXY-TI1S'!$C22+(drdp!H22+drdp!Q22)*'MSXY-TI1S'!$D22)</f>
        <v>0</v>
      </c>
      <c r="F22" s="20">
        <f>Model!$W$17*((drdp!C22+drdp!L22)*'MSXY-TI1S'!$B22+(drdp!F22+drdp!O22)*'MSXY-TI1S'!$C22+(drdp!I22+drdp!R22)*'MSXY-TI1S'!$D22)</f>
        <v>0</v>
      </c>
      <c r="G22" s="20">
        <f>Model!$W$17*((drdp!D22+drdp!M22)*'MSXY-TI1S'!$B22+(drdp!G22+drdp!P22)*'MSXY-TI1S'!$C22+(drdp!J22+drdp!S22)*'MSXY-TI1S'!$D22)</f>
        <v>0</v>
      </c>
      <c r="H22" s="18">
        <f>Model!$W$17*((drdp!B22)*'MSXY-TI1S'!$B22+(drdp!E22)*'MSXY-TI1S'!$C22+(drdp!H22)*'MSXY-TI1S'!$D22)</f>
        <v>0</v>
      </c>
      <c r="I22" s="18">
        <f>Model!$W$17*((drdp!C22)*'MSXY-TI1S'!$B22+(drdp!F22)*'MSXY-TI1S'!$C22+(drdp!I22)*'MSXY-TI1S'!$D22)</f>
        <v>0</v>
      </c>
      <c r="J22" s="18">
        <f>Model!$W$17*((drdp!D22)*'MSXY-TI1S'!$B22+(drdp!G22)*'MSXY-TI1S'!$C22+(drdp!J22)*'MSXY-TI1S'!$D22)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f>SIN(Wellpath!$L23) * SIN(Wellpath!$O23) * (TAN(Dip) * COS(Wellpath!$L23) + SIN(Wellpath!$L23) * COS(Wellpath!$O23)) / SQRT(2)</f>
        <v>0</v>
      </c>
      <c r="E23" s="20">
        <f>Model!$W$17*((drdp!B23+drdp!K23)*'MSXY-TI1S'!$B23+(drdp!E23+drdp!N23)*'MSXY-TI1S'!$C23+(drdp!H23+drdp!Q23)*'MSXY-TI1S'!$D23)</f>
        <v>0</v>
      </c>
      <c r="F23" s="20">
        <f>Model!$W$17*((drdp!C23+drdp!L23)*'MSXY-TI1S'!$B23+(drdp!F23+drdp!O23)*'MSXY-TI1S'!$C23+(drdp!I23+drdp!R23)*'MSXY-TI1S'!$D23)</f>
        <v>0</v>
      </c>
      <c r="G23" s="20">
        <f>Model!$W$17*((drdp!D23+drdp!M23)*'MSXY-TI1S'!$B23+(drdp!G23+drdp!P23)*'MSXY-TI1S'!$C23+(drdp!J23+drdp!S23)*'MSXY-TI1S'!$D23)</f>
        <v>0</v>
      </c>
      <c r="H23" s="18">
        <f>Model!$W$17*((drdp!B23)*'MSXY-TI1S'!$B23+(drdp!E23)*'MSXY-TI1S'!$C23+(drdp!H23)*'MSXY-TI1S'!$D23)</f>
        <v>0</v>
      </c>
      <c r="I23" s="18">
        <f>Model!$W$17*((drdp!C23)*'MSXY-TI1S'!$B23+(drdp!F23)*'MSXY-TI1S'!$C23+(drdp!I23)*'MSXY-TI1S'!$D23)</f>
        <v>0</v>
      </c>
      <c r="J23" s="18">
        <f>Model!$W$17*((drdp!D23)*'MSXY-TI1S'!$B23+(drdp!G23)*'MSXY-TI1S'!$C23+(drdp!J23)*'MSXY-TI1S'!$D23)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f>SIN(Wellpath!$L24) * SIN(Wellpath!$O24) * (TAN(Dip) * COS(Wellpath!$L24) + SIN(Wellpath!$L24) * COS(Wellpath!$O24)) / SQRT(2)</f>
        <v>0</v>
      </c>
      <c r="E24" s="20">
        <f>Model!$W$17*((drdp!B24+drdp!K24)*'MSXY-TI1S'!$B24+(drdp!E24+drdp!N24)*'MSXY-TI1S'!$C24+(drdp!H24+drdp!Q24)*'MSXY-TI1S'!$D24)</f>
        <v>0</v>
      </c>
      <c r="F24" s="20">
        <f>Model!$W$17*((drdp!C24+drdp!L24)*'MSXY-TI1S'!$B24+(drdp!F24+drdp!O24)*'MSXY-TI1S'!$C24+(drdp!I24+drdp!R24)*'MSXY-TI1S'!$D24)</f>
        <v>0</v>
      </c>
      <c r="G24" s="20">
        <f>Model!$W$17*((drdp!D24+drdp!M24)*'MSXY-TI1S'!$B24+(drdp!G24+drdp!P24)*'MSXY-TI1S'!$C24+(drdp!J24+drdp!S24)*'MSXY-TI1S'!$D24)</f>
        <v>0</v>
      </c>
      <c r="H24" s="18">
        <f>Model!$W$17*((drdp!B24)*'MSXY-TI1S'!$B24+(drdp!E24)*'MSXY-TI1S'!$C24+(drdp!H24)*'MSXY-TI1S'!$D24)</f>
        <v>0</v>
      </c>
      <c r="I24" s="18">
        <f>Model!$W$17*((drdp!C24)*'MSXY-TI1S'!$B24+(drdp!F24)*'MSXY-TI1S'!$C24+(drdp!I24)*'MSXY-TI1S'!$D24)</f>
        <v>0</v>
      </c>
      <c r="J24" s="18">
        <f>Model!$W$17*((drdp!D24)*'MSXY-TI1S'!$B24+(drdp!G24)*'MSXY-TI1S'!$C24+(drdp!J24)*'MSXY-TI1S'!$D24)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f>SIN(Wellpath!$L25) * SIN(Wellpath!$O25) * (TAN(Dip) * COS(Wellpath!$L25) + SIN(Wellpath!$L25) * COS(Wellpath!$O25)) / SQRT(2)</f>
        <v>0</v>
      </c>
      <c r="E25" s="20">
        <f>Model!$W$17*((drdp!B25+drdp!K25)*'MSXY-TI1S'!$B25+(drdp!E25+drdp!N25)*'MSXY-TI1S'!$C25+(drdp!H25+drdp!Q25)*'MSXY-TI1S'!$D25)</f>
        <v>0</v>
      </c>
      <c r="F25" s="20">
        <f>Model!$W$17*((drdp!C25+drdp!L25)*'MSXY-TI1S'!$B25+(drdp!F25+drdp!O25)*'MSXY-TI1S'!$C25+(drdp!I25+drdp!R25)*'MSXY-TI1S'!$D25)</f>
        <v>0</v>
      </c>
      <c r="G25" s="20">
        <f>Model!$W$17*((drdp!D25+drdp!M25)*'MSXY-TI1S'!$B25+(drdp!G25+drdp!P25)*'MSXY-TI1S'!$C25+(drdp!J25+drdp!S25)*'MSXY-TI1S'!$D25)</f>
        <v>0</v>
      </c>
      <c r="H25" s="18">
        <f>Model!$W$17*((drdp!B25)*'MSXY-TI1S'!$B25+(drdp!E25)*'MSXY-TI1S'!$C25+(drdp!H25)*'MSXY-TI1S'!$D25)</f>
        <v>0</v>
      </c>
      <c r="I25" s="18">
        <f>Model!$W$17*((drdp!C25)*'MSXY-TI1S'!$B25+(drdp!F25)*'MSXY-TI1S'!$C25+(drdp!I25)*'MSXY-TI1S'!$D25)</f>
        <v>0</v>
      </c>
      <c r="J25" s="18">
        <f>Model!$W$17*((drdp!D25)*'MSXY-TI1S'!$B25+(drdp!G25)*'MSXY-TI1S'!$C25+(drdp!J25)*'MSXY-TI1S'!$D25)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f>SIN(Wellpath!$L26) * SIN(Wellpath!$O26) * (TAN(Dip) * COS(Wellpath!$L26) + SIN(Wellpath!$L26) * COS(Wellpath!$O26)) / SQRT(2)</f>
        <v>0</v>
      </c>
      <c r="E26" s="20">
        <f>Model!$W$17*((drdp!B26+drdp!K26)*'MSXY-TI1S'!$B26+(drdp!E26+drdp!N26)*'MSXY-TI1S'!$C26+(drdp!H26+drdp!Q26)*'MSXY-TI1S'!$D26)</f>
        <v>0</v>
      </c>
      <c r="F26" s="20">
        <f>Model!$W$17*((drdp!C26+drdp!L26)*'MSXY-TI1S'!$B26+(drdp!F26+drdp!O26)*'MSXY-TI1S'!$C26+(drdp!I26+drdp!R26)*'MSXY-TI1S'!$D26)</f>
        <v>0</v>
      </c>
      <c r="G26" s="20">
        <f>Model!$W$17*((drdp!D26+drdp!M26)*'MSXY-TI1S'!$B26+(drdp!G26+drdp!P26)*'MSXY-TI1S'!$C26+(drdp!J26+drdp!S26)*'MSXY-TI1S'!$D26)</f>
        <v>0</v>
      </c>
      <c r="H26" s="18">
        <f>Model!$W$17*((drdp!B26)*'MSXY-TI1S'!$B26+(drdp!E26)*'MSXY-TI1S'!$C26+(drdp!H26)*'MSXY-TI1S'!$D26)</f>
        <v>0</v>
      </c>
      <c r="I26" s="18">
        <f>Model!$W$17*((drdp!C26)*'MSXY-TI1S'!$B26+(drdp!F26)*'MSXY-TI1S'!$C26+(drdp!I26)*'MSXY-TI1S'!$D26)</f>
        <v>0</v>
      </c>
      <c r="J26" s="18">
        <f>Model!$W$17*((drdp!D26)*'MSXY-TI1S'!$B26+(drdp!G26)*'MSXY-TI1S'!$C26+(drdp!J26)*'MSXY-TI1S'!$D26)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f>SIN(Wellpath!$L27) * SIN(Wellpath!$O27) * (TAN(Dip) * COS(Wellpath!$L27) + SIN(Wellpath!$L27) * COS(Wellpath!$O27)) / SQRT(2)</f>
        <v>0</v>
      </c>
      <c r="E27" s="20">
        <f>Model!$W$17*((drdp!B27+drdp!K27)*'MSXY-TI1S'!$B27+(drdp!E27+drdp!N27)*'MSXY-TI1S'!$C27+(drdp!H27+drdp!Q27)*'MSXY-TI1S'!$D27)</f>
        <v>0</v>
      </c>
      <c r="F27" s="20">
        <f>Model!$W$17*((drdp!C27+drdp!L27)*'MSXY-TI1S'!$B27+(drdp!F27+drdp!O27)*'MSXY-TI1S'!$C27+(drdp!I27+drdp!R27)*'MSXY-TI1S'!$D27)</f>
        <v>0</v>
      </c>
      <c r="G27" s="20">
        <f>Model!$W$17*((drdp!D27+drdp!M27)*'MSXY-TI1S'!$B27+(drdp!G27+drdp!P27)*'MSXY-TI1S'!$C27+(drdp!J27+drdp!S27)*'MSXY-TI1S'!$D27)</f>
        <v>0</v>
      </c>
      <c r="H27" s="18">
        <f>Model!$W$17*((drdp!B27)*'MSXY-TI1S'!$B27+(drdp!E27)*'MSXY-TI1S'!$C27+(drdp!H27)*'MSXY-TI1S'!$D27)</f>
        <v>0</v>
      </c>
      <c r="I27" s="18">
        <f>Model!$W$17*((drdp!C27)*'MSXY-TI1S'!$B27+(drdp!F27)*'MSXY-TI1S'!$C27+(drdp!I27)*'MSXY-TI1S'!$D27)</f>
        <v>0</v>
      </c>
      <c r="J27" s="18">
        <f>Model!$W$17*((drdp!D27)*'MSXY-TI1S'!$B27+(drdp!G27)*'MSXY-TI1S'!$C27+(drdp!J27)*'MSXY-TI1S'!$D27)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f>SIN(Wellpath!$L28) * SIN(Wellpath!$O28) * (TAN(Dip) * COS(Wellpath!$L28) + SIN(Wellpath!$L28) * COS(Wellpath!$O28)) / SQRT(2)</f>
        <v>0</v>
      </c>
      <c r="E28" s="20">
        <f>Model!$W$17*((drdp!B28+drdp!K28)*'MSXY-TI1S'!$B28+(drdp!E28+drdp!N28)*'MSXY-TI1S'!$C28+(drdp!H28+drdp!Q28)*'MSXY-TI1S'!$D28)</f>
        <v>0</v>
      </c>
      <c r="F28" s="20">
        <f>Model!$W$17*((drdp!C28+drdp!L28)*'MSXY-TI1S'!$B28+(drdp!F28+drdp!O28)*'MSXY-TI1S'!$C28+(drdp!I28+drdp!R28)*'MSXY-TI1S'!$D28)</f>
        <v>0</v>
      </c>
      <c r="G28" s="20">
        <f>Model!$W$17*((drdp!D28+drdp!M28)*'MSXY-TI1S'!$B28+(drdp!G28+drdp!P28)*'MSXY-TI1S'!$C28+(drdp!J28+drdp!S28)*'MSXY-TI1S'!$D28)</f>
        <v>0</v>
      </c>
      <c r="H28" s="18">
        <f>Model!$W$17*((drdp!B28)*'MSXY-TI1S'!$B28+(drdp!E28)*'MSXY-TI1S'!$C28+(drdp!H28)*'MSXY-TI1S'!$D28)</f>
        <v>0</v>
      </c>
      <c r="I28" s="18">
        <f>Model!$W$17*((drdp!C28)*'MSXY-TI1S'!$B28+(drdp!F28)*'MSXY-TI1S'!$C28+(drdp!I28)*'MSXY-TI1S'!$D28)</f>
        <v>0</v>
      </c>
      <c r="J28" s="18">
        <f>Model!$W$17*((drdp!D28)*'MSXY-TI1S'!$B28+(drdp!G28)*'MSXY-TI1S'!$C28+(drdp!J28)*'MSXY-TI1S'!$D28)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f>SIN(Wellpath!$L29) * SIN(Wellpath!$O29) * (TAN(Dip) * COS(Wellpath!$L29) + SIN(Wellpath!$L29) * COS(Wellpath!$O29)) / SQRT(2)</f>
        <v>0</v>
      </c>
      <c r="E29" s="20">
        <f>Model!$W$17*((drdp!B29+drdp!K29)*'MSXY-TI1S'!$B29+(drdp!E29+drdp!N29)*'MSXY-TI1S'!$C29+(drdp!H29+drdp!Q29)*'MSXY-TI1S'!$D29)</f>
        <v>0</v>
      </c>
      <c r="F29" s="20">
        <f>Model!$W$17*((drdp!C29+drdp!L29)*'MSXY-TI1S'!$B29+(drdp!F29+drdp!O29)*'MSXY-TI1S'!$C29+(drdp!I29+drdp!R29)*'MSXY-TI1S'!$D29)</f>
        <v>0</v>
      </c>
      <c r="G29" s="20">
        <f>Model!$W$17*((drdp!D29+drdp!M29)*'MSXY-TI1S'!$B29+(drdp!G29+drdp!P29)*'MSXY-TI1S'!$C29+(drdp!J29+drdp!S29)*'MSXY-TI1S'!$D29)</f>
        <v>0</v>
      </c>
      <c r="H29" s="18">
        <f>Model!$W$17*((drdp!B29)*'MSXY-TI1S'!$B29+(drdp!E29)*'MSXY-TI1S'!$C29+(drdp!H29)*'MSXY-TI1S'!$D29)</f>
        <v>0</v>
      </c>
      <c r="I29" s="18">
        <f>Model!$W$17*((drdp!C29)*'MSXY-TI1S'!$B29+(drdp!F29)*'MSXY-TI1S'!$C29+(drdp!I29)*'MSXY-TI1S'!$D29)</f>
        <v>0</v>
      </c>
      <c r="J29" s="18">
        <f>Model!$W$17*((drdp!D29)*'MSXY-TI1S'!$B29+(drdp!G29)*'MSXY-TI1S'!$C29+(drdp!J29)*'MSXY-TI1S'!$D29)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f>SIN(Wellpath!$L30) * SIN(Wellpath!$O30) * (TAN(Dip) * COS(Wellpath!$L30) + SIN(Wellpath!$L30) * COS(Wellpath!$O30)) / SQRT(2)</f>
        <v>0</v>
      </c>
      <c r="E30" s="20">
        <f>Model!$W$17*((drdp!B30+drdp!K30)*'MSXY-TI1S'!$B30+(drdp!E30+drdp!N30)*'MSXY-TI1S'!$C30+(drdp!H30+drdp!Q30)*'MSXY-TI1S'!$D30)</f>
        <v>0</v>
      </c>
      <c r="F30" s="20">
        <f>Model!$W$17*((drdp!C30+drdp!L30)*'MSXY-TI1S'!$B30+(drdp!F30+drdp!O30)*'MSXY-TI1S'!$C30+(drdp!I30+drdp!R30)*'MSXY-TI1S'!$D30)</f>
        <v>0</v>
      </c>
      <c r="G30" s="20">
        <f>Model!$W$17*((drdp!D30+drdp!M30)*'MSXY-TI1S'!$B30+(drdp!G30+drdp!P30)*'MSXY-TI1S'!$C30+(drdp!J30+drdp!S30)*'MSXY-TI1S'!$D30)</f>
        <v>0</v>
      </c>
      <c r="H30" s="18">
        <f>Model!$W$17*((drdp!B30)*'MSXY-TI1S'!$B30+(drdp!E30)*'MSXY-TI1S'!$C30+(drdp!H30)*'MSXY-TI1S'!$D30)</f>
        <v>0</v>
      </c>
      <c r="I30" s="18">
        <f>Model!$W$17*((drdp!C30)*'MSXY-TI1S'!$B30+(drdp!F30)*'MSXY-TI1S'!$C30+(drdp!I30)*'MSXY-TI1S'!$D30)</f>
        <v>0</v>
      </c>
      <c r="J30" s="18">
        <f>Model!$W$17*((drdp!D30)*'MSXY-TI1S'!$B30+(drdp!G30)*'MSXY-TI1S'!$C30+(drdp!J30)*'MSXY-TI1S'!$D30)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f>SIN(Wellpath!$L31) * SIN(Wellpath!$O31) * (TAN(Dip) * COS(Wellpath!$L31) + SIN(Wellpath!$L31) * COS(Wellpath!$O31)) / SQRT(2)</f>
        <v>0</v>
      </c>
      <c r="E31" s="20">
        <f>Model!$W$17*((drdp!B31+drdp!K31)*'MSXY-TI1S'!$B31+(drdp!E31+drdp!N31)*'MSXY-TI1S'!$C31+(drdp!H31+drdp!Q31)*'MSXY-TI1S'!$D31)</f>
        <v>0</v>
      </c>
      <c r="F31" s="20">
        <f>Model!$W$17*((drdp!C31+drdp!L31)*'MSXY-TI1S'!$B31+(drdp!F31+drdp!O31)*'MSXY-TI1S'!$C31+(drdp!I31+drdp!R31)*'MSXY-TI1S'!$D31)</f>
        <v>0</v>
      </c>
      <c r="G31" s="20">
        <f>Model!$W$17*((drdp!D31+drdp!M31)*'MSXY-TI1S'!$B31+(drdp!G31+drdp!P31)*'MSXY-TI1S'!$C31+(drdp!J31+drdp!S31)*'MSXY-TI1S'!$D31)</f>
        <v>0</v>
      </c>
      <c r="H31" s="18">
        <f>Model!$W$17*((drdp!B31)*'MSXY-TI1S'!$B31+(drdp!E31)*'MSXY-TI1S'!$C31+(drdp!H31)*'MSXY-TI1S'!$D31)</f>
        <v>0</v>
      </c>
      <c r="I31" s="18">
        <f>Model!$W$17*((drdp!C31)*'MSXY-TI1S'!$B31+(drdp!F31)*'MSXY-TI1S'!$C31+(drdp!I31)*'MSXY-TI1S'!$D31)</f>
        <v>0</v>
      </c>
      <c r="J31" s="18">
        <f>Model!$W$17*((drdp!D31)*'MSXY-TI1S'!$B31+(drdp!G31)*'MSXY-TI1S'!$C31+(drdp!J31)*'MSXY-TI1S'!$D31)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f>SIN(Wellpath!$L32) * SIN(Wellpath!$O32) * (TAN(Dip) * COS(Wellpath!$L32) + SIN(Wellpath!$L32) * COS(Wellpath!$O32)) / SQRT(2)</f>
        <v>0</v>
      </c>
      <c r="E32" s="20">
        <f>Model!$W$17*((drdp!B32+drdp!K32)*'MSXY-TI1S'!$B32+(drdp!E32+drdp!N32)*'MSXY-TI1S'!$C32+(drdp!H32+drdp!Q32)*'MSXY-TI1S'!$D32)</f>
        <v>0</v>
      </c>
      <c r="F32" s="20">
        <f>Model!$W$17*((drdp!C32+drdp!L32)*'MSXY-TI1S'!$B32+(drdp!F32+drdp!O32)*'MSXY-TI1S'!$C32+(drdp!I32+drdp!R32)*'MSXY-TI1S'!$D32)</f>
        <v>0</v>
      </c>
      <c r="G32" s="20">
        <f>Model!$W$17*((drdp!D32+drdp!M32)*'MSXY-TI1S'!$B32+(drdp!G32+drdp!P32)*'MSXY-TI1S'!$C32+(drdp!J32+drdp!S32)*'MSXY-TI1S'!$D32)</f>
        <v>0</v>
      </c>
      <c r="H32" s="18">
        <f>Model!$W$17*((drdp!B32)*'MSXY-TI1S'!$B32+(drdp!E32)*'MSXY-TI1S'!$C32+(drdp!H32)*'MSXY-TI1S'!$D32)</f>
        <v>0</v>
      </c>
      <c r="I32" s="18">
        <f>Model!$W$17*((drdp!C32)*'MSXY-TI1S'!$B32+(drdp!F32)*'MSXY-TI1S'!$C32+(drdp!I32)*'MSXY-TI1S'!$D32)</f>
        <v>0</v>
      </c>
      <c r="J32" s="18">
        <f>Model!$W$17*((drdp!D32)*'MSXY-TI1S'!$B32+(drdp!G32)*'MSXY-TI1S'!$C32+(drdp!J32)*'MSXY-TI1S'!$D32)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v>0</v>
      </c>
      <c r="D33" s="22">
        <f>SIN(Wellpath!$L33) * SIN(Wellpath!$O33) * (TAN(Dip) * COS(Wellpath!$L33) + SIN(Wellpath!$L33) * COS(Wellpath!$O33)) / SQRT(2)</f>
        <v>0</v>
      </c>
      <c r="E33" s="20">
        <f>Model!$W$17*((drdp!B33+drdp!K33)*'MSXY-TI1S'!$B33+(drdp!E33+drdp!N33)*'MSXY-TI1S'!$C33+(drdp!H33+drdp!Q33)*'MSXY-TI1S'!$D33)</f>
        <v>0</v>
      </c>
      <c r="F33" s="20">
        <f>Model!$W$17*((drdp!C33+drdp!L33)*'MSXY-TI1S'!$B33+(drdp!F33+drdp!O33)*'MSXY-TI1S'!$C33+(drdp!I33+drdp!R33)*'MSXY-TI1S'!$D33)</f>
        <v>0</v>
      </c>
      <c r="G33" s="20">
        <f>Model!$W$17*((drdp!D33+drdp!M33)*'MSXY-TI1S'!$B33+(drdp!G33+drdp!P33)*'MSXY-TI1S'!$C33+(drdp!J33+drdp!S33)*'MSXY-TI1S'!$D33)</f>
        <v>0</v>
      </c>
      <c r="H33" s="18">
        <f>Model!$W$17*((drdp!B33)*'MSXY-TI1S'!$B33+(drdp!E33)*'MSXY-TI1S'!$C33+(drdp!H33)*'MSXY-TI1S'!$D33)</f>
        <v>0</v>
      </c>
      <c r="I33" s="18">
        <f>Model!$W$17*((drdp!C33)*'MSXY-TI1S'!$B33+(drdp!F33)*'MSXY-TI1S'!$C33+(drdp!I33)*'MSXY-TI1S'!$D33)</f>
        <v>0</v>
      </c>
      <c r="J33" s="18">
        <f>Model!$W$17*((drdp!D33)*'MSXY-TI1S'!$B33+(drdp!G33)*'MSXY-TI1S'!$C33+(drdp!J33)*'MSXY-TI1S'!$D33)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v>0</v>
      </c>
      <c r="D34" s="22">
        <f>SIN(Wellpath!$L34) * SIN(Wellpath!$O34) * (TAN(Dip) * COS(Wellpath!$L34) + SIN(Wellpath!$L34) * COS(Wellpath!$O34)) / SQRT(2)</f>
        <v>0</v>
      </c>
      <c r="E34" s="20">
        <f>Model!$W$17*((drdp!B34+drdp!K34)*'MSXY-TI1S'!$B34+(drdp!E34+drdp!N34)*'MSXY-TI1S'!$C34+(drdp!H34+drdp!Q34)*'MSXY-TI1S'!$D34)</f>
        <v>0</v>
      </c>
      <c r="F34" s="20">
        <f>Model!$W$17*((drdp!C34+drdp!L34)*'MSXY-TI1S'!$B34+(drdp!F34+drdp!O34)*'MSXY-TI1S'!$C34+(drdp!I34+drdp!R34)*'MSXY-TI1S'!$D34)</f>
        <v>0</v>
      </c>
      <c r="G34" s="20">
        <f>Model!$W$17*((drdp!D34+drdp!M34)*'MSXY-TI1S'!$B34+(drdp!G34+drdp!P34)*'MSXY-TI1S'!$C34+(drdp!J34+drdp!S34)*'MSXY-TI1S'!$D34)</f>
        <v>0</v>
      </c>
      <c r="H34" s="18">
        <f>Model!$W$17*((drdp!B34)*'MSXY-TI1S'!$B34+(drdp!E34)*'MSXY-TI1S'!$C34+(drdp!H34)*'MSXY-TI1S'!$D34)</f>
        <v>0</v>
      </c>
      <c r="I34" s="18">
        <f>Model!$W$17*((drdp!C34)*'MSXY-TI1S'!$B34+(drdp!F34)*'MSXY-TI1S'!$C34+(drdp!I34)*'MSXY-TI1S'!$D34)</f>
        <v>0</v>
      </c>
      <c r="J34" s="18">
        <f>Model!$W$17*((drdp!D34)*'MSXY-TI1S'!$B34+(drdp!G34)*'MSXY-TI1S'!$C34+(drdp!J34)*'MSXY-TI1S'!$D34)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v>0</v>
      </c>
      <c r="D35" s="22">
        <f>SIN(Wellpath!$L35) * SIN(Wellpath!$O35) * (TAN(Dip) * COS(Wellpath!$L35) + SIN(Wellpath!$L35) * COS(Wellpath!$O35)) / SQRT(2)</f>
        <v>0</v>
      </c>
      <c r="E35" s="20">
        <f>Model!$W$17*((drdp!B35+drdp!K35)*'MSXY-TI1S'!$B35+(drdp!E35+drdp!N35)*'MSXY-TI1S'!$C35+(drdp!H35+drdp!Q35)*'MSXY-TI1S'!$D35)</f>
        <v>0</v>
      </c>
      <c r="F35" s="20">
        <f>Model!$W$17*((drdp!C35+drdp!L35)*'MSXY-TI1S'!$B35+(drdp!F35+drdp!O35)*'MSXY-TI1S'!$C35+(drdp!I35+drdp!R35)*'MSXY-TI1S'!$D35)</f>
        <v>0</v>
      </c>
      <c r="G35" s="20">
        <f>Model!$W$17*((drdp!D35+drdp!M35)*'MSXY-TI1S'!$B35+(drdp!G35+drdp!P35)*'MSXY-TI1S'!$C35+(drdp!J35+drdp!S35)*'MSXY-TI1S'!$D35)</f>
        <v>0</v>
      </c>
      <c r="H35" s="18">
        <f>Model!$W$17*((drdp!B35)*'MSXY-TI1S'!$B35+(drdp!E35)*'MSXY-TI1S'!$C35+(drdp!H35)*'MSXY-TI1S'!$D35)</f>
        <v>0</v>
      </c>
      <c r="I35" s="18">
        <f>Model!$W$17*((drdp!C35)*'MSXY-TI1S'!$B35+(drdp!F35)*'MSXY-TI1S'!$C35+(drdp!I35)*'MSXY-TI1S'!$D35)</f>
        <v>0</v>
      </c>
      <c r="J35" s="18">
        <f>Model!$W$17*((drdp!D35)*'MSXY-TI1S'!$B35+(drdp!G35)*'MSXY-TI1S'!$C35+(drdp!J35)*'MSXY-TI1S'!$D35)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v>0</v>
      </c>
      <c r="D36" s="22">
        <f>SIN(Wellpath!$L36) * SIN(Wellpath!$O36) * (TAN(Dip) * COS(Wellpath!$L36) + SIN(Wellpath!$L36) * COS(Wellpath!$O36)) / SQRT(2)</f>
        <v>0</v>
      </c>
      <c r="E36" s="20">
        <f>Model!$W$17*((drdp!B36+drdp!K36)*'MSXY-TI1S'!$B36+(drdp!E36+drdp!N36)*'MSXY-TI1S'!$C36+(drdp!H36+drdp!Q36)*'MSXY-TI1S'!$D36)</f>
        <v>0</v>
      </c>
      <c r="F36" s="20">
        <f>Model!$W$17*((drdp!C36+drdp!L36)*'MSXY-TI1S'!$B36+(drdp!F36+drdp!O36)*'MSXY-TI1S'!$C36+(drdp!I36+drdp!R36)*'MSXY-TI1S'!$D36)</f>
        <v>0</v>
      </c>
      <c r="G36" s="20">
        <f>Model!$W$17*((drdp!D36+drdp!M36)*'MSXY-TI1S'!$B36+(drdp!G36+drdp!P36)*'MSXY-TI1S'!$C36+(drdp!J36+drdp!S36)*'MSXY-TI1S'!$D36)</f>
        <v>0</v>
      </c>
      <c r="H36" s="18">
        <f>Model!$W$17*((drdp!B36)*'MSXY-TI1S'!$B36+(drdp!E36)*'MSXY-TI1S'!$C36+(drdp!H36)*'MSXY-TI1S'!$D36)</f>
        <v>0</v>
      </c>
      <c r="I36" s="18">
        <f>Model!$W$17*((drdp!C36)*'MSXY-TI1S'!$B36+(drdp!F36)*'MSXY-TI1S'!$C36+(drdp!I36)*'MSXY-TI1S'!$D36)</f>
        <v>0</v>
      </c>
      <c r="J36" s="18">
        <f>Model!$W$17*((drdp!D36)*'MSXY-TI1S'!$B36+(drdp!G36)*'MSXY-TI1S'!$C36+(drdp!J36)*'MSXY-TI1S'!$D36)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v>0</v>
      </c>
      <c r="D37" s="22">
        <f>SIN(Wellpath!$L37) * SIN(Wellpath!$O37) * (TAN(Dip) * COS(Wellpath!$L37) + SIN(Wellpath!$L37) * COS(Wellpath!$O37)) / SQRT(2)</f>
        <v>0</v>
      </c>
      <c r="E37" s="20">
        <f>Model!$W$17*((drdp!B37+drdp!K37)*'MSXY-TI1S'!$B37+(drdp!E37+drdp!N37)*'MSXY-TI1S'!$C37+(drdp!H37+drdp!Q37)*'MSXY-TI1S'!$D37)</f>
        <v>0</v>
      </c>
      <c r="F37" s="20">
        <f>Model!$W$17*((drdp!C37+drdp!L37)*'MSXY-TI1S'!$B37+(drdp!F37+drdp!O37)*'MSXY-TI1S'!$C37+(drdp!I37+drdp!R37)*'MSXY-TI1S'!$D37)</f>
        <v>0</v>
      </c>
      <c r="G37" s="20">
        <f>Model!$W$17*((drdp!D37+drdp!M37)*'MSXY-TI1S'!$B37+(drdp!G37+drdp!P37)*'MSXY-TI1S'!$C37+(drdp!J37+drdp!S37)*'MSXY-TI1S'!$D37)</f>
        <v>0</v>
      </c>
      <c r="H37" s="18">
        <f>Model!$W$17*((drdp!B37)*'MSXY-TI1S'!$B37+(drdp!E37)*'MSXY-TI1S'!$C37+(drdp!H37)*'MSXY-TI1S'!$D37)</f>
        <v>0</v>
      </c>
      <c r="I37" s="18">
        <f>Model!$W$17*((drdp!C37)*'MSXY-TI1S'!$B37+(drdp!F37)*'MSXY-TI1S'!$C37+(drdp!I37)*'MSXY-TI1S'!$D37)</f>
        <v>0</v>
      </c>
      <c r="J37" s="18">
        <f>Model!$W$17*((drdp!D37)*'MSXY-TI1S'!$B37+(drdp!G37)*'MSXY-TI1S'!$C37+(drdp!J37)*'MSXY-TI1S'!$D37)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v>0</v>
      </c>
      <c r="D38" s="22">
        <f>SIN(Wellpath!$L38) * SIN(Wellpath!$O38) * (TAN(Dip) * COS(Wellpath!$L38) + SIN(Wellpath!$L38) * COS(Wellpath!$O38)) / SQRT(2)</f>
        <v>0</v>
      </c>
      <c r="E38" s="20">
        <f>Model!$W$17*((drdp!B38+drdp!K38)*'MSXY-TI1S'!$B38+(drdp!E38+drdp!N38)*'MSXY-TI1S'!$C38+(drdp!H38+drdp!Q38)*'MSXY-TI1S'!$D38)</f>
        <v>0</v>
      </c>
      <c r="F38" s="20">
        <f>Model!$W$17*((drdp!C38+drdp!L38)*'MSXY-TI1S'!$B38+(drdp!F38+drdp!O38)*'MSXY-TI1S'!$C38+(drdp!I38+drdp!R38)*'MSXY-TI1S'!$D38)</f>
        <v>0</v>
      </c>
      <c r="G38" s="20">
        <f>Model!$W$17*((drdp!D38+drdp!M38)*'MSXY-TI1S'!$B38+(drdp!G38+drdp!P38)*'MSXY-TI1S'!$C38+(drdp!J38+drdp!S38)*'MSXY-TI1S'!$D38)</f>
        <v>0</v>
      </c>
      <c r="H38" s="18">
        <f>Model!$W$17*((drdp!B38)*'MSXY-TI1S'!$B38+(drdp!E38)*'MSXY-TI1S'!$C38+(drdp!H38)*'MSXY-TI1S'!$D38)</f>
        <v>0</v>
      </c>
      <c r="I38" s="18">
        <f>Model!$W$17*((drdp!C38)*'MSXY-TI1S'!$B38+(drdp!F38)*'MSXY-TI1S'!$C38+(drdp!I38)*'MSXY-TI1S'!$D38)</f>
        <v>0</v>
      </c>
      <c r="J38" s="18">
        <f>Model!$W$17*((drdp!D38)*'MSXY-TI1S'!$B38+(drdp!G38)*'MSXY-TI1S'!$C38+(drdp!J38)*'MSXY-TI1S'!$D38)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v>0</v>
      </c>
      <c r="D39" s="22">
        <f>SIN(Wellpath!$L39) * SIN(Wellpath!$O39) * (TAN(Dip) * COS(Wellpath!$L39) + SIN(Wellpath!$L39) * COS(Wellpath!$O39)) / SQRT(2)</f>
        <v>0</v>
      </c>
      <c r="E39" s="20">
        <f>Model!$W$17*((drdp!B39+drdp!K39)*'MSXY-TI1S'!$B39+(drdp!E39+drdp!N39)*'MSXY-TI1S'!$C39+(drdp!H39+drdp!Q39)*'MSXY-TI1S'!$D39)</f>
        <v>0</v>
      </c>
      <c r="F39" s="20">
        <f>Model!$W$17*((drdp!C39+drdp!L39)*'MSXY-TI1S'!$B39+(drdp!F39+drdp!O39)*'MSXY-TI1S'!$C39+(drdp!I39+drdp!R39)*'MSXY-TI1S'!$D39)</f>
        <v>0</v>
      </c>
      <c r="G39" s="20">
        <f>Model!$W$17*((drdp!D39+drdp!M39)*'MSXY-TI1S'!$B39+(drdp!G39+drdp!P39)*'MSXY-TI1S'!$C39+(drdp!J39+drdp!S39)*'MSXY-TI1S'!$D39)</f>
        <v>0</v>
      </c>
      <c r="H39" s="18">
        <f>Model!$W$17*((drdp!B39)*'MSXY-TI1S'!$B39+(drdp!E39)*'MSXY-TI1S'!$C39+(drdp!H39)*'MSXY-TI1S'!$D39)</f>
        <v>0</v>
      </c>
      <c r="I39" s="18">
        <f>Model!$W$17*((drdp!C39)*'MSXY-TI1S'!$B39+(drdp!F39)*'MSXY-TI1S'!$C39+(drdp!I39)*'MSXY-TI1S'!$D39)</f>
        <v>0</v>
      </c>
      <c r="J39" s="18">
        <f>Model!$W$17*((drdp!D39)*'MSXY-TI1S'!$B39+(drdp!G39)*'MSXY-TI1S'!$C39+(drdp!J39)*'MSXY-TI1S'!$D39)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v>0</v>
      </c>
      <c r="D40" s="22">
        <f>SIN(Wellpath!$L40) * SIN(Wellpath!$O40) * (TAN(Dip) * COS(Wellpath!$L40) + SIN(Wellpath!$L40) * COS(Wellpath!$O40)) / SQRT(2)</f>
        <v>0</v>
      </c>
      <c r="E40" s="20">
        <f>Model!$W$17*((drdp!B40+drdp!K40)*'MSXY-TI1S'!$B40+(drdp!E40+drdp!N40)*'MSXY-TI1S'!$C40+(drdp!H40+drdp!Q40)*'MSXY-TI1S'!$D40)</f>
        <v>0</v>
      </c>
      <c r="F40" s="20">
        <f>Model!$W$17*((drdp!C40+drdp!L40)*'MSXY-TI1S'!$B40+(drdp!F40+drdp!O40)*'MSXY-TI1S'!$C40+(drdp!I40+drdp!R40)*'MSXY-TI1S'!$D40)</f>
        <v>0</v>
      </c>
      <c r="G40" s="20">
        <f>Model!$W$17*((drdp!D40+drdp!M40)*'MSXY-TI1S'!$B40+(drdp!G40+drdp!P40)*'MSXY-TI1S'!$C40+(drdp!J40+drdp!S40)*'MSXY-TI1S'!$D40)</f>
        <v>0</v>
      </c>
      <c r="H40" s="18">
        <f>Model!$W$17*((drdp!B40)*'MSXY-TI1S'!$B40+(drdp!E40)*'MSXY-TI1S'!$C40+(drdp!H40)*'MSXY-TI1S'!$D40)</f>
        <v>0</v>
      </c>
      <c r="I40" s="18">
        <f>Model!$W$17*((drdp!C40)*'MSXY-TI1S'!$B40+(drdp!F40)*'MSXY-TI1S'!$C40+(drdp!I40)*'MSXY-TI1S'!$D40)</f>
        <v>0</v>
      </c>
      <c r="J40" s="18">
        <f>Model!$W$17*((drdp!D40)*'MSXY-TI1S'!$B40+(drdp!G40)*'MSXY-TI1S'!$C40+(drdp!J40)*'MSXY-TI1S'!$D40)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v>0</v>
      </c>
      <c r="D41" s="22">
        <f>SIN(Wellpath!$L41) * SIN(Wellpath!$O41) * (TAN(Dip) * COS(Wellpath!$L41) + SIN(Wellpath!$L41) * COS(Wellpath!$O41)) / SQRT(2)</f>
        <v>0</v>
      </c>
      <c r="E41" s="20">
        <f>Model!$W$17*((drdp!B41+drdp!K41)*'MSXY-TI1S'!$B41+(drdp!E41+drdp!N41)*'MSXY-TI1S'!$C41+(drdp!H41+drdp!Q41)*'MSXY-TI1S'!$D41)</f>
        <v>0</v>
      </c>
      <c r="F41" s="20">
        <f>Model!$W$17*((drdp!C41+drdp!L41)*'MSXY-TI1S'!$B41+(drdp!F41+drdp!O41)*'MSXY-TI1S'!$C41+(drdp!I41+drdp!R41)*'MSXY-TI1S'!$D41)</f>
        <v>0</v>
      </c>
      <c r="G41" s="20">
        <f>Model!$W$17*((drdp!D41+drdp!M41)*'MSXY-TI1S'!$B41+(drdp!G41+drdp!P41)*'MSXY-TI1S'!$C41+(drdp!J41+drdp!S41)*'MSXY-TI1S'!$D41)</f>
        <v>0</v>
      </c>
      <c r="H41" s="18">
        <f>Model!$W$17*((drdp!B41)*'MSXY-TI1S'!$B41+(drdp!E41)*'MSXY-TI1S'!$C41+(drdp!H41)*'MSXY-TI1S'!$D41)</f>
        <v>0</v>
      </c>
      <c r="I41" s="18">
        <f>Model!$W$17*((drdp!C41)*'MSXY-TI1S'!$B41+(drdp!F41)*'MSXY-TI1S'!$C41+(drdp!I41)*'MSXY-TI1S'!$D41)</f>
        <v>0</v>
      </c>
      <c r="J41" s="18">
        <f>Model!$W$17*((drdp!D41)*'MSXY-TI1S'!$B41+(drdp!G41)*'MSXY-TI1S'!$C41+(drdp!J41)*'MSXY-TI1S'!$D41)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v>0</v>
      </c>
      <c r="D42" s="22">
        <f>SIN(Wellpath!$L42) * SIN(Wellpath!$O42) * (TAN(Dip) * COS(Wellpath!$L42) + SIN(Wellpath!$L42) * COS(Wellpath!$O42)) / SQRT(2)</f>
        <v>0</v>
      </c>
      <c r="E42" s="20">
        <f>Model!$W$17*((drdp!B42+drdp!K42)*'MSXY-TI1S'!$B42+(drdp!E42+drdp!N42)*'MSXY-TI1S'!$C42+(drdp!H42+drdp!Q42)*'MSXY-TI1S'!$D42)</f>
        <v>0</v>
      </c>
      <c r="F42" s="20">
        <f>Model!$W$17*((drdp!C42+drdp!L42)*'MSXY-TI1S'!$B42+(drdp!F42+drdp!O42)*'MSXY-TI1S'!$C42+(drdp!I42+drdp!R42)*'MSXY-TI1S'!$D42)</f>
        <v>0</v>
      </c>
      <c r="G42" s="20">
        <f>Model!$W$17*((drdp!D42+drdp!M42)*'MSXY-TI1S'!$B42+(drdp!G42+drdp!P42)*'MSXY-TI1S'!$C42+(drdp!J42+drdp!S42)*'MSXY-TI1S'!$D42)</f>
        <v>0</v>
      </c>
      <c r="H42" s="18">
        <f>Model!$W$17*((drdp!B42)*'MSXY-TI1S'!$B42+(drdp!E42)*'MSXY-TI1S'!$C42+(drdp!H42)*'MSXY-TI1S'!$D42)</f>
        <v>0</v>
      </c>
      <c r="I42" s="18">
        <f>Model!$W$17*((drdp!C42)*'MSXY-TI1S'!$B42+(drdp!F42)*'MSXY-TI1S'!$C42+(drdp!I42)*'MSXY-TI1S'!$D42)</f>
        <v>0</v>
      </c>
      <c r="J42" s="18">
        <f>Model!$W$17*((drdp!D42)*'MSXY-TI1S'!$B42+(drdp!G42)*'MSXY-TI1S'!$C42+(drdp!J42)*'MSXY-TI1S'!$D42)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v>0</v>
      </c>
      <c r="D43" s="22">
        <f>SIN(Wellpath!$L43) * SIN(Wellpath!$O43) * (TAN(Dip) * COS(Wellpath!$L43) + SIN(Wellpath!$L43) * COS(Wellpath!$O43)) / SQRT(2)</f>
        <v>0</v>
      </c>
      <c r="E43" s="20">
        <f>Model!$W$17*((drdp!B43+drdp!K43)*'MSXY-TI1S'!$B43+(drdp!E43+drdp!N43)*'MSXY-TI1S'!$C43+(drdp!H43+drdp!Q43)*'MSXY-TI1S'!$D43)</f>
        <v>0</v>
      </c>
      <c r="F43" s="20">
        <f>Model!$W$17*((drdp!C43+drdp!L43)*'MSXY-TI1S'!$B43+(drdp!F43+drdp!O43)*'MSXY-TI1S'!$C43+(drdp!I43+drdp!R43)*'MSXY-TI1S'!$D43)</f>
        <v>0</v>
      </c>
      <c r="G43" s="20">
        <f>Model!$W$17*((drdp!D43+drdp!M43)*'MSXY-TI1S'!$B43+(drdp!G43+drdp!P43)*'MSXY-TI1S'!$C43+(drdp!J43+drdp!S43)*'MSXY-TI1S'!$D43)</f>
        <v>0</v>
      </c>
      <c r="H43" s="18">
        <f>Model!$W$17*((drdp!B43)*'MSXY-TI1S'!$B43+(drdp!E43)*'MSXY-TI1S'!$C43+(drdp!H43)*'MSXY-TI1S'!$D43)</f>
        <v>0</v>
      </c>
      <c r="I43" s="18">
        <f>Model!$W$17*((drdp!C43)*'MSXY-TI1S'!$B43+(drdp!F43)*'MSXY-TI1S'!$C43+(drdp!I43)*'MSXY-TI1S'!$D43)</f>
        <v>0</v>
      </c>
      <c r="J43" s="18">
        <f>Model!$W$17*((drdp!D43)*'MSXY-TI1S'!$B43+(drdp!G43)*'MSXY-TI1S'!$C43+(drdp!J43)*'MSXY-TI1S'!$D43)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v>0</v>
      </c>
      <c r="D44" s="22">
        <f>SIN(Wellpath!$L44) * SIN(Wellpath!$O44) * (TAN(Dip) * COS(Wellpath!$L44) + SIN(Wellpath!$L44) * COS(Wellpath!$O44)) / SQRT(2)</f>
        <v>7.4670540646662648E-2</v>
      </c>
      <c r="E44" s="20">
        <f>Model!$W$17*((drdp!B44+drdp!K44)*'MSXY-TI1S'!$B44+(drdp!E44+drdp!N44)*'MSXY-TI1S'!$C44+(drdp!H44+drdp!Q44)*'MSXY-TI1S'!$D44)</f>
        <v>-1.2082407394895936E-4</v>
      </c>
      <c r="F44" s="20">
        <f>Model!$W$17*((drdp!C44+drdp!L44)*'MSXY-TI1S'!$B44+(drdp!F44+drdp!O44)*'MSXY-TI1S'!$C44+(drdp!I44+drdp!R44)*'MSXY-TI1S'!$D44)</f>
        <v>3.2374713040861909E-5</v>
      </c>
      <c r="G44" s="20">
        <f>Model!$W$17*((drdp!D44+drdp!M44)*'MSXY-TI1S'!$B44+(drdp!G44+drdp!P44)*'MSXY-TI1S'!$C44+(drdp!J44+drdp!S44)*'MSXY-TI1S'!$D44)</f>
        <v>0</v>
      </c>
      <c r="H44" s="32">
        <f>Model!$W$17*((drdp!B44)*'MSXY-TI1S'!$B44+(drdp!E44)*'MSXY-TI1S'!$C44+(drdp!H44)*'MSXY-TI1S'!$D44)</f>
        <v>-6.0412036974479681E-5</v>
      </c>
      <c r="I44" s="32">
        <f>Model!$W$17*((drdp!C44)*'MSXY-TI1S'!$B44+(drdp!F44)*'MSXY-TI1S'!$C44+(drdp!I44)*'MSXY-TI1S'!$D44)</f>
        <v>1.6187356520430954E-5</v>
      </c>
      <c r="J44" s="32">
        <f>Model!$W$17*((drdp!D44)*'MSXY-TI1S'!$B44+(drdp!G44)*'MSXY-TI1S'!$C44+(drdp!J44)*'MSXY-TI1S'!$D44)</f>
        <v>0</v>
      </c>
      <c r="K44" s="34">
        <f>SUM(E$3:E43)+H44</f>
        <v>-6.0412036974479681E-5</v>
      </c>
      <c r="L44" s="34">
        <f>SUM(F$3:F43)+I44</f>
        <v>1.6187356520430954E-5</v>
      </c>
      <c r="M44" s="34">
        <f>SUM(G$3:G43)+J44</f>
        <v>0</v>
      </c>
      <c r="N44" s="35">
        <f t="shared" si="1"/>
        <v>3.6496142114059003E-9</v>
      </c>
      <c r="O44" s="35">
        <f t="shared" si="1"/>
        <v>2.6203051111953852E-10</v>
      </c>
      <c r="P44" s="35">
        <f t="shared" si="1"/>
        <v>0</v>
      </c>
      <c r="Q44" s="35">
        <f t="shared" si="2"/>
        <v>-9.7791118063135953E-10</v>
      </c>
      <c r="R44" s="35">
        <f t="shared" si="3"/>
        <v>0</v>
      </c>
      <c r="S44" s="35">
        <f t="shared" si="4"/>
        <v>0</v>
      </c>
    </row>
    <row r="45" spans="1:19" x14ac:dyDescent="0.25">
      <c r="A45" s="26">
        <f>Wellpath!E45</f>
        <v>1260</v>
      </c>
      <c r="B45" s="22">
        <v>0</v>
      </c>
      <c r="C45" s="22">
        <v>0</v>
      </c>
      <c r="D45" s="22">
        <f>SIN(Wellpath!$L45) * SIN(Wellpath!$O45) * (TAN(Dip) * COS(Wellpath!$L45) + SIN(Wellpath!$L45) * COS(Wellpath!$O45)) / SQRT(2)</f>
        <v>0.14929991946707022</v>
      </c>
      <c r="E45" s="20">
        <f>Model!$W$17*((drdp!B45+drdp!K45)*'MSXY-TI1S'!$B45+(drdp!E45+drdp!N45)*'MSXY-TI1S'!$C45+(drdp!H45+drdp!Q45)*'MSXY-TI1S'!$D45)</f>
        <v>-4.82868758356451E-4</v>
      </c>
      <c r="F45" s="20">
        <f>Model!$W$17*((drdp!C45+drdp!L45)*'MSXY-TI1S'!$B45+(drdp!F45+drdp!O45)*'MSXY-TI1S'!$C45+(drdp!I45+drdp!R45)*'MSXY-TI1S'!$D45)</f>
        <v>1.2938429385182996E-4</v>
      </c>
      <c r="G45" s="20">
        <f>Model!$W$17*((drdp!D45+drdp!M45)*'MSXY-TI1S'!$B45+(drdp!G45+drdp!P45)*'MSXY-TI1S'!$C45+(drdp!J45+drdp!S45)*'MSXY-TI1S'!$D45)</f>
        <v>0</v>
      </c>
      <c r="H45" s="18">
        <f>Model!$W$17*((drdp!B45)*'MSXY-TI1S'!$B45+(drdp!E45)*'MSXY-TI1S'!$C45+(drdp!H45)*'MSXY-TI1S'!$D45)</f>
        <v>-2.414343791782255E-4</v>
      </c>
      <c r="I45" s="18">
        <f>Model!$W$17*((drdp!C45)*'MSXY-TI1S'!$B45+(drdp!F45)*'MSXY-TI1S'!$C45+(drdp!I45)*'MSXY-TI1S'!$D45)</f>
        <v>6.469214692591498E-5</v>
      </c>
      <c r="J45" s="18">
        <f>Model!$W$17*((drdp!D45)*'MSXY-TI1S'!$B45+(drdp!G45)*'MSXY-TI1S'!$C45+(drdp!J45)*'MSXY-TI1S'!$D45)</f>
        <v>0</v>
      </c>
      <c r="K45" s="21">
        <f>SUM(E$3:E44)+H45</f>
        <v>-3.6225845312718488E-4</v>
      </c>
      <c r="L45" s="21">
        <f>SUM(F$3:F44)+I45</f>
        <v>9.7066859966776889E-5</v>
      </c>
      <c r="M45" s="21">
        <f>SUM(G$3:G44)+J45</f>
        <v>0</v>
      </c>
      <c r="N45" s="19">
        <f t="shared" si="1"/>
        <v>1.312311868621008E-7</v>
      </c>
      <c r="O45" s="19">
        <f t="shared" si="1"/>
        <v>9.4219753038098735E-9</v>
      </c>
      <c r="P45" s="19">
        <f t="shared" si="1"/>
        <v>0</v>
      </c>
      <c r="Q45" s="19">
        <f t="shared" si="2"/>
        <v>-3.5163290541477665E-8</v>
      </c>
      <c r="R45" s="19">
        <f t="shared" si="3"/>
        <v>0</v>
      </c>
      <c r="S45" s="19">
        <f t="shared" si="4"/>
        <v>0</v>
      </c>
    </row>
    <row r="46" spans="1:19" x14ac:dyDescent="0.25">
      <c r="A46" s="26">
        <f>Wellpath!E46</f>
        <v>1290</v>
      </c>
      <c r="B46" s="22">
        <v>0</v>
      </c>
      <c r="C46" s="22">
        <v>0</v>
      </c>
      <c r="D46" s="22">
        <f>SIN(Wellpath!$L46) * SIN(Wellpath!$O46) * (TAN(Dip) * COS(Wellpath!$L46) + SIN(Wellpath!$L46) * COS(Wellpath!$O46)) / SQRT(2)</f>
        <v>0.22352454962932863</v>
      </c>
      <c r="E46" s="20">
        <f>Model!$W$17*((drdp!B46+drdp!K46)*'MSXY-TI1S'!$B46+(drdp!E46+drdp!N46)*'MSXY-TI1S'!$C46+(drdp!H46+drdp!Q46)*'MSXY-TI1S'!$D46)</f>
        <v>-1.0832901882978396E-3</v>
      </c>
      <c r="F46" s="20">
        <f>Model!$W$17*((drdp!C46+drdp!L46)*'MSXY-TI1S'!$B46+(drdp!F46+drdp!O46)*'MSXY-TI1S'!$C46+(drdp!I46+drdp!R46)*'MSXY-TI1S'!$D46)</f>
        <v>2.9026673112296492E-4</v>
      </c>
      <c r="G46" s="20">
        <f>Model!$W$17*((drdp!D46+drdp!M46)*'MSXY-TI1S'!$B46+(drdp!G46+drdp!P46)*'MSXY-TI1S'!$C46+(drdp!J46+drdp!S46)*'MSXY-TI1S'!$D46)</f>
        <v>0</v>
      </c>
      <c r="H46" s="18">
        <f>Model!$W$17*((drdp!B46)*'MSXY-TI1S'!$B46+(drdp!E46)*'MSXY-TI1S'!$C46+(drdp!H46)*'MSXY-TI1S'!$D46)</f>
        <v>-5.4164509414891978E-4</v>
      </c>
      <c r="I46" s="18">
        <f>Model!$W$17*((drdp!C46)*'MSXY-TI1S'!$B46+(drdp!F46)*'MSXY-TI1S'!$C46+(drdp!I46)*'MSXY-TI1S'!$D46)</f>
        <v>1.4513336556148246E-4</v>
      </c>
      <c r="J46" s="18">
        <f>Model!$W$17*((drdp!D46)*'MSXY-TI1S'!$B46+(drdp!G46)*'MSXY-TI1S'!$C46+(drdp!J46)*'MSXY-TI1S'!$D46)</f>
        <v>0</v>
      </c>
      <c r="K46" s="21">
        <f>SUM(E$3:E45)+H46</f>
        <v>-1.1453379264543301E-3</v>
      </c>
      <c r="L46" s="21">
        <f>SUM(F$3:F45)+I46</f>
        <v>3.0689237245417429E-4</v>
      </c>
      <c r="M46" s="21">
        <f>SUM(G$3:G45)+J46</f>
        <v>0</v>
      </c>
      <c r="N46" s="19">
        <f t="shared" si="1"/>
        <v>1.3117989657747044E-6</v>
      </c>
      <c r="O46" s="19">
        <f t="shared" si="1"/>
        <v>9.4182928270551635E-8</v>
      </c>
      <c r="P46" s="19">
        <f t="shared" si="1"/>
        <v>0</v>
      </c>
      <c r="Q46" s="19">
        <f t="shared" si="2"/>
        <v>-3.5149547351131396E-7</v>
      </c>
      <c r="R46" s="19">
        <f t="shared" si="3"/>
        <v>0</v>
      </c>
      <c r="S46" s="19">
        <f t="shared" si="4"/>
        <v>0</v>
      </c>
    </row>
    <row r="47" spans="1:19" x14ac:dyDescent="0.25">
      <c r="A47" s="26">
        <f>Wellpath!E47</f>
        <v>1320</v>
      </c>
      <c r="B47" s="22">
        <v>0</v>
      </c>
      <c r="C47" s="22">
        <v>0</v>
      </c>
      <c r="D47" s="22">
        <f>SIN(Wellpath!$L47) * SIN(Wellpath!$O47) * (TAN(Dip) * COS(Wellpath!$L47) + SIN(Wellpath!$L47) * COS(Wellpath!$O47)) / SQRT(2)</f>
        <v>0.29698281619632122</v>
      </c>
      <c r="E47" s="20">
        <f>Model!$W$17*((drdp!B47+drdp!K47)*'MSXY-TI1S'!$B47+(drdp!E47+drdp!N47)*'MSXY-TI1S'!$C47+(drdp!H47+drdp!Q47)*'MSXY-TI1S'!$D47)</f>
        <v>-1.9163359224444933E-3</v>
      </c>
      <c r="F47" s="20">
        <f>Model!$W$17*((drdp!C47+drdp!L47)*'MSXY-TI1S'!$B47+(drdp!F47+drdp!O47)*'MSXY-TI1S'!$C47+(drdp!I47+drdp!R47)*'MSXY-TI1S'!$D47)</f>
        <v>5.1348066284575254E-4</v>
      </c>
      <c r="G47" s="20">
        <f>Model!$W$17*((drdp!D47+drdp!M47)*'MSXY-TI1S'!$B47+(drdp!G47+drdp!P47)*'MSXY-TI1S'!$C47+(drdp!J47+drdp!S47)*'MSXY-TI1S'!$D47)</f>
        <v>0</v>
      </c>
      <c r="H47" s="18">
        <f>Model!$W$17*((drdp!B47)*'MSXY-TI1S'!$B47+(drdp!E47)*'MSXY-TI1S'!$C47+(drdp!H47)*'MSXY-TI1S'!$D47)</f>
        <v>-9.5816796122224666E-4</v>
      </c>
      <c r="I47" s="18">
        <f>Model!$W$17*((drdp!C47)*'MSXY-TI1S'!$B47+(drdp!F47)*'MSXY-TI1S'!$C47+(drdp!I47)*'MSXY-TI1S'!$D47)</f>
        <v>2.5674033142287627E-4</v>
      </c>
      <c r="J47" s="18">
        <f>Model!$W$17*((drdp!D47)*'MSXY-TI1S'!$B47+(drdp!G47)*'MSXY-TI1S'!$C47+(drdp!J47)*'MSXY-TI1S'!$D47)</f>
        <v>0</v>
      </c>
      <c r="K47" s="21">
        <f>SUM(E$3:E46)+H47</f>
        <v>-2.6451509818254965E-3</v>
      </c>
      <c r="L47" s="21">
        <f>SUM(F$3:F46)+I47</f>
        <v>7.0876606943853305E-4</v>
      </c>
      <c r="M47" s="21">
        <f>SUM(G$3:G46)+J47</f>
        <v>0</v>
      </c>
      <c r="N47" s="19">
        <f t="shared" si="1"/>
        <v>6.9968237166523879E-6</v>
      </c>
      <c r="O47" s="19">
        <f t="shared" si="1"/>
        <v>5.0234934118734748E-7</v>
      </c>
      <c r="P47" s="19">
        <f t="shared" si="1"/>
        <v>0</v>
      </c>
      <c r="Q47" s="19">
        <f t="shared" si="2"/>
        <v>-1.8747932644599338E-6</v>
      </c>
      <c r="R47" s="19">
        <f t="shared" si="3"/>
        <v>0</v>
      </c>
      <c r="S47" s="19">
        <f t="shared" si="4"/>
        <v>0</v>
      </c>
    </row>
    <row r="48" spans="1:19" x14ac:dyDescent="0.25">
      <c r="A48" s="26">
        <f>Wellpath!E48</f>
        <v>1350</v>
      </c>
      <c r="B48" s="22">
        <v>0</v>
      </c>
      <c r="C48" s="22">
        <v>0</v>
      </c>
      <c r="D48" s="22">
        <f>SIN(Wellpath!$L48) * SIN(Wellpath!$O48) * (TAN(Dip) * COS(Wellpath!$L48) + SIN(Wellpath!$L48) * COS(Wellpath!$O48)) / SQRT(2)</f>
        <v>0.36931683787733255</v>
      </c>
      <c r="E48" s="20">
        <f>Model!$W$17*((drdp!B48+drdp!K48)*'MSXY-TI1S'!$B48+(drdp!E48+drdp!N48)*'MSXY-TI1S'!$C48+(drdp!H48+drdp!Q48)*'MSXY-TI1S'!$D48)</f>
        <v>-2.9734069617809904E-3</v>
      </c>
      <c r="F48" s="20">
        <f>Model!$W$17*((drdp!C48+drdp!L48)*'MSXY-TI1S'!$B48+(drdp!F48+drdp!O48)*'MSXY-TI1S'!$C48+(drdp!I48+drdp!R48)*'MSXY-TI1S'!$D48)</f>
        <v>7.9672199417829439E-4</v>
      </c>
      <c r="G48" s="20">
        <f>Model!$W$17*((drdp!D48+drdp!M48)*'MSXY-TI1S'!$B48+(drdp!G48+drdp!P48)*'MSXY-TI1S'!$C48+(drdp!J48+drdp!S48)*'MSXY-TI1S'!$D48)</f>
        <v>0</v>
      </c>
      <c r="H48" s="18">
        <f>Model!$W$17*((drdp!B48)*'MSXY-TI1S'!$B48+(drdp!E48)*'MSXY-TI1S'!$C48+(drdp!H48)*'MSXY-TI1S'!$D48)</f>
        <v>-1.4867034808904952E-3</v>
      </c>
      <c r="I48" s="18">
        <f>Model!$W$17*((drdp!C48)*'MSXY-TI1S'!$B48+(drdp!F48)*'MSXY-TI1S'!$C48+(drdp!I48)*'MSXY-TI1S'!$D48)</f>
        <v>3.983609970891472E-4</v>
      </c>
      <c r="J48" s="18">
        <f>Model!$W$17*((drdp!D48)*'MSXY-TI1S'!$B48+(drdp!G48)*'MSXY-TI1S'!$C48+(drdp!J48)*'MSXY-TI1S'!$D48)</f>
        <v>0</v>
      </c>
      <c r="K48" s="21">
        <f>SUM(E$3:E47)+H48</f>
        <v>-5.0900224239382383E-3</v>
      </c>
      <c r="L48" s="21">
        <f>SUM(F$3:F47)+I48</f>
        <v>1.3638673979505566E-3</v>
      </c>
      <c r="M48" s="21">
        <f>SUM(G$3:G47)+J48</f>
        <v>0</v>
      </c>
      <c r="N48" s="19">
        <f t="shared" si="1"/>
        <v>2.59083282761941E-5</v>
      </c>
      <c r="O48" s="19">
        <f t="shared" si="1"/>
        <v>1.8601342791924219E-6</v>
      </c>
      <c r="P48" s="19">
        <f t="shared" si="1"/>
        <v>0</v>
      </c>
      <c r="Q48" s="19">
        <f t="shared" si="2"/>
        <v>-6.9421156388466299E-6</v>
      </c>
      <c r="R48" s="19">
        <f t="shared" si="3"/>
        <v>0</v>
      </c>
      <c r="S48" s="19">
        <f t="shared" si="4"/>
        <v>0</v>
      </c>
    </row>
    <row r="49" spans="1:19" x14ac:dyDescent="0.25">
      <c r="A49" s="26">
        <f>Wellpath!E49</f>
        <v>1380</v>
      </c>
      <c r="B49" s="22">
        <v>0</v>
      </c>
      <c r="C49" s="22">
        <v>0</v>
      </c>
      <c r="D49" s="22">
        <f>SIN(Wellpath!$L49) * SIN(Wellpath!$O49) * (TAN(Dip) * COS(Wellpath!$L49) + SIN(Wellpath!$L49) * COS(Wellpath!$O49)) / SQRT(2)</f>
        <v>0.44017421058972322</v>
      </c>
      <c r="E49" s="20">
        <f>Model!$W$17*((drdp!B49+drdp!K49)*'MSXY-TI1S'!$B49+(drdp!E49+drdp!N49)*'MSXY-TI1S'!$C49+(drdp!H49+drdp!Q49)*'MSXY-TI1S'!$D49)</f>
        <v>-4.2431513187214292E-3</v>
      </c>
      <c r="F49" s="20">
        <f>Model!$W$17*((drdp!C49+drdp!L49)*'MSXY-TI1S'!$B49+(drdp!F49+drdp!O49)*'MSXY-TI1S'!$C49+(drdp!I49+drdp!R49)*'MSXY-TI1S'!$D49)</f>
        <v>1.1369489692144602E-3</v>
      </c>
      <c r="G49" s="20">
        <f>Model!$W$17*((drdp!D49+drdp!M49)*'MSXY-TI1S'!$B49+(drdp!G49+drdp!P49)*'MSXY-TI1S'!$C49+(drdp!J49+drdp!S49)*'MSXY-TI1S'!$D49)</f>
        <v>0</v>
      </c>
      <c r="H49" s="18">
        <f>Model!$W$17*((drdp!B49)*'MSXY-TI1S'!$B49+(drdp!E49)*'MSXY-TI1S'!$C49+(drdp!H49)*'MSXY-TI1S'!$D49)</f>
        <v>-2.1215756593607146E-3</v>
      </c>
      <c r="I49" s="18">
        <f>Model!$W$17*((drdp!C49)*'MSXY-TI1S'!$B49+(drdp!F49)*'MSXY-TI1S'!$C49+(drdp!I49)*'MSXY-TI1S'!$D49)</f>
        <v>5.6847448460723012E-4</v>
      </c>
      <c r="J49" s="18">
        <f>Model!$W$17*((drdp!D49)*'MSXY-TI1S'!$B49+(drdp!G49)*'MSXY-TI1S'!$C49+(drdp!J49)*'MSXY-TI1S'!$D49)</f>
        <v>0</v>
      </c>
      <c r="K49" s="21">
        <f>SUM(E$3:E48)+H49</f>
        <v>-8.6983015641894489E-3</v>
      </c>
      <c r="L49" s="21">
        <f>SUM(F$3:F48)+I49</f>
        <v>2.3307028796469339E-3</v>
      </c>
      <c r="M49" s="21">
        <f>SUM(G$3:G48)+J49</f>
        <v>0</v>
      </c>
      <c r="N49" s="19">
        <f t="shared" si="1"/>
        <v>7.5660450101580618E-5</v>
      </c>
      <c r="O49" s="19">
        <f t="shared" si="1"/>
        <v>5.4321759131945097E-6</v>
      </c>
      <c r="P49" s="19">
        <f t="shared" si="1"/>
        <v>0</v>
      </c>
      <c r="Q49" s="19">
        <f t="shared" si="2"/>
        <v>-2.0273156503693777E-5</v>
      </c>
      <c r="R49" s="19">
        <f t="shared" si="3"/>
        <v>0</v>
      </c>
      <c r="S49" s="19">
        <f t="shared" si="4"/>
        <v>0</v>
      </c>
    </row>
    <row r="50" spans="1:19" x14ac:dyDescent="0.25">
      <c r="A50" s="26">
        <f>Wellpath!E50</f>
        <v>1410</v>
      </c>
      <c r="B50" s="22">
        <v>0</v>
      </c>
      <c r="C50" s="22">
        <v>0</v>
      </c>
      <c r="D50" s="22">
        <f>SIN(Wellpath!$L50) * SIN(Wellpath!$O50) * (TAN(Dip) * COS(Wellpath!$L50) + SIN(Wellpath!$L50) * COS(Wellpath!$O50)) / SQRT(2)</f>
        <v>0.50920972433619671</v>
      </c>
      <c r="E50" s="20">
        <f>Model!$W$17*((drdp!B50+drdp!K50)*'MSXY-TI1S'!$B50+(drdp!E50+drdp!N50)*'MSXY-TI1S'!$C50+(drdp!H50+drdp!Q50)*'MSXY-TI1S'!$D50)</f>
        <v>-5.7115881122457865E-3</v>
      </c>
      <c r="F50" s="20">
        <f>Model!$W$17*((drdp!C50+drdp!L50)*'MSXY-TI1S'!$B50+(drdp!F50+drdp!O50)*'MSXY-TI1S'!$C50+(drdp!I50+drdp!R50)*'MSXY-TI1S'!$D50)</f>
        <v>1.5304154221754589E-3</v>
      </c>
      <c r="G50" s="20">
        <f>Model!$W$17*((drdp!D50+drdp!M50)*'MSXY-TI1S'!$B50+(drdp!G50+drdp!P50)*'MSXY-TI1S'!$C50+(drdp!J50+drdp!S50)*'MSXY-TI1S'!$D50)</f>
        <v>0</v>
      </c>
      <c r="H50" s="18">
        <f>Model!$W$17*((drdp!B50)*'MSXY-TI1S'!$B50+(drdp!E50)*'MSXY-TI1S'!$C50+(drdp!H50)*'MSXY-TI1S'!$D50)</f>
        <v>-2.8557940561228933E-3</v>
      </c>
      <c r="I50" s="18">
        <f>Model!$W$17*((drdp!C50)*'MSXY-TI1S'!$B50+(drdp!F50)*'MSXY-TI1S'!$C50+(drdp!I50)*'MSXY-TI1S'!$D50)</f>
        <v>7.6520771108772945E-4</v>
      </c>
      <c r="J50" s="18">
        <f>Model!$W$17*((drdp!D50)*'MSXY-TI1S'!$B50+(drdp!G50)*'MSXY-TI1S'!$C50+(drdp!J50)*'MSXY-TI1S'!$D50)</f>
        <v>0</v>
      </c>
      <c r="K50" s="21">
        <f>SUM(E$3:E49)+H50</f>
        <v>-1.3675671279673056E-2</v>
      </c>
      <c r="L50" s="21">
        <f>SUM(F$3:F49)+I50</f>
        <v>3.6643850753418934E-3</v>
      </c>
      <c r="M50" s="21">
        <f>SUM(G$3:G49)+J50</f>
        <v>0</v>
      </c>
      <c r="N50" s="19">
        <f t="shared" si="1"/>
        <v>1.8702398494967448E-4</v>
      </c>
      <c r="O50" s="19">
        <f t="shared" si="1"/>
        <v>1.3427717980388414E-5</v>
      </c>
      <c r="P50" s="19">
        <f t="shared" si="1"/>
        <v>0</v>
      </c>
      <c r="Q50" s="19">
        <f t="shared" si="2"/>
        <v>-5.011292573251572E-5</v>
      </c>
      <c r="R50" s="19">
        <f t="shared" si="3"/>
        <v>0</v>
      </c>
      <c r="S50" s="19">
        <f t="shared" si="4"/>
        <v>0</v>
      </c>
    </row>
    <row r="51" spans="1:19" x14ac:dyDescent="0.25">
      <c r="A51" s="26">
        <f>Wellpath!E51</f>
        <v>1440</v>
      </c>
      <c r="B51" s="22">
        <v>0</v>
      </c>
      <c r="C51" s="22">
        <v>0</v>
      </c>
      <c r="D51" s="22">
        <f>SIN(Wellpath!$L51) * SIN(Wellpath!$O51) * (TAN(Dip) * COS(Wellpath!$L51) + SIN(Wellpath!$L51) * COS(Wellpath!$O51)) / SQRT(2)</f>
        <v>0.57608704503320562</v>
      </c>
      <c r="E51" s="20">
        <f>Model!$W$17*((drdp!B51+drdp!K51)*'MSXY-TI1S'!$B51+(drdp!E51+drdp!N51)*'MSXY-TI1S'!$C51+(drdp!H51+drdp!Q51)*'MSXY-TI1S'!$D51)</f>
        <v>-7.3622608297847295E-3</v>
      </c>
      <c r="F51" s="20">
        <f>Model!$W$17*((drdp!C51+drdp!L51)*'MSXY-TI1S'!$B51+(drdp!F51+drdp!O51)*'MSXY-TI1S'!$C51+(drdp!I51+drdp!R51)*'MSXY-TI1S'!$D51)</f>
        <v>1.9727118438081052E-3</v>
      </c>
      <c r="G51" s="20">
        <f>Model!$W$17*((drdp!D51+drdp!M51)*'MSXY-TI1S'!$B51+(drdp!G51+drdp!P51)*'MSXY-TI1S'!$C51+(drdp!J51+drdp!S51)*'MSXY-TI1S'!$D51)</f>
        <v>0</v>
      </c>
      <c r="H51" s="18">
        <f>Model!$W$17*((drdp!B51)*'MSXY-TI1S'!$B51+(drdp!E51)*'MSXY-TI1S'!$C51+(drdp!H51)*'MSXY-TI1S'!$D51)</f>
        <v>-3.6811304148923647E-3</v>
      </c>
      <c r="I51" s="18">
        <f>Model!$W$17*((drdp!C51)*'MSXY-TI1S'!$B51+(drdp!F51)*'MSXY-TI1S'!$C51+(drdp!I51)*'MSXY-TI1S'!$D51)</f>
        <v>9.8635592190405262E-4</v>
      </c>
      <c r="J51" s="18">
        <f>Model!$W$17*((drdp!D51)*'MSXY-TI1S'!$B51+(drdp!G51)*'MSXY-TI1S'!$C51+(drdp!J51)*'MSXY-TI1S'!$D51)</f>
        <v>0</v>
      </c>
      <c r="K51" s="21">
        <f>SUM(E$3:E50)+H51</f>
        <v>-2.0212595750688313E-2</v>
      </c>
      <c r="L51" s="21">
        <f>SUM(F$3:F50)+I51</f>
        <v>5.415948708333675E-3</v>
      </c>
      <c r="M51" s="21">
        <f>SUM(G$3:G50)+J51</f>
        <v>0</v>
      </c>
      <c r="N51" s="19">
        <f t="shared" si="1"/>
        <v>4.0854902698074329E-4</v>
      </c>
      <c r="O51" s="19">
        <f t="shared" si="1"/>
        <v>2.9332500411301202E-5</v>
      </c>
      <c r="P51" s="19">
        <f t="shared" si="1"/>
        <v>0</v>
      </c>
      <c r="Q51" s="19">
        <f t="shared" si="2"/>
        <v>-1.094703818480111E-4</v>
      </c>
      <c r="R51" s="19">
        <f t="shared" si="3"/>
        <v>0</v>
      </c>
      <c r="S51" s="19">
        <f t="shared" si="4"/>
        <v>0</v>
      </c>
    </row>
    <row r="52" spans="1:19" x14ac:dyDescent="0.25">
      <c r="A52" s="26">
        <f>Wellpath!E52</f>
        <v>1470</v>
      </c>
      <c r="B52" s="22">
        <v>0</v>
      </c>
      <c r="C52" s="22">
        <v>0</v>
      </c>
      <c r="D52" s="22">
        <f>SIN(Wellpath!$L52) * SIN(Wellpath!$O52) * (TAN(Dip) * COS(Wellpath!$L52) + SIN(Wellpath!$L52) * COS(Wellpath!$O52)) / SQRT(2)</f>
        <v>0.64048035309679907</v>
      </c>
      <c r="E52" s="20">
        <f>Model!$W$17*((drdp!B52+drdp!K52)*'MSXY-TI1S'!$B52+(drdp!E52+drdp!N52)*'MSXY-TI1S'!$C52+(drdp!H52+drdp!Q52)*'MSXY-TI1S'!$D52)</f>
        <v>-9.17641807658073E-3</v>
      </c>
      <c r="F52" s="20">
        <f>Model!$W$17*((drdp!C52+drdp!L52)*'MSXY-TI1S'!$B52+(drdp!F52+drdp!O52)*'MSXY-TI1S'!$C52+(drdp!I52+drdp!R52)*'MSXY-TI1S'!$D52)</f>
        <v>2.4588138130301625E-3</v>
      </c>
      <c r="G52" s="20">
        <f>Model!$W$17*((drdp!D52+drdp!M52)*'MSXY-TI1S'!$B52+(drdp!G52+drdp!P52)*'MSXY-TI1S'!$C52+(drdp!J52+drdp!S52)*'MSXY-TI1S'!$D52)</f>
        <v>0</v>
      </c>
      <c r="H52" s="18">
        <f>Model!$W$17*((drdp!B52)*'MSXY-TI1S'!$B52+(drdp!E52)*'MSXY-TI1S'!$C52+(drdp!H52)*'MSXY-TI1S'!$D52)</f>
        <v>-4.588209038290365E-3</v>
      </c>
      <c r="I52" s="18">
        <f>Model!$W$17*((drdp!C52)*'MSXY-TI1S'!$B52+(drdp!F52)*'MSXY-TI1S'!$C52+(drdp!I52)*'MSXY-TI1S'!$D52)</f>
        <v>1.2294069065150813E-3</v>
      </c>
      <c r="J52" s="18">
        <f>Model!$W$17*((drdp!D52)*'MSXY-TI1S'!$B52+(drdp!G52)*'MSXY-TI1S'!$C52+(drdp!J52)*'MSXY-TI1S'!$D52)</f>
        <v>0</v>
      </c>
      <c r="K52" s="21">
        <f>SUM(E$3:E51)+H52</f>
        <v>-2.8481935203871045E-2</v>
      </c>
      <c r="L52" s="21">
        <f>SUM(F$3:F51)+I52</f>
        <v>7.6317115367528091E-3</v>
      </c>
      <c r="M52" s="21">
        <f>SUM(G$3:G51)+J52</f>
        <v>0</v>
      </c>
      <c r="N52" s="19">
        <f t="shared" si="1"/>
        <v>8.1122063295750876E-4</v>
      </c>
      <c r="O52" s="19">
        <f t="shared" si="1"/>
        <v>5.8243020980205926E-5</v>
      </c>
      <c r="P52" s="19">
        <f t="shared" si="1"/>
        <v>0</v>
      </c>
      <c r="Q52" s="19">
        <f t="shared" si="2"/>
        <v>-2.1736591348442863E-4</v>
      </c>
      <c r="R52" s="19">
        <f t="shared" si="3"/>
        <v>0</v>
      </c>
      <c r="S52" s="19">
        <f t="shared" si="4"/>
        <v>0</v>
      </c>
    </row>
    <row r="53" spans="1:19" x14ac:dyDescent="0.25">
      <c r="A53" s="26">
        <f>Wellpath!E53</f>
        <v>1500</v>
      </c>
      <c r="B53" s="22">
        <v>0</v>
      </c>
      <c r="C53" s="22">
        <v>0</v>
      </c>
      <c r="D53" s="22">
        <f>SIN(Wellpath!$L53) * SIN(Wellpath!$O53) * (TAN(Dip) * COS(Wellpath!$L53) + SIN(Wellpath!$L53) * COS(Wellpath!$O53)) / SQRT(2)</f>
        <v>0.702075930802884</v>
      </c>
      <c r="E53" s="20">
        <f>Model!$W$17*((drdp!B53+drdp!K53)*'MSXY-TI1S'!$B53+(drdp!E53+drdp!N53)*'MSXY-TI1S'!$C53+(drdp!H53+drdp!Q53)*'MSXY-TI1S'!$D53)</f>
        <v>-1.1133219831651376E-2</v>
      </c>
      <c r="F53" s="20">
        <f>Model!$W$17*((drdp!C53+drdp!L53)*'MSXY-TI1S'!$B53+(drdp!F53+drdp!O53)*'MSXY-TI1S'!$C53+(drdp!I53+drdp!R53)*'MSXY-TI1S'!$D53)</f>
        <v>2.9831372630491461E-3</v>
      </c>
      <c r="G53" s="20">
        <f>Model!$W$17*((drdp!D53+drdp!M53)*'MSXY-TI1S'!$B53+(drdp!G53+drdp!P53)*'MSXY-TI1S'!$C53+(drdp!J53+drdp!S53)*'MSXY-TI1S'!$D53)</f>
        <v>0</v>
      </c>
      <c r="H53" s="18">
        <f>Model!$W$17*((drdp!B53)*'MSXY-TI1S'!$B53+(drdp!E53)*'MSXY-TI1S'!$C53+(drdp!H53)*'MSXY-TI1S'!$D53)</f>
        <v>-5.566609915825688E-3</v>
      </c>
      <c r="I53" s="18">
        <f>Model!$W$17*((drdp!C53)*'MSXY-TI1S'!$B53+(drdp!F53)*'MSXY-TI1S'!$C53+(drdp!I53)*'MSXY-TI1S'!$D53)</f>
        <v>1.4915686315245731E-3</v>
      </c>
      <c r="J53" s="18">
        <f>Model!$W$17*((drdp!D53)*'MSXY-TI1S'!$B53+(drdp!G53)*'MSXY-TI1S'!$C53+(drdp!J53)*'MSXY-TI1S'!$D53)</f>
        <v>0</v>
      </c>
      <c r="K53" s="21">
        <f>SUM(E$3:E52)+H53</f>
        <v>-3.8636754157987098E-2</v>
      </c>
      <c r="L53" s="21">
        <f>SUM(F$3:F52)+I53</f>
        <v>1.0352687074792463E-2</v>
      </c>
      <c r="M53" s="21">
        <f>SUM(G$3:G52)+J53</f>
        <v>0</v>
      </c>
      <c r="N53" s="19">
        <f t="shared" si="1"/>
        <v>1.4927987718647332E-3</v>
      </c>
      <c r="O53" s="19">
        <f t="shared" si="1"/>
        <v>1.0717812966857493E-4</v>
      </c>
      <c r="P53" s="19">
        <f t="shared" si="1"/>
        <v>0</v>
      </c>
      <c r="Q53" s="19">
        <f t="shared" si="2"/>
        <v>-3.99994225383327E-4</v>
      </c>
      <c r="R53" s="19">
        <f t="shared" si="3"/>
        <v>0</v>
      </c>
      <c r="S53" s="19">
        <f t="shared" si="4"/>
        <v>0</v>
      </c>
    </row>
    <row r="54" spans="1:19" x14ac:dyDescent="0.25">
      <c r="A54" s="26">
        <f>Wellpath!E54</f>
        <v>1530</v>
      </c>
      <c r="B54" s="22">
        <v>0</v>
      </c>
      <c r="C54" s="22">
        <v>0</v>
      </c>
      <c r="D54" s="22">
        <f>SIN(Wellpath!$L54) * SIN(Wellpath!$O54) * (TAN(Dip) * COS(Wellpath!$L54) + SIN(Wellpath!$L54) * COS(Wellpath!$O54)) / SQRT(2)</f>
        <v>0.76057369068844194</v>
      </c>
      <c r="E54" s="20">
        <f>Model!$W$17*((drdp!B54+drdp!K54)*'MSXY-TI1S'!$B54+(drdp!E54+drdp!N54)*'MSXY-TI1S'!$C54+(drdp!H54+drdp!Q54)*'MSXY-TI1S'!$D54)</f>
        <v>-1.3209966949582406E-2</v>
      </c>
      <c r="F54" s="20">
        <f>Model!$W$17*((drdp!C54+drdp!L54)*'MSXY-TI1S'!$B54+(drdp!F54+drdp!O54)*'MSXY-TI1S'!$C54+(drdp!I54+drdp!R54)*'MSXY-TI1S'!$D54)</f>
        <v>3.5395999761824275E-3</v>
      </c>
      <c r="G54" s="20">
        <f>Model!$W$17*((drdp!D54+drdp!M54)*'MSXY-TI1S'!$B54+(drdp!G54+drdp!P54)*'MSXY-TI1S'!$C54+(drdp!J54+drdp!S54)*'MSXY-TI1S'!$D54)</f>
        <v>0</v>
      </c>
      <c r="H54" s="18">
        <f>Model!$W$17*((drdp!B54)*'MSXY-TI1S'!$B54+(drdp!E54)*'MSXY-TI1S'!$C54+(drdp!H54)*'MSXY-TI1S'!$D54)</f>
        <v>-6.6049834747912029E-3</v>
      </c>
      <c r="I54" s="18">
        <f>Model!$W$17*((drdp!C54)*'MSXY-TI1S'!$B54+(drdp!F54)*'MSXY-TI1S'!$C54+(drdp!I54)*'MSXY-TI1S'!$D54)</f>
        <v>1.7697999880912137E-3</v>
      </c>
      <c r="J54" s="18">
        <f>Model!$W$17*((drdp!D54)*'MSXY-TI1S'!$B54+(drdp!G54)*'MSXY-TI1S'!$C54+(drdp!J54)*'MSXY-TI1S'!$D54)</f>
        <v>0</v>
      </c>
      <c r="K54" s="21">
        <f>SUM(E$3:E53)+H54</f>
        <v>-5.0808347548603985E-2</v>
      </c>
      <c r="L54" s="21">
        <f>SUM(F$3:F53)+I54</f>
        <v>1.3614055694408251E-2</v>
      </c>
      <c r="M54" s="21">
        <f>SUM(G$3:G53)+J54</f>
        <v>0</v>
      </c>
      <c r="N54" s="19">
        <f t="shared" si="1"/>
        <v>2.5814881806197326E-3</v>
      </c>
      <c r="O54" s="19">
        <f t="shared" si="1"/>
        <v>1.8534251245044974E-4</v>
      </c>
      <c r="P54" s="19">
        <f t="shared" si="1"/>
        <v>0</v>
      </c>
      <c r="Q54" s="19">
        <f t="shared" si="2"/>
        <v>-6.9170767326754562E-4</v>
      </c>
      <c r="R54" s="19">
        <f t="shared" si="3"/>
        <v>0</v>
      </c>
      <c r="S54" s="19">
        <f t="shared" si="4"/>
        <v>0</v>
      </c>
    </row>
    <row r="55" spans="1:19" x14ac:dyDescent="0.25">
      <c r="A55" s="26">
        <f>Wellpath!E55</f>
        <v>1560</v>
      </c>
      <c r="B55" s="22">
        <v>0</v>
      </c>
      <c r="C55" s="22">
        <v>0</v>
      </c>
      <c r="D55" s="22">
        <f>SIN(Wellpath!$L55) * SIN(Wellpath!$O55) * (TAN(Dip) * COS(Wellpath!$L55) + SIN(Wellpath!$L55) * COS(Wellpath!$O55)) / SQRT(2)</f>
        <v>0.81568863754748477</v>
      </c>
      <c r="E55" s="20">
        <f>Model!$W$17*((drdp!B55+drdp!K55)*'MSXY-TI1S'!$B55+(drdp!E55+drdp!N55)*'MSXY-TI1S'!$C55+(drdp!H55+drdp!Q55)*'MSXY-TI1S'!$D55)</f>
        <v>-1.5382351392250266E-2</v>
      </c>
      <c r="F55" s="20">
        <f>Model!$W$17*((drdp!C55+drdp!L55)*'MSXY-TI1S'!$B55+(drdp!F55+drdp!O55)*'MSXY-TI1S'!$C55+(drdp!I55+drdp!R55)*'MSXY-TI1S'!$D55)</f>
        <v>4.121688633245215E-3</v>
      </c>
      <c r="G55" s="20">
        <f>Model!$W$17*((drdp!D55+drdp!M55)*'MSXY-TI1S'!$B55+(drdp!G55+drdp!P55)*'MSXY-TI1S'!$C55+(drdp!J55+drdp!S55)*'MSXY-TI1S'!$D55)</f>
        <v>0</v>
      </c>
      <c r="H55" s="18">
        <f>Model!$W$17*((drdp!B55)*'MSXY-TI1S'!$B55+(drdp!E55)*'MSXY-TI1S'!$C55+(drdp!H55)*'MSXY-TI1S'!$D55)</f>
        <v>-7.691175696125133E-3</v>
      </c>
      <c r="I55" s="18">
        <f>Model!$W$17*((drdp!C55)*'MSXY-TI1S'!$B55+(drdp!F55)*'MSXY-TI1S'!$C55+(drdp!I55)*'MSXY-TI1S'!$D55)</f>
        <v>2.0608443166226075E-3</v>
      </c>
      <c r="J55" s="18">
        <f>Model!$W$17*((drdp!D55)*'MSXY-TI1S'!$B55+(drdp!G55)*'MSXY-TI1S'!$C55+(drdp!J55)*'MSXY-TI1S'!$D55)</f>
        <v>0</v>
      </c>
      <c r="K55" s="21">
        <f>SUM(E$3:E54)+H55</f>
        <v>-6.5104506719520325E-2</v>
      </c>
      <c r="L55" s="21">
        <f>SUM(F$3:F54)+I55</f>
        <v>1.7444699999122071E-2</v>
      </c>
      <c r="M55" s="21">
        <f>SUM(G$3:G54)+J55</f>
        <v>0</v>
      </c>
      <c r="N55" s="19">
        <f t="shared" si="1"/>
        <v>4.2385967951920674E-3</v>
      </c>
      <c r="O55" s="19">
        <f t="shared" si="1"/>
        <v>3.0431755805936957E-4</v>
      </c>
      <c r="P55" s="19">
        <f t="shared" si="1"/>
        <v>0</v>
      </c>
      <c r="Q55" s="19">
        <f t="shared" si="2"/>
        <v>-1.1357285883128591E-3</v>
      </c>
      <c r="R55" s="19">
        <f t="shared" si="3"/>
        <v>0</v>
      </c>
      <c r="S55" s="19">
        <f t="shared" si="4"/>
        <v>0</v>
      </c>
    </row>
    <row r="56" spans="1:19" x14ac:dyDescent="0.25">
      <c r="A56" s="26">
        <f>Wellpath!E56</f>
        <v>1590</v>
      </c>
      <c r="B56" s="22">
        <v>0</v>
      </c>
      <c r="C56" s="22">
        <v>0</v>
      </c>
      <c r="D56" s="22">
        <f>SIN(Wellpath!$L56) * SIN(Wellpath!$O56) * (TAN(Dip) * COS(Wellpath!$L56) + SIN(Wellpath!$L56) * COS(Wellpath!$O56)) / SQRT(2)</f>
        <v>0.8671522568990504</v>
      </c>
      <c r="E56" s="20">
        <f>Model!$W$17*((drdp!B56+drdp!K56)*'MSXY-TI1S'!$B56+(drdp!E56+drdp!N56)*'MSXY-TI1S'!$C56+(drdp!H56+drdp!Q56)*'MSXY-TI1S'!$D56)</f>
        <v>-1.7624724447012706E-2</v>
      </c>
      <c r="F56" s="20">
        <f>Model!$W$17*((drdp!C56+drdp!L56)*'MSXY-TI1S'!$B56+(drdp!F56+drdp!O56)*'MSXY-TI1S'!$C56+(drdp!I56+drdp!R56)*'MSXY-TI1S'!$D56)</f>
        <v>4.7225306823981197E-3</v>
      </c>
      <c r="G56" s="20">
        <f>Model!$W$17*((drdp!D56+drdp!M56)*'MSXY-TI1S'!$B56+(drdp!G56+drdp!P56)*'MSXY-TI1S'!$C56+(drdp!J56+drdp!S56)*'MSXY-TI1S'!$D56)</f>
        <v>0</v>
      </c>
      <c r="H56" s="18">
        <f>Model!$W$17*((drdp!B56)*'MSXY-TI1S'!$B56+(drdp!E56)*'MSXY-TI1S'!$C56+(drdp!H56)*'MSXY-TI1S'!$D56)</f>
        <v>-8.812362223506353E-3</v>
      </c>
      <c r="I56" s="18">
        <f>Model!$W$17*((drdp!C56)*'MSXY-TI1S'!$B56+(drdp!F56)*'MSXY-TI1S'!$C56+(drdp!I56)*'MSXY-TI1S'!$D56)</f>
        <v>2.3612653411990599E-3</v>
      </c>
      <c r="J56" s="18">
        <f>Model!$W$17*((drdp!D56)*'MSXY-TI1S'!$B56+(drdp!G56)*'MSXY-TI1S'!$C56+(drdp!J56)*'MSXY-TI1S'!$D56)</f>
        <v>0</v>
      </c>
      <c r="K56" s="21">
        <f>SUM(E$3:E55)+H56</f>
        <v>-8.1608044639151806E-2</v>
      </c>
      <c r="L56" s="21">
        <f>SUM(F$3:F55)+I56</f>
        <v>2.186680965694374E-2</v>
      </c>
      <c r="M56" s="21">
        <f>SUM(G$3:G55)+J56</f>
        <v>0</v>
      </c>
      <c r="N56" s="19">
        <f t="shared" si="1"/>
        <v>6.6598729498257934E-3</v>
      </c>
      <c r="O56" s="19">
        <f t="shared" si="1"/>
        <v>4.7815736457300801E-4</v>
      </c>
      <c r="P56" s="19">
        <f t="shared" si="1"/>
        <v>0</v>
      </c>
      <c r="Q56" s="19">
        <f t="shared" si="2"/>
        <v>-1.7845075785997006E-3</v>
      </c>
      <c r="R56" s="19">
        <f t="shared" si="3"/>
        <v>0</v>
      </c>
      <c r="S56" s="19">
        <f t="shared" si="4"/>
        <v>0</v>
      </c>
    </row>
    <row r="57" spans="1:19" x14ac:dyDescent="0.25">
      <c r="A57" s="26">
        <f>Wellpath!E57</f>
        <v>1620</v>
      </c>
      <c r="B57" s="22">
        <v>0</v>
      </c>
      <c r="C57" s="22">
        <v>0</v>
      </c>
      <c r="D57" s="22">
        <f>SIN(Wellpath!$L57) * SIN(Wellpath!$O57) * (TAN(Dip) * COS(Wellpath!$L57) + SIN(Wellpath!$L57) * COS(Wellpath!$O57)) / SQRT(2)</f>
        <v>0.91471382316276317</v>
      </c>
      <c r="E57" s="20">
        <f>Model!$W$17*((drdp!B57+drdp!K57)*'MSXY-TI1S'!$B57+(drdp!E57+drdp!N57)*'MSXY-TI1S'!$C57+(drdp!H57+drdp!Q57)*'MSXY-TI1S'!$D57)</f>
        <v>-1.9910379990404979E-2</v>
      </c>
      <c r="F57" s="20">
        <f>Model!$W$17*((drdp!C57+drdp!L57)*'MSXY-TI1S'!$B57+(drdp!F57+drdp!O57)*'MSXY-TI1S'!$C57+(drdp!I57+drdp!R57)*'MSXY-TI1S'!$D57)</f>
        <v>5.3349702394257974E-3</v>
      </c>
      <c r="G57" s="20">
        <f>Model!$W$17*((drdp!D57+drdp!M57)*'MSXY-TI1S'!$B57+(drdp!G57+drdp!P57)*'MSXY-TI1S'!$C57+(drdp!J57+drdp!S57)*'MSXY-TI1S'!$D57)</f>
        <v>0</v>
      </c>
      <c r="H57" s="18">
        <f>Model!$W$17*((drdp!B57)*'MSXY-TI1S'!$B57+(drdp!E57)*'MSXY-TI1S'!$C57+(drdp!H57)*'MSXY-TI1S'!$D57)</f>
        <v>-9.9551899952024896E-3</v>
      </c>
      <c r="I57" s="18">
        <f>Model!$W$17*((drdp!C57)*'MSXY-TI1S'!$B57+(drdp!F57)*'MSXY-TI1S'!$C57+(drdp!I57)*'MSXY-TI1S'!$D57)</f>
        <v>2.6674851197128987E-3</v>
      </c>
      <c r="J57" s="18">
        <f>Model!$W$17*((drdp!D57)*'MSXY-TI1S'!$B57+(drdp!G57)*'MSXY-TI1S'!$C57+(drdp!J57)*'MSXY-TI1S'!$D57)</f>
        <v>0</v>
      </c>
      <c r="K57" s="21">
        <f>SUM(E$3:E56)+H57</f>
        <v>-0.10037559685786064</v>
      </c>
      <c r="L57" s="21">
        <f>SUM(F$3:F56)+I57</f>
        <v>2.68955601178557E-2</v>
      </c>
      <c r="M57" s="21">
        <f>SUM(G$3:G56)+J57</f>
        <v>0</v>
      </c>
      <c r="N57" s="19">
        <f t="shared" si="1"/>
        <v>1.0075260444571762E-2</v>
      </c>
      <c r="O57" s="19">
        <f t="shared" si="1"/>
        <v>7.2337115405319012E-4</v>
      </c>
      <c r="P57" s="19">
        <f t="shared" si="1"/>
        <v>0</v>
      </c>
      <c r="Q57" s="19">
        <f t="shared" si="2"/>
        <v>-2.6996578996562387E-3</v>
      </c>
      <c r="R57" s="19">
        <f t="shared" si="3"/>
        <v>0</v>
      </c>
      <c r="S57" s="19">
        <f t="shared" si="4"/>
        <v>0</v>
      </c>
    </row>
    <row r="58" spans="1:19" x14ac:dyDescent="0.25">
      <c r="A58" s="26">
        <f>Wellpath!E58</f>
        <v>1650</v>
      </c>
      <c r="B58" s="22">
        <v>0</v>
      </c>
      <c r="C58" s="22">
        <v>0</v>
      </c>
      <c r="D58" s="22">
        <f>SIN(Wellpath!$L58) * SIN(Wellpath!$O58) * (TAN(Dip) * COS(Wellpath!$L58) + SIN(Wellpath!$L58) * COS(Wellpath!$O58)) / SQRT(2)</f>
        <v>0.95814162116865753</v>
      </c>
      <c r="E58" s="20">
        <f>Model!$W$17*((drdp!B58+drdp!K58)*'MSXY-TI1S'!$B58+(drdp!E58+drdp!N58)*'MSXY-TI1S'!$C58+(drdp!H58+drdp!Q58)*'MSXY-TI1S'!$D58)</f>
        <v>-2.2211849691102792E-2</v>
      </c>
      <c r="F58" s="20">
        <f>Model!$W$17*((drdp!C58+drdp!L58)*'MSXY-TI1S'!$B58+(drdp!F58+drdp!O58)*'MSXY-TI1S'!$C58+(drdp!I58+drdp!R58)*'MSXY-TI1S'!$D58)</f>
        <v>5.9516471871324745E-3</v>
      </c>
      <c r="G58" s="20">
        <f>Model!$W$17*((drdp!D58+drdp!M58)*'MSXY-TI1S'!$B58+(drdp!G58+drdp!P58)*'MSXY-TI1S'!$C58+(drdp!J58+drdp!S58)*'MSXY-TI1S'!$D58)</f>
        <v>0</v>
      </c>
      <c r="H58" s="18">
        <f>Model!$W$17*((drdp!B58)*'MSXY-TI1S'!$B58+(drdp!E58)*'MSXY-TI1S'!$C58+(drdp!H58)*'MSXY-TI1S'!$D58)</f>
        <v>-1.1105924845551396E-2</v>
      </c>
      <c r="I58" s="18">
        <f>Model!$W$17*((drdp!C58)*'MSXY-TI1S'!$B58+(drdp!F58)*'MSXY-TI1S'!$C58+(drdp!I58)*'MSXY-TI1S'!$D58)</f>
        <v>2.9758235935662372E-3</v>
      </c>
      <c r="J58" s="18">
        <f>Model!$W$17*((drdp!D58)*'MSXY-TI1S'!$B58+(drdp!G58)*'MSXY-TI1S'!$C58+(drdp!J58)*'MSXY-TI1S'!$D58)</f>
        <v>0</v>
      </c>
      <c r="K58" s="21">
        <f>SUM(E$3:E57)+H58</f>
        <v>-0.12143671169861453</v>
      </c>
      <c r="L58" s="21">
        <f>SUM(F$3:F57)+I58</f>
        <v>3.2538868831134833E-2</v>
      </c>
      <c r="M58" s="21">
        <f>SUM(G$3:G57)+J58</f>
        <v>0</v>
      </c>
      <c r="N58" s="19">
        <f t="shared" si="1"/>
        <v>1.4746874948172423E-2</v>
      </c>
      <c r="O58" s="19">
        <f t="shared" si="1"/>
        <v>1.0587779848097978E-3</v>
      </c>
      <c r="P58" s="19">
        <f t="shared" si="1"/>
        <v>0</v>
      </c>
      <c r="Q58" s="19">
        <f t="shared" si="2"/>
        <v>-3.9514132332455548E-3</v>
      </c>
      <c r="R58" s="19">
        <f t="shared" si="3"/>
        <v>0</v>
      </c>
      <c r="S58" s="19">
        <f t="shared" si="4"/>
        <v>0</v>
      </c>
    </row>
    <row r="59" spans="1:19" x14ac:dyDescent="0.25">
      <c r="A59" s="26">
        <f>Wellpath!E59</f>
        <v>1680</v>
      </c>
      <c r="B59" s="22">
        <v>0</v>
      </c>
      <c r="C59" s="22">
        <v>0</v>
      </c>
      <c r="D59" s="22">
        <f>SIN(Wellpath!$L59) * SIN(Wellpath!$O59) * (TAN(Dip) * COS(Wellpath!$L59) + SIN(Wellpath!$L59) * COS(Wellpath!$O59)) / SQRT(2)</f>
        <v>0.99722407505019606</v>
      </c>
      <c r="E59" s="20">
        <f>Model!$W$17*((drdp!B59+drdp!K59)*'MSXY-TI1S'!$B59+(drdp!E59+drdp!N59)*'MSXY-TI1S'!$C59+(drdp!H59+drdp!Q59)*'MSXY-TI1S'!$D59)</f>
        <v>-2.4501206914672669E-2</v>
      </c>
      <c r="F59" s="20">
        <f>Model!$W$17*((drdp!C59+drdp!L59)*'MSXY-TI1S'!$B59+(drdp!F59+drdp!O59)*'MSXY-TI1S'!$C59+(drdp!I59+drdp!R59)*'MSXY-TI1S'!$D59)</f>
        <v>6.5650786063743798E-3</v>
      </c>
      <c r="G59" s="20">
        <f>Model!$W$17*((drdp!D59+drdp!M59)*'MSXY-TI1S'!$B59+(drdp!G59+drdp!P59)*'MSXY-TI1S'!$C59+(drdp!J59+drdp!S59)*'MSXY-TI1S'!$D59)</f>
        <v>0</v>
      </c>
      <c r="H59" s="18">
        <f>Model!$W$17*((drdp!B59)*'MSXY-TI1S'!$B59+(drdp!E59)*'MSXY-TI1S'!$C59+(drdp!H59)*'MSXY-TI1S'!$D59)</f>
        <v>-1.2250603457336334E-2</v>
      </c>
      <c r="I59" s="18">
        <f>Model!$W$17*((drdp!C59)*'MSXY-TI1S'!$B59+(drdp!F59)*'MSXY-TI1S'!$C59+(drdp!I59)*'MSXY-TI1S'!$D59)</f>
        <v>3.2825393031871899E-3</v>
      </c>
      <c r="J59" s="18">
        <f>Model!$W$17*((drdp!D59)*'MSXY-TI1S'!$B59+(drdp!G59)*'MSXY-TI1S'!$C59+(drdp!J59)*'MSXY-TI1S'!$D59)</f>
        <v>0</v>
      </c>
      <c r="K59" s="21">
        <f>SUM(E$3:E58)+H59</f>
        <v>-0.14479324000150226</v>
      </c>
      <c r="L59" s="21">
        <f>SUM(F$3:F58)+I59</f>
        <v>3.8797231727888265E-2</v>
      </c>
      <c r="M59" s="21">
        <f>SUM(G$3:G58)+J59</f>
        <v>0</v>
      </c>
      <c r="N59" s="19">
        <f t="shared" si="1"/>
        <v>2.0965082350132634E-2</v>
      </c>
      <c r="O59" s="19">
        <f t="shared" si="1"/>
        <v>1.5052251897474599E-3</v>
      </c>
      <c r="P59" s="19">
        <f t="shared" si="1"/>
        <v>0</v>
      </c>
      <c r="Q59" s="19">
        <f t="shared" si="2"/>
        <v>-5.6175768849700235E-3</v>
      </c>
      <c r="R59" s="19">
        <f t="shared" si="3"/>
        <v>0</v>
      </c>
      <c r="S59" s="19">
        <f t="shared" si="4"/>
        <v>0</v>
      </c>
    </row>
    <row r="60" spans="1:19" x14ac:dyDescent="0.25">
      <c r="A60" s="26">
        <f>Wellpath!E60</f>
        <v>1710</v>
      </c>
      <c r="B60" s="22">
        <v>0</v>
      </c>
      <c r="C60" s="22">
        <v>0</v>
      </c>
      <c r="D60" s="22">
        <f>SIN(Wellpath!$L60) * SIN(Wellpath!$O60) * (TAN(Dip) * COS(Wellpath!$L60) + SIN(Wellpath!$L60) * COS(Wellpath!$O60)) / SQRT(2)</f>
        <v>1.0317707790206232</v>
      </c>
      <c r="E60" s="20">
        <f>Model!$W$17*((drdp!B60+drdp!K60)*'MSXY-TI1S'!$B60+(drdp!E60+drdp!N60)*'MSXY-TI1S'!$C60+(drdp!H60+drdp!Q60)*'MSXY-TI1S'!$D60)</f>
        <v>-2.6750375996864261E-2</v>
      </c>
      <c r="F60" s="20">
        <f>Model!$W$17*((drdp!C60+drdp!L60)*'MSXY-TI1S'!$B60+(drdp!F60+drdp!O60)*'MSXY-TI1S'!$C60+(drdp!I60+drdp!R60)*'MSXY-TI1S'!$D60)</f>
        <v>7.1677416455886685E-3</v>
      </c>
      <c r="G60" s="20">
        <f>Model!$W$17*((drdp!D60+drdp!M60)*'MSXY-TI1S'!$B60+(drdp!G60+drdp!P60)*'MSXY-TI1S'!$C60+(drdp!J60+drdp!S60)*'MSXY-TI1S'!$D60)</f>
        <v>0</v>
      </c>
      <c r="H60" s="18">
        <f>Model!$W$17*((drdp!B60)*'MSXY-TI1S'!$B60+(drdp!E60)*'MSXY-TI1S'!$C60+(drdp!H60)*'MSXY-TI1S'!$D60)</f>
        <v>-1.3375187998432131E-2</v>
      </c>
      <c r="I60" s="18">
        <f>Model!$W$17*((drdp!C60)*'MSXY-TI1S'!$B60+(drdp!F60)*'MSXY-TI1S'!$C60+(drdp!I60)*'MSXY-TI1S'!$D60)</f>
        <v>3.5838708227943343E-3</v>
      </c>
      <c r="J60" s="18">
        <f>Model!$W$17*((drdp!D60)*'MSXY-TI1S'!$B60+(drdp!G60)*'MSXY-TI1S'!$C60+(drdp!J60)*'MSXY-TI1S'!$D60)</f>
        <v>0</v>
      </c>
      <c r="K60" s="21">
        <f>SUM(E$3:E59)+H60</f>
        <v>-0.17041903145727072</v>
      </c>
      <c r="L60" s="21">
        <f>SUM(F$3:F59)+I60</f>
        <v>4.5663641853869785E-2</v>
      </c>
      <c r="M60" s="21">
        <f>SUM(G$3:G59)+J60</f>
        <v>0</v>
      </c>
      <c r="N60" s="19">
        <f t="shared" si="1"/>
        <v>2.9042646282834227E-2</v>
      </c>
      <c r="O60" s="19">
        <f t="shared" si="1"/>
        <v>2.0851681873584882E-3</v>
      </c>
      <c r="P60" s="19">
        <f t="shared" si="1"/>
        <v>0</v>
      </c>
      <c r="Q60" s="19">
        <f t="shared" si="2"/>
        <v>-7.7819536175481787E-3</v>
      </c>
      <c r="R60" s="19">
        <f t="shared" si="3"/>
        <v>0</v>
      </c>
      <c r="S60" s="19">
        <f t="shared" si="4"/>
        <v>0</v>
      </c>
    </row>
    <row r="61" spans="1:19" x14ac:dyDescent="0.25">
      <c r="A61" s="26">
        <f>Wellpath!E61</f>
        <v>1740</v>
      </c>
      <c r="B61" s="22">
        <v>0</v>
      </c>
      <c r="C61" s="22">
        <v>0</v>
      </c>
      <c r="D61" s="22">
        <f>SIN(Wellpath!$L61) * SIN(Wellpath!$O61) * (TAN(Dip) * COS(Wellpath!$L61) + SIN(Wellpath!$L61) * COS(Wellpath!$O61)) / SQRT(2)</f>
        <v>1.0616134250108162</v>
      </c>
      <c r="E61" s="20">
        <f>Model!$W$17*((drdp!B61+drdp!K61)*'MSXY-TI1S'!$B61+(drdp!E61+drdp!N61)*'MSXY-TI1S'!$C61+(drdp!H61+drdp!Q61)*'MSXY-TI1S'!$D61)</f>
        <v>-2.8931443492957159E-2</v>
      </c>
      <c r="F61" s="20">
        <f>Model!$W$17*((drdp!C61+drdp!L61)*'MSXY-TI1S'!$B61+(drdp!F61+drdp!O61)*'MSXY-TI1S'!$C61+(drdp!I61+drdp!R61)*'MSXY-TI1S'!$D61)</f>
        <v>7.7521569198045299E-3</v>
      </c>
      <c r="G61" s="20">
        <f>Model!$W$17*((drdp!D61+drdp!M61)*'MSXY-TI1S'!$B61+(drdp!G61+drdp!P61)*'MSXY-TI1S'!$C61+(drdp!J61+drdp!S61)*'MSXY-TI1S'!$D61)</f>
        <v>0</v>
      </c>
      <c r="H61" s="18">
        <f>Model!$W$17*((drdp!B61)*'MSXY-TI1S'!$B61+(drdp!E61)*'MSXY-TI1S'!$C61+(drdp!H61)*'MSXY-TI1S'!$D61)</f>
        <v>-1.4465721746478579E-2</v>
      </c>
      <c r="I61" s="18">
        <f>Model!$W$17*((drdp!C61)*'MSXY-TI1S'!$B61+(drdp!F61)*'MSXY-TI1S'!$C61+(drdp!I61)*'MSXY-TI1S'!$D61)</f>
        <v>3.876078459902265E-3</v>
      </c>
      <c r="J61" s="18">
        <f>Model!$W$17*((drdp!D61)*'MSXY-TI1S'!$B61+(drdp!G61)*'MSXY-TI1S'!$C61+(drdp!J61)*'MSXY-TI1S'!$D61)</f>
        <v>0</v>
      </c>
      <c r="K61" s="21">
        <f>SUM(E$3:E60)+H61</f>
        <v>-0.19825994120218143</v>
      </c>
      <c r="L61" s="21">
        <f>SUM(F$3:F60)+I61</f>
        <v>5.3123591136566388E-2</v>
      </c>
      <c r="M61" s="21">
        <f>SUM(G$3:G60)+J61</f>
        <v>0</v>
      </c>
      <c r="N61" s="19">
        <f t="shared" si="1"/>
        <v>3.9307004285492442E-2</v>
      </c>
      <c r="O61" s="19">
        <f t="shared" si="1"/>
        <v>2.822115935245075E-3</v>
      </c>
      <c r="P61" s="19">
        <f t="shared" si="1"/>
        <v>0</v>
      </c>
      <c r="Q61" s="19">
        <f t="shared" si="2"/>
        <v>-1.0532280055184379E-2</v>
      </c>
      <c r="R61" s="19">
        <f t="shared" si="3"/>
        <v>0</v>
      </c>
      <c r="S61" s="19">
        <f t="shared" si="4"/>
        <v>0</v>
      </c>
    </row>
    <row r="62" spans="1:19" x14ac:dyDescent="0.25">
      <c r="A62" s="26">
        <f>Wellpath!E62</f>
        <v>1770</v>
      </c>
      <c r="B62" s="22">
        <v>0</v>
      </c>
      <c r="C62" s="22">
        <v>0</v>
      </c>
      <c r="D62" s="22">
        <f>SIN(Wellpath!$L62) * SIN(Wellpath!$O62) * (TAN(Dip) * COS(Wellpath!$L62) + SIN(Wellpath!$L62) * COS(Wellpath!$O62)) / SQRT(2)</f>
        <v>1.0866066226492841</v>
      </c>
      <c r="E62" s="20">
        <f>Model!$W$17*((drdp!B62+drdp!K62)*'MSXY-TI1S'!$B62+(drdp!E62+drdp!N62)*'MSXY-TI1S'!$C62+(drdp!H62+drdp!Q62)*'MSXY-TI1S'!$D62)</f>
        <v>-3.101696798860681E-2</v>
      </c>
      <c r="F62" s="20">
        <f>Model!$W$17*((drdp!C62+drdp!L62)*'MSXY-TI1S'!$B62+(drdp!F62+drdp!O62)*'MSXY-TI1S'!$C62+(drdp!I62+drdp!R62)*'MSXY-TI1S'!$D62)</f>
        <v>8.3109715242091781E-3</v>
      </c>
      <c r="G62" s="20">
        <f>Model!$W$17*((drdp!D62+drdp!M62)*'MSXY-TI1S'!$B62+(drdp!G62+drdp!P62)*'MSXY-TI1S'!$C62+(drdp!J62+drdp!S62)*'MSXY-TI1S'!$D62)</f>
        <v>0</v>
      </c>
      <c r="H62" s="18">
        <f>Model!$W$17*((drdp!B62)*'MSXY-TI1S'!$B62+(drdp!E62)*'MSXY-TI1S'!$C62+(drdp!H62)*'MSXY-TI1S'!$D62)</f>
        <v>-1.5508483994303405E-2</v>
      </c>
      <c r="I62" s="18">
        <f>Model!$W$17*((drdp!C62)*'MSXY-TI1S'!$B62+(drdp!F62)*'MSXY-TI1S'!$C62+(drdp!I62)*'MSXY-TI1S'!$D62)</f>
        <v>4.1554857621045891E-3</v>
      </c>
      <c r="J62" s="18">
        <f>Model!$W$17*((drdp!D62)*'MSXY-TI1S'!$B62+(drdp!G62)*'MSXY-TI1S'!$C62+(drdp!J62)*'MSXY-TI1S'!$D62)</f>
        <v>0</v>
      </c>
      <c r="K62" s="21">
        <f>SUM(E$3:E61)+H62</f>
        <v>-0.2282341469429634</v>
      </c>
      <c r="L62" s="21">
        <f>SUM(F$3:F61)+I62</f>
        <v>6.1155155358573236E-2</v>
      </c>
      <c r="M62" s="21">
        <f>SUM(G$3:G61)+J62</f>
        <v>0</v>
      </c>
      <c r="N62" s="19">
        <f t="shared" si="1"/>
        <v>5.2090825830782207E-2</v>
      </c>
      <c r="O62" s="19">
        <f t="shared" si="1"/>
        <v>3.7399530269312288E-3</v>
      </c>
      <c r="P62" s="19">
        <f t="shared" si="1"/>
        <v>0</v>
      </c>
      <c r="Q62" s="19">
        <f t="shared" si="2"/>
        <v>-1.395769471442836E-2</v>
      </c>
      <c r="R62" s="19">
        <f t="shared" si="3"/>
        <v>0</v>
      </c>
      <c r="S62" s="19">
        <f t="shared" si="4"/>
        <v>0</v>
      </c>
    </row>
    <row r="63" spans="1:19" x14ac:dyDescent="0.25">
      <c r="A63" s="26">
        <f>Wellpath!E63</f>
        <v>1800</v>
      </c>
      <c r="B63" s="22">
        <v>0</v>
      </c>
      <c r="C63" s="22">
        <v>0</v>
      </c>
      <c r="D63" s="22">
        <f>SIN(Wellpath!$L63) * SIN(Wellpath!$O63) * (TAN(Dip) * COS(Wellpath!$L63) + SIN(Wellpath!$L63) * COS(Wellpath!$O63)) / SQRT(2)</f>
        <v>1.1066286075894392</v>
      </c>
      <c r="E63" s="20">
        <f>Model!$W$17*((drdp!B63+drdp!K63)*'MSXY-TI1S'!$B63+(drdp!E63+drdp!N63)*'MSXY-TI1S'!$C63+(drdp!H63+drdp!Q63)*'MSXY-TI1S'!$D63)</f>
        <v>-3.2980285072981175E-2</v>
      </c>
      <c r="F63" s="20">
        <f>Model!$W$17*((drdp!C63+drdp!L63)*'MSXY-TI1S'!$B63+(drdp!F63+drdp!O63)*'MSXY-TI1S'!$C63+(drdp!I63+drdp!R63)*'MSXY-TI1S'!$D63)</f>
        <v>8.8370407514535131E-3</v>
      </c>
      <c r="G63" s="20">
        <f>Model!$W$17*((drdp!D63+drdp!M63)*'MSXY-TI1S'!$B63+(drdp!G63+drdp!P63)*'MSXY-TI1S'!$C63+(drdp!J63+drdp!S63)*'MSXY-TI1S'!$D63)</f>
        <v>0</v>
      </c>
      <c r="H63" s="18">
        <f>Model!$W$17*((drdp!B63)*'MSXY-TI1S'!$B63+(drdp!E63)*'MSXY-TI1S'!$C63+(drdp!H63)*'MSXY-TI1S'!$D63)</f>
        <v>-1.6490142536490587E-2</v>
      </c>
      <c r="I63" s="18">
        <f>Model!$W$17*((drdp!C63)*'MSXY-TI1S'!$B63+(drdp!F63)*'MSXY-TI1S'!$C63+(drdp!I63)*'MSXY-TI1S'!$D63)</f>
        <v>4.4185203757267566E-3</v>
      </c>
      <c r="J63" s="18">
        <f>Model!$W$17*((drdp!D63)*'MSXY-TI1S'!$B63+(drdp!G63)*'MSXY-TI1S'!$C63+(drdp!J63)*'MSXY-TI1S'!$D63)</f>
        <v>0</v>
      </c>
      <c r="K63" s="21">
        <f>SUM(E$3:E62)+H63</f>
        <v>-0.26023277347375739</v>
      </c>
      <c r="L63" s="21">
        <f>SUM(F$3:F62)+I63</f>
        <v>6.9729161496404582E-2</v>
      </c>
      <c r="M63" s="21">
        <f>SUM(G$3:G62)+J63</f>
        <v>0</v>
      </c>
      <c r="N63" s="19">
        <f t="shared" si="1"/>
        <v>6.7721096389843929E-2</v>
      </c>
      <c r="O63" s="19">
        <f t="shared" si="1"/>
        <v>4.8621559629916716E-3</v>
      </c>
      <c r="P63" s="19">
        <f t="shared" si="1"/>
        <v>0</v>
      </c>
      <c r="Q63" s="19">
        <f t="shared" si="2"/>
        <v>-1.8145813088208899E-2</v>
      </c>
      <c r="R63" s="19">
        <f t="shared" si="3"/>
        <v>0</v>
      </c>
      <c r="S63" s="19">
        <f t="shared" si="4"/>
        <v>0</v>
      </c>
    </row>
    <row r="64" spans="1:19" x14ac:dyDescent="0.25">
      <c r="A64" s="26">
        <f>Wellpath!E64</f>
        <v>1830</v>
      </c>
      <c r="B64" s="22">
        <v>0</v>
      </c>
      <c r="C64" s="22">
        <v>0</v>
      </c>
      <c r="D64" s="22">
        <f>SIN(Wellpath!$L64) * SIN(Wellpath!$O64) * (TAN(Dip) * COS(Wellpath!$L64) + SIN(Wellpath!$L64) * COS(Wellpath!$O64)) / SQRT(2)</f>
        <v>1.1215818347332569</v>
      </c>
      <c r="E64" s="20">
        <f>Model!$W$17*((drdp!B64+drdp!K64)*'MSXY-TI1S'!$B64+(drdp!E64+drdp!N64)*'MSXY-TI1S'!$C64+(drdp!H64+drdp!Q64)*'MSXY-TI1S'!$D64)</f>
        <v>-3.4795804127576643E-2</v>
      </c>
      <c r="F64" s="20">
        <f>Model!$W$17*((drdp!C64+drdp!L64)*'MSXY-TI1S'!$B64+(drdp!F64+drdp!O64)*'MSXY-TI1S'!$C64+(drdp!I64+drdp!R64)*'MSXY-TI1S'!$D64)</f>
        <v>9.3235076159756888E-3</v>
      </c>
      <c r="G64" s="20">
        <f>Model!$W$17*((drdp!D64+drdp!M64)*'MSXY-TI1S'!$B64+(drdp!G64+drdp!P64)*'MSXY-TI1S'!$C64+(drdp!J64+drdp!S64)*'MSXY-TI1S'!$D64)</f>
        <v>0</v>
      </c>
      <c r="H64" s="18">
        <f>Model!$W$17*((drdp!B64)*'MSXY-TI1S'!$B64+(drdp!E64)*'MSXY-TI1S'!$C64+(drdp!H64)*'MSXY-TI1S'!$D64)</f>
        <v>-1.7397902063788322E-2</v>
      </c>
      <c r="I64" s="18">
        <f>Model!$W$17*((drdp!C64)*'MSXY-TI1S'!$B64+(drdp!F64)*'MSXY-TI1S'!$C64+(drdp!I64)*'MSXY-TI1S'!$D64)</f>
        <v>4.6617538079878444E-3</v>
      </c>
      <c r="J64" s="18">
        <f>Model!$W$17*((drdp!D64)*'MSXY-TI1S'!$B64+(drdp!G64)*'MSXY-TI1S'!$C64+(drdp!J64)*'MSXY-TI1S'!$D64)</f>
        <v>0</v>
      </c>
      <c r="K64" s="21">
        <f>SUM(E$3:E63)+H64</f>
        <v>-0.29412081807403634</v>
      </c>
      <c r="L64" s="21">
        <f>SUM(F$3:F63)+I64</f>
        <v>7.8809435680119194E-2</v>
      </c>
      <c r="M64" s="21">
        <f>SUM(G$3:G63)+J64</f>
        <v>0</v>
      </c>
      <c r="N64" s="19">
        <f t="shared" si="1"/>
        <v>8.6507055624540377E-2</v>
      </c>
      <c r="O64" s="19">
        <f t="shared" si="1"/>
        <v>6.2109271522188441E-3</v>
      </c>
      <c r="P64" s="19">
        <f t="shared" si="1"/>
        <v>0</v>
      </c>
      <c r="Q64" s="19">
        <f t="shared" si="2"/>
        <v>-2.3179495694189804E-2</v>
      </c>
      <c r="R64" s="19">
        <f t="shared" si="3"/>
        <v>0</v>
      </c>
      <c r="S64" s="19">
        <f t="shared" si="4"/>
        <v>0</v>
      </c>
    </row>
    <row r="65" spans="1:19" x14ac:dyDescent="0.25">
      <c r="A65" s="26">
        <f>Wellpath!E65</f>
        <v>1860</v>
      </c>
      <c r="B65" s="22">
        <v>0</v>
      </c>
      <c r="C65" s="22">
        <v>0</v>
      </c>
      <c r="D65" s="22">
        <f>SIN(Wellpath!$L65) * SIN(Wellpath!$O65) * (TAN(Dip) * COS(Wellpath!$L65) + SIN(Wellpath!$L65) * COS(Wellpath!$O65)) / SQRT(2)</f>
        <v>1.1313934534611843</v>
      </c>
      <c r="E65" s="20">
        <f>Model!$W$17*((drdp!B65+drdp!K65)*'MSXY-TI1S'!$B65+(drdp!E65+drdp!N65)*'MSXY-TI1S'!$C65+(drdp!H65+drdp!Q65)*'MSXY-TI1S'!$D65)</f>
        <v>-3.643929367336974E-2</v>
      </c>
      <c r="F65" s="20">
        <f>Model!$W$17*((drdp!C65+drdp!L65)*'MSXY-TI1S'!$B65+(drdp!F65+drdp!O65)*'MSXY-TI1S'!$C65+(drdp!I65+drdp!R65)*'MSXY-TI1S'!$D65)</f>
        <v>9.7638793125399415E-3</v>
      </c>
      <c r="G65" s="20">
        <f>Model!$W$17*((drdp!D65+drdp!M65)*'MSXY-TI1S'!$B65+(drdp!G65+drdp!P65)*'MSXY-TI1S'!$C65+(drdp!J65+drdp!S65)*'MSXY-TI1S'!$D65)</f>
        <v>0</v>
      </c>
      <c r="H65" s="18">
        <f>Model!$W$17*((drdp!B65)*'MSXY-TI1S'!$B65+(drdp!E65)*'MSXY-TI1S'!$C65+(drdp!H65)*'MSXY-TI1S'!$D65)</f>
        <v>-1.821964683668487E-2</v>
      </c>
      <c r="I65" s="18">
        <f>Model!$W$17*((drdp!C65)*'MSXY-TI1S'!$B65+(drdp!F65)*'MSXY-TI1S'!$C65+(drdp!I65)*'MSXY-TI1S'!$D65)</f>
        <v>4.8819396562699707E-3</v>
      </c>
      <c r="J65" s="18">
        <f>Model!$W$17*((drdp!D65)*'MSXY-TI1S'!$B65+(drdp!G65)*'MSXY-TI1S'!$C65+(drdp!J65)*'MSXY-TI1S'!$D65)</f>
        <v>0</v>
      </c>
      <c r="K65" s="21">
        <f>SUM(E$3:E64)+H65</f>
        <v>-0.32973836697450953</v>
      </c>
      <c r="L65" s="21">
        <f>SUM(F$3:F64)+I65</f>
        <v>8.8353129144376999E-2</v>
      </c>
      <c r="M65" s="21">
        <f>SUM(G$3:G64)+J65</f>
        <v>0</v>
      </c>
      <c r="N65" s="19">
        <f t="shared" si="1"/>
        <v>0.10872739065501633</v>
      </c>
      <c r="O65" s="19">
        <f t="shared" si="1"/>
        <v>7.8062754296029605E-3</v>
      </c>
      <c r="P65" s="19">
        <f t="shared" si="1"/>
        <v>0</v>
      </c>
      <c r="Q65" s="19">
        <f t="shared" si="2"/>
        <v>-2.9133416521154816E-2</v>
      </c>
      <c r="R65" s="19">
        <f t="shared" si="3"/>
        <v>0</v>
      </c>
      <c r="S65" s="19">
        <f t="shared" si="4"/>
        <v>0</v>
      </c>
    </row>
    <row r="66" spans="1:19" x14ac:dyDescent="0.25">
      <c r="A66" s="26">
        <f>Wellpath!E66</f>
        <v>1890</v>
      </c>
      <c r="B66" s="22">
        <v>0</v>
      </c>
      <c r="C66" s="22">
        <v>0</v>
      </c>
      <c r="D66" s="22">
        <f>SIN(Wellpath!$L66) * SIN(Wellpath!$O66) * (TAN(Dip) * COS(Wellpath!$L66) + SIN(Wellpath!$L66) * COS(Wellpath!$O66)) / SQRT(2)</f>
        <v>1.13601566255304</v>
      </c>
      <c r="E66" s="20">
        <f>Model!$W$17*((drdp!B66+drdp!K66)*'MSXY-TI1S'!$B66+(drdp!E66+drdp!N66)*'MSXY-TI1S'!$C66+(drdp!H66+drdp!Q66)*'MSXY-TI1S'!$D66)</f>
        <v>-3.7888152143925449E-2</v>
      </c>
      <c r="F66" s="20">
        <f>Model!$W$17*((drdp!C66+drdp!L66)*'MSXY-TI1S'!$B66+(drdp!F66+drdp!O66)*'MSXY-TI1S'!$C66+(drdp!I66+drdp!R66)*'MSXY-TI1S'!$D66)</f>
        <v>1.0152099769672334E-2</v>
      </c>
      <c r="G66" s="20">
        <f>Model!$W$17*((drdp!D66+drdp!M66)*'MSXY-TI1S'!$B66+(drdp!G66+drdp!P66)*'MSXY-TI1S'!$C66+(drdp!J66+drdp!S66)*'MSXY-TI1S'!$D66)</f>
        <v>0</v>
      </c>
      <c r="H66" s="18">
        <f>Model!$W$17*((drdp!B66)*'MSXY-TI1S'!$B66+(drdp!E66)*'MSXY-TI1S'!$C66+(drdp!H66)*'MSXY-TI1S'!$D66)</f>
        <v>-1.8944076071962725E-2</v>
      </c>
      <c r="I66" s="18">
        <f>Model!$W$17*((drdp!C66)*'MSXY-TI1S'!$B66+(drdp!F66)*'MSXY-TI1S'!$C66+(drdp!I66)*'MSXY-TI1S'!$D66)</f>
        <v>5.076049884836167E-3</v>
      </c>
      <c r="J66" s="18">
        <f>Model!$W$17*((drdp!D66)*'MSXY-TI1S'!$B66+(drdp!G66)*'MSXY-TI1S'!$C66+(drdp!J66)*'MSXY-TI1S'!$D66)</f>
        <v>0</v>
      </c>
      <c r="K66" s="21">
        <f>SUM(E$3:E65)+H66</f>
        <v>-0.36690208988315715</v>
      </c>
      <c r="L66" s="21">
        <f>SUM(F$3:F65)+I66</f>
        <v>9.8311118685483131E-2</v>
      </c>
      <c r="M66" s="21">
        <f>SUM(G$3:G65)+J66</f>
        <v>0</v>
      </c>
      <c r="N66" s="19">
        <f t="shared" si="1"/>
        <v>0.13461714356062832</v>
      </c>
      <c r="O66" s="19">
        <f t="shared" si="1"/>
        <v>9.665076057191151E-3</v>
      </c>
      <c r="P66" s="19">
        <f t="shared" si="1"/>
        <v>0</v>
      </c>
      <c r="Q66" s="19">
        <f t="shared" si="2"/>
        <v>-3.6070554904454863E-2</v>
      </c>
      <c r="R66" s="19">
        <f t="shared" si="3"/>
        <v>0</v>
      </c>
      <c r="S66" s="19">
        <f t="shared" si="4"/>
        <v>0</v>
      </c>
    </row>
    <row r="67" spans="1:19" x14ac:dyDescent="0.25">
      <c r="A67" s="26">
        <f>Wellpath!E67</f>
        <v>1920</v>
      </c>
      <c r="B67" s="22">
        <v>0</v>
      </c>
      <c r="C67" s="22">
        <v>0</v>
      </c>
      <c r="D67" s="22">
        <f>SIN(Wellpath!$L67) * SIN(Wellpath!$O67) * (TAN(Dip) * COS(Wellpath!$L67) + SIN(Wellpath!$L67) * COS(Wellpath!$O67)) / SQRT(2)</f>
        <v>1.1354259430707518</v>
      </c>
      <c r="E67" s="20">
        <f>Model!$W$17*((drdp!B67+drdp!K67)*'MSXY-TI1S'!$B67+(drdp!E67+drdp!N67)*'MSXY-TI1S'!$C67+(drdp!H67+drdp!Q67)*'MSXY-TI1S'!$D67)</f>
        <v>-3.9121661111372441E-2</v>
      </c>
      <c r="F67" s="20">
        <f>Model!$W$17*((drdp!C67+drdp!L67)*'MSXY-TI1S'!$B67+(drdp!F67+drdp!O67)*'MSXY-TI1S'!$C67+(drdp!I67+drdp!R67)*'MSXY-TI1S'!$D67)</f>
        <v>1.0482617501356303E-2</v>
      </c>
      <c r="G67" s="20">
        <f>Model!$W$17*((drdp!D67+drdp!M67)*'MSXY-TI1S'!$B67+(drdp!G67+drdp!P67)*'MSXY-TI1S'!$C67+(drdp!J67+drdp!S67)*'MSXY-TI1S'!$D67)</f>
        <v>0</v>
      </c>
      <c r="H67" s="18">
        <f>Model!$W$17*((drdp!B67)*'MSXY-TI1S'!$B67+(drdp!E67)*'MSXY-TI1S'!$C67+(drdp!H67)*'MSXY-TI1S'!$D67)</f>
        <v>-1.9560830555686221E-2</v>
      </c>
      <c r="I67" s="18">
        <f>Model!$W$17*((drdp!C67)*'MSXY-TI1S'!$B67+(drdp!F67)*'MSXY-TI1S'!$C67+(drdp!I67)*'MSXY-TI1S'!$D67)</f>
        <v>5.2413087506781517E-3</v>
      </c>
      <c r="J67" s="18">
        <f>Model!$W$17*((drdp!D67)*'MSXY-TI1S'!$B67+(drdp!G67)*'MSXY-TI1S'!$C67+(drdp!J67)*'MSXY-TI1S'!$D67)</f>
        <v>0</v>
      </c>
      <c r="K67" s="21">
        <f>SUM(E$3:E66)+H67</f>
        <v>-0.40540699651080603</v>
      </c>
      <c r="L67" s="21">
        <f>SUM(F$3:F66)+I67</f>
        <v>0.10862847732099745</v>
      </c>
      <c r="M67" s="21">
        <f>SUM(G$3:G66)+J67</f>
        <v>0</v>
      </c>
      <c r="N67" s="19">
        <f t="shared" si="1"/>
        <v>0.1643548328199127</v>
      </c>
      <c r="O67" s="19">
        <f t="shared" si="1"/>
        <v>1.1800146085078457E-2</v>
      </c>
      <c r="P67" s="19">
        <f t="shared" si="1"/>
        <v>0</v>
      </c>
      <c r="Q67" s="19">
        <f t="shared" si="2"/>
        <v>-4.4038744726247789E-2</v>
      </c>
      <c r="R67" s="19">
        <f t="shared" si="3"/>
        <v>0</v>
      </c>
      <c r="S67" s="19">
        <f t="shared" si="4"/>
        <v>0</v>
      </c>
    </row>
    <row r="68" spans="1:19" x14ac:dyDescent="0.25">
      <c r="A68" s="26">
        <f>Wellpath!E68</f>
        <v>1950</v>
      </c>
      <c r="B68" s="22">
        <v>0</v>
      </c>
      <c r="C68" s="22">
        <v>0</v>
      </c>
      <c r="D68" s="22">
        <f>SIN(Wellpath!$L68) * SIN(Wellpath!$O68) * (TAN(Dip) * COS(Wellpath!$L68) + SIN(Wellpath!$L68) * COS(Wellpath!$O68)) / SQRT(2)</f>
        <v>1.1296271680683583</v>
      </c>
      <c r="E68" s="20">
        <f>Model!$W$17*((drdp!B68+drdp!K68)*'MSXY-TI1S'!$B68+(drdp!E68+drdp!N68)*'MSXY-TI1S'!$C68+(drdp!H68+drdp!Q68)*'MSXY-TI1S'!$D68)</f>
        <v>-4.0121218184027634E-2</v>
      </c>
      <c r="F68" s="20">
        <f>Model!$W$17*((drdp!C68+drdp!L68)*'MSXY-TI1S'!$B68+(drdp!F68+drdp!O68)*'MSXY-TI1S'!$C68+(drdp!I68+drdp!R68)*'MSXY-TI1S'!$D68)</f>
        <v>1.0750448011763078E-2</v>
      </c>
      <c r="G68" s="20">
        <f>Model!$W$17*((drdp!D68+drdp!M68)*'MSXY-TI1S'!$B68+(drdp!G68+drdp!P68)*'MSXY-TI1S'!$C68+(drdp!J68+drdp!S68)*'MSXY-TI1S'!$D68)</f>
        <v>0</v>
      </c>
      <c r="H68" s="18">
        <f>Model!$W$17*((drdp!B68)*'MSXY-TI1S'!$B68+(drdp!E68)*'MSXY-TI1S'!$C68+(drdp!H68)*'MSXY-TI1S'!$D68)</f>
        <v>-2.0060609092013817E-2</v>
      </c>
      <c r="I68" s="18">
        <f>Model!$W$17*((drdp!C68)*'MSXY-TI1S'!$B68+(drdp!F68)*'MSXY-TI1S'!$C68+(drdp!I68)*'MSXY-TI1S'!$D68)</f>
        <v>5.3752240058815388E-3</v>
      </c>
      <c r="J68" s="18">
        <f>Model!$W$17*((drdp!D68)*'MSXY-TI1S'!$B68+(drdp!G68)*'MSXY-TI1S'!$C68+(drdp!J68)*'MSXY-TI1S'!$D68)</f>
        <v>0</v>
      </c>
      <c r="K68" s="21">
        <f>SUM(E$3:E67)+H68</f>
        <v>-0.44502843615850607</v>
      </c>
      <c r="L68" s="21">
        <f>SUM(F$3:F67)+I68</f>
        <v>0.11924501007755715</v>
      </c>
      <c r="M68" s="21">
        <f>SUM(G$3:G67)+J68</f>
        <v>0</v>
      </c>
      <c r="N68" s="19">
        <f t="shared" ref="N68:P131" si="5">K68^2</f>
        <v>0.19805030898968551</v>
      </c>
      <c r="O68" s="19">
        <f t="shared" si="5"/>
        <v>1.4219372428396708E-2</v>
      </c>
      <c r="P68" s="19">
        <f t="shared" si="5"/>
        <v>0</v>
      </c>
      <c r="Q68" s="19">
        <f t="shared" ref="Q68:Q131" si="6">K68*L68</f>
        <v>-5.3067420354520556E-2</v>
      </c>
      <c r="R68" s="19">
        <f t="shared" ref="R68:R131" si="7">K68*M68</f>
        <v>0</v>
      </c>
      <c r="S68" s="19">
        <f t="shared" ref="S68:S131" si="8">L68*M68</f>
        <v>0</v>
      </c>
    </row>
    <row r="69" spans="1:19" x14ac:dyDescent="0.25">
      <c r="A69" s="26">
        <f>Wellpath!E69</f>
        <v>1980</v>
      </c>
      <c r="B69" s="22">
        <v>0</v>
      </c>
      <c r="C69" s="22">
        <v>0</v>
      </c>
      <c r="D69" s="22">
        <f>SIN(Wellpath!$L69) * SIN(Wellpath!$O69) * (TAN(Dip) * COS(Wellpath!$L69) + SIN(Wellpath!$L69) * COS(Wellpath!$O69)) / SQRT(2)</f>
        <v>1.1186475885947809</v>
      </c>
      <c r="E69" s="20">
        <f>Model!$W$17*((drdp!B69+drdp!K69)*'MSXY-TI1S'!$B69+(drdp!E69+drdp!N69)*'MSXY-TI1S'!$C69+(drdp!H69+drdp!Q69)*'MSXY-TI1S'!$D69)</f>
        <v>-4.0870547016804384E-2</v>
      </c>
      <c r="F69" s="20">
        <f>Model!$W$17*((drdp!C69+drdp!L69)*'MSXY-TI1S'!$B69+(drdp!F69+drdp!O69)*'MSXY-TI1S'!$C69+(drdp!I69+drdp!R69)*'MSXY-TI1S'!$D69)</f>
        <v>1.0951230067370964E-2</v>
      </c>
      <c r="G69" s="20">
        <f>Model!$W$17*((drdp!D69+drdp!M69)*'MSXY-TI1S'!$B69+(drdp!G69+drdp!P69)*'MSXY-TI1S'!$C69+(drdp!J69+drdp!S69)*'MSXY-TI1S'!$D69)</f>
        <v>0</v>
      </c>
      <c r="H69" s="18">
        <f>Model!$W$17*((drdp!B69)*'MSXY-TI1S'!$B69+(drdp!E69)*'MSXY-TI1S'!$C69+(drdp!H69)*'MSXY-TI1S'!$D69)</f>
        <v>-2.0435273508402192E-2</v>
      </c>
      <c r="I69" s="18">
        <f>Model!$W$17*((drdp!C69)*'MSXY-TI1S'!$B69+(drdp!F69)*'MSXY-TI1S'!$C69+(drdp!I69)*'MSXY-TI1S'!$D69)</f>
        <v>5.475615033685482E-3</v>
      </c>
      <c r="J69" s="18">
        <f>Model!$W$17*((drdp!D69)*'MSXY-TI1S'!$B69+(drdp!G69)*'MSXY-TI1S'!$C69+(drdp!J69)*'MSXY-TI1S'!$D69)</f>
        <v>0</v>
      </c>
      <c r="K69" s="21">
        <f>SUM(E$3:E68)+H69</f>
        <v>-0.4855243187589221</v>
      </c>
      <c r="L69" s="21">
        <f>SUM(F$3:F68)+I69</f>
        <v>0.13009584911712416</v>
      </c>
      <c r="M69" s="21">
        <f>SUM(G$3:G68)+J69</f>
        <v>0</v>
      </c>
      <c r="N69" s="19">
        <f t="shared" si="5"/>
        <v>0.23573386410631539</v>
      </c>
      <c r="O69" s="19">
        <f t="shared" si="5"/>
        <v>1.6924929957505535E-2</v>
      </c>
      <c r="P69" s="19">
        <f t="shared" si="5"/>
        <v>0</v>
      </c>
      <c r="Q69" s="19">
        <f t="shared" si="6"/>
        <v>-6.3164698515955228E-2</v>
      </c>
      <c r="R69" s="19">
        <f t="shared" si="7"/>
        <v>0</v>
      </c>
      <c r="S69" s="19">
        <f t="shared" si="8"/>
        <v>0</v>
      </c>
    </row>
    <row r="70" spans="1:19" x14ac:dyDescent="0.25">
      <c r="A70" s="26">
        <f>Wellpath!E70</f>
        <v>2010</v>
      </c>
      <c r="B70" s="22">
        <v>0</v>
      </c>
      <c r="C70" s="22">
        <v>0</v>
      </c>
      <c r="D70" s="22">
        <f>SIN(Wellpath!$L70) * SIN(Wellpath!$O70) * (TAN(Dip) * COS(Wellpath!$L70) + SIN(Wellpath!$L70) * COS(Wellpath!$O70)) / SQRT(2)</f>
        <v>1.1025406960575508</v>
      </c>
      <c r="E70" s="20">
        <f>Model!$W$17*((drdp!B70+drdp!K70)*'MSXY-TI1S'!$B70+(drdp!E70+drdp!N70)*'MSXY-TI1S'!$C70+(drdp!H70+drdp!Q70)*'MSXY-TI1S'!$D70)</f>
        <v>-4.1355882125933476E-2</v>
      </c>
      <c r="F70" s="20">
        <f>Model!$W$17*((drdp!C70+drdp!L70)*'MSXY-TI1S'!$B70+(drdp!F70+drdp!O70)*'MSXY-TI1S'!$C70+(drdp!I70+drdp!R70)*'MSXY-TI1S'!$D70)</f>
        <v>1.1081275217920575E-2</v>
      </c>
      <c r="G70" s="20">
        <f>Model!$W$17*((drdp!D70+drdp!M70)*'MSXY-TI1S'!$B70+(drdp!G70+drdp!P70)*'MSXY-TI1S'!$C70+(drdp!J70+drdp!S70)*'MSXY-TI1S'!$D70)</f>
        <v>0</v>
      </c>
      <c r="H70" s="18">
        <f>Model!$W$17*((drdp!B70)*'MSXY-TI1S'!$B70+(drdp!E70)*'MSXY-TI1S'!$C70+(drdp!H70)*'MSXY-TI1S'!$D70)</f>
        <v>-2.0677941062966738E-2</v>
      </c>
      <c r="I70" s="18">
        <f>Model!$W$17*((drdp!C70)*'MSXY-TI1S'!$B70+(drdp!F70)*'MSXY-TI1S'!$C70+(drdp!I70)*'MSXY-TI1S'!$D70)</f>
        <v>5.5406376089602877E-3</v>
      </c>
      <c r="J70" s="18">
        <f>Model!$W$17*((drdp!D70)*'MSXY-TI1S'!$B70+(drdp!G70)*'MSXY-TI1S'!$C70+(drdp!J70)*'MSXY-TI1S'!$D70)</f>
        <v>0</v>
      </c>
      <c r="K70" s="21">
        <f>SUM(E$3:E69)+H70</f>
        <v>-0.52663753333029106</v>
      </c>
      <c r="L70" s="21">
        <f>SUM(F$3:F69)+I70</f>
        <v>0.14111210175976993</v>
      </c>
      <c r="M70" s="21">
        <f>SUM(G$3:G69)+J70</f>
        <v>0</v>
      </c>
      <c r="N70" s="19">
        <f t="shared" si="5"/>
        <v>0.27734709151221343</v>
      </c>
      <c r="O70" s="19">
        <f t="shared" si="5"/>
        <v>1.9912625263059664E-2</v>
      </c>
      <c r="P70" s="19">
        <f t="shared" si="5"/>
        <v>0</v>
      </c>
      <c r="Q70" s="19">
        <f t="shared" si="6"/>
        <v>-7.4314929193818255E-2</v>
      </c>
      <c r="R70" s="19">
        <f t="shared" si="7"/>
        <v>0</v>
      </c>
      <c r="S70" s="19">
        <f t="shared" si="8"/>
        <v>0</v>
      </c>
    </row>
    <row r="71" spans="1:19" x14ac:dyDescent="0.25">
      <c r="A71" s="26">
        <f>Wellpath!E71</f>
        <v>2040</v>
      </c>
      <c r="B71" s="22">
        <v>0</v>
      </c>
      <c r="C71" s="22">
        <v>0</v>
      </c>
      <c r="D71" s="22">
        <f>SIN(Wellpath!$L71) * SIN(Wellpath!$O71) * (TAN(Dip) * COS(Wellpath!$L71) + SIN(Wellpath!$L71) * COS(Wellpath!$O71)) / SQRT(2)</f>
        <v>1.0813849616180504</v>
      </c>
      <c r="E71" s="20">
        <f>Model!$W$17*((drdp!B71+drdp!K71)*'MSXY-TI1S'!$B71+(drdp!E71+drdp!N71)*'MSXY-TI1S'!$C71+(drdp!H71+drdp!Q71)*'MSXY-TI1S'!$D71)</f>
        <v>-4.1566126475224709E-2</v>
      </c>
      <c r="F71" s="20">
        <f>Model!$W$17*((drdp!C71+drdp!L71)*'MSXY-TI1S'!$B71+(drdp!F71+drdp!O71)*'MSXY-TI1S'!$C71+(drdp!I71+drdp!R71)*'MSXY-TI1S'!$D71)</f>
        <v>1.113761002152637E-2</v>
      </c>
      <c r="G71" s="20">
        <f>Model!$W$17*((drdp!D71+drdp!M71)*'MSXY-TI1S'!$B71+(drdp!G71+drdp!P71)*'MSXY-TI1S'!$C71+(drdp!J71+drdp!S71)*'MSXY-TI1S'!$D71)</f>
        <v>0</v>
      </c>
      <c r="H71" s="18">
        <f>Model!$W$17*((drdp!B71)*'MSXY-TI1S'!$B71+(drdp!E71)*'MSXY-TI1S'!$C71+(drdp!H71)*'MSXY-TI1S'!$D71)</f>
        <v>-2.0783063237612354E-2</v>
      </c>
      <c r="I71" s="18">
        <f>Model!$W$17*((drdp!C71)*'MSXY-TI1S'!$B71+(drdp!F71)*'MSXY-TI1S'!$C71+(drdp!I71)*'MSXY-TI1S'!$D71)</f>
        <v>5.5688050107631851E-3</v>
      </c>
      <c r="J71" s="18">
        <f>Model!$W$17*((drdp!D71)*'MSXY-TI1S'!$B71+(drdp!G71)*'MSXY-TI1S'!$C71+(drdp!J71)*'MSXY-TI1S'!$D71)</f>
        <v>0</v>
      </c>
      <c r="K71" s="21">
        <f>SUM(E$3:E70)+H71</f>
        <v>-0.56809853763087015</v>
      </c>
      <c r="L71" s="21">
        <f>SUM(F$3:F70)+I71</f>
        <v>0.1522215443794934</v>
      </c>
      <c r="M71" s="21">
        <f>SUM(G$3:G70)+J71</f>
        <v>0</v>
      </c>
      <c r="N71" s="19">
        <f t="shared" si="5"/>
        <v>0.3227359484583332</v>
      </c>
      <c r="O71" s="19">
        <f t="shared" si="5"/>
        <v>2.3171398573278077E-2</v>
      </c>
      <c r="P71" s="19">
        <f t="shared" si="5"/>
        <v>0</v>
      </c>
      <c r="Q71" s="19">
        <f t="shared" si="6"/>
        <v>-8.6476836757902797E-2</v>
      </c>
      <c r="R71" s="19">
        <f t="shared" si="7"/>
        <v>0</v>
      </c>
      <c r="S71" s="19">
        <f t="shared" si="8"/>
        <v>0</v>
      </c>
    </row>
    <row r="72" spans="1:19" x14ac:dyDescent="0.25">
      <c r="A72" s="26">
        <f>Wellpath!E72</f>
        <v>2070</v>
      </c>
      <c r="B72" s="22">
        <v>0</v>
      </c>
      <c r="C72" s="22">
        <v>0</v>
      </c>
      <c r="D72" s="22">
        <f>SIN(Wellpath!$L72) * SIN(Wellpath!$O72) * (TAN(Dip) * COS(Wellpath!$L72) + SIN(Wellpath!$L72) * COS(Wellpath!$O72)) / SQRT(2)</f>
        <v>1.0552834538879023</v>
      </c>
      <c r="E72" s="20">
        <f>Model!$W$17*((drdp!B72+drdp!K72)*'MSXY-TI1S'!$B72+(drdp!E72+drdp!N72)*'MSXY-TI1S'!$C72+(drdp!H72+drdp!Q72)*'MSXY-TI1S'!$D72)</f>
        <v>-4.149298009907372E-2</v>
      </c>
      <c r="F72" s="20">
        <f>Model!$W$17*((drdp!C72+drdp!L72)*'MSXY-TI1S'!$B72+(drdp!F72+drdp!O72)*'MSXY-TI1S'!$C72+(drdp!I72+drdp!R72)*'MSXY-TI1S'!$D72)</f>
        <v>1.1118010509107448E-2</v>
      </c>
      <c r="G72" s="20">
        <f>Model!$W$17*((drdp!D72+drdp!M72)*'MSXY-TI1S'!$B72+(drdp!G72+drdp!P72)*'MSXY-TI1S'!$C72+(drdp!J72+drdp!S72)*'MSXY-TI1S'!$D72)</f>
        <v>0</v>
      </c>
      <c r="H72" s="18">
        <f>Model!$W$17*((drdp!B72)*'MSXY-TI1S'!$B72+(drdp!E72)*'MSXY-TI1S'!$C72+(drdp!H72)*'MSXY-TI1S'!$D72)</f>
        <v>-2.074649004953686E-2</v>
      </c>
      <c r="I72" s="18">
        <f>Model!$W$17*((drdp!C72)*'MSXY-TI1S'!$B72+(drdp!F72)*'MSXY-TI1S'!$C72+(drdp!I72)*'MSXY-TI1S'!$D72)</f>
        <v>5.5590052545537241E-3</v>
      </c>
      <c r="J72" s="18">
        <f>Model!$W$17*((drdp!D72)*'MSXY-TI1S'!$B72+(drdp!G72)*'MSXY-TI1S'!$C72+(drdp!J72)*'MSXY-TI1S'!$D72)</f>
        <v>0</v>
      </c>
      <c r="K72" s="21">
        <f>SUM(E$3:E71)+H72</f>
        <v>-0.60962809091801939</v>
      </c>
      <c r="L72" s="21">
        <f>SUM(F$3:F71)+I72</f>
        <v>0.16334935464481032</v>
      </c>
      <c r="M72" s="21">
        <f>SUM(G$3:G71)+J72</f>
        <v>0</v>
      </c>
      <c r="N72" s="19">
        <f t="shared" si="5"/>
        <v>0.3716464092363489</v>
      </c>
      <c r="O72" s="19">
        <f t="shared" si="5"/>
        <v>2.6683011662876014E-2</v>
      </c>
      <c r="P72" s="19">
        <f t="shared" si="5"/>
        <v>0</v>
      </c>
      <c r="Q72" s="19">
        <f t="shared" si="6"/>
        <v>-9.9582355224806213E-2</v>
      </c>
      <c r="R72" s="19">
        <f t="shared" si="7"/>
        <v>0</v>
      </c>
      <c r="S72" s="19">
        <f t="shared" si="8"/>
        <v>0</v>
      </c>
    </row>
    <row r="73" spans="1:19" x14ac:dyDescent="0.25">
      <c r="A73" s="26">
        <f>Wellpath!E73</f>
        <v>2100</v>
      </c>
      <c r="B73" s="22">
        <v>0</v>
      </c>
      <c r="C73" s="22">
        <v>0</v>
      </c>
      <c r="D73" s="22">
        <f>SIN(Wellpath!$L73) * SIN(Wellpath!$O73) * (TAN(Dip) * COS(Wellpath!$L73) + SIN(Wellpath!$L73) * COS(Wellpath!$O73)) / SQRT(2)</f>
        <v>1.0243633367890534</v>
      </c>
      <c r="E73" s="20">
        <f>Model!$W$17*((drdp!B73+drdp!K73)*'MSXY-TI1S'!$B73+(drdp!E73+drdp!N73)*'MSXY-TI1S'!$C73+(drdp!H73+drdp!Q73)*'MSXY-TI1S'!$D73)</f>
        <v>-4.11310383444147E-2</v>
      </c>
      <c r="F73" s="20">
        <f>Model!$W$17*((drdp!C73+drdp!L73)*'MSXY-TI1S'!$B73+(drdp!F73+drdp!O73)*'MSXY-TI1S'!$C73+(drdp!I73+drdp!R73)*'MSXY-TI1S'!$D73)</f>
        <v>1.102102850823946E-2</v>
      </c>
      <c r="G73" s="20">
        <f>Model!$W$17*((drdp!D73+drdp!M73)*'MSXY-TI1S'!$B73+(drdp!G73+drdp!P73)*'MSXY-TI1S'!$C73+(drdp!J73+drdp!S73)*'MSXY-TI1S'!$D73)</f>
        <v>0</v>
      </c>
      <c r="H73" s="18">
        <f>Model!$W$17*((drdp!B73)*'MSXY-TI1S'!$B73+(drdp!E73)*'MSXY-TI1S'!$C73+(drdp!H73)*'MSXY-TI1S'!$D73)</f>
        <v>-2.056551917220735E-2</v>
      </c>
      <c r="I73" s="18">
        <f>Model!$W$17*((drdp!C73)*'MSXY-TI1S'!$B73+(drdp!F73)*'MSXY-TI1S'!$C73+(drdp!I73)*'MSXY-TI1S'!$D73)</f>
        <v>5.5105142541197298E-3</v>
      </c>
      <c r="J73" s="18">
        <f>Model!$W$17*((drdp!D73)*'MSXY-TI1S'!$B73+(drdp!G73)*'MSXY-TI1S'!$C73+(drdp!J73)*'MSXY-TI1S'!$D73)</f>
        <v>0</v>
      </c>
      <c r="K73" s="21">
        <f>SUM(E$3:E72)+H73</f>
        <v>-0.65094010013976367</v>
      </c>
      <c r="L73" s="21">
        <f>SUM(F$3:F72)+I73</f>
        <v>0.17441887415348376</v>
      </c>
      <c r="M73" s="21">
        <f>SUM(G$3:G72)+J73</f>
        <v>0</v>
      </c>
      <c r="N73" s="19">
        <f t="shared" si="5"/>
        <v>0.42372301396996553</v>
      </c>
      <c r="O73" s="19">
        <f t="shared" si="5"/>
        <v>3.0421943660968804E-2</v>
      </c>
      <c r="P73" s="19">
        <f t="shared" si="5"/>
        <v>0</v>
      </c>
      <c r="Q73" s="19">
        <f t="shared" si="6"/>
        <v>-0.11353623940773355</v>
      </c>
      <c r="R73" s="19">
        <f t="shared" si="7"/>
        <v>0</v>
      </c>
      <c r="S73" s="19">
        <f t="shared" si="8"/>
        <v>0</v>
      </c>
    </row>
    <row r="74" spans="1:19" x14ac:dyDescent="0.25">
      <c r="A74" s="26">
        <f>Wellpath!E74</f>
        <v>2130</v>
      </c>
      <c r="B74" s="22">
        <v>0</v>
      </c>
      <c r="C74" s="22">
        <v>0</v>
      </c>
      <c r="D74" s="22">
        <f>SIN(Wellpath!$L74) * SIN(Wellpath!$O74) * (TAN(Dip) * COS(Wellpath!$L74) + SIN(Wellpath!$L74) * COS(Wellpath!$O74)) / SQRT(2)</f>
        <v>1.0243633367890534</v>
      </c>
      <c r="E74" s="20">
        <f>Model!$W$17*((drdp!B74+drdp!K74)*'MSXY-TI1S'!$B74+(drdp!E74+drdp!N74)*'MSXY-TI1S'!$C74+(drdp!H74+drdp!Q74)*'MSXY-TI1S'!$D74)</f>
        <v>-4.11310383444147E-2</v>
      </c>
      <c r="F74" s="20">
        <f>Model!$W$17*((drdp!C74+drdp!L74)*'MSXY-TI1S'!$B74+(drdp!F74+drdp!O74)*'MSXY-TI1S'!$C74+(drdp!I74+drdp!R74)*'MSXY-TI1S'!$D74)</f>
        <v>1.102102850823946E-2</v>
      </c>
      <c r="G74" s="20">
        <f>Model!$W$17*((drdp!D74+drdp!M74)*'MSXY-TI1S'!$B74+(drdp!G74+drdp!P74)*'MSXY-TI1S'!$C74+(drdp!J74+drdp!S74)*'MSXY-TI1S'!$D74)</f>
        <v>0</v>
      </c>
      <c r="H74" s="18">
        <f>Model!$W$17*((drdp!B74)*'MSXY-TI1S'!$B74+(drdp!E74)*'MSXY-TI1S'!$C74+(drdp!H74)*'MSXY-TI1S'!$D74)</f>
        <v>-2.056551917220735E-2</v>
      </c>
      <c r="I74" s="18">
        <f>Model!$W$17*((drdp!C74)*'MSXY-TI1S'!$B74+(drdp!F74)*'MSXY-TI1S'!$C74+(drdp!I74)*'MSXY-TI1S'!$D74)</f>
        <v>5.5105142541197298E-3</v>
      </c>
      <c r="J74" s="18">
        <f>Model!$W$17*((drdp!D74)*'MSXY-TI1S'!$B74+(drdp!G74)*'MSXY-TI1S'!$C74+(drdp!J74)*'MSXY-TI1S'!$D74)</f>
        <v>0</v>
      </c>
      <c r="K74" s="21">
        <f>SUM(E$3:E73)+H74</f>
        <v>-0.69207113848417834</v>
      </c>
      <c r="L74" s="21">
        <f>SUM(F$3:F73)+I74</f>
        <v>0.18543990266172322</v>
      </c>
      <c r="M74" s="21">
        <f>SUM(G$3:G73)+J74</f>
        <v>0</v>
      </c>
      <c r="N74" s="19">
        <f t="shared" si="5"/>
        <v>0.47896246072278675</v>
      </c>
      <c r="O74" s="19">
        <f t="shared" si="5"/>
        <v>3.4387957499189381E-2</v>
      </c>
      <c r="P74" s="19">
        <f t="shared" si="5"/>
        <v>0</v>
      </c>
      <c r="Q74" s="19">
        <f t="shared" si="6"/>
        <v>-0.12833760455549401</v>
      </c>
      <c r="R74" s="19">
        <f t="shared" si="7"/>
        <v>0</v>
      </c>
      <c r="S74" s="19">
        <f t="shared" si="8"/>
        <v>0</v>
      </c>
    </row>
    <row r="75" spans="1:19" x14ac:dyDescent="0.25">
      <c r="A75" s="26">
        <f>Wellpath!E75</f>
        <v>2160</v>
      </c>
      <c r="B75" s="22">
        <v>0</v>
      </c>
      <c r="C75" s="22">
        <v>0</v>
      </c>
      <c r="D75" s="22">
        <f>SIN(Wellpath!$L75) * SIN(Wellpath!$O75) * (TAN(Dip) * COS(Wellpath!$L75) + SIN(Wellpath!$L75) * COS(Wellpath!$O75)) / SQRT(2)</f>
        <v>1.0243633367890534</v>
      </c>
      <c r="E75" s="20">
        <f>Model!$W$17*((drdp!B75+drdp!K75)*'MSXY-TI1S'!$B75+(drdp!E75+drdp!N75)*'MSXY-TI1S'!$C75+(drdp!H75+drdp!Q75)*'MSXY-TI1S'!$D75)</f>
        <v>-4.11310383444147E-2</v>
      </c>
      <c r="F75" s="20">
        <f>Model!$W$17*((drdp!C75+drdp!L75)*'MSXY-TI1S'!$B75+(drdp!F75+drdp!O75)*'MSXY-TI1S'!$C75+(drdp!I75+drdp!R75)*'MSXY-TI1S'!$D75)</f>
        <v>1.102102850823946E-2</v>
      </c>
      <c r="G75" s="20">
        <f>Model!$W$17*((drdp!D75+drdp!M75)*'MSXY-TI1S'!$B75+(drdp!G75+drdp!P75)*'MSXY-TI1S'!$C75+(drdp!J75+drdp!S75)*'MSXY-TI1S'!$D75)</f>
        <v>0</v>
      </c>
      <c r="H75" s="18">
        <f>Model!$W$17*((drdp!B75)*'MSXY-TI1S'!$B75+(drdp!E75)*'MSXY-TI1S'!$C75+(drdp!H75)*'MSXY-TI1S'!$D75)</f>
        <v>-2.056551917220735E-2</v>
      </c>
      <c r="I75" s="18">
        <f>Model!$W$17*((drdp!C75)*'MSXY-TI1S'!$B75+(drdp!F75)*'MSXY-TI1S'!$C75+(drdp!I75)*'MSXY-TI1S'!$D75)</f>
        <v>5.5105142541197298E-3</v>
      </c>
      <c r="J75" s="18">
        <f>Model!$W$17*((drdp!D75)*'MSXY-TI1S'!$B75+(drdp!G75)*'MSXY-TI1S'!$C75+(drdp!J75)*'MSXY-TI1S'!$D75)</f>
        <v>0</v>
      </c>
      <c r="K75" s="21">
        <f>SUM(E$3:E74)+H75</f>
        <v>-0.73320217682859301</v>
      </c>
      <c r="L75" s="21">
        <f>SUM(F$3:F74)+I75</f>
        <v>0.19646093116996269</v>
      </c>
      <c r="M75" s="21">
        <f>SUM(G$3:G74)+J75</f>
        <v>0</v>
      </c>
      <c r="N75" s="19">
        <f t="shared" si="5"/>
        <v>0.53758543210618737</v>
      </c>
      <c r="O75" s="19">
        <f t="shared" si="5"/>
        <v>3.8596897476168818E-2</v>
      </c>
      <c r="P75" s="19">
        <f t="shared" si="5"/>
        <v>0</v>
      </c>
      <c r="Q75" s="19">
        <f t="shared" si="6"/>
        <v>-0.14404558239558901</v>
      </c>
      <c r="R75" s="19">
        <f t="shared" si="7"/>
        <v>0</v>
      </c>
      <c r="S75" s="19">
        <f t="shared" si="8"/>
        <v>0</v>
      </c>
    </row>
    <row r="76" spans="1:19" x14ac:dyDescent="0.25">
      <c r="A76" s="26">
        <f>Wellpath!E76</f>
        <v>2190</v>
      </c>
      <c r="B76" s="22">
        <v>0</v>
      </c>
      <c r="C76" s="22">
        <v>0</v>
      </c>
      <c r="D76" s="22">
        <f>SIN(Wellpath!$L76) * SIN(Wellpath!$O76) * (TAN(Dip) * COS(Wellpath!$L76) + SIN(Wellpath!$L76) * COS(Wellpath!$O76)) / SQRT(2)</f>
        <v>1.0243633367890534</v>
      </c>
      <c r="E76" s="20">
        <f>Model!$W$17*((drdp!B76+drdp!K76)*'MSXY-TI1S'!$B76+(drdp!E76+drdp!N76)*'MSXY-TI1S'!$C76+(drdp!H76+drdp!Q76)*'MSXY-TI1S'!$D76)</f>
        <v>-4.11310383444147E-2</v>
      </c>
      <c r="F76" s="20">
        <f>Model!$W$17*((drdp!C76+drdp!L76)*'MSXY-TI1S'!$B76+(drdp!F76+drdp!O76)*'MSXY-TI1S'!$C76+(drdp!I76+drdp!R76)*'MSXY-TI1S'!$D76)</f>
        <v>1.102102850823946E-2</v>
      </c>
      <c r="G76" s="20">
        <f>Model!$W$17*((drdp!D76+drdp!M76)*'MSXY-TI1S'!$B76+(drdp!G76+drdp!P76)*'MSXY-TI1S'!$C76+(drdp!J76+drdp!S76)*'MSXY-TI1S'!$D76)</f>
        <v>0</v>
      </c>
      <c r="H76" s="18">
        <f>Model!$W$17*((drdp!B76)*'MSXY-TI1S'!$B76+(drdp!E76)*'MSXY-TI1S'!$C76+(drdp!H76)*'MSXY-TI1S'!$D76)</f>
        <v>-2.056551917220735E-2</v>
      </c>
      <c r="I76" s="18">
        <f>Model!$W$17*((drdp!C76)*'MSXY-TI1S'!$B76+(drdp!F76)*'MSXY-TI1S'!$C76+(drdp!I76)*'MSXY-TI1S'!$D76)</f>
        <v>5.5105142541197298E-3</v>
      </c>
      <c r="J76" s="18">
        <f>Model!$W$17*((drdp!D76)*'MSXY-TI1S'!$B76+(drdp!G76)*'MSXY-TI1S'!$C76+(drdp!J76)*'MSXY-TI1S'!$D76)</f>
        <v>0</v>
      </c>
      <c r="K76" s="21">
        <f>SUM(E$3:E75)+H76</f>
        <v>-0.77433321517300768</v>
      </c>
      <c r="L76" s="21">
        <f>SUM(F$3:F75)+I76</f>
        <v>0.20748195967820215</v>
      </c>
      <c r="M76" s="21">
        <f>SUM(G$3:G75)+J76</f>
        <v>0</v>
      </c>
      <c r="N76" s="19">
        <f t="shared" si="5"/>
        <v>0.59959192812016737</v>
      </c>
      <c r="O76" s="19">
        <f t="shared" si="5"/>
        <v>4.3048763591907103E-2</v>
      </c>
      <c r="P76" s="19">
        <f t="shared" si="5"/>
        <v>0</v>
      </c>
      <c r="Q76" s="19">
        <f t="shared" si="6"/>
        <v>-0.16066017292801862</v>
      </c>
      <c r="R76" s="19">
        <f t="shared" si="7"/>
        <v>0</v>
      </c>
      <c r="S76" s="19">
        <f t="shared" si="8"/>
        <v>0</v>
      </c>
    </row>
    <row r="77" spans="1:19" x14ac:dyDescent="0.25">
      <c r="A77" s="26">
        <f>Wellpath!E77</f>
        <v>2220</v>
      </c>
      <c r="B77" s="22">
        <v>0</v>
      </c>
      <c r="C77" s="22">
        <v>0</v>
      </c>
      <c r="D77" s="22">
        <f>SIN(Wellpath!$L77) * SIN(Wellpath!$O77) * (TAN(Dip) * COS(Wellpath!$L77) + SIN(Wellpath!$L77) * COS(Wellpath!$O77)) / SQRT(2)</f>
        <v>1.0243633367890534</v>
      </c>
      <c r="E77" s="20">
        <f>Model!$W$17*((drdp!B77+drdp!K77)*'MSXY-TI1S'!$B77+(drdp!E77+drdp!N77)*'MSXY-TI1S'!$C77+(drdp!H77+drdp!Q77)*'MSXY-TI1S'!$D77)</f>
        <v>-4.11310383444147E-2</v>
      </c>
      <c r="F77" s="20">
        <f>Model!$W$17*((drdp!C77+drdp!L77)*'MSXY-TI1S'!$B77+(drdp!F77+drdp!O77)*'MSXY-TI1S'!$C77+(drdp!I77+drdp!R77)*'MSXY-TI1S'!$D77)</f>
        <v>1.102102850823946E-2</v>
      </c>
      <c r="G77" s="20">
        <f>Model!$W$17*((drdp!D77+drdp!M77)*'MSXY-TI1S'!$B77+(drdp!G77+drdp!P77)*'MSXY-TI1S'!$C77+(drdp!J77+drdp!S77)*'MSXY-TI1S'!$D77)</f>
        <v>0</v>
      </c>
      <c r="H77" s="18">
        <f>Model!$W$17*((drdp!B77)*'MSXY-TI1S'!$B77+(drdp!E77)*'MSXY-TI1S'!$C77+(drdp!H77)*'MSXY-TI1S'!$D77)</f>
        <v>-2.056551917220735E-2</v>
      </c>
      <c r="I77" s="18">
        <f>Model!$W$17*((drdp!C77)*'MSXY-TI1S'!$B77+(drdp!F77)*'MSXY-TI1S'!$C77+(drdp!I77)*'MSXY-TI1S'!$D77)</f>
        <v>5.5105142541197298E-3</v>
      </c>
      <c r="J77" s="18">
        <f>Model!$W$17*((drdp!D77)*'MSXY-TI1S'!$B77+(drdp!G77)*'MSXY-TI1S'!$C77+(drdp!J77)*'MSXY-TI1S'!$D77)</f>
        <v>0</v>
      </c>
      <c r="K77" s="21">
        <f>SUM(E$3:E76)+H77</f>
        <v>-0.81546425351742235</v>
      </c>
      <c r="L77" s="21">
        <f>SUM(F$3:F76)+I77</f>
        <v>0.21850298818644162</v>
      </c>
      <c r="M77" s="21">
        <f>SUM(G$3:G76)+J77</f>
        <v>0</v>
      </c>
      <c r="N77" s="19">
        <f t="shared" si="5"/>
        <v>0.66498194876472683</v>
      </c>
      <c r="O77" s="19">
        <f t="shared" si="5"/>
        <v>4.7743555846404245E-2</v>
      </c>
      <c r="P77" s="19">
        <f t="shared" si="5"/>
        <v>0</v>
      </c>
      <c r="Q77" s="19">
        <f t="shared" si="6"/>
        <v>-0.17818137615278276</v>
      </c>
      <c r="R77" s="19">
        <f t="shared" si="7"/>
        <v>0</v>
      </c>
      <c r="S77" s="19">
        <f t="shared" si="8"/>
        <v>0</v>
      </c>
    </row>
    <row r="78" spans="1:19" x14ac:dyDescent="0.25">
      <c r="A78" s="26">
        <f>Wellpath!E78</f>
        <v>2250</v>
      </c>
      <c r="B78" s="22">
        <v>0</v>
      </c>
      <c r="C78" s="22">
        <v>0</v>
      </c>
      <c r="D78" s="22">
        <f>SIN(Wellpath!$L78) * SIN(Wellpath!$O78) * (TAN(Dip) * COS(Wellpath!$L78) + SIN(Wellpath!$L78) * COS(Wellpath!$O78)) / SQRT(2)</f>
        <v>1.0243633367890534</v>
      </c>
      <c r="E78" s="20">
        <f>Model!$W$17*((drdp!B78+drdp!K78)*'MSXY-TI1S'!$B78+(drdp!E78+drdp!N78)*'MSXY-TI1S'!$C78+(drdp!H78+drdp!Q78)*'MSXY-TI1S'!$D78)</f>
        <v>-4.11310383444147E-2</v>
      </c>
      <c r="F78" s="20">
        <f>Model!$W$17*((drdp!C78+drdp!L78)*'MSXY-TI1S'!$B78+(drdp!F78+drdp!O78)*'MSXY-TI1S'!$C78+(drdp!I78+drdp!R78)*'MSXY-TI1S'!$D78)</f>
        <v>1.102102850823946E-2</v>
      </c>
      <c r="G78" s="20">
        <f>Model!$W$17*((drdp!D78+drdp!M78)*'MSXY-TI1S'!$B78+(drdp!G78+drdp!P78)*'MSXY-TI1S'!$C78+(drdp!J78+drdp!S78)*'MSXY-TI1S'!$D78)</f>
        <v>0</v>
      </c>
      <c r="H78" s="18">
        <f>Model!$W$17*((drdp!B78)*'MSXY-TI1S'!$B78+(drdp!E78)*'MSXY-TI1S'!$C78+(drdp!H78)*'MSXY-TI1S'!$D78)</f>
        <v>-2.056551917220735E-2</v>
      </c>
      <c r="I78" s="18">
        <f>Model!$W$17*((drdp!C78)*'MSXY-TI1S'!$B78+(drdp!F78)*'MSXY-TI1S'!$C78+(drdp!I78)*'MSXY-TI1S'!$D78)</f>
        <v>5.5105142541197298E-3</v>
      </c>
      <c r="J78" s="18">
        <f>Model!$W$17*((drdp!D78)*'MSXY-TI1S'!$B78+(drdp!G78)*'MSXY-TI1S'!$C78+(drdp!J78)*'MSXY-TI1S'!$D78)</f>
        <v>0</v>
      </c>
      <c r="K78" s="21">
        <f>SUM(E$3:E77)+H78</f>
        <v>-0.85659529186183703</v>
      </c>
      <c r="L78" s="21">
        <f>SUM(F$3:F77)+I78</f>
        <v>0.22952401669468109</v>
      </c>
      <c r="M78" s="21">
        <f>SUM(G$3:G77)+J78</f>
        <v>0</v>
      </c>
      <c r="N78" s="19">
        <f t="shared" si="5"/>
        <v>0.73375549403986573</v>
      </c>
      <c r="O78" s="19">
        <f t="shared" si="5"/>
        <v>5.2681274239660243E-2</v>
      </c>
      <c r="P78" s="19">
        <f t="shared" si="5"/>
        <v>0</v>
      </c>
      <c r="Q78" s="19">
        <f t="shared" si="6"/>
        <v>-0.19660919206988151</v>
      </c>
      <c r="R78" s="19">
        <f t="shared" si="7"/>
        <v>0</v>
      </c>
      <c r="S78" s="19">
        <f t="shared" si="8"/>
        <v>0</v>
      </c>
    </row>
    <row r="79" spans="1:19" x14ac:dyDescent="0.25">
      <c r="A79" s="26">
        <f>Wellpath!E79</f>
        <v>2280</v>
      </c>
      <c r="B79" s="22">
        <v>0</v>
      </c>
      <c r="C79" s="22">
        <v>0</v>
      </c>
      <c r="D79" s="22">
        <f>SIN(Wellpath!$L79) * SIN(Wellpath!$O79) * (TAN(Dip) * COS(Wellpath!$L79) + SIN(Wellpath!$L79) * COS(Wellpath!$O79)) / SQRT(2)</f>
        <v>1.0243633367890534</v>
      </c>
      <c r="E79" s="20">
        <f>Model!$W$17*((drdp!B79+drdp!K79)*'MSXY-TI1S'!$B79+(drdp!E79+drdp!N79)*'MSXY-TI1S'!$C79+(drdp!H79+drdp!Q79)*'MSXY-TI1S'!$D79)</f>
        <v>-4.11310383444147E-2</v>
      </c>
      <c r="F79" s="20">
        <f>Model!$W$17*((drdp!C79+drdp!L79)*'MSXY-TI1S'!$B79+(drdp!F79+drdp!O79)*'MSXY-TI1S'!$C79+(drdp!I79+drdp!R79)*'MSXY-TI1S'!$D79)</f>
        <v>1.102102850823946E-2</v>
      </c>
      <c r="G79" s="20">
        <f>Model!$W$17*((drdp!D79+drdp!M79)*'MSXY-TI1S'!$B79+(drdp!G79+drdp!P79)*'MSXY-TI1S'!$C79+(drdp!J79+drdp!S79)*'MSXY-TI1S'!$D79)</f>
        <v>0</v>
      </c>
      <c r="H79" s="18">
        <f>Model!$W$17*((drdp!B79)*'MSXY-TI1S'!$B79+(drdp!E79)*'MSXY-TI1S'!$C79+(drdp!H79)*'MSXY-TI1S'!$D79)</f>
        <v>-2.056551917220735E-2</v>
      </c>
      <c r="I79" s="18">
        <f>Model!$W$17*((drdp!C79)*'MSXY-TI1S'!$B79+(drdp!F79)*'MSXY-TI1S'!$C79+(drdp!I79)*'MSXY-TI1S'!$D79)</f>
        <v>5.5105142541197298E-3</v>
      </c>
      <c r="J79" s="18">
        <f>Model!$W$17*((drdp!D79)*'MSXY-TI1S'!$B79+(drdp!G79)*'MSXY-TI1S'!$C79+(drdp!J79)*'MSXY-TI1S'!$D79)</f>
        <v>0</v>
      </c>
      <c r="K79" s="21">
        <f>SUM(E$3:E78)+H79</f>
        <v>-0.8977263302062517</v>
      </c>
      <c r="L79" s="21">
        <f>SUM(F$3:F78)+I79</f>
        <v>0.24054504520292055</v>
      </c>
      <c r="M79" s="21">
        <f>SUM(G$3:G78)+J79</f>
        <v>0</v>
      </c>
      <c r="N79" s="19">
        <f t="shared" si="5"/>
        <v>0.80591256394558408</v>
      </c>
      <c r="O79" s="19">
        <f t="shared" si="5"/>
        <v>5.786191877167509E-2</v>
      </c>
      <c r="P79" s="19">
        <f t="shared" si="5"/>
        <v>0</v>
      </c>
      <c r="Q79" s="19">
        <f t="shared" si="6"/>
        <v>-0.2159436206793148</v>
      </c>
      <c r="R79" s="19">
        <f t="shared" si="7"/>
        <v>0</v>
      </c>
      <c r="S79" s="19">
        <f t="shared" si="8"/>
        <v>0</v>
      </c>
    </row>
    <row r="80" spans="1:19" x14ac:dyDescent="0.25">
      <c r="A80" s="26">
        <f>Wellpath!E80</f>
        <v>2310</v>
      </c>
      <c r="B80" s="22">
        <v>0</v>
      </c>
      <c r="C80" s="22">
        <v>0</v>
      </c>
      <c r="D80" s="22">
        <f>SIN(Wellpath!$L80) * SIN(Wellpath!$O80) * (TAN(Dip) * COS(Wellpath!$L80) + SIN(Wellpath!$L80) * COS(Wellpath!$O80)) / SQRT(2)</f>
        <v>1.0243633367890534</v>
      </c>
      <c r="E80" s="20">
        <f>Model!$W$17*((drdp!B80+drdp!K80)*'MSXY-TI1S'!$B80+(drdp!E80+drdp!N80)*'MSXY-TI1S'!$C80+(drdp!H80+drdp!Q80)*'MSXY-TI1S'!$D80)</f>
        <v>-4.11310383444147E-2</v>
      </c>
      <c r="F80" s="20">
        <f>Model!$W$17*((drdp!C80+drdp!L80)*'MSXY-TI1S'!$B80+(drdp!F80+drdp!O80)*'MSXY-TI1S'!$C80+(drdp!I80+drdp!R80)*'MSXY-TI1S'!$D80)</f>
        <v>1.102102850823946E-2</v>
      </c>
      <c r="G80" s="20">
        <f>Model!$W$17*((drdp!D80+drdp!M80)*'MSXY-TI1S'!$B80+(drdp!G80+drdp!P80)*'MSXY-TI1S'!$C80+(drdp!J80+drdp!S80)*'MSXY-TI1S'!$D80)</f>
        <v>0</v>
      </c>
      <c r="H80" s="18">
        <f>Model!$W$17*((drdp!B80)*'MSXY-TI1S'!$B80+(drdp!E80)*'MSXY-TI1S'!$C80+(drdp!H80)*'MSXY-TI1S'!$D80)</f>
        <v>-2.056551917220735E-2</v>
      </c>
      <c r="I80" s="18">
        <f>Model!$W$17*((drdp!C80)*'MSXY-TI1S'!$B80+(drdp!F80)*'MSXY-TI1S'!$C80+(drdp!I80)*'MSXY-TI1S'!$D80)</f>
        <v>5.5105142541197298E-3</v>
      </c>
      <c r="J80" s="18">
        <f>Model!$W$17*((drdp!D80)*'MSXY-TI1S'!$B80+(drdp!G80)*'MSXY-TI1S'!$C80+(drdp!J80)*'MSXY-TI1S'!$D80)</f>
        <v>0</v>
      </c>
      <c r="K80" s="21">
        <f>SUM(E$3:E79)+H80</f>
        <v>-0.93885736855066637</v>
      </c>
      <c r="L80" s="21">
        <f>SUM(F$3:F79)+I80</f>
        <v>0.25156607371116002</v>
      </c>
      <c r="M80" s="21">
        <f>SUM(G$3:G79)+J80</f>
        <v>0</v>
      </c>
      <c r="N80" s="19">
        <f t="shared" si="5"/>
        <v>0.88145315848188177</v>
      </c>
      <c r="O80" s="19">
        <f t="shared" si="5"/>
        <v>6.32854894424488E-2</v>
      </c>
      <c r="P80" s="19">
        <f t="shared" si="5"/>
        <v>0</v>
      </c>
      <c r="Q80" s="19">
        <f t="shared" si="6"/>
        <v>-0.23618466198108268</v>
      </c>
      <c r="R80" s="19">
        <f t="shared" si="7"/>
        <v>0</v>
      </c>
      <c r="S80" s="19">
        <f t="shared" si="8"/>
        <v>0</v>
      </c>
    </row>
    <row r="81" spans="1:19" x14ac:dyDescent="0.25">
      <c r="A81" s="26">
        <f>Wellpath!E81</f>
        <v>2340</v>
      </c>
      <c r="B81" s="22">
        <v>0</v>
      </c>
      <c r="C81" s="22">
        <v>0</v>
      </c>
      <c r="D81" s="22">
        <f>SIN(Wellpath!$L81) * SIN(Wellpath!$O81) * (TAN(Dip) * COS(Wellpath!$L81) + SIN(Wellpath!$L81) * COS(Wellpath!$O81)) / SQRT(2)</f>
        <v>1.0243633367890534</v>
      </c>
      <c r="E81" s="20">
        <f>Model!$W$17*((drdp!B81+drdp!K81)*'MSXY-TI1S'!$B81+(drdp!E81+drdp!N81)*'MSXY-TI1S'!$C81+(drdp!H81+drdp!Q81)*'MSXY-TI1S'!$D81)</f>
        <v>-4.11310383444147E-2</v>
      </c>
      <c r="F81" s="20">
        <f>Model!$W$17*((drdp!C81+drdp!L81)*'MSXY-TI1S'!$B81+(drdp!F81+drdp!O81)*'MSXY-TI1S'!$C81+(drdp!I81+drdp!R81)*'MSXY-TI1S'!$D81)</f>
        <v>1.102102850823946E-2</v>
      </c>
      <c r="G81" s="20">
        <f>Model!$W$17*((drdp!D81+drdp!M81)*'MSXY-TI1S'!$B81+(drdp!G81+drdp!P81)*'MSXY-TI1S'!$C81+(drdp!J81+drdp!S81)*'MSXY-TI1S'!$D81)</f>
        <v>0</v>
      </c>
      <c r="H81" s="18">
        <f>Model!$W$17*((drdp!B81)*'MSXY-TI1S'!$B81+(drdp!E81)*'MSXY-TI1S'!$C81+(drdp!H81)*'MSXY-TI1S'!$D81)</f>
        <v>-2.056551917220735E-2</v>
      </c>
      <c r="I81" s="18">
        <f>Model!$W$17*((drdp!C81)*'MSXY-TI1S'!$B81+(drdp!F81)*'MSXY-TI1S'!$C81+(drdp!I81)*'MSXY-TI1S'!$D81)</f>
        <v>5.5105142541197298E-3</v>
      </c>
      <c r="J81" s="18">
        <f>Model!$W$17*((drdp!D81)*'MSXY-TI1S'!$B81+(drdp!G81)*'MSXY-TI1S'!$C81+(drdp!J81)*'MSXY-TI1S'!$D81)</f>
        <v>0</v>
      </c>
      <c r="K81" s="21">
        <f>SUM(E$3:E80)+H81</f>
        <v>-0.97998840689508104</v>
      </c>
      <c r="L81" s="21">
        <f>SUM(F$3:F80)+I81</f>
        <v>0.26258710221939952</v>
      </c>
      <c r="M81" s="21">
        <f>SUM(G$3:G80)+J81</f>
        <v>0</v>
      </c>
      <c r="N81" s="19">
        <f t="shared" si="5"/>
        <v>0.96037727764875891</v>
      </c>
      <c r="O81" s="19">
        <f t="shared" si="5"/>
        <v>6.8951986251981373E-2</v>
      </c>
      <c r="P81" s="19">
        <f t="shared" si="5"/>
        <v>0</v>
      </c>
      <c r="Q81" s="19">
        <f t="shared" si="6"/>
        <v>-0.25733231597518513</v>
      </c>
      <c r="R81" s="19">
        <f t="shared" si="7"/>
        <v>0</v>
      </c>
      <c r="S81" s="19">
        <f t="shared" si="8"/>
        <v>0</v>
      </c>
    </row>
    <row r="82" spans="1:19" x14ac:dyDescent="0.25">
      <c r="A82" s="26">
        <f>Wellpath!E82</f>
        <v>2370</v>
      </c>
      <c r="B82" s="22">
        <v>0</v>
      </c>
      <c r="C82" s="22">
        <v>0</v>
      </c>
      <c r="D82" s="22">
        <f>SIN(Wellpath!$L82) * SIN(Wellpath!$O82) * (TAN(Dip) * COS(Wellpath!$L82) + SIN(Wellpath!$L82) * COS(Wellpath!$O82)) / SQRT(2)</f>
        <v>1.0243633367890534</v>
      </c>
      <c r="E82" s="20">
        <f>Model!$W$17*((drdp!B82+drdp!K82)*'MSXY-TI1S'!$B82+(drdp!E82+drdp!N82)*'MSXY-TI1S'!$C82+(drdp!H82+drdp!Q82)*'MSXY-TI1S'!$D82)</f>
        <v>-4.11310383444147E-2</v>
      </c>
      <c r="F82" s="20">
        <f>Model!$W$17*((drdp!C82+drdp!L82)*'MSXY-TI1S'!$B82+(drdp!F82+drdp!O82)*'MSXY-TI1S'!$C82+(drdp!I82+drdp!R82)*'MSXY-TI1S'!$D82)</f>
        <v>1.102102850823946E-2</v>
      </c>
      <c r="G82" s="20">
        <f>Model!$W$17*((drdp!D82+drdp!M82)*'MSXY-TI1S'!$B82+(drdp!G82+drdp!P82)*'MSXY-TI1S'!$C82+(drdp!J82+drdp!S82)*'MSXY-TI1S'!$D82)</f>
        <v>0</v>
      </c>
      <c r="H82" s="18">
        <f>Model!$W$17*((drdp!B82)*'MSXY-TI1S'!$B82+(drdp!E82)*'MSXY-TI1S'!$C82+(drdp!H82)*'MSXY-TI1S'!$D82)</f>
        <v>-2.056551917220735E-2</v>
      </c>
      <c r="I82" s="18">
        <f>Model!$W$17*((drdp!C82)*'MSXY-TI1S'!$B82+(drdp!F82)*'MSXY-TI1S'!$C82+(drdp!I82)*'MSXY-TI1S'!$D82)</f>
        <v>5.5105142541197298E-3</v>
      </c>
      <c r="J82" s="18">
        <f>Model!$W$17*((drdp!D82)*'MSXY-TI1S'!$B82+(drdp!G82)*'MSXY-TI1S'!$C82+(drdp!J82)*'MSXY-TI1S'!$D82)</f>
        <v>0</v>
      </c>
      <c r="K82" s="21">
        <f>SUM(E$3:E81)+H82</f>
        <v>-1.0211194452394958</v>
      </c>
      <c r="L82" s="21">
        <f>SUM(F$3:F81)+I82</f>
        <v>0.27360813072763895</v>
      </c>
      <c r="M82" s="21">
        <f>SUM(G$3:G81)+J82</f>
        <v>0</v>
      </c>
      <c r="N82" s="19">
        <f t="shared" si="5"/>
        <v>1.0426849214462157</v>
      </c>
      <c r="O82" s="19">
        <f t="shared" si="5"/>
        <v>7.4861409200272774E-2</v>
      </c>
      <c r="P82" s="19">
        <f t="shared" si="5"/>
        <v>0</v>
      </c>
      <c r="Q82" s="19">
        <f t="shared" si="6"/>
        <v>-0.27938658266162214</v>
      </c>
      <c r="R82" s="19">
        <f t="shared" si="7"/>
        <v>0</v>
      </c>
      <c r="S82" s="19">
        <f t="shared" si="8"/>
        <v>0</v>
      </c>
    </row>
    <row r="83" spans="1:19" x14ac:dyDescent="0.25">
      <c r="A83" s="26">
        <f>Wellpath!E83</f>
        <v>2400</v>
      </c>
      <c r="B83" s="22">
        <v>0</v>
      </c>
      <c r="C83" s="22">
        <v>0</v>
      </c>
      <c r="D83" s="22">
        <f>SIN(Wellpath!$L83) * SIN(Wellpath!$O83) * (TAN(Dip) * COS(Wellpath!$L83) + SIN(Wellpath!$L83) * COS(Wellpath!$O83)) / SQRT(2)</f>
        <v>1.0243633367890534</v>
      </c>
      <c r="E83" s="20">
        <f>Model!$W$17*((drdp!B83+drdp!K83)*'MSXY-TI1S'!$B83+(drdp!E83+drdp!N83)*'MSXY-TI1S'!$C83+(drdp!H83+drdp!Q83)*'MSXY-TI1S'!$D83)</f>
        <v>-4.11310383444147E-2</v>
      </c>
      <c r="F83" s="20">
        <f>Model!$W$17*((drdp!C83+drdp!L83)*'MSXY-TI1S'!$B83+(drdp!F83+drdp!O83)*'MSXY-TI1S'!$C83+(drdp!I83+drdp!R83)*'MSXY-TI1S'!$D83)</f>
        <v>1.102102850823946E-2</v>
      </c>
      <c r="G83" s="20">
        <f>Model!$W$17*((drdp!D83+drdp!M83)*'MSXY-TI1S'!$B83+(drdp!G83+drdp!P83)*'MSXY-TI1S'!$C83+(drdp!J83+drdp!S83)*'MSXY-TI1S'!$D83)</f>
        <v>0</v>
      </c>
      <c r="H83" s="18">
        <f>Model!$W$17*((drdp!B83)*'MSXY-TI1S'!$B83+(drdp!E83)*'MSXY-TI1S'!$C83+(drdp!H83)*'MSXY-TI1S'!$D83)</f>
        <v>-2.056551917220735E-2</v>
      </c>
      <c r="I83" s="18">
        <f>Model!$W$17*((drdp!C83)*'MSXY-TI1S'!$B83+(drdp!F83)*'MSXY-TI1S'!$C83+(drdp!I83)*'MSXY-TI1S'!$D83)</f>
        <v>5.5105142541197298E-3</v>
      </c>
      <c r="J83" s="18">
        <f>Model!$W$17*((drdp!D83)*'MSXY-TI1S'!$B83+(drdp!G83)*'MSXY-TI1S'!$C83+(drdp!J83)*'MSXY-TI1S'!$D83)</f>
        <v>0</v>
      </c>
      <c r="K83" s="21">
        <f>SUM(E$3:E82)+H83</f>
        <v>-1.0622504835839106</v>
      </c>
      <c r="L83" s="21">
        <f>SUM(F$3:F82)+I83</f>
        <v>0.28462915923587839</v>
      </c>
      <c r="M83" s="21">
        <f>SUM(G$3:G82)+J83</f>
        <v>0</v>
      </c>
      <c r="N83" s="19">
        <f t="shared" si="5"/>
        <v>1.1283760898742519</v>
      </c>
      <c r="O83" s="19">
        <f t="shared" si="5"/>
        <v>8.1013758287323018E-2</v>
      </c>
      <c r="P83" s="19">
        <f t="shared" si="5"/>
        <v>0</v>
      </c>
      <c r="Q83" s="19">
        <f t="shared" si="6"/>
        <v>-0.3023474620403937</v>
      </c>
      <c r="R83" s="19">
        <f t="shared" si="7"/>
        <v>0</v>
      </c>
      <c r="S83" s="19">
        <f t="shared" si="8"/>
        <v>0</v>
      </c>
    </row>
    <row r="84" spans="1:19" x14ac:dyDescent="0.25">
      <c r="A84" s="26">
        <f>Wellpath!E84</f>
        <v>2430</v>
      </c>
      <c r="B84" s="22">
        <v>0</v>
      </c>
      <c r="C84" s="22">
        <v>0</v>
      </c>
      <c r="D84" s="22">
        <f>SIN(Wellpath!$L84) * SIN(Wellpath!$O84) * (TAN(Dip) * COS(Wellpath!$L84) + SIN(Wellpath!$L84) * COS(Wellpath!$O84)) / SQRT(2)</f>
        <v>1.0243633367890534</v>
      </c>
      <c r="E84" s="20">
        <f>Model!$W$17*((drdp!B84+drdp!K84)*'MSXY-TI1S'!$B84+(drdp!E84+drdp!N84)*'MSXY-TI1S'!$C84+(drdp!H84+drdp!Q84)*'MSXY-TI1S'!$D84)</f>
        <v>-4.11310383444147E-2</v>
      </c>
      <c r="F84" s="20">
        <f>Model!$W$17*((drdp!C84+drdp!L84)*'MSXY-TI1S'!$B84+(drdp!F84+drdp!O84)*'MSXY-TI1S'!$C84+(drdp!I84+drdp!R84)*'MSXY-TI1S'!$D84)</f>
        <v>1.102102850823946E-2</v>
      </c>
      <c r="G84" s="20">
        <f>Model!$W$17*((drdp!D84+drdp!M84)*'MSXY-TI1S'!$B84+(drdp!G84+drdp!P84)*'MSXY-TI1S'!$C84+(drdp!J84+drdp!S84)*'MSXY-TI1S'!$D84)</f>
        <v>0</v>
      </c>
      <c r="H84" s="18">
        <f>Model!$W$17*((drdp!B84)*'MSXY-TI1S'!$B84+(drdp!E84)*'MSXY-TI1S'!$C84+(drdp!H84)*'MSXY-TI1S'!$D84)</f>
        <v>-2.056551917220735E-2</v>
      </c>
      <c r="I84" s="18">
        <f>Model!$W$17*((drdp!C84)*'MSXY-TI1S'!$B84+(drdp!F84)*'MSXY-TI1S'!$C84+(drdp!I84)*'MSXY-TI1S'!$D84)</f>
        <v>5.5105142541197298E-3</v>
      </c>
      <c r="J84" s="18">
        <f>Model!$W$17*((drdp!D84)*'MSXY-TI1S'!$B84+(drdp!G84)*'MSXY-TI1S'!$C84+(drdp!J84)*'MSXY-TI1S'!$D84)</f>
        <v>0</v>
      </c>
      <c r="K84" s="21">
        <f>SUM(E$3:E83)+H84</f>
        <v>-1.1033815219283254</v>
      </c>
      <c r="L84" s="21">
        <f>SUM(F$3:F83)+I84</f>
        <v>0.29565018774411783</v>
      </c>
      <c r="M84" s="21">
        <f>SUM(G$3:G83)+J84</f>
        <v>0</v>
      </c>
      <c r="N84" s="19">
        <f t="shared" si="5"/>
        <v>1.2174507829328676</v>
      </c>
      <c r="O84" s="19">
        <f t="shared" si="5"/>
        <v>8.7409033513132117E-2</v>
      </c>
      <c r="P84" s="19">
        <f t="shared" si="5"/>
        <v>0</v>
      </c>
      <c r="Q84" s="19">
        <f t="shared" si="6"/>
        <v>-0.32621495411149987</v>
      </c>
      <c r="R84" s="19">
        <f t="shared" si="7"/>
        <v>0</v>
      </c>
      <c r="S84" s="19">
        <f t="shared" si="8"/>
        <v>0</v>
      </c>
    </row>
    <row r="85" spans="1:19" x14ac:dyDescent="0.25">
      <c r="A85" s="26">
        <f>Wellpath!E85</f>
        <v>2460</v>
      </c>
      <c r="B85" s="22">
        <v>0</v>
      </c>
      <c r="C85" s="22">
        <v>0</v>
      </c>
      <c r="D85" s="22">
        <f>SIN(Wellpath!$L85) * SIN(Wellpath!$O85) * (TAN(Dip) * COS(Wellpath!$L85) + SIN(Wellpath!$L85) * COS(Wellpath!$O85)) / SQRT(2)</f>
        <v>1.0243633367890534</v>
      </c>
      <c r="E85" s="20">
        <f>Model!$W$17*((drdp!B85+drdp!K85)*'MSXY-TI1S'!$B85+(drdp!E85+drdp!N85)*'MSXY-TI1S'!$C85+(drdp!H85+drdp!Q85)*'MSXY-TI1S'!$D85)</f>
        <v>-4.11310383444147E-2</v>
      </c>
      <c r="F85" s="20">
        <f>Model!$W$17*((drdp!C85+drdp!L85)*'MSXY-TI1S'!$B85+(drdp!F85+drdp!O85)*'MSXY-TI1S'!$C85+(drdp!I85+drdp!R85)*'MSXY-TI1S'!$D85)</f>
        <v>1.102102850823946E-2</v>
      </c>
      <c r="G85" s="20">
        <f>Model!$W$17*((drdp!D85+drdp!M85)*'MSXY-TI1S'!$B85+(drdp!G85+drdp!P85)*'MSXY-TI1S'!$C85+(drdp!J85+drdp!S85)*'MSXY-TI1S'!$D85)</f>
        <v>0</v>
      </c>
      <c r="H85" s="18">
        <f>Model!$W$17*((drdp!B85)*'MSXY-TI1S'!$B85+(drdp!E85)*'MSXY-TI1S'!$C85+(drdp!H85)*'MSXY-TI1S'!$D85)</f>
        <v>-2.056551917220735E-2</v>
      </c>
      <c r="I85" s="18">
        <f>Model!$W$17*((drdp!C85)*'MSXY-TI1S'!$B85+(drdp!F85)*'MSXY-TI1S'!$C85+(drdp!I85)*'MSXY-TI1S'!$D85)</f>
        <v>5.5105142541197298E-3</v>
      </c>
      <c r="J85" s="18">
        <f>Model!$W$17*((drdp!D85)*'MSXY-TI1S'!$B85+(drdp!G85)*'MSXY-TI1S'!$C85+(drdp!J85)*'MSXY-TI1S'!$D85)</f>
        <v>0</v>
      </c>
      <c r="K85" s="21">
        <f>SUM(E$3:E84)+H85</f>
        <v>-1.1445125602727402</v>
      </c>
      <c r="L85" s="21">
        <f>SUM(F$3:F84)+I85</f>
        <v>0.30667121625235727</v>
      </c>
      <c r="M85" s="21">
        <f>SUM(G$3:G84)+J85</f>
        <v>0</v>
      </c>
      <c r="N85" s="19">
        <f t="shared" si="5"/>
        <v>1.3099090006220626</v>
      </c>
      <c r="O85" s="19">
        <f t="shared" si="5"/>
        <v>9.4047234877700073E-2</v>
      </c>
      <c r="P85" s="19">
        <f t="shared" si="5"/>
        <v>0</v>
      </c>
      <c r="Q85" s="19">
        <f t="shared" si="6"/>
        <v>-0.35098905887494058</v>
      </c>
      <c r="R85" s="19">
        <f t="shared" si="7"/>
        <v>0</v>
      </c>
      <c r="S85" s="19">
        <f t="shared" si="8"/>
        <v>0</v>
      </c>
    </row>
    <row r="86" spans="1:19" x14ac:dyDescent="0.25">
      <c r="A86" s="26">
        <f>Wellpath!E86</f>
        <v>2490</v>
      </c>
      <c r="B86" s="22">
        <v>0</v>
      </c>
      <c r="C86" s="22">
        <v>0</v>
      </c>
      <c r="D86" s="22">
        <f>SIN(Wellpath!$L86) * SIN(Wellpath!$O86) * (TAN(Dip) * COS(Wellpath!$L86) + SIN(Wellpath!$L86) * COS(Wellpath!$O86)) / SQRT(2)</f>
        <v>1.0243633367890534</v>
      </c>
      <c r="E86" s="20">
        <f>Model!$W$17*((drdp!B86+drdp!K86)*'MSXY-TI1S'!$B86+(drdp!E86+drdp!N86)*'MSXY-TI1S'!$C86+(drdp!H86+drdp!Q86)*'MSXY-TI1S'!$D86)</f>
        <v>-4.11310383444147E-2</v>
      </c>
      <c r="F86" s="20">
        <f>Model!$W$17*((drdp!C86+drdp!L86)*'MSXY-TI1S'!$B86+(drdp!F86+drdp!O86)*'MSXY-TI1S'!$C86+(drdp!I86+drdp!R86)*'MSXY-TI1S'!$D86)</f>
        <v>1.102102850823946E-2</v>
      </c>
      <c r="G86" s="20">
        <f>Model!$W$17*((drdp!D86+drdp!M86)*'MSXY-TI1S'!$B86+(drdp!G86+drdp!P86)*'MSXY-TI1S'!$C86+(drdp!J86+drdp!S86)*'MSXY-TI1S'!$D86)</f>
        <v>0</v>
      </c>
      <c r="H86" s="18">
        <f>Model!$W$17*((drdp!B86)*'MSXY-TI1S'!$B86+(drdp!E86)*'MSXY-TI1S'!$C86+(drdp!H86)*'MSXY-TI1S'!$D86)</f>
        <v>-2.056551917220735E-2</v>
      </c>
      <c r="I86" s="18">
        <f>Model!$W$17*((drdp!C86)*'MSXY-TI1S'!$B86+(drdp!F86)*'MSXY-TI1S'!$C86+(drdp!I86)*'MSXY-TI1S'!$D86)</f>
        <v>5.5105142541197298E-3</v>
      </c>
      <c r="J86" s="18">
        <f>Model!$W$17*((drdp!D86)*'MSXY-TI1S'!$B86+(drdp!G86)*'MSXY-TI1S'!$C86+(drdp!J86)*'MSXY-TI1S'!$D86)</f>
        <v>0</v>
      </c>
      <c r="K86" s="21">
        <f>SUM(E$3:E85)+H86</f>
        <v>-1.185643598617155</v>
      </c>
      <c r="L86" s="21">
        <f>SUM(F$3:F85)+I86</f>
        <v>0.31769224476059671</v>
      </c>
      <c r="M86" s="21">
        <f>SUM(G$3:G85)+J86</f>
        <v>0</v>
      </c>
      <c r="N86" s="19">
        <f t="shared" si="5"/>
        <v>1.4057507429418372</v>
      </c>
      <c r="O86" s="19">
        <f t="shared" si="5"/>
        <v>0.10092836238102688</v>
      </c>
      <c r="P86" s="19">
        <f t="shared" si="5"/>
        <v>0</v>
      </c>
      <c r="Q86" s="19">
        <f t="shared" si="6"/>
        <v>-0.37666977633071586</v>
      </c>
      <c r="R86" s="19">
        <f t="shared" si="7"/>
        <v>0</v>
      </c>
      <c r="S86" s="19">
        <f t="shared" si="8"/>
        <v>0</v>
      </c>
    </row>
    <row r="87" spans="1:19" x14ac:dyDescent="0.25">
      <c r="A87" s="26">
        <f>Wellpath!E87</f>
        <v>2520</v>
      </c>
      <c r="B87" s="22">
        <v>0</v>
      </c>
      <c r="C87" s="22">
        <v>0</v>
      </c>
      <c r="D87" s="22">
        <f>SIN(Wellpath!$L87) * SIN(Wellpath!$O87) * (TAN(Dip) * COS(Wellpath!$L87) + SIN(Wellpath!$L87) * COS(Wellpath!$O87)) / SQRT(2)</f>
        <v>1.0243633367890534</v>
      </c>
      <c r="E87" s="20">
        <f>Model!$W$17*((drdp!B87+drdp!K87)*'MSXY-TI1S'!$B87+(drdp!E87+drdp!N87)*'MSXY-TI1S'!$C87+(drdp!H87+drdp!Q87)*'MSXY-TI1S'!$D87)</f>
        <v>-4.11310383444147E-2</v>
      </c>
      <c r="F87" s="20">
        <f>Model!$W$17*((drdp!C87+drdp!L87)*'MSXY-TI1S'!$B87+(drdp!F87+drdp!O87)*'MSXY-TI1S'!$C87+(drdp!I87+drdp!R87)*'MSXY-TI1S'!$D87)</f>
        <v>1.102102850823946E-2</v>
      </c>
      <c r="G87" s="20">
        <f>Model!$W$17*((drdp!D87+drdp!M87)*'MSXY-TI1S'!$B87+(drdp!G87+drdp!P87)*'MSXY-TI1S'!$C87+(drdp!J87+drdp!S87)*'MSXY-TI1S'!$D87)</f>
        <v>0</v>
      </c>
      <c r="H87" s="18">
        <f>Model!$W$17*((drdp!B87)*'MSXY-TI1S'!$B87+(drdp!E87)*'MSXY-TI1S'!$C87+(drdp!H87)*'MSXY-TI1S'!$D87)</f>
        <v>-2.056551917220735E-2</v>
      </c>
      <c r="I87" s="18">
        <f>Model!$W$17*((drdp!C87)*'MSXY-TI1S'!$B87+(drdp!F87)*'MSXY-TI1S'!$C87+(drdp!I87)*'MSXY-TI1S'!$D87)</f>
        <v>5.5105142541197298E-3</v>
      </c>
      <c r="J87" s="18">
        <f>Model!$W$17*((drdp!D87)*'MSXY-TI1S'!$B87+(drdp!G87)*'MSXY-TI1S'!$C87+(drdp!J87)*'MSXY-TI1S'!$D87)</f>
        <v>0</v>
      </c>
      <c r="K87" s="21">
        <f>SUM(E$3:E86)+H87</f>
        <v>-1.2267746369615697</v>
      </c>
      <c r="L87" s="21">
        <f>SUM(F$3:F86)+I87</f>
        <v>0.32871327326883615</v>
      </c>
      <c r="M87" s="21">
        <f>SUM(G$3:G86)+J87</f>
        <v>0</v>
      </c>
      <c r="N87" s="19">
        <f t="shared" si="5"/>
        <v>1.5049760098921912</v>
      </c>
      <c r="O87" s="19">
        <f t="shared" si="5"/>
        <v>0.10805241602311255</v>
      </c>
      <c r="P87" s="19">
        <f t="shared" si="5"/>
        <v>0</v>
      </c>
      <c r="Q87" s="19">
        <f t="shared" si="6"/>
        <v>-0.40325710647882573</v>
      </c>
      <c r="R87" s="19">
        <f t="shared" si="7"/>
        <v>0</v>
      </c>
      <c r="S87" s="19">
        <f t="shared" si="8"/>
        <v>0</v>
      </c>
    </row>
    <row r="88" spans="1:19" x14ac:dyDescent="0.25">
      <c r="A88" s="26">
        <f>Wellpath!E88</f>
        <v>2550</v>
      </c>
      <c r="B88" s="22">
        <v>0</v>
      </c>
      <c r="C88" s="22">
        <v>0</v>
      </c>
      <c r="D88" s="22">
        <f>SIN(Wellpath!$L88) * SIN(Wellpath!$O88) * (TAN(Dip) * COS(Wellpath!$L88) + SIN(Wellpath!$L88) * COS(Wellpath!$O88)) / SQRT(2)</f>
        <v>1.0243633367890534</v>
      </c>
      <c r="E88" s="20">
        <f>Model!$W$17*((drdp!B88+drdp!K88)*'MSXY-TI1S'!$B88+(drdp!E88+drdp!N88)*'MSXY-TI1S'!$C88+(drdp!H88+drdp!Q88)*'MSXY-TI1S'!$D88)</f>
        <v>-4.11310383444147E-2</v>
      </c>
      <c r="F88" s="20">
        <f>Model!$W$17*((drdp!C88+drdp!L88)*'MSXY-TI1S'!$B88+(drdp!F88+drdp!O88)*'MSXY-TI1S'!$C88+(drdp!I88+drdp!R88)*'MSXY-TI1S'!$D88)</f>
        <v>1.102102850823946E-2</v>
      </c>
      <c r="G88" s="20">
        <f>Model!$W$17*((drdp!D88+drdp!M88)*'MSXY-TI1S'!$B88+(drdp!G88+drdp!P88)*'MSXY-TI1S'!$C88+(drdp!J88+drdp!S88)*'MSXY-TI1S'!$D88)</f>
        <v>0</v>
      </c>
      <c r="H88" s="18">
        <f>Model!$W$17*((drdp!B88)*'MSXY-TI1S'!$B88+(drdp!E88)*'MSXY-TI1S'!$C88+(drdp!H88)*'MSXY-TI1S'!$D88)</f>
        <v>-2.056551917220735E-2</v>
      </c>
      <c r="I88" s="18">
        <f>Model!$W$17*((drdp!C88)*'MSXY-TI1S'!$B88+(drdp!F88)*'MSXY-TI1S'!$C88+(drdp!I88)*'MSXY-TI1S'!$D88)</f>
        <v>5.5105142541197298E-3</v>
      </c>
      <c r="J88" s="18">
        <f>Model!$W$17*((drdp!D88)*'MSXY-TI1S'!$B88+(drdp!G88)*'MSXY-TI1S'!$C88+(drdp!J88)*'MSXY-TI1S'!$D88)</f>
        <v>0</v>
      </c>
      <c r="K88" s="21">
        <f>SUM(E$3:E87)+H88</f>
        <v>-1.2679056753059845</v>
      </c>
      <c r="L88" s="21">
        <f>SUM(F$3:F87)+I88</f>
        <v>0.33973430177707559</v>
      </c>
      <c r="M88" s="21">
        <f>SUM(G$3:G87)+J88</f>
        <v>0</v>
      </c>
      <c r="N88" s="19">
        <f t="shared" si="5"/>
        <v>1.6075848014731247</v>
      </c>
      <c r="O88" s="19">
        <f t="shared" si="5"/>
        <v>0.11541939580395706</v>
      </c>
      <c r="P88" s="19">
        <f t="shared" si="5"/>
        <v>0</v>
      </c>
      <c r="Q88" s="19">
        <f t="shared" si="6"/>
        <v>-0.43075104931927016</v>
      </c>
      <c r="R88" s="19">
        <f t="shared" si="7"/>
        <v>0</v>
      </c>
      <c r="S88" s="19">
        <f t="shared" si="8"/>
        <v>0</v>
      </c>
    </row>
    <row r="89" spans="1:19" x14ac:dyDescent="0.25">
      <c r="A89" s="26">
        <f>Wellpath!E89</f>
        <v>2580</v>
      </c>
      <c r="B89" s="22">
        <v>0</v>
      </c>
      <c r="C89" s="22">
        <v>0</v>
      </c>
      <c r="D89" s="22">
        <f>SIN(Wellpath!$L89) * SIN(Wellpath!$O89) * (TAN(Dip) * COS(Wellpath!$L89) + SIN(Wellpath!$L89) * COS(Wellpath!$O89)) / SQRT(2)</f>
        <v>1.0243633367890534</v>
      </c>
      <c r="E89" s="20">
        <f>Model!$W$17*((drdp!B89+drdp!K89)*'MSXY-TI1S'!$B89+(drdp!E89+drdp!N89)*'MSXY-TI1S'!$C89+(drdp!H89+drdp!Q89)*'MSXY-TI1S'!$D89)</f>
        <v>-4.11310383444147E-2</v>
      </c>
      <c r="F89" s="20">
        <f>Model!$W$17*((drdp!C89+drdp!L89)*'MSXY-TI1S'!$B89+(drdp!F89+drdp!O89)*'MSXY-TI1S'!$C89+(drdp!I89+drdp!R89)*'MSXY-TI1S'!$D89)</f>
        <v>1.102102850823946E-2</v>
      </c>
      <c r="G89" s="20">
        <f>Model!$W$17*((drdp!D89+drdp!M89)*'MSXY-TI1S'!$B89+(drdp!G89+drdp!P89)*'MSXY-TI1S'!$C89+(drdp!J89+drdp!S89)*'MSXY-TI1S'!$D89)</f>
        <v>0</v>
      </c>
      <c r="H89" s="18">
        <f>Model!$W$17*((drdp!B89)*'MSXY-TI1S'!$B89+(drdp!E89)*'MSXY-TI1S'!$C89+(drdp!H89)*'MSXY-TI1S'!$D89)</f>
        <v>-2.056551917220735E-2</v>
      </c>
      <c r="I89" s="18">
        <f>Model!$W$17*((drdp!C89)*'MSXY-TI1S'!$B89+(drdp!F89)*'MSXY-TI1S'!$C89+(drdp!I89)*'MSXY-TI1S'!$D89)</f>
        <v>5.5105142541197298E-3</v>
      </c>
      <c r="J89" s="18">
        <f>Model!$W$17*((drdp!D89)*'MSXY-TI1S'!$B89+(drdp!G89)*'MSXY-TI1S'!$C89+(drdp!J89)*'MSXY-TI1S'!$D89)</f>
        <v>0</v>
      </c>
      <c r="K89" s="21">
        <f>SUM(E$3:E88)+H89</f>
        <v>-1.3090367136503993</v>
      </c>
      <c r="L89" s="21">
        <f>SUM(F$3:F88)+I89</f>
        <v>0.35075533028531503</v>
      </c>
      <c r="M89" s="21">
        <f>SUM(G$3:G88)+J89</f>
        <v>0</v>
      </c>
      <c r="N89" s="19">
        <f t="shared" si="5"/>
        <v>1.7135771176846375</v>
      </c>
      <c r="O89" s="19">
        <f t="shared" si="5"/>
        <v>0.12302930172356043</v>
      </c>
      <c r="P89" s="19">
        <f t="shared" si="5"/>
        <v>0</v>
      </c>
      <c r="Q89" s="19">
        <f t="shared" si="6"/>
        <v>-0.45915160485204914</v>
      </c>
      <c r="R89" s="19">
        <f t="shared" si="7"/>
        <v>0</v>
      </c>
      <c r="S89" s="19">
        <f t="shared" si="8"/>
        <v>0</v>
      </c>
    </row>
    <row r="90" spans="1:19" x14ac:dyDescent="0.25">
      <c r="A90" s="26">
        <f>Wellpath!E90</f>
        <v>2610</v>
      </c>
      <c r="B90" s="22">
        <v>0</v>
      </c>
      <c r="C90" s="22">
        <v>0</v>
      </c>
      <c r="D90" s="22">
        <f>SIN(Wellpath!$L90) * SIN(Wellpath!$O90) * (TAN(Dip) * COS(Wellpath!$L90) + SIN(Wellpath!$L90) * COS(Wellpath!$O90)) / SQRT(2)</f>
        <v>1.0243633367890534</v>
      </c>
      <c r="E90" s="20">
        <f>Model!$W$17*((drdp!B90+drdp!K90)*'MSXY-TI1S'!$B90+(drdp!E90+drdp!N90)*'MSXY-TI1S'!$C90+(drdp!H90+drdp!Q90)*'MSXY-TI1S'!$D90)</f>
        <v>-4.11310383444147E-2</v>
      </c>
      <c r="F90" s="20">
        <f>Model!$W$17*((drdp!C90+drdp!L90)*'MSXY-TI1S'!$B90+(drdp!F90+drdp!O90)*'MSXY-TI1S'!$C90+(drdp!I90+drdp!R90)*'MSXY-TI1S'!$D90)</f>
        <v>1.102102850823946E-2</v>
      </c>
      <c r="G90" s="20">
        <f>Model!$W$17*((drdp!D90+drdp!M90)*'MSXY-TI1S'!$B90+(drdp!G90+drdp!P90)*'MSXY-TI1S'!$C90+(drdp!J90+drdp!S90)*'MSXY-TI1S'!$D90)</f>
        <v>0</v>
      </c>
      <c r="H90" s="18">
        <f>Model!$W$17*((drdp!B90)*'MSXY-TI1S'!$B90+(drdp!E90)*'MSXY-TI1S'!$C90+(drdp!H90)*'MSXY-TI1S'!$D90)</f>
        <v>-2.056551917220735E-2</v>
      </c>
      <c r="I90" s="18">
        <f>Model!$W$17*((drdp!C90)*'MSXY-TI1S'!$B90+(drdp!F90)*'MSXY-TI1S'!$C90+(drdp!I90)*'MSXY-TI1S'!$D90)</f>
        <v>5.5105142541197298E-3</v>
      </c>
      <c r="J90" s="18">
        <f>Model!$W$17*((drdp!D90)*'MSXY-TI1S'!$B90+(drdp!G90)*'MSXY-TI1S'!$C90+(drdp!J90)*'MSXY-TI1S'!$D90)</f>
        <v>0</v>
      </c>
      <c r="K90" s="21">
        <f>SUM(E$3:E89)+H90</f>
        <v>-1.3501677519948141</v>
      </c>
      <c r="L90" s="21">
        <f>SUM(F$3:F89)+I90</f>
        <v>0.36177635879355446</v>
      </c>
      <c r="M90" s="21">
        <f>SUM(G$3:G89)+J90</f>
        <v>0</v>
      </c>
      <c r="N90" s="19">
        <f t="shared" si="5"/>
        <v>1.8229529585267299</v>
      </c>
      <c r="O90" s="19">
        <f t="shared" si="5"/>
        <v>0.13088213378192265</v>
      </c>
      <c r="P90" s="19">
        <f t="shared" si="5"/>
        <v>0</v>
      </c>
      <c r="Q90" s="19">
        <f t="shared" si="6"/>
        <v>-0.48845877307716273</v>
      </c>
      <c r="R90" s="19">
        <f t="shared" si="7"/>
        <v>0</v>
      </c>
      <c r="S90" s="19">
        <f t="shared" si="8"/>
        <v>0</v>
      </c>
    </row>
    <row r="91" spans="1:19" x14ac:dyDescent="0.25">
      <c r="A91" s="26">
        <f>Wellpath!E91</f>
        <v>2640</v>
      </c>
      <c r="B91" s="22">
        <v>0</v>
      </c>
      <c r="C91" s="22">
        <v>0</v>
      </c>
      <c r="D91" s="22">
        <f>SIN(Wellpath!$L91) * SIN(Wellpath!$O91) * (TAN(Dip) * COS(Wellpath!$L91) + SIN(Wellpath!$L91) * COS(Wellpath!$O91)) / SQRT(2)</f>
        <v>1.0243633367890534</v>
      </c>
      <c r="E91" s="20">
        <f>Model!$W$17*((drdp!B91+drdp!K91)*'MSXY-TI1S'!$B91+(drdp!E91+drdp!N91)*'MSXY-TI1S'!$C91+(drdp!H91+drdp!Q91)*'MSXY-TI1S'!$D91)</f>
        <v>-4.11310383444147E-2</v>
      </c>
      <c r="F91" s="20">
        <f>Model!$W$17*((drdp!C91+drdp!L91)*'MSXY-TI1S'!$B91+(drdp!F91+drdp!O91)*'MSXY-TI1S'!$C91+(drdp!I91+drdp!R91)*'MSXY-TI1S'!$D91)</f>
        <v>1.102102850823946E-2</v>
      </c>
      <c r="G91" s="20">
        <f>Model!$W$17*((drdp!D91+drdp!M91)*'MSXY-TI1S'!$B91+(drdp!G91+drdp!P91)*'MSXY-TI1S'!$C91+(drdp!J91+drdp!S91)*'MSXY-TI1S'!$D91)</f>
        <v>0</v>
      </c>
      <c r="H91" s="18">
        <f>Model!$W$17*((drdp!B91)*'MSXY-TI1S'!$B91+(drdp!E91)*'MSXY-TI1S'!$C91+(drdp!H91)*'MSXY-TI1S'!$D91)</f>
        <v>-2.056551917220735E-2</v>
      </c>
      <c r="I91" s="18">
        <f>Model!$W$17*((drdp!C91)*'MSXY-TI1S'!$B91+(drdp!F91)*'MSXY-TI1S'!$C91+(drdp!I91)*'MSXY-TI1S'!$D91)</f>
        <v>5.5105142541197298E-3</v>
      </c>
      <c r="J91" s="18">
        <f>Model!$W$17*((drdp!D91)*'MSXY-TI1S'!$B91+(drdp!G91)*'MSXY-TI1S'!$C91+(drdp!J91)*'MSXY-TI1S'!$D91)</f>
        <v>0</v>
      </c>
      <c r="K91" s="21">
        <f>SUM(E$3:E90)+H91</f>
        <v>-1.3912987903392289</v>
      </c>
      <c r="L91" s="21">
        <f>SUM(F$3:F90)+I91</f>
        <v>0.3727973873017939</v>
      </c>
      <c r="M91" s="21">
        <f>SUM(G$3:G90)+J91</f>
        <v>0</v>
      </c>
      <c r="N91" s="19">
        <f t="shared" si="5"/>
        <v>1.9357123239994016</v>
      </c>
      <c r="O91" s="19">
        <f t="shared" si="5"/>
        <v>0.13897789197904373</v>
      </c>
      <c r="P91" s="19">
        <f t="shared" si="5"/>
        <v>0</v>
      </c>
      <c r="Q91" s="19">
        <f t="shared" si="6"/>
        <v>-0.51867255399461087</v>
      </c>
      <c r="R91" s="19">
        <f t="shared" si="7"/>
        <v>0</v>
      </c>
      <c r="S91" s="19">
        <f t="shared" si="8"/>
        <v>0</v>
      </c>
    </row>
    <row r="92" spans="1:19" x14ac:dyDescent="0.25">
      <c r="A92" s="26">
        <f>Wellpath!E92</f>
        <v>2670</v>
      </c>
      <c r="B92" s="22">
        <v>0</v>
      </c>
      <c r="C92" s="22">
        <v>0</v>
      </c>
      <c r="D92" s="22">
        <f>SIN(Wellpath!$L92) * SIN(Wellpath!$O92) * (TAN(Dip) * COS(Wellpath!$L92) + SIN(Wellpath!$L92) * COS(Wellpath!$O92)) / SQRT(2)</f>
        <v>1.0243633367890534</v>
      </c>
      <c r="E92" s="20">
        <f>Model!$W$17*((drdp!B92+drdp!K92)*'MSXY-TI1S'!$B92+(drdp!E92+drdp!N92)*'MSXY-TI1S'!$C92+(drdp!H92+drdp!Q92)*'MSXY-TI1S'!$D92)</f>
        <v>-4.11310383444147E-2</v>
      </c>
      <c r="F92" s="20">
        <f>Model!$W$17*((drdp!C92+drdp!L92)*'MSXY-TI1S'!$B92+(drdp!F92+drdp!O92)*'MSXY-TI1S'!$C92+(drdp!I92+drdp!R92)*'MSXY-TI1S'!$D92)</f>
        <v>1.102102850823946E-2</v>
      </c>
      <c r="G92" s="20">
        <f>Model!$W$17*((drdp!D92+drdp!M92)*'MSXY-TI1S'!$B92+(drdp!G92+drdp!P92)*'MSXY-TI1S'!$C92+(drdp!J92+drdp!S92)*'MSXY-TI1S'!$D92)</f>
        <v>0</v>
      </c>
      <c r="H92" s="18">
        <f>Model!$W$17*((drdp!B92)*'MSXY-TI1S'!$B92+(drdp!E92)*'MSXY-TI1S'!$C92+(drdp!H92)*'MSXY-TI1S'!$D92)</f>
        <v>-2.056551917220735E-2</v>
      </c>
      <c r="I92" s="18">
        <f>Model!$W$17*((drdp!C92)*'MSXY-TI1S'!$B92+(drdp!F92)*'MSXY-TI1S'!$C92+(drdp!I92)*'MSXY-TI1S'!$D92)</f>
        <v>5.5105142541197298E-3</v>
      </c>
      <c r="J92" s="18">
        <f>Model!$W$17*((drdp!D92)*'MSXY-TI1S'!$B92+(drdp!G92)*'MSXY-TI1S'!$C92+(drdp!J92)*'MSXY-TI1S'!$D92)</f>
        <v>0</v>
      </c>
      <c r="K92" s="21">
        <f>SUM(E$3:E91)+H92</f>
        <v>-1.4324298286836437</v>
      </c>
      <c r="L92" s="21">
        <f>SUM(F$3:F91)+I92</f>
        <v>0.38381841581003334</v>
      </c>
      <c r="M92" s="21">
        <f>SUM(G$3:G91)+J92</f>
        <v>0</v>
      </c>
      <c r="N92" s="19">
        <f t="shared" si="5"/>
        <v>2.0518552141026527</v>
      </c>
      <c r="O92" s="19">
        <f t="shared" si="5"/>
        <v>0.14731657631492365</v>
      </c>
      <c r="P92" s="19">
        <f t="shared" si="5"/>
        <v>0</v>
      </c>
      <c r="Q92" s="19">
        <f t="shared" si="6"/>
        <v>-0.54979294760439357</v>
      </c>
      <c r="R92" s="19">
        <f t="shared" si="7"/>
        <v>0</v>
      </c>
      <c r="S92" s="19">
        <f t="shared" si="8"/>
        <v>0</v>
      </c>
    </row>
    <row r="93" spans="1:19" x14ac:dyDescent="0.25">
      <c r="A93" s="26">
        <f>Wellpath!E93</f>
        <v>2700</v>
      </c>
      <c r="B93" s="22">
        <v>0</v>
      </c>
      <c r="C93" s="22">
        <v>0</v>
      </c>
      <c r="D93" s="22">
        <f>SIN(Wellpath!$L93) * SIN(Wellpath!$O93) * (TAN(Dip) * COS(Wellpath!$L93) + SIN(Wellpath!$L93) * COS(Wellpath!$O93)) / SQRT(2)</f>
        <v>1.0243633367890534</v>
      </c>
      <c r="E93" s="20">
        <f>Model!$W$17*((drdp!B93+drdp!K93)*'MSXY-TI1S'!$B93+(drdp!E93+drdp!N93)*'MSXY-TI1S'!$C93+(drdp!H93+drdp!Q93)*'MSXY-TI1S'!$D93)</f>
        <v>-4.11310383444147E-2</v>
      </c>
      <c r="F93" s="20">
        <f>Model!$W$17*((drdp!C93+drdp!L93)*'MSXY-TI1S'!$B93+(drdp!F93+drdp!O93)*'MSXY-TI1S'!$C93+(drdp!I93+drdp!R93)*'MSXY-TI1S'!$D93)</f>
        <v>1.102102850823946E-2</v>
      </c>
      <c r="G93" s="20">
        <f>Model!$W$17*((drdp!D93+drdp!M93)*'MSXY-TI1S'!$B93+(drdp!G93+drdp!P93)*'MSXY-TI1S'!$C93+(drdp!J93+drdp!S93)*'MSXY-TI1S'!$D93)</f>
        <v>0</v>
      </c>
      <c r="H93" s="18">
        <f>Model!$W$17*((drdp!B93)*'MSXY-TI1S'!$B93+(drdp!E93)*'MSXY-TI1S'!$C93+(drdp!H93)*'MSXY-TI1S'!$D93)</f>
        <v>-2.056551917220735E-2</v>
      </c>
      <c r="I93" s="18">
        <f>Model!$W$17*((drdp!C93)*'MSXY-TI1S'!$B93+(drdp!F93)*'MSXY-TI1S'!$C93+(drdp!I93)*'MSXY-TI1S'!$D93)</f>
        <v>5.5105142541197298E-3</v>
      </c>
      <c r="J93" s="18">
        <f>Model!$W$17*((drdp!D93)*'MSXY-TI1S'!$B93+(drdp!G93)*'MSXY-TI1S'!$C93+(drdp!J93)*'MSXY-TI1S'!$D93)</f>
        <v>0</v>
      </c>
      <c r="K93" s="21">
        <f>SUM(E$3:E92)+H93</f>
        <v>-1.4735608670280584</v>
      </c>
      <c r="L93" s="21">
        <f>SUM(F$3:F92)+I93</f>
        <v>0.39483944431827278</v>
      </c>
      <c r="M93" s="21">
        <f>SUM(G$3:G92)+J93</f>
        <v>0</v>
      </c>
      <c r="N93" s="19">
        <f t="shared" si="5"/>
        <v>2.1713816288364831</v>
      </c>
      <c r="O93" s="19">
        <f t="shared" si="5"/>
        <v>0.15589818678956244</v>
      </c>
      <c r="P93" s="19">
        <f t="shared" si="5"/>
        <v>0</v>
      </c>
      <c r="Q93" s="19">
        <f t="shared" si="6"/>
        <v>-0.58181995390651087</v>
      </c>
      <c r="R93" s="19">
        <f t="shared" si="7"/>
        <v>0</v>
      </c>
      <c r="S93" s="19">
        <f t="shared" si="8"/>
        <v>0</v>
      </c>
    </row>
    <row r="94" spans="1:19" x14ac:dyDescent="0.25">
      <c r="A94" s="26">
        <f>Wellpath!E94</f>
        <v>2730</v>
      </c>
      <c r="B94" s="22">
        <v>0</v>
      </c>
      <c r="C94" s="22">
        <v>0</v>
      </c>
      <c r="D94" s="22">
        <f>SIN(Wellpath!$L94) * SIN(Wellpath!$O94) * (TAN(Dip) * COS(Wellpath!$L94) + SIN(Wellpath!$L94) * COS(Wellpath!$O94)) / SQRT(2)</f>
        <v>1.0243633367890534</v>
      </c>
      <c r="E94" s="20">
        <f>Model!$W$17*((drdp!B94+drdp!K94)*'MSXY-TI1S'!$B94+(drdp!E94+drdp!N94)*'MSXY-TI1S'!$C94+(drdp!H94+drdp!Q94)*'MSXY-TI1S'!$D94)</f>
        <v>-4.11310383444147E-2</v>
      </c>
      <c r="F94" s="20">
        <f>Model!$W$17*((drdp!C94+drdp!L94)*'MSXY-TI1S'!$B94+(drdp!F94+drdp!O94)*'MSXY-TI1S'!$C94+(drdp!I94+drdp!R94)*'MSXY-TI1S'!$D94)</f>
        <v>1.102102850823946E-2</v>
      </c>
      <c r="G94" s="20">
        <f>Model!$W$17*((drdp!D94+drdp!M94)*'MSXY-TI1S'!$B94+(drdp!G94+drdp!P94)*'MSXY-TI1S'!$C94+(drdp!J94+drdp!S94)*'MSXY-TI1S'!$D94)</f>
        <v>0</v>
      </c>
      <c r="H94" s="18">
        <f>Model!$W$17*((drdp!B94)*'MSXY-TI1S'!$B94+(drdp!E94)*'MSXY-TI1S'!$C94+(drdp!H94)*'MSXY-TI1S'!$D94)</f>
        <v>-2.056551917220735E-2</v>
      </c>
      <c r="I94" s="18">
        <f>Model!$W$17*((drdp!C94)*'MSXY-TI1S'!$B94+(drdp!F94)*'MSXY-TI1S'!$C94+(drdp!I94)*'MSXY-TI1S'!$D94)</f>
        <v>5.5105142541197298E-3</v>
      </c>
      <c r="J94" s="18">
        <f>Model!$W$17*((drdp!D94)*'MSXY-TI1S'!$B94+(drdp!G94)*'MSXY-TI1S'!$C94+(drdp!J94)*'MSXY-TI1S'!$D94)</f>
        <v>0</v>
      </c>
      <c r="K94" s="21">
        <f>SUM(E$3:E93)+H94</f>
        <v>-1.5146919053724732</v>
      </c>
      <c r="L94" s="21">
        <f>SUM(F$3:F93)+I94</f>
        <v>0.40586047282651222</v>
      </c>
      <c r="M94" s="21">
        <f>SUM(G$3:G93)+J94</f>
        <v>0</v>
      </c>
      <c r="N94" s="19">
        <f t="shared" si="5"/>
        <v>2.2942915682008933</v>
      </c>
      <c r="O94" s="19">
        <f t="shared" si="5"/>
        <v>0.16472272340296007</v>
      </c>
      <c r="P94" s="19">
        <f t="shared" si="5"/>
        <v>0</v>
      </c>
      <c r="Q94" s="19">
        <f t="shared" si="6"/>
        <v>-0.61475357290096266</v>
      </c>
      <c r="R94" s="19">
        <f t="shared" si="7"/>
        <v>0</v>
      </c>
      <c r="S94" s="19">
        <f t="shared" si="8"/>
        <v>0</v>
      </c>
    </row>
    <row r="95" spans="1:19" x14ac:dyDescent="0.25">
      <c r="A95" s="26">
        <f>Wellpath!E95</f>
        <v>2760</v>
      </c>
      <c r="B95" s="22">
        <v>0</v>
      </c>
      <c r="C95" s="22">
        <v>0</v>
      </c>
      <c r="D95" s="22">
        <f>SIN(Wellpath!$L95) * SIN(Wellpath!$O95) * (TAN(Dip) * COS(Wellpath!$L95) + SIN(Wellpath!$L95) * COS(Wellpath!$O95)) / SQRT(2)</f>
        <v>1.0243633367890534</v>
      </c>
      <c r="E95" s="20">
        <f>Model!$W$17*((drdp!B95+drdp!K95)*'MSXY-TI1S'!$B95+(drdp!E95+drdp!N95)*'MSXY-TI1S'!$C95+(drdp!H95+drdp!Q95)*'MSXY-TI1S'!$D95)</f>
        <v>-4.11310383444147E-2</v>
      </c>
      <c r="F95" s="20">
        <f>Model!$W$17*((drdp!C95+drdp!L95)*'MSXY-TI1S'!$B95+(drdp!F95+drdp!O95)*'MSXY-TI1S'!$C95+(drdp!I95+drdp!R95)*'MSXY-TI1S'!$D95)</f>
        <v>1.102102850823946E-2</v>
      </c>
      <c r="G95" s="20">
        <f>Model!$W$17*((drdp!D95+drdp!M95)*'MSXY-TI1S'!$B95+(drdp!G95+drdp!P95)*'MSXY-TI1S'!$C95+(drdp!J95+drdp!S95)*'MSXY-TI1S'!$D95)</f>
        <v>0</v>
      </c>
      <c r="H95" s="18">
        <f>Model!$W$17*((drdp!B95)*'MSXY-TI1S'!$B95+(drdp!E95)*'MSXY-TI1S'!$C95+(drdp!H95)*'MSXY-TI1S'!$D95)</f>
        <v>-2.056551917220735E-2</v>
      </c>
      <c r="I95" s="18">
        <f>Model!$W$17*((drdp!C95)*'MSXY-TI1S'!$B95+(drdp!F95)*'MSXY-TI1S'!$C95+(drdp!I95)*'MSXY-TI1S'!$D95)</f>
        <v>5.5105142541197298E-3</v>
      </c>
      <c r="J95" s="18">
        <f>Model!$W$17*((drdp!D95)*'MSXY-TI1S'!$B95+(drdp!G95)*'MSXY-TI1S'!$C95+(drdp!J95)*'MSXY-TI1S'!$D95)</f>
        <v>0</v>
      </c>
      <c r="K95" s="21">
        <f>SUM(E$3:E94)+H95</f>
        <v>-1.555822943716888</v>
      </c>
      <c r="L95" s="21">
        <f>SUM(F$3:F94)+I95</f>
        <v>0.41688150133475166</v>
      </c>
      <c r="M95" s="21">
        <f>SUM(G$3:G94)+J95</f>
        <v>0</v>
      </c>
      <c r="N95" s="19">
        <f t="shared" si="5"/>
        <v>2.4205850321958828</v>
      </c>
      <c r="O95" s="19">
        <f t="shared" si="5"/>
        <v>0.17379018615511654</v>
      </c>
      <c r="P95" s="19">
        <f t="shared" si="5"/>
        <v>0</v>
      </c>
      <c r="Q95" s="19">
        <f t="shared" si="6"/>
        <v>-0.64859380458774907</v>
      </c>
      <c r="R95" s="19">
        <f t="shared" si="7"/>
        <v>0</v>
      </c>
      <c r="S95" s="19">
        <f t="shared" si="8"/>
        <v>0</v>
      </c>
    </row>
    <row r="96" spans="1:19" x14ac:dyDescent="0.25">
      <c r="A96" s="26">
        <f>Wellpath!E96</f>
        <v>2790</v>
      </c>
      <c r="B96" s="22">
        <v>0</v>
      </c>
      <c r="C96" s="22">
        <v>0</v>
      </c>
      <c r="D96" s="22">
        <f>SIN(Wellpath!$L96) * SIN(Wellpath!$O96) * (TAN(Dip) * COS(Wellpath!$L96) + SIN(Wellpath!$L96) * COS(Wellpath!$O96)) / SQRT(2)</f>
        <v>1.0243633367890534</v>
      </c>
      <c r="E96" s="20">
        <f>Model!$W$17*((drdp!B96+drdp!K96)*'MSXY-TI1S'!$B96+(drdp!E96+drdp!N96)*'MSXY-TI1S'!$C96+(drdp!H96+drdp!Q96)*'MSXY-TI1S'!$D96)</f>
        <v>-4.11310383444147E-2</v>
      </c>
      <c r="F96" s="20">
        <f>Model!$W$17*((drdp!C96+drdp!L96)*'MSXY-TI1S'!$B96+(drdp!F96+drdp!O96)*'MSXY-TI1S'!$C96+(drdp!I96+drdp!R96)*'MSXY-TI1S'!$D96)</f>
        <v>1.102102850823946E-2</v>
      </c>
      <c r="G96" s="20">
        <f>Model!$W$17*((drdp!D96+drdp!M96)*'MSXY-TI1S'!$B96+(drdp!G96+drdp!P96)*'MSXY-TI1S'!$C96+(drdp!J96+drdp!S96)*'MSXY-TI1S'!$D96)</f>
        <v>0</v>
      </c>
      <c r="H96" s="18">
        <f>Model!$W$17*((drdp!B96)*'MSXY-TI1S'!$B96+(drdp!E96)*'MSXY-TI1S'!$C96+(drdp!H96)*'MSXY-TI1S'!$D96)</f>
        <v>-2.056551917220735E-2</v>
      </c>
      <c r="I96" s="18">
        <f>Model!$W$17*((drdp!C96)*'MSXY-TI1S'!$B96+(drdp!F96)*'MSXY-TI1S'!$C96+(drdp!I96)*'MSXY-TI1S'!$D96)</f>
        <v>5.5105142541197298E-3</v>
      </c>
      <c r="J96" s="18">
        <f>Model!$W$17*((drdp!D96)*'MSXY-TI1S'!$B96+(drdp!G96)*'MSXY-TI1S'!$C96+(drdp!J96)*'MSXY-TI1S'!$D96)</f>
        <v>0</v>
      </c>
      <c r="K96" s="21">
        <f>SUM(E$3:E95)+H96</f>
        <v>-1.5969539820613028</v>
      </c>
      <c r="L96" s="21">
        <f>SUM(F$3:F95)+I96</f>
        <v>0.4279025298429911</v>
      </c>
      <c r="M96" s="21">
        <f>SUM(G$3:G95)+J96</f>
        <v>0</v>
      </c>
      <c r="N96" s="19">
        <f t="shared" si="5"/>
        <v>2.5502620208214517</v>
      </c>
      <c r="O96" s="19">
        <f t="shared" si="5"/>
        <v>0.18310057504603189</v>
      </c>
      <c r="P96" s="19">
        <f t="shared" si="5"/>
        <v>0</v>
      </c>
      <c r="Q96" s="19">
        <f t="shared" si="6"/>
        <v>-0.68334064896687008</v>
      </c>
      <c r="R96" s="19">
        <f t="shared" si="7"/>
        <v>0</v>
      </c>
      <c r="S96" s="19">
        <f t="shared" si="8"/>
        <v>0</v>
      </c>
    </row>
    <row r="97" spans="1:19" x14ac:dyDescent="0.25">
      <c r="A97" s="26">
        <f>Wellpath!E97</f>
        <v>2820</v>
      </c>
      <c r="B97" s="22">
        <v>0</v>
      </c>
      <c r="C97" s="22">
        <v>0</v>
      </c>
      <c r="D97" s="22">
        <f>SIN(Wellpath!$L97) * SIN(Wellpath!$O97) * (TAN(Dip) * COS(Wellpath!$L97) + SIN(Wellpath!$L97) * COS(Wellpath!$O97)) / SQRT(2)</f>
        <v>1.0243633367890534</v>
      </c>
      <c r="E97" s="20">
        <f>Model!$W$17*((drdp!B97+drdp!K97)*'MSXY-TI1S'!$B97+(drdp!E97+drdp!N97)*'MSXY-TI1S'!$C97+(drdp!H97+drdp!Q97)*'MSXY-TI1S'!$D97)</f>
        <v>-4.11310383444147E-2</v>
      </c>
      <c r="F97" s="20">
        <f>Model!$W$17*((drdp!C97+drdp!L97)*'MSXY-TI1S'!$B97+(drdp!F97+drdp!O97)*'MSXY-TI1S'!$C97+(drdp!I97+drdp!R97)*'MSXY-TI1S'!$D97)</f>
        <v>1.102102850823946E-2</v>
      </c>
      <c r="G97" s="20">
        <f>Model!$W$17*((drdp!D97+drdp!M97)*'MSXY-TI1S'!$B97+(drdp!G97+drdp!P97)*'MSXY-TI1S'!$C97+(drdp!J97+drdp!S97)*'MSXY-TI1S'!$D97)</f>
        <v>0</v>
      </c>
      <c r="H97" s="18">
        <f>Model!$W$17*((drdp!B97)*'MSXY-TI1S'!$B97+(drdp!E97)*'MSXY-TI1S'!$C97+(drdp!H97)*'MSXY-TI1S'!$D97)</f>
        <v>-2.056551917220735E-2</v>
      </c>
      <c r="I97" s="18">
        <f>Model!$W$17*((drdp!C97)*'MSXY-TI1S'!$B97+(drdp!F97)*'MSXY-TI1S'!$C97+(drdp!I97)*'MSXY-TI1S'!$D97)</f>
        <v>5.5105142541197298E-3</v>
      </c>
      <c r="J97" s="18">
        <f>Model!$W$17*((drdp!D97)*'MSXY-TI1S'!$B97+(drdp!G97)*'MSXY-TI1S'!$C97+(drdp!J97)*'MSXY-TI1S'!$D97)</f>
        <v>0</v>
      </c>
      <c r="K97" s="21">
        <f>SUM(E$3:E96)+H97</f>
        <v>-1.6380850204057176</v>
      </c>
      <c r="L97" s="21">
        <f>SUM(F$3:F96)+I97</f>
        <v>0.43892355835123054</v>
      </c>
      <c r="M97" s="21">
        <f>SUM(G$3:G96)+J97</f>
        <v>0</v>
      </c>
      <c r="N97" s="19">
        <f t="shared" si="5"/>
        <v>2.6833225340776004</v>
      </c>
      <c r="O97" s="19">
        <f t="shared" si="5"/>
        <v>0.19265389007570607</v>
      </c>
      <c r="P97" s="19">
        <f t="shared" si="5"/>
        <v>0</v>
      </c>
      <c r="Q97" s="19">
        <f t="shared" si="6"/>
        <v>-0.71899410603832559</v>
      </c>
      <c r="R97" s="19">
        <f t="shared" si="7"/>
        <v>0</v>
      </c>
      <c r="S97" s="19">
        <f t="shared" si="8"/>
        <v>0</v>
      </c>
    </row>
    <row r="98" spans="1:19" x14ac:dyDescent="0.25">
      <c r="A98" s="26">
        <f>Wellpath!E98</f>
        <v>2850</v>
      </c>
      <c r="B98" s="22">
        <v>0</v>
      </c>
      <c r="C98" s="22">
        <v>0</v>
      </c>
      <c r="D98" s="22">
        <f>SIN(Wellpath!$L98) * SIN(Wellpath!$O98) * (TAN(Dip) * COS(Wellpath!$L98) + SIN(Wellpath!$L98) * COS(Wellpath!$O98)) / SQRT(2)</f>
        <v>1.0243633367890534</v>
      </c>
      <c r="E98" s="20">
        <f>Model!$W$17*((drdp!B98+drdp!K98)*'MSXY-TI1S'!$B98+(drdp!E98+drdp!N98)*'MSXY-TI1S'!$C98+(drdp!H98+drdp!Q98)*'MSXY-TI1S'!$D98)</f>
        <v>-4.11310383444147E-2</v>
      </c>
      <c r="F98" s="20">
        <f>Model!$W$17*((drdp!C98+drdp!L98)*'MSXY-TI1S'!$B98+(drdp!F98+drdp!O98)*'MSXY-TI1S'!$C98+(drdp!I98+drdp!R98)*'MSXY-TI1S'!$D98)</f>
        <v>1.102102850823946E-2</v>
      </c>
      <c r="G98" s="20">
        <f>Model!$W$17*((drdp!D98+drdp!M98)*'MSXY-TI1S'!$B98+(drdp!G98+drdp!P98)*'MSXY-TI1S'!$C98+(drdp!J98+drdp!S98)*'MSXY-TI1S'!$D98)</f>
        <v>0</v>
      </c>
      <c r="H98" s="18">
        <f>Model!$W$17*((drdp!B98)*'MSXY-TI1S'!$B98+(drdp!E98)*'MSXY-TI1S'!$C98+(drdp!H98)*'MSXY-TI1S'!$D98)</f>
        <v>-2.056551917220735E-2</v>
      </c>
      <c r="I98" s="18">
        <f>Model!$W$17*((drdp!C98)*'MSXY-TI1S'!$B98+(drdp!F98)*'MSXY-TI1S'!$C98+(drdp!I98)*'MSXY-TI1S'!$D98)</f>
        <v>5.5105142541197298E-3</v>
      </c>
      <c r="J98" s="18">
        <f>Model!$W$17*((drdp!D98)*'MSXY-TI1S'!$B98+(drdp!G98)*'MSXY-TI1S'!$C98+(drdp!J98)*'MSXY-TI1S'!$D98)</f>
        <v>0</v>
      </c>
      <c r="K98" s="21">
        <f>SUM(E$3:E97)+H98</f>
        <v>-1.6792160587501324</v>
      </c>
      <c r="L98" s="21">
        <f>SUM(F$3:F97)+I98</f>
        <v>0.44994458685946997</v>
      </c>
      <c r="M98" s="21">
        <f>SUM(G$3:G97)+J98</f>
        <v>0</v>
      </c>
      <c r="N98" s="19">
        <f t="shared" si="5"/>
        <v>2.8197665719643279</v>
      </c>
      <c r="O98" s="19">
        <f t="shared" si="5"/>
        <v>0.20245013124413913</v>
      </c>
      <c r="P98" s="19">
        <f t="shared" si="5"/>
        <v>0</v>
      </c>
      <c r="Q98" s="19">
        <f t="shared" si="6"/>
        <v>-0.75555417580211581</v>
      </c>
      <c r="R98" s="19">
        <f t="shared" si="7"/>
        <v>0</v>
      </c>
      <c r="S98" s="19">
        <f t="shared" si="8"/>
        <v>0</v>
      </c>
    </row>
    <row r="99" spans="1:19" x14ac:dyDescent="0.25">
      <c r="A99" s="26">
        <f>Wellpath!E99</f>
        <v>2880</v>
      </c>
      <c r="B99" s="22">
        <v>0</v>
      </c>
      <c r="C99" s="22">
        <v>0</v>
      </c>
      <c r="D99" s="22">
        <f>SIN(Wellpath!$L99) * SIN(Wellpath!$O99) * (TAN(Dip) * COS(Wellpath!$L99) + SIN(Wellpath!$L99) * COS(Wellpath!$O99)) / SQRT(2)</f>
        <v>1.0243633367890534</v>
      </c>
      <c r="E99" s="20">
        <f>Model!$W$17*((drdp!B99+drdp!K99)*'MSXY-TI1S'!$B99+(drdp!E99+drdp!N99)*'MSXY-TI1S'!$C99+(drdp!H99+drdp!Q99)*'MSXY-TI1S'!$D99)</f>
        <v>-4.11310383444147E-2</v>
      </c>
      <c r="F99" s="20">
        <f>Model!$W$17*((drdp!C99+drdp!L99)*'MSXY-TI1S'!$B99+(drdp!F99+drdp!O99)*'MSXY-TI1S'!$C99+(drdp!I99+drdp!R99)*'MSXY-TI1S'!$D99)</f>
        <v>1.102102850823946E-2</v>
      </c>
      <c r="G99" s="20">
        <f>Model!$W$17*((drdp!D99+drdp!M99)*'MSXY-TI1S'!$B99+(drdp!G99+drdp!P99)*'MSXY-TI1S'!$C99+(drdp!J99+drdp!S99)*'MSXY-TI1S'!$D99)</f>
        <v>0</v>
      </c>
      <c r="H99" s="18">
        <f>Model!$W$17*((drdp!B99)*'MSXY-TI1S'!$B99+(drdp!E99)*'MSXY-TI1S'!$C99+(drdp!H99)*'MSXY-TI1S'!$D99)</f>
        <v>-2.056551917220735E-2</v>
      </c>
      <c r="I99" s="18">
        <f>Model!$W$17*((drdp!C99)*'MSXY-TI1S'!$B99+(drdp!F99)*'MSXY-TI1S'!$C99+(drdp!I99)*'MSXY-TI1S'!$D99)</f>
        <v>5.5105142541197298E-3</v>
      </c>
      <c r="J99" s="18">
        <f>Model!$W$17*((drdp!D99)*'MSXY-TI1S'!$B99+(drdp!G99)*'MSXY-TI1S'!$C99+(drdp!J99)*'MSXY-TI1S'!$D99)</f>
        <v>0</v>
      </c>
      <c r="K99" s="21">
        <f>SUM(E$3:E98)+H99</f>
        <v>-1.7203470970945471</v>
      </c>
      <c r="L99" s="21">
        <f>SUM(F$3:F98)+I99</f>
        <v>0.46096561536770941</v>
      </c>
      <c r="M99" s="21">
        <f>SUM(G$3:G98)+J99</f>
        <v>0</v>
      </c>
      <c r="N99" s="19">
        <f t="shared" si="5"/>
        <v>2.9595941344816352</v>
      </c>
      <c r="O99" s="19">
        <f t="shared" si="5"/>
        <v>0.21248929855133103</v>
      </c>
      <c r="P99" s="19">
        <f t="shared" si="5"/>
        <v>0</v>
      </c>
      <c r="Q99" s="19">
        <f t="shared" si="6"/>
        <v>-0.79302085825824042</v>
      </c>
      <c r="R99" s="19">
        <f t="shared" si="7"/>
        <v>0</v>
      </c>
      <c r="S99" s="19">
        <f t="shared" si="8"/>
        <v>0</v>
      </c>
    </row>
    <row r="100" spans="1:19" x14ac:dyDescent="0.25">
      <c r="A100" s="26">
        <f>Wellpath!E100</f>
        <v>2910</v>
      </c>
      <c r="B100" s="22">
        <v>0</v>
      </c>
      <c r="C100" s="22">
        <v>0</v>
      </c>
      <c r="D100" s="22">
        <f>SIN(Wellpath!$L100) * SIN(Wellpath!$O100) * (TAN(Dip) * COS(Wellpath!$L100) + SIN(Wellpath!$L100) * COS(Wellpath!$O100)) / SQRT(2)</f>
        <v>1.0243633367890534</v>
      </c>
      <c r="E100" s="20">
        <f>Model!$W$17*((drdp!B100+drdp!K100)*'MSXY-TI1S'!$B100+(drdp!E100+drdp!N100)*'MSXY-TI1S'!$C100+(drdp!H100+drdp!Q100)*'MSXY-TI1S'!$D100)</f>
        <v>-4.11310383444147E-2</v>
      </c>
      <c r="F100" s="20">
        <f>Model!$W$17*((drdp!C100+drdp!L100)*'MSXY-TI1S'!$B100+(drdp!F100+drdp!O100)*'MSXY-TI1S'!$C100+(drdp!I100+drdp!R100)*'MSXY-TI1S'!$D100)</f>
        <v>1.102102850823946E-2</v>
      </c>
      <c r="G100" s="20">
        <f>Model!$W$17*((drdp!D100+drdp!M100)*'MSXY-TI1S'!$B100+(drdp!G100+drdp!P100)*'MSXY-TI1S'!$C100+(drdp!J100+drdp!S100)*'MSXY-TI1S'!$D100)</f>
        <v>0</v>
      </c>
      <c r="H100" s="18">
        <f>Model!$W$17*((drdp!B100)*'MSXY-TI1S'!$B100+(drdp!E100)*'MSXY-TI1S'!$C100+(drdp!H100)*'MSXY-TI1S'!$D100)</f>
        <v>-2.056551917220735E-2</v>
      </c>
      <c r="I100" s="18">
        <f>Model!$W$17*((drdp!C100)*'MSXY-TI1S'!$B100+(drdp!F100)*'MSXY-TI1S'!$C100+(drdp!I100)*'MSXY-TI1S'!$D100)</f>
        <v>5.5105142541197298E-3</v>
      </c>
      <c r="J100" s="18">
        <f>Model!$W$17*((drdp!D100)*'MSXY-TI1S'!$B100+(drdp!G100)*'MSXY-TI1S'!$C100+(drdp!J100)*'MSXY-TI1S'!$D100)</f>
        <v>0</v>
      </c>
      <c r="K100" s="21">
        <f>SUM(E$3:E99)+H100</f>
        <v>-1.7614781354389619</v>
      </c>
      <c r="L100" s="21">
        <f>SUM(F$3:F99)+I100</f>
        <v>0.47198664387594885</v>
      </c>
      <c r="M100" s="21">
        <f>SUM(G$3:G99)+J100</f>
        <v>0</v>
      </c>
      <c r="N100" s="19">
        <f t="shared" si="5"/>
        <v>3.1028052216295219</v>
      </c>
      <c r="O100" s="19">
        <f t="shared" si="5"/>
        <v>0.22277139199728177</v>
      </c>
      <c r="P100" s="19">
        <f t="shared" si="5"/>
        <v>0</v>
      </c>
      <c r="Q100" s="19">
        <f t="shared" si="6"/>
        <v>-0.83139415340669975</v>
      </c>
      <c r="R100" s="19">
        <f t="shared" si="7"/>
        <v>0</v>
      </c>
      <c r="S100" s="19">
        <f t="shared" si="8"/>
        <v>0</v>
      </c>
    </row>
    <row r="101" spans="1:19" x14ac:dyDescent="0.25">
      <c r="A101" s="26">
        <f>Wellpath!E101</f>
        <v>2940</v>
      </c>
      <c r="B101" s="22">
        <v>0</v>
      </c>
      <c r="C101" s="22">
        <v>0</v>
      </c>
      <c r="D101" s="22">
        <f>SIN(Wellpath!$L101) * SIN(Wellpath!$O101) * (TAN(Dip) * COS(Wellpath!$L101) + SIN(Wellpath!$L101) * COS(Wellpath!$O101)) / SQRT(2)</f>
        <v>1.0243633367890534</v>
      </c>
      <c r="E101" s="20">
        <f>Model!$W$17*((drdp!B101+drdp!K101)*'MSXY-TI1S'!$B101+(drdp!E101+drdp!N101)*'MSXY-TI1S'!$C101+(drdp!H101+drdp!Q101)*'MSXY-TI1S'!$D101)</f>
        <v>-4.11310383444147E-2</v>
      </c>
      <c r="F101" s="20">
        <f>Model!$W$17*((drdp!C101+drdp!L101)*'MSXY-TI1S'!$B101+(drdp!F101+drdp!O101)*'MSXY-TI1S'!$C101+(drdp!I101+drdp!R101)*'MSXY-TI1S'!$D101)</f>
        <v>1.102102850823946E-2</v>
      </c>
      <c r="G101" s="20">
        <f>Model!$W$17*((drdp!D101+drdp!M101)*'MSXY-TI1S'!$B101+(drdp!G101+drdp!P101)*'MSXY-TI1S'!$C101+(drdp!J101+drdp!S101)*'MSXY-TI1S'!$D101)</f>
        <v>0</v>
      </c>
      <c r="H101" s="18">
        <f>Model!$W$17*((drdp!B101)*'MSXY-TI1S'!$B101+(drdp!E101)*'MSXY-TI1S'!$C101+(drdp!H101)*'MSXY-TI1S'!$D101)</f>
        <v>-2.056551917220735E-2</v>
      </c>
      <c r="I101" s="18">
        <f>Model!$W$17*((drdp!C101)*'MSXY-TI1S'!$B101+(drdp!F101)*'MSXY-TI1S'!$C101+(drdp!I101)*'MSXY-TI1S'!$D101)</f>
        <v>5.5105142541197298E-3</v>
      </c>
      <c r="J101" s="18">
        <f>Model!$W$17*((drdp!D101)*'MSXY-TI1S'!$B101+(drdp!G101)*'MSXY-TI1S'!$C101+(drdp!J101)*'MSXY-TI1S'!$D101)</f>
        <v>0</v>
      </c>
      <c r="K101" s="21">
        <f>SUM(E$3:E100)+H101</f>
        <v>-1.8026091737833767</v>
      </c>
      <c r="L101" s="21">
        <f>SUM(F$3:F100)+I101</f>
        <v>0.48300767238418829</v>
      </c>
      <c r="M101" s="21">
        <f>SUM(G$3:G100)+J101</f>
        <v>0</v>
      </c>
      <c r="N101" s="19">
        <f t="shared" si="5"/>
        <v>3.2493998334079879</v>
      </c>
      <c r="O101" s="19">
        <f t="shared" si="5"/>
        <v>0.23329641158199138</v>
      </c>
      <c r="P101" s="19">
        <f t="shared" si="5"/>
        <v>0</v>
      </c>
      <c r="Q101" s="19">
        <f t="shared" si="6"/>
        <v>-0.87067406124749358</v>
      </c>
      <c r="R101" s="19">
        <f t="shared" si="7"/>
        <v>0</v>
      </c>
      <c r="S101" s="19">
        <f t="shared" si="8"/>
        <v>0</v>
      </c>
    </row>
    <row r="102" spans="1:19" x14ac:dyDescent="0.25">
      <c r="A102" s="26">
        <f>Wellpath!E102</f>
        <v>2970</v>
      </c>
      <c r="B102" s="22">
        <v>0</v>
      </c>
      <c r="C102" s="22">
        <v>0</v>
      </c>
      <c r="D102" s="22">
        <f>SIN(Wellpath!$L102) * SIN(Wellpath!$O102) * (TAN(Dip) * COS(Wellpath!$L102) + SIN(Wellpath!$L102) * COS(Wellpath!$O102)) / SQRT(2)</f>
        <v>1.0243633367890534</v>
      </c>
      <c r="E102" s="20">
        <f>Model!$W$17*((drdp!B102+drdp!K102)*'MSXY-TI1S'!$B102+(drdp!E102+drdp!N102)*'MSXY-TI1S'!$C102+(drdp!H102+drdp!Q102)*'MSXY-TI1S'!$D102)</f>
        <v>-4.11310383444147E-2</v>
      </c>
      <c r="F102" s="20">
        <f>Model!$W$17*((drdp!C102+drdp!L102)*'MSXY-TI1S'!$B102+(drdp!F102+drdp!O102)*'MSXY-TI1S'!$C102+(drdp!I102+drdp!R102)*'MSXY-TI1S'!$D102)</f>
        <v>1.102102850823946E-2</v>
      </c>
      <c r="G102" s="20">
        <f>Model!$W$17*((drdp!D102+drdp!M102)*'MSXY-TI1S'!$B102+(drdp!G102+drdp!P102)*'MSXY-TI1S'!$C102+(drdp!J102+drdp!S102)*'MSXY-TI1S'!$D102)</f>
        <v>0</v>
      </c>
      <c r="H102" s="18">
        <f>Model!$W$17*((drdp!B102)*'MSXY-TI1S'!$B102+(drdp!E102)*'MSXY-TI1S'!$C102+(drdp!H102)*'MSXY-TI1S'!$D102)</f>
        <v>-2.056551917220735E-2</v>
      </c>
      <c r="I102" s="18">
        <f>Model!$W$17*((drdp!C102)*'MSXY-TI1S'!$B102+(drdp!F102)*'MSXY-TI1S'!$C102+(drdp!I102)*'MSXY-TI1S'!$D102)</f>
        <v>5.5105142541197298E-3</v>
      </c>
      <c r="J102" s="18">
        <f>Model!$W$17*((drdp!D102)*'MSXY-TI1S'!$B102+(drdp!G102)*'MSXY-TI1S'!$C102+(drdp!J102)*'MSXY-TI1S'!$D102)</f>
        <v>0</v>
      </c>
      <c r="K102" s="21">
        <f>SUM(E$3:E101)+H102</f>
        <v>-1.8437402121277915</v>
      </c>
      <c r="L102" s="21">
        <f>SUM(F$3:F101)+I102</f>
        <v>0.49402870089242773</v>
      </c>
      <c r="M102" s="21">
        <f>SUM(G$3:G101)+J102</f>
        <v>0</v>
      </c>
      <c r="N102" s="19">
        <f t="shared" si="5"/>
        <v>3.3993779698170337</v>
      </c>
      <c r="O102" s="19">
        <f t="shared" si="5"/>
        <v>0.24406435730545983</v>
      </c>
      <c r="P102" s="19">
        <f t="shared" si="5"/>
        <v>0</v>
      </c>
      <c r="Q102" s="19">
        <f t="shared" si="6"/>
        <v>-0.9108605817806219</v>
      </c>
      <c r="R102" s="19">
        <f t="shared" si="7"/>
        <v>0</v>
      </c>
      <c r="S102" s="19">
        <f t="shared" si="8"/>
        <v>0</v>
      </c>
    </row>
    <row r="103" spans="1:19" x14ac:dyDescent="0.25">
      <c r="A103" s="26">
        <f>Wellpath!E103</f>
        <v>3000</v>
      </c>
      <c r="B103" s="22">
        <v>0</v>
      </c>
      <c r="C103" s="22">
        <v>0</v>
      </c>
      <c r="D103" s="22">
        <f>SIN(Wellpath!$L103) * SIN(Wellpath!$O103) * (TAN(Dip) * COS(Wellpath!$L103) + SIN(Wellpath!$L103) * COS(Wellpath!$O103)) / SQRT(2)</f>
        <v>1.0243633367890534</v>
      </c>
      <c r="E103" s="20">
        <f>Model!$W$17*((drdp!B103+drdp!K103)*'MSXY-TI1S'!$B103+(drdp!E103+drdp!N103)*'MSXY-TI1S'!$C103+(drdp!H103+drdp!Q103)*'MSXY-TI1S'!$D103)</f>
        <v>-4.11310383444147E-2</v>
      </c>
      <c r="F103" s="20">
        <f>Model!$W$17*((drdp!C103+drdp!L103)*'MSXY-TI1S'!$B103+(drdp!F103+drdp!O103)*'MSXY-TI1S'!$C103+(drdp!I103+drdp!R103)*'MSXY-TI1S'!$D103)</f>
        <v>1.102102850823946E-2</v>
      </c>
      <c r="G103" s="20">
        <f>Model!$W$17*((drdp!D103+drdp!M103)*'MSXY-TI1S'!$B103+(drdp!G103+drdp!P103)*'MSXY-TI1S'!$C103+(drdp!J103+drdp!S103)*'MSXY-TI1S'!$D103)</f>
        <v>0</v>
      </c>
      <c r="H103" s="18">
        <f>Model!$W$17*((drdp!B103)*'MSXY-TI1S'!$B103+(drdp!E103)*'MSXY-TI1S'!$C103+(drdp!H103)*'MSXY-TI1S'!$D103)</f>
        <v>-2.056551917220735E-2</v>
      </c>
      <c r="I103" s="18">
        <f>Model!$W$17*((drdp!C103)*'MSXY-TI1S'!$B103+(drdp!F103)*'MSXY-TI1S'!$C103+(drdp!I103)*'MSXY-TI1S'!$D103)</f>
        <v>5.5105142541197298E-3</v>
      </c>
      <c r="J103" s="18">
        <f>Model!$W$17*((drdp!D103)*'MSXY-TI1S'!$B103+(drdp!G103)*'MSXY-TI1S'!$C103+(drdp!J103)*'MSXY-TI1S'!$D103)</f>
        <v>0</v>
      </c>
      <c r="K103" s="21">
        <f>SUM(E$3:E102)+H103</f>
        <v>-1.8848712504722063</v>
      </c>
      <c r="L103" s="21">
        <f>SUM(F$3:F102)+I103</f>
        <v>0.50504972940066717</v>
      </c>
      <c r="M103" s="21">
        <f>SUM(G$3:G102)+J103</f>
        <v>0</v>
      </c>
      <c r="N103" s="19">
        <f t="shared" si="5"/>
        <v>3.5527396308566583</v>
      </c>
      <c r="O103" s="19">
        <f t="shared" si="5"/>
        <v>0.25507522916768716</v>
      </c>
      <c r="P103" s="19">
        <f t="shared" si="5"/>
        <v>0</v>
      </c>
      <c r="Q103" s="19">
        <f t="shared" si="6"/>
        <v>-0.95195371500608494</v>
      </c>
      <c r="R103" s="19">
        <f t="shared" si="7"/>
        <v>0</v>
      </c>
      <c r="S103" s="19">
        <f t="shared" si="8"/>
        <v>0</v>
      </c>
    </row>
    <row r="104" spans="1:19" x14ac:dyDescent="0.25">
      <c r="A104" s="26">
        <f>Wellpath!E104</f>
        <v>3030</v>
      </c>
      <c r="B104" s="22">
        <v>0</v>
      </c>
      <c r="C104" s="22">
        <v>0</v>
      </c>
      <c r="D104" s="22">
        <f>SIN(Wellpath!$L104) * SIN(Wellpath!$O104) * (TAN(Dip) * COS(Wellpath!$L104) + SIN(Wellpath!$L104) * COS(Wellpath!$O104)) / SQRT(2)</f>
        <v>1.0243633367890534</v>
      </c>
      <c r="E104" s="20">
        <f>Model!$W$17*((drdp!B104+drdp!K104)*'MSXY-TI1S'!$B104+(drdp!E104+drdp!N104)*'MSXY-TI1S'!$C104+(drdp!H104+drdp!Q104)*'MSXY-TI1S'!$D104)</f>
        <v>-4.11310383444147E-2</v>
      </c>
      <c r="F104" s="20">
        <f>Model!$W$17*((drdp!C104+drdp!L104)*'MSXY-TI1S'!$B104+(drdp!F104+drdp!O104)*'MSXY-TI1S'!$C104+(drdp!I104+drdp!R104)*'MSXY-TI1S'!$D104)</f>
        <v>1.102102850823946E-2</v>
      </c>
      <c r="G104" s="20">
        <f>Model!$W$17*((drdp!D104+drdp!M104)*'MSXY-TI1S'!$B104+(drdp!G104+drdp!P104)*'MSXY-TI1S'!$C104+(drdp!J104+drdp!S104)*'MSXY-TI1S'!$D104)</f>
        <v>0</v>
      </c>
      <c r="H104" s="18">
        <f>Model!$W$17*((drdp!B104)*'MSXY-TI1S'!$B104+(drdp!E104)*'MSXY-TI1S'!$C104+(drdp!H104)*'MSXY-TI1S'!$D104)</f>
        <v>-2.056551917220735E-2</v>
      </c>
      <c r="I104" s="18">
        <f>Model!$W$17*((drdp!C104)*'MSXY-TI1S'!$B104+(drdp!F104)*'MSXY-TI1S'!$C104+(drdp!I104)*'MSXY-TI1S'!$D104)</f>
        <v>5.5105142541197298E-3</v>
      </c>
      <c r="J104" s="18">
        <f>Model!$W$17*((drdp!D104)*'MSXY-TI1S'!$B104+(drdp!G104)*'MSXY-TI1S'!$C104+(drdp!J104)*'MSXY-TI1S'!$D104)</f>
        <v>0</v>
      </c>
      <c r="K104" s="21">
        <f>SUM(E$3:E103)+H104</f>
        <v>-1.9260022888166211</v>
      </c>
      <c r="L104" s="21">
        <f>SUM(F$3:F103)+I104</f>
        <v>0.51607075790890666</v>
      </c>
      <c r="M104" s="21">
        <f>SUM(G$3:G103)+J104</f>
        <v>0</v>
      </c>
      <c r="N104" s="19">
        <f t="shared" si="5"/>
        <v>3.7094848165268628</v>
      </c>
      <c r="O104" s="19">
        <f t="shared" si="5"/>
        <v>0.26632902716867335</v>
      </c>
      <c r="P104" s="19">
        <f t="shared" si="5"/>
        <v>0</v>
      </c>
      <c r="Q104" s="19">
        <f t="shared" si="6"/>
        <v>-0.99395346092388259</v>
      </c>
      <c r="R104" s="19">
        <f t="shared" si="7"/>
        <v>0</v>
      </c>
      <c r="S104" s="19">
        <f t="shared" si="8"/>
        <v>0</v>
      </c>
    </row>
    <row r="105" spans="1:19" x14ac:dyDescent="0.25">
      <c r="A105" s="26">
        <f>Wellpath!E105</f>
        <v>3060</v>
      </c>
      <c r="B105" s="22">
        <v>0</v>
      </c>
      <c r="C105" s="22">
        <v>0</v>
      </c>
      <c r="D105" s="22">
        <f>SIN(Wellpath!$L105) * SIN(Wellpath!$O105) * (TAN(Dip) * COS(Wellpath!$L105) + SIN(Wellpath!$L105) * COS(Wellpath!$O105)) / SQRT(2)</f>
        <v>1.0243633367890534</v>
      </c>
      <c r="E105" s="20">
        <f>Model!$W$17*((drdp!B105+drdp!K105)*'MSXY-TI1S'!$B105+(drdp!E105+drdp!N105)*'MSXY-TI1S'!$C105+(drdp!H105+drdp!Q105)*'MSXY-TI1S'!$D105)</f>
        <v>-4.11310383444147E-2</v>
      </c>
      <c r="F105" s="20">
        <f>Model!$W$17*((drdp!C105+drdp!L105)*'MSXY-TI1S'!$B105+(drdp!F105+drdp!O105)*'MSXY-TI1S'!$C105+(drdp!I105+drdp!R105)*'MSXY-TI1S'!$D105)</f>
        <v>1.102102850823946E-2</v>
      </c>
      <c r="G105" s="20">
        <f>Model!$W$17*((drdp!D105+drdp!M105)*'MSXY-TI1S'!$B105+(drdp!G105+drdp!P105)*'MSXY-TI1S'!$C105+(drdp!J105+drdp!S105)*'MSXY-TI1S'!$D105)</f>
        <v>0</v>
      </c>
      <c r="H105" s="18">
        <f>Model!$W$17*((drdp!B105)*'MSXY-TI1S'!$B105+(drdp!E105)*'MSXY-TI1S'!$C105+(drdp!H105)*'MSXY-TI1S'!$D105)</f>
        <v>-2.056551917220735E-2</v>
      </c>
      <c r="I105" s="18">
        <f>Model!$W$17*((drdp!C105)*'MSXY-TI1S'!$B105+(drdp!F105)*'MSXY-TI1S'!$C105+(drdp!I105)*'MSXY-TI1S'!$D105)</f>
        <v>5.5105142541197298E-3</v>
      </c>
      <c r="J105" s="18">
        <f>Model!$W$17*((drdp!D105)*'MSXY-TI1S'!$B105+(drdp!G105)*'MSXY-TI1S'!$C105+(drdp!J105)*'MSXY-TI1S'!$D105)</f>
        <v>0</v>
      </c>
      <c r="K105" s="21">
        <f>SUM(E$3:E104)+H105</f>
        <v>-1.9671333271610358</v>
      </c>
      <c r="L105" s="21">
        <f>SUM(F$3:F104)+I105</f>
        <v>0.52709178641714616</v>
      </c>
      <c r="M105" s="21">
        <f>SUM(G$3:G104)+J105</f>
        <v>0</v>
      </c>
      <c r="N105" s="19">
        <f t="shared" si="5"/>
        <v>3.869613526827647</v>
      </c>
      <c r="O105" s="19">
        <f t="shared" si="5"/>
        <v>0.27782575130841841</v>
      </c>
      <c r="P105" s="19">
        <f t="shared" si="5"/>
        <v>0</v>
      </c>
      <c r="Q105" s="19">
        <f t="shared" si="6"/>
        <v>-1.0368598195340148</v>
      </c>
      <c r="R105" s="19">
        <f t="shared" si="7"/>
        <v>0</v>
      </c>
      <c r="S105" s="19">
        <f t="shared" si="8"/>
        <v>0</v>
      </c>
    </row>
    <row r="106" spans="1:19" x14ac:dyDescent="0.25">
      <c r="A106" s="26">
        <f>Wellpath!E106</f>
        <v>3090</v>
      </c>
      <c r="B106" s="22">
        <v>0</v>
      </c>
      <c r="C106" s="22">
        <v>0</v>
      </c>
      <c r="D106" s="22">
        <f>SIN(Wellpath!$L106) * SIN(Wellpath!$O106) * (TAN(Dip) * COS(Wellpath!$L106) + SIN(Wellpath!$L106) * COS(Wellpath!$O106)) / SQRT(2)</f>
        <v>1.0243633367890534</v>
      </c>
      <c r="E106" s="20">
        <f>Model!$W$17*((drdp!B106+drdp!K106)*'MSXY-TI1S'!$B106+(drdp!E106+drdp!N106)*'MSXY-TI1S'!$C106+(drdp!H106+drdp!Q106)*'MSXY-TI1S'!$D106)</f>
        <v>-4.11310383444147E-2</v>
      </c>
      <c r="F106" s="20">
        <f>Model!$W$17*((drdp!C106+drdp!L106)*'MSXY-TI1S'!$B106+(drdp!F106+drdp!O106)*'MSXY-TI1S'!$C106+(drdp!I106+drdp!R106)*'MSXY-TI1S'!$D106)</f>
        <v>1.102102850823946E-2</v>
      </c>
      <c r="G106" s="20">
        <f>Model!$W$17*((drdp!D106+drdp!M106)*'MSXY-TI1S'!$B106+(drdp!G106+drdp!P106)*'MSXY-TI1S'!$C106+(drdp!J106+drdp!S106)*'MSXY-TI1S'!$D106)</f>
        <v>0</v>
      </c>
      <c r="H106" s="18">
        <f>Model!$W$17*((drdp!B106)*'MSXY-TI1S'!$B106+(drdp!E106)*'MSXY-TI1S'!$C106+(drdp!H106)*'MSXY-TI1S'!$D106)</f>
        <v>-2.056551917220735E-2</v>
      </c>
      <c r="I106" s="18">
        <f>Model!$W$17*((drdp!C106)*'MSXY-TI1S'!$B106+(drdp!F106)*'MSXY-TI1S'!$C106+(drdp!I106)*'MSXY-TI1S'!$D106)</f>
        <v>5.5105142541197298E-3</v>
      </c>
      <c r="J106" s="18">
        <f>Model!$W$17*((drdp!D106)*'MSXY-TI1S'!$B106+(drdp!G106)*'MSXY-TI1S'!$C106+(drdp!J106)*'MSXY-TI1S'!$D106)</f>
        <v>0</v>
      </c>
      <c r="K106" s="21">
        <f>SUM(E$3:E105)+H106</f>
        <v>-2.0082643655054504</v>
      </c>
      <c r="L106" s="21">
        <f>SUM(F$3:F105)+I106</f>
        <v>0.53811281492538565</v>
      </c>
      <c r="M106" s="21">
        <f>SUM(G$3:G105)+J106</f>
        <v>0</v>
      </c>
      <c r="N106" s="19">
        <f t="shared" si="5"/>
        <v>4.0331257617590097</v>
      </c>
      <c r="O106" s="19">
        <f t="shared" si="5"/>
        <v>0.28956540158692234</v>
      </c>
      <c r="P106" s="19">
        <f t="shared" si="5"/>
        <v>0</v>
      </c>
      <c r="Q106" s="19">
        <f t="shared" si="6"/>
        <v>-1.0806727908364815</v>
      </c>
      <c r="R106" s="19">
        <f t="shared" si="7"/>
        <v>0</v>
      </c>
      <c r="S106" s="19">
        <f t="shared" si="8"/>
        <v>0</v>
      </c>
    </row>
    <row r="107" spans="1:19" x14ac:dyDescent="0.25">
      <c r="A107" s="26">
        <f>Wellpath!E107</f>
        <v>3120</v>
      </c>
      <c r="B107" s="22">
        <v>0</v>
      </c>
      <c r="C107" s="22">
        <v>0</v>
      </c>
      <c r="D107" s="22">
        <f>SIN(Wellpath!$L107) * SIN(Wellpath!$O107) * (TAN(Dip) * COS(Wellpath!$L107) + SIN(Wellpath!$L107) * COS(Wellpath!$O107)) / SQRT(2)</f>
        <v>1.0243633367890534</v>
      </c>
      <c r="E107" s="20">
        <f>Model!$W$17*((drdp!B107+drdp!K107)*'MSXY-TI1S'!$B107+(drdp!E107+drdp!N107)*'MSXY-TI1S'!$C107+(drdp!H107+drdp!Q107)*'MSXY-TI1S'!$D107)</f>
        <v>-4.11310383444147E-2</v>
      </c>
      <c r="F107" s="20">
        <f>Model!$W$17*((drdp!C107+drdp!L107)*'MSXY-TI1S'!$B107+(drdp!F107+drdp!O107)*'MSXY-TI1S'!$C107+(drdp!I107+drdp!R107)*'MSXY-TI1S'!$D107)</f>
        <v>1.102102850823946E-2</v>
      </c>
      <c r="G107" s="20">
        <f>Model!$W$17*((drdp!D107+drdp!M107)*'MSXY-TI1S'!$B107+(drdp!G107+drdp!P107)*'MSXY-TI1S'!$C107+(drdp!J107+drdp!S107)*'MSXY-TI1S'!$D107)</f>
        <v>0</v>
      </c>
      <c r="H107" s="18">
        <f>Model!$W$17*((drdp!B107)*'MSXY-TI1S'!$B107+(drdp!E107)*'MSXY-TI1S'!$C107+(drdp!H107)*'MSXY-TI1S'!$D107)</f>
        <v>-2.056551917220735E-2</v>
      </c>
      <c r="I107" s="18">
        <f>Model!$W$17*((drdp!C107)*'MSXY-TI1S'!$B107+(drdp!F107)*'MSXY-TI1S'!$C107+(drdp!I107)*'MSXY-TI1S'!$D107)</f>
        <v>5.5105142541197298E-3</v>
      </c>
      <c r="J107" s="18">
        <f>Model!$W$17*((drdp!D107)*'MSXY-TI1S'!$B107+(drdp!G107)*'MSXY-TI1S'!$C107+(drdp!J107)*'MSXY-TI1S'!$D107)</f>
        <v>0</v>
      </c>
      <c r="K107" s="21">
        <f>SUM(E$3:E106)+H107</f>
        <v>-2.0493954038498652</v>
      </c>
      <c r="L107" s="21">
        <f>SUM(F$3:F106)+I107</f>
        <v>0.54913384343362515</v>
      </c>
      <c r="M107" s="21">
        <f>SUM(G$3:G106)+J107</f>
        <v>0</v>
      </c>
      <c r="N107" s="19">
        <f t="shared" si="5"/>
        <v>4.2000215213209522</v>
      </c>
      <c r="O107" s="19">
        <f t="shared" si="5"/>
        <v>0.30154797800418515</v>
      </c>
      <c r="P107" s="19">
        <f t="shared" si="5"/>
        <v>0</v>
      </c>
      <c r="Q107" s="19">
        <f t="shared" si="6"/>
        <v>-1.1253923748312828</v>
      </c>
      <c r="R107" s="19">
        <f t="shared" si="7"/>
        <v>0</v>
      </c>
      <c r="S107" s="19">
        <f t="shared" si="8"/>
        <v>0</v>
      </c>
    </row>
    <row r="108" spans="1:19" x14ac:dyDescent="0.25">
      <c r="A108" s="26">
        <f>Wellpath!E108</f>
        <v>3150</v>
      </c>
      <c r="B108" s="22">
        <v>0</v>
      </c>
      <c r="C108" s="22">
        <v>0</v>
      </c>
      <c r="D108" s="22">
        <f>SIN(Wellpath!$L108) * SIN(Wellpath!$O108) * (TAN(Dip) * COS(Wellpath!$L108) + SIN(Wellpath!$L108) * COS(Wellpath!$O108)) / SQRT(2)</f>
        <v>1.0243633367890534</v>
      </c>
      <c r="E108" s="20">
        <f>Model!$W$17*((drdp!B108+drdp!K108)*'MSXY-TI1S'!$B108+(drdp!E108+drdp!N108)*'MSXY-TI1S'!$C108+(drdp!H108+drdp!Q108)*'MSXY-TI1S'!$D108)</f>
        <v>-4.11310383444147E-2</v>
      </c>
      <c r="F108" s="20">
        <f>Model!$W$17*((drdp!C108+drdp!L108)*'MSXY-TI1S'!$B108+(drdp!F108+drdp!O108)*'MSXY-TI1S'!$C108+(drdp!I108+drdp!R108)*'MSXY-TI1S'!$D108)</f>
        <v>1.102102850823946E-2</v>
      </c>
      <c r="G108" s="20">
        <f>Model!$W$17*((drdp!D108+drdp!M108)*'MSXY-TI1S'!$B108+(drdp!G108+drdp!P108)*'MSXY-TI1S'!$C108+(drdp!J108+drdp!S108)*'MSXY-TI1S'!$D108)</f>
        <v>0</v>
      </c>
      <c r="H108" s="18">
        <f>Model!$W$17*((drdp!B108)*'MSXY-TI1S'!$B108+(drdp!E108)*'MSXY-TI1S'!$C108+(drdp!H108)*'MSXY-TI1S'!$D108)</f>
        <v>-2.056551917220735E-2</v>
      </c>
      <c r="I108" s="18">
        <f>Model!$W$17*((drdp!C108)*'MSXY-TI1S'!$B108+(drdp!F108)*'MSXY-TI1S'!$C108+(drdp!I108)*'MSXY-TI1S'!$D108)</f>
        <v>5.5105142541197298E-3</v>
      </c>
      <c r="J108" s="18">
        <f>Model!$W$17*((drdp!D108)*'MSXY-TI1S'!$B108+(drdp!G108)*'MSXY-TI1S'!$C108+(drdp!J108)*'MSXY-TI1S'!$D108)</f>
        <v>0</v>
      </c>
      <c r="K108" s="21">
        <f>SUM(E$3:E107)+H108</f>
        <v>-2.09052644219428</v>
      </c>
      <c r="L108" s="21">
        <f>SUM(F$3:F107)+I108</f>
        <v>0.56015487194186464</v>
      </c>
      <c r="M108" s="21">
        <f>SUM(G$3:G107)+J108</f>
        <v>0</v>
      </c>
      <c r="N108" s="19">
        <f t="shared" si="5"/>
        <v>4.370300805513474</v>
      </c>
      <c r="O108" s="19">
        <f t="shared" si="5"/>
        <v>0.31377348056020676</v>
      </c>
      <c r="P108" s="19">
        <f t="shared" si="5"/>
        <v>0</v>
      </c>
      <c r="Q108" s="19">
        <f t="shared" si="6"/>
        <v>-1.1710185715184187</v>
      </c>
      <c r="R108" s="19">
        <f t="shared" si="7"/>
        <v>0</v>
      </c>
      <c r="S108" s="19">
        <f t="shared" si="8"/>
        <v>0</v>
      </c>
    </row>
    <row r="109" spans="1:19" x14ac:dyDescent="0.25">
      <c r="A109" s="26">
        <f>Wellpath!E109</f>
        <v>3180</v>
      </c>
      <c r="B109" s="22">
        <v>0</v>
      </c>
      <c r="C109" s="22">
        <v>0</v>
      </c>
      <c r="D109" s="22">
        <f>SIN(Wellpath!$L109) * SIN(Wellpath!$O109) * (TAN(Dip) * COS(Wellpath!$L109) + SIN(Wellpath!$L109) * COS(Wellpath!$O109)) / SQRT(2)</f>
        <v>1.0243633367890534</v>
      </c>
      <c r="E109" s="20">
        <f>Model!$W$17*((drdp!B109+drdp!K109)*'MSXY-TI1S'!$B109+(drdp!E109+drdp!N109)*'MSXY-TI1S'!$C109+(drdp!H109+drdp!Q109)*'MSXY-TI1S'!$D109)</f>
        <v>-4.11310383444147E-2</v>
      </c>
      <c r="F109" s="20">
        <f>Model!$W$17*((drdp!C109+drdp!L109)*'MSXY-TI1S'!$B109+(drdp!F109+drdp!O109)*'MSXY-TI1S'!$C109+(drdp!I109+drdp!R109)*'MSXY-TI1S'!$D109)</f>
        <v>1.102102850823946E-2</v>
      </c>
      <c r="G109" s="20">
        <f>Model!$W$17*((drdp!D109+drdp!M109)*'MSXY-TI1S'!$B109+(drdp!G109+drdp!P109)*'MSXY-TI1S'!$C109+(drdp!J109+drdp!S109)*'MSXY-TI1S'!$D109)</f>
        <v>0</v>
      </c>
      <c r="H109" s="18">
        <f>Model!$W$17*((drdp!B109)*'MSXY-TI1S'!$B109+(drdp!E109)*'MSXY-TI1S'!$C109+(drdp!H109)*'MSXY-TI1S'!$D109)</f>
        <v>-2.056551917220735E-2</v>
      </c>
      <c r="I109" s="18">
        <f>Model!$W$17*((drdp!C109)*'MSXY-TI1S'!$B109+(drdp!F109)*'MSXY-TI1S'!$C109+(drdp!I109)*'MSXY-TI1S'!$D109)</f>
        <v>5.5105142541197298E-3</v>
      </c>
      <c r="J109" s="18">
        <f>Model!$W$17*((drdp!D109)*'MSXY-TI1S'!$B109+(drdp!G109)*'MSXY-TI1S'!$C109+(drdp!J109)*'MSXY-TI1S'!$D109)</f>
        <v>0</v>
      </c>
      <c r="K109" s="21">
        <f>SUM(E$3:E108)+H109</f>
        <v>-2.1316574805386947</v>
      </c>
      <c r="L109" s="21">
        <f>SUM(F$3:F108)+I109</f>
        <v>0.57117590045010413</v>
      </c>
      <c r="M109" s="21">
        <f>SUM(G$3:G108)+J109</f>
        <v>0</v>
      </c>
      <c r="N109" s="19">
        <f t="shared" si="5"/>
        <v>4.543963614336576</v>
      </c>
      <c r="O109" s="19">
        <f t="shared" si="5"/>
        <v>0.32624190925498725</v>
      </c>
      <c r="P109" s="19">
        <f t="shared" si="5"/>
        <v>0</v>
      </c>
      <c r="Q109" s="19">
        <f t="shared" si="6"/>
        <v>-1.2175513808978893</v>
      </c>
      <c r="R109" s="19">
        <f t="shared" si="7"/>
        <v>0</v>
      </c>
      <c r="S109" s="19">
        <f t="shared" si="8"/>
        <v>0</v>
      </c>
    </row>
    <row r="110" spans="1:19" x14ac:dyDescent="0.25">
      <c r="A110" s="26">
        <f>Wellpath!E110</f>
        <v>3210</v>
      </c>
      <c r="B110" s="22">
        <v>0</v>
      </c>
      <c r="C110" s="22">
        <v>0</v>
      </c>
      <c r="D110" s="22">
        <f>SIN(Wellpath!$L110) * SIN(Wellpath!$O110) * (TAN(Dip) * COS(Wellpath!$L110) + SIN(Wellpath!$L110) * COS(Wellpath!$O110)) / SQRT(2)</f>
        <v>1.0243633367890534</v>
      </c>
      <c r="E110" s="20">
        <f>Model!$W$17*((drdp!B110+drdp!K110)*'MSXY-TI1S'!$B110+(drdp!E110+drdp!N110)*'MSXY-TI1S'!$C110+(drdp!H110+drdp!Q110)*'MSXY-TI1S'!$D110)</f>
        <v>-4.11310383444147E-2</v>
      </c>
      <c r="F110" s="20">
        <f>Model!$W$17*((drdp!C110+drdp!L110)*'MSXY-TI1S'!$B110+(drdp!F110+drdp!O110)*'MSXY-TI1S'!$C110+(drdp!I110+drdp!R110)*'MSXY-TI1S'!$D110)</f>
        <v>1.102102850823946E-2</v>
      </c>
      <c r="G110" s="20">
        <f>Model!$W$17*((drdp!D110+drdp!M110)*'MSXY-TI1S'!$B110+(drdp!G110+drdp!P110)*'MSXY-TI1S'!$C110+(drdp!J110+drdp!S110)*'MSXY-TI1S'!$D110)</f>
        <v>0</v>
      </c>
      <c r="H110" s="18">
        <f>Model!$W$17*((drdp!B110)*'MSXY-TI1S'!$B110+(drdp!E110)*'MSXY-TI1S'!$C110+(drdp!H110)*'MSXY-TI1S'!$D110)</f>
        <v>-2.056551917220735E-2</v>
      </c>
      <c r="I110" s="18">
        <f>Model!$W$17*((drdp!C110)*'MSXY-TI1S'!$B110+(drdp!F110)*'MSXY-TI1S'!$C110+(drdp!I110)*'MSXY-TI1S'!$D110)</f>
        <v>5.5105142541197298E-3</v>
      </c>
      <c r="J110" s="18">
        <f>Model!$W$17*((drdp!D110)*'MSXY-TI1S'!$B110+(drdp!G110)*'MSXY-TI1S'!$C110+(drdp!J110)*'MSXY-TI1S'!$D110)</f>
        <v>0</v>
      </c>
      <c r="K110" s="21">
        <f>SUM(E$3:E109)+H110</f>
        <v>-2.1727885188831095</v>
      </c>
      <c r="L110" s="21">
        <f>SUM(F$3:F109)+I110</f>
        <v>0.58219692895834363</v>
      </c>
      <c r="M110" s="21">
        <f>SUM(G$3:G109)+J110</f>
        <v>0</v>
      </c>
      <c r="N110" s="19">
        <f t="shared" si="5"/>
        <v>4.7210099477902565</v>
      </c>
      <c r="O110" s="19">
        <f t="shared" si="5"/>
        <v>0.33895326408852661</v>
      </c>
      <c r="P110" s="19">
        <f t="shared" si="5"/>
        <v>0</v>
      </c>
      <c r="Q110" s="19">
        <f t="shared" si="6"/>
        <v>-1.2649908029696944</v>
      </c>
      <c r="R110" s="19">
        <f t="shared" si="7"/>
        <v>0</v>
      </c>
      <c r="S110" s="19">
        <f t="shared" si="8"/>
        <v>0</v>
      </c>
    </row>
    <row r="111" spans="1:19" x14ac:dyDescent="0.25">
      <c r="A111" s="26">
        <f>Wellpath!E111</f>
        <v>3240</v>
      </c>
      <c r="B111" s="22">
        <v>0</v>
      </c>
      <c r="C111" s="22">
        <v>0</v>
      </c>
      <c r="D111" s="22">
        <f>SIN(Wellpath!$L111) * SIN(Wellpath!$O111) * (TAN(Dip) * COS(Wellpath!$L111) + SIN(Wellpath!$L111) * COS(Wellpath!$O111)) / SQRT(2)</f>
        <v>1.0243633367890534</v>
      </c>
      <c r="E111" s="20">
        <f>Model!$W$17*((drdp!B111+drdp!K111)*'MSXY-TI1S'!$B111+(drdp!E111+drdp!N111)*'MSXY-TI1S'!$C111+(drdp!H111+drdp!Q111)*'MSXY-TI1S'!$D111)</f>
        <v>-4.11310383444147E-2</v>
      </c>
      <c r="F111" s="20">
        <f>Model!$W$17*((drdp!C111+drdp!L111)*'MSXY-TI1S'!$B111+(drdp!F111+drdp!O111)*'MSXY-TI1S'!$C111+(drdp!I111+drdp!R111)*'MSXY-TI1S'!$D111)</f>
        <v>1.102102850823946E-2</v>
      </c>
      <c r="G111" s="20">
        <f>Model!$W$17*((drdp!D111+drdp!M111)*'MSXY-TI1S'!$B111+(drdp!G111+drdp!P111)*'MSXY-TI1S'!$C111+(drdp!J111+drdp!S111)*'MSXY-TI1S'!$D111)</f>
        <v>0</v>
      </c>
      <c r="H111" s="18">
        <f>Model!$W$17*((drdp!B111)*'MSXY-TI1S'!$B111+(drdp!E111)*'MSXY-TI1S'!$C111+(drdp!H111)*'MSXY-TI1S'!$D111)</f>
        <v>-2.056551917220735E-2</v>
      </c>
      <c r="I111" s="18">
        <f>Model!$W$17*((drdp!C111)*'MSXY-TI1S'!$B111+(drdp!F111)*'MSXY-TI1S'!$C111+(drdp!I111)*'MSXY-TI1S'!$D111)</f>
        <v>5.5105142541197298E-3</v>
      </c>
      <c r="J111" s="18">
        <f>Model!$W$17*((drdp!D111)*'MSXY-TI1S'!$B111+(drdp!G111)*'MSXY-TI1S'!$C111+(drdp!J111)*'MSXY-TI1S'!$D111)</f>
        <v>0</v>
      </c>
      <c r="K111" s="21">
        <f>SUM(E$3:E110)+H111</f>
        <v>-2.2139195572275243</v>
      </c>
      <c r="L111" s="21">
        <f>SUM(F$3:F110)+I111</f>
        <v>0.59321795746658312</v>
      </c>
      <c r="M111" s="21">
        <f>SUM(G$3:G110)+J111</f>
        <v>0</v>
      </c>
      <c r="N111" s="19">
        <f t="shared" si="5"/>
        <v>4.9014398058745172</v>
      </c>
      <c r="O111" s="19">
        <f t="shared" si="5"/>
        <v>0.35190754506082483</v>
      </c>
      <c r="P111" s="19">
        <f t="shared" si="5"/>
        <v>0</v>
      </c>
      <c r="Q111" s="19">
        <f t="shared" si="6"/>
        <v>-1.3133368377338341</v>
      </c>
      <c r="R111" s="19">
        <f t="shared" si="7"/>
        <v>0</v>
      </c>
      <c r="S111" s="19">
        <f t="shared" si="8"/>
        <v>0</v>
      </c>
    </row>
    <row r="112" spans="1:19" x14ac:dyDescent="0.25">
      <c r="A112" s="26">
        <f>Wellpath!E112</f>
        <v>3270</v>
      </c>
      <c r="B112" s="22">
        <v>0</v>
      </c>
      <c r="C112" s="22">
        <v>0</v>
      </c>
      <c r="D112" s="22">
        <f>SIN(Wellpath!$L112) * SIN(Wellpath!$O112) * (TAN(Dip) * COS(Wellpath!$L112) + SIN(Wellpath!$L112) * COS(Wellpath!$O112)) / SQRT(2)</f>
        <v>1.0243633367890534</v>
      </c>
      <c r="E112" s="20">
        <f>Model!$W$17*((drdp!B112+drdp!K112)*'MSXY-TI1S'!$B112+(drdp!E112+drdp!N112)*'MSXY-TI1S'!$C112+(drdp!H112+drdp!Q112)*'MSXY-TI1S'!$D112)</f>
        <v>-4.11310383444147E-2</v>
      </c>
      <c r="F112" s="20">
        <f>Model!$W$17*((drdp!C112+drdp!L112)*'MSXY-TI1S'!$B112+(drdp!F112+drdp!O112)*'MSXY-TI1S'!$C112+(drdp!I112+drdp!R112)*'MSXY-TI1S'!$D112)</f>
        <v>1.102102850823946E-2</v>
      </c>
      <c r="G112" s="20">
        <f>Model!$W$17*((drdp!D112+drdp!M112)*'MSXY-TI1S'!$B112+(drdp!G112+drdp!P112)*'MSXY-TI1S'!$C112+(drdp!J112+drdp!S112)*'MSXY-TI1S'!$D112)</f>
        <v>0</v>
      </c>
      <c r="H112" s="18">
        <f>Model!$W$17*((drdp!B112)*'MSXY-TI1S'!$B112+(drdp!E112)*'MSXY-TI1S'!$C112+(drdp!H112)*'MSXY-TI1S'!$D112)</f>
        <v>-2.056551917220735E-2</v>
      </c>
      <c r="I112" s="18">
        <f>Model!$W$17*((drdp!C112)*'MSXY-TI1S'!$B112+(drdp!F112)*'MSXY-TI1S'!$C112+(drdp!I112)*'MSXY-TI1S'!$D112)</f>
        <v>5.5105142541197298E-3</v>
      </c>
      <c r="J112" s="18">
        <f>Model!$W$17*((drdp!D112)*'MSXY-TI1S'!$B112+(drdp!G112)*'MSXY-TI1S'!$C112+(drdp!J112)*'MSXY-TI1S'!$D112)</f>
        <v>0</v>
      </c>
      <c r="K112" s="21">
        <f>SUM(E$3:E111)+H112</f>
        <v>-2.2550505955719391</v>
      </c>
      <c r="L112" s="21">
        <f>SUM(F$3:F111)+I112</f>
        <v>0.60423898597482262</v>
      </c>
      <c r="M112" s="21">
        <f>SUM(G$3:G111)+J112</f>
        <v>0</v>
      </c>
      <c r="N112" s="19">
        <f t="shared" si="5"/>
        <v>5.0852531885893573</v>
      </c>
      <c r="O112" s="19">
        <f t="shared" si="5"/>
        <v>0.36510475217188187</v>
      </c>
      <c r="P112" s="19">
        <f t="shared" si="5"/>
        <v>0</v>
      </c>
      <c r="Q112" s="19">
        <f t="shared" si="6"/>
        <v>-1.3625894851903082</v>
      </c>
      <c r="R112" s="19">
        <f t="shared" si="7"/>
        <v>0</v>
      </c>
      <c r="S112" s="19">
        <f t="shared" si="8"/>
        <v>0</v>
      </c>
    </row>
    <row r="113" spans="1:19" x14ac:dyDescent="0.25">
      <c r="A113" s="26">
        <f>Wellpath!E113</f>
        <v>3300</v>
      </c>
      <c r="B113" s="22">
        <v>0</v>
      </c>
      <c r="C113" s="22">
        <v>0</v>
      </c>
      <c r="D113" s="22">
        <f>SIN(Wellpath!$L113) * SIN(Wellpath!$O113) * (TAN(Dip) * COS(Wellpath!$L113) + SIN(Wellpath!$L113) * COS(Wellpath!$O113)) / SQRT(2)</f>
        <v>1.0243633367890534</v>
      </c>
      <c r="E113" s="20">
        <f>Model!$W$17*((drdp!B113+drdp!K113)*'MSXY-TI1S'!$B113+(drdp!E113+drdp!N113)*'MSXY-TI1S'!$C113+(drdp!H113+drdp!Q113)*'MSXY-TI1S'!$D113)</f>
        <v>-4.11310383444147E-2</v>
      </c>
      <c r="F113" s="20">
        <f>Model!$W$17*((drdp!C113+drdp!L113)*'MSXY-TI1S'!$B113+(drdp!F113+drdp!O113)*'MSXY-TI1S'!$C113+(drdp!I113+drdp!R113)*'MSXY-TI1S'!$D113)</f>
        <v>1.102102850823946E-2</v>
      </c>
      <c r="G113" s="20">
        <f>Model!$W$17*((drdp!D113+drdp!M113)*'MSXY-TI1S'!$B113+(drdp!G113+drdp!P113)*'MSXY-TI1S'!$C113+(drdp!J113+drdp!S113)*'MSXY-TI1S'!$D113)</f>
        <v>0</v>
      </c>
      <c r="H113" s="18">
        <f>Model!$W$17*((drdp!B113)*'MSXY-TI1S'!$B113+(drdp!E113)*'MSXY-TI1S'!$C113+(drdp!H113)*'MSXY-TI1S'!$D113)</f>
        <v>-2.056551917220735E-2</v>
      </c>
      <c r="I113" s="18">
        <f>Model!$W$17*((drdp!C113)*'MSXY-TI1S'!$B113+(drdp!F113)*'MSXY-TI1S'!$C113+(drdp!I113)*'MSXY-TI1S'!$D113)</f>
        <v>5.5105142541197298E-3</v>
      </c>
      <c r="J113" s="18">
        <f>Model!$W$17*((drdp!D113)*'MSXY-TI1S'!$B113+(drdp!G113)*'MSXY-TI1S'!$C113+(drdp!J113)*'MSXY-TI1S'!$D113)</f>
        <v>0</v>
      </c>
      <c r="K113" s="21">
        <f>SUM(E$3:E112)+H113</f>
        <v>-2.2961816339163539</v>
      </c>
      <c r="L113" s="21">
        <f>SUM(F$3:F112)+I113</f>
        <v>0.61526001448306211</v>
      </c>
      <c r="M113" s="21">
        <f>SUM(G$3:G112)+J113</f>
        <v>0</v>
      </c>
      <c r="N113" s="19">
        <f t="shared" si="5"/>
        <v>5.2724500959347766</v>
      </c>
      <c r="O113" s="19">
        <f t="shared" si="5"/>
        <v>0.37854488542169779</v>
      </c>
      <c r="P113" s="19">
        <f t="shared" si="5"/>
        <v>0</v>
      </c>
      <c r="Q113" s="19">
        <f t="shared" si="6"/>
        <v>-1.4127487453391172</v>
      </c>
      <c r="R113" s="19">
        <f t="shared" si="7"/>
        <v>0</v>
      </c>
      <c r="S113" s="19">
        <f t="shared" si="8"/>
        <v>0</v>
      </c>
    </row>
    <row r="114" spans="1:19" x14ac:dyDescent="0.25">
      <c r="A114" s="26">
        <f>Wellpath!E114</f>
        <v>3330</v>
      </c>
      <c r="B114" s="22">
        <v>0</v>
      </c>
      <c r="C114" s="22">
        <v>0</v>
      </c>
      <c r="D114" s="22">
        <f>SIN(Wellpath!$L114) * SIN(Wellpath!$O114) * (TAN(Dip) * COS(Wellpath!$L114) + SIN(Wellpath!$L114) * COS(Wellpath!$O114)) / SQRT(2)</f>
        <v>1.0243633367890534</v>
      </c>
      <c r="E114" s="20">
        <f>Model!$W$17*((drdp!B114+drdp!K114)*'MSXY-TI1S'!$B114+(drdp!E114+drdp!N114)*'MSXY-TI1S'!$C114+(drdp!H114+drdp!Q114)*'MSXY-TI1S'!$D114)</f>
        <v>-4.11310383444147E-2</v>
      </c>
      <c r="F114" s="20">
        <f>Model!$W$17*((drdp!C114+drdp!L114)*'MSXY-TI1S'!$B114+(drdp!F114+drdp!O114)*'MSXY-TI1S'!$C114+(drdp!I114+drdp!R114)*'MSXY-TI1S'!$D114)</f>
        <v>1.102102850823946E-2</v>
      </c>
      <c r="G114" s="20">
        <f>Model!$W$17*((drdp!D114+drdp!M114)*'MSXY-TI1S'!$B114+(drdp!G114+drdp!P114)*'MSXY-TI1S'!$C114+(drdp!J114+drdp!S114)*'MSXY-TI1S'!$D114)</f>
        <v>0</v>
      </c>
      <c r="H114" s="18">
        <f>Model!$W$17*((drdp!B114)*'MSXY-TI1S'!$B114+(drdp!E114)*'MSXY-TI1S'!$C114+(drdp!H114)*'MSXY-TI1S'!$D114)</f>
        <v>-2.056551917220735E-2</v>
      </c>
      <c r="I114" s="18">
        <f>Model!$W$17*((drdp!C114)*'MSXY-TI1S'!$B114+(drdp!F114)*'MSXY-TI1S'!$C114+(drdp!I114)*'MSXY-TI1S'!$D114)</f>
        <v>5.5105142541197298E-3</v>
      </c>
      <c r="J114" s="18">
        <f>Model!$W$17*((drdp!D114)*'MSXY-TI1S'!$B114+(drdp!G114)*'MSXY-TI1S'!$C114+(drdp!J114)*'MSXY-TI1S'!$D114)</f>
        <v>0</v>
      </c>
      <c r="K114" s="21">
        <f>SUM(E$3:E113)+H114</f>
        <v>-2.3373126722607687</v>
      </c>
      <c r="L114" s="21">
        <f>SUM(F$3:F113)+I114</f>
        <v>0.62628104299130161</v>
      </c>
      <c r="M114" s="21">
        <f>SUM(G$3:G113)+J114</f>
        <v>0</v>
      </c>
      <c r="N114" s="19">
        <f t="shared" si="5"/>
        <v>5.4630305279107754</v>
      </c>
      <c r="O114" s="19">
        <f t="shared" si="5"/>
        <v>0.39222794481027257</v>
      </c>
      <c r="P114" s="19">
        <f t="shared" si="5"/>
        <v>0</v>
      </c>
      <c r="Q114" s="19">
        <f t="shared" si="6"/>
        <v>-1.4638146181802605</v>
      </c>
      <c r="R114" s="19">
        <f t="shared" si="7"/>
        <v>0</v>
      </c>
      <c r="S114" s="19">
        <f t="shared" si="8"/>
        <v>0</v>
      </c>
    </row>
    <row r="115" spans="1:19" x14ac:dyDescent="0.25">
      <c r="A115" s="26">
        <f>Wellpath!E115</f>
        <v>3360</v>
      </c>
      <c r="B115" s="22">
        <v>0</v>
      </c>
      <c r="C115" s="22">
        <v>0</v>
      </c>
      <c r="D115" s="22">
        <f>SIN(Wellpath!$L115) * SIN(Wellpath!$O115) * (TAN(Dip) * COS(Wellpath!$L115) + SIN(Wellpath!$L115) * COS(Wellpath!$O115)) / SQRT(2)</f>
        <v>1.0243633367890534</v>
      </c>
      <c r="E115" s="20">
        <f>Model!$W$17*((drdp!B115+drdp!K115)*'MSXY-TI1S'!$B115+(drdp!E115+drdp!N115)*'MSXY-TI1S'!$C115+(drdp!H115+drdp!Q115)*'MSXY-TI1S'!$D115)</f>
        <v>-4.11310383444147E-2</v>
      </c>
      <c r="F115" s="20">
        <f>Model!$W$17*((drdp!C115+drdp!L115)*'MSXY-TI1S'!$B115+(drdp!F115+drdp!O115)*'MSXY-TI1S'!$C115+(drdp!I115+drdp!R115)*'MSXY-TI1S'!$D115)</f>
        <v>1.102102850823946E-2</v>
      </c>
      <c r="G115" s="20">
        <f>Model!$W$17*((drdp!D115+drdp!M115)*'MSXY-TI1S'!$B115+(drdp!G115+drdp!P115)*'MSXY-TI1S'!$C115+(drdp!J115+drdp!S115)*'MSXY-TI1S'!$D115)</f>
        <v>0</v>
      </c>
      <c r="H115" s="18">
        <f>Model!$W$17*((drdp!B115)*'MSXY-TI1S'!$B115+(drdp!E115)*'MSXY-TI1S'!$C115+(drdp!H115)*'MSXY-TI1S'!$D115)</f>
        <v>-2.056551917220735E-2</v>
      </c>
      <c r="I115" s="18">
        <f>Model!$W$17*((drdp!C115)*'MSXY-TI1S'!$B115+(drdp!F115)*'MSXY-TI1S'!$C115+(drdp!I115)*'MSXY-TI1S'!$D115)</f>
        <v>5.5105142541197298E-3</v>
      </c>
      <c r="J115" s="18">
        <f>Model!$W$17*((drdp!D115)*'MSXY-TI1S'!$B115+(drdp!G115)*'MSXY-TI1S'!$C115+(drdp!J115)*'MSXY-TI1S'!$D115)</f>
        <v>0</v>
      </c>
      <c r="K115" s="21">
        <f>SUM(E$3:E114)+H115</f>
        <v>-2.3784437106051834</v>
      </c>
      <c r="L115" s="21">
        <f>SUM(F$3:F114)+I115</f>
        <v>0.6373020714995411</v>
      </c>
      <c r="M115" s="21">
        <f>SUM(G$3:G114)+J115</f>
        <v>0</v>
      </c>
      <c r="N115" s="19">
        <f t="shared" si="5"/>
        <v>5.6569944845173534</v>
      </c>
      <c r="O115" s="19">
        <f t="shared" si="5"/>
        <v>0.40615393033760622</v>
      </c>
      <c r="P115" s="19">
        <f t="shared" si="5"/>
        <v>0</v>
      </c>
      <c r="Q115" s="19">
        <f t="shared" si="6"/>
        <v>-1.5157871037137385</v>
      </c>
      <c r="R115" s="19">
        <f t="shared" si="7"/>
        <v>0</v>
      </c>
      <c r="S115" s="19">
        <f t="shared" si="8"/>
        <v>0</v>
      </c>
    </row>
    <row r="116" spans="1:19" x14ac:dyDescent="0.25">
      <c r="A116" s="26">
        <f>Wellpath!E116</f>
        <v>3390</v>
      </c>
      <c r="B116" s="22">
        <v>0</v>
      </c>
      <c r="C116" s="22">
        <v>0</v>
      </c>
      <c r="D116" s="22">
        <f>SIN(Wellpath!$L116) * SIN(Wellpath!$O116) * (TAN(Dip) * COS(Wellpath!$L116) + SIN(Wellpath!$L116) * COS(Wellpath!$O116)) / SQRT(2)</f>
        <v>1.0243633367890534</v>
      </c>
      <c r="E116" s="20">
        <f>Model!$W$17*((drdp!B116+drdp!K116)*'MSXY-TI1S'!$B116+(drdp!E116+drdp!N116)*'MSXY-TI1S'!$C116+(drdp!H116+drdp!Q116)*'MSXY-TI1S'!$D116)</f>
        <v>-4.11310383444147E-2</v>
      </c>
      <c r="F116" s="20">
        <f>Model!$W$17*((drdp!C116+drdp!L116)*'MSXY-TI1S'!$B116+(drdp!F116+drdp!O116)*'MSXY-TI1S'!$C116+(drdp!I116+drdp!R116)*'MSXY-TI1S'!$D116)</f>
        <v>1.102102850823946E-2</v>
      </c>
      <c r="G116" s="20">
        <f>Model!$W$17*((drdp!D116+drdp!M116)*'MSXY-TI1S'!$B116+(drdp!G116+drdp!P116)*'MSXY-TI1S'!$C116+(drdp!J116+drdp!S116)*'MSXY-TI1S'!$D116)</f>
        <v>0</v>
      </c>
      <c r="H116" s="18">
        <f>Model!$W$17*((drdp!B116)*'MSXY-TI1S'!$B116+(drdp!E116)*'MSXY-TI1S'!$C116+(drdp!H116)*'MSXY-TI1S'!$D116)</f>
        <v>-2.056551917220735E-2</v>
      </c>
      <c r="I116" s="18">
        <f>Model!$W$17*((drdp!C116)*'MSXY-TI1S'!$B116+(drdp!F116)*'MSXY-TI1S'!$C116+(drdp!I116)*'MSXY-TI1S'!$D116)</f>
        <v>5.5105142541197298E-3</v>
      </c>
      <c r="J116" s="18">
        <f>Model!$W$17*((drdp!D116)*'MSXY-TI1S'!$B116+(drdp!G116)*'MSXY-TI1S'!$C116+(drdp!J116)*'MSXY-TI1S'!$D116)</f>
        <v>0</v>
      </c>
      <c r="K116" s="21">
        <f>SUM(E$3:E115)+H116</f>
        <v>-2.4195747489495982</v>
      </c>
      <c r="L116" s="21">
        <f>SUM(F$3:F115)+I116</f>
        <v>0.64832310000778059</v>
      </c>
      <c r="M116" s="21">
        <f>SUM(G$3:G115)+J116</f>
        <v>0</v>
      </c>
      <c r="N116" s="19">
        <f t="shared" si="5"/>
        <v>5.8543419657545117</v>
      </c>
      <c r="O116" s="19">
        <f t="shared" si="5"/>
        <v>0.42032284200369868</v>
      </c>
      <c r="P116" s="19">
        <f t="shared" si="5"/>
        <v>0</v>
      </c>
      <c r="Q116" s="19">
        <f t="shared" si="6"/>
        <v>-1.568666201939551</v>
      </c>
      <c r="R116" s="19">
        <f t="shared" si="7"/>
        <v>0</v>
      </c>
      <c r="S116" s="19">
        <f t="shared" si="8"/>
        <v>0</v>
      </c>
    </row>
    <row r="117" spans="1:19" x14ac:dyDescent="0.25">
      <c r="A117" s="26">
        <f>Wellpath!E117</f>
        <v>3420</v>
      </c>
      <c r="B117" s="22">
        <v>0</v>
      </c>
      <c r="C117" s="22">
        <v>0</v>
      </c>
      <c r="D117" s="22">
        <f>SIN(Wellpath!$L117) * SIN(Wellpath!$O117) * (TAN(Dip) * COS(Wellpath!$L117) + SIN(Wellpath!$L117) * COS(Wellpath!$O117)) / SQRT(2)</f>
        <v>1.0243633367890534</v>
      </c>
      <c r="E117" s="20">
        <f>Model!$W$17*((drdp!B117+drdp!K117)*'MSXY-TI1S'!$B117+(drdp!E117+drdp!N117)*'MSXY-TI1S'!$C117+(drdp!H117+drdp!Q117)*'MSXY-TI1S'!$D117)</f>
        <v>-4.11310383444147E-2</v>
      </c>
      <c r="F117" s="20">
        <f>Model!$W$17*((drdp!C117+drdp!L117)*'MSXY-TI1S'!$B117+(drdp!F117+drdp!O117)*'MSXY-TI1S'!$C117+(drdp!I117+drdp!R117)*'MSXY-TI1S'!$D117)</f>
        <v>1.102102850823946E-2</v>
      </c>
      <c r="G117" s="20">
        <f>Model!$W$17*((drdp!D117+drdp!M117)*'MSXY-TI1S'!$B117+(drdp!G117+drdp!P117)*'MSXY-TI1S'!$C117+(drdp!J117+drdp!S117)*'MSXY-TI1S'!$D117)</f>
        <v>0</v>
      </c>
      <c r="H117" s="18">
        <f>Model!$W$17*((drdp!B117)*'MSXY-TI1S'!$B117+(drdp!E117)*'MSXY-TI1S'!$C117+(drdp!H117)*'MSXY-TI1S'!$D117)</f>
        <v>-2.056551917220735E-2</v>
      </c>
      <c r="I117" s="18">
        <f>Model!$W$17*((drdp!C117)*'MSXY-TI1S'!$B117+(drdp!F117)*'MSXY-TI1S'!$C117+(drdp!I117)*'MSXY-TI1S'!$D117)</f>
        <v>5.5105142541197298E-3</v>
      </c>
      <c r="J117" s="18">
        <f>Model!$W$17*((drdp!D117)*'MSXY-TI1S'!$B117+(drdp!G117)*'MSXY-TI1S'!$C117+(drdp!J117)*'MSXY-TI1S'!$D117)</f>
        <v>0</v>
      </c>
      <c r="K117" s="21">
        <f>SUM(E$3:E116)+H117</f>
        <v>-2.460705787294013</v>
      </c>
      <c r="L117" s="21">
        <f>SUM(F$3:F116)+I117</f>
        <v>0.65934412851602009</v>
      </c>
      <c r="M117" s="21">
        <f>SUM(G$3:G116)+J117</f>
        <v>0</v>
      </c>
      <c r="N117" s="19">
        <f t="shared" si="5"/>
        <v>6.0550729716222484</v>
      </c>
      <c r="O117" s="19">
        <f t="shared" si="5"/>
        <v>0.43473467980855002</v>
      </c>
      <c r="P117" s="19">
        <f t="shared" si="5"/>
        <v>0</v>
      </c>
      <c r="Q117" s="19">
        <f t="shared" si="6"/>
        <v>-1.6224519128576982</v>
      </c>
      <c r="R117" s="19">
        <f t="shared" si="7"/>
        <v>0</v>
      </c>
      <c r="S117" s="19">
        <f t="shared" si="8"/>
        <v>0</v>
      </c>
    </row>
    <row r="118" spans="1:19" x14ac:dyDescent="0.25">
      <c r="A118" s="26">
        <f>Wellpath!E118</f>
        <v>3450</v>
      </c>
      <c r="B118" s="22">
        <v>0</v>
      </c>
      <c r="C118" s="22">
        <v>0</v>
      </c>
      <c r="D118" s="22">
        <f>SIN(Wellpath!$L118) * SIN(Wellpath!$O118) * (TAN(Dip) * COS(Wellpath!$L118) + SIN(Wellpath!$L118) * COS(Wellpath!$O118)) / SQRT(2)</f>
        <v>1.0243633367890534</v>
      </c>
      <c r="E118" s="20">
        <f>Model!$W$17*((drdp!B118+drdp!K118)*'MSXY-TI1S'!$B118+(drdp!E118+drdp!N118)*'MSXY-TI1S'!$C118+(drdp!H118+drdp!Q118)*'MSXY-TI1S'!$D118)</f>
        <v>-4.11310383444147E-2</v>
      </c>
      <c r="F118" s="20">
        <f>Model!$W$17*((drdp!C118+drdp!L118)*'MSXY-TI1S'!$B118+(drdp!F118+drdp!O118)*'MSXY-TI1S'!$C118+(drdp!I118+drdp!R118)*'MSXY-TI1S'!$D118)</f>
        <v>1.102102850823946E-2</v>
      </c>
      <c r="G118" s="20">
        <f>Model!$W$17*((drdp!D118+drdp!M118)*'MSXY-TI1S'!$B118+(drdp!G118+drdp!P118)*'MSXY-TI1S'!$C118+(drdp!J118+drdp!S118)*'MSXY-TI1S'!$D118)</f>
        <v>0</v>
      </c>
      <c r="H118" s="18">
        <f>Model!$W$17*((drdp!B118)*'MSXY-TI1S'!$B118+(drdp!E118)*'MSXY-TI1S'!$C118+(drdp!H118)*'MSXY-TI1S'!$D118)</f>
        <v>-2.056551917220735E-2</v>
      </c>
      <c r="I118" s="18">
        <f>Model!$W$17*((drdp!C118)*'MSXY-TI1S'!$B118+(drdp!F118)*'MSXY-TI1S'!$C118+(drdp!I118)*'MSXY-TI1S'!$D118)</f>
        <v>5.5105142541197298E-3</v>
      </c>
      <c r="J118" s="18">
        <f>Model!$W$17*((drdp!D118)*'MSXY-TI1S'!$B118+(drdp!G118)*'MSXY-TI1S'!$C118+(drdp!J118)*'MSXY-TI1S'!$D118)</f>
        <v>0</v>
      </c>
      <c r="K118" s="21">
        <f>SUM(E$3:E117)+H118</f>
        <v>-2.5018368256384278</v>
      </c>
      <c r="L118" s="21">
        <f>SUM(F$3:F117)+I118</f>
        <v>0.67036515702425958</v>
      </c>
      <c r="M118" s="21">
        <f>SUM(G$3:G117)+J118</f>
        <v>0</v>
      </c>
      <c r="N118" s="19">
        <f t="shared" si="5"/>
        <v>6.2591875021205654</v>
      </c>
      <c r="O118" s="19">
        <f t="shared" si="5"/>
        <v>0.44938944375216022</v>
      </c>
      <c r="P118" s="19">
        <f t="shared" si="5"/>
        <v>0</v>
      </c>
      <c r="Q118" s="19">
        <f t="shared" si="6"/>
        <v>-1.6771442364681799</v>
      </c>
      <c r="R118" s="19">
        <f t="shared" si="7"/>
        <v>0</v>
      </c>
      <c r="S118" s="19">
        <f t="shared" si="8"/>
        <v>0</v>
      </c>
    </row>
    <row r="119" spans="1:19" x14ac:dyDescent="0.25">
      <c r="A119" s="26">
        <f>Wellpath!E119</f>
        <v>3480</v>
      </c>
      <c r="B119" s="22">
        <v>0</v>
      </c>
      <c r="C119" s="22">
        <v>0</v>
      </c>
      <c r="D119" s="22">
        <f>SIN(Wellpath!$L119) * SIN(Wellpath!$O119) * (TAN(Dip) * COS(Wellpath!$L119) + SIN(Wellpath!$L119) * COS(Wellpath!$O119)) / SQRT(2)</f>
        <v>1.0243633367890534</v>
      </c>
      <c r="E119" s="20">
        <f>Model!$W$17*((drdp!B119+drdp!K119)*'MSXY-TI1S'!$B119+(drdp!E119+drdp!N119)*'MSXY-TI1S'!$C119+(drdp!H119+drdp!Q119)*'MSXY-TI1S'!$D119)</f>
        <v>-4.11310383444147E-2</v>
      </c>
      <c r="F119" s="20">
        <f>Model!$W$17*((drdp!C119+drdp!L119)*'MSXY-TI1S'!$B119+(drdp!F119+drdp!O119)*'MSXY-TI1S'!$C119+(drdp!I119+drdp!R119)*'MSXY-TI1S'!$D119)</f>
        <v>1.102102850823946E-2</v>
      </c>
      <c r="G119" s="20">
        <f>Model!$W$17*((drdp!D119+drdp!M119)*'MSXY-TI1S'!$B119+(drdp!G119+drdp!P119)*'MSXY-TI1S'!$C119+(drdp!J119+drdp!S119)*'MSXY-TI1S'!$D119)</f>
        <v>0</v>
      </c>
      <c r="H119" s="18">
        <f>Model!$W$17*((drdp!B119)*'MSXY-TI1S'!$B119+(drdp!E119)*'MSXY-TI1S'!$C119+(drdp!H119)*'MSXY-TI1S'!$D119)</f>
        <v>-2.056551917220735E-2</v>
      </c>
      <c r="I119" s="18">
        <f>Model!$W$17*((drdp!C119)*'MSXY-TI1S'!$B119+(drdp!F119)*'MSXY-TI1S'!$C119+(drdp!I119)*'MSXY-TI1S'!$D119)</f>
        <v>5.5105142541197298E-3</v>
      </c>
      <c r="J119" s="18">
        <f>Model!$W$17*((drdp!D119)*'MSXY-TI1S'!$B119+(drdp!G119)*'MSXY-TI1S'!$C119+(drdp!J119)*'MSXY-TI1S'!$D119)</f>
        <v>0</v>
      </c>
      <c r="K119" s="21">
        <f>SUM(E$3:E118)+H119</f>
        <v>-2.5429678639828426</v>
      </c>
      <c r="L119" s="21">
        <f>SUM(F$3:F118)+I119</f>
        <v>0.68138618553249908</v>
      </c>
      <c r="M119" s="21">
        <f>SUM(G$3:G118)+J119</f>
        <v>0</v>
      </c>
      <c r="N119" s="19">
        <f t="shared" si="5"/>
        <v>6.4666855572494608</v>
      </c>
      <c r="O119" s="19">
        <f t="shared" si="5"/>
        <v>0.46428713383452924</v>
      </c>
      <c r="P119" s="19">
        <f t="shared" si="5"/>
        <v>0</v>
      </c>
      <c r="Q119" s="19">
        <f t="shared" si="6"/>
        <v>-1.7327431727709961</v>
      </c>
      <c r="R119" s="19">
        <f t="shared" si="7"/>
        <v>0</v>
      </c>
      <c r="S119" s="19">
        <f t="shared" si="8"/>
        <v>0</v>
      </c>
    </row>
    <row r="120" spans="1:19" x14ac:dyDescent="0.25">
      <c r="A120" s="26">
        <f>Wellpath!E120</f>
        <v>3510</v>
      </c>
      <c r="B120" s="22">
        <v>0</v>
      </c>
      <c r="C120" s="22">
        <v>0</v>
      </c>
      <c r="D120" s="22">
        <f>SIN(Wellpath!$L120) * SIN(Wellpath!$O120) * (TAN(Dip) * COS(Wellpath!$L120) + SIN(Wellpath!$L120) * COS(Wellpath!$O120)) / SQRT(2)</f>
        <v>1.0243633367890534</v>
      </c>
      <c r="E120" s="20">
        <f>Model!$W$17*((drdp!B120+drdp!K120)*'MSXY-TI1S'!$B120+(drdp!E120+drdp!N120)*'MSXY-TI1S'!$C120+(drdp!H120+drdp!Q120)*'MSXY-TI1S'!$D120)</f>
        <v>-4.11310383444147E-2</v>
      </c>
      <c r="F120" s="20">
        <f>Model!$W$17*((drdp!C120+drdp!L120)*'MSXY-TI1S'!$B120+(drdp!F120+drdp!O120)*'MSXY-TI1S'!$C120+(drdp!I120+drdp!R120)*'MSXY-TI1S'!$D120)</f>
        <v>1.102102850823946E-2</v>
      </c>
      <c r="G120" s="20">
        <f>Model!$W$17*((drdp!D120+drdp!M120)*'MSXY-TI1S'!$B120+(drdp!G120+drdp!P120)*'MSXY-TI1S'!$C120+(drdp!J120+drdp!S120)*'MSXY-TI1S'!$D120)</f>
        <v>0</v>
      </c>
      <c r="H120" s="18">
        <f>Model!$W$17*((drdp!B120)*'MSXY-TI1S'!$B120+(drdp!E120)*'MSXY-TI1S'!$C120+(drdp!H120)*'MSXY-TI1S'!$D120)</f>
        <v>-2.056551917220735E-2</v>
      </c>
      <c r="I120" s="18">
        <f>Model!$W$17*((drdp!C120)*'MSXY-TI1S'!$B120+(drdp!F120)*'MSXY-TI1S'!$C120+(drdp!I120)*'MSXY-TI1S'!$D120)</f>
        <v>5.5105142541197298E-3</v>
      </c>
      <c r="J120" s="18">
        <f>Model!$W$17*((drdp!D120)*'MSXY-TI1S'!$B120+(drdp!G120)*'MSXY-TI1S'!$C120+(drdp!J120)*'MSXY-TI1S'!$D120)</f>
        <v>0</v>
      </c>
      <c r="K120" s="21">
        <f>SUM(E$3:E119)+H120</f>
        <v>-2.5840989023272574</v>
      </c>
      <c r="L120" s="21">
        <f>SUM(F$3:F119)+I120</f>
        <v>0.69240721404073857</v>
      </c>
      <c r="M120" s="21">
        <f>SUM(G$3:G119)+J120</f>
        <v>0</v>
      </c>
      <c r="N120" s="19">
        <f t="shared" si="5"/>
        <v>6.6775671370089364</v>
      </c>
      <c r="O120" s="19">
        <f t="shared" si="5"/>
        <v>0.47942775005565713</v>
      </c>
      <c r="P120" s="19">
        <f t="shared" si="5"/>
        <v>0</v>
      </c>
      <c r="Q120" s="19">
        <f t="shared" si="6"/>
        <v>-1.7892487217661468</v>
      </c>
      <c r="R120" s="19">
        <f t="shared" si="7"/>
        <v>0</v>
      </c>
      <c r="S120" s="19">
        <f t="shared" si="8"/>
        <v>0</v>
      </c>
    </row>
    <row r="121" spans="1:19" x14ac:dyDescent="0.25">
      <c r="A121" s="26">
        <f>Wellpath!E121</f>
        <v>3540</v>
      </c>
      <c r="B121" s="22">
        <v>0</v>
      </c>
      <c r="C121" s="22">
        <v>0</v>
      </c>
      <c r="D121" s="22">
        <f>SIN(Wellpath!$L121) * SIN(Wellpath!$O121) * (TAN(Dip) * COS(Wellpath!$L121) + SIN(Wellpath!$L121) * COS(Wellpath!$O121)) / SQRT(2)</f>
        <v>1.0243633367890534</v>
      </c>
      <c r="E121" s="20">
        <f>Model!$W$17*((drdp!B121+drdp!K121)*'MSXY-TI1S'!$B121+(drdp!E121+drdp!N121)*'MSXY-TI1S'!$C121+(drdp!H121+drdp!Q121)*'MSXY-TI1S'!$D121)</f>
        <v>-4.11310383444147E-2</v>
      </c>
      <c r="F121" s="20">
        <f>Model!$W$17*((drdp!C121+drdp!L121)*'MSXY-TI1S'!$B121+(drdp!F121+drdp!O121)*'MSXY-TI1S'!$C121+(drdp!I121+drdp!R121)*'MSXY-TI1S'!$D121)</f>
        <v>1.102102850823946E-2</v>
      </c>
      <c r="G121" s="20">
        <f>Model!$W$17*((drdp!D121+drdp!M121)*'MSXY-TI1S'!$B121+(drdp!G121+drdp!P121)*'MSXY-TI1S'!$C121+(drdp!J121+drdp!S121)*'MSXY-TI1S'!$D121)</f>
        <v>0</v>
      </c>
      <c r="H121" s="18">
        <f>Model!$W$17*((drdp!B121)*'MSXY-TI1S'!$B121+(drdp!E121)*'MSXY-TI1S'!$C121+(drdp!H121)*'MSXY-TI1S'!$D121)</f>
        <v>-2.056551917220735E-2</v>
      </c>
      <c r="I121" s="18">
        <f>Model!$W$17*((drdp!C121)*'MSXY-TI1S'!$B121+(drdp!F121)*'MSXY-TI1S'!$C121+(drdp!I121)*'MSXY-TI1S'!$D121)</f>
        <v>5.5105142541197298E-3</v>
      </c>
      <c r="J121" s="18">
        <f>Model!$W$17*((drdp!D121)*'MSXY-TI1S'!$B121+(drdp!G121)*'MSXY-TI1S'!$C121+(drdp!J121)*'MSXY-TI1S'!$D121)</f>
        <v>0</v>
      </c>
      <c r="K121" s="21">
        <f>SUM(E$3:E120)+H121</f>
        <v>-2.6252299406716721</v>
      </c>
      <c r="L121" s="21">
        <f>SUM(F$3:F120)+I121</f>
        <v>0.70342824254897807</v>
      </c>
      <c r="M121" s="21">
        <f>SUM(G$3:G120)+J121</f>
        <v>0</v>
      </c>
      <c r="N121" s="19">
        <f t="shared" si="5"/>
        <v>6.8918322413989914</v>
      </c>
      <c r="O121" s="19">
        <f t="shared" si="5"/>
        <v>0.49481129241554389</v>
      </c>
      <c r="P121" s="19">
        <f t="shared" si="5"/>
        <v>0</v>
      </c>
      <c r="Q121" s="19">
        <f t="shared" si="6"/>
        <v>-1.8466608834536322</v>
      </c>
      <c r="R121" s="19">
        <f t="shared" si="7"/>
        <v>0</v>
      </c>
      <c r="S121" s="19">
        <f t="shared" si="8"/>
        <v>0</v>
      </c>
    </row>
    <row r="122" spans="1:19" x14ac:dyDescent="0.25">
      <c r="A122" s="26">
        <f>Wellpath!E122</f>
        <v>3570</v>
      </c>
      <c r="B122" s="22">
        <v>0</v>
      </c>
      <c r="C122" s="22">
        <v>0</v>
      </c>
      <c r="D122" s="22">
        <f>SIN(Wellpath!$L122) * SIN(Wellpath!$O122) * (TAN(Dip) * COS(Wellpath!$L122) + SIN(Wellpath!$L122) * COS(Wellpath!$O122)) / SQRT(2)</f>
        <v>1.0243633367890534</v>
      </c>
      <c r="E122" s="20">
        <f>Model!$W$17*((drdp!B122+drdp!K122)*'MSXY-TI1S'!$B122+(drdp!E122+drdp!N122)*'MSXY-TI1S'!$C122+(drdp!H122+drdp!Q122)*'MSXY-TI1S'!$D122)</f>
        <v>-4.11310383444147E-2</v>
      </c>
      <c r="F122" s="20">
        <f>Model!$W$17*((drdp!C122+drdp!L122)*'MSXY-TI1S'!$B122+(drdp!F122+drdp!O122)*'MSXY-TI1S'!$C122+(drdp!I122+drdp!R122)*'MSXY-TI1S'!$D122)</f>
        <v>1.102102850823946E-2</v>
      </c>
      <c r="G122" s="20">
        <f>Model!$W$17*((drdp!D122+drdp!M122)*'MSXY-TI1S'!$B122+(drdp!G122+drdp!P122)*'MSXY-TI1S'!$C122+(drdp!J122+drdp!S122)*'MSXY-TI1S'!$D122)</f>
        <v>0</v>
      </c>
      <c r="H122" s="18">
        <f>Model!$W$17*((drdp!B122)*'MSXY-TI1S'!$B122+(drdp!E122)*'MSXY-TI1S'!$C122+(drdp!H122)*'MSXY-TI1S'!$D122)</f>
        <v>-2.056551917220735E-2</v>
      </c>
      <c r="I122" s="18">
        <f>Model!$W$17*((drdp!C122)*'MSXY-TI1S'!$B122+(drdp!F122)*'MSXY-TI1S'!$C122+(drdp!I122)*'MSXY-TI1S'!$D122)</f>
        <v>5.5105142541197298E-3</v>
      </c>
      <c r="J122" s="18">
        <f>Model!$W$17*((drdp!D122)*'MSXY-TI1S'!$B122+(drdp!G122)*'MSXY-TI1S'!$C122+(drdp!J122)*'MSXY-TI1S'!$D122)</f>
        <v>0</v>
      </c>
      <c r="K122" s="21">
        <f>SUM(E$3:E121)+H122</f>
        <v>-2.6663609790160869</v>
      </c>
      <c r="L122" s="21">
        <f>SUM(F$3:F121)+I122</f>
        <v>0.71444927105721756</v>
      </c>
      <c r="M122" s="21">
        <f>SUM(G$3:G121)+J122</f>
        <v>0</v>
      </c>
      <c r="N122" s="19">
        <f t="shared" si="5"/>
        <v>7.1094808704196257</v>
      </c>
      <c r="O122" s="19">
        <f t="shared" si="5"/>
        <v>0.51043776091418958</v>
      </c>
      <c r="P122" s="19">
        <f t="shared" si="5"/>
        <v>0</v>
      </c>
      <c r="Q122" s="19">
        <f t="shared" si="6"/>
        <v>-1.9049796578334524</v>
      </c>
      <c r="R122" s="19">
        <f t="shared" si="7"/>
        <v>0</v>
      </c>
      <c r="S122" s="19">
        <f t="shared" si="8"/>
        <v>0</v>
      </c>
    </row>
    <row r="123" spans="1:19" x14ac:dyDescent="0.25">
      <c r="A123" s="26">
        <f>Wellpath!E123</f>
        <v>3600</v>
      </c>
      <c r="B123" s="22">
        <v>0</v>
      </c>
      <c r="C123" s="22">
        <v>0</v>
      </c>
      <c r="D123" s="22">
        <f>SIN(Wellpath!$L123) * SIN(Wellpath!$O123) * (TAN(Dip) * COS(Wellpath!$L123) + SIN(Wellpath!$L123) * COS(Wellpath!$O123)) / SQRT(2)</f>
        <v>1.0243633367890534</v>
      </c>
      <c r="E123" s="20">
        <f>Model!$W$17*((drdp!B123+drdp!K123)*'MSXY-TI1S'!$B123+(drdp!E123+drdp!N123)*'MSXY-TI1S'!$C123+(drdp!H123+drdp!Q123)*'MSXY-TI1S'!$D123)</f>
        <v>-4.11310383444147E-2</v>
      </c>
      <c r="F123" s="20">
        <f>Model!$W$17*((drdp!C123+drdp!L123)*'MSXY-TI1S'!$B123+(drdp!F123+drdp!O123)*'MSXY-TI1S'!$C123+(drdp!I123+drdp!R123)*'MSXY-TI1S'!$D123)</f>
        <v>1.102102850823946E-2</v>
      </c>
      <c r="G123" s="20">
        <f>Model!$W$17*((drdp!D123+drdp!M123)*'MSXY-TI1S'!$B123+(drdp!G123+drdp!P123)*'MSXY-TI1S'!$C123+(drdp!J123+drdp!S123)*'MSXY-TI1S'!$D123)</f>
        <v>0</v>
      </c>
      <c r="H123" s="18">
        <f>Model!$W$17*((drdp!B123)*'MSXY-TI1S'!$B123+(drdp!E123)*'MSXY-TI1S'!$C123+(drdp!H123)*'MSXY-TI1S'!$D123)</f>
        <v>-2.056551917220735E-2</v>
      </c>
      <c r="I123" s="18">
        <f>Model!$W$17*((drdp!C123)*'MSXY-TI1S'!$B123+(drdp!F123)*'MSXY-TI1S'!$C123+(drdp!I123)*'MSXY-TI1S'!$D123)</f>
        <v>5.5105142541197298E-3</v>
      </c>
      <c r="J123" s="18">
        <f>Model!$W$17*((drdp!D123)*'MSXY-TI1S'!$B123+(drdp!G123)*'MSXY-TI1S'!$C123+(drdp!J123)*'MSXY-TI1S'!$D123)</f>
        <v>0</v>
      </c>
      <c r="K123" s="21">
        <f>SUM(E$3:E122)+H123</f>
        <v>-2.7074920173605017</v>
      </c>
      <c r="L123" s="21">
        <f>SUM(F$3:F122)+I123</f>
        <v>0.72547029956545706</v>
      </c>
      <c r="M123" s="21">
        <f>SUM(G$3:G122)+J123</f>
        <v>0</v>
      </c>
      <c r="N123" s="19">
        <f t="shared" si="5"/>
        <v>7.3305130240708394</v>
      </c>
      <c r="O123" s="19">
        <f t="shared" si="5"/>
        <v>0.52630715555159402</v>
      </c>
      <c r="P123" s="19">
        <f t="shared" si="5"/>
        <v>0</v>
      </c>
      <c r="Q123" s="19">
        <f t="shared" si="6"/>
        <v>-1.9642050449056068</v>
      </c>
      <c r="R123" s="19">
        <f t="shared" si="7"/>
        <v>0</v>
      </c>
      <c r="S123" s="19">
        <f t="shared" si="8"/>
        <v>0</v>
      </c>
    </row>
    <row r="124" spans="1:19" x14ac:dyDescent="0.25">
      <c r="A124" s="26">
        <f>Wellpath!E124</f>
        <v>3630</v>
      </c>
      <c r="B124" s="22">
        <v>0</v>
      </c>
      <c r="C124" s="22">
        <v>0</v>
      </c>
      <c r="D124" s="22">
        <f>SIN(Wellpath!$L124) * SIN(Wellpath!$O124) * (TAN(Dip) * COS(Wellpath!$L124) + SIN(Wellpath!$L124) * COS(Wellpath!$O124)) / SQRT(2)</f>
        <v>1.0243633367890534</v>
      </c>
      <c r="E124" s="20">
        <f>Model!$W$17*((drdp!B124+drdp!K124)*'MSXY-TI1S'!$B124+(drdp!E124+drdp!N124)*'MSXY-TI1S'!$C124+(drdp!H124+drdp!Q124)*'MSXY-TI1S'!$D124)</f>
        <v>-4.11310383444147E-2</v>
      </c>
      <c r="F124" s="20">
        <f>Model!$W$17*((drdp!C124+drdp!L124)*'MSXY-TI1S'!$B124+(drdp!F124+drdp!O124)*'MSXY-TI1S'!$C124+(drdp!I124+drdp!R124)*'MSXY-TI1S'!$D124)</f>
        <v>1.102102850823946E-2</v>
      </c>
      <c r="G124" s="20">
        <f>Model!$W$17*((drdp!D124+drdp!M124)*'MSXY-TI1S'!$B124+(drdp!G124+drdp!P124)*'MSXY-TI1S'!$C124+(drdp!J124+drdp!S124)*'MSXY-TI1S'!$D124)</f>
        <v>0</v>
      </c>
      <c r="H124" s="18">
        <f>Model!$W$17*((drdp!B124)*'MSXY-TI1S'!$B124+(drdp!E124)*'MSXY-TI1S'!$C124+(drdp!H124)*'MSXY-TI1S'!$D124)</f>
        <v>-2.056551917220735E-2</v>
      </c>
      <c r="I124" s="18">
        <f>Model!$W$17*((drdp!C124)*'MSXY-TI1S'!$B124+(drdp!F124)*'MSXY-TI1S'!$C124+(drdp!I124)*'MSXY-TI1S'!$D124)</f>
        <v>5.5105142541197298E-3</v>
      </c>
      <c r="J124" s="18">
        <f>Model!$W$17*((drdp!D124)*'MSXY-TI1S'!$B124+(drdp!G124)*'MSXY-TI1S'!$C124+(drdp!J124)*'MSXY-TI1S'!$D124)</f>
        <v>0</v>
      </c>
      <c r="K124" s="21">
        <f>SUM(E$3:E123)+H124</f>
        <v>-2.7486230557049165</v>
      </c>
      <c r="L124" s="21">
        <f>SUM(F$3:F123)+I124</f>
        <v>0.73649132807369655</v>
      </c>
      <c r="M124" s="21">
        <f>SUM(G$3:G123)+J124</f>
        <v>0</v>
      </c>
      <c r="N124" s="19">
        <f t="shared" si="5"/>
        <v>7.5549287023526324</v>
      </c>
      <c r="O124" s="19">
        <f t="shared" si="5"/>
        <v>0.54241947632775733</v>
      </c>
      <c r="P124" s="19">
        <f t="shared" si="5"/>
        <v>0</v>
      </c>
      <c r="Q124" s="19">
        <f t="shared" si="6"/>
        <v>-2.0243370446700961</v>
      </c>
      <c r="R124" s="19">
        <f t="shared" si="7"/>
        <v>0</v>
      </c>
      <c r="S124" s="19">
        <f t="shared" si="8"/>
        <v>0</v>
      </c>
    </row>
    <row r="125" spans="1:19" x14ac:dyDescent="0.25">
      <c r="A125" s="26">
        <f>Wellpath!E125</f>
        <v>3660</v>
      </c>
      <c r="B125" s="22">
        <v>0</v>
      </c>
      <c r="C125" s="22">
        <v>0</v>
      </c>
      <c r="D125" s="22">
        <f>SIN(Wellpath!$L125) * SIN(Wellpath!$O125) * (TAN(Dip) * COS(Wellpath!$L125) + SIN(Wellpath!$L125) * COS(Wellpath!$O125)) / SQRT(2)</f>
        <v>1.0243633367890534</v>
      </c>
      <c r="E125" s="20">
        <f>Model!$W$17*((drdp!B125+drdp!K125)*'MSXY-TI1S'!$B125+(drdp!E125+drdp!N125)*'MSXY-TI1S'!$C125+(drdp!H125+drdp!Q125)*'MSXY-TI1S'!$D125)</f>
        <v>-4.11310383444147E-2</v>
      </c>
      <c r="F125" s="20">
        <f>Model!$W$17*((drdp!C125+drdp!L125)*'MSXY-TI1S'!$B125+(drdp!F125+drdp!O125)*'MSXY-TI1S'!$C125+(drdp!I125+drdp!R125)*'MSXY-TI1S'!$D125)</f>
        <v>1.102102850823946E-2</v>
      </c>
      <c r="G125" s="20">
        <f>Model!$W$17*((drdp!D125+drdp!M125)*'MSXY-TI1S'!$B125+(drdp!G125+drdp!P125)*'MSXY-TI1S'!$C125+(drdp!J125+drdp!S125)*'MSXY-TI1S'!$D125)</f>
        <v>0</v>
      </c>
      <c r="H125" s="18">
        <f>Model!$W$17*((drdp!B125)*'MSXY-TI1S'!$B125+(drdp!E125)*'MSXY-TI1S'!$C125+(drdp!H125)*'MSXY-TI1S'!$D125)</f>
        <v>-2.056551917220735E-2</v>
      </c>
      <c r="I125" s="18">
        <f>Model!$W$17*((drdp!C125)*'MSXY-TI1S'!$B125+(drdp!F125)*'MSXY-TI1S'!$C125+(drdp!I125)*'MSXY-TI1S'!$D125)</f>
        <v>5.5105142541197298E-3</v>
      </c>
      <c r="J125" s="18">
        <f>Model!$W$17*((drdp!D125)*'MSXY-TI1S'!$B125+(drdp!G125)*'MSXY-TI1S'!$C125+(drdp!J125)*'MSXY-TI1S'!$D125)</f>
        <v>0</v>
      </c>
      <c r="K125" s="21">
        <f>SUM(E$3:E124)+H125</f>
        <v>-2.7897540940493313</v>
      </c>
      <c r="L125" s="21">
        <f>SUM(F$3:F124)+I125</f>
        <v>0.74751235658193604</v>
      </c>
      <c r="M125" s="21">
        <f>SUM(G$3:G124)+J125</f>
        <v>0</v>
      </c>
      <c r="N125" s="19">
        <f t="shared" si="5"/>
        <v>7.7827279052650047</v>
      </c>
      <c r="O125" s="19">
        <f t="shared" si="5"/>
        <v>0.55877472324267952</v>
      </c>
      <c r="P125" s="19">
        <f t="shared" si="5"/>
        <v>0</v>
      </c>
      <c r="Q125" s="19">
        <f t="shared" si="6"/>
        <v>-2.0853756571269195</v>
      </c>
      <c r="R125" s="19">
        <f t="shared" si="7"/>
        <v>0</v>
      </c>
      <c r="S125" s="19">
        <f t="shared" si="8"/>
        <v>0</v>
      </c>
    </row>
    <row r="126" spans="1:19" x14ac:dyDescent="0.25">
      <c r="A126" s="26">
        <f>Wellpath!E126</f>
        <v>3690</v>
      </c>
      <c r="B126" s="22">
        <v>0</v>
      </c>
      <c r="C126" s="22">
        <v>0</v>
      </c>
      <c r="D126" s="22">
        <f>SIN(Wellpath!$L126) * SIN(Wellpath!$O126) * (TAN(Dip) * COS(Wellpath!$L126) + SIN(Wellpath!$L126) * COS(Wellpath!$O126)) / SQRT(2)</f>
        <v>1.0243633367890534</v>
      </c>
      <c r="E126" s="20">
        <f>Model!$W$17*((drdp!B126+drdp!K126)*'MSXY-TI1S'!$B126+(drdp!E126+drdp!N126)*'MSXY-TI1S'!$C126+(drdp!H126+drdp!Q126)*'MSXY-TI1S'!$D126)</f>
        <v>-4.11310383444147E-2</v>
      </c>
      <c r="F126" s="20">
        <f>Model!$W$17*((drdp!C126+drdp!L126)*'MSXY-TI1S'!$B126+(drdp!F126+drdp!O126)*'MSXY-TI1S'!$C126+(drdp!I126+drdp!R126)*'MSXY-TI1S'!$D126)</f>
        <v>1.102102850823946E-2</v>
      </c>
      <c r="G126" s="20">
        <f>Model!$W$17*((drdp!D126+drdp!M126)*'MSXY-TI1S'!$B126+(drdp!G126+drdp!P126)*'MSXY-TI1S'!$C126+(drdp!J126+drdp!S126)*'MSXY-TI1S'!$D126)</f>
        <v>0</v>
      </c>
      <c r="H126" s="18">
        <f>Model!$W$17*((drdp!B126)*'MSXY-TI1S'!$B126+(drdp!E126)*'MSXY-TI1S'!$C126+(drdp!H126)*'MSXY-TI1S'!$D126)</f>
        <v>-2.056551917220735E-2</v>
      </c>
      <c r="I126" s="18">
        <f>Model!$W$17*((drdp!C126)*'MSXY-TI1S'!$B126+(drdp!F126)*'MSXY-TI1S'!$C126+(drdp!I126)*'MSXY-TI1S'!$D126)</f>
        <v>5.5105142541197298E-3</v>
      </c>
      <c r="J126" s="18">
        <f>Model!$W$17*((drdp!D126)*'MSXY-TI1S'!$B126+(drdp!G126)*'MSXY-TI1S'!$C126+(drdp!J126)*'MSXY-TI1S'!$D126)</f>
        <v>0</v>
      </c>
      <c r="K126" s="21">
        <f>SUM(E$3:E125)+H126</f>
        <v>-2.8308851323937461</v>
      </c>
      <c r="L126" s="21">
        <f>SUM(F$3:F125)+I126</f>
        <v>0.75853338509017554</v>
      </c>
      <c r="M126" s="21">
        <f>SUM(G$3:G125)+J126</f>
        <v>0</v>
      </c>
      <c r="N126" s="19">
        <f t="shared" si="5"/>
        <v>8.0139106328079563</v>
      </c>
      <c r="O126" s="19">
        <f t="shared" si="5"/>
        <v>0.57537289629636057</v>
      </c>
      <c r="P126" s="19">
        <f t="shared" si="5"/>
        <v>0</v>
      </c>
      <c r="Q126" s="19">
        <f t="shared" si="6"/>
        <v>-2.1473208822760781</v>
      </c>
      <c r="R126" s="19">
        <f t="shared" si="7"/>
        <v>0</v>
      </c>
      <c r="S126" s="19">
        <f t="shared" si="8"/>
        <v>0</v>
      </c>
    </row>
    <row r="127" spans="1:19" x14ac:dyDescent="0.25">
      <c r="A127" s="26">
        <f>Wellpath!E127</f>
        <v>3720</v>
      </c>
      <c r="B127" s="22">
        <v>0</v>
      </c>
      <c r="C127" s="22">
        <v>0</v>
      </c>
      <c r="D127" s="22">
        <f>SIN(Wellpath!$L127) * SIN(Wellpath!$O127) * (TAN(Dip) * COS(Wellpath!$L127) + SIN(Wellpath!$L127) * COS(Wellpath!$O127)) / SQRT(2)</f>
        <v>1.0243633367890534</v>
      </c>
      <c r="E127" s="20">
        <f>Model!$W$17*((drdp!B127+drdp!K127)*'MSXY-TI1S'!$B127+(drdp!E127+drdp!N127)*'MSXY-TI1S'!$C127+(drdp!H127+drdp!Q127)*'MSXY-TI1S'!$D127)</f>
        <v>-4.11310383444147E-2</v>
      </c>
      <c r="F127" s="20">
        <f>Model!$W$17*((drdp!C127+drdp!L127)*'MSXY-TI1S'!$B127+(drdp!F127+drdp!O127)*'MSXY-TI1S'!$C127+(drdp!I127+drdp!R127)*'MSXY-TI1S'!$D127)</f>
        <v>1.102102850823946E-2</v>
      </c>
      <c r="G127" s="20">
        <f>Model!$W$17*((drdp!D127+drdp!M127)*'MSXY-TI1S'!$B127+(drdp!G127+drdp!P127)*'MSXY-TI1S'!$C127+(drdp!J127+drdp!S127)*'MSXY-TI1S'!$D127)</f>
        <v>0</v>
      </c>
      <c r="H127" s="18">
        <f>Model!$W$17*((drdp!B127)*'MSXY-TI1S'!$B127+(drdp!E127)*'MSXY-TI1S'!$C127+(drdp!H127)*'MSXY-TI1S'!$D127)</f>
        <v>-2.056551917220735E-2</v>
      </c>
      <c r="I127" s="18">
        <f>Model!$W$17*((drdp!C127)*'MSXY-TI1S'!$B127+(drdp!F127)*'MSXY-TI1S'!$C127+(drdp!I127)*'MSXY-TI1S'!$D127)</f>
        <v>5.5105142541197298E-3</v>
      </c>
      <c r="J127" s="18">
        <f>Model!$W$17*((drdp!D127)*'MSXY-TI1S'!$B127+(drdp!G127)*'MSXY-TI1S'!$C127+(drdp!J127)*'MSXY-TI1S'!$D127)</f>
        <v>0</v>
      </c>
      <c r="K127" s="21">
        <f>SUM(E$3:E126)+H127</f>
        <v>-2.8720161707381608</v>
      </c>
      <c r="L127" s="21">
        <f>SUM(F$3:F126)+I127</f>
        <v>0.76955441359841503</v>
      </c>
      <c r="M127" s="21">
        <f>SUM(G$3:G126)+J127</f>
        <v>0</v>
      </c>
      <c r="N127" s="19">
        <f t="shared" si="5"/>
        <v>8.2484768849814891</v>
      </c>
      <c r="O127" s="19">
        <f t="shared" si="5"/>
        <v>0.59221399548880038</v>
      </c>
      <c r="P127" s="19">
        <f t="shared" si="5"/>
        <v>0</v>
      </c>
      <c r="Q127" s="19">
        <f t="shared" si="6"/>
        <v>-2.2101727201175709</v>
      </c>
      <c r="R127" s="19">
        <f t="shared" si="7"/>
        <v>0</v>
      </c>
      <c r="S127" s="19">
        <f t="shared" si="8"/>
        <v>0</v>
      </c>
    </row>
    <row r="128" spans="1:19" x14ac:dyDescent="0.25">
      <c r="A128" s="26">
        <f>Wellpath!E128</f>
        <v>3750</v>
      </c>
      <c r="B128" s="22">
        <v>0</v>
      </c>
      <c r="C128" s="22">
        <v>0</v>
      </c>
      <c r="D128" s="22">
        <f>SIN(Wellpath!$L128) * SIN(Wellpath!$O128) * (TAN(Dip) * COS(Wellpath!$L128) + SIN(Wellpath!$L128) * COS(Wellpath!$O128)) / SQRT(2)</f>
        <v>1.0243633367890534</v>
      </c>
      <c r="E128" s="20">
        <f>Model!$W$17*((drdp!B128+drdp!K128)*'MSXY-TI1S'!$B128+(drdp!E128+drdp!N128)*'MSXY-TI1S'!$C128+(drdp!H128+drdp!Q128)*'MSXY-TI1S'!$D128)</f>
        <v>-4.11310383444147E-2</v>
      </c>
      <c r="F128" s="20">
        <f>Model!$W$17*((drdp!C128+drdp!L128)*'MSXY-TI1S'!$B128+(drdp!F128+drdp!O128)*'MSXY-TI1S'!$C128+(drdp!I128+drdp!R128)*'MSXY-TI1S'!$D128)</f>
        <v>1.102102850823946E-2</v>
      </c>
      <c r="G128" s="20">
        <f>Model!$W$17*((drdp!D128+drdp!M128)*'MSXY-TI1S'!$B128+(drdp!G128+drdp!P128)*'MSXY-TI1S'!$C128+(drdp!J128+drdp!S128)*'MSXY-TI1S'!$D128)</f>
        <v>0</v>
      </c>
      <c r="H128" s="18">
        <f>Model!$W$17*((drdp!B128)*'MSXY-TI1S'!$B128+(drdp!E128)*'MSXY-TI1S'!$C128+(drdp!H128)*'MSXY-TI1S'!$D128)</f>
        <v>-2.056551917220735E-2</v>
      </c>
      <c r="I128" s="18">
        <f>Model!$W$17*((drdp!C128)*'MSXY-TI1S'!$B128+(drdp!F128)*'MSXY-TI1S'!$C128+(drdp!I128)*'MSXY-TI1S'!$D128)</f>
        <v>5.5105142541197298E-3</v>
      </c>
      <c r="J128" s="18">
        <f>Model!$W$17*((drdp!D128)*'MSXY-TI1S'!$B128+(drdp!G128)*'MSXY-TI1S'!$C128+(drdp!J128)*'MSXY-TI1S'!$D128)</f>
        <v>0</v>
      </c>
      <c r="K128" s="21">
        <f>SUM(E$3:E127)+H128</f>
        <v>-2.9131472090825756</v>
      </c>
      <c r="L128" s="21">
        <f>SUM(F$3:F127)+I128</f>
        <v>0.78057544210665453</v>
      </c>
      <c r="M128" s="21">
        <f>SUM(G$3:G127)+J128</f>
        <v>0</v>
      </c>
      <c r="N128" s="19">
        <f t="shared" si="5"/>
        <v>8.4864266617856003</v>
      </c>
      <c r="O128" s="19">
        <f t="shared" si="5"/>
        <v>0.60929802081999918</v>
      </c>
      <c r="P128" s="19">
        <f t="shared" si="5"/>
        <v>0</v>
      </c>
      <c r="Q128" s="19">
        <f t="shared" si="6"/>
        <v>-2.273931170651398</v>
      </c>
      <c r="R128" s="19">
        <f t="shared" si="7"/>
        <v>0</v>
      </c>
      <c r="S128" s="19">
        <f t="shared" si="8"/>
        <v>0</v>
      </c>
    </row>
    <row r="129" spans="1:19" x14ac:dyDescent="0.25">
      <c r="A129" s="26">
        <f>Wellpath!E129</f>
        <v>3780</v>
      </c>
      <c r="B129" s="22">
        <v>0</v>
      </c>
      <c r="C129" s="22">
        <v>0</v>
      </c>
      <c r="D129" s="22">
        <f>SIN(Wellpath!$L129) * SIN(Wellpath!$O129) * (TAN(Dip) * COS(Wellpath!$L129) + SIN(Wellpath!$L129) * COS(Wellpath!$O129)) / SQRT(2)</f>
        <v>1.0243633367890534</v>
      </c>
      <c r="E129" s="20">
        <f>Model!$W$17*((drdp!B129+drdp!K129)*'MSXY-TI1S'!$B129+(drdp!E129+drdp!N129)*'MSXY-TI1S'!$C129+(drdp!H129+drdp!Q129)*'MSXY-TI1S'!$D129)</f>
        <v>-4.11310383444147E-2</v>
      </c>
      <c r="F129" s="20">
        <f>Model!$W$17*((drdp!C129+drdp!L129)*'MSXY-TI1S'!$B129+(drdp!F129+drdp!O129)*'MSXY-TI1S'!$C129+(drdp!I129+drdp!R129)*'MSXY-TI1S'!$D129)</f>
        <v>1.102102850823946E-2</v>
      </c>
      <c r="G129" s="20">
        <f>Model!$W$17*((drdp!D129+drdp!M129)*'MSXY-TI1S'!$B129+(drdp!G129+drdp!P129)*'MSXY-TI1S'!$C129+(drdp!J129+drdp!S129)*'MSXY-TI1S'!$D129)</f>
        <v>0</v>
      </c>
      <c r="H129" s="18">
        <f>Model!$W$17*((drdp!B129)*'MSXY-TI1S'!$B129+(drdp!E129)*'MSXY-TI1S'!$C129+(drdp!H129)*'MSXY-TI1S'!$D129)</f>
        <v>-2.056551917220735E-2</v>
      </c>
      <c r="I129" s="18">
        <f>Model!$W$17*((drdp!C129)*'MSXY-TI1S'!$B129+(drdp!F129)*'MSXY-TI1S'!$C129+(drdp!I129)*'MSXY-TI1S'!$D129)</f>
        <v>5.5105142541197298E-3</v>
      </c>
      <c r="J129" s="18">
        <f>Model!$W$17*((drdp!D129)*'MSXY-TI1S'!$B129+(drdp!G129)*'MSXY-TI1S'!$C129+(drdp!J129)*'MSXY-TI1S'!$D129)</f>
        <v>0</v>
      </c>
      <c r="K129" s="21">
        <f>SUM(E$3:E128)+H129</f>
        <v>-2.9542782474269904</v>
      </c>
      <c r="L129" s="21">
        <f>SUM(F$3:F128)+I129</f>
        <v>0.79159647061489402</v>
      </c>
      <c r="M129" s="21">
        <f>SUM(G$3:G128)+J129</f>
        <v>0</v>
      </c>
      <c r="N129" s="19">
        <f t="shared" si="5"/>
        <v>8.72775996322029</v>
      </c>
      <c r="O129" s="19">
        <f t="shared" si="5"/>
        <v>0.62662497228995673</v>
      </c>
      <c r="P129" s="19">
        <f t="shared" si="5"/>
        <v>0</v>
      </c>
      <c r="Q129" s="19">
        <f t="shared" si="6"/>
        <v>-2.3385962338775603</v>
      </c>
      <c r="R129" s="19">
        <f t="shared" si="7"/>
        <v>0</v>
      </c>
      <c r="S129" s="19">
        <f t="shared" si="8"/>
        <v>0</v>
      </c>
    </row>
    <row r="130" spans="1:19" x14ac:dyDescent="0.25">
      <c r="A130" s="26">
        <f>Wellpath!E130</f>
        <v>3810</v>
      </c>
      <c r="B130" s="22">
        <v>0</v>
      </c>
      <c r="C130" s="22">
        <v>0</v>
      </c>
      <c r="D130" s="22">
        <f>SIN(Wellpath!$L130) * SIN(Wellpath!$O130) * (TAN(Dip) * COS(Wellpath!$L130) + SIN(Wellpath!$L130) * COS(Wellpath!$O130)) / SQRT(2)</f>
        <v>1.0243633367890534</v>
      </c>
      <c r="E130" s="20">
        <f>Model!$W$17*((drdp!B130+drdp!K130)*'MSXY-TI1S'!$B130+(drdp!E130+drdp!N130)*'MSXY-TI1S'!$C130+(drdp!H130+drdp!Q130)*'MSXY-TI1S'!$D130)</f>
        <v>-4.11310383444147E-2</v>
      </c>
      <c r="F130" s="20">
        <f>Model!$W$17*((drdp!C130+drdp!L130)*'MSXY-TI1S'!$B130+(drdp!F130+drdp!O130)*'MSXY-TI1S'!$C130+(drdp!I130+drdp!R130)*'MSXY-TI1S'!$D130)</f>
        <v>1.102102850823946E-2</v>
      </c>
      <c r="G130" s="20">
        <f>Model!$W$17*((drdp!D130+drdp!M130)*'MSXY-TI1S'!$B130+(drdp!G130+drdp!P130)*'MSXY-TI1S'!$C130+(drdp!J130+drdp!S130)*'MSXY-TI1S'!$D130)</f>
        <v>0</v>
      </c>
      <c r="H130" s="18">
        <f>Model!$W$17*((drdp!B130)*'MSXY-TI1S'!$B130+(drdp!E130)*'MSXY-TI1S'!$C130+(drdp!H130)*'MSXY-TI1S'!$D130)</f>
        <v>-2.056551917220735E-2</v>
      </c>
      <c r="I130" s="18">
        <f>Model!$W$17*((drdp!C130)*'MSXY-TI1S'!$B130+(drdp!F130)*'MSXY-TI1S'!$C130+(drdp!I130)*'MSXY-TI1S'!$D130)</f>
        <v>5.5105142541197298E-3</v>
      </c>
      <c r="J130" s="18">
        <f>Model!$W$17*((drdp!D130)*'MSXY-TI1S'!$B130+(drdp!G130)*'MSXY-TI1S'!$C130+(drdp!J130)*'MSXY-TI1S'!$D130)</f>
        <v>0</v>
      </c>
      <c r="K130" s="21">
        <f>SUM(E$3:E129)+H130</f>
        <v>-2.9954092857714052</v>
      </c>
      <c r="L130" s="21">
        <f>SUM(F$3:F129)+I130</f>
        <v>0.80261749912313352</v>
      </c>
      <c r="M130" s="21">
        <f>SUM(G$3:G129)+J130</f>
        <v>0</v>
      </c>
      <c r="N130" s="19">
        <f t="shared" si="5"/>
        <v>8.9724767892855599</v>
      </c>
      <c r="O130" s="19">
        <f t="shared" si="5"/>
        <v>0.64419484989867326</v>
      </c>
      <c r="P130" s="19">
        <f t="shared" si="5"/>
        <v>0</v>
      </c>
      <c r="Q130" s="19">
        <f t="shared" si="6"/>
        <v>-2.4041679097960569</v>
      </c>
      <c r="R130" s="19">
        <f t="shared" si="7"/>
        <v>0</v>
      </c>
      <c r="S130" s="19">
        <f t="shared" si="8"/>
        <v>0</v>
      </c>
    </row>
    <row r="131" spans="1:19" x14ac:dyDescent="0.25">
      <c r="A131" s="26">
        <f>Wellpath!E131</f>
        <v>3840</v>
      </c>
      <c r="B131" s="22">
        <v>0</v>
      </c>
      <c r="C131" s="22">
        <v>0</v>
      </c>
      <c r="D131" s="22">
        <f>SIN(Wellpath!$L131) * SIN(Wellpath!$O131) * (TAN(Dip) * COS(Wellpath!$L131) + SIN(Wellpath!$L131) * COS(Wellpath!$O131)) / SQRT(2)</f>
        <v>1.0243633367890534</v>
      </c>
      <c r="E131" s="20">
        <f>Model!$W$17*((drdp!B131+drdp!K131)*'MSXY-TI1S'!$B131+(drdp!E131+drdp!N131)*'MSXY-TI1S'!$C131+(drdp!H131+drdp!Q131)*'MSXY-TI1S'!$D131)</f>
        <v>-4.11310383444147E-2</v>
      </c>
      <c r="F131" s="20">
        <f>Model!$W$17*((drdp!C131+drdp!L131)*'MSXY-TI1S'!$B131+(drdp!F131+drdp!O131)*'MSXY-TI1S'!$C131+(drdp!I131+drdp!R131)*'MSXY-TI1S'!$D131)</f>
        <v>1.102102850823946E-2</v>
      </c>
      <c r="G131" s="20">
        <f>Model!$W$17*((drdp!D131+drdp!M131)*'MSXY-TI1S'!$B131+(drdp!G131+drdp!P131)*'MSXY-TI1S'!$C131+(drdp!J131+drdp!S131)*'MSXY-TI1S'!$D131)</f>
        <v>0</v>
      </c>
      <c r="H131" s="18">
        <f>Model!$W$17*((drdp!B131)*'MSXY-TI1S'!$B131+(drdp!E131)*'MSXY-TI1S'!$C131+(drdp!H131)*'MSXY-TI1S'!$D131)</f>
        <v>-2.056551917220735E-2</v>
      </c>
      <c r="I131" s="18">
        <f>Model!$W$17*((drdp!C131)*'MSXY-TI1S'!$B131+(drdp!F131)*'MSXY-TI1S'!$C131+(drdp!I131)*'MSXY-TI1S'!$D131)</f>
        <v>5.5105142541197298E-3</v>
      </c>
      <c r="J131" s="18">
        <f>Model!$W$17*((drdp!D131)*'MSXY-TI1S'!$B131+(drdp!G131)*'MSXY-TI1S'!$C131+(drdp!J131)*'MSXY-TI1S'!$D131)</f>
        <v>0</v>
      </c>
      <c r="K131" s="21">
        <f>SUM(E$3:E130)+H131</f>
        <v>-3.03654032411582</v>
      </c>
      <c r="L131" s="21">
        <f>SUM(F$3:F130)+I131</f>
        <v>0.81363852763137301</v>
      </c>
      <c r="M131" s="21">
        <f>SUM(G$3:G130)+J131</f>
        <v>0</v>
      </c>
      <c r="N131" s="19">
        <f t="shared" si="5"/>
        <v>9.2205771399814083</v>
      </c>
      <c r="O131" s="19">
        <f t="shared" si="5"/>
        <v>0.66200765364614855</v>
      </c>
      <c r="P131" s="19">
        <f t="shared" si="5"/>
        <v>0</v>
      </c>
      <c r="Q131" s="19">
        <f t="shared" si="6"/>
        <v>-2.4706461984068881</v>
      </c>
      <c r="R131" s="19">
        <f t="shared" si="7"/>
        <v>0</v>
      </c>
      <c r="S131" s="19">
        <f t="shared" si="8"/>
        <v>0</v>
      </c>
    </row>
    <row r="132" spans="1:19" x14ac:dyDescent="0.25">
      <c r="A132" s="26">
        <f>Wellpath!E132</f>
        <v>3870</v>
      </c>
      <c r="B132" s="22">
        <v>0</v>
      </c>
      <c r="C132" s="22">
        <v>0</v>
      </c>
      <c r="D132" s="22">
        <f>SIN(Wellpath!$L132) * SIN(Wellpath!$O132) * (TAN(Dip) * COS(Wellpath!$L132) + SIN(Wellpath!$L132) * COS(Wellpath!$O132)) / SQRT(2)</f>
        <v>1.0243633367890534</v>
      </c>
      <c r="E132" s="20">
        <f>Model!$W$17*((drdp!B132+drdp!K132)*'MSXY-TI1S'!$B132+(drdp!E132+drdp!N132)*'MSXY-TI1S'!$C132+(drdp!H132+drdp!Q132)*'MSXY-TI1S'!$D132)</f>
        <v>-4.11310383444147E-2</v>
      </c>
      <c r="F132" s="20">
        <f>Model!$W$17*((drdp!C132+drdp!L132)*'MSXY-TI1S'!$B132+(drdp!F132+drdp!O132)*'MSXY-TI1S'!$C132+(drdp!I132+drdp!R132)*'MSXY-TI1S'!$D132)</f>
        <v>1.102102850823946E-2</v>
      </c>
      <c r="G132" s="20">
        <f>Model!$W$17*((drdp!D132+drdp!M132)*'MSXY-TI1S'!$B132+(drdp!G132+drdp!P132)*'MSXY-TI1S'!$C132+(drdp!J132+drdp!S132)*'MSXY-TI1S'!$D132)</f>
        <v>0</v>
      </c>
      <c r="H132" s="18">
        <f>Model!$W$17*((drdp!B132)*'MSXY-TI1S'!$B132+(drdp!E132)*'MSXY-TI1S'!$C132+(drdp!H132)*'MSXY-TI1S'!$D132)</f>
        <v>-2.056551917220735E-2</v>
      </c>
      <c r="I132" s="18">
        <f>Model!$W$17*((drdp!C132)*'MSXY-TI1S'!$B132+(drdp!F132)*'MSXY-TI1S'!$C132+(drdp!I132)*'MSXY-TI1S'!$D132)</f>
        <v>5.5105142541197298E-3</v>
      </c>
      <c r="J132" s="18">
        <f>Model!$W$17*((drdp!D132)*'MSXY-TI1S'!$B132+(drdp!G132)*'MSXY-TI1S'!$C132+(drdp!J132)*'MSXY-TI1S'!$D132)</f>
        <v>0</v>
      </c>
      <c r="K132" s="21">
        <f>SUM(E$3:E131)+H132</f>
        <v>-3.0776713624602348</v>
      </c>
      <c r="L132" s="21">
        <f>SUM(F$3:F131)+I132</f>
        <v>0.8246595561396125</v>
      </c>
      <c r="M132" s="21">
        <f>SUM(G$3:G131)+J132</f>
        <v>0</v>
      </c>
      <c r="N132" s="19">
        <f t="shared" ref="N132:P133" si="9">K132^2</f>
        <v>9.4720610153078386</v>
      </c>
      <c r="O132" s="19">
        <f t="shared" si="9"/>
        <v>0.68006338353238271</v>
      </c>
      <c r="P132" s="19">
        <f t="shared" si="9"/>
        <v>0</v>
      </c>
      <c r="Q132" s="19">
        <f t="shared" ref="Q132:Q133" si="10">K132*L132</f>
        <v>-2.5380310997100537</v>
      </c>
      <c r="R132" s="19">
        <f t="shared" ref="R132:R133" si="11">K132*M132</f>
        <v>0</v>
      </c>
      <c r="S132" s="19">
        <f t="shared" ref="S132:S133" si="12">L132*M132</f>
        <v>0</v>
      </c>
    </row>
    <row r="133" spans="1:19" x14ac:dyDescent="0.25">
      <c r="A133" s="26">
        <f>Wellpath!E133</f>
        <v>3900</v>
      </c>
      <c r="B133" s="22">
        <v>0</v>
      </c>
      <c r="C133" s="22">
        <v>0</v>
      </c>
      <c r="D133" s="22">
        <f>SIN(Wellpath!$L133) * SIN(Wellpath!$O133) * (TAN(Dip) * COS(Wellpath!$L133) + SIN(Wellpath!$L133) * COS(Wellpath!$O133)) / SQRT(2)</f>
        <v>1.0243633367890534</v>
      </c>
      <c r="E133" s="20">
        <f>Model!$W$17*((drdp!B133+drdp!K133)*'MSXY-TI1S'!$B133+(drdp!E133+drdp!N133)*'MSXY-TI1S'!$C133+(drdp!H133+drdp!Q133)*'MSXY-TI1S'!$D133)</f>
        <v>-4.11310383444147E-2</v>
      </c>
      <c r="F133" s="20">
        <f>Model!$W$17*((drdp!C133+drdp!L133)*'MSXY-TI1S'!$B133+(drdp!F133+drdp!O133)*'MSXY-TI1S'!$C133+(drdp!I133+drdp!R133)*'MSXY-TI1S'!$D133)</f>
        <v>1.102102850823946E-2</v>
      </c>
      <c r="G133" s="20">
        <f>Model!$W$17*((drdp!D133+drdp!M133)*'MSXY-TI1S'!$B133+(drdp!G133+drdp!P133)*'MSXY-TI1S'!$C133+(drdp!J133+drdp!S133)*'MSXY-TI1S'!$D133)</f>
        <v>0</v>
      </c>
      <c r="H133" s="18">
        <f>Model!$W$17*((drdp!B133)*'MSXY-TI1S'!$B133+(drdp!E133)*'MSXY-TI1S'!$C133+(drdp!H133)*'MSXY-TI1S'!$D133)</f>
        <v>-2.056551917220735E-2</v>
      </c>
      <c r="I133" s="18">
        <f>Model!$W$17*((drdp!C133)*'MSXY-TI1S'!$B133+(drdp!F133)*'MSXY-TI1S'!$C133+(drdp!I133)*'MSXY-TI1S'!$D133)</f>
        <v>5.5105142541197298E-3</v>
      </c>
      <c r="J133" s="18">
        <f>Model!$W$17*((drdp!D133)*'MSXY-TI1S'!$B133+(drdp!G133)*'MSXY-TI1S'!$C133+(drdp!J133)*'MSXY-TI1S'!$D133)</f>
        <v>0</v>
      </c>
      <c r="K133" s="21">
        <f>SUM(E$3:E132)+H133</f>
        <v>-3.1188024008046495</v>
      </c>
      <c r="L133" s="21">
        <f>SUM(F$3:F132)+I133</f>
        <v>0.835680584647852</v>
      </c>
      <c r="M133" s="21">
        <f>SUM(G$3:G132)+J133</f>
        <v>0</v>
      </c>
      <c r="N133" s="19">
        <f t="shared" si="9"/>
        <v>9.7269284152648456</v>
      </c>
      <c r="O133" s="19">
        <f t="shared" si="9"/>
        <v>0.69836203955737575</v>
      </c>
      <c r="P133" s="19">
        <f t="shared" si="9"/>
        <v>0</v>
      </c>
      <c r="Q133" s="19">
        <f t="shared" si="10"/>
        <v>-2.606322613705554</v>
      </c>
      <c r="R133" s="19">
        <f t="shared" si="11"/>
        <v>0</v>
      </c>
      <c r="S133" s="19">
        <f t="shared" si="12"/>
        <v>0</v>
      </c>
    </row>
    <row r="134" spans="1:19" x14ac:dyDescent="0.25">
      <c r="A134" s="26">
        <f>Wellpath!E134</f>
        <v>3930</v>
      </c>
      <c r="B134" s="22">
        <v>0</v>
      </c>
      <c r="C134" s="22">
        <v>0</v>
      </c>
      <c r="D134" s="22">
        <f>SIN(Wellpath!$L134) * SIN(Wellpath!$O134) * (TAN(Dip) * COS(Wellpath!$L134) + SIN(Wellpath!$L134) * COS(Wellpath!$O134)) / SQRT(2)</f>
        <v>1.0243633367890534</v>
      </c>
      <c r="E134" s="20">
        <f>Model!$W$17*((drdp!B134+drdp!K134)*'MSXY-TI1S'!$B134+(drdp!E134+drdp!N134)*'MSXY-TI1S'!$C134+(drdp!H134+drdp!Q134)*'MSXY-TI1S'!$D134)</f>
        <v>-4.11310383444147E-2</v>
      </c>
      <c r="F134" s="20">
        <f>Model!$W$17*((drdp!C134+drdp!L134)*'MSXY-TI1S'!$B134+(drdp!F134+drdp!O134)*'MSXY-TI1S'!$C134+(drdp!I134+drdp!R134)*'MSXY-TI1S'!$D134)</f>
        <v>1.102102850823946E-2</v>
      </c>
      <c r="G134" s="20">
        <f>Model!$W$17*((drdp!D134+drdp!M134)*'MSXY-TI1S'!$B134+(drdp!G134+drdp!P134)*'MSXY-TI1S'!$C134+(drdp!J134+drdp!S134)*'MSXY-TI1S'!$D134)</f>
        <v>0</v>
      </c>
      <c r="H134" s="18">
        <f>Model!$W$17*((drdp!B134)*'MSXY-TI1S'!$B134+(drdp!E134)*'MSXY-TI1S'!$C134+(drdp!H134)*'MSXY-TI1S'!$D134)</f>
        <v>-2.056551917220735E-2</v>
      </c>
      <c r="I134" s="18">
        <f>Model!$W$17*((drdp!C134)*'MSXY-TI1S'!$B134+(drdp!F134)*'MSXY-TI1S'!$C134+(drdp!I134)*'MSXY-TI1S'!$D134)</f>
        <v>5.5105142541197298E-3</v>
      </c>
      <c r="J134" s="18">
        <f>Model!$W$17*((drdp!D134)*'MSXY-TI1S'!$B134+(drdp!G134)*'MSXY-TI1S'!$C134+(drdp!J134)*'MSXY-TI1S'!$D134)</f>
        <v>0</v>
      </c>
      <c r="K134" s="21">
        <f>SUM(E$3:E133)+H134</f>
        <v>-3.1599334391490643</v>
      </c>
      <c r="L134" s="21">
        <f>SUM(F$3:F133)+I134</f>
        <v>0.84670161315609149</v>
      </c>
      <c r="M134" s="21">
        <f>SUM(G$3:G133)+J134</f>
        <v>0</v>
      </c>
      <c r="N134" s="19">
        <f t="shared" ref="N134:N197" si="13">K134^2</f>
        <v>9.9851793398524329</v>
      </c>
      <c r="O134" s="19">
        <f t="shared" ref="O134:O197" si="14">L134^2</f>
        <v>0.71690362172112765</v>
      </c>
      <c r="P134" s="19">
        <f t="shared" ref="P134:P197" si="15">M134^2</f>
        <v>0</v>
      </c>
      <c r="Q134" s="19">
        <f t="shared" ref="Q134:Q197" si="16">K134*L134</f>
        <v>-2.6755207403933889</v>
      </c>
      <c r="R134" s="19">
        <f t="shared" ref="R134:R197" si="17">K134*M134</f>
        <v>0</v>
      </c>
      <c r="S134" s="19">
        <f t="shared" ref="S134:S197" si="18">L134*M134</f>
        <v>0</v>
      </c>
    </row>
    <row r="135" spans="1:19" x14ac:dyDescent="0.25">
      <c r="A135" s="26">
        <f>Wellpath!E135</f>
        <v>3960</v>
      </c>
      <c r="B135" s="22">
        <v>0</v>
      </c>
      <c r="C135" s="22">
        <v>0</v>
      </c>
      <c r="D135" s="22">
        <f>SIN(Wellpath!$L135) * SIN(Wellpath!$O135) * (TAN(Dip) * COS(Wellpath!$L135) + SIN(Wellpath!$L135) * COS(Wellpath!$O135)) / SQRT(2)</f>
        <v>1.0243633367890534</v>
      </c>
      <c r="E135" s="20">
        <f>Model!$W$17*((drdp!B135+drdp!K135)*'MSXY-TI1S'!$B135+(drdp!E135+drdp!N135)*'MSXY-TI1S'!$C135+(drdp!H135+drdp!Q135)*'MSXY-TI1S'!$D135)</f>
        <v>-4.11310383444147E-2</v>
      </c>
      <c r="F135" s="20">
        <f>Model!$W$17*((drdp!C135+drdp!L135)*'MSXY-TI1S'!$B135+(drdp!F135+drdp!O135)*'MSXY-TI1S'!$C135+(drdp!I135+drdp!R135)*'MSXY-TI1S'!$D135)</f>
        <v>1.102102850823946E-2</v>
      </c>
      <c r="G135" s="20">
        <f>Model!$W$17*((drdp!D135+drdp!M135)*'MSXY-TI1S'!$B135+(drdp!G135+drdp!P135)*'MSXY-TI1S'!$C135+(drdp!J135+drdp!S135)*'MSXY-TI1S'!$D135)</f>
        <v>0</v>
      </c>
      <c r="H135" s="18">
        <f>Model!$W$17*((drdp!B135)*'MSXY-TI1S'!$B135+(drdp!E135)*'MSXY-TI1S'!$C135+(drdp!H135)*'MSXY-TI1S'!$D135)</f>
        <v>-2.056551917220735E-2</v>
      </c>
      <c r="I135" s="18">
        <f>Model!$W$17*((drdp!C135)*'MSXY-TI1S'!$B135+(drdp!F135)*'MSXY-TI1S'!$C135+(drdp!I135)*'MSXY-TI1S'!$D135)</f>
        <v>5.5105142541197298E-3</v>
      </c>
      <c r="J135" s="18">
        <f>Model!$W$17*((drdp!D135)*'MSXY-TI1S'!$B135+(drdp!G135)*'MSXY-TI1S'!$C135+(drdp!J135)*'MSXY-TI1S'!$D135)</f>
        <v>0</v>
      </c>
      <c r="K135" s="21">
        <f>SUM(E$3:E134)+H135</f>
        <v>-3.2010644774934791</v>
      </c>
      <c r="L135" s="21">
        <f>SUM(F$3:F134)+I135</f>
        <v>0.85772264166433099</v>
      </c>
      <c r="M135" s="21">
        <f>SUM(G$3:G134)+J135</f>
        <v>0</v>
      </c>
      <c r="N135" s="19">
        <f t="shared" si="13"/>
        <v>10.2468137890706</v>
      </c>
      <c r="O135" s="19">
        <f t="shared" si="14"/>
        <v>0.73568813002363831</v>
      </c>
      <c r="P135" s="19">
        <f t="shared" si="15"/>
        <v>0</v>
      </c>
      <c r="Q135" s="19">
        <f t="shared" si="16"/>
        <v>-2.7456254797735582</v>
      </c>
      <c r="R135" s="19">
        <f t="shared" si="17"/>
        <v>0</v>
      </c>
      <c r="S135" s="19">
        <f t="shared" si="18"/>
        <v>0</v>
      </c>
    </row>
    <row r="136" spans="1:19" x14ac:dyDescent="0.25">
      <c r="A136" s="26">
        <f>Wellpath!E136</f>
        <v>3990</v>
      </c>
      <c r="B136" s="22">
        <v>0</v>
      </c>
      <c r="C136" s="22">
        <v>0</v>
      </c>
      <c r="D136" s="22">
        <f>SIN(Wellpath!$L136) * SIN(Wellpath!$O136) * (TAN(Dip) * COS(Wellpath!$L136) + SIN(Wellpath!$L136) * COS(Wellpath!$O136)) / SQRT(2)</f>
        <v>1.0243633367890534</v>
      </c>
      <c r="E136" s="20">
        <f>Model!$W$17*((drdp!B136+drdp!K136)*'MSXY-TI1S'!$B136+(drdp!E136+drdp!N136)*'MSXY-TI1S'!$C136+(drdp!H136+drdp!Q136)*'MSXY-TI1S'!$D136)</f>
        <v>-4.11310383444147E-2</v>
      </c>
      <c r="F136" s="20">
        <f>Model!$W$17*((drdp!C136+drdp!L136)*'MSXY-TI1S'!$B136+(drdp!F136+drdp!O136)*'MSXY-TI1S'!$C136+(drdp!I136+drdp!R136)*'MSXY-TI1S'!$D136)</f>
        <v>1.102102850823946E-2</v>
      </c>
      <c r="G136" s="20">
        <f>Model!$W$17*((drdp!D136+drdp!M136)*'MSXY-TI1S'!$B136+(drdp!G136+drdp!P136)*'MSXY-TI1S'!$C136+(drdp!J136+drdp!S136)*'MSXY-TI1S'!$D136)</f>
        <v>0</v>
      </c>
      <c r="H136" s="18">
        <f>Model!$W$17*((drdp!B136)*'MSXY-TI1S'!$B136+(drdp!E136)*'MSXY-TI1S'!$C136+(drdp!H136)*'MSXY-TI1S'!$D136)</f>
        <v>-2.056551917220735E-2</v>
      </c>
      <c r="I136" s="18">
        <f>Model!$W$17*((drdp!C136)*'MSXY-TI1S'!$B136+(drdp!F136)*'MSXY-TI1S'!$C136+(drdp!I136)*'MSXY-TI1S'!$D136)</f>
        <v>5.5105142541197298E-3</v>
      </c>
      <c r="J136" s="18">
        <f>Model!$W$17*((drdp!D136)*'MSXY-TI1S'!$B136+(drdp!G136)*'MSXY-TI1S'!$C136+(drdp!J136)*'MSXY-TI1S'!$D136)</f>
        <v>0</v>
      </c>
      <c r="K136" s="21">
        <f>SUM(E$3:E135)+H136</f>
        <v>-3.2421955158378939</v>
      </c>
      <c r="L136" s="21">
        <f>SUM(F$3:F135)+I136</f>
        <v>0.86874367017257048</v>
      </c>
      <c r="M136" s="21">
        <f>SUM(G$3:G135)+J136</f>
        <v>0</v>
      </c>
      <c r="N136" s="19">
        <f t="shared" si="13"/>
        <v>10.511831762919346</v>
      </c>
      <c r="O136" s="19">
        <f t="shared" si="14"/>
        <v>0.75471556446490795</v>
      </c>
      <c r="P136" s="19">
        <f t="shared" si="15"/>
        <v>0</v>
      </c>
      <c r="Q136" s="19">
        <f t="shared" si="16"/>
        <v>-2.8166368318460622</v>
      </c>
      <c r="R136" s="19">
        <f t="shared" si="17"/>
        <v>0</v>
      </c>
      <c r="S136" s="19">
        <f t="shared" si="18"/>
        <v>0</v>
      </c>
    </row>
    <row r="137" spans="1:19" x14ac:dyDescent="0.25">
      <c r="A137" s="26">
        <f>Wellpath!E137</f>
        <v>4020</v>
      </c>
      <c r="B137" s="22">
        <v>0</v>
      </c>
      <c r="C137" s="22">
        <v>0</v>
      </c>
      <c r="D137" s="22">
        <f>SIN(Wellpath!$L137) * SIN(Wellpath!$O137) * (TAN(Dip) * COS(Wellpath!$L137) + SIN(Wellpath!$L137) * COS(Wellpath!$O137)) / SQRT(2)</f>
        <v>1.0243633367890534</v>
      </c>
      <c r="E137" s="20">
        <f>Model!$W$17*((drdp!B137+drdp!K137)*'MSXY-TI1S'!$B137+(drdp!E137+drdp!N137)*'MSXY-TI1S'!$C137+(drdp!H137+drdp!Q137)*'MSXY-TI1S'!$D137)</f>
        <v>-4.11310383444147E-2</v>
      </c>
      <c r="F137" s="20">
        <f>Model!$W$17*((drdp!C137+drdp!L137)*'MSXY-TI1S'!$B137+(drdp!F137+drdp!O137)*'MSXY-TI1S'!$C137+(drdp!I137+drdp!R137)*'MSXY-TI1S'!$D137)</f>
        <v>1.102102850823946E-2</v>
      </c>
      <c r="G137" s="20">
        <f>Model!$W$17*((drdp!D137+drdp!M137)*'MSXY-TI1S'!$B137+(drdp!G137+drdp!P137)*'MSXY-TI1S'!$C137+(drdp!J137+drdp!S137)*'MSXY-TI1S'!$D137)</f>
        <v>0</v>
      </c>
      <c r="H137" s="18">
        <f>Model!$W$17*((drdp!B137)*'MSXY-TI1S'!$B137+(drdp!E137)*'MSXY-TI1S'!$C137+(drdp!H137)*'MSXY-TI1S'!$D137)</f>
        <v>-2.056551917220735E-2</v>
      </c>
      <c r="I137" s="18">
        <f>Model!$W$17*((drdp!C137)*'MSXY-TI1S'!$B137+(drdp!F137)*'MSXY-TI1S'!$C137+(drdp!I137)*'MSXY-TI1S'!$D137)</f>
        <v>5.5105142541197298E-3</v>
      </c>
      <c r="J137" s="18">
        <f>Model!$W$17*((drdp!D137)*'MSXY-TI1S'!$B137+(drdp!G137)*'MSXY-TI1S'!$C137+(drdp!J137)*'MSXY-TI1S'!$D137)</f>
        <v>0</v>
      </c>
      <c r="K137" s="21">
        <f>SUM(E$3:E136)+H137</f>
        <v>-3.2833265541823087</v>
      </c>
      <c r="L137" s="21">
        <f>SUM(F$3:F136)+I137</f>
        <v>0.87976469868080998</v>
      </c>
      <c r="M137" s="21">
        <f>SUM(G$3:G136)+J137</f>
        <v>0</v>
      </c>
      <c r="N137" s="19">
        <f t="shared" si="13"/>
        <v>10.780233261398672</v>
      </c>
      <c r="O137" s="19">
        <f t="shared" si="14"/>
        <v>0.77398592504493635</v>
      </c>
      <c r="P137" s="19">
        <f t="shared" si="15"/>
        <v>0</v>
      </c>
      <c r="Q137" s="19">
        <f t="shared" si="16"/>
        <v>-2.8885547966109009</v>
      </c>
      <c r="R137" s="19">
        <f t="shared" si="17"/>
        <v>0</v>
      </c>
      <c r="S137" s="19">
        <f t="shared" si="18"/>
        <v>0</v>
      </c>
    </row>
    <row r="138" spans="1:19" x14ac:dyDescent="0.25">
      <c r="A138" s="26">
        <f>Wellpath!E138</f>
        <v>4050</v>
      </c>
      <c r="B138" s="22">
        <v>0</v>
      </c>
      <c r="C138" s="22">
        <v>0</v>
      </c>
      <c r="D138" s="22">
        <f>SIN(Wellpath!$L138) * SIN(Wellpath!$O138) * (TAN(Dip) * COS(Wellpath!$L138) + SIN(Wellpath!$L138) * COS(Wellpath!$O138)) / SQRT(2)</f>
        <v>1.0243633367890534</v>
      </c>
      <c r="E138" s="20">
        <f>Model!$W$17*((drdp!B138+drdp!K138)*'MSXY-TI1S'!$B138+(drdp!E138+drdp!N138)*'MSXY-TI1S'!$C138+(drdp!H138+drdp!Q138)*'MSXY-TI1S'!$D138)</f>
        <v>-4.11310383444147E-2</v>
      </c>
      <c r="F138" s="20">
        <f>Model!$W$17*((drdp!C138+drdp!L138)*'MSXY-TI1S'!$B138+(drdp!F138+drdp!O138)*'MSXY-TI1S'!$C138+(drdp!I138+drdp!R138)*'MSXY-TI1S'!$D138)</f>
        <v>1.102102850823946E-2</v>
      </c>
      <c r="G138" s="20">
        <f>Model!$W$17*((drdp!D138+drdp!M138)*'MSXY-TI1S'!$B138+(drdp!G138+drdp!P138)*'MSXY-TI1S'!$C138+(drdp!J138+drdp!S138)*'MSXY-TI1S'!$D138)</f>
        <v>0</v>
      </c>
      <c r="H138" s="18">
        <f>Model!$W$17*((drdp!B138)*'MSXY-TI1S'!$B138+(drdp!E138)*'MSXY-TI1S'!$C138+(drdp!H138)*'MSXY-TI1S'!$D138)</f>
        <v>-2.056551917220735E-2</v>
      </c>
      <c r="I138" s="18">
        <f>Model!$W$17*((drdp!C138)*'MSXY-TI1S'!$B138+(drdp!F138)*'MSXY-TI1S'!$C138+(drdp!I138)*'MSXY-TI1S'!$D138)</f>
        <v>5.5105142541197298E-3</v>
      </c>
      <c r="J138" s="18">
        <f>Model!$W$17*((drdp!D138)*'MSXY-TI1S'!$B138+(drdp!G138)*'MSXY-TI1S'!$C138+(drdp!J138)*'MSXY-TI1S'!$D138)</f>
        <v>0</v>
      </c>
      <c r="K138" s="21">
        <f>SUM(E$3:E137)+H138</f>
        <v>-3.3244575925267235</v>
      </c>
      <c r="L138" s="21">
        <f>SUM(F$3:F137)+I138</f>
        <v>0.89078572718904947</v>
      </c>
      <c r="M138" s="21">
        <f>SUM(G$3:G137)+J138</f>
        <v>0</v>
      </c>
      <c r="N138" s="19">
        <f t="shared" si="13"/>
        <v>11.052018284508579</v>
      </c>
      <c r="O138" s="19">
        <f t="shared" si="14"/>
        <v>0.79349921176372362</v>
      </c>
      <c r="P138" s="19">
        <f t="shared" si="15"/>
        <v>0</v>
      </c>
      <c r="Q138" s="19">
        <f t="shared" si="16"/>
        <v>-2.9613793740680743</v>
      </c>
      <c r="R138" s="19">
        <f t="shared" si="17"/>
        <v>0</v>
      </c>
      <c r="S138" s="19">
        <f t="shared" si="18"/>
        <v>0</v>
      </c>
    </row>
    <row r="139" spans="1:19" x14ac:dyDescent="0.25">
      <c r="A139" s="26">
        <f>Wellpath!E139</f>
        <v>4080</v>
      </c>
      <c r="B139" s="22">
        <v>0</v>
      </c>
      <c r="C139" s="22">
        <v>0</v>
      </c>
      <c r="D139" s="22">
        <f>SIN(Wellpath!$L139) * SIN(Wellpath!$O139) * (TAN(Dip) * COS(Wellpath!$L139) + SIN(Wellpath!$L139) * COS(Wellpath!$O139)) / SQRT(2)</f>
        <v>1.0243633367890534</v>
      </c>
      <c r="E139" s="20">
        <f>Model!$W$17*((drdp!B139+drdp!K139)*'MSXY-TI1S'!$B139+(drdp!E139+drdp!N139)*'MSXY-TI1S'!$C139+(drdp!H139+drdp!Q139)*'MSXY-TI1S'!$D139)</f>
        <v>-4.11310383444147E-2</v>
      </c>
      <c r="F139" s="20">
        <f>Model!$W$17*((drdp!C139+drdp!L139)*'MSXY-TI1S'!$B139+(drdp!F139+drdp!O139)*'MSXY-TI1S'!$C139+(drdp!I139+drdp!R139)*'MSXY-TI1S'!$D139)</f>
        <v>1.102102850823946E-2</v>
      </c>
      <c r="G139" s="20">
        <f>Model!$W$17*((drdp!D139+drdp!M139)*'MSXY-TI1S'!$B139+(drdp!G139+drdp!P139)*'MSXY-TI1S'!$C139+(drdp!J139+drdp!S139)*'MSXY-TI1S'!$D139)</f>
        <v>0</v>
      </c>
      <c r="H139" s="18">
        <f>Model!$W$17*((drdp!B139)*'MSXY-TI1S'!$B139+(drdp!E139)*'MSXY-TI1S'!$C139+(drdp!H139)*'MSXY-TI1S'!$D139)</f>
        <v>-2.056551917220735E-2</v>
      </c>
      <c r="I139" s="18">
        <f>Model!$W$17*((drdp!C139)*'MSXY-TI1S'!$B139+(drdp!F139)*'MSXY-TI1S'!$C139+(drdp!I139)*'MSXY-TI1S'!$D139)</f>
        <v>5.5105142541197298E-3</v>
      </c>
      <c r="J139" s="18">
        <f>Model!$W$17*((drdp!D139)*'MSXY-TI1S'!$B139+(drdp!G139)*'MSXY-TI1S'!$C139+(drdp!J139)*'MSXY-TI1S'!$D139)</f>
        <v>0</v>
      </c>
      <c r="K139" s="21">
        <f>SUM(E$3:E138)+H139</f>
        <v>-3.3655886308711382</v>
      </c>
      <c r="L139" s="21">
        <f>SUM(F$3:F138)+I139</f>
        <v>0.90180675569728896</v>
      </c>
      <c r="M139" s="21">
        <f>SUM(G$3:G138)+J139</f>
        <v>0</v>
      </c>
      <c r="N139" s="19">
        <f t="shared" si="13"/>
        <v>11.327186832249064</v>
      </c>
      <c r="O139" s="19">
        <f t="shared" si="14"/>
        <v>0.81325542462126987</v>
      </c>
      <c r="P139" s="19">
        <f t="shared" si="15"/>
        <v>0</v>
      </c>
      <c r="Q139" s="19">
        <f t="shared" si="16"/>
        <v>-3.035110564217582</v>
      </c>
      <c r="R139" s="19">
        <f t="shared" si="17"/>
        <v>0</v>
      </c>
      <c r="S139" s="19">
        <f t="shared" si="18"/>
        <v>0</v>
      </c>
    </row>
    <row r="140" spans="1:19" x14ac:dyDescent="0.25">
      <c r="A140" s="26">
        <f>Wellpath!E140</f>
        <v>4110</v>
      </c>
      <c r="B140" s="22">
        <v>0</v>
      </c>
      <c r="C140" s="22">
        <v>0</v>
      </c>
      <c r="D140" s="22">
        <f>SIN(Wellpath!$L140) * SIN(Wellpath!$O140) * (TAN(Dip) * COS(Wellpath!$L140) + SIN(Wellpath!$L140) * COS(Wellpath!$O140)) / SQRT(2)</f>
        <v>1.0243633367890534</v>
      </c>
      <c r="E140" s="20">
        <f>Model!$W$17*((drdp!B140+drdp!K140)*'MSXY-TI1S'!$B140+(drdp!E140+drdp!N140)*'MSXY-TI1S'!$C140+(drdp!H140+drdp!Q140)*'MSXY-TI1S'!$D140)</f>
        <v>-4.11310383444147E-2</v>
      </c>
      <c r="F140" s="20">
        <f>Model!$W$17*((drdp!C140+drdp!L140)*'MSXY-TI1S'!$B140+(drdp!F140+drdp!O140)*'MSXY-TI1S'!$C140+(drdp!I140+drdp!R140)*'MSXY-TI1S'!$D140)</f>
        <v>1.102102850823946E-2</v>
      </c>
      <c r="G140" s="20">
        <f>Model!$W$17*((drdp!D140+drdp!M140)*'MSXY-TI1S'!$B140+(drdp!G140+drdp!P140)*'MSXY-TI1S'!$C140+(drdp!J140+drdp!S140)*'MSXY-TI1S'!$D140)</f>
        <v>0</v>
      </c>
      <c r="H140" s="18">
        <f>Model!$W$17*((drdp!B140)*'MSXY-TI1S'!$B140+(drdp!E140)*'MSXY-TI1S'!$C140+(drdp!H140)*'MSXY-TI1S'!$D140)</f>
        <v>-2.056551917220735E-2</v>
      </c>
      <c r="I140" s="18">
        <f>Model!$W$17*((drdp!C140)*'MSXY-TI1S'!$B140+(drdp!F140)*'MSXY-TI1S'!$C140+(drdp!I140)*'MSXY-TI1S'!$D140)</f>
        <v>5.5105142541197298E-3</v>
      </c>
      <c r="J140" s="18">
        <f>Model!$W$17*((drdp!D140)*'MSXY-TI1S'!$B140+(drdp!G140)*'MSXY-TI1S'!$C140+(drdp!J140)*'MSXY-TI1S'!$D140)</f>
        <v>0</v>
      </c>
      <c r="K140" s="21">
        <f>SUM(E$3:E139)+H140</f>
        <v>-3.406719669215553</v>
      </c>
      <c r="L140" s="21">
        <f>SUM(F$3:F139)+I140</f>
        <v>0.91282778420552846</v>
      </c>
      <c r="M140" s="21">
        <f>SUM(G$3:G139)+J140</f>
        <v>0</v>
      </c>
      <c r="N140" s="19">
        <f t="shared" si="13"/>
        <v>11.605738904620127</v>
      </c>
      <c r="O140" s="19">
        <f t="shared" si="14"/>
        <v>0.83325456361757488</v>
      </c>
      <c r="P140" s="19">
        <f t="shared" si="15"/>
        <v>0</v>
      </c>
      <c r="Q140" s="19">
        <f t="shared" si="16"/>
        <v>-3.1097483670594239</v>
      </c>
      <c r="R140" s="19">
        <f t="shared" si="17"/>
        <v>0</v>
      </c>
      <c r="S140" s="19">
        <f t="shared" si="18"/>
        <v>0</v>
      </c>
    </row>
    <row r="141" spans="1:19" x14ac:dyDescent="0.25">
      <c r="A141" s="26">
        <f>Wellpath!E141</f>
        <v>4140</v>
      </c>
      <c r="B141" s="22">
        <v>0</v>
      </c>
      <c r="C141" s="22">
        <v>0</v>
      </c>
      <c r="D141" s="22">
        <f>SIN(Wellpath!$L141) * SIN(Wellpath!$O141) * (TAN(Dip) * COS(Wellpath!$L141) + SIN(Wellpath!$L141) * COS(Wellpath!$O141)) / SQRT(2)</f>
        <v>1.0243633367890534</v>
      </c>
      <c r="E141" s="20">
        <f>Model!$W$17*((drdp!B141+drdp!K141)*'MSXY-TI1S'!$B141+(drdp!E141+drdp!N141)*'MSXY-TI1S'!$C141+(drdp!H141+drdp!Q141)*'MSXY-TI1S'!$D141)</f>
        <v>-4.11310383444147E-2</v>
      </c>
      <c r="F141" s="20">
        <f>Model!$W$17*((drdp!C141+drdp!L141)*'MSXY-TI1S'!$B141+(drdp!F141+drdp!O141)*'MSXY-TI1S'!$C141+(drdp!I141+drdp!R141)*'MSXY-TI1S'!$D141)</f>
        <v>1.102102850823946E-2</v>
      </c>
      <c r="G141" s="20">
        <f>Model!$W$17*((drdp!D141+drdp!M141)*'MSXY-TI1S'!$B141+(drdp!G141+drdp!P141)*'MSXY-TI1S'!$C141+(drdp!J141+drdp!S141)*'MSXY-TI1S'!$D141)</f>
        <v>0</v>
      </c>
      <c r="H141" s="18">
        <f>Model!$W$17*((drdp!B141)*'MSXY-TI1S'!$B141+(drdp!E141)*'MSXY-TI1S'!$C141+(drdp!H141)*'MSXY-TI1S'!$D141)</f>
        <v>-2.056551917220735E-2</v>
      </c>
      <c r="I141" s="18">
        <f>Model!$W$17*((drdp!C141)*'MSXY-TI1S'!$B141+(drdp!F141)*'MSXY-TI1S'!$C141+(drdp!I141)*'MSXY-TI1S'!$D141)</f>
        <v>5.5105142541197298E-3</v>
      </c>
      <c r="J141" s="18">
        <f>Model!$W$17*((drdp!D141)*'MSXY-TI1S'!$B141+(drdp!G141)*'MSXY-TI1S'!$C141+(drdp!J141)*'MSXY-TI1S'!$D141)</f>
        <v>0</v>
      </c>
      <c r="K141" s="21">
        <f>SUM(E$3:E140)+H141</f>
        <v>-3.4478507075599678</v>
      </c>
      <c r="L141" s="21">
        <f>SUM(F$3:F140)+I141</f>
        <v>0.92384881271376795</v>
      </c>
      <c r="M141" s="21">
        <f>SUM(G$3:G140)+J141</f>
        <v>0</v>
      </c>
      <c r="N141" s="19">
        <f t="shared" si="13"/>
        <v>11.88767450162177</v>
      </c>
      <c r="O141" s="19">
        <f t="shared" si="14"/>
        <v>0.85349662875263865</v>
      </c>
      <c r="P141" s="19">
        <f t="shared" si="15"/>
        <v>0</v>
      </c>
      <c r="Q141" s="19">
        <f t="shared" si="16"/>
        <v>-3.185292782593601</v>
      </c>
      <c r="R141" s="19">
        <f t="shared" si="17"/>
        <v>0</v>
      </c>
      <c r="S141" s="19">
        <f t="shared" si="18"/>
        <v>0</v>
      </c>
    </row>
    <row r="142" spans="1:19" x14ac:dyDescent="0.25">
      <c r="A142" s="26">
        <f>Wellpath!E142</f>
        <v>4170</v>
      </c>
      <c r="B142" s="22">
        <v>0</v>
      </c>
      <c r="C142" s="22">
        <v>0</v>
      </c>
      <c r="D142" s="22">
        <f>SIN(Wellpath!$L142) * SIN(Wellpath!$O142) * (TAN(Dip) * COS(Wellpath!$L142) + SIN(Wellpath!$L142) * COS(Wellpath!$O142)) / SQRT(2)</f>
        <v>1.0243633367890534</v>
      </c>
      <c r="E142" s="20">
        <f>Model!$W$17*((drdp!B142+drdp!K142)*'MSXY-TI1S'!$B142+(drdp!E142+drdp!N142)*'MSXY-TI1S'!$C142+(drdp!H142+drdp!Q142)*'MSXY-TI1S'!$D142)</f>
        <v>-4.11310383444147E-2</v>
      </c>
      <c r="F142" s="20">
        <f>Model!$W$17*((drdp!C142+drdp!L142)*'MSXY-TI1S'!$B142+(drdp!F142+drdp!O142)*'MSXY-TI1S'!$C142+(drdp!I142+drdp!R142)*'MSXY-TI1S'!$D142)</f>
        <v>1.102102850823946E-2</v>
      </c>
      <c r="G142" s="20">
        <f>Model!$W$17*((drdp!D142+drdp!M142)*'MSXY-TI1S'!$B142+(drdp!G142+drdp!P142)*'MSXY-TI1S'!$C142+(drdp!J142+drdp!S142)*'MSXY-TI1S'!$D142)</f>
        <v>0</v>
      </c>
      <c r="H142" s="18">
        <f>Model!$W$17*((drdp!B142)*'MSXY-TI1S'!$B142+(drdp!E142)*'MSXY-TI1S'!$C142+(drdp!H142)*'MSXY-TI1S'!$D142)</f>
        <v>-2.056551917220735E-2</v>
      </c>
      <c r="I142" s="18">
        <f>Model!$W$17*((drdp!C142)*'MSXY-TI1S'!$B142+(drdp!F142)*'MSXY-TI1S'!$C142+(drdp!I142)*'MSXY-TI1S'!$D142)</f>
        <v>5.5105142541197298E-3</v>
      </c>
      <c r="J142" s="18">
        <f>Model!$W$17*((drdp!D142)*'MSXY-TI1S'!$B142+(drdp!G142)*'MSXY-TI1S'!$C142+(drdp!J142)*'MSXY-TI1S'!$D142)</f>
        <v>0</v>
      </c>
      <c r="K142" s="21">
        <f>SUM(E$3:E141)+H142</f>
        <v>-3.4889817459043826</v>
      </c>
      <c r="L142" s="21">
        <f>SUM(F$3:F141)+I142</f>
        <v>0.93486984122200745</v>
      </c>
      <c r="M142" s="21">
        <f>SUM(G$3:G141)+J142</f>
        <v>0</v>
      </c>
      <c r="N142" s="19">
        <f t="shared" si="13"/>
        <v>12.172993623253994</v>
      </c>
      <c r="O142" s="19">
        <f t="shared" si="14"/>
        <v>0.8739816200264614</v>
      </c>
      <c r="P142" s="19">
        <f t="shared" si="15"/>
        <v>0</v>
      </c>
      <c r="Q142" s="19">
        <f t="shared" si="16"/>
        <v>-3.2617438108201124</v>
      </c>
      <c r="R142" s="19">
        <f t="shared" si="17"/>
        <v>0</v>
      </c>
      <c r="S142" s="19">
        <f t="shared" si="18"/>
        <v>0</v>
      </c>
    </row>
    <row r="143" spans="1:19" x14ac:dyDescent="0.25">
      <c r="A143" s="26">
        <f>Wellpath!E143</f>
        <v>4200</v>
      </c>
      <c r="B143" s="22">
        <v>0</v>
      </c>
      <c r="C143" s="22">
        <v>0</v>
      </c>
      <c r="D143" s="22">
        <f>SIN(Wellpath!$L143) * SIN(Wellpath!$O143) * (TAN(Dip) * COS(Wellpath!$L143) + SIN(Wellpath!$L143) * COS(Wellpath!$O143)) / SQRT(2)</f>
        <v>1.0243633367890534</v>
      </c>
      <c r="E143" s="20">
        <f>Model!$W$17*((drdp!B143+drdp!K143)*'MSXY-TI1S'!$B143+(drdp!E143+drdp!N143)*'MSXY-TI1S'!$C143+(drdp!H143+drdp!Q143)*'MSXY-TI1S'!$D143)</f>
        <v>-4.11310383444147E-2</v>
      </c>
      <c r="F143" s="20">
        <f>Model!$W$17*((drdp!C143+drdp!L143)*'MSXY-TI1S'!$B143+(drdp!F143+drdp!O143)*'MSXY-TI1S'!$C143+(drdp!I143+drdp!R143)*'MSXY-TI1S'!$D143)</f>
        <v>1.102102850823946E-2</v>
      </c>
      <c r="G143" s="20">
        <f>Model!$W$17*((drdp!D143+drdp!M143)*'MSXY-TI1S'!$B143+(drdp!G143+drdp!P143)*'MSXY-TI1S'!$C143+(drdp!J143+drdp!S143)*'MSXY-TI1S'!$D143)</f>
        <v>0</v>
      </c>
      <c r="H143" s="18">
        <f>Model!$W$17*((drdp!B143)*'MSXY-TI1S'!$B143+(drdp!E143)*'MSXY-TI1S'!$C143+(drdp!H143)*'MSXY-TI1S'!$D143)</f>
        <v>-2.056551917220735E-2</v>
      </c>
      <c r="I143" s="18">
        <f>Model!$W$17*((drdp!C143)*'MSXY-TI1S'!$B143+(drdp!F143)*'MSXY-TI1S'!$C143+(drdp!I143)*'MSXY-TI1S'!$D143)</f>
        <v>5.5105142541197298E-3</v>
      </c>
      <c r="J143" s="18">
        <f>Model!$W$17*((drdp!D143)*'MSXY-TI1S'!$B143+(drdp!G143)*'MSXY-TI1S'!$C143+(drdp!J143)*'MSXY-TI1S'!$D143)</f>
        <v>0</v>
      </c>
      <c r="K143" s="21">
        <f>SUM(E$3:E142)+H143</f>
        <v>-3.5301127842487974</v>
      </c>
      <c r="L143" s="21">
        <f>SUM(F$3:F142)+I143</f>
        <v>0.94589086973024694</v>
      </c>
      <c r="M143" s="21">
        <f>SUM(G$3:G142)+J143</f>
        <v>0</v>
      </c>
      <c r="N143" s="19">
        <f t="shared" si="13"/>
        <v>12.461696269516796</v>
      </c>
      <c r="O143" s="19">
        <f t="shared" si="14"/>
        <v>0.89470953743904302</v>
      </c>
      <c r="P143" s="19">
        <f t="shared" si="15"/>
        <v>0</v>
      </c>
      <c r="Q143" s="19">
        <f t="shared" si="16"/>
        <v>-3.3391014517389586</v>
      </c>
      <c r="R143" s="19">
        <f t="shared" si="17"/>
        <v>0</v>
      </c>
      <c r="S143" s="19">
        <f t="shared" si="18"/>
        <v>0</v>
      </c>
    </row>
    <row r="144" spans="1:19" x14ac:dyDescent="0.25">
      <c r="A144" s="26">
        <f>Wellpath!E144</f>
        <v>4230</v>
      </c>
      <c r="B144" s="22">
        <v>0</v>
      </c>
      <c r="C144" s="22">
        <v>0</v>
      </c>
      <c r="D144" s="22">
        <f>SIN(Wellpath!$L144) * SIN(Wellpath!$O144) * (TAN(Dip) * COS(Wellpath!$L144) + SIN(Wellpath!$L144) * COS(Wellpath!$O144)) / SQRT(2)</f>
        <v>1.0243633367890534</v>
      </c>
      <c r="E144" s="20">
        <f>Model!$W$17*((drdp!B144+drdp!K144)*'MSXY-TI1S'!$B144+(drdp!E144+drdp!N144)*'MSXY-TI1S'!$C144+(drdp!H144+drdp!Q144)*'MSXY-TI1S'!$D144)</f>
        <v>-4.11310383444147E-2</v>
      </c>
      <c r="F144" s="20">
        <f>Model!$W$17*((drdp!C144+drdp!L144)*'MSXY-TI1S'!$B144+(drdp!F144+drdp!O144)*'MSXY-TI1S'!$C144+(drdp!I144+drdp!R144)*'MSXY-TI1S'!$D144)</f>
        <v>1.102102850823946E-2</v>
      </c>
      <c r="G144" s="20">
        <f>Model!$W$17*((drdp!D144+drdp!M144)*'MSXY-TI1S'!$B144+(drdp!G144+drdp!P144)*'MSXY-TI1S'!$C144+(drdp!J144+drdp!S144)*'MSXY-TI1S'!$D144)</f>
        <v>0</v>
      </c>
      <c r="H144" s="18">
        <f>Model!$W$17*((drdp!B144)*'MSXY-TI1S'!$B144+(drdp!E144)*'MSXY-TI1S'!$C144+(drdp!H144)*'MSXY-TI1S'!$D144)</f>
        <v>-2.056551917220735E-2</v>
      </c>
      <c r="I144" s="18">
        <f>Model!$W$17*((drdp!C144)*'MSXY-TI1S'!$B144+(drdp!F144)*'MSXY-TI1S'!$C144+(drdp!I144)*'MSXY-TI1S'!$D144)</f>
        <v>5.5105142541197298E-3</v>
      </c>
      <c r="J144" s="18">
        <f>Model!$W$17*((drdp!D144)*'MSXY-TI1S'!$B144+(drdp!G144)*'MSXY-TI1S'!$C144+(drdp!J144)*'MSXY-TI1S'!$D144)</f>
        <v>0</v>
      </c>
      <c r="K144" s="21">
        <f>SUM(E$3:E143)+H144</f>
        <v>-3.5712438225932122</v>
      </c>
      <c r="L144" s="21">
        <f>SUM(F$3:F143)+I144</f>
        <v>0.95691189823848644</v>
      </c>
      <c r="M144" s="21">
        <f>SUM(G$3:G143)+J144</f>
        <v>0</v>
      </c>
      <c r="N144" s="19">
        <f t="shared" si="13"/>
        <v>12.753782440410179</v>
      </c>
      <c r="O144" s="19">
        <f t="shared" si="14"/>
        <v>0.9156803809903834</v>
      </c>
      <c r="P144" s="19">
        <f t="shared" si="15"/>
        <v>0</v>
      </c>
      <c r="Q144" s="19">
        <f t="shared" si="16"/>
        <v>-3.4173657053501389</v>
      </c>
      <c r="R144" s="19">
        <f t="shared" si="17"/>
        <v>0</v>
      </c>
      <c r="S144" s="19">
        <f t="shared" si="18"/>
        <v>0</v>
      </c>
    </row>
    <row r="145" spans="1:19" x14ac:dyDescent="0.25">
      <c r="A145" s="26">
        <f>Wellpath!E145</f>
        <v>4260</v>
      </c>
      <c r="B145" s="22">
        <v>0</v>
      </c>
      <c r="C145" s="22">
        <v>0</v>
      </c>
      <c r="D145" s="22">
        <f>SIN(Wellpath!$L145) * SIN(Wellpath!$O145) * (TAN(Dip) * COS(Wellpath!$L145) + SIN(Wellpath!$L145) * COS(Wellpath!$O145)) / SQRT(2)</f>
        <v>1.0243633367890534</v>
      </c>
      <c r="E145" s="20">
        <f>Model!$W$17*((drdp!B145+drdp!K145)*'MSXY-TI1S'!$B145+(drdp!E145+drdp!N145)*'MSXY-TI1S'!$C145+(drdp!H145+drdp!Q145)*'MSXY-TI1S'!$D145)</f>
        <v>-4.11310383444147E-2</v>
      </c>
      <c r="F145" s="20">
        <f>Model!$W$17*((drdp!C145+drdp!L145)*'MSXY-TI1S'!$B145+(drdp!F145+drdp!O145)*'MSXY-TI1S'!$C145+(drdp!I145+drdp!R145)*'MSXY-TI1S'!$D145)</f>
        <v>1.102102850823946E-2</v>
      </c>
      <c r="G145" s="20">
        <f>Model!$W$17*((drdp!D145+drdp!M145)*'MSXY-TI1S'!$B145+(drdp!G145+drdp!P145)*'MSXY-TI1S'!$C145+(drdp!J145+drdp!S145)*'MSXY-TI1S'!$D145)</f>
        <v>0</v>
      </c>
      <c r="H145" s="18">
        <f>Model!$W$17*((drdp!B145)*'MSXY-TI1S'!$B145+(drdp!E145)*'MSXY-TI1S'!$C145+(drdp!H145)*'MSXY-TI1S'!$D145)</f>
        <v>-2.056551917220735E-2</v>
      </c>
      <c r="I145" s="18">
        <f>Model!$W$17*((drdp!C145)*'MSXY-TI1S'!$B145+(drdp!F145)*'MSXY-TI1S'!$C145+(drdp!I145)*'MSXY-TI1S'!$D145)</f>
        <v>5.5105142541197298E-3</v>
      </c>
      <c r="J145" s="18">
        <f>Model!$W$17*((drdp!D145)*'MSXY-TI1S'!$B145+(drdp!G145)*'MSXY-TI1S'!$C145+(drdp!J145)*'MSXY-TI1S'!$D145)</f>
        <v>0</v>
      </c>
      <c r="K145" s="21">
        <f>SUM(E$3:E144)+H145</f>
        <v>-3.6123748609376269</v>
      </c>
      <c r="L145" s="21">
        <f>SUM(F$3:F144)+I145</f>
        <v>0.96793292674672593</v>
      </c>
      <c r="M145" s="21">
        <f>SUM(G$3:G144)+J145</f>
        <v>0</v>
      </c>
      <c r="N145" s="19">
        <f t="shared" si="13"/>
        <v>13.04925213593414</v>
      </c>
      <c r="O145" s="19">
        <f t="shared" si="14"/>
        <v>0.93689415068048265</v>
      </c>
      <c r="P145" s="19">
        <f t="shared" si="15"/>
        <v>0</v>
      </c>
      <c r="Q145" s="19">
        <f t="shared" si="16"/>
        <v>-3.4965365716536545</v>
      </c>
      <c r="R145" s="19">
        <f t="shared" si="17"/>
        <v>0</v>
      </c>
      <c r="S145" s="19">
        <f t="shared" si="18"/>
        <v>0</v>
      </c>
    </row>
    <row r="146" spans="1:19" x14ac:dyDescent="0.25">
      <c r="A146" s="26">
        <f>Wellpath!E146</f>
        <v>4290</v>
      </c>
      <c r="B146" s="22">
        <v>0</v>
      </c>
      <c r="C146" s="22">
        <v>0</v>
      </c>
      <c r="D146" s="22">
        <f>SIN(Wellpath!$L146) * SIN(Wellpath!$O146) * (TAN(Dip) * COS(Wellpath!$L146) + SIN(Wellpath!$L146) * COS(Wellpath!$O146)) / SQRT(2)</f>
        <v>1.0243633367890534</v>
      </c>
      <c r="E146" s="20">
        <f>Model!$W$17*((drdp!B146+drdp!K146)*'MSXY-TI1S'!$B146+(drdp!E146+drdp!N146)*'MSXY-TI1S'!$C146+(drdp!H146+drdp!Q146)*'MSXY-TI1S'!$D146)</f>
        <v>-4.11310383444147E-2</v>
      </c>
      <c r="F146" s="20">
        <f>Model!$W$17*((drdp!C146+drdp!L146)*'MSXY-TI1S'!$B146+(drdp!F146+drdp!O146)*'MSXY-TI1S'!$C146+(drdp!I146+drdp!R146)*'MSXY-TI1S'!$D146)</f>
        <v>1.102102850823946E-2</v>
      </c>
      <c r="G146" s="20">
        <f>Model!$W$17*((drdp!D146+drdp!M146)*'MSXY-TI1S'!$B146+(drdp!G146+drdp!P146)*'MSXY-TI1S'!$C146+(drdp!J146+drdp!S146)*'MSXY-TI1S'!$D146)</f>
        <v>0</v>
      </c>
      <c r="H146" s="18">
        <f>Model!$W$17*((drdp!B146)*'MSXY-TI1S'!$B146+(drdp!E146)*'MSXY-TI1S'!$C146+(drdp!H146)*'MSXY-TI1S'!$D146)</f>
        <v>-2.056551917220735E-2</v>
      </c>
      <c r="I146" s="18">
        <f>Model!$W$17*((drdp!C146)*'MSXY-TI1S'!$B146+(drdp!F146)*'MSXY-TI1S'!$C146+(drdp!I146)*'MSXY-TI1S'!$D146)</f>
        <v>5.5105142541197298E-3</v>
      </c>
      <c r="J146" s="18">
        <f>Model!$W$17*((drdp!D146)*'MSXY-TI1S'!$B146+(drdp!G146)*'MSXY-TI1S'!$C146+(drdp!J146)*'MSXY-TI1S'!$D146)</f>
        <v>0</v>
      </c>
      <c r="K146" s="21">
        <f>SUM(E$3:E145)+H146</f>
        <v>-3.6535058992820417</v>
      </c>
      <c r="L146" s="21">
        <f>SUM(F$3:F145)+I146</f>
        <v>0.97895395525496542</v>
      </c>
      <c r="M146" s="21">
        <f>SUM(G$3:G145)+J146</f>
        <v>0</v>
      </c>
      <c r="N146" s="19">
        <f t="shared" si="13"/>
        <v>13.348105356088681</v>
      </c>
      <c r="O146" s="19">
        <f t="shared" si="14"/>
        <v>0.95835084650934088</v>
      </c>
      <c r="P146" s="19">
        <f t="shared" si="15"/>
        <v>0</v>
      </c>
      <c r="Q146" s="19">
        <f t="shared" si="16"/>
        <v>-3.5766140506495039</v>
      </c>
      <c r="R146" s="19">
        <f t="shared" si="17"/>
        <v>0</v>
      </c>
      <c r="S146" s="19">
        <f t="shared" si="18"/>
        <v>0</v>
      </c>
    </row>
    <row r="147" spans="1:19" x14ac:dyDescent="0.25">
      <c r="A147" s="26">
        <f>Wellpath!E147</f>
        <v>4320</v>
      </c>
      <c r="B147" s="22">
        <v>0</v>
      </c>
      <c r="C147" s="22">
        <v>0</v>
      </c>
      <c r="D147" s="22">
        <f>SIN(Wellpath!$L147) * SIN(Wellpath!$O147) * (TAN(Dip) * COS(Wellpath!$L147) + SIN(Wellpath!$L147) * COS(Wellpath!$O147)) / SQRT(2)</f>
        <v>1.0243633367890534</v>
      </c>
      <c r="E147" s="20">
        <f>Model!$W$17*((drdp!B147+drdp!K147)*'MSXY-TI1S'!$B147+(drdp!E147+drdp!N147)*'MSXY-TI1S'!$C147+(drdp!H147+drdp!Q147)*'MSXY-TI1S'!$D147)</f>
        <v>-4.11310383444147E-2</v>
      </c>
      <c r="F147" s="20">
        <f>Model!$W$17*((drdp!C147+drdp!L147)*'MSXY-TI1S'!$B147+(drdp!F147+drdp!O147)*'MSXY-TI1S'!$C147+(drdp!I147+drdp!R147)*'MSXY-TI1S'!$D147)</f>
        <v>1.102102850823946E-2</v>
      </c>
      <c r="G147" s="20">
        <f>Model!$W$17*((drdp!D147+drdp!M147)*'MSXY-TI1S'!$B147+(drdp!G147+drdp!P147)*'MSXY-TI1S'!$C147+(drdp!J147+drdp!S147)*'MSXY-TI1S'!$D147)</f>
        <v>0</v>
      </c>
      <c r="H147" s="18">
        <f>Model!$W$17*((drdp!B147)*'MSXY-TI1S'!$B147+(drdp!E147)*'MSXY-TI1S'!$C147+(drdp!H147)*'MSXY-TI1S'!$D147)</f>
        <v>-2.056551917220735E-2</v>
      </c>
      <c r="I147" s="18">
        <f>Model!$W$17*((drdp!C147)*'MSXY-TI1S'!$B147+(drdp!F147)*'MSXY-TI1S'!$C147+(drdp!I147)*'MSXY-TI1S'!$D147)</f>
        <v>5.5105142541197298E-3</v>
      </c>
      <c r="J147" s="18">
        <f>Model!$W$17*((drdp!D147)*'MSXY-TI1S'!$B147+(drdp!G147)*'MSXY-TI1S'!$C147+(drdp!J147)*'MSXY-TI1S'!$D147)</f>
        <v>0</v>
      </c>
      <c r="K147" s="21">
        <f>SUM(E$3:E146)+H147</f>
        <v>-3.6946369376264565</v>
      </c>
      <c r="L147" s="21">
        <f>SUM(F$3:F146)+I147</f>
        <v>0.98997498376320492</v>
      </c>
      <c r="M147" s="21">
        <f>SUM(G$3:G146)+J147</f>
        <v>0</v>
      </c>
      <c r="N147" s="19">
        <f t="shared" si="13"/>
        <v>13.6503421008738</v>
      </c>
      <c r="O147" s="19">
        <f t="shared" si="14"/>
        <v>0.98005046847695787</v>
      </c>
      <c r="P147" s="19">
        <f t="shared" si="15"/>
        <v>0</v>
      </c>
      <c r="Q147" s="19">
        <f t="shared" si="16"/>
        <v>-3.6575981423376884</v>
      </c>
      <c r="R147" s="19">
        <f t="shared" si="17"/>
        <v>0</v>
      </c>
      <c r="S147" s="19">
        <f t="shared" si="18"/>
        <v>0</v>
      </c>
    </row>
    <row r="148" spans="1:19" x14ac:dyDescent="0.25">
      <c r="A148" s="26">
        <f>Wellpath!E148</f>
        <v>4350</v>
      </c>
      <c r="B148" s="22">
        <v>0</v>
      </c>
      <c r="C148" s="22">
        <v>0</v>
      </c>
      <c r="D148" s="22">
        <f>SIN(Wellpath!$L148) * SIN(Wellpath!$O148) * (TAN(Dip) * COS(Wellpath!$L148) + SIN(Wellpath!$L148) * COS(Wellpath!$O148)) / SQRT(2)</f>
        <v>1.0243633367890534</v>
      </c>
      <c r="E148" s="20">
        <f>Model!$W$17*((drdp!B148+drdp!K148)*'MSXY-TI1S'!$B148+(drdp!E148+drdp!N148)*'MSXY-TI1S'!$C148+(drdp!H148+drdp!Q148)*'MSXY-TI1S'!$D148)</f>
        <v>-4.11310383444147E-2</v>
      </c>
      <c r="F148" s="20">
        <f>Model!$W$17*((drdp!C148+drdp!L148)*'MSXY-TI1S'!$B148+(drdp!F148+drdp!O148)*'MSXY-TI1S'!$C148+(drdp!I148+drdp!R148)*'MSXY-TI1S'!$D148)</f>
        <v>1.102102850823946E-2</v>
      </c>
      <c r="G148" s="20">
        <f>Model!$W$17*((drdp!D148+drdp!M148)*'MSXY-TI1S'!$B148+(drdp!G148+drdp!P148)*'MSXY-TI1S'!$C148+(drdp!J148+drdp!S148)*'MSXY-TI1S'!$D148)</f>
        <v>0</v>
      </c>
      <c r="H148" s="18">
        <f>Model!$W$17*((drdp!B148)*'MSXY-TI1S'!$B148+(drdp!E148)*'MSXY-TI1S'!$C148+(drdp!H148)*'MSXY-TI1S'!$D148)</f>
        <v>-2.056551917220735E-2</v>
      </c>
      <c r="I148" s="18">
        <f>Model!$W$17*((drdp!C148)*'MSXY-TI1S'!$B148+(drdp!F148)*'MSXY-TI1S'!$C148+(drdp!I148)*'MSXY-TI1S'!$D148)</f>
        <v>5.5105142541197298E-3</v>
      </c>
      <c r="J148" s="18">
        <f>Model!$W$17*((drdp!D148)*'MSXY-TI1S'!$B148+(drdp!G148)*'MSXY-TI1S'!$C148+(drdp!J148)*'MSXY-TI1S'!$D148)</f>
        <v>0</v>
      </c>
      <c r="K148" s="21">
        <f>SUM(E$3:E147)+H148</f>
        <v>-3.7357679759708713</v>
      </c>
      <c r="L148" s="21">
        <f>SUM(F$3:F147)+I148</f>
        <v>1.0009960122714443</v>
      </c>
      <c r="M148" s="21">
        <f>SUM(G$3:G147)+J148</f>
        <v>0</v>
      </c>
      <c r="N148" s="19">
        <f t="shared" si="13"/>
        <v>13.9559623702895</v>
      </c>
      <c r="O148" s="19">
        <f t="shared" si="14"/>
        <v>1.0019930165833335</v>
      </c>
      <c r="P148" s="19">
        <f t="shared" si="15"/>
        <v>0</v>
      </c>
      <c r="Q148" s="19">
        <f t="shared" si="16"/>
        <v>-3.7394888467182068</v>
      </c>
      <c r="R148" s="19">
        <f t="shared" si="17"/>
        <v>0</v>
      </c>
      <c r="S148" s="19">
        <f t="shared" si="18"/>
        <v>0</v>
      </c>
    </row>
    <row r="149" spans="1:19" x14ac:dyDescent="0.25">
      <c r="A149" s="26">
        <f>Wellpath!E149</f>
        <v>4380</v>
      </c>
      <c r="B149" s="22">
        <v>0</v>
      </c>
      <c r="C149" s="22">
        <v>0</v>
      </c>
      <c r="D149" s="22">
        <f>SIN(Wellpath!$L149) * SIN(Wellpath!$O149) * (TAN(Dip) * COS(Wellpath!$L149) + SIN(Wellpath!$L149) * COS(Wellpath!$O149)) / SQRT(2)</f>
        <v>1.0243633367890534</v>
      </c>
      <c r="E149" s="20">
        <f>Model!$W$17*((drdp!B149+drdp!K149)*'MSXY-TI1S'!$B149+(drdp!E149+drdp!N149)*'MSXY-TI1S'!$C149+(drdp!H149+drdp!Q149)*'MSXY-TI1S'!$D149)</f>
        <v>-4.11310383444147E-2</v>
      </c>
      <c r="F149" s="20">
        <f>Model!$W$17*((drdp!C149+drdp!L149)*'MSXY-TI1S'!$B149+(drdp!F149+drdp!O149)*'MSXY-TI1S'!$C149+(drdp!I149+drdp!R149)*'MSXY-TI1S'!$D149)</f>
        <v>1.102102850823946E-2</v>
      </c>
      <c r="G149" s="20">
        <f>Model!$W$17*((drdp!D149+drdp!M149)*'MSXY-TI1S'!$B149+(drdp!G149+drdp!P149)*'MSXY-TI1S'!$C149+(drdp!J149+drdp!S149)*'MSXY-TI1S'!$D149)</f>
        <v>0</v>
      </c>
      <c r="H149" s="18">
        <f>Model!$W$17*((drdp!B149)*'MSXY-TI1S'!$B149+(drdp!E149)*'MSXY-TI1S'!$C149+(drdp!H149)*'MSXY-TI1S'!$D149)</f>
        <v>-2.056551917220735E-2</v>
      </c>
      <c r="I149" s="18">
        <f>Model!$W$17*((drdp!C149)*'MSXY-TI1S'!$B149+(drdp!F149)*'MSXY-TI1S'!$C149+(drdp!I149)*'MSXY-TI1S'!$D149)</f>
        <v>5.5105142541197298E-3</v>
      </c>
      <c r="J149" s="18">
        <f>Model!$W$17*((drdp!D149)*'MSXY-TI1S'!$B149+(drdp!G149)*'MSXY-TI1S'!$C149+(drdp!J149)*'MSXY-TI1S'!$D149)</f>
        <v>0</v>
      </c>
      <c r="K149" s="21">
        <f>SUM(E$3:E148)+H149</f>
        <v>-3.7768990143152861</v>
      </c>
      <c r="L149" s="21">
        <f>SUM(F$3:F148)+I149</f>
        <v>1.0120170407796838</v>
      </c>
      <c r="M149" s="21">
        <f>SUM(G$3:G148)+J149</f>
        <v>0</v>
      </c>
      <c r="N149" s="19">
        <f t="shared" si="13"/>
        <v>14.26496616433578</v>
      </c>
      <c r="O149" s="19">
        <f t="shared" si="14"/>
        <v>1.0241784908284681</v>
      </c>
      <c r="P149" s="19">
        <f t="shared" si="15"/>
        <v>0</v>
      </c>
      <c r="Q149" s="19">
        <f t="shared" si="16"/>
        <v>-3.8222861637910603</v>
      </c>
      <c r="R149" s="19">
        <f t="shared" si="17"/>
        <v>0</v>
      </c>
      <c r="S149" s="19">
        <f t="shared" si="18"/>
        <v>0</v>
      </c>
    </row>
    <row r="150" spans="1:19" x14ac:dyDescent="0.25">
      <c r="A150" s="26">
        <f>Wellpath!E150</f>
        <v>4410</v>
      </c>
      <c r="B150" s="22">
        <v>0</v>
      </c>
      <c r="C150" s="22">
        <v>0</v>
      </c>
      <c r="D150" s="22">
        <f>SIN(Wellpath!$L150) * SIN(Wellpath!$O150) * (TAN(Dip) * COS(Wellpath!$L150) + SIN(Wellpath!$L150) * COS(Wellpath!$O150)) / SQRT(2)</f>
        <v>1.0243633367890534</v>
      </c>
      <c r="E150" s="20">
        <f>Model!$W$17*((drdp!B150+drdp!K150)*'MSXY-TI1S'!$B150+(drdp!E150+drdp!N150)*'MSXY-TI1S'!$C150+(drdp!H150+drdp!Q150)*'MSXY-TI1S'!$D150)</f>
        <v>-4.11310383444147E-2</v>
      </c>
      <c r="F150" s="20">
        <f>Model!$W$17*((drdp!C150+drdp!L150)*'MSXY-TI1S'!$B150+(drdp!F150+drdp!O150)*'MSXY-TI1S'!$C150+(drdp!I150+drdp!R150)*'MSXY-TI1S'!$D150)</f>
        <v>1.102102850823946E-2</v>
      </c>
      <c r="G150" s="20">
        <f>Model!$W$17*((drdp!D150+drdp!M150)*'MSXY-TI1S'!$B150+(drdp!G150+drdp!P150)*'MSXY-TI1S'!$C150+(drdp!J150+drdp!S150)*'MSXY-TI1S'!$D150)</f>
        <v>0</v>
      </c>
      <c r="H150" s="18">
        <f>Model!$W$17*((drdp!B150)*'MSXY-TI1S'!$B150+(drdp!E150)*'MSXY-TI1S'!$C150+(drdp!H150)*'MSXY-TI1S'!$D150)</f>
        <v>-2.056551917220735E-2</v>
      </c>
      <c r="I150" s="18">
        <f>Model!$W$17*((drdp!C150)*'MSXY-TI1S'!$B150+(drdp!F150)*'MSXY-TI1S'!$C150+(drdp!I150)*'MSXY-TI1S'!$D150)</f>
        <v>5.5105142541197298E-3</v>
      </c>
      <c r="J150" s="18">
        <f>Model!$W$17*((drdp!D150)*'MSXY-TI1S'!$B150+(drdp!G150)*'MSXY-TI1S'!$C150+(drdp!J150)*'MSXY-TI1S'!$D150)</f>
        <v>0</v>
      </c>
      <c r="K150" s="21">
        <f>SUM(E$3:E149)+H150</f>
        <v>-3.8180300526597009</v>
      </c>
      <c r="L150" s="21">
        <f>SUM(F$3:F149)+I150</f>
        <v>1.0230380692879233</v>
      </c>
      <c r="M150" s="21">
        <f>SUM(G$3:G149)+J150</f>
        <v>0</v>
      </c>
      <c r="N150" s="19">
        <f t="shared" si="13"/>
        <v>14.577353483012638</v>
      </c>
      <c r="O150" s="19">
        <f t="shared" si="14"/>
        <v>1.0466068912123618</v>
      </c>
      <c r="P150" s="19">
        <f t="shared" si="15"/>
        <v>0</v>
      </c>
      <c r="Q150" s="19">
        <f t="shared" si="16"/>
        <v>-3.9059900935562486</v>
      </c>
      <c r="R150" s="19">
        <f t="shared" si="17"/>
        <v>0</v>
      </c>
      <c r="S150" s="19">
        <f t="shared" si="18"/>
        <v>0</v>
      </c>
    </row>
    <row r="151" spans="1:19" x14ac:dyDescent="0.25">
      <c r="A151" s="26">
        <f>Wellpath!E151</f>
        <v>4440</v>
      </c>
      <c r="B151" s="22">
        <v>0</v>
      </c>
      <c r="C151" s="22">
        <v>0</v>
      </c>
      <c r="D151" s="22">
        <f>SIN(Wellpath!$L151) * SIN(Wellpath!$O151) * (TAN(Dip) * COS(Wellpath!$L151) + SIN(Wellpath!$L151) * COS(Wellpath!$O151)) / SQRT(2)</f>
        <v>1.0243633367890534</v>
      </c>
      <c r="E151" s="20">
        <f>Model!$W$17*((drdp!B151+drdp!K151)*'MSXY-TI1S'!$B151+(drdp!E151+drdp!N151)*'MSXY-TI1S'!$C151+(drdp!H151+drdp!Q151)*'MSXY-TI1S'!$D151)</f>
        <v>-4.11310383444147E-2</v>
      </c>
      <c r="F151" s="20">
        <f>Model!$W$17*((drdp!C151+drdp!L151)*'MSXY-TI1S'!$B151+(drdp!F151+drdp!O151)*'MSXY-TI1S'!$C151+(drdp!I151+drdp!R151)*'MSXY-TI1S'!$D151)</f>
        <v>1.102102850823946E-2</v>
      </c>
      <c r="G151" s="20">
        <f>Model!$W$17*((drdp!D151+drdp!M151)*'MSXY-TI1S'!$B151+(drdp!G151+drdp!P151)*'MSXY-TI1S'!$C151+(drdp!J151+drdp!S151)*'MSXY-TI1S'!$D151)</f>
        <v>0</v>
      </c>
      <c r="H151" s="18">
        <f>Model!$W$17*((drdp!B151)*'MSXY-TI1S'!$B151+(drdp!E151)*'MSXY-TI1S'!$C151+(drdp!H151)*'MSXY-TI1S'!$D151)</f>
        <v>-2.056551917220735E-2</v>
      </c>
      <c r="I151" s="18">
        <f>Model!$W$17*((drdp!C151)*'MSXY-TI1S'!$B151+(drdp!F151)*'MSXY-TI1S'!$C151+(drdp!I151)*'MSXY-TI1S'!$D151)</f>
        <v>5.5105142541197298E-3</v>
      </c>
      <c r="J151" s="18">
        <f>Model!$W$17*((drdp!D151)*'MSXY-TI1S'!$B151+(drdp!G151)*'MSXY-TI1S'!$C151+(drdp!J151)*'MSXY-TI1S'!$D151)</f>
        <v>0</v>
      </c>
      <c r="K151" s="21">
        <f>SUM(E$3:E150)+H151</f>
        <v>-3.8591610910041156</v>
      </c>
      <c r="L151" s="21">
        <f>SUM(F$3:F150)+I151</f>
        <v>1.0340590977961628</v>
      </c>
      <c r="M151" s="21">
        <f>SUM(G$3:G150)+J151</f>
        <v>0</v>
      </c>
      <c r="N151" s="19">
        <f t="shared" si="13"/>
        <v>14.893124326320077</v>
      </c>
      <c r="O151" s="19">
        <f t="shared" si="14"/>
        <v>1.0692782177350142</v>
      </c>
      <c r="P151" s="19">
        <f t="shared" si="15"/>
        <v>0</v>
      </c>
      <c r="Q151" s="19">
        <f t="shared" si="16"/>
        <v>-3.9906006360137711</v>
      </c>
      <c r="R151" s="19">
        <f t="shared" si="17"/>
        <v>0</v>
      </c>
      <c r="S151" s="19">
        <f t="shared" si="18"/>
        <v>0</v>
      </c>
    </row>
    <row r="152" spans="1:19" x14ac:dyDescent="0.25">
      <c r="A152" s="26">
        <f>Wellpath!E152</f>
        <v>4470</v>
      </c>
      <c r="B152" s="22">
        <v>0</v>
      </c>
      <c r="C152" s="22">
        <v>0</v>
      </c>
      <c r="D152" s="22">
        <f>SIN(Wellpath!$L152) * SIN(Wellpath!$O152) * (TAN(Dip) * COS(Wellpath!$L152) + SIN(Wellpath!$L152) * COS(Wellpath!$O152)) / SQRT(2)</f>
        <v>1.0243633367890534</v>
      </c>
      <c r="E152" s="20">
        <f>Model!$W$17*((drdp!B152+drdp!K152)*'MSXY-TI1S'!$B152+(drdp!E152+drdp!N152)*'MSXY-TI1S'!$C152+(drdp!H152+drdp!Q152)*'MSXY-TI1S'!$D152)</f>
        <v>-4.11310383444147E-2</v>
      </c>
      <c r="F152" s="20">
        <f>Model!$W$17*((drdp!C152+drdp!L152)*'MSXY-TI1S'!$B152+(drdp!F152+drdp!O152)*'MSXY-TI1S'!$C152+(drdp!I152+drdp!R152)*'MSXY-TI1S'!$D152)</f>
        <v>1.102102850823946E-2</v>
      </c>
      <c r="G152" s="20">
        <f>Model!$W$17*((drdp!D152+drdp!M152)*'MSXY-TI1S'!$B152+(drdp!G152+drdp!P152)*'MSXY-TI1S'!$C152+(drdp!J152+drdp!S152)*'MSXY-TI1S'!$D152)</f>
        <v>0</v>
      </c>
      <c r="H152" s="18">
        <f>Model!$W$17*((drdp!B152)*'MSXY-TI1S'!$B152+(drdp!E152)*'MSXY-TI1S'!$C152+(drdp!H152)*'MSXY-TI1S'!$D152)</f>
        <v>-2.056551917220735E-2</v>
      </c>
      <c r="I152" s="18">
        <f>Model!$W$17*((drdp!C152)*'MSXY-TI1S'!$B152+(drdp!F152)*'MSXY-TI1S'!$C152+(drdp!I152)*'MSXY-TI1S'!$D152)</f>
        <v>5.5105142541197298E-3</v>
      </c>
      <c r="J152" s="18">
        <f>Model!$W$17*((drdp!D152)*'MSXY-TI1S'!$B152+(drdp!G152)*'MSXY-TI1S'!$C152+(drdp!J152)*'MSXY-TI1S'!$D152)</f>
        <v>0</v>
      </c>
      <c r="K152" s="21">
        <f>SUM(E$3:E151)+H152</f>
        <v>-3.9002921293485304</v>
      </c>
      <c r="L152" s="21">
        <f>SUM(F$3:F151)+I152</f>
        <v>1.0450801263044023</v>
      </c>
      <c r="M152" s="21">
        <f>SUM(G$3:G151)+J152</f>
        <v>0</v>
      </c>
      <c r="N152" s="19">
        <f t="shared" si="13"/>
        <v>15.212278694258094</v>
      </c>
      <c r="O152" s="19">
        <f t="shared" si="14"/>
        <v>1.0921924703964254</v>
      </c>
      <c r="P152" s="19">
        <f t="shared" si="15"/>
        <v>0</v>
      </c>
      <c r="Q152" s="19">
        <f t="shared" si="16"/>
        <v>-4.0761177911636279</v>
      </c>
      <c r="R152" s="19">
        <f t="shared" si="17"/>
        <v>0</v>
      </c>
      <c r="S152" s="19">
        <f t="shared" si="18"/>
        <v>0</v>
      </c>
    </row>
    <row r="153" spans="1:19" x14ac:dyDescent="0.25">
      <c r="A153" s="26">
        <f>Wellpath!E153</f>
        <v>4500</v>
      </c>
      <c r="B153" s="22">
        <v>0</v>
      </c>
      <c r="C153" s="22">
        <v>0</v>
      </c>
      <c r="D153" s="22">
        <f>SIN(Wellpath!$L153) * SIN(Wellpath!$O153) * (TAN(Dip) * COS(Wellpath!$L153) + SIN(Wellpath!$L153) * COS(Wellpath!$O153)) / SQRT(2)</f>
        <v>1.0243633367890534</v>
      </c>
      <c r="E153" s="20">
        <f>Model!$W$17*((drdp!B153+drdp!K153)*'MSXY-TI1S'!$B153+(drdp!E153+drdp!N153)*'MSXY-TI1S'!$C153+(drdp!H153+drdp!Q153)*'MSXY-TI1S'!$D153)</f>
        <v>-4.11310383444147E-2</v>
      </c>
      <c r="F153" s="20">
        <f>Model!$W$17*((drdp!C153+drdp!L153)*'MSXY-TI1S'!$B153+(drdp!F153+drdp!O153)*'MSXY-TI1S'!$C153+(drdp!I153+drdp!R153)*'MSXY-TI1S'!$D153)</f>
        <v>1.102102850823946E-2</v>
      </c>
      <c r="G153" s="20">
        <f>Model!$W$17*((drdp!D153+drdp!M153)*'MSXY-TI1S'!$B153+(drdp!G153+drdp!P153)*'MSXY-TI1S'!$C153+(drdp!J153+drdp!S153)*'MSXY-TI1S'!$D153)</f>
        <v>0</v>
      </c>
      <c r="H153" s="18">
        <f>Model!$W$17*((drdp!B153)*'MSXY-TI1S'!$B153+(drdp!E153)*'MSXY-TI1S'!$C153+(drdp!H153)*'MSXY-TI1S'!$D153)</f>
        <v>-2.056551917220735E-2</v>
      </c>
      <c r="I153" s="18">
        <f>Model!$W$17*((drdp!C153)*'MSXY-TI1S'!$B153+(drdp!F153)*'MSXY-TI1S'!$C153+(drdp!I153)*'MSXY-TI1S'!$D153)</f>
        <v>5.5105142541197298E-3</v>
      </c>
      <c r="J153" s="18">
        <f>Model!$W$17*((drdp!D153)*'MSXY-TI1S'!$B153+(drdp!G153)*'MSXY-TI1S'!$C153+(drdp!J153)*'MSXY-TI1S'!$D153)</f>
        <v>0</v>
      </c>
      <c r="K153" s="21">
        <f>SUM(E$3:E152)+H153</f>
        <v>-3.9414231676929452</v>
      </c>
      <c r="L153" s="21">
        <f>SUM(F$3:F152)+I153</f>
        <v>1.0561011548126418</v>
      </c>
      <c r="M153" s="21">
        <f>SUM(G$3:G152)+J153</f>
        <v>0</v>
      </c>
      <c r="N153" s="19">
        <f t="shared" si="13"/>
        <v>15.53481658682669</v>
      </c>
      <c r="O153" s="19">
        <f t="shared" si="14"/>
        <v>1.1153496491965955</v>
      </c>
      <c r="P153" s="19">
        <f t="shared" si="15"/>
        <v>0</v>
      </c>
      <c r="Q153" s="19">
        <f t="shared" si="16"/>
        <v>-4.1625415590058203</v>
      </c>
      <c r="R153" s="19">
        <f t="shared" si="17"/>
        <v>0</v>
      </c>
      <c r="S153" s="19">
        <f t="shared" si="18"/>
        <v>0</v>
      </c>
    </row>
    <row r="154" spans="1:19" x14ac:dyDescent="0.25">
      <c r="A154" s="26">
        <f>Wellpath!E154</f>
        <v>4530</v>
      </c>
      <c r="B154" s="22">
        <v>0</v>
      </c>
      <c r="C154" s="22">
        <v>0</v>
      </c>
      <c r="D154" s="22">
        <f>SIN(Wellpath!$L154) * SIN(Wellpath!$O154) * (TAN(Dip) * COS(Wellpath!$L154) + SIN(Wellpath!$L154) * COS(Wellpath!$O154)) / SQRT(2)</f>
        <v>1.0243633367890534</v>
      </c>
      <c r="E154" s="20">
        <f>Model!$W$17*((drdp!B154+drdp!K154)*'MSXY-TI1S'!$B154+(drdp!E154+drdp!N154)*'MSXY-TI1S'!$C154+(drdp!H154+drdp!Q154)*'MSXY-TI1S'!$D154)</f>
        <v>-4.11310383444147E-2</v>
      </c>
      <c r="F154" s="20">
        <f>Model!$W$17*((drdp!C154+drdp!L154)*'MSXY-TI1S'!$B154+(drdp!F154+drdp!O154)*'MSXY-TI1S'!$C154+(drdp!I154+drdp!R154)*'MSXY-TI1S'!$D154)</f>
        <v>1.102102850823946E-2</v>
      </c>
      <c r="G154" s="20">
        <f>Model!$W$17*((drdp!D154+drdp!M154)*'MSXY-TI1S'!$B154+(drdp!G154+drdp!P154)*'MSXY-TI1S'!$C154+(drdp!J154+drdp!S154)*'MSXY-TI1S'!$D154)</f>
        <v>0</v>
      </c>
      <c r="H154" s="18">
        <f>Model!$W$17*((drdp!B154)*'MSXY-TI1S'!$B154+(drdp!E154)*'MSXY-TI1S'!$C154+(drdp!H154)*'MSXY-TI1S'!$D154)</f>
        <v>-2.056551917220735E-2</v>
      </c>
      <c r="I154" s="18">
        <f>Model!$W$17*((drdp!C154)*'MSXY-TI1S'!$B154+(drdp!F154)*'MSXY-TI1S'!$C154+(drdp!I154)*'MSXY-TI1S'!$D154)</f>
        <v>5.5105142541197298E-3</v>
      </c>
      <c r="J154" s="18">
        <f>Model!$W$17*((drdp!D154)*'MSXY-TI1S'!$B154+(drdp!G154)*'MSXY-TI1S'!$C154+(drdp!J154)*'MSXY-TI1S'!$D154)</f>
        <v>0</v>
      </c>
      <c r="K154" s="21">
        <f>SUM(E$3:E153)+H154</f>
        <v>-3.98255420603736</v>
      </c>
      <c r="L154" s="21">
        <f>SUM(F$3:F153)+I154</f>
        <v>1.0671221833208813</v>
      </c>
      <c r="M154" s="21">
        <f>SUM(G$3:G153)+J154</f>
        <v>0</v>
      </c>
      <c r="N154" s="19">
        <f t="shared" si="13"/>
        <v>15.860738004025867</v>
      </c>
      <c r="O154" s="19">
        <f t="shared" si="14"/>
        <v>1.1387497541355245</v>
      </c>
      <c r="P154" s="19">
        <f t="shared" si="15"/>
        <v>0</v>
      </c>
      <c r="Q154" s="19">
        <f t="shared" si="16"/>
        <v>-4.2498719395403466</v>
      </c>
      <c r="R154" s="19">
        <f t="shared" si="17"/>
        <v>0</v>
      </c>
      <c r="S154" s="19">
        <f t="shared" si="18"/>
        <v>0</v>
      </c>
    </row>
    <row r="155" spans="1:19" x14ac:dyDescent="0.25">
      <c r="A155" s="26">
        <f>Wellpath!E155</f>
        <v>4560</v>
      </c>
      <c r="B155" s="22">
        <v>0</v>
      </c>
      <c r="C155" s="22">
        <v>0</v>
      </c>
      <c r="D155" s="22">
        <f>SIN(Wellpath!$L155) * SIN(Wellpath!$O155) * (TAN(Dip) * COS(Wellpath!$L155) + SIN(Wellpath!$L155) * COS(Wellpath!$O155)) / SQRT(2)</f>
        <v>1.0243633367890534</v>
      </c>
      <c r="E155" s="20">
        <f>Model!$W$17*((drdp!B155+drdp!K155)*'MSXY-TI1S'!$B155+(drdp!E155+drdp!N155)*'MSXY-TI1S'!$C155+(drdp!H155+drdp!Q155)*'MSXY-TI1S'!$D155)</f>
        <v>-4.11310383444147E-2</v>
      </c>
      <c r="F155" s="20">
        <f>Model!$W$17*((drdp!C155+drdp!L155)*'MSXY-TI1S'!$B155+(drdp!F155+drdp!O155)*'MSXY-TI1S'!$C155+(drdp!I155+drdp!R155)*'MSXY-TI1S'!$D155)</f>
        <v>1.102102850823946E-2</v>
      </c>
      <c r="G155" s="20">
        <f>Model!$W$17*((drdp!D155+drdp!M155)*'MSXY-TI1S'!$B155+(drdp!G155+drdp!P155)*'MSXY-TI1S'!$C155+(drdp!J155+drdp!S155)*'MSXY-TI1S'!$D155)</f>
        <v>0</v>
      </c>
      <c r="H155" s="18">
        <f>Model!$W$17*((drdp!B155)*'MSXY-TI1S'!$B155+(drdp!E155)*'MSXY-TI1S'!$C155+(drdp!H155)*'MSXY-TI1S'!$D155)</f>
        <v>-2.056551917220735E-2</v>
      </c>
      <c r="I155" s="18">
        <f>Model!$W$17*((drdp!C155)*'MSXY-TI1S'!$B155+(drdp!F155)*'MSXY-TI1S'!$C155+(drdp!I155)*'MSXY-TI1S'!$D155)</f>
        <v>5.5105142541197298E-3</v>
      </c>
      <c r="J155" s="18">
        <f>Model!$W$17*((drdp!D155)*'MSXY-TI1S'!$B155+(drdp!G155)*'MSXY-TI1S'!$C155+(drdp!J155)*'MSXY-TI1S'!$D155)</f>
        <v>0</v>
      </c>
      <c r="K155" s="21">
        <f>SUM(E$3:E154)+H155</f>
        <v>-4.0236852443817739</v>
      </c>
      <c r="L155" s="21">
        <f>SUM(F$3:F154)+I155</f>
        <v>1.0781432118291208</v>
      </c>
      <c r="M155" s="21">
        <f>SUM(G$3:G154)+J155</f>
        <v>0</v>
      </c>
      <c r="N155" s="19">
        <f t="shared" si="13"/>
        <v>16.190042945855616</v>
      </c>
      <c r="O155" s="19">
        <f t="shared" si="14"/>
        <v>1.1623927852132123</v>
      </c>
      <c r="P155" s="19">
        <f t="shared" si="15"/>
        <v>0</v>
      </c>
      <c r="Q155" s="19">
        <f t="shared" si="16"/>
        <v>-4.3381089327672067</v>
      </c>
      <c r="R155" s="19">
        <f t="shared" si="17"/>
        <v>0</v>
      </c>
      <c r="S155" s="19">
        <f t="shared" si="18"/>
        <v>0</v>
      </c>
    </row>
    <row r="156" spans="1:19" x14ac:dyDescent="0.25">
      <c r="A156" s="26">
        <f>Wellpath!E156</f>
        <v>4590</v>
      </c>
      <c r="B156" s="22">
        <v>0</v>
      </c>
      <c r="C156" s="22">
        <v>0</v>
      </c>
      <c r="D156" s="22">
        <f>SIN(Wellpath!$L156) * SIN(Wellpath!$O156) * (TAN(Dip) * COS(Wellpath!$L156) + SIN(Wellpath!$L156) * COS(Wellpath!$O156)) / SQRT(2)</f>
        <v>1.0243633367890534</v>
      </c>
      <c r="E156" s="20">
        <f>Model!$W$17*((drdp!B156+drdp!K156)*'MSXY-TI1S'!$B156+(drdp!E156+drdp!N156)*'MSXY-TI1S'!$C156+(drdp!H156+drdp!Q156)*'MSXY-TI1S'!$D156)</f>
        <v>-4.11310383444147E-2</v>
      </c>
      <c r="F156" s="20">
        <f>Model!$W$17*((drdp!C156+drdp!L156)*'MSXY-TI1S'!$B156+(drdp!F156+drdp!O156)*'MSXY-TI1S'!$C156+(drdp!I156+drdp!R156)*'MSXY-TI1S'!$D156)</f>
        <v>1.102102850823946E-2</v>
      </c>
      <c r="G156" s="20">
        <f>Model!$W$17*((drdp!D156+drdp!M156)*'MSXY-TI1S'!$B156+(drdp!G156+drdp!P156)*'MSXY-TI1S'!$C156+(drdp!J156+drdp!S156)*'MSXY-TI1S'!$D156)</f>
        <v>0</v>
      </c>
      <c r="H156" s="18">
        <f>Model!$W$17*((drdp!B156)*'MSXY-TI1S'!$B156+(drdp!E156)*'MSXY-TI1S'!$C156+(drdp!H156)*'MSXY-TI1S'!$D156)</f>
        <v>-2.056551917220735E-2</v>
      </c>
      <c r="I156" s="18">
        <f>Model!$W$17*((drdp!C156)*'MSXY-TI1S'!$B156+(drdp!F156)*'MSXY-TI1S'!$C156+(drdp!I156)*'MSXY-TI1S'!$D156)</f>
        <v>5.5105142541197298E-3</v>
      </c>
      <c r="J156" s="18">
        <f>Model!$W$17*((drdp!D156)*'MSXY-TI1S'!$B156+(drdp!G156)*'MSXY-TI1S'!$C156+(drdp!J156)*'MSXY-TI1S'!$D156)</f>
        <v>0</v>
      </c>
      <c r="K156" s="21">
        <f>SUM(E$3:E155)+H156</f>
        <v>-4.0648162827261887</v>
      </c>
      <c r="L156" s="21">
        <f>SUM(F$3:F155)+I156</f>
        <v>1.0891642403373603</v>
      </c>
      <c r="M156" s="21">
        <f>SUM(G$3:G155)+J156</f>
        <v>0</v>
      </c>
      <c r="N156" s="19">
        <f t="shared" si="13"/>
        <v>16.522731412315952</v>
      </c>
      <c r="O156" s="19">
        <f t="shared" si="14"/>
        <v>1.186278742429659</v>
      </c>
      <c r="P156" s="19">
        <f t="shared" si="15"/>
        <v>0</v>
      </c>
      <c r="Q156" s="19">
        <f t="shared" si="16"/>
        <v>-4.4272525386864015</v>
      </c>
      <c r="R156" s="19">
        <f t="shared" si="17"/>
        <v>0</v>
      </c>
      <c r="S156" s="19">
        <f t="shared" si="18"/>
        <v>0</v>
      </c>
    </row>
    <row r="157" spans="1:19" x14ac:dyDescent="0.25">
      <c r="A157" s="26">
        <f>Wellpath!E157</f>
        <v>4620</v>
      </c>
      <c r="B157" s="22">
        <v>0</v>
      </c>
      <c r="C157" s="22">
        <v>0</v>
      </c>
      <c r="D157" s="22">
        <f>SIN(Wellpath!$L157) * SIN(Wellpath!$O157) * (TAN(Dip) * COS(Wellpath!$L157) + SIN(Wellpath!$L157) * COS(Wellpath!$O157)) / SQRT(2)</f>
        <v>1.0243633367890534</v>
      </c>
      <c r="E157" s="20">
        <f>Model!$W$17*((drdp!B157+drdp!K157)*'MSXY-TI1S'!$B157+(drdp!E157+drdp!N157)*'MSXY-TI1S'!$C157+(drdp!H157+drdp!Q157)*'MSXY-TI1S'!$D157)</f>
        <v>-4.11310383444147E-2</v>
      </c>
      <c r="F157" s="20">
        <f>Model!$W$17*((drdp!C157+drdp!L157)*'MSXY-TI1S'!$B157+(drdp!F157+drdp!O157)*'MSXY-TI1S'!$C157+(drdp!I157+drdp!R157)*'MSXY-TI1S'!$D157)</f>
        <v>1.102102850823946E-2</v>
      </c>
      <c r="G157" s="20">
        <f>Model!$W$17*((drdp!D157+drdp!M157)*'MSXY-TI1S'!$B157+(drdp!G157+drdp!P157)*'MSXY-TI1S'!$C157+(drdp!J157+drdp!S157)*'MSXY-TI1S'!$D157)</f>
        <v>0</v>
      </c>
      <c r="H157" s="18">
        <f>Model!$W$17*((drdp!B157)*'MSXY-TI1S'!$B157+(drdp!E157)*'MSXY-TI1S'!$C157+(drdp!H157)*'MSXY-TI1S'!$D157)</f>
        <v>-2.056551917220735E-2</v>
      </c>
      <c r="I157" s="18">
        <f>Model!$W$17*((drdp!C157)*'MSXY-TI1S'!$B157+(drdp!F157)*'MSXY-TI1S'!$C157+(drdp!I157)*'MSXY-TI1S'!$D157)</f>
        <v>5.5105142541197298E-3</v>
      </c>
      <c r="J157" s="18">
        <f>Model!$W$17*((drdp!D157)*'MSXY-TI1S'!$B157+(drdp!G157)*'MSXY-TI1S'!$C157+(drdp!J157)*'MSXY-TI1S'!$D157)</f>
        <v>0</v>
      </c>
      <c r="K157" s="21">
        <f>SUM(E$3:E156)+H157</f>
        <v>-4.1059473210706035</v>
      </c>
      <c r="L157" s="21">
        <f>SUM(F$3:F156)+I157</f>
        <v>1.1001852688455998</v>
      </c>
      <c r="M157" s="21">
        <f>SUM(G$3:G156)+J157</f>
        <v>0</v>
      </c>
      <c r="N157" s="19">
        <f t="shared" si="13"/>
        <v>16.858803403406863</v>
      </c>
      <c r="O157" s="19">
        <f t="shared" si="14"/>
        <v>1.2104076257848646</v>
      </c>
      <c r="P157" s="19">
        <f t="shared" si="15"/>
        <v>0</v>
      </c>
      <c r="Q157" s="19">
        <f t="shared" si="16"/>
        <v>-4.5173027572979318</v>
      </c>
      <c r="R157" s="19">
        <f t="shared" si="17"/>
        <v>0</v>
      </c>
      <c r="S157" s="19">
        <f t="shared" si="18"/>
        <v>0</v>
      </c>
    </row>
    <row r="158" spans="1:19" x14ac:dyDescent="0.25">
      <c r="A158" s="26">
        <f>Wellpath!E158</f>
        <v>4650</v>
      </c>
      <c r="B158" s="22">
        <v>0</v>
      </c>
      <c r="C158" s="22">
        <v>0</v>
      </c>
      <c r="D158" s="22">
        <f>SIN(Wellpath!$L158) * SIN(Wellpath!$O158) * (TAN(Dip) * COS(Wellpath!$L158) + SIN(Wellpath!$L158) * COS(Wellpath!$O158)) / SQRT(2)</f>
        <v>1.0243633367890534</v>
      </c>
      <c r="E158" s="20">
        <f>Model!$W$17*((drdp!B158+drdp!K158)*'MSXY-TI1S'!$B158+(drdp!E158+drdp!N158)*'MSXY-TI1S'!$C158+(drdp!H158+drdp!Q158)*'MSXY-TI1S'!$D158)</f>
        <v>-4.11310383444147E-2</v>
      </c>
      <c r="F158" s="20">
        <f>Model!$W$17*((drdp!C158+drdp!L158)*'MSXY-TI1S'!$B158+(drdp!F158+drdp!O158)*'MSXY-TI1S'!$C158+(drdp!I158+drdp!R158)*'MSXY-TI1S'!$D158)</f>
        <v>1.102102850823946E-2</v>
      </c>
      <c r="G158" s="20">
        <f>Model!$W$17*((drdp!D158+drdp!M158)*'MSXY-TI1S'!$B158+(drdp!G158+drdp!P158)*'MSXY-TI1S'!$C158+(drdp!J158+drdp!S158)*'MSXY-TI1S'!$D158)</f>
        <v>0</v>
      </c>
      <c r="H158" s="18">
        <f>Model!$W$17*((drdp!B158)*'MSXY-TI1S'!$B158+(drdp!E158)*'MSXY-TI1S'!$C158+(drdp!H158)*'MSXY-TI1S'!$D158)</f>
        <v>-2.056551917220735E-2</v>
      </c>
      <c r="I158" s="18">
        <f>Model!$W$17*((drdp!C158)*'MSXY-TI1S'!$B158+(drdp!F158)*'MSXY-TI1S'!$C158+(drdp!I158)*'MSXY-TI1S'!$D158)</f>
        <v>5.5105142541197298E-3</v>
      </c>
      <c r="J158" s="18">
        <f>Model!$W$17*((drdp!D158)*'MSXY-TI1S'!$B158+(drdp!G158)*'MSXY-TI1S'!$C158+(drdp!J158)*'MSXY-TI1S'!$D158)</f>
        <v>0</v>
      </c>
      <c r="K158" s="21">
        <f>SUM(E$3:E157)+H158</f>
        <v>-4.1470783594150182</v>
      </c>
      <c r="L158" s="21">
        <f>SUM(F$3:F157)+I158</f>
        <v>1.1112062973538392</v>
      </c>
      <c r="M158" s="21">
        <f>SUM(G$3:G157)+J158</f>
        <v>0</v>
      </c>
      <c r="N158" s="19">
        <f t="shared" si="13"/>
        <v>17.19825891912836</v>
      </c>
      <c r="O158" s="19">
        <f t="shared" si="14"/>
        <v>1.2347794352788291</v>
      </c>
      <c r="P158" s="19">
        <f t="shared" si="15"/>
        <v>0</v>
      </c>
      <c r="Q158" s="19">
        <f t="shared" si="16"/>
        <v>-4.608259588601797</v>
      </c>
      <c r="R158" s="19">
        <f t="shared" si="17"/>
        <v>0</v>
      </c>
      <c r="S158" s="19">
        <f t="shared" si="18"/>
        <v>0</v>
      </c>
    </row>
    <row r="159" spans="1:19" x14ac:dyDescent="0.25">
      <c r="A159" s="26">
        <f>Wellpath!E159</f>
        <v>4680</v>
      </c>
      <c r="B159" s="22">
        <v>0</v>
      </c>
      <c r="C159" s="22">
        <v>0</v>
      </c>
      <c r="D159" s="22">
        <f>SIN(Wellpath!$L159) * SIN(Wellpath!$O159) * (TAN(Dip) * COS(Wellpath!$L159) + SIN(Wellpath!$L159) * COS(Wellpath!$O159)) / SQRT(2)</f>
        <v>1.0243633367890534</v>
      </c>
      <c r="E159" s="20">
        <f>Model!$W$17*((drdp!B159+drdp!K159)*'MSXY-TI1S'!$B159+(drdp!E159+drdp!N159)*'MSXY-TI1S'!$C159+(drdp!H159+drdp!Q159)*'MSXY-TI1S'!$D159)</f>
        <v>-4.11310383444147E-2</v>
      </c>
      <c r="F159" s="20">
        <f>Model!$W$17*((drdp!C159+drdp!L159)*'MSXY-TI1S'!$B159+(drdp!F159+drdp!O159)*'MSXY-TI1S'!$C159+(drdp!I159+drdp!R159)*'MSXY-TI1S'!$D159)</f>
        <v>1.102102850823946E-2</v>
      </c>
      <c r="G159" s="20">
        <f>Model!$W$17*((drdp!D159+drdp!M159)*'MSXY-TI1S'!$B159+(drdp!G159+drdp!P159)*'MSXY-TI1S'!$C159+(drdp!J159+drdp!S159)*'MSXY-TI1S'!$D159)</f>
        <v>0</v>
      </c>
      <c r="H159" s="18">
        <f>Model!$W$17*((drdp!B159)*'MSXY-TI1S'!$B159+(drdp!E159)*'MSXY-TI1S'!$C159+(drdp!H159)*'MSXY-TI1S'!$D159)</f>
        <v>-2.056551917220735E-2</v>
      </c>
      <c r="I159" s="18">
        <f>Model!$W$17*((drdp!C159)*'MSXY-TI1S'!$B159+(drdp!F159)*'MSXY-TI1S'!$C159+(drdp!I159)*'MSXY-TI1S'!$D159)</f>
        <v>5.5105142541197298E-3</v>
      </c>
      <c r="J159" s="18">
        <f>Model!$W$17*((drdp!D159)*'MSXY-TI1S'!$B159+(drdp!G159)*'MSXY-TI1S'!$C159+(drdp!J159)*'MSXY-TI1S'!$D159)</f>
        <v>0</v>
      </c>
      <c r="K159" s="21">
        <f>SUM(E$3:E158)+H159</f>
        <v>-4.188209397759433</v>
      </c>
      <c r="L159" s="21">
        <f>SUM(F$3:F158)+I159</f>
        <v>1.1222273258620787</v>
      </c>
      <c r="M159" s="21">
        <f>SUM(G$3:G158)+J159</f>
        <v>0</v>
      </c>
      <c r="N159" s="19">
        <f t="shared" si="13"/>
        <v>17.541097959480432</v>
      </c>
      <c r="O159" s="19">
        <f t="shared" si="14"/>
        <v>1.2593941709115524</v>
      </c>
      <c r="P159" s="19">
        <f t="shared" si="15"/>
        <v>0</v>
      </c>
      <c r="Q159" s="19">
        <f t="shared" si="16"/>
        <v>-4.7001230325979959</v>
      </c>
      <c r="R159" s="19">
        <f t="shared" si="17"/>
        <v>0</v>
      </c>
      <c r="S159" s="19">
        <f t="shared" si="18"/>
        <v>0</v>
      </c>
    </row>
    <row r="160" spans="1:19" x14ac:dyDescent="0.25">
      <c r="A160" s="26">
        <f>Wellpath!E160</f>
        <v>4710</v>
      </c>
      <c r="B160" s="22">
        <v>0</v>
      </c>
      <c r="C160" s="22">
        <v>0</v>
      </c>
      <c r="D160" s="22">
        <f>SIN(Wellpath!$L160) * SIN(Wellpath!$O160) * (TAN(Dip) * COS(Wellpath!$L160) + SIN(Wellpath!$L160) * COS(Wellpath!$O160)) / SQRT(2)</f>
        <v>1.0243633367890534</v>
      </c>
      <c r="E160" s="20">
        <f>Model!$W$17*((drdp!B160+drdp!K160)*'MSXY-TI1S'!$B160+(drdp!E160+drdp!N160)*'MSXY-TI1S'!$C160+(drdp!H160+drdp!Q160)*'MSXY-TI1S'!$D160)</f>
        <v>-4.11310383444147E-2</v>
      </c>
      <c r="F160" s="20">
        <f>Model!$W$17*((drdp!C160+drdp!L160)*'MSXY-TI1S'!$B160+(drdp!F160+drdp!O160)*'MSXY-TI1S'!$C160+(drdp!I160+drdp!R160)*'MSXY-TI1S'!$D160)</f>
        <v>1.102102850823946E-2</v>
      </c>
      <c r="G160" s="20">
        <f>Model!$W$17*((drdp!D160+drdp!M160)*'MSXY-TI1S'!$B160+(drdp!G160+drdp!P160)*'MSXY-TI1S'!$C160+(drdp!J160+drdp!S160)*'MSXY-TI1S'!$D160)</f>
        <v>0</v>
      </c>
      <c r="H160" s="18">
        <f>Model!$W$17*((drdp!B160)*'MSXY-TI1S'!$B160+(drdp!E160)*'MSXY-TI1S'!$C160+(drdp!H160)*'MSXY-TI1S'!$D160)</f>
        <v>-2.056551917220735E-2</v>
      </c>
      <c r="I160" s="18">
        <f>Model!$W$17*((drdp!C160)*'MSXY-TI1S'!$B160+(drdp!F160)*'MSXY-TI1S'!$C160+(drdp!I160)*'MSXY-TI1S'!$D160)</f>
        <v>5.5105142541197298E-3</v>
      </c>
      <c r="J160" s="18">
        <f>Model!$W$17*((drdp!D160)*'MSXY-TI1S'!$B160+(drdp!G160)*'MSXY-TI1S'!$C160+(drdp!J160)*'MSXY-TI1S'!$D160)</f>
        <v>0</v>
      </c>
      <c r="K160" s="21">
        <f>SUM(E$3:E159)+H160</f>
        <v>-4.2293404361038478</v>
      </c>
      <c r="L160" s="21">
        <f>SUM(F$3:F159)+I160</f>
        <v>1.1332483543703182</v>
      </c>
      <c r="M160" s="21">
        <f>SUM(G$3:G159)+J160</f>
        <v>0</v>
      </c>
      <c r="N160" s="19">
        <f t="shared" si="13"/>
        <v>17.887320524463085</v>
      </c>
      <c r="O160" s="19">
        <f t="shared" si="14"/>
        <v>1.2842518326830343</v>
      </c>
      <c r="P160" s="19">
        <f t="shared" si="15"/>
        <v>0</v>
      </c>
      <c r="Q160" s="19">
        <f t="shared" si="16"/>
        <v>-4.7928930892865296</v>
      </c>
      <c r="R160" s="19">
        <f t="shared" si="17"/>
        <v>0</v>
      </c>
      <c r="S160" s="19">
        <f t="shared" si="18"/>
        <v>0</v>
      </c>
    </row>
    <row r="161" spans="1:19" x14ac:dyDescent="0.25">
      <c r="A161" s="26">
        <f>Wellpath!E161</f>
        <v>4740</v>
      </c>
      <c r="B161" s="22">
        <v>0</v>
      </c>
      <c r="C161" s="22">
        <v>0</v>
      </c>
      <c r="D161" s="22">
        <f>SIN(Wellpath!$L161) * SIN(Wellpath!$O161) * (TAN(Dip) * COS(Wellpath!$L161) + SIN(Wellpath!$L161) * COS(Wellpath!$O161)) / SQRT(2)</f>
        <v>1.0243633367890534</v>
      </c>
      <c r="E161" s="20">
        <f>Model!$W$17*((drdp!B161+drdp!K161)*'MSXY-TI1S'!$B161+(drdp!E161+drdp!N161)*'MSXY-TI1S'!$C161+(drdp!H161+drdp!Q161)*'MSXY-TI1S'!$D161)</f>
        <v>-4.11310383444147E-2</v>
      </c>
      <c r="F161" s="20">
        <f>Model!$W$17*((drdp!C161+drdp!L161)*'MSXY-TI1S'!$B161+(drdp!F161+drdp!O161)*'MSXY-TI1S'!$C161+(drdp!I161+drdp!R161)*'MSXY-TI1S'!$D161)</f>
        <v>1.102102850823946E-2</v>
      </c>
      <c r="G161" s="20">
        <f>Model!$W$17*((drdp!D161+drdp!M161)*'MSXY-TI1S'!$B161+(drdp!G161+drdp!P161)*'MSXY-TI1S'!$C161+(drdp!J161+drdp!S161)*'MSXY-TI1S'!$D161)</f>
        <v>0</v>
      </c>
      <c r="H161" s="18">
        <f>Model!$W$17*((drdp!B161)*'MSXY-TI1S'!$B161+(drdp!E161)*'MSXY-TI1S'!$C161+(drdp!H161)*'MSXY-TI1S'!$D161)</f>
        <v>-2.056551917220735E-2</v>
      </c>
      <c r="I161" s="18">
        <f>Model!$W$17*((drdp!C161)*'MSXY-TI1S'!$B161+(drdp!F161)*'MSXY-TI1S'!$C161+(drdp!I161)*'MSXY-TI1S'!$D161)</f>
        <v>5.5105142541197298E-3</v>
      </c>
      <c r="J161" s="18">
        <f>Model!$W$17*((drdp!D161)*'MSXY-TI1S'!$B161+(drdp!G161)*'MSXY-TI1S'!$C161+(drdp!J161)*'MSXY-TI1S'!$D161)</f>
        <v>0</v>
      </c>
      <c r="K161" s="21">
        <f>SUM(E$3:E160)+H161</f>
        <v>-4.2704714744482626</v>
      </c>
      <c r="L161" s="21">
        <f>SUM(F$3:F160)+I161</f>
        <v>1.1442693828785577</v>
      </c>
      <c r="M161" s="21">
        <f>SUM(G$3:G160)+J161</f>
        <v>0</v>
      </c>
      <c r="N161" s="19">
        <f t="shared" si="13"/>
        <v>18.236926614076317</v>
      </c>
      <c r="O161" s="19">
        <f t="shared" si="14"/>
        <v>1.3093524205932754</v>
      </c>
      <c r="P161" s="19">
        <f t="shared" si="15"/>
        <v>0</v>
      </c>
      <c r="Q161" s="19">
        <f t="shared" si="16"/>
        <v>-4.886569758667398</v>
      </c>
      <c r="R161" s="19">
        <f t="shared" si="17"/>
        <v>0</v>
      </c>
      <c r="S161" s="19">
        <f t="shared" si="18"/>
        <v>0</v>
      </c>
    </row>
    <row r="162" spans="1:19" x14ac:dyDescent="0.25">
      <c r="A162" s="26">
        <f>Wellpath!E162</f>
        <v>4770</v>
      </c>
      <c r="B162" s="22">
        <v>0</v>
      </c>
      <c r="C162" s="22">
        <v>0</v>
      </c>
      <c r="D162" s="22">
        <f>SIN(Wellpath!$L162) * SIN(Wellpath!$O162) * (TAN(Dip) * COS(Wellpath!$L162) + SIN(Wellpath!$L162) * COS(Wellpath!$O162)) / SQRT(2)</f>
        <v>1.0243633367890534</v>
      </c>
      <c r="E162" s="20">
        <f>Model!$W$17*((drdp!B162+drdp!K162)*'MSXY-TI1S'!$B162+(drdp!E162+drdp!N162)*'MSXY-TI1S'!$C162+(drdp!H162+drdp!Q162)*'MSXY-TI1S'!$D162)</f>
        <v>-4.11310383444147E-2</v>
      </c>
      <c r="F162" s="20">
        <f>Model!$W$17*((drdp!C162+drdp!L162)*'MSXY-TI1S'!$B162+(drdp!F162+drdp!O162)*'MSXY-TI1S'!$C162+(drdp!I162+drdp!R162)*'MSXY-TI1S'!$D162)</f>
        <v>1.102102850823946E-2</v>
      </c>
      <c r="G162" s="20">
        <f>Model!$W$17*((drdp!D162+drdp!M162)*'MSXY-TI1S'!$B162+(drdp!G162+drdp!P162)*'MSXY-TI1S'!$C162+(drdp!J162+drdp!S162)*'MSXY-TI1S'!$D162)</f>
        <v>0</v>
      </c>
      <c r="H162" s="18">
        <f>Model!$W$17*((drdp!B162)*'MSXY-TI1S'!$B162+(drdp!E162)*'MSXY-TI1S'!$C162+(drdp!H162)*'MSXY-TI1S'!$D162)</f>
        <v>-2.056551917220735E-2</v>
      </c>
      <c r="I162" s="18">
        <f>Model!$W$17*((drdp!C162)*'MSXY-TI1S'!$B162+(drdp!F162)*'MSXY-TI1S'!$C162+(drdp!I162)*'MSXY-TI1S'!$D162)</f>
        <v>5.5105142541197298E-3</v>
      </c>
      <c r="J162" s="18">
        <f>Model!$W$17*((drdp!D162)*'MSXY-TI1S'!$B162+(drdp!G162)*'MSXY-TI1S'!$C162+(drdp!J162)*'MSXY-TI1S'!$D162)</f>
        <v>0</v>
      </c>
      <c r="K162" s="21">
        <f>SUM(E$3:E161)+H162</f>
        <v>-4.3116025127926774</v>
      </c>
      <c r="L162" s="21">
        <f>SUM(F$3:F161)+I162</f>
        <v>1.1552904113867972</v>
      </c>
      <c r="M162" s="21">
        <f>SUM(G$3:G161)+J162</f>
        <v>0</v>
      </c>
      <c r="N162" s="19">
        <f t="shared" si="13"/>
        <v>18.589916228320131</v>
      </c>
      <c r="O162" s="19">
        <f t="shared" si="14"/>
        <v>1.3346959346422751</v>
      </c>
      <c r="P162" s="19">
        <f t="shared" si="15"/>
        <v>0</v>
      </c>
      <c r="Q162" s="19">
        <f t="shared" si="16"/>
        <v>-4.9811530407406011</v>
      </c>
      <c r="R162" s="19">
        <f t="shared" si="17"/>
        <v>0</v>
      </c>
      <c r="S162" s="19">
        <f t="shared" si="18"/>
        <v>0</v>
      </c>
    </row>
    <row r="163" spans="1:19" x14ac:dyDescent="0.25">
      <c r="A163" s="26">
        <f>Wellpath!E163</f>
        <v>4800</v>
      </c>
      <c r="B163" s="22">
        <v>0</v>
      </c>
      <c r="C163" s="22">
        <v>0</v>
      </c>
      <c r="D163" s="22">
        <f>SIN(Wellpath!$L163) * SIN(Wellpath!$O163) * (TAN(Dip) * COS(Wellpath!$L163) + SIN(Wellpath!$L163) * COS(Wellpath!$O163)) / SQRT(2)</f>
        <v>1.0243633367890534</v>
      </c>
      <c r="E163" s="20">
        <f>Model!$W$17*((drdp!B163+drdp!K163)*'MSXY-TI1S'!$B163+(drdp!E163+drdp!N163)*'MSXY-TI1S'!$C163+(drdp!H163+drdp!Q163)*'MSXY-TI1S'!$D163)</f>
        <v>-4.11310383444147E-2</v>
      </c>
      <c r="F163" s="20">
        <f>Model!$W$17*((drdp!C163+drdp!L163)*'MSXY-TI1S'!$B163+(drdp!F163+drdp!O163)*'MSXY-TI1S'!$C163+(drdp!I163+drdp!R163)*'MSXY-TI1S'!$D163)</f>
        <v>1.102102850823946E-2</v>
      </c>
      <c r="G163" s="20">
        <f>Model!$W$17*((drdp!D163+drdp!M163)*'MSXY-TI1S'!$B163+(drdp!G163+drdp!P163)*'MSXY-TI1S'!$C163+(drdp!J163+drdp!S163)*'MSXY-TI1S'!$D163)</f>
        <v>0</v>
      </c>
      <c r="H163" s="18">
        <f>Model!$W$17*((drdp!B163)*'MSXY-TI1S'!$B163+(drdp!E163)*'MSXY-TI1S'!$C163+(drdp!H163)*'MSXY-TI1S'!$D163)</f>
        <v>-2.056551917220735E-2</v>
      </c>
      <c r="I163" s="18">
        <f>Model!$W$17*((drdp!C163)*'MSXY-TI1S'!$B163+(drdp!F163)*'MSXY-TI1S'!$C163+(drdp!I163)*'MSXY-TI1S'!$D163)</f>
        <v>5.5105142541197298E-3</v>
      </c>
      <c r="J163" s="18">
        <f>Model!$W$17*((drdp!D163)*'MSXY-TI1S'!$B163+(drdp!G163)*'MSXY-TI1S'!$C163+(drdp!J163)*'MSXY-TI1S'!$D163)</f>
        <v>0</v>
      </c>
      <c r="K163" s="21">
        <f>SUM(E$3:E162)+H163</f>
        <v>-4.3527335511370921</v>
      </c>
      <c r="L163" s="21">
        <f>SUM(F$3:F162)+I163</f>
        <v>1.1663114398950367</v>
      </c>
      <c r="M163" s="21">
        <f>SUM(G$3:G162)+J163</f>
        <v>0</v>
      </c>
      <c r="N163" s="19">
        <f t="shared" si="13"/>
        <v>18.94628936719452</v>
      </c>
      <c r="O163" s="19">
        <f t="shared" si="14"/>
        <v>1.3602823748300339</v>
      </c>
      <c r="P163" s="19">
        <f t="shared" si="15"/>
        <v>0</v>
      </c>
      <c r="Q163" s="19">
        <f t="shared" si="16"/>
        <v>-5.076642935506138</v>
      </c>
      <c r="R163" s="19">
        <f t="shared" si="17"/>
        <v>0</v>
      </c>
      <c r="S163" s="19">
        <f t="shared" si="18"/>
        <v>0</v>
      </c>
    </row>
    <row r="164" spans="1:19" x14ac:dyDescent="0.25">
      <c r="A164" s="26">
        <f>Wellpath!E164</f>
        <v>4830</v>
      </c>
      <c r="B164" s="22">
        <v>0</v>
      </c>
      <c r="C164" s="22">
        <v>0</v>
      </c>
      <c r="D164" s="22">
        <f>SIN(Wellpath!$L164) * SIN(Wellpath!$O164) * (TAN(Dip) * COS(Wellpath!$L164) + SIN(Wellpath!$L164) * COS(Wellpath!$O164)) / SQRT(2)</f>
        <v>1.0243633367890534</v>
      </c>
      <c r="E164" s="20">
        <f>Model!$W$17*((drdp!B164+drdp!K164)*'MSXY-TI1S'!$B164+(drdp!E164+drdp!N164)*'MSXY-TI1S'!$C164+(drdp!H164+drdp!Q164)*'MSXY-TI1S'!$D164)</f>
        <v>-4.11310383444147E-2</v>
      </c>
      <c r="F164" s="20">
        <f>Model!$W$17*((drdp!C164+drdp!L164)*'MSXY-TI1S'!$B164+(drdp!F164+drdp!O164)*'MSXY-TI1S'!$C164+(drdp!I164+drdp!R164)*'MSXY-TI1S'!$D164)</f>
        <v>1.102102850823946E-2</v>
      </c>
      <c r="G164" s="20">
        <f>Model!$W$17*((drdp!D164+drdp!M164)*'MSXY-TI1S'!$B164+(drdp!G164+drdp!P164)*'MSXY-TI1S'!$C164+(drdp!J164+drdp!S164)*'MSXY-TI1S'!$D164)</f>
        <v>0</v>
      </c>
      <c r="H164" s="18">
        <f>Model!$W$17*((drdp!B164)*'MSXY-TI1S'!$B164+(drdp!E164)*'MSXY-TI1S'!$C164+(drdp!H164)*'MSXY-TI1S'!$D164)</f>
        <v>-2.056551917220735E-2</v>
      </c>
      <c r="I164" s="18">
        <f>Model!$W$17*((drdp!C164)*'MSXY-TI1S'!$B164+(drdp!F164)*'MSXY-TI1S'!$C164+(drdp!I164)*'MSXY-TI1S'!$D164)</f>
        <v>5.5105142541197298E-3</v>
      </c>
      <c r="J164" s="18">
        <f>Model!$W$17*((drdp!D164)*'MSXY-TI1S'!$B164+(drdp!G164)*'MSXY-TI1S'!$C164+(drdp!J164)*'MSXY-TI1S'!$D164)</f>
        <v>0</v>
      </c>
      <c r="K164" s="21">
        <f>SUM(E$3:E163)+H164</f>
        <v>-4.3938645894815069</v>
      </c>
      <c r="L164" s="21">
        <f>SUM(F$3:F163)+I164</f>
        <v>1.1773324684032762</v>
      </c>
      <c r="M164" s="21">
        <f>SUM(G$3:G163)+J164</f>
        <v>0</v>
      </c>
      <c r="N164" s="19">
        <f t="shared" si="13"/>
        <v>19.306046030699491</v>
      </c>
      <c r="O164" s="19">
        <f t="shared" si="14"/>
        <v>1.3861117411565513</v>
      </c>
      <c r="P164" s="19">
        <f t="shared" si="15"/>
        <v>0</v>
      </c>
      <c r="Q164" s="19">
        <f t="shared" si="16"/>
        <v>-5.1730394429640105</v>
      </c>
      <c r="R164" s="19">
        <f t="shared" si="17"/>
        <v>0</v>
      </c>
      <c r="S164" s="19">
        <f t="shared" si="18"/>
        <v>0</v>
      </c>
    </row>
    <row r="165" spans="1:19" x14ac:dyDescent="0.25">
      <c r="A165" s="26">
        <f>Wellpath!E165</f>
        <v>4860</v>
      </c>
      <c r="B165" s="22">
        <v>0</v>
      </c>
      <c r="C165" s="22">
        <v>0</v>
      </c>
      <c r="D165" s="22">
        <f>SIN(Wellpath!$L165) * SIN(Wellpath!$O165) * (TAN(Dip) * COS(Wellpath!$L165) + SIN(Wellpath!$L165) * COS(Wellpath!$O165)) / SQRT(2)</f>
        <v>1.0243633367890534</v>
      </c>
      <c r="E165" s="20">
        <f>Model!$W$17*((drdp!B165+drdp!K165)*'MSXY-TI1S'!$B165+(drdp!E165+drdp!N165)*'MSXY-TI1S'!$C165+(drdp!H165+drdp!Q165)*'MSXY-TI1S'!$D165)</f>
        <v>-4.11310383444147E-2</v>
      </c>
      <c r="F165" s="20">
        <f>Model!$W$17*((drdp!C165+drdp!L165)*'MSXY-TI1S'!$B165+(drdp!F165+drdp!O165)*'MSXY-TI1S'!$C165+(drdp!I165+drdp!R165)*'MSXY-TI1S'!$D165)</f>
        <v>1.102102850823946E-2</v>
      </c>
      <c r="G165" s="20">
        <f>Model!$W$17*((drdp!D165+drdp!M165)*'MSXY-TI1S'!$B165+(drdp!G165+drdp!P165)*'MSXY-TI1S'!$C165+(drdp!J165+drdp!S165)*'MSXY-TI1S'!$D165)</f>
        <v>0</v>
      </c>
      <c r="H165" s="18">
        <f>Model!$W$17*((drdp!B165)*'MSXY-TI1S'!$B165+(drdp!E165)*'MSXY-TI1S'!$C165+(drdp!H165)*'MSXY-TI1S'!$D165)</f>
        <v>-2.056551917220735E-2</v>
      </c>
      <c r="I165" s="18">
        <f>Model!$W$17*((drdp!C165)*'MSXY-TI1S'!$B165+(drdp!F165)*'MSXY-TI1S'!$C165+(drdp!I165)*'MSXY-TI1S'!$D165)</f>
        <v>5.5105142541197298E-3</v>
      </c>
      <c r="J165" s="18">
        <f>Model!$W$17*((drdp!D165)*'MSXY-TI1S'!$B165+(drdp!G165)*'MSXY-TI1S'!$C165+(drdp!J165)*'MSXY-TI1S'!$D165)</f>
        <v>0</v>
      </c>
      <c r="K165" s="21">
        <f>SUM(E$3:E164)+H165</f>
        <v>-4.4349956278259217</v>
      </c>
      <c r="L165" s="21">
        <f>SUM(F$3:F164)+I165</f>
        <v>1.1883534969115157</v>
      </c>
      <c r="M165" s="21">
        <f>SUM(G$3:G164)+J165</f>
        <v>0</v>
      </c>
      <c r="N165" s="19">
        <f t="shared" si="13"/>
        <v>19.669186218835041</v>
      </c>
      <c r="O165" s="19">
        <f t="shared" si="14"/>
        <v>1.4121840336218279</v>
      </c>
      <c r="P165" s="19">
        <f t="shared" si="15"/>
        <v>0</v>
      </c>
      <c r="Q165" s="19">
        <f t="shared" si="16"/>
        <v>-5.2703425631142169</v>
      </c>
      <c r="R165" s="19">
        <f t="shared" si="17"/>
        <v>0</v>
      </c>
      <c r="S165" s="19">
        <f t="shared" si="18"/>
        <v>0</v>
      </c>
    </row>
    <row r="166" spans="1:19" x14ac:dyDescent="0.25">
      <c r="A166" s="26">
        <f>Wellpath!E166</f>
        <v>4890</v>
      </c>
      <c r="B166" s="22">
        <v>0</v>
      </c>
      <c r="C166" s="22">
        <v>0</v>
      </c>
      <c r="D166" s="22">
        <f>SIN(Wellpath!$L166) * SIN(Wellpath!$O166) * (TAN(Dip) * COS(Wellpath!$L166) + SIN(Wellpath!$L166) * COS(Wellpath!$O166)) / SQRT(2)</f>
        <v>1.0243633367890534</v>
      </c>
      <c r="E166" s="20">
        <f>Model!$W$17*((drdp!B166+drdp!K166)*'MSXY-TI1S'!$B166+(drdp!E166+drdp!N166)*'MSXY-TI1S'!$C166+(drdp!H166+drdp!Q166)*'MSXY-TI1S'!$D166)</f>
        <v>-4.11310383444147E-2</v>
      </c>
      <c r="F166" s="20">
        <f>Model!$W$17*((drdp!C166+drdp!L166)*'MSXY-TI1S'!$B166+(drdp!F166+drdp!O166)*'MSXY-TI1S'!$C166+(drdp!I166+drdp!R166)*'MSXY-TI1S'!$D166)</f>
        <v>1.102102850823946E-2</v>
      </c>
      <c r="G166" s="20">
        <f>Model!$W$17*((drdp!D166+drdp!M166)*'MSXY-TI1S'!$B166+(drdp!G166+drdp!P166)*'MSXY-TI1S'!$C166+(drdp!J166+drdp!S166)*'MSXY-TI1S'!$D166)</f>
        <v>0</v>
      </c>
      <c r="H166" s="18">
        <f>Model!$W$17*((drdp!B166)*'MSXY-TI1S'!$B166+(drdp!E166)*'MSXY-TI1S'!$C166+(drdp!H166)*'MSXY-TI1S'!$D166)</f>
        <v>-2.056551917220735E-2</v>
      </c>
      <c r="I166" s="18">
        <f>Model!$W$17*((drdp!C166)*'MSXY-TI1S'!$B166+(drdp!F166)*'MSXY-TI1S'!$C166+(drdp!I166)*'MSXY-TI1S'!$D166)</f>
        <v>5.5105142541197298E-3</v>
      </c>
      <c r="J166" s="18">
        <f>Model!$W$17*((drdp!D166)*'MSXY-TI1S'!$B166+(drdp!G166)*'MSXY-TI1S'!$C166+(drdp!J166)*'MSXY-TI1S'!$D166)</f>
        <v>0</v>
      </c>
      <c r="K166" s="21">
        <f>SUM(E$3:E165)+H166</f>
        <v>-4.4761266661703365</v>
      </c>
      <c r="L166" s="21">
        <f>SUM(F$3:F165)+I166</f>
        <v>1.1993745254197552</v>
      </c>
      <c r="M166" s="21">
        <f>SUM(G$3:G165)+J166</f>
        <v>0</v>
      </c>
      <c r="N166" s="19">
        <f t="shared" si="13"/>
        <v>20.035709931601172</v>
      </c>
      <c r="O166" s="19">
        <f t="shared" si="14"/>
        <v>1.4384992522258631</v>
      </c>
      <c r="P166" s="19">
        <f t="shared" si="15"/>
        <v>0</v>
      </c>
      <c r="Q166" s="19">
        <f t="shared" si="16"/>
        <v>-5.368552295956758</v>
      </c>
      <c r="R166" s="19">
        <f t="shared" si="17"/>
        <v>0</v>
      </c>
      <c r="S166" s="19">
        <f t="shared" si="18"/>
        <v>0</v>
      </c>
    </row>
    <row r="167" spans="1:19" x14ac:dyDescent="0.25">
      <c r="A167" s="26">
        <f>Wellpath!E167</f>
        <v>4920</v>
      </c>
      <c r="B167" s="22">
        <v>0</v>
      </c>
      <c r="C167" s="22">
        <v>0</v>
      </c>
      <c r="D167" s="22">
        <f>SIN(Wellpath!$L167) * SIN(Wellpath!$O167) * (TAN(Dip) * COS(Wellpath!$L167) + SIN(Wellpath!$L167) * COS(Wellpath!$O167)) / SQRT(2)</f>
        <v>1.0243633367890534</v>
      </c>
      <c r="E167" s="20">
        <f>Model!$W$17*((drdp!B167+drdp!K167)*'MSXY-TI1S'!$B167+(drdp!E167+drdp!N167)*'MSXY-TI1S'!$C167+(drdp!H167+drdp!Q167)*'MSXY-TI1S'!$D167)</f>
        <v>-4.11310383444147E-2</v>
      </c>
      <c r="F167" s="20">
        <f>Model!$W$17*((drdp!C167+drdp!L167)*'MSXY-TI1S'!$B167+(drdp!F167+drdp!O167)*'MSXY-TI1S'!$C167+(drdp!I167+drdp!R167)*'MSXY-TI1S'!$D167)</f>
        <v>1.102102850823946E-2</v>
      </c>
      <c r="G167" s="20">
        <f>Model!$W$17*((drdp!D167+drdp!M167)*'MSXY-TI1S'!$B167+(drdp!G167+drdp!P167)*'MSXY-TI1S'!$C167+(drdp!J167+drdp!S167)*'MSXY-TI1S'!$D167)</f>
        <v>0</v>
      </c>
      <c r="H167" s="18">
        <f>Model!$W$17*((drdp!B167)*'MSXY-TI1S'!$B167+(drdp!E167)*'MSXY-TI1S'!$C167+(drdp!H167)*'MSXY-TI1S'!$D167)</f>
        <v>-2.056551917220735E-2</v>
      </c>
      <c r="I167" s="18">
        <f>Model!$W$17*((drdp!C167)*'MSXY-TI1S'!$B167+(drdp!F167)*'MSXY-TI1S'!$C167+(drdp!I167)*'MSXY-TI1S'!$D167)</f>
        <v>5.5105142541197298E-3</v>
      </c>
      <c r="J167" s="18">
        <f>Model!$W$17*((drdp!D167)*'MSXY-TI1S'!$B167+(drdp!G167)*'MSXY-TI1S'!$C167+(drdp!J167)*'MSXY-TI1S'!$D167)</f>
        <v>0</v>
      </c>
      <c r="K167" s="21">
        <f>SUM(E$3:E166)+H167</f>
        <v>-4.5172577045147513</v>
      </c>
      <c r="L167" s="21">
        <f>SUM(F$3:F166)+I167</f>
        <v>1.2103955539279947</v>
      </c>
      <c r="M167" s="21">
        <f>SUM(G$3:G166)+J167</f>
        <v>0</v>
      </c>
      <c r="N167" s="19">
        <f t="shared" si="13"/>
        <v>20.405617168997878</v>
      </c>
      <c r="O167" s="19">
        <f t="shared" si="14"/>
        <v>1.4650573969686571</v>
      </c>
      <c r="P167" s="19">
        <f t="shared" si="15"/>
        <v>0</v>
      </c>
      <c r="Q167" s="19">
        <f t="shared" si="16"/>
        <v>-5.4676686414916338</v>
      </c>
      <c r="R167" s="19">
        <f t="shared" si="17"/>
        <v>0</v>
      </c>
      <c r="S167" s="19">
        <f t="shared" si="18"/>
        <v>0</v>
      </c>
    </row>
    <row r="168" spans="1:19" x14ac:dyDescent="0.25">
      <c r="A168" s="26">
        <f>Wellpath!E168</f>
        <v>4950</v>
      </c>
      <c r="B168" s="22">
        <v>0</v>
      </c>
      <c r="C168" s="22">
        <v>0</v>
      </c>
      <c r="D168" s="22">
        <f>SIN(Wellpath!$L168) * SIN(Wellpath!$O168) * (TAN(Dip) * COS(Wellpath!$L168) + SIN(Wellpath!$L168) * COS(Wellpath!$O168)) / SQRT(2)</f>
        <v>1.0243633367890534</v>
      </c>
      <c r="E168" s="20">
        <f>Model!$W$17*((drdp!B168+drdp!K168)*'MSXY-TI1S'!$B168+(drdp!E168+drdp!N168)*'MSXY-TI1S'!$C168+(drdp!H168+drdp!Q168)*'MSXY-TI1S'!$D168)</f>
        <v>-4.11310383444147E-2</v>
      </c>
      <c r="F168" s="20">
        <f>Model!$W$17*((drdp!C168+drdp!L168)*'MSXY-TI1S'!$B168+(drdp!F168+drdp!O168)*'MSXY-TI1S'!$C168+(drdp!I168+drdp!R168)*'MSXY-TI1S'!$D168)</f>
        <v>1.102102850823946E-2</v>
      </c>
      <c r="G168" s="20">
        <f>Model!$W$17*((drdp!D168+drdp!M168)*'MSXY-TI1S'!$B168+(drdp!G168+drdp!P168)*'MSXY-TI1S'!$C168+(drdp!J168+drdp!S168)*'MSXY-TI1S'!$D168)</f>
        <v>0</v>
      </c>
      <c r="H168" s="18">
        <f>Model!$W$17*((drdp!B168)*'MSXY-TI1S'!$B168+(drdp!E168)*'MSXY-TI1S'!$C168+(drdp!H168)*'MSXY-TI1S'!$D168)</f>
        <v>-2.056551917220735E-2</v>
      </c>
      <c r="I168" s="18">
        <f>Model!$W$17*((drdp!C168)*'MSXY-TI1S'!$B168+(drdp!F168)*'MSXY-TI1S'!$C168+(drdp!I168)*'MSXY-TI1S'!$D168)</f>
        <v>5.5105142541197298E-3</v>
      </c>
      <c r="J168" s="18">
        <f>Model!$W$17*((drdp!D168)*'MSXY-TI1S'!$B168+(drdp!G168)*'MSXY-TI1S'!$C168+(drdp!J168)*'MSXY-TI1S'!$D168)</f>
        <v>0</v>
      </c>
      <c r="K168" s="21">
        <f>SUM(E$3:E167)+H168</f>
        <v>-4.5583887428591661</v>
      </c>
      <c r="L168" s="21">
        <f>SUM(F$3:F167)+I168</f>
        <v>1.2214165824362342</v>
      </c>
      <c r="M168" s="21">
        <f>SUM(G$3:G167)+J168</f>
        <v>0</v>
      </c>
      <c r="N168" s="19">
        <f t="shared" si="13"/>
        <v>20.77890793102517</v>
      </c>
      <c r="O168" s="19">
        <f t="shared" si="14"/>
        <v>1.49185846785021</v>
      </c>
      <c r="P168" s="19">
        <f t="shared" si="15"/>
        <v>0</v>
      </c>
      <c r="Q168" s="19">
        <f t="shared" si="16"/>
        <v>-5.5676915997188443</v>
      </c>
      <c r="R168" s="19">
        <f t="shared" si="17"/>
        <v>0</v>
      </c>
      <c r="S168" s="19">
        <f t="shared" si="18"/>
        <v>0</v>
      </c>
    </row>
    <row r="169" spans="1:19" x14ac:dyDescent="0.25">
      <c r="A169" s="26">
        <f>Wellpath!E169</f>
        <v>4980</v>
      </c>
      <c r="B169" s="22">
        <v>0</v>
      </c>
      <c r="C169" s="22">
        <v>0</v>
      </c>
      <c r="D169" s="22">
        <f>SIN(Wellpath!$L169) * SIN(Wellpath!$O169) * (TAN(Dip) * COS(Wellpath!$L169) + SIN(Wellpath!$L169) * COS(Wellpath!$O169)) / SQRT(2)</f>
        <v>1.0243633367890534</v>
      </c>
      <c r="E169" s="20">
        <f>Model!$W$17*((drdp!B169+drdp!K169)*'MSXY-TI1S'!$B169+(drdp!E169+drdp!N169)*'MSXY-TI1S'!$C169+(drdp!H169+drdp!Q169)*'MSXY-TI1S'!$D169)</f>
        <v>-4.11310383444147E-2</v>
      </c>
      <c r="F169" s="20">
        <f>Model!$W$17*((drdp!C169+drdp!L169)*'MSXY-TI1S'!$B169+(drdp!F169+drdp!O169)*'MSXY-TI1S'!$C169+(drdp!I169+drdp!R169)*'MSXY-TI1S'!$D169)</f>
        <v>1.102102850823946E-2</v>
      </c>
      <c r="G169" s="20">
        <f>Model!$W$17*((drdp!D169+drdp!M169)*'MSXY-TI1S'!$B169+(drdp!G169+drdp!P169)*'MSXY-TI1S'!$C169+(drdp!J169+drdp!S169)*'MSXY-TI1S'!$D169)</f>
        <v>0</v>
      </c>
      <c r="H169" s="18">
        <f>Model!$W$17*((drdp!B169)*'MSXY-TI1S'!$B169+(drdp!E169)*'MSXY-TI1S'!$C169+(drdp!H169)*'MSXY-TI1S'!$D169)</f>
        <v>-2.056551917220735E-2</v>
      </c>
      <c r="I169" s="18">
        <f>Model!$W$17*((drdp!C169)*'MSXY-TI1S'!$B169+(drdp!F169)*'MSXY-TI1S'!$C169+(drdp!I169)*'MSXY-TI1S'!$D169)</f>
        <v>5.5105142541197298E-3</v>
      </c>
      <c r="J169" s="18">
        <f>Model!$W$17*((drdp!D169)*'MSXY-TI1S'!$B169+(drdp!G169)*'MSXY-TI1S'!$C169+(drdp!J169)*'MSXY-TI1S'!$D169)</f>
        <v>0</v>
      </c>
      <c r="K169" s="21">
        <f>SUM(E$3:E168)+H169</f>
        <v>-4.5995197812035808</v>
      </c>
      <c r="L169" s="21">
        <f>SUM(F$3:F168)+I169</f>
        <v>1.2324376109444737</v>
      </c>
      <c r="M169" s="21">
        <f>SUM(G$3:G168)+J169</f>
        <v>0</v>
      </c>
      <c r="N169" s="19">
        <f t="shared" si="13"/>
        <v>21.155582217683037</v>
      </c>
      <c r="O169" s="19">
        <f t="shared" si="14"/>
        <v>1.5189024648705218</v>
      </c>
      <c r="P169" s="19">
        <f t="shared" si="15"/>
        <v>0</v>
      </c>
      <c r="Q169" s="19">
        <f t="shared" si="16"/>
        <v>-5.6686211706383896</v>
      </c>
      <c r="R169" s="19">
        <f t="shared" si="17"/>
        <v>0</v>
      </c>
      <c r="S169" s="19">
        <f t="shared" si="18"/>
        <v>0</v>
      </c>
    </row>
    <row r="170" spans="1:19" x14ac:dyDescent="0.25">
      <c r="A170" s="26">
        <f>Wellpath!E170</f>
        <v>5010</v>
      </c>
      <c r="B170" s="22">
        <v>0</v>
      </c>
      <c r="C170" s="22">
        <v>0</v>
      </c>
      <c r="D170" s="22">
        <f>SIN(Wellpath!$L170) * SIN(Wellpath!$O170) * (TAN(Dip) * COS(Wellpath!$L170) + SIN(Wellpath!$L170) * COS(Wellpath!$O170)) / SQRT(2)</f>
        <v>1.0243633367890534</v>
      </c>
      <c r="E170" s="20">
        <f>Model!$W$17*((drdp!B170+drdp!K170)*'MSXY-TI1S'!$B170+(drdp!E170+drdp!N170)*'MSXY-TI1S'!$C170+(drdp!H170+drdp!Q170)*'MSXY-TI1S'!$D170)</f>
        <v>-4.11310383444147E-2</v>
      </c>
      <c r="F170" s="20">
        <f>Model!$W$17*((drdp!C170+drdp!L170)*'MSXY-TI1S'!$B170+(drdp!F170+drdp!O170)*'MSXY-TI1S'!$C170+(drdp!I170+drdp!R170)*'MSXY-TI1S'!$D170)</f>
        <v>1.102102850823946E-2</v>
      </c>
      <c r="G170" s="20">
        <f>Model!$W$17*((drdp!D170+drdp!M170)*'MSXY-TI1S'!$B170+(drdp!G170+drdp!P170)*'MSXY-TI1S'!$C170+(drdp!J170+drdp!S170)*'MSXY-TI1S'!$D170)</f>
        <v>0</v>
      </c>
      <c r="H170" s="18">
        <f>Model!$W$17*((drdp!B170)*'MSXY-TI1S'!$B170+(drdp!E170)*'MSXY-TI1S'!$C170+(drdp!H170)*'MSXY-TI1S'!$D170)</f>
        <v>-2.056551917220735E-2</v>
      </c>
      <c r="I170" s="18">
        <f>Model!$W$17*((drdp!C170)*'MSXY-TI1S'!$B170+(drdp!F170)*'MSXY-TI1S'!$C170+(drdp!I170)*'MSXY-TI1S'!$D170)</f>
        <v>5.5105142541197298E-3</v>
      </c>
      <c r="J170" s="18">
        <f>Model!$W$17*((drdp!D170)*'MSXY-TI1S'!$B170+(drdp!G170)*'MSXY-TI1S'!$C170+(drdp!J170)*'MSXY-TI1S'!$D170)</f>
        <v>0</v>
      </c>
      <c r="K170" s="21">
        <f>SUM(E$3:E169)+H170</f>
        <v>-4.6406508195479956</v>
      </c>
      <c r="L170" s="21">
        <f>SUM(F$3:F169)+I170</f>
        <v>1.2434586394527132</v>
      </c>
      <c r="M170" s="21">
        <f>SUM(G$3:G169)+J170</f>
        <v>0</v>
      </c>
      <c r="N170" s="19">
        <f t="shared" si="13"/>
        <v>21.535640028971482</v>
      </c>
      <c r="O170" s="19">
        <f t="shared" si="14"/>
        <v>1.5461893880295925</v>
      </c>
      <c r="P170" s="19">
        <f t="shared" si="15"/>
        <v>0</v>
      </c>
      <c r="Q170" s="19">
        <f t="shared" si="16"/>
        <v>-5.7704573542502686</v>
      </c>
      <c r="R170" s="19">
        <f t="shared" si="17"/>
        <v>0</v>
      </c>
      <c r="S170" s="19">
        <f t="shared" si="18"/>
        <v>0</v>
      </c>
    </row>
    <row r="171" spans="1:19" x14ac:dyDescent="0.25">
      <c r="A171" s="26">
        <f>Wellpath!E171</f>
        <v>5040</v>
      </c>
      <c r="B171" s="22">
        <v>0</v>
      </c>
      <c r="C171" s="22">
        <v>0</v>
      </c>
      <c r="D171" s="22">
        <f>SIN(Wellpath!$L171) * SIN(Wellpath!$O171) * (TAN(Dip) * COS(Wellpath!$L171) + SIN(Wellpath!$L171) * COS(Wellpath!$O171)) / SQRT(2)</f>
        <v>1.0243633367890534</v>
      </c>
      <c r="E171" s="20">
        <f>Model!$W$17*((drdp!B171+drdp!K171)*'MSXY-TI1S'!$B171+(drdp!E171+drdp!N171)*'MSXY-TI1S'!$C171+(drdp!H171+drdp!Q171)*'MSXY-TI1S'!$D171)</f>
        <v>-4.11310383444147E-2</v>
      </c>
      <c r="F171" s="20">
        <f>Model!$W$17*((drdp!C171+drdp!L171)*'MSXY-TI1S'!$B171+(drdp!F171+drdp!O171)*'MSXY-TI1S'!$C171+(drdp!I171+drdp!R171)*'MSXY-TI1S'!$D171)</f>
        <v>1.102102850823946E-2</v>
      </c>
      <c r="G171" s="20">
        <f>Model!$W$17*((drdp!D171+drdp!M171)*'MSXY-TI1S'!$B171+(drdp!G171+drdp!P171)*'MSXY-TI1S'!$C171+(drdp!J171+drdp!S171)*'MSXY-TI1S'!$D171)</f>
        <v>0</v>
      </c>
      <c r="H171" s="18">
        <f>Model!$W$17*((drdp!B171)*'MSXY-TI1S'!$B171+(drdp!E171)*'MSXY-TI1S'!$C171+(drdp!H171)*'MSXY-TI1S'!$D171)</f>
        <v>-2.056551917220735E-2</v>
      </c>
      <c r="I171" s="18">
        <f>Model!$W$17*((drdp!C171)*'MSXY-TI1S'!$B171+(drdp!F171)*'MSXY-TI1S'!$C171+(drdp!I171)*'MSXY-TI1S'!$D171)</f>
        <v>5.5105142541197298E-3</v>
      </c>
      <c r="J171" s="18">
        <f>Model!$W$17*((drdp!D171)*'MSXY-TI1S'!$B171+(drdp!G171)*'MSXY-TI1S'!$C171+(drdp!J171)*'MSXY-TI1S'!$D171)</f>
        <v>0</v>
      </c>
      <c r="K171" s="21">
        <f>SUM(E$3:E170)+H171</f>
        <v>-4.6817818578924104</v>
      </c>
      <c r="L171" s="21">
        <f>SUM(F$3:F170)+I171</f>
        <v>1.2544796679609527</v>
      </c>
      <c r="M171" s="21">
        <f>SUM(G$3:G170)+J171</f>
        <v>0</v>
      </c>
      <c r="N171" s="19">
        <f t="shared" si="13"/>
        <v>21.919081364890509</v>
      </c>
      <c r="O171" s="19">
        <f t="shared" si="14"/>
        <v>1.573719237327422</v>
      </c>
      <c r="P171" s="19">
        <f t="shared" si="15"/>
        <v>0</v>
      </c>
      <c r="Q171" s="19">
        <f t="shared" si="16"/>
        <v>-5.8732001505544833</v>
      </c>
      <c r="R171" s="19">
        <f t="shared" si="17"/>
        <v>0</v>
      </c>
      <c r="S171" s="19">
        <f t="shared" si="18"/>
        <v>0</v>
      </c>
    </row>
    <row r="172" spans="1:19" x14ac:dyDescent="0.25">
      <c r="A172" s="26">
        <f>Wellpath!E172</f>
        <v>5070</v>
      </c>
      <c r="B172" s="22">
        <v>0</v>
      </c>
      <c r="C172" s="22">
        <v>0</v>
      </c>
      <c r="D172" s="22">
        <f>SIN(Wellpath!$L172) * SIN(Wellpath!$O172) * (TAN(Dip) * COS(Wellpath!$L172) + SIN(Wellpath!$L172) * COS(Wellpath!$O172)) / SQRT(2)</f>
        <v>1.0243633367890534</v>
      </c>
      <c r="E172" s="20">
        <f>Model!$W$17*((drdp!B172+drdp!K172)*'MSXY-TI1S'!$B172+(drdp!E172+drdp!N172)*'MSXY-TI1S'!$C172+(drdp!H172+drdp!Q172)*'MSXY-TI1S'!$D172)</f>
        <v>-4.11310383444147E-2</v>
      </c>
      <c r="F172" s="20">
        <f>Model!$W$17*((drdp!C172+drdp!L172)*'MSXY-TI1S'!$B172+(drdp!F172+drdp!O172)*'MSXY-TI1S'!$C172+(drdp!I172+drdp!R172)*'MSXY-TI1S'!$D172)</f>
        <v>1.102102850823946E-2</v>
      </c>
      <c r="G172" s="20">
        <f>Model!$W$17*((drdp!D172+drdp!M172)*'MSXY-TI1S'!$B172+(drdp!G172+drdp!P172)*'MSXY-TI1S'!$C172+(drdp!J172+drdp!S172)*'MSXY-TI1S'!$D172)</f>
        <v>0</v>
      </c>
      <c r="H172" s="18">
        <f>Model!$W$17*((drdp!B172)*'MSXY-TI1S'!$B172+(drdp!E172)*'MSXY-TI1S'!$C172+(drdp!H172)*'MSXY-TI1S'!$D172)</f>
        <v>-2.056551917220735E-2</v>
      </c>
      <c r="I172" s="18">
        <f>Model!$W$17*((drdp!C172)*'MSXY-TI1S'!$B172+(drdp!F172)*'MSXY-TI1S'!$C172+(drdp!I172)*'MSXY-TI1S'!$D172)</f>
        <v>5.5105142541197298E-3</v>
      </c>
      <c r="J172" s="18">
        <f>Model!$W$17*((drdp!D172)*'MSXY-TI1S'!$B172+(drdp!G172)*'MSXY-TI1S'!$C172+(drdp!J172)*'MSXY-TI1S'!$D172)</f>
        <v>0</v>
      </c>
      <c r="K172" s="21">
        <f>SUM(E$3:E171)+H172</f>
        <v>-4.7229128962368252</v>
      </c>
      <c r="L172" s="21">
        <f>SUM(F$3:F171)+I172</f>
        <v>1.2655006964691922</v>
      </c>
      <c r="M172" s="21">
        <f>SUM(G$3:G171)+J172</f>
        <v>0</v>
      </c>
      <c r="N172" s="19">
        <f t="shared" si="13"/>
        <v>22.305906225440115</v>
      </c>
      <c r="O172" s="19">
        <f t="shared" si="14"/>
        <v>1.6014920127640104</v>
      </c>
      <c r="P172" s="19">
        <f t="shared" si="15"/>
        <v>0</v>
      </c>
      <c r="Q172" s="19">
        <f t="shared" si="16"/>
        <v>-5.9768495595510318</v>
      </c>
      <c r="R172" s="19">
        <f t="shared" si="17"/>
        <v>0</v>
      </c>
      <c r="S172" s="19">
        <f t="shared" si="18"/>
        <v>0</v>
      </c>
    </row>
    <row r="173" spans="1:19" x14ac:dyDescent="0.25">
      <c r="A173" s="26">
        <f>Wellpath!E173</f>
        <v>5100</v>
      </c>
      <c r="B173" s="22">
        <v>0</v>
      </c>
      <c r="C173" s="22">
        <v>0</v>
      </c>
      <c r="D173" s="22">
        <f>SIN(Wellpath!$L173) * SIN(Wellpath!$O173) * (TAN(Dip) * COS(Wellpath!$L173) + SIN(Wellpath!$L173) * COS(Wellpath!$O173)) / SQRT(2)</f>
        <v>1.0243633367890534</v>
      </c>
      <c r="E173" s="20">
        <f>Model!$W$17*((drdp!B173+drdp!K173)*'MSXY-TI1S'!$B173+(drdp!E173+drdp!N173)*'MSXY-TI1S'!$C173+(drdp!H173+drdp!Q173)*'MSXY-TI1S'!$D173)</f>
        <v>-4.11310383444147E-2</v>
      </c>
      <c r="F173" s="20">
        <f>Model!$W$17*((drdp!C173+drdp!L173)*'MSXY-TI1S'!$B173+(drdp!F173+drdp!O173)*'MSXY-TI1S'!$C173+(drdp!I173+drdp!R173)*'MSXY-TI1S'!$D173)</f>
        <v>1.102102850823946E-2</v>
      </c>
      <c r="G173" s="20">
        <f>Model!$W$17*((drdp!D173+drdp!M173)*'MSXY-TI1S'!$B173+(drdp!G173+drdp!P173)*'MSXY-TI1S'!$C173+(drdp!J173+drdp!S173)*'MSXY-TI1S'!$D173)</f>
        <v>0</v>
      </c>
      <c r="H173" s="18">
        <f>Model!$W$17*((drdp!B173)*'MSXY-TI1S'!$B173+(drdp!E173)*'MSXY-TI1S'!$C173+(drdp!H173)*'MSXY-TI1S'!$D173)</f>
        <v>-2.056551917220735E-2</v>
      </c>
      <c r="I173" s="18">
        <f>Model!$W$17*((drdp!C173)*'MSXY-TI1S'!$B173+(drdp!F173)*'MSXY-TI1S'!$C173+(drdp!I173)*'MSXY-TI1S'!$D173)</f>
        <v>5.5105142541197298E-3</v>
      </c>
      <c r="J173" s="18">
        <f>Model!$W$17*((drdp!D173)*'MSXY-TI1S'!$B173+(drdp!G173)*'MSXY-TI1S'!$C173+(drdp!J173)*'MSXY-TI1S'!$D173)</f>
        <v>0</v>
      </c>
      <c r="K173" s="21">
        <f>SUM(E$3:E172)+H173</f>
        <v>-4.76404393458124</v>
      </c>
      <c r="L173" s="21">
        <f>SUM(F$3:F172)+I173</f>
        <v>1.2765217249774317</v>
      </c>
      <c r="M173" s="21">
        <f>SUM(G$3:G172)+J173</f>
        <v>0</v>
      </c>
      <c r="N173" s="19">
        <f t="shared" si="13"/>
        <v>22.696114610620302</v>
      </c>
      <c r="O173" s="19">
        <f t="shared" si="14"/>
        <v>1.6295077143393577</v>
      </c>
      <c r="P173" s="19">
        <f t="shared" si="15"/>
        <v>0</v>
      </c>
      <c r="Q173" s="19">
        <f t="shared" si="16"/>
        <v>-6.081405581239915</v>
      </c>
      <c r="R173" s="19">
        <f t="shared" si="17"/>
        <v>0</v>
      </c>
      <c r="S173" s="19">
        <f t="shared" si="18"/>
        <v>0</v>
      </c>
    </row>
    <row r="174" spans="1:19" x14ac:dyDescent="0.25">
      <c r="A174" s="26">
        <f>Wellpath!E174</f>
        <v>5130</v>
      </c>
      <c r="B174" s="22">
        <v>0</v>
      </c>
      <c r="C174" s="22">
        <v>0</v>
      </c>
      <c r="D174" s="22">
        <f>SIN(Wellpath!$L174) * SIN(Wellpath!$O174) * (TAN(Dip) * COS(Wellpath!$L174) + SIN(Wellpath!$L174) * COS(Wellpath!$O174)) / SQRT(2)</f>
        <v>0.96928403376322436</v>
      </c>
      <c r="E174" s="20">
        <f>Model!$W$17*((drdp!B174+drdp!K174)*'MSXY-TI1S'!$B174+(drdp!E174+drdp!N174)*'MSXY-TI1S'!$C174+(drdp!H174+drdp!Q174)*'MSXY-TI1S'!$D174)</f>
        <v>-4.0042110387937889E-2</v>
      </c>
      <c r="F174" s="20">
        <f>Model!$W$17*((drdp!C174+drdp!L174)*'MSXY-TI1S'!$B174+(drdp!F174+drdp!O174)*'MSXY-TI1S'!$C174+(drdp!I174+drdp!R174)*'MSXY-TI1S'!$D174)</f>
        <v>1.0729251141685828E-2</v>
      </c>
      <c r="G174" s="20">
        <f>Model!$W$17*((drdp!D174+drdp!M174)*'MSXY-TI1S'!$B174+(drdp!G174+drdp!P174)*'MSXY-TI1S'!$C174+(drdp!J174+drdp!S174)*'MSXY-TI1S'!$D174)</f>
        <v>0</v>
      </c>
      <c r="H174" s="18">
        <f>Model!$W$17*((drdp!B174)*'MSXY-TI1S'!$B174+(drdp!E174)*'MSXY-TI1S'!$C174+(drdp!H174)*'MSXY-TI1S'!$D174)</f>
        <v>-2.0021055193968944E-2</v>
      </c>
      <c r="I174" s="18">
        <f>Model!$W$17*((drdp!C174)*'MSXY-TI1S'!$B174+(drdp!F174)*'MSXY-TI1S'!$C174+(drdp!I174)*'MSXY-TI1S'!$D174)</f>
        <v>5.3646255708429142E-3</v>
      </c>
      <c r="J174" s="18">
        <f>Model!$W$17*((drdp!D174)*'MSXY-TI1S'!$B174+(drdp!G174)*'MSXY-TI1S'!$C174+(drdp!J174)*'MSXY-TI1S'!$D174)</f>
        <v>0</v>
      </c>
      <c r="K174" s="21">
        <f>SUM(E$3:E173)+H174</f>
        <v>-4.8046305089474171</v>
      </c>
      <c r="L174" s="21">
        <f>SUM(F$3:F173)+I174</f>
        <v>1.2873968648023943</v>
      </c>
      <c r="M174" s="21">
        <f>SUM(G$3:G173)+J174</f>
        <v>0</v>
      </c>
      <c r="N174" s="19">
        <f t="shared" si="13"/>
        <v>23.084474327508318</v>
      </c>
      <c r="O174" s="19">
        <f t="shared" si="14"/>
        <v>1.6573906875030344</v>
      </c>
      <c r="P174" s="19">
        <f t="shared" si="15"/>
        <v>0</v>
      </c>
      <c r="Q174" s="19">
        <f t="shared" si="16"/>
        <v>-6.1854662537528373</v>
      </c>
      <c r="R174" s="19">
        <f t="shared" si="17"/>
        <v>0</v>
      </c>
      <c r="S174" s="19">
        <f t="shared" si="18"/>
        <v>0</v>
      </c>
    </row>
    <row r="175" spans="1:19" x14ac:dyDescent="0.25">
      <c r="A175" s="26">
        <f>Wellpath!E175</f>
        <v>5160</v>
      </c>
      <c r="B175" s="22">
        <v>0</v>
      </c>
      <c r="C175" s="22">
        <v>0</v>
      </c>
      <c r="D175" s="22">
        <f>SIN(Wellpath!$L175) * SIN(Wellpath!$O175) * (TAN(Dip) * COS(Wellpath!$L175) + SIN(Wellpath!$L175) * COS(Wellpath!$O175)) / SQRT(2)</f>
        <v>0.90431059100188327</v>
      </c>
      <c r="E175" s="20">
        <f>Model!$W$17*((drdp!B175+drdp!K175)*'MSXY-TI1S'!$B175+(drdp!E175+drdp!N175)*'MSXY-TI1S'!$C175+(drdp!H175+drdp!Q175)*'MSXY-TI1S'!$D175)</f>
        <v>-3.8303000417019326E-2</v>
      </c>
      <c r="F175" s="20">
        <f>Model!$W$17*((drdp!C175+drdp!L175)*'MSXY-TI1S'!$B175+(drdp!F175+drdp!O175)*'MSXY-TI1S'!$C175+(drdp!I175+drdp!R175)*'MSXY-TI1S'!$D175)</f>
        <v>1.0263258029429284E-2</v>
      </c>
      <c r="G175" s="20">
        <f>Model!$W$17*((drdp!D175+drdp!M175)*'MSXY-TI1S'!$B175+(drdp!G175+drdp!P175)*'MSXY-TI1S'!$C175+(drdp!J175+drdp!S175)*'MSXY-TI1S'!$D175)</f>
        <v>0</v>
      </c>
      <c r="H175" s="18">
        <f>Model!$W$17*((drdp!B175)*'MSXY-TI1S'!$B175+(drdp!E175)*'MSXY-TI1S'!$C175+(drdp!H175)*'MSXY-TI1S'!$D175)</f>
        <v>-1.9151500208509663E-2</v>
      </c>
      <c r="I175" s="18">
        <f>Model!$W$17*((drdp!C175)*'MSXY-TI1S'!$B175+(drdp!F175)*'MSXY-TI1S'!$C175+(drdp!I175)*'MSXY-TI1S'!$D175)</f>
        <v>5.1316290147146422E-3</v>
      </c>
      <c r="J175" s="18">
        <f>Model!$W$17*((drdp!D175)*'MSXY-TI1S'!$B175+(drdp!G175)*'MSXY-TI1S'!$C175+(drdp!J175)*'MSXY-TI1S'!$D175)</f>
        <v>0</v>
      </c>
      <c r="K175" s="21">
        <f>SUM(E$3:E174)+H175</f>
        <v>-4.8438030643498955</v>
      </c>
      <c r="L175" s="21">
        <f>SUM(F$3:F174)+I175</f>
        <v>1.2978931193879519</v>
      </c>
      <c r="M175" s="21">
        <f>SUM(G$3:G174)+J175</f>
        <v>0</v>
      </c>
      <c r="N175" s="19">
        <f t="shared" si="13"/>
        <v>23.462428126205438</v>
      </c>
      <c r="O175" s="19">
        <f t="shared" si="14"/>
        <v>1.6845265493545885</v>
      </c>
      <c r="P175" s="19">
        <f t="shared" si="15"/>
        <v>0</v>
      </c>
      <c r="Q175" s="19">
        <f t="shared" si="16"/>
        <v>-6.2867386688900062</v>
      </c>
      <c r="R175" s="19">
        <f t="shared" si="17"/>
        <v>0</v>
      </c>
      <c r="S175" s="19">
        <f t="shared" si="18"/>
        <v>0</v>
      </c>
    </row>
    <row r="176" spans="1:19" x14ac:dyDescent="0.25">
      <c r="A176" s="26">
        <f>Wellpath!E176</f>
        <v>5190</v>
      </c>
      <c r="B176" s="22">
        <v>0</v>
      </c>
      <c r="C176" s="22">
        <v>0</v>
      </c>
      <c r="D176" s="22">
        <f>SIN(Wellpath!$L176) * SIN(Wellpath!$O176) * (TAN(Dip) * COS(Wellpath!$L176) + SIN(Wellpath!$L176) * COS(Wellpath!$O176)) / SQRT(2)</f>
        <v>0.83015487114049058</v>
      </c>
      <c r="E176" s="20">
        <f>Model!$W$17*((drdp!B176+drdp!K176)*'MSXY-TI1S'!$B176+(drdp!E176+drdp!N176)*'MSXY-TI1S'!$C176+(drdp!H176+drdp!Q176)*'MSXY-TI1S'!$D176)</f>
        <v>-3.5933198270679527E-2</v>
      </c>
      <c r="F176" s="20">
        <f>Model!$W$17*((drdp!C176+drdp!L176)*'MSXY-TI1S'!$B176+(drdp!F176+drdp!O176)*'MSXY-TI1S'!$C176+(drdp!I176+drdp!R176)*'MSXY-TI1S'!$D176)</f>
        <v>9.6282714580959942E-3</v>
      </c>
      <c r="G176" s="20">
        <f>Model!$W$17*((drdp!D176+drdp!M176)*'MSXY-TI1S'!$B176+(drdp!G176+drdp!P176)*'MSXY-TI1S'!$C176+(drdp!J176+drdp!S176)*'MSXY-TI1S'!$D176)</f>
        <v>0</v>
      </c>
      <c r="H176" s="18">
        <f>Model!$W$17*((drdp!B176)*'MSXY-TI1S'!$B176+(drdp!E176)*'MSXY-TI1S'!$C176+(drdp!H176)*'MSXY-TI1S'!$D176)</f>
        <v>-1.7966599135339763E-2</v>
      </c>
      <c r="I176" s="18">
        <f>Model!$W$17*((drdp!C176)*'MSXY-TI1S'!$B176+(drdp!F176)*'MSXY-TI1S'!$C176+(drdp!I176)*'MSXY-TI1S'!$D176)</f>
        <v>4.8141357290479971E-3</v>
      </c>
      <c r="J176" s="18">
        <f>Model!$W$17*((drdp!D176)*'MSXY-TI1S'!$B176+(drdp!G176)*'MSXY-TI1S'!$C176+(drdp!J176)*'MSXY-TI1S'!$D176)</f>
        <v>0</v>
      </c>
      <c r="K176" s="21">
        <f>SUM(E$3:E175)+H176</f>
        <v>-4.8809211636937446</v>
      </c>
      <c r="L176" s="21">
        <f>SUM(F$3:F175)+I176</f>
        <v>1.3078388841317148</v>
      </c>
      <c r="M176" s="21">
        <f>SUM(G$3:G175)+J176</f>
        <v>0</v>
      </c>
      <c r="N176" s="19">
        <f t="shared" si="13"/>
        <v>23.823391406193497</v>
      </c>
      <c r="O176" s="19">
        <f t="shared" si="14"/>
        <v>1.7104425468468889</v>
      </c>
      <c r="P176" s="19">
        <f t="shared" si="15"/>
        <v>0</v>
      </c>
      <c r="Q176" s="19">
        <f t="shared" si="16"/>
        <v>-6.3834584882600982</v>
      </c>
      <c r="R176" s="19">
        <f t="shared" si="17"/>
        <v>0</v>
      </c>
      <c r="S176" s="19">
        <f t="shared" si="18"/>
        <v>0</v>
      </c>
    </row>
    <row r="177" spans="1:19" x14ac:dyDescent="0.25">
      <c r="A177" s="26">
        <f>Wellpath!E177</f>
        <v>5220</v>
      </c>
      <c r="B177" s="22">
        <v>0</v>
      </c>
      <c r="C177" s="22">
        <v>0</v>
      </c>
      <c r="D177" s="22">
        <f>SIN(Wellpath!$L177) * SIN(Wellpath!$O177) * (TAN(Dip) * COS(Wellpath!$L177) + SIN(Wellpath!$L177) * COS(Wellpath!$O177)) / SQRT(2)</f>
        <v>0.7476293397639292</v>
      </c>
      <c r="E177" s="20">
        <f>Model!$W$17*((drdp!B177+drdp!K177)*'MSXY-TI1S'!$B177+(drdp!E177+drdp!N177)*'MSXY-TI1S'!$C177+(drdp!H177+drdp!Q177)*'MSXY-TI1S'!$D177)</f>
        <v>-3.2966867105515177E-2</v>
      </c>
      <c r="F177" s="20">
        <f>Model!$W$17*((drdp!C177+drdp!L177)*'MSXY-TI1S'!$B177+(drdp!F177+drdp!O177)*'MSXY-TI1S'!$C177+(drdp!I177+drdp!R177)*'MSXY-TI1S'!$D177)</f>
        <v>8.8334454179069335E-3</v>
      </c>
      <c r="G177" s="20">
        <f>Model!$W$17*((drdp!D177+drdp!M177)*'MSXY-TI1S'!$B177+(drdp!G177+drdp!P177)*'MSXY-TI1S'!$C177+(drdp!J177+drdp!S177)*'MSXY-TI1S'!$D177)</f>
        <v>0</v>
      </c>
      <c r="H177" s="18">
        <f>Model!$W$17*((drdp!B177)*'MSXY-TI1S'!$B177+(drdp!E177)*'MSXY-TI1S'!$C177+(drdp!H177)*'MSXY-TI1S'!$D177)</f>
        <v>-1.6483433552757588E-2</v>
      </c>
      <c r="I177" s="18">
        <f>Model!$W$17*((drdp!C177)*'MSXY-TI1S'!$B177+(drdp!F177)*'MSXY-TI1S'!$C177+(drdp!I177)*'MSXY-TI1S'!$D177)</f>
        <v>4.4167227089534668E-3</v>
      </c>
      <c r="J177" s="18">
        <f>Model!$W$17*((drdp!D177)*'MSXY-TI1S'!$B177+(drdp!G177)*'MSXY-TI1S'!$C177+(drdp!J177)*'MSXY-TI1S'!$D177)</f>
        <v>0</v>
      </c>
      <c r="K177" s="21">
        <f>SUM(E$3:E176)+H177</f>
        <v>-4.9153711963818418</v>
      </c>
      <c r="L177" s="21">
        <f>SUM(F$3:F176)+I177</f>
        <v>1.3170697425697162</v>
      </c>
      <c r="M177" s="21">
        <f>SUM(G$3:G176)+J177</f>
        <v>0</v>
      </c>
      <c r="N177" s="19">
        <f t="shared" si="13"/>
        <v>24.160873998220261</v>
      </c>
      <c r="O177" s="19">
        <f t="shared" si="14"/>
        <v>1.7346727067926586</v>
      </c>
      <c r="P177" s="19">
        <f t="shared" si="15"/>
        <v>0</v>
      </c>
      <c r="Q177" s="19">
        <f t="shared" si="16"/>
        <v>-6.4738866762532306</v>
      </c>
      <c r="R177" s="19">
        <f t="shared" si="17"/>
        <v>0</v>
      </c>
      <c r="S177" s="19">
        <f t="shared" si="18"/>
        <v>0</v>
      </c>
    </row>
    <row r="178" spans="1:19" x14ac:dyDescent="0.25">
      <c r="A178" s="26">
        <f>Wellpath!E178</f>
        <v>5250</v>
      </c>
      <c r="B178" s="22">
        <v>0</v>
      </c>
      <c r="C178" s="22">
        <v>0</v>
      </c>
      <c r="D178" s="22">
        <f>SIN(Wellpath!$L178) * SIN(Wellpath!$O178) * (TAN(Dip) * COS(Wellpath!$L178) + SIN(Wellpath!$L178) * COS(Wellpath!$O178)) / SQRT(2)</f>
        <v>0.6576381638635389</v>
      </c>
      <c r="E178" s="20">
        <f>Model!$W$17*((drdp!B178+drdp!K178)*'MSXY-TI1S'!$B178+(drdp!E178+drdp!N178)*'MSXY-TI1S'!$C178+(drdp!H178+drdp!Q178)*'MSXY-TI1S'!$D178)</f>
        <v>-2.9452068486420412E-2</v>
      </c>
      <c r="F178" s="20">
        <f>Model!$W$17*((drdp!C178+drdp!L178)*'MSXY-TI1S'!$B178+(drdp!F178+drdp!O178)*'MSXY-TI1S'!$C178+(drdp!I178+drdp!R178)*'MSXY-TI1S'!$D178)</f>
        <v>7.8916579663624673E-3</v>
      </c>
      <c r="G178" s="20">
        <f>Model!$W$17*((drdp!D178+drdp!M178)*'MSXY-TI1S'!$B178+(drdp!G178+drdp!P178)*'MSXY-TI1S'!$C178+(drdp!J178+drdp!S178)*'MSXY-TI1S'!$D178)</f>
        <v>0</v>
      </c>
      <c r="H178" s="18">
        <f>Model!$W$17*((drdp!B178)*'MSXY-TI1S'!$B178+(drdp!E178)*'MSXY-TI1S'!$C178+(drdp!H178)*'MSXY-TI1S'!$D178)</f>
        <v>-1.4726034243210206E-2</v>
      </c>
      <c r="I178" s="18">
        <f>Model!$W$17*((drdp!C178)*'MSXY-TI1S'!$B178+(drdp!F178)*'MSXY-TI1S'!$C178+(drdp!I178)*'MSXY-TI1S'!$D178)</f>
        <v>3.9458289831812337E-3</v>
      </c>
      <c r="J178" s="18">
        <f>Model!$W$17*((drdp!D178)*'MSXY-TI1S'!$B178+(drdp!G178)*'MSXY-TI1S'!$C178+(drdp!J178)*'MSXY-TI1S'!$D178)</f>
        <v>0</v>
      </c>
      <c r="K178" s="21">
        <f>SUM(E$3:E177)+H178</f>
        <v>-4.9465806641778105</v>
      </c>
      <c r="L178" s="21">
        <f>SUM(F$3:F177)+I178</f>
        <v>1.3254322942618508</v>
      </c>
      <c r="M178" s="21">
        <f>SUM(G$3:G177)+J178</f>
        <v>0</v>
      </c>
      <c r="N178" s="19">
        <f t="shared" si="13"/>
        <v>24.468660267217789</v>
      </c>
      <c r="O178" s="19">
        <f t="shared" si="14"/>
        <v>1.7567707666722334</v>
      </c>
      <c r="P178" s="19">
        <f t="shared" si="15"/>
        <v>0</v>
      </c>
      <c r="Q178" s="19">
        <f t="shared" si="16"/>
        <v>-6.5563577584725055</v>
      </c>
      <c r="R178" s="19">
        <f t="shared" si="17"/>
        <v>0</v>
      </c>
      <c r="S178" s="19">
        <f t="shared" si="18"/>
        <v>0</v>
      </c>
    </row>
    <row r="179" spans="1:19" x14ac:dyDescent="0.25">
      <c r="A179" s="26">
        <f>Wellpath!E179</f>
        <v>5280</v>
      </c>
      <c r="B179" s="22">
        <v>0</v>
      </c>
      <c r="C179" s="22">
        <v>0</v>
      </c>
      <c r="D179" s="22">
        <f>SIN(Wellpath!$L179) * SIN(Wellpath!$O179) * (TAN(Dip) * COS(Wellpath!$L179) + SIN(Wellpath!$L179) * COS(Wellpath!$O179)) / SQRT(2)</f>
        <v>0.56116730559434869</v>
      </c>
      <c r="E179" s="20">
        <f>Model!$W$17*((drdp!B179+drdp!K179)*'MSXY-TI1S'!$B179+(drdp!E179+drdp!N179)*'MSXY-TI1S'!$C179+(drdp!H179+drdp!Q179)*'MSXY-TI1S'!$D179)</f>
        <v>-2.5449647418022428E-2</v>
      </c>
      <c r="F179" s="20">
        <f>Model!$W$17*((drdp!C179+drdp!L179)*'MSXY-TI1S'!$B179+(drdp!F179+drdp!O179)*'MSXY-TI1S'!$C179+(drdp!I179+drdp!R179)*'MSXY-TI1S'!$D179)</f>
        <v>6.8192124733159167E-3</v>
      </c>
      <c r="G179" s="20">
        <f>Model!$W$17*((drdp!D179+drdp!M179)*'MSXY-TI1S'!$B179+(drdp!G179+drdp!P179)*'MSXY-TI1S'!$C179+(drdp!J179+drdp!S179)*'MSXY-TI1S'!$D179)</f>
        <v>0</v>
      </c>
      <c r="H179" s="18">
        <f>Model!$W$17*((drdp!B179)*'MSXY-TI1S'!$B179+(drdp!E179)*'MSXY-TI1S'!$C179+(drdp!H179)*'MSXY-TI1S'!$D179)</f>
        <v>-1.2724823709011214E-2</v>
      </c>
      <c r="I179" s="18">
        <f>Model!$W$17*((drdp!C179)*'MSXY-TI1S'!$B179+(drdp!F179)*'MSXY-TI1S'!$C179+(drdp!I179)*'MSXY-TI1S'!$D179)</f>
        <v>3.4096062366579583E-3</v>
      </c>
      <c r="J179" s="18">
        <f>Model!$W$17*((drdp!D179)*'MSXY-TI1S'!$B179+(drdp!G179)*'MSXY-TI1S'!$C179+(drdp!J179)*'MSXY-TI1S'!$D179)</f>
        <v>0</v>
      </c>
      <c r="K179" s="21">
        <f>SUM(E$3:E178)+H179</f>
        <v>-4.9740315221300317</v>
      </c>
      <c r="L179" s="21">
        <f>SUM(F$3:F178)+I179</f>
        <v>1.3327877294816899</v>
      </c>
      <c r="M179" s="21">
        <f>SUM(G$3:G178)+J179</f>
        <v>0</v>
      </c>
      <c r="N179" s="19">
        <f t="shared" si="13"/>
        <v>24.7409895831432</v>
      </c>
      <c r="O179" s="19">
        <f t="shared" si="14"/>
        <v>1.7763231318569581</v>
      </c>
      <c r="P179" s="19">
        <f t="shared" si="15"/>
        <v>0</v>
      </c>
      <c r="Q179" s="19">
        <f t="shared" si="16"/>
        <v>-6.6293281787500389</v>
      </c>
      <c r="R179" s="19">
        <f t="shared" si="17"/>
        <v>0</v>
      </c>
      <c r="S179" s="19">
        <f t="shared" si="18"/>
        <v>0</v>
      </c>
    </row>
    <row r="180" spans="1:19" x14ac:dyDescent="0.25">
      <c r="A180" s="26">
        <f>Wellpath!E180</f>
        <v>5310</v>
      </c>
      <c r="B180" s="22">
        <v>0</v>
      </c>
      <c r="C180" s="22">
        <v>0</v>
      </c>
      <c r="D180" s="22">
        <f>SIN(Wellpath!$L180) * SIN(Wellpath!$O180) * (TAN(Dip) * COS(Wellpath!$L180) + SIN(Wellpath!$L180) * COS(Wellpath!$O180)) / SQRT(2)</f>
        <v>0.45927371986738008</v>
      </c>
      <c r="E180" s="20">
        <f>Model!$W$17*((drdp!B180+drdp!K180)*'MSXY-TI1S'!$B180+(drdp!E180+drdp!N180)*'MSXY-TI1S'!$C180+(drdp!H180+drdp!Q180)*'MSXY-TI1S'!$D180)</f>
        <v>-2.1031804583395434E-2</v>
      </c>
      <c r="F180" s="20">
        <f>Model!$W$17*((drdp!C180+drdp!L180)*'MSXY-TI1S'!$B180+(drdp!F180+drdp!O180)*'MSXY-TI1S'!$C180+(drdp!I180+drdp!R180)*'MSXY-TI1S'!$D180)</f>
        <v>5.6354550534899912E-3</v>
      </c>
      <c r="G180" s="20">
        <f>Model!$W$17*((drdp!D180+drdp!M180)*'MSXY-TI1S'!$B180+(drdp!G180+drdp!P180)*'MSXY-TI1S'!$C180+(drdp!J180+drdp!S180)*'MSXY-TI1S'!$D180)</f>
        <v>0</v>
      </c>
      <c r="H180" s="18">
        <f>Model!$W$17*((drdp!B180)*'MSXY-TI1S'!$B180+(drdp!E180)*'MSXY-TI1S'!$C180+(drdp!H180)*'MSXY-TI1S'!$D180)</f>
        <v>-1.0515902291697717E-2</v>
      </c>
      <c r="I180" s="18">
        <f>Model!$W$17*((drdp!C180)*'MSXY-TI1S'!$B180+(drdp!F180)*'MSXY-TI1S'!$C180+(drdp!I180)*'MSXY-TI1S'!$D180)</f>
        <v>2.8177275267449956E-3</v>
      </c>
      <c r="J180" s="18">
        <f>Model!$W$17*((drdp!D180)*'MSXY-TI1S'!$B180+(drdp!G180)*'MSXY-TI1S'!$C180+(drdp!J180)*'MSXY-TI1S'!$D180)</f>
        <v>0</v>
      </c>
      <c r="K180" s="21">
        <f>SUM(E$3:E179)+H180</f>
        <v>-4.9972722481307406</v>
      </c>
      <c r="L180" s="21">
        <f>SUM(F$3:F179)+I180</f>
        <v>1.3390150632450928</v>
      </c>
      <c r="M180" s="21">
        <f>SUM(G$3:G179)+J180</f>
        <v>0</v>
      </c>
      <c r="N180" s="19">
        <f t="shared" si="13"/>
        <v>24.972729921937667</v>
      </c>
      <c r="O180" s="19">
        <f t="shared" si="14"/>
        <v>1.7929613395972599</v>
      </c>
      <c r="P180" s="19">
        <f t="shared" si="15"/>
        <v>0</v>
      </c>
      <c r="Q180" s="19">
        <f t="shared" si="16"/>
        <v>-6.6914228153837305</v>
      </c>
      <c r="R180" s="19">
        <f t="shared" si="17"/>
        <v>0</v>
      </c>
      <c r="S180" s="19">
        <f t="shared" si="18"/>
        <v>0</v>
      </c>
    </row>
    <row r="181" spans="1:19" x14ac:dyDescent="0.25">
      <c r="A181" s="26">
        <f>Wellpath!E181</f>
        <v>5340</v>
      </c>
      <c r="B181" s="22">
        <v>0</v>
      </c>
      <c r="C181" s="22">
        <v>0</v>
      </c>
      <c r="D181" s="22">
        <f>SIN(Wellpath!$L181) * SIN(Wellpath!$O181) * (TAN(Dip) * COS(Wellpath!$L181) + SIN(Wellpath!$L181) * COS(Wellpath!$O181)) / SQRT(2)</f>
        <v>0.35307377413046159</v>
      </c>
      <c r="E181" s="20">
        <f>Model!$W$17*((drdp!B181+drdp!K181)*'MSXY-TI1S'!$B181+(drdp!E181+drdp!N181)*'MSXY-TI1S'!$C181+(drdp!H181+drdp!Q181)*'MSXY-TI1S'!$D181)</f>
        <v>-1.6280390753190509E-2</v>
      </c>
      <c r="F181" s="20">
        <f>Model!$W$17*((drdp!C181+drdp!L181)*'MSXY-TI1S'!$B181+(drdp!F181+drdp!O181)*'MSXY-TI1S'!$C181+(drdp!I181+drdp!R181)*'MSXY-TI1S'!$D181)</f>
        <v>4.3623175547805133E-3</v>
      </c>
      <c r="G181" s="20">
        <f>Model!$W$17*((drdp!D181+drdp!M181)*'MSXY-TI1S'!$B181+(drdp!G181+drdp!P181)*'MSXY-TI1S'!$C181+(drdp!J181+drdp!S181)*'MSXY-TI1S'!$D181)</f>
        <v>0</v>
      </c>
      <c r="H181" s="18">
        <f>Model!$W$17*((drdp!B181)*'MSXY-TI1S'!$B181+(drdp!E181)*'MSXY-TI1S'!$C181+(drdp!H181)*'MSXY-TI1S'!$D181)</f>
        <v>-8.1401953765952544E-3</v>
      </c>
      <c r="I181" s="18">
        <f>Model!$W$17*((drdp!C181)*'MSXY-TI1S'!$B181+(drdp!F181)*'MSXY-TI1S'!$C181+(drdp!I181)*'MSXY-TI1S'!$D181)</f>
        <v>2.1811587773902566E-3</v>
      </c>
      <c r="J181" s="18">
        <f>Model!$W$17*((drdp!D181)*'MSXY-TI1S'!$B181+(drdp!G181)*'MSXY-TI1S'!$C181+(drdp!J181)*'MSXY-TI1S'!$D181)</f>
        <v>0</v>
      </c>
      <c r="K181" s="21">
        <f>SUM(E$3:E180)+H181</f>
        <v>-5.0159283457990327</v>
      </c>
      <c r="L181" s="21">
        <f>SUM(F$3:F180)+I181</f>
        <v>1.3440139495492283</v>
      </c>
      <c r="M181" s="21">
        <f>SUM(G$3:G180)+J181</f>
        <v>0</v>
      </c>
      <c r="N181" s="19">
        <f t="shared" si="13"/>
        <v>25.15953717019022</v>
      </c>
      <c r="O181" s="19">
        <f t="shared" si="14"/>
        <v>1.8063734965829155</v>
      </c>
      <c r="P181" s="19">
        <f t="shared" si="15"/>
        <v>0</v>
      </c>
      <c r="Q181" s="19">
        <f t="shared" si="16"/>
        <v>-6.7414776666932852</v>
      </c>
      <c r="R181" s="19">
        <f t="shared" si="17"/>
        <v>0</v>
      </c>
      <c r="S181" s="19">
        <f t="shared" si="18"/>
        <v>0</v>
      </c>
    </row>
    <row r="182" spans="1:19" x14ac:dyDescent="0.25">
      <c r="A182" s="26">
        <f>Wellpath!E182</f>
        <v>5370</v>
      </c>
      <c r="B182" s="22">
        <v>0</v>
      </c>
      <c r="C182" s="22">
        <v>0</v>
      </c>
      <c r="D182" s="22">
        <f>SIN(Wellpath!$L182) * SIN(Wellpath!$O182) * (TAN(Dip) * COS(Wellpath!$L182) + SIN(Wellpath!$L182) * COS(Wellpath!$O182)) / SQRT(2)</f>
        <v>0.24373101721285514</v>
      </c>
      <c r="E182" s="20">
        <f>Model!$W$17*((drdp!B182+drdp!K182)*'MSXY-TI1S'!$B182+(drdp!E182+drdp!N182)*'MSXY-TI1S'!$C182+(drdp!H182+drdp!Q182)*'MSXY-TI1S'!$D182)</f>
        <v>-1.128496516451271E-2</v>
      </c>
      <c r="F182" s="20">
        <f>Model!$W$17*((drdp!C182+drdp!L182)*'MSXY-TI1S'!$B182+(drdp!F182+drdp!O182)*'MSXY-TI1S'!$C182+(drdp!I182+drdp!R182)*'MSXY-TI1S'!$D182)</f>
        <v>3.023797302444532E-3</v>
      </c>
      <c r="G182" s="20">
        <f>Model!$W$17*((drdp!D182+drdp!M182)*'MSXY-TI1S'!$B182+(drdp!G182+drdp!P182)*'MSXY-TI1S'!$C182+(drdp!J182+drdp!S182)*'MSXY-TI1S'!$D182)</f>
        <v>0</v>
      </c>
      <c r="H182" s="18">
        <f>Model!$W$17*((drdp!B182)*'MSXY-TI1S'!$B182+(drdp!E182)*'MSXY-TI1S'!$C182+(drdp!H182)*'MSXY-TI1S'!$D182)</f>
        <v>-5.642482582256355E-3</v>
      </c>
      <c r="I182" s="18">
        <f>Model!$W$17*((drdp!C182)*'MSXY-TI1S'!$B182+(drdp!F182)*'MSXY-TI1S'!$C182+(drdp!I182)*'MSXY-TI1S'!$D182)</f>
        <v>1.511898651222266E-3</v>
      </c>
      <c r="J182" s="18">
        <f>Model!$W$17*((drdp!D182)*'MSXY-TI1S'!$B182+(drdp!G182)*'MSXY-TI1S'!$C182+(drdp!J182)*'MSXY-TI1S'!$D182)</f>
        <v>0</v>
      </c>
      <c r="K182" s="21">
        <f>SUM(E$3:E181)+H182</f>
        <v>-5.0297110237578853</v>
      </c>
      <c r="L182" s="21">
        <f>SUM(F$3:F181)+I182</f>
        <v>1.3477070069778407</v>
      </c>
      <c r="M182" s="21">
        <f>SUM(G$3:G181)+J182</f>
        <v>0</v>
      </c>
      <c r="N182" s="19">
        <f t="shared" si="13"/>
        <v>25.297992982511595</v>
      </c>
      <c r="O182" s="19">
        <f t="shared" si="14"/>
        <v>1.8163141766571698</v>
      </c>
      <c r="P182" s="19">
        <f t="shared" si="15"/>
        <v>0</v>
      </c>
      <c r="Q182" s="19">
        <f t="shared" si="16"/>
        <v>-6.7785767897921909</v>
      </c>
      <c r="R182" s="19">
        <f t="shared" si="17"/>
        <v>0</v>
      </c>
      <c r="S182" s="19">
        <f t="shared" si="18"/>
        <v>0</v>
      </c>
    </row>
    <row r="183" spans="1:19" x14ac:dyDescent="0.25">
      <c r="A183" s="26">
        <f>Wellpath!E183</f>
        <v>5400</v>
      </c>
      <c r="B183" s="22">
        <v>0</v>
      </c>
      <c r="C183" s="22">
        <v>0</v>
      </c>
      <c r="D183" s="22">
        <f>SIN(Wellpath!$L183) * SIN(Wellpath!$O183) * (TAN(Dip) * COS(Wellpath!$L183) + SIN(Wellpath!$L183) * COS(Wellpath!$O183)) / SQRT(2)</f>
        <v>0.13244343124079169</v>
      </c>
      <c r="E183" s="20">
        <f>Model!$W$17*((drdp!B183+drdp!K183)*'MSXY-TI1S'!$B183+(drdp!E183+drdp!N183)*'MSXY-TI1S'!$C183+(drdp!H183+drdp!Q183)*'MSXY-TI1S'!$D183)</f>
        <v>-6.140665476375414E-3</v>
      </c>
      <c r="F183" s="20">
        <f>Model!$W$17*((drdp!C183+drdp!L183)*'MSXY-TI1S'!$B183+(drdp!F183+drdp!O183)*'MSXY-TI1S'!$C183+(drdp!I183+drdp!R183)*'MSXY-TI1S'!$D183)</f>
        <v>1.6453863553844675E-3</v>
      </c>
      <c r="G183" s="20">
        <f>Model!$W$17*((drdp!D183+drdp!M183)*'MSXY-TI1S'!$B183+(drdp!G183+drdp!P183)*'MSXY-TI1S'!$C183+(drdp!J183+drdp!S183)*'MSXY-TI1S'!$D183)</f>
        <v>0</v>
      </c>
      <c r="H183" s="18">
        <f>Model!$W$17*((drdp!B183)*'MSXY-TI1S'!$B183+(drdp!E183)*'MSXY-TI1S'!$C183+(drdp!H183)*'MSXY-TI1S'!$D183)</f>
        <v>-3.070332738187707E-3</v>
      </c>
      <c r="I183" s="18">
        <f>Model!$W$17*((drdp!C183)*'MSXY-TI1S'!$B183+(drdp!F183)*'MSXY-TI1S'!$C183+(drdp!I183)*'MSXY-TI1S'!$D183)</f>
        <v>8.2269317769223375E-4</v>
      </c>
      <c r="J183" s="18">
        <f>Model!$W$17*((drdp!D183)*'MSXY-TI1S'!$B183+(drdp!G183)*'MSXY-TI1S'!$C183+(drdp!J183)*'MSXY-TI1S'!$D183)</f>
        <v>0</v>
      </c>
      <c r="K183" s="21">
        <f>SUM(E$3:E182)+H183</f>
        <v>-5.0384238390783285</v>
      </c>
      <c r="L183" s="21">
        <f>SUM(F$3:F182)+I183</f>
        <v>1.3500415988067551</v>
      </c>
      <c r="M183" s="21">
        <f>SUM(G$3:G182)+J183</f>
        <v>0</v>
      </c>
      <c r="N183" s="19">
        <f t="shared" si="13"/>
        <v>25.385714782192803</v>
      </c>
      <c r="O183" s="19">
        <f t="shared" si="14"/>
        <v>1.8226123185086995</v>
      </c>
      <c r="P183" s="19">
        <f t="shared" si="15"/>
        <v>0</v>
      </c>
      <c r="Q183" s="19">
        <f t="shared" si="16"/>
        <v>-6.8020817751753757</v>
      </c>
      <c r="R183" s="19">
        <f t="shared" si="17"/>
        <v>0</v>
      </c>
      <c r="S183" s="19">
        <f t="shared" si="18"/>
        <v>0</v>
      </c>
    </row>
    <row r="184" spans="1:19" x14ac:dyDescent="0.25">
      <c r="A184" s="26">
        <f>Wellpath!E184</f>
        <v>5430</v>
      </c>
      <c r="B184" s="22">
        <v>0</v>
      </c>
      <c r="C184" s="22">
        <v>0</v>
      </c>
      <c r="D184" s="22">
        <f>SIN(Wellpath!$L184) * SIN(Wellpath!$O184) * (TAN(Dip) * COS(Wellpath!$L184) + SIN(Wellpath!$L184) * COS(Wellpath!$O184)) / SQRT(2)</f>
        <v>0.13244343124079169</v>
      </c>
      <c r="E184" s="20">
        <f>Model!$W$17*((drdp!B184+drdp!K184)*'MSXY-TI1S'!$B184+(drdp!E184+drdp!N184)*'MSXY-TI1S'!$C184+(drdp!H184+drdp!Q184)*'MSXY-TI1S'!$D184)</f>
        <v>-6.140665476375414E-3</v>
      </c>
      <c r="F184" s="20">
        <f>Model!$W$17*((drdp!C184+drdp!L184)*'MSXY-TI1S'!$B184+(drdp!F184+drdp!O184)*'MSXY-TI1S'!$C184+(drdp!I184+drdp!R184)*'MSXY-TI1S'!$D184)</f>
        <v>1.6453863553844675E-3</v>
      </c>
      <c r="G184" s="20">
        <f>Model!$W$17*((drdp!D184+drdp!M184)*'MSXY-TI1S'!$B184+(drdp!G184+drdp!P184)*'MSXY-TI1S'!$C184+(drdp!J184+drdp!S184)*'MSXY-TI1S'!$D184)</f>
        <v>0</v>
      </c>
      <c r="H184" s="18">
        <f>Model!$W$17*((drdp!B184)*'MSXY-TI1S'!$B184+(drdp!E184)*'MSXY-TI1S'!$C184+(drdp!H184)*'MSXY-TI1S'!$D184)</f>
        <v>-3.070332738187707E-3</v>
      </c>
      <c r="I184" s="18">
        <f>Model!$W$17*((drdp!C184)*'MSXY-TI1S'!$B184+(drdp!F184)*'MSXY-TI1S'!$C184+(drdp!I184)*'MSXY-TI1S'!$D184)</f>
        <v>8.2269317769223375E-4</v>
      </c>
      <c r="J184" s="18">
        <f>Model!$W$17*((drdp!D184)*'MSXY-TI1S'!$B184+(drdp!G184)*'MSXY-TI1S'!$C184+(drdp!J184)*'MSXY-TI1S'!$D184)</f>
        <v>0</v>
      </c>
      <c r="K184" s="21">
        <f>SUM(E$3:E183)+H184</f>
        <v>-5.0445645045547041</v>
      </c>
      <c r="L184" s="21">
        <f>SUM(F$3:F183)+I184</f>
        <v>1.3516869851621396</v>
      </c>
      <c r="M184" s="21">
        <f>SUM(G$3:G183)+J184</f>
        <v>0</v>
      </c>
      <c r="N184" s="19">
        <f t="shared" si="13"/>
        <v>25.447631040613246</v>
      </c>
      <c r="O184" s="19">
        <f t="shared" si="14"/>
        <v>1.8270577058567141</v>
      </c>
      <c r="P184" s="19">
        <f t="shared" si="15"/>
        <v>0</v>
      </c>
      <c r="Q184" s="19">
        <f t="shared" si="16"/>
        <v>-6.8186721866174906</v>
      </c>
      <c r="R184" s="19">
        <f t="shared" si="17"/>
        <v>0</v>
      </c>
      <c r="S184" s="19">
        <f t="shared" si="18"/>
        <v>0</v>
      </c>
    </row>
    <row r="185" spans="1:19" x14ac:dyDescent="0.25">
      <c r="A185" s="26">
        <f>Wellpath!E185</f>
        <v>5460</v>
      </c>
      <c r="B185" s="22">
        <v>0</v>
      </c>
      <c r="C185" s="22">
        <v>0</v>
      </c>
      <c r="D185" s="22">
        <f>SIN(Wellpath!$L185) * SIN(Wellpath!$O185) * (TAN(Dip) * COS(Wellpath!$L185) + SIN(Wellpath!$L185) * COS(Wellpath!$O185)) / SQRT(2)</f>
        <v>0.13244343124079169</v>
      </c>
      <c r="E185" s="20">
        <f>Model!$W$17*((drdp!B185+drdp!K185)*'MSXY-TI1S'!$B185+(drdp!E185+drdp!N185)*'MSXY-TI1S'!$C185+(drdp!H185+drdp!Q185)*'MSXY-TI1S'!$D185)</f>
        <v>-6.140665476375414E-3</v>
      </c>
      <c r="F185" s="20">
        <f>Model!$W$17*((drdp!C185+drdp!L185)*'MSXY-TI1S'!$B185+(drdp!F185+drdp!O185)*'MSXY-TI1S'!$C185+(drdp!I185+drdp!R185)*'MSXY-TI1S'!$D185)</f>
        <v>1.6453863553844675E-3</v>
      </c>
      <c r="G185" s="20">
        <f>Model!$W$17*((drdp!D185+drdp!M185)*'MSXY-TI1S'!$B185+(drdp!G185+drdp!P185)*'MSXY-TI1S'!$C185+(drdp!J185+drdp!S185)*'MSXY-TI1S'!$D185)</f>
        <v>0</v>
      </c>
      <c r="H185" s="18">
        <f>Model!$W$17*((drdp!B185)*'MSXY-TI1S'!$B185+(drdp!E185)*'MSXY-TI1S'!$C185+(drdp!H185)*'MSXY-TI1S'!$D185)</f>
        <v>-3.070332738187707E-3</v>
      </c>
      <c r="I185" s="18">
        <f>Model!$W$17*((drdp!C185)*'MSXY-TI1S'!$B185+(drdp!F185)*'MSXY-TI1S'!$C185+(drdp!I185)*'MSXY-TI1S'!$D185)</f>
        <v>8.2269317769223375E-4</v>
      </c>
      <c r="J185" s="18">
        <f>Model!$W$17*((drdp!D185)*'MSXY-TI1S'!$B185+(drdp!G185)*'MSXY-TI1S'!$C185+(drdp!J185)*'MSXY-TI1S'!$D185)</f>
        <v>0</v>
      </c>
      <c r="K185" s="21">
        <f>SUM(E$3:E184)+H185</f>
        <v>-5.0507051700310797</v>
      </c>
      <c r="L185" s="21">
        <f>SUM(F$3:F184)+I185</f>
        <v>1.3533323715175241</v>
      </c>
      <c r="M185" s="21">
        <f>SUM(G$3:G184)+J185</f>
        <v>0</v>
      </c>
      <c r="N185" s="19">
        <f t="shared" si="13"/>
        <v>25.509622714578676</v>
      </c>
      <c r="O185" s="19">
        <f t="shared" si="14"/>
        <v>1.8315085077972457</v>
      </c>
      <c r="P185" s="19">
        <f t="shared" si="15"/>
        <v>0</v>
      </c>
      <c r="Q185" s="19">
        <f t="shared" si="16"/>
        <v>-6.8352828055939803</v>
      </c>
      <c r="R185" s="19">
        <f t="shared" si="17"/>
        <v>0</v>
      </c>
      <c r="S185" s="19">
        <f t="shared" si="18"/>
        <v>0</v>
      </c>
    </row>
    <row r="186" spans="1:19" x14ac:dyDescent="0.25">
      <c r="A186" s="26">
        <f>Wellpath!E186</f>
        <v>5490</v>
      </c>
      <c r="B186" s="22">
        <v>0</v>
      </c>
      <c r="C186" s="22">
        <v>0</v>
      </c>
      <c r="D186" s="22">
        <f>SIN(Wellpath!$L186) * SIN(Wellpath!$O186) * (TAN(Dip) * COS(Wellpath!$L186) + SIN(Wellpath!$L186) * COS(Wellpath!$O186)) / SQRT(2)</f>
        <v>0.13244343124079169</v>
      </c>
      <c r="E186" s="20">
        <f>Model!$W$17*((drdp!B186+drdp!K186)*'MSXY-TI1S'!$B186+(drdp!E186+drdp!N186)*'MSXY-TI1S'!$C186+(drdp!H186+drdp!Q186)*'MSXY-TI1S'!$D186)</f>
        <v>-6.140665476375414E-3</v>
      </c>
      <c r="F186" s="20">
        <f>Model!$W$17*((drdp!C186+drdp!L186)*'MSXY-TI1S'!$B186+(drdp!F186+drdp!O186)*'MSXY-TI1S'!$C186+(drdp!I186+drdp!R186)*'MSXY-TI1S'!$D186)</f>
        <v>1.6453863553844675E-3</v>
      </c>
      <c r="G186" s="20">
        <f>Model!$W$17*((drdp!D186+drdp!M186)*'MSXY-TI1S'!$B186+(drdp!G186+drdp!P186)*'MSXY-TI1S'!$C186+(drdp!J186+drdp!S186)*'MSXY-TI1S'!$D186)</f>
        <v>0</v>
      </c>
      <c r="H186" s="18">
        <f>Model!$W$17*((drdp!B186)*'MSXY-TI1S'!$B186+(drdp!E186)*'MSXY-TI1S'!$C186+(drdp!H186)*'MSXY-TI1S'!$D186)</f>
        <v>-3.070332738187707E-3</v>
      </c>
      <c r="I186" s="18">
        <f>Model!$W$17*((drdp!C186)*'MSXY-TI1S'!$B186+(drdp!F186)*'MSXY-TI1S'!$C186+(drdp!I186)*'MSXY-TI1S'!$D186)</f>
        <v>8.2269317769223375E-4</v>
      </c>
      <c r="J186" s="18">
        <f>Model!$W$17*((drdp!D186)*'MSXY-TI1S'!$B186+(drdp!G186)*'MSXY-TI1S'!$C186+(drdp!J186)*'MSXY-TI1S'!$D186)</f>
        <v>0</v>
      </c>
      <c r="K186" s="21">
        <f>SUM(E$3:E185)+H186</f>
        <v>-5.0568458355074553</v>
      </c>
      <c r="L186" s="21">
        <f>SUM(F$3:F185)+I186</f>
        <v>1.3549777578729085</v>
      </c>
      <c r="M186" s="21">
        <f>SUM(G$3:G185)+J186</f>
        <v>0</v>
      </c>
      <c r="N186" s="19">
        <f t="shared" si="13"/>
        <v>25.571689804089093</v>
      </c>
      <c r="O186" s="19">
        <f t="shared" si="14"/>
        <v>1.8359647243302943</v>
      </c>
      <c r="P186" s="19">
        <f t="shared" si="15"/>
        <v>0</v>
      </c>
      <c r="Q186" s="19">
        <f t="shared" si="16"/>
        <v>-6.8519136321048464</v>
      </c>
      <c r="R186" s="19">
        <f t="shared" si="17"/>
        <v>0</v>
      </c>
      <c r="S186" s="19">
        <f t="shared" si="18"/>
        <v>0</v>
      </c>
    </row>
    <row r="187" spans="1:19" x14ac:dyDescent="0.25">
      <c r="A187" s="26">
        <f>Wellpath!E187</f>
        <v>5520</v>
      </c>
      <c r="B187" s="22">
        <v>0</v>
      </c>
      <c r="C187" s="22">
        <v>0</v>
      </c>
      <c r="D187" s="22">
        <f>SIN(Wellpath!$L187) * SIN(Wellpath!$O187) * (TAN(Dip) * COS(Wellpath!$L187) + SIN(Wellpath!$L187) * COS(Wellpath!$O187)) / SQRT(2)</f>
        <v>0.13244343124079169</v>
      </c>
      <c r="E187" s="20">
        <f>Model!$W$17*((drdp!B187+drdp!K187)*'MSXY-TI1S'!$B187+(drdp!E187+drdp!N187)*'MSXY-TI1S'!$C187+(drdp!H187+drdp!Q187)*'MSXY-TI1S'!$D187)</f>
        <v>-6.140665476375414E-3</v>
      </c>
      <c r="F187" s="20">
        <f>Model!$W$17*((drdp!C187+drdp!L187)*'MSXY-TI1S'!$B187+(drdp!F187+drdp!O187)*'MSXY-TI1S'!$C187+(drdp!I187+drdp!R187)*'MSXY-TI1S'!$D187)</f>
        <v>1.6453863553844675E-3</v>
      </c>
      <c r="G187" s="20">
        <f>Model!$W$17*((drdp!D187+drdp!M187)*'MSXY-TI1S'!$B187+(drdp!G187+drdp!P187)*'MSXY-TI1S'!$C187+(drdp!J187+drdp!S187)*'MSXY-TI1S'!$D187)</f>
        <v>0</v>
      </c>
      <c r="H187" s="18">
        <f>Model!$W$17*((drdp!B187)*'MSXY-TI1S'!$B187+(drdp!E187)*'MSXY-TI1S'!$C187+(drdp!H187)*'MSXY-TI1S'!$D187)</f>
        <v>-3.070332738187707E-3</v>
      </c>
      <c r="I187" s="18">
        <f>Model!$W$17*((drdp!C187)*'MSXY-TI1S'!$B187+(drdp!F187)*'MSXY-TI1S'!$C187+(drdp!I187)*'MSXY-TI1S'!$D187)</f>
        <v>8.2269317769223375E-4</v>
      </c>
      <c r="J187" s="18">
        <f>Model!$W$17*((drdp!D187)*'MSXY-TI1S'!$B187+(drdp!G187)*'MSXY-TI1S'!$C187+(drdp!J187)*'MSXY-TI1S'!$D187)</f>
        <v>0</v>
      </c>
      <c r="K187" s="21">
        <f>SUM(E$3:E186)+H187</f>
        <v>-5.0629865009838309</v>
      </c>
      <c r="L187" s="21">
        <f>SUM(F$3:F186)+I187</f>
        <v>1.356623144228293</v>
      </c>
      <c r="M187" s="21">
        <f>SUM(G$3:G186)+J187</f>
        <v>0</v>
      </c>
      <c r="N187" s="19">
        <f t="shared" si="13"/>
        <v>25.633832309144495</v>
      </c>
      <c r="O187" s="19">
        <f t="shared" si="14"/>
        <v>1.84042635545586</v>
      </c>
      <c r="P187" s="19">
        <f t="shared" si="15"/>
        <v>0</v>
      </c>
      <c r="Q187" s="19">
        <f t="shared" si="16"/>
        <v>-6.8685646661500881</v>
      </c>
      <c r="R187" s="19">
        <f t="shared" si="17"/>
        <v>0</v>
      </c>
      <c r="S187" s="19">
        <f t="shared" si="18"/>
        <v>0</v>
      </c>
    </row>
    <row r="188" spans="1:19" x14ac:dyDescent="0.25">
      <c r="A188" s="26">
        <f>Wellpath!E188</f>
        <v>5550</v>
      </c>
      <c r="B188" s="22">
        <v>0</v>
      </c>
      <c r="C188" s="22">
        <v>0</v>
      </c>
      <c r="D188" s="22">
        <f>SIN(Wellpath!$L188) * SIN(Wellpath!$O188) * (TAN(Dip) * COS(Wellpath!$L188) + SIN(Wellpath!$L188) * COS(Wellpath!$O188)) / SQRT(2)</f>
        <v>0.13244343124079169</v>
      </c>
      <c r="E188" s="20">
        <f>Model!$W$17*((drdp!B188+drdp!K188)*'MSXY-TI1S'!$B188+(drdp!E188+drdp!N188)*'MSXY-TI1S'!$C188+(drdp!H188+drdp!Q188)*'MSXY-TI1S'!$D188)</f>
        <v>-6.140665476375414E-3</v>
      </c>
      <c r="F188" s="20">
        <f>Model!$W$17*((drdp!C188+drdp!L188)*'MSXY-TI1S'!$B188+(drdp!F188+drdp!O188)*'MSXY-TI1S'!$C188+(drdp!I188+drdp!R188)*'MSXY-TI1S'!$D188)</f>
        <v>1.6453863553844675E-3</v>
      </c>
      <c r="G188" s="20">
        <f>Model!$W$17*((drdp!D188+drdp!M188)*'MSXY-TI1S'!$B188+(drdp!G188+drdp!P188)*'MSXY-TI1S'!$C188+(drdp!J188+drdp!S188)*'MSXY-TI1S'!$D188)</f>
        <v>0</v>
      </c>
      <c r="H188" s="18">
        <f>Model!$W$17*((drdp!B188)*'MSXY-TI1S'!$B188+(drdp!E188)*'MSXY-TI1S'!$C188+(drdp!H188)*'MSXY-TI1S'!$D188)</f>
        <v>-3.070332738187707E-3</v>
      </c>
      <c r="I188" s="18">
        <f>Model!$W$17*((drdp!C188)*'MSXY-TI1S'!$B188+(drdp!F188)*'MSXY-TI1S'!$C188+(drdp!I188)*'MSXY-TI1S'!$D188)</f>
        <v>8.2269317769223375E-4</v>
      </c>
      <c r="J188" s="18">
        <f>Model!$W$17*((drdp!D188)*'MSXY-TI1S'!$B188+(drdp!G188)*'MSXY-TI1S'!$C188+(drdp!J188)*'MSXY-TI1S'!$D188)</f>
        <v>0</v>
      </c>
      <c r="K188" s="21">
        <f>SUM(E$3:E187)+H188</f>
        <v>-5.0691271664602064</v>
      </c>
      <c r="L188" s="21">
        <f>SUM(F$3:F187)+I188</f>
        <v>1.3582685305836775</v>
      </c>
      <c r="M188" s="21">
        <f>SUM(G$3:G187)+J188</f>
        <v>0</v>
      </c>
      <c r="N188" s="19">
        <f t="shared" si="13"/>
        <v>25.696050229744881</v>
      </c>
      <c r="O188" s="19">
        <f t="shared" si="14"/>
        <v>1.8448934011739424</v>
      </c>
      <c r="P188" s="19">
        <f t="shared" si="15"/>
        <v>0</v>
      </c>
      <c r="Q188" s="19">
        <f t="shared" si="16"/>
        <v>-6.8852359077297054</v>
      </c>
      <c r="R188" s="19">
        <f t="shared" si="17"/>
        <v>0</v>
      </c>
      <c r="S188" s="19">
        <f t="shared" si="18"/>
        <v>0</v>
      </c>
    </row>
    <row r="189" spans="1:19" x14ac:dyDescent="0.25">
      <c r="A189" s="26">
        <f>Wellpath!E189</f>
        <v>5580</v>
      </c>
      <c r="B189" s="22">
        <v>0</v>
      </c>
      <c r="C189" s="22">
        <v>0</v>
      </c>
      <c r="D189" s="22">
        <f>SIN(Wellpath!$L189) * SIN(Wellpath!$O189) * (TAN(Dip) * COS(Wellpath!$L189) + SIN(Wellpath!$L189) * COS(Wellpath!$O189)) / SQRT(2)</f>
        <v>0.13244343124079169</v>
      </c>
      <c r="E189" s="20">
        <f>Model!$W$17*((drdp!B189+drdp!K189)*'MSXY-TI1S'!$B189+(drdp!E189+drdp!N189)*'MSXY-TI1S'!$C189+(drdp!H189+drdp!Q189)*'MSXY-TI1S'!$D189)</f>
        <v>-6.140665476375414E-3</v>
      </c>
      <c r="F189" s="20">
        <f>Model!$W$17*((drdp!C189+drdp!L189)*'MSXY-TI1S'!$B189+(drdp!F189+drdp!O189)*'MSXY-TI1S'!$C189+(drdp!I189+drdp!R189)*'MSXY-TI1S'!$D189)</f>
        <v>1.6453863553844675E-3</v>
      </c>
      <c r="G189" s="20">
        <f>Model!$W$17*((drdp!D189+drdp!M189)*'MSXY-TI1S'!$B189+(drdp!G189+drdp!P189)*'MSXY-TI1S'!$C189+(drdp!J189+drdp!S189)*'MSXY-TI1S'!$D189)</f>
        <v>0</v>
      </c>
      <c r="H189" s="18">
        <f>Model!$W$17*((drdp!B189)*'MSXY-TI1S'!$B189+(drdp!E189)*'MSXY-TI1S'!$C189+(drdp!H189)*'MSXY-TI1S'!$D189)</f>
        <v>-3.070332738187707E-3</v>
      </c>
      <c r="I189" s="18">
        <f>Model!$W$17*((drdp!C189)*'MSXY-TI1S'!$B189+(drdp!F189)*'MSXY-TI1S'!$C189+(drdp!I189)*'MSXY-TI1S'!$D189)</f>
        <v>8.2269317769223375E-4</v>
      </c>
      <c r="J189" s="18">
        <f>Model!$W$17*((drdp!D189)*'MSXY-TI1S'!$B189+(drdp!G189)*'MSXY-TI1S'!$C189+(drdp!J189)*'MSXY-TI1S'!$D189)</f>
        <v>0</v>
      </c>
      <c r="K189" s="21">
        <f>SUM(E$3:E188)+H189</f>
        <v>-5.075267831936582</v>
      </c>
      <c r="L189" s="21">
        <f>SUM(F$3:F188)+I189</f>
        <v>1.3599139169390619</v>
      </c>
      <c r="M189" s="21">
        <f>SUM(G$3:G188)+J189</f>
        <v>0</v>
      </c>
      <c r="N189" s="19">
        <f t="shared" si="13"/>
        <v>25.758343565890254</v>
      </c>
      <c r="O189" s="19">
        <f t="shared" si="14"/>
        <v>1.8493658614845419</v>
      </c>
      <c r="P189" s="19">
        <f t="shared" si="15"/>
        <v>0</v>
      </c>
      <c r="Q189" s="19">
        <f t="shared" si="16"/>
        <v>-6.9019273568436983</v>
      </c>
      <c r="R189" s="19">
        <f t="shared" si="17"/>
        <v>0</v>
      </c>
      <c r="S189" s="19">
        <f t="shared" si="18"/>
        <v>0</v>
      </c>
    </row>
    <row r="190" spans="1:19" x14ac:dyDescent="0.25">
      <c r="A190" s="26">
        <f>Wellpath!E190</f>
        <v>5610</v>
      </c>
      <c r="B190" s="22">
        <v>0</v>
      </c>
      <c r="C190" s="22">
        <v>0</v>
      </c>
      <c r="D190" s="22">
        <f>SIN(Wellpath!$L190) * SIN(Wellpath!$O190) * (TAN(Dip) * COS(Wellpath!$L190) + SIN(Wellpath!$L190) * COS(Wellpath!$O190)) / SQRT(2)</f>
        <v>0.13244343124079169</v>
      </c>
      <c r="E190" s="20">
        <f>Model!$W$17*((drdp!B190+drdp!K190)*'MSXY-TI1S'!$B190+(drdp!E190+drdp!N190)*'MSXY-TI1S'!$C190+(drdp!H190+drdp!Q190)*'MSXY-TI1S'!$D190)</f>
        <v>-6.140665476375414E-3</v>
      </c>
      <c r="F190" s="20">
        <f>Model!$W$17*((drdp!C190+drdp!L190)*'MSXY-TI1S'!$B190+(drdp!F190+drdp!O190)*'MSXY-TI1S'!$C190+(drdp!I190+drdp!R190)*'MSXY-TI1S'!$D190)</f>
        <v>1.6453863553844675E-3</v>
      </c>
      <c r="G190" s="20">
        <f>Model!$W$17*((drdp!D190+drdp!M190)*'MSXY-TI1S'!$B190+(drdp!G190+drdp!P190)*'MSXY-TI1S'!$C190+(drdp!J190+drdp!S190)*'MSXY-TI1S'!$D190)</f>
        <v>0</v>
      </c>
      <c r="H190" s="18">
        <f>Model!$W$17*((drdp!B190)*'MSXY-TI1S'!$B190+(drdp!E190)*'MSXY-TI1S'!$C190+(drdp!H190)*'MSXY-TI1S'!$D190)</f>
        <v>-3.070332738187707E-3</v>
      </c>
      <c r="I190" s="18">
        <f>Model!$W$17*((drdp!C190)*'MSXY-TI1S'!$B190+(drdp!F190)*'MSXY-TI1S'!$C190+(drdp!I190)*'MSXY-TI1S'!$D190)</f>
        <v>8.2269317769223375E-4</v>
      </c>
      <c r="J190" s="18">
        <f>Model!$W$17*((drdp!D190)*'MSXY-TI1S'!$B190+(drdp!G190)*'MSXY-TI1S'!$C190+(drdp!J190)*'MSXY-TI1S'!$D190)</f>
        <v>0</v>
      </c>
      <c r="K190" s="21">
        <f>SUM(E$3:E189)+H190</f>
        <v>-5.0814084974129576</v>
      </c>
      <c r="L190" s="21">
        <f>SUM(F$3:F189)+I190</f>
        <v>1.3615593032944464</v>
      </c>
      <c r="M190" s="21">
        <f>SUM(G$3:G189)+J190</f>
        <v>0</v>
      </c>
      <c r="N190" s="19">
        <f t="shared" si="13"/>
        <v>25.820712317580611</v>
      </c>
      <c r="O190" s="19">
        <f t="shared" si="14"/>
        <v>1.8538437363876583</v>
      </c>
      <c r="P190" s="19">
        <f t="shared" si="15"/>
        <v>0</v>
      </c>
      <c r="Q190" s="19">
        <f t="shared" si="16"/>
        <v>-6.9186390134920668</v>
      </c>
      <c r="R190" s="19">
        <f t="shared" si="17"/>
        <v>0</v>
      </c>
      <c r="S190" s="19">
        <f t="shared" si="18"/>
        <v>0</v>
      </c>
    </row>
    <row r="191" spans="1:19" x14ac:dyDescent="0.25">
      <c r="A191" s="26">
        <f>Wellpath!E191</f>
        <v>5640</v>
      </c>
      <c r="B191" s="22">
        <v>0</v>
      </c>
      <c r="C191" s="22">
        <v>0</v>
      </c>
      <c r="D191" s="22">
        <f>SIN(Wellpath!$L191) * SIN(Wellpath!$O191) * (TAN(Dip) * COS(Wellpath!$L191) + SIN(Wellpath!$L191) * COS(Wellpath!$O191)) / SQRT(2)</f>
        <v>0.13244343124079169</v>
      </c>
      <c r="E191" s="20">
        <f>Model!$W$17*((drdp!B191+drdp!K191)*'MSXY-TI1S'!$B191+(drdp!E191+drdp!N191)*'MSXY-TI1S'!$C191+(drdp!H191+drdp!Q191)*'MSXY-TI1S'!$D191)</f>
        <v>-6.140665476375414E-3</v>
      </c>
      <c r="F191" s="20">
        <f>Model!$W$17*((drdp!C191+drdp!L191)*'MSXY-TI1S'!$B191+(drdp!F191+drdp!O191)*'MSXY-TI1S'!$C191+(drdp!I191+drdp!R191)*'MSXY-TI1S'!$D191)</f>
        <v>1.6453863553844675E-3</v>
      </c>
      <c r="G191" s="20">
        <f>Model!$W$17*((drdp!D191+drdp!M191)*'MSXY-TI1S'!$B191+(drdp!G191+drdp!P191)*'MSXY-TI1S'!$C191+(drdp!J191+drdp!S191)*'MSXY-TI1S'!$D191)</f>
        <v>0</v>
      </c>
      <c r="H191" s="18">
        <f>Model!$W$17*((drdp!B191)*'MSXY-TI1S'!$B191+(drdp!E191)*'MSXY-TI1S'!$C191+(drdp!H191)*'MSXY-TI1S'!$D191)</f>
        <v>-3.070332738187707E-3</v>
      </c>
      <c r="I191" s="18">
        <f>Model!$W$17*((drdp!C191)*'MSXY-TI1S'!$B191+(drdp!F191)*'MSXY-TI1S'!$C191+(drdp!I191)*'MSXY-TI1S'!$D191)</f>
        <v>8.2269317769223375E-4</v>
      </c>
      <c r="J191" s="18">
        <f>Model!$W$17*((drdp!D191)*'MSXY-TI1S'!$B191+(drdp!G191)*'MSXY-TI1S'!$C191+(drdp!J191)*'MSXY-TI1S'!$D191)</f>
        <v>0</v>
      </c>
      <c r="K191" s="21">
        <f>SUM(E$3:E190)+H191</f>
        <v>-5.0875491628893332</v>
      </c>
      <c r="L191" s="21">
        <f>SUM(F$3:F190)+I191</f>
        <v>1.3632046896498309</v>
      </c>
      <c r="M191" s="21">
        <f>SUM(G$3:G190)+J191</f>
        <v>0</v>
      </c>
      <c r="N191" s="19">
        <f t="shared" si="13"/>
        <v>25.883156484815956</v>
      </c>
      <c r="O191" s="19">
        <f t="shared" si="14"/>
        <v>1.8583270258832918</v>
      </c>
      <c r="P191" s="19">
        <f t="shared" si="15"/>
        <v>0</v>
      </c>
      <c r="Q191" s="19">
        <f t="shared" si="16"/>
        <v>-6.93537087767481</v>
      </c>
      <c r="R191" s="19">
        <f t="shared" si="17"/>
        <v>0</v>
      </c>
      <c r="S191" s="19">
        <f t="shared" si="18"/>
        <v>0</v>
      </c>
    </row>
    <row r="192" spans="1:19" x14ac:dyDescent="0.25">
      <c r="A192" s="26">
        <f>Wellpath!E192</f>
        <v>5670</v>
      </c>
      <c r="B192" s="22">
        <v>0</v>
      </c>
      <c r="C192" s="22">
        <v>0</v>
      </c>
      <c r="D192" s="22">
        <f>SIN(Wellpath!$L192) * SIN(Wellpath!$O192) * (TAN(Dip) * COS(Wellpath!$L192) + SIN(Wellpath!$L192) * COS(Wellpath!$O192)) / SQRT(2)</f>
        <v>0.13244343124079169</v>
      </c>
      <c r="E192" s="20">
        <f>Model!$W$17*((drdp!B192+drdp!K192)*'MSXY-TI1S'!$B192+(drdp!E192+drdp!N192)*'MSXY-TI1S'!$C192+(drdp!H192+drdp!Q192)*'MSXY-TI1S'!$D192)</f>
        <v>-6.140665476375414E-3</v>
      </c>
      <c r="F192" s="20">
        <f>Model!$W$17*((drdp!C192+drdp!L192)*'MSXY-TI1S'!$B192+(drdp!F192+drdp!O192)*'MSXY-TI1S'!$C192+(drdp!I192+drdp!R192)*'MSXY-TI1S'!$D192)</f>
        <v>1.6453863553844675E-3</v>
      </c>
      <c r="G192" s="20">
        <f>Model!$W$17*((drdp!D192+drdp!M192)*'MSXY-TI1S'!$B192+(drdp!G192+drdp!P192)*'MSXY-TI1S'!$C192+(drdp!J192+drdp!S192)*'MSXY-TI1S'!$D192)</f>
        <v>0</v>
      </c>
      <c r="H192" s="18">
        <f>Model!$W$17*((drdp!B192)*'MSXY-TI1S'!$B192+(drdp!E192)*'MSXY-TI1S'!$C192+(drdp!H192)*'MSXY-TI1S'!$D192)</f>
        <v>-3.070332738187707E-3</v>
      </c>
      <c r="I192" s="18">
        <f>Model!$W$17*((drdp!C192)*'MSXY-TI1S'!$B192+(drdp!F192)*'MSXY-TI1S'!$C192+(drdp!I192)*'MSXY-TI1S'!$D192)</f>
        <v>8.2269317769223375E-4</v>
      </c>
      <c r="J192" s="18">
        <f>Model!$W$17*((drdp!D192)*'MSXY-TI1S'!$B192+(drdp!G192)*'MSXY-TI1S'!$C192+(drdp!J192)*'MSXY-TI1S'!$D192)</f>
        <v>0</v>
      </c>
      <c r="K192" s="21">
        <f>SUM(E$3:E191)+H192</f>
        <v>-5.0936898283657088</v>
      </c>
      <c r="L192" s="21">
        <f>SUM(F$3:F191)+I192</f>
        <v>1.3648500760052154</v>
      </c>
      <c r="M192" s="21">
        <f>SUM(G$3:G191)+J192</f>
        <v>0</v>
      </c>
      <c r="N192" s="19">
        <f t="shared" si="13"/>
        <v>25.945676067596285</v>
      </c>
      <c r="O192" s="19">
        <f t="shared" si="14"/>
        <v>1.8628157299714421</v>
      </c>
      <c r="P192" s="19">
        <f t="shared" si="15"/>
        <v>0</v>
      </c>
      <c r="Q192" s="19">
        <f t="shared" si="16"/>
        <v>-6.9521229493919297</v>
      </c>
      <c r="R192" s="19">
        <f t="shared" si="17"/>
        <v>0</v>
      </c>
      <c r="S192" s="19">
        <f t="shared" si="18"/>
        <v>0</v>
      </c>
    </row>
    <row r="193" spans="1:19" x14ac:dyDescent="0.25">
      <c r="A193" s="26">
        <f>Wellpath!E193</f>
        <v>5700</v>
      </c>
      <c r="B193" s="22">
        <v>0</v>
      </c>
      <c r="C193" s="22">
        <v>0</v>
      </c>
      <c r="D193" s="22">
        <f>SIN(Wellpath!$L193) * SIN(Wellpath!$O193) * (TAN(Dip) * COS(Wellpath!$L193) + SIN(Wellpath!$L193) * COS(Wellpath!$O193)) / SQRT(2)</f>
        <v>0.13244343124079169</v>
      </c>
      <c r="E193" s="20">
        <f>Model!$W$17*((drdp!B193+drdp!K193)*'MSXY-TI1S'!$B193+(drdp!E193+drdp!N193)*'MSXY-TI1S'!$C193+(drdp!H193+drdp!Q193)*'MSXY-TI1S'!$D193)</f>
        <v>-6.140665476375414E-3</v>
      </c>
      <c r="F193" s="20">
        <f>Model!$W$17*((drdp!C193+drdp!L193)*'MSXY-TI1S'!$B193+(drdp!F193+drdp!O193)*'MSXY-TI1S'!$C193+(drdp!I193+drdp!R193)*'MSXY-TI1S'!$D193)</f>
        <v>1.6453863553844675E-3</v>
      </c>
      <c r="G193" s="20">
        <f>Model!$W$17*((drdp!D193+drdp!M193)*'MSXY-TI1S'!$B193+(drdp!G193+drdp!P193)*'MSXY-TI1S'!$C193+(drdp!J193+drdp!S193)*'MSXY-TI1S'!$D193)</f>
        <v>0</v>
      </c>
      <c r="H193" s="18">
        <f>Model!$W$17*((drdp!B193)*'MSXY-TI1S'!$B193+(drdp!E193)*'MSXY-TI1S'!$C193+(drdp!H193)*'MSXY-TI1S'!$D193)</f>
        <v>-3.070332738187707E-3</v>
      </c>
      <c r="I193" s="18">
        <f>Model!$W$17*((drdp!C193)*'MSXY-TI1S'!$B193+(drdp!F193)*'MSXY-TI1S'!$C193+(drdp!I193)*'MSXY-TI1S'!$D193)</f>
        <v>8.2269317769223375E-4</v>
      </c>
      <c r="J193" s="18">
        <f>Model!$W$17*((drdp!D193)*'MSXY-TI1S'!$B193+(drdp!G193)*'MSXY-TI1S'!$C193+(drdp!J193)*'MSXY-TI1S'!$D193)</f>
        <v>0</v>
      </c>
      <c r="K193" s="21">
        <f>SUM(E$3:E192)+H193</f>
        <v>-5.0998304938420844</v>
      </c>
      <c r="L193" s="21">
        <f>SUM(F$3:F192)+I193</f>
        <v>1.3664954623605998</v>
      </c>
      <c r="M193" s="21">
        <f>SUM(G$3:G192)+J193</f>
        <v>0</v>
      </c>
      <c r="N193" s="19">
        <f t="shared" si="13"/>
        <v>26.008271065921598</v>
      </c>
      <c r="O193" s="19">
        <f t="shared" si="14"/>
        <v>1.8673098486521096</v>
      </c>
      <c r="P193" s="19">
        <f t="shared" si="15"/>
        <v>0</v>
      </c>
      <c r="Q193" s="19">
        <f t="shared" si="16"/>
        <v>-6.9688952286434249</v>
      </c>
      <c r="R193" s="19">
        <f t="shared" si="17"/>
        <v>0</v>
      </c>
      <c r="S193" s="19">
        <f t="shared" si="18"/>
        <v>0</v>
      </c>
    </row>
    <row r="194" spans="1:19" x14ac:dyDescent="0.25">
      <c r="A194" s="26">
        <f>Wellpath!E194</f>
        <v>5730</v>
      </c>
      <c r="B194" s="22">
        <v>0</v>
      </c>
      <c r="C194" s="22">
        <v>0</v>
      </c>
      <c r="D194" s="22">
        <f>SIN(Wellpath!$L194) * SIN(Wellpath!$O194) * (TAN(Dip) * COS(Wellpath!$L194) + SIN(Wellpath!$L194) * COS(Wellpath!$O194)) / SQRT(2)</f>
        <v>0.13244343124079169</v>
      </c>
      <c r="E194" s="20">
        <f>Model!$W$17*((drdp!B194+drdp!K194)*'MSXY-TI1S'!$B194+(drdp!E194+drdp!N194)*'MSXY-TI1S'!$C194+(drdp!H194+drdp!Q194)*'MSXY-TI1S'!$D194)</f>
        <v>-6.140665476375414E-3</v>
      </c>
      <c r="F194" s="20">
        <f>Model!$W$17*((drdp!C194+drdp!L194)*'MSXY-TI1S'!$B194+(drdp!F194+drdp!O194)*'MSXY-TI1S'!$C194+(drdp!I194+drdp!R194)*'MSXY-TI1S'!$D194)</f>
        <v>1.6453863553844675E-3</v>
      </c>
      <c r="G194" s="20">
        <f>Model!$W$17*((drdp!D194+drdp!M194)*'MSXY-TI1S'!$B194+(drdp!G194+drdp!P194)*'MSXY-TI1S'!$C194+(drdp!J194+drdp!S194)*'MSXY-TI1S'!$D194)</f>
        <v>0</v>
      </c>
      <c r="H194" s="18">
        <f>Model!$W$17*((drdp!B194)*'MSXY-TI1S'!$B194+(drdp!E194)*'MSXY-TI1S'!$C194+(drdp!H194)*'MSXY-TI1S'!$D194)</f>
        <v>-3.070332738187707E-3</v>
      </c>
      <c r="I194" s="18">
        <f>Model!$W$17*((drdp!C194)*'MSXY-TI1S'!$B194+(drdp!F194)*'MSXY-TI1S'!$C194+(drdp!I194)*'MSXY-TI1S'!$D194)</f>
        <v>8.2269317769223375E-4</v>
      </c>
      <c r="J194" s="18">
        <f>Model!$W$17*((drdp!D194)*'MSXY-TI1S'!$B194+(drdp!G194)*'MSXY-TI1S'!$C194+(drdp!J194)*'MSXY-TI1S'!$D194)</f>
        <v>0</v>
      </c>
      <c r="K194" s="21">
        <f>SUM(E$3:E193)+H194</f>
        <v>-5.10597115931846</v>
      </c>
      <c r="L194" s="21">
        <f>SUM(F$3:F193)+I194</f>
        <v>1.3681408487159843</v>
      </c>
      <c r="M194" s="21">
        <f>SUM(G$3:G193)+J194</f>
        <v>0</v>
      </c>
      <c r="N194" s="19">
        <f t="shared" si="13"/>
        <v>26.070941479791898</v>
      </c>
      <c r="O194" s="19">
        <f t="shared" si="14"/>
        <v>1.8718093819252939</v>
      </c>
      <c r="P194" s="19">
        <f t="shared" si="15"/>
        <v>0</v>
      </c>
      <c r="Q194" s="19">
        <f t="shared" si="16"/>
        <v>-6.9856877154292958</v>
      </c>
      <c r="R194" s="19">
        <f t="shared" si="17"/>
        <v>0</v>
      </c>
      <c r="S194" s="19">
        <f t="shared" si="18"/>
        <v>0</v>
      </c>
    </row>
    <row r="195" spans="1:19" x14ac:dyDescent="0.25">
      <c r="A195" s="26">
        <f>Wellpath!E195</f>
        <v>5760</v>
      </c>
      <c r="B195" s="22">
        <v>0</v>
      </c>
      <c r="C195" s="22">
        <v>0</v>
      </c>
      <c r="D195" s="22">
        <f>SIN(Wellpath!$L195) * SIN(Wellpath!$O195) * (TAN(Dip) * COS(Wellpath!$L195) + SIN(Wellpath!$L195) * COS(Wellpath!$O195)) / SQRT(2)</f>
        <v>0.13244343124079169</v>
      </c>
      <c r="E195" s="20">
        <f>Model!$W$17*((drdp!B195+drdp!K195)*'MSXY-TI1S'!$B195+(drdp!E195+drdp!N195)*'MSXY-TI1S'!$C195+(drdp!H195+drdp!Q195)*'MSXY-TI1S'!$D195)</f>
        <v>-6.140665476375414E-3</v>
      </c>
      <c r="F195" s="20">
        <f>Model!$W$17*((drdp!C195+drdp!L195)*'MSXY-TI1S'!$B195+(drdp!F195+drdp!O195)*'MSXY-TI1S'!$C195+(drdp!I195+drdp!R195)*'MSXY-TI1S'!$D195)</f>
        <v>1.6453863553844675E-3</v>
      </c>
      <c r="G195" s="20">
        <f>Model!$W$17*((drdp!D195+drdp!M195)*'MSXY-TI1S'!$B195+(drdp!G195+drdp!P195)*'MSXY-TI1S'!$C195+(drdp!J195+drdp!S195)*'MSXY-TI1S'!$D195)</f>
        <v>0</v>
      </c>
      <c r="H195" s="18">
        <f>Model!$W$17*((drdp!B195)*'MSXY-TI1S'!$B195+(drdp!E195)*'MSXY-TI1S'!$C195+(drdp!H195)*'MSXY-TI1S'!$D195)</f>
        <v>-3.070332738187707E-3</v>
      </c>
      <c r="I195" s="18">
        <f>Model!$W$17*((drdp!C195)*'MSXY-TI1S'!$B195+(drdp!F195)*'MSXY-TI1S'!$C195+(drdp!I195)*'MSXY-TI1S'!$D195)</f>
        <v>8.2269317769223375E-4</v>
      </c>
      <c r="J195" s="18">
        <f>Model!$W$17*((drdp!D195)*'MSXY-TI1S'!$B195+(drdp!G195)*'MSXY-TI1S'!$C195+(drdp!J195)*'MSXY-TI1S'!$D195)</f>
        <v>0</v>
      </c>
      <c r="K195" s="21">
        <f>SUM(E$3:E194)+H195</f>
        <v>-5.1121118247948356</v>
      </c>
      <c r="L195" s="21">
        <f>SUM(F$3:F194)+I195</f>
        <v>1.3697862350713688</v>
      </c>
      <c r="M195" s="21">
        <f>SUM(G$3:G194)+J195</f>
        <v>0</v>
      </c>
      <c r="N195" s="19">
        <f t="shared" si="13"/>
        <v>26.133687309207183</v>
      </c>
      <c r="O195" s="19">
        <f t="shared" si="14"/>
        <v>1.8763143297909952</v>
      </c>
      <c r="P195" s="19">
        <f t="shared" si="15"/>
        <v>0</v>
      </c>
      <c r="Q195" s="19">
        <f t="shared" si="16"/>
        <v>-7.0025004097495422</v>
      </c>
      <c r="R195" s="19">
        <f t="shared" si="17"/>
        <v>0</v>
      </c>
      <c r="S195" s="19">
        <f t="shared" si="18"/>
        <v>0</v>
      </c>
    </row>
    <row r="196" spans="1:19" x14ac:dyDescent="0.25">
      <c r="A196" s="26">
        <f>Wellpath!E196</f>
        <v>5790</v>
      </c>
      <c r="B196" s="22">
        <v>0</v>
      </c>
      <c r="C196" s="22">
        <v>0</v>
      </c>
      <c r="D196" s="22">
        <f>SIN(Wellpath!$L196) * SIN(Wellpath!$O196) * (TAN(Dip) * COS(Wellpath!$L196) + SIN(Wellpath!$L196) * COS(Wellpath!$O196)) / SQRT(2)</f>
        <v>0.13244343124079169</v>
      </c>
      <c r="E196" s="20">
        <f>Model!$W$17*((drdp!B196+drdp!K196)*'MSXY-TI1S'!$B196+(drdp!E196+drdp!N196)*'MSXY-TI1S'!$C196+(drdp!H196+drdp!Q196)*'MSXY-TI1S'!$D196)</f>
        <v>-6.140665476375414E-3</v>
      </c>
      <c r="F196" s="20">
        <f>Model!$W$17*((drdp!C196+drdp!L196)*'MSXY-TI1S'!$B196+(drdp!F196+drdp!O196)*'MSXY-TI1S'!$C196+(drdp!I196+drdp!R196)*'MSXY-TI1S'!$D196)</f>
        <v>1.6453863553844675E-3</v>
      </c>
      <c r="G196" s="20">
        <f>Model!$W$17*((drdp!D196+drdp!M196)*'MSXY-TI1S'!$B196+(drdp!G196+drdp!P196)*'MSXY-TI1S'!$C196+(drdp!J196+drdp!S196)*'MSXY-TI1S'!$D196)</f>
        <v>0</v>
      </c>
      <c r="H196" s="18">
        <f>Model!$W$17*((drdp!B196)*'MSXY-TI1S'!$B196+(drdp!E196)*'MSXY-TI1S'!$C196+(drdp!H196)*'MSXY-TI1S'!$D196)</f>
        <v>-3.070332738187707E-3</v>
      </c>
      <c r="I196" s="18">
        <f>Model!$W$17*((drdp!C196)*'MSXY-TI1S'!$B196+(drdp!F196)*'MSXY-TI1S'!$C196+(drdp!I196)*'MSXY-TI1S'!$D196)</f>
        <v>8.2269317769223375E-4</v>
      </c>
      <c r="J196" s="18">
        <f>Model!$W$17*((drdp!D196)*'MSXY-TI1S'!$B196+(drdp!G196)*'MSXY-TI1S'!$C196+(drdp!J196)*'MSXY-TI1S'!$D196)</f>
        <v>0</v>
      </c>
      <c r="K196" s="21">
        <f>SUM(E$3:E195)+H196</f>
        <v>-5.1182524902712112</v>
      </c>
      <c r="L196" s="21">
        <f>SUM(F$3:F195)+I196</f>
        <v>1.3714316214267532</v>
      </c>
      <c r="M196" s="21">
        <f>SUM(G$3:G195)+J196</f>
        <v>0</v>
      </c>
      <c r="N196" s="19">
        <f t="shared" si="13"/>
        <v>26.196508554167455</v>
      </c>
      <c r="O196" s="19">
        <f t="shared" si="14"/>
        <v>1.8808246922492133</v>
      </c>
      <c r="P196" s="19">
        <f t="shared" si="15"/>
        <v>0</v>
      </c>
      <c r="Q196" s="19">
        <f t="shared" si="16"/>
        <v>-7.0193333116041643</v>
      </c>
      <c r="R196" s="19">
        <f t="shared" si="17"/>
        <v>0</v>
      </c>
      <c r="S196" s="19">
        <f t="shared" si="18"/>
        <v>0</v>
      </c>
    </row>
    <row r="197" spans="1:19" x14ac:dyDescent="0.25">
      <c r="A197" s="26">
        <f>Wellpath!E197</f>
        <v>5820</v>
      </c>
      <c r="B197" s="22">
        <v>0</v>
      </c>
      <c r="C197" s="22">
        <v>0</v>
      </c>
      <c r="D197" s="22">
        <f>SIN(Wellpath!$L197) * SIN(Wellpath!$O197) * (TAN(Dip) * COS(Wellpath!$L197) + SIN(Wellpath!$L197) * COS(Wellpath!$O197)) / SQRT(2)</f>
        <v>0.13244343124079169</v>
      </c>
      <c r="E197" s="20">
        <f>Model!$W$17*((drdp!B197+drdp!K197)*'MSXY-TI1S'!$B197+(drdp!E197+drdp!N197)*'MSXY-TI1S'!$C197+(drdp!H197+drdp!Q197)*'MSXY-TI1S'!$D197)</f>
        <v>-6.140665476375414E-3</v>
      </c>
      <c r="F197" s="20">
        <f>Model!$W$17*((drdp!C197+drdp!L197)*'MSXY-TI1S'!$B197+(drdp!F197+drdp!O197)*'MSXY-TI1S'!$C197+(drdp!I197+drdp!R197)*'MSXY-TI1S'!$D197)</f>
        <v>1.6453863553844675E-3</v>
      </c>
      <c r="G197" s="20">
        <f>Model!$W$17*((drdp!D197+drdp!M197)*'MSXY-TI1S'!$B197+(drdp!G197+drdp!P197)*'MSXY-TI1S'!$C197+(drdp!J197+drdp!S197)*'MSXY-TI1S'!$D197)</f>
        <v>0</v>
      </c>
      <c r="H197" s="18">
        <f>Model!$W$17*((drdp!B197)*'MSXY-TI1S'!$B197+(drdp!E197)*'MSXY-TI1S'!$C197+(drdp!H197)*'MSXY-TI1S'!$D197)</f>
        <v>-3.070332738187707E-3</v>
      </c>
      <c r="I197" s="18">
        <f>Model!$W$17*((drdp!C197)*'MSXY-TI1S'!$B197+(drdp!F197)*'MSXY-TI1S'!$C197+(drdp!I197)*'MSXY-TI1S'!$D197)</f>
        <v>8.2269317769223375E-4</v>
      </c>
      <c r="J197" s="18">
        <f>Model!$W$17*((drdp!D197)*'MSXY-TI1S'!$B197+(drdp!G197)*'MSXY-TI1S'!$C197+(drdp!J197)*'MSXY-TI1S'!$D197)</f>
        <v>0</v>
      </c>
      <c r="K197" s="21">
        <f>SUM(E$3:E196)+H197</f>
        <v>-5.1243931557475868</v>
      </c>
      <c r="L197" s="21">
        <f>SUM(F$3:F196)+I197</f>
        <v>1.3730770077821377</v>
      </c>
      <c r="M197" s="21">
        <f>SUM(G$3:G196)+J197</f>
        <v>0</v>
      </c>
      <c r="N197" s="19">
        <f t="shared" si="13"/>
        <v>26.259405214672711</v>
      </c>
      <c r="O197" s="19">
        <f t="shared" si="14"/>
        <v>1.8853404692999487</v>
      </c>
      <c r="P197" s="19">
        <f t="shared" si="15"/>
        <v>0</v>
      </c>
      <c r="Q197" s="19">
        <f t="shared" si="16"/>
        <v>-7.0361864209931628</v>
      </c>
      <c r="R197" s="19">
        <f t="shared" si="17"/>
        <v>0</v>
      </c>
      <c r="S197" s="19">
        <f t="shared" si="18"/>
        <v>0</v>
      </c>
    </row>
    <row r="198" spans="1:19" x14ac:dyDescent="0.25">
      <c r="A198" s="26">
        <f>Wellpath!E198</f>
        <v>5850</v>
      </c>
      <c r="B198" s="22">
        <v>0</v>
      </c>
      <c r="C198" s="22">
        <v>0</v>
      </c>
      <c r="D198" s="22">
        <f>SIN(Wellpath!$L198) * SIN(Wellpath!$O198) * (TAN(Dip) * COS(Wellpath!$L198) + SIN(Wellpath!$L198) * COS(Wellpath!$O198)) / SQRT(2)</f>
        <v>0.13244343124079169</v>
      </c>
      <c r="E198" s="20">
        <f>Model!$W$17*((drdp!B198+drdp!K198)*'MSXY-TI1S'!$B198+(drdp!E198+drdp!N198)*'MSXY-TI1S'!$C198+(drdp!H198+drdp!Q198)*'MSXY-TI1S'!$D198)</f>
        <v>-6.140665476375414E-3</v>
      </c>
      <c r="F198" s="20">
        <f>Model!$W$17*((drdp!C198+drdp!L198)*'MSXY-TI1S'!$B198+(drdp!F198+drdp!O198)*'MSXY-TI1S'!$C198+(drdp!I198+drdp!R198)*'MSXY-TI1S'!$D198)</f>
        <v>1.6453863553844675E-3</v>
      </c>
      <c r="G198" s="20">
        <f>Model!$W$17*((drdp!D198+drdp!M198)*'MSXY-TI1S'!$B198+(drdp!G198+drdp!P198)*'MSXY-TI1S'!$C198+(drdp!J198+drdp!S198)*'MSXY-TI1S'!$D198)</f>
        <v>0</v>
      </c>
      <c r="H198" s="18">
        <f>Model!$W$17*((drdp!B198)*'MSXY-TI1S'!$B198+(drdp!E198)*'MSXY-TI1S'!$C198+(drdp!H198)*'MSXY-TI1S'!$D198)</f>
        <v>-3.070332738187707E-3</v>
      </c>
      <c r="I198" s="18">
        <f>Model!$W$17*((drdp!C198)*'MSXY-TI1S'!$B198+(drdp!F198)*'MSXY-TI1S'!$C198+(drdp!I198)*'MSXY-TI1S'!$D198)</f>
        <v>8.2269317769223375E-4</v>
      </c>
      <c r="J198" s="18">
        <f>Model!$W$17*((drdp!D198)*'MSXY-TI1S'!$B198+(drdp!G198)*'MSXY-TI1S'!$C198+(drdp!J198)*'MSXY-TI1S'!$D198)</f>
        <v>0</v>
      </c>
      <c r="K198" s="21">
        <f>SUM(E$3:E197)+H198</f>
        <v>-5.1305338212239624</v>
      </c>
      <c r="L198" s="21">
        <f>SUM(F$3:F197)+I198</f>
        <v>1.3747223941375222</v>
      </c>
      <c r="M198" s="21">
        <f>SUM(G$3:G197)+J198</f>
        <v>0</v>
      </c>
      <c r="N198" s="19">
        <f t="shared" ref="N198:N261" si="19">K198^2</f>
        <v>26.322377290722955</v>
      </c>
      <c r="O198" s="19">
        <f t="shared" ref="O198:O261" si="20">L198^2</f>
        <v>1.8898616609432008</v>
      </c>
      <c r="P198" s="19">
        <f t="shared" ref="P198:P261" si="21">M198^2</f>
        <v>0</v>
      </c>
      <c r="Q198" s="19">
        <f t="shared" ref="Q198:Q261" si="22">K198*L198</f>
        <v>-7.0530597379165361</v>
      </c>
      <c r="R198" s="19">
        <f t="shared" ref="R198:R261" si="23">K198*M198</f>
        <v>0</v>
      </c>
      <c r="S198" s="19">
        <f t="shared" ref="S198:S261" si="24">L198*M198</f>
        <v>0</v>
      </c>
    </row>
    <row r="199" spans="1:19" x14ac:dyDescent="0.25">
      <c r="A199" s="26">
        <f>Wellpath!E199</f>
        <v>5880</v>
      </c>
      <c r="B199" s="22">
        <v>0</v>
      </c>
      <c r="C199" s="22">
        <v>0</v>
      </c>
      <c r="D199" s="22">
        <f>SIN(Wellpath!$L199) * SIN(Wellpath!$O199) * (TAN(Dip) * COS(Wellpath!$L199) + SIN(Wellpath!$L199) * COS(Wellpath!$O199)) / SQRT(2)</f>
        <v>0.13244343124079169</v>
      </c>
      <c r="E199" s="20">
        <f>Model!$W$17*((drdp!B199+drdp!K199)*'MSXY-TI1S'!$B199+(drdp!E199+drdp!N199)*'MSXY-TI1S'!$C199+(drdp!H199+drdp!Q199)*'MSXY-TI1S'!$D199)</f>
        <v>-6.140665476375414E-3</v>
      </c>
      <c r="F199" s="20">
        <f>Model!$W$17*((drdp!C199+drdp!L199)*'MSXY-TI1S'!$B199+(drdp!F199+drdp!O199)*'MSXY-TI1S'!$C199+(drdp!I199+drdp!R199)*'MSXY-TI1S'!$D199)</f>
        <v>1.6453863553844675E-3</v>
      </c>
      <c r="G199" s="20">
        <f>Model!$W$17*((drdp!D199+drdp!M199)*'MSXY-TI1S'!$B199+(drdp!G199+drdp!P199)*'MSXY-TI1S'!$C199+(drdp!J199+drdp!S199)*'MSXY-TI1S'!$D199)</f>
        <v>0</v>
      </c>
      <c r="H199" s="18">
        <f>Model!$W$17*((drdp!B199)*'MSXY-TI1S'!$B199+(drdp!E199)*'MSXY-TI1S'!$C199+(drdp!H199)*'MSXY-TI1S'!$D199)</f>
        <v>-3.070332738187707E-3</v>
      </c>
      <c r="I199" s="18">
        <f>Model!$W$17*((drdp!C199)*'MSXY-TI1S'!$B199+(drdp!F199)*'MSXY-TI1S'!$C199+(drdp!I199)*'MSXY-TI1S'!$D199)</f>
        <v>8.2269317769223375E-4</v>
      </c>
      <c r="J199" s="18">
        <f>Model!$W$17*((drdp!D199)*'MSXY-TI1S'!$B199+(drdp!G199)*'MSXY-TI1S'!$C199+(drdp!J199)*'MSXY-TI1S'!$D199)</f>
        <v>0</v>
      </c>
      <c r="K199" s="21">
        <f>SUM(E$3:E198)+H199</f>
        <v>-5.136674486700338</v>
      </c>
      <c r="L199" s="21">
        <f>SUM(F$3:F198)+I199</f>
        <v>1.3763677804929066</v>
      </c>
      <c r="M199" s="21">
        <f>SUM(G$3:G198)+J199</f>
        <v>0</v>
      </c>
      <c r="N199" s="19">
        <f t="shared" si="19"/>
        <v>26.385424782318182</v>
      </c>
      <c r="O199" s="19">
        <f t="shared" si="20"/>
        <v>1.89438826717897</v>
      </c>
      <c r="P199" s="19">
        <f t="shared" si="21"/>
        <v>0</v>
      </c>
      <c r="Q199" s="19">
        <f t="shared" si="22"/>
        <v>-7.0699532623742849</v>
      </c>
      <c r="R199" s="19">
        <f t="shared" si="23"/>
        <v>0</v>
      </c>
      <c r="S199" s="19">
        <f t="shared" si="24"/>
        <v>0</v>
      </c>
    </row>
    <row r="200" spans="1:19" x14ac:dyDescent="0.25">
      <c r="A200" s="26">
        <f>Wellpath!E200</f>
        <v>5910</v>
      </c>
      <c r="B200" s="22">
        <v>0</v>
      </c>
      <c r="C200" s="22">
        <v>0</v>
      </c>
      <c r="D200" s="22">
        <f>SIN(Wellpath!$L200) * SIN(Wellpath!$O200) * (TAN(Dip) * COS(Wellpath!$L200) + SIN(Wellpath!$L200) * COS(Wellpath!$O200)) / SQRT(2)</f>
        <v>0.13244343124079169</v>
      </c>
      <c r="E200" s="20">
        <f>Model!$W$17*((drdp!B200+drdp!K200)*'MSXY-TI1S'!$B200+(drdp!E200+drdp!N200)*'MSXY-TI1S'!$C200+(drdp!H200+drdp!Q200)*'MSXY-TI1S'!$D200)</f>
        <v>-6.140665476375414E-3</v>
      </c>
      <c r="F200" s="20">
        <f>Model!$W$17*((drdp!C200+drdp!L200)*'MSXY-TI1S'!$B200+(drdp!F200+drdp!O200)*'MSXY-TI1S'!$C200+(drdp!I200+drdp!R200)*'MSXY-TI1S'!$D200)</f>
        <v>1.6453863553844675E-3</v>
      </c>
      <c r="G200" s="20">
        <f>Model!$W$17*((drdp!D200+drdp!M200)*'MSXY-TI1S'!$B200+(drdp!G200+drdp!P200)*'MSXY-TI1S'!$C200+(drdp!J200+drdp!S200)*'MSXY-TI1S'!$D200)</f>
        <v>0</v>
      </c>
      <c r="H200" s="18">
        <f>Model!$W$17*((drdp!B200)*'MSXY-TI1S'!$B200+(drdp!E200)*'MSXY-TI1S'!$C200+(drdp!H200)*'MSXY-TI1S'!$D200)</f>
        <v>-3.070332738187707E-3</v>
      </c>
      <c r="I200" s="18">
        <f>Model!$W$17*((drdp!C200)*'MSXY-TI1S'!$B200+(drdp!F200)*'MSXY-TI1S'!$C200+(drdp!I200)*'MSXY-TI1S'!$D200)</f>
        <v>8.2269317769223375E-4</v>
      </c>
      <c r="J200" s="18">
        <f>Model!$W$17*((drdp!D200)*'MSXY-TI1S'!$B200+(drdp!G200)*'MSXY-TI1S'!$C200+(drdp!J200)*'MSXY-TI1S'!$D200)</f>
        <v>0</v>
      </c>
      <c r="K200" s="21">
        <f>SUM(E$3:E199)+H200</f>
        <v>-5.1428151521767136</v>
      </c>
      <c r="L200" s="21">
        <f>SUM(F$3:F199)+I200</f>
        <v>1.3780131668482911</v>
      </c>
      <c r="M200" s="21">
        <f>SUM(G$3:G199)+J200</f>
        <v>0</v>
      </c>
      <c r="N200" s="19">
        <f t="shared" si="19"/>
        <v>26.448547689458394</v>
      </c>
      <c r="O200" s="19">
        <f t="shared" si="20"/>
        <v>1.8989202880072562</v>
      </c>
      <c r="P200" s="19">
        <f t="shared" si="21"/>
        <v>0</v>
      </c>
      <c r="Q200" s="19">
        <f t="shared" si="22"/>
        <v>-7.0868669943664093</v>
      </c>
      <c r="R200" s="19">
        <f t="shared" si="23"/>
        <v>0</v>
      </c>
      <c r="S200" s="19">
        <f t="shared" si="24"/>
        <v>0</v>
      </c>
    </row>
    <row r="201" spans="1:19" x14ac:dyDescent="0.25">
      <c r="A201" s="26">
        <f>Wellpath!E201</f>
        <v>5940</v>
      </c>
      <c r="B201" s="22">
        <v>0</v>
      </c>
      <c r="C201" s="22">
        <v>0</v>
      </c>
      <c r="D201" s="22">
        <f>SIN(Wellpath!$L201) * SIN(Wellpath!$O201) * (TAN(Dip) * COS(Wellpath!$L201) + SIN(Wellpath!$L201) * COS(Wellpath!$O201)) / SQRT(2)</f>
        <v>0.13244343124079169</v>
      </c>
      <c r="E201" s="20">
        <f>Model!$W$17*((drdp!B201+drdp!K201)*'MSXY-TI1S'!$B201+(drdp!E201+drdp!N201)*'MSXY-TI1S'!$C201+(drdp!H201+drdp!Q201)*'MSXY-TI1S'!$D201)</f>
        <v>-6.140665476375414E-3</v>
      </c>
      <c r="F201" s="20">
        <f>Model!$W$17*((drdp!C201+drdp!L201)*'MSXY-TI1S'!$B201+(drdp!F201+drdp!O201)*'MSXY-TI1S'!$C201+(drdp!I201+drdp!R201)*'MSXY-TI1S'!$D201)</f>
        <v>1.6453863553844675E-3</v>
      </c>
      <c r="G201" s="20">
        <f>Model!$W$17*((drdp!D201+drdp!M201)*'MSXY-TI1S'!$B201+(drdp!G201+drdp!P201)*'MSXY-TI1S'!$C201+(drdp!J201+drdp!S201)*'MSXY-TI1S'!$D201)</f>
        <v>0</v>
      </c>
      <c r="H201" s="18">
        <f>Model!$W$17*((drdp!B201)*'MSXY-TI1S'!$B201+(drdp!E201)*'MSXY-TI1S'!$C201+(drdp!H201)*'MSXY-TI1S'!$D201)</f>
        <v>-3.070332738187707E-3</v>
      </c>
      <c r="I201" s="18">
        <f>Model!$W$17*((drdp!C201)*'MSXY-TI1S'!$B201+(drdp!F201)*'MSXY-TI1S'!$C201+(drdp!I201)*'MSXY-TI1S'!$D201)</f>
        <v>8.2269317769223375E-4</v>
      </c>
      <c r="J201" s="18">
        <f>Model!$W$17*((drdp!D201)*'MSXY-TI1S'!$B201+(drdp!G201)*'MSXY-TI1S'!$C201+(drdp!J201)*'MSXY-TI1S'!$D201)</f>
        <v>0</v>
      </c>
      <c r="K201" s="21">
        <f>SUM(E$3:E200)+H201</f>
        <v>-5.1489558176530892</v>
      </c>
      <c r="L201" s="21">
        <f>SUM(F$3:F200)+I201</f>
        <v>1.3796585532036756</v>
      </c>
      <c r="M201" s="21">
        <f>SUM(G$3:G200)+J201</f>
        <v>0</v>
      </c>
      <c r="N201" s="19">
        <f t="shared" si="19"/>
        <v>26.511746012143593</v>
      </c>
      <c r="O201" s="19">
        <f t="shared" si="20"/>
        <v>1.9034577234280594</v>
      </c>
      <c r="P201" s="19">
        <f t="shared" si="21"/>
        <v>0</v>
      </c>
      <c r="Q201" s="19">
        <f t="shared" si="22"/>
        <v>-7.1038009338929093</v>
      </c>
      <c r="R201" s="19">
        <f t="shared" si="23"/>
        <v>0</v>
      </c>
      <c r="S201" s="19">
        <f t="shared" si="24"/>
        <v>0</v>
      </c>
    </row>
    <row r="202" spans="1:19" x14ac:dyDescent="0.25">
      <c r="A202" s="26">
        <f>Wellpath!E202</f>
        <v>5970</v>
      </c>
      <c r="B202" s="22">
        <v>0</v>
      </c>
      <c r="C202" s="22">
        <v>0</v>
      </c>
      <c r="D202" s="22">
        <f>SIN(Wellpath!$L202) * SIN(Wellpath!$O202) * (TAN(Dip) * COS(Wellpath!$L202) + SIN(Wellpath!$L202) * COS(Wellpath!$O202)) / SQRT(2)</f>
        <v>0.13244343124079169</v>
      </c>
      <c r="E202" s="20">
        <f>Model!$W$17*((drdp!B202+drdp!K202)*'MSXY-TI1S'!$B202+(drdp!E202+drdp!N202)*'MSXY-TI1S'!$C202+(drdp!H202+drdp!Q202)*'MSXY-TI1S'!$D202)</f>
        <v>-6.140665476375414E-3</v>
      </c>
      <c r="F202" s="20">
        <f>Model!$W$17*((drdp!C202+drdp!L202)*'MSXY-TI1S'!$B202+(drdp!F202+drdp!O202)*'MSXY-TI1S'!$C202+(drdp!I202+drdp!R202)*'MSXY-TI1S'!$D202)</f>
        <v>1.6453863553844675E-3</v>
      </c>
      <c r="G202" s="20">
        <f>Model!$W$17*((drdp!D202+drdp!M202)*'MSXY-TI1S'!$B202+(drdp!G202+drdp!P202)*'MSXY-TI1S'!$C202+(drdp!J202+drdp!S202)*'MSXY-TI1S'!$D202)</f>
        <v>0</v>
      </c>
      <c r="H202" s="18">
        <f>Model!$W$17*((drdp!B202)*'MSXY-TI1S'!$B202+(drdp!E202)*'MSXY-TI1S'!$C202+(drdp!H202)*'MSXY-TI1S'!$D202)</f>
        <v>-3.070332738187707E-3</v>
      </c>
      <c r="I202" s="18">
        <f>Model!$W$17*((drdp!C202)*'MSXY-TI1S'!$B202+(drdp!F202)*'MSXY-TI1S'!$C202+(drdp!I202)*'MSXY-TI1S'!$D202)</f>
        <v>8.2269317769223375E-4</v>
      </c>
      <c r="J202" s="18">
        <f>Model!$W$17*((drdp!D202)*'MSXY-TI1S'!$B202+(drdp!G202)*'MSXY-TI1S'!$C202+(drdp!J202)*'MSXY-TI1S'!$D202)</f>
        <v>0</v>
      </c>
      <c r="K202" s="21">
        <f>SUM(E$3:E201)+H202</f>
        <v>-5.1550964831294648</v>
      </c>
      <c r="L202" s="21">
        <f>SUM(F$3:F201)+I202</f>
        <v>1.3813039395590601</v>
      </c>
      <c r="M202" s="21">
        <f>SUM(G$3:G201)+J202</f>
        <v>0</v>
      </c>
      <c r="N202" s="19">
        <f t="shared" si="19"/>
        <v>26.575019750373777</v>
      </c>
      <c r="O202" s="19">
        <f t="shared" si="20"/>
        <v>1.9080005734413794</v>
      </c>
      <c r="P202" s="19">
        <f t="shared" si="21"/>
        <v>0</v>
      </c>
      <c r="Q202" s="19">
        <f t="shared" si="22"/>
        <v>-7.120755080953785</v>
      </c>
      <c r="R202" s="19">
        <f t="shared" si="23"/>
        <v>0</v>
      </c>
      <c r="S202" s="19">
        <f t="shared" si="24"/>
        <v>0</v>
      </c>
    </row>
    <row r="203" spans="1:19" x14ac:dyDescent="0.25">
      <c r="A203" s="26">
        <f>Wellpath!E203</f>
        <v>6000</v>
      </c>
      <c r="B203" s="22">
        <v>0</v>
      </c>
      <c r="C203" s="22">
        <v>0</v>
      </c>
      <c r="D203" s="22">
        <f>SIN(Wellpath!$L203) * SIN(Wellpath!$O203) * (TAN(Dip) * COS(Wellpath!$L203) + SIN(Wellpath!$L203) * COS(Wellpath!$O203)) / SQRT(2)</f>
        <v>0.13244343124079169</v>
      </c>
      <c r="E203" s="20">
        <f>Model!$W$17*((drdp!B203+drdp!K203)*'MSXY-TI1S'!$B203+(drdp!E203+drdp!N203)*'MSXY-TI1S'!$C203+(drdp!H203+drdp!Q203)*'MSXY-TI1S'!$D203)</f>
        <v>-6.140665476375414E-3</v>
      </c>
      <c r="F203" s="20">
        <f>Model!$W$17*((drdp!C203+drdp!L203)*'MSXY-TI1S'!$B203+(drdp!F203+drdp!O203)*'MSXY-TI1S'!$C203+(drdp!I203+drdp!R203)*'MSXY-TI1S'!$D203)</f>
        <v>1.6453863553844675E-3</v>
      </c>
      <c r="G203" s="20">
        <f>Model!$W$17*((drdp!D203+drdp!M203)*'MSXY-TI1S'!$B203+(drdp!G203+drdp!P203)*'MSXY-TI1S'!$C203+(drdp!J203+drdp!S203)*'MSXY-TI1S'!$D203)</f>
        <v>0</v>
      </c>
      <c r="H203" s="18">
        <f>Model!$W$17*((drdp!B203)*'MSXY-TI1S'!$B203+(drdp!E203)*'MSXY-TI1S'!$C203+(drdp!H203)*'MSXY-TI1S'!$D203)</f>
        <v>-3.070332738187707E-3</v>
      </c>
      <c r="I203" s="18">
        <f>Model!$W$17*((drdp!C203)*'MSXY-TI1S'!$B203+(drdp!F203)*'MSXY-TI1S'!$C203+(drdp!I203)*'MSXY-TI1S'!$D203)</f>
        <v>8.2269317769223375E-4</v>
      </c>
      <c r="J203" s="18">
        <f>Model!$W$17*((drdp!D203)*'MSXY-TI1S'!$B203+(drdp!G203)*'MSXY-TI1S'!$C203+(drdp!J203)*'MSXY-TI1S'!$D203)</f>
        <v>0</v>
      </c>
      <c r="K203" s="21">
        <f>SUM(E$3:E202)+H203</f>
        <v>-5.1612371486058404</v>
      </c>
      <c r="L203" s="21">
        <f>SUM(F$3:F202)+I203</f>
        <v>1.3829493259144445</v>
      </c>
      <c r="M203" s="21">
        <f>SUM(G$3:G202)+J203</f>
        <v>0</v>
      </c>
      <c r="N203" s="19">
        <f t="shared" si="19"/>
        <v>26.638368904148944</v>
      </c>
      <c r="O203" s="19">
        <f t="shared" si="20"/>
        <v>1.9125488380472164</v>
      </c>
      <c r="P203" s="19">
        <f t="shared" si="21"/>
        <v>0</v>
      </c>
      <c r="Q203" s="19">
        <f t="shared" si="22"/>
        <v>-7.137729435549037</v>
      </c>
      <c r="R203" s="19">
        <f t="shared" si="23"/>
        <v>0</v>
      </c>
      <c r="S203" s="19">
        <f t="shared" si="24"/>
        <v>0</v>
      </c>
    </row>
    <row r="204" spans="1:19" x14ac:dyDescent="0.25">
      <c r="A204" s="26">
        <f>Wellpath!E204</f>
        <v>6030</v>
      </c>
      <c r="B204" s="22">
        <v>0</v>
      </c>
      <c r="C204" s="22">
        <v>0</v>
      </c>
      <c r="D204" s="22">
        <f>SIN(Wellpath!$L204) * SIN(Wellpath!$O204) * (TAN(Dip) * COS(Wellpath!$L204) + SIN(Wellpath!$L204) * COS(Wellpath!$O204)) / SQRT(2)</f>
        <v>0.13244343124079169</v>
      </c>
      <c r="E204" s="20">
        <f>Model!$W$17*((drdp!B204+drdp!K204)*'MSXY-TI1S'!$B204+(drdp!E204+drdp!N204)*'MSXY-TI1S'!$C204+(drdp!H204+drdp!Q204)*'MSXY-TI1S'!$D204)</f>
        <v>-6.140665476375414E-3</v>
      </c>
      <c r="F204" s="20">
        <f>Model!$W$17*((drdp!C204+drdp!L204)*'MSXY-TI1S'!$B204+(drdp!F204+drdp!O204)*'MSXY-TI1S'!$C204+(drdp!I204+drdp!R204)*'MSXY-TI1S'!$D204)</f>
        <v>1.6453863553844675E-3</v>
      </c>
      <c r="G204" s="20">
        <f>Model!$W$17*((drdp!D204+drdp!M204)*'MSXY-TI1S'!$B204+(drdp!G204+drdp!P204)*'MSXY-TI1S'!$C204+(drdp!J204+drdp!S204)*'MSXY-TI1S'!$D204)</f>
        <v>0</v>
      </c>
      <c r="H204" s="18">
        <f>Model!$W$17*((drdp!B204)*'MSXY-TI1S'!$B204+(drdp!E204)*'MSXY-TI1S'!$C204+(drdp!H204)*'MSXY-TI1S'!$D204)</f>
        <v>-3.070332738187707E-3</v>
      </c>
      <c r="I204" s="18">
        <f>Model!$W$17*((drdp!C204)*'MSXY-TI1S'!$B204+(drdp!F204)*'MSXY-TI1S'!$C204+(drdp!I204)*'MSXY-TI1S'!$D204)</f>
        <v>8.2269317769223375E-4</v>
      </c>
      <c r="J204" s="18">
        <f>Model!$W$17*((drdp!D204)*'MSXY-TI1S'!$B204+(drdp!G204)*'MSXY-TI1S'!$C204+(drdp!J204)*'MSXY-TI1S'!$D204)</f>
        <v>0</v>
      </c>
      <c r="K204" s="21">
        <f>SUM(E$3:E203)+H204</f>
        <v>-5.167377814082216</v>
      </c>
      <c r="L204" s="21">
        <f>SUM(F$3:F203)+I204</f>
        <v>1.384594712269829</v>
      </c>
      <c r="M204" s="21">
        <f>SUM(G$3:G203)+J204</f>
        <v>0</v>
      </c>
      <c r="N204" s="19">
        <f t="shared" si="19"/>
        <v>26.701793473469099</v>
      </c>
      <c r="O204" s="19">
        <f t="shared" si="20"/>
        <v>1.9171025172455705</v>
      </c>
      <c r="P204" s="19">
        <f t="shared" si="21"/>
        <v>0</v>
      </c>
      <c r="Q204" s="19">
        <f t="shared" si="22"/>
        <v>-7.1547239976786638</v>
      </c>
      <c r="R204" s="19">
        <f t="shared" si="23"/>
        <v>0</v>
      </c>
      <c r="S204" s="19">
        <f t="shared" si="24"/>
        <v>0</v>
      </c>
    </row>
    <row r="205" spans="1:19" x14ac:dyDescent="0.25">
      <c r="A205" s="26">
        <f>Wellpath!E205</f>
        <v>6060</v>
      </c>
      <c r="B205" s="22">
        <v>0</v>
      </c>
      <c r="C205" s="22">
        <v>0</v>
      </c>
      <c r="D205" s="22">
        <f>SIN(Wellpath!$L205) * SIN(Wellpath!$O205) * (TAN(Dip) * COS(Wellpath!$L205) + SIN(Wellpath!$L205) * COS(Wellpath!$O205)) / SQRT(2)</f>
        <v>0.13244343124079169</v>
      </c>
      <c r="E205" s="20">
        <f>Model!$W$17*((drdp!B205+drdp!K205)*'MSXY-TI1S'!$B205+(drdp!E205+drdp!N205)*'MSXY-TI1S'!$C205+(drdp!H205+drdp!Q205)*'MSXY-TI1S'!$D205)</f>
        <v>-6.140665476375414E-3</v>
      </c>
      <c r="F205" s="20">
        <f>Model!$W$17*((drdp!C205+drdp!L205)*'MSXY-TI1S'!$B205+(drdp!F205+drdp!O205)*'MSXY-TI1S'!$C205+(drdp!I205+drdp!R205)*'MSXY-TI1S'!$D205)</f>
        <v>1.6453863553844675E-3</v>
      </c>
      <c r="G205" s="20">
        <f>Model!$W$17*((drdp!D205+drdp!M205)*'MSXY-TI1S'!$B205+(drdp!G205+drdp!P205)*'MSXY-TI1S'!$C205+(drdp!J205+drdp!S205)*'MSXY-TI1S'!$D205)</f>
        <v>0</v>
      </c>
      <c r="H205" s="18">
        <f>Model!$W$17*((drdp!B205)*'MSXY-TI1S'!$B205+(drdp!E205)*'MSXY-TI1S'!$C205+(drdp!H205)*'MSXY-TI1S'!$D205)</f>
        <v>-3.070332738187707E-3</v>
      </c>
      <c r="I205" s="18">
        <f>Model!$W$17*((drdp!C205)*'MSXY-TI1S'!$B205+(drdp!F205)*'MSXY-TI1S'!$C205+(drdp!I205)*'MSXY-TI1S'!$D205)</f>
        <v>8.2269317769223375E-4</v>
      </c>
      <c r="J205" s="18">
        <f>Model!$W$17*((drdp!D205)*'MSXY-TI1S'!$B205+(drdp!G205)*'MSXY-TI1S'!$C205+(drdp!J205)*'MSXY-TI1S'!$D205)</f>
        <v>0</v>
      </c>
      <c r="K205" s="21">
        <f>SUM(E$3:E204)+H205</f>
        <v>-5.1735184795585916</v>
      </c>
      <c r="L205" s="21">
        <f>SUM(F$3:F204)+I205</f>
        <v>1.3862400986252135</v>
      </c>
      <c r="M205" s="21">
        <f>SUM(G$3:G204)+J205</f>
        <v>0</v>
      </c>
      <c r="N205" s="19">
        <f t="shared" si="19"/>
        <v>26.765293458334241</v>
      </c>
      <c r="O205" s="19">
        <f t="shared" si="20"/>
        <v>1.9216616110364415</v>
      </c>
      <c r="P205" s="19">
        <f t="shared" si="21"/>
        <v>0</v>
      </c>
      <c r="Q205" s="19">
        <f t="shared" si="22"/>
        <v>-7.1717387673426662</v>
      </c>
      <c r="R205" s="19">
        <f t="shared" si="23"/>
        <v>0</v>
      </c>
      <c r="S205" s="19">
        <f t="shared" si="24"/>
        <v>0</v>
      </c>
    </row>
    <row r="206" spans="1:19" x14ac:dyDescent="0.25">
      <c r="A206" s="26">
        <f>Wellpath!E206</f>
        <v>6090</v>
      </c>
      <c r="B206" s="22">
        <v>0</v>
      </c>
      <c r="C206" s="22">
        <v>0</v>
      </c>
      <c r="D206" s="22">
        <f>SIN(Wellpath!$L206) * SIN(Wellpath!$O206) * (TAN(Dip) * COS(Wellpath!$L206) + SIN(Wellpath!$L206) * COS(Wellpath!$O206)) / SQRT(2)</f>
        <v>0.13244343124079169</v>
      </c>
      <c r="E206" s="20">
        <f>Model!$W$17*((drdp!B206+drdp!K206)*'MSXY-TI1S'!$B206+(drdp!E206+drdp!N206)*'MSXY-TI1S'!$C206+(drdp!H206+drdp!Q206)*'MSXY-TI1S'!$D206)</f>
        <v>-6.140665476375414E-3</v>
      </c>
      <c r="F206" s="20">
        <f>Model!$W$17*((drdp!C206+drdp!L206)*'MSXY-TI1S'!$B206+(drdp!F206+drdp!O206)*'MSXY-TI1S'!$C206+(drdp!I206+drdp!R206)*'MSXY-TI1S'!$D206)</f>
        <v>1.6453863553844675E-3</v>
      </c>
      <c r="G206" s="20">
        <f>Model!$W$17*((drdp!D206+drdp!M206)*'MSXY-TI1S'!$B206+(drdp!G206+drdp!P206)*'MSXY-TI1S'!$C206+(drdp!J206+drdp!S206)*'MSXY-TI1S'!$D206)</f>
        <v>0</v>
      </c>
      <c r="H206" s="18">
        <f>Model!$W$17*((drdp!B206)*'MSXY-TI1S'!$B206+(drdp!E206)*'MSXY-TI1S'!$C206+(drdp!H206)*'MSXY-TI1S'!$D206)</f>
        <v>-3.070332738187707E-3</v>
      </c>
      <c r="I206" s="18">
        <f>Model!$W$17*((drdp!C206)*'MSXY-TI1S'!$B206+(drdp!F206)*'MSXY-TI1S'!$C206+(drdp!I206)*'MSXY-TI1S'!$D206)</f>
        <v>8.2269317769223375E-4</v>
      </c>
      <c r="J206" s="18">
        <f>Model!$W$17*((drdp!D206)*'MSXY-TI1S'!$B206+(drdp!G206)*'MSXY-TI1S'!$C206+(drdp!J206)*'MSXY-TI1S'!$D206)</f>
        <v>0</v>
      </c>
      <c r="K206" s="21">
        <f>SUM(E$3:E205)+H206</f>
        <v>-5.1796591450349672</v>
      </c>
      <c r="L206" s="21">
        <f>SUM(F$3:F205)+I206</f>
        <v>1.3878854849805979</v>
      </c>
      <c r="M206" s="21">
        <f>SUM(G$3:G205)+J206</f>
        <v>0</v>
      </c>
      <c r="N206" s="19">
        <f t="shared" si="19"/>
        <v>26.828868858744368</v>
      </c>
      <c r="O206" s="19">
        <f t="shared" si="20"/>
        <v>1.9262261194198296</v>
      </c>
      <c r="P206" s="19">
        <f t="shared" si="21"/>
        <v>0</v>
      </c>
      <c r="Q206" s="19">
        <f t="shared" si="22"/>
        <v>-7.1887737445410451</v>
      </c>
      <c r="R206" s="19">
        <f t="shared" si="23"/>
        <v>0</v>
      </c>
      <c r="S206" s="19">
        <f t="shared" si="24"/>
        <v>0</v>
      </c>
    </row>
    <row r="207" spans="1:19" x14ac:dyDescent="0.25">
      <c r="A207" s="26">
        <f>Wellpath!E207</f>
        <v>6120</v>
      </c>
      <c r="B207" s="22">
        <v>0</v>
      </c>
      <c r="C207" s="22">
        <v>0</v>
      </c>
      <c r="D207" s="22">
        <f>SIN(Wellpath!$L207) * SIN(Wellpath!$O207) * (TAN(Dip) * COS(Wellpath!$L207) + SIN(Wellpath!$L207) * COS(Wellpath!$O207)) / SQRT(2)</f>
        <v>0.13244343124079169</v>
      </c>
      <c r="E207" s="20">
        <f>Model!$W$17*((drdp!B207+drdp!K207)*'MSXY-TI1S'!$B207+(drdp!E207+drdp!N207)*'MSXY-TI1S'!$C207+(drdp!H207+drdp!Q207)*'MSXY-TI1S'!$D207)</f>
        <v>-6.140665476375414E-3</v>
      </c>
      <c r="F207" s="20">
        <f>Model!$W$17*((drdp!C207+drdp!L207)*'MSXY-TI1S'!$B207+(drdp!F207+drdp!O207)*'MSXY-TI1S'!$C207+(drdp!I207+drdp!R207)*'MSXY-TI1S'!$D207)</f>
        <v>1.6453863553844675E-3</v>
      </c>
      <c r="G207" s="20">
        <f>Model!$W$17*((drdp!D207+drdp!M207)*'MSXY-TI1S'!$B207+(drdp!G207+drdp!P207)*'MSXY-TI1S'!$C207+(drdp!J207+drdp!S207)*'MSXY-TI1S'!$D207)</f>
        <v>0</v>
      </c>
      <c r="H207" s="18">
        <f>Model!$W$17*((drdp!B207)*'MSXY-TI1S'!$B207+(drdp!E207)*'MSXY-TI1S'!$C207+(drdp!H207)*'MSXY-TI1S'!$D207)</f>
        <v>-3.070332738187707E-3</v>
      </c>
      <c r="I207" s="18">
        <f>Model!$W$17*((drdp!C207)*'MSXY-TI1S'!$B207+(drdp!F207)*'MSXY-TI1S'!$C207+(drdp!I207)*'MSXY-TI1S'!$D207)</f>
        <v>8.2269317769223375E-4</v>
      </c>
      <c r="J207" s="18">
        <f>Model!$W$17*((drdp!D207)*'MSXY-TI1S'!$B207+(drdp!G207)*'MSXY-TI1S'!$C207+(drdp!J207)*'MSXY-TI1S'!$D207)</f>
        <v>0</v>
      </c>
      <c r="K207" s="21">
        <f>SUM(E$3:E206)+H207</f>
        <v>-5.1857998105113428</v>
      </c>
      <c r="L207" s="21">
        <f>SUM(F$3:F206)+I207</f>
        <v>1.3895308713359824</v>
      </c>
      <c r="M207" s="21">
        <f>SUM(G$3:G206)+J207</f>
        <v>0</v>
      </c>
      <c r="N207" s="19">
        <f t="shared" si="19"/>
        <v>26.892519674699479</v>
      </c>
      <c r="O207" s="19">
        <f t="shared" si="20"/>
        <v>1.9307960423957344</v>
      </c>
      <c r="P207" s="19">
        <f t="shared" si="21"/>
        <v>0</v>
      </c>
      <c r="Q207" s="19">
        <f t="shared" si="22"/>
        <v>-7.2058289292737987</v>
      </c>
      <c r="R207" s="19">
        <f t="shared" si="23"/>
        <v>0</v>
      </c>
      <c r="S207" s="19">
        <f t="shared" si="24"/>
        <v>0</v>
      </c>
    </row>
    <row r="208" spans="1:19" x14ac:dyDescent="0.25">
      <c r="A208" s="26">
        <f>Wellpath!E208</f>
        <v>6150</v>
      </c>
      <c r="B208" s="22">
        <v>0</v>
      </c>
      <c r="C208" s="22">
        <v>0</v>
      </c>
      <c r="D208" s="22">
        <f>SIN(Wellpath!$L208) * SIN(Wellpath!$O208) * (TAN(Dip) * COS(Wellpath!$L208) + SIN(Wellpath!$L208) * COS(Wellpath!$O208)) / SQRT(2)</f>
        <v>0.13244343124079169</v>
      </c>
      <c r="E208" s="20">
        <f>Model!$W$17*((drdp!B208+drdp!K208)*'MSXY-TI1S'!$B208+(drdp!E208+drdp!N208)*'MSXY-TI1S'!$C208+(drdp!H208+drdp!Q208)*'MSXY-TI1S'!$D208)</f>
        <v>-6.140665476375414E-3</v>
      </c>
      <c r="F208" s="20">
        <f>Model!$W$17*((drdp!C208+drdp!L208)*'MSXY-TI1S'!$B208+(drdp!F208+drdp!O208)*'MSXY-TI1S'!$C208+(drdp!I208+drdp!R208)*'MSXY-TI1S'!$D208)</f>
        <v>1.6453863553844675E-3</v>
      </c>
      <c r="G208" s="20">
        <f>Model!$W$17*((drdp!D208+drdp!M208)*'MSXY-TI1S'!$B208+(drdp!G208+drdp!P208)*'MSXY-TI1S'!$C208+(drdp!J208+drdp!S208)*'MSXY-TI1S'!$D208)</f>
        <v>0</v>
      </c>
      <c r="H208" s="18">
        <f>Model!$W$17*((drdp!B208)*'MSXY-TI1S'!$B208+(drdp!E208)*'MSXY-TI1S'!$C208+(drdp!H208)*'MSXY-TI1S'!$D208)</f>
        <v>-3.070332738187707E-3</v>
      </c>
      <c r="I208" s="18">
        <f>Model!$W$17*((drdp!C208)*'MSXY-TI1S'!$B208+(drdp!F208)*'MSXY-TI1S'!$C208+(drdp!I208)*'MSXY-TI1S'!$D208)</f>
        <v>8.2269317769223375E-4</v>
      </c>
      <c r="J208" s="18">
        <f>Model!$W$17*((drdp!D208)*'MSXY-TI1S'!$B208+(drdp!G208)*'MSXY-TI1S'!$C208+(drdp!J208)*'MSXY-TI1S'!$D208)</f>
        <v>0</v>
      </c>
      <c r="K208" s="21">
        <f>SUM(E$3:E207)+H208</f>
        <v>-5.1919404759877184</v>
      </c>
      <c r="L208" s="21">
        <f>SUM(F$3:F207)+I208</f>
        <v>1.3911762576913669</v>
      </c>
      <c r="M208" s="21">
        <f>SUM(G$3:G207)+J208</f>
        <v>0</v>
      </c>
      <c r="N208" s="19">
        <f t="shared" si="19"/>
        <v>26.956245906199577</v>
      </c>
      <c r="O208" s="19">
        <f t="shared" si="20"/>
        <v>1.9353713799641565</v>
      </c>
      <c r="P208" s="19">
        <f t="shared" si="21"/>
        <v>0</v>
      </c>
      <c r="Q208" s="19">
        <f t="shared" si="22"/>
        <v>-7.2229043215409279</v>
      </c>
      <c r="R208" s="19">
        <f t="shared" si="23"/>
        <v>0</v>
      </c>
      <c r="S208" s="19">
        <f t="shared" si="24"/>
        <v>0</v>
      </c>
    </row>
    <row r="209" spans="1:19" x14ac:dyDescent="0.25">
      <c r="A209" s="26">
        <f>Wellpath!E209</f>
        <v>6180</v>
      </c>
      <c r="B209" s="22">
        <v>0</v>
      </c>
      <c r="C209" s="22">
        <v>0</v>
      </c>
      <c r="D209" s="22">
        <f>SIN(Wellpath!$L209) * SIN(Wellpath!$O209) * (TAN(Dip) * COS(Wellpath!$L209) + SIN(Wellpath!$L209) * COS(Wellpath!$O209)) / SQRT(2)</f>
        <v>0.13244343124079169</v>
      </c>
      <c r="E209" s="20">
        <f>Model!$W$17*((drdp!B209+drdp!K209)*'MSXY-TI1S'!$B209+(drdp!E209+drdp!N209)*'MSXY-TI1S'!$C209+(drdp!H209+drdp!Q209)*'MSXY-TI1S'!$D209)</f>
        <v>-6.140665476375414E-3</v>
      </c>
      <c r="F209" s="20">
        <f>Model!$W$17*((drdp!C209+drdp!L209)*'MSXY-TI1S'!$B209+(drdp!F209+drdp!O209)*'MSXY-TI1S'!$C209+(drdp!I209+drdp!R209)*'MSXY-TI1S'!$D209)</f>
        <v>1.6453863553844675E-3</v>
      </c>
      <c r="G209" s="20">
        <f>Model!$W$17*((drdp!D209+drdp!M209)*'MSXY-TI1S'!$B209+(drdp!G209+drdp!P209)*'MSXY-TI1S'!$C209+(drdp!J209+drdp!S209)*'MSXY-TI1S'!$D209)</f>
        <v>0</v>
      </c>
      <c r="H209" s="18">
        <f>Model!$W$17*((drdp!B209)*'MSXY-TI1S'!$B209+(drdp!E209)*'MSXY-TI1S'!$C209+(drdp!H209)*'MSXY-TI1S'!$D209)</f>
        <v>-3.070332738187707E-3</v>
      </c>
      <c r="I209" s="18">
        <f>Model!$W$17*((drdp!C209)*'MSXY-TI1S'!$B209+(drdp!F209)*'MSXY-TI1S'!$C209+(drdp!I209)*'MSXY-TI1S'!$D209)</f>
        <v>8.2269317769223375E-4</v>
      </c>
      <c r="J209" s="18">
        <f>Model!$W$17*((drdp!D209)*'MSXY-TI1S'!$B209+(drdp!G209)*'MSXY-TI1S'!$C209+(drdp!J209)*'MSXY-TI1S'!$D209)</f>
        <v>0</v>
      </c>
      <c r="K209" s="21">
        <f>SUM(E$3:E208)+H209</f>
        <v>-5.1980811414640939</v>
      </c>
      <c r="L209" s="21">
        <f>SUM(F$3:F208)+I209</f>
        <v>1.3928216440467514</v>
      </c>
      <c r="M209" s="21">
        <f>SUM(G$3:G208)+J209</f>
        <v>0</v>
      </c>
      <c r="N209" s="19">
        <f t="shared" si="19"/>
        <v>27.020047553244659</v>
      </c>
      <c r="O209" s="19">
        <f t="shared" si="20"/>
        <v>1.9399521321250954</v>
      </c>
      <c r="P209" s="19">
        <f t="shared" si="21"/>
        <v>0</v>
      </c>
      <c r="Q209" s="19">
        <f t="shared" si="22"/>
        <v>-7.2399999213424335</v>
      </c>
      <c r="R209" s="19">
        <f t="shared" si="23"/>
        <v>0</v>
      </c>
      <c r="S209" s="19">
        <f t="shared" si="24"/>
        <v>0</v>
      </c>
    </row>
    <row r="210" spans="1:19" x14ac:dyDescent="0.25">
      <c r="A210" s="26">
        <f>Wellpath!E210</f>
        <v>6210</v>
      </c>
      <c r="B210" s="22">
        <v>0</v>
      </c>
      <c r="C210" s="22">
        <v>0</v>
      </c>
      <c r="D210" s="22">
        <f>SIN(Wellpath!$L210) * SIN(Wellpath!$O210) * (TAN(Dip) * COS(Wellpath!$L210) + SIN(Wellpath!$L210) * COS(Wellpath!$O210)) / SQRT(2)</f>
        <v>0.13244343124079169</v>
      </c>
      <c r="E210" s="20">
        <f>Model!$W$17*((drdp!B210+drdp!K210)*'MSXY-TI1S'!$B210+(drdp!E210+drdp!N210)*'MSXY-TI1S'!$C210+(drdp!H210+drdp!Q210)*'MSXY-TI1S'!$D210)</f>
        <v>-6.140665476375414E-3</v>
      </c>
      <c r="F210" s="20">
        <f>Model!$W$17*((drdp!C210+drdp!L210)*'MSXY-TI1S'!$B210+(drdp!F210+drdp!O210)*'MSXY-TI1S'!$C210+(drdp!I210+drdp!R210)*'MSXY-TI1S'!$D210)</f>
        <v>1.6453863553844675E-3</v>
      </c>
      <c r="G210" s="20">
        <f>Model!$W$17*((drdp!D210+drdp!M210)*'MSXY-TI1S'!$B210+(drdp!G210+drdp!P210)*'MSXY-TI1S'!$C210+(drdp!J210+drdp!S210)*'MSXY-TI1S'!$D210)</f>
        <v>0</v>
      </c>
      <c r="H210" s="18">
        <f>Model!$W$17*((drdp!B210)*'MSXY-TI1S'!$B210+(drdp!E210)*'MSXY-TI1S'!$C210+(drdp!H210)*'MSXY-TI1S'!$D210)</f>
        <v>-3.070332738187707E-3</v>
      </c>
      <c r="I210" s="18">
        <f>Model!$W$17*((drdp!C210)*'MSXY-TI1S'!$B210+(drdp!F210)*'MSXY-TI1S'!$C210+(drdp!I210)*'MSXY-TI1S'!$D210)</f>
        <v>8.2269317769223375E-4</v>
      </c>
      <c r="J210" s="18">
        <f>Model!$W$17*((drdp!D210)*'MSXY-TI1S'!$B210+(drdp!G210)*'MSXY-TI1S'!$C210+(drdp!J210)*'MSXY-TI1S'!$D210)</f>
        <v>0</v>
      </c>
      <c r="K210" s="21">
        <f>SUM(E$3:E209)+H210</f>
        <v>-5.2042218069404695</v>
      </c>
      <c r="L210" s="21">
        <f>SUM(F$3:F209)+I210</f>
        <v>1.3944670304021358</v>
      </c>
      <c r="M210" s="21">
        <f>SUM(G$3:G209)+J210</f>
        <v>0</v>
      </c>
      <c r="N210" s="19">
        <f t="shared" si="19"/>
        <v>27.083924615834725</v>
      </c>
      <c r="O210" s="19">
        <f t="shared" si="20"/>
        <v>1.9445382988785511</v>
      </c>
      <c r="P210" s="19">
        <f t="shared" si="21"/>
        <v>0</v>
      </c>
      <c r="Q210" s="19">
        <f t="shared" si="22"/>
        <v>-7.2571157286783139</v>
      </c>
      <c r="R210" s="19">
        <f t="shared" si="23"/>
        <v>0</v>
      </c>
      <c r="S210" s="19">
        <f t="shared" si="24"/>
        <v>0</v>
      </c>
    </row>
    <row r="211" spans="1:19" x14ac:dyDescent="0.25">
      <c r="A211" s="26">
        <f>Wellpath!E211</f>
        <v>6240</v>
      </c>
      <c r="B211" s="22">
        <v>0</v>
      </c>
      <c r="C211" s="22">
        <v>0</v>
      </c>
      <c r="D211" s="22">
        <f>SIN(Wellpath!$L211) * SIN(Wellpath!$O211) * (TAN(Dip) * COS(Wellpath!$L211) + SIN(Wellpath!$L211) * COS(Wellpath!$O211)) / SQRT(2)</f>
        <v>0.13244343124079169</v>
      </c>
      <c r="E211" s="20">
        <f>Model!$W$17*((drdp!B211+drdp!K211)*'MSXY-TI1S'!$B211+(drdp!E211+drdp!N211)*'MSXY-TI1S'!$C211+(drdp!H211+drdp!Q211)*'MSXY-TI1S'!$D211)</f>
        <v>-6.140665476375414E-3</v>
      </c>
      <c r="F211" s="20">
        <f>Model!$W$17*((drdp!C211+drdp!L211)*'MSXY-TI1S'!$B211+(drdp!F211+drdp!O211)*'MSXY-TI1S'!$C211+(drdp!I211+drdp!R211)*'MSXY-TI1S'!$D211)</f>
        <v>1.6453863553844675E-3</v>
      </c>
      <c r="G211" s="20">
        <f>Model!$W$17*((drdp!D211+drdp!M211)*'MSXY-TI1S'!$B211+(drdp!G211+drdp!P211)*'MSXY-TI1S'!$C211+(drdp!J211+drdp!S211)*'MSXY-TI1S'!$D211)</f>
        <v>0</v>
      </c>
      <c r="H211" s="18">
        <f>Model!$W$17*((drdp!B211)*'MSXY-TI1S'!$B211+(drdp!E211)*'MSXY-TI1S'!$C211+(drdp!H211)*'MSXY-TI1S'!$D211)</f>
        <v>-3.070332738187707E-3</v>
      </c>
      <c r="I211" s="18">
        <f>Model!$W$17*((drdp!C211)*'MSXY-TI1S'!$B211+(drdp!F211)*'MSXY-TI1S'!$C211+(drdp!I211)*'MSXY-TI1S'!$D211)</f>
        <v>8.2269317769223375E-4</v>
      </c>
      <c r="J211" s="18">
        <f>Model!$W$17*((drdp!D211)*'MSXY-TI1S'!$B211+(drdp!G211)*'MSXY-TI1S'!$C211+(drdp!J211)*'MSXY-TI1S'!$D211)</f>
        <v>0</v>
      </c>
      <c r="K211" s="21">
        <f>SUM(E$3:E210)+H211</f>
        <v>-5.2103624724168451</v>
      </c>
      <c r="L211" s="21">
        <f>SUM(F$3:F210)+I211</f>
        <v>1.3961124167575203</v>
      </c>
      <c r="M211" s="21">
        <f>SUM(G$3:G210)+J211</f>
        <v>0</v>
      </c>
      <c r="N211" s="19">
        <f t="shared" si="19"/>
        <v>27.147877093969779</v>
      </c>
      <c r="O211" s="19">
        <f t="shared" si="20"/>
        <v>1.949129880224524</v>
      </c>
      <c r="P211" s="19">
        <f t="shared" si="21"/>
        <v>0</v>
      </c>
      <c r="Q211" s="19">
        <f t="shared" si="22"/>
        <v>-7.2742517435485707</v>
      </c>
      <c r="R211" s="19">
        <f t="shared" si="23"/>
        <v>0</v>
      </c>
      <c r="S211" s="19">
        <f t="shared" si="24"/>
        <v>0</v>
      </c>
    </row>
    <row r="212" spans="1:19" x14ac:dyDescent="0.25">
      <c r="A212" s="26">
        <f>Wellpath!E212</f>
        <v>6270</v>
      </c>
      <c r="B212" s="22">
        <v>0</v>
      </c>
      <c r="C212" s="22">
        <v>0</v>
      </c>
      <c r="D212" s="22">
        <f>SIN(Wellpath!$L212) * SIN(Wellpath!$O212) * (TAN(Dip) * COS(Wellpath!$L212) + SIN(Wellpath!$L212) * COS(Wellpath!$O212)) / SQRT(2)</f>
        <v>0.13244343124079169</v>
      </c>
      <c r="E212" s="20">
        <f>Model!$W$17*((drdp!B212+drdp!K212)*'MSXY-TI1S'!$B212+(drdp!E212+drdp!N212)*'MSXY-TI1S'!$C212+(drdp!H212+drdp!Q212)*'MSXY-TI1S'!$D212)</f>
        <v>-6.140665476375414E-3</v>
      </c>
      <c r="F212" s="20">
        <f>Model!$W$17*((drdp!C212+drdp!L212)*'MSXY-TI1S'!$B212+(drdp!F212+drdp!O212)*'MSXY-TI1S'!$C212+(drdp!I212+drdp!R212)*'MSXY-TI1S'!$D212)</f>
        <v>1.6453863553844675E-3</v>
      </c>
      <c r="G212" s="20">
        <f>Model!$W$17*((drdp!D212+drdp!M212)*'MSXY-TI1S'!$B212+(drdp!G212+drdp!P212)*'MSXY-TI1S'!$C212+(drdp!J212+drdp!S212)*'MSXY-TI1S'!$D212)</f>
        <v>0</v>
      </c>
      <c r="H212" s="18">
        <f>Model!$W$17*((drdp!B212)*'MSXY-TI1S'!$B212+(drdp!E212)*'MSXY-TI1S'!$C212+(drdp!H212)*'MSXY-TI1S'!$D212)</f>
        <v>-3.070332738187707E-3</v>
      </c>
      <c r="I212" s="18">
        <f>Model!$W$17*((drdp!C212)*'MSXY-TI1S'!$B212+(drdp!F212)*'MSXY-TI1S'!$C212+(drdp!I212)*'MSXY-TI1S'!$D212)</f>
        <v>8.2269317769223375E-4</v>
      </c>
      <c r="J212" s="18">
        <f>Model!$W$17*((drdp!D212)*'MSXY-TI1S'!$B212+(drdp!G212)*'MSXY-TI1S'!$C212+(drdp!J212)*'MSXY-TI1S'!$D212)</f>
        <v>0</v>
      </c>
      <c r="K212" s="21">
        <f>SUM(E$3:E211)+H212</f>
        <v>-5.2165031378932207</v>
      </c>
      <c r="L212" s="21">
        <f>SUM(F$3:F211)+I212</f>
        <v>1.3977578031129048</v>
      </c>
      <c r="M212" s="21">
        <f>SUM(G$3:G211)+J212</f>
        <v>0</v>
      </c>
      <c r="N212" s="19">
        <f t="shared" si="19"/>
        <v>27.211904987649817</v>
      </c>
      <c r="O212" s="19">
        <f t="shared" si="20"/>
        <v>1.9537268761630138</v>
      </c>
      <c r="P212" s="19">
        <f t="shared" si="21"/>
        <v>0</v>
      </c>
      <c r="Q212" s="19">
        <f t="shared" si="22"/>
        <v>-7.2914079659532023</v>
      </c>
      <c r="R212" s="19">
        <f t="shared" si="23"/>
        <v>0</v>
      </c>
      <c r="S212" s="19">
        <f t="shared" si="24"/>
        <v>0</v>
      </c>
    </row>
    <row r="213" spans="1:19" x14ac:dyDescent="0.25">
      <c r="A213" s="26">
        <f>Wellpath!E213</f>
        <v>6300</v>
      </c>
      <c r="B213" s="22">
        <v>0</v>
      </c>
      <c r="C213" s="22">
        <v>0</v>
      </c>
      <c r="D213" s="22">
        <f>SIN(Wellpath!$L213) * SIN(Wellpath!$O213) * (TAN(Dip) * COS(Wellpath!$L213) + SIN(Wellpath!$L213) * COS(Wellpath!$O213)) / SQRT(2)</f>
        <v>0.13244343124079169</v>
      </c>
      <c r="E213" s="20">
        <f>Model!$W$17*((drdp!B213+drdp!K213)*'MSXY-TI1S'!$B213+(drdp!E213+drdp!N213)*'MSXY-TI1S'!$C213+(drdp!H213+drdp!Q213)*'MSXY-TI1S'!$D213)</f>
        <v>-6.140665476375414E-3</v>
      </c>
      <c r="F213" s="20">
        <f>Model!$W$17*((drdp!C213+drdp!L213)*'MSXY-TI1S'!$B213+(drdp!F213+drdp!O213)*'MSXY-TI1S'!$C213+(drdp!I213+drdp!R213)*'MSXY-TI1S'!$D213)</f>
        <v>1.6453863553844675E-3</v>
      </c>
      <c r="G213" s="20">
        <f>Model!$W$17*((drdp!D213+drdp!M213)*'MSXY-TI1S'!$B213+(drdp!G213+drdp!P213)*'MSXY-TI1S'!$C213+(drdp!J213+drdp!S213)*'MSXY-TI1S'!$D213)</f>
        <v>0</v>
      </c>
      <c r="H213" s="18">
        <f>Model!$W$17*((drdp!B213)*'MSXY-TI1S'!$B213+(drdp!E213)*'MSXY-TI1S'!$C213+(drdp!H213)*'MSXY-TI1S'!$D213)</f>
        <v>-3.070332738187707E-3</v>
      </c>
      <c r="I213" s="18">
        <f>Model!$W$17*((drdp!C213)*'MSXY-TI1S'!$B213+(drdp!F213)*'MSXY-TI1S'!$C213+(drdp!I213)*'MSXY-TI1S'!$D213)</f>
        <v>8.2269317769223375E-4</v>
      </c>
      <c r="J213" s="18">
        <f>Model!$W$17*((drdp!D213)*'MSXY-TI1S'!$B213+(drdp!G213)*'MSXY-TI1S'!$C213+(drdp!J213)*'MSXY-TI1S'!$D213)</f>
        <v>0</v>
      </c>
      <c r="K213" s="21">
        <f>SUM(E$3:E212)+H213</f>
        <v>-5.2226438033695963</v>
      </c>
      <c r="L213" s="21">
        <f>SUM(F$3:F212)+I213</f>
        <v>1.3994031894682892</v>
      </c>
      <c r="M213" s="21">
        <f>SUM(G$3:G212)+J213</f>
        <v>0</v>
      </c>
      <c r="N213" s="19">
        <f t="shared" si="19"/>
        <v>27.276008296874842</v>
      </c>
      <c r="O213" s="19">
        <f t="shared" si="20"/>
        <v>1.9583292866940205</v>
      </c>
      <c r="P213" s="19">
        <f t="shared" si="21"/>
        <v>0</v>
      </c>
      <c r="Q213" s="19">
        <f t="shared" si="22"/>
        <v>-7.3085843958922103</v>
      </c>
      <c r="R213" s="19">
        <f t="shared" si="23"/>
        <v>0</v>
      </c>
      <c r="S213" s="19">
        <f t="shared" si="24"/>
        <v>0</v>
      </c>
    </row>
    <row r="214" spans="1:19" x14ac:dyDescent="0.25">
      <c r="A214" s="26">
        <f>Wellpath!E214</f>
        <v>6330</v>
      </c>
      <c r="B214" s="22">
        <v>0</v>
      </c>
      <c r="C214" s="22">
        <v>0</v>
      </c>
      <c r="D214" s="22">
        <f>SIN(Wellpath!$L214) * SIN(Wellpath!$O214) * (TAN(Dip) * COS(Wellpath!$L214) + SIN(Wellpath!$L214) * COS(Wellpath!$O214)) / SQRT(2)</f>
        <v>0.13244343124079169</v>
      </c>
      <c r="E214" s="20">
        <f>Model!$W$17*((drdp!B214+drdp!K214)*'MSXY-TI1S'!$B214+(drdp!E214+drdp!N214)*'MSXY-TI1S'!$C214+(drdp!H214+drdp!Q214)*'MSXY-TI1S'!$D214)</f>
        <v>-6.140665476375414E-3</v>
      </c>
      <c r="F214" s="20">
        <f>Model!$W$17*((drdp!C214+drdp!L214)*'MSXY-TI1S'!$B214+(drdp!F214+drdp!O214)*'MSXY-TI1S'!$C214+(drdp!I214+drdp!R214)*'MSXY-TI1S'!$D214)</f>
        <v>1.6453863553844675E-3</v>
      </c>
      <c r="G214" s="20">
        <f>Model!$W$17*((drdp!D214+drdp!M214)*'MSXY-TI1S'!$B214+(drdp!G214+drdp!P214)*'MSXY-TI1S'!$C214+(drdp!J214+drdp!S214)*'MSXY-TI1S'!$D214)</f>
        <v>0</v>
      </c>
      <c r="H214" s="18">
        <f>Model!$W$17*((drdp!B214)*'MSXY-TI1S'!$B214+(drdp!E214)*'MSXY-TI1S'!$C214+(drdp!H214)*'MSXY-TI1S'!$D214)</f>
        <v>-3.070332738187707E-3</v>
      </c>
      <c r="I214" s="18">
        <f>Model!$W$17*((drdp!C214)*'MSXY-TI1S'!$B214+(drdp!F214)*'MSXY-TI1S'!$C214+(drdp!I214)*'MSXY-TI1S'!$D214)</f>
        <v>8.2269317769223375E-4</v>
      </c>
      <c r="J214" s="18">
        <f>Model!$W$17*((drdp!D214)*'MSXY-TI1S'!$B214+(drdp!G214)*'MSXY-TI1S'!$C214+(drdp!J214)*'MSXY-TI1S'!$D214)</f>
        <v>0</v>
      </c>
      <c r="K214" s="21">
        <f>SUM(E$3:E213)+H214</f>
        <v>-5.2287844688459719</v>
      </c>
      <c r="L214" s="21">
        <f>SUM(F$3:F213)+I214</f>
        <v>1.4010485758236737</v>
      </c>
      <c r="M214" s="21">
        <f>SUM(G$3:G213)+J214</f>
        <v>0</v>
      </c>
      <c r="N214" s="19">
        <f t="shared" si="19"/>
        <v>27.340187021644851</v>
      </c>
      <c r="O214" s="19">
        <f t="shared" si="20"/>
        <v>1.9629371118175443</v>
      </c>
      <c r="P214" s="19">
        <f t="shared" si="21"/>
        <v>0</v>
      </c>
      <c r="Q214" s="19">
        <f t="shared" si="22"/>
        <v>-7.3257810333655931</v>
      </c>
      <c r="R214" s="19">
        <f t="shared" si="23"/>
        <v>0</v>
      </c>
      <c r="S214" s="19">
        <f t="shared" si="24"/>
        <v>0</v>
      </c>
    </row>
    <row r="215" spans="1:19" x14ac:dyDescent="0.25">
      <c r="A215" s="26">
        <f>Wellpath!E215</f>
        <v>6360</v>
      </c>
      <c r="B215" s="22">
        <v>0</v>
      </c>
      <c r="C215" s="22">
        <v>0</v>
      </c>
      <c r="D215" s="22">
        <f>SIN(Wellpath!$L215) * SIN(Wellpath!$O215) * (TAN(Dip) * COS(Wellpath!$L215) + SIN(Wellpath!$L215) * COS(Wellpath!$O215)) / SQRT(2)</f>
        <v>0.13244343124079169</v>
      </c>
      <c r="E215" s="20">
        <f>Model!$W$17*((drdp!B215+drdp!K215)*'MSXY-TI1S'!$B215+(drdp!E215+drdp!N215)*'MSXY-TI1S'!$C215+(drdp!H215+drdp!Q215)*'MSXY-TI1S'!$D215)</f>
        <v>-6.140665476375414E-3</v>
      </c>
      <c r="F215" s="20">
        <f>Model!$W$17*((drdp!C215+drdp!L215)*'MSXY-TI1S'!$B215+(drdp!F215+drdp!O215)*'MSXY-TI1S'!$C215+(drdp!I215+drdp!R215)*'MSXY-TI1S'!$D215)</f>
        <v>1.6453863553844675E-3</v>
      </c>
      <c r="G215" s="20">
        <f>Model!$W$17*((drdp!D215+drdp!M215)*'MSXY-TI1S'!$B215+(drdp!G215+drdp!P215)*'MSXY-TI1S'!$C215+(drdp!J215+drdp!S215)*'MSXY-TI1S'!$D215)</f>
        <v>0</v>
      </c>
      <c r="H215" s="18">
        <f>Model!$W$17*((drdp!B215)*'MSXY-TI1S'!$B215+(drdp!E215)*'MSXY-TI1S'!$C215+(drdp!H215)*'MSXY-TI1S'!$D215)</f>
        <v>-3.070332738187707E-3</v>
      </c>
      <c r="I215" s="18">
        <f>Model!$W$17*((drdp!C215)*'MSXY-TI1S'!$B215+(drdp!F215)*'MSXY-TI1S'!$C215+(drdp!I215)*'MSXY-TI1S'!$D215)</f>
        <v>8.2269317769223375E-4</v>
      </c>
      <c r="J215" s="18">
        <f>Model!$W$17*((drdp!D215)*'MSXY-TI1S'!$B215+(drdp!G215)*'MSXY-TI1S'!$C215+(drdp!J215)*'MSXY-TI1S'!$D215)</f>
        <v>0</v>
      </c>
      <c r="K215" s="21">
        <f>SUM(E$3:E214)+H215</f>
        <v>-5.2349251343223475</v>
      </c>
      <c r="L215" s="21">
        <f>SUM(F$3:F214)+I215</f>
        <v>1.4026939621790582</v>
      </c>
      <c r="M215" s="21">
        <f>SUM(G$3:G214)+J215</f>
        <v>0</v>
      </c>
      <c r="N215" s="19">
        <f t="shared" si="19"/>
        <v>27.404441161959848</v>
      </c>
      <c r="O215" s="19">
        <f t="shared" si="20"/>
        <v>1.967550351533585</v>
      </c>
      <c r="P215" s="19">
        <f t="shared" si="21"/>
        <v>0</v>
      </c>
      <c r="Q215" s="19">
        <f t="shared" si="22"/>
        <v>-7.3429978783733523</v>
      </c>
      <c r="R215" s="19">
        <f t="shared" si="23"/>
        <v>0</v>
      </c>
      <c r="S215" s="19">
        <f t="shared" si="24"/>
        <v>0</v>
      </c>
    </row>
    <row r="216" spans="1:19" x14ac:dyDescent="0.25">
      <c r="A216" s="26">
        <f>Wellpath!E216</f>
        <v>6390</v>
      </c>
      <c r="B216" s="22">
        <v>0</v>
      </c>
      <c r="C216" s="22">
        <v>0</v>
      </c>
      <c r="D216" s="22">
        <f>SIN(Wellpath!$L216) * SIN(Wellpath!$O216) * (TAN(Dip) * COS(Wellpath!$L216) + SIN(Wellpath!$L216) * COS(Wellpath!$O216)) / SQRT(2)</f>
        <v>0.13244343124079169</v>
      </c>
      <c r="E216" s="20">
        <f>Model!$W$17*((drdp!B216+drdp!K216)*'MSXY-TI1S'!$B216+(drdp!E216+drdp!N216)*'MSXY-TI1S'!$C216+(drdp!H216+drdp!Q216)*'MSXY-TI1S'!$D216)</f>
        <v>-6.140665476375414E-3</v>
      </c>
      <c r="F216" s="20">
        <f>Model!$W$17*((drdp!C216+drdp!L216)*'MSXY-TI1S'!$B216+(drdp!F216+drdp!O216)*'MSXY-TI1S'!$C216+(drdp!I216+drdp!R216)*'MSXY-TI1S'!$D216)</f>
        <v>1.6453863553844675E-3</v>
      </c>
      <c r="G216" s="20">
        <f>Model!$W$17*((drdp!D216+drdp!M216)*'MSXY-TI1S'!$B216+(drdp!G216+drdp!P216)*'MSXY-TI1S'!$C216+(drdp!J216+drdp!S216)*'MSXY-TI1S'!$D216)</f>
        <v>0</v>
      </c>
      <c r="H216" s="18">
        <f>Model!$W$17*((drdp!B216)*'MSXY-TI1S'!$B216+(drdp!E216)*'MSXY-TI1S'!$C216+(drdp!H216)*'MSXY-TI1S'!$D216)</f>
        <v>-3.070332738187707E-3</v>
      </c>
      <c r="I216" s="18">
        <f>Model!$W$17*((drdp!C216)*'MSXY-TI1S'!$B216+(drdp!F216)*'MSXY-TI1S'!$C216+(drdp!I216)*'MSXY-TI1S'!$D216)</f>
        <v>8.2269317769223375E-4</v>
      </c>
      <c r="J216" s="18">
        <f>Model!$W$17*((drdp!D216)*'MSXY-TI1S'!$B216+(drdp!G216)*'MSXY-TI1S'!$C216+(drdp!J216)*'MSXY-TI1S'!$D216)</f>
        <v>0</v>
      </c>
      <c r="K216" s="21">
        <f>SUM(E$3:E215)+H216</f>
        <v>-5.2410657997987231</v>
      </c>
      <c r="L216" s="21">
        <f>SUM(F$3:F215)+I216</f>
        <v>1.4043393485344426</v>
      </c>
      <c r="M216" s="21">
        <f>SUM(G$3:G215)+J216</f>
        <v>0</v>
      </c>
      <c r="N216" s="19">
        <f t="shared" si="19"/>
        <v>27.468770717819829</v>
      </c>
      <c r="O216" s="19">
        <f t="shared" si="20"/>
        <v>1.9721690058421428</v>
      </c>
      <c r="P216" s="19">
        <f t="shared" si="21"/>
        <v>0</v>
      </c>
      <c r="Q216" s="19">
        <f t="shared" si="22"/>
        <v>-7.3602349309154862</v>
      </c>
      <c r="R216" s="19">
        <f t="shared" si="23"/>
        <v>0</v>
      </c>
      <c r="S216" s="19">
        <f t="shared" si="24"/>
        <v>0</v>
      </c>
    </row>
    <row r="217" spans="1:19" x14ac:dyDescent="0.25">
      <c r="A217" s="26">
        <f>Wellpath!E217</f>
        <v>6420</v>
      </c>
      <c r="B217" s="22">
        <v>0</v>
      </c>
      <c r="C217" s="22">
        <v>0</v>
      </c>
      <c r="D217" s="22">
        <f>SIN(Wellpath!$L217) * SIN(Wellpath!$O217) * (TAN(Dip) * COS(Wellpath!$L217) + SIN(Wellpath!$L217) * COS(Wellpath!$O217)) / SQRT(2)</f>
        <v>0.13244343124079169</v>
      </c>
      <c r="E217" s="20">
        <f>Model!$W$17*((drdp!B217+drdp!K217)*'MSXY-TI1S'!$B217+(drdp!E217+drdp!N217)*'MSXY-TI1S'!$C217+(drdp!H217+drdp!Q217)*'MSXY-TI1S'!$D217)</f>
        <v>-6.140665476375414E-3</v>
      </c>
      <c r="F217" s="20">
        <f>Model!$W$17*((drdp!C217+drdp!L217)*'MSXY-TI1S'!$B217+(drdp!F217+drdp!O217)*'MSXY-TI1S'!$C217+(drdp!I217+drdp!R217)*'MSXY-TI1S'!$D217)</f>
        <v>1.6453863553844675E-3</v>
      </c>
      <c r="G217" s="20">
        <f>Model!$W$17*((drdp!D217+drdp!M217)*'MSXY-TI1S'!$B217+(drdp!G217+drdp!P217)*'MSXY-TI1S'!$C217+(drdp!J217+drdp!S217)*'MSXY-TI1S'!$D217)</f>
        <v>0</v>
      </c>
      <c r="H217" s="18">
        <f>Model!$W$17*((drdp!B217)*'MSXY-TI1S'!$B217+(drdp!E217)*'MSXY-TI1S'!$C217+(drdp!H217)*'MSXY-TI1S'!$D217)</f>
        <v>-3.070332738187707E-3</v>
      </c>
      <c r="I217" s="18">
        <f>Model!$W$17*((drdp!C217)*'MSXY-TI1S'!$B217+(drdp!F217)*'MSXY-TI1S'!$C217+(drdp!I217)*'MSXY-TI1S'!$D217)</f>
        <v>8.2269317769223375E-4</v>
      </c>
      <c r="J217" s="18">
        <f>Model!$W$17*((drdp!D217)*'MSXY-TI1S'!$B217+(drdp!G217)*'MSXY-TI1S'!$C217+(drdp!J217)*'MSXY-TI1S'!$D217)</f>
        <v>0</v>
      </c>
      <c r="K217" s="21">
        <f>SUM(E$3:E216)+H217</f>
        <v>-5.2472064652750987</v>
      </c>
      <c r="L217" s="21">
        <f>SUM(F$3:F216)+I217</f>
        <v>1.4059847348898271</v>
      </c>
      <c r="M217" s="21">
        <f>SUM(G$3:G216)+J217</f>
        <v>0</v>
      </c>
      <c r="N217" s="19">
        <f t="shared" si="19"/>
        <v>27.533175689224795</v>
      </c>
      <c r="O217" s="19">
        <f t="shared" si="20"/>
        <v>1.9767930747432174</v>
      </c>
      <c r="P217" s="19">
        <f t="shared" si="21"/>
        <v>0</v>
      </c>
      <c r="Q217" s="19">
        <f t="shared" si="22"/>
        <v>-7.3774921909919966</v>
      </c>
      <c r="R217" s="19">
        <f t="shared" si="23"/>
        <v>0</v>
      </c>
      <c r="S217" s="19">
        <f t="shared" si="24"/>
        <v>0</v>
      </c>
    </row>
    <row r="218" spans="1:19" x14ac:dyDescent="0.25">
      <c r="A218" s="26">
        <f>Wellpath!E218</f>
        <v>6450</v>
      </c>
      <c r="B218" s="22">
        <v>0</v>
      </c>
      <c r="C218" s="22">
        <v>0</v>
      </c>
      <c r="D218" s="22">
        <f>SIN(Wellpath!$L218) * SIN(Wellpath!$O218) * (TAN(Dip) * COS(Wellpath!$L218) + SIN(Wellpath!$L218) * COS(Wellpath!$O218)) / SQRT(2)</f>
        <v>0.13244343124079169</v>
      </c>
      <c r="E218" s="20">
        <f>Model!$W$17*((drdp!B218+drdp!K218)*'MSXY-TI1S'!$B218+(drdp!E218+drdp!N218)*'MSXY-TI1S'!$C218+(drdp!H218+drdp!Q218)*'MSXY-TI1S'!$D218)</f>
        <v>-6.140665476375414E-3</v>
      </c>
      <c r="F218" s="20">
        <f>Model!$W$17*((drdp!C218+drdp!L218)*'MSXY-TI1S'!$B218+(drdp!F218+drdp!O218)*'MSXY-TI1S'!$C218+(drdp!I218+drdp!R218)*'MSXY-TI1S'!$D218)</f>
        <v>1.6453863553844675E-3</v>
      </c>
      <c r="G218" s="20">
        <f>Model!$W$17*((drdp!D218+drdp!M218)*'MSXY-TI1S'!$B218+(drdp!G218+drdp!P218)*'MSXY-TI1S'!$C218+(drdp!J218+drdp!S218)*'MSXY-TI1S'!$D218)</f>
        <v>0</v>
      </c>
      <c r="H218" s="18">
        <f>Model!$W$17*((drdp!B218)*'MSXY-TI1S'!$B218+(drdp!E218)*'MSXY-TI1S'!$C218+(drdp!H218)*'MSXY-TI1S'!$D218)</f>
        <v>-3.070332738187707E-3</v>
      </c>
      <c r="I218" s="18">
        <f>Model!$W$17*((drdp!C218)*'MSXY-TI1S'!$B218+(drdp!F218)*'MSXY-TI1S'!$C218+(drdp!I218)*'MSXY-TI1S'!$D218)</f>
        <v>8.2269317769223375E-4</v>
      </c>
      <c r="J218" s="18">
        <f>Model!$W$17*((drdp!D218)*'MSXY-TI1S'!$B218+(drdp!G218)*'MSXY-TI1S'!$C218+(drdp!J218)*'MSXY-TI1S'!$D218)</f>
        <v>0</v>
      </c>
      <c r="K218" s="21">
        <f>SUM(E$3:E217)+H218</f>
        <v>-5.2533471307514743</v>
      </c>
      <c r="L218" s="21">
        <f>SUM(F$3:F217)+I218</f>
        <v>1.4076301212452116</v>
      </c>
      <c r="M218" s="21">
        <f>SUM(G$3:G217)+J218</f>
        <v>0</v>
      </c>
      <c r="N218" s="19">
        <f t="shared" si="19"/>
        <v>27.597656076174747</v>
      </c>
      <c r="O218" s="19">
        <f t="shared" si="20"/>
        <v>1.981422558236809</v>
      </c>
      <c r="P218" s="19">
        <f t="shared" si="21"/>
        <v>0</v>
      </c>
      <c r="Q218" s="19">
        <f t="shared" si="22"/>
        <v>-7.3947696586028826</v>
      </c>
      <c r="R218" s="19">
        <f t="shared" si="23"/>
        <v>0</v>
      </c>
      <c r="S218" s="19">
        <f t="shared" si="24"/>
        <v>0</v>
      </c>
    </row>
    <row r="219" spans="1:19" x14ac:dyDescent="0.25">
      <c r="A219" s="26">
        <f>Wellpath!E219</f>
        <v>6480</v>
      </c>
      <c r="B219" s="22">
        <v>0</v>
      </c>
      <c r="C219" s="22">
        <v>0</v>
      </c>
      <c r="D219" s="22">
        <f>SIN(Wellpath!$L219) * SIN(Wellpath!$O219) * (TAN(Dip) * COS(Wellpath!$L219) + SIN(Wellpath!$L219) * COS(Wellpath!$O219)) / SQRT(2)</f>
        <v>0.13244343124079169</v>
      </c>
      <c r="E219" s="20">
        <f>Model!$W$17*((drdp!B219+drdp!K219)*'MSXY-TI1S'!$B219+(drdp!E219+drdp!N219)*'MSXY-TI1S'!$C219+(drdp!H219+drdp!Q219)*'MSXY-TI1S'!$D219)</f>
        <v>-6.140665476375414E-3</v>
      </c>
      <c r="F219" s="20">
        <f>Model!$W$17*((drdp!C219+drdp!L219)*'MSXY-TI1S'!$B219+(drdp!F219+drdp!O219)*'MSXY-TI1S'!$C219+(drdp!I219+drdp!R219)*'MSXY-TI1S'!$D219)</f>
        <v>1.6453863553844675E-3</v>
      </c>
      <c r="G219" s="20">
        <f>Model!$W$17*((drdp!D219+drdp!M219)*'MSXY-TI1S'!$B219+(drdp!G219+drdp!P219)*'MSXY-TI1S'!$C219+(drdp!J219+drdp!S219)*'MSXY-TI1S'!$D219)</f>
        <v>0</v>
      </c>
      <c r="H219" s="18">
        <f>Model!$W$17*((drdp!B219)*'MSXY-TI1S'!$B219+(drdp!E219)*'MSXY-TI1S'!$C219+(drdp!H219)*'MSXY-TI1S'!$D219)</f>
        <v>-3.070332738187707E-3</v>
      </c>
      <c r="I219" s="18">
        <f>Model!$W$17*((drdp!C219)*'MSXY-TI1S'!$B219+(drdp!F219)*'MSXY-TI1S'!$C219+(drdp!I219)*'MSXY-TI1S'!$D219)</f>
        <v>8.2269317769223375E-4</v>
      </c>
      <c r="J219" s="18">
        <f>Model!$W$17*((drdp!D219)*'MSXY-TI1S'!$B219+(drdp!G219)*'MSXY-TI1S'!$C219+(drdp!J219)*'MSXY-TI1S'!$D219)</f>
        <v>0</v>
      </c>
      <c r="K219" s="21">
        <f>SUM(E$3:E218)+H219</f>
        <v>-5.2594877962278499</v>
      </c>
      <c r="L219" s="21">
        <f>SUM(F$3:F218)+I219</f>
        <v>1.4092755076005961</v>
      </c>
      <c r="M219" s="21">
        <f>SUM(G$3:G218)+J219</f>
        <v>0</v>
      </c>
      <c r="N219" s="19">
        <f t="shared" si="19"/>
        <v>27.662211878669684</v>
      </c>
      <c r="O219" s="19">
        <f t="shared" si="20"/>
        <v>1.9860574563229176</v>
      </c>
      <c r="P219" s="19">
        <f t="shared" si="21"/>
        <v>0</v>
      </c>
      <c r="Q219" s="19">
        <f t="shared" si="22"/>
        <v>-7.4120673337481433</v>
      </c>
      <c r="R219" s="19">
        <f t="shared" si="23"/>
        <v>0</v>
      </c>
      <c r="S219" s="19">
        <f t="shared" si="24"/>
        <v>0</v>
      </c>
    </row>
    <row r="220" spans="1:19" x14ac:dyDescent="0.25">
      <c r="A220" s="26">
        <f>Wellpath!E220</f>
        <v>6510</v>
      </c>
      <c r="B220" s="22">
        <v>0</v>
      </c>
      <c r="C220" s="22">
        <v>0</v>
      </c>
      <c r="D220" s="22">
        <f>SIN(Wellpath!$L220) * SIN(Wellpath!$O220) * (TAN(Dip) * COS(Wellpath!$L220) + SIN(Wellpath!$L220) * COS(Wellpath!$O220)) / SQRT(2)</f>
        <v>0.13244343124079169</v>
      </c>
      <c r="E220" s="20">
        <f>Model!$W$17*((drdp!B220+drdp!K220)*'MSXY-TI1S'!$B220+(drdp!E220+drdp!N220)*'MSXY-TI1S'!$C220+(drdp!H220+drdp!Q220)*'MSXY-TI1S'!$D220)</f>
        <v>-6.140665476375414E-3</v>
      </c>
      <c r="F220" s="20">
        <f>Model!$W$17*((drdp!C220+drdp!L220)*'MSXY-TI1S'!$B220+(drdp!F220+drdp!O220)*'MSXY-TI1S'!$C220+(drdp!I220+drdp!R220)*'MSXY-TI1S'!$D220)</f>
        <v>1.6453863553844675E-3</v>
      </c>
      <c r="G220" s="20">
        <f>Model!$W$17*((drdp!D220+drdp!M220)*'MSXY-TI1S'!$B220+(drdp!G220+drdp!P220)*'MSXY-TI1S'!$C220+(drdp!J220+drdp!S220)*'MSXY-TI1S'!$D220)</f>
        <v>0</v>
      </c>
      <c r="H220" s="18">
        <f>Model!$W$17*((drdp!B220)*'MSXY-TI1S'!$B220+(drdp!E220)*'MSXY-TI1S'!$C220+(drdp!H220)*'MSXY-TI1S'!$D220)</f>
        <v>-3.070332738187707E-3</v>
      </c>
      <c r="I220" s="18">
        <f>Model!$W$17*((drdp!C220)*'MSXY-TI1S'!$B220+(drdp!F220)*'MSXY-TI1S'!$C220+(drdp!I220)*'MSXY-TI1S'!$D220)</f>
        <v>8.2269317769223375E-4</v>
      </c>
      <c r="J220" s="18">
        <f>Model!$W$17*((drdp!D220)*'MSXY-TI1S'!$B220+(drdp!G220)*'MSXY-TI1S'!$C220+(drdp!J220)*'MSXY-TI1S'!$D220)</f>
        <v>0</v>
      </c>
      <c r="K220" s="21">
        <f>SUM(E$3:E219)+H220</f>
        <v>-5.2656284617042255</v>
      </c>
      <c r="L220" s="21">
        <f>SUM(F$3:F219)+I220</f>
        <v>1.4109208939559805</v>
      </c>
      <c r="M220" s="21">
        <f>SUM(G$3:G219)+J220</f>
        <v>0</v>
      </c>
      <c r="N220" s="19">
        <f t="shared" si="19"/>
        <v>27.726843096709608</v>
      </c>
      <c r="O220" s="19">
        <f t="shared" si="20"/>
        <v>1.9906977690015433</v>
      </c>
      <c r="P220" s="19">
        <f t="shared" si="21"/>
        <v>0</v>
      </c>
      <c r="Q220" s="19">
        <f t="shared" si="22"/>
        <v>-7.4293852164277805</v>
      </c>
      <c r="R220" s="19">
        <f t="shared" si="23"/>
        <v>0</v>
      </c>
      <c r="S220" s="19">
        <f t="shared" si="24"/>
        <v>0</v>
      </c>
    </row>
    <row r="221" spans="1:19" x14ac:dyDescent="0.25">
      <c r="A221" s="26">
        <f>Wellpath!E221</f>
        <v>6540</v>
      </c>
      <c r="B221" s="22">
        <v>0</v>
      </c>
      <c r="C221" s="22">
        <v>0</v>
      </c>
      <c r="D221" s="22">
        <f>SIN(Wellpath!$L221) * SIN(Wellpath!$O221) * (TAN(Dip) * COS(Wellpath!$L221) + SIN(Wellpath!$L221) * COS(Wellpath!$O221)) / SQRT(2)</f>
        <v>0.13244343124079169</v>
      </c>
      <c r="E221" s="20">
        <f>Model!$W$17*((drdp!B221+drdp!K221)*'MSXY-TI1S'!$B221+(drdp!E221+drdp!N221)*'MSXY-TI1S'!$C221+(drdp!H221+drdp!Q221)*'MSXY-TI1S'!$D221)</f>
        <v>-6.140665476375414E-3</v>
      </c>
      <c r="F221" s="20">
        <f>Model!$W$17*((drdp!C221+drdp!L221)*'MSXY-TI1S'!$B221+(drdp!F221+drdp!O221)*'MSXY-TI1S'!$C221+(drdp!I221+drdp!R221)*'MSXY-TI1S'!$D221)</f>
        <v>1.6453863553844675E-3</v>
      </c>
      <c r="G221" s="20">
        <f>Model!$W$17*((drdp!D221+drdp!M221)*'MSXY-TI1S'!$B221+(drdp!G221+drdp!P221)*'MSXY-TI1S'!$C221+(drdp!J221+drdp!S221)*'MSXY-TI1S'!$D221)</f>
        <v>0</v>
      </c>
      <c r="H221" s="18">
        <f>Model!$W$17*((drdp!B221)*'MSXY-TI1S'!$B221+(drdp!E221)*'MSXY-TI1S'!$C221+(drdp!H221)*'MSXY-TI1S'!$D221)</f>
        <v>-3.070332738187707E-3</v>
      </c>
      <c r="I221" s="18">
        <f>Model!$W$17*((drdp!C221)*'MSXY-TI1S'!$B221+(drdp!F221)*'MSXY-TI1S'!$C221+(drdp!I221)*'MSXY-TI1S'!$D221)</f>
        <v>8.2269317769223375E-4</v>
      </c>
      <c r="J221" s="18">
        <f>Model!$W$17*((drdp!D221)*'MSXY-TI1S'!$B221+(drdp!G221)*'MSXY-TI1S'!$C221+(drdp!J221)*'MSXY-TI1S'!$D221)</f>
        <v>0</v>
      </c>
      <c r="K221" s="21">
        <f>SUM(E$3:E220)+H221</f>
        <v>-5.2717691271806011</v>
      </c>
      <c r="L221" s="21">
        <f>SUM(F$3:F220)+I221</f>
        <v>1.412566280311365</v>
      </c>
      <c r="M221" s="21">
        <f>SUM(G$3:G220)+J221</f>
        <v>0</v>
      </c>
      <c r="N221" s="19">
        <f t="shared" si="19"/>
        <v>27.791549730294516</v>
      </c>
      <c r="O221" s="19">
        <f t="shared" si="20"/>
        <v>1.9953434962726857</v>
      </c>
      <c r="P221" s="19">
        <f t="shared" si="21"/>
        <v>0</v>
      </c>
      <c r="Q221" s="19">
        <f t="shared" si="22"/>
        <v>-7.4467233066417933</v>
      </c>
      <c r="R221" s="19">
        <f t="shared" si="23"/>
        <v>0</v>
      </c>
      <c r="S221" s="19">
        <f t="shared" si="24"/>
        <v>0</v>
      </c>
    </row>
    <row r="222" spans="1:19" x14ac:dyDescent="0.25">
      <c r="A222" s="26">
        <f>Wellpath!E222</f>
        <v>6570</v>
      </c>
      <c r="B222" s="22">
        <v>0</v>
      </c>
      <c r="C222" s="22">
        <v>0</v>
      </c>
      <c r="D222" s="22">
        <f>SIN(Wellpath!$L222) * SIN(Wellpath!$O222) * (TAN(Dip) * COS(Wellpath!$L222) + SIN(Wellpath!$L222) * COS(Wellpath!$O222)) / SQRT(2)</f>
        <v>0.13244343124079169</v>
      </c>
      <c r="E222" s="20">
        <f>Model!$W$17*((drdp!B222+drdp!K222)*'MSXY-TI1S'!$B222+(drdp!E222+drdp!N222)*'MSXY-TI1S'!$C222+(drdp!H222+drdp!Q222)*'MSXY-TI1S'!$D222)</f>
        <v>-6.140665476375414E-3</v>
      </c>
      <c r="F222" s="20">
        <f>Model!$W$17*((drdp!C222+drdp!L222)*'MSXY-TI1S'!$B222+(drdp!F222+drdp!O222)*'MSXY-TI1S'!$C222+(drdp!I222+drdp!R222)*'MSXY-TI1S'!$D222)</f>
        <v>1.6453863553844675E-3</v>
      </c>
      <c r="G222" s="20">
        <f>Model!$W$17*((drdp!D222+drdp!M222)*'MSXY-TI1S'!$B222+(drdp!G222+drdp!P222)*'MSXY-TI1S'!$C222+(drdp!J222+drdp!S222)*'MSXY-TI1S'!$D222)</f>
        <v>0</v>
      </c>
      <c r="H222" s="18">
        <f>Model!$W$17*((drdp!B222)*'MSXY-TI1S'!$B222+(drdp!E222)*'MSXY-TI1S'!$C222+(drdp!H222)*'MSXY-TI1S'!$D222)</f>
        <v>-3.070332738187707E-3</v>
      </c>
      <c r="I222" s="18">
        <f>Model!$W$17*((drdp!C222)*'MSXY-TI1S'!$B222+(drdp!F222)*'MSXY-TI1S'!$C222+(drdp!I222)*'MSXY-TI1S'!$D222)</f>
        <v>8.2269317769223375E-4</v>
      </c>
      <c r="J222" s="18">
        <f>Model!$W$17*((drdp!D222)*'MSXY-TI1S'!$B222+(drdp!G222)*'MSXY-TI1S'!$C222+(drdp!J222)*'MSXY-TI1S'!$D222)</f>
        <v>0</v>
      </c>
      <c r="K222" s="21">
        <f>SUM(E$3:E221)+H222</f>
        <v>-5.2779097926569767</v>
      </c>
      <c r="L222" s="21">
        <f>SUM(F$3:F221)+I222</f>
        <v>1.4142116666667495</v>
      </c>
      <c r="M222" s="21">
        <f>SUM(G$3:G221)+J222</f>
        <v>0</v>
      </c>
      <c r="N222" s="19">
        <f t="shared" si="19"/>
        <v>27.856331779424412</v>
      </c>
      <c r="O222" s="19">
        <f t="shared" si="20"/>
        <v>1.9999946381363454</v>
      </c>
      <c r="P222" s="19">
        <f t="shared" si="21"/>
        <v>0</v>
      </c>
      <c r="Q222" s="19">
        <f t="shared" si="22"/>
        <v>-7.4640816043901808</v>
      </c>
      <c r="R222" s="19">
        <f t="shared" si="23"/>
        <v>0</v>
      </c>
      <c r="S222" s="19">
        <f t="shared" si="24"/>
        <v>0</v>
      </c>
    </row>
    <row r="223" spans="1:19" x14ac:dyDescent="0.25">
      <c r="A223" s="26">
        <f>Wellpath!E223</f>
        <v>6600</v>
      </c>
      <c r="B223" s="22">
        <v>0</v>
      </c>
      <c r="C223" s="22">
        <v>0</v>
      </c>
      <c r="D223" s="22">
        <f>SIN(Wellpath!$L223) * SIN(Wellpath!$O223) * (TAN(Dip) * COS(Wellpath!$L223) + SIN(Wellpath!$L223) * COS(Wellpath!$O223)) / SQRT(2)</f>
        <v>0.13244343124079169</v>
      </c>
      <c r="E223" s="20">
        <f>Model!$W$17*((drdp!B223+drdp!K223)*'MSXY-TI1S'!$B223+(drdp!E223+drdp!N223)*'MSXY-TI1S'!$C223+(drdp!H223+drdp!Q223)*'MSXY-TI1S'!$D223)</f>
        <v>-6.140665476375414E-3</v>
      </c>
      <c r="F223" s="20">
        <f>Model!$W$17*((drdp!C223+drdp!L223)*'MSXY-TI1S'!$B223+(drdp!F223+drdp!O223)*'MSXY-TI1S'!$C223+(drdp!I223+drdp!R223)*'MSXY-TI1S'!$D223)</f>
        <v>1.6453863553844675E-3</v>
      </c>
      <c r="G223" s="20">
        <f>Model!$W$17*((drdp!D223+drdp!M223)*'MSXY-TI1S'!$B223+(drdp!G223+drdp!P223)*'MSXY-TI1S'!$C223+(drdp!J223+drdp!S223)*'MSXY-TI1S'!$D223)</f>
        <v>0</v>
      </c>
      <c r="H223" s="18">
        <f>Model!$W$17*((drdp!B223)*'MSXY-TI1S'!$B223+(drdp!E223)*'MSXY-TI1S'!$C223+(drdp!H223)*'MSXY-TI1S'!$D223)</f>
        <v>-3.070332738187707E-3</v>
      </c>
      <c r="I223" s="18">
        <f>Model!$W$17*((drdp!C223)*'MSXY-TI1S'!$B223+(drdp!F223)*'MSXY-TI1S'!$C223+(drdp!I223)*'MSXY-TI1S'!$D223)</f>
        <v>8.2269317769223375E-4</v>
      </c>
      <c r="J223" s="18">
        <f>Model!$W$17*((drdp!D223)*'MSXY-TI1S'!$B223+(drdp!G223)*'MSXY-TI1S'!$C223+(drdp!J223)*'MSXY-TI1S'!$D223)</f>
        <v>0</v>
      </c>
      <c r="K223" s="21">
        <f>SUM(E$3:E222)+H223</f>
        <v>-5.2840504581333523</v>
      </c>
      <c r="L223" s="21">
        <f>SUM(F$3:F222)+I223</f>
        <v>1.4158570530221339</v>
      </c>
      <c r="M223" s="21">
        <f>SUM(G$3:G222)+J223</f>
        <v>0</v>
      </c>
      <c r="N223" s="19">
        <f t="shared" si="19"/>
        <v>27.921189244099288</v>
      </c>
      <c r="O223" s="19">
        <f t="shared" si="20"/>
        <v>2.0046511945925216</v>
      </c>
      <c r="P223" s="19">
        <f t="shared" si="21"/>
        <v>0</v>
      </c>
      <c r="Q223" s="19">
        <f t="shared" si="22"/>
        <v>-7.4814601096729447</v>
      </c>
      <c r="R223" s="19">
        <f t="shared" si="23"/>
        <v>0</v>
      </c>
      <c r="S223" s="19">
        <f t="shared" si="24"/>
        <v>0</v>
      </c>
    </row>
    <row r="224" spans="1:19" x14ac:dyDescent="0.25">
      <c r="A224" s="26">
        <f>Wellpath!E224</f>
        <v>6630</v>
      </c>
      <c r="B224" s="22">
        <v>0</v>
      </c>
      <c r="C224" s="22">
        <v>0</v>
      </c>
      <c r="D224" s="22">
        <f>SIN(Wellpath!$L224) * SIN(Wellpath!$O224) * (TAN(Dip) * COS(Wellpath!$L224) + SIN(Wellpath!$L224) * COS(Wellpath!$O224)) / SQRT(2)</f>
        <v>0.13244343124079169</v>
      </c>
      <c r="E224" s="20">
        <f>Model!$W$17*((drdp!B224+drdp!K224)*'MSXY-TI1S'!$B224+(drdp!E224+drdp!N224)*'MSXY-TI1S'!$C224+(drdp!H224+drdp!Q224)*'MSXY-TI1S'!$D224)</f>
        <v>-6.140665476375414E-3</v>
      </c>
      <c r="F224" s="20">
        <f>Model!$W$17*((drdp!C224+drdp!L224)*'MSXY-TI1S'!$B224+(drdp!F224+drdp!O224)*'MSXY-TI1S'!$C224+(drdp!I224+drdp!R224)*'MSXY-TI1S'!$D224)</f>
        <v>1.6453863553844675E-3</v>
      </c>
      <c r="G224" s="20">
        <f>Model!$W$17*((drdp!D224+drdp!M224)*'MSXY-TI1S'!$B224+(drdp!G224+drdp!P224)*'MSXY-TI1S'!$C224+(drdp!J224+drdp!S224)*'MSXY-TI1S'!$D224)</f>
        <v>0</v>
      </c>
      <c r="H224" s="18">
        <f>Model!$W$17*((drdp!B224)*'MSXY-TI1S'!$B224+(drdp!E224)*'MSXY-TI1S'!$C224+(drdp!H224)*'MSXY-TI1S'!$D224)</f>
        <v>-3.070332738187707E-3</v>
      </c>
      <c r="I224" s="18">
        <f>Model!$W$17*((drdp!C224)*'MSXY-TI1S'!$B224+(drdp!F224)*'MSXY-TI1S'!$C224+(drdp!I224)*'MSXY-TI1S'!$D224)</f>
        <v>8.2269317769223375E-4</v>
      </c>
      <c r="J224" s="18">
        <f>Model!$W$17*((drdp!D224)*'MSXY-TI1S'!$B224+(drdp!G224)*'MSXY-TI1S'!$C224+(drdp!J224)*'MSXY-TI1S'!$D224)</f>
        <v>0</v>
      </c>
      <c r="K224" s="21">
        <f>SUM(E$3:E223)+H224</f>
        <v>-5.2901911236097279</v>
      </c>
      <c r="L224" s="21">
        <f>SUM(F$3:F223)+I224</f>
        <v>1.4175024393775184</v>
      </c>
      <c r="M224" s="21">
        <f>SUM(G$3:G223)+J224</f>
        <v>0</v>
      </c>
      <c r="N224" s="19">
        <f t="shared" si="19"/>
        <v>27.986122124319156</v>
      </c>
      <c r="O224" s="19">
        <f t="shared" si="20"/>
        <v>2.0093131656412151</v>
      </c>
      <c r="P224" s="19">
        <f t="shared" si="21"/>
        <v>0</v>
      </c>
      <c r="Q224" s="19">
        <f t="shared" si="22"/>
        <v>-7.4988588224900843</v>
      </c>
      <c r="R224" s="19">
        <f t="shared" si="23"/>
        <v>0</v>
      </c>
      <c r="S224" s="19">
        <f t="shared" si="24"/>
        <v>0</v>
      </c>
    </row>
    <row r="225" spans="1:19" x14ac:dyDescent="0.25">
      <c r="A225" s="26">
        <f>Wellpath!E225</f>
        <v>6660</v>
      </c>
      <c r="B225" s="22">
        <v>0</v>
      </c>
      <c r="C225" s="22">
        <v>0</v>
      </c>
      <c r="D225" s="22">
        <f>SIN(Wellpath!$L225) * SIN(Wellpath!$O225) * (TAN(Dip) * COS(Wellpath!$L225) + SIN(Wellpath!$L225) * COS(Wellpath!$O225)) / SQRT(2)</f>
        <v>0.13244343124079169</v>
      </c>
      <c r="E225" s="20">
        <f>Model!$W$17*((drdp!B225+drdp!K225)*'MSXY-TI1S'!$B225+(drdp!E225+drdp!N225)*'MSXY-TI1S'!$C225+(drdp!H225+drdp!Q225)*'MSXY-TI1S'!$D225)</f>
        <v>-6.140665476375414E-3</v>
      </c>
      <c r="F225" s="20">
        <f>Model!$W$17*((drdp!C225+drdp!L225)*'MSXY-TI1S'!$B225+(drdp!F225+drdp!O225)*'MSXY-TI1S'!$C225+(drdp!I225+drdp!R225)*'MSXY-TI1S'!$D225)</f>
        <v>1.6453863553844675E-3</v>
      </c>
      <c r="G225" s="20">
        <f>Model!$W$17*((drdp!D225+drdp!M225)*'MSXY-TI1S'!$B225+(drdp!G225+drdp!P225)*'MSXY-TI1S'!$C225+(drdp!J225+drdp!S225)*'MSXY-TI1S'!$D225)</f>
        <v>0</v>
      </c>
      <c r="H225" s="18">
        <f>Model!$W$17*((drdp!B225)*'MSXY-TI1S'!$B225+(drdp!E225)*'MSXY-TI1S'!$C225+(drdp!H225)*'MSXY-TI1S'!$D225)</f>
        <v>-3.070332738187707E-3</v>
      </c>
      <c r="I225" s="18">
        <f>Model!$W$17*((drdp!C225)*'MSXY-TI1S'!$B225+(drdp!F225)*'MSXY-TI1S'!$C225+(drdp!I225)*'MSXY-TI1S'!$D225)</f>
        <v>8.2269317769223375E-4</v>
      </c>
      <c r="J225" s="18">
        <f>Model!$W$17*((drdp!D225)*'MSXY-TI1S'!$B225+(drdp!G225)*'MSXY-TI1S'!$C225+(drdp!J225)*'MSXY-TI1S'!$D225)</f>
        <v>0</v>
      </c>
      <c r="K225" s="21">
        <f>SUM(E$3:E224)+H225</f>
        <v>-5.2963317890861035</v>
      </c>
      <c r="L225" s="21">
        <f>SUM(F$3:F224)+I225</f>
        <v>1.4191478257329029</v>
      </c>
      <c r="M225" s="21">
        <f>SUM(G$3:G224)+J225</f>
        <v>0</v>
      </c>
      <c r="N225" s="19">
        <f t="shared" si="19"/>
        <v>28.051130420084007</v>
      </c>
      <c r="O225" s="19">
        <f t="shared" si="20"/>
        <v>2.0139805512824256</v>
      </c>
      <c r="P225" s="19">
        <f t="shared" si="21"/>
        <v>0</v>
      </c>
      <c r="Q225" s="19">
        <f t="shared" si="22"/>
        <v>-7.5162777428415994</v>
      </c>
      <c r="R225" s="19">
        <f t="shared" si="23"/>
        <v>0</v>
      </c>
      <c r="S225" s="19">
        <f t="shared" si="24"/>
        <v>0</v>
      </c>
    </row>
    <row r="226" spans="1:19" x14ac:dyDescent="0.25">
      <c r="A226" s="26">
        <f>Wellpath!E226</f>
        <v>6690</v>
      </c>
      <c r="B226" s="22">
        <v>0</v>
      </c>
      <c r="C226" s="22">
        <v>0</v>
      </c>
      <c r="D226" s="22">
        <f>SIN(Wellpath!$L226) * SIN(Wellpath!$O226) * (TAN(Dip) * COS(Wellpath!$L226) + SIN(Wellpath!$L226) * COS(Wellpath!$O226)) / SQRT(2)</f>
        <v>0.13244343124079169</v>
      </c>
      <c r="E226" s="20">
        <f>Model!$W$17*((drdp!B226+drdp!K226)*'MSXY-TI1S'!$B226+(drdp!E226+drdp!N226)*'MSXY-TI1S'!$C226+(drdp!H226+drdp!Q226)*'MSXY-TI1S'!$D226)</f>
        <v>-6.140665476375414E-3</v>
      </c>
      <c r="F226" s="20">
        <f>Model!$W$17*((drdp!C226+drdp!L226)*'MSXY-TI1S'!$B226+(drdp!F226+drdp!O226)*'MSXY-TI1S'!$C226+(drdp!I226+drdp!R226)*'MSXY-TI1S'!$D226)</f>
        <v>1.6453863553844675E-3</v>
      </c>
      <c r="G226" s="20">
        <f>Model!$W$17*((drdp!D226+drdp!M226)*'MSXY-TI1S'!$B226+(drdp!G226+drdp!P226)*'MSXY-TI1S'!$C226+(drdp!J226+drdp!S226)*'MSXY-TI1S'!$D226)</f>
        <v>0</v>
      </c>
      <c r="H226" s="18">
        <f>Model!$W$17*((drdp!B226)*'MSXY-TI1S'!$B226+(drdp!E226)*'MSXY-TI1S'!$C226+(drdp!H226)*'MSXY-TI1S'!$D226)</f>
        <v>-3.070332738187707E-3</v>
      </c>
      <c r="I226" s="18">
        <f>Model!$W$17*((drdp!C226)*'MSXY-TI1S'!$B226+(drdp!F226)*'MSXY-TI1S'!$C226+(drdp!I226)*'MSXY-TI1S'!$D226)</f>
        <v>8.2269317769223375E-4</v>
      </c>
      <c r="J226" s="18">
        <f>Model!$W$17*((drdp!D226)*'MSXY-TI1S'!$B226+(drdp!G226)*'MSXY-TI1S'!$C226+(drdp!J226)*'MSXY-TI1S'!$D226)</f>
        <v>0</v>
      </c>
      <c r="K226" s="21">
        <f>SUM(E$3:E225)+H226</f>
        <v>-5.3024724545624791</v>
      </c>
      <c r="L226" s="21">
        <f>SUM(F$3:F225)+I226</f>
        <v>1.4207932120882873</v>
      </c>
      <c r="M226" s="21">
        <f>SUM(G$3:G225)+J226</f>
        <v>0</v>
      </c>
      <c r="N226" s="19">
        <f t="shared" si="19"/>
        <v>28.116214131393843</v>
      </c>
      <c r="O226" s="19">
        <f t="shared" si="20"/>
        <v>2.0186533515161531</v>
      </c>
      <c r="P226" s="19">
        <f t="shared" si="21"/>
        <v>0</v>
      </c>
      <c r="Q226" s="19">
        <f t="shared" si="22"/>
        <v>-7.5337168707274902</v>
      </c>
      <c r="R226" s="19">
        <f t="shared" si="23"/>
        <v>0</v>
      </c>
      <c r="S226" s="19">
        <f t="shared" si="24"/>
        <v>0</v>
      </c>
    </row>
    <row r="227" spans="1:19" x14ac:dyDescent="0.25">
      <c r="A227" s="26">
        <f>Wellpath!E227</f>
        <v>6720</v>
      </c>
      <c r="B227" s="22">
        <v>0</v>
      </c>
      <c r="C227" s="22">
        <v>0</v>
      </c>
      <c r="D227" s="22">
        <f>SIN(Wellpath!$L227) * SIN(Wellpath!$O227) * (TAN(Dip) * COS(Wellpath!$L227) + SIN(Wellpath!$L227) * COS(Wellpath!$O227)) / SQRT(2)</f>
        <v>0.13244343124079169</v>
      </c>
      <c r="E227" s="20">
        <f>Model!$W$17*((drdp!B227+drdp!K227)*'MSXY-TI1S'!$B227+(drdp!E227+drdp!N227)*'MSXY-TI1S'!$C227+(drdp!H227+drdp!Q227)*'MSXY-TI1S'!$D227)</f>
        <v>-6.140665476375414E-3</v>
      </c>
      <c r="F227" s="20">
        <f>Model!$W$17*((drdp!C227+drdp!L227)*'MSXY-TI1S'!$B227+(drdp!F227+drdp!O227)*'MSXY-TI1S'!$C227+(drdp!I227+drdp!R227)*'MSXY-TI1S'!$D227)</f>
        <v>1.6453863553844675E-3</v>
      </c>
      <c r="G227" s="20">
        <f>Model!$W$17*((drdp!D227+drdp!M227)*'MSXY-TI1S'!$B227+(drdp!G227+drdp!P227)*'MSXY-TI1S'!$C227+(drdp!J227+drdp!S227)*'MSXY-TI1S'!$D227)</f>
        <v>0</v>
      </c>
      <c r="H227" s="18">
        <f>Model!$W$17*((drdp!B227)*'MSXY-TI1S'!$B227+(drdp!E227)*'MSXY-TI1S'!$C227+(drdp!H227)*'MSXY-TI1S'!$D227)</f>
        <v>-3.070332738187707E-3</v>
      </c>
      <c r="I227" s="18">
        <f>Model!$W$17*((drdp!C227)*'MSXY-TI1S'!$B227+(drdp!F227)*'MSXY-TI1S'!$C227+(drdp!I227)*'MSXY-TI1S'!$D227)</f>
        <v>8.2269317769223375E-4</v>
      </c>
      <c r="J227" s="18">
        <f>Model!$W$17*((drdp!D227)*'MSXY-TI1S'!$B227+(drdp!G227)*'MSXY-TI1S'!$C227+(drdp!J227)*'MSXY-TI1S'!$D227)</f>
        <v>0</v>
      </c>
      <c r="K227" s="21">
        <f>SUM(E$3:E226)+H227</f>
        <v>-5.3086131200388547</v>
      </c>
      <c r="L227" s="21">
        <f>SUM(F$3:F226)+I227</f>
        <v>1.4224385984436718</v>
      </c>
      <c r="M227" s="21">
        <f>SUM(G$3:G226)+J227</f>
        <v>0</v>
      </c>
      <c r="N227" s="19">
        <f t="shared" si="19"/>
        <v>28.181373258248662</v>
      </c>
      <c r="O227" s="19">
        <f t="shared" si="20"/>
        <v>2.0233315663423976</v>
      </c>
      <c r="P227" s="19">
        <f t="shared" si="21"/>
        <v>0</v>
      </c>
      <c r="Q227" s="19">
        <f t="shared" si="22"/>
        <v>-7.5511762061477565</v>
      </c>
      <c r="R227" s="19">
        <f t="shared" si="23"/>
        <v>0</v>
      </c>
      <c r="S227" s="19">
        <f t="shared" si="24"/>
        <v>0</v>
      </c>
    </row>
    <row r="228" spans="1:19" x14ac:dyDescent="0.25">
      <c r="A228" s="26">
        <f>Wellpath!E228</f>
        <v>6750</v>
      </c>
      <c r="B228" s="22">
        <v>0</v>
      </c>
      <c r="C228" s="22">
        <v>0</v>
      </c>
      <c r="D228" s="22">
        <f>SIN(Wellpath!$L228) * SIN(Wellpath!$O228) * (TAN(Dip) * COS(Wellpath!$L228) + SIN(Wellpath!$L228) * COS(Wellpath!$O228)) / SQRT(2)</f>
        <v>0.13244343124079169</v>
      </c>
      <c r="E228" s="20">
        <f>Model!$W$17*((drdp!B228+drdp!K228)*'MSXY-TI1S'!$B228+(drdp!E228+drdp!N228)*'MSXY-TI1S'!$C228+(drdp!H228+drdp!Q228)*'MSXY-TI1S'!$D228)</f>
        <v>-6.140665476375414E-3</v>
      </c>
      <c r="F228" s="20">
        <f>Model!$W$17*((drdp!C228+drdp!L228)*'MSXY-TI1S'!$B228+(drdp!F228+drdp!O228)*'MSXY-TI1S'!$C228+(drdp!I228+drdp!R228)*'MSXY-TI1S'!$D228)</f>
        <v>1.6453863553844675E-3</v>
      </c>
      <c r="G228" s="20">
        <f>Model!$W$17*((drdp!D228+drdp!M228)*'MSXY-TI1S'!$B228+(drdp!G228+drdp!P228)*'MSXY-TI1S'!$C228+(drdp!J228+drdp!S228)*'MSXY-TI1S'!$D228)</f>
        <v>0</v>
      </c>
      <c r="H228" s="18">
        <f>Model!$W$17*((drdp!B228)*'MSXY-TI1S'!$B228+(drdp!E228)*'MSXY-TI1S'!$C228+(drdp!H228)*'MSXY-TI1S'!$D228)</f>
        <v>-3.070332738187707E-3</v>
      </c>
      <c r="I228" s="18">
        <f>Model!$W$17*((drdp!C228)*'MSXY-TI1S'!$B228+(drdp!F228)*'MSXY-TI1S'!$C228+(drdp!I228)*'MSXY-TI1S'!$D228)</f>
        <v>8.2269317769223375E-4</v>
      </c>
      <c r="J228" s="18">
        <f>Model!$W$17*((drdp!D228)*'MSXY-TI1S'!$B228+(drdp!G228)*'MSXY-TI1S'!$C228+(drdp!J228)*'MSXY-TI1S'!$D228)</f>
        <v>0</v>
      </c>
      <c r="K228" s="21">
        <f>SUM(E$3:E227)+H228</f>
        <v>-5.3147537855152303</v>
      </c>
      <c r="L228" s="21">
        <f>SUM(F$3:F227)+I228</f>
        <v>1.4240839847990563</v>
      </c>
      <c r="M228" s="21">
        <f>SUM(G$3:G227)+J228</f>
        <v>0</v>
      </c>
      <c r="N228" s="19">
        <f t="shared" si="19"/>
        <v>28.246607800648469</v>
      </c>
      <c r="O228" s="19">
        <f t="shared" si="20"/>
        <v>2.0280151957611587</v>
      </c>
      <c r="P228" s="19">
        <f t="shared" si="21"/>
        <v>0</v>
      </c>
      <c r="Q228" s="19">
        <f t="shared" si="22"/>
        <v>-7.5686557491023985</v>
      </c>
      <c r="R228" s="19">
        <f t="shared" si="23"/>
        <v>0</v>
      </c>
      <c r="S228" s="19">
        <f t="shared" si="24"/>
        <v>0</v>
      </c>
    </row>
    <row r="229" spans="1:19" x14ac:dyDescent="0.25">
      <c r="A229" s="26">
        <f>Wellpath!E229</f>
        <v>6780</v>
      </c>
      <c r="B229" s="22">
        <v>0</v>
      </c>
      <c r="C229" s="22">
        <v>0</v>
      </c>
      <c r="D229" s="22">
        <f>SIN(Wellpath!$L229) * SIN(Wellpath!$O229) * (TAN(Dip) * COS(Wellpath!$L229) + SIN(Wellpath!$L229) * COS(Wellpath!$O229)) / SQRT(2)</f>
        <v>0.13244343124079169</v>
      </c>
      <c r="E229" s="20">
        <f>Model!$W$17*((drdp!B229+drdp!K229)*'MSXY-TI1S'!$B229+(drdp!E229+drdp!N229)*'MSXY-TI1S'!$C229+(drdp!H229+drdp!Q229)*'MSXY-TI1S'!$D229)</f>
        <v>-6.140665476375414E-3</v>
      </c>
      <c r="F229" s="20">
        <f>Model!$W$17*((drdp!C229+drdp!L229)*'MSXY-TI1S'!$B229+(drdp!F229+drdp!O229)*'MSXY-TI1S'!$C229+(drdp!I229+drdp!R229)*'MSXY-TI1S'!$D229)</f>
        <v>1.6453863553844675E-3</v>
      </c>
      <c r="G229" s="20">
        <f>Model!$W$17*((drdp!D229+drdp!M229)*'MSXY-TI1S'!$B229+(drdp!G229+drdp!P229)*'MSXY-TI1S'!$C229+(drdp!J229+drdp!S229)*'MSXY-TI1S'!$D229)</f>
        <v>0</v>
      </c>
      <c r="H229" s="18">
        <f>Model!$W$17*((drdp!B229)*'MSXY-TI1S'!$B229+(drdp!E229)*'MSXY-TI1S'!$C229+(drdp!H229)*'MSXY-TI1S'!$D229)</f>
        <v>-3.070332738187707E-3</v>
      </c>
      <c r="I229" s="18">
        <f>Model!$W$17*((drdp!C229)*'MSXY-TI1S'!$B229+(drdp!F229)*'MSXY-TI1S'!$C229+(drdp!I229)*'MSXY-TI1S'!$D229)</f>
        <v>8.2269317769223375E-4</v>
      </c>
      <c r="J229" s="18">
        <f>Model!$W$17*((drdp!D229)*'MSXY-TI1S'!$B229+(drdp!G229)*'MSXY-TI1S'!$C229+(drdp!J229)*'MSXY-TI1S'!$D229)</f>
        <v>0</v>
      </c>
      <c r="K229" s="21">
        <f>SUM(E$3:E228)+H229</f>
        <v>-5.3208944509916059</v>
      </c>
      <c r="L229" s="21">
        <f>SUM(F$3:F228)+I229</f>
        <v>1.4257293711544408</v>
      </c>
      <c r="M229" s="21">
        <f>SUM(G$3:G228)+J229</f>
        <v>0</v>
      </c>
      <c r="N229" s="19">
        <f t="shared" si="19"/>
        <v>28.311917758593264</v>
      </c>
      <c r="O229" s="19">
        <f t="shared" si="20"/>
        <v>2.0327042397724373</v>
      </c>
      <c r="P229" s="19">
        <f t="shared" si="21"/>
        <v>0</v>
      </c>
      <c r="Q229" s="19">
        <f t="shared" si="22"/>
        <v>-7.5861554995914151</v>
      </c>
      <c r="R229" s="19">
        <f t="shared" si="23"/>
        <v>0</v>
      </c>
      <c r="S229" s="19">
        <f t="shared" si="24"/>
        <v>0</v>
      </c>
    </row>
    <row r="230" spans="1:19" x14ac:dyDescent="0.25">
      <c r="A230" s="26">
        <f>Wellpath!E230</f>
        <v>6810</v>
      </c>
      <c r="B230" s="22">
        <v>0</v>
      </c>
      <c r="C230" s="22">
        <v>0</v>
      </c>
      <c r="D230" s="22">
        <f>SIN(Wellpath!$L230) * SIN(Wellpath!$O230) * (TAN(Dip) * COS(Wellpath!$L230) + SIN(Wellpath!$L230) * COS(Wellpath!$O230)) / SQRT(2)</f>
        <v>0.13244343124079169</v>
      </c>
      <c r="E230" s="20">
        <f>Model!$W$17*((drdp!B230+drdp!K230)*'MSXY-TI1S'!$B230+(drdp!E230+drdp!N230)*'MSXY-TI1S'!$C230+(drdp!H230+drdp!Q230)*'MSXY-TI1S'!$D230)</f>
        <v>-6.140665476375414E-3</v>
      </c>
      <c r="F230" s="20">
        <f>Model!$W$17*((drdp!C230+drdp!L230)*'MSXY-TI1S'!$B230+(drdp!F230+drdp!O230)*'MSXY-TI1S'!$C230+(drdp!I230+drdp!R230)*'MSXY-TI1S'!$D230)</f>
        <v>1.6453863553844675E-3</v>
      </c>
      <c r="G230" s="20">
        <f>Model!$W$17*((drdp!D230+drdp!M230)*'MSXY-TI1S'!$B230+(drdp!G230+drdp!P230)*'MSXY-TI1S'!$C230+(drdp!J230+drdp!S230)*'MSXY-TI1S'!$D230)</f>
        <v>0</v>
      </c>
      <c r="H230" s="18">
        <f>Model!$W$17*((drdp!B230)*'MSXY-TI1S'!$B230+(drdp!E230)*'MSXY-TI1S'!$C230+(drdp!H230)*'MSXY-TI1S'!$D230)</f>
        <v>-3.070332738187707E-3</v>
      </c>
      <c r="I230" s="18">
        <f>Model!$W$17*((drdp!C230)*'MSXY-TI1S'!$B230+(drdp!F230)*'MSXY-TI1S'!$C230+(drdp!I230)*'MSXY-TI1S'!$D230)</f>
        <v>8.2269317769223375E-4</v>
      </c>
      <c r="J230" s="18">
        <f>Model!$W$17*((drdp!D230)*'MSXY-TI1S'!$B230+(drdp!G230)*'MSXY-TI1S'!$C230+(drdp!J230)*'MSXY-TI1S'!$D230)</f>
        <v>0</v>
      </c>
      <c r="K230" s="21">
        <f>SUM(E$3:E229)+H230</f>
        <v>-5.3270351164679814</v>
      </c>
      <c r="L230" s="21">
        <f>SUM(F$3:F229)+I230</f>
        <v>1.4273747575098252</v>
      </c>
      <c r="M230" s="21">
        <f>SUM(G$3:G229)+J230</f>
        <v>0</v>
      </c>
      <c r="N230" s="19">
        <f t="shared" si="19"/>
        <v>28.377303132083039</v>
      </c>
      <c r="O230" s="19">
        <f t="shared" si="20"/>
        <v>2.0373986983762324</v>
      </c>
      <c r="P230" s="19">
        <f t="shared" si="21"/>
        <v>0</v>
      </c>
      <c r="Q230" s="19">
        <f t="shared" si="22"/>
        <v>-7.6036754576148082</v>
      </c>
      <c r="R230" s="19">
        <f t="shared" si="23"/>
        <v>0</v>
      </c>
      <c r="S230" s="19">
        <f t="shared" si="24"/>
        <v>0</v>
      </c>
    </row>
    <row r="231" spans="1:19" x14ac:dyDescent="0.25">
      <c r="A231" s="26">
        <f>Wellpath!E231</f>
        <v>6840</v>
      </c>
      <c r="B231" s="22">
        <v>0</v>
      </c>
      <c r="C231" s="22">
        <v>0</v>
      </c>
      <c r="D231" s="22">
        <f>SIN(Wellpath!$L231) * SIN(Wellpath!$O231) * (TAN(Dip) * COS(Wellpath!$L231) + SIN(Wellpath!$L231) * COS(Wellpath!$O231)) / SQRT(2)</f>
        <v>0.13244343124079169</v>
      </c>
      <c r="E231" s="20">
        <f>Model!$W$17*((drdp!B231+drdp!K231)*'MSXY-TI1S'!$B231+(drdp!E231+drdp!N231)*'MSXY-TI1S'!$C231+(drdp!H231+drdp!Q231)*'MSXY-TI1S'!$D231)</f>
        <v>-6.140665476375414E-3</v>
      </c>
      <c r="F231" s="20">
        <f>Model!$W$17*((drdp!C231+drdp!L231)*'MSXY-TI1S'!$B231+(drdp!F231+drdp!O231)*'MSXY-TI1S'!$C231+(drdp!I231+drdp!R231)*'MSXY-TI1S'!$D231)</f>
        <v>1.6453863553844675E-3</v>
      </c>
      <c r="G231" s="20">
        <f>Model!$W$17*((drdp!D231+drdp!M231)*'MSXY-TI1S'!$B231+(drdp!G231+drdp!P231)*'MSXY-TI1S'!$C231+(drdp!J231+drdp!S231)*'MSXY-TI1S'!$D231)</f>
        <v>0</v>
      </c>
      <c r="H231" s="18">
        <f>Model!$W$17*((drdp!B231)*'MSXY-TI1S'!$B231+(drdp!E231)*'MSXY-TI1S'!$C231+(drdp!H231)*'MSXY-TI1S'!$D231)</f>
        <v>-3.070332738187707E-3</v>
      </c>
      <c r="I231" s="18">
        <f>Model!$W$17*((drdp!C231)*'MSXY-TI1S'!$B231+(drdp!F231)*'MSXY-TI1S'!$C231+(drdp!I231)*'MSXY-TI1S'!$D231)</f>
        <v>8.2269317769223375E-4</v>
      </c>
      <c r="J231" s="18">
        <f>Model!$W$17*((drdp!D231)*'MSXY-TI1S'!$B231+(drdp!G231)*'MSXY-TI1S'!$C231+(drdp!J231)*'MSXY-TI1S'!$D231)</f>
        <v>0</v>
      </c>
      <c r="K231" s="21">
        <f>SUM(E$3:E230)+H231</f>
        <v>-5.333175781944357</v>
      </c>
      <c r="L231" s="21">
        <f>SUM(F$3:F230)+I231</f>
        <v>1.4290201438652097</v>
      </c>
      <c r="M231" s="21">
        <f>SUM(G$3:G230)+J231</f>
        <v>0</v>
      </c>
      <c r="N231" s="19">
        <f t="shared" si="19"/>
        <v>28.442763921117805</v>
      </c>
      <c r="O231" s="19">
        <f t="shared" si="20"/>
        <v>2.0420985715725446</v>
      </c>
      <c r="P231" s="19">
        <f t="shared" si="21"/>
        <v>0</v>
      </c>
      <c r="Q231" s="19">
        <f t="shared" si="22"/>
        <v>-7.6212156231725769</v>
      </c>
      <c r="R231" s="19">
        <f t="shared" si="23"/>
        <v>0</v>
      </c>
      <c r="S231" s="19">
        <f t="shared" si="24"/>
        <v>0</v>
      </c>
    </row>
    <row r="232" spans="1:19" x14ac:dyDescent="0.25">
      <c r="A232" s="26">
        <f>Wellpath!E232</f>
        <v>6870</v>
      </c>
      <c r="B232" s="22">
        <v>0</v>
      </c>
      <c r="C232" s="22">
        <v>0</v>
      </c>
      <c r="D232" s="22">
        <f>SIN(Wellpath!$L232) * SIN(Wellpath!$O232) * (TAN(Dip) * COS(Wellpath!$L232) + SIN(Wellpath!$L232) * COS(Wellpath!$O232)) / SQRT(2)</f>
        <v>0.13244343124079169</v>
      </c>
      <c r="E232" s="20">
        <f>Model!$W$17*((drdp!B232+drdp!K232)*'MSXY-TI1S'!$B232+(drdp!E232+drdp!N232)*'MSXY-TI1S'!$C232+(drdp!H232+drdp!Q232)*'MSXY-TI1S'!$D232)</f>
        <v>-6.140665476375414E-3</v>
      </c>
      <c r="F232" s="20">
        <f>Model!$W$17*((drdp!C232+drdp!L232)*'MSXY-TI1S'!$B232+(drdp!F232+drdp!O232)*'MSXY-TI1S'!$C232+(drdp!I232+drdp!R232)*'MSXY-TI1S'!$D232)</f>
        <v>1.6453863553844675E-3</v>
      </c>
      <c r="G232" s="20">
        <f>Model!$W$17*((drdp!D232+drdp!M232)*'MSXY-TI1S'!$B232+(drdp!G232+drdp!P232)*'MSXY-TI1S'!$C232+(drdp!J232+drdp!S232)*'MSXY-TI1S'!$D232)</f>
        <v>0</v>
      </c>
      <c r="H232" s="18">
        <f>Model!$W$17*((drdp!B232)*'MSXY-TI1S'!$B232+(drdp!E232)*'MSXY-TI1S'!$C232+(drdp!H232)*'MSXY-TI1S'!$D232)</f>
        <v>-3.070332738187707E-3</v>
      </c>
      <c r="I232" s="18">
        <f>Model!$W$17*((drdp!C232)*'MSXY-TI1S'!$B232+(drdp!F232)*'MSXY-TI1S'!$C232+(drdp!I232)*'MSXY-TI1S'!$D232)</f>
        <v>8.2269317769223375E-4</v>
      </c>
      <c r="J232" s="18">
        <f>Model!$W$17*((drdp!D232)*'MSXY-TI1S'!$B232+(drdp!G232)*'MSXY-TI1S'!$C232+(drdp!J232)*'MSXY-TI1S'!$D232)</f>
        <v>0</v>
      </c>
      <c r="K232" s="21">
        <f>SUM(E$3:E231)+H232</f>
        <v>-5.3393164474207326</v>
      </c>
      <c r="L232" s="21">
        <f>SUM(F$3:F231)+I232</f>
        <v>1.4306655302205942</v>
      </c>
      <c r="M232" s="21">
        <f>SUM(G$3:G231)+J232</f>
        <v>0</v>
      </c>
      <c r="N232" s="19">
        <f t="shared" si="19"/>
        <v>28.508300125697552</v>
      </c>
      <c r="O232" s="19">
        <f t="shared" si="20"/>
        <v>2.0468038593613738</v>
      </c>
      <c r="P232" s="19">
        <f t="shared" si="21"/>
        <v>0</v>
      </c>
      <c r="Q232" s="19">
        <f t="shared" si="22"/>
        <v>-7.6387759962647213</v>
      </c>
      <c r="R232" s="19">
        <f t="shared" si="23"/>
        <v>0</v>
      </c>
      <c r="S232" s="19">
        <f t="shared" si="24"/>
        <v>0</v>
      </c>
    </row>
    <row r="233" spans="1:19" x14ac:dyDescent="0.25">
      <c r="A233" s="26">
        <f>Wellpath!E233</f>
        <v>6900</v>
      </c>
      <c r="B233" s="22">
        <v>0</v>
      </c>
      <c r="C233" s="22">
        <v>0</v>
      </c>
      <c r="D233" s="22">
        <f>SIN(Wellpath!$L233) * SIN(Wellpath!$O233) * (TAN(Dip) * COS(Wellpath!$L233) + SIN(Wellpath!$L233) * COS(Wellpath!$O233)) / SQRT(2)</f>
        <v>0.13244343124079169</v>
      </c>
      <c r="E233" s="20">
        <f>Model!$W$17*((drdp!B233+drdp!K233)*'MSXY-TI1S'!$B233+(drdp!E233+drdp!N233)*'MSXY-TI1S'!$C233+(drdp!H233+drdp!Q233)*'MSXY-TI1S'!$D233)</f>
        <v>-6.140665476375414E-3</v>
      </c>
      <c r="F233" s="20">
        <f>Model!$W$17*((drdp!C233+drdp!L233)*'MSXY-TI1S'!$B233+(drdp!F233+drdp!O233)*'MSXY-TI1S'!$C233+(drdp!I233+drdp!R233)*'MSXY-TI1S'!$D233)</f>
        <v>1.6453863553844675E-3</v>
      </c>
      <c r="G233" s="20">
        <f>Model!$W$17*((drdp!D233+drdp!M233)*'MSXY-TI1S'!$B233+(drdp!G233+drdp!P233)*'MSXY-TI1S'!$C233+(drdp!J233+drdp!S233)*'MSXY-TI1S'!$D233)</f>
        <v>0</v>
      </c>
      <c r="H233" s="18">
        <f>Model!$W$17*((drdp!B233)*'MSXY-TI1S'!$B233+(drdp!E233)*'MSXY-TI1S'!$C233+(drdp!H233)*'MSXY-TI1S'!$D233)</f>
        <v>-3.070332738187707E-3</v>
      </c>
      <c r="I233" s="18">
        <f>Model!$W$17*((drdp!C233)*'MSXY-TI1S'!$B233+(drdp!F233)*'MSXY-TI1S'!$C233+(drdp!I233)*'MSXY-TI1S'!$D233)</f>
        <v>8.2269317769223375E-4</v>
      </c>
      <c r="J233" s="18">
        <f>Model!$W$17*((drdp!D233)*'MSXY-TI1S'!$B233+(drdp!G233)*'MSXY-TI1S'!$C233+(drdp!J233)*'MSXY-TI1S'!$D233)</f>
        <v>0</v>
      </c>
      <c r="K233" s="21">
        <f>SUM(E$3:E232)+H233</f>
        <v>-5.3454571128971082</v>
      </c>
      <c r="L233" s="21">
        <f>SUM(F$3:F232)+I233</f>
        <v>1.4323109165759786</v>
      </c>
      <c r="M233" s="21">
        <f>SUM(G$3:G232)+J233</f>
        <v>0</v>
      </c>
      <c r="N233" s="19">
        <f t="shared" si="19"/>
        <v>28.573911745822286</v>
      </c>
      <c r="O233" s="19">
        <f t="shared" si="20"/>
        <v>2.05151456174272</v>
      </c>
      <c r="P233" s="19">
        <f t="shared" si="21"/>
        <v>0</v>
      </c>
      <c r="Q233" s="19">
        <f t="shared" si="22"/>
        <v>-7.656356576891242</v>
      </c>
      <c r="R233" s="19">
        <f t="shared" si="23"/>
        <v>0</v>
      </c>
      <c r="S233" s="19">
        <f t="shared" si="24"/>
        <v>0</v>
      </c>
    </row>
    <row r="234" spans="1:19" x14ac:dyDescent="0.25">
      <c r="A234" s="26">
        <f>Wellpath!E234</f>
        <v>6930</v>
      </c>
      <c r="B234" s="22">
        <v>0</v>
      </c>
      <c r="C234" s="22">
        <v>0</v>
      </c>
      <c r="D234" s="22">
        <f>SIN(Wellpath!$L234) * SIN(Wellpath!$O234) * (TAN(Dip) * COS(Wellpath!$L234) + SIN(Wellpath!$L234) * COS(Wellpath!$O234)) / SQRT(2)</f>
        <v>0.13244343124079169</v>
      </c>
      <c r="E234" s="20">
        <f>Model!$W$17*((drdp!B234+drdp!K234)*'MSXY-TI1S'!$B234+(drdp!E234+drdp!N234)*'MSXY-TI1S'!$C234+(drdp!H234+drdp!Q234)*'MSXY-TI1S'!$D234)</f>
        <v>-6.140665476375414E-3</v>
      </c>
      <c r="F234" s="20">
        <f>Model!$W$17*((drdp!C234+drdp!L234)*'MSXY-TI1S'!$B234+(drdp!F234+drdp!O234)*'MSXY-TI1S'!$C234+(drdp!I234+drdp!R234)*'MSXY-TI1S'!$D234)</f>
        <v>1.6453863553844675E-3</v>
      </c>
      <c r="G234" s="20">
        <f>Model!$W$17*((drdp!D234+drdp!M234)*'MSXY-TI1S'!$B234+(drdp!G234+drdp!P234)*'MSXY-TI1S'!$C234+(drdp!J234+drdp!S234)*'MSXY-TI1S'!$D234)</f>
        <v>0</v>
      </c>
      <c r="H234" s="18">
        <f>Model!$W$17*((drdp!B234)*'MSXY-TI1S'!$B234+(drdp!E234)*'MSXY-TI1S'!$C234+(drdp!H234)*'MSXY-TI1S'!$D234)</f>
        <v>-3.070332738187707E-3</v>
      </c>
      <c r="I234" s="18">
        <f>Model!$W$17*((drdp!C234)*'MSXY-TI1S'!$B234+(drdp!F234)*'MSXY-TI1S'!$C234+(drdp!I234)*'MSXY-TI1S'!$D234)</f>
        <v>8.2269317769223375E-4</v>
      </c>
      <c r="J234" s="18">
        <f>Model!$W$17*((drdp!D234)*'MSXY-TI1S'!$B234+(drdp!G234)*'MSXY-TI1S'!$C234+(drdp!J234)*'MSXY-TI1S'!$D234)</f>
        <v>0</v>
      </c>
      <c r="K234" s="21">
        <f>SUM(E$3:E233)+H234</f>
        <v>-5.3515977783734838</v>
      </c>
      <c r="L234" s="21">
        <f>SUM(F$3:F233)+I234</f>
        <v>1.4339563029313631</v>
      </c>
      <c r="M234" s="21">
        <f>SUM(G$3:G233)+J234</f>
        <v>0</v>
      </c>
      <c r="N234" s="19">
        <f t="shared" si="19"/>
        <v>28.639598781492008</v>
      </c>
      <c r="O234" s="19">
        <f t="shared" si="20"/>
        <v>2.0562306787165832</v>
      </c>
      <c r="P234" s="19">
        <f t="shared" si="21"/>
        <v>0</v>
      </c>
      <c r="Q234" s="19">
        <f t="shared" si="22"/>
        <v>-7.6739573650521375</v>
      </c>
      <c r="R234" s="19">
        <f t="shared" si="23"/>
        <v>0</v>
      </c>
      <c r="S234" s="19">
        <f t="shared" si="24"/>
        <v>0</v>
      </c>
    </row>
    <row r="235" spans="1:19" x14ac:dyDescent="0.25">
      <c r="A235" s="26">
        <f>Wellpath!E235</f>
        <v>6960</v>
      </c>
      <c r="B235" s="22">
        <v>0</v>
      </c>
      <c r="C235" s="22">
        <v>0</v>
      </c>
      <c r="D235" s="22">
        <f>SIN(Wellpath!$L235) * SIN(Wellpath!$O235) * (TAN(Dip) * COS(Wellpath!$L235) + SIN(Wellpath!$L235) * COS(Wellpath!$O235)) / SQRT(2)</f>
        <v>0.13244343124079169</v>
      </c>
      <c r="E235" s="20">
        <f>Model!$W$17*((drdp!B235+drdp!K235)*'MSXY-TI1S'!$B235+(drdp!E235+drdp!N235)*'MSXY-TI1S'!$C235+(drdp!H235+drdp!Q235)*'MSXY-TI1S'!$D235)</f>
        <v>-6.140665476375414E-3</v>
      </c>
      <c r="F235" s="20">
        <f>Model!$W$17*((drdp!C235+drdp!L235)*'MSXY-TI1S'!$B235+(drdp!F235+drdp!O235)*'MSXY-TI1S'!$C235+(drdp!I235+drdp!R235)*'MSXY-TI1S'!$D235)</f>
        <v>1.6453863553844675E-3</v>
      </c>
      <c r="G235" s="20">
        <f>Model!$W$17*((drdp!D235+drdp!M235)*'MSXY-TI1S'!$B235+(drdp!G235+drdp!P235)*'MSXY-TI1S'!$C235+(drdp!J235+drdp!S235)*'MSXY-TI1S'!$D235)</f>
        <v>0</v>
      </c>
      <c r="H235" s="18">
        <f>Model!$W$17*((drdp!B235)*'MSXY-TI1S'!$B235+(drdp!E235)*'MSXY-TI1S'!$C235+(drdp!H235)*'MSXY-TI1S'!$D235)</f>
        <v>-3.070332738187707E-3</v>
      </c>
      <c r="I235" s="18">
        <f>Model!$W$17*((drdp!C235)*'MSXY-TI1S'!$B235+(drdp!F235)*'MSXY-TI1S'!$C235+(drdp!I235)*'MSXY-TI1S'!$D235)</f>
        <v>8.2269317769223375E-4</v>
      </c>
      <c r="J235" s="18">
        <f>Model!$W$17*((drdp!D235)*'MSXY-TI1S'!$B235+(drdp!G235)*'MSXY-TI1S'!$C235+(drdp!J235)*'MSXY-TI1S'!$D235)</f>
        <v>0</v>
      </c>
      <c r="K235" s="21">
        <f>SUM(E$3:E234)+H235</f>
        <v>-5.3577384438498594</v>
      </c>
      <c r="L235" s="21">
        <f>SUM(F$3:F234)+I235</f>
        <v>1.4356016892867476</v>
      </c>
      <c r="M235" s="21">
        <f>SUM(G$3:G234)+J235</f>
        <v>0</v>
      </c>
      <c r="N235" s="19">
        <f t="shared" si="19"/>
        <v>28.705361232706714</v>
      </c>
      <c r="O235" s="19">
        <f t="shared" si="20"/>
        <v>2.0609522102829634</v>
      </c>
      <c r="P235" s="19">
        <f t="shared" si="21"/>
        <v>0</v>
      </c>
      <c r="Q235" s="19">
        <f t="shared" si="22"/>
        <v>-7.6915783607474086</v>
      </c>
      <c r="R235" s="19">
        <f t="shared" si="23"/>
        <v>0</v>
      </c>
      <c r="S235" s="19">
        <f t="shared" si="24"/>
        <v>0</v>
      </c>
    </row>
    <row r="236" spans="1:19" x14ac:dyDescent="0.25">
      <c r="A236" s="26">
        <f>Wellpath!E236</f>
        <v>6990</v>
      </c>
      <c r="B236" s="22">
        <v>0</v>
      </c>
      <c r="C236" s="22">
        <v>0</v>
      </c>
      <c r="D236" s="22">
        <f>SIN(Wellpath!$L236) * SIN(Wellpath!$O236) * (TAN(Dip) * COS(Wellpath!$L236) + SIN(Wellpath!$L236) * COS(Wellpath!$O236)) / SQRT(2)</f>
        <v>0.13244343124079169</v>
      </c>
      <c r="E236" s="20">
        <f>Model!$W$17*((drdp!B236+drdp!K236)*'MSXY-TI1S'!$B236+(drdp!E236+drdp!N236)*'MSXY-TI1S'!$C236+(drdp!H236+drdp!Q236)*'MSXY-TI1S'!$D236)</f>
        <v>-6.140665476375414E-3</v>
      </c>
      <c r="F236" s="20">
        <f>Model!$W$17*((drdp!C236+drdp!L236)*'MSXY-TI1S'!$B236+(drdp!F236+drdp!O236)*'MSXY-TI1S'!$C236+(drdp!I236+drdp!R236)*'MSXY-TI1S'!$D236)</f>
        <v>1.6453863553844675E-3</v>
      </c>
      <c r="G236" s="20">
        <f>Model!$W$17*((drdp!D236+drdp!M236)*'MSXY-TI1S'!$B236+(drdp!G236+drdp!P236)*'MSXY-TI1S'!$C236+(drdp!J236+drdp!S236)*'MSXY-TI1S'!$D236)</f>
        <v>0</v>
      </c>
      <c r="H236" s="18">
        <f>Model!$W$17*((drdp!B236)*'MSXY-TI1S'!$B236+(drdp!E236)*'MSXY-TI1S'!$C236+(drdp!H236)*'MSXY-TI1S'!$D236)</f>
        <v>-3.070332738187707E-3</v>
      </c>
      <c r="I236" s="18">
        <f>Model!$W$17*((drdp!C236)*'MSXY-TI1S'!$B236+(drdp!F236)*'MSXY-TI1S'!$C236+(drdp!I236)*'MSXY-TI1S'!$D236)</f>
        <v>8.2269317769223375E-4</v>
      </c>
      <c r="J236" s="18">
        <f>Model!$W$17*((drdp!D236)*'MSXY-TI1S'!$B236+(drdp!G236)*'MSXY-TI1S'!$C236+(drdp!J236)*'MSXY-TI1S'!$D236)</f>
        <v>0</v>
      </c>
      <c r="K236" s="21">
        <f>SUM(E$3:E235)+H236</f>
        <v>-5.363879109326235</v>
      </c>
      <c r="L236" s="21">
        <f>SUM(F$3:F235)+I236</f>
        <v>1.4372470756421321</v>
      </c>
      <c r="M236" s="21">
        <f>SUM(G$3:G235)+J236</f>
        <v>0</v>
      </c>
      <c r="N236" s="19">
        <f t="shared" si="19"/>
        <v>28.771199099466404</v>
      </c>
      <c r="O236" s="19">
        <f t="shared" si="20"/>
        <v>2.0656791564418606</v>
      </c>
      <c r="P236" s="19">
        <f t="shared" si="21"/>
        <v>0</v>
      </c>
      <c r="Q236" s="19">
        <f t="shared" si="22"/>
        <v>-7.7092195639770553</v>
      </c>
      <c r="R236" s="19">
        <f t="shared" si="23"/>
        <v>0</v>
      </c>
      <c r="S236" s="19">
        <f t="shared" si="24"/>
        <v>0</v>
      </c>
    </row>
    <row r="237" spans="1:19" x14ac:dyDescent="0.25">
      <c r="A237" s="26">
        <f>Wellpath!E237</f>
        <v>7020</v>
      </c>
      <c r="B237" s="22">
        <v>0</v>
      </c>
      <c r="C237" s="22">
        <v>0</v>
      </c>
      <c r="D237" s="22">
        <f>SIN(Wellpath!$L237) * SIN(Wellpath!$O237) * (TAN(Dip) * COS(Wellpath!$L237) + SIN(Wellpath!$L237) * COS(Wellpath!$O237)) / SQRT(2)</f>
        <v>0.13244343124079169</v>
      </c>
      <c r="E237" s="20">
        <f>Model!$W$17*((drdp!B237+drdp!K237)*'MSXY-TI1S'!$B237+(drdp!E237+drdp!N237)*'MSXY-TI1S'!$C237+(drdp!H237+drdp!Q237)*'MSXY-TI1S'!$D237)</f>
        <v>-6.140665476375414E-3</v>
      </c>
      <c r="F237" s="20">
        <f>Model!$W$17*((drdp!C237+drdp!L237)*'MSXY-TI1S'!$B237+(drdp!F237+drdp!O237)*'MSXY-TI1S'!$C237+(drdp!I237+drdp!R237)*'MSXY-TI1S'!$D237)</f>
        <v>1.6453863553844675E-3</v>
      </c>
      <c r="G237" s="20">
        <f>Model!$W$17*((drdp!D237+drdp!M237)*'MSXY-TI1S'!$B237+(drdp!G237+drdp!P237)*'MSXY-TI1S'!$C237+(drdp!J237+drdp!S237)*'MSXY-TI1S'!$D237)</f>
        <v>0</v>
      </c>
      <c r="H237" s="18">
        <f>Model!$W$17*((drdp!B237)*'MSXY-TI1S'!$B237+(drdp!E237)*'MSXY-TI1S'!$C237+(drdp!H237)*'MSXY-TI1S'!$D237)</f>
        <v>-3.070332738187707E-3</v>
      </c>
      <c r="I237" s="18">
        <f>Model!$W$17*((drdp!C237)*'MSXY-TI1S'!$B237+(drdp!F237)*'MSXY-TI1S'!$C237+(drdp!I237)*'MSXY-TI1S'!$D237)</f>
        <v>8.2269317769223375E-4</v>
      </c>
      <c r="J237" s="18">
        <f>Model!$W$17*((drdp!D237)*'MSXY-TI1S'!$B237+(drdp!G237)*'MSXY-TI1S'!$C237+(drdp!J237)*'MSXY-TI1S'!$D237)</f>
        <v>0</v>
      </c>
      <c r="K237" s="21">
        <f>SUM(E$3:E236)+H237</f>
        <v>-5.3700197748026106</v>
      </c>
      <c r="L237" s="21">
        <f>SUM(F$3:F236)+I237</f>
        <v>1.4388924619975165</v>
      </c>
      <c r="M237" s="21">
        <f>SUM(G$3:G236)+J237</f>
        <v>0</v>
      </c>
      <c r="N237" s="19">
        <f t="shared" si="19"/>
        <v>28.837112381771082</v>
      </c>
      <c r="O237" s="19">
        <f t="shared" si="20"/>
        <v>2.0704115171932744</v>
      </c>
      <c r="P237" s="19">
        <f t="shared" si="21"/>
        <v>0</v>
      </c>
      <c r="Q237" s="19">
        <f t="shared" si="22"/>
        <v>-7.7268809747410776</v>
      </c>
      <c r="R237" s="19">
        <f t="shared" si="23"/>
        <v>0</v>
      </c>
      <c r="S237" s="19">
        <f t="shared" si="24"/>
        <v>0</v>
      </c>
    </row>
    <row r="238" spans="1:19" x14ac:dyDescent="0.25">
      <c r="A238" s="26">
        <f>Wellpath!E238</f>
        <v>7050</v>
      </c>
      <c r="B238" s="22">
        <v>0</v>
      </c>
      <c r="C238" s="22">
        <v>0</v>
      </c>
      <c r="D238" s="22">
        <f>SIN(Wellpath!$L238) * SIN(Wellpath!$O238) * (TAN(Dip) * COS(Wellpath!$L238) + SIN(Wellpath!$L238) * COS(Wellpath!$O238)) / SQRT(2)</f>
        <v>0.13244343124079169</v>
      </c>
      <c r="E238" s="20">
        <f>Model!$W$17*((drdp!B238+drdp!K238)*'MSXY-TI1S'!$B238+(drdp!E238+drdp!N238)*'MSXY-TI1S'!$C238+(drdp!H238+drdp!Q238)*'MSXY-TI1S'!$D238)</f>
        <v>-6.140665476375414E-3</v>
      </c>
      <c r="F238" s="20">
        <f>Model!$W$17*((drdp!C238+drdp!L238)*'MSXY-TI1S'!$B238+(drdp!F238+drdp!O238)*'MSXY-TI1S'!$C238+(drdp!I238+drdp!R238)*'MSXY-TI1S'!$D238)</f>
        <v>1.6453863553844675E-3</v>
      </c>
      <c r="G238" s="20">
        <f>Model!$W$17*((drdp!D238+drdp!M238)*'MSXY-TI1S'!$B238+(drdp!G238+drdp!P238)*'MSXY-TI1S'!$C238+(drdp!J238+drdp!S238)*'MSXY-TI1S'!$D238)</f>
        <v>0</v>
      </c>
      <c r="H238" s="18">
        <f>Model!$W$17*((drdp!B238)*'MSXY-TI1S'!$B238+(drdp!E238)*'MSXY-TI1S'!$C238+(drdp!H238)*'MSXY-TI1S'!$D238)</f>
        <v>-3.070332738187707E-3</v>
      </c>
      <c r="I238" s="18">
        <f>Model!$W$17*((drdp!C238)*'MSXY-TI1S'!$B238+(drdp!F238)*'MSXY-TI1S'!$C238+(drdp!I238)*'MSXY-TI1S'!$D238)</f>
        <v>8.2269317769223375E-4</v>
      </c>
      <c r="J238" s="18">
        <f>Model!$W$17*((drdp!D238)*'MSXY-TI1S'!$B238+(drdp!G238)*'MSXY-TI1S'!$C238+(drdp!J238)*'MSXY-TI1S'!$D238)</f>
        <v>0</v>
      </c>
      <c r="K238" s="21">
        <f>SUM(E$3:E237)+H238</f>
        <v>-5.3761604402789862</v>
      </c>
      <c r="L238" s="21">
        <f>SUM(F$3:F237)+I238</f>
        <v>1.440537848352901</v>
      </c>
      <c r="M238" s="21">
        <f>SUM(G$3:G237)+J238</f>
        <v>0</v>
      </c>
      <c r="N238" s="19">
        <f t="shared" si="19"/>
        <v>28.903101079620743</v>
      </c>
      <c r="O238" s="19">
        <f t="shared" si="20"/>
        <v>2.0751492925372057</v>
      </c>
      <c r="P238" s="19">
        <f t="shared" si="21"/>
        <v>0</v>
      </c>
      <c r="Q238" s="19">
        <f t="shared" si="22"/>
        <v>-7.7445625930394755</v>
      </c>
      <c r="R238" s="19">
        <f t="shared" si="23"/>
        <v>0</v>
      </c>
      <c r="S238" s="19">
        <f t="shared" si="24"/>
        <v>0</v>
      </c>
    </row>
    <row r="239" spans="1:19" x14ac:dyDescent="0.25">
      <c r="A239" s="26">
        <f>Wellpath!E239</f>
        <v>7080</v>
      </c>
      <c r="B239" s="22">
        <v>0</v>
      </c>
      <c r="C239" s="22">
        <v>0</v>
      </c>
      <c r="D239" s="22">
        <f>SIN(Wellpath!$L239) * SIN(Wellpath!$O239) * (TAN(Dip) * COS(Wellpath!$L239) + SIN(Wellpath!$L239) * COS(Wellpath!$O239)) / SQRT(2)</f>
        <v>0.13244343124079169</v>
      </c>
      <c r="E239" s="20">
        <f>Model!$W$17*((drdp!B239+drdp!K239)*'MSXY-TI1S'!$B239+(drdp!E239+drdp!N239)*'MSXY-TI1S'!$C239+(drdp!H239+drdp!Q239)*'MSXY-TI1S'!$D239)</f>
        <v>-6.140665476375414E-3</v>
      </c>
      <c r="F239" s="20">
        <f>Model!$W$17*((drdp!C239+drdp!L239)*'MSXY-TI1S'!$B239+(drdp!F239+drdp!O239)*'MSXY-TI1S'!$C239+(drdp!I239+drdp!R239)*'MSXY-TI1S'!$D239)</f>
        <v>1.6453863553844675E-3</v>
      </c>
      <c r="G239" s="20">
        <f>Model!$W$17*((drdp!D239+drdp!M239)*'MSXY-TI1S'!$B239+(drdp!G239+drdp!P239)*'MSXY-TI1S'!$C239+(drdp!J239+drdp!S239)*'MSXY-TI1S'!$D239)</f>
        <v>0</v>
      </c>
      <c r="H239" s="18">
        <f>Model!$W$17*((drdp!B239)*'MSXY-TI1S'!$B239+(drdp!E239)*'MSXY-TI1S'!$C239+(drdp!H239)*'MSXY-TI1S'!$D239)</f>
        <v>-3.070332738187707E-3</v>
      </c>
      <c r="I239" s="18">
        <f>Model!$W$17*((drdp!C239)*'MSXY-TI1S'!$B239+(drdp!F239)*'MSXY-TI1S'!$C239+(drdp!I239)*'MSXY-TI1S'!$D239)</f>
        <v>8.2269317769223375E-4</v>
      </c>
      <c r="J239" s="18">
        <f>Model!$W$17*((drdp!D239)*'MSXY-TI1S'!$B239+(drdp!G239)*'MSXY-TI1S'!$C239+(drdp!J239)*'MSXY-TI1S'!$D239)</f>
        <v>0</v>
      </c>
      <c r="K239" s="21">
        <f>SUM(E$3:E238)+H239</f>
        <v>-5.3823011057553618</v>
      </c>
      <c r="L239" s="21">
        <f>SUM(F$3:F238)+I239</f>
        <v>1.4421832347082855</v>
      </c>
      <c r="M239" s="21">
        <f>SUM(G$3:G238)+J239</f>
        <v>0</v>
      </c>
      <c r="N239" s="19">
        <f t="shared" si="19"/>
        <v>28.969165193015389</v>
      </c>
      <c r="O239" s="19">
        <f t="shared" si="20"/>
        <v>2.0798924824736535</v>
      </c>
      <c r="P239" s="19">
        <f t="shared" si="21"/>
        <v>0</v>
      </c>
      <c r="Q239" s="19">
        <f t="shared" si="22"/>
        <v>-7.7622644188722489</v>
      </c>
      <c r="R239" s="19">
        <f t="shared" si="23"/>
        <v>0</v>
      </c>
      <c r="S239" s="19">
        <f t="shared" si="24"/>
        <v>0</v>
      </c>
    </row>
    <row r="240" spans="1:19" x14ac:dyDescent="0.25">
      <c r="A240" s="26">
        <f>Wellpath!E240</f>
        <v>7110</v>
      </c>
      <c r="B240" s="22">
        <v>0</v>
      </c>
      <c r="C240" s="22">
        <v>0</v>
      </c>
      <c r="D240" s="22">
        <f>SIN(Wellpath!$L240) * SIN(Wellpath!$O240) * (TAN(Dip) * COS(Wellpath!$L240) + SIN(Wellpath!$L240) * COS(Wellpath!$O240)) / SQRT(2)</f>
        <v>0.13244343124079169</v>
      </c>
      <c r="E240" s="20">
        <f>Model!$W$17*((drdp!B240+drdp!K240)*'MSXY-TI1S'!$B240+(drdp!E240+drdp!N240)*'MSXY-TI1S'!$C240+(drdp!H240+drdp!Q240)*'MSXY-TI1S'!$D240)</f>
        <v>-6.140665476375414E-3</v>
      </c>
      <c r="F240" s="20">
        <f>Model!$W$17*((drdp!C240+drdp!L240)*'MSXY-TI1S'!$B240+(drdp!F240+drdp!O240)*'MSXY-TI1S'!$C240+(drdp!I240+drdp!R240)*'MSXY-TI1S'!$D240)</f>
        <v>1.6453863553844675E-3</v>
      </c>
      <c r="G240" s="20">
        <f>Model!$W$17*((drdp!D240+drdp!M240)*'MSXY-TI1S'!$B240+(drdp!G240+drdp!P240)*'MSXY-TI1S'!$C240+(drdp!J240+drdp!S240)*'MSXY-TI1S'!$D240)</f>
        <v>0</v>
      </c>
      <c r="H240" s="18">
        <f>Model!$W$17*((drdp!B240)*'MSXY-TI1S'!$B240+(drdp!E240)*'MSXY-TI1S'!$C240+(drdp!H240)*'MSXY-TI1S'!$D240)</f>
        <v>-3.070332738187707E-3</v>
      </c>
      <c r="I240" s="18">
        <f>Model!$W$17*((drdp!C240)*'MSXY-TI1S'!$B240+(drdp!F240)*'MSXY-TI1S'!$C240+(drdp!I240)*'MSXY-TI1S'!$D240)</f>
        <v>8.2269317769223375E-4</v>
      </c>
      <c r="J240" s="18">
        <f>Model!$W$17*((drdp!D240)*'MSXY-TI1S'!$B240+(drdp!G240)*'MSXY-TI1S'!$C240+(drdp!J240)*'MSXY-TI1S'!$D240)</f>
        <v>0</v>
      </c>
      <c r="K240" s="21">
        <f>SUM(E$3:E239)+H240</f>
        <v>-5.3884417712317374</v>
      </c>
      <c r="L240" s="21">
        <f>SUM(F$3:F239)+I240</f>
        <v>1.4438286210636699</v>
      </c>
      <c r="M240" s="21">
        <f>SUM(G$3:G239)+J240</f>
        <v>0</v>
      </c>
      <c r="N240" s="19">
        <f t="shared" si="19"/>
        <v>29.035304721955022</v>
      </c>
      <c r="O240" s="19">
        <f t="shared" si="20"/>
        <v>2.0846410870026184</v>
      </c>
      <c r="P240" s="19">
        <f t="shared" si="21"/>
        <v>0</v>
      </c>
      <c r="Q240" s="19">
        <f t="shared" si="22"/>
        <v>-7.7799864522393989</v>
      </c>
      <c r="R240" s="19">
        <f t="shared" si="23"/>
        <v>0</v>
      </c>
      <c r="S240" s="19">
        <f t="shared" si="24"/>
        <v>0</v>
      </c>
    </row>
    <row r="241" spans="1:19" x14ac:dyDescent="0.25">
      <c r="A241" s="26">
        <f>Wellpath!E241</f>
        <v>7140</v>
      </c>
      <c r="B241" s="22">
        <v>0</v>
      </c>
      <c r="C241" s="22">
        <v>0</v>
      </c>
      <c r="D241" s="22">
        <f>SIN(Wellpath!$L241) * SIN(Wellpath!$O241) * (TAN(Dip) * COS(Wellpath!$L241) + SIN(Wellpath!$L241) * COS(Wellpath!$O241)) / SQRT(2)</f>
        <v>0.13244343124079169</v>
      </c>
      <c r="E241" s="20">
        <f>Model!$W$17*((drdp!B241+drdp!K241)*'MSXY-TI1S'!$B241+(drdp!E241+drdp!N241)*'MSXY-TI1S'!$C241+(drdp!H241+drdp!Q241)*'MSXY-TI1S'!$D241)</f>
        <v>-6.140665476375414E-3</v>
      </c>
      <c r="F241" s="20">
        <f>Model!$W$17*((drdp!C241+drdp!L241)*'MSXY-TI1S'!$B241+(drdp!F241+drdp!O241)*'MSXY-TI1S'!$C241+(drdp!I241+drdp!R241)*'MSXY-TI1S'!$D241)</f>
        <v>1.6453863553844675E-3</v>
      </c>
      <c r="G241" s="20">
        <f>Model!$W$17*((drdp!D241+drdp!M241)*'MSXY-TI1S'!$B241+(drdp!G241+drdp!P241)*'MSXY-TI1S'!$C241+(drdp!J241+drdp!S241)*'MSXY-TI1S'!$D241)</f>
        <v>0</v>
      </c>
      <c r="H241" s="18">
        <f>Model!$W$17*((drdp!B241)*'MSXY-TI1S'!$B241+(drdp!E241)*'MSXY-TI1S'!$C241+(drdp!H241)*'MSXY-TI1S'!$D241)</f>
        <v>-3.070332738187707E-3</v>
      </c>
      <c r="I241" s="18">
        <f>Model!$W$17*((drdp!C241)*'MSXY-TI1S'!$B241+(drdp!F241)*'MSXY-TI1S'!$C241+(drdp!I241)*'MSXY-TI1S'!$D241)</f>
        <v>8.2269317769223375E-4</v>
      </c>
      <c r="J241" s="18">
        <f>Model!$W$17*((drdp!D241)*'MSXY-TI1S'!$B241+(drdp!G241)*'MSXY-TI1S'!$C241+(drdp!J241)*'MSXY-TI1S'!$D241)</f>
        <v>0</v>
      </c>
      <c r="K241" s="21">
        <f>SUM(E$3:E240)+H241</f>
        <v>-5.394582436708113</v>
      </c>
      <c r="L241" s="21">
        <f>SUM(F$3:F240)+I241</f>
        <v>1.4454740074190544</v>
      </c>
      <c r="M241" s="21">
        <f>SUM(G$3:G240)+J241</f>
        <v>0</v>
      </c>
      <c r="N241" s="19">
        <f t="shared" si="19"/>
        <v>29.101519666439643</v>
      </c>
      <c r="O241" s="19">
        <f t="shared" si="20"/>
        <v>2.0893951061241007</v>
      </c>
      <c r="P241" s="19">
        <f t="shared" si="21"/>
        <v>0</v>
      </c>
      <c r="Q241" s="19">
        <f t="shared" si="22"/>
        <v>-7.7977286931409235</v>
      </c>
      <c r="R241" s="19">
        <f t="shared" si="23"/>
        <v>0</v>
      </c>
      <c r="S241" s="19">
        <f t="shared" si="24"/>
        <v>0</v>
      </c>
    </row>
    <row r="242" spans="1:19" x14ac:dyDescent="0.25">
      <c r="A242" s="26">
        <f>Wellpath!E242</f>
        <v>7170</v>
      </c>
      <c r="B242" s="22">
        <v>0</v>
      </c>
      <c r="C242" s="22">
        <v>0</v>
      </c>
      <c r="D242" s="22">
        <f>SIN(Wellpath!$L242) * SIN(Wellpath!$O242) * (TAN(Dip) * COS(Wellpath!$L242) + SIN(Wellpath!$L242) * COS(Wellpath!$O242)) / SQRT(2)</f>
        <v>0.13244343124079169</v>
      </c>
      <c r="E242" s="20">
        <f>Model!$W$17*((drdp!B242+drdp!K242)*'MSXY-TI1S'!$B242+(drdp!E242+drdp!N242)*'MSXY-TI1S'!$C242+(drdp!H242+drdp!Q242)*'MSXY-TI1S'!$D242)</f>
        <v>-6.140665476375414E-3</v>
      </c>
      <c r="F242" s="20">
        <f>Model!$W$17*((drdp!C242+drdp!L242)*'MSXY-TI1S'!$B242+(drdp!F242+drdp!O242)*'MSXY-TI1S'!$C242+(drdp!I242+drdp!R242)*'MSXY-TI1S'!$D242)</f>
        <v>1.6453863553844675E-3</v>
      </c>
      <c r="G242" s="20">
        <f>Model!$W$17*((drdp!D242+drdp!M242)*'MSXY-TI1S'!$B242+(drdp!G242+drdp!P242)*'MSXY-TI1S'!$C242+(drdp!J242+drdp!S242)*'MSXY-TI1S'!$D242)</f>
        <v>0</v>
      </c>
      <c r="H242" s="18">
        <f>Model!$W$17*((drdp!B242)*'MSXY-TI1S'!$B242+(drdp!E242)*'MSXY-TI1S'!$C242+(drdp!H242)*'MSXY-TI1S'!$D242)</f>
        <v>-3.070332738187707E-3</v>
      </c>
      <c r="I242" s="18">
        <f>Model!$W$17*((drdp!C242)*'MSXY-TI1S'!$B242+(drdp!F242)*'MSXY-TI1S'!$C242+(drdp!I242)*'MSXY-TI1S'!$D242)</f>
        <v>8.2269317769223375E-4</v>
      </c>
      <c r="J242" s="18">
        <f>Model!$W$17*((drdp!D242)*'MSXY-TI1S'!$B242+(drdp!G242)*'MSXY-TI1S'!$C242+(drdp!J242)*'MSXY-TI1S'!$D242)</f>
        <v>0</v>
      </c>
      <c r="K242" s="21">
        <f>SUM(E$3:E241)+H242</f>
        <v>-5.4007231021844886</v>
      </c>
      <c r="L242" s="21">
        <f>SUM(F$3:F241)+I242</f>
        <v>1.4471193937744389</v>
      </c>
      <c r="M242" s="21">
        <f>SUM(G$3:G241)+J242</f>
        <v>0</v>
      </c>
      <c r="N242" s="19">
        <f t="shared" si="19"/>
        <v>29.167810026469247</v>
      </c>
      <c r="O242" s="19">
        <f t="shared" si="20"/>
        <v>2.0941545398380996</v>
      </c>
      <c r="P242" s="19">
        <f t="shared" si="21"/>
        <v>0</v>
      </c>
      <c r="Q242" s="19">
        <f t="shared" si="22"/>
        <v>-7.8154911415768238</v>
      </c>
      <c r="R242" s="19">
        <f t="shared" si="23"/>
        <v>0</v>
      </c>
      <c r="S242" s="19">
        <f t="shared" si="24"/>
        <v>0</v>
      </c>
    </row>
    <row r="243" spans="1:19" x14ac:dyDescent="0.25">
      <c r="A243" s="26">
        <f>Wellpath!E243</f>
        <v>7200</v>
      </c>
      <c r="B243" s="22">
        <v>0</v>
      </c>
      <c r="C243" s="22">
        <v>0</v>
      </c>
      <c r="D243" s="22">
        <f>SIN(Wellpath!$L243) * SIN(Wellpath!$O243) * (TAN(Dip) * COS(Wellpath!$L243) + SIN(Wellpath!$L243) * COS(Wellpath!$O243)) / SQRT(2)</f>
        <v>0.13244343124079169</v>
      </c>
      <c r="E243" s="20">
        <f>Model!$W$17*((drdp!B243+drdp!K243)*'MSXY-TI1S'!$B243+(drdp!E243+drdp!N243)*'MSXY-TI1S'!$C243+(drdp!H243+drdp!Q243)*'MSXY-TI1S'!$D243)</f>
        <v>-6.140665476375414E-3</v>
      </c>
      <c r="F243" s="20">
        <f>Model!$W$17*((drdp!C243+drdp!L243)*'MSXY-TI1S'!$B243+(drdp!F243+drdp!O243)*'MSXY-TI1S'!$C243+(drdp!I243+drdp!R243)*'MSXY-TI1S'!$D243)</f>
        <v>1.6453863553844675E-3</v>
      </c>
      <c r="G243" s="20">
        <f>Model!$W$17*((drdp!D243+drdp!M243)*'MSXY-TI1S'!$B243+(drdp!G243+drdp!P243)*'MSXY-TI1S'!$C243+(drdp!J243+drdp!S243)*'MSXY-TI1S'!$D243)</f>
        <v>0</v>
      </c>
      <c r="H243" s="18">
        <f>Model!$W$17*((drdp!B243)*'MSXY-TI1S'!$B243+(drdp!E243)*'MSXY-TI1S'!$C243+(drdp!H243)*'MSXY-TI1S'!$D243)</f>
        <v>-3.070332738187707E-3</v>
      </c>
      <c r="I243" s="18">
        <f>Model!$W$17*((drdp!C243)*'MSXY-TI1S'!$B243+(drdp!F243)*'MSXY-TI1S'!$C243+(drdp!I243)*'MSXY-TI1S'!$D243)</f>
        <v>8.2269317769223375E-4</v>
      </c>
      <c r="J243" s="18">
        <f>Model!$W$17*((drdp!D243)*'MSXY-TI1S'!$B243+(drdp!G243)*'MSXY-TI1S'!$C243+(drdp!J243)*'MSXY-TI1S'!$D243)</f>
        <v>0</v>
      </c>
      <c r="K243" s="21">
        <f>SUM(E$3:E242)+H243</f>
        <v>-5.4068637676608642</v>
      </c>
      <c r="L243" s="21">
        <f>SUM(F$3:F242)+I243</f>
        <v>1.4487647801298233</v>
      </c>
      <c r="M243" s="21">
        <f>SUM(G$3:G242)+J243</f>
        <v>0</v>
      </c>
      <c r="N243" s="19">
        <f t="shared" si="19"/>
        <v>29.234175802043836</v>
      </c>
      <c r="O243" s="19">
        <f t="shared" si="20"/>
        <v>2.0989193881446155</v>
      </c>
      <c r="P243" s="19">
        <f t="shared" si="21"/>
        <v>0</v>
      </c>
      <c r="Q243" s="19">
        <f t="shared" si="22"/>
        <v>-7.8332737975471005</v>
      </c>
      <c r="R243" s="19">
        <f t="shared" si="23"/>
        <v>0</v>
      </c>
      <c r="S243" s="19">
        <f t="shared" si="24"/>
        <v>0</v>
      </c>
    </row>
    <row r="244" spans="1:19" x14ac:dyDescent="0.25">
      <c r="A244" s="26">
        <f>Wellpath!E244</f>
        <v>7230</v>
      </c>
      <c r="B244" s="22">
        <v>0</v>
      </c>
      <c r="C244" s="22">
        <v>0</v>
      </c>
      <c r="D244" s="22">
        <f>SIN(Wellpath!$L244) * SIN(Wellpath!$O244) * (TAN(Dip) * COS(Wellpath!$L244) + SIN(Wellpath!$L244) * COS(Wellpath!$O244)) / SQRT(2)</f>
        <v>0.13244343124079169</v>
      </c>
      <c r="E244" s="20">
        <f>Model!$W$17*((drdp!B244+drdp!K244)*'MSXY-TI1S'!$B244+(drdp!E244+drdp!N244)*'MSXY-TI1S'!$C244+(drdp!H244+drdp!Q244)*'MSXY-TI1S'!$D244)</f>
        <v>-6.140665476375414E-3</v>
      </c>
      <c r="F244" s="20">
        <f>Model!$W$17*((drdp!C244+drdp!L244)*'MSXY-TI1S'!$B244+(drdp!F244+drdp!O244)*'MSXY-TI1S'!$C244+(drdp!I244+drdp!R244)*'MSXY-TI1S'!$D244)</f>
        <v>1.6453863553844675E-3</v>
      </c>
      <c r="G244" s="20">
        <f>Model!$W$17*((drdp!D244+drdp!M244)*'MSXY-TI1S'!$B244+(drdp!G244+drdp!P244)*'MSXY-TI1S'!$C244+(drdp!J244+drdp!S244)*'MSXY-TI1S'!$D244)</f>
        <v>0</v>
      </c>
      <c r="H244" s="18">
        <f>Model!$W$17*((drdp!B244)*'MSXY-TI1S'!$B244+(drdp!E244)*'MSXY-TI1S'!$C244+(drdp!H244)*'MSXY-TI1S'!$D244)</f>
        <v>-3.070332738187707E-3</v>
      </c>
      <c r="I244" s="18">
        <f>Model!$W$17*((drdp!C244)*'MSXY-TI1S'!$B244+(drdp!F244)*'MSXY-TI1S'!$C244+(drdp!I244)*'MSXY-TI1S'!$D244)</f>
        <v>8.2269317769223375E-4</v>
      </c>
      <c r="J244" s="18">
        <f>Model!$W$17*((drdp!D244)*'MSXY-TI1S'!$B244+(drdp!G244)*'MSXY-TI1S'!$C244+(drdp!J244)*'MSXY-TI1S'!$D244)</f>
        <v>0</v>
      </c>
      <c r="K244" s="21">
        <f>SUM(E$3:E243)+H244</f>
        <v>-5.4130044331372398</v>
      </c>
      <c r="L244" s="21">
        <f>SUM(F$3:F243)+I244</f>
        <v>1.4504101664852078</v>
      </c>
      <c r="M244" s="21">
        <f>SUM(G$3:G243)+J244</f>
        <v>0</v>
      </c>
      <c r="N244" s="19">
        <f t="shared" si="19"/>
        <v>29.300616993163409</v>
      </c>
      <c r="O244" s="19">
        <f t="shared" si="20"/>
        <v>2.1036896510436485</v>
      </c>
      <c r="P244" s="19">
        <f t="shared" si="21"/>
        <v>0</v>
      </c>
      <c r="Q244" s="19">
        <f t="shared" si="22"/>
        <v>-7.8510766610517519</v>
      </c>
      <c r="R244" s="19">
        <f t="shared" si="23"/>
        <v>0</v>
      </c>
      <c r="S244" s="19">
        <f t="shared" si="24"/>
        <v>0</v>
      </c>
    </row>
    <row r="245" spans="1:19" x14ac:dyDescent="0.25">
      <c r="A245" s="26">
        <f>Wellpath!E245</f>
        <v>7260</v>
      </c>
      <c r="B245" s="22">
        <v>0</v>
      </c>
      <c r="C245" s="22">
        <v>0</v>
      </c>
      <c r="D245" s="22">
        <f>SIN(Wellpath!$L245) * SIN(Wellpath!$O245) * (TAN(Dip) * COS(Wellpath!$L245) + SIN(Wellpath!$L245) * COS(Wellpath!$O245)) / SQRT(2)</f>
        <v>0.13244343124079169</v>
      </c>
      <c r="E245" s="20">
        <f>Model!$W$17*((drdp!B245+drdp!K245)*'MSXY-TI1S'!$B245+(drdp!E245+drdp!N245)*'MSXY-TI1S'!$C245+(drdp!H245+drdp!Q245)*'MSXY-TI1S'!$D245)</f>
        <v>-6.140665476375414E-3</v>
      </c>
      <c r="F245" s="20">
        <f>Model!$W$17*((drdp!C245+drdp!L245)*'MSXY-TI1S'!$B245+(drdp!F245+drdp!O245)*'MSXY-TI1S'!$C245+(drdp!I245+drdp!R245)*'MSXY-TI1S'!$D245)</f>
        <v>1.6453863553844675E-3</v>
      </c>
      <c r="G245" s="20">
        <f>Model!$W$17*((drdp!D245+drdp!M245)*'MSXY-TI1S'!$B245+(drdp!G245+drdp!P245)*'MSXY-TI1S'!$C245+(drdp!J245+drdp!S245)*'MSXY-TI1S'!$D245)</f>
        <v>0</v>
      </c>
      <c r="H245" s="18">
        <f>Model!$W$17*((drdp!B245)*'MSXY-TI1S'!$B245+(drdp!E245)*'MSXY-TI1S'!$C245+(drdp!H245)*'MSXY-TI1S'!$D245)</f>
        <v>-3.070332738187707E-3</v>
      </c>
      <c r="I245" s="18">
        <f>Model!$W$17*((drdp!C245)*'MSXY-TI1S'!$B245+(drdp!F245)*'MSXY-TI1S'!$C245+(drdp!I245)*'MSXY-TI1S'!$D245)</f>
        <v>8.2269317769223375E-4</v>
      </c>
      <c r="J245" s="18">
        <f>Model!$W$17*((drdp!D245)*'MSXY-TI1S'!$B245+(drdp!G245)*'MSXY-TI1S'!$C245+(drdp!J245)*'MSXY-TI1S'!$D245)</f>
        <v>0</v>
      </c>
      <c r="K245" s="21">
        <f>SUM(E$3:E244)+H245</f>
        <v>-5.4191450986136154</v>
      </c>
      <c r="L245" s="21">
        <f>SUM(F$3:F244)+I245</f>
        <v>1.4520555528405923</v>
      </c>
      <c r="M245" s="21">
        <f>SUM(G$3:G244)+J245</f>
        <v>0</v>
      </c>
      <c r="N245" s="19">
        <f t="shared" si="19"/>
        <v>29.367133599827969</v>
      </c>
      <c r="O245" s="19">
        <f t="shared" si="20"/>
        <v>2.108465328535198</v>
      </c>
      <c r="P245" s="19">
        <f t="shared" si="21"/>
        <v>0</v>
      </c>
      <c r="Q245" s="19">
        <f t="shared" si="22"/>
        <v>-7.868899732090779</v>
      </c>
      <c r="R245" s="19">
        <f t="shared" si="23"/>
        <v>0</v>
      </c>
      <c r="S245" s="19">
        <f t="shared" si="24"/>
        <v>0</v>
      </c>
    </row>
    <row r="246" spans="1:19" x14ac:dyDescent="0.25">
      <c r="A246" s="26">
        <f>Wellpath!E246</f>
        <v>7290</v>
      </c>
      <c r="B246" s="22">
        <v>0</v>
      </c>
      <c r="C246" s="22">
        <v>0</v>
      </c>
      <c r="D246" s="22">
        <f>SIN(Wellpath!$L246) * SIN(Wellpath!$O246) * (TAN(Dip) * COS(Wellpath!$L246) + SIN(Wellpath!$L246) * COS(Wellpath!$O246)) / SQRT(2)</f>
        <v>0.13244343124079169</v>
      </c>
      <c r="E246" s="20">
        <f>Model!$W$17*((drdp!B246+drdp!K246)*'MSXY-TI1S'!$B246+(drdp!E246+drdp!N246)*'MSXY-TI1S'!$C246+(drdp!H246+drdp!Q246)*'MSXY-TI1S'!$D246)</f>
        <v>-6.140665476375414E-3</v>
      </c>
      <c r="F246" s="20">
        <f>Model!$W$17*((drdp!C246+drdp!L246)*'MSXY-TI1S'!$B246+(drdp!F246+drdp!O246)*'MSXY-TI1S'!$C246+(drdp!I246+drdp!R246)*'MSXY-TI1S'!$D246)</f>
        <v>1.6453863553844675E-3</v>
      </c>
      <c r="G246" s="20">
        <f>Model!$W$17*((drdp!D246+drdp!M246)*'MSXY-TI1S'!$B246+(drdp!G246+drdp!P246)*'MSXY-TI1S'!$C246+(drdp!J246+drdp!S246)*'MSXY-TI1S'!$D246)</f>
        <v>0</v>
      </c>
      <c r="H246" s="18">
        <f>Model!$W$17*((drdp!B246)*'MSXY-TI1S'!$B246+(drdp!E246)*'MSXY-TI1S'!$C246+(drdp!H246)*'MSXY-TI1S'!$D246)</f>
        <v>-3.070332738187707E-3</v>
      </c>
      <c r="I246" s="18">
        <f>Model!$W$17*((drdp!C246)*'MSXY-TI1S'!$B246+(drdp!F246)*'MSXY-TI1S'!$C246+(drdp!I246)*'MSXY-TI1S'!$D246)</f>
        <v>8.2269317769223375E-4</v>
      </c>
      <c r="J246" s="18">
        <f>Model!$W$17*((drdp!D246)*'MSXY-TI1S'!$B246+(drdp!G246)*'MSXY-TI1S'!$C246+(drdp!J246)*'MSXY-TI1S'!$D246)</f>
        <v>0</v>
      </c>
      <c r="K246" s="21">
        <f>SUM(E$3:E245)+H246</f>
        <v>-5.425285764089991</v>
      </c>
      <c r="L246" s="21">
        <f>SUM(F$3:F245)+I246</f>
        <v>1.4537009391959768</v>
      </c>
      <c r="M246" s="21">
        <f>SUM(G$3:G245)+J246</f>
        <v>0</v>
      </c>
      <c r="N246" s="19">
        <f t="shared" si="19"/>
        <v>29.433725622037517</v>
      </c>
      <c r="O246" s="19">
        <f t="shared" si="20"/>
        <v>2.1132464206192649</v>
      </c>
      <c r="P246" s="19">
        <f t="shared" si="21"/>
        <v>0</v>
      </c>
      <c r="Q246" s="19">
        <f t="shared" si="22"/>
        <v>-7.8867430106641825</v>
      </c>
      <c r="R246" s="19">
        <f t="shared" si="23"/>
        <v>0</v>
      </c>
      <c r="S246" s="19">
        <f t="shared" si="24"/>
        <v>0</v>
      </c>
    </row>
    <row r="247" spans="1:19" x14ac:dyDescent="0.25">
      <c r="A247" s="26">
        <f>Wellpath!E247</f>
        <v>7320</v>
      </c>
      <c r="B247" s="22">
        <v>0</v>
      </c>
      <c r="C247" s="22">
        <v>0</v>
      </c>
      <c r="D247" s="22">
        <f>SIN(Wellpath!$L247) * SIN(Wellpath!$O247) * (TAN(Dip) * COS(Wellpath!$L247) + SIN(Wellpath!$L247) * COS(Wellpath!$O247)) / SQRT(2)</f>
        <v>0.13244343124079169</v>
      </c>
      <c r="E247" s="20">
        <f>Model!$W$17*((drdp!B247+drdp!K247)*'MSXY-TI1S'!$B247+(drdp!E247+drdp!N247)*'MSXY-TI1S'!$C247+(drdp!H247+drdp!Q247)*'MSXY-TI1S'!$D247)</f>
        <v>-6.140665476375414E-3</v>
      </c>
      <c r="F247" s="20">
        <f>Model!$W$17*((drdp!C247+drdp!L247)*'MSXY-TI1S'!$B247+(drdp!F247+drdp!O247)*'MSXY-TI1S'!$C247+(drdp!I247+drdp!R247)*'MSXY-TI1S'!$D247)</f>
        <v>1.6453863553844675E-3</v>
      </c>
      <c r="G247" s="20">
        <f>Model!$W$17*((drdp!D247+drdp!M247)*'MSXY-TI1S'!$B247+(drdp!G247+drdp!P247)*'MSXY-TI1S'!$C247+(drdp!J247+drdp!S247)*'MSXY-TI1S'!$D247)</f>
        <v>0</v>
      </c>
      <c r="H247" s="18">
        <f>Model!$W$17*((drdp!B247)*'MSXY-TI1S'!$B247+(drdp!E247)*'MSXY-TI1S'!$C247+(drdp!H247)*'MSXY-TI1S'!$D247)</f>
        <v>-3.070332738187707E-3</v>
      </c>
      <c r="I247" s="18">
        <f>Model!$W$17*((drdp!C247)*'MSXY-TI1S'!$B247+(drdp!F247)*'MSXY-TI1S'!$C247+(drdp!I247)*'MSXY-TI1S'!$D247)</f>
        <v>8.2269317769223375E-4</v>
      </c>
      <c r="J247" s="18">
        <f>Model!$W$17*((drdp!D247)*'MSXY-TI1S'!$B247+(drdp!G247)*'MSXY-TI1S'!$C247+(drdp!J247)*'MSXY-TI1S'!$D247)</f>
        <v>0</v>
      </c>
      <c r="K247" s="21">
        <f>SUM(E$3:E246)+H247</f>
        <v>-5.4314264295663666</v>
      </c>
      <c r="L247" s="21">
        <f>SUM(F$3:F246)+I247</f>
        <v>1.4553463255513612</v>
      </c>
      <c r="M247" s="21">
        <f>SUM(G$3:G246)+J247</f>
        <v>0</v>
      </c>
      <c r="N247" s="19">
        <f t="shared" si="19"/>
        <v>29.500393059792049</v>
      </c>
      <c r="O247" s="19">
        <f t="shared" si="20"/>
        <v>2.1180329272958489</v>
      </c>
      <c r="P247" s="19">
        <f t="shared" si="21"/>
        <v>0</v>
      </c>
      <c r="Q247" s="19">
        <f t="shared" si="22"/>
        <v>-7.9046064967719607</v>
      </c>
      <c r="R247" s="19">
        <f t="shared" si="23"/>
        <v>0</v>
      </c>
      <c r="S247" s="19">
        <f t="shared" si="24"/>
        <v>0</v>
      </c>
    </row>
    <row r="248" spans="1:19" x14ac:dyDescent="0.25">
      <c r="A248" s="26">
        <f>Wellpath!E248</f>
        <v>7350</v>
      </c>
      <c r="B248" s="22">
        <v>0</v>
      </c>
      <c r="C248" s="22">
        <v>0</v>
      </c>
      <c r="D248" s="22">
        <f>SIN(Wellpath!$L248) * SIN(Wellpath!$O248) * (TAN(Dip) * COS(Wellpath!$L248) + SIN(Wellpath!$L248) * COS(Wellpath!$O248)) / SQRT(2)</f>
        <v>0.13244343124079169</v>
      </c>
      <c r="E248" s="20">
        <f>Model!$W$17*((drdp!B248+drdp!K248)*'MSXY-TI1S'!$B248+(drdp!E248+drdp!N248)*'MSXY-TI1S'!$C248+(drdp!H248+drdp!Q248)*'MSXY-TI1S'!$D248)</f>
        <v>-6.140665476375414E-3</v>
      </c>
      <c r="F248" s="20">
        <f>Model!$W$17*((drdp!C248+drdp!L248)*'MSXY-TI1S'!$B248+(drdp!F248+drdp!O248)*'MSXY-TI1S'!$C248+(drdp!I248+drdp!R248)*'MSXY-TI1S'!$D248)</f>
        <v>1.6453863553844675E-3</v>
      </c>
      <c r="G248" s="20">
        <f>Model!$W$17*((drdp!D248+drdp!M248)*'MSXY-TI1S'!$B248+(drdp!G248+drdp!P248)*'MSXY-TI1S'!$C248+(drdp!J248+drdp!S248)*'MSXY-TI1S'!$D248)</f>
        <v>0</v>
      </c>
      <c r="H248" s="18">
        <f>Model!$W$17*((drdp!B248)*'MSXY-TI1S'!$B248+(drdp!E248)*'MSXY-TI1S'!$C248+(drdp!H248)*'MSXY-TI1S'!$D248)</f>
        <v>-3.070332738187707E-3</v>
      </c>
      <c r="I248" s="18">
        <f>Model!$W$17*((drdp!C248)*'MSXY-TI1S'!$B248+(drdp!F248)*'MSXY-TI1S'!$C248+(drdp!I248)*'MSXY-TI1S'!$D248)</f>
        <v>8.2269317769223375E-4</v>
      </c>
      <c r="J248" s="18">
        <f>Model!$W$17*((drdp!D248)*'MSXY-TI1S'!$B248+(drdp!G248)*'MSXY-TI1S'!$C248+(drdp!J248)*'MSXY-TI1S'!$D248)</f>
        <v>0</v>
      </c>
      <c r="K248" s="21">
        <f>SUM(E$3:E247)+H248</f>
        <v>-5.4375670950427422</v>
      </c>
      <c r="L248" s="21">
        <f>SUM(F$3:F247)+I248</f>
        <v>1.4569917119067457</v>
      </c>
      <c r="M248" s="21">
        <f>SUM(G$3:G247)+J248</f>
        <v>0</v>
      </c>
      <c r="N248" s="19">
        <f t="shared" si="19"/>
        <v>29.567135913091565</v>
      </c>
      <c r="O248" s="19">
        <f t="shared" si="20"/>
        <v>2.1228248485649495</v>
      </c>
      <c r="P248" s="19">
        <f t="shared" si="21"/>
        <v>0</v>
      </c>
      <c r="Q248" s="19">
        <f t="shared" si="22"/>
        <v>-7.9224901904141154</v>
      </c>
      <c r="R248" s="19">
        <f t="shared" si="23"/>
        <v>0</v>
      </c>
      <c r="S248" s="19">
        <f t="shared" si="24"/>
        <v>0</v>
      </c>
    </row>
    <row r="249" spans="1:19" x14ac:dyDescent="0.25">
      <c r="A249" s="26">
        <f>Wellpath!E249</f>
        <v>7380</v>
      </c>
      <c r="B249" s="22">
        <v>0</v>
      </c>
      <c r="C249" s="22">
        <v>0</v>
      </c>
      <c r="D249" s="22">
        <f>SIN(Wellpath!$L249) * SIN(Wellpath!$O249) * (TAN(Dip) * COS(Wellpath!$L249) + SIN(Wellpath!$L249) * COS(Wellpath!$O249)) / SQRT(2)</f>
        <v>0.13244343124079169</v>
      </c>
      <c r="E249" s="20">
        <f>Model!$W$17*((drdp!B249+drdp!K249)*'MSXY-TI1S'!$B249+(drdp!E249+drdp!N249)*'MSXY-TI1S'!$C249+(drdp!H249+drdp!Q249)*'MSXY-TI1S'!$D249)</f>
        <v>-6.140665476375414E-3</v>
      </c>
      <c r="F249" s="20">
        <f>Model!$W$17*((drdp!C249+drdp!L249)*'MSXY-TI1S'!$B249+(drdp!F249+drdp!O249)*'MSXY-TI1S'!$C249+(drdp!I249+drdp!R249)*'MSXY-TI1S'!$D249)</f>
        <v>1.6453863553844675E-3</v>
      </c>
      <c r="G249" s="20">
        <f>Model!$W$17*((drdp!D249+drdp!M249)*'MSXY-TI1S'!$B249+(drdp!G249+drdp!P249)*'MSXY-TI1S'!$C249+(drdp!J249+drdp!S249)*'MSXY-TI1S'!$D249)</f>
        <v>0</v>
      </c>
      <c r="H249" s="18">
        <f>Model!$W$17*((drdp!B249)*'MSXY-TI1S'!$B249+(drdp!E249)*'MSXY-TI1S'!$C249+(drdp!H249)*'MSXY-TI1S'!$D249)</f>
        <v>-3.070332738187707E-3</v>
      </c>
      <c r="I249" s="18">
        <f>Model!$W$17*((drdp!C249)*'MSXY-TI1S'!$B249+(drdp!F249)*'MSXY-TI1S'!$C249+(drdp!I249)*'MSXY-TI1S'!$D249)</f>
        <v>8.2269317769223375E-4</v>
      </c>
      <c r="J249" s="18">
        <f>Model!$W$17*((drdp!D249)*'MSXY-TI1S'!$B249+(drdp!G249)*'MSXY-TI1S'!$C249+(drdp!J249)*'MSXY-TI1S'!$D249)</f>
        <v>0</v>
      </c>
      <c r="K249" s="21">
        <f>SUM(E$3:E248)+H249</f>
        <v>-5.4437077605191178</v>
      </c>
      <c r="L249" s="21">
        <f>SUM(F$3:F248)+I249</f>
        <v>1.4586370982621302</v>
      </c>
      <c r="M249" s="21">
        <f>SUM(G$3:G248)+J249</f>
        <v>0</v>
      </c>
      <c r="N249" s="19">
        <f t="shared" si="19"/>
        <v>29.633954181936069</v>
      </c>
      <c r="O249" s="19">
        <f t="shared" si="20"/>
        <v>2.127622184426567</v>
      </c>
      <c r="P249" s="19">
        <f t="shared" si="21"/>
        <v>0</v>
      </c>
      <c r="Q249" s="19">
        <f t="shared" si="22"/>
        <v>-7.9403940915906448</v>
      </c>
      <c r="R249" s="19">
        <f t="shared" si="23"/>
        <v>0</v>
      </c>
      <c r="S249" s="19">
        <f t="shared" si="24"/>
        <v>0</v>
      </c>
    </row>
    <row r="250" spans="1:19" x14ac:dyDescent="0.25">
      <c r="A250" s="26">
        <f>Wellpath!E250</f>
        <v>7410</v>
      </c>
      <c r="B250" s="22">
        <v>0</v>
      </c>
      <c r="C250" s="22">
        <v>0</v>
      </c>
      <c r="D250" s="22">
        <f>SIN(Wellpath!$L250) * SIN(Wellpath!$O250) * (TAN(Dip) * COS(Wellpath!$L250) + SIN(Wellpath!$L250) * COS(Wellpath!$O250)) / SQRT(2)</f>
        <v>0.13244343124079169</v>
      </c>
      <c r="E250" s="20">
        <f>Model!$W$17*((drdp!B250+drdp!K250)*'MSXY-TI1S'!$B250+(drdp!E250+drdp!N250)*'MSXY-TI1S'!$C250+(drdp!H250+drdp!Q250)*'MSXY-TI1S'!$D250)</f>
        <v>-6.140665476375414E-3</v>
      </c>
      <c r="F250" s="20">
        <f>Model!$W$17*((drdp!C250+drdp!L250)*'MSXY-TI1S'!$B250+(drdp!F250+drdp!O250)*'MSXY-TI1S'!$C250+(drdp!I250+drdp!R250)*'MSXY-TI1S'!$D250)</f>
        <v>1.6453863553844675E-3</v>
      </c>
      <c r="G250" s="20">
        <f>Model!$W$17*((drdp!D250+drdp!M250)*'MSXY-TI1S'!$B250+(drdp!G250+drdp!P250)*'MSXY-TI1S'!$C250+(drdp!J250+drdp!S250)*'MSXY-TI1S'!$D250)</f>
        <v>0</v>
      </c>
      <c r="H250" s="18">
        <f>Model!$W$17*((drdp!B250)*'MSXY-TI1S'!$B250+(drdp!E250)*'MSXY-TI1S'!$C250+(drdp!H250)*'MSXY-TI1S'!$D250)</f>
        <v>-3.070332738187707E-3</v>
      </c>
      <c r="I250" s="18">
        <f>Model!$W$17*((drdp!C250)*'MSXY-TI1S'!$B250+(drdp!F250)*'MSXY-TI1S'!$C250+(drdp!I250)*'MSXY-TI1S'!$D250)</f>
        <v>8.2269317769223375E-4</v>
      </c>
      <c r="J250" s="18">
        <f>Model!$W$17*((drdp!D250)*'MSXY-TI1S'!$B250+(drdp!G250)*'MSXY-TI1S'!$C250+(drdp!J250)*'MSXY-TI1S'!$D250)</f>
        <v>0</v>
      </c>
      <c r="K250" s="21">
        <f>SUM(E$3:E249)+H250</f>
        <v>-5.4498484259954934</v>
      </c>
      <c r="L250" s="21">
        <f>SUM(F$3:F249)+I250</f>
        <v>1.4602824846175146</v>
      </c>
      <c r="M250" s="21">
        <f>SUM(G$3:G249)+J250</f>
        <v>0</v>
      </c>
      <c r="N250" s="19">
        <f t="shared" si="19"/>
        <v>29.700847866325557</v>
      </c>
      <c r="O250" s="19">
        <f t="shared" si="20"/>
        <v>2.1324249348807021</v>
      </c>
      <c r="P250" s="19">
        <f t="shared" si="21"/>
        <v>0</v>
      </c>
      <c r="Q250" s="19">
        <f t="shared" si="22"/>
        <v>-7.9583182003015507</v>
      </c>
      <c r="R250" s="19">
        <f t="shared" si="23"/>
        <v>0</v>
      </c>
      <c r="S250" s="19">
        <f t="shared" si="24"/>
        <v>0</v>
      </c>
    </row>
    <row r="251" spans="1:19" x14ac:dyDescent="0.25">
      <c r="A251" s="26">
        <f>Wellpath!E251</f>
        <v>7440</v>
      </c>
      <c r="B251" s="22">
        <v>0</v>
      </c>
      <c r="C251" s="22">
        <v>0</v>
      </c>
      <c r="D251" s="22">
        <f>SIN(Wellpath!$L251) * SIN(Wellpath!$O251) * (TAN(Dip) * COS(Wellpath!$L251) + SIN(Wellpath!$L251) * COS(Wellpath!$O251)) / SQRT(2)</f>
        <v>0.13244343124079169</v>
      </c>
      <c r="E251" s="20">
        <f>Model!$W$17*((drdp!B251+drdp!K251)*'MSXY-TI1S'!$B251+(drdp!E251+drdp!N251)*'MSXY-TI1S'!$C251+(drdp!H251+drdp!Q251)*'MSXY-TI1S'!$D251)</f>
        <v>-6.140665476375414E-3</v>
      </c>
      <c r="F251" s="20">
        <f>Model!$W$17*((drdp!C251+drdp!L251)*'MSXY-TI1S'!$B251+(drdp!F251+drdp!O251)*'MSXY-TI1S'!$C251+(drdp!I251+drdp!R251)*'MSXY-TI1S'!$D251)</f>
        <v>1.6453863553844675E-3</v>
      </c>
      <c r="G251" s="20">
        <f>Model!$W$17*((drdp!D251+drdp!M251)*'MSXY-TI1S'!$B251+(drdp!G251+drdp!P251)*'MSXY-TI1S'!$C251+(drdp!J251+drdp!S251)*'MSXY-TI1S'!$D251)</f>
        <v>0</v>
      </c>
      <c r="H251" s="18">
        <f>Model!$W$17*((drdp!B251)*'MSXY-TI1S'!$B251+(drdp!E251)*'MSXY-TI1S'!$C251+(drdp!H251)*'MSXY-TI1S'!$D251)</f>
        <v>-3.070332738187707E-3</v>
      </c>
      <c r="I251" s="18">
        <f>Model!$W$17*((drdp!C251)*'MSXY-TI1S'!$B251+(drdp!F251)*'MSXY-TI1S'!$C251+(drdp!I251)*'MSXY-TI1S'!$D251)</f>
        <v>8.2269317769223375E-4</v>
      </c>
      <c r="J251" s="18">
        <f>Model!$W$17*((drdp!D251)*'MSXY-TI1S'!$B251+(drdp!G251)*'MSXY-TI1S'!$C251+(drdp!J251)*'MSXY-TI1S'!$D251)</f>
        <v>0</v>
      </c>
      <c r="K251" s="21">
        <f>SUM(E$3:E250)+H251</f>
        <v>-5.4559890914718689</v>
      </c>
      <c r="L251" s="21">
        <f>SUM(F$3:F250)+I251</f>
        <v>1.4619278709728991</v>
      </c>
      <c r="M251" s="21">
        <f>SUM(G$3:G250)+J251</f>
        <v>0</v>
      </c>
      <c r="N251" s="19">
        <f t="shared" si="19"/>
        <v>29.767816966260028</v>
      </c>
      <c r="O251" s="19">
        <f t="shared" si="20"/>
        <v>2.1372330999273537</v>
      </c>
      <c r="P251" s="19">
        <f t="shared" si="21"/>
        <v>0</v>
      </c>
      <c r="Q251" s="19">
        <f t="shared" si="22"/>
        <v>-7.9762625165468313</v>
      </c>
      <c r="R251" s="19">
        <f t="shared" si="23"/>
        <v>0</v>
      </c>
      <c r="S251" s="19">
        <f t="shared" si="24"/>
        <v>0</v>
      </c>
    </row>
    <row r="252" spans="1:19" x14ac:dyDescent="0.25">
      <c r="A252" s="26">
        <f>Wellpath!E252</f>
        <v>7470</v>
      </c>
      <c r="B252" s="22">
        <v>0</v>
      </c>
      <c r="C252" s="22">
        <v>0</v>
      </c>
      <c r="D252" s="22">
        <f>SIN(Wellpath!$L252) * SIN(Wellpath!$O252) * (TAN(Dip) * COS(Wellpath!$L252) + SIN(Wellpath!$L252) * COS(Wellpath!$O252)) / SQRT(2)</f>
        <v>0.13244343124079169</v>
      </c>
      <c r="E252" s="20">
        <f>Model!$W$17*((drdp!B252+drdp!K252)*'MSXY-TI1S'!$B252+(drdp!E252+drdp!N252)*'MSXY-TI1S'!$C252+(drdp!H252+drdp!Q252)*'MSXY-TI1S'!$D252)</f>
        <v>-6.140665476375414E-3</v>
      </c>
      <c r="F252" s="20">
        <f>Model!$W$17*((drdp!C252+drdp!L252)*'MSXY-TI1S'!$B252+(drdp!F252+drdp!O252)*'MSXY-TI1S'!$C252+(drdp!I252+drdp!R252)*'MSXY-TI1S'!$D252)</f>
        <v>1.6453863553844675E-3</v>
      </c>
      <c r="G252" s="20">
        <f>Model!$W$17*((drdp!D252+drdp!M252)*'MSXY-TI1S'!$B252+(drdp!G252+drdp!P252)*'MSXY-TI1S'!$C252+(drdp!J252+drdp!S252)*'MSXY-TI1S'!$D252)</f>
        <v>0</v>
      </c>
      <c r="H252" s="18">
        <f>Model!$W$17*((drdp!B252)*'MSXY-TI1S'!$B252+(drdp!E252)*'MSXY-TI1S'!$C252+(drdp!H252)*'MSXY-TI1S'!$D252)</f>
        <v>-3.070332738187707E-3</v>
      </c>
      <c r="I252" s="18">
        <f>Model!$W$17*((drdp!C252)*'MSXY-TI1S'!$B252+(drdp!F252)*'MSXY-TI1S'!$C252+(drdp!I252)*'MSXY-TI1S'!$D252)</f>
        <v>8.2269317769223375E-4</v>
      </c>
      <c r="J252" s="18">
        <f>Model!$W$17*((drdp!D252)*'MSXY-TI1S'!$B252+(drdp!G252)*'MSXY-TI1S'!$C252+(drdp!J252)*'MSXY-TI1S'!$D252)</f>
        <v>0</v>
      </c>
      <c r="K252" s="21">
        <f>SUM(E$3:E251)+H252</f>
        <v>-5.4621297569482445</v>
      </c>
      <c r="L252" s="21">
        <f>SUM(F$3:F251)+I252</f>
        <v>1.4635732573282836</v>
      </c>
      <c r="M252" s="21">
        <f>SUM(G$3:G251)+J252</f>
        <v>0</v>
      </c>
      <c r="N252" s="19">
        <f t="shared" si="19"/>
        <v>29.834861481739487</v>
      </c>
      <c r="O252" s="19">
        <f t="shared" si="20"/>
        <v>2.1420466795665223</v>
      </c>
      <c r="P252" s="19">
        <f t="shared" si="21"/>
        <v>0</v>
      </c>
      <c r="Q252" s="19">
        <f t="shared" si="22"/>
        <v>-7.9942270403264883</v>
      </c>
      <c r="R252" s="19">
        <f t="shared" si="23"/>
        <v>0</v>
      </c>
      <c r="S252" s="19">
        <f t="shared" si="24"/>
        <v>0</v>
      </c>
    </row>
    <row r="253" spans="1:19" x14ac:dyDescent="0.25">
      <c r="A253" s="26">
        <f>Wellpath!E253</f>
        <v>7500</v>
      </c>
      <c r="B253" s="22">
        <v>0</v>
      </c>
      <c r="C253" s="22">
        <v>0</v>
      </c>
      <c r="D253" s="22">
        <f>SIN(Wellpath!$L253) * SIN(Wellpath!$O253) * (TAN(Dip) * COS(Wellpath!$L253) + SIN(Wellpath!$L253) * COS(Wellpath!$O253)) / SQRT(2)</f>
        <v>0.13244343124079169</v>
      </c>
      <c r="E253" s="20">
        <f>Model!$W$17*((drdp!B253+drdp!K253)*'MSXY-TI1S'!$B253+(drdp!E253+drdp!N253)*'MSXY-TI1S'!$C253+(drdp!H253+drdp!Q253)*'MSXY-TI1S'!$D253)</f>
        <v>-6.140665476375414E-3</v>
      </c>
      <c r="F253" s="20">
        <f>Model!$W$17*((drdp!C253+drdp!L253)*'MSXY-TI1S'!$B253+(drdp!F253+drdp!O253)*'MSXY-TI1S'!$C253+(drdp!I253+drdp!R253)*'MSXY-TI1S'!$D253)</f>
        <v>1.6453863553844675E-3</v>
      </c>
      <c r="G253" s="20">
        <f>Model!$W$17*((drdp!D253+drdp!M253)*'MSXY-TI1S'!$B253+(drdp!G253+drdp!P253)*'MSXY-TI1S'!$C253+(drdp!J253+drdp!S253)*'MSXY-TI1S'!$D253)</f>
        <v>0</v>
      </c>
      <c r="H253" s="18">
        <f>Model!$W$17*((drdp!B253)*'MSXY-TI1S'!$B253+(drdp!E253)*'MSXY-TI1S'!$C253+(drdp!H253)*'MSXY-TI1S'!$D253)</f>
        <v>-3.070332738187707E-3</v>
      </c>
      <c r="I253" s="18">
        <f>Model!$W$17*((drdp!C253)*'MSXY-TI1S'!$B253+(drdp!F253)*'MSXY-TI1S'!$C253+(drdp!I253)*'MSXY-TI1S'!$D253)</f>
        <v>8.2269317769223375E-4</v>
      </c>
      <c r="J253" s="18">
        <f>Model!$W$17*((drdp!D253)*'MSXY-TI1S'!$B253+(drdp!G253)*'MSXY-TI1S'!$C253+(drdp!J253)*'MSXY-TI1S'!$D253)</f>
        <v>0</v>
      </c>
      <c r="K253" s="21">
        <f>SUM(E$3:E252)+H253</f>
        <v>-5.4682704224246201</v>
      </c>
      <c r="L253" s="21">
        <f>SUM(F$3:F252)+I253</f>
        <v>1.4652186436836681</v>
      </c>
      <c r="M253" s="21">
        <f>SUM(G$3:G252)+J253</f>
        <v>0</v>
      </c>
      <c r="N253" s="19">
        <f t="shared" si="19"/>
        <v>29.901981412763934</v>
      </c>
      <c r="O253" s="19">
        <f t="shared" si="20"/>
        <v>2.1468656737982079</v>
      </c>
      <c r="P253" s="19">
        <f t="shared" si="21"/>
        <v>0</v>
      </c>
      <c r="Q253" s="19">
        <f t="shared" si="22"/>
        <v>-8.012211771640521</v>
      </c>
      <c r="R253" s="19">
        <f t="shared" si="23"/>
        <v>0</v>
      </c>
      <c r="S253" s="19">
        <f t="shared" si="24"/>
        <v>0</v>
      </c>
    </row>
    <row r="254" spans="1:19" x14ac:dyDescent="0.25">
      <c r="A254" s="26">
        <f>Wellpath!E254</f>
        <v>7530</v>
      </c>
      <c r="B254" s="22">
        <v>0</v>
      </c>
      <c r="C254" s="22">
        <v>0</v>
      </c>
      <c r="D254" s="22">
        <f>SIN(Wellpath!$L254) * SIN(Wellpath!$O254) * (TAN(Dip) * COS(Wellpath!$L254) + SIN(Wellpath!$L254) * COS(Wellpath!$O254)) / SQRT(2)</f>
        <v>0.13244343124079169</v>
      </c>
      <c r="E254" s="20">
        <f>Model!$W$17*((drdp!B254+drdp!K254)*'MSXY-TI1S'!$B254+(drdp!E254+drdp!N254)*'MSXY-TI1S'!$C254+(drdp!H254+drdp!Q254)*'MSXY-TI1S'!$D254)</f>
        <v>-6.140665476375414E-3</v>
      </c>
      <c r="F254" s="20">
        <f>Model!$W$17*((drdp!C254+drdp!L254)*'MSXY-TI1S'!$B254+(drdp!F254+drdp!O254)*'MSXY-TI1S'!$C254+(drdp!I254+drdp!R254)*'MSXY-TI1S'!$D254)</f>
        <v>1.6453863553844675E-3</v>
      </c>
      <c r="G254" s="20">
        <f>Model!$W$17*((drdp!D254+drdp!M254)*'MSXY-TI1S'!$B254+(drdp!G254+drdp!P254)*'MSXY-TI1S'!$C254+(drdp!J254+drdp!S254)*'MSXY-TI1S'!$D254)</f>
        <v>0</v>
      </c>
      <c r="H254" s="18">
        <f>Model!$W$17*((drdp!B254)*'MSXY-TI1S'!$B254+(drdp!E254)*'MSXY-TI1S'!$C254+(drdp!H254)*'MSXY-TI1S'!$D254)</f>
        <v>-3.070332738187707E-3</v>
      </c>
      <c r="I254" s="18">
        <f>Model!$W$17*((drdp!C254)*'MSXY-TI1S'!$B254+(drdp!F254)*'MSXY-TI1S'!$C254+(drdp!I254)*'MSXY-TI1S'!$D254)</f>
        <v>8.2269317769223375E-4</v>
      </c>
      <c r="J254" s="18">
        <f>Model!$W$17*((drdp!D254)*'MSXY-TI1S'!$B254+(drdp!G254)*'MSXY-TI1S'!$C254+(drdp!J254)*'MSXY-TI1S'!$D254)</f>
        <v>0</v>
      </c>
      <c r="K254" s="21">
        <f>SUM(E$3:E253)+H254</f>
        <v>-5.4744110879009957</v>
      </c>
      <c r="L254" s="21">
        <f>SUM(F$3:F253)+I254</f>
        <v>1.4668640300390525</v>
      </c>
      <c r="M254" s="21">
        <f>SUM(G$3:G253)+J254</f>
        <v>0</v>
      </c>
      <c r="N254" s="19">
        <f t="shared" si="19"/>
        <v>29.969176759333365</v>
      </c>
      <c r="O254" s="19">
        <f t="shared" si="20"/>
        <v>2.1516900826224106</v>
      </c>
      <c r="P254" s="19">
        <f t="shared" si="21"/>
        <v>0</v>
      </c>
      <c r="Q254" s="19">
        <f t="shared" si="22"/>
        <v>-8.0302167104889293</v>
      </c>
      <c r="R254" s="19">
        <f t="shared" si="23"/>
        <v>0</v>
      </c>
      <c r="S254" s="19">
        <f t="shared" si="24"/>
        <v>0</v>
      </c>
    </row>
    <row r="255" spans="1:19" x14ac:dyDescent="0.25">
      <c r="A255" s="26">
        <f>Wellpath!E255</f>
        <v>7560</v>
      </c>
      <c r="B255" s="22">
        <v>0</v>
      </c>
      <c r="C255" s="22">
        <v>0</v>
      </c>
      <c r="D255" s="22">
        <f>SIN(Wellpath!$L255) * SIN(Wellpath!$O255) * (TAN(Dip) * COS(Wellpath!$L255) + SIN(Wellpath!$L255) * COS(Wellpath!$O255)) / SQRT(2)</f>
        <v>0.13244343124079169</v>
      </c>
      <c r="E255" s="20">
        <f>Model!$W$17*((drdp!B255+drdp!K255)*'MSXY-TI1S'!$B255+(drdp!E255+drdp!N255)*'MSXY-TI1S'!$C255+(drdp!H255+drdp!Q255)*'MSXY-TI1S'!$D255)</f>
        <v>-6.140665476375414E-3</v>
      </c>
      <c r="F255" s="20">
        <f>Model!$W$17*((drdp!C255+drdp!L255)*'MSXY-TI1S'!$B255+(drdp!F255+drdp!O255)*'MSXY-TI1S'!$C255+(drdp!I255+drdp!R255)*'MSXY-TI1S'!$D255)</f>
        <v>1.6453863553844675E-3</v>
      </c>
      <c r="G255" s="20">
        <f>Model!$W$17*((drdp!D255+drdp!M255)*'MSXY-TI1S'!$B255+(drdp!G255+drdp!P255)*'MSXY-TI1S'!$C255+(drdp!J255+drdp!S255)*'MSXY-TI1S'!$D255)</f>
        <v>0</v>
      </c>
      <c r="H255" s="18">
        <f>Model!$W$17*((drdp!B255)*'MSXY-TI1S'!$B255+(drdp!E255)*'MSXY-TI1S'!$C255+(drdp!H255)*'MSXY-TI1S'!$D255)</f>
        <v>-3.070332738187707E-3</v>
      </c>
      <c r="I255" s="18">
        <f>Model!$W$17*((drdp!C255)*'MSXY-TI1S'!$B255+(drdp!F255)*'MSXY-TI1S'!$C255+(drdp!I255)*'MSXY-TI1S'!$D255)</f>
        <v>8.2269317769223375E-4</v>
      </c>
      <c r="J255" s="18">
        <f>Model!$W$17*((drdp!D255)*'MSXY-TI1S'!$B255+(drdp!G255)*'MSXY-TI1S'!$C255+(drdp!J255)*'MSXY-TI1S'!$D255)</f>
        <v>0</v>
      </c>
      <c r="K255" s="21">
        <f>SUM(E$3:E254)+H255</f>
        <v>-5.4805517533773713</v>
      </c>
      <c r="L255" s="21">
        <f>SUM(F$3:F254)+I255</f>
        <v>1.468509416394437</v>
      </c>
      <c r="M255" s="21">
        <f>SUM(G$3:G254)+J255</f>
        <v>0</v>
      </c>
      <c r="N255" s="19">
        <f t="shared" si="19"/>
        <v>30.03644752144778</v>
      </c>
      <c r="O255" s="19">
        <f t="shared" si="20"/>
        <v>2.1565199060391298</v>
      </c>
      <c r="P255" s="19">
        <f t="shared" si="21"/>
        <v>0</v>
      </c>
      <c r="Q255" s="19">
        <f t="shared" si="22"/>
        <v>-8.0482418568717122</v>
      </c>
      <c r="R255" s="19">
        <f t="shared" si="23"/>
        <v>0</v>
      </c>
      <c r="S255" s="19">
        <f t="shared" si="24"/>
        <v>0</v>
      </c>
    </row>
    <row r="256" spans="1:19" x14ac:dyDescent="0.25">
      <c r="A256" s="26">
        <f>Wellpath!E256</f>
        <v>7590</v>
      </c>
      <c r="B256" s="22">
        <v>0</v>
      </c>
      <c r="C256" s="22">
        <v>0</v>
      </c>
      <c r="D256" s="22">
        <f>SIN(Wellpath!$L256) * SIN(Wellpath!$O256) * (TAN(Dip) * COS(Wellpath!$L256) + SIN(Wellpath!$L256) * COS(Wellpath!$O256)) / SQRT(2)</f>
        <v>0.13244343124079169</v>
      </c>
      <c r="E256" s="20">
        <f>Model!$W$17*((drdp!B256+drdp!K256)*'MSXY-TI1S'!$B256+(drdp!E256+drdp!N256)*'MSXY-TI1S'!$C256+(drdp!H256+drdp!Q256)*'MSXY-TI1S'!$D256)</f>
        <v>-6.140665476375414E-3</v>
      </c>
      <c r="F256" s="20">
        <f>Model!$W$17*((drdp!C256+drdp!L256)*'MSXY-TI1S'!$B256+(drdp!F256+drdp!O256)*'MSXY-TI1S'!$C256+(drdp!I256+drdp!R256)*'MSXY-TI1S'!$D256)</f>
        <v>1.6453863553844675E-3</v>
      </c>
      <c r="G256" s="20">
        <f>Model!$W$17*((drdp!D256+drdp!M256)*'MSXY-TI1S'!$B256+(drdp!G256+drdp!P256)*'MSXY-TI1S'!$C256+(drdp!J256+drdp!S256)*'MSXY-TI1S'!$D256)</f>
        <v>0</v>
      </c>
      <c r="H256" s="18">
        <f>Model!$W$17*((drdp!B256)*'MSXY-TI1S'!$B256+(drdp!E256)*'MSXY-TI1S'!$C256+(drdp!H256)*'MSXY-TI1S'!$D256)</f>
        <v>-3.070332738187707E-3</v>
      </c>
      <c r="I256" s="18">
        <f>Model!$W$17*((drdp!C256)*'MSXY-TI1S'!$B256+(drdp!F256)*'MSXY-TI1S'!$C256+(drdp!I256)*'MSXY-TI1S'!$D256)</f>
        <v>8.2269317769223375E-4</v>
      </c>
      <c r="J256" s="18">
        <f>Model!$W$17*((drdp!D256)*'MSXY-TI1S'!$B256+(drdp!G256)*'MSXY-TI1S'!$C256+(drdp!J256)*'MSXY-TI1S'!$D256)</f>
        <v>0</v>
      </c>
      <c r="K256" s="21">
        <f>SUM(E$3:E255)+H256</f>
        <v>-5.4866924188537469</v>
      </c>
      <c r="L256" s="21">
        <f>SUM(F$3:F255)+I256</f>
        <v>1.4701548027498215</v>
      </c>
      <c r="M256" s="21">
        <f>SUM(G$3:G255)+J256</f>
        <v>0</v>
      </c>
      <c r="N256" s="19">
        <f t="shared" si="19"/>
        <v>30.103793699107179</v>
      </c>
      <c r="O256" s="19">
        <f t="shared" si="20"/>
        <v>2.1613551440483665</v>
      </c>
      <c r="P256" s="19">
        <f t="shared" si="21"/>
        <v>0</v>
      </c>
      <c r="Q256" s="19">
        <f t="shared" si="22"/>
        <v>-8.0662872107888717</v>
      </c>
      <c r="R256" s="19">
        <f t="shared" si="23"/>
        <v>0</v>
      </c>
      <c r="S256" s="19">
        <f t="shared" si="24"/>
        <v>0</v>
      </c>
    </row>
    <row r="257" spans="1:19" x14ac:dyDescent="0.25">
      <c r="A257" s="26">
        <f>Wellpath!E257</f>
        <v>7620</v>
      </c>
      <c r="B257" s="22">
        <v>0</v>
      </c>
      <c r="C257" s="22">
        <v>0</v>
      </c>
      <c r="D257" s="22">
        <f>SIN(Wellpath!$L257) * SIN(Wellpath!$O257) * (TAN(Dip) * COS(Wellpath!$L257) + SIN(Wellpath!$L257) * COS(Wellpath!$O257)) / SQRT(2)</f>
        <v>0.13244343124079169</v>
      </c>
      <c r="E257" s="20">
        <f>Model!$W$17*((drdp!B257+drdp!K257)*'MSXY-TI1S'!$B257+(drdp!E257+drdp!N257)*'MSXY-TI1S'!$C257+(drdp!H257+drdp!Q257)*'MSXY-TI1S'!$D257)</f>
        <v>-6.140665476375414E-3</v>
      </c>
      <c r="F257" s="20">
        <f>Model!$W$17*((drdp!C257+drdp!L257)*'MSXY-TI1S'!$B257+(drdp!F257+drdp!O257)*'MSXY-TI1S'!$C257+(drdp!I257+drdp!R257)*'MSXY-TI1S'!$D257)</f>
        <v>1.6453863553844675E-3</v>
      </c>
      <c r="G257" s="20">
        <f>Model!$W$17*((drdp!D257+drdp!M257)*'MSXY-TI1S'!$B257+(drdp!G257+drdp!P257)*'MSXY-TI1S'!$C257+(drdp!J257+drdp!S257)*'MSXY-TI1S'!$D257)</f>
        <v>0</v>
      </c>
      <c r="H257" s="18">
        <f>Model!$W$17*((drdp!B257)*'MSXY-TI1S'!$B257+(drdp!E257)*'MSXY-TI1S'!$C257+(drdp!H257)*'MSXY-TI1S'!$D257)</f>
        <v>-3.070332738187707E-3</v>
      </c>
      <c r="I257" s="18">
        <f>Model!$W$17*((drdp!C257)*'MSXY-TI1S'!$B257+(drdp!F257)*'MSXY-TI1S'!$C257+(drdp!I257)*'MSXY-TI1S'!$D257)</f>
        <v>8.2269317769223375E-4</v>
      </c>
      <c r="J257" s="18">
        <f>Model!$W$17*((drdp!D257)*'MSXY-TI1S'!$B257+(drdp!G257)*'MSXY-TI1S'!$C257+(drdp!J257)*'MSXY-TI1S'!$D257)</f>
        <v>0</v>
      </c>
      <c r="K257" s="21">
        <f>SUM(E$3:E256)+H257</f>
        <v>-5.4928330843301225</v>
      </c>
      <c r="L257" s="21">
        <f>SUM(F$3:F256)+I257</f>
        <v>1.4718001891052059</v>
      </c>
      <c r="M257" s="21">
        <f>SUM(G$3:G256)+J257</f>
        <v>0</v>
      </c>
      <c r="N257" s="19">
        <f t="shared" si="19"/>
        <v>30.171215292311565</v>
      </c>
      <c r="O257" s="19">
        <f t="shared" si="20"/>
        <v>2.1661957966501197</v>
      </c>
      <c r="P257" s="19">
        <f t="shared" si="21"/>
        <v>0</v>
      </c>
      <c r="Q257" s="19">
        <f t="shared" si="22"/>
        <v>-8.0843527722404058</v>
      </c>
      <c r="R257" s="19">
        <f t="shared" si="23"/>
        <v>0</v>
      </c>
      <c r="S257" s="19">
        <f t="shared" si="24"/>
        <v>0</v>
      </c>
    </row>
    <row r="258" spans="1:19" x14ac:dyDescent="0.25">
      <c r="A258" s="26">
        <f>Wellpath!E258</f>
        <v>7650</v>
      </c>
      <c r="B258" s="22">
        <v>0</v>
      </c>
      <c r="C258" s="22">
        <v>0</v>
      </c>
      <c r="D258" s="22">
        <f>SIN(Wellpath!$L258) * SIN(Wellpath!$O258) * (TAN(Dip) * COS(Wellpath!$L258) + SIN(Wellpath!$L258) * COS(Wellpath!$O258)) / SQRT(2)</f>
        <v>0.13244343124079169</v>
      </c>
      <c r="E258" s="20">
        <f>Model!$W$17*((drdp!B258+drdp!K258)*'MSXY-TI1S'!$B258+(drdp!E258+drdp!N258)*'MSXY-TI1S'!$C258+(drdp!H258+drdp!Q258)*'MSXY-TI1S'!$D258)</f>
        <v>-6.140665476375414E-3</v>
      </c>
      <c r="F258" s="20">
        <f>Model!$W$17*((drdp!C258+drdp!L258)*'MSXY-TI1S'!$B258+(drdp!F258+drdp!O258)*'MSXY-TI1S'!$C258+(drdp!I258+drdp!R258)*'MSXY-TI1S'!$D258)</f>
        <v>1.6453863553844675E-3</v>
      </c>
      <c r="G258" s="20">
        <f>Model!$W$17*((drdp!D258+drdp!M258)*'MSXY-TI1S'!$B258+(drdp!G258+drdp!P258)*'MSXY-TI1S'!$C258+(drdp!J258+drdp!S258)*'MSXY-TI1S'!$D258)</f>
        <v>0</v>
      </c>
      <c r="H258" s="18">
        <f>Model!$W$17*((drdp!B258)*'MSXY-TI1S'!$B258+(drdp!E258)*'MSXY-TI1S'!$C258+(drdp!H258)*'MSXY-TI1S'!$D258)</f>
        <v>-3.070332738187707E-3</v>
      </c>
      <c r="I258" s="18">
        <f>Model!$W$17*((drdp!C258)*'MSXY-TI1S'!$B258+(drdp!F258)*'MSXY-TI1S'!$C258+(drdp!I258)*'MSXY-TI1S'!$D258)</f>
        <v>8.2269317769223375E-4</v>
      </c>
      <c r="J258" s="18">
        <f>Model!$W$17*((drdp!D258)*'MSXY-TI1S'!$B258+(drdp!G258)*'MSXY-TI1S'!$C258+(drdp!J258)*'MSXY-TI1S'!$D258)</f>
        <v>0</v>
      </c>
      <c r="K258" s="21">
        <f>SUM(E$3:E257)+H258</f>
        <v>-5.4989737498064981</v>
      </c>
      <c r="L258" s="21">
        <f>SUM(F$3:F257)+I258</f>
        <v>1.4734455754605904</v>
      </c>
      <c r="M258" s="21">
        <f>SUM(G$3:G257)+J258</f>
        <v>0</v>
      </c>
      <c r="N258" s="19">
        <f t="shared" si="19"/>
        <v>30.238712301060939</v>
      </c>
      <c r="O258" s="19">
        <f t="shared" si="20"/>
        <v>2.1710418638443905</v>
      </c>
      <c r="P258" s="19">
        <f t="shared" si="21"/>
        <v>0</v>
      </c>
      <c r="Q258" s="19">
        <f t="shared" si="22"/>
        <v>-8.1024385412263165</v>
      </c>
      <c r="R258" s="19">
        <f t="shared" si="23"/>
        <v>0</v>
      </c>
      <c r="S258" s="19">
        <f t="shared" si="24"/>
        <v>0</v>
      </c>
    </row>
    <row r="259" spans="1:19" x14ac:dyDescent="0.25">
      <c r="A259" s="26">
        <f>Wellpath!E259</f>
        <v>7680</v>
      </c>
      <c r="B259" s="22">
        <v>0</v>
      </c>
      <c r="C259" s="22">
        <v>0</v>
      </c>
      <c r="D259" s="22">
        <f>SIN(Wellpath!$L259) * SIN(Wellpath!$O259) * (TAN(Dip) * COS(Wellpath!$L259) + SIN(Wellpath!$L259) * COS(Wellpath!$O259)) / SQRT(2)</f>
        <v>0.13244343124079169</v>
      </c>
      <c r="E259" s="20">
        <f>Model!$W$17*((drdp!B259+drdp!K259)*'MSXY-TI1S'!$B259+(drdp!E259+drdp!N259)*'MSXY-TI1S'!$C259+(drdp!H259+drdp!Q259)*'MSXY-TI1S'!$D259)</f>
        <v>-6.140665476375414E-3</v>
      </c>
      <c r="F259" s="20">
        <f>Model!$W$17*((drdp!C259+drdp!L259)*'MSXY-TI1S'!$B259+(drdp!F259+drdp!O259)*'MSXY-TI1S'!$C259+(drdp!I259+drdp!R259)*'MSXY-TI1S'!$D259)</f>
        <v>1.6453863553844675E-3</v>
      </c>
      <c r="G259" s="20">
        <f>Model!$W$17*((drdp!D259+drdp!M259)*'MSXY-TI1S'!$B259+(drdp!G259+drdp!P259)*'MSXY-TI1S'!$C259+(drdp!J259+drdp!S259)*'MSXY-TI1S'!$D259)</f>
        <v>0</v>
      </c>
      <c r="H259" s="18">
        <f>Model!$W$17*((drdp!B259)*'MSXY-TI1S'!$B259+(drdp!E259)*'MSXY-TI1S'!$C259+(drdp!H259)*'MSXY-TI1S'!$D259)</f>
        <v>-3.070332738187707E-3</v>
      </c>
      <c r="I259" s="18">
        <f>Model!$W$17*((drdp!C259)*'MSXY-TI1S'!$B259+(drdp!F259)*'MSXY-TI1S'!$C259+(drdp!I259)*'MSXY-TI1S'!$D259)</f>
        <v>8.2269317769223375E-4</v>
      </c>
      <c r="J259" s="18">
        <f>Model!$W$17*((drdp!D259)*'MSXY-TI1S'!$B259+(drdp!G259)*'MSXY-TI1S'!$C259+(drdp!J259)*'MSXY-TI1S'!$D259)</f>
        <v>0</v>
      </c>
      <c r="K259" s="21">
        <f>SUM(E$3:E258)+H259</f>
        <v>-5.5051144152828737</v>
      </c>
      <c r="L259" s="21">
        <f>SUM(F$3:F258)+I259</f>
        <v>1.4750909618159749</v>
      </c>
      <c r="M259" s="21">
        <f>SUM(G$3:G258)+J259</f>
        <v>0</v>
      </c>
      <c r="N259" s="19">
        <f t="shared" si="19"/>
        <v>30.306284725355297</v>
      </c>
      <c r="O259" s="19">
        <f t="shared" si="20"/>
        <v>2.1758933456311778</v>
      </c>
      <c r="P259" s="19">
        <f t="shared" si="21"/>
        <v>0</v>
      </c>
      <c r="Q259" s="19">
        <f t="shared" si="22"/>
        <v>-8.1205445177466018</v>
      </c>
      <c r="R259" s="19">
        <f t="shared" si="23"/>
        <v>0</v>
      </c>
      <c r="S259" s="19">
        <f t="shared" si="24"/>
        <v>0</v>
      </c>
    </row>
    <row r="260" spans="1:19" x14ac:dyDescent="0.25">
      <c r="A260" s="26">
        <f>Wellpath!E260</f>
        <v>7710</v>
      </c>
      <c r="B260" s="22">
        <v>0</v>
      </c>
      <c r="C260" s="22">
        <v>0</v>
      </c>
      <c r="D260" s="22">
        <f>SIN(Wellpath!$L260) * SIN(Wellpath!$O260) * (TAN(Dip) * COS(Wellpath!$L260) + SIN(Wellpath!$L260) * COS(Wellpath!$O260)) / SQRT(2)</f>
        <v>0.13244343124079169</v>
      </c>
      <c r="E260" s="20">
        <f>Model!$W$17*((drdp!B260+drdp!K260)*'MSXY-TI1S'!$B260+(drdp!E260+drdp!N260)*'MSXY-TI1S'!$C260+(drdp!H260+drdp!Q260)*'MSXY-TI1S'!$D260)</f>
        <v>-6.140665476375414E-3</v>
      </c>
      <c r="F260" s="20">
        <f>Model!$W$17*((drdp!C260+drdp!L260)*'MSXY-TI1S'!$B260+(drdp!F260+drdp!O260)*'MSXY-TI1S'!$C260+(drdp!I260+drdp!R260)*'MSXY-TI1S'!$D260)</f>
        <v>1.6453863553844675E-3</v>
      </c>
      <c r="G260" s="20">
        <f>Model!$W$17*((drdp!D260+drdp!M260)*'MSXY-TI1S'!$B260+(drdp!G260+drdp!P260)*'MSXY-TI1S'!$C260+(drdp!J260+drdp!S260)*'MSXY-TI1S'!$D260)</f>
        <v>0</v>
      </c>
      <c r="H260" s="18">
        <f>Model!$W$17*((drdp!B260)*'MSXY-TI1S'!$B260+(drdp!E260)*'MSXY-TI1S'!$C260+(drdp!H260)*'MSXY-TI1S'!$D260)</f>
        <v>-3.070332738187707E-3</v>
      </c>
      <c r="I260" s="18">
        <f>Model!$W$17*((drdp!C260)*'MSXY-TI1S'!$B260+(drdp!F260)*'MSXY-TI1S'!$C260+(drdp!I260)*'MSXY-TI1S'!$D260)</f>
        <v>8.2269317769223375E-4</v>
      </c>
      <c r="J260" s="18">
        <f>Model!$W$17*((drdp!D260)*'MSXY-TI1S'!$B260+(drdp!G260)*'MSXY-TI1S'!$C260+(drdp!J260)*'MSXY-TI1S'!$D260)</f>
        <v>0</v>
      </c>
      <c r="K260" s="21">
        <f>SUM(E$3:E259)+H260</f>
        <v>-5.5112550807592493</v>
      </c>
      <c r="L260" s="21">
        <f>SUM(F$3:F259)+I260</f>
        <v>1.4767363481713593</v>
      </c>
      <c r="M260" s="21">
        <f>SUM(G$3:G259)+J260</f>
        <v>0</v>
      </c>
      <c r="N260" s="19">
        <f t="shared" si="19"/>
        <v>30.373932565194639</v>
      </c>
      <c r="O260" s="19">
        <f t="shared" si="20"/>
        <v>2.1807502420104821</v>
      </c>
      <c r="P260" s="19">
        <f t="shared" si="21"/>
        <v>0</v>
      </c>
      <c r="Q260" s="19">
        <f t="shared" si="22"/>
        <v>-8.1386707018012636</v>
      </c>
      <c r="R260" s="19">
        <f t="shared" si="23"/>
        <v>0</v>
      </c>
      <c r="S260" s="19">
        <f t="shared" si="24"/>
        <v>0</v>
      </c>
    </row>
    <row r="261" spans="1:19" x14ac:dyDescent="0.25">
      <c r="A261" s="26">
        <f>Wellpath!E261</f>
        <v>7740</v>
      </c>
      <c r="B261" s="22">
        <v>0</v>
      </c>
      <c r="C261" s="22">
        <v>0</v>
      </c>
      <c r="D261" s="22">
        <f>SIN(Wellpath!$L261) * SIN(Wellpath!$O261) * (TAN(Dip) * COS(Wellpath!$L261) + SIN(Wellpath!$L261) * COS(Wellpath!$O261)) / SQRT(2)</f>
        <v>0.13244343124079169</v>
      </c>
      <c r="E261" s="20">
        <f>Model!$W$17*((drdp!B261+drdp!K261)*'MSXY-TI1S'!$B261+(drdp!E261+drdp!N261)*'MSXY-TI1S'!$C261+(drdp!H261+drdp!Q261)*'MSXY-TI1S'!$D261)</f>
        <v>-6.140665476375414E-3</v>
      </c>
      <c r="F261" s="20">
        <f>Model!$W$17*((drdp!C261+drdp!L261)*'MSXY-TI1S'!$B261+(drdp!F261+drdp!O261)*'MSXY-TI1S'!$C261+(drdp!I261+drdp!R261)*'MSXY-TI1S'!$D261)</f>
        <v>1.6453863553844675E-3</v>
      </c>
      <c r="G261" s="20">
        <f>Model!$W$17*((drdp!D261+drdp!M261)*'MSXY-TI1S'!$B261+(drdp!G261+drdp!P261)*'MSXY-TI1S'!$C261+(drdp!J261+drdp!S261)*'MSXY-TI1S'!$D261)</f>
        <v>0</v>
      </c>
      <c r="H261" s="18">
        <f>Model!$W$17*((drdp!B261)*'MSXY-TI1S'!$B261+(drdp!E261)*'MSXY-TI1S'!$C261+(drdp!H261)*'MSXY-TI1S'!$D261)</f>
        <v>-3.070332738187707E-3</v>
      </c>
      <c r="I261" s="18">
        <f>Model!$W$17*((drdp!C261)*'MSXY-TI1S'!$B261+(drdp!F261)*'MSXY-TI1S'!$C261+(drdp!I261)*'MSXY-TI1S'!$D261)</f>
        <v>8.2269317769223375E-4</v>
      </c>
      <c r="J261" s="18">
        <f>Model!$W$17*((drdp!D261)*'MSXY-TI1S'!$B261+(drdp!G261)*'MSXY-TI1S'!$C261+(drdp!J261)*'MSXY-TI1S'!$D261)</f>
        <v>0</v>
      </c>
      <c r="K261" s="21">
        <f>SUM(E$3:E260)+H261</f>
        <v>-5.5173957462356249</v>
      </c>
      <c r="L261" s="21">
        <f>SUM(F$3:F260)+I261</f>
        <v>1.4783817345267438</v>
      </c>
      <c r="M261" s="21">
        <f>SUM(G$3:G260)+J261</f>
        <v>0</v>
      </c>
      <c r="N261" s="19">
        <f t="shared" si="19"/>
        <v>30.441655820578969</v>
      </c>
      <c r="O261" s="19">
        <f t="shared" si="20"/>
        <v>2.1856125529823038</v>
      </c>
      <c r="P261" s="19">
        <f t="shared" si="21"/>
        <v>0</v>
      </c>
      <c r="Q261" s="19">
        <f t="shared" si="22"/>
        <v>-8.1568170933903019</v>
      </c>
      <c r="R261" s="19">
        <f t="shared" si="23"/>
        <v>0</v>
      </c>
      <c r="S261" s="19">
        <f t="shared" si="24"/>
        <v>0</v>
      </c>
    </row>
    <row r="262" spans="1:19" x14ac:dyDescent="0.25">
      <c r="A262" s="26">
        <f>Wellpath!E262</f>
        <v>7770</v>
      </c>
      <c r="B262" s="22">
        <v>0</v>
      </c>
      <c r="C262" s="22">
        <v>0</v>
      </c>
      <c r="D262" s="22">
        <f>SIN(Wellpath!$L262) * SIN(Wellpath!$O262) * (TAN(Dip) * COS(Wellpath!$L262) + SIN(Wellpath!$L262) * COS(Wellpath!$O262)) / SQRT(2)</f>
        <v>0.13244343124079169</v>
      </c>
      <c r="E262" s="20">
        <f>Model!$W$17*((drdp!B262+drdp!K262)*'MSXY-TI1S'!$B262+(drdp!E262+drdp!N262)*'MSXY-TI1S'!$C262+(drdp!H262+drdp!Q262)*'MSXY-TI1S'!$D262)</f>
        <v>-6.140665476375414E-3</v>
      </c>
      <c r="F262" s="20">
        <f>Model!$W$17*((drdp!C262+drdp!L262)*'MSXY-TI1S'!$B262+(drdp!F262+drdp!O262)*'MSXY-TI1S'!$C262+(drdp!I262+drdp!R262)*'MSXY-TI1S'!$D262)</f>
        <v>1.6453863553844675E-3</v>
      </c>
      <c r="G262" s="20">
        <f>Model!$W$17*((drdp!D262+drdp!M262)*'MSXY-TI1S'!$B262+(drdp!G262+drdp!P262)*'MSXY-TI1S'!$C262+(drdp!J262+drdp!S262)*'MSXY-TI1S'!$D262)</f>
        <v>0</v>
      </c>
      <c r="H262" s="18">
        <f>Model!$W$17*((drdp!B262)*'MSXY-TI1S'!$B262+(drdp!E262)*'MSXY-TI1S'!$C262+(drdp!H262)*'MSXY-TI1S'!$D262)</f>
        <v>-3.070332738187707E-3</v>
      </c>
      <c r="I262" s="18">
        <f>Model!$W$17*((drdp!C262)*'MSXY-TI1S'!$B262+(drdp!F262)*'MSXY-TI1S'!$C262+(drdp!I262)*'MSXY-TI1S'!$D262)</f>
        <v>8.2269317769223375E-4</v>
      </c>
      <c r="J262" s="18">
        <f>Model!$W$17*((drdp!D262)*'MSXY-TI1S'!$B262+(drdp!G262)*'MSXY-TI1S'!$C262+(drdp!J262)*'MSXY-TI1S'!$D262)</f>
        <v>0</v>
      </c>
      <c r="K262" s="21">
        <f>SUM(E$3:E261)+H262</f>
        <v>-5.5235364117120005</v>
      </c>
      <c r="L262" s="21">
        <f>SUM(F$3:F261)+I262</f>
        <v>1.4800271208821283</v>
      </c>
      <c r="M262" s="21">
        <f>SUM(G$3:G261)+J262</f>
        <v>0</v>
      </c>
      <c r="N262" s="19">
        <f t="shared" ref="N262:N270" si="25">K262^2</f>
        <v>30.509454491508283</v>
      </c>
      <c r="O262" s="19">
        <f t="shared" ref="O262:O270" si="26">L262^2</f>
        <v>2.1904802785466422</v>
      </c>
      <c r="P262" s="19">
        <f t="shared" ref="P262:P270" si="27">M262^2</f>
        <v>0</v>
      </c>
      <c r="Q262" s="19">
        <f t="shared" ref="Q262:Q270" si="28">K262*L262</f>
        <v>-8.1749836925137149</v>
      </c>
      <c r="R262" s="19">
        <f t="shared" ref="R262:R270" si="29">K262*M262</f>
        <v>0</v>
      </c>
      <c r="S262" s="19">
        <f t="shared" ref="S262:S270" si="30">L262*M262</f>
        <v>0</v>
      </c>
    </row>
    <row r="263" spans="1:19" x14ac:dyDescent="0.25">
      <c r="A263" s="26">
        <f>Wellpath!E263</f>
        <v>7800</v>
      </c>
      <c r="B263" s="22">
        <v>0</v>
      </c>
      <c r="C263" s="22">
        <v>0</v>
      </c>
      <c r="D263" s="22">
        <f>SIN(Wellpath!$L263) * SIN(Wellpath!$O263) * (TAN(Dip) * COS(Wellpath!$L263) + SIN(Wellpath!$L263) * COS(Wellpath!$O263)) / SQRT(2)</f>
        <v>0.13244343124079169</v>
      </c>
      <c r="E263" s="20">
        <f>Model!$W$17*((drdp!B263+drdp!K263)*'MSXY-TI1S'!$B263+(drdp!E263+drdp!N263)*'MSXY-TI1S'!$C263+(drdp!H263+drdp!Q263)*'MSXY-TI1S'!$D263)</f>
        <v>-6.140665476375414E-3</v>
      </c>
      <c r="F263" s="20">
        <f>Model!$W$17*((drdp!C263+drdp!L263)*'MSXY-TI1S'!$B263+(drdp!F263+drdp!O263)*'MSXY-TI1S'!$C263+(drdp!I263+drdp!R263)*'MSXY-TI1S'!$D263)</f>
        <v>1.6453863553844675E-3</v>
      </c>
      <c r="G263" s="20">
        <f>Model!$W$17*((drdp!D263+drdp!M263)*'MSXY-TI1S'!$B263+(drdp!G263+drdp!P263)*'MSXY-TI1S'!$C263+(drdp!J263+drdp!S263)*'MSXY-TI1S'!$D263)</f>
        <v>0</v>
      </c>
      <c r="H263" s="18">
        <f>Model!$W$17*((drdp!B263)*'MSXY-TI1S'!$B263+(drdp!E263)*'MSXY-TI1S'!$C263+(drdp!H263)*'MSXY-TI1S'!$D263)</f>
        <v>-3.070332738187707E-3</v>
      </c>
      <c r="I263" s="18">
        <f>Model!$W$17*((drdp!C263)*'MSXY-TI1S'!$B263+(drdp!F263)*'MSXY-TI1S'!$C263+(drdp!I263)*'MSXY-TI1S'!$D263)</f>
        <v>8.2269317769223375E-4</v>
      </c>
      <c r="J263" s="18">
        <f>Model!$W$17*((drdp!D263)*'MSXY-TI1S'!$B263+(drdp!G263)*'MSXY-TI1S'!$C263+(drdp!J263)*'MSXY-TI1S'!$D263)</f>
        <v>0</v>
      </c>
      <c r="K263" s="21">
        <f>SUM(E$3:E262)+H263</f>
        <v>-5.5296770771883761</v>
      </c>
      <c r="L263" s="21">
        <f>SUM(F$3:F262)+I263</f>
        <v>1.4816725072375128</v>
      </c>
      <c r="M263" s="21">
        <f>SUM(G$3:G262)+J263</f>
        <v>0</v>
      </c>
      <c r="N263" s="19">
        <f t="shared" si="25"/>
        <v>30.577328577982581</v>
      </c>
      <c r="O263" s="19">
        <f t="shared" si="26"/>
        <v>2.1953534187034971</v>
      </c>
      <c r="P263" s="19">
        <f t="shared" si="27"/>
        <v>0</v>
      </c>
      <c r="Q263" s="19">
        <f t="shared" si="28"/>
        <v>-8.1931704991715026</v>
      </c>
      <c r="R263" s="19">
        <f t="shared" si="29"/>
        <v>0</v>
      </c>
      <c r="S263" s="19">
        <f t="shared" si="30"/>
        <v>0</v>
      </c>
    </row>
    <row r="264" spans="1:19" x14ac:dyDescent="0.25">
      <c r="A264" s="26">
        <f>Wellpath!E264</f>
        <v>7830</v>
      </c>
      <c r="B264" s="22">
        <v>0</v>
      </c>
      <c r="C264" s="22">
        <v>0</v>
      </c>
      <c r="D264" s="22">
        <f>SIN(Wellpath!$L264) * SIN(Wellpath!$O264) * (TAN(Dip) * COS(Wellpath!$L264) + SIN(Wellpath!$L264) * COS(Wellpath!$O264)) / SQRT(2)</f>
        <v>0.13244343124079169</v>
      </c>
      <c r="E264" s="20">
        <f>Model!$W$17*((drdp!B264+drdp!K264)*'MSXY-TI1S'!$B264+(drdp!E264+drdp!N264)*'MSXY-TI1S'!$C264+(drdp!H264+drdp!Q264)*'MSXY-TI1S'!$D264)</f>
        <v>-6.140665476375414E-3</v>
      </c>
      <c r="F264" s="20">
        <f>Model!$W$17*((drdp!C264+drdp!L264)*'MSXY-TI1S'!$B264+(drdp!F264+drdp!O264)*'MSXY-TI1S'!$C264+(drdp!I264+drdp!R264)*'MSXY-TI1S'!$D264)</f>
        <v>1.6453863553844675E-3</v>
      </c>
      <c r="G264" s="20">
        <f>Model!$W$17*((drdp!D264+drdp!M264)*'MSXY-TI1S'!$B264+(drdp!G264+drdp!P264)*'MSXY-TI1S'!$C264+(drdp!J264+drdp!S264)*'MSXY-TI1S'!$D264)</f>
        <v>0</v>
      </c>
      <c r="H264" s="18">
        <f>Model!$W$17*((drdp!B264)*'MSXY-TI1S'!$B264+(drdp!E264)*'MSXY-TI1S'!$C264+(drdp!H264)*'MSXY-TI1S'!$D264)</f>
        <v>-3.070332738187707E-3</v>
      </c>
      <c r="I264" s="18">
        <f>Model!$W$17*((drdp!C264)*'MSXY-TI1S'!$B264+(drdp!F264)*'MSXY-TI1S'!$C264+(drdp!I264)*'MSXY-TI1S'!$D264)</f>
        <v>8.2269317769223375E-4</v>
      </c>
      <c r="J264" s="18">
        <f>Model!$W$17*((drdp!D264)*'MSXY-TI1S'!$B264+(drdp!G264)*'MSXY-TI1S'!$C264+(drdp!J264)*'MSXY-TI1S'!$D264)</f>
        <v>0</v>
      </c>
      <c r="K264" s="21">
        <f>SUM(E$3:E263)+H264</f>
        <v>-5.5358177426647517</v>
      </c>
      <c r="L264" s="21">
        <f>SUM(F$3:F263)+I264</f>
        <v>1.4833178935928972</v>
      </c>
      <c r="M264" s="21">
        <f>SUM(G$3:G263)+J264</f>
        <v>0</v>
      </c>
      <c r="N264" s="19">
        <f t="shared" si="25"/>
        <v>30.645278080001866</v>
      </c>
      <c r="O264" s="19">
        <f t="shared" si="26"/>
        <v>2.2002319734528695</v>
      </c>
      <c r="P264" s="19">
        <f t="shared" si="27"/>
        <v>0</v>
      </c>
      <c r="Q264" s="19">
        <f t="shared" si="28"/>
        <v>-8.2113775133636668</v>
      </c>
      <c r="R264" s="19">
        <f t="shared" si="29"/>
        <v>0</v>
      </c>
      <c r="S264" s="19">
        <f t="shared" si="30"/>
        <v>0</v>
      </c>
    </row>
    <row r="265" spans="1:19" x14ac:dyDescent="0.25">
      <c r="A265" s="26">
        <f>Wellpath!E265</f>
        <v>7860</v>
      </c>
      <c r="B265" s="22">
        <v>0</v>
      </c>
      <c r="C265" s="22">
        <v>0</v>
      </c>
      <c r="D265" s="22">
        <f>SIN(Wellpath!$L265) * SIN(Wellpath!$O265) * (TAN(Dip) * COS(Wellpath!$L265) + SIN(Wellpath!$L265) * COS(Wellpath!$O265)) / SQRT(2)</f>
        <v>0.13244343124079169</v>
      </c>
      <c r="E265" s="20">
        <f>Model!$W$17*((drdp!B265+drdp!K265)*'MSXY-TI1S'!$B265+(drdp!E265+drdp!N265)*'MSXY-TI1S'!$C265+(drdp!H265+drdp!Q265)*'MSXY-TI1S'!$D265)</f>
        <v>-6.140665476375414E-3</v>
      </c>
      <c r="F265" s="20">
        <f>Model!$W$17*((drdp!C265+drdp!L265)*'MSXY-TI1S'!$B265+(drdp!F265+drdp!O265)*'MSXY-TI1S'!$C265+(drdp!I265+drdp!R265)*'MSXY-TI1S'!$D265)</f>
        <v>1.6453863553844675E-3</v>
      </c>
      <c r="G265" s="20">
        <f>Model!$W$17*((drdp!D265+drdp!M265)*'MSXY-TI1S'!$B265+(drdp!G265+drdp!P265)*'MSXY-TI1S'!$C265+(drdp!J265+drdp!S265)*'MSXY-TI1S'!$D265)</f>
        <v>0</v>
      </c>
      <c r="H265" s="18">
        <f>Model!$W$17*((drdp!B265)*'MSXY-TI1S'!$B265+(drdp!E265)*'MSXY-TI1S'!$C265+(drdp!H265)*'MSXY-TI1S'!$D265)</f>
        <v>-3.070332738187707E-3</v>
      </c>
      <c r="I265" s="18">
        <f>Model!$W$17*((drdp!C265)*'MSXY-TI1S'!$B265+(drdp!F265)*'MSXY-TI1S'!$C265+(drdp!I265)*'MSXY-TI1S'!$D265)</f>
        <v>8.2269317769223375E-4</v>
      </c>
      <c r="J265" s="18">
        <f>Model!$W$17*((drdp!D265)*'MSXY-TI1S'!$B265+(drdp!G265)*'MSXY-TI1S'!$C265+(drdp!J265)*'MSXY-TI1S'!$D265)</f>
        <v>0</v>
      </c>
      <c r="K265" s="21">
        <f>SUM(E$3:E264)+H265</f>
        <v>-5.5419584081411273</v>
      </c>
      <c r="L265" s="21">
        <f>SUM(F$3:F264)+I265</f>
        <v>1.4849632799482817</v>
      </c>
      <c r="M265" s="21">
        <f>SUM(G$3:G264)+J265</f>
        <v>0</v>
      </c>
      <c r="N265" s="19">
        <f t="shared" si="25"/>
        <v>30.713302997566139</v>
      </c>
      <c r="O265" s="19">
        <f t="shared" si="26"/>
        <v>2.2051159427947589</v>
      </c>
      <c r="P265" s="19">
        <f t="shared" si="27"/>
        <v>0</v>
      </c>
      <c r="Q265" s="19">
        <f t="shared" si="28"/>
        <v>-8.2296047350902057</v>
      </c>
      <c r="R265" s="19">
        <f t="shared" si="29"/>
        <v>0</v>
      </c>
      <c r="S265" s="19">
        <f t="shared" si="30"/>
        <v>0</v>
      </c>
    </row>
    <row r="266" spans="1:19" x14ac:dyDescent="0.25">
      <c r="A266" s="26">
        <f>Wellpath!E266</f>
        <v>7890</v>
      </c>
      <c r="B266" s="22">
        <v>0</v>
      </c>
      <c r="C266" s="22">
        <v>0</v>
      </c>
      <c r="D266" s="22">
        <f>SIN(Wellpath!$L266) * SIN(Wellpath!$O266) * (TAN(Dip) * COS(Wellpath!$L266) + SIN(Wellpath!$L266) * COS(Wellpath!$O266)) / SQRT(2)</f>
        <v>0.13244343124079169</v>
      </c>
      <c r="E266" s="20">
        <f>Model!$W$17*((drdp!B266+drdp!K266)*'MSXY-TI1S'!$B266+(drdp!E266+drdp!N266)*'MSXY-TI1S'!$C266+(drdp!H266+drdp!Q266)*'MSXY-TI1S'!$D266)</f>
        <v>-6.140665476375414E-3</v>
      </c>
      <c r="F266" s="20">
        <f>Model!$W$17*((drdp!C266+drdp!L266)*'MSXY-TI1S'!$B266+(drdp!F266+drdp!O266)*'MSXY-TI1S'!$C266+(drdp!I266+drdp!R266)*'MSXY-TI1S'!$D266)</f>
        <v>1.6453863553844675E-3</v>
      </c>
      <c r="G266" s="20">
        <f>Model!$W$17*((drdp!D266+drdp!M266)*'MSXY-TI1S'!$B266+(drdp!G266+drdp!P266)*'MSXY-TI1S'!$C266+(drdp!J266+drdp!S266)*'MSXY-TI1S'!$D266)</f>
        <v>0</v>
      </c>
      <c r="H266" s="18">
        <f>Model!$W$17*((drdp!B266)*'MSXY-TI1S'!$B266+(drdp!E266)*'MSXY-TI1S'!$C266+(drdp!H266)*'MSXY-TI1S'!$D266)</f>
        <v>-3.070332738187707E-3</v>
      </c>
      <c r="I266" s="18">
        <f>Model!$W$17*((drdp!C266)*'MSXY-TI1S'!$B266+(drdp!F266)*'MSXY-TI1S'!$C266+(drdp!I266)*'MSXY-TI1S'!$D266)</f>
        <v>8.2269317769223375E-4</v>
      </c>
      <c r="J266" s="18">
        <f>Model!$W$17*((drdp!D266)*'MSXY-TI1S'!$B266+(drdp!G266)*'MSXY-TI1S'!$C266+(drdp!J266)*'MSXY-TI1S'!$D266)</f>
        <v>0</v>
      </c>
      <c r="K266" s="21">
        <f>SUM(E$3:E265)+H266</f>
        <v>-5.5480990736175029</v>
      </c>
      <c r="L266" s="21">
        <f>SUM(F$3:F265)+I266</f>
        <v>1.4866086663036662</v>
      </c>
      <c r="M266" s="21">
        <f>SUM(G$3:G265)+J266</f>
        <v>0</v>
      </c>
      <c r="N266" s="19">
        <f t="shared" si="25"/>
        <v>30.781403330675392</v>
      </c>
      <c r="O266" s="19">
        <f t="shared" si="26"/>
        <v>2.2100053267291653</v>
      </c>
      <c r="P266" s="19">
        <f t="shared" si="27"/>
        <v>0</v>
      </c>
      <c r="Q266" s="19">
        <f t="shared" si="28"/>
        <v>-8.2478521643511211</v>
      </c>
      <c r="R266" s="19">
        <f t="shared" si="29"/>
        <v>0</v>
      </c>
      <c r="S266" s="19">
        <f t="shared" si="30"/>
        <v>0</v>
      </c>
    </row>
    <row r="267" spans="1:19" x14ac:dyDescent="0.25">
      <c r="A267" s="26">
        <f>Wellpath!E267</f>
        <v>7920</v>
      </c>
      <c r="B267" s="22">
        <v>0</v>
      </c>
      <c r="C267" s="22">
        <v>0</v>
      </c>
      <c r="D267" s="22">
        <f>SIN(Wellpath!$L267) * SIN(Wellpath!$O267) * (TAN(Dip) * COS(Wellpath!$L267) + SIN(Wellpath!$L267) * COS(Wellpath!$O267)) / SQRT(2)</f>
        <v>0.13244343124079169</v>
      </c>
      <c r="E267" s="20">
        <f>Model!$W$17*((drdp!B267+drdp!K267)*'MSXY-TI1S'!$B267+(drdp!E267+drdp!N267)*'MSXY-TI1S'!$C267+(drdp!H267+drdp!Q267)*'MSXY-TI1S'!$D267)</f>
        <v>-6.140665476375414E-3</v>
      </c>
      <c r="F267" s="20">
        <f>Model!$W$17*((drdp!C267+drdp!L267)*'MSXY-TI1S'!$B267+(drdp!F267+drdp!O267)*'MSXY-TI1S'!$C267+(drdp!I267+drdp!R267)*'MSXY-TI1S'!$D267)</f>
        <v>1.6453863553844675E-3</v>
      </c>
      <c r="G267" s="20">
        <f>Model!$W$17*((drdp!D267+drdp!M267)*'MSXY-TI1S'!$B267+(drdp!G267+drdp!P267)*'MSXY-TI1S'!$C267+(drdp!J267+drdp!S267)*'MSXY-TI1S'!$D267)</f>
        <v>0</v>
      </c>
      <c r="H267" s="18">
        <f>Model!$W$17*((drdp!B267)*'MSXY-TI1S'!$B267+(drdp!E267)*'MSXY-TI1S'!$C267+(drdp!H267)*'MSXY-TI1S'!$D267)</f>
        <v>-3.070332738187707E-3</v>
      </c>
      <c r="I267" s="18">
        <f>Model!$W$17*((drdp!C267)*'MSXY-TI1S'!$B267+(drdp!F267)*'MSXY-TI1S'!$C267+(drdp!I267)*'MSXY-TI1S'!$D267)</f>
        <v>8.2269317769223375E-4</v>
      </c>
      <c r="J267" s="18">
        <f>Model!$W$17*((drdp!D267)*'MSXY-TI1S'!$B267+(drdp!G267)*'MSXY-TI1S'!$C267+(drdp!J267)*'MSXY-TI1S'!$D267)</f>
        <v>0</v>
      </c>
      <c r="K267" s="21">
        <f>SUM(E$3:E266)+H267</f>
        <v>-5.5542397390938785</v>
      </c>
      <c r="L267" s="21">
        <f>SUM(F$3:F266)+I267</f>
        <v>1.4882540526590506</v>
      </c>
      <c r="M267" s="21">
        <f>SUM(G$3:G266)+J267</f>
        <v>0</v>
      </c>
      <c r="N267" s="19">
        <f t="shared" si="25"/>
        <v>30.849579079329636</v>
      </c>
      <c r="O267" s="19">
        <f t="shared" si="26"/>
        <v>2.2149001252560883</v>
      </c>
      <c r="P267" s="19">
        <f t="shared" si="27"/>
        <v>0</v>
      </c>
      <c r="Q267" s="19">
        <f t="shared" si="28"/>
        <v>-8.266119801146413</v>
      </c>
      <c r="R267" s="19">
        <f t="shared" si="29"/>
        <v>0</v>
      </c>
      <c r="S267" s="19">
        <f t="shared" si="30"/>
        <v>0</v>
      </c>
    </row>
    <row r="268" spans="1:19" x14ac:dyDescent="0.25">
      <c r="A268" s="26">
        <f>Wellpath!E268</f>
        <v>7950</v>
      </c>
      <c r="B268" s="22">
        <v>0</v>
      </c>
      <c r="C268" s="22">
        <v>0</v>
      </c>
      <c r="D268" s="22">
        <f>SIN(Wellpath!$L268) * SIN(Wellpath!$O268) * (TAN(Dip) * COS(Wellpath!$L268) + SIN(Wellpath!$L268) * COS(Wellpath!$O268)) / SQRT(2)</f>
        <v>0.13244343124079169</v>
      </c>
      <c r="E268" s="20">
        <f>Model!$W$17*((drdp!B268+drdp!K268)*'MSXY-TI1S'!$B268+(drdp!E268+drdp!N268)*'MSXY-TI1S'!$C268+(drdp!H268+drdp!Q268)*'MSXY-TI1S'!$D268)</f>
        <v>-6.140665476375414E-3</v>
      </c>
      <c r="F268" s="20">
        <f>Model!$W$17*((drdp!C268+drdp!L268)*'MSXY-TI1S'!$B268+(drdp!F268+drdp!O268)*'MSXY-TI1S'!$C268+(drdp!I268+drdp!R268)*'MSXY-TI1S'!$D268)</f>
        <v>1.6453863553844675E-3</v>
      </c>
      <c r="G268" s="20">
        <f>Model!$W$17*((drdp!D268+drdp!M268)*'MSXY-TI1S'!$B268+(drdp!G268+drdp!P268)*'MSXY-TI1S'!$C268+(drdp!J268+drdp!S268)*'MSXY-TI1S'!$D268)</f>
        <v>0</v>
      </c>
      <c r="H268" s="18">
        <f>Model!$W$17*((drdp!B268)*'MSXY-TI1S'!$B268+(drdp!E268)*'MSXY-TI1S'!$C268+(drdp!H268)*'MSXY-TI1S'!$D268)</f>
        <v>-3.070332738187707E-3</v>
      </c>
      <c r="I268" s="18">
        <f>Model!$W$17*((drdp!C268)*'MSXY-TI1S'!$B268+(drdp!F268)*'MSXY-TI1S'!$C268+(drdp!I268)*'MSXY-TI1S'!$D268)</f>
        <v>8.2269317769223375E-4</v>
      </c>
      <c r="J268" s="18">
        <f>Model!$W$17*((drdp!D268)*'MSXY-TI1S'!$B268+(drdp!G268)*'MSXY-TI1S'!$C268+(drdp!J268)*'MSXY-TI1S'!$D268)</f>
        <v>0</v>
      </c>
      <c r="K268" s="21">
        <f>SUM(E$3:E267)+H268</f>
        <v>-5.5603804045702541</v>
      </c>
      <c r="L268" s="21">
        <f>SUM(F$3:F267)+I268</f>
        <v>1.4898994390144351</v>
      </c>
      <c r="M268" s="21">
        <f>SUM(G$3:G267)+J268</f>
        <v>0</v>
      </c>
      <c r="N268" s="19">
        <f t="shared" si="25"/>
        <v>30.917830243528861</v>
      </c>
      <c r="O268" s="19">
        <f t="shared" si="26"/>
        <v>2.2198003383755283</v>
      </c>
      <c r="P268" s="19">
        <f t="shared" si="27"/>
        <v>0</v>
      </c>
      <c r="Q268" s="19">
        <f t="shared" si="28"/>
        <v>-8.2844076454760796</v>
      </c>
      <c r="R268" s="19">
        <f t="shared" si="29"/>
        <v>0</v>
      </c>
      <c r="S268" s="19">
        <f t="shared" si="30"/>
        <v>0</v>
      </c>
    </row>
    <row r="269" spans="1:19" x14ac:dyDescent="0.25">
      <c r="A269" s="26">
        <f>Wellpath!E269</f>
        <v>7980</v>
      </c>
      <c r="B269" s="22">
        <v>0</v>
      </c>
      <c r="C269" s="22">
        <v>0</v>
      </c>
      <c r="D269" s="22">
        <f>SIN(Wellpath!$L269) * SIN(Wellpath!$O269) * (TAN(Dip) * COS(Wellpath!$L269) + SIN(Wellpath!$L269) * COS(Wellpath!$O269)) / SQRT(2)</f>
        <v>0.13244343124079169</v>
      </c>
      <c r="E269" s="20">
        <f>Model!$W$17*((drdp!B269+drdp!K269)*'MSXY-TI1S'!$B269+(drdp!E269+drdp!N269)*'MSXY-TI1S'!$C269+(drdp!H269+drdp!Q269)*'MSXY-TI1S'!$D269)</f>
        <v>-5.1172212303128451E-3</v>
      </c>
      <c r="F269" s="20">
        <f>Model!$W$17*((drdp!C269+drdp!L269)*'MSXY-TI1S'!$B269+(drdp!F269+drdp!O269)*'MSXY-TI1S'!$C269+(drdp!I269+drdp!R269)*'MSXY-TI1S'!$D269)</f>
        <v>1.3711552961537228E-3</v>
      </c>
      <c r="G269" s="20">
        <f>Model!$W$17*((drdp!D269+drdp!M269)*'MSXY-TI1S'!$B269+(drdp!G269+drdp!P269)*'MSXY-TI1S'!$C269+(drdp!J269+drdp!S269)*'MSXY-TI1S'!$D269)</f>
        <v>0</v>
      </c>
      <c r="H269" s="18">
        <f>Model!$W$17*((drdp!B269)*'MSXY-TI1S'!$B269+(drdp!E269)*'MSXY-TI1S'!$C269+(drdp!H269)*'MSXY-TI1S'!$D269)</f>
        <v>-3.070332738187707E-3</v>
      </c>
      <c r="I269" s="18">
        <f>Model!$W$17*((drdp!C269)*'MSXY-TI1S'!$B269+(drdp!F269)*'MSXY-TI1S'!$C269+(drdp!I269)*'MSXY-TI1S'!$D269)</f>
        <v>8.2269317769223375E-4</v>
      </c>
      <c r="J269" s="18">
        <f>Model!$W$17*((drdp!D269)*'MSXY-TI1S'!$B269+(drdp!G269)*'MSXY-TI1S'!$C269+(drdp!J269)*'MSXY-TI1S'!$D269)</f>
        <v>0</v>
      </c>
      <c r="K269" s="21">
        <f>SUM(E$3:E268)+H269</f>
        <v>-5.5665210700466297</v>
      </c>
      <c r="L269" s="21">
        <f>SUM(F$3:F268)+I269</f>
        <v>1.4915448253698196</v>
      </c>
      <c r="M269" s="21">
        <f>SUM(G$3:G268)+J269</f>
        <v>0</v>
      </c>
      <c r="N269" s="19">
        <f t="shared" si="25"/>
        <v>30.986156823273074</v>
      </c>
      <c r="O269" s="19">
        <f t="shared" si="26"/>
        <v>2.2247059660874857</v>
      </c>
      <c r="P269" s="19">
        <f t="shared" si="27"/>
        <v>0</v>
      </c>
      <c r="Q269" s="19">
        <f t="shared" si="28"/>
        <v>-8.3027156973401208</v>
      </c>
      <c r="R269" s="19">
        <f t="shared" si="29"/>
        <v>0</v>
      </c>
      <c r="S269" s="19">
        <f t="shared" si="30"/>
        <v>0</v>
      </c>
    </row>
    <row r="270" spans="1:19" x14ac:dyDescent="0.25">
      <c r="A270" s="26">
        <f>Wellpath!E270</f>
        <v>8000</v>
      </c>
      <c r="B270" s="22">
        <v>0</v>
      </c>
      <c r="C270" s="22">
        <v>0</v>
      </c>
      <c r="D270" s="22">
        <f>SIN(Wellpath!$L270) * SIN(Wellpath!$O270) * (TAN(Dip) * COS(Wellpath!$L270) + SIN(Wellpath!$L270) * COS(Wellpath!$O270)) / SQRT(2)</f>
        <v>0.13244343124079169</v>
      </c>
      <c r="E270" s="20">
        <f>Model!$W$17*((drdp!B270+drdp!K270)*'MSXY-TI1S'!$B270+(drdp!E270+drdp!N270)*'MSXY-TI1S'!$C270+(drdp!H270+drdp!Q270)*'MSXY-TI1S'!$D270)</f>
        <v>0.81670850835793007</v>
      </c>
      <c r="F270" s="20">
        <f>Model!$W$17*((drdp!C270+drdp!L270)*'MSXY-TI1S'!$B270+(drdp!F270+drdp!O270)*'MSXY-TI1S'!$C270+(drdp!I270+drdp!R270)*'MSXY-TI1S'!$D270)</f>
        <v>-0.21883638526613419</v>
      </c>
      <c r="G270" s="20">
        <f>Model!$W$17*((drdp!D270+drdp!M270)*'MSXY-TI1S'!$B270+(drdp!G270+drdp!P270)*'MSXY-TI1S'!$C270+(drdp!J270+drdp!S270)*'MSXY-TI1S'!$D270)</f>
        <v>0</v>
      </c>
      <c r="H270" s="18">
        <f>Model!$W$17*((drdp!B270)*'MSXY-TI1S'!$B270+(drdp!E270)*'MSXY-TI1S'!$C270+(drdp!H270)*'MSXY-TI1S'!$D270)</f>
        <v>-2.0468884921251381E-3</v>
      </c>
      <c r="I270" s="18">
        <f>Model!$W$17*((drdp!C270)*'MSXY-TI1S'!$B270+(drdp!F270)*'MSXY-TI1S'!$C270+(drdp!I270)*'MSXY-TI1S'!$D270)</f>
        <v>5.4846211846148909E-4</v>
      </c>
      <c r="J270" s="18">
        <f>Model!$W$17*((drdp!D270)*'MSXY-TI1S'!$B270+(drdp!G270)*'MSXY-TI1S'!$C270+(drdp!J270)*'MSXY-TI1S'!$D270)</f>
        <v>0</v>
      </c>
      <c r="K270" s="21">
        <f>SUM(E$3:E269)+H270</f>
        <v>-5.5706148470308801</v>
      </c>
      <c r="L270" s="21">
        <f>SUM(F$3:F269)+I270</f>
        <v>1.4926417496067426</v>
      </c>
      <c r="M270" s="21">
        <f>SUM(G$3:G269)+J270</f>
        <v>0</v>
      </c>
      <c r="N270" s="19">
        <f t="shared" si="25"/>
        <v>31.031749773960875</v>
      </c>
      <c r="O270" s="19">
        <f t="shared" si="26"/>
        <v>2.2279793926690776</v>
      </c>
      <c r="P270" s="19">
        <f t="shared" si="27"/>
        <v>0</v>
      </c>
      <c r="Q270" s="19">
        <f t="shared" si="28"/>
        <v>-8.3149322916574686</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f>SIN(Wellpath!$O3) * (TAN(Dip) * SIN(Wellpath!$L3) * COS(Wellpath!$L3) - COS(Wellpath!$L3) * COS(Wellpath!$L3) * COS(Wellpath!$O3) - COS(Wellpath!$O3)) / 2</f>
        <v>-6.9586550480032719E-2</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f>SIN(Wellpath!$O4) * (TAN(Dip) * SIN(Wellpath!$L4) * COS(Wellpath!$L4) - COS(Wellpath!$L4) * COS(Wellpath!$L4) * COS(Wellpath!$O4) - COS(Wellpath!$O4)) / 2</f>
        <v>-6.9586550480032719E-2</v>
      </c>
      <c r="E4" s="20">
        <f>Model!$W$18*((drdp!B4+drdp!K4)*'MSXY-TI2S'!$B4+(drdp!E4+drdp!N4)*'MSXY-TI2S'!$C4+(drdp!H4+drdp!Q4)*'MSXY-TI2S'!$D4)</f>
        <v>0</v>
      </c>
      <c r="F4" s="20">
        <f>Model!$W$18*((drdp!C4+drdp!L4)*'MSXY-TI2S'!$B4+(drdp!F4+drdp!O4)*'MSXY-TI2S'!$C4+(drdp!I4+drdp!R4)*'MSXY-TI2S'!$D4)</f>
        <v>0</v>
      </c>
      <c r="G4" s="20">
        <f>Model!$W$18*((drdp!D4+drdp!M4)*'MSXY-TI2S'!$B4+(drdp!G4+drdp!P4)*'MSXY-TI2S'!$C4+(drdp!J4+drdp!S4)*'MSXY-TI2S'!$D4)</f>
        <v>0</v>
      </c>
      <c r="H4" s="18">
        <f>Model!$W$18*((drdp!B4)*'MSXY-TI2S'!$B4+(drdp!E4)*'MSXY-TI2S'!$C4+(drdp!H4)*'MSXY-TI2S'!$D4)</f>
        <v>0</v>
      </c>
      <c r="I4" s="18">
        <f>Model!$W$18*((drdp!C4)*'MSXY-TI2S'!$B4+(drdp!F4)*'MSXY-TI2S'!$C4+(drdp!I4)*'MSXY-TI2S'!$D4)</f>
        <v>0</v>
      </c>
      <c r="J4" s="18">
        <f>Model!$W$18*((drdp!D4)*'MSXY-TI2S'!$B4+(drdp!G4)*'MSXY-TI2S'!$C4+(drdp!J4)*'MSXY-TI2S'!$D4)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f>SIN(Wellpath!$O5) * (TAN(Dip) * SIN(Wellpath!$L5) * COS(Wellpath!$L5) - COS(Wellpath!$L5) * COS(Wellpath!$L5) * COS(Wellpath!$O5) - COS(Wellpath!$O5)) / 2</f>
        <v>-6.9586550480032719E-2</v>
      </c>
      <c r="E5" s="20">
        <f>Model!$W$18*((drdp!B5+drdp!K5)*'MSXY-TI2S'!$B5+(drdp!E5+drdp!N5)*'MSXY-TI2S'!$C5+(drdp!H5+drdp!Q5)*'MSXY-TI2S'!$D5)</f>
        <v>0</v>
      </c>
      <c r="F5" s="20">
        <f>Model!$W$18*((drdp!C5+drdp!L5)*'MSXY-TI2S'!$B5+(drdp!F5+drdp!O5)*'MSXY-TI2S'!$C5+(drdp!I5+drdp!R5)*'MSXY-TI2S'!$D5)</f>
        <v>0</v>
      </c>
      <c r="G5" s="20">
        <f>Model!$W$18*((drdp!D5+drdp!M5)*'MSXY-TI2S'!$B5+(drdp!G5+drdp!P5)*'MSXY-TI2S'!$C5+(drdp!J5+drdp!S5)*'MSXY-TI2S'!$D5)</f>
        <v>0</v>
      </c>
      <c r="H5" s="18">
        <f>Model!$W$18*((drdp!B5)*'MSXY-TI2S'!$B5+(drdp!E5)*'MSXY-TI2S'!$C5+(drdp!H5)*'MSXY-TI2S'!$D5)</f>
        <v>0</v>
      </c>
      <c r="I5" s="18">
        <f>Model!$W$18*((drdp!C5)*'MSXY-TI2S'!$B5+(drdp!F5)*'MSXY-TI2S'!$C5+(drdp!I5)*'MSXY-TI2S'!$D5)</f>
        <v>0</v>
      </c>
      <c r="J5" s="18">
        <f>Model!$W$18*((drdp!D5)*'MSXY-TI2S'!$B5+(drdp!G5)*'MSXY-TI2S'!$C5+(drdp!J5)*'MSXY-TI2S'!$D5)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f>SIN(Wellpath!$O6) * (TAN(Dip) * SIN(Wellpath!$L6) * COS(Wellpath!$L6) - COS(Wellpath!$L6) * COS(Wellpath!$L6) * COS(Wellpath!$O6) - COS(Wellpath!$O6)) / 2</f>
        <v>-6.9586550480032719E-2</v>
      </c>
      <c r="E6" s="20">
        <f>Model!$W$18*((drdp!B6+drdp!K6)*'MSXY-TI2S'!$B6+(drdp!E6+drdp!N6)*'MSXY-TI2S'!$C6+(drdp!H6+drdp!Q6)*'MSXY-TI2S'!$D6)</f>
        <v>0</v>
      </c>
      <c r="F6" s="20">
        <f>Model!$W$18*((drdp!C6+drdp!L6)*'MSXY-TI2S'!$B6+(drdp!F6+drdp!O6)*'MSXY-TI2S'!$C6+(drdp!I6+drdp!R6)*'MSXY-TI2S'!$D6)</f>
        <v>0</v>
      </c>
      <c r="G6" s="20">
        <f>Model!$W$18*((drdp!D6+drdp!M6)*'MSXY-TI2S'!$B6+(drdp!G6+drdp!P6)*'MSXY-TI2S'!$C6+(drdp!J6+drdp!S6)*'MSXY-TI2S'!$D6)</f>
        <v>0</v>
      </c>
      <c r="H6" s="18">
        <f>Model!$W$18*((drdp!B6)*'MSXY-TI2S'!$B6+(drdp!E6)*'MSXY-TI2S'!$C6+(drdp!H6)*'MSXY-TI2S'!$D6)</f>
        <v>0</v>
      </c>
      <c r="I6" s="18">
        <f>Model!$W$18*((drdp!C6)*'MSXY-TI2S'!$B6+(drdp!F6)*'MSXY-TI2S'!$C6+(drdp!I6)*'MSXY-TI2S'!$D6)</f>
        <v>0</v>
      </c>
      <c r="J6" s="18">
        <f>Model!$W$18*((drdp!D6)*'MSXY-TI2S'!$B6+(drdp!G6)*'MSXY-TI2S'!$C6+(drdp!J6)*'MSXY-TI2S'!$D6)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f>SIN(Wellpath!$O7) * (TAN(Dip) * SIN(Wellpath!$L7) * COS(Wellpath!$L7) - COS(Wellpath!$L7) * COS(Wellpath!$L7) * COS(Wellpath!$O7) - COS(Wellpath!$O7)) / 2</f>
        <v>-6.9586550480032719E-2</v>
      </c>
      <c r="E7" s="20">
        <f>Model!$W$18*((drdp!B7+drdp!K7)*'MSXY-TI2S'!$B7+(drdp!E7+drdp!N7)*'MSXY-TI2S'!$C7+(drdp!H7+drdp!Q7)*'MSXY-TI2S'!$D7)</f>
        <v>0</v>
      </c>
      <c r="F7" s="20">
        <f>Model!$W$18*((drdp!C7+drdp!L7)*'MSXY-TI2S'!$B7+(drdp!F7+drdp!O7)*'MSXY-TI2S'!$C7+(drdp!I7+drdp!R7)*'MSXY-TI2S'!$D7)</f>
        <v>0</v>
      </c>
      <c r="G7" s="20">
        <f>Model!$W$18*((drdp!D7+drdp!M7)*'MSXY-TI2S'!$B7+(drdp!G7+drdp!P7)*'MSXY-TI2S'!$C7+(drdp!J7+drdp!S7)*'MSXY-TI2S'!$D7)</f>
        <v>0</v>
      </c>
      <c r="H7" s="18">
        <f>Model!$W$18*((drdp!B7)*'MSXY-TI2S'!$B7+(drdp!E7)*'MSXY-TI2S'!$C7+(drdp!H7)*'MSXY-TI2S'!$D7)</f>
        <v>0</v>
      </c>
      <c r="I7" s="18">
        <f>Model!$W$18*((drdp!C7)*'MSXY-TI2S'!$B7+(drdp!F7)*'MSXY-TI2S'!$C7+(drdp!I7)*'MSXY-TI2S'!$D7)</f>
        <v>0</v>
      </c>
      <c r="J7" s="18">
        <f>Model!$W$18*((drdp!D7)*'MSXY-TI2S'!$B7+(drdp!G7)*'MSXY-TI2S'!$C7+(drdp!J7)*'MSXY-TI2S'!$D7)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f>SIN(Wellpath!$O8) * (TAN(Dip) * SIN(Wellpath!$L8) * COS(Wellpath!$L8) - COS(Wellpath!$L8) * COS(Wellpath!$L8) * COS(Wellpath!$O8) - COS(Wellpath!$O8)) / 2</f>
        <v>-6.9586550480032719E-2</v>
      </c>
      <c r="E8" s="20">
        <f>Model!$W$18*((drdp!B8+drdp!K8)*'MSXY-TI2S'!$B8+(drdp!E8+drdp!N8)*'MSXY-TI2S'!$C8+(drdp!H8+drdp!Q8)*'MSXY-TI2S'!$D8)</f>
        <v>0</v>
      </c>
      <c r="F8" s="20">
        <f>Model!$W$18*((drdp!C8+drdp!L8)*'MSXY-TI2S'!$B8+(drdp!F8+drdp!O8)*'MSXY-TI2S'!$C8+(drdp!I8+drdp!R8)*'MSXY-TI2S'!$D8)</f>
        <v>0</v>
      </c>
      <c r="G8" s="20">
        <f>Model!$W$18*((drdp!D8+drdp!M8)*'MSXY-TI2S'!$B8+(drdp!G8+drdp!P8)*'MSXY-TI2S'!$C8+(drdp!J8+drdp!S8)*'MSXY-TI2S'!$D8)</f>
        <v>0</v>
      </c>
      <c r="H8" s="18">
        <f>Model!$W$18*((drdp!B8)*'MSXY-TI2S'!$B8+(drdp!E8)*'MSXY-TI2S'!$C8+(drdp!H8)*'MSXY-TI2S'!$D8)</f>
        <v>0</v>
      </c>
      <c r="I8" s="18">
        <f>Model!$W$18*((drdp!C8)*'MSXY-TI2S'!$B8+(drdp!F8)*'MSXY-TI2S'!$C8+(drdp!I8)*'MSXY-TI2S'!$D8)</f>
        <v>0</v>
      </c>
      <c r="J8" s="18">
        <f>Model!$W$18*((drdp!D8)*'MSXY-TI2S'!$B8+(drdp!G8)*'MSXY-TI2S'!$C8+(drdp!J8)*'MSXY-TI2S'!$D8)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f>SIN(Wellpath!$O9) * (TAN(Dip) * SIN(Wellpath!$L9) * COS(Wellpath!$L9) - COS(Wellpath!$L9) * COS(Wellpath!$L9) * COS(Wellpath!$O9) - COS(Wellpath!$O9)) / 2</f>
        <v>-6.9586550480032719E-2</v>
      </c>
      <c r="E9" s="20">
        <f>Model!$W$18*((drdp!B9+drdp!K9)*'MSXY-TI2S'!$B9+(drdp!E9+drdp!N9)*'MSXY-TI2S'!$C9+(drdp!H9+drdp!Q9)*'MSXY-TI2S'!$D9)</f>
        <v>0</v>
      </c>
      <c r="F9" s="20">
        <f>Model!$W$18*((drdp!C9+drdp!L9)*'MSXY-TI2S'!$B9+(drdp!F9+drdp!O9)*'MSXY-TI2S'!$C9+(drdp!I9+drdp!R9)*'MSXY-TI2S'!$D9)</f>
        <v>0</v>
      </c>
      <c r="G9" s="20">
        <f>Model!$W$18*((drdp!D9+drdp!M9)*'MSXY-TI2S'!$B9+(drdp!G9+drdp!P9)*'MSXY-TI2S'!$C9+(drdp!J9+drdp!S9)*'MSXY-TI2S'!$D9)</f>
        <v>0</v>
      </c>
      <c r="H9" s="18">
        <f>Model!$W$18*((drdp!B9)*'MSXY-TI2S'!$B9+(drdp!E9)*'MSXY-TI2S'!$C9+(drdp!H9)*'MSXY-TI2S'!$D9)</f>
        <v>0</v>
      </c>
      <c r="I9" s="18">
        <f>Model!$W$18*((drdp!C9)*'MSXY-TI2S'!$B9+(drdp!F9)*'MSXY-TI2S'!$C9+(drdp!I9)*'MSXY-TI2S'!$D9)</f>
        <v>0</v>
      </c>
      <c r="J9" s="18">
        <f>Model!$W$18*((drdp!D9)*'MSXY-TI2S'!$B9+(drdp!G9)*'MSXY-TI2S'!$C9+(drdp!J9)*'MSXY-TI2S'!$D9)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f>SIN(Wellpath!$O10) * (TAN(Dip) * SIN(Wellpath!$L10) * COS(Wellpath!$L10) - COS(Wellpath!$L10) * COS(Wellpath!$L10) * COS(Wellpath!$O10) - COS(Wellpath!$O10)) / 2</f>
        <v>-6.9586550480032719E-2</v>
      </c>
      <c r="E10" s="20">
        <f>Model!$W$18*((drdp!B10+drdp!K10)*'MSXY-TI2S'!$B10+(drdp!E10+drdp!N10)*'MSXY-TI2S'!$C10+(drdp!H10+drdp!Q10)*'MSXY-TI2S'!$D10)</f>
        <v>0</v>
      </c>
      <c r="F10" s="20">
        <f>Model!$W$18*((drdp!C10+drdp!L10)*'MSXY-TI2S'!$B10+(drdp!F10+drdp!O10)*'MSXY-TI2S'!$C10+(drdp!I10+drdp!R10)*'MSXY-TI2S'!$D10)</f>
        <v>0</v>
      </c>
      <c r="G10" s="20">
        <f>Model!$W$18*((drdp!D10+drdp!M10)*'MSXY-TI2S'!$B10+(drdp!G10+drdp!P10)*'MSXY-TI2S'!$C10+(drdp!J10+drdp!S10)*'MSXY-TI2S'!$D10)</f>
        <v>0</v>
      </c>
      <c r="H10" s="18">
        <f>Model!$W$18*((drdp!B10)*'MSXY-TI2S'!$B10+(drdp!E10)*'MSXY-TI2S'!$C10+(drdp!H10)*'MSXY-TI2S'!$D10)</f>
        <v>0</v>
      </c>
      <c r="I10" s="18">
        <f>Model!$W$18*((drdp!C10)*'MSXY-TI2S'!$B10+(drdp!F10)*'MSXY-TI2S'!$C10+(drdp!I10)*'MSXY-TI2S'!$D10)</f>
        <v>0</v>
      </c>
      <c r="J10" s="18">
        <f>Model!$W$18*((drdp!D10)*'MSXY-TI2S'!$B10+(drdp!G10)*'MSXY-TI2S'!$C10+(drdp!J10)*'MSXY-TI2S'!$D10)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f>SIN(Wellpath!$O11) * (TAN(Dip) * SIN(Wellpath!$L11) * COS(Wellpath!$L11) - COS(Wellpath!$L11) * COS(Wellpath!$L11) * COS(Wellpath!$O11) - COS(Wellpath!$O11)) / 2</f>
        <v>-6.9586550480032719E-2</v>
      </c>
      <c r="E11" s="20">
        <f>Model!$W$18*((drdp!B11+drdp!K11)*'MSXY-TI2S'!$B11+(drdp!E11+drdp!N11)*'MSXY-TI2S'!$C11+(drdp!H11+drdp!Q11)*'MSXY-TI2S'!$D11)</f>
        <v>0</v>
      </c>
      <c r="F11" s="20">
        <f>Model!$W$18*((drdp!C11+drdp!L11)*'MSXY-TI2S'!$B11+(drdp!F11+drdp!O11)*'MSXY-TI2S'!$C11+(drdp!I11+drdp!R11)*'MSXY-TI2S'!$D11)</f>
        <v>0</v>
      </c>
      <c r="G11" s="20">
        <f>Model!$W$18*((drdp!D11+drdp!M11)*'MSXY-TI2S'!$B11+(drdp!G11+drdp!P11)*'MSXY-TI2S'!$C11+(drdp!J11+drdp!S11)*'MSXY-TI2S'!$D11)</f>
        <v>0</v>
      </c>
      <c r="H11" s="18">
        <f>Model!$W$18*((drdp!B11)*'MSXY-TI2S'!$B11+(drdp!E11)*'MSXY-TI2S'!$C11+(drdp!H11)*'MSXY-TI2S'!$D11)</f>
        <v>0</v>
      </c>
      <c r="I11" s="18">
        <f>Model!$W$18*((drdp!C11)*'MSXY-TI2S'!$B11+(drdp!F11)*'MSXY-TI2S'!$C11+(drdp!I11)*'MSXY-TI2S'!$D11)</f>
        <v>0</v>
      </c>
      <c r="J11" s="18">
        <f>Model!$W$18*((drdp!D11)*'MSXY-TI2S'!$B11+(drdp!G11)*'MSXY-TI2S'!$C11+(drdp!J11)*'MSXY-TI2S'!$D11)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f>SIN(Wellpath!$O12) * (TAN(Dip) * SIN(Wellpath!$L12) * COS(Wellpath!$L12) - COS(Wellpath!$L12) * COS(Wellpath!$L12) * COS(Wellpath!$O12) - COS(Wellpath!$O12)) / 2</f>
        <v>-6.9586550480032719E-2</v>
      </c>
      <c r="E12" s="20">
        <f>Model!$W$18*((drdp!B12+drdp!K12)*'MSXY-TI2S'!$B12+(drdp!E12+drdp!N12)*'MSXY-TI2S'!$C12+(drdp!H12+drdp!Q12)*'MSXY-TI2S'!$D12)</f>
        <v>0</v>
      </c>
      <c r="F12" s="20">
        <f>Model!$W$18*((drdp!C12+drdp!L12)*'MSXY-TI2S'!$B12+(drdp!F12+drdp!O12)*'MSXY-TI2S'!$C12+(drdp!I12+drdp!R12)*'MSXY-TI2S'!$D12)</f>
        <v>0</v>
      </c>
      <c r="G12" s="20">
        <f>Model!$W$18*((drdp!D12+drdp!M12)*'MSXY-TI2S'!$B12+(drdp!G12+drdp!P12)*'MSXY-TI2S'!$C12+(drdp!J12+drdp!S12)*'MSXY-TI2S'!$D12)</f>
        <v>0</v>
      </c>
      <c r="H12" s="18">
        <f>Model!$W$18*((drdp!B12)*'MSXY-TI2S'!$B12+(drdp!E12)*'MSXY-TI2S'!$C12+(drdp!H12)*'MSXY-TI2S'!$D12)</f>
        <v>0</v>
      </c>
      <c r="I12" s="18">
        <f>Model!$W$18*((drdp!C12)*'MSXY-TI2S'!$B12+(drdp!F12)*'MSXY-TI2S'!$C12+(drdp!I12)*'MSXY-TI2S'!$D12)</f>
        <v>0</v>
      </c>
      <c r="J12" s="18">
        <f>Model!$W$18*((drdp!D12)*'MSXY-TI2S'!$B12+(drdp!G12)*'MSXY-TI2S'!$C12+(drdp!J12)*'MSXY-TI2S'!$D12)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f>SIN(Wellpath!$O13) * (TAN(Dip) * SIN(Wellpath!$L13) * COS(Wellpath!$L13) - COS(Wellpath!$L13) * COS(Wellpath!$L13) * COS(Wellpath!$O13) - COS(Wellpath!$O13)) / 2</f>
        <v>-6.9586550480032719E-2</v>
      </c>
      <c r="E13" s="20">
        <f>Model!$W$18*((drdp!B13+drdp!K13)*'MSXY-TI2S'!$B13+(drdp!E13+drdp!N13)*'MSXY-TI2S'!$C13+(drdp!H13+drdp!Q13)*'MSXY-TI2S'!$D13)</f>
        <v>0</v>
      </c>
      <c r="F13" s="20">
        <f>Model!$W$18*((drdp!C13+drdp!L13)*'MSXY-TI2S'!$B13+(drdp!F13+drdp!O13)*'MSXY-TI2S'!$C13+(drdp!I13+drdp!R13)*'MSXY-TI2S'!$D13)</f>
        <v>0</v>
      </c>
      <c r="G13" s="20">
        <f>Model!$W$18*((drdp!D13+drdp!M13)*'MSXY-TI2S'!$B13+(drdp!G13+drdp!P13)*'MSXY-TI2S'!$C13+(drdp!J13+drdp!S13)*'MSXY-TI2S'!$D13)</f>
        <v>0</v>
      </c>
      <c r="H13" s="18">
        <f>Model!$W$18*((drdp!B13)*'MSXY-TI2S'!$B13+(drdp!E13)*'MSXY-TI2S'!$C13+(drdp!H13)*'MSXY-TI2S'!$D13)</f>
        <v>0</v>
      </c>
      <c r="I13" s="18">
        <f>Model!$W$18*((drdp!C13)*'MSXY-TI2S'!$B13+(drdp!F13)*'MSXY-TI2S'!$C13+(drdp!I13)*'MSXY-TI2S'!$D13)</f>
        <v>0</v>
      </c>
      <c r="J13" s="18">
        <f>Model!$W$18*((drdp!D13)*'MSXY-TI2S'!$B13+(drdp!G13)*'MSXY-TI2S'!$C13+(drdp!J13)*'MSXY-TI2S'!$D13)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f>SIN(Wellpath!$O14) * (TAN(Dip) * SIN(Wellpath!$L14) * COS(Wellpath!$L14) - COS(Wellpath!$L14) * COS(Wellpath!$L14) * COS(Wellpath!$O14) - COS(Wellpath!$O14)) / 2</f>
        <v>-6.9586550480032719E-2</v>
      </c>
      <c r="E14" s="20">
        <f>Model!$W$18*((drdp!B14+drdp!K14)*'MSXY-TI2S'!$B14+(drdp!E14+drdp!N14)*'MSXY-TI2S'!$C14+(drdp!H14+drdp!Q14)*'MSXY-TI2S'!$D14)</f>
        <v>0</v>
      </c>
      <c r="F14" s="20">
        <f>Model!$W$18*((drdp!C14+drdp!L14)*'MSXY-TI2S'!$B14+(drdp!F14+drdp!O14)*'MSXY-TI2S'!$C14+(drdp!I14+drdp!R14)*'MSXY-TI2S'!$D14)</f>
        <v>0</v>
      </c>
      <c r="G14" s="20">
        <f>Model!$W$18*((drdp!D14+drdp!M14)*'MSXY-TI2S'!$B14+(drdp!G14+drdp!P14)*'MSXY-TI2S'!$C14+(drdp!J14+drdp!S14)*'MSXY-TI2S'!$D14)</f>
        <v>0</v>
      </c>
      <c r="H14" s="18">
        <f>Model!$W$18*((drdp!B14)*'MSXY-TI2S'!$B14+(drdp!E14)*'MSXY-TI2S'!$C14+(drdp!H14)*'MSXY-TI2S'!$D14)</f>
        <v>0</v>
      </c>
      <c r="I14" s="18">
        <f>Model!$W$18*((drdp!C14)*'MSXY-TI2S'!$B14+(drdp!F14)*'MSXY-TI2S'!$C14+(drdp!I14)*'MSXY-TI2S'!$D14)</f>
        <v>0</v>
      </c>
      <c r="J14" s="18">
        <f>Model!$W$18*((drdp!D14)*'MSXY-TI2S'!$B14+(drdp!G14)*'MSXY-TI2S'!$C14+(drdp!J14)*'MSXY-TI2S'!$D14)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f>SIN(Wellpath!$O15) * (TAN(Dip) * SIN(Wellpath!$L15) * COS(Wellpath!$L15) - COS(Wellpath!$L15) * COS(Wellpath!$L15) * COS(Wellpath!$O15) - COS(Wellpath!$O15)) / 2</f>
        <v>-6.9586550480032719E-2</v>
      </c>
      <c r="E15" s="20">
        <f>Model!$W$18*((drdp!B15+drdp!K15)*'MSXY-TI2S'!$B15+(drdp!E15+drdp!N15)*'MSXY-TI2S'!$C15+(drdp!H15+drdp!Q15)*'MSXY-TI2S'!$D15)</f>
        <v>0</v>
      </c>
      <c r="F15" s="20">
        <f>Model!$W$18*((drdp!C15+drdp!L15)*'MSXY-TI2S'!$B15+(drdp!F15+drdp!O15)*'MSXY-TI2S'!$C15+(drdp!I15+drdp!R15)*'MSXY-TI2S'!$D15)</f>
        <v>0</v>
      </c>
      <c r="G15" s="20">
        <f>Model!$W$18*((drdp!D15+drdp!M15)*'MSXY-TI2S'!$B15+(drdp!G15+drdp!P15)*'MSXY-TI2S'!$C15+(drdp!J15+drdp!S15)*'MSXY-TI2S'!$D15)</f>
        <v>0</v>
      </c>
      <c r="H15" s="18">
        <f>Model!$W$18*((drdp!B15)*'MSXY-TI2S'!$B15+(drdp!E15)*'MSXY-TI2S'!$C15+(drdp!H15)*'MSXY-TI2S'!$D15)</f>
        <v>0</v>
      </c>
      <c r="I15" s="18">
        <f>Model!$W$18*((drdp!C15)*'MSXY-TI2S'!$B15+(drdp!F15)*'MSXY-TI2S'!$C15+(drdp!I15)*'MSXY-TI2S'!$D15)</f>
        <v>0</v>
      </c>
      <c r="J15" s="18">
        <f>Model!$W$18*((drdp!D15)*'MSXY-TI2S'!$B15+(drdp!G15)*'MSXY-TI2S'!$C15+(drdp!J15)*'MSXY-TI2S'!$D15)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f>SIN(Wellpath!$O16) * (TAN(Dip) * SIN(Wellpath!$L16) * COS(Wellpath!$L16) - COS(Wellpath!$L16) * COS(Wellpath!$L16) * COS(Wellpath!$O16) - COS(Wellpath!$O16)) / 2</f>
        <v>-6.9586550480032719E-2</v>
      </c>
      <c r="E16" s="20">
        <f>Model!$W$18*((drdp!B16+drdp!K16)*'MSXY-TI2S'!$B16+(drdp!E16+drdp!N16)*'MSXY-TI2S'!$C16+(drdp!H16+drdp!Q16)*'MSXY-TI2S'!$D16)</f>
        <v>0</v>
      </c>
      <c r="F16" s="20">
        <f>Model!$W$18*((drdp!C16+drdp!L16)*'MSXY-TI2S'!$B16+(drdp!F16+drdp!O16)*'MSXY-TI2S'!$C16+(drdp!I16+drdp!R16)*'MSXY-TI2S'!$D16)</f>
        <v>0</v>
      </c>
      <c r="G16" s="20">
        <f>Model!$W$18*((drdp!D16+drdp!M16)*'MSXY-TI2S'!$B16+(drdp!G16+drdp!P16)*'MSXY-TI2S'!$C16+(drdp!J16+drdp!S16)*'MSXY-TI2S'!$D16)</f>
        <v>0</v>
      </c>
      <c r="H16" s="18">
        <f>Model!$W$18*((drdp!B16)*'MSXY-TI2S'!$B16+(drdp!E16)*'MSXY-TI2S'!$C16+(drdp!H16)*'MSXY-TI2S'!$D16)</f>
        <v>0</v>
      </c>
      <c r="I16" s="18">
        <f>Model!$W$18*((drdp!C16)*'MSXY-TI2S'!$B16+(drdp!F16)*'MSXY-TI2S'!$C16+(drdp!I16)*'MSXY-TI2S'!$D16)</f>
        <v>0</v>
      </c>
      <c r="J16" s="18">
        <f>Model!$W$18*((drdp!D16)*'MSXY-TI2S'!$B16+(drdp!G16)*'MSXY-TI2S'!$C16+(drdp!J16)*'MSXY-TI2S'!$D16)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f>SIN(Wellpath!$O17) * (TAN(Dip) * SIN(Wellpath!$L17) * COS(Wellpath!$L17) - COS(Wellpath!$L17) * COS(Wellpath!$L17) * COS(Wellpath!$O17) - COS(Wellpath!$O17)) / 2</f>
        <v>-6.9586550480032719E-2</v>
      </c>
      <c r="E17" s="20">
        <f>Model!$W$18*((drdp!B17+drdp!K17)*'MSXY-TI2S'!$B17+(drdp!E17+drdp!N17)*'MSXY-TI2S'!$C17+(drdp!H17+drdp!Q17)*'MSXY-TI2S'!$D17)</f>
        <v>0</v>
      </c>
      <c r="F17" s="20">
        <f>Model!$W$18*((drdp!C17+drdp!L17)*'MSXY-TI2S'!$B17+(drdp!F17+drdp!O17)*'MSXY-TI2S'!$C17+(drdp!I17+drdp!R17)*'MSXY-TI2S'!$D17)</f>
        <v>0</v>
      </c>
      <c r="G17" s="20">
        <f>Model!$W$18*((drdp!D17+drdp!M17)*'MSXY-TI2S'!$B17+(drdp!G17+drdp!P17)*'MSXY-TI2S'!$C17+(drdp!J17+drdp!S17)*'MSXY-TI2S'!$D17)</f>
        <v>0</v>
      </c>
      <c r="H17" s="18">
        <f>Model!$W$18*((drdp!B17)*'MSXY-TI2S'!$B17+(drdp!E17)*'MSXY-TI2S'!$C17+(drdp!H17)*'MSXY-TI2S'!$D17)</f>
        <v>0</v>
      </c>
      <c r="I17" s="18">
        <f>Model!$W$18*((drdp!C17)*'MSXY-TI2S'!$B17+(drdp!F17)*'MSXY-TI2S'!$C17+(drdp!I17)*'MSXY-TI2S'!$D17)</f>
        <v>0</v>
      </c>
      <c r="J17" s="18">
        <f>Model!$W$18*((drdp!D17)*'MSXY-TI2S'!$B17+(drdp!G17)*'MSXY-TI2S'!$C17+(drdp!J17)*'MSXY-TI2S'!$D17)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f>SIN(Wellpath!$O18) * (TAN(Dip) * SIN(Wellpath!$L18) * COS(Wellpath!$L18) - COS(Wellpath!$L18) * COS(Wellpath!$L18) * COS(Wellpath!$O18) - COS(Wellpath!$O18)) / 2</f>
        <v>-6.9586550480032719E-2</v>
      </c>
      <c r="E18" s="20">
        <f>Model!$W$18*((drdp!B18+drdp!K18)*'MSXY-TI2S'!$B18+(drdp!E18+drdp!N18)*'MSXY-TI2S'!$C18+(drdp!H18+drdp!Q18)*'MSXY-TI2S'!$D18)</f>
        <v>0</v>
      </c>
      <c r="F18" s="20">
        <f>Model!$W$18*((drdp!C18+drdp!L18)*'MSXY-TI2S'!$B18+(drdp!F18+drdp!O18)*'MSXY-TI2S'!$C18+(drdp!I18+drdp!R18)*'MSXY-TI2S'!$D18)</f>
        <v>0</v>
      </c>
      <c r="G18" s="20">
        <f>Model!$W$18*((drdp!D18+drdp!M18)*'MSXY-TI2S'!$B18+(drdp!G18+drdp!P18)*'MSXY-TI2S'!$C18+(drdp!J18+drdp!S18)*'MSXY-TI2S'!$D18)</f>
        <v>0</v>
      </c>
      <c r="H18" s="18">
        <f>Model!$W$18*((drdp!B18)*'MSXY-TI2S'!$B18+(drdp!E18)*'MSXY-TI2S'!$C18+(drdp!H18)*'MSXY-TI2S'!$D18)</f>
        <v>0</v>
      </c>
      <c r="I18" s="18">
        <f>Model!$W$18*((drdp!C18)*'MSXY-TI2S'!$B18+(drdp!F18)*'MSXY-TI2S'!$C18+(drdp!I18)*'MSXY-TI2S'!$D18)</f>
        <v>0</v>
      </c>
      <c r="J18" s="18">
        <f>Model!$W$18*((drdp!D18)*'MSXY-TI2S'!$B18+(drdp!G18)*'MSXY-TI2S'!$C18+(drdp!J18)*'MSXY-TI2S'!$D18)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f>SIN(Wellpath!$O19) * (TAN(Dip) * SIN(Wellpath!$L19) * COS(Wellpath!$L19) - COS(Wellpath!$L19) * COS(Wellpath!$L19) * COS(Wellpath!$O19) - COS(Wellpath!$O19)) / 2</f>
        <v>-6.9586550480032719E-2</v>
      </c>
      <c r="E19" s="20">
        <f>Model!$W$18*((drdp!B19+drdp!K19)*'MSXY-TI2S'!$B19+(drdp!E19+drdp!N19)*'MSXY-TI2S'!$C19+(drdp!H19+drdp!Q19)*'MSXY-TI2S'!$D19)</f>
        <v>0</v>
      </c>
      <c r="F19" s="20">
        <f>Model!$W$18*((drdp!C19+drdp!L19)*'MSXY-TI2S'!$B19+(drdp!F19+drdp!O19)*'MSXY-TI2S'!$C19+(drdp!I19+drdp!R19)*'MSXY-TI2S'!$D19)</f>
        <v>0</v>
      </c>
      <c r="G19" s="20">
        <f>Model!$W$18*((drdp!D19+drdp!M19)*'MSXY-TI2S'!$B19+(drdp!G19+drdp!P19)*'MSXY-TI2S'!$C19+(drdp!J19+drdp!S19)*'MSXY-TI2S'!$D19)</f>
        <v>0</v>
      </c>
      <c r="H19" s="18">
        <f>Model!$W$18*((drdp!B19)*'MSXY-TI2S'!$B19+(drdp!E19)*'MSXY-TI2S'!$C19+(drdp!H19)*'MSXY-TI2S'!$D19)</f>
        <v>0</v>
      </c>
      <c r="I19" s="18">
        <f>Model!$W$18*((drdp!C19)*'MSXY-TI2S'!$B19+(drdp!F19)*'MSXY-TI2S'!$C19+(drdp!I19)*'MSXY-TI2S'!$D19)</f>
        <v>0</v>
      </c>
      <c r="J19" s="18">
        <f>Model!$W$18*((drdp!D19)*'MSXY-TI2S'!$B19+(drdp!G19)*'MSXY-TI2S'!$C19+(drdp!J19)*'MSXY-TI2S'!$D19)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f>SIN(Wellpath!$O20) * (TAN(Dip) * SIN(Wellpath!$L20) * COS(Wellpath!$L20) - COS(Wellpath!$L20) * COS(Wellpath!$L20) * COS(Wellpath!$O20) - COS(Wellpath!$O20)) / 2</f>
        <v>-6.9586550480032719E-2</v>
      </c>
      <c r="E20" s="20">
        <f>Model!$W$18*((drdp!B20+drdp!K20)*'MSXY-TI2S'!$B20+(drdp!E20+drdp!N20)*'MSXY-TI2S'!$C20+(drdp!H20+drdp!Q20)*'MSXY-TI2S'!$D20)</f>
        <v>0</v>
      </c>
      <c r="F20" s="20">
        <f>Model!$W$18*((drdp!C20+drdp!L20)*'MSXY-TI2S'!$B20+(drdp!F20+drdp!O20)*'MSXY-TI2S'!$C20+(drdp!I20+drdp!R20)*'MSXY-TI2S'!$D20)</f>
        <v>0</v>
      </c>
      <c r="G20" s="20">
        <f>Model!$W$18*((drdp!D20+drdp!M20)*'MSXY-TI2S'!$B20+(drdp!G20+drdp!P20)*'MSXY-TI2S'!$C20+(drdp!J20+drdp!S20)*'MSXY-TI2S'!$D20)</f>
        <v>0</v>
      </c>
      <c r="H20" s="18">
        <f>Model!$W$18*((drdp!B20)*'MSXY-TI2S'!$B20+(drdp!E20)*'MSXY-TI2S'!$C20+(drdp!H20)*'MSXY-TI2S'!$D20)</f>
        <v>0</v>
      </c>
      <c r="I20" s="18">
        <f>Model!$W$18*((drdp!C20)*'MSXY-TI2S'!$B20+(drdp!F20)*'MSXY-TI2S'!$C20+(drdp!I20)*'MSXY-TI2S'!$D20)</f>
        <v>0</v>
      </c>
      <c r="J20" s="18">
        <f>Model!$W$18*((drdp!D20)*'MSXY-TI2S'!$B20+(drdp!G20)*'MSXY-TI2S'!$C20+(drdp!J20)*'MSXY-TI2S'!$D20)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f>SIN(Wellpath!$O21) * (TAN(Dip) * SIN(Wellpath!$L21) * COS(Wellpath!$L21) - COS(Wellpath!$L21) * COS(Wellpath!$L21) * COS(Wellpath!$O21) - COS(Wellpath!$O21)) / 2</f>
        <v>-6.9586550480032719E-2</v>
      </c>
      <c r="E21" s="20">
        <f>Model!$W$18*((drdp!B21+drdp!K21)*'MSXY-TI2S'!$B21+(drdp!E21+drdp!N21)*'MSXY-TI2S'!$C21+(drdp!H21+drdp!Q21)*'MSXY-TI2S'!$D21)</f>
        <v>0</v>
      </c>
      <c r="F21" s="20">
        <f>Model!$W$18*((drdp!C21+drdp!L21)*'MSXY-TI2S'!$B21+(drdp!F21+drdp!O21)*'MSXY-TI2S'!$C21+(drdp!I21+drdp!R21)*'MSXY-TI2S'!$D21)</f>
        <v>0</v>
      </c>
      <c r="G21" s="20">
        <f>Model!$W$18*((drdp!D21+drdp!M21)*'MSXY-TI2S'!$B21+(drdp!G21+drdp!P21)*'MSXY-TI2S'!$C21+(drdp!J21+drdp!S21)*'MSXY-TI2S'!$D21)</f>
        <v>0</v>
      </c>
      <c r="H21" s="18">
        <f>Model!$W$18*((drdp!B21)*'MSXY-TI2S'!$B21+(drdp!E21)*'MSXY-TI2S'!$C21+(drdp!H21)*'MSXY-TI2S'!$D21)</f>
        <v>0</v>
      </c>
      <c r="I21" s="18">
        <f>Model!$W$18*((drdp!C21)*'MSXY-TI2S'!$B21+(drdp!F21)*'MSXY-TI2S'!$C21+(drdp!I21)*'MSXY-TI2S'!$D21)</f>
        <v>0</v>
      </c>
      <c r="J21" s="18">
        <f>Model!$W$18*((drdp!D21)*'MSXY-TI2S'!$B21+(drdp!G21)*'MSXY-TI2S'!$C21+(drdp!J21)*'MSXY-TI2S'!$D21)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f>SIN(Wellpath!$O22) * (TAN(Dip) * SIN(Wellpath!$L22) * COS(Wellpath!$L22) - COS(Wellpath!$L22) * COS(Wellpath!$L22) * COS(Wellpath!$O22) - COS(Wellpath!$O22)) / 2</f>
        <v>-6.9586550480032719E-2</v>
      </c>
      <c r="E22" s="20">
        <f>Model!$W$18*((drdp!B22+drdp!K22)*'MSXY-TI2S'!$B22+(drdp!E22+drdp!N22)*'MSXY-TI2S'!$C22+(drdp!H22+drdp!Q22)*'MSXY-TI2S'!$D22)</f>
        <v>0</v>
      </c>
      <c r="F22" s="20">
        <f>Model!$W$18*((drdp!C22+drdp!L22)*'MSXY-TI2S'!$B22+(drdp!F22+drdp!O22)*'MSXY-TI2S'!$C22+(drdp!I22+drdp!R22)*'MSXY-TI2S'!$D22)</f>
        <v>0</v>
      </c>
      <c r="G22" s="20">
        <f>Model!$W$18*((drdp!D22+drdp!M22)*'MSXY-TI2S'!$B22+(drdp!G22+drdp!P22)*'MSXY-TI2S'!$C22+(drdp!J22+drdp!S22)*'MSXY-TI2S'!$D22)</f>
        <v>0</v>
      </c>
      <c r="H22" s="18">
        <f>Model!$W$18*((drdp!B22)*'MSXY-TI2S'!$B22+(drdp!E22)*'MSXY-TI2S'!$C22+(drdp!H22)*'MSXY-TI2S'!$D22)</f>
        <v>0</v>
      </c>
      <c r="I22" s="18">
        <f>Model!$W$18*((drdp!C22)*'MSXY-TI2S'!$B22+(drdp!F22)*'MSXY-TI2S'!$C22+(drdp!I22)*'MSXY-TI2S'!$D22)</f>
        <v>0</v>
      </c>
      <c r="J22" s="18">
        <f>Model!$W$18*((drdp!D22)*'MSXY-TI2S'!$B22+(drdp!G22)*'MSXY-TI2S'!$C22+(drdp!J22)*'MSXY-TI2S'!$D22)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f>SIN(Wellpath!$O23) * (TAN(Dip) * SIN(Wellpath!$L23) * COS(Wellpath!$L23) - COS(Wellpath!$L23) * COS(Wellpath!$L23) * COS(Wellpath!$O23) - COS(Wellpath!$O23)) / 2</f>
        <v>-6.9586550480032719E-2</v>
      </c>
      <c r="E23" s="20">
        <f>Model!$W$18*((drdp!B23+drdp!K23)*'MSXY-TI2S'!$B23+(drdp!E23+drdp!N23)*'MSXY-TI2S'!$C23+(drdp!H23+drdp!Q23)*'MSXY-TI2S'!$D23)</f>
        <v>0</v>
      </c>
      <c r="F23" s="20">
        <f>Model!$W$18*((drdp!C23+drdp!L23)*'MSXY-TI2S'!$B23+(drdp!F23+drdp!O23)*'MSXY-TI2S'!$C23+(drdp!I23+drdp!R23)*'MSXY-TI2S'!$D23)</f>
        <v>0</v>
      </c>
      <c r="G23" s="20">
        <f>Model!$W$18*((drdp!D23+drdp!M23)*'MSXY-TI2S'!$B23+(drdp!G23+drdp!P23)*'MSXY-TI2S'!$C23+(drdp!J23+drdp!S23)*'MSXY-TI2S'!$D23)</f>
        <v>0</v>
      </c>
      <c r="H23" s="18">
        <f>Model!$W$18*((drdp!B23)*'MSXY-TI2S'!$B23+(drdp!E23)*'MSXY-TI2S'!$C23+(drdp!H23)*'MSXY-TI2S'!$D23)</f>
        <v>0</v>
      </c>
      <c r="I23" s="18">
        <f>Model!$W$18*((drdp!C23)*'MSXY-TI2S'!$B23+(drdp!F23)*'MSXY-TI2S'!$C23+(drdp!I23)*'MSXY-TI2S'!$D23)</f>
        <v>0</v>
      </c>
      <c r="J23" s="18">
        <f>Model!$W$18*((drdp!D23)*'MSXY-TI2S'!$B23+(drdp!G23)*'MSXY-TI2S'!$C23+(drdp!J23)*'MSXY-TI2S'!$D23)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f>SIN(Wellpath!$O24) * (TAN(Dip) * SIN(Wellpath!$L24) * COS(Wellpath!$L24) - COS(Wellpath!$L24) * COS(Wellpath!$L24) * COS(Wellpath!$O24) - COS(Wellpath!$O24)) / 2</f>
        <v>-6.9586550480032719E-2</v>
      </c>
      <c r="E24" s="20">
        <f>Model!$W$18*((drdp!B24+drdp!K24)*'MSXY-TI2S'!$B24+(drdp!E24+drdp!N24)*'MSXY-TI2S'!$C24+(drdp!H24+drdp!Q24)*'MSXY-TI2S'!$D24)</f>
        <v>0</v>
      </c>
      <c r="F24" s="20">
        <f>Model!$W$18*((drdp!C24+drdp!L24)*'MSXY-TI2S'!$B24+(drdp!F24+drdp!O24)*'MSXY-TI2S'!$C24+(drdp!I24+drdp!R24)*'MSXY-TI2S'!$D24)</f>
        <v>0</v>
      </c>
      <c r="G24" s="20">
        <f>Model!$W$18*((drdp!D24+drdp!M24)*'MSXY-TI2S'!$B24+(drdp!G24+drdp!P24)*'MSXY-TI2S'!$C24+(drdp!J24+drdp!S24)*'MSXY-TI2S'!$D24)</f>
        <v>0</v>
      </c>
      <c r="H24" s="18">
        <f>Model!$W$18*((drdp!B24)*'MSXY-TI2S'!$B24+(drdp!E24)*'MSXY-TI2S'!$C24+(drdp!H24)*'MSXY-TI2S'!$D24)</f>
        <v>0</v>
      </c>
      <c r="I24" s="18">
        <f>Model!$W$18*((drdp!C24)*'MSXY-TI2S'!$B24+(drdp!F24)*'MSXY-TI2S'!$C24+(drdp!I24)*'MSXY-TI2S'!$D24)</f>
        <v>0</v>
      </c>
      <c r="J24" s="18">
        <f>Model!$W$18*((drdp!D24)*'MSXY-TI2S'!$B24+(drdp!G24)*'MSXY-TI2S'!$C24+(drdp!J24)*'MSXY-TI2S'!$D24)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f>SIN(Wellpath!$O25) * (TAN(Dip) * SIN(Wellpath!$L25) * COS(Wellpath!$L25) - COS(Wellpath!$L25) * COS(Wellpath!$L25) * COS(Wellpath!$O25) - COS(Wellpath!$O25)) / 2</f>
        <v>-6.9586550480032719E-2</v>
      </c>
      <c r="E25" s="20">
        <f>Model!$W$18*((drdp!B25+drdp!K25)*'MSXY-TI2S'!$B25+(drdp!E25+drdp!N25)*'MSXY-TI2S'!$C25+(drdp!H25+drdp!Q25)*'MSXY-TI2S'!$D25)</f>
        <v>0</v>
      </c>
      <c r="F25" s="20">
        <f>Model!$W$18*((drdp!C25+drdp!L25)*'MSXY-TI2S'!$B25+(drdp!F25+drdp!O25)*'MSXY-TI2S'!$C25+(drdp!I25+drdp!R25)*'MSXY-TI2S'!$D25)</f>
        <v>0</v>
      </c>
      <c r="G25" s="20">
        <f>Model!$W$18*((drdp!D25+drdp!M25)*'MSXY-TI2S'!$B25+(drdp!G25+drdp!P25)*'MSXY-TI2S'!$C25+(drdp!J25+drdp!S25)*'MSXY-TI2S'!$D25)</f>
        <v>0</v>
      </c>
      <c r="H25" s="18">
        <f>Model!$W$18*((drdp!B25)*'MSXY-TI2S'!$B25+(drdp!E25)*'MSXY-TI2S'!$C25+(drdp!H25)*'MSXY-TI2S'!$D25)</f>
        <v>0</v>
      </c>
      <c r="I25" s="18">
        <f>Model!$W$18*((drdp!C25)*'MSXY-TI2S'!$B25+(drdp!F25)*'MSXY-TI2S'!$C25+(drdp!I25)*'MSXY-TI2S'!$D25)</f>
        <v>0</v>
      </c>
      <c r="J25" s="18">
        <f>Model!$W$18*((drdp!D25)*'MSXY-TI2S'!$B25+(drdp!G25)*'MSXY-TI2S'!$C25+(drdp!J25)*'MSXY-TI2S'!$D25)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f>SIN(Wellpath!$O26) * (TAN(Dip) * SIN(Wellpath!$L26) * COS(Wellpath!$L26) - COS(Wellpath!$L26) * COS(Wellpath!$L26) * COS(Wellpath!$O26) - COS(Wellpath!$O26)) / 2</f>
        <v>-6.9586550480032719E-2</v>
      </c>
      <c r="E26" s="20">
        <f>Model!$W$18*((drdp!B26+drdp!K26)*'MSXY-TI2S'!$B26+(drdp!E26+drdp!N26)*'MSXY-TI2S'!$C26+(drdp!H26+drdp!Q26)*'MSXY-TI2S'!$D26)</f>
        <v>0</v>
      </c>
      <c r="F26" s="20">
        <f>Model!$W$18*((drdp!C26+drdp!L26)*'MSXY-TI2S'!$B26+(drdp!F26+drdp!O26)*'MSXY-TI2S'!$C26+(drdp!I26+drdp!R26)*'MSXY-TI2S'!$D26)</f>
        <v>0</v>
      </c>
      <c r="G26" s="20">
        <f>Model!$W$18*((drdp!D26+drdp!M26)*'MSXY-TI2S'!$B26+(drdp!G26+drdp!P26)*'MSXY-TI2S'!$C26+(drdp!J26+drdp!S26)*'MSXY-TI2S'!$D26)</f>
        <v>0</v>
      </c>
      <c r="H26" s="18">
        <f>Model!$W$18*((drdp!B26)*'MSXY-TI2S'!$B26+(drdp!E26)*'MSXY-TI2S'!$C26+(drdp!H26)*'MSXY-TI2S'!$D26)</f>
        <v>0</v>
      </c>
      <c r="I26" s="18">
        <f>Model!$W$18*((drdp!C26)*'MSXY-TI2S'!$B26+(drdp!F26)*'MSXY-TI2S'!$C26+(drdp!I26)*'MSXY-TI2S'!$D26)</f>
        <v>0</v>
      </c>
      <c r="J26" s="18">
        <f>Model!$W$18*((drdp!D26)*'MSXY-TI2S'!$B26+(drdp!G26)*'MSXY-TI2S'!$C26+(drdp!J26)*'MSXY-TI2S'!$D26)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f>SIN(Wellpath!$O27) * (TAN(Dip) * SIN(Wellpath!$L27) * COS(Wellpath!$L27) - COS(Wellpath!$L27) * COS(Wellpath!$L27) * COS(Wellpath!$O27) - COS(Wellpath!$O27)) / 2</f>
        <v>-6.9586550480032719E-2</v>
      </c>
      <c r="E27" s="20">
        <f>Model!$W$18*((drdp!B27+drdp!K27)*'MSXY-TI2S'!$B27+(drdp!E27+drdp!N27)*'MSXY-TI2S'!$C27+(drdp!H27+drdp!Q27)*'MSXY-TI2S'!$D27)</f>
        <v>0</v>
      </c>
      <c r="F27" s="20">
        <f>Model!$W$18*((drdp!C27+drdp!L27)*'MSXY-TI2S'!$B27+(drdp!F27+drdp!O27)*'MSXY-TI2S'!$C27+(drdp!I27+drdp!R27)*'MSXY-TI2S'!$D27)</f>
        <v>0</v>
      </c>
      <c r="G27" s="20">
        <f>Model!$W$18*((drdp!D27+drdp!M27)*'MSXY-TI2S'!$B27+(drdp!G27+drdp!P27)*'MSXY-TI2S'!$C27+(drdp!J27+drdp!S27)*'MSXY-TI2S'!$D27)</f>
        <v>0</v>
      </c>
      <c r="H27" s="18">
        <f>Model!$W$18*((drdp!B27)*'MSXY-TI2S'!$B27+(drdp!E27)*'MSXY-TI2S'!$C27+(drdp!H27)*'MSXY-TI2S'!$D27)</f>
        <v>0</v>
      </c>
      <c r="I27" s="18">
        <f>Model!$W$18*((drdp!C27)*'MSXY-TI2S'!$B27+(drdp!F27)*'MSXY-TI2S'!$C27+(drdp!I27)*'MSXY-TI2S'!$D27)</f>
        <v>0</v>
      </c>
      <c r="J27" s="18">
        <f>Model!$W$18*((drdp!D27)*'MSXY-TI2S'!$B27+(drdp!G27)*'MSXY-TI2S'!$C27+(drdp!J27)*'MSXY-TI2S'!$D27)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f>SIN(Wellpath!$O28) * (TAN(Dip) * SIN(Wellpath!$L28) * COS(Wellpath!$L28) - COS(Wellpath!$L28) * COS(Wellpath!$L28) * COS(Wellpath!$O28) - COS(Wellpath!$O28)) / 2</f>
        <v>-6.9586550480032719E-2</v>
      </c>
      <c r="E28" s="20">
        <f>Model!$W$18*((drdp!B28+drdp!K28)*'MSXY-TI2S'!$B28+(drdp!E28+drdp!N28)*'MSXY-TI2S'!$C28+(drdp!H28+drdp!Q28)*'MSXY-TI2S'!$D28)</f>
        <v>0</v>
      </c>
      <c r="F28" s="20">
        <f>Model!$W$18*((drdp!C28+drdp!L28)*'MSXY-TI2S'!$B28+(drdp!F28+drdp!O28)*'MSXY-TI2S'!$C28+(drdp!I28+drdp!R28)*'MSXY-TI2S'!$D28)</f>
        <v>0</v>
      </c>
      <c r="G28" s="20">
        <f>Model!$W$18*((drdp!D28+drdp!M28)*'MSXY-TI2S'!$B28+(drdp!G28+drdp!P28)*'MSXY-TI2S'!$C28+(drdp!J28+drdp!S28)*'MSXY-TI2S'!$D28)</f>
        <v>0</v>
      </c>
      <c r="H28" s="18">
        <f>Model!$W$18*((drdp!B28)*'MSXY-TI2S'!$B28+(drdp!E28)*'MSXY-TI2S'!$C28+(drdp!H28)*'MSXY-TI2S'!$D28)</f>
        <v>0</v>
      </c>
      <c r="I28" s="18">
        <f>Model!$W$18*((drdp!C28)*'MSXY-TI2S'!$B28+(drdp!F28)*'MSXY-TI2S'!$C28+(drdp!I28)*'MSXY-TI2S'!$D28)</f>
        <v>0</v>
      </c>
      <c r="J28" s="18">
        <f>Model!$W$18*((drdp!D28)*'MSXY-TI2S'!$B28+(drdp!G28)*'MSXY-TI2S'!$C28+(drdp!J28)*'MSXY-TI2S'!$D28)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f>SIN(Wellpath!$O29) * (TAN(Dip) * SIN(Wellpath!$L29) * COS(Wellpath!$L29) - COS(Wellpath!$L29) * COS(Wellpath!$L29) * COS(Wellpath!$O29) - COS(Wellpath!$O29)) / 2</f>
        <v>-6.9586550480032719E-2</v>
      </c>
      <c r="E29" s="20">
        <f>Model!$W$18*((drdp!B29+drdp!K29)*'MSXY-TI2S'!$B29+(drdp!E29+drdp!N29)*'MSXY-TI2S'!$C29+(drdp!H29+drdp!Q29)*'MSXY-TI2S'!$D29)</f>
        <v>0</v>
      </c>
      <c r="F29" s="20">
        <f>Model!$W$18*((drdp!C29+drdp!L29)*'MSXY-TI2S'!$B29+(drdp!F29+drdp!O29)*'MSXY-TI2S'!$C29+(drdp!I29+drdp!R29)*'MSXY-TI2S'!$D29)</f>
        <v>0</v>
      </c>
      <c r="G29" s="20">
        <f>Model!$W$18*((drdp!D29+drdp!M29)*'MSXY-TI2S'!$B29+(drdp!G29+drdp!P29)*'MSXY-TI2S'!$C29+(drdp!J29+drdp!S29)*'MSXY-TI2S'!$D29)</f>
        <v>0</v>
      </c>
      <c r="H29" s="18">
        <f>Model!$W$18*((drdp!B29)*'MSXY-TI2S'!$B29+(drdp!E29)*'MSXY-TI2S'!$C29+(drdp!H29)*'MSXY-TI2S'!$D29)</f>
        <v>0</v>
      </c>
      <c r="I29" s="18">
        <f>Model!$W$18*((drdp!C29)*'MSXY-TI2S'!$B29+(drdp!F29)*'MSXY-TI2S'!$C29+(drdp!I29)*'MSXY-TI2S'!$D29)</f>
        <v>0</v>
      </c>
      <c r="J29" s="18">
        <f>Model!$W$18*((drdp!D29)*'MSXY-TI2S'!$B29+(drdp!G29)*'MSXY-TI2S'!$C29+(drdp!J29)*'MSXY-TI2S'!$D29)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f>SIN(Wellpath!$O30) * (TAN(Dip) * SIN(Wellpath!$L30) * COS(Wellpath!$L30) - COS(Wellpath!$L30) * COS(Wellpath!$L30) * COS(Wellpath!$O30) - COS(Wellpath!$O30)) / 2</f>
        <v>-6.9586550480032719E-2</v>
      </c>
      <c r="E30" s="20">
        <f>Model!$W$18*((drdp!B30+drdp!K30)*'MSXY-TI2S'!$B30+(drdp!E30+drdp!N30)*'MSXY-TI2S'!$C30+(drdp!H30+drdp!Q30)*'MSXY-TI2S'!$D30)</f>
        <v>0</v>
      </c>
      <c r="F30" s="20">
        <f>Model!$W$18*((drdp!C30+drdp!L30)*'MSXY-TI2S'!$B30+(drdp!F30+drdp!O30)*'MSXY-TI2S'!$C30+(drdp!I30+drdp!R30)*'MSXY-TI2S'!$D30)</f>
        <v>0</v>
      </c>
      <c r="G30" s="20">
        <f>Model!$W$18*((drdp!D30+drdp!M30)*'MSXY-TI2S'!$B30+(drdp!G30+drdp!P30)*'MSXY-TI2S'!$C30+(drdp!J30+drdp!S30)*'MSXY-TI2S'!$D30)</f>
        <v>0</v>
      </c>
      <c r="H30" s="18">
        <f>Model!$W$18*((drdp!B30)*'MSXY-TI2S'!$B30+(drdp!E30)*'MSXY-TI2S'!$C30+(drdp!H30)*'MSXY-TI2S'!$D30)</f>
        <v>0</v>
      </c>
      <c r="I30" s="18">
        <f>Model!$W$18*((drdp!C30)*'MSXY-TI2S'!$B30+(drdp!F30)*'MSXY-TI2S'!$C30+(drdp!I30)*'MSXY-TI2S'!$D30)</f>
        <v>0</v>
      </c>
      <c r="J30" s="18">
        <f>Model!$W$18*((drdp!D30)*'MSXY-TI2S'!$B30+(drdp!G30)*'MSXY-TI2S'!$C30+(drdp!J30)*'MSXY-TI2S'!$D30)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f>SIN(Wellpath!$O31) * (TAN(Dip) * SIN(Wellpath!$L31) * COS(Wellpath!$L31) - COS(Wellpath!$L31) * COS(Wellpath!$L31) * COS(Wellpath!$O31) - COS(Wellpath!$O31)) / 2</f>
        <v>-6.9586550480032719E-2</v>
      </c>
      <c r="E31" s="20">
        <f>Model!$W$18*((drdp!B31+drdp!K31)*'MSXY-TI2S'!$B31+(drdp!E31+drdp!N31)*'MSXY-TI2S'!$C31+(drdp!H31+drdp!Q31)*'MSXY-TI2S'!$D31)</f>
        <v>0</v>
      </c>
      <c r="F31" s="20">
        <f>Model!$W$18*((drdp!C31+drdp!L31)*'MSXY-TI2S'!$B31+(drdp!F31+drdp!O31)*'MSXY-TI2S'!$C31+(drdp!I31+drdp!R31)*'MSXY-TI2S'!$D31)</f>
        <v>0</v>
      </c>
      <c r="G31" s="20">
        <f>Model!$W$18*((drdp!D31+drdp!M31)*'MSXY-TI2S'!$B31+(drdp!G31+drdp!P31)*'MSXY-TI2S'!$C31+(drdp!J31+drdp!S31)*'MSXY-TI2S'!$D31)</f>
        <v>0</v>
      </c>
      <c r="H31" s="18">
        <f>Model!$W$18*((drdp!B31)*'MSXY-TI2S'!$B31+(drdp!E31)*'MSXY-TI2S'!$C31+(drdp!H31)*'MSXY-TI2S'!$D31)</f>
        <v>0</v>
      </c>
      <c r="I31" s="18">
        <f>Model!$W$18*((drdp!C31)*'MSXY-TI2S'!$B31+(drdp!F31)*'MSXY-TI2S'!$C31+(drdp!I31)*'MSXY-TI2S'!$D31)</f>
        <v>0</v>
      </c>
      <c r="J31" s="18">
        <f>Model!$W$18*((drdp!D31)*'MSXY-TI2S'!$B31+(drdp!G31)*'MSXY-TI2S'!$C31+(drdp!J31)*'MSXY-TI2S'!$D31)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f>SIN(Wellpath!$O32) * (TAN(Dip) * SIN(Wellpath!$L32) * COS(Wellpath!$L32) - COS(Wellpath!$L32) * COS(Wellpath!$L32) * COS(Wellpath!$O32) - COS(Wellpath!$O32)) / 2</f>
        <v>-6.9586550480032719E-2</v>
      </c>
      <c r="E32" s="20">
        <f>Model!$W$18*((drdp!B32+drdp!K32)*'MSXY-TI2S'!$B32+(drdp!E32+drdp!N32)*'MSXY-TI2S'!$C32+(drdp!H32+drdp!Q32)*'MSXY-TI2S'!$D32)</f>
        <v>0</v>
      </c>
      <c r="F32" s="20">
        <f>Model!$W$18*((drdp!C32+drdp!L32)*'MSXY-TI2S'!$B32+(drdp!F32+drdp!O32)*'MSXY-TI2S'!$C32+(drdp!I32+drdp!R32)*'MSXY-TI2S'!$D32)</f>
        <v>0</v>
      </c>
      <c r="G32" s="20">
        <f>Model!$W$18*((drdp!D32+drdp!M32)*'MSXY-TI2S'!$B32+(drdp!G32+drdp!P32)*'MSXY-TI2S'!$C32+(drdp!J32+drdp!S32)*'MSXY-TI2S'!$D32)</f>
        <v>0</v>
      </c>
      <c r="H32" s="18">
        <f>Model!$W$18*((drdp!B32)*'MSXY-TI2S'!$B32+(drdp!E32)*'MSXY-TI2S'!$C32+(drdp!H32)*'MSXY-TI2S'!$D32)</f>
        <v>0</v>
      </c>
      <c r="I32" s="18">
        <f>Model!$W$18*((drdp!C32)*'MSXY-TI2S'!$B32+(drdp!F32)*'MSXY-TI2S'!$C32+(drdp!I32)*'MSXY-TI2S'!$D32)</f>
        <v>0</v>
      </c>
      <c r="J32" s="18">
        <f>Model!$W$18*((drdp!D32)*'MSXY-TI2S'!$B32+(drdp!G32)*'MSXY-TI2S'!$C32+(drdp!J32)*'MSXY-TI2S'!$D32)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v>0</v>
      </c>
      <c r="D33" s="22">
        <f>SIN(Wellpath!$O33) * (TAN(Dip) * SIN(Wellpath!$L33) * COS(Wellpath!$L33) - COS(Wellpath!$L33) * COS(Wellpath!$L33) * COS(Wellpath!$O33) - COS(Wellpath!$O33)) / 2</f>
        <v>-6.9586550480032719E-2</v>
      </c>
      <c r="E33" s="20">
        <f>Model!$W$18*((drdp!B33+drdp!K33)*'MSXY-TI2S'!$B33+(drdp!E33+drdp!N33)*'MSXY-TI2S'!$C33+(drdp!H33+drdp!Q33)*'MSXY-TI2S'!$D33)</f>
        <v>0</v>
      </c>
      <c r="F33" s="20">
        <f>Model!$W$18*((drdp!C33+drdp!L33)*'MSXY-TI2S'!$B33+(drdp!F33+drdp!O33)*'MSXY-TI2S'!$C33+(drdp!I33+drdp!R33)*'MSXY-TI2S'!$D33)</f>
        <v>0</v>
      </c>
      <c r="G33" s="20">
        <f>Model!$W$18*((drdp!D33+drdp!M33)*'MSXY-TI2S'!$B33+(drdp!G33+drdp!P33)*'MSXY-TI2S'!$C33+(drdp!J33+drdp!S33)*'MSXY-TI2S'!$D33)</f>
        <v>0</v>
      </c>
      <c r="H33" s="18">
        <f>Model!$W$18*((drdp!B33)*'MSXY-TI2S'!$B33+(drdp!E33)*'MSXY-TI2S'!$C33+(drdp!H33)*'MSXY-TI2S'!$D33)</f>
        <v>0</v>
      </c>
      <c r="I33" s="18">
        <f>Model!$W$18*((drdp!C33)*'MSXY-TI2S'!$B33+(drdp!F33)*'MSXY-TI2S'!$C33+(drdp!I33)*'MSXY-TI2S'!$D33)</f>
        <v>0</v>
      </c>
      <c r="J33" s="18">
        <f>Model!$W$18*((drdp!D33)*'MSXY-TI2S'!$B33+(drdp!G33)*'MSXY-TI2S'!$C33+(drdp!J33)*'MSXY-TI2S'!$D33)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v>0</v>
      </c>
      <c r="D34" s="22">
        <f>SIN(Wellpath!$O34) * (TAN(Dip) * SIN(Wellpath!$L34) * COS(Wellpath!$L34) - COS(Wellpath!$L34) * COS(Wellpath!$L34) * COS(Wellpath!$O34) - COS(Wellpath!$O34)) / 2</f>
        <v>-6.9586550480032719E-2</v>
      </c>
      <c r="E34" s="20">
        <f>Model!$W$18*((drdp!B34+drdp!K34)*'MSXY-TI2S'!$B34+(drdp!E34+drdp!N34)*'MSXY-TI2S'!$C34+(drdp!H34+drdp!Q34)*'MSXY-TI2S'!$D34)</f>
        <v>0</v>
      </c>
      <c r="F34" s="20">
        <f>Model!$W$18*((drdp!C34+drdp!L34)*'MSXY-TI2S'!$B34+(drdp!F34+drdp!O34)*'MSXY-TI2S'!$C34+(drdp!I34+drdp!R34)*'MSXY-TI2S'!$D34)</f>
        <v>0</v>
      </c>
      <c r="G34" s="20">
        <f>Model!$W$18*((drdp!D34+drdp!M34)*'MSXY-TI2S'!$B34+(drdp!G34+drdp!P34)*'MSXY-TI2S'!$C34+(drdp!J34+drdp!S34)*'MSXY-TI2S'!$D34)</f>
        <v>0</v>
      </c>
      <c r="H34" s="18">
        <f>Model!$W$18*((drdp!B34)*'MSXY-TI2S'!$B34+(drdp!E34)*'MSXY-TI2S'!$C34+(drdp!H34)*'MSXY-TI2S'!$D34)</f>
        <v>0</v>
      </c>
      <c r="I34" s="18">
        <f>Model!$W$18*((drdp!C34)*'MSXY-TI2S'!$B34+(drdp!F34)*'MSXY-TI2S'!$C34+(drdp!I34)*'MSXY-TI2S'!$D34)</f>
        <v>0</v>
      </c>
      <c r="J34" s="18">
        <f>Model!$W$18*((drdp!D34)*'MSXY-TI2S'!$B34+(drdp!G34)*'MSXY-TI2S'!$C34+(drdp!J34)*'MSXY-TI2S'!$D34)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v>0</v>
      </c>
      <c r="D35" s="22">
        <f>SIN(Wellpath!$O35) * (TAN(Dip) * SIN(Wellpath!$L35) * COS(Wellpath!$L35) - COS(Wellpath!$L35) * COS(Wellpath!$L35) * COS(Wellpath!$O35) - COS(Wellpath!$O35)) / 2</f>
        <v>-6.9586550480032719E-2</v>
      </c>
      <c r="E35" s="20">
        <f>Model!$W$18*((drdp!B35+drdp!K35)*'MSXY-TI2S'!$B35+(drdp!E35+drdp!N35)*'MSXY-TI2S'!$C35+(drdp!H35+drdp!Q35)*'MSXY-TI2S'!$D35)</f>
        <v>0</v>
      </c>
      <c r="F35" s="20">
        <f>Model!$W$18*((drdp!C35+drdp!L35)*'MSXY-TI2S'!$B35+(drdp!F35+drdp!O35)*'MSXY-TI2S'!$C35+(drdp!I35+drdp!R35)*'MSXY-TI2S'!$D35)</f>
        <v>0</v>
      </c>
      <c r="G35" s="20">
        <f>Model!$W$18*((drdp!D35+drdp!M35)*'MSXY-TI2S'!$B35+(drdp!G35+drdp!P35)*'MSXY-TI2S'!$C35+(drdp!J35+drdp!S35)*'MSXY-TI2S'!$D35)</f>
        <v>0</v>
      </c>
      <c r="H35" s="18">
        <f>Model!$W$18*((drdp!B35)*'MSXY-TI2S'!$B35+(drdp!E35)*'MSXY-TI2S'!$C35+(drdp!H35)*'MSXY-TI2S'!$D35)</f>
        <v>0</v>
      </c>
      <c r="I35" s="18">
        <f>Model!$W$18*((drdp!C35)*'MSXY-TI2S'!$B35+(drdp!F35)*'MSXY-TI2S'!$C35+(drdp!I35)*'MSXY-TI2S'!$D35)</f>
        <v>0</v>
      </c>
      <c r="J35" s="18">
        <f>Model!$W$18*((drdp!D35)*'MSXY-TI2S'!$B35+(drdp!G35)*'MSXY-TI2S'!$C35+(drdp!J35)*'MSXY-TI2S'!$D35)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v>0</v>
      </c>
      <c r="D36" s="22">
        <f>SIN(Wellpath!$O36) * (TAN(Dip) * SIN(Wellpath!$L36) * COS(Wellpath!$L36) - COS(Wellpath!$L36) * COS(Wellpath!$L36) * COS(Wellpath!$O36) - COS(Wellpath!$O36)) / 2</f>
        <v>-6.9586550480032719E-2</v>
      </c>
      <c r="E36" s="20">
        <f>Model!$W$18*((drdp!B36+drdp!K36)*'MSXY-TI2S'!$B36+(drdp!E36+drdp!N36)*'MSXY-TI2S'!$C36+(drdp!H36+drdp!Q36)*'MSXY-TI2S'!$D36)</f>
        <v>0</v>
      </c>
      <c r="F36" s="20">
        <f>Model!$W$18*((drdp!C36+drdp!L36)*'MSXY-TI2S'!$B36+(drdp!F36+drdp!O36)*'MSXY-TI2S'!$C36+(drdp!I36+drdp!R36)*'MSXY-TI2S'!$D36)</f>
        <v>0</v>
      </c>
      <c r="G36" s="20">
        <f>Model!$W$18*((drdp!D36+drdp!M36)*'MSXY-TI2S'!$B36+(drdp!G36+drdp!P36)*'MSXY-TI2S'!$C36+(drdp!J36+drdp!S36)*'MSXY-TI2S'!$D36)</f>
        <v>0</v>
      </c>
      <c r="H36" s="18">
        <f>Model!$W$18*((drdp!B36)*'MSXY-TI2S'!$B36+(drdp!E36)*'MSXY-TI2S'!$C36+(drdp!H36)*'MSXY-TI2S'!$D36)</f>
        <v>0</v>
      </c>
      <c r="I36" s="18">
        <f>Model!$W$18*((drdp!C36)*'MSXY-TI2S'!$B36+(drdp!F36)*'MSXY-TI2S'!$C36+(drdp!I36)*'MSXY-TI2S'!$D36)</f>
        <v>0</v>
      </c>
      <c r="J36" s="18">
        <f>Model!$W$18*((drdp!D36)*'MSXY-TI2S'!$B36+(drdp!G36)*'MSXY-TI2S'!$C36+(drdp!J36)*'MSXY-TI2S'!$D36)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v>0</v>
      </c>
      <c r="D37" s="22">
        <f>SIN(Wellpath!$O37) * (TAN(Dip) * SIN(Wellpath!$L37) * COS(Wellpath!$L37) - COS(Wellpath!$L37) * COS(Wellpath!$L37) * COS(Wellpath!$O37) - COS(Wellpath!$O37)) / 2</f>
        <v>-6.9586550480032719E-2</v>
      </c>
      <c r="E37" s="20">
        <f>Model!$W$18*((drdp!B37+drdp!K37)*'MSXY-TI2S'!$B37+(drdp!E37+drdp!N37)*'MSXY-TI2S'!$C37+(drdp!H37+drdp!Q37)*'MSXY-TI2S'!$D37)</f>
        <v>0</v>
      </c>
      <c r="F37" s="20">
        <f>Model!$W$18*((drdp!C37+drdp!L37)*'MSXY-TI2S'!$B37+(drdp!F37+drdp!O37)*'MSXY-TI2S'!$C37+(drdp!I37+drdp!R37)*'MSXY-TI2S'!$D37)</f>
        <v>0</v>
      </c>
      <c r="G37" s="20">
        <f>Model!$W$18*((drdp!D37+drdp!M37)*'MSXY-TI2S'!$B37+(drdp!G37+drdp!P37)*'MSXY-TI2S'!$C37+(drdp!J37+drdp!S37)*'MSXY-TI2S'!$D37)</f>
        <v>0</v>
      </c>
      <c r="H37" s="18">
        <f>Model!$W$18*((drdp!B37)*'MSXY-TI2S'!$B37+(drdp!E37)*'MSXY-TI2S'!$C37+(drdp!H37)*'MSXY-TI2S'!$D37)</f>
        <v>0</v>
      </c>
      <c r="I37" s="18">
        <f>Model!$W$18*((drdp!C37)*'MSXY-TI2S'!$B37+(drdp!F37)*'MSXY-TI2S'!$C37+(drdp!I37)*'MSXY-TI2S'!$D37)</f>
        <v>0</v>
      </c>
      <c r="J37" s="18">
        <f>Model!$W$18*((drdp!D37)*'MSXY-TI2S'!$B37+(drdp!G37)*'MSXY-TI2S'!$C37+(drdp!J37)*'MSXY-TI2S'!$D37)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v>0</v>
      </c>
      <c r="D38" s="22">
        <f>SIN(Wellpath!$O38) * (TAN(Dip) * SIN(Wellpath!$L38) * COS(Wellpath!$L38) - COS(Wellpath!$L38) * COS(Wellpath!$L38) * COS(Wellpath!$O38) - COS(Wellpath!$O38)) / 2</f>
        <v>-6.9586550480032719E-2</v>
      </c>
      <c r="E38" s="20">
        <f>Model!$W$18*((drdp!B38+drdp!K38)*'MSXY-TI2S'!$B38+(drdp!E38+drdp!N38)*'MSXY-TI2S'!$C38+(drdp!H38+drdp!Q38)*'MSXY-TI2S'!$D38)</f>
        <v>0</v>
      </c>
      <c r="F38" s="20">
        <f>Model!$W$18*((drdp!C38+drdp!L38)*'MSXY-TI2S'!$B38+(drdp!F38+drdp!O38)*'MSXY-TI2S'!$C38+(drdp!I38+drdp!R38)*'MSXY-TI2S'!$D38)</f>
        <v>0</v>
      </c>
      <c r="G38" s="20">
        <f>Model!$W$18*((drdp!D38+drdp!M38)*'MSXY-TI2S'!$B38+(drdp!G38+drdp!P38)*'MSXY-TI2S'!$C38+(drdp!J38+drdp!S38)*'MSXY-TI2S'!$D38)</f>
        <v>0</v>
      </c>
      <c r="H38" s="18">
        <f>Model!$W$18*((drdp!B38)*'MSXY-TI2S'!$B38+(drdp!E38)*'MSXY-TI2S'!$C38+(drdp!H38)*'MSXY-TI2S'!$D38)</f>
        <v>0</v>
      </c>
      <c r="I38" s="18">
        <f>Model!$W$18*((drdp!C38)*'MSXY-TI2S'!$B38+(drdp!F38)*'MSXY-TI2S'!$C38+(drdp!I38)*'MSXY-TI2S'!$D38)</f>
        <v>0</v>
      </c>
      <c r="J38" s="18">
        <f>Model!$W$18*((drdp!D38)*'MSXY-TI2S'!$B38+(drdp!G38)*'MSXY-TI2S'!$C38+(drdp!J38)*'MSXY-TI2S'!$D38)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v>0</v>
      </c>
      <c r="D39" s="22">
        <f>SIN(Wellpath!$O39) * (TAN(Dip) * SIN(Wellpath!$L39) * COS(Wellpath!$L39) - COS(Wellpath!$L39) * COS(Wellpath!$L39) * COS(Wellpath!$O39) - COS(Wellpath!$O39)) / 2</f>
        <v>-6.9586550480032719E-2</v>
      </c>
      <c r="E39" s="20">
        <f>Model!$W$18*((drdp!B39+drdp!K39)*'MSXY-TI2S'!$B39+(drdp!E39+drdp!N39)*'MSXY-TI2S'!$C39+(drdp!H39+drdp!Q39)*'MSXY-TI2S'!$D39)</f>
        <v>0</v>
      </c>
      <c r="F39" s="20">
        <f>Model!$W$18*((drdp!C39+drdp!L39)*'MSXY-TI2S'!$B39+(drdp!F39+drdp!O39)*'MSXY-TI2S'!$C39+(drdp!I39+drdp!R39)*'MSXY-TI2S'!$D39)</f>
        <v>0</v>
      </c>
      <c r="G39" s="20">
        <f>Model!$W$18*((drdp!D39+drdp!M39)*'MSXY-TI2S'!$B39+(drdp!G39+drdp!P39)*'MSXY-TI2S'!$C39+(drdp!J39+drdp!S39)*'MSXY-TI2S'!$D39)</f>
        <v>0</v>
      </c>
      <c r="H39" s="18">
        <f>Model!$W$18*((drdp!B39)*'MSXY-TI2S'!$B39+(drdp!E39)*'MSXY-TI2S'!$C39+(drdp!H39)*'MSXY-TI2S'!$D39)</f>
        <v>0</v>
      </c>
      <c r="I39" s="18">
        <f>Model!$W$18*((drdp!C39)*'MSXY-TI2S'!$B39+(drdp!F39)*'MSXY-TI2S'!$C39+(drdp!I39)*'MSXY-TI2S'!$D39)</f>
        <v>0</v>
      </c>
      <c r="J39" s="18">
        <f>Model!$W$18*((drdp!D39)*'MSXY-TI2S'!$B39+(drdp!G39)*'MSXY-TI2S'!$C39+(drdp!J39)*'MSXY-TI2S'!$D39)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v>0</v>
      </c>
      <c r="D40" s="22">
        <f>SIN(Wellpath!$O40) * (TAN(Dip) * SIN(Wellpath!$L40) * COS(Wellpath!$L40) - COS(Wellpath!$L40) * COS(Wellpath!$L40) * COS(Wellpath!$O40) - COS(Wellpath!$O40)) / 2</f>
        <v>-6.9586550480032719E-2</v>
      </c>
      <c r="E40" s="20">
        <f>Model!$W$18*((drdp!B40+drdp!K40)*'MSXY-TI2S'!$B40+(drdp!E40+drdp!N40)*'MSXY-TI2S'!$C40+(drdp!H40+drdp!Q40)*'MSXY-TI2S'!$D40)</f>
        <v>0</v>
      </c>
      <c r="F40" s="20">
        <f>Model!$W$18*((drdp!C40+drdp!L40)*'MSXY-TI2S'!$B40+(drdp!F40+drdp!O40)*'MSXY-TI2S'!$C40+(drdp!I40+drdp!R40)*'MSXY-TI2S'!$D40)</f>
        <v>0</v>
      </c>
      <c r="G40" s="20">
        <f>Model!$W$18*((drdp!D40+drdp!M40)*'MSXY-TI2S'!$B40+(drdp!G40+drdp!P40)*'MSXY-TI2S'!$C40+(drdp!J40+drdp!S40)*'MSXY-TI2S'!$D40)</f>
        <v>0</v>
      </c>
      <c r="H40" s="18">
        <f>Model!$W$18*((drdp!B40)*'MSXY-TI2S'!$B40+(drdp!E40)*'MSXY-TI2S'!$C40+(drdp!H40)*'MSXY-TI2S'!$D40)</f>
        <v>0</v>
      </c>
      <c r="I40" s="18">
        <f>Model!$W$18*((drdp!C40)*'MSXY-TI2S'!$B40+(drdp!F40)*'MSXY-TI2S'!$C40+(drdp!I40)*'MSXY-TI2S'!$D40)</f>
        <v>0</v>
      </c>
      <c r="J40" s="18">
        <f>Model!$W$18*((drdp!D40)*'MSXY-TI2S'!$B40+(drdp!G40)*'MSXY-TI2S'!$C40+(drdp!J40)*'MSXY-TI2S'!$D40)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v>0</v>
      </c>
      <c r="D41" s="22">
        <f>SIN(Wellpath!$O41) * (TAN(Dip) * SIN(Wellpath!$L41) * COS(Wellpath!$L41) - COS(Wellpath!$L41) * COS(Wellpath!$L41) * COS(Wellpath!$O41) - COS(Wellpath!$O41)) / 2</f>
        <v>-6.9586550480032719E-2</v>
      </c>
      <c r="E41" s="20">
        <f>Model!$W$18*((drdp!B41+drdp!K41)*'MSXY-TI2S'!$B41+(drdp!E41+drdp!N41)*'MSXY-TI2S'!$C41+(drdp!H41+drdp!Q41)*'MSXY-TI2S'!$D41)</f>
        <v>0</v>
      </c>
      <c r="F41" s="20">
        <f>Model!$W$18*((drdp!C41+drdp!L41)*'MSXY-TI2S'!$B41+(drdp!F41+drdp!O41)*'MSXY-TI2S'!$C41+(drdp!I41+drdp!R41)*'MSXY-TI2S'!$D41)</f>
        <v>0</v>
      </c>
      <c r="G41" s="20">
        <f>Model!$W$18*((drdp!D41+drdp!M41)*'MSXY-TI2S'!$B41+(drdp!G41+drdp!P41)*'MSXY-TI2S'!$C41+(drdp!J41+drdp!S41)*'MSXY-TI2S'!$D41)</f>
        <v>0</v>
      </c>
      <c r="H41" s="18">
        <f>Model!$W$18*((drdp!B41)*'MSXY-TI2S'!$B41+(drdp!E41)*'MSXY-TI2S'!$C41+(drdp!H41)*'MSXY-TI2S'!$D41)</f>
        <v>0</v>
      </c>
      <c r="I41" s="18">
        <f>Model!$W$18*((drdp!C41)*'MSXY-TI2S'!$B41+(drdp!F41)*'MSXY-TI2S'!$C41+(drdp!I41)*'MSXY-TI2S'!$D41)</f>
        <v>0</v>
      </c>
      <c r="J41" s="18">
        <f>Model!$W$18*((drdp!D41)*'MSXY-TI2S'!$B41+(drdp!G41)*'MSXY-TI2S'!$C41+(drdp!J41)*'MSXY-TI2S'!$D41)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v>0</v>
      </c>
      <c r="D42" s="22">
        <f>SIN(Wellpath!$O42) * (TAN(Dip) * SIN(Wellpath!$L42) * COS(Wellpath!$L42) - COS(Wellpath!$L42) * COS(Wellpath!$L42) * COS(Wellpath!$O42) - COS(Wellpath!$O42)) / 2</f>
        <v>-6.9586550480032719E-2</v>
      </c>
      <c r="E42" s="20">
        <f>Model!$W$18*((drdp!B42+drdp!K42)*'MSXY-TI2S'!$B42+(drdp!E42+drdp!N42)*'MSXY-TI2S'!$C42+(drdp!H42+drdp!Q42)*'MSXY-TI2S'!$D42)</f>
        <v>0</v>
      </c>
      <c r="F42" s="20">
        <f>Model!$W$18*((drdp!C42+drdp!L42)*'MSXY-TI2S'!$B42+(drdp!F42+drdp!O42)*'MSXY-TI2S'!$C42+(drdp!I42+drdp!R42)*'MSXY-TI2S'!$D42)</f>
        <v>0</v>
      </c>
      <c r="G42" s="20">
        <f>Model!$W$18*((drdp!D42+drdp!M42)*'MSXY-TI2S'!$B42+(drdp!G42+drdp!P42)*'MSXY-TI2S'!$C42+(drdp!J42+drdp!S42)*'MSXY-TI2S'!$D42)</f>
        <v>0</v>
      </c>
      <c r="H42" s="18">
        <f>Model!$W$18*((drdp!B42)*'MSXY-TI2S'!$B42+(drdp!E42)*'MSXY-TI2S'!$C42+(drdp!H42)*'MSXY-TI2S'!$D42)</f>
        <v>0</v>
      </c>
      <c r="I42" s="18">
        <f>Model!$W$18*((drdp!C42)*'MSXY-TI2S'!$B42+(drdp!F42)*'MSXY-TI2S'!$C42+(drdp!I42)*'MSXY-TI2S'!$D42)</f>
        <v>0</v>
      </c>
      <c r="J42" s="18">
        <f>Model!$W$18*((drdp!D42)*'MSXY-TI2S'!$B42+(drdp!G42)*'MSXY-TI2S'!$C42+(drdp!J42)*'MSXY-TI2S'!$D42)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v>0</v>
      </c>
      <c r="D43" s="22">
        <f>SIN(Wellpath!$O43) * (TAN(Dip) * SIN(Wellpath!$L43) * COS(Wellpath!$L43) - COS(Wellpath!$L43) * COS(Wellpath!$L43) * COS(Wellpath!$O43) - COS(Wellpath!$O43)) / 2</f>
        <v>-6.9586550480032719E-2</v>
      </c>
      <c r="E43" s="20">
        <f>Model!$W$18*((drdp!B43+drdp!K43)*'MSXY-TI2S'!$B43+(drdp!E43+drdp!N43)*'MSXY-TI2S'!$C43+(drdp!H43+drdp!Q43)*'MSXY-TI2S'!$D43)</f>
        <v>0</v>
      </c>
      <c r="F43" s="20">
        <f>Model!$W$18*((drdp!C43+drdp!L43)*'MSXY-TI2S'!$B43+(drdp!F43+drdp!O43)*'MSXY-TI2S'!$C43+(drdp!I43+drdp!R43)*'MSXY-TI2S'!$D43)</f>
        <v>0</v>
      </c>
      <c r="G43" s="20">
        <f>Model!$W$18*((drdp!D43+drdp!M43)*'MSXY-TI2S'!$B43+(drdp!G43+drdp!P43)*'MSXY-TI2S'!$C43+(drdp!J43+drdp!S43)*'MSXY-TI2S'!$D43)</f>
        <v>0</v>
      </c>
      <c r="H43" s="18">
        <f>Model!$W$18*((drdp!B43)*'MSXY-TI2S'!$B43+(drdp!E43)*'MSXY-TI2S'!$C43+(drdp!H43)*'MSXY-TI2S'!$D43)</f>
        <v>0</v>
      </c>
      <c r="I43" s="18">
        <f>Model!$W$18*((drdp!C43)*'MSXY-TI2S'!$B43+(drdp!F43)*'MSXY-TI2S'!$C43+(drdp!I43)*'MSXY-TI2S'!$D43)</f>
        <v>0</v>
      </c>
      <c r="J43" s="18">
        <f>Model!$W$18*((drdp!D43)*'MSXY-TI2S'!$B43+(drdp!G43)*'MSXY-TI2S'!$C43+(drdp!J43)*'MSXY-TI2S'!$D43)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v>0</v>
      </c>
      <c r="D44" s="22">
        <f>SIN(Wellpath!$O44) * (TAN(Dip) * SIN(Wellpath!$L44) * COS(Wellpath!$L44) - COS(Wellpath!$L44) * COS(Wellpath!$L44) * COS(Wellpath!$O44) - COS(Wellpath!$O44)) / 2</f>
        <v>-0.13450325106183503</v>
      </c>
      <c r="E44" s="20">
        <f>Model!$W$18*((drdp!B44+drdp!K44)*'MSXY-TI2S'!$B44+(drdp!E44+drdp!N44)*'MSXY-TI2S'!$C44+(drdp!H44+drdp!Q44)*'MSXY-TI2S'!$D44)</f>
        <v>2.176391199518781E-4</v>
      </c>
      <c r="F44" s="20">
        <f>Model!$W$18*((drdp!C44+drdp!L44)*'MSXY-TI2S'!$B44+(drdp!F44+drdp!O44)*'MSXY-TI2S'!$C44+(drdp!I44+drdp!R44)*'MSXY-TI2S'!$D44)</f>
        <v>-5.8316226432525991E-5</v>
      </c>
      <c r="G44" s="20">
        <f>Model!$W$18*((drdp!D44+drdp!M44)*'MSXY-TI2S'!$B44+(drdp!G44+drdp!P44)*'MSXY-TI2S'!$C44+(drdp!J44+drdp!S44)*'MSXY-TI2S'!$D44)</f>
        <v>0</v>
      </c>
      <c r="H44" s="32">
        <f>Model!$W$18*((drdp!B44)*'MSXY-TI2S'!$B44+(drdp!E44)*'MSXY-TI2S'!$C44+(drdp!H44)*'MSXY-TI2S'!$D44)</f>
        <v>1.0881955997593905E-4</v>
      </c>
      <c r="I44" s="32">
        <f>Model!$W$18*((drdp!C44)*'MSXY-TI2S'!$B44+(drdp!F44)*'MSXY-TI2S'!$C44+(drdp!I44)*'MSXY-TI2S'!$D44)</f>
        <v>-2.9158113216262995E-5</v>
      </c>
      <c r="J44" s="32">
        <f>Model!$W$18*((drdp!D44)*'MSXY-TI2S'!$B44+(drdp!G44)*'MSXY-TI2S'!$C44+(drdp!J44)*'MSXY-TI2S'!$D44)</f>
        <v>0</v>
      </c>
      <c r="K44" s="34">
        <f>SUM(E$3:E43)+H44</f>
        <v>1.0881955997593905E-4</v>
      </c>
      <c r="L44" s="34">
        <f>SUM(F$3:F43)+I44</f>
        <v>-2.9158113216262995E-5</v>
      </c>
      <c r="M44" s="34">
        <f>SUM(G$3:G43)+J44</f>
        <v>0</v>
      </c>
      <c r="N44" s="35">
        <f t="shared" si="1"/>
        <v>1.1841696633356995E-8</v>
      </c>
      <c r="O44" s="35">
        <f t="shared" si="1"/>
        <v>8.5019556633241076E-10</v>
      </c>
      <c r="P44" s="35">
        <f t="shared" si="1"/>
        <v>0</v>
      </c>
      <c r="Q44" s="35">
        <f t="shared" si="2"/>
        <v>-3.1729730499223519E-9</v>
      </c>
      <c r="R44" s="35">
        <f t="shared" si="3"/>
        <v>0</v>
      </c>
      <c r="S44" s="35">
        <f t="shared" si="4"/>
        <v>0</v>
      </c>
    </row>
    <row r="45" spans="1:19" x14ac:dyDescent="0.25">
      <c r="A45" s="26">
        <f>Wellpath!E45</f>
        <v>1260</v>
      </c>
      <c r="B45" s="22">
        <v>0</v>
      </c>
      <c r="C45" s="22">
        <v>0</v>
      </c>
      <c r="D45" s="22">
        <f>SIN(Wellpath!$O45) * (TAN(Dip) * SIN(Wellpath!$L45) * COS(Wellpath!$L45) - COS(Wellpath!$L45) * COS(Wellpath!$L45) * COS(Wellpath!$O45) - COS(Wellpath!$O45)) / 2</f>
        <v>-8.1732311222185092E-2</v>
      </c>
      <c r="E45" s="20">
        <f>Model!$W$18*((drdp!B45+drdp!K45)*'MSXY-TI2S'!$B45+(drdp!E45+drdp!N45)*'MSXY-TI2S'!$C45+(drdp!H45+drdp!Q45)*'MSXY-TI2S'!$D45)</f>
        <v>2.6434026072039651E-4</v>
      </c>
      <c r="F45" s="20">
        <f>Model!$W$18*((drdp!C45+drdp!L45)*'MSXY-TI2S'!$B45+(drdp!F45+drdp!O45)*'MSXY-TI2S'!$C45+(drdp!I45+drdp!R45)*'MSXY-TI2S'!$D45)</f>
        <v>-7.0829759387062654E-5</v>
      </c>
      <c r="G45" s="20">
        <f>Model!$W$18*((drdp!D45+drdp!M45)*'MSXY-TI2S'!$B45+(drdp!G45+drdp!P45)*'MSXY-TI2S'!$C45+(drdp!J45+drdp!S45)*'MSXY-TI2S'!$D45)</f>
        <v>0</v>
      </c>
      <c r="H45" s="18">
        <f>Model!$W$18*((drdp!B45)*'MSXY-TI2S'!$B45+(drdp!E45)*'MSXY-TI2S'!$C45+(drdp!H45)*'MSXY-TI2S'!$D45)</f>
        <v>1.3217013036019825E-4</v>
      </c>
      <c r="I45" s="18">
        <f>Model!$W$18*((drdp!C45)*'MSXY-TI2S'!$B45+(drdp!F45)*'MSXY-TI2S'!$C45+(drdp!I45)*'MSXY-TI2S'!$D45)</f>
        <v>-3.5414879693531327E-5</v>
      </c>
      <c r="J45" s="18">
        <f>Model!$W$18*((drdp!D45)*'MSXY-TI2S'!$B45+(drdp!G45)*'MSXY-TI2S'!$C45+(drdp!J45)*'MSXY-TI2S'!$D45)</f>
        <v>0</v>
      </c>
      <c r="K45" s="21">
        <f>SUM(E$3:E44)+H45</f>
        <v>3.4980925031207638E-4</v>
      </c>
      <c r="L45" s="21">
        <f>SUM(F$3:F44)+I45</f>
        <v>-9.3731106126057325E-5</v>
      </c>
      <c r="M45" s="21">
        <f>SUM(G$3:G44)+J45</f>
        <v>0</v>
      </c>
      <c r="N45" s="19">
        <f t="shared" si="1"/>
        <v>1.223665116038969E-7</v>
      </c>
      <c r="O45" s="19">
        <f t="shared" si="1"/>
        <v>8.7855202556142206E-9</v>
      </c>
      <c r="P45" s="19">
        <f t="shared" si="1"/>
        <v>0</v>
      </c>
      <c r="Q45" s="19">
        <f t="shared" si="2"/>
        <v>-3.2788007964877784E-8</v>
      </c>
      <c r="R45" s="19">
        <f t="shared" si="3"/>
        <v>0</v>
      </c>
      <c r="S45" s="19">
        <f t="shared" si="4"/>
        <v>0</v>
      </c>
    </row>
    <row r="46" spans="1:19" x14ac:dyDescent="0.25">
      <c r="A46" s="26">
        <f>Wellpath!E46</f>
        <v>1290</v>
      </c>
      <c r="B46" s="22">
        <v>0</v>
      </c>
      <c r="C46" s="22">
        <v>0</v>
      </c>
      <c r="D46" s="22">
        <f>SIN(Wellpath!$O46) * (TAN(Dip) * SIN(Wellpath!$L46) * COS(Wellpath!$L46) - COS(Wellpath!$L46) * COS(Wellpath!$L46) * COS(Wellpath!$O46) - COS(Wellpath!$O46)) / 2</f>
        <v>-2.9247571903388565E-2</v>
      </c>
      <c r="E46" s="20">
        <f>Model!$W$18*((drdp!B46+drdp!K46)*'MSXY-TI2S'!$B46+(drdp!E46+drdp!N46)*'MSXY-TI2S'!$C46+(drdp!H46+drdp!Q46)*'MSXY-TI2S'!$D46)</f>
        <v>1.4174553858633163E-4</v>
      </c>
      <c r="F46" s="20">
        <f>Model!$W$18*((drdp!C46+drdp!L46)*'MSXY-TI2S'!$B46+(drdp!F46+drdp!O46)*'MSXY-TI2S'!$C46+(drdp!I46+drdp!R46)*'MSXY-TI2S'!$D46)</f>
        <v>-3.79806025949221E-5</v>
      </c>
      <c r="G46" s="20">
        <f>Model!$W$18*((drdp!D46+drdp!M46)*'MSXY-TI2S'!$B46+(drdp!G46+drdp!P46)*'MSXY-TI2S'!$C46+(drdp!J46+drdp!S46)*'MSXY-TI2S'!$D46)</f>
        <v>0</v>
      </c>
      <c r="H46" s="18">
        <f>Model!$W$18*((drdp!B46)*'MSXY-TI2S'!$B46+(drdp!E46)*'MSXY-TI2S'!$C46+(drdp!H46)*'MSXY-TI2S'!$D46)</f>
        <v>7.0872769293165813E-5</v>
      </c>
      <c r="I46" s="18">
        <f>Model!$W$18*((drdp!C46)*'MSXY-TI2S'!$B46+(drdp!F46)*'MSXY-TI2S'!$C46+(drdp!I46)*'MSXY-TI2S'!$D46)</f>
        <v>-1.899030129746105E-5</v>
      </c>
      <c r="J46" s="18">
        <f>Model!$W$18*((drdp!D46)*'MSXY-TI2S'!$B46+(drdp!G46)*'MSXY-TI2S'!$C46+(drdp!J46)*'MSXY-TI2S'!$D46)</f>
        <v>0</v>
      </c>
      <c r="K46" s="21">
        <f>SUM(E$3:E45)+H46</f>
        <v>5.528521499654404E-4</v>
      </c>
      <c r="L46" s="21">
        <f>SUM(F$3:F45)+I46</f>
        <v>-1.4813628711704969E-4</v>
      </c>
      <c r="M46" s="21">
        <f>SUM(G$3:G45)+J46</f>
        <v>0</v>
      </c>
      <c r="N46" s="19">
        <f t="shared" si="1"/>
        <v>3.0564549972140983E-7</v>
      </c>
      <c r="O46" s="19">
        <f t="shared" si="1"/>
        <v>2.1944359560824981E-8</v>
      </c>
      <c r="P46" s="19">
        <f t="shared" si="1"/>
        <v>0</v>
      </c>
      <c r="Q46" s="19">
        <f t="shared" si="2"/>
        <v>-8.1897464820558692E-8</v>
      </c>
      <c r="R46" s="19">
        <f t="shared" si="3"/>
        <v>0</v>
      </c>
      <c r="S46" s="19">
        <f t="shared" si="4"/>
        <v>0</v>
      </c>
    </row>
    <row r="47" spans="1:19" x14ac:dyDescent="0.25">
      <c r="A47" s="26">
        <f>Wellpath!E47</f>
        <v>1320</v>
      </c>
      <c r="B47" s="22">
        <v>0</v>
      </c>
      <c r="C47" s="22">
        <v>0</v>
      </c>
      <c r="D47" s="22">
        <f>SIN(Wellpath!$O47) * (TAN(Dip) * SIN(Wellpath!$L47) * COS(Wellpath!$L47) - COS(Wellpath!$L47) * COS(Wellpath!$L47) * COS(Wellpath!$O47) - COS(Wellpath!$O47)) / 2</f>
        <v>2.2695266520340839E-2</v>
      </c>
      <c r="E47" s="20">
        <f>Model!$W$18*((drdp!B47+drdp!K47)*'MSXY-TI2S'!$B47+(drdp!E47+drdp!N47)*'MSXY-TI2S'!$C47+(drdp!H47+drdp!Q47)*'MSXY-TI2S'!$D47)</f>
        <v>-1.4644535687085224E-4</v>
      </c>
      <c r="F47" s="20">
        <f>Model!$W$18*((drdp!C47+drdp!L47)*'MSXY-TI2S'!$B47+(drdp!F47+drdp!O47)*'MSXY-TI2S'!$C47+(drdp!I47+drdp!R47)*'MSXY-TI2S'!$D47)</f>
        <v>3.9239915108832429E-5</v>
      </c>
      <c r="G47" s="20">
        <f>Model!$W$18*((drdp!D47+drdp!M47)*'MSXY-TI2S'!$B47+(drdp!G47+drdp!P47)*'MSXY-TI2S'!$C47+(drdp!J47+drdp!S47)*'MSXY-TI2S'!$D47)</f>
        <v>0</v>
      </c>
      <c r="H47" s="18">
        <f>Model!$W$18*((drdp!B47)*'MSXY-TI2S'!$B47+(drdp!E47)*'MSXY-TI2S'!$C47+(drdp!H47)*'MSXY-TI2S'!$D47)</f>
        <v>-7.3222678435426122E-5</v>
      </c>
      <c r="I47" s="18">
        <f>Model!$W$18*((drdp!C47)*'MSXY-TI2S'!$B47+(drdp!F47)*'MSXY-TI2S'!$C47+(drdp!I47)*'MSXY-TI2S'!$D47)</f>
        <v>1.9619957554416214E-5</v>
      </c>
      <c r="J47" s="18">
        <f>Model!$W$18*((drdp!D47)*'MSXY-TI2S'!$B47+(drdp!G47)*'MSXY-TI2S'!$C47+(drdp!J47)*'MSXY-TI2S'!$D47)</f>
        <v>0</v>
      </c>
      <c r="K47" s="21">
        <f>SUM(E$3:E46)+H47</f>
        <v>5.5050224082318021E-4</v>
      </c>
      <c r="L47" s="21">
        <f>SUM(F$3:F46)+I47</f>
        <v>-1.4750663086009452E-4</v>
      </c>
      <c r="M47" s="21">
        <f>SUM(G$3:G46)+J47</f>
        <v>0</v>
      </c>
      <c r="N47" s="19">
        <f t="shared" si="1"/>
        <v>3.0305271715134272E-7</v>
      </c>
      <c r="O47" s="19">
        <f t="shared" si="1"/>
        <v>2.1758206147696187E-8</v>
      </c>
      <c r="P47" s="19">
        <f t="shared" si="1"/>
        <v>0</v>
      </c>
      <c r="Q47" s="19">
        <f t="shared" si="2"/>
        <v>-8.1202730824759702E-8</v>
      </c>
      <c r="R47" s="19">
        <f t="shared" si="3"/>
        <v>0</v>
      </c>
      <c r="S47" s="19">
        <f t="shared" si="4"/>
        <v>0</v>
      </c>
    </row>
    <row r="48" spans="1:19" x14ac:dyDescent="0.25">
      <c r="A48" s="26">
        <f>Wellpath!E48</f>
        <v>1350</v>
      </c>
      <c r="B48" s="22">
        <v>0</v>
      </c>
      <c r="C48" s="22">
        <v>0</v>
      </c>
      <c r="D48" s="22">
        <f>SIN(Wellpath!$O48) * (TAN(Dip) * SIN(Wellpath!$L48) * COS(Wellpath!$L48) - COS(Wellpath!$L48) * COS(Wellpath!$L48) * COS(Wellpath!$O48) - COS(Wellpath!$O48)) / 2</f>
        <v>7.3843143761478727E-2</v>
      </c>
      <c r="E48" s="20">
        <f>Model!$W$18*((drdp!B48+drdp!K48)*'MSXY-TI2S'!$B48+(drdp!E48+drdp!N48)*'MSXY-TI2S'!$C48+(drdp!H48+drdp!Q48)*'MSXY-TI2S'!$D48)</f>
        <v>-5.945185683981823E-4</v>
      </c>
      <c r="F48" s="20">
        <f>Model!$W$18*((drdp!C48+drdp!L48)*'MSXY-TI2S'!$B48+(drdp!F48+drdp!O48)*'MSXY-TI2S'!$C48+(drdp!I48+drdp!R48)*'MSXY-TI2S'!$D48)</f>
        <v>1.5930077028760014E-4</v>
      </c>
      <c r="G48" s="20">
        <f>Model!$W$18*((drdp!D48+drdp!M48)*'MSXY-TI2S'!$B48+(drdp!G48+drdp!P48)*'MSXY-TI2S'!$C48+(drdp!J48+drdp!S48)*'MSXY-TI2S'!$D48)</f>
        <v>0</v>
      </c>
      <c r="H48" s="18">
        <f>Model!$W$18*((drdp!B48)*'MSXY-TI2S'!$B48+(drdp!E48)*'MSXY-TI2S'!$C48+(drdp!H48)*'MSXY-TI2S'!$D48)</f>
        <v>-2.9725928419909115E-4</v>
      </c>
      <c r="I48" s="18">
        <f>Model!$W$18*((drdp!C48)*'MSXY-TI2S'!$B48+(drdp!F48)*'MSXY-TI2S'!$C48+(drdp!I48)*'MSXY-TI2S'!$D48)</f>
        <v>7.965038514380007E-5</v>
      </c>
      <c r="J48" s="18">
        <f>Model!$W$18*((drdp!D48)*'MSXY-TI2S'!$B48+(drdp!G48)*'MSXY-TI2S'!$C48+(drdp!J48)*'MSXY-TI2S'!$D48)</f>
        <v>0</v>
      </c>
      <c r="K48" s="21">
        <f>SUM(E$3:E47)+H48</f>
        <v>1.8002027818866289E-4</v>
      </c>
      <c r="L48" s="21">
        <f>SUM(F$3:F47)+I48</f>
        <v>-4.8236288161878247E-5</v>
      </c>
      <c r="M48" s="21">
        <f>SUM(G$3:G47)+J48</f>
        <v>0</v>
      </c>
      <c r="N48" s="19">
        <f t="shared" si="1"/>
        <v>3.2407300559123573E-8</v>
      </c>
      <c r="O48" s="19">
        <f t="shared" si="1"/>
        <v>2.3267394956357554E-9</v>
      </c>
      <c r="P48" s="19">
        <f t="shared" si="1"/>
        <v>0</v>
      </c>
      <c r="Q48" s="19">
        <f t="shared" si="2"/>
        <v>-8.6835100136898287E-9</v>
      </c>
      <c r="R48" s="19">
        <f t="shared" si="3"/>
        <v>0</v>
      </c>
      <c r="S48" s="19">
        <f t="shared" si="4"/>
        <v>0</v>
      </c>
    </row>
    <row r="49" spans="1:19" x14ac:dyDescent="0.25">
      <c r="A49" s="26">
        <f>Wellpath!E49</f>
        <v>1380</v>
      </c>
      <c r="B49" s="22">
        <v>0</v>
      </c>
      <c r="C49" s="22">
        <v>0</v>
      </c>
      <c r="D49" s="22">
        <f>SIN(Wellpath!$O49) * (TAN(Dip) * SIN(Wellpath!$L49) * COS(Wellpath!$L49) - COS(Wellpath!$L49) * COS(Wellpath!$L49) * COS(Wellpath!$O49) - COS(Wellpath!$O49)) / 2</f>
        <v>0.12394687250347282</v>
      </c>
      <c r="E49" s="20">
        <f>Model!$W$18*((drdp!B49+drdp!K49)*'MSXY-TI2S'!$B49+(drdp!E49+drdp!N49)*'MSXY-TI2S'!$C49+(drdp!H49+drdp!Q49)*'MSXY-TI2S'!$D49)</f>
        <v>-1.1948117878371367E-3</v>
      </c>
      <c r="F49" s="20">
        <f>Model!$W$18*((drdp!C49+drdp!L49)*'MSXY-TI2S'!$B49+(drdp!F49+drdp!O49)*'MSXY-TI2S'!$C49+(drdp!I49+drdp!R49)*'MSXY-TI2S'!$D49)</f>
        <v>3.2014885365814669E-4</v>
      </c>
      <c r="G49" s="20">
        <f>Model!$W$18*((drdp!D49+drdp!M49)*'MSXY-TI2S'!$B49+(drdp!G49+drdp!P49)*'MSXY-TI2S'!$C49+(drdp!J49+drdp!S49)*'MSXY-TI2S'!$D49)</f>
        <v>0</v>
      </c>
      <c r="H49" s="18">
        <f>Model!$W$18*((drdp!B49)*'MSXY-TI2S'!$B49+(drdp!E49)*'MSXY-TI2S'!$C49+(drdp!H49)*'MSXY-TI2S'!$D49)</f>
        <v>-5.9740589391856836E-4</v>
      </c>
      <c r="I49" s="18">
        <f>Model!$W$18*((drdp!C49)*'MSXY-TI2S'!$B49+(drdp!F49)*'MSXY-TI2S'!$C49+(drdp!I49)*'MSXY-TI2S'!$D49)</f>
        <v>1.6007442682907335E-4</v>
      </c>
      <c r="J49" s="18">
        <f>Model!$W$18*((drdp!D49)*'MSXY-TI2S'!$B49+(drdp!G49)*'MSXY-TI2S'!$C49+(drdp!J49)*'MSXY-TI2S'!$D49)</f>
        <v>0</v>
      </c>
      <c r="K49" s="21">
        <f>SUM(E$3:E48)+H49</f>
        <v>-7.1464489992899662E-4</v>
      </c>
      <c r="L49" s="21">
        <f>SUM(F$3:F48)+I49</f>
        <v>1.9148852381099517E-4</v>
      </c>
      <c r="M49" s="21">
        <f>SUM(G$3:G48)+J49</f>
        <v>0</v>
      </c>
      <c r="N49" s="19">
        <f t="shared" si="1"/>
        <v>5.1071733299452554E-7</v>
      </c>
      <c r="O49" s="19">
        <f t="shared" si="1"/>
        <v>3.6667854751314063E-8</v>
      </c>
      <c r="P49" s="19">
        <f t="shared" si="1"/>
        <v>0</v>
      </c>
      <c r="Q49" s="19">
        <f t="shared" si="2"/>
        <v>-1.3684629693645993E-7</v>
      </c>
      <c r="R49" s="19">
        <f t="shared" si="3"/>
        <v>0</v>
      </c>
      <c r="S49" s="19">
        <f t="shared" si="4"/>
        <v>0</v>
      </c>
    </row>
    <row r="50" spans="1:19" x14ac:dyDescent="0.25">
      <c r="A50" s="26">
        <f>Wellpath!E50</f>
        <v>1410</v>
      </c>
      <c r="B50" s="22">
        <v>0</v>
      </c>
      <c r="C50" s="22">
        <v>0</v>
      </c>
      <c r="D50" s="22">
        <f>SIN(Wellpath!$O50) * (TAN(Dip) * SIN(Wellpath!$L50) * COS(Wellpath!$L50) - COS(Wellpath!$L50) * COS(Wellpath!$L50) * COS(Wellpath!$O50) - COS(Wellpath!$O50)) / 2</f>
        <v>0.17276235241630133</v>
      </c>
      <c r="E50" s="20">
        <f>Model!$W$18*((drdp!B50+drdp!K50)*'MSXY-TI2S'!$B50+(drdp!E50+drdp!N50)*'MSXY-TI2S'!$C50+(drdp!H50+drdp!Q50)*'MSXY-TI2S'!$D50)</f>
        <v>-1.9378015602331297E-3</v>
      </c>
      <c r="F50" s="20">
        <f>Model!$W$18*((drdp!C50+drdp!L50)*'MSXY-TI2S'!$B50+(drdp!F50+drdp!O50)*'MSXY-TI2S'!$C50+(drdp!I50+drdp!R50)*'MSXY-TI2S'!$D50)</f>
        <v>5.1923236315623664E-4</v>
      </c>
      <c r="G50" s="20">
        <f>Model!$W$18*((drdp!D50+drdp!M50)*'MSXY-TI2S'!$B50+(drdp!G50+drdp!P50)*'MSXY-TI2S'!$C50+(drdp!J50+drdp!S50)*'MSXY-TI2S'!$D50)</f>
        <v>0</v>
      </c>
      <c r="H50" s="18">
        <f>Model!$W$18*((drdp!B50)*'MSXY-TI2S'!$B50+(drdp!E50)*'MSXY-TI2S'!$C50+(drdp!H50)*'MSXY-TI2S'!$D50)</f>
        <v>-9.6890078011656485E-4</v>
      </c>
      <c r="I50" s="18">
        <f>Model!$W$18*((drdp!C50)*'MSXY-TI2S'!$B50+(drdp!F50)*'MSXY-TI2S'!$C50+(drdp!I50)*'MSXY-TI2S'!$D50)</f>
        <v>2.5961618157811832E-4</v>
      </c>
      <c r="J50" s="18">
        <f>Model!$W$18*((drdp!D50)*'MSXY-TI2S'!$B50+(drdp!G50)*'MSXY-TI2S'!$C50+(drdp!J50)*'MSXY-TI2S'!$D50)</f>
        <v>0</v>
      </c>
      <c r="K50" s="21">
        <f>SUM(E$3:E49)+H50</f>
        <v>-2.2809515739641295E-3</v>
      </c>
      <c r="L50" s="21">
        <f>SUM(F$3:F49)+I50</f>
        <v>6.1117913221818681E-4</v>
      </c>
      <c r="M50" s="21">
        <f>SUM(G$3:G49)+J50</f>
        <v>0</v>
      </c>
      <c r="N50" s="19">
        <f t="shared" si="1"/>
        <v>5.2027400827694402E-6</v>
      </c>
      <c r="O50" s="19">
        <f t="shared" si="1"/>
        <v>3.7353993165897587E-7</v>
      </c>
      <c r="P50" s="19">
        <f t="shared" si="1"/>
        <v>0</v>
      </c>
      <c r="Q50" s="19">
        <f t="shared" si="2"/>
        <v>-1.3940700036071039E-6</v>
      </c>
      <c r="R50" s="19">
        <f t="shared" si="3"/>
        <v>0</v>
      </c>
      <c r="S50" s="19">
        <f t="shared" si="4"/>
        <v>0</v>
      </c>
    </row>
    <row r="51" spans="1:19" x14ac:dyDescent="0.25">
      <c r="A51" s="26">
        <f>Wellpath!E51</f>
        <v>1440</v>
      </c>
      <c r="B51" s="22">
        <v>0</v>
      </c>
      <c r="C51" s="22">
        <v>0</v>
      </c>
      <c r="D51" s="22">
        <f>SIN(Wellpath!$O51) * (TAN(Dip) * SIN(Wellpath!$L51) * COS(Wellpath!$L51) - COS(Wellpath!$L51) * COS(Wellpath!$L51) * COS(Wellpath!$O51) - COS(Wellpath!$O51)) / 2</f>
        <v>0.2200517593887438</v>
      </c>
      <c r="E51" s="20">
        <f>Model!$W$18*((drdp!B51+drdp!K51)*'MSXY-TI2S'!$B51+(drdp!E51+drdp!N51)*'MSXY-TI2S'!$C51+(drdp!H51+drdp!Q51)*'MSXY-TI2S'!$D51)</f>
        <v>-2.8122112146777771E-3</v>
      </c>
      <c r="F51" s="20">
        <f>Model!$W$18*((drdp!C51+drdp!L51)*'MSXY-TI2S'!$B51+(drdp!F51+drdp!O51)*'MSXY-TI2S'!$C51+(drdp!I51+drdp!R51)*'MSXY-TI2S'!$D51)</f>
        <v>7.5352972391865697E-4</v>
      </c>
      <c r="G51" s="20">
        <f>Model!$W$18*((drdp!D51+drdp!M51)*'MSXY-TI2S'!$B51+(drdp!G51+drdp!P51)*'MSXY-TI2S'!$C51+(drdp!J51+drdp!S51)*'MSXY-TI2S'!$D51)</f>
        <v>0</v>
      </c>
      <c r="H51" s="18">
        <f>Model!$W$18*((drdp!B51)*'MSXY-TI2S'!$B51+(drdp!E51)*'MSXY-TI2S'!$C51+(drdp!H51)*'MSXY-TI2S'!$D51)</f>
        <v>-1.4061056073388885E-3</v>
      </c>
      <c r="I51" s="18">
        <f>Model!$W$18*((drdp!C51)*'MSXY-TI2S'!$B51+(drdp!F51)*'MSXY-TI2S'!$C51+(drdp!I51)*'MSXY-TI2S'!$D51)</f>
        <v>3.7676486195932848E-4</v>
      </c>
      <c r="J51" s="18">
        <f>Model!$W$18*((drdp!D51)*'MSXY-TI2S'!$B51+(drdp!G51)*'MSXY-TI2S'!$C51+(drdp!J51)*'MSXY-TI2S'!$D51)</f>
        <v>0</v>
      </c>
      <c r="K51" s="21">
        <f>SUM(E$3:E50)+H51</f>
        <v>-4.6559579614195833E-3</v>
      </c>
      <c r="L51" s="21">
        <f>SUM(F$3:F50)+I51</f>
        <v>1.2475601757556336E-3</v>
      </c>
      <c r="M51" s="21">
        <f>SUM(G$3:G50)+J51</f>
        <v>0</v>
      </c>
      <c r="N51" s="19">
        <f t="shared" si="1"/>
        <v>2.1677944538506402E-5</v>
      </c>
      <c r="O51" s="19">
        <f t="shared" si="1"/>
        <v>1.5564063921314273E-6</v>
      </c>
      <c r="P51" s="19">
        <f t="shared" si="1"/>
        <v>0</v>
      </c>
      <c r="Q51" s="19">
        <f t="shared" si="2"/>
        <v>-5.8085877326594564E-6</v>
      </c>
      <c r="R51" s="19">
        <f t="shared" si="3"/>
        <v>0</v>
      </c>
      <c r="S51" s="19">
        <f t="shared" si="4"/>
        <v>0</v>
      </c>
    </row>
    <row r="52" spans="1:19" x14ac:dyDescent="0.25">
      <c r="A52" s="26">
        <f>Wellpath!E52</f>
        <v>1470</v>
      </c>
      <c r="B52" s="22">
        <v>0</v>
      </c>
      <c r="C52" s="22">
        <v>0</v>
      </c>
      <c r="D52" s="22">
        <f>SIN(Wellpath!$O52) * (TAN(Dip) * SIN(Wellpath!$L52) * COS(Wellpath!$L52) - COS(Wellpath!$L52) * COS(Wellpath!$L52) * COS(Wellpath!$O52) - COS(Wellpath!$O52)) / 2</f>
        <v>0.26558470418354507</v>
      </c>
      <c r="E52" s="20">
        <f>Model!$W$18*((drdp!B52+drdp!K52)*'MSXY-TI2S'!$B52+(drdp!E52+drdp!N52)*'MSXY-TI2S'!$C52+(drdp!H52+drdp!Q52)*'MSXY-TI2S'!$D52)</f>
        <v>-3.8051382349973432E-3</v>
      </c>
      <c r="F52" s="20">
        <f>Model!$W$18*((drdp!C52+drdp!L52)*'MSXY-TI2S'!$B52+(drdp!F52+drdp!O52)*'MSXY-TI2S'!$C52+(drdp!I52+drdp!R52)*'MSXY-TI2S'!$D52)</f>
        <v>1.0195837171563255E-3</v>
      </c>
      <c r="G52" s="20">
        <f>Model!$W$18*((drdp!D52+drdp!M52)*'MSXY-TI2S'!$B52+(drdp!G52+drdp!P52)*'MSXY-TI2S'!$C52+(drdp!J52+drdp!S52)*'MSXY-TI2S'!$D52)</f>
        <v>0</v>
      </c>
      <c r="H52" s="18">
        <f>Model!$W$18*((drdp!B52)*'MSXY-TI2S'!$B52+(drdp!E52)*'MSXY-TI2S'!$C52+(drdp!H52)*'MSXY-TI2S'!$D52)</f>
        <v>-1.9025691174986716E-3</v>
      </c>
      <c r="I52" s="18">
        <f>Model!$W$18*((drdp!C52)*'MSXY-TI2S'!$B52+(drdp!F52)*'MSXY-TI2S'!$C52+(drdp!I52)*'MSXY-TI2S'!$D52)</f>
        <v>5.0979185857816277E-4</v>
      </c>
      <c r="J52" s="18">
        <f>Model!$W$18*((drdp!D52)*'MSXY-TI2S'!$B52+(drdp!G52)*'MSXY-TI2S'!$C52+(drdp!J52)*'MSXY-TI2S'!$D52)</f>
        <v>0</v>
      </c>
      <c r="K52" s="21">
        <f>SUM(E$3:E51)+H52</f>
        <v>-7.9646326862571441E-3</v>
      </c>
      <c r="L52" s="21">
        <f>SUM(F$3:F51)+I52</f>
        <v>2.1341168962931249E-3</v>
      </c>
      <c r="M52" s="21">
        <f>SUM(G$3:G51)+J52</f>
        <v>0</v>
      </c>
      <c r="N52" s="19">
        <f t="shared" si="1"/>
        <v>6.343537382699569E-5</v>
      </c>
      <c r="O52" s="19">
        <f t="shared" si="1"/>
        <v>4.5544549270438008E-6</v>
      </c>
      <c r="P52" s="19">
        <f t="shared" si="1"/>
        <v>0</v>
      </c>
      <c r="Q52" s="19">
        <f t="shared" si="2"/>
        <v>-1.6997457188509869E-5</v>
      </c>
      <c r="R52" s="19">
        <f t="shared" si="3"/>
        <v>0</v>
      </c>
      <c r="S52" s="19">
        <f t="shared" si="4"/>
        <v>0</v>
      </c>
    </row>
    <row r="53" spans="1:19" x14ac:dyDescent="0.25">
      <c r="A53" s="26">
        <f>Wellpath!E53</f>
        <v>1500</v>
      </c>
      <c r="B53" s="22">
        <v>0</v>
      </c>
      <c r="C53" s="22">
        <v>0</v>
      </c>
      <c r="D53" s="22">
        <f>SIN(Wellpath!$O53) * (TAN(Dip) * SIN(Wellpath!$L53) * COS(Wellpath!$L53) - COS(Wellpath!$L53) * COS(Wellpath!$L53) * COS(Wellpath!$O53) - COS(Wellpath!$O53)) / 2</f>
        <v>0.30913935487062061</v>
      </c>
      <c r="E53" s="20">
        <f>Model!$W$18*((drdp!B53+drdp!K53)*'MSXY-TI2S'!$B53+(drdp!E53+drdp!N53)*'MSXY-TI2S'!$C53+(drdp!H53+drdp!Q53)*'MSXY-TI2S'!$D53)</f>
        <v>-4.9021996701319875E-3</v>
      </c>
      <c r="F53" s="20">
        <f>Model!$W$18*((drdp!C53+drdp!L53)*'MSXY-TI2S'!$B53+(drdp!F53+drdp!O53)*'MSXY-TI2S'!$C53+(drdp!I53+drdp!R53)*'MSXY-TI2S'!$D53)</f>
        <v>1.3135404427479821E-3</v>
      </c>
      <c r="G53" s="20">
        <f>Model!$W$18*((drdp!D53+drdp!M53)*'MSXY-TI2S'!$B53+(drdp!G53+drdp!P53)*'MSXY-TI2S'!$C53+(drdp!J53+drdp!S53)*'MSXY-TI2S'!$D53)</f>
        <v>0</v>
      </c>
      <c r="H53" s="18">
        <f>Model!$W$18*((drdp!B53)*'MSXY-TI2S'!$B53+(drdp!E53)*'MSXY-TI2S'!$C53+(drdp!H53)*'MSXY-TI2S'!$D53)</f>
        <v>-2.4510998350659938E-3</v>
      </c>
      <c r="I53" s="18">
        <f>Model!$W$18*((drdp!C53)*'MSXY-TI2S'!$B53+(drdp!F53)*'MSXY-TI2S'!$C53+(drdp!I53)*'MSXY-TI2S'!$D53)</f>
        <v>6.5677022137399107E-4</v>
      </c>
      <c r="J53" s="18">
        <f>Model!$W$18*((drdp!D53)*'MSXY-TI2S'!$B53+(drdp!G53)*'MSXY-TI2S'!$C53+(drdp!J53)*'MSXY-TI2S'!$D53)</f>
        <v>0</v>
      </c>
      <c r="K53" s="21">
        <f>SUM(E$3:E52)+H53</f>
        <v>-1.2318301638821808E-2</v>
      </c>
      <c r="L53" s="21">
        <f>SUM(F$3:F52)+I53</f>
        <v>3.3006789762452787E-3</v>
      </c>
      <c r="M53" s="21">
        <f>SUM(G$3:G52)+J53</f>
        <v>0</v>
      </c>
      <c r="N53" s="19">
        <f t="shared" si="1"/>
        <v>1.5174055526500006E-4</v>
      </c>
      <c r="O53" s="19">
        <f t="shared" si="1"/>
        <v>1.089448170422758E-5</v>
      </c>
      <c r="P53" s="19">
        <f t="shared" si="1"/>
        <v>0</v>
      </c>
      <c r="Q53" s="19">
        <f t="shared" si="2"/>
        <v>-4.0658759242306906E-5</v>
      </c>
      <c r="R53" s="19">
        <f t="shared" si="3"/>
        <v>0</v>
      </c>
      <c r="S53" s="19">
        <f t="shared" si="4"/>
        <v>0</v>
      </c>
    </row>
    <row r="54" spans="1:19" x14ac:dyDescent="0.25">
      <c r="A54" s="26">
        <f>Wellpath!E54</f>
        <v>1530</v>
      </c>
      <c r="B54" s="22">
        <v>0</v>
      </c>
      <c r="C54" s="22">
        <v>0</v>
      </c>
      <c r="D54" s="22">
        <f>SIN(Wellpath!$O54) * (TAN(Dip) * SIN(Wellpath!$L54) * COS(Wellpath!$L54) - COS(Wellpath!$L54) * COS(Wellpath!$L54) * COS(Wellpath!$O54) - COS(Wellpath!$O54)) / 2</f>
        <v>0.3505035175699211</v>
      </c>
      <c r="E54" s="20">
        <f>Model!$W$18*((drdp!B54+drdp!K54)*'MSXY-TI2S'!$B54+(drdp!E54+drdp!N54)*'MSXY-TI2S'!$C54+(drdp!H54+drdp!Q54)*'MSXY-TI2S'!$D54)</f>
        <v>-6.087693986127774E-3</v>
      </c>
      <c r="F54" s="20">
        <f>Model!$W$18*((drdp!C54+drdp!L54)*'MSXY-TI2S'!$B54+(drdp!F54+drdp!O54)*'MSXY-TI2S'!$C54+(drdp!I54+drdp!R54)*'MSXY-TI2S'!$D54)</f>
        <v>1.6311926873507398E-3</v>
      </c>
      <c r="G54" s="20">
        <f>Model!$W$18*((drdp!D54+drdp!M54)*'MSXY-TI2S'!$B54+(drdp!G54+drdp!P54)*'MSXY-TI2S'!$C54+(drdp!J54+drdp!S54)*'MSXY-TI2S'!$D54)</f>
        <v>0</v>
      </c>
      <c r="H54" s="18">
        <f>Model!$W$18*((drdp!B54)*'MSXY-TI2S'!$B54+(drdp!E54)*'MSXY-TI2S'!$C54+(drdp!H54)*'MSXY-TI2S'!$D54)</f>
        <v>-3.043846993063887E-3</v>
      </c>
      <c r="I54" s="18">
        <f>Model!$W$18*((drdp!C54)*'MSXY-TI2S'!$B54+(drdp!F54)*'MSXY-TI2S'!$C54+(drdp!I54)*'MSXY-TI2S'!$D54)</f>
        <v>8.1559634367536988E-4</v>
      </c>
      <c r="J54" s="18">
        <f>Model!$W$18*((drdp!D54)*'MSXY-TI2S'!$B54+(drdp!G54)*'MSXY-TI2S'!$C54+(drdp!J54)*'MSXY-TI2S'!$D54)</f>
        <v>0</v>
      </c>
      <c r="K54" s="21">
        <f>SUM(E$3:E53)+H54</f>
        <v>-1.7813248466951689E-2</v>
      </c>
      <c r="L54" s="21">
        <f>SUM(F$3:F53)+I54</f>
        <v>4.7730455412946394E-3</v>
      </c>
      <c r="M54" s="21">
        <f>SUM(G$3:G53)+J54</f>
        <v>0</v>
      </c>
      <c r="N54" s="19">
        <f t="shared" si="1"/>
        <v>3.173118209453567E-4</v>
      </c>
      <c r="O54" s="19">
        <f t="shared" si="1"/>
        <v>2.2781963739272638E-5</v>
      </c>
      <c r="P54" s="19">
        <f t="shared" si="1"/>
        <v>0</v>
      </c>
      <c r="Q54" s="19">
        <f t="shared" si="2"/>
        <v>-8.5023446171157328E-5</v>
      </c>
      <c r="R54" s="19">
        <f t="shared" si="3"/>
        <v>0</v>
      </c>
      <c r="S54" s="19">
        <f t="shared" si="4"/>
        <v>0</v>
      </c>
    </row>
    <row r="55" spans="1:19" x14ac:dyDescent="0.25">
      <c r="A55" s="26">
        <f>Wellpath!E55</f>
        <v>1560</v>
      </c>
      <c r="B55" s="22">
        <v>0</v>
      </c>
      <c r="C55" s="22">
        <v>0</v>
      </c>
      <c r="D55" s="22">
        <f>SIN(Wellpath!$O55) * (TAN(Dip) * SIN(Wellpath!$L55) * COS(Wellpath!$L55) - COS(Wellpath!$L55) * COS(Wellpath!$L55) * COS(Wellpath!$O55) - COS(Wellpath!$O55)) / 2</f>
        <v>0.38947567023868646</v>
      </c>
      <c r="E55" s="20">
        <f>Model!$W$18*((drdp!B55+drdp!K55)*'MSXY-TI2S'!$B55+(drdp!E55+drdp!N55)*'MSXY-TI2S'!$C55+(drdp!H55+drdp!Q55)*'MSXY-TI2S'!$D55)</f>
        <v>-7.3447775812555682E-3</v>
      </c>
      <c r="F55" s="20">
        <f>Model!$W$18*((drdp!C55+drdp!L55)*'MSXY-TI2S'!$B55+(drdp!F55+drdp!O55)*'MSXY-TI2S'!$C55+(drdp!I55+drdp!R55)*'MSXY-TI2S'!$D55)</f>
        <v>1.9680272214836442E-3</v>
      </c>
      <c r="G55" s="20">
        <f>Model!$W$18*((drdp!D55+drdp!M55)*'MSXY-TI2S'!$B55+(drdp!G55+drdp!P55)*'MSXY-TI2S'!$C55+(drdp!J55+drdp!S55)*'MSXY-TI2S'!$D55)</f>
        <v>0</v>
      </c>
      <c r="H55" s="18">
        <f>Model!$W$18*((drdp!B55)*'MSXY-TI2S'!$B55+(drdp!E55)*'MSXY-TI2S'!$C55+(drdp!H55)*'MSXY-TI2S'!$D55)</f>
        <v>-3.6723887906277841E-3</v>
      </c>
      <c r="I55" s="18">
        <f>Model!$W$18*((drdp!C55)*'MSXY-TI2S'!$B55+(drdp!F55)*'MSXY-TI2S'!$C55+(drdp!I55)*'MSXY-TI2S'!$D55)</f>
        <v>9.8401361074182208E-4</v>
      </c>
      <c r="J55" s="18">
        <f>Model!$W$18*((drdp!D55)*'MSXY-TI2S'!$B55+(drdp!G55)*'MSXY-TI2S'!$C55+(drdp!J55)*'MSXY-TI2S'!$D55)</f>
        <v>0</v>
      </c>
      <c r="K55" s="21">
        <f>SUM(E$3:E54)+H55</f>
        <v>-2.4529484250643361E-2</v>
      </c>
      <c r="L55" s="21">
        <f>SUM(F$3:F54)+I55</f>
        <v>6.572655495711832E-3</v>
      </c>
      <c r="M55" s="21">
        <f>SUM(G$3:G54)+J55</f>
        <v>0</v>
      </c>
      <c r="N55" s="19">
        <f t="shared" si="1"/>
        <v>6.0169559760256072E-4</v>
      </c>
      <c r="O55" s="19">
        <f t="shared" si="1"/>
        <v>4.3199800265310946E-5</v>
      </c>
      <c r="P55" s="19">
        <f t="shared" si="1"/>
        <v>0</v>
      </c>
      <c r="Q55" s="19">
        <f t="shared" si="2"/>
        <v>-1.612238494669679E-4</v>
      </c>
      <c r="R55" s="19">
        <f t="shared" si="3"/>
        <v>0</v>
      </c>
      <c r="S55" s="19">
        <f t="shared" si="4"/>
        <v>0</v>
      </c>
    </row>
    <row r="56" spans="1:19" x14ac:dyDescent="0.25">
      <c r="A56" s="26">
        <f>Wellpath!E56</f>
        <v>1590</v>
      </c>
      <c r="B56" s="22">
        <v>0</v>
      </c>
      <c r="C56" s="22">
        <v>0</v>
      </c>
      <c r="D56" s="22">
        <f>SIN(Wellpath!$O56) * (TAN(Dip) * SIN(Wellpath!$L56) * COS(Wellpath!$L56) - COS(Wellpath!$L56) * COS(Wellpath!$L56) * COS(Wellpath!$O56) - COS(Wellpath!$O56)) / 2</f>
        <v>0.42586594446658171</v>
      </c>
      <c r="E56" s="20">
        <f>Model!$W$18*((drdp!B56+drdp!K56)*'MSXY-TI2S'!$B56+(drdp!E56+drdp!N56)*'MSXY-TI2S'!$C56+(drdp!H56+drdp!Q56)*'MSXY-TI2S'!$D56)</f>
        <v>-8.6556540248549467E-3</v>
      </c>
      <c r="F56" s="20">
        <f>Model!$W$18*((drdp!C56+drdp!L56)*'MSXY-TI2S'!$B56+(drdp!F56+drdp!O56)*'MSXY-TI2S'!$C56+(drdp!I56+drdp!R56)*'MSXY-TI2S'!$D56)</f>
        <v>2.3192755059230799E-3</v>
      </c>
      <c r="G56" s="20">
        <f>Model!$W$18*((drdp!D56+drdp!M56)*'MSXY-TI2S'!$B56+(drdp!G56+drdp!P56)*'MSXY-TI2S'!$C56+(drdp!J56+drdp!S56)*'MSXY-TI2S'!$D56)</f>
        <v>0</v>
      </c>
      <c r="H56" s="18">
        <f>Model!$W$18*((drdp!B56)*'MSXY-TI2S'!$B56+(drdp!E56)*'MSXY-TI2S'!$C56+(drdp!H56)*'MSXY-TI2S'!$D56)</f>
        <v>-4.3278270124274733E-3</v>
      </c>
      <c r="I56" s="18">
        <f>Model!$W$18*((drdp!C56)*'MSXY-TI2S'!$B56+(drdp!F56)*'MSXY-TI2S'!$C56+(drdp!I56)*'MSXY-TI2S'!$D56)</f>
        <v>1.1596377529615399E-3</v>
      </c>
      <c r="J56" s="18">
        <f>Model!$W$18*((drdp!D56)*'MSXY-TI2S'!$B56+(drdp!G56)*'MSXY-TI2S'!$C56+(drdp!J56)*'MSXY-TI2S'!$D56)</f>
        <v>0</v>
      </c>
      <c r="K56" s="21">
        <f>SUM(E$3:E55)+H56</f>
        <v>-3.2529700053698617E-2</v>
      </c>
      <c r="L56" s="21">
        <f>SUM(F$3:F55)+I56</f>
        <v>8.7163068594151936E-3</v>
      </c>
      <c r="M56" s="21">
        <f>SUM(G$3:G55)+J56</f>
        <v>0</v>
      </c>
      <c r="N56" s="19">
        <f t="shared" si="1"/>
        <v>1.0581813855835998E-3</v>
      </c>
      <c r="O56" s="19">
        <f t="shared" si="1"/>
        <v>7.5974005267488351E-5</v>
      </c>
      <c r="P56" s="19">
        <f t="shared" si="1"/>
        <v>0</v>
      </c>
      <c r="Q56" s="19">
        <f t="shared" si="2"/>
        <v>-2.8353884771277206E-4</v>
      </c>
      <c r="R56" s="19">
        <f t="shared" si="3"/>
        <v>0</v>
      </c>
      <c r="S56" s="19">
        <f t="shared" si="4"/>
        <v>0</v>
      </c>
    </row>
    <row r="57" spans="1:19" x14ac:dyDescent="0.25">
      <c r="A57" s="26">
        <f>Wellpath!E57</f>
        <v>1620</v>
      </c>
      <c r="B57" s="22">
        <v>0</v>
      </c>
      <c r="C57" s="22">
        <v>0</v>
      </c>
      <c r="D57" s="22">
        <f>SIN(Wellpath!$O57) * (TAN(Dip) * SIN(Wellpath!$L57) * COS(Wellpath!$L57) - COS(Wellpath!$L57) * COS(Wellpath!$L57) * COS(Wellpath!$O57) - COS(Wellpath!$O57)) / 2</f>
        <v>0.45949705049550638</v>
      </c>
      <c r="E57" s="20">
        <f>Model!$W$18*((drdp!B57+drdp!K57)*'MSXY-TI2S'!$B57+(drdp!E57+drdp!N57)*'MSXY-TI2S'!$C57+(drdp!H57+drdp!Q57)*'MSXY-TI2S'!$D57)</f>
        <v>-1.0001773940840418E-2</v>
      </c>
      <c r="F57" s="20">
        <f>Model!$W$18*((drdp!C57+drdp!L57)*'MSXY-TI2S'!$B57+(drdp!F57+drdp!O57)*'MSXY-TI2S'!$C57+(drdp!I57+drdp!R57)*'MSXY-TI2S'!$D57)</f>
        <v>2.6799672503268375E-3</v>
      </c>
      <c r="G57" s="20">
        <f>Model!$W$18*((drdp!D57+drdp!M57)*'MSXY-TI2S'!$B57+(drdp!G57+drdp!P57)*'MSXY-TI2S'!$C57+(drdp!J57+drdp!S57)*'MSXY-TI2S'!$D57)</f>
        <v>0</v>
      </c>
      <c r="H57" s="18">
        <f>Model!$W$18*((drdp!B57)*'MSXY-TI2S'!$B57+(drdp!E57)*'MSXY-TI2S'!$C57+(drdp!H57)*'MSXY-TI2S'!$D57)</f>
        <v>-5.000886970420209E-3</v>
      </c>
      <c r="I57" s="18">
        <f>Model!$W$18*((drdp!C57)*'MSXY-TI2S'!$B57+(drdp!F57)*'MSXY-TI2S'!$C57+(drdp!I57)*'MSXY-TI2S'!$D57)</f>
        <v>1.3399836251634187E-3</v>
      </c>
      <c r="J57" s="18">
        <f>Model!$W$18*((drdp!D57)*'MSXY-TI2S'!$B57+(drdp!G57)*'MSXY-TI2S'!$C57+(drdp!J57)*'MSXY-TI2S'!$D57)</f>
        <v>0</v>
      </c>
      <c r="K57" s="21">
        <f>SUM(E$3:E56)+H57</f>
        <v>-4.1858414036546304E-2</v>
      </c>
      <c r="L57" s="21">
        <f>SUM(F$3:F56)+I57</f>
        <v>1.1215928237540152E-2</v>
      </c>
      <c r="M57" s="21">
        <f>SUM(G$3:G56)+J57</f>
        <v>0</v>
      </c>
      <c r="N57" s="19">
        <f t="shared" si="1"/>
        <v>1.7521268256549367E-3</v>
      </c>
      <c r="O57" s="19">
        <f t="shared" si="1"/>
        <v>1.2579704622965056E-4</v>
      </c>
      <c r="P57" s="19">
        <f t="shared" si="1"/>
        <v>0</v>
      </c>
      <c r="Q57" s="19">
        <f t="shared" si="2"/>
        <v>-4.6948096797114674E-4</v>
      </c>
      <c r="R57" s="19">
        <f t="shared" si="3"/>
        <v>0</v>
      </c>
      <c r="S57" s="19">
        <f t="shared" si="4"/>
        <v>0</v>
      </c>
    </row>
    <row r="58" spans="1:19" x14ac:dyDescent="0.25">
      <c r="A58" s="26">
        <f>Wellpath!E58</f>
        <v>1650</v>
      </c>
      <c r="B58" s="22">
        <v>0</v>
      </c>
      <c r="C58" s="22">
        <v>0</v>
      </c>
      <c r="D58" s="22">
        <f>SIN(Wellpath!$O58) * (TAN(Dip) * SIN(Wellpath!$L58) * COS(Wellpath!$L58) - COS(Wellpath!$L58) * COS(Wellpath!$L58) * COS(Wellpath!$O58) - COS(Wellpath!$O58)) / 2</f>
        <v>0.49020514095747397</v>
      </c>
      <c r="E58" s="20">
        <f>Model!$W$18*((drdp!B58+drdp!K58)*'MSXY-TI2S'!$B58+(drdp!E58+drdp!N58)*'MSXY-TI2S'!$C58+(drdp!H58+drdp!Q58)*'MSXY-TI2S'!$D58)</f>
        <v>-1.1364043339931934E-2</v>
      </c>
      <c r="F58" s="20">
        <f>Model!$W$18*((drdp!C58+drdp!L58)*'MSXY-TI2S'!$B58+(drdp!F58+drdp!O58)*'MSXY-TI2S'!$C58+(drdp!I58+drdp!R58)*'MSXY-TI2S'!$D58)</f>
        <v>3.0449862356870397E-3</v>
      </c>
      <c r="G58" s="20">
        <f>Model!$W$18*((drdp!D58+drdp!M58)*'MSXY-TI2S'!$B58+(drdp!G58+drdp!P58)*'MSXY-TI2S'!$C58+(drdp!J58+drdp!S58)*'MSXY-TI2S'!$D58)</f>
        <v>0</v>
      </c>
      <c r="H58" s="18">
        <f>Model!$W$18*((drdp!B58)*'MSXY-TI2S'!$B58+(drdp!E58)*'MSXY-TI2S'!$C58+(drdp!H58)*'MSXY-TI2S'!$D58)</f>
        <v>-5.682021669965967E-3</v>
      </c>
      <c r="I58" s="18">
        <f>Model!$W$18*((drdp!C58)*'MSXY-TI2S'!$B58+(drdp!F58)*'MSXY-TI2S'!$C58+(drdp!I58)*'MSXY-TI2S'!$D58)</f>
        <v>1.5224931178435199E-3</v>
      </c>
      <c r="J58" s="18">
        <f>Model!$W$18*((drdp!D58)*'MSXY-TI2S'!$B58+(drdp!G58)*'MSXY-TI2S'!$C58+(drdp!J58)*'MSXY-TI2S'!$D58)</f>
        <v>0</v>
      </c>
      <c r="K58" s="21">
        <f>SUM(E$3:E57)+H58</f>
        <v>-5.2541322676932477E-2</v>
      </c>
      <c r="L58" s="21">
        <f>SUM(F$3:F57)+I58</f>
        <v>1.4078404980547091E-2</v>
      </c>
      <c r="M58" s="21">
        <f>SUM(G$3:G57)+J58</f>
        <v>0</v>
      </c>
      <c r="N58" s="19">
        <f t="shared" si="1"/>
        <v>2.760590588641539E-3</v>
      </c>
      <c r="O58" s="19">
        <f t="shared" si="1"/>
        <v>1.9820148679629312E-4</v>
      </c>
      <c r="P58" s="19">
        <f t="shared" si="1"/>
        <v>0</v>
      </c>
      <c r="Q58" s="19">
        <f t="shared" si="2"/>
        <v>-7.3969801885945795E-4</v>
      </c>
      <c r="R58" s="19">
        <f t="shared" si="3"/>
        <v>0</v>
      </c>
      <c r="S58" s="19">
        <f t="shared" si="4"/>
        <v>0</v>
      </c>
    </row>
    <row r="59" spans="1:19" x14ac:dyDescent="0.25">
      <c r="A59" s="26">
        <f>Wellpath!E59</f>
        <v>1680</v>
      </c>
      <c r="B59" s="22">
        <v>0</v>
      </c>
      <c r="C59" s="22">
        <v>0</v>
      </c>
      <c r="D59" s="22">
        <f>SIN(Wellpath!$O59) * (TAN(Dip) * SIN(Wellpath!$L59) * COS(Wellpath!$L59) - COS(Wellpath!$L59) * COS(Wellpath!$L59) * COS(Wellpath!$O59) - COS(Wellpath!$O59)) / 2</f>
        <v>0.5178406091225205</v>
      </c>
      <c r="E59" s="20">
        <f>Model!$W$18*((drdp!B59+drdp!K59)*'MSXY-TI2S'!$B59+(drdp!E59+drdp!N59)*'MSXY-TI2S'!$C59+(drdp!H59+drdp!Q59)*'MSXY-TI2S'!$D59)</f>
        <v>-1.2723038111863032E-2</v>
      </c>
      <c r="F59" s="20">
        <f>Model!$W$18*((drdp!C59+drdp!L59)*'MSXY-TI2S'!$B59+(drdp!F59+drdp!O59)*'MSXY-TI2S'!$C59+(drdp!I59+drdp!R59)*'MSXY-TI2S'!$D59)</f>
        <v>3.4091277873440954E-3</v>
      </c>
      <c r="G59" s="20">
        <f>Model!$W$18*((drdp!D59+drdp!M59)*'MSXY-TI2S'!$B59+(drdp!G59+drdp!P59)*'MSXY-TI2S'!$C59+(drdp!J59+drdp!S59)*'MSXY-TI2S'!$D59)</f>
        <v>0</v>
      </c>
      <c r="H59" s="18">
        <f>Model!$W$18*((drdp!B59)*'MSXY-TI2S'!$B59+(drdp!E59)*'MSXY-TI2S'!$C59+(drdp!H59)*'MSXY-TI2S'!$D59)</f>
        <v>-6.3615190559315159E-3</v>
      </c>
      <c r="I59" s="18">
        <f>Model!$W$18*((drdp!C59)*'MSXY-TI2S'!$B59+(drdp!F59)*'MSXY-TI2S'!$C59+(drdp!I59)*'MSXY-TI2S'!$D59)</f>
        <v>1.7045638936720477E-3</v>
      </c>
      <c r="J59" s="18">
        <f>Model!$W$18*((drdp!D59)*'MSXY-TI2S'!$B59+(drdp!G59)*'MSXY-TI2S'!$C59+(drdp!J59)*'MSXY-TI2S'!$D59)</f>
        <v>0</v>
      </c>
      <c r="K59" s="21">
        <f>SUM(E$3:E58)+H59</f>
        <v>-6.4584863402829956E-2</v>
      </c>
      <c r="L59" s="21">
        <f>SUM(F$3:F58)+I59</f>
        <v>1.7305461992062659E-2</v>
      </c>
      <c r="M59" s="21">
        <f>SUM(G$3:G58)+J59</f>
        <v>0</v>
      </c>
      <c r="N59" s="19">
        <f t="shared" si="1"/>
        <v>4.1712045807622044E-3</v>
      </c>
      <c r="O59" s="19">
        <f t="shared" si="1"/>
        <v>2.9947901475872529E-4</v>
      </c>
      <c r="P59" s="19">
        <f t="shared" si="1"/>
        <v>0</v>
      </c>
      <c r="Q59" s="19">
        <f t="shared" si="2"/>
        <v>-1.1176708988802325E-3</v>
      </c>
      <c r="R59" s="19">
        <f t="shared" si="3"/>
        <v>0</v>
      </c>
      <c r="S59" s="19">
        <f t="shared" si="4"/>
        <v>0</v>
      </c>
    </row>
    <row r="60" spans="1:19" x14ac:dyDescent="0.25">
      <c r="A60" s="26">
        <f>Wellpath!E60</f>
        <v>1710</v>
      </c>
      <c r="B60" s="22">
        <v>0</v>
      </c>
      <c r="C60" s="22">
        <v>0</v>
      </c>
      <c r="D60" s="22">
        <f>SIN(Wellpath!$O60) * (TAN(Dip) * SIN(Wellpath!$L60) * COS(Wellpath!$L60) - COS(Wellpath!$L60) * COS(Wellpath!$L60) * COS(Wellpath!$O60) - COS(Wellpath!$O60)) / 2</f>
        <v>0.54226881776765368</v>
      </c>
      <c r="E60" s="20">
        <f>Model!$W$18*((drdp!B60+drdp!K60)*'MSXY-TI2S'!$B60+(drdp!E60+drdp!N60)*'MSXY-TI2S'!$C60+(drdp!H60+drdp!Q60)*'MSXY-TI2S'!$D60)</f>
        <v>-1.4059222321094498E-2</v>
      </c>
      <c r="F60" s="20">
        <f>Model!$W$18*((drdp!C60+drdp!L60)*'MSXY-TI2S'!$B60+(drdp!F60+drdp!O60)*'MSXY-TI2S'!$C60+(drdp!I60+drdp!R60)*'MSXY-TI2S'!$D60)</f>
        <v>3.7671572671468855E-3</v>
      </c>
      <c r="G60" s="20">
        <f>Model!$W$18*((drdp!D60+drdp!M60)*'MSXY-TI2S'!$B60+(drdp!G60+drdp!P60)*'MSXY-TI2S'!$C60+(drdp!J60+drdp!S60)*'MSXY-TI2S'!$D60)</f>
        <v>0</v>
      </c>
      <c r="H60" s="18">
        <f>Model!$W$18*((drdp!B60)*'MSXY-TI2S'!$B60+(drdp!E60)*'MSXY-TI2S'!$C60+(drdp!H60)*'MSXY-TI2S'!$D60)</f>
        <v>-7.029611160547249E-3</v>
      </c>
      <c r="I60" s="18">
        <f>Model!$W$18*((drdp!C60)*'MSXY-TI2S'!$B60+(drdp!F60)*'MSXY-TI2S'!$C60+(drdp!I60)*'MSXY-TI2S'!$D60)</f>
        <v>1.8835786335734427E-3</v>
      </c>
      <c r="J60" s="18">
        <f>Model!$W$18*((drdp!D60)*'MSXY-TI2S'!$B60+(drdp!G60)*'MSXY-TI2S'!$C60+(drdp!J60)*'MSXY-TI2S'!$D60)</f>
        <v>0</v>
      </c>
      <c r="K60" s="21">
        <f>SUM(E$3:E59)+H60</f>
        <v>-7.7975993619308723E-2</v>
      </c>
      <c r="L60" s="21">
        <f>SUM(F$3:F59)+I60</f>
        <v>2.0893604519308148E-2</v>
      </c>
      <c r="M60" s="21">
        <f>SUM(G$3:G59)+J60</f>
        <v>0</v>
      </c>
      <c r="N60" s="19">
        <f t="shared" si="1"/>
        <v>6.0802555809184745E-3</v>
      </c>
      <c r="O60" s="19">
        <f t="shared" si="1"/>
        <v>4.3654270980925385E-4</v>
      </c>
      <c r="P60" s="19">
        <f t="shared" si="1"/>
        <v>0</v>
      </c>
      <c r="Q60" s="19">
        <f t="shared" si="2"/>
        <v>-1.6291995726819321E-3</v>
      </c>
      <c r="R60" s="19">
        <f t="shared" si="3"/>
        <v>0</v>
      </c>
      <c r="S60" s="19">
        <f t="shared" si="4"/>
        <v>0</v>
      </c>
    </row>
    <row r="61" spans="1:19" x14ac:dyDescent="0.25">
      <c r="A61" s="26">
        <f>Wellpath!E61</f>
        <v>1740</v>
      </c>
      <c r="B61" s="22">
        <v>0</v>
      </c>
      <c r="C61" s="22">
        <v>0</v>
      </c>
      <c r="D61" s="22">
        <f>SIN(Wellpath!$O61) * (TAN(Dip) * SIN(Wellpath!$L61) * COS(Wellpath!$L61) - COS(Wellpath!$L61) * COS(Wellpath!$L61) * COS(Wellpath!$O61) - COS(Wellpath!$O61)) / 2</f>
        <v>0.56337075511586887</v>
      </c>
      <c r="E61" s="20">
        <f>Model!$W$18*((drdp!B61+drdp!K61)*'MSXY-TI2S'!$B61+(drdp!E61+drdp!N61)*'MSXY-TI2S'!$C61+(drdp!H61+drdp!Q61)*'MSXY-TI2S'!$D61)</f>
        <v>-1.5353167907662155E-2</v>
      </c>
      <c r="F61" s="20">
        <f>Model!$W$18*((drdp!C61+drdp!L61)*'MSXY-TI2S'!$B61+(drdp!F61+drdp!O61)*'MSXY-TI2S'!$C61+(drdp!I61+drdp!R61)*'MSXY-TI2S'!$D61)</f>
        <v>4.1138689421175044E-3</v>
      </c>
      <c r="G61" s="20">
        <f>Model!$W$18*((drdp!D61+drdp!M61)*'MSXY-TI2S'!$B61+(drdp!G61+drdp!P61)*'MSXY-TI2S'!$C61+(drdp!J61+drdp!S61)*'MSXY-TI2S'!$D61)</f>
        <v>0</v>
      </c>
      <c r="H61" s="18">
        <f>Model!$W$18*((drdp!B61)*'MSXY-TI2S'!$B61+(drdp!E61)*'MSXY-TI2S'!$C61+(drdp!H61)*'MSXY-TI2S'!$D61)</f>
        <v>-7.6765839538310773E-3</v>
      </c>
      <c r="I61" s="18">
        <f>Model!$W$18*((drdp!C61)*'MSXY-TI2S'!$B61+(drdp!F61)*'MSXY-TI2S'!$C61+(drdp!I61)*'MSXY-TI2S'!$D61)</f>
        <v>2.0569344710587522E-3</v>
      </c>
      <c r="J61" s="18">
        <f>Model!$W$18*((drdp!D61)*'MSXY-TI2S'!$B61+(drdp!G61)*'MSXY-TI2S'!$C61+(drdp!J61)*'MSXY-TI2S'!$D61)</f>
        <v>0</v>
      </c>
      <c r="K61" s="21">
        <f>SUM(E$3:E60)+H61</f>
        <v>-9.2682188733687054E-2</v>
      </c>
      <c r="L61" s="21">
        <f>SUM(F$3:F60)+I61</f>
        <v>2.483411762394034E-2</v>
      </c>
      <c r="M61" s="21">
        <f>SUM(G$3:G60)+J61</f>
        <v>0</v>
      </c>
      <c r="N61" s="19">
        <f t="shared" si="1"/>
        <v>8.5899881084667874E-3</v>
      </c>
      <c r="O61" s="19">
        <f t="shared" si="1"/>
        <v>6.1673339815970416E-4</v>
      </c>
      <c r="P61" s="19">
        <f t="shared" si="1"/>
        <v>0</v>
      </c>
      <c r="Q61" s="19">
        <f t="shared" si="2"/>
        <v>-2.3016803766566225E-3</v>
      </c>
      <c r="R61" s="19">
        <f t="shared" si="3"/>
        <v>0</v>
      </c>
      <c r="S61" s="19">
        <f t="shared" si="4"/>
        <v>0</v>
      </c>
    </row>
    <row r="62" spans="1:19" x14ac:dyDescent="0.25">
      <c r="A62" s="26">
        <f>Wellpath!E62</f>
        <v>1770</v>
      </c>
      <c r="B62" s="22">
        <v>0</v>
      </c>
      <c r="C62" s="22">
        <v>0</v>
      </c>
      <c r="D62" s="22">
        <f>SIN(Wellpath!$O62) * (TAN(Dip) * SIN(Wellpath!$L62) * COS(Wellpath!$L62) - COS(Wellpath!$L62) * COS(Wellpath!$L62) * COS(Wellpath!$O62) - COS(Wellpath!$O62)) / 2</f>
        <v>0.58104361464956511</v>
      </c>
      <c r="E62" s="20">
        <f>Model!$W$18*((drdp!B62+drdp!K62)*'MSXY-TI2S'!$B62+(drdp!E62+drdp!N62)*'MSXY-TI2S'!$C62+(drdp!H62+drdp!Q62)*'MSXY-TI2S'!$D62)</f>
        <v>-1.6585773379173344E-2</v>
      </c>
      <c r="F62" s="20">
        <f>Model!$W$18*((drdp!C62+drdp!L62)*'MSXY-TI2S'!$B62+(drdp!F62+drdp!O62)*'MSXY-TI2S'!$C62+(drdp!I62+drdp!R62)*'MSXY-TI2S'!$D62)</f>
        <v>4.4441445827951105E-3</v>
      </c>
      <c r="G62" s="20">
        <f>Model!$W$18*((drdp!D62+drdp!M62)*'MSXY-TI2S'!$B62+(drdp!G62+drdp!P62)*'MSXY-TI2S'!$C62+(drdp!J62+drdp!S62)*'MSXY-TI2S'!$D62)</f>
        <v>0</v>
      </c>
      <c r="H62" s="18">
        <f>Model!$W$18*((drdp!B62)*'MSXY-TI2S'!$B62+(drdp!E62)*'MSXY-TI2S'!$C62+(drdp!H62)*'MSXY-TI2S'!$D62)</f>
        <v>-8.2928866895866718E-3</v>
      </c>
      <c r="I62" s="18">
        <f>Model!$W$18*((drdp!C62)*'MSXY-TI2S'!$B62+(drdp!F62)*'MSXY-TI2S'!$C62+(drdp!I62)*'MSXY-TI2S'!$D62)</f>
        <v>2.2220722913975552E-3</v>
      </c>
      <c r="J62" s="18">
        <f>Model!$W$18*((drdp!D62)*'MSXY-TI2S'!$B62+(drdp!G62)*'MSXY-TI2S'!$C62+(drdp!J62)*'MSXY-TI2S'!$D62)</f>
        <v>0</v>
      </c>
      <c r="K62" s="21">
        <f>SUM(E$3:E61)+H62</f>
        <v>-0.1086516593771048</v>
      </c>
      <c r="L62" s="21">
        <f>SUM(F$3:F61)+I62</f>
        <v>2.9113124386396648E-2</v>
      </c>
      <c r="M62" s="21">
        <f>SUM(G$3:G61)+J62</f>
        <v>0</v>
      </c>
      <c r="N62" s="19">
        <f t="shared" si="1"/>
        <v>1.1805183085398406E-2</v>
      </c>
      <c r="O62" s="19">
        <f t="shared" si="1"/>
        <v>8.4757401153780318E-4</v>
      </c>
      <c r="P62" s="19">
        <f t="shared" si="1"/>
        <v>0</v>
      </c>
      <c r="Q62" s="19">
        <f t="shared" si="2"/>
        <v>-3.163189274234052E-3</v>
      </c>
      <c r="R62" s="19">
        <f t="shared" si="3"/>
        <v>0</v>
      </c>
      <c r="S62" s="19">
        <f t="shared" si="4"/>
        <v>0</v>
      </c>
    </row>
    <row r="63" spans="1:19" x14ac:dyDescent="0.25">
      <c r="A63" s="26">
        <f>Wellpath!E63</f>
        <v>1800</v>
      </c>
      <c r="B63" s="22">
        <v>0</v>
      </c>
      <c r="C63" s="22">
        <v>0</v>
      </c>
      <c r="D63" s="22">
        <f>SIN(Wellpath!$O63) * (TAN(Dip) * SIN(Wellpath!$L63) * COS(Wellpath!$L63) - COS(Wellpath!$L63) * COS(Wellpath!$L63) * COS(Wellpath!$O63) - COS(Wellpath!$O63)) / 2</f>
        <v>0.59520129597356364</v>
      </c>
      <c r="E63" s="20">
        <f>Model!$W$18*((drdp!B63+drdp!K63)*'MSXY-TI2S'!$B63+(drdp!E63+drdp!N63)*'MSXY-TI2S'!$C63+(drdp!H63+drdp!Q63)*'MSXY-TI2S'!$D63)</f>
        <v>-1.7738479090808661E-2</v>
      </c>
      <c r="F63" s="20">
        <f>Model!$W$18*((drdp!C63+drdp!L63)*'MSXY-TI2S'!$B63+(drdp!F63+drdp!O63)*'MSXY-TI2S'!$C63+(drdp!I63+drdp!R63)*'MSXY-TI2S'!$D63)</f>
        <v>4.753011147338536E-3</v>
      </c>
      <c r="G63" s="20">
        <f>Model!$W$18*((drdp!D63+drdp!M63)*'MSXY-TI2S'!$B63+(drdp!G63+drdp!P63)*'MSXY-TI2S'!$C63+(drdp!J63+drdp!S63)*'MSXY-TI2S'!$D63)</f>
        <v>0</v>
      </c>
      <c r="H63" s="18">
        <f>Model!$W$18*((drdp!B63)*'MSXY-TI2S'!$B63+(drdp!E63)*'MSXY-TI2S'!$C63+(drdp!H63)*'MSXY-TI2S'!$D63)</f>
        <v>-8.8692395454043303E-3</v>
      </c>
      <c r="I63" s="18">
        <f>Model!$W$18*((drdp!C63)*'MSXY-TI2S'!$B63+(drdp!F63)*'MSXY-TI2S'!$C63+(drdp!I63)*'MSXY-TI2S'!$D63)</f>
        <v>2.376505573669268E-3</v>
      </c>
      <c r="J63" s="18">
        <f>Model!$W$18*((drdp!D63)*'MSXY-TI2S'!$B63+(drdp!G63)*'MSXY-TI2S'!$C63+(drdp!J63)*'MSXY-TI2S'!$D63)</f>
        <v>0</v>
      </c>
      <c r="K63" s="21">
        <f>SUM(E$3:E62)+H63</f>
        <v>-0.1258137856120958</v>
      </c>
      <c r="L63" s="21">
        <f>SUM(F$3:F62)+I63</f>
        <v>3.3711702251463471E-2</v>
      </c>
      <c r="M63" s="21">
        <f>SUM(G$3:G62)+J63</f>
        <v>0</v>
      </c>
      <c r="N63" s="19">
        <f t="shared" si="1"/>
        <v>1.5829108650046404E-2</v>
      </c>
      <c r="O63" s="19">
        <f t="shared" si="1"/>
        <v>1.1364788686913272E-3</v>
      </c>
      <c r="P63" s="19">
        <f t="shared" si="1"/>
        <v>0</v>
      </c>
      <c r="Q63" s="19">
        <f t="shared" si="2"/>
        <v>-4.2413968796844326E-3</v>
      </c>
      <c r="R63" s="19">
        <f t="shared" si="3"/>
        <v>0</v>
      </c>
      <c r="S63" s="19">
        <f t="shared" si="4"/>
        <v>0</v>
      </c>
    </row>
    <row r="64" spans="1:19" x14ac:dyDescent="0.25">
      <c r="A64" s="26">
        <f>Wellpath!E64</f>
        <v>1830</v>
      </c>
      <c r="B64" s="22">
        <v>0</v>
      </c>
      <c r="C64" s="22">
        <v>0</v>
      </c>
      <c r="D64" s="22">
        <f>SIN(Wellpath!$O64) * (TAN(Dip) * SIN(Wellpath!$L64) * COS(Wellpath!$L64) - COS(Wellpath!$L64) * COS(Wellpath!$L64) * COS(Wellpath!$O64) - COS(Wellpath!$O64)) / 2</f>
        <v>0.60577482428757967</v>
      </c>
      <c r="E64" s="20">
        <f>Model!$W$18*((drdp!B64+drdp!K64)*'MSXY-TI2S'!$B64+(drdp!E64+drdp!N64)*'MSXY-TI2S'!$C64+(drdp!H64+drdp!Q64)*'MSXY-TI2S'!$D64)</f>
        <v>-1.87934767473662E-2</v>
      </c>
      <c r="F64" s="20">
        <f>Model!$W$18*((drdp!C64+drdp!L64)*'MSXY-TI2S'!$B64+(drdp!F64+drdp!O64)*'MSXY-TI2S'!$C64+(drdp!I64+drdp!R64)*'MSXY-TI2S'!$D64)</f>
        <v>5.0356969174298561E-3</v>
      </c>
      <c r="G64" s="20">
        <f>Model!$W$18*((drdp!D64+drdp!M64)*'MSXY-TI2S'!$B64+(drdp!G64+drdp!P64)*'MSXY-TI2S'!$C64+(drdp!J64+drdp!S64)*'MSXY-TI2S'!$D64)</f>
        <v>0</v>
      </c>
      <c r="H64" s="18">
        <f>Model!$W$18*((drdp!B64)*'MSXY-TI2S'!$B64+(drdp!E64)*'MSXY-TI2S'!$C64+(drdp!H64)*'MSXY-TI2S'!$D64)</f>
        <v>-9.3967383736831001E-3</v>
      </c>
      <c r="I64" s="18">
        <f>Model!$W$18*((drdp!C64)*'MSXY-TI2S'!$B64+(drdp!F64)*'MSXY-TI2S'!$C64+(drdp!I64)*'MSXY-TI2S'!$D64)</f>
        <v>2.5178484587149281E-3</v>
      </c>
      <c r="J64" s="18">
        <f>Model!$W$18*((drdp!D64)*'MSXY-TI2S'!$B64+(drdp!G64)*'MSXY-TI2S'!$C64+(drdp!J64)*'MSXY-TI2S'!$D64)</f>
        <v>0</v>
      </c>
      <c r="K64" s="21">
        <f>SUM(E$3:E63)+H64</f>
        <v>-0.14407976353118324</v>
      </c>
      <c r="L64" s="21">
        <f>SUM(F$3:F63)+I64</f>
        <v>3.8606056283847674E-2</v>
      </c>
      <c r="M64" s="21">
        <f>SUM(G$3:G63)+J64</f>
        <v>0</v>
      </c>
      <c r="N64" s="19">
        <f t="shared" si="1"/>
        <v>2.0758978259201678E-2</v>
      </c>
      <c r="O64" s="19">
        <f t="shared" si="1"/>
        <v>1.4904275817916146E-3</v>
      </c>
      <c r="P64" s="19">
        <f t="shared" si="1"/>
        <v>0</v>
      </c>
      <c r="Q64" s="19">
        <f t="shared" si="2"/>
        <v>-5.5623514602483239E-3</v>
      </c>
      <c r="R64" s="19">
        <f t="shared" si="3"/>
        <v>0</v>
      </c>
      <c r="S64" s="19">
        <f t="shared" si="4"/>
        <v>0</v>
      </c>
    </row>
    <row r="65" spans="1:19" x14ac:dyDescent="0.25">
      <c r="A65" s="26">
        <f>Wellpath!E65</f>
        <v>1860</v>
      </c>
      <c r="B65" s="22">
        <v>0</v>
      </c>
      <c r="C65" s="22">
        <v>0</v>
      </c>
      <c r="D65" s="22">
        <f>SIN(Wellpath!$O65) * (TAN(Dip) * SIN(Wellpath!$L65) * COS(Wellpath!$L65) - COS(Wellpath!$L65) * COS(Wellpath!$L65) * COS(Wellpath!$O65) - COS(Wellpath!$O65)) / 2</f>
        <v>0.61271268642451415</v>
      </c>
      <c r="E65" s="20">
        <f>Model!$W$18*((drdp!B65+drdp!K65)*'MSXY-TI2S'!$B65+(drdp!E65+drdp!N65)*'MSXY-TI2S'!$C65+(drdp!H65+drdp!Q65)*'MSXY-TI2S'!$D65)</f>
        <v>-1.9733910824496534E-2</v>
      </c>
      <c r="F65" s="20">
        <f>Model!$W$18*((drdp!C65+drdp!L65)*'MSXY-TI2S'!$B65+(drdp!F65+drdp!O65)*'MSXY-TI2S'!$C65+(drdp!I65+drdp!R65)*'MSXY-TI2S'!$D65)</f>
        <v>5.2876854689316369E-3</v>
      </c>
      <c r="G65" s="20">
        <f>Model!$W$18*((drdp!D65+drdp!M65)*'MSXY-TI2S'!$B65+(drdp!G65+drdp!P65)*'MSXY-TI2S'!$C65+(drdp!J65+drdp!S65)*'MSXY-TI2S'!$D65)</f>
        <v>0</v>
      </c>
      <c r="H65" s="18">
        <f>Model!$W$18*((drdp!B65)*'MSXY-TI2S'!$B65+(drdp!E65)*'MSXY-TI2S'!$C65+(drdp!H65)*'MSXY-TI2S'!$D65)</f>
        <v>-9.8669554122482669E-3</v>
      </c>
      <c r="I65" s="18">
        <f>Model!$W$18*((drdp!C65)*'MSXY-TI2S'!$B65+(drdp!F65)*'MSXY-TI2S'!$C65+(drdp!I65)*'MSXY-TI2S'!$D65)</f>
        <v>2.6438427344658184E-3</v>
      </c>
      <c r="J65" s="18">
        <f>Model!$W$18*((drdp!D65)*'MSXY-TI2S'!$B65+(drdp!G65)*'MSXY-TI2S'!$C65+(drdp!J65)*'MSXY-TI2S'!$D65)</f>
        <v>0</v>
      </c>
      <c r="K65" s="21">
        <f>SUM(E$3:E64)+H65</f>
        <v>-0.16334345731711461</v>
      </c>
      <c r="L65" s="21">
        <f>SUM(F$3:F64)+I65</f>
        <v>4.3767747477028413E-2</v>
      </c>
      <c r="M65" s="21">
        <f>SUM(G$3:G64)+J65</f>
        <v>0</v>
      </c>
      <c r="N65" s="19">
        <f t="shared" si="1"/>
        <v>2.6681085048308042E-2</v>
      </c>
      <c r="O65" s="19">
        <f t="shared" si="1"/>
        <v>1.9156157192129269E-3</v>
      </c>
      <c r="P65" s="19">
        <f t="shared" si="1"/>
        <v>0</v>
      </c>
      <c r="Q65" s="19">
        <f t="shared" si="2"/>
        <v>-7.1491751918802415E-3</v>
      </c>
      <c r="R65" s="19">
        <f t="shared" si="3"/>
        <v>0</v>
      </c>
      <c r="S65" s="19">
        <f t="shared" si="4"/>
        <v>0</v>
      </c>
    </row>
    <row r="66" spans="1:19" x14ac:dyDescent="0.25">
      <c r="A66" s="26">
        <f>Wellpath!E66</f>
        <v>1890</v>
      </c>
      <c r="B66" s="22">
        <v>0</v>
      </c>
      <c r="C66" s="22">
        <v>0</v>
      </c>
      <c r="D66" s="22">
        <f>SIN(Wellpath!$O66) * (TAN(Dip) * SIN(Wellpath!$L66) * COS(Wellpath!$L66) - COS(Wellpath!$L66) * COS(Wellpath!$L66) * COS(Wellpath!$O66) - COS(Wellpath!$O66)) / 2</f>
        <v>0.6159810818174275</v>
      </c>
      <c r="E66" s="20">
        <f>Model!$W$18*((drdp!B66+drdp!K66)*'MSXY-TI2S'!$B66+(drdp!E66+drdp!N66)*'MSXY-TI2S'!$C66+(drdp!H66+drdp!Q66)*'MSXY-TI2S'!$D66)</f>
        <v>-2.0544069694627846E-2</v>
      </c>
      <c r="F66" s="20">
        <f>Model!$W$18*((drdp!C66+drdp!L66)*'MSXY-TI2S'!$B66+(drdp!F66+drdp!O66)*'MSXY-TI2S'!$C66+(drdp!I66+drdp!R66)*'MSXY-TI2S'!$D66)</f>
        <v>5.5047668839242328E-3</v>
      </c>
      <c r="G66" s="20">
        <f>Model!$W$18*((drdp!D66+drdp!M66)*'MSXY-TI2S'!$B66+(drdp!G66+drdp!P66)*'MSXY-TI2S'!$C66+(drdp!J66+drdp!S66)*'MSXY-TI2S'!$D66)</f>
        <v>0</v>
      </c>
      <c r="H66" s="18">
        <f>Model!$W$18*((drdp!B66)*'MSXY-TI2S'!$B66+(drdp!E66)*'MSXY-TI2S'!$C66+(drdp!H66)*'MSXY-TI2S'!$D66)</f>
        <v>-1.0272034847313923E-2</v>
      </c>
      <c r="I66" s="18">
        <f>Model!$W$18*((drdp!C66)*'MSXY-TI2S'!$B66+(drdp!F66)*'MSXY-TI2S'!$C66+(drdp!I66)*'MSXY-TI2S'!$D66)</f>
        <v>2.7523834419621164E-3</v>
      </c>
      <c r="J66" s="18">
        <f>Model!$W$18*((drdp!D66)*'MSXY-TI2S'!$B66+(drdp!G66)*'MSXY-TI2S'!$C66+(drdp!J66)*'MSXY-TI2S'!$D66)</f>
        <v>0</v>
      </c>
      <c r="K66" s="21">
        <f>SUM(E$3:E65)+H66</f>
        <v>-0.18348244757667681</v>
      </c>
      <c r="L66" s="21">
        <f>SUM(F$3:F65)+I66</f>
        <v>4.9163973653456351E-2</v>
      </c>
      <c r="M66" s="21">
        <f>SUM(G$3:G65)+J66</f>
        <v>0</v>
      </c>
      <c r="N66" s="19">
        <f t="shared" si="1"/>
        <v>3.3665808568727952E-2</v>
      </c>
      <c r="O66" s="19">
        <f t="shared" si="1"/>
        <v>2.4170963053977501E-3</v>
      </c>
      <c r="P66" s="19">
        <f t="shared" si="1"/>
        <v>0</v>
      </c>
      <c r="Q66" s="19">
        <f t="shared" si="2"/>
        <v>-9.0207262185314253E-3</v>
      </c>
      <c r="R66" s="19">
        <f t="shared" si="3"/>
        <v>0</v>
      </c>
      <c r="S66" s="19">
        <f t="shared" si="4"/>
        <v>0</v>
      </c>
    </row>
    <row r="67" spans="1:19" x14ac:dyDescent="0.25">
      <c r="A67" s="26">
        <f>Wellpath!E67</f>
        <v>1920</v>
      </c>
      <c r="B67" s="22">
        <v>0</v>
      </c>
      <c r="C67" s="22">
        <v>0</v>
      </c>
      <c r="D67" s="22">
        <f>SIN(Wellpath!$O67) * (TAN(Dip) * SIN(Wellpath!$L67) * COS(Wellpath!$L67) - COS(Wellpath!$L67) * COS(Wellpath!$L67) * COS(Wellpath!$O67) - COS(Wellpath!$O67)) / 2</f>
        <v>0.61556408717250377</v>
      </c>
      <c r="E67" s="20">
        <f>Model!$W$18*((drdp!B67+drdp!K67)*'MSXY-TI2S'!$B67+(drdp!E67+drdp!N67)*'MSXY-TI2S'!$C67+(drdp!H67+drdp!Q67)*'MSXY-TI2S'!$D67)</f>
        <v>-2.120956435570312E-2</v>
      </c>
      <c r="F67" s="20">
        <f>Model!$W$18*((drdp!C67+drdp!L67)*'MSXY-TI2S'!$B67+(drdp!F67+drdp!O67)*'MSXY-TI2S'!$C67+(drdp!I67+drdp!R67)*'MSXY-TI2S'!$D67)</f>
        <v>5.6830856409265749E-3</v>
      </c>
      <c r="G67" s="20">
        <f>Model!$W$18*((drdp!D67+drdp!M67)*'MSXY-TI2S'!$B67+(drdp!G67+drdp!P67)*'MSXY-TI2S'!$C67+(drdp!J67+drdp!S67)*'MSXY-TI2S'!$D67)</f>
        <v>0</v>
      </c>
      <c r="H67" s="18">
        <f>Model!$W$18*((drdp!B67)*'MSXY-TI2S'!$B67+(drdp!E67)*'MSXY-TI2S'!$C67+(drdp!H67)*'MSXY-TI2S'!$D67)</f>
        <v>-1.060478217785156E-2</v>
      </c>
      <c r="I67" s="18">
        <f>Model!$W$18*((drdp!C67)*'MSXY-TI2S'!$B67+(drdp!F67)*'MSXY-TI2S'!$C67+(drdp!I67)*'MSXY-TI2S'!$D67)</f>
        <v>2.8415428204632874E-3</v>
      </c>
      <c r="J67" s="18">
        <f>Model!$W$18*((drdp!D67)*'MSXY-TI2S'!$B67+(drdp!G67)*'MSXY-TI2S'!$C67+(drdp!J67)*'MSXY-TI2S'!$D67)</f>
        <v>0</v>
      </c>
      <c r="K67" s="21">
        <f>SUM(E$3:E66)+H67</f>
        <v>-0.20435926460184228</v>
      </c>
      <c r="L67" s="21">
        <f>SUM(F$3:F66)+I67</f>
        <v>5.4757899915881758E-2</v>
      </c>
      <c r="M67" s="21">
        <f>SUM(G$3:G66)+J67</f>
        <v>0</v>
      </c>
      <c r="N67" s="19">
        <f t="shared" si="1"/>
        <v>4.1762709028605786E-2</v>
      </c>
      <c r="O67" s="19">
        <f t="shared" si="1"/>
        <v>2.9984276031977237E-3</v>
      </c>
      <c r="P67" s="19">
        <f t="shared" si="1"/>
        <v>0</v>
      </c>
      <c r="Q67" s="19">
        <f t="shared" si="2"/>
        <v>-1.1190284157950878E-2</v>
      </c>
      <c r="R67" s="19">
        <f t="shared" si="3"/>
        <v>0</v>
      </c>
      <c r="S67" s="19">
        <f t="shared" si="4"/>
        <v>0</v>
      </c>
    </row>
    <row r="68" spans="1:19" x14ac:dyDescent="0.25">
      <c r="A68" s="26">
        <f>Wellpath!E68</f>
        <v>1950</v>
      </c>
      <c r="B68" s="22">
        <v>0</v>
      </c>
      <c r="C68" s="22">
        <v>0</v>
      </c>
      <c r="D68" s="22">
        <f>SIN(Wellpath!$O68) * (TAN(Dip) * SIN(Wellpath!$L68) * COS(Wellpath!$L68) - COS(Wellpath!$L68) * COS(Wellpath!$L68) * COS(Wellpath!$O68) - COS(Wellpath!$O68)) / 2</f>
        <v>0.61146373404573628</v>
      </c>
      <c r="E68" s="20">
        <f>Model!$W$18*((drdp!B68+drdp!K68)*'MSXY-TI2S'!$B68+(drdp!E68+drdp!N68)*'MSXY-TI2S'!$C68+(drdp!H68+drdp!Q68)*'MSXY-TI2S'!$D68)</f>
        <v>-2.1717492796512361E-2</v>
      </c>
      <c r="F68" s="20">
        <f>Model!$W$18*((drdp!C68+drdp!L68)*'MSXY-TI2S'!$B68+(drdp!F68+drdp!O68)*'MSXY-TI2S'!$C68+(drdp!I68+drdp!R68)*'MSXY-TI2S'!$D68)</f>
        <v>5.819184656454212E-3</v>
      </c>
      <c r="G68" s="20">
        <f>Model!$W$18*((drdp!D68+drdp!M68)*'MSXY-TI2S'!$B68+(drdp!G68+drdp!P68)*'MSXY-TI2S'!$C68+(drdp!J68+drdp!S68)*'MSXY-TI2S'!$D68)</f>
        <v>0</v>
      </c>
      <c r="H68" s="18">
        <f>Model!$W$18*((drdp!B68)*'MSXY-TI2S'!$B68+(drdp!E68)*'MSXY-TI2S'!$C68+(drdp!H68)*'MSXY-TI2S'!$D68)</f>
        <v>-1.085874639825618E-2</v>
      </c>
      <c r="I68" s="18">
        <f>Model!$W$18*((drdp!C68)*'MSXY-TI2S'!$B68+(drdp!F68)*'MSXY-TI2S'!$C68+(drdp!I68)*'MSXY-TI2S'!$D68)</f>
        <v>2.909592328227106E-3</v>
      </c>
      <c r="J68" s="18">
        <f>Model!$W$18*((drdp!D68)*'MSXY-TI2S'!$B68+(drdp!G68)*'MSXY-TI2S'!$C68+(drdp!J68)*'MSXY-TI2S'!$D68)</f>
        <v>0</v>
      </c>
      <c r="K68" s="21">
        <f>SUM(E$3:E67)+H68</f>
        <v>-0.22582279317795004</v>
      </c>
      <c r="L68" s="21">
        <f>SUM(F$3:F67)+I68</f>
        <v>6.0509035064572149E-2</v>
      </c>
      <c r="M68" s="21">
        <f>SUM(G$3:G67)+J68</f>
        <v>0</v>
      </c>
      <c r="N68" s="19">
        <f t="shared" ref="N68:P131" si="5">K68^2</f>
        <v>5.09959339186912E-2</v>
      </c>
      <c r="O68" s="19">
        <f t="shared" si="5"/>
        <v>3.6613433244456219E-3</v>
      </c>
      <c r="P68" s="19">
        <f t="shared" si="5"/>
        <v>0</v>
      </c>
      <c r="Q68" s="19">
        <f t="shared" ref="Q68:Q131" si="6">K68*L68</f>
        <v>-1.3664319310784203E-2</v>
      </c>
      <c r="R68" s="19">
        <f t="shared" ref="R68:R131" si="7">K68*M68</f>
        <v>0</v>
      </c>
      <c r="S68" s="19">
        <f t="shared" ref="S68:S131" si="8">L68*M68</f>
        <v>0</v>
      </c>
    </row>
    <row r="69" spans="1:19" x14ac:dyDescent="0.25">
      <c r="A69" s="26">
        <f>Wellpath!E69</f>
        <v>1980</v>
      </c>
      <c r="B69" s="22">
        <v>0</v>
      </c>
      <c r="C69" s="22">
        <v>0</v>
      </c>
      <c r="D69" s="22">
        <f>SIN(Wellpath!$O69) * (TAN(Dip) * SIN(Wellpath!$L69) * COS(Wellpath!$L69) - COS(Wellpath!$L69) * COS(Wellpath!$L69) * COS(Wellpath!$O69) - COS(Wellpath!$O69)) / 2</f>
        <v>0.60369999894539295</v>
      </c>
      <c r="E69" s="20">
        <f>Model!$W$18*((drdp!B69+drdp!K69)*'MSXY-TI2S'!$B69+(drdp!E69+drdp!N69)*'MSXY-TI2S'!$C69+(drdp!H69+drdp!Q69)*'MSXY-TI2S'!$D69)</f>
        <v>-2.2056588189616335E-2</v>
      </c>
      <c r="F69" s="20">
        <f>Model!$W$18*((drdp!C69+drdp!L69)*'MSXY-TI2S'!$B69+(drdp!F69+drdp!O69)*'MSXY-TI2S'!$C69+(drdp!I69+drdp!R69)*'MSXY-TI2S'!$D69)</f>
        <v>5.9100449931935358E-3</v>
      </c>
      <c r="G69" s="20">
        <f>Model!$W$18*((drdp!D69+drdp!M69)*'MSXY-TI2S'!$B69+(drdp!G69+drdp!P69)*'MSXY-TI2S'!$C69+(drdp!J69+drdp!S69)*'MSXY-TI2S'!$D69)</f>
        <v>0</v>
      </c>
      <c r="H69" s="18">
        <f>Model!$W$18*((drdp!B69)*'MSXY-TI2S'!$B69+(drdp!E69)*'MSXY-TI2S'!$C69+(drdp!H69)*'MSXY-TI2S'!$D69)</f>
        <v>-1.1028294094808168E-2</v>
      </c>
      <c r="I69" s="18">
        <f>Model!$W$18*((drdp!C69)*'MSXY-TI2S'!$B69+(drdp!F69)*'MSXY-TI2S'!$C69+(drdp!I69)*'MSXY-TI2S'!$D69)</f>
        <v>2.9550224965967679E-3</v>
      </c>
      <c r="J69" s="18">
        <f>Model!$W$18*((drdp!D69)*'MSXY-TI2S'!$B69+(drdp!G69)*'MSXY-TI2S'!$C69+(drdp!J69)*'MSXY-TI2S'!$D69)</f>
        <v>0</v>
      </c>
      <c r="K69" s="21">
        <f>SUM(E$3:E68)+H69</f>
        <v>-0.24770983367101437</v>
      </c>
      <c r="L69" s="21">
        <f>SUM(F$3:F68)+I69</f>
        <v>6.6373649889396022E-2</v>
      </c>
      <c r="M69" s="21">
        <f>SUM(G$3:G68)+J69</f>
        <v>0</v>
      </c>
      <c r="N69" s="19">
        <f t="shared" si="5"/>
        <v>6.1360161697321607E-2</v>
      </c>
      <c r="O69" s="19">
        <f t="shared" si="5"/>
        <v>4.4054613996401207E-3</v>
      </c>
      <c r="P69" s="19">
        <f t="shared" si="5"/>
        <v>0</v>
      </c>
      <c r="Q69" s="19">
        <f t="shared" si="6"/>
        <v>-1.6441405774240431E-2</v>
      </c>
      <c r="R69" s="19">
        <f t="shared" si="7"/>
        <v>0</v>
      </c>
      <c r="S69" s="19">
        <f t="shared" si="8"/>
        <v>0</v>
      </c>
    </row>
    <row r="70" spans="1:19" x14ac:dyDescent="0.25">
      <c r="A70" s="26">
        <f>Wellpath!E70</f>
        <v>2010</v>
      </c>
      <c r="B70" s="22">
        <v>0</v>
      </c>
      <c r="C70" s="22">
        <v>0</v>
      </c>
      <c r="D70" s="22">
        <f>SIN(Wellpath!$O70) * (TAN(Dip) * SIN(Wellpath!$L70) * COS(Wellpath!$L70) - COS(Wellpath!$L70) * COS(Wellpath!$L70) * COS(Wellpath!$O70) - COS(Wellpath!$O70)) / 2</f>
        <v>0.59231070600847457</v>
      </c>
      <c r="E70" s="20">
        <f>Model!$W$18*((drdp!B70+drdp!K70)*'MSXY-TI2S'!$B70+(drdp!E70+drdp!N70)*'MSXY-TI2S'!$C70+(drdp!H70+drdp!Q70)*'MSXY-TI2S'!$D70)</f>
        <v>-2.2217349279900218E-2</v>
      </c>
      <c r="F70" s="20">
        <f>Model!$W$18*((drdp!C70+drdp!L70)*'MSXY-TI2S'!$B70+(drdp!F70+drdp!O70)*'MSXY-TI2S'!$C70+(drdp!I70+drdp!R70)*'MSXY-TI2S'!$D70)</f>
        <v>5.9531207975094475E-3</v>
      </c>
      <c r="G70" s="20">
        <f>Model!$W$18*((drdp!D70+drdp!M70)*'MSXY-TI2S'!$B70+(drdp!G70+drdp!P70)*'MSXY-TI2S'!$C70+(drdp!J70+drdp!S70)*'MSXY-TI2S'!$D70)</f>
        <v>0</v>
      </c>
      <c r="H70" s="18">
        <f>Model!$W$18*((drdp!B70)*'MSXY-TI2S'!$B70+(drdp!E70)*'MSXY-TI2S'!$C70+(drdp!H70)*'MSXY-TI2S'!$D70)</f>
        <v>-1.1108674639950109E-2</v>
      </c>
      <c r="I70" s="18">
        <f>Model!$W$18*((drdp!C70)*'MSXY-TI2S'!$B70+(drdp!F70)*'MSXY-TI2S'!$C70+(drdp!I70)*'MSXY-TI2S'!$D70)</f>
        <v>2.9765603987547237E-3</v>
      </c>
      <c r="J70" s="18">
        <f>Model!$W$18*((drdp!D70)*'MSXY-TI2S'!$B70+(drdp!G70)*'MSXY-TI2S'!$C70+(drdp!J70)*'MSXY-TI2S'!$D70)</f>
        <v>0</v>
      </c>
      <c r="K70" s="21">
        <f>SUM(E$3:E69)+H70</f>
        <v>-0.26984680240577269</v>
      </c>
      <c r="L70" s="21">
        <f>SUM(F$3:F69)+I70</f>
        <v>7.2305232784747514E-2</v>
      </c>
      <c r="M70" s="21">
        <f>SUM(G$3:G69)+J70</f>
        <v>0</v>
      </c>
      <c r="N70" s="19">
        <f t="shared" si="5"/>
        <v>7.2817296768620129E-2</v>
      </c>
      <c r="O70" s="19">
        <f t="shared" si="5"/>
        <v>5.2280466880565268E-3</v>
      </c>
      <c r="P70" s="19">
        <f t="shared" si="5"/>
        <v>0</v>
      </c>
      <c r="Q70" s="19">
        <f t="shared" si="6"/>
        <v>-1.9511335864169161E-2</v>
      </c>
      <c r="R70" s="19">
        <f t="shared" si="7"/>
        <v>0</v>
      </c>
      <c r="S70" s="19">
        <f t="shared" si="8"/>
        <v>0</v>
      </c>
    </row>
    <row r="71" spans="1:19" x14ac:dyDescent="0.25">
      <c r="A71" s="26">
        <f>Wellpath!E71</f>
        <v>2040</v>
      </c>
      <c r="B71" s="22">
        <v>0</v>
      </c>
      <c r="C71" s="22">
        <v>0</v>
      </c>
      <c r="D71" s="22">
        <f>SIN(Wellpath!$O71) * (TAN(Dip) * SIN(Wellpath!$L71) * COS(Wellpath!$L71) - COS(Wellpath!$L71) * COS(Wellpath!$L71) * COS(Wellpath!$O71) - COS(Wellpath!$O71)) / 2</f>
        <v>0.57735134272532218</v>
      </c>
      <c r="E71" s="20">
        <f>Model!$W$18*((drdp!B71+drdp!K71)*'MSXY-TI2S'!$B71+(drdp!E71+drdp!N71)*'MSXY-TI2S'!$C71+(drdp!H71+drdp!Q71)*'MSXY-TI2S'!$D71)</f>
        <v>-2.2192151531729765E-2</v>
      </c>
      <c r="F71" s="20">
        <f>Model!$W$18*((drdp!C71+drdp!L71)*'MSXY-TI2S'!$B71+(drdp!F71+drdp!O71)*'MSXY-TI2S'!$C71+(drdp!I71+drdp!R71)*'MSXY-TI2S'!$D71)</f>
        <v>5.9463690812360925E-3</v>
      </c>
      <c r="G71" s="20">
        <f>Model!$W$18*((drdp!D71+drdp!M71)*'MSXY-TI2S'!$B71+(drdp!G71+drdp!P71)*'MSXY-TI2S'!$C71+(drdp!J71+drdp!S71)*'MSXY-TI2S'!$D71)</f>
        <v>0</v>
      </c>
      <c r="H71" s="18">
        <f>Model!$W$18*((drdp!B71)*'MSXY-TI2S'!$B71+(drdp!E71)*'MSXY-TI2S'!$C71+(drdp!H71)*'MSXY-TI2S'!$D71)</f>
        <v>-1.1096075765864882E-2</v>
      </c>
      <c r="I71" s="18">
        <f>Model!$W$18*((drdp!C71)*'MSXY-TI2S'!$B71+(drdp!F71)*'MSXY-TI2S'!$C71+(drdp!I71)*'MSXY-TI2S'!$D71)</f>
        <v>2.9731845406180462E-3</v>
      </c>
      <c r="J71" s="18">
        <f>Model!$W$18*((drdp!D71)*'MSXY-TI2S'!$B71+(drdp!G71)*'MSXY-TI2S'!$C71+(drdp!J71)*'MSXY-TI2S'!$D71)</f>
        <v>0</v>
      </c>
      <c r="K71" s="21">
        <f>SUM(E$3:E70)+H71</f>
        <v>-0.29205155281158768</v>
      </c>
      <c r="L71" s="21">
        <f>SUM(F$3:F70)+I71</f>
        <v>7.8254977724120281E-2</v>
      </c>
      <c r="M71" s="21">
        <f>SUM(G$3:G70)+J71</f>
        <v>0</v>
      </c>
      <c r="N71" s="19">
        <f t="shared" si="5"/>
        <v>8.5294109499659584E-2</v>
      </c>
      <c r="O71" s="19">
        <f t="shared" si="5"/>
        <v>6.1238415386025615E-3</v>
      </c>
      <c r="P71" s="19">
        <f t="shared" si="5"/>
        <v>0</v>
      </c>
      <c r="Q71" s="19">
        <f t="shared" si="6"/>
        <v>-2.2854487759565532E-2</v>
      </c>
      <c r="R71" s="19">
        <f t="shared" si="7"/>
        <v>0</v>
      </c>
      <c r="S71" s="19">
        <f t="shared" si="8"/>
        <v>0</v>
      </c>
    </row>
    <row r="72" spans="1:19" x14ac:dyDescent="0.25">
      <c r="A72" s="26">
        <f>Wellpath!E72</f>
        <v>2070</v>
      </c>
      <c r="B72" s="22">
        <v>0</v>
      </c>
      <c r="C72" s="22">
        <v>0</v>
      </c>
      <c r="D72" s="22">
        <f>SIN(Wellpath!$O72) * (TAN(Dip) * SIN(Wellpath!$L72) * COS(Wellpath!$L72) - COS(Wellpath!$L72) * COS(Wellpath!$L72) * COS(Wellpath!$O72) - COS(Wellpath!$O72)) / 2</f>
        <v>0.55889478961014127</v>
      </c>
      <c r="E72" s="20">
        <f>Model!$W$18*((drdp!B72+drdp!K72)*'MSXY-TI2S'!$B72+(drdp!E72+drdp!N72)*'MSXY-TI2S'!$C72+(drdp!H72+drdp!Q72)*'MSXY-TI2S'!$D72)</f>
        <v>-2.1975337808369511E-2</v>
      </c>
      <c r="F72" s="20">
        <f>Model!$W$18*((drdp!C72+drdp!L72)*'MSXY-TI2S'!$B72+(drdp!F72+drdp!O72)*'MSXY-TI2S'!$C72+(drdp!I72+drdp!R72)*'MSXY-TI2S'!$D72)</f>
        <v>5.8882740191537287E-3</v>
      </c>
      <c r="G72" s="20">
        <f>Model!$W$18*((drdp!D72+drdp!M72)*'MSXY-TI2S'!$B72+(drdp!G72+drdp!P72)*'MSXY-TI2S'!$C72+(drdp!J72+drdp!S72)*'MSXY-TI2S'!$D72)</f>
        <v>0</v>
      </c>
      <c r="H72" s="18">
        <f>Model!$W$18*((drdp!B72)*'MSXY-TI2S'!$B72+(drdp!E72)*'MSXY-TI2S'!$C72+(drdp!H72)*'MSXY-TI2S'!$D72)</f>
        <v>-1.0987668904184756E-2</v>
      </c>
      <c r="I72" s="18">
        <f>Model!$W$18*((drdp!C72)*'MSXY-TI2S'!$B72+(drdp!F72)*'MSXY-TI2S'!$C72+(drdp!I72)*'MSXY-TI2S'!$D72)</f>
        <v>2.9441370095768644E-3</v>
      </c>
      <c r="J72" s="18">
        <f>Model!$W$18*((drdp!D72)*'MSXY-TI2S'!$B72+(drdp!G72)*'MSXY-TI2S'!$C72+(drdp!J72)*'MSXY-TI2S'!$D72)</f>
        <v>0</v>
      </c>
      <c r="K72" s="21">
        <f>SUM(E$3:E71)+H72</f>
        <v>-0.31413529748163727</v>
      </c>
      <c r="L72" s="21">
        <f>SUM(F$3:F71)+I72</f>
        <v>8.4172299274315202E-2</v>
      </c>
      <c r="M72" s="21">
        <f>SUM(G$3:G71)+J72</f>
        <v>0</v>
      </c>
      <c r="N72" s="19">
        <f t="shared" si="5"/>
        <v>9.8680985123876741E-2</v>
      </c>
      <c r="O72" s="19">
        <f t="shared" si="5"/>
        <v>7.0849759651248831E-3</v>
      </c>
      <c r="P72" s="19">
        <f t="shared" si="5"/>
        <v>0</v>
      </c>
      <c r="Q72" s="19">
        <f t="shared" si="6"/>
        <v>-2.6441490272250408E-2</v>
      </c>
      <c r="R72" s="19">
        <f t="shared" si="7"/>
        <v>0</v>
      </c>
      <c r="S72" s="19">
        <f t="shared" si="8"/>
        <v>0</v>
      </c>
    </row>
    <row r="73" spans="1:19" x14ac:dyDescent="0.25">
      <c r="A73" s="26">
        <f>Wellpath!E73</f>
        <v>2100</v>
      </c>
      <c r="B73" s="22">
        <v>0</v>
      </c>
      <c r="C73" s="22">
        <v>0</v>
      </c>
      <c r="D73" s="22">
        <f>SIN(Wellpath!$O73) * (TAN(Dip) * SIN(Wellpath!$L73) * COS(Wellpath!$L73) - COS(Wellpath!$L73) * COS(Wellpath!$L73) * COS(Wellpath!$O73) - COS(Wellpath!$O73)) / 2</f>
        <v>0.53703096513446313</v>
      </c>
      <c r="E73" s="20">
        <f>Model!$W$18*((drdp!B73+drdp!K73)*'MSXY-TI2S'!$B73+(drdp!E73+drdp!N73)*'MSXY-TI2S'!$C73+(drdp!H73+drdp!Q73)*'MSXY-TI2S'!$D73)</f>
        <v>-2.1563287581457379E-2</v>
      </c>
      <c r="F73" s="20">
        <f>Model!$W$18*((drdp!C73+drdp!L73)*'MSXY-TI2S'!$B73+(drdp!F73+drdp!O73)*'MSXY-TI2S'!$C73+(drdp!I73+drdp!R73)*'MSXY-TI2S'!$D73)</f>
        <v>5.7778654936115606E-3</v>
      </c>
      <c r="G73" s="20">
        <f>Model!$W$18*((drdp!D73+drdp!M73)*'MSXY-TI2S'!$B73+(drdp!G73+drdp!P73)*'MSXY-TI2S'!$C73+(drdp!J73+drdp!S73)*'MSXY-TI2S'!$D73)</f>
        <v>0</v>
      </c>
      <c r="H73" s="18">
        <f>Model!$W$18*((drdp!B73)*'MSXY-TI2S'!$B73+(drdp!E73)*'MSXY-TI2S'!$C73+(drdp!H73)*'MSXY-TI2S'!$D73)</f>
        <v>-1.078164379072869E-2</v>
      </c>
      <c r="I73" s="18">
        <f>Model!$W$18*((drdp!C73)*'MSXY-TI2S'!$B73+(drdp!F73)*'MSXY-TI2S'!$C73+(drdp!I73)*'MSXY-TI2S'!$D73)</f>
        <v>2.8889327468057803E-3</v>
      </c>
      <c r="J73" s="18">
        <f>Model!$W$18*((drdp!D73)*'MSXY-TI2S'!$B73+(drdp!G73)*'MSXY-TI2S'!$C73+(drdp!J73)*'MSXY-TI2S'!$D73)</f>
        <v>0</v>
      </c>
      <c r="K73" s="21">
        <f>SUM(E$3:E72)+H73</f>
        <v>-0.33590461017655077</v>
      </c>
      <c r="L73" s="21">
        <f>SUM(F$3:F72)+I73</f>
        <v>9.0005369030697849E-2</v>
      </c>
      <c r="M73" s="21">
        <f>SUM(G$3:G72)+J73</f>
        <v>0</v>
      </c>
      <c r="N73" s="19">
        <f t="shared" si="5"/>
        <v>0.11283190713786054</v>
      </c>
      <c r="O73" s="19">
        <f t="shared" si="5"/>
        <v>8.1009664543521039E-3</v>
      </c>
      <c r="P73" s="19">
        <f t="shared" si="5"/>
        <v>0</v>
      </c>
      <c r="Q73" s="19">
        <f t="shared" si="6"/>
        <v>-3.0233218398053156E-2</v>
      </c>
      <c r="R73" s="19">
        <f t="shared" si="7"/>
        <v>0</v>
      </c>
      <c r="S73" s="19">
        <f t="shared" si="8"/>
        <v>0</v>
      </c>
    </row>
    <row r="74" spans="1:19" x14ac:dyDescent="0.25">
      <c r="A74" s="26">
        <f>Wellpath!E74</f>
        <v>2130</v>
      </c>
      <c r="B74" s="22">
        <v>0</v>
      </c>
      <c r="C74" s="22">
        <v>0</v>
      </c>
      <c r="D74" s="22">
        <f>SIN(Wellpath!$O74) * (TAN(Dip) * SIN(Wellpath!$L74) * COS(Wellpath!$L74) - COS(Wellpath!$L74) * COS(Wellpath!$L74) * COS(Wellpath!$O74) - COS(Wellpath!$O74)) / 2</f>
        <v>0.53703096513446313</v>
      </c>
      <c r="E74" s="20">
        <f>Model!$W$18*((drdp!B74+drdp!K74)*'MSXY-TI2S'!$B74+(drdp!E74+drdp!N74)*'MSXY-TI2S'!$C74+(drdp!H74+drdp!Q74)*'MSXY-TI2S'!$D74)</f>
        <v>-2.1563287581457379E-2</v>
      </c>
      <c r="F74" s="20">
        <f>Model!$W$18*((drdp!C74+drdp!L74)*'MSXY-TI2S'!$B74+(drdp!F74+drdp!O74)*'MSXY-TI2S'!$C74+(drdp!I74+drdp!R74)*'MSXY-TI2S'!$D74)</f>
        <v>5.7778654936115606E-3</v>
      </c>
      <c r="G74" s="20">
        <f>Model!$W$18*((drdp!D74+drdp!M74)*'MSXY-TI2S'!$B74+(drdp!G74+drdp!P74)*'MSXY-TI2S'!$C74+(drdp!J74+drdp!S74)*'MSXY-TI2S'!$D74)</f>
        <v>0</v>
      </c>
      <c r="H74" s="18">
        <f>Model!$W$18*((drdp!B74)*'MSXY-TI2S'!$B74+(drdp!E74)*'MSXY-TI2S'!$C74+(drdp!H74)*'MSXY-TI2S'!$D74)</f>
        <v>-1.078164379072869E-2</v>
      </c>
      <c r="I74" s="18">
        <f>Model!$W$18*((drdp!C74)*'MSXY-TI2S'!$B74+(drdp!F74)*'MSXY-TI2S'!$C74+(drdp!I74)*'MSXY-TI2S'!$D74)</f>
        <v>2.8889327468057803E-3</v>
      </c>
      <c r="J74" s="18">
        <f>Model!$W$18*((drdp!D74)*'MSXY-TI2S'!$B74+(drdp!G74)*'MSXY-TI2S'!$C74+(drdp!J74)*'MSXY-TI2S'!$D74)</f>
        <v>0</v>
      </c>
      <c r="K74" s="21">
        <f>SUM(E$3:E73)+H74</f>
        <v>-0.35746789775800814</v>
      </c>
      <c r="L74" s="21">
        <f>SUM(F$3:F73)+I74</f>
        <v>9.578323452430941E-2</v>
      </c>
      <c r="M74" s="21">
        <f>SUM(G$3:G73)+J74</f>
        <v>0</v>
      </c>
      <c r="N74" s="19">
        <f t="shared" si="5"/>
        <v>0.12778329792752977</v>
      </c>
      <c r="O74" s="19">
        <f t="shared" si="5"/>
        <v>9.174428015938858E-3</v>
      </c>
      <c r="P74" s="19">
        <f t="shared" si="5"/>
        <v>0</v>
      </c>
      <c r="Q74" s="19">
        <f t="shared" si="6"/>
        <v>-3.4239431485867153E-2</v>
      </c>
      <c r="R74" s="19">
        <f t="shared" si="7"/>
        <v>0</v>
      </c>
      <c r="S74" s="19">
        <f t="shared" si="8"/>
        <v>0</v>
      </c>
    </row>
    <row r="75" spans="1:19" x14ac:dyDescent="0.25">
      <c r="A75" s="26">
        <f>Wellpath!E75</f>
        <v>2160</v>
      </c>
      <c r="B75" s="22">
        <v>0</v>
      </c>
      <c r="C75" s="22">
        <v>0</v>
      </c>
      <c r="D75" s="22">
        <f>SIN(Wellpath!$O75) * (TAN(Dip) * SIN(Wellpath!$L75) * COS(Wellpath!$L75) - COS(Wellpath!$L75) * COS(Wellpath!$L75) * COS(Wellpath!$O75) - COS(Wellpath!$O75)) / 2</f>
        <v>0.53703096513446313</v>
      </c>
      <c r="E75" s="20">
        <f>Model!$W$18*((drdp!B75+drdp!K75)*'MSXY-TI2S'!$B75+(drdp!E75+drdp!N75)*'MSXY-TI2S'!$C75+(drdp!H75+drdp!Q75)*'MSXY-TI2S'!$D75)</f>
        <v>-2.1563287581457379E-2</v>
      </c>
      <c r="F75" s="20">
        <f>Model!$W$18*((drdp!C75+drdp!L75)*'MSXY-TI2S'!$B75+(drdp!F75+drdp!O75)*'MSXY-TI2S'!$C75+(drdp!I75+drdp!R75)*'MSXY-TI2S'!$D75)</f>
        <v>5.7778654936115606E-3</v>
      </c>
      <c r="G75" s="20">
        <f>Model!$W$18*((drdp!D75+drdp!M75)*'MSXY-TI2S'!$B75+(drdp!G75+drdp!P75)*'MSXY-TI2S'!$C75+(drdp!J75+drdp!S75)*'MSXY-TI2S'!$D75)</f>
        <v>0</v>
      </c>
      <c r="H75" s="18">
        <f>Model!$W$18*((drdp!B75)*'MSXY-TI2S'!$B75+(drdp!E75)*'MSXY-TI2S'!$C75+(drdp!H75)*'MSXY-TI2S'!$D75)</f>
        <v>-1.078164379072869E-2</v>
      </c>
      <c r="I75" s="18">
        <f>Model!$W$18*((drdp!C75)*'MSXY-TI2S'!$B75+(drdp!F75)*'MSXY-TI2S'!$C75+(drdp!I75)*'MSXY-TI2S'!$D75)</f>
        <v>2.8889327468057803E-3</v>
      </c>
      <c r="J75" s="18">
        <f>Model!$W$18*((drdp!D75)*'MSXY-TI2S'!$B75+(drdp!G75)*'MSXY-TI2S'!$C75+(drdp!J75)*'MSXY-TI2S'!$D75)</f>
        <v>0</v>
      </c>
      <c r="K75" s="21">
        <f>SUM(E$3:E74)+H75</f>
        <v>-0.3790311853394655</v>
      </c>
      <c r="L75" s="21">
        <f>SUM(F$3:F74)+I75</f>
        <v>0.10156110001792097</v>
      </c>
      <c r="M75" s="21">
        <f>SUM(G$3:G74)+J75</f>
        <v>0</v>
      </c>
      <c r="N75" s="19">
        <f t="shared" si="5"/>
        <v>0.14366463945984026</v>
      </c>
      <c r="O75" s="19">
        <f t="shared" si="5"/>
        <v>1.0314657036850148E-2</v>
      </c>
      <c r="P75" s="19">
        <f t="shared" si="5"/>
        <v>0</v>
      </c>
      <c r="Q75" s="19">
        <f t="shared" si="6"/>
        <v>-3.84948241241726E-2</v>
      </c>
      <c r="R75" s="19">
        <f t="shared" si="7"/>
        <v>0</v>
      </c>
      <c r="S75" s="19">
        <f t="shared" si="8"/>
        <v>0</v>
      </c>
    </row>
    <row r="76" spans="1:19" x14ac:dyDescent="0.25">
      <c r="A76" s="26">
        <f>Wellpath!E76</f>
        <v>2190</v>
      </c>
      <c r="B76" s="22">
        <v>0</v>
      </c>
      <c r="C76" s="22">
        <v>0</v>
      </c>
      <c r="D76" s="22">
        <f>SIN(Wellpath!$O76) * (TAN(Dip) * SIN(Wellpath!$L76) * COS(Wellpath!$L76) - COS(Wellpath!$L76) * COS(Wellpath!$L76) * COS(Wellpath!$O76) - COS(Wellpath!$O76)) / 2</f>
        <v>0.53703096513446313</v>
      </c>
      <c r="E76" s="20">
        <f>Model!$W$18*((drdp!B76+drdp!K76)*'MSXY-TI2S'!$B76+(drdp!E76+drdp!N76)*'MSXY-TI2S'!$C76+(drdp!H76+drdp!Q76)*'MSXY-TI2S'!$D76)</f>
        <v>-2.1563287581457379E-2</v>
      </c>
      <c r="F76" s="20">
        <f>Model!$W$18*((drdp!C76+drdp!L76)*'MSXY-TI2S'!$B76+(drdp!F76+drdp!O76)*'MSXY-TI2S'!$C76+(drdp!I76+drdp!R76)*'MSXY-TI2S'!$D76)</f>
        <v>5.7778654936115606E-3</v>
      </c>
      <c r="G76" s="20">
        <f>Model!$W$18*((drdp!D76+drdp!M76)*'MSXY-TI2S'!$B76+(drdp!G76+drdp!P76)*'MSXY-TI2S'!$C76+(drdp!J76+drdp!S76)*'MSXY-TI2S'!$D76)</f>
        <v>0</v>
      </c>
      <c r="H76" s="18">
        <f>Model!$W$18*((drdp!B76)*'MSXY-TI2S'!$B76+(drdp!E76)*'MSXY-TI2S'!$C76+(drdp!H76)*'MSXY-TI2S'!$D76)</f>
        <v>-1.078164379072869E-2</v>
      </c>
      <c r="I76" s="18">
        <f>Model!$W$18*((drdp!C76)*'MSXY-TI2S'!$B76+(drdp!F76)*'MSXY-TI2S'!$C76+(drdp!I76)*'MSXY-TI2S'!$D76)</f>
        <v>2.8889327468057803E-3</v>
      </c>
      <c r="J76" s="18">
        <f>Model!$W$18*((drdp!D76)*'MSXY-TI2S'!$B76+(drdp!G76)*'MSXY-TI2S'!$C76+(drdp!J76)*'MSXY-TI2S'!$D76)</f>
        <v>0</v>
      </c>
      <c r="K76" s="21">
        <f>SUM(E$3:E75)+H76</f>
        <v>-0.40059447292092287</v>
      </c>
      <c r="L76" s="21">
        <f>SUM(F$3:F75)+I76</f>
        <v>0.10733896551153253</v>
      </c>
      <c r="M76" s="21">
        <f>SUM(G$3:G75)+J76</f>
        <v>0</v>
      </c>
      <c r="N76" s="19">
        <f t="shared" si="5"/>
        <v>0.16047593173479202</v>
      </c>
      <c r="O76" s="19">
        <f t="shared" si="5"/>
        <v>1.1521653517085971E-2</v>
      </c>
      <c r="P76" s="19">
        <f t="shared" si="5"/>
        <v>0</v>
      </c>
      <c r="Q76" s="19">
        <f t="shared" si="6"/>
        <v>-4.2999396312969493E-2</v>
      </c>
      <c r="R76" s="19">
        <f t="shared" si="7"/>
        <v>0</v>
      </c>
      <c r="S76" s="19">
        <f t="shared" si="8"/>
        <v>0</v>
      </c>
    </row>
    <row r="77" spans="1:19" x14ac:dyDescent="0.25">
      <c r="A77" s="26">
        <f>Wellpath!E77</f>
        <v>2220</v>
      </c>
      <c r="B77" s="22">
        <v>0</v>
      </c>
      <c r="C77" s="22">
        <v>0</v>
      </c>
      <c r="D77" s="22">
        <f>SIN(Wellpath!$O77) * (TAN(Dip) * SIN(Wellpath!$L77) * COS(Wellpath!$L77) - COS(Wellpath!$L77) * COS(Wellpath!$L77) * COS(Wellpath!$O77) - COS(Wellpath!$O77)) / 2</f>
        <v>0.53703096513446313</v>
      </c>
      <c r="E77" s="20">
        <f>Model!$W$18*((drdp!B77+drdp!K77)*'MSXY-TI2S'!$B77+(drdp!E77+drdp!N77)*'MSXY-TI2S'!$C77+(drdp!H77+drdp!Q77)*'MSXY-TI2S'!$D77)</f>
        <v>-2.1563287581457379E-2</v>
      </c>
      <c r="F77" s="20">
        <f>Model!$W$18*((drdp!C77+drdp!L77)*'MSXY-TI2S'!$B77+(drdp!F77+drdp!O77)*'MSXY-TI2S'!$C77+(drdp!I77+drdp!R77)*'MSXY-TI2S'!$D77)</f>
        <v>5.7778654936115606E-3</v>
      </c>
      <c r="G77" s="20">
        <f>Model!$W$18*((drdp!D77+drdp!M77)*'MSXY-TI2S'!$B77+(drdp!G77+drdp!P77)*'MSXY-TI2S'!$C77+(drdp!J77+drdp!S77)*'MSXY-TI2S'!$D77)</f>
        <v>0</v>
      </c>
      <c r="H77" s="18">
        <f>Model!$W$18*((drdp!B77)*'MSXY-TI2S'!$B77+(drdp!E77)*'MSXY-TI2S'!$C77+(drdp!H77)*'MSXY-TI2S'!$D77)</f>
        <v>-1.078164379072869E-2</v>
      </c>
      <c r="I77" s="18">
        <f>Model!$W$18*((drdp!C77)*'MSXY-TI2S'!$B77+(drdp!F77)*'MSXY-TI2S'!$C77+(drdp!I77)*'MSXY-TI2S'!$D77)</f>
        <v>2.8889327468057803E-3</v>
      </c>
      <c r="J77" s="18">
        <f>Model!$W$18*((drdp!D77)*'MSXY-TI2S'!$B77+(drdp!G77)*'MSXY-TI2S'!$C77+(drdp!J77)*'MSXY-TI2S'!$D77)</f>
        <v>0</v>
      </c>
      <c r="K77" s="21">
        <f>SUM(E$3:E76)+H77</f>
        <v>-0.42215776050238024</v>
      </c>
      <c r="L77" s="21">
        <f>SUM(F$3:F76)+I77</f>
        <v>0.11311683100514409</v>
      </c>
      <c r="M77" s="21">
        <f>SUM(G$3:G76)+J77</f>
        <v>0</v>
      </c>
      <c r="N77" s="19">
        <f t="shared" si="5"/>
        <v>0.17821717475238502</v>
      </c>
      <c r="O77" s="19">
        <f t="shared" si="5"/>
        <v>1.2795417456646328E-2</v>
      </c>
      <c r="P77" s="19">
        <f t="shared" si="5"/>
        <v>0</v>
      </c>
      <c r="Q77" s="19">
        <f t="shared" si="6"/>
        <v>-4.7753148052257839E-2</v>
      </c>
      <c r="R77" s="19">
        <f t="shared" si="7"/>
        <v>0</v>
      </c>
      <c r="S77" s="19">
        <f t="shared" si="8"/>
        <v>0</v>
      </c>
    </row>
    <row r="78" spans="1:19" x14ac:dyDescent="0.25">
      <c r="A78" s="26">
        <f>Wellpath!E78</f>
        <v>2250</v>
      </c>
      <c r="B78" s="22">
        <v>0</v>
      </c>
      <c r="C78" s="22">
        <v>0</v>
      </c>
      <c r="D78" s="22">
        <f>SIN(Wellpath!$O78) * (TAN(Dip) * SIN(Wellpath!$L78) * COS(Wellpath!$L78) - COS(Wellpath!$L78) * COS(Wellpath!$L78) * COS(Wellpath!$O78) - COS(Wellpath!$O78)) / 2</f>
        <v>0.53703096513446313</v>
      </c>
      <c r="E78" s="20">
        <f>Model!$W$18*((drdp!B78+drdp!K78)*'MSXY-TI2S'!$B78+(drdp!E78+drdp!N78)*'MSXY-TI2S'!$C78+(drdp!H78+drdp!Q78)*'MSXY-TI2S'!$D78)</f>
        <v>-2.1563287581457379E-2</v>
      </c>
      <c r="F78" s="20">
        <f>Model!$W$18*((drdp!C78+drdp!L78)*'MSXY-TI2S'!$B78+(drdp!F78+drdp!O78)*'MSXY-TI2S'!$C78+(drdp!I78+drdp!R78)*'MSXY-TI2S'!$D78)</f>
        <v>5.7778654936115606E-3</v>
      </c>
      <c r="G78" s="20">
        <f>Model!$W$18*((drdp!D78+drdp!M78)*'MSXY-TI2S'!$B78+(drdp!G78+drdp!P78)*'MSXY-TI2S'!$C78+(drdp!J78+drdp!S78)*'MSXY-TI2S'!$D78)</f>
        <v>0</v>
      </c>
      <c r="H78" s="18">
        <f>Model!$W$18*((drdp!B78)*'MSXY-TI2S'!$B78+(drdp!E78)*'MSXY-TI2S'!$C78+(drdp!H78)*'MSXY-TI2S'!$D78)</f>
        <v>-1.078164379072869E-2</v>
      </c>
      <c r="I78" s="18">
        <f>Model!$W$18*((drdp!C78)*'MSXY-TI2S'!$B78+(drdp!F78)*'MSXY-TI2S'!$C78+(drdp!I78)*'MSXY-TI2S'!$D78)</f>
        <v>2.8889327468057803E-3</v>
      </c>
      <c r="J78" s="18">
        <f>Model!$W$18*((drdp!D78)*'MSXY-TI2S'!$B78+(drdp!G78)*'MSXY-TI2S'!$C78+(drdp!J78)*'MSXY-TI2S'!$D78)</f>
        <v>0</v>
      </c>
      <c r="K78" s="21">
        <f>SUM(E$3:E77)+H78</f>
        <v>-0.44372104808383761</v>
      </c>
      <c r="L78" s="21">
        <f>SUM(F$3:F77)+I78</f>
        <v>0.11889469649875566</v>
      </c>
      <c r="M78" s="21">
        <f>SUM(G$3:G77)+J78</f>
        <v>0</v>
      </c>
      <c r="N78" s="19">
        <f t="shared" si="5"/>
        <v>0.19688836851261932</v>
      </c>
      <c r="O78" s="19">
        <f t="shared" si="5"/>
        <v>1.4135948855531221E-2</v>
      </c>
      <c r="P78" s="19">
        <f t="shared" si="5"/>
        <v>0</v>
      </c>
      <c r="Q78" s="19">
        <f t="shared" si="6"/>
        <v>-5.2756079342037639E-2</v>
      </c>
      <c r="R78" s="19">
        <f t="shared" si="7"/>
        <v>0</v>
      </c>
      <c r="S78" s="19">
        <f t="shared" si="8"/>
        <v>0</v>
      </c>
    </row>
    <row r="79" spans="1:19" x14ac:dyDescent="0.25">
      <c r="A79" s="26">
        <f>Wellpath!E79</f>
        <v>2280</v>
      </c>
      <c r="B79" s="22">
        <v>0</v>
      </c>
      <c r="C79" s="22">
        <v>0</v>
      </c>
      <c r="D79" s="22">
        <f>SIN(Wellpath!$O79) * (TAN(Dip) * SIN(Wellpath!$L79) * COS(Wellpath!$L79) - COS(Wellpath!$L79) * COS(Wellpath!$L79) * COS(Wellpath!$O79) - COS(Wellpath!$O79)) / 2</f>
        <v>0.53703096513446313</v>
      </c>
      <c r="E79" s="20">
        <f>Model!$W$18*((drdp!B79+drdp!K79)*'MSXY-TI2S'!$B79+(drdp!E79+drdp!N79)*'MSXY-TI2S'!$C79+(drdp!H79+drdp!Q79)*'MSXY-TI2S'!$D79)</f>
        <v>-2.1563287581457379E-2</v>
      </c>
      <c r="F79" s="20">
        <f>Model!$W$18*((drdp!C79+drdp!L79)*'MSXY-TI2S'!$B79+(drdp!F79+drdp!O79)*'MSXY-TI2S'!$C79+(drdp!I79+drdp!R79)*'MSXY-TI2S'!$D79)</f>
        <v>5.7778654936115606E-3</v>
      </c>
      <c r="G79" s="20">
        <f>Model!$W$18*((drdp!D79+drdp!M79)*'MSXY-TI2S'!$B79+(drdp!G79+drdp!P79)*'MSXY-TI2S'!$C79+(drdp!J79+drdp!S79)*'MSXY-TI2S'!$D79)</f>
        <v>0</v>
      </c>
      <c r="H79" s="18">
        <f>Model!$W$18*((drdp!B79)*'MSXY-TI2S'!$B79+(drdp!E79)*'MSXY-TI2S'!$C79+(drdp!H79)*'MSXY-TI2S'!$D79)</f>
        <v>-1.078164379072869E-2</v>
      </c>
      <c r="I79" s="18">
        <f>Model!$W$18*((drdp!C79)*'MSXY-TI2S'!$B79+(drdp!F79)*'MSXY-TI2S'!$C79+(drdp!I79)*'MSXY-TI2S'!$D79)</f>
        <v>2.8889327468057803E-3</v>
      </c>
      <c r="J79" s="18">
        <f>Model!$W$18*((drdp!D79)*'MSXY-TI2S'!$B79+(drdp!G79)*'MSXY-TI2S'!$C79+(drdp!J79)*'MSXY-TI2S'!$D79)</f>
        <v>0</v>
      </c>
      <c r="K79" s="21">
        <f>SUM(E$3:E78)+H79</f>
        <v>-0.46528433566529498</v>
      </c>
      <c r="L79" s="21">
        <f>SUM(F$3:F78)+I79</f>
        <v>0.12467256199236722</v>
      </c>
      <c r="M79" s="21">
        <f>SUM(G$3:G78)+J79</f>
        <v>0</v>
      </c>
      <c r="N79" s="19">
        <f t="shared" si="5"/>
        <v>0.21648951301549488</v>
      </c>
      <c r="O79" s="19">
        <f t="shared" si="5"/>
        <v>1.5543247713740646E-2</v>
      </c>
      <c r="P79" s="19">
        <f t="shared" si="5"/>
        <v>0</v>
      </c>
      <c r="Q79" s="19">
        <f t="shared" si="6"/>
        <v>-5.8008190182308884E-2</v>
      </c>
      <c r="R79" s="19">
        <f t="shared" si="7"/>
        <v>0</v>
      </c>
      <c r="S79" s="19">
        <f t="shared" si="8"/>
        <v>0</v>
      </c>
    </row>
    <row r="80" spans="1:19" x14ac:dyDescent="0.25">
      <c r="A80" s="26">
        <f>Wellpath!E80</f>
        <v>2310</v>
      </c>
      <c r="B80" s="22">
        <v>0</v>
      </c>
      <c r="C80" s="22">
        <v>0</v>
      </c>
      <c r="D80" s="22">
        <f>SIN(Wellpath!$O80) * (TAN(Dip) * SIN(Wellpath!$L80) * COS(Wellpath!$L80) - COS(Wellpath!$L80) * COS(Wellpath!$L80) * COS(Wellpath!$O80) - COS(Wellpath!$O80)) / 2</f>
        <v>0.53703096513446313</v>
      </c>
      <c r="E80" s="20">
        <f>Model!$W$18*((drdp!B80+drdp!K80)*'MSXY-TI2S'!$B80+(drdp!E80+drdp!N80)*'MSXY-TI2S'!$C80+(drdp!H80+drdp!Q80)*'MSXY-TI2S'!$D80)</f>
        <v>-2.1563287581457379E-2</v>
      </c>
      <c r="F80" s="20">
        <f>Model!$W$18*((drdp!C80+drdp!L80)*'MSXY-TI2S'!$B80+(drdp!F80+drdp!O80)*'MSXY-TI2S'!$C80+(drdp!I80+drdp!R80)*'MSXY-TI2S'!$D80)</f>
        <v>5.7778654936115606E-3</v>
      </c>
      <c r="G80" s="20">
        <f>Model!$W$18*((drdp!D80+drdp!M80)*'MSXY-TI2S'!$B80+(drdp!G80+drdp!P80)*'MSXY-TI2S'!$C80+(drdp!J80+drdp!S80)*'MSXY-TI2S'!$D80)</f>
        <v>0</v>
      </c>
      <c r="H80" s="18">
        <f>Model!$W$18*((drdp!B80)*'MSXY-TI2S'!$B80+(drdp!E80)*'MSXY-TI2S'!$C80+(drdp!H80)*'MSXY-TI2S'!$D80)</f>
        <v>-1.078164379072869E-2</v>
      </c>
      <c r="I80" s="18">
        <f>Model!$W$18*((drdp!C80)*'MSXY-TI2S'!$B80+(drdp!F80)*'MSXY-TI2S'!$C80+(drdp!I80)*'MSXY-TI2S'!$D80)</f>
        <v>2.8889327468057803E-3</v>
      </c>
      <c r="J80" s="18">
        <f>Model!$W$18*((drdp!D80)*'MSXY-TI2S'!$B80+(drdp!G80)*'MSXY-TI2S'!$C80+(drdp!J80)*'MSXY-TI2S'!$D80)</f>
        <v>0</v>
      </c>
      <c r="K80" s="21">
        <f>SUM(E$3:E79)+H80</f>
        <v>-0.48684762324675235</v>
      </c>
      <c r="L80" s="21">
        <f>SUM(F$3:F79)+I80</f>
        <v>0.13045042748597876</v>
      </c>
      <c r="M80" s="21">
        <f>SUM(G$3:G79)+J80</f>
        <v>0</v>
      </c>
      <c r="N80" s="19">
        <f t="shared" si="5"/>
        <v>0.23702060826101171</v>
      </c>
      <c r="O80" s="19">
        <f t="shared" si="5"/>
        <v>1.7017314031274603E-2</v>
      </c>
      <c r="P80" s="19">
        <f t="shared" si="5"/>
        <v>0</v>
      </c>
      <c r="Q80" s="19">
        <f t="shared" si="6"/>
        <v>-6.3509480573071583E-2</v>
      </c>
      <c r="R80" s="19">
        <f t="shared" si="7"/>
        <v>0</v>
      </c>
      <c r="S80" s="19">
        <f t="shared" si="8"/>
        <v>0</v>
      </c>
    </row>
    <row r="81" spans="1:19" x14ac:dyDescent="0.25">
      <c r="A81" s="26">
        <f>Wellpath!E81</f>
        <v>2340</v>
      </c>
      <c r="B81" s="22">
        <v>0</v>
      </c>
      <c r="C81" s="22">
        <v>0</v>
      </c>
      <c r="D81" s="22">
        <f>SIN(Wellpath!$O81) * (TAN(Dip) * SIN(Wellpath!$L81) * COS(Wellpath!$L81) - COS(Wellpath!$L81) * COS(Wellpath!$L81) * COS(Wellpath!$O81) - COS(Wellpath!$O81)) / 2</f>
        <v>0.53703096513446313</v>
      </c>
      <c r="E81" s="20">
        <f>Model!$W$18*((drdp!B81+drdp!K81)*'MSXY-TI2S'!$B81+(drdp!E81+drdp!N81)*'MSXY-TI2S'!$C81+(drdp!H81+drdp!Q81)*'MSXY-TI2S'!$D81)</f>
        <v>-2.1563287581457379E-2</v>
      </c>
      <c r="F81" s="20">
        <f>Model!$W$18*((drdp!C81+drdp!L81)*'MSXY-TI2S'!$B81+(drdp!F81+drdp!O81)*'MSXY-TI2S'!$C81+(drdp!I81+drdp!R81)*'MSXY-TI2S'!$D81)</f>
        <v>5.7778654936115606E-3</v>
      </c>
      <c r="G81" s="20">
        <f>Model!$W$18*((drdp!D81+drdp!M81)*'MSXY-TI2S'!$B81+(drdp!G81+drdp!P81)*'MSXY-TI2S'!$C81+(drdp!J81+drdp!S81)*'MSXY-TI2S'!$D81)</f>
        <v>0</v>
      </c>
      <c r="H81" s="18">
        <f>Model!$W$18*((drdp!B81)*'MSXY-TI2S'!$B81+(drdp!E81)*'MSXY-TI2S'!$C81+(drdp!H81)*'MSXY-TI2S'!$D81)</f>
        <v>-1.078164379072869E-2</v>
      </c>
      <c r="I81" s="18">
        <f>Model!$W$18*((drdp!C81)*'MSXY-TI2S'!$B81+(drdp!F81)*'MSXY-TI2S'!$C81+(drdp!I81)*'MSXY-TI2S'!$D81)</f>
        <v>2.8889327468057803E-3</v>
      </c>
      <c r="J81" s="18">
        <f>Model!$W$18*((drdp!D81)*'MSXY-TI2S'!$B81+(drdp!G81)*'MSXY-TI2S'!$C81+(drdp!J81)*'MSXY-TI2S'!$D81)</f>
        <v>0</v>
      </c>
      <c r="K81" s="21">
        <f>SUM(E$3:E80)+H81</f>
        <v>-0.50841091082820966</v>
      </c>
      <c r="L81" s="21">
        <f>SUM(F$3:F80)+I81</f>
        <v>0.13622829297959033</v>
      </c>
      <c r="M81" s="21">
        <f>SUM(G$3:G80)+J81</f>
        <v>0</v>
      </c>
      <c r="N81" s="19">
        <f t="shared" si="5"/>
        <v>0.25848165424916975</v>
      </c>
      <c r="O81" s="19">
        <f t="shared" si="5"/>
        <v>1.8558147808133099E-2</v>
      </c>
      <c r="P81" s="19">
        <f t="shared" si="5"/>
        <v>0</v>
      </c>
      <c r="Q81" s="19">
        <f t="shared" si="6"/>
        <v>-6.9259950514325722E-2</v>
      </c>
      <c r="R81" s="19">
        <f t="shared" si="7"/>
        <v>0</v>
      </c>
      <c r="S81" s="19">
        <f t="shared" si="8"/>
        <v>0</v>
      </c>
    </row>
    <row r="82" spans="1:19" x14ac:dyDescent="0.25">
      <c r="A82" s="26">
        <f>Wellpath!E82</f>
        <v>2370</v>
      </c>
      <c r="B82" s="22">
        <v>0</v>
      </c>
      <c r="C82" s="22">
        <v>0</v>
      </c>
      <c r="D82" s="22">
        <f>SIN(Wellpath!$O82) * (TAN(Dip) * SIN(Wellpath!$L82) * COS(Wellpath!$L82) - COS(Wellpath!$L82) * COS(Wellpath!$L82) * COS(Wellpath!$O82) - COS(Wellpath!$O82)) / 2</f>
        <v>0.53703096513446313</v>
      </c>
      <c r="E82" s="20">
        <f>Model!$W$18*((drdp!B82+drdp!K82)*'MSXY-TI2S'!$B82+(drdp!E82+drdp!N82)*'MSXY-TI2S'!$C82+(drdp!H82+drdp!Q82)*'MSXY-TI2S'!$D82)</f>
        <v>-2.1563287581457379E-2</v>
      </c>
      <c r="F82" s="20">
        <f>Model!$W$18*((drdp!C82+drdp!L82)*'MSXY-TI2S'!$B82+(drdp!F82+drdp!O82)*'MSXY-TI2S'!$C82+(drdp!I82+drdp!R82)*'MSXY-TI2S'!$D82)</f>
        <v>5.7778654936115606E-3</v>
      </c>
      <c r="G82" s="20">
        <f>Model!$W$18*((drdp!D82+drdp!M82)*'MSXY-TI2S'!$B82+(drdp!G82+drdp!P82)*'MSXY-TI2S'!$C82+(drdp!J82+drdp!S82)*'MSXY-TI2S'!$D82)</f>
        <v>0</v>
      </c>
      <c r="H82" s="18">
        <f>Model!$W$18*((drdp!B82)*'MSXY-TI2S'!$B82+(drdp!E82)*'MSXY-TI2S'!$C82+(drdp!H82)*'MSXY-TI2S'!$D82)</f>
        <v>-1.078164379072869E-2</v>
      </c>
      <c r="I82" s="18">
        <f>Model!$W$18*((drdp!C82)*'MSXY-TI2S'!$B82+(drdp!F82)*'MSXY-TI2S'!$C82+(drdp!I82)*'MSXY-TI2S'!$D82)</f>
        <v>2.8889327468057803E-3</v>
      </c>
      <c r="J82" s="18">
        <f>Model!$W$18*((drdp!D82)*'MSXY-TI2S'!$B82+(drdp!G82)*'MSXY-TI2S'!$C82+(drdp!J82)*'MSXY-TI2S'!$D82)</f>
        <v>0</v>
      </c>
      <c r="K82" s="21">
        <f>SUM(E$3:E81)+H82</f>
        <v>-0.52997419840966709</v>
      </c>
      <c r="L82" s="21">
        <f>SUM(F$3:F81)+I82</f>
        <v>0.14200615847320189</v>
      </c>
      <c r="M82" s="21">
        <f>SUM(G$3:G81)+J82</f>
        <v>0</v>
      </c>
      <c r="N82" s="19">
        <f t="shared" si="5"/>
        <v>0.28087265097996916</v>
      </c>
      <c r="O82" s="19">
        <f t="shared" si="5"/>
        <v>2.0165749044316127E-2</v>
      </c>
      <c r="P82" s="19">
        <f t="shared" si="5"/>
        <v>0</v>
      </c>
      <c r="Q82" s="19">
        <f t="shared" si="6"/>
        <v>-7.525960000607132E-2</v>
      </c>
      <c r="R82" s="19">
        <f t="shared" si="7"/>
        <v>0</v>
      </c>
      <c r="S82" s="19">
        <f t="shared" si="8"/>
        <v>0</v>
      </c>
    </row>
    <row r="83" spans="1:19" x14ac:dyDescent="0.25">
      <c r="A83" s="26">
        <f>Wellpath!E83</f>
        <v>2400</v>
      </c>
      <c r="B83" s="22">
        <v>0</v>
      </c>
      <c r="C83" s="22">
        <v>0</v>
      </c>
      <c r="D83" s="22">
        <f>SIN(Wellpath!$O83) * (TAN(Dip) * SIN(Wellpath!$L83) * COS(Wellpath!$L83) - COS(Wellpath!$L83) * COS(Wellpath!$L83) * COS(Wellpath!$O83) - COS(Wellpath!$O83)) / 2</f>
        <v>0.53703096513446313</v>
      </c>
      <c r="E83" s="20">
        <f>Model!$W$18*((drdp!B83+drdp!K83)*'MSXY-TI2S'!$B83+(drdp!E83+drdp!N83)*'MSXY-TI2S'!$C83+(drdp!H83+drdp!Q83)*'MSXY-TI2S'!$D83)</f>
        <v>-2.1563287581457379E-2</v>
      </c>
      <c r="F83" s="20">
        <f>Model!$W$18*((drdp!C83+drdp!L83)*'MSXY-TI2S'!$B83+(drdp!F83+drdp!O83)*'MSXY-TI2S'!$C83+(drdp!I83+drdp!R83)*'MSXY-TI2S'!$D83)</f>
        <v>5.7778654936115606E-3</v>
      </c>
      <c r="G83" s="20">
        <f>Model!$W$18*((drdp!D83+drdp!M83)*'MSXY-TI2S'!$B83+(drdp!G83+drdp!P83)*'MSXY-TI2S'!$C83+(drdp!J83+drdp!S83)*'MSXY-TI2S'!$D83)</f>
        <v>0</v>
      </c>
      <c r="H83" s="18">
        <f>Model!$W$18*((drdp!B83)*'MSXY-TI2S'!$B83+(drdp!E83)*'MSXY-TI2S'!$C83+(drdp!H83)*'MSXY-TI2S'!$D83)</f>
        <v>-1.078164379072869E-2</v>
      </c>
      <c r="I83" s="18">
        <f>Model!$W$18*((drdp!C83)*'MSXY-TI2S'!$B83+(drdp!F83)*'MSXY-TI2S'!$C83+(drdp!I83)*'MSXY-TI2S'!$D83)</f>
        <v>2.8889327468057803E-3</v>
      </c>
      <c r="J83" s="18">
        <f>Model!$W$18*((drdp!D83)*'MSXY-TI2S'!$B83+(drdp!G83)*'MSXY-TI2S'!$C83+(drdp!J83)*'MSXY-TI2S'!$D83)</f>
        <v>0</v>
      </c>
      <c r="K83" s="21">
        <f>SUM(E$3:E82)+H83</f>
        <v>-0.55153748599112451</v>
      </c>
      <c r="L83" s="21">
        <f>SUM(F$3:F82)+I83</f>
        <v>0.14778402396681345</v>
      </c>
      <c r="M83" s="21">
        <f>SUM(G$3:G82)+J83</f>
        <v>0</v>
      </c>
      <c r="N83" s="19">
        <f t="shared" si="5"/>
        <v>0.30419359845340987</v>
      </c>
      <c r="O83" s="19">
        <f t="shared" si="5"/>
        <v>2.1840117739823691E-2</v>
      </c>
      <c r="P83" s="19">
        <f t="shared" si="5"/>
        <v>0</v>
      </c>
      <c r="Q83" s="19">
        <f t="shared" si="6"/>
        <v>-8.1508429048308378E-2</v>
      </c>
      <c r="R83" s="19">
        <f t="shared" si="7"/>
        <v>0</v>
      </c>
      <c r="S83" s="19">
        <f t="shared" si="8"/>
        <v>0</v>
      </c>
    </row>
    <row r="84" spans="1:19" x14ac:dyDescent="0.25">
      <c r="A84" s="26">
        <f>Wellpath!E84</f>
        <v>2430</v>
      </c>
      <c r="B84" s="22">
        <v>0</v>
      </c>
      <c r="C84" s="22">
        <v>0</v>
      </c>
      <c r="D84" s="22">
        <f>SIN(Wellpath!$O84) * (TAN(Dip) * SIN(Wellpath!$L84) * COS(Wellpath!$L84) - COS(Wellpath!$L84) * COS(Wellpath!$L84) * COS(Wellpath!$O84) - COS(Wellpath!$O84)) / 2</f>
        <v>0.53703096513446313</v>
      </c>
      <c r="E84" s="20">
        <f>Model!$W$18*((drdp!B84+drdp!K84)*'MSXY-TI2S'!$B84+(drdp!E84+drdp!N84)*'MSXY-TI2S'!$C84+(drdp!H84+drdp!Q84)*'MSXY-TI2S'!$D84)</f>
        <v>-2.1563287581457379E-2</v>
      </c>
      <c r="F84" s="20">
        <f>Model!$W$18*((drdp!C84+drdp!L84)*'MSXY-TI2S'!$B84+(drdp!F84+drdp!O84)*'MSXY-TI2S'!$C84+(drdp!I84+drdp!R84)*'MSXY-TI2S'!$D84)</f>
        <v>5.7778654936115606E-3</v>
      </c>
      <c r="G84" s="20">
        <f>Model!$W$18*((drdp!D84+drdp!M84)*'MSXY-TI2S'!$B84+(drdp!G84+drdp!P84)*'MSXY-TI2S'!$C84+(drdp!J84+drdp!S84)*'MSXY-TI2S'!$D84)</f>
        <v>0</v>
      </c>
      <c r="H84" s="18">
        <f>Model!$W$18*((drdp!B84)*'MSXY-TI2S'!$B84+(drdp!E84)*'MSXY-TI2S'!$C84+(drdp!H84)*'MSXY-TI2S'!$D84)</f>
        <v>-1.078164379072869E-2</v>
      </c>
      <c r="I84" s="18">
        <f>Model!$W$18*((drdp!C84)*'MSXY-TI2S'!$B84+(drdp!F84)*'MSXY-TI2S'!$C84+(drdp!I84)*'MSXY-TI2S'!$D84)</f>
        <v>2.8889327468057803E-3</v>
      </c>
      <c r="J84" s="18">
        <f>Model!$W$18*((drdp!D84)*'MSXY-TI2S'!$B84+(drdp!G84)*'MSXY-TI2S'!$C84+(drdp!J84)*'MSXY-TI2S'!$D84)</f>
        <v>0</v>
      </c>
      <c r="K84" s="21">
        <f>SUM(E$3:E83)+H84</f>
        <v>-0.57310077357258193</v>
      </c>
      <c r="L84" s="21">
        <f>SUM(F$3:F83)+I84</f>
        <v>0.15356188946042501</v>
      </c>
      <c r="M84" s="21">
        <f>SUM(G$3:G83)+J84</f>
        <v>0</v>
      </c>
      <c r="N84" s="19">
        <f t="shared" si="5"/>
        <v>0.32844449666949183</v>
      </c>
      <c r="O84" s="19">
        <f t="shared" si="5"/>
        <v>2.358125389465579E-2</v>
      </c>
      <c r="P84" s="19">
        <f t="shared" si="5"/>
        <v>0</v>
      </c>
      <c r="Q84" s="19">
        <f t="shared" si="6"/>
        <v>-8.8006437641036897E-2</v>
      </c>
      <c r="R84" s="19">
        <f t="shared" si="7"/>
        <v>0</v>
      </c>
      <c r="S84" s="19">
        <f t="shared" si="8"/>
        <v>0</v>
      </c>
    </row>
    <row r="85" spans="1:19" x14ac:dyDescent="0.25">
      <c r="A85" s="26">
        <f>Wellpath!E85</f>
        <v>2460</v>
      </c>
      <c r="B85" s="22">
        <v>0</v>
      </c>
      <c r="C85" s="22">
        <v>0</v>
      </c>
      <c r="D85" s="22">
        <f>SIN(Wellpath!$O85) * (TAN(Dip) * SIN(Wellpath!$L85) * COS(Wellpath!$L85) - COS(Wellpath!$L85) * COS(Wellpath!$L85) * COS(Wellpath!$O85) - COS(Wellpath!$O85)) / 2</f>
        <v>0.53703096513446313</v>
      </c>
      <c r="E85" s="20">
        <f>Model!$W$18*((drdp!B85+drdp!K85)*'MSXY-TI2S'!$B85+(drdp!E85+drdp!N85)*'MSXY-TI2S'!$C85+(drdp!H85+drdp!Q85)*'MSXY-TI2S'!$D85)</f>
        <v>-2.1563287581457379E-2</v>
      </c>
      <c r="F85" s="20">
        <f>Model!$W$18*((drdp!C85+drdp!L85)*'MSXY-TI2S'!$B85+(drdp!F85+drdp!O85)*'MSXY-TI2S'!$C85+(drdp!I85+drdp!R85)*'MSXY-TI2S'!$D85)</f>
        <v>5.7778654936115606E-3</v>
      </c>
      <c r="G85" s="20">
        <f>Model!$W$18*((drdp!D85+drdp!M85)*'MSXY-TI2S'!$B85+(drdp!G85+drdp!P85)*'MSXY-TI2S'!$C85+(drdp!J85+drdp!S85)*'MSXY-TI2S'!$D85)</f>
        <v>0</v>
      </c>
      <c r="H85" s="18">
        <f>Model!$W$18*((drdp!B85)*'MSXY-TI2S'!$B85+(drdp!E85)*'MSXY-TI2S'!$C85+(drdp!H85)*'MSXY-TI2S'!$D85)</f>
        <v>-1.078164379072869E-2</v>
      </c>
      <c r="I85" s="18">
        <f>Model!$W$18*((drdp!C85)*'MSXY-TI2S'!$B85+(drdp!F85)*'MSXY-TI2S'!$C85+(drdp!I85)*'MSXY-TI2S'!$D85)</f>
        <v>2.8889327468057803E-3</v>
      </c>
      <c r="J85" s="18">
        <f>Model!$W$18*((drdp!D85)*'MSXY-TI2S'!$B85+(drdp!G85)*'MSXY-TI2S'!$C85+(drdp!J85)*'MSXY-TI2S'!$D85)</f>
        <v>0</v>
      </c>
      <c r="K85" s="21">
        <f>SUM(E$3:E84)+H85</f>
        <v>-0.59466406115403936</v>
      </c>
      <c r="L85" s="21">
        <f>SUM(F$3:F84)+I85</f>
        <v>0.15933975495403657</v>
      </c>
      <c r="M85" s="21">
        <f>SUM(G$3:G84)+J85</f>
        <v>0</v>
      </c>
      <c r="N85" s="19">
        <f t="shared" si="5"/>
        <v>0.35362534562821507</v>
      </c>
      <c r="O85" s="19">
        <f t="shared" si="5"/>
        <v>2.5389157508812422E-2</v>
      </c>
      <c r="P85" s="19">
        <f t="shared" si="5"/>
        <v>0</v>
      </c>
      <c r="Q85" s="19">
        <f t="shared" si="6"/>
        <v>-9.4753625784256848E-2</v>
      </c>
      <c r="R85" s="19">
        <f t="shared" si="7"/>
        <v>0</v>
      </c>
      <c r="S85" s="19">
        <f t="shared" si="8"/>
        <v>0</v>
      </c>
    </row>
    <row r="86" spans="1:19" x14ac:dyDescent="0.25">
      <c r="A86" s="26">
        <f>Wellpath!E86</f>
        <v>2490</v>
      </c>
      <c r="B86" s="22">
        <v>0</v>
      </c>
      <c r="C86" s="22">
        <v>0</v>
      </c>
      <c r="D86" s="22">
        <f>SIN(Wellpath!$O86) * (TAN(Dip) * SIN(Wellpath!$L86) * COS(Wellpath!$L86) - COS(Wellpath!$L86) * COS(Wellpath!$L86) * COS(Wellpath!$O86) - COS(Wellpath!$O86)) / 2</f>
        <v>0.53703096513446313</v>
      </c>
      <c r="E86" s="20">
        <f>Model!$W$18*((drdp!B86+drdp!K86)*'MSXY-TI2S'!$B86+(drdp!E86+drdp!N86)*'MSXY-TI2S'!$C86+(drdp!H86+drdp!Q86)*'MSXY-TI2S'!$D86)</f>
        <v>-2.1563287581457379E-2</v>
      </c>
      <c r="F86" s="20">
        <f>Model!$W$18*((drdp!C86+drdp!L86)*'MSXY-TI2S'!$B86+(drdp!F86+drdp!O86)*'MSXY-TI2S'!$C86+(drdp!I86+drdp!R86)*'MSXY-TI2S'!$D86)</f>
        <v>5.7778654936115606E-3</v>
      </c>
      <c r="G86" s="20">
        <f>Model!$W$18*((drdp!D86+drdp!M86)*'MSXY-TI2S'!$B86+(drdp!G86+drdp!P86)*'MSXY-TI2S'!$C86+(drdp!J86+drdp!S86)*'MSXY-TI2S'!$D86)</f>
        <v>0</v>
      </c>
      <c r="H86" s="18">
        <f>Model!$W$18*((drdp!B86)*'MSXY-TI2S'!$B86+(drdp!E86)*'MSXY-TI2S'!$C86+(drdp!H86)*'MSXY-TI2S'!$D86)</f>
        <v>-1.078164379072869E-2</v>
      </c>
      <c r="I86" s="18">
        <f>Model!$W$18*((drdp!C86)*'MSXY-TI2S'!$B86+(drdp!F86)*'MSXY-TI2S'!$C86+(drdp!I86)*'MSXY-TI2S'!$D86)</f>
        <v>2.8889327468057803E-3</v>
      </c>
      <c r="J86" s="18">
        <f>Model!$W$18*((drdp!D86)*'MSXY-TI2S'!$B86+(drdp!G86)*'MSXY-TI2S'!$C86+(drdp!J86)*'MSXY-TI2S'!$D86)</f>
        <v>0</v>
      </c>
      <c r="K86" s="21">
        <f>SUM(E$3:E85)+H86</f>
        <v>-0.61622734873549678</v>
      </c>
      <c r="L86" s="21">
        <f>SUM(F$3:F85)+I86</f>
        <v>0.16511762044764813</v>
      </c>
      <c r="M86" s="21">
        <f>SUM(G$3:G85)+J86</f>
        <v>0</v>
      </c>
      <c r="N86" s="19">
        <f t="shared" si="5"/>
        <v>0.37973614532957956</v>
      </c>
      <c r="O86" s="19">
        <f t="shared" si="5"/>
        <v>2.7263828582293589E-2</v>
      </c>
      <c r="P86" s="19">
        <f t="shared" si="5"/>
        <v>0</v>
      </c>
      <c r="Q86" s="19">
        <f t="shared" si="6"/>
        <v>-0.10174999347796826</v>
      </c>
      <c r="R86" s="19">
        <f t="shared" si="7"/>
        <v>0</v>
      </c>
      <c r="S86" s="19">
        <f t="shared" si="8"/>
        <v>0</v>
      </c>
    </row>
    <row r="87" spans="1:19" x14ac:dyDescent="0.25">
      <c r="A87" s="26">
        <f>Wellpath!E87</f>
        <v>2520</v>
      </c>
      <c r="B87" s="22">
        <v>0</v>
      </c>
      <c r="C87" s="22">
        <v>0</v>
      </c>
      <c r="D87" s="22">
        <f>SIN(Wellpath!$O87) * (TAN(Dip) * SIN(Wellpath!$L87) * COS(Wellpath!$L87) - COS(Wellpath!$L87) * COS(Wellpath!$L87) * COS(Wellpath!$O87) - COS(Wellpath!$O87)) / 2</f>
        <v>0.53703096513446313</v>
      </c>
      <c r="E87" s="20">
        <f>Model!$W$18*((drdp!B87+drdp!K87)*'MSXY-TI2S'!$B87+(drdp!E87+drdp!N87)*'MSXY-TI2S'!$C87+(drdp!H87+drdp!Q87)*'MSXY-TI2S'!$D87)</f>
        <v>-2.1563287581457379E-2</v>
      </c>
      <c r="F87" s="20">
        <f>Model!$W$18*((drdp!C87+drdp!L87)*'MSXY-TI2S'!$B87+(drdp!F87+drdp!O87)*'MSXY-TI2S'!$C87+(drdp!I87+drdp!R87)*'MSXY-TI2S'!$D87)</f>
        <v>5.7778654936115606E-3</v>
      </c>
      <c r="G87" s="20">
        <f>Model!$W$18*((drdp!D87+drdp!M87)*'MSXY-TI2S'!$B87+(drdp!G87+drdp!P87)*'MSXY-TI2S'!$C87+(drdp!J87+drdp!S87)*'MSXY-TI2S'!$D87)</f>
        <v>0</v>
      </c>
      <c r="H87" s="18">
        <f>Model!$W$18*((drdp!B87)*'MSXY-TI2S'!$B87+(drdp!E87)*'MSXY-TI2S'!$C87+(drdp!H87)*'MSXY-TI2S'!$D87)</f>
        <v>-1.078164379072869E-2</v>
      </c>
      <c r="I87" s="18">
        <f>Model!$W$18*((drdp!C87)*'MSXY-TI2S'!$B87+(drdp!F87)*'MSXY-TI2S'!$C87+(drdp!I87)*'MSXY-TI2S'!$D87)</f>
        <v>2.8889327468057803E-3</v>
      </c>
      <c r="J87" s="18">
        <f>Model!$W$18*((drdp!D87)*'MSXY-TI2S'!$B87+(drdp!G87)*'MSXY-TI2S'!$C87+(drdp!J87)*'MSXY-TI2S'!$D87)</f>
        <v>0</v>
      </c>
      <c r="K87" s="21">
        <f>SUM(E$3:E86)+H87</f>
        <v>-0.63779063631695421</v>
      </c>
      <c r="L87" s="21">
        <f>SUM(F$3:F86)+I87</f>
        <v>0.17089548594125969</v>
      </c>
      <c r="M87" s="21">
        <f>SUM(G$3:G86)+J87</f>
        <v>0</v>
      </c>
      <c r="N87" s="19">
        <f t="shared" si="5"/>
        <v>0.40677689577358533</v>
      </c>
      <c r="O87" s="19">
        <f t="shared" si="5"/>
        <v>2.9205267115099291E-2</v>
      </c>
      <c r="P87" s="19">
        <f t="shared" si="5"/>
        <v>0</v>
      </c>
      <c r="Q87" s="19">
        <f t="shared" si="6"/>
        <v>-0.10899554072217112</v>
      </c>
      <c r="R87" s="19">
        <f t="shared" si="7"/>
        <v>0</v>
      </c>
      <c r="S87" s="19">
        <f t="shared" si="8"/>
        <v>0</v>
      </c>
    </row>
    <row r="88" spans="1:19" x14ac:dyDescent="0.25">
      <c r="A88" s="26">
        <f>Wellpath!E88</f>
        <v>2550</v>
      </c>
      <c r="B88" s="22">
        <v>0</v>
      </c>
      <c r="C88" s="22">
        <v>0</v>
      </c>
      <c r="D88" s="22">
        <f>SIN(Wellpath!$O88) * (TAN(Dip) * SIN(Wellpath!$L88) * COS(Wellpath!$L88) - COS(Wellpath!$L88) * COS(Wellpath!$L88) * COS(Wellpath!$O88) - COS(Wellpath!$O88)) / 2</f>
        <v>0.53703096513446313</v>
      </c>
      <c r="E88" s="20">
        <f>Model!$W$18*((drdp!B88+drdp!K88)*'MSXY-TI2S'!$B88+(drdp!E88+drdp!N88)*'MSXY-TI2S'!$C88+(drdp!H88+drdp!Q88)*'MSXY-TI2S'!$D88)</f>
        <v>-2.1563287581457379E-2</v>
      </c>
      <c r="F88" s="20">
        <f>Model!$W$18*((drdp!C88+drdp!L88)*'MSXY-TI2S'!$B88+(drdp!F88+drdp!O88)*'MSXY-TI2S'!$C88+(drdp!I88+drdp!R88)*'MSXY-TI2S'!$D88)</f>
        <v>5.7778654936115606E-3</v>
      </c>
      <c r="G88" s="20">
        <f>Model!$W$18*((drdp!D88+drdp!M88)*'MSXY-TI2S'!$B88+(drdp!G88+drdp!P88)*'MSXY-TI2S'!$C88+(drdp!J88+drdp!S88)*'MSXY-TI2S'!$D88)</f>
        <v>0</v>
      </c>
      <c r="H88" s="18">
        <f>Model!$W$18*((drdp!B88)*'MSXY-TI2S'!$B88+(drdp!E88)*'MSXY-TI2S'!$C88+(drdp!H88)*'MSXY-TI2S'!$D88)</f>
        <v>-1.078164379072869E-2</v>
      </c>
      <c r="I88" s="18">
        <f>Model!$W$18*((drdp!C88)*'MSXY-TI2S'!$B88+(drdp!F88)*'MSXY-TI2S'!$C88+(drdp!I88)*'MSXY-TI2S'!$D88)</f>
        <v>2.8889327468057803E-3</v>
      </c>
      <c r="J88" s="18">
        <f>Model!$W$18*((drdp!D88)*'MSXY-TI2S'!$B88+(drdp!G88)*'MSXY-TI2S'!$C88+(drdp!J88)*'MSXY-TI2S'!$D88)</f>
        <v>0</v>
      </c>
      <c r="K88" s="21">
        <f>SUM(E$3:E87)+H88</f>
        <v>-0.65935392389841163</v>
      </c>
      <c r="L88" s="21">
        <f>SUM(F$3:F87)+I88</f>
        <v>0.17667335143487126</v>
      </c>
      <c r="M88" s="21">
        <f>SUM(G$3:G87)+J88</f>
        <v>0</v>
      </c>
      <c r="N88" s="19">
        <f t="shared" si="5"/>
        <v>0.43474759696023241</v>
      </c>
      <c r="O88" s="19">
        <f t="shared" si="5"/>
        <v>3.1213473107229526E-2</v>
      </c>
      <c r="P88" s="19">
        <f t="shared" si="5"/>
        <v>0</v>
      </c>
      <c r="Q88" s="19">
        <f t="shared" si="6"/>
        <v>-0.11649026751686543</v>
      </c>
      <c r="R88" s="19">
        <f t="shared" si="7"/>
        <v>0</v>
      </c>
      <c r="S88" s="19">
        <f t="shared" si="8"/>
        <v>0</v>
      </c>
    </row>
    <row r="89" spans="1:19" x14ac:dyDescent="0.25">
      <c r="A89" s="26">
        <f>Wellpath!E89</f>
        <v>2580</v>
      </c>
      <c r="B89" s="22">
        <v>0</v>
      </c>
      <c r="C89" s="22">
        <v>0</v>
      </c>
      <c r="D89" s="22">
        <f>SIN(Wellpath!$O89) * (TAN(Dip) * SIN(Wellpath!$L89) * COS(Wellpath!$L89) - COS(Wellpath!$L89) * COS(Wellpath!$L89) * COS(Wellpath!$O89) - COS(Wellpath!$O89)) / 2</f>
        <v>0.53703096513446313</v>
      </c>
      <c r="E89" s="20">
        <f>Model!$W$18*((drdp!B89+drdp!K89)*'MSXY-TI2S'!$B89+(drdp!E89+drdp!N89)*'MSXY-TI2S'!$C89+(drdp!H89+drdp!Q89)*'MSXY-TI2S'!$D89)</f>
        <v>-2.1563287581457379E-2</v>
      </c>
      <c r="F89" s="20">
        <f>Model!$W$18*((drdp!C89+drdp!L89)*'MSXY-TI2S'!$B89+(drdp!F89+drdp!O89)*'MSXY-TI2S'!$C89+(drdp!I89+drdp!R89)*'MSXY-TI2S'!$D89)</f>
        <v>5.7778654936115606E-3</v>
      </c>
      <c r="G89" s="20">
        <f>Model!$W$18*((drdp!D89+drdp!M89)*'MSXY-TI2S'!$B89+(drdp!G89+drdp!P89)*'MSXY-TI2S'!$C89+(drdp!J89+drdp!S89)*'MSXY-TI2S'!$D89)</f>
        <v>0</v>
      </c>
      <c r="H89" s="18">
        <f>Model!$W$18*((drdp!B89)*'MSXY-TI2S'!$B89+(drdp!E89)*'MSXY-TI2S'!$C89+(drdp!H89)*'MSXY-TI2S'!$D89)</f>
        <v>-1.078164379072869E-2</v>
      </c>
      <c r="I89" s="18">
        <f>Model!$W$18*((drdp!C89)*'MSXY-TI2S'!$B89+(drdp!F89)*'MSXY-TI2S'!$C89+(drdp!I89)*'MSXY-TI2S'!$D89)</f>
        <v>2.8889327468057803E-3</v>
      </c>
      <c r="J89" s="18">
        <f>Model!$W$18*((drdp!D89)*'MSXY-TI2S'!$B89+(drdp!G89)*'MSXY-TI2S'!$C89+(drdp!J89)*'MSXY-TI2S'!$D89)</f>
        <v>0</v>
      </c>
      <c r="K89" s="21">
        <f>SUM(E$3:E88)+H89</f>
        <v>-0.68091721147986906</v>
      </c>
      <c r="L89" s="21">
        <f>SUM(F$3:F88)+I89</f>
        <v>0.18245121692848282</v>
      </c>
      <c r="M89" s="21">
        <f>SUM(G$3:G88)+J89</f>
        <v>0</v>
      </c>
      <c r="N89" s="19">
        <f t="shared" si="5"/>
        <v>0.46364824888952072</v>
      </c>
      <c r="O89" s="19">
        <f t="shared" si="5"/>
        <v>3.3288446558684293E-2</v>
      </c>
      <c r="P89" s="19">
        <f t="shared" si="5"/>
        <v>0</v>
      </c>
      <c r="Q89" s="19">
        <f t="shared" si="6"/>
        <v>-0.1242341738620512</v>
      </c>
      <c r="R89" s="19">
        <f t="shared" si="7"/>
        <v>0</v>
      </c>
      <c r="S89" s="19">
        <f t="shared" si="8"/>
        <v>0</v>
      </c>
    </row>
    <row r="90" spans="1:19" x14ac:dyDescent="0.25">
      <c r="A90" s="26">
        <f>Wellpath!E90</f>
        <v>2610</v>
      </c>
      <c r="B90" s="22">
        <v>0</v>
      </c>
      <c r="C90" s="22">
        <v>0</v>
      </c>
      <c r="D90" s="22">
        <f>SIN(Wellpath!$O90) * (TAN(Dip) * SIN(Wellpath!$L90) * COS(Wellpath!$L90) - COS(Wellpath!$L90) * COS(Wellpath!$L90) * COS(Wellpath!$O90) - COS(Wellpath!$O90)) / 2</f>
        <v>0.53703096513446313</v>
      </c>
      <c r="E90" s="20">
        <f>Model!$W$18*((drdp!B90+drdp!K90)*'MSXY-TI2S'!$B90+(drdp!E90+drdp!N90)*'MSXY-TI2S'!$C90+(drdp!H90+drdp!Q90)*'MSXY-TI2S'!$D90)</f>
        <v>-2.1563287581457379E-2</v>
      </c>
      <c r="F90" s="20">
        <f>Model!$W$18*((drdp!C90+drdp!L90)*'MSXY-TI2S'!$B90+(drdp!F90+drdp!O90)*'MSXY-TI2S'!$C90+(drdp!I90+drdp!R90)*'MSXY-TI2S'!$D90)</f>
        <v>5.7778654936115606E-3</v>
      </c>
      <c r="G90" s="20">
        <f>Model!$W$18*((drdp!D90+drdp!M90)*'MSXY-TI2S'!$B90+(drdp!G90+drdp!P90)*'MSXY-TI2S'!$C90+(drdp!J90+drdp!S90)*'MSXY-TI2S'!$D90)</f>
        <v>0</v>
      </c>
      <c r="H90" s="18">
        <f>Model!$W$18*((drdp!B90)*'MSXY-TI2S'!$B90+(drdp!E90)*'MSXY-TI2S'!$C90+(drdp!H90)*'MSXY-TI2S'!$D90)</f>
        <v>-1.078164379072869E-2</v>
      </c>
      <c r="I90" s="18">
        <f>Model!$W$18*((drdp!C90)*'MSXY-TI2S'!$B90+(drdp!F90)*'MSXY-TI2S'!$C90+(drdp!I90)*'MSXY-TI2S'!$D90)</f>
        <v>2.8889327468057803E-3</v>
      </c>
      <c r="J90" s="18">
        <f>Model!$W$18*((drdp!D90)*'MSXY-TI2S'!$B90+(drdp!G90)*'MSXY-TI2S'!$C90+(drdp!J90)*'MSXY-TI2S'!$D90)</f>
        <v>0</v>
      </c>
      <c r="K90" s="21">
        <f>SUM(E$3:E89)+H90</f>
        <v>-0.70248049906132648</v>
      </c>
      <c r="L90" s="21">
        <f>SUM(F$3:F89)+I90</f>
        <v>0.18822908242209438</v>
      </c>
      <c r="M90" s="21">
        <f>SUM(G$3:G89)+J90</f>
        <v>0</v>
      </c>
      <c r="N90" s="19">
        <f t="shared" si="5"/>
        <v>0.49347885156145033</v>
      </c>
      <c r="O90" s="19">
        <f t="shared" si="5"/>
        <v>3.5430187469463602E-2</v>
      </c>
      <c r="P90" s="19">
        <f t="shared" si="5"/>
        <v>0</v>
      </c>
      <c r="Q90" s="19">
        <f t="shared" si="6"/>
        <v>-0.13222725975772842</v>
      </c>
      <c r="R90" s="19">
        <f t="shared" si="7"/>
        <v>0</v>
      </c>
      <c r="S90" s="19">
        <f t="shared" si="8"/>
        <v>0</v>
      </c>
    </row>
    <row r="91" spans="1:19" x14ac:dyDescent="0.25">
      <c r="A91" s="26">
        <f>Wellpath!E91</f>
        <v>2640</v>
      </c>
      <c r="B91" s="22">
        <v>0</v>
      </c>
      <c r="C91" s="22">
        <v>0</v>
      </c>
      <c r="D91" s="22">
        <f>SIN(Wellpath!$O91) * (TAN(Dip) * SIN(Wellpath!$L91) * COS(Wellpath!$L91) - COS(Wellpath!$L91) * COS(Wellpath!$L91) * COS(Wellpath!$O91) - COS(Wellpath!$O91)) / 2</f>
        <v>0.53703096513446313</v>
      </c>
      <c r="E91" s="20">
        <f>Model!$W$18*((drdp!B91+drdp!K91)*'MSXY-TI2S'!$B91+(drdp!E91+drdp!N91)*'MSXY-TI2S'!$C91+(drdp!H91+drdp!Q91)*'MSXY-TI2S'!$D91)</f>
        <v>-2.1563287581457379E-2</v>
      </c>
      <c r="F91" s="20">
        <f>Model!$W$18*((drdp!C91+drdp!L91)*'MSXY-TI2S'!$B91+(drdp!F91+drdp!O91)*'MSXY-TI2S'!$C91+(drdp!I91+drdp!R91)*'MSXY-TI2S'!$D91)</f>
        <v>5.7778654936115606E-3</v>
      </c>
      <c r="G91" s="20">
        <f>Model!$W$18*((drdp!D91+drdp!M91)*'MSXY-TI2S'!$B91+(drdp!G91+drdp!P91)*'MSXY-TI2S'!$C91+(drdp!J91+drdp!S91)*'MSXY-TI2S'!$D91)</f>
        <v>0</v>
      </c>
      <c r="H91" s="18">
        <f>Model!$W$18*((drdp!B91)*'MSXY-TI2S'!$B91+(drdp!E91)*'MSXY-TI2S'!$C91+(drdp!H91)*'MSXY-TI2S'!$D91)</f>
        <v>-1.078164379072869E-2</v>
      </c>
      <c r="I91" s="18">
        <f>Model!$W$18*((drdp!C91)*'MSXY-TI2S'!$B91+(drdp!F91)*'MSXY-TI2S'!$C91+(drdp!I91)*'MSXY-TI2S'!$D91)</f>
        <v>2.8889327468057803E-3</v>
      </c>
      <c r="J91" s="18">
        <f>Model!$W$18*((drdp!D91)*'MSXY-TI2S'!$B91+(drdp!G91)*'MSXY-TI2S'!$C91+(drdp!J91)*'MSXY-TI2S'!$D91)</f>
        <v>0</v>
      </c>
      <c r="K91" s="21">
        <f>SUM(E$3:E90)+H91</f>
        <v>-0.7240437866427839</v>
      </c>
      <c r="L91" s="21">
        <f>SUM(F$3:F90)+I91</f>
        <v>0.19400694791570594</v>
      </c>
      <c r="M91" s="21">
        <f>SUM(G$3:G90)+J91</f>
        <v>0</v>
      </c>
      <c r="N91" s="19">
        <f t="shared" si="5"/>
        <v>0.52423940497602117</v>
      </c>
      <c r="O91" s="19">
        <f t="shared" si="5"/>
        <v>3.7638695839567436E-2</v>
      </c>
      <c r="P91" s="19">
        <f t="shared" si="5"/>
        <v>0</v>
      </c>
      <c r="Q91" s="19">
        <f t="shared" si="6"/>
        <v>-0.14046952520389708</v>
      </c>
      <c r="R91" s="19">
        <f t="shared" si="7"/>
        <v>0</v>
      </c>
      <c r="S91" s="19">
        <f t="shared" si="8"/>
        <v>0</v>
      </c>
    </row>
    <row r="92" spans="1:19" x14ac:dyDescent="0.25">
      <c r="A92" s="26">
        <f>Wellpath!E92</f>
        <v>2670</v>
      </c>
      <c r="B92" s="22">
        <v>0</v>
      </c>
      <c r="C92" s="22">
        <v>0</v>
      </c>
      <c r="D92" s="22">
        <f>SIN(Wellpath!$O92) * (TAN(Dip) * SIN(Wellpath!$L92) * COS(Wellpath!$L92) - COS(Wellpath!$L92) * COS(Wellpath!$L92) * COS(Wellpath!$O92) - COS(Wellpath!$O92)) / 2</f>
        <v>0.53703096513446313</v>
      </c>
      <c r="E92" s="20">
        <f>Model!$W$18*((drdp!B92+drdp!K92)*'MSXY-TI2S'!$B92+(drdp!E92+drdp!N92)*'MSXY-TI2S'!$C92+(drdp!H92+drdp!Q92)*'MSXY-TI2S'!$D92)</f>
        <v>-2.1563287581457379E-2</v>
      </c>
      <c r="F92" s="20">
        <f>Model!$W$18*((drdp!C92+drdp!L92)*'MSXY-TI2S'!$B92+(drdp!F92+drdp!O92)*'MSXY-TI2S'!$C92+(drdp!I92+drdp!R92)*'MSXY-TI2S'!$D92)</f>
        <v>5.7778654936115606E-3</v>
      </c>
      <c r="G92" s="20">
        <f>Model!$W$18*((drdp!D92+drdp!M92)*'MSXY-TI2S'!$B92+(drdp!G92+drdp!P92)*'MSXY-TI2S'!$C92+(drdp!J92+drdp!S92)*'MSXY-TI2S'!$D92)</f>
        <v>0</v>
      </c>
      <c r="H92" s="18">
        <f>Model!$W$18*((drdp!B92)*'MSXY-TI2S'!$B92+(drdp!E92)*'MSXY-TI2S'!$C92+(drdp!H92)*'MSXY-TI2S'!$D92)</f>
        <v>-1.078164379072869E-2</v>
      </c>
      <c r="I92" s="18">
        <f>Model!$W$18*((drdp!C92)*'MSXY-TI2S'!$B92+(drdp!F92)*'MSXY-TI2S'!$C92+(drdp!I92)*'MSXY-TI2S'!$D92)</f>
        <v>2.8889327468057803E-3</v>
      </c>
      <c r="J92" s="18">
        <f>Model!$W$18*((drdp!D92)*'MSXY-TI2S'!$B92+(drdp!G92)*'MSXY-TI2S'!$C92+(drdp!J92)*'MSXY-TI2S'!$D92)</f>
        <v>0</v>
      </c>
      <c r="K92" s="21">
        <f>SUM(E$3:E91)+H92</f>
        <v>-0.74560707422424133</v>
      </c>
      <c r="L92" s="21">
        <f>SUM(F$3:F91)+I92</f>
        <v>0.1997848134093175</v>
      </c>
      <c r="M92" s="21">
        <f>SUM(G$3:G91)+J92</f>
        <v>0</v>
      </c>
      <c r="N92" s="19">
        <f t="shared" si="5"/>
        <v>0.55592990913323337</v>
      </c>
      <c r="O92" s="19">
        <f t="shared" si="5"/>
        <v>3.991397166899581E-2</v>
      </c>
      <c r="P92" s="19">
        <f t="shared" si="5"/>
        <v>0</v>
      </c>
      <c r="Q92" s="19">
        <f t="shared" si="6"/>
        <v>-0.14896097020055721</v>
      </c>
      <c r="R92" s="19">
        <f t="shared" si="7"/>
        <v>0</v>
      </c>
      <c r="S92" s="19">
        <f t="shared" si="8"/>
        <v>0</v>
      </c>
    </row>
    <row r="93" spans="1:19" x14ac:dyDescent="0.25">
      <c r="A93" s="26">
        <f>Wellpath!E93</f>
        <v>2700</v>
      </c>
      <c r="B93" s="22">
        <v>0</v>
      </c>
      <c r="C93" s="22">
        <v>0</v>
      </c>
      <c r="D93" s="22">
        <f>SIN(Wellpath!$O93) * (TAN(Dip) * SIN(Wellpath!$L93) * COS(Wellpath!$L93) - COS(Wellpath!$L93) * COS(Wellpath!$L93) * COS(Wellpath!$O93) - COS(Wellpath!$O93)) / 2</f>
        <v>0.53703096513446313</v>
      </c>
      <c r="E93" s="20">
        <f>Model!$W$18*((drdp!B93+drdp!K93)*'MSXY-TI2S'!$B93+(drdp!E93+drdp!N93)*'MSXY-TI2S'!$C93+(drdp!H93+drdp!Q93)*'MSXY-TI2S'!$D93)</f>
        <v>-2.1563287581457379E-2</v>
      </c>
      <c r="F93" s="20">
        <f>Model!$W$18*((drdp!C93+drdp!L93)*'MSXY-TI2S'!$B93+(drdp!F93+drdp!O93)*'MSXY-TI2S'!$C93+(drdp!I93+drdp!R93)*'MSXY-TI2S'!$D93)</f>
        <v>5.7778654936115606E-3</v>
      </c>
      <c r="G93" s="20">
        <f>Model!$W$18*((drdp!D93+drdp!M93)*'MSXY-TI2S'!$B93+(drdp!G93+drdp!P93)*'MSXY-TI2S'!$C93+(drdp!J93+drdp!S93)*'MSXY-TI2S'!$D93)</f>
        <v>0</v>
      </c>
      <c r="H93" s="18">
        <f>Model!$W$18*((drdp!B93)*'MSXY-TI2S'!$B93+(drdp!E93)*'MSXY-TI2S'!$C93+(drdp!H93)*'MSXY-TI2S'!$D93)</f>
        <v>-1.078164379072869E-2</v>
      </c>
      <c r="I93" s="18">
        <f>Model!$W$18*((drdp!C93)*'MSXY-TI2S'!$B93+(drdp!F93)*'MSXY-TI2S'!$C93+(drdp!I93)*'MSXY-TI2S'!$D93)</f>
        <v>2.8889327468057803E-3</v>
      </c>
      <c r="J93" s="18">
        <f>Model!$W$18*((drdp!D93)*'MSXY-TI2S'!$B93+(drdp!G93)*'MSXY-TI2S'!$C93+(drdp!J93)*'MSXY-TI2S'!$D93)</f>
        <v>0</v>
      </c>
      <c r="K93" s="21">
        <f>SUM(E$3:E92)+H93</f>
        <v>-0.76717036180569875</v>
      </c>
      <c r="L93" s="21">
        <f>SUM(F$3:F92)+I93</f>
        <v>0.20556267890292906</v>
      </c>
      <c r="M93" s="21">
        <f>SUM(G$3:G92)+J93</f>
        <v>0</v>
      </c>
      <c r="N93" s="19">
        <f t="shared" si="5"/>
        <v>0.58855036403308669</v>
      </c>
      <c r="O93" s="19">
        <f t="shared" si="5"/>
        <v>4.2256014957748715E-2</v>
      </c>
      <c r="P93" s="19">
        <f t="shared" si="5"/>
        <v>0</v>
      </c>
      <c r="Q93" s="19">
        <f t="shared" si="6"/>
        <v>-0.15770159474770876</v>
      </c>
      <c r="R93" s="19">
        <f t="shared" si="7"/>
        <v>0</v>
      </c>
      <c r="S93" s="19">
        <f t="shared" si="8"/>
        <v>0</v>
      </c>
    </row>
    <row r="94" spans="1:19" x14ac:dyDescent="0.25">
      <c r="A94" s="26">
        <f>Wellpath!E94</f>
        <v>2730</v>
      </c>
      <c r="B94" s="22">
        <v>0</v>
      </c>
      <c r="C94" s="22">
        <v>0</v>
      </c>
      <c r="D94" s="22">
        <f>SIN(Wellpath!$O94) * (TAN(Dip) * SIN(Wellpath!$L94) * COS(Wellpath!$L94) - COS(Wellpath!$L94) * COS(Wellpath!$L94) * COS(Wellpath!$O94) - COS(Wellpath!$O94)) / 2</f>
        <v>0.53703096513446313</v>
      </c>
      <c r="E94" s="20">
        <f>Model!$W$18*((drdp!B94+drdp!K94)*'MSXY-TI2S'!$B94+(drdp!E94+drdp!N94)*'MSXY-TI2S'!$C94+(drdp!H94+drdp!Q94)*'MSXY-TI2S'!$D94)</f>
        <v>-2.1563287581457379E-2</v>
      </c>
      <c r="F94" s="20">
        <f>Model!$W$18*((drdp!C94+drdp!L94)*'MSXY-TI2S'!$B94+(drdp!F94+drdp!O94)*'MSXY-TI2S'!$C94+(drdp!I94+drdp!R94)*'MSXY-TI2S'!$D94)</f>
        <v>5.7778654936115606E-3</v>
      </c>
      <c r="G94" s="20">
        <f>Model!$W$18*((drdp!D94+drdp!M94)*'MSXY-TI2S'!$B94+(drdp!G94+drdp!P94)*'MSXY-TI2S'!$C94+(drdp!J94+drdp!S94)*'MSXY-TI2S'!$D94)</f>
        <v>0</v>
      </c>
      <c r="H94" s="18">
        <f>Model!$W$18*((drdp!B94)*'MSXY-TI2S'!$B94+(drdp!E94)*'MSXY-TI2S'!$C94+(drdp!H94)*'MSXY-TI2S'!$D94)</f>
        <v>-1.078164379072869E-2</v>
      </c>
      <c r="I94" s="18">
        <f>Model!$W$18*((drdp!C94)*'MSXY-TI2S'!$B94+(drdp!F94)*'MSXY-TI2S'!$C94+(drdp!I94)*'MSXY-TI2S'!$D94)</f>
        <v>2.8889327468057803E-3</v>
      </c>
      <c r="J94" s="18">
        <f>Model!$W$18*((drdp!D94)*'MSXY-TI2S'!$B94+(drdp!G94)*'MSXY-TI2S'!$C94+(drdp!J94)*'MSXY-TI2S'!$D94)</f>
        <v>0</v>
      </c>
      <c r="K94" s="21">
        <f>SUM(E$3:E93)+H94</f>
        <v>-0.78873364938715618</v>
      </c>
      <c r="L94" s="21">
        <f>SUM(F$3:F93)+I94</f>
        <v>0.21134054439654062</v>
      </c>
      <c r="M94" s="21">
        <f>SUM(G$3:G93)+J94</f>
        <v>0</v>
      </c>
      <c r="N94" s="19">
        <f t="shared" si="5"/>
        <v>0.62210076967558137</v>
      </c>
      <c r="O94" s="19">
        <f t="shared" si="5"/>
        <v>4.466482570582616E-2</v>
      </c>
      <c r="P94" s="19">
        <f t="shared" si="5"/>
        <v>0</v>
      </c>
      <c r="Q94" s="19">
        <f t="shared" si="6"/>
        <v>-0.16669139884535178</v>
      </c>
      <c r="R94" s="19">
        <f t="shared" si="7"/>
        <v>0</v>
      </c>
      <c r="S94" s="19">
        <f t="shared" si="8"/>
        <v>0</v>
      </c>
    </row>
    <row r="95" spans="1:19" x14ac:dyDescent="0.25">
      <c r="A95" s="26">
        <f>Wellpath!E95</f>
        <v>2760</v>
      </c>
      <c r="B95" s="22">
        <v>0</v>
      </c>
      <c r="C95" s="22">
        <v>0</v>
      </c>
      <c r="D95" s="22">
        <f>SIN(Wellpath!$O95) * (TAN(Dip) * SIN(Wellpath!$L95) * COS(Wellpath!$L95) - COS(Wellpath!$L95) * COS(Wellpath!$L95) * COS(Wellpath!$O95) - COS(Wellpath!$O95)) / 2</f>
        <v>0.53703096513446313</v>
      </c>
      <c r="E95" s="20">
        <f>Model!$W$18*((drdp!B95+drdp!K95)*'MSXY-TI2S'!$B95+(drdp!E95+drdp!N95)*'MSXY-TI2S'!$C95+(drdp!H95+drdp!Q95)*'MSXY-TI2S'!$D95)</f>
        <v>-2.1563287581457379E-2</v>
      </c>
      <c r="F95" s="20">
        <f>Model!$W$18*((drdp!C95+drdp!L95)*'MSXY-TI2S'!$B95+(drdp!F95+drdp!O95)*'MSXY-TI2S'!$C95+(drdp!I95+drdp!R95)*'MSXY-TI2S'!$D95)</f>
        <v>5.7778654936115606E-3</v>
      </c>
      <c r="G95" s="20">
        <f>Model!$W$18*((drdp!D95+drdp!M95)*'MSXY-TI2S'!$B95+(drdp!G95+drdp!P95)*'MSXY-TI2S'!$C95+(drdp!J95+drdp!S95)*'MSXY-TI2S'!$D95)</f>
        <v>0</v>
      </c>
      <c r="H95" s="18">
        <f>Model!$W$18*((drdp!B95)*'MSXY-TI2S'!$B95+(drdp!E95)*'MSXY-TI2S'!$C95+(drdp!H95)*'MSXY-TI2S'!$D95)</f>
        <v>-1.078164379072869E-2</v>
      </c>
      <c r="I95" s="18">
        <f>Model!$W$18*((drdp!C95)*'MSXY-TI2S'!$B95+(drdp!F95)*'MSXY-TI2S'!$C95+(drdp!I95)*'MSXY-TI2S'!$D95)</f>
        <v>2.8889327468057803E-3</v>
      </c>
      <c r="J95" s="18">
        <f>Model!$W$18*((drdp!D95)*'MSXY-TI2S'!$B95+(drdp!G95)*'MSXY-TI2S'!$C95+(drdp!J95)*'MSXY-TI2S'!$D95)</f>
        <v>0</v>
      </c>
      <c r="K95" s="21">
        <f>SUM(E$3:E94)+H95</f>
        <v>-0.8102969369686136</v>
      </c>
      <c r="L95" s="21">
        <f>SUM(F$3:F94)+I95</f>
        <v>0.21711840989015219</v>
      </c>
      <c r="M95" s="21">
        <f>SUM(G$3:G94)+J95</f>
        <v>0</v>
      </c>
      <c r="N95" s="19">
        <f t="shared" si="5"/>
        <v>0.65658112606071739</v>
      </c>
      <c r="O95" s="19">
        <f t="shared" si="5"/>
        <v>4.7140403913228136E-2</v>
      </c>
      <c r="P95" s="19">
        <f t="shared" si="5"/>
        <v>0</v>
      </c>
      <c r="Q95" s="19">
        <f t="shared" si="6"/>
        <v>-0.17593038249348625</v>
      </c>
      <c r="R95" s="19">
        <f t="shared" si="7"/>
        <v>0</v>
      </c>
      <c r="S95" s="19">
        <f t="shared" si="8"/>
        <v>0</v>
      </c>
    </row>
    <row r="96" spans="1:19" x14ac:dyDescent="0.25">
      <c r="A96" s="26">
        <f>Wellpath!E96</f>
        <v>2790</v>
      </c>
      <c r="B96" s="22">
        <v>0</v>
      </c>
      <c r="C96" s="22">
        <v>0</v>
      </c>
      <c r="D96" s="22">
        <f>SIN(Wellpath!$O96) * (TAN(Dip) * SIN(Wellpath!$L96) * COS(Wellpath!$L96) - COS(Wellpath!$L96) * COS(Wellpath!$L96) * COS(Wellpath!$O96) - COS(Wellpath!$O96)) / 2</f>
        <v>0.53703096513446313</v>
      </c>
      <c r="E96" s="20">
        <f>Model!$W$18*((drdp!B96+drdp!K96)*'MSXY-TI2S'!$B96+(drdp!E96+drdp!N96)*'MSXY-TI2S'!$C96+(drdp!H96+drdp!Q96)*'MSXY-TI2S'!$D96)</f>
        <v>-2.1563287581457379E-2</v>
      </c>
      <c r="F96" s="20">
        <f>Model!$W$18*((drdp!C96+drdp!L96)*'MSXY-TI2S'!$B96+(drdp!F96+drdp!O96)*'MSXY-TI2S'!$C96+(drdp!I96+drdp!R96)*'MSXY-TI2S'!$D96)</f>
        <v>5.7778654936115606E-3</v>
      </c>
      <c r="G96" s="20">
        <f>Model!$W$18*((drdp!D96+drdp!M96)*'MSXY-TI2S'!$B96+(drdp!G96+drdp!P96)*'MSXY-TI2S'!$C96+(drdp!J96+drdp!S96)*'MSXY-TI2S'!$D96)</f>
        <v>0</v>
      </c>
      <c r="H96" s="18">
        <f>Model!$W$18*((drdp!B96)*'MSXY-TI2S'!$B96+(drdp!E96)*'MSXY-TI2S'!$C96+(drdp!H96)*'MSXY-TI2S'!$D96)</f>
        <v>-1.078164379072869E-2</v>
      </c>
      <c r="I96" s="18">
        <f>Model!$W$18*((drdp!C96)*'MSXY-TI2S'!$B96+(drdp!F96)*'MSXY-TI2S'!$C96+(drdp!I96)*'MSXY-TI2S'!$D96)</f>
        <v>2.8889327468057803E-3</v>
      </c>
      <c r="J96" s="18">
        <f>Model!$W$18*((drdp!D96)*'MSXY-TI2S'!$B96+(drdp!G96)*'MSXY-TI2S'!$C96+(drdp!J96)*'MSXY-TI2S'!$D96)</f>
        <v>0</v>
      </c>
      <c r="K96" s="21">
        <f>SUM(E$3:E95)+H96</f>
        <v>-0.83186022455007103</v>
      </c>
      <c r="L96" s="21">
        <f>SUM(F$3:F95)+I96</f>
        <v>0.22289627538376375</v>
      </c>
      <c r="M96" s="21">
        <f>SUM(G$3:G95)+J96</f>
        <v>0</v>
      </c>
      <c r="N96" s="19">
        <f t="shared" si="5"/>
        <v>0.69199143318849454</v>
      </c>
      <c r="O96" s="19">
        <f t="shared" si="5"/>
        <v>4.9682749579954645E-2</v>
      </c>
      <c r="P96" s="19">
        <f t="shared" si="5"/>
        <v>0</v>
      </c>
      <c r="Q96" s="19">
        <f t="shared" si="6"/>
        <v>-0.18541854569211219</v>
      </c>
      <c r="R96" s="19">
        <f t="shared" si="7"/>
        <v>0</v>
      </c>
      <c r="S96" s="19">
        <f t="shared" si="8"/>
        <v>0</v>
      </c>
    </row>
    <row r="97" spans="1:19" x14ac:dyDescent="0.25">
      <c r="A97" s="26">
        <f>Wellpath!E97</f>
        <v>2820</v>
      </c>
      <c r="B97" s="22">
        <v>0</v>
      </c>
      <c r="C97" s="22">
        <v>0</v>
      </c>
      <c r="D97" s="22">
        <f>SIN(Wellpath!$O97) * (TAN(Dip) * SIN(Wellpath!$L97) * COS(Wellpath!$L97) - COS(Wellpath!$L97) * COS(Wellpath!$L97) * COS(Wellpath!$O97) - COS(Wellpath!$O97)) / 2</f>
        <v>0.53703096513446313</v>
      </c>
      <c r="E97" s="20">
        <f>Model!$W$18*((drdp!B97+drdp!K97)*'MSXY-TI2S'!$B97+(drdp!E97+drdp!N97)*'MSXY-TI2S'!$C97+(drdp!H97+drdp!Q97)*'MSXY-TI2S'!$D97)</f>
        <v>-2.1563287581457379E-2</v>
      </c>
      <c r="F97" s="20">
        <f>Model!$W$18*((drdp!C97+drdp!L97)*'MSXY-TI2S'!$B97+(drdp!F97+drdp!O97)*'MSXY-TI2S'!$C97+(drdp!I97+drdp!R97)*'MSXY-TI2S'!$D97)</f>
        <v>5.7778654936115606E-3</v>
      </c>
      <c r="G97" s="20">
        <f>Model!$W$18*((drdp!D97+drdp!M97)*'MSXY-TI2S'!$B97+(drdp!G97+drdp!P97)*'MSXY-TI2S'!$C97+(drdp!J97+drdp!S97)*'MSXY-TI2S'!$D97)</f>
        <v>0</v>
      </c>
      <c r="H97" s="18">
        <f>Model!$W$18*((drdp!B97)*'MSXY-TI2S'!$B97+(drdp!E97)*'MSXY-TI2S'!$C97+(drdp!H97)*'MSXY-TI2S'!$D97)</f>
        <v>-1.078164379072869E-2</v>
      </c>
      <c r="I97" s="18">
        <f>Model!$W$18*((drdp!C97)*'MSXY-TI2S'!$B97+(drdp!F97)*'MSXY-TI2S'!$C97+(drdp!I97)*'MSXY-TI2S'!$D97)</f>
        <v>2.8889327468057803E-3</v>
      </c>
      <c r="J97" s="18">
        <f>Model!$W$18*((drdp!D97)*'MSXY-TI2S'!$B97+(drdp!G97)*'MSXY-TI2S'!$C97+(drdp!J97)*'MSXY-TI2S'!$D97)</f>
        <v>0</v>
      </c>
      <c r="K97" s="21">
        <f>SUM(E$3:E96)+H97</f>
        <v>-0.85342351213152845</v>
      </c>
      <c r="L97" s="21">
        <f>SUM(F$3:F96)+I97</f>
        <v>0.22867414087737531</v>
      </c>
      <c r="M97" s="21">
        <f>SUM(G$3:G96)+J97</f>
        <v>0</v>
      </c>
      <c r="N97" s="19">
        <f t="shared" si="5"/>
        <v>0.72833169105891304</v>
      </c>
      <c r="O97" s="19">
        <f t="shared" si="5"/>
        <v>5.2291862706005686E-2</v>
      </c>
      <c r="P97" s="19">
        <f t="shared" si="5"/>
        <v>0</v>
      </c>
      <c r="Q97" s="19">
        <f t="shared" si="6"/>
        <v>-0.19515588844122955</v>
      </c>
      <c r="R97" s="19">
        <f t="shared" si="7"/>
        <v>0</v>
      </c>
      <c r="S97" s="19">
        <f t="shared" si="8"/>
        <v>0</v>
      </c>
    </row>
    <row r="98" spans="1:19" x14ac:dyDescent="0.25">
      <c r="A98" s="26">
        <f>Wellpath!E98</f>
        <v>2850</v>
      </c>
      <c r="B98" s="22">
        <v>0</v>
      </c>
      <c r="C98" s="22">
        <v>0</v>
      </c>
      <c r="D98" s="22">
        <f>SIN(Wellpath!$O98) * (TAN(Dip) * SIN(Wellpath!$L98) * COS(Wellpath!$L98) - COS(Wellpath!$L98) * COS(Wellpath!$L98) * COS(Wellpath!$O98) - COS(Wellpath!$O98)) / 2</f>
        <v>0.53703096513446313</v>
      </c>
      <c r="E98" s="20">
        <f>Model!$W$18*((drdp!B98+drdp!K98)*'MSXY-TI2S'!$B98+(drdp!E98+drdp!N98)*'MSXY-TI2S'!$C98+(drdp!H98+drdp!Q98)*'MSXY-TI2S'!$D98)</f>
        <v>-2.1563287581457379E-2</v>
      </c>
      <c r="F98" s="20">
        <f>Model!$W$18*((drdp!C98+drdp!L98)*'MSXY-TI2S'!$B98+(drdp!F98+drdp!O98)*'MSXY-TI2S'!$C98+(drdp!I98+drdp!R98)*'MSXY-TI2S'!$D98)</f>
        <v>5.7778654936115606E-3</v>
      </c>
      <c r="G98" s="20">
        <f>Model!$W$18*((drdp!D98+drdp!M98)*'MSXY-TI2S'!$B98+(drdp!G98+drdp!P98)*'MSXY-TI2S'!$C98+(drdp!J98+drdp!S98)*'MSXY-TI2S'!$D98)</f>
        <v>0</v>
      </c>
      <c r="H98" s="18">
        <f>Model!$W$18*((drdp!B98)*'MSXY-TI2S'!$B98+(drdp!E98)*'MSXY-TI2S'!$C98+(drdp!H98)*'MSXY-TI2S'!$D98)</f>
        <v>-1.078164379072869E-2</v>
      </c>
      <c r="I98" s="18">
        <f>Model!$W$18*((drdp!C98)*'MSXY-TI2S'!$B98+(drdp!F98)*'MSXY-TI2S'!$C98+(drdp!I98)*'MSXY-TI2S'!$D98)</f>
        <v>2.8889327468057803E-3</v>
      </c>
      <c r="J98" s="18">
        <f>Model!$W$18*((drdp!D98)*'MSXY-TI2S'!$B98+(drdp!G98)*'MSXY-TI2S'!$C98+(drdp!J98)*'MSXY-TI2S'!$D98)</f>
        <v>0</v>
      </c>
      <c r="K98" s="21">
        <f>SUM(E$3:E97)+H98</f>
        <v>-0.87498679971298587</v>
      </c>
      <c r="L98" s="21">
        <f>SUM(F$3:F97)+I98</f>
        <v>0.23445200637098687</v>
      </c>
      <c r="M98" s="21">
        <f>SUM(G$3:G97)+J98</f>
        <v>0</v>
      </c>
      <c r="N98" s="19">
        <f t="shared" si="5"/>
        <v>0.7656018996719729</v>
      </c>
      <c r="O98" s="19">
        <f t="shared" si="5"/>
        <v>5.4967743291381266E-2</v>
      </c>
      <c r="P98" s="19">
        <f t="shared" si="5"/>
        <v>0</v>
      </c>
      <c r="Q98" s="19">
        <f t="shared" si="6"/>
        <v>-0.20514241074083839</v>
      </c>
      <c r="R98" s="19">
        <f t="shared" si="7"/>
        <v>0</v>
      </c>
      <c r="S98" s="19">
        <f t="shared" si="8"/>
        <v>0</v>
      </c>
    </row>
    <row r="99" spans="1:19" x14ac:dyDescent="0.25">
      <c r="A99" s="26">
        <f>Wellpath!E99</f>
        <v>2880</v>
      </c>
      <c r="B99" s="22">
        <v>0</v>
      </c>
      <c r="C99" s="22">
        <v>0</v>
      </c>
      <c r="D99" s="22">
        <f>SIN(Wellpath!$O99) * (TAN(Dip) * SIN(Wellpath!$L99) * COS(Wellpath!$L99) - COS(Wellpath!$L99) * COS(Wellpath!$L99) * COS(Wellpath!$O99) - COS(Wellpath!$O99)) / 2</f>
        <v>0.53703096513446313</v>
      </c>
      <c r="E99" s="20">
        <f>Model!$W$18*((drdp!B99+drdp!K99)*'MSXY-TI2S'!$B99+(drdp!E99+drdp!N99)*'MSXY-TI2S'!$C99+(drdp!H99+drdp!Q99)*'MSXY-TI2S'!$D99)</f>
        <v>-2.1563287581457379E-2</v>
      </c>
      <c r="F99" s="20">
        <f>Model!$W$18*((drdp!C99+drdp!L99)*'MSXY-TI2S'!$B99+(drdp!F99+drdp!O99)*'MSXY-TI2S'!$C99+(drdp!I99+drdp!R99)*'MSXY-TI2S'!$D99)</f>
        <v>5.7778654936115606E-3</v>
      </c>
      <c r="G99" s="20">
        <f>Model!$W$18*((drdp!D99+drdp!M99)*'MSXY-TI2S'!$B99+(drdp!G99+drdp!P99)*'MSXY-TI2S'!$C99+(drdp!J99+drdp!S99)*'MSXY-TI2S'!$D99)</f>
        <v>0</v>
      </c>
      <c r="H99" s="18">
        <f>Model!$W$18*((drdp!B99)*'MSXY-TI2S'!$B99+(drdp!E99)*'MSXY-TI2S'!$C99+(drdp!H99)*'MSXY-TI2S'!$D99)</f>
        <v>-1.078164379072869E-2</v>
      </c>
      <c r="I99" s="18">
        <f>Model!$W$18*((drdp!C99)*'MSXY-TI2S'!$B99+(drdp!F99)*'MSXY-TI2S'!$C99+(drdp!I99)*'MSXY-TI2S'!$D99)</f>
        <v>2.8889327468057803E-3</v>
      </c>
      <c r="J99" s="18">
        <f>Model!$W$18*((drdp!D99)*'MSXY-TI2S'!$B99+(drdp!G99)*'MSXY-TI2S'!$C99+(drdp!J99)*'MSXY-TI2S'!$D99)</f>
        <v>0</v>
      </c>
      <c r="K99" s="21">
        <f>SUM(E$3:E98)+H99</f>
        <v>-0.8965500872944433</v>
      </c>
      <c r="L99" s="21">
        <f>SUM(F$3:F98)+I99</f>
        <v>0.24022987186459843</v>
      </c>
      <c r="M99" s="21">
        <f>SUM(G$3:G98)+J99</f>
        <v>0</v>
      </c>
      <c r="N99" s="19">
        <f t="shared" si="5"/>
        <v>0.80380205902767388</v>
      </c>
      <c r="O99" s="19">
        <f t="shared" si="5"/>
        <v>5.7710391336081385E-2</v>
      </c>
      <c r="P99" s="19">
        <f t="shared" si="5"/>
        <v>0</v>
      </c>
      <c r="Q99" s="19">
        <f t="shared" si="6"/>
        <v>-0.21537811259093864</v>
      </c>
      <c r="R99" s="19">
        <f t="shared" si="7"/>
        <v>0</v>
      </c>
      <c r="S99" s="19">
        <f t="shared" si="8"/>
        <v>0</v>
      </c>
    </row>
    <row r="100" spans="1:19" x14ac:dyDescent="0.25">
      <c r="A100" s="26">
        <f>Wellpath!E100</f>
        <v>2910</v>
      </c>
      <c r="B100" s="22">
        <v>0</v>
      </c>
      <c r="C100" s="22">
        <v>0</v>
      </c>
      <c r="D100" s="22">
        <f>SIN(Wellpath!$O100) * (TAN(Dip) * SIN(Wellpath!$L100) * COS(Wellpath!$L100) - COS(Wellpath!$L100) * COS(Wellpath!$L100) * COS(Wellpath!$O100) - COS(Wellpath!$O100)) / 2</f>
        <v>0.53703096513446313</v>
      </c>
      <c r="E100" s="20">
        <f>Model!$W$18*((drdp!B100+drdp!K100)*'MSXY-TI2S'!$B100+(drdp!E100+drdp!N100)*'MSXY-TI2S'!$C100+(drdp!H100+drdp!Q100)*'MSXY-TI2S'!$D100)</f>
        <v>-2.1563287581457379E-2</v>
      </c>
      <c r="F100" s="20">
        <f>Model!$W$18*((drdp!C100+drdp!L100)*'MSXY-TI2S'!$B100+(drdp!F100+drdp!O100)*'MSXY-TI2S'!$C100+(drdp!I100+drdp!R100)*'MSXY-TI2S'!$D100)</f>
        <v>5.7778654936115606E-3</v>
      </c>
      <c r="G100" s="20">
        <f>Model!$W$18*((drdp!D100+drdp!M100)*'MSXY-TI2S'!$B100+(drdp!G100+drdp!P100)*'MSXY-TI2S'!$C100+(drdp!J100+drdp!S100)*'MSXY-TI2S'!$D100)</f>
        <v>0</v>
      </c>
      <c r="H100" s="18">
        <f>Model!$W$18*((drdp!B100)*'MSXY-TI2S'!$B100+(drdp!E100)*'MSXY-TI2S'!$C100+(drdp!H100)*'MSXY-TI2S'!$D100)</f>
        <v>-1.078164379072869E-2</v>
      </c>
      <c r="I100" s="18">
        <f>Model!$W$18*((drdp!C100)*'MSXY-TI2S'!$B100+(drdp!F100)*'MSXY-TI2S'!$C100+(drdp!I100)*'MSXY-TI2S'!$D100)</f>
        <v>2.8889327468057803E-3</v>
      </c>
      <c r="J100" s="18">
        <f>Model!$W$18*((drdp!D100)*'MSXY-TI2S'!$B100+(drdp!G100)*'MSXY-TI2S'!$C100+(drdp!J100)*'MSXY-TI2S'!$D100)</f>
        <v>0</v>
      </c>
      <c r="K100" s="21">
        <f>SUM(E$3:E99)+H100</f>
        <v>-0.91811337487590072</v>
      </c>
      <c r="L100" s="21">
        <f>SUM(F$3:F99)+I100</f>
        <v>0.24600773735820999</v>
      </c>
      <c r="M100" s="21">
        <f>SUM(G$3:G99)+J100</f>
        <v>0</v>
      </c>
      <c r="N100" s="19">
        <f t="shared" si="5"/>
        <v>0.84293216912601621</v>
      </c>
      <c r="O100" s="19">
        <f t="shared" si="5"/>
        <v>6.0519806840106029E-2</v>
      </c>
      <c r="P100" s="19">
        <f t="shared" si="5"/>
        <v>0</v>
      </c>
      <c r="Q100" s="19">
        <f t="shared" si="6"/>
        <v>-0.22586299399153037</v>
      </c>
      <c r="R100" s="19">
        <f t="shared" si="7"/>
        <v>0</v>
      </c>
      <c r="S100" s="19">
        <f t="shared" si="8"/>
        <v>0</v>
      </c>
    </row>
    <row r="101" spans="1:19" x14ac:dyDescent="0.25">
      <c r="A101" s="26">
        <f>Wellpath!E101</f>
        <v>2940</v>
      </c>
      <c r="B101" s="22">
        <v>0</v>
      </c>
      <c r="C101" s="22">
        <v>0</v>
      </c>
      <c r="D101" s="22">
        <f>SIN(Wellpath!$O101) * (TAN(Dip) * SIN(Wellpath!$L101) * COS(Wellpath!$L101) - COS(Wellpath!$L101) * COS(Wellpath!$L101) * COS(Wellpath!$O101) - COS(Wellpath!$O101)) / 2</f>
        <v>0.53703096513446313</v>
      </c>
      <c r="E101" s="20">
        <f>Model!$W$18*((drdp!B101+drdp!K101)*'MSXY-TI2S'!$B101+(drdp!E101+drdp!N101)*'MSXY-TI2S'!$C101+(drdp!H101+drdp!Q101)*'MSXY-TI2S'!$D101)</f>
        <v>-2.1563287581457379E-2</v>
      </c>
      <c r="F101" s="20">
        <f>Model!$W$18*((drdp!C101+drdp!L101)*'MSXY-TI2S'!$B101+(drdp!F101+drdp!O101)*'MSXY-TI2S'!$C101+(drdp!I101+drdp!R101)*'MSXY-TI2S'!$D101)</f>
        <v>5.7778654936115606E-3</v>
      </c>
      <c r="G101" s="20">
        <f>Model!$W$18*((drdp!D101+drdp!M101)*'MSXY-TI2S'!$B101+(drdp!G101+drdp!P101)*'MSXY-TI2S'!$C101+(drdp!J101+drdp!S101)*'MSXY-TI2S'!$D101)</f>
        <v>0</v>
      </c>
      <c r="H101" s="18">
        <f>Model!$W$18*((drdp!B101)*'MSXY-TI2S'!$B101+(drdp!E101)*'MSXY-TI2S'!$C101+(drdp!H101)*'MSXY-TI2S'!$D101)</f>
        <v>-1.078164379072869E-2</v>
      </c>
      <c r="I101" s="18">
        <f>Model!$W$18*((drdp!C101)*'MSXY-TI2S'!$B101+(drdp!F101)*'MSXY-TI2S'!$C101+(drdp!I101)*'MSXY-TI2S'!$D101)</f>
        <v>2.8889327468057803E-3</v>
      </c>
      <c r="J101" s="18">
        <f>Model!$W$18*((drdp!D101)*'MSXY-TI2S'!$B101+(drdp!G101)*'MSXY-TI2S'!$C101+(drdp!J101)*'MSXY-TI2S'!$D101)</f>
        <v>0</v>
      </c>
      <c r="K101" s="21">
        <f>SUM(E$3:E100)+H101</f>
        <v>-0.93967666245735815</v>
      </c>
      <c r="L101" s="21">
        <f>SUM(F$3:F100)+I101</f>
        <v>0.25178560285182155</v>
      </c>
      <c r="M101" s="21">
        <f>SUM(G$3:G100)+J101</f>
        <v>0</v>
      </c>
      <c r="N101" s="19">
        <f t="shared" si="5"/>
        <v>0.88299222996699978</v>
      </c>
      <c r="O101" s="19">
        <f t="shared" si="5"/>
        <v>6.3395989803455205E-2</v>
      </c>
      <c r="P101" s="19">
        <f t="shared" si="5"/>
        <v>0</v>
      </c>
      <c r="Q101" s="19">
        <f t="shared" si="6"/>
        <v>-0.23659705494261354</v>
      </c>
      <c r="R101" s="19">
        <f t="shared" si="7"/>
        <v>0</v>
      </c>
      <c r="S101" s="19">
        <f t="shared" si="8"/>
        <v>0</v>
      </c>
    </row>
    <row r="102" spans="1:19" x14ac:dyDescent="0.25">
      <c r="A102" s="26">
        <f>Wellpath!E102</f>
        <v>2970</v>
      </c>
      <c r="B102" s="22">
        <v>0</v>
      </c>
      <c r="C102" s="22">
        <v>0</v>
      </c>
      <c r="D102" s="22">
        <f>SIN(Wellpath!$O102) * (TAN(Dip) * SIN(Wellpath!$L102) * COS(Wellpath!$L102) - COS(Wellpath!$L102) * COS(Wellpath!$L102) * COS(Wellpath!$O102) - COS(Wellpath!$O102)) / 2</f>
        <v>0.53703096513446313</v>
      </c>
      <c r="E102" s="20">
        <f>Model!$W$18*((drdp!B102+drdp!K102)*'MSXY-TI2S'!$B102+(drdp!E102+drdp!N102)*'MSXY-TI2S'!$C102+(drdp!H102+drdp!Q102)*'MSXY-TI2S'!$D102)</f>
        <v>-2.1563287581457379E-2</v>
      </c>
      <c r="F102" s="20">
        <f>Model!$W$18*((drdp!C102+drdp!L102)*'MSXY-TI2S'!$B102+(drdp!F102+drdp!O102)*'MSXY-TI2S'!$C102+(drdp!I102+drdp!R102)*'MSXY-TI2S'!$D102)</f>
        <v>5.7778654936115606E-3</v>
      </c>
      <c r="G102" s="20">
        <f>Model!$W$18*((drdp!D102+drdp!M102)*'MSXY-TI2S'!$B102+(drdp!G102+drdp!P102)*'MSXY-TI2S'!$C102+(drdp!J102+drdp!S102)*'MSXY-TI2S'!$D102)</f>
        <v>0</v>
      </c>
      <c r="H102" s="18">
        <f>Model!$W$18*((drdp!B102)*'MSXY-TI2S'!$B102+(drdp!E102)*'MSXY-TI2S'!$C102+(drdp!H102)*'MSXY-TI2S'!$D102)</f>
        <v>-1.078164379072869E-2</v>
      </c>
      <c r="I102" s="18">
        <f>Model!$W$18*((drdp!C102)*'MSXY-TI2S'!$B102+(drdp!F102)*'MSXY-TI2S'!$C102+(drdp!I102)*'MSXY-TI2S'!$D102)</f>
        <v>2.8889327468057803E-3</v>
      </c>
      <c r="J102" s="18">
        <f>Model!$W$18*((drdp!D102)*'MSXY-TI2S'!$B102+(drdp!G102)*'MSXY-TI2S'!$C102+(drdp!J102)*'MSXY-TI2S'!$D102)</f>
        <v>0</v>
      </c>
      <c r="K102" s="21">
        <f>SUM(E$3:E101)+H102</f>
        <v>-0.96123995003881557</v>
      </c>
      <c r="L102" s="21">
        <f>SUM(F$3:F101)+I102</f>
        <v>0.25756346834543314</v>
      </c>
      <c r="M102" s="21">
        <f>SUM(G$3:G101)+J102</f>
        <v>0</v>
      </c>
      <c r="N102" s="19">
        <f t="shared" si="5"/>
        <v>0.92398224155062469</v>
      </c>
      <c r="O102" s="19">
        <f t="shared" si="5"/>
        <v>6.6338940226128948E-2</v>
      </c>
      <c r="P102" s="19">
        <f t="shared" si="5"/>
        <v>0</v>
      </c>
      <c r="Q102" s="19">
        <f t="shared" si="6"/>
        <v>-0.24758029544418822</v>
      </c>
      <c r="R102" s="19">
        <f t="shared" si="7"/>
        <v>0</v>
      </c>
      <c r="S102" s="19">
        <f t="shared" si="8"/>
        <v>0</v>
      </c>
    </row>
    <row r="103" spans="1:19" x14ac:dyDescent="0.25">
      <c r="A103" s="26">
        <f>Wellpath!E103</f>
        <v>3000</v>
      </c>
      <c r="B103" s="22">
        <v>0</v>
      </c>
      <c r="C103" s="22">
        <v>0</v>
      </c>
      <c r="D103" s="22">
        <f>SIN(Wellpath!$O103) * (TAN(Dip) * SIN(Wellpath!$L103) * COS(Wellpath!$L103) - COS(Wellpath!$L103) * COS(Wellpath!$L103) * COS(Wellpath!$O103) - COS(Wellpath!$O103)) / 2</f>
        <v>0.53703096513446313</v>
      </c>
      <c r="E103" s="20">
        <f>Model!$W$18*((drdp!B103+drdp!K103)*'MSXY-TI2S'!$B103+(drdp!E103+drdp!N103)*'MSXY-TI2S'!$C103+(drdp!H103+drdp!Q103)*'MSXY-TI2S'!$D103)</f>
        <v>-2.1563287581457379E-2</v>
      </c>
      <c r="F103" s="20">
        <f>Model!$W$18*((drdp!C103+drdp!L103)*'MSXY-TI2S'!$B103+(drdp!F103+drdp!O103)*'MSXY-TI2S'!$C103+(drdp!I103+drdp!R103)*'MSXY-TI2S'!$D103)</f>
        <v>5.7778654936115606E-3</v>
      </c>
      <c r="G103" s="20">
        <f>Model!$W$18*((drdp!D103+drdp!M103)*'MSXY-TI2S'!$B103+(drdp!G103+drdp!P103)*'MSXY-TI2S'!$C103+(drdp!J103+drdp!S103)*'MSXY-TI2S'!$D103)</f>
        <v>0</v>
      </c>
      <c r="H103" s="18">
        <f>Model!$W$18*((drdp!B103)*'MSXY-TI2S'!$B103+(drdp!E103)*'MSXY-TI2S'!$C103+(drdp!H103)*'MSXY-TI2S'!$D103)</f>
        <v>-1.078164379072869E-2</v>
      </c>
      <c r="I103" s="18">
        <f>Model!$W$18*((drdp!C103)*'MSXY-TI2S'!$B103+(drdp!F103)*'MSXY-TI2S'!$C103+(drdp!I103)*'MSXY-TI2S'!$D103)</f>
        <v>2.8889327468057803E-3</v>
      </c>
      <c r="J103" s="18">
        <f>Model!$W$18*((drdp!D103)*'MSXY-TI2S'!$B103+(drdp!G103)*'MSXY-TI2S'!$C103+(drdp!J103)*'MSXY-TI2S'!$D103)</f>
        <v>0</v>
      </c>
      <c r="K103" s="21">
        <f>SUM(E$3:E102)+H103</f>
        <v>-0.982803237620273</v>
      </c>
      <c r="L103" s="21">
        <f>SUM(F$3:F102)+I103</f>
        <v>0.26334133383904468</v>
      </c>
      <c r="M103" s="21">
        <f>SUM(G$3:G102)+J103</f>
        <v>0</v>
      </c>
      <c r="N103" s="19">
        <f t="shared" si="5"/>
        <v>0.96590220387689074</v>
      </c>
      <c r="O103" s="19">
        <f t="shared" si="5"/>
        <v>6.9348658108127181E-2</v>
      </c>
      <c r="P103" s="19">
        <f t="shared" si="5"/>
        <v>0</v>
      </c>
      <c r="Q103" s="19">
        <f t="shared" si="6"/>
        <v>-0.25881271549625429</v>
      </c>
      <c r="R103" s="19">
        <f t="shared" si="7"/>
        <v>0</v>
      </c>
      <c r="S103" s="19">
        <f t="shared" si="8"/>
        <v>0</v>
      </c>
    </row>
    <row r="104" spans="1:19" x14ac:dyDescent="0.25">
      <c r="A104" s="26">
        <f>Wellpath!E104</f>
        <v>3030</v>
      </c>
      <c r="B104" s="22">
        <v>0</v>
      </c>
      <c r="C104" s="22">
        <v>0</v>
      </c>
      <c r="D104" s="22">
        <f>SIN(Wellpath!$O104) * (TAN(Dip) * SIN(Wellpath!$L104) * COS(Wellpath!$L104) - COS(Wellpath!$L104) * COS(Wellpath!$L104) * COS(Wellpath!$O104) - COS(Wellpath!$O104)) / 2</f>
        <v>0.53703096513446313</v>
      </c>
      <c r="E104" s="20">
        <f>Model!$W$18*((drdp!B104+drdp!K104)*'MSXY-TI2S'!$B104+(drdp!E104+drdp!N104)*'MSXY-TI2S'!$C104+(drdp!H104+drdp!Q104)*'MSXY-TI2S'!$D104)</f>
        <v>-2.1563287581457379E-2</v>
      </c>
      <c r="F104" s="20">
        <f>Model!$W$18*((drdp!C104+drdp!L104)*'MSXY-TI2S'!$B104+(drdp!F104+drdp!O104)*'MSXY-TI2S'!$C104+(drdp!I104+drdp!R104)*'MSXY-TI2S'!$D104)</f>
        <v>5.7778654936115606E-3</v>
      </c>
      <c r="G104" s="20">
        <f>Model!$W$18*((drdp!D104+drdp!M104)*'MSXY-TI2S'!$B104+(drdp!G104+drdp!P104)*'MSXY-TI2S'!$C104+(drdp!J104+drdp!S104)*'MSXY-TI2S'!$D104)</f>
        <v>0</v>
      </c>
      <c r="H104" s="18">
        <f>Model!$W$18*((drdp!B104)*'MSXY-TI2S'!$B104+(drdp!E104)*'MSXY-TI2S'!$C104+(drdp!H104)*'MSXY-TI2S'!$D104)</f>
        <v>-1.078164379072869E-2</v>
      </c>
      <c r="I104" s="18">
        <f>Model!$W$18*((drdp!C104)*'MSXY-TI2S'!$B104+(drdp!F104)*'MSXY-TI2S'!$C104+(drdp!I104)*'MSXY-TI2S'!$D104)</f>
        <v>2.8889327468057803E-3</v>
      </c>
      <c r="J104" s="18">
        <f>Model!$W$18*((drdp!D104)*'MSXY-TI2S'!$B104+(drdp!G104)*'MSXY-TI2S'!$C104+(drdp!J104)*'MSXY-TI2S'!$D104)</f>
        <v>0</v>
      </c>
      <c r="K104" s="21">
        <f>SUM(E$3:E103)+H104</f>
        <v>-1.0043665252017304</v>
      </c>
      <c r="L104" s="21">
        <f>SUM(F$3:F103)+I104</f>
        <v>0.26911919933265621</v>
      </c>
      <c r="M104" s="21">
        <f>SUM(G$3:G103)+J104</f>
        <v>0</v>
      </c>
      <c r="N104" s="19">
        <f t="shared" si="5"/>
        <v>1.0087521169457982</v>
      </c>
      <c r="O104" s="19">
        <f t="shared" si="5"/>
        <v>7.2425143449449947E-2</v>
      </c>
      <c r="P104" s="19">
        <f t="shared" si="5"/>
        <v>0</v>
      </c>
      <c r="Q104" s="19">
        <f t="shared" si="6"/>
        <v>-0.27029431509881174</v>
      </c>
      <c r="R104" s="19">
        <f t="shared" si="7"/>
        <v>0</v>
      </c>
      <c r="S104" s="19">
        <f t="shared" si="8"/>
        <v>0</v>
      </c>
    </row>
    <row r="105" spans="1:19" x14ac:dyDescent="0.25">
      <c r="A105" s="26">
        <f>Wellpath!E105</f>
        <v>3060</v>
      </c>
      <c r="B105" s="22">
        <v>0</v>
      </c>
      <c r="C105" s="22">
        <v>0</v>
      </c>
      <c r="D105" s="22">
        <f>SIN(Wellpath!$O105) * (TAN(Dip) * SIN(Wellpath!$L105) * COS(Wellpath!$L105) - COS(Wellpath!$L105) * COS(Wellpath!$L105) * COS(Wellpath!$O105) - COS(Wellpath!$O105)) / 2</f>
        <v>0.53703096513446313</v>
      </c>
      <c r="E105" s="20">
        <f>Model!$W$18*((drdp!B105+drdp!K105)*'MSXY-TI2S'!$B105+(drdp!E105+drdp!N105)*'MSXY-TI2S'!$C105+(drdp!H105+drdp!Q105)*'MSXY-TI2S'!$D105)</f>
        <v>-2.1563287581457379E-2</v>
      </c>
      <c r="F105" s="20">
        <f>Model!$W$18*((drdp!C105+drdp!L105)*'MSXY-TI2S'!$B105+(drdp!F105+drdp!O105)*'MSXY-TI2S'!$C105+(drdp!I105+drdp!R105)*'MSXY-TI2S'!$D105)</f>
        <v>5.7778654936115606E-3</v>
      </c>
      <c r="G105" s="20">
        <f>Model!$W$18*((drdp!D105+drdp!M105)*'MSXY-TI2S'!$B105+(drdp!G105+drdp!P105)*'MSXY-TI2S'!$C105+(drdp!J105+drdp!S105)*'MSXY-TI2S'!$D105)</f>
        <v>0</v>
      </c>
      <c r="H105" s="18">
        <f>Model!$W$18*((drdp!B105)*'MSXY-TI2S'!$B105+(drdp!E105)*'MSXY-TI2S'!$C105+(drdp!H105)*'MSXY-TI2S'!$D105)</f>
        <v>-1.078164379072869E-2</v>
      </c>
      <c r="I105" s="18">
        <f>Model!$W$18*((drdp!C105)*'MSXY-TI2S'!$B105+(drdp!F105)*'MSXY-TI2S'!$C105+(drdp!I105)*'MSXY-TI2S'!$D105)</f>
        <v>2.8889327468057803E-3</v>
      </c>
      <c r="J105" s="18">
        <f>Model!$W$18*((drdp!D105)*'MSXY-TI2S'!$B105+(drdp!G105)*'MSXY-TI2S'!$C105+(drdp!J105)*'MSXY-TI2S'!$D105)</f>
        <v>0</v>
      </c>
      <c r="K105" s="21">
        <f>SUM(E$3:E104)+H105</f>
        <v>-1.0259298127831877</v>
      </c>
      <c r="L105" s="21">
        <f>SUM(F$3:F104)+I105</f>
        <v>0.27489706482626775</v>
      </c>
      <c r="M105" s="21">
        <f>SUM(G$3:G104)+J105</f>
        <v>0</v>
      </c>
      <c r="N105" s="19">
        <f t="shared" si="5"/>
        <v>1.0525319807573466</v>
      </c>
      <c r="O105" s="19">
        <f t="shared" si="5"/>
        <v>7.5568396250097244E-2</v>
      </c>
      <c r="P105" s="19">
        <f t="shared" si="5"/>
        <v>0</v>
      </c>
      <c r="Q105" s="19">
        <f t="shared" si="6"/>
        <v>-0.28202509425186068</v>
      </c>
      <c r="R105" s="19">
        <f t="shared" si="7"/>
        <v>0</v>
      </c>
      <c r="S105" s="19">
        <f t="shared" si="8"/>
        <v>0</v>
      </c>
    </row>
    <row r="106" spans="1:19" x14ac:dyDescent="0.25">
      <c r="A106" s="26">
        <f>Wellpath!E106</f>
        <v>3090</v>
      </c>
      <c r="B106" s="22">
        <v>0</v>
      </c>
      <c r="C106" s="22">
        <v>0</v>
      </c>
      <c r="D106" s="22">
        <f>SIN(Wellpath!$O106) * (TAN(Dip) * SIN(Wellpath!$L106) * COS(Wellpath!$L106) - COS(Wellpath!$L106) * COS(Wellpath!$L106) * COS(Wellpath!$O106) - COS(Wellpath!$O106)) / 2</f>
        <v>0.53703096513446313</v>
      </c>
      <c r="E106" s="20">
        <f>Model!$W$18*((drdp!B106+drdp!K106)*'MSXY-TI2S'!$B106+(drdp!E106+drdp!N106)*'MSXY-TI2S'!$C106+(drdp!H106+drdp!Q106)*'MSXY-TI2S'!$D106)</f>
        <v>-2.1563287581457379E-2</v>
      </c>
      <c r="F106" s="20">
        <f>Model!$W$18*((drdp!C106+drdp!L106)*'MSXY-TI2S'!$B106+(drdp!F106+drdp!O106)*'MSXY-TI2S'!$C106+(drdp!I106+drdp!R106)*'MSXY-TI2S'!$D106)</f>
        <v>5.7778654936115606E-3</v>
      </c>
      <c r="G106" s="20">
        <f>Model!$W$18*((drdp!D106+drdp!M106)*'MSXY-TI2S'!$B106+(drdp!G106+drdp!P106)*'MSXY-TI2S'!$C106+(drdp!J106+drdp!S106)*'MSXY-TI2S'!$D106)</f>
        <v>0</v>
      </c>
      <c r="H106" s="18">
        <f>Model!$W$18*((drdp!B106)*'MSXY-TI2S'!$B106+(drdp!E106)*'MSXY-TI2S'!$C106+(drdp!H106)*'MSXY-TI2S'!$D106)</f>
        <v>-1.078164379072869E-2</v>
      </c>
      <c r="I106" s="18">
        <f>Model!$W$18*((drdp!C106)*'MSXY-TI2S'!$B106+(drdp!F106)*'MSXY-TI2S'!$C106+(drdp!I106)*'MSXY-TI2S'!$D106)</f>
        <v>2.8889327468057803E-3</v>
      </c>
      <c r="J106" s="18">
        <f>Model!$W$18*((drdp!D106)*'MSXY-TI2S'!$B106+(drdp!G106)*'MSXY-TI2S'!$C106+(drdp!J106)*'MSXY-TI2S'!$D106)</f>
        <v>0</v>
      </c>
      <c r="K106" s="21">
        <f>SUM(E$3:E105)+H106</f>
        <v>-1.047493100364645</v>
      </c>
      <c r="L106" s="21">
        <f>SUM(F$3:F105)+I106</f>
        <v>0.28067493031987928</v>
      </c>
      <c r="M106" s="21">
        <f>SUM(G$3:G105)+J106</f>
        <v>0</v>
      </c>
      <c r="N106" s="19">
        <f t="shared" si="5"/>
        <v>1.0972417953115363</v>
      </c>
      <c r="O106" s="19">
        <f t="shared" si="5"/>
        <v>7.8778416510069088E-2</v>
      </c>
      <c r="P106" s="19">
        <f t="shared" si="5"/>
        <v>0</v>
      </c>
      <c r="Q106" s="19">
        <f t="shared" si="6"/>
        <v>-0.29400505295540108</v>
      </c>
      <c r="R106" s="19">
        <f t="shared" si="7"/>
        <v>0</v>
      </c>
      <c r="S106" s="19">
        <f t="shared" si="8"/>
        <v>0</v>
      </c>
    </row>
    <row r="107" spans="1:19" x14ac:dyDescent="0.25">
      <c r="A107" s="26">
        <f>Wellpath!E107</f>
        <v>3120</v>
      </c>
      <c r="B107" s="22">
        <v>0</v>
      </c>
      <c r="C107" s="22">
        <v>0</v>
      </c>
      <c r="D107" s="22">
        <f>SIN(Wellpath!$O107) * (TAN(Dip) * SIN(Wellpath!$L107) * COS(Wellpath!$L107) - COS(Wellpath!$L107) * COS(Wellpath!$L107) * COS(Wellpath!$O107) - COS(Wellpath!$O107)) / 2</f>
        <v>0.53703096513446313</v>
      </c>
      <c r="E107" s="20">
        <f>Model!$W$18*((drdp!B107+drdp!K107)*'MSXY-TI2S'!$B107+(drdp!E107+drdp!N107)*'MSXY-TI2S'!$C107+(drdp!H107+drdp!Q107)*'MSXY-TI2S'!$D107)</f>
        <v>-2.1563287581457379E-2</v>
      </c>
      <c r="F107" s="20">
        <f>Model!$W$18*((drdp!C107+drdp!L107)*'MSXY-TI2S'!$B107+(drdp!F107+drdp!O107)*'MSXY-TI2S'!$C107+(drdp!I107+drdp!R107)*'MSXY-TI2S'!$D107)</f>
        <v>5.7778654936115606E-3</v>
      </c>
      <c r="G107" s="20">
        <f>Model!$W$18*((drdp!D107+drdp!M107)*'MSXY-TI2S'!$B107+(drdp!G107+drdp!P107)*'MSXY-TI2S'!$C107+(drdp!J107+drdp!S107)*'MSXY-TI2S'!$D107)</f>
        <v>0</v>
      </c>
      <c r="H107" s="18">
        <f>Model!$W$18*((drdp!B107)*'MSXY-TI2S'!$B107+(drdp!E107)*'MSXY-TI2S'!$C107+(drdp!H107)*'MSXY-TI2S'!$D107)</f>
        <v>-1.078164379072869E-2</v>
      </c>
      <c r="I107" s="18">
        <f>Model!$W$18*((drdp!C107)*'MSXY-TI2S'!$B107+(drdp!F107)*'MSXY-TI2S'!$C107+(drdp!I107)*'MSXY-TI2S'!$D107)</f>
        <v>2.8889327468057803E-3</v>
      </c>
      <c r="J107" s="18">
        <f>Model!$W$18*((drdp!D107)*'MSXY-TI2S'!$B107+(drdp!G107)*'MSXY-TI2S'!$C107+(drdp!J107)*'MSXY-TI2S'!$D107)</f>
        <v>0</v>
      </c>
      <c r="K107" s="21">
        <f>SUM(E$3:E106)+H107</f>
        <v>-1.0690563879461024</v>
      </c>
      <c r="L107" s="21">
        <f>SUM(F$3:F106)+I107</f>
        <v>0.28645279581349081</v>
      </c>
      <c r="M107" s="21">
        <f>SUM(G$3:G106)+J107</f>
        <v>0</v>
      </c>
      <c r="N107" s="19">
        <f t="shared" si="5"/>
        <v>1.1428815606083673</v>
      </c>
      <c r="O107" s="19">
        <f t="shared" si="5"/>
        <v>8.2055204229365464E-2</v>
      </c>
      <c r="P107" s="19">
        <f t="shared" si="5"/>
        <v>0</v>
      </c>
      <c r="Q107" s="19">
        <f t="shared" si="6"/>
        <v>-0.3062341912094329</v>
      </c>
      <c r="R107" s="19">
        <f t="shared" si="7"/>
        <v>0</v>
      </c>
      <c r="S107" s="19">
        <f t="shared" si="8"/>
        <v>0</v>
      </c>
    </row>
    <row r="108" spans="1:19" x14ac:dyDescent="0.25">
      <c r="A108" s="26">
        <f>Wellpath!E108</f>
        <v>3150</v>
      </c>
      <c r="B108" s="22">
        <v>0</v>
      </c>
      <c r="C108" s="22">
        <v>0</v>
      </c>
      <c r="D108" s="22">
        <f>SIN(Wellpath!$O108) * (TAN(Dip) * SIN(Wellpath!$L108) * COS(Wellpath!$L108) - COS(Wellpath!$L108) * COS(Wellpath!$L108) * COS(Wellpath!$O108) - COS(Wellpath!$O108)) / 2</f>
        <v>0.53703096513446313</v>
      </c>
      <c r="E108" s="20">
        <f>Model!$W$18*((drdp!B108+drdp!K108)*'MSXY-TI2S'!$B108+(drdp!E108+drdp!N108)*'MSXY-TI2S'!$C108+(drdp!H108+drdp!Q108)*'MSXY-TI2S'!$D108)</f>
        <v>-2.1563287581457379E-2</v>
      </c>
      <c r="F108" s="20">
        <f>Model!$W$18*((drdp!C108+drdp!L108)*'MSXY-TI2S'!$B108+(drdp!F108+drdp!O108)*'MSXY-TI2S'!$C108+(drdp!I108+drdp!R108)*'MSXY-TI2S'!$D108)</f>
        <v>5.7778654936115606E-3</v>
      </c>
      <c r="G108" s="20">
        <f>Model!$W$18*((drdp!D108+drdp!M108)*'MSXY-TI2S'!$B108+(drdp!G108+drdp!P108)*'MSXY-TI2S'!$C108+(drdp!J108+drdp!S108)*'MSXY-TI2S'!$D108)</f>
        <v>0</v>
      </c>
      <c r="H108" s="18">
        <f>Model!$W$18*((drdp!B108)*'MSXY-TI2S'!$B108+(drdp!E108)*'MSXY-TI2S'!$C108+(drdp!H108)*'MSXY-TI2S'!$D108)</f>
        <v>-1.078164379072869E-2</v>
      </c>
      <c r="I108" s="18">
        <f>Model!$W$18*((drdp!C108)*'MSXY-TI2S'!$B108+(drdp!F108)*'MSXY-TI2S'!$C108+(drdp!I108)*'MSXY-TI2S'!$D108)</f>
        <v>2.8889327468057803E-3</v>
      </c>
      <c r="J108" s="18">
        <f>Model!$W$18*((drdp!D108)*'MSXY-TI2S'!$B108+(drdp!G108)*'MSXY-TI2S'!$C108+(drdp!J108)*'MSXY-TI2S'!$D108)</f>
        <v>0</v>
      </c>
      <c r="K108" s="21">
        <f>SUM(E$3:E107)+H108</f>
        <v>-1.0906196755275597</v>
      </c>
      <c r="L108" s="21">
        <f>SUM(F$3:F107)+I108</f>
        <v>0.29223066130710235</v>
      </c>
      <c r="M108" s="21">
        <f>SUM(G$3:G107)+J108</f>
        <v>0</v>
      </c>
      <c r="N108" s="19">
        <f t="shared" si="5"/>
        <v>1.1894512766478396</v>
      </c>
      <c r="O108" s="19">
        <f t="shared" si="5"/>
        <v>8.5398759407986358E-2</v>
      </c>
      <c r="P108" s="19">
        <f t="shared" si="5"/>
        <v>0</v>
      </c>
      <c r="Q108" s="19">
        <f t="shared" si="6"/>
        <v>-0.31871250901395615</v>
      </c>
      <c r="R108" s="19">
        <f t="shared" si="7"/>
        <v>0</v>
      </c>
      <c r="S108" s="19">
        <f t="shared" si="8"/>
        <v>0</v>
      </c>
    </row>
    <row r="109" spans="1:19" x14ac:dyDescent="0.25">
      <c r="A109" s="26">
        <f>Wellpath!E109</f>
        <v>3180</v>
      </c>
      <c r="B109" s="22">
        <v>0</v>
      </c>
      <c r="C109" s="22">
        <v>0</v>
      </c>
      <c r="D109" s="22">
        <f>SIN(Wellpath!$O109) * (TAN(Dip) * SIN(Wellpath!$L109) * COS(Wellpath!$L109) - COS(Wellpath!$L109) * COS(Wellpath!$L109) * COS(Wellpath!$O109) - COS(Wellpath!$O109)) / 2</f>
        <v>0.53703096513446313</v>
      </c>
      <c r="E109" s="20">
        <f>Model!$W$18*((drdp!B109+drdp!K109)*'MSXY-TI2S'!$B109+(drdp!E109+drdp!N109)*'MSXY-TI2S'!$C109+(drdp!H109+drdp!Q109)*'MSXY-TI2S'!$D109)</f>
        <v>-2.1563287581457379E-2</v>
      </c>
      <c r="F109" s="20">
        <f>Model!$W$18*((drdp!C109+drdp!L109)*'MSXY-TI2S'!$B109+(drdp!F109+drdp!O109)*'MSXY-TI2S'!$C109+(drdp!I109+drdp!R109)*'MSXY-TI2S'!$D109)</f>
        <v>5.7778654936115606E-3</v>
      </c>
      <c r="G109" s="20">
        <f>Model!$W$18*((drdp!D109+drdp!M109)*'MSXY-TI2S'!$B109+(drdp!G109+drdp!P109)*'MSXY-TI2S'!$C109+(drdp!J109+drdp!S109)*'MSXY-TI2S'!$D109)</f>
        <v>0</v>
      </c>
      <c r="H109" s="18">
        <f>Model!$W$18*((drdp!B109)*'MSXY-TI2S'!$B109+(drdp!E109)*'MSXY-TI2S'!$C109+(drdp!H109)*'MSXY-TI2S'!$D109)</f>
        <v>-1.078164379072869E-2</v>
      </c>
      <c r="I109" s="18">
        <f>Model!$W$18*((drdp!C109)*'MSXY-TI2S'!$B109+(drdp!F109)*'MSXY-TI2S'!$C109+(drdp!I109)*'MSXY-TI2S'!$D109)</f>
        <v>2.8889327468057803E-3</v>
      </c>
      <c r="J109" s="18">
        <f>Model!$W$18*((drdp!D109)*'MSXY-TI2S'!$B109+(drdp!G109)*'MSXY-TI2S'!$C109+(drdp!J109)*'MSXY-TI2S'!$D109)</f>
        <v>0</v>
      </c>
      <c r="K109" s="21">
        <f>SUM(E$3:E108)+H109</f>
        <v>-1.112182963109017</v>
      </c>
      <c r="L109" s="21">
        <f>SUM(F$3:F108)+I109</f>
        <v>0.29800852680071388</v>
      </c>
      <c r="M109" s="21">
        <f>SUM(G$3:G108)+J109</f>
        <v>0</v>
      </c>
      <c r="N109" s="19">
        <f t="shared" si="5"/>
        <v>1.236950943429953</v>
      </c>
      <c r="O109" s="19">
        <f t="shared" si="5"/>
        <v>8.8809082045931798E-2</v>
      </c>
      <c r="P109" s="19">
        <f t="shared" si="5"/>
        <v>0</v>
      </c>
      <c r="Q109" s="19">
        <f t="shared" si="6"/>
        <v>-0.33144000636897086</v>
      </c>
      <c r="R109" s="19">
        <f t="shared" si="7"/>
        <v>0</v>
      </c>
      <c r="S109" s="19">
        <f t="shared" si="8"/>
        <v>0</v>
      </c>
    </row>
    <row r="110" spans="1:19" x14ac:dyDescent="0.25">
      <c r="A110" s="26">
        <f>Wellpath!E110</f>
        <v>3210</v>
      </c>
      <c r="B110" s="22">
        <v>0</v>
      </c>
      <c r="C110" s="22">
        <v>0</v>
      </c>
      <c r="D110" s="22">
        <f>SIN(Wellpath!$O110) * (TAN(Dip) * SIN(Wellpath!$L110) * COS(Wellpath!$L110) - COS(Wellpath!$L110) * COS(Wellpath!$L110) * COS(Wellpath!$O110) - COS(Wellpath!$O110)) / 2</f>
        <v>0.53703096513446313</v>
      </c>
      <c r="E110" s="20">
        <f>Model!$W$18*((drdp!B110+drdp!K110)*'MSXY-TI2S'!$B110+(drdp!E110+drdp!N110)*'MSXY-TI2S'!$C110+(drdp!H110+drdp!Q110)*'MSXY-TI2S'!$D110)</f>
        <v>-2.1563287581457379E-2</v>
      </c>
      <c r="F110" s="20">
        <f>Model!$W$18*((drdp!C110+drdp!L110)*'MSXY-TI2S'!$B110+(drdp!F110+drdp!O110)*'MSXY-TI2S'!$C110+(drdp!I110+drdp!R110)*'MSXY-TI2S'!$D110)</f>
        <v>5.7778654936115606E-3</v>
      </c>
      <c r="G110" s="20">
        <f>Model!$W$18*((drdp!D110+drdp!M110)*'MSXY-TI2S'!$B110+(drdp!G110+drdp!P110)*'MSXY-TI2S'!$C110+(drdp!J110+drdp!S110)*'MSXY-TI2S'!$D110)</f>
        <v>0</v>
      </c>
      <c r="H110" s="18">
        <f>Model!$W$18*((drdp!B110)*'MSXY-TI2S'!$B110+(drdp!E110)*'MSXY-TI2S'!$C110+(drdp!H110)*'MSXY-TI2S'!$D110)</f>
        <v>-1.078164379072869E-2</v>
      </c>
      <c r="I110" s="18">
        <f>Model!$W$18*((drdp!C110)*'MSXY-TI2S'!$B110+(drdp!F110)*'MSXY-TI2S'!$C110+(drdp!I110)*'MSXY-TI2S'!$D110)</f>
        <v>2.8889327468057803E-3</v>
      </c>
      <c r="J110" s="18">
        <f>Model!$W$18*((drdp!D110)*'MSXY-TI2S'!$B110+(drdp!G110)*'MSXY-TI2S'!$C110+(drdp!J110)*'MSXY-TI2S'!$D110)</f>
        <v>0</v>
      </c>
      <c r="K110" s="21">
        <f>SUM(E$3:E109)+H110</f>
        <v>-1.1337462506904743</v>
      </c>
      <c r="L110" s="21">
        <f>SUM(F$3:F109)+I110</f>
        <v>0.30378639229432541</v>
      </c>
      <c r="M110" s="21">
        <f>SUM(G$3:G109)+J110</f>
        <v>0</v>
      </c>
      <c r="N110" s="19">
        <f t="shared" si="5"/>
        <v>1.2853805609547078</v>
      </c>
      <c r="O110" s="19">
        <f t="shared" si="5"/>
        <v>9.228617214320177E-2</v>
      </c>
      <c r="P110" s="19">
        <f t="shared" si="5"/>
        <v>0</v>
      </c>
      <c r="Q110" s="19">
        <f t="shared" si="6"/>
        <v>-0.34441668327447705</v>
      </c>
      <c r="R110" s="19">
        <f t="shared" si="7"/>
        <v>0</v>
      </c>
      <c r="S110" s="19">
        <f t="shared" si="8"/>
        <v>0</v>
      </c>
    </row>
    <row r="111" spans="1:19" x14ac:dyDescent="0.25">
      <c r="A111" s="26">
        <f>Wellpath!E111</f>
        <v>3240</v>
      </c>
      <c r="B111" s="22">
        <v>0</v>
      </c>
      <c r="C111" s="22">
        <v>0</v>
      </c>
      <c r="D111" s="22">
        <f>SIN(Wellpath!$O111) * (TAN(Dip) * SIN(Wellpath!$L111) * COS(Wellpath!$L111) - COS(Wellpath!$L111) * COS(Wellpath!$L111) * COS(Wellpath!$O111) - COS(Wellpath!$O111)) / 2</f>
        <v>0.53703096513446313</v>
      </c>
      <c r="E111" s="20">
        <f>Model!$W$18*((drdp!B111+drdp!K111)*'MSXY-TI2S'!$B111+(drdp!E111+drdp!N111)*'MSXY-TI2S'!$C111+(drdp!H111+drdp!Q111)*'MSXY-TI2S'!$D111)</f>
        <v>-2.1563287581457379E-2</v>
      </c>
      <c r="F111" s="20">
        <f>Model!$W$18*((drdp!C111+drdp!L111)*'MSXY-TI2S'!$B111+(drdp!F111+drdp!O111)*'MSXY-TI2S'!$C111+(drdp!I111+drdp!R111)*'MSXY-TI2S'!$D111)</f>
        <v>5.7778654936115606E-3</v>
      </c>
      <c r="G111" s="20">
        <f>Model!$W$18*((drdp!D111+drdp!M111)*'MSXY-TI2S'!$B111+(drdp!G111+drdp!P111)*'MSXY-TI2S'!$C111+(drdp!J111+drdp!S111)*'MSXY-TI2S'!$D111)</f>
        <v>0</v>
      </c>
      <c r="H111" s="18">
        <f>Model!$W$18*((drdp!B111)*'MSXY-TI2S'!$B111+(drdp!E111)*'MSXY-TI2S'!$C111+(drdp!H111)*'MSXY-TI2S'!$D111)</f>
        <v>-1.078164379072869E-2</v>
      </c>
      <c r="I111" s="18">
        <f>Model!$W$18*((drdp!C111)*'MSXY-TI2S'!$B111+(drdp!F111)*'MSXY-TI2S'!$C111+(drdp!I111)*'MSXY-TI2S'!$D111)</f>
        <v>2.8889327468057803E-3</v>
      </c>
      <c r="J111" s="18">
        <f>Model!$W$18*((drdp!D111)*'MSXY-TI2S'!$B111+(drdp!G111)*'MSXY-TI2S'!$C111+(drdp!J111)*'MSXY-TI2S'!$D111)</f>
        <v>0</v>
      </c>
      <c r="K111" s="21">
        <f>SUM(E$3:E110)+H111</f>
        <v>-1.1553095382719316</v>
      </c>
      <c r="L111" s="21">
        <f>SUM(F$3:F110)+I111</f>
        <v>0.30956425778793695</v>
      </c>
      <c r="M111" s="21">
        <f>SUM(G$3:G110)+J111</f>
        <v>0</v>
      </c>
      <c r="N111" s="19">
        <f t="shared" si="5"/>
        <v>1.3347401292221037</v>
      </c>
      <c r="O111" s="19">
        <f t="shared" si="5"/>
        <v>9.5830029699796287E-2</v>
      </c>
      <c r="P111" s="19">
        <f t="shared" si="5"/>
        <v>0</v>
      </c>
      <c r="Q111" s="19">
        <f t="shared" si="6"/>
        <v>-0.35764253973047466</v>
      </c>
      <c r="R111" s="19">
        <f t="shared" si="7"/>
        <v>0</v>
      </c>
      <c r="S111" s="19">
        <f t="shared" si="8"/>
        <v>0</v>
      </c>
    </row>
    <row r="112" spans="1:19" x14ac:dyDescent="0.25">
      <c r="A112" s="26">
        <f>Wellpath!E112</f>
        <v>3270</v>
      </c>
      <c r="B112" s="22">
        <v>0</v>
      </c>
      <c r="C112" s="22">
        <v>0</v>
      </c>
      <c r="D112" s="22">
        <f>SIN(Wellpath!$O112) * (TAN(Dip) * SIN(Wellpath!$L112) * COS(Wellpath!$L112) - COS(Wellpath!$L112) * COS(Wellpath!$L112) * COS(Wellpath!$O112) - COS(Wellpath!$O112)) / 2</f>
        <v>0.53703096513446313</v>
      </c>
      <c r="E112" s="20">
        <f>Model!$W$18*((drdp!B112+drdp!K112)*'MSXY-TI2S'!$B112+(drdp!E112+drdp!N112)*'MSXY-TI2S'!$C112+(drdp!H112+drdp!Q112)*'MSXY-TI2S'!$D112)</f>
        <v>-2.1563287581457379E-2</v>
      </c>
      <c r="F112" s="20">
        <f>Model!$W$18*((drdp!C112+drdp!L112)*'MSXY-TI2S'!$B112+(drdp!F112+drdp!O112)*'MSXY-TI2S'!$C112+(drdp!I112+drdp!R112)*'MSXY-TI2S'!$D112)</f>
        <v>5.7778654936115606E-3</v>
      </c>
      <c r="G112" s="20">
        <f>Model!$W$18*((drdp!D112+drdp!M112)*'MSXY-TI2S'!$B112+(drdp!G112+drdp!P112)*'MSXY-TI2S'!$C112+(drdp!J112+drdp!S112)*'MSXY-TI2S'!$D112)</f>
        <v>0</v>
      </c>
      <c r="H112" s="18">
        <f>Model!$W$18*((drdp!B112)*'MSXY-TI2S'!$B112+(drdp!E112)*'MSXY-TI2S'!$C112+(drdp!H112)*'MSXY-TI2S'!$D112)</f>
        <v>-1.078164379072869E-2</v>
      </c>
      <c r="I112" s="18">
        <f>Model!$W$18*((drdp!C112)*'MSXY-TI2S'!$B112+(drdp!F112)*'MSXY-TI2S'!$C112+(drdp!I112)*'MSXY-TI2S'!$D112)</f>
        <v>2.8889327468057803E-3</v>
      </c>
      <c r="J112" s="18">
        <f>Model!$W$18*((drdp!D112)*'MSXY-TI2S'!$B112+(drdp!G112)*'MSXY-TI2S'!$C112+(drdp!J112)*'MSXY-TI2S'!$D112)</f>
        <v>0</v>
      </c>
      <c r="K112" s="21">
        <f>SUM(E$3:E111)+H112</f>
        <v>-1.1768728258533889</v>
      </c>
      <c r="L112" s="21">
        <f>SUM(F$3:F111)+I112</f>
        <v>0.31534212328154848</v>
      </c>
      <c r="M112" s="21">
        <f>SUM(G$3:G111)+J112</f>
        <v>0</v>
      </c>
      <c r="N112" s="19">
        <f t="shared" si="5"/>
        <v>1.3850296482321411</v>
      </c>
      <c r="O112" s="19">
        <f t="shared" si="5"/>
        <v>9.9440654715715324E-2</v>
      </c>
      <c r="P112" s="19">
        <f t="shared" si="5"/>
        <v>0</v>
      </c>
      <c r="Q112" s="19">
        <f t="shared" si="6"/>
        <v>-0.37111757573696369</v>
      </c>
      <c r="R112" s="19">
        <f t="shared" si="7"/>
        <v>0</v>
      </c>
      <c r="S112" s="19">
        <f t="shared" si="8"/>
        <v>0</v>
      </c>
    </row>
    <row r="113" spans="1:19" x14ac:dyDescent="0.25">
      <c r="A113" s="26">
        <f>Wellpath!E113</f>
        <v>3300</v>
      </c>
      <c r="B113" s="22">
        <v>0</v>
      </c>
      <c r="C113" s="22">
        <v>0</v>
      </c>
      <c r="D113" s="22">
        <f>SIN(Wellpath!$O113) * (TAN(Dip) * SIN(Wellpath!$L113) * COS(Wellpath!$L113) - COS(Wellpath!$L113) * COS(Wellpath!$L113) * COS(Wellpath!$O113) - COS(Wellpath!$O113)) / 2</f>
        <v>0.53703096513446313</v>
      </c>
      <c r="E113" s="20">
        <f>Model!$W$18*((drdp!B113+drdp!K113)*'MSXY-TI2S'!$B113+(drdp!E113+drdp!N113)*'MSXY-TI2S'!$C113+(drdp!H113+drdp!Q113)*'MSXY-TI2S'!$D113)</f>
        <v>-2.1563287581457379E-2</v>
      </c>
      <c r="F113" s="20">
        <f>Model!$W$18*((drdp!C113+drdp!L113)*'MSXY-TI2S'!$B113+(drdp!F113+drdp!O113)*'MSXY-TI2S'!$C113+(drdp!I113+drdp!R113)*'MSXY-TI2S'!$D113)</f>
        <v>5.7778654936115606E-3</v>
      </c>
      <c r="G113" s="20">
        <f>Model!$W$18*((drdp!D113+drdp!M113)*'MSXY-TI2S'!$B113+(drdp!G113+drdp!P113)*'MSXY-TI2S'!$C113+(drdp!J113+drdp!S113)*'MSXY-TI2S'!$D113)</f>
        <v>0</v>
      </c>
      <c r="H113" s="18">
        <f>Model!$W$18*((drdp!B113)*'MSXY-TI2S'!$B113+(drdp!E113)*'MSXY-TI2S'!$C113+(drdp!H113)*'MSXY-TI2S'!$D113)</f>
        <v>-1.078164379072869E-2</v>
      </c>
      <c r="I113" s="18">
        <f>Model!$W$18*((drdp!C113)*'MSXY-TI2S'!$B113+(drdp!F113)*'MSXY-TI2S'!$C113+(drdp!I113)*'MSXY-TI2S'!$D113)</f>
        <v>2.8889327468057803E-3</v>
      </c>
      <c r="J113" s="18">
        <f>Model!$W$18*((drdp!D113)*'MSXY-TI2S'!$B113+(drdp!G113)*'MSXY-TI2S'!$C113+(drdp!J113)*'MSXY-TI2S'!$D113)</f>
        <v>0</v>
      </c>
      <c r="K113" s="21">
        <f>SUM(E$3:E112)+H113</f>
        <v>-1.1984361134348462</v>
      </c>
      <c r="L113" s="21">
        <f>SUM(F$3:F112)+I113</f>
        <v>0.32111998877516001</v>
      </c>
      <c r="M113" s="21">
        <f>SUM(G$3:G112)+J113</f>
        <v>0</v>
      </c>
      <c r="N113" s="19">
        <f t="shared" si="5"/>
        <v>1.4362491179848196</v>
      </c>
      <c r="O113" s="19">
        <f t="shared" si="5"/>
        <v>0.10311804719095889</v>
      </c>
      <c r="P113" s="19">
        <f t="shared" si="5"/>
        <v>0</v>
      </c>
      <c r="Q113" s="19">
        <f t="shared" si="6"/>
        <v>-0.38484179129394419</v>
      </c>
      <c r="R113" s="19">
        <f t="shared" si="7"/>
        <v>0</v>
      </c>
      <c r="S113" s="19">
        <f t="shared" si="8"/>
        <v>0</v>
      </c>
    </row>
    <row r="114" spans="1:19" x14ac:dyDescent="0.25">
      <c r="A114" s="26">
        <f>Wellpath!E114</f>
        <v>3330</v>
      </c>
      <c r="B114" s="22">
        <v>0</v>
      </c>
      <c r="C114" s="22">
        <v>0</v>
      </c>
      <c r="D114" s="22">
        <f>SIN(Wellpath!$O114) * (TAN(Dip) * SIN(Wellpath!$L114) * COS(Wellpath!$L114) - COS(Wellpath!$L114) * COS(Wellpath!$L114) * COS(Wellpath!$O114) - COS(Wellpath!$O114)) / 2</f>
        <v>0.53703096513446313</v>
      </c>
      <c r="E114" s="20">
        <f>Model!$W$18*((drdp!B114+drdp!K114)*'MSXY-TI2S'!$B114+(drdp!E114+drdp!N114)*'MSXY-TI2S'!$C114+(drdp!H114+drdp!Q114)*'MSXY-TI2S'!$D114)</f>
        <v>-2.1563287581457379E-2</v>
      </c>
      <c r="F114" s="20">
        <f>Model!$W$18*((drdp!C114+drdp!L114)*'MSXY-TI2S'!$B114+(drdp!F114+drdp!O114)*'MSXY-TI2S'!$C114+(drdp!I114+drdp!R114)*'MSXY-TI2S'!$D114)</f>
        <v>5.7778654936115606E-3</v>
      </c>
      <c r="G114" s="20">
        <f>Model!$W$18*((drdp!D114+drdp!M114)*'MSXY-TI2S'!$B114+(drdp!G114+drdp!P114)*'MSXY-TI2S'!$C114+(drdp!J114+drdp!S114)*'MSXY-TI2S'!$D114)</f>
        <v>0</v>
      </c>
      <c r="H114" s="18">
        <f>Model!$W$18*((drdp!B114)*'MSXY-TI2S'!$B114+(drdp!E114)*'MSXY-TI2S'!$C114+(drdp!H114)*'MSXY-TI2S'!$D114)</f>
        <v>-1.078164379072869E-2</v>
      </c>
      <c r="I114" s="18">
        <f>Model!$W$18*((drdp!C114)*'MSXY-TI2S'!$B114+(drdp!F114)*'MSXY-TI2S'!$C114+(drdp!I114)*'MSXY-TI2S'!$D114)</f>
        <v>2.8889327468057803E-3</v>
      </c>
      <c r="J114" s="18">
        <f>Model!$W$18*((drdp!D114)*'MSXY-TI2S'!$B114+(drdp!G114)*'MSXY-TI2S'!$C114+(drdp!J114)*'MSXY-TI2S'!$D114)</f>
        <v>0</v>
      </c>
      <c r="K114" s="21">
        <f>SUM(E$3:E113)+H114</f>
        <v>-1.2199994010163036</v>
      </c>
      <c r="L114" s="21">
        <f>SUM(F$3:F113)+I114</f>
        <v>0.32689785426877155</v>
      </c>
      <c r="M114" s="21">
        <f>SUM(G$3:G113)+J114</f>
        <v>0</v>
      </c>
      <c r="N114" s="19">
        <f t="shared" si="5"/>
        <v>1.4883985384801395</v>
      </c>
      <c r="O114" s="19">
        <f t="shared" si="5"/>
        <v>0.10686220712552701</v>
      </c>
      <c r="P114" s="19">
        <f t="shared" si="5"/>
        <v>0</v>
      </c>
      <c r="Q114" s="19">
        <f t="shared" si="6"/>
        <v>-0.39881518640141617</v>
      </c>
      <c r="R114" s="19">
        <f t="shared" si="7"/>
        <v>0</v>
      </c>
      <c r="S114" s="19">
        <f t="shared" si="8"/>
        <v>0</v>
      </c>
    </row>
    <row r="115" spans="1:19" x14ac:dyDescent="0.25">
      <c r="A115" s="26">
        <f>Wellpath!E115</f>
        <v>3360</v>
      </c>
      <c r="B115" s="22">
        <v>0</v>
      </c>
      <c r="C115" s="22">
        <v>0</v>
      </c>
      <c r="D115" s="22">
        <f>SIN(Wellpath!$O115) * (TAN(Dip) * SIN(Wellpath!$L115) * COS(Wellpath!$L115) - COS(Wellpath!$L115) * COS(Wellpath!$L115) * COS(Wellpath!$O115) - COS(Wellpath!$O115)) / 2</f>
        <v>0.53703096513446313</v>
      </c>
      <c r="E115" s="20">
        <f>Model!$W$18*((drdp!B115+drdp!K115)*'MSXY-TI2S'!$B115+(drdp!E115+drdp!N115)*'MSXY-TI2S'!$C115+(drdp!H115+drdp!Q115)*'MSXY-TI2S'!$D115)</f>
        <v>-2.1563287581457379E-2</v>
      </c>
      <c r="F115" s="20">
        <f>Model!$W$18*((drdp!C115+drdp!L115)*'MSXY-TI2S'!$B115+(drdp!F115+drdp!O115)*'MSXY-TI2S'!$C115+(drdp!I115+drdp!R115)*'MSXY-TI2S'!$D115)</f>
        <v>5.7778654936115606E-3</v>
      </c>
      <c r="G115" s="20">
        <f>Model!$W$18*((drdp!D115+drdp!M115)*'MSXY-TI2S'!$B115+(drdp!G115+drdp!P115)*'MSXY-TI2S'!$C115+(drdp!J115+drdp!S115)*'MSXY-TI2S'!$D115)</f>
        <v>0</v>
      </c>
      <c r="H115" s="18">
        <f>Model!$W$18*((drdp!B115)*'MSXY-TI2S'!$B115+(drdp!E115)*'MSXY-TI2S'!$C115+(drdp!H115)*'MSXY-TI2S'!$D115)</f>
        <v>-1.078164379072869E-2</v>
      </c>
      <c r="I115" s="18">
        <f>Model!$W$18*((drdp!C115)*'MSXY-TI2S'!$B115+(drdp!F115)*'MSXY-TI2S'!$C115+(drdp!I115)*'MSXY-TI2S'!$D115)</f>
        <v>2.8889327468057803E-3</v>
      </c>
      <c r="J115" s="18">
        <f>Model!$W$18*((drdp!D115)*'MSXY-TI2S'!$B115+(drdp!G115)*'MSXY-TI2S'!$C115+(drdp!J115)*'MSXY-TI2S'!$D115)</f>
        <v>0</v>
      </c>
      <c r="K115" s="21">
        <f>SUM(E$3:E114)+H115</f>
        <v>-1.2415626885977609</v>
      </c>
      <c r="L115" s="21">
        <f>SUM(F$3:F114)+I115</f>
        <v>0.33267571976238308</v>
      </c>
      <c r="M115" s="21">
        <f>SUM(G$3:G114)+J115</f>
        <v>0</v>
      </c>
      <c r="N115" s="19">
        <f t="shared" si="5"/>
        <v>1.5414779097181006</v>
      </c>
      <c r="O115" s="19">
        <f t="shared" si="5"/>
        <v>0.11067313451941964</v>
      </c>
      <c r="P115" s="19">
        <f t="shared" si="5"/>
        <v>0</v>
      </c>
      <c r="Q115" s="19">
        <f t="shared" si="6"/>
        <v>-0.41303776105937956</v>
      </c>
      <c r="R115" s="19">
        <f t="shared" si="7"/>
        <v>0</v>
      </c>
      <c r="S115" s="19">
        <f t="shared" si="8"/>
        <v>0</v>
      </c>
    </row>
    <row r="116" spans="1:19" x14ac:dyDescent="0.25">
      <c r="A116" s="26">
        <f>Wellpath!E116</f>
        <v>3390</v>
      </c>
      <c r="B116" s="22">
        <v>0</v>
      </c>
      <c r="C116" s="22">
        <v>0</v>
      </c>
      <c r="D116" s="22">
        <f>SIN(Wellpath!$O116) * (TAN(Dip) * SIN(Wellpath!$L116) * COS(Wellpath!$L116) - COS(Wellpath!$L116) * COS(Wellpath!$L116) * COS(Wellpath!$O116) - COS(Wellpath!$O116)) / 2</f>
        <v>0.53703096513446313</v>
      </c>
      <c r="E116" s="20">
        <f>Model!$W$18*((drdp!B116+drdp!K116)*'MSXY-TI2S'!$B116+(drdp!E116+drdp!N116)*'MSXY-TI2S'!$C116+(drdp!H116+drdp!Q116)*'MSXY-TI2S'!$D116)</f>
        <v>-2.1563287581457379E-2</v>
      </c>
      <c r="F116" s="20">
        <f>Model!$W$18*((drdp!C116+drdp!L116)*'MSXY-TI2S'!$B116+(drdp!F116+drdp!O116)*'MSXY-TI2S'!$C116+(drdp!I116+drdp!R116)*'MSXY-TI2S'!$D116)</f>
        <v>5.7778654936115606E-3</v>
      </c>
      <c r="G116" s="20">
        <f>Model!$W$18*((drdp!D116+drdp!M116)*'MSXY-TI2S'!$B116+(drdp!G116+drdp!P116)*'MSXY-TI2S'!$C116+(drdp!J116+drdp!S116)*'MSXY-TI2S'!$D116)</f>
        <v>0</v>
      </c>
      <c r="H116" s="18">
        <f>Model!$W$18*((drdp!B116)*'MSXY-TI2S'!$B116+(drdp!E116)*'MSXY-TI2S'!$C116+(drdp!H116)*'MSXY-TI2S'!$D116)</f>
        <v>-1.078164379072869E-2</v>
      </c>
      <c r="I116" s="18">
        <f>Model!$W$18*((drdp!C116)*'MSXY-TI2S'!$B116+(drdp!F116)*'MSXY-TI2S'!$C116+(drdp!I116)*'MSXY-TI2S'!$D116)</f>
        <v>2.8889327468057803E-3</v>
      </c>
      <c r="J116" s="18">
        <f>Model!$W$18*((drdp!D116)*'MSXY-TI2S'!$B116+(drdp!G116)*'MSXY-TI2S'!$C116+(drdp!J116)*'MSXY-TI2S'!$D116)</f>
        <v>0</v>
      </c>
      <c r="K116" s="21">
        <f>SUM(E$3:E115)+H116</f>
        <v>-1.2631259761792182</v>
      </c>
      <c r="L116" s="21">
        <f>SUM(F$3:F115)+I116</f>
        <v>0.33845358525599462</v>
      </c>
      <c r="M116" s="21">
        <f>SUM(G$3:G115)+J116</f>
        <v>0</v>
      </c>
      <c r="N116" s="19">
        <f t="shared" si="5"/>
        <v>1.5954872316987028</v>
      </c>
      <c r="O116" s="19">
        <f t="shared" si="5"/>
        <v>0.11455082937263682</v>
      </c>
      <c r="P116" s="19">
        <f t="shared" si="5"/>
        <v>0</v>
      </c>
      <c r="Q116" s="19">
        <f t="shared" si="6"/>
        <v>-0.42750951526783443</v>
      </c>
      <c r="R116" s="19">
        <f t="shared" si="7"/>
        <v>0</v>
      </c>
      <c r="S116" s="19">
        <f t="shared" si="8"/>
        <v>0</v>
      </c>
    </row>
    <row r="117" spans="1:19" x14ac:dyDescent="0.25">
      <c r="A117" s="26">
        <f>Wellpath!E117</f>
        <v>3420</v>
      </c>
      <c r="B117" s="22">
        <v>0</v>
      </c>
      <c r="C117" s="22">
        <v>0</v>
      </c>
      <c r="D117" s="22">
        <f>SIN(Wellpath!$O117) * (TAN(Dip) * SIN(Wellpath!$L117) * COS(Wellpath!$L117) - COS(Wellpath!$L117) * COS(Wellpath!$L117) * COS(Wellpath!$O117) - COS(Wellpath!$O117)) / 2</f>
        <v>0.53703096513446313</v>
      </c>
      <c r="E117" s="20">
        <f>Model!$W$18*((drdp!B117+drdp!K117)*'MSXY-TI2S'!$B117+(drdp!E117+drdp!N117)*'MSXY-TI2S'!$C117+(drdp!H117+drdp!Q117)*'MSXY-TI2S'!$D117)</f>
        <v>-2.1563287581457379E-2</v>
      </c>
      <c r="F117" s="20">
        <f>Model!$W$18*((drdp!C117+drdp!L117)*'MSXY-TI2S'!$B117+(drdp!F117+drdp!O117)*'MSXY-TI2S'!$C117+(drdp!I117+drdp!R117)*'MSXY-TI2S'!$D117)</f>
        <v>5.7778654936115606E-3</v>
      </c>
      <c r="G117" s="20">
        <f>Model!$W$18*((drdp!D117+drdp!M117)*'MSXY-TI2S'!$B117+(drdp!G117+drdp!P117)*'MSXY-TI2S'!$C117+(drdp!J117+drdp!S117)*'MSXY-TI2S'!$D117)</f>
        <v>0</v>
      </c>
      <c r="H117" s="18">
        <f>Model!$W$18*((drdp!B117)*'MSXY-TI2S'!$B117+(drdp!E117)*'MSXY-TI2S'!$C117+(drdp!H117)*'MSXY-TI2S'!$D117)</f>
        <v>-1.078164379072869E-2</v>
      </c>
      <c r="I117" s="18">
        <f>Model!$W$18*((drdp!C117)*'MSXY-TI2S'!$B117+(drdp!F117)*'MSXY-TI2S'!$C117+(drdp!I117)*'MSXY-TI2S'!$D117)</f>
        <v>2.8889327468057803E-3</v>
      </c>
      <c r="J117" s="18">
        <f>Model!$W$18*((drdp!D117)*'MSXY-TI2S'!$B117+(drdp!G117)*'MSXY-TI2S'!$C117+(drdp!J117)*'MSXY-TI2S'!$D117)</f>
        <v>0</v>
      </c>
      <c r="K117" s="21">
        <f>SUM(E$3:E116)+H117</f>
        <v>-1.2846892637606755</v>
      </c>
      <c r="L117" s="21">
        <f>SUM(F$3:F116)+I117</f>
        <v>0.34423145074960615</v>
      </c>
      <c r="M117" s="21">
        <f>SUM(G$3:G116)+J117</f>
        <v>0</v>
      </c>
      <c r="N117" s="19">
        <f t="shared" si="5"/>
        <v>1.6504265044219464</v>
      </c>
      <c r="O117" s="19">
        <f t="shared" si="5"/>
        <v>0.11849529168517853</v>
      </c>
      <c r="P117" s="19">
        <f t="shared" si="5"/>
        <v>0</v>
      </c>
      <c r="Q117" s="19">
        <f t="shared" si="6"/>
        <v>-0.44223044902678077</v>
      </c>
      <c r="R117" s="19">
        <f t="shared" si="7"/>
        <v>0</v>
      </c>
      <c r="S117" s="19">
        <f t="shared" si="8"/>
        <v>0</v>
      </c>
    </row>
    <row r="118" spans="1:19" x14ac:dyDescent="0.25">
      <c r="A118" s="26">
        <f>Wellpath!E118</f>
        <v>3450</v>
      </c>
      <c r="B118" s="22">
        <v>0</v>
      </c>
      <c r="C118" s="22">
        <v>0</v>
      </c>
      <c r="D118" s="22">
        <f>SIN(Wellpath!$O118) * (TAN(Dip) * SIN(Wellpath!$L118) * COS(Wellpath!$L118) - COS(Wellpath!$L118) * COS(Wellpath!$L118) * COS(Wellpath!$O118) - COS(Wellpath!$O118)) / 2</f>
        <v>0.53703096513446313</v>
      </c>
      <c r="E118" s="20">
        <f>Model!$W$18*((drdp!B118+drdp!K118)*'MSXY-TI2S'!$B118+(drdp!E118+drdp!N118)*'MSXY-TI2S'!$C118+(drdp!H118+drdp!Q118)*'MSXY-TI2S'!$D118)</f>
        <v>-2.1563287581457379E-2</v>
      </c>
      <c r="F118" s="20">
        <f>Model!$W$18*((drdp!C118+drdp!L118)*'MSXY-TI2S'!$B118+(drdp!F118+drdp!O118)*'MSXY-TI2S'!$C118+(drdp!I118+drdp!R118)*'MSXY-TI2S'!$D118)</f>
        <v>5.7778654936115606E-3</v>
      </c>
      <c r="G118" s="20">
        <f>Model!$W$18*((drdp!D118+drdp!M118)*'MSXY-TI2S'!$B118+(drdp!G118+drdp!P118)*'MSXY-TI2S'!$C118+(drdp!J118+drdp!S118)*'MSXY-TI2S'!$D118)</f>
        <v>0</v>
      </c>
      <c r="H118" s="18">
        <f>Model!$W$18*((drdp!B118)*'MSXY-TI2S'!$B118+(drdp!E118)*'MSXY-TI2S'!$C118+(drdp!H118)*'MSXY-TI2S'!$D118)</f>
        <v>-1.078164379072869E-2</v>
      </c>
      <c r="I118" s="18">
        <f>Model!$W$18*((drdp!C118)*'MSXY-TI2S'!$B118+(drdp!F118)*'MSXY-TI2S'!$C118+(drdp!I118)*'MSXY-TI2S'!$D118)</f>
        <v>2.8889327468057803E-3</v>
      </c>
      <c r="J118" s="18">
        <f>Model!$W$18*((drdp!D118)*'MSXY-TI2S'!$B118+(drdp!G118)*'MSXY-TI2S'!$C118+(drdp!J118)*'MSXY-TI2S'!$D118)</f>
        <v>0</v>
      </c>
      <c r="K118" s="21">
        <f>SUM(E$3:E117)+H118</f>
        <v>-1.3062525513421328</v>
      </c>
      <c r="L118" s="21">
        <f>SUM(F$3:F117)+I118</f>
        <v>0.35000931624321768</v>
      </c>
      <c r="M118" s="21">
        <f>SUM(G$3:G117)+J118</f>
        <v>0</v>
      </c>
      <c r="N118" s="19">
        <f t="shared" si="5"/>
        <v>1.7062957278878312</v>
      </c>
      <c r="O118" s="19">
        <f t="shared" si="5"/>
        <v>0.12250652145704477</v>
      </c>
      <c r="P118" s="19">
        <f t="shared" si="5"/>
        <v>0</v>
      </c>
      <c r="Q118" s="19">
        <f t="shared" si="6"/>
        <v>-0.45720056233621853</v>
      </c>
      <c r="R118" s="19">
        <f t="shared" si="7"/>
        <v>0</v>
      </c>
      <c r="S118" s="19">
        <f t="shared" si="8"/>
        <v>0</v>
      </c>
    </row>
    <row r="119" spans="1:19" x14ac:dyDescent="0.25">
      <c r="A119" s="26">
        <f>Wellpath!E119</f>
        <v>3480</v>
      </c>
      <c r="B119" s="22">
        <v>0</v>
      </c>
      <c r="C119" s="22">
        <v>0</v>
      </c>
      <c r="D119" s="22">
        <f>SIN(Wellpath!$O119) * (TAN(Dip) * SIN(Wellpath!$L119) * COS(Wellpath!$L119) - COS(Wellpath!$L119) * COS(Wellpath!$L119) * COS(Wellpath!$O119) - COS(Wellpath!$O119)) / 2</f>
        <v>0.53703096513446313</v>
      </c>
      <c r="E119" s="20">
        <f>Model!$W$18*((drdp!B119+drdp!K119)*'MSXY-TI2S'!$B119+(drdp!E119+drdp!N119)*'MSXY-TI2S'!$C119+(drdp!H119+drdp!Q119)*'MSXY-TI2S'!$D119)</f>
        <v>-2.1563287581457379E-2</v>
      </c>
      <c r="F119" s="20">
        <f>Model!$W$18*((drdp!C119+drdp!L119)*'MSXY-TI2S'!$B119+(drdp!F119+drdp!O119)*'MSXY-TI2S'!$C119+(drdp!I119+drdp!R119)*'MSXY-TI2S'!$D119)</f>
        <v>5.7778654936115606E-3</v>
      </c>
      <c r="G119" s="20">
        <f>Model!$W$18*((drdp!D119+drdp!M119)*'MSXY-TI2S'!$B119+(drdp!G119+drdp!P119)*'MSXY-TI2S'!$C119+(drdp!J119+drdp!S119)*'MSXY-TI2S'!$D119)</f>
        <v>0</v>
      </c>
      <c r="H119" s="18">
        <f>Model!$W$18*((drdp!B119)*'MSXY-TI2S'!$B119+(drdp!E119)*'MSXY-TI2S'!$C119+(drdp!H119)*'MSXY-TI2S'!$D119)</f>
        <v>-1.078164379072869E-2</v>
      </c>
      <c r="I119" s="18">
        <f>Model!$W$18*((drdp!C119)*'MSXY-TI2S'!$B119+(drdp!F119)*'MSXY-TI2S'!$C119+(drdp!I119)*'MSXY-TI2S'!$D119)</f>
        <v>2.8889327468057803E-3</v>
      </c>
      <c r="J119" s="18">
        <f>Model!$W$18*((drdp!D119)*'MSXY-TI2S'!$B119+(drdp!G119)*'MSXY-TI2S'!$C119+(drdp!J119)*'MSXY-TI2S'!$D119)</f>
        <v>0</v>
      </c>
      <c r="K119" s="21">
        <f>SUM(E$3:E118)+H119</f>
        <v>-1.3278158389235901</v>
      </c>
      <c r="L119" s="21">
        <f>SUM(F$3:F118)+I119</f>
        <v>0.35578718173682922</v>
      </c>
      <c r="M119" s="21">
        <f>SUM(G$3:G118)+J119</f>
        <v>0</v>
      </c>
      <c r="N119" s="19">
        <f t="shared" si="5"/>
        <v>1.7630949020963573</v>
      </c>
      <c r="O119" s="19">
        <f t="shared" si="5"/>
        <v>0.12658451868823553</v>
      </c>
      <c r="P119" s="19">
        <f t="shared" si="5"/>
        <v>0</v>
      </c>
      <c r="Q119" s="19">
        <f t="shared" si="6"/>
        <v>-0.47241985519614771</v>
      </c>
      <c r="R119" s="19">
        <f t="shared" si="7"/>
        <v>0</v>
      </c>
      <c r="S119" s="19">
        <f t="shared" si="8"/>
        <v>0</v>
      </c>
    </row>
    <row r="120" spans="1:19" x14ac:dyDescent="0.25">
      <c r="A120" s="26">
        <f>Wellpath!E120</f>
        <v>3510</v>
      </c>
      <c r="B120" s="22">
        <v>0</v>
      </c>
      <c r="C120" s="22">
        <v>0</v>
      </c>
      <c r="D120" s="22">
        <f>SIN(Wellpath!$O120) * (TAN(Dip) * SIN(Wellpath!$L120) * COS(Wellpath!$L120) - COS(Wellpath!$L120) * COS(Wellpath!$L120) * COS(Wellpath!$O120) - COS(Wellpath!$O120)) / 2</f>
        <v>0.53703096513446313</v>
      </c>
      <c r="E120" s="20">
        <f>Model!$W$18*((drdp!B120+drdp!K120)*'MSXY-TI2S'!$B120+(drdp!E120+drdp!N120)*'MSXY-TI2S'!$C120+(drdp!H120+drdp!Q120)*'MSXY-TI2S'!$D120)</f>
        <v>-2.1563287581457379E-2</v>
      </c>
      <c r="F120" s="20">
        <f>Model!$W$18*((drdp!C120+drdp!L120)*'MSXY-TI2S'!$B120+(drdp!F120+drdp!O120)*'MSXY-TI2S'!$C120+(drdp!I120+drdp!R120)*'MSXY-TI2S'!$D120)</f>
        <v>5.7778654936115606E-3</v>
      </c>
      <c r="G120" s="20">
        <f>Model!$W$18*((drdp!D120+drdp!M120)*'MSXY-TI2S'!$B120+(drdp!G120+drdp!P120)*'MSXY-TI2S'!$C120+(drdp!J120+drdp!S120)*'MSXY-TI2S'!$D120)</f>
        <v>0</v>
      </c>
      <c r="H120" s="18">
        <f>Model!$W$18*((drdp!B120)*'MSXY-TI2S'!$B120+(drdp!E120)*'MSXY-TI2S'!$C120+(drdp!H120)*'MSXY-TI2S'!$D120)</f>
        <v>-1.078164379072869E-2</v>
      </c>
      <c r="I120" s="18">
        <f>Model!$W$18*((drdp!C120)*'MSXY-TI2S'!$B120+(drdp!F120)*'MSXY-TI2S'!$C120+(drdp!I120)*'MSXY-TI2S'!$D120)</f>
        <v>2.8889327468057803E-3</v>
      </c>
      <c r="J120" s="18">
        <f>Model!$W$18*((drdp!D120)*'MSXY-TI2S'!$B120+(drdp!G120)*'MSXY-TI2S'!$C120+(drdp!J120)*'MSXY-TI2S'!$D120)</f>
        <v>0</v>
      </c>
      <c r="K120" s="21">
        <f>SUM(E$3:E119)+H120</f>
        <v>-1.3493791265050474</v>
      </c>
      <c r="L120" s="21">
        <f>SUM(F$3:F119)+I120</f>
        <v>0.36156504723044075</v>
      </c>
      <c r="M120" s="21">
        <f>SUM(G$3:G119)+J120</f>
        <v>0</v>
      </c>
      <c r="N120" s="19">
        <f t="shared" si="5"/>
        <v>1.8208240270475249</v>
      </c>
      <c r="O120" s="19">
        <f t="shared" si="5"/>
        <v>0.13072928337875084</v>
      </c>
      <c r="P120" s="19">
        <f t="shared" si="5"/>
        <v>0</v>
      </c>
      <c r="Q120" s="19">
        <f t="shared" si="6"/>
        <v>-0.48788832760656836</v>
      </c>
      <c r="R120" s="19">
        <f t="shared" si="7"/>
        <v>0</v>
      </c>
      <c r="S120" s="19">
        <f t="shared" si="8"/>
        <v>0</v>
      </c>
    </row>
    <row r="121" spans="1:19" x14ac:dyDescent="0.25">
      <c r="A121" s="26">
        <f>Wellpath!E121</f>
        <v>3540</v>
      </c>
      <c r="B121" s="22">
        <v>0</v>
      </c>
      <c r="C121" s="22">
        <v>0</v>
      </c>
      <c r="D121" s="22">
        <f>SIN(Wellpath!$O121) * (TAN(Dip) * SIN(Wellpath!$L121) * COS(Wellpath!$L121) - COS(Wellpath!$L121) * COS(Wellpath!$L121) * COS(Wellpath!$O121) - COS(Wellpath!$O121)) / 2</f>
        <v>0.53703096513446313</v>
      </c>
      <c r="E121" s="20">
        <f>Model!$W$18*((drdp!B121+drdp!K121)*'MSXY-TI2S'!$B121+(drdp!E121+drdp!N121)*'MSXY-TI2S'!$C121+(drdp!H121+drdp!Q121)*'MSXY-TI2S'!$D121)</f>
        <v>-2.1563287581457379E-2</v>
      </c>
      <c r="F121" s="20">
        <f>Model!$W$18*((drdp!C121+drdp!L121)*'MSXY-TI2S'!$B121+(drdp!F121+drdp!O121)*'MSXY-TI2S'!$C121+(drdp!I121+drdp!R121)*'MSXY-TI2S'!$D121)</f>
        <v>5.7778654936115606E-3</v>
      </c>
      <c r="G121" s="20">
        <f>Model!$W$18*((drdp!D121+drdp!M121)*'MSXY-TI2S'!$B121+(drdp!G121+drdp!P121)*'MSXY-TI2S'!$C121+(drdp!J121+drdp!S121)*'MSXY-TI2S'!$D121)</f>
        <v>0</v>
      </c>
      <c r="H121" s="18">
        <f>Model!$W$18*((drdp!B121)*'MSXY-TI2S'!$B121+(drdp!E121)*'MSXY-TI2S'!$C121+(drdp!H121)*'MSXY-TI2S'!$D121)</f>
        <v>-1.078164379072869E-2</v>
      </c>
      <c r="I121" s="18">
        <f>Model!$W$18*((drdp!C121)*'MSXY-TI2S'!$B121+(drdp!F121)*'MSXY-TI2S'!$C121+(drdp!I121)*'MSXY-TI2S'!$D121)</f>
        <v>2.8889327468057803E-3</v>
      </c>
      <c r="J121" s="18">
        <f>Model!$W$18*((drdp!D121)*'MSXY-TI2S'!$B121+(drdp!G121)*'MSXY-TI2S'!$C121+(drdp!J121)*'MSXY-TI2S'!$D121)</f>
        <v>0</v>
      </c>
      <c r="K121" s="21">
        <f>SUM(E$3:E120)+H121</f>
        <v>-1.3709424140865047</v>
      </c>
      <c r="L121" s="21">
        <f>SUM(F$3:F120)+I121</f>
        <v>0.36734291272405228</v>
      </c>
      <c r="M121" s="21">
        <f>SUM(G$3:G120)+J121</f>
        <v>0</v>
      </c>
      <c r="N121" s="19">
        <f t="shared" si="5"/>
        <v>1.8794831027413335</v>
      </c>
      <c r="O121" s="19">
        <f t="shared" si="5"/>
        <v>0.13494081552859069</v>
      </c>
      <c r="P121" s="19">
        <f t="shared" si="5"/>
        <v>0</v>
      </c>
      <c r="Q121" s="19">
        <f t="shared" si="6"/>
        <v>-0.50360597956748043</v>
      </c>
      <c r="R121" s="19">
        <f t="shared" si="7"/>
        <v>0</v>
      </c>
      <c r="S121" s="19">
        <f t="shared" si="8"/>
        <v>0</v>
      </c>
    </row>
    <row r="122" spans="1:19" x14ac:dyDescent="0.25">
      <c r="A122" s="26">
        <f>Wellpath!E122</f>
        <v>3570</v>
      </c>
      <c r="B122" s="22">
        <v>0</v>
      </c>
      <c r="C122" s="22">
        <v>0</v>
      </c>
      <c r="D122" s="22">
        <f>SIN(Wellpath!$O122) * (TAN(Dip) * SIN(Wellpath!$L122) * COS(Wellpath!$L122) - COS(Wellpath!$L122) * COS(Wellpath!$L122) * COS(Wellpath!$O122) - COS(Wellpath!$O122)) / 2</f>
        <v>0.53703096513446313</v>
      </c>
      <c r="E122" s="20">
        <f>Model!$W$18*((drdp!B122+drdp!K122)*'MSXY-TI2S'!$B122+(drdp!E122+drdp!N122)*'MSXY-TI2S'!$C122+(drdp!H122+drdp!Q122)*'MSXY-TI2S'!$D122)</f>
        <v>-2.1563287581457379E-2</v>
      </c>
      <c r="F122" s="20">
        <f>Model!$W$18*((drdp!C122+drdp!L122)*'MSXY-TI2S'!$B122+(drdp!F122+drdp!O122)*'MSXY-TI2S'!$C122+(drdp!I122+drdp!R122)*'MSXY-TI2S'!$D122)</f>
        <v>5.7778654936115606E-3</v>
      </c>
      <c r="G122" s="20">
        <f>Model!$W$18*((drdp!D122+drdp!M122)*'MSXY-TI2S'!$B122+(drdp!G122+drdp!P122)*'MSXY-TI2S'!$C122+(drdp!J122+drdp!S122)*'MSXY-TI2S'!$D122)</f>
        <v>0</v>
      </c>
      <c r="H122" s="18">
        <f>Model!$W$18*((drdp!B122)*'MSXY-TI2S'!$B122+(drdp!E122)*'MSXY-TI2S'!$C122+(drdp!H122)*'MSXY-TI2S'!$D122)</f>
        <v>-1.078164379072869E-2</v>
      </c>
      <c r="I122" s="18">
        <f>Model!$W$18*((drdp!C122)*'MSXY-TI2S'!$B122+(drdp!F122)*'MSXY-TI2S'!$C122+(drdp!I122)*'MSXY-TI2S'!$D122)</f>
        <v>2.8889327468057803E-3</v>
      </c>
      <c r="J122" s="18">
        <f>Model!$W$18*((drdp!D122)*'MSXY-TI2S'!$B122+(drdp!G122)*'MSXY-TI2S'!$C122+(drdp!J122)*'MSXY-TI2S'!$D122)</f>
        <v>0</v>
      </c>
      <c r="K122" s="21">
        <f>SUM(E$3:E121)+H122</f>
        <v>-1.3925057016679621</v>
      </c>
      <c r="L122" s="21">
        <f>SUM(F$3:F121)+I122</f>
        <v>0.37312077821766382</v>
      </c>
      <c r="M122" s="21">
        <f>SUM(G$3:G121)+J122</f>
        <v>0</v>
      </c>
      <c r="N122" s="19">
        <f t="shared" si="5"/>
        <v>1.9390721291777833</v>
      </c>
      <c r="O122" s="19">
        <f t="shared" si="5"/>
        <v>0.13921911513775506</v>
      </c>
      <c r="P122" s="19">
        <f t="shared" si="5"/>
        <v>0</v>
      </c>
      <c r="Q122" s="19">
        <f t="shared" si="6"/>
        <v>-0.51957281107888398</v>
      </c>
      <c r="R122" s="19">
        <f t="shared" si="7"/>
        <v>0</v>
      </c>
      <c r="S122" s="19">
        <f t="shared" si="8"/>
        <v>0</v>
      </c>
    </row>
    <row r="123" spans="1:19" x14ac:dyDescent="0.25">
      <c r="A123" s="26">
        <f>Wellpath!E123</f>
        <v>3600</v>
      </c>
      <c r="B123" s="22">
        <v>0</v>
      </c>
      <c r="C123" s="22">
        <v>0</v>
      </c>
      <c r="D123" s="22">
        <f>SIN(Wellpath!$O123) * (TAN(Dip) * SIN(Wellpath!$L123) * COS(Wellpath!$L123) - COS(Wellpath!$L123) * COS(Wellpath!$L123) * COS(Wellpath!$O123) - COS(Wellpath!$O123)) / 2</f>
        <v>0.53703096513446313</v>
      </c>
      <c r="E123" s="20">
        <f>Model!$W$18*((drdp!B123+drdp!K123)*'MSXY-TI2S'!$B123+(drdp!E123+drdp!N123)*'MSXY-TI2S'!$C123+(drdp!H123+drdp!Q123)*'MSXY-TI2S'!$D123)</f>
        <v>-2.1563287581457379E-2</v>
      </c>
      <c r="F123" s="20">
        <f>Model!$W$18*((drdp!C123+drdp!L123)*'MSXY-TI2S'!$B123+(drdp!F123+drdp!O123)*'MSXY-TI2S'!$C123+(drdp!I123+drdp!R123)*'MSXY-TI2S'!$D123)</f>
        <v>5.7778654936115606E-3</v>
      </c>
      <c r="G123" s="20">
        <f>Model!$W$18*((drdp!D123+drdp!M123)*'MSXY-TI2S'!$B123+(drdp!G123+drdp!P123)*'MSXY-TI2S'!$C123+(drdp!J123+drdp!S123)*'MSXY-TI2S'!$D123)</f>
        <v>0</v>
      </c>
      <c r="H123" s="18">
        <f>Model!$W$18*((drdp!B123)*'MSXY-TI2S'!$B123+(drdp!E123)*'MSXY-TI2S'!$C123+(drdp!H123)*'MSXY-TI2S'!$D123)</f>
        <v>-1.078164379072869E-2</v>
      </c>
      <c r="I123" s="18">
        <f>Model!$W$18*((drdp!C123)*'MSXY-TI2S'!$B123+(drdp!F123)*'MSXY-TI2S'!$C123+(drdp!I123)*'MSXY-TI2S'!$D123)</f>
        <v>2.8889327468057803E-3</v>
      </c>
      <c r="J123" s="18">
        <f>Model!$W$18*((drdp!D123)*'MSXY-TI2S'!$B123+(drdp!G123)*'MSXY-TI2S'!$C123+(drdp!J123)*'MSXY-TI2S'!$D123)</f>
        <v>0</v>
      </c>
      <c r="K123" s="21">
        <f>SUM(E$3:E122)+H123</f>
        <v>-1.4140689892494194</v>
      </c>
      <c r="L123" s="21">
        <f>SUM(F$3:F122)+I123</f>
        <v>0.37889864371127535</v>
      </c>
      <c r="M123" s="21">
        <f>SUM(G$3:G122)+J123</f>
        <v>0</v>
      </c>
      <c r="N123" s="19">
        <f t="shared" si="5"/>
        <v>1.9995911063568745</v>
      </c>
      <c r="O123" s="19">
        <f t="shared" si="5"/>
        <v>0.14356418220624398</v>
      </c>
      <c r="P123" s="19">
        <f t="shared" si="5"/>
        <v>0</v>
      </c>
      <c r="Q123" s="19">
        <f t="shared" si="6"/>
        <v>-0.53578882214077905</v>
      </c>
      <c r="R123" s="19">
        <f t="shared" si="7"/>
        <v>0</v>
      </c>
      <c r="S123" s="19">
        <f t="shared" si="8"/>
        <v>0</v>
      </c>
    </row>
    <row r="124" spans="1:19" x14ac:dyDescent="0.25">
      <c r="A124" s="26">
        <f>Wellpath!E124</f>
        <v>3630</v>
      </c>
      <c r="B124" s="22">
        <v>0</v>
      </c>
      <c r="C124" s="22">
        <v>0</v>
      </c>
      <c r="D124" s="22">
        <f>SIN(Wellpath!$O124) * (TAN(Dip) * SIN(Wellpath!$L124) * COS(Wellpath!$L124) - COS(Wellpath!$L124) * COS(Wellpath!$L124) * COS(Wellpath!$O124) - COS(Wellpath!$O124)) / 2</f>
        <v>0.53703096513446313</v>
      </c>
      <c r="E124" s="20">
        <f>Model!$W$18*((drdp!B124+drdp!K124)*'MSXY-TI2S'!$B124+(drdp!E124+drdp!N124)*'MSXY-TI2S'!$C124+(drdp!H124+drdp!Q124)*'MSXY-TI2S'!$D124)</f>
        <v>-2.1563287581457379E-2</v>
      </c>
      <c r="F124" s="20">
        <f>Model!$W$18*((drdp!C124+drdp!L124)*'MSXY-TI2S'!$B124+(drdp!F124+drdp!O124)*'MSXY-TI2S'!$C124+(drdp!I124+drdp!R124)*'MSXY-TI2S'!$D124)</f>
        <v>5.7778654936115606E-3</v>
      </c>
      <c r="G124" s="20">
        <f>Model!$W$18*((drdp!D124+drdp!M124)*'MSXY-TI2S'!$B124+(drdp!G124+drdp!P124)*'MSXY-TI2S'!$C124+(drdp!J124+drdp!S124)*'MSXY-TI2S'!$D124)</f>
        <v>0</v>
      </c>
      <c r="H124" s="18">
        <f>Model!$W$18*((drdp!B124)*'MSXY-TI2S'!$B124+(drdp!E124)*'MSXY-TI2S'!$C124+(drdp!H124)*'MSXY-TI2S'!$D124)</f>
        <v>-1.078164379072869E-2</v>
      </c>
      <c r="I124" s="18">
        <f>Model!$W$18*((drdp!C124)*'MSXY-TI2S'!$B124+(drdp!F124)*'MSXY-TI2S'!$C124+(drdp!I124)*'MSXY-TI2S'!$D124)</f>
        <v>2.8889327468057803E-3</v>
      </c>
      <c r="J124" s="18">
        <f>Model!$W$18*((drdp!D124)*'MSXY-TI2S'!$B124+(drdp!G124)*'MSXY-TI2S'!$C124+(drdp!J124)*'MSXY-TI2S'!$D124)</f>
        <v>0</v>
      </c>
      <c r="K124" s="21">
        <f>SUM(E$3:E123)+H124</f>
        <v>-1.4356322768308767</v>
      </c>
      <c r="L124" s="21">
        <f>SUM(F$3:F123)+I124</f>
        <v>0.38467650920488689</v>
      </c>
      <c r="M124" s="21">
        <f>SUM(G$3:G123)+J124</f>
        <v>0</v>
      </c>
      <c r="N124" s="19">
        <f t="shared" si="5"/>
        <v>2.0610400342786068</v>
      </c>
      <c r="O124" s="19">
        <f t="shared" si="5"/>
        <v>0.14797601673405741</v>
      </c>
      <c r="P124" s="19">
        <f t="shared" si="5"/>
        <v>0</v>
      </c>
      <c r="Q124" s="19">
        <f t="shared" si="6"/>
        <v>-0.55225401275316544</v>
      </c>
      <c r="R124" s="19">
        <f t="shared" si="7"/>
        <v>0</v>
      </c>
      <c r="S124" s="19">
        <f t="shared" si="8"/>
        <v>0</v>
      </c>
    </row>
    <row r="125" spans="1:19" x14ac:dyDescent="0.25">
      <c r="A125" s="26">
        <f>Wellpath!E125</f>
        <v>3660</v>
      </c>
      <c r="B125" s="22">
        <v>0</v>
      </c>
      <c r="C125" s="22">
        <v>0</v>
      </c>
      <c r="D125" s="22">
        <f>SIN(Wellpath!$O125) * (TAN(Dip) * SIN(Wellpath!$L125) * COS(Wellpath!$L125) - COS(Wellpath!$L125) * COS(Wellpath!$L125) * COS(Wellpath!$O125) - COS(Wellpath!$O125)) / 2</f>
        <v>0.53703096513446313</v>
      </c>
      <c r="E125" s="20">
        <f>Model!$W$18*((drdp!B125+drdp!K125)*'MSXY-TI2S'!$B125+(drdp!E125+drdp!N125)*'MSXY-TI2S'!$C125+(drdp!H125+drdp!Q125)*'MSXY-TI2S'!$D125)</f>
        <v>-2.1563287581457379E-2</v>
      </c>
      <c r="F125" s="20">
        <f>Model!$W$18*((drdp!C125+drdp!L125)*'MSXY-TI2S'!$B125+(drdp!F125+drdp!O125)*'MSXY-TI2S'!$C125+(drdp!I125+drdp!R125)*'MSXY-TI2S'!$D125)</f>
        <v>5.7778654936115606E-3</v>
      </c>
      <c r="G125" s="20">
        <f>Model!$W$18*((drdp!D125+drdp!M125)*'MSXY-TI2S'!$B125+(drdp!G125+drdp!P125)*'MSXY-TI2S'!$C125+(drdp!J125+drdp!S125)*'MSXY-TI2S'!$D125)</f>
        <v>0</v>
      </c>
      <c r="H125" s="18">
        <f>Model!$W$18*((drdp!B125)*'MSXY-TI2S'!$B125+(drdp!E125)*'MSXY-TI2S'!$C125+(drdp!H125)*'MSXY-TI2S'!$D125)</f>
        <v>-1.078164379072869E-2</v>
      </c>
      <c r="I125" s="18">
        <f>Model!$W$18*((drdp!C125)*'MSXY-TI2S'!$B125+(drdp!F125)*'MSXY-TI2S'!$C125+(drdp!I125)*'MSXY-TI2S'!$D125)</f>
        <v>2.8889327468057803E-3</v>
      </c>
      <c r="J125" s="18">
        <f>Model!$W$18*((drdp!D125)*'MSXY-TI2S'!$B125+(drdp!G125)*'MSXY-TI2S'!$C125+(drdp!J125)*'MSXY-TI2S'!$D125)</f>
        <v>0</v>
      </c>
      <c r="K125" s="21">
        <f>SUM(E$3:E124)+H125</f>
        <v>-1.457195564412334</v>
      </c>
      <c r="L125" s="21">
        <f>SUM(F$3:F124)+I125</f>
        <v>0.39045437469849842</v>
      </c>
      <c r="M125" s="21">
        <f>SUM(G$3:G124)+J125</f>
        <v>0</v>
      </c>
      <c r="N125" s="19">
        <f t="shared" si="5"/>
        <v>2.1234189129429808</v>
      </c>
      <c r="O125" s="19">
        <f t="shared" si="5"/>
        <v>0.1524546187211954</v>
      </c>
      <c r="P125" s="19">
        <f t="shared" si="5"/>
        <v>0</v>
      </c>
      <c r="Q125" s="19">
        <f t="shared" si="6"/>
        <v>-0.56896838291604335</v>
      </c>
      <c r="R125" s="19">
        <f t="shared" si="7"/>
        <v>0</v>
      </c>
      <c r="S125" s="19">
        <f t="shared" si="8"/>
        <v>0</v>
      </c>
    </row>
    <row r="126" spans="1:19" x14ac:dyDescent="0.25">
      <c r="A126" s="26">
        <f>Wellpath!E126</f>
        <v>3690</v>
      </c>
      <c r="B126" s="22">
        <v>0</v>
      </c>
      <c r="C126" s="22">
        <v>0</v>
      </c>
      <c r="D126" s="22">
        <f>SIN(Wellpath!$O126) * (TAN(Dip) * SIN(Wellpath!$L126) * COS(Wellpath!$L126) - COS(Wellpath!$L126) * COS(Wellpath!$L126) * COS(Wellpath!$O126) - COS(Wellpath!$O126)) / 2</f>
        <v>0.53703096513446313</v>
      </c>
      <c r="E126" s="20">
        <f>Model!$W$18*((drdp!B126+drdp!K126)*'MSXY-TI2S'!$B126+(drdp!E126+drdp!N126)*'MSXY-TI2S'!$C126+(drdp!H126+drdp!Q126)*'MSXY-TI2S'!$D126)</f>
        <v>-2.1563287581457379E-2</v>
      </c>
      <c r="F126" s="20">
        <f>Model!$W$18*((drdp!C126+drdp!L126)*'MSXY-TI2S'!$B126+(drdp!F126+drdp!O126)*'MSXY-TI2S'!$C126+(drdp!I126+drdp!R126)*'MSXY-TI2S'!$D126)</f>
        <v>5.7778654936115606E-3</v>
      </c>
      <c r="G126" s="20">
        <f>Model!$W$18*((drdp!D126+drdp!M126)*'MSXY-TI2S'!$B126+(drdp!G126+drdp!P126)*'MSXY-TI2S'!$C126+(drdp!J126+drdp!S126)*'MSXY-TI2S'!$D126)</f>
        <v>0</v>
      </c>
      <c r="H126" s="18">
        <f>Model!$W$18*((drdp!B126)*'MSXY-TI2S'!$B126+(drdp!E126)*'MSXY-TI2S'!$C126+(drdp!H126)*'MSXY-TI2S'!$D126)</f>
        <v>-1.078164379072869E-2</v>
      </c>
      <c r="I126" s="18">
        <f>Model!$W$18*((drdp!C126)*'MSXY-TI2S'!$B126+(drdp!F126)*'MSXY-TI2S'!$C126+(drdp!I126)*'MSXY-TI2S'!$D126)</f>
        <v>2.8889327468057803E-3</v>
      </c>
      <c r="J126" s="18">
        <f>Model!$W$18*((drdp!D126)*'MSXY-TI2S'!$B126+(drdp!G126)*'MSXY-TI2S'!$C126+(drdp!J126)*'MSXY-TI2S'!$D126)</f>
        <v>0</v>
      </c>
      <c r="K126" s="21">
        <f>SUM(E$3:E125)+H126</f>
        <v>-1.4787588519937913</v>
      </c>
      <c r="L126" s="21">
        <f>SUM(F$3:F125)+I126</f>
        <v>0.39623224019210995</v>
      </c>
      <c r="M126" s="21">
        <f>SUM(G$3:G125)+J126</f>
        <v>0</v>
      </c>
      <c r="N126" s="19">
        <f t="shared" si="5"/>
        <v>2.1867277423499956</v>
      </c>
      <c r="O126" s="19">
        <f t="shared" si="5"/>
        <v>0.15699998816765792</v>
      </c>
      <c r="P126" s="19">
        <f t="shared" si="5"/>
        <v>0</v>
      </c>
      <c r="Q126" s="19">
        <f t="shared" si="6"/>
        <v>-0.58593193262941268</v>
      </c>
      <c r="R126" s="19">
        <f t="shared" si="7"/>
        <v>0</v>
      </c>
      <c r="S126" s="19">
        <f t="shared" si="8"/>
        <v>0</v>
      </c>
    </row>
    <row r="127" spans="1:19" x14ac:dyDescent="0.25">
      <c r="A127" s="26">
        <f>Wellpath!E127</f>
        <v>3720</v>
      </c>
      <c r="B127" s="22">
        <v>0</v>
      </c>
      <c r="C127" s="22">
        <v>0</v>
      </c>
      <c r="D127" s="22">
        <f>SIN(Wellpath!$O127) * (TAN(Dip) * SIN(Wellpath!$L127) * COS(Wellpath!$L127) - COS(Wellpath!$L127) * COS(Wellpath!$L127) * COS(Wellpath!$O127) - COS(Wellpath!$O127)) / 2</f>
        <v>0.53703096513446313</v>
      </c>
      <c r="E127" s="20">
        <f>Model!$W$18*((drdp!B127+drdp!K127)*'MSXY-TI2S'!$B127+(drdp!E127+drdp!N127)*'MSXY-TI2S'!$C127+(drdp!H127+drdp!Q127)*'MSXY-TI2S'!$D127)</f>
        <v>-2.1563287581457379E-2</v>
      </c>
      <c r="F127" s="20">
        <f>Model!$W$18*((drdp!C127+drdp!L127)*'MSXY-TI2S'!$B127+(drdp!F127+drdp!O127)*'MSXY-TI2S'!$C127+(drdp!I127+drdp!R127)*'MSXY-TI2S'!$D127)</f>
        <v>5.7778654936115606E-3</v>
      </c>
      <c r="G127" s="20">
        <f>Model!$W$18*((drdp!D127+drdp!M127)*'MSXY-TI2S'!$B127+(drdp!G127+drdp!P127)*'MSXY-TI2S'!$C127+(drdp!J127+drdp!S127)*'MSXY-TI2S'!$D127)</f>
        <v>0</v>
      </c>
      <c r="H127" s="18">
        <f>Model!$W$18*((drdp!B127)*'MSXY-TI2S'!$B127+(drdp!E127)*'MSXY-TI2S'!$C127+(drdp!H127)*'MSXY-TI2S'!$D127)</f>
        <v>-1.078164379072869E-2</v>
      </c>
      <c r="I127" s="18">
        <f>Model!$W$18*((drdp!C127)*'MSXY-TI2S'!$B127+(drdp!F127)*'MSXY-TI2S'!$C127+(drdp!I127)*'MSXY-TI2S'!$D127)</f>
        <v>2.8889327468057803E-3</v>
      </c>
      <c r="J127" s="18">
        <f>Model!$W$18*((drdp!D127)*'MSXY-TI2S'!$B127+(drdp!G127)*'MSXY-TI2S'!$C127+(drdp!J127)*'MSXY-TI2S'!$D127)</f>
        <v>0</v>
      </c>
      <c r="K127" s="21">
        <f>SUM(E$3:E126)+H127</f>
        <v>-1.5003221395752486</v>
      </c>
      <c r="L127" s="21">
        <f>SUM(F$3:F126)+I127</f>
        <v>0.40201010568572149</v>
      </c>
      <c r="M127" s="21">
        <f>SUM(G$3:G126)+J127</f>
        <v>0</v>
      </c>
      <c r="N127" s="19">
        <f t="shared" si="5"/>
        <v>2.250966522499652</v>
      </c>
      <c r="O127" s="19">
        <f t="shared" si="5"/>
        <v>0.16161212507344497</v>
      </c>
      <c r="P127" s="19">
        <f t="shared" si="5"/>
        <v>0</v>
      </c>
      <c r="Q127" s="19">
        <f t="shared" si="6"/>
        <v>-0.60314466189327354</v>
      </c>
      <c r="R127" s="19">
        <f t="shared" si="7"/>
        <v>0</v>
      </c>
      <c r="S127" s="19">
        <f t="shared" si="8"/>
        <v>0</v>
      </c>
    </row>
    <row r="128" spans="1:19" x14ac:dyDescent="0.25">
      <c r="A128" s="26">
        <f>Wellpath!E128</f>
        <v>3750</v>
      </c>
      <c r="B128" s="22">
        <v>0</v>
      </c>
      <c r="C128" s="22">
        <v>0</v>
      </c>
      <c r="D128" s="22">
        <f>SIN(Wellpath!$O128) * (TAN(Dip) * SIN(Wellpath!$L128) * COS(Wellpath!$L128) - COS(Wellpath!$L128) * COS(Wellpath!$L128) * COS(Wellpath!$O128) - COS(Wellpath!$O128)) / 2</f>
        <v>0.53703096513446313</v>
      </c>
      <c r="E128" s="20">
        <f>Model!$W$18*((drdp!B128+drdp!K128)*'MSXY-TI2S'!$B128+(drdp!E128+drdp!N128)*'MSXY-TI2S'!$C128+(drdp!H128+drdp!Q128)*'MSXY-TI2S'!$D128)</f>
        <v>-2.1563287581457379E-2</v>
      </c>
      <c r="F128" s="20">
        <f>Model!$W$18*((drdp!C128+drdp!L128)*'MSXY-TI2S'!$B128+(drdp!F128+drdp!O128)*'MSXY-TI2S'!$C128+(drdp!I128+drdp!R128)*'MSXY-TI2S'!$D128)</f>
        <v>5.7778654936115606E-3</v>
      </c>
      <c r="G128" s="20">
        <f>Model!$W$18*((drdp!D128+drdp!M128)*'MSXY-TI2S'!$B128+(drdp!G128+drdp!P128)*'MSXY-TI2S'!$C128+(drdp!J128+drdp!S128)*'MSXY-TI2S'!$D128)</f>
        <v>0</v>
      </c>
      <c r="H128" s="18">
        <f>Model!$W$18*((drdp!B128)*'MSXY-TI2S'!$B128+(drdp!E128)*'MSXY-TI2S'!$C128+(drdp!H128)*'MSXY-TI2S'!$D128)</f>
        <v>-1.078164379072869E-2</v>
      </c>
      <c r="I128" s="18">
        <f>Model!$W$18*((drdp!C128)*'MSXY-TI2S'!$B128+(drdp!F128)*'MSXY-TI2S'!$C128+(drdp!I128)*'MSXY-TI2S'!$D128)</f>
        <v>2.8889327468057803E-3</v>
      </c>
      <c r="J128" s="18">
        <f>Model!$W$18*((drdp!D128)*'MSXY-TI2S'!$B128+(drdp!G128)*'MSXY-TI2S'!$C128+(drdp!J128)*'MSXY-TI2S'!$D128)</f>
        <v>0</v>
      </c>
      <c r="K128" s="21">
        <f>SUM(E$3:E127)+H128</f>
        <v>-1.5218854271567059</v>
      </c>
      <c r="L128" s="21">
        <f>SUM(F$3:F127)+I128</f>
        <v>0.40778797117933302</v>
      </c>
      <c r="M128" s="21">
        <f>SUM(G$3:G127)+J128</f>
        <v>0</v>
      </c>
      <c r="N128" s="19">
        <f t="shared" si="5"/>
        <v>2.3161352533919493</v>
      </c>
      <c r="O128" s="19">
        <f t="shared" si="5"/>
        <v>0.16629102943855653</v>
      </c>
      <c r="P128" s="19">
        <f t="shared" si="5"/>
        <v>0</v>
      </c>
      <c r="Q128" s="19">
        <f t="shared" si="6"/>
        <v>-0.6206065707076257</v>
      </c>
      <c r="R128" s="19">
        <f t="shared" si="7"/>
        <v>0</v>
      </c>
      <c r="S128" s="19">
        <f t="shared" si="8"/>
        <v>0</v>
      </c>
    </row>
    <row r="129" spans="1:19" x14ac:dyDescent="0.25">
      <c r="A129" s="26">
        <f>Wellpath!E129</f>
        <v>3780</v>
      </c>
      <c r="B129" s="22">
        <v>0</v>
      </c>
      <c r="C129" s="22">
        <v>0</v>
      </c>
      <c r="D129" s="22">
        <f>SIN(Wellpath!$O129) * (TAN(Dip) * SIN(Wellpath!$L129) * COS(Wellpath!$L129) - COS(Wellpath!$L129) * COS(Wellpath!$L129) * COS(Wellpath!$O129) - COS(Wellpath!$O129)) / 2</f>
        <v>0.53703096513446313</v>
      </c>
      <c r="E129" s="20">
        <f>Model!$W$18*((drdp!B129+drdp!K129)*'MSXY-TI2S'!$B129+(drdp!E129+drdp!N129)*'MSXY-TI2S'!$C129+(drdp!H129+drdp!Q129)*'MSXY-TI2S'!$D129)</f>
        <v>-2.1563287581457379E-2</v>
      </c>
      <c r="F129" s="20">
        <f>Model!$W$18*((drdp!C129+drdp!L129)*'MSXY-TI2S'!$B129+(drdp!F129+drdp!O129)*'MSXY-TI2S'!$C129+(drdp!I129+drdp!R129)*'MSXY-TI2S'!$D129)</f>
        <v>5.7778654936115606E-3</v>
      </c>
      <c r="G129" s="20">
        <f>Model!$W$18*((drdp!D129+drdp!M129)*'MSXY-TI2S'!$B129+(drdp!G129+drdp!P129)*'MSXY-TI2S'!$C129+(drdp!J129+drdp!S129)*'MSXY-TI2S'!$D129)</f>
        <v>0</v>
      </c>
      <c r="H129" s="18">
        <f>Model!$W$18*((drdp!B129)*'MSXY-TI2S'!$B129+(drdp!E129)*'MSXY-TI2S'!$C129+(drdp!H129)*'MSXY-TI2S'!$D129)</f>
        <v>-1.078164379072869E-2</v>
      </c>
      <c r="I129" s="18">
        <f>Model!$W$18*((drdp!C129)*'MSXY-TI2S'!$B129+(drdp!F129)*'MSXY-TI2S'!$C129+(drdp!I129)*'MSXY-TI2S'!$D129)</f>
        <v>2.8889327468057803E-3</v>
      </c>
      <c r="J129" s="18">
        <f>Model!$W$18*((drdp!D129)*'MSXY-TI2S'!$B129+(drdp!G129)*'MSXY-TI2S'!$C129+(drdp!J129)*'MSXY-TI2S'!$D129)</f>
        <v>0</v>
      </c>
      <c r="K129" s="21">
        <f>SUM(E$3:E128)+H129</f>
        <v>-1.5434487147381633</v>
      </c>
      <c r="L129" s="21">
        <f>SUM(F$3:F128)+I129</f>
        <v>0.41356583667294455</v>
      </c>
      <c r="M129" s="21">
        <f>SUM(G$3:G128)+J129</f>
        <v>0</v>
      </c>
      <c r="N129" s="19">
        <f t="shared" si="5"/>
        <v>2.3822339350268882</v>
      </c>
      <c r="O129" s="19">
        <f t="shared" si="5"/>
        <v>0.17103670126299264</v>
      </c>
      <c r="P129" s="19">
        <f t="shared" si="5"/>
        <v>0</v>
      </c>
      <c r="Q129" s="19">
        <f t="shared" si="6"/>
        <v>-0.6383176590724694</v>
      </c>
      <c r="R129" s="19">
        <f t="shared" si="7"/>
        <v>0</v>
      </c>
      <c r="S129" s="19">
        <f t="shared" si="8"/>
        <v>0</v>
      </c>
    </row>
    <row r="130" spans="1:19" x14ac:dyDescent="0.25">
      <c r="A130" s="26">
        <f>Wellpath!E130</f>
        <v>3810</v>
      </c>
      <c r="B130" s="22">
        <v>0</v>
      </c>
      <c r="C130" s="22">
        <v>0</v>
      </c>
      <c r="D130" s="22">
        <f>SIN(Wellpath!$O130) * (TAN(Dip) * SIN(Wellpath!$L130) * COS(Wellpath!$L130) - COS(Wellpath!$L130) * COS(Wellpath!$L130) * COS(Wellpath!$O130) - COS(Wellpath!$O130)) / 2</f>
        <v>0.53703096513446313</v>
      </c>
      <c r="E130" s="20">
        <f>Model!$W$18*((drdp!B130+drdp!K130)*'MSXY-TI2S'!$B130+(drdp!E130+drdp!N130)*'MSXY-TI2S'!$C130+(drdp!H130+drdp!Q130)*'MSXY-TI2S'!$D130)</f>
        <v>-2.1563287581457379E-2</v>
      </c>
      <c r="F130" s="20">
        <f>Model!$W$18*((drdp!C130+drdp!L130)*'MSXY-TI2S'!$B130+(drdp!F130+drdp!O130)*'MSXY-TI2S'!$C130+(drdp!I130+drdp!R130)*'MSXY-TI2S'!$D130)</f>
        <v>5.7778654936115606E-3</v>
      </c>
      <c r="G130" s="20">
        <f>Model!$W$18*((drdp!D130+drdp!M130)*'MSXY-TI2S'!$B130+(drdp!G130+drdp!P130)*'MSXY-TI2S'!$C130+(drdp!J130+drdp!S130)*'MSXY-TI2S'!$D130)</f>
        <v>0</v>
      </c>
      <c r="H130" s="18">
        <f>Model!$W$18*((drdp!B130)*'MSXY-TI2S'!$B130+(drdp!E130)*'MSXY-TI2S'!$C130+(drdp!H130)*'MSXY-TI2S'!$D130)</f>
        <v>-1.078164379072869E-2</v>
      </c>
      <c r="I130" s="18">
        <f>Model!$W$18*((drdp!C130)*'MSXY-TI2S'!$B130+(drdp!F130)*'MSXY-TI2S'!$C130+(drdp!I130)*'MSXY-TI2S'!$D130)</f>
        <v>2.8889327468057803E-3</v>
      </c>
      <c r="J130" s="18">
        <f>Model!$W$18*((drdp!D130)*'MSXY-TI2S'!$B130+(drdp!G130)*'MSXY-TI2S'!$C130+(drdp!J130)*'MSXY-TI2S'!$D130)</f>
        <v>0</v>
      </c>
      <c r="K130" s="21">
        <f>SUM(E$3:E129)+H130</f>
        <v>-1.5650120023196206</v>
      </c>
      <c r="L130" s="21">
        <f>SUM(F$3:F129)+I130</f>
        <v>0.41934370216655609</v>
      </c>
      <c r="M130" s="21">
        <f>SUM(G$3:G129)+J130</f>
        <v>0</v>
      </c>
      <c r="N130" s="19">
        <f t="shared" si="5"/>
        <v>2.4492625674044679</v>
      </c>
      <c r="O130" s="19">
        <f t="shared" si="5"/>
        <v>0.1758491405467533</v>
      </c>
      <c r="P130" s="19">
        <f t="shared" si="5"/>
        <v>0</v>
      </c>
      <c r="Q130" s="19">
        <f t="shared" si="6"/>
        <v>-0.65627792698780452</v>
      </c>
      <c r="R130" s="19">
        <f t="shared" si="7"/>
        <v>0</v>
      </c>
      <c r="S130" s="19">
        <f t="shared" si="8"/>
        <v>0</v>
      </c>
    </row>
    <row r="131" spans="1:19" x14ac:dyDescent="0.25">
      <c r="A131" s="26">
        <f>Wellpath!E131</f>
        <v>3840</v>
      </c>
      <c r="B131" s="22">
        <v>0</v>
      </c>
      <c r="C131" s="22">
        <v>0</v>
      </c>
      <c r="D131" s="22">
        <f>SIN(Wellpath!$O131) * (TAN(Dip) * SIN(Wellpath!$L131) * COS(Wellpath!$L131) - COS(Wellpath!$L131) * COS(Wellpath!$L131) * COS(Wellpath!$O131) - COS(Wellpath!$O131)) / 2</f>
        <v>0.53703096513446313</v>
      </c>
      <c r="E131" s="20">
        <f>Model!$W$18*((drdp!B131+drdp!K131)*'MSXY-TI2S'!$B131+(drdp!E131+drdp!N131)*'MSXY-TI2S'!$C131+(drdp!H131+drdp!Q131)*'MSXY-TI2S'!$D131)</f>
        <v>-2.1563287581457379E-2</v>
      </c>
      <c r="F131" s="20">
        <f>Model!$W$18*((drdp!C131+drdp!L131)*'MSXY-TI2S'!$B131+(drdp!F131+drdp!O131)*'MSXY-TI2S'!$C131+(drdp!I131+drdp!R131)*'MSXY-TI2S'!$D131)</f>
        <v>5.7778654936115606E-3</v>
      </c>
      <c r="G131" s="20">
        <f>Model!$W$18*((drdp!D131+drdp!M131)*'MSXY-TI2S'!$B131+(drdp!G131+drdp!P131)*'MSXY-TI2S'!$C131+(drdp!J131+drdp!S131)*'MSXY-TI2S'!$D131)</f>
        <v>0</v>
      </c>
      <c r="H131" s="18">
        <f>Model!$W$18*((drdp!B131)*'MSXY-TI2S'!$B131+(drdp!E131)*'MSXY-TI2S'!$C131+(drdp!H131)*'MSXY-TI2S'!$D131)</f>
        <v>-1.078164379072869E-2</v>
      </c>
      <c r="I131" s="18">
        <f>Model!$W$18*((drdp!C131)*'MSXY-TI2S'!$B131+(drdp!F131)*'MSXY-TI2S'!$C131+(drdp!I131)*'MSXY-TI2S'!$D131)</f>
        <v>2.8889327468057803E-3</v>
      </c>
      <c r="J131" s="18">
        <f>Model!$W$18*((drdp!D131)*'MSXY-TI2S'!$B131+(drdp!G131)*'MSXY-TI2S'!$C131+(drdp!J131)*'MSXY-TI2S'!$D131)</f>
        <v>0</v>
      </c>
      <c r="K131" s="21">
        <f>SUM(E$3:E130)+H131</f>
        <v>-1.5865752899010779</v>
      </c>
      <c r="L131" s="21">
        <f>SUM(F$3:F130)+I131</f>
        <v>0.42512156766016762</v>
      </c>
      <c r="M131" s="21">
        <f>SUM(G$3:G130)+J131</f>
        <v>0</v>
      </c>
      <c r="N131" s="19">
        <f t="shared" si="5"/>
        <v>2.5172211505246893</v>
      </c>
      <c r="O131" s="19">
        <f t="shared" si="5"/>
        <v>0.18072834728983847</v>
      </c>
      <c r="P131" s="19">
        <f t="shared" si="5"/>
        <v>0</v>
      </c>
      <c r="Q131" s="19">
        <f t="shared" si="6"/>
        <v>-0.67448737445363116</v>
      </c>
      <c r="R131" s="19">
        <f t="shared" si="7"/>
        <v>0</v>
      </c>
      <c r="S131" s="19">
        <f t="shared" si="8"/>
        <v>0</v>
      </c>
    </row>
    <row r="132" spans="1:19" x14ac:dyDescent="0.25">
      <c r="A132" s="26">
        <f>Wellpath!E132</f>
        <v>3870</v>
      </c>
      <c r="B132" s="22">
        <v>0</v>
      </c>
      <c r="C132" s="22">
        <v>0</v>
      </c>
      <c r="D132" s="22">
        <f>SIN(Wellpath!$O132) * (TAN(Dip) * SIN(Wellpath!$L132) * COS(Wellpath!$L132) - COS(Wellpath!$L132) * COS(Wellpath!$L132) * COS(Wellpath!$O132) - COS(Wellpath!$O132)) / 2</f>
        <v>0.53703096513446313</v>
      </c>
      <c r="E132" s="20">
        <f>Model!$W$18*((drdp!B132+drdp!K132)*'MSXY-TI2S'!$B132+(drdp!E132+drdp!N132)*'MSXY-TI2S'!$C132+(drdp!H132+drdp!Q132)*'MSXY-TI2S'!$D132)</f>
        <v>-2.1563287581457379E-2</v>
      </c>
      <c r="F132" s="20">
        <f>Model!$W$18*((drdp!C132+drdp!L132)*'MSXY-TI2S'!$B132+(drdp!F132+drdp!O132)*'MSXY-TI2S'!$C132+(drdp!I132+drdp!R132)*'MSXY-TI2S'!$D132)</f>
        <v>5.7778654936115606E-3</v>
      </c>
      <c r="G132" s="20">
        <f>Model!$W$18*((drdp!D132+drdp!M132)*'MSXY-TI2S'!$B132+(drdp!G132+drdp!P132)*'MSXY-TI2S'!$C132+(drdp!J132+drdp!S132)*'MSXY-TI2S'!$D132)</f>
        <v>0</v>
      </c>
      <c r="H132" s="18">
        <f>Model!$W$18*((drdp!B132)*'MSXY-TI2S'!$B132+(drdp!E132)*'MSXY-TI2S'!$C132+(drdp!H132)*'MSXY-TI2S'!$D132)</f>
        <v>-1.078164379072869E-2</v>
      </c>
      <c r="I132" s="18">
        <f>Model!$W$18*((drdp!C132)*'MSXY-TI2S'!$B132+(drdp!F132)*'MSXY-TI2S'!$C132+(drdp!I132)*'MSXY-TI2S'!$D132)</f>
        <v>2.8889327468057803E-3</v>
      </c>
      <c r="J132" s="18">
        <f>Model!$W$18*((drdp!D132)*'MSXY-TI2S'!$B132+(drdp!G132)*'MSXY-TI2S'!$C132+(drdp!J132)*'MSXY-TI2S'!$D132)</f>
        <v>0</v>
      </c>
      <c r="K132" s="21">
        <f>SUM(E$3:E131)+H132</f>
        <v>-1.6081385774825352</v>
      </c>
      <c r="L132" s="21">
        <f>SUM(F$3:F131)+I132</f>
        <v>0.43089943315377915</v>
      </c>
      <c r="M132" s="21">
        <f>SUM(G$3:G131)+J132</f>
        <v>0</v>
      </c>
      <c r="N132" s="19">
        <f t="shared" ref="N132:P133" si="9">K132^2</f>
        <v>2.586109684387552</v>
      </c>
      <c r="O132" s="19">
        <f t="shared" si="9"/>
        <v>0.18567432149224819</v>
      </c>
      <c r="P132" s="19">
        <f t="shared" si="9"/>
        <v>0</v>
      </c>
      <c r="Q132" s="19">
        <f t="shared" ref="Q132:Q133" si="10">K132*L132</f>
        <v>-0.69294600146994922</v>
      </c>
      <c r="R132" s="19">
        <f t="shared" ref="R132:R133" si="11">K132*M132</f>
        <v>0</v>
      </c>
      <c r="S132" s="19">
        <f t="shared" ref="S132:S133" si="12">L132*M132</f>
        <v>0</v>
      </c>
    </row>
    <row r="133" spans="1:19" x14ac:dyDescent="0.25">
      <c r="A133" s="26">
        <f>Wellpath!E133</f>
        <v>3900</v>
      </c>
      <c r="B133" s="22">
        <v>0</v>
      </c>
      <c r="C133" s="22">
        <v>0</v>
      </c>
      <c r="D133" s="22">
        <f>SIN(Wellpath!$O133) * (TAN(Dip) * SIN(Wellpath!$L133) * COS(Wellpath!$L133) - COS(Wellpath!$L133) * COS(Wellpath!$L133) * COS(Wellpath!$O133) - COS(Wellpath!$O133)) / 2</f>
        <v>0.53703096513446313</v>
      </c>
      <c r="E133" s="20">
        <f>Model!$W$18*((drdp!B133+drdp!K133)*'MSXY-TI2S'!$B133+(drdp!E133+drdp!N133)*'MSXY-TI2S'!$C133+(drdp!H133+drdp!Q133)*'MSXY-TI2S'!$D133)</f>
        <v>-2.1563287581457379E-2</v>
      </c>
      <c r="F133" s="20">
        <f>Model!$W$18*((drdp!C133+drdp!L133)*'MSXY-TI2S'!$B133+(drdp!F133+drdp!O133)*'MSXY-TI2S'!$C133+(drdp!I133+drdp!R133)*'MSXY-TI2S'!$D133)</f>
        <v>5.7778654936115606E-3</v>
      </c>
      <c r="G133" s="20">
        <f>Model!$W$18*((drdp!D133+drdp!M133)*'MSXY-TI2S'!$B133+(drdp!G133+drdp!P133)*'MSXY-TI2S'!$C133+(drdp!J133+drdp!S133)*'MSXY-TI2S'!$D133)</f>
        <v>0</v>
      </c>
      <c r="H133" s="18">
        <f>Model!$W$18*((drdp!B133)*'MSXY-TI2S'!$B133+(drdp!E133)*'MSXY-TI2S'!$C133+(drdp!H133)*'MSXY-TI2S'!$D133)</f>
        <v>-1.078164379072869E-2</v>
      </c>
      <c r="I133" s="18">
        <f>Model!$W$18*((drdp!C133)*'MSXY-TI2S'!$B133+(drdp!F133)*'MSXY-TI2S'!$C133+(drdp!I133)*'MSXY-TI2S'!$D133)</f>
        <v>2.8889327468057803E-3</v>
      </c>
      <c r="J133" s="18">
        <f>Model!$W$18*((drdp!D133)*'MSXY-TI2S'!$B133+(drdp!G133)*'MSXY-TI2S'!$C133+(drdp!J133)*'MSXY-TI2S'!$D133)</f>
        <v>0</v>
      </c>
      <c r="K133" s="21">
        <f>SUM(E$3:E132)+H133</f>
        <v>-1.6297018650639925</v>
      </c>
      <c r="L133" s="21">
        <f>SUM(F$3:F132)+I133</f>
        <v>0.43667729864739069</v>
      </c>
      <c r="M133" s="21">
        <f>SUM(G$3:G132)+J133</f>
        <v>0</v>
      </c>
      <c r="N133" s="19">
        <f t="shared" si="9"/>
        <v>2.6559281689930558</v>
      </c>
      <c r="O133" s="19">
        <f t="shared" si="9"/>
        <v>0.19068706315398243</v>
      </c>
      <c r="P133" s="19">
        <f t="shared" si="9"/>
        <v>0</v>
      </c>
      <c r="Q133" s="19">
        <f t="shared" si="10"/>
        <v>-0.71165380803675871</v>
      </c>
      <c r="R133" s="19">
        <f t="shared" si="11"/>
        <v>0</v>
      </c>
      <c r="S133" s="19">
        <f t="shared" si="12"/>
        <v>0</v>
      </c>
    </row>
    <row r="134" spans="1:19" x14ac:dyDescent="0.25">
      <c r="A134" s="26">
        <f>Wellpath!E134</f>
        <v>3930</v>
      </c>
      <c r="B134" s="22">
        <v>0</v>
      </c>
      <c r="C134" s="22">
        <v>0</v>
      </c>
      <c r="D134" s="22">
        <f>SIN(Wellpath!$O134) * (TAN(Dip) * SIN(Wellpath!$L134) * COS(Wellpath!$L134) - COS(Wellpath!$L134) * COS(Wellpath!$L134) * COS(Wellpath!$O134) - COS(Wellpath!$O134)) / 2</f>
        <v>0.53703096513446313</v>
      </c>
      <c r="E134" s="20">
        <f>Model!$W$18*((drdp!B134+drdp!K134)*'MSXY-TI2S'!$B134+(drdp!E134+drdp!N134)*'MSXY-TI2S'!$C134+(drdp!H134+drdp!Q134)*'MSXY-TI2S'!$D134)</f>
        <v>-2.1563287581457379E-2</v>
      </c>
      <c r="F134" s="20">
        <f>Model!$W$18*((drdp!C134+drdp!L134)*'MSXY-TI2S'!$B134+(drdp!F134+drdp!O134)*'MSXY-TI2S'!$C134+(drdp!I134+drdp!R134)*'MSXY-TI2S'!$D134)</f>
        <v>5.7778654936115606E-3</v>
      </c>
      <c r="G134" s="20">
        <f>Model!$W$18*((drdp!D134+drdp!M134)*'MSXY-TI2S'!$B134+(drdp!G134+drdp!P134)*'MSXY-TI2S'!$C134+(drdp!J134+drdp!S134)*'MSXY-TI2S'!$D134)</f>
        <v>0</v>
      </c>
      <c r="H134" s="18">
        <f>Model!$W$18*((drdp!B134)*'MSXY-TI2S'!$B134+(drdp!E134)*'MSXY-TI2S'!$C134+(drdp!H134)*'MSXY-TI2S'!$D134)</f>
        <v>-1.078164379072869E-2</v>
      </c>
      <c r="I134" s="18">
        <f>Model!$W$18*((drdp!C134)*'MSXY-TI2S'!$B134+(drdp!F134)*'MSXY-TI2S'!$C134+(drdp!I134)*'MSXY-TI2S'!$D134)</f>
        <v>2.8889327468057803E-3</v>
      </c>
      <c r="J134" s="18">
        <f>Model!$W$18*((drdp!D134)*'MSXY-TI2S'!$B134+(drdp!G134)*'MSXY-TI2S'!$C134+(drdp!J134)*'MSXY-TI2S'!$D134)</f>
        <v>0</v>
      </c>
      <c r="K134" s="21">
        <f>SUM(E$3:E133)+H134</f>
        <v>-1.6512651526454498</v>
      </c>
      <c r="L134" s="21">
        <f>SUM(F$3:F133)+I134</f>
        <v>0.44245516414100222</v>
      </c>
      <c r="M134" s="21">
        <f>SUM(G$3:G133)+J134</f>
        <v>0</v>
      </c>
      <c r="N134" s="19">
        <f t="shared" ref="N134:N197" si="13">K134^2</f>
        <v>2.7266766043412005</v>
      </c>
      <c r="O134" s="19">
        <f t="shared" ref="O134:O197" si="14">L134^2</f>
        <v>0.19576657227504121</v>
      </c>
      <c r="P134" s="19">
        <f t="shared" ref="P134:P197" si="15">M134^2</f>
        <v>0</v>
      </c>
      <c r="Q134" s="19">
        <f t="shared" ref="Q134:Q197" si="16">K134*L134</f>
        <v>-0.73061079415405961</v>
      </c>
      <c r="R134" s="19">
        <f t="shared" ref="R134:R197" si="17">K134*M134</f>
        <v>0</v>
      </c>
      <c r="S134" s="19">
        <f t="shared" ref="S134:S197" si="18">L134*M134</f>
        <v>0</v>
      </c>
    </row>
    <row r="135" spans="1:19" x14ac:dyDescent="0.25">
      <c r="A135" s="26">
        <f>Wellpath!E135</f>
        <v>3960</v>
      </c>
      <c r="B135" s="22">
        <v>0</v>
      </c>
      <c r="C135" s="22">
        <v>0</v>
      </c>
      <c r="D135" s="22">
        <f>SIN(Wellpath!$O135) * (TAN(Dip) * SIN(Wellpath!$L135) * COS(Wellpath!$L135) - COS(Wellpath!$L135) * COS(Wellpath!$L135) * COS(Wellpath!$O135) - COS(Wellpath!$O135)) / 2</f>
        <v>0.53703096513446313</v>
      </c>
      <c r="E135" s="20">
        <f>Model!$W$18*((drdp!B135+drdp!K135)*'MSXY-TI2S'!$B135+(drdp!E135+drdp!N135)*'MSXY-TI2S'!$C135+(drdp!H135+drdp!Q135)*'MSXY-TI2S'!$D135)</f>
        <v>-2.1563287581457379E-2</v>
      </c>
      <c r="F135" s="20">
        <f>Model!$W$18*((drdp!C135+drdp!L135)*'MSXY-TI2S'!$B135+(drdp!F135+drdp!O135)*'MSXY-TI2S'!$C135+(drdp!I135+drdp!R135)*'MSXY-TI2S'!$D135)</f>
        <v>5.7778654936115606E-3</v>
      </c>
      <c r="G135" s="20">
        <f>Model!$W$18*((drdp!D135+drdp!M135)*'MSXY-TI2S'!$B135+(drdp!G135+drdp!P135)*'MSXY-TI2S'!$C135+(drdp!J135+drdp!S135)*'MSXY-TI2S'!$D135)</f>
        <v>0</v>
      </c>
      <c r="H135" s="18">
        <f>Model!$W$18*((drdp!B135)*'MSXY-TI2S'!$B135+(drdp!E135)*'MSXY-TI2S'!$C135+(drdp!H135)*'MSXY-TI2S'!$D135)</f>
        <v>-1.078164379072869E-2</v>
      </c>
      <c r="I135" s="18">
        <f>Model!$W$18*((drdp!C135)*'MSXY-TI2S'!$B135+(drdp!F135)*'MSXY-TI2S'!$C135+(drdp!I135)*'MSXY-TI2S'!$D135)</f>
        <v>2.8889327468057803E-3</v>
      </c>
      <c r="J135" s="18">
        <f>Model!$W$18*((drdp!D135)*'MSXY-TI2S'!$B135+(drdp!G135)*'MSXY-TI2S'!$C135+(drdp!J135)*'MSXY-TI2S'!$D135)</f>
        <v>0</v>
      </c>
      <c r="K135" s="21">
        <f>SUM(E$3:E134)+H135</f>
        <v>-1.6728284402269071</v>
      </c>
      <c r="L135" s="21">
        <f>SUM(F$3:F134)+I135</f>
        <v>0.44823302963461376</v>
      </c>
      <c r="M135" s="21">
        <f>SUM(G$3:G134)+J135</f>
        <v>0</v>
      </c>
      <c r="N135" s="19">
        <f t="shared" si="13"/>
        <v>2.7983549904319869</v>
      </c>
      <c r="O135" s="19">
        <f t="shared" si="14"/>
        <v>0.20091284885542454</v>
      </c>
      <c r="P135" s="19">
        <f t="shared" si="15"/>
        <v>0</v>
      </c>
      <c r="Q135" s="19">
        <f t="shared" si="16"/>
        <v>-0.74981695982185192</v>
      </c>
      <c r="R135" s="19">
        <f t="shared" si="17"/>
        <v>0</v>
      </c>
      <c r="S135" s="19">
        <f t="shared" si="18"/>
        <v>0</v>
      </c>
    </row>
    <row r="136" spans="1:19" x14ac:dyDescent="0.25">
      <c r="A136" s="26">
        <f>Wellpath!E136</f>
        <v>3990</v>
      </c>
      <c r="B136" s="22">
        <v>0</v>
      </c>
      <c r="C136" s="22">
        <v>0</v>
      </c>
      <c r="D136" s="22">
        <f>SIN(Wellpath!$O136) * (TAN(Dip) * SIN(Wellpath!$L136) * COS(Wellpath!$L136) - COS(Wellpath!$L136) * COS(Wellpath!$L136) * COS(Wellpath!$O136) - COS(Wellpath!$O136)) / 2</f>
        <v>0.53703096513446313</v>
      </c>
      <c r="E136" s="20">
        <f>Model!$W$18*((drdp!B136+drdp!K136)*'MSXY-TI2S'!$B136+(drdp!E136+drdp!N136)*'MSXY-TI2S'!$C136+(drdp!H136+drdp!Q136)*'MSXY-TI2S'!$D136)</f>
        <v>-2.1563287581457379E-2</v>
      </c>
      <c r="F136" s="20">
        <f>Model!$W$18*((drdp!C136+drdp!L136)*'MSXY-TI2S'!$B136+(drdp!F136+drdp!O136)*'MSXY-TI2S'!$C136+(drdp!I136+drdp!R136)*'MSXY-TI2S'!$D136)</f>
        <v>5.7778654936115606E-3</v>
      </c>
      <c r="G136" s="20">
        <f>Model!$W$18*((drdp!D136+drdp!M136)*'MSXY-TI2S'!$B136+(drdp!G136+drdp!P136)*'MSXY-TI2S'!$C136+(drdp!J136+drdp!S136)*'MSXY-TI2S'!$D136)</f>
        <v>0</v>
      </c>
      <c r="H136" s="18">
        <f>Model!$W$18*((drdp!B136)*'MSXY-TI2S'!$B136+(drdp!E136)*'MSXY-TI2S'!$C136+(drdp!H136)*'MSXY-TI2S'!$D136)</f>
        <v>-1.078164379072869E-2</v>
      </c>
      <c r="I136" s="18">
        <f>Model!$W$18*((drdp!C136)*'MSXY-TI2S'!$B136+(drdp!F136)*'MSXY-TI2S'!$C136+(drdp!I136)*'MSXY-TI2S'!$D136)</f>
        <v>2.8889327468057803E-3</v>
      </c>
      <c r="J136" s="18">
        <f>Model!$W$18*((drdp!D136)*'MSXY-TI2S'!$B136+(drdp!G136)*'MSXY-TI2S'!$C136+(drdp!J136)*'MSXY-TI2S'!$D136)</f>
        <v>0</v>
      </c>
      <c r="K136" s="21">
        <f>SUM(E$3:E135)+H136</f>
        <v>-1.6943917278083644</v>
      </c>
      <c r="L136" s="21">
        <f>SUM(F$3:F135)+I136</f>
        <v>0.45401089512822529</v>
      </c>
      <c r="M136" s="21">
        <f>SUM(G$3:G135)+J136</f>
        <v>0</v>
      </c>
      <c r="N136" s="19">
        <f t="shared" si="13"/>
        <v>2.8709633272654145</v>
      </c>
      <c r="O136" s="19">
        <f t="shared" si="14"/>
        <v>0.20612589289513239</v>
      </c>
      <c r="P136" s="19">
        <f t="shared" si="15"/>
        <v>0</v>
      </c>
      <c r="Q136" s="19">
        <f t="shared" si="16"/>
        <v>-0.76927230504013577</v>
      </c>
      <c r="R136" s="19">
        <f t="shared" si="17"/>
        <v>0</v>
      </c>
      <c r="S136" s="19">
        <f t="shared" si="18"/>
        <v>0</v>
      </c>
    </row>
    <row r="137" spans="1:19" x14ac:dyDescent="0.25">
      <c r="A137" s="26">
        <f>Wellpath!E137</f>
        <v>4020</v>
      </c>
      <c r="B137" s="22">
        <v>0</v>
      </c>
      <c r="C137" s="22">
        <v>0</v>
      </c>
      <c r="D137" s="22">
        <f>SIN(Wellpath!$O137) * (TAN(Dip) * SIN(Wellpath!$L137) * COS(Wellpath!$L137) - COS(Wellpath!$L137) * COS(Wellpath!$L137) * COS(Wellpath!$O137) - COS(Wellpath!$O137)) / 2</f>
        <v>0.53703096513446313</v>
      </c>
      <c r="E137" s="20">
        <f>Model!$W$18*((drdp!B137+drdp!K137)*'MSXY-TI2S'!$B137+(drdp!E137+drdp!N137)*'MSXY-TI2S'!$C137+(drdp!H137+drdp!Q137)*'MSXY-TI2S'!$D137)</f>
        <v>-2.1563287581457379E-2</v>
      </c>
      <c r="F137" s="20">
        <f>Model!$W$18*((drdp!C137+drdp!L137)*'MSXY-TI2S'!$B137+(drdp!F137+drdp!O137)*'MSXY-TI2S'!$C137+(drdp!I137+drdp!R137)*'MSXY-TI2S'!$D137)</f>
        <v>5.7778654936115606E-3</v>
      </c>
      <c r="G137" s="20">
        <f>Model!$W$18*((drdp!D137+drdp!M137)*'MSXY-TI2S'!$B137+(drdp!G137+drdp!P137)*'MSXY-TI2S'!$C137+(drdp!J137+drdp!S137)*'MSXY-TI2S'!$D137)</f>
        <v>0</v>
      </c>
      <c r="H137" s="18">
        <f>Model!$W$18*((drdp!B137)*'MSXY-TI2S'!$B137+(drdp!E137)*'MSXY-TI2S'!$C137+(drdp!H137)*'MSXY-TI2S'!$D137)</f>
        <v>-1.078164379072869E-2</v>
      </c>
      <c r="I137" s="18">
        <f>Model!$W$18*((drdp!C137)*'MSXY-TI2S'!$B137+(drdp!F137)*'MSXY-TI2S'!$C137+(drdp!I137)*'MSXY-TI2S'!$D137)</f>
        <v>2.8889327468057803E-3</v>
      </c>
      <c r="J137" s="18">
        <f>Model!$W$18*((drdp!D137)*'MSXY-TI2S'!$B137+(drdp!G137)*'MSXY-TI2S'!$C137+(drdp!J137)*'MSXY-TI2S'!$D137)</f>
        <v>0</v>
      </c>
      <c r="K137" s="21">
        <f>SUM(E$3:E136)+H137</f>
        <v>-1.7159550153898218</v>
      </c>
      <c r="L137" s="21">
        <f>SUM(F$3:F136)+I137</f>
        <v>0.45978876062183682</v>
      </c>
      <c r="M137" s="21">
        <f>SUM(G$3:G136)+J137</f>
        <v>0</v>
      </c>
      <c r="N137" s="19">
        <f t="shared" si="13"/>
        <v>2.9445016148414833</v>
      </c>
      <c r="O137" s="19">
        <f t="shared" si="14"/>
        <v>0.21140570439416476</v>
      </c>
      <c r="P137" s="19">
        <f t="shared" si="15"/>
        <v>0</v>
      </c>
      <c r="Q137" s="19">
        <f t="shared" si="16"/>
        <v>-0.78897682980891104</v>
      </c>
      <c r="R137" s="19">
        <f t="shared" si="17"/>
        <v>0</v>
      </c>
      <c r="S137" s="19">
        <f t="shared" si="18"/>
        <v>0</v>
      </c>
    </row>
    <row r="138" spans="1:19" x14ac:dyDescent="0.25">
      <c r="A138" s="26">
        <f>Wellpath!E138</f>
        <v>4050</v>
      </c>
      <c r="B138" s="22">
        <v>0</v>
      </c>
      <c r="C138" s="22">
        <v>0</v>
      </c>
      <c r="D138" s="22">
        <f>SIN(Wellpath!$O138) * (TAN(Dip) * SIN(Wellpath!$L138) * COS(Wellpath!$L138) - COS(Wellpath!$L138) * COS(Wellpath!$L138) * COS(Wellpath!$O138) - COS(Wellpath!$O138)) / 2</f>
        <v>0.53703096513446313</v>
      </c>
      <c r="E138" s="20">
        <f>Model!$W$18*((drdp!B138+drdp!K138)*'MSXY-TI2S'!$B138+(drdp!E138+drdp!N138)*'MSXY-TI2S'!$C138+(drdp!H138+drdp!Q138)*'MSXY-TI2S'!$D138)</f>
        <v>-2.1563287581457379E-2</v>
      </c>
      <c r="F138" s="20">
        <f>Model!$W$18*((drdp!C138+drdp!L138)*'MSXY-TI2S'!$B138+(drdp!F138+drdp!O138)*'MSXY-TI2S'!$C138+(drdp!I138+drdp!R138)*'MSXY-TI2S'!$D138)</f>
        <v>5.7778654936115606E-3</v>
      </c>
      <c r="G138" s="20">
        <f>Model!$W$18*((drdp!D138+drdp!M138)*'MSXY-TI2S'!$B138+(drdp!G138+drdp!P138)*'MSXY-TI2S'!$C138+(drdp!J138+drdp!S138)*'MSXY-TI2S'!$D138)</f>
        <v>0</v>
      </c>
      <c r="H138" s="18">
        <f>Model!$W$18*((drdp!B138)*'MSXY-TI2S'!$B138+(drdp!E138)*'MSXY-TI2S'!$C138+(drdp!H138)*'MSXY-TI2S'!$D138)</f>
        <v>-1.078164379072869E-2</v>
      </c>
      <c r="I138" s="18">
        <f>Model!$W$18*((drdp!C138)*'MSXY-TI2S'!$B138+(drdp!F138)*'MSXY-TI2S'!$C138+(drdp!I138)*'MSXY-TI2S'!$D138)</f>
        <v>2.8889327468057803E-3</v>
      </c>
      <c r="J138" s="18">
        <f>Model!$W$18*((drdp!D138)*'MSXY-TI2S'!$B138+(drdp!G138)*'MSXY-TI2S'!$C138+(drdp!J138)*'MSXY-TI2S'!$D138)</f>
        <v>0</v>
      </c>
      <c r="K138" s="21">
        <f>SUM(E$3:E137)+H138</f>
        <v>-1.7375183029712791</v>
      </c>
      <c r="L138" s="21">
        <f>SUM(F$3:F137)+I138</f>
        <v>0.46556662611544836</v>
      </c>
      <c r="M138" s="21">
        <f>SUM(G$3:G137)+J138</f>
        <v>0</v>
      </c>
      <c r="N138" s="19">
        <f t="shared" si="13"/>
        <v>3.0189698531601934</v>
      </c>
      <c r="O138" s="19">
        <f t="shared" si="14"/>
        <v>0.21675228335252167</v>
      </c>
      <c r="P138" s="19">
        <f t="shared" si="15"/>
        <v>0</v>
      </c>
      <c r="Q138" s="19">
        <f t="shared" si="16"/>
        <v>-0.80893053412817784</v>
      </c>
      <c r="R138" s="19">
        <f t="shared" si="17"/>
        <v>0</v>
      </c>
      <c r="S138" s="19">
        <f t="shared" si="18"/>
        <v>0</v>
      </c>
    </row>
    <row r="139" spans="1:19" x14ac:dyDescent="0.25">
      <c r="A139" s="26">
        <f>Wellpath!E139</f>
        <v>4080</v>
      </c>
      <c r="B139" s="22">
        <v>0</v>
      </c>
      <c r="C139" s="22">
        <v>0</v>
      </c>
      <c r="D139" s="22">
        <f>SIN(Wellpath!$O139) * (TAN(Dip) * SIN(Wellpath!$L139) * COS(Wellpath!$L139) - COS(Wellpath!$L139) * COS(Wellpath!$L139) * COS(Wellpath!$O139) - COS(Wellpath!$O139)) / 2</f>
        <v>0.53703096513446313</v>
      </c>
      <c r="E139" s="20">
        <f>Model!$W$18*((drdp!B139+drdp!K139)*'MSXY-TI2S'!$B139+(drdp!E139+drdp!N139)*'MSXY-TI2S'!$C139+(drdp!H139+drdp!Q139)*'MSXY-TI2S'!$D139)</f>
        <v>-2.1563287581457379E-2</v>
      </c>
      <c r="F139" s="20">
        <f>Model!$W$18*((drdp!C139+drdp!L139)*'MSXY-TI2S'!$B139+(drdp!F139+drdp!O139)*'MSXY-TI2S'!$C139+(drdp!I139+drdp!R139)*'MSXY-TI2S'!$D139)</f>
        <v>5.7778654936115606E-3</v>
      </c>
      <c r="G139" s="20">
        <f>Model!$W$18*((drdp!D139+drdp!M139)*'MSXY-TI2S'!$B139+(drdp!G139+drdp!P139)*'MSXY-TI2S'!$C139+(drdp!J139+drdp!S139)*'MSXY-TI2S'!$D139)</f>
        <v>0</v>
      </c>
      <c r="H139" s="18">
        <f>Model!$W$18*((drdp!B139)*'MSXY-TI2S'!$B139+(drdp!E139)*'MSXY-TI2S'!$C139+(drdp!H139)*'MSXY-TI2S'!$D139)</f>
        <v>-1.078164379072869E-2</v>
      </c>
      <c r="I139" s="18">
        <f>Model!$W$18*((drdp!C139)*'MSXY-TI2S'!$B139+(drdp!F139)*'MSXY-TI2S'!$C139+(drdp!I139)*'MSXY-TI2S'!$D139)</f>
        <v>2.8889327468057803E-3</v>
      </c>
      <c r="J139" s="18">
        <f>Model!$W$18*((drdp!D139)*'MSXY-TI2S'!$B139+(drdp!G139)*'MSXY-TI2S'!$C139+(drdp!J139)*'MSXY-TI2S'!$D139)</f>
        <v>0</v>
      </c>
      <c r="K139" s="21">
        <f>SUM(E$3:E138)+H139</f>
        <v>-1.7590815905527364</v>
      </c>
      <c r="L139" s="21">
        <f>SUM(F$3:F138)+I139</f>
        <v>0.47134449160905989</v>
      </c>
      <c r="M139" s="21">
        <f>SUM(G$3:G138)+J139</f>
        <v>0</v>
      </c>
      <c r="N139" s="19">
        <f t="shared" si="13"/>
        <v>3.0943680422215447</v>
      </c>
      <c r="O139" s="19">
        <f t="shared" si="14"/>
        <v>0.22216562977020313</v>
      </c>
      <c r="P139" s="19">
        <f t="shared" si="15"/>
        <v>0</v>
      </c>
      <c r="Q139" s="19">
        <f t="shared" si="16"/>
        <v>-0.82913341799793594</v>
      </c>
      <c r="R139" s="19">
        <f t="shared" si="17"/>
        <v>0</v>
      </c>
      <c r="S139" s="19">
        <f t="shared" si="18"/>
        <v>0</v>
      </c>
    </row>
    <row r="140" spans="1:19" x14ac:dyDescent="0.25">
      <c r="A140" s="26">
        <f>Wellpath!E140</f>
        <v>4110</v>
      </c>
      <c r="B140" s="22">
        <v>0</v>
      </c>
      <c r="C140" s="22">
        <v>0</v>
      </c>
      <c r="D140" s="22">
        <f>SIN(Wellpath!$O140) * (TAN(Dip) * SIN(Wellpath!$L140) * COS(Wellpath!$L140) - COS(Wellpath!$L140) * COS(Wellpath!$L140) * COS(Wellpath!$O140) - COS(Wellpath!$O140)) / 2</f>
        <v>0.53703096513446313</v>
      </c>
      <c r="E140" s="20">
        <f>Model!$W$18*((drdp!B140+drdp!K140)*'MSXY-TI2S'!$B140+(drdp!E140+drdp!N140)*'MSXY-TI2S'!$C140+(drdp!H140+drdp!Q140)*'MSXY-TI2S'!$D140)</f>
        <v>-2.1563287581457379E-2</v>
      </c>
      <c r="F140" s="20">
        <f>Model!$W$18*((drdp!C140+drdp!L140)*'MSXY-TI2S'!$B140+(drdp!F140+drdp!O140)*'MSXY-TI2S'!$C140+(drdp!I140+drdp!R140)*'MSXY-TI2S'!$D140)</f>
        <v>5.7778654936115606E-3</v>
      </c>
      <c r="G140" s="20">
        <f>Model!$W$18*((drdp!D140+drdp!M140)*'MSXY-TI2S'!$B140+(drdp!G140+drdp!P140)*'MSXY-TI2S'!$C140+(drdp!J140+drdp!S140)*'MSXY-TI2S'!$D140)</f>
        <v>0</v>
      </c>
      <c r="H140" s="18">
        <f>Model!$W$18*((drdp!B140)*'MSXY-TI2S'!$B140+(drdp!E140)*'MSXY-TI2S'!$C140+(drdp!H140)*'MSXY-TI2S'!$D140)</f>
        <v>-1.078164379072869E-2</v>
      </c>
      <c r="I140" s="18">
        <f>Model!$W$18*((drdp!C140)*'MSXY-TI2S'!$B140+(drdp!F140)*'MSXY-TI2S'!$C140+(drdp!I140)*'MSXY-TI2S'!$D140)</f>
        <v>2.8889327468057803E-3</v>
      </c>
      <c r="J140" s="18">
        <f>Model!$W$18*((drdp!D140)*'MSXY-TI2S'!$B140+(drdp!G140)*'MSXY-TI2S'!$C140+(drdp!J140)*'MSXY-TI2S'!$D140)</f>
        <v>0</v>
      </c>
      <c r="K140" s="21">
        <f>SUM(E$3:E139)+H140</f>
        <v>-1.7806448781341937</v>
      </c>
      <c r="L140" s="21">
        <f>SUM(F$3:F139)+I140</f>
        <v>0.47712235710267142</v>
      </c>
      <c r="M140" s="21">
        <f>SUM(G$3:G139)+J140</f>
        <v>0</v>
      </c>
      <c r="N140" s="19">
        <f t="shared" si="13"/>
        <v>3.1706961820255377</v>
      </c>
      <c r="O140" s="19">
        <f t="shared" si="14"/>
        <v>0.2276457436472091</v>
      </c>
      <c r="P140" s="19">
        <f t="shared" si="15"/>
        <v>0</v>
      </c>
      <c r="Q140" s="19">
        <f t="shared" si="16"/>
        <v>-0.84958548141818557</v>
      </c>
      <c r="R140" s="19">
        <f t="shared" si="17"/>
        <v>0</v>
      </c>
      <c r="S140" s="19">
        <f t="shared" si="18"/>
        <v>0</v>
      </c>
    </row>
    <row r="141" spans="1:19" x14ac:dyDescent="0.25">
      <c r="A141" s="26">
        <f>Wellpath!E141</f>
        <v>4140</v>
      </c>
      <c r="B141" s="22">
        <v>0</v>
      </c>
      <c r="C141" s="22">
        <v>0</v>
      </c>
      <c r="D141" s="22">
        <f>SIN(Wellpath!$O141) * (TAN(Dip) * SIN(Wellpath!$L141) * COS(Wellpath!$L141) - COS(Wellpath!$L141) * COS(Wellpath!$L141) * COS(Wellpath!$O141) - COS(Wellpath!$O141)) / 2</f>
        <v>0.53703096513446313</v>
      </c>
      <c r="E141" s="20">
        <f>Model!$W$18*((drdp!B141+drdp!K141)*'MSXY-TI2S'!$B141+(drdp!E141+drdp!N141)*'MSXY-TI2S'!$C141+(drdp!H141+drdp!Q141)*'MSXY-TI2S'!$D141)</f>
        <v>-2.1563287581457379E-2</v>
      </c>
      <c r="F141" s="20">
        <f>Model!$W$18*((drdp!C141+drdp!L141)*'MSXY-TI2S'!$B141+(drdp!F141+drdp!O141)*'MSXY-TI2S'!$C141+(drdp!I141+drdp!R141)*'MSXY-TI2S'!$D141)</f>
        <v>5.7778654936115606E-3</v>
      </c>
      <c r="G141" s="20">
        <f>Model!$W$18*((drdp!D141+drdp!M141)*'MSXY-TI2S'!$B141+(drdp!G141+drdp!P141)*'MSXY-TI2S'!$C141+(drdp!J141+drdp!S141)*'MSXY-TI2S'!$D141)</f>
        <v>0</v>
      </c>
      <c r="H141" s="18">
        <f>Model!$W$18*((drdp!B141)*'MSXY-TI2S'!$B141+(drdp!E141)*'MSXY-TI2S'!$C141+(drdp!H141)*'MSXY-TI2S'!$D141)</f>
        <v>-1.078164379072869E-2</v>
      </c>
      <c r="I141" s="18">
        <f>Model!$W$18*((drdp!C141)*'MSXY-TI2S'!$B141+(drdp!F141)*'MSXY-TI2S'!$C141+(drdp!I141)*'MSXY-TI2S'!$D141)</f>
        <v>2.8889327468057803E-3</v>
      </c>
      <c r="J141" s="18">
        <f>Model!$W$18*((drdp!D141)*'MSXY-TI2S'!$B141+(drdp!G141)*'MSXY-TI2S'!$C141+(drdp!J141)*'MSXY-TI2S'!$D141)</f>
        <v>0</v>
      </c>
      <c r="K141" s="21">
        <f>SUM(E$3:E140)+H141</f>
        <v>-1.802208165715651</v>
      </c>
      <c r="L141" s="21">
        <f>SUM(F$3:F140)+I141</f>
        <v>0.48290022259628296</v>
      </c>
      <c r="M141" s="21">
        <f>SUM(G$3:G140)+J141</f>
        <v>0</v>
      </c>
      <c r="N141" s="19">
        <f t="shared" si="13"/>
        <v>3.2479542725721715</v>
      </c>
      <c r="O141" s="19">
        <f t="shared" si="14"/>
        <v>0.23319262498353963</v>
      </c>
      <c r="P141" s="19">
        <f t="shared" si="15"/>
        <v>0</v>
      </c>
      <c r="Q141" s="19">
        <f t="shared" si="16"/>
        <v>-0.87028672438892662</v>
      </c>
      <c r="R141" s="19">
        <f t="shared" si="17"/>
        <v>0</v>
      </c>
      <c r="S141" s="19">
        <f t="shared" si="18"/>
        <v>0</v>
      </c>
    </row>
    <row r="142" spans="1:19" x14ac:dyDescent="0.25">
      <c r="A142" s="26">
        <f>Wellpath!E142</f>
        <v>4170</v>
      </c>
      <c r="B142" s="22">
        <v>0</v>
      </c>
      <c r="C142" s="22">
        <v>0</v>
      </c>
      <c r="D142" s="22">
        <f>SIN(Wellpath!$O142) * (TAN(Dip) * SIN(Wellpath!$L142) * COS(Wellpath!$L142) - COS(Wellpath!$L142) * COS(Wellpath!$L142) * COS(Wellpath!$O142) - COS(Wellpath!$O142)) / 2</f>
        <v>0.53703096513446313</v>
      </c>
      <c r="E142" s="20">
        <f>Model!$W$18*((drdp!B142+drdp!K142)*'MSXY-TI2S'!$B142+(drdp!E142+drdp!N142)*'MSXY-TI2S'!$C142+(drdp!H142+drdp!Q142)*'MSXY-TI2S'!$D142)</f>
        <v>-2.1563287581457379E-2</v>
      </c>
      <c r="F142" s="20">
        <f>Model!$W$18*((drdp!C142+drdp!L142)*'MSXY-TI2S'!$B142+(drdp!F142+drdp!O142)*'MSXY-TI2S'!$C142+(drdp!I142+drdp!R142)*'MSXY-TI2S'!$D142)</f>
        <v>5.7778654936115606E-3</v>
      </c>
      <c r="G142" s="20">
        <f>Model!$W$18*((drdp!D142+drdp!M142)*'MSXY-TI2S'!$B142+(drdp!G142+drdp!P142)*'MSXY-TI2S'!$C142+(drdp!J142+drdp!S142)*'MSXY-TI2S'!$D142)</f>
        <v>0</v>
      </c>
      <c r="H142" s="18">
        <f>Model!$W$18*((drdp!B142)*'MSXY-TI2S'!$B142+(drdp!E142)*'MSXY-TI2S'!$C142+(drdp!H142)*'MSXY-TI2S'!$D142)</f>
        <v>-1.078164379072869E-2</v>
      </c>
      <c r="I142" s="18">
        <f>Model!$W$18*((drdp!C142)*'MSXY-TI2S'!$B142+(drdp!F142)*'MSXY-TI2S'!$C142+(drdp!I142)*'MSXY-TI2S'!$D142)</f>
        <v>2.8889327468057803E-3</v>
      </c>
      <c r="J142" s="18">
        <f>Model!$W$18*((drdp!D142)*'MSXY-TI2S'!$B142+(drdp!G142)*'MSXY-TI2S'!$C142+(drdp!J142)*'MSXY-TI2S'!$D142)</f>
        <v>0</v>
      </c>
      <c r="K142" s="21">
        <f>SUM(E$3:E141)+H142</f>
        <v>-1.8237714532971083</v>
      </c>
      <c r="L142" s="21">
        <f>SUM(F$3:F141)+I142</f>
        <v>0.48867808808989449</v>
      </c>
      <c r="M142" s="21">
        <f>SUM(G$3:G141)+J142</f>
        <v>0</v>
      </c>
      <c r="N142" s="19">
        <f t="shared" si="13"/>
        <v>3.3261423138614465</v>
      </c>
      <c r="O142" s="19">
        <f t="shared" si="14"/>
        <v>0.23880627377919467</v>
      </c>
      <c r="P142" s="19">
        <f t="shared" si="15"/>
        <v>0</v>
      </c>
      <c r="Q142" s="19">
        <f t="shared" si="16"/>
        <v>-0.89123714691015921</v>
      </c>
      <c r="R142" s="19">
        <f t="shared" si="17"/>
        <v>0</v>
      </c>
      <c r="S142" s="19">
        <f t="shared" si="18"/>
        <v>0</v>
      </c>
    </row>
    <row r="143" spans="1:19" x14ac:dyDescent="0.25">
      <c r="A143" s="26">
        <f>Wellpath!E143</f>
        <v>4200</v>
      </c>
      <c r="B143" s="22">
        <v>0</v>
      </c>
      <c r="C143" s="22">
        <v>0</v>
      </c>
      <c r="D143" s="22">
        <f>SIN(Wellpath!$O143) * (TAN(Dip) * SIN(Wellpath!$L143) * COS(Wellpath!$L143) - COS(Wellpath!$L143) * COS(Wellpath!$L143) * COS(Wellpath!$O143) - COS(Wellpath!$O143)) / 2</f>
        <v>0.53703096513446313</v>
      </c>
      <c r="E143" s="20">
        <f>Model!$W$18*((drdp!B143+drdp!K143)*'MSXY-TI2S'!$B143+(drdp!E143+drdp!N143)*'MSXY-TI2S'!$C143+(drdp!H143+drdp!Q143)*'MSXY-TI2S'!$D143)</f>
        <v>-2.1563287581457379E-2</v>
      </c>
      <c r="F143" s="20">
        <f>Model!$W$18*((drdp!C143+drdp!L143)*'MSXY-TI2S'!$B143+(drdp!F143+drdp!O143)*'MSXY-TI2S'!$C143+(drdp!I143+drdp!R143)*'MSXY-TI2S'!$D143)</f>
        <v>5.7778654936115606E-3</v>
      </c>
      <c r="G143" s="20">
        <f>Model!$W$18*((drdp!D143+drdp!M143)*'MSXY-TI2S'!$B143+(drdp!G143+drdp!P143)*'MSXY-TI2S'!$C143+(drdp!J143+drdp!S143)*'MSXY-TI2S'!$D143)</f>
        <v>0</v>
      </c>
      <c r="H143" s="18">
        <f>Model!$W$18*((drdp!B143)*'MSXY-TI2S'!$B143+(drdp!E143)*'MSXY-TI2S'!$C143+(drdp!H143)*'MSXY-TI2S'!$D143)</f>
        <v>-1.078164379072869E-2</v>
      </c>
      <c r="I143" s="18">
        <f>Model!$W$18*((drdp!C143)*'MSXY-TI2S'!$B143+(drdp!F143)*'MSXY-TI2S'!$C143+(drdp!I143)*'MSXY-TI2S'!$D143)</f>
        <v>2.8889327468057803E-3</v>
      </c>
      <c r="J143" s="18">
        <f>Model!$W$18*((drdp!D143)*'MSXY-TI2S'!$B143+(drdp!G143)*'MSXY-TI2S'!$C143+(drdp!J143)*'MSXY-TI2S'!$D143)</f>
        <v>0</v>
      </c>
      <c r="K143" s="21">
        <f>SUM(E$3:E142)+H143</f>
        <v>-1.8453347408785656</v>
      </c>
      <c r="L143" s="21">
        <f>SUM(F$3:F142)+I143</f>
        <v>0.49445595358350602</v>
      </c>
      <c r="M143" s="21">
        <f>SUM(G$3:G142)+J143</f>
        <v>0</v>
      </c>
      <c r="N143" s="19">
        <f t="shared" si="13"/>
        <v>3.4052603058933628</v>
      </c>
      <c r="O143" s="19">
        <f t="shared" si="14"/>
        <v>0.24448669003417425</v>
      </c>
      <c r="P143" s="19">
        <f t="shared" si="15"/>
        <v>0</v>
      </c>
      <c r="Q143" s="19">
        <f t="shared" si="16"/>
        <v>-0.91243674898188321</v>
      </c>
      <c r="R143" s="19">
        <f t="shared" si="17"/>
        <v>0</v>
      </c>
      <c r="S143" s="19">
        <f t="shared" si="18"/>
        <v>0</v>
      </c>
    </row>
    <row r="144" spans="1:19" x14ac:dyDescent="0.25">
      <c r="A144" s="26">
        <f>Wellpath!E144</f>
        <v>4230</v>
      </c>
      <c r="B144" s="22">
        <v>0</v>
      </c>
      <c r="C144" s="22">
        <v>0</v>
      </c>
      <c r="D144" s="22">
        <f>SIN(Wellpath!$O144) * (TAN(Dip) * SIN(Wellpath!$L144) * COS(Wellpath!$L144) - COS(Wellpath!$L144) * COS(Wellpath!$L144) * COS(Wellpath!$O144) - COS(Wellpath!$O144)) / 2</f>
        <v>0.53703096513446313</v>
      </c>
      <c r="E144" s="20">
        <f>Model!$W$18*((drdp!B144+drdp!K144)*'MSXY-TI2S'!$B144+(drdp!E144+drdp!N144)*'MSXY-TI2S'!$C144+(drdp!H144+drdp!Q144)*'MSXY-TI2S'!$D144)</f>
        <v>-2.1563287581457379E-2</v>
      </c>
      <c r="F144" s="20">
        <f>Model!$W$18*((drdp!C144+drdp!L144)*'MSXY-TI2S'!$B144+(drdp!F144+drdp!O144)*'MSXY-TI2S'!$C144+(drdp!I144+drdp!R144)*'MSXY-TI2S'!$D144)</f>
        <v>5.7778654936115606E-3</v>
      </c>
      <c r="G144" s="20">
        <f>Model!$W$18*((drdp!D144+drdp!M144)*'MSXY-TI2S'!$B144+(drdp!G144+drdp!P144)*'MSXY-TI2S'!$C144+(drdp!J144+drdp!S144)*'MSXY-TI2S'!$D144)</f>
        <v>0</v>
      </c>
      <c r="H144" s="18">
        <f>Model!$W$18*((drdp!B144)*'MSXY-TI2S'!$B144+(drdp!E144)*'MSXY-TI2S'!$C144+(drdp!H144)*'MSXY-TI2S'!$D144)</f>
        <v>-1.078164379072869E-2</v>
      </c>
      <c r="I144" s="18">
        <f>Model!$W$18*((drdp!C144)*'MSXY-TI2S'!$B144+(drdp!F144)*'MSXY-TI2S'!$C144+(drdp!I144)*'MSXY-TI2S'!$D144)</f>
        <v>2.8889327468057803E-3</v>
      </c>
      <c r="J144" s="18">
        <f>Model!$W$18*((drdp!D144)*'MSXY-TI2S'!$B144+(drdp!G144)*'MSXY-TI2S'!$C144+(drdp!J144)*'MSXY-TI2S'!$D144)</f>
        <v>0</v>
      </c>
      <c r="K144" s="21">
        <f>SUM(E$3:E143)+H144</f>
        <v>-1.866898028460023</v>
      </c>
      <c r="L144" s="21">
        <f>SUM(F$3:F143)+I144</f>
        <v>0.5002338190771175</v>
      </c>
      <c r="M144" s="21">
        <f>SUM(G$3:G143)+J144</f>
        <v>0</v>
      </c>
      <c r="N144" s="19">
        <f t="shared" si="13"/>
        <v>3.4853082486679208</v>
      </c>
      <c r="O144" s="19">
        <f t="shared" si="14"/>
        <v>0.25023387374847833</v>
      </c>
      <c r="P144" s="19">
        <f t="shared" si="15"/>
        <v>0</v>
      </c>
      <c r="Q144" s="19">
        <f t="shared" si="16"/>
        <v>-0.93388553060409851</v>
      </c>
      <c r="R144" s="19">
        <f t="shared" si="17"/>
        <v>0</v>
      </c>
      <c r="S144" s="19">
        <f t="shared" si="18"/>
        <v>0</v>
      </c>
    </row>
    <row r="145" spans="1:19" x14ac:dyDescent="0.25">
      <c r="A145" s="26">
        <f>Wellpath!E145</f>
        <v>4260</v>
      </c>
      <c r="B145" s="22">
        <v>0</v>
      </c>
      <c r="C145" s="22">
        <v>0</v>
      </c>
      <c r="D145" s="22">
        <f>SIN(Wellpath!$O145) * (TAN(Dip) * SIN(Wellpath!$L145) * COS(Wellpath!$L145) - COS(Wellpath!$L145) * COS(Wellpath!$L145) * COS(Wellpath!$O145) - COS(Wellpath!$O145)) / 2</f>
        <v>0.53703096513446313</v>
      </c>
      <c r="E145" s="20">
        <f>Model!$W$18*((drdp!B145+drdp!K145)*'MSXY-TI2S'!$B145+(drdp!E145+drdp!N145)*'MSXY-TI2S'!$C145+(drdp!H145+drdp!Q145)*'MSXY-TI2S'!$D145)</f>
        <v>-2.1563287581457379E-2</v>
      </c>
      <c r="F145" s="20">
        <f>Model!$W$18*((drdp!C145+drdp!L145)*'MSXY-TI2S'!$B145+(drdp!F145+drdp!O145)*'MSXY-TI2S'!$C145+(drdp!I145+drdp!R145)*'MSXY-TI2S'!$D145)</f>
        <v>5.7778654936115606E-3</v>
      </c>
      <c r="G145" s="20">
        <f>Model!$W$18*((drdp!D145+drdp!M145)*'MSXY-TI2S'!$B145+(drdp!G145+drdp!P145)*'MSXY-TI2S'!$C145+(drdp!J145+drdp!S145)*'MSXY-TI2S'!$D145)</f>
        <v>0</v>
      </c>
      <c r="H145" s="18">
        <f>Model!$W$18*((drdp!B145)*'MSXY-TI2S'!$B145+(drdp!E145)*'MSXY-TI2S'!$C145+(drdp!H145)*'MSXY-TI2S'!$D145)</f>
        <v>-1.078164379072869E-2</v>
      </c>
      <c r="I145" s="18">
        <f>Model!$W$18*((drdp!C145)*'MSXY-TI2S'!$B145+(drdp!F145)*'MSXY-TI2S'!$C145+(drdp!I145)*'MSXY-TI2S'!$D145)</f>
        <v>2.8889327468057803E-3</v>
      </c>
      <c r="J145" s="18">
        <f>Model!$W$18*((drdp!D145)*'MSXY-TI2S'!$B145+(drdp!G145)*'MSXY-TI2S'!$C145+(drdp!J145)*'MSXY-TI2S'!$D145)</f>
        <v>0</v>
      </c>
      <c r="K145" s="21">
        <f>SUM(E$3:E144)+H145</f>
        <v>-1.8884613160414803</v>
      </c>
      <c r="L145" s="21">
        <f>SUM(F$3:F144)+I145</f>
        <v>0.50601168457072909</v>
      </c>
      <c r="M145" s="21">
        <f>SUM(G$3:G144)+J145</f>
        <v>0</v>
      </c>
      <c r="N145" s="19">
        <f t="shared" si="13"/>
        <v>3.5662861421851195</v>
      </c>
      <c r="O145" s="19">
        <f t="shared" si="14"/>
        <v>0.25604782492210704</v>
      </c>
      <c r="P145" s="19">
        <f t="shared" si="15"/>
        <v>0</v>
      </c>
      <c r="Q145" s="19">
        <f t="shared" si="16"/>
        <v>-0.95558349177680546</v>
      </c>
      <c r="R145" s="19">
        <f t="shared" si="17"/>
        <v>0</v>
      </c>
      <c r="S145" s="19">
        <f t="shared" si="18"/>
        <v>0</v>
      </c>
    </row>
    <row r="146" spans="1:19" x14ac:dyDescent="0.25">
      <c r="A146" s="26">
        <f>Wellpath!E146</f>
        <v>4290</v>
      </c>
      <c r="B146" s="22">
        <v>0</v>
      </c>
      <c r="C146" s="22">
        <v>0</v>
      </c>
      <c r="D146" s="22">
        <f>SIN(Wellpath!$O146) * (TAN(Dip) * SIN(Wellpath!$L146) * COS(Wellpath!$L146) - COS(Wellpath!$L146) * COS(Wellpath!$L146) * COS(Wellpath!$O146) - COS(Wellpath!$O146)) / 2</f>
        <v>0.53703096513446313</v>
      </c>
      <c r="E146" s="20">
        <f>Model!$W$18*((drdp!B146+drdp!K146)*'MSXY-TI2S'!$B146+(drdp!E146+drdp!N146)*'MSXY-TI2S'!$C146+(drdp!H146+drdp!Q146)*'MSXY-TI2S'!$D146)</f>
        <v>-2.1563287581457379E-2</v>
      </c>
      <c r="F146" s="20">
        <f>Model!$W$18*((drdp!C146+drdp!L146)*'MSXY-TI2S'!$B146+(drdp!F146+drdp!O146)*'MSXY-TI2S'!$C146+(drdp!I146+drdp!R146)*'MSXY-TI2S'!$D146)</f>
        <v>5.7778654936115606E-3</v>
      </c>
      <c r="G146" s="20">
        <f>Model!$W$18*((drdp!D146+drdp!M146)*'MSXY-TI2S'!$B146+(drdp!G146+drdp!P146)*'MSXY-TI2S'!$C146+(drdp!J146+drdp!S146)*'MSXY-TI2S'!$D146)</f>
        <v>0</v>
      </c>
      <c r="H146" s="18">
        <f>Model!$W$18*((drdp!B146)*'MSXY-TI2S'!$B146+(drdp!E146)*'MSXY-TI2S'!$C146+(drdp!H146)*'MSXY-TI2S'!$D146)</f>
        <v>-1.078164379072869E-2</v>
      </c>
      <c r="I146" s="18">
        <f>Model!$W$18*((drdp!C146)*'MSXY-TI2S'!$B146+(drdp!F146)*'MSXY-TI2S'!$C146+(drdp!I146)*'MSXY-TI2S'!$D146)</f>
        <v>2.8889327468057803E-3</v>
      </c>
      <c r="J146" s="18">
        <f>Model!$W$18*((drdp!D146)*'MSXY-TI2S'!$B146+(drdp!G146)*'MSXY-TI2S'!$C146+(drdp!J146)*'MSXY-TI2S'!$D146)</f>
        <v>0</v>
      </c>
      <c r="K146" s="21">
        <f>SUM(E$3:E145)+H146</f>
        <v>-1.9100246036229376</v>
      </c>
      <c r="L146" s="21">
        <f>SUM(F$3:F145)+I146</f>
        <v>0.51178955006434068</v>
      </c>
      <c r="M146" s="21">
        <f>SUM(G$3:G145)+J146</f>
        <v>0</v>
      </c>
      <c r="N146" s="19">
        <f t="shared" si="13"/>
        <v>3.64819398644496</v>
      </c>
      <c r="O146" s="19">
        <f t="shared" si="14"/>
        <v>0.26192854355506029</v>
      </c>
      <c r="P146" s="19">
        <f t="shared" si="15"/>
        <v>0</v>
      </c>
      <c r="Q146" s="19">
        <f t="shared" si="16"/>
        <v>-0.97753063250000383</v>
      </c>
      <c r="R146" s="19">
        <f t="shared" si="17"/>
        <v>0</v>
      </c>
      <c r="S146" s="19">
        <f t="shared" si="18"/>
        <v>0</v>
      </c>
    </row>
    <row r="147" spans="1:19" x14ac:dyDescent="0.25">
      <c r="A147" s="26">
        <f>Wellpath!E147</f>
        <v>4320</v>
      </c>
      <c r="B147" s="22">
        <v>0</v>
      </c>
      <c r="C147" s="22">
        <v>0</v>
      </c>
      <c r="D147" s="22">
        <f>SIN(Wellpath!$O147) * (TAN(Dip) * SIN(Wellpath!$L147) * COS(Wellpath!$L147) - COS(Wellpath!$L147) * COS(Wellpath!$L147) * COS(Wellpath!$O147) - COS(Wellpath!$O147)) / 2</f>
        <v>0.53703096513446313</v>
      </c>
      <c r="E147" s="20">
        <f>Model!$W$18*((drdp!B147+drdp!K147)*'MSXY-TI2S'!$B147+(drdp!E147+drdp!N147)*'MSXY-TI2S'!$C147+(drdp!H147+drdp!Q147)*'MSXY-TI2S'!$D147)</f>
        <v>-2.1563287581457379E-2</v>
      </c>
      <c r="F147" s="20">
        <f>Model!$W$18*((drdp!C147+drdp!L147)*'MSXY-TI2S'!$B147+(drdp!F147+drdp!O147)*'MSXY-TI2S'!$C147+(drdp!I147+drdp!R147)*'MSXY-TI2S'!$D147)</f>
        <v>5.7778654936115606E-3</v>
      </c>
      <c r="G147" s="20">
        <f>Model!$W$18*((drdp!D147+drdp!M147)*'MSXY-TI2S'!$B147+(drdp!G147+drdp!P147)*'MSXY-TI2S'!$C147+(drdp!J147+drdp!S147)*'MSXY-TI2S'!$D147)</f>
        <v>0</v>
      </c>
      <c r="H147" s="18">
        <f>Model!$W$18*((drdp!B147)*'MSXY-TI2S'!$B147+(drdp!E147)*'MSXY-TI2S'!$C147+(drdp!H147)*'MSXY-TI2S'!$D147)</f>
        <v>-1.078164379072869E-2</v>
      </c>
      <c r="I147" s="18">
        <f>Model!$W$18*((drdp!C147)*'MSXY-TI2S'!$B147+(drdp!F147)*'MSXY-TI2S'!$C147+(drdp!I147)*'MSXY-TI2S'!$D147)</f>
        <v>2.8889327468057803E-3</v>
      </c>
      <c r="J147" s="18">
        <f>Model!$W$18*((drdp!D147)*'MSXY-TI2S'!$B147+(drdp!G147)*'MSXY-TI2S'!$C147+(drdp!J147)*'MSXY-TI2S'!$D147)</f>
        <v>0</v>
      </c>
      <c r="K147" s="21">
        <f>SUM(E$3:E146)+H147</f>
        <v>-1.9315878912043949</v>
      </c>
      <c r="L147" s="21">
        <f>SUM(F$3:F146)+I147</f>
        <v>0.51756741555795227</v>
      </c>
      <c r="M147" s="21">
        <f>SUM(G$3:G146)+J147</f>
        <v>0</v>
      </c>
      <c r="N147" s="19">
        <f t="shared" si="13"/>
        <v>3.7310317814474412</v>
      </c>
      <c r="O147" s="19">
        <f t="shared" si="14"/>
        <v>0.26787602964733803</v>
      </c>
      <c r="P147" s="19">
        <f t="shared" si="15"/>
        <v>0</v>
      </c>
      <c r="Q147" s="19">
        <f t="shared" si="16"/>
        <v>-0.99972695277369372</v>
      </c>
      <c r="R147" s="19">
        <f t="shared" si="17"/>
        <v>0</v>
      </c>
      <c r="S147" s="19">
        <f t="shared" si="18"/>
        <v>0</v>
      </c>
    </row>
    <row r="148" spans="1:19" x14ac:dyDescent="0.25">
      <c r="A148" s="26">
        <f>Wellpath!E148</f>
        <v>4350</v>
      </c>
      <c r="B148" s="22">
        <v>0</v>
      </c>
      <c r="C148" s="22">
        <v>0</v>
      </c>
      <c r="D148" s="22">
        <f>SIN(Wellpath!$O148) * (TAN(Dip) * SIN(Wellpath!$L148) * COS(Wellpath!$L148) - COS(Wellpath!$L148) * COS(Wellpath!$L148) * COS(Wellpath!$O148) - COS(Wellpath!$O148)) / 2</f>
        <v>0.53703096513446313</v>
      </c>
      <c r="E148" s="20">
        <f>Model!$W$18*((drdp!B148+drdp!K148)*'MSXY-TI2S'!$B148+(drdp!E148+drdp!N148)*'MSXY-TI2S'!$C148+(drdp!H148+drdp!Q148)*'MSXY-TI2S'!$D148)</f>
        <v>-2.1563287581457379E-2</v>
      </c>
      <c r="F148" s="20">
        <f>Model!$W$18*((drdp!C148+drdp!L148)*'MSXY-TI2S'!$B148+(drdp!F148+drdp!O148)*'MSXY-TI2S'!$C148+(drdp!I148+drdp!R148)*'MSXY-TI2S'!$D148)</f>
        <v>5.7778654936115606E-3</v>
      </c>
      <c r="G148" s="20">
        <f>Model!$W$18*((drdp!D148+drdp!M148)*'MSXY-TI2S'!$B148+(drdp!G148+drdp!P148)*'MSXY-TI2S'!$C148+(drdp!J148+drdp!S148)*'MSXY-TI2S'!$D148)</f>
        <v>0</v>
      </c>
      <c r="H148" s="18">
        <f>Model!$W$18*((drdp!B148)*'MSXY-TI2S'!$B148+(drdp!E148)*'MSXY-TI2S'!$C148+(drdp!H148)*'MSXY-TI2S'!$D148)</f>
        <v>-1.078164379072869E-2</v>
      </c>
      <c r="I148" s="18">
        <f>Model!$W$18*((drdp!C148)*'MSXY-TI2S'!$B148+(drdp!F148)*'MSXY-TI2S'!$C148+(drdp!I148)*'MSXY-TI2S'!$D148)</f>
        <v>2.8889327468057803E-3</v>
      </c>
      <c r="J148" s="18">
        <f>Model!$W$18*((drdp!D148)*'MSXY-TI2S'!$B148+(drdp!G148)*'MSXY-TI2S'!$C148+(drdp!J148)*'MSXY-TI2S'!$D148)</f>
        <v>0</v>
      </c>
      <c r="K148" s="21">
        <f>SUM(E$3:E147)+H148</f>
        <v>-1.9531511787858522</v>
      </c>
      <c r="L148" s="21">
        <f>SUM(F$3:F147)+I148</f>
        <v>0.52334528105156386</v>
      </c>
      <c r="M148" s="21">
        <f>SUM(G$3:G147)+J148</f>
        <v>0</v>
      </c>
      <c r="N148" s="19">
        <f t="shared" si="13"/>
        <v>3.8147995271925641</v>
      </c>
      <c r="O148" s="19">
        <f t="shared" si="14"/>
        <v>0.27389028319894038</v>
      </c>
      <c r="P148" s="19">
        <f t="shared" si="15"/>
        <v>0</v>
      </c>
      <c r="Q148" s="19">
        <f t="shared" si="16"/>
        <v>-1.022172452597875</v>
      </c>
      <c r="R148" s="19">
        <f t="shared" si="17"/>
        <v>0</v>
      </c>
      <c r="S148" s="19">
        <f t="shared" si="18"/>
        <v>0</v>
      </c>
    </row>
    <row r="149" spans="1:19" x14ac:dyDescent="0.25">
      <c r="A149" s="26">
        <f>Wellpath!E149</f>
        <v>4380</v>
      </c>
      <c r="B149" s="22">
        <v>0</v>
      </c>
      <c r="C149" s="22">
        <v>0</v>
      </c>
      <c r="D149" s="22">
        <f>SIN(Wellpath!$O149) * (TAN(Dip) * SIN(Wellpath!$L149) * COS(Wellpath!$L149) - COS(Wellpath!$L149) * COS(Wellpath!$L149) * COS(Wellpath!$O149) - COS(Wellpath!$O149)) / 2</f>
        <v>0.53703096513446313</v>
      </c>
      <c r="E149" s="20">
        <f>Model!$W$18*((drdp!B149+drdp!K149)*'MSXY-TI2S'!$B149+(drdp!E149+drdp!N149)*'MSXY-TI2S'!$C149+(drdp!H149+drdp!Q149)*'MSXY-TI2S'!$D149)</f>
        <v>-2.1563287581457379E-2</v>
      </c>
      <c r="F149" s="20">
        <f>Model!$W$18*((drdp!C149+drdp!L149)*'MSXY-TI2S'!$B149+(drdp!F149+drdp!O149)*'MSXY-TI2S'!$C149+(drdp!I149+drdp!R149)*'MSXY-TI2S'!$D149)</f>
        <v>5.7778654936115606E-3</v>
      </c>
      <c r="G149" s="20">
        <f>Model!$W$18*((drdp!D149+drdp!M149)*'MSXY-TI2S'!$B149+(drdp!G149+drdp!P149)*'MSXY-TI2S'!$C149+(drdp!J149+drdp!S149)*'MSXY-TI2S'!$D149)</f>
        <v>0</v>
      </c>
      <c r="H149" s="18">
        <f>Model!$W$18*((drdp!B149)*'MSXY-TI2S'!$B149+(drdp!E149)*'MSXY-TI2S'!$C149+(drdp!H149)*'MSXY-TI2S'!$D149)</f>
        <v>-1.078164379072869E-2</v>
      </c>
      <c r="I149" s="18">
        <f>Model!$W$18*((drdp!C149)*'MSXY-TI2S'!$B149+(drdp!F149)*'MSXY-TI2S'!$C149+(drdp!I149)*'MSXY-TI2S'!$D149)</f>
        <v>2.8889327468057803E-3</v>
      </c>
      <c r="J149" s="18">
        <f>Model!$W$18*((drdp!D149)*'MSXY-TI2S'!$B149+(drdp!G149)*'MSXY-TI2S'!$C149+(drdp!J149)*'MSXY-TI2S'!$D149)</f>
        <v>0</v>
      </c>
      <c r="K149" s="21">
        <f>SUM(E$3:E148)+H149</f>
        <v>-1.9747144663673095</v>
      </c>
      <c r="L149" s="21">
        <f>SUM(F$3:F148)+I149</f>
        <v>0.52912314654517545</v>
      </c>
      <c r="M149" s="21">
        <f>SUM(G$3:G148)+J149</f>
        <v>0</v>
      </c>
      <c r="N149" s="19">
        <f t="shared" si="13"/>
        <v>3.8994972236803278</v>
      </c>
      <c r="O149" s="19">
        <f t="shared" si="14"/>
        <v>0.27997130420986721</v>
      </c>
      <c r="P149" s="19">
        <f t="shared" si="15"/>
        <v>0</v>
      </c>
      <c r="Q149" s="19">
        <f t="shared" si="16"/>
        <v>-1.0448671319725478</v>
      </c>
      <c r="R149" s="19">
        <f t="shared" si="17"/>
        <v>0</v>
      </c>
      <c r="S149" s="19">
        <f t="shared" si="18"/>
        <v>0</v>
      </c>
    </row>
    <row r="150" spans="1:19" x14ac:dyDescent="0.25">
      <c r="A150" s="26">
        <f>Wellpath!E150</f>
        <v>4410</v>
      </c>
      <c r="B150" s="22">
        <v>0</v>
      </c>
      <c r="C150" s="22">
        <v>0</v>
      </c>
      <c r="D150" s="22">
        <f>SIN(Wellpath!$O150) * (TAN(Dip) * SIN(Wellpath!$L150) * COS(Wellpath!$L150) - COS(Wellpath!$L150) * COS(Wellpath!$L150) * COS(Wellpath!$O150) - COS(Wellpath!$O150)) / 2</f>
        <v>0.53703096513446313</v>
      </c>
      <c r="E150" s="20">
        <f>Model!$W$18*((drdp!B150+drdp!K150)*'MSXY-TI2S'!$B150+(drdp!E150+drdp!N150)*'MSXY-TI2S'!$C150+(drdp!H150+drdp!Q150)*'MSXY-TI2S'!$D150)</f>
        <v>-2.1563287581457379E-2</v>
      </c>
      <c r="F150" s="20">
        <f>Model!$W$18*((drdp!C150+drdp!L150)*'MSXY-TI2S'!$B150+(drdp!F150+drdp!O150)*'MSXY-TI2S'!$C150+(drdp!I150+drdp!R150)*'MSXY-TI2S'!$D150)</f>
        <v>5.7778654936115606E-3</v>
      </c>
      <c r="G150" s="20">
        <f>Model!$W$18*((drdp!D150+drdp!M150)*'MSXY-TI2S'!$B150+(drdp!G150+drdp!P150)*'MSXY-TI2S'!$C150+(drdp!J150+drdp!S150)*'MSXY-TI2S'!$D150)</f>
        <v>0</v>
      </c>
      <c r="H150" s="18">
        <f>Model!$W$18*((drdp!B150)*'MSXY-TI2S'!$B150+(drdp!E150)*'MSXY-TI2S'!$C150+(drdp!H150)*'MSXY-TI2S'!$D150)</f>
        <v>-1.078164379072869E-2</v>
      </c>
      <c r="I150" s="18">
        <f>Model!$W$18*((drdp!C150)*'MSXY-TI2S'!$B150+(drdp!F150)*'MSXY-TI2S'!$C150+(drdp!I150)*'MSXY-TI2S'!$D150)</f>
        <v>2.8889327468057803E-3</v>
      </c>
      <c r="J150" s="18">
        <f>Model!$W$18*((drdp!D150)*'MSXY-TI2S'!$B150+(drdp!G150)*'MSXY-TI2S'!$C150+(drdp!J150)*'MSXY-TI2S'!$D150)</f>
        <v>0</v>
      </c>
      <c r="K150" s="21">
        <f>SUM(E$3:E149)+H150</f>
        <v>-1.9962777539487668</v>
      </c>
      <c r="L150" s="21">
        <f>SUM(F$3:F149)+I150</f>
        <v>0.53490101203878704</v>
      </c>
      <c r="M150" s="21">
        <f>SUM(G$3:G149)+J150</f>
        <v>0</v>
      </c>
      <c r="N150" s="19">
        <f t="shared" si="13"/>
        <v>3.9851248709107332</v>
      </c>
      <c r="O150" s="19">
        <f t="shared" si="14"/>
        <v>0.28611909268011859</v>
      </c>
      <c r="P150" s="19">
        <f t="shared" si="15"/>
        <v>0</v>
      </c>
      <c r="Q150" s="19">
        <f t="shared" si="16"/>
        <v>-1.067810990897712</v>
      </c>
      <c r="R150" s="19">
        <f t="shared" si="17"/>
        <v>0</v>
      </c>
      <c r="S150" s="19">
        <f t="shared" si="18"/>
        <v>0</v>
      </c>
    </row>
    <row r="151" spans="1:19" x14ac:dyDescent="0.25">
      <c r="A151" s="26">
        <f>Wellpath!E151</f>
        <v>4440</v>
      </c>
      <c r="B151" s="22">
        <v>0</v>
      </c>
      <c r="C151" s="22">
        <v>0</v>
      </c>
      <c r="D151" s="22">
        <f>SIN(Wellpath!$O151) * (TAN(Dip) * SIN(Wellpath!$L151) * COS(Wellpath!$L151) - COS(Wellpath!$L151) * COS(Wellpath!$L151) * COS(Wellpath!$O151) - COS(Wellpath!$O151)) / 2</f>
        <v>0.53703096513446313</v>
      </c>
      <c r="E151" s="20">
        <f>Model!$W$18*((drdp!B151+drdp!K151)*'MSXY-TI2S'!$B151+(drdp!E151+drdp!N151)*'MSXY-TI2S'!$C151+(drdp!H151+drdp!Q151)*'MSXY-TI2S'!$D151)</f>
        <v>-2.1563287581457379E-2</v>
      </c>
      <c r="F151" s="20">
        <f>Model!$W$18*((drdp!C151+drdp!L151)*'MSXY-TI2S'!$B151+(drdp!F151+drdp!O151)*'MSXY-TI2S'!$C151+(drdp!I151+drdp!R151)*'MSXY-TI2S'!$D151)</f>
        <v>5.7778654936115606E-3</v>
      </c>
      <c r="G151" s="20">
        <f>Model!$W$18*((drdp!D151+drdp!M151)*'MSXY-TI2S'!$B151+(drdp!G151+drdp!P151)*'MSXY-TI2S'!$C151+(drdp!J151+drdp!S151)*'MSXY-TI2S'!$D151)</f>
        <v>0</v>
      </c>
      <c r="H151" s="18">
        <f>Model!$W$18*((drdp!B151)*'MSXY-TI2S'!$B151+(drdp!E151)*'MSXY-TI2S'!$C151+(drdp!H151)*'MSXY-TI2S'!$D151)</f>
        <v>-1.078164379072869E-2</v>
      </c>
      <c r="I151" s="18">
        <f>Model!$W$18*((drdp!C151)*'MSXY-TI2S'!$B151+(drdp!F151)*'MSXY-TI2S'!$C151+(drdp!I151)*'MSXY-TI2S'!$D151)</f>
        <v>2.8889327468057803E-3</v>
      </c>
      <c r="J151" s="18">
        <f>Model!$W$18*((drdp!D151)*'MSXY-TI2S'!$B151+(drdp!G151)*'MSXY-TI2S'!$C151+(drdp!J151)*'MSXY-TI2S'!$D151)</f>
        <v>0</v>
      </c>
      <c r="K151" s="21">
        <f>SUM(E$3:E150)+H151</f>
        <v>-2.0178410415302244</v>
      </c>
      <c r="L151" s="21">
        <f>SUM(F$3:F150)+I151</f>
        <v>0.54067887753239863</v>
      </c>
      <c r="M151" s="21">
        <f>SUM(G$3:G150)+J151</f>
        <v>0</v>
      </c>
      <c r="N151" s="19">
        <f t="shared" si="13"/>
        <v>4.0716824688837807</v>
      </c>
      <c r="O151" s="19">
        <f t="shared" si="14"/>
        <v>0.29233364860969452</v>
      </c>
      <c r="P151" s="19">
        <f t="shared" si="15"/>
        <v>0</v>
      </c>
      <c r="Q151" s="19">
        <f t="shared" si="16"/>
        <v>-1.0910040293733678</v>
      </c>
      <c r="R151" s="19">
        <f t="shared" si="17"/>
        <v>0</v>
      </c>
      <c r="S151" s="19">
        <f t="shared" si="18"/>
        <v>0</v>
      </c>
    </row>
    <row r="152" spans="1:19" x14ac:dyDescent="0.25">
      <c r="A152" s="26">
        <f>Wellpath!E152</f>
        <v>4470</v>
      </c>
      <c r="B152" s="22">
        <v>0</v>
      </c>
      <c r="C152" s="22">
        <v>0</v>
      </c>
      <c r="D152" s="22">
        <f>SIN(Wellpath!$O152) * (TAN(Dip) * SIN(Wellpath!$L152) * COS(Wellpath!$L152) - COS(Wellpath!$L152) * COS(Wellpath!$L152) * COS(Wellpath!$O152) - COS(Wellpath!$O152)) / 2</f>
        <v>0.53703096513446313</v>
      </c>
      <c r="E152" s="20">
        <f>Model!$W$18*((drdp!B152+drdp!K152)*'MSXY-TI2S'!$B152+(drdp!E152+drdp!N152)*'MSXY-TI2S'!$C152+(drdp!H152+drdp!Q152)*'MSXY-TI2S'!$D152)</f>
        <v>-2.1563287581457379E-2</v>
      </c>
      <c r="F152" s="20">
        <f>Model!$W$18*((drdp!C152+drdp!L152)*'MSXY-TI2S'!$B152+(drdp!F152+drdp!O152)*'MSXY-TI2S'!$C152+(drdp!I152+drdp!R152)*'MSXY-TI2S'!$D152)</f>
        <v>5.7778654936115606E-3</v>
      </c>
      <c r="G152" s="20">
        <f>Model!$W$18*((drdp!D152+drdp!M152)*'MSXY-TI2S'!$B152+(drdp!G152+drdp!P152)*'MSXY-TI2S'!$C152+(drdp!J152+drdp!S152)*'MSXY-TI2S'!$D152)</f>
        <v>0</v>
      </c>
      <c r="H152" s="18">
        <f>Model!$W$18*((drdp!B152)*'MSXY-TI2S'!$B152+(drdp!E152)*'MSXY-TI2S'!$C152+(drdp!H152)*'MSXY-TI2S'!$D152)</f>
        <v>-1.078164379072869E-2</v>
      </c>
      <c r="I152" s="18">
        <f>Model!$W$18*((drdp!C152)*'MSXY-TI2S'!$B152+(drdp!F152)*'MSXY-TI2S'!$C152+(drdp!I152)*'MSXY-TI2S'!$D152)</f>
        <v>2.8889327468057803E-3</v>
      </c>
      <c r="J152" s="18">
        <f>Model!$W$18*((drdp!D152)*'MSXY-TI2S'!$B152+(drdp!G152)*'MSXY-TI2S'!$C152+(drdp!J152)*'MSXY-TI2S'!$D152)</f>
        <v>0</v>
      </c>
      <c r="K152" s="21">
        <f>SUM(E$3:E151)+H152</f>
        <v>-2.0394043291116817</v>
      </c>
      <c r="L152" s="21">
        <f>SUM(F$3:F151)+I152</f>
        <v>0.54645674302601022</v>
      </c>
      <c r="M152" s="21">
        <f>SUM(G$3:G151)+J152</f>
        <v>0</v>
      </c>
      <c r="N152" s="19">
        <f t="shared" si="13"/>
        <v>4.1591700175994681</v>
      </c>
      <c r="O152" s="19">
        <f t="shared" si="14"/>
        <v>0.29861497199859499</v>
      </c>
      <c r="P152" s="19">
        <f t="shared" si="15"/>
        <v>0</v>
      </c>
      <c r="Q152" s="19">
        <f t="shared" si="16"/>
        <v>-1.1144462473995149</v>
      </c>
      <c r="R152" s="19">
        <f t="shared" si="17"/>
        <v>0</v>
      </c>
      <c r="S152" s="19">
        <f t="shared" si="18"/>
        <v>0</v>
      </c>
    </row>
    <row r="153" spans="1:19" x14ac:dyDescent="0.25">
      <c r="A153" s="26">
        <f>Wellpath!E153</f>
        <v>4500</v>
      </c>
      <c r="B153" s="22">
        <v>0</v>
      </c>
      <c r="C153" s="22">
        <v>0</v>
      </c>
      <c r="D153" s="22">
        <f>SIN(Wellpath!$O153) * (TAN(Dip) * SIN(Wellpath!$L153) * COS(Wellpath!$L153) - COS(Wellpath!$L153) * COS(Wellpath!$L153) * COS(Wellpath!$O153) - COS(Wellpath!$O153)) / 2</f>
        <v>0.53703096513446313</v>
      </c>
      <c r="E153" s="20">
        <f>Model!$W$18*((drdp!B153+drdp!K153)*'MSXY-TI2S'!$B153+(drdp!E153+drdp!N153)*'MSXY-TI2S'!$C153+(drdp!H153+drdp!Q153)*'MSXY-TI2S'!$D153)</f>
        <v>-2.1563287581457379E-2</v>
      </c>
      <c r="F153" s="20">
        <f>Model!$W$18*((drdp!C153+drdp!L153)*'MSXY-TI2S'!$B153+(drdp!F153+drdp!O153)*'MSXY-TI2S'!$C153+(drdp!I153+drdp!R153)*'MSXY-TI2S'!$D153)</f>
        <v>5.7778654936115606E-3</v>
      </c>
      <c r="G153" s="20">
        <f>Model!$W$18*((drdp!D153+drdp!M153)*'MSXY-TI2S'!$B153+(drdp!G153+drdp!P153)*'MSXY-TI2S'!$C153+(drdp!J153+drdp!S153)*'MSXY-TI2S'!$D153)</f>
        <v>0</v>
      </c>
      <c r="H153" s="18">
        <f>Model!$W$18*((drdp!B153)*'MSXY-TI2S'!$B153+(drdp!E153)*'MSXY-TI2S'!$C153+(drdp!H153)*'MSXY-TI2S'!$D153)</f>
        <v>-1.078164379072869E-2</v>
      </c>
      <c r="I153" s="18">
        <f>Model!$W$18*((drdp!C153)*'MSXY-TI2S'!$B153+(drdp!F153)*'MSXY-TI2S'!$C153+(drdp!I153)*'MSXY-TI2S'!$D153)</f>
        <v>2.8889327468057803E-3</v>
      </c>
      <c r="J153" s="18">
        <f>Model!$W$18*((drdp!D153)*'MSXY-TI2S'!$B153+(drdp!G153)*'MSXY-TI2S'!$C153+(drdp!J153)*'MSXY-TI2S'!$D153)</f>
        <v>0</v>
      </c>
      <c r="K153" s="21">
        <f>SUM(E$3:E152)+H153</f>
        <v>-2.060967616693139</v>
      </c>
      <c r="L153" s="21">
        <f>SUM(F$3:F152)+I153</f>
        <v>0.55223460851962181</v>
      </c>
      <c r="M153" s="21">
        <f>SUM(G$3:G152)+J153</f>
        <v>0</v>
      </c>
      <c r="N153" s="19">
        <f t="shared" si="13"/>
        <v>4.2475875170577977</v>
      </c>
      <c r="O153" s="19">
        <f t="shared" si="14"/>
        <v>0.30496306284681995</v>
      </c>
      <c r="P153" s="19">
        <f t="shared" si="15"/>
        <v>0</v>
      </c>
      <c r="Q153" s="19">
        <f t="shared" si="16"/>
        <v>-1.1381376449761536</v>
      </c>
      <c r="R153" s="19">
        <f t="shared" si="17"/>
        <v>0</v>
      </c>
      <c r="S153" s="19">
        <f t="shared" si="18"/>
        <v>0</v>
      </c>
    </row>
    <row r="154" spans="1:19" x14ac:dyDescent="0.25">
      <c r="A154" s="26">
        <f>Wellpath!E154</f>
        <v>4530</v>
      </c>
      <c r="B154" s="22">
        <v>0</v>
      </c>
      <c r="C154" s="22">
        <v>0</v>
      </c>
      <c r="D154" s="22">
        <f>SIN(Wellpath!$O154) * (TAN(Dip) * SIN(Wellpath!$L154) * COS(Wellpath!$L154) - COS(Wellpath!$L154) * COS(Wellpath!$L154) * COS(Wellpath!$O154) - COS(Wellpath!$O154)) / 2</f>
        <v>0.53703096513446313</v>
      </c>
      <c r="E154" s="20">
        <f>Model!$W$18*((drdp!B154+drdp!K154)*'MSXY-TI2S'!$B154+(drdp!E154+drdp!N154)*'MSXY-TI2S'!$C154+(drdp!H154+drdp!Q154)*'MSXY-TI2S'!$D154)</f>
        <v>-2.1563287581457379E-2</v>
      </c>
      <c r="F154" s="20">
        <f>Model!$W$18*((drdp!C154+drdp!L154)*'MSXY-TI2S'!$B154+(drdp!F154+drdp!O154)*'MSXY-TI2S'!$C154+(drdp!I154+drdp!R154)*'MSXY-TI2S'!$D154)</f>
        <v>5.7778654936115606E-3</v>
      </c>
      <c r="G154" s="20">
        <f>Model!$W$18*((drdp!D154+drdp!M154)*'MSXY-TI2S'!$B154+(drdp!G154+drdp!P154)*'MSXY-TI2S'!$C154+(drdp!J154+drdp!S154)*'MSXY-TI2S'!$D154)</f>
        <v>0</v>
      </c>
      <c r="H154" s="18">
        <f>Model!$W$18*((drdp!B154)*'MSXY-TI2S'!$B154+(drdp!E154)*'MSXY-TI2S'!$C154+(drdp!H154)*'MSXY-TI2S'!$D154)</f>
        <v>-1.078164379072869E-2</v>
      </c>
      <c r="I154" s="18">
        <f>Model!$W$18*((drdp!C154)*'MSXY-TI2S'!$B154+(drdp!F154)*'MSXY-TI2S'!$C154+(drdp!I154)*'MSXY-TI2S'!$D154)</f>
        <v>2.8889327468057803E-3</v>
      </c>
      <c r="J154" s="18">
        <f>Model!$W$18*((drdp!D154)*'MSXY-TI2S'!$B154+(drdp!G154)*'MSXY-TI2S'!$C154+(drdp!J154)*'MSXY-TI2S'!$D154)</f>
        <v>0</v>
      </c>
      <c r="K154" s="21">
        <f>SUM(E$3:E153)+H154</f>
        <v>-2.0825309042745963</v>
      </c>
      <c r="L154" s="21">
        <f>SUM(F$3:F153)+I154</f>
        <v>0.55801247401323339</v>
      </c>
      <c r="M154" s="21">
        <f>SUM(G$3:G153)+J154</f>
        <v>0</v>
      </c>
      <c r="N154" s="19">
        <f t="shared" si="13"/>
        <v>4.3369349672587676</v>
      </c>
      <c r="O154" s="19">
        <f t="shared" si="14"/>
        <v>0.31137792115436946</v>
      </c>
      <c r="P154" s="19">
        <f t="shared" si="15"/>
        <v>0</v>
      </c>
      <c r="Q154" s="19">
        <f t="shared" si="16"/>
        <v>-1.1620782221032837</v>
      </c>
      <c r="R154" s="19">
        <f t="shared" si="17"/>
        <v>0</v>
      </c>
      <c r="S154" s="19">
        <f t="shared" si="18"/>
        <v>0</v>
      </c>
    </row>
    <row r="155" spans="1:19" x14ac:dyDescent="0.25">
      <c r="A155" s="26">
        <f>Wellpath!E155</f>
        <v>4560</v>
      </c>
      <c r="B155" s="22">
        <v>0</v>
      </c>
      <c r="C155" s="22">
        <v>0</v>
      </c>
      <c r="D155" s="22">
        <f>SIN(Wellpath!$O155) * (TAN(Dip) * SIN(Wellpath!$L155) * COS(Wellpath!$L155) - COS(Wellpath!$L155) * COS(Wellpath!$L155) * COS(Wellpath!$O155) - COS(Wellpath!$O155)) / 2</f>
        <v>0.53703096513446313</v>
      </c>
      <c r="E155" s="20">
        <f>Model!$W$18*((drdp!B155+drdp!K155)*'MSXY-TI2S'!$B155+(drdp!E155+drdp!N155)*'MSXY-TI2S'!$C155+(drdp!H155+drdp!Q155)*'MSXY-TI2S'!$D155)</f>
        <v>-2.1563287581457379E-2</v>
      </c>
      <c r="F155" s="20">
        <f>Model!$W$18*((drdp!C155+drdp!L155)*'MSXY-TI2S'!$B155+(drdp!F155+drdp!O155)*'MSXY-TI2S'!$C155+(drdp!I155+drdp!R155)*'MSXY-TI2S'!$D155)</f>
        <v>5.7778654936115606E-3</v>
      </c>
      <c r="G155" s="20">
        <f>Model!$W$18*((drdp!D155+drdp!M155)*'MSXY-TI2S'!$B155+(drdp!G155+drdp!P155)*'MSXY-TI2S'!$C155+(drdp!J155+drdp!S155)*'MSXY-TI2S'!$D155)</f>
        <v>0</v>
      </c>
      <c r="H155" s="18">
        <f>Model!$W$18*((drdp!B155)*'MSXY-TI2S'!$B155+(drdp!E155)*'MSXY-TI2S'!$C155+(drdp!H155)*'MSXY-TI2S'!$D155)</f>
        <v>-1.078164379072869E-2</v>
      </c>
      <c r="I155" s="18">
        <f>Model!$W$18*((drdp!C155)*'MSXY-TI2S'!$B155+(drdp!F155)*'MSXY-TI2S'!$C155+(drdp!I155)*'MSXY-TI2S'!$D155)</f>
        <v>2.8889327468057803E-3</v>
      </c>
      <c r="J155" s="18">
        <f>Model!$W$18*((drdp!D155)*'MSXY-TI2S'!$B155+(drdp!G155)*'MSXY-TI2S'!$C155+(drdp!J155)*'MSXY-TI2S'!$D155)</f>
        <v>0</v>
      </c>
      <c r="K155" s="21">
        <f>SUM(E$3:E154)+H155</f>
        <v>-2.1040941918560536</v>
      </c>
      <c r="L155" s="21">
        <f>SUM(F$3:F154)+I155</f>
        <v>0.56379033950684498</v>
      </c>
      <c r="M155" s="21">
        <f>SUM(G$3:G154)+J155</f>
        <v>0</v>
      </c>
      <c r="N155" s="19">
        <f t="shared" si="13"/>
        <v>4.4272123682023796</v>
      </c>
      <c r="O155" s="19">
        <f t="shared" si="14"/>
        <v>0.31785954692124352</v>
      </c>
      <c r="P155" s="19">
        <f t="shared" si="15"/>
        <v>0</v>
      </c>
      <c r="Q155" s="19">
        <f t="shared" si="16"/>
        <v>-1.1862679787809052</v>
      </c>
      <c r="R155" s="19">
        <f t="shared" si="17"/>
        <v>0</v>
      </c>
      <c r="S155" s="19">
        <f t="shared" si="18"/>
        <v>0</v>
      </c>
    </row>
    <row r="156" spans="1:19" x14ac:dyDescent="0.25">
      <c r="A156" s="26">
        <f>Wellpath!E156</f>
        <v>4590</v>
      </c>
      <c r="B156" s="22">
        <v>0</v>
      </c>
      <c r="C156" s="22">
        <v>0</v>
      </c>
      <c r="D156" s="22">
        <f>SIN(Wellpath!$O156) * (TAN(Dip) * SIN(Wellpath!$L156) * COS(Wellpath!$L156) - COS(Wellpath!$L156) * COS(Wellpath!$L156) * COS(Wellpath!$O156) - COS(Wellpath!$O156)) / 2</f>
        <v>0.53703096513446313</v>
      </c>
      <c r="E156" s="20">
        <f>Model!$W$18*((drdp!B156+drdp!K156)*'MSXY-TI2S'!$B156+(drdp!E156+drdp!N156)*'MSXY-TI2S'!$C156+(drdp!H156+drdp!Q156)*'MSXY-TI2S'!$D156)</f>
        <v>-2.1563287581457379E-2</v>
      </c>
      <c r="F156" s="20">
        <f>Model!$W$18*((drdp!C156+drdp!L156)*'MSXY-TI2S'!$B156+(drdp!F156+drdp!O156)*'MSXY-TI2S'!$C156+(drdp!I156+drdp!R156)*'MSXY-TI2S'!$D156)</f>
        <v>5.7778654936115606E-3</v>
      </c>
      <c r="G156" s="20">
        <f>Model!$W$18*((drdp!D156+drdp!M156)*'MSXY-TI2S'!$B156+(drdp!G156+drdp!P156)*'MSXY-TI2S'!$C156+(drdp!J156+drdp!S156)*'MSXY-TI2S'!$D156)</f>
        <v>0</v>
      </c>
      <c r="H156" s="18">
        <f>Model!$W$18*((drdp!B156)*'MSXY-TI2S'!$B156+(drdp!E156)*'MSXY-TI2S'!$C156+(drdp!H156)*'MSXY-TI2S'!$D156)</f>
        <v>-1.078164379072869E-2</v>
      </c>
      <c r="I156" s="18">
        <f>Model!$W$18*((drdp!C156)*'MSXY-TI2S'!$B156+(drdp!F156)*'MSXY-TI2S'!$C156+(drdp!I156)*'MSXY-TI2S'!$D156)</f>
        <v>2.8889327468057803E-3</v>
      </c>
      <c r="J156" s="18">
        <f>Model!$W$18*((drdp!D156)*'MSXY-TI2S'!$B156+(drdp!G156)*'MSXY-TI2S'!$C156+(drdp!J156)*'MSXY-TI2S'!$D156)</f>
        <v>0</v>
      </c>
      <c r="K156" s="21">
        <f>SUM(E$3:E155)+H156</f>
        <v>-2.1256574794375109</v>
      </c>
      <c r="L156" s="21">
        <f>SUM(F$3:F155)+I156</f>
        <v>0.56956820500045657</v>
      </c>
      <c r="M156" s="21">
        <f>SUM(G$3:G155)+J156</f>
        <v>0</v>
      </c>
      <c r="N156" s="19">
        <f t="shared" si="13"/>
        <v>4.518419719888632</v>
      </c>
      <c r="O156" s="19">
        <f t="shared" si="14"/>
        <v>0.32440794014744212</v>
      </c>
      <c r="P156" s="19">
        <f t="shared" si="15"/>
        <v>0</v>
      </c>
      <c r="Q156" s="19">
        <f t="shared" si="16"/>
        <v>-1.2107069150090179</v>
      </c>
      <c r="R156" s="19">
        <f t="shared" si="17"/>
        <v>0</v>
      </c>
      <c r="S156" s="19">
        <f t="shared" si="18"/>
        <v>0</v>
      </c>
    </row>
    <row r="157" spans="1:19" x14ac:dyDescent="0.25">
      <c r="A157" s="26">
        <f>Wellpath!E157</f>
        <v>4620</v>
      </c>
      <c r="B157" s="22">
        <v>0</v>
      </c>
      <c r="C157" s="22">
        <v>0</v>
      </c>
      <c r="D157" s="22">
        <f>SIN(Wellpath!$O157) * (TAN(Dip) * SIN(Wellpath!$L157) * COS(Wellpath!$L157) - COS(Wellpath!$L157) * COS(Wellpath!$L157) * COS(Wellpath!$O157) - COS(Wellpath!$O157)) / 2</f>
        <v>0.53703096513446313</v>
      </c>
      <c r="E157" s="20">
        <f>Model!$W$18*((drdp!B157+drdp!K157)*'MSXY-TI2S'!$B157+(drdp!E157+drdp!N157)*'MSXY-TI2S'!$C157+(drdp!H157+drdp!Q157)*'MSXY-TI2S'!$D157)</f>
        <v>-2.1563287581457379E-2</v>
      </c>
      <c r="F157" s="20">
        <f>Model!$W$18*((drdp!C157+drdp!L157)*'MSXY-TI2S'!$B157+(drdp!F157+drdp!O157)*'MSXY-TI2S'!$C157+(drdp!I157+drdp!R157)*'MSXY-TI2S'!$D157)</f>
        <v>5.7778654936115606E-3</v>
      </c>
      <c r="G157" s="20">
        <f>Model!$W$18*((drdp!D157+drdp!M157)*'MSXY-TI2S'!$B157+(drdp!G157+drdp!P157)*'MSXY-TI2S'!$C157+(drdp!J157+drdp!S157)*'MSXY-TI2S'!$D157)</f>
        <v>0</v>
      </c>
      <c r="H157" s="18">
        <f>Model!$W$18*((drdp!B157)*'MSXY-TI2S'!$B157+(drdp!E157)*'MSXY-TI2S'!$C157+(drdp!H157)*'MSXY-TI2S'!$D157)</f>
        <v>-1.078164379072869E-2</v>
      </c>
      <c r="I157" s="18">
        <f>Model!$W$18*((drdp!C157)*'MSXY-TI2S'!$B157+(drdp!F157)*'MSXY-TI2S'!$C157+(drdp!I157)*'MSXY-TI2S'!$D157)</f>
        <v>2.8889327468057803E-3</v>
      </c>
      <c r="J157" s="18">
        <f>Model!$W$18*((drdp!D157)*'MSXY-TI2S'!$B157+(drdp!G157)*'MSXY-TI2S'!$C157+(drdp!J157)*'MSXY-TI2S'!$D157)</f>
        <v>0</v>
      </c>
      <c r="K157" s="21">
        <f>SUM(E$3:E156)+H157</f>
        <v>-2.1472207670189682</v>
      </c>
      <c r="L157" s="21">
        <f>SUM(F$3:F156)+I157</f>
        <v>0.57534607049406816</v>
      </c>
      <c r="M157" s="21">
        <f>SUM(G$3:G156)+J157</f>
        <v>0</v>
      </c>
      <c r="N157" s="19">
        <f t="shared" si="13"/>
        <v>4.6105570223175265</v>
      </c>
      <c r="O157" s="19">
        <f t="shared" si="14"/>
        <v>0.33102310083296527</v>
      </c>
      <c r="P157" s="19">
        <f t="shared" si="15"/>
        <v>0</v>
      </c>
      <c r="Q157" s="19">
        <f t="shared" si="16"/>
        <v>-1.2353950307876225</v>
      </c>
      <c r="R157" s="19">
        <f t="shared" si="17"/>
        <v>0</v>
      </c>
      <c r="S157" s="19">
        <f t="shared" si="18"/>
        <v>0</v>
      </c>
    </row>
    <row r="158" spans="1:19" x14ac:dyDescent="0.25">
      <c r="A158" s="26">
        <f>Wellpath!E158</f>
        <v>4650</v>
      </c>
      <c r="B158" s="22">
        <v>0</v>
      </c>
      <c r="C158" s="22">
        <v>0</v>
      </c>
      <c r="D158" s="22">
        <f>SIN(Wellpath!$O158) * (TAN(Dip) * SIN(Wellpath!$L158) * COS(Wellpath!$L158) - COS(Wellpath!$L158) * COS(Wellpath!$L158) * COS(Wellpath!$O158) - COS(Wellpath!$O158)) / 2</f>
        <v>0.53703096513446313</v>
      </c>
      <c r="E158" s="20">
        <f>Model!$W$18*((drdp!B158+drdp!K158)*'MSXY-TI2S'!$B158+(drdp!E158+drdp!N158)*'MSXY-TI2S'!$C158+(drdp!H158+drdp!Q158)*'MSXY-TI2S'!$D158)</f>
        <v>-2.1563287581457379E-2</v>
      </c>
      <c r="F158" s="20">
        <f>Model!$W$18*((drdp!C158+drdp!L158)*'MSXY-TI2S'!$B158+(drdp!F158+drdp!O158)*'MSXY-TI2S'!$C158+(drdp!I158+drdp!R158)*'MSXY-TI2S'!$D158)</f>
        <v>5.7778654936115606E-3</v>
      </c>
      <c r="G158" s="20">
        <f>Model!$W$18*((drdp!D158+drdp!M158)*'MSXY-TI2S'!$B158+(drdp!G158+drdp!P158)*'MSXY-TI2S'!$C158+(drdp!J158+drdp!S158)*'MSXY-TI2S'!$D158)</f>
        <v>0</v>
      </c>
      <c r="H158" s="18">
        <f>Model!$W$18*((drdp!B158)*'MSXY-TI2S'!$B158+(drdp!E158)*'MSXY-TI2S'!$C158+(drdp!H158)*'MSXY-TI2S'!$D158)</f>
        <v>-1.078164379072869E-2</v>
      </c>
      <c r="I158" s="18">
        <f>Model!$W$18*((drdp!C158)*'MSXY-TI2S'!$B158+(drdp!F158)*'MSXY-TI2S'!$C158+(drdp!I158)*'MSXY-TI2S'!$D158)</f>
        <v>2.8889327468057803E-3</v>
      </c>
      <c r="J158" s="18">
        <f>Model!$W$18*((drdp!D158)*'MSXY-TI2S'!$B158+(drdp!G158)*'MSXY-TI2S'!$C158+(drdp!J158)*'MSXY-TI2S'!$D158)</f>
        <v>0</v>
      </c>
      <c r="K158" s="21">
        <f>SUM(E$3:E157)+H158</f>
        <v>-2.1687840546004256</v>
      </c>
      <c r="L158" s="21">
        <f>SUM(F$3:F157)+I158</f>
        <v>0.58112393598767975</v>
      </c>
      <c r="M158" s="21">
        <f>SUM(G$3:G157)+J158</f>
        <v>0</v>
      </c>
      <c r="N158" s="19">
        <f t="shared" si="13"/>
        <v>4.7036242754890614</v>
      </c>
      <c r="O158" s="19">
        <f t="shared" si="14"/>
        <v>0.3377050289778129</v>
      </c>
      <c r="P158" s="19">
        <f t="shared" si="15"/>
        <v>0</v>
      </c>
      <c r="Q158" s="19">
        <f t="shared" si="16"/>
        <v>-1.2603323261167183</v>
      </c>
      <c r="R158" s="19">
        <f t="shared" si="17"/>
        <v>0</v>
      </c>
      <c r="S158" s="19">
        <f t="shared" si="18"/>
        <v>0</v>
      </c>
    </row>
    <row r="159" spans="1:19" x14ac:dyDescent="0.25">
      <c r="A159" s="26">
        <f>Wellpath!E159</f>
        <v>4680</v>
      </c>
      <c r="B159" s="22">
        <v>0</v>
      </c>
      <c r="C159" s="22">
        <v>0</v>
      </c>
      <c r="D159" s="22">
        <f>SIN(Wellpath!$O159) * (TAN(Dip) * SIN(Wellpath!$L159) * COS(Wellpath!$L159) - COS(Wellpath!$L159) * COS(Wellpath!$L159) * COS(Wellpath!$O159) - COS(Wellpath!$O159)) / 2</f>
        <v>0.53703096513446313</v>
      </c>
      <c r="E159" s="20">
        <f>Model!$W$18*((drdp!B159+drdp!K159)*'MSXY-TI2S'!$B159+(drdp!E159+drdp!N159)*'MSXY-TI2S'!$C159+(drdp!H159+drdp!Q159)*'MSXY-TI2S'!$D159)</f>
        <v>-2.1563287581457379E-2</v>
      </c>
      <c r="F159" s="20">
        <f>Model!$W$18*((drdp!C159+drdp!L159)*'MSXY-TI2S'!$B159+(drdp!F159+drdp!O159)*'MSXY-TI2S'!$C159+(drdp!I159+drdp!R159)*'MSXY-TI2S'!$D159)</f>
        <v>5.7778654936115606E-3</v>
      </c>
      <c r="G159" s="20">
        <f>Model!$W$18*((drdp!D159+drdp!M159)*'MSXY-TI2S'!$B159+(drdp!G159+drdp!P159)*'MSXY-TI2S'!$C159+(drdp!J159+drdp!S159)*'MSXY-TI2S'!$D159)</f>
        <v>0</v>
      </c>
      <c r="H159" s="18">
        <f>Model!$W$18*((drdp!B159)*'MSXY-TI2S'!$B159+(drdp!E159)*'MSXY-TI2S'!$C159+(drdp!H159)*'MSXY-TI2S'!$D159)</f>
        <v>-1.078164379072869E-2</v>
      </c>
      <c r="I159" s="18">
        <f>Model!$W$18*((drdp!C159)*'MSXY-TI2S'!$B159+(drdp!F159)*'MSXY-TI2S'!$C159+(drdp!I159)*'MSXY-TI2S'!$D159)</f>
        <v>2.8889327468057803E-3</v>
      </c>
      <c r="J159" s="18">
        <f>Model!$W$18*((drdp!D159)*'MSXY-TI2S'!$B159+(drdp!G159)*'MSXY-TI2S'!$C159+(drdp!J159)*'MSXY-TI2S'!$D159)</f>
        <v>0</v>
      </c>
      <c r="K159" s="21">
        <f>SUM(E$3:E158)+H159</f>
        <v>-2.1903473421818829</v>
      </c>
      <c r="L159" s="21">
        <f>SUM(F$3:F158)+I159</f>
        <v>0.58690180148129134</v>
      </c>
      <c r="M159" s="21">
        <f>SUM(G$3:G158)+J159</f>
        <v>0</v>
      </c>
      <c r="N159" s="19">
        <f t="shared" si="13"/>
        <v>4.7976214794032384</v>
      </c>
      <c r="O159" s="19">
        <f t="shared" si="14"/>
        <v>0.34445372458198509</v>
      </c>
      <c r="P159" s="19">
        <f t="shared" si="15"/>
        <v>0</v>
      </c>
      <c r="Q159" s="19">
        <f t="shared" si="16"/>
        <v>-1.2855188009963054</v>
      </c>
      <c r="R159" s="19">
        <f t="shared" si="17"/>
        <v>0</v>
      </c>
      <c r="S159" s="19">
        <f t="shared" si="18"/>
        <v>0</v>
      </c>
    </row>
    <row r="160" spans="1:19" x14ac:dyDescent="0.25">
      <c r="A160" s="26">
        <f>Wellpath!E160</f>
        <v>4710</v>
      </c>
      <c r="B160" s="22">
        <v>0</v>
      </c>
      <c r="C160" s="22">
        <v>0</v>
      </c>
      <c r="D160" s="22">
        <f>SIN(Wellpath!$O160) * (TAN(Dip) * SIN(Wellpath!$L160) * COS(Wellpath!$L160) - COS(Wellpath!$L160) * COS(Wellpath!$L160) * COS(Wellpath!$O160) - COS(Wellpath!$O160)) / 2</f>
        <v>0.53703096513446313</v>
      </c>
      <c r="E160" s="20">
        <f>Model!$W$18*((drdp!B160+drdp!K160)*'MSXY-TI2S'!$B160+(drdp!E160+drdp!N160)*'MSXY-TI2S'!$C160+(drdp!H160+drdp!Q160)*'MSXY-TI2S'!$D160)</f>
        <v>-2.1563287581457379E-2</v>
      </c>
      <c r="F160" s="20">
        <f>Model!$W$18*((drdp!C160+drdp!L160)*'MSXY-TI2S'!$B160+(drdp!F160+drdp!O160)*'MSXY-TI2S'!$C160+(drdp!I160+drdp!R160)*'MSXY-TI2S'!$D160)</f>
        <v>5.7778654936115606E-3</v>
      </c>
      <c r="G160" s="20">
        <f>Model!$W$18*((drdp!D160+drdp!M160)*'MSXY-TI2S'!$B160+(drdp!G160+drdp!P160)*'MSXY-TI2S'!$C160+(drdp!J160+drdp!S160)*'MSXY-TI2S'!$D160)</f>
        <v>0</v>
      </c>
      <c r="H160" s="18">
        <f>Model!$W$18*((drdp!B160)*'MSXY-TI2S'!$B160+(drdp!E160)*'MSXY-TI2S'!$C160+(drdp!H160)*'MSXY-TI2S'!$D160)</f>
        <v>-1.078164379072869E-2</v>
      </c>
      <c r="I160" s="18">
        <f>Model!$W$18*((drdp!C160)*'MSXY-TI2S'!$B160+(drdp!F160)*'MSXY-TI2S'!$C160+(drdp!I160)*'MSXY-TI2S'!$D160)</f>
        <v>2.8889327468057803E-3</v>
      </c>
      <c r="J160" s="18">
        <f>Model!$W$18*((drdp!D160)*'MSXY-TI2S'!$B160+(drdp!G160)*'MSXY-TI2S'!$C160+(drdp!J160)*'MSXY-TI2S'!$D160)</f>
        <v>0</v>
      </c>
      <c r="K160" s="21">
        <f>SUM(E$3:E159)+H160</f>
        <v>-2.2119106297633402</v>
      </c>
      <c r="L160" s="21">
        <f>SUM(F$3:F159)+I160</f>
        <v>0.59267966697490293</v>
      </c>
      <c r="M160" s="21">
        <f>SUM(G$3:G159)+J160</f>
        <v>0</v>
      </c>
      <c r="N160" s="19">
        <f t="shared" si="13"/>
        <v>4.8925486340600566</v>
      </c>
      <c r="O160" s="19">
        <f t="shared" si="14"/>
        <v>0.35126918764548182</v>
      </c>
      <c r="P160" s="19">
        <f t="shared" si="15"/>
        <v>0</v>
      </c>
      <c r="Q160" s="19">
        <f t="shared" si="16"/>
        <v>-1.3109544554263843</v>
      </c>
      <c r="R160" s="19">
        <f t="shared" si="17"/>
        <v>0</v>
      </c>
      <c r="S160" s="19">
        <f t="shared" si="18"/>
        <v>0</v>
      </c>
    </row>
    <row r="161" spans="1:19" x14ac:dyDescent="0.25">
      <c r="A161" s="26">
        <f>Wellpath!E161</f>
        <v>4740</v>
      </c>
      <c r="B161" s="22">
        <v>0</v>
      </c>
      <c r="C161" s="22">
        <v>0</v>
      </c>
      <c r="D161" s="22">
        <f>SIN(Wellpath!$O161) * (TAN(Dip) * SIN(Wellpath!$L161) * COS(Wellpath!$L161) - COS(Wellpath!$L161) * COS(Wellpath!$L161) * COS(Wellpath!$O161) - COS(Wellpath!$O161)) / 2</f>
        <v>0.53703096513446313</v>
      </c>
      <c r="E161" s="20">
        <f>Model!$W$18*((drdp!B161+drdp!K161)*'MSXY-TI2S'!$B161+(drdp!E161+drdp!N161)*'MSXY-TI2S'!$C161+(drdp!H161+drdp!Q161)*'MSXY-TI2S'!$D161)</f>
        <v>-2.1563287581457379E-2</v>
      </c>
      <c r="F161" s="20">
        <f>Model!$W$18*((drdp!C161+drdp!L161)*'MSXY-TI2S'!$B161+(drdp!F161+drdp!O161)*'MSXY-TI2S'!$C161+(drdp!I161+drdp!R161)*'MSXY-TI2S'!$D161)</f>
        <v>5.7778654936115606E-3</v>
      </c>
      <c r="G161" s="20">
        <f>Model!$W$18*((drdp!D161+drdp!M161)*'MSXY-TI2S'!$B161+(drdp!G161+drdp!P161)*'MSXY-TI2S'!$C161+(drdp!J161+drdp!S161)*'MSXY-TI2S'!$D161)</f>
        <v>0</v>
      </c>
      <c r="H161" s="18">
        <f>Model!$W$18*((drdp!B161)*'MSXY-TI2S'!$B161+(drdp!E161)*'MSXY-TI2S'!$C161+(drdp!H161)*'MSXY-TI2S'!$D161)</f>
        <v>-1.078164379072869E-2</v>
      </c>
      <c r="I161" s="18">
        <f>Model!$W$18*((drdp!C161)*'MSXY-TI2S'!$B161+(drdp!F161)*'MSXY-TI2S'!$C161+(drdp!I161)*'MSXY-TI2S'!$D161)</f>
        <v>2.8889327468057803E-3</v>
      </c>
      <c r="J161" s="18">
        <f>Model!$W$18*((drdp!D161)*'MSXY-TI2S'!$B161+(drdp!G161)*'MSXY-TI2S'!$C161+(drdp!J161)*'MSXY-TI2S'!$D161)</f>
        <v>0</v>
      </c>
      <c r="K161" s="21">
        <f>SUM(E$3:E160)+H161</f>
        <v>-2.2334739173447975</v>
      </c>
      <c r="L161" s="21">
        <f>SUM(F$3:F160)+I161</f>
        <v>0.59845753246851452</v>
      </c>
      <c r="M161" s="21">
        <f>SUM(G$3:G160)+J161</f>
        <v>0</v>
      </c>
      <c r="N161" s="19">
        <f t="shared" si="13"/>
        <v>4.9884057394595152</v>
      </c>
      <c r="O161" s="19">
        <f t="shared" si="14"/>
        <v>0.35815141816830309</v>
      </c>
      <c r="P161" s="19">
        <f t="shared" si="15"/>
        <v>0</v>
      </c>
      <c r="Q161" s="19">
        <f t="shared" si="16"/>
        <v>-1.3366392894069545</v>
      </c>
      <c r="R161" s="19">
        <f t="shared" si="17"/>
        <v>0</v>
      </c>
      <c r="S161" s="19">
        <f t="shared" si="18"/>
        <v>0</v>
      </c>
    </row>
    <row r="162" spans="1:19" x14ac:dyDescent="0.25">
      <c r="A162" s="26">
        <f>Wellpath!E162</f>
        <v>4770</v>
      </c>
      <c r="B162" s="22">
        <v>0</v>
      </c>
      <c r="C162" s="22">
        <v>0</v>
      </c>
      <c r="D162" s="22">
        <f>SIN(Wellpath!$O162) * (TAN(Dip) * SIN(Wellpath!$L162) * COS(Wellpath!$L162) - COS(Wellpath!$L162) * COS(Wellpath!$L162) * COS(Wellpath!$O162) - COS(Wellpath!$O162)) / 2</f>
        <v>0.53703096513446313</v>
      </c>
      <c r="E162" s="20">
        <f>Model!$W$18*((drdp!B162+drdp!K162)*'MSXY-TI2S'!$B162+(drdp!E162+drdp!N162)*'MSXY-TI2S'!$C162+(drdp!H162+drdp!Q162)*'MSXY-TI2S'!$D162)</f>
        <v>-2.1563287581457379E-2</v>
      </c>
      <c r="F162" s="20">
        <f>Model!$W$18*((drdp!C162+drdp!L162)*'MSXY-TI2S'!$B162+(drdp!F162+drdp!O162)*'MSXY-TI2S'!$C162+(drdp!I162+drdp!R162)*'MSXY-TI2S'!$D162)</f>
        <v>5.7778654936115606E-3</v>
      </c>
      <c r="G162" s="20">
        <f>Model!$W$18*((drdp!D162+drdp!M162)*'MSXY-TI2S'!$B162+(drdp!G162+drdp!P162)*'MSXY-TI2S'!$C162+(drdp!J162+drdp!S162)*'MSXY-TI2S'!$D162)</f>
        <v>0</v>
      </c>
      <c r="H162" s="18">
        <f>Model!$W$18*((drdp!B162)*'MSXY-TI2S'!$B162+(drdp!E162)*'MSXY-TI2S'!$C162+(drdp!H162)*'MSXY-TI2S'!$D162)</f>
        <v>-1.078164379072869E-2</v>
      </c>
      <c r="I162" s="18">
        <f>Model!$W$18*((drdp!C162)*'MSXY-TI2S'!$B162+(drdp!F162)*'MSXY-TI2S'!$C162+(drdp!I162)*'MSXY-TI2S'!$D162)</f>
        <v>2.8889327468057803E-3</v>
      </c>
      <c r="J162" s="18">
        <f>Model!$W$18*((drdp!D162)*'MSXY-TI2S'!$B162+(drdp!G162)*'MSXY-TI2S'!$C162+(drdp!J162)*'MSXY-TI2S'!$D162)</f>
        <v>0</v>
      </c>
      <c r="K162" s="21">
        <f>SUM(E$3:E161)+H162</f>
        <v>-2.2550372049262548</v>
      </c>
      <c r="L162" s="21">
        <f>SUM(F$3:F161)+I162</f>
        <v>0.60423539796212611</v>
      </c>
      <c r="M162" s="21">
        <f>SUM(G$3:G161)+J162</f>
        <v>0</v>
      </c>
      <c r="N162" s="19">
        <f t="shared" si="13"/>
        <v>5.0851927956016159</v>
      </c>
      <c r="O162" s="19">
        <f t="shared" si="14"/>
        <v>0.36510041615044891</v>
      </c>
      <c r="P162" s="19">
        <f t="shared" si="15"/>
        <v>0</v>
      </c>
      <c r="Q162" s="19">
        <f t="shared" si="16"/>
        <v>-1.362573302938016</v>
      </c>
      <c r="R162" s="19">
        <f t="shared" si="17"/>
        <v>0</v>
      </c>
      <c r="S162" s="19">
        <f t="shared" si="18"/>
        <v>0</v>
      </c>
    </row>
    <row r="163" spans="1:19" x14ac:dyDescent="0.25">
      <c r="A163" s="26">
        <f>Wellpath!E163</f>
        <v>4800</v>
      </c>
      <c r="B163" s="22">
        <v>0</v>
      </c>
      <c r="C163" s="22">
        <v>0</v>
      </c>
      <c r="D163" s="22">
        <f>SIN(Wellpath!$O163) * (TAN(Dip) * SIN(Wellpath!$L163) * COS(Wellpath!$L163) - COS(Wellpath!$L163) * COS(Wellpath!$L163) * COS(Wellpath!$O163) - COS(Wellpath!$O163)) / 2</f>
        <v>0.53703096513446313</v>
      </c>
      <c r="E163" s="20">
        <f>Model!$W$18*((drdp!B163+drdp!K163)*'MSXY-TI2S'!$B163+(drdp!E163+drdp!N163)*'MSXY-TI2S'!$C163+(drdp!H163+drdp!Q163)*'MSXY-TI2S'!$D163)</f>
        <v>-2.1563287581457379E-2</v>
      </c>
      <c r="F163" s="20">
        <f>Model!$W$18*((drdp!C163+drdp!L163)*'MSXY-TI2S'!$B163+(drdp!F163+drdp!O163)*'MSXY-TI2S'!$C163+(drdp!I163+drdp!R163)*'MSXY-TI2S'!$D163)</f>
        <v>5.7778654936115606E-3</v>
      </c>
      <c r="G163" s="20">
        <f>Model!$W$18*((drdp!D163+drdp!M163)*'MSXY-TI2S'!$B163+(drdp!G163+drdp!P163)*'MSXY-TI2S'!$C163+(drdp!J163+drdp!S163)*'MSXY-TI2S'!$D163)</f>
        <v>0</v>
      </c>
      <c r="H163" s="18">
        <f>Model!$W$18*((drdp!B163)*'MSXY-TI2S'!$B163+(drdp!E163)*'MSXY-TI2S'!$C163+(drdp!H163)*'MSXY-TI2S'!$D163)</f>
        <v>-1.078164379072869E-2</v>
      </c>
      <c r="I163" s="18">
        <f>Model!$W$18*((drdp!C163)*'MSXY-TI2S'!$B163+(drdp!F163)*'MSXY-TI2S'!$C163+(drdp!I163)*'MSXY-TI2S'!$D163)</f>
        <v>2.8889327468057803E-3</v>
      </c>
      <c r="J163" s="18">
        <f>Model!$W$18*((drdp!D163)*'MSXY-TI2S'!$B163+(drdp!G163)*'MSXY-TI2S'!$C163+(drdp!J163)*'MSXY-TI2S'!$D163)</f>
        <v>0</v>
      </c>
      <c r="K163" s="21">
        <f>SUM(E$3:E162)+H163</f>
        <v>-2.2766004925077121</v>
      </c>
      <c r="L163" s="21">
        <f>SUM(F$3:F162)+I163</f>
        <v>0.6100132634557377</v>
      </c>
      <c r="M163" s="21">
        <f>SUM(G$3:G162)+J163</f>
        <v>0</v>
      </c>
      <c r="N163" s="19">
        <f t="shared" si="13"/>
        <v>5.1829098024863578</v>
      </c>
      <c r="O163" s="19">
        <f t="shared" si="14"/>
        <v>0.37211618159191923</v>
      </c>
      <c r="P163" s="19">
        <f t="shared" si="15"/>
        <v>0</v>
      </c>
      <c r="Q163" s="19">
        <f t="shared" si="16"/>
        <v>-1.3887564960195693</v>
      </c>
      <c r="R163" s="19">
        <f t="shared" si="17"/>
        <v>0</v>
      </c>
      <c r="S163" s="19">
        <f t="shared" si="18"/>
        <v>0</v>
      </c>
    </row>
    <row r="164" spans="1:19" x14ac:dyDescent="0.25">
      <c r="A164" s="26">
        <f>Wellpath!E164</f>
        <v>4830</v>
      </c>
      <c r="B164" s="22">
        <v>0</v>
      </c>
      <c r="C164" s="22">
        <v>0</v>
      </c>
      <c r="D164" s="22">
        <f>SIN(Wellpath!$O164) * (TAN(Dip) * SIN(Wellpath!$L164) * COS(Wellpath!$L164) - COS(Wellpath!$L164) * COS(Wellpath!$L164) * COS(Wellpath!$O164) - COS(Wellpath!$O164)) / 2</f>
        <v>0.53703096513446313</v>
      </c>
      <c r="E164" s="20">
        <f>Model!$W$18*((drdp!B164+drdp!K164)*'MSXY-TI2S'!$B164+(drdp!E164+drdp!N164)*'MSXY-TI2S'!$C164+(drdp!H164+drdp!Q164)*'MSXY-TI2S'!$D164)</f>
        <v>-2.1563287581457379E-2</v>
      </c>
      <c r="F164" s="20">
        <f>Model!$W$18*((drdp!C164+drdp!L164)*'MSXY-TI2S'!$B164+(drdp!F164+drdp!O164)*'MSXY-TI2S'!$C164+(drdp!I164+drdp!R164)*'MSXY-TI2S'!$D164)</f>
        <v>5.7778654936115606E-3</v>
      </c>
      <c r="G164" s="20">
        <f>Model!$W$18*((drdp!D164+drdp!M164)*'MSXY-TI2S'!$B164+(drdp!G164+drdp!P164)*'MSXY-TI2S'!$C164+(drdp!J164+drdp!S164)*'MSXY-TI2S'!$D164)</f>
        <v>0</v>
      </c>
      <c r="H164" s="18">
        <f>Model!$W$18*((drdp!B164)*'MSXY-TI2S'!$B164+(drdp!E164)*'MSXY-TI2S'!$C164+(drdp!H164)*'MSXY-TI2S'!$D164)</f>
        <v>-1.078164379072869E-2</v>
      </c>
      <c r="I164" s="18">
        <f>Model!$W$18*((drdp!C164)*'MSXY-TI2S'!$B164+(drdp!F164)*'MSXY-TI2S'!$C164+(drdp!I164)*'MSXY-TI2S'!$D164)</f>
        <v>2.8889327468057803E-3</v>
      </c>
      <c r="J164" s="18">
        <f>Model!$W$18*((drdp!D164)*'MSXY-TI2S'!$B164+(drdp!G164)*'MSXY-TI2S'!$C164+(drdp!J164)*'MSXY-TI2S'!$D164)</f>
        <v>0</v>
      </c>
      <c r="K164" s="21">
        <f>SUM(E$3:E163)+H164</f>
        <v>-2.2981637800891694</v>
      </c>
      <c r="L164" s="21">
        <f>SUM(F$3:F163)+I164</f>
        <v>0.61579112894934929</v>
      </c>
      <c r="M164" s="21">
        <f>SUM(G$3:G163)+J164</f>
        <v>0</v>
      </c>
      <c r="N164" s="19">
        <f t="shared" si="13"/>
        <v>5.2815567601137401</v>
      </c>
      <c r="O164" s="19">
        <f t="shared" si="14"/>
        <v>0.37919871449271414</v>
      </c>
      <c r="P164" s="19">
        <f t="shared" si="15"/>
        <v>0</v>
      </c>
      <c r="Q164" s="19">
        <f t="shared" si="16"/>
        <v>-1.4151888686516136</v>
      </c>
      <c r="R164" s="19">
        <f t="shared" si="17"/>
        <v>0</v>
      </c>
      <c r="S164" s="19">
        <f t="shared" si="18"/>
        <v>0</v>
      </c>
    </row>
    <row r="165" spans="1:19" x14ac:dyDescent="0.25">
      <c r="A165" s="26">
        <f>Wellpath!E165</f>
        <v>4860</v>
      </c>
      <c r="B165" s="22">
        <v>0</v>
      </c>
      <c r="C165" s="22">
        <v>0</v>
      </c>
      <c r="D165" s="22">
        <f>SIN(Wellpath!$O165) * (TAN(Dip) * SIN(Wellpath!$L165) * COS(Wellpath!$L165) - COS(Wellpath!$L165) * COS(Wellpath!$L165) * COS(Wellpath!$O165) - COS(Wellpath!$O165)) / 2</f>
        <v>0.53703096513446313</v>
      </c>
      <c r="E165" s="20">
        <f>Model!$W$18*((drdp!B165+drdp!K165)*'MSXY-TI2S'!$B165+(drdp!E165+drdp!N165)*'MSXY-TI2S'!$C165+(drdp!H165+drdp!Q165)*'MSXY-TI2S'!$D165)</f>
        <v>-2.1563287581457379E-2</v>
      </c>
      <c r="F165" s="20">
        <f>Model!$W$18*((drdp!C165+drdp!L165)*'MSXY-TI2S'!$B165+(drdp!F165+drdp!O165)*'MSXY-TI2S'!$C165+(drdp!I165+drdp!R165)*'MSXY-TI2S'!$D165)</f>
        <v>5.7778654936115606E-3</v>
      </c>
      <c r="G165" s="20">
        <f>Model!$W$18*((drdp!D165+drdp!M165)*'MSXY-TI2S'!$B165+(drdp!G165+drdp!P165)*'MSXY-TI2S'!$C165+(drdp!J165+drdp!S165)*'MSXY-TI2S'!$D165)</f>
        <v>0</v>
      </c>
      <c r="H165" s="18">
        <f>Model!$W$18*((drdp!B165)*'MSXY-TI2S'!$B165+(drdp!E165)*'MSXY-TI2S'!$C165+(drdp!H165)*'MSXY-TI2S'!$D165)</f>
        <v>-1.078164379072869E-2</v>
      </c>
      <c r="I165" s="18">
        <f>Model!$W$18*((drdp!C165)*'MSXY-TI2S'!$B165+(drdp!F165)*'MSXY-TI2S'!$C165+(drdp!I165)*'MSXY-TI2S'!$D165)</f>
        <v>2.8889327468057803E-3</v>
      </c>
      <c r="J165" s="18">
        <f>Model!$W$18*((drdp!D165)*'MSXY-TI2S'!$B165+(drdp!G165)*'MSXY-TI2S'!$C165+(drdp!J165)*'MSXY-TI2S'!$D165)</f>
        <v>0</v>
      </c>
      <c r="K165" s="21">
        <f>SUM(E$3:E164)+H165</f>
        <v>-2.3197270676706268</v>
      </c>
      <c r="L165" s="21">
        <f>SUM(F$3:F164)+I165</f>
        <v>0.62156899444296088</v>
      </c>
      <c r="M165" s="21">
        <f>SUM(G$3:G164)+J165</f>
        <v>0</v>
      </c>
      <c r="N165" s="19">
        <f t="shared" si="13"/>
        <v>5.3811336684837645</v>
      </c>
      <c r="O165" s="19">
        <f t="shared" si="14"/>
        <v>0.38634801485283354</v>
      </c>
      <c r="P165" s="19">
        <f t="shared" si="15"/>
        <v>0</v>
      </c>
      <c r="Q165" s="19">
        <f t="shared" si="16"/>
        <v>-1.4418704208341497</v>
      </c>
      <c r="R165" s="19">
        <f t="shared" si="17"/>
        <v>0</v>
      </c>
      <c r="S165" s="19">
        <f t="shared" si="18"/>
        <v>0</v>
      </c>
    </row>
    <row r="166" spans="1:19" x14ac:dyDescent="0.25">
      <c r="A166" s="26">
        <f>Wellpath!E166</f>
        <v>4890</v>
      </c>
      <c r="B166" s="22">
        <v>0</v>
      </c>
      <c r="C166" s="22">
        <v>0</v>
      </c>
      <c r="D166" s="22">
        <f>SIN(Wellpath!$O166) * (TAN(Dip) * SIN(Wellpath!$L166) * COS(Wellpath!$L166) - COS(Wellpath!$L166) * COS(Wellpath!$L166) * COS(Wellpath!$O166) - COS(Wellpath!$O166)) / 2</f>
        <v>0.53703096513446313</v>
      </c>
      <c r="E166" s="20">
        <f>Model!$W$18*((drdp!B166+drdp!K166)*'MSXY-TI2S'!$B166+(drdp!E166+drdp!N166)*'MSXY-TI2S'!$C166+(drdp!H166+drdp!Q166)*'MSXY-TI2S'!$D166)</f>
        <v>-2.1563287581457379E-2</v>
      </c>
      <c r="F166" s="20">
        <f>Model!$W$18*((drdp!C166+drdp!L166)*'MSXY-TI2S'!$B166+(drdp!F166+drdp!O166)*'MSXY-TI2S'!$C166+(drdp!I166+drdp!R166)*'MSXY-TI2S'!$D166)</f>
        <v>5.7778654936115606E-3</v>
      </c>
      <c r="G166" s="20">
        <f>Model!$W$18*((drdp!D166+drdp!M166)*'MSXY-TI2S'!$B166+(drdp!G166+drdp!P166)*'MSXY-TI2S'!$C166+(drdp!J166+drdp!S166)*'MSXY-TI2S'!$D166)</f>
        <v>0</v>
      </c>
      <c r="H166" s="18">
        <f>Model!$W$18*((drdp!B166)*'MSXY-TI2S'!$B166+(drdp!E166)*'MSXY-TI2S'!$C166+(drdp!H166)*'MSXY-TI2S'!$D166)</f>
        <v>-1.078164379072869E-2</v>
      </c>
      <c r="I166" s="18">
        <f>Model!$W$18*((drdp!C166)*'MSXY-TI2S'!$B166+(drdp!F166)*'MSXY-TI2S'!$C166+(drdp!I166)*'MSXY-TI2S'!$D166)</f>
        <v>2.8889327468057803E-3</v>
      </c>
      <c r="J166" s="18">
        <f>Model!$W$18*((drdp!D166)*'MSXY-TI2S'!$B166+(drdp!G166)*'MSXY-TI2S'!$C166+(drdp!J166)*'MSXY-TI2S'!$D166)</f>
        <v>0</v>
      </c>
      <c r="K166" s="21">
        <f>SUM(E$3:E165)+H166</f>
        <v>-2.3412903552520841</v>
      </c>
      <c r="L166" s="21">
        <f>SUM(F$3:F165)+I166</f>
        <v>0.62734685993657247</v>
      </c>
      <c r="M166" s="21">
        <f>SUM(G$3:G165)+J166</f>
        <v>0</v>
      </c>
      <c r="N166" s="19">
        <f t="shared" si="13"/>
        <v>5.4816405275964302</v>
      </c>
      <c r="O166" s="19">
        <f t="shared" si="14"/>
        <v>0.39356408267227749</v>
      </c>
      <c r="P166" s="19">
        <f t="shared" si="15"/>
        <v>0</v>
      </c>
      <c r="Q166" s="19">
        <f t="shared" si="16"/>
        <v>-1.4688011525671771</v>
      </c>
      <c r="R166" s="19">
        <f t="shared" si="17"/>
        <v>0</v>
      </c>
      <c r="S166" s="19">
        <f t="shared" si="18"/>
        <v>0</v>
      </c>
    </row>
    <row r="167" spans="1:19" x14ac:dyDescent="0.25">
      <c r="A167" s="26">
        <f>Wellpath!E167</f>
        <v>4920</v>
      </c>
      <c r="B167" s="22">
        <v>0</v>
      </c>
      <c r="C167" s="22">
        <v>0</v>
      </c>
      <c r="D167" s="22">
        <f>SIN(Wellpath!$O167) * (TAN(Dip) * SIN(Wellpath!$L167) * COS(Wellpath!$L167) - COS(Wellpath!$L167) * COS(Wellpath!$L167) * COS(Wellpath!$O167) - COS(Wellpath!$O167)) / 2</f>
        <v>0.53703096513446313</v>
      </c>
      <c r="E167" s="20">
        <f>Model!$W$18*((drdp!B167+drdp!K167)*'MSXY-TI2S'!$B167+(drdp!E167+drdp!N167)*'MSXY-TI2S'!$C167+(drdp!H167+drdp!Q167)*'MSXY-TI2S'!$D167)</f>
        <v>-2.1563287581457379E-2</v>
      </c>
      <c r="F167" s="20">
        <f>Model!$W$18*((drdp!C167+drdp!L167)*'MSXY-TI2S'!$B167+(drdp!F167+drdp!O167)*'MSXY-TI2S'!$C167+(drdp!I167+drdp!R167)*'MSXY-TI2S'!$D167)</f>
        <v>5.7778654936115606E-3</v>
      </c>
      <c r="G167" s="20">
        <f>Model!$W$18*((drdp!D167+drdp!M167)*'MSXY-TI2S'!$B167+(drdp!G167+drdp!P167)*'MSXY-TI2S'!$C167+(drdp!J167+drdp!S167)*'MSXY-TI2S'!$D167)</f>
        <v>0</v>
      </c>
      <c r="H167" s="18">
        <f>Model!$W$18*((drdp!B167)*'MSXY-TI2S'!$B167+(drdp!E167)*'MSXY-TI2S'!$C167+(drdp!H167)*'MSXY-TI2S'!$D167)</f>
        <v>-1.078164379072869E-2</v>
      </c>
      <c r="I167" s="18">
        <f>Model!$W$18*((drdp!C167)*'MSXY-TI2S'!$B167+(drdp!F167)*'MSXY-TI2S'!$C167+(drdp!I167)*'MSXY-TI2S'!$D167)</f>
        <v>2.8889327468057803E-3</v>
      </c>
      <c r="J167" s="18">
        <f>Model!$W$18*((drdp!D167)*'MSXY-TI2S'!$B167+(drdp!G167)*'MSXY-TI2S'!$C167+(drdp!J167)*'MSXY-TI2S'!$D167)</f>
        <v>0</v>
      </c>
      <c r="K167" s="21">
        <f>SUM(E$3:E166)+H167</f>
        <v>-2.3628536428335414</v>
      </c>
      <c r="L167" s="21">
        <f>SUM(F$3:F166)+I167</f>
        <v>0.63312472543018405</v>
      </c>
      <c r="M167" s="21">
        <f>SUM(G$3:G166)+J167</f>
        <v>0</v>
      </c>
      <c r="N167" s="19">
        <f t="shared" si="13"/>
        <v>5.5830773374517371</v>
      </c>
      <c r="O167" s="19">
        <f t="shared" si="14"/>
        <v>0.40084691795104593</v>
      </c>
      <c r="P167" s="19">
        <f t="shared" si="15"/>
        <v>0</v>
      </c>
      <c r="Q167" s="19">
        <f t="shared" si="16"/>
        <v>-1.4959810638506961</v>
      </c>
      <c r="R167" s="19">
        <f t="shared" si="17"/>
        <v>0</v>
      </c>
      <c r="S167" s="19">
        <f t="shared" si="18"/>
        <v>0</v>
      </c>
    </row>
    <row r="168" spans="1:19" x14ac:dyDescent="0.25">
      <c r="A168" s="26">
        <f>Wellpath!E168</f>
        <v>4950</v>
      </c>
      <c r="B168" s="22">
        <v>0</v>
      </c>
      <c r="C168" s="22">
        <v>0</v>
      </c>
      <c r="D168" s="22">
        <f>SIN(Wellpath!$O168) * (TAN(Dip) * SIN(Wellpath!$L168) * COS(Wellpath!$L168) - COS(Wellpath!$L168) * COS(Wellpath!$L168) * COS(Wellpath!$O168) - COS(Wellpath!$O168)) / 2</f>
        <v>0.53703096513446313</v>
      </c>
      <c r="E168" s="20">
        <f>Model!$W$18*((drdp!B168+drdp!K168)*'MSXY-TI2S'!$B168+(drdp!E168+drdp!N168)*'MSXY-TI2S'!$C168+(drdp!H168+drdp!Q168)*'MSXY-TI2S'!$D168)</f>
        <v>-2.1563287581457379E-2</v>
      </c>
      <c r="F168" s="20">
        <f>Model!$W$18*((drdp!C168+drdp!L168)*'MSXY-TI2S'!$B168+(drdp!F168+drdp!O168)*'MSXY-TI2S'!$C168+(drdp!I168+drdp!R168)*'MSXY-TI2S'!$D168)</f>
        <v>5.7778654936115606E-3</v>
      </c>
      <c r="G168" s="20">
        <f>Model!$W$18*((drdp!D168+drdp!M168)*'MSXY-TI2S'!$B168+(drdp!G168+drdp!P168)*'MSXY-TI2S'!$C168+(drdp!J168+drdp!S168)*'MSXY-TI2S'!$D168)</f>
        <v>0</v>
      </c>
      <c r="H168" s="18">
        <f>Model!$W$18*((drdp!B168)*'MSXY-TI2S'!$B168+(drdp!E168)*'MSXY-TI2S'!$C168+(drdp!H168)*'MSXY-TI2S'!$D168)</f>
        <v>-1.078164379072869E-2</v>
      </c>
      <c r="I168" s="18">
        <f>Model!$W$18*((drdp!C168)*'MSXY-TI2S'!$B168+(drdp!F168)*'MSXY-TI2S'!$C168+(drdp!I168)*'MSXY-TI2S'!$D168)</f>
        <v>2.8889327468057803E-3</v>
      </c>
      <c r="J168" s="18">
        <f>Model!$W$18*((drdp!D168)*'MSXY-TI2S'!$B168+(drdp!G168)*'MSXY-TI2S'!$C168+(drdp!J168)*'MSXY-TI2S'!$D168)</f>
        <v>0</v>
      </c>
      <c r="K168" s="21">
        <f>SUM(E$3:E167)+H168</f>
        <v>-2.3844169304149987</v>
      </c>
      <c r="L168" s="21">
        <f>SUM(F$3:F167)+I168</f>
        <v>0.63890259092379564</v>
      </c>
      <c r="M168" s="21">
        <f>SUM(G$3:G167)+J168</f>
        <v>0</v>
      </c>
      <c r="N168" s="19">
        <f t="shared" si="13"/>
        <v>5.6854440980496843</v>
      </c>
      <c r="O168" s="19">
        <f t="shared" si="14"/>
        <v>0.40819652068913898</v>
      </c>
      <c r="P168" s="19">
        <f t="shared" si="15"/>
        <v>0</v>
      </c>
      <c r="Q168" s="19">
        <f t="shared" si="16"/>
        <v>-1.5234101546847063</v>
      </c>
      <c r="R168" s="19">
        <f t="shared" si="17"/>
        <v>0</v>
      </c>
      <c r="S168" s="19">
        <f t="shared" si="18"/>
        <v>0</v>
      </c>
    </row>
    <row r="169" spans="1:19" x14ac:dyDescent="0.25">
      <c r="A169" s="26">
        <f>Wellpath!E169</f>
        <v>4980</v>
      </c>
      <c r="B169" s="22">
        <v>0</v>
      </c>
      <c r="C169" s="22">
        <v>0</v>
      </c>
      <c r="D169" s="22">
        <f>SIN(Wellpath!$O169) * (TAN(Dip) * SIN(Wellpath!$L169) * COS(Wellpath!$L169) - COS(Wellpath!$L169) * COS(Wellpath!$L169) * COS(Wellpath!$O169) - COS(Wellpath!$O169)) / 2</f>
        <v>0.53703096513446313</v>
      </c>
      <c r="E169" s="20">
        <f>Model!$W$18*((drdp!B169+drdp!K169)*'MSXY-TI2S'!$B169+(drdp!E169+drdp!N169)*'MSXY-TI2S'!$C169+(drdp!H169+drdp!Q169)*'MSXY-TI2S'!$D169)</f>
        <v>-2.1563287581457379E-2</v>
      </c>
      <c r="F169" s="20">
        <f>Model!$W$18*((drdp!C169+drdp!L169)*'MSXY-TI2S'!$B169+(drdp!F169+drdp!O169)*'MSXY-TI2S'!$C169+(drdp!I169+drdp!R169)*'MSXY-TI2S'!$D169)</f>
        <v>5.7778654936115606E-3</v>
      </c>
      <c r="G169" s="20">
        <f>Model!$W$18*((drdp!D169+drdp!M169)*'MSXY-TI2S'!$B169+(drdp!G169+drdp!P169)*'MSXY-TI2S'!$C169+(drdp!J169+drdp!S169)*'MSXY-TI2S'!$D169)</f>
        <v>0</v>
      </c>
      <c r="H169" s="18">
        <f>Model!$W$18*((drdp!B169)*'MSXY-TI2S'!$B169+(drdp!E169)*'MSXY-TI2S'!$C169+(drdp!H169)*'MSXY-TI2S'!$D169)</f>
        <v>-1.078164379072869E-2</v>
      </c>
      <c r="I169" s="18">
        <f>Model!$W$18*((drdp!C169)*'MSXY-TI2S'!$B169+(drdp!F169)*'MSXY-TI2S'!$C169+(drdp!I169)*'MSXY-TI2S'!$D169)</f>
        <v>2.8889327468057803E-3</v>
      </c>
      <c r="J169" s="18">
        <f>Model!$W$18*((drdp!D169)*'MSXY-TI2S'!$B169+(drdp!G169)*'MSXY-TI2S'!$C169+(drdp!J169)*'MSXY-TI2S'!$D169)</f>
        <v>0</v>
      </c>
      <c r="K169" s="21">
        <f>SUM(E$3:E168)+H169</f>
        <v>-2.405980217996456</v>
      </c>
      <c r="L169" s="21">
        <f>SUM(F$3:F168)+I169</f>
        <v>0.64468045641740723</v>
      </c>
      <c r="M169" s="21">
        <f>SUM(G$3:G168)+J169</f>
        <v>0</v>
      </c>
      <c r="N169" s="19">
        <f t="shared" si="13"/>
        <v>5.7887408093902737</v>
      </c>
      <c r="O169" s="19">
        <f t="shared" si="14"/>
        <v>0.41561289088655651</v>
      </c>
      <c r="P169" s="19">
        <f t="shared" si="15"/>
        <v>0</v>
      </c>
      <c r="Q169" s="19">
        <f t="shared" si="16"/>
        <v>-1.5510884250692083</v>
      </c>
      <c r="R169" s="19">
        <f t="shared" si="17"/>
        <v>0</v>
      </c>
      <c r="S169" s="19">
        <f t="shared" si="18"/>
        <v>0</v>
      </c>
    </row>
    <row r="170" spans="1:19" x14ac:dyDescent="0.25">
      <c r="A170" s="26">
        <f>Wellpath!E170</f>
        <v>5010</v>
      </c>
      <c r="B170" s="22">
        <v>0</v>
      </c>
      <c r="C170" s="22">
        <v>0</v>
      </c>
      <c r="D170" s="22">
        <f>SIN(Wellpath!$O170) * (TAN(Dip) * SIN(Wellpath!$L170) * COS(Wellpath!$L170) - COS(Wellpath!$L170) * COS(Wellpath!$L170) * COS(Wellpath!$O170) - COS(Wellpath!$O170)) / 2</f>
        <v>0.53703096513446313</v>
      </c>
      <c r="E170" s="20">
        <f>Model!$W$18*((drdp!B170+drdp!K170)*'MSXY-TI2S'!$B170+(drdp!E170+drdp!N170)*'MSXY-TI2S'!$C170+(drdp!H170+drdp!Q170)*'MSXY-TI2S'!$D170)</f>
        <v>-2.1563287581457379E-2</v>
      </c>
      <c r="F170" s="20">
        <f>Model!$W$18*((drdp!C170+drdp!L170)*'MSXY-TI2S'!$B170+(drdp!F170+drdp!O170)*'MSXY-TI2S'!$C170+(drdp!I170+drdp!R170)*'MSXY-TI2S'!$D170)</f>
        <v>5.7778654936115606E-3</v>
      </c>
      <c r="G170" s="20">
        <f>Model!$W$18*((drdp!D170+drdp!M170)*'MSXY-TI2S'!$B170+(drdp!G170+drdp!P170)*'MSXY-TI2S'!$C170+(drdp!J170+drdp!S170)*'MSXY-TI2S'!$D170)</f>
        <v>0</v>
      </c>
      <c r="H170" s="18">
        <f>Model!$W$18*((drdp!B170)*'MSXY-TI2S'!$B170+(drdp!E170)*'MSXY-TI2S'!$C170+(drdp!H170)*'MSXY-TI2S'!$D170)</f>
        <v>-1.078164379072869E-2</v>
      </c>
      <c r="I170" s="18">
        <f>Model!$W$18*((drdp!C170)*'MSXY-TI2S'!$B170+(drdp!F170)*'MSXY-TI2S'!$C170+(drdp!I170)*'MSXY-TI2S'!$D170)</f>
        <v>2.8889327468057803E-3</v>
      </c>
      <c r="J170" s="18">
        <f>Model!$W$18*((drdp!D170)*'MSXY-TI2S'!$B170+(drdp!G170)*'MSXY-TI2S'!$C170+(drdp!J170)*'MSXY-TI2S'!$D170)</f>
        <v>0</v>
      </c>
      <c r="K170" s="21">
        <f>SUM(E$3:E169)+H170</f>
        <v>-2.4275435055779133</v>
      </c>
      <c r="L170" s="21">
        <f>SUM(F$3:F169)+I170</f>
        <v>0.65045832191101882</v>
      </c>
      <c r="M170" s="21">
        <f>SUM(G$3:G169)+J170</f>
        <v>0</v>
      </c>
      <c r="N170" s="19">
        <f t="shared" si="13"/>
        <v>5.8929674714735043</v>
      </c>
      <c r="O170" s="19">
        <f t="shared" si="14"/>
        <v>0.42309602854329859</v>
      </c>
      <c r="P170" s="19">
        <f t="shared" si="15"/>
        <v>0</v>
      </c>
      <c r="Q170" s="19">
        <f t="shared" si="16"/>
        <v>-1.5790158750042014</v>
      </c>
      <c r="R170" s="19">
        <f t="shared" si="17"/>
        <v>0</v>
      </c>
      <c r="S170" s="19">
        <f t="shared" si="18"/>
        <v>0</v>
      </c>
    </row>
    <row r="171" spans="1:19" x14ac:dyDescent="0.25">
      <c r="A171" s="26">
        <f>Wellpath!E171</f>
        <v>5040</v>
      </c>
      <c r="B171" s="22">
        <v>0</v>
      </c>
      <c r="C171" s="22">
        <v>0</v>
      </c>
      <c r="D171" s="22">
        <f>SIN(Wellpath!$O171) * (TAN(Dip) * SIN(Wellpath!$L171) * COS(Wellpath!$L171) - COS(Wellpath!$L171) * COS(Wellpath!$L171) * COS(Wellpath!$O171) - COS(Wellpath!$O171)) / 2</f>
        <v>0.53703096513446313</v>
      </c>
      <c r="E171" s="20">
        <f>Model!$W$18*((drdp!B171+drdp!K171)*'MSXY-TI2S'!$B171+(drdp!E171+drdp!N171)*'MSXY-TI2S'!$C171+(drdp!H171+drdp!Q171)*'MSXY-TI2S'!$D171)</f>
        <v>-2.1563287581457379E-2</v>
      </c>
      <c r="F171" s="20">
        <f>Model!$W$18*((drdp!C171+drdp!L171)*'MSXY-TI2S'!$B171+(drdp!F171+drdp!O171)*'MSXY-TI2S'!$C171+(drdp!I171+drdp!R171)*'MSXY-TI2S'!$D171)</f>
        <v>5.7778654936115606E-3</v>
      </c>
      <c r="G171" s="20">
        <f>Model!$W$18*((drdp!D171+drdp!M171)*'MSXY-TI2S'!$B171+(drdp!G171+drdp!P171)*'MSXY-TI2S'!$C171+(drdp!J171+drdp!S171)*'MSXY-TI2S'!$D171)</f>
        <v>0</v>
      </c>
      <c r="H171" s="18">
        <f>Model!$W$18*((drdp!B171)*'MSXY-TI2S'!$B171+(drdp!E171)*'MSXY-TI2S'!$C171+(drdp!H171)*'MSXY-TI2S'!$D171)</f>
        <v>-1.078164379072869E-2</v>
      </c>
      <c r="I171" s="18">
        <f>Model!$W$18*((drdp!C171)*'MSXY-TI2S'!$B171+(drdp!F171)*'MSXY-TI2S'!$C171+(drdp!I171)*'MSXY-TI2S'!$D171)</f>
        <v>2.8889327468057803E-3</v>
      </c>
      <c r="J171" s="18">
        <f>Model!$W$18*((drdp!D171)*'MSXY-TI2S'!$B171+(drdp!G171)*'MSXY-TI2S'!$C171+(drdp!J171)*'MSXY-TI2S'!$D171)</f>
        <v>0</v>
      </c>
      <c r="K171" s="21">
        <f>SUM(E$3:E170)+H171</f>
        <v>-2.4491067931593706</v>
      </c>
      <c r="L171" s="21">
        <f>SUM(F$3:F170)+I171</f>
        <v>0.65623618740463041</v>
      </c>
      <c r="M171" s="21">
        <f>SUM(G$3:G170)+J171</f>
        <v>0</v>
      </c>
      <c r="N171" s="19">
        <f t="shared" si="13"/>
        <v>5.9981240842993762</v>
      </c>
      <c r="O171" s="19">
        <f t="shared" si="14"/>
        <v>0.43064593365936521</v>
      </c>
      <c r="P171" s="19">
        <f t="shared" si="15"/>
        <v>0</v>
      </c>
      <c r="Q171" s="19">
        <f t="shared" si="16"/>
        <v>-1.6071925044896862</v>
      </c>
      <c r="R171" s="19">
        <f t="shared" si="17"/>
        <v>0</v>
      </c>
      <c r="S171" s="19">
        <f t="shared" si="18"/>
        <v>0</v>
      </c>
    </row>
    <row r="172" spans="1:19" x14ac:dyDescent="0.25">
      <c r="A172" s="26">
        <f>Wellpath!E172</f>
        <v>5070</v>
      </c>
      <c r="B172" s="22">
        <v>0</v>
      </c>
      <c r="C172" s="22">
        <v>0</v>
      </c>
      <c r="D172" s="22">
        <f>SIN(Wellpath!$O172) * (TAN(Dip) * SIN(Wellpath!$L172) * COS(Wellpath!$L172) - COS(Wellpath!$L172) * COS(Wellpath!$L172) * COS(Wellpath!$O172) - COS(Wellpath!$O172)) / 2</f>
        <v>0.53703096513446313</v>
      </c>
      <c r="E172" s="20">
        <f>Model!$W$18*((drdp!B172+drdp!K172)*'MSXY-TI2S'!$B172+(drdp!E172+drdp!N172)*'MSXY-TI2S'!$C172+(drdp!H172+drdp!Q172)*'MSXY-TI2S'!$D172)</f>
        <v>-2.1563287581457379E-2</v>
      </c>
      <c r="F172" s="20">
        <f>Model!$W$18*((drdp!C172+drdp!L172)*'MSXY-TI2S'!$B172+(drdp!F172+drdp!O172)*'MSXY-TI2S'!$C172+(drdp!I172+drdp!R172)*'MSXY-TI2S'!$D172)</f>
        <v>5.7778654936115606E-3</v>
      </c>
      <c r="G172" s="20">
        <f>Model!$W$18*((drdp!D172+drdp!M172)*'MSXY-TI2S'!$B172+(drdp!G172+drdp!P172)*'MSXY-TI2S'!$C172+(drdp!J172+drdp!S172)*'MSXY-TI2S'!$D172)</f>
        <v>0</v>
      </c>
      <c r="H172" s="18">
        <f>Model!$W$18*((drdp!B172)*'MSXY-TI2S'!$B172+(drdp!E172)*'MSXY-TI2S'!$C172+(drdp!H172)*'MSXY-TI2S'!$D172)</f>
        <v>-1.078164379072869E-2</v>
      </c>
      <c r="I172" s="18">
        <f>Model!$W$18*((drdp!C172)*'MSXY-TI2S'!$B172+(drdp!F172)*'MSXY-TI2S'!$C172+(drdp!I172)*'MSXY-TI2S'!$D172)</f>
        <v>2.8889327468057803E-3</v>
      </c>
      <c r="J172" s="18">
        <f>Model!$W$18*((drdp!D172)*'MSXY-TI2S'!$B172+(drdp!G172)*'MSXY-TI2S'!$C172+(drdp!J172)*'MSXY-TI2S'!$D172)</f>
        <v>0</v>
      </c>
      <c r="K172" s="21">
        <f>SUM(E$3:E171)+H172</f>
        <v>-2.4706700807408279</v>
      </c>
      <c r="L172" s="21">
        <f>SUM(F$3:F171)+I172</f>
        <v>0.662014052898242</v>
      </c>
      <c r="M172" s="21">
        <f>SUM(G$3:G171)+J172</f>
        <v>0</v>
      </c>
      <c r="N172" s="19">
        <f t="shared" si="13"/>
        <v>6.1042106478678893</v>
      </c>
      <c r="O172" s="19">
        <f t="shared" si="14"/>
        <v>0.43826260623475638</v>
      </c>
      <c r="P172" s="19">
        <f t="shared" si="15"/>
        <v>0</v>
      </c>
      <c r="Q172" s="19">
        <f t="shared" si="16"/>
        <v>-1.6356183135256623</v>
      </c>
      <c r="R172" s="19">
        <f t="shared" si="17"/>
        <v>0</v>
      </c>
      <c r="S172" s="19">
        <f t="shared" si="18"/>
        <v>0</v>
      </c>
    </row>
    <row r="173" spans="1:19" x14ac:dyDescent="0.25">
      <c r="A173" s="26">
        <f>Wellpath!E173</f>
        <v>5100</v>
      </c>
      <c r="B173" s="22">
        <v>0</v>
      </c>
      <c r="C173" s="22">
        <v>0</v>
      </c>
      <c r="D173" s="22">
        <f>SIN(Wellpath!$O173) * (TAN(Dip) * SIN(Wellpath!$L173) * COS(Wellpath!$L173) - COS(Wellpath!$L173) * COS(Wellpath!$L173) * COS(Wellpath!$O173) - COS(Wellpath!$O173)) / 2</f>
        <v>0.53703096513446313</v>
      </c>
      <c r="E173" s="20">
        <f>Model!$W$18*((drdp!B173+drdp!K173)*'MSXY-TI2S'!$B173+(drdp!E173+drdp!N173)*'MSXY-TI2S'!$C173+(drdp!H173+drdp!Q173)*'MSXY-TI2S'!$D173)</f>
        <v>-2.1563287581457379E-2</v>
      </c>
      <c r="F173" s="20">
        <f>Model!$W$18*((drdp!C173+drdp!L173)*'MSXY-TI2S'!$B173+(drdp!F173+drdp!O173)*'MSXY-TI2S'!$C173+(drdp!I173+drdp!R173)*'MSXY-TI2S'!$D173)</f>
        <v>5.7778654936115606E-3</v>
      </c>
      <c r="G173" s="20">
        <f>Model!$W$18*((drdp!D173+drdp!M173)*'MSXY-TI2S'!$B173+(drdp!G173+drdp!P173)*'MSXY-TI2S'!$C173+(drdp!J173+drdp!S173)*'MSXY-TI2S'!$D173)</f>
        <v>0</v>
      </c>
      <c r="H173" s="18">
        <f>Model!$W$18*((drdp!B173)*'MSXY-TI2S'!$B173+(drdp!E173)*'MSXY-TI2S'!$C173+(drdp!H173)*'MSXY-TI2S'!$D173)</f>
        <v>-1.078164379072869E-2</v>
      </c>
      <c r="I173" s="18">
        <f>Model!$W$18*((drdp!C173)*'MSXY-TI2S'!$B173+(drdp!F173)*'MSXY-TI2S'!$C173+(drdp!I173)*'MSXY-TI2S'!$D173)</f>
        <v>2.8889327468057803E-3</v>
      </c>
      <c r="J173" s="18">
        <f>Model!$W$18*((drdp!D173)*'MSXY-TI2S'!$B173+(drdp!G173)*'MSXY-TI2S'!$C173+(drdp!J173)*'MSXY-TI2S'!$D173)</f>
        <v>0</v>
      </c>
      <c r="K173" s="21">
        <f>SUM(E$3:E172)+H173</f>
        <v>-2.4922333683222853</v>
      </c>
      <c r="L173" s="21">
        <f>SUM(F$3:F172)+I173</f>
        <v>0.66779191839185359</v>
      </c>
      <c r="M173" s="21">
        <f>SUM(G$3:G172)+J173</f>
        <v>0</v>
      </c>
      <c r="N173" s="19">
        <f t="shared" si="13"/>
        <v>6.2112271621790436</v>
      </c>
      <c r="O173" s="19">
        <f t="shared" si="14"/>
        <v>0.44594604626947204</v>
      </c>
      <c r="P173" s="19">
        <f t="shared" si="15"/>
        <v>0</v>
      </c>
      <c r="Q173" s="19">
        <f t="shared" si="16"/>
        <v>-1.66429330211213</v>
      </c>
      <c r="R173" s="19">
        <f t="shared" si="17"/>
        <v>0</v>
      </c>
      <c r="S173" s="19">
        <f t="shared" si="18"/>
        <v>0</v>
      </c>
    </row>
    <row r="174" spans="1:19" x14ac:dyDescent="0.25">
      <c r="A174" s="26">
        <f>Wellpath!E174</f>
        <v>5130</v>
      </c>
      <c r="B174" s="22">
        <v>0</v>
      </c>
      <c r="C174" s="22">
        <v>0</v>
      </c>
      <c r="D174" s="22">
        <f>SIN(Wellpath!$O174) * (TAN(Dip) * SIN(Wellpath!$L174) * COS(Wellpath!$L174) - COS(Wellpath!$L174) * COS(Wellpath!$L174) * COS(Wellpath!$O174) - COS(Wellpath!$O174)) / 2</f>
        <v>0.49808401646187067</v>
      </c>
      <c r="E174" s="20">
        <f>Model!$W$18*((drdp!B174+drdp!K174)*'MSXY-TI2S'!$B174+(drdp!E174+drdp!N174)*'MSXY-TI2S'!$C174+(drdp!H174+drdp!Q174)*'MSXY-TI2S'!$D174)</f>
        <v>-2.0576357883664142E-2</v>
      </c>
      <c r="F174" s="20">
        <f>Model!$W$18*((drdp!C174+drdp!L174)*'MSXY-TI2S'!$B174+(drdp!F174+drdp!O174)*'MSXY-TI2S'!$C174+(drdp!I174+drdp!R174)*'MSXY-TI2S'!$D174)</f>
        <v>5.5134184781015713E-3</v>
      </c>
      <c r="G174" s="20">
        <f>Model!$W$18*((drdp!D174+drdp!M174)*'MSXY-TI2S'!$B174+(drdp!G174+drdp!P174)*'MSXY-TI2S'!$C174+(drdp!J174+drdp!S174)*'MSXY-TI2S'!$D174)</f>
        <v>0</v>
      </c>
      <c r="H174" s="18">
        <f>Model!$W$18*((drdp!B174)*'MSXY-TI2S'!$B174+(drdp!E174)*'MSXY-TI2S'!$C174+(drdp!H174)*'MSXY-TI2S'!$D174)</f>
        <v>-1.0288178941832071E-2</v>
      </c>
      <c r="I174" s="18">
        <f>Model!$W$18*((drdp!C174)*'MSXY-TI2S'!$B174+(drdp!F174)*'MSXY-TI2S'!$C174+(drdp!I174)*'MSXY-TI2S'!$D174)</f>
        <v>2.7567092390507857E-3</v>
      </c>
      <c r="J174" s="18">
        <f>Model!$W$18*((drdp!D174)*'MSXY-TI2S'!$B174+(drdp!G174)*'MSXY-TI2S'!$C174+(drdp!J174)*'MSXY-TI2S'!$D174)</f>
        <v>0</v>
      </c>
      <c r="K174" s="21">
        <f>SUM(E$3:E173)+H174</f>
        <v>-2.5133031910548458</v>
      </c>
      <c r="L174" s="21">
        <f>SUM(F$3:F173)+I174</f>
        <v>0.67343756037771019</v>
      </c>
      <c r="M174" s="21">
        <f>SUM(G$3:G173)+J174</f>
        <v>0</v>
      </c>
      <c r="N174" s="19">
        <f t="shared" si="13"/>
        <v>6.3166929301664707</v>
      </c>
      <c r="O174" s="19">
        <f t="shared" si="14"/>
        <v>0.45351814772748206</v>
      </c>
      <c r="P174" s="19">
        <f t="shared" si="15"/>
        <v>0</v>
      </c>
      <c r="Q174" s="19">
        <f t="shared" si="16"/>
        <v>-1.6925527694734894</v>
      </c>
      <c r="R174" s="19">
        <f t="shared" si="17"/>
        <v>0</v>
      </c>
      <c r="S174" s="19">
        <f t="shared" si="18"/>
        <v>0</v>
      </c>
    </row>
    <row r="175" spans="1:19" x14ac:dyDescent="0.25">
      <c r="A175" s="26">
        <f>Wellpath!E175</f>
        <v>5160</v>
      </c>
      <c r="B175" s="22">
        <v>0</v>
      </c>
      <c r="C175" s="22">
        <v>0</v>
      </c>
      <c r="D175" s="22">
        <f>SIN(Wellpath!$O175) * (TAN(Dip) * SIN(Wellpath!$L175) * COS(Wellpath!$L175) - COS(Wellpath!$L175) * COS(Wellpath!$L175) * COS(Wellpath!$O175) - COS(Wellpath!$O175)) / 2</f>
        <v>0.45214085448829028</v>
      </c>
      <c r="E175" s="20">
        <f>Model!$W$18*((drdp!B175+drdp!K175)*'MSXY-TI2S'!$B175+(drdp!E175+drdp!N175)*'MSXY-TI2S'!$C175+(drdp!H175+drdp!Q175)*'MSXY-TI2S'!$D175)</f>
        <v>-1.9150888544642062E-2</v>
      </c>
      <c r="F175" s="20">
        <f>Model!$W$18*((drdp!C175+drdp!L175)*'MSXY-TI2S'!$B175+(drdp!F175+drdp!O175)*'MSXY-TI2S'!$C175+(drdp!I175+drdp!R175)*'MSXY-TI2S'!$D175)</f>
        <v>5.1314651198752781E-3</v>
      </c>
      <c r="G175" s="20">
        <f>Model!$W$18*((drdp!D175+drdp!M175)*'MSXY-TI2S'!$B175+(drdp!G175+drdp!P175)*'MSXY-TI2S'!$C175+(drdp!J175+drdp!S175)*'MSXY-TI2S'!$D175)</f>
        <v>0</v>
      </c>
      <c r="H175" s="18">
        <f>Model!$W$18*((drdp!B175)*'MSXY-TI2S'!$B175+(drdp!E175)*'MSXY-TI2S'!$C175+(drdp!H175)*'MSXY-TI2S'!$D175)</f>
        <v>-9.575444272321031E-3</v>
      </c>
      <c r="I175" s="18">
        <f>Model!$W$18*((drdp!C175)*'MSXY-TI2S'!$B175+(drdp!F175)*'MSXY-TI2S'!$C175+(drdp!I175)*'MSXY-TI2S'!$D175)</f>
        <v>2.565732559937639E-3</v>
      </c>
      <c r="J175" s="18">
        <f>Model!$W$18*((drdp!D175)*'MSXY-TI2S'!$B175+(drdp!G175)*'MSXY-TI2S'!$C175+(drdp!J175)*'MSXY-TI2S'!$D175)</f>
        <v>0</v>
      </c>
      <c r="K175" s="21">
        <f>SUM(E$3:E174)+H175</f>
        <v>-2.5331668142689989</v>
      </c>
      <c r="L175" s="21">
        <f>SUM(F$3:F174)+I175</f>
        <v>0.67876000217669863</v>
      </c>
      <c r="M175" s="21">
        <f>SUM(G$3:G174)+J175</f>
        <v>0</v>
      </c>
      <c r="N175" s="19">
        <f t="shared" si="13"/>
        <v>6.4169341089137486</v>
      </c>
      <c r="O175" s="19">
        <f t="shared" si="14"/>
        <v>0.46071514055491192</v>
      </c>
      <c r="P175" s="19">
        <f t="shared" si="15"/>
        <v>0</v>
      </c>
      <c r="Q175" s="19">
        <f t="shared" si="16"/>
        <v>-1.7194123123671665</v>
      </c>
      <c r="R175" s="19">
        <f t="shared" si="17"/>
        <v>0</v>
      </c>
      <c r="S175" s="19">
        <f t="shared" si="18"/>
        <v>0</v>
      </c>
    </row>
    <row r="176" spans="1:19" x14ac:dyDescent="0.25">
      <c r="A176" s="26">
        <f>Wellpath!E176</f>
        <v>5190</v>
      </c>
      <c r="B176" s="22">
        <v>0</v>
      </c>
      <c r="C176" s="22">
        <v>0</v>
      </c>
      <c r="D176" s="22">
        <f>SIN(Wellpath!$O176) * (TAN(Dip) * SIN(Wellpath!$L176) * COS(Wellpath!$L176) - COS(Wellpath!$L176) * COS(Wellpath!$L176) * COS(Wellpath!$O176) - COS(Wellpath!$O176)) / 2</f>
        <v>0.39970484211052965</v>
      </c>
      <c r="E176" s="20">
        <f>Model!$W$18*((drdp!B176+drdp!K176)*'MSXY-TI2S'!$B176+(drdp!E176+drdp!N176)*'MSXY-TI2S'!$C176+(drdp!H176+drdp!Q176)*'MSXY-TI2S'!$D176)</f>
        <v>-1.7301197451960338E-2</v>
      </c>
      <c r="F176" s="20">
        <f>Model!$W$18*((drdp!C176+drdp!L176)*'MSXY-TI2S'!$B176+(drdp!F176+drdp!O176)*'MSXY-TI2S'!$C176+(drdp!I176+drdp!R176)*'MSXY-TI2S'!$D176)</f>
        <v>4.6358418853441694E-3</v>
      </c>
      <c r="G176" s="20">
        <f>Model!$W$18*((drdp!D176+drdp!M176)*'MSXY-TI2S'!$B176+(drdp!G176+drdp!P176)*'MSXY-TI2S'!$C176+(drdp!J176+drdp!S176)*'MSXY-TI2S'!$D176)</f>
        <v>0</v>
      </c>
      <c r="H176" s="18">
        <f>Model!$W$18*((drdp!B176)*'MSXY-TI2S'!$B176+(drdp!E176)*'MSXY-TI2S'!$C176+(drdp!H176)*'MSXY-TI2S'!$D176)</f>
        <v>-8.650598725980169E-3</v>
      </c>
      <c r="I176" s="18">
        <f>Model!$W$18*((drdp!C176)*'MSXY-TI2S'!$B176+(drdp!F176)*'MSXY-TI2S'!$C176+(drdp!I176)*'MSXY-TI2S'!$D176)</f>
        <v>2.3179209426720847E-3</v>
      </c>
      <c r="J176" s="18">
        <f>Model!$W$18*((drdp!D176)*'MSXY-TI2S'!$B176+(drdp!G176)*'MSXY-TI2S'!$C176+(drdp!J176)*'MSXY-TI2S'!$D176)</f>
        <v>0</v>
      </c>
      <c r="K176" s="21">
        <f>SUM(E$3:E175)+H176</f>
        <v>-2.5513928572673001</v>
      </c>
      <c r="L176" s="21">
        <f>SUM(F$3:F175)+I176</f>
        <v>0.6836436556793084</v>
      </c>
      <c r="M176" s="21">
        <f>SUM(G$3:G175)+J176</f>
        <v>0</v>
      </c>
      <c r="N176" s="19">
        <f t="shared" si="13"/>
        <v>6.5096055121145975</v>
      </c>
      <c r="O176" s="19">
        <f t="shared" si="14"/>
        <v>0.46736864795056876</v>
      </c>
      <c r="P176" s="19">
        <f t="shared" si="15"/>
        <v>0</v>
      </c>
      <c r="Q176" s="19">
        <f t="shared" si="16"/>
        <v>-1.744243540016293</v>
      </c>
      <c r="R176" s="19">
        <f t="shared" si="17"/>
        <v>0</v>
      </c>
      <c r="S176" s="19">
        <f t="shared" si="18"/>
        <v>0</v>
      </c>
    </row>
    <row r="177" spans="1:19" x14ac:dyDescent="0.25">
      <c r="A177" s="26">
        <f>Wellpath!E177</f>
        <v>5220</v>
      </c>
      <c r="B177" s="22">
        <v>0</v>
      </c>
      <c r="C177" s="22">
        <v>0</v>
      </c>
      <c r="D177" s="22">
        <f>SIN(Wellpath!$O177) * (TAN(Dip) * SIN(Wellpath!$L177) * COS(Wellpath!$L177) - COS(Wellpath!$L177) * COS(Wellpath!$L177) * COS(Wellpath!$O177) - COS(Wellpath!$O177)) / 2</f>
        <v>0.34135047925313988</v>
      </c>
      <c r="E177" s="20">
        <f>Model!$W$18*((drdp!B177+drdp!K177)*'MSXY-TI2S'!$B177+(drdp!E177+drdp!N177)*'MSXY-TI2S'!$C177+(drdp!H177+drdp!Q177)*'MSXY-TI2S'!$D177)</f>
        <v>-1.5051918494123698E-2</v>
      </c>
      <c r="F177" s="20">
        <f>Model!$W$18*((drdp!C177+drdp!L177)*'MSXY-TI2S'!$B177+(drdp!F177+drdp!O177)*'MSXY-TI2S'!$C177+(drdp!I177+drdp!R177)*'MSXY-TI2S'!$D177)</f>
        <v>4.0331494050395251E-3</v>
      </c>
      <c r="G177" s="20">
        <f>Model!$W$18*((drdp!D177+drdp!M177)*'MSXY-TI2S'!$B177+(drdp!G177+drdp!P177)*'MSXY-TI2S'!$C177+(drdp!J177+drdp!S177)*'MSXY-TI2S'!$D177)</f>
        <v>0</v>
      </c>
      <c r="H177" s="18">
        <f>Model!$W$18*((drdp!B177)*'MSXY-TI2S'!$B177+(drdp!E177)*'MSXY-TI2S'!$C177+(drdp!H177)*'MSXY-TI2S'!$D177)</f>
        <v>-7.5259592470618489E-3</v>
      </c>
      <c r="I177" s="18">
        <f>Model!$W$18*((drdp!C177)*'MSXY-TI2S'!$B177+(drdp!F177)*'MSXY-TI2S'!$C177+(drdp!I177)*'MSXY-TI2S'!$D177)</f>
        <v>2.0165747025197626E-3</v>
      </c>
      <c r="J177" s="18">
        <f>Model!$W$18*((drdp!D177)*'MSXY-TI2S'!$B177+(drdp!G177)*'MSXY-TI2S'!$C177+(drdp!J177)*'MSXY-TI2S'!$D177)</f>
        <v>0</v>
      </c>
      <c r="K177" s="21">
        <f>SUM(E$3:E176)+H177</f>
        <v>-2.5675694152403423</v>
      </c>
      <c r="L177" s="21">
        <f>SUM(F$3:F176)+I177</f>
        <v>0.68797815132450024</v>
      </c>
      <c r="M177" s="21">
        <f>SUM(G$3:G176)+J177</f>
        <v>0</v>
      </c>
      <c r="N177" s="19">
        <f t="shared" si="13"/>
        <v>6.5924127020776337</v>
      </c>
      <c r="O177" s="19">
        <f t="shared" si="14"/>
        <v>0.47331393669987698</v>
      </c>
      <c r="P177" s="19">
        <f t="shared" si="15"/>
        <v>0</v>
      </c>
      <c r="Q177" s="19">
        <f t="shared" si="16"/>
        <v>-1.7664316596943788</v>
      </c>
      <c r="R177" s="19">
        <f t="shared" si="17"/>
        <v>0</v>
      </c>
      <c r="S177" s="19">
        <f t="shared" si="18"/>
        <v>0</v>
      </c>
    </row>
    <row r="178" spans="1:19" x14ac:dyDescent="0.25">
      <c r="A178" s="26">
        <f>Wellpath!E178</f>
        <v>5250</v>
      </c>
      <c r="B178" s="22">
        <v>0</v>
      </c>
      <c r="C178" s="22">
        <v>0</v>
      </c>
      <c r="D178" s="22">
        <f>SIN(Wellpath!$O178) * (TAN(Dip) * SIN(Wellpath!$L178) * COS(Wellpath!$L178) - COS(Wellpath!$L178) * COS(Wellpath!$L178) * COS(Wellpath!$O178) - COS(Wellpath!$O178)) / 2</f>
        <v>0.27771710852702242</v>
      </c>
      <c r="E178" s="20">
        <f>Model!$W$18*((drdp!B178+drdp!K178)*'MSXY-TI2S'!$B178+(drdp!E178+drdp!N178)*'MSXY-TI2S'!$C178+(drdp!H178+drdp!Q178)*'MSXY-TI2S'!$D178)</f>
        <v>-1.2437452309847613E-2</v>
      </c>
      <c r="F178" s="20">
        <f>Model!$W$18*((drdp!C178+drdp!L178)*'MSXY-TI2S'!$B178+(drdp!F178+drdp!O178)*'MSXY-TI2S'!$C178+(drdp!I178+drdp!R178)*'MSXY-TI2S'!$D178)</f>
        <v>3.3326053023242696E-3</v>
      </c>
      <c r="G178" s="20">
        <f>Model!$W$18*((drdp!D178+drdp!M178)*'MSXY-TI2S'!$B178+(drdp!G178+drdp!P178)*'MSXY-TI2S'!$C178+(drdp!J178+drdp!S178)*'MSXY-TI2S'!$D178)</f>
        <v>0</v>
      </c>
      <c r="H178" s="18">
        <f>Model!$W$18*((drdp!B178)*'MSXY-TI2S'!$B178+(drdp!E178)*'MSXY-TI2S'!$C178+(drdp!H178)*'MSXY-TI2S'!$D178)</f>
        <v>-6.2187261549238064E-3</v>
      </c>
      <c r="I178" s="18">
        <f>Model!$W$18*((drdp!C178)*'MSXY-TI2S'!$B178+(drdp!F178)*'MSXY-TI2S'!$C178+(drdp!I178)*'MSXY-TI2S'!$D178)</f>
        <v>1.6663026511621348E-3</v>
      </c>
      <c r="J178" s="18">
        <f>Model!$W$18*((drdp!D178)*'MSXY-TI2S'!$B178+(drdp!G178)*'MSXY-TI2S'!$C178+(drdp!J178)*'MSXY-TI2S'!$D178)</f>
        <v>0</v>
      </c>
      <c r="K178" s="21">
        <f>SUM(E$3:E177)+H178</f>
        <v>-2.5813141006423277</v>
      </c>
      <c r="L178" s="21">
        <f>SUM(F$3:F177)+I178</f>
        <v>0.69166102867818213</v>
      </c>
      <c r="M178" s="21">
        <f>SUM(G$3:G177)+J178</f>
        <v>0</v>
      </c>
      <c r="N178" s="19">
        <f t="shared" si="13"/>
        <v>6.6631824861749092</v>
      </c>
      <c r="O178" s="19">
        <f t="shared" si="14"/>
        <v>0.47839497859216107</v>
      </c>
      <c r="P178" s="19">
        <f t="shared" si="15"/>
        <v>0</v>
      </c>
      <c r="Q178" s="19">
        <f t="shared" si="16"/>
        <v>-1.7853943661917688</v>
      </c>
      <c r="R178" s="19">
        <f t="shared" si="17"/>
        <v>0</v>
      </c>
      <c r="S178" s="19">
        <f t="shared" si="18"/>
        <v>0</v>
      </c>
    </row>
    <row r="179" spans="1:19" x14ac:dyDescent="0.25">
      <c r="A179" s="26">
        <f>Wellpath!E179</f>
        <v>5280</v>
      </c>
      <c r="B179" s="22">
        <v>0</v>
      </c>
      <c r="C179" s="22">
        <v>0</v>
      </c>
      <c r="D179" s="22">
        <f>SIN(Wellpath!$O179) * (TAN(Dip) * SIN(Wellpath!$L179) * COS(Wellpath!$L179) - COS(Wellpath!$L179) * COS(Wellpath!$L179) * COS(Wellpath!$O179) - COS(Wellpath!$O179)) / 2</f>
        <v>0.20950191045799166</v>
      </c>
      <c r="E179" s="20">
        <f>Model!$W$18*((drdp!B179+drdp!K179)*'MSXY-TI2S'!$B179+(drdp!E179+drdp!N179)*'MSXY-TI2S'!$C179+(drdp!H179+drdp!Q179)*'MSXY-TI2S'!$D179)</f>
        <v>-9.5011767460525531E-3</v>
      </c>
      <c r="F179" s="20">
        <f>Model!$W$18*((drdp!C179+drdp!L179)*'MSXY-TI2S'!$B179+(drdp!F179+drdp!O179)*'MSXY-TI2S'!$C179+(drdp!I179+drdp!R179)*'MSXY-TI2S'!$D179)</f>
        <v>2.5458326362501438E-3</v>
      </c>
      <c r="G179" s="20">
        <f>Model!$W$18*((drdp!D179+drdp!M179)*'MSXY-TI2S'!$B179+(drdp!G179+drdp!P179)*'MSXY-TI2S'!$C179+(drdp!J179+drdp!S179)*'MSXY-TI2S'!$D179)</f>
        <v>0</v>
      </c>
      <c r="H179" s="18">
        <f>Model!$W$18*((drdp!B179)*'MSXY-TI2S'!$B179+(drdp!E179)*'MSXY-TI2S'!$C179+(drdp!H179)*'MSXY-TI2S'!$D179)</f>
        <v>-4.7505883730262766E-3</v>
      </c>
      <c r="I179" s="18">
        <f>Model!$W$18*((drdp!C179)*'MSXY-TI2S'!$B179+(drdp!F179)*'MSXY-TI2S'!$C179+(drdp!I179)*'MSXY-TI2S'!$D179)</f>
        <v>1.2729163181250719E-3</v>
      </c>
      <c r="J179" s="18">
        <f>Model!$W$18*((drdp!D179)*'MSXY-TI2S'!$B179+(drdp!G179)*'MSXY-TI2S'!$C179+(drdp!J179)*'MSXY-TI2S'!$D179)</f>
        <v>0</v>
      </c>
      <c r="K179" s="21">
        <f>SUM(E$3:E178)+H179</f>
        <v>-2.5922834151702778</v>
      </c>
      <c r="L179" s="21">
        <f>SUM(F$3:F178)+I179</f>
        <v>0.6946002476474693</v>
      </c>
      <c r="M179" s="21">
        <f>SUM(G$3:G178)+J179</f>
        <v>0</v>
      </c>
      <c r="N179" s="19">
        <f t="shared" si="13"/>
        <v>6.7199333045668794</v>
      </c>
      <c r="O179" s="19">
        <f t="shared" si="14"/>
        <v>0.48246950403192568</v>
      </c>
      <c r="P179" s="19">
        <f t="shared" si="15"/>
        <v>0</v>
      </c>
      <c r="Q179" s="19">
        <f t="shared" si="16"/>
        <v>-1.8006007021497024</v>
      </c>
      <c r="R179" s="19">
        <f t="shared" si="17"/>
        <v>0</v>
      </c>
      <c r="S179" s="19">
        <f t="shared" si="18"/>
        <v>0</v>
      </c>
    </row>
    <row r="180" spans="1:19" x14ac:dyDescent="0.25">
      <c r="A180" s="26">
        <f>Wellpath!E180</f>
        <v>5310</v>
      </c>
      <c r="B180" s="22">
        <v>0</v>
      </c>
      <c r="C180" s="22">
        <v>0</v>
      </c>
      <c r="D180" s="22">
        <f>SIN(Wellpath!$O180) * (TAN(Dip) * SIN(Wellpath!$L180) * COS(Wellpath!$L180) - COS(Wellpath!$L180) * COS(Wellpath!$L180) * COS(Wellpath!$O180) - COS(Wellpath!$O180)) / 2</f>
        <v>0.13745226503103938</v>
      </c>
      <c r="E180" s="20">
        <f>Model!$W$18*((drdp!B180+drdp!K180)*'MSXY-TI2S'!$B180+(drdp!E180+drdp!N180)*'MSXY-TI2S'!$C180+(drdp!H180+drdp!Q180)*'MSXY-TI2S'!$D180)</f>
        <v>-6.2944363080749879E-3</v>
      </c>
      <c r="F180" s="20">
        <f>Model!$W$18*((drdp!C180+drdp!L180)*'MSXY-TI2S'!$B180+(drdp!F180+drdp!O180)*'MSXY-TI2S'!$C180+(drdp!I180+drdp!R180)*'MSXY-TI2S'!$D180)</f>
        <v>1.6865891255578302E-3</v>
      </c>
      <c r="G180" s="20">
        <f>Model!$W$18*((drdp!D180+drdp!M180)*'MSXY-TI2S'!$B180+(drdp!G180+drdp!P180)*'MSXY-TI2S'!$C180+(drdp!J180+drdp!S180)*'MSXY-TI2S'!$D180)</f>
        <v>0</v>
      </c>
      <c r="H180" s="18">
        <f>Model!$W$18*((drdp!B180)*'MSXY-TI2S'!$B180+(drdp!E180)*'MSXY-TI2S'!$C180+(drdp!H180)*'MSXY-TI2S'!$D180)</f>
        <v>-3.1472181540374939E-3</v>
      </c>
      <c r="I180" s="18">
        <f>Model!$W$18*((drdp!C180)*'MSXY-TI2S'!$B180+(drdp!F180)*'MSXY-TI2S'!$C180+(drdp!I180)*'MSXY-TI2S'!$D180)</f>
        <v>8.4329456277891512E-4</v>
      </c>
      <c r="J180" s="18">
        <f>Model!$W$18*((drdp!D180)*'MSXY-TI2S'!$B180+(drdp!G180)*'MSXY-TI2S'!$C180+(drdp!J180)*'MSXY-TI2S'!$D180)</f>
        <v>0</v>
      </c>
      <c r="K180" s="21">
        <f>SUM(E$3:E179)+H180</f>
        <v>-2.6001812216973414</v>
      </c>
      <c r="L180" s="21">
        <f>SUM(F$3:F179)+I180</f>
        <v>0.69671645852837327</v>
      </c>
      <c r="M180" s="21">
        <f>SUM(G$3:G179)+J180</f>
        <v>0</v>
      </c>
      <c r="N180" s="19">
        <f t="shared" si="13"/>
        <v>6.7609423856674793</v>
      </c>
      <c r="O180" s="19">
        <f t="shared" si="14"/>
        <v>0.48541382358431845</v>
      </c>
      <c r="P180" s="19">
        <f t="shared" si="15"/>
        <v>0</v>
      </c>
      <c r="Q180" s="19">
        <f t="shared" si="16"/>
        <v>-1.8115890523129508</v>
      </c>
      <c r="R180" s="19">
        <f t="shared" si="17"/>
        <v>0</v>
      </c>
      <c r="S180" s="19">
        <f t="shared" si="18"/>
        <v>0</v>
      </c>
    </row>
    <row r="181" spans="1:19" x14ac:dyDescent="0.25">
      <c r="A181" s="26">
        <f>Wellpath!E181</f>
        <v>5340</v>
      </c>
      <c r="B181" s="22">
        <v>0</v>
      </c>
      <c r="C181" s="22">
        <v>0</v>
      </c>
      <c r="D181" s="22">
        <f>SIN(Wellpath!$O181) * (TAN(Dip) * SIN(Wellpath!$L181) * COS(Wellpath!$L181) - COS(Wellpath!$L181) * COS(Wellpath!$L181) * COS(Wellpath!$O181) - COS(Wellpath!$O181)) / 2</f>
        <v>6.2357563238820947E-2</v>
      </c>
      <c r="E181" s="20">
        <f>Model!$W$18*((drdp!B181+drdp!K181)*'MSXY-TI2S'!$B181+(drdp!E181+drdp!N181)*'MSXY-TI2S'!$C181+(drdp!H181+drdp!Q181)*'MSXY-TI2S'!$D181)</f>
        <v>-2.8753353274255712E-3</v>
      </c>
      <c r="F181" s="20">
        <f>Model!$W$18*((drdp!C181+drdp!L181)*'MSXY-TI2S'!$B181+(drdp!F181+drdp!O181)*'MSXY-TI2S'!$C181+(drdp!I181+drdp!R181)*'MSXY-TI2S'!$D181)</f>
        <v>7.7044377895235942E-4</v>
      </c>
      <c r="G181" s="20">
        <f>Model!$W$18*((drdp!D181+drdp!M181)*'MSXY-TI2S'!$B181+(drdp!G181+drdp!P181)*'MSXY-TI2S'!$C181+(drdp!J181+drdp!S181)*'MSXY-TI2S'!$D181)</f>
        <v>0</v>
      </c>
      <c r="H181" s="18">
        <f>Model!$W$18*((drdp!B181)*'MSXY-TI2S'!$B181+(drdp!E181)*'MSXY-TI2S'!$C181+(drdp!H181)*'MSXY-TI2S'!$D181)</f>
        <v>-1.4376676637127856E-3</v>
      </c>
      <c r="I181" s="18">
        <f>Model!$W$18*((drdp!C181)*'MSXY-TI2S'!$B181+(drdp!F181)*'MSXY-TI2S'!$C181+(drdp!I181)*'MSXY-TI2S'!$D181)</f>
        <v>3.8522188947617971E-4</v>
      </c>
      <c r="J181" s="18">
        <f>Model!$W$18*((drdp!D181)*'MSXY-TI2S'!$B181+(drdp!G181)*'MSXY-TI2S'!$C181+(drdp!J181)*'MSXY-TI2S'!$D181)</f>
        <v>0</v>
      </c>
      <c r="K181" s="21">
        <f>SUM(E$3:E180)+H181</f>
        <v>-2.6047661075150921</v>
      </c>
      <c r="L181" s="21">
        <f>SUM(F$3:F180)+I181</f>
        <v>0.69794497498062846</v>
      </c>
      <c r="M181" s="21">
        <f>SUM(G$3:G180)+J181</f>
        <v>0</v>
      </c>
      <c r="N181" s="19">
        <f t="shared" si="13"/>
        <v>6.784806474859324</v>
      </c>
      <c r="O181" s="19">
        <f t="shared" si="14"/>
        <v>0.4871271881007101</v>
      </c>
      <c r="P181" s="19">
        <f t="shared" si="15"/>
        <v>0</v>
      </c>
      <c r="Q181" s="19">
        <f t="shared" si="16"/>
        <v>-1.8179834157400099</v>
      </c>
      <c r="R181" s="19">
        <f t="shared" si="17"/>
        <v>0</v>
      </c>
      <c r="S181" s="19">
        <f t="shared" si="18"/>
        <v>0</v>
      </c>
    </row>
    <row r="182" spans="1:19" x14ac:dyDescent="0.25">
      <c r="A182" s="26">
        <f>Wellpath!E182</f>
        <v>5370</v>
      </c>
      <c r="B182" s="22">
        <v>0</v>
      </c>
      <c r="C182" s="22">
        <v>0</v>
      </c>
      <c r="D182" s="22">
        <f>SIN(Wellpath!$O182) * (TAN(Dip) * SIN(Wellpath!$L182) * COS(Wellpath!$L182) - COS(Wellpath!$L182) * COS(Wellpath!$L182) * COS(Wellpath!$O182) - COS(Wellpath!$O182)) / 2</f>
        <v>-1.4959441651250903E-2</v>
      </c>
      <c r="E182" s="20">
        <f>Model!$W$18*((drdp!B182+drdp!K182)*'MSXY-TI2S'!$B182+(drdp!E182+drdp!N182)*'MSXY-TI2S'!$C182+(drdp!H182+drdp!Q182)*'MSXY-TI2S'!$D182)</f>
        <v>6.9263559412914555E-4</v>
      </c>
      <c r="F182" s="20">
        <f>Model!$W$18*((drdp!C182+drdp!L182)*'MSXY-TI2S'!$B182+(drdp!F182+drdp!O182)*'MSXY-TI2S'!$C182+(drdp!I182+drdp!R182)*'MSXY-TI2S'!$D182)</f>
        <v>-1.8559114809595543E-4</v>
      </c>
      <c r="G182" s="20">
        <f>Model!$W$18*((drdp!D182+drdp!M182)*'MSXY-TI2S'!$B182+(drdp!G182+drdp!P182)*'MSXY-TI2S'!$C182+(drdp!J182+drdp!S182)*'MSXY-TI2S'!$D182)</f>
        <v>0</v>
      </c>
      <c r="H182" s="18">
        <f>Model!$W$18*((drdp!B182)*'MSXY-TI2S'!$B182+(drdp!E182)*'MSXY-TI2S'!$C182+(drdp!H182)*'MSXY-TI2S'!$D182)</f>
        <v>3.4631779706457278E-4</v>
      </c>
      <c r="I182" s="18">
        <f>Model!$W$18*((drdp!C182)*'MSXY-TI2S'!$B182+(drdp!F182)*'MSXY-TI2S'!$C182+(drdp!I182)*'MSXY-TI2S'!$D182)</f>
        <v>-9.2795574047977713E-5</v>
      </c>
      <c r="J182" s="18">
        <f>Model!$W$18*((drdp!D182)*'MSXY-TI2S'!$B182+(drdp!G182)*'MSXY-TI2S'!$C182+(drdp!J182)*'MSXY-TI2S'!$D182)</f>
        <v>0</v>
      </c>
      <c r="K182" s="21">
        <f>SUM(E$3:E181)+H182</f>
        <v>-2.6058574573817403</v>
      </c>
      <c r="L182" s="21">
        <f>SUM(F$3:F181)+I182</f>
        <v>0.69823740129605671</v>
      </c>
      <c r="M182" s="21">
        <f>SUM(G$3:G181)+J182</f>
        <v>0</v>
      </c>
      <c r="N182" s="19">
        <f t="shared" si="13"/>
        <v>6.7904930881920285</v>
      </c>
      <c r="O182" s="19">
        <f t="shared" si="14"/>
        <v>0.48753546856867053</v>
      </c>
      <c r="P182" s="19">
        <f t="shared" si="15"/>
        <v>0</v>
      </c>
      <c r="Q182" s="19">
        <f t="shared" si="16"/>
        <v>-1.8195071391901763</v>
      </c>
      <c r="R182" s="19">
        <f t="shared" si="17"/>
        <v>0</v>
      </c>
      <c r="S182" s="19">
        <f t="shared" si="18"/>
        <v>0</v>
      </c>
    </row>
    <row r="183" spans="1:19" x14ac:dyDescent="0.25">
      <c r="A183" s="26">
        <f>Wellpath!E183</f>
        <v>5400</v>
      </c>
      <c r="B183" s="22">
        <v>0</v>
      </c>
      <c r="C183" s="22">
        <v>0</v>
      </c>
      <c r="D183" s="22">
        <f>SIN(Wellpath!$O183) * (TAN(Dip) * SIN(Wellpath!$L183) * COS(Wellpath!$L183) - COS(Wellpath!$L183) * COS(Wellpath!$L183) * COS(Wellpath!$O183) - COS(Wellpath!$O183)) / 2</f>
        <v>-9.3651648353977851E-2</v>
      </c>
      <c r="E183" s="20">
        <f>Model!$W$18*((drdp!B183+drdp!K183)*'MSXY-TI2S'!$B183+(drdp!E183+drdp!N183)*'MSXY-TI2S'!$C183+(drdp!H183+drdp!Q183)*'MSXY-TI2S'!$D183)</f>
        <v>4.3421061993431679E-3</v>
      </c>
      <c r="F183" s="20">
        <f>Model!$W$18*((drdp!C183+drdp!L183)*'MSXY-TI2S'!$B183+(drdp!F183+drdp!O183)*'MSXY-TI2S'!$C183+(drdp!I183+drdp!R183)*'MSXY-TI2S'!$D183)</f>
        <v>-1.1634638495641731E-3</v>
      </c>
      <c r="G183" s="20">
        <f>Model!$W$18*((drdp!D183+drdp!M183)*'MSXY-TI2S'!$B183+(drdp!G183+drdp!P183)*'MSXY-TI2S'!$C183+(drdp!J183+drdp!S183)*'MSXY-TI2S'!$D183)</f>
        <v>0</v>
      </c>
      <c r="H183" s="18">
        <f>Model!$W$18*((drdp!B183)*'MSXY-TI2S'!$B183+(drdp!E183)*'MSXY-TI2S'!$C183+(drdp!H183)*'MSXY-TI2S'!$D183)</f>
        <v>2.171053099671584E-3</v>
      </c>
      <c r="I183" s="18">
        <f>Model!$W$18*((drdp!C183)*'MSXY-TI2S'!$B183+(drdp!F183)*'MSXY-TI2S'!$C183+(drdp!I183)*'MSXY-TI2S'!$D183)</f>
        <v>-5.8173192478208657E-4</v>
      </c>
      <c r="J183" s="18">
        <f>Model!$W$18*((drdp!D183)*'MSXY-TI2S'!$B183+(drdp!G183)*'MSXY-TI2S'!$C183+(drdp!J183)*'MSXY-TI2S'!$D183)</f>
        <v>0</v>
      </c>
      <c r="K183" s="21">
        <f>SUM(E$3:E182)+H183</f>
        <v>-2.6033400864850043</v>
      </c>
      <c r="L183" s="21">
        <f>SUM(F$3:F182)+I183</f>
        <v>0.6975628737972267</v>
      </c>
      <c r="M183" s="21">
        <f>SUM(G$3:G182)+J183</f>
        <v>0</v>
      </c>
      <c r="N183" s="19">
        <f t="shared" si="13"/>
        <v>6.7773796058997497</v>
      </c>
      <c r="O183" s="19">
        <f t="shared" si="14"/>
        <v>0.48659396290024565</v>
      </c>
      <c r="P183" s="19">
        <f t="shared" si="15"/>
        <v>0</v>
      </c>
      <c r="Q183" s="19">
        <f t="shared" si="16"/>
        <v>-1.8159933922000002</v>
      </c>
      <c r="R183" s="19">
        <f t="shared" si="17"/>
        <v>0</v>
      </c>
      <c r="S183" s="19">
        <f t="shared" si="18"/>
        <v>0</v>
      </c>
    </row>
    <row r="184" spans="1:19" x14ac:dyDescent="0.25">
      <c r="A184" s="26">
        <f>Wellpath!E184</f>
        <v>5430</v>
      </c>
      <c r="B184" s="22">
        <v>0</v>
      </c>
      <c r="C184" s="22">
        <v>0</v>
      </c>
      <c r="D184" s="22">
        <f>SIN(Wellpath!$O184) * (TAN(Dip) * SIN(Wellpath!$L184) * COS(Wellpath!$L184) - COS(Wellpath!$L184) * COS(Wellpath!$L184) * COS(Wellpath!$O184) - COS(Wellpath!$O184)) / 2</f>
        <v>-9.3651648353977851E-2</v>
      </c>
      <c r="E184" s="20">
        <f>Model!$W$18*((drdp!B184+drdp!K184)*'MSXY-TI2S'!$B184+(drdp!E184+drdp!N184)*'MSXY-TI2S'!$C184+(drdp!H184+drdp!Q184)*'MSXY-TI2S'!$D184)</f>
        <v>4.3421061993431679E-3</v>
      </c>
      <c r="F184" s="20">
        <f>Model!$W$18*((drdp!C184+drdp!L184)*'MSXY-TI2S'!$B184+(drdp!F184+drdp!O184)*'MSXY-TI2S'!$C184+(drdp!I184+drdp!R184)*'MSXY-TI2S'!$D184)</f>
        <v>-1.1634638495641731E-3</v>
      </c>
      <c r="G184" s="20">
        <f>Model!$W$18*((drdp!D184+drdp!M184)*'MSXY-TI2S'!$B184+(drdp!G184+drdp!P184)*'MSXY-TI2S'!$C184+(drdp!J184+drdp!S184)*'MSXY-TI2S'!$D184)</f>
        <v>0</v>
      </c>
      <c r="H184" s="18">
        <f>Model!$W$18*((drdp!B184)*'MSXY-TI2S'!$B184+(drdp!E184)*'MSXY-TI2S'!$C184+(drdp!H184)*'MSXY-TI2S'!$D184)</f>
        <v>2.171053099671584E-3</v>
      </c>
      <c r="I184" s="18">
        <f>Model!$W$18*((drdp!C184)*'MSXY-TI2S'!$B184+(drdp!F184)*'MSXY-TI2S'!$C184+(drdp!I184)*'MSXY-TI2S'!$D184)</f>
        <v>-5.8173192478208657E-4</v>
      </c>
      <c r="J184" s="18">
        <f>Model!$W$18*((drdp!D184)*'MSXY-TI2S'!$B184+(drdp!G184)*'MSXY-TI2S'!$C184+(drdp!J184)*'MSXY-TI2S'!$D184)</f>
        <v>0</v>
      </c>
      <c r="K184" s="21">
        <f>SUM(E$3:E183)+H184</f>
        <v>-2.5989979802856609</v>
      </c>
      <c r="L184" s="21">
        <f>SUM(F$3:F183)+I184</f>
        <v>0.69639940994766247</v>
      </c>
      <c r="M184" s="21">
        <f>SUM(G$3:G183)+J184</f>
        <v>0</v>
      </c>
      <c r="N184" s="19">
        <f t="shared" si="13"/>
        <v>6.7547905015289444</v>
      </c>
      <c r="O184" s="19">
        <f t="shared" si="14"/>
        <v>0.48497213817545243</v>
      </c>
      <c r="P184" s="19">
        <f t="shared" si="15"/>
        <v>0</v>
      </c>
      <c r="Q184" s="19">
        <f t="shared" si="16"/>
        <v>-1.8099406599261008</v>
      </c>
      <c r="R184" s="19">
        <f t="shared" si="17"/>
        <v>0</v>
      </c>
      <c r="S184" s="19">
        <f t="shared" si="18"/>
        <v>0</v>
      </c>
    </row>
    <row r="185" spans="1:19" x14ac:dyDescent="0.25">
      <c r="A185" s="26">
        <f>Wellpath!E185</f>
        <v>5460</v>
      </c>
      <c r="B185" s="22">
        <v>0</v>
      </c>
      <c r="C185" s="22">
        <v>0</v>
      </c>
      <c r="D185" s="22">
        <f>SIN(Wellpath!$O185) * (TAN(Dip) * SIN(Wellpath!$L185) * COS(Wellpath!$L185) - COS(Wellpath!$L185) * COS(Wellpath!$L185) * COS(Wellpath!$O185) - COS(Wellpath!$O185)) / 2</f>
        <v>-9.3651648353977851E-2</v>
      </c>
      <c r="E185" s="20">
        <f>Model!$W$18*((drdp!B185+drdp!K185)*'MSXY-TI2S'!$B185+(drdp!E185+drdp!N185)*'MSXY-TI2S'!$C185+(drdp!H185+drdp!Q185)*'MSXY-TI2S'!$D185)</f>
        <v>4.3421061993431679E-3</v>
      </c>
      <c r="F185" s="20">
        <f>Model!$W$18*((drdp!C185+drdp!L185)*'MSXY-TI2S'!$B185+(drdp!F185+drdp!O185)*'MSXY-TI2S'!$C185+(drdp!I185+drdp!R185)*'MSXY-TI2S'!$D185)</f>
        <v>-1.1634638495641731E-3</v>
      </c>
      <c r="G185" s="20">
        <f>Model!$W$18*((drdp!D185+drdp!M185)*'MSXY-TI2S'!$B185+(drdp!G185+drdp!P185)*'MSXY-TI2S'!$C185+(drdp!J185+drdp!S185)*'MSXY-TI2S'!$D185)</f>
        <v>0</v>
      </c>
      <c r="H185" s="18">
        <f>Model!$W$18*((drdp!B185)*'MSXY-TI2S'!$B185+(drdp!E185)*'MSXY-TI2S'!$C185+(drdp!H185)*'MSXY-TI2S'!$D185)</f>
        <v>2.171053099671584E-3</v>
      </c>
      <c r="I185" s="18">
        <f>Model!$W$18*((drdp!C185)*'MSXY-TI2S'!$B185+(drdp!F185)*'MSXY-TI2S'!$C185+(drdp!I185)*'MSXY-TI2S'!$D185)</f>
        <v>-5.8173192478208657E-4</v>
      </c>
      <c r="J185" s="18">
        <f>Model!$W$18*((drdp!D185)*'MSXY-TI2S'!$B185+(drdp!G185)*'MSXY-TI2S'!$C185+(drdp!J185)*'MSXY-TI2S'!$D185)</f>
        <v>0</v>
      </c>
      <c r="K185" s="21">
        <f>SUM(E$3:E184)+H185</f>
        <v>-2.5946558740863175</v>
      </c>
      <c r="L185" s="21">
        <f>SUM(F$3:F184)+I185</f>
        <v>0.69523594609809825</v>
      </c>
      <c r="M185" s="21">
        <f>SUM(G$3:G184)+J185</f>
        <v>0</v>
      </c>
      <c r="N185" s="19">
        <f t="shared" si="13"/>
        <v>6.732239104930632</v>
      </c>
      <c r="O185" s="19">
        <f t="shared" si="14"/>
        <v>0.48335302074691777</v>
      </c>
      <c r="P185" s="19">
        <f t="shared" si="15"/>
        <v>0</v>
      </c>
      <c r="Q185" s="19">
        <f t="shared" si="16"/>
        <v>-1.8038980314193891</v>
      </c>
      <c r="R185" s="19">
        <f t="shared" si="17"/>
        <v>0</v>
      </c>
      <c r="S185" s="19">
        <f t="shared" si="18"/>
        <v>0</v>
      </c>
    </row>
    <row r="186" spans="1:19" x14ac:dyDescent="0.25">
      <c r="A186" s="26">
        <f>Wellpath!E186</f>
        <v>5490</v>
      </c>
      <c r="B186" s="22">
        <v>0</v>
      </c>
      <c r="C186" s="22">
        <v>0</v>
      </c>
      <c r="D186" s="22">
        <f>SIN(Wellpath!$O186) * (TAN(Dip) * SIN(Wellpath!$L186) * COS(Wellpath!$L186) - COS(Wellpath!$L186) * COS(Wellpath!$L186) * COS(Wellpath!$O186) - COS(Wellpath!$O186)) / 2</f>
        <v>-9.3651648353977851E-2</v>
      </c>
      <c r="E186" s="20">
        <f>Model!$W$18*((drdp!B186+drdp!K186)*'MSXY-TI2S'!$B186+(drdp!E186+drdp!N186)*'MSXY-TI2S'!$C186+(drdp!H186+drdp!Q186)*'MSXY-TI2S'!$D186)</f>
        <v>4.3421061993431679E-3</v>
      </c>
      <c r="F186" s="20">
        <f>Model!$W$18*((drdp!C186+drdp!L186)*'MSXY-TI2S'!$B186+(drdp!F186+drdp!O186)*'MSXY-TI2S'!$C186+(drdp!I186+drdp!R186)*'MSXY-TI2S'!$D186)</f>
        <v>-1.1634638495641731E-3</v>
      </c>
      <c r="G186" s="20">
        <f>Model!$W$18*((drdp!D186+drdp!M186)*'MSXY-TI2S'!$B186+(drdp!G186+drdp!P186)*'MSXY-TI2S'!$C186+(drdp!J186+drdp!S186)*'MSXY-TI2S'!$D186)</f>
        <v>0</v>
      </c>
      <c r="H186" s="18">
        <f>Model!$W$18*((drdp!B186)*'MSXY-TI2S'!$B186+(drdp!E186)*'MSXY-TI2S'!$C186+(drdp!H186)*'MSXY-TI2S'!$D186)</f>
        <v>2.171053099671584E-3</v>
      </c>
      <c r="I186" s="18">
        <f>Model!$W$18*((drdp!C186)*'MSXY-TI2S'!$B186+(drdp!F186)*'MSXY-TI2S'!$C186+(drdp!I186)*'MSXY-TI2S'!$D186)</f>
        <v>-5.8173192478208657E-4</v>
      </c>
      <c r="J186" s="18">
        <f>Model!$W$18*((drdp!D186)*'MSXY-TI2S'!$B186+(drdp!G186)*'MSXY-TI2S'!$C186+(drdp!J186)*'MSXY-TI2S'!$D186)</f>
        <v>0</v>
      </c>
      <c r="K186" s="21">
        <f>SUM(E$3:E185)+H186</f>
        <v>-2.5903137678869741</v>
      </c>
      <c r="L186" s="21">
        <f>SUM(F$3:F185)+I186</f>
        <v>0.69407248224853402</v>
      </c>
      <c r="M186" s="21">
        <f>SUM(G$3:G185)+J186</f>
        <v>0</v>
      </c>
      <c r="N186" s="19">
        <f t="shared" si="13"/>
        <v>6.7097254161048125</v>
      </c>
      <c r="O186" s="19">
        <f t="shared" si="14"/>
        <v>0.48173661061464157</v>
      </c>
      <c r="P186" s="19">
        <f t="shared" si="15"/>
        <v>0</v>
      </c>
      <c r="Q186" s="19">
        <f t="shared" si="16"/>
        <v>-1.797865506679865</v>
      </c>
      <c r="R186" s="19">
        <f t="shared" si="17"/>
        <v>0</v>
      </c>
      <c r="S186" s="19">
        <f t="shared" si="18"/>
        <v>0</v>
      </c>
    </row>
    <row r="187" spans="1:19" x14ac:dyDescent="0.25">
      <c r="A187" s="26">
        <f>Wellpath!E187</f>
        <v>5520</v>
      </c>
      <c r="B187" s="22">
        <v>0</v>
      </c>
      <c r="C187" s="22">
        <v>0</v>
      </c>
      <c r="D187" s="22">
        <f>SIN(Wellpath!$O187) * (TAN(Dip) * SIN(Wellpath!$L187) * COS(Wellpath!$L187) - COS(Wellpath!$L187) * COS(Wellpath!$L187) * COS(Wellpath!$O187) - COS(Wellpath!$O187)) / 2</f>
        <v>-9.3651648353977851E-2</v>
      </c>
      <c r="E187" s="20">
        <f>Model!$W$18*((drdp!B187+drdp!K187)*'MSXY-TI2S'!$B187+(drdp!E187+drdp!N187)*'MSXY-TI2S'!$C187+(drdp!H187+drdp!Q187)*'MSXY-TI2S'!$D187)</f>
        <v>4.3421061993431679E-3</v>
      </c>
      <c r="F187" s="20">
        <f>Model!$W$18*((drdp!C187+drdp!L187)*'MSXY-TI2S'!$B187+(drdp!F187+drdp!O187)*'MSXY-TI2S'!$C187+(drdp!I187+drdp!R187)*'MSXY-TI2S'!$D187)</f>
        <v>-1.1634638495641731E-3</v>
      </c>
      <c r="G187" s="20">
        <f>Model!$W$18*((drdp!D187+drdp!M187)*'MSXY-TI2S'!$B187+(drdp!G187+drdp!P187)*'MSXY-TI2S'!$C187+(drdp!J187+drdp!S187)*'MSXY-TI2S'!$D187)</f>
        <v>0</v>
      </c>
      <c r="H187" s="18">
        <f>Model!$W$18*((drdp!B187)*'MSXY-TI2S'!$B187+(drdp!E187)*'MSXY-TI2S'!$C187+(drdp!H187)*'MSXY-TI2S'!$D187)</f>
        <v>2.171053099671584E-3</v>
      </c>
      <c r="I187" s="18">
        <f>Model!$W$18*((drdp!C187)*'MSXY-TI2S'!$B187+(drdp!F187)*'MSXY-TI2S'!$C187+(drdp!I187)*'MSXY-TI2S'!$D187)</f>
        <v>-5.8173192478208657E-4</v>
      </c>
      <c r="J187" s="18">
        <f>Model!$W$18*((drdp!D187)*'MSXY-TI2S'!$B187+(drdp!G187)*'MSXY-TI2S'!$C187+(drdp!J187)*'MSXY-TI2S'!$D187)</f>
        <v>0</v>
      </c>
      <c r="K187" s="21">
        <f>SUM(E$3:E186)+H187</f>
        <v>-2.5859716616876307</v>
      </c>
      <c r="L187" s="21">
        <f>SUM(F$3:F186)+I187</f>
        <v>0.69290901839896979</v>
      </c>
      <c r="M187" s="21">
        <f>SUM(G$3:G186)+J187</f>
        <v>0</v>
      </c>
      <c r="N187" s="19">
        <f t="shared" si="13"/>
        <v>6.6872494350514859</v>
      </c>
      <c r="O187" s="19">
        <f t="shared" si="14"/>
        <v>0.48012290777862388</v>
      </c>
      <c r="P187" s="19">
        <f t="shared" si="15"/>
        <v>0</v>
      </c>
      <c r="Q187" s="19">
        <f t="shared" si="16"/>
        <v>-1.7918430857075289</v>
      </c>
      <c r="R187" s="19">
        <f t="shared" si="17"/>
        <v>0</v>
      </c>
      <c r="S187" s="19">
        <f t="shared" si="18"/>
        <v>0</v>
      </c>
    </row>
    <row r="188" spans="1:19" x14ac:dyDescent="0.25">
      <c r="A188" s="26">
        <f>Wellpath!E188</f>
        <v>5550</v>
      </c>
      <c r="B188" s="22">
        <v>0</v>
      </c>
      <c r="C188" s="22">
        <v>0</v>
      </c>
      <c r="D188" s="22">
        <f>SIN(Wellpath!$O188) * (TAN(Dip) * SIN(Wellpath!$L188) * COS(Wellpath!$L188) - COS(Wellpath!$L188) * COS(Wellpath!$L188) * COS(Wellpath!$O188) - COS(Wellpath!$O188)) / 2</f>
        <v>-9.3651648353977851E-2</v>
      </c>
      <c r="E188" s="20">
        <f>Model!$W$18*((drdp!B188+drdp!K188)*'MSXY-TI2S'!$B188+(drdp!E188+drdp!N188)*'MSXY-TI2S'!$C188+(drdp!H188+drdp!Q188)*'MSXY-TI2S'!$D188)</f>
        <v>4.3421061993431679E-3</v>
      </c>
      <c r="F188" s="20">
        <f>Model!$W$18*((drdp!C188+drdp!L188)*'MSXY-TI2S'!$B188+(drdp!F188+drdp!O188)*'MSXY-TI2S'!$C188+(drdp!I188+drdp!R188)*'MSXY-TI2S'!$D188)</f>
        <v>-1.1634638495641731E-3</v>
      </c>
      <c r="G188" s="20">
        <f>Model!$W$18*((drdp!D188+drdp!M188)*'MSXY-TI2S'!$B188+(drdp!G188+drdp!P188)*'MSXY-TI2S'!$C188+(drdp!J188+drdp!S188)*'MSXY-TI2S'!$D188)</f>
        <v>0</v>
      </c>
      <c r="H188" s="18">
        <f>Model!$W$18*((drdp!B188)*'MSXY-TI2S'!$B188+(drdp!E188)*'MSXY-TI2S'!$C188+(drdp!H188)*'MSXY-TI2S'!$D188)</f>
        <v>2.171053099671584E-3</v>
      </c>
      <c r="I188" s="18">
        <f>Model!$W$18*((drdp!C188)*'MSXY-TI2S'!$B188+(drdp!F188)*'MSXY-TI2S'!$C188+(drdp!I188)*'MSXY-TI2S'!$D188)</f>
        <v>-5.8173192478208657E-4</v>
      </c>
      <c r="J188" s="18">
        <f>Model!$W$18*((drdp!D188)*'MSXY-TI2S'!$B188+(drdp!G188)*'MSXY-TI2S'!$C188+(drdp!J188)*'MSXY-TI2S'!$D188)</f>
        <v>0</v>
      </c>
      <c r="K188" s="21">
        <f>SUM(E$3:E187)+H188</f>
        <v>-2.5816295554882873</v>
      </c>
      <c r="L188" s="21">
        <f>SUM(F$3:F187)+I188</f>
        <v>0.69174555454940556</v>
      </c>
      <c r="M188" s="21">
        <f>SUM(G$3:G187)+J188</f>
        <v>0</v>
      </c>
      <c r="N188" s="19">
        <f t="shared" si="13"/>
        <v>6.6648111617706522</v>
      </c>
      <c r="O188" s="19">
        <f t="shared" si="14"/>
        <v>0.47851191223886463</v>
      </c>
      <c r="P188" s="19">
        <f t="shared" si="15"/>
        <v>0</v>
      </c>
      <c r="Q188" s="19">
        <f t="shared" si="16"/>
        <v>-1.7858307685023806</v>
      </c>
      <c r="R188" s="19">
        <f t="shared" si="17"/>
        <v>0</v>
      </c>
      <c r="S188" s="19">
        <f t="shared" si="18"/>
        <v>0</v>
      </c>
    </row>
    <row r="189" spans="1:19" x14ac:dyDescent="0.25">
      <c r="A189" s="26">
        <f>Wellpath!E189</f>
        <v>5580</v>
      </c>
      <c r="B189" s="22">
        <v>0</v>
      </c>
      <c r="C189" s="22">
        <v>0</v>
      </c>
      <c r="D189" s="22">
        <f>SIN(Wellpath!$O189) * (TAN(Dip) * SIN(Wellpath!$L189) * COS(Wellpath!$L189) - COS(Wellpath!$L189) * COS(Wellpath!$L189) * COS(Wellpath!$O189) - COS(Wellpath!$O189)) / 2</f>
        <v>-9.3651648353977851E-2</v>
      </c>
      <c r="E189" s="20">
        <f>Model!$W$18*((drdp!B189+drdp!K189)*'MSXY-TI2S'!$B189+(drdp!E189+drdp!N189)*'MSXY-TI2S'!$C189+(drdp!H189+drdp!Q189)*'MSXY-TI2S'!$D189)</f>
        <v>4.3421061993431679E-3</v>
      </c>
      <c r="F189" s="20">
        <f>Model!$W$18*((drdp!C189+drdp!L189)*'MSXY-TI2S'!$B189+(drdp!F189+drdp!O189)*'MSXY-TI2S'!$C189+(drdp!I189+drdp!R189)*'MSXY-TI2S'!$D189)</f>
        <v>-1.1634638495641731E-3</v>
      </c>
      <c r="G189" s="20">
        <f>Model!$W$18*((drdp!D189+drdp!M189)*'MSXY-TI2S'!$B189+(drdp!G189+drdp!P189)*'MSXY-TI2S'!$C189+(drdp!J189+drdp!S189)*'MSXY-TI2S'!$D189)</f>
        <v>0</v>
      </c>
      <c r="H189" s="18">
        <f>Model!$W$18*((drdp!B189)*'MSXY-TI2S'!$B189+(drdp!E189)*'MSXY-TI2S'!$C189+(drdp!H189)*'MSXY-TI2S'!$D189)</f>
        <v>2.171053099671584E-3</v>
      </c>
      <c r="I189" s="18">
        <f>Model!$W$18*((drdp!C189)*'MSXY-TI2S'!$B189+(drdp!F189)*'MSXY-TI2S'!$C189+(drdp!I189)*'MSXY-TI2S'!$D189)</f>
        <v>-5.8173192478208657E-4</v>
      </c>
      <c r="J189" s="18">
        <f>Model!$W$18*((drdp!D189)*'MSXY-TI2S'!$B189+(drdp!G189)*'MSXY-TI2S'!$C189+(drdp!J189)*'MSXY-TI2S'!$D189)</f>
        <v>0</v>
      </c>
      <c r="K189" s="21">
        <f>SUM(E$3:E188)+H189</f>
        <v>-2.5772874492889439</v>
      </c>
      <c r="L189" s="21">
        <f>SUM(F$3:F188)+I189</f>
        <v>0.69058209069984133</v>
      </c>
      <c r="M189" s="21">
        <f>SUM(G$3:G188)+J189</f>
        <v>0</v>
      </c>
      <c r="N189" s="19">
        <f t="shared" si="13"/>
        <v>6.6424105962623106</v>
      </c>
      <c r="O189" s="19">
        <f t="shared" si="14"/>
        <v>0.4769036239953639</v>
      </c>
      <c r="P189" s="19">
        <f t="shared" si="15"/>
        <v>0</v>
      </c>
      <c r="Q189" s="19">
        <f t="shared" si="16"/>
        <v>-1.7798285550644202</v>
      </c>
      <c r="R189" s="19">
        <f t="shared" si="17"/>
        <v>0</v>
      </c>
      <c r="S189" s="19">
        <f t="shared" si="18"/>
        <v>0</v>
      </c>
    </row>
    <row r="190" spans="1:19" x14ac:dyDescent="0.25">
      <c r="A190" s="26">
        <f>Wellpath!E190</f>
        <v>5610</v>
      </c>
      <c r="B190" s="22">
        <v>0</v>
      </c>
      <c r="C190" s="22">
        <v>0</v>
      </c>
      <c r="D190" s="22">
        <f>SIN(Wellpath!$O190) * (TAN(Dip) * SIN(Wellpath!$L190) * COS(Wellpath!$L190) - COS(Wellpath!$L190) * COS(Wellpath!$L190) * COS(Wellpath!$O190) - COS(Wellpath!$O190)) / 2</f>
        <v>-9.3651648353977851E-2</v>
      </c>
      <c r="E190" s="20">
        <f>Model!$W$18*((drdp!B190+drdp!K190)*'MSXY-TI2S'!$B190+(drdp!E190+drdp!N190)*'MSXY-TI2S'!$C190+(drdp!H190+drdp!Q190)*'MSXY-TI2S'!$D190)</f>
        <v>4.3421061993431679E-3</v>
      </c>
      <c r="F190" s="20">
        <f>Model!$W$18*((drdp!C190+drdp!L190)*'MSXY-TI2S'!$B190+(drdp!F190+drdp!O190)*'MSXY-TI2S'!$C190+(drdp!I190+drdp!R190)*'MSXY-TI2S'!$D190)</f>
        <v>-1.1634638495641731E-3</v>
      </c>
      <c r="G190" s="20">
        <f>Model!$W$18*((drdp!D190+drdp!M190)*'MSXY-TI2S'!$B190+(drdp!G190+drdp!P190)*'MSXY-TI2S'!$C190+(drdp!J190+drdp!S190)*'MSXY-TI2S'!$D190)</f>
        <v>0</v>
      </c>
      <c r="H190" s="18">
        <f>Model!$W$18*((drdp!B190)*'MSXY-TI2S'!$B190+(drdp!E190)*'MSXY-TI2S'!$C190+(drdp!H190)*'MSXY-TI2S'!$D190)</f>
        <v>2.171053099671584E-3</v>
      </c>
      <c r="I190" s="18">
        <f>Model!$W$18*((drdp!C190)*'MSXY-TI2S'!$B190+(drdp!F190)*'MSXY-TI2S'!$C190+(drdp!I190)*'MSXY-TI2S'!$D190)</f>
        <v>-5.8173192478208657E-4</v>
      </c>
      <c r="J190" s="18">
        <f>Model!$W$18*((drdp!D190)*'MSXY-TI2S'!$B190+(drdp!G190)*'MSXY-TI2S'!$C190+(drdp!J190)*'MSXY-TI2S'!$D190)</f>
        <v>0</v>
      </c>
      <c r="K190" s="21">
        <f>SUM(E$3:E189)+H190</f>
        <v>-2.5729453430896005</v>
      </c>
      <c r="L190" s="21">
        <f>SUM(F$3:F189)+I190</f>
        <v>0.68941862685027711</v>
      </c>
      <c r="M190" s="21">
        <f>SUM(G$3:G189)+J190</f>
        <v>0</v>
      </c>
      <c r="N190" s="19">
        <f t="shared" si="13"/>
        <v>6.6200477385264627</v>
      </c>
      <c r="O190" s="19">
        <f t="shared" si="14"/>
        <v>0.47529804304812162</v>
      </c>
      <c r="P190" s="19">
        <f t="shared" si="15"/>
        <v>0</v>
      </c>
      <c r="Q190" s="19">
        <f t="shared" si="16"/>
        <v>-1.7738364453936475</v>
      </c>
      <c r="R190" s="19">
        <f t="shared" si="17"/>
        <v>0</v>
      </c>
      <c r="S190" s="19">
        <f t="shared" si="18"/>
        <v>0</v>
      </c>
    </row>
    <row r="191" spans="1:19" x14ac:dyDescent="0.25">
      <c r="A191" s="26">
        <f>Wellpath!E191</f>
        <v>5640</v>
      </c>
      <c r="B191" s="22">
        <v>0</v>
      </c>
      <c r="C191" s="22">
        <v>0</v>
      </c>
      <c r="D191" s="22">
        <f>SIN(Wellpath!$O191) * (TAN(Dip) * SIN(Wellpath!$L191) * COS(Wellpath!$L191) - COS(Wellpath!$L191) * COS(Wellpath!$L191) * COS(Wellpath!$O191) - COS(Wellpath!$O191)) / 2</f>
        <v>-9.3651648353977851E-2</v>
      </c>
      <c r="E191" s="20">
        <f>Model!$W$18*((drdp!B191+drdp!K191)*'MSXY-TI2S'!$B191+(drdp!E191+drdp!N191)*'MSXY-TI2S'!$C191+(drdp!H191+drdp!Q191)*'MSXY-TI2S'!$D191)</f>
        <v>4.3421061993431679E-3</v>
      </c>
      <c r="F191" s="20">
        <f>Model!$W$18*((drdp!C191+drdp!L191)*'MSXY-TI2S'!$B191+(drdp!F191+drdp!O191)*'MSXY-TI2S'!$C191+(drdp!I191+drdp!R191)*'MSXY-TI2S'!$D191)</f>
        <v>-1.1634638495641731E-3</v>
      </c>
      <c r="G191" s="20">
        <f>Model!$W$18*((drdp!D191+drdp!M191)*'MSXY-TI2S'!$B191+(drdp!G191+drdp!P191)*'MSXY-TI2S'!$C191+(drdp!J191+drdp!S191)*'MSXY-TI2S'!$D191)</f>
        <v>0</v>
      </c>
      <c r="H191" s="18">
        <f>Model!$W$18*((drdp!B191)*'MSXY-TI2S'!$B191+(drdp!E191)*'MSXY-TI2S'!$C191+(drdp!H191)*'MSXY-TI2S'!$D191)</f>
        <v>2.171053099671584E-3</v>
      </c>
      <c r="I191" s="18">
        <f>Model!$W$18*((drdp!C191)*'MSXY-TI2S'!$B191+(drdp!F191)*'MSXY-TI2S'!$C191+(drdp!I191)*'MSXY-TI2S'!$D191)</f>
        <v>-5.8173192478208657E-4</v>
      </c>
      <c r="J191" s="18">
        <f>Model!$W$18*((drdp!D191)*'MSXY-TI2S'!$B191+(drdp!G191)*'MSXY-TI2S'!$C191+(drdp!J191)*'MSXY-TI2S'!$D191)</f>
        <v>0</v>
      </c>
      <c r="K191" s="21">
        <f>SUM(E$3:E190)+H191</f>
        <v>-2.5686032368902572</v>
      </c>
      <c r="L191" s="21">
        <f>SUM(F$3:F190)+I191</f>
        <v>0.68825516300071288</v>
      </c>
      <c r="M191" s="21">
        <f>SUM(G$3:G190)+J191</f>
        <v>0</v>
      </c>
      <c r="N191" s="19">
        <f t="shared" si="13"/>
        <v>6.5977225885631068</v>
      </c>
      <c r="O191" s="19">
        <f t="shared" si="14"/>
        <v>0.47369516939713785</v>
      </c>
      <c r="P191" s="19">
        <f t="shared" si="15"/>
        <v>0</v>
      </c>
      <c r="Q191" s="19">
        <f t="shared" si="16"/>
        <v>-1.7678544394900626</v>
      </c>
      <c r="R191" s="19">
        <f t="shared" si="17"/>
        <v>0</v>
      </c>
      <c r="S191" s="19">
        <f t="shared" si="18"/>
        <v>0</v>
      </c>
    </row>
    <row r="192" spans="1:19" x14ac:dyDescent="0.25">
      <c r="A192" s="26">
        <f>Wellpath!E192</f>
        <v>5670</v>
      </c>
      <c r="B192" s="22">
        <v>0</v>
      </c>
      <c r="C192" s="22">
        <v>0</v>
      </c>
      <c r="D192" s="22">
        <f>SIN(Wellpath!$O192) * (TAN(Dip) * SIN(Wellpath!$L192) * COS(Wellpath!$L192) - COS(Wellpath!$L192) * COS(Wellpath!$L192) * COS(Wellpath!$O192) - COS(Wellpath!$O192)) / 2</f>
        <v>-9.3651648353977851E-2</v>
      </c>
      <c r="E192" s="20">
        <f>Model!$W$18*((drdp!B192+drdp!K192)*'MSXY-TI2S'!$B192+(drdp!E192+drdp!N192)*'MSXY-TI2S'!$C192+(drdp!H192+drdp!Q192)*'MSXY-TI2S'!$D192)</f>
        <v>4.3421061993431679E-3</v>
      </c>
      <c r="F192" s="20">
        <f>Model!$W$18*((drdp!C192+drdp!L192)*'MSXY-TI2S'!$B192+(drdp!F192+drdp!O192)*'MSXY-TI2S'!$C192+(drdp!I192+drdp!R192)*'MSXY-TI2S'!$D192)</f>
        <v>-1.1634638495641731E-3</v>
      </c>
      <c r="G192" s="20">
        <f>Model!$W$18*((drdp!D192+drdp!M192)*'MSXY-TI2S'!$B192+(drdp!G192+drdp!P192)*'MSXY-TI2S'!$C192+(drdp!J192+drdp!S192)*'MSXY-TI2S'!$D192)</f>
        <v>0</v>
      </c>
      <c r="H192" s="18">
        <f>Model!$W$18*((drdp!B192)*'MSXY-TI2S'!$B192+(drdp!E192)*'MSXY-TI2S'!$C192+(drdp!H192)*'MSXY-TI2S'!$D192)</f>
        <v>2.171053099671584E-3</v>
      </c>
      <c r="I192" s="18">
        <f>Model!$W$18*((drdp!C192)*'MSXY-TI2S'!$B192+(drdp!F192)*'MSXY-TI2S'!$C192+(drdp!I192)*'MSXY-TI2S'!$D192)</f>
        <v>-5.8173192478208657E-4</v>
      </c>
      <c r="J192" s="18">
        <f>Model!$W$18*((drdp!D192)*'MSXY-TI2S'!$B192+(drdp!G192)*'MSXY-TI2S'!$C192+(drdp!J192)*'MSXY-TI2S'!$D192)</f>
        <v>0</v>
      </c>
      <c r="K192" s="21">
        <f>SUM(E$3:E191)+H192</f>
        <v>-2.5642611306909138</v>
      </c>
      <c r="L192" s="21">
        <f>SUM(F$3:F191)+I192</f>
        <v>0.68709169915114865</v>
      </c>
      <c r="M192" s="21">
        <f>SUM(G$3:G191)+J192</f>
        <v>0</v>
      </c>
      <c r="N192" s="19">
        <f t="shared" si="13"/>
        <v>6.5754351463722438</v>
      </c>
      <c r="O192" s="19">
        <f t="shared" si="14"/>
        <v>0.47209500304241259</v>
      </c>
      <c r="P192" s="19">
        <f t="shared" si="15"/>
        <v>0</v>
      </c>
      <c r="Q192" s="19">
        <f t="shared" si="16"/>
        <v>-1.7618825373536655</v>
      </c>
      <c r="R192" s="19">
        <f t="shared" si="17"/>
        <v>0</v>
      </c>
      <c r="S192" s="19">
        <f t="shared" si="18"/>
        <v>0</v>
      </c>
    </row>
    <row r="193" spans="1:19" x14ac:dyDescent="0.25">
      <c r="A193" s="26">
        <f>Wellpath!E193</f>
        <v>5700</v>
      </c>
      <c r="B193" s="22">
        <v>0</v>
      </c>
      <c r="C193" s="22">
        <v>0</v>
      </c>
      <c r="D193" s="22">
        <f>SIN(Wellpath!$O193) * (TAN(Dip) * SIN(Wellpath!$L193) * COS(Wellpath!$L193) - COS(Wellpath!$L193) * COS(Wellpath!$L193) * COS(Wellpath!$O193) - COS(Wellpath!$O193)) / 2</f>
        <v>-9.3651648353977851E-2</v>
      </c>
      <c r="E193" s="20">
        <f>Model!$W$18*((drdp!B193+drdp!K193)*'MSXY-TI2S'!$B193+(drdp!E193+drdp!N193)*'MSXY-TI2S'!$C193+(drdp!H193+drdp!Q193)*'MSXY-TI2S'!$D193)</f>
        <v>4.3421061993431679E-3</v>
      </c>
      <c r="F193" s="20">
        <f>Model!$W$18*((drdp!C193+drdp!L193)*'MSXY-TI2S'!$B193+(drdp!F193+drdp!O193)*'MSXY-TI2S'!$C193+(drdp!I193+drdp!R193)*'MSXY-TI2S'!$D193)</f>
        <v>-1.1634638495641731E-3</v>
      </c>
      <c r="G193" s="20">
        <f>Model!$W$18*((drdp!D193+drdp!M193)*'MSXY-TI2S'!$B193+(drdp!G193+drdp!P193)*'MSXY-TI2S'!$C193+(drdp!J193+drdp!S193)*'MSXY-TI2S'!$D193)</f>
        <v>0</v>
      </c>
      <c r="H193" s="18">
        <f>Model!$W$18*((drdp!B193)*'MSXY-TI2S'!$B193+(drdp!E193)*'MSXY-TI2S'!$C193+(drdp!H193)*'MSXY-TI2S'!$D193)</f>
        <v>2.171053099671584E-3</v>
      </c>
      <c r="I193" s="18">
        <f>Model!$W$18*((drdp!C193)*'MSXY-TI2S'!$B193+(drdp!F193)*'MSXY-TI2S'!$C193+(drdp!I193)*'MSXY-TI2S'!$D193)</f>
        <v>-5.8173192478208657E-4</v>
      </c>
      <c r="J193" s="18">
        <f>Model!$W$18*((drdp!D193)*'MSXY-TI2S'!$B193+(drdp!G193)*'MSXY-TI2S'!$C193+(drdp!J193)*'MSXY-TI2S'!$D193)</f>
        <v>0</v>
      </c>
      <c r="K193" s="21">
        <f>SUM(E$3:E192)+H193</f>
        <v>-2.5599190244915704</v>
      </c>
      <c r="L193" s="21">
        <f>SUM(F$3:F192)+I193</f>
        <v>0.68592823530158442</v>
      </c>
      <c r="M193" s="21">
        <f>SUM(G$3:G192)+J193</f>
        <v>0</v>
      </c>
      <c r="N193" s="19">
        <f t="shared" si="13"/>
        <v>6.5531854119538737</v>
      </c>
      <c r="O193" s="19">
        <f t="shared" si="14"/>
        <v>0.47049754398394578</v>
      </c>
      <c r="P193" s="19">
        <f t="shared" si="15"/>
        <v>0</v>
      </c>
      <c r="Q193" s="19">
        <f t="shared" si="16"/>
        <v>-1.7559207389844564</v>
      </c>
      <c r="R193" s="19">
        <f t="shared" si="17"/>
        <v>0</v>
      </c>
      <c r="S193" s="19">
        <f t="shared" si="18"/>
        <v>0</v>
      </c>
    </row>
    <row r="194" spans="1:19" x14ac:dyDescent="0.25">
      <c r="A194" s="26">
        <f>Wellpath!E194</f>
        <v>5730</v>
      </c>
      <c r="B194" s="22">
        <v>0</v>
      </c>
      <c r="C194" s="22">
        <v>0</v>
      </c>
      <c r="D194" s="22">
        <f>SIN(Wellpath!$O194) * (TAN(Dip) * SIN(Wellpath!$L194) * COS(Wellpath!$L194) - COS(Wellpath!$L194) * COS(Wellpath!$L194) * COS(Wellpath!$O194) - COS(Wellpath!$O194)) / 2</f>
        <v>-9.3651648353977851E-2</v>
      </c>
      <c r="E194" s="20">
        <f>Model!$W$18*((drdp!B194+drdp!K194)*'MSXY-TI2S'!$B194+(drdp!E194+drdp!N194)*'MSXY-TI2S'!$C194+(drdp!H194+drdp!Q194)*'MSXY-TI2S'!$D194)</f>
        <v>4.3421061993431679E-3</v>
      </c>
      <c r="F194" s="20">
        <f>Model!$W$18*((drdp!C194+drdp!L194)*'MSXY-TI2S'!$B194+(drdp!F194+drdp!O194)*'MSXY-TI2S'!$C194+(drdp!I194+drdp!R194)*'MSXY-TI2S'!$D194)</f>
        <v>-1.1634638495641731E-3</v>
      </c>
      <c r="G194" s="20">
        <f>Model!$W$18*((drdp!D194+drdp!M194)*'MSXY-TI2S'!$B194+(drdp!G194+drdp!P194)*'MSXY-TI2S'!$C194+(drdp!J194+drdp!S194)*'MSXY-TI2S'!$D194)</f>
        <v>0</v>
      </c>
      <c r="H194" s="18">
        <f>Model!$W$18*((drdp!B194)*'MSXY-TI2S'!$B194+(drdp!E194)*'MSXY-TI2S'!$C194+(drdp!H194)*'MSXY-TI2S'!$D194)</f>
        <v>2.171053099671584E-3</v>
      </c>
      <c r="I194" s="18">
        <f>Model!$W$18*((drdp!C194)*'MSXY-TI2S'!$B194+(drdp!F194)*'MSXY-TI2S'!$C194+(drdp!I194)*'MSXY-TI2S'!$D194)</f>
        <v>-5.8173192478208657E-4</v>
      </c>
      <c r="J194" s="18">
        <f>Model!$W$18*((drdp!D194)*'MSXY-TI2S'!$B194+(drdp!G194)*'MSXY-TI2S'!$C194+(drdp!J194)*'MSXY-TI2S'!$D194)</f>
        <v>0</v>
      </c>
      <c r="K194" s="21">
        <f>SUM(E$3:E193)+H194</f>
        <v>-2.555576918292227</v>
      </c>
      <c r="L194" s="21">
        <f>SUM(F$3:F193)+I194</f>
        <v>0.68476477145202019</v>
      </c>
      <c r="M194" s="21">
        <f>SUM(G$3:G193)+J194</f>
        <v>0</v>
      </c>
      <c r="N194" s="19">
        <f t="shared" si="13"/>
        <v>6.5309733853079956</v>
      </c>
      <c r="O194" s="19">
        <f t="shared" si="14"/>
        <v>0.46890279222173747</v>
      </c>
      <c r="P194" s="19">
        <f t="shared" si="15"/>
        <v>0</v>
      </c>
      <c r="Q194" s="19">
        <f t="shared" si="16"/>
        <v>-1.7499690443824349</v>
      </c>
      <c r="R194" s="19">
        <f t="shared" si="17"/>
        <v>0</v>
      </c>
      <c r="S194" s="19">
        <f t="shared" si="18"/>
        <v>0</v>
      </c>
    </row>
    <row r="195" spans="1:19" x14ac:dyDescent="0.25">
      <c r="A195" s="26">
        <f>Wellpath!E195</f>
        <v>5760</v>
      </c>
      <c r="B195" s="22">
        <v>0</v>
      </c>
      <c r="C195" s="22">
        <v>0</v>
      </c>
      <c r="D195" s="22">
        <f>SIN(Wellpath!$O195) * (TAN(Dip) * SIN(Wellpath!$L195) * COS(Wellpath!$L195) - COS(Wellpath!$L195) * COS(Wellpath!$L195) * COS(Wellpath!$O195) - COS(Wellpath!$O195)) / 2</f>
        <v>-9.3651648353977851E-2</v>
      </c>
      <c r="E195" s="20">
        <f>Model!$W$18*((drdp!B195+drdp!K195)*'MSXY-TI2S'!$B195+(drdp!E195+drdp!N195)*'MSXY-TI2S'!$C195+(drdp!H195+drdp!Q195)*'MSXY-TI2S'!$D195)</f>
        <v>4.3421061993431679E-3</v>
      </c>
      <c r="F195" s="20">
        <f>Model!$W$18*((drdp!C195+drdp!L195)*'MSXY-TI2S'!$B195+(drdp!F195+drdp!O195)*'MSXY-TI2S'!$C195+(drdp!I195+drdp!R195)*'MSXY-TI2S'!$D195)</f>
        <v>-1.1634638495641731E-3</v>
      </c>
      <c r="G195" s="20">
        <f>Model!$W$18*((drdp!D195+drdp!M195)*'MSXY-TI2S'!$B195+(drdp!G195+drdp!P195)*'MSXY-TI2S'!$C195+(drdp!J195+drdp!S195)*'MSXY-TI2S'!$D195)</f>
        <v>0</v>
      </c>
      <c r="H195" s="18">
        <f>Model!$W$18*((drdp!B195)*'MSXY-TI2S'!$B195+(drdp!E195)*'MSXY-TI2S'!$C195+(drdp!H195)*'MSXY-TI2S'!$D195)</f>
        <v>2.171053099671584E-3</v>
      </c>
      <c r="I195" s="18">
        <f>Model!$W$18*((drdp!C195)*'MSXY-TI2S'!$B195+(drdp!F195)*'MSXY-TI2S'!$C195+(drdp!I195)*'MSXY-TI2S'!$D195)</f>
        <v>-5.8173192478208657E-4</v>
      </c>
      <c r="J195" s="18">
        <f>Model!$W$18*((drdp!D195)*'MSXY-TI2S'!$B195+(drdp!G195)*'MSXY-TI2S'!$C195+(drdp!J195)*'MSXY-TI2S'!$D195)</f>
        <v>0</v>
      </c>
      <c r="K195" s="21">
        <f>SUM(E$3:E194)+H195</f>
        <v>-2.5512348120928836</v>
      </c>
      <c r="L195" s="21">
        <f>SUM(F$3:F194)+I195</f>
        <v>0.68360130760245597</v>
      </c>
      <c r="M195" s="21">
        <f>SUM(G$3:G194)+J195</f>
        <v>0</v>
      </c>
      <c r="N195" s="19">
        <f t="shared" si="13"/>
        <v>6.5087990664346114</v>
      </c>
      <c r="O195" s="19">
        <f t="shared" si="14"/>
        <v>0.46731074775578763</v>
      </c>
      <c r="P195" s="19">
        <f t="shared" si="15"/>
        <v>0</v>
      </c>
      <c r="Q195" s="19">
        <f t="shared" si="16"/>
        <v>-1.7440274535476012</v>
      </c>
      <c r="R195" s="19">
        <f t="shared" si="17"/>
        <v>0</v>
      </c>
      <c r="S195" s="19">
        <f t="shared" si="18"/>
        <v>0</v>
      </c>
    </row>
    <row r="196" spans="1:19" x14ac:dyDescent="0.25">
      <c r="A196" s="26">
        <f>Wellpath!E196</f>
        <v>5790</v>
      </c>
      <c r="B196" s="22">
        <v>0</v>
      </c>
      <c r="C196" s="22">
        <v>0</v>
      </c>
      <c r="D196" s="22">
        <f>SIN(Wellpath!$O196) * (TAN(Dip) * SIN(Wellpath!$L196) * COS(Wellpath!$L196) - COS(Wellpath!$L196) * COS(Wellpath!$L196) * COS(Wellpath!$O196) - COS(Wellpath!$O196)) / 2</f>
        <v>-9.3651648353977851E-2</v>
      </c>
      <c r="E196" s="20">
        <f>Model!$W$18*((drdp!B196+drdp!K196)*'MSXY-TI2S'!$B196+(drdp!E196+drdp!N196)*'MSXY-TI2S'!$C196+(drdp!H196+drdp!Q196)*'MSXY-TI2S'!$D196)</f>
        <v>4.3421061993431679E-3</v>
      </c>
      <c r="F196" s="20">
        <f>Model!$W$18*((drdp!C196+drdp!L196)*'MSXY-TI2S'!$B196+(drdp!F196+drdp!O196)*'MSXY-TI2S'!$C196+(drdp!I196+drdp!R196)*'MSXY-TI2S'!$D196)</f>
        <v>-1.1634638495641731E-3</v>
      </c>
      <c r="G196" s="20">
        <f>Model!$W$18*((drdp!D196+drdp!M196)*'MSXY-TI2S'!$B196+(drdp!G196+drdp!P196)*'MSXY-TI2S'!$C196+(drdp!J196+drdp!S196)*'MSXY-TI2S'!$D196)</f>
        <v>0</v>
      </c>
      <c r="H196" s="18">
        <f>Model!$W$18*((drdp!B196)*'MSXY-TI2S'!$B196+(drdp!E196)*'MSXY-TI2S'!$C196+(drdp!H196)*'MSXY-TI2S'!$D196)</f>
        <v>2.171053099671584E-3</v>
      </c>
      <c r="I196" s="18">
        <f>Model!$W$18*((drdp!C196)*'MSXY-TI2S'!$B196+(drdp!F196)*'MSXY-TI2S'!$C196+(drdp!I196)*'MSXY-TI2S'!$D196)</f>
        <v>-5.8173192478208657E-4</v>
      </c>
      <c r="J196" s="18">
        <f>Model!$W$18*((drdp!D196)*'MSXY-TI2S'!$B196+(drdp!G196)*'MSXY-TI2S'!$C196+(drdp!J196)*'MSXY-TI2S'!$D196)</f>
        <v>0</v>
      </c>
      <c r="K196" s="21">
        <f>SUM(E$3:E195)+H196</f>
        <v>-2.5468927058935402</v>
      </c>
      <c r="L196" s="21">
        <f>SUM(F$3:F195)+I196</f>
        <v>0.68243784375289174</v>
      </c>
      <c r="M196" s="21">
        <f>SUM(G$3:G195)+J196</f>
        <v>0</v>
      </c>
      <c r="N196" s="19">
        <f t="shared" si="13"/>
        <v>6.4866624553337191</v>
      </c>
      <c r="O196" s="19">
        <f t="shared" si="14"/>
        <v>0.46572141058609628</v>
      </c>
      <c r="P196" s="19">
        <f t="shared" si="15"/>
        <v>0</v>
      </c>
      <c r="Q196" s="19">
        <f t="shared" si="16"/>
        <v>-1.7380959664799553</v>
      </c>
      <c r="R196" s="19">
        <f t="shared" si="17"/>
        <v>0</v>
      </c>
      <c r="S196" s="19">
        <f t="shared" si="18"/>
        <v>0</v>
      </c>
    </row>
    <row r="197" spans="1:19" x14ac:dyDescent="0.25">
      <c r="A197" s="26">
        <f>Wellpath!E197</f>
        <v>5820</v>
      </c>
      <c r="B197" s="22">
        <v>0</v>
      </c>
      <c r="C197" s="22">
        <v>0</v>
      </c>
      <c r="D197" s="22">
        <f>SIN(Wellpath!$O197) * (TAN(Dip) * SIN(Wellpath!$L197) * COS(Wellpath!$L197) - COS(Wellpath!$L197) * COS(Wellpath!$L197) * COS(Wellpath!$O197) - COS(Wellpath!$O197)) / 2</f>
        <v>-9.3651648353977851E-2</v>
      </c>
      <c r="E197" s="20">
        <f>Model!$W$18*((drdp!B197+drdp!K197)*'MSXY-TI2S'!$B197+(drdp!E197+drdp!N197)*'MSXY-TI2S'!$C197+(drdp!H197+drdp!Q197)*'MSXY-TI2S'!$D197)</f>
        <v>4.3421061993431679E-3</v>
      </c>
      <c r="F197" s="20">
        <f>Model!$W$18*((drdp!C197+drdp!L197)*'MSXY-TI2S'!$B197+(drdp!F197+drdp!O197)*'MSXY-TI2S'!$C197+(drdp!I197+drdp!R197)*'MSXY-TI2S'!$D197)</f>
        <v>-1.1634638495641731E-3</v>
      </c>
      <c r="G197" s="20">
        <f>Model!$W$18*((drdp!D197+drdp!M197)*'MSXY-TI2S'!$B197+(drdp!G197+drdp!P197)*'MSXY-TI2S'!$C197+(drdp!J197+drdp!S197)*'MSXY-TI2S'!$D197)</f>
        <v>0</v>
      </c>
      <c r="H197" s="18">
        <f>Model!$W$18*((drdp!B197)*'MSXY-TI2S'!$B197+(drdp!E197)*'MSXY-TI2S'!$C197+(drdp!H197)*'MSXY-TI2S'!$D197)</f>
        <v>2.171053099671584E-3</v>
      </c>
      <c r="I197" s="18">
        <f>Model!$W$18*((drdp!C197)*'MSXY-TI2S'!$B197+(drdp!F197)*'MSXY-TI2S'!$C197+(drdp!I197)*'MSXY-TI2S'!$D197)</f>
        <v>-5.8173192478208657E-4</v>
      </c>
      <c r="J197" s="18">
        <f>Model!$W$18*((drdp!D197)*'MSXY-TI2S'!$B197+(drdp!G197)*'MSXY-TI2S'!$C197+(drdp!J197)*'MSXY-TI2S'!$D197)</f>
        <v>0</v>
      </c>
      <c r="K197" s="21">
        <f>SUM(E$3:E196)+H197</f>
        <v>-2.5425505996941968</v>
      </c>
      <c r="L197" s="21">
        <f>SUM(F$3:F196)+I197</f>
        <v>0.68127437990332751</v>
      </c>
      <c r="M197" s="21">
        <f>SUM(G$3:G196)+J197</f>
        <v>0</v>
      </c>
      <c r="N197" s="19">
        <f t="shared" si="13"/>
        <v>6.4645635520053197</v>
      </c>
      <c r="O197" s="19">
        <f t="shared" si="14"/>
        <v>0.4641347807126634</v>
      </c>
      <c r="P197" s="19">
        <f t="shared" si="15"/>
        <v>0</v>
      </c>
      <c r="Q197" s="19">
        <f t="shared" si="16"/>
        <v>-1.7321745831794975</v>
      </c>
      <c r="R197" s="19">
        <f t="shared" si="17"/>
        <v>0</v>
      </c>
      <c r="S197" s="19">
        <f t="shared" si="18"/>
        <v>0</v>
      </c>
    </row>
    <row r="198" spans="1:19" x14ac:dyDescent="0.25">
      <c r="A198" s="26">
        <f>Wellpath!E198</f>
        <v>5850</v>
      </c>
      <c r="B198" s="22">
        <v>0</v>
      </c>
      <c r="C198" s="22">
        <v>0</v>
      </c>
      <c r="D198" s="22">
        <f>SIN(Wellpath!$O198) * (TAN(Dip) * SIN(Wellpath!$L198) * COS(Wellpath!$L198) - COS(Wellpath!$L198) * COS(Wellpath!$L198) * COS(Wellpath!$O198) - COS(Wellpath!$O198)) / 2</f>
        <v>-9.3651648353977851E-2</v>
      </c>
      <c r="E198" s="20">
        <f>Model!$W$18*((drdp!B198+drdp!K198)*'MSXY-TI2S'!$B198+(drdp!E198+drdp!N198)*'MSXY-TI2S'!$C198+(drdp!H198+drdp!Q198)*'MSXY-TI2S'!$D198)</f>
        <v>4.3421061993431679E-3</v>
      </c>
      <c r="F198" s="20">
        <f>Model!$W$18*((drdp!C198+drdp!L198)*'MSXY-TI2S'!$B198+(drdp!F198+drdp!O198)*'MSXY-TI2S'!$C198+(drdp!I198+drdp!R198)*'MSXY-TI2S'!$D198)</f>
        <v>-1.1634638495641731E-3</v>
      </c>
      <c r="G198" s="20">
        <f>Model!$W$18*((drdp!D198+drdp!M198)*'MSXY-TI2S'!$B198+(drdp!G198+drdp!P198)*'MSXY-TI2S'!$C198+(drdp!J198+drdp!S198)*'MSXY-TI2S'!$D198)</f>
        <v>0</v>
      </c>
      <c r="H198" s="18">
        <f>Model!$W$18*((drdp!B198)*'MSXY-TI2S'!$B198+(drdp!E198)*'MSXY-TI2S'!$C198+(drdp!H198)*'MSXY-TI2S'!$D198)</f>
        <v>2.171053099671584E-3</v>
      </c>
      <c r="I198" s="18">
        <f>Model!$W$18*((drdp!C198)*'MSXY-TI2S'!$B198+(drdp!F198)*'MSXY-TI2S'!$C198+(drdp!I198)*'MSXY-TI2S'!$D198)</f>
        <v>-5.8173192478208657E-4</v>
      </c>
      <c r="J198" s="18">
        <f>Model!$W$18*((drdp!D198)*'MSXY-TI2S'!$B198+(drdp!G198)*'MSXY-TI2S'!$C198+(drdp!J198)*'MSXY-TI2S'!$D198)</f>
        <v>0</v>
      </c>
      <c r="K198" s="21">
        <f>SUM(E$3:E197)+H198</f>
        <v>-2.5382084934948534</v>
      </c>
      <c r="L198" s="21">
        <f>SUM(F$3:F197)+I198</f>
        <v>0.68011091605376328</v>
      </c>
      <c r="M198" s="21">
        <f>SUM(G$3:G197)+J198</f>
        <v>0</v>
      </c>
      <c r="N198" s="19">
        <f t="shared" ref="N198:N261" si="19">K198^2</f>
        <v>6.4425023564494133</v>
      </c>
      <c r="O198" s="19">
        <f t="shared" ref="O198:O261" si="20">L198^2</f>
        <v>0.46255085813548902</v>
      </c>
      <c r="P198" s="19">
        <f t="shared" ref="P198:P261" si="21">M198^2</f>
        <v>0</v>
      </c>
      <c r="Q198" s="19">
        <f t="shared" ref="Q198:Q261" si="22">K198*L198</f>
        <v>-1.7262633036462272</v>
      </c>
      <c r="R198" s="19">
        <f t="shared" ref="R198:R261" si="23">K198*M198</f>
        <v>0</v>
      </c>
      <c r="S198" s="19">
        <f t="shared" ref="S198:S261" si="24">L198*M198</f>
        <v>0</v>
      </c>
    </row>
    <row r="199" spans="1:19" x14ac:dyDescent="0.25">
      <c r="A199" s="26">
        <f>Wellpath!E199</f>
        <v>5880</v>
      </c>
      <c r="B199" s="22">
        <v>0</v>
      </c>
      <c r="C199" s="22">
        <v>0</v>
      </c>
      <c r="D199" s="22">
        <f>SIN(Wellpath!$O199) * (TAN(Dip) * SIN(Wellpath!$L199) * COS(Wellpath!$L199) - COS(Wellpath!$L199) * COS(Wellpath!$L199) * COS(Wellpath!$O199) - COS(Wellpath!$O199)) / 2</f>
        <v>-9.3651648353977851E-2</v>
      </c>
      <c r="E199" s="20">
        <f>Model!$W$18*((drdp!B199+drdp!K199)*'MSXY-TI2S'!$B199+(drdp!E199+drdp!N199)*'MSXY-TI2S'!$C199+(drdp!H199+drdp!Q199)*'MSXY-TI2S'!$D199)</f>
        <v>4.3421061993431679E-3</v>
      </c>
      <c r="F199" s="20">
        <f>Model!$W$18*((drdp!C199+drdp!L199)*'MSXY-TI2S'!$B199+(drdp!F199+drdp!O199)*'MSXY-TI2S'!$C199+(drdp!I199+drdp!R199)*'MSXY-TI2S'!$D199)</f>
        <v>-1.1634638495641731E-3</v>
      </c>
      <c r="G199" s="20">
        <f>Model!$W$18*((drdp!D199+drdp!M199)*'MSXY-TI2S'!$B199+(drdp!G199+drdp!P199)*'MSXY-TI2S'!$C199+(drdp!J199+drdp!S199)*'MSXY-TI2S'!$D199)</f>
        <v>0</v>
      </c>
      <c r="H199" s="18">
        <f>Model!$W$18*((drdp!B199)*'MSXY-TI2S'!$B199+(drdp!E199)*'MSXY-TI2S'!$C199+(drdp!H199)*'MSXY-TI2S'!$D199)</f>
        <v>2.171053099671584E-3</v>
      </c>
      <c r="I199" s="18">
        <f>Model!$W$18*((drdp!C199)*'MSXY-TI2S'!$B199+(drdp!F199)*'MSXY-TI2S'!$C199+(drdp!I199)*'MSXY-TI2S'!$D199)</f>
        <v>-5.8173192478208657E-4</v>
      </c>
      <c r="J199" s="18">
        <f>Model!$W$18*((drdp!D199)*'MSXY-TI2S'!$B199+(drdp!G199)*'MSXY-TI2S'!$C199+(drdp!J199)*'MSXY-TI2S'!$D199)</f>
        <v>0</v>
      </c>
      <c r="K199" s="21">
        <f>SUM(E$3:E198)+H199</f>
        <v>-2.5338663872955101</v>
      </c>
      <c r="L199" s="21">
        <f>SUM(F$3:F198)+I199</f>
        <v>0.67894745220419905</v>
      </c>
      <c r="M199" s="21">
        <f>SUM(G$3:G198)+J199</f>
        <v>0</v>
      </c>
      <c r="N199" s="19">
        <f t="shared" si="19"/>
        <v>6.4204788686659997</v>
      </c>
      <c r="O199" s="19">
        <f t="shared" si="20"/>
        <v>0.46096964285457315</v>
      </c>
      <c r="P199" s="19">
        <f t="shared" si="21"/>
        <v>0</v>
      </c>
      <c r="Q199" s="19">
        <f t="shared" si="22"/>
        <v>-1.7203621278801449</v>
      </c>
      <c r="R199" s="19">
        <f t="shared" si="23"/>
        <v>0</v>
      </c>
      <c r="S199" s="19">
        <f t="shared" si="24"/>
        <v>0</v>
      </c>
    </row>
    <row r="200" spans="1:19" x14ac:dyDescent="0.25">
      <c r="A200" s="26">
        <f>Wellpath!E200</f>
        <v>5910</v>
      </c>
      <c r="B200" s="22">
        <v>0</v>
      </c>
      <c r="C200" s="22">
        <v>0</v>
      </c>
      <c r="D200" s="22">
        <f>SIN(Wellpath!$O200) * (TAN(Dip) * SIN(Wellpath!$L200) * COS(Wellpath!$L200) - COS(Wellpath!$L200) * COS(Wellpath!$L200) * COS(Wellpath!$O200) - COS(Wellpath!$O200)) / 2</f>
        <v>-9.3651648353977851E-2</v>
      </c>
      <c r="E200" s="20">
        <f>Model!$W$18*((drdp!B200+drdp!K200)*'MSXY-TI2S'!$B200+(drdp!E200+drdp!N200)*'MSXY-TI2S'!$C200+(drdp!H200+drdp!Q200)*'MSXY-TI2S'!$D200)</f>
        <v>4.3421061993431679E-3</v>
      </c>
      <c r="F200" s="20">
        <f>Model!$W$18*((drdp!C200+drdp!L200)*'MSXY-TI2S'!$B200+(drdp!F200+drdp!O200)*'MSXY-TI2S'!$C200+(drdp!I200+drdp!R200)*'MSXY-TI2S'!$D200)</f>
        <v>-1.1634638495641731E-3</v>
      </c>
      <c r="G200" s="20">
        <f>Model!$W$18*((drdp!D200+drdp!M200)*'MSXY-TI2S'!$B200+(drdp!G200+drdp!P200)*'MSXY-TI2S'!$C200+(drdp!J200+drdp!S200)*'MSXY-TI2S'!$D200)</f>
        <v>0</v>
      </c>
      <c r="H200" s="18">
        <f>Model!$W$18*((drdp!B200)*'MSXY-TI2S'!$B200+(drdp!E200)*'MSXY-TI2S'!$C200+(drdp!H200)*'MSXY-TI2S'!$D200)</f>
        <v>2.171053099671584E-3</v>
      </c>
      <c r="I200" s="18">
        <f>Model!$W$18*((drdp!C200)*'MSXY-TI2S'!$B200+(drdp!F200)*'MSXY-TI2S'!$C200+(drdp!I200)*'MSXY-TI2S'!$D200)</f>
        <v>-5.8173192478208657E-4</v>
      </c>
      <c r="J200" s="18">
        <f>Model!$W$18*((drdp!D200)*'MSXY-TI2S'!$B200+(drdp!G200)*'MSXY-TI2S'!$C200+(drdp!J200)*'MSXY-TI2S'!$D200)</f>
        <v>0</v>
      </c>
      <c r="K200" s="21">
        <f>SUM(E$3:E199)+H200</f>
        <v>-2.5295242810961667</v>
      </c>
      <c r="L200" s="21">
        <f>SUM(F$3:F199)+I200</f>
        <v>0.67778398835463483</v>
      </c>
      <c r="M200" s="21">
        <f>SUM(G$3:G199)+J200</f>
        <v>0</v>
      </c>
      <c r="N200" s="19">
        <f t="shared" si="19"/>
        <v>6.398493088655079</v>
      </c>
      <c r="O200" s="19">
        <f t="shared" si="20"/>
        <v>0.45939113486991573</v>
      </c>
      <c r="P200" s="19">
        <f t="shared" si="21"/>
        <v>0</v>
      </c>
      <c r="Q200" s="19">
        <f t="shared" si="22"/>
        <v>-1.7144710558812501</v>
      </c>
      <c r="R200" s="19">
        <f t="shared" si="23"/>
        <v>0</v>
      </c>
      <c r="S200" s="19">
        <f t="shared" si="24"/>
        <v>0</v>
      </c>
    </row>
    <row r="201" spans="1:19" x14ac:dyDescent="0.25">
      <c r="A201" s="26">
        <f>Wellpath!E201</f>
        <v>5940</v>
      </c>
      <c r="B201" s="22">
        <v>0</v>
      </c>
      <c r="C201" s="22">
        <v>0</v>
      </c>
      <c r="D201" s="22">
        <f>SIN(Wellpath!$O201) * (TAN(Dip) * SIN(Wellpath!$L201) * COS(Wellpath!$L201) - COS(Wellpath!$L201) * COS(Wellpath!$L201) * COS(Wellpath!$O201) - COS(Wellpath!$O201)) / 2</f>
        <v>-9.3651648353977851E-2</v>
      </c>
      <c r="E201" s="20">
        <f>Model!$W$18*((drdp!B201+drdp!K201)*'MSXY-TI2S'!$B201+(drdp!E201+drdp!N201)*'MSXY-TI2S'!$C201+(drdp!H201+drdp!Q201)*'MSXY-TI2S'!$D201)</f>
        <v>4.3421061993431679E-3</v>
      </c>
      <c r="F201" s="20">
        <f>Model!$W$18*((drdp!C201+drdp!L201)*'MSXY-TI2S'!$B201+(drdp!F201+drdp!O201)*'MSXY-TI2S'!$C201+(drdp!I201+drdp!R201)*'MSXY-TI2S'!$D201)</f>
        <v>-1.1634638495641731E-3</v>
      </c>
      <c r="G201" s="20">
        <f>Model!$W$18*((drdp!D201+drdp!M201)*'MSXY-TI2S'!$B201+(drdp!G201+drdp!P201)*'MSXY-TI2S'!$C201+(drdp!J201+drdp!S201)*'MSXY-TI2S'!$D201)</f>
        <v>0</v>
      </c>
      <c r="H201" s="18">
        <f>Model!$W$18*((drdp!B201)*'MSXY-TI2S'!$B201+(drdp!E201)*'MSXY-TI2S'!$C201+(drdp!H201)*'MSXY-TI2S'!$D201)</f>
        <v>2.171053099671584E-3</v>
      </c>
      <c r="I201" s="18">
        <f>Model!$W$18*((drdp!C201)*'MSXY-TI2S'!$B201+(drdp!F201)*'MSXY-TI2S'!$C201+(drdp!I201)*'MSXY-TI2S'!$D201)</f>
        <v>-5.8173192478208657E-4</v>
      </c>
      <c r="J201" s="18">
        <f>Model!$W$18*((drdp!D201)*'MSXY-TI2S'!$B201+(drdp!G201)*'MSXY-TI2S'!$C201+(drdp!J201)*'MSXY-TI2S'!$D201)</f>
        <v>0</v>
      </c>
      <c r="K201" s="21">
        <f>SUM(E$3:E200)+H201</f>
        <v>-2.5251821748968233</v>
      </c>
      <c r="L201" s="21">
        <f>SUM(F$3:F200)+I201</f>
        <v>0.6766205245050706</v>
      </c>
      <c r="M201" s="21">
        <f>SUM(G$3:G200)+J201</f>
        <v>0</v>
      </c>
      <c r="N201" s="19">
        <f t="shared" si="19"/>
        <v>6.3765450164166504</v>
      </c>
      <c r="O201" s="19">
        <f t="shared" si="20"/>
        <v>0.45781533418151682</v>
      </c>
      <c r="P201" s="19">
        <f t="shared" si="21"/>
        <v>0</v>
      </c>
      <c r="Q201" s="19">
        <f t="shared" si="22"/>
        <v>-1.7085900876495435</v>
      </c>
      <c r="R201" s="19">
        <f t="shared" si="23"/>
        <v>0</v>
      </c>
      <c r="S201" s="19">
        <f t="shared" si="24"/>
        <v>0</v>
      </c>
    </row>
    <row r="202" spans="1:19" x14ac:dyDescent="0.25">
      <c r="A202" s="26">
        <f>Wellpath!E202</f>
        <v>5970</v>
      </c>
      <c r="B202" s="22">
        <v>0</v>
      </c>
      <c r="C202" s="22">
        <v>0</v>
      </c>
      <c r="D202" s="22">
        <f>SIN(Wellpath!$O202) * (TAN(Dip) * SIN(Wellpath!$L202) * COS(Wellpath!$L202) - COS(Wellpath!$L202) * COS(Wellpath!$L202) * COS(Wellpath!$O202) - COS(Wellpath!$O202)) / 2</f>
        <v>-9.3651648353977851E-2</v>
      </c>
      <c r="E202" s="20">
        <f>Model!$W$18*((drdp!B202+drdp!K202)*'MSXY-TI2S'!$B202+(drdp!E202+drdp!N202)*'MSXY-TI2S'!$C202+(drdp!H202+drdp!Q202)*'MSXY-TI2S'!$D202)</f>
        <v>4.3421061993431679E-3</v>
      </c>
      <c r="F202" s="20">
        <f>Model!$W$18*((drdp!C202+drdp!L202)*'MSXY-TI2S'!$B202+(drdp!F202+drdp!O202)*'MSXY-TI2S'!$C202+(drdp!I202+drdp!R202)*'MSXY-TI2S'!$D202)</f>
        <v>-1.1634638495641731E-3</v>
      </c>
      <c r="G202" s="20">
        <f>Model!$W$18*((drdp!D202+drdp!M202)*'MSXY-TI2S'!$B202+(drdp!G202+drdp!P202)*'MSXY-TI2S'!$C202+(drdp!J202+drdp!S202)*'MSXY-TI2S'!$D202)</f>
        <v>0</v>
      </c>
      <c r="H202" s="18">
        <f>Model!$W$18*((drdp!B202)*'MSXY-TI2S'!$B202+(drdp!E202)*'MSXY-TI2S'!$C202+(drdp!H202)*'MSXY-TI2S'!$D202)</f>
        <v>2.171053099671584E-3</v>
      </c>
      <c r="I202" s="18">
        <f>Model!$W$18*((drdp!C202)*'MSXY-TI2S'!$B202+(drdp!F202)*'MSXY-TI2S'!$C202+(drdp!I202)*'MSXY-TI2S'!$D202)</f>
        <v>-5.8173192478208657E-4</v>
      </c>
      <c r="J202" s="18">
        <f>Model!$W$18*((drdp!D202)*'MSXY-TI2S'!$B202+(drdp!G202)*'MSXY-TI2S'!$C202+(drdp!J202)*'MSXY-TI2S'!$D202)</f>
        <v>0</v>
      </c>
      <c r="K202" s="21">
        <f>SUM(E$3:E201)+H202</f>
        <v>-2.5208400686974799</v>
      </c>
      <c r="L202" s="21">
        <f>SUM(F$3:F201)+I202</f>
        <v>0.67545706065550637</v>
      </c>
      <c r="M202" s="21">
        <f>SUM(G$3:G201)+J202</f>
        <v>0</v>
      </c>
      <c r="N202" s="19">
        <f t="shared" si="19"/>
        <v>6.3546346519507155</v>
      </c>
      <c r="O202" s="19">
        <f t="shared" si="20"/>
        <v>0.45624224078937642</v>
      </c>
      <c r="P202" s="19">
        <f t="shared" si="21"/>
        <v>0</v>
      </c>
      <c r="Q202" s="19">
        <f t="shared" si="22"/>
        <v>-1.7027192231850246</v>
      </c>
      <c r="R202" s="19">
        <f t="shared" si="23"/>
        <v>0</v>
      </c>
      <c r="S202" s="19">
        <f t="shared" si="24"/>
        <v>0</v>
      </c>
    </row>
    <row r="203" spans="1:19" x14ac:dyDescent="0.25">
      <c r="A203" s="26">
        <f>Wellpath!E203</f>
        <v>6000</v>
      </c>
      <c r="B203" s="22">
        <v>0</v>
      </c>
      <c r="C203" s="22">
        <v>0</v>
      </c>
      <c r="D203" s="22">
        <f>SIN(Wellpath!$O203) * (TAN(Dip) * SIN(Wellpath!$L203) * COS(Wellpath!$L203) - COS(Wellpath!$L203) * COS(Wellpath!$L203) * COS(Wellpath!$O203) - COS(Wellpath!$O203)) / 2</f>
        <v>-9.3651648353977851E-2</v>
      </c>
      <c r="E203" s="20">
        <f>Model!$W$18*((drdp!B203+drdp!K203)*'MSXY-TI2S'!$B203+(drdp!E203+drdp!N203)*'MSXY-TI2S'!$C203+(drdp!H203+drdp!Q203)*'MSXY-TI2S'!$D203)</f>
        <v>4.3421061993431679E-3</v>
      </c>
      <c r="F203" s="20">
        <f>Model!$W$18*((drdp!C203+drdp!L203)*'MSXY-TI2S'!$B203+(drdp!F203+drdp!O203)*'MSXY-TI2S'!$C203+(drdp!I203+drdp!R203)*'MSXY-TI2S'!$D203)</f>
        <v>-1.1634638495641731E-3</v>
      </c>
      <c r="G203" s="20">
        <f>Model!$W$18*((drdp!D203+drdp!M203)*'MSXY-TI2S'!$B203+(drdp!G203+drdp!P203)*'MSXY-TI2S'!$C203+(drdp!J203+drdp!S203)*'MSXY-TI2S'!$D203)</f>
        <v>0</v>
      </c>
      <c r="H203" s="18">
        <f>Model!$W$18*((drdp!B203)*'MSXY-TI2S'!$B203+(drdp!E203)*'MSXY-TI2S'!$C203+(drdp!H203)*'MSXY-TI2S'!$D203)</f>
        <v>2.171053099671584E-3</v>
      </c>
      <c r="I203" s="18">
        <f>Model!$W$18*((drdp!C203)*'MSXY-TI2S'!$B203+(drdp!F203)*'MSXY-TI2S'!$C203+(drdp!I203)*'MSXY-TI2S'!$D203)</f>
        <v>-5.8173192478208657E-4</v>
      </c>
      <c r="J203" s="18">
        <f>Model!$W$18*((drdp!D203)*'MSXY-TI2S'!$B203+(drdp!G203)*'MSXY-TI2S'!$C203+(drdp!J203)*'MSXY-TI2S'!$D203)</f>
        <v>0</v>
      </c>
      <c r="K203" s="21">
        <f>SUM(E$3:E202)+H203</f>
        <v>-2.5164979624981365</v>
      </c>
      <c r="L203" s="21">
        <f>SUM(F$3:F202)+I203</f>
        <v>0.67429359680594214</v>
      </c>
      <c r="M203" s="21">
        <f>SUM(G$3:G202)+J203</f>
        <v>0</v>
      </c>
      <c r="N203" s="19">
        <f t="shared" si="19"/>
        <v>6.3327619952572727</v>
      </c>
      <c r="O203" s="19">
        <f t="shared" si="20"/>
        <v>0.45467185469349447</v>
      </c>
      <c r="P203" s="19">
        <f t="shared" si="21"/>
        <v>0</v>
      </c>
      <c r="Q203" s="19">
        <f t="shared" si="22"/>
        <v>-1.6968584624876935</v>
      </c>
      <c r="R203" s="19">
        <f t="shared" si="23"/>
        <v>0</v>
      </c>
      <c r="S203" s="19">
        <f t="shared" si="24"/>
        <v>0</v>
      </c>
    </row>
    <row r="204" spans="1:19" x14ac:dyDescent="0.25">
      <c r="A204" s="26">
        <f>Wellpath!E204</f>
        <v>6030</v>
      </c>
      <c r="B204" s="22">
        <v>0</v>
      </c>
      <c r="C204" s="22">
        <v>0</v>
      </c>
      <c r="D204" s="22">
        <f>SIN(Wellpath!$O204) * (TAN(Dip) * SIN(Wellpath!$L204) * COS(Wellpath!$L204) - COS(Wellpath!$L204) * COS(Wellpath!$L204) * COS(Wellpath!$O204) - COS(Wellpath!$O204)) / 2</f>
        <v>-9.3651648353977851E-2</v>
      </c>
      <c r="E204" s="20">
        <f>Model!$W$18*((drdp!B204+drdp!K204)*'MSXY-TI2S'!$B204+(drdp!E204+drdp!N204)*'MSXY-TI2S'!$C204+(drdp!H204+drdp!Q204)*'MSXY-TI2S'!$D204)</f>
        <v>4.3421061993431679E-3</v>
      </c>
      <c r="F204" s="20">
        <f>Model!$W$18*((drdp!C204+drdp!L204)*'MSXY-TI2S'!$B204+(drdp!F204+drdp!O204)*'MSXY-TI2S'!$C204+(drdp!I204+drdp!R204)*'MSXY-TI2S'!$D204)</f>
        <v>-1.1634638495641731E-3</v>
      </c>
      <c r="G204" s="20">
        <f>Model!$W$18*((drdp!D204+drdp!M204)*'MSXY-TI2S'!$B204+(drdp!G204+drdp!P204)*'MSXY-TI2S'!$C204+(drdp!J204+drdp!S204)*'MSXY-TI2S'!$D204)</f>
        <v>0</v>
      </c>
      <c r="H204" s="18">
        <f>Model!$W$18*((drdp!B204)*'MSXY-TI2S'!$B204+(drdp!E204)*'MSXY-TI2S'!$C204+(drdp!H204)*'MSXY-TI2S'!$D204)</f>
        <v>2.171053099671584E-3</v>
      </c>
      <c r="I204" s="18">
        <f>Model!$W$18*((drdp!C204)*'MSXY-TI2S'!$B204+(drdp!F204)*'MSXY-TI2S'!$C204+(drdp!I204)*'MSXY-TI2S'!$D204)</f>
        <v>-5.8173192478208657E-4</v>
      </c>
      <c r="J204" s="18">
        <f>Model!$W$18*((drdp!D204)*'MSXY-TI2S'!$B204+(drdp!G204)*'MSXY-TI2S'!$C204+(drdp!J204)*'MSXY-TI2S'!$D204)</f>
        <v>0</v>
      </c>
      <c r="K204" s="21">
        <f>SUM(E$3:E203)+H204</f>
        <v>-2.5121558562987931</v>
      </c>
      <c r="L204" s="21">
        <f>SUM(F$3:F203)+I204</f>
        <v>0.67313013295637791</v>
      </c>
      <c r="M204" s="21">
        <f>SUM(G$3:G203)+J204</f>
        <v>0</v>
      </c>
      <c r="N204" s="19">
        <f t="shared" si="19"/>
        <v>6.3109270463363227</v>
      </c>
      <c r="O204" s="19">
        <f t="shared" si="20"/>
        <v>0.45310417589387103</v>
      </c>
      <c r="P204" s="19">
        <f t="shared" si="21"/>
        <v>0</v>
      </c>
      <c r="Q204" s="19">
        <f t="shared" si="22"/>
        <v>-1.6910078055575499</v>
      </c>
      <c r="R204" s="19">
        <f t="shared" si="23"/>
        <v>0</v>
      </c>
      <c r="S204" s="19">
        <f t="shared" si="24"/>
        <v>0</v>
      </c>
    </row>
    <row r="205" spans="1:19" x14ac:dyDescent="0.25">
      <c r="A205" s="26">
        <f>Wellpath!E205</f>
        <v>6060</v>
      </c>
      <c r="B205" s="22">
        <v>0</v>
      </c>
      <c r="C205" s="22">
        <v>0</v>
      </c>
      <c r="D205" s="22">
        <f>SIN(Wellpath!$O205) * (TAN(Dip) * SIN(Wellpath!$L205) * COS(Wellpath!$L205) - COS(Wellpath!$L205) * COS(Wellpath!$L205) * COS(Wellpath!$O205) - COS(Wellpath!$O205)) / 2</f>
        <v>-9.3651648353977851E-2</v>
      </c>
      <c r="E205" s="20">
        <f>Model!$W$18*((drdp!B205+drdp!K205)*'MSXY-TI2S'!$B205+(drdp!E205+drdp!N205)*'MSXY-TI2S'!$C205+(drdp!H205+drdp!Q205)*'MSXY-TI2S'!$D205)</f>
        <v>4.3421061993431679E-3</v>
      </c>
      <c r="F205" s="20">
        <f>Model!$W$18*((drdp!C205+drdp!L205)*'MSXY-TI2S'!$B205+(drdp!F205+drdp!O205)*'MSXY-TI2S'!$C205+(drdp!I205+drdp!R205)*'MSXY-TI2S'!$D205)</f>
        <v>-1.1634638495641731E-3</v>
      </c>
      <c r="G205" s="20">
        <f>Model!$W$18*((drdp!D205+drdp!M205)*'MSXY-TI2S'!$B205+(drdp!G205+drdp!P205)*'MSXY-TI2S'!$C205+(drdp!J205+drdp!S205)*'MSXY-TI2S'!$D205)</f>
        <v>0</v>
      </c>
      <c r="H205" s="18">
        <f>Model!$W$18*((drdp!B205)*'MSXY-TI2S'!$B205+(drdp!E205)*'MSXY-TI2S'!$C205+(drdp!H205)*'MSXY-TI2S'!$D205)</f>
        <v>2.171053099671584E-3</v>
      </c>
      <c r="I205" s="18">
        <f>Model!$W$18*((drdp!C205)*'MSXY-TI2S'!$B205+(drdp!F205)*'MSXY-TI2S'!$C205+(drdp!I205)*'MSXY-TI2S'!$D205)</f>
        <v>-5.8173192478208657E-4</v>
      </c>
      <c r="J205" s="18">
        <f>Model!$W$18*((drdp!D205)*'MSXY-TI2S'!$B205+(drdp!G205)*'MSXY-TI2S'!$C205+(drdp!J205)*'MSXY-TI2S'!$D205)</f>
        <v>0</v>
      </c>
      <c r="K205" s="21">
        <f>SUM(E$3:E204)+H205</f>
        <v>-2.5078137500994497</v>
      </c>
      <c r="L205" s="21">
        <f>SUM(F$3:F204)+I205</f>
        <v>0.67196666910681369</v>
      </c>
      <c r="M205" s="21">
        <f>SUM(G$3:G204)+J205</f>
        <v>0</v>
      </c>
      <c r="N205" s="19">
        <f t="shared" si="19"/>
        <v>6.2891298051878657</v>
      </c>
      <c r="O205" s="19">
        <f t="shared" si="20"/>
        <v>0.45153920439050604</v>
      </c>
      <c r="P205" s="19">
        <f t="shared" si="21"/>
        <v>0</v>
      </c>
      <c r="Q205" s="19">
        <f t="shared" si="22"/>
        <v>-1.6851672523945944</v>
      </c>
      <c r="R205" s="19">
        <f t="shared" si="23"/>
        <v>0</v>
      </c>
      <c r="S205" s="19">
        <f t="shared" si="24"/>
        <v>0</v>
      </c>
    </row>
    <row r="206" spans="1:19" x14ac:dyDescent="0.25">
      <c r="A206" s="26">
        <f>Wellpath!E206</f>
        <v>6090</v>
      </c>
      <c r="B206" s="22">
        <v>0</v>
      </c>
      <c r="C206" s="22">
        <v>0</v>
      </c>
      <c r="D206" s="22">
        <f>SIN(Wellpath!$O206) * (TAN(Dip) * SIN(Wellpath!$L206) * COS(Wellpath!$L206) - COS(Wellpath!$L206) * COS(Wellpath!$L206) * COS(Wellpath!$O206) - COS(Wellpath!$O206)) / 2</f>
        <v>-9.3651648353977851E-2</v>
      </c>
      <c r="E206" s="20">
        <f>Model!$W$18*((drdp!B206+drdp!K206)*'MSXY-TI2S'!$B206+(drdp!E206+drdp!N206)*'MSXY-TI2S'!$C206+(drdp!H206+drdp!Q206)*'MSXY-TI2S'!$D206)</f>
        <v>4.3421061993431679E-3</v>
      </c>
      <c r="F206" s="20">
        <f>Model!$W$18*((drdp!C206+drdp!L206)*'MSXY-TI2S'!$B206+(drdp!F206+drdp!O206)*'MSXY-TI2S'!$C206+(drdp!I206+drdp!R206)*'MSXY-TI2S'!$D206)</f>
        <v>-1.1634638495641731E-3</v>
      </c>
      <c r="G206" s="20">
        <f>Model!$W$18*((drdp!D206+drdp!M206)*'MSXY-TI2S'!$B206+(drdp!G206+drdp!P206)*'MSXY-TI2S'!$C206+(drdp!J206+drdp!S206)*'MSXY-TI2S'!$D206)</f>
        <v>0</v>
      </c>
      <c r="H206" s="18">
        <f>Model!$W$18*((drdp!B206)*'MSXY-TI2S'!$B206+(drdp!E206)*'MSXY-TI2S'!$C206+(drdp!H206)*'MSXY-TI2S'!$D206)</f>
        <v>2.171053099671584E-3</v>
      </c>
      <c r="I206" s="18">
        <f>Model!$W$18*((drdp!C206)*'MSXY-TI2S'!$B206+(drdp!F206)*'MSXY-TI2S'!$C206+(drdp!I206)*'MSXY-TI2S'!$D206)</f>
        <v>-5.8173192478208657E-4</v>
      </c>
      <c r="J206" s="18">
        <f>Model!$W$18*((drdp!D206)*'MSXY-TI2S'!$B206+(drdp!G206)*'MSXY-TI2S'!$C206+(drdp!J206)*'MSXY-TI2S'!$D206)</f>
        <v>0</v>
      </c>
      <c r="K206" s="21">
        <f>SUM(E$3:E205)+H206</f>
        <v>-2.5034716439001063</v>
      </c>
      <c r="L206" s="21">
        <f>SUM(F$3:F205)+I206</f>
        <v>0.67080320525724946</v>
      </c>
      <c r="M206" s="21">
        <f>SUM(G$3:G205)+J206</f>
        <v>0</v>
      </c>
      <c r="N206" s="19">
        <f t="shared" si="19"/>
        <v>6.2673702718119007</v>
      </c>
      <c r="O206" s="19">
        <f t="shared" si="20"/>
        <v>0.44997694018339957</v>
      </c>
      <c r="P206" s="19">
        <f t="shared" si="21"/>
        <v>0</v>
      </c>
      <c r="Q206" s="19">
        <f t="shared" si="22"/>
        <v>-1.6793368029988267</v>
      </c>
      <c r="R206" s="19">
        <f t="shared" si="23"/>
        <v>0</v>
      </c>
      <c r="S206" s="19">
        <f t="shared" si="24"/>
        <v>0</v>
      </c>
    </row>
    <row r="207" spans="1:19" x14ac:dyDescent="0.25">
      <c r="A207" s="26">
        <f>Wellpath!E207</f>
        <v>6120</v>
      </c>
      <c r="B207" s="22">
        <v>0</v>
      </c>
      <c r="C207" s="22">
        <v>0</v>
      </c>
      <c r="D207" s="22">
        <f>SIN(Wellpath!$O207) * (TAN(Dip) * SIN(Wellpath!$L207) * COS(Wellpath!$L207) - COS(Wellpath!$L207) * COS(Wellpath!$L207) * COS(Wellpath!$O207) - COS(Wellpath!$O207)) / 2</f>
        <v>-9.3651648353977851E-2</v>
      </c>
      <c r="E207" s="20">
        <f>Model!$W$18*((drdp!B207+drdp!K207)*'MSXY-TI2S'!$B207+(drdp!E207+drdp!N207)*'MSXY-TI2S'!$C207+(drdp!H207+drdp!Q207)*'MSXY-TI2S'!$D207)</f>
        <v>4.3421061993431679E-3</v>
      </c>
      <c r="F207" s="20">
        <f>Model!$W$18*((drdp!C207+drdp!L207)*'MSXY-TI2S'!$B207+(drdp!F207+drdp!O207)*'MSXY-TI2S'!$C207+(drdp!I207+drdp!R207)*'MSXY-TI2S'!$D207)</f>
        <v>-1.1634638495641731E-3</v>
      </c>
      <c r="G207" s="20">
        <f>Model!$W$18*((drdp!D207+drdp!M207)*'MSXY-TI2S'!$B207+(drdp!G207+drdp!P207)*'MSXY-TI2S'!$C207+(drdp!J207+drdp!S207)*'MSXY-TI2S'!$D207)</f>
        <v>0</v>
      </c>
      <c r="H207" s="18">
        <f>Model!$W$18*((drdp!B207)*'MSXY-TI2S'!$B207+(drdp!E207)*'MSXY-TI2S'!$C207+(drdp!H207)*'MSXY-TI2S'!$D207)</f>
        <v>2.171053099671584E-3</v>
      </c>
      <c r="I207" s="18">
        <f>Model!$W$18*((drdp!C207)*'MSXY-TI2S'!$B207+(drdp!F207)*'MSXY-TI2S'!$C207+(drdp!I207)*'MSXY-TI2S'!$D207)</f>
        <v>-5.8173192478208657E-4</v>
      </c>
      <c r="J207" s="18">
        <f>Model!$W$18*((drdp!D207)*'MSXY-TI2S'!$B207+(drdp!G207)*'MSXY-TI2S'!$C207+(drdp!J207)*'MSXY-TI2S'!$D207)</f>
        <v>0</v>
      </c>
      <c r="K207" s="21">
        <f>SUM(E$3:E206)+H207</f>
        <v>-2.499129537700763</v>
      </c>
      <c r="L207" s="21">
        <f>SUM(F$3:F206)+I207</f>
        <v>0.66963974140768523</v>
      </c>
      <c r="M207" s="21">
        <f>SUM(G$3:G206)+J207</f>
        <v>0</v>
      </c>
      <c r="N207" s="19">
        <f t="shared" si="19"/>
        <v>6.2456484462084294</v>
      </c>
      <c r="O207" s="19">
        <f t="shared" si="20"/>
        <v>0.44841738327255154</v>
      </c>
      <c r="P207" s="19">
        <f t="shared" si="21"/>
        <v>0</v>
      </c>
      <c r="Q207" s="19">
        <f t="shared" si="22"/>
        <v>-1.6735164573702468</v>
      </c>
      <c r="R207" s="19">
        <f t="shared" si="23"/>
        <v>0</v>
      </c>
      <c r="S207" s="19">
        <f t="shared" si="24"/>
        <v>0</v>
      </c>
    </row>
    <row r="208" spans="1:19" x14ac:dyDescent="0.25">
      <c r="A208" s="26">
        <f>Wellpath!E208</f>
        <v>6150</v>
      </c>
      <c r="B208" s="22">
        <v>0</v>
      </c>
      <c r="C208" s="22">
        <v>0</v>
      </c>
      <c r="D208" s="22">
        <f>SIN(Wellpath!$O208) * (TAN(Dip) * SIN(Wellpath!$L208) * COS(Wellpath!$L208) - COS(Wellpath!$L208) * COS(Wellpath!$L208) * COS(Wellpath!$O208) - COS(Wellpath!$O208)) / 2</f>
        <v>-9.3651648353977851E-2</v>
      </c>
      <c r="E208" s="20">
        <f>Model!$W$18*((drdp!B208+drdp!K208)*'MSXY-TI2S'!$B208+(drdp!E208+drdp!N208)*'MSXY-TI2S'!$C208+(drdp!H208+drdp!Q208)*'MSXY-TI2S'!$D208)</f>
        <v>4.3421061993431679E-3</v>
      </c>
      <c r="F208" s="20">
        <f>Model!$W$18*((drdp!C208+drdp!L208)*'MSXY-TI2S'!$B208+(drdp!F208+drdp!O208)*'MSXY-TI2S'!$C208+(drdp!I208+drdp!R208)*'MSXY-TI2S'!$D208)</f>
        <v>-1.1634638495641731E-3</v>
      </c>
      <c r="G208" s="20">
        <f>Model!$W$18*((drdp!D208+drdp!M208)*'MSXY-TI2S'!$B208+(drdp!G208+drdp!P208)*'MSXY-TI2S'!$C208+(drdp!J208+drdp!S208)*'MSXY-TI2S'!$D208)</f>
        <v>0</v>
      </c>
      <c r="H208" s="18">
        <f>Model!$W$18*((drdp!B208)*'MSXY-TI2S'!$B208+(drdp!E208)*'MSXY-TI2S'!$C208+(drdp!H208)*'MSXY-TI2S'!$D208)</f>
        <v>2.171053099671584E-3</v>
      </c>
      <c r="I208" s="18">
        <f>Model!$W$18*((drdp!C208)*'MSXY-TI2S'!$B208+(drdp!F208)*'MSXY-TI2S'!$C208+(drdp!I208)*'MSXY-TI2S'!$D208)</f>
        <v>-5.8173192478208657E-4</v>
      </c>
      <c r="J208" s="18">
        <f>Model!$W$18*((drdp!D208)*'MSXY-TI2S'!$B208+(drdp!G208)*'MSXY-TI2S'!$C208+(drdp!J208)*'MSXY-TI2S'!$D208)</f>
        <v>0</v>
      </c>
      <c r="K208" s="21">
        <f>SUM(E$3:E207)+H208</f>
        <v>-2.4947874315014196</v>
      </c>
      <c r="L208" s="21">
        <f>SUM(F$3:F207)+I208</f>
        <v>0.668476277558121</v>
      </c>
      <c r="M208" s="21">
        <f>SUM(G$3:G207)+J208</f>
        <v>0</v>
      </c>
      <c r="N208" s="19">
        <f t="shared" si="19"/>
        <v>6.2239643283774502</v>
      </c>
      <c r="O208" s="19">
        <f t="shared" si="20"/>
        <v>0.44686053365796202</v>
      </c>
      <c r="P208" s="19">
        <f t="shared" si="21"/>
        <v>0</v>
      </c>
      <c r="Q208" s="19">
        <f t="shared" si="22"/>
        <v>-1.6677062155088547</v>
      </c>
      <c r="R208" s="19">
        <f t="shared" si="23"/>
        <v>0</v>
      </c>
      <c r="S208" s="19">
        <f t="shared" si="24"/>
        <v>0</v>
      </c>
    </row>
    <row r="209" spans="1:19" x14ac:dyDescent="0.25">
      <c r="A209" s="26">
        <f>Wellpath!E209</f>
        <v>6180</v>
      </c>
      <c r="B209" s="22">
        <v>0</v>
      </c>
      <c r="C209" s="22">
        <v>0</v>
      </c>
      <c r="D209" s="22">
        <f>SIN(Wellpath!$O209) * (TAN(Dip) * SIN(Wellpath!$L209) * COS(Wellpath!$L209) - COS(Wellpath!$L209) * COS(Wellpath!$L209) * COS(Wellpath!$O209) - COS(Wellpath!$O209)) / 2</f>
        <v>-9.3651648353977851E-2</v>
      </c>
      <c r="E209" s="20">
        <f>Model!$W$18*((drdp!B209+drdp!K209)*'MSXY-TI2S'!$B209+(drdp!E209+drdp!N209)*'MSXY-TI2S'!$C209+(drdp!H209+drdp!Q209)*'MSXY-TI2S'!$D209)</f>
        <v>4.3421061993431679E-3</v>
      </c>
      <c r="F209" s="20">
        <f>Model!$W$18*((drdp!C209+drdp!L209)*'MSXY-TI2S'!$B209+(drdp!F209+drdp!O209)*'MSXY-TI2S'!$C209+(drdp!I209+drdp!R209)*'MSXY-TI2S'!$D209)</f>
        <v>-1.1634638495641731E-3</v>
      </c>
      <c r="G209" s="20">
        <f>Model!$W$18*((drdp!D209+drdp!M209)*'MSXY-TI2S'!$B209+(drdp!G209+drdp!P209)*'MSXY-TI2S'!$C209+(drdp!J209+drdp!S209)*'MSXY-TI2S'!$D209)</f>
        <v>0</v>
      </c>
      <c r="H209" s="18">
        <f>Model!$W$18*((drdp!B209)*'MSXY-TI2S'!$B209+(drdp!E209)*'MSXY-TI2S'!$C209+(drdp!H209)*'MSXY-TI2S'!$D209)</f>
        <v>2.171053099671584E-3</v>
      </c>
      <c r="I209" s="18">
        <f>Model!$W$18*((drdp!C209)*'MSXY-TI2S'!$B209+(drdp!F209)*'MSXY-TI2S'!$C209+(drdp!I209)*'MSXY-TI2S'!$D209)</f>
        <v>-5.8173192478208657E-4</v>
      </c>
      <c r="J209" s="18">
        <f>Model!$W$18*((drdp!D209)*'MSXY-TI2S'!$B209+(drdp!G209)*'MSXY-TI2S'!$C209+(drdp!J209)*'MSXY-TI2S'!$D209)</f>
        <v>0</v>
      </c>
      <c r="K209" s="21">
        <f>SUM(E$3:E208)+H209</f>
        <v>-2.4904453253020762</v>
      </c>
      <c r="L209" s="21">
        <f>SUM(F$3:F208)+I209</f>
        <v>0.66731281370855677</v>
      </c>
      <c r="M209" s="21">
        <f>SUM(G$3:G208)+J209</f>
        <v>0</v>
      </c>
      <c r="N209" s="19">
        <f t="shared" si="19"/>
        <v>6.2023179183189638</v>
      </c>
      <c r="O209" s="19">
        <f t="shared" si="20"/>
        <v>0.44530639133963101</v>
      </c>
      <c r="P209" s="19">
        <f t="shared" si="21"/>
        <v>0</v>
      </c>
      <c r="Q209" s="19">
        <f t="shared" si="22"/>
        <v>-1.6619060774146504</v>
      </c>
      <c r="R209" s="19">
        <f t="shared" si="23"/>
        <v>0</v>
      </c>
      <c r="S209" s="19">
        <f t="shared" si="24"/>
        <v>0</v>
      </c>
    </row>
    <row r="210" spans="1:19" x14ac:dyDescent="0.25">
      <c r="A210" s="26">
        <f>Wellpath!E210</f>
        <v>6210</v>
      </c>
      <c r="B210" s="22">
        <v>0</v>
      </c>
      <c r="C210" s="22">
        <v>0</v>
      </c>
      <c r="D210" s="22">
        <f>SIN(Wellpath!$O210) * (TAN(Dip) * SIN(Wellpath!$L210) * COS(Wellpath!$L210) - COS(Wellpath!$L210) * COS(Wellpath!$L210) * COS(Wellpath!$O210) - COS(Wellpath!$O210)) / 2</f>
        <v>-9.3651648353977851E-2</v>
      </c>
      <c r="E210" s="20">
        <f>Model!$W$18*((drdp!B210+drdp!K210)*'MSXY-TI2S'!$B210+(drdp!E210+drdp!N210)*'MSXY-TI2S'!$C210+(drdp!H210+drdp!Q210)*'MSXY-TI2S'!$D210)</f>
        <v>4.3421061993431679E-3</v>
      </c>
      <c r="F210" s="20">
        <f>Model!$W$18*((drdp!C210+drdp!L210)*'MSXY-TI2S'!$B210+(drdp!F210+drdp!O210)*'MSXY-TI2S'!$C210+(drdp!I210+drdp!R210)*'MSXY-TI2S'!$D210)</f>
        <v>-1.1634638495641731E-3</v>
      </c>
      <c r="G210" s="20">
        <f>Model!$W$18*((drdp!D210+drdp!M210)*'MSXY-TI2S'!$B210+(drdp!G210+drdp!P210)*'MSXY-TI2S'!$C210+(drdp!J210+drdp!S210)*'MSXY-TI2S'!$D210)</f>
        <v>0</v>
      </c>
      <c r="H210" s="18">
        <f>Model!$W$18*((drdp!B210)*'MSXY-TI2S'!$B210+(drdp!E210)*'MSXY-TI2S'!$C210+(drdp!H210)*'MSXY-TI2S'!$D210)</f>
        <v>2.171053099671584E-3</v>
      </c>
      <c r="I210" s="18">
        <f>Model!$W$18*((drdp!C210)*'MSXY-TI2S'!$B210+(drdp!F210)*'MSXY-TI2S'!$C210+(drdp!I210)*'MSXY-TI2S'!$D210)</f>
        <v>-5.8173192478208657E-4</v>
      </c>
      <c r="J210" s="18">
        <f>Model!$W$18*((drdp!D210)*'MSXY-TI2S'!$B210+(drdp!G210)*'MSXY-TI2S'!$C210+(drdp!J210)*'MSXY-TI2S'!$D210)</f>
        <v>0</v>
      </c>
      <c r="K210" s="21">
        <f>SUM(E$3:E209)+H210</f>
        <v>-2.4861032191027328</v>
      </c>
      <c r="L210" s="21">
        <f>SUM(F$3:F209)+I210</f>
        <v>0.66614934985899255</v>
      </c>
      <c r="M210" s="21">
        <f>SUM(G$3:G209)+J210</f>
        <v>0</v>
      </c>
      <c r="N210" s="19">
        <f t="shared" si="19"/>
        <v>6.1807092160329704</v>
      </c>
      <c r="O210" s="19">
        <f t="shared" si="20"/>
        <v>0.44375495631755846</v>
      </c>
      <c r="P210" s="19">
        <f t="shared" si="21"/>
        <v>0</v>
      </c>
      <c r="Q210" s="19">
        <f t="shared" si="22"/>
        <v>-1.656116043087634</v>
      </c>
      <c r="R210" s="19">
        <f t="shared" si="23"/>
        <v>0</v>
      </c>
      <c r="S210" s="19">
        <f t="shared" si="24"/>
        <v>0</v>
      </c>
    </row>
    <row r="211" spans="1:19" x14ac:dyDescent="0.25">
      <c r="A211" s="26">
        <f>Wellpath!E211</f>
        <v>6240</v>
      </c>
      <c r="B211" s="22">
        <v>0</v>
      </c>
      <c r="C211" s="22">
        <v>0</v>
      </c>
      <c r="D211" s="22">
        <f>SIN(Wellpath!$O211) * (TAN(Dip) * SIN(Wellpath!$L211) * COS(Wellpath!$L211) - COS(Wellpath!$L211) * COS(Wellpath!$L211) * COS(Wellpath!$O211) - COS(Wellpath!$O211)) / 2</f>
        <v>-9.3651648353977851E-2</v>
      </c>
      <c r="E211" s="20">
        <f>Model!$W$18*((drdp!B211+drdp!K211)*'MSXY-TI2S'!$B211+(drdp!E211+drdp!N211)*'MSXY-TI2S'!$C211+(drdp!H211+drdp!Q211)*'MSXY-TI2S'!$D211)</f>
        <v>4.3421061993431679E-3</v>
      </c>
      <c r="F211" s="20">
        <f>Model!$W$18*((drdp!C211+drdp!L211)*'MSXY-TI2S'!$B211+(drdp!F211+drdp!O211)*'MSXY-TI2S'!$C211+(drdp!I211+drdp!R211)*'MSXY-TI2S'!$D211)</f>
        <v>-1.1634638495641731E-3</v>
      </c>
      <c r="G211" s="20">
        <f>Model!$W$18*((drdp!D211+drdp!M211)*'MSXY-TI2S'!$B211+(drdp!G211+drdp!P211)*'MSXY-TI2S'!$C211+(drdp!J211+drdp!S211)*'MSXY-TI2S'!$D211)</f>
        <v>0</v>
      </c>
      <c r="H211" s="18">
        <f>Model!$W$18*((drdp!B211)*'MSXY-TI2S'!$B211+(drdp!E211)*'MSXY-TI2S'!$C211+(drdp!H211)*'MSXY-TI2S'!$D211)</f>
        <v>2.171053099671584E-3</v>
      </c>
      <c r="I211" s="18">
        <f>Model!$W$18*((drdp!C211)*'MSXY-TI2S'!$B211+(drdp!F211)*'MSXY-TI2S'!$C211+(drdp!I211)*'MSXY-TI2S'!$D211)</f>
        <v>-5.8173192478208657E-4</v>
      </c>
      <c r="J211" s="18">
        <f>Model!$W$18*((drdp!D211)*'MSXY-TI2S'!$B211+(drdp!G211)*'MSXY-TI2S'!$C211+(drdp!J211)*'MSXY-TI2S'!$D211)</f>
        <v>0</v>
      </c>
      <c r="K211" s="21">
        <f>SUM(E$3:E210)+H211</f>
        <v>-2.4817611129033894</v>
      </c>
      <c r="L211" s="21">
        <f>SUM(F$3:F210)+I211</f>
        <v>0.66498588600942832</v>
      </c>
      <c r="M211" s="21">
        <f>SUM(G$3:G210)+J211</f>
        <v>0</v>
      </c>
      <c r="N211" s="19">
        <f t="shared" si="19"/>
        <v>6.1591382215194699</v>
      </c>
      <c r="O211" s="19">
        <f t="shared" si="20"/>
        <v>0.44220622859174441</v>
      </c>
      <c r="P211" s="19">
        <f t="shared" si="21"/>
        <v>0</v>
      </c>
      <c r="Q211" s="19">
        <f t="shared" si="22"/>
        <v>-1.6503361125278053</v>
      </c>
      <c r="R211" s="19">
        <f t="shared" si="23"/>
        <v>0</v>
      </c>
      <c r="S211" s="19">
        <f t="shared" si="24"/>
        <v>0</v>
      </c>
    </row>
    <row r="212" spans="1:19" x14ac:dyDescent="0.25">
      <c r="A212" s="26">
        <f>Wellpath!E212</f>
        <v>6270</v>
      </c>
      <c r="B212" s="22">
        <v>0</v>
      </c>
      <c r="C212" s="22">
        <v>0</v>
      </c>
      <c r="D212" s="22">
        <f>SIN(Wellpath!$O212) * (TAN(Dip) * SIN(Wellpath!$L212) * COS(Wellpath!$L212) - COS(Wellpath!$L212) * COS(Wellpath!$L212) * COS(Wellpath!$O212) - COS(Wellpath!$O212)) / 2</f>
        <v>-9.3651648353977851E-2</v>
      </c>
      <c r="E212" s="20">
        <f>Model!$W$18*((drdp!B212+drdp!K212)*'MSXY-TI2S'!$B212+(drdp!E212+drdp!N212)*'MSXY-TI2S'!$C212+(drdp!H212+drdp!Q212)*'MSXY-TI2S'!$D212)</f>
        <v>4.3421061993431679E-3</v>
      </c>
      <c r="F212" s="20">
        <f>Model!$W$18*((drdp!C212+drdp!L212)*'MSXY-TI2S'!$B212+(drdp!F212+drdp!O212)*'MSXY-TI2S'!$C212+(drdp!I212+drdp!R212)*'MSXY-TI2S'!$D212)</f>
        <v>-1.1634638495641731E-3</v>
      </c>
      <c r="G212" s="20">
        <f>Model!$W$18*((drdp!D212+drdp!M212)*'MSXY-TI2S'!$B212+(drdp!G212+drdp!P212)*'MSXY-TI2S'!$C212+(drdp!J212+drdp!S212)*'MSXY-TI2S'!$D212)</f>
        <v>0</v>
      </c>
      <c r="H212" s="18">
        <f>Model!$W$18*((drdp!B212)*'MSXY-TI2S'!$B212+(drdp!E212)*'MSXY-TI2S'!$C212+(drdp!H212)*'MSXY-TI2S'!$D212)</f>
        <v>2.171053099671584E-3</v>
      </c>
      <c r="I212" s="18">
        <f>Model!$W$18*((drdp!C212)*'MSXY-TI2S'!$B212+(drdp!F212)*'MSXY-TI2S'!$C212+(drdp!I212)*'MSXY-TI2S'!$D212)</f>
        <v>-5.8173192478208657E-4</v>
      </c>
      <c r="J212" s="18">
        <f>Model!$W$18*((drdp!D212)*'MSXY-TI2S'!$B212+(drdp!G212)*'MSXY-TI2S'!$C212+(drdp!J212)*'MSXY-TI2S'!$D212)</f>
        <v>0</v>
      </c>
      <c r="K212" s="21">
        <f>SUM(E$3:E211)+H212</f>
        <v>-2.477419006704046</v>
      </c>
      <c r="L212" s="21">
        <f>SUM(F$3:F211)+I212</f>
        <v>0.66382242215986409</v>
      </c>
      <c r="M212" s="21">
        <f>SUM(G$3:G211)+J212</f>
        <v>0</v>
      </c>
      <c r="N212" s="19">
        <f t="shared" si="19"/>
        <v>6.1376049347784623</v>
      </c>
      <c r="O212" s="19">
        <f t="shared" si="20"/>
        <v>0.44066020816218882</v>
      </c>
      <c r="P212" s="19">
        <f t="shared" si="21"/>
        <v>0</v>
      </c>
      <c r="Q212" s="19">
        <f t="shared" si="22"/>
        <v>-1.6445662857351644</v>
      </c>
      <c r="R212" s="19">
        <f t="shared" si="23"/>
        <v>0</v>
      </c>
      <c r="S212" s="19">
        <f t="shared" si="24"/>
        <v>0</v>
      </c>
    </row>
    <row r="213" spans="1:19" x14ac:dyDescent="0.25">
      <c r="A213" s="26">
        <f>Wellpath!E213</f>
        <v>6300</v>
      </c>
      <c r="B213" s="22">
        <v>0</v>
      </c>
      <c r="C213" s="22">
        <v>0</v>
      </c>
      <c r="D213" s="22">
        <f>SIN(Wellpath!$O213) * (TAN(Dip) * SIN(Wellpath!$L213) * COS(Wellpath!$L213) - COS(Wellpath!$L213) * COS(Wellpath!$L213) * COS(Wellpath!$O213) - COS(Wellpath!$O213)) / 2</f>
        <v>-9.3651648353977851E-2</v>
      </c>
      <c r="E213" s="20">
        <f>Model!$W$18*((drdp!B213+drdp!K213)*'MSXY-TI2S'!$B213+(drdp!E213+drdp!N213)*'MSXY-TI2S'!$C213+(drdp!H213+drdp!Q213)*'MSXY-TI2S'!$D213)</f>
        <v>4.3421061993431679E-3</v>
      </c>
      <c r="F213" s="20">
        <f>Model!$W$18*((drdp!C213+drdp!L213)*'MSXY-TI2S'!$B213+(drdp!F213+drdp!O213)*'MSXY-TI2S'!$C213+(drdp!I213+drdp!R213)*'MSXY-TI2S'!$D213)</f>
        <v>-1.1634638495641731E-3</v>
      </c>
      <c r="G213" s="20">
        <f>Model!$W$18*((drdp!D213+drdp!M213)*'MSXY-TI2S'!$B213+(drdp!G213+drdp!P213)*'MSXY-TI2S'!$C213+(drdp!J213+drdp!S213)*'MSXY-TI2S'!$D213)</f>
        <v>0</v>
      </c>
      <c r="H213" s="18">
        <f>Model!$W$18*((drdp!B213)*'MSXY-TI2S'!$B213+(drdp!E213)*'MSXY-TI2S'!$C213+(drdp!H213)*'MSXY-TI2S'!$D213)</f>
        <v>2.171053099671584E-3</v>
      </c>
      <c r="I213" s="18">
        <f>Model!$W$18*((drdp!C213)*'MSXY-TI2S'!$B213+(drdp!F213)*'MSXY-TI2S'!$C213+(drdp!I213)*'MSXY-TI2S'!$D213)</f>
        <v>-5.8173192478208657E-4</v>
      </c>
      <c r="J213" s="18">
        <f>Model!$W$18*((drdp!D213)*'MSXY-TI2S'!$B213+(drdp!G213)*'MSXY-TI2S'!$C213+(drdp!J213)*'MSXY-TI2S'!$D213)</f>
        <v>0</v>
      </c>
      <c r="K213" s="21">
        <f>SUM(E$3:E212)+H213</f>
        <v>-2.4730769005047026</v>
      </c>
      <c r="L213" s="21">
        <f>SUM(F$3:F212)+I213</f>
        <v>0.66265895831029986</v>
      </c>
      <c r="M213" s="21">
        <f>SUM(G$3:G212)+J213</f>
        <v>0</v>
      </c>
      <c r="N213" s="19">
        <f t="shared" si="19"/>
        <v>6.1161093558099466</v>
      </c>
      <c r="O213" s="19">
        <f t="shared" si="20"/>
        <v>0.43911689502889173</v>
      </c>
      <c r="P213" s="19">
        <f t="shared" si="21"/>
        <v>0</v>
      </c>
      <c r="Q213" s="19">
        <f t="shared" si="22"/>
        <v>-1.6388065627097113</v>
      </c>
      <c r="R213" s="19">
        <f t="shared" si="23"/>
        <v>0</v>
      </c>
      <c r="S213" s="19">
        <f t="shared" si="24"/>
        <v>0</v>
      </c>
    </row>
    <row r="214" spans="1:19" x14ac:dyDescent="0.25">
      <c r="A214" s="26">
        <f>Wellpath!E214</f>
        <v>6330</v>
      </c>
      <c r="B214" s="22">
        <v>0</v>
      </c>
      <c r="C214" s="22">
        <v>0</v>
      </c>
      <c r="D214" s="22">
        <f>SIN(Wellpath!$O214) * (TAN(Dip) * SIN(Wellpath!$L214) * COS(Wellpath!$L214) - COS(Wellpath!$L214) * COS(Wellpath!$L214) * COS(Wellpath!$O214) - COS(Wellpath!$O214)) / 2</f>
        <v>-9.3651648353977851E-2</v>
      </c>
      <c r="E214" s="20">
        <f>Model!$W$18*((drdp!B214+drdp!K214)*'MSXY-TI2S'!$B214+(drdp!E214+drdp!N214)*'MSXY-TI2S'!$C214+(drdp!H214+drdp!Q214)*'MSXY-TI2S'!$D214)</f>
        <v>4.3421061993431679E-3</v>
      </c>
      <c r="F214" s="20">
        <f>Model!$W$18*((drdp!C214+drdp!L214)*'MSXY-TI2S'!$B214+(drdp!F214+drdp!O214)*'MSXY-TI2S'!$C214+(drdp!I214+drdp!R214)*'MSXY-TI2S'!$D214)</f>
        <v>-1.1634638495641731E-3</v>
      </c>
      <c r="G214" s="20">
        <f>Model!$W$18*((drdp!D214+drdp!M214)*'MSXY-TI2S'!$B214+(drdp!G214+drdp!P214)*'MSXY-TI2S'!$C214+(drdp!J214+drdp!S214)*'MSXY-TI2S'!$D214)</f>
        <v>0</v>
      </c>
      <c r="H214" s="18">
        <f>Model!$W$18*((drdp!B214)*'MSXY-TI2S'!$B214+(drdp!E214)*'MSXY-TI2S'!$C214+(drdp!H214)*'MSXY-TI2S'!$D214)</f>
        <v>2.171053099671584E-3</v>
      </c>
      <c r="I214" s="18">
        <f>Model!$W$18*((drdp!C214)*'MSXY-TI2S'!$B214+(drdp!F214)*'MSXY-TI2S'!$C214+(drdp!I214)*'MSXY-TI2S'!$D214)</f>
        <v>-5.8173192478208657E-4</v>
      </c>
      <c r="J214" s="18">
        <f>Model!$W$18*((drdp!D214)*'MSXY-TI2S'!$B214+(drdp!G214)*'MSXY-TI2S'!$C214+(drdp!J214)*'MSXY-TI2S'!$D214)</f>
        <v>0</v>
      </c>
      <c r="K214" s="21">
        <f>SUM(E$3:E213)+H214</f>
        <v>-2.4687347943053592</v>
      </c>
      <c r="L214" s="21">
        <f>SUM(F$3:F213)+I214</f>
        <v>0.66149549446073563</v>
      </c>
      <c r="M214" s="21">
        <f>SUM(G$3:G213)+J214</f>
        <v>0</v>
      </c>
      <c r="N214" s="19">
        <f t="shared" si="19"/>
        <v>6.0946514846139248</v>
      </c>
      <c r="O214" s="19">
        <f t="shared" si="20"/>
        <v>0.43757628919185315</v>
      </c>
      <c r="P214" s="19">
        <f t="shared" si="21"/>
        <v>0</v>
      </c>
      <c r="Q214" s="19">
        <f t="shared" si="22"/>
        <v>-1.6330569434514461</v>
      </c>
      <c r="R214" s="19">
        <f t="shared" si="23"/>
        <v>0</v>
      </c>
      <c r="S214" s="19">
        <f t="shared" si="24"/>
        <v>0</v>
      </c>
    </row>
    <row r="215" spans="1:19" x14ac:dyDescent="0.25">
      <c r="A215" s="26">
        <f>Wellpath!E215</f>
        <v>6360</v>
      </c>
      <c r="B215" s="22">
        <v>0</v>
      </c>
      <c r="C215" s="22">
        <v>0</v>
      </c>
      <c r="D215" s="22">
        <f>SIN(Wellpath!$O215) * (TAN(Dip) * SIN(Wellpath!$L215) * COS(Wellpath!$L215) - COS(Wellpath!$L215) * COS(Wellpath!$L215) * COS(Wellpath!$O215) - COS(Wellpath!$O215)) / 2</f>
        <v>-9.3651648353977851E-2</v>
      </c>
      <c r="E215" s="20">
        <f>Model!$W$18*((drdp!B215+drdp!K215)*'MSXY-TI2S'!$B215+(drdp!E215+drdp!N215)*'MSXY-TI2S'!$C215+(drdp!H215+drdp!Q215)*'MSXY-TI2S'!$D215)</f>
        <v>4.3421061993431679E-3</v>
      </c>
      <c r="F215" s="20">
        <f>Model!$W$18*((drdp!C215+drdp!L215)*'MSXY-TI2S'!$B215+(drdp!F215+drdp!O215)*'MSXY-TI2S'!$C215+(drdp!I215+drdp!R215)*'MSXY-TI2S'!$D215)</f>
        <v>-1.1634638495641731E-3</v>
      </c>
      <c r="G215" s="20">
        <f>Model!$W$18*((drdp!D215+drdp!M215)*'MSXY-TI2S'!$B215+(drdp!G215+drdp!P215)*'MSXY-TI2S'!$C215+(drdp!J215+drdp!S215)*'MSXY-TI2S'!$D215)</f>
        <v>0</v>
      </c>
      <c r="H215" s="18">
        <f>Model!$W$18*((drdp!B215)*'MSXY-TI2S'!$B215+(drdp!E215)*'MSXY-TI2S'!$C215+(drdp!H215)*'MSXY-TI2S'!$D215)</f>
        <v>2.171053099671584E-3</v>
      </c>
      <c r="I215" s="18">
        <f>Model!$W$18*((drdp!C215)*'MSXY-TI2S'!$B215+(drdp!F215)*'MSXY-TI2S'!$C215+(drdp!I215)*'MSXY-TI2S'!$D215)</f>
        <v>-5.8173192478208657E-4</v>
      </c>
      <c r="J215" s="18">
        <f>Model!$W$18*((drdp!D215)*'MSXY-TI2S'!$B215+(drdp!G215)*'MSXY-TI2S'!$C215+(drdp!J215)*'MSXY-TI2S'!$D215)</f>
        <v>0</v>
      </c>
      <c r="K215" s="21">
        <f>SUM(E$3:E214)+H215</f>
        <v>-2.4643926881060159</v>
      </c>
      <c r="L215" s="21">
        <f>SUM(F$3:F214)+I215</f>
        <v>0.66033203061117141</v>
      </c>
      <c r="M215" s="21">
        <f>SUM(G$3:G214)+J215</f>
        <v>0</v>
      </c>
      <c r="N215" s="19">
        <f t="shared" si="19"/>
        <v>6.073231321190395</v>
      </c>
      <c r="O215" s="19">
        <f t="shared" si="20"/>
        <v>0.43603839065107303</v>
      </c>
      <c r="P215" s="19">
        <f t="shared" si="21"/>
        <v>0</v>
      </c>
      <c r="Q215" s="19">
        <f t="shared" si="22"/>
        <v>-1.6273174279603686</v>
      </c>
      <c r="R215" s="19">
        <f t="shared" si="23"/>
        <v>0</v>
      </c>
      <c r="S215" s="19">
        <f t="shared" si="24"/>
        <v>0</v>
      </c>
    </row>
    <row r="216" spans="1:19" x14ac:dyDescent="0.25">
      <c r="A216" s="26">
        <f>Wellpath!E216</f>
        <v>6390</v>
      </c>
      <c r="B216" s="22">
        <v>0</v>
      </c>
      <c r="C216" s="22">
        <v>0</v>
      </c>
      <c r="D216" s="22">
        <f>SIN(Wellpath!$O216) * (TAN(Dip) * SIN(Wellpath!$L216) * COS(Wellpath!$L216) - COS(Wellpath!$L216) * COS(Wellpath!$L216) * COS(Wellpath!$O216) - COS(Wellpath!$O216)) / 2</f>
        <v>-9.3651648353977851E-2</v>
      </c>
      <c r="E216" s="20">
        <f>Model!$W$18*((drdp!B216+drdp!K216)*'MSXY-TI2S'!$B216+(drdp!E216+drdp!N216)*'MSXY-TI2S'!$C216+(drdp!H216+drdp!Q216)*'MSXY-TI2S'!$D216)</f>
        <v>4.3421061993431679E-3</v>
      </c>
      <c r="F216" s="20">
        <f>Model!$W$18*((drdp!C216+drdp!L216)*'MSXY-TI2S'!$B216+(drdp!F216+drdp!O216)*'MSXY-TI2S'!$C216+(drdp!I216+drdp!R216)*'MSXY-TI2S'!$D216)</f>
        <v>-1.1634638495641731E-3</v>
      </c>
      <c r="G216" s="20">
        <f>Model!$W$18*((drdp!D216+drdp!M216)*'MSXY-TI2S'!$B216+(drdp!G216+drdp!P216)*'MSXY-TI2S'!$C216+(drdp!J216+drdp!S216)*'MSXY-TI2S'!$D216)</f>
        <v>0</v>
      </c>
      <c r="H216" s="18">
        <f>Model!$W$18*((drdp!B216)*'MSXY-TI2S'!$B216+(drdp!E216)*'MSXY-TI2S'!$C216+(drdp!H216)*'MSXY-TI2S'!$D216)</f>
        <v>2.171053099671584E-3</v>
      </c>
      <c r="I216" s="18">
        <f>Model!$W$18*((drdp!C216)*'MSXY-TI2S'!$B216+(drdp!F216)*'MSXY-TI2S'!$C216+(drdp!I216)*'MSXY-TI2S'!$D216)</f>
        <v>-5.8173192478208657E-4</v>
      </c>
      <c r="J216" s="18">
        <f>Model!$W$18*((drdp!D216)*'MSXY-TI2S'!$B216+(drdp!G216)*'MSXY-TI2S'!$C216+(drdp!J216)*'MSXY-TI2S'!$D216)</f>
        <v>0</v>
      </c>
      <c r="K216" s="21">
        <f>SUM(E$3:E215)+H216</f>
        <v>-2.4600505819066725</v>
      </c>
      <c r="L216" s="21">
        <f>SUM(F$3:F215)+I216</f>
        <v>0.65916856676160718</v>
      </c>
      <c r="M216" s="21">
        <f>SUM(G$3:G215)+J216</f>
        <v>0</v>
      </c>
      <c r="N216" s="19">
        <f t="shared" si="19"/>
        <v>6.0518488655393581</v>
      </c>
      <c r="O216" s="19">
        <f t="shared" si="20"/>
        <v>0.43450319940655135</v>
      </c>
      <c r="P216" s="19">
        <f t="shared" si="21"/>
        <v>0</v>
      </c>
      <c r="Q216" s="19">
        <f t="shared" si="22"/>
        <v>-1.6215880162364791</v>
      </c>
      <c r="R216" s="19">
        <f t="shared" si="23"/>
        <v>0</v>
      </c>
      <c r="S216" s="19">
        <f t="shared" si="24"/>
        <v>0</v>
      </c>
    </row>
    <row r="217" spans="1:19" x14ac:dyDescent="0.25">
      <c r="A217" s="26">
        <f>Wellpath!E217</f>
        <v>6420</v>
      </c>
      <c r="B217" s="22">
        <v>0</v>
      </c>
      <c r="C217" s="22">
        <v>0</v>
      </c>
      <c r="D217" s="22">
        <f>SIN(Wellpath!$O217) * (TAN(Dip) * SIN(Wellpath!$L217) * COS(Wellpath!$L217) - COS(Wellpath!$L217) * COS(Wellpath!$L217) * COS(Wellpath!$O217) - COS(Wellpath!$O217)) / 2</f>
        <v>-9.3651648353977851E-2</v>
      </c>
      <c r="E217" s="20">
        <f>Model!$W$18*((drdp!B217+drdp!K217)*'MSXY-TI2S'!$B217+(drdp!E217+drdp!N217)*'MSXY-TI2S'!$C217+(drdp!H217+drdp!Q217)*'MSXY-TI2S'!$D217)</f>
        <v>4.3421061993431679E-3</v>
      </c>
      <c r="F217" s="20">
        <f>Model!$W$18*((drdp!C217+drdp!L217)*'MSXY-TI2S'!$B217+(drdp!F217+drdp!O217)*'MSXY-TI2S'!$C217+(drdp!I217+drdp!R217)*'MSXY-TI2S'!$D217)</f>
        <v>-1.1634638495641731E-3</v>
      </c>
      <c r="G217" s="20">
        <f>Model!$W$18*((drdp!D217+drdp!M217)*'MSXY-TI2S'!$B217+(drdp!G217+drdp!P217)*'MSXY-TI2S'!$C217+(drdp!J217+drdp!S217)*'MSXY-TI2S'!$D217)</f>
        <v>0</v>
      </c>
      <c r="H217" s="18">
        <f>Model!$W$18*((drdp!B217)*'MSXY-TI2S'!$B217+(drdp!E217)*'MSXY-TI2S'!$C217+(drdp!H217)*'MSXY-TI2S'!$D217)</f>
        <v>2.171053099671584E-3</v>
      </c>
      <c r="I217" s="18">
        <f>Model!$W$18*((drdp!C217)*'MSXY-TI2S'!$B217+(drdp!F217)*'MSXY-TI2S'!$C217+(drdp!I217)*'MSXY-TI2S'!$D217)</f>
        <v>-5.8173192478208657E-4</v>
      </c>
      <c r="J217" s="18">
        <f>Model!$W$18*((drdp!D217)*'MSXY-TI2S'!$B217+(drdp!G217)*'MSXY-TI2S'!$C217+(drdp!J217)*'MSXY-TI2S'!$D217)</f>
        <v>0</v>
      </c>
      <c r="K217" s="21">
        <f>SUM(E$3:E216)+H217</f>
        <v>-2.4557084757073291</v>
      </c>
      <c r="L217" s="21">
        <f>SUM(F$3:F216)+I217</f>
        <v>0.65800510291204295</v>
      </c>
      <c r="M217" s="21">
        <f>SUM(G$3:G216)+J217</f>
        <v>0</v>
      </c>
      <c r="N217" s="19">
        <f t="shared" si="19"/>
        <v>6.0305041176608141</v>
      </c>
      <c r="O217" s="19">
        <f t="shared" si="20"/>
        <v>0.43297071545828825</v>
      </c>
      <c r="P217" s="19">
        <f t="shared" si="21"/>
        <v>0</v>
      </c>
      <c r="Q217" s="19">
        <f t="shared" si="22"/>
        <v>-1.6158687082797771</v>
      </c>
      <c r="R217" s="19">
        <f t="shared" si="23"/>
        <v>0</v>
      </c>
      <c r="S217" s="19">
        <f t="shared" si="24"/>
        <v>0</v>
      </c>
    </row>
    <row r="218" spans="1:19" x14ac:dyDescent="0.25">
      <c r="A218" s="26">
        <f>Wellpath!E218</f>
        <v>6450</v>
      </c>
      <c r="B218" s="22">
        <v>0</v>
      </c>
      <c r="C218" s="22">
        <v>0</v>
      </c>
      <c r="D218" s="22">
        <f>SIN(Wellpath!$O218) * (TAN(Dip) * SIN(Wellpath!$L218) * COS(Wellpath!$L218) - COS(Wellpath!$L218) * COS(Wellpath!$L218) * COS(Wellpath!$O218) - COS(Wellpath!$O218)) / 2</f>
        <v>-9.3651648353977851E-2</v>
      </c>
      <c r="E218" s="20">
        <f>Model!$W$18*((drdp!B218+drdp!K218)*'MSXY-TI2S'!$B218+(drdp!E218+drdp!N218)*'MSXY-TI2S'!$C218+(drdp!H218+drdp!Q218)*'MSXY-TI2S'!$D218)</f>
        <v>4.3421061993431679E-3</v>
      </c>
      <c r="F218" s="20">
        <f>Model!$W$18*((drdp!C218+drdp!L218)*'MSXY-TI2S'!$B218+(drdp!F218+drdp!O218)*'MSXY-TI2S'!$C218+(drdp!I218+drdp!R218)*'MSXY-TI2S'!$D218)</f>
        <v>-1.1634638495641731E-3</v>
      </c>
      <c r="G218" s="20">
        <f>Model!$W$18*((drdp!D218+drdp!M218)*'MSXY-TI2S'!$B218+(drdp!G218+drdp!P218)*'MSXY-TI2S'!$C218+(drdp!J218+drdp!S218)*'MSXY-TI2S'!$D218)</f>
        <v>0</v>
      </c>
      <c r="H218" s="18">
        <f>Model!$W$18*((drdp!B218)*'MSXY-TI2S'!$B218+(drdp!E218)*'MSXY-TI2S'!$C218+(drdp!H218)*'MSXY-TI2S'!$D218)</f>
        <v>2.171053099671584E-3</v>
      </c>
      <c r="I218" s="18">
        <f>Model!$W$18*((drdp!C218)*'MSXY-TI2S'!$B218+(drdp!F218)*'MSXY-TI2S'!$C218+(drdp!I218)*'MSXY-TI2S'!$D218)</f>
        <v>-5.8173192478208657E-4</v>
      </c>
      <c r="J218" s="18">
        <f>Model!$W$18*((drdp!D218)*'MSXY-TI2S'!$B218+(drdp!G218)*'MSXY-TI2S'!$C218+(drdp!J218)*'MSXY-TI2S'!$D218)</f>
        <v>0</v>
      </c>
      <c r="K218" s="21">
        <f>SUM(E$3:E217)+H218</f>
        <v>-2.4513663695079857</v>
      </c>
      <c r="L218" s="21">
        <f>SUM(F$3:F217)+I218</f>
        <v>0.65684163906247872</v>
      </c>
      <c r="M218" s="21">
        <f>SUM(G$3:G217)+J218</f>
        <v>0</v>
      </c>
      <c r="N218" s="19">
        <f t="shared" si="19"/>
        <v>6.0091970775547621</v>
      </c>
      <c r="O218" s="19">
        <f t="shared" si="20"/>
        <v>0.43144093880628359</v>
      </c>
      <c r="P218" s="19">
        <f t="shared" si="21"/>
        <v>0</v>
      </c>
      <c r="Q218" s="19">
        <f t="shared" si="22"/>
        <v>-1.6101595040902632</v>
      </c>
      <c r="R218" s="19">
        <f t="shared" si="23"/>
        <v>0</v>
      </c>
      <c r="S218" s="19">
        <f t="shared" si="24"/>
        <v>0</v>
      </c>
    </row>
    <row r="219" spans="1:19" x14ac:dyDescent="0.25">
      <c r="A219" s="26">
        <f>Wellpath!E219</f>
        <v>6480</v>
      </c>
      <c r="B219" s="22">
        <v>0</v>
      </c>
      <c r="C219" s="22">
        <v>0</v>
      </c>
      <c r="D219" s="22">
        <f>SIN(Wellpath!$O219) * (TAN(Dip) * SIN(Wellpath!$L219) * COS(Wellpath!$L219) - COS(Wellpath!$L219) * COS(Wellpath!$L219) * COS(Wellpath!$O219) - COS(Wellpath!$O219)) / 2</f>
        <v>-9.3651648353977851E-2</v>
      </c>
      <c r="E219" s="20">
        <f>Model!$W$18*((drdp!B219+drdp!K219)*'MSXY-TI2S'!$B219+(drdp!E219+drdp!N219)*'MSXY-TI2S'!$C219+(drdp!H219+drdp!Q219)*'MSXY-TI2S'!$D219)</f>
        <v>4.3421061993431679E-3</v>
      </c>
      <c r="F219" s="20">
        <f>Model!$W$18*((drdp!C219+drdp!L219)*'MSXY-TI2S'!$B219+(drdp!F219+drdp!O219)*'MSXY-TI2S'!$C219+(drdp!I219+drdp!R219)*'MSXY-TI2S'!$D219)</f>
        <v>-1.1634638495641731E-3</v>
      </c>
      <c r="G219" s="20">
        <f>Model!$W$18*((drdp!D219+drdp!M219)*'MSXY-TI2S'!$B219+(drdp!G219+drdp!P219)*'MSXY-TI2S'!$C219+(drdp!J219+drdp!S219)*'MSXY-TI2S'!$D219)</f>
        <v>0</v>
      </c>
      <c r="H219" s="18">
        <f>Model!$W$18*((drdp!B219)*'MSXY-TI2S'!$B219+(drdp!E219)*'MSXY-TI2S'!$C219+(drdp!H219)*'MSXY-TI2S'!$D219)</f>
        <v>2.171053099671584E-3</v>
      </c>
      <c r="I219" s="18">
        <f>Model!$W$18*((drdp!C219)*'MSXY-TI2S'!$B219+(drdp!F219)*'MSXY-TI2S'!$C219+(drdp!I219)*'MSXY-TI2S'!$D219)</f>
        <v>-5.8173192478208657E-4</v>
      </c>
      <c r="J219" s="18">
        <f>Model!$W$18*((drdp!D219)*'MSXY-TI2S'!$B219+(drdp!G219)*'MSXY-TI2S'!$C219+(drdp!J219)*'MSXY-TI2S'!$D219)</f>
        <v>0</v>
      </c>
      <c r="K219" s="21">
        <f>SUM(E$3:E218)+H219</f>
        <v>-2.4470242633086423</v>
      </c>
      <c r="L219" s="21">
        <f>SUM(F$3:F218)+I219</f>
        <v>0.65567817521291449</v>
      </c>
      <c r="M219" s="21">
        <f>SUM(G$3:G218)+J219</f>
        <v>0</v>
      </c>
      <c r="N219" s="19">
        <f t="shared" si="19"/>
        <v>5.9879277452212039</v>
      </c>
      <c r="O219" s="19">
        <f t="shared" si="20"/>
        <v>0.42991386945053739</v>
      </c>
      <c r="P219" s="19">
        <f t="shared" si="21"/>
        <v>0</v>
      </c>
      <c r="Q219" s="19">
        <f t="shared" si="22"/>
        <v>-1.6044604036679371</v>
      </c>
      <c r="R219" s="19">
        <f t="shared" si="23"/>
        <v>0</v>
      </c>
      <c r="S219" s="19">
        <f t="shared" si="24"/>
        <v>0</v>
      </c>
    </row>
    <row r="220" spans="1:19" x14ac:dyDescent="0.25">
      <c r="A220" s="26">
        <f>Wellpath!E220</f>
        <v>6510</v>
      </c>
      <c r="B220" s="22">
        <v>0</v>
      </c>
      <c r="C220" s="22">
        <v>0</v>
      </c>
      <c r="D220" s="22">
        <f>SIN(Wellpath!$O220) * (TAN(Dip) * SIN(Wellpath!$L220) * COS(Wellpath!$L220) - COS(Wellpath!$L220) * COS(Wellpath!$L220) * COS(Wellpath!$O220) - COS(Wellpath!$O220)) / 2</f>
        <v>-9.3651648353977851E-2</v>
      </c>
      <c r="E220" s="20">
        <f>Model!$W$18*((drdp!B220+drdp!K220)*'MSXY-TI2S'!$B220+(drdp!E220+drdp!N220)*'MSXY-TI2S'!$C220+(drdp!H220+drdp!Q220)*'MSXY-TI2S'!$D220)</f>
        <v>4.3421061993431679E-3</v>
      </c>
      <c r="F220" s="20">
        <f>Model!$W$18*((drdp!C220+drdp!L220)*'MSXY-TI2S'!$B220+(drdp!F220+drdp!O220)*'MSXY-TI2S'!$C220+(drdp!I220+drdp!R220)*'MSXY-TI2S'!$D220)</f>
        <v>-1.1634638495641731E-3</v>
      </c>
      <c r="G220" s="20">
        <f>Model!$W$18*((drdp!D220+drdp!M220)*'MSXY-TI2S'!$B220+(drdp!G220+drdp!P220)*'MSXY-TI2S'!$C220+(drdp!J220+drdp!S220)*'MSXY-TI2S'!$D220)</f>
        <v>0</v>
      </c>
      <c r="H220" s="18">
        <f>Model!$W$18*((drdp!B220)*'MSXY-TI2S'!$B220+(drdp!E220)*'MSXY-TI2S'!$C220+(drdp!H220)*'MSXY-TI2S'!$D220)</f>
        <v>2.171053099671584E-3</v>
      </c>
      <c r="I220" s="18">
        <f>Model!$W$18*((drdp!C220)*'MSXY-TI2S'!$B220+(drdp!F220)*'MSXY-TI2S'!$C220+(drdp!I220)*'MSXY-TI2S'!$D220)</f>
        <v>-5.8173192478208657E-4</v>
      </c>
      <c r="J220" s="18">
        <f>Model!$W$18*((drdp!D220)*'MSXY-TI2S'!$B220+(drdp!G220)*'MSXY-TI2S'!$C220+(drdp!J220)*'MSXY-TI2S'!$D220)</f>
        <v>0</v>
      </c>
      <c r="K220" s="21">
        <f>SUM(E$3:E219)+H220</f>
        <v>-2.4426821571092989</v>
      </c>
      <c r="L220" s="21">
        <f>SUM(F$3:F219)+I220</f>
        <v>0.65451471136335027</v>
      </c>
      <c r="M220" s="21">
        <f>SUM(G$3:G219)+J220</f>
        <v>0</v>
      </c>
      <c r="N220" s="19">
        <f t="shared" si="19"/>
        <v>5.9666961206601377</v>
      </c>
      <c r="O220" s="19">
        <f t="shared" si="20"/>
        <v>0.4283895073910497</v>
      </c>
      <c r="P220" s="19">
        <f t="shared" si="21"/>
        <v>0</v>
      </c>
      <c r="Q220" s="19">
        <f t="shared" si="22"/>
        <v>-1.5987714070127985</v>
      </c>
      <c r="R220" s="19">
        <f t="shared" si="23"/>
        <v>0</v>
      </c>
      <c r="S220" s="19">
        <f t="shared" si="24"/>
        <v>0</v>
      </c>
    </row>
    <row r="221" spans="1:19" x14ac:dyDescent="0.25">
      <c r="A221" s="26">
        <f>Wellpath!E221</f>
        <v>6540</v>
      </c>
      <c r="B221" s="22">
        <v>0</v>
      </c>
      <c r="C221" s="22">
        <v>0</v>
      </c>
      <c r="D221" s="22">
        <f>SIN(Wellpath!$O221) * (TAN(Dip) * SIN(Wellpath!$L221) * COS(Wellpath!$L221) - COS(Wellpath!$L221) * COS(Wellpath!$L221) * COS(Wellpath!$O221) - COS(Wellpath!$O221)) / 2</f>
        <v>-9.3651648353977851E-2</v>
      </c>
      <c r="E221" s="20">
        <f>Model!$W$18*((drdp!B221+drdp!K221)*'MSXY-TI2S'!$B221+(drdp!E221+drdp!N221)*'MSXY-TI2S'!$C221+(drdp!H221+drdp!Q221)*'MSXY-TI2S'!$D221)</f>
        <v>4.3421061993431679E-3</v>
      </c>
      <c r="F221" s="20">
        <f>Model!$W$18*((drdp!C221+drdp!L221)*'MSXY-TI2S'!$B221+(drdp!F221+drdp!O221)*'MSXY-TI2S'!$C221+(drdp!I221+drdp!R221)*'MSXY-TI2S'!$D221)</f>
        <v>-1.1634638495641731E-3</v>
      </c>
      <c r="G221" s="20">
        <f>Model!$W$18*((drdp!D221+drdp!M221)*'MSXY-TI2S'!$B221+(drdp!G221+drdp!P221)*'MSXY-TI2S'!$C221+(drdp!J221+drdp!S221)*'MSXY-TI2S'!$D221)</f>
        <v>0</v>
      </c>
      <c r="H221" s="18">
        <f>Model!$W$18*((drdp!B221)*'MSXY-TI2S'!$B221+(drdp!E221)*'MSXY-TI2S'!$C221+(drdp!H221)*'MSXY-TI2S'!$D221)</f>
        <v>2.171053099671584E-3</v>
      </c>
      <c r="I221" s="18">
        <f>Model!$W$18*((drdp!C221)*'MSXY-TI2S'!$B221+(drdp!F221)*'MSXY-TI2S'!$C221+(drdp!I221)*'MSXY-TI2S'!$D221)</f>
        <v>-5.8173192478208657E-4</v>
      </c>
      <c r="J221" s="18">
        <f>Model!$W$18*((drdp!D221)*'MSXY-TI2S'!$B221+(drdp!G221)*'MSXY-TI2S'!$C221+(drdp!J221)*'MSXY-TI2S'!$D221)</f>
        <v>0</v>
      </c>
      <c r="K221" s="21">
        <f>SUM(E$3:E220)+H221</f>
        <v>-2.4383400509099555</v>
      </c>
      <c r="L221" s="21">
        <f>SUM(F$3:F220)+I221</f>
        <v>0.65335124751378604</v>
      </c>
      <c r="M221" s="21">
        <f>SUM(G$3:G220)+J221</f>
        <v>0</v>
      </c>
      <c r="N221" s="19">
        <f t="shared" si="19"/>
        <v>5.9455022038715644</v>
      </c>
      <c r="O221" s="19">
        <f t="shared" si="20"/>
        <v>0.42686785262782051</v>
      </c>
      <c r="P221" s="19">
        <f t="shared" si="21"/>
        <v>0</v>
      </c>
      <c r="Q221" s="19">
        <f t="shared" si="22"/>
        <v>-1.593092514124848</v>
      </c>
      <c r="R221" s="19">
        <f t="shared" si="23"/>
        <v>0</v>
      </c>
      <c r="S221" s="19">
        <f t="shared" si="24"/>
        <v>0</v>
      </c>
    </row>
    <row r="222" spans="1:19" x14ac:dyDescent="0.25">
      <c r="A222" s="26">
        <f>Wellpath!E222</f>
        <v>6570</v>
      </c>
      <c r="B222" s="22">
        <v>0</v>
      </c>
      <c r="C222" s="22">
        <v>0</v>
      </c>
      <c r="D222" s="22">
        <f>SIN(Wellpath!$O222) * (TAN(Dip) * SIN(Wellpath!$L222) * COS(Wellpath!$L222) - COS(Wellpath!$L222) * COS(Wellpath!$L222) * COS(Wellpath!$O222) - COS(Wellpath!$O222)) / 2</f>
        <v>-9.3651648353977851E-2</v>
      </c>
      <c r="E222" s="20">
        <f>Model!$W$18*((drdp!B222+drdp!K222)*'MSXY-TI2S'!$B222+(drdp!E222+drdp!N222)*'MSXY-TI2S'!$C222+(drdp!H222+drdp!Q222)*'MSXY-TI2S'!$D222)</f>
        <v>4.3421061993431679E-3</v>
      </c>
      <c r="F222" s="20">
        <f>Model!$W$18*((drdp!C222+drdp!L222)*'MSXY-TI2S'!$B222+(drdp!F222+drdp!O222)*'MSXY-TI2S'!$C222+(drdp!I222+drdp!R222)*'MSXY-TI2S'!$D222)</f>
        <v>-1.1634638495641731E-3</v>
      </c>
      <c r="G222" s="20">
        <f>Model!$W$18*((drdp!D222+drdp!M222)*'MSXY-TI2S'!$B222+(drdp!G222+drdp!P222)*'MSXY-TI2S'!$C222+(drdp!J222+drdp!S222)*'MSXY-TI2S'!$D222)</f>
        <v>0</v>
      </c>
      <c r="H222" s="18">
        <f>Model!$W$18*((drdp!B222)*'MSXY-TI2S'!$B222+(drdp!E222)*'MSXY-TI2S'!$C222+(drdp!H222)*'MSXY-TI2S'!$D222)</f>
        <v>2.171053099671584E-3</v>
      </c>
      <c r="I222" s="18">
        <f>Model!$W$18*((drdp!C222)*'MSXY-TI2S'!$B222+(drdp!F222)*'MSXY-TI2S'!$C222+(drdp!I222)*'MSXY-TI2S'!$D222)</f>
        <v>-5.8173192478208657E-4</v>
      </c>
      <c r="J222" s="18">
        <f>Model!$W$18*((drdp!D222)*'MSXY-TI2S'!$B222+(drdp!G222)*'MSXY-TI2S'!$C222+(drdp!J222)*'MSXY-TI2S'!$D222)</f>
        <v>0</v>
      </c>
      <c r="K222" s="21">
        <f>SUM(E$3:E221)+H222</f>
        <v>-2.4339979447106121</v>
      </c>
      <c r="L222" s="21">
        <f>SUM(F$3:F221)+I222</f>
        <v>0.65218778366422181</v>
      </c>
      <c r="M222" s="21">
        <f>SUM(G$3:G221)+J222</f>
        <v>0</v>
      </c>
      <c r="N222" s="19">
        <f t="shared" si="19"/>
        <v>5.924345994855484</v>
      </c>
      <c r="O222" s="19">
        <f t="shared" si="20"/>
        <v>0.42534890516084978</v>
      </c>
      <c r="P222" s="19">
        <f t="shared" si="21"/>
        <v>0</v>
      </c>
      <c r="Q222" s="19">
        <f t="shared" si="22"/>
        <v>-1.5874237250040852</v>
      </c>
      <c r="R222" s="19">
        <f t="shared" si="23"/>
        <v>0</v>
      </c>
      <c r="S222" s="19">
        <f t="shared" si="24"/>
        <v>0</v>
      </c>
    </row>
    <row r="223" spans="1:19" x14ac:dyDescent="0.25">
      <c r="A223" s="26">
        <f>Wellpath!E223</f>
        <v>6600</v>
      </c>
      <c r="B223" s="22">
        <v>0</v>
      </c>
      <c r="C223" s="22">
        <v>0</v>
      </c>
      <c r="D223" s="22">
        <f>SIN(Wellpath!$O223) * (TAN(Dip) * SIN(Wellpath!$L223) * COS(Wellpath!$L223) - COS(Wellpath!$L223) * COS(Wellpath!$L223) * COS(Wellpath!$O223) - COS(Wellpath!$O223)) / 2</f>
        <v>-9.3651648353977851E-2</v>
      </c>
      <c r="E223" s="20">
        <f>Model!$W$18*((drdp!B223+drdp!K223)*'MSXY-TI2S'!$B223+(drdp!E223+drdp!N223)*'MSXY-TI2S'!$C223+(drdp!H223+drdp!Q223)*'MSXY-TI2S'!$D223)</f>
        <v>4.3421061993431679E-3</v>
      </c>
      <c r="F223" s="20">
        <f>Model!$W$18*((drdp!C223+drdp!L223)*'MSXY-TI2S'!$B223+(drdp!F223+drdp!O223)*'MSXY-TI2S'!$C223+(drdp!I223+drdp!R223)*'MSXY-TI2S'!$D223)</f>
        <v>-1.1634638495641731E-3</v>
      </c>
      <c r="G223" s="20">
        <f>Model!$W$18*((drdp!D223+drdp!M223)*'MSXY-TI2S'!$B223+(drdp!G223+drdp!P223)*'MSXY-TI2S'!$C223+(drdp!J223+drdp!S223)*'MSXY-TI2S'!$D223)</f>
        <v>0</v>
      </c>
      <c r="H223" s="18">
        <f>Model!$W$18*((drdp!B223)*'MSXY-TI2S'!$B223+(drdp!E223)*'MSXY-TI2S'!$C223+(drdp!H223)*'MSXY-TI2S'!$D223)</f>
        <v>2.171053099671584E-3</v>
      </c>
      <c r="I223" s="18">
        <f>Model!$W$18*((drdp!C223)*'MSXY-TI2S'!$B223+(drdp!F223)*'MSXY-TI2S'!$C223+(drdp!I223)*'MSXY-TI2S'!$D223)</f>
        <v>-5.8173192478208657E-4</v>
      </c>
      <c r="J223" s="18">
        <f>Model!$W$18*((drdp!D223)*'MSXY-TI2S'!$B223+(drdp!G223)*'MSXY-TI2S'!$C223+(drdp!J223)*'MSXY-TI2S'!$D223)</f>
        <v>0</v>
      </c>
      <c r="K223" s="21">
        <f>SUM(E$3:E222)+H223</f>
        <v>-2.4296558385112688</v>
      </c>
      <c r="L223" s="21">
        <f>SUM(F$3:F222)+I223</f>
        <v>0.65102431981465758</v>
      </c>
      <c r="M223" s="21">
        <f>SUM(G$3:G222)+J223</f>
        <v>0</v>
      </c>
      <c r="N223" s="19">
        <f t="shared" si="19"/>
        <v>5.9032274936118965</v>
      </c>
      <c r="O223" s="19">
        <f t="shared" si="20"/>
        <v>0.42383266499013755</v>
      </c>
      <c r="P223" s="19">
        <f t="shared" si="21"/>
        <v>0</v>
      </c>
      <c r="Q223" s="19">
        <f t="shared" si="22"/>
        <v>-1.5817650396505103</v>
      </c>
      <c r="R223" s="19">
        <f t="shared" si="23"/>
        <v>0</v>
      </c>
      <c r="S223" s="19">
        <f t="shared" si="24"/>
        <v>0</v>
      </c>
    </row>
    <row r="224" spans="1:19" x14ac:dyDescent="0.25">
      <c r="A224" s="26">
        <f>Wellpath!E224</f>
        <v>6630</v>
      </c>
      <c r="B224" s="22">
        <v>0</v>
      </c>
      <c r="C224" s="22">
        <v>0</v>
      </c>
      <c r="D224" s="22">
        <f>SIN(Wellpath!$O224) * (TAN(Dip) * SIN(Wellpath!$L224) * COS(Wellpath!$L224) - COS(Wellpath!$L224) * COS(Wellpath!$L224) * COS(Wellpath!$O224) - COS(Wellpath!$O224)) / 2</f>
        <v>-9.3651648353977851E-2</v>
      </c>
      <c r="E224" s="20">
        <f>Model!$W$18*((drdp!B224+drdp!K224)*'MSXY-TI2S'!$B224+(drdp!E224+drdp!N224)*'MSXY-TI2S'!$C224+(drdp!H224+drdp!Q224)*'MSXY-TI2S'!$D224)</f>
        <v>4.3421061993431679E-3</v>
      </c>
      <c r="F224" s="20">
        <f>Model!$W$18*((drdp!C224+drdp!L224)*'MSXY-TI2S'!$B224+(drdp!F224+drdp!O224)*'MSXY-TI2S'!$C224+(drdp!I224+drdp!R224)*'MSXY-TI2S'!$D224)</f>
        <v>-1.1634638495641731E-3</v>
      </c>
      <c r="G224" s="20">
        <f>Model!$W$18*((drdp!D224+drdp!M224)*'MSXY-TI2S'!$B224+(drdp!G224+drdp!P224)*'MSXY-TI2S'!$C224+(drdp!J224+drdp!S224)*'MSXY-TI2S'!$D224)</f>
        <v>0</v>
      </c>
      <c r="H224" s="18">
        <f>Model!$W$18*((drdp!B224)*'MSXY-TI2S'!$B224+(drdp!E224)*'MSXY-TI2S'!$C224+(drdp!H224)*'MSXY-TI2S'!$D224)</f>
        <v>2.171053099671584E-3</v>
      </c>
      <c r="I224" s="18">
        <f>Model!$W$18*((drdp!C224)*'MSXY-TI2S'!$B224+(drdp!F224)*'MSXY-TI2S'!$C224+(drdp!I224)*'MSXY-TI2S'!$D224)</f>
        <v>-5.8173192478208657E-4</v>
      </c>
      <c r="J224" s="18">
        <f>Model!$W$18*((drdp!D224)*'MSXY-TI2S'!$B224+(drdp!G224)*'MSXY-TI2S'!$C224+(drdp!J224)*'MSXY-TI2S'!$D224)</f>
        <v>0</v>
      </c>
      <c r="K224" s="21">
        <f>SUM(E$3:E223)+H224</f>
        <v>-2.4253137323119254</v>
      </c>
      <c r="L224" s="21">
        <f>SUM(F$3:F223)+I224</f>
        <v>0.64986085596509335</v>
      </c>
      <c r="M224" s="21">
        <f>SUM(G$3:G223)+J224</f>
        <v>0</v>
      </c>
      <c r="N224" s="19">
        <f t="shared" si="19"/>
        <v>5.8821467001408019</v>
      </c>
      <c r="O224" s="19">
        <f t="shared" si="20"/>
        <v>0.42231913211568384</v>
      </c>
      <c r="P224" s="19">
        <f t="shared" si="21"/>
        <v>0</v>
      </c>
      <c r="Q224" s="19">
        <f t="shared" si="22"/>
        <v>-1.5761164580641231</v>
      </c>
      <c r="R224" s="19">
        <f t="shared" si="23"/>
        <v>0</v>
      </c>
      <c r="S224" s="19">
        <f t="shared" si="24"/>
        <v>0</v>
      </c>
    </row>
    <row r="225" spans="1:19" x14ac:dyDescent="0.25">
      <c r="A225" s="26">
        <f>Wellpath!E225</f>
        <v>6660</v>
      </c>
      <c r="B225" s="22">
        <v>0</v>
      </c>
      <c r="C225" s="22">
        <v>0</v>
      </c>
      <c r="D225" s="22">
        <f>SIN(Wellpath!$O225) * (TAN(Dip) * SIN(Wellpath!$L225) * COS(Wellpath!$L225) - COS(Wellpath!$L225) * COS(Wellpath!$L225) * COS(Wellpath!$O225) - COS(Wellpath!$O225)) / 2</f>
        <v>-9.3651648353977851E-2</v>
      </c>
      <c r="E225" s="20">
        <f>Model!$W$18*((drdp!B225+drdp!K225)*'MSXY-TI2S'!$B225+(drdp!E225+drdp!N225)*'MSXY-TI2S'!$C225+(drdp!H225+drdp!Q225)*'MSXY-TI2S'!$D225)</f>
        <v>4.3421061993431679E-3</v>
      </c>
      <c r="F225" s="20">
        <f>Model!$W$18*((drdp!C225+drdp!L225)*'MSXY-TI2S'!$B225+(drdp!F225+drdp!O225)*'MSXY-TI2S'!$C225+(drdp!I225+drdp!R225)*'MSXY-TI2S'!$D225)</f>
        <v>-1.1634638495641731E-3</v>
      </c>
      <c r="G225" s="20">
        <f>Model!$W$18*((drdp!D225+drdp!M225)*'MSXY-TI2S'!$B225+(drdp!G225+drdp!P225)*'MSXY-TI2S'!$C225+(drdp!J225+drdp!S225)*'MSXY-TI2S'!$D225)</f>
        <v>0</v>
      </c>
      <c r="H225" s="18">
        <f>Model!$W$18*((drdp!B225)*'MSXY-TI2S'!$B225+(drdp!E225)*'MSXY-TI2S'!$C225+(drdp!H225)*'MSXY-TI2S'!$D225)</f>
        <v>2.171053099671584E-3</v>
      </c>
      <c r="I225" s="18">
        <f>Model!$W$18*((drdp!C225)*'MSXY-TI2S'!$B225+(drdp!F225)*'MSXY-TI2S'!$C225+(drdp!I225)*'MSXY-TI2S'!$D225)</f>
        <v>-5.8173192478208657E-4</v>
      </c>
      <c r="J225" s="18">
        <f>Model!$W$18*((drdp!D225)*'MSXY-TI2S'!$B225+(drdp!G225)*'MSXY-TI2S'!$C225+(drdp!J225)*'MSXY-TI2S'!$D225)</f>
        <v>0</v>
      </c>
      <c r="K225" s="21">
        <f>SUM(E$3:E224)+H225</f>
        <v>-2.420971626112582</v>
      </c>
      <c r="L225" s="21">
        <f>SUM(F$3:F224)+I225</f>
        <v>0.64869739211552913</v>
      </c>
      <c r="M225" s="21">
        <f>SUM(G$3:G224)+J225</f>
        <v>0</v>
      </c>
      <c r="N225" s="19">
        <f t="shared" si="19"/>
        <v>5.8611036144421993</v>
      </c>
      <c r="O225" s="19">
        <f t="shared" si="20"/>
        <v>0.42080830653748857</v>
      </c>
      <c r="P225" s="19">
        <f t="shared" si="21"/>
        <v>0</v>
      </c>
      <c r="Q225" s="19">
        <f t="shared" si="22"/>
        <v>-1.5704779802449238</v>
      </c>
      <c r="R225" s="19">
        <f t="shared" si="23"/>
        <v>0</v>
      </c>
      <c r="S225" s="19">
        <f t="shared" si="24"/>
        <v>0</v>
      </c>
    </row>
    <row r="226" spans="1:19" x14ac:dyDescent="0.25">
      <c r="A226" s="26">
        <f>Wellpath!E226</f>
        <v>6690</v>
      </c>
      <c r="B226" s="22">
        <v>0</v>
      </c>
      <c r="C226" s="22">
        <v>0</v>
      </c>
      <c r="D226" s="22">
        <f>SIN(Wellpath!$O226) * (TAN(Dip) * SIN(Wellpath!$L226) * COS(Wellpath!$L226) - COS(Wellpath!$L226) * COS(Wellpath!$L226) * COS(Wellpath!$O226) - COS(Wellpath!$O226)) / 2</f>
        <v>-9.3651648353977851E-2</v>
      </c>
      <c r="E226" s="20">
        <f>Model!$W$18*((drdp!B226+drdp!K226)*'MSXY-TI2S'!$B226+(drdp!E226+drdp!N226)*'MSXY-TI2S'!$C226+(drdp!H226+drdp!Q226)*'MSXY-TI2S'!$D226)</f>
        <v>4.3421061993431679E-3</v>
      </c>
      <c r="F226" s="20">
        <f>Model!$W$18*((drdp!C226+drdp!L226)*'MSXY-TI2S'!$B226+(drdp!F226+drdp!O226)*'MSXY-TI2S'!$C226+(drdp!I226+drdp!R226)*'MSXY-TI2S'!$D226)</f>
        <v>-1.1634638495641731E-3</v>
      </c>
      <c r="G226" s="20">
        <f>Model!$W$18*((drdp!D226+drdp!M226)*'MSXY-TI2S'!$B226+(drdp!G226+drdp!P226)*'MSXY-TI2S'!$C226+(drdp!J226+drdp!S226)*'MSXY-TI2S'!$D226)</f>
        <v>0</v>
      </c>
      <c r="H226" s="18">
        <f>Model!$W$18*((drdp!B226)*'MSXY-TI2S'!$B226+(drdp!E226)*'MSXY-TI2S'!$C226+(drdp!H226)*'MSXY-TI2S'!$D226)</f>
        <v>2.171053099671584E-3</v>
      </c>
      <c r="I226" s="18">
        <f>Model!$W$18*((drdp!C226)*'MSXY-TI2S'!$B226+(drdp!F226)*'MSXY-TI2S'!$C226+(drdp!I226)*'MSXY-TI2S'!$D226)</f>
        <v>-5.8173192478208657E-4</v>
      </c>
      <c r="J226" s="18">
        <f>Model!$W$18*((drdp!D226)*'MSXY-TI2S'!$B226+(drdp!G226)*'MSXY-TI2S'!$C226+(drdp!J226)*'MSXY-TI2S'!$D226)</f>
        <v>0</v>
      </c>
      <c r="K226" s="21">
        <f>SUM(E$3:E225)+H226</f>
        <v>-2.4166295199132386</v>
      </c>
      <c r="L226" s="21">
        <f>SUM(F$3:F225)+I226</f>
        <v>0.6475339282659649</v>
      </c>
      <c r="M226" s="21">
        <f>SUM(G$3:G225)+J226</f>
        <v>0</v>
      </c>
      <c r="N226" s="19">
        <f t="shared" si="19"/>
        <v>5.8400982365160905</v>
      </c>
      <c r="O226" s="19">
        <f t="shared" si="20"/>
        <v>0.41930018825555176</v>
      </c>
      <c r="P226" s="19">
        <f t="shared" si="21"/>
        <v>0</v>
      </c>
      <c r="Q226" s="19">
        <f t="shared" si="22"/>
        <v>-1.5648496061929122</v>
      </c>
      <c r="R226" s="19">
        <f t="shared" si="23"/>
        <v>0</v>
      </c>
      <c r="S226" s="19">
        <f t="shared" si="24"/>
        <v>0</v>
      </c>
    </row>
    <row r="227" spans="1:19" x14ac:dyDescent="0.25">
      <c r="A227" s="26">
        <f>Wellpath!E227</f>
        <v>6720</v>
      </c>
      <c r="B227" s="22">
        <v>0</v>
      </c>
      <c r="C227" s="22">
        <v>0</v>
      </c>
      <c r="D227" s="22">
        <f>SIN(Wellpath!$O227) * (TAN(Dip) * SIN(Wellpath!$L227) * COS(Wellpath!$L227) - COS(Wellpath!$L227) * COS(Wellpath!$L227) * COS(Wellpath!$O227) - COS(Wellpath!$O227)) / 2</f>
        <v>-9.3651648353977851E-2</v>
      </c>
      <c r="E227" s="20">
        <f>Model!$W$18*((drdp!B227+drdp!K227)*'MSXY-TI2S'!$B227+(drdp!E227+drdp!N227)*'MSXY-TI2S'!$C227+(drdp!H227+drdp!Q227)*'MSXY-TI2S'!$D227)</f>
        <v>4.3421061993431679E-3</v>
      </c>
      <c r="F227" s="20">
        <f>Model!$W$18*((drdp!C227+drdp!L227)*'MSXY-TI2S'!$B227+(drdp!F227+drdp!O227)*'MSXY-TI2S'!$C227+(drdp!I227+drdp!R227)*'MSXY-TI2S'!$D227)</f>
        <v>-1.1634638495641731E-3</v>
      </c>
      <c r="G227" s="20">
        <f>Model!$W$18*((drdp!D227+drdp!M227)*'MSXY-TI2S'!$B227+(drdp!G227+drdp!P227)*'MSXY-TI2S'!$C227+(drdp!J227+drdp!S227)*'MSXY-TI2S'!$D227)</f>
        <v>0</v>
      </c>
      <c r="H227" s="18">
        <f>Model!$W$18*((drdp!B227)*'MSXY-TI2S'!$B227+(drdp!E227)*'MSXY-TI2S'!$C227+(drdp!H227)*'MSXY-TI2S'!$D227)</f>
        <v>2.171053099671584E-3</v>
      </c>
      <c r="I227" s="18">
        <f>Model!$W$18*((drdp!C227)*'MSXY-TI2S'!$B227+(drdp!F227)*'MSXY-TI2S'!$C227+(drdp!I227)*'MSXY-TI2S'!$D227)</f>
        <v>-5.8173192478208657E-4</v>
      </c>
      <c r="J227" s="18">
        <f>Model!$W$18*((drdp!D227)*'MSXY-TI2S'!$B227+(drdp!G227)*'MSXY-TI2S'!$C227+(drdp!J227)*'MSXY-TI2S'!$D227)</f>
        <v>0</v>
      </c>
      <c r="K227" s="21">
        <f>SUM(E$3:E226)+H227</f>
        <v>-2.4122874137138952</v>
      </c>
      <c r="L227" s="21">
        <f>SUM(F$3:F226)+I227</f>
        <v>0.64637046441640067</v>
      </c>
      <c r="M227" s="21">
        <f>SUM(G$3:G226)+J227</f>
        <v>0</v>
      </c>
      <c r="N227" s="19">
        <f t="shared" si="19"/>
        <v>5.8191305663624737</v>
      </c>
      <c r="O227" s="19">
        <f t="shared" si="20"/>
        <v>0.41779477726987346</v>
      </c>
      <c r="P227" s="19">
        <f t="shared" si="21"/>
        <v>0</v>
      </c>
      <c r="Q227" s="19">
        <f t="shared" si="22"/>
        <v>-1.5592313359080885</v>
      </c>
      <c r="R227" s="19">
        <f t="shared" si="23"/>
        <v>0</v>
      </c>
      <c r="S227" s="19">
        <f t="shared" si="24"/>
        <v>0</v>
      </c>
    </row>
    <row r="228" spans="1:19" x14ac:dyDescent="0.25">
      <c r="A228" s="26">
        <f>Wellpath!E228</f>
        <v>6750</v>
      </c>
      <c r="B228" s="22">
        <v>0</v>
      </c>
      <c r="C228" s="22">
        <v>0</v>
      </c>
      <c r="D228" s="22">
        <f>SIN(Wellpath!$O228) * (TAN(Dip) * SIN(Wellpath!$L228) * COS(Wellpath!$L228) - COS(Wellpath!$L228) * COS(Wellpath!$L228) * COS(Wellpath!$O228) - COS(Wellpath!$O228)) / 2</f>
        <v>-9.3651648353977851E-2</v>
      </c>
      <c r="E228" s="20">
        <f>Model!$W$18*((drdp!B228+drdp!K228)*'MSXY-TI2S'!$B228+(drdp!E228+drdp!N228)*'MSXY-TI2S'!$C228+(drdp!H228+drdp!Q228)*'MSXY-TI2S'!$D228)</f>
        <v>4.3421061993431679E-3</v>
      </c>
      <c r="F228" s="20">
        <f>Model!$W$18*((drdp!C228+drdp!L228)*'MSXY-TI2S'!$B228+(drdp!F228+drdp!O228)*'MSXY-TI2S'!$C228+(drdp!I228+drdp!R228)*'MSXY-TI2S'!$D228)</f>
        <v>-1.1634638495641731E-3</v>
      </c>
      <c r="G228" s="20">
        <f>Model!$W$18*((drdp!D228+drdp!M228)*'MSXY-TI2S'!$B228+(drdp!G228+drdp!P228)*'MSXY-TI2S'!$C228+(drdp!J228+drdp!S228)*'MSXY-TI2S'!$D228)</f>
        <v>0</v>
      </c>
      <c r="H228" s="18">
        <f>Model!$W$18*((drdp!B228)*'MSXY-TI2S'!$B228+(drdp!E228)*'MSXY-TI2S'!$C228+(drdp!H228)*'MSXY-TI2S'!$D228)</f>
        <v>2.171053099671584E-3</v>
      </c>
      <c r="I228" s="18">
        <f>Model!$W$18*((drdp!C228)*'MSXY-TI2S'!$B228+(drdp!F228)*'MSXY-TI2S'!$C228+(drdp!I228)*'MSXY-TI2S'!$D228)</f>
        <v>-5.8173192478208657E-4</v>
      </c>
      <c r="J228" s="18">
        <f>Model!$W$18*((drdp!D228)*'MSXY-TI2S'!$B228+(drdp!G228)*'MSXY-TI2S'!$C228+(drdp!J228)*'MSXY-TI2S'!$D228)</f>
        <v>0</v>
      </c>
      <c r="K228" s="21">
        <f>SUM(E$3:E227)+H228</f>
        <v>-2.4079453075145518</v>
      </c>
      <c r="L228" s="21">
        <f>SUM(F$3:F227)+I228</f>
        <v>0.64520700056683644</v>
      </c>
      <c r="M228" s="21">
        <f>SUM(G$3:G227)+J228</f>
        <v>0</v>
      </c>
      <c r="N228" s="19">
        <f t="shared" si="19"/>
        <v>5.7982006039813498</v>
      </c>
      <c r="O228" s="19">
        <f t="shared" si="20"/>
        <v>0.41629207358045367</v>
      </c>
      <c r="P228" s="19">
        <f t="shared" si="21"/>
        <v>0</v>
      </c>
      <c r="Q228" s="19">
        <f t="shared" si="22"/>
        <v>-1.5536231693904525</v>
      </c>
      <c r="R228" s="19">
        <f t="shared" si="23"/>
        <v>0</v>
      </c>
      <c r="S228" s="19">
        <f t="shared" si="24"/>
        <v>0</v>
      </c>
    </row>
    <row r="229" spans="1:19" x14ac:dyDescent="0.25">
      <c r="A229" s="26">
        <f>Wellpath!E229</f>
        <v>6780</v>
      </c>
      <c r="B229" s="22">
        <v>0</v>
      </c>
      <c r="C229" s="22">
        <v>0</v>
      </c>
      <c r="D229" s="22">
        <f>SIN(Wellpath!$O229) * (TAN(Dip) * SIN(Wellpath!$L229) * COS(Wellpath!$L229) - COS(Wellpath!$L229) * COS(Wellpath!$L229) * COS(Wellpath!$O229) - COS(Wellpath!$O229)) / 2</f>
        <v>-9.3651648353977851E-2</v>
      </c>
      <c r="E229" s="20">
        <f>Model!$W$18*((drdp!B229+drdp!K229)*'MSXY-TI2S'!$B229+(drdp!E229+drdp!N229)*'MSXY-TI2S'!$C229+(drdp!H229+drdp!Q229)*'MSXY-TI2S'!$D229)</f>
        <v>4.3421061993431679E-3</v>
      </c>
      <c r="F229" s="20">
        <f>Model!$W$18*((drdp!C229+drdp!L229)*'MSXY-TI2S'!$B229+(drdp!F229+drdp!O229)*'MSXY-TI2S'!$C229+(drdp!I229+drdp!R229)*'MSXY-TI2S'!$D229)</f>
        <v>-1.1634638495641731E-3</v>
      </c>
      <c r="G229" s="20">
        <f>Model!$W$18*((drdp!D229+drdp!M229)*'MSXY-TI2S'!$B229+(drdp!G229+drdp!P229)*'MSXY-TI2S'!$C229+(drdp!J229+drdp!S229)*'MSXY-TI2S'!$D229)</f>
        <v>0</v>
      </c>
      <c r="H229" s="18">
        <f>Model!$W$18*((drdp!B229)*'MSXY-TI2S'!$B229+(drdp!E229)*'MSXY-TI2S'!$C229+(drdp!H229)*'MSXY-TI2S'!$D229)</f>
        <v>2.171053099671584E-3</v>
      </c>
      <c r="I229" s="18">
        <f>Model!$W$18*((drdp!C229)*'MSXY-TI2S'!$B229+(drdp!F229)*'MSXY-TI2S'!$C229+(drdp!I229)*'MSXY-TI2S'!$D229)</f>
        <v>-5.8173192478208657E-4</v>
      </c>
      <c r="J229" s="18">
        <f>Model!$W$18*((drdp!D229)*'MSXY-TI2S'!$B229+(drdp!G229)*'MSXY-TI2S'!$C229+(drdp!J229)*'MSXY-TI2S'!$D229)</f>
        <v>0</v>
      </c>
      <c r="K229" s="21">
        <f>SUM(E$3:E228)+H229</f>
        <v>-2.4036032013152084</v>
      </c>
      <c r="L229" s="21">
        <f>SUM(F$3:F228)+I229</f>
        <v>0.64404353671727221</v>
      </c>
      <c r="M229" s="21">
        <f>SUM(G$3:G228)+J229</f>
        <v>0</v>
      </c>
      <c r="N229" s="19">
        <f t="shared" si="19"/>
        <v>5.777308349372718</v>
      </c>
      <c r="O229" s="19">
        <f t="shared" si="20"/>
        <v>0.41479207718729239</v>
      </c>
      <c r="P229" s="19">
        <f t="shared" si="21"/>
        <v>0</v>
      </c>
      <c r="Q229" s="19">
        <f t="shared" si="22"/>
        <v>-1.5480251066400046</v>
      </c>
      <c r="R229" s="19">
        <f t="shared" si="23"/>
        <v>0</v>
      </c>
      <c r="S229" s="19">
        <f t="shared" si="24"/>
        <v>0</v>
      </c>
    </row>
    <row r="230" spans="1:19" x14ac:dyDescent="0.25">
      <c r="A230" s="26">
        <f>Wellpath!E230</f>
        <v>6810</v>
      </c>
      <c r="B230" s="22">
        <v>0</v>
      </c>
      <c r="C230" s="22">
        <v>0</v>
      </c>
      <c r="D230" s="22">
        <f>SIN(Wellpath!$O230) * (TAN(Dip) * SIN(Wellpath!$L230) * COS(Wellpath!$L230) - COS(Wellpath!$L230) * COS(Wellpath!$L230) * COS(Wellpath!$O230) - COS(Wellpath!$O230)) / 2</f>
        <v>-9.3651648353977851E-2</v>
      </c>
      <c r="E230" s="20">
        <f>Model!$W$18*((drdp!B230+drdp!K230)*'MSXY-TI2S'!$B230+(drdp!E230+drdp!N230)*'MSXY-TI2S'!$C230+(drdp!H230+drdp!Q230)*'MSXY-TI2S'!$D230)</f>
        <v>4.3421061993431679E-3</v>
      </c>
      <c r="F230" s="20">
        <f>Model!$W$18*((drdp!C230+drdp!L230)*'MSXY-TI2S'!$B230+(drdp!F230+drdp!O230)*'MSXY-TI2S'!$C230+(drdp!I230+drdp!R230)*'MSXY-TI2S'!$D230)</f>
        <v>-1.1634638495641731E-3</v>
      </c>
      <c r="G230" s="20">
        <f>Model!$W$18*((drdp!D230+drdp!M230)*'MSXY-TI2S'!$B230+(drdp!G230+drdp!P230)*'MSXY-TI2S'!$C230+(drdp!J230+drdp!S230)*'MSXY-TI2S'!$D230)</f>
        <v>0</v>
      </c>
      <c r="H230" s="18">
        <f>Model!$W$18*((drdp!B230)*'MSXY-TI2S'!$B230+(drdp!E230)*'MSXY-TI2S'!$C230+(drdp!H230)*'MSXY-TI2S'!$D230)</f>
        <v>2.171053099671584E-3</v>
      </c>
      <c r="I230" s="18">
        <f>Model!$W$18*((drdp!C230)*'MSXY-TI2S'!$B230+(drdp!F230)*'MSXY-TI2S'!$C230+(drdp!I230)*'MSXY-TI2S'!$D230)</f>
        <v>-5.8173192478208657E-4</v>
      </c>
      <c r="J230" s="18">
        <f>Model!$W$18*((drdp!D230)*'MSXY-TI2S'!$B230+(drdp!G230)*'MSXY-TI2S'!$C230+(drdp!J230)*'MSXY-TI2S'!$D230)</f>
        <v>0</v>
      </c>
      <c r="K230" s="21">
        <f>SUM(E$3:E229)+H230</f>
        <v>-2.3992610951158651</v>
      </c>
      <c r="L230" s="21">
        <f>SUM(F$3:F229)+I230</f>
        <v>0.64288007286770799</v>
      </c>
      <c r="M230" s="21">
        <f>SUM(G$3:G229)+J230</f>
        <v>0</v>
      </c>
      <c r="N230" s="19">
        <f t="shared" si="19"/>
        <v>5.7564538025365799</v>
      </c>
      <c r="O230" s="19">
        <f t="shared" si="20"/>
        <v>0.41329478809038955</v>
      </c>
      <c r="P230" s="19">
        <f t="shared" si="21"/>
        <v>0</v>
      </c>
      <c r="Q230" s="19">
        <f t="shared" si="22"/>
        <v>-1.5424371476567442</v>
      </c>
      <c r="R230" s="19">
        <f t="shared" si="23"/>
        <v>0</v>
      </c>
      <c r="S230" s="19">
        <f t="shared" si="24"/>
        <v>0</v>
      </c>
    </row>
    <row r="231" spans="1:19" x14ac:dyDescent="0.25">
      <c r="A231" s="26">
        <f>Wellpath!E231</f>
        <v>6840</v>
      </c>
      <c r="B231" s="22">
        <v>0</v>
      </c>
      <c r="C231" s="22">
        <v>0</v>
      </c>
      <c r="D231" s="22">
        <f>SIN(Wellpath!$O231) * (TAN(Dip) * SIN(Wellpath!$L231) * COS(Wellpath!$L231) - COS(Wellpath!$L231) * COS(Wellpath!$L231) * COS(Wellpath!$O231) - COS(Wellpath!$O231)) / 2</f>
        <v>-9.3651648353977851E-2</v>
      </c>
      <c r="E231" s="20">
        <f>Model!$W$18*((drdp!B231+drdp!K231)*'MSXY-TI2S'!$B231+(drdp!E231+drdp!N231)*'MSXY-TI2S'!$C231+(drdp!H231+drdp!Q231)*'MSXY-TI2S'!$D231)</f>
        <v>4.3421061993431679E-3</v>
      </c>
      <c r="F231" s="20">
        <f>Model!$W$18*((drdp!C231+drdp!L231)*'MSXY-TI2S'!$B231+(drdp!F231+drdp!O231)*'MSXY-TI2S'!$C231+(drdp!I231+drdp!R231)*'MSXY-TI2S'!$D231)</f>
        <v>-1.1634638495641731E-3</v>
      </c>
      <c r="G231" s="20">
        <f>Model!$W$18*((drdp!D231+drdp!M231)*'MSXY-TI2S'!$B231+(drdp!G231+drdp!P231)*'MSXY-TI2S'!$C231+(drdp!J231+drdp!S231)*'MSXY-TI2S'!$D231)</f>
        <v>0</v>
      </c>
      <c r="H231" s="18">
        <f>Model!$W$18*((drdp!B231)*'MSXY-TI2S'!$B231+(drdp!E231)*'MSXY-TI2S'!$C231+(drdp!H231)*'MSXY-TI2S'!$D231)</f>
        <v>2.171053099671584E-3</v>
      </c>
      <c r="I231" s="18">
        <f>Model!$W$18*((drdp!C231)*'MSXY-TI2S'!$B231+(drdp!F231)*'MSXY-TI2S'!$C231+(drdp!I231)*'MSXY-TI2S'!$D231)</f>
        <v>-5.8173192478208657E-4</v>
      </c>
      <c r="J231" s="18">
        <f>Model!$W$18*((drdp!D231)*'MSXY-TI2S'!$B231+(drdp!G231)*'MSXY-TI2S'!$C231+(drdp!J231)*'MSXY-TI2S'!$D231)</f>
        <v>0</v>
      </c>
      <c r="K231" s="21">
        <f>SUM(E$3:E230)+H231</f>
        <v>-2.3949189889165217</v>
      </c>
      <c r="L231" s="21">
        <f>SUM(F$3:F230)+I231</f>
        <v>0.64171660901814376</v>
      </c>
      <c r="M231" s="21">
        <f>SUM(G$3:G230)+J231</f>
        <v>0</v>
      </c>
      <c r="N231" s="19">
        <f t="shared" si="19"/>
        <v>5.7356369634729347</v>
      </c>
      <c r="O231" s="19">
        <f t="shared" si="20"/>
        <v>0.41180020628974517</v>
      </c>
      <c r="P231" s="19">
        <f t="shared" si="21"/>
        <v>0</v>
      </c>
      <c r="Q231" s="19">
        <f t="shared" si="22"/>
        <v>-1.5368592924406717</v>
      </c>
      <c r="R231" s="19">
        <f t="shared" si="23"/>
        <v>0</v>
      </c>
      <c r="S231" s="19">
        <f t="shared" si="24"/>
        <v>0</v>
      </c>
    </row>
    <row r="232" spans="1:19" x14ac:dyDescent="0.25">
      <c r="A232" s="26">
        <f>Wellpath!E232</f>
        <v>6870</v>
      </c>
      <c r="B232" s="22">
        <v>0</v>
      </c>
      <c r="C232" s="22">
        <v>0</v>
      </c>
      <c r="D232" s="22">
        <f>SIN(Wellpath!$O232) * (TAN(Dip) * SIN(Wellpath!$L232) * COS(Wellpath!$L232) - COS(Wellpath!$L232) * COS(Wellpath!$L232) * COS(Wellpath!$O232) - COS(Wellpath!$O232)) / 2</f>
        <v>-9.3651648353977851E-2</v>
      </c>
      <c r="E232" s="20">
        <f>Model!$W$18*((drdp!B232+drdp!K232)*'MSXY-TI2S'!$B232+(drdp!E232+drdp!N232)*'MSXY-TI2S'!$C232+(drdp!H232+drdp!Q232)*'MSXY-TI2S'!$D232)</f>
        <v>4.3421061993431679E-3</v>
      </c>
      <c r="F232" s="20">
        <f>Model!$W$18*((drdp!C232+drdp!L232)*'MSXY-TI2S'!$B232+(drdp!F232+drdp!O232)*'MSXY-TI2S'!$C232+(drdp!I232+drdp!R232)*'MSXY-TI2S'!$D232)</f>
        <v>-1.1634638495641731E-3</v>
      </c>
      <c r="G232" s="20">
        <f>Model!$W$18*((drdp!D232+drdp!M232)*'MSXY-TI2S'!$B232+(drdp!G232+drdp!P232)*'MSXY-TI2S'!$C232+(drdp!J232+drdp!S232)*'MSXY-TI2S'!$D232)</f>
        <v>0</v>
      </c>
      <c r="H232" s="18">
        <f>Model!$W$18*((drdp!B232)*'MSXY-TI2S'!$B232+(drdp!E232)*'MSXY-TI2S'!$C232+(drdp!H232)*'MSXY-TI2S'!$D232)</f>
        <v>2.171053099671584E-3</v>
      </c>
      <c r="I232" s="18">
        <f>Model!$W$18*((drdp!C232)*'MSXY-TI2S'!$B232+(drdp!F232)*'MSXY-TI2S'!$C232+(drdp!I232)*'MSXY-TI2S'!$D232)</f>
        <v>-5.8173192478208657E-4</v>
      </c>
      <c r="J232" s="18">
        <f>Model!$W$18*((drdp!D232)*'MSXY-TI2S'!$B232+(drdp!G232)*'MSXY-TI2S'!$C232+(drdp!J232)*'MSXY-TI2S'!$D232)</f>
        <v>0</v>
      </c>
      <c r="K232" s="21">
        <f>SUM(E$3:E231)+H232</f>
        <v>-2.3905768827171783</v>
      </c>
      <c r="L232" s="21">
        <f>SUM(F$3:F231)+I232</f>
        <v>0.64055314516857953</v>
      </c>
      <c r="M232" s="21">
        <f>SUM(G$3:G231)+J232</f>
        <v>0</v>
      </c>
      <c r="N232" s="19">
        <f t="shared" si="19"/>
        <v>5.7148578321817816</v>
      </c>
      <c r="O232" s="19">
        <f t="shared" si="20"/>
        <v>0.4103083317853593</v>
      </c>
      <c r="P232" s="19">
        <f t="shared" si="21"/>
        <v>0</v>
      </c>
      <c r="Q232" s="19">
        <f t="shared" si="22"/>
        <v>-1.5312915409917871</v>
      </c>
      <c r="R232" s="19">
        <f t="shared" si="23"/>
        <v>0</v>
      </c>
      <c r="S232" s="19">
        <f t="shared" si="24"/>
        <v>0</v>
      </c>
    </row>
    <row r="233" spans="1:19" x14ac:dyDescent="0.25">
      <c r="A233" s="26">
        <f>Wellpath!E233</f>
        <v>6900</v>
      </c>
      <c r="B233" s="22">
        <v>0</v>
      </c>
      <c r="C233" s="22">
        <v>0</v>
      </c>
      <c r="D233" s="22">
        <f>SIN(Wellpath!$O233) * (TAN(Dip) * SIN(Wellpath!$L233) * COS(Wellpath!$L233) - COS(Wellpath!$L233) * COS(Wellpath!$L233) * COS(Wellpath!$O233) - COS(Wellpath!$O233)) / 2</f>
        <v>-9.3651648353977851E-2</v>
      </c>
      <c r="E233" s="20">
        <f>Model!$W$18*((drdp!B233+drdp!K233)*'MSXY-TI2S'!$B233+(drdp!E233+drdp!N233)*'MSXY-TI2S'!$C233+(drdp!H233+drdp!Q233)*'MSXY-TI2S'!$D233)</f>
        <v>4.3421061993431679E-3</v>
      </c>
      <c r="F233" s="20">
        <f>Model!$W$18*((drdp!C233+drdp!L233)*'MSXY-TI2S'!$B233+(drdp!F233+drdp!O233)*'MSXY-TI2S'!$C233+(drdp!I233+drdp!R233)*'MSXY-TI2S'!$D233)</f>
        <v>-1.1634638495641731E-3</v>
      </c>
      <c r="G233" s="20">
        <f>Model!$W$18*((drdp!D233+drdp!M233)*'MSXY-TI2S'!$B233+(drdp!G233+drdp!P233)*'MSXY-TI2S'!$C233+(drdp!J233+drdp!S233)*'MSXY-TI2S'!$D233)</f>
        <v>0</v>
      </c>
      <c r="H233" s="18">
        <f>Model!$W$18*((drdp!B233)*'MSXY-TI2S'!$B233+(drdp!E233)*'MSXY-TI2S'!$C233+(drdp!H233)*'MSXY-TI2S'!$D233)</f>
        <v>2.171053099671584E-3</v>
      </c>
      <c r="I233" s="18">
        <f>Model!$W$18*((drdp!C233)*'MSXY-TI2S'!$B233+(drdp!F233)*'MSXY-TI2S'!$C233+(drdp!I233)*'MSXY-TI2S'!$D233)</f>
        <v>-5.8173192478208657E-4</v>
      </c>
      <c r="J233" s="18">
        <f>Model!$W$18*((drdp!D233)*'MSXY-TI2S'!$B233+(drdp!G233)*'MSXY-TI2S'!$C233+(drdp!J233)*'MSXY-TI2S'!$D233)</f>
        <v>0</v>
      </c>
      <c r="K233" s="21">
        <f>SUM(E$3:E232)+H233</f>
        <v>-2.3862347765178349</v>
      </c>
      <c r="L233" s="21">
        <f>SUM(F$3:F232)+I233</f>
        <v>0.6393896813190153</v>
      </c>
      <c r="M233" s="21">
        <f>SUM(G$3:G232)+J233</f>
        <v>0</v>
      </c>
      <c r="N233" s="19">
        <f t="shared" si="19"/>
        <v>5.6941164086631213</v>
      </c>
      <c r="O233" s="19">
        <f t="shared" si="20"/>
        <v>0.40881916457723194</v>
      </c>
      <c r="P233" s="19">
        <f t="shared" si="21"/>
        <v>0</v>
      </c>
      <c r="Q233" s="19">
        <f t="shared" si="22"/>
        <v>-1.5257338933100901</v>
      </c>
      <c r="R233" s="19">
        <f t="shared" si="23"/>
        <v>0</v>
      </c>
      <c r="S233" s="19">
        <f t="shared" si="24"/>
        <v>0</v>
      </c>
    </row>
    <row r="234" spans="1:19" x14ac:dyDescent="0.25">
      <c r="A234" s="26">
        <f>Wellpath!E234</f>
        <v>6930</v>
      </c>
      <c r="B234" s="22">
        <v>0</v>
      </c>
      <c r="C234" s="22">
        <v>0</v>
      </c>
      <c r="D234" s="22">
        <f>SIN(Wellpath!$O234) * (TAN(Dip) * SIN(Wellpath!$L234) * COS(Wellpath!$L234) - COS(Wellpath!$L234) * COS(Wellpath!$L234) * COS(Wellpath!$O234) - COS(Wellpath!$O234)) / 2</f>
        <v>-9.3651648353977851E-2</v>
      </c>
      <c r="E234" s="20">
        <f>Model!$W$18*((drdp!B234+drdp!K234)*'MSXY-TI2S'!$B234+(drdp!E234+drdp!N234)*'MSXY-TI2S'!$C234+(drdp!H234+drdp!Q234)*'MSXY-TI2S'!$D234)</f>
        <v>4.3421061993431679E-3</v>
      </c>
      <c r="F234" s="20">
        <f>Model!$W$18*((drdp!C234+drdp!L234)*'MSXY-TI2S'!$B234+(drdp!F234+drdp!O234)*'MSXY-TI2S'!$C234+(drdp!I234+drdp!R234)*'MSXY-TI2S'!$D234)</f>
        <v>-1.1634638495641731E-3</v>
      </c>
      <c r="G234" s="20">
        <f>Model!$W$18*((drdp!D234+drdp!M234)*'MSXY-TI2S'!$B234+(drdp!G234+drdp!P234)*'MSXY-TI2S'!$C234+(drdp!J234+drdp!S234)*'MSXY-TI2S'!$D234)</f>
        <v>0</v>
      </c>
      <c r="H234" s="18">
        <f>Model!$W$18*((drdp!B234)*'MSXY-TI2S'!$B234+(drdp!E234)*'MSXY-TI2S'!$C234+(drdp!H234)*'MSXY-TI2S'!$D234)</f>
        <v>2.171053099671584E-3</v>
      </c>
      <c r="I234" s="18">
        <f>Model!$W$18*((drdp!C234)*'MSXY-TI2S'!$B234+(drdp!F234)*'MSXY-TI2S'!$C234+(drdp!I234)*'MSXY-TI2S'!$D234)</f>
        <v>-5.8173192478208657E-4</v>
      </c>
      <c r="J234" s="18">
        <f>Model!$W$18*((drdp!D234)*'MSXY-TI2S'!$B234+(drdp!G234)*'MSXY-TI2S'!$C234+(drdp!J234)*'MSXY-TI2S'!$D234)</f>
        <v>0</v>
      </c>
      <c r="K234" s="21">
        <f>SUM(E$3:E233)+H234</f>
        <v>-2.3818926703184915</v>
      </c>
      <c r="L234" s="21">
        <f>SUM(F$3:F233)+I234</f>
        <v>0.63822621746945107</v>
      </c>
      <c r="M234" s="21">
        <f>SUM(G$3:G233)+J234</f>
        <v>0</v>
      </c>
      <c r="N234" s="19">
        <f t="shared" si="19"/>
        <v>5.6734126929169539</v>
      </c>
      <c r="O234" s="19">
        <f t="shared" si="20"/>
        <v>0.40733270466536303</v>
      </c>
      <c r="P234" s="19">
        <f t="shared" si="21"/>
        <v>0</v>
      </c>
      <c r="Q234" s="19">
        <f t="shared" si="22"/>
        <v>-1.5201863493955812</v>
      </c>
      <c r="R234" s="19">
        <f t="shared" si="23"/>
        <v>0</v>
      </c>
      <c r="S234" s="19">
        <f t="shared" si="24"/>
        <v>0</v>
      </c>
    </row>
    <row r="235" spans="1:19" x14ac:dyDescent="0.25">
      <c r="A235" s="26">
        <f>Wellpath!E235</f>
        <v>6960</v>
      </c>
      <c r="B235" s="22">
        <v>0</v>
      </c>
      <c r="C235" s="22">
        <v>0</v>
      </c>
      <c r="D235" s="22">
        <f>SIN(Wellpath!$O235) * (TAN(Dip) * SIN(Wellpath!$L235) * COS(Wellpath!$L235) - COS(Wellpath!$L235) * COS(Wellpath!$L235) * COS(Wellpath!$O235) - COS(Wellpath!$O235)) / 2</f>
        <v>-9.3651648353977851E-2</v>
      </c>
      <c r="E235" s="20">
        <f>Model!$W$18*((drdp!B235+drdp!K235)*'MSXY-TI2S'!$B235+(drdp!E235+drdp!N235)*'MSXY-TI2S'!$C235+(drdp!H235+drdp!Q235)*'MSXY-TI2S'!$D235)</f>
        <v>4.3421061993431679E-3</v>
      </c>
      <c r="F235" s="20">
        <f>Model!$W$18*((drdp!C235+drdp!L235)*'MSXY-TI2S'!$B235+(drdp!F235+drdp!O235)*'MSXY-TI2S'!$C235+(drdp!I235+drdp!R235)*'MSXY-TI2S'!$D235)</f>
        <v>-1.1634638495641731E-3</v>
      </c>
      <c r="G235" s="20">
        <f>Model!$W$18*((drdp!D235+drdp!M235)*'MSXY-TI2S'!$B235+(drdp!G235+drdp!P235)*'MSXY-TI2S'!$C235+(drdp!J235+drdp!S235)*'MSXY-TI2S'!$D235)</f>
        <v>0</v>
      </c>
      <c r="H235" s="18">
        <f>Model!$W$18*((drdp!B235)*'MSXY-TI2S'!$B235+(drdp!E235)*'MSXY-TI2S'!$C235+(drdp!H235)*'MSXY-TI2S'!$D235)</f>
        <v>2.171053099671584E-3</v>
      </c>
      <c r="I235" s="18">
        <f>Model!$W$18*((drdp!C235)*'MSXY-TI2S'!$B235+(drdp!F235)*'MSXY-TI2S'!$C235+(drdp!I235)*'MSXY-TI2S'!$D235)</f>
        <v>-5.8173192478208657E-4</v>
      </c>
      <c r="J235" s="18">
        <f>Model!$W$18*((drdp!D235)*'MSXY-TI2S'!$B235+(drdp!G235)*'MSXY-TI2S'!$C235+(drdp!J235)*'MSXY-TI2S'!$D235)</f>
        <v>0</v>
      </c>
      <c r="K235" s="21">
        <f>SUM(E$3:E234)+H235</f>
        <v>-2.3775505641191481</v>
      </c>
      <c r="L235" s="21">
        <f>SUM(F$3:F234)+I235</f>
        <v>0.63706275361988685</v>
      </c>
      <c r="M235" s="21">
        <f>SUM(G$3:G234)+J235</f>
        <v>0</v>
      </c>
      <c r="N235" s="19">
        <f t="shared" si="19"/>
        <v>5.6527466849432795</v>
      </c>
      <c r="O235" s="19">
        <f t="shared" si="20"/>
        <v>0.40584895204975263</v>
      </c>
      <c r="P235" s="19">
        <f t="shared" si="21"/>
        <v>0</v>
      </c>
      <c r="Q235" s="19">
        <f t="shared" si="22"/>
        <v>-1.5146489092482598</v>
      </c>
      <c r="R235" s="19">
        <f t="shared" si="23"/>
        <v>0</v>
      </c>
      <c r="S235" s="19">
        <f t="shared" si="24"/>
        <v>0</v>
      </c>
    </row>
    <row r="236" spans="1:19" x14ac:dyDescent="0.25">
      <c r="A236" s="26">
        <f>Wellpath!E236</f>
        <v>6990</v>
      </c>
      <c r="B236" s="22">
        <v>0</v>
      </c>
      <c r="C236" s="22">
        <v>0</v>
      </c>
      <c r="D236" s="22">
        <f>SIN(Wellpath!$O236) * (TAN(Dip) * SIN(Wellpath!$L236) * COS(Wellpath!$L236) - COS(Wellpath!$L236) * COS(Wellpath!$L236) * COS(Wellpath!$O236) - COS(Wellpath!$O236)) / 2</f>
        <v>-9.3651648353977851E-2</v>
      </c>
      <c r="E236" s="20">
        <f>Model!$W$18*((drdp!B236+drdp!K236)*'MSXY-TI2S'!$B236+(drdp!E236+drdp!N236)*'MSXY-TI2S'!$C236+(drdp!H236+drdp!Q236)*'MSXY-TI2S'!$D236)</f>
        <v>4.3421061993431679E-3</v>
      </c>
      <c r="F236" s="20">
        <f>Model!$W$18*((drdp!C236+drdp!L236)*'MSXY-TI2S'!$B236+(drdp!F236+drdp!O236)*'MSXY-TI2S'!$C236+(drdp!I236+drdp!R236)*'MSXY-TI2S'!$D236)</f>
        <v>-1.1634638495641731E-3</v>
      </c>
      <c r="G236" s="20">
        <f>Model!$W$18*((drdp!D236+drdp!M236)*'MSXY-TI2S'!$B236+(drdp!G236+drdp!P236)*'MSXY-TI2S'!$C236+(drdp!J236+drdp!S236)*'MSXY-TI2S'!$D236)</f>
        <v>0</v>
      </c>
      <c r="H236" s="18">
        <f>Model!$W$18*((drdp!B236)*'MSXY-TI2S'!$B236+(drdp!E236)*'MSXY-TI2S'!$C236+(drdp!H236)*'MSXY-TI2S'!$D236)</f>
        <v>2.171053099671584E-3</v>
      </c>
      <c r="I236" s="18">
        <f>Model!$W$18*((drdp!C236)*'MSXY-TI2S'!$B236+(drdp!F236)*'MSXY-TI2S'!$C236+(drdp!I236)*'MSXY-TI2S'!$D236)</f>
        <v>-5.8173192478208657E-4</v>
      </c>
      <c r="J236" s="18">
        <f>Model!$W$18*((drdp!D236)*'MSXY-TI2S'!$B236+(drdp!G236)*'MSXY-TI2S'!$C236+(drdp!J236)*'MSXY-TI2S'!$D236)</f>
        <v>0</v>
      </c>
      <c r="K236" s="21">
        <f>SUM(E$3:E235)+H236</f>
        <v>-2.3732084579198047</v>
      </c>
      <c r="L236" s="21">
        <f>SUM(F$3:F235)+I236</f>
        <v>0.63589928977032262</v>
      </c>
      <c r="M236" s="21">
        <f>SUM(G$3:G235)+J236</f>
        <v>0</v>
      </c>
      <c r="N236" s="19">
        <f t="shared" si="19"/>
        <v>5.6321183847420979</v>
      </c>
      <c r="O236" s="19">
        <f t="shared" si="20"/>
        <v>0.40436790673040074</v>
      </c>
      <c r="P236" s="19">
        <f t="shared" si="21"/>
        <v>0</v>
      </c>
      <c r="Q236" s="19">
        <f t="shared" si="22"/>
        <v>-1.5091215728681264</v>
      </c>
      <c r="R236" s="19">
        <f t="shared" si="23"/>
        <v>0</v>
      </c>
      <c r="S236" s="19">
        <f t="shared" si="24"/>
        <v>0</v>
      </c>
    </row>
    <row r="237" spans="1:19" x14ac:dyDescent="0.25">
      <c r="A237" s="26">
        <f>Wellpath!E237</f>
        <v>7020</v>
      </c>
      <c r="B237" s="22">
        <v>0</v>
      </c>
      <c r="C237" s="22">
        <v>0</v>
      </c>
      <c r="D237" s="22">
        <f>SIN(Wellpath!$O237) * (TAN(Dip) * SIN(Wellpath!$L237) * COS(Wellpath!$L237) - COS(Wellpath!$L237) * COS(Wellpath!$L237) * COS(Wellpath!$O237) - COS(Wellpath!$O237)) / 2</f>
        <v>-9.3651648353977851E-2</v>
      </c>
      <c r="E237" s="20">
        <f>Model!$W$18*((drdp!B237+drdp!K237)*'MSXY-TI2S'!$B237+(drdp!E237+drdp!N237)*'MSXY-TI2S'!$C237+(drdp!H237+drdp!Q237)*'MSXY-TI2S'!$D237)</f>
        <v>4.3421061993431679E-3</v>
      </c>
      <c r="F237" s="20">
        <f>Model!$W$18*((drdp!C237+drdp!L237)*'MSXY-TI2S'!$B237+(drdp!F237+drdp!O237)*'MSXY-TI2S'!$C237+(drdp!I237+drdp!R237)*'MSXY-TI2S'!$D237)</f>
        <v>-1.1634638495641731E-3</v>
      </c>
      <c r="G237" s="20">
        <f>Model!$W$18*((drdp!D237+drdp!M237)*'MSXY-TI2S'!$B237+(drdp!G237+drdp!P237)*'MSXY-TI2S'!$C237+(drdp!J237+drdp!S237)*'MSXY-TI2S'!$D237)</f>
        <v>0</v>
      </c>
      <c r="H237" s="18">
        <f>Model!$W$18*((drdp!B237)*'MSXY-TI2S'!$B237+(drdp!E237)*'MSXY-TI2S'!$C237+(drdp!H237)*'MSXY-TI2S'!$D237)</f>
        <v>2.171053099671584E-3</v>
      </c>
      <c r="I237" s="18">
        <f>Model!$W$18*((drdp!C237)*'MSXY-TI2S'!$B237+(drdp!F237)*'MSXY-TI2S'!$C237+(drdp!I237)*'MSXY-TI2S'!$D237)</f>
        <v>-5.8173192478208657E-4</v>
      </c>
      <c r="J237" s="18">
        <f>Model!$W$18*((drdp!D237)*'MSXY-TI2S'!$B237+(drdp!G237)*'MSXY-TI2S'!$C237+(drdp!J237)*'MSXY-TI2S'!$D237)</f>
        <v>0</v>
      </c>
      <c r="K237" s="21">
        <f>SUM(E$3:E236)+H237</f>
        <v>-2.3688663517204613</v>
      </c>
      <c r="L237" s="21">
        <f>SUM(F$3:F236)+I237</f>
        <v>0.63473582592075839</v>
      </c>
      <c r="M237" s="21">
        <f>SUM(G$3:G236)+J237</f>
        <v>0</v>
      </c>
      <c r="N237" s="19">
        <f t="shared" si="19"/>
        <v>5.6115277923134084</v>
      </c>
      <c r="O237" s="19">
        <f t="shared" si="20"/>
        <v>0.4028895687073073</v>
      </c>
      <c r="P237" s="19">
        <f t="shared" si="21"/>
        <v>0</v>
      </c>
      <c r="Q237" s="19">
        <f t="shared" si="22"/>
        <v>-1.5036043402551809</v>
      </c>
      <c r="R237" s="19">
        <f t="shared" si="23"/>
        <v>0</v>
      </c>
      <c r="S237" s="19">
        <f t="shared" si="24"/>
        <v>0</v>
      </c>
    </row>
    <row r="238" spans="1:19" x14ac:dyDescent="0.25">
      <c r="A238" s="26">
        <f>Wellpath!E238</f>
        <v>7050</v>
      </c>
      <c r="B238" s="22">
        <v>0</v>
      </c>
      <c r="C238" s="22">
        <v>0</v>
      </c>
      <c r="D238" s="22">
        <f>SIN(Wellpath!$O238) * (TAN(Dip) * SIN(Wellpath!$L238) * COS(Wellpath!$L238) - COS(Wellpath!$L238) * COS(Wellpath!$L238) * COS(Wellpath!$O238) - COS(Wellpath!$O238)) / 2</f>
        <v>-9.3651648353977851E-2</v>
      </c>
      <c r="E238" s="20">
        <f>Model!$W$18*((drdp!B238+drdp!K238)*'MSXY-TI2S'!$B238+(drdp!E238+drdp!N238)*'MSXY-TI2S'!$C238+(drdp!H238+drdp!Q238)*'MSXY-TI2S'!$D238)</f>
        <v>4.3421061993431679E-3</v>
      </c>
      <c r="F238" s="20">
        <f>Model!$W$18*((drdp!C238+drdp!L238)*'MSXY-TI2S'!$B238+(drdp!F238+drdp!O238)*'MSXY-TI2S'!$C238+(drdp!I238+drdp!R238)*'MSXY-TI2S'!$D238)</f>
        <v>-1.1634638495641731E-3</v>
      </c>
      <c r="G238" s="20">
        <f>Model!$W$18*((drdp!D238+drdp!M238)*'MSXY-TI2S'!$B238+(drdp!G238+drdp!P238)*'MSXY-TI2S'!$C238+(drdp!J238+drdp!S238)*'MSXY-TI2S'!$D238)</f>
        <v>0</v>
      </c>
      <c r="H238" s="18">
        <f>Model!$W$18*((drdp!B238)*'MSXY-TI2S'!$B238+(drdp!E238)*'MSXY-TI2S'!$C238+(drdp!H238)*'MSXY-TI2S'!$D238)</f>
        <v>2.171053099671584E-3</v>
      </c>
      <c r="I238" s="18">
        <f>Model!$W$18*((drdp!C238)*'MSXY-TI2S'!$B238+(drdp!F238)*'MSXY-TI2S'!$C238+(drdp!I238)*'MSXY-TI2S'!$D238)</f>
        <v>-5.8173192478208657E-4</v>
      </c>
      <c r="J238" s="18">
        <f>Model!$W$18*((drdp!D238)*'MSXY-TI2S'!$B238+(drdp!G238)*'MSXY-TI2S'!$C238+(drdp!J238)*'MSXY-TI2S'!$D238)</f>
        <v>0</v>
      </c>
      <c r="K238" s="21">
        <f>SUM(E$3:E237)+H238</f>
        <v>-2.364524245521118</v>
      </c>
      <c r="L238" s="21">
        <f>SUM(F$3:F237)+I238</f>
        <v>0.63357236207119416</v>
      </c>
      <c r="M238" s="21">
        <f>SUM(G$3:G237)+J238</f>
        <v>0</v>
      </c>
      <c r="N238" s="19">
        <f t="shared" si="19"/>
        <v>5.5909749076572117</v>
      </c>
      <c r="O238" s="19">
        <f t="shared" si="20"/>
        <v>0.40141393798047237</v>
      </c>
      <c r="P238" s="19">
        <f t="shared" si="21"/>
        <v>0</v>
      </c>
      <c r="Q238" s="19">
        <f t="shared" si="22"/>
        <v>-1.4980972114094229</v>
      </c>
      <c r="R238" s="19">
        <f t="shared" si="23"/>
        <v>0</v>
      </c>
      <c r="S238" s="19">
        <f t="shared" si="24"/>
        <v>0</v>
      </c>
    </row>
    <row r="239" spans="1:19" x14ac:dyDescent="0.25">
      <c r="A239" s="26">
        <f>Wellpath!E239</f>
        <v>7080</v>
      </c>
      <c r="B239" s="22">
        <v>0</v>
      </c>
      <c r="C239" s="22">
        <v>0</v>
      </c>
      <c r="D239" s="22">
        <f>SIN(Wellpath!$O239) * (TAN(Dip) * SIN(Wellpath!$L239) * COS(Wellpath!$L239) - COS(Wellpath!$L239) * COS(Wellpath!$L239) * COS(Wellpath!$O239) - COS(Wellpath!$O239)) / 2</f>
        <v>-9.3651648353977851E-2</v>
      </c>
      <c r="E239" s="20">
        <f>Model!$W$18*((drdp!B239+drdp!K239)*'MSXY-TI2S'!$B239+(drdp!E239+drdp!N239)*'MSXY-TI2S'!$C239+(drdp!H239+drdp!Q239)*'MSXY-TI2S'!$D239)</f>
        <v>4.3421061993431679E-3</v>
      </c>
      <c r="F239" s="20">
        <f>Model!$W$18*((drdp!C239+drdp!L239)*'MSXY-TI2S'!$B239+(drdp!F239+drdp!O239)*'MSXY-TI2S'!$C239+(drdp!I239+drdp!R239)*'MSXY-TI2S'!$D239)</f>
        <v>-1.1634638495641731E-3</v>
      </c>
      <c r="G239" s="20">
        <f>Model!$W$18*((drdp!D239+drdp!M239)*'MSXY-TI2S'!$B239+(drdp!G239+drdp!P239)*'MSXY-TI2S'!$C239+(drdp!J239+drdp!S239)*'MSXY-TI2S'!$D239)</f>
        <v>0</v>
      </c>
      <c r="H239" s="18">
        <f>Model!$W$18*((drdp!B239)*'MSXY-TI2S'!$B239+(drdp!E239)*'MSXY-TI2S'!$C239+(drdp!H239)*'MSXY-TI2S'!$D239)</f>
        <v>2.171053099671584E-3</v>
      </c>
      <c r="I239" s="18">
        <f>Model!$W$18*((drdp!C239)*'MSXY-TI2S'!$B239+(drdp!F239)*'MSXY-TI2S'!$C239+(drdp!I239)*'MSXY-TI2S'!$D239)</f>
        <v>-5.8173192478208657E-4</v>
      </c>
      <c r="J239" s="18">
        <f>Model!$W$18*((drdp!D239)*'MSXY-TI2S'!$B239+(drdp!G239)*'MSXY-TI2S'!$C239+(drdp!J239)*'MSXY-TI2S'!$D239)</f>
        <v>0</v>
      </c>
      <c r="K239" s="21">
        <f>SUM(E$3:E238)+H239</f>
        <v>-2.3601821393217746</v>
      </c>
      <c r="L239" s="21">
        <f>SUM(F$3:F238)+I239</f>
        <v>0.63240889822162993</v>
      </c>
      <c r="M239" s="21">
        <f>SUM(G$3:G238)+J239</f>
        <v>0</v>
      </c>
      <c r="N239" s="19">
        <f t="shared" si="19"/>
        <v>5.5704597307735089</v>
      </c>
      <c r="O239" s="19">
        <f t="shared" si="20"/>
        <v>0.39994101454989589</v>
      </c>
      <c r="P239" s="19">
        <f t="shared" si="21"/>
        <v>0</v>
      </c>
      <c r="Q239" s="19">
        <f t="shared" si="22"/>
        <v>-1.4926001863308529</v>
      </c>
      <c r="R239" s="19">
        <f t="shared" si="23"/>
        <v>0</v>
      </c>
      <c r="S239" s="19">
        <f t="shared" si="24"/>
        <v>0</v>
      </c>
    </row>
    <row r="240" spans="1:19" x14ac:dyDescent="0.25">
      <c r="A240" s="26">
        <f>Wellpath!E240</f>
        <v>7110</v>
      </c>
      <c r="B240" s="22">
        <v>0</v>
      </c>
      <c r="C240" s="22">
        <v>0</v>
      </c>
      <c r="D240" s="22">
        <f>SIN(Wellpath!$O240) * (TAN(Dip) * SIN(Wellpath!$L240) * COS(Wellpath!$L240) - COS(Wellpath!$L240) * COS(Wellpath!$L240) * COS(Wellpath!$O240) - COS(Wellpath!$O240)) / 2</f>
        <v>-9.3651648353977851E-2</v>
      </c>
      <c r="E240" s="20">
        <f>Model!$W$18*((drdp!B240+drdp!K240)*'MSXY-TI2S'!$B240+(drdp!E240+drdp!N240)*'MSXY-TI2S'!$C240+(drdp!H240+drdp!Q240)*'MSXY-TI2S'!$D240)</f>
        <v>4.3421061993431679E-3</v>
      </c>
      <c r="F240" s="20">
        <f>Model!$W$18*((drdp!C240+drdp!L240)*'MSXY-TI2S'!$B240+(drdp!F240+drdp!O240)*'MSXY-TI2S'!$C240+(drdp!I240+drdp!R240)*'MSXY-TI2S'!$D240)</f>
        <v>-1.1634638495641731E-3</v>
      </c>
      <c r="G240" s="20">
        <f>Model!$W$18*((drdp!D240+drdp!M240)*'MSXY-TI2S'!$B240+(drdp!G240+drdp!P240)*'MSXY-TI2S'!$C240+(drdp!J240+drdp!S240)*'MSXY-TI2S'!$D240)</f>
        <v>0</v>
      </c>
      <c r="H240" s="18">
        <f>Model!$W$18*((drdp!B240)*'MSXY-TI2S'!$B240+(drdp!E240)*'MSXY-TI2S'!$C240+(drdp!H240)*'MSXY-TI2S'!$D240)</f>
        <v>2.171053099671584E-3</v>
      </c>
      <c r="I240" s="18">
        <f>Model!$W$18*((drdp!C240)*'MSXY-TI2S'!$B240+(drdp!F240)*'MSXY-TI2S'!$C240+(drdp!I240)*'MSXY-TI2S'!$D240)</f>
        <v>-5.8173192478208657E-4</v>
      </c>
      <c r="J240" s="18">
        <f>Model!$W$18*((drdp!D240)*'MSXY-TI2S'!$B240+(drdp!G240)*'MSXY-TI2S'!$C240+(drdp!J240)*'MSXY-TI2S'!$D240)</f>
        <v>0</v>
      </c>
      <c r="K240" s="21">
        <f>SUM(E$3:E239)+H240</f>
        <v>-2.3558400331224312</v>
      </c>
      <c r="L240" s="21">
        <f>SUM(F$3:F239)+I240</f>
        <v>0.63124543437206571</v>
      </c>
      <c r="M240" s="21">
        <f>SUM(G$3:G239)+J240</f>
        <v>0</v>
      </c>
      <c r="N240" s="19">
        <f t="shared" si="19"/>
        <v>5.549982261662298</v>
      </c>
      <c r="O240" s="19">
        <f t="shared" si="20"/>
        <v>0.39847079841557792</v>
      </c>
      <c r="P240" s="19">
        <f t="shared" si="21"/>
        <v>0</v>
      </c>
      <c r="Q240" s="19">
        <f t="shared" si="22"/>
        <v>-1.4871132650194707</v>
      </c>
      <c r="R240" s="19">
        <f t="shared" si="23"/>
        <v>0</v>
      </c>
      <c r="S240" s="19">
        <f t="shared" si="24"/>
        <v>0</v>
      </c>
    </row>
    <row r="241" spans="1:19" x14ac:dyDescent="0.25">
      <c r="A241" s="26">
        <f>Wellpath!E241</f>
        <v>7140</v>
      </c>
      <c r="B241" s="22">
        <v>0</v>
      </c>
      <c r="C241" s="22">
        <v>0</v>
      </c>
      <c r="D241" s="22">
        <f>SIN(Wellpath!$O241) * (TAN(Dip) * SIN(Wellpath!$L241) * COS(Wellpath!$L241) - COS(Wellpath!$L241) * COS(Wellpath!$L241) * COS(Wellpath!$O241) - COS(Wellpath!$O241)) / 2</f>
        <v>-9.3651648353977851E-2</v>
      </c>
      <c r="E241" s="20">
        <f>Model!$W$18*((drdp!B241+drdp!K241)*'MSXY-TI2S'!$B241+(drdp!E241+drdp!N241)*'MSXY-TI2S'!$C241+(drdp!H241+drdp!Q241)*'MSXY-TI2S'!$D241)</f>
        <v>4.3421061993431679E-3</v>
      </c>
      <c r="F241" s="20">
        <f>Model!$W$18*((drdp!C241+drdp!L241)*'MSXY-TI2S'!$B241+(drdp!F241+drdp!O241)*'MSXY-TI2S'!$C241+(drdp!I241+drdp!R241)*'MSXY-TI2S'!$D241)</f>
        <v>-1.1634638495641731E-3</v>
      </c>
      <c r="G241" s="20">
        <f>Model!$W$18*((drdp!D241+drdp!M241)*'MSXY-TI2S'!$B241+(drdp!G241+drdp!P241)*'MSXY-TI2S'!$C241+(drdp!J241+drdp!S241)*'MSXY-TI2S'!$D241)</f>
        <v>0</v>
      </c>
      <c r="H241" s="18">
        <f>Model!$W$18*((drdp!B241)*'MSXY-TI2S'!$B241+(drdp!E241)*'MSXY-TI2S'!$C241+(drdp!H241)*'MSXY-TI2S'!$D241)</f>
        <v>2.171053099671584E-3</v>
      </c>
      <c r="I241" s="18">
        <f>Model!$W$18*((drdp!C241)*'MSXY-TI2S'!$B241+(drdp!F241)*'MSXY-TI2S'!$C241+(drdp!I241)*'MSXY-TI2S'!$D241)</f>
        <v>-5.8173192478208657E-4</v>
      </c>
      <c r="J241" s="18">
        <f>Model!$W$18*((drdp!D241)*'MSXY-TI2S'!$B241+(drdp!G241)*'MSXY-TI2S'!$C241+(drdp!J241)*'MSXY-TI2S'!$D241)</f>
        <v>0</v>
      </c>
      <c r="K241" s="21">
        <f>SUM(E$3:E240)+H241</f>
        <v>-2.3514979269230878</v>
      </c>
      <c r="L241" s="21">
        <f>SUM(F$3:F240)+I241</f>
        <v>0.63008197052250148</v>
      </c>
      <c r="M241" s="21">
        <f>SUM(G$3:G240)+J241</f>
        <v>0</v>
      </c>
      <c r="N241" s="19">
        <f t="shared" si="19"/>
        <v>5.5295425003235792</v>
      </c>
      <c r="O241" s="19">
        <f t="shared" si="20"/>
        <v>0.3970032895775184</v>
      </c>
      <c r="P241" s="19">
        <f t="shared" si="21"/>
        <v>0</v>
      </c>
      <c r="Q241" s="19">
        <f t="shared" si="22"/>
        <v>-1.4816364474752763</v>
      </c>
      <c r="R241" s="19">
        <f t="shared" si="23"/>
        <v>0</v>
      </c>
      <c r="S241" s="19">
        <f t="shared" si="24"/>
        <v>0</v>
      </c>
    </row>
    <row r="242" spans="1:19" x14ac:dyDescent="0.25">
      <c r="A242" s="26">
        <f>Wellpath!E242</f>
        <v>7170</v>
      </c>
      <c r="B242" s="22">
        <v>0</v>
      </c>
      <c r="C242" s="22">
        <v>0</v>
      </c>
      <c r="D242" s="22">
        <f>SIN(Wellpath!$O242) * (TAN(Dip) * SIN(Wellpath!$L242) * COS(Wellpath!$L242) - COS(Wellpath!$L242) * COS(Wellpath!$L242) * COS(Wellpath!$O242) - COS(Wellpath!$O242)) / 2</f>
        <v>-9.3651648353977851E-2</v>
      </c>
      <c r="E242" s="20">
        <f>Model!$W$18*((drdp!B242+drdp!K242)*'MSXY-TI2S'!$B242+(drdp!E242+drdp!N242)*'MSXY-TI2S'!$C242+(drdp!H242+drdp!Q242)*'MSXY-TI2S'!$D242)</f>
        <v>4.3421061993431679E-3</v>
      </c>
      <c r="F242" s="20">
        <f>Model!$W$18*((drdp!C242+drdp!L242)*'MSXY-TI2S'!$B242+(drdp!F242+drdp!O242)*'MSXY-TI2S'!$C242+(drdp!I242+drdp!R242)*'MSXY-TI2S'!$D242)</f>
        <v>-1.1634638495641731E-3</v>
      </c>
      <c r="G242" s="20">
        <f>Model!$W$18*((drdp!D242+drdp!M242)*'MSXY-TI2S'!$B242+(drdp!G242+drdp!P242)*'MSXY-TI2S'!$C242+(drdp!J242+drdp!S242)*'MSXY-TI2S'!$D242)</f>
        <v>0</v>
      </c>
      <c r="H242" s="18">
        <f>Model!$W$18*((drdp!B242)*'MSXY-TI2S'!$B242+(drdp!E242)*'MSXY-TI2S'!$C242+(drdp!H242)*'MSXY-TI2S'!$D242)</f>
        <v>2.171053099671584E-3</v>
      </c>
      <c r="I242" s="18">
        <f>Model!$W$18*((drdp!C242)*'MSXY-TI2S'!$B242+(drdp!F242)*'MSXY-TI2S'!$C242+(drdp!I242)*'MSXY-TI2S'!$D242)</f>
        <v>-5.8173192478208657E-4</v>
      </c>
      <c r="J242" s="18">
        <f>Model!$W$18*((drdp!D242)*'MSXY-TI2S'!$B242+(drdp!G242)*'MSXY-TI2S'!$C242+(drdp!J242)*'MSXY-TI2S'!$D242)</f>
        <v>0</v>
      </c>
      <c r="K242" s="21">
        <f>SUM(E$3:E241)+H242</f>
        <v>-2.3471558207237444</v>
      </c>
      <c r="L242" s="21">
        <f>SUM(F$3:F241)+I242</f>
        <v>0.62891850667293725</v>
      </c>
      <c r="M242" s="21">
        <f>SUM(G$3:G241)+J242</f>
        <v>0</v>
      </c>
      <c r="N242" s="19">
        <f t="shared" si="19"/>
        <v>5.5091404467573541</v>
      </c>
      <c r="O242" s="19">
        <f t="shared" si="20"/>
        <v>0.39553848803571739</v>
      </c>
      <c r="P242" s="19">
        <f t="shared" si="21"/>
        <v>0</v>
      </c>
      <c r="Q242" s="19">
        <f t="shared" si="22"/>
        <v>-1.4761697336982698</v>
      </c>
      <c r="R242" s="19">
        <f t="shared" si="23"/>
        <v>0</v>
      </c>
      <c r="S242" s="19">
        <f t="shared" si="24"/>
        <v>0</v>
      </c>
    </row>
    <row r="243" spans="1:19" x14ac:dyDescent="0.25">
      <c r="A243" s="26">
        <f>Wellpath!E243</f>
        <v>7200</v>
      </c>
      <c r="B243" s="22">
        <v>0</v>
      </c>
      <c r="C243" s="22">
        <v>0</v>
      </c>
      <c r="D243" s="22">
        <f>SIN(Wellpath!$O243) * (TAN(Dip) * SIN(Wellpath!$L243) * COS(Wellpath!$L243) - COS(Wellpath!$L243) * COS(Wellpath!$L243) * COS(Wellpath!$O243) - COS(Wellpath!$O243)) / 2</f>
        <v>-9.3651648353977851E-2</v>
      </c>
      <c r="E243" s="20">
        <f>Model!$W$18*((drdp!B243+drdp!K243)*'MSXY-TI2S'!$B243+(drdp!E243+drdp!N243)*'MSXY-TI2S'!$C243+(drdp!H243+drdp!Q243)*'MSXY-TI2S'!$D243)</f>
        <v>4.3421061993431679E-3</v>
      </c>
      <c r="F243" s="20">
        <f>Model!$W$18*((drdp!C243+drdp!L243)*'MSXY-TI2S'!$B243+(drdp!F243+drdp!O243)*'MSXY-TI2S'!$C243+(drdp!I243+drdp!R243)*'MSXY-TI2S'!$D243)</f>
        <v>-1.1634638495641731E-3</v>
      </c>
      <c r="G243" s="20">
        <f>Model!$W$18*((drdp!D243+drdp!M243)*'MSXY-TI2S'!$B243+(drdp!G243+drdp!P243)*'MSXY-TI2S'!$C243+(drdp!J243+drdp!S243)*'MSXY-TI2S'!$D243)</f>
        <v>0</v>
      </c>
      <c r="H243" s="18">
        <f>Model!$W$18*((drdp!B243)*'MSXY-TI2S'!$B243+(drdp!E243)*'MSXY-TI2S'!$C243+(drdp!H243)*'MSXY-TI2S'!$D243)</f>
        <v>2.171053099671584E-3</v>
      </c>
      <c r="I243" s="18">
        <f>Model!$W$18*((drdp!C243)*'MSXY-TI2S'!$B243+(drdp!F243)*'MSXY-TI2S'!$C243+(drdp!I243)*'MSXY-TI2S'!$D243)</f>
        <v>-5.8173192478208657E-4</v>
      </c>
      <c r="J243" s="18">
        <f>Model!$W$18*((drdp!D243)*'MSXY-TI2S'!$B243+(drdp!G243)*'MSXY-TI2S'!$C243+(drdp!J243)*'MSXY-TI2S'!$D243)</f>
        <v>0</v>
      </c>
      <c r="K243" s="21">
        <f>SUM(E$3:E242)+H243</f>
        <v>-2.342813714524401</v>
      </c>
      <c r="L243" s="21">
        <f>SUM(F$3:F242)+I243</f>
        <v>0.62775504282337302</v>
      </c>
      <c r="M243" s="21">
        <f>SUM(G$3:G242)+J243</f>
        <v>0</v>
      </c>
      <c r="N243" s="19">
        <f t="shared" si="19"/>
        <v>5.488776100963622</v>
      </c>
      <c r="O243" s="19">
        <f t="shared" si="20"/>
        <v>0.39407639379017489</v>
      </c>
      <c r="P243" s="19">
        <f t="shared" si="21"/>
        <v>0</v>
      </c>
      <c r="Q243" s="19">
        <f t="shared" si="22"/>
        <v>-1.470713123688451</v>
      </c>
      <c r="R243" s="19">
        <f t="shared" si="23"/>
        <v>0</v>
      </c>
      <c r="S243" s="19">
        <f t="shared" si="24"/>
        <v>0</v>
      </c>
    </row>
    <row r="244" spans="1:19" x14ac:dyDescent="0.25">
      <c r="A244" s="26">
        <f>Wellpath!E244</f>
        <v>7230</v>
      </c>
      <c r="B244" s="22">
        <v>0</v>
      </c>
      <c r="C244" s="22">
        <v>0</v>
      </c>
      <c r="D244" s="22">
        <f>SIN(Wellpath!$O244) * (TAN(Dip) * SIN(Wellpath!$L244) * COS(Wellpath!$L244) - COS(Wellpath!$L244) * COS(Wellpath!$L244) * COS(Wellpath!$O244) - COS(Wellpath!$O244)) / 2</f>
        <v>-9.3651648353977851E-2</v>
      </c>
      <c r="E244" s="20">
        <f>Model!$W$18*((drdp!B244+drdp!K244)*'MSXY-TI2S'!$B244+(drdp!E244+drdp!N244)*'MSXY-TI2S'!$C244+(drdp!H244+drdp!Q244)*'MSXY-TI2S'!$D244)</f>
        <v>4.3421061993431679E-3</v>
      </c>
      <c r="F244" s="20">
        <f>Model!$W$18*((drdp!C244+drdp!L244)*'MSXY-TI2S'!$B244+(drdp!F244+drdp!O244)*'MSXY-TI2S'!$C244+(drdp!I244+drdp!R244)*'MSXY-TI2S'!$D244)</f>
        <v>-1.1634638495641731E-3</v>
      </c>
      <c r="G244" s="20">
        <f>Model!$W$18*((drdp!D244+drdp!M244)*'MSXY-TI2S'!$B244+(drdp!G244+drdp!P244)*'MSXY-TI2S'!$C244+(drdp!J244+drdp!S244)*'MSXY-TI2S'!$D244)</f>
        <v>0</v>
      </c>
      <c r="H244" s="18">
        <f>Model!$W$18*((drdp!B244)*'MSXY-TI2S'!$B244+(drdp!E244)*'MSXY-TI2S'!$C244+(drdp!H244)*'MSXY-TI2S'!$D244)</f>
        <v>2.171053099671584E-3</v>
      </c>
      <c r="I244" s="18">
        <f>Model!$W$18*((drdp!C244)*'MSXY-TI2S'!$B244+(drdp!F244)*'MSXY-TI2S'!$C244+(drdp!I244)*'MSXY-TI2S'!$D244)</f>
        <v>-5.8173192478208657E-4</v>
      </c>
      <c r="J244" s="18">
        <f>Model!$W$18*((drdp!D244)*'MSXY-TI2S'!$B244+(drdp!G244)*'MSXY-TI2S'!$C244+(drdp!J244)*'MSXY-TI2S'!$D244)</f>
        <v>0</v>
      </c>
      <c r="K244" s="21">
        <f>SUM(E$3:E243)+H244</f>
        <v>-2.3384716083250576</v>
      </c>
      <c r="L244" s="21">
        <f>SUM(F$3:F243)+I244</f>
        <v>0.62659157897380879</v>
      </c>
      <c r="M244" s="21">
        <f>SUM(G$3:G243)+J244</f>
        <v>0</v>
      </c>
      <c r="N244" s="19">
        <f t="shared" si="19"/>
        <v>5.4684494629423819</v>
      </c>
      <c r="O244" s="19">
        <f t="shared" si="20"/>
        <v>0.39261700684089085</v>
      </c>
      <c r="P244" s="19">
        <f t="shared" si="21"/>
        <v>0</v>
      </c>
      <c r="Q244" s="19">
        <f t="shared" si="22"/>
        <v>-1.46526661744582</v>
      </c>
      <c r="R244" s="19">
        <f t="shared" si="23"/>
        <v>0</v>
      </c>
      <c r="S244" s="19">
        <f t="shared" si="24"/>
        <v>0</v>
      </c>
    </row>
    <row r="245" spans="1:19" x14ac:dyDescent="0.25">
      <c r="A245" s="26">
        <f>Wellpath!E245</f>
        <v>7260</v>
      </c>
      <c r="B245" s="22">
        <v>0</v>
      </c>
      <c r="C245" s="22">
        <v>0</v>
      </c>
      <c r="D245" s="22">
        <f>SIN(Wellpath!$O245) * (TAN(Dip) * SIN(Wellpath!$L245) * COS(Wellpath!$L245) - COS(Wellpath!$L245) * COS(Wellpath!$L245) * COS(Wellpath!$O245) - COS(Wellpath!$O245)) / 2</f>
        <v>-9.3651648353977851E-2</v>
      </c>
      <c r="E245" s="20">
        <f>Model!$W$18*((drdp!B245+drdp!K245)*'MSXY-TI2S'!$B245+(drdp!E245+drdp!N245)*'MSXY-TI2S'!$C245+(drdp!H245+drdp!Q245)*'MSXY-TI2S'!$D245)</f>
        <v>4.3421061993431679E-3</v>
      </c>
      <c r="F245" s="20">
        <f>Model!$W$18*((drdp!C245+drdp!L245)*'MSXY-TI2S'!$B245+(drdp!F245+drdp!O245)*'MSXY-TI2S'!$C245+(drdp!I245+drdp!R245)*'MSXY-TI2S'!$D245)</f>
        <v>-1.1634638495641731E-3</v>
      </c>
      <c r="G245" s="20">
        <f>Model!$W$18*((drdp!D245+drdp!M245)*'MSXY-TI2S'!$B245+(drdp!G245+drdp!P245)*'MSXY-TI2S'!$C245+(drdp!J245+drdp!S245)*'MSXY-TI2S'!$D245)</f>
        <v>0</v>
      </c>
      <c r="H245" s="18">
        <f>Model!$W$18*((drdp!B245)*'MSXY-TI2S'!$B245+(drdp!E245)*'MSXY-TI2S'!$C245+(drdp!H245)*'MSXY-TI2S'!$D245)</f>
        <v>2.171053099671584E-3</v>
      </c>
      <c r="I245" s="18">
        <f>Model!$W$18*((drdp!C245)*'MSXY-TI2S'!$B245+(drdp!F245)*'MSXY-TI2S'!$C245+(drdp!I245)*'MSXY-TI2S'!$D245)</f>
        <v>-5.8173192478208657E-4</v>
      </c>
      <c r="J245" s="18">
        <f>Model!$W$18*((drdp!D245)*'MSXY-TI2S'!$B245+(drdp!G245)*'MSXY-TI2S'!$C245+(drdp!J245)*'MSXY-TI2S'!$D245)</f>
        <v>0</v>
      </c>
      <c r="K245" s="21">
        <f>SUM(E$3:E244)+H245</f>
        <v>-2.3341295021257142</v>
      </c>
      <c r="L245" s="21">
        <f>SUM(F$3:F244)+I245</f>
        <v>0.62542811512424457</v>
      </c>
      <c r="M245" s="21">
        <f>SUM(G$3:G244)+J245</f>
        <v>0</v>
      </c>
      <c r="N245" s="19">
        <f t="shared" si="19"/>
        <v>5.4481605326936347</v>
      </c>
      <c r="O245" s="19">
        <f t="shared" si="20"/>
        <v>0.39116032718786531</v>
      </c>
      <c r="P245" s="19">
        <f t="shared" si="21"/>
        <v>0</v>
      </c>
      <c r="Q245" s="19">
        <f t="shared" si="22"/>
        <v>-1.4598302149703768</v>
      </c>
      <c r="R245" s="19">
        <f t="shared" si="23"/>
        <v>0</v>
      </c>
      <c r="S245" s="19">
        <f t="shared" si="24"/>
        <v>0</v>
      </c>
    </row>
    <row r="246" spans="1:19" x14ac:dyDescent="0.25">
      <c r="A246" s="26">
        <f>Wellpath!E246</f>
        <v>7290</v>
      </c>
      <c r="B246" s="22">
        <v>0</v>
      </c>
      <c r="C246" s="22">
        <v>0</v>
      </c>
      <c r="D246" s="22">
        <f>SIN(Wellpath!$O246) * (TAN(Dip) * SIN(Wellpath!$L246) * COS(Wellpath!$L246) - COS(Wellpath!$L246) * COS(Wellpath!$L246) * COS(Wellpath!$O246) - COS(Wellpath!$O246)) / 2</f>
        <v>-9.3651648353977851E-2</v>
      </c>
      <c r="E246" s="20">
        <f>Model!$W$18*((drdp!B246+drdp!K246)*'MSXY-TI2S'!$B246+(drdp!E246+drdp!N246)*'MSXY-TI2S'!$C246+(drdp!H246+drdp!Q246)*'MSXY-TI2S'!$D246)</f>
        <v>4.3421061993431679E-3</v>
      </c>
      <c r="F246" s="20">
        <f>Model!$W$18*((drdp!C246+drdp!L246)*'MSXY-TI2S'!$B246+(drdp!F246+drdp!O246)*'MSXY-TI2S'!$C246+(drdp!I246+drdp!R246)*'MSXY-TI2S'!$D246)</f>
        <v>-1.1634638495641731E-3</v>
      </c>
      <c r="G246" s="20">
        <f>Model!$W$18*((drdp!D246+drdp!M246)*'MSXY-TI2S'!$B246+(drdp!G246+drdp!P246)*'MSXY-TI2S'!$C246+(drdp!J246+drdp!S246)*'MSXY-TI2S'!$D246)</f>
        <v>0</v>
      </c>
      <c r="H246" s="18">
        <f>Model!$W$18*((drdp!B246)*'MSXY-TI2S'!$B246+(drdp!E246)*'MSXY-TI2S'!$C246+(drdp!H246)*'MSXY-TI2S'!$D246)</f>
        <v>2.171053099671584E-3</v>
      </c>
      <c r="I246" s="18">
        <f>Model!$W$18*((drdp!C246)*'MSXY-TI2S'!$B246+(drdp!F246)*'MSXY-TI2S'!$C246+(drdp!I246)*'MSXY-TI2S'!$D246)</f>
        <v>-5.8173192478208657E-4</v>
      </c>
      <c r="J246" s="18">
        <f>Model!$W$18*((drdp!D246)*'MSXY-TI2S'!$B246+(drdp!G246)*'MSXY-TI2S'!$C246+(drdp!J246)*'MSXY-TI2S'!$D246)</f>
        <v>0</v>
      </c>
      <c r="K246" s="21">
        <f>SUM(E$3:E245)+H246</f>
        <v>-2.3297873959263709</v>
      </c>
      <c r="L246" s="21">
        <f>SUM(F$3:F245)+I246</f>
        <v>0.62426465127468034</v>
      </c>
      <c r="M246" s="21">
        <f>SUM(G$3:G245)+J246</f>
        <v>0</v>
      </c>
      <c r="N246" s="19">
        <f t="shared" si="19"/>
        <v>5.4279093102173803</v>
      </c>
      <c r="O246" s="19">
        <f t="shared" si="20"/>
        <v>0.38970635483109828</v>
      </c>
      <c r="P246" s="19">
        <f t="shared" si="21"/>
        <v>0</v>
      </c>
      <c r="Q246" s="19">
        <f t="shared" si="22"/>
        <v>-1.4544039162621216</v>
      </c>
      <c r="R246" s="19">
        <f t="shared" si="23"/>
        <v>0</v>
      </c>
      <c r="S246" s="19">
        <f t="shared" si="24"/>
        <v>0</v>
      </c>
    </row>
    <row r="247" spans="1:19" x14ac:dyDescent="0.25">
      <c r="A247" s="26">
        <f>Wellpath!E247</f>
        <v>7320</v>
      </c>
      <c r="B247" s="22">
        <v>0</v>
      </c>
      <c r="C247" s="22">
        <v>0</v>
      </c>
      <c r="D247" s="22">
        <f>SIN(Wellpath!$O247) * (TAN(Dip) * SIN(Wellpath!$L247) * COS(Wellpath!$L247) - COS(Wellpath!$L247) * COS(Wellpath!$L247) * COS(Wellpath!$O247) - COS(Wellpath!$O247)) / 2</f>
        <v>-9.3651648353977851E-2</v>
      </c>
      <c r="E247" s="20">
        <f>Model!$W$18*((drdp!B247+drdp!K247)*'MSXY-TI2S'!$B247+(drdp!E247+drdp!N247)*'MSXY-TI2S'!$C247+(drdp!H247+drdp!Q247)*'MSXY-TI2S'!$D247)</f>
        <v>4.3421061993431679E-3</v>
      </c>
      <c r="F247" s="20">
        <f>Model!$W$18*((drdp!C247+drdp!L247)*'MSXY-TI2S'!$B247+(drdp!F247+drdp!O247)*'MSXY-TI2S'!$C247+(drdp!I247+drdp!R247)*'MSXY-TI2S'!$D247)</f>
        <v>-1.1634638495641731E-3</v>
      </c>
      <c r="G247" s="20">
        <f>Model!$W$18*((drdp!D247+drdp!M247)*'MSXY-TI2S'!$B247+(drdp!G247+drdp!P247)*'MSXY-TI2S'!$C247+(drdp!J247+drdp!S247)*'MSXY-TI2S'!$D247)</f>
        <v>0</v>
      </c>
      <c r="H247" s="18">
        <f>Model!$W$18*((drdp!B247)*'MSXY-TI2S'!$B247+(drdp!E247)*'MSXY-TI2S'!$C247+(drdp!H247)*'MSXY-TI2S'!$D247)</f>
        <v>2.171053099671584E-3</v>
      </c>
      <c r="I247" s="18">
        <f>Model!$W$18*((drdp!C247)*'MSXY-TI2S'!$B247+(drdp!F247)*'MSXY-TI2S'!$C247+(drdp!I247)*'MSXY-TI2S'!$D247)</f>
        <v>-5.8173192478208657E-4</v>
      </c>
      <c r="J247" s="18">
        <f>Model!$W$18*((drdp!D247)*'MSXY-TI2S'!$B247+(drdp!G247)*'MSXY-TI2S'!$C247+(drdp!J247)*'MSXY-TI2S'!$D247)</f>
        <v>0</v>
      </c>
      <c r="K247" s="21">
        <f>SUM(E$3:E246)+H247</f>
        <v>-2.3254452897270275</v>
      </c>
      <c r="L247" s="21">
        <f>SUM(F$3:F246)+I247</f>
        <v>0.62310118742511611</v>
      </c>
      <c r="M247" s="21">
        <f>SUM(G$3:G246)+J247</f>
        <v>0</v>
      </c>
      <c r="N247" s="19">
        <f t="shared" si="19"/>
        <v>5.4076957955136189</v>
      </c>
      <c r="O247" s="19">
        <f t="shared" si="20"/>
        <v>0.3882550897705897</v>
      </c>
      <c r="P247" s="19">
        <f t="shared" si="21"/>
        <v>0</v>
      </c>
      <c r="Q247" s="19">
        <f t="shared" si="22"/>
        <v>-1.448987721321054</v>
      </c>
      <c r="R247" s="19">
        <f t="shared" si="23"/>
        <v>0</v>
      </c>
      <c r="S247" s="19">
        <f t="shared" si="24"/>
        <v>0</v>
      </c>
    </row>
    <row r="248" spans="1:19" x14ac:dyDescent="0.25">
      <c r="A248" s="26">
        <f>Wellpath!E248</f>
        <v>7350</v>
      </c>
      <c r="B248" s="22">
        <v>0</v>
      </c>
      <c r="C248" s="22">
        <v>0</v>
      </c>
      <c r="D248" s="22">
        <f>SIN(Wellpath!$O248) * (TAN(Dip) * SIN(Wellpath!$L248) * COS(Wellpath!$L248) - COS(Wellpath!$L248) * COS(Wellpath!$L248) * COS(Wellpath!$O248) - COS(Wellpath!$O248)) / 2</f>
        <v>-9.3651648353977851E-2</v>
      </c>
      <c r="E248" s="20">
        <f>Model!$W$18*((drdp!B248+drdp!K248)*'MSXY-TI2S'!$B248+(drdp!E248+drdp!N248)*'MSXY-TI2S'!$C248+(drdp!H248+drdp!Q248)*'MSXY-TI2S'!$D248)</f>
        <v>4.3421061993431679E-3</v>
      </c>
      <c r="F248" s="20">
        <f>Model!$W$18*((drdp!C248+drdp!L248)*'MSXY-TI2S'!$B248+(drdp!F248+drdp!O248)*'MSXY-TI2S'!$C248+(drdp!I248+drdp!R248)*'MSXY-TI2S'!$D248)</f>
        <v>-1.1634638495641731E-3</v>
      </c>
      <c r="G248" s="20">
        <f>Model!$W$18*((drdp!D248+drdp!M248)*'MSXY-TI2S'!$B248+(drdp!G248+drdp!P248)*'MSXY-TI2S'!$C248+(drdp!J248+drdp!S248)*'MSXY-TI2S'!$D248)</f>
        <v>0</v>
      </c>
      <c r="H248" s="18">
        <f>Model!$W$18*((drdp!B248)*'MSXY-TI2S'!$B248+(drdp!E248)*'MSXY-TI2S'!$C248+(drdp!H248)*'MSXY-TI2S'!$D248)</f>
        <v>2.171053099671584E-3</v>
      </c>
      <c r="I248" s="18">
        <f>Model!$W$18*((drdp!C248)*'MSXY-TI2S'!$B248+(drdp!F248)*'MSXY-TI2S'!$C248+(drdp!I248)*'MSXY-TI2S'!$D248)</f>
        <v>-5.8173192478208657E-4</v>
      </c>
      <c r="J248" s="18">
        <f>Model!$W$18*((drdp!D248)*'MSXY-TI2S'!$B248+(drdp!G248)*'MSXY-TI2S'!$C248+(drdp!J248)*'MSXY-TI2S'!$D248)</f>
        <v>0</v>
      </c>
      <c r="K248" s="21">
        <f>SUM(E$3:E247)+H248</f>
        <v>-2.3211031835276841</v>
      </c>
      <c r="L248" s="21">
        <f>SUM(F$3:F247)+I248</f>
        <v>0.62193772357555188</v>
      </c>
      <c r="M248" s="21">
        <f>SUM(G$3:G247)+J248</f>
        <v>0</v>
      </c>
      <c r="N248" s="19">
        <f t="shared" si="19"/>
        <v>5.3875199885823495</v>
      </c>
      <c r="O248" s="19">
        <f t="shared" si="20"/>
        <v>0.38680653200633958</v>
      </c>
      <c r="P248" s="19">
        <f t="shared" si="21"/>
        <v>0</v>
      </c>
      <c r="Q248" s="19">
        <f t="shared" si="22"/>
        <v>-1.4435816301471742</v>
      </c>
      <c r="R248" s="19">
        <f t="shared" si="23"/>
        <v>0</v>
      </c>
      <c r="S248" s="19">
        <f t="shared" si="24"/>
        <v>0</v>
      </c>
    </row>
    <row r="249" spans="1:19" x14ac:dyDescent="0.25">
      <c r="A249" s="26">
        <f>Wellpath!E249</f>
        <v>7380</v>
      </c>
      <c r="B249" s="22">
        <v>0</v>
      </c>
      <c r="C249" s="22">
        <v>0</v>
      </c>
      <c r="D249" s="22">
        <f>SIN(Wellpath!$O249) * (TAN(Dip) * SIN(Wellpath!$L249) * COS(Wellpath!$L249) - COS(Wellpath!$L249) * COS(Wellpath!$L249) * COS(Wellpath!$O249) - COS(Wellpath!$O249)) / 2</f>
        <v>-9.3651648353977851E-2</v>
      </c>
      <c r="E249" s="20">
        <f>Model!$W$18*((drdp!B249+drdp!K249)*'MSXY-TI2S'!$B249+(drdp!E249+drdp!N249)*'MSXY-TI2S'!$C249+(drdp!H249+drdp!Q249)*'MSXY-TI2S'!$D249)</f>
        <v>4.3421061993431679E-3</v>
      </c>
      <c r="F249" s="20">
        <f>Model!$W$18*((drdp!C249+drdp!L249)*'MSXY-TI2S'!$B249+(drdp!F249+drdp!O249)*'MSXY-TI2S'!$C249+(drdp!I249+drdp!R249)*'MSXY-TI2S'!$D249)</f>
        <v>-1.1634638495641731E-3</v>
      </c>
      <c r="G249" s="20">
        <f>Model!$W$18*((drdp!D249+drdp!M249)*'MSXY-TI2S'!$B249+(drdp!G249+drdp!P249)*'MSXY-TI2S'!$C249+(drdp!J249+drdp!S249)*'MSXY-TI2S'!$D249)</f>
        <v>0</v>
      </c>
      <c r="H249" s="18">
        <f>Model!$W$18*((drdp!B249)*'MSXY-TI2S'!$B249+(drdp!E249)*'MSXY-TI2S'!$C249+(drdp!H249)*'MSXY-TI2S'!$D249)</f>
        <v>2.171053099671584E-3</v>
      </c>
      <c r="I249" s="18">
        <f>Model!$W$18*((drdp!C249)*'MSXY-TI2S'!$B249+(drdp!F249)*'MSXY-TI2S'!$C249+(drdp!I249)*'MSXY-TI2S'!$D249)</f>
        <v>-5.8173192478208657E-4</v>
      </c>
      <c r="J249" s="18">
        <f>Model!$W$18*((drdp!D249)*'MSXY-TI2S'!$B249+(drdp!G249)*'MSXY-TI2S'!$C249+(drdp!J249)*'MSXY-TI2S'!$D249)</f>
        <v>0</v>
      </c>
      <c r="K249" s="21">
        <f>SUM(E$3:E248)+H249</f>
        <v>-2.3167610773283407</v>
      </c>
      <c r="L249" s="21">
        <f>SUM(F$3:F248)+I249</f>
        <v>0.62077425972598765</v>
      </c>
      <c r="M249" s="21">
        <f>SUM(G$3:G248)+J249</f>
        <v>0</v>
      </c>
      <c r="N249" s="19">
        <f t="shared" si="19"/>
        <v>5.3673818894235739</v>
      </c>
      <c r="O249" s="19">
        <f t="shared" si="20"/>
        <v>0.38536068153834796</v>
      </c>
      <c r="P249" s="19">
        <f t="shared" si="21"/>
        <v>0</v>
      </c>
      <c r="Q249" s="19">
        <f t="shared" si="22"/>
        <v>-1.4381856427404824</v>
      </c>
      <c r="R249" s="19">
        <f t="shared" si="23"/>
        <v>0</v>
      </c>
      <c r="S249" s="19">
        <f t="shared" si="24"/>
        <v>0</v>
      </c>
    </row>
    <row r="250" spans="1:19" x14ac:dyDescent="0.25">
      <c r="A250" s="26">
        <f>Wellpath!E250</f>
        <v>7410</v>
      </c>
      <c r="B250" s="22">
        <v>0</v>
      </c>
      <c r="C250" s="22">
        <v>0</v>
      </c>
      <c r="D250" s="22">
        <f>SIN(Wellpath!$O250) * (TAN(Dip) * SIN(Wellpath!$L250) * COS(Wellpath!$L250) - COS(Wellpath!$L250) * COS(Wellpath!$L250) * COS(Wellpath!$O250) - COS(Wellpath!$O250)) / 2</f>
        <v>-9.3651648353977851E-2</v>
      </c>
      <c r="E250" s="20">
        <f>Model!$W$18*((drdp!B250+drdp!K250)*'MSXY-TI2S'!$B250+(drdp!E250+drdp!N250)*'MSXY-TI2S'!$C250+(drdp!H250+drdp!Q250)*'MSXY-TI2S'!$D250)</f>
        <v>4.3421061993431679E-3</v>
      </c>
      <c r="F250" s="20">
        <f>Model!$W$18*((drdp!C250+drdp!L250)*'MSXY-TI2S'!$B250+(drdp!F250+drdp!O250)*'MSXY-TI2S'!$C250+(drdp!I250+drdp!R250)*'MSXY-TI2S'!$D250)</f>
        <v>-1.1634638495641731E-3</v>
      </c>
      <c r="G250" s="20">
        <f>Model!$W$18*((drdp!D250+drdp!M250)*'MSXY-TI2S'!$B250+(drdp!G250+drdp!P250)*'MSXY-TI2S'!$C250+(drdp!J250+drdp!S250)*'MSXY-TI2S'!$D250)</f>
        <v>0</v>
      </c>
      <c r="H250" s="18">
        <f>Model!$W$18*((drdp!B250)*'MSXY-TI2S'!$B250+(drdp!E250)*'MSXY-TI2S'!$C250+(drdp!H250)*'MSXY-TI2S'!$D250)</f>
        <v>2.171053099671584E-3</v>
      </c>
      <c r="I250" s="18">
        <f>Model!$W$18*((drdp!C250)*'MSXY-TI2S'!$B250+(drdp!F250)*'MSXY-TI2S'!$C250+(drdp!I250)*'MSXY-TI2S'!$D250)</f>
        <v>-5.8173192478208657E-4</v>
      </c>
      <c r="J250" s="18">
        <f>Model!$W$18*((drdp!D250)*'MSXY-TI2S'!$B250+(drdp!G250)*'MSXY-TI2S'!$C250+(drdp!J250)*'MSXY-TI2S'!$D250)</f>
        <v>0</v>
      </c>
      <c r="K250" s="21">
        <f>SUM(E$3:E249)+H250</f>
        <v>-2.3124189711289973</v>
      </c>
      <c r="L250" s="21">
        <f>SUM(F$3:F249)+I250</f>
        <v>0.61961079587642343</v>
      </c>
      <c r="M250" s="21">
        <f>SUM(G$3:G249)+J250</f>
        <v>0</v>
      </c>
      <c r="N250" s="19">
        <f t="shared" si="19"/>
        <v>5.3472814980372902</v>
      </c>
      <c r="O250" s="19">
        <f t="shared" si="20"/>
        <v>0.38391753836661485</v>
      </c>
      <c r="P250" s="19">
        <f t="shared" si="21"/>
        <v>0</v>
      </c>
      <c r="Q250" s="19">
        <f t="shared" si="22"/>
        <v>-1.4327997591009782</v>
      </c>
      <c r="R250" s="19">
        <f t="shared" si="23"/>
        <v>0</v>
      </c>
      <c r="S250" s="19">
        <f t="shared" si="24"/>
        <v>0</v>
      </c>
    </row>
    <row r="251" spans="1:19" x14ac:dyDescent="0.25">
      <c r="A251" s="26">
        <f>Wellpath!E251</f>
        <v>7440</v>
      </c>
      <c r="B251" s="22">
        <v>0</v>
      </c>
      <c r="C251" s="22">
        <v>0</v>
      </c>
      <c r="D251" s="22">
        <f>SIN(Wellpath!$O251) * (TAN(Dip) * SIN(Wellpath!$L251) * COS(Wellpath!$L251) - COS(Wellpath!$L251) * COS(Wellpath!$L251) * COS(Wellpath!$O251) - COS(Wellpath!$O251)) / 2</f>
        <v>-9.3651648353977851E-2</v>
      </c>
      <c r="E251" s="20">
        <f>Model!$W$18*((drdp!B251+drdp!K251)*'MSXY-TI2S'!$B251+(drdp!E251+drdp!N251)*'MSXY-TI2S'!$C251+(drdp!H251+drdp!Q251)*'MSXY-TI2S'!$D251)</f>
        <v>4.3421061993431679E-3</v>
      </c>
      <c r="F251" s="20">
        <f>Model!$W$18*((drdp!C251+drdp!L251)*'MSXY-TI2S'!$B251+(drdp!F251+drdp!O251)*'MSXY-TI2S'!$C251+(drdp!I251+drdp!R251)*'MSXY-TI2S'!$D251)</f>
        <v>-1.1634638495641731E-3</v>
      </c>
      <c r="G251" s="20">
        <f>Model!$W$18*((drdp!D251+drdp!M251)*'MSXY-TI2S'!$B251+(drdp!G251+drdp!P251)*'MSXY-TI2S'!$C251+(drdp!J251+drdp!S251)*'MSXY-TI2S'!$D251)</f>
        <v>0</v>
      </c>
      <c r="H251" s="18">
        <f>Model!$W$18*((drdp!B251)*'MSXY-TI2S'!$B251+(drdp!E251)*'MSXY-TI2S'!$C251+(drdp!H251)*'MSXY-TI2S'!$D251)</f>
        <v>2.171053099671584E-3</v>
      </c>
      <c r="I251" s="18">
        <f>Model!$W$18*((drdp!C251)*'MSXY-TI2S'!$B251+(drdp!F251)*'MSXY-TI2S'!$C251+(drdp!I251)*'MSXY-TI2S'!$D251)</f>
        <v>-5.8173192478208657E-4</v>
      </c>
      <c r="J251" s="18">
        <f>Model!$W$18*((drdp!D251)*'MSXY-TI2S'!$B251+(drdp!G251)*'MSXY-TI2S'!$C251+(drdp!J251)*'MSXY-TI2S'!$D251)</f>
        <v>0</v>
      </c>
      <c r="K251" s="21">
        <f>SUM(E$3:E250)+H251</f>
        <v>-2.3080768649296539</v>
      </c>
      <c r="L251" s="21">
        <f>SUM(F$3:F250)+I251</f>
        <v>0.6184473320268592</v>
      </c>
      <c r="M251" s="21">
        <f>SUM(G$3:G250)+J251</f>
        <v>0</v>
      </c>
      <c r="N251" s="19">
        <f t="shared" si="19"/>
        <v>5.3272188144234995</v>
      </c>
      <c r="O251" s="19">
        <f t="shared" si="20"/>
        <v>0.3824771024911402</v>
      </c>
      <c r="P251" s="19">
        <f t="shared" si="21"/>
        <v>0</v>
      </c>
      <c r="Q251" s="19">
        <f t="shared" si="22"/>
        <v>-1.4274239792286618</v>
      </c>
      <c r="R251" s="19">
        <f t="shared" si="23"/>
        <v>0</v>
      </c>
      <c r="S251" s="19">
        <f t="shared" si="24"/>
        <v>0</v>
      </c>
    </row>
    <row r="252" spans="1:19" x14ac:dyDescent="0.25">
      <c r="A252" s="26">
        <f>Wellpath!E252</f>
        <v>7470</v>
      </c>
      <c r="B252" s="22">
        <v>0</v>
      </c>
      <c r="C252" s="22">
        <v>0</v>
      </c>
      <c r="D252" s="22">
        <f>SIN(Wellpath!$O252) * (TAN(Dip) * SIN(Wellpath!$L252) * COS(Wellpath!$L252) - COS(Wellpath!$L252) * COS(Wellpath!$L252) * COS(Wellpath!$O252) - COS(Wellpath!$O252)) / 2</f>
        <v>-9.3651648353977851E-2</v>
      </c>
      <c r="E252" s="20">
        <f>Model!$W$18*((drdp!B252+drdp!K252)*'MSXY-TI2S'!$B252+(drdp!E252+drdp!N252)*'MSXY-TI2S'!$C252+(drdp!H252+drdp!Q252)*'MSXY-TI2S'!$D252)</f>
        <v>4.3421061993431679E-3</v>
      </c>
      <c r="F252" s="20">
        <f>Model!$W$18*((drdp!C252+drdp!L252)*'MSXY-TI2S'!$B252+(drdp!F252+drdp!O252)*'MSXY-TI2S'!$C252+(drdp!I252+drdp!R252)*'MSXY-TI2S'!$D252)</f>
        <v>-1.1634638495641731E-3</v>
      </c>
      <c r="G252" s="20">
        <f>Model!$W$18*((drdp!D252+drdp!M252)*'MSXY-TI2S'!$B252+(drdp!G252+drdp!P252)*'MSXY-TI2S'!$C252+(drdp!J252+drdp!S252)*'MSXY-TI2S'!$D252)</f>
        <v>0</v>
      </c>
      <c r="H252" s="18">
        <f>Model!$W$18*((drdp!B252)*'MSXY-TI2S'!$B252+(drdp!E252)*'MSXY-TI2S'!$C252+(drdp!H252)*'MSXY-TI2S'!$D252)</f>
        <v>2.171053099671584E-3</v>
      </c>
      <c r="I252" s="18">
        <f>Model!$W$18*((drdp!C252)*'MSXY-TI2S'!$B252+(drdp!F252)*'MSXY-TI2S'!$C252+(drdp!I252)*'MSXY-TI2S'!$D252)</f>
        <v>-5.8173192478208657E-4</v>
      </c>
      <c r="J252" s="18">
        <f>Model!$W$18*((drdp!D252)*'MSXY-TI2S'!$B252+(drdp!G252)*'MSXY-TI2S'!$C252+(drdp!J252)*'MSXY-TI2S'!$D252)</f>
        <v>0</v>
      </c>
      <c r="K252" s="21">
        <f>SUM(E$3:E251)+H252</f>
        <v>-2.3037347587303105</v>
      </c>
      <c r="L252" s="21">
        <f>SUM(F$3:F251)+I252</f>
        <v>0.61728386817729497</v>
      </c>
      <c r="M252" s="21">
        <f>SUM(G$3:G251)+J252</f>
        <v>0</v>
      </c>
      <c r="N252" s="19">
        <f t="shared" si="19"/>
        <v>5.3071938385822017</v>
      </c>
      <c r="O252" s="19">
        <f t="shared" si="20"/>
        <v>0.38103937391192405</v>
      </c>
      <c r="P252" s="19">
        <f t="shared" si="21"/>
        <v>0</v>
      </c>
      <c r="Q252" s="19">
        <f t="shared" si="22"/>
        <v>-1.4220583031235334</v>
      </c>
      <c r="R252" s="19">
        <f t="shared" si="23"/>
        <v>0</v>
      </c>
      <c r="S252" s="19">
        <f t="shared" si="24"/>
        <v>0</v>
      </c>
    </row>
    <row r="253" spans="1:19" x14ac:dyDescent="0.25">
      <c r="A253" s="26">
        <f>Wellpath!E253</f>
        <v>7500</v>
      </c>
      <c r="B253" s="22">
        <v>0</v>
      </c>
      <c r="C253" s="22">
        <v>0</v>
      </c>
      <c r="D253" s="22">
        <f>SIN(Wellpath!$O253) * (TAN(Dip) * SIN(Wellpath!$L253) * COS(Wellpath!$L253) - COS(Wellpath!$L253) * COS(Wellpath!$L253) * COS(Wellpath!$O253) - COS(Wellpath!$O253)) / 2</f>
        <v>-9.3651648353977851E-2</v>
      </c>
      <c r="E253" s="20">
        <f>Model!$W$18*((drdp!B253+drdp!K253)*'MSXY-TI2S'!$B253+(drdp!E253+drdp!N253)*'MSXY-TI2S'!$C253+(drdp!H253+drdp!Q253)*'MSXY-TI2S'!$D253)</f>
        <v>4.3421061993431679E-3</v>
      </c>
      <c r="F253" s="20">
        <f>Model!$W$18*((drdp!C253+drdp!L253)*'MSXY-TI2S'!$B253+(drdp!F253+drdp!O253)*'MSXY-TI2S'!$C253+(drdp!I253+drdp!R253)*'MSXY-TI2S'!$D253)</f>
        <v>-1.1634638495641731E-3</v>
      </c>
      <c r="G253" s="20">
        <f>Model!$W$18*((drdp!D253+drdp!M253)*'MSXY-TI2S'!$B253+(drdp!G253+drdp!P253)*'MSXY-TI2S'!$C253+(drdp!J253+drdp!S253)*'MSXY-TI2S'!$D253)</f>
        <v>0</v>
      </c>
      <c r="H253" s="18">
        <f>Model!$W$18*((drdp!B253)*'MSXY-TI2S'!$B253+(drdp!E253)*'MSXY-TI2S'!$C253+(drdp!H253)*'MSXY-TI2S'!$D253)</f>
        <v>2.171053099671584E-3</v>
      </c>
      <c r="I253" s="18">
        <f>Model!$W$18*((drdp!C253)*'MSXY-TI2S'!$B253+(drdp!F253)*'MSXY-TI2S'!$C253+(drdp!I253)*'MSXY-TI2S'!$D253)</f>
        <v>-5.8173192478208657E-4</v>
      </c>
      <c r="J253" s="18">
        <f>Model!$W$18*((drdp!D253)*'MSXY-TI2S'!$B253+(drdp!G253)*'MSXY-TI2S'!$C253+(drdp!J253)*'MSXY-TI2S'!$D253)</f>
        <v>0</v>
      </c>
      <c r="K253" s="21">
        <f>SUM(E$3:E252)+H253</f>
        <v>-2.2993926525309671</v>
      </c>
      <c r="L253" s="21">
        <f>SUM(F$3:F252)+I253</f>
        <v>0.61612040432773074</v>
      </c>
      <c r="M253" s="21">
        <f>SUM(G$3:G252)+J253</f>
        <v>0</v>
      </c>
      <c r="N253" s="19">
        <f t="shared" si="19"/>
        <v>5.2872065705133968</v>
      </c>
      <c r="O253" s="19">
        <f t="shared" si="20"/>
        <v>0.37960435262896641</v>
      </c>
      <c r="P253" s="19">
        <f t="shared" si="21"/>
        <v>0</v>
      </c>
      <c r="Q253" s="19">
        <f t="shared" si="22"/>
        <v>-1.4167027307855928</v>
      </c>
      <c r="R253" s="19">
        <f t="shared" si="23"/>
        <v>0</v>
      </c>
      <c r="S253" s="19">
        <f t="shared" si="24"/>
        <v>0</v>
      </c>
    </row>
    <row r="254" spans="1:19" x14ac:dyDescent="0.25">
      <c r="A254" s="26">
        <f>Wellpath!E254</f>
        <v>7530</v>
      </c>
      <c r="B254" s="22">
        <v>0</v>
      </c>
      <c r="C254" s="22">
        <v>0</v>
      </c>
      <c r="D254" s="22">
        <f>SIN(Wellpath!$O254) * (TAN(Dip) * SIN(Wellpath!$L254) * COS(Wellpath!$L254) - COS(Wellpath!$L254) * COS(Wellpath!$L254) * COS(Wellpath!$O254) - COS(Wellpath!$O254)) / 2</f>
        <v>-9.3651648353977851E-2</v>
      </c>
      <c r="E254" s="20">
        <f>Model!$W$18*((drdp!B254+drdp!K254)*'MSXY-TI2S'!$B254+(drdp!E254+drdp!N254)*'MSXY-TI2S'!$C254+(drdp!H254+drdp!Q254)*'MSXY-TI2S'!$D254)</f>
        <v>4.3421061993431679E-3</v>
      </c>
      <c r="F254" s="20">
        <f>Model!$W$18*((drdp!C254+drdp!L254)*'MSXY-TI2S'!$B254+(drdp!F254+drdp!O254)*'MSXY-TI2S'!$C254+(drdp!I254+drdp!R254)*'MSXY-TI2S'!$D254)</f>
        <v>-1.1634638495641731E-3</v>
      </c>
      <c r="G254" s="20">
        <f>Model!$W$18*((drdp!D254+drdp!M254)*'MSXY-TI2S'!$B254+(drdp!G254+drdp!P254)*'MSXY-TI2S'!$C254+(drdp!J254+drdp!S254)*'MSXY-TI2S'!$D254)</f>
        <v>0</v>
      </c>
      <c r="H254" s="18">
        <f>Model!$W$18*((drdp!B254)*'MSXY-TI2S'!$B254+(drdp!E254)*'MSXY-TI2S'!$C254+(drdp!H254)*'MSXY-TI2S'!$D254)</f>
        <v>2.171053099671584E-3</v>
      </c>
      <c r="I254" s="18">
        <f>Model!$W$18*((drdp!C254)*'MSXY-TI2S'!$B254+(drdp!F254)*'MSXY-TI2S'!$C254+(drdp!I254)*'MSXY-TI2S'!$D254)</f>
        <v>-5.8173192478208657E-4</v>
      </c>
      <c r="J254" s="18">
        <f>Model!$W$18*((drdp!D254)*'MSXY-TI2S'!$B254+(drdp!G254)*'MSXY-TI2S'!$C254+(drdp!J254)*'MSXY-TI2S'!$D254)</f>
        <v>0</v>
      </c>
      <c r="K254" s="21">
        <f>SUM(E$3:E253)+H254</f>
        <v>-2.2950505463316238</v>
      </c>
      <c r="L254" s="21">
        <f>SUM(F$3:F253)+I254</f>
        <v>0.61495694047816651</v>
      </c>
      <c r="M254" s="21">
        <f>SUM(G$3:G253)+J254</f>
        <v>0</v>
      </c>
      <c r="N254" s="19">
        <f t="shared" si="19"/>
        <v>5.2672570102170848</v>
      </c>
      <c r="O254" s="19">
        <f t="shared" si="20"/>
        <v>0.37817203864226723</v>
      </c>
      <c r="P254" s="19">
        <f t="shared" si="21"/>
        <v>0</v>
      </c>
      <c r="Q254" s="19">
        <f t="shared" si="22"/>
        <v>-1.4113572622148398</v>
      </c>
      <c r="R254" s="19">
        <f t="shared" si="23"/>
        <v>0</v>
      </c>
      <c r="S254" s="19">
        <f t="shared" si="24"/>
        <v>0</v>
      </c>
    </row>
    <row r="255" spans="1:19" x14ac:dyDescent="0.25">
      <c r="A255" s="26">
        <f>Wellpath!E255</f>
        <v>7560</v>
      </c>
      <c r="B255" s="22">
        <v>0</v>
      </c>
      <c r="C255" s="22">
        <v>0</v>
      </c>
      <c r="D255" s="22">
        <f>SIN(Wellpath!$O255) * (TAN(Dip) * SIN(Wellpath!$L255) * COS(Wellpath!$L255) - COS(Wellpath!$L255) * COS(Wellpath!$L255) * COS(Wellpath!$O255) - COS(Wellpath!$O255)) / 2</f>
        <v>-9.3651648353977851E-2</v>
      </c>
      <c r="E255" s="20">
        <f>Model!$W$18*((drdp!B255+drdp!K255)*'MSXY-TI2S'!$B255+(drdp!E255+drdp!N255)*'MSXY-TI2S'!$C255+(drdp!H255+drdp!Q255)*'MSXY-TI2S'!$D255)</f>
        <v>4.3421061993431679E-3</v>
      </c>
      <c r="F255" s="20">
        <f>Model!$W$18*((drdp!C255+drdp!L255)*'MSXY-TI2S'!$B255+(drdp!F255+drdp!O255)*'MSXY-TI2S'!$C255+(drdp!I255+drdp!R255)*'MSXY-TI2S'!$D255)</f>
        <v>-1.1634638495641731E-3</v>
      </c>
      <c r="G255" s="20">
        <f>Model!$W$18*((drdp!D255+drdp!M255)*'MSXY-TI2S'!$B255+(drdp!G255+drdp!P255)*'MSXY-TI2S'!$C255+(drdp!J255+drdp!S255)*'MSXY-TI2S'!$D255)</f>
        <v>0</v>
      </c>
      <c r="H255" s="18">
        <f>Model!$W$18*((drdp!B255)*'MSXY-TI2S'!$B255+(drdp!E255)*'MSXY-TI2S'!$C255+(drdp!H255)*'MSXY-TI2S'!$D255)</f>
        <v>2.171053099671584E-3</v>
      </c>
      <c r="I255" s="18">
        <f>Model!$W$18*((drdp!C255)*'MSXY-TI2S'!$B255+(drdp!F255)*'MSXY-TI2S'!$C255+(drdp!I255)*'MSXY-TI2S'!$D255)</f>
        <v>-5.8173192478208657E-4</v>
      </c>
      <c r="J255" s="18">
        <f>Model!$W$18*((drdp!D255)*'MSXY-TI2S'!$B255+(drdp!G255)*'MSXY-TI2S'!$C255+(drdp!J255)*'MSXY-TI2S'!$D255)</f>
        <v>0</v>
      </c>
      <c r="K255" s="21">
        <f>SUM(E$3:E254)+H255</f>
        <v>-2.2907084401322804</v>
      </c>
      <c r="L255" s="21">
        <f>SUM(F$3:F254)+I255</f>
        <v>0.61379347662860229</v>
      </c>
      <c r="M255" s="21">
        <f>SUM(G$3:G254)+J255</f>
        <v>0</v>
      </c>
      <c r="N255" s="19">
        <f t="shared" si="19"/>
        <v>5.2473451576932648</v>
      </c>
      <c r="O255" s="19">
        <f t="shared" si="20"/>
        <v>0.37674243195182655</v>
      </c>
      <c r="P255" s="19">
        <f t="shared" si="21"/>
        <v>0</v>
      </c>
      <c r="Q255" s="19">
        <f t="shared" si="22"/>
        <v>-1.4060218974112748</v>
      </c>
      <c r="R255" s="19">
        <f t="shared" si="23"/>
        <v>0</v>
      </c>
      <c r="S255" s="19">
        <f t="shared" si="24"/>
        <v>0</v>
      </c>
    </row>
    <row r="256" spans="1:19" x14ac:dyDescent="0.25">
      <c r="A256" s="26">
        <f>Wellpath!E256</f>
        <v>7590</v>
      </c>
      <c r="B256" s="22">
        <v>0</v>
      </c>
      <c r="C256" s="22">
        <v>0</v>
      </c>
      <c r="D256" s="22">
        <f>SIN(Wellpath!$O256) * (TAN(Dip) * SIN(Wellpath!$L256) * COS(Wellpath!$L256) - COS(Wellpath!$L256) * COS(Wellpath!$L256) * COS(Wellpath!$O256) - COS(Wellpath!$O256)) / 2</f>
        <v>-9.3651648353977851E-2</v>
      </c>
      <c r="E256" s="20">
        <f>Model!$W$18*((drdp!B256+drdp!K256)*'MSXY-TI2S'!$B256+(drdp!E256+drdp!N256)*'MSXY-TI2S'!$C256+(drdp!H256+drdp!Q256)*'MSXY-TI2S'!$D256)</f>
        <v>4.3421061993431679E-3</v>
      </c>
      <c r="F256" s="20">
        <f>Model!$W$18*((drdp!C256+drdp!L256)*'MSXY-TI2S'!$B256+(drdp!F256+drdp!O256)*'MSXY-TI2S'!$C256+(drdp!I256+drdp!R256)*'MSXY-TI2S'!$D256)</f>
        <v>-1.1634638495641731E-3</v>
      </c>
      <c r="G256" s="20">
        <f>Model!$W$18*((drdp!D256+drdp!M256)*'MSXY-TI2S'!$B256+(drdp!G256+drdp!P256)*'MSXY-TI2S'!$C256+(drdp!J256+drdp!S256)*'MSXY-TI2S'!$D256)</f>
        <v>0</v>
      </c>
      <c r="H256" s="18">
        <f>Model!$W$18*((drdp!B256)*'MSXY-TI2S'!$B256+(drdp!E256)*'MSXY-TI2S'!$C256+(drdp!H256)*'MSXY-TI2S'!$D256)</f>
        <v>2.171053099671584E-3</v>
      </c>
      <c r="I256" s="18">
        <f>Model!$W$18*((drdp!C256)*'MSXY-TI2S'!$B256+(drdp!F256)*'MSXY-TI2S'!$C256+(drdp!I256)*'MSXY-TI2S'!$D256)</f>
        <v>-5.8173192478208657E-4</v>
      </c>
      <c r="J256" s="18">
        <f>Model!$W$18*((drdp!D256)*'MSXY-TI2S'!$B256+(drdp!G256)*'MSXY-TI2S'!$C256+(drdp!J256)*'MSXY-TI2S'!$D256)</f>
        <v>0</v>
      </c>
      <c r="K256" s="21">
        <f>SUM(E$3:E255)+H256</f>
        <v>-2.286366333932937</v>
      </c>
      <c r="L256" s="21">
        <f>SUM(F$3:F255)+I256</f>
        <v>0.61263001277903806</v>
      </c>
      <c r="M256" s="21">
        <f>SUM(G$3:G255)+J256</f>
        <v>0</v>
      </c>
      <c r="N256" s="19">
        <f t="shared" si="19"/>
        <v>5.2274710129419386</v>
      </c>
      <c r="O256" s="19">
        <f t="shared" si="20"/>
        <v>0.37531553255764433</v>
      </c>
      <c r="P256" s="19">
        <f t="shared" si="21"/>
        <v>0</v>
      </c>
      <c r="Q256" s="19">
        <f t="shared" si="22"/>
        <v>-1.4006966363748976</v>
      </c>
      <c r="R256" s="19">
        <f t="shared" si="23"/>
        <v>0</v>
      </c>
      <c r="S256" s="19">
        <f t="shared" si="24"/>
        <v>0</v>
      </c>
    </row>
    <row r="257" spans="1:19" x14ac:dyDescent="0.25">
      <c r="A257" s="26">
        <f>Wellpath!E257</f>
        <v>7620</v>
      </c>
      <c r="B257" s="22">
        <v>0</v>
      </c>
      <c r="C257" s="22">
        <v>0</v>
      </c>
      <c r="D257" s="22">
        <f>SIN(Wellpath!$O257) * (TAN(Dip) * SIN(Wellpath!$L257) * COS(Wellpath!$L257) - COS(Wellpath!$L257) * COS(Wellpath!$L257) * COS(Wellpath!$O257) - COS(Wellpath!$O257)) / 2</f>
        <v>-9.3651648353977851E-2</v>
      </c>
      <c r="E257" s="20">
        <f>Model!$W$18*((drdp!B257+drdp!K257)*'MSXY-TI2S'!$B257+(drdp!E257+drdp!N257)*'MSXY-TI2S'!$C257+(drdp!H257+drdp!Q257)*'MSXY-TI2S'!$D257)</f>
        <v>4.3421061993431679E-3</v>
      </c>
      <c r="F257" s="20">
        <f>Model!$W$18*((drdp!C257+drdp!L257)*'MSXY-TI2S'!$B257+(drdp!F257+drdp!O257)*'MSXY-TI2S'!$C257+(drdp!I257+drdp!R257)*'MSXY-TI2S'!$D257)</f>
        <v>-1.1634638495641731E-3</v>
      </c>
      <c r="G257" s="20">
        <f>Model!$W$18*((drdp!D257+drdp!M257)*'MSXY-TI2S'!$B257+(drdp!G257+drdp!P257)*'MSXY-TI2S'!$C257+(drdp!J257+drdp!S257)*'MSXY-TI2S'!$D257)</f>
        <v>0</v>
      </c>
      <c r="H257" s="18">
        <f>Model!$W$18*((drdp!B257)*'MSXY-TI2S'!$B257+(drdp!E257)*'MSXY-TI2S'!$C257+(drdp!H257)*'MSXY-TI2S'!$D257)</f>
        <v>2.171053099671584E-3</v>
      </c>
      <c r="I257" s="18">
        <f>Model!$W$18*((drdp!C257)*'MSXY-TI2S'!$B257+(drdp!F257)*'MSXY-TI2S'!$C257+(drdp!I257)*'MSXY-TI2S'!$D257)</f>
        <v>-5.8173192478208657E-4</v>
      </c>
      <c r="J257" s="18">
        <f>Model!$W$18*((drdp!D257)*'MSXY-TI2S'!$B257+(drdp!G257)*'MSXY-TI2S'!$C257+(drdp!J257)*'MSXY-TI2S'!$D257)</f>
        <v>0</v>
      </c>
      <c r="K257" s="21">
        <f>SUM(E$3:E256)+H257</f>
        <v>-2.2820242277335936</v>
      </c>
      <c r="L257" s="21">
        <f>SUM(F$3:F256)+I257</f>
        <v>0.61146654892947383</v>
      </c>
      <c r="M257" s="21">
        <f>SUM(G$3:G256)+J257</f>
        <v>0</v>
      </c>
      <c r="N257" s="19">
        <f t="shared" si="19"/>
        <v>5.2076345759631044</v>
      </c>
      <c r="O257" s="19">
        <f t="shared" si="20"/>
        <v>0.37389134045972061</v>
      </c>
      <c r="P257" s="19">
        <f t="shared" si="21"/>
        <v>0</v>
      </c>
      <c r="Q257" s="19">
        <f t="shared" si="22"/>
        <v>-1.3953814791057082</v>
      </c>
      <c r="R257" s="19">
        <f t="shared" si="23"/>
        <v>0</v>
      </c>
      <c r="S257" s="19">
        <f t="shared" si="24"/>
        <v>0</v>
      </c>
    </row>
    <row r="258" spans="1:19" x14ac:dyDescent="0.25">
      <c r="A258" s="26">
        <f>Wellpath!E258</f>
        <v>7650</v>
      </c>
      <c r="B258" s="22">
        <v>0</v>
      </c>
      <c r="C258" s="22">
        <v>0</v>
      </c>
      <c r="D258" s="22">
        <f>SIN(Wellpath!$O258) * (TAN(Dip) * SIN(Wellpath!$L258) * COS(Wellpath!$L258) - COS(Wellpath!$L258) * COS(Wellpath!$L258) * COS(Wellpath!$O258) - COS(Wellpath!$O258)) / 2</f>
        <v>-9.3651648353977851E-2</v>
      </c>
      <c r="E258" s="20">
        <f>Model!$W$18*((drdp!B258+drdp!K258)*'MSXY-TI2S'!$B258+(drdp!E258+drdp!N258)*'MSXY-TI2S'!$C258+(drdp!H258+drdp!Q258)*'MSXY-TI2S'!$D258)</f>
        <v>4.3421061993431679E-3</v>
      </c>
      <c r="F258" s="20">
        <f>Model!$W$18*((drdp!C258+drdp!L258)*'MSXY-TI2S'!$B258+(drdp!F258+drdp!O258)*'MSXY-TI2S'!$C258+(drdp!I258+drdp!R258)*'MSXY-TI2S'!$D258)</f>
        <v>-1.1634638495641731E-3</v>
      </c>
      <c r="G258" s="20">
        <f>Model!$W$18*((drdp!D258+drdp!M258)*'MSXY-TI2S'!$B258+(drdp!G258+drdp!P258)*'MSXY-TI2S'!$C258+(drdp!J258+drdp!S258)*'MSXY-TI2S'!$D258)</f>
        <v>0</v>
      </c>
      <c r="H258" s="18">
        <f>Model!$W$18*((drdp!B258)*'MSXY-TI2S'!$B258+(drdp!E258)*'MSXY-TI2S'!$C258+(drdp!H258)*'MSXY-TI2S'!$D258)</f>
        <v>2.171053099671584E-3</v>
      </c>
      <c r="I258" s="18">
        <f>Model!$W$18*((drdp!C258)*'MSXY-TI2S'!$B258+(drdp!F258)*'MSXY-TI2S'!$C258+(drdp!I258)*'MSXY-TI2S'!$D258)</f>
        <v>-5.8173192478208657E-4</v>
      </c>
      <c r="J258" s="18">
        <f>Model!$W$18*((drdp!D258)*'MSXY-TI2S'!$B258+(drdp!G258)*'MSXY-TI2S'!$C258+(drdp!J258)*'MSXY-TI2S'!$D258)</f>
        <v>0</v>
      </c>
      <c r="K258" s="21">
        <f>SUM(E$3:E257)+H258</f>
        <v>-2.2776821215342502</v>
      </c>
      <c r="L258" s="21">
        <f>SUM(F$3:F257)+I258</f>
        <v>0.6103030850799096</v>
      </c>
      <c r="M258" s="21">
        <f>SUM(G$3:G257)+J258</f>
        <v>0</v>
      </c>
      <c r="N258" s="19">
        <f t="shared" si="19"/>
        <v>5.1878358467567631</v>
      </c>
      <c r="O258" s="19">
        <f t="shared" si="20"/>
        <v>0.3724698556580554</v>
      </c>
      <c r="P258" s="19">
        <f t="shared" si="21"/>
        <v>0</v>
      </c>
      <c r="Q258" s="19">
        <f t="shared" si="22"/>
        <v>-1.3900764256037066</v>
      </c>
      <c r="R258" s="19">
        <f t="shared" si="23"/>
        <v>0</v>
      </c>
      <c r="S258" s="19">
        <f t="shared" si="24"/>
        <v>0</v>
      </c>
    </row>
    <row r="259" spans="1:19" x14ac:dyDescent="0.25">
      <c r="A259" s="26">
        <f>Wellpath!E259</f>
        <v>7680</v>
      </c>
      <c r="B259" s="22">
        <v>0</v>
      </c>
      <c r="C259" s="22">
        <v>0</v>
      </c>
      <c r="D259" s="22">
        <f>SIN(Wellpath!$O259) * (TAN(Dip) * SIN(Wellpath!$L259) * COS(Wellpath!$L259) - COS(Wellpath!$L259) * COS(Wellpath!$L259) * COS(Wellpath!$O259) - COS(Wellpath!$O259)) / 2</f>
        <v>-9.3651648353977851E-2</v>
      </c>
      <c r="E259" s="20">
        <f>Model!$W$18*((drdp!B259+drdp!K259)*'MSXY-TI2S'!$B259+(drdp!E259+drdp!N259)*'MSXY-TI2S'!$C259+(drdp!H259+drdp!Q259)*'MSXY-TI2S'!$D259)</f>
        <v>4.3421061993431679E-3</v>
      </c>
      <c r="F259" s="20">
        <f>Model!$W$18*((drdp!C259+drdp!L259)*'MSXY-TI2S'!$B259+(drdp!F259+drdp!O259)*'MSXY-TI2S'!$C259+(drdp!I259+drdp!R259)*'MSXY-TI2S'!$D259)</f>
        <v>-1.1634638495641731E-3</v>
      </c>
      <c r="G259" s="20">
        <f>Model!$W$18*((drdp!D259+drdp!M259)*'MSXY-TI2S'!$B259+(drdp!G259+drdp!P259)*'MSXY-TI2S'!$C259+(drdp!J259+drdp!S259)*'MSXY-TI2S'!$D259)</f>
        <v>0</v>
      </c>
      <c r="H259" s="18">
        <f>Model!$W$18*((drdp!B259)*'MSXY-TI2S'!$B259+(drdp!E259)*'MSXY-TI2S'!$C259+(drdp!H259)*'MSXY-TI2S'!$D259)</f>
        <v>2.171053099671584E-3</v>
      </c>
      <c r="I259" s="18">
        <f>Model!$W$18*((drdp!C259)*'MSXY-TI2S'!$B259+(drdp!F259)*'MSXY-TI2S'!$C259+(drdp!I259)*'MSXY-TI2S'!$D259)</f>
        <v>-5.8173192478208657E-4</v>
      </c>
      <c r="J259" s="18">
        <f>Model!$W$18*((drdp!D259)*'MSXY-TI2S'!$B259+(drdp!G259)*'MSXY-TI2S'!$C259+(drdp!J259)*'MSXY-TI2S'!$D259)</f>
        <v>0</v>
      </c>
      <c r="K259" s="21">
        <f>SUM(E$3:E258)+H259</f>
        <v>-2.2733400153349068</v>
      </c>
      <c r="L259" s="21">
        <f>SUM(F$3:F258)+I259</f>
        <v>0.60913962123034537</v>
      </c>
      <c r="M259" s="21">
        <f>SUM(G$3:G258)+J259</f>
        <v>0</v>
      </c>
      <c r="N259" s="19">
        <f t="shared" si="19"/>
        <v>5.1680748253229147</v>
      </c>
      <c r="O259" s="19">
        <f t="shared" si="20"/>
        <v>0.37105107815264865</v>
      </c>
      <c r="P259" s="19">
        <f t="shared" si="21"/>
        <v>0</v>
      </c>
      <c r="Q259" s="19">
        <f t="shared" si="22"/>
        <v>-1.3847814758688928</v>
      </c>
      <c r="R259" s="19">
        <f t="shared" si="23"/>
        <v>0</v>
      </c>
      <c r="S259" s="19">
        <f t="shared" si="24"/>
        <v>0</v>
      </c>
    </row>
    <row r="260" spans="1:19" x14ac:dyDescent="0.25">
      <c r="A260" s="26">
        <f>Wellpath!E260</f>
        <v>7710</v>
      </c>
      <c r="B260" s="22">
        <v>0</v>
      </c>
      <c r="C260" s="22">
        <v>0</v>
      </c>
      <c r="D260" s="22">
        <f>SIN(Wellpath!$O260) * (TAN(Dip) * SIN(Wellpath!$L260) * COS(Wellpath!$L260) - COS(Wellpath!$L260) * COS(Wellpath!$L260) * COS(Wellpath!$O260) - COS(Wellpath!$O260)) / 2</f>
        <v>-9.3651648353977851E-2</v>
      </c>
      <c r="E260" s="20">
        <f>Model!$W$18*((drdp!B260+drdp!K260)*'MSXY-TI2S'!$B260+(drdp!E260+drdp!N260)*'MSXY-TI2S'!$C260+(drdp!H260+drdp!Q260)*'MSXY-TI2S'!$D260)</f>
        <v>4.3421061993431679E-3</v>
      </c>
      <c r="F260" s="20">
        <f>Model!$W$18*((drdp!C260+drdp!L260)*'MSXY-TI2S'!$B260+(drdp!F260+drdp!O260)*'MSXY-TI2S'!$C260+(drdp!I260+drdp!R260)*'MSXY-TI2S'!$D260)</f>
        <v>-1.1634638495641731E-3</v>
      </c>
      <c r="G260" s="20">
        <f>Model!$W$18*((drdp!D260+drdp!M260)*'MSXY-TI2S'!$B260+(drdp!G260+drdp!P260)*'MSXY-TI2S'!$C260+(drdp!J260+drdp!S260)*'MSXY-TI2S'!$D260)</f>
        <v>0</v>
      </c>
      <c r="H260" s="18">
        <f>Model!$W$18*((drdp!B260)*'MSXY-TI2S'!$B260+(drdp!E260)*'MSXY-TI2S'!$C260+(drdp!H260)*'MSXY-TI2S'!$D260)</f>
        <v>2.171053099671584E-3</v>
      </c>
      <c r="I260" s="18">
        <f>Model!$W$18*((drdp!C260)*'MSXY-TI2S'!$B260+(drdp!F260)*'MSXY-TI2S'!$C260+(drdp!I260)*'MSXY-TI2S'!$D260)</f>
        <v>-5.8173192478208657E-4</v>
      </c>
      <c r="J260" s="18">
        <f>Model!$W$18*((drdp!D260)*'MSXY-TI2S'!$B260+(drdp!G260)*'MSXY-TI2S'!$C260+(drdp!J260)*'MSXY-TI2S'!$D260)</f>
        <v>0</v>
      </c>
      <c r="K260" s="21">
        <f>SUM(E$3:E259)+H260</f>
        <v>-2.2689979091355634</v>
      </c>
      <c r="L260" s="21">
        <f>SUM(F$3:F259)+I260</f>
        <v>0.60797615738078115</v>
      </c>
      <c r="M260" s="21">
        <f>SUM(G$3:G259)+J260</f>
        <v>0</v>
      </c>
      <c r="N260" s="19">
        <f t="shared" si="19"/>
        <v>5.1483515116615584</v>
      </c>
      <c r="O260" s="19">
        <f t="shared" si="20"/>
        <v>0.36963500794350035</v>
      </c>
      <c r="P260" s="19">
        <f t="shared" si="21"/>
        <v>0</v>
      </c>
      <c r="Q260" s="19">
        <f t="shared" si="22"/>
        <v>-1.3794966299012668</v>
      </c>
      <c r="R260" s="19">
        <f t="shared" si="23"/>
        <v>0</v>
      </c>
      <c r="S260" s="19">
        <f t="shared" si="24"/>
        <v>0</v>
      </c>
    </row>
    <row r="261" spans="1:19" x14ac:dyDescent="0.25">
      <c r="A261" s="26">
        <f>Wellpath!E261</f>
        <v>7740</v>
      </c>
      <c r="B261" s="22">
        <v>0</v>
      </c>
      <c r="C261" s="22">
        <v>0</v>
      </c>
      <c r="D261" s="22">
        <f>SIN(Wellpath!$O261) * (TAN(Dip) * SIN(Wellpath!$L261) * COS(Wellpath!$L261) - COS(Wellpath!$L261) * COS(Wellpath!$L261) * COS(Wellpath!$O261) - COS(Wellpath!$O261)) / 2</f>
        <v>-9.3651648353977851E-2</v>
      </c>
      <c r="E261" s="20">
        <f>Model!$W$18*((drdp!B261+drdp!K261)*'MSXY-TI2S'!$B261+(drdp!E261+drdp!N261)*'MSXY-TI2S'!$C261+(drdp!H261+drdp!Q261)*'MSXY-TI2S'!$D261)</f>
        <v>4.3421061993431679E-3</v>
      </c>
      <c r="F261" s="20">
        <f>Model!$W$18*((drdp!C261+drdp!L261)*'MSXY-TI2S'!$B261+(drdp!F261+drdp!O261)*'MSXY-TI2S'!$C261+(drdp!I261+drdp!R261)*'MSXY-TI2S'!$D261)</f>
        <v>-1.1634638495641731E-3</v>
      </c>
      <c r="G261" s="20">
        <f>Model!$W$18*((drdp!D261+drdp!M261)*'MSXY-TI2S'!$B261+(drdp!G261+drdp!P261)*'MSXY-TI2S'!$C261+(drdp!J261+drdp!S261)*'MSXY-TI2S'!$D261)</f>
        <v>0</v>
      </c>
      <c r="H261" s="18">
        <f>Model!$W$18*((drdp!B261)*'MSXY-TI2S'!$B261+(drdp!E261)*'MSXY-TI2S'!$C261+(drdp!H261)*'MSXY-TI2S'!$D261)</f>
        <v>2.171053099671584E-3</v>
      </c>
      <c r="I261" s="18">
        <f>Model!$W$18*((drdp!C261)*'MSXY-TI2S'!$B261+(drdp!F261)*'MSXY-TI2S'!$C261+(drdp!I261)*'MSXY-TI2S'!$D261)</f>
        <v>-5.8173192478208657E-4</v>
      </c>
      <c r="J261" s="18">
        <f>Model!$W$18*((drdp!D261)*'MSXY-TI2S'!$B261+(drdp!G261)*'MSXY-TI2S'!$C261+(drdp!J261)*'MSXY-TI2S'!$D261)</f>
        <v>0</v>
      </c>
      <c r="K261" s="21">
        <f>SUM(E$3:E260)+H261</f>
        <v>-2.26465580293622</v>
      </c>
      <c r="L261" s="21">
        <f>SUM(F$3:F260)+I261</f>
        <v>0.60681269353121692</v>
      </c>
      <c r="M261" s="21">
        <f>SUM(G$3:G260)+J261</f>
        <v>0</v>
      </c>
      <c r="N261" s="19">
        <f t="shared" si="19"/>
        <v>5.1286659057726958</v>
      </c>
      <c r="O261" s="19">
        <f t="shared" si="20"/>
        <v>0.36822164503061061</v>
      </c>
      <c r="P261" s="19">
        <f t="shared" si="21"/>
        <v>0</v>
      </c>
      <c r="Q261" s="19">
        <f t="shared" si="22"/>
        <v>-1.3742218877008285</v>
      </c>
      <c r="R261" s="19">
        <f t="shared" si="23"/>
        <v>0</v>
      </c>
      <c r="S261" s="19">
        <f t="shared" si="24"/>
        <v>0</v>
      </c>
    </row>
    <row r="262" spans="1:19" x14ac:dyDescent="0.25">
      <c r="A262" s="26">
        <f>Wellpath!E262</f>
        <v>7770</v>
      </c>
      <c r="B262" s="22">
        <v>0</v>
      </c>
      <c r="C262" s="22">
        <v>0</v>
      </c>
      <c r="D262" s="22">
        <f>SIN(Wellpath!$O262) * (TAN(Dip) * SIN(Wellpath!$L262) * COS(Wellpath!$L262) - COS(Wellpath!$L262) * COS(Wellpath!$L262) * COS(Wellpath!$O262) - COS(Wellpath!$O262)) / 2</f>
        <v>-9.3651648353977851E-2</v>
      </c>
      <c r="E262" s="20">
        <f>Model!$W$18*((drdp!B262+drdp!K262)*'MSXY-TI2S'!$B262+(drdp!E262+drdp!N262)*'MSXY-TI2S'!$C262+(drdp!H262+drdp!Q262)*'MSXY-TI2S'!$D262)</f>
        <v>4.3421061993431679E-3</v>
      </c>
      <c r="F262" s="20">
        <f>Model!$W$18*((drdp!C262+drdp!L262)*'MSXY-TI2S'!$B262+(drdp!F262+drdp!O262)*'MSXY-TI2S'!$C262+(drdp!I262+drdp!R262)*'MSXY-TI2S'!$D262)</f>
        <v>-1.1634638495641731E-3</v>
      </c>
      <c r="G262" s="20">
        <f>Model!$W$18*((drdp!D262+drdp!M262)*'MSXY-TI2S'!$B262+(drdp!G262+drdp!P262)*'MSXY-TI2S'!$C262+(drdp!J262+drdp!S262)*'MSXY-TI2S'!$D262)</f>
        <v>0</v>
      </c>
      <c r="H262" s="18">
        <f>Model!$W$18*((drdp!B262)*'MSXY-TI2S'!$B262+(drdp!E262)*'MSXY-TI2S'!$C262+(drdp!H262)*'MSXY-TI2S'!$D262)</f>
        <v>2.171053099671584E-3</v>
      </c>
      <c r="I262" s="18">
        <f>Model!$W$18*((drdp!C262)*'MSXY-TI2S'!$B262+(drdp!F262)*'MSXY-TI2S'!$C262+(drdp!I262)*'MSXY-TI2S'!$D262)</f>
        <v>-5.8173192478208657E-4</v>
      </c>
      <c r="J262" s="18">
        <f>Model!$W$18*((drdp!D262)*'MSXY-TI2S'!$B262+(drdp!G262)*'MSXY-TI2S'!$C262+(drdp!J262)*'MSXY-TI2S'!$D262)</f>
        <v>0</v>
      </c>
      <c r="K262" s="21">
        <f>SUM(E$3:E261)+H262</f>
        <v>-2.2603136967368767</v>
      </c>
      <c r="L262" s="21">
        <f>SUM(F$3:F261)+I262</f>
        <v>0.60564922968165269</v>
      </c>
      <c r="M262" s="21">
        <f>SUM(G$3:G261)+J262</f>
        <v>0</v>
      </c>
      <c r="N262" s="19">
        <f t="shared" ref="N262:N270" si="25">K262^2</f>
        <v>5.1090180076563252</v>
      </c>
      <c r="O262" s="19">
        <f t="shared" ref="O262:O270" si="26">L262^2</f>
        <v>0.36681098941397927</v>
      </c>
      <c r="P262" s="19">
        <f t="shared" ref="P262:P270" si="27">M262^2</f>
        <v>0</v>
      </c>
      <c r="Q262" s="19">
        <f t="shared" ref="Q262:Q270" si="28">K262*L262</f>
        <v>-1.3689572492675781</v>
      </c>
      <c r="R262" s="19">
        <f t="shared" ref="R262:R270" si="29">K262*M262</f>
        <v>0</v>
      </c>
      <c r="S262" s="19">
        <f t="shared" ref="S262:S270" si="30">L262*M262</f>
        <v>0</v>
      </c>
    </row>
    <row r="263" spans="1:19" x14ac:dyDescent="0.25">
      <c r="A263" s="26">
        <f>Wellpath!E263</f>
        <v>7800</v>
      </c>
      <c r="B263" s="22">
        <v>0</v>
      </c>
      <c r="C263" s="22">
        <v>0</v>
      </c>
      <c r="D263" s="22">
        <f>SIN(Wellpath!$O263) * (TAN(Dip) * SIN(Wellpath!$L263) * COS(Wellpath!$L263) - COS(Wellpath!$L263) * COS(Wellpath!$L263) * COS(Wellpath!$O263) - COS(Wellpath!$O263)) / 2</f>
        <v>-9.3651648353977851E-2</v>
      </c>
      <c r="E263" s="20">
        <f>Model!$W$18*((drdp!B263+drdp!K263)*'MSXY-TI2S'!$B263+(drdp!E263+drdp!N263)*'MSXY-TI2S'!$C263+(drdp!H263+drdp!Q263)*'MSXY-TI2S'!$D263)</f>
        <v>4.3421061993431679E-3</v>
      </c>
      <c r="F263" s="20">
        <f>Model!$W$18*((drdp!C263+drdp!L263)*'MSXY-TI2S'!$B263+(drdp!F263+drdp!O263)*'MSXY-TI2S'!$C263+(drdp!I263+drdp!R263)*'MSXY-TI2S'!$D263)</f>
        <v>-1.1634638495641731E-3</v>
      </c>
      <c r="G263" s="20">
        <f>Model!$W$18*((drdp!D263+drdp!M263)*'MSXY-TI2S'!$B263+(drdp!G263+drdp!P263)*'MSXY-TI2S'!$C263+(drdp!J263+drdp!S263)*'MSXY-TI2S'!$D263)</f>
        <v>0</v>
      </c>
      <c r="H263" s="18">
        <f>Model!$W$18*((drdp!B263)*'MSXY-TI2S'!$B263+(drdp!E263)*'MSXY-TI2S'!$C263+(drdp!H263)*'MSXY-TI2S'!$D263)</f>
        <v>2.171053099671584E-3</v>
      </c>
      <c r="I263" s="18">
        <f>Model!$W$18*((drdp!C263)*'MSXY-TI2S'!$B263+(drdp!F263)*'MSXY-TI2S'!$C263+(drdp!I263)*'MSXY-TI2S'!$D263)</f>
        <v>-5.8173192478208657E-4</v>
      </c>
      <c r="J263" s="18">
        <f>Model!$W$18*((drdp!D263)*'MSXY-TI2S'!$B263+(drdp!G263)*'MSXY-TI2S'!$C263+(drdp!J263)*'MSXY-TI2S'!$D263)</f>
        <v>0</v>
      </c>
      <c r="K263" s="21">
        <f>SUM(E$3:E262)+H263</f>
        <v>-2.2559715905375333</v>
      </c>
      <c r="L263" s="21">
        <f>SUM(F$3:F262)+I263</f>
        <v>0.60448576583208846</v>
      </c>
      <c r="M263" s="21">
        <f>SUM(G$3:G262)+J263</f>
        <v>0</v>
      </c>
      <c r="N263" s="19">
        <f t="shared" si="25"/>
        <v>5.0894078173124475</v>
      </c>
      <c r="O263" s="19">
        <f t="shared" si="26"/>
        <v>0.3654030410936065</v>
      </c>
      <c r="P263" s="19">
        <f t="shared" si="27"/>
        <v>0</v>
      </c>
      <c r="Q263" s="19">
        <f t="shared" si="28"/>
        <v>-1.3637027146015155</v>
      </c>
      <c r="R263" s="19">
        <f t="shared" si="29"/>
        <v>0</v>
      </c>
      <c r="S263" s="19">
        <f t="shared" si="30"/>
        <v>0</v>
      </c>
    </row>
    <row r="264" spans="1:19" x14ac:dyDescent="0.25">
      <c r="A264" s="26">
        <f>Wellpath!E264</f>
        <v>7830</v>
      </c>
      <c r="B264" s="22">
        <v>0</v>
      </c>
      <c r="C264" s="22">
        <v>0</v>
      </c>
      <c r="D264" s="22">
        <f>SIN(Wellpath!$O264) * (TAN(Dip) * SIN(Wellpath!$L264) * COS(Wellpath!$L264) - COS(Wellpath!$L264) * COS(Wellpath!$L264) * COS(Wellpath!$O264) - COS(Wellpath!$O264)) / 2</f>
        <v>-9.3651648353977851E-2</v>
      </c>
      <c r="E264" s="20">
        <f>Model!$W$18*((drdp!B264+drdp!K264)*'MSXY-TI2S'!$B264+(drdp!E264+drdp!N264)*'MSXY-TI2S'!$C264+(drdp!H264+drdp!Q264)*'MSXY-TI2S'!$D264)</f>
        <v>4.3421061993431679E-3</v>
      </c>
      <c r="F264" s="20">
        <f>Model!$W$18*((drdp!C264+drdp!L264)*'MSXY-TI2S'!$B264+(drdp!F264+drdp!O264)*'MSXY-TI2S'!$C264+(drdp!I264+drdp!R264)*'MSXY-TI2S'!$D264)</f>
        <v>-1.1634638495641731E-3</v>
      </c>
      <c r="G264" s="20">
        <f>Model!$W$18*((drdp!D264+drdp!M264)*'MSXY-TI2S'!$B264+(drdp!G264+drdp!P264)*'MSXY-TI2S'!$C264+(drdp!J264+drdp!S264)*'MSXY-TI2S'!$D264)</f>
        <v>0</v>
      </c>
      <c r="H264" s="18">
        <f>Model!$W$18*((drdp!B264)*'MSXY-TI2S'!$B264+(drdp!E264)*'MSXY-TI2S'!$C264+(drdp!H264)*'MSXY-TI2S'!$D264)</f>
        <v>2.171053099671584E-3</v>
      </c>
      <c r="I264" s="18">
        <f>Model!$W$18*((drdp!C264)*'MSXY-TI2S'!$B264+(drdp!F264)*'MSXY-TI2S'!$C264+(drdp!I264)*'MSXY-TI2S'!$D264)</f>
        <v>-5.8173192478208657E-4</v>
      </c>
      <c r="J264" s="18">
        <f>Model!$W$18*((drdp!D264)*'MSXY-TI2S'!$B264+(drdp!G264)*'MSXY-TI2S'!$C264+(drdp!J264)*'MSXY-TI2S'!$D264)</f>
        <v>0</v>
      </c>
      <c r="K264" s="21">
        <f>SUM(E$3:E263)+H264</f>
        <v>-2.2516294843381899</v>
      </c>
      <c r="L264" s="21">
        <f>SUM(F$3:F263)+I264</f>
        <v>0.60332230198252423</v>
      </c>
      <c r="M264" s="21">
        <f>SUM(G$3:G263)+J264</f>
        <v>0</v>
      </c>
      <c r="N264" s="19">
        <f t="shared" si="25"/>
        <v>5.0698353347410627</v>
      </c>
      <c r="O264" s="19">
        <f t="shared" si="26"/>
        <v>0.36399780006949217</v>
      </c>
      <c r="P264" s="19">
        <f t="shared" si="27"/>
        <v>0</v>
      </c>
      <c r="Q264" s="19">
        <f t="shared" si="28"/>
        <v>-1.3584582837026407</v>
      </c>
      <c r="R264" s="19">
        <f t="shared" si="29"/>
        <v>0</v>
      </c>
      <c r="S264" s="19">
        <f t="shared" si="30"/>
        <v>0</v>
      </c>
    </row>
    <row r="265" spans="1:19" x14ac:dyDescent="0.25">
      <c r="A265" s="26">
        <f>Wellpath!E265</f>
        <v>7860</v>
      </c>
      <c r="B265" s="22">
        <v>0</v>
      </c>
      <c r="C265" s="22">
        <v>0</v>
      </c>
      <c r="D265" s="22">
        <f>SIN(Wellpath!$O265) * (TAN(Dip) * SIN(Wellpath!$L265) * COS(Wellpath!$L265) - COS(Wellpath!$L265) * COS(Wellpath!$L265) * COS(Wellpath!$O265) - COS(Wellpath!$O265)) / 2</f>
        <v>-9.3651648353977851E-2</v>
      </c>
      <c r="E265" s="20">
        <f>Model!$W$18*((drdp!B265+drdp!K265)*'MSXY-TI2S'!$B265+(drdp!E265+drdp!N265)*'MSXY-TI2S'!$C265+(drdp!H265+drdp!Q265)*'MSXY-TI2S'!$D265)</f>
        <v>4.3421061993431679E-3</v>
      </c>
      <c r="F265" s="20">
        <f>Model!$W$18*((drdp!C265+drdp!L265)*'MSXY-TI2S'!$B265+(drdp!F265+drdp!O265)*'MSXY-TI2S'!$C265+(drdp!I265+drdp!R265)*'MSXY-TI2S'!$D265)</f>
        <v>-1.1634638495641731E-3</v>
      </c>
      <c r="G265" s="20">
        <f>Model!$W$18*((drdp!D265+drdp!M265)*'MSXY-TI2S'!$B265+(drdp!G265+drdp!P265)*'MSXY-TI2S'!$C265+(drdp!J265+drdp!S265)*'MSXY-TI2S'!$D265)</f>
        <v>0</v>
      </c>
      <c r="H265" s="18">
        <f>Model!$W$18*((drdp!B265)*'MSXY-TI2S'!$B265+(drdp!E265)*'MSXY-TI2S'!$C265+(drdp!H265)*'MSXY-TI2S'!$D265)</f>
        <v>2.171053099671584E-3</v>
      </c>
      <c r="I265" s="18">
        <f>Model!$W$18*((drdp!C265)*'MSXY-TI2S'!$B265+(drdp!F265)*'MSXY-TI2S'!$C265+(drdp!I265)*'MSXY-TI2S'!$D265)</f>
        <v>-5.8173192478208657E-4</v>
      </c>
      <c r="J265" s="18">
        <f>Model!$W$18*((drdp!D265)*'MSXY-TI2S'!$B265+(drdp!G265)*'MSXY-TI2S'!$C265+(drdp!J265)*'MSXY-TI2S'!$D265)</f>
        <v>0</v>
      </c>
      <c r="K265" s="21">
        <f>SUM(E$3:E264)+H265</f>
        <v>-2.2472873781388465</v>
      </c>
      <c r="L265" s="21">
        <f>SUM(F$3:F264)+I265</f>
        <v>0.60215883813296001</v>
      </c>
      <c r="M265" s="21">
        <f>SUM(G$3:G264)+J265</f>
        <v>0</v>
      </c>
      <c r="N265" s="19">
        <f t="shared" si="25"/>
        <v>5.0503005599421709</v>
      </c>
      <c r="O265" s="19">
        <f t="shared" si="26"/>
        <v>0.3625952663416363</v>
      </c>
      <c r="P265" s="19">
        <f t="shared" si="27"/>
        <v>0</v>
      </c>
      <c r="Q265" s="19">
        <f t="shared" si="28"/>
        <v>-1.3532239565709538</v>
      </c>
      <c r="R265" s="19">
        <f t="shared" si="29"/>
        <v>0</v>
      </c>
      <c r="S265" s="19">
        <f t="shared" si="30"/>
        <v>0</v>
      </c>
    </row>
    <row r="266" spans="1:19" x14ac:dyDescent="0.25">
      <c r="A266" s="26">
        <f>Wellpath!E266</f>
        <v>7890</v>
      </c>
      <c r="B266" s="22">
        <v>0</v>
      </c>
      <c r="C266" s="22">
        <v>0</v>
      </c>
      <c r="D266" s="22">
        <f>SIN(Wellpath!$O266) * (TAN(Dip) * SIN(Wellpath!$L266) * COS(Wellpath!$L266) - COS(Wellpath!$L266) * COS(Wellpath!$L266) * COS(Wellpath!$O266) - COS(Wellpath!$O266)) / 2</f>
        <v>-9.3651648353977851E-2</v>
      </c>
      <c r="E266" s="20">
        <f>Model!$W$18*((drdp!B266+drdp!K266)*'MSXY-TI2S'!$B266+(drdp!E266+drdp!N266)*'MSXY-TI2S'!$C266+(drdp!H266+drdp!Q266)*'MSXY-TI2S'!$D266)</f>
        <v>4.3421061993431679E-3</v>
      </c>
      <c r="F266" s="20">
        <f>Model!$W$18*((drdp!C266+drdp!L266)*'MSXY-TI2S'!$B266+(drdp!F266+drdp!O266)*'MSXY-TI2S'!$C266+(drdp!I266+drdp!R266)*'MSXY-TI2S'!$D266)</f>
        <v>-1.1634638495641731E-3</v>
      </c>
      <c r="G266" s="20">
        <f>Model!$W$18*((drdp!D266+drdp!M266)*'MSXY-TI2S'!$B266+(drdp!G266+drdp!P266)*'MSXY-TI2S'!$C266+(drdp!J266+drdp!S266)*'MSXY-TI2S'!$D266)</f>
        <v>0</v>
      </c>
      <c r="H266" s="18">
        <f>Model!$W$18*((drdp!B266)*'MSXY-TI2S'!$B266+(drdp!E266)*'MSXY-TI2S'!$C266+(drdp!H266)*'MSXY-TI2S'!$D266)</f>
        <v>2.171053099671584E-3</v>
      </c>
      <c r="I266" s="18">
        <f>Model!$W$18*((drdp!C266)*'MSXY-TI2S'!$B266+(drdp!F266)*'MSXY-TI2S'!$C266+(drdp!I266)*'MSXY-TI2S'!$D266)</f>
        <v>-5.8173192478208657E-4</v>
      </c>
      <c r="J266" s="18">
        <f>Model!$W$18*((drdp!D266)*'MSXY-TI2S'!$B266+(drdp!G266)*'MSXY-TI2S'!$C266+(drdp!J266)*'MSXY-TI2S'!$D266)</f>
        <v>0</v>
      </c>
      <c r="K266" s="21">
        <f>SUM(E$3:E265)+H266</f>
        <v>-2.2429452719395031</v>
      </c>
      <c r="L266" s="21">
        <f>SUM(F$3:F265)+I266</f>
        <v>0.60099537428339578</v>
      </c>
      <c r="M266" s="21">
        <f>SUM(G$3:G265)+J266</f>
        <v>0</v>
      </c>
      <c r="N266" s="19">
        <f t="shared" si="25"/>
        <v>5.0308034929157719</v>
      </c>
      <c r="O266" s="19">
        <f t="shared" si="26"/>
        <v>0.361195439910039</v>
      </c>
      <c r="P266" s="19">
        <f t="shared" si="27"/>
        <v>0</v>
      </c>
      <c r="Q266" s="19">
        <f t="shared" si="28"/>
        <v>-1.3479997332064546</v>
      </c>
      <c r="R266" s="19">
        <f t="shared" si="29"/>
        <v>0</v>
      </c>
      <c r="S266" s="19">
        <f t="shared" si="30"/>
        <v>0</v>
      </c>
    </row>
    <row r="267" spans="1:19" x14ac:dyDescent="0.25">
      <c r="A267" s="26">
        <f>Wellpath!E267</f>
        <v>7920</v>
      </c>
      <c r="B267" s="22">
        <v>0</v>
      </c>
      <c r="C267" s="22">
        <v>0</v>
      </c>
      <c r="D267" s="22">
        <f>SIN(Wellpath!$O267) * (TAN(Dip) * SIN(Wellpath!$L267) * COS(Wellpath!$L267) - COS(Wellpath!$L267) * COS(Wellpath!$L267) * COS(Wellpath!$O267) - COS(Wellpath!$O267)) / 2</f>
        <v>-9.3651648353977851E-2</v>
      </c>
      <c r="E267" s="20">
        <f>Model!$W$18*((drdp!B267+drdp!K267)*'MSXY-TI2S'!$B267+(drdp!E267+drdp!N267)*'MSXY-TI2S'!$C267+(drdp!H267+drdp!Q267)*'MSXY-TI2S'!$D267)</f>
        <v>4.3421061993431679E-3</v>
      </c>
      <c r="F267" s="20">
        <f>Model!$W$18*((drdp!C267+drdp!L267)*'MSXY-TI2S'!$B267+(drdp!F267+drdp!O267)*'MSXY-TI2S'!$C267+(drdp!I267+drdp!R267)*'MSXY-TI2S'!$D267)</f>
        <v>-1.1634638495641731E-3</v>
      </c>
      <c r="G267" s="20">
        <f>Model!$W$18*((drdp!D267+drdp!M267)*'MSXY-TI2S'!$B267+(drdp!G267+drdp!P267)*'MSXY-TI2S'!$C267+(drdp!J267+drdp!S267)*'MSXY-TI2S'!$D267)</f>
        <v>0</v>
      </c>
      <c r="H267" s="18">
        <f>Model!$W$18*((drdp!B267)*'MSXY-TI2S'!$B267+(drdp!E267)*'MSXY-TI2S'!$C267+(drdp!H267)*'MSXY-TI2S'!$D267)</f>
        <v>2.171053099671584E-3</v>
      </c>
      <c r="I267" s="18">
        <f>Model!$W$18*((drdp!C267)*'MSXY-TI2S'!$B267+(drdp!F267)*'MSXY-TI2S'!$C267+(drdp!I267)*'MSXY-TI2S'!$D267)</f>
        <v>-5.8173192478208657E-4</v>
      </c>
      <c r="J267" s="18">
        <f>Model!$W$18*((drdp!D267)*'MSXY-TI2S'!$B267+(drdp!G267)*'MSXY-TI2S'!$C267+(drdp!J267)*'MSXY-TI2S'!$D267)</f>
        <v>0</v>
      </c>
      <c r="K267" s="21">
        <f>SUM(E$3:E266)+H267</f>
        <v>-2.2386031657401597</v>
      </c>
      <c r="L267" s="21">
        <f>SUM(F$3:F266)+I267</f>
        <v>0.59983191043383155</v>
      </c>
      <c r="M267" s="21">
        <f>SUM(G$3:G266)+J267</f>
        <v>0</v>
      </c>
      <c r="N267" s="19">
        <f t="shared" si="25"/>
        <v>5.0113441336618649</v>
      </c>
      <c r="O267" s="19">
        <f t="shared" si="26"/>
        <v>0.35979832077470014</v>
      </c>
      <c r="P267" s="19">
        <f t="shared" si="27"/>
        <v>0</v>
      </c>
      <c r="Q267" s="19">
        <f t="shared" si="28"/>
        <v>-1.3427856136091432</v>
      </c>
      <c r="R267" s="19">
        <f t="shared" si="29"/>
        <v>0</v>
      </c>
      <c r="S267" s="19">
        <f t="shared" si="30"/>
        <v>0</v>
      </c>
    </row>
    <row r="268" spans="1:19" x14ac:dyDescent="0.25">
      <c r="A268" s="26">
        <f>Wellpath!E268</f>
        <v>7950</v>
      </c>
      <c r="B268" s="22">
        <v>0</v>
      </c>
      <c r="C268" s="22">
        <v>0</v>
      </c>
      <c r="D268" s="22">
        <f>SIN(Wellpath!$O268) * (TAN(Dip) * SIN(Wellpath!$L268) * COS(Wellpath!$L268) - COS(Wellpath!$L268) * COS(Wellpath!$L268) * COS(Wellpath!$O268) - COS(Wellpath!$O268)) / 2</f>
        <v>-9.3651648353977851E-2</v>
      </c>
      <c r="E268" s="20">
        <f>Model!$W$18*((drdp!B268+drdp!K268)*'MSXY-TI2S'!$B268+(drdp!E268+drdp!N268)*'MSXY-TI2S'!$C268+(drdp!H268+drdp!Q268)*'MSXY-TI2S'!$D268)</f>
        <v>4.3421061993431679E-3</v>
      </c>
      <c r="F268" s="20">
        <f>Model!$W$18*((drdp!C268+drdp!L268)*'MSXY-TI2S'!$B268+(drdp!F268+drdp!O268)*'MSXY-TI2S'!$C268+(drdp!I268+drdp!R268)*'MSXY-TI2S'!$D268)</f>
        <v>-1.1634638495641731E-3</v>
      </c>
      <c r="G268" s="20">
        <f>Model!$W$18*((drdp!D268+drdp!M268)*'MSXY-TI2S'!$B268+(drdp!G268+drdp!P268)*'MSXY-TI2S'!$C268+(drdp!J268+drdp!S268)*'MSXY-TI2S'!$D268)</f>
        <v>0</v>
      </c>
      <c r="H268" s="18">
        <f>Model!$W$18*((drdp!B268)*'MSXY-TI2S'!$B268+(drdp!E268)*'MSXY-TI2S'!$C268+(drdp!H268)*'MSXY-TI2S'!$D268)</f>
        <v>2.171053099671584E-3</v>
      </c>
      <c r="I268" s="18">
        <f>Model!$W$18*((drdp!C268)*'MSXY-TI2S'!$B268+(drdp!F268)*'MSXY-TI2S'!$C268+(drdp!I268)*'MSXY-TI2S'!$D268)</f>
        <v>-5.8173192478208657E-4</v>
      </c>
      <c r="J268" s="18">
        <f>Model!$W$18*((drdp!D268)*'MSXY-TI2S'!$B268+(drdp!G268)*'MSXY-TI2S'!$C268+(drdp!J268)*'MSXY-TI2S'!$D268)</f>
        <v>0</v>
      </c>
      <c r="K268" s="21">
        <f>SUM(E$3:E267)+H268</f>
        <v>-2.2342610595408163</v>
      </c>
      <c r="L268" s="21">
        <f>SUM(F$3:F267)+I268</f>
        <v>0.59866844658426732</v>
      </c>
      <c r="M268" s="21">
        <f>SUM(G$3:G267)+J268</f>
        <v>0</v>
      </c>
      <c r="N268" s="19">
        <f t="shared" si="25"/>
        <v>4.9919224821804509</v>
      </c>
      <c r="O268" s="19">
        <f t="shared" si="26"/>
        <v>0.35840390893561974</v>
      </c>
      <c r="P268" s="19">
        <f t="shared" si="27"/>
        <v>0</v>
      </c>
      <c r="Q268" s="19">
        <f t="shared" si="28"/>
        <v>-1.3375815977790197</v>
      </c>
      <c r="R268" s="19">
        <f t="shared" si="29"/>
        <v>0</v>
      </c>
      <c r="S268" s="19">
        <f t="shared" si="30"/>
        <v>0</v>
      </c>
    </row>
    <row r="269" spans="1:19" x14ac:dyDescent="0.25">
      <c r="A269" s="26">
        <f>Wellpath!E269</f>
        <v>7980</v>
      </c>
      <c r="B269" s="22">
        <v>0</v>
      </c>
      <c r="C269" s="22">
        <v>0</v>
      </c>
      <c r="D269" s="22">
        <f>SIN(Wellpath!$O269) * (TAN(Dip) * SIN(Wellpath!$L269) * COS(Wellpath!$L269) - COS(Wellpath!$L269) * COS(Wellpath!$L269) * COS(Wellpath!$O269) - COS(Wellpath!$O269)) / 2</f>
        <v>-9.3651648353977851E-2</v>
      </c>
      <c r="E269" s="20">
        <f>Model!$W$18*((drdp!B269+drdp!K269)*'MSXY-TI2S'!$B269+(drdp!E269+drdp!N269)*'MSXY-TI2S'!$C269+(drdp!H269+drdp!Q269)*'MSXY-TI2S'!$D269)</f>
        <v>3.6184218327859727E-3</v>
      </c>
      <c r="F269" s="20">
        <f>Model!$W$18*((drdp!C269+drdp!L269)*'MSXY-TI2S'!$B269+(drdp!F269+drdp!O269)*'MSXY-TI2S'!$C269+(drdp!I269+drdp!R269)*'MSXY-TI2S'!$D269)</f>
        <v>-9.695532079701442E-4</v>
      </c>
      <c r="G269" s="20">
        <f>Model!$W$18*((drdp!D269+drdp!M269)*'MSXY-TI2S'!$B269+(drdp!G269+drdp!P269)*'MSXY-TI2S'!$C269+(drdp!J269+drdp!S269)*'MSXY-TI2S'!$D269)</f>
        <v>0</v>
      </c>
      <c r="H269" s="18">
        <f>Model!$W$18*((drdp!B269)*'MSXY-TI2S'!$B269+(drdp!E269)*'MSXY-TI2S'!$C269+(drdp!H269)*'MSXY-TI2S'!$D269)</f>
        <v>2.171053099671584E-3</v>
      </c>
      <c r="I269" s="18">
        <f>Model!$W$18*((drdp!C269)*'MSXY-TI2S'!$B269+(drdp!F269)*'MSXY-TI2S'!$C269+(drdp!I269)*'MSXY-TI2S'!$D269)</f>
        <v>-5.8173192478208657E-4</v>
      </c>
      <c r="J269" s="18">
        <f>Model!$W$18*((drdp!D269)*'MSXY-TI2S'!$B269+(drdp!G269)*'MSXY-TI2S'!$C269+(drdp!J269)*'MSXY-TI2S'!$D269)</f>
        <v>0</v>
      </c>
      <c r="K269" s="21">
        <f>SUM(E$3:E268)+H269</f>
        <v>-2.2299189533414729</v>
      </c>
      <c r="L269" s="21">
        <f>SUM(F$3:F268)+I269</f>
        <v>0.59750498273470309</v>
      </c>
      <c r="M269" s="21">
        <f>SUM(G$3:G268)+J269</f>
        <v>0</v>
      </c>
      <c r="N269" s="19">
        <f t="shared" si="25"/>
        <v>4.9725385384715306</v>
      </c>
      <c r="O269" s="19">
        <f t="shared" si="26"/>
        <v>0.35701220439279785</v>
      </c>
      <c r="P269" s="19">
        <f t="shared" si="27"/>
        <v>0</v>
      </c>
      <c r="Q269" s="19">
        <f t="shared" si="28"/>
        <v>-1.3323876857160839</v>
      </c>
      <c r="R269" s="19">
        <f t="shared" si="29"/>
        <v>0</v>
      </c>
      <c r="S269" s="19">
        <f t="shared" si="30"/>
        <v>0</v>
      </c>
    </row>
    <row r="270" spans="1:19" x14ac:dyDescent="0.25">
      <c r="A270" s="26">
        <f>Wellpath!E270</f>
        <v>8000</v>
      </c>
      <c r="B270" s="22">
        <v>0</v>
      </c>
      <c r="C270" s="22">
        <v>0</v>
      </c>
      <c r="D270" s="22">
        <f>SIN(Wellpath!$O270) * (TAN(Dip) * SIN(Wellpath!$L270) * COS(Wellpath!$L270) - COS(Wellpath!$L270) * COS(Wellpath!$L270) * COS(Wellpath!$O270) - COS(Wellpath!$O270)) / 2</f>
        <v>-9.3651648353977851E-2</v>
      </c>
      <c r="E270" s="20">
        <f>Model!$W$18*((drdp!B270+drdp!K270)*'MSXY-TI2S'!$B270+(drdp!E270+drdp!N270)*'MSXY-TI2S'!$C270+(drdp!H270+drdp!Q270)*'MSXY-TI2S'!$D270)</f>
        <v>-0.57750012451264132</v>
      </c>
      <c r="F270" s="20">
        <f>Model!$W$18*((drdp!C270+drdp!L270)*'MSXY-TI2S'!$B270+(drdp!F270+drdp!O270)*'MSXY-TI2S'!$C270+(drdp!I270+drdp!R270)*'MSXY-TI2S'!$D270)</f>
        <v>0.15474069199203505</v>
      </c>
      <c r="G270" s="20">
        <f>Model!$W$18*((drdp!D270+drdp!M270)*'MSXY-TI2S'!$B270+(drdp!G270+drdp!P270)*'MSXY-TI2S'!$C270+(drdp!J270+drdp!S270)*'MSXY-TI2S'!$D270)</f>
        <v>0</v>
      </c>
      <c r="H270" s="18">
        <f>Model!$W$18*((drdp!B270)*'MSXY-TI2S'!$B270+(drdp!E270)*'MSXY-TI2S'!$C270+(drdp!H270)*'MSXY-TI2S'!$D270)</f>
        <v>1.4473687331143892E-3</v>
      </c>
      <c r="I270" s="18">
        <f>Model!$W$18*((drdp!C270)*'MSXY-TI2S'!$B270+(drdp!F270)*'MSXY-TI2S'!$C270+(drdp!I270)*'MSXY-TI2S'!$D270)</f>
        <v>-3.8782128318805769E-4</v>
      </c>
      <c r="J270" s="18">
        <f>Model!$W$18*((drdp!D270)*'MSXY-TI2S'!$B270+(drdp!G270)*'MSXY-TI2S'!$C270+(drdp!J270)*'MSXY-TI2S'!$D270)</f>
        <v>0</v>
      </c>
      <c r="K270" s="21">
        <f>SUM(E$3:E269)+H270</f>
        <v>-2.227024215875244</v>
      </c>
      <c r="L270" s="21">
        <f>SUM(F$3:F269)+I270</f>
        <v>0.59672934016832702</v>
      </c>
      <c r="M270" s="21">
        <f>SUM(G$3:G269)+J270</f>
        <v>0</v>
      </c>
      <c r="N270" s="19">
        <f t="shared" si="25"/>
        <v>4.9596368580947452</v>
      </c>
      <c r="O270" s="19">
        <f t="shared" si="26"/>
        <v>0.35608590541772694</v>
      </c>
      <c r="P270" s="19">
        <f t="shared" si="27"/>
        <v>0</v>
      </c>
      <c r="Q270" s="19">
        <f t="shared" si="28"/>
        <v>-1.3289306908781202</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4" sqref="A4"/>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f>(COS(Wellpath!$L3) * COS(Wellpath!$O3) * COS(Wellpath!$O3) - COS(Wellpath!$L3) * SIN(Wellpath!$O3) * SIN(Wellpath!$O3) - TAN(Dip) * SIN(Wellpath!$L3) * COS(Wellpath!$O3)) / 2</f>
        <v>0.49513403437078513</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f>(COS(Wellpath!$L4) * COS(Wellpath!$O4) * COS(Wellpath!$O4) - COS(Wellpath!$L4) * SIN(Wellpath!$O4) * SIN(Wellpath!$O4) - TAN(Dip) * SIN(Wellpath!$L4) * COS(Wellpath!$O4)) / 2</f>
        <v>0.49513403437078513</v>
      </c>
      <c r="E4" s="20">
        <f>Model!$W$19*((drdp!B4+drdp!K4)*'MSXY-TI3S'!$B4+(drdp!E4+drdp!N4)*'MSXY-TI3S'!$C4+(drdp!H4+drdp!Q4)*'MSXY-TI3S'!$D4)</f>
        <v>0</v>
      </c>
      <c r="F4" s="20">
        <f>Model!$W$19*((drdp!C4+drdp!L4)*'MSXY-TI3S'!$B4+(drdp!F4+drdp!O4)*'MSXY-TI3S'!$C4+(drdp!I4+drdp!R4)*'MSXY-TI3S'!$D4)</f>
        <v>0</v>
      </c>
      <c r="G4" s="20">
        <f>Model!$W$19*((drdp!D4+drdp!M4)*'MSXY-TI3S'!$B4+(drdp!G4+drdp!P4)*'MSXY-TI3S'!$C4+(drdp!J4+drdp!S4)*'MSXY-TI3S'!$D4)</f>
        <v>0</v>
      </c>
      <c r="H4" s="18">
        <f>Model!$W$19*((drdp!B4)*'MSXY-TI3S'!$B4+(drdp!E4)*'MSXY-TI3S'!$C4+(drdp!H4)*'MSXY-TI3S'!$D4)</f>
        <v>0</v>
      </c>
      <c r="I4" s="18">
        <f>Model!$W$19*((drdp!C4)*'MSXY-TI3S'!$B4+(drdp!F4)*'MSXY-TI3S'!$C4+(drdp!I4)*'MSXY-TI3S'!$D4)</f>
        <v>0</v>
      </c>
      <c r="J4" s="18">
        <f>Model!$W$19*((drdp!D4)*'MSXY-TI3S'!$B4+(drdp!G4)*'MSXY-TI3S'!$C4+(drdp!J4)*'MSXY-TI3S'!$D4)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f>(COS(Wellpath!$L5) * COS(Wellpath!$O5) * COS(Wellpath!$O5) - COS(Wellpath!$L5) * SIN(Wellpath!$O5) * SIN(Wellpath!$O5) - TAN(Dip) * SIN(Wellpath!$L5) * COS(Wellpath!$O5)) / 2</f>
        <v>0.49513403437078513</v>
      </c>
      <c r="E5" s="20">
        <f>Model!$W$19*((drdp!B5+drdp!K5)*'MSXY-TI3S'!$B5+(drdp!E5+drdp!N5)*'MSXY-TI3S'!$C5+(drdp!H5+drdp!Q5)*'MSXY-TI3S'!$D5)</f>
        <v>0</v>
      </c>
      <c r="F5" s="20">
        <f>Model!$W$19*((drdp!C5+drdp!L5)*'MSXY-TI3S'!$B5+(drdp!F5+drdp!O5)*'MSXY-TI3S'!$C5+(drdp!I5+drdp!R5)*'MSXY-TI3S'!$D5)</f>
        <v>0</v>
      </c>
      <c r="G5" s="20">
        <f>Model!$W$19*((drdp!D5+drdp!M5)*'MSXY-TI3S'!$B5+(drdp!G5+drdp!P5)*'MSXY-TI3S'!$C5+(drdp!J5+drdp!S5)*'MSXY-TI3S'!$D5)</f>
        <v>0</v>
      </c>
      <c r="H5" s="18">
        <f>Model!$W$19*((drdp!B5)*'MSXY-TI3S'!$B5+(drdp!E5)*'MSXY-TI3S'!$C5+(drdp!H5)*'MSXY-TI3S'!$D5)</f>
        <v>0</v>
      </c>
      <c r="I5" s="18">
        <f>Model!$W$19*((drdp!C5)*'MSXY-TI3S'!$B5+(drdp!F5)*'MSXY-TI3S'!$C5+(drdp!I5)*'MSXY-TI3S'!$D5)</f>
        <v>0</v>
      </c>
      <c r="J5" s="18">
        <f>Model!$W$19*((drdp!D5)*'MSXY-TI3S'!$B5+(drdp!G5)*'MSXY-TI3S'!$C5+(drdp!J5)*'MSXY-TI3S'!$D5)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f>(COS(Wellpath!$L6) * COS(Wellpath!$O6) * COS(Wellpath!$O6) - COS(Wellpath!$L6) * SIN(Wellpath!$O6) * SIN(Wellpath!$O6) - TAN(Dip) * SIN(Wellpath!$L6) * COS(Wellpath!$O6)) / 2</f>
        <v>0.49513403437078513</v>
      </c>
      <c r="E6" s="20">
        <f>Model!$W$19*((drdp!B6+drdp!K6)*'MSXY-TI3S'!$B6+(drdp!E6+drdp!N6)*'MSXY-TI3S'!$C6+(drdp!H6+drdp!Q6)*'MSXY-TI3S'!$D6)</f>
        <v>0</v>
      </c>
      <c r="F6" s="20">
        <f>Model!$W$19*((drdp!C6+drdp!L6)*'MSXY-TI3S'!$B6+(drdp!F6+drdp!O6)*'MSXY-TI3S'!$C6+(drdp!I6+drdp!R6)*'MSXY-TI3S'!$D6)</f>
        <v>0</v>
      </c>
      <c r="G6" s="20">
        <f>Model!$W$19*((drdp!D6+drdp!M6)*'MSXY-TI3S'!$B6+(drdp!G6+drdp!P6)*'MSXY-TI3S'!$C6+(drdp!J6+drdp!S6)*'MSXY-TI3S'!$D6)</f>
        <v>0</v>
      </c>
      <c r="H6" s="18">
        <f>Model!$W$19*((drdp!B6)*'MSXY-TI3S'!$B6+(drdp!E6)*'MSXY-TI3S'!$C6+(drdp!H6)*'MSXY-TI3S'!$D6)</f>
        <v>0</v>
      </c>
      <c r="I6" s="18">
        <f>Model!$W$19*((drdp!C6)*'MSXY-TI3S'!$B6+(drdp!F6)*'MSXY-TI3S'!$C6+(drdp!I6)*'MSXY-TI3S'!$D6)</f>
        <v>0</v>
      </c>
      <c r="J6" s="18">
        <f>Model!$W$19*((drdp!D6)*'MSXY-TI3S'!$B6+(drdp!G6)*'MSXY-TI3S'!$C6+(drdp!J6)*'MSXY-TI3S'!$D6)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f>(COS(Wellpath!$L7) * COS(Wellpath!$O7) * COS(Wellpath!$O7) - COS(Wellpath!$L7) * SIN(Wellpath!$O7) * SIN(Wellpath!$O7) - TAN(Dip) * SIN(Wellpath!$L7) * COS(Wellpath!$O7)) / 2</f>
        <v>0.49513403437078513</v>
      </c>
      <c r="E7" s="20">
        <f>Model!$W$19*((drdp!B7+drdp!K7)*'MSXY-TI3S'!$B7+(drdp!E7+drdp!N7)*'MSXY-TI3S'!$C7+(drdp!H7+drdp!Q7)*'MSXY-TI3S'!$D7)</f>
        <v>0</v>
      </c>
      <c r="F7" s="20">
        <f>Model!$W$19*((drdp!C7+drdp!L7)*'MSXY-TI3S'!$B7+(drdp!F7+drdp!O7)*'MSXY-TI3S'!$C7+(drdp!I7+drdp!R7)*'MSXY-TI3S'!$D7)</f>
        <v>0</v>
      </c>
      <c r="G7" s="20">
        <f>Model!$W$19*((drdp!D7+drdp!M7)*'MSXY-TI3S'!$B7+(drdp!G7+drdp!P7)*'MSXY-TI3S'!$C7+(drdp!J7+drdp!S7)*'MSXY-TI3S'!$D7)</f>
        <v>0</v>
      </c>
      <c r="H7" s="18">
        <f>Model!$W$19*((drdp!B7)*'MSXY-TI3S'!$B7+(drdp!E7)*'MSXY-TI3S'!$C7+(drdp!H7)*'MSXY-TI3S'!$D7)</f>
        <v>0</v>
      </c>
      <c r="I7" s="18">
        <f>Model!$W$19*((drdp!C7)*'MSXY-TI3S'!$B7+(drdp!F7)*'MSXY-TI3S'!$C7+(drdp!I7)*'MSXY-TI3S'!$D7)</f>
        <v>0</v>
      </c>
      <c r="J7" s="18">
        <f>Model!$W$19*((drdp!D7)*'MSXY-TI3S'!$B7+(drdp!G7)*'MSXY-TI3S'!$C7+(drdp!J7)*'MSXY-TI3S'!$D7)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f>(COS(Wellpath!$L8) * COS(Wellpath!$O8) * COS(Wellpath!$O8) - COS(Wellpath!$L8) * SIN(Wellpath!$O8) * SIN(Wellpath!$O8) - TAN(Dip) * SIN(Wellpath!$L8) * COS(Wellpath!$O8)) / 2</f>
        <v>0.49513403437078513</v>
      </c>
      <c r="E8" s="20">
        <f>Model!$W$19*((drdp!B8+drdp!K8)*'MSXY-TI3S'!$B8+(drdp!E8+drdp!N8)*'MSXY-TI3S'!$C8+(drdp!H8+drdp!Q8)*'MSXY-TI3S'!$D8)</f>
        <v>0</v>
      </c>
      <c r="F8" s="20">
        <f>Model!$W$19*((drdp!C8+drdp!L8)*'MSXY-TI3S'!$B8+(drdp!F8+drdp!O8)*'MSXY-TI3S'!$C8+(drdp!I8+drdp!R8)*'MSXY-TI3S'!$D8)</f>
        <v>0</v>
      </c>
      <c r="G8" s="20">
        <f>Model!$W$19*((drdp!D8+drdp!M8)*'MSXY-TI3S'!$B8+(drdp!G8+drdp!P8)*'MSXY-TI3S'!$C8+(drdp!J8+drdp!S8)*'MSXY-TI3S'!$D8)</f>
        <v>0</v>
      </c>
      <c r="H8" s="18">
        <f>Model!$W$19*((drdp!B8)*'MSXY-TI3S'!$B8+(drdp!E8)*'MSXY-TI3S'!$C8+(drdp!H8)*'MSXY-TI3S'!$D8)</f>
        <v>0</v>
      </c>
      <c r="I8" s="18">
        <f>Model!$W$19*((drdp!C8)*'MSXY-TI3S'!$B8+(drdp!F8)*'MSXY-TI3S'!$C8+(drdp!I8)*'MSXY-TI3S'!$D8)</f>
        <v>0</v>
      </c>
      <c r="J8" s="18">
        <f>Model!$W$19*((drdp!D8)*'MSXY-TI3S'!$B8+(drdp!G8)*'MSXY-TI3S'!$C8+(drdp!J8)*'MSXY-TI3S'!$D8)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f>(COS(Wellpath!$L9) * COS(Wellpath!$O9) * COS(Wellpath!$O9) - COS(Wellpath!$L9) * SIN(Wellpath!$O9) * SIN(Wellpath!$O9) - TAN(Dip) * SIN(Wellpath!$L9) * COS(Wellpath!$O9)) / 2</f>
        <v>0.49513403437078513</v>
      </c>
      <c r="E9" s="20">
        <f>Model!$W$19*((drdp!B9+drdp!K9)*'MSXY-TI3S'!$B9+(drdp!E9+drdp!N9)*'MSXY-TI3S'!$C9+(drdp!H9+drdp!Q9)*'MSXY-TI3S'!$D9)</f>
        <v>0</v>
      </c>
      <c r="F9" s="20">
        <f>Model!$W$19*((drdp!C9+drdp!L9)*'MSXY-TI3S'!$B9+(drdp!F9+drdp!O9)*'MSXY-TI3S'!$C9+(drdp!I9+drdp!R9)*'MSXY-TI3S'!$D9)</f>
        <v>0</v>
      </c>
      <c r="G9" s="20">
        <f>Model!$W$19*((drdp!D9+drdp!M9)*'MSXY-TI3S'!$B9+(drdp!G9+drdp!P9)*'MSXY-TI3S'!$C9+(drdp!J9+drdp!S9)*'MSXY-TI3S'!$D9)</f>
        <v>0</v>
      </c>
      <c r="H9" s="18">
        <f>Model!$W$19*((drdp!B9)*'MSXY-TI3S'!$B9+(drdp!E9)*'MSXY-TI3S'!$C9+(drdp!H9)*'MSXY-TI3S'!$D9)</f>
        <v>0</v>
      </c>
      <c r="I9" s="18">
        <f>Model!$W$19*((drdp!C9)*'MSXY-TI3S'!$B9+(drdp!F9)*'MSXY-TI3S'!$C9+(drdp!I9)*'MSXY-TI3S'!$D9)</f>
        <v>0</v>
      </c>
      <c r="J9" s="18">
        <f>Model!$W$19*((drdp!D9)*'MSXY-TI3S'!$B9+(drdp!G9)*'MSXY-TI3S'!$C9+(drdp!J9)*'MSXY-TI3S'!$D9)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f>(COS(Wellpath!$L10) * COS(Wellpath!$O10) * COS(Wellpath!$O10) - COS(Wellpath!$L10) * SIN(Wellpath!$O10) * SIN(Wellpath!$O10) - TAN(Dip) * SIN(Wellpath!$L10) * COS(Wellpath!$O10)) / 2</f>
        <v>0.49513403437078513</v>
      </c>
      <c r="E10" s="20">
        <f>Model!$W$19*((drdp!B10+drdp!K10)*'MSXY-TI3S'!$B10+(drdp!E10+drdp!N10)*'MSXY-TI3S'!$C10+(drdp!H10+drdp!Q10)*'MSXY-TI3S'!$D10)</f>
        <v>0</v>
      </c>
      <c r="F10" s="20">
        <f>Model!$W$19*((drdp!C10+drdp!L10)*'MSXY-TI3S'!$B10+(drdp!F10+drdp!O10)*'MSXY-TI3S'!$C10+(drdp!I10+drdp!R10)*'MSXY-TI3S'!$D10)</f>
        <v>0</v>
      </c>
      <c r="G10" s="20">
        <f>Model!$W$19*((drdp!D10+drdp!M10)*'MSXY-TI3S'!$B10+(drdp!G10+drdp!P10)*'MSXY-TI3S'!$C10+(drdp!J10+drdp!S10)*'MSXY-TI3S'!$D10)</f>
        <v>0</v>
      </c>
      <c r="H10" s="18">
        <f>Model!$W$19*((drdp!B10)*'MSXY-TI3S'!$B10+(drdp!E10)*'MSXY-TI3S'!$C10+(drdp!H10)*'MSXY-TI3S'!$D10)</f>
        <v>0</v>
      </c>
      <c r="I10" s="18">
        <f>Model!$W$19*((drdp!C10)*'MSXY-TI3S'!$B10+(drdp!F10)*'MSXY-TI3S'!$C10+(drdp!I10)*'MSXY-TI3S'!$D10)</f>
        <v>0</v>
      </c>
      <c r="J10" s="18">
        <f>Model!$W$19*((drdp!D10)*'MSXY-TI3S'!$B10+(drdp!G10)*'MSXY-TI3S'!$C10+(drdp!J10)*'MSXY-TI3S'!$D10)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f>(COS(Wellpath!$L11) * COS(Wellpath!$O11) * COS(Wellpath!$O11) - COS(Wellpath!$L11) * SIN(Wellpath!$O11) * SIN(Wellpath!$O11) - TAN(Dip) * SIN(Wellpath!$L11) * COS(Wellpath!$O11)) / 2</f>
        <v>0.49513403437078513</v>
      </c>
      <c r="E11" s="20">
        <f>Model!$W$19*((drdp!B11+drdp!K11)*'MSXY-TI3S'!$B11+(drdp!E11+drdp!N11)*'MSXY-TI3S'!$C11+(drdp!H11+drdp!Q11)*'MSXY-TI3S'!$D11)</f>
        <v>0</v>
      </c>
      <c r="F11" s="20">
        <f>Model!$W$19*((drdp!C11+drdp!L11)*'MSXY-TI3S'!$B11+(drdp!F11+drdp!O11)*'MSXY-TI3S'!$C11+(drdp!I11+drdp!R11)*'MSXY-TI3S'!$D11)</f>
        <v>0</v>
      </c>
      <c r="G11" s="20">
        <f>Model!$W$19*((drdp!D11+drdp!M11)*'MSXY-TI3S'!$B11+(drdp!G11+drdp!P11)*'MSXY-TI3S'!$C11+(drdp!J11+drdp!S11)*'MSXY-TI3S'!$D11)</f>
        <v>0</v>
      </c>
      <c r="H11" s="18">
        <f>Model!$W$19*((drdp!B11)*'MSXY-TI3S'!$B11+(drdp!E11)*'MSXY-TI3S'!$C11+(drdp!H11)*'MSXY-TI3S'!$D11)</f>
        <v>0</v>
      </c>
      <c r="I11" s="18">
        <f>Model!$W$19*((drdp!C11)*'MSXY-TI3S'!$B11+(drdp!F11)*'MSXY-TI3S'!$C11+(drdp!I11)*'MSXY-TI3S'!$D11)</f>
        <v>0</v>
      </c>
      <c r="J11" s="18">
        <f>Model!$W$19*((drdp!D11)*'MSXY-TI3S'!$B11+(drdp!G11)*'MSXY-TI3S'!$C11+(drdp!J11)*'MSXY-TI3S'!$D11)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f>(COS(Wellpath!$L12) * COS(Wellpath!$O12) * COS(Wellpath!$O12) - COS(Wellpath!$L12) * SIN(Wellpath!$O12) * SIN(Wellpath!$O12) - TAN(Dip) * SIN(Wellpath!$L12) * COS(Wellpath!$O12)) / 2</f>
        <v>0.49513403437078513</v>
      </c>
      <c r="E12" s="20">
        <f>Model!$W$19*((drdp!B12+drdp!K12)*'MSXY-TI3S'!$B12+(drdp!E12+drdp!N12)*'MSXY-TI3S'!$C12+(drdp!H12+drdp!Q12)*'MSXY-TI3S'!$D12)</f>
        <v>0</v>
      </c>
      <c r="F12" s="20">
        <f>Model!$W$19*((drdp!C12+drdp!L12)*'MSXY-TI3S'!$B12+(drdp!F12+drdp!O12)*'MSXY-TI3S'!$C12+(drdp!I12+drdp!R12)*'MSXY-TI3S'!$D12)</f>
        <v>0</v>
      </c>
      <c r="G12" s="20">
        <f>Model!$W$19*((drdp!D12+drdp!M12)*'MSXY-TI3S'!$B12+(drdp!G12+drdp!P12)*'MSXY-TI3S'!$C12+(drdp!J12+drdp!S12)*'MSXY-TI3S'!$D12)</f>
        <v>0</v>
      </c>
      <c r="H12" s="18">
        <f>Model!$W$19*((drdp!B12)*'MSXY-TI3S'!$B12+(drdp!E12)*'MSXY-TI3S'!$C12+(drdp!H12)*'MSXY-TI3S'!$D12)</f>
        <v>0</v>
      </c>
      <c r="I12" s="18">
        <f>Model!$W$19*((drdp!C12)*'MSXY-TI3S'!$B12+(drdp!F12)*'MSXY-TI3S'!$C12+(drdp!I12)*'MSXY-TI3S'!$D12)</f>
        <v>0</v>
      </c>
      <c r="J12" s="18">
        <f>Model!$W$19*((drdp!D12)*'MSXY-TI3S'!$B12+(drdp!G12)*'MSXY-TI3S'!$C12+(drdp!J12)*'MSXY-TI3S'!$D12)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f>(COS(Wellpath!$L13) * COS(Wellpath!$O13) * COS(Wellpath!$O13) - COS(Wellpath!$L13) * SIN(Wellpath!$O13) * SIN(Wellpath!$O13) - TAN(Dip) * SIN(Wellpath!$L13) * COS(Wellpath!$O13)) / 2</f>
        <v>0.49513403437078513</v>
      </c>
      <c r="E13" s="20">
        <f>Model!$W$19*((drdp!B13+drdp!K13)*'MSXY-TI3S'!$B13+(drdp!E13+drdp!N13)*'MSXY-TI3S'!$C13+(drdp!H13+drdp!Q13)*'MSXY-TI3S'!$D13)</f>
        <v>0</v>
      </c>
      <c r="F13" s="20">
        <f>Model!$W$19*((drdp!C13+drdp!L13)*'MSXY-TI3S'!$B13+(drdp!F13+drdp!O13)*'MSXY-TI3S'!$C13+(drdp!I13+drdp!R13)*'MSXY-TI3S'!$D13)</f>
        <v>0</v>
      </c>
      <c r="G13" s="20">
        <f>Model!$W$19*((drdp!D13+drdp!M13)*'MSXY-TI3S'!$B13+(drdp!G13+drdp!P13)*'MSXY-TI3S'!$C13+(drdp!J13+drdp!S13)*'MSXY-TI3S'!$D13)</f>
        <v>0</v>
      </c>
      <c r="H13" s="18">
        <f>Model!$W$19*((drdp!B13)*'MSXY-TI3S'!$B13+(drdp!E13)*'MSXY-TI3S'!$C13+(drdp!H13)*'MSXY-TI3S'!$D13)</f>
        <v>0</v>
      </c>
      <c r="I13" s="18">
        <f>Model!$W$19*((drdp!C13)*'MSXY-TI3S'!$B13+(drdp!F13)*'MSXY-TI3S'!$C13+(drdp!I13)*'MSXY-TI3S'!$D13)</f>
        <v>0</v>
      </c>
      <c r="J13" s="18">
        <f>Model!$W$19*((drdp!D13)*'MSXY-TI3S'!$B13+(drdp!G13)*'MSXY-TI3S'!$C13+(drdp!J13)*'MSXY-TI3S'!$D13)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f>(COS(Wellpath!$L14) * COS(Wellpath!$O14) * COS(Wellpath!$O14) - COS(Wellpath!$L14) * SIN(Wellpath!$O14) * SIN(Wellpath!$O14) - TAN(Dip) * SIN(Wellpath!$L14) * COS(Wellpath!$O14)) / 2</f>
        <v>0.49513403437078513</v>
      </c>
      <c r="E14" s="20">
        <f>Model!$W$19*((drdp!B14+drdp!K14)*'MSXY-TI3S'!$B14+(drdp!E14+drdp!N14)*'MSXY-TI3S'!$C14+(drdp!H14+drdp!Q14)*'MSXY-TI3S'!$D14)</f>
        <v>0</v>
      </c>
      <c r="F14" s="20">
        <f>Model!$W$19*((drdp!C14+drdp!L14)*'MSXY-TI3S'!$B14+(drdp!F14+drdp!O14)*'MSXY-TI3S'!$C14+(drdp!I14+drdp!R14)*'MSXY-TI3S'!$D14)</f>
        <v>0</v>
      </c>
      <c r="G14" s="20">
        <f>Model!$W$19*((drdp!D14+drdp!M14)*'MSXY-TI3S'!$B14+(drdp!G14+drdp!P14)*'MSXY-TI3S'!$C14+(drdp!J14+drdp!S14)*'MSXY-TI3S'!$D14)</f>
        <v>0</v>
      </c>
      <c r="H14" s="18">
        <f>Model!$W$19*((drdp!B14)*'MSXY-TI3S'!$B14+(drdp!E14)*'MSXY-TI3S'!$C14+(drdp!H14)*'MSXY-TI3S'!$D14)</f>
        <v>0</v>
      </c>
      <c r="I14" s="18">
        <f>Model!$W$19*((drdp!C14)*'MSXY-TI3S'!$B14+(drdp!F14)*'MSXY-TI3S'!$C14+(drdp!I14)*'MSXY-TI3S'!$D14)</f>
        <v>0</v>
      </c>
      <c r="J14" s="18">
        <f>Model!$W$19*((drdp!D14)*'MSXY-TI3S'!$B14+(drdp!G14)*'MSXY-TI3S'!$C14+(drdp!J14)*'MSXY-TI3S'!$D14)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f>(COS(Wellpath!$L15) * COS(Wellpath!$O15) * COS(Wellpath!$O15) - COS(Wellpath!$L15) * SIN(Wellpath!$O15) * SIN(Wellpath!$O15) - TAN(Dip) * SIN(Wellpath!$L15) * COS(Wellpath!$O15)) / 2</f>
        <v>0.49513403437078513</v>
      </c>
      <c r="E15" s="20">
        <f>Model!$W$19*((drdp!B15+drdp!K15)*'MSXY-TI3S'!$B15+(drdp!E15+drdp!N15)*'MSXY-TI3S'!$C15+(drdp!H15+drdp!Q15)*'MSXY-TI3S'!$D15)</f>
        <v>0</v>
      </c>
      <c r="F15" s="20">
        <f>Model!$W$19*((drdp!C15+drdp!L15)*'MSXY-TI3S'!$B15+(drdp!F15+drdp!O15)*'MSXY-TI3S'!$C15+(drdp!I15+drdp!R15)*'MSXY-TI3S'!$D15)</f>
        <v>0</v>
      </c>
      <c r="G15" s="20">
        <f>Model!$W$19*((drdp!D15+drdp!M15)*'MSXY-TI3S'!$B15+(drdp!G15+drdp!P15)*'MSXY-TI3S'!$C15+(drdp!J15+drdp!S15)*'MSXY-TI3S'!$D15)</f>
        <v>0</v>
      </c>
      <c r="H15" s="18">
        <f>Model!$W$19*((drdp!B15)*'MSXY-TI3S'!$B15+(drdp!E15)*'MSXY-TI3S'!$C15+(drdp!H15)*'MSXY-TI3S'!$D15)</f>
        <v>0</v>
      </c>
      <c r="I15" s="18">
        <f>Model!$W$19*((drdp!C15)*'MSXY-TI3S'!$B15+(drdp!F15)*'MSXY-TI3S'!$C15+(drdp!I15)*'MSXY-TI3S'!$D15)</f>
        <v>0</v>
      </c>
      <c r="J15" s="18">
        <f>Model!$W$19*((drdp!D15)*'MSXY-TI3S'!$B15+(drdp!G15)*'MSXY-TI3S'!$C15+(drdp!J15)*'MSXY-TI3S'!$D15)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f>(COS(Wellpath!$L16) * COS(Wellpath!$O16) * COS(Wellpath!$O16) - COS(Wellpath!$L16) * SIN(Wellpath!$O16) * SIN(Wellpath!$O16) - TAN(Dip) * SIN(Wellpath!$L16) * COS(Wellpath!$O16)) / 2</f>
        <v>0.49513403437078513</v>
      </c>
      <c r="E16" s="20">
        <f>Model!$W$19*((drdp!B16+drdp!K16)*'MSXY-TI3S'!$B16+(drdp!E16+drdp!N16)*'MSXY-TI3S'!$C16+(drdp!H16+drdp!Q16)*'MSXY-TI3S'!$D16)</f>
        <v>0</v>
      </c>
      <c r="F16" s="20">
        <f>Model!$W$19*((drdp!C16+drdp!L16)*'MSXY-TI3S'!$B16+(drdp!F16+drdp!O16)*'MSXY-TI3S'!$C16+(drdp!I16+drdp!R16)*'MSXY-TI3S'!$D16)</f>
        <v>0</v>
      </c>
      <c r="G16" s="20">
        <f>Model!$W$19*((drdp!D16+drdp!M16)*'MSXY-TI3S'!$B16+(drdp!G16+drdp!P16)*'MSXY-TI3S'!$C16+(drdp!J16+drdp!S16)*'MSXY-TI3S'!$D16)</f>
        <v>0</v>
      </c>
      <c r="H16" s="18">
        <f>Model!$W$19*((drdp!B16)*'MSXY-TI3S'!$B16+(drdp!E16)*'MSXY-TI3S'!$C16+(drdp!H16)*'MSXY-TI3S'!$D16)</f>
        <v>0</v>
      </c>
      <c r="I16" s="18">
        <f>Model!$W$19*((drdp!C16)*'MSXY-TI3S'!$B16+(drdp!F16)*'MSXY-TI3S'!$C16+(drdp!I16)*'MSXY-TI3S'!$D16)</f>
        <v>0</v>
      </c>
      <c r="J16" s="18">
        <f>Model!$W$19*((drdp!D16)*'MSXY-TI3S'!$B16+(drdp!G16)*'MSXY-TI3S'!$C16+(drdp!J16)*'MSXY-TI3S'!$D16)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f>(COS(Wellpath!$L17) * COS(Wellpath!$O17) * COS(Wellpath!$O17) - COS(Wellpath!$L17) * SIN(Wellpath!$O17) * SIN(Wellpath!$O17) - TAN(Dip) * SIN(Wellpath!$L17) * COS(Wellpath!$O17)) / 2</f>
        <v>0.49513403437078513</v>
      </c>
      <c r="E17" s="20">
        <f>Model!$W$19*((drdp!B17+drdp!K17)*'MSXY-TI3S'!$B17+(drdp!E17+drdp!N17)*'MSXY-TI3S'!$C17+(drdp!H17+drdp!Q17)*'MSXY-TI3S'!$D17)</f>
        <v>0</v>
      </c>
      <c r="F17" s="20">
        <f>Model!$W$19*((drdp!C17+drdp!L17)*'MSXY-TI3S'!$B17+(drdp!F17+drdp!O17)*'MSXY-TI3S'!$C17+(drdp!I17+drdp!R17)*'MSXY-TI3S'!$D17)</f>
        <v>0</v>
      </c>
      <c r="G17" s="20">
        <f>Model!$W$19*((drdp!D17+drdp!M17)*'MSXY-TI3S'!$B17+(drdp!G17+drdp!P17)*'MSXY-TI3S'!$C17+(drdp!J17+drdp!S17)*'MSXY-TI3S'!$D17)</f>
        <v>0</v>
      </c>
      <c r="H17" s="18">
        <f>Model!$W$19*((drdp!B17)*'MSXY-TI3S'!$B17+(drdp!E17)*'MSXY-TI3S'!$C17+(drdp!H17)*'MSXY-TI3S'!$D17)</f>
        <v>0</v>
      </c>
      <c r="I17" s="18">
        <f>Model!$W$19*((drdp!C17)*'MSXY-TI3S'!$B17+(drdp!F17)*'MSXY-TI3S'!$C17+(drdp!I17)*'MSXY-TI3S'!$D17)</f>
        <v>0</v>
      </c>
      <c r="J17" s="18">
        <f>Model!$W$19*((drdp!D17)*'MSXY-TI3S'!$B17+(drdp!G17)*'MSXY-TI3S'!$C17+(drdp!J17)*'MSXY-TI3S'!$D17)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f>(COS(Wellpath!$L18) * COS(Wellpath!$O18) * COS(Wellpath!$O18) - COS(Wellpath!$L18) * SIN(Wellpath!$O18) * SIN(Wellpath!$O18) - TAN(Dip) * SIN(Wellpath!$L18) * COS(Wellpath!$O18)) / 2</f>
        <v>0.49513403437078513</v>
      </c>
      <c r="E18" s="20">
        <f>Model!$W$19*((drdp!B18+drdp!K18)*'MSXY-TI3S'!$B18+(drdp!E18+drdp!N18)*'MSXY-TI3S'!$C18+(drdp!H18+drdp!Q18)*'MSXY-TI3S'!$D18)</f>
        <v>0</v>
      </c>
      <c r="F18" s="20">
        <f>Model!$W$19*((drdp!C18+drdp!L18)*'MSXY-TI3S'!$B18+(drdp!F18+drdp!O18)*'MSXY-TI3S'!$C18+(drdp!I18+drdp!R18)*'MSXY-TI3S'!$D18)</f>
        <v>0</v>
      </c>
      <c r="G18" s="20">
        <f>Model!$W$19*((drdp!D18+drdp!M18)*'MSXY-TI3S'!$B18+(drdp!G18+drdp!P18)*'MSXY-TI3S'!$C18+(drdp!J18+drdp!S18)*'MSXY-TI3S'!$D18)</f>
        <v>0</v>
      </c>
      <c r="H18" s="18">
        <f>Model!$W$19*((drdp!B18)*'MSXY-TI3S'!$B18+(drdp!E18)*'MSXY-TI3S'!$C18+(drdp!H18)*'MSXY-TI3S'!$D18)</f>
        <v>0</v>
      </c>
      <c r="I18" s="18">
        <f>Model!$W$19*((drdp!C18)*'MSXY-TI3S'!$B18+(drdp!F18)*'MSXY-TI3S'!$C18+(drdp!I18)*'MSXY-TI3S'!$D18)</f>
        <v>0</v>
      </c>
      <c r="J18" s="18">
        <f>Model!$W$19*((drdp!D18)*'MSXY-TI3S'!$B18+(drdp!G18)*'MSXY-TI3S'!$C18+(drdp!J18)*'MSXY-TI3S'!$D18)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f>(COS(Wellpath!$L19) * COS(Wellpath!$O19) * COS(Wellpath!$O19) - COS(Wellpath!$L19) * SIN(Wellpath!$O19) * SIN(Wellpath!$O19) - TAN(Dip) * SIN(Wellpath!$L19) * COS(Wellpath!$O19)) / 2</f>
        <v>0.49513403437078513</v>
      </c>
      <c r="E19" s="20">
        <f>Model!$W$19*((drdp!B19+drdp!K19)*'MSXY-TI3S'!$B19+(drdp!E19+drdp!N19)*'MSXY-TI3S'!$C19+(drdp!H19+drdp!Q19)*'MSXY-TI3S'!$D19)</f>
        <v>0</v>
      </c>
      <c r="F19" s="20">
        <f>Model!$W$19*((drdp!C19+drdp!L19)*'MSXY-TI3S'!$B19+(drdp!F19+drdp!O19)*'MSXY-TI3S'!$C19+(drdp!I19+drdp!R19)*'MSXY-TI3S'!$D19)</f>
        <v>0</v>
      </c>
      <c r="G19" s="20">
        <f>Model!$W$19*((drdp!D19+drdp!M19)*'MSXY-TI3S'!$B19+(drdp!G19+drdp!P19)*'MSXY-TI3S'!$C19+(drdp!J19+drdp!S19)*'MSXY-TI3S'!$D19)</f>
        <v>0</v>
      </c>
      <c r="H19" s="18">
        <f>Model!$W$19*((drdp!B19)*'MSXY-TI3S'!$B19+(drdp!E19)*'MSXY-TI3S'!$C19+(drdp!H19)*'MSXY-TI3S'!$D19)</f>
        <v>0</v>
      </c>
      <c r="I19" s="18">
        <f>Model!$W$19*((drdp!C19)*'MSXY-TI3S'!$B19+(drdp!F19)*'MSXY-TI3S'!$C19+(drdp!I19)*'MSXY-TI3S'!$D19)</f>
        <v>0</v>
      </c>
      <c r="J19" s="18">
        <f>Model!$W$19*((drdp!D19)*'MSXY-TI3S'!$B19+(drdp!G19)*'MSXY-TI3S'!$C19+(drdp!J19)*'MSXY-TI3S'!$D19)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f>(COS(Wellpath!$L20) * COS(Wellpath!$O20) * COS(Wellpath!$O20) - COS(Wellpath!$L20) * SIN(Wellpath!$O20) * SIN(Wellpath!$O20) - TAN(Dip) * SIN(Wellpath!$L20) * COS(Wellpath!$O20)) / 2</f>
        <v>0.49513403437078513</v>
      </c>
      <c r="E20" s="20">
        <f>Model!$W$19*((drdp!B20+drdp!K20)*'MSXY-TI3S'!$B20+(drdp!E20+drdp!N20)*'MSXY-TI3S'!$C20+(drdp!H20+drdp!Q20)*'MSXY-TI3S'!$D20)</f>
        <v>0</v>
      </c>
      <c r="F20" s="20">
        <f>Model!$W$19*((drdp!C20+drdp!L20)*'MSXY-TI3S'!$B20+(drdp!F20+drdp!O20)*'MSXY-TI3S'!$C20+(drdp!I20+drdp!R20)*'MSXY-TI3S'!$D20)</f>
        <v>0</v>
      </c>
      <c r="G20" s="20">
        <f>Model!$W$19*((drdp!D20+drdp!M20)*'MSXY-TI3S'!$B20+(drdp!G20+drdp!P20)*'MSXY-TI3S'!$C20+(drdp!J20+drdp!S20)*'MSXY-TI3S'!$D20)</f>
        <v>0</v>
      </c>
      <c r="H20" s="18">
        <f>Model!$W$19*((drdp!B20)*'MSXY-TI3S'!$B20+(drdp!E20)*'MSXY-TI3S'!$C20+(drdp!H20)*'MSXY-TI3S'!$D20)</f>
        <v>0</v>
      </c>
      <c r="I20" s="18">
        <f>Model!$W$19*((drdp!C20)*'MSXY-TI3S'!$B20+(drdp!F20)*'MSXY-TI3S'!$C20+(drdp!I20)*'MSXY-TI3S'!$D20)</f>
        <v>0</v>
      </c>
      <c r="J20" s="18">
        <f>Model!$W$19*((drdp!D20)*'MSXY-TI3S'!$B20+(drdp!G20)*'MSXY-TI3S'!$C20+(drdp!J20)*'MSXY-TI3S'!$D20)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f>(COS(Wellpath!$L21) * COS(Wellpath!$O21) * COS(Wellpath!$O21) - COS(Wellpath!$L21) * SIN(Wellpath!$O21) * SIN(Wellpath!$O21) - TAN(Dip) * SIN(Wellpath!$L21) * COS(Wellpath!$O21)) / 2</f>
        <v>0.49513403437078513</v>
      </c>
      <c r="E21" s="20">
        <f>Model!$W$19*((drdp!B21+drdp!K21)*'MSXY-TI3S'!$B21+(drdp!E21+drdp!N21)*'MSXY-TI3S'!$C21+(drdp!H21+drdp!Q21)*'MSXY-TI3S'!$D21)</f>
        <v>0</v>
      </c>
      <c r="F21" s="20">
        <f>Model!$W$19*((drdp!C21+drdp!L21)*'MSXY-TI3S'!$B21+(drdp!F21+drdp!O21)*'MSXY-TI3S'!$C21+(drdp!I21+drdp!R21)*'MSXY-TI3S'!$D21)</f>
        <v>0</v>
      </c>
      <c r="G21" s="20">
        <f>Model!$W$19*((drdp!D21+drdp!M21)*'MSXY-TI3S'!$B21+(drdp!G21+drdp!P21)*'MSXY-TI3S'!$C21+(drdp!J21+drdp!S21)*'MSXY-TI3S'!$D21)</f>
        <v>0</v>
      </c>
      <c r="H21" s="18">
        <f>Model!$W$19*((drdp!B21)*'MSXY-TI3S'!$B21+(drdp!E21)*'MSXY-TI3S'!$C21+(drdp!H21)*'MSXY-TI3S'!$D21)</f>
        <v>0</v>
      </c>
      <c r="I21" s="18">
        <f>Model!$W$19*((drdp!C21)*'MSXY-TI3S'!$B21+(drdp!F21)*'MSXY-TI3S'!$C21+(drdp!I21)*'MSXY-TI3S'!$D21)</f>
        <v>0</v>
      </c>
      <c r="J21" s="18">
        <f>Model!$W$19*((drdp!D21)*'MSXY-TI3S'!$B21+(drdp!G21)*'MSXY-TI3S'!$C21+(drdp!J21)*'MSXY-TI3S'!$D21)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f>(COS(Wellpath!$L22) * COS(Wellpath!$O22) * COS(Wellpath!$O22) - COS(Wellpath!$L22) * SIN(Wellpath!$O22) * SIN(Wellpath!$O22) - TAN(Dip) * SIN(Wellpath!$L22) * COS(Wellpath!$O22)) / 2</f>
        <v>0.49513403437078513</v>
      </c>
      <c r="E22" s="20">
        <f>Model!$W$19*((drdp!B22+drdp!K22)*'MSXY-TI3S'!$B22+(drdp!E22+drdp!N22)*'MSXY-TI3S'!$C22+(drdp!H22+drdp!Q22)*'MSXY-TI3S'!$D22)</f>
        <v>0</v>
      </c>
      <c r="F22" s="20">
        <f>Model!$W$19*((drdp!C22+drdp!L22)*'MSXY-TI3S'!$B22+(drdp!F22+drdp!O22)*'MSXY-TI3S'!$C22+(drdp!I22+drdp!R22)*'MSXY-TI3S'!$D22)</f>
        <v>0</v>
      </c>
      <c r="G22" s="20">
        <f>Model!$W$19*((drdp!D22+drdp!M22)*'MSXY-TI3S'!$B22+(drdp!G22+drdp!P22)*'MSXY-TI3S'!$C22+(drdp!J22+drdp!S22)*'MSXY-TI3S'!$D22)</f>
        <v>0</v>
      </c>
      <c r="H22" s="18">
        <f>Model!$W$19*((drdp!B22)*'MSXY-TI3S'!$B22+(drdp!E22)*'MSXY-TI3S'!$C22+(drdp!H22)*'MSXY-TI3S'!$D22)</f>
        <v>0</v>
      </c>
      <c r="I22" s="18">
        <f>Model!$W$19*((drdp!C22)*'MSXY-TI3S'!$B22+(drdp!F22)*'MSXY-TI3S'!$C22+(drdp!I22)*'MSXY-TI3S'!$D22)</f>
        <v>0</v>
      </c>
      <c r="J22" s="18">
        <f>Model!$W$19*((drdp!D22)*'MSXY-TI3S'!$B22+(drdp!G22)*'MSXY-TI3S'!$C22+(drdp!J22)*'MSXY-TI3S'!$D22)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f>(COS(Wellpath!$L23) * COS(Wellpath!$O23) * COS(Wellpath!$O23) - COS(Wellpath!$L23) * SIN(Wellpath!$O23) * SIN(Wellpath!$O23) - TAN(Dip) * SIN(Wellpath!$L23) * COS(Wellpath!$O23)) / 2</f>
        <v>0.49513403437078513</v>
      </c>
      <c r="E23" s="20">
        <f>Model!$W$19*((drdp!B23+drdp!K23)*'MSXY-TI3S'!$B23+(drdp!E23+drdp!N23)*'MSXY-TI3S'!$C23+(drdp!H23+drdp!Q23)*'MSXY-TI3S'!$D23)</f>
        <v>0</v>
      </c>
      <c r="F23" s="20">
        <f>Model!$W$19*((drdp!C23+drdp!L23)*'MSXY-TI3S'!$B23+(drdp!F23+drdp!O23)*'MSXY-TI3S'!$C23+(drdp!I23+drdp!R23)*'MSXY-TI3S'!$D23)</f>
        <v>0</v>
      </c>
      <c r="G23" s="20">
        <f>Model!$W$19*((drdp!D23+drdp!M23)*'MSXY-TI3S'!$B23+(drdp!G23+drdp!P23)*'MSXY-TI3S'!$C23+(drdp!J23+drdp!S23)*'MSXY-TI3S'!$D23)</f>
        <v>0</v>
      </c>
      <c r="H23" s="18">
        <f>Model!$W$19*((drdp!B23)*'MSXY-TI3S'!$B23+(drdp!E23)*'MSXY-TI3S'!$C23+(drdp!H23)*'MSXY-TI3S'!$D23)</f>
        <v>0</v>
      </c>
      <c r="I23" s="18">
        <f>Model!$W$19*((drdp!C23)*'MSXY-TI3S'!$B23+(drdp!F23)*'MSXY-TI3S'!$C23+(drdp!I23)*'MSXY-TI3S'!$D23)</f>
        <v>0</v>
      </c>
      <c r="J23" s="18">
        <f>Model!$W$19*((drdp!D23)*'MSXY-TI3S'!$B23+(drdp!G23)*'MSXY-TI3S'!$C23+(drdp!J23)*'MSXY-TI3S'!$D23)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f>(COS(Wellpath!$L24) * COS(Wellpath!$O24) * COS(Wellpath!$O24) - COS(Wellpath!$L24) * SIN(Wellpath!$O24) * SIN(Wellpath!$O24) - TAN(Dip) * SIN(Wellpath!$L24) * COS(Wellpath!$O24)) / 2</f>
        <v>0.49513403437078513</v>
      </c>
      <c r="E24" s="20">
        <f>Model!$W$19*((drdp!B24+drdp!K24)*'MSXY-TI3S'!$B24+(drdp!E24+drdp!N24)*'MSXY-TI3S'!$C24+(drdp!H24+drdp!Q24)*'MSXY-TI3S'!$D24)</f>
        <v>0</v>
      </c>
      <c r="F24" s="20">
        <f>Model!$W$19*((drdp!C24+drdp!L24)*'MSXY-TI3S'!$B24+(drdp!F24+drdp!O24)*'MSXY-TI3S'!$C24+(drdp!I24+drdp!R24)*'MSXY-TI3S'!$D24)</f>
        <v>0</v>
      </c>
      <c r="G24" s="20">
        <f>Model!$W$19*((drdp!D24+drdp!M24)*'MSXY-TI3S'!$B24+(drdp!G24+drdp!P24)*'MSXY-TI3S'!$C24+(drdp!J24+drdp!S24)*'MSXY-TI3S'!$D24)</f>
        <v>0</v>
      </c>
      <c r="H24" s="18">
        <f>Model!$W$19*((drdp!B24)*'MSXY-TI3S'!$B24+(drdp!E24)*'MSXY-TI3S'!$C24+(drdp!H24)*'MSXY-TI3S'!$D24)</f>
        <v>0</v>
      </c>
      <c r="I24" s="18">
        <f>Model!$W$19*((drdp!C24)*'MSXY-TI3S'!$B24+(drdp!F24)*'MSXY-TI3S'!$C24+(drdp!I24)*'MSXY-TI3S'!$D24)</f>
        <v>0</v>
      </c>
      <c r="J24" s="18">
        <f>Model!$W$19*((drdp!D24)*'MSXY-TI3S'!$B24+(drdp!G24)*'MSXY-TI3S'!$C24+(drdp!J24)*'MSXY-TI3S'!$D24)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f>(COS(Wellpath!$L25) * COS(Wellpath!$O25) * COS(Wellpath!$O25) - COS(Wellpath!$L25) * SIN(Wellpath!$O25) * SIN(Wellpath!$O25) - TAN(Dip) * SIN(Wellpath!$L25) * COS(Wellpath!$O25)) / 2</f>
        <v>0.49513403437078513</v>
      </c>
      <c r="E25" s="20">
        <f>Model!$W$19*((drdp!B25+drdp!K25)*'MSXY-TI3S'!$B25+(drdp!E25+drdp!N25)*'MSXY-TI3S'!$C25+(drdp!H25+drdp!Q25)*'MSXY-TI3S'!$D25)</f>
        <v>0</v>
      </c>
      <c r="F25" s="20">
        <f>Model!$W$19*((drdp!C25+drdp!L25)*'MSXY-TI3S'!$B25+(drdp!F25+drdp!O25)*'MSXY-TI3S'!$C25+(drdp!I25+drdp!R25)*'MSXY-TI3S'!$D25)</f>
        <v>0</v>
      </c>
      <c r="G25" s="20">
        <f>Model!$W$19*((drdp!D25+drdp!M25)*'MSXY-TI3S'!$B25+(drdp!G25+drdp!P25)*'MSXY-TI3S'!$C25+(drdp!J25+drdp!S25)*'MSXY-TI3S'!$D25)</f>
        <v>0</v>
      </c>
      <c r="H25" s="18">
        <f>Model!$W$19*((drdp!B25)*'MSXY-TI3S'!$B25+(drdp!E25)*'MSXY-TI3S'!$C25+(drdp!H25)*'MSXY-TI3S'!$D25)</f>
        <v>0</v>
      </c>
      <c r="I25" s="18">
        <f>Model!$W$19*((drdp!C25)*'MSXY-TI3S'!$B25+(drdp!F25)*'MSXY-TI3S'!$C25+(drdp!I25)*'MSXY-TI3S'!$D25)</f>
        <v>0</v>
      </c>
      <c r="J25" s="18">
        <f>Model!$W$19*((drdp!D25)*'MSXY-TI3S'!$B25+(drdp!G25)*'MSXY-TI3S'!$C25+(drdp!J25)*'MSXY-TI3S'!$D25)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f>(COS(Wellpath!$L26) * COS(Wellpath!$O26) * COS(Wellpath!$O26) - COS(Wellpath!$L26) * SIN(Wellpath!$O26) * SIN(Wellpath!$O26) - TAN(Dip) * SIN(Wellpath!$L26) * COS(Wellpath!$O26)) / 2</f>
        <v>0.49513403437078513</v>
      </c>
      <c r="E26" s="20">
        <f>Model!$W$19*((drdp!B26+drdp!K26)*'MSXY-TI3S'!$B26+(drdp!E26+drdp!N26)*'MSXY-TI3S'!$C26+(drdp!H26+drdp!Q26)*'MSXY-TI3S'!$D26)</f>
        <v>0</v>
      </c>
      <c r="F26" s="20">
        <f>Model!$W$19*((drdp!C26+drdp!L26)*'MSXY-TI3S'!$B26+(drdp!F26+drdp!O26)*'MSXY-TI3S'!$C26+(drdp!I26+drdp!R26)*'MSXY-TI3S'!$D26)</f>
        <v>0</v>
      </c>
      <c r="G26" s="20">
        <f>Model!$W$19*((drdp!D26+drdp!M26)*'MSXY-TI3S'!$B26+(drdp!G26+drdp!P26)*'MSXY-TI3S'!$C26+(drdp!J26+drdp!S26)*'MSXY-TI3S'!$D26)</f>
        <v>0</v>
      </c>
      <c r="H26" s="18">
        <f>Model!$W$19*((drdp!B26)*'MSXY-TI3S'!$B26+(drdp!E26)*'MSXY-TI3S'!$C26+(drdp!H26)*'MSXY-TI3S'!$D26)</f>
        <v>0</v>
      </c>
      <c r="I26" s="18">
        <f>Model!$W$19*((drdp!C26)*'MSXY-TI3S'!$B26+(drdp!F26)*'MSXY-TI3S'!$C26+(drdp!I26)*'MSXY-TI3S'!$D26)</f>
        <v>0</v>
      </c>
      <c r="J26" s="18">
        <f>Model!$W$19*((drdp!D26)*'MSXY-TI3S'!$B26+(drdp!G26)*'MSXY-TI3S'!$C26+(drdp!J26)*'MSXY-TI3S'!$D26)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f>(COS(Wellpath!$L27) * COS(Wellpath!$O27) * COS(Wellpath!$O27) - COS(Wellpath!$L27) * SIN(Wellpath!$O27) * SIN(Wellpath!$O27) - TAN(Dip) * SIN(Wellpath!$L27) * COS(Wellpath!$O27)) / 2</f>
        <v>0.49513403437078513</v>
      </c>
      <c r="E27" s="20">
        <f>Model!$W$19*((drdp!B27+drdp!K27)*'MSXY-TI3S'!$B27+(drdp!E27+drdp!N27)*'MSXY-TI3S'!$C27+(drdp!H27+drdp!Q27)*'MSXY-TI3S'!$D27)</f>
        <v>0</v>
      </c>
      <c r="F27" s="20">
        <f>Model!$W$19*((drdp!C27+drdp!L27)*'MSXY-TI3S'!$B27+(drdp!F27+drdp!O27)*'MSXY-TI3S'!$C27+(drdp!I27+drdp!R27)*'MSXY-TI3S'!$D27)</f>
        <v>0</v>
      </c>
      <c r="G27" s="20">
        <f>Model!$W$19*((drdp!D27+drdp!M27)*'MSXY-TI3S'!$B27+(drdp!G27+drdp!P27)*'MSXY-TI3S'!$C27+(drdp!J27+drdp!S27)*'MSXY-TI3S'!$D27)</f>
        <v>0</v>
      </c>
      <c r="H27" s="18">
        <f>Model!$W$19*((drdp!B27)*'MSXY-TI3S'!$B27+(drdp!E27)*'MSXY-TI3S'!$C27+(drdp!H27)*'MSXY-TI3S'!$D27)</f>
        <v>0</v>
      </c>
      <c r="I27" s="18">
        <f>Model!$W$19*((drdp!C27)*'MSXY-TI3S'!$B27+(drdp!F27)*'MSXY-TI3S'!$C27+(drdp!I27)*'MSXY-TI3S'!$D27)</f>
        <v>0</v>
      </c>
      <c r="J27" s="18">
        <f>Model!$W$19*((drdp!D27)*'MSXY-TI3S'!$B27+(drdp!G27)*'MSXY-TI3S'!$C27+(drdp!J27)*'MSXY-TI3S'!$D27)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f>(COS(Wellpath!$L28) * COS(Wellpath!$O28) * COS(Wellpath!$O28) - COS(Wellpath!$L28) * SIN(Wellpath!$O28) * SIN(Wellpath!$O28) - TAN(Dip) * SIN(Wellpath!$L28) * COS(Wellpath!$O28)) / 2</f>
        <v>0.49513403437078513</v>
      </c>
      <c r="E28" s="20">
        <f>Model!$W$19*((drdp!B28+drdp!K28)*'MSXY-TI3S'!$B28+(drdp!E28+drdp!N28)*'MSXY-TI3S'!$C28+(drdp!H28+drdp!Q28)*'MSXY-TI3S'!$D28)</f>
        <v>0</v>
      </c>
      <c r="F28" s="20">
        <f>Model!$W$19*((drdp!C28+drdp!L28)*'MSXY-TI3S'!$B28+(drdp!F28+drdp!O28)*'MSXY-TI3S'!$C28+(drdp!I28+drdp!R28)*'MSXY-TI3S'!$D28)</f>
        <v>0</v>
      </c>
      <c r="G28" s="20">
        <f>Model!$W$19*((drdp!D28+drdp!M28)*'MSXY-TI3S'!$B28+(drdp!G28+drdp!P28)*'MSXY-TI3S'!$C28+(drdp!J28+drdp!S28)*'MSXY-TI3S'!$D28)</f>
        <v>0</v>
      </c>
      <c r="H28" s="18">
        <f>Model!$W$19*((drdp!B28)*'MSXY-TI3S'!$B28+(drdp!E28)*'MSXY-TI3S'!$C28+(drdp!H28)*'MSXY-TI3S'!$D28)</f>
        <v>0</v>
      </c>
      <c r="I28" s="18">
        <f>Model!$W$19*((drdp!C28)*'MSXY-TI3S'!$B28+(drdp!F28)*'MSXY-TI3S'!$C28+(drdp!I28)*'MSXY-TI3S'!$D28)</f>
        <v>0</v>
      </c>
      <c r="J28" s="18">
        <f>Model!$W$19*((drdp!D28)*'MSXY-TI3S'!$B28+(drdp!G28)*'MSXY-TI3S'!$C28+(drdp!J28)*'MSXY-TI3S'!$D28)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f>(COS(Wellpath!$L29) * COS(Wellpath!$O29) * COS(Wellpath!$O29) - COS(Wellpath!$L29) * SIN(Wellpath!$O29) * SIN(Wellpath!$O29) - TAN(Dip) * SIN(Wellpath!$L29) * COS(Wellpath!$O29)) / 2</f>
        <v>0.49513403437078513</v>
      </c>
      <c r="E29" s="20">
        <f>Model!$W$19*((drdp!B29+drdp!K29)*'MSXY-TI3S'!$B29+(drdp!E29+drdp!N29)*'MSXY-TI3S'!$C29+(drdp!H29+drdp!Q29)*'MSXY-TI3S'!$D29)</f>
        <v>0</v>
      </c>
      <c r="F29" s="20">
        <f>Model!$W$19*((drdp!C29+drdp!L29)*'MSXY-TI3S'!$B29+(drdp!F29+drdp!O29)*'MSXY-TI3S'!$C29+(drdp!I29+drdp!R29)*'MSXY-TI3S'!$D29)</f>
        <v>0</v>
      </c>
      <c r="G29" s="20">
        <f>Model!$W$19*((drdp!D29+drdp!M29)*'MSXY-TI3S'!$B29+(drdp!G29+drdp!P29)*'MSXY-TI3S'!$C29+(drdp!J29+drdp!S29)*'MSXY-TI3S'!$D29)</f>
        <v>0</v>
      </c>
      <c r="H29" s="18">
        <f>Model!$W$19*((drdp!B29)*'MSXY-TI3S'!$B29+(drdp!E29)*'MSXY-TI3S'!$C29+(drdp!H29)*'MSXY-TI3S'!$D29)</f>
        <v>0</v>
      </c>
      <c r="I29" s="18">
        <f>Model!$W$19*((drdp!C29)*'MSXY-TI3S'!$B29+(drdp!F29)*'MSXY-TI3S'!$C29+(drdp!I29)*'MSXY-TI3S'!$D29)</f>
        <v>0</v>
      </c>
      <c r="J29" s="18">
        <f>Model!$W$19*((drdp!D29)*'MSXY-TI3S'!$B29+(drdp!G29)*'MSXY-TI3S'!$C29+(drdp!J29)*'MSXY-TI3S'!$D29)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f>(COS(Wellpath!$L30) * COS(Wellpath!$O30) * COS(Wellpath!$O30) - COS(Wellpath!$L30) * SIN(Wellpath!$O30) * SIN(Wellpath!$O30) - TAN(Dip) * SIN(Wellpath!$L30) * COS(Wellpath!$O30)) / 2</f>
        <v>0.49513403437078513</v>
      </c>
      <c r="E30" s="20">
        <f>Model!$W$19*((drdp!B30+drdp!K30)*'MSXY-TI3S'!$B30+(drdp!E30+drdp!N30)*'MSXY-TI3S'!$C30+(drdp!H30+drdp!Q30)*'MSXY-TI3S'!$D30)</f>
        <v>0</v>
      </c>
      <c r="F30" s="20">
        <f>Model!$W$19*((drdp!C30+drdp!L30)*'MSXY-TI3S'!$B30+(drdp!F30+drdp!O30)*'MSXY-TI3S'!$C30+(drdp!I30+drdp!R30)*'MSXY-TI3S'!$D30)</f>
        <v>0</v>
      </c>
      <c r="G30" s="20">
        <f>Model!$W$19*((drdp!D30+drdp!M30)*'MSXY-TI3S'!$B30+(drdp!G30+drdp!P30)*'MSXY-TI3S'!$C30+(drdp!J30+drdp!S30)*'MSXY-TI3S'!$D30)</f>
        <v>0</v>
      </c>
      <c r="H30" s="18">
        <f>Model!$W$19*((drdp!B30)*'MSXY-TI3S'!$B30+(drdp!E30)*'MSXY-TI3S'!$C30+(drdp!H30)*'MSXY-TI3S'!$D30)</f>
        <v>0</v>
      </c>
      <c r="I30" s="18">
        <f>Model!$W$19*((drdp!C30)*'MSXY-TI3S'!$B30+(drdp!F30)*'MSXY-TI3S'!$C30+(drdp!I30)*'MSXY-TI3S'!$D30)</f>
        <v>0</v>
      </c>
      <c r="J30" s="18">
        <f>Model!$W$19*((drdp!D30)*'MSXY-TI3S'!$B30+(drdp!G30)*'MSXY-TI3S'!$C30+(drdp!J30)*'MSXY-TI3S'!$D30)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f>(COS(Wellpath!$L31) * COS(Wellpath!$O31) * COS(Wellpath!$O31) - COS(Wellpath!$L31) * SIN(Wellpath!$O31) * SIN(Wellpath!$O31) - TAN(Dip) * SIN(Wellpath!$L31) * COS(Wellpath!$O31)) / 2</f>
        <v>0.49513403437078513</v>
      </c>
      <c r="E31" s="20">
        <f>Model!$W$19*((drdp!B31+drdp!K31)*'MSXY-TI3S'!$B31+(drdp!E31+drdp!N31)*'MSXY-TI3S'!$C31+(drdp!H31+drdp!Q31)*'MSXY-TI3S'!$D31)</f>
        <v>0</v>
      </c>
      <c r="F31" s="20">
        <f>Model!$W$19*((drdp!C31+drdp!L31)*'MSXY-TI3S'!$B31+(drdp!F31+drdp!O31)*'MSXY-TI3S'!$C31+(drdp!I31+drdp!R31)*'MSXY-TI3S'!$D31)</f>
        <v>0</v>
      </c>
      <c r="G31" s="20">
        <f>Model!$W$19*((drdp!D31+drdp!M31)*'MSXY-TI3S'!$B31+(drdp!G31+drdp!P31)*'MSXY-TI3S'!$C31+(drdp!J31+drdp!S31)*'MSXY-TI3S'!$D31)</f>
        <v>0</v>
      </c>
      <c r="H31" s="18">
        <f>Model!$W$19*((drdp!B31)*'MSXY-TI3S'!$B31+(drdp!E31)*'MSXY-TI3S'!$C31+(drdp!H31)*'MSXY-TI3S'!$D31)</f>
        <v>0</v>
      </c>
      <c r="I31" s="18">
        <f>Model!$W$19*((drdp!C31)*'MSXY-TI3S'!$B31+(drdp!F31)*'MSXY-TI3S'!$C31+(drdp!I31)*'MSXY-TI3S'!$D31)</f>
        <v>0</v>
      </c>
      <c r="J31" s="18">
        <f>Model!$W$19*((drdp!D31)*'MSXY-TI3S'!$B31+(drdp!G31)*'MSXY-TI3S'!$C31+(drdp!J31)*'MSXY-TI3S'!$D31)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f>(COS(Wellpath!$L32) * COS(Wellpath!$O32) * COS(Wellpath!$O32) - COS(Wellpath!$L32) * SIN(Wellpath!$O32) * SIN(Wellpath!$O32) - TAN(Dip) * SIN(Wellpath!$L32) * COS(Wellpath!$O32)) / 2</f>
        <v>0.49513403437078513</v>
      </c>
      <c r="E32" s="20">
        <f>Model!$W$19*((drdp!B32+drdp!K32)*'MSXY-TI3S'!$B32+(drdp!E32+drdp!N32)*'MSXY-TI3S'!$C32+(drdp!H32+drdp!Q32)*'MSXY-TI3S'!$D32)</f>
        <v>0</v>
      </c>
      <c r="F32" s="20">
        <f>Model!$W$19*((drdp!C32+drdp!L32)*'MSXY-TI3S'!$B32+(drdp!F32+drdp!O32)*'MSXY-TI3S'!$C32+(drdp!I32+drdp!R32)*'MSXY-TI3S'!$D32)</f>
        <v>0</v>
      </c>
      <c r="G32" s="20">
        <f>Model!$W$19*((drdp!D32+drdp!M32)*'MSXY-TI3S'!$B32+(drdp!G32+drdp!P32)*'MSXY-TI3S'!$C32+(drdp!J32+drdp!S32)*'MSXY-TI3S'!$D32)</f>
        <v>0</v>
      </c>
      <c r="H32" s="18">
        <f>Model!$W$19*((drdp!B32)*'MSXY-TI3S'!$B32+(drdp!E32)*'MSXY-TI3S'!$C32+(drdp!H32)*'MSXY-TI3S'!$D32)</f>
        <v>0</v>
      </c>
      <c r="I32" s="18">
        <f>Model!$W$19*((drdp!C32)*'MSXY-TI3S'!$B32+(drdp!F32)*'MSXY-TI3S'!$C32+(drdp!I32)*'MSXY-TI3S'!$D32)</f>
        <v>0</v>
      </c>
      <c r="J32" s="18">
        <f>Model!$W$19*((drdp!D32)*'MSXY-TI3S'!$B32+(drdp!G32)*'MSXY-TI3S'!$C32+(drdp!J32)*'MSXY-TI3S'!$D32)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v>0</v>
      </c>
      <c r="D33" s="22">
        <f>(COS(Wellpath!$L33) * COS(Wellpath!$O33) * COS(Wellpath!$O33) - COS(Wellpath!$L33) * SIN(Wellpath!$O33) * SIN(Wellpath!$O33) - TAN(Dip) * SIN(Wellpath!$L33) * COS(Wellpath!$O33)) / 2</f>
        <v>0.49513403437078513</v>
      </c>
      <c r="E33" s="20">
        <f>Model!$W$19*((drdp!B33+drdp!K33)*'MSXY-TI3S'!$B33+(drdp!E33+drdp!N33)*'MSXY-TI3S'!$C33+(drdp!H33+drdp!Q33)*'MSXY-TI3S'!$D33)</f>
        <v>0</v>
      </c>
      <c r="F33" s="20">
        <f>Model!$W$19*((drdp!C33+drdp!L33)*'MSXY-TI3S'!$B33+(drdp!F33+drdp!O33)*'MSXY-TI3S'!$C33+(drdp!I33+drdp!R33)*'MSXY-TI3S'!$D33)</f>
        <v>0</v>
      </c>
      <c r="G33" s="20">
        <f>Model!$W$19*((drdp!D33+drdp!M33)*'MSXY-TI3S'!$B33+(drdp!G33+drdp!P33)*'MSXY-TI3S'!$C33+(drdp!J33+drdp!S33)*'MSXY-TI3S'!$D33)</f>
        <v>0</v>
      </c>
      <c r="H33" s="18">
        <f>Model!$W$19*((drdp!B33)*'MSXY-TI3S'!$B33+(drdp!E33)*'MSXY-TI3S'!$C33+(drdp!H33)*'MSXY-TI3S'!$D33)</f>
        <v>0</v>
      </c>
      <c r="I33" s="18">
        <f>Model!$W$19*((drdp!C33)*'MSXY-TI3S'!$B33+(drdp!F33)*'MSXY-TI3S'!$C33+(drdp!I33)*'MSXY-TI3S'!$D33)</f>
        <v>0</v>
      </c>
      <c r="J33" s="18">
        <f>Model!$W$19*((drdp!D33)*'MSXY-TI3S'!$B33+(drdp!G33)*'MSXY-TI3S'!$C33+(drdp!J33)*'MSXY-TI3S'!$D33)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v>0</v>
      </c>
      <c r="D34" s="22">
        <f>(COS(Wellpath!$L34) * COS(Wellpath!$O34) * COS(Wellpath!$O34) - COS(Wellpath!$L34) * SIN(Wellpath!$O34) * SIN(Wellpath!$O34) - TAN(Dip) * SIN(Wellpath!$L34) * COS(Wellpath!$O34)) / 2</f>
        <v>0.49513403437078513</v>
      </c>
      <c r="E34" s="20">
        <f>Model!$W$19*((drdp!B34+drdp!K34)*'MSXY-TI3S'!$B34+(drdp!E34+drdp!N34)*'MSXY-TI3S'!$C34+(drdp!H34+drdp!Q34)*'MSXY-TI3S'!$D34)</f>
        <v>0</v>
      </c>
      <c r="F34" s="20">
        <f>Model!$W$19*((drdp!C34+drdp!L34)*'MSXY-TI3S'!$B34+(drdp!F34+drdp!O34)*'MSXY-TI3S'!$C34+(drdp!I34+drdp!R34)*'MSXY-TI3S'!$D34)</f>
        <v>0</v>
      </c>
      <c r="G34" s="20">
        <f>Model!$W$19*((drdp!D34+drdp!M34)*'MSXY-TI3S'!$B34+(drdp!G34+drdp!P34)*'MSXY-TI3S'!$C34+(drdp!J34+drdp!S34)*'MSXY-TI3S'!$D34)</f>
        <v>0</v>
      </c>
      <c r="H34" s="18">
        <f>Model!$W$19*((drdp!B34)*'MSXY-TI3S'!$B34+(drdp!E34)*'MSXY-TI3S'!$C34+(drdp!H34)*'MSXY-TI3S'!$D34)</f>
        <v>0</v>
      </c>
      <c r="I34" s="18">
        <f>Model!$W$19*((drdp!C34)*'MSXY-TI3S'!$B34+(drdp!F34)*'MSXY-TI3S'!$C34+(drdp!I34)*'MSXY-TI3S'!$D34)</f>
        <v>0</v>
      </c>
      <c r="J34" s="18">
        <f>Model!$W$19*((drdp!D34)*'MSXY-TI3S'!$B34+(drdp!G34)*'MSXY-TI3S'!$C34+(drdp!J34)*'MSXY-TI3S'!$D34)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v>0</v>
      </c>
      <c r="D35" s="22">
        <f>(COS(Wellpath!$L35) * COS(Wellpath!$O35) * COS(Wellpath!$O35) - COS(Wellpath!$L35) * SIN(Wellpath!$O35) * SIN(Wellpath!$O35) - TAN(Dip) * SIN(Wellpath!$L35) * COS(Wellpath!$O35)) / 2</f>
        <v>0.49513403437078513</v>
      </c>
      <c r="E35" s="20">
        <f>Model!$W$19*((drdp!B35+drdp!K35)*'MSXY-TI3S'!$B35+(drdp!E35+drdp!N35)*'MSXY-TI3S'!$C35+(drdp!H35+drdp!Q35)*'MSXY-TI3S'!$D35)</f>
        <v>0</v>
      </c>
      <c r="F35" s="20">
        <f>Model!$W$19*((drdp!C35+drdp!L35)*'MSXY-TI3S'!$B35+(drdp!F35+drdp!O35)*'MSXY-TI3S'!$C35+(drdp!I35+drdp!R35)*'MSXY-TI3S'!$D35)</f>
        <v>0</v>
      </c>
      <c r="G35" s="20">
        <f>Model!$W$19*((drdp!D35+drdp!M35)*'MSXY-TI3S'!$B35+(drdp!G35+drdp!P35)*'MSXY-TI3S'!$C35+(drdp!J35+drdp!S35)*'MSXY-TI3S'!$D35)</f>
        <v>0</v>
      </c>
      <c r="H35" s="18">
        <f>Model!$W$19*((drdp!B35)*'MSXY-TI3S'!$B35+(drdp!E35)*'MSXY-TI3S'!$C35+(drdp!H35)*'MSXY-TI3S'!$D35)</f>
        <v>0</v>
      </c>
      <c r="I35" s="18">
        <f>Model!$W$19*((drdp!C35)*'MSXY-TI3S'!$B35+(drdp!F35)*'MSXY-TI3S'!$C35+(drdp!I35)*'MSXY-TI3S'!$D35)</f>
        <v>0</v>
      </c>
      <c r="J35" s="18">
        <f>Model!$W$19*((drdp!D35)*'MSXY-TI3S'!$B35+(drdp!G35)*'MSXY-TI3S'!$C35+(drdp!J35)*'MSXY-TI3S'!$D35)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v>0</v>
      </c>
      <c r="D36" s="22">
        <f>(COS(Wellpath!$L36) * COS(Wellpath!$O36) * COS(Wellpath!$O36) - COS(Wellpath!$L36) * SIN(Wellpath!$O36) * SIN(Wellpath!$O36) - TAN(Dip) * SIN(Wellpath!$L36) * COS(Wellpath!$O36)) / 2</f>
        <v>0.49513403437078513</v>
      </c>
      <c r="E36" s="20">
        <f>Model!$W$19*((drdp!B36+drdp!K36)*'MSXY-TI3S'!$B36+(drdp!E36+drdp!N36)*'MSXY-TI3S'!$C36+(drdp!H36+drdp!Q36)*'MSXY-TI3S'!$D36)</f>
        <v>0</v>
      </c>
      <c r="F36" s="20">
        <f>Model!$W$19*((drdp!C36+drdp!L36)*'MSXY-TI3S'!$B36+(drdp!F36+drdp!O36)*'MSXY-TI3S'!$C36+(drdp!I36+drdp!R36)*'MSXY-TI3S'!$D36)</f>
        <v>0</v>
      </c>
      <c r="G36" s="20">
        <f>Model!$W$19*((drdp!D36+drdp!M36)*'MSXY-TI3S'!$B36+(drdp!G36+drdp!P36)*'MSXY-TI3S'!$C36+(drdp!J36+drdp!S36)*'MSXY-TI3S'!$D36)</f>
        <v>0</v>
      </c>
      <c r="H36" s="18">
        <f>Model!$W$19*((drdp!B36)*'MSXY-TI3S'!$B36+(drdp!E36)*'MSXY-TI3S'!$C36+(drdp!H36)*'MSXY-TI3S'!$D36)</f>
        <v>0</v>
      </c>
      <c r="I36" s="18">
        <f>Model!$W$19*((drdp!C36)*'MSXY-TI3S'!$B36+(drdp!F36)*'MSXY-TI3S'!$C36+(drdp!I36)*'MSXY-TI3S'!$D36)</f>
        <v>0</v>
      </c>
      <c r="J36" s="18">
        <f>Model!$W$19*((drdp!D36)*'MSXY-TI3S'!$B36+(drdp!G36)*'MSXY-TI3S'!$C36+(drdp!J36)*'MSXY-TI3S'!$D36)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v>0</v>
      </c>
      <c r="D37" s="22">
        <f>(COS(Wellpath!$L37) * COS(Wellpath!$O37) * COS(Wellpath!$O37) - COS(Wellpath!$L37) * SIN(Wellpath!$O37) * SIN(Wellpath!$O37) - TAN(Dip) * SIN(Wellpath!$L37) * COS(Wellpath!$O37)) / 2</f>
        <v>0.49513403437078513</v>
      </c>
      <c r="E37" s="20">
        <f>Model!$W$19*((drdp!B37+drdp!K37)*'MSXY-TI3S'!$B37+(drdp!E37+drdp!N37)*'MSXY-TI3S'!$C37+(drdp!H37+drdp!Q37)*'MSXY-TI3S'!$D37)</f>
        <v>0</v>
      </c>
      <c r="F37" s="20">
        <f>Model!$W$19*((drdp!C37+drdp!L37)*'MSXY-TI3S'!$B37+(drdp!F37+drdp!O37)*'MSXY-TI3S'!$C37+(drdp!I37+drdp!R37)*'MSXY-TI3S'!$D37)</f>
        <v>0</v>
      </c>
      <c r="G37" s="20">
        <f>Model!$W$19*((drdp!D37+drdp!M37)*'MSXY-TI3S'!$B37+(drdp!G37+drdp!P37)*'MSXY-TI3S'!$C37+(drdp!J37+drdp!S37)*'MSXY-TI3S'!$D37)</f>
        <v>0</v>
      </c>
      <c r="H37" s="18">
        <f>Model!$W$19*((drdp!B37)*'MSXY-TI3S'!$B37+(drdp!E37)*'MSXY-TI3S'!$C37+(drdp!H37)*'MSXY-TI3S'!$D37)</f>
        <v>0</v>
      </c>
      <c r="I37" s="18">
        <f>Model!$W$19*((drdp!C37)*'MSXY-TI3S'!$B37+(drdp!F37)*'MSXY-TI3S'!$C37+(drdp!I37)*'MSXY-TI3S'!$D37)</f>
        <v>0</v>
      </c>
      <c r="J37" s="18">
        <f>Model!$W$19*((drdp!D37)*'MSXY-TI3S'!$B37+(drdp!G37)*'MSXY-TI3S'!$C37+(drdp!J37)*'MSXY-TI3S'!$D37)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v>0</v>
      </c>
      <c r="D38" s="22">
        <f>(COS(Wellpath!$L38) * COS(Wellpath!$O38) * COS(Wellpath!$O38) - COS(Wellpath!$L38) * SIN(Wellpath!$O38) * SIN(Wellpath!$O38) - TAN(Dip) * SIN(Wellpath!$L38) * COS(Wellpath!$O38)) / 2</f>
        <v>0.49513403437078513</v>
      </c>
      <c r="E38" s="20">
        <f>Model!$W$19*((drdp!B38+drdp!K38)*'MSXY-TI3S'!$B38+(drdp!E38+drdp!N38)*'MSXY-TI3S'!$C38+(drdp!H38+drdp!Q38)*'MSXY-TI3S'!$D38)</f>
        <v>0</v>
      </c>
      <c r="F38" s="20">
        <f>Model!$W$19*((drdp!C38+drdp!L38)*'MSXY-TI3S'!$B38+(drdp!F38+drdp!O38)*'MSXY-TI3S'!$C38+(drdp!I38+drdp!R38)*'MSXY-TI3S'!$D38)</f>
        <v>0</v>
      </c>
      <c r="G38" s="20">
        <f>Model!$W$19*((drdp!D38+drdp!M38)*'MSXY-TI3S'!$B38+(drdp!G38+drdp!P38)*'MSXY-TI3S'!$C38+(drdp!J38+drdp!S38)*'MSXY-TI3S'!$D38)</f>
        <v>0</v>
      </c>
      <c r="H38" s="18">
        <f>Model!$W$19*((drdp!B38)*'MSXY-TI3S'!$B38+(drdp!E38)*'MSXY-TI3S'!$C38+(drdp!H38)*'MSXY-TI3S'!$D38)</f>
        <v>0</v>
      </c>
      <c r="I38" s="18">
        <f>Model!$W$19*((drdp!C38)*'MSXY-TI3S'!$B38+(drdp!F38)*'MSXY-TI3S'!$C38+(drdp!I38)*'MSXY-TI3S'!$D38)</f>
        <v>0</v>
      </c>
      <c r="J38" s="18">
        <f>Model!$W$19*((drdp!D38)*'MSXY-TI3S'!$B38+(drdp!G38)*'MSXY-TI3S'!$C38+(drdp!J38)*'MSXY-TI3S'!$D38)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v>0</v>
      </c>
      <c r="D39" s="22">
        <f>(COS(Wellpath!$L39) * COS(Wellpath!$O39) * COS(Wellpath!$O39) - COS(Wellpath!$L39) * SIN(Wellpath!$O39) * SIN(Wellpath!$O39) - TAN(Dip) * SIN(Wellpath!$L39) * COS(Wellpath!$O39)) / 2</f>
        <v>0.49513403437078513</v>
      </c>
      <c r="E39" s="20">
        <f>Model!$W$19*((drdp!B39+drdp!K39)*'MSXY-TI3S'!$B39+(drdp!E39+drdp!N39)*'MSXY-TI3S'!$C39+(drdp!H39+drdp!Q39)*'MSXY-TI3S'!$D39)</f>
        <v>0</v>
      </c>
      <c r="F39" s="20">
        <f>Model!$W$19*((drdp!C39+drdp!L39)*'MSXY-TI3S'!$B39+(drdp!F39+drdp!O39)*'MSXY-TI3S'!$C39+(drdp!I39+drdp!R39)*'MSXY-TI3S'!$D39)</f>
        <v>0</v>
      </c>
      <c r="G39" s="20">
        <f>Model!$W$19*((drdp!D39+drdp!M39)*'MSXY-TI3S'!$B39+(drdp!G39+drdp!P39)*'MSXY-TI3S'!$C39+(drdp!J39+drdp!S39)*'MSXY-TI3S'!$D39)</f>
        <v>0</v>
      </c>
      <c r="H39" s="18">
        <f>Model!$W$19*((drdp!B39)*'MSXY-TI3S'!$B39+(drdp!E39)*'MSXY-TI3S'!$C39+(drdp!H39)*'MSXY-TI3S'!$D39)</f>
        <v>0</v>
      </c>
      <c r="I39" s="18">
        <f>Model!$W$19*((drdp!C39)*'MSXY-TI3S'!$B39+(drdp!F39)*'MSXY-TI3S'!$C39+(drdp!I39)*'MSXY-TI3S'!$D39)</f>
        <v>0</v>
      </c>
      <c r="J39" s="18">
        <f>Model!$W$19*((drdp!D39)*'MSXY-TI3S'!$B39+(drdp!G39)*'MSXY-TI3S'!$C39+(drdp!J39)*'MSXY-TI3S'!$D39)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v>0</v>
      </c>
      <c r="D40" s="22">
        <f>(COS(Wellpath!$L40) * COS(Wellpath!$O40) * COS(Wellpath!$O40) - COS(Wellpath!$L40) * SIN(Wellpath!$O40) * SIN(Wellpath!$O40) - TAN(Dip) * SIN(Wellpath!$L40) * COS(Wellpath!$O40)) / 2</f>
        <v>0.49513403437078513</v>
      </c>
      <c r="E40" s="20">
        <f>Model!$W$19*((drdp!B40+drdp!K40)*'MSXY-TI3S'!$B40+(drdp!E40+drdp!N40)*'MSXY-TI3S'!$C40+(drdp!H40+drdp!Q40)*'MSXY-TI3S'!$D40)</f>
        <v>0</v>
      </c>
      <c r="F40" s="20">
        <f>Model!$W$19*((drdp!C40+drdp!L40)*'MSXY-TI3S'!$B40+(drdp!F40+drdp!O40)*'MSXY-TI3S'!$C40+(drdp!I40+drdp!R40)*'MSXY-TI3S'!$D40)</f>
        <v>0</v>
      </c>
      <c r="G40" s="20">
        <f>Model!$W$19*((drdp!D40+drdp!M40)*'MSXY-TI3S'!$B40+(drdp!G40+drdp!P40)*'MSXY-TI3S'!$C40+(drdp!J40+drdp!S40)*'MSXY-TI3S'!$D40)</f>
        <v>0</v>
      </c>
      <c r="H40" s="18">
        <f>Model!$W$19*((drdp!B40)*'MSXY-TI3S'!$B40+(drdp!E40)*'MSXY-TI3S'!$C40+(drdp!H40)*'MSXY-TI3S'!$D40)</f>
        <v>0</v>
      </c>
      <c r="I40" s="18">
        <f>Model!$W$19*((drdp!C40)*'MSXY-TI3S'!$B40+(drdp!F40)*'MSXY-TI3S'!$C40+(drdp!I40)*'MSXY-TI3S'!$D40)</f>
        <v>0</v>
      </c>
      <c r="J40" s="18">
        <f>Model!$W$19*((drdp!D40)*'MSXY-TI3S'!$B40+(drdp!G40)*'MSXY-TI3S'!$C40+(drdp!J40)*'MSXY-TI3S'!$D40)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v>0</v>
      </c>
      <c r="D41" s="22">
        <f>(COS(Wellpath!$L41) * COS(Wellpath!$O41) * COS(Wellpath!$O41) - COS(Wellpath!$L41) * SIN(Wellpath!$O41) * SIN(Wellpath!$O41) - TAN(Dip) * SIN(Wellpath!$L41) * COS(Wellpath!$O41)) / 2</f>
        <v>0.49513403437078513</v>
      </c>
      <c r="E41" s="20">
        <f>Model!$W$19*((drdp!B41+drdp!K41)*'MSXY-TI3S'!$B41+(drdp!E41+drdp!N41)*'MSXY-TI3S'!$C41+(drdp!H41+drdp!Q41)*'MSXY-TI3S'!$D41)</f>
        <v>0</v>
      </c>
      <c r="F41" s="20">
        <f>Model!$W$19*((drdp!C41+drdp!L41)*'MSXY-TI3S'!$B41+(drdp!F41+drdp!O41)*'MSXY-TI3S'!$C41+(drdp!I41+drdp!R41)*'MSXY-TI3S'!$D41)</f>
        <v>0</v>
      </c>
      <c r="G41" s="20">
        <f>Model!$W$19*((drdp!D41+drdp!M41)*'MSXY-TI3S'!$B41+(drdp!G41+drdp!P41)*'MSXY-TI3S'!$C41+(drdp!J41+drdp!S41)*'MSXY-TI3S'!$D41)</f>
        <v>0</v>
      </c>
      <c r="H41" s="18">
        <f>Model!$W$19*((drdp!B41)*'MSXY-TI3S'!$B41+(drdp!E41)*'MSXY-TI3S'!$C41+(drdp!H41)*'MSXY-TI3S'!$D41)</f>
        <v>0</v>
      </c>
      <c r="I41" s="18">
        <f>Model!$W$19*((drdp!C41)*'MSXY-TI3S'!$B41+(drdp!F41)*'MSXY-TI3S'!$C41+(drdp!I41)*'MSXY-TI3S'!$D41)</f>
        <v>0</v>
      </c>
      <c r="J41" s="18">
        <f>Model!$W$19*((drdp!D41)*'MSXY-TI3S'!$B41+(drdp!G41)*'MSXY-TI3S'!$C41+(drdp!J41)*'MSXY-TI3S'!$D41)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v>0</v>
      </c>
      <c r="D42" s="22">
        <f>(COS(Wellpath!$L42) * COS(Wellpath!$O42) * COS(Wellpath!$O42) - COS(Wellpath!$L42) * SIN(Wellpath!$O42) * SIN(Wellpath!$O42) - TAN(Dip) * SIN(Wellpath!$L42) * COS(Wellpath!$O42)) / 2</f>
        <v>0.49513403437078513</v>
      </c>
      <c r="E42" s="20">
        <f>Model!$W$19*((drdp!B42+drdp!K42)*'MSXY-TI3S'!$B42+(drdp!E42+drdp!N42)*'MSXY-TI3S'!$C42+(drdp!H42+drdp!Q42)*'MSXY-TI3S'!$D42)</f>
        <v>0</v>
      </c>
      <c r="F42" s="20">
        <f>Model!$W$19*((drdp!C42+drdp!L42)*'MSXY-TI3S'!$B42+(drdp!F42+drdp!O42)*'MSXY-TI3S'!$C42+(drdp!I42+drdp!R42)*'MSXY-TI3S'!$D42)</f>
        <v>0</v>
      </c>
      <c r="G42" s="20">
        <f>Model!$W$19*((drdp!D42+drdp!M42)*'MSXY-TI3S'!$B42+(drdp!G42+drdp!P42)*'MSXY-TI3S'!$C42+(drdp!J42+drdp!S42)*'MSXY-TI3S'!$D42)</f>
        <v>0</v>
      </c>
      <c r="H42" s="18">
        <f>Model!$W$19*((drdp!B42)*'MSXY-TI3S'!$B42+(drdp!E42)*'MSXY-TI3S'!$C42+(drdp!H42)*'MSXY-TI3S'!$D42)</f>
        <v>0</v>
      </c>
      <c r="I42" s="18">
        <f>Model!$W$19*((drdp!C42)*'MSXY-TI3S'!$B42+(drdp!F42)*'MSXY-TI3S'!$C42+(drdp!I42)*'MSXY-TI3S'!$D42)</f>
        <v>0</v>
      </c>
      <c r="J42" s="18">
        <f>Model!$W$19*((drdp!D42)*'MSXY-TI3S'!$B42+(drdp!G42)*'MSXY-TI3S'!$C42+(drdp!J42)*'MSXY-TI3S'!$D42)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v>0</v>
      </c>
      <c r="D43" s="22">
        <f>(COS(Wellpath!$L43) * COS(Wellpath!$O43) * COS(Wellpath!$O43) - COS(Wellpath!$L43) * SIN(Wellpath!$O43) * SIN(Wellpath!$O43) - TAN(Dip) * SIN(Wellpath!$L43) * COS(Wellpath!$O43)) / 2</f>
        <v>0.49513403437078513</v>
      </c>
      <c r="E43" s="20">
        <f>Model!$W$19*((drdp!B43+drdp!K43)*'MSXY-TI3S'!$B43+(drdp!E43+drdp!N43)*'MSXY-TI3S'!$C43+(drdp!H43+drdp!Q43)*'MSXY-TI3S'!$D43)</f>
        <v>0</v>
      </c>
      <c r="F43" s="20">
        <f>Model!$W$19*((drdp!C43+drdp!L43)*'MSXY-TI3S'!$B43+(drdp!F43+drdp!O43)*'MSXY-TI3S'!$C43+(drdp!I43+drdp!R43)*'MSXY-TI3S'!$D43)</f>
        <v>0</v>
      </c>
      <c r="G43" s="20">
        <f>Model!$W$19*((drdp!D43+drdp!M43)*'MSXY-TI3S'!$B43+(drdp!G43+drdp!P43)*'MSXY-TI3S'!$C43+(drdp!J43+drdp!S43)*'MSXY-TI3S'!$D43)</f>
        <v>0</v>
      </c>
      <c r="H43" s="18">
        <f>Model!$W$19*((drdp!B43)*'MSXY-TI3S'!$B43+(drdp!E43)*'MSXY-TI3S'!$C43+(drdp!H43)*'MSXY-TI3S'!$D43)</f>
        <v>0</v>
      </c>
      <c r="I43" s="18">
        <f>Model!$W$19*((drdp!C43)*'MSXY-TI3S'!$B43+(drdp!F43)*'MSXY-TI3S'!$C43+(drdp!I43)*'MSXY-TI3S'!$D43)</f>
        <v>0</v>
      </c>
      <c r="J43" s="18">
        <f>Model!$W$19*((drdp!D43)*'MSXY-TI3S'!$B43+(drdp!G43)*'MSXY-TI3S'!$C43+(drdp!J43)*'MSXY-TI3S'!$D43)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v>0</v>
      </c>
      <c r="D44" s="22">
        <f>(COS(Wellpath!$L44) * COS(Wellpath!$O44) * COS(Wellpath!$O44) - COS(Wellpath!$L44) * SIN(Wellpath!$O44) * SIN(Wellpath!$O44) - TAN(Dip) * SIN(Wellpath!$L44) * COS(Wellpath!$O44)) / 2</f>
        <v>-0.4735568791580515</v>
      </c>
      <c r="E44" s="20">
        <f>Model!$W$19*((drdp!B44+drdp!K44)*'MSXY-TI3S'!$B44+(drdp!E44+drdp!N44)*'MSXY-TI3S'!$C44+(drdp!H44+drdp!Q44)*'MSXY-TI3S'!$D44)</f>
        <v>7.662603068213904E-4</v>
      </c>
      <c r="F44" s="20">
        <f>Model!$W$19*((drdp!C44+drdp!L44)*'MSXY-TI3S'!$B44+(drdp!F44+drdp!O44)*'MSXY-TI3S'!$C44+(drdp!I44+drdp!R44)*'MSXY-TI3S'!$D44)</f>
        <v>-2.0531883040481589E-4</v>
      </c>
      <c r="G44" s="20">
        <f>Model!$W$19*((drdp!D44+drdp!M44)*'MSXY-TI3S'!$B44+(drdp!G44+drdp!P44)*'MSXY-TI3S'!$C44+(drdp!J44+drdp!S44)*'MSXY-TI3S'!$D44)</f>
        <v>0</v>
      </c>
      <c r="H44" s="32">
        <f>Model!$W$19*((drdp!B44)*'MSXY-TI3S'!$B44+(drdp!E44)*'MSXY-TI3S'!$C44+(drdp!H44)*'MSXY-TI3S'!$D44)</f>
        <v>3.831301534106952E-4</v>
      </c>
      <c r="I44" s="32">
        <f>Model!$W$19*((drdp!C44)*'MSXY-TI3S'!$B44+(drdp!F44)*'MSXY-TI3S'!$C44+(drdp!I44)*'MSXY-TI3S'!$D44)</f>
        <v>-1.0265941520240794E-4</v>
      </c>
      <c r="J44" s="32">
        <f>Model!$W$19*((drdp!D44)*'MSXY-TI3S'!$B44+(drdp!G44)*'MSXY-TI3S'!$C44+(drdp!J44)*'MSXY-TI3S'!$D44)</f>
        <v>0</v>
      </c>
      <c r="K44" s="34">
        <f>SUM(E$3:E43)+H44</f>
        <v>3.831301534106952E-4</v>
      </c>
      <c r="L44" s="34">
        <f>SUM(F$3:F43)+I44</f>
        <v>-1.0265941520240794E-4</v>
      </c>
      <c r="M44" s="34">
        <f>SUM(G$3:G43)+J44</f>
        <v>0</v>
      </c>
      <c r="N44" s="35">
        <f t="shared" si="1"/>
        <v>1.4678871445250284E-7</v>
      </c>
      <c r="O44" s="35">
        <f t="shared" si="1"/>
        <v>1.0538955529700388E-8</v>
      </c>
      <c r="P44" s="35">
        <f t="shared" si="1"/>
        <v>0</v>
      </c>
      <c r="Q44" s="35">
        <f t="shared" si="2"/>
        <v>-3.933191749555081E-8</v>
      </c>
      <c r="R44" s="35">
        <f t="shared" si="3"/>
        <v>0</v>
      </c>
      <c r="S44" s="35">
        <f t="shared" si="4"/>
        <v>0</v>
      </c>
    </row>
    <row r="45" spans="1:19" x14ac:dyDescent="0.25">
      <c r="A45" s="26">
        <f>Wellpath!E45</f>
        <v>1260</v>
      </c>
      <c r="B45" s="22">
        <v>0</v>
      </c>
      <c r="C45" s="22">
        <v>0</v>
      </c>
      <c r="D45" s="22">
        <f>(COS(Wellpath!$L45) * COS(Wellpath!$O45) * COS(Wellpath!$O45) - COS(Wellpath!$L45) * SIN(Wellpath!$O45) * SIN(Wellpath!$O45) - TAN(Dip) * SIN(Wellpath!$L45) * COS(Wellpath!$O45)) / 2</f>
        <v>-0.48294487492130023</v>
      </c>
      <c r="E45" s="20">
        <f>Model!$W$19*((drdp!B45+drdp!K45)*'MSXY-TI3S'!$B45+(drdp!E45+drdp!N45)*'MSXY-TI3S'!$C45+(drdp!H45+drdp!Q45)*'MSXY-TI3S'!$D45)</f>
        <v>1.5619498854404568E-3</v>
      </c>
      <c r="F45" s="20">
        <f>Model!$W$19*((drdp!C45+drdp!L45)*'MSXY-TI3S'!$B45+(drdp!F45+drdp!O45)*'MSXY-TI3S'!$C45+(drdp!I45+drdp!R45)*'MSXY-TI3S'!$D45)</f>
        <v>-4.1852321042165505E-4</v>
      </c>
      <c r="G45" s="20">
        <f>Model!$W$19*((drdp!D45+drdp!M45)*'MSXY-TI3S'!$B45+(drdp!G45+drdp!P45)*'MSXY-TI3S'!$C45+(drdp!J45+drdp!S45)*'MSXY-TI3S'!$D45)</f>
        <v>0</v>
      </c>
      <c r="H45" s="18">
        <f>Model!$W$19*((drdp!B45)*'MSXY-TI3S'!$B45+(drdp!E45)*'MSXY-TI3S'!$C45+(drdp!H45)*'MSXY-TI3S'!$D45)</f>
        <v>7.8097494272022841E-4</v>
      </c>
      <c r="I45" s="18">
        <f>Model!$W$19*((drdp!C45)*'MSXY-TI3S'!$B45+(drdp!F45)*'MSXY-TI3S'!$C45+(drdp!I45)*'MSXY-TI3S'!$D45)</f>
        <v>-2.0926160521082753E-4</v>
      </c>
      <c r="J45" s="18">
        <f>Model!$W$19*((drdp!D45)*'MSXY-TI3S'!$B45+(drdp!G45)*'MSXY-TI3S'!$C45+(drdp!J45)*'MSXY-TI3S'!$D45)</f>
        <v>0</v>
      </c>
      <c r="K45" s="21">
        <f>SUM(E$3:E44)+H45</f>
        <v>1.5472352495416188E-3</v>
      </c>
      <c r="L45" s="21">
        <f>SUM(F$3:F44)+I45</f>
        <v>-4.1458043561564339E-4</v>
      </c>
      <c r="M45" s="21">
        <f>SUM(G$3:G44)+J45</f>
        <v>0</v>
      </c>
      <c r="N45" s="19">
        <f t="shared" si="1"/>
        <v>2.3939369174241154E-6</v>
      </c>
      <c r="O45" s="19">
        <f t="shared" si="1"/>
        <v>1.7187693759525662E-7</v>
      </c>
      <c r="P45" s="19">
        <f t="shared" si="1"/>
        <v>0</v>
      </c>
      <c r="Q45" s="19">
        <f t="shared" si="2"/>
        <v>-6.4145346375484302E-7</v>
      </c>
      <c r="R45" s="19">
        <f t="shared" si="3"/>
        <v>0</v>
      </c>
      <c r="S45" s="19">
        <f t="shared" si="4"/>
        <v>0</v>
      </c>
    </row>
    <row r="46" spans="1:19" x14ac:dyDescent="0.25">
      <c r="A46" s="26">
        <f>Wellpath!E46</f>
        <v>1290</v>
      </c>
      <c r="B46" s="22">
        <v>0</v>
      </c>
      <c r="C46" s="22">
        <v>0</v>
      </c>
      <c r="D46" s="22">
        <f>(COS(Wellpath!$L46) * COS(Wellpath!$O46) * COS(Wellpath!$O46) - COS(Wellpath!$L46) * SIN(Wellpath!$O46) * SIN(Wellpath!$O46) - TAN(Dip) * SIN(Wellpath!$L46) * COS(Wellpath!$O46)) / 2</f>
        <v>-0.49174447674641258</v>
      </c>
      <c r="E46" s="20">
        <f>Model!$W$19*((drdp!B46+drdp!K46)*'MSXY-TI3S'!$B46+(drdp!E46+drdp!N46)*'MSXY-TI3S'!$C46+(drdp!H46+drdp!Q46)*'MSXY-TI3S'!$D46)</f>
        <v>2.3831922162126044E-3</v>
      </c>
      <c r="F46" s="20">
        <f>Model!$W$19*((drdp!C46+drdp!L46)*'MSXY-TI3S'!$B46+(drdp!F46+drdp!O46)*'MSXY-TI3S'!$C46+(drdp!I46+drdp!R46)*'MSXY-TI3S'!$D46)</f>
        <v>-6.3857442974230472E-4</v>
      </c>
      <c r="G46" s="20">
        <f>Model!$W$19*((drdp!D46+drdp!M46)*'MSXY-TI3S'!$B46+(drdp!G46+drdp!P46)*'MSXY-TI3S'!$C46+(drdp!J46+drdp!S46)*'MSXY-TI3S'!$D46)</f>
        <v>0</v>
      </c>
      <c r="H46" s="18">
        <f>Model!$W$19*((drdp!B46)*'MSXY-TI3S'!$B46+(drdp!E46)*'MSXY-TI3S'!$C46+(drdp!H46)*'MSXY-TI3S'!$D46)</f>
        <v>1.1915961081063022E-3</v>
      </c>
      <c r="I46" s="18">
        <f>Model!$W$19*((drdp!C46)*'MSXY-TI3S'!$B46+(drdp!F46)*'MSXY-TI3S'!$C46+(drdp!I46)*'MSXY-TI3S'!$D46)</f>
        <v>-3.1928721487115236E-4</v>
      </c>
      <c r="J46" s="18">
        <f>Model!$W$19*((drdp!D46)*'MSXY-TI3S'!$B46+(drdp!G46)*'MSXY-TI3S'!$C46+(drdp!J46)*'MSXY-TI3S'!$D46)</f>
        <v>0</v>
      </c>
      <c r="K46" s="21">
        <f>SUM(E$3:E45)+H46</f>
        <v>3.5198063003681495E-3</v>
      </c>
      <c r="L46" s="21">
        <f>SUM(F$3:F45)+I46</f>
        <v>-9.4312925569762336E-4</v>
      </c>
      <c r="M46" s="21">
        <f>SUM(G$3:G45)+J46</f>
        <v>0</v>
      </c>
      <c r="N46" s="19">
        <f t="shared" si="1"/>
        <v>1.2389036392111321E-5</v>
      </c>
      <c r="O46" s="19">
        <f t="shared" si="1"/>
        <v>8.8949279295275306E-7</v>
      </c>
      <c r="P46" s="19">
        <f t="shared" si="1"/>
        <v>0</v>
      </c>
      <c r="Q46" s="19">
        <f t="shared" si="2"/>
        <v>-3.3196322962660181E-6</v>
      </c>
      <c r="R46" s="19">
        <f t="shared" si="3"/>
        <v>0</v>
      </c>
      <c r="S46" s="19">
        <f t="shared" si="4"/>
        <v>0</v>
      </c>
    </row>
    <row r="47" spans="1:19" x14ac:dyDescent="0.25">
      <c r="A47" s="26">
        <f>Wellpath!E47</f>
        <v>1320</v>
      </c>
      <c r="B47" s="22">
        <v>0</v>
      </c>
      <c r="C47" s="22">
        <v>0</v>
      </c>
      <c r="D47" s="22">
        <f>(COS(Wellpath!$L47) * COS(Wellpath!$O47) * COS(Wellpath!$O47) - COS(Wellpath!$L47) * SIN(Wellpath!$O47) * SIN(Wellpath!$O47) - TAN(Dip) * SIN(Wellpath!$L47) * COS(Wellpath!$O47)) / 2</f>
        <v>-0.49994496367403934</v>
      </c>
      <c r="E47" s="20">
        <f>Model!$W$19*((drdp!B47+drdp!K47)*'MSXY-TI3S'!$B47+(drdp!E47+drdp!N47)*'MSXY-TI3S'!$C47+(drdp!H47+drdp!Q47)*'MSXY-TI3S'!$D47)</f>
        <v>3.225986289053301E-3</v>
      </c>
      <c r="F47" s="20">
        <f>Model!$W$19*((drdp!C47+drdp!L47)*'MSXY-TI3S'!$B47+(drdp!F47+drdp!O47)*'MSXY-TI3S'!$C47+(drdp!I47+drdp!R47)*'MSXY-TI3S'!$D47)</f>
        <v>-8.6440042094570644E-4</v>
      </c>
      <c r="G47" s="20">
        <f>Model!$W$19*((drdp!D47+drdp!M47)*'MSXY-TI3S'!$B47+(drdp!G47+drdp!P47)*'MSXY-TI3S'!$C47+(drdp!J47+drdp!S47)*'MSXY-TI3S'!$D47)</f>
        <v>0</v>
      </c>
      <c r="H47" s="18">
        <f>Model!$W$19*((drdp!B47)*'MSXY-TI3S'!$B47+(drdp!E47)*'MSXY-TI3S'!$C47+(drdp!H47)*'MSXY-TI3S'!$D47)</f>
        <v>1.6129931445266505E-3</v>
      </c>
      <c r="I47" s="18">
        <f>Model!$W$19*((drdp!C47)*'MSXY-TI3S'!$B47+(drdp!F47)*'MSXY-TI3S'!$C47+(drdp!I47)*'MSXY-TI3S'!$D47)</f>
        <v>-4.3220021047285322E-4</v>
      </c>
      <c r="J47" s="18">
        <f>Model!$W$19*((drdp!D47)*'MSXY-TI3S'!$B47+(drdp!G47)*'MSXY-TI3S'!$C47+(drdp!J47)*'MSXY-TI3S'!$D47)</f>
        <v>0</v>
      </c>
      <c r="K47" s="21">
        <f>SUM(E$3:E46)+H47</f>
        <v>6.3243955530011024E-3</v>
      </c>
      <c r="L47" s="21">
        <f>SUM(F$3:F46)+I47</f>
        <v>-1.6946166810416288E-3</v>
      </c>
      <c r="M47" s="21">
        <f>SUM(G$3:G46)+J47</f>
        <v>0</v>
      </c>
      <c r="N47" s="19">
        <f t="shared" si="1"/>
        <v>3.9997979110820121E-5</v>
      </c>
      <c r="O47" s="19">
        <f t="shared" si="1"/>
        <v>2.8717256956645457E-6</v>
      </c>
      <c r="P47" s="19">
        <f t="shared" si="1"/>
        <v>0</v>
      </c>
      <c r="Q47" s="19">
        <f t="shared" si="2"/>
        <v>-1.0717426201621165E-5</v>
      </c>
      <c r="R47" s="19">
        <f t="shared" si="3"/>
        <v>0</v>
      </c>
      <c r="S47" s="19">
        <f t="shared" si="4"/>
        <v>0</v>
      </c>
    </row>
    <row r="48" spans="1:19" x14ac:dyDescent="0.25">
      <c r="A48" s="26">
        <f>Wellpath!E48</f>
        <v>1350</v>
      </c>
      <c r="B48" s="22">
        <v>0</v>
      </c>
      <c r="C48" s="22">
        <v>0</v>
      </c>
      <c r="D48" s="22">
        <f>(COS(Wellpath!$L48) * COS(Wellpath!$O48) * COS(Wellpath!$O48) - COS(Wellpath!$L48) * SIN(Wellpath!$O48) * SIN(Wellpath!$O48) - TAN(Dip) * SIN(Wellpath!$L48) * COS(Wellpath!$O48)) / 2</f>
        <v>-0.50753634467404718</v>
      </c>
      <c r="E48" s="20">
        <f>Model!$W$19*((drdp!B48+drdp!K48)*'MSXY-TI3S'!$B48+(drdp!E48+drdp!N48)*'MSXY-TI3S'!$C48+(drdp!H48+drdp!Q48)*'MSXY-TI3S'!$D48)</f>
        <v>4.0862260959570297E-3</v>
      </c>
      <c r="F48" s="20">
        <f>Model!$W$19*((drdp!C48+drdp!L48)*'MSXY-TI3S'!$B48+(drdp!F48+drdp!O48)*'MSXY-TI3S'!$C48+(drdp!I48+drdp!R48)*'MSXY-TI3S'!$D48)</f>
        <v>-1.0949009825026654E-3</v>
      </c>
      <c r="G48" s="20">
        <f>Model!$W$19*((drdp!D48+drdp!M48)*'MSXY-TI3S'!$B48+(drdp!G48+drdp!P48)*'MSXY-TI3S'!$C48+(drdp!J48+drdp!S48)*'MSXY-TI3S'!$D48)</f>
        <v>0</v>
      </c>
      <c r="H48" s="18">
        <f>Model!$W$19*((drdp!B48)*'MSXY-TI3S'!$B48+(drdp!E48)*'MSXY-TI3S'!$C48+(drdp!H48)*'MSXY-TI3S'!$D48)</f>
        <v>2.0431130479785149E-3</v>
      </c>
      <c r="I48" s="18">
        <f>Model!$W$19*((drdp!C48)*'MSXY-TI3S'!$B48+(drdp!F48)*'MSXY-TI3S'!$C48+(drdp!I48)*'MSXY-TI3S'!$D48)</f>
        <v>-5.4745049125133269E-4</v>
      </c>
      <c r="J48" s="18">
        <f>Model!$W$19*((drdp!D48)*'MSXY-TI3S'!$B48+(drdp!G48)*'MSXY-TI3S'!$C48+(drdp!J48)*'MSXY-TI3S'!$D48)</f>
        <v>0</v>
      </c>
      <c r="K48" s="21">
        <f>SUM(E$3:E47)+H48</f>
        <v>9.9805017455062671E-3</v>
      </c>
      <c r="L48" s="21">
        <f>SUM(F$3:F47)+I48</f>
        <v>-2.6742673827658148E-3</v>
      </c>
      <c r="M48" s="21">
        <f>SUM(G$3:G47)+J48</f>
        <v>0</v>
      </c>
      <c r="N48" s="19">
        <f t="shared" si="1"/>
        <v>9.9610415092053642E-5</v>
      </c>
      <c r="O48" s="19">
        <f t="shared" si="1"/>
        <v>7.1517060345251216E-6</v>
      </c>
      <c r="P48" s="19">
        <f t="shared" si="1"/>
        <v>0</v>
      </c>
      <c r="Q48" s="19">
        <f t="shared" si="2"/>
        <v>-2.6690530281644693E-5</v>
      </c>
      <c r="R48" s="19">
        <f t="shared" si="3"/>
        <v>0</v>
      </c>
      <c r="S48" s="19">
        <f t="shared" si="4"/>
        <v>0</v>
      </c>
    </row>
    <row r="49" spans="1:19" x14ac:dyDescent="0.25">
      <c r="A49" s="26">
        <f>Wellpath!E49</f>
        <v>1380</v>
      </c>
      <c r="B49" s="22">
        <v>0</v>
      </c>
      <c r="C49" s="22">
        <v>0</v>
      </c>
      <c r="D49" s="22">
        <f>(COS(Wellpath!$L49) * COS(Wellpath!$O49) * COS(Wellpath!$O49) - COS(Wellpath!$L49) * SIN(Wellpath!$O49) * SIN(Wellpath!$O49) - TAN(Dip) * SIN(Wellpath!$L49) * COS(Wellpath!$O49)) / 2</f>
        <v>-0.51450937081805048</v>
      </c>
      <c r="E49" s="20">
        <f>Model!$W$19*((drdp!B49+drdp!K49)*'MSXY-TI3S'!$B49+(drdp!E49+drdp!N49)*'MSXY-TI3S'!$C49+(drdp!H49+drdp!Q49)*'MSXY-TI3S'!$D49)</f>
        <v>4.9597206350555645E-3</v>
      </c>
      <c r="F49" s="20">
        <f>Model!$W$19*((drdp!C49+drdp!L49)*'MSXY-TI3S'!$B49+(drdp!F49+drdp!O49)*'MSXY-TI3S'!$C49+(drdp!I49+drdp!R49)*'MSXY-TI3S'!$D49)</f>
        <v>-1.3289531388471134E-3</v>
      </c>
      <c r="G49" s="20">
        <f>Model!$W$19*((drdp!D49+drdp!M49)*'MSXY-TI3S'!$B49+(drdp!G49+drdp!P49)*'MSXY-TI3S'!$C49+(drdp!J49+drdp!S49)*'MSXY-TI3S'!$D49)</f>
        <v>0</v>
      </c>
      <c r="H49" s="18">
        <f>Model!$W$19*((drdp!B49)*'MSXY-TI3S'!$B49+(drdp!E49)*'MSXY-TI3S'!$C49+(drdp!H49)*'MSXY-TI3S'!$D49)</f>
        <v>2.4798603175277822E-3</v>
      </c>
      <c r="I49" s="18">
        <f>Model!$W$19*((drdp!C49)*'MSXY-TI3S'!$B49+(drdp!F49)*'MSXY-TI3S'!$C49+(drdp!I49)*'MSXY-TI3S'!$D49)</f>
        <v>-6.644765694235567E-4</v>
      </c>
      <c r="J49" s="18">
        <f>Model!$W$19*((drdp!D49)*'MSXY-TI3S'!$B49+(drdp!G49)*'MSXY-TI3S'!$C49+(drdp!J49)*'MSXY-TI3S'!$D49)</f>
        <v>0</v>
      </c>
      <c r="K49" s="21">
        <f>SUM(E$3:E48)+H49</f>
        <v>1.4503475111012566E-2</v>
      </c>
      <c r="L49" s="21">
        <f>SUM(F$3:F48)+I49</f>
        <v>-3.8861944434407042E-3</v>
      </c>
      <c r="M49" s="21">
        <f>SUM(G$3:G48)+J49</f>
        <v>0</v>
      </c>
      <c r="N49" s="19">
        <f t="shared" si="1"/>
        <v>2.1035079029576095E-4</v>
      </c>
      <c r="O49" s="19">
        <f t="shared" si="1"/>
        <v>1.5102507252229406E-5</v>
      </c>
      <c r="P49" s="19">
        <f t="shared" si="1"/>
        <v>0</v>
      </c>
      <c r="Q49" s="19">
        <f t="shared" si="2"/>
        <v>-5.6363324386997585E-5</v>
      </c>
      <c r="R49" s="19">
        <f t="shared" si="3"/>
        <v>0</v>
      </c>
      <c r="S49" s="19">
        <f t="shared" si="4"/>
        <v>0</v>
      </c>
    </row>
    <row r="50" spans="1:19" x14ac:dyDescent="0.25">
      <c r="A50" s="26">
        <f>Wellpath!E50</f>
        <v>1410</v>
      </c>
      <c r="B50" s="22">
        <v>0</v>
      </c>
      <c r="C50" s="22">
        <v>0</v>
      </c>
      <c r="D50" s="22">
        <f>(COS(Wellpath!$L50) * COS(Wellpath!$O50) * COS(Wellpath!$O50) - COS(Wellpath!$L50) * SIN(Wellpath!$O50) * SIN(Wellpath!$O50) - TAN(Dip) * SIN(Wellpath!$L50) * COS(Wellpath!$O50)) / 2</f>
        <v>-0.52085554654780486</v>
      </c>
      <c r="E50" s="20">
        <f>Model!$W$19*((drdp!B50+drdp!K50)*'MSXY-TI3S'!$B50+(drdp!E50+drdp!N50)*'MSXY-TI3S'!$C50+(drdp!H50+drdp!Q50)*'MSXY-TI3S'!$D50)</f>
        <v>5.8422143287577728E-3</v>
      </c>
      <c r="F50" s="20">
        <f>Model!$W$19*((drdp!C50+drdp!L50)*'MSXY-TI3S'!$B50+(drdp!F50+drdp!O50)*'MSXY-TI3S'!$C50+(drdp!I50+drdp!R50)*'MSXY-TI3S'!$D50)</f>
        <v>-1.5654166114001786E-3</v>
      </c>
      <c r="G50" s="20">
        <f>Model!$W$19*((drdp!D50+drdp!M50)*'MSXY-TI3S'!$B50+(drdp!G50+drdp!P50)*'MSXY-TI3S'!$C50+(drdp!J50+drdp!S50)*'MSXY-TI3S'!$D50)</f>
        <v>0</v>
      </c>
      <c r="H50" s="18">
        <f>Model!$W$19*((drdp!B50)*'MSXY-TI3S'!$B50+(drdp!E50)*'MSXY-TI3S'!$C50+(drdp!H50)*'MSXY-TI3S'!$D50)</f>
        <v>2.9211071643788864E-3</v>
      </c>
      <c r="I50" s="18">
        <f>Model!$W$19*((drdp!C50)*'MSXY-TI3S'!$B50+(drdp!F50)*'MSXY-TI3S'!$C50+(drdp!I50)*'MSXY-TI3S'!$D50)</f>
        <v>-7.8270830570008928E-4</v>
      </c>
      <c r="J50" s="18">
        <f>Model!$W$19*((drdp!D50)*'MSXY-TI3S'!$B50+(drdp!G50)*'MSXY-TI3S'!$C50+(drdp!J50)*'MSXY-TI3S'!$D50)</f>
        <v>0</v>
      </c>
      <c r="K50" s="21">
        <f>SUM(E$3:E49)+H50</f>
        <v>1.9904442592919236E-2</v>
      </c>
      <c r="L50" s="21">
        <f>SUM(F$3:F49)+I50</f>
        <v>-5.3333793185643503E-3</v>
      </c>
      <c r="M50" s="21">
        <f>SUM(G$3:G49)+J50</f>
        <v>0</v>
      </c>
      <c r="N50" s="19">
        <f t="shared" si="1"/>
        <v>3.9618683493481744E-4</v>
      </c>
      <c r="O50" s="19">
        <f t="shared" si="1"/>
        <v>2.8444934955689933E-5</v>
      </c>
      <c r="P50" s="19">
        <f t="shared" si="1"/>
        <v>0</v>
      </c>
      <c r="Q50" s="19">
        <f t="shared" si="2"/>
        <v>-1.0615794247262683E-4</v>
      </c>
      <c r="R50" s="19">
        <f t="shared" si="3"/>
        <v>0</v>
      </c>
      <c r="S50" s="19">
        <f t="shared" si="4"/>
        <v>0</v>
      </c>
    </row>
    <row r="51" spans="1:19" x14ac:dyDescent="0.25">
      <c r="A51" s="26">
        <f>Wellpath!E51</f>
        <v>1440</v>
      </c>
      <c r="B51" s="22">
        <v>0</v>
      </c>
      <c r="C51" s="22">
        <v>0</v>
      </c>
      <c r="D51" s="22">
        <f>(COS(Wellpath!$L51) * COS(Wellpath!$O51) * COS(Wellpath!$O51) - COS(Wellpath!$L51) * SIN(Wellpath!$O51) * SIN(Wellpath!$O51) - TAN(Dip) * SIN(Wellpath!$L51) * COS(Wellpath!$O51)) / 2</f>
        <v>-0.52656714002573712</v>
      </c>
      <c r="E51" s="20">
        <f>Model!$W$19*((drdp!B51+drdp!K51)*'MSXY-TI3S'!$B51+(drdp!E51+drdp!N51)*'MSXY-TI3S'!$C51+(drdp!H51+drdp!Q51)*'MSXY-TI3S'!$D51)</f>
        <v>6.7294077564958969E-3</v>
      </c>
      <c r="F51" s="20">
        <f>Model!$W$19*((drdp!C51+drdp!L51)*'MSXY-TI3S'!$B51+(drdp!F51+drdp!O51)*'MSXY-TI3S'!$C51+(drdp!I51+drdp!R51)*'MSXY-TI3S'!$D51)</f>
        <v>-1.8031393738928085E-3</v>
      </c>
      <c r="G51" s="20">
        <f>Model!$W$19*((drdp!D51+drdp!M51)*'MSXY-TI3S'!$B51+(drdp!G51+drdp!P51)*'MSXY-TI3S'!$C51+(drdp!J51+drdp!S51)*'MSXY-TI3S'!$D51)</f>
        <v>0</v>
      </c>
      <c r="H51" s="18">
        <f>Model!$W$19*((drdp!B51)*'MSXY-TI3S'!$B51+(drdp!E51)*'MSXY-TI3S'!$C51+(drdp!H51)*'MSXY-TI3S'!$D51)</f>
        <v>3.3647038782479485E-3</v>
      </c>
      <c r="I51" s="18">
        <f>Model!$W$19*((drdp!C51)*'MSXY-TI3S'!$B51+(drdp!F51)*'MSXY-TI3S'!$C51+(drdp!I51)*'MSXY-TI3S'!$D51)</f>
        <v>-9.0156968694640423E-4</v>
      </c>
      <c r="J51" s="18">
        <f>Model!$W$19*((drdp!D51)*'MSXY-TI3S'!$B51+(drdp!G51)*'MSXY-TI3S'!$C51+(drdp!J51)*'MSXY-TI3S'!$D51)</f>
        <v>0</v>
      </c>
      <c r="K51" s="21">
        <f>SUM(E$3:E50)+H51</f>
        <v>2.6190253635546071E-2</v>
      </c>
      <c r="L51" s="21">
        <f>SUM(F$3:F50)+I51</f>
        <v>-7.0176573112108436E-3</v>
      </c>
      <c r="M51" s="21">
        <f>SUM(G$3:G50)+J51</f>
        <v>0</v>
      </c>
      <c r="N51" s="19">
        <f t="shared" si="1"/>
        <v>6.8592938549423413E-4</v>
      </c>
      <c r="O51" s="19">
        <f t="shared" si="1"/>
        <v>4.9247514137591006E-5</v>
      </c>
      <c r="P51" s="19">
        <f t="shared" si="1"/>
        <v>0</v>
      </c>
      <c r="Q51" s="19">
        <f t="shared" si="2"/>
        <v>-1.8379422490795625E-4</v>
      </c>
      <c r="R51" s="19">
        <f t="shared" si="3"/>
        <v>0</v>
      </c>
      <c r="S51" s="19">
        <f t="shared" si="4"/>
        <v>0</v>
      </c>
    </row>
    <row r="52" spans="1:19" x14ac:dyDescent="0.25">
      <c r="A52" s="26">
        <f>Wellpath!E52</f>
        <v>1470</v>
      </c>
      <c r="B52" s="22">
        <v>0</v>
      </c>
      <c r="C52" s="22">
        <v>0</v>
      </c>
      <c r="D52" s="22">
        <f>(COS(Wellpath!$L52) * COS(Wellpath!$O52) * COS(Wellpath!$O52) - COS(Wellpath!$L52) * SIN(Wellpath!$O52) * SIN(Wellpath!$O52) - TAN(Dip) * SIN(Wellpath!$L52) * COS(Wellpath!$O52)) / 2</f>
        <v>-0.53163719255499797</v>
      </c>
      <c r="E52" s="20">
        <f>Model!$W$19*((drdp!B52+drdp!K52)*'MSXY-TI3S'!$B52+(drdp!E52+drdp!N52)*'MSXY-TI3S'!$C52+(drdp!H52+drdp!Q52)*'MSXY-TI3S'!$D52)</f>
        <v>7.6169786010703705E-3</v>
      </c>
      <c r="F52" s="20">
        <f>Model!$W$19*((drdp!C52+drdp!L52)*'MSXY-TI3S'!$B52+(drdp!F52+drdp!O52)*'MSXY-TI3S'!$C52+(drdp!I52+drdp!R52)*'MSXY-TI3S'!$D52)</f>
        <v>-2.0409632649219483E-3</v>
      </c>
      <c r="G52" s="20">
        <f>Model!$W$19*((drdp!D52+drdp!M52)*'MSXY-TI3S'!$B52+(drdp!G52+drdp!P52)*'MSXY-TI3S'!$C52+(drdp!J52+drdp!S52)*'MSXY-TI3S'!$D52)</f>
        <v>0</v>
      </c>
      <c r="H52" s="18">
        <f>Model!$W$19*((drdp!B52)*'MSXY-TI3S'!$B52+(drdp!E52)*'MSXY-TI3S'!$C52+(drdp!H52)*'MSXY-TI3S'!$D52)</f>
        <v>3.8084893005351853E-3</v>
      </c>
      <c r="I52" s="18">
        <f>Model!$W$19*((drdp!C52)*'MSXY-TI3S'!$B52+(drdp!F52)*'MSXY-TI3S'!$C52+(drdp!I52)*'MSXY-TI3S'!$D52)</f>
        <v>-1.0204816324609742E-3</v>
      </c>
      <c r="J52" s="18">
        <f>Model!$W$19*((drdp!D52)*'MSXY-TI3S'!$B52+(drdp!G52)*'MSXY-TI3S'!$C52+(drdp!J52)*'MSXY-TI3S'!$D52)</f>
        <v>0</v>
      </c>
      <c r="K52" s="21">
        <f>SUM(E$3:E51)+H52</f>
        <v>3.3363446814329206E-2</v>
      </c>
      <c r="L52" s="21">
        <f>SUM(F$3:F51)+I52</f>
        <v>-8.9397086306182219E-3</v>
      </c>
      <c r="M52" s="21">
        <f>SUM(G$3:G51)+J52</f>
        <v>0</v>
      </c>
      <c r="N52" s="19">
        <f t="shared" si="1"/>
        <v>1.1131195833325737E-3</v>
      </c>
      <c r="O52" s="19">
        <f t="shared" si="1"/>
        <v>7.9918390400349922E-5</v>
      </c>
      <c r="P52" s="19">
        <f t="shared" si="1"/>
        <v>0</v>
      </c>
      <c r="Q52" s="19">
        <f t="shared" si="2"/>
        <v>-2.9825949343323084E-4</v>
      </c>
      <c r="R52" s="19">
        <f t="shared" si="3"/>
        <v>0</v>
      </c>
      <c r="S52" s="19">
        <f t="shared" si="4"/>
        <v>0</v>
      </c>
    </row>
    <row r="53" spans="1:19" x14ac:dyDescent="0.25">
      <c r="A53" s="26">
        <f>Wellpath!E53</f>
        <v>1500</v>
      </c>
      <c r="B53" s="22">
        <v>0</v>
      </c>
      <c r="C53" s="22">
        <v>0</v>
      </c>
      <c r="D53" s="22">
        <f>(COS(Wellpath!$L53) * COS(Wellpath!$O53) * COS(Wellpath!$O53) - COS(Wellpath!$L53) * SIN(Wellpath!$O53) * SIN(Wellpath!$O53) - TAN(Dip) * SIN(Wellpath!$L53) * COS(Wellpath!$O53)) / 2</f>
        <v>-0.53605952705756221</v>
      </c>
      <c r="E53" s="20">
        <f>Model!$W$19*((drdp!B53+drdp!K53)*'MSXY-TI3S'!$B53+(drdp!E53+drdp!N53)*'MSXY-TI3S'!$C53+(drdp!H53+drdp!Q53)*'MSXY-TI3S'!$D53)</f>
        <v>8.5006027065447336E-3</v>
      </c>
      <c r="F53" s="20">
        <f>Model!$W$19*((drdp!C53+drdp!L53)*'MSXY-TI3S'!$B53+(drdp!F53+drdp!O53)*'MSXY-TI3S'!$C53+(drdp!I53+drdp!R53)*'MSXY-TI3S'!$D53)</f>
        <v>-2.2777296303964772E-3</v>
      </c>
      <c r="G53" s="20">
        <f>Model!$W$19*((drdp!D53+drdp!M53)*'MSXY-TI3S'!$B53+(drdp!G53+drdp!P53)*'MSXY-TI3S'!$C53+(drdp!J53+drdp!S53)*'MSXY-TI3S'!$D53)</f>
        <v>0</v>
      </c>
      <c r="H53" s="18">
        <f>Model!$W$19*((drdp!B53)*'MSXY-TI3S'!$B53+(drdp!E53)*'MSXY-TI3S'!$C53+(drdp!H53)*'MSXY-TI3S'!$D53)</f>
        <v>4.2503013532723668E-3</v>
      </c>
      <c r="I53" s="18">
        <f>Model!$W$19*((drdp!C53)*'MSXY-TI3S'!$B53+(drdp!F53)*'MSXY-TI3S'!$C53+(drdp!I53)*'MSXY-TI3S'!$D53)</f>
        <v>-1.1388648151982386E-3</v>
      </c>
      <c r="J53" s="18">
        <f>Model!$W$19*((drdp!D53)*'MSXY-TI3S'!$B53+(drdp!G53)*'MSXY-TI3S'!$C53+(drdp!J53)*'MSXY-TI3S'!$D53)</f>
        <v>0</v>
      </c>
      <c r="K53" s="21">
        <f>SUM(E$3:E52)+H53</f>
        <v>4.1422237468136752E-2</v>
      </c>
      <c r="L53" s="21">
        <f>SUM(F$3:F52)+I53</f>
        <v>-1.1099055078277435E-2</v>
      </c>
      <c r="M53" s="21">
        <f>SUM(G$3:G52)+J53</f>
        <v>0</v>
      </c>
      <c r="N53" s="19">
        <f t="shared" si="1"/>
        <v>1.7158017568667122E-3</v>
      </c>
      <c r="O53" s="19">
        <f t="shared" si="1"/>
        <v>1.2318902363063611E-4</v>
      </c>
      <c r="P53" s="19">
        <f t="shared" si="1"/>
        <v>0</v>
      </c>
      <c r="Q53" s="19">
        <f t="shared" si="2"/>
        <v>-4.5974769512433704E-4</v>
      </c>
      <c r="R53" s="19">
        <f t="shared" si="3"/>
        <v>0</v>
      </c>
      <c r="S53" s="19">
        <f t="shared" si="4"/>
        <v>0</v>
      </c>
    </row>
    <row r="54" spans="1:19" x14ac:dyDescent="0.25">
      <c r="A54" s="26">
        <f>Wellpath!E54</f>
        <v>1530</v>
      </c>
      <c r="B54" s="22">
        <v>0</v>
      </c>
      <c r="C54" s="22">
        <v>0</v>
      </c>
      <c r="D54" s="22">
        <f>(COS(Wellpath!$L54) * COS(Wellpath!$O54) * COS(Wellpath!$O54) - COS(Wellpath!$L54) * SIN(Wellpath!$O54) * SIN(Wellpath!$O54) - TAN(Dip) * SIN(Wellpath!$L54) * COS(Wellpath!$O54)) / 2</f>
        <v>-0.53982875560004684</v>
      </c>
      <c r="E54" s="20">
        <f>Model!$W$19*((drdp!B54+drdp!K54)*'MSXY-TI3S'!$B54+(drdp!E54+drdp!N54)*'MSXY-TI3S'!$C54+(drdp!H54+drdp!Q54)*'MSXY-TI3S'!$D54)</f>
        <v>9.3759751450986986E-3</v>
      </c>
      <c r="F54" s="20">
        <f>Model!$W$19*((drdp!C54+drdp!L54)*'MSXY-TI3S'!$B54+(drdp!F54+drdp!O54)*'MSXY-TI3S'!$C54+(drdp!I54+drdp!R54)*'MSXY-TI3S'!$D54)</f>
        <v>-2.512284968383475E-3</v>
      </c>
      <c r="G54" s="20">
        <f>Model!$W$19*((drdp!D54+drdp!M54)*'MSXY-TI3S'!$B54+(drdp!G54+drdp!P54)*'MSXY-TI3S'!$C54+(drdp!J54+drdp!S54)*'MSXY-TI3S'!$D54)</f>
        <v>0</v>
      </c>
      <c r="H54" s="18">
        <f>Model!$W$19*((drdp!B54)*'MSXY-TI3S'!$B54+(drdp!E54)*'MSXY-TI3S'!$C54+(drdp!H54)*'MSXY-TI3S'!$D54)</f>
        <v>4.6879875725493493E-3</v>
      </c>
      <c r="I54" s="18">
        <f>Model!$W$19*((drdp!C54)*'MSXY-TI3S'!$B54+(drdp!F54)*'MSXY-TI3S'!$C54+(drdp!I54)*'MSXY-TI3S'!$D54)</f>
        <v>-1.2561424841917375E-3</v>
      </c>
      <c r="J54" s="18">
        <f>Model!$W$19*((drdp!D54)*'MSXY-TI3S'!$B54+(drdp!G54)*'MSXY-TI3S'!$C54+(drdp!J54)*'MSXY-TI3S'!$D54)</f>
        <v>0</v>
      </c>
      <c r="K54" s="21">
        <f>SUM(E$3:E53)+H54</f>
        <v>5.0360526393958466E-2</v>
      </c>
      <c r="L54" s="21">
        <f>SUM(F$3:F53)+I54</f>
        <v>-1.3494062377667411E-2</v>
      </c>
      <c r="M54" s="21">
        <f>SUM(G$3:G53)+J54</f>
        <v>0</v>
      </c>
      <c r="N54" s="19">
        <f t="shared" si="1"/>
        <v>2.5361826186765871E-3</v>
      </c>
      <c r="O54" s="19">
        <f t="shared" si="1"/>
        <v>1.8208971945237904E-4</v>
      </c>
      <c r="P54" s="19">
        <f t="shared" si="1"/>
        <v>0</v>
      </c>
      <c r="Q54" s="19">
        <f t="shared" si="2"/>
        <v>-6.7956808453224153E-4</v>
      </c>
      <c r="R54" s="19">
        <f t="shared" si="3"/>
        <v>0</v>
      </c>
      <c r="S54" s="19">
        <f t="shared" si="4"/>
        <v>0</v>
      </c>
    </row>
    <row r="55" spans="1:19" x14ac:dyDescent="0.25">
      <c r="A55" s="26">
        <f>Wellpath!E55</f>
        <v>1560</v>
      </c>
      <c r="B55" s="22">
        <v>0</v>
      </c>
      <c r="C55" s="22">
        <v>0</v>
      </c>
      <c r="D55" s="22">
        <f>(COS(Wellpath!$L55) * COS(Wellpath!$O55) * COS(Wellpath!$O55) - COS(Wellpath!$L55) * SIN(Wellpath!$O55) * SIN(Wellpath!$O55) - TAN(Dip) * SIN(Wellpath!$L55) * COS(Wellpath!$O55)) / 2</f>
        <v>-0.54294028595807808</v>
      </c>
      <c r="E55" s="20">
        <f>Model!$W$19*((drdp!B55+drdp!K55)*'MSXY-TI3S'!$B55+(drdp!E55+drdp!N55)*'MSXY-TI3S'!$C55+(drdp!H55+drdp!Q55)*'MSXY-TI3S'!$D55)</f>
        <v>1.0238831190203765E-2</v>
      </c>
      <c r="F55" s="20">
        <f>Model!$W$19*((drdp!C55+drdp!L55)*'MSXY-TI3S'!$B55+(drdp!F55+drdp!O55)*'MSXY-TI3S'!$C55+(drdp!I55+drdp!R55)*'MSXY-TI3S'!$D55)</f>
        <v>-2.7434865488536898E-3</v>
      </c>
      <c r="G55" s="20">
        <f>Model!$W$19*((drdp!D55+drdp!M55)*'MSXY-TI3S'!$B55+(drdp!G55+drdp!P55)*'MSXY-TI3S'!$C55+(drdp!J55+drdp!S55)*'MSXY-TI3S'!$D55)</f>
        <v>0</v>
      </c>
      <c r="H55" s="18">
        <f>Model!$W$19*((drdp!B55)*'MSXY-TI3S'!$B55+(drdp!E55)*'MSXY-TI3S'!$C55+(drdp!H55)*'MSXY-TI3S'!$D55)</f>
        <v>5.1194155951018823E-3</v>
      </c>
      <c r="I55" s="18">
        <f>Model!$W$19*((drdp!C55)*'MSXY-TI3S'!$B55+(drdp!F55)*'MSXY-TI3S'!$C55+(drdp!I55)*'MSXY-TI3S'!$D55)</f>
        <v>-1.3717432744268449E-3</v>
      </c>
      <c r="J55" s="18">
        <f>Model!$W$19*((drdp!D55)*'MSXY-TI3S'!$B55+(drdp!G55)*'MSXY-TI3S'!$C55+(drdp!J55)*'MSXY-TI3S'!$D55)</f>
        <v>0</v>
      </c>
      <c r="K55" s="21">
        <f>SUM(E$3:E54)+H55</f>
        <v>6.0167929561609698E-2</v>
      </c>
      <c r="L55" s="21">
        <f>SUM(F$3:F54)+I55</f>
        <v>-1.6121948136285993E-2</v>
      </c>
      <c r="M55" s="21">
        <f>SUM(G$3:G54)+J55</f>
        <v>0</v>
      </c>
      <c r="N55" s="19">
        <f t="shared" si="1"/>
        <v>3.6201797477308263E-3</v>
      </c>
      <c r="O55" s="19">
        <f t="shared" si="1"/>
        <v>2.5991721170909543E-4</v>
      </c>
      <c r="P55" s="19">
        <f t="shared" si="1"/>
        <v>0</v>
      </c>
      <c r="Q55" s="19">
        <f t="shared" si="2"/>
        <v>-9.700242398599804E-4</v>
      </c>
      <c r="R55" s="19">
        <f t="shared" si="3"/>
        <v>0</v>
      </c>
      <c r="S55" s="19">
        <f t="shared" si="4"/>
        <v>0</v>
      </c>
    </row>
    <row r="56" spans="1:19" x14ac:dyDescent="0.25">
      <c r="A56" s="26">
        <f>Wellpath!E56</f>
        <v>1590</v>
      </c>
      <c r="B56" s="22">
        <v>0</v>
      </c>
      <c r="C56" s="22">
        <v>0</v>
      </c>
      <c r="D56" s="22">
        <f>(COS(Wellpath!$L56) * COS(Wellpath!$O56) * COS(Wellpath!$O56) - COS(Wellpath!$L56) * SIN(Wellpath!$O56) * SIN(Wellpath!$O56) - TAN(Dip) * SIN(Wellpath!$L56) * COS(Wellpath!$O56)) / 2</f>
        <v>-0.54539032721120906</v>
      </c>
      <c r="E56" s="20">
        <f>Model!$W$19*((drdp!B56+drdp!K56)*'MSXY-TI3S'!$B56+(drdp!E56+drdp!N56)*'MSXY-TI3S'!$C56+(drdp!H56+drdp!Q56)*'MSXY-TI3S'!$D56)</f>
        <v>1.1084967093942162E-2</v>
      </c>
      <c r="F56" s="20">
        <f>Model!$W$19*((drdp!C56+drdp!L56)*'MSXY-TI3S'!$B56+(drdp!F56+drdp!O56)*'MSXY-TI3S'!$C56+(drdp!I56+drdp!R56)*'MSXY-TI3S'!$D56)</f>
        <v>-2.9702079809473714E-3</v>
      </c>
      <c r="G56" s="20">
        <f>Model!$W$19*((drdp!D56+drdp!M56)*'MSXY-TI3S'!$B56+(drdp!G56+drdp!P56)*'MSXY-TI3S'!$C56+(drdp!J56+drdp!S56)*'MSXY-TI3S'!$D56)</f>
        <v>0</v>
      </c>
      <c r="H56" s="18">
        <f>Model!$W$19*((drdp!B56)*'MSXY-TI3S'!$B56+(drdp!E56)*'MSXY-TI3S'!$C56+(drdp!H56)*'MSXY-TI3S'!$D56)</f>
        <v>5.5424835469710812E-3</v>
      </c>
      <c r="I56" s="18">
        <f>Model!$W$19*((drdp!C56)*'MSXY-TI3S'!$B56+(drdp!F56)*'MSXY-TI3S'!$C56+(drdp!I56)*'MSXY-TI3S'!$D56)</f>
        <v>-1.4851039904736857E-3</v>
      </c>
      <c r="J56" s="18">
        <f>Model!$W$19*((drdp!D56)*'MSXY-TI3S'!$B56+(drdp!G56)*'MSXY-TI3S'!$C56+(drdp!J56)*'MSXY-TI3S'!$D56)</f>
        <v>0</v>
      </c>
      <c r="K56" s="21">
        <f>SUM(E$3:E55)+H56</f>
        <v>7.0829828703682665E-2</v>
      </c>
      <c r="L56" s="21">
        <f>SUM(F$3:F55)+I56</f>
        <v>-1.8978795401186525E-2</v>
      </c>
      <c r="M56" s="21">
        <f>SUM(G$3:G55)+J56</f>
        <v>0</v>
      </c>
      <c r="N56" s="19">
        <f t="shared" si="1"/>
        <v>5.016864634193029E-3</v>
      </c>
      <c r="O56" s="19">
        <f t="shared" si="1"/>
        <v>3.6019467488009879E-4</v>
      </c>
      <c r="P56" s="19">
        <f t="shared" si="1"/>
        <v>0</v>
      </c>
      <c r="Q56" s="19">
        <f t="shared" si="2"/>
        <v>-1.3442648272682818E-3</v>
      </c>
      <c r="R56" s="19">
        <f t="shared" si="3"/>
        <v>0</v>
      </c>
      <c r="S56" s="19">
        <f t="shared" si="4"/>
        <v>0</v>
      </c>
    </row>
    <row r="57" spans="1:19" x14ac:dyDescent="0.25">
      <c r="A57" s="26">
        <f>Wellpath!E57</f>
        <v>1620</v>
      </c>
      <c r="B57" s="22">
        <v>0</v>
      </c>
      <c r="C57" s="22">
        <v>0</v>
      </c>
      <c r="D57" s="22">
        <f>(COS(Wellpath!$L57) * COS(Wellpath!$O57) * COS(Wellpath!$O57) - COS(Wellpath!$L57) * SIN(Wellpath!$O57) * SIN(Wellpath!$O57) - TAN(Dip) * SIN(Wellpath!$L57) * COS(Wellpath!$O57)) / 2</f>
        <v>-0.54717589436157288</v>
      </c>
      <c r="E57" s="20">
        <f>Model!$W$19*((drdp!B57+drdp!K57)*'MSXY-TI3S'!$B57+(drdp!E57+drdp!N57)*'MSXY-TI3S'!$C57+(drdp!H57+drdp!Q57)*'MSXY-TI3S'!$D57)</f>
        <v>1.1910260567244162E-2</v>
      </c>
      <c r="F57" s="20">
        <f>Model!$W$19*((drdp!C57+drdp!L57)*'MSXY-TI3S'!$B57+(drdp!F57+drdp!O57)*'MSXY-TI3S'!$C57+(drdp!I57+drdp!R57)*'MSXY-TI3S'!$D57)</f>
        <v>-3.1913447006373186E-3</v>
      </c>
      <c r="G57" s="20">
        <f>Model!$W$19*((drdp!D57+drdp!M57)*'MSXY-TI3S'!$B57+(drdp!G57+drdp!P57)*'MSXY-TI3S'!$C57+(drdp!J57+drdp!S57)*'MSXY-TI3S'!$D57)</f>
        <v>0</v>
      </c>
      <c r="H57" s="18">
        <f>Model!$W$19*((drdp!B57)*'MSXY-TI3S'!$B57+(drdp!E57)*'MSXY-TI3S'!$C57+(drdp!H57)*'MSXY-TI3S'!$D57)</f>
        <v>5.955130283622081E-3</v>
      </c>
      <c r="I57" s="18">
        <f>Model!$W$19*((drdp!C57)*'MSXY-TI3S'!$B57+(drdp!F57)*'MSXY-TI3S'!$C57+(drdp!I57)*'MSXY-TI3S'!$D57)</f>
        <v>-1.5956723503186593E-3</v>
      </c>
      <c r="J57" s="18">
        <f>Model!$W$19*((drdp!D57)*'MSXY-TI3S'!$B57+(drdp!G57)*'MSXY-TI3S'!$C57+(drdp!J57)*'MSXY-TI3S'!$D57)</f>
        <v>0</v>
      </c>
      <c r="K57" s="21">
        <f>SUM(E$3:E56)+H57</f>
        <v>8.2327442534275833E-2</v>
      </c>
      <c r="L57" s="21">
        <f>SUM(F$3:F56)+I57</f>
        <v>-2.2059571741978867E-2</v>
      </c>
      <c r="M57" s="21">
        <f>SUM(G$3:G56)+J57</f>
        <v>0</v>
      </c>
      <c r="N57" s="19">
        <f t="shared" si="1"/>
        <v>6.7778077942344892E-3</v>
      </c>
      <c r="O57" s="19">
        <f t="shared" si="1"/>
        <v>4.8662470543951253E-4</v>
      </c>
      <c r="P57" s="19">
        <f t="shared" si="1"/>
        <v>0</v>
      </c>
      <c r="Q57" s="19">
        <f t="shared" si="2"/>
        <v>-1.8161081249185001E-3</v>
      </c>
      <c r="R57" s="19">
        <f t="shared" si="3"/>
        <v>0</v>
      </c>
      <c r="S57" s="19">
        <f t="shared" si="4"/>
        <v>0</v>
      </c>
    </row>
    <row r="58" spans="1:19" x14ac:dyDescent="0.25">
      <c r="A58" s="26">
        <f>Wellpath!E58</f>
        <v>1650</v>
      </c>
      <c r="B58" s="22">
        <v>0</v>
      </c>
      <c r="C58" s="22">
        <v>0</v>
      </c>
      <c r="D58" s="22">
        <f>(COS(Wellpath!$L58) * COS(Wellpath!$O58) * COS(Wellpath!$O58) - COS(Wellpath!$L58) * SIN(Wellpath!$O58) * SIN(Wellpath!$O58) - TAN(Dip) * SIN(Wellpath!$L58) * COS(Wellpath!$O58)) / 2</f>
        <v>-0.54829481197064234</v>
      </c>
      <c r="E58" s="20">
        <f>Model!$W$19*((drdp!B58+drdp!K58)*'MSXY-TI3S'!$B58+(drdp!E58+drdp!N58)*'MSXY-TI3S'!$C58+(drdp!H58+drdp!Q58)*'MSXY-TI3S'!$D58)</f>
        <v>1.2710690863266049E-2</v>
      </c>
      <c r="F58" s="20">
        <f>Model!$W$19*((drdp!C58+drdp!L58)*'MSXY-TI3S'!$B58+(drdp!F58+drdp!O58)*'MSXY-TI3S'!$C58+(drdp!I58+drdp!R58)*'MSXY-TI3S'!$D58)</f>
        <v>-3.4058193520537872E-3</v>
      </c>
      <c r="G58" s="20">
        <f>Model!$W$19*((drdp!D58+drdp!M58)*'MSXY-TI3S'!$B58+(drdp!G58+drdp!P58)*'MSXY-TI3S'!$C58+(drdp!J58+drdp!S58)*'MSXY-TI3S'!$D58)</f>
        <v>0</v>
      </c>
      <c r="H58" s="18">
        <f>Model!$W$19*((drdp!B58)*'MSXY-TI3S'!$B58+(drdp!E58)*'MSXY-TI3S'!$C58+(drdp!H58)*'MSXY-TI3S'!$D58)</f>
        <v>6.3553454316330246E-3</v>
      </c>
      <c r="I58" s="18">
        <f>Model!$W$19*((drdp!C58)*'MSXY-TI3S'!$B58+(drdp!F58)*'MSXY-TI3S'!$C58+(drdp!I58)*'MSXY-TI3S'!$D58)</f>
        <v>-1.7029096760268936E-3</v>
      </c>
      <c r="J58" s="18">
        <f>Model!$W$19*((drdp!D58)*'MSXY-TI3S'!$B58+(drdp!G58)*'MSXY-TI3S'!$C58+(drdp!J58)*'MSXY-TI3S'!$D58)</f>
        <v>0</v>
      </c>
      <c r="K58" s="21">
        <f>SUM(E$3:E57)+H58</f>
        <v>9.4637918249530925E-2</v>
      </c>
      <c r="L58" s="21">
        <f>SUM(F$3:F57)+I58</f>
        <v>-2.5358153768324419E-2</v>
      </c>
      <c r="M58" s="21">
        <f>SUM(G$3:G57)+J58</f>
        <v>0</v>
      </c>
      <c r="N58" s="19">
        <f t="shared" si="1"/>
        <v>8.9563355706048977E-3</v>
      </c>
      <c r="O58" s="19">
        <f t="shared" si="1"/>
        <v>6.4303596253798597E-4</v>
      </c>
      <c r="P58" s="19">
        <f t="shared" si="1"/>
        <v>0</v>
      </c>
      <c r="Q58" s="19">
        <f t="shared" si="2"/>
        <v>-2.3998428832857212E-3</v>
      </c>
      <c r="R58" s="19">
        <f t="shared" si="3"/>
        <v>0</v>
      </c>
      <c r="S58" s="19">
        <f t="shared" si="4"/>
        <v>0</v>
      </c>
    </row>
    <row r="59" spans="1:19" x14ac:dyDescent="0.25">
      <c r="A59" s="26">
        <f>Wellpath!E59</f>
        <v>1680</v>
      </c>
      <c r="B59" s="22">
        <v>0</v>
      </c>
      <c r="C59" s="22">
        <v>0</v>
      </c>
      <c r="D59" s="22">
        <f>(COS(Wellpath!$L59) * COS(Wellpath!$O59) * COS(Wellpath!$O59) - COS(Wellpath!$L59) * SIN(Wellpath!$O59) * SIN(Wellpath!$O59) - TAN(Dip) * SIN(Wellpath!$L59) * COS(Wellpath!$O59)) / 2</f>
        <v>-0.54874571680966666</v>
      </c>
      <c r="E59" s="20">
        <f>Model!$W$19*((drdp!B59+drdp!K59)*'MSXY-TI3S'!$B59+(drdp!E59+drdp!N59)*'MSXY-TI3S'!$C59+(drdp!H59+drdp!Q59)*'MSXY-TI3S'!$D59)</f>
        <v>1.3482358366064571E-2</v>
      </c>
      <c r="F59" s="20">
        <f>Model!$W$19*((drdp!C59+drdp!L59)*'MSXY-TI3S'!$B59+(drdp!F59+drdp!O59)*'MSXY-TI3S'!$C59+(drdp!I59+drdp!R59)*'MSXY-TI3S'!$D59)</f>
        <v>-3.6125870362539924E-3</v>
      </c>
      <c r="G59" s="20">
        <f>Model!$W$19*((drdp!D59+drdp!M59)*'MSXY-TI3S'!$B59+(drdp!G59+drdp!P59)*'MSXY-TI3S'!$C59+(drdp!J59+drdp!S59)*'MSXY-TI3S'!$D59)</f>
        <v>0</v>
      </c>
      <c r="H59" s="18">
        <f>Model!$W$19*((drdp!B59)*'MSXY-TI3S'!$B59+(drdp!E59)*'MSXY-TI3S'!$C59+(drdp!H59)*'MSXY-TI3S'!$D59)</f>
        <v>6.7411791830322854E-3</v>
      </c>
      <c r="I59" s="18">
        <f>Model!$W$19*((drdp!C59)*'MSXY-TI3S'!$B59+(drdp!F59)*'MSXY-TI3S'!$C59+(drdp!I59)*'MSXY-TI3S'!$D59)</f>
        <v>-1.8062935181269962E-3</v>
      </c>
      <c r="J59" s="18">
        <f>Model!$W$19*((drdp!D59)*'MSXY-TI3S'!$B59+(drdp!G59)*'MSXY-TI3S'!$C59+(drdp!J59)*'MSXY-TI3S'!$D59)</f>
        <v>0</v>
      </c>
      <c r="K59" s="21">
        <f>SUM(E$3:E58)+H59</f>
        <v>0.10773444286419624</v>
      </c>
      <c r="L59" s="21">
        <f>SUM(F$3:F58)+I59</f>
        <v>-2.8867356962478309E-2</v>
      </c>
      <c r="M59" s="21">
        <f>SUM(G$3:G58)+J59</f>
        <v>0</v>
      </c>
      <c r="N59" s="19">
        <f t="shared" si="1"/>
        <v>1.1606710179258765E-2</v>
      </c>
      <c r="O59" s="19">
        <f t="shared" si="1"/>
        <v>8.3332429799914487E-4</v>
      </c>
      <c r="P59" s="19">
        <f t="shared" si="1"/>
        <v>0</v>
      </c>
      <c r="Q59" s="19">
        <f t="shared" si="2"/>
        <v>-3.1100086193144769E-3</v>
      </c>
      <c r="R59" s="19">
        <f t="shared" si="3"/>
        <v>0</v>
      </c>
      <c r="S59" s="19">
        <f t="shared" si="4"/>
        <v>0</v>
      </c>
    </row>
    <row r="60" spans="1:19" x14ac:dyDescent="0.25">
      <c r="A60" s="26">
        <f>Wellpath!E60</f>
        <v>1710</v>
      </c>
      <c r="B60" s="22">
        <v>0</v>
      </c>
      <c r="C60" s="22">
        <v>0</v>
      </c>
      <c r="D60" s="22">
        <f>(COS(Wellpath!$L60) * COS(Wellpath!$O60) * COS(Wellpath!$O60) - COS(Wellpath!$L60) * SIN(Wellpath!$O60) * SIN(Wellpath!$O60) - TAN(Dip) * SIN(Wellpath!$L60) * COS(Wellpath!$O60)) / 2</f>
        <v>-0.54852805952055639</v>
      </c>
      <c r="E60" s="20">
        <f>Model!$W$19*((drdp!B60+drdp!K60)*'MSXY-TI3S'!$B60+(drdp!E60+drdp!N60)*'MSXY-TI3S'!$C60+(drdp!H60+drdp!Q60)*'MSXY-TI3S'!$D60)</f>
        <v>1.4221503589133853E-2</v>
      </c>
      <c r="F60" s="20">
        <f>Model!$W$19*((drdp!C60+drdp!L60)*'MSXY-TI3S'!$B60+(drdp!F60+drdp!O60)*'MSXY-TI3S'!$C60+(drdp!I60+drdp!R60)*'MSXY-TI3S'!$D60)</f>
        <v>-3.8106404018647291E-3</v>
      </c>
      <c r="G60" s="20">
        <f>Model!$W$19*((drdp!D60+drdp!M60)*'MSXY-TI3S'!$B60+(drdp!G60+drdp!P60)*'MSXY-TI3S'!$C60+(drdp!J60+drdp!S60)*'MSXY-TI3S'!$D60)</f>
        <v>0</v>
      </c>
      <c r="H60" s="18">
        <f>Model!$W$19*((drdp!B60)*'MSXY-TI3S'!$B60+(drdp!E60)*'MSXY-TI3S'!$C60+(drdp!H60)*'MSXY-TI3S'!$D60)</f>
        <v>7.1107517945669264E-3</v>
      </c>
      <c r="I60" s="18">
        <f>Model!$W$19*((drdp!C60)*'MSXY-TI3S'!$B60+(drdp!F60)*'MSXY-TI3S'!$C60+(drdp!I60)*'MSXY-TI3S'!$D60)</f>
        <v>-1.9053202009323646E-3</v>
      </c>
      <c r="J60" s="18">
        <f>Model!$W$19*((drdp!D60)*'MSXY-TI3S'!$B60+(drdp!G60)*'MSXY-TI3S'!$C60+(drdp!J60)*'MSXY-TI3S'!$D60)</f>
        <v>0</v>
      </c>
      <c r="K60" s="21">
        <f>SUM(E$3:E59)+H60</f>
        <v>0.12158637384179545</v>
      </c>
      <c r="L60" s="21">
        <f>SUM(F$3:F59)+I60</f>
        <v>-3.2578970681537672E-2</v>
      </c>
      <c r="M60" s="21">
        <f>SUM(G$3:G59)+J60</f>
        <v>0</v>
      </c>
      <c r="N60" s="19">
        <f t="shared" si="1"/>
        <v>1.4783246303996841E-2</v>
      </c>
      <c r="O60" s="19">
        <f t="shared" si="1"/>
        <v>1.0613893306684913E-3</v>
      </c>
      <c r="P60" s="19">
        <f t="shared" si="1"/>
        <v>0</v>
      </c>
      <c r="Q60" s="19">
        <f t="shared" si="2"/>
        <v>-3.9611589086663334E-3</v>
      </c>
      <c r="R60" s="19">
        <f t="shared" si="3"/>
        <v>0</v>
      </c>
      <c r="S60" s="19">
        <f t="shared" si="4"/>
        <v>0</v>
      </c>
    </row>
    <row r="61" spans="1:19" x14ac:dyDescent="0.25">
      <c r="A61" s="26">
        <f>Wellpath!E61</f>
        <v>1740</v>
      </c>
      <c r="B61" s="22">
        <v>0</v>
      </c>
      <c r="C61" s="22">
        <v>0</v>
      </c>
      <c r="D61" s="22">
        <f>(COS(Wellpath!$L61) * COS(Wellpath!$O61) * COS(Wellpath!$O61) - COS(Wellpath!$L61) * SIN(Wellpath!$O61) * SIN(Wellpath!$O61) - TAN(Dip) * SIN(Wellpath!$L61) * COS(Wellpath!$O61)) / 2</f>
        <v>-0.54764210528519042</v>
      </c>
      <c r="E61" s="20">
        <f>Model!$W$19*((drdp!B61+drdp!K61)*'MSXY-TI3S'!$B61+(drdp!E61+drdp!N61)*'MSXY-TI3S'!$C61+(drdp!H61+drdp!Q61)*'MSXY-TI3S'!$D61)</f>
        <v>1.4924525491245701E-2</v>
      </c>
      <c r="F61" s="20">
        <f>Model!$W$19*((drdp!C61+drdp!L61)*'MSXY-TI3S'!$B61+(drdp!F61+drdp!O61)*'MSXY-TI3S'!$C61+(drdp!I61+drdp!R61)*'MSXY-TI3S'!$D61)</f>
        <v>-3.99901455279699E-3</v>
      </c>
      <c r="G61" s="20">
        <f>Model!$W$19*((drdp!D61+drdp!M61)*'MSXY-TI3S'!$B61+(drdp!G61+drdp!P61)*'MSXY-TI3S'!$C61+(drdp!J61+drdp!S61)*'MSXY-TI3S'!$D61)</f>
        <v>0</v>
      </c>
      <c r="H61" s="18">
        <f>Model!$W$19*((drdp!B61)*'MSXY-TI3S'!$B61+(drdp!E61)*'MSXY-TI3S'!$C61+(drdp!H61)*'MSXY-TI3S'!$D61)</f>
        <v>7.4622627456228507E-3</v>
      </c>
      <c r="I61" s="18">
        <f>Model!$W$19*((drdp!C61)*'MSXY-TI3S'!$B61+(drdp!F61)*'MSXY-TI3S'!$C61+(drdp!I61)*'MSXY-TI3S'!$D61)</f>
        <v>-1.999507276398495E-3</v>
      </c>
      <c r="J61" s="18">
        <f>Model!$W$19*((drdp!D61)*'MSXY-TI3S'!$B61+(drdp!G61)*'MSXY-TI3S'!$C61+(drdp!J61)*'MSXY-TI3S'!$D61)</f>
        <v>0</v>
      </c>
      <c r="K61" s="21">
        <f>SUM(E$3:E60)+H61</f>
        <v>0.13615938838198521</v>
      </c>
      <c r="L61" s="21">
        <f>SUM(F$3:F60)+I61</f>
        <v>-3.6483798158868527E-2</v>
      </c>
      <c r="M61" s="21">
        <f>SUM(G$3:G60)+J61</f>
        <v>0</v>
      </c>
      <c r="N61" s="19">
        <f t="shared" si="1"/>
        <v>1.8539379044556291E-2</v>
      </c>
      <c r="O61" s="19">
        <f t="shared" si="1"/>
        <v>1.3310675280970585E-3</v>
      </c>
      <c r="P61" s="19">
        <f t="shared" si="1"/>
        <v>0</v>
      </c>
      <c r="Q61" s="19">
        <f t="shared" si="2"/>
        <v>-4.9676116431633371E-3</v>
      </c>
      <c r="R61" s="19">
        <f t="shared" si="3"/>
        <v>0</v>
      </c>
      <c r="S61" s="19">
        <f t="shared" si="4"/>
        <v>0</v>
      </c>
    </row>
    <row r="62" spans="1:19" x14ac:dyDescent="0.25">
      <c r="A62" s="26">
        <f>Wellpath!E62</f>
        <v>1770</v>
      </c>
      <c r="B62" s="22">
        <v>0</v>
      </c>
      <c r="C62" s="22">
        <v>0</v>
      </c>
      <c r="D62" s="22">
        <f>(COS(Wellpath!$L62) * COS(Wellpath!$O62) * COS(Wellpath!$O62) - COS(Wellpath!$L62) * SIN(Wellpath!$O62) * SIN(Wellpath!$O62) - TAN(Dip) * SIN(Wellpath!$L62) * COS(Wellpath!$O62)) / 2</f>
        <v>-0.5460889335023339</v>
      </c>
      <c r="E62" s="20">
        <f>Model!$W$19*((drdp!B62+drdp!K62)*'MSXY-TI3S'!$B62+(drdp!E62+drdp!N62)*'MSXY-TI3S'!$C62+(drdp!H62+drdp!Q62)*'MSXY-TI3S'!$D62)</f>
        <v>1.5587999020360548E-2</v>
      </c>
      <c r="F62" s="20">
        <f>Model!$W$19*((drdp!C62+drdp!L62)*'MSXY-TI3S'!$B62+(drdp!F62+drdp!O62)*'MSXY-TI3S'!$C62+(drdp!I62+drdp!R62)*'MSXY-TI3S'!$D62)</f>
        <v>-4.1767917491227404E-3</v>
      </c>
      <c r="G62" s="20">
        <f>Model!$W$19*((drdp!D62+drdp!M62)*'MSXY-TI3S'!$B62+(drdp!G62+drdp!P62)*'MSXY-TI3S'!$C62+(drdp!J62+drdp!S62)*'MSXY-TI3S'!$D62)</f>
        <v>0</v>
      </c>
      <c r="H62" s="18">
        <f>Model!$W$19*((drdp!B62)*'MSXY-TI3S'!$B62+(drdp!E62)*'MSXY-TI3S'!$C62+(drdp!H62)*'MSXY-TI3S'!$D62)</f>
        <v>7.7939995101802741E-3</v>
      </c>
      <c r="I62" s="18">
        <f>Model!$W$19*((drdp!C62)*'MSXY-TI3S'!$B62+(drdp!F62)*'MSXY-TI3S'!$C62+(drdp!I62)*'MSXY-TI3S'!$D62)</f>
        <v>-2.0883958745613702E-3</v>
      </c>
      <c r="J62" s="18">
        <f>Model!$W$19*((drdp!D62)*'MSXY-TI3S'!$B62+(drdp!G62)*'MSXY-TI3S'!$C62+(drdp!J62)*'MSXY-TI3S'!$D62)</f>
        <v>0</v>
      </c>
      <c r="K62" s="21">
        <f>SUM(E$3:E61)+H62</f>
        <v>0.15141565063778836</v>
      </c>
      <c r="L62" s="21">
        <f>SUM(F$3:F61)+I62</f>
        <v>-4.0571701309828394E-2</v>
      </c>
      <c r="M62" s="21">
        <f>SUM(G$3:G61)+J62</f>
        <v>0</v>
      </c>
      <c r="N62" s="19">
        <f t="shared" si="1"/>
        <v>2.292669925806478E-2</v>
      </c>
      <c r="O62" s="19">
        <f t="shared" si="1"/>
        <v>1.6460629471739311E-3</v>
      </c>
      <c r="P62" s="19">
        <f t="shared" si="1"/>
        <v>0</v>
      </c>
      <c r="Q62" s="19">
        <f t="shared" si="2"/>
        <v>-6.1431905513096765E-3</v>
      </c>
      <c r="R62" s="19">
        <f t="shared" si="3"/>
        <v>0</v>
      </c>
      <c r="S62" s="19">
        <f t="shared" si="4"/>
        <v>0</v>
      </c>
    </row>
    <row r="63" spans="1:19" x14ac:dyDescent="0.25">
      <c r="A63" s="26">
        <f>Wellpath!E63</f>
        <v>1800</v>
      </c>
      <c r="B63" s="22">
        <v>0</v>
      </c>
      <c r="C63" s="22">
        <v>0</v>
      </c>
      <c r="D63" s="22">
        <f>(COS(Wellpath!$L63) * COS(Wellpath!$O63) * COS(Wellpath!$O63) - COS(Wellpath!$L63) * SIN(Wellpath!$O63) * SIN(Wellpath!$O63) - TAN(Dip) * SIN(Wellpath!$L63) * COS(Wellpath!$O63)) / 2</f>
        <v>-0.54387043647255662</v>
      </c>
      <c r="E63" s="20">
        <f>Model!$W$19*((drdp!B63+drdp!K63)*'MSXY-TI3S'!$B63+(drdp!E63+drdp!N63)*'MSXY-TI3S'!$C63+(drdp!H63+drdp!Q63)*'MSXY-TI3S'!$D63)</f>
        <v>1.620869180013668E-2</v>
      </c>
      <c r="F63" s="20">
        <f>Model!$W$19*((drdp!C63+drdp!L63)*'MSXY-TI3S'!$B63+(drdp!F63+drdp!O63)*'MSXY-TI3S'!$C63+(drdp!I63+drdp!R63)*'MSXY-TI3S'!$D63)</f>
        <v>-4.3431058782115832E-3</v>
      </c>
      <c r="G63" s="20">
        <f>Model!$W$19*((drdp!D63+drdp!M63)*'MSXY-TI3S'!$B63+(drdp!G63+drdp!P63)*'MSXY-TI3S'!$C63+(drdp!J63+drdp!S63)*'MSXY-TI3S'!$D63)</f>
        <v>0</v>
      </c>
      <c r="H63" s="18">
        <f>Model!$W$19*((drdp!B63)*'MSXY-TI3S'!$B63+(drdp!E63)*'MSXY-TI3S'!$C63+(drdp!H63)*'MSXY-TI3S'!$D63)</f>
        <v>8.10434590006834E-3</v>
      </c>
      <c r="I63" s="18">
        <f>Model!$W$19*((drdp!C63)*'MSXY-TI3S'!$B63+(drdp!F63)*'MSXY-TI3S'!$C63+(drdp!I63)*'MSXY-TI3S'!$D63)</f>
        <v>-2.1715529391057916E-3</v>
      </c>
      <c r="J63" s="18">
        <f>Model!$W$19*((drdp!D63)*'MSXY-TI3S'!$B63+(drdp!G63)*'MSXY-TI3S'!$C63+(drdp!J63)*'MSXY-TI3S'!$D63)</f>
        <v>0</v>
      </c>
      <c r="K63" s="21">
        <f>SUM(E$3:E62)+H63</f>
        <v>0.16731399604803696</v>
      </c>
      <c r="L63" s="21">
        <f>SUM(F$3:F62)+I63</f>
        <v>-4.4831650123495562E-2</v>
      </c>
      <c r="M63" s="21">
        <f>SUM(G$3:G62)+J63</f>
        <v>0</v>
      </c>
      <c r="N63" s="19">
        <f t="shared" si="1"/>
        <v>2.7993973273562525E-2</v>
      </c>
      <c r="O63" s="19">
        <f t="shared" si="1"/>
        <v>2.0098768527955198E-3</v>
      </c>
      <c r="P63" s="19">
        <f t="shared" si="1"/>
        <v>0</v>
      </c>
      <c r="Q63" s="19">
        <f t="shared" si="2"/>
        <v>-7.5009625315895119E-3</v>
      </c>
      <c r="R63" s="19">
        <f t="shared" si="3"/>
        <v>0</v>
      </c>
      <c r="S63" s="19">
        <f t="shared" si="4"/>
        <v>0</v>
      </c>
    </row>
    <row r="64" spans="1:19" x14ac:dyDescent="0.25">
      <c r="A64" s="26">
        <f>Wellpath!E64</f>
        <v>1830</v>
      </c>
      <c r="B64" s="22">
        <v>0</v>
      </c>
      <c r="C64" s="22">
        <v>0</v>
      </c>
      <c r="D64" s="22">
        <f>(COS(Wellpath!$L64) * COS(Wellpath!$O64) * COS(Wellpath!$O64) - COS(Wellpath!$L64) * SIN(Wellpath!$O64) * SIN(Wellpath!$O64) - TAN(Dip) * SIN(Wellpath!$L64) * COS(Wellpath!$O64)) / 2</f>
        <v>-0.54098931709275577</v>
      </c>
      <c r="E64" s="20">
        <f>Model!$W$19*((drdp!B64+drdp!K64)*'MSXY-TI3S'!$B64+(drdp!E64+drdp!N64)*'MSXY-TI3S'!$C64+(drdp!H64+drdp!Q64)*'MSXY-TI3S'!$D64)</f>
        <v>1.678357987774284E-2</v>
      </c>
      <c r="F64" s="20">
        <f>Model!$W$19*((drdp!C64+drdp!L64)*'MSXY-TI3S'!$B64+(drdp!F64+drdp!O64)*'MSXY-TI3S'!$C64+(drdp!I64+drdp!R64)*'MSXY-TI3S'!$D64)</f>
        <v>-4.4971466743444349E-3</v>
      </c>
      <c r="G64" s="20">
        <f>Model!$W$19*((drdp!D64+drdp!M64)*'MSXY-TI3S'!$B64+(drdp!G64+drdp!P64)*'MSXY-TI3S'!$C64+(drdp!J64+drdp!S64)*'MSXY-TI3S'!$D64)</f>
        <v>0</v>
      </c>
      <c r="H64" s="18">
        <f>Model!$W$19*((drdp!B64)*'MSXY-TI3S'!$B64+(drdp!E64)*'MSXY-TI3S'!$C64+(drdp!H64)*'MSXY-TI3S'!$D64)</f>
        <v>8.39178993887142E-3</v>
      </c>
      <c r="I64" s="18">
        <f>Model!$W$19*((drdp!C64)*'MSXY-TI3S'!$B64+(drdp!F64)*'MSXY-TI3S'!$C64+(drdp!I64)*'MSXY-TI3S'!$D64)</f>
        <v>-2.2485733371722175E-3</v>
      </c>
      <c r="J64" s="18">
        <f>Model!$W$19*((drdp!D64)*'MSXY-TI3S'!$B64+(drdp!G64)*'MSXY-TI3S'!$C64+(drdp!J64)*'MSXY-TI3S'!$D64)</f>
        <v>0</v>
      </c>
      <c r="K64" s="21">
        <f>SUM(E$3:E63)+H64</f>
        <v>0.1838101318869767</v>
      </c>
      <c r="L64" s="21">
        <f>SUM(F$3:F63)+I64</f>
        <v>-4.9251776399773566E-2</v>
      </c>
      <c r="M64" s="21">
        <f>SUM(G$3:G63)+J64</f>
        <v>0</v>
      </c>
      <c r="N64" s="19">
        <f t="shared" si="1"/>
        <v>3.3786164584307769E-2</v>
      </c>
      <c r="O64" s="19">
        <f t="shared" si="1"/>
        <v>2.4257374785332923E-3</v>
      </c>
      <c r="P64" s="19">
        <f t="shared" si="1"/>
        <v>0</v>
      </c>
      <c r="Q64" s="19">
        <f t="shared" si="2"/>
        <v>-9.0529755157102657E-3</v>
      </c>
      <c r="R64" s="19">
        <f t="shared" si="3"/>
        <v>0</v>
      </c>
      <c r="S64" s="19">
        <f t="shared" si="4"/>
        <v>0</v>
      </c>
    </row>
    <row r="65" spans="1:19" x14ac:dyDescent="0.25">
      <c r="A65" s="26">
        <f>Wellpath!E65</f>
        <v>1860</v>
      </c>
      <c r="B65" s="22">
        <v>0</v>
      </c>
      <c r="C65" s="22">
        <v>0</v>
      </c>
      <c r="D65" s="22">
        <f>(COS(Wellpath!$L65) * COS(Wellpath!$O65) * COS(Wellpath!$O65) - COS(Wellpath!$L65) * SIN(Wellpath!$O65) * SIN(Wellpath!$O65) - TAN(Dip) * SIN(Wellpath!$L65) * COS(Wellpath!$O65)) / 2</f>
        <v>-0.53744908556309356</v>
      </c>
      <c r="E65" s="20">
        <f>Model!$W$19*((drdp!B65+drdp!K65)*'MSXY-TI3S'!$B65+(drdp!E65+drdp!N65)*'MSXY-TI3S'!$C65+(drdp!H65+drdp!Q65)*'MSXY-TI3S'!$D65)</f>
        <v>1.7309862456252479E-2</v>
      </c>
      <c r="F65" s="20">
        <f>Model!$W$19*((drdp!C65+drdp!L65)*'MSXY-TI3S'!$B65+(drdp!F65+drdp!O65)*'MSXY-TI3S'!$C65+(drdp!I65+drdp!R65)*'MSXY-TI3S'!$D65)</f>
        <v>-4.638163666246661E-3</v>
      </c>
      <c r="G65" s="20">
        <f>Model!$W$19*((drdp!D65+drdp!M65)*'MSXY-TI3S'!$B65+(drdp!G65+drdp!P65)*'MSXY-TI3S'!$C65+(drdp!J65+drdp!S65)*'MSXY-TI3S'!$D65)</f>
        <v>0</v>
      </c>
      <c r="H65" s="18">
        <f>Model!$W$19*((drdp!B65)*'MSXY-TI3S'!$B65+(drdp!E65)*'MSXY-TI3S'!$C65+(drdp!H65)*'MSXY-TI3S'!$D65)</f>
        <v>8.6549312281262395E-3</v>
      </c>
      <c r="I65" s="18">
        <f>Model!$W$19*((drdp!C65)*'MSXY-TI3S'!$B65+(drdp!F65)*'MSXY-TI3S'!$C65+(drdp!I65)*'MSXY-TI3S'!$D65)</f>
        <v>-2.3190818331233305E-3</v>
      </c>
      <c r="J65" s="18">
        <f>Model!$W$19*((drdp!D65)*'MSXY-TI3S'!$B65+(drdp!G65)*'MSXY-TI3S'!$C65+(drdp!J65)*'MSXY-TI3S'!$D65)</f>
        <v>0</v>
      </c>
      <c r="K65" s="21">
        <f>SUM(E$3:E64)+H65</f>
        <v>0.20085685305397438</v>
      </c>
      <c r="L65" s="21">
        <f>SUM(F$3:F64)+I65</f>
        <v>-5.3819431570069111E-2</v>
      </c>
      <c r="M65" s="21">
        <f>SUM(G$3:G64)+J65</f>
        <v>0</v>
      </c>
      <c r="N65" s="19">
        <f t="shared" si="1"/>
        <v>4.0343475418745861E-2</v>
      </c>
      <c r="O65" s="19">
        <f t="shared" si="1"/>
        <v>2.8965312145253518E-3</v>
      </c>
      <c r="P65" s="19">
        <f t="shared" si="1"/>
        <v>0</v>
      </c>
      <c r="Q65" s="19">
        <f t="shared" si="2"/>
        <v>-1.0810001658317801E-2</v>
      </c>
      <c r="R65" s="19">
        <f t="shared" si="3"/>
        <v>0</v>
      </c>
      <c r="S65" s="19">
        <f t="shared" si="4"/>
        <v>0</v>
      </c>
    </row>
    <row r="66" spans="1:19" x14ac:dyDescent="0.25">
      <c r="A66" s="26">
        <f>Wellpath!E66</f>
        <v>1890</v>
      </c>
      <c r="B66" s="22">
        <v>0</v>
      </c>
      <c r="C66" s="22">
        <v>0</v>
      </c>
      <c r="D66" s="22">
        <f>(COS(Wellpath!$L66) * COS(Wellpath!$O66) * COS(Wellpath!$O66) - COS(Wellpath!$L66) * SIN(Wellpath!$O66) * SIN(Wellpath!$O66) - TAN(Dip) * SIN(Wellpath!$L66) * COS(Wellpath!$O66)) / 2</f>
        <v>-0.53325405511035773</v>
      </c>
      <c r="E66" s="20">
        <f>Model!$W$19*((drdp!B66+drdp!K66)*'MSXY-TI3S'!$B66+(drdp!E66+drdp!N66)*'MSXY-TI3S'!$C66+(drdp!H66+drdp!Q66)*'MSXY-TI3S'!$D66)</f>
        <v>1.7784975539844834E-2</v>
      </c>
      <c r="F66" s="20">
        <f>Model!$W$19*((drdp!C66+drdp!L66)*'MSXY-TI3S'!$B66+(drdp!F66+drdp!O66)*'MSXY-TI3S'!$C66+(drdp!I66+drdp!R66)*'MSXY-TI3S'!$D66)</f>
        <v>-4.7654698333086934E-3</v>
      </c>
      <c r="G66" s="20">
        <f>Model!$W$19*((drdp!D66+drdp!M66)*'MSXY-TI3S'!$B66+(drdp!G66+drdp!P66)*'MSXY-TI3S'!$C66+(drdp!J66+drdp!S66)*'MSXY-TI3S'!$D66)</f>
        <v>0</v>
      </c>
      <c r="H66" s="18">
        <f>Model!$W$19*((drdp!B66)*'MSXY-TI3S'!$B66+(drdp!E66)*'MSXY-TI3S'!$C66+(drdp!H66)*'MSXY-TI3S'!$D66)</f>
        <v>8.8924877699224168E-3</v>
      </c>
      <c r="I66" s="18">
        <f>Model!$W$19*((drdp!C66)*'MSXY-TI3S'!$B66+(drdp!F66)*'MSXY-TI3S'!$C66+(drdp!I66)*'MSXY-TI3S'!$D66)</f>
        <v>-2.3827349166543467E-3</v>
      </c>
      <c r="J66" s="18">
        <f>Model!$W$19*((drdp!D66)*'MSXY-TI3S'!$B66+(drdp!G66)*'MSXY-TI3S'!$C66+(drdp!J66)*'MSXY-TI3S'!$D66)</f>
        <v>0</v>
      </c>
      <c r="K66" s="21">
        <f>SUM(E$3:E65)+H66</f>
        <v>0.21840427205202304</v>
      </c>
      <c r="L66" s="21">
        <f>SUM(F$3:F65)+I66</f>
        <v>-5.8521248319846793E-2</v>
      </c>
      <c r="M66" s="21">
        <f>SUM(G$3:G65)+J66</f>
        <v>0</v>
      </c>
      <c r="N66" s="19">
        <f t="shared" si="1"/>
        <v>4.7700426050574091E-2</v>
      </c>
      <c r="O66" s="19">
        <f t="shared" si="1"/>
        <v>3.424736504913171E-3</v>
      </c>
      <c r="P66" s="19">
        <f t="shared" si="1"/>
        <v>0</v>
      </c>
      <c r="Q66" s="19">
        <f t="shared" si="2"/>
        <v>-1.2781290638871816E-2</v>
      </c>
      <c r="R66" s="19">
        <f t="shared" si="3"/>
        <v>0</v>
      </c>
      <c r="S66" s="19">
        <f t="shared" si="4"/>
        <v>0</v>
      </c>
    </row>
    <row r="67" spans="1:19" x14ac:dyDescent="0.25">
      <c r="A67" s="26">
        <f>Wellpath!E67</f>
        <v>1920</v>
      </c>
      <c r="B67" s="22">
        <v>0</v>
      </c>
      <c r="C67" s="22">
        <v>0</v>
      </c>
      <c r="D67" s="22">
        <f>(COS(Wellpath!$L67) * COS(Wellpath!$O67) * COS(Wellpath!$O67) - COS(Wellpath!$L67) * SIN(Wellpath!$O67) * SIN(Wellpath!$O67) - TAN(Dip) * SIN(Wellpath!$L67) * COS(Wellpath!$O67)) / 2</f>
        <v>-0.52840933673296031</v>
      </c>
      <c r="E67" s="20">
        <f>Model!$W$19*((drdp!B67+drdp!K67)*'MSXY-TI3S'!$B67+(drdp!E67+drdp!N67)*'MSXY-TI3S'!$C67+(drdp!H67+drdp!Q67)*'MSXY-TI3S'!$D67)</f>
        <v>1.8206604425334862E-2</v>
      </c>
      <c r="F67" s="20">
        <f>Model!$W$19*((drdp!C67+drdp!L67)*'MSXY-TI3S'!$B67+(drdp!F67+drdp!O67)*'MSXY-TI3S'!$C67+(drdp!I67+drdp!R67)*'MSXY-TI3S'!$D67)</f>
        <v>-4.8784449526813808E-3</v>
      </c>
      <c r="G67" s="20">
        <f>Model!$W$19*((drdp!D67+drdp!M67)*'MSXY-TI3S'!$B67+(drdp!G67+drdp!P67)*'MSXY-TI3S'!$C67+(drdp!J67+drdp!S67)*'MSXY-TI3S'!$D67)</f>
        <v>0</v>
      </c>
      <c r="H67" s="18">
        <f>Model!$W$19*((drdp!B67)*'MSXY-TI3S'!$B67+(drdp!E67)*'MSXY-TI3S'!$C67+(drdp!H67)*'MSXY-TI3S'!$D67)</f>
        <v>9.1033022126674312E-3</v>
      </c>
      <c r="I67" s="18">
        <f>Model!$W$19*((drdp!C67)*'MSXY-TI3S'!$B67+(drdp!F67)*'MSXY-TI3S'!$C67+(drdp!I67)*'MSXY-TI3S'!$D67)</f>
        <v>-2.4392224763406904E-3</v>
      </c>
      <c r="J67" s="18">
        <f>Model!$W$19*((drdp!D67)*'MSXY-TI3S'!$B67+(drdp!G67)*'MSXY-TI3S'!$C67+(drdp!J67)*'MSXY-TI3S'!$D67)</f>
        <v>0</v>
      </c>
      <c r="K67" s="21">
        <f>SUM(E$3:E66)+H67</f>
        <v>0.23640006203461289</v>
      </c>
      <c r="L67" s="21">
        <f>SUM(F$3:F66)+I67</f>
        <v>-6.3343205712841827E-2</v>
      </c>
      <c r="M67" s="21">
        <f>SUM(G$3:G66)+J67</f>
        <v>0</v>
      </c>
      <c r="N67" s="19">
        <f t="shared" si="1"/>
        <v>5.5884989329968826E-2</v>
      </c>
      <c r="O67" s="19">
        <f t="shared" si="1"/>
        <v>4.0123617099793972E-3</v>
      </c>
      <c r="P67" s="19">
        <f t="shared" si="1"/>
        <v>0</v>
      </c>
      <c r="Q67" s="19">
        <f t="shared" si="2"/>
        <v>-1.4974337759987053E-2</v>
      </c>
      <c r="R67" s="19">
        <f t="shared" si="3"/>
        <v>0</v>
      </c>
      <c r="S67" s="19">
        <f t="shared" si="4"/>
        <v>0</v>
      </c>
    </row>
    <row r="68" spans="1:19" x14ac:dyDescent="0.25">
      <c r="A68" s="26">
        <f>Wellpath!E68</f>
        <v>1950</v>
      </c>
      <c r="B68" s="22">
        <v>0</v>
      </c>
      <c r="C68" s="22">
        <v>0</v>
      </c>
      <c r="D68" s="22">
        <f>(COS(Wellpath!$L68) * COS(Wellpath!$O68) * COS(Wellpath!$O68) - COS(Wellpath!$L68) * SIN(Wellpath!$O68) * SIN(Wellpath!$O68) - TAN(Dip) * SIN(Wellpath!$L68) * COS(Wellpath!$O68)) / 2</f>
        <v>-0.52292083297397229</v>
      </c>
      <c r="E68" s="20">
        <f>Model!$W$19*((drdp!B68+drdp!K68)*'MSXY-TI3S'!$B68+(drdp!E68+drdp!N68)*'MSXY-TI3S'!$C68+(drdp!H68+drdp!Q68)*'MSXY-TI3S'!$D68)</f>
        <v>1.8572694979174419E-2</v>
      </c>
      <c r="F68" s="20">
        <f>Model!$W$19*((drdp!C68+drdp!L68)*'MSXY-TI3S'!$B68+(drdp!F68+drdp!O68)*'MSXY-TI3S'!$C68+(drdp!I68+drdp!R68)*'MSXY-TI3S'!$D68)</f>
        <v>-4.976538620939352E-3</v>
      </c>
      <c r="G68" s="20">
        <f>Model!$W$19*((drdp!D68+drdp!M68)*'MSXY-TI3S'!$B68+(drdp!G68+drdp!P68)*'MSXY-TI3S'!$C68+(drdp!J68+drdp!S68)*'MSXY-TI3S'!$D68)</f>
        <v>0</v>
      </c>
      <c r="H68" s="18">
        <f>Model!$W$19*((drdp!B68)*'MSXY-TI3S'!$B68+(drdp!E68)*'MSXY-TI3S'!$C68+(drdp!H68)*'MSXY-TI3S'!$D68)</f>
        <v>9.2863474895872097E-3</v>
      </c>
      <c r="I68" s="18">
        <f>Model!$W$19*((drdp!C68)*'MSXY-TI3S'!$B68+(drdp!F68)*'MSXY-TI3S'!$C68+(drdp!I68)*'MSXY-TI3S'!$D68)</f>
        <v>-2.488269310469676E-3</v>
      </c>
      <c r="J68" s="18">
        <f>Model!$W$19*((drdp!D68)*'MSXY-TI3S'!$B68+(drdp!G68)*'MSXY-TI3S'!$C68+(drdp!J68)*'MSXY-TI3S'!$D68)</f>
        <v>0</v>
      </c>
      <c r="K68" s="21">
        <f>SUM(E$3:E67)+H68</f>
        <v>0.25478971173686754</v>
      </c>
      <c r="L68" s="21">
        <f>SUM(F$3:F67)+I68</f>
        <v>-6.82706974996522E-2</v>
      </c>
      <c r="M68" s="21">
        <f>SUM(G$3:G67)+J68</f>
        <v>0</v>
      </c>
      <c r="N68" s="19">
        <f t="shared" ref="N68:P131" si="5">K68^2</f>
        <v>6.4917797206956063E-2</v>
      </c>
      <c r="O68" s="19">
        <f t="shared" si="5"/>
        <v>4.6608881370890174E-3</v>
      </c>
      <c r="P68" s="19">
        <f t="shared" si="5"/>
        <v>0</v>
      </c>
      <c r="Q68" s="19">
        <f t="shared" ref="Q68:Q131" si="6">K68*L68</f>
        <v>-1.7394671336011268E-2</v>
      </c>
      <c r="R68" s="19">
        <f t="shared" ref="R68:R131" si="7">K68*M68</f>
        <v>0</v>
      </c>
      <c r="S68" s="19">
        <f t="shared" ref="S68:S131" si="8">L68*M68</f>
        <v>0</v>
      </c>
    </row>
    <row r="69" spans="1:19" x14ac:dyDescent="0.25">
      <c r="A69" s="26">
        <f>Wellpath!E69</f>
        <v>1980</v>
      </c>
      <c r="B69" s="22">
        <v>0</v>
      </c>
      <c r="C69" s="22">
        <v>0</v>
      </c>
      <c r="D69" s="22">
        <f>(COS(Wellpath!$L69) * COS(Wellpath!$O69) * COS(Wellpath!$O69) - COS(Wellpath!$L69) * SIN(Wellpath!$O69) * SIN(Wellpath!$O69) - TAN(Dip) * SIN(Wellpath!$L69) * COS(Wellpath!$O69)) / 2</f>
        <v>-0.51679523072978495</v>
      </c>
      <c r="E69" s="20">
        <f>Model!$W$19*((drdp!B69+drdp!K69)*'MSXY-TI3S'!$B69+(drdp!E69+drdp!N69)*'MSXY-TI3S'!$C69+(drdp!H69+drdp!Q69)*'MSXY-TI3S'!$D69)</f>
        <v>1.8881463644984511E-2</v>
      </c>
      <c r="F69" s="20">
        <f>Model!$W$19*((drdp!C69+drdp!L69)*'MSXY-TI3S'!$B69+(drdp!F69+drdp!O69)*'MSXY-TI3S'!$C69+(drdp!I69+drdp!R69)*'MSXY-TI3S'!$D69)</f>
        <v>-5.0592729355912018E-3</v>
      </c>
      <c r="G69" s="20">
        <f>Model!$W$19*((drdp!D69+drdp!M69)*'MSXY-TI3S'!$B69+(drdp!G69+drdp!P69)*'MSXY-TI3S'!$C69+(drdp!J69+drdp!S69)*'MSXY-TI3S'!$D69)</f>
        <v>0</v>
      </c>
      <c r="H69" s="18">
        <f>Model!$W$19*((drdp!B69)*'MSXY-TI3S'!$B69+(drdp!E69)*'MSXY-TI3S'!$C69+(drdp!H69)*'MSXY-TI3S'!$D69)</f>
        <v>9.4407318224922557E-3</v>
      </c>
      <c r="I69" s="18">
        <f>Model!$W$19*((drdp!C69)*'MSXY-TI3S'!$B69+(drdp!F69)*'MSXY-TI3S'!$C69+(drdp!I69)*'MSXY-TI3S'!$D69)</f>
        <v>-2.5296364677956009E-3</v>
      </c>
      <c r="J69" s="18">
        <f>Model!$W$19*((drdp!D69)*'MSXY-TI3S'!$B69+(drdp!G69)*'MSXY-TI3S'!$C69+(drdp!J69)*'MSXY-TI3S'!$D69)</f>
        <v>0</v>
      </c>
      <c r="K69" s="21">
        <f>SUM(E$3:E68)+H69</f>
        <v>0.27351679104894705</v>
      </c>
      <c r="L69" s="21">
        <f>SUM(F$3:F68)+I69</f>
        <v>-7.3288603277917475E-2</v>
      </c>
      <c r="M69" s="21">
        <f>SUM(G$3:G68)+J69</f>
        <v>0</v>
      </c>
      <c r="N69" s="19">
        <f t="shared" si="5"/>
        <v>7.4811434985713354E-2</v>
      </c>
      <c r="O69" s="19">
        <f t="shared" si="5"/>
        <v>5.3712193704279756E-3</v>
      </c>
      <c r="P69" s="19">
        <f t="shared" si="5"/>
        <v>0</v>
      </c>
      <c r="Q69" s="19">
        <f t="shared" si="6"/>
        <v>-2.0045663589035329E-2</v>
      </c>
      <c r="R69" s="19">
        <f t="shared" si="7"/>
        <v>0</v>
      </c>
      <c r="S69" s="19">
        <f t="shared" si="8"/>
        <v>0</v>
      </c>
    </row>
    <row r="70" spans="1:19" x14ac:dyDescent="0.25">
      <c r="A70" s="26">
        <f>Wellpath!E70</f>
        <v>2010</v>
      </c>
      <c r="B70" s="22">
        <v>0</v>
      </c>
      <c r="C70" s="22">
        <v>0</v>
      </c>
      <c r="D70" s="22">
        <f>(COS(Wellpath!$L70) * COS(Wellpath!$O70) * COS(Wellpath!$O70) - COS(Wellpath!$L70) * SIN(Wellpath!$O70) * SIN(Wellpath!$O70) - TAN(Dip) * SIN(Wellpath!$L70) * COS(Wellpath!$O70)) / 2</f>
        <v>-0.51003999310315584</v>
      </c>
      <c r="E70" s="20">
        <f>Model!$W$19*((drdp!B70+drdp!K70)*'MSXY-TI3S'!$B70+(drdp!E70+drdp!N70)*'MSXY-TI3S'!$C70+(drdp!H70+drdp!Q70)*'MSXY-TI3S'!$D70)</f>
        <v>1.9131406132862606E-2</v>
      </c>
      <c r="F70" s="20">
        <f>Model!$W$19*((drdp!C70+drdp!L70)*'MSXY-TI3S'!$B70+(drdp!F70+drdp!O70)*'MSXY-TI3S'!$C70+(drdp!I70+drdp!R70)*'MSXY-TI3S'!$D70)</f>
        <v>-5.1262448233723628E-3</v>
      </c>
      <c r="G70" s="20">
        <f>Model!$W$19*((drdp!D70+drdp!M70)*'MSXY-TI3S'!$B70+(drdp!G70+drdp!P70)*'MSXY-TI3S'!$C70+(drdp!J70+drdp!S70)*'MSXY-TI3S'!$D70)</f>
        <v>0</v>
      </c>
      <c r="H70" s="18">
        <f>Model!$W$19*((drdp!B70)*'MSXY-TI3S'!$B70+(drdp!E70)*'MSXY-TI3S'!$C70+(drdp!H70)*'MSXY-TI3S'!$D70)</f>
        <v>9.5657030664313032E-3</v>
      </c>
      <c r="I70" s="18">
        <f>Model!$W$19*((drdp!C70)*'MSXY-TI3S'!$B70+(drdp!F70)*'MSXY-TI3S'!$C70+(drdp!I70)*'MSXY-TI3S'!$D70)</f>
        <v>-2.5631224116861814E-3</v>
      </c>
      <c r="J70" s="18">
        <f>Model!$W$19*((drdp!D70)*'MSXY-TI3S'!$B70+(drdp!G70)*'MSXY-TI3S'!$C70+(drdp!J70)*'MSXY-TI3S'!$D70)</f>
        <v>0</v>
      </c>
      <c r="K70" s="21">
        <f>SUM(E$3:E69)+H70</f>
        <v>0.29252322593787056</v>
      </c>
      <c r="L70" s="21">
        <f>SUM(F$3:F69)+I70</f>
        <v>-7.838136215739927E-2</v>
      </c>
      <c r="M70" s="21">
        <f>SUM(G$3:G69)+J70</f>
        <v>0</v>
      </c>
      <c r="N70" s="19">
        <f t="shared" si="5"/>
        <v>8.5569837713098465E-2</v>
      </c>
      <c r="O70" s="19">
        <f t="shared" si="5"/>
        <v>6.1436379336493822E-3</v>
      </c>
      <c r="P70" s="19">
        <f t="shared" si="5"/>
        <v>0</v>
      </c>
      <c r="Q70" s="19">
        <f t="shared" si="6"/>
        <v>-2.2928368911686963E-2</v>
      </c>
      <c r="R70" s="19">
        <f t="shared" si="7"/>
        <v>0</v>
      </c>
      <c r="S70" s="19">
        <f t="shared" si="8"/>
        <v>0</v>
      </c>
    </row>
    <row r="71" spans="1:19" x14ac:dyDescent="0.25">
      <c r="A71" s="26">
        <f>Wellpath!E71</f>
        <v>2040</v>
      </c>
      <c r="B71" s="22">
        <v>0</v>
      </c>
      <c r="C71" s="22">
        <v>0</v>
      </c>
      <c r="D71" s="22">
        <f>(COS(Wellpath!$L71) * COS(Wellpath!$O71) * COS(Wellpath!$O71) - COS(Wellpath!$L71) * SIN(Wellpath!$O71) * SIN(Wellpath!$O71) - TAN(Dip) * SIN(Wellpath!$L71) * COS(Wellpath!$O71)) / 2</f>
        <v>-0.50266335031056886</v>
      </c>
      <c r="E71" s="20">
        <f>Model!$W$19*((drdp!B71+drdp!K71)*'MSXY-TI3S'!$B71+(drdp!E71+drdp!N71)*'MSXY-TI3S'!$C71+(drdp!H71+drdp!Q71)*'MSXY-TI3S'!$D71)</f>
        <v>1.9321304748131918E-2</v>
      </c>
      <c r="F71" s="20">
        <f>Model!$W$19*((drdp!C71+drdp!L71)*'MSXY-TI3S'!$B71+(drdp!F71+drdp!O71)*'MSXY-TI3S'!$C71+(drdp!I71+drdp!R71)*'MSXY-TI3S'!$D71)</f>
        <v>-5.1771280039775635E-3</v>
      </c>
      <c r="G71" s="20">
        <f>Model!$W$19*((drdp!D71+drdp!M71)*'MSXY-TI3S'!$B71+(drdp!G71+drdp!P71)*'MSXY-TI3S'!$C71+(drdp!J71+drdp!S71)*'MSXY-TI3S'!$D71)</f>
        <v>0</v>
      </c>
      <c r="H71" s="18">
        <f>Model!$W$19*((drdp!B71)*'MSXY-TI3S'!$B71+(drdp!E71)*'MSXY-TI3S'!$C71+(drdp!H71)*'MSXY-TI3S'!$D71)</f>
        <v>9.6606523740659592E-3</v>
      </c>
      <c r="I71" s="18">
        <f>Model!$W$19*((drdp!C71)*'MSXY-TI3S'!$B71+(drdp!F71)*'MSXY-TI3S'!$C71+(drdp!I71)*'MSXY-TI3S'!$D71)</f>
        <v>-2.5885640019887818E-3</v>
      </c>
      <c r="J71" s="18">
        <f>Model!$W$19*((drdp!D71)*'MSXY-TI3S'!$B71+(drdp!G71)*'MSXY-TI3S'!$C71+(drdp!J71)*'MSXY-TI3S'!$D71)</f>
        <v>0</v>
      </c>
      <c r="K71" s="21">
        <f>SUM(E$3:E70)+H71</f>
        <v>0.31174958137836783</v>
      </c>
      <c r="L71" s="21">
        <f>SUM(F$3:F70)+I71</f>
        <v>-8.3533048571074228E-2</v>
      </c>
      <c r="M71" s="21">
        <f>SUM(G$3:G70)+J71</f>
        <v>0</v>
      </c>
      <c r="N71" s="19">
        <f t="shared" si="5"/>
        <v>9.7187801489587583E-2</v>
      </c>
      <c r="O71" s="19">
        <f t="shared" si="5"/>
        <v>6.977770203577446E-3</v>
      </c>
      <c r="P71" s="19">
        <f t="shared" si="5"/>
        <v>0</v>
      </c>
      <c r="Q71" s="19">
        <f t="shared" si="6"/>
        <v>-2.6041392923291259E-2</v>
      </c>
      <c r="R71" s="19">
        <f t="shared" si="7"/>
        <v>0</v>
      </c>
      <c r="S71" s="19">
        <f t="shared" si="8"/>
        <v>0</v>
      </c>
    </row>
    <row r="72" spans="1:19" x14ac:dyDescent="0.25">
      <c r="A72" s="26">
        <f>Wellpath!E72</f>
        <v>2070</v>
      </c>
      <c r="B72" s="22">
        <v>0</v>
      </c>
      <c r="C72" s="22">
        <v>0</v>
      </c>
      <c r="D72" s="22">
        <f>(COS(Wellpath!$L72) * COS(Wellpath!$O72) * COS(Wellpath!$O72) - COS(Wellpath!$L72) * SIN(Wellpath!$O72) * SIN(Wellpath!$O72) - TAN(Dip) * SIN(Wellpath!$L72) * COS(Wellpath!$O72)) / 2</f>
        <v>-0.49467428965498167</v>
      </c>
      <c r="E72" s="20">
        <f>Model!$W$19*((drdp!B72+drdp!K72)*'MSXY-TI3S'!$B72+(drdp!E72+drdp!N72)*'MSXY-TI3S'!$C72+(drdp!H72+drdp!Q72)*'MSXY-TI3S'!$D72)</f>
        <v>1.9450234323827378E-2</v>
      </c>
      <c r="F72" s="20">
        <f>Model!$W$19*((drdp!C72+drdp!L72)*'MSXY-TI3S'!$B72+(drdp!F72+drdp!O72)*'MSXY-TI3S'!$C72+(drdp!I72+drdp!R72)*'MSXY-TI3S'!$D72)</f>
        <v>-5.21167457966565E-3</v>
      </c>
      <c r="G72" s="20">
        <f>Model!$W$19*((drdp!D72+drdp!M72)*'MSXY-TI3S'!$B72+(drdp!G72+drdp!P72)*'MSXY-TI3S'!$C72+(drdp!J72+drdp!S72)*'MSXY-TI3S'!$D72)</f>
        <v>0</v>
      </c>
      <c r="H72" s="18">
        <f>Model!$W$19*((drdp!B72)*'MSXY-TI3S'!$B72+(drdp!E72)*'MSXY-TI3S'!$C72+(drdp!H72)*'MSXY-TI3S'!$D72)</f>
        <v>9.7251171619136892E-3</v>
      </c>
      <c r="I72" s="18">
        <f>Model!$W$19*((drdp!C72)*'MSXY-TI3S'!$B72+(drdp!F72)*'MSXY-TI3S'!$C72+(drdp!I72)*'MSXY-TI3S'!$D72)</f>
        <v>-2.605837289832825E-3</v>
      </c>
      <c r="J72" s="18">
        <f>Model!$W$19*((drdp!D72)*'MSXY-TI3S'!$B72+(drdp!G72)*'MSXY-TI3S'!$C72+(drdp!J72)*'MSXY-TI3S'!$D72)</f>
        <v>0</v>
      </c>
      <c r="K72" s="21">
        <f>SUM(E$3:E71)+H72</f>
        <v>0.33113535091434754</v>
      </c>
      <c r="L72" s="21">
        <f>SUM(F$3:F71)+I72</f>
        <v>-8.8727449862895824E-2</v>
      </c>
      <c r="M72" s="21">
        <f>SUM(G$3:G71)+J72</f>
        <v>0</v>
      </c>
      <c r="N72" s="19">
        <f t="shared" si="5"/>
        <v>0.10965062062516809</v>
      </c>
      <c r="O72" s="19">
        <f t="shared" si="5"/>
        <v>7.8725603591726923E-3</v>
      </c>
      <c r="P72" s="19">
        <f t="shared" si="5"/>
        <v>0</v>
      </c>
      <c r="Q72" s="19">
        <f t="shared" si="6"/>
        <v>-2.9380795246085185E-2</v>
      </c>
      <c r="R72" s="19">
        <f t="shared" si="7"/>
        <v>0</v>
      </c>
      <c r="S72" s="19">
        <f t="shared" si="8"/>
        <v>0</v>
      </c>
    </row>
    <row r="73" spans="1:19" x14ac:dyDescent="0.25">
      <c r="A73" s="26">
        <f>Wellpath!E73</f>
        <v>2100</v>
      </c>
      <c r="B73" s="22">
        <v>0</v>
      </c>
      <c r="C73" s="22">
        <v>0</v>
      </c>
      <c r="D73" s="22">
        <f>(COS(Wellpath!$L73) * COS(Wellpath!$O73) * COS(Wellpath!$O73) - COS(Wellpath!$L73) * SIN(Wellpath!$O73) * SIN(Wellpath!$O73) - TAN(Dip) * SIN(Wellpath!$L73) * COS(Wellpath!$O73)) / 2</f>
        <v>-0.48608254457618305</v>
      </c>
      <c r="E73" s="20">
        <f>Model!$W$19*((drdp!B73+drdp!K73)*'MSXY-TI3S'!$B73+(drdp!E73+drdp!N73)*'MSXY-TI3S'!$C73+(drdp!H73+drdp!Q73)*'MSXY-TI3S'!$D73)</f>
        <v>1.9517566728016168E-2</v>
      </c>
      <c r="F73" s="20">
        <f>Model!$W$19*((drdp!C73+drdp!L73)*'MSXY-TI3S'!$B73+(drdp!F73+drdp!O73)*'MSXY-TI3S'!$C73+(drdp!I73+drdp!R73)*'MSXY-TI3S'!$D73)</f>
        <v>-5.2297162429924817E-3</v>
      </c>
      <c r="G73" s="20">
        <f>Model!$W$19*((drdp!D73+drdp!M73)*'MSXY-TI3S'!$B73+(drdp!G73+drdp!P73)*'MSXY-TI3S'!$C73+(drdp!J73+drdp!S73)*'MSXY-TI3S'!$D73)</f>
        <v>0</v>
      </c>
      <c r="H73" s="18">
        <f>Model!$W$19*((drdp!B73)*'MSXY-TI3S'!$B73+(drdp!E73)*'MSXY-TI3S'!$C73+(drdp!H73)*'MSXY-TI3S'!$D73)</f>
        <v>9.7587833640080841E-3</v>
      </c>
      <c r="I73" s="18">
        <f>Model!$W$19*((drdp!C73)*'MSXY-TI3S'!$B73+(drdp!F73)*'MSXY-TI3S'!$C73+(drdp!I73)*'MSXY-TI3S'!$D73)</f>
        <v>-2.6148581214962409E-3</v>
      </c>
      <c r="J73" s="18">
        <f>Model!$W$19*((drdp!D73)*'MSXY-TI3S'!$B73+(drdp!G73)*'MSXY-TI3S'!$C73+(drdp!J73)*'MSXY-TI3S'!$D73)</f>
        <v>0</v>
      </c>
      <c r="K73" s="21">
        <f>SUM(E$3:E72)+H73</f>
        <v>0.35061925144026929</v>
      </c>
      <c r="L73" s="21">
        <f>SUM(F$3:F72)+I73</f>
        <v>-9.394814527422489E-2</v>
      </c>
      <c r="M73" s="21">
        <f>SUM(G$3:G72)+J73</f>
        <v>0</v>
      </c>
      <c r="N73" s="19">
        <f t="shared" si="5"/>
        <v>0.12293385948053477</v>
      </c>
      <c r="O73" s="19">
        <f t="shared" si="5"/>
        <v>8.8262540004668648E-3</v>
      </c>
      <c r="P73" s="19">
        <f t="shared" si="5"/>
        <v>0</v>
      </c>
      <c r="Q73" s="19">
        <f t="shared" si="6"/>
        <v>-3.2940028370250403E-2</v>
      </c>
      <c r="R73" s="19">
        <f t="shared" si="7"/>
        <v>0</v>
      </c>
      <c r="S73" s="19">
        <f t="shared" si="8"/>
        <v>0</v>
      </c>
    </row>
    <row r="74" spans="1:19" x14ac:dyDescent="0.25">
      <c r="A74" s="26">
        <f>Wellpath!E74</f>
        <v>2130</v>
      </c>
      <c r="B74" s="22">
        <v>0</v>
      </c>
      <c r="C74" s="22">
        <v>0</v>
      </c>
      <c r="D74" s="22">
        <f>(COS(Wellpath!$L74) * COS(Wellpath!$O74) * COS(Wellpath!$O74) - COS(Wellpath!$L74) * SIN(Wellpath!$O74) * SIN(Wellpath!$O74) - TAN(Dip) * SIN(Wellpath!$L74) * COS(Wellpath!$O74)) / 2</f>
        <v>-0.48608254457618305</v>
      </c>
      <c r="E74" s="20">
        <f>Model!$W$19*((drdp!B74+drdp!K74)*'MSXY-TI3S'!$B74+(drdp!E74+drdp!N74)*'MSXY-TI3S'!$C74+(drdp!H74+drdp!Q74)*'MSXY-TI3S'!$D74)</f>
        <v>1.9517566728016168E-2</v>
      </c>
      <c r="F74" s="20">
        <f>Model!$W$19*((drdp!C74+drdp!L74)*'MSXY-TI3S'!$B74+(drdp!F74+drdp!O74)*'MSXY-TI3S'!$C74+(drdp!I74+drdp!R74)*'MSXY-TI3S'!$D74)</f>
        <v>-5.2297162429924817E-3</v>
      </c>
      <c r="G74" s="20">
        <f>Model!$W$19*((drdp!D74+drdp!M74)*'MSXY-TI3S'!$B74+(drdp!G74+drdp!P74)*'MSXY-TI3S'!$C74+(drdp!J74+drdp!S74)*'MSXY-TI3S'!$D74)</f>
        <v>0</v>
      </c>
      <c r="H74" s="18">
        <f>Model!$W$19*((drdp!B74)*'MSXY-TI3S'!$B74+(drdp!E74)*'MSXY-TI3S'!$C74+(drdp!H74)*'MSXY-TI3S'!$D74)</f>
        <v>9.7587833640080841E-3</v>
      </c>
      <c r="I74" s="18">
        <f>Model!$W$19*((drdp!C74)*'MSXY-TI3S'!$B74+(drdp!F74)*'MSXY-TI3S'!$C74+(drdp!I74)*'MSXY-TI3S'!$D74)</f>
        <v>-2.6148581214962409E-3</v>
      </c>
      <c r="J74" s="18">
        <f>Model!$W$19*((drdp!D74)*'MSXY-TI3S'!$B74+(drdp!G74)*'MSXY-TI3S'!$C74+(drdp!J74)*'MSXY-TI3S'!$D74)</f>
        <v>0</v>
      </c>
      <c r="K74" s="21">
        <f>SUM(E$3:E73)+H74</f>
        <v>0.37013681816828548</v>
      </c>
      <c r="L74" s="21">
        <f>SUM(F$3:F73)+I74</f>
        <v>-9.9177861517217372E-2</v>
      </c>
      <c r="M74" s="21">
        <f>SUM(G$3:G73)+J74</f>
        <v>0</v>
      </c>
      <c r="N74" s="19">
        <f t="shared" si="5"/>
        <v>0.13700126416374242</v>
      </c>
      <c r="O74" s="19">
        <f t="shared" si="5"/>
        <v>9.8362482151283463E-3</v>
      </c>
      <c r="P74" s="19">
        <f t="shared" si="5"/>
        <v>0</v>
      </c>
      <c r="Q74" s="19">
        <f t="shared" si="6"/>
        <v>-3.6709378094717686E-2</v>
      </c>
      <c r="R74" s="19">
        <f t="shared" si="7"/>
        <v>0</v>
      </c>
      <c r="S74" s="19">
        <f t="shared" si="8"/>
        <v>0</v>
      </c>
    </row>
    <row r="75" spans="1:19" x14ac:dyDescent="0.25">
      <c r="A75" s="26">
        <f>Wellpath!E75</f>
        <v>2160</v>
      </c>
      <c r="B75" s="22">
        <v>0</v>
      </c>
      <c r="C75" s="22">
        <v>0</v>
      </c>
      <c r="D75" s="22">
        <f>(COS(Wellpath!$L75) * COS(Wellpath!$O75) * COS(Wellpath!$O75) - COS(Wellpath!$L75) * SIN(Wellpath!$O75) * SIN(Wellpath!$O75) - TAN(Dip) * SIN(Wellpath!$L75) * COS(Wellpath!$O75)) / 2</f>
        <v>-0.48608254457618305</v>
      </c>
      <c r="E75" s="20">
        <f>Model!$W$19*((drdp!B75+drdp!K75)*'MSXY-TI3S'!$B75+(drdp!E75+drdp!N75)*'MSXY-TI3S'!$C75+(drdp!H75+drdp!Q75)*'MSXY-TI3S'!$D75)</f>
        <v>1.9517566728016168E-2</v>
      </c>
      <c r="F75" s="20">
        <f>Model!$W$19*((drdp!C75+drdp!L75)*'MSXY-TI3S'!$B75+(drdp!F75+drdp!O75)*'MSXY-TI3S'!$C75+(drdp!I75+drdp!R75)*'MSXY-TI3S'!$D75)</f>
        <v>-5.2297162429924817E-3</v>
      </c>
      <c r="G75" s="20">
        <f>Model!$W$19*((drdp!D75+drdp!M75)*'MSXY-TI3S'!$B75+(drdp!G75+drdp!P75)*'MSXY-TI3S'!$C75+(drdp!J75+drdp!S75)*'MSXY-TI3S'!$D75)</f>
        <v>0</v>
      </c>
      <c r="H75" s="18">
        <f>Model!$W$19*((drdp!B75)*'MSXY-TI3S'!$B75+(drdp!E75)*'MSXY-TI3S'!$C75+(drdp!H75)*'MSXY-TI3S'!$D75)</f>
        <v>9.7587833640080841E-3</v>
      </c>
      <c r="I75" s="18">
        <f>Model!$W$19*((drdp!C75)*'MSXY-TI3S'!$B75+(drdp!F75)*'MSXY-TI3S'!$C75+(drdp!I75)*'MSXY-TI3S'!$D75)</f>
        <v>-2.6148581214962409E-3</v>
      </c>
      <c r="J75" s="18">
        <f>Model!$W$19*((drdp!D75)*'MSXY-TI3S'!$B75+(drdp!G75)*'MSXY-TI3S'!$C75+(drdp!J75)*'MSXY-TI3S'!$D75)</f>
        <v>0</v>
      </c>
      <c r="K75" s="21">
        <f>SUM(E$3:E74)+H75</f>
        <v>0.38965438489630166</v>
      </c>
      <c r="L75" s="21">
        <f>SUM(F$3:F74)+I75</f>
        <v>-0.10440757776020985</v>
      </c>
      <c r="M75" s="21">
        <f>SUM(G$3:G74)+J75</f>
        <v>0</v>
      </c>
      <c r="N75" s="19">
        <f t="shared" si="5"/>
        <v>0.15183053966891522</v>
      </c>
      <c r="O75" s="19">
        <f t="shared" si="5"/>
        <v>1.0900942293754268E-2</v>
      </c>
      <c r="P75" s="19">
        <f t="shared" si="5"/>
        <v>0</v>
      </c>
      <c r="Q75" s="19">
        <f t="shared" si="6"/>
        <v>-4.0682870490667357E-2</v>
      </c>
      <c r="R75" s="19">
        <f t="shared" si="7"/>
        <v>0</v>
      </c>
      <c r="S75" s="19">
        <f t="shared" si="8"/>
        <v>0</v>
      </c>
    </row>
    <row r="76" spans="1:19" x14ac:dyDescent="0.25">
      <c r="A76" s="26">
        <f>Wellpath!E76</f>
        <v>2190</v>
      </c>
      <c r="B76" s="22">
        <v>0</v>
      </c>
      <c r="C76" s="22">
        <v>0</v>
      </c>
      <c r="D76" s="22">
        <f>(COS(Wellpath!$L76) * COS(Wellpath!$O76) * COS(Wellpath!$O76) - COS(Wellpath!$L76) * SIN(Wellpath!$O76) * SIN(Wellpath!$O76) - TAN(Dip) * SIN(Wellpath!$L76) * COS(Wellpath!$O76)) / 2</f>
        <v>-0.48608254457618305</v>
      </c>
      <c r="E76" s="20">
        <f>Model!$W$19*((drdp!B76+drdp!K76)*'MSXY-TI3S'!$B76+(drdp!E76+drdp!N76)*'MSXY-TI3S'!$C76+(drdp!H76+drdp!Q76)*'MSXY-TI3S'!$D76)</f>
        <v>1.9517566728016168E-2</v>
      </c>
      <c r="F76" s="20">
        <f>Model!$W$19*((drdp!C76+drdp!L76)*'MSXY-TI3S'!$B76+(drdp!F76+drdp!O76)*'MSXY-TI3S'!$C76+(drdp!I76+drdp!R76)*'MSXY-TI3S'!$D76)</f>
        <v>-5.2297162429924817E-3</v>
      </c>
      <c r="G76" s="20">
        <f>Model!$W$19*((drdp!D76+drdp!M76)*'MSXY-TI3S'!$B76+(drdp!G76+drdp!P76)*'MSXY-TI3S'!$C76+(drdp!J76+drdp!S76)*'MSXY-TI3S'!$D76)</f>
        <v>0</v>
      </c>
      <c r="H76" s="18">
        <f>Model!$W$19*((drdp!B76)*'MSXY-TI3S'!$B76+(drdp!E76)*'MSXY-TI3S'!$C76+(drdp!H76)*'MSXY-TI3S'!$D76)</f>
        <v>9.7587833640080841E-3</v>
      </c>
      <c r="I76" s="18">
        <f>Model!$W$19*((drdp!C76)*'MSXY-TI3S'!$B76+(drdp!F76)*'MSXY-TI3S'!$C76+(drdp!I76)*'MSXY-TI3S'!$D76)</f>
        <v>-2.6148581214962409E-3</v>
      </c>
      <c r="J76" s="18">
        <f>Model!$W$19*((drdp!D76)*'MSXY-TI3S'!$B76+(drdp!G76)*'MSXY-TI3S'!$C76+(drdp!J76)*'MSXY-TI3S'!$D76)</f>
        <v>0</v>
      </c>
      <c r="K76" s="21">
        <f>SUM(E$3:E75)+H76</f>
        <v>0.40917195162431785</v>
      </c>
      <c r="L76" s="21">
        <f>SUM(F$3:F75)+I76</f>
        <v>-0.10963729400320234</v>
      </c>
      <c r="M76" s="21">
        <f>SUM(G$3:G75)+J76</f>
        <v>0</v>
      </c>
      <c r="N76" s="19">
        <f t="shared" si="5"/>
        <v>0.16742168599605312</v>
      </c>
      <c r="O76" s="19">
        <f t="shared" si="5"/>
        <v>1.2020336236344627E-2</v>
      </c>
      <c r="P76" s="19">
        <f t="shared" si="5"/>
        <v>0</v>
      </c>
      <c r="Q76" s="19">
        <f t="shared" si="6"/>
        <v>-4.4860505558099423E-2</v>
      </c>
      <c r="R76" s="19">
        <f t="shared" si="7"/>
        <v>0</v>
      </c>
      <c r="S76" s="19">
        <f t="shared" si="8"/>
        <v>0</v>
      </c>
    </row>
    <row r="77" spans="1:19" x14ac:dyDescent="0.25">
      <c r="A77" s="26">
        <f>Wellpath!E77</f>
        <v>2220</v>
      </c>
      <c r="B77" s="22">
        <v>0</v>
      </c>
      <c r="C77" s="22">
        <v>0</v>
      </c>
      <c r="D77" s="22">
        <f>(COS(Wellpath!$L77) * COS(Wellpath!$O77) * COS(Wellpath!$O77) - COS(Wellpath!$L77) * SIN(Wellpath!$O77) * SIN(Wellpath!$O77) - TAN(Dip) * SIN(Wellpath!$L77) * COS(Wellpath!$O77)) / 2</f>
        <v>-0.48608254457618305</v>
      </c>
      <c r="E77" s="20">
        <f>Model!$W$19*((drdp!B77+drdp!K77)*'MSXY-TI3S'!$B77+(drdp!E77+drdp!N77)*'MSXY-TI3S'!$C77+(drdp!H77+drdp!Q77)*'MSXY-TI3S'!$D77)</f>
        <v>1.9517566728016168E-2</v>
      </c>
      <c r="F77" s="20">
        <f>Model!$W$19*((drdp!C77+drdp!L77)*'MSXY-TI3S'!$B77+(drdp!F77+drdp!O77)*'MSXY-TI3S'!$C77+(drdp!I77+drdp!R77)*'MSXY-TI3S'!$D77)</f>
        <v>-5.2297162429924817E-3</v>
      </c>
      <c r="G77" s="20">
        <f>Model!$W$19*((drdp!D77+drdp!M77)*'MSXY-TI3S'!$B77+(drdp!G77+drdp!P77)*'MSXY-TI3S'!$C77+(drdp!J77+drdp!S77)*'MSXY-TI3S'!$D77)</f>
        <v>0</v>
      </c>
      <c r="H77" s="18">
        <f>Model!$W$19*((drdp!B77)*'MSXY-TI3S'!$B77+(drdp!E77)*'MSXY-TI3S'!$C77+(drdp!H77)*'MSXY-TI3S'!$D77)</f>
        <v>9.7587833640080841E-3</v>
      </c>
      <c r="I77" s="18">
        <f>Model!$W$19*((drdp!C77)*'MSXY-TI3S'!$B77+(drdp!F77)*'MSXY-TI3S'!$C77+(drdp!I77)*'MSXY-TI3S'!$D77)</f>
        <v>-2.6148581214962409E-3</v>
      </c>
      <c r="J77" s="18">
        <f>Model!$W$19*((drdp!D77)*'MSXY-TI3S'!$B77+(drdp!G77)*'MSXY-TI3S'!$C77+(drdp!J77)*'MSXY-TI3S'!$D77)</f>
        <v>0</v>
      </c>
      <c r="K77" s="21">
        <f>SUM(E$3:E76)+H77</f>
        <v>0.42868951835233404</v>
      </c>
      <c r="L77" s="21">
        <f>SUM(F$3:F76)+I77</f>
        <v>-0.11486701024619482</v>
      </c>
      <c r="M77" s="21">
        <f>SUM(G$3:G76)+J77</f>
        <v>0</v>
      </c>
      <c r="N77" s="19">
        <f t="shared" si="5"/>
        <v>0.18377470314515615</v>
      </c>
      <c r="O77" s="19">
        <f t="shared" si="5"/>
        <v>1.3194430042899425E-2</v>
      </c>
      <c r="P77" s="19">
        <f t="shared" si="5"/>
        <v>0</v>
      </c>
      <c r="Q77" s="19">
        <f t="shared" si="6"/>
        <v>-4.9242283297013877E-2</v>
      </c>
      <c r="R77" s="19">
        <f t="shared" si="7"/>
        <v>0</v>
      </c>
      <c r="S77" s="19">
        <f t="shared" si="8"/>
        <v>0</v>
      </c>
    </row>
    <row r="78" spans="1:19" x14ac:dyDescent="0.25">
      <c r="A78" s="26">
        <f>Wellpath!E78</f>
        <v>2250</v>
      </c>
      <c r="B78" s="22">
        <v>0</v>
      </c>
      <c r="C78" s="22">
        <v>0</v>
      </c>
      <c r="D78" s="22">
        <f>(COS(Wellpath!$L78) * COS(Wellpath!$O78) * COS(Wellpath!$O78) - COS(Wellpath!$L78) * SIN(Wellpath!$O78) * SIN(Wellpath!$O78) - TAN(Dip) * SIN(Wellpath!$L78) * COS(Wellpath!$O78)) / 2</f>
        <v>-0.48608254457618305</v>
      </c>
      <c r="E78" s="20">
        <f>Model!$W$19*((drdp!B78+drdp!K78)*'MSXY-TI3S'!$B78+(drdp!E78+drdp!N78)*'MSXY-TI3S'!$C78+(drdp!H78+drdp!Q78)*'MSXY-TI3S'!$D78)</f>
        <v>1.9517566728016168E-2</v>
      </c>
      <c r="F78" s="20">
        <f>Model!$W$19*((drdp!C78+drdp!L78)*'MSXY-TI3S'!$B78+(drdp!F78+drdp!O78)*'MSXY-TI3S'!$C78+(drdp!I78+drdp!R78)*'MSXY-TI3S'!$D78)</f>
        <v>-5.2297162429924817E-3</v>
      </c>
      <c r="G78" s="20">
        <f>Model!$W$19*((drdp!D78+drdp!M78)*'MSXY-TI3S'!$B78+(drdp!G78+drdp!P78)*'MSXY-TI3S'!$C78+(drdp!J78+drdp!S78)*'MSXY-TI3S'!$D78)</f>
        <v>0</v>
      </c>
      <c r="H78" s="18">
        <f>Model!$W$19*((drdp!B78)*'MSXY-TI3S'!$B78+(drdp!E78)*'MSXY-TI3S'!$C78+(drdp!H78)*'MSXY-TI3S'!$D78)</f>
        <v>9.7587833640080841E-3</v>
      </c>
      <c r="I78" s="18">
        <f>Model!$W$19*((drdp!C78)*'MSXY-TI3S'!$B78+(drdp!F78)*'MSXY-TI3S'!$C78+(drdp!I78)*'MSXY-TI3S'!$D78)</f>
        <v>-2.6148581214962409E-3</v>
      </c>
      <c r="J78" s="18">
        <f>Model!$W$19*((drdp!D78)*'MSXY-TI3S'!$B78+(drdp!G78)*'MSXY-TI3S'!$C78+(drdp!J78)*'MSXY-TI3S'!$D78)</f>
        <v>0</v>
      </c>
      <c r="K78" s="21">
        <f>SUM(E$3:E77)+H78</f>
        <v>0.44820708508035023</v>
      </c>
      <c r="L78" s="21">
        <f>SUM(F$3:F77)+I78</f>
        <v>-0.1200967264891873</v>
      </c>
      <c r="M78" s="21">
        <f>SUM(G$3:G77)+J78</f>
        <v>0</v>
      </c>
      <c r="N78" s="19">
        <f t="shared" si="5"/>
        <v>0.20088959111622431</v>
      </c>
      <c r="O78" s="19">
        <f t="shared" si="5"/>
        <v>1.4423223713418663E-2</v>
      </c>
      <c r="P78" s="19">
        <f t="shared" si="5"/>
        <v>0</v>
      </c>
      <c r="Q78" s="19">
        <f t="shared" si="6"/>
        <v>-5.3828203707410725E-2</v>
      </c>
      <c r="R78" s="19">
        <f t="shared" si="7"/>
        <v>0</v>
      </c>
      <c r="S78" s="19">
        <f t="shared" si="8"/>
        <v>0</v>
      </c>
    </row>
    <row r="79" spans="1:19" x14ac:dyDescent="0.25">
      <c r="A79" s="26">
        <f>Wellpath!E79</f>
        <v>2280</v>
      </c>
      <c r="B79" s="22">
        <v>0</v>
      </c>
      <c r="C79" s="22">
        <v>0</v>
      </c>
      <c r="D79" s="22">
        <f>(COS(Wellpath!$L79) * COS(Wellpath!$O79) * COS(Wellpath!$O79) - COS(Wellpath!$L79) * SIN(Wellpath!$O79) * SIN(Wellpath!$O79) - TAN(Dip) * SIN(Wellpath!$L79) * COS(Wellpath!$O79)) / 2</f>
        <v>-0.48608254457618305</v>
      </c>
      <c r="E79" s="20">
        <f>Model!$W$19*((drdp!B79+drdp!K79)*'MSXY-TI3S'!$B79+(drdp!E79+drdp!N79)*'MSXY-TI3S'!$C79+(drdp!H79+drdp!Q79)*'MSXY-TI3S'!$D79)</f>
        <v>1.9517566728016168E-2</v>
      </c>
      <c r="F79" s="20">
        <f>Model!$W$19*((drdp!C79+drdp!L79)*'MSXY-TI3S'!$B79+(drdp!F79+drdp!O79)*'MSXY-TI3S'!$C79+(drdp!I79+drdp!R79)*'MSXY-TI3S'!$D79)</f>
        <v>-5.2297162429924817E-3</v>
      </c>
      <c r="G79" s="20">
        <f>Model!$W$19*((drdp!D79+drdp!M79)*'MSXY-TI3S'!$B79+(drdp!G79+drdp!P79)*'MSXY-TI3S'!$C79+(drdp!J79+drdp!S79)*'MSXY-TI3S'!$D79)</f>
        <v>0</v>
      </c>
      <c r="H79" s="18">
        <f>Model!$W$19*((drdp!B79)*'MSXY-TI3S'!$B79+(drdp!E79)*'MSXY-TI3S'!$C79+(drdp!H79)*'MSXY-TI3S'!$D79)</f>
        <v>9.7587833640080841E-3</v>
      </c>
      <c r="I79" s="18">
        <f>Model!$W$19*((drdp!C79)*'MSXY-TI3S'!$B79+(drdp!F79)*'MSXY-TI3S'!$C79+(drdp!I79)*'MSXY-TI3S'!$D79)</f>
        <v>-2.6148581214962409E-3</v>
      </c>
      <c r="J79" s="18">
        <f>Model!$W$19*((drdp!D79)*'MSXY-TI3S'!$B79+(drdp!G79)*'MSXY-TI3S'!$C79+(drdp!J79)*'MSXY-TI3S'!$D79)</f>
        <v>0</v>
      </c>
      <c r="K79" s="21">
        <f>SUM(E$3:E78)+H79</f>
        <v>0.46772465180836642</v>
      </c>
      <c r="L79" s="21">
        <f>SUM(F$3:F78)+I79</f>
        <v>-0.12532644273217977</v>
      </c>
      <c r="M79" s="21">
        <f>SUM(G$3:G78)+J79</f>
        <v>0</v>
      </c>
      <c r="N79" s="19">
        <f t="shared" si="5"/>
        <v>0.21876634990925761</v>
      </c>
      <c r="O79" s="19">
        <f t="shared" si="5"/>
        <v>1.5706717247902336E-2</v>
      </c>
      <c r="P79" s="19">
        <f t="shared" si="5"/>
        <v>0</v>
      </c>
      <c r="Q79" s="19">
        <f t="shared" si="6"/>
        <v>-5.8618266789289955E-2</v>
      </c>
      <c r="R79" s="19">
        <f t="shared" si="7"/>
        <v>0</v>
      </c>
      <c r="S79" s="19">
        <f t="shared" si="8"/>
        <v>0</v>
      </c>
    </row>
    <row r="80" spans="1:19" x14ac:dyDescent="0.25">
      <c r="A80" s="26">
        <f>Wellpath!E80</f>
        <v>2310</v>
      </c>
      <c r="B80" s="22">
        <v>0</v>
      </c>
      <c r="C80" s="22">
        <v>0</v>
      </c>
      <c r="D80" s="22">
        <f>(COS(Wellpath!$L80) * COS(Wellpath!$O80) * COS(Wellpath!$O80) - COS(Wellpath!$L80) * SIN(Wellpath!$O80) * SIN(Wellpath!$O80) - TAN(Dip) * SIN(Wellpath!$L80) * COS(Wellpath!$O80)) / 2</f>
        <v>-0.48608254457618305</v>
      </c>
      <c r="E80" s="20">
        <f>Model!$W$19*((drdp!B80+drdp!K80)*'MSXY-TI3S'!$B80+(drdp!E80+drdp!N80)*'MSXY-TI3S'!$C80+(drdp!H80+drdp!Q80)*'MSXY-TI3S'!$D80)</f>
        <v>1.9517566728016168E-2</v>
      </c>
      <c r="F80" s="20">
        <f>Model!$W$19*((drdp!C80+drdp!L80)*'MSXY-TI3S'!$B80+(drdp!F80+drdp!O80)*'MSXY-TI3S'!$C80+(drdp!I80+drdp!R80)*'MSXY-TI3S'!$D80)</f>
        <v>-5.2297162429924817E-3</v>
      </c>
      <c r="G80" s="20">
        <f>Model!$W$19*((drdp!D80+drdp!M80)*'MSXY-TI3S'!$B80+(drdp!G80+drdp!P80)*'MSXY-TI3S'!$C80+(drdp!J80+drdp!S80)*'MSXY-TI3S'!$D80)</f>
        <v>0</v>
      </c>
      <c r="H80" s="18">
        <f>Model!$W$19*((drdp!B80)*'MSXY-TI3S'!$B80+(drdp!E80)*'MSXY-TI3S'!$C80+(drdp!H80)*'MSXY-TI3S'!$D80)</f>
        <v>9.7587833640080841E-3</v>
      </c>
      <c r="I80" s="18">
        <f>Model!$W$19*((drdp!C80)*'MSXY-TI3S'!$B80+(drdp!F80)*'MSXY-TI3S'!$C80+(drdp!I80)*'MSXY-TI3S'!$D80)</f>
        <v>-2.6148581214962409E-3</v>
      </c>
      <c r="J80" s="18">
        <f>Model!$W$19*((drdp!D80)*'MSXY-TI3S'!$B80+(drdp!G80)*'MSXY-TI3S'!$C80+(drdp!J80)*'MSXY-TI3S'!$D80)</f>
        <v>0</v>
      </c>
      <c r="K80" s="21">
        <f>SUM(E$3:E79)+H80</f>
        <v>0.48724221853638261</v>
      </c>
      <c r="L80" s="21">
        <f>SUM(F$3:F79)+I80</f>
        <v>-0.13055615897517225</v>
      </c>
      <c r="M80" s="21">
        <f>SUM(G$3:G79)+J80</f>
        <v>0</v>
      </c>
      <c r="N80" s="19">
        <f t="shared" si="5"/>
        <v>0.23740497952425602</v>
      </c>
      <c r="O80" s="19">
        <f t="shared" si="5"/>
        <v>1.7044910646350452E-2</v>
      </c>
      <c r="P80" s="19">
        <f t="shared" si="5"/>
        <v>0</v>
      </c>
      <c r="Q80" s="19">
        <f t="shared" si="6"/>
        <v>-6.3612472542651594E-2</v>
      </c>
      <c r="R80" s="19">
        <f t="shared" si="7"/>
        <v>0</v>
      </c>
      <c r="S80" s="19">
        <f t="shared" si="8"/>
        <v>0</v>
      </c>
    </row>
    <row r="81" spans="1:19" x14ac:dyDescent="0.25">
      <c r="A81" s="26">
        <f>Wellpath!E81</f>
        <v>2340</v>
      </c>
      <c r="B81" s="22">
        <v>0</v>
      </c>
      <c r="C81" s="22">
        <v>0</v>
      </c>
      <c r="D81" s="22">
        <f>(COS(Wellpath!$L81) * COS(Wellpath!$O81) * COS(Wellpath!$O81) - COS(Wellpath!$L81) * SIN(Wellpath!$O81) * SIN(Wellpath!$O81) - TAN(Dip) * SIN(Wellpath!$L81) * COS(Wellpath!$O81)) / 2</f>
        <v>-0.48608254457618305</v>
      </c>
      <c r="E81" s="20">
        <f>Model!$W$19*((drdp!B81+drdp!K81)*'MSXY-TI3S'!$B81+(drdp!E81+drdp!N81)*'MSXY-TI3S'!$C81+(drdp!H81+drdp!Q81)*'MSXY-TI3S'!$D81)</f>
        <v>1.9517566728016168E-2</v>
      </c>
      <c r="F81" s="20">
        <f>Model!$W$19*((drdp!C81+drdp!L81)*'MSXY-TI3S'!$B81+(drdp!F81+drdp!O81)*'MSXY-TI3S'!$C81+(drdp!I81+drdp!R81)*'MSXY-TI3S'!$D81)</f>
        <v>-5.2297162429924817E-3</v>
      </c>
      <c r="G81" s="20">
        <f>Model!$W$19*((drdp!D81+drdp!M81)*'MSXY-TI3S'!$B81+(drdp!G81+drdp!P81)*'MSXY-TI3S'!$C81+(drdp!J81+drdp!S81)*'MSXY-TI3S'!$D81)</f>
        <v>0</v>
      </c>
      <c r="H81" s="18">
        <f>Model!$W$19*((drdp!B81)*'MSXY-TI3S'!$B81+(drdp!E81)*'MSXY-TI3S'!$C81+(drdp!H81)*'MSXY-TI3S'!$D81)</f>
        <v>9.7587833640080841E-3</v>
      </c>
      <c r="I81" s="18">
        <f>Model!$W$19*((drdp!C81)*'MSXY-TI3S'!$B81+(drdp!F81)*'MSXY-TI3S'!$C81+(drdp!I81)*'MSXY-TI3S'!$D81)</f>
        <v>-2.6148581214962409E-3</v>
      </c>
      <c r="J81" s="18">
        <f>Model!$W$19*((drdp!D81)*'MSXY-TI3S'!$B81+(drdp!G81)*'MSXY-TI3S'!$C81+(drdp!J81)*'MSXY-TI3S'!$D81)</f>
        <v>0</v>
      </c>
      <c r="K81" s="21">
        <f>SUM(E$3:E80)+H81</f>
        <v>0.5067597852643988</v>
      </c>
      <c r="L81" s="21">
        <f>SUM(F$3:F80)+I81</f>
        <v>-0.13578587521816474</v>
      </c>
      <c r="M81" s="21">
        <f>SUM(G$3:G80)+J81</f>
        <v>0</v>
      </c>
      <c r="N81" s="19">
        <f t="shared" si="5"/>
        <v>0.25680547996121961</v>
      </c>
      <c r="O81" s="19">
        <f t="shared" si="5"/>
        <v>1.8437803908763005E-2</v>
      </c>
      <c r="P81" s="19">
        <f t="shared" si="5"/>
        <v>0</v>
      </c>
      <c r="Q81" s="19">
        <f t="shared" si="6"/>
        <v>-6.8810820967495606E-2</v>
      </c>
      <c r="R81" s="19">
        <f t="shared" si="7"/>
        <v>0</v>
      </c>
      <c r="S81" s="19">
        <f t="shared" si="8"/>
        <v>0</v>
      </c>
    </row>
    <row r="82" spans="1:19" x14ac:dyDescent="0.25">
      <c r="A82" s="26">
        <f>Wellpath!E82</f>
        <v>2370</v>
      </c>
      <c r="B82" s="22">
        <v>0</v>
      </c>
      <c r="C82" s="22">
        <v>0</v>
      </c>
      <c r="D82" s="22">
        <f>(COS(Wellpath!$L82) * COS(Wellpath!$O82) * COS(Wellpath!$O82) - COS(Wellpath!$L82) * SIN(Wellpath!$O82) * SIN(Wellpath!$O82) - TAN(Dip) * SIN(Wellpath!$L82) * COS(Wellpath!$O82)) / 2</f>
        <v>-0.48608254457618305</v>
      </c>
      <c r="E82" s="20">
        <f>Model!$W$19*((drdp!B82+drdp!K82)*'MSXY-TI3S'!$B82+(drdp!E82+drdp!N82)*'MSXY-TI3S'!$C82+(drdp!H82+drdp!Q82)*'MSXY-TI3S'!$D82)</f>
        <v>1.9517566728016168E-2</v>
      </c>
      <c r="F82" s="20">
        <f>Model!$W$19*((drdp!C82+drdp!L82)*'MSXY-TI3S'!$B82+(drdp!F82+drdp!O82)*'MSXY-TI3S'!$C82+(drdp!I82+drdp!R82)*'MSXY-TI3S'!$D82)</f>
        <v>-5.2297162429924817E-3</v>
      </c>
      <c r="G82" s="20">
        <f>Model!$W$19*((drdp!D82+drdp!M82)*'MSXY-TI3S'!$B82+(drdp!G82+drdp!P82)*'MSXY-TI3S'!$C82+(drdp!J82+drdp!S82)*'MSXY-TI3S'!$D82)</f>
        <v>0</v>
      </c>
      <c r="H82" s="18">
        <f>Model!$W$19*((drdp!B82)*'MSXY-TI3S'!$B82+(drdp!E82)*'MSXY-TI3S'!$C82+(drdp!H82)*'MSXY-TI3S'!$D82)</f>
        <v>9.7587833640080841E-3</v>
      </c>
      <c r="I82" s="18">
        <f>Model!$W$19*((drdp!C82)*'MSXY-TI3S'!$B82+(drdp!F82)*'MSXY-TI3S'!$C82+(drdp!I82)*'MSXY-TI3S'!$D82)</f>
        <v>-2.6148581214962409E-3</v>
      </c>
      <c r="J82" s="18">
        <f>Model!$W$19*((drdp!D82)*'MSXY-TI3S'!$B82+(drdp!G82)*'MSXY-TI3S'!$C82+(drdp!J82)*'MSXY-TI3S'!$D82)</f>
        <v>0</v>
      </c>
      <c r="K82" s="21">
        <f>SUM(E$3:E81)+H82</f>
        <v>0.52627735199241488</v>
      </c>
      <c r="L82" s="21">
        <f>SUM(F$3:F81)+I82</f>
        <v>-0.14101559146115722</v>
      </c>
      <c r="M82" s="21">
        <f>SUM(G$3:G81)+J82</f>
        <v>0</v>
      </c>
      <c r="N82" s="19">
        <f t="shared" si="5"/>
        <v>0.27696785122014816</v>
      </c>
      <c r="O82" s="19">
        <f t="shared" si="5"/>
        <v>1.9885397035139998E-2</v>
      </c>
      <c r="P82" s="19">
        <f t="shared" si="5"/>
        <v>0</v>
      </c>
      <c r="Q82" s="19">
        <f t="shared" si="6"/>
        <v>-7.4213312063822007E-2</v>
      </c>
      <c r="R82" s="19">
        <f t="shared" si="7"/>
        <v>0</v>
      </c>
      <c r="S82" s="19">
        <f t="shared" si="8"/>
        <v>0</v>
      </c>
    </row>
    <row r="83" spans="1:19" x14ac:dyDescent="0.25">
      <c r="A83" s="26">
        <f>Wellpath!E83</f>
        <v>2400</v>
      </c>
      <c r="B83" s="22">
        <v>0</v>
      </c>
      <c r="C83" s="22">
        <v>0</v>
      </c>
      <c r="D83" s="22">
        <f>(COS(Wellpath!$L83) * COS(Wellpath!$O83) * COS(Wellpath!$O83) - COS(Wellpath!$L83) * SIN(Wellpath!$O83) * SIN(Wellpath!$O83) - TAN(Dip) * SIN(Wellpath!$L83) * COS(Wellpath!$O83)) / 2</f>
        <v>-0.48608254457618305</v>
      </c>
      <c r="E83" s="20">
        <f>Model!$W$19*((drdp!B83+drdp!K83)*'MSXY-TI3S'!$B83+(drdp!E83+drdp!N83)*'MSXY-TI3S'!$C83+(drdp!H83+drdp!Q83)*'MSXY-TI3S'!$D83)</f>
        <v>1.9517566728016168E-2</v>
      </c>
      <c r="F83" s="20">
        <f>Model!$W$19*((drdp!C83+drdp!L83)*'MSXY-TI3S'!$B83+(drdp!F83+drdp!O83)*'MSXY-TI3S'!$C83+(drdp!I83+drdp!R83)*'MSXY-TI3S'!$D83)</f>
        <v>-5.2297162429924817E-3</v>
      </c>
      <c r="G83" s="20">
        <f>Model!$W$19*((drdp!D83+drdp!M83)*'MSXY-TI3S'!$B83+(drdp!G83+drdp!P83)*'MSXY-TI3S'!$C83+(drdp!J83+drdp!S83)*'MSXY-TI3S'!$D83)</f>
        <v>0</v>
      </c>
      <c r="H83" s="18">
        <f>Model!$W$19*((drdp!B83)*'MSXY-TI3S'!$B83+(drdp!E83)*'MSXY-TI3S'!$C83+(drdp!H83)*'MSXY-TI3S'!$D83)</f>
        <v>9.7587833640080841E-3</v>
      </c>
      <c r="I83" s="18">
        <f>Model!$W$19*((drdp!C83)*'MSXY-TI3S'!$B83+(drdp!F83)*'MSXY-TI3S'!$C83+(drdp!I83)*'MSXY-TI3S'!$D83)</f>
        <v>-2.6148581214962409E-3</v>
      </c>
      <c r="J83" s="18">
        <f>Model!$W$19*((drdp!D83)*'MSXY-TI3S'!$B83+(drdp!G83)*'MSXY-TI3S'!$C83+(drdp!J83)*'MSXY-TI3S'!$D83)</f>
        <v>0</v>
      </c>
      <c r="K83" s="21">
        <f>SUM(E$3:E82)+H83</f>
        <v>0.54579491872043107</v>
      </c>
      <c r="L83" s="21">
        <f>SUM(F$3:F82)+I83</f>
        <v>-0.1462453077041497</v>
      </c>
      <c r="M83" s="21">
        <f>SUM(G$3:G82)+J83</f>
        <v>0</v>
      </c>
      <c r="N83" s="19">
        <f t="shared" si="5"/>
        <v>0.29789209330104194</v>
      </c>
      <c r="O83" s="19">
        <f t="shared" si="5"/>
        <v>2.1387690025481427E-2</v>
      </c>
      <c r="P83" s="19">
        <f t="shared" si="5"/>
        <v>0</v>
      </c>
      <c r="Q83" s="19">
        <f t="shared" si="6"/>
        <v>-7.9819945831630823E-2</v>
      </c>
      <c r="R83" s="19">
        <f t="shared" si="7"/>
        <v>0</v>
      </c>
      <c r="S83" s="19">
        <f t="shared" si="8"/>
        <v>0</v>
      </c>
    </row>
    <row r="84" spans="1:19" x14ac:dyDescent="0.25">
      <c r="A84" s="26">
        <f>Wellpath!E84</f>
        <v>2430</v>
      </c>
      <c r="B84" s="22">
        <v>0</v>
      </c>
      <c r="C84" s="22">
        <v>0</v>
      </c>
      <c r="D84" s="22">
        <f>(COS(Wellpath!$L84) * COS(Wellpath!$O84) * COS(Wellpath!$O84) - COS(Wellpath!$L84) * SIN(Wellpath!$O84) * SIN(Wellpath!$O84) - TAN(Dip) * SIN(Wellpath!$L84) * COS(Wellpath!$O84)) / 2</f>
        <v>-0.48608254457618305</v>
      </c>
      <c r="E84" s="20">
        <f>Model!$W$19*((drdp!B84+drdp!K84)*'MSXY-TI3S'!$B84+(drdp!E84+drdp!N84)*'MSXY-TI3S'!$C84+(drdp!H84+drdp!Q84)*'MSXY-TI3S'!$D84)</f>
        <v>1.9517566728016168E-2</v>
      </c>
      <c r="F84" s="20">
        <f>Model!$W$19*((drdp!C84+drdp!L84)*'MSXY-TI3S'!$B84+(drdp!F84+drdp!O84)*'MSXY-TI3S'!$C84+(drdp!I84+drdp!R84)*'MSXY-TI3S'!$D84)</f>
        <v>-5.2297162429924817E-3</v>
      </c>
      <c r="G84" s="20">
        <f>Model!$W$19*((drdp!D84+drdp!M84)*'MSXY-TI3S'!$B84+(drdp!G84+drdp!P84)*'MSXY-TI3S'!$C84+(drdp!J84+drdp!S84)*'MSXY-TI3S'!$D84)</f>
        <v>0</v>
      </c>
      <c r="H84" s="18">
        <f>Model!$W$19*((drdp!B84)*'MSXY-TI3S'!$B84+(drdp!E84)*'MSXY-TI3S'!$C84+(drdp!H84)*'MSXY-TI3S'!$D84)</f>
        <v>9.7587833640080841E-3</v>
      </c>
      <c r="I84" s="18">
        <f>Model!$W$19*((drdp!C84)*'MSXY-TI3S'!$B84+(drdp!F84)*'MSXY-TI3S'!$C84+(drdp!I84)*'MSXY-TI3S'!$D84)</f>
        <v>-2.6148581214962409E-3</v>
      </c>
      <c r="J84" s="18">
        <f>Model!$W$19*((drdp!D84)*'MSXY-TI3S'!$B84+(drdp!G84)*'MSXY-TI3S'!$C84+(drdp!J84)*'MSXY-TI3S'!$D84)</f>
        <v>0</v>
      </c>
      <c r="K84" s="21">
        <f>SUM(E$3:E83)+H84</f>
        <v>0.56531248544844726</v>
      </c>
      <c r="L84" s="21">
        <f>SUM(F$3:F83)+I84</f>
        <v>-0.15147502394714218</v>
      </c>
      <c r="M84" s="21">
        <f>SUM(G$3:G83)+J84</f>
        <v>0</v>
      </c>
      <c r="N84" s="19">
        <f t="shared" si="5"/>
        <v>0.31957820620390087</v>
      </c>
      <c r="O84" s="19">
        <f t="shared" si="5"/>
        <v>2.29446828797873E-2</v>
      </c>
      <c r="P84" s="19">
        <f t="shared" si="5"/>
        <v>0</v>
      </c>
      <c r="Q84" s="19">
        <f t="shared" si="6"/>
        <v>-8.5630722270922013E-2</v>
      </c>
      <c r="R84" s="19">
        <f t="shared" si="7"/>
        <v>0</v>
      </c>
      <c r="S84" s="19">
        <f t="shared" si="8"/>
        <v>0</v>
      </c>
    </row>
    <row r="85" spans="1:19" x14ac:dyDescent="0.25">
      <c r="A85" s="26">
        <f>Wellpath!E85</f>
        <v>2460</v>
      </c>
      <c r="B85" s="22">
        <v>0</v>
      </c>
      <c r="C85" s="22">
        <v>0</v>
      </c>
      <c r="D85" s="22">
        <f>(COS(Wellpath!$L85) * COS(Wellpath!$O85) * COS(Wellpath!$O85) - COS(Wellpath!$L85) * SIN(Wellpath!$O85) * SIN(Wellpath!$O85) - TAN(Dip) * SIN(Wellpath!$L85) * COS(Wellpath!$O85)) / 2</f>
        <v>-0.48608254457618305</v>
      </c>
      <c r="E85" s="20">
        <f>Model!$W$19*((drdp!B85+drdp!K85)*'MSXY-TI3S'!$B85+(drdp!E85+drdp!N85)*'MSXY-TI3S'!$C85+(drdp!H85+drdp!Q85)*'MSXY-TI3S'!$D85)</f>
        <v>1.9517566728016168E-2</v>
      </c>
      <c r="F85" s="20">
        <f>Model!$W$19*((drdp!C85+drdp!L85)*'MSXY-TI3S'!$B85+(drdp!F85+drdp!O85)*'MSXY-TI3S'!$C85+(drdp!I85+drdp!R85)*'MSXY-TI3S'!$D85)</f>
        <v>-5.2297162429924817E-3</v>
      </c>
      <c r="G85" s="20">
        <f>Model!$W$19*((drdp!D85+drdp!M85)*'MSXY-TI3S'!$B85+(drdp!G85+drdp!P85)*'MSXY-TI3S'!$C85+(drdp!J85+drdp!S85)*'MSXY-TI3S'!$D85)</f>
        <v>0</v>
      </c>
      <c r="H85" s="18">
        <f>Model!$W$19*((drdp!B85)*'MSXY-TI3S'!$B85+(drdp!E85)*'MSXY-TI3S'!$C85+(drdp!H85)*'MSXY-TI3S'!$D85)</f>
        <v>9.7587833640080841E-3</v>
      </c>
      <c r="I85" s="18">
        <f>Model!$W$19*((drdp!C85)*'MSXY-TI3S'!$B85+(drdp!F85)*'MSXY-TI3S'!$C85+(drdp!I85)*'MSXY-TI3S'!$D85)</f>
        <v>-2.6148581214962409E-3</v>
      </c>
      <c r="J85" s="18">
        <f>Model!$W$19*((drdp!D85)*'MSXY-TI3S'!$B85+(drdp!G85)*'MSXY-TI3S'!$C85+(drdp!J85)*'MSXY-TI3S'!$D85)</f>
        <v>0</v>
      </c>
      <c r="K85" s="21">
        <f>SUM(E$3:E84)+H85</f>
        <v>0.58483005217646344</v>
      </c>
      <c r="L85" s="21">
        <f>SUM(F$3:F84)+I85</f>
        <v>-0.15670474019013467</v>
      </c>
      <c r="M85" s="21">
        <f>SUM(G$3:G84)+J85</f>
        <v>0</v>
      </c>
      <c r="N85" s="19">
        <f t="shared" si="5"/>
        <v>0.34202618992872497</v>
      </c>
      <c r="O85" s="19">
        <f t="shared" si="5"/>
        <v>2.4556375598057609E-2</v>
      </c>
      <c r="P85" s="19">
        <f t="shared" si="5"/>
        <v>0</v>
      </c>
      <c r="Q85" s="19">
        <f t="shared" si="6"/>
        <v>-9.1645641381695606E-2</v>
      </c>
      <c r="R85" s="19">
        <f t="shared" si="7"/>
        <v>0</v>
      </c>
      <c r="S85" s="19">
        <f t="shared" si="8"/>
        <v>0</v>
      </c>
    </row>
    <row r="86" spans="1:19" x14ac:dyDescent="0.25">
      <c r="A86" s="26">
        <f>Wellpath!E86</f>
        <v>2490</v>
      </c>
      <c r="B86" s="22">
        <v>0</v>
      </c>
      <c r="C86" s="22">
        <v>0</v>
      </c>
      <c r="D86" s="22">
        <f>(COS(Wellpath!$L86) * COS(Wellpath!$O86) * COS(Wellpath!$O86) - COS(Wellpath!$L86) * SIN(Wellpath!$O86) * SIN(Wellpath!$O86) - TAN(Dip) * SIN(Wellpath!$L86) * COS(Wellpath!$O86)) / 2</f>
        <v>-0.48608254457618305</v>
      </c>
      <c r="E86" s="20">
        <f>Model!$W$19*((drdp!B86+drdp!K86)*'MSXY-TI3S'!$B86+(drdp!E86+drdp!N86)*'MSXY-TI3S'!$C86+(drdp!H86+drdp!Q86)*'MSXY-TI3S'!$D86)</f>
        <v>1.9517566728016168E-2</v>
      </c>
      <c r="F86" s="20">
        <f>Model!$W$19*((drdp!C86+drdp!L86)*'MSXY-TI3S'!$B86+(drdp!F86+drdp!O86)*'MSXY-TI3S'!$C86+(drdp!I86+drdp!R86)*'MSXY-TI3S'!$D86)</f>
        <v>-5.2297162429924817E-3</v>
      </c>
      <c r="G86" s="20">
        <f>Model!$W$19*((drdp!D86+drdp!M86)*'MSXY-TI3S'!$B86+(drdp!G86+drdp!P86)*'MSXY-TI3S'!$C86+(drdp!J86+drdp!S86)*'MSXY-TI3S'!$D86)</f>
        <v>0</v>
      </c>
      <c r="H86" s="18">
        <f>Model!$W$19*((drdp!B86)*'MSXY-TI3S'!$B86+(drdp!E86)*'MSXY-TI3S'!$C86+(drdp!H86)*'MSXY-TI3S'!$D86)</f>
        <v>9.7587833640080841E-3</v>
      </c>
      <c r="I86" s="18">
        <f>Model!$W$19*((drdp!C86)*'MSXY-TI3S'!$B86+(drdp!F86)*'MSXY-TI3S'!$C86+(drdp!I86)*'MSXY-TI3S'!$D86)</f>
        <v>-2.6148581214962409E-3</v>
      </c>
      <c r="J86" s="18">
        <f>Model!$W$19*((drdp!D86)*'MSXY-TI3S'!$B86+(drdp!G86)*'MSXY-TI3S'!$C86+(drdp!J86)*'MSXY-TI3S'!$D86)</f>
        <v>0</v>
      </c>
      <c r="K86" s="21">
        <f>SUM(E$3:E85)+H86</f>
        <v>0.60434761890447963</v>
      </c>
      <c r="L86" s="21">
        <f>SUM(F$3:F85)+I86</f>
        <v>-0.16193445643312715</v>
      </c>
      <c r="M86" s="21">
        <f>SUM(G$3:G85)+J86</f>
        <v>0</v>
      </c>
      <c r="N86" s="19">
        <f t="shared" si="5"/>
        <v>0.36523604447551417</v>
      </c>
      <c r="O86" s="19">
        <f t="shared" si="5"/>
        <v>2.6222768180292354E-2</v>
      </c>
      <c r="P86" s="19">
        <f t="shared" si="5"/>
        <v>0</v>
      </c>
      <c r="Q86" s="19">
        <f t="shared" si="6"/>
        <v>-9.7864703163951586E-2</v>
      </c>
      <c r="R86" s="19">
        <f t="shared" si="7"/>
        <v>0</v>
      </c>
      <c r="S86" s="19">
        <f t="shared" si="8"/>
        <v>0</v>
      </c>
    </row>
    <row r="87" spans="1:19" x14ac:dyDescent="0.25">
      <c r="A87" s="26">
        <f>Wellpath!E87</f>
        <v>2520</v>
      </c>
      <c r="B87" s="22">
        <v>0</v>
      </c>
      <c r="C87" s="22">
        <v>0</v>
      </c>
      <c r="D87" s="22">
        <f>(COS(Wellpath!$L87) * COS(Wellpath!$O87) * COS(Wellpath!$O87) - COS(Wellpath!$L87) * SIN(Wellpath!$O87) * SIN(Wellpath!$O87) - TAN(Dip) * SIN(Wellpath!$L87) * COS(Wellpath!$O87)) / 2</f>
        <v>-0.48608254457618305</v>
      </c>
      <c r="E87" s="20">
        <f>Model!$W$19*((drdp!B87+drdp!K87)*'MSXY-TI3S'!$B87+(drdp!E87+drdp!N87)*'MSXY-TI3S'!$C87+(drdp!H87+drdp!Q87)*'MSXY-TI3S'!$D87)</f>
        <v>1.9517566728016168E-2</v>
      </c>
      <c r="F87" s="20">
        <f>Model!$W$19*((drdp!C87+drdp!L87)*'MSXY-TI3S'!$B87+(drdp!F87+drdp!O87)*'MSXY-TI3S'!$C87+(drdp!I87+drdp!R87)*'MSXY-TI3S'!$D87)</f>
        <v>-5.2297162429924817E-3</v>
      </c>
      <c r="G87" s="20">
        <f>Model!$W$19*((drdp!D87+drdp!M87)*'MSXY-TI3S'!$B87+(drdp!G87+drdp!P87)*'MSXY-TI3S'!$C87+(drdp!J87+drdp!S87)*'MSXY-TI3S'!$D87)</f>
        <v>0</v>
      </c>
      <c r="H87" s="18">
        <f>Model!$W$19*((drdp!B87)*'MSXY-TI3S'!$B87+(drdp!E87)*'MSXY-TI3S'!$C87+(drdp!H87)*'MSXY-TI3S'!$D87)</f>
        <v>9.7587833640080841E-3</v>
      </c>
      <c r="I87" s="18">
        <f>Model!$W$19*((drdp!C87)*'MSXY-TI3S'!$B87+(drdp!F87)*'MSXY-TI3S'!$C87+(drdp!I87)*'MSXY-TI3S'!$D87)</f>
        <v>-2.6148581214962409E-3</v>
      </c>
      <c r="J87" s="18">
        <f>Model!$W$19*((drdp!D87)*'MSXY-TI3S'!$B87+(drdp!G87)*'MSXY-TI3S'!$C87+(drdp!J87)*'MSXY-TI3S'!$D87)</f>
        <v>0</v>
      </c>
      <c r="K87" s="21">
        <f>SUM(E$3:E86)+H87</f>
        <v>0.62386518563249582</v>
      </c>
      <c r="L87" s="21">
        <f>SUM(F$3:F86)+I87</f>
        <v>-0.16716417267611963</v>
      </c>
      <c r="M87" s="21">
        <f>SUM(G$3:G86)+J87</f>
        <v>0</v>
      </c>
      <c r="N87" s="19">
        <f t="shared" si="5"/>
        <v>0.38920776984426847</v>
      </c>
      <c r="O87" s="19">
        <f t="shared" si="5"/>
        <v>2.794386062649154E-2</v>
      </c>
      <c r="P87" s="19">
        <f t="shared" si="5"/>
        <v>0</v>
      </c>
      <c r="Q87" s="19">
        <f t="shared" si="6"/>
        <v>-0.10428790761768995</v>
      </c>
      <c r="R87" s="19">
        <f t="shared" si="7"/>
        <v>0</v>
      </c>
      <c r="S87" s="19">
        <f t="shared" si="8"/>
        <v>0</v>
      </c>
    </row>
    <row r="88" spans="1:19" x14ac:dyDescent="0.25">
      <c r="A88" s="26">
        <f>Wellpath!E88</f>
        <v>2550</v>
      </c>
      <c r="B88" s="22">
        <v>0</v>
      </c>
      <c r="C88" s="22">
        <v>0</v>
      </c>
      <c r="D88" s="22">
        <f>(COS(Wellpath!$L88) * COS(Wellpath!$O88) * COS(Wellpath!$O88) - COS(Wellpath!$L88) * SIN(Wellpath!$O88) * SIN(Wellpath!$O88) - TAN(Dip) * SIN(Wellpath!$L88) * COS(Wellpath!$O88)) / 2</f>
        <v>-0.48608254457618305</v>
      </c>
      <c r="E88" s="20">
        <f>Model!$W$19*((drdp!B88+drdp!K88)*'MSXY-TI3S'!$B88+(drdp!E88+drdp!N88)*'MSXY-TI3S'!$C88+(drdp!H88+drdp!Q88)*'MSXY-TI3S'!$D88)</f>
        <v>1.9517566728016168E-2</v>
      </c>
      <c r="F88" s="20">
        <f>Model!$W$19*((drdp!C88+drdp!L88)*'MSXY-TI3S'!$B88+(drdp!F88+drdp!O88)*'MSXY-TI3S'!$C88+(drdp!I88+drdp!R88)*'MSXY-TI3S'!$D88)</f>
        <v>-5.2297162429924817E-3</v>
      </c>
      <c r="G88" s="20">
        <f>Model!$W$19*((drdp!D88+drdp!M88)*'MSXY-TI3S'!$B88+(drdp!G88+drdp!P88)*'MSXY-TI3S'!$C88+(drdp!J88+drdp!S88)*'MSXY-TI3S'!$D88)</f>
        <v>0</v>
      </c>
      <c r="H88" s="18">
        <f>Model!$W$19*((drdp!B88)*'MSXY-TI3S'!$B88+(drdp!E88)*'MSXY-TI3S'!$C88+(drdp!H88)*'MSXY-TI3S'!$D88)</f>
        <v>9.7587833640080841E-3</v>
      </c>
      <c r="I88" s="18">
        <f>Model!$W$19*((drdp!C88)*'MSXY-TI3S'!$B88+(drdp!F88)*'MSXY-TI3S'!$C88+(drdp!I88)*'MSXY-TI3S'!$D88)</f>
        <v>-2.6148581214962409E-3</v>
      </c>
      <c r="J88" s="18">
        <f>Model!$W$19*((drdp!D88)*'MSXY-TI3S'!$B88+(drdp!G88)*'MSXY-TI3S'!$C88+(drdp!J88)*'MSXY-TI3S'!$D88)</f>
        <v>0</v>
      </c>
      <c r="K88" s="21">
        <f>SUM(E$3:E87)+H88</f>
        <v>0.64338275236051201</v>
      </c>
      <c r="L88" s="21">
        <f>SUM(F$3:F87)+I88</f>
        <v>-0.17239388891911211</v>
      </c>
      <c r="M88" s="21">
        <f>SUM(G$3:G87)+J88</f>
        <v>0</v>
      </c>
      <c r="N88" s="19">
        <f t="shared" si="5"/>
        <v>0.41394136603498793</v>
      </c>
      <c r="O88" s="19">
        <f t="shared" si="5"/>
        <v>2.9719652936655166E-2</v>
      </c>
      <c r="P88" s="19">
        <f t="shared" si="5"/>
        <v>0</v>
      </c>
      <c r="Q88" s="19">
        <f t="shared" si="6"/>
        <v>-0.11091525474291072</v>
      </c>
      <c r="R88" s="19">
        <f t="shared" si="7"/>
        <v>0</v>
      </c>
      <c r="S88" s="19">
        <f t="shared" si="8"/>
        <v>0</v>
      </c>
    </row>
    <row r="89" spans="1:19" x14ac:dyDescent="0.25">
      <c r="A89" s="26">
        <f>Wellpath!E89</f>
        <v>2580</v>
      </c>
      <c r="B89" s="22">
        <v>0</v>
      </c>
      <c r="C89" s="22">
        <v>0</v>
      </c>
      <c r="D89" s="22">
        <f>(COS(Wellpath!$L89) * COS(Wellpath!$O89) * COS(Wellpath!$O89) - COS(Wellpath!$L89) * SIN(Wellpath!$O89) * SIN(Wellpath!$O89) - TAN(Dip) * SIN(Wellpath!$L89) * COS(Wellpath!$O89)) / 2</f>
        <v>-0.48608254457618305</v>
      </c>
      <c r="E89" s="20">
        <f>Model!$W$19*((drdp!B89+drdp!K89)*'MSXY-TI3S'!$B89+(drdp!E89+drdp!N89)*'MSXY-TI3S'!$C89+(drdp!H89+drdp!Q89)*'MSXY-TI3S'!$D89)</f>
        <v>1.9517566728016168E-2</v>
      </c>
      <c r="F89" s="20">
        <f>Model!$W$19*((drdp!C89+drdp!L89)*'MSXY-TI3S'!$B89+(drdp!F89+drdp!O89)*'MSXY-TI3S'!$C89+(drdp!I89+drdp!R89)*'MSXY-TI3S'!$D89)</f>
        <v>-5.2297162429924817E-3</v>
      </c>
      <c r="G89" s="20">
        <f>Model!$W$19*((drdp!D89+drdp!M89)*'MSXY-TI3S'!$B89+(drdp!G89+drdp!P89)*'MSXY-TI3S'!$C89+(drdp!J89+drdp!S89)*'MSXY-TI3S'!$D89)</f>
        <v>0</v>
      </c>
      <c r="H89" s="18">
        <f>Model!$W$19*((drdp!B89)*'MSXY-TI3S'!$B89+(drdp!E89)*'MSXY-TI3S'!$C89+(drdp!H89)*'MSXY-TI3S'!$D89)</f>
        <v>9.7587833640080841E-3</v>
      </c>
      <c r="I89" s="18">
        <f>Model!$W$19*((drdp!C89)*'MSXY-TI3S'!$B89+(drdp!F89)*'MSXY-TI3S'!$C89+(drdp!I89)*'MSXY-TI3S'!$D89)</f>
        <v>-2.6148581214962409E-3</v>
      </c>
      <c r="J89" s="18">
        <f>Model!$W$19*((drdp!D89)*'MSXY-TI3S'!$B89+(drdp!G89)*'MSXY-TI3S'!$C89+(drdp!J89)*'MSXY-TI3S'!$D89)</f>
        <v>0</v>
      </c>
      <c r="K89" s="21">
        <f>SUM(E$3:E88)+H89</f>
        <v>0.6629003190885282</v>
      </c>
      <c r="L89" s="21">
        <f>SUM(F$3:F88)+I89</f>
        <v>-0.1776236051621046</v>
      </c>
      <c r="M89" s="21">
        <f>SUM(G$3:G88)+J89</f>
        <v>0</v>
      </c>
      <c r="N89" s="19">
        <f t="shared" si="5"/>
        <v>0.4394368330476725</v>
      </c>
      <c r="O89" s="19">
        <f t="shared" si="5"/>
        <v>3.1550145110783231E-2</v>
      </c>
      <c r="P89" s="19">
        <f t="shared" si="5"/>
        <v>0</v>
      </c>
      <c r="Q89" s="19">
        <f t="shared" si="6"/>
        <v>-0.11774674453961388</v>
      </c>
      <c r="R89" s="19">
        <f t="shared" si="7"/>
        <v>0</v>
      </c>
      <c r="S89" s="19">
        <f t="shared" si="8"/>
        <v>0</v>
      </c>
    </row>
    <row r="90" spans="1:19" x14ac:dyDescent="0.25">
      <c r="A90" s="26">
        <f>Wellpath!E90</f>
        <v>2610</v>
      </c>
      <c r="B90" s="22">
        <v>0</v>
      </c>
      <c r="C90" s="22">
        <v>0</v>
      </c>
      <c r="D90" s="22">
        <f>(COS(Wellpath!$L90) * COS(Wellpath!$O90) * COS(Wellpath!$O90) - COS(Wellpath!$L90) * SIN(Wellpath!$O90) * SIN(Wellpath!$O90) - TAN(Dip) * SIN(Wellpath!$L90) * COS(Wellpath!$O90)) / 2</f>
        <v>-0.48608254457618305</v>
      </c>
      <c r="E90" s="20">
        <f>Model!$W$19*((drdp!B90+drdp!K90)*'MSXY-TI3S'!$B90+(drdp!E90+drdp!N90)*'MSXY-TI3S'!$C90+(drdp!H90+drdp!Q90)*'MSXY-TI3S'!$D90)</f>
        <v>1.9517566728016168E-2</v>
      </c>
      <c r="F90" s="20">
        <f>Model!$W$19*((drdp!C90+drdp!L90)*'MSXY-TI3S'!$B90+(drdp!F90+drdp!O90)*'MSXY-TI3S'!$C90+(drdp!I90+drdp!R90)*'MSXY-TI3S'!$D90)</f>
        <v>-5.2297162429924817E-3</v>
      </c>
      <c r="G90" s="20">
        <f>Model!$W$19*((drdp!D90+drdp!M90)*'MSXY-TI3S'!$B90+(drdp!G90+drdp!P90)*'MSXY-TI3S'!$C90+(drdp!J90+drdp!S90)*'MSXY-TI3S'!$D90)</f>
        <v>0</v>
      </c>
      <c r="H90" s="18">
        <f>Model!$W$19*((drdp!B90)*'MSXY-TI3S'!$B90+(drdp!E90)*'MSXY-TI3S'!$C90+(drdp!H90)*'MSXY-TI3S'!$D90)</f>
        <v>9.7587833640080841E-3</v>
      </c>
      <c r="I90" s="18">
        <f>Model!$W$19*((drdp!C90)*'MSXY-TI3S'!$B90+(drdp!F90)*'MSXY-TI3S'!$C90+(drdp!I90)*'MSXY-TI3S'!$D90)</f>
        <v>-2.6148581214962409E-3</v>
      </c>
      <c r="J90" s="18">
        <f>Model!$W$19*((drdp!D90)*'MSXY-TI3S'!$B90+(drdp!G90)*'MSXY-TI3S'!$C90+(drdp!J90)*'MSXY-TI3S'!$D90)</f>
        <v>0</v>
      </c>
      <c r="K90" s="21">
        <f>SUM(E$3:E89)+H90</f>
        <v>0.68241788581654439</v>
      </c>
      <c r="L90" s="21">
        <f>SUM(F$3:F89)+I90</f>
        <v>-0.18285332140509708</v>
      </c>
      <c r="M90" s="21">
        <f>SUM(G$3:G89)+J90</f>
        <v>0</v>
      </c>
      <c r="N90" s="19">
        <f t="shared" si="5"/>
        <v>0.46569417088232223</v>
      </c>
      <c r="O90" s="19">
        <f t="shared" si="5"/>
        <v>3.3435337148875734E-2</v>
      </c>
      <c r="P90" s="19">
        <f t="shared" si="5"/>
        <v>0</v>
      </c>
      <c r="Q90" s="19">
        <f t="shared" si="6"/>
        <v>-0.12478237700779943</v>
      </c>
      <c r="R90" s="19">
        <f t="shared" si="7"/>
        <v>0</v>
      </c>
      <c r="S90" s="19">
        <f t="shared" si="8"/>
        <v>0</v>
      </c>
    </row>
    <row r="91" spans="1:19" x14ac:dyDescent="0.25">
      <c r="A91" s="26">
        <f>Wellpath!E91</f>
        <v>2640</v>
      </c>
      <c r="B91" s="22">
        <v>0</v>
      </c>
      <c r="C91" s="22">
        <v>0</v>
      </c>
      <c r="D91" s="22">
        <f>(COS(Wellpath!$L91) * COS(Wellpath!$O91) * COS(Wellpath!$O91) - COS(Wellpath!$L91) * SIN(Wellpath!$O91) * SIN(Wellpath!$O91) - TAN(Dip) * SIN(Wellpath!$L91) * COS(Wellpath!$O91)) / 2</f>
        <v>-0.48608254457618305</v>
      </c>
      <c r="E91" s="20">
        <f>Model!$W$19*((drdp!B91+drdp!K91)*'MSXY-TI3S'!$B91+(drdp!E91+drdp!N91)*'MSXY-TI3S'!$C91+(drdp!H91+drdp!Q91)*'MSXY-TI3S'!$D91)</f>
        <v>1.9517566728016168E-2</v>
      </c>
      <c r="F91" s="20">
        <f>Model!$W$19*((drdp!C91+drdp!L91)*'MSXY-TI3S'!$B91+(drdp!F91+drdp!O91)*'MSXY-TI3S'!$C91+(drdp!I91+drdp!R91)*'MSXY-TI3S'!$D91)</f>
        <v>-5.2297162429924817E-3</v>
      </c>
      <c r="G91" s="20">
        <f>Model!$W$19*((drdp!D91+drdp!M91)*'MSXY-TI3S'!$B91+(drdp!G91+drdp!P91)*'MSXY-TI3S'!$C91+(drdp!J91+drdp!S91)*'MSXY-TI3S'!$D91)</f>
        <v>0</v>
      </c>
      <c r="H91" s="18">
        <f>Model!$W$19*((drdp!B91)*'MSXY-TI3S'!$B91+(drdp!E91)*'MSXY-TI3S'!$C91+(drdp!H91)*'MSXY-TI3S'!$D91)</f>
        <v>9.7587833640080841E-3</v>
      </c>
      <c r="I91" s="18">
        <f>Model!$W$19*((drdp!C91)*'MSXY-TI3S'!$B91+(drdp!F91)*'MSXY-TI3S'!$C91+(drdp!I91)*'MSXY-TI3S'!$D91)</f>
        <v>-2.6148581214962409E-3</v>
      </c>
      <c r="J91" s="18">
        <f>Model!$W$19*((drdp!D91)*'MSXY-TI3S'!$B91+(drdp!G91)*'MSXY-TI3S'!$C91+(drdp!J91)*'MSXY-TI3S'!$D91)</f>
        <v>0</v>
      </c>
      <c r="K91" s="21">
        <f>SUM(E$3:E90)+H91</f>
        <v>0.70193545254456058</v>
      </c>
      <c r="L91" s="21">
        <f>SUM(F$3:F90)+I91</f>
        <v>-0.18808303764808956</v>
      </c>
      <c r="M91" s="21">
        <f>SUM(G$3:G90)+J91</f>
        <v>0</v>
      </c>
      <c r="N91" s="19">
        <f t="shared" si="5"/>
        <v>0.49271337953893707</v>
      </c>
      <c r="O91" s="19">
        <f t="shared" si="5"/>
        <v>3.5375229050932676E-2</v>
      </c>
      <c r="P91" s="19">
        <f t="shared" si="5"/>
        <v>0</v>
      </c>
      <c r="Q91" s="19">
        <f t="shared" si="6"/>
        <v>-0.13202215214746738</v>
      </c>
      <c r="R91" s="19">
        <f t="shared" si="7"/>
        <v>0</v>
      </c>
      <c r="S91" s="19">
        <f t="shared" si="8"/>
        <v>0</v>
      </c>
    </row>
    <row r="92" spans="1:19" x14ac:dyDescent="0.25">
      <c r="A92" s="26">
        <f>Wellpath!E92</f>
        <v>2670</v>
      </c>
      <c r="B92" s="22">
        <v>0</v>
      </c>
      <c r="C92" s="22">
        <v>0</v>
      </c>
      <c r="D92" s="22">
        <f>(COS(Wellpath!$L92) * COS(Wellpath!$O92) * COS(Wellpath!$O92) - COS(Wellpath!$L92) * SIN(Wellpath!$O92) * SIN(Wellpath!$O92) - TAN(Dip) * SIN(Wellpath!$L92) * COS(Wellpath!$O92)) / 2</f>
        <v>-0.48608254457618305</v>
      </c>
      <c r="E92" s="20">
        <f>Model!$W$19*((drdp!B92+drdp!K92)*'MSXY-TI3S'!$B92+(drdp!E92+drdp!N92)*'MSXY-TI3S'!$C92+(drdp!H92+drdp!Q92)*'MSXY-TI3S'!$D92)</f>
        <v>1.9517566728016168E-2</v>
      </c>
      <c r="F92" s="20">
        <f>Model!$W$19*((drdp!C92+drdp!L92)*'MSXY-TI3S'!$B92+(drdp!F92+drdp!O92)*'MSXY-TI3S'!$C92+(drdp!I92+drdp!R92)*'MSXY-TI3S'!$D92)</f>
        <v>-5.2297162429924817E-3</v>
      </c>
      <c r="G92" s="20">
        <f>Model!$W$19*((drdp!D92+drdp!M92)*'MSXY-TI3S'!$B92+(drdp!G92+drdp!P92)*'MSXY-TI3S'!$C92+(drdp!J92+drdp!S92)*'MSXY-TI3S'!$D92)</f>
        <v>0</v>
      </c>
      <c r="H92" s="18">
        <f>Model!$W$19*((drdp!B92)*'MSXY-TI3S'!$B92+(drdp!E92)*'MSXY-TI3S'!$C92+(drdp!H92)*'MSXY-TI3S'!$D92)</f>
        <v>9.7587833640080841E-3</v>
      </c>
      <c r="I92" s="18">
        <f>Model!$W$19*((drdp!C92)*'MSXY-TI3S'!$B92+(drdp!F92)*'MSXY-TI3S'!$C92+(drdp!I92)*'MSXY-TI3S'!$D92)</f>
        <v>-2.6148581214962409E-3</v>
      </c>
      <c r="J92" s="18">
        <f>Model!$W$19*((drdp!D92)*'MSXY-TI3S'!$B92+(drdp!G92)*'MSXY-TI3S'!$C92+(drdp!J92)*'MSXY-TI3S'!$D92)</f>
        <v>0</v>
      </c>
      <c r="K92" s="21">
        <f>SUM(E$3:E91)+H92</f>
        <v>0.72145301927257677</v>
      </c>
      <c r="L92" s="21">
        <f>SUM(F$3:F91)+I92</f>
        <v>-0.19331275389108205</v>
      </c>
      <c r="M92" s="21">
        <f>SUM(G$3:G91)+J92</f>
        <v>0</v>
      </c>
      <c r="N92" s="19">
        <f t="shared" si="5"/>
        <v>0.52049445901751701</v>
      </c>
      <c r="O92" s="19">
        <f t="shared" si="5"/>
        <v>3.7369820816954058E-2</v>
      </c>
      <c r="P92" s="19">
        <f t="shared" si="5"/>
        <v>0</v>
      </c>
      <c r="Q92" s="19">
        <f t="shared" si="6"/>
        <v>-0.13946606995861771</v>
      </c>
      <c r="R92" s="19">
        <f t="shared" si="7"/>
        <v>0</v>
      </c>
      <c r="S92" s="19">
        <f t="shared" si="8"/>
        <v>0</v>
      </c>
    </row>
    <row r="93" spans="1:19" x14ac:dyDescent="0.25">
      <c r="A93" s="26">
        <f>Wellpath!E93</f>
        <v>2700</v>
      </c>
      <c r="B93" s="22">
        <v>0</v>
      </c>
      <c r="C93" s="22">
        <v>0</v>
      </c>
      <c r="D93" s="22">
        <f>(COS(Wellpath!$L93) * COS(Wellpath!$O93) * COS(Wellpath!$O93) - COS(Wellpath!$L93) * SIN(Wellpath!$O93) * SIN(Wellpath!$O93) - TAN(Dip) * SIN(Wellpath!$L93) * COS(Wellpath!$O93)) / 2</f>
        <v>-0.48608254457618305</v>
      </c>
      <c r="E93" s="20">
        <f>Model!$W$19*((drdp!B93+drdp!K93)*'MSXY-TI3S'!$B93+(drdp!E93+drdp!N93)*'MSXY-TI3S'!$C93+(drdp!H93+drdp!Q93)*'MSXY-TI3S'!$D93)</f>
        <v>1.9517566728016168E-2</v>
      </c>
      <c r="F93" s="20">
        <f>Model!$W$19*((drdp!C93+drdp!L93)*'MSXY-TI3S'!$B93+(drdp!F93+drdp!O93)*'MSXY-TI3S'!$C93+(drdp!I93+drdp!R93)*'MSXY-TI3S'!$D93)</f>
        <v>-5.2297162429924817E-3</v>
      </c>
      <c r="G93" s="20">
        <f>Model!$W$19*((drdp!D93+drdp!M93)*'MSXY-TI3S'!$B93+(drdp!G93+drdp!P93)*'MSXY-TI3S'!$C93+(drdp!J93+drdp!S93)*'MSXY-TI3S'!$D93)</f>
        <v>0</v>
      </c>
      <c r="H93" s="18">
        <f>Model!$W$19*((drdp!B93)*'MSXY-TI3S'!$B93+(drdp!E93)*'MSXY-TI3S'!$C93+(drdp!H93)*'MSXY-TI3S'!$D93)</f>
        <v>9.7587833640080841E-3</v>
      </c>
      <c r="I93" s="18">
        <f>Model!$W$19*((drdp!C93)*'MSXY-TI3S'!$B93+(drdp!F93)*'MSXY-TI3S'!$C93+(drdp!I93)*'MSXY-TI3S'!$D93)</f>
        <v>-2.6148581214962409E-3</v>
      </c>
      <c r="J93" s="18">
        <f>Model!$W$19*((drdp!D93)*'MSXY-TI3S'!$B93+(drdp!G93)*'MSXY-TI3S'!$C93+(drdp!J93)*'MSXY-TI3S'!$D93)</f>
        <v>0</v>
      </c>
      <c r="K93" s="21">
        <f>SUM(E$3:E92)+H93</f>
        <v>0.74097058600059296</v>
      </c>
      <c r="L93" s="21">
        <f>SUM(F$3:F92)+I93</f>
        <v>-0.19854247013407453</v>
      </c>
      <c r="M93" s="21">
        <f>SUM(G$3:G92)+J93</f>
        <v>0</v>
      </c>
      <c r="N93" s="19">
        <f t="shared" si="5"/>
        <v>0.54903740931806211</v>
      </c>
      <c r="O93" s="19">
        <f t="shared" si="5"/>
        <v>3.9419112446939873E-2</v>
      </c>
      <c r="P93" s="19">
        <f t="shared" si="5"/>
        <v>0</v>
      </c>
      <c r="Q93" s="19">
        <f t="shared" si="6"/>
        <v>-0.14711413044125043</v>
      </c>
      <c r="R93" s="19">
        <f t="shared" si="7"/>
        <v>0</v>
      </c>
      <c r="S93" s="19">
        <f t="shared" si="8"/>
        <v>0</v>
      </c>
    </row>
    <row r="94" spans="1:19" x14ac:dyDescent="0.25">
      <c r="A94" s="26">
        <f>Wellpath!E94</f>
        <v>2730</v>
      </c>
      <c r="B94" s="22">
        <v>0</v>
      </c>
      <c r="C94" s="22">
        <v>0</v>
      </c>
      <c r="D94" s="22">
        <f>(COS(Wellpath!$L94) * COS(Wellpath!$O94) * COS(Wellpath!$O94) - COS(Wellpath!$L94) * SIN(Wellpath!$O94) * SIN(Wellpath!$O94) - TAN(Dip) * SIN(Wellpath!$L94) * COS(Wellpath!$O94)) / 2</f>
        <v>-0.48608254457618305</v>
      </c>
      <c r="E94" s="20">
        <f>Model!$W$19*((drdp!B94+drdp!K94)*'MSXY-TI3S'!$B94+(drdp!E94+drdp!N94)*'MSXY-TI3S'!$C94+(drdp!H94+drdp!Q94)*'MSXY-TI3S'!$D94)</f>
        <v>1.9517566728016168E-2</v>
      </c>
      <c r="F94" s="20">
        <f>Model!$W$19*((drdp!C94+drdp!L94)*'MSXY-TI3S'!$B94+(drdp!F94+drdp!O94)*'MSXY-TI3S'!$C94+(drdp!I94+drdp!R94)*'MSXY-TI3S'!$D94)</f>
        <v>-5.2297162429924817E-3</v>
      </c>
      <c r="G94" s="20">
        <f>Model!$W$19*((drdp!D94+drdp!M94)*'MSXY-TI3S'!$B94+(drdp!G94+drdp!P94)*'MSXY-TI3S'!$C94+(drdp!J94+drdp!S94)*'MSXY-TI3S'!$D94)</f>
        <v>0</v>
      </c>
      <c r="H94" s="18">
        <f>Model!$W$19*((drdp!B94)*'MSXY-TI3S'!$B94+(drdp!E94)*'MSXY-TI3S'!$C94+(drdp!H94)*'MSXY-TI3S'!$D94)</f>
        <v>9.7587833640080841E-3</v>
      </c>
      <c r="I94" s="18">
        <f>Model!$W$19*((drdp!C94)*'MSXY-TI3S'!$B94+(drdp!F94)*'MSXY-TI3S'!$C94+(drdp!I94)*'MSXY-TI3S'!$D94)</f>
        <v>-2.6148581214962409E-3</v>
      </c>
      <c r="J94" s="18">
        <f>Model!$W$19*((drdp!D94)*'MSXY-TI3S'!$B94+(drdp!G94)*'MSXY-TI3S'!$C94+(drdp!J94)*'MSXY-TI3S'!$D94)</f>
        <v>0</v>
      </c>
      <c r="K94" s="21">
        <f>SUM(E$3:E93)+H94</f>
        <v>0.76048815272860915</v>
      </c>
      <c r="L94" s="21">
        <f>SUM(F$3:F93)+I94</f>
        <v>-0.20377218637706701</v>
      </c>
      <c r="M94" s="21">
        <f>SUM(G$3:G93)+J94</f>
        <v>0</v>
      </c>
      <c r="N94" s="19">
        <f t="shared" si="5"/>
        <v>0.57834223044057231</v>
      </c>
      <c r="O94" s="19">
        <f t="shared" si="5"/>
        <v>4.1523103940890135E-2</v>
      </c>
      <c r="P94" s="19">
        <f t="shared" si="5"/>
        <v>0</v>
      </c>
      <c r="Q94" s="19">
        <f t="shared" si="6"/>
        <v>-0.15496633359536555</v>
      </c>
      <c r="R94" s="19">
        <f t="shared" si="7"/>
        <v>0</v>
      </c>
      <c r="S94" s="19">
        <f t="shared" si="8"/>
        <v>0</v>
      </c>
    </row>
    <row r="95" spans="1:19" x14ac:dyDescent="0.25">
      <c r="A95" s="26">
        <f>Wellpath!E95</f>
        <v>2760</v>
      </c>
      <c r="B95" s="22">
        <v>0</v>
      </c>
      <c r="C95" s="22">
        <v>0</v>
      </c>
      <c r="D95" s="22">
        <f>(COS(Wellpath!$L95) * COS(Wellpath!$O95) * COS(Wellpath!$O95) - COS(Wellpath!$L95) * SIN(Wellpath!$O95) * SIN(Wellpath!$O95) - TAN(Dip) * SIN(Wellpath!$L95) * COS(Wellpath!$O95)) / 2</f>
        <v>-0.48608254457618305</v>
      </c>
      <c r="E95" s="20">
        <f>Model!$W$19*((drdp!B95+drdp!K95)*'MSXY-TI3S'!$B95+(drdp!E95+drdp!N95)*'MSXY-TI3S'!$C95+(drdp!H95+drdp!Q95)*'MSXY-TI3S'!$D95)</f>
        <v>1.9517566728016168E-2</v>
      </c>
      <c r="F95" s="20">
        <f>Model!$W$19*((drdp!C95+drdp!L95)*'MSXY-TI3S'!$B95+(drdp!F95+drdp!O95)*'MSXY-TI3S'!$C95+(drdp!I95+drdp!R95)*'MSXY-TI3S'!$D95)</f>
        <v>-5.2297162429924817E-3</v>
      </c>
      <c r="G95" s="20">
        <f>Model!$W$19*((drdp!D95+drdp!M95)*'MSXY-TI3S'!$B95+(drdp!G95+drdp!P95)*'MSXY-TI3S'!$C95+(drdp!J95+drdp!S95)*'MSXY-TI3S'!$D95)</f>
        <v>0</v>
      </c>
      <c r="H95" s="18">
        <f>Model!$W$19*((drdp!B95)*'MSXY-TI3S'!$B95+(drdp!E95)*'MSXY-TI3S'!$C95+(drdp!H95)*'MSXY-TI3S'!$D95)</f>
        <v>9.7587833640080841E-3</v>
      </c>
      <c r="I95" s="18">
        <f>Model!$W$19*((drdp!C95)*'MSXY-TI3S'!$B95+(drdp!F95)*'MSXY-TI3S'!$C95+(drdp!I95)*'MSXY-TI3S'!$D95)</f>
        <v>-2.6148581214962409E-3</v>
      </c>
      <c r="J95" s="18">
        <f>Model!$W$19*((drdp!D95)*'MSXY-TI3S'!$B95+(drdp!G95)*'MSXY-TI3S'!$C95+(drdp!J95)*'MSXY-TI3S'!$D95)</f>
        <v>0</v>
      </c>
      <c r="K95" s="21">
        <f>SUM(E$3:E94)+H95</f>
        <v>0.78000571945662533</v>
      </c>
      <c r="L95" s="21">
        <f>SUM(F$3:F94)+I95</f>
        <v>-0.20900190262005949</v>
      </c>
      <c r="M95" s="21">
        <f>SUM(G$3:G94)+J95</f>
        <v>0</v>
      </c>
      <c r="N95" s="19">
        <f t="shared" si="5"/>
        <v>0.60840892238504773</v>
      </c>
      <c r="O95" s="19">
        <f t="shared" si="5"/>
        <v>4.3681795298804831E-2</v>
      </c>
      <c r="P95" s="19">
        <f t="shared" si="5"/>
        <v>0</v>
      </c>
      <c r="Q95" s="19">
        <f t="shared" si="6"/>
        <v>-0.16302267942096305</v>
      </c>
      <c r="R95" s="19">
        <f t="shared" si="7"/>
        <v>0</v>
      </c>
      <c r="S95" s="19">
        <f t="shared" si="8"/>
        <v>0</v>
      </c>
    </row>
    <row r="96" spans="1:19" x14ac:dyDescent="0.25">
      <c r="A96" s="26">
        <f>Wellpath!E96</f>
        <v>2790</v>
      </c>
      <c r="B96" s="22">
        <v>0</v>
      </c>
      <c r="C96" s="22">
        <v>0</v>
      </c>
      <c r="D96" s="22">
        <f>(COS(Wellpath!$L96) * COS(Wellpath!$O96) * COS(Wellpath!$O96) - COS(Wellpath!$L96) * SIN(Wellpath!$O96) * SIN(Wellpath!$O96) - TAN(Dip) * SIN(Wellpath!$L96) * COS(Wellpath!$O96)) / 2</f>
        <v>-0.48608254457618305</v>
      </c>
      <c r="E96" s="20">
        <f>Model!$W$19*((drdp!B96+drdp!K96)*'MSXY-TI3S'!$B96+(drdp!E96+drdp!N96)*'MSXY-TI3S'!$C96+(drdp!H96+drdp!Q96)*'MSXY-TI3S'!$D96)</f>
        <v>1.9517566728016168E-2</v>
      </c>
      <c r="F96" s="20">
        <f>Model!$W$19*((drdp!C96+drdp!L96)*'MSXY-TI3S'!$B96+(drdp!F96+drdp!O96)*'MSXY-TI3S'!$C96+(drdp!I96+drdp!R96)*'MSXY-TI3S'!$D96)</f>
        <v>-5.2297162429924817E-3</v>
      </c>
      <c r="G96" s="20">
        <f>Model!$W$19*((drdp!D96+drdp!M96)*'MSXY-TI3S'!$B96+(drdp!G96+drdp!P96)*'MSXY-TI3S'!$C96+(drdp!J96+drdp!S96)*'MSXY-TI3S'!$D96)</f>
        <v>0</v>
      </c>
      <c r="H96" s="18">
        <f>Model!$W$19*((drdp!B96)*'MSXY-TI3S'!$B96+(drdp!E96)*'MSXY-TI3S'!$C96+(drdp!H96)*'MSXY-TI3S'!$D96)</f>
        <v>9.7587833640080841E-3</v>
      </c>
      <c r="I96" s="18">
        <f>Model!$W$19*((drdp!C96)*'MSXY-TI3S'!$B96+(drdp!F96)*'MSXY-TI3S'!$C96+(drdp!I96)*'MSXY-TI3S'!$D96)</f>
        <v>-2.6148581214962409E-3</v>
      </c>
      <c r="J96" s="18">
        <f>Model!$W$19*((drdp!D96)*'MSXY-TI3S'!$B96+(drdp!G96)*'MSXY-TI3S'!$C96+(drdp!J96)*'MSXY-TI3S'!$D96)</f>
        <v>0</v>
      </c>
      <c r="K96" s="21">
        <f>SUM(E$3:E95)+H96</f>
        <v>0.79952328618464152</v>
      </c>
      <c r="L96" s="21">
        <f>SUM(F$3:F95)+I96</f>
        <v>-0.21423161886305198</v>
      </c>
      <c r="M96" s="21">
        <f>SUM(G$3:G95)+J96</f>
        <v>0</v>
      </c>
      <c r="N96" s="19">
        <f t="shared" si="5"/>
        <v>0.63923748515148815</v>
      </c>
      <c r="O96" s="19">
        <f t="shared" si="5"/>
        <v>4.5895186520683966E-2</v>
      </c>
      <c r="P96" s="19">
        <f t="shared" si="5"/>
        <v>0</v>
      </c>
      <c r="Q96" s="19">
        <f t="shared" si="6"/>
        <v>-0.17128316791804296</v>
      </c>
      <c r="R96" s="19">
        <f t="shared" si="7"/>
        <v>0</v>
      </c>
      <c r="S96" s="19">
        <f t="shared" si="8"/>
        <v>0</v>
      </c>
    </row>
    <row r="97" spans="1:19" x14ac:dyDescent="0.25">
      <c r="A97" s="26">
        <f>Wellpath!E97</f>
        <v>2820</v>
      </c>
      <c r="B97" s="22">
        <v>0</v>
      </c>
      <c r="C97" s="22">
        <v>0</v>
      </c>
      <c r="D97" s="22">
        <f>(COS(Wellpath!$L97) * COS(Wellpath!$O97) * COS(Wellpath!$O97) - COS(Wellpath!$L97) * SIN(Wellpath!$O97) * SIN(Wellpath!$O97) - TAN(Dip) * SIN(Wellpath!$L97) * COS(Wellpath!$O97)) / 2</f>
        <v>-0.48608254457618305</v>
      </c>
      <c r="E97" s="20">
        <f>Model!$W$19*((drdp!B97+drdp!K97)*'MSXY-TI3S'!$B97+(drdp!E97+drdp!N97)*'MSXY-TI3S'!$C97+(drdp!H97+drdp!Q97)*'MSXY-TI3S'!$D97)</f>
        <v>1.9517566728016168E-2</v>
      </c>
      <c r="F97" s="20">
        <f>Model!$W$19*((drdp!C97+drdp!L97)*'MSXY-TI3S'!$B97+(drdp!F97+drdp!O97)*'MSXY-TI3S'!$C97+(drdp!I97+drdp!R97)*'MSXY-TI3S'!$D97)</f>
        <v>-5.2297162429924817E-3</v>
      </c>
      <c r="G97" s="20">
        <f>Model!$W$19*((drdp!D97+drdp!M97)*'MSXY-TI3S'!$B97+(drdp!G97+drdp!P97)*'MSXY-TI3S'!$C97+(drdp!J97+drdp!S97)*'MSXY-TI3S'!$D97)</f>
        <v>0</v>
      </c>
      <c r="H97" s="18">
        <f>Model!$W$19*((drdp!B97)*'MSXY-TI3S'!$B97+(drdp!E97)*'MSXY-TI3S'!$C97+(drdp!H97)*'MSXY-TI3S'!$D97)</f>
        <v>9.7587833640080841E-3</v>
      </c>
      <c r="I97" s="18">
        <f>Model!$W$19*((drdp!C97)*'MSXY-TI3S'!$B97+(drdp!F97)*'MSXY-TI3S'!$C97+(drdp!I97)*'MSXY-TI3S'!$D97)</f>
        <v>-2.6148581214962409E-3</v>
      </c>
      <c r="J97" s="18">
        <f>Model!$W$19*((drdp!D97)*'MSXY-TI3S'!$B97+(drdp!G97)*'MSXY-TI3S'!$C97+(drdp!J97)*'MSXY-TI3S'!$D97)</f>
        <v>0</v>
      </c>
      <c r="K97" s="21">
        <f>SUM(E$3:E96)+H97</f>
        <v>0.81904085291265771</v>
      </c>
      <c r="L97" s="21">
        <f>SUM(F$3:F96)+I97</f>
        <v>-0.21946133510604446</v>
      </c>
      <c r="M97" s="21">
        <f>SUM(G$3:G96)+J97</f>
        <v>0</v>
      </c>
      <c r="N97" s="19">
        <f t="shared" si="5"/>
        <v>0.67082791873989378</v>
      </c>
      <c r="O97" s="19">
        <f t="shared" si="5"/>
        <v>4.8163277606527541E-2</v>
      </c>
      <c r="P97" s="19">
        <f t="shared" si="5"/>
        <v>0</v>
      </c>
      <c r="Q97" s="19">
        <f t="shared" si="6"/>
        <v>-0.17974779908660524</v>
      </c>
      <c r="R97" s="19">
        <f t="shared" si="7"/>
        <v>0</v>
      </c>
      <c r="S97" s="19">
        <f t="shared" si="8"/>
        <v>0</v>
      </c>
    </row>
    <row r="98" spans="1:19" x14ac:dyDescent="0.25">
      <c r="A98" s="26">
        <f>Wellpath!E98</f>
        <v>2850</v>
      </c>
      <c r="B98" s="22">
        <v>0</v>
      </c>
      <c r="C98" s="22">
        <v>0</v>
      </c>
      <c r="D98" s="22">
        <f>(COS(Wellpath!$L98) * COS(Wellpath!$O98) * COS(Wellpath!$O98) - COS(Wellpath!$L98) * SIN(Wellpath!$O98) * SIN(Wellpath!$O98) - TAN(Dip) * SIN(Wellpath!$L98) * COS(Wellpath!$O98)) / 2</f>
        <v>-0.48608254457618305</v>
      </c>
      <c r="E98" s="20">
        <f>Model!$W$19*((drdp!B98+drdp!K98)*'MSXY-TI3S'!$B98+(drdp!E98+drdp!N98)*'MSXY-TI3S'!$C98+(drdp!H98+drdp!Q98)*'MSXY-TI3S'!$D98)</f>
        <v>1.9517566728016168E-2</v>
      </c>
      <c r="F98" s="20">
        <f>Model!$W$19*((drdp!C98+drdp!L98)*'MSXY-TI3S'!$B98+(drdp!F98+drdp!O98)*'MSXY-TI3S'!$C98+(drdp!I98+drdp!R98)*'MSXY-TI3S'!$D98)</f>
        <v>-5.2297162429924817E-3</v>
      </c>
      <c r="G98" s="20">
        <f>Model!$W$19*((drdp!D98+drdp!M98)*'MSXY-TI3S'!$B98+(drdp!G98+drdp!P98)*'MSXY-TI3S'!$C98+(drdp!J98+drdp!S98)*'MSXY-TI3S'!$D98)</f>
        <v>0</v>
      </c>
      <c r="H98" s="18">
        <f>Model!$W$19*((drdp!B98)*'MSXY-TI3S'!$B98+(drdp!E98)*'MSXY-TI3S'!$C98+(drdp!H98)*'MSXY-TI3S'!$D98)</f>
        <v>9.7587833640080841E-3</v>
      </c>
      <c r="I98" s="18">
        <f>Model!$W$19*((drdp!C98)*'MSXY-TI3S'!$B98+(drdp!F98)*'MSXY-TI3S'!$C98+(drdp!I98)*'MSXY-TI3S'!$D98)</f>
        <v>-2.6148581214962409E-3</v>
      </c>
      <c r="J98" s="18">
        <f>Model!$W$19*((drdp!D98)*'MSXY-TI3S'!$B98+(drdp!G98)*'MSXY-TI3S'!$C98+(drdp!J98)*'MSXY-TI3S'!$D98)</f>
        <v>0</v>
      </c>
      <c r="K98" s="21">
        <f>SUM(E$3:E97)+H98</f>
        <v>0.8385584196406739</v>
      </c>
      <c r="L98" s="21">
        <f>SUM(F$3:F97)+I98</f>
        <v>-0.22469105134903694</v>
      </c>
      <c r="M98" s="21">
        <f>SUM(G$3:G97)+J98</f>
        <v>0</v>
      </c>
      <c r="N98" s="19">
        <f t="shared" si="5"/>
        <v>0.70318022315026452</v>
      </c>
      <c r="O98" s="19">
        <f t="shared" si="5"/>
        <v>5.0486068556335556E-2</v>
      </c>
      <c r="P98" s="19">
        <f t="shared" si="5"/>
        <v>0</v>
      </c>
      <c r="Q98" s="19">
        <f t="shared" si="6"/>
        <v>-0.18841657292664993</v>
      </c>
      <c r="R98" s="19">
        <f t="shared" si="7"/>
        <v>0</v>
      </c>
      <c r="S98" s="19">
        <f t="shared" si="8"/>
        <v>0</v>
      </c>
    </row>
    <row r="99" spans="1:19" x14ac:dyDescent="0.25">
      <c r="A99" s="26">
        <f>Wellpath!E99</f>
        <v>2880</v>
      </c>
      <c r="B99" s="22">
        <v>0</v>
      </c>
      <c r="C99" s="22">
        <v>0</v>
      </c>
      <c r="D99" s="22">
        <f>(COS(Wellpath!$L99) * COS(Wellpath!$O99) * COS(Wellpath!$O99) - COS(Wellpath!$L99) * SIN(Wellpath!$O99) * SIN(Wellpath!$O99) - TAN(Dip) * SIN(Wellpath!$L99) * COS(Wellpath!$O99)) / 2</f>
        <v>-0.48608254457618305</v>
      </c>
      <c r="E99" s="20">
        <f>Model!$W$19*((drdp!B99+drdp!K99)*'MSXY-TI3S'!$B99+(drdp!E99+drdp!N99)*'MSXY-TI3S'!$C99+(drdp!H99+drdp!Q99)*'MSXY-TI3S'!$D99)</f>
        <v>1.9517566728016168E-2</v>
      </c>
      <c r="F99" s="20">
        <f>Model!$W$19*((drdp!C99+drdp!L99)*'MSXY-TI3S'!$B99+(drdp!F99+drdp!O99)*'MSXY-TI3S'!$C99+(drdp!I99+drdp!R99)*'MSXY-TI3S'!$D99)</f>
        <v>-5.2297162429924817E-3</v>
      </c>
      <c r="G99" s="20">
        <f>Model!$W$19*((drdp!D99+drdp!M99)*'MSXY-TI3S'!$B99+(drdp!G99+drdp!P99)*'MSXY-TI3S'!$C99+(drdp!J99+drdp!S99)*'MSXY-TI3S'!$D99)</f>
        <v>0</v>
      </c>
      <c r="H99" s="18">
        <f>Model!$W$19*((drdp!B99)*'MSXY-TI3S'!$B99+(drdp!E99)*'MSXY-TI3S'!$C99+(drdp!H99)*'MSXY-TI3S'!$D99)</f>
        <v>9.7587833640080841E-3</v>
      </c>
      <c r="I99" s="18">
        <f>Model!$W$19*((drdp!C99)*'MSXY-TI3S'!$B99+(drdp!F99)*'MSXY-TI3S'!$C99+(drdp!I99)*'MSXY-TI3S'!$D99)</f>
        <v>-2.6148581214962409E-3</v>
      </c>
      <c r="J99" s="18">
        <f>Model!$W$19*((drdp!D99)*'MSXY-TI3S'!$B99+(drdp!G99)*'MSXY-TI3S'!$C99+(drdp!J99)*'MSXY-TI3S'!$D99)</f>
        <v>0</v>
      </c>
      <c r="K99" s="21">
        <f>SUM(E$3:E98)+H99</f>
        <v>0.85807598636869009</v>
      </c>
      <c r="L99" s="21">
        <f>SUM(F$3:F98)+I99</f>
        <v>-0.22992076759202942</v>
      </c>
      <c r="M99" s="21">
        <f>SUM(G$3:G98)+J99</f>
        <v>0</v>
      </c>
      <c r="N99" s="19">
        <f t="shared" si="5"/>
        <v>0.73629439838260047</v>
      </c>
      <c r="O99" s="19">
        <f t="shared" si="5"/>
        <v>5.2863559370108004E-2</v>
      </c>
      <c r="P99" s="19">
        <f t="shared" si="5"/>
        <v>0</v>
      </c>
      <c r="Q99" s="19">
        <f t="shared" si="6"/>
        <v>-0.19728948943817701</v>
      </c>
      <c r="R99" s="19">
        <f t="shared" si="7"/>
        <v>0</v>
      </c>
      <c r="S99" s="19">
        <f t="shared" si="8"/>
        <v>0</v>
      </c>
    </row>
    <row r="100" spans="1:19" x14ac:dyDescent="0.25">
      <c r="A100" s="26">
        <f>Wellpath!E100</f>
        <v>2910</v>
      </c>
      <c r="B100" s="22">
        <v>0</v>
      </c>
      <c r="C100" s="22">
        <v>0</v>
      </c>
      <c r="D100" s="22">
        <f>(COS(Wellpath!$L100) * COS(Wellpath!$O100) * COS(Wellpath!$O100) - COS(Wellpath!$L100) * SIN(Wellpath!$O100) * SIN(Wellpath!$O100) - TAN(Dip) * SIN(Wellpath!$L100) * COS(Wellpath!$O100)) / 2</f>
        <v>-0.48608254457618305</v>
      </c>
      <c r="E100" s="20">
        <f>Model!$W$19*((drdp!B100+drdp!K100)*'MSXY-TI3S'!$B100+(drdp!E100+drdp!N100)*'MSXY-TI3S'!$C100+(drdp!H100+drdp!Q100)*'MSXY-TI3S'!$D100)</f>
        <v>1.9517566728016168E-2</v>
      </c>
      <c r="F100" s="20">
        <f>Model!$W$19*((drdp!C100+drdp!L100)*'MSXY-TI3S'!$B100+(drdp!F100+drdp!O100)*'MSXY-TI3S'!$C100+(drdp!I100+drdp!R100)*'MSXY-TI3S'!$D100)</f>
        <v>-5.2297162429924817E-3</v>
      </c>
      <c r="G100" s="20">
        <f>Model!$W$19*((drdp!D100+drdp!M100)*'MSXY-TI3S'!$B100+(drdp!G100+drdp!P100)*'MSXY-TI3S'!$C100+(drdp!J100+drdp!S100)*'MSXY-TI3S'!$D100)</f>
        <v>0</v>
      </c>
      <c r="H100" s="18">
        <f>Model!$W$19*((drdp!B100)*'MSXY-TI3S'!$B100+(drdp!E100)*'MSXY-TI3S'!$C100+(drdp!H100)*'MSXY-TI3S'!$D100)</f>
        <v>9.7587833640080841E-3</v>
      </c>
      <c r="I100" s="18">
        <f>Model!$W$19*((drdp!C100)*'MSXY-TI3S'!$B100+(drdp!F100)*'MSXY-TI3S'!$C100+(drdp!I100)*'MSXY-TI3S'!$D100)</f>
        <v>-2.6148581214962409E-3</v>
      </c>
      <c r="J100" s="18">
        <f>Model!$W$19*((drdp!D100)*'MSXY-TI3S'!$B100+(drdp!G100)*'MSXY-TI3S'!$C100+(drdp!J100)*'MSXY-TI3S'!$D100)</f>
        <v>0</v>
      </c>
      <c r="K100" s="21">
        <f>SUM(E$3:E99)+H100</f>
        <v>0.87759355309670628</v>
      </c>
      <c r="L100" s="21">
        <f>SUM(F$3:F99)+I100</f>
        <v>-0.23515048383502191</v>
      </c>
      <c r="M100" s="21">
        <f>SUM(G$3:G99)+J100</f>
        <v>0</v>
      </c>
      <c r="N100" s="19">
        <f t="shared" si="5"/>
        <v>0.77017044443690141</v>
      </c>
      <c r="O100" s="19">
        <f t="shared" si="5"/>
        <v>5.5295750047844899E-2</v>
      </c>
      <c r="P100" s="19">
        <f t="shared" si="5"/>
        <v>0</v>
      </c>
      <c r="Q100" s="19">
        <f t="shared" si="6"/>
        <v>-0.20636654862118647</v>
      </c>
      <c r="R100" s="19">
        <f t="shared" si="7"/>
        <v>0</v>
      </c>
      <c r="S100" s="19">
        <f t="shared" si="8"/>
        <v>0</v>
      </c>
    </row>
    <row r="101" spans="1:19" x14ac:dyDescent="0.25">
      <c r="A101" s="26">
        <f>Wellpath!E101</f>
        <v>2940</v>
      </c>
      <c r="B101" s="22">
        <v>0</v>
      </c>
      <c r="C101" s="22">
        <v>0</v>
      </c>
      <c r="D101" s="22">
        <f>(COS(Wellpath!$L101) * COS(Wellpath!$O101) * COS(Wellpath!$O101) - COS(Wellpath!$L101) * SIN(Wellpath!$O101) * SIN(Wellpath!$O101) - TAN(Dip) * SIN(Wellpath!$L101) * COS(Wellpath!$O101)) / 2</f>
        <v>-0.48608254457618305</v>
      </c>
      <c r="E101" s="20">
        <f>Model!$W$19*((drdp!B101+drdp!K101)*'MSXY-TI3S'!$B101+(drdp!E101+drdp!N101)*'MSXY-TI3S'!$C101+(drdp!H101+drdp!Q101)*'MSXY-TI3S'!$D101)</f>
        <v>1.9517566728016168E-2</v>
      </c>
      <c r="F101" s="20">
        <f>Model!$W$19*((drdp!C101+drdp!L101)*'MSXY-TI3S'!$B101+(drdp!F101+drdp!O101)*'MSXY-TI3S'!$C101+(drdp!I101+drdp!R101)*'MSXY-TI3S'!$D101)</f>
        <v>-5.2297162429924817E-3</v>
      </c>
      <c r="G101" s="20">
        <f>Model!$W$19*((drdp!D101+drdp!M101)*'MSXY-TI3S'!$B101+(drdp!G101+drdp!P101)*'MSXY-TI3S'!$C101+(drdp!J101+drdp!S101)*'MSXY-TI3S'!$D101)</f>
        <v>0</v>
      </c>
      <c r="H101" s="18">
        <f>Model!$W$19*((drdp!B101)*'MSXY-TI3S'!$B101+(drdp!E101)*'MSXY-TI3S'!$C101+(drdp!H101)*'MSXY-TI3S'!$D101)</f>
        <v>9.7587833640080841E-3</v>
      </c>
      <c r="I101" s="18">
        <f>Model!$W$19*((drdp!C101)*'MSXY-TI3S'!$B101+(drdp!F101)*'MSXY-TI3S'!$C101+(drdp!I101)*'MSXY-TI3S'!$D101)</f>
        <v>-2.6148581214962409E-3</v>
      </c>
      <c r="J101" s="18">
        <f>Model!$W$19*((drdp!D101)*'MSXY-TI3S'!$B101+(drdp!G101)*'MSXY-TI3S'!$C101+(drdp!J101)*'MSXY-TI3S'!$D101)</f>
        <v>0</v>
      </c>
      <c r="K101" s="21">
        <f>SUM(E$3:E100)+H101</f>
        <v>0.89711111982472247</v>
      </c>
      <c r="L101" s="21">
        <f>SUM(F$3:F100)+I101</f>
        <v>-0.24038020007801439</v>
      </c>
      <c r="M101" s="21">
        <f>SUM(G$3:G100)+J101</f>
        <v>0</v>
      </c>
      <c r="N101" s="19">
        <f t="shared" si="5"/>
        <v>0.80480836131316758</v>
      </c>
      <c r="O101" s="19">
        <f t="shared" si="5"/>
        <v>5.7782640589546228E-2</v>
      </c>
      <c r="P101" s="19">
        <f t="shared" si="5"/>
        <v>0</v>
      </c>
      <c r="Q101" s="19">
        <f t="shared" si="6"/>
        <v>-0.21564775047567833</v>
      </c>
      <c r="R101" s="19">
        <f t="shared" si="7"/>
        <v>0</v>
      </c>
      <c r="S101" s="19">
        <f t="shared" si="8"/>
        <v>0</v>
      </c>
    </row>
    <row r="102" spans="1:19" x14ac:dyDescent="0.25">
      <c r="A102" s="26">
        <f>Wellpath!E102</f>
        <v>2970</v>
      </c>
      <c r="B102" s="22">
        <v>0</v>
      </c>
      <c r="C102" s="22">
        <v>0</v>
      </c>
      <c r="D102" s="22">
        <f>(COS(Wellpath!$L102) * COS(Wellpath!$O102) * COS(Wellpath!$O102) - COS(Wellpath!$L102) * SIN(Wellpath!$O102) * SIN(Wellpath!$O102) - TAN(Dip) * SIN(Wellpath!$L102) * COS(Wellpath!$O102)) / 2</f>
        <v>-0.48608254457618305</v>
      </c>
      <c r="E102" s="20">
        <f>Model!$W$19*((drdp!B102+drdp!K102)*'MSXY-TI3S'!$B102+(drdp!E102+drdp!N102)*'MSXY-TI3S'!$C102+(drdp!H102+drdp!Q102)*'MSXY-TI3S'!$D102)</f>
        <v>1.9517566728016168E-2</v>
      </c>
      <c r="F102" s="20">
        <f>Model!$W$19*((drdp!C102+drdp!L102)*'MSXY-TI3S'!$B102+(drdp!F102+drdp!O102)*'MSXY-TI3S'!$C102+(drdp!I102+drdp!R102)*'MSXY-TI3S'!$D102)</f>
        <v>-5.2297162429924817E-3</v>
      </c>
      <c r="G102" s="20">
        <f>Model!$W$19*((drdp!D102+drdp!M102)*'MSXY-TI3S'!$B102+(drdp!G102+drdp!P102)*'MSXY-TI3S'!$C102+(drdp!J102+drdp!S102)*'MSXY-TI3S'!$D102)</f>
        <v>0</v>
      </c>
      <c r="H102" s="18">
        <f>Model!$W$19*((drdp!B102)*'MSXY-TI3S'!$B102+(drdp!E102)*'MSXY-TI3S'!$C102+(drdp!H102)*'MSXY-TI3S'!$D102)</f>
        <v>9.7587833640080841E-3</v>
      </c>
      <c r="I102" s="18">
        <f>Model!$W$19*((drdp!C102)*'MSXY-TI3S'!$B102+(drdp!F102)*'MSXY-TI3S'!$C102+(drdp!I102)*'MSXY-TI3S'!$D102)</f>
        <v>-2.6148581214962409E-3</v>
      </c>
      <c r="J102" s="18">
        <f>Model!$W$19*((drdp!D102)*'MSXY-TI3S'!$B102+(drdp!G102)*'MSXY-TI3S'!$C102+(drdp!J102)*'MSXY-TI3S'!$D102)</f>
        <v>0</v>
      </c>
      <c r="K102" s="21">
        <f>SUM(E$3:E101)+H102</f>
        <v>0.91662868655273866</v>
      </c>
      <c r="L102" s="21">
        <f>SUM(F$3:F101)+I102</f>
        <v>-0.24560991632100687</v>
      </c>
      <c r="M102" s="21">
        <f>SUM(G$3:G101)+J102</f>
        <v>0</v>
      </c>
      <c r="N102" s="19">
        <f t="shared" si="5"/>
        <v>0.84020814901139884</v>
      </c>
      <c r="O102" s="19">
        <f t="shared" si="5"/>
        <v>6.0324230995211996E-2</v>
      </c>
      <c r="P102" s="19">
        <f t="shared" si="5"/>
        <v>0</v>
      </c>
      <c r="Q102" s="19">
        <f t="shared" si="6"/>
        <v>-0.22513309500165257</v>
      </c>
      <c r="R102" s="19">
        <f t="shared" si="7"/>
        <v>0</v>
      </c>
      <c r="S102" s="19">
        <f t="shared" si="8"/>
        <v>0</v>
      </c>
    </row>
    <row r="103" spans="1:19" x14ac:dyDescent="0.25">
      <c r="A103" s="26">
        <f>Wellpath!E103</f>
        <v>3000</v>
      </c>
      <c r="B103" s="22">
        <v>0</v>
      </c>
      <c r="C103" s="22">
        <v>0</v>
      </c>
      <c r="D103" s="22">
        <f>(COS(Wellpath!$L103) * COS(Wellpath!$O103) * COS(Wellpath!$O103) - COS(Wellpath!$L103) * SIN(Wellpath!$O103) * SIN(Wellpath!$O103) - TAN(Dip) * SIN(Wellpath!$L103) * COS(Wellpath!$O103)) / 2</f>
        <v>-0.48608254457618305</v>
      </c>
      <c r="E103" s="20">
        <f>Model!$W$19*((drdp!B103+drdp!K103)*'MSXY-TI3S'!$B103+(drdp!E103+drdp!N103)*'MSXY-TI3S'!$C103+(drdp!H103+drdp!Q103)*'MSXY-TI3S'!$D103)</f>
        <v>1.9517566728016168E-2</v>
      </c>
      <c r="F103" s="20">
        <f>Model!$W$19*((drdp!C103+drdp!L103)*'MSXY-TI3S'!$B103+(drdp!F103+drdp!O103)*'MSXY-TI3S'!$C103+(drdp!I103+drdp!R103)*'MSXY-TI3S'!$D103)</f>
        <v>-5.2297162429924817E-3</v>
      </c>
      <c r="G103" s="20">
        <f>Model!$W$19*((drdp!D103+drdp!M103)*'MSXY-TI3S'!$B103+(drdp!G103+drdp!P103)*'MSXY-TI3S'!$C103+(drdp!J103+drdp!S103)*'MSXY-TI3S'!$D103)</f>
        <v>0</v>
      </c>
      <c r="H103" s="18">
        <f>Model!$W$19*((drdp!B103)*'MSXY-TI3S'!$B103+(drdp!E103)*'MSXY-TI3S'!$C103+(drdp!H103)*'MSXY-TI3S'!$D103)</f>
        <v>9.7587833640080841E-3</v>
      </c>
      <c r="I103" s="18">
        <f>Model!$W$19*((drdp!C103)*'MSXY-TI3S'!$B103+(drdp!F103)*'MSXY-TI3S'!$C103+(drdp!I103)*'MSXY-TI3S'!$D103)</f>
        <v>-2.6148581214962409E-3</v>
      </c>
      <c r="J103" s="18">
        <f>Model!$W$19*((drdp!D103)*'MSXY-TI3S'!$B103+(drdp!G103)*'MSXY-TI3S'!$C103+(drdp!J103)*'MSXY-TI3S'!$D103)</f>
        <v>0</v>
      </c>
      <c r="K103" s="21">
        <f>SUM(E$3:E102)+H103</f>
        <v>0.93614625328075485</v>
      </c>
      <c r="L103" s="21">
        <f>SUM(F$3:F102)+I103</f>
        <v>-0.25083963256399938</v>
      </c>
      <c r="M103" s="21">
        <f>SUM(G$3:G102)+J103</f>
        <v>0</v>
      </c>
      <c r="N103" s="19">
        <f t="shared" si="5"/>
        <v>0.87636980753159521</v>
      </c>
      <c r="O103" s="19">
        <f t="shared" si="5"/>
        <v>6.2920521264842225E-2</v>
      </c>
      <c r="P103" s="19">
        <f t="shared" si="5"/>
        <v>0</v>
      </c>
      <c r="Q103" s="19">
        <f t="shared" si="6"/>
        <v>-0.23482258219910926</v>
      </c>
      <c r="R103" s="19">
        <f t="shared" si="7"/>
        <v>0</v>
      </c>
      <c r="S103" s="19">
        <f t="shared" si="8"/>
        <v>0</v>
      </c>
    </row>
    <row r="104" spans="1:19" x14ac:dyDescent="0.25">
      <c r="A104" s="26">
        <f>Wellpath!E104</f>
        <v>3030</v>
      </c>
      <c r="B104" s="22">
        <v>0</v>
      </c>
      <c r="C104" s="22">
        <v>0</v>
      </c>
      <c r="D104" s="22">
        <f>(COS(Wellpath!$L104) * COS(Wellpath!$O104) * COS(Wellpath!$O104) - COS(Wellpath!$L104) * SIN(Wellpath!$O104) * SIN(Wellpath!$O104) - TAN(Dip) * SIN(Wellpath!$L104) * COS(Wellpath!$O104)) / 2</f>
        <v>-0.48608254457618305</v>
      </c>
      <c r="E104" s="20">
        <f>Model!$W$19*((drdp!B104+drdp!K104)*'MSXY-TI3S'!$B104+(drdp!E104+drdp!N104)*'MSXY-TI3S'!$C104+(drdp!H104+drdp!Q104)*'MSXY-TI3S'!$D104)</f>
        <v>1.9517566728016168E-2</v>
      </c>
      <c r="F104" s="20">
        <f>Model!$W$19*((drdp!C104+drdp!L104)*'MSXY-TI3S'!$B104+(drdp!F104+drdp!O104)*'MSXY-TI3S'!$C104+(drdp!I104+drdp!R104)*'MSXY-TI3S'!$D104)</f>
        <v>-5.2297162429924817E-3</v>
      </c>
      <c r="G104" s="20">
        <f>Model!$W$19*((drdp!D104+drdp!M104)*'MSXY-TI3S'!$B104+(drdp!G104+drdp!P104)*'MSXY-TI3S'!$C104+(drdp!J104+drdp!S104)*'MSXY-TI3S'!$D104)</f>
        <v>0</v>
      </c>
      <c r="H104" s="18">
        <f>Model!$W$19*((drdp!B104)*'MSXY-TI3S'!$B104+(drdp!E104)*'MSXY-TI3S'!$C104+(drdp!H104)*'MSXY-TI3S'!$D104)</f>
        <v>9.7587833640080841E-3</v>
      </c>
      <c r="I104" s="18">
        <f>Model!$W$19*((drdp!C104)*'MSXY-TI3S'!$B104+(drdp!F104)*'MSXY-TI3S'!$C104+(drdp!I104)*'MSXY-TI3S'!$D104)</f>
        <v>-2.6148581214962409E-3</v>
      </c>
      <c r="J104" s="18">
        <f>Model!$W$19*((drdp!D104)*'MSXY-TI3S'!$B104+(drdp!G104)*'MSXY-TI3S'!$C104+(drdp!J104)*'MSXY-TI3S'!$D104)</f>
        <v>0</v>
      </c>
      <c r="K104" s="21">
        <f>SUM(E$3:E103)+H104</f>
        <v>0.95566382000877104</v>
      </c>
      <c r="L104" s="21">
        <f>SUM(F$3:F103)+I104</f>
        <v>-0.25606934880699184</v>
      </c>
      <c r="M104" s="21">
        <f>SUM(G$3:G103)+J104</f>
        <v>0</v>
      </c>
      <c r="N104" s="19">
        <f t="shared" si="5"/>
        <v>0.91329333687375669</v>
      </c>
      <c r="O104" s="19">
        <f t="shared" si="5"/>
        <v>6.5571511398436852E-2</v>
      </c>
      <c r="P104" s="19">
        <f t="shared" si="5"/>
        <v>0</v>
      </c>
      <c r="Q104" s="19">
        <f t="shared" si="6"/>
        <v>-0.24471621206804825</v>
      </c>
      <c r="R104" s="19">
        <f t="shared" si="7"/>
        <v>0</v>
      </c>
      <c r="S104" s="19">
        <f t="shared" si="8"/>
        <v>0</v>
      </c>
    </row>
    <row r="105" spans="1:19" x14ac:dyDescent="0.25">
      <c r="A105" s="26">
        <f>Wellpath!E105</f>
        <v>3060</v>
      </c>
      <c r="B105" s="22">
        <v>0</v>
      </c>
      <c r="C105" s="22">
        <v>0</v>
      </c>
      <c r="D105" s="22">
        <f>(COS(Wellpath!$L105) * COS(Wellpath!$O105) * COS(Wellpath!$O105) - COS(Wellpath!$L105) * SIN(Wellpath!$O105) * SIN(Wellpath!$O105) - TAN(Dip) * SIN(Wellpath!$L105) * COS(Wellpath!$O105)) / 2</f>
        <v>-0.48608254457618305</v>
      </c>
      <c r="E105" s="20">
        <f>Model!$W$19*((drdp!B105+drdp!K105)*'MSXY-TI3S'!$B105+(drdp!E105+drdp!N105)*'MSXY-TI3S'!$C105+(drdp!H105+drdp!Q105)*'MSXY-TI3S'!$D105)</f>
        <v>1.9517566728016168E-2</v>
      </c>
      <c r="F105" s="20">
        <f>Model!$W$19*((drdp!C105+drdp!L105)*'MSXY-TI3S'!$B105+(drdp!F105+drdp!O105)*'MSXY-TI3S'!$C105+(drdp!I105+drdp!R105)*'MSXY-TI3S'!$D105)</f>
        <v>-5.2297162429924817E-3</v>
      </c>
      <c r="G105" s="20">
        <f>Model!$W$19*((drdp!D105+drdp!M105)*'MSXY-TI3S'!$B105+(drdp!G105+drdp!P105)*'MSXY-TI3S'!$C105+(drdp!J105+drdp!S105)*'MSXY-TI3S'!$D105)</f>
        <v>0</v>
      </c>
      <c r="H105" s="18">
        <f>Model!$W$19*((drdp!B105)*'MSXY-TI3S'!$B105+(drdp!E105)*'MSXY-TI3S'!$C105+(drdp!H105)*'MSXY-TI3S'!$D105)</f>
        <v>9.7587833640080841E-3</v>
      </c>
      <c r="I105" s="18">
        <f>Model!$W$19*((drdp!C105)*'MSXY-TI3S'!$B105+(drdp!F105)*'MSXY-TI3S'!$C105+(drdp!I105)*'MSXY-TI3S'!$D105)</f>
        <v>-2.6148581214962409E-3</v>
      </c>
      <c r="J105" s="18">
        <f>Model!$W$19*((drdp!D105)*'MSXY-TI3S'!$B105+(drdp!G105)*'MSXY-TI3S'!$C105+(drdp!J105)*'MSXY-TI3S'!$D105)</f>
        <v>0</v>
      </c>
      <c r="K105" s="21">
        <f>SUM(E$3:E104)+H105</f>
        <v>0.97518138673678723</v>
      </c>
      <c r="L105" s="21">
        <f>SUM(F$3:F104)+I105</f>
        <v>-0.26129906504998429</v>
      </c>
      <c r="M105" s="21">
        <f>SUM(G$3:G104)+J105</f>
        <v>0</v>
      </c>
      <c r="N105" s="19">
        <f t="shared" si="5"/>
        <v>0.95097873703788338</v>
      </c>
      <c r="O105" s="19">
        <f t="shared" si="5"/>
        <v>6.8277201395995926E-2</v>
      </c>
      <c r="P105" s="19">
        <f t="shared" si="5"/>
        <v>0</v>
      </c>
      <c r="Q105" s="19">
        <f t="shared" si="6"/>
        <v>-0.25481398460846966</v>
      </c>
      <c r="R105" s="19">
        <f t="shared" si="7"/>
        <v>0</v>
      </c>
      <c r="S105" s="19">
        <f t="shared" si="8"/>
        <v>0</v>
      </c>
    </row>
    <row r="106" spans="1:19" x14ac:dyDescent="0.25">
      <c r="A106" s="26">
        <f>Wellpath!E106</f>
        <v>3090</v>
      </c>
      <c r="B106" s="22">
        <v>0</v>
      </c>
      <c r="C106" s="22">
        <v>0</v>
      </c>
      <c r="D106" s="22">
        <f>(COS(Wellpath!$L106) * COS(Wellpath!$O106) * COS(Wellpath!$O106) - COS(Wellpath!$L106) * SIN(Wellpath!$O106) * SIN(Wellpath!$O106) - TAN(Dip) * SIN(Wellpath!$L106) * COS(Wellpath!$O106)) / 2</f>
        <v>-0.48608254457618305</v>
      </c>
      <c r="E106" s="20">
        <f>Model!$W$19*((drdp!B106+drdp!K106)*'MSXY-TI3S'!$B106+(drdp!E106+drdp!N106)*'MSXY-TI3S'!$C106+(drdp!H106+drdp!Q106)*'MSXY-TI3S'!$D106)</f>
        <v>1.9517566728016168E-2</v>
      </c>
      <c r="F106" s="20">
        <f>Model!$W$19*((drdp!C106+drdp!L106)*'MSXY-TI3S'!$B106+(drdp!F106+drdp!O106)*'MSXY-TI3S'!$C106+(drdp!I106+drdp!R106)*'MSXY-TI3S'!$D106)</f>
        <v>-5.2297162429924817E-3</v>
      </c>
      <c r="G106" s="20">
        <f>Model!$W$19*((drdp!D106+drdp!M106)*'MSXY-TI3S'!$B106+(drdp!G106+drdp!P106)*'MSXY-TI3S'!$C106+(drdp!J106+drdp!S106)*'MSXY-TI3S'!$D106)</f>
        <v>0</v>
      </c>
      <c r="H106" s="18">
        <f>Model!$W$19*((drdp!B106)*'MSXY-TI3S'!$B106+(drdp!E106)*'MSXY-TI3S'!$C106+(drdp!H106)*'MSXY-TI3S'!$D106)</f>
        <v>9.7587833640080841E-3</v>
      </c>
      <c r="I106" s="18">
        <f>Model!$W$19*((drdp!C106)*'MSXY-TI3S'!$B106+(drdp!F106)*'MSXY-TI3S'!$C106+(drdp!I106)*'MSXY-TI3S'!$D106)</f>
        <v>-2.6148581214962409E-3</v>
      </c>
      <c r="J106" s="18">
        <f>Model!$W$19*((drdp!D106)*'MSXY-TI3S'!$B106+(drdp!G106)*'MSXY-TI3S'!$C106+(drdp!J106)*'MSXY-TI3S'!$D106)</f>
        <v>0</v>
      </c>
      <c r="K106" s="21">
        <f>SUM(E$3:E105)+H106</f>
        <v>0.99469895346480341</v>
      </c>
      <c r="L106" s="21">
        <f>SUM(F$3:F105)+I106</f>
        <v>-0.26652878129297675</v>
      </c>
      <c r="M106" s="21">
        <f>SUM(G$3:G105)+J106</f>
        <v>0</v>
      </c>
      <c r="N106" s="19">
        <f t="shared" si="5"/>
        <v>0.98942600802397518</v>
      </c>
      <c r="O106" s="19">
        <f t="shared" si="5"/>
        <v>7.1037591257519433E-2</v>
      </c>
      <c r="P106" s="19">
        <f t="shared" si="5"/>
        <v>0</v>
      </c>
      <c r="Q106" s="19">
        <f t="shared" si="6"/>
        <v>-0.26511589982037342</v>
      </c>
      <c r="R106" s="19">
        <f t="shared" si="7"/>
        <v>0</v>
      </c>
      <c r="S106" s="19">
        <f t="shared" si="8"/>
        <v>0</v>
      </c>
    </row>
    <row r="107" spans="1:19" x14ac:dyDescent="0.25">
      <c r="A107" s="26">
        <f>Wellpath!E107</f>
        <v>3120</v>
      </c>
      <c r="B107" s="22">
        <v>0</v>
      </c>
      <c r="C107" s="22">
        <v>0</v>
      </c>
      <c r="D107" s="22">
        <f>(COS(Wellpath!$L107) * COS(Wellpath!$O107) * COS(Wellpath!$O107) - COS(Wellpath!$L107) * SIN(Wellpath!$O107) * SIN(Wellpath!$O107) - TAN(Dip) * SIN(Wellpath!$L107) * COS(Wellpath!$O107)) / 2</f>
        <v>-0.48608254457618305</v>
      </c>
      <c r="E107" s="20">
        <f>Model!$W$19*((drdp!B107+drdp!K107)*'MSXY-TI3S'!$B107+(drdp!E107+drdp!N107)*'MSXY-TI3S'!$C107+(drdp!H107+drdp!Q107)*'MSXY-TI3S'!$D107)</f>
        <v>1.9517566728016168E-2</v>
      </c>
      <c r="F107" s="20">
        <f>Model!$W$19*((drdp!C107+drdp!L107)*'MSXY-TI3S'!$B107+(drdp!F107+drdp!O107)*'MSXY-TI3S'!$C107+(drdp!I107+drdp!R107)*'MSXY-TI3S'!$D107)</f>
        <v>-5.2297162429924817E-3</v>
      </c>
      <c r="G107" s="20">
        <f>Model!$W$19*((drdp!D107+drdp!M107)*'MSXY-TI3S'!$B107+(drdp!G107+drdp!P107)*'MSXY-TI3S'!$C107+(drdp!J107+drdp!S107)*'MSXY-TI3S'!$D107)</f>
        <v>0</v>
      </c>
      <c r="H107" s="18">
        <f>Model!$W$19*((drdp!B107)*'MSXY-TI3S'!$B107+(drdp!E107)*'MSXY-TI3S'!$C107+(drdp!H107)*'MSXY-TI3S'!$D107)</f>
        <v>9.7587833640080841E-3</v>
      </c>
      <c r="I107" s="18">
        <f>Model!$W$19*((drdp!C107)*'MSXY-TI3S'!$B107+(drdp!F107)*'MSXY-TI3S'!$C107+(drdp!I107)*'MSXY-TI3S'!$D107)</f>
        <v>-2.6148581214962409E-3</v>
      </c>
      <c r="J107" s="18">
        <f>Model!$W$19*((drdp!D107)*'MSXY-TI3S'!$B107+(drdp!G107)*'MSXY-TI3S'!$C107+(drdp!J107)*'MSXY-TI3S'!$D107)</f>
        <v>0</v>
      </c>
      <c r="K107" s="21">
        <f>SUM(E$3:E106)+H107</f>
        <v>1.0142165201928195</v>
      </c>
      <c r="L107" s="21">
        <f>SUM(F$3:F106)+I107</f>
        <v>-0.2717584975359692</v>
      </c>
      <c r="M107" s="21">
        <f>SUM(G$3:G106)+J107</f>
        <v>0</v>
      </c>
      <c r="N107" s="19">
        <f t="shared" si="5"/>
        <v>1.0286351498320319</v>
      </c>
      <c r="O107" s="19">
        <f t="shared" si="5"/>
        <v>7.3852680983007374E-2</v>
      </c>
      <c r="P107" s="19">
        <f t="shared" si="5"/>
        <v>0</v>
      </c>
      <c r="Q107" s="19">
        <f t="shared" si="6"/>
        <v>-0.27562195770375958</v>
      </c>
      <c r="R107" s="19">
        <f t="shared" si="7"/>
        <v>0</v>
      </c>
      <c r="S107" s="19">
        <f t="shared" si="8"/>
        <v>0</v>
      </c>
    </row>
    <row r="108" spans="1:19" x14ac:dyDescent="0.25">
      <c r="A108" s="26">
        <f>Wellpath!E108</f>
        <v>3150</v>
      </c>
      <c r="B108" s="22">
        <v>0</v>
      </c>
      <c r="C108" s="22">
        <v>0</v>
      </c>
      <c r="D108" s="22">
        <f>(COS(Wellpath!$L108) * COS(Wellpath!$O108) * COS(Wellpath!$O108) - COS(Wellpath!$L108) * SIN(Wellpath!$O108) * SIN(Wellpath!$O108) - TAN(Dip) * SIN(Wellpath!$L108) * COS(Wellpath!$O108)) / 2</f>
        <v>-0.48608254457618305</v>
      </c>
      <c r="E108" s="20">
        <f>Model!$W$19*((drdp!B108+drdp!K108)*'MSXY-TI3S'!$B108+(drdp!E108+drdp!N108)*'MSXY-TI3S'!$C108+(drdp!H108+drdp!Q108)*'MSXY-TI3S'!$D108)</f>
        <v>1.9517566728016168E-2</v>
      </c>
      <c r="F108" s="20">
        <f>Model!$W$19*((drdp!C108+drdp!L108)*'MSXY-TI3S'!$B108+(drdp!F108+drdp!O108)*'MSXY-TI3S'!$C108+(drdp!I108+drdp!R108)*'MSXY-TI3S'!$D108)</f>
        <v>-5.2297162429924817E-3</v>
      </c>
      <c r="G108" s="20">
        <f>Model!$W$19*((drdp!D108+drdp!M108)*'MSXY-TI3S'!$B108+(drdp!G108+drdp!P108)*'MSXY-TI3S'!$C108+(drdp!J108+drdp!S108)*'MSXY-TI3S'!$D108)</f>
        <v>0</v>
      </c>
      <c r="H108" s="18">
        <f>Model!$W$19*((drdp!B108)*'MSXY-TI3S'!$B108+(drdp!E108)*'MSXY-TI3S'!$C108+(drdp!H108)*'MSXY-TI3S'!$D108)</f>
        <v>9.7587833640080841E-3</v>
      </c>
      <c r="I108" s="18">
        <f>Model!$W$19*((drdp!C108)*'MSXY-TI3S'!$B108+(drdp!F108)*'MSXY-TI3S'!$C108+(drdp!I108)*'MSXY-TI3S'!$D108)</f>
        <v>-2.6148581214962409E-3</v>
      </c>
      <c r="J108" s="18">
        <f>Model!$W$19*((drdp!D108)*'MSXY-TI3S'!$B108+(drdp!G108)*'MSXY-TI3S'!$C108+(drdp!J108)*'MSXY-TI3S'!$D108)</f>
        <v>0</v>
      </c>
      <c r="K108" s="21">
        <f>SUM(E$3:E107)+H108</f>
        <v>1.0337340869208356</v>
      </c>
      <c r="L108" s="21">
        <f>SUM(F$3:F107)+I108</f>
        <v>-0.27698821377896166</v>
      </c>
      <c r="M108" s="21">
        <f>SUM(G$3:G107)+J108</f>
        <v>0</v>
      </c>
      <c r="N108" s="19">
        <f t="shared" si="5"/>
        <v>1.0686061624620535</v>
      </c>
      <c r="O108" s="19">
        <f t="shared" si="5"/>
        <v>7.6722470572459761E-2</v>
      </c>
      <c r="P108" s="19">
        <f t="shared" si="5"/>
        <v>0</v>
      </c>
      <c r="Q108" s="19">
        <f t="shared" si="6"/>
        <v>-0.28633215825862812</v>
      </c>
      <c r="R108" s="19">
        <f t="shared" si="7"/>
        <v>0</v>
      </c>
      <c r="S108" s="19">
        <f t="shared" si="8"/>
        <v>0</v>
      </c>
    </row>
    <row r="109" spans="1:19" x14ac:dyDescent="0.25">
      <c r="A109" s="26">
        <f>Wellpath!E109</f>
        <v>3180</v>
      </c>
      <c r="B109" s="22">
        <v>0</v>
      </c>
      <c r="C109" s="22">
        <v>0</v>
      </c>
      <c r="D109" s="22">
        <f>(COS(Wellpath!$L109) * COS(Wellpath!$O109) * COS(Wellpath!$O109) - COS(Wellpath!$L109) * SIN(Wellpath!$O109) * SIN(Wellpath!$O109) - TAN(Dip) * SIN(Wellpath!$L109) * COS(Wellpath!$O109)) / 2</f>
        <v>-0.48608254457618305</v>
      </c>
      <c r="E109" s="20">
        <f>Model!$W$19*((drdp!B109+drdp!K109)*'MSXY-TI3S'!$B109+(drdp!E109+drdp!N109)*'MSXY-TI3S'!$C109+(drdp!H109+drdp!Q109)*'MSXY-TI3S'!$D109)</f>
        <v>1.9517566728016168E-2</v>
      </c>
      <c r="F109" s="20">
        <f>Model!$W$19*((drdp!C109+drdp!L109)*'MSXY-TI3S'!$B109+(drdp!F109+drdp!O109)*'MSXY-TI3S'!$C109+(drdp!I109+drdp!R109)*'MSXY-TI3S'!$D109)</f>
        <v>-5.2297162429924817E-3</v>
      </c>
      <c r="G109" s="20">
        <f>Model!$W$19*((drdp!D109+drdp!M109)*'MSXY-TI3S'!$B109+(drdp!G109+drdp!P109)*'MSXY-TI3S'!$C109+(drdp!J109+drdp!S109)*'MSXY-TI3S'!$D109)</f>
        <v>0</v>
      </c>
      <c r="H109" s="18">
        <f>Model!$W$19*((drdp!B109)*'MSXY-TI3S'!$B109+(drdp!E109)*'MSXY-TI3S'!$C109+(drdp!H109)*'MSXY-TI3S'!$D109)</f>
        <v>9.7587833640080841E-3</v>
      </c>
      <c r="I109" s="18">
        <f>Model!$W$19*((drdp!C109)*'MSXY-TI3S'!$B109+(drdp!F109)*'MSXY-TI3S'!$C109+(drdp!I109)*'MSXY-TI3S'!$D109)</f>
        <v>-2.6148581214962409E-3</v>
      </c>
      <c r="J109" s="18">
        <f>Model!$W$19*((drdp!D109)*'MSXY-TI3S'!$B109+(drdp!G109)*'MSXY-TI3S'!$C109+(drdp!J109)*'MSXY-TI3S'!$D109)</f>
        <v>0</v>
      </c>
      <c r="K109" s="21">
        <f>SUM(E$3:E108)+H109</f>
        <v>1.0532516536488516</v>
      </c>
      <c r="L109" s="21">
        <f>SUM(F$3:F108)+I109</f>
        <v>-0.28221793002195411</v>
      </c>
      <c r="M109" s="21">
        <f>SUM(G$3:G108)+J109</f>
        <v>0</v>
      </c>
      <c r="N109" s="19">
        <f t="shared" si="5"/>
        <v>1.1093390459140406</v>
      </c>
      <c r="O109" s="19">
        <f t="shared" si="5"/>
        <v>7.9646960025876581E-2</v>
      </c>
      <c r="P109" s="19">
        <f t="shared" si="5"/>
        <v>0</v>
      </c>
      <c r="Q109" s="19">
        <f t="shared" si="6"/>
        <v>-0.29724650148497905</v>
      </c>
      <c r="R109" s="19">
        <f t="shared" si="7"/>
        <v>0</v>
      </c>
      <c r="S109" s="19">
        <f t="shared" si="8"/>
        <v>0</v>
      </c>
    </row>
    <row r="110" spans="1:19" x14ac:dyDescent="0.25">
      <c r="A110" s="26">
        <f>Wellpath!E110</f>
        <v>3210</v>
      </c>
      <c r="B110" s="22">
        <v>0</v>
      </c>
      <c r="C110" s="22">
        <v>0</v>
      </c>
      <c r="D110" s="22">
        <f>(COS(Wellpath!$L110) * COS(Wellpath!$O110) * COS(Wellpath!$O110) - COS(Wellpath!$L110) * SIN(Wellpath!$O110) * SIN(Wellpath!$O110) - TAN(Dip) * SIN(Wellpath!$L110) * COS(Wellpath!$O110)) / 2</f>
        <v>-0.48608254457618305</v>
      </c>
      <c r="E110" s="20">
        <f>Model!$W$19*((drdp!B110+drdp!K110)*'MSXY-TI3S'!$B110+(drdp!E110+drdp!N110)*'MSXY-TI3S'!$C110+(drdp!H110+drdp!Q110)*'MSXY-TI3S'!$D110)</f>
        <v>1.9517566728016168E-2</v>
      </c>
      <c r="F110" s="20">
        <f>Model!$W$19*((drdp!C110+drdp!L110)*'MSXY-TI3S'!$B110+(drdp!F110+drdp!O110)*'MSXY-TI3S'!$C110+(drdp!I110+drdp!R110)*'MSXY-TI3S'!$D110)</f>
        <v>-5.2297162429924817E-3</v>
      </c>
      <c r="G110" s="20">
        <f>Model!$W$19*((drdp!D110+drdp!M110)*'MSXY-TI3S'!$B110+(drdp!G110+drdp!P110)*'MSXY-TI3S'!$C110+(drdp!J110+drdp!S110)*'MSXY-TI3S'!$D110)</f>
        <v>0</v>
      </c>
      <c r="H110" s="18">
        <f>Model!$W$19*((drdp!B110)*'MSXY-TI3S'!$B110+(drdp!E110)*'MSXY-TI3S'!$C110+(drdp!H110)*'MSXY-TI3S'!$D110)</f>
        <v>9.7587833640080841E-3</v>
      </c>
      <c r="I110" s="18">
        <f>Model!$W$19*((drdp!C110)*'MSXY-TI3S'!$B110+(drdp!F110)*'MSXY-TI3S'!$C110+(drdp!I110)*'MSXY-TI3S'!$D110)</f>
        <v>-2.6148581214962409E-3</v>
      </c>
      <c r="J110" s="18">
        <f>Model!$W$19*((drdp!D110)*'MSXY-TI3S'!$B110+(drdp!G110)*'MSXY-TI3S'!$C110+(drdp!J110)*'MSXY-TI3S'!$D110)</f>
        <v>0</v>
      </c>
      <c r="K110" s="21">
        <f>SUM(E$3:E109)+H110</f>
        <v>1.0727692203768677</v>
      </c>
      <c r="L110" s="21">
        <f>SUM(F$3:F109)+I110</f>
        <v>-0.28744764626494657</v>
      </c>
      <c r="M110" s="21">
        <f>SUM(G$3:G109)+J110</f>
        <v>0</v>
      </c>
      <c r="N110" s="19">
        <f t="shared" si="5"/>
        <v>1.1508338001879925</v>
      </c>
      <c r="O110" s="19">
        <f t="shared" si="5"/>
        <v>8.2626149343257849E-2</v>
      </c>
      <c r="P110" s="19">
        <f t="shared" si="5"/>
        <v>0</v>
      </c>
      <c r="Q110" s="19">
        <f t="shared" si="6"/>
        <v>-0.30836498738281237</v>
      </c>
      <c r="R110" s="19">
        <f t="shared" si="7"/>
        <v>0</v>
      </c>
      <c r="S110" s="19">
        <f t="shared" si="8"/>
        <v>0</v>
      </c>
    </row>
    <row r="111" spans="1:19" x14ac:dyDescent="0.25">
      <c r="A111" s="26">
        <f>Wellpath!E111</f>
        <v>3240</v>
      </c>
      <c r="B111" s="22">
        <v>0</v>
      </c>
      <c r="C111" s="22">
        <v>0</v>
      </c>
      <c r="D111" s="22">
        <f>(COS(Wellpath!$L111) * COS(Wellpath!$O111) * COS(Wellpath!$O111) - COS(Wellpath!$L111) * SIN(Wellpath!$O111) * SIN(Wellpath!$O111) - TAN(Dip) * SIN(Wellpath!$L111) * COS(Wellpath!$O111)) / 2</f>
        <v>-0.48608254457618305</v>
      </c>
      <c r="E111" s="20">
        <f>Model!$W$19*((drdp!B111+drdp!K111)*'MSXY-TI3S'!$B111+(drdp!E111+drdp!N111)*'MSXY-TI3S'!$C111+(drdp!H111+drdp!Q111)*'MSXY-TI3S'!$D111)</f>
        <v>1.9517566728016168E-2</v>
      </c>
      <c r="F111" s="20">
        <f>Model!$W$19*((drdp!C111+drdp!L111)*'MSXY-TI3S'!$B111+(drdp!F111+drdp!O111)*'MSXY-TI3S'!$C111+(drdp!I111+drdp!R111)*'MSXY-TI3S'!$D111)</f>
        <v>-5.2297162429924817E-3</v>
      </c>
      <c r="G111" s="20">
        <f>Model!$W$19*((drdp!D111+drdp!M111)*'MSXY-TI3S'!$B111+(drdp!G111+drdp!P111)*'MSXY-TI3S'!$C111+(drdp!J111+drdp!S111)*'MSXY-TI3S'!$D111)</f>
        <v>0</v>
      </c>
      <c r="H111" s="18">
        <f>Model!$W$19*((drdp!B111)*'MSXY-TI3S'!$B111+(drdp!E111)*'MSXY-TI3S'!$C111+(drdp!H111)*'MSXY-TI3S'!$D111)</f>
        <v>9.7587833640080841E-3</v>
      </c>
      <c r="I111" s="18">
        <f>Model!$W$19*((drdp!C111)*'MSXY-TI3S'!$B111+(drdp!F111)*'MSXY-TI3S'!$C111+(drdp!I111)*'MSXY-TI3S'!$D111)</f>
        <v>-2.6148581214962409E-3</v>
      </c>
      <c r="J111" s="18">
        <f>Model!$W$19*((drdp!D111)*'MSXY-TI3S'!$B111+(drdp!G111)*'MSXY-TI3S'!$C111+(drdp!J111)*'MSXY-TI3S'!$D111)</f>
        <v>0</v>
      </c>
      <c r="K111" s="21">
        <f>SUM(E$3:E110)+H111</f>
        <v>1.0922867871048838</v>
      </c>
      <c r="L111" s="21">
        <f>SUM(F$3:F110)+I111</f>
        <v>-0.29267736250793902</v>
      </c>
      <c r="M111" s="21">
        <f>SUM(G$3:G110)+J111</f>
        <v>0</v>
      </c>
      <c r="N111" s="19">
        <f t="shared" si="5"/>
        <v>1.1930904252839099</v>
      </c>
      <c r="O111" s="19">
        <f t="shared" si="5"/>
        <v>8.5660038524603549E-2</v>
      </c>
      <c r="P111" s="19">
        <f t="shared" si="5"/>
        <v>0</v>
      </c>
      <c r="Q111" s="19">
        <f t="shared" si="6"/>
        <v>-0.31968761595212808</v>
      </c>
      <c r="R111" s="19">
        <f t="shared" si="7"/>
        <v>0</v>
      </c>
      <c r="S111" s="19">
        <f t="shared" si="8"/>
        <v>0</v>
      </c>
    </row>
    <row r="112" spans="1:19" x14ac:dyDescent="0.25">
      <c r="A112" s="26">
        <f>Wellpath!E112</f>
        <v>3270</v>
      </c>
      <c r="B112" s="22">
        <v>0</v>
      </c>
      <c r="C112" s="22">
        <v>0</v>
      </c>
      <c r="D112" s="22">
        <f>(COS(Wellpath!$L112) * COS(Wellpath!$O112) * COS(Wellpath!$O112) - COS(Wellpath!$L112) * SIN(Wellpath!$O112) * SIN(Wellpath!$O112) - TAN(Dip) * SIN(Wellpath!$L112) * COS(Wellpath!$O112)) / 2</f>
        <v>-0.48608254457618305</v>
      </c>
      <c r="E112" s="20">
        <f>Model!$W$19*((drdp!B112+drdp!K112)*'MSXY-TI3S'!$B112+(drdp!E112+drdp!N112)*'MSXY-TI3S'!$C112+(drdp!H112+drdp!Q112)*'MSXY-TI3S'!$D112)</f>
        <v>1.9517566728016168E-2</v>
      </c>
      <c r="F112" s="20">
        <f>Model!$W$19*((drdp!C112+drdp!L112)*'MSXY-TI3S'!$B112+(drdp!F112+drdp!O112)*'MSXY-TI3S'!$C112+(drdp!I112+drdp!R112)*'MSXY-TI3S'!$D112)</f>
        <v>-5.2297162429924817E-3</v>
      </c>
      <c r="G112" s="20">
        <f>Model!$W$19*((drdp!D112+drdp!M112)*'MSXY-TI3S'!$B112+(drdp!G112+drdp!P112)*'MSXY-TI3S'!$C112+(drdp!J112+drdp!S112)*'MSXY-TI3S'!$D112)</f>
        <v>0</v>
      </c>
      <c r="H112" s="18">
        <f>Model!$W$19*((drdp!B112)*'MSXY-TI3S'!$B112+(drdp!E112)*'MSXY-TI3S'!$C112+(drdp!H112)*'MSXY-TI3S'!$D112)</f>
        <v>9.7587833640080841E-3</v>
      </c>
      <c r="I112" s="18">
        <f>Model!$W$19*((drdp!C112)*'MSXY-TI3S'!$B112+(drdp!F112)*'MSXY-TI3S'!$C112+(drdp!I112)*'MSXY-TI3S'!$D112)</f>
        <v>-2.6148581214962409E-3</v>
      </c>
      <c r="J112" s="18">
        <f>Model!$W$19*((drdp!D112)*'MSXY-TI3S'!$B112+(drdp!G112)*'MSXY-TI3S'!$C112+(drdp!J112)*'MSXY-TI3S'!$D112)</f>
        <v>0</v>
      </c>
      <c r="K112" s="21">
        <f>SUM(E$3:E111)+H112</f>
        <v>1.1118043538328999</v>
      </c>
      <c r="L112" s="21">
        <f>SUM(F$3:F111)+I112</f>
        <v>-0.29790707875093148</v>
      </c>
      <c r="M112" s="21">
        <f>SUM(G$3:G111)+J112</f>
        <v>0</v>
      </c>
      <c r="N112" s="19">
        <f t="shared" si="5"/>
        <v>1.2361089212017919</v>
      </c>
      <c r="O112" s="19">
        <f t="shared" si="5"/>
        <v>8.8748627569913682E-2</v>
      </c>
      <c r="P112" s="19">
        <f t="shared" si="5"/>
        <v>0</v>
      </c>
      <c r="Q112" s="19">
        <f t="shared" si="6"/>
        <v>-0.33121438719292617</v>
      </c>
      <c r="R112" s="19">
        <f t="shared" si="7"/>
        <v>0</v>
      </c>
      <c r="S112" s="19">
        <f t="shared" si="8"/>
        <v>0</v>
      </c>
    </row>
    <row r="113" spans="1:19" x14ac:dyDescent="0.25">
      <c r="A113" s="26">
        <f>Wellpath!E113</f>
        <v>3300</v>
      </c>
      <c r="B113" s="22">
        <v>0</v>
      </c>
      <c r="C113" s="22">
        <v>0</v>
      </c>
      <c r="D113" s="22">
        <f>(COS(Wellpath!$L113) * COS(Wellpath!$O113) * COS(Wellpath!$O113) - COS(Wellpath!$L113) * SIN(Wellpath!$O113) * SIN(Wellpath!$O113) - TAN(Dip) * SIN(Wellpath!$L113) * COS(Wellpath!$O113)) / 2</f>
        <v>-0.48608254457618305</v>
      </c>
      <c r="E113" s="20">
        <f>Model!$W$19*((drdp!B113+drdp!K113)*'MSXY-TI3S'!$B113+(drdp!E113+drdp!N113)*'MSXY-TI3S'!$C113+(drdp!H113+drdp!Q113)*'MSXY-TI3S'!$D113)</f>
        <v>1.9517566728016168E-2</v>
      </c>
      <c r="F113" s="20">
        <f>Model!$W$19*((drdp!C113+drdp!L113)*'MSXY-TI3S'!$B113+(drdp!F113+drdp!O113)*'MSXY-TI3S'!$C113+(drdp!I113+drdp!R113)*'MSXY-TI3S'!$D113)</f>
        <v>-5.2297162429924817E-3</v>
      </c>
      <c r="G113" s="20">
        <f>Model!$W$19*((drdp!D113+drdp!M113)*'MSXY-TI3S'!$B113+(drdp!G113+drdp!P113)*'MSXY-TI3S'!$C113+(drdp!J113+drdp!S113)*'MSXY-TI3S'!$D113)</f>
        <v>0</v>
      </c>
      <c r="H113" s="18">
        <f>Model!$W$19*((drdp!B113)*'MSXY-TI3S'!$B113+(drdp!E113)*'MSXY-TI3S'!$C113+(drdp!H113)*'MSXY-TI3S'!$D113)</f>
        <v>9.7587833640080841E-3</v>
      </c>
      <c r="I113" s="18">
        <f>Model!$W$19*((drdp!C113)*'MSXY-TI3S'!$B113+(drdp!F113)*'MSXY-TI3S'!$C113+(drdp!I113)*'MSXY-TI3S'!$D113)</f>
        <v>-2.6148581214962409E-3</v>
      </c>
      <c r="J113" s="18">
        <f>Model!$W$19*((drdp!D113)*'MSXY-TI3S'!$B113+(drdp!G113)*'MSXY-TI3S'!$C113+(drdp!J113)*'MSXY-TI3S'!$D113)</f>
        <v>0</v>
      </c>
      <c r="K113" s="21">
        <f>SUM(E$3:E112)+H113</f>
        <v>1.131321920560916</v>
      </c>
      <c r="L113" s="21">
        <f>SUM(F$3:F112)+I113</f>
        <v>-0.30313679499392393</v>
      </c>
      <c r="M113" s="21">
        <f>SUM(G$3:G112)+J113</f>
        <v>0</v>
      </c>
      <c r="N113" s="19">
        <f t="shared" si="5"/>
        <v>1.2798892879416395</v>
      </c>
      <c r="O113" s="19">
        <f t="shared" si="5"/>
        <v>9.1891916479188263E-2</v>
      </c>
      <c r="P113" s="19">
        <f t="shared" si="5"/>
        <v>0</v>
      </c>
      <c r="Q113" s="19">
        <f t="shared" si="6"/>
        <v>-0.34294530110520666</v>
      </c>
      <c r="R113" s="19">
        <f t="shared" si="7"/>
        <v>0</v>
      </c>
      <c r="S113" s="19">
        <f t="shared" si="8"/>
        <v>0</v>
      </c>
    </row>
    <row r="114" spans="1:19" x14ac:dyDescent="0.25">
      <c r="A114" s="26">
        <f>Wellpath!E114</f>
        <v>3330</v>
      </c>
      <c r="B114" s="22">
        <v>0</v>
      </c>
      <c r="C114" s="22">
        <v>0</v>
      </c>
      <c r="D114" s="22">
        <f>(COS(Wellpath!$L114) * COS(Wellpath!$O114) * COS(Wellpath!$O114) - COS(Wellpath!$L114) * SIN(Wellpath!$O114) * SIN(Wellpath!$O114) - TAN(Dip) * SIN(Wellpath!$L114) * COS(Wellpath!$O114)) / 2</f>
        <v>-0.48608254457618305</v>
      </c>
      <c r="E114" s="20">
        <f>Model!$W$19*((drdp!B114+drdp!K114)*'MSXY-TI3S'!$B114+(drdp!E114+drdp!N114)*'MSXY-TI3S'!$C114+(drdp!H114+drdp!Q114)*'MSXY-TI3S'!$D114)</f>
        <v>1.9517566728016168E-2</v>
      </c>
      <c r="F114" s="20">
        <f>Model!$W$19*((drdp!C114+drdp!L114)*'MSXY-TI3S'!$B114+(drdp!F114+drdp!O114)*'MSXY-TI3S'!$C114+(drdp!I114+drdp!R114)*'MSXY-TI3S'!$D114)</f>
        <v>-5.2297162429924817E-3</v>
      </c>
      <c r="G114" s="20">
        <f>Model!$W$19*((drdp!D114+drdp!M114)*'MSXY-TI3S'!$B114+(drdp!G114+drdp!P114)*'MSXY-TI3S'!$C114+(drdp!J114+drdp!S114)*'MSXY-TI3S'!$D114)</f>
        <v>0</v>
      </c>
      <c r="H114" s="18">
        <f>Model!$W$19*((drdp!B114)*'MSXY-TI3S'!$B114+(drdp!E114)*'MSXY-TI3S'!$C114+(drdp!H114)*'MSXY-TI3S'!$D114)</f>
        <v>9.7587833640080841E-3</v>
      </c>
      <c r="I114" s="18">
        <f>Model!$W$19*((drdp!C114)*'MSXY-TI3S'!$B114+(drdp!F114)*'MSXY-TI3S'!$C114+(drdp!I114)*'MSXY-TI3S'!$D114)</f>
        <v>-2.6148581214962409E-3</v>
      </c>
      <c r="J114" s="18">
        <f>Model!$W$19*((drdp!D114)*'MSXY-TI3S'!$B114+(drdp!G114)*'MSXY-TI3S'!$C114+(drdp!J114)*'MSXY-TI3S'!$D114)</f>
        <v>0</v>
      </c>
      <c r="K114" s="21">
        <f>SUM(E$3:E113)+H114</f>
        <v>1.150839487288932</v>
      </c>
      <c r="L114" s="21">
        <f>SUM(F$3:F113)+I114</f>
        <v>-0.30836651123691639</v>
      </c>
      <c r="M114" s="21">
        <f>SUM(G$3:G113)+J114</f>
        <v>0</v>
      </c>
      <c r="N114" s="19">
        <f t="shared" si="5"/>
        <v>1.324431525503452</v>
      </c>
      <c r="O114" s="19">
        <f t="shared" si="5"/>
        <v>9.5089905252427276E-2</v>
      </c>
      <c r="P114" s="19">
        <f t="shared" si="5"/>
        <v>0</v>
      </c>
      <c r="Q114" s="19">
        <f t="shared" si="6"/>
        <v>-0.35488035768896953</v>
      </c>
      <c r="R114" s="19">
        <f t="shared" si="7"/>
        <v>0</v>
      </c>
      <c r="S114" s="19">
        <f t="shared" si="8"/>
        <v>0</v>
      </c>
    </row>
    <row r="115" spans="1:19" x14ac:dyDescent="0.25">
      <c r="A115" s="26">
        <f>Wellpath!E115</f>
        <v>3360</v>
      </c>
      <c r="B115" s="22">
        <v>0</v>
      </c>
      <c r="C115" s="22">
        <v>0</v>
      </c>
      <c r="D115" s="22">
        <f>(COS(Wellpath!$L115) * COS(Wellpath!$O115) * COS(Wellpath!$O115) - COS(Wellpath!$L115) * SIN(Wellpath!$O115) * SIN(Wellpath!$O115) - TAN(Dip) * SIN(Wellpath!$L115) * COS(Wellpath!$O115)) / 2</f>
        <v>-0.48608254457618305</v>
      </c>
      <c r="E115" s="20">
        <f>Model!$W$19*((drdp!B115+drdp!K115)*'MSXY-TI3S'!$B115+(drdp!E115+drdp!N115)*'MSXY-TI3S'!$C115+(drdp!H115+drdp!Q115)*'MSXY-TI3S'!$D115)</f>
        <v>1.9517566728016168E-2</v>
      </c>
      <c r="F115" s="20">
        <f>Model!$W$19*((drdp!C115+drdp!L115)*'MSXY-TI3S'!$B115+(drdp!F115+drdp!O115)*'MSXY-TI3S'!$C115+(drdp!I115+drdp!R115)*'MSXY-TI3S'!$D115)</f>
        <v>-5.2297162429924817E-3</v>
      </c>
      <c r="G115" s="20">
        <f>Model!$W$19*((drdp!D115+drdp!M115)*'MSXY-TI3S'!$B115+(drdp!G115+drdp!P115)*'MSXY-TI3S'!$C115+(drdp!J115+drdp!S115)*'MSXY-TI3S'!$D115)</f>
        <v>0</v>
      </c>
      <c r="H115" s="18">
        <f>Model!$W$19*((drdp!B115)*'MSXY-TI3S'!$B115+(drdp!E115)*'MSXY-TI3S'!$C115+(drdp!H115)*'MSXY-TI3S'!$D115)</f>
        <v>9.7587833640080841E-3</v>
      </c>
      <c r="I115" s="18">
        <f>Model!$W$19*((drdp!C115)*'MSXY-TI3S'!$B115+(drdp!F115)*'MSXY-TI3S'!$C115+(drdp!I115)*'MSXY-TI3S'!$D115)</f>
        <v>-2.6148581214962409E-3</v>
      </c>
      <c r="J115" s="18">
        <f>Model!$W$19*((drdp!D115)*'MSXY-TI3S'!$B115+(drdp!G115)*'MSXY-TI3S'!$C115+(drdp!J115)*'MSXY-TI3S'!$D115)</f>
        <v>0</v>
      </c>
      <c r="K115" s="21">
        <f>SUM(E$3:E114)+H115</f>
        <v>1.1703570540169481</v>
      </c>
      <c r="L115" s="21">
        <f>SUM(F$3:F114)+I115</f>
        <v>-0.31359622747990884</v>
      </c>
      <c r="M115" s="21">
        <f>SUM(G$3:G114)+J115</f>
        <v>0</v>
      </c>
      <c r="N115" s="19">
        <f t="shared" si="5"/>
        <v>1.3697356338872295</v>
      </c>
      <c r="O115" s="19">
        <f t="shared" si="5"/>
        <v>9.8342593889630736E-2</v>
      </c>
      <c r="P115" s="19">
        <f t="shared" si="5"/>
        <v>0</v>
      </c>
      <c r="Q115" s="19">
        <f t="shared" si="6"/>
        <v>-0.36701955694421484</v>
      </c>
      <c r="R115" s="19">
        <f t="shared" si="7"/>
        <v>0</v>
      </c>
      <c r="S115" s="19">
        <f t="shared" si="8"/>
        <v>0</v>
      </c>
    </row>
    <row r="116" spans="1:19" x14ac:dyDescent="0.25">
      <c r="A116" s="26">
        <f>Wellpath!E116</f>
        <v>3390</v>
      </c>
      <c r="B116" s="22">
        <v>0</v>
      </c>
      <c r="C116" s="22">
        <v>0</v>
      </c>
      <c r="D116" s="22">
        <f>(COS(Wellpath!$L116) * COS(Wellpath!$O116) * COS(Wellpath!$O116) - COS(Wellpath!$L116) * SIN(Wellpath!$O116) * SIN(Wellpath!$O116) - TAN(Dip) * SIN(Wellpath!$L116) * COS(Wellpath!$O116)) / 2</f>
        <v>-0.48608254457618305</v>
      </c>
      <c r="E116" s="20">
        <f>Model!$W$19*((drdp!B116+drdp!K116)*'MSXY-TI3S'!$B116+(drdp!E116+drdp!N116)*'MSXY-TI3S'!$C116+(drdp!H116+drdp!Q116)*'MSXY-TI3S'!$D116)</f>
        <v>1.9517566728016168E-2</v>
      </c>
      <c r="F116" s="20">
        <f>Model!$W$19*((drdp!C116+drdp!L116)*'MSXY-TI3S'!$B116+(drdp!F116+drdp!O116)*'MSXY-TI3S'!$C116+(drdp!I116+drdp!R116)*'MSXY-TI3S'!$D116)</f>
        <v>-5.2297162429924817E-3</v>
      </c>
      <c r="G116" s="20">
        <f>Model!$W$19*((drdp!D116+drdp!M116)*'MSXY-TI3S'!$B116+(drdp!G116+drdp!P116)*'MSXY-TI3S'!$C116+(drdp!J116+drdp!S116)*'MSXY-TI3S'!$D116)</f>
        <v>0</v>
      </c>
      <c r="H116" s="18">
        <f>Model!$W$19*((drdp!B116)*'MSXY-TI3S'!$B116+(drdp!E116)*'MSXY-TI3S'!$C116+(drdp!H116)*'MSXY-TI3S'!$D116)</f>
        <v>9.7587833640080841E-3</v>
      </c>
      <c r="I116" s="18">
        <f>Model!$W$19*((drdp!C116)*'MSXY-TI3S'!$B116+(drdp!F116)*'MSXY-TI3S'!$C116+(drdp!I116)*'MSXY-TI3S'!$D116)</f>
        <v>-2.6148581214962409E-3</v>
      </c>
      <c r="J116" s="18">
        <f>Model!$W$19*((drdp!D116)*'MSXY-TI3S'!$B116+(drdp!G116)*'MSXY-TI3S'!$C116+(drdp!J116)*'MSXY-TI3S'!$D116)</f>
        <v>0</v>
      </c>
      <c r="K116" s="21">
        <f>SUM(E$3:E115)+H116</f>
        <v>1.1898746207449642</v>
      </c>
      <c r="L116" s="21">
        <f>SUM(F$3:F115)+I116</f>
        <v>-0.31882594372290129</v>
      </c>
      <c r="M116" s="21">
        <f>SUM(G$3:G115)+J116</f>
        <v>0</v>
      </c>
      <c r="N116" s="19">
        <f t="shared" si="5"/>
        <v>1.4158016130929725</v>
      </c>
      <c r="O116" s="19">
        <f t="shared" si="5"/>
        <v>0.10164998239079863</v>
      </c>
      <c r="P116" s="19">
        <f t="shared" si="5"/>
        <v>0</v>
      </c>
      <c r="Q116" s="19">
        <f t="shared" si="6"/>
        <v>-0.37936289887094249</v>
      </c>
      <c r="R116" s="19">
        <f t="shared" si="7"/>
        <v>0</v>
      </c>
      <c r="S116" s="19">
        <f t="shared" si="8"/>
        <v>0</v>
      </c>
    </row>
    <row r="117" spans="1:19" x14ac:dyDescent="0.25">
      <c r="A117" s="26">
        <f>Wellpath!E117</f>
        <v>3420</v>
      </c>
      <c r="B117" s="22">
        <v>0</v>
      </c>
      <c r="C117" s="22">
        <v>0</v>
      </c>
      <c r="D117" s="22">
        <f>(COS(Wellpath!$L117) * COS(Wellpath!$O117) * COS(Wellpath!$O117) - COS(Wellpath!$L117) * SIN(Wellpath!$O117) * SIN(Wellpath!$O117) - TAN(Dip) * SIN(Wellpath!$L117) * COS(Wellpath!$O117)) / 2</f>
        <v>-0.48608254457618305</v>
      </c>
      <c r="E117" s="20">
        <f>Model!$W$19*((drdp!B117+drdp!K117)*'MSXY-TI3S'!$B117+(drdp!E117+drdp!N117)*'MSXY-TI3S'!$C117+(drdp!H117+drdp!Q117)*'MSXY-TI3S'!$D117)</f>
        <v>1.9517566728016168E-2</v>
      </c>
      <c r="F117" s="20">
        <f>Model!$W$19*((drdp!C117+drdp!L117)*'MSXY-TI3S'!$B117+(drdp!F117+drdp!O117)*'MSXY-TI3S'!$C117+(drdp!I117+drdp!R117)*'MSXY-TI3S'!$D117)</f>
        <v>-5.2297162429924817E-3</v>
      </c>
      <c r="G117" s="20">
        <f>Model!$W$19*((drdp!D117+drdp!M117)*'MSXY-TI3S'!$B117+(drdp!G117+drdp!P117)*'MSXY-TI3S'!$C117+(drdp!J117+drdp!S117)*'MSXY-TI3S'!$D117)</f>
        <v>0</v>
      </c>
      <c r="H117" s="18">
        <f>Model!$W$19*((drdp!B117)*'MSXY-TI3S'!$B117+(drdp!E117)*'MSXY-TI3S'!$C117+(drdp!H117)*'MSXY-TI3S'!$D117)</f>
        <v>9.7587833640080841E-3</v>
      </c>
      <c r="I117" s="18">
        <f>Model!$W$19*((drdp!C117)*'MSXY-TI3S'!$B117+(drdp!F117)*'MSXY-TI3S'!$C117+(drdp!I117)*'MSXY-TI3S'!$D117)</f>
        <v>-2.6148581214962409E-3</v>
      </c>
      <c r="J117" s="18">
        <f>Model!$W$19*((drdp!D117)*'MSXY-TI3S'!$B117+(drdp!G117)*'MSXY-TI3S'!$C117+(drdp!J117)*'MSXY-TI3S'!$D117)</f>
        <v>0</v>
      </c>
      <c r="K117" s="21">
        <f>SUM(E$3:E116)+H117</f>
        <v>1.2093921874729803</v>
      </c>
      <c r="L117" s="21">
        <f>SUM(F$3:F116)+I117</f>
        <v>-0.32405565996589375</v>
      </c>
      <c r="M117" s="21">
        <f>SUM(G$3:G116)+J117</f>
        <v>0</v>
      </c>
      <c r="N117" s="19">
        <f t="shared" si="5"/>
        <v>1.4626294631206802</v>
      </c>
      <c r="O117" s="19">
        <f t="shared" si="5"/>
        <v>0.10501207075593096</v>
      </c>
      <c r="P117" s="19">
        <f t="shared" si="5"/>
        <v>0</v>
      </c>
      <c r="Q117" s="19">
        <f t="shared" si="6"/>
        <v>-0.39191038346915252</v>
      </c>
      <c r="R117" s="19">
        <f t="shared" si="7"/>
        <v>0</v>
      </c>
      <c r="S117" s="19">
        <f t="shared" si="8"/>
        <v>0</v>
      </c>
    </row>
    <row r="118" spans="1:19" x14ac:dyDescent="0.25">
      <c r="A118" s="26">
        <f>Wellpath!E118</f>
        <v>3450</v>
      </c>
      <c r="B118" s="22">
        <v>0</v>
      </c>
      <c r="C118" s="22">
        <v>0</v>
      </c>
      <c r="D118" s="22">
        <f>(COS(Wellpath!$L118) * COS(Wellpath!$O118) * COS(Wellpath!$O118) - COS(Wellpath!$L118) * SIN(Wellpath!$O118) * SIN(Wellpath!$O118) - TAN(Dip) * SIN(Wellpath!$L118) * COS(Wellpath!$O118)) / 2</f>
        <v>-0.48608254457618305</v>
      </c>
      <c r="E118" s="20">
        <f>Model!$W$19*((drdp!B118+drdp!K118)*'MSXY-TI3S'!$B118+(drdp!E118+drdp!N118)*'MSXY-TI3S'!$C118+(drdp!H118+drdp!Q118)*'MSXY-TI3S'!$D118)</f>
        <v>1.9517566728016168E-2</v>
      </c>
      <c r="F118" s="20">
        <f>Model!$W$19*((drdp!C118+drdp!L118)*'MSXY-TI3S'!$B118+(drdp!F118+drdp!O118)*'MSXY-TI3S'!$C118+(drdp!I118+drdp!R118)*'MSXY-TI3S'!$D118)</f>
        <v>-5.2297162429924817E-3</v>
      </c>
      <c r="G118" s="20">
        <f>Model!$W$19*((drdp!D118+drdp!M118)*'MSXY-TI3S'!$B118+(drdp!G118+drdp!P118)*'MSXY-TI3S'!$C118+(drdp!J118+drdp!S118)*'MSXY-TI3S'!$D118)</f>
        <v>0</v>
      </c>
      <c r="H118" s="18">
        <f>Model!$W$19*((drdp!B118)*'MSXY-TI3S'!$B118+(drdp!E118)*'MSXY-TI3S'!$C118+(drdp!H118)*'MSXY-TI3S'!$D118)</f>
        <v>9.7587833640080841E-3</v>
      </c>
      <c r="I118" s="18">
        <f>Model!$W$19*((drdp!C118)*'MSXY-TI3S'!$B118+(drdp!F118)*'MSXY-TI3S'!$C118+(drdp!I118)*'MSXY-TI3S'!$D118)</f>
        <v>-2.6148581214962409E-3</v>
      </c>
      <c r="J118" s="18">
        <f>Model!$W$19*((drdp!D118)*'MSXY-TI3S'!$B118+(drdp!G118)*'MSXY-TI3S'!$C118+(drdp!J118)*'MSXY-TI3S'!$D118)</f>
        <v>0</v>
      </c>
      <c r="K118" s="21">
        <f>SUM(E$3:E117)+H118</f>
        <v>1.2289097542009964</v>
      </c>
      <c r="L118" s="21">
        <f>SUM(F$3:F117)+I118</f>
        <v>-0.3292853762088862</v>
      </c>
      <c r="M118" s="21">
        <f>SUM(G$3:G117)+J118</f>
        <v>0</v>
      </c>
      <c r="N118" s="19">
        <f t="shared" si="5"/>
        <v>1.5102191839703534</v>
      </c>
      <c r="O118" s="19">
        <f t="shared" si="5"/>
        <v>0.10842885898502772</v>
      </c>
      <c r="P118" s="19">
        <f t="shared" si="5"/>
        <v>0</v>
      </c>
      <c r="Q118" s="19">
        <f t="shared" si="6"/>
        <v>-0.40466201073884495</v>
      </c>
      <c r="R118" s="19">
        <f t="shared" si="7"/>
        <v>0</v>
      </c>
      <c r="S118" s="19">
        <f t="shared" si="8"/>
        <v>0</v>
      </c>
    </row>
    <row r="119" spans="1:19" x14ac:dyDescent="0.25">
      <c r="A119" s="26">
        <f>Wellpath!E119</f>
        <v>3480</v>
      </c>
      <c r="B119" s="22">
        <v>0</v>
      </c>
      <c r="C119" s="22">
        <v>0</v>
      </c>
      <c r="D119" s="22">
        <f>(COS(Wellpath!$L119) * COS(Wellpath!$O119) * COS(Wellpath!$O119) - COS(Wellpath!$L119) * SIN(Wellpath!$O119) * SIN(Wellpath!$O119) - TAN(Dip) * SIN(Wellpath!$L119) * COS(Wellpath!$O119)) / 2</f>
        <v>-0.48608254457618305</v>
      </c>
      <c r="E119" s="20">
        <f>Model!$W$19*((drdp!B119+drdp!K119)*'MSXY-TI3S'!$B119+(drdp!E119+drdp!N119)*'MSXY-TI3S'!$C119+(drdp!H119+drdp!Q119)*'MSXY-TI3S'!$D119)</f>
        <v>1.9517566728016168E-2</v>
      </c>
      <c r="F119" s="20">
        <f>Model!$W$19*((drdp!C119+drdp!L119)*'MSXY-TI3S'!$B119+(drdp!F119+drdp!O119)*'MSXY-TI3S'!$C119+(drdp!I119+drdp!R119)*'MSXY-TI3S'!$D119)</f>
        <v>-5.2297162429924817E-3</v>
      </c>
      <c r="G119" s="20">
        <f>Model!$W$19*((drdp!D119+drdp!M119)*'MSXY-TI3S'!$B119+(drdp!G119+drdp!P119)*'MSXY-TI3S'!$C119+(drdp!J119+drdp!S119)*'MSXY-TI3S'!$D119)</f>
        <v>0</v>
      </c>
      <c r="H119" s="18">
        <f>Model!$W$19*((drdp!B119)*'MSXY-TI3S'!$B119+(drdp!E119)*'MSXY-TI3S'!$C119+(drdp!H119)*'MSXY-TI3S'!$D119)</f>
        <v>9.7587833640080841E-3</v>
      </c>
      <c r="I119" s="18">
        <f>Model!$W$19*((drdp!C119)*'MSXY-TI3S'!$B119+(drdp!F119)*'MSXY-TI3S'!$C119+(drdp!I119)*'MSXY-TI3S'!$D119)</f>
        <v>-2.6148581214962409E-3</v>
      </c>
      <c r="J119" s="18">
        <f>Model!$W$19*((drdp!D119)*'MSXY-TI3S'!$B119+(drdp!G119)*'MSXY-TI3S'!$C119+(drdp!J119)*'MSXY-TI3S'!$D119)</f>
        <v>0</v>
      </c>
      <c r="K119" s="21">
        <f>SUM(E$3:E118)+H119</f>
        <v>1.2484273209290124</v>
      </c>
      <c r="L119" s="21">
        <f>SUM(F$3:F118)+I119</f>
        <v>-0.33451509245187866</v>
      </c>
      <c r="M119" s="21">
        <f>SUM(G$3:G118)+J119</f>
        <v>0</v>
      </c>
      <c r="N119" s="19">
        <f t="shared" si="5"/>
        <v>1.5585707756419913</v>
      </c>
      <c r="O119" s="19">
        <f t="shared" si="5"/>
        <v>0.11190034707808892</v>
      </c>
      <c r="P119" s="19">
        <f t="shared" si="5"/>
        <v>0</v>
      </c>
      <c r="Q119" s="19">
        <f t="shared" si="6"/>
        <v>-0.41761778068001976</v>
      </c>
      <c r="R119" s="19">
        <f t="shared" si="7"/>
        <v>0</v>
      </c>
      <c r="S119" s="19">
        <f t="shared" si="8"/>
        <v>0</v>
      </c>
    </row>
    <row r="120" spans="1:19" x14ac:dyDescent="0.25">
      <c r="A120" s="26">
        <f>Wellpath!E120</f>
        <v>3510</v>
      </c>
      <c r="B120" s="22">
        <v>0</v>
      </c>
      <c r="C120" s="22">
        <v>0</v>
      </c>
      <c r="D120" s="22">
        <f>(COS(Wellpath!$L120) * COS(Wellpath!$O120) * COS(Wellpath!$O120) - COS(Wellpath!$L120) * SIN(Wellpath!$O120) * SIN(Wellpath!$O120) - TAN(Dip) * SIN(Wellpath!$L120) * COS(Wellpath!$O120)) / 2</f>
        <v>-0.48608254457618305</v>
      </c>
      <c r="E120" s="20">
        <f>Model!$W$19*((drdp!B120+drdp!K120)*'MSXY-TI3S'!$B120+(drdp!E120+drdp!N120)*'MSXY-TI3S'!$C120+(drdp!H120+drdp!Q120)*'MSXY-TI3S'!$D120)</f>
        <v>1.9517566728016168E-2</v>
      </c>
      <c r="F120" s="20">
        <f>Model!$W$19*((drdp!C120+drdp!L120)*'MSXY-TI3S'!$B120+(drdp!F120+drdp!O120)*'MSXY-TI3S'!$C120+(drdp!I120+drdp!R120)*'MSXY-TI3S'!$D120)</f>
        <v>-5.2297162429924817E-3</v>
      </c>
      <c r="G120" s="20">
        <f>Model!$W$19*((drdp!D120+drdp!M120)*'MSXY-TI3S'!$B120+(drdp!G120+drdp!P120)*'MSXY-TI3S'!$C120+(drdp!J120+drdp!S120)*'MSXY-TI3S'!$D120)</f>
        <v>0</v>
      </c>
      <c r="H120" s="18">
        <f>Model!$W$19*((drdp!B120)*'MSXY-TI3S'!$B120+(drdp!E120)*'MSXY-TI3S'!$C120+(drdp!H120)*'MSXY-TI3S'!$D120)</f>
        <v>9.7587833640080841E-3</v>
      </c>
      <c r="I120" s="18">
        <f>Model!$W$19*((drdp!C120)*'MSXY-TI3S'!$B120+(drdp!F120)*'MSXY-TI3S'!$C120+(drdp!I120)*'MSXY-TI3S'!$D120)</f>
        <v>-2.6148581214962409E-3</v>
      </c>
      <c r="J120" s="18">
        <f>Model!$W$19*((drdp!D120)*'MSXY-TI3S'!$B120+(drdp!G120)*'MSXY-TI3S'!$C120+(drdp!J120)*'MSXY-TI3S'!$D120)</f>
        <v>0</v>
      </c>
      <c r="K120" s="21">
        <f>SUM(E$3:E119)+H120</f>
        <v>1.2679448876570285</v>
      </c>
      <c r="L120" s="21">
        <f>SUM(F$3:F119)+I120</f>
        <v>-0.33974480869487111</v>
      </c>
      <c r="M120" s="21">
        <f>SUM(G$3:G119)+J120</f>
        <v>0</v>
      </c>
      <c r="N120" s="19">
        <f t="shared" si="5"/>
        <v>1.6076842381355947</v>
      </c>
      <c r="O120" s="19">
        <f t="shared" si="5"/>
        <v>0.11542653503511457</v>
      </c>
      <c r="P120" s="19">
        <f t="shared" si="5"/>
        <v>0</v>
      </c>
      <c r="Q120" s="19">
        <f t="shared" si="6"/>
        <v>-0.43077769329267701</v>
      </c>
      <c r="R120" s="19">
        <f t="shared" si="7"/>
        <v>0</v>
      </c>
      <c r="S120" s="19">
        <f t="shared" si="8"/>
        <v>0</v>
      </c>
    </row>
    <row r="121" spans="1:19" x14ac:dyDescent="0.25">
      <c r="A121" s="26">
        <f>Wellpath!E121</f>
        <v>3540</v>
      </c>
      <c r="B121" s="22">
        <v>0</v>
      </c>
      <c r="C121" s="22">
        <v>0</v>
      </c>
      <c r="D121" s="22">
        <f>(COS(Wellpath!$L121) * COS(Wellpath!$O121) * COS(Wellpath!$O121) - COS(Wellpath!$L121) * SIN(Wellpath!$O121) * SIN(Wellpath!$O121) - TAN(Dip) * SIN(Wellpath!$L121) * COS(Wellpath!$O121)) / 2</f>
        <v>-0.48608254457618305</v>
      </c>
      <c r="E121" s="20">
        <f>Model!$W$19*((drdp!B121+drdp!K121)*'MSXY-TI3S'!$B121+(drdp!E121+drdp!N121)*'MSXY-TI3S'!$C121+(drdp!H121+drdp!Q121)*'MSXY-TI3S'!$D121)</f>
        <v>1.9517566728016168E-2</v>
      </c>
      <c r="F121" s="20">
        <f>Model!$W$19*((drdp!C121+drdp!L121)*'MSXY-TI3S'!$B121+(drdp!F121+drdp!O121)*'MSXY-TI3S'!$C121+(drdp!I121+drdp!R121)*'MSXY-TI3S'!$D121)</f>
        <v>-5.2297162429924817E-3</v>
      </c>
      <c r="G121" s="20">
        <f>Model!$W$19*((drdp!D121+drdp!M121)*'MSXY-TI3S'!$B121+(drdp!G121+drdp!P121)*'MSXY-TI3S'!$C121+(drdp!J121+drdp!S121)*'MSXY-TI3S'!$D121)</f>
        <v>0</v>
      </c>
      <c r="H121" s="18">
        <f>Model!$W$19*((drdp!B121)*'MSXY-TI3S'!$B121+(drdp!E121)*'MSXY-TI3S'!$C121+(drdp!H121)*'MSXY-TI3S'!$D121)</f>
        <v>9.7587833640080841E-3</v>
      </c>
      <c r="I121" s="18">
        <f>Model!$W$19*((drdp!C121)*'MSXY-TI3S'!$B121+(drdp!F121)*'MSXY-TI3S'!$C121+(drdp!I121)*'MSXY-TI3S'!$D121)</f>
        <v>-2.6148581214962409E-3</v>
      </c>
      <c r="J121" s="18">
        <f>Model!$W$19*((drdp!D121)*'MSXY-TI3S'!$B121+(drdp!G121)*'MSXY-TI3S'!$C121+(drdp!J121)*'MSXY-TI3S'!$D121)</f>
        <v>0</v>
      </c>
      <c r="K121" s="21">
        <f>SUM(E$3:E120)+H121</f>
        <v>1.2874624543850446</v>
      </c>
      <c r="L121" s="21">
        <f>SUM(F$3:F120)+I121</f>
        <v>-0.34497452493786357</v>
      </c>
      <c r="M121" s="21">
        <f>SUM(G$3:G120)+J121</f>
        <v>0</v>
      </c>
      <c r="N121" s="19">
        <f t="shared" si="5"/>
        <v>1.6575595714511631</v>
      </c>
      <c r="O121" s="19">
        <f t="shared" si="5"/>
        <v>0.11900742285610465</v>
      </c>
      <c r="P121" s="19">
        <f t="shared" si="5"/>
        <v>0</v>
      </c>
      <c r="Q121" s="19">
        <f t="shared" si="6"/>
        <v>-0.4441417485768166</v>
      </c>
      <c r="R121" s="19">
        <f t="shared" si="7"/>
        <v>0</v>
      </c>
      <c r="S121" s="19">
        <f t="shared" si="8"/>
        <v>0</v>
      </c>
    </row>
    <row r="122" spans="1:19" x14ac:dyDescent="0.25">
      <c r="A122" s="26">
        <f>Wellpath!E122</f>
        <v>3570</v>
      </c>
      <c r="B122" s="22">
        <v>0</v>
      </c>
      <c r="C122" s="22">
        <v>0</v>
      </c>
      <c r="D122" s="22">
        <f>(COS(Wellpath!$L122) * COS(Wellpath!$O122) * COS(Wellpath!$O122) - COS(Wellpath!$L122) * SIN(Wellpath!$O122) * SIN(Wellpath!$O122) - TAN(Dip) * SIN(Wellpath!$L122) * COS(Wellpath!$O122)) / 2</f>
        <v>-0.48608254457618305</v>
      </c>
      <c r="E122" s="20">
        <f>Model!$W$19*((drdp!B122+drdp!K122)*'MSXY-TI3S'!$B122+(drdp!E122+drdp!N122)*'MSXY-TI3S'!$C122+(drdp!H122+drdp!Q122)*'MSXY-TI3S'!$D122)</f>
        <v>1.9517566728016168E-2</v>
      </c>
      <c r="F122" s="20">
        <f>Model!$W$19*((drdp!C122+drdp!L122)*'MSXY-TI3S'!$B122+(drdp!F122+drdp!O122)*'MSXY-TI3S'!$C122+(drdp!I122+drdp!R122)*'MSXY-TI3S'!$D122)</f>
        <v>-5.2297162429924817E-3</v>
      </c>
      <c r="G122" s="20">
        <f>Model!$W$19*((drdp!D122+drdp!M122)*'MSXY-TI3S'!$B122+(drdp!G122+drdp!P122)*'MSXY-TI3S'!$C122+(drdp!J122+drdp!S122)*'MSXY-TI3S'!$D122)</f>
        <v>0</v>
      </c>
      <c r="H122" s="18">
        <f>Model!$W$19*((drdp!B122)*'MSXY-TI3S'!$B122+(drdp!E122)*'MSXY-TI3S'!$C122+(drdp!H122)*'MSXY-TI3S'!$D122)</f>
        <v>9.7587833640080841E-3</v>
      </c>
      <c r="I122" s="18">
        <f>Model!$W$19*((drdp!C122)*'MSXY-TI3S'!$B122+(drdp!F122)*'MSXY-TI3S'!$C122+(drdp!I122)*'MSXY-TI3S'!$D122)</f>
        <v>-2.6148581214962409E-3</v>
      </c>
      <c r="J122" s="18">
        <f>Model!$W$19*((drdp!D122)*'MSXY-TI3S'!$B122+(drdp!G122)*'MSXY-TI3S'!$C122+(drdp!J122)*'MSXY-TI3S'!$D122)</f>
        <v>0</v>
      </c>
      <c r="K122" s="21">
        <f>SUM(E$3:E121)+H122</f>
        <v>1.3069800211130607</v>
      </c>
      <c r="L122" s="21">
        <f>SUM(F$3:F121)+I122</f>
        <v>-0.35020424118085602</v>
      </c>
      <c r="M122" s="21">
        <f>SUM(G$3:G121)+J122</f>
        <v>0</v>
      </c>
      <c r="N122" s="19">
        <f t="shared" si="5"/>
        <v>1.7081967755886964</v>
      </c>
      <c r="O122" s="19">
        <f t="shared" si="5"/>
        <v>0.12264301054105918</v>
      </c>
      <c r="P122" s="19">
        <f t="shared" si="5"/>
        <v>0</v>
      </c>
      <c r="Q122" s="19">
        <f t="shared" si="6"/>
        <v>-0.45770994653243857</v>
      </c>
      <c r="R122" s="19">
        <f t="shared" si="7"/>
        <v>0</v>
      </c>
      <c r="S122" s="19">
        <f t="shared" si="8"/>
        <v>0</v>
      </c>
    </row>
    <row r="123" spans="1:19" x14ac:dyDescent="0.25">
      <c r="A123" s="26">
        <f>Wellpath!E123</f>
        <v>3600</v>
      </c>
      <c r="B123" s="22">
        <v>0</v>
      </c>
      <c r="C123" s="22">
        <v>0</v>
      </c>
      <c r="D123" s="22">
        <f>(COS(Wellpath!$L123) * COS(Wellpath!$O123) * COS(Wellpath!$O123) - COS(Wellpath!$L123) * SIN(Wellpath!$O123) * SIN(Wellpath!$O123) - TAN(Dip) * SIN(Wellpath!$L123) * COS(Wellpath!$O123)) / 2</f>
        <v>-0.48608254457618305</v>
      </c>
      <c r="E123" s="20">
        <f>Model!$W$19*((drdp!B123+drdp!K123)*'MSXY-TI3S'!$B123+(drdp!E123+drdp!N123)*'MSXY-TI3S'!$C123+(drdp!H123+drdp!Q123)*'MSXY-TI3S'!$D123)</f>
        <v>1.9517566728016168E-2</v>
      </c>
      <c r="F123" s="20">
        <f>Model!$W$19*((drdp!C123+drdp!L123)*'MSXY-TI3S'!$B123+(drdp!F123+drdp!O123)*'MSXY-TI3S'!$C123+(drdp!I123+drdp!R123)*'MSXY-TI3S'!$D123)</f>
        <v>-5.2297162429924817E-3</v>
      </c>
      <c r="G123" s="20">
        <f>Model!$W$19*((drdp!D123+drdp!M123)*'MSXY-TI3S'!$B123+(drdp!G123+drdp!P123)*'MSXY-TI3S'!$C123+(drdp!J123+drdp!S123)*'MSXY-TI3S'!$D123)</f>
        <v>0</v>
      </c>
      <c r="H123" s="18">
        <f>Model!$W$19*((drdp!B123)*'MSXY-TI3S'!$B123+(drdp!E123)*'MSXY-TI3S'!$C123+(drdp!H123)*'MSXY-TI3S'!$D123)</f>
        <v>9.7587833640080841E-3</v>
      </c>
      <c r="I123" s="18">
        <f>Model!$W$19*((drdp!C123)*'MSXY-TI3S'!$B123+(drdp!F123)*'MSXY-TI3S'!$C123+(drdp!I123)*'MSXY-TI3S'!$D123)</f>
        <v>-2.6148581214962409E-3</v>
      </c>
      <c r="J123" s="18">
        <f>Model!$W$19*((drdp!D123)*'MSXY-TI3S'!$B123+(drdp!G123)*'MSXY-TI3S'!$C123+(drdp!J123)*'MSXY-TI3S'!$D123)</f>
        <v>0</v>
      </c>
      <c r="K123" s="21">
        <f>SUM(E$3:E122)+H123</f>
        <v>1.3264975878410767</v>
      </c>
      <c r="L123" s="21">
        <f>SUM(F$3:F122)+I123</f>
        <v>-0.35543395742384848</v>
      </c>
      <c r="M123" s="21">
        <f>SUM(G$3:G122)+J123</f>
        <v>0</v>
      </c>
      <c r="N123" s="19">
        <f t="shared" si="5"/>
        <v>1.759595850548195</v>
      </c>
      <c r="O123" s="19">
        <f t="shared" si="5"/>
        <v>0.12633329808997815</v>
      </c>
      <c r="P123" s="19">
        <f t="shared" si="5"/>
        <v>0</v>
      </c>
      <c r="Q123" s="19">
        <f t="shared" si="6"/>
        <v>-0.47148228715954299</v>
      </c>
      <c r="R123" s="19">
        <f t="shared" si="7"/>
        <v>0</v>
      </c>
      <c r="S123" s="19">
        <f t="shared" si="8"/>
        <v>0</v>
      </c>
    </row>
    <row r="124" spans="1:19" x14ac:dyDescent="0.25">
      <c r="A124" s="26">
        <f>Wellpath!E124</f>
        <v>3630</v>
      </c>
      <c r="B124" s="22">
        <v>0</v>
      </c>
      <c r="C124" s="22">
        <v>0</v>
      </c>
      <c r="D124" s="22">
        <f>(COS(Wellpath!$L124) * COS(Wellpath!$O124) * COS(Wellpath!$O124) - COS(Wellpath!$L124) * SIN(Wellpath!$O124) * SIN(Wellpath!$O124) - TAN(Dip) * SIN(Wellpath!$L124) * COS(Wellpath!$O124)) / 2</f>
        <v>-0.48608254457618305</v>
      </c>
      <c r="E124" s="20">
        <f>Model!$W$19*((drdp!B124+drdp!K124)*'MSXY-TI3S'!$B124+(drdp!E124+drdp!N124)*'MSXY-TI3S'!$C124+(drdp!H124+drdp!Q124)*'MSXY-TI3S'!$D124)</f>
        <v>1.9517566728016168E-2</v>
      </c>
      <c r="F124" s="20">
        <f>Model!$W$19*((drdp!C124+drdp!L124)*'MSXY-TI3S'!$B124+(drdp!F124+drdp!O124)*'MSXY-TI3S'!$C124+(drdp!I124+drdp!R124)*'MSXY-TI3S'!$D124)</f>
        <v>-5.2297162429924817E-3</v>
      </c>
      <c r="G124" s="20">
        <f>Model!$W$19*((drdp!D124+drdp!M124)*'MSXY-TI3S'!$B124+(drdp!G124+drdp!P124)*'MSXY-TI3S'!$C124+(drdp!J124+drdp!S124)*'MSXY-TI3S'!$D124)</f>
        <v>0</v>
      </c>
      <c r="H124" s="18">
        <f>Model!$W$19*((drdp!B124)*'MSXY-TI3S'!$B124+(drdp!E124)*'MSXY-TI3S'!$C124+(drdp!H124)*'MSXY-TI3S'!$D124)</f>
        <v>9.7587833640080841E-3</v>
      </c>
      <c r="I124" s="18">
        <f>Model!$W$19*((drdp!C124)*'MSXY-TI3S'!$B124+(drdp!F124)*'MSXY-TI3S'!$C124+(drdp!I124)*'MSXY-TI3S'!$D124)</f>
        <v>-2.6148581214962409E-3</v>
      </c>
      <c r="J124" s="18">
        <f>Model!$W$19*((drdp!D124)*'MSXY-TI3S'!$B124+(drdp!G124)*'MSXY-TI3S'!$C124+(drdp!J124)*'MSXY-TI3S'!$D124)</f>
        <v>0</v>
      </c>
      <c r="K124" s="21">
        <f>SUM(E$3:E123)+H124</f>
        <v>1.3460151545690928</v>
      </c>
      <c r="L124" s="21">
        <f>SUM(F$3:F123)+I124</f>
        <v>-0.36066367366684093</v>
      </c>
      <c r="M124" s="21">
        <f>SUM(G$3:G123)+J124</f>
        <v>0</v>
      </c>
      <c r="N124" s="19">
        <f t="shared" si="5"/>
        <v>1.8117567963296588</v>
      </c>
      <c r="O124" s="19">
        <f t="shared" si="5"/>
        <v>0.13007828550286152</v>
      </c>
      <c r="P124" s="19">
        <f t="shared" si="5"/>
        <v>0</v>
      </c>
      <c r="Q124" s="19">
        <f t="shared" si="6"/>
        <v>-0.48545877045812974</v>
      </c>
      <c r="R124" s="19">
        <f t="shared" si="7"/>
        <v>0</v>
      </c>
      <c r="S124" s="19">
        <f t="shared" si="8"/>
        <v>0</v>
      </c>
    </row>
    <row r="125" spans="1:19" x14ac:dyDescent="0.25">
      <c r="A125" s="26">
        <f>Wellpath!E125</f>
        <v>3660</v>
      </c>
      <c r="B125" s="22">
        <v>0</v>
      </c>
      <c r="C125" s="22">
        <v>0</v>
      </c>
      <c r="D125" s="22">
        <f>(COS(Wellpath!$L125) * COS(Wellpath!$O125) * COS(Wellpath!$O125) - COS(Wellpath!$L125) * SIN(Wellpath!$O125) * SIN(Wellpath!$O125) - TAN(Dip) * SIN(Wellpath!$L125) * COS(Wellpath!$O125)) / 2</f>
        <v>-0.48608254457618305</v>
      </c>
      <c r="E125" s="20">
        <f>Model!$W$19*((drdp!B125+drdp!K125)*'MSXY-TI3S'!$B125+(drdp!E125+drdp!N125)*'MSXY-TI3S'!$C125+(drdp!H125+drdp!Q125)*'MSXY-TI3S'!$D125)</f>
        <v>1.9517566728016168E-2</v>
      </c>
      <c r="F125" s="20">
        <f>Model!$W$19*((drdp!C125+drdp!L125)*'MSXY-TI3S'!$B125+(drdp!F125+drdp!O125)*'MSXY-TI3S'!$C125+(drdp!I125+drdp!R125)*'MSXY-TI3S'!$D125)</f>
        <v>-5.2297162429924817E-3</v>
      </c>
      <c r="G125" s="20">
        <f>Model!$W$19*((drdp!D125+drdp!M125)*'MSXY-TI3S'!$B125+(drdp!G125+drdp!P125)*'MSXY-TI3S'!$C125+(drdp!J125+drdp!S125)*'MSXY-TI3S'!$D125)</f>
        <v>0</v>
      </c>
      <c r="H125" s="18">
        <f>Model!$W$19*((drdp!B125)*'MSXY-TI3S'!$B125+(drdp!E125)*'MSXY-TI3S'!$C125+(drdp!H125)*'MSXY-TI3S'!$D125)</f>
        <v>9.7587833640080841E-3</v>
      </c>
      <c r="I125" s="18">
        <f>Model!$W$19*((drdp!C125)*'MSXY-TI3S'!$B125+(drdp!F125)*'MSXY-TI3S'!$C125+(drdp!I125)*'MSXY-TI3S'!$D125)</f>
        <v>-2.6148581214962409E-3</v>
      </c>
      <c r="J125" s="18">
        <f>Model!$W$19*((drdp!D125)*'MSXY-TI3S'!$B125+(drdp!G125)*'MSXY-TI3S'!$C125+(drdp!J125)*'MSXY-TI3S'!$D125)</f>
        <v>0</v>
      </c>
      <c r="K125" s="21">
        <f>SUM(E$3:E124)+H125</f>
        <v>1.3655327212971089</v>
      </c>
      <c r="L125" s="21">
        <f>SUM(F$3:F124)+I125</f>
        <v>-0.36589338990983339</v>
      </c>
      <c r="M125" s="21">
        <f>SUM(G$3:G124)+J125</f>
        <v>0</v>
      </c>
      <c r="N125" s="19">
        <f t="shared" si="5"/>
        <v>1.8646796129330876</v>
      </c>
      <c r="O125" s="19">
        <f t="shared" si="5"/>
        <v>0.13387797277970936</v>
      </c>
      <c r="P125" s="19">
        <f t="shared" si="5"/>
        <v>0</v>
      </c>
      <c r="Q125" s="19">
        <f t="shared" si="6"/>
        <v>-0.49963939642819893</v>
      </c>
      <c r="R125" s="19">
        <f t="shared" si="7"/>
        <v>0</v>
      </c>
      <c r="S125" s="19">
        <f t="shared" si="8"/>
        <v>0</v>
      </c>
    </row>
    <row r="126" spans="1:19" x14ac:dyDescent="0.25">
      <c r="A126" s="26">
        <f>Wellpath!E126</f>
        <v>3690</v>
      </c>
      <c r="B126" s="22">
        <v>0</v>
      </c>
      <c r="C126" s="22">
        <v>0</v>
      </c>
      <c r="D126" s="22">
        <f>(COS(Wellpath!$L126) * COS(Wellpath!$O126) * COS(Wellpath!$O126) - COS(Wellpath!$L126) * SIN(Wellpath!$O126) * SIN(Wellpath!$O126) - TAN(Dip) * SIN(Wellpath!$L126) * COS(Wellpath!$O126)) / 2</f>
        <v>-0.48608254457618305</v>
      </c>
      <c r="E126" s="20">
        <f>Model!$W$19*((drdp!B126+drdp!K126)*'MSXY-TI3S'!$B126+(drdp!E126+drdp!N126)*'MSXY-TI3S'!$C126+(drdp!H126+drdp!Q126)*'MSXY-TI3S'!$D126)</f>
        <v>1.9517566728016168E-2</v>
      </c>
      <c r="F126" s="20">
        <f>Model!$W$19*((drdp!C126+drdp!L126)*'MSXY-TI3S'!$B126+(drdp!F126+drdp!O126)*'MSXY-TI3S'!$C126+(drdp!I126+drdp!R126)*'MSXY-TI3S'!$D126)</f>
        <v>-5.2297162429924817E-3</v>
      </c>
      <c r="G126" s="20">
        <f>Model!$W$19*((drdp!D126+drdp!M126)*'MSXY-TI3S'!$B126+(drdp!G126+drdp!P126)*'MSXY-TI3S'!$C126+(drdp!J126+drdp!S126)*'MSXY-TI3S'!$D126)</f>
        <v>0</v>
      </c>
      <c r="H126" s="18">
        <f>Model!$W$19*((drdp!B126)*'MSXY-TI3S'!$B126+(drdp!E126)*'MSXY-TI3S'!$C126+(drdp!H126)*'MSXY-TI3S'!$D126)</f>
        <v>9.7587833640080841E-3</v>
      </c>
      <c r="I126" s="18">
        <f>Model!$W$19*((drdp!C126)*'MSXY-TI3S'!$B126+(drdp!F126)*'MSXY-TI3S'!$C126+(drdp!I126)*'MSXY-TI3S'!$D126)</f>
        <v>-2.6148581214962409E-3</v>
      </c>
      <c r="J126" s="18">
        <f>Model!$W$19*((drdp!D126)*'MSXY-TI3S'!$B126+(drdp!G126)*'MSXY-TI3S'!$C126+(drdp!J126)*'MSXY-TI3S'!$D126)</f>
        <v>0</v>
      </c>
      <c r="K126" s="21">
        <f>SUM(E$3:E125)+H126</f>
        <v>1.385050288025125</v>
      </c>
      <c r="L126" s="21">
        <f>SUM(F$3:F125)+I126</f>
        <v>-0.37112310615282584</v>
      </c>
      <c r="M126" s="21">
        <f>SUM(G$3:G125)+J126</f>
        <v>0</v>
      </c>
      <c r="N126" s="19">
        <f t="shared" si="5"/>
        <v>1.9183643003584816</v>
      </c>
      <c r="O126" s="19">
        <f t="shared" si="5"/>
        <v>0.13773235992052163</v>
      </c>
      <c r="P126" s="19">
        <f t="shared" si="5"/>
        <v>0</v>
      </c>
      <c r="Q126" s="19">
        <f t="shared" si="6"/>
        <v>-0.51402416506975046</v>
      </c>
      <c r="R126" s="19">
        <f t="shared" si="7"/>
        <v>0</v>
      </c>
      <c r="S126" s="19">
        <f t="shared" si="8"/>
        <v>0</v>
      </c>
    </row>
    <row r="127" spans="1:19" x14ac:dyDescent="0.25">
      <c r="A127" s="26">
        <f>Wellpath!E127</f>
        <v>3720</v>
      </c>
      <c r="B127" s="22">
        <v>0</v>
      </c>
      <c r="C127" s="22">
        <v>0</v>
      </c>
      <c r="D127" s="22">
        <f>(COS(Wellpath!$L127) * COS(Wellpath!$O127) * COS(Wellpath!$O127) - COS(Wellpath!$L127) * SIN(Wellpath!$O127) * SIN(Wellpath!$O127) - TAN(Dip) * SIN(Wellpath!$L127) * COS(Wellpath!$O127)) / 2</f>
        <v>-0.48608254457618305</v>
      </c>
      <c r="E127" s="20">
        <f>Model!$W$19*((drdp!B127+drdp!K127)*'MSXY-TI3S'!$B127+(drdp!E127+drdp!N127)*'MSXY-TI3S'!$C127+(drdp!H127+drdp!Q127)*'MSXY-TI3S'!$D127)</f>
        <v>1.9517566728016168E-2</v>
      </c>
      <c r="F127" s="20">
        <f>Model!$W$19*((drdp!C127+drdp!L127)*'MSXY-TI3S'!$B127+(drdp!F127+drdp!O127)*'MSXY-TI3S'!$C127+(drdp!I127+drdp!R127)*'MSXY-TI3S'!$D127)</f>
        <v>-5.2297162429924817E-3</v>
      </c>
      <c r="G127" s="20">
        <f>Model!$W$19*((drdp!D127+drdp!M127)*'MSXY-TI3S'!$B127+(drdp!G127+drdp!P127)*'MSXY-TI3S'!$C127+(drdp!J127+drdp!S127)*'MSXY-TI3S'!$D127)</f>
        <v>0</v>
      </c>
      <c r="H127" s="18">
        <f>Model!$W$19*((drdp!B127)*'MSXY-TI3S'!$B127+(drdp!E127)*'MSXY-TI3S'!$C127+(drdp!H127)*'MSXY-TI3S'!$D127)</f>
        <v>9.7587833640080841E-3</v>
      </c>
      <c r="I127" s="18">
        <f>Model!$W$19*((drdp!C127)*'MSXY-TI3S'!$B127+(drdp!F127)*'MSXY-TI3S'!$C127+(drdp!I127)*'MSXY-TI3S'!$D127)</f>
        <v>-2.6148581214962409E-3</v>
      </c>
      <c r="J127" s="18">
        <f>Model!$W$19*((drdp!D127)*'MSXY-TI3S'!$B127+(drdp!G127)*'MSXY-TI3S'!$C127+(drdp!J127)*'MSXY-TI3S'!$D127)</f>
        <v>0</v>
      </c>
      <c r="K127" s="21">
        <f>SUM(E$3:E126)+H127</f>
        <v>1.4045678547531411</v>
      </c>
      <c r="L127" s="21">
        <f>SUM(F$3:F126)+I127</f>
        <v>-0.3763528223958183</v>
      </c>
      <c r="M127" s="21">
        <f>SUM(G$3:G126)+J127</f>
        <v>0</v>
      </c>
      <c r="N127" s="19">
        <f t="shared" si="5"/>
        <v>1.9728108586058408</v>
      </c>
      <c r="O127" s="19">
        <f t="shared" si="5"/>
        <v>0.14164144692529834</v>
      </c>
      <c r="P127" s="19">
        <f t="shared" si="5"/>
        <v>0</v>
      </c>
      <c r="Q127" s="19">
        <f t="shared" si="6"/>
        <v>-0.52861307638278443</v>
      </c>
      <c r="R127" s="19">
        <f t="shared" si="7"/>
        <v>0</v>
      </c>
      <c r="S127" s="19">
        <f t="shared" si="8"/>
        <v>0</v>
      </c>
    </row>
    <row r="128" spans="1:19" x14ac:dyDescent="0.25">
      <c r="A128" s="26">
        <f>Wellpath!E128</f>
        <v>3750</v>
      </c>
      <c r="B128" s="22">
        <v>0</v>
      </c>
      <c r="C128" s="22">
        <v>0</v>
      </c>
      <c r="D128" s="22">
        <f>(COS(Wellpath!$L128) * COS(Wellpath!$O128) * COS(Wellpath!$O128) - COS(Wellpath!$L128) * SIN(Wellpath!$O128) * SIN(Wellpath!$O128) - TAN(Dip) * SIN(Wellpath!$L128) * COS(Wellpath!$O128)) / 2</f>
        <v>-0.48608254457618305</v>
      </c>
      <c r="E128" s="20">
        <f>Model!$W$19*((drdp!B128+drdp!K128)*'MSXY-TI3S'!$B128+(drdp!E128+drdp!N128)*'MSXY-TI3S'!$C128+(drdp!H128+drdp!Q128)*'MSXY-TI3S'!$D128)</f>
        <v>1.9517566728016168E-2</v>
      </c>
      <c r="F128" s="20">
        <f>Model!$W$19*((drdp!C128+drdp!L128)*'MSXY-TI3S'!$B128+(drdp!F128+drdp!O128)*'MSXY-TI3S'!$C128+(drdp!I128+drdp!R128)*'MSXY-TI3S'!$D128)</f>
        <v>-5.2297162429924817E-3</v>
      </c>
      <c r="G128" s="20">
        <f>Model!$W$19*((drdp!D128+drdp!M128)*'MSXY-TI3S'!$B128+(drdp!G128+drdp!P128)*'MSXY-TI3S'!$C128+(drdp!J128+drdp!S128)*'MSXY-TI3S'!$D128)</f>
        <v>0</v>
      </c>
      <c r="H128" s="18">
        <f>Model!$W$19*((drdp!B128)*'MSXY-TI3S'!$B128+(drdp!E128)*'MSXY-TI3S'!$C128+(drdp!H128)*'MSXY-TI3S'!$D128)</f>
        <v>9.7587833640080841E-3</v>
      </c>
      <c r="I128" s="18">
        <f>Model!$W$19*((drdp!C128)*'MSXY-TI3S'!$B128+(drdp!F128)*'MSXY-TI3S'!$C128+(drdp!I128)*'MSXY-TI3S'!$D128)</f>
        <v>-2.6148581214962409E-3</v>
      </c>
      <c r="J128" s="18">
        <f>Model!$W$19*((drdp!D128)*'MSXY-TI3S'!$B128+(drdp!G128)*'MSXY-TI3S'!$C128+(drdp!J128)*'MSXY-TI3S'!$D128)</f>
        <v>0</v>
      </c>
      <c r="K128" s="21">
        <f>SUM(E$3:E127)+H128</f>
        <v>1.4240854214811571</v>
      </c>
      <c r="L128" s="21">
        <f>SUM(F$3:F127)+I128</f>
        <v>-0.38158253863881075</v>
      </c>
      <c r="M128" s="21">
        <f>SUM(G$3:G127)+J128</f>
        <v>0</v>
      </c>
      <c r="N128" s="19">
        <f t="shared" si="5"/>
        <v>2.028019287675165</v>
      </c>
      <c r="O128" s="19">
        <f t="shared" si="5"/>
        <v>0.1456052337940395</v>
      </c>
      <c r="P128" s="19">
        <f t="shared" si="5"/>
        <v>0</v>
      </c>
      <c r="Q128" s="19">
        <f t="shared" si="6"/>
        <v>-0.54340613036730079</v>
      </c>
      <c r="R128" s="19">
        <f t="shared" si="7"/>
        <v>0</v>
      </c>
      <c r="S128" s="19">
        <f t="shared" si="8"/>
        <v>0</v>
      </c>
    </row>
    <row r="129" spans="1:19" x14ac:dyDescent="0.25">
      <c r="A129" s="26">
        <f>Wellpath!E129</f>
        <v>3780</v>
      </c>
      <c r="B129" s="22">
        <v>0</v>
      </c>
      <c r="C129" s="22">
        <v>0</v>
      </c>
      <c r="D129" s="22">
        <f>(COS(Wellpath!$L129) * COS(Wellpath!$O129) * COS(Wellpath!$O129) - COS(Wellpath!$L129) * SIN(Wellpath!$O129) * SIN(Wellpath!$O129) - TAN(Dip) * SIN(Wellpath!$L129) * COS(Wellpath!$O129)) / 2</f>
        <v>-0.48608254457618305</v>
      </c>
      <c r="E129" s="20">
        <f>Model!$W$19*((drdp!B129+drdp!K129)*'MSXY-TI3S'!$B129+(drdp!E129+drdp!N129)*'MSXY-TI3S'!$C129+(drdp!H129+drdp!Q129)*'MSXY-TI3S'!$D129)</f>
        <v>1.9517566728016168E-2</v>
      </c>
      <c r="F129" s="20">
        <f>Model!$W$19*((drdp!C129+drdp!L129)*'MSXY-TI3S'!$B129+(drdp!F129+drdp!O129)*'MSXY-TI3S'!$C129+(drdp!I129+drdp!R129)*'MSXY-TI3S'!$D129)</f>
        <v>-5.2297162429924817E-3</v>
      </c>
      <c r="G129" s="20">
        <f>Model!$W$19*((drdp!D129+drdp!M129)*'MSXY-TI3S'!$B129+(drdp!G129+drdp!P129)*'MSXY-TI3S'!$C129+(drdp!J129+drdp!S129)*'MSXY-TI3S'!$D129)</f>
        <v>0</v>
      </c>
      <c r="H129" s="18">
        <f>Model!$W$19*((drdp!B129)*'MSXY-TI3S'!$B129+(drdp!E129)*'MSXY-TI3S'!$C129+(drdp!H129)*'MSXY-TI3S'!$D129)</f>
        <v>9.7587833640080841E-3</v>
      </c>
      <c r="I129" s="18">
        <f>Model!$W$19*((drdp!C129)*'MSXY-TI3S'!$B129+(drdp!F129)*'MSXY-TI3S'!$C129+(drdp!I129)*'MSXY-TI3S'!$D129)</f>
        <v>-2.6148581214962409E-3</v>
      </c>
      <c r="J129" s="18">
        <f>Model!$W$19*((drdp!D129)*'MSXY-TI3S'!$B129+(drdp!G129)*'MSXY-TI3S'!$C129+(drdp!J129)*'MSXY-TI3S'!$D129)</f>
        <v>0</v>
      </c>
      <c r="K129" s="21">
        <f>SUM(E$3:E128)+H129</f>
        <v>1.4436029882091732</v>
      </c>
      <c r="L129" s="21">
        <f>SUM(F$3:F128)+I129</f>
        <v>-0.38681225488180321</v>
      </c>
      <c r="M129" s="21">
        <f>SUM(G$3:G128)+J129</f>
        <v>0</v>
      </c>
      <c r="N129" s="19">
        <f t="shared" si="5"/>
        <v>2.0839895875664545</v>
      </c>
      <c r="O129" s="19">
        <f t="shared" si="5"/>
        <v>0.14962372052674508</v>
      </c>
      <c r="P129" s="19">
        <f t="shared" si="5"/>
        <v>0</v>
      </c>
      <c r="Q129" s="19">
        <f t="shared" si="6"/>
        <v>-0.55840332702329942</v>
      </c>
      <c r="R129" s="19">
        <f t="shared" si="7"/>
        <v>0</v>
      </c>
      <c r="S129" s="19">
        <f t="shared" si="8"/>
        <v>0</v>
      </c>
    </row>
    <row r="130" spans="1:19" x14ac:dyDescent="0.25">
      <c r="A130" s="26">
        <f>Wellpath!E130</f>
        <v>3810</v>
      </c>
      <c r="B130" s="22">
        <v>0</v>
      </c>
      <c r="C130" s="22">
        <v>0</v>
      </c>
      <c r="D130" s="22">
        <f>(COS(Wellpath!$L130) * COS(Wellpath!$O130) * COS(Wellpath!$O130) - COS(Wellpath!$L130) * SIN(Wellpath!$O130) * SIN(Wellpath!$O130) - TAN(Dip) * SIN(Wellpath!$L130) * COS(Wellpath!$O130)) / 2</f>
        <v>-0.48608254457618305</v>
      </c>
      <c r="E130" s="20">
        <f>Model!$W$19*((drdp!B130+drdp!K130)*'MSXY-TI3S'!$B130+(drdp!E130+drdp!N130)*'MSXY-TI3S'!$C130+(drdp!H130+drdp!Q130)*'MSXY-TI3S'!$D130)</f>
        <v>1.9517566728016168E-2</v>
      </c>
      <c r="F130" s="20">
        <f>Model!$W$19*((drdp!C130+drdp!L130)*'MSXY-TI3S'!$B130+(drdp!F130+drdp!O130)*'MSXY-TI3S'!$C130+(drdp!I130+drdp!R130)*'MSXY-TI3S'!$D130)</f>
        <v>-5.2297162429924817E-3</v>
      </c>
      <c r="G130" s="20">
        <f>Model!$W$19*((drdp!D130+drdp!M130)*'MSXY-TI3S'!$B130+(drdp!G130+drdp!P130)*'MSXY-TI3S'!$C130+(drdp!J130+drdp!S130)*'MSXY-TI3S'!$D130)</f>
        <v>0</v>
      </c>
      <c r="H130" s="18">
        <f>Model!$W$19*((drdp!B130)*'MSXY-TI3S'!$B130+(drdp!E130)*'MSXY-TI3S'!$C130+(drdp!H130)*'MSXY-TI3S'!$D130)</f>
        <v>9.7587833640080841E-3</v>
      </c>
      <c r="I130" s="18">
        <f>Model!$W$19*((drdp!C130)*'MSXY-TI3S'!$B130+(drdp!F130)*'MSXY-TI3S'!$C130+(drdp!I130)*'MSXY-TI3S'!$D130)</f>
        <v>-2.6148581214962409E-3</v>
      </c>
      <c r="J130" s="18">
        <f>Model!$W$19*((drdp!D130)*'MSXY-TI3S'!$B130+(drdp!G130)*'MSXY-TI3S'!$C130+(drdp!J130)*'MSXY-TI3S'!$D130)</f>
        <v>0</v>
      </c>
      <c r="K130" s="21">
        <f>SUM(E$3:E129)+H130</f>
        <v>1.4631205549371893</v>
      </c>
      <c r="L130" s="21">
        <f>SUM(F$3:F129)+I130</f>
        <v>-0.39204197112479566</v>
      </c>
      <c r="M130" s="21">
        <f>SUM(G$3:G129)+J130</f>
        <v>0</v>
      </c>
      <c r="N130" s="19">
        <f t="shared" si="5"/>
        <v>2.1407217582797089</v>
      </c>
      <c r="O130" s="19">
        <f t="shared" si="5"/>
        <v>0.15369690712341511</v>
      </c>
      <c r="P130" s="19">
        <f t="shared" si="5"/>
        <v>0</v>
      </c>
      <c r="Q130" s="19">
        <f t="shared" si="6"/>
        <v>-0.57360466635078056</v>
      </c>
      <c r="R130" s="19">
        <f t="shared" si="7"/>
        <v>0</v>
      </c>
      <c r="S130" s="19">
        <f t="shared" si="8"/>
        <v>0</v>
      </c>
    </row>
    <row r="131" spans="1:19" x14ac:dyDescent="0.25">
      <c r="A131" s="26">
        <f>Wellpath!E131</f>
        <v>3840</v>
      </c>
      <c r="B131" s="22">
        <v>0</v>
      </c>
      <c r="C131" s="22">
        <v>0</v>
      </c>
      <c r="D131" s="22">
        <f>(COS(Wellpath!$L131) * COS(Wellpath!$O131) * COS(Wellpath!$O131) - COS(Wellpath!$L131) * SIN(Wellpath!$O131) * SIN(Wellpath!$O131) - TAN(Dip) * SIN(Wellpath!$L131) * COS(Wellpath!$O131)) / 2</f>
        <v>-0.48608254457618305</v>
      </c>
      <c r="E131" s="20">
        <f>Model!$W$19*((drdp!B131+drdp!K131)*'MSXY-TI3S'!$B131+(drdp!E131+drdp!N131)*'MSXY-TI3S'!$C131+(drdp!H131+drdp!Q131)*'MSXY-TI3S'!$D131)</f>
        <v>1.9517566728016168E-2</v>
      </c>
      <c r="F131" s="20">
        <f>Model!$W$19*((drdp!C131+drdp!L131)*'MSXY-TI3S'!$B131+(drdp!F131+drdp!O131)*'MSXY-TI3S'!$C131+(drdp!I131+drdp!R131)*'MSXY-TI3S'!$D131)</f>
        <v>-5.2297162429924817E-3</v>
      </c>
      <c r="G131" s="20">
        <f>Model!$W$19*((drdp!D131+drdp!M131)*'MSXY-TI3S'!$B131+(drdp!G131+drdp!P131)*'MSXY-TI3S'!$C131+(drdp!J131+drdp!S131)*'MSXY-TI3S'!$D131)</f>
        <v>0</v>
      </c>
      <c r="H131" s="18">
        <f>Model!$W$19*((drdp!B131)*'MSXY-TI3S'!$B131+(drdp!E131)*'MSXY-TI3S'!$C131+(drdp!H131)*'MSXY-TI3S'!$D131)</f>
        <v>9.7587833640080841E-3</v>
      </c>
      <c r="I131" s="18">
        <f>Model!$W$19*((drdp!C131)*'MSXY-TI3S'!$B131+(drdp!F131)*'MSXY-TI3S'!$C131+(drdp!I131)*'MSXY-TI3S'!$D131)</f>
        <v>-2.6148581214962409E-3</v>
      </c>
      <c r="J131" s="18">
        <f>Model!$W$19*((drdp!D131)*'MSXY-TI3S'!$B131+(drdp!G131)*'MSXY-TI3S'!$C131+(drdp!J131)*'MSXY-TI3S'!$D131)</f>
        <v>0</v>
      </c>
      <c r="K131" s="21">
        <f>SUM(E$3:E130)+H131</f>
        <v>1.4826381216652054</v>
      </c>
      <c r="L131" s="21">
        <f>SUM(F$3:F130)+I131</f>
        <v>-0.39727168736778812</v>
      </c>
      <c r="M131" s="21">
        <f>SUM(G$3:G130)+J131</f>
        <v>0</v>
      </c>
      <c r="N131" s="19">
        <f t="shared" si="5"/>
        <v>2.1982157998149283</v>
      </c>
      <c r="O131" s="19">
        <f t="shared" si="5"/>
        <v>0.15782479358404958</v>
      </c>
      <c r="P131" s="19">
        <f t="shared" si="5"/>
        <v>0</v>
      </c>
      <c r="Q131" s="19">
        <f t="shared" si="6"/>
        <v>-0.58901014834974408</v>
      </c>
      <c r="R131" s="19">
        <f t="shared" si="7"/>
        <v>0</v>
      </c>
      <c r="S131" s="19">
        <f t="shared" si="8"/>
        <v>0</v>
      </c>
    </row>
    <row r="132" spans="1:19" x14ac:dyDescent="0.25">
      <c r="A132" s="26">
        <f>Wellpath!E132</f>
        <v>3870</v>
      </c>
      <c r="B132" s="22">
        <v>0</v>
      </c>
      <c r="C132" s="22">
        <v>0</v>
      </c>
      <c r="D132" s="22">
        <f>(COS(Wellpath!$L132) * COS(Wellpath!$O132) * COS(Wellpath!$O132) - COS(Wellpath!$L132) * SIN(Wellpath!$O132) * SIN(Wellpath!$O132) - TAN(Dip) * SIN(Wellpath!$L132) * COS(Wellpath!$O132)) / 2</f>
        <v>-0.48608254457618305</v>
      </c>
      <c r="E132" s="20">
        <f>Model!$W$19*((drdp!B132+drdp!K132)*'MSXY-TI3S'!$B132+(drdp!E132+drdp!N132)*'MSXY-TI3S'!$C132+(drdp!H132+drdp!Q132)*'MSXY-TI3S'!$D132)</f>
        <v>1.9517566728016168E-2</v>
      </c>
      <c r="F132" s="20">
        <f>Model!$W$19*((drdp!C132+drdp!L132)*'MSXY-TI3S'!$B132+(drdp!F132+drdp!O132)*'MSXY-TI3S'!$C132+(drdp!I132+drdp!R132)*'MSXY-TI3S'!$D132)</f>
        <v>-5.2297162429924817E-3</v>
      </c>
      <c r="G132" s="20">
        <f>Model!$W$19*((drdp!D132+drdp!M132)*'MSXY-TI3S'!$B132+(drdp!G132+drdp!P132)*'MSXY-TI3S'!$C132+(drdp!J132+drdp!S132)*'MSXY-TI3S'!$D132)</f>
        <v>0</v>
      </c>
      <c r="H132" s="18">
        <f>Model!$W$19*((drdp!B132)*'MSXY-TI3S'!$B132+(drdp!E132)*'MSXY-TI3S'!$C132+(drdp!H132)*'MSXY-TI3S'!$D132)</f>
        <v>9.7587833640080841E-3</v>
      </c>
      <c r="I132" s="18">
        <f>Model!$W$19*((drdp!C132)*'MSXY-TI3S'!$B132+(drdp!F132)*'MSXY-TI3S'!$C132+(drdp!I132)*'MSXY-TI3S'!$D132)</f>
        <v>-2.6148581214962409E-3</v>
      </c>
      <c r="J132" s="18">
        <f>Model!$W$19*((drdp!D132)*'MSXY-TI3S'!$B132+(drdp!G132)*'MSXY-TI3S'!$C132+(drdp!J132)*'MSXY-TI3S'!$D132)</f>
        <v>0</v>
      </c>
      <c r="K132" s="21">
        <f>SUM(E$3:E131)+H132</f>
        <v>1.5021556883932214</v>
      </c>
      <c r="L132" s="21">
        <f>SUM(F$3:F131)+I132</f>
        <v>-0.40250140361078057</v>
      </c>
      <c r="M132" s="21">
        <f>SUM(G$3:G131)+J132</f>
        <v>0</v>
      </c>
      <c r="N132" s="19">
        <f t="shared" ref="N132:P133" si="9">K132^2</f>
        <v>2.2564717121721132</v>
      </c>
      <c r="O132" s="19">
        <f t="shared" si="9"/>
        <v>0.1620073799086485</v>
      </c>
      <c r="P132" s="19">
        <f t="shared" si="9"/>
        <v>0</v>
      </c>
      <c r="Q132" s="19">
        <f t="shared" ref="Q132:Q133" si="10">K132*L132</f>
        <v>-0.60461977302018999</v>
      </c>
      <c r="R132" s="19">
        <f t="shared" ref="R132:R133" si="11">K132*M132</f>
        <v>0</v>
      </c>
      <c r="S132" s="19">
        <f t="shared" ref="S132:S133" si="12">L132*M132</f>
        <v>0</v>
      </c>
    </row>
    <row r="133" spans="1:19" x14ac:dyDescent="0.25">
      <c r="A133" s="26">
        <f>Wellpath!E133</f>
        <v>3900</v>
      </c>
      <c r="B133" s="22">
        <v>0</v>
      </c>
      <c r="C133" s="22">
        <v>0</v>
      </c>
      <c r="D133" s="22">
        <f>(COS(Wellpath!$L133) * COS(Wellpath!$O133) * COS(Wellpath!$O133) - COS(Wellpath!$L133) * SIN(Wellpath!$O133) * SIN(Wellpath!$O133) - TAN(Dip) * SIN(Wellpath!$L133) * COS(Wellpath!$O133)) / 2</f>
        <v>-0.48608254457618305</v>
      </c>
      <c r="E133" s="20">
        <f>Model!$W$19*((drdp!B133+drdp!K133)*'MSXY-TI3S'!$B133+(drdp!E133+drdp!N133)*'MSXY-TI3S'!$C133+(drdp!H133+drdp!Q133)*'MSXY-TI3S'!$D133)</f>
        <v>1.9517566728016168E-2</v>
      </c>
      <c r="F133" s="20">
        <f>Model!$W$19*((drdp!C133+drdp!L133)*'MSXY-TI3S'!$B133+(drdp!F133+drdp!O133)*'MSXY-TI3S'!$C133+(drdp!I133+drdp!R133)*'MSXY-TI3S'!$D133)</f>
        <v>-5.2297162429924817E-3</v>
      </c>
      <c r="G133" s="20">
        <f>Model!$W$19*((drdp!D133+drdp!M133)*'MSXY-TI3S'!$B133+(drdp!G133+drdp!P133)*'MSXY-TI3S'!$C133+(drdp!J133+drdp!S133)*'MSXY-TI3S'!$D133)</f>
        <v>0</v>
      </c>
      <c r="H133" s="18">
        <f>Model!$W$19*((drdp!B133)*'MSXY-TI3S'!$B133+(drdp!E133)*'MSXY-TI3S'!$C133+(drdp!H133)*'MSXY-TI3S'!$D133)</f>
        <v>9.7587833640080841E-3</v>
      </c>
      <c r="I133" s="18">
        <f>Model!$W$19*((drdp!C133)*'MSXY-TI3S'!$B133+(drdp!F133)*'MSXY-TI3S'!$C133+(drdp!I133)*'MSXY-TI3S'!$D133)</f>
        <v>-2.6148581214962409E-3</v>
      </c>
      <c r="J133" s="18">
        <f>Model!$W$19*((drdp!D133)*'MSXY-TI3S'!$B133+(drdp!G133)*'MSXY-TI3S'!$C133+(drdp!J133)*'MSXY-TI3S'!$D133)</f>
        <v>0</v>
      </c>
      <c r="K133" s="21">
        <f>SUM(E$3:E132)+H133</f>
        <v>1.5216732551212375</v>
      </c>
      <c r="L133" s="21">
        <f>SUM(F$3:F132)+I133</f>
        <v>-0.40773111985377303</v>
      </c>
      <c r="M133" s="21">
        <f>SUM(G$3:G132)+J133</f>
        <v>0</v>
      </c>
      <c r="N133" s="19">
        <f t="shared" si="9"/>
        <v>2.315489495351263</v>
      </c>
      <c r="O133" s="19">
        <f t="shared" si="9"/>
        <v>0.16624466609721184</v>
      </c>
      <c r="P133" s="19">
        <f t="shared" si="9"/>
        <v>0</v>
      </c>
      <c r="Q133" s="19">
        <f t="shared" si="10"/>
        <v>-0.62043354036211829</v>
      </c>
      <c r="R133" s="19">
        <f t="shared" si="11"/>
        <v>0</v>
      </c>
      <c r="S133" s="19">
        <f t="shared" si="12"/>
        <v>0</v>
      </c>
    </row>
    <row r="134" spans="1:19" x14ac:dyDescent="0.25">
      <c r="A134" s="26">
        <f>Wellpath!E134</f>
        <v>3930</v>
      </c>
      <c r="B134" s="22">
        <v>0</v>
      </c>
      <c r="C134" s="22">
        <v>0</v>
      </c>
      <c r="D134" s="22">
        <f>(COS(Wellpath!$L134) * COS(Wellpath!$O134) * COS(Wellpath!$O134) - COS(Wellpath!$L134) * SIN(Wellpath!$O134) * SIN(Wellpath!$O134) - TAN(Dip) * SIN(Wellpath!$L134) * COS(Wellpath!$O134)) / 2</f>
        <v>-0.48608254457618305</v>
      </c>
      <c r="E134" s="20">
        <f>Model!$W$19*((drdp!B134+drdp!K134)*'MSXY-TI3S'!$B134+(drdp!E134+drdp!N134)*'MSXY-TI3S'!$C134+(drdp!H134+drdp!Q134)*'MSXY-TI3S'!$D134)</f>
        <v>1.9517566728016168E-2</v>
      </c>
      <c r="F134" s="20">
        <f>Model!$W$19*((drdp!C134+drdp!L134)*'MSXY-TI3S'!$B134+(drdp!F134+drdp!O134)*'MSXY-TI3S'!$C134+(drdp!I134+drdp!R134)*'MSXY-TI3S'!$D134)</f>
        <v>-5.2297162429924817E-3</v>
      </c>
      <c r="G134" s="20">
        <f>Model!$W$19*((drdp!D134+drdp!M134)*'MSXY-TI3S'!$B134+(drdp!G134+drdp!P134)*'MSXY-TI3S'!$C134+(drdp!J134+drdp!S134)*'MSXY-TI3S'!$D134)</f>
        <v>0</v>
      </c>
      <c r="H134" s="18">
        <f>Model!$W$19*((drdp!B134)*'MSXY-TI3S'!$B134+(drdp!E134)*'MSXY-TI3S'!$C134+(drdp!H134)*'MSXY-TI3S'!$D134)</f>
        <v>9.7587833640080841E-3</v>
      </c>
      <c r="I134" s="18">
        <f>Model!$W$19*((drdp!C134)*'MSXY-TI3S'!$B134+(drdp!F134)*'MSXY-TI3S'!$C134+(drdp!I134)*'MSXY-TI3S'!$D134)</f>
        <v>-2.6148581214962409E-3</v>
      </c>
      <c r="J134" s="18">
        <f>Model!$W$19*((drdp!D134)*'MSXY-TI3S'!$B134+(drdp!G134)*'MSXY-TI3S'!$C134+(drdp!J134)*'MSXY-TI3S'!$D134)</f>
        <v>0</v>
      </c>
      <c r="K134" s="21">
        <f>SUM(E$3:E133)+H134</f>
        <v>1.5411908218492536</v>
      </c>
      <c r="L134" s="21">
        <f>SUM(F$3:F133)+I134</f>
        <v>-0.41296083609676548</v>
      </c>
      <c r="M134" s="21">
        <f>SUM(G$3:G133)+J134</f>
        <v>0</v>
      </c>
      <c r="N134" s="19">
        <f t="shared" ref="N134:N197" si="13">K134^2</f>
        <v>2.3752691493523779</v>
      </c>
      <c r="O134" s="19">
        <f t="shared" ref="O134:O197" si="14">L134^2</f>
        <v>0.17053665214973959</v>
      </c>
      <c r="P134" s="19">
        <f t="shared" ref="P134:P197" si="15">M134^2</f>
        <v>0</v>
      </c>
      <c r="Q134" s="19">
        <f t="shared" ref="Q134:Q197" si="16">K134*L134</f>
        <v>-0.63645145037552886</v>
      </c>
      <c r="R134" s="19">
        <f t="shared" ref="R134:R197" si="17">K134*M134</f>
        <v>0</v>
      </c>
      <c r="S134" s="19">
        <f t="shared" ref="S134:S197" si="18">L134*M134</f>
        <v>0</v>
      </c>
    </row>
    <row r="135" spans="1:19" x14ac:dyDescent="0.25">
      <c r="A135" s="26">
        <f>Wellpath!E135</f>
        <v>3960</v>
      </c>
      <c r="B135" s="22">
        <v>0</v>
      </c>
      <c r="C135" s="22">
        <v>0</v>
      </c>
      <c r="D135" s="22">
        <f>(COS(Wellpath!$L135) * COS(Wellpath!$O135) * COS(Wellpath!$O135) - COS(Wellpath!$L135) * SIN(Wellpath!$O135) * SIN(Wellpath!$O135) - TAN(Dip) * SIN(Wellpath!$L135) * COS(Wellpath!$O135)) / 2</f>
        <v>-0.48608254457618305</v>
      </c>
      <c r="E135" s="20">
        <f>Model!$W$19*((drdp!B135+drdp!K135)*'MSXY-TI3S'!$B135+(drdp!E135+drdp!N135)*'MSXY-TI3S'!$C135+(drdp!H135+drdp!Q135)*'MSXY-TI3S'!$D135)</f>
        <v>1.9517566728016168E-2</v>
      </c>
      <c r="F135" s="20">
        <f>Model!$W$19*((drdp!C135+drdp!L135)*'MSXY-TI3S'!$B135+(drdp!F135+drdp!O135)*'MSXY-TI3S'!$C135+(drdp!I135+drdp!R135)*'MSXY-TI3S'!$D135)</f>
        <v>-5.2297162429924817E-3</v>
      </c>
      <c r="G135" s="20">
        <f>Model!$W$19*((drdp!D135+drdp!M135)*'MSXY-TI3S'!$B135+(drdp!G135+drdp!P135)*'MSXY-TI3S'!$C135+(drdp!J135+drdp!S135)*'MSXY-TI3S'!$D135)</f>
        <v>0</v>
      </c>
      <c r="H135" s="18">
        <f>Model!$W$19*((drdp!B135)*'MSXY-TI3S'!$B135+(drdp!E135)*'MSXY-TI3S'!$C135+(drdp!H135)*'MSXY-TI3S'!$D135)</f>
        <v>9.7587833640080841E-3</v>
      </c>
      <c r="I135" s="18">
        <f>Model!$W$19*((drdp!C135)*'MSXY-TI3S'!$B135+(drdp!F135)*'MSXY-TI3S'!$C135+(drdp!I135)*'MSXY-TI3S'!$D135)</f>
        <v>-2.6148581214962409E-3</v>
      </c>
      <c r="J135" s="18">
        <f>Model!$W$19*((drdp!D135)*'MSXY-TI3S'!$B135+(drdp!G135)*'MSXY-TI3S'!$C135+(drdp!J135)*'MSXY-TI3S'!$D135)</f>
        <v>0</v>
      </c>
      <c r="K135" s="21">
        <f>SUM(E$3:E134)+H135</f>
        <v>1.5607083885772697</v>
      </c>
      <c r="L135" s="21">
        <f>SUM(F$3:F134)+I135</f>
        <v>-0.41819055233975794</v>
      </c>
      <c r="M135" s="21">
        <f>SUM(G$3:G134)+J135</f>
        <v>0</v>
      </c>
      <c r="N135" s="19">
        <f t="shared" si="13"/>
        <v>2.4358106741754577</v>
      </c>
      <c r="O135" s="19">
        <f t="shared" si="14"/>
        <v>0.17488333806623182</v>
      </c>
      <c r="P135" s="19">
        <f t="shared" si="15"/>
        <v>0</v>
      </c>
      <c r="Q135" s="19">
        <f t="shared" si="16"/>
        <v>-0.65267350306042193</v>
      </c>
      <c r="R135" s="19">
        <f t="shared" si="17"/>
        <v>0</v>
      </c>
      <c r="S135" s="19">
        <f t="shared" si="18"/>
        <v>0</v>
      </c>
    </row>
    <row r="136" spans="1:19" x14ac:dyDescent="0.25">
      <c r="A136" s="26">
        <f>Wellpath!E136</f>
        <v>3990</v>
      </c>
      <c r="B136" s="22">
        <v>0</v>
      </c>
      <c r="C136" s="22">
        <v>0</v>
      </c>
      <c r="D136" s="22">
        <f>(COS(Wellpath!$L136) * COS(Wellpath!$O136) * COS(Wellpath!$O136) - COS(Wellpath!$L136) * SIN(Wellpath!$O136) * SIN(Wellpath!$O136) - TAN(Dip) * SIN(Wellpath!$L136) * COS(Wellpath!$O136)) / 2</f>
        <v>-0.48608254457618305</v>
      </c>
      <c r="E136" s="20">
        <f>Model!$W$19*((drdp!B136+drdp!K136)*'MSXY-TI3S'!$B136+(drdp!E136+drdp!N136)*'MSXY-TI3S'!$C136+(drdp!H136+drdp!Q136)*'MSXY-TI3S'!$D136)</f>
        <v>1.9517566728016168E-2</v>
      </c>
      <c r="F136" s="20">
        <f>Model!$W$19*((drdp!C136+drdp!L136)*'MSXY-TI3S'!$B136+(drdp!F136+drdp!O136)*'MSXY-TI3S'!$C136+(drdp!I136+drdp!R136)*'MSXY-TI3S'!$D136)</f>
        <v>-5.2297162429924817E-3</v>
      </c>
      <c r="G136" s="20">
        <f>Model!$W$19*((drdp!D136+drdp!M136)*'MSXY-TI3S'!$B136+(drdp!G136+drdp!P136)*'MSXY-TI3S'!$C136+(drdp!J136+drdp!S136)*'MSXY-TI3S'!$D136)</f>
        <v>0</v>
      </c>
      <c r="H136" s="18">
        <f>Model!$W$19*((drdp!B136)*'MSXY-TI3S'!$B136+(drdp!E136)*'MSXY-TI3S'!$C136+(drdp!H136)*'MSXY-TI3S'!$D136)</f>
        <v>9.7587833640080841E-3</v>
      </c>
      <c r="I136" s="18">
        <f>Model!$W$19*((drdp!C136)*'MSXY-TI3S'!$B136+(drdp!F136)*'MSXY-TI3S'!$C136+(drdp!I136)*'MSXY-TI3S'!$D136)</f>
        <v>-2.6148581214962409E-3</v>
      </c>
      <c r="J136" s="18">
        <f>Model!$W$19*((drdp!D136)*'MSXY-TI3S'!$B136+(drdp!G136)*'MSXY-TI3S'!$C136+(drdp!J136)*'MSXY-TI3S'!$D136)</f>
        <v>0</v>
      </c>
      <c r="K136" s="21">
        <f>SUM(E$3:E135)+H136</f>
        <v>1.5802259553052858</v>
      </c>
      <c r="L136" s="21">
        <f>SUM(F$3:F135)+I136</f>
        <v>-0.42342026858275039</v>
      </c>
      <c r="M136" s="21">
        <f>SUM(G$3:G135)+J136</f>
        <v>0</v>
      </c>
      <c r="N136" s="19">
        <f t="shared" si="13"/>
        <v>2.497114069820503</v>
      </c>
      <c r="O136" s="19">
        <f t="shared" si="14"/>
        <v>0.17928472384668848</v>
      </c>
      <c r="P136" s="19">
        <f t="shared" si="15"/>
        <v>0</v>
      </c>
      <c r="Q136" s="19">
        <f t="shared" si="16"/>
        <v>-0.66909969841679739</v>
      </c>
      <c r="R136" s="19">
        <f t="shared" si="17"/>
        <v>0</v>
      </c>
      <c r="S136" s="19">
        <f t="shared" si="18"/>
        <v>0</v>
      </c>
    </row>
    <row r="137" spans="1:19" x14ac:dyDescent="0.25">
      <c r="A137" s="26">
        <f>Wellpath!E137</f>
        <v>4020</v>
      </c>
      <c r="B137" s="22">
        <v>0</v>
      </c>
      <c r="C137" s="22">
        <v>0</v>
      </c>
      <c r="D137" s="22">
        <f>(COS(Wellpath!$L137) * COS(Wellpath!$O137) * COS(Wellpath!$O137) - COS(Wellpath!$L137) * SIN(Wellpath!$O137) * SIN(Wellpath!$O137) - TAN(Dip) * SIN(Wellpath!$L137) * COS(Wellpath!$O137)) / 2</f>
        <v>-0.48608254457618305</v>
      </c>
      <c r="E137" s="20">
        <f>Model!$W$19*((drdp!B137+drdp!K137)*'MSXY-TI3S'!$B137+(drdp!E137+drdp!N137)*'MSXY-TI3S'!$C137+(drdp!H137+drdp!Q137)*'MSXY-TI3S'!$D137)</f>
        <v>1.9517566728016168E-2</v>
      </c>
      <c r="F137" s="20">
        <f>Model!$W$19*((drdp!C137+drdp!L137)*'MSXY-TI3S'!$B137+(drdp!F137+drdp!O137)*'MSXY-TI3S'!$C137+(drdp!I137+drdp!R137)*'MSXY-TI3S'!$D137)</f>
        <v>-5.2297162429924817E-3</v>
      </c>
      <c r="G137" s="20">
        <f>Model!$W$19*((drdp!D137+drdp!M137)*'MSXY-TI3S'!$B137+(drdp!G137+drdp!P137)*'MSXY-TI3S'!$C137+(drdp!J137+drdp!S137)*'MSXY-TI3S'!$D137)</f>
        <v>0</v>
      </c>
      <c r="H137" s="18">
        <f>Model!$W$19*((drdp!B137)*'MSXY-TI3S'!$B137+(drdp!E137)*'MSXY-TI3S'!$C137+(drdp!H137)*'MSXY-TI3S'!$D137)</f>
        <v>9.7587833640080841E-3</v>
      </c>
      <c r="I137" s="18">
        <f>Model!$W$19*((drdp!C137)*'MSXY-TI3S'!$B137+(drdp!F137)*'MSXY-TI3S'!$C137+(drdp!I137)*'MSXY-TI3S'!$D137)</f>
        <v>-2.6148581214962409E-3</v>
      </c>
      <c r="J137" s="18">
        <f>Model!$W$19*((drdp!D137)*'MSXY-TI3S'!$B137+(drdp!G137)*'MSXY-TI3S'!$C137+(drdp!J137)*'MSXY-TI3S'!$D137)</f>
        <v>0</v>
      </c>
      <c r="K137" s="21">
        <f>SUM(E$3:E136)+H137</f>
        <v>1.5997435220333018</v>
      </c>
      <c r="L137" s="21">
        <f>SUM(F$3:F136)+I137</f>
        <v>-0.42864998482574285</v>
      </c>
      <c r="M137" s="21">
        <f>SUM(G$3:G136)+J137</f>
        <v>0</v>
      </c>
      <c r="N137" s="19">
        <f t="shared" si="13"/>
        <v>2.5591793362875133</v>
      </c>
      <c r="O137" s="19">
        <f t="shared" si="14"/>
        <v>0.18374080949110957</v>
      </c>
      <c r="P137" s="19">
        <f t="shared" si="15"/>
        <v>0</v>
      </c>
      <c r="Q137" s="19">
        <f t="shared" si="16"/>
        <v>-0.68573003644465524</v>
      </c>
      <c r="R137" s="19">
        <f t="shared" si="17"/>
        <v>0</v>
      </c>
      <c r="S137" s="19">
        <f t="shared" si="18"/>
        <v>0</v>
      </c>
    </row>
    <row r="138" spans="1:19" x14ac:dyDescent="0.25">
      <c r="A138" s="26">
        <f>Wellpath!E138</f>
        <v>4050</v>
      </c>
      <c r="B138" s="22">
        <v>0</v>
      </c>
      <c r="C138" s="22">
        <v>0</v>
      </c>
      <c r="D138" s="22">
        <f>(COS(Wellpath!$L138) * COS(Wellpath!$O138) * COS(Wellpath!$O138) - COS(Wellpath!$L138) * SIN(Wellpath!$O138) * SIN(Wellpath!$O138) - TAN(Dip) * SIN(Wellpath!$L138) * COS(Wellpath!$O138)) / 2</f>
        <v>-0.48608254457618305</v>
      </c>
      <c r="E138" s="20">
        <f>Model!$W$19*((drdp!B138+drdp!K138)*'MSXY-TI3S'!$B138+(drdp!E138+drdp!N138)*'MSXY-TI3S'!$C138+(drdp!H138+drdp!Q138)*'MSXY-TI3S'!$D138)</f>
        <v>1.9517566728016168E-2</v>
      </c>
      <c r="F138" s="20">
        <f>Model!$W$19*((drdp!C138+drdp!L138)*'MSXY-TI3S'!$B138+(drdp!F138+drdp!O138)*'MSXY-TI3S'!$C138+(drdp!I138+drdp!R138)*'MSXY-TI3S'!$D138)</f>
        <v>-5.2297162429924817E-3</v>
      </c>
      <c r="G138" s="20">
        <f>Model!$W$19*((drdp!D138+drdp!M138)*'MSXY-TI3S'!$B138+(drdp!G138+drdp!P138)*'MSXY-TI3S'!$C138+(drdp!J138+drdp!S138)*'MSXY-TI3S'!$D138)</f>
        <v>0</v>
      </c>
      <c r="H138" s="18">
        <f>Model!$W$19*((drdp!B138)*'MSXY-TI3S'!$B138+(drdp!E138)*'MSXY-TI3S'!$C138+(drdp!H138)*'MSXY-TI3S'!$D138)</f>
        <v>9.7587833640080841E-3</v>
      </c>
      <c r="I138" s="18">
        <f>Model!$W$19*((drdp!C138)*'MSXY-TI3S'!$B138+(drdp!F138)*'MSXY-TI3S'!$C138+(drdp!I138)*'MSXY-TI3S'!$D138)</f>
        <v>-2.6148581214962409E-3</v>
      </c>
      <c r="J138" s="18">
        <f>Model!$W$19*((drdp!D138)*'MSXY-TI3S'!$B138+(drdp!G138)*'MSXY-TI3S'!$C138+(drdp!J138)*'MSXY-TI3S'!$D138)</f>
        <v>0</v>
      </c>
      <c r="K138" s="21">
        <f>SUM(E$3:E137)+H138</f>
        <v>1.6192610887613179</v>
      </c>
      <c r="L138" s="21">
        <f>SUM(F$3:F137)+I138</f>
        <v>-0.4338797010687353</v>
      </c>
      <c r="M138" s="21">
        <f>SUM(G$3:G137)+J138</f>
        <v>0</v>
      </c>
      <c r="N138" s="19">
        <f t="shared" si="13"/>
        <v>2.6220064735764885</v>
      </c>
      <c r="O138" s="19">
        <f t="shared" si="14"/>
        <v>0.18825159499949509</v>
      </c>
      <c r="P138" s="19">
        <f t="shared" si="15"/>
        <v>0</v>
      </c>
      <c r="Q138" s="19">
        <f t="shared" si="16"/>
        <v>-0.70256451714399548</v>
      </c>
      <c r="R138" s="19">
        <f t="shared" si="17"/>
        <v>0</v>
      </c>
      <c r="S138" s="19">
        <f t="shared" si="18"/>
        <v>0</v>
      </c>
    </row>
    <row r="139" spans="1:19" x14ac:dyDescent="0.25">
      <c r="A139" s="26">
        <f>Wellpath!E139</f>
        <v>4080</v>
      </c>
      <c r="B139" s="22">
        <v>0</v>
      </c>
      <c r="C139" s="22">
        <v>0</v>
      </c>
      <c r="D139" s="22">
        <f>(COS(Wellpath!$L139) * COS(Wellpath!$O139) * COS(Wellpath!$O139) - COS(Wellpath!$L139) * SIN(Wellpath!$O139) * SIN(Wellpath!$O139) - TAN(Dip) * SIN(Wellpath!$L139) * COS(Wellpath!$O139)) / 2</f>
        <v>-0.48608254457618305</v>
      </c>
      <c r="E139" s="20">
        <f>Model!$W$19*((drdp!B139+drdp!K139)*'MSXY-TI3S'!$B139+(drdp!E139+drdp!N139)*'MSXY-TI3S'!$C139+(drdp!H139+drdp!Q139)*'MSXY-TI3S'!$D139)</f>
        <v>1.9517566728016168E-2</v>
      </c>
      <c r="F139" s="20">
        <f>Model!$W$19*((drdp!C139+drdp!L139)*'MSXY-TI3S'!$B139+(drdp!F139+drdp!O139)*'MSXY-TI3S'!$C139+(drdp!I139+drdp!R139)*'MSXY-TI3S'!$D139)</f>
        <v>-5.2297162429924817E-3</v>
      </c>
      <c r="G139" s="20">
        <f>Model!$W$19*((drdp!D139+drdp!M139)*'MSXY-TI3S'!$B139+(drdp!G139+drdp!P139)*'MSXY-TI3S'!$C139+(drdp!J139+drdp!S139)*'MSXY-TI3S'!$D139)</f>
        <v>0</v>
      </c>
      <c r="H139" s="18">
        <f>Model!$W$19*((drdp!B139)*'MSXY-TI3S'!$B139+(drdp!E139)*'MSXY-TI3S'!$C139+(drdp!H139)*'MSXY-TI3S'!$D139)</f>
        <v>9.7587833640080841E-3</v>
      </c>
      <c r="I139" s="18">
        <f>Model!$W$19*((drdp!C139)*'MSXY-TI3S'!$B139+(drdp!F139)*'MSXY-TI3S'!$C139+(drdp!I139)*'MSXY-TI3S'!$D139)</f>
        <v>-2.6148581214962409E-3</v>
      </c>
      <c r="J139" s="18">
        <f>Model!$W$19*((drdp!D139)*'MSXY-TI3S'!$B139+(drdp!G139)*'MSXY-TI3S'!$C139+(drdp!J139)*'MSXY-TI3S'!$D139)</f>
        <v>0</v>
      </c>
      <c r="K139" s="21">
        <f>SUM(E$3:E138)+H139</f>
        <v>1.638778655489334</v>
      </c>
      <c r="L139" s="21">
        <f>SUM(F$3:F138)+I139</f>
        <v>-0.43910941731172776</v>
      </c>
      <c r="M139" s="21">
        <f>SUM(G$3:G138)+J139</f>
        <v>0</v>
      </c>
      <c r="N139" s="19">
        <f t="shared" si="13"/>
        <v>2.6855954816874292</v>
      </c>
      <c r="O139" s="19">
        <f t="shared" si="14"/>
        <v>0.19281708037184508</v>
      </c>
      <c r="P139" s="19">
        <f t="shared" si="15"/>
        <v>0</v>
      </c>
      <c r="Q139" s="19">
        <f t="shared" si="16"/>
        <v>-0.71960314051481811</v>
      </c>
      <c r="R139" s="19">
        <f t="shared" si="17"/>
        <v>0</v>
      </c>
      <c r="S139" s="19">
        <f t="shared" si="18"/>
        <v>0</v>
      </c>
    </row>
    <row r="140" spans="1:19" x14ac:dyDescent="0.25">
      <c r="A140" s="26">
        <f>Wellpath!E140</f>
        <v>4110</v>
      </c>
      <c r="B140" s="22">
        <v>0</v>
      </c>
      <c r="C140" s="22">
        <v>0</v>
      </c>
      <c r="D140" s="22">
        <f>(COS(Wellpath!$L140) * COS(Wellpath!$O140) * COS(Wellpath!$O140) - COS(Wellpath!$L140) * SIN(Wellpath!$O140) * SIN(Wellpath!$O140) - TAN(Dip) * SIN(Wellpath!$L140) * COS(Wellpath!$O140)) / 2</f>
        <v>-0.48608254457618305</v>
      </c>
      <c r="E140" s="20">
        <f>Model!$W$19*((drdp!B140+drdp!K140)*'MSXY-TI3S'!$B140+(drdp!E140+drdp!N140)*'MSXY-TI3S'!$C140+(drdp!H140+drdp!Q140)*'MSXY-TI3S'!$D140)</f>
        <v>1.9517566728016168E-2</v>
      </c>
      <c r="F140" s="20">
        <f>Model!$W$19*((drdp!C140+drdp!L140)*'MSXY-TI3S'!$B140+(drdp!F140+drdp!O140)*'MSXY-TI3S'!$C140+(drdp!I140+drdp!R140)*'MSXY-TI3S'!$D140)</f>
        <v>-5.2297162429924817E-3</v>
      </c>
      <c r="G140" s="20">
        <f>Model!$W$19*((drdp!D140+drdp!M140)*'MSXY-TI3S'!$B140+(drdp!G140+drdp!P140)*'MSXY-TI3S'!$C140+(drdp!J140+drdp!S140)*'MSXY-TI3S'!$D140)</f>
        <v>0</v>
      </c>
      <c r="H140" s="18">
        <f>Model!$W$19*((drdp!B140)*'MSXY-TI3S'!$B140+(drdp!E140)*'MSXY-TI3S'!$C140+(drdp!H140)*'MSXY-TI3S'!$D140)</f>
        <v>9.7587833640080841E-3</v>
      </c>
      <c r="I140" s="18">
        <f>Model!$W$19*((drdp!C140)*'MSXY-TI3S'!$B140+(drdp!F140)*'MSXY-TI3S'!$C140+(drdp!I140)*'MSXY-TI3S'!$D140)</f>
        <v>-2.6148581214962409E-3</v>
      </c>
      <c r="J140" s="18">
        <f>Model!$W$19*((drdp!D140)*'MSXY-TI3S'!$B140+(drdp!G140)*'MSXY-TI3S'!$C140+(drdp!J140)*'MSXY-TI3S'!$D140)</f>
        <v>0</v>
      </c>
      <c r="K140" s="21">
        <f>SUM(E$3:E139)+H140</f>
        <v>1.6582962222173501</v>
      </c>
      <c r="L140" s="21">
        <f>SUM(F$3:F139)+I140</f>
        <v>-0.44433913355472021</v>
      </c>
      <c r="M140" s="21">
        <f>SUM(G$3:G139)+J140</f>
        <v>0</v>
      </c>
      <c r="N140" s="19">
        <f t="shared" si="13"/>
        <v>2.7499463606203349</v>
      </c>
      <c r="O140" s="19">
        <f t="shared" si="14"/>
        <v>0.1974372656081595</v>
      </c>
      <c r="P140" s="19">
        <f t="shared" si="15"/>
        <v>0</v>
      </c>
      <c r="Q140" s="19">
        <f t="shared" si="16"/>
        <v>-0.73684590655712312</v>
      </c>
      <c r="R140" s="19">
        <f t="shared" si="17"/>
        <v>0</v>
      </c>
      <c r="S140" s="19">
        <f t="shared" si="18"/>
        <v>0</v>
      </c>
    </row>
    <row r="141" spans="1:19" x14ac:dyDescent="0.25">
      <c r="A141" s="26">
        <f>Wellpath!E141</f>
        <v>4140</v>
      </c>
      <c r="B141" s="22">
        <v>0</v>
      </c>
      <c r="C141" s="22">
        <v>0</v>
      </c>
      <c r="D141" s="22">
        <f>(COS(Wellpath!$L141) * COS(Wellpath!$O141) * COS(Wellpath!$O141) - COS(Wellpath!$L141) * SIN(Wellpath!$O141) * SIN(Wellpath!$O141) - TAN(Dip) * SIN(Wellpath!$L141) * COS(Wellpath!$O141)) / 2</f>
        <v>-0.48608254457618305</v>
      </c>
      <c r="E141" s="20">
        <f>Model!$W$19*((drdp!B141+drdp!K141)*'MSXY-TI3S'!$B141+(drdp!E141+drdp!N141)*'MSXY-TI3S'!$C141+(drdp!H141+drdp!Q141)*'MSXY-TI3S'!$D141)</f>
        <v>1.9517566728016168E-2</v>
      </c>
      <c r="F141" s="20">
        <f>Model!$W$19*((drdp!C141+drdp!L141)*'MSXY-TI3S'!$B141+(drdp!F141+drdp!O141)*'MSXY-TI3S'!$C141+(drdp!I141+drdp!R141)*'MSXY-TI3S'!$D141)</f>
        <v>-5.2297162429924817E-3</v>
      </c>
      <c r="G141" s="20">
        <f>Model!$W$19*((drdp!D141+drdp!M141)*'MSXY-TI3S'!$B141+(drdp!G141+drdp!P141)*'MSXY-TI3S'!$C141+(drdp!J141+drdp!S141)*'MSXY-TI3S'!$D141)</f>
        <v>0</v>
      </c>
      <c r="H141" s="18">
        <f>Model!$W$19*((drdp!B141)*'MSXY-TI3S'!$B141+(drdp!E141)*'MSXY-TI3S'!$C141+(drdp!H141)*'MSXY-TI3S'!$D141)</f>
        <v>9.7587833640080841E-3</v>
      </c>
      <c r="I141" s="18">
        <f>Model!$W$19*((drdp!C141)*'MSXY-TI3S'!$B141+(drdp!F141)*'MSXY-TI3S'!$C141+(drdp!I141)*'MSXY-TI3S'!$D141)</f>
        <v>-2.6148581214962409E-3</v>
      </c>
      <c r="J141" s="18">
        <f>Model!$W$19*((drdp!D141)*'MSXY-TI3S'!$B141+(drdp!G141)*'MSXY-TI3S'!$C141+(drdp!J141)*'MSXY-TI3S'!$D141)</f>
        <v>0</v>
      </c>
      <c r="K141" s="21">
        <f>SUM(E$3:E140)+H141</f>
        <v>1.6778137889453661</v>
      </c>
      <c r="L141" s="21">
        <f>SUM(F$3:F140)+I141</f>
        <v>-0.44956884979771267</v>
      </c>
      <c r="M141" s="21">
        <f>SUM(G$3:G140)+J141</f>
        <v>0</v>
      </c>
      <c r="N141" s="19">
        <f t="shared" si="13"/>
        <v>2.8150591103752056</v>
      </c>
      <c r="O141" s="19">
        <f t="shared" si="14"/>
        <v>0.20211215070843833</v>
      </c>
      <c r="P141" s="19">
        <f t="shared" si="15"/>
        <v>0</v>
      </c>
      <c r="Q141" s="19">
        <f t="shared" si="16"/>
        <v>-0.75429281527091052</v>
      </c>
      <c r="R141" s="19">
        <f t="shared" si="17"/>
        <v>0</v>
      </c>
      <c r="S141" s="19">
        <f t="shared" si="18"/>
        <v>0</v>
      </c>
    </row>
    <row r="142" spans="1:19" x14ac:dyDescent="0.25">
      <c r="A142" s="26">
        <f>Wellpath!E142</f>
        <v>4170</v>
      </c>
      <c r="B142" s="22">
        <v>0</v>
      </c>
      <c r="C142" s="22">
        <v>0</v>
      </c>
      <c r="D142" s="22">
        <f>(COS(Wellpath!$L142) * COS(Wellpath!$O142) * COS(Wellpath!$O142) - COS(Wellpath!$L142) * SIN(Wellpath!$O142) * SIN(Wellpath!$O142) - TAN(Dip) * SIN(Wellpath!$L142) * COS(Wellpath!$O142)) / 2</f>
        <v>-0.48608254457618305</v>
      </c>
      <c r="E142" s="20">
        <f>Model!$W$19*((drdp!B142+drdp!K142)*'MSXY-TI3S'!$B142+(drdp!E142+drdp!N142)*'MSXY-TI3S'!$C142+(drdp!H142+drdp!Q142)*'MSXY-TI3S'!$D142)</f>
        <v>1.9517566728016168E-2</v>
      </c>
      <c r="F142" s="20">
        <f>Model!$W$19*((drdp!C142+drdp!L142)*'MSXY-TI3S'!$B142+(drdp!F142+drdp!O142)*'MSXY-TI3S'!$C142+(drdp!I142+drdp!R142)*'MSXY-TI3S'!$D142)</f>
        <v>-5.2297162429924817E-3</v>
      </c>
      <c r="G142" s="20">
        <f>Model!$W$19*((drdp!D142+drdp!M142)*'MSXY-TI3S'!$B142+(drdp!G142+drdp!P142)*'MSXY-TI3S'!$C142+(drdp!J142+drdp!S142)*'MSXY-TI3S'!$D142)</f>
        <v>0</v>
      </c>
      <c r="H142" s="18">
        <f>Model!$W$19*((drdp!B142)*'MSXY-TI3S'!$B142+(drdp!E142)*'MSXY-TI3S'!$C142+(drdp!H142)*'MSXY-TI3S'!$D142)</f>
        <v>9.7587833640080841E-3</v>
      </c>
      <c r="I142" s="18">
        <f>Model!$W$19*((drdp!C142)*'MSXY-TI3S'!$B142+(drdp!F142)*'MSXY-TI3S'!$C142+(drdp!I142)*'MSXY-TI3S'!$D142)</f>
        <v>-2.6148581214962409E-3</v>
      </c>
      <c r="J142" s="18">
        <f>Model!$W$19*((drdp!D142)*'MSXY-TI3S'!$B142+(drdp!G142)*'MSXY-TI3S'!$C142+(drdp!J142)*'MSXY-TI3S'!$D142)</f>
        <v>0</v>
      </c>
      <c r="K142" s="21">
        <f>SUM(E$3:E141)+H142</f>
        <v>1.6973313556733822</v>
      </c>
      <c r="L142" s="21">
        <f>SUM(F$3:F141)+I142</f>
        <v>-0.45479856604070512</v>
      </c>
      <c r="M142" s="21">
        <f>SUM(G$3:G141)+J142</f>
        <v>0</v>
      </c>
      <c r="N142" s="19">
        <f t="shared" si="13"/>
        <v>2.8809337309520417</v>
      </c>
      <c r="O142" s="19">
        <f t="shared" si="14"/>
        <v>0.2068417356726816</v>
      </c>
      <c r="P142" s="19">
        <f t="shared" si="15"/>
        <v>0</v>
      </c>
      <c r="Q142" s="19">
        <f t="shared" si="16"/>
        <v>-0.77194386665618031</v>
      </c>
      <c r="R142" s="19">
        <f t="shared" si="17"/>
        <v>0</v>
      </c>
      <c r="S142" s="19">
        <f t="shared" si="18"/>
        <v>0</v>
      </c>
    </row>
    <row r="143" spans="1:19" x14ac:dyDescent="0.25">
      <c r="A143" s="26">
        <f>Wellpath!E143</f>
        <v>4200</v>
      </c>
      <c r="B143" s="22">
        <v>0</v>
      </c>
      <c r="C143" s="22">
        <v>0</v>
      </c>
      <c r="D143" s="22">
        <f>(COS(Wellpath!$L143) * COS(Wellpath!$O143) * COS(Wellpath!$O143) - COS(Wellpath!$L143) * SIN(Wellpath!$O143) * SIN(Wellpath!$O143) - TAN(Dip) * SIN(Wellpath!$L143) * COS(Wellpath!$O143)) / 2</f>
        <v>-0.48608254457618305</v>
      </c>
      <c r="E143" s="20">
        <f>Model!$W$19*((drdp!B143+drdp!K143)*'MSXY-TI3S'!$B143+(drdp!E143+drdp!N143)*'MSXY-TI3S'!$C143+(drdp!H143+drdp!Q143)*'MSXY-TI3S'!$D143)</f>
        <v>1.9517566728016168E-2</v>
      </c>
      <c r="F143" s="20">
        <f>Model!$W$19*((drdp!C143+drdp!L143)*'MSXY-TI3S'!$B143+(drdp!F143+drdp!O143)*'MSXY-TI3S'!$C143+(drdp!I143+drdp!R143)*'MSXY-TI3S'!$D143)</f>
        <v>-5.2297162429924817E-3</v>
      </c>
      <c r="G143" s="20">
        <f>Model!$W$19*((drdp!D143+drdp!M143)*'MSXY-TI3S'!$B143+(drdp!G143+drdp!P143)*'MSXY-TI3S'!$C143+(drdp!J143+drdp!S143)*'MSXY-TI3S'!$D143)</f>
        <v>0</v>
      </c>
      <c r="H143" s="18">
        <f>Model!$W$19*((drdp!B143)*'MSXY-TI3S'!$B143+(drdp!E143)*'MSXY-TI3S'!$C143+(drdp!H143)*'MSXY-TI3S'!$D143)</f>
        <v>9.7587833640080841E-3</v>
      </c>
      <c r="I143" s="18">
        <f>Model!$W$19*((drdp!C143)*'MSXY-TI3S'!$B143+(drdp!F143)*'MSXY-TI3S'!$C143+(drdp!I143)*'MSXY-TI3S'!$D143)</f>
        <v>-2.6148581214962409E-3</v>
      </c>
      <c r="J143" s="18">
        <f>Model!$W$19*((drdp!D143)*'MSXY-TI3S'!$B143+(drdp!G143)*'MSXY-TI3S'!$C143+(drdp!J143)*'MSXY-TI3S'!$D143)</f>
        <v>0</v>
      </c>
      <c r="K143" s="21">
        <f>SUM(E$3:E142)+H143</f>
        <v>1.7168489224013983</v>
      </c>
      <c r="L143" s="21">
        <f>SUM(F$3:F142)+I143</f>
        <v>-0.46002828228369758</v>
      </c>
      <c r="M143" s="21">
        <f>SUM(G$3:G142)+J143</f>
        <v>0</v>
      </c>
      <c r="N143" s="19">
        <f t="shared" si="13"/>
        <v>2.9475702223508424</v>
      </c>
      <c r="O143" s="19">
        <f t="shared" si="14"/>
        <v>0.21162602050088933</v>
      </c>
      <c r="P143" s="19">
        <f t="shared" si="15"/>
        <v>0</v>
      </c>
      <c r="Q143" s="19">
        <f t="shared" si="16"/>
        <v>-0.78979906071293249</v>
      </c>
      <c r="R143" s="19">
        <f t="shared" si="17"/>
        <v>0</v>
      </c>
      <c r="S143" s="19">
        <f t="shared" si="18"/>
        <v>0</v>
      </c>
    </row>
    <row r="144" spans="1:19" x14ac:dyDescent="0.25">
      <c r="A144" s="26">
        <f>Wellpath!E144</f>
        <v>4230</v>
      </c>
      <c r="B144" s="22">
        <v>0</v>
      </c>
      <c r="C144" s="22">
        <v>0</v>
      </c>
      <c r="D144" s="22">
        <f>(COS(Wellpath!$L144) * COS(Wellpath!$O144) * COS(Wellpath!$O144) - COS(Wellpath!$L144) * SIN(Wellpath!$O144) * SIN(Wellpath!$O144) - TAN(Dip) * SIN(Wellpath!$L144) * COS(Wellpath!$O144)) / 2</f>
        <v>-0.48608254457618305</v>
      </c>
      <c r="E144" s="20">
        <f>Model!$W$19*((drdp!B144+drdp!K144)*'MSXY-TI3S'!$B144+(drdp!E144+drdp!N144)*'MSXY-TI3S'!$C144+(drdp!H144+drdp!Q144)*'MSXY-TI3S'!$D144)</f>
        <v>1.9517566728016168E-2</v>
      </c>
      <c r="F144" s="20">
        <f>Model!$W$19*((drdp!C144+drdp!L144)*'MSXY-TI3S'!$B144+(drdp!F144+drdp!O144)*'MSXY-TI3S'!$C144+(drdp!I144+drdp!R144)*'MSXY-TI3S'!$D144)</f>
        <v>-5.2297162429924817E-3</v>
      </c>
      <c r="G144" s="20">
        <f>Model!$W$19*((drdp!D144+drdp!M144)*'MSXY-TI3S'!$B144+(drdp!G144+drdp!P144)*'MSXY-TI3S'!$C144+(drdp!J144+drdp!S144)*'MSXY-TI3S'!$D144)</f>
        <v>0</v>
      </c>
      <c r="H144" s="18">
        <f>Model!$W$19*((drdp!B144)*'MSXY-TI3S'!$B144+(drdp!E144)*'MSXY-TI3S'!$C144+(drdp!H144)*'MSXY-TI3S'!$D144)</f>
        <v>9.7587833640080841E-3</v>
      </c>
      <c r="I144" s="18">
        <f>Model!$W$19*((drdp!C144)*'MSXY-TI3S'!$B144+(drdp!F144)*'MSXY-TI3S'!$C144+(drdp!I144)*'MSXY-TI3S'!$D144)</f>
        <v>-2.6148581214962409E-3</v>
      </c>
      <c r="J144" s="18">
        <f>Model!$W$19*((drdp!D144)*'MSXY-TI3S'!$B144+(drdp!G144)*'MSXY-TI3S'!$C144+(drdp!J144)*'MSXY-TI3S'!$D144)</f>
        <v>0</v>
      </c>
      <c r="K144" s="21">
        <f>SUM(E$3:E143)+H144</f>
        <v>1.7363664891294144</v>
      </c>
      <c r="L144" s="21">
        <f>SUM(F$3:F143)+I144</f>
        <v>-0.46525799852669003</v>
      </c>
      <c r="M144" s="21">
        <f>SUM(G$3:G143)+J144</f>
        <v>0</v>
      </c>
      <c r="N144" s="19">
        <f t="shared" si="13"/>
        <v>3.0149685845716085</v>
      </c>
      <c r="O144" s="19">
        <f t="shared" si="14"/>
        <v>0.2164650051930615</v>
      </c>
      <c r="P144" s="19">
        <f t="shared" si="15"/>
        <v>0</v>
      </c>
      <c r="Q144" s="19">
        <f t="shared" si="16"/>
        <v>-0.80785839744116705</v>
      </c>
      <c r="R144" s="19">
        <f t="shared" si="17"/>
        <v>0</v>
      </c>
      <c r="S144" s="19">
        <f t="shared" si="18"/>
        <v>0</v>
      </c>
    </row>
    <row r="145" spans="1:19" x14ac:dyDescent="0.25">
      <c r="A145" s="26">
        <f>Wellpath!E145</f>
        <v>4260</v>
      </c>
      <c r="B145" s="22">
        <v>0</v>
      </c>
      <c r="C145" s="22">
        <v>0</v>
      </c>
      <c r="D145" s="22">
        <f>(COS(Wellpath!$L145) * COS(Wellpath!$O145) * COS(Wellpath!$O145) - COS(Wellpath!$L145) * SIN(Wellpath!$O145) * SIN(Wellpath!$O145) - TAN(Dip) * SIN(Wellpath!$L145) * COS(Wellpath!$O145)) / 2</f>
        <v>-0.48608254457618305</v>
      </c>
      <c r="E145" s="20">
        <f>Model!$W$19*((drdp!B145+drdp!K145)*'MSXY-TI3S'!$B145+(drdp!E145+drdp!N145)*'MSXY-TI3S'!$C145+(drdp!H145+drdp!Q145)*'MSXY-TI3S'!$D145)</f>
        <v>1.9517566728016168E-2</v>
      </c>
      <c r="F145" s="20">
        <f>Model!$W$19*((drdp!C145+drdp!L145)*'MSXY-TI3S'!$B145+(drdp!F145+drdp!O145)*'MSXY-TI3S'!$C145+(drdp!I145+drdp!R145)*'MSXY-TI3S'!$D145)</f>
        <v>-5.2297162429924817E-3</v>
      </c>
      <c r="G145" s="20">
        <f>Model!$W$19*((drdp!D145+drdp!M145)*'MSXY-TI3S'!$B145+(drdp!G145+drdp!P145)*'MSXY-TI3S'!$C145+(drdp!J145+drdp!S145)*'MSXY-TI3S'!$D145)</f>
        <v>0</v>
      </c>
      <c r="H145" s="18">
        <f>Model!$W$19*((drdp!B145)*'MSXY-TI3S'!$B145+(drdp!E145)*'MSXY-TI3S'!$C145+(drdp!H145)*'MSXY-TI3S'!$D145)</f>
        <v>9.7587833640080841E-3</v>
      </c>
      <c r="I145" s="18">
        <f>Model!$W$19*((drdp!C145)*'MSXY-TI3S'!$B145+(drdp!F145)*'MSXY-TI3S'!$C145+(drdp!I145)*'MSXY-TI3S'!$D145)</f>
        <v>-2.6148581214962409E-3</v>
      </c>
      <c r="J145" s="18">
        <f>Model!$W$19*((drdp!D145)*'MSXY-TI3S'!$B145+(drdp!G145)*'MSXY-TI3S'!$C145+(drdp!J145)*'MSXY-TI3S'!$D145)</f>
        <v>0</v>
      </c>
      <c r="K145" s="21">
        <f>SUM(E$3:E144)+H145</f>
        <v>1.7558840558574305</v>
      </c>
      <c r="L145" s="21">
        <f>SUM(F$3:F144)+I145</f>
        <v>-0.47048771476968249</v>
      </c>
      <c r="M145" s="21">
        <f>SUM(G$3:G144)+J145</f>
        <v>0</v>
      </c>
      <c r="N145" s="19">
        <f t="shared" si="13"/>
        <v>3.0831288176143401</v>
      </c>
      <c r="O145" s="19">
        <f t="shared" si="14"/>
        <v>0.22135868974919809</v>
      </c>
      <c r="P145" s="19">
        <f t="shared" si="15"/>
        <v>0</v>
      </c>
      <c r="Q145" s="19">
        <f t="shared" si="16"/>
        <v>-0.82612187684088401</v>
      </c>
      <c r="R145" s="19">
        <f t="shared" si="17"/>
        <v>0</v>
      </c>
      <c r="S145" s="19">
        <f t="shared" si="18"/>
        <v>0</v>
      </c>
    </row>
    <row r="146" spans="1:19" x14ac:dyDescent="0.25">
      <c r="A146" s="26">
        <f>Wellpath!E146</f>
        <v>4290</v>
      </c>
      <c r="B146" s="22">
        <v>0</v>
      </c>
      <c r="C146" s="22">
        <v>0</v>
      </c>
      <c r="D146" s="22">
        <f>(COS(Wellpath!$L146) * COS(Wellpath!$O146) * COS(Wellpath!$O146) - COS(Wellpath!$L146) * SIN(Wellpath!$O146) * SIN(Wellpath!$O146) - TAN(Dip) * SIN(Wellpath!$L146) * COS(Wellpath!$O146)) / 2</f>
        <v>-0.48608254457618305</v>
      </c>
      <c r="E146" s="20">
        <f>Model!$W$19*((drdp!B146+drdp!K146)*'MSXY-TI3S'!$B146+(drdp!E146+drdp!N146)*'MSXY-TI3S'!$C146+(drdp!H146+drdp!Q146)*'MSXY-TI3S'!$D146)</f>
        <v>1.9517566728016168E-2</v>
      </c>
      <c r="F146" s="20">
        <f>Model!$W$19*((drdp!C146+drdp!L146)*'MSXY-TI3S'!$B146+(drdp!F146+drdp!O146)*'MSXY-TI3S'!$C146+(drdp!I146+drdp!R146)*'MSXY-TI3S'!$D146)</f>
        <v>-5.2297162429924817E-3</v>
      </c>
      <c r="G146" s="20">
        <f>Model!$W$19*((drdp!D146+drdp!M146)*'MSXY-TI3S'!$B146+(drdp!G146+drdp!P146)*'MSXY-TI3S'!$C146+(drdp!J146+drdp!S146)*'MSXY-TI3S'!$D146)</f>
        <v>0</v>
      </c>
      <c r="H146" s="18">
        <f>Model!$W$19*((drdp!B146)*'MSXY-TI3S'!$B146+(drdp!E146)*'MSXY-TI3S'!$C146+(drdp!H146)*'MSXY-TI3S'!$D146)</f>
        <v>9.7587833640080841E-3</v>
      </c>
      <c r="I146" s="18">
        <f>Model!$W$19*((drdp!C146)*'MSXY-TI3S'!$B146+(drdp!F146)*'MSXY-TI3S'!$C146+(drdp!I146)*'MSXY-TI3S'!$D146)</f>
        <v>-2.6148581214962409E-3</v>
      </c>
      <c r="J146" s="18">
        <f>Model!$W$19*((drdp!D146)*'MSXY-TI3S'!$B146+(drdp!G146)*'MSXY-TI3S'!$C146+(drdp!J146)*'MSXY-TI3S'!$D146)</f>
        <v>0</v>
      </c>
      <c r="K146" s="21">
        <f>SUM(E$3:E145)+H146</f>
        <v>1.7754016225854465</v>
      </c>
      <c r="L146" s="21">
        <f>SUM(F$3:F145)+I146</f>
        <v>-0.47571743101267494</v>
      </c>
      <c r="M146" s="21">
        <f>SUM(G$3:G145)+J146</f>
        <v>0</v>
      </c>
      <c r="N146" s="19">
        <f t="shared" si="13"/>
        <v>3.1520509214790362</v>
      </c>
      <c r="O146" s="19">
        <f t="shared" si="14"/>
        <v>0.22630707416929915</v>
      </c>
      <c r="P146" s="19">
        <f t="shared" si="15"/>
        <v>0</v>
      </c>
      <c r="Q146" s="19">
        <f t="shared" si="16"/>
        <v>-0.84458949891208335</v>
      </c>
      <c r="R146" s="19">
        <f t="shared" si="17"/>
        <v>0</v>
      </c>
      <c r="S146" s="19">
        <f t="shared" si="18"/>
        <v>0</v>
      </c>
    </row>
    <row r="147" spans="1:19" x14ac:dyDescent="0.25">
      <c r="A147" s="26">
        <f>Wellpath!E147</f>
        <v>4320</v>
      </c>
      <c r="B147" s="22">
        <v>0</v>
      </c>
      <c r="C147" s="22">
        <v>0</v>
      </c>
      <c r="D147" s="22">
        <f>(COS(Wellpath!$L147) * COS(Wellpath!$O147) * COS(Wellpath!$O147) - COS(Wellpath!$L147) * SIN(Wellpath!$O147) * SIN(Wellpath!$O147) - TAN(Dip) * SIN(Wellpath!$L147) * COS(Wellpath!$O147)) / 2</f>
        <v>-0.48608254457618305</v>
      </c>
      <c r="E147" s="20">
        <f>Model!$W$19*((drdp!B147+drdp!K147)*'MSXY-TI3S'!$B147+(drdp!E147+drdp!N147)*'MSXY-TI3S'!$C147+(drdp!H147+drdp!Q147)*'MSXY-TI3S'!$D147)</f>
        <v>1.9517566728016168E-2</v>
      </c>
      <c r="F147" s="20">
        <f>Model!$W$19*((drdp!C147+drdp!L147)*'MSXY-TI3S'!$B147+(drdp!F147+drdp!O147)*'MSXY-TI3S'!$C147+(drdp!I147+drdp!R147)*'MSXY-TI3S'!$D147)</f>
        <v>-5.2297162429924817E-3</v>
      </c>
      <c r="G147" s="20">
        <f>Model!$W$19*((drdp!D147+drdp!M147)*'MSXY-TI3S'!$B147+(drdp!G147+drdp!P147)*'MSXY-TI3S'!$C147+(drdp!J147+drdp!S147)*'MSXY-TI3S'!$D147)</f>
        <v>0</v>
      </c>
      <c r="H147" s="18">
        <f>Model!$W$19*((drdp!B147)*'MSXY-TI3S'!$B147+(drdp!E147)*'MSXY-TI3S'!$C147+(drdp!H147)*'MSXY-TI3S'!$D147)</f>
        <v>9.7587833640080841E-3</v>
      </c>
      <c r="I147" s="18">
        <f>Model!$W$19*((drdp!C147)*'MSXY-TI3S'!$B147+(drdp!F147)*'MSXY-TI3S'!$C147+(drdp!I147)*'MSXY-TI3S'!$D147)</f>
        <v>-2.6148581214962409E-3</v>
      </c>
      <c r="J147" s="18">
        <f>Model!$W$19*((drdp!D147)*'MSXY-TI3S'!$B147+(drdp!G147)*'MSXY-TI3S'!$C147+(drdp!J147)*'MSXY-TI3S'!$D147)</f>
        <v>0</v>
      </c>
      <c r="K147" s="21">
        <f>SUM(E$3:E146)+H147</f>
        <v>1.7949191893134626</v>
      </c>
      <c r="L147" s="21">
        <f>SUM(F$3:F146)+I147</f>
        <v>-0.4809471472556674</v>
      </c>
      <c r="M147" s="21">
        <f>SUM(G$3:G146)+J147</f>
        <v>0</v>
      </c>
      <c r="N147" s="19">
        <f t="shared" si="13"/>
        <v>3.2217348961656977</v>
      </c>
      <c r="O147" s="19">
        <f t="shared" si="14"/>
        <v>0.23131015845336461</v>
      </c>
      <c r="P147" s="19">
        <f t="shared" si="15"/>
        <v>0</v>
      </c>
      <c r="Q147" s="19">
        <f t="shared" si="16"/>
        <v>-0.86326126365476508</v>
      </c>
      <c r="R147" s="19">
        <f t="shared" si="17"/>
        <v>0</v>
      </c>
      <c r="S147" s="19">
        <f t="shared" si="18"/>
        <v>0</v>
      </c>
    </row>
    <row r="148" spans="1:19" x14ac:dyDescent="0.25">
      <c r="A148" s="26">
        <f>Wellpath!E148</f>
        <v>4350</v>
      </c>
      <c r="B148" s="22">
        <v>0</v>
      </c>
      <c r="C148" s="22">
        <v>0</v>
      </c>
      <c r="D148" s="22">
        <f>(COS(Wellpath!$L148) * COS(Wellpath!$O148) * COS(Wellpath!$O148) - COS(Wellpath!$L148) * SIN(Wellpath!$O148) * SIN(Wellpath!$O148) - TAN(Dip) * SIN(Wellpath!$L148) * COS(Wellpath!$O148)) / 2</f>
        <v>-0.48608254457618305</v>
      </c>
      <c r="E148" s="20">
        <f>Model!$W$19*((drdp!B148+drdp!K148)*'MSXY-TI3S'!$B148+(drdp!E148+drdp!N148)*'MSXY-TI3S'!$C148+(drdp!H148+drdp!Q148)*'MSXY-TI3S'!$D148)</f>
        <v>1.9517566728016168E-2</v>
      </c>
      <c r="F148" s="20">
        <f>Model!$W$19*((drdp!C148+drdp!L148)*'MSXY-TI3S'!$B148+(drdp!F148+drdp!O148)*'MSXY-TI3S'!$C148+(drdp!I148+drdp!R148)*'MSXY-TI3S'!$D148)</f>
        <v>-5.2297162429924817E-3</v>
      </c>
      <c r="G148" s="20">
        <f>Model!$W$19*((drdp!D148+drdp!M148)*'MSXY-TI3S'!$B148+(drdp!G148+drdp!P148)*'MSXY-TI3S'!$C148+(drdp!J148+drdp!S148)*'MSXY-TI3S'!$D148)</f>
        <v>0</v>
      </c>
      <c r="H148" s="18">
        <f>Model!$W$19*((drdp!B148)*'MSXY-TI3S'!$B148+(drdp!E148)*'MSXY-TI3S'!$C148+(drdp!H148)*'MSXY-TI3S'!$D148)</f>
        <v>9.7587833640080841E-3</v>
      </c>
      <c r="I148" s="18">
        <f>Model!$W$19*((drdp!C148)*'MSXY-TI3S'!$B148+(drdp!F148)*'MSXY-TI3S'!$C148+(drdp!I148)*'MSXY-TI3S'!$D148)</f>
        <v>-2.6148581214962409E-3</v>
      </c>
      <c r="J148" s="18">
        <f>Model!$W$19*((drdp!D148)*'MSXY-TI3S'!$B148+(drdp!G148)*'MSXY-TI3S'!$C148+(drdp!J148)*'MSXY-TI3S'!$D148)</f>
        <v>0</v>
      </c>
      <c r="K148" s="21">
        <f>SUM(E$3:E147)+H148</f>
        <v>1.8144367560414787</v>
      </c>
      <c r="L148" s="21">
        <f>SUM(F$3:F147)+I148</f>
        <v>-0.48617686349865985</v>
      </c>
      <c r="M148" s="21">
        <f>SUM(G$3:G147)+J148</f>
        <v>0</v>
      </c>
      <c r="N148" s="19">
        <f t="shared" si="13"/>
        <v>3.2921807416743243</v>
      </c>
      <c r="O148" s="19">
        <f t="shared" si="14"/>
        <v>0.23636794260139454</v>
      </c>
      <c r="P148" s="19">
        <f t="shared" si="15"/>
        <v>0</v>
      </c>
      <c r="Q148" s="19">
        <f t="shared" si="16"/>
        <v>-0.88213717106892919</v>
      </c>
      <c r="R148" s="19">
        <f t="shared" si="17"/>
        <v>0</v>
      </c>
      <c r="S148" s="19">
        <f t="shared" si="18"/>
        <v>0</v>
      </c>
    </row>
    <row r="149" spans="1:19" x14ac:dyDescent="0.25">
      <c r="A149" s="26">
        <f>Wellpath!E149</f>
        <v>4380</v>
      </c>
      <c r="B149" s="22">
        <v>0</v>
      </c>
      <c r="C149" s="22">
        <v>0</v>
      </c>
      <c r="D149" s="22">
        <f>(COS(Wellpath!$L149) * COS(Wellpath!$O149) * COS(Wellpath!$O149) - COS(Wellpath!$L149) * SIN(Wellpath!$O149) * SIN(Wellpath!$O149) - TAN(Dip) * SIN(Wellpath!$L149) * COS(Wellpath!$O149)) / 2</f>
        <v>-0.48608254457618305</v>
      </c>
      <c r="E149" s="20">
        <f>Model!$W$19*((drdp!B149+drdp!K149)*'MSXY-TI3S'!$B149+(drdp!E149+drdp!N149)*'MSXY-TI3S'!$C149+(drdp!H149+drdp!Q149)*'MSXY-TI3S'!$D149)</f>
        <v>1.9517566728016168E-2</v>
      </c>
      <c r="F149" s="20">
        <f>Model!$W$19*((drdp!C149+drdp!L149)*'MSXY-TI3S'!$B149+(drdp!F149+drdp!O149)*'MSXY-TI3S'!$C149+(drdp!I149+drdp!R149)*'MSXY-TI3S'!$D149)</f>
        <v>-5.2297162429924817E-3</v>
      </c>
      <c r="G149" s="20">
        <f>Model!$W$19*((drdp!D149+drdp!M149)*'MSXY-TI3S'!$B149+(drdp!G149+drdp!P149)*'MSXY-TI3S'!$C149+(drdp!J149+drdp!S149)*'MSXY-TI3S'!$D149)</f>
        <v>0</v>
      </c>
      <c r="H149" s="18">
        <f>Model!$W$19*((drdp!B149)*'MSXY-TI3S'!$B149+(drdp!E149)*'MSXY-TI3S'!$C149+(drdp!H149)*'MSXY-TI3S'!$D149)</f>
        <v>9.7587833640080841E-3</v>
      </c>
      <c r="I149" s="18">
        <f>Model!$W$19*((drdp!C149)*'MSXY-TI3S'!$B149+(drdp!F149)*'MSXY-TI3S'!$C149+(drdp!I149)*'MSXY-TI3S'!$D149)</f>
        <v>-2.6148581214962409E-3</v>
      </c>
      <c r="J149" s="18">
        <f>Model!$W$19*((drdp!D149)*'MSXY-TI3S'!$B149+(drdp!G149)*'MSXY-TI3S'!$C149+(drdp!J149)*'MSXY-TI3S'!$D149)</f>
        <v>0</v>
      </c>
      <c r="K149" s="21">
        <f>SUM(E$3:E148)+H149</f>
        <v>1.8339543227694948</v>
      </c>
      <c r="L149" s="21">
        <f>SUM(F$3:F148)+I149</f>
        <v>-0.49140657974165231</v>
      </c>
      <c r="M149" s="21">
        <f>SUM(G$3:G148)+J149</f>
        <v>0</v>
      </c>
      <c r="N149" s="19">
        <f t="shared" si="13"/>
        <v>3.3633884580049163</v>
      </c>
      <c r="O149" s="19">
        <f t="shared" si="14"/>
        <v>0.24148042661338889</v>
      </c>
      <c r="P149" s="19">
        <f t="shared" si="15"/>
        <v>0</v>
      </c>
      <c r="Q149" s="19">
        <f t="shared" si="16"/>
        <v>-0.9012172211545757</v>
      </c>
      <c r="R149" s="19">
        <f t="shared" si="17"/>
        <v>0</v>
      </c>
      <c r="S149" s="19">
        <f t="shared" si="18"/>
        <v>0</v>
      </c>
    </row>
    <row r="150" spans="1:19" x14ac:dyDescent="0.25">
      <c r="A150" s="26">
        <f>Wellpath!E150</f>
        <v>4410</v>
      </c>
      <c r="B150" s="22">
        <v>0</v>
      </c>
      <c r="C150" s="22">
        <v>0</v>
      </c>
      <c r="D150" s="22">
        <f>(COS(Wellpath!$L150) * COS(Wellpath!$O150) * COS(Wellpath!$O150) - COS(Wellpath!$L150) * SIN(Wellpath!$O150) * SIN(Wellpath!$O150) - TAN(Dip) * SIN(Wellpath!$L150) * COS(Wellpath!$O150)) / 2</f>
        <v>-0.48608254457618305</v>
      </c>
      <c r="E150" s="20">
        <f>Model!$W$19*((drdp!B150+drdp!K150)*'MSXY-TI3S'!$B150+(drdp!E150+drdp!N150)*'MSXY-TI3S'!$C150+(drdp!H150+drdp!Q150)*'MSXY-TI3S'!$D150)</f>
        <v>1.9517566728016168E-2</v>
      </c>
      <c r="F150" s="20">
        <f>Model!$W$19*((drdp!C150+drdp!L150)*'MSXY-TI3S'!$B150+(drdp!F150+drdp!O150)*'MSXY-TI3S'!$C150+(drdp!I150+drdp!R150)*'MSXY-TI3S'!$D150)</f>
        <v>-5.2297162429924817E-3</v>
      </c>
      <c r="G150" s="20">
        <f>Model!$W$19*((drdp!D150+drdp!M150)*'MSXY-TI3S'!$B150+(drdp!G150+drdp!P150)*'MSXY-TI3S'!$C150+(drdp!J150+drdp!S150)*'MSXY-TI3S'!$D150)</f>
        <v>0</v>
      </c>
      <c r="H150" s="18">
        <f>Model!$W$19*((drdp!B150)*'MSXY-TI3S'!$B150+(drdp!E150)*'MSXY-TI3S'!$C150+(drdp!H150)*'MSXY-TI3S'!$D150)</f>
        <v>9.7587833640080841E-3</v>
      </c>
      <c r="I150" s="18">
        <f>Model!$W$19*((drdp!C150)*'MSXY-TI3S'!$B150+(drdp!F150)*'MSXY-TI3S'!$C150+(drdp!I150)*'MSXY-TI3S'!$D150)</f>
        <v>-2.6148581214962409E-3</v>
      </c>
      <c r="J150" s="18">
        <f>Model!$W$19*((drdp!D150)*'MSXY-TI3S'!$B150+(drdp!G150)*'MSXY-TI3S'!$C150+(drdp!J150)*'MSXY-TI3S'!$D150)</f>
        <v>0</v>
      </c>
      <c r="K150" s="21">
        <f>SUM(E$3:E149)+H150</f>
        <v>1.8534718894975108</v>
      </c>
      <c r="L150" s="21">
        <f>SUM(F$3:F149)+I150</f>
        <v>-0.49663629598464476</v>
      </c>
      <c r="M150" s="21">
        <f>SUM(G$3:G149)+J150</f>
        <v>0</v>
      </c>
      <c r="N150" s="19">
        <f t="shared" si="13"/>
        <v>3.4353580451574732</v>
      </c>
      <c r="O150" s="19">
        <f t="shared" si="14"/>
        <v>0.24664761048934769</v>
      </c>
      <c r="P150" s="19">
        <f t="shared" si="15"/>
        <v>0</v>
      </c>
      <c r="Q150" s="19">
        <f t="shared" si="16"/>
        <v>-0.92050141391170459</v>
      </c>
      <c r="R150" s="19">
        <f t="shared" si="17"/>
        <v>0</v>
      </c>
      <c r="S150" s="19">
        <f t="shared" si="18"/>
        <v>0</v>
      </c>
    </row>
    <row r="151" spans="1:19" x14ac:dyDescent="0.25">
      <c r="A151" s="26">
        <f>Wellpath!E151</f>
        <v>4440</v>
      </c>
      <c r="B151" s="22">
        <v>0</v>
      </c>
      <c r="C151" s="22">
        <v>0</v>
      </c>
      <c r="D151" s="22">
        <f>(COS(Wellpath!$L151) * COS(Wellpath!$O151) * COS(Wellpath!$O151) - COS(Wellpath!$L151) * SIN(Wellpath!$O151) * SIN(Wellpath!$O151) - TAN(Dip) * SIN(Wellpath!$L151) * COS(Wellpath!$O151)) / 2</f>
        <v>-0.48608254457618305</v>
      </c>
      <c r="E151" s="20">
        <f>Model!$W$19*((drdp!B151+drdp!K151)*'MSXY-TI3S'!$B151+(drdp!E151+drdp!N151)*'MSXY-TI3S'!$C151+(drdp!H151+drdp!Q151)*'MSXY-TI3S'!$D151)</f>
        <v>1.9517566728016168E-2</v>
      </c>
      <c r="F151" s="20">
        <f>Model!$W$19*((drdp!C151+drdp!L151)*'MSXY-TI3S'!$B151+(drdp!F151+drdp!O151)*'MSXY-TI3S'!$C151+(drdp!I151+drdp!R151)*'MSXY-TI3S'!$D151)</f>
        <v>-5.2297162429924817E-3</v>
      </c>
      <c r="G151" s="20">
        <f>Model!$W$19*((drdp!D151+drdp!M151)*'MSXY-TI3S'!$B151+(drdp!G151+drdp!P151)*'MSXY-TI3S'!$C151+(drdp!J151+drdp!S151)*'MSXY-TI3S'!$D151)</f>
        <v>0</v>
      </c>
      <c r="H151" s="18">
        <f>Model!$W$19*((drdp!B151)*'MSXY-TI3S'!$B151+(drdp!E151)*'MSXY-TI3S'!$C151+(drdp!H151)*'MSXY-TI3S'!$D151)</f>
        <v>9.7587833640080841E-3</v>
      </c>
      <c r="I151" s="18">
        <f>Model!$W$19*((drdp!C151)*'MSXY-TI3S'!$B151+(drdp!F151)*'MSXY-TI3S'!$C151+(drdp!I151)*'MSXY-TI3S'!$D151)</f>
        <v>-2.6148581214962409E-3</v>
      </c>
      <c r="J151" s="18">
        <f>Model!$W$19*((drdp!D151)*'MSXY-TI3S'!$B151+(drdp!G151)*'MSXY-TI3S'!$C151+(drdp!J151)*'MSXY-TI3S'!$D151)</f>
        <v>0</v>
      </c>
      <c r="K151" s="21">
        <f>SUM(E$3:E150)+H151</f>
        <v>1.8729894562255269</v>
      </c>
      <c r="L151" s="21">
        <f>SUM(F$3:F150)+I151</f>
        <v>-0.50186601222763716</v>
      </c>
      <c r="M151" s="21">
        <f>SUM(G$3:G150)+J151</f>
        <v>0</v>
      </c>
      <c r="N151" s="19">
        <f t="shared" si="13"/>
        <v>3.5080895031319952</v>
      </c>
      <c r="O151" s="19">
        <f t="shared" si="14"/>
        <v>0.25186949422927085</v>
      </c>
      <c r="P151" s="19">
        <f t="shared" si="15"/>
        <v>0</v>
      </c>
      <c r="Q151" s="19">
        <f t="shared" si="16"/>
        <v>-0.93998974934031576</v>
      </c>
      <c r="R151" s="19">
        <f t="shared" si="17"/>
        <v>0</v>
      </c>
      <c r="S151" s="19">
        <f t="shared" si="18"/>
        <v>0</v>
      </c>
    </row>
    <row r="152" spans="1:19" x14ac:dyDescent="0.25">
      <c r="A152" s="26">
        <f>Wellpath!E152</f>
        <v>4470</v>
      </c>
      <c r="B152" s="22">
        <v>0</v>
      </c>
      <c r="C152" s="22">
        <v>0</v>
      </c>
      <c r="D152" s="22">
        <f>(COS(Wellpath!$L152) * COS(Wellpath!$O152) * COS(Wellpath!$O152) - COS(Wellpath!$L152) * SIN(Wellpath!$O152) * SIN(Wellpath!$O152) - TAN(Dip) * SIN(Wellpath!$L152) * COS(Wellpath!$O152)) / 2</f>
        <v>-0.48608254457618305</v>
      </c>
      <c r="E152" s="20">
        <f>Model!$W$19*((drdp!B152+drdp!K152)*'MSXY-TI3S'!$B152+(drdp!E152+drdp!N152)*'MSXY-TI3S'!$C152+(drdp!H152+drdp!Q152)*'MSXY-TI3S'!$D152)</f>
        <v>1.9517566728016168E-2</v>
      </c>
      <c r="F152" s="20">
        <f>Model!$W$19*((drdp!C152+drdp!L152)*'MSXY-TI3S'!$B152+(drdp!F152+drdp!O152)*'MSXY-TI3S'!$C152+(drdp!I152+drdp!R152)*'MSXY-TI3S'!$D152)</f>
        <v>-5.2297162429924817E-3</v>
      </c>
      <c r="G152" s="20">
        <f>Model!$W$19*((drdp!D152+drdp!M152)*'MSXY-TI3S'!$B152+(drdp!G152+drdp!P152)*'MSXY-TI3S'!$C152+(drdp!J152+drdp!S152)*'MSXY-TI3S'!$D152)</f>
        <v>0</v>
      </c>
      <c r="H152" s="18">
        <f>Model!$W$19*((drdp!B152)*'MSXY-TI3S'!$B152+(drdp!E152)*'MSXY-TI3S'!$C152+(drdp!H152)*'MSXY-TI3S'!$D152)</f>
        <v>9.7587833640080841E-3</v>
      </c>
      <c r="I152" s="18">
        <f>Model!$W$19*((drdp!C152)*'MSXY-TI3S'!$B152+(drdp!F152)*'MSXY-TI3S'!$C152+(drdp!I152)*'MSXY-TI3S'!$D152)</f>
        <v>-2.6148581214962409E-3</v>
      </c>
      <c r="J152" s="18">
        <f>Model!$W$19*((drdp!D152)*'MSXY-TI3S'!$B152+(drdp!G152)*'MSXY-TI3S'!$C152+(drdp!J152)*'MSXY-TI3S'!$D152)</f>
        <v>0</v>
      </c>
      <c r="K152" s="21">
        <f>SUM(E$3:E151)+H152</f>
        <v>1.892507022953543</v>
      </c>
      <c r="L152" s="21">
        <f>SUM(F$3:F151)+I152</f>
        <v>-0.50709572847062967</v>
      </c>
      <c r="M152" s="21">
        <f>SUM(G$3:G151)+J152</f>
        <v>0</v>
      </c>
      <c r="N152" s="19">
        <f t="shared" si="13"/>
        <v>3.5815828319284821</v>
      </c>
      <c r="O152" s="19">
        <f t="shared" si="14"/>
        <v>0.25714607783315857</v>
      </c>
      <c r="P152" s="19">
        <f t="shared" si="15"/>
        <v>0</v>
      </c>
      <c r="Q152" s="19">
        <f t="shared" si="16"/>
        <v>-0.95968222744040954</v>
      </c>
      <c r="R152" s="19">
        <f t="shared" si="17"/>
        <v>0</v>
      </c>
      <c r="S152" s="19">
        <f t="shared" si="18"/>
        <v>0</v>
      </c>
    </row>
    <row r="153" spans="1:19" x14ac:dyDescent="0.25">
      <c r="A153" s="26">
        <f>Wellpath!E153</f>
        <v>4500</v>
      </c>
      <c r="B153" s="22">
        <v>0</v>
      </c>
      <c r="C153" s="22">
        <v>0</v>
      </c>
      <c r="D153" s="22">
        <f>(COS(Wellpath!$L153) * COS(Wellpath!$O153) * COS(Wellpath!$O153) - COS(Wellpath!$L153) * SIN(Wellpath!$O153) * SIN(Wellpath!$O153) - TAN(Dip) * SIN(Wellpath!$L153) * COS(Wellpath!$O153)) / 2</f>
        <v>-0.48608254457618305</v>
      </c>
      <c r="E153" s="20">
        <f>Model!$W$19*((drdp!B153+drdp!K153)*'MSXY-TI3S'!$B153+(drdp!E153+drdp!N153)*'MSXY-TI3S'!$C153+(drdp!H153+drdp!Q153)*'MSXY-TI3S'!$D153)</f>
        <v>1.9517566728016168E-2</v>
      </c>
      <c r="F153" s="20">
        <f>Model!$W$19*((drdp!C153+drdp!L153)*'MSXY-TI3S'!$B153+(drdp!F153+drdp!O153)*'MSXY-TI3S'!$C153+(drdp!I153+drdp!R153)*'MSXY-TI3S'!$D153)</f>
        <v>-5.2297162429924817E-3</v>
      </c>
      <c r="G153" s="20">
        <f>Model!$W$19*((drdp!D153+drdp!M153)*'MSXY-TI3S'!$B153+(drdp!G153+drdp!P153)*'MSXY-TI3S'!$C153+(drdp!J153+drdp!S153)*'MSXY-TI3S'!$D153)</f>
        <v>0</v>
      </c>
      <c r="H153" s="18">
        <f>Model!$W$19*((drdp!B153)*'MSXY-TI3S'!$B153+(drdp!E153)*'MSXY-TI3S'!$C153+(drdp!H153)*'MSXY-TI3S'!$D153)</f>
        <v>9.7587833640080841E-3</v>
      </c>
      <c r="I153" s="18">
        <f>Model!$W$19*((drdp!C153)*'MSXY-TI3S'!$B153+(drdp!F153)*'MSXY-TI3S'!$C153+(drdp!I153)*'MSXY-TI3S'!$D153)</f>
        <v>-2.6148581214962409E-3</v>
      </c>
      <c r="J153" s="18">
        <f>Model!$W$19*((drdp!D153)*'MSXY-TI3S'!$B153+(drdp!G153)*'MSXY-TI3S'!$C153+(drdp!J153)*'MSXY-TI3S'!$D153)</f>
        <v>0</v>
      </c>
      <c r="K153" s="21">
        <f>SUM(E$3:E152)+H153</f>
        <v>1.9120245896815591</v>
      </c>
      <c r="L153" s="21">
        <f>SUM(F$3:F152)+I153</f>
        <v>-0.51232544471362218</v>
      </c>
      <c r="M153" s="21">
        <f>SUM(G$3:G152)+J153</f>
        <v>0</v>
      </c>
      <c r="N153" s="19">
        <f t="shared" si="13"/>
        <v>3.6558380315469345</v>
      </c>
      <c r="O153" s="19">
        <f t="shared" si="14"/>
        <v>0.26247736130101074</v>
      </c>
      <c r="P153" s="19">
        <f t="shared" si="15"/>
        <v>0</v>
      </c>
      <c r="Q153" s="19">
        <f t="shared" si="16"/>
        <v>-0.97957884821198571</v>
      </c>
      <c r="R153" s="19">
        <f t="shared" si="17"/>
        <v>0</v>
      </c>
      <c r="S153" s="19">
        <f t="shared" si="18"/>
        <v>0</v>
      </c>
    </row>
    <row r="154" spans="1:19" x14ac:dyDescent="0.25">
      <c r="A154" s="26">
        <f>Wellpath!E154</f>
        <v>4530</v>
      </c>
      <c r="B154" s="22">
        <v>0</v>
      </c>
      <c r="C154" s="22">
        <v>0</v>
      </c>
      <c r="D154" s="22">
        <f>(COS(Wellpath!$L154) * COS(Wellpath!$O154) * COS(Wellpath!$O154) - COS(Wellpath!$L154) * SIN(Wellpath!$O154) * SIN(Wellpath!$O154) - TAN(Dip) * SIN(Wellpath!$L154) * COS(Wellpath!$O154)) / 2</f>
        <v>-0.48608254457618305</v>
      </c>
      <c r="E154" s="20">
        <f>Model!$W$19*((drdp!B154+drdp!K154)*'MSXY-TI3S'!$B154+(drdp!E154+drdp!N154)*'MSXY-TI3S'!$C154+(drdp!H154+drdp!Q154)*'MSXY-TI3S'!$D154)</f>
        <v>1.9517566728016168E-2</v>
      </c>
      <c r="F154" s="20">
        <f>Model!$W$19*((drdp!C154+drdp!L154)*'MSXY-TI3S'!$B154+(drdp!F154+drdp!O154)*'MSXY-TI3S'!$C154+(drdp!I154+drdp!R154)*'MSXY-TI3S'!$D154)</f>
        <v>-5.2297162429924817E-3</v>
      </c>
      <c r="G154" s="20">
        <f>Model!$W$19*((drdp!D154+drdp!M154)*'MSXY-TI3S'!$B154+(drdp!G154+drdp!P154)*'MSXY-TI3S'!$C154+(drdp!J154+drdp!S154)*'MSXY-TI3S'!$D154)</f>
        <v>0</v>
      </c>
      <c r="H154" s="18">
        <f>Model!$W$19*((drdp!B154)*'MSXY-TI3S'!$B154+(drdp!E154)*'MSXY-TI3S'!$C154+(drdp!H154)*'MSXY-TI3S'!$D154)</f>
        <v>9.7587833640080841E-3</v>
      </c>
      <c r="I154" s="18">
        <f>Model!$W$19*((drdp!C154)*'MSXY-TI3S'!$B154+(drdp!F154)*'MSXY-TI3S'!$C154+(drdp!I154)*'MSXY-TI3S'!$D154)</f>
        <v>-2.6148581214962409E-3</v>
      </c>
      <c r="J154" s="18">
        <f>Model!$W$19*((drdp!D154)*'MSXY-TI3S'!$B154+(drdp!G154)*'MSXY-TI3S'!$C154+(drdp!J154)*'MSXY-TI3S'!$D154)</f>
        <v>0</v>
      </c>
      <c r="K154" s="21">
        <f>SUM(E$3:E153)+H154</f>
        <v>1.9315421564095752</v>
      </c>
      <c r="L154" s="21">
        <f>SUM(F$3:F153)+I154</f>
        <v>-0.51755516095661469</v>
      </c>
      <c r="M154" s="21">
        <f>SUM(G$3:G153)+J154</f>
        <v>0</v>
      </c>
      <c r="N154" s="19">
        <f t="shared" si="13"/>
        <v>3.7308551019873519</v>
      </c>
      <c r="O154" s="19">
        <f t="shared" si="14"/>
        <v>0.26786334463282735</v>
      </c>
      <c r="P154" s="19">
        <f t="shared" si="15"/>
        <v>0</v>
      </c>
      <c r="Q154" s="19">
        <f t="shared" si="16"/>
        <v>-0.99967961165504426</v>
      </c>
      <c r="R154" s="19">
        <f t="shared" si="17"/>
        <v>0</v>
      </c>
      <c r="S154" s="19">
        <f t="shared" si="18"/>
        <v>0</v>
      </c>
    </row>
    <row r="155" spans="1:19" x14ac:dyDescent="0.25">
      <c r="A155" s="26">
        <f>Wellpath!E155</f>
        <v>4560</v>
      </c>
      <c r="B155" s="22">
        <v>0</v>
      </c>
      <c r="C155" s="22">
        <v>0</v>
      </c>
      <c r="D155" s="22">
        <f>(COS(Wellpath!$L155) * COS(Wellpath!$O155) * COS(Wellpath!$O155) - COS(Wellpath!$L155) * SIN(Wellpath!$O155) * SIN(Wellpath!$O155) - TAN(Dip) * SIN(Wellpath!$L155) * COS(Wellpath!$O155)) / 2</f>
        <v>-0.48608254457618305</v>
      </c>
      <c r="E155" s="20">
        <f>Model!$W$19*((drdp!B155+drdp!K155)*'MSXY-TI3S'!$B155+(drdp!E155+drdp!N155)*'MSXY-TI3S'!$C155+(drdp!H155+drdp!Q155)*'MSXY-TI3S'!$D155)</f>
        <v>1.9517566728016168E-2</v>
      </c>
      <c r="F155" s="20">
        <f>Model!$W$19*((drdp!C155+drdp!L155)*'MSXY-TI3S'!$B155+(drdp!F155+drdp!O155)*'MSXY-TI3S'!$C155+(drdp!I155+drdp!R155)*'MSXY-TI3S'!$D155)</f>
        <v>-5.2297162429924817E-3</v>
      </c>
      <c r="G155" s="20">
        <f>Model!$W$19*((drdp!D155+drdp!M155)*'MSXY-TI3S'!$B155+(drdp!G155+drdp!P155)*'MSXY-TI3S'!$C155+(drdp!J155+drdp!S155)*'MSXY-TI3S'!$D155)</f>
        <v>0</v>
      </c>
      <c r="H155" s="18">
        <f>Model!$W$19*((drdp!B155)*'MSXY-TI3S'!$B155+(drdp!E155)*'MSXY-TI3S'!$C155+(drdp!H155)*'MSXY-TI3S'!$D155)</f>
        <v>9.7587833640080841E-3</v>
      </c>
      <c r="I155" s="18">
        <f>Model!$W$19*((drdp!C155)*'MSXY-TI3S'!$B155+(drdp!F155)*'MSXY-TI3S'!$C155+(drdp!I155)*'MSXY-TI3S'!$D155)</f>
        <v>-2.6148581214962409E-3</v>
      </c>
      <c r="J155" s="18">
        <f>Model!$W$19*((drdp!D155)*'MSXY-TI3S'!$B155+(drdp!G155)*'MSXY-TI3S'!$C155+(drdp!J155)*'MSXY-TI3S'!$D155)</f>
        <v>0</v>
      </c>
      <c r="K155" s="21">
        <f>SUM(E$3:E154)+H155</f>
        <v>1.9510597231375912</v>
      </c>
      <c r="L155" s="21">
        <f>SUM(F$3:F154)+I155</f>
        <v>-0.5227848771996072</v>
      </c>
      <c r="M155" s="21">
        <f>SUM(G$3:G154)+J155</f>
        <v>0</v>
      </c>
      <c r="N155" s="19">
        <f t="shared" si="13"/>
        <v>3.8066340432497343</v>
      </c>
      <c r="O155" s="19">
        <f t="shared" si="14"/>
        <v>0.27330402782860835</v>
      </c>
      <c r="P155" s="19">
        <f t="shared" si="15"/>
        <v>0</v>
      </c>
      <c r="Q155" s="19">
        <f t="shared" si="16"/>
        <v>-1.0199845177695852</v>
      </c>
      <c r="R155" s="19">
        <f t="shared" si="17"/>
        <v>0</v>
      </c>
      <c r="S155" s="19">
        <f t="shared" si="18"/>
        <v>0</v>
      </c>
    </row>
    <row r="156" spans="1:19" x14ac:dyDescent="0.25">
      <c r="A156" s="26">
        <f>Wellpath!E156</f>
        <v>4590</v>
      </c>
      <c r="B156" s="22">
        <v>0</v>
      </c>
      <c r="C156" s="22">
        <v>0</v>
      </c>
      <c r="D156" s="22">
        <f>(COS(Wellpath!$L156) * COS(Wellpath!$O156) * COS(Wellpath!$O156) - COS(Wellpath!$L156) * SIN(Wellpath!$O156) * SIN(Wellpath!$O156) - TAN(Dip) * SIN(Wellpath!$L156) * COS(Wellpath!$O156)) / 2</f>
        <v>-0.48608254457618305</v>
      </c>
      <c r="E156" s="20">
        <f>Model!$W$19*((drdp!B156+drdp!K156)*'MSXY-TI3S'!$B156+(drdp!E156+drdp!N156)*'MSXY-TI3S'!$C156+(drdp!H156+drdp!Q156)*'MSXY-TI3S'!$D156)</f>
        <v>1.9517566728016168E-2</v>
      </c>
      <c r="F156" s="20">
        <f>Model!$W$19*((drdp!C156+drdp!L156)*'MSXY-TI3S'!$B156+(drdp!F156+drdp!O156)*'MSXY-TI3S'!$C156+(drdp!I156+drdp!R156)*'MSXY-TI3S'!$D156)</f>
        <v>-5.2297162429924817E-3</v>
      </c>
      <c r="G156" s="20">
        <f>Model!$W$19*((drdp!D156+drdp!M156)*'MSXY-TI3S'!$B156+(drdp!G156+drdp!P156)*'MSXY-TI3S'!$C156+(drdp!J156+drdp!S156)*'MSXY-TI3S'!$D156)</f>
        <v>0</v>
      </c>
      <c r="H156" s="18">
        <f>Model!$W$19*((drdp!B156)*'MSXY-TI3S'!$B156+(drdp!E156)*'MSXY-TI3S'!$C156+(drdp!H156)*'MSXY-TI3S'!$D156)</f>
        <v>9.7587833640080841E-3</v>
      </c>
      <c r="I156" s="18">
        <f>Model!$W$19*((drdp!C156)*'MSXY-TI3S'!$B156+(drdp!F156)*'MSXY-TI3S'!$C156+(drdp!I156)*'MSXY-TI3S'!$D156)</f>
        <v>-2.6148581214962409E-3</v>
      </c>
      <c r="J156" s="18">
        <f>Model!$W$19*((drdp!D156)*'MSXY-TI3S'!$B156+(drdp!G156)*'MSXY-TI3S'!$C156+(drdp!J156)*'MSXY-TI3S'!$D156)</f>
        <v>0</v>
      </c>
      <c r="K156" s="21">
        <f>SUM(E$3:E155)+H156</f>
        <v>1.9705772898656073</v>
      </c>
      <c r="L156" s="21">
        <f>SUM(F$3:F155)+I156</f>
        <v>-0.52801459344259971</v>
      </c>
      <c r="M156" s="21">
        <f>SUM(G$3:G155)+J156</f>
        <v>0</v>
      </c>
      <c r="N156" s="19">
        <f t="shared" si="13"/>
        <v>3.8831748553340817</v>
      </c>
      <c r="O156" s="19">
        <f t="shared" si="14"/>
        <v>0.27879941088835386</v>
      </c>
      <c r="P156" s="19">
        <f t="shared" si="15"/>
        <v>0</v>
      </c>
      <c r="Q156" s="19">
        <f t="shared" si="16"/>
        <v>-1.0404935665556085</v>
      </c>
      <c r="R156" s="19">
        <f t="shared" si="17"/>
        <v>0</v>
      </c>
      <c r="S156" s="19">
        <f t="shared" si="18"/>
        <v>0</v>
      </c>
    </row>
    <row r="157" spans="1:19" x14ac:dyDescent="0.25">
      <c r="A157" s="26">
        <f>Wellpath!E157</f>
        <v>4620</v>
      </c>
      <c r="B157" s="22">
        <v>0</v>
      </c>
      <c r="C157" s="22">
        <v>0</v>
      </c>
      <c r="D157" s="22">
        <f>(COS(Wellpath!$L157) * COS(Wellpath!$O157) * COS(Wellpath!$O157) - COS(Wellpath!$L157) * SIN(Wellpath!$O157) * SIN(Wellpath!$O157) - TAN(Dip) * SIN(Wellpath!$L157) * COS(Wellpath!$O157)) / 2</f>
        <v>-0.48608254457618305</v>
      </c>
      <c r="E157" s="20">
        <f>Model!$W$19*((drdp!B157+drdp!K157)*'MSXY-TI3S'!$B157+(drdp!E157+drdp!N157)*'MSXY-TI3S'!$C157+(drdp!H157+drdp!Q157)*'MSXY-TI3S'!$D157)</f>
        <v>1.9517566728016168E-2</v>
      </c>
      <c r="F157" s="20">
        <f>Model!$W$19*((drdp!C157+drdp!L157)*'MSXY-TI3S'!$B157+(drdp!F157+drdp!O157)*'MSXY-TI3S'!$C157+(drdp!I157+drdp!R157)*'MSXY-TI3S'!$D157)</f>
        <v>-5.2297162429924817E-3</v>
      </c>
      <c r="G157" s="20">
        <f>Model!$W$19*((drdp!D157+drdp!M157)*'MSXY-TI3S'!$B157+(drdp!G157+drdp!P157)*'MSXY-TI3S'!$C157+(drdp!J157+drdp!S157)*'MSXY-TI3S'!$D157)</f>
        <v>0</v>
      </c>
      <c r="H157" s="18">
        <f>Model!$W$19*((drdp!B157)*'MSXY-TI3S'!$B157+(drdp!E157)*'MSXY-TI3S'!$C157+(drdp!H157)*'MSXY-TI3S'!$D157)</f>
        <v>9.7587833640080841E-3</v>
      </c>
      <c r="I157" s="18">
        <f>Model!$W$19*((drdp!C157)*'MSXY-TI3S'!$B157+(drdp!F157)*'MSXY-TI3S'!$C157+(drdp!I157)*'MSXY-TI3S'!$D157)</f>
        <v>-2.6148581214962409E-3</v>
      </c>
      <c r="J157" s="18">
        <f>Model!$W$19*((drdp!D157)*'MSXY-TI3S'!$B157+(drdp!G157)*'MSXY-TI3S'!$C157+(drdp!J157)*'MSXY-TI3S'!$D157)</f>
        <v>0</v>
      </c>
      <c r="K157" s="21">
        <f>SUM(E$3:E156)+H157</f>
        <v>1.9900948565936234</v>
      </c>
      <c r="L157" s="21">
        <f>SUM(F$3:F156)+I157</f>
        <v>-0.53324430968559222</v>
      </c>
      <c r="M157" s="21">
        <f>SUM(G$3:G156)+J157</f>
        <v>0</v>
      </c>
      <c r="N157" s="19">
        <f t="shared" si="13"/>
        <v>3.9604775382403945</v>
      </c>
      <c r="O157" s="19">
        <f t="shared" si="14"/>
        <v>0.28434949381206376</v>
      </c>
      <c r="P157" s="19">
        <f t="shared" si="15"/>
        <v>0</v>
      </c>
      <c r="Q157" s="19">
        <f t="shared" si="16"/>
        <v>-1.0612067580131144</v>
      </c>
      <c r="R157" s="19">
        <f t="shared" si="17"/>
        <v>0</v>
      </c>
      <c r="S157" s="19">
        <f t="shared" si="18"/>
        <v>0</v>
      </c>
    </row>
    <row r="158" spans="1:19" x14ac:dyDescent="0.25">
      <c r="A158" s="26">
        <f>Wellpath!E158</f>
        <v>4650</v>
      </c>
      <c r="B158" s="22">
        <v>0</v>
      </c>
      <c r="C158" s="22">
        <v>0</v>
      </c>
      <c r="D158" s="22">
        <f>(COS(Wellpath!$L158) * COS(Wellpath!$O158) * COS(Wellpath!$O158) - COS(Wellpath!$L158) * SIN(Wellpath!$O158) * SIN(Wellpath!$O158) - TAN(Dip) * SIN(Wellpath!$L158) * COS(Wellpath!$O158)) / 2</f>
        <v>-0.48608254457618305</v>
      </c>
      <c r="E158" s="20">
        <f>Model!$W$19*((drdp!B158+drdp!K158)*'MSXY-TI3S'!$B158+(drdp!E158+drdp!N158)*'MSXY-TI3S'!$C158+(drdp!H158+drdp!Q158)*'MSXY-TI3S'!$D158)</f>
        <v>1.9517566728016168E-2</v>
      </c>
      <c r="F158" s="20">
        <f>Model!$W$19*((drdp!C158+drdp!L158)*'MSXY-TI3S'!$B158+(drdp!F158+drdp!O158)*'MSXY-TI3S'!$C158+(drdp!I158+drdp!R158)*'MSXY-TI3S'!$D158)</f>
        <v>-5.2297162429924817E-3</v>
      </c>
      <c r="G158" s="20">
        <f>Model!$W$19*((drdp!D158+drdp!M158)*'MSXY-TI3S'!$B158+(drdp!G158+drdp!P158)*'MSXY-TI3S'!$C158+(drdp!J158+drdp!S158)*'MSXY-TI3S'!$D158)</f>
        <v>0</v>
      </c>
      <c r="H158" s="18">
        <f>Model!$W$19*((drdp!B158)*'MSXY-TI3S'!$B158+(drdp!E158)*'MSXY-TI3S'!$C158+(drdp!H158)*'MSXY-TI3S'!$D158)</f>
        <v>9.7587833640080841E-3</v>
      </c>
      <c r="I158" s="18">
        <f>Model!$W$19*((drdp!C158)*'MSXY-TI3S'!$B158+(drdp!F158)*'MSXY-TI3S'!$C158+(drdp!I158)*'MSXY-TI3S'!$D158)</f>
        <v>-2.6148581214962409E-3</v>
      </c>
      <c r="J158" s="18">
        <f>Model!$W$19*((drdp!D158)*'MSXY-TI3S'!$B158+(drdp!G158)*'MSXY-TI3S'!$C158+(drdp!J158)*'MSXY-TI3S'!$D158)</f>
        <v>0</v>
      </c>
      <c r="K158" s="21">
        <f>SUM(E$3:E157)+H158</f>
        <v>2.0096124233216397</v>
      </c>
      <c r="L158" s="21">
        <f>SUM(F$3:F157)+I158</f>
        <v>-0.53847402592858473</v>
      </c>
      <c r="M158" s="21">
        <f>SUM(G$3:G157)+J158</f>
        <v>0</v>
      </c>
      <c r="N158" s="19">
        <f t="shared" si="13"/>
        <v>4.0385420919686732</v>
      </c>
      <c r="O158" s="19">
        <f t="shared" si="14"/>
        <v>0.28995427659973816</v>
      </c>
      <c r="P158" s="19">
        <f t="shared" si="15"/>
        <v>0</v>
      </c>
      <c r="Q158" s="19">
        <f t="shared" si="16"/>
        <v>-1.0821240921421027</v>
      </c>
      <c r="R158" s="19">
        <f t="shared" si="17"/>
        <v>0</v>
      </c>
      <c r="S158" s="19">
        <f t="shared" si="18"/>
        <v>0</v>
      </c>
    </row>
    <row r="159" spans="1:19" x14ac:dyDescent="0.25">
      <c r="A159" s="26">
        <f>Wellpath!E159</f>
        <v>4680</v>
      </c>
      <c r="B159" s="22">
        <v>0</v>
      </c>
      <c r="C159" s="22">
        <v>0</v>
      </c>
      <c r="D159" s="22">
        <f>(COS(Wellpath!$L159) * COS(Wellpath!$O159) * COS(Wellpath!$O159) - COS(Wellpath!$L159) * SIN(Wellpath!$O159) * SIN(Wellpath!$O159) - TAN(Dip) * SIN(Wellpath!$L159) * COS(Wellpath!$O159)) / 2</f>
        <v>-0.48608254457618305</v>
      </c>
      <c r="E159" s="20">
        <f>Model!$W$19*((drdp!B159+drdp!K159)*'MSXY-TI3S'!$B159+(drdp!E159+drdp!N159)*'MSXY-TI3S'!$C159+(drdp!H159+drdp!Q159)*'MSXY-TI3S'!$D159)</f>
        <v>1.9517566728016168E-2</v>
      </c>
      <c r="F159" s="20">
        <f>Model!$W$19*((drdp!C159+drdp!L159)*'MSXY-TI3S'!$B159+(drdp!F159+drdp!O159)*'MSXY-TI3S'!$C159+(drdp!I159+drdp!R159)*'MSXY-TI3S'!$D159)</f>
        <v>-5.2297162429924817E-3</v>
      </c>
      <c r="G159" s="20">
        <f>Model!$W$19*((drdp!D159+drdp!M159)*'MSXY-TI3S'!$B159+(drdp!G159+drdp!P159)*'MSXY-TI3S'!$C159+(drdp!J159+drdp!S159)*'MSXY-TI3S'!$D159)</f>
        <v>0</v>
      </c>
      <c r="H159" s="18">
        <f>Model!$W$19*((drdp!B159)*'MSXY-TI3S'!$B159+(drdp!E159)*'MSXY-TI3S'!$C159+(drdp!H159)*'MSXY-TI3S'!$D159)</f>
        <v>9.7587833640080841E-3</v>
      </c>
      <c r="I159" s="18">
        <f>Model!$W$19*((drdp!C159)*'MSXY-TI3S'!$B159+(drdp!F159)*'MSXY-TI3S'!$C159+(drdp!I159)*'MSXY-TI3S'!$D159)</f>
        <v>-2.6148581214962409E-3</v>
      </c>
      <c r="J159" s="18">
        <f>Model!$W$19*((drdp!D159)*'MSXY-TI3S'!$B159+(drdp!G159)*'MSXY-TI3S'!$C159+(drdp!J159)*'MSXY-TI3S'!$D159)</f>
        <v>0</v>
      </c>
      <c r="K159" s="21">
        <f>SUM(E$3:E158)+H159</f>
        <v>2.0291299900496558</v>
      </c>
      <c r="L159" s="21">
        <f>SUM(F$3:F158)+I159</f>
        <v>-0.54370374217157724</v>
      </c>
      <c r="M159" s="21">
        <f>SUM(G$3:G158)+J159</f>
        <v>0</v>
      </c>
      <c r="N159" s="19">
        <f t="shared" si="13"/>
        <v>4.1173685165189164</v>
      </c>
      <c r="O159" s="19">
        <f t="shared" si="14"/>
        <v>0.29561375925137695</v>
      </c>
      <c r="P159" s="19">
        <f t="shared" si="15"/>
        <v>0</v>
      </c>
      <c r="Q159" s="19">
        <f t="shared" si="16"/>
        <v>-1.1032455689425731</v>
      </c>
      <c r="R159" s="19">
        <f t="shared" si="17"/>
        <v>0</v>
      </c>
      <c r="S159" s="19">
        <f t="shared" si="18"/>
        <v>0</v>
      </c>
    </row>
    <row r="160" spans="1:19" x14ac:dyDescent="0.25">
      <c r="A160" s="26">
        <f>Wellpath!E160</f>
        <v>4710</v>
      </c>
      <c r="B160" s="22">
        <v>0</v>
      </c>
      <c r="C160" s="22">
        <v>0</v>
      </c>
      <c r="D160" s="22">
        <f>(COS(Wellpath!$L160) * COS(Wellpath!$O160) * COS(Wellpath!$O160) - COS(Wellpath!$L160) * SIN(Wellpath!$O160) * SIN(Wellpath!$O160) - TAN(Dip) * SIN(Wellpath!$L160) * COS(Wellpath!$O160)) / 2</f>
        <v>-0.48608254457618305</v>
      </c>
      <c r="E160" s="20">
        <f>Model!$W$19*((drdp!B160+drdp!K160)*'MSXY-TI3S'!$B160+(drdp!E160+drdp!N160)*'MSXY-TI3S'!$C160+(drdp!H160+drdp!Q160)*'MSXY-TI3S'!$D160)</f>
        <v>1.9517566728016168E-2</v>
      </c>
      <c r="F160" s="20">
        <f>Model!$W$19*((drdp!C160+drdp!L160)*'MSXY-TI3S'!$B160+(drdp!F160+drdp!O160)*'MSXY-TI3S'!$C160+(drdp!I160+drdp!R160)*'MSXY-TI3S'!$D160)</f>
        <v>-5.2297162429924817E-3</v>
      </c>
      <c r="G160" s="20">
        <f>Model!$W$19*((drdp!D160+drdp!M160)*'MSXY-TI3S'!$B160+(drdp!G160+drdp!P160)*'MSXY-TI3S'!$C160+(drdp!J160+drdp!S160)*'MSXY-TI3S'!$D160)</f>
        <v>0</v>
      </c>
      <c r="H160" s="18">
        <f>Model!$W$19*((drdp!B160)*'MSXY-TI3S'!$B160+(drdp!E160)*'MSXY-TI3S'!$C160+(drdp!H160)*'MSXY-TI3S'!$D160)</f>
        <v>9.7587833640080841E-3</v>
      </c>
      <c r="I160" s="18">
        <f>Model!$W$19*((drdp!C160)*'MSXY-TI3S'!$B160+(drdp!F160)*'MSXY-TI3S'!$C160+(drdp!I160)*'MSXY-TI3S'!$D160)</f>
        <v>-2.6148581214962409E-3</v>
      </c>
      <c r="J160" s="18">
        <f>Model!$W$19*((drdp!D160)*'MSXY-TI3S'!$B160+(drdp!G160)*'MSXY-TI3S'!$C160+(drdp!J160)*'MSXY-TI3S'!$D160)</f>
        <v>0</v>
      </c>
      <c r="K160" s="21">
        <f>SUM(E$3:E159)+H160</f>
        <v>2.0486475567776719</v>
      </c>
      <c r="L160" s="21">
        <f>SUM(F$3:F159)+I160</f>
        <v>-0.54893345841456975</v>
      </c>
      <c r="M160" s="21">
        <f>SUM(G$3:G159)+J160</f>
        <v>0</v>
      </c>
      <c r="N160" s="19">
        <f t="shared" si="13"/>
        <v>4.1969568118911242</v>
      </c>
      <c r="O160" s="19">
        <f t="shared" si="14"/>
        <v>0.30132794176698019</v>
      </c>
      <c r="P160" s="19">
        <f t="shared" si="15"/>
        <v>0</v>
      </c>
      <c r="Q160" s="19">
        <f t="shared" si="16"/>
        <v>-1.124571188414526</v>
      </c>
      <c r="R160" s="19">
        <f t="shared" si="17"/>
        <v>0</v>
      </c>
      <c r="S160" s="19">
        <f t="shared" si="18"/>
        <v>0</v>
      </c>
    </row>
    <row r="161" spans="1:19" x14ac:dyDescent="0.25">
      <c r="A161" s="26">
        <f>Wellpath!E161</f>
        <v>4740</v>
      </c>
      <c r="B161" s="22">
        <v>0</v>
      </c>
      <c r="C161" s="22">
        <v>0</v>
      </c>
      <c r="D161" s="22">
        <f>(COS(Wellpath!$L161) * COS(Wellpath!$O161) * COS(Wellpath!$O161) - COS(Wellpath!$L161) * SIN(Wellpath!$O161) * SIN(Wellpath!$O161) - TAN(Dip) * SIN(Wellpath!$L161) * COS(Wellpath!$O161)) / 2</f>
        <v>-0.48608254457618305</v>
      </c>
      <c r="E161" s="20">
        <f>Model!$W$19*((drdp!B161+drdp!K161)*'MSXY-TI3S'!$B161+(drdp!E161+drdp!N161)*'MSXY-TI3S'!$C161+(drdp!H161+drdp!Q161)*'MSXY-TI3S'!$D161)</f>
        <v>1.9517566728016168E-2</v>
      </c>
      <c r="F161" s="20">
        <f>Model!$W$19*((drdp!C161+drdp!L161)*'MSXY-TI3S'!$B161+(drdp!F161+drdp!O161)*'MSXY-TI3S'!$C161+(drdp!I161+drdp!R161)*'MSXY-TI3S'!$D161)</f>
        <v>-5.2297162429924817E-3</v>
      </c>
      <c r="G161" s="20">
        <f>Model!$W$19*((drdp!D161+drdp!M161)*'MSXY-TI3S'!$B161+(drdp!G161+drdp!P161)*'MSXY-TI3S'!$C161+(drdp!J161+drdp!S161)*'MSXY-TI3S'!$D161)</f>
        <v>0</v>
      </c>
      <c r="H161" s="18">
        <f>Model!$W$19*((drdp!B161)*'MSXY-TI3S'!$B161+(drdp!E161)*'MSXY-TI3S'!$C161+(drdp!H161)*'MSXY-TI3S'!$D161)</f>
        <v>9.7587833640080841E-3</v>
      </c>
      <c r="I161" s="18">
        <f>Model!$W$19*((drdp!C161)*'MSXY-TI3S'!$B161+(drdp!F161)*'MSXY-TI3S'!$C161+(drdp!I161)*'MSXY-TI3S'!$D161)</f>
        <v>-2.6148581214962409E-3</v>
      </c>
      <c r="J161" s="18">
        <f>Model!$W$19*((drdp!D161)*'MSXY-TI3S'!$B161+(drdp!G161)*'MSXY-TI3S'!$C161+(drdp!J161)*'MSXY-TI3S'!$D161)</f>
        <v>0</v>
      </c>
      <c r="K161" s="21">
        <f>SUM(E$3:E160)+H161</f>
        <v>2.0681651235056879</v>
      </c>
      <c r="L161" s="21">
        <f>SUM(F$3:F160)+I161</f>
        <v>-0.55416317465756226</v>
      </c>
      <c r="M161" s="21">
        <f>SUM(G$3:G160)+J161</f>
        <v>0</v>
      </c>
      <c r="N161" s="19">
        <f t="shared" si="13"/>
        <v>4.2773069780852975</v>
      </c>
      <c r="O161" s="19">
        <f t="shared" si="14"/>
        <v>0.30709682414654788</v>
      </c>
      <c r="P161" s="19">
        <f t="shared" si="15"/>
        <v>0</v>
      </c>
      <c r="Q161" s="19">
        <f t="shared" si="16"/>
        <v>-1.1461009505579614</v>
      </c>
      <c r="R161" s="19">
        <f t="shared" si="17"/>
        <v>0</v>
      </c>
      <c r="S161" s="19">
        <f t="shared" si="18"/>
        <v>0</v>
      </c>
    </row>
    <row r="162" spans="1:19" x14ac:dyDescent="0.25">
      <c r="A162" s="26">
        <f>Wellpath!E162</f>
        <v>4770</v>
      </c>
      <c r="B162" s="22">
        <v>0</v>
      </c>
      <c r="C162" s="22">
        <v>0</v>
      </c>
      <c r="D162" s="22">
        <f>(COS(Wellpath!$L162) * COS(Wellpath!$O162) * COS(Wellpath!$O162) - COS(Wellpath!$L162) * SIN(Wellpath!$O162) * SIN(Wellpath!$O162) - TAN(Dip) * SIN(Wellpath!$L162) * COS(Wellpath!$O162)) / 2</f>
        <v>-0.48608254457618305</v>
      </c>
      <c r="E162" s="20">
        <f>Model!$W$19*((drdp!B162+drdp!K162)*'MSXY-TI3S'!$B162+(drdp!E162+drdp!N162)*'MSXY-TI3S'!$C162+(drdp!H162+drdp!Q162)*'MSXY-TI3S'!$D162)</f>
        <v>1.9517566728016168E-2</v>
      </c>
      <c r="F162" s="20">
        <f>Model!$W$19*((drdp!C162+drdp!L162)*'MSXY-TI3S'!$B162+(drdp!F162+drdp!O162)*'MSXY-TI3S'!$C162+(drdp!I162+drdp!R162)*'MSXY-TI3S'!$D162)</f>
        <v>-5.2297162429924817E-3</v>
      </c>
      <c r="G162" s="20">
        <f>Model!$W$19*((drdp!D162+drdp!M162)*'MSXY-TI3S'!$B162+(drdp!G162+drdp!P162)*'MSXY-TI3S'!$C162+(drdp!J162+drdp!S162)*'MSXY-TI3S'!$D162)</f>
        <v>0</v>
      </c>
      <c r="H162" s="18">
        <f>Model!$W$19*((drdp!B162)*'MSXY-TI3S'!$B162+(drdp!E162)*'MSXY-TI3S'!$C162+(drdp!H162)*'MSXY-TI3S'!$D162)</f>
        <v>9.7587833640080841E-3</v>
      </c>
      <c r="I162" s="18">
        <f>Model!$W$19*((drdp!C162)*'MSXY-TI3S'!$B162+(drdp!F162)*'MSXY-TI3S'!$C162+(drdp!I162)*'MSXY-TI3S'!$D162)</f>
        <v>-2.6148581214962409E-3</v>
      </c>
      <c r="J162" s="18">
        <f>Model!$W$19*((drdp!D162)*'MSXY-TI3S'!$B162+(drdp!G162)*'MSXY-TI3S'!$C162+(drdp!J162)*'MSXY-TI3S'!$D162)</f>
        <v>0</v>
      </c>
      <c r="K162" s="21">
        <f>SUM(E$3:E161)+H162</f>
        <v>2.087682690233704</v>
      </c>
      <c r="L162" s="21">
        <f>SUM(F$3:F161)+I162</f>
        <v>-0.55939289090055477</v>
      </c>
      <c r="M162" s="21">
        <f>SUM(G$3:G161)+J162</f>
        <v>0</v>
      </c>
      <c r="N162" s="19">
        <f t="shared" si="13"/>
        <v>4.3584190151014361</v>
      </c>
      <c r="O162" s="19">
        <f t="shared" si="14"/>
        <v>0.31292040639007995</v>
      </c>
      <c r="P162" s="19">
        <f t="shared" si="15"/>
        <v>0</v>
      </c>
      <c r="Q162" s="19">
        <f t="shared" si="16"/>
        <v>-1.167834855372879</v>
      </c>
      <c r="R162" s="19">
        <f t="shared" si="17"/>
        <v>0</v>
      </c>
      <c r="S162" s="19">
        <f t="shared" si="18"/>
        <v>0</v>
      </c>
    </row>
    <row r="163" spans="1:19" x14ac:dyDescent="0.25">
      <c r="A163" s="26">
        <f>Wellpath!E163</f>
        <v>4800</v>
      </c>
      <c r="B163" s="22">
        <v>0</v>
      </c>
      <c r="C163" s="22">
        <v>0</v>
      </c>
      <c r="D163" s="22">
        <f>(COS(Wellpath!$L163) * COS(Wellpath!$O163) * COS(Wellpath!$O163) - COS(Wellpath!$L163) * SIN(Wellpath!$O163) * SIN(Wellpath!$O163) - TAN(Dip) * SIN(Wellpath!$L163) * COS(Wellpath!$O163)) / 2</f>
        <v>-0.48608254457618305</v>
      </c>
      <c r="E163" s="20">
        <f>Model!$W$19*((drdp!B163+drdp!K163)*'MSXY-TI3S'!$B163+(drdp!E163+drdp!N163)*'MSXY-TI3S'!$C163+(drdp!H163+drdp!Q163)*'MSXY-TI3S'!$D163)</f>
        <v>1.9517566728016168E-2</v>
      </c>
      <c r="F163" s="20">
        <f>Model!$W$19*((drdp!C163+drdp!L163)*'MSXY-TI3S'!$B163+(drdp!F163+drdp!O163)*'MSXY-TI3S'!$C163+(drdp!I163+drdp!R163)*'MSXY-TI3S'!$D163)</f>
        <v>-5.2297162429924817E-3</v>
      </c>
      <c r="G163" s="20">
        <f>Model!$W$19*((drdp!D163+drdp!M163)*'MSXY-TI3S'!$B163+(drdp!G163+drdp!P163)*'MSXY-TI3S'!$C163+(drdp!J163+drdp!S163)*'MSXY-TI3S'!$D163)</f>
        <v>0</v>
      </c>
      <c r="H163" s="18">
        <f>Model!$W$19*((drdp!B163)*'MSXY-TI3S'!$B163+(drdp!E163)*'MSXY-TI3S'!$C163+(drdp!H163)*'MSXY-TI3S'!$D163)</f>
        <v>9.7587833640080841E-3</v>
      </c>
      <c r="I163" s="18">
        <f>Model!$W$19*((drdp!C163)*'MSXY-TI3S'!$B163+(drdp!F163)*'MSXY-TI3S'!$C163+(drdp!I163)*'MSXY-TI3S'!$D163)</f>
        <v>-2.6148581214962409E-3</v>
      </c>
      <c r="J163" s="18">
        <f>Model!$W$19*((drdp!D163)*'MSXY-TI3S'!$B163+(drdp!G163)*'MSXY-TI3S'!$C163+(drdp!J163)*'MSXY-TI3S'!$D163)</f>
        <v>0</v>
      </c>
      <c r="K163" s="21">
        <f>SUM(E$3:E162)+H163</f>
        <v>2.1072002569617201</v>
      </c>
      <c r="L163" s="21">
        <f>SUM(F$3:F162)+I163</f>
        <v>-0.56462260714354728</v>
      </c>
      <c r="M163" s="21">
        <f>SUM(G$3:G162)+J163</f>
        <v>0</v>
      </c>
      <c r="N163" s="19">
        <f t="shared" si="13"/>
        <v>4.4402929229395394</v>
      </c>
      <c r="O163" s="19">
        <f t="shared" si="14"/>
        <v>0.31879868849757653</v>
      </c>
      <c r="P163" s="19">
        <f t="shared" si="15"/>
        <v>0</v>
      </c>
      <c r="Q163" s="19">
        <f t="shared" si="16"/>
        <v>-1.1897729028592792</v>
      </c>
      <c r="R163" s="19">
        <f t="shared" si="17"/>
        <v>0</v>
      </c>
      <c r="S163" s="19">
        <f t="shared" si="18"/>
        <v>0</v>
      </c>
    </row>
    <row r="164" spans="1:19" x14ac:dyDescent="0.25">
      <c r="A164" s="26">
        <f>Wellpath!E164</f>
        <v>4830</v>
      </c>
      <c r="B164" s="22">
        <v>0</v>
      </c>
      <c r="C164" s="22">
        <v>0</v>
      </c>
      <c r="D164" s="22">
        <f>(COS(Wellpath!$L164) * COS(Wellpath!$O164) * COS(Wellpath!$O164) - COS(Wellpath!$L164) * SIN(Wellpath!$O164) * SIN(Wellpath!$O164) - TAN(Dip) * SIN(Wellpath!$L164) * COS(Wellpath!$O164)) / 2</f>
        <v>-0.48608254457618305</v>
      </c>
      <c r="E164" s="20">
        <f>Model!$W$19*((drdp!B164+drdp!K164)*'MSXY-TI3S'!$B164+(drdp!E164+drdp!N164)*'MSXY-TI3S'!$C164+(drdp!H164+drdp!Q164)*'MSXY-TI3S'!$D164)</f>
        <v>1.9517566728016168E-2</v>
      </c>
      <c r="F164" s="20">
        <f>Model!$W$19*((drdp!C164+drdp!L164)*'MSXY-TI3S'!$B164+(drdp!F164+drdp!O164)*'MSXY-TI3S'!$C164+(drdp!I164+drdp!R164)*'MSXY-TI3S'!$D164)</f>
        <v>-5.2297162429924817E-3</v>
      </c>
      <c r="G164" s="20">
        <f>Model!$W$19*((drdp!D164+drdp!M164)*'MSXY-TI3S'!$B164+(drdp!G164+drdp!P164)*'MSXY-TI3S'!$C164+(drdp!J164+drdp!S164)*'MSXY-TI3S'!$D164)</f>
        <v>0</v>
      </c>
      <c r="H164" s="18">
        <f>Model!$W$19*((drdp!B164)*'MSXY-TI3S'!$B164+(drdp!E164)*'MSXY-TI3S'!$C164+(drdp!H164)*'MSXY-TI3S'!$D164)</f>
        <v>9.7587833640080841E-3</v>
      </c>
      <c r="I164" s="18">
        <f>Model!$W$19*((drdp!C164)*'MSXY-TI3S'!$B164+(drdp!F164)*'MSXY-TI3S'!$C164+(drdp!I164)*'MSXY-TI3S'!$D164)</f>
        <v>-2.6148581214962409E-3</v>
      </c>
      <c r="J164" s="18">
        <f>Model!$W$19*((drdp!D164)*'MSXY-TI3S'!$B164+(drdp!G164)*'MSXY-TI3S'!$C164+(drdp!J164)*'MSXY-TI3S'!$D164)</f>
        <v>0</v>
      </c>
      <c r="K164" s="21">
        <f>SUM(E$3:E163)+H164</f>
        <v>2.1267178236897362</v>
      </c>
      <c r="L164" s="21">
        <f>SUM(F$3:F163)+I164</f>
        <v>-0.56985232338653979</v>
      </c>
      <c r="M164" s="21">
        <f>SUM(G$3:G163)+J164</f>
        <v>0</v>
      </c>
      <c r="N164" s="19">
        <f t="shared" si="13"/>
        <v>4.522928701599608</v>
      </c>
      <c r="O164" s="19">
        <f t="shared" si="14"/>
        <v>0.3247316704690375</v>
      </c>
      <c r="P164" s="19">
        <f t="shared" si="15"/>
        <v>0</v>
      </c>
      <c r="Q164" s="19">
        <f t="shared" si="16"/>
        <v>-1.2119150930171616</v>
      </c>
      <c r="R164" s="19">
        <f t="shared" si="17"/>
        <v>0</v>
      </c>
      <c r="S164" s="19">
        <f t="shared" si="18"/>
        <v>0</v>
      </c>
    </row>
    <row r="165" spans="1:19" x14ac:dyDescent="0.25">
      <c r="A165" s="26">
        <f>Wellpath!E165</f>
        <v>4860</v>
      </c>
      <c r="B165" s="22">
        <v>0</v>
      </c>
      <c r="C165" s="22">
        <v>0</v>
      </c>
      <c r="D165" s="22">
        <f>(COS(Wellpath!$L165) * COS(Wellpath!$O165) * COS(Wellpath!$O165) - COS(Wellpath!$L165) * SIN(Wellpath!$O165) * SIN(Wellpath!$O165) - TAN(Dip) * SIN(Wellpath!$L165) * COS(Wellpath!$O165)) / 2</f>
        <v>-0.48608254457618305</v>
      </c>
      <c r="E165" s="20">
        <f>Model!$W$19*((drdp!B165+drdp!K165)*'MSXY-TI3S'!$B165+(drdp!E165+drdp!N165)*'MSXY-TI3S'!$C165+(drdp!H165+drdp!Q165)*'MSXY-TI3S'!$D165)</f>
        <v>1.9517566728016168E-2</v>
      </c>
      <c r="F165" s="20">
        <f>Model!$W$19*((drdp!C165+drdp!L165)*'MSXY-TI3S'!$B165+(drdp!F165+drdp!O165)*'MSXY-TI3S'!$C165+(drdp!I165+drdp!R165)*'MSXY-TI3S'!$D165)</f>
        <v>-5.2297162429924817E-3</v>
      </c>
      <c r="G165" s="20">
        <f>Model!$W$19*((drdp!D165+drdp!M165)*'MSXY-TI3S'!$B165+(drdp!G165+drdp!P165)*'MSXY-TI3S'!$C165+(drdp!J165+drdp!S165)*'MSXY-TI3S'!$D165)</f>
        <v>0</v>
      </c>
      <c r="H165" s="18">
        <f>Model!$W$19*((drdp!B165)*'MSXY-TI3S'!$B165+(drdp!E165)*'MSXY-TI3S'!$C165+(drdp!H165)*'MSXY-TI3S'!$D165)</f>
        <v>9.7587833640080841E-3</v>
      </c>
      <c r="I165" s="18">
        <f>Model!$W$19*((drdp!C165)*'MSXY-TI3S'!$B165+(drdp!F165)*'MSXY-TI3S'!$C165+(drdp!I165)*'MSXY-TI3S'!$D165)</f>
        <v>-2.6148581214962409E-3</v>
      </c>
      <c r="J165" s="18">
        <f>Model!$W$19*((drdp!D165)*'MSXY-TI3S'!$B165+(drdp!G165)*'MSXY-TI3S'!$C165+(drdp!J165)*'MSXY-TI3S'!$D165)</f>
        <v>0</v>
      </c>
      <c r="K165" s="21">
        <f>SUM(E$3:E164)+H165</f>
        <v>2.1462353904177522</v>
      </c>
      <c r="L165" s="21">
        <f>SUM(F$3:F164)+I165</f>
        <v>-0.5750820396295323</v>
      </c>
      <c r="M165" s="21">
        <f>SUM(G$3:G164)+J165</f>
        <v>0</v>
      </c>
      <c r="N165" s="19">
        <f t="shared" si="13"/>
        <v>4.6063263510816412</v>
      </c>
      <c r="O165" s="19">
        <f t="shared" si="14"/>
        <v>0.33071935230446298</v>
      </c>
      <c r="P165" s="19">
        <f t="shared" si="15"/>
        <v>0</v>
      </c>
      <c r="Q165" s="19">
        <f t="shared" si="16"/>
        <v>-1.2342614258465265</v>
      </c>
      <c r="R165" s="19">
        <f t="shared" si="17"/>
        <v>0</v>
      </c>
      <c r="S165" s="19">
        <f t="shared" si="18"/>
        <v>0</v>
      </c>
    </row>
    <row r="166" spans="1:19" x14ac:dyDescent="0.25">
      <c r="A166" s="26">
        <f>Wellpath!E166</f>
        <v>4890</v>
      </c>
      <c r="B166" s="22">
        <v>0</v>
      </c>
      <c r="C166" s="22">
        <v>0</v>
      </c>
      <c r="D166" s="22">
        <f>(COS(Wellpath!$L166) * COS(Wellpath!$O166) * COS(Wellpath!$O166) - COS(Wellpath!$L166) * SIN(Wellpath!$O166) * SIN(Wellpath!$O166) - TAN(Dip) * SIN(Wellpath!$L166) * COS(Wellpath!$O166)) / 2</f>
        <v>-0.48608254457618305</v>
      </c>
      <c r="E166" s="20">
        <f>Model!$W$19*((drdp!B166+drdp!K166)*'MSXY-TI3S'!$B166+(drdp!E166+drdp!N166)*'MSXY-TI3S'!$C166+(drdp!H166+drdp!Q166)*'MSXY-TI3S'!$D166)</f>
        <v>1.9517566728016168E-2</v>
      </c>
      <c r="F166" s="20">
        <f>Model!$W$19*((drdp!C166+drdp!L166)*'MSXY-TI3S'!$B166+(drdp!F166+drdp!O166)*'MSXY-TI3S'!$C166+(drdp!I166+drdp!R166)*'MSXY-TI3S'!$D166)</f>
        <v>-5.2297162429924817E-3</v>
      </c>
      <c r="G166" s="20">
        <f>Model!$W$19*((drdp!D166+drdp!M166)*'MSXY-TI3S'!$B166+(drdp!G166+drdp!P166)*'MSXY-TI3S'!$C166+(drdp!J166+drdp!S166)*'MSXY-TI3S'!$D166)</f>
        <v>0</v>
      </c>
      <c r="H166" s="18">
        <f>Model!$W$19*((drdp!B166)*'MSXY-TI3S'!$B166+(drdp!E166)*'MSXY-TI3S'!$C166+(drdp!H166)*'MSXY-TI3S'!$D166)</f>
        <v>9.7587833640080841E-3</v>
      </c>
      <c r="I166" s="18">
        <f>Model!$W$19*((drdp!C166)*'MSXY-TI3S'!$B166+(drdp!F166)*'MSXY-TI3S'!$C166+(drdp!I166)*'MSXY-TI3S'!$D166)</f>
        <v>-2.6148581214962409E-3</v>
      </c>
      <c r="J166" s="18">
        <f>Model!$W$19*((drdp!D166)*'MSXY-TI3S'!$B166+(drdp!G166)*'MSXY-TI3S'!$C166+(drdp!J166)*'MSXY-TI3S'!$D166)</f>
        <v>0</v>
      </c>
      <c r="K166" s="21">
        <f>SUM(E$3:E165)+H166</f>
        <v>2.1657529571457683</v>
      </c>
      <c r="L166" s="21">
        <f>SUM(F$3:F165)+I166</f>
        <v>-0.58031175587252481</v>
      </c>
      <c r="M166" s="21">
        <f>SUM(G$3:G165)+J166</f>
        <v>0</v>
      </c>
      <c r="N166" s="19">
        <f t="shared" si="13"/>
        <v>4.6904858713856399</v>
      </c>
      <c r="O166" s="19">
        <f t="shared" si="14"/>
        <v>0.33676173400385284</v>
      </c>
      <c r="P166" s="19">
        <f t="shared" si="15"/>
        <v>0</v>
      </c>
      <c r="Q166" s="19">
        <f t="shared" si="16"/>
        <v>-1.2568119013473737</v>
      </c>
      <c r="R166" s="19">
        <f t="shared" si="17"/>
        <v>0</v>
      </c>
      <c r="S166" s="19">
        <f t="shared" si="18"/>
        <v>0</v>
      </c>
    </row>
    <row r="167" spans="1:19" x14ac:dyDescent="0.25">
      <c r="A167" s="26">
        <f>Wellpath!E167</f>
        <v>4920</v>
      </c>
      <c r="B167" s="22">
        <v>0</v>
      </c>
      <c r="C167" s="22">
        <v>0</v>
      </c>
      <c r="D167" s="22">
        <f>(COS(Wellpath!$L167) * COS(Wellpath!$O167) * COS(Wellpath!$O167) - COS(Wellpath!$L167) * SIN(Wellpath!$O167) * SIN(Wellpath!$O167) - TAN(Dip) * SIN(Wellpath!$L167) * COS(Wellpath!$O167)) / 2</f>
        <v>-0.48608254457618305</v>
      </c>
      <c r="E167" s="20">
        <f>Model!$W$19*((drdp!B167+drdp!K167)*'MSXY-TI3S'!$B167+(drdp!E167+drdp!N167)*'MSXY-TI3S'!$C167+(drdp!H167+drdp!Q167)*'MSXY-TI3S'!$D167)</f>
        <v>1.9517566728016168E-2</v>
      </c>
      <c r="F167" s="20">
        <f>Model!$W$19*((drdp!C167+drdp!L167)*'MSXY-TI3S'!$B167+(drdp!F167+drdp!O167)*'MSXY-TI3S'!$C167+(drdp!I167+drdp!R167)*'MSXY-TI3S'!$D167)</f>
        <v>-5.2297162429924817E-3</v>
      </c>
      <c r="G167" s="20">
        <f>Model!$W$19*((drdp!D167+drdp!M167)*'MSXY-TI3S'!$B167+(drdp!G167+drdp!P167)*'MSXY-TI3S'!$C167+(drdp!J167+drdp!S167)*'MSXY-TI3S'!$D167)</f>
        <v>0</v>
      </c>
      <c r="H167" s="18">
        <f>Model!$W$19*((drdp!B167)*'MSXY-TI3S'!$B167+(drdp!E167)*'MSXY-TI3S'!$C167+(drdp!H167)*'MSXY-TI3S'!$D167)</f>
        <v>9.7587833640080841E-3</v>
      </c>
      <c r="I167" s="18">
        <f>Model!$W$19*((drdp!C167)*'MSXY-TI3S'!$B167+(drdp!F167)*'MSXY-TI3S'!$C167+(drdp!I167)*'MSXY-TI3S'!$D167)</f>
        <v>-2.6148581214962409E-3</v>
      </c>
      <c r="J167" s="18">
        <f>Model!$W$19*((drdp!D167)*'MSXY-TI3S'!$B167+(drdp!G167)*'MSXY-TI3S'!$C167+(drdp!J167)*'MSXY-TI3S'!$D167)</f>
        <v>0</v>
      </c>
      <c r="K167" s="21">
        <f>SUM(E$3:E166)+H167</f>
        <v>2.1852705238737844</v>
      </c>
      <c r="L167" s="21">
        <f>SUM(F$3:F166)+I167</f>
        <v>-0.58554147211551733</v>
      </c>
      <c r="M167" s="21">
        <f>SUM(G$3:G166)+J167</f>
        <v>0</v>
      </c>
      <c r="N167" s="19">
        <f t="shared" si="13"/>
        <v>4.775407262511604</v>
      </c>
      <c r="O167" s="19">
        <f t="shared" si="14"/>
        <v>0.34285881556720715</v>
      </c>
      <c r="P167" s="19">
        <f t="shared" si="15"/>
        <v>0</v>
      </c>
      <c r="Q167" s="19">
        <f t="shared" si="16"/>
        <v>-1.2795665195197035</v>
      </c>
      <c r="R167" s="19">
        <f t="shared" si="17"/>
        <v>0</v>
      </c>
      <c r="S167" s="19">
        <f t="shared" si="18"/>
        <v>0</v>
      </c>
    </row>
    <row r="168" spans="1:19" x14ac:dyDescent="0.25">
      <c r="A168" s="26">
        <f>Wellpath!E168</f>
        <v>4950</v>
      </c>
      <c r="B168" s="22">
        <v>0</v>
      </c>
      <c r="C168" s="22">
        <v>0</v>
      </c>
      <c r="D168" s="22">
        <f>(COS(Wellpath!$L168) * COS(Wellpath!$O168) * COS(Wellpath!$O168) - COS(Wellpath!$L168) * SIN(Wellpath!$O168) * SIN(Wellpath!$O168) - TAN(Dip) * SIN(Wellpath!$L168) * COS(Wellpath!$O168)) / 2</f>
        <v>-0.48608254457618305</v>
      </c>
      <c r="E168" s="20">
        <f>Model!$W$19*((drdp!B168+drdp!K168)*'MSXY-TI3S'!$B168+(drdp!E168+drdp!N168)*'MSXY-TI3S'!$C168+(drdp!H168+drdp!Q168)*'MSXY-TI3S'!$D168)</f>
        <v>1.9517566728016168E-2</v>
      </c>
      <c r="F168" s="20">
        <f>Model!$W$19*((drdp!C168+drdp!L168)*'MSXY-TI3S'!$B168+(drdp!F168+drdp!O168)*'MSXY-TI3S'!$C168+(drdp!I168+drdp!R168)*'MSXY-TI3S'!$D168)</f>
        <v>-5.2297162429924817E-3</v>
      </c>
      <c r="G168" s="20">
        <f>Model!$W$19*((drdp!D168+drdp!M168)*'MSXY-TI3S'!$B168+(drdp!G168+drdp!P168)*'MSXY-TI3S'!$C168+(drdp!J168+drdp!S168)*'MSXY-TI3S'!$D168)</f>
        <v>0</v>
      </c>
      <c r="H168" s="18">
        <f>Model!$W$19*((drdp!B168)*'MSXY-TI3S'!$B168+(drdp!E168)*'MSXY-TI3S'!$C168+(drdp!H168)*'MSXY-TI3S'!$D168)</f>
        <v>9.7587833640080841E-3</v>
      </c>
      <c r="I168" s="18">
        <f>Model!$W$19*((drdp!C168)*'MSXY-TI3S'!$B168+(drdp!F168)*'MSXY-TI3S'!$C168+(drdp!I168)*'MSXY-TI3S'!$D168)</f>
        <v>-2.6148581214962409E-3</v>
      </c>
      <c r="J168" s="18">
        <f>Model!$W$19*((drdp!D168)*'MSXY-TI3S'!$B168+(drdp!G168)*'MSXY-TI3S'!$C168+(drdp!J168)*'MSXY-TI3S'!$D168)</f>
        <v>0</v>
      </c>
      <c r="K168" s="21">
        <f>SUM(E$3:E167)+H168</f>
        <v>2.2047880906018005</v>
      </c>
      <c r="L168" s="21">
        <f>SUM(F$3:F167)+I168</f>
        <v>-0.59077118835850984</v>
      </c>
      <c r="M168" s="21">
        <f>SUM(G$3:G167)+J168</f>
        <v>0</v>
      </c>
      <c r="N168" s="19">
        <f t="shared" si="13"/>
        <v>4.8610905244595335</v>
      </c>
      <c r="O168" s="19">
        <f t="shared" si="14"/>
        <v>0.34901059699452591</v>
      </c>
      <c r="P168" s="19">
        <f t="shared" si="15"/>
        <v>0</v>
      </c>
      <c r="Q168" s="19">
        <f t="shared" si="16"/>
        <v>-1.3025252803635154</v>
      </c>
      <c r="R168" s="19">
        <f t="shared" si="17"/>
        <v>0</v>
      </c>
      <c r="S168" s="19">
        <f t="shared" si="18"/>
        <v>0</v>
      </c>
    </row>
    <row r="169" spans="1:19" x14ac:dyDescent="0.25">
      <c r="A169" s="26">
        <f>Wellpath!E169</f>
        <v>4980</v>
      </c>
      <c r="B169" s="22">
        <v>0</v>
      </c>
      <c r="C169" s="22">
        <v>0</v>
      </c>
      <c r="D169" s="22">
        <f>(COS(Wellpath!$L169) * COS(Wellpath!$O169) * COS(Wellpath!$O169) - COS(Wellpath!$L169) * SIN(Wellpath!$O169) * SIN(Wellpath!$O169) - TAN(Dip) * SIN(Wellpath!$L169) * COS(Wellpath!$O169)) / 2</f>
        <v>-0.48608254457618305</v>
      </c>
      <c r="E169" s="20">
        <f>Model!$W$19*((drdp!B169+drdp!K169)*'MSXY-TI3S'!$B169+(drdp!E169+drdp!N169)*'MSXY-TI3S'!$C169+(drdp!H169+drdp!Q169)*'MSXY-TI3S'!$D169)</f>
        <v>1.9517566728016168E-2</v>
      </c>
      <c r="F169" s="20">
        <f>Model!$W$19*((drdp!C169+drdp!L169)*'MSXY-TI3S'!$B169+(drdp!F169+drdp!O169)*'MSXY-TI3S'!$C169+(drdp!I169+drdp!R169)*'MSXY-TI3S'!$D169)</f>
        <v>-5.2297162429924817E-3</v>
      </c>
      <c r="G169" s="20">
        <f>Model!$W$19*((drdp!D169+drdp!M169)*'MSXY-TI3S'!$B169+(drdp!G169+drdp!P169)*'MSXY-TI3S'!$C169+(drdp!J169+drdp!S169)*'MSXY-TI3S'!$D169)</f>
        <v>0</v>
      </c>
      <c r="H169" s="18">
        <f>Model!$W$19*((drdp!B169)*'MSXY-TI3S'!$B169+(drdp!E169)*'MSXY-TI3S'!$C169+(drdp!H169)*'MSXY-TI3S'!$D169)</f>
        <v>9.7587833640080841E-3</v>
      </c>
      <c r="I169" s="18">
        <f>Model!$W$19*((drdp!C169)*'MSXY-TI3S'!$B169+(drdp!F169)*'MSXY-TI3S'!$C169+(drdp!I169)*'MSXY-TI3S'!$D169)</f>
        <v>-2.6148581214962409E-3</v>
      </c>
      <c r="J169" s="18">
        <f>Model!$W$19*((drdp!D169)*'MSXY-TI3S'!$B169+(drdp!G169)*'MSXY-TI3S'!$C169+(drdp!J169)*'MSXY-TI3S'!$D169)</f>
        <v>0</v>
      </c>
      <c r="K169" s="21">
        <f>SUM(E$3:E168)+H169</f>
        <v>2.2243056573298166</v>
      </c>
      <c r="L169" s="21">
        <f>SUM(F$3:F168)+I169</f>
        <v>-0.59600090460150235</v>
      </c>
      <c r="M169" s="21">
        <f>SUM(G$3:G168)+J169</f>
        <v>0</v>
      </c>
      <c r="N169" s="19">
        <f t="shared" si="13"/>
        <v>4.9475356572294276</v>
      </c>
      <c r="O169" s="19">
        <f t="shared" si="14"/>
        <v>0.35521707828580912</v>
      </c>
      <c r="P169" s="19">
        <f t="shared" si="15"/>
        <v>0</v>
      </c>
      <c r="Q169" s="19">
        <f t="shared" si="16"/>
        <v>-1.3256881838788099</v>
      </c>
      <c r="R169" s="19">
        <f t="shared" si="17"/>
        <v>0</v>
      </c>
      <c r="S169" s="19">
        <f t="shared" si="18"/>
        <v>0</v>
      </c>
    </row>
    <row r="170" spans="1:19" x14ac:dyDescent="0.25">
      <c r="A170" s="26">
        <f>Wellpath!E170</f>
        <v>5010</v>
      </c>
      <c r="B170" s="22">
        <v>0</v>
      </c>
      <c r="C170" s="22">
        <v>0</v>
      </c>
      <c r="D170" s="22">
        <f>(COS(Wellpath!$L170) * COS(Wellpath!$O170) * COS(Wellpath!$O170) - COS(Wellpath!$L170) * SIN(Wellpath!$O170) * SIN(Wellpath!$O170) - TAN(Dip) * SIN(Wellpath!$L170) * COS(Wellpath!$O170)) / 2</f>
        <v>-0.48608254457618305</v>
      </c>
      <c r="E170" s="20">
        <f>Model!$W$19*((drdp!B170+drdp!K170)*'MSXY-TI3S'!$B170+(drdp!E170+drdp!N170)*'MSXY-TI3S'!$C170+(drdp!H170+drdp!Q170)*'MSXY-TI3S'!$D170)</f>
        <v>1.9517566728016168E-2</v>
      </c>
      <c r="F170" s="20">
        <f>Model!$W$19*((drdp!C170+drdp!L170)*'MSXY-TI3S'!$B170+(drdp!F170+drdp!O170)*'MSXY-TI3S'!$C170+(drdp!I170+drdp!R170)*'MSXY-TI3S'!$D170)</f>
        <v>-5.2297162429924817E-3</v>
      </c>
      <c r="G170" s="20">
        <f>Model!$W$19*((drdp!D170+drdp!M170)*'MSXY-TI3S'!$B170+(drdp!G170+drdp!P170)*'MSXY-TI3S'!$C170+(drdp!J170+drdp!S170)*'MSXY-TI3S'!$D170)</f>
        <v>0</v>
      </c>
      <c r="H170" s="18">
        <f>Model!$W$19*((drdp!B170)*'MSXY-TI3S'!$B170+(drdp!E170)*'MSXY-TI3S'!$C170+(drdp!H170)*'MSXY-TI3S'!$D170)</f>
        <v>9.7587833640080841E-3</v>
      </c>
      <c r="I170" s="18">
        <f>Model!$W$19*((drdp!C170)*'MSXY-TI3S'!$B170+(drdp!F170)*'MSXY-TI3S'!$C170+(drdp!I170)*'MSXY-TI3S'!$D170)</f>
        <v>-2.6148581214962409E-3</v>
      </c>
      <c r="J170" s="18">
        <f>Model!$W$19*((drdp!D170)*'MSXY-TI3S'!$B170+(drdp!G170)*'MSXY-TI3S'!$C170+(drdp!J170)*'MSXY-TI3S'!$D170)</f>
        <v>0</v>
      </c>
      <c r="K170" s="21">
        <f>SUM(E$3:E169)+H170</f>
        <v>2.2438232240578326</v>
      </c>
      <c r="L170" s="21">
        <f>SUM(F$3:F169)+I170</f>
        <v>-0.60123062084449486</v>
      </c>
      <c r="M170" s="21">
        <f>SUM(G$3:G169)+J170</f>
        <v>0</v>
      </c>
      <c r="N170" s="19">
        <f t="shared" si="13"/>
        <v>5.0347426608212862</v>
      </c>
      <c r="O170" s="19">
        <f t="shared" si="14"/>
        <v>0.36147825944105672</v>
      </c>
      <c r="P170" s="19">
        <f t="shared" si="15"/>
        <v>0</v>
      </c>
      <c r="Q170" s="19">
        <f t="shared" si="16"/>
        <v>-1.3490552300655867</v>
      </c>
      <c r="R170" s="19">
        <f t="shared" si="17"/>
        <v>0</v>
      </c>
      <c r="S170" s="19">
        <f t="shared" si="18"/>
        <v>0</v>
      </c>
    </row>
    <row r="171" spans="1:19" x14ac:dyDescent="0.25">
      <c r="A171" s="26">
        <f>Wellpath!E171</f>
        <v>5040</v>
      </c>
      <c r="B171" s="22">
        <v>0</v>
      </c>
      <c r="C171" s="22">
        <v>0</v>
      </c>
      <c r="D171" s="22">
        <f>(COS(Wellpath!$L171) * COS(Wellpath!$O171) * COS(Wellpath!$O171) - COS(Wellpath!$L171) * SIN(Wellpath!$O171) * SIN(Wellpath!$O171) - TAN(Dip) * SIN(Wellpath!$L171) * COS(Wellpath!$O171)) / 2</f>
        <v>-0.48608254457618305</v>
      </c>
      <c r="E171" s="20">
        <f>Model!$W$19*((drdp!B171+drdp!K171)*'MSXY-TI3S'!$B171+(drdp!E171+drdp!N171)*'MSXY-TI3S'!$C171+(drdp!H171+drdp!Q171)*'MSXY-TI3S'!$D171)</f>
        <v>1.9517566728016168E-2</v>
      </c>
      <c r="F171" s="20">
        <f>Model!$W$19*((drdp!C171+drdp!L171)*'MSXY-TI3S'!$B171+(drdp!F171+drdp!O171)*'MSXY-TI3S'!$C171+(drdp!I171+drdp!R171)*'MSXY-TI3S'!$D171)</f>
        <v>-5.2297162429924817E-3</v>
      </c>
      <c r="G171" s="20">
        <f>Model!$W$19*((drdp!D171+drdp!M171)*'MSXY-TI3S'!$B171+(drdp!G171+drdp!P171)*'MSXY-TI3S'!$C171+(drdp!J171+drdp!S171)*'MSXY-TI3S'!$D171)</f>
        <v>0</v>
      </c>
      <c r="H171" s="18">
        <f>Model!$W$19*((drdp!B171)*'MSXY-TI3S'!$B171+(drdp!E171)*'MSXY-TI3S'!$C171+(drdp!H171)*'MSXY-TI3S'!$D171)</f>
        <v>9.7587833640080841E-3</v>
      </c>
      <c r="I171" s="18">
        <f>Model!$W$19*((drdp!C171)*'MSXY-TI3S'!$B171+(drdp!F171)*'MSXY-TI3S'!$C171+(drdp!I171)*'MSXY-TI3S'!$D171)</f>
        <v>-2.6148581214962409E-3</v>
      </c>
      <c r="J171" s="18">
        <f>Model!$W$19*((drdp!D171)*'MSXY-TI3S'!$B171+(drdp!G171)*'MSXY-TI3S'!$C171+(drdp!J171)*'MSXY-TI3S'!$D171)</f>
        <v>0</v>
      </c>
      <c r="K171" s="21">
        <f>SUM(E$3:E170)+H171</f>
        <v>2.2633407907858487</v>
      </c>
      <c r="L171" s="21">
        <f>SUM(F$3:F170)+I171</f>
        <v>-0.60646033708748737</v>
      </c>
      <c r="M171" s="21">
        <f>SUM(G$3:G170)+J171</f>
        <v>0</v>
      </c>
      <c r="N171" s="19">
        <f t="shared" si="13"/>
        <v>5.1227115352351111</v>
      </c>
      <c r="O171" s="19">
        <f t="shared" si="14"/>
        <v>0.36779414046026881</v>
      </c>
      <c r="P171" s="19">
        <f t="shared" si="15"/>
        <v>0</v>
      </c>
      <c r="Q171" s="19">
        <f t="shared" si="16"/>
        <v>-1.372626418923846</v>
      </c>
      <c r="R171" s="19">
        <f t="shared" si="17"/>
        <v>0</v>
      </c>
      <c r="S171" s="19">
        <f t="shared" si="18"/>
        <v>0</v>
      </c>
    </row>
    <row r="172" spans="1:19" x14ac:dyDescent="0.25">
      <c r="A172" s="26">
        <f>Wellpath!E172</f>
        <v>5070</v>
      </c>
      <c r="B172" s="22">
        <v>0</v>
      </c>
      <c r="C172" s="22">
        <v>0</v>
      </c>
      <c r="D172" s="22">
        <f>(COS(Wellpath!$L172) * COS(Wellpath!$O172) * COS(Wellpath!$O172) - COS(Wellpath!$L172) * SIN(Wellpath!$O172) * SIN(Wellpath!$O172) - TAN(Dip) * SIN(Wellpath!$L172) * COS(Wellpath!$O172)) / 2</f>
        <v>-0.48608254457618305</v>
      </c>
      <c r="E172" s="20">
        <f>Model!$W$19*((drdp!B172+drdp!K172)*'MSXY-TI3S'!$B172+(drdp!E172+drdp!N172)*'MSXY-TI3S'!$C172+(drdp!H172+drdp!Q172)*'MSXY-TI3S'!$D172)</f>
        <v>1.9517566728016168E-2</v>
      </c>
      <c r="F172" s="20">
        <f>Model!$W$19*((drdp!C172+drdp!L172)*'MSXY-TI3S'!$B172+(drdp!F172+drdp!O172)*'MSXY-TI3S'!$C172+(drdp!I172+drdp!R172)*'MSXY-TI3S'!$D172)</f>
        <v>-5.2297162429924817E-3</v>
      </c>
      <c r="G172" s="20">
        <f>Model!$W$19*((drdp!D172+drdp!M172)*'MSXY-TI3S'!$B172+(drdp!G172+drdp!P172)*'MSXY-TI3S'!$C172+(drdp!J172+drdp!S172)*'MSXY-TI3S'!$D172)</f>
        <v>0</v>
      </c>
      <c r="H172" s="18">
        <f>Model!$W$19*((drdp!B172)*'MSXY-TI3S'!$B172+(drdp!E172)*'MSXY-TI3S'!$C172+(drdp!H172)*'MSXY-TI3S'!$D172)</f>
        <v>9.7587833640080841E-3</v>
      </c>
      <c r="I172" s="18">
        <f>Model!$W$19*((drdp!C172)*'MSXY-TI3S'!$B172+(drdp!F172)*'MSXY-TI3S'!$C172+(drdp!I172)*'MSXY-TI3S'!$D172)</f>
        <v>-2.6148581214962409E-3</v>
      </c>
      <c r="J172" s="18">
        <f>Model!$W$19*((drdp!D172)*'MSXY-TI3S'!$B172+(drdp!G172)*'MSXY-TI3S'!$C172+(drdp!J172)*'MSXY-TI3S'!$D172)</f>
        <v>0</v>
      </c>
      <c r="K172" s="21">
        <f>SUM(E$3:E171)+H172</f>
        <v>2.2828583575138648</v>
      </c>
      <c r="L172" s="21">
        <f>SUM(F$3:F171)+I172</f>
        <v>-0.61169005333047988</v>
      </c>
      <c r="M172" s="21">
        <f>SUM(G$3:G171)+J172</f>
        <v>0</v>
      </c>
      <c r="N172" s="19">
        <f t="shared" si="13"/>
        <v>5.2114422804709006</v>
      </c>
      <c r="O172" s="19">
        <f t="shared" si="14"/>
        <v>0.37416472134344531</v>
      </c>
      <c r="P172" s="19">
        <f t="shared" si="15"/>
        <v>0</v>
      </c>
      <c r="Q172" s="19">
        <f t="shared" si="16"/>
        <v>-1.3964017504535877</v>
      </c>
      <c r="R172" s="19">
        <f t="shared" si="17"/>
        <v>0</v>
      </c>
      <c r="S172" s="19">
        <f t="shared" si="18"/>
        <v>0</v>
      </c>
    </row>
    <row r="173" spans="1:19" x14ac:dyDescent="0.25">
      <c r="A173" s="26">
        <f>Wellpath!E173</f>
        <v>5100</v>
      </c>
      <c r="B173" s="22">
        <v>0</v>
      </c>
      <c r="C173" s="22">
        <v>0</v>
      </c>
      <c r="D173" s="22">
        <f>(COS(Wellpath!$L173) * COS(Wellpath!$O173) * COS(Wellpath!$O173) - COS(Wellpath!$L173) * SIN(Wellpath!$O173) * SIN(Wellpath!$O173) - TAN(Dip) * SIN(Wellpath!$L173) * COS(Wellpath!$O173)) / 2</f>
        <v>-0.48608254457618305</v>
      </c>
      <c r="E173" s="20">
        <f>Model!$W$19*((drdp!B173+drdp!K173)*'MSXY-TI3S'!$B173+(drdp!E173+drdp!N173)*'MSXY-TI3S'!$C173+(drdp!H173+drdp!Q173)*'MSXY-TI3S'!$D173)</f>
        <v>1.9517566728016168E-2</v>
      </c>
      <c r="F173" s="20">
        <f>Model!$W$19*((drdp!C173+drdp!L173)*'MSXY-TI3S'!$B173+(drdp!F173+drdp!O173)*'MSXY-TI3S'!$C173+(drdp!I173+drdp!R173)*'MSXY-TI3S'!$D173)</f>
        <v>-5.2297162429924817E-3</v>
      </c>
      <c r="G173" s="20">
        <f>Model!$W$19*((drdp!D173+drdp!M173)*'MSXY-TI3S'!$B173+(drdp!G173+drdp!P173)*'MSXY-TI3S'!$C173+(drdp!J173+drdp!S173)*'MSXY-TI3S'!$D173)</f>
        <v>0</v>
      </c>
      <c r="H173" s="18">
        <f>Model!$W$19*((drdp!B173)*'MSXY-TI3S'!$B173+(drdp!E173)*'MSXY-TI3S'!$C173+(drdp!H173)*'MSXY-TI3S'!$D173)</f>
        <v>9.7587833640080841E-3</v>
      </c>
      <c r="I173" s="18">
        <f>Model!$W$19*((drdp!C173)*'MSXY-TI3S'!$B173+(drdp!F173)*'MSXY-TI3S'!$C173+(drdp!I173)*'MSXY-TI3S'!$D173)</f>
        <v>-2.6148581214962409E-3</v>
      </c>
      <c r="J173" s="18">
        <f>Model!$W$19*((drdp!D173)*'MSXY-TI3S'!$B173+(drdp!G173)*'MSXY-TI3S'!$C173+(drdp!J173)*'MSXY-TI3S'!$D173)</f>
        <v>0</v>
      </c>
      <c r="K173" s="21">
        <f>SUM(E$3:E172)+H173</f>
        <v>2.3023759242418809</v>
      </c>
      <c r="L173" s="21">
        <f>SUM(F$3:F172)+I173</f>
        <v>-0.61691976957347239</v>
      </c>
      <c r="M173" s="21">
        <f>SUM(G$3:G172)+J173</f>
        <v>0</v>
      </c>
      <c r="N173" s="19">
        <f t="shared" si="13"/>
        <v>5.3009348965286556</v>
      </c>
      <c r="O173" s="19">
        <f t="shared" si="14"/>
        <v>0.38059000209058624</v>
      </c>
      <c r="P173" s="19">
        <f t="shared" si="15"/>
        <v>0</v>
      </c>
      <c r="Q173" s="19">
        <f t="shared" si="16"/>
        <v>-1.4203812246548118</v>
      </c>
      <c r="R173" s="19">
        <f t="shared" si="17"/>
        <v>0</v>
      </c>
      <c r="S173" s="19">
        <f t="shared" si="18"/>
        <v>0</v>
      </c>
    </row>
    <row r="174" spans="1:19" x14ac:dyDescent="0.25">
      <c r="A174" s="26">
        <f>Wellpath!E174</f>
        <v>5130</v>
      </c>
      <c r="B174" s="22">
        <v>0</v>
      </c>
      <c r="C174" s="22">
        <v>0</v>
      </c>
      <c r="D174" s="22">
        <f>(COS(Wellpath!$L174) * COS(Wellpath!$O174) * COS(Wellpath!$O174) - COS(Wellpath!$L174) * SIN(Wellpath!$O174) * SIN(Wellpath!$O174) - TAN(Dip) * SIN(Wellpath!$L174) * COS(Wellpath!$O174)) / 2</f>
        <v>-0.47208798945618513</v>
      </c>
      <c r="E174" s="20">
        <f>Model!$W$19*((drdp!B174+drdp!K174)*'MSXY-TI3S'!$B174+(drdp!E174+drdp!N174)*'MSXY-TI3S'!$C174+(drdp!H174+drdp!Q174)*'MSXY-TI3S'!$D174)</f>
        <v>1.9502435538148899E-2</v>
      </c>
      <c r="F174" s="20">
        <f>Model!$W$19*((drdp!C174+drdp!L174)*'MSXY-TI3S'!$B174+(drdp!F174+drdp!O174)*'MSXY-TI3S'!$C174+(drdp!I174+drdp!R174)*'MSXY-TI3S'!$D174)</f>
        <v>-5.2256618528870261E-3</v>
      </c>
      <c r="G174" s="20">
        <f>Model!$W$19*((drdp!D174+drdp!M174)*'MSXY-TI3S'!$B174+(drdp!G174+drdp!P174)*'MSXY-TI3S'!$C174+(drdp!J174+drdp!S174)*'MSXY-TI3S'!$D174)</f>
        <v>0</v>
      </c>
      <c r="H174" s="18">
        <f>Model!$W$19*((drdp!B174)*'MSXY-TI3S'!$B174+(drdp!E174)*'MSXY-TI3S'!$C174+(drdp!H174)*'MSXY-TI3S'!$D174)</f>
        <v>9.7512177690744495E-3</v>
      </c>
      <c r="I174" s="18">
        <f>Model!$W$19*((drdp!C174)*'MSXY-TI3S'!$B174+(drdp!F174)*'MSXY-TI3S'!$C174+(drdp!I174)*'MSXY-TI3S'!$D174)</f>
        <v>-2.6128309264435131E-3</v>
      </c>
      <c r="J174" s="18">
        <f>Model!$W$19*((drdp!D174)*'MSXY-TI3S'!$B174+(drdp!G174)*'MSXY-TI3S'!$C174+(drdp!J174)*'MSXY-TI3S'!$D174)</f>
        <v>0</v>
      </c>
      <c r="K174" s="21">
        <f>SUM(E$3:E173)+H174</f>
        <v>2.3218859253749633</v>
      </c>
      <c r="L174" s="21">
        <f>SUM(F$3:F173)+I174</f>
        <v>-0.62214745862141219</v>
      </c>
      <c r="M174" s="21">
        <f>SUM(G$3:G173)+J174</f>
        <v>0</v>
      </c>
      <c r="N174" s="19">
        <f t="shared" si="13"/>
        <v>5.3911542504543499</v>
      </c>
      <c r="O174" s="19">
        <f t="shared" si="14"/>
        <v>0.38706746026908179</v>
      </c>
      <c r="P174" s="19">
        <f t="shared" si="15"/>
        <v>0</v>
      </c>
      <c r="Q174" s="19">
        <f t="shared" si="16"/>
        <v>-1.4445554276808594</v>
      </c>
      <c r="R174" s="19">
        <f t="shared" si="17"/>
        <v>0</v>
      </c>
      <c r="S174" s="19">
        <f t="shared" si="18"/>
        <v>0</v>
      </c>
    </row>
    <row r="175" spans="1:19" x14ac:dyDescent="0.25">
      <c r="A175" s="26">
        <f>Wellpath!E175</f>
        <v>5160</v>
      </c>
      <c r="B175" s="22">
        <v>0</v>
      </c>
      <c r="C175" s="22">
        <v>0</v>
      </c>
      <c r="D175" s="22">
        <f>(COS(Wellpath!$L175) * COS(Wellpath!$O175) * COS(Wellpath!$O175) - COS(Wellpath!$L175) * SIN(Wellpath!$O175) * SIN(Wellpath!$O175) - TAN(Dip) * SIN(Wellpath!$L175) * COS(Wellpath!$O175)) / 2</f>
        <v>-0.45679947397152154</v>
      </c>
      <c r="E175" s="20">
        <f>Model!$W$19*((drdp!B175+drdp!K175)*'MSXY-TI3S'!$B175+(drdp!E175+drdp!N175)*'MSXY-TI3S'!$C175+(drdp!H175+drdp!Q175)*'MSXY-TI3S'!$D175)</f>
        <v>1.9348209139783214E-2</v>
      </c>
      <c r="F175" s="20">
        <f>Model!$W$19*((drdp!C175+drdp!L175)*'MSXY-TI3S'!$B175+(drdp!F175+drdp!O175)*'MSXY-TI3S'!$C175+(drdp!I175+drdp!R175)*'MSXY-TI3S'!$D175)</f>
        <v>-5.1843370139933792E-3</v>
      </c>
      <c r="G175" s="20">
        <f>Model!$W$19*((drdp!D175+drdp!M175)*'MSXY-TI3S'!$B175+(drdp!G175+drdp!P175)*'MSXY-TI3S'!$C175+(drdp!J175+drdp!S175)*'MSXY-TI3S'!$D175)</f>
        <v>0</v>
      </c>
      <c r="H175" s="18">
        <f>Model!$W$19*((drdp!B175)*'MSXY-TI3S'!$B175+(drdp!E175)*'MSXY-TI3S'!$C175+(drdp!H175)*'MSXY-TI3S'!$D175)</f>
        <v>9.6741045698916072E-3</v>
      </c>
      <c r="I175" s="18">
        <f>Model!$W$19*((drdp!C175)*'MSXY-TI3S'!$B175+(drdp!F175)*'MSXY-TI3S'!$C175+(drdp!I175)*'MSXY-TI3S'!$D175)</f>
        <v>-2.5921685069966896E-3</v>
      </c>
      <c r="J175" s="18">
        <f>Model!$W$19*((drdp!D175)*'MSXY-TI3S'!$B175+(drdp!G175)*'MSXY-TI3S'!$C175+(drdp!J175)*'MSXY-TI3S'!$D175)</f>
        <v>0</v>
      </c>
      <c r="K175" s="21">
        <f>SUM(E$3:E174)+H175</f>
        <v>2.3413112477139295</v>
      </c>
      <c r="L175" s="21">
        <f>SUM(F$3:F174)+I175</f>
        <v>-0.6273524580548524</v>
      </c>
      <c r="M175" s="21">
        <f>SUM(G$3:G174)+J175</f>
        <v>0</v>
      </c>
      <c r="N175" s="19">
        <f t="shared" si="13"/>
        <v>5.4817383586717572</v>
      </c>
      <c r="O175" s="19">
        <f t="shared" si="14"/>
        <v>0.39357110662746536</v>
      </c>
      <c r="P175" s="19">
        <f t="shared" si="15"/>
        <v>0</v>
      </c>
      <c r="Q175" s="19">
        <f t="shared" si="16"/>
        <v>-1.468827366324807</v>
      </c>
      <c r="R175" s="19">
        <f t="shared" si="17"/>
        <v>0</v>
      </c>
      <c r="S175" s="19">
        <f t="shared" si="18"/>
        <v>0</v>
      </c>
    </row>
    <row r="176" spans="1:19" x14ac:dyDescent="0.25">
      <c r="A176" s="26">
        <f>Wellpath!E176</f>
        <v>5190</v>
      </c>
      <c r="B176" s="22">
        <v>0</v>
      </c>
      <c r="C176" s="22">
        <v>0</v>
      </c>
      <c r="D176" s="22">
        <f>(COS(Wellpath!$L176) * COS(Wellpath!$O176) * COS(Wellpath!$O176) - COS(Wellpath!$L176) * SIN(Wellpath!$O176) * SIN(Wellpath!$O176) - TAN(Dip) * SIN(Wellpath!$L176) * COS(Wellpath!$O176)) / 2</f>
        <v>-0.44025890288044428</v>
      </c>
      <c r="E176" s="20">
        <f>Model!$W$19*((drdp!B176+drdp!K176)*'MSXY-TI3S'!$B176+(drdp!E176+drdp!N176)*'MSXY-TI3S'!$C176+(drdp!H176+drdp!Q176)*'MSXY-TI3S'!$D176)</f>
        <v>1.9056577269613559E-2</v>
      </c>
      <c r="F176" s="20">
        <f>Model!$W$19*((drdp!C176+drdp!L176)*'MSXY-TI3S'!$B176+(drdp!F176+drdp!O176)*'MSXY-TI3S'!$C176+(drdp!I176+drdp!R176)*'MSXY-TI3S'!$D176)</f>
        <v>-5.106194489894242E-3</v>
      </c>
      <c r="G176" s="20">
        <f>Model!$W$19*((drdp!D176+drdp!M176)*'MSXY-TI3S'!$B176+(drdp!G176+drdp!P176)*'MSXY-TI3S'!$C176+(drdp!J176+drdp!S176)*'MSXY-TI3S'!$D176)</f>
        <v>0</v>
      </c>
      <c r="H176" s="18">
        <f>Model!$W$19*((drdp!B176)*'MSXY-TI3S'!$B176+(drdp!E176)*'MSXY-TI3S'!$C176+(drdp!H176)*'MSXY-TI3S'!$D176)</f>
        <v>9.5282886348067794E-3</v>
      </c>
      <c r="I176" s="18">
        <f>Model!$W$19*((drdp!C176)*'MSXY-TI3S'!$B176+(drdp!F176)*'MSXY-TI3S'!$C176+(drdp!I176)*'MSXY-TI3S'!$D176)</f>
        <v>-2.553097244947121E-3</v>
      </c>
      <c r="J176" s="18">
        <f>Model!$W$19*((drdp!D176)*'MSXY-TI3S'!$B176+(drdp!G176)*'MSXY-TI3S'!$C176+(drdp!J176)*'MSXY-TI3S'!$D176)</f>
        <v>0</v>
      </c>
      <c r="K176" s="21">
        <f>SUM(E$3:E175)+H176</f>
        <v>2.3605136409186276</v>
      </c>
      <c r="L176" s="21">
        <f>SUM(F$3:F175)+I176</f>
        <v>-0.63249772380679614</v>
      </c>
      <c r="M176" s="21">
        <f>SUM(G$3:G175)+J176</f>
        <v>0</v>
      </c>
      <c r="N176" s="19">
        <f t="shared" si="13"/>
        <v>5.5720246489629153</v>
      </c>
      <c r="O176" s="19">
        <f t="shared" si="14"/>
        <v>0.40005337062077817</v>
      </c>
      <c r="P176" s="19">
        <f t="shared" si="15"/>
        <v>0</v>
      </c>
      <c r="Q176" s="19">
        <f t="shared" si="16"/>
        <v>-1.4930195048959249</v>
      </c>
      <c r="R176" s="19">
        <f t="shared" si="17"/>
        <v>0</v>
      </c>
      <c r="S176" s="19">
        <f t="shared" si="18"/>
        <v>0</v>
      </c>
    </row>
    <row r="177" spans="1:19" x14ac:dyDescent="0.25">
      <c r="A177" s="26">
        <f>Wellpath!E177</f>
        <v>5220</v>
      </c>
      <c r="B177" s="22">
        <v>0</v>
      </c>
      <c r="C177" s="22">
        <v>0</v>
      </c>
      <c r="D177" s="22">
        <f>(COS(Wellpath!$L177) * COS(Wellpath!$O177) * COS(Wellpath!$O177) - COS(Wellpath!$L177) * SIN(Wellpath!$O177) * SIN(Wellpath!$O177) - TAN(Dip) * SIN(Wellpath!$L177) * COS(Wellpath!$O177)) / 2</f>
        <v>-0.42251161273859278</v>
      </c>
      <c r="E177" s="20">
        <f>Model!$W$19*((drdp!B177+drdp!K177)*'MSXY-TI3S'!$B177+(drdp!E177+drdp!N177)*'MSXY-TI3S'!$C177+(drdp!H177+drdp!Q177)*'MSXY-TI3S'!$D177)</f>
        <v>1.8630735107437402E-2</v>
      </c>
      <c r="F177" s="20">
        <f>Model!$W$19*((drdp!C177+drdp!L177)*'MSXY-TI3S'!$B177+(drdp!F177+drdp!O177)*'MSXY-TI3S'!$C177+(drdp!I177+drdp!R177)*'MSXY-TI3S'!$D177)</f>
        <v>-4.9920904264360169E-3</v>
      </c>
      <c r="G177" s="20">
        <f>Model!$W$19*((drdp!D177+drdp!M177)*'MSXY-TI3S'!$B177+(drdp!G177+drdp!P177)*'MSXY-TI3S'!$C177+(drdp!J177+drdp!S177)*'MSXY-TI3S'!$D177)</f>
        <v>0</v>
      </c>
      <c r="H177" s="18">
        <f>Model!$W$19*((drdp!B177)*'MSXY-TI3S'!$B177+(drdp!E177)*'MSXY-TI3S'!$C177+(drdp!H177)*'MSXY-TI3S'!$D177)</f>
        <v>9.3153675537187008E-3</v>
      </c>
      <c r="I177" s="18">
        <f>Model!$W$19*((drdp!C177)*'MSXY-TI3S'!$B177+(drdp!F177)*'MSXY-TI3S'!$C177+(drdp!I177)*'MSXY-TI3S'!$D177)</f>
        <v>-2.4960452132180085E-3</v>
      </c>
      <c r="J177" s="18">
        <f>Model!$W$19*((drdp!D177)*'MSXY-TI3S'!$B177+(drdp!G177)*'MSXY-TI3S'!$C177+(drdp!J177)*'MSXY-TI3S'!$D177)</f>
        <v>0</v>
      </c>
      <c r="K177" s="21">
        <f>SUM(E$3:E176)+H177</f>
        <v>2.3793572971071528</v>
      </c>
      <c r="L177" s="21">
        <f>SUM(F$3:F176)+I177</f>
        <v>-0.63754686626496127</v>
      </c>
      <c r="M177" s="21">
        <f>SUM(G$3:G176)+J177</f>
        <v>0</v>
      </c>
      <c r="N177" s="19">
        <f t="shared" si="13"/>
        <v>5.6613411472970556</v>
      </c>
      <c r="O177" s="19">
        <f t="shared" si="14"/>
        <v>0.40646600668427241</v>
      </c>
      <c r="P177" s="19">
        <f t="shared" si="15"/>
        <v>0</v>
      </c>
      <c r="Q177" s="19">
        <f t="shared" si="16"/>
        <v>-1.5169517884953336</v>
      </c>
      <c r="R177" s="19">
        <f t="shared" si="17"/>
        <v>0</v>
      </c>
      <c r="S177" s="19">
        <f t="shared" si="18"/>
        <v>0</v>
      </c>
    </row>
    <row r="178" spans="1:19" x14ac:dyDescent="0.25">
      <c r="A178" s="26">
        <f>Wellpath!E178</f>
        <v>5250</v>
      </c>
      <c r="B178" s="22">
        <v>0</v>
      </c>
      <c r="C178" s="22">
        <v>0</v>
      </c>
      <c r="D178" s="22">
        <f>(COS(Wellpath!$L178) * COS(Wellpath!$O178) * COS(Wellpath!$O178) - COS(Wellpath!$L178) * SIN(Wellpath!$O178) * SIN(Wellpath!$O178) - TAN(Dip) * SIN(Wellpath!$L178) * COS(Wellpath!$O178)) / 2</f>
        <v>-0.40360624763464692</v>
      </c>
      <c r="E178" s="20">
        <f>Model!$W$19*((drdp!B178+drdp!K178)*'MSXY-TI3S'!$B178+(drdp!E178+drdp!N178)*'MSXY-TI3S'!$C178+(drdp!H178+drdp!Q178)*'MSXY-TI3S'!$D178)</f>
        <v>1.8075348269096743E-2</v>
      </c>
      <c r="F178" s="20">
        <f>Model!$W$19*((drdp!C178+drdp!L178)*'MSXY-TI3S'!$B178+(drdp!F178+drdp!O178)*'MSXY-TI3S'!$C178+(drdp!I178+drdp!R178)*'MSXY-TI3S'!$D178)</f>
        <v>-4.8432749716157634E-3</v>
      </c>
      <c r="G178" s="20">
        <f>Model!$W$19*((drdp!D178+drdp!M178)*'MSXY-TI3S'!$B178+(drdp!G178+drdp!P178)*'MSXY-TI3S'!$C178+(drdp!J178+drdp!S178)*'MSXY-TI3S'!$D178)</f>
        <v>0</v>
      </c>
      <c r="H178" s="18">
        <f>Model!$W$19*((drdp!B178)*'MSXY-TI3S'!$B178+(drdp!E178)*'MSXY-TI3S'!$C178+(drdp!H178)*'MSXY-TI3S'!$D178)</f>
        <v>9.0376741345483715E-3</v>
      </c>
      <c r="I178" s="18">
        <f>Model!$W$19*((drdp!C178)*'MSXY-TI3S'!$B178+(drdp!F178)*'MSXY-TI3S'!$C178+(drdp!I178)*'MSXY-TI3S'!$D178)</f>
        <v>-2.4216374858078817E-3</v>
      </c>
      <c r="J178" s="18">
        <f>Model!$W$19*((drdp!D178)*'MSXY-TI3S'!$B178+(drdp!G178)*'MSXY-TI3S'!$C178+(drdp!J178)*'MSXY-TI3S'!$D178)</f>
        <v>0</v>
      </c>
      <c r="K178" s="21">
        <f>SUM(E$3:E177)+H178</f>
        <v>2.3977103387954202</v>
      </c>
      <c r="L178" s="21">
        <f>SUM(F$3:F177)+I178</f>
        <v>-0.64246454896398719</v>
      </c>
      <c r="M178" s="21">
        <f>SUM(G$3:G177)+J178</f>
        <v>0</v>
      </c>
      <c r="N178" s="19">
        <f t="shared" si="13"/>
        <v>5.7490148687664488</v>
      </c>
      <c r="O178" s="19">
        <f t="shared" si="14"/>
        <v>0.41276069667549947</v>
      </c>
      <c r="P178" s="19">
        <f t="shared" si="15"/>
        <v>0</v>
      </c>
      <c r="Q178" s="19">
        <f t="shared" si="16"/>
        <v>-1.5404438913604885</v>
      </c>
      <c r="R178" s="19">
        <f t="shared" si="17"/>
        <v>0</v>
      </c>
      <c r="S178" s="19">
        <f t="shared" si="18"/>
        <v>0</v>
      </c>
    </row>
    <row r="179" spans="1:19" x14ac:dyDescent="0.25">
      <c r="A179" s="26">
        <f>Wellpath!E179</f>
        <v>5280</v>
      </c>
      <c r="B179" s="22">
        <v>0</v>
      </c>
      <c r="C179" s="22">
        <v>0</v>
      </c>
      <c r="D179" s="22">
        <f>(COS(Wellpath!$L179) * COS(Wellpath!$O179) * COS(Wellpath!$O179) - COS(Wellpath!$L179) * SIN(Wellpath!$O179) * SIN(Wellpath!$O179) - TAN(Dip) * SIN(Wellpath!$L179) * COS(Wellpath!$O179)) / 2</f>
        <v>-0.38359462586026083</v>
      </c>
      <c r="E179" s="20">
        <f>Model!$W$19*((drdp!B179+drdp!K179)*'MSXY-TI3S'!$B179+(drdp!E179+drdp!N179)*'MSXY-TI3S'!$C179+(drdp!H179+drdp!Q179)*'MSXY-TI3S'!$D179)</f>
        <v>1.7396501689014611E-2</v>
      </c>
      <c r="F179" s="20">
        <f>Model!$W$19*((drdp!C179+drdp!L179)*'MSXY-TI3S'!$B179+(drdp!F179+drdp!O179)*'MSXY-TI3S'!$C179+(drdp!I179+drdp!R179)*'MSXY-TI3S'!$D179)</f>
        <v>-4.6613785786981266E-3</v>
      </c>
      <c r="G179" s="20">
        <f>Model!$W$19*((drdp!D179+drdp!M179)*'MSXY-TI3S'!$B179+(drdp!G179+drdp!P179)*'MSXY-TI3S'!$C179+(drdp!J179+drdp!S179)*'MSXY-TI3S'!$D179)</f>
        <v>0</v>
      </c>
      <c r="H179" s="18">
        <f>Model!$W$19*((drdp!B179)*'MSXY-TI3S'!$B179+(drdp!E179)*'MSXY-TI3S'!$C179+(drdp!H179)*'MSXY-TI3S'!$D179)</f>
        <v>8.6982508445073055E-3</v>
      </c>
      <c r="I179" s="18">
        <f>Model!$W$19*((drdp!C179)*'MSXY-TI3S'!$B179+(drdp!F179)*'MSXY-TI3S'!$C179+(drdp!I179)*'MSXY-TI3S'!$D179)</f>
        <v>-2.3306892893490633E-3</v>
      </c>
      <c r="J179" s="18">
        <f>Model!$W$19*((drdp!D179)*'MSXY-TI3S'!$B179+(drdp!G179)*'MSXY-TI3S'!$C179+(drdp!J179)*'MSXY-TI3S'!$D179)</f>
        <v>0</v>
      </c>
      <c r="K179" s="21">
        <f>SUM(E$3:E178)+H179</f>
        <v>2.4154462637744758</v>
      </c>
      <c r="L179" s="21">
        <f>SUM(F$3:F178)+I179</f>
        <v>-0.6472168757391441</v>
      </c>
      <c r="M179" s="21">
        <f>SUM(G$3:G178)+J179</f>
        <v>0</v>
      </c>
      <c r="N179" s="19">
        <f t="shared" si="13"/>
        <v>5.8343806531820741</v>
      </c>
      <c r="O179" s="19">
        <f t="shared" si="14"/>
        <v>0.41888968424153872</v>
      </c>
      <c r="P179" s="19">
        <f t="shared" si="15"/>
        <v>0</v>
      </c>
      <c r="Q179" s="19">
        <f t="shared" si="16"/>
        <v>-1.5633175843559048</v>
      </c>
      <c r="R179" s="19">
        <f t="shared" si="17"/>
        <v>0</v>
      </c>
      <c r="S179" s="19">
        <f t="shared" si="18"/>
        <v>0</v>
      </c>
    </row>
    <row r="180" spans="1:19" x14ac:dyDescent="0.25">
      <c r="A180" s="26">
        <f>Wellpath!E180</f>
        <v>5310</v>
      </c>
      <c r="B180" s="22">
        <v>0</v>
      </c>
      <c r="C180" s="22">
        <v>0</v>
      </c>
      <c r="D180" s="22">
        <f>(COS(Wellpath!$L180) * COS(Wellpath!$O180) * COS(Wellpath!$O180) - COS(Wellpath!$L180) * SIN(Wellpath!$O180) * SIN(Wellpath!$O180) - TAN(Dip) * SIN(Wellpath!$L180) * COS(Wellpath!$O180)) / 2</f>
        <v>-0.36253159787972727</v>
      </c>
      <c r="E180" s="20">
        <f>Model!$W$19*((drdp!B180+drdp!K180)*'MSXY-TI3S'!$B180+(drdp!E180+drdp!N180)*'MSXY-TI3S'!$C180+(drdp!H180+drdp!Q180)*'MSXY-TI3S'!$D180)</f>
        <v>1.6601632952380176E-2</v>
      </c>
      <c r="F180" s="20">
        <f>Model!$W$19*((drdp!C180+drdp!L180)*'MSXY-TI3S'!$B180+(drdp!F180+drdp!O180)*'MSXY-TI3S'!$C180+(drdp!I180+drdp!R180)*'MSXY-TI3S'!$D180)</f>
        <v>-4.4483941426281823E-3</v>
      </c>
      <c r="G180" s="20">
        <f>Model!$W$19*((drdp!D180+drdp!M180)*'MSXY-TI3S'!$B180+(drdp!G180+drdp!P180)*'MSXY-TI3S'!$C180+(drdp!J180+drdp!S180)*'MSXY-TI3S'!$D180)</f>
        <v>0</v>
      </c>
      <c r="H180" s="18">
        <f>Model!$W$19*((drdp!B180)*'MSXY-TI3S'!$B180+(drdp!E180)*'MSXY-TI3S'!$C180+(drdp!H180)*'MSXY-TI3S'!$D180)</f>
        <v>8.3008164761900882E-3</v>
      </c>
      <c r="I180" s="18">
        <f>Model!$W$19*((drdp!C180)*'MSXY-TI3S'!$B180+(drdp!F180)*'MSXY-TI3S'!$C180+(drdp!I180)*'MSXY-TI3S'!$D180)</f>
        <v>-2.2241970713140912E-3</v>
      </c>
      <c r="J180" s="18">
        <f>Model!$W$19*((drdp!D180)*'MSXY-TI3S'!$B180+(drdp!G180)*'MSXY-TI3S'!$C180+(drdp!J180)*'MSXY-TI3S'!$D180)</f>
        <v>0</v>
      </c>
      <c r="K180" s="21">
        <f>SUM(E$3:E179)+H180</f>
        <v>2.432445331095173</v>
      </c>
      <c r="L180" s="21">
        <f>SUM(F$3:F179)+I180</f>
        <v>-0.65177176209980714</v>
      </c>
      <c r="M180" s="21">
        <f>SUM(G$3:G179)+J180</f>
        <v>0</v>
      </c>
      <c r="N180" s="19">
        <f t="shared" si="13"/>
        <v>5.9167902887667063</v>
      </c>
      <c r="O180" s="19">
        <f t="shared" si="14"/>
        <v>0.42480642987068762</v>
      </c>
      <c r="P180" s="19">
        <f t="shared" si="15"/>
        <v>0</v>
      </c>
      <c r="Q180" s="19">
        <f t="shared" si="16"/>
        <v>-1.5853991796593496</v>
      </c>
      <c r="R180" s="19">
        <f t="shared" si="17"/>
        <v>0</v>
      </c>
      <c r="S180" s="19">
        <f t="shared" si="18"/>
        <v>0</v>
      </c>
    </row>
    <row r="181" spans="1:19" x14ac:dyDescent="0.25">
      <c r="A181" s="26">
        <f>Wellpath!E181</f>
        <v>5340</v>
      </c>
      <c r="B181" s="22">
        <v>0</v>
      </c>
      <c r="C181" s="22">
        <v>0</v>
      </c>
      <c r="D181" s="22">
        <f>(COS(Wellpath!$L181) * COS(Wellpath!$O181) * COS(Wellpath!$O181) - COS(Wellpath!$L181) * SIN(Wellpath!$O181) * SIN(Wellpath!$O181) - TAN(Dip) * SIN(Wellpath!$L181) * COS(Wellpath!$O181)) / 2</f>
        <v>-0.3404748959886677</v>
      </c>
      <c r="E181" s="20">
        <f>Model!$W$19*((drdp!B181+drdp!K181)*'MSXY-TI3S'!$B181+(drdp!E181+drdp!N181)*'MSXY-TI3S'!$C181+(drdp!H181+drdp!Q181)*'MSXY-TI3S'!$D181)</f>
        <v>1.5699450807408966E-2</v>
      </c>
      <c r="F181" s="20">
        <f>Model!$W$19*((drdp!C181+drdp!L181)*'MSXY-TI3S'!$B181+(drdp!F181+drdp!O181)*'MSXY-TI3S'!$C181+(drdp!I181+drdp!R181)*'MSXY-TI3S'!$D181)</f>
        <v>-4.2066551654573684E-3</v>
      </c>
      <c r="G181" s="20">
        <f>Model!$W$19*((drdp!D181+drdp!M181)*'MSXY-TI3S'!$B181+(drdp!G181+drdp!P181)*'MSXY-TI3S'!$C181+(drdp!J181+drdp!S181)*'MSXY-TI3S'!$D181)</f>
        <v>0</v>
      </c>
      <c r="H181" s="18">
        <f>Model!$W$19*((drdp!B181)*'MSXY-TI3S'!$B181+(drdp!E181)*'MSXY-TI3S'!$C181+(drdp!H181)*'MSXY-TI3S'!$D181)</f>
        <v>7.8497254037044831E-3</v>
      </c>
      <c r="I181" s="18">
        <f>Model!$W$19*((drdp!C181)*'MSXY-TI3S'!$B181+(drdp!F181)*'MSXY-TI3S'!$C181+(drdp!I181)*'MSXY-TI3S'!$D181)</f>
        <v>-2.1033275827286842E-3</v>
      </c>
      <c r="J181" s="18">
        <f>Model!$W$19*((drdp!D181)*'MSXY-TI3S'!$B181+(drdp!G181)*'MSXY-TI3S'!$C181+(drdp!J181)*'MSXY-TI3S'!$D181)</f>
        <v>0</v>
      </c>
      <c r="K181" s="21">
        <f>SUM(E$3:E180)+H181</f>
        <v>2.4485958729750679</v>
      </c>
      <c r="L181" s="21">
        <f>SUM(F$3:F180)+I181</f>
        <v>-0.65609928675384999</v>
      </c>
      <c r="M181" s="21">
        <f>SUM(G$3:G180)+J181</f>
        <v>0</v>
      </c>
      <c r="N181" s="19">
        <f t="shared" si="13"/>
        <v>5.9956217491505344</v>
      </c>
      <c r="O181" s="19">
        <f t="shared" si="14"/>
        <v>0.43046627407891069</v>
      </c>
      <c r="P181" s="19">
        <f t="shared" si="15"/>
        <v>0</v>
      </c>
      <c r="Q181" s="19">
        <f t="shared" si="16"/>
        <v>-1.6065220058073626</v>
      </c>
      <c r="R181" s="19">
        <f t="shared" si="17"/>
        <v>0</v>
      </c>
      <c r="S181" s="19">
        <f t="shared" si="18"/>
        <v>0</v>
      </c>
    </row>
    <row r="182" spans="1:19" x14ac:dyDescent="0.25">
      <c r="A182" s="26">
        <f>Wellpath!E182</f>
        <v>5370</v>
      </c>
      <c r="B182" s="22">
        <v>0</v>
      </c>
      <c r="C182" s="22">
        <v>0</v>
      </c>
      <c r="D182" s="22">
        <f>(COS(Wellpath!$L182) * COS(Wellpath!$O182) * COS(Wellpath!$O182) - COS(Wellpath!$L182) * SIN(Wellpath!$O182) * SIN(Wellpath!$O182) - TAN(Dip) * SIN(Wellpath!$L182) * COS(Wellpath!$O182)) / 2</f>
        <v>-0.31748497607382314</v>
      </c>
      <c r="E182" s="20">
        <f>Model!$W$19*((drdp!B182+drdp!K182)*'MSXY-TI3S'!$B182+(drdp!E182+drdp!N182)*'MSXY-TI3S'!$C182+(drdp!H182+drdp!Q182)*'MSXY-TI3S'!$D182)</f>
        <v>1.4699839750475044E-2</v>
      </c>
      <c r="F182" s="20">
        <f>Model!$W$19*((drdp!C182+drdp!L182)*'MSXY-TI3S'!$B182+(drdp!F182+drdp!O182)*'MSXY-TI3S'!$C182+(drdp!I182+drdp!R182)*'MSXY-TI3S'!$D182)</f>
        <v>-3.938810190006704E-3</v>
      </c>
      <c r="G182" s="20">
        <f>Model!$W$19*((drdp!D182+drdp!M182)*'MSXY-TI3S'!$B182+(drdp!G182+drdp!P182)*'MSXY-TI3S'!$C182+(drdp!J182+drdp!S182)*'MSXY-TI3S'!$D182)</f>
        <v>0</v>
      </c>
      <c r="H182" s="18">
        <f>Model!$W$19*((drdp!B182)*'MSXY-TI3S'!$B182+(drdp!E182)*'MSXY-TI3S'!$C182+(drdp!H182)*'MSXY-TI3S'!$D182)</f>
        <v>7.3499198752375221E-3</v>
      </c>
      <c r="I182" s="18">
        <f>Model!$W$19*((drdp!C182)*'MSXY-TI3S'!$B182+(drdp!F182)*'MSXY-TI3S'!$C182+(drdp!I182)*'MSXY-TI3S'!$D182)</f>
        <v>-1.969405095003352E-3</v>
      </c>
      <c r="J182" s="18">
        <f>Model!$W$19*((drdp!D182)*'MSXY-TI3S'!$B182+(drdp!G182)*'MSXY-TI3S'!$C182+(drdp!J182)*'MSXY-TI3S'!$D182)</f>
        <v>0</v>
      </c>
      <c r="K182" s="21">
        <f>SUM(E$3:E181)+H182</f>
        <v>2.4637955182540097</v>
      </c>
      <c r="L182" s="21">
        <f>SUM(F$3:F181)+I182</f>
        <v>-0.66017201943158199</v>
      </c>
      <c r="M182" s="21">
        <f>SUM(G$3:G181)+J182</f>
        <v>0</v>
      </c>
      <c r="N182" s="19">
        <f t="shared" si="13"/>
        <v>6.0702883557685441</v>
      </c>
      <c r="O182" s="19">
        <f t="shared" si="14"/>
        <v>0.43582709524037305</v>
      </c>
      <c r="P182" s="19">
        <f t="shared" si="15"/>
        <v>0</v>
      </c>
      <c r="Q182" s="19">
        <f t="shared" si="16"/>
        <v>-1.6265288627522307</v>
      </c>
      <c r="R182" s="19">
        <f t="shared" si="17"/>
        <v>0</v>
      </c>
      <c r="S182" s="19">
        <f t="shared" si="18"/>
        <v>0</v>
      </c>
    </row>
    <row r="183" spans="1:19" x14ac:dyDescent="0.25">
      <c r="A183" s="26">
        <f>Wellpath!E183</f>
        <v>5400</v>
      </c>
      <c r="B183" s="22">
        <v>0</v>
      </c>
      <c r="C183" s="22">
        <v>0</v>
      </c>
      <c r="D183" s="22">
        <f>(COS(Wellpath!$L183) * COS(Wellpath!$O183) * COS(Wellpath!$O183) - COS(Wellpath!$L183) * SIN(Wellpath!$O183) * SIN(Wellpath!$O183) - TAN(Dip) * SIN(Wellpath!$L183) * COS(Wellpath!$O183)) / 2</f>
        <v>-0.29362485190767029</v>
      </c>
      <c r="E183" s="20">
        <f>Model!$W$19*((drdp!B183+drdp!K183)*'MSXY-TI3S'!$B183+(drdp!E183+drdp!N183)*'MSXY-TI3S'!$C183+(drdp!H183+drdp!Q183)*'MSXY-TI3S'!$D183)</f>
        <v>1.3613751729500245E-2</v>
      </c>
      <c r="F183" s="20">
        <f>Model!$W$19*((drdp!C183+drdp!L183)*'MSXY-TI3S'!$B183+(drdp!F183+drdp!O183)*'MSXY-TI3S'!$C183+(drdp!I183+drdp!R183)*'MSXY-TI3S'!$D183)</f>
        <v>-3.6477937818773904E-3</v>
      </c>
      <c r="G183" s="20">
        <f>Model!$W$19*((drdp!D183+drdp!M183)*'MSXY-TI3S'!$B183+(drdp!G183+drdp!P183)*'MSXY-TI3S'!$C183+(drdp!J183+drdp!S183)*'MSXY-TI3S'!$D183)</f>
        <v>0</v>
      </c>
      <c r="H183" s="18">
        <f>Model!$W$19*((drdp!B183)*'MSXY-TI3S'!$B183+(drdp!E183)*'MSXY-TI3S'!$C183+(drdp!H183)*'MSXY-TI3S'!$D183)</f>
        <v>6.8068758647501226E-3</v>
      </c>
      <c r="I183" s="18">
        <f>Model!$W$19*((drdp!C183)*'MSXY-TI3S'!$B183+(drdp!F183)*'MSXY-TI3S'!$C183+(drdp!I183)*'MSXY-TI3S'!$D183)</f>
        <v>-1.8238968909386952E-3</v>
      </c>
      <c r="J183" s="18">
        <f>Model!$W$19*((drdp!D183)*'MSXY-TI3S'!$B183+(drdp!G183)*'MSXY-TI3S'!$C183+(drdp!J183)*'MSXY-TI3S'!$D183)</f>
        <v>0</v>
      </c>
      <c r="K183" s="21">
        <f>SUM(E$3:E182)+H183</f>
        <v>2.4779523139939976</v>
      </c>
      <c r="L183" s="21">
        <f>SUM(F$3:F182)+I183</f>
        <v>-0.66396532141752407</v>
      </c>
      <c r="M183" s="21">
        <f>SUM(G$3:G182)+J183</f>
        <v>0</v>
      </c>
      <c r="N183" s="19">
        <f t="shared" si="13"/>
        <v>6.1402476704282076</v>
      </c>
      <c r="O183" s="19">
        <f t="shared" si="14"/>
        <v>0.44084994804507605</v>
      </c>
      <c r="P183" s="19">
        <f t="shared" si="15"/>
        <v>0</v>
      </c>
      <c r="Q183" s="19">
        <f t="shared" si="16"/>
        <v>-1.6452744046183221</v>
      </c>
      <c r="R183" s="19">
        <f t="shared" si="17"/>
        <v>0</v>
      </c>
      <c r="S183" s="19">
        <f t="shared" si="18"/>
        <v>0</v>
      </c>
    </row>
    <row r="184" spans="1:19" x14ac:dyDescent="0.25">
      <c r="A184" s="26">
        <f>Wellpath!E184</f>
        <v>5430</v>
      </c>
      <c r="B184" s="22">
        <v>0</v>
      </c>
      <c r="C184" s="22">
        <v>0</v>
      </c>
      <c r="D184" s="22">
        <f>(COS(Wellpath!$L184) * COS(Wellpath!$O184) * COS(Wellpath!$O184) - COS(Wellpath!$L184) * SIN(Wellpath!$O184) * SIN(Wellpath!$O184) - TAN(Dip) * SIN(Wellpath!$L184) * COS(Wellpath!$O184)) / 2</f>
        <v>-0.29362485190767029</v>
      </c>
      <c r="E184" s="20">
        <f>Model!$W$19*((drdp!B184+drdp!K184)*'MSXY-TI3S'!$B184+(drdp!E184+drdp!N184)*'MSXY-TI3S'!$C184+(drdp!H184+drdp!Q184)*'MSXY-TI3S'!$D184)</f>
        <v>1.3613751729500245E-2</v>
      </c>
      <c r="F184" s="20">
        <f>Model!$W$19*((drdp!C184+drdp!L184)*'MSXY-TI3S'!$B184+(drdp!F184+drdp!O184)*'MSXY-TI3S'!$C184+(drdp!I184+drdp!R184)*'MSXY-TI3S'!$D184)</f>
        <v>-3.6477937818773904E-3</v>
      </c>
      <c r="G184" s="20">
        <f>Model!$W$19*((drdp!D184+drdp!M184)*'MSXY-TI3S'!$B184+(drdp!G184+drdp!P184)*'MSXY-TI3S'!$C184+(drdp!J184+drdp!S184)*'MSXY-TI3S'!$D184)</f>
        <v>0</v>
      </c>
      <c r="H184" s="18">
        <f>Model!$W$19*((drdp!B184)*'MSXY-TI3S'!$B184+(drdp!E184)*'MSXY-TI3S'!$C184+(drdp!H184)*'MSXY-TI3S'!$D184)</f>
        <v>6.8068758647501226E-3</v>
      </c>
      <c r="I184" s="18">
        <f>Model!$W$19*((drdp!C184)*'MSXY-TI3S'!$B184+(drdp!F184)*'MSXY-TI3S'!$C184+(drdp!I184)*'MSXY-TI3S'!$D184)</f>
        <v>-1.8238968909386952E-3</v>
      </c>
      <c r="J184" s="18">
        <f>Model!$W$19*((drdp!D184)*'MSXY-TI3S'!$B184+(drdp!G184)*'MSXY-TI3S'!$C184+(drdp!J184)*'MSXY-TI3S'!$D184)</f>
        <v>0</v>
      </c>
      <c r="K184" s="21">
        <f>SUM(E$3:E183)+H184</f>
        <v>2.4915660657234979</v>
      </c>
      <c r="L184" s="21">
        <f>SUM(F$3:F183)+I184</f>
        <v>-0.66761311519940147</v>
      </c>
      <c r="M184" s="21">
        <f>SUM(G$3:G183)+J184</f>
        <v>0</v>
      </c>
      <c r="N184" s="19">
        <f t="shared" si="13"/>
        <v>6.2079014598648703</v>
      </c>
      <c r="O184" s="19">
        <f t="shared" si="14"/>
        <v>0.44570727158624929</v>
      </c>
      <c r="P184" s="19">
        <f t="shared" si="15"/>
        <v>0</v>
      </c>
      <c r="Q184" s="19">
        <f t="shared" si="16"/>
        <v>-1.6634021828627812</v>
      </c>
      <c r="R184" s="19">
        <f t="shared" si="17"/>
        <v>0</v>
      </c>
      <c r="S184" s="19">
        <f t="shared" si="18"/>
        <v>0</v>
      </c>
    </row>
    <row r="185" spans="1:19" x14ac:dyDescent="0.25">
      <c r="A185" s="26">
        <f>Wellpath!E185</f>
        <v>5460</v>
      </c>
      <c r="B185" s="22">
        <v>0</v>
      </c>
      <c r="C185" s="22">
        <v>0</v>
      </c>
      <c r="D185" s="22">
        <f>(COS(Wellpath!$L185) * COS(Wellpath!$O185) * COS(Wellpath!$O185) - COS(Wellpath!$L185) * SIN(Wellpath!$O185) * SIN(Wellpath!$O185) - TAN(Dip) * SIN(Wellpath!$L185) * COS(Wellpath!$O185)) / 2</f>
        <v>-0.29362485190767029</v>
      </c>
      <c r="E185" s="20">
        <f>Model!$W$19*((drdp!B185+drdp!K185)*'MSXY-TI3S'!$B185+(drdp!E185+drdp!N185)*'MSXY-TI3S'!$C185+(drdp!H185+drdp!Q185)*'MSXY-TI3S'!$D185)</f>
        <v>1.3613751729500245E-2</v>
      </c>
      <c r="F185" s="20">
        <f>Model!$W$19*((drdp!C185+drdp!L185)*'MSXY-TI3S'!$B185+(drdp!F185+drdp!O185)*'MSXY-TI3S'!$C185+(drdp!I185+drdp!R185)*'MSXY-TI3S'!$D185)</f>
        <v>-3.6477937818773904E-3</v>
      </c>
      <c r="G185" s="20">
        <f>Model!$W$19*((drdp!D185+drdp!M185)*'MSXY-TI3S'!$B185+(drdp!G185+drdp!P185)*'MSXY-TI3S'!$C185+(drdp!J185+drdp!S185)*'MSXY-TI3S'!$D185)</f>
        <v>0</v>
      </c>
      <c r="H185" s="18">
        <f>Model!$W$19*((drdp!B185)*'MSXY-TI3S'!$B185+(drdp!E185)*'MSXY-TI3S'!$C185+(drdp!H185)*'MSXY-TI3S'!$D185)</f>
        <v>6.8068758647501226E-3</v>
      </c>
      <c r="I185" s="18">
        <f>Model!$W$19*((drdp!C185)*'MSXY-TI3S'!$B185+(drdp!F185)*'MSXY-TI3S'!$C185+(drdp!I185)*'MSXY-TI3S'!$D185)</f>
        <v>-1.8238968909386952E-3</v>
      </c>
      <c r="J185" s="18">
        <f>Model!$W$19*((drdp!D185)*'MSXY-TI3S'!$B185+(drdp!G185)*'MSXY-TI3S'!$C185+(drdp!J185)*'MSXY-TI3S'!$D185)</f>
        <v>0</v>
      </c>
      <c r="K185" s="21">
        <f>SUM(E$3:E184)+H185</f>
        <v>2.5051798174529982</v>
      </c>
      <c r="L185" s="21">
        <f>SUM(F$3:F184)+I185</f>
        <v>-0.67126090898127888</v>
      </c>
      <c r="M185" s="21">
        <f>SUM(G$3:G184)+J185</f>
        <v>0</v>
      </c>
      <c r="N185" s="19">
        <f t="shared" si="13"/>
        <v>6.2759259177738373</v>
      </c>
      <c r="O185" s="19">
        <f t="shared" si="14"/>
        <v>0.45059120792637275</v>
      </c>
      <c r="P185" s="19">
        <f t="shared" si="15"/>
        <v>0</v>
      </c>
      <c r="Q185" s="19">
        <f t="shared" si="16"/>
        <v>-1.681629281425054</v>
      </c>
      <c r="R185" s="19">
        <f t="shared" si="17"/>
        <v>0</v>
      </c>
      <c r="S185" s="19">
        <f t="shared" si="18"/>
        <v>0</v>
      </c>
    </row>
    <row r="186" spans="1:19" x14ac:dyDescent="0.25">
      <c r="A186" s="26">
        <f>Wellpath!E186</f>
        <v>5490</v>
      </c>
      <c r="B186" s="22">
        <v>0</v>
      </c>
      <c r="C186" s="22">
        <v>0</v>
      </c>
      <c r="D186" s="22">
        <f>(COS(Wellpath!$L186) * COS(Wellpath!$O186) * COS(Wellpath!$O186) - COS(Wellpath!$L186) * SIN(Wellpath!$O186) * SIN(Wellpath!$O186) - TAN(Dip) * SIN(Wellpath!$L186) * COS(Wellpath!$O186)) / 2</f>
        <v>-0.29362485190767029</v>
      </c>
      <c r="E186" s="20">
        <f>Model!$W$19*((drdp!B186+drdp!K186)*'MSXY-TI3S'!$B186+(drdp!E186+drdp!N186)*'MSXY-TI3S'!$C186+(drdp!H186+drdp!Q186)*'MSXY-TI3S'!$D186)</f>
        <v>1.3613751729500245E-2</v>
      </c>
      <c r="F186" s="20">
        <f>Model!$W$19*((drdp!C186+drdp!L186)*'MSXY-TI3S'!$B186+(drdp!F186+drdp!O186)*'MSXY-TI3S'!$C186+(drdp!I186+drdp!R186)*'MSXY-TI3S'!$D186)</f>
        <v>-3.6477937818773904E-3</v>
      </c>
      <c r="G186" s="20">
        <f>Model!$W$19*((drdp!D186+drdp!M186)*'MSXY-TI3S'!$B186+(drdp!G186+drdp!P186)*'MSXY-TI3S'!$C186+(drdp!J186+drdp!S186)*'MSXY-TI3S'!$D186)</f>
        <v>0</v>
      </c>
      <c r="H186" s="18">
        <f>Model!$W$19*((drdp!B186)*'MSXY-TI3S'!$B186+(drdp!E186)*'MSXY-TI3S'!$C186+(drdp!H186)*'MSXY-TI3S'!$D186)</f>
        <v>6.8068758647501226E-3</v>
      </c>
      <c r="I186" s="18">
        <f>Model!$W$19*((drdp!C186)*'MSXY-TI3S'!$B186+(drdp!F186)*'MSXY-TI3S'!$C186+(drdp!I186)*'MSXY-TI3S'!$D186)</f>
        <v>-1.8238968909386952E-3</v>
      </c>
      <c r="J186" s="18">
        <f>Model!$W$19*((drdp!D186)*'MSXY-TI3S'!$B186+(drdp!G186)*'MSXY-TI3S'!$C186+(drdp!J186)*'MSXY-TI3S'!$D186)</f>
        <v>0</v>
      </c>
      <c r="K186" s="21">
        <f>SUM(E$3:E185)+H186</f>
        <v>2.5187935691824985</v>
      </c>
      <c r="L186" s="21">
        <f>SUM(F$3:F185)+I186</f>
        <v>-0.67490870276315629</v>
      </c>
      <c r="M186" s="21">
        <f>SUM(G$3:G185)+J186</f>
        <v>0</v>
      </c>
      <c r="N186" s="19">
        <f t="shared" si="13"/>
        <v>6.3443210441551097</v>
      </c>
      <c r="O186" s="19">
        <f t="shared" si="14"/>
        <v>0.45550175706544643</v>
      </c>
      <c r="P186" s="19">
        <f t="shared" si="15"/>
        <v>0</v>
      </c>
      <c r="Q186" s="19">
        <f t="shared" si="16"/>
        <v>-1.6999557003051404</v>
      </c>
      <c r="R186" s="19">
        <f t="shared" si="17"/>
        <v>0</v>
      </c>
      <c r="S186" s="19">
        <f t="shared" si="18"/>
        <v>0</v>
      </c>
    </row>
    <row r="187" spans="1:19" x14ac:dyDescent="0.25">
      <c r="A187" s="26">
        <f>Wellpath!E187</f>
        <v>5520</v>
      </c>
      <c r="B187" s="22">
        <v>0</v>
      </c>
      <c r="C187" s="22">
        <v>0</v>
      </c>
      <c r="D187" s="22">
        <f>(COS(Wellpath!$L187) * COS(Wellpath!$O187) * COS(Wellpath!$O187) - COS(Wellpath!$L187) * SIN(Wellpath!$O187) * SIN(Wellpath!$O187) - TAN(Dip) * SIN(Wellpath!$L187) * COS(Wellpath!$O187)) / 2</f>
        <v>-0.29362485190767029</v>
      </c>
      <c r="E187" s="20">
        <f>Model!$W$19*((drdp!B187+drdp!K187)*'MSXY-TI3S'!$B187+(drdp!E187+drdp!N187)*'MSXY-TI3S'!$C187+(drdp!H187+drdp!Q187)*'MSXY-TI3S'!$D187)</f>
        <v>1.3613751729500245E-2</v>
      </c>
      <c r="F187" s="20">
        <f>Model!$W$19*((drdp!C187+drdp!L187)*'MSXY-TI3S'!$B187+(drdp!F187+drdp!O187)*'MSXY-TI3S'!$C187+(drdp!I187+drdp!R187)*'MSXY-TI3S'!$D187)</f>
        <v>-3.6477937818773904E-3</v>
      </c>
      <c r="G187" s="20">
        <f>Model!$W$19*((drdp!D187+drdp!M187)*'MSXY-TI3S'!$B187+(drdp!G187+drdp!P187)*'MSXY-TI3S'!$C187+(drdp!J187+drdp!S187)*'MSXY-TI3S'!$D187)</f>
        <v>0</v>
      </c>
      <c r="H187" s="18">
        <f>Model!$W$19*((drdp!B187)*'MSXY-TI3S'!$B187+(drdp!E187)*'MSXY-TI3S'!$C187+(drdp!H187)*'MSXY-TI3S'!$D187)</f>
        <v>6.8068758647501226E-3</v>
      </c>
      <c r="I187" s="18">
        <f>Model!$W$19*((drdp!C187)*'MSXY-TI3S'!$B187+(drdp!F187)*'MSXY-TI3S'!$C187+(drdp!I187)*'MSXY-TI3S'!$D187)</f>
        <v>-1.8238968909386952E-3</v>
      </c>
      <c r="J187" s="18">
        <f>Model!$W$19*((drdp!D187)*'MSXY-TI3S'!$B187+(drdp!G187)*'MSXY-TI3S'!$C187+(drdp!J187)*'MSXY-TI3S'!$D187)</f>
        <v>0</v>
      </c>
      <c r="K187" s="21">
        <f>SUM(E$3:E186)+H187</f>
        <v>2.5324073209119988</v>
      </c>
      <c r="L187" s="21">
        <f>SUM(F$3:F186)+I187</f>
        <v>-0.67855649654503369</v>
      </c>
      <c r="M187" s="21">
        <f>SUM(G$3:G186)+J187</f>
        <v>0</v>
      </c>
      <c r="N187" s="19">
        <f t="shared" si="13"/>
        <v>6.4130868390086873</v>
      </c>
      <c r="O187" s="19">
        <f t="shared" si="14"/>
        <v>0.46043891900347034</v>
      </c>
      <c r="P187" s="19">
        <f t="shared" si="15"/>
        <v>0</v>
      </c>
      <c r="Q187" s="19">
        <f t="shared" si="16"/>
        <v>-1.7183814395030408</v>
      </c>
      <c r="R187" s="19">
        <f t="shared" si="17"/>
        <v>0</v>
      </c>
      <c r="S187" s="19">
        <f t="shared" si="18"/>
        <v>0</v>
      </c>
    </row>
    <row r="188" spans="1:19" x14ac:dyDescent="0.25">
      <c r="A188" s="26">
        <f>Wellpath!E188</f>
        <v>5550</v>
      </c>
      <c r="B188" s="22">
        <v>0</v>
      </c>
      <c r="C188" s="22">
        <v>0</v>
      </c>
      <c r="D188" s="22">
        <f>(COS(Wellpath!$L188) * COS(Wellpath!$O188) * COS(Wellpath!$O188) - COS(Wellpath!$L188) * SIN(Wellpath!$O188) * SIN(Wellpath!$O188) - TAN(Dip) * SIN(Wellpath!$L188) * COS(Wellpath!$O188)) / 2</f>
        <v>-0.29362485190767029</v>
      </c>
      <c r="E188" s="20">
        <f>Model!$W$19*((drdp!B188+drdp!K188)*'MSXY-TI3S'!$B188+(drdp!E188+drdp!N188)*'MSXY-TI3S'!$C188+(drdp!H188+drdp!Q188)*'MSXY-TI3S'!$D188)</f>
        <v>1.3613751729500245E-2</v>
      </c>
      <c r="F188" s="20">
        <f>Model!$W$19*((drdp!C188+drdp!L188)*'MSXY-TI3S'!$B188+(drdp!F188+drdp!O188)*'MSXY-TI3S'!$C188+(drdp!I188+drdp!R188)*'MSXY-TI3S'!$D188)</f>
        <v>-3.6477937818773904E-3</v>
      </c>
      <c r="G188" s="20">
        <f>Model!$W$19*((drdp!D188+drdp!M188)*'MSXY-TI3S'!$B188+(drdp!G188+drdp!P188)*'MSXY-TI3S'!$C188+(drdp!J188+drdp!S188)*'MSXY-TI3S'!$D188)</f>
        <v>0</v>
      </c>
      <c r="H188" s="18">
        <f>Model!$W$19*((drdp!B188)*'MSXY-TI3S'!$B188+(drdp!E188)*'MSXY-TI3S'!$C188+(drdp!H188)*'MSXY-TI3S'!$D188)</f>
        <v>6.8068758647501226E-3</v>
      </c>
      <c r="I188" s="18">
        <f>Model!$W$19*((drdp!C188)*'MSXY-TI3S'!$B188+(drdp!F188)*'MSXY-TI3S'!$C188+(drdp!I188)*'MSXY-TI3S'!$D188)</f>
        <v>-1.8238968909386952E-3</v>
      </c>
      <c r="J188" s="18">
        <f>Model!$W$19*((drdp!D188)*'MSXY-TI3S'!$B188+(drdp!G188)*'MSXY-TI3S'!$C188+(drdp!J188)*'MSXY-TI3S'!$D188)</f>
        <v>0</v>
      </c>
      <c r="K188" s="21">
        <f>SUM(E$3:E187)+H188</f>
        <v>2.5460210726414991</v>
      </c>
      <c r="L188" s="21">
        <f>SUM(F$3:F187)+I188</f>
        <v>-0.6822042903269111</v>
      </c>
      <c r="M188" s="21">
        <f>SUM(G$3:G187)+J188</f>
        <v>0</v>
      </c>
      <c r="N188" s="19">
        <f t="shared" si="13"/>
        <v>6.4822233023345701</v>
      </c>
      <c r="O188" s="19">
        <f t="shared" si="14"/>
        <v>0.46540269374044441</v>
      </c>
      <c r="P188" s="19">
        <f t="shared" si="15"/>
        <v>0</v>
      </c>
      <c r="Q188" s="19">
        <f t="shared" si="16"/>
        <v>-1.7369064990187548</v>
      </c>
      <c r="R188" s="19">
        <f t="shared" si="17"/>
        <v>0</v>
      </c>
      <c r="S188" s="19">
        <f t="shared" si="18"/>
        <v>0</v>
      </c>
    </row>
    <row r="189" spans="1:19" x14ac:dyDescent="0.25">
      <c r="A189" s="26">
        <f>Wellpath!E189</f>
        <v>5580</v>
      </c>
      <c r="B189" s="22">
        <v>0</v>
      </c>
      <c r="C189" s="22">
        <v>0</v>
      </c>
      <c r="D189" s="22">
        <f>(COS(Wellpath!$L189) * COS(Wellpath!$O189) * COS(Wellpath!$O189) - COS(Wellpath!$L189) * SIN(Wellpath!$O189) * SIN(Wellpath!$O189) - TAN(Dip) * SIN(Wellpath!$L189) * COS(Wellpath!$O189)) / 2</f>
        <v>-0.29362485190767029</v>
      </c>
      <c r="E189" s="20">
        <f>Model!$W$19*((drdp!B189+drdp!K189)*'MSXY-TI3S'!$B189+(drdp!E189+drdp!N189)*'MSXY-TI3S'!$C189+(drdp!H189+drdp!Q189)*'MSXY-TI3S'!$D189)</f>
        <v>1.3613751729500245E-2</v>
      </c>
      <c r="F189" s="20">
        <f>Model!$W$19*((drdp!C189+drdp!L189)*'MSXY-TI3S'!$B189+(drdp!F189+drdp!O189)*'MSXY-TI3S'!$C189+(drdp!I189+drdp!R189)*'MSXY-TI3S'!$D189)</f>
        <v>-3.6477937818773904E-3</v>
      </c>
      <c r="G189" s="20">
        <f>Model!$W$19*((drdp!D189+drdp!M189)*'MSXY-TI3S'!$B189+(drdp!G189+drdp!P189)*'MSXY-TI3S'!$C189+(drdp!J189+drdp!S189)*'MSXY-TI3S'!$D189)</f>
        <v>0</v>
      </c>
      <c r="H189" s="18">
        <f>Model!$W$19*((drdp!B189)*'MSXY-TI3S'!$B189+(drdp!E189)*'MSXY-TI3S'!$C189+(drdp!H189)*'MSXY-TI3S'!$D189)</f>
        <v>6.8068758647501226E-3</v>
      </c>
      <c r="I189" s="18">
        <f>Model!$W$19*((drdp!C189)*'MSXY-TI3S'!$B189+(drdp!F189)*'MSXY-TI3S'!$C189+(drdp!I189)*'MSXY-TI3S'!$D189)</f>
        <v>-1.8238968909386952E-3</v>
      </c>
      <c r="J189" s="18">
        <f>Model!$W$19*((drdp!D189)*'MSXY-TI3S'!$B189+(drdp!G189)*'MSXY-TI3S'!$C189+(drdp!J189)*'MSXY-TI3S'!$D189)</f>
        <v>0</v>
      </c>
      <c r="K189" s="21">
        <f>SUM(E$3:E188)+H189</f>
        <v>2.5596348243709994</v>
      </c>
      <c r="L189" s="21">
        <f>SUM(F$3:F188)+I189</f>
        <v>-0.68585208410878851</v>
      </c>
      <c r="M189" s="21">
        <f>SUM(G$3:G188)+J189</f>
        <v>0</v>
      </c>
      <c r="N189" s="19">
        <f t="shared" si="13"/>
        <v>6.5517304341327574</v>
      </c>
      <c r="O189" s="19">
        <f t="shared" si="14"/>
        <v>0.4703930812763687</v>
      </c>
      <c r="P189" s="19">
        <f t="shared" si="15"/>
        <v>0</v>
      </c>
      <c r="Q189" s="19">
        <f t="shared" si="16"/>
        <v>-1.7555308788522828</v>
      </c>
      <c r="R189" s="19">
        <f t="shared" si="17"/>
        <v>0</v>
      </c>
      <c r="S189" s="19">
        <f t="shared" si="18"/>
        <v>0</v>
      </c>
    </row>
    <row r="190" spans="1:19" x14ac:dyDescent="0.25">
      <c r="A190" s="26">
        <f>Wellpath!E190</f>
        <v>5610</v>
      </c>
      <c r="B190" s="22">
        <v>0</v>
      </c>
      <c r="C190" s="22">
        <v>0</v>
      </c>
      <c r="D190" s="22">
        <f>(COS(Wellpath!$L190) * COS(Wellpath!$O190) * COS(Wellpath!$O190) - COS(Wellpath!$L190) * SIN(Wellpath!$O190) * SIN(Wellpath!$O190) - TAN(Dip) * SIN(Wellpath!$L190) * COS(Wellpath!$O190)) / 2</f>
        <v>-0.29362485190767029</v>
      </c>
      <c r="E190" s="20">
        <f>Model!$W$19*((drdp!B190+drdp!K190)*'MSXY-TI3S'!$B190+(drdp!E190+drdp!N190)*'MSXY-TI3S'!$C190+(drdp!H190+drdp!Q190)*'MSXY-TI3S'!$D190)</f>
        <v>1.3613751729500245E-2</v>
      </c>
      <c r="F190" s="20">
        <f>Model!$W$19*((drdp!C190+drdp!L190)*'MSXY-TI3S'!$B190+(drdp!F190+drdp!O190)*'MSXY-TI3S'!$C190+(drdp!I190+drdp!R190)*'MSXY-TI3S'!$D190)</f>
        <v>-3.6477937818773904E-3</v>
      </c>
      <c r="G190" s="20">
        <f>Model!$W$19*((drdp!D190+drdp!M190)*'MSXY-TI3S'!$B190+(drdp!G190+drdp!P190)*'MSXY-TI3S'!$C190+(drdp!J190+drdp!S190)*'MSXY-TI3S'!$D190)</f>
        <v>0</v>
      </c>
      <c r="H190" s="18">
        <f>Model!$W$19*((drdp!B190)*'MSXY-TI3S'!$B190+(drdp!E190)*'MSXY-TI3S'!$C190+(drdp!H190)*'MSXY-TI3S'!$D190)</f>
        <v>6.8068758647501226E-3</v>
      </c>
      <c r="I190" s="18">
        <f>Model!$W$19*((drdp!C190)*'MSXY-TI3S'!$B190+(drdp!F190)*'MSXY-TI3S'!$C190+(drdp!I190)*'MSXY-TI3S'!$D190)</f>
        <v>-1.8238968909386952E-3</v>
      </c>
      <c r="J190" s="18">
        <f>Model!$W$19*((drdp!D190)*'MSXY-TI3S'!$B190+(drdp!G190)*'MSXY-TI3S'!$C190+(drdp!J190)*'MSXY-TI3S'!$D190)</f>
        <v>0</v>
      </c>
      <c r="K190" s="21">
        <f>SUM(E$3:E189)+H190</f>
        <v>2.5732485761004997</v>
      </c>
      <c r="L190" s="21">
        <f>SUM(F$3:F189)+I190</f>
        <v>-0.68949987789066591</v>
      </c>
      <c r="M190" s="21">
        <f>SUM(G$3:G189)+J190</f>
        <v>0</v>
      </c>
      <c r="N190" s="19">
        <f t="shared" si="13"/>
        <v>6.621608234403249</v>
      </c>
      <c r="O190" s="19">
        <f t="shared" si="14"/>
        <v>0.47541008161124321</v>
      </c>
      <c r="P190" s="19">
        <f t="shared" si="15"/>
        <v>0</v>
      </c>
      <c r="Q190" s="19">
        <f t="shared" si="16"/>
        <v>-1.7742545790036246</v>
      </c>
      <c r="R190" s="19">
        <f t="shared" si="17"/>
        <v>0</v>
      </c>
      <c r="S190" s="19">
        <f t="shared" si="18"/>
        <v>0</v>
      </c>
    </row>
    <row r="191" spans="1:19" x14ac:dyDescent="0.25">
      <c r="A191" s="26">
        <f>Wellpath!E191</f>
        <v>5640</v>
      </c>
      <c r="B191" s="22">
        <v>0</v>
      </c>
      <c r="C191" s="22">
        <v>0</v>
      </c>
      <c r="D191" s="22">
        <f>(COS(Wellpath!$L191) * COS(Wellpath!$O191) * COS(Wellpath!$O191) - COS(Wellpath!$L191) * SIN(Wellpath!$O191) * SIN(Wellpath!$O191) - TAN(Dip) * SIN(Wellpath!$L191) * COS(Wellpath!$O191)) / 2</f>
        <v>-0.29362485190767029</v>
      </c>
      <c r="E191" s="20">
        <f>Model!$W$19*((drdp!B191+drdp!K191)*'MSXY-TI3S'!$B191+(drdp!E191+drdp!N191)*'MSXY-TI3S'!$C191+(drdp!H191+drdp!Q191)*'MSXY-TI3S'!$D191)</f>
        <v>1.3613751729500245E-2</v>
      </c>
      <c r="F191" s="20">
        <f>Model!$W$19*((drdp!C191+drdp!L191)*'MSXY-TI3S'!$B191+(drdp!F191+drdp!O191)*'MSXY-TI3S'!$C191+(drdp!I191+drdp!R191)*'MSXY-TI3S'!$D191)</f>
        <v>-3.6477937818773904E-3</v>
      </c>
      <c r="G191" s="20">
        <f>Model!$W$19*((drdp!D191+drdp!M191)*'MSXY-TI3S'!$B191+(drdp!G191+drdp!P191)*'MSXY-TI3S'!$C191+(drdp!J191+drdp!S191)*'MSXY-TI3S'!$D191)</f>
        <v>0</v>
      </c>
      <c r="H191" s="18">
        <f>Model!$W$19*((drdp!B191)*'MSXY-TI3S'!$B191+(drdp!E191)*'MSXY-TI3S'!$C191+(drdp!H191)*'MSXY-TI3S'!$D191)</f>
        <v>6.8068758647501226E-3</v>
      </c>
      <c r="I191" s="18">
        <f>Model!$W$19*((drdp!C191)*'MSXY-TI3S'!$B191+(drdp!F191)*'MSXY-TI3S'!$C191+(drdp!I191)*'MSXY-TI3S'!$D191)</f>
        <v>-1.8238968909386952E-3</v>
      </c>
      <c r="J191" s="18">
        <f>Model!$W$19*((drdp!D191)*'MSXY-TI3S'!$B191+(drdp!G191)*'MSXY-TI3S'!$C191+(drdp!J191)*'MSXY-TI3S'!$D191)</f>
        <v>0</v>
      </c>
      <c r="K191" s="21">
        <f>SUM(E$3:E190)+H191</f>
        <v>2.58686232783</v>
      </c>
      <c r="L191" s="21">
        <f>SUM(F$3:F190)+I191</f>
        <v>-0.69314767167254332</v>
      </c>
      <c r="M191" s="21">
        <f>SUM(G$3:G190)+J191</f>
        <v>0</v>
      </c>
      <c r="N191" s="19">
        <f t="shared" si="13"/>
        <v>6.6918567031460467</v>
      </c>
      <c r="O191" s="19">
        <f t="shared" si="14"/>
        <v>0.48045369474506794</v>
      </c>
      <c r="P191" s="19">
        <f t="shared" si="15"/>
        <v>0</v>
      </c>
      <c r="Q191" s="19">
        <f t="shared" si="16"/>
        <v>-1.7930775994727799</v>
      </c>
      <c r="R191" s="19">
        <f t="shared" si="17"/>
        <v>0</v>
      </c>
      <c r="S191" s="19">
        <f t="shared" si="18"/>
        <v>0</v>
      </c>
    </row>
    <row r="192" spans="1:19" x14ac:dyDescent="0.25">
      <c r="A192" s="26">
        <f>Wellpath!E192</f>
        <v>5670</v>
      </c>
      <c r="B192" s="22">
        <v>0</v>
      </c>
      <c r="C192" s="22">
        <v>0</v>
      </c>
      <c r="D192" s="22">
        <f>(COS(Wellpath!$L192) * COS(Wellpath!$O192) * COS(Wellpath!$O192) - COS(Wellpath!$L192) * SIN(Wellpath!$O192) * SIN(Wellpath!$O192) - TAN(Dip) * SIN(Wellpath!$L192) * COS(Wellpath!$O192)) / 2</f>
        <v>-0.29362485190767029</v>
      </c>
      <c r="E192" s="20">
        <f>Model!$W$19*((drdp!B192+drdp!K192)*'MSXY-TI3S'!$B192+(drdp!E192+drdp!N192)*'MSXY-TI3S'!$C192+(drdp!H192+drdp!Q192)*'MSXY-TI3S'!$D192)</f>
        <v>1.3613751729500245E-2</v>
      </c>
      <c r="F192" s="20">
        <f>Model!$W$19*((drdp!C192+drdp!L192)*'MSXY-TI3S'!$B192+(drdp!F192+drdp!O192)*'MSXY-TI3S'!$C192+(drdp!I192+drdp!R192)*'MSXY-TI3S'!$D192)</f>
        <v>-3.6477937818773904E-3</v>
      </c>
      <c r="G192" s="20">
        <f>Model!$W$19*((drdp!D192+drdp!M192)*'MSXY-TI3S'!$B192+(drdp!G192+drdp!P192)*'MSXY-TI3S'!$C192+(drdp!J192+drdp!S192)*'MSXY-TI3S'!$D192)</f>
        <v>0</v>
      </c>
      <c r="H192" s="18">
        <f>Model!$W$19*((drdp!B192)*'MSXY-TI3S'!$B192+(drdp!E192)*'MSXY-TI3S'!$C192+(drdp!H192)*'MSXY-TI3S'!$D192)</f>
        <v>6.8068758647501226E-3</v>
      </c>
      <c r="I192" s="18">
        <f>Model!$W$19*((drdp!C192)*'MSXY-TI3S'!$B192+(drdp!F192)*'MSXY-TI3S'!$C192+(drdp!I192)*'MSXY-TI3S'!$D192)</f>
        <v>-1.8238968909386952E-3</v>
      </c>
      <c r="J192" s="18">
        <f>Model!$W$19*((drdp!D192)*'MSXY-TI3S'!$B192+(drdp!G192)*'MSXY-TI3S'!$C192+(drdp!J192)*'MSXY-TI3S'!$D192)</f>
        <v>0</v>
      </c>
      <c r="K192" s="21">
        <f>SUM(E$3:E191)+H192</f>
        <v>2.6004760795595003</v>
      </c>
      <c r="L192" s="21">
        <f>SUM(F$3:F191)+I192</f>
        <v>-0.69679546545442073</v>
      </c>
      <c r="M192" s="21">
        <f>SUM(G$3:G191)+J192</f>
        <v>0</v>
      </c>
      <c r="N192" s="19">
        <f t="shared" si="13"/>
        <v>6.7624758403611489</v>
      </c>
      <c r="O192" s="19">
        <f t="shared" si="14"/>
        <v>0.48552392067784284</v>
      </c>
      <c r="P192" s="19">
        <f t="shared" si="15"/>
        <v>0</v>
      </c>
      <c r="Q192" s="19">
        <f t="shared" si="16"/>
        <v>-1.8119999402597493</v>
      </c>
      <c r="R192" s="19">
        <f t="shared" si="17"/>
        <v>0</v>
      </c>
      <c r="S192" s="19">
        <f t="shared" si="18"/>
        <v>0</v>
      </c>
    </row>
    <row r="193" spans="1:19" x14ac:dyDescent="0.25">
      <c r="A193" s="26">
        <f>Wellpath!E193</f>
        <v>5700</v>
      </c>
      <c r="B193" s="22">
        <v>0</v>
      </c>
      <c r="C193" s="22">
        <v>0</v>
      </c>
      <c r="D193" s="22">
        <f>(COS(Wellpath!$L193) * COS(Wellpath!$O193) * COS(Wellpath!$O193) - COS(Wellpath!$L193) * SIN(Wellpath!$O193) * SIN(Wellpath!$O193) - TAN(Dip) * SIN(Wellpath!$L193) * COS(Wellpath!$O193)) / 2</f>
        <v>-0.29362485190767029</v>
      </c>
      <c r="E193" s="20">
        <f>Model!$W$19*((drdp!B193+drdp!K193)*'MSXY-TI3S'!$B193+(drdp!E193+drdp!N193)*'MSXY-TI3S'!$C193+(drdp!H193+drdp!Q193)*'MSXY-TI3S'!$D193)</f>
        <v>1.3613751729500245E-2</v>
      </c>
      <c r="F193" s="20">
        <f>Model!$W$19*((drdp!C193+drdp!L193)*'MSXY-TI3S'!$B193+(drdp!F193+drdp!O193)*'MSXY-TI3S'!$C193+(drdp!I193+drdp!R193)*'MSXY-TI3S'!$D193)</f>
        <v>-3.6477937818773904E-3</v>
      </c>
      <c r="G193" s="20">
        <f>Model!$W$19*((drdp!D193+drdp!M193)*'MSXY-TI3S'!$B193+(drdp!G193+drdp!P193)*'MSXY-TI3S'!$C193+(drdp!J193+drdp!S193)*'MSXY-TI3S'!$D193)</f>
        <v>0</v>
      </c>
      <c r="H193" s="18">
        <f>Model!$W$19*((drdp!B193)*'MSXY-TI3S'!$B193+(drdp!E193)*'MSXY-TI3S'!$C193+(drdp!H193)*'MSXY-TI3S'!$D193)</f>
        <v>6.8068758647501226E-3</v>
      </c>
      <c r="I193" s="18">
        <f>Model!$W$19*((drdp!C193)*'MSXY-TI3S'!$B193+(drdp!F193)*'MSXY-TI3S'!$C193+(drdp!I193)*'MSXY-TI3S'!$D193)</f>
        <v>-1.8238968909386952E-3</v>
      </c>
      <c r="J193" s="18">
        <f>Model!$W$19*((drdp!D193)*'MSXY-TI3S'!$B193+(drdp!G193)*'MSXY-TI3S'!$C193+(drdp!J193)*'MSXY-TI3S'!$D193)</f>
        <v>0</v>
      </c>
      <c r="K193" s="21">
        <f>SUM(E$3:E192)+H193</f>
        <v>2.6140898312890006</v>
      </c>
      <c r="L193" s="21">
        <f>SUM(F$3:F192)+I193</f>
        <v>-0.70044325923629813</v>
      </c>
      <c r="M193" s="21">
        <f>SUM(G$3:G192)+J193</f>
        <v>0</v>
      </c>
      <c r="N193" s="19">
        <f t="shared" si="13"/>
        <v>6.8334656460485554</v>
      </c>
      <c r="O193" s="19">
        <f t="shared" si="14"/>
        <v>0.49062075940956795</v>
      </c>
      <c r="P193" s="19">
        <f t="shared" si="15"/>
        <v>0</v>
      </c>
      <c r="Q193" s="19">
        <f t="shared" si="16"/>
        <v>-1.8310216013645324</v>
      </c>
      <c r="R193" s="19">
        <f t="shared" si="17"/>
        <v>0</v>
      </c>
      <c r="S193" s="19">
        <f t="shared" si="18"/>
        <v>0</v>
      </c>
    </row>
    <row r="194" spans="1:19" x14ac:dyDescent="0.25">
      <c r="A194" s="26">
        <f>Wellpath!E194</f>
        <v>5730</v>
      </c>
      <c r="B194" s="22">
        <v>0</v>
      </c>
      <c r="C194" s="22">
        <v>0</v>
      </c>
      <c r="D194" s="22">
        <f>(COS(Wellpath!$L194) * COS(Wellpath!$O194) * COS(Wellpath!$O194) - COS(Wellpath!$L194) * SIN(Wellpath!$O194) * SIN(Wellpath!$O194) - TAN(Dip) * SIN(Wellpath!$L194) * COS(Wellpath!$O194)) / 2</f>
        <v>-0.29362485190767029</v>
      </c>
      <c r="E194" s="20">
        <f>Model!$W$19*((drdp!B194+drdp!K194)*'MSXY-TI3S'!$B194+(drdp!E194+drdp!N194)*'MSXY-TI3S'!$C194+(drdp!H194+drdp!Q194)*'MSXY-TI3S'!$D194)</f>
        <v>1.3613751729500245E-2</v>
      </c>
      <c r="F194" s="20">
        <f>Model!$W$19*((drdp!C194+drdp!L194)*'MSXY-TI3S'!$B194+(drdp!F194+drdp!O194)*'MSXY-TI3S'!$C194+(drdp!I194+drdp!R194)*'MSXY-TI3S'!$D194)</f>
        <v>-3.6477937818773904E-3</v>
      </c>
      <c r="G194" s="20">
        <f>Model!$W$19*((drdp!D194+drdp!M194)*'MSXY-TI3S'!$B194+(drdp!G194+drdp!P194)*'MSXY-TI3S'!$C194+(drdp!J194+drdp!S194)*'MSXY-TI3S'!$D194)</f>
        <v>0</v>
      </c>
      <c r="H194" s="18">
        <f>Model!$W$19*((drdp!B194)*'MSXY-TI3S'!$B194+(drdp!E194)*'MSXY-TI3S'!$C194+(drdp!H194)*'MSXY-TI3S'!$D194)</f>
        <v>6.8068758647501226E-3</v>
      </c>
      <c r="I194" s="18">
        <f>Model!$W$19*((drdp!C194)*'MSXY-TI3S'!$B194+(drdp!F194)*'MSXY-TI3S'!$C194+(drdp!I194)*'MSXY-TI3S'!$D194)</f>
        <v>-1.8238968909386952E-3</v>
      </c>
      <c r="J194" s="18">
        <f>Model!$W$19*((drdp!D194)*'MSXY-TI3S'!$B194+(drdp!G194)*'MSXY-TI3S'!$C194+(drdp!J194)*'MSXY-TI3S'!$D194)</f>
        <v>0</v>
      </c>
      <c r="K194" s="21">
        <f>SUM(E$3:E193)+H194</f>
        <v>2.6277035830185009</v>
      </c>
      <c r="L194" s="21">
        <f>SUM(F$3:F193)+I194</f>
        <v>-0.70409105301817554</v>
      </c>
      <c r="M194" s="21">
        <f>SUM(G$3:G193)+J194</f>
        <v>0</v>
      </c>
      <c r="N194" s="19">
        <f t="shared" si="13"/>
        <v>6.9048261202082681</v>
      </c>
      <c r="O194" s="19">
        <f t="shared" si="14"/>
        <v>0.49574421094024329</v>
      </c>
      <c r="P194" s="19">
        <f t="shared" si="15"/>
        <v>0</v>
      </c>
      <c r="Q194" s="19">
        <f t="shared" si="16"/>
        <v>-1.8501425827871292</v>
      </c>
      <c r="R194" s="19">
        <f t="shared" si="17"/>
        <v>0</v>
      </c>
      <c r="S194" s="19">
        <f t="shared" si="18"/>
        <v>0</v>
      </c>
    </row>
    <row r="195" spans="1:19" x14ac:dyDescent="0.25">
      <c r="A195" s="26">
        <f>Wellpath!E195</f>
        <v>5760</v>
      </c>
      <c r="B195" s="22">
        <v>0</v>
      </c>
      <c r="C195" s="22">
        <v>0</v>
      </c>
      <c r="D195" s="22">
        <f>(COS(Wellpath!$L195) * COS(Wellpath!$O195) * COS(Wellpath!$O195) - COS(Wellpath!$L195) * SIN(Wellpath!$O195) * SIN(Wellpath!$O195) - TAN(Dip) * SIN(Wellpath!$L195) * COS(Wellpath!$O195)) / 2</f>
        <v>-0.29362485190767029</v>
      </c>
      <c r="E195" s="20">
        <f>Model!$W$19*((drdp!B195+drdp!K195)*'MSXY-TI3S'!$B195+(drdp!E195+drdp!N195)*'MSXY-TI3S'!$C195+(drdp!H195+drdp!Q195)*'MSXY-TI3S'!$D195)</f>
        <v>1.3613751729500245E-2</v>
      </c>
      <c r="F195" s="20">
        <f>Model!$W$19*((drdp!C195+drdp!L195)*'MSXY-TI3S'!$B195+(drdp!F195+drdp!O195)*'MSXY-TI3S'!$C195+(drdp!I195+drdp!R195)*'MSXY-TI3S'!$D195)</f>
        <v>-3.6477937818773904E-3</v>
      </c>
      <c r="G195" s="20">
        <f>Model!$W$19*((drdp!D195+drdp!M195)*'MSXY-TI3S'!$B195+(drdp!G195+drdp!P195)*'MSXY-TI3S'!$C195+(drdp!J195+drdp!S195)*'MSXY-TI3S'!$D195)</f>
        <v>0</v>
      </c>
      <c r="H195" s="18">
        <f>Model!$W$19*((drdp!B195)*'MSXY-TI3S'!$B195+(drdp!E195)*'MSXY-TI3S'!$C195+(drdp!H195)*'MSXY-TI3S'!$D195)</f>
        <v>6.8068758647501226E-3</v>
      </c>
      <c r="I195" s="18">
        <f>Model!$W$19*((drdp!C195)*'MSXY-TI3S'!$B195+(drdp!F195)*'MSXY-TI3S'!$C195+(drdp!I195)*'MSXY-TI3S'!$D195)</f>
        <v>-1.8238968909386952E-3</v>
      </c>
      <c r="J195" s="18">
        <f>Model!$W$19*((drdp!D195)*'MSXY-TI3S'!$B195+(drdp!G195)*'MSXY-TI3S'!$C195+(drdp!J195)*'MSXY-TI3S'!$D195)</f>
        <v>0</v>
      </c>
      <c r="K195" s="21">
        <f>SUM(E$3:E194)+H195</f>
        <v>2.6413173347480012</v>
      </c>
      <c r="L195" s="21">
        <f>SUM(F$3:F194)+I195</f>
        <v>-0.70773884680005295</v>
      </c>
      <c r="M195" s="21">
        <f>SUM(G$3:G194)+J195</f>
        <v>0</v>
      </c>
      <c r="N195" s="19">
        <f t="shared" si="13"/>
        <v>6.9765572628402852</v>
      </c>
      <c r="O195" s="19">
        <f t="shared" si="14"/>
        <v>0.50089427526986885</v>
      </c>
      <c r="P195" s="19">
        <f t="shared" si="15"/>
        <v>0</v>
      </c>
      <c r="Q195" s="19">
        <f t="shared" si="16"/>
        <v>-1.8693628845275398</v>
      </c>
      <c r="R195" s="19">
        <f t="shared" si="17"/>
        <v>0</v>
      </c>
      <c r="S195" s="19">
        <f t="shared" si="18"/>
        <v>0</v>
      </c>
    </row>
    <row r="196" spans="1:19" x14ac:dyDescent="0.25">
      <c r="A196" s="26">
        <f>Wellpath!E196</f>
        <v>5790</v>
      </c>
      <c r="B196" s="22">
        <v>0</v>
      </c>
      <c r="C196" s="22">
        <v>0</v>
      </c>
      <c r="D196" s="22">
        <f>(COS(Wellpath!$L196) * COS(Wellpath!$O196) * COS(Wellpath!$O196) - COS(Wellpath!$L196) * SIN(Wellpath!$O196) * SIN(Wellpath!$O196) - TAN(Dip) * SIN(Wellpath!$L196) * COS(Wellpath!$O196)) / 2</f>
        <v>-0.29362485190767029</v>
      </c>
      <c r="E196" s="20">
        <f>Model!$W$19*((drdp!B196+drdp!K196)*'MSXY-TI3S'!$B196+(drdp!E196+drdp!N196)*'MSXY-TI3S'!$C196+(drdp!H196+drdp!Q196)*'MSXY-TI3S'!$D196)</f>
        <v>1.3613751729500245E-2</v>
      </c>
      <c r="F196" s="20">
        <f>Model!$W$19*((drdp!C196+drdp!L196)*'MSXY-TI3S'!$B196+(drdp!F196+drdp!O196)*'MSXY-TI3S'!$C196+(drdp!I196+drdp!R196)*'MSXY-TI3S'!$D196)</f>
        <v>-3.6477937818773904E-3</v>
      </c>
      <c r="G196" s="20">
        <f>Model!$W$19*((drdp!D196+drdp!M196)*'MSXY-TI3S'!$B196+(drdp!G196+drdp!P196)*'MSXY-TI3S'!$C196+(drdp!J196+drdp!S196)*'MSXY-TI3S'!$D196)</f>
        <v>0</v>
      </c>
      <c r="H196" s="18">
        <f>Model!$W$19*((drdp!B196)*'MSXY-TI3S'!$B196+(drdp!E196)*'MSXY-TI3S'!$C196+(drdp!H196)*'MSXY-TI3S'!$D196)</f>
        <v>6.8068758647501226E-3</v>
      </c>
      <c r="I196" s="18">
        <f>Model!$W$19*((drdp!C196)*'MSXY-TI3S'!$B196+(drdp!F196)*'MSXY-TI3S'!$C196+(drdp!I196)*'MSXY-TI3S'!$D196)</f>
        <v>-1.8238968909386952E-3</v>
      </c>
      <c r="J196" s="18">
        <f>Model!$W$19*((drdp!D196)*'MSXY-TI3S'!$B196+(drdp!G196)*'MSXY-TI3S'!$C196+(drdp!J196)*'MSXY-TI3S'!$D196)</f>
        <v>0</v>
      </c>
      <c r="K196" s="21">
        <f>SUM(E$3:E195)+H196</f>
        <v>2.6549310864775015</v>
      </c>
      <c r="L196" s="21">
        <f>SUM(F$3:F195)+I196</f>
        <v>-0.71138664058193035</v>
      </c>
      <c r="M196" s="21">
        <f>SUM(G$3:G195)+J196</f>
        <v>0</v>
      </c>
      <c r="N196" s="19">
        <f t="shared" si="13"/>
        <v>7.0486590739446067</v>
      </c>
      <c r="O196" s="19">
        <f t="shared" si="14"/>
        <v>0.50607095239844457</v>
      </c>
      <c r="P196" s="19">
        <f t="shared" si="15"/>
        <v>0</v>
      </c>
      <c r="Q196" s="19">
        <f t="shared" si="16"/>
        <v>-1.8886825065857642</v>
      </c>
      <c r="R196" s="19">
        <f t="shared" si="17"/>
        <v>0</v>
      </c>
      <c r="S196" s="19">
        <f t="shared" si="18"/>
        <v>0</v>
      </c>
    </row>
    <row r="197" spans="1:19" x14ac:dyDescent="0.25">
      <c r="A197" s="26">
        <f>Wellpath!E197</f>
        <v>5820</v>
      </c>
      <c r="B197" s="22">
        <v>0</v>
      </c>
      <c r="C197" s="22">
        <v>0</v>
      </c>
      <c r="D197" s="22">
        <f>(COS(Wellpath!$L197) * COS(Wellpath!$O197) * COS(Wellpath!$O197) - COS(Wellpath!$L197) * SIN(Wellpath!$O197) * SIN(Wellpath!$O197) - TAN(Dip) * SIN(Wellpath!$L197) * COS(Wellpath!$O197)) / 2</f>
        <v>-0.29362485190767029</v>
      </c>
      <c r="E197" s="20">
        <f>Model!$W$19*((drdp!B197+drdp!K197)*'MSXY-TI3S'!$B197+(drdp!E197+drdp!N197)*'MSXY-TI3S'!$C197+(drdp!H197+drdp!Q197)*'MSXY-TI3S'!$D197)</f>
        <v>1.3613751729500245E-2</v>
      </c>
      <c r="F197" s="20">
        <f>Model!$W$19*((drdp!C197+drdp!L197)*'MSXY-TI3S'!$B197+(drdp!F197+drdp!O197)*'MSXY-TI3S'!$C197+(drdp!I197+drdp!R197)*'MSXY-TI3S'!$D197)</f>
        <v>-3.6477937818773904E-3</v>
      </c>
      <c r="G197" s="20">
        <f>Model!$W$19*((drdp!D197+drdp!M197)*'MSXY-TI3S'!$B197+(drdp!G197+drdp!P197)*'MSXY-TI3S'!$C197+(drdp!J197+drdp!S197)*'MSXY-TI3S'!$D197)</f>
        <v>0</v>
      </c>
      <c r="H197" s="18">
        <f>Model!$W$19*((drdp!B197)*'MSXY-TI3S'!$B197+(drdp!E197)*'MSXY-TI3S'!$C197+(drdp!H197)*'MSXY-TI3S'!$D197)</f>
        <v>6.8068758647501226E-3</v>
      </c>
      <c r="I197" s="18">
        <f>Model!$W$19*((drdp!C197)*'MSXY-TI3S'!$B197+(drdp!F197)*'MSXY-TI3S'!$C197+(drdp!I197)*'MSXY-TI3S'!$D197)</f>
        <v>-1.8238968909386952E-3</v>
      </c>
      <c r="J197" s="18">
        <f>Model!$W$19*((drdp!D197)*'MSXY-TI3S'!$B197+(drdp!G197)*'MSXY-TI3S'!$C197+(drdp!J197)*'MSXY-TI3S'!$D197)</f>
        <v>0</v>
      </c>
      <c r="K197" s="21">
        <f>SUM(E$3:E196)+H197</f>
        <v>2.6685448382070018</v>
      </c>
      <c r="L197" s="21">
        <f>SUM(F$3:F196)+I197</f>
        <v>-0.71503443436380776</v>
      </c>
      <c r="M197" s="21">
        <f>SUM(G$3:G196)+J197</f>
        <v>0</v>
      </c>
      <c r="N197" s="19">
        <f t="shared" si="13"/>
        <v>7.1211315535212334</v>
      </c>
      <c r="O197" s="19">
        <f t="shared" si="14"/>
        <v>0.51127424232597052</v>
      </c>
      <c r="P197" s="19">
        <f t="shared" si="15"/>
        <v>0</v>
      </c>
      <c r="Q197" s="19">
        <f t="shared" si="16"/>
        <v>-1.9081014489618024</v>
      </c>
      <c r="R197" s="19">
        <f t="shared" si="17"/>
        <v>0</v>
      </c>
      <c r="S197" s="19">
        <f t="shared" si="18"/>
        <v>0</v>
      </c>
    </row>
    <row r="198" spans="1:19" x14ac:dyDescent="0.25">
      <c r="A198" s="26">
        <f>Wellpath!E198</f>
        <v>5850</v>
      </c>
      <c r="B198" s="22">
        <v>0</v>
      </c>
      <c r="C198" s="22">
        <v>0</v>
      </c>
      <c r="D198" s="22">
        <f>(COS(Wellpath!$L198) * COS(Wellpath!$O198) * COS(Wellpath!$O198) - COS(Wellpath!$L198) * SIN(Wellpath!$O198) * SIN(Wellpath!$O198) - TAN(Dip) * SIN(Wellpath!$L198) * COS(Wellpath!$O198)) / 2</f>
        <v>-0.29362485190767029</v>
      </c>
      <c r="E198" s="20">
        <f>Model!$W$19*((drdp!B198+drdp!K198)*'MSXY-TI3S'!$B198+(drdp!E198+drdp!N198)*'MSXY-TI3S'!$C198+(drdp!H198+drdp!Q198)*'MSXY-TI3S'!$D198)</f>
        <v>1.3613751729500245E-2</v>
      </c>
      <c r="F198" s="20">
        <f>Model!$W$19*((drdp!C198+drdp!L198)*'MSXY-TI3S'!$B198+(drdp!F198+drdp!O198)*'MSXY-TI3S'!$C198+(drdp!I198+drdp!R198)*'MSXY-TI3S'!$D198)</f>
        <v>-3.6477937818773904E-3</v>
      </c>
      <c r="G198" s="20">
        <f>Model!$W$19*((drdp!D198+drdp!M198)*'MSXY-TI3S'!$B198+(drdp!G198+drdp!P198)*'MSXY-TI3S'!$C198+(drdp!J198+drdp!S198)*'MSXY-TI3S'!$D198)</f>
        <v>0</v>
      </c>
      <c r="H198" s="18">
        <f>Model!$W$19*((drdp!B198)*'MSXY-TI3S'!$B198+(drdp!E198)*'MSXY-TI3S'!$C198+(drdp!H198)*'MSXY-TI3S'!$D198)</f>
        <v>6.8068758647501226E-3</v>
      </c>
      <c r="I198" s="18">
        <f>Model!$W$19*((drdp!C198)*'MSXY-TI3S'!$B198+(drdp!F198)*'MSXY-TI3S'!$C198+(drdp!I198)*'MSXY-TI3S'!$D198)</f>
        <v>-1.8238968909386952E-3</v>
      </c>
      <c r="J198" s="18">
        <f>Model!$W$19*((drdp!D198)*'MSXY-TI3S'!$B198+(drdp!G198)*'MSXY-TI3S'!$C198+(drdp!J198)*'MSXY-TI3S'!$D198)</f>
        <v>0</v>
      </c>
      <c r="K198" s="21">
        <f>SUM(E$3:E197)+H198</f>
        <v>2.6821585899365021</v>
      </c>
      <c r="L198" s="21">
        <f>SUM(F$3:F197)+I198</f>
        <v>-0.71868222814568516</v>
      </c>
      <c r="M198" s="21">
        <f>SUM(G$3:G197)+J198</f>
        <v>0</v>
      </c>
      <c r="N198" s="19">
        <f t="shared" ref="N198:N261" si="19">K198^2</f>
        <v>7.1939747015701654</v>
      </c>
      <c r="O198" s="19">
        <f t="shared" ref="O198:O261" si="20">L198^2</f>
        <v>0.51650414505244668</v>
      </c>
      <c r="P198" s="19">
        <f t="shared" ref="P198:P261" si="21">M198^2</f>
        <v>0</v>
      </c>
      <c r="Q198" s="19">
        <f t="shared" ref="Q198:Q261" si="22">K198*L198</f>
        <v>-1.9276197116556544</v>
      </c>
      <c r="R198" s="19">
        <f t="shared" ref="R198:R261" si="23">K198*M198</f>
        <v>0</v>
      </c>
      <c r="S198" s="19">
        <f t="shared" ref="S198:S261" si="24">L198*M198</f>
        <v>0</v>
      </c>
    </row>
    <row r="199" spans="1:19" x14ac:dyDescent="0.25">
      <c r="A199" s="26">
        <f>Wellpath!E199</f>
        <v>5880</v>
      </c>
      <c r="B199" s="22">
        <v>0</v>
      </c>
      <c r="C199" s="22">
        <v>0</v>
      </c>
      <c r="D199" s="22">
        <f>(COS(Wellpath!$L199) * COS(Wellpath!$O199) * COS(Wellpath!$O199) - COS(Wellpath!$L199) * SIN(Wellpath!$O199) * SIN(Wellpath!$O199) - TAN(Dip) * SIN(Wellpath!$L199) * COS(Wellpath!$O199)) / 2</f>
        <v>-0.29362485190767029</v>
      </c>
      <c r="E199" s="20">
        <f>Model!$W$19*((drdp!B199+drdp!K199)*'MSXY-TI3S'!$B199+(drdp!E199+drdp!N199)*'MSXY-TI3S'!$C199+(drdp!H199+drdp!Q199)*'MSXY-TI3S'!$D199)</f>
        <v>1.3613751729500245E-2</v>
      </c>
      <c r="F199" s="20">
        <f>Model!$W$19*((drdp!C199+drdp!L199)*'MSXY-TI3S'!$B199+(drdp!F199+drdp!O199)*'MSXY-TI3S'!$C199+(drdp!I199+drdp!R199)*'MSXY-TI3S'!$D199)</f>
        <v>-3.6477937818773904E-3</v>
      </c>
      <c r="G199" s="20">
        <f>Model!$W$19*((drdp!D199+drdp!M199)*'MSXY-TI3S'!$B199+(drdp!G199+drdp!P199)*'MSXY-TI3S'!$C199+(drdp!J199+drdp!S199)*'MSXY-TI3S'!$D199)</f>
        <v>0</v>
      </c>
      <c r="H199" s="18">
        <f>Model!$W$19*((drdp!B199)*'MSXY-TI3S'!$B199+(drdp!E199)*'MSXY-TI3S'!$C199+(drdp!H199)*'MSXY-TI3S'!$D199)</f>
        <v>6.8068758647501226E-3</v>
      </c>
      <c r="I199" s="18">
        <f>Model!$W$19*((drdp!C199)*'MSXY-TI3S'!$B199+(drdp!F199)*'MSXY-TI3S'!$C199+(drdp!I199)*'MSXY-TI3S'!$D199)</f>
        <v>-1.8238968909386952E-3</v>
      </c>
      <c r="J199" s="18">
        <f>Model!$W$19*((drdp!D199)*'MSXY-TI3S'!$B199+(drdp!G199)*'MSXY-TI3S'!$C199+(drdp!J199)*'MSXY-TI3S'!$D199)</f>
        <v>0</v>
      </c>
      <c r="K199" s="21">
        <f>SUM(E$3:E198)+H199</f>
        <v>2.6957723416660024</v>
      </c>
      <c r="L199" s="21">
        <f>SUM(F$3:F198)+I199</f>
        <v>-0.72233002192756257</v>
      </c>
      <c r="M199" s="21">
        <f>SUM(G$3:G198)+J199</f>
        <v>0</v>
      </c>
      <c r="N199" s="19">
        <f t="shared" si="19"/>
        <v>7.2671885180914018</v>
      </c>
      <c r="O199" s="19">
        <f t="shared" si="20"/>
        <v>0.52176066057787307</v>
      </c>
      <c r="P199" s="19">
        <f t="shared" si="21"/>
        <v>0</v>
      </c>
      <c r="Q199" s="19">
        <f t="shared" si="22"/>
        <v>-1.9472372946673202</v>
      </c>
      <c r="R199" s="19">
        <f t="shared" si="23"/>
        <v>0</v>
      </c>
      <c r="S199" s="19">
        <f t="shared" si="24"/>
        <v>0</v>
      </c>
    </row>
    <row r="200" spans="1:19" x14ac:dyDescent="0.25">
      <c r="A200" s="26">
        <f>Wellpath!E200</f>
        <v>5910</v>
      </c>
      <c r="B200" s="22">
        <v>0</v>
      </c>
      <c r="C200" s="22">
        <v>0</v>
      </c>
      <c r="D200" s="22">
        <f>(COS(Wellpath!$L200) * COS(Wellpath!$O200) * COS(Wellpath!$O200) - COS(Wellpath!$L200) * SIN(Wellpath!$O200) * SIN(Wellpath!$O200) - TAN(Dip) * SIN(Wellpath!$L200) * COS(Wellpath!$O200)) / 2</f>
        <v>-0.29362485190767029</v>
      </c>
      <c r="E200" s="20">
        <f>Model!$W$19*((drdp!B200+drdp!K200)*'MSXY-TI3S'!$B200+(drdp!E200+drdp!N200)*'MSXY-TI3S'!$C200+(drdp!H200+drdp!Q200)*'MSXY-TI3S'!$D200)</f>
        <v>1.3613751729500245E-2</v>
      </c>
      <c r="F200" s="20">
        <f>Model!$W$19*((drdp!C200+drdp!L200)*'MSXY-TI3S'!$B200+(drdp!F200+drdp!O200)*'MSXY-TI3S'!$C200+(drdp!I200+drdp!R200)*'MSXY-TI3S'!$D200)</f>
        <v>-3.6477937818773904E-3</v>
      </c>
      <c r="G200" s="20">
        <f>Model!$W$19*((drdp!D200+drdp!M200)*'MSXY-TI3S'!$B200+(drdp!G200+drdp!P200)*'MSXY-TI3S'!$C200+(drdp!J200+drdp!S200)*'MSXY-TI3S'!$D200)</f>
        <v>0</v>
      </c>
      <c r="H200" s="18">
        <f>Model!$W$19*((drdp!B200)*'MSXY-TI3S'!$B200+(drdp!E200)*'MSXY-TI3S'!$C200+(drdp!H200)*'MSXY-TI3S'!$D200)</f>
        <v>6.8068758647501226E-3</v>
      </c>
      <c r="I200" s="18">
        <f>Model!$W$19*((drdp!C200)*'MSXY-TI3S'!$B200+(drdp!F200)*'MSXY-TI3S'!$C200+(drdp!I200)*'MSXY-TI3S'!$D200)</f>
        <v>-1.8238968909386952E-3</v>
      </c>
      <c r="J200" s="18">
        <f>Model!$W$19*((drdp!D200)*'MSXY-TI3S'!$B200+(drdp!G200)*'MSXY-TI3S'!$C200+(drdp!J200)*'MSXY-TI3S'!$D200)</f>
        <v>0</v>
      </c>
      <c r="K200" s="21">
        <f>SUM(E$3:E199)+H200</f>
        <v>2.7093860933955027</v>
      </c>
      <c r="L200" s="21">
        <f>SUM(F$3:F199)+I200</f>
        <v>-0.72597781570943998</v>
      </c>
      <c r="M200" s="21">
        <f>SUM(G$3:G199)+J200</f>
        <v>0</v>
      </c>
      <c r="N200" s="19">
        <f t="shared" si="19"/>
        <v>7.3407730030849443</v>
      </c>
      <c r="O200" s="19">
        <f t="shared" si="20"/>
        <v>0.52704378890224957</v>
      </c>
      <c r="P200" s="19">
        <f t="shared" si="21"/>
        <v>0</v>
      </c>
      <c r="Q200" s="19">
        <f t="shared" si="22"/>
        <v>-1.9669541979967997</v>
      </c>
      <c r="R200" s="19">
        <f t="shared" si="23"/>
        <v>0</v>
      </c>
      <c r="S200" s="19">
        <f t="shared" si="24"/>
        <v>0</v>
      </c>
    </row>
    <row r="201" spans="1:19" x14ac:dyDescent="0.25">
      <c r="A201" s="26">
        <f>Wellpath!E201</f>
        <v>5940</v>
      </c>
      <c r="B201" s="22">
        <v>0</v>
      </c>
      <c r="C201" s="22">
        <v>0</v>
      </c>
      <c r="D201" s="22">
        <f>(COS(Wellpath!$L201) * COS(Wellpath!$O201) * COS(Wellpath!$O201) - COS(Wellpath!$L201) * SIN(Wellpath!$O201) * SIN(Wellpath!$O201) - TAN(Dip) * SIN(Wellpath!$L201) * COS(Wellpath!$O201)) / 2</f>
        <v>-0.29362485190767029</v>
      </c>
      <c r="E201" s="20">
        <f>Model!$W$19*((drdp!B201+drdp!K201)*'MSXY-TI3S'!$B201+(drdp!E201+drdp!N201)*'MSXY-TI3S'!$C201+(drdp!H201+drdp!Q201)*'MSXY-TI3S'!$D201)</f>
        <v>1.3613751729500245E-2</v>
      </c>
      <c r="F201" s="20">
        <f>Model!$W$19*((drdp!C201+drdp!L201)*'MSXY-TI3S'!$B201+(drdp!F201+drdp!O201)*'MSXY-TI3S'!$C201+(drdp!I201+drdp!R201)*'MSXY-TI3S'!$D201)</f>
        <v>-3.6477937818773904E-3</v>
      </c>
      <c r="G201" s="20">
        <f>Model!$W$19*((drdp!D201+drdp!M201)*'MSXY-TI3S'!$B201+(drdp!G201+drdp!P201)*'MSXY-TI3S'!$C201+(drdp!J201+drdp!S201)*'MSXY-TI3S'!$D201)</f>
        <v>0</v>
      </c>
      <c r="H201" s="18">
        <f>Model!$W$19*((drdp!B201)*'MSXY-TI3S'!$B201+(drdp!E201)*'MSXY-TI3S'!$C201+(drdp!H201)*'MSXY-TI3S'!$D201)</f>
        <v>6.8068758647501226E-3</v>
      </c>
      <c r="I201" s="18">
        <f>Model!$W$19*((drdp!C201)*'MSXY-TI3S'!$B201+(drdp!F201)*'MSXY-TI3S'!$C201+(drdp!I201)*'MSXY-TI3S'!$D201)</f>
        <v>-1.8238968909386952E-3</v>
      </c>
      <c r="J201" s="18">
        <f>Model!$W$19*((drdp!D201)*'MSXY-TI3S'!$B201+(drdp!G201)*'MSXY-TI3S'!$C201+(drdp!J201)*'MSXY-TI3S'!$D201)</f>
        <v>0</v>
      </c>
      <c r="K201" s="21">
        <f>SUM(E$3:E200)+H201</f>
        <v>2.722999845125003</v>
      </c>
      <c r="L201" s="21">
        <f>SUM(F$3:F200)+I201</f>
        <v>-0.72962560949131738</v>
      </c>
      <c r="M201" s="21">
        <f>SUM(G$3:G200)+J201</f>
        <v>0</v>
      </c>
      <c r="N201" s="19">
        <f t="shared" si="19"/>
        <v>7.4147281565507903</v>
      </c>
      <c r="O201" s="19">
        <f t="shared" si="20"/>
        <v>0.53235353002557639</v>
      </c>
      <c r="P201" s="19">
        <f t="shared" si="21"/>
        <v>0</v>
      </c>
      <c r="Q201" s="19">
        <f t="shared" si="22"/>
        <v>-1.9867704216440931</v>
      </c>
      <c r="R201" s="19">
        <f t="shared" si="23"/>
        <v>0</v>
      </c>
      <c r="S201" s="19">
        <f t="shared" si="24"/>
        <v>0</v>
      </c>
    </row>
    <row r="202" spans="1:19" x14ac:dyDescent="0.25">
      <c r="A202" s="26">
        <f>Wellpath!E202</f>
        <v>5970</v>
      </c>
      <c r="B202" s="22">
        <v>0</v>
      </c>
      <c r="C202" s="22">
        <v>0</v>
      </c>
      <c r="D202" s="22">
        <f>(COS(Wellpath!$L202) * COS(Wellpath!$O202) * COS(Wellpath!$O202) - COS(Wellpath!$L202) * SIN(Wellpath!$O202) * SIN(Wellpath!$O202) - TAN(Dip) * SIN(Wellpath!$L202) * COS(Wellpath!$O202)) / 2</f>
        <v>-0.29362485190767029</v>
      </c>
      <c r="E202" s="20">
        <f>Model!$W$19*((drdp!B202+drdp!K202)*'MSXY-TI3S'!$B202+(drdp!E202+drdp!N202)*'MSXY-TI3S'!$C202+(drdp!H202+drdp!Q202)*'MSXY-TI3S'!$D202)</f>
        <v>1.3613751729500245E-2</v>
      </c>
      <c r="F202" s="20">
        <f>Model!$W$19*((drdp!C202+drdp!L202)*'MSXY-TI3S'!$B202+(drdp!F202+drdp!O202)*'MSXY-TI3S'!$C202+(drdp!I202+drdp!R202)*'MSXY-TI3S'!$D202)</f>
        <v>-3.6477937818773904E-3</v>
      </c>
      <c r="G202" s="20">
        <f>Model!$W$19*((drdp!D202+drdp!M202)*'MSXY-TI3S'!$B202+(drdp!G202+drdp!P202)*'MSXY-TI3S'!$C202+(drdp!J202+drdp!S202)*'MSXY-TI3S'!$D202)</f>
        <v>0</v>
      </c>
      <c r="H202" s="18">
        <f>Model!$W$19*((drdp!B202)*'MSXY-TI3S'!$B202+(drdp!E202)*'MSXY-TI3S'!$C202+(drdp!H202)*'MSXY-TI3S'!$D202)</f>
        <v>6.8068758647501226E-3</v>
      </c>
      <c r="I202" s="18">
        <f>Model!$W$19*((drdp!C202)*'MSXY-TI3S'!$B202+(drdp!F202)*'MSXY-TI3S'!$C202+(drdp!I202)*'MSXY-TI3S'!$D202)</f>
        <v>-1.8238968909386952E-3</v>
      </c>
      <c r="J202" s="18">
        <f>Model!$W$19*((drdp!D202)*'MSXY-TI3S'!$B202+(drdp!G202)*'MSXY-TI3S'!$C202+(drdp!J202)*'MSXY-TI3S'!$D202)</f>
        <v>0</v>
      </c>
      <c r="K202" s="21">
        <f>SUM(E$3:E201)+H202</f>
        <v>2.7366135968545033</v>
      </c>
      <c r="L202" s="21">
        <f>SUM(F$3:F201)+I202</f>
        <v>-0.73327340327319479</v>
      </c>
      <c r="M202" s="21">
        <f>SUM(G$3:G201)+J202</f>
        <v>0</v>
      </c>
      <c r="N202" s="19">
        <f t="shared" si="19"/>
        <v>7.4890539784889425</v>
      </c>
      <c r="O202" s="19">
        <f t="shared" si="20"/>
        <v>0.53768988394785333</v>
      </c>
      <c r="P202" s="19">
        <f t="shared" si="21"/>
        <v>0</v>
      </c>
      <c r="Q202" s="19">
        <f t="shared" si="22"/>
        <v>-2.0066859656092002</v>
      </c>
      <c r="R202" s="19">
        <f t="shared" si="23"/>
        <v>0</v>
      </c>
      <c r="S202" s="19">
        <f t="shared" si="24"/>
        <v>0</v>
      </c>
    </row>
    <row r="203" spans="1:19" x14ac:dyDescent="0.25">
      <c r="A203" s="26">
        <f>Wellpath!E203</f>
        <v>6000</v>
      </c>
      <c r="B203" s="22">
        <v>0</v>
      </c>
      <c r="C203" s="22">
        <v>0</v>
      </c>
      <c r="D203" s="22">
        <f>(COS(Wellpath!$L203) * COS(Wellpath!$O203) * COS(Wellpath!$O203) - COS(Wellpath!$L203) * SIN(Wellpath!$O203) * SIN(Wellpath!$O203) - TAN(Dip) * SIN(Wellpath!$L203) * COS(Wellpath!$O203)) / 2</f>
        <v>-0.29362485190767029</v>
      </c>
      <c r="E203" s="20">
        <f>Model!$W$19*((drdp!B203+drdp!K203)*'MSXY-TI3S'!$B203+(drdp!E203+drdp!N203)*'MSXY-TI3S'!$C203+(drdp!H203+drdp!Q203)*'MSXY-TI3S'!$D203)</f>
        <v>1.3613751729500245E-2</v>
      </c>
      <c r="F203" s="20">
        <f>Model!$W$19*((drdp!C203+drdp!L203)*'MSXY-TI3S'!$B203+(drdp!F203+drdp!O203)*'MSXY-TI3S'!$C203+(drdp!I203+drdp!R203)*'MSXY-TI3S'!$D203)</f>
        <v>-3.6477937818773904E-3</v>
      </c>
      <c r="G203" s="20">
        <f>Model!$W$19*((drdp!D203+drdp!M203)*'MSXY-TI3S'!$B203+(drdp!G203+drdp!P203)*'MSXY-TI3S'!$C203+(drdp!J203+drdp!S203)*'MSXY-TI3S'!$D203)</f>
        <v>0</v>
      </c>
      <c r="H203" s="18">
        <f>Model!$W$19*((drdp!B203)*'MSXY-TI3S'!$B203+(drdp!E203)*'MSXY-TI3S'!$C203+(drdp!H203)*'MSXY-TI3S'!$D203)</f>
        <v>6.8068758647501226E-3</v>
      </c>
      <c r="I203" s="18">
        <f>Model!$W$19*((drdp!C203)*'MSXY-TI3S'!$B203+(drdp!F203)*'MSXY-TI3S'!$C203+(drdp!I203)*'MSXY-TI3S'!$D203)</f>
        <v>-1.8238968909386952E-3</v>
      </c>
      <c r="J203" s="18">
        <f>Model!$W$19*((drdp!D203)*'MSXY-TI3S'!$B203+(drdp!G203)*'MSXY-TI3S'!$C203+(drdp!J203)*'MSXY-TI3S'!$D203)</f>
        <v>0</v>
      </c>
      <c r="K203" s="21">
        <f>SUM(E$3:E202)+H203</f>
        <v>2.7502273485840036</v>
      </c>
      <c r="L203" s="21">
        <f>SUM(F$3:F202)+I203</f>
        <v>-0.7369211970550722</v>
      </c>
      <c r="M203" s="21">
        <f>SUM(G$3:G202)+J203</f>
        <v>0</v>
      </c>
      <c r="N203" s="19">
        <f t="shared" si="19"/>
        <v>7.5637504688993991</v>
      </c>
      <c r="O203" s="19">
        <f t="shared" si="20"/>
        <v>0.5430528506690806</v>
      </c>
      <c r="P203" s="19">
        <f t="shared" si="21"/>
        <v>0</v>
      </c>
      <c r="Q203" s="19">
        <f t="shared" si="22"/>
        <v>-2.0267008298921212</v>
      </c>
      <c r="R203" s="19">
        <f t="shared" si="23"/>
        <v>0</v>
      </c>
      <c r="S203" s="19">
        <f t="shared" si="24"/>
        <v>0</v>
      </c>
    </row>
    <row r="204" spans="1:19" x14ac:dyDescent="0.25">
      <c r="A204" s="26">
        <f>Wellpath!E204</f>
        <v>6030</v>
      </c>
      <c r="B204" s="22">
        <v>0</v>
      </c>
      <c r="C204" s="22">
        <v>0</v>
      </c>
      <c r="D204" s="22">
        <f>(COS(Wellpath!$L204) * COS(Wellpath!$O204) * COS(Wellpath!$O204) - COS(Wellpath!$L204) * SIN(Wellpath!$O204) * SIN(Wellpath!$O204) - TAN(Dip) * SIN(Wellpath!$L204) * COS(Wellpath!$O204)) / 2</f>
        <v>-0.29362485190767029</v>
      </c>
      <c r="E204" s="20">
        <f>Model!$W$19*((drdp!B204+drdp!K204)*'MSXY-TI3S'!$B204+(drdp!E204+drdp!N204)*'MSXY-TI3S'!$C204+(drdp!H204+drdp!Q204)*'MSXY-TI3S'!$D204)</f>
        <v>1.3613751729500245E-2</v>
      </c>
      <c r="F204" s="20">
        <f>Model!$W$19*((drdp!C204+drdp!L204)*'MSXY-TI3S'!$B204+(drdp!F204+drdp!O204)*'MSXY-TI3S'!$C204+(drdp!I204+drdp!R204)*'MSXY-TI3S'!$D204)</f>
        <v>-3.6477937818773904E-3</v>
      </c>
      <c r="G204" s="20">
        <f>Model!$W$19*((drdp!D204+drdp!M204)*'MSXY-TI3S'!$B204+(drdp!G204+drdp!P204)*'MSXY-TI3S'!$C204+(drdp!J204+drdp!S204)*'MSXY-TI3S'!$D204)</f>
        <v>0</v>
      </c>
      <c r="H204" s="18">
        <f>Model!$W$19*((drdp!B204)*'MSXY-TI3S'!$B204+(drdp!E204)*'MSXY-TI3S'!$C204+(drdp!H204)*'MSXY-TI3S'!$D204)</f>
        <v>6.8068758647501226E-3</v>
      </c>
      <c r="I204" s="18">
        <f>Model!$W$19*((drdp!C204)*'MSXY-TI3S'!$B204+(drdp!F204)*'MSXY-TI3S'!$C204+(drdp!I204)*'MSXY-TI3S'!$D204)</f>
        <v>-1.8238968909386952E-3</v>
      </c>
      <c r="J204" s="18">
        <f>Model!$W$19*((drdp!D204)*'MSXY-TI3S'!$B204+(drdp!G204)*'MSXY-TI3S'!$C204+(drdp!J204)*'MSXY-TI3S'!$D204)</f>
        <v>0</v>
      </c>
      <c r="K204" s="21">
        <f>SUM(E$3:E203)+H204</f>
        <v>2.7638411003135039</v>
      </c>
      <c r="L204" s="21">
        <f>SUM(F$3:F203)+I204</f>
        <v>-0.7405689908369496</v>
      </c>
      <c r="M204" s="21">
        <f>SUM(G$3:G203)+J204</f>
        <v>0</v>
      </c>
      <c r="N204" s="19">
        <f t="shared" si="19"/>
        <v>7.63881762778216</v>
      </c>
      <c r="O204" s="19">
        <f t="shared" si="20"/>
        <v>0.54844243018925798</v>
      </c>
      <c r="P204" s="19">
        <f t="shared" si="21"/>
        <v>0</v>
      </c>
      <c r="Q204" s="19">
        <f t="shared" si="22"/>
        <v>-2.0468150144928559</v>
      </c>
      <c r="R204" s="19">
        <f t="shared" si="23"/>
        <v>0</v>
      </c>
      <c r="S204" s="19">
        <f t="shared" si="24"/>
        <v>0</v>
      </c>
    </row>
    <row r="205" spans="1:19" x14ac:dyDescent="0.25">
      <c r="A205" s="26">
        <f>Wellpath!E205</f>
        <v>6060</v>
      </c>
      <c r="B205" s="22">
        <v>0</v>
      </c>
      <c r="C205" s="22">
        <v>0</v>
      </c>
      <c r="D205" s="22">
        <f>(COS(Wellpath!$L205) * COS(Wellpath!$O205) * COS(Wellpath!$O205) - COS(Wellpath!$L205) * SIN(Wellpath!$O205) * SIN(Wellpath!$O205) - TAN(Dip) * SIN(Wellpath!$L205) * COS(Wellpath!$O205)) / 2</f>
        <v>-0.29362485190767029</v>
      </c>
      <c r="E205" s="20">
        <f>Model!$W$19*((drdp!B205+drdp!K205)*'MSXY-TI3S'!$B205+(drdp!E205+drdp!N205)*'MSXY-TI3S'!$C205+(drdp!H205+drdp!Q205)*'MSXY-TI3S'!$D205)</f>
        <v>1.3613751729500245E-2</v>
      </c>
      <c r="F205" s="20">
        <f>Model!$W$19*((drdp!C205+drdp!L205)*'MSXY-TI3S'!$B205+(drdp!F205+drdp!O205)*'MSXY-TI3S'!$C205+(drdp!I205+drdp!R205)*'MSXY-TI3S'!$D205)</f>
        <v>-3.6477937818773904E-3</v>
      </c>
      <c r="G205" s="20">
        <f>Model!$W$19*((drdp!D205+drdp!M205)*'MSXY-TI3S'!$B205+(drdp!G205+drdp!P205)*'MSXY-TI3S'!$C205+(drdp!J205+drdp!S205)*'MSXY-TI3S'!$D205)</f>
        <v>0</v>
      </c>
      <c r="H205" s="18">
        <f>Model!$W$19*((drdp!B205)*'MSXY-TI3S'!$B205+(drdp!E205)*'MSXY-TI3S'!$C205+(drdp!H205)*'MSXY-TI3S'!$D205)</f>
        <v>6.8068758647501226E-3</v>
      </c>
      <c r="I205" s="18">
        <f>Model!$W$19*((drdp!C205)*'MSXY-TI3S'!$B205+(drdp!F205)*'MSXY-TI3S'!$C205+(drdp!I205)*'MSXY-TI3S'!$D205)</f>
        <v>-1.8238968909386952E-3</v>
      </c>
      <c r="J205" s="18">
        <f>Model!$W$19*((drdp!D205)*'MSXY-TI3S'!$B205+(drdp!G205)*'MSXY-TI3S'!$C205+(drdp!J205)*'MSXY-TI3S'!$D205)</f>
        <v>0</v>
      </c>
      <c r="K205" s="21">
        <f>SUM(E$3:E204)+H205</f>
        <v>2.7774548520430042</v>
      </c>
      <c r="L205" s="21">
        <f>SUM(F$3:F204)+I205</f>
        <v>-0.74421678461882701</v>
      </c>
      <c r="M205" s="21">
        <f>SUM(G$3:G204)+J205</f>
        <v>0</v>
      </c>
      <c r="N205" s="19">
        <f t="shared" si="19"/>
        <v>7.7142554551372262</v>
      </c>
      <c r="O205" s="19">
        <f t="shared" si="20"/>
        <v>0.55385862250838558</v>
      </c>
      <c r="P205" s="19">
        <f t="shared" si="21"/>
        <v>0</v>
      </c>
      <c r="Q205" s="19">
        <f t="shared" si="22"/>
        <v>-2.0670285194114046</v>
      </c>
      <c r="R205" s="19">
        <f t="shared" si="23"/>
        <v>0</v>
      </c>
      <c r="S205" s="19">
        <f t="shared" si="24"/>
        <v>0</v>
      </c>
    </row>
    <row r="206" spans="1:19" x14ac:dyDescent="0.25">
      <c r="A206" s="26">
        <f>Wellpath!E206</f>
        <v>6090</v>
      </c>
      <c r="B206" s="22">
        <v>0</v>
      </c>
      <c r="C206" s="22">
        <v>0</v>
      </c>
      <c r="D206" s="22">
        <f>(COS(Wellpath!$L206) * COS(Wellpath!$O206) * COS(Wellpath!$O206) - COS(Wellpath!$L206) * SIN(Wellpath!$O206) * SIN(Wellpath!$O206) - TAN(Dip) * SIN(Wellpath!$L206) * COS(Wellpath!$O206)) / 2</f>
        <v>-0.29362485190767029</v>
      </c>
      <c r="E206" s="20">
        <f>Model!$W$19*((drdp!B206+drdp!K206)*'MSXY-TI3S'!$B206+(drdp!E206+drdp!N206)*'MSXY-TI3S'!$C206+(drdp!H206+drdp!Q206)*'MSXY-TI3S'!$D206)</f>
        <v>1.3613751729500245E-2</v>
      </c>
      <c r="F206" s="20">
        <f>Model!$W$19*((drdp!C206+drdp!L206)*'MSXY-TI3S'!$B206+(drdp!F206+drdp!O206)*'MSXY-TI3S'!$C206+(drdp!I206+drdp!R206)*'MSXY-TI3S'!$D206)</f>
        <v>-3.6477937818773904E-3</v>
      </c>
      <c r="G206" s="20">
        <f>Model!$W$19*((drdp!D206+drdp!M206)*'MSXY-TI3S'!$B206+(drdp!G206+drdp!P206)*'MSXY-TI3S'!$C206+(drdp!J206+drdp!S206)*'MSXY-TI3S'!$D206)</f>
        <v>0</v>
      </c>
      <c r="H206" s="18">
        <f>Model!$W$19*((drdp!B206)*'MSXY-TI3S'!$B206+(drdp!E206)*'MSXY-TI3S'!$C206+(drdp!H206)*'MSXY-TI3S'!$D206)</f>
        <v>6.8068758647501226E-3</v>
      </c>
      <c r="I206" s="18">
        <f>Model!$W$19*((drdp!C206)*'MSXY-TI3S'!$B206+(drdp!F206)*'MSXY-TI3S'!$C206+(drdp!I206)*'MSXY-TI3S'!$D206)</f>
        <v>-1.8238968909386952E-3</v>
      </c>
      <c r="J206" s="18">
        <f>Model!$W$19*((drdp!D206)*'MSXY-TI3S'!$B206+(drdp!G206)*'MSXY-TI3S'!$C206+(drdp!J206)*'MSXY-TI3S'!$D206)</f>
        <v>0</v>
      </c>
      <c r="K206" s="21">
        <f>SUM(E$3:E205)+H206</f>
        <v>2.7910686037725045</v>
      </c>
      <c r="L206" s="21">
        <f>SUM(F$3:F205)+I206</f>
        <v>-0.74786457840070442</v>
      </c>
      <c r="M206" s="21">
        <f>SUM(G$3:G205)+J206</f>
        <v>0</v>
      </c>
      <c r="N206" s="19">
        <f t="shared" si="19"/>
        <v>7.7900639509645977</v>
      </c>
      <c r="O206" s="19">
        <f t="shared" si="20"/>
        <v>0.5593014276264634</v>
      </c>
      <c r="P206" s="19">
        <f t="shared" si="21"/>
        <v>0</v>
      </c>
      <c r="Q206" s="19">
        <f t="shared" si="22"/>
        <v>-2.0873413446477667</v>
      </c>
      <c r="R206" s="19">
        <f t="shared" si="23"/>
        <v>0</v>
      </c>
      <c r="S206" s="19">
        <f t="shared" si="24"/>
        <v>0</v>
      </c>
    </row>
    <row r="207" spans="1:19" x14ac:dyDescent="0.25">
      <c r="A207" s="26">
        <f>Wellpath!E207</f>
        <v>6120</v>
      </c>
      <c r="B207" s="22">
        <v>0</v>
      </c>
      <c r="C207" s="22">
        <v>0</v>
      </c>
      <c r="D207" s="22">
        <f>(COS(Wellpath!$L207) * COS(Wellpath!$O207) * COS(Wellpath!$O207) - COS(Wellpath!$L207) * SIN(Wellpath!$O207) * SIN(Wellpath!$O207) - TAN(Dip) * SIN(Wellpath!$L207) * COS(Wellpath!$O207)) / 2</f>
        <v>-0.29362485190767029</v>
      </c>
      <c r="E207" s="20">
        <f>Model!$W$19*((drdp!B207+drdp!K207)*'MSXY-TI3S'!$B207+(drdp!E207+drdp!N207)*'MSXY-TI3S'!$C207+(drdp!H207+drdp!Q207)*'MSXY-TI3S'!$D207)</f>
        <v>1.3613751729500245E-2</v>
      </c>
      <c r="F207" s="20">
        <f>Model!$W$19*((drdp!C207+drdp!L207)*'MSXY-TI3S'!$B207+(drdp!F207+drdp!O207)*'MSXY-TI3S'!$C207+(drdp!I207+drdp!R207)*'MSXY-TI3S'!$D207)</f>
        <v>-3.6477937818773904E-3</v>
      </c>
      <c r="G207" s="20">
        <f>Model!$W$19*((drdp!D207+drdp!M207)*'MSXY-TI3S'!$B207+(drdp!G207+drdp!P207)*'MSXY-TI3S'!$C207+(drdp!J207+drdp!S207)*'MSXY-TI3S'!$D207)</f>
        <v>0</v>
      </c>
      <c r="H207" s="18">
        <f>Model!$W$19*((drdp!B207)*'MSXY-TI3S'!$B207+(drdp!E207)*'MSXY-TI3S'!$C207+(drdp!H207)*'MSXY-TI3S'!$D207)</f>
        <v>6.8068758647501226E-3</v>
      </c>
      <c r="I207" s="18">
        <f>Model!$W$19*((drdp!C207)*'MSXY-TI3S'!$B207+(drdp!F207)*'MSXY-TI3S'!$C207+(drdp!I207)*'MSXY-TI3S'!$D207)</f>
        <v>-1.8238968909386952E-3</v>
      </c>
      <c r="J207" s="18">
        <f>Model!$W$19*((drdp!D207)*'MSXY-TI3S'!$B207+(drdp!G207)*'MSXY-TI3S'!$C207+(drdp!J207)*'MSXY-TI3S'!$D207)</f>
        <v>0</v>
      </c>
      <c r="K207" s="21">
        <f>SUM(E$3:E206)+H207</f>
        <v>2.8046823555020048</v>
      </c>
      <c r="L207" s="21">
        <f>SUM(F$3:F206)+I207</f>
        <v>-0.75151237218258182</v>
      </c>
      <c r="M207" s="21">
        <f>SUM(G$3:G206)+J207</f>
        <v>0</v>
      </c>
      <c r="N207" s="19">
        <f t="shared" si="19"/>
        <v>7.8662431152642744</v>
      </c>
      <c r="O207" s="19">
        <f t="shared" si="20"/>
        <v>0.56477084554349133</v>
      </c>
      <c r="P207" s="19">
        <f t="shared" si="21"/>
        <v>0</v>
      </c>
      <c r="Q207" s="19">
        <f t="shared" si="22"/>
        <v>-2.1077534902019428</v>
      </c>
      <c r="R207" s="19">
        <f t="shared" si="23"/>
        <v>0</v>
      </c>
      <c r="S207" s="19">
        <f t="shared" si="24"/>
        <v>0</v>
      </c>
    </row>
    <row r="208" spans="1:19" x14ac:dyDescent="0.25">
      <c r="A208" s="26">
        <f>Wellpath!E208</f>
        <v>6150</v>
      </c>
      <c r="B208" s="22">
        <v>0</v>
      </c>
      <c r="C208" s="22">
        <v>0</v>
      </c>
      <c r="D208" s="22">
        <f>(COS(Wellpath!$L208) * COS(Wellpath!$O208) * COS(Wellpath!$O208) - COS(Wellpath!$L208) * SIN(Wellpath!$O208) * SIN(Wellpath!$O208) - TAN(Dip) * SIN(Wellpath!$L208) * COS(Wellpath!$O208)) / 2</f>
        <v>-0.29362485190767029</v>
      </c>
      <c r="E208" s="20">
        <f>Model!$W$19*((drdp!B208+drdp!K208)*'MSXY-TI3S'!$B208+(drdp!E208+drdp!N208)*'MSXY-TI3S'!$C208+(drdp!H208+drdp!Q208)*'MSXY-TI3S'!$D208)</f>
        <v>1.3613751729500245E-2</v>
      </c>
      <c r="F208" s="20">
        <f>Model!$W$19*((drdp!C208+drdp!L208)*'MSXY-TI3S'!$B208+(drdp!F208+drdp!O208)*'MSXY-TI3S'!$C208+(drdp!I208+drdp!R208)*'MSXY-TI3S'!$D208)</f>
        <v>-3.6477937818773904E-3</v>
      </c>
      <c r="G208" s="20">
        <f>Model!$W$19*((drdp!D208+drdp!M208)*'MSXY-TI3S'!$B208+(drdp!G208+drdp!P208)*'MSXY-TI3S'!$C208+(drdp!J208+drdp!S208)*'MSXY-TI3S'!$D208)</f>
        <v>0</v>
      </c>
      <c r="H208" s="18">
        <f>Model!$W$19*((drdp!B208)*'MSXY-TI3S'!$B208+(drdp!E208)*'MSXY-TI3S'!$C208+(drdp!H208)*'MSXY-TI3S'!$D208)</f>
        <v>6.8068758647501226E-3</v>
      </c>
      <c r="I208" s="18">
        <f>Model!$W$19*((drdp!C208)*'MSXY-TI3S'!$B208+(drdp!F208)*'MSXY-TI3S'!$C208+(drdp!I208)*'MSXY-TI3S'!$D208)</f>
        <v>-1.8238968909386952E-3</v>
      </c>
      <c r="J208" s="18">
        <f>Model!$W$19*((drdp!D208)*'MSXY-TI3S'!$B208+(drdp!G208)*'MSXY-TI3S'!$C208+(drdp!J208)*'MSXY-TI3S'!$D208)</f>
        <v>0</v>
      </c>
      <c r="K208" s="21">
        <f>SUM(E$3:E207)+H208</f>
        <v>2.8182961072315051</v>
      </c>
      <c r="L208" s="21">
        <f>SUM(F$3:F207)+I208</f>
        <v>-0.75516016596445923</v>
      </c>
      <c r="M208" s="21">
        <f>SUM(G$3:G207)+J208</f>
        <v>0</v>
      </c>
      <c r="N208" s="19">
        <f t="shared" si="19"/>
        <v>7.9427929480362556</v>
      </c>
      <c r="O208" s="19">
        <f t="shared" si="20"/>
        <v>0.57026687625946959</v>
      </c>
      <c r="P208" s="19">
        <f t="shared" si="21"/>
        <v>0</v>
      </c>
      <c r="Q208" s="19">
        <f t="shared" si="22"/>
        <v>-2.1282649560739326</v>
      </c>
      <c r="R208" s="19">
        <f t="shared" si="23"/>
        <v>0</v>
      </c>
      <c r="S208" s="19">
        <f t="shared" si="24"/>
        <v>0</v>
      </c>
    </row>
    <row r="209" spans="1:19" x14ac:dyDescent="0.25">
      <c r="A209" s="26">
        <f>Wellpath!E209</f>
        <v>6180</v>
      </c>
      <c r="B209" s="22">
        <v>0</v>
      </c>
      <c r="C209" s="22">
        <v>0</v>
      </c>
      <c r="D209" s="22">
        <f>(COS(Wellpath!$L209) * COS(Wellpath!$O209) * COS(Wellpath!$O209) - COS(Wellpath!$L209) * SIN(Wellpath!$O209) * SIN(Wellpath!$O209) - TAN(Dip) * SIN(Wellpath!$L209) * COS(Wellpath!$O209)) / 2</f>
        <v>-0.29362485190767029</v>
      </c>
      <c r="E209" s="20">
        <f>Model!$W$19*((drdp!B209+drdp!K209)*'MSXY-TI3S'!$B209+(drdp!E209+drdp!N209)*'MSXY-TI3S'!$C209+(drdp!H209+drdp!Q209)*'MSXY-TI3S'!$D209)</f>
        <v>1.3613751729500245E-2</v>
      </c>
      <c r="F209" s="20">
        <f>Model!$W$19*((drdp!C209+drdp!L209)*'MSXY-TI3S'!$B209+(drdp!F209+drdp!O209)*'MSXY-TI3S'!$C209+(drdp!I209+drdp!R209)*'MSXY-TI3S'!$D209)</f>
        <v>-3.6477937818773904E-3</v>
      </c>
      <c r="G209" s="20">
        <f>Model!$W$19*((drdp!D209+drdp!M209)*'MSXY-TI3S'!$B209+(drdp!G209+drdp!P209)*'MSXY-TI3S'!$C209+(drdp!J209+drdp!S209)*'MSXY-TI3S'!$D209)</f>
        <v>0</v>
      </c>
      <c r="H209" s="18">
        <f>Model!$W$19*((drdp!B209)*'MSXY-TI3S'!$B209+(drdp!E209)*'MSXY-TI3S'!$C209+(drdp!H209)*'MSXY-TI3S'!$D209)</f>
        <v>6.8068758647501226E-3</v>
      </c>
      <c r="I209" s="18">
        <f>Model!$W$19*((drdp!C209)*'MSXY-TI3S'!$B209+(drdp!F209)*'MSXY-TI3S'!$C209+(drdp!I209)*'MSXY-TI3S'!$D209)</f>
        <v>-1.8238968909386952E-3</v>
      </c>
      <c r="J209" s="18">
        <f>Model!$W$19*((drdp!D209)*'MSXY-TI3S'!$B209+(drdp!G209)*'MSXY-TI3S'!$C209+(drdp!J209)*'MSXY-TI3S'!$D209)</f>
        <v>0</v>
      </c>
      <c r="K209" s="21">
        <f>SUM(E$3:E208)+H209</f>
        <v>2.8319098589610054</v>
      </c>
      <c r="L209" s="21">
        <f>SUM(F$3:F208)+I209</f>
        <v>-0.75880795974633664</v>
      </c>
      <c r="M209" s="21">
        <f>SUM(G$3:G208)+J209</f>
        <v>0</v>
      </c>
      <c r="N209" s="19">
        <f t="shared" si="19"/>
        <v>8.0197134492805411</v>
      </c>
      <c r="O209" s="19">
        <f t="shared" si="20"/>
        <v>0.57578951977439807</v>
      </c>
      <c r="P209" s="19">
        <f t="shared" si="21"/>
        <v>0</v>
      </c>
      <c r="Q209" s="19">
        <f t="shared" si="22"/>
        <v>-2.1488757422637366</v>
      </c>
      <c r="R209" s="19">
        <f t="shared" si="23"/>
        <v>0</v>
      </c>
      <c r="S209" s="19">
        <f t="shared" si="24"/>
        <v>0</v>
      </c>
    </row>
    <row r="210" spans="1:19" x14ac:dyDescent="0.25">
      <c r="A210" s="26">
        <f>Wellpath!E210</f>
        <v>6210</v>
      </c>
      <c r="B210" s="22">
        <v>0</v>
      </c>
      <c r="C210" s="22">
        <v>0</v>
      </c>
      <c r="D210" s="22">
        <f>(COS(Wellpath!$L210) * COS(Wellpath!$O210) * COS(Wellpath!$O210) - COS(Wellpath!$L210) * SIN(Wellpath!$O210) * SIN(Wellpath!$O210) - TAN(Dip) * SIN(Wellpath!$L210) * COS(Wellpath!$O210)) / 2</f>
        <v>-0.29362485190767029</v>
      </c>
      <c r="E210" s="20">
        <f>Model!$W$19*((drdp!B210+drdp!K210)*'MSXY-TI3S'!$B210+(drdp!E210+drdp!N210)*'MSXY-TI3S'!$C210+(drdp!H210+drdp!Q210)*'MSXY-TI3S'!$D210)</f>
        <v>1.3613751729500245E-2</v>
      </c>
      <c r="F210" s="20">
        <f>Model!$W$19*((drdp!C210+drdp!L210)*'MSXY-TI3S'!$B210+(drdp!F210+drdp!O210)*'MSXY-TI3S'!$C210+(drdp!I210+drdp!R210)*'MSXY-TI3S'!$D210)</f>
        <v>-3.6477937818773904E-3</v>
      </c>
      <c r="G210" s="20">
        <f>Model!$W$19*((drdp!D210+drdp!M210)*'MSXY-TI3S'!$B210+(drdp!G210+drdp!P210)*'MSXY-TI3S'!$C210+(drdp!J210+drdp!S210)*'MSXY-TI3S'!$D210)</f>
        <v>0</v>
      </c>
      <c r="H210" s="18">
        <f>Model!$W$19*((drdp!B210)*'MSXY-TI3S'!$B210+(drdp!E210)*'MSXY-TI3S'!$C210+(drdp!H210)*'MSXY-TI3S'!$D210)</f>
        <v>6.8068758647501226E-3</v>
      </c>
      <c r="I210" s="18">
        <f>Model!$W$19*((drdp!C210)*'MSXY-TI3S'!$B210+(drdp!F210)*'MSXY-TI3S'!$C210+(drdp!I210)*'MSXY-TI3S'!$D210)</f>
        <v>-1.8238968909386952E-3</v>
      </c>
      <c r="J210" s="18">
        <f>Model!$W$19*((drdp!D210)*'MSXY-TI3S'!$B210+(drdp!G210)*'MSXY-TI3S'!$C210+(drdp!J210)*'MSXY-TI3S'!$D210)</f>
        <v>0</v>
      </c>
      <c r="K210" s="21">
        <f>SUM(E$3:E209)+H210</f>
        <v>2.8455236106905057</v>
      </c>
      <c r="L210" s="21">
        <f>SUM(F$3:F209)+I210</f>
        <v>-0.76245575352821404</v>
      </c>
      <c r="M210" s="21">
        <f>SUM(G$3:G209)+J210</f>
        <v>0</v>
      </c>
      <c r="N210" s="19">
        <f t="shared" si="19"/>
        <v>8.0970046189971328</v>
      </c>
      <c r="O210" s="19">
        <f t="shared" si="20"/>
        <v>0.58133877608827667</v>
      </c>
      <c r="P210" s="19">
        <f t="shared" si="21"/>
        <v>0</v>
      </c>
      <c r="Q210" s="19">
        <f t="shared" si="22"/>
        <v>-2.1695858487713537</v>
      </c>
      <c r="R210" s="19">
        <f t="shared" si="23"/>
        <v>0</v>
      </c>
      <c r="S210" s="19">
        <f t="shared" si="24"/>
        <v>0</v>
      </c>
    </row>
    <row r="211" spans="1:19" x14ac:dyDescent="0.25">
      <c r="A211" s="26">
        <f>Wellpath!E211</f>
        <v>6240</v>
      </c>
      <c r="B211" s="22">
        <v>0</v>
      </c>
      <c r="C211" s="22">
        <v>0</v>
      </c>
      <c r="D211" s="22">
        <f>(COS(Wellpath!$L211) * COS(Wellpath!$O211) * COS(Wellpath!$O211) - COS(Wellpath!$L211) * SIN(Wellpath!$O211) * SIN(Wellpath!$O211) - TAN(Dip) * SIN(Wellpath!$L211) * COS(Wellpath!$O211)) / 2</f>
        <v>-0.29362485190767029</v>
      </c>
      <c r="E211" s="20">
        <f>Model!$W$19*((drdp!B211+drdp!K211)*'MSXY-TI3S'!$B211+(drdp!E211+drdp!N211)*'MSXY-TI3S'!$C211+(drdp!H211+drdp!Q211)*'MSXY-TI3S'!$D211)</f>
        <v>1.3613751729500245E-2</v>
      </c>
      <c r="F211" s="20">
        <f>Model!$W$19*((drdp!C211+drdp!L211)*'MSXY-TI3S'!$B211+(drdp!F211+drdp!O211)*'MSXY-TI3S'!$C211+(drdp!I211+drdp!R211)*'MSXY-TI3S'!$D211)</f>
        <v>-3.6477937818773904E-3</v>
      </c>
      <c r="G211" s="20">
        <f>Model!$W$19*((drdp!D211+drdp!M211)*'MSXY-TI3S'!$B211+(drdp!G211+drdp!P211)*'MSXY-TI3S'!$C211+(drdp!J211+drdp!S211)*'MSXY-TI3S'!$D211)</f>
        <v>0</v>
      </c>
      <c r="H211" s="18">
        <f>Model!$W$19*((drdp!B211)*'MSXY-TI3S'!$B211+(drdp!E211)*'MSXY-TI3S'!$C211+(drdp!H211)*'MSXY-TI3S'!$D211)</f>
        <v>6.8068758647501226E-3</v>
      </c>
      <c r="I211" s="18">
        <f>Model!$W$19*((drdp!C211)*'MSXY-TI3S'!$B211+(drdp!F211)*'MSXY-TI3S'!$C211+(drdp!I211)*'MSXY-TI3S'!$D211)</f>
        <v>-1.8238968909386952E-3</v>
      </c>
      <c r="J211" s="18">
        <f>Model!$W$19*((drdp!D211)*'MSXY-TI3S'!$B211+(drdp!G211)*'MSXY-TI3S'!$C211+(drdp!J211)*'MSXY-TI3S'!$D211)</f>
        <v>0</v>
      </c>
      <c r="K211" s="21">
        <f>SUM(E$3:E210)+H211</f>
        <v>2.859137362420006</v>
      </c>
      <c r="L211" s="21">
        <f>SUM(F$3:F210)+I211</f>
        <v>-0.76610354731009145</v>
      </c>
      <c r="M211" s="21">
        <f>SUM(G$3:G210)+J211</f>
        <v>0</v>
      </c>
      <c r="N211" s="19">
        <f t="shared" si="19"/>
        <v>8.1746664571860297</v>
      </c>
      <c r="O211" s="19">
        <f t="shared" si="20"/>
        <v>0.58691464520110548</v>
      </c>
      <c r="P211" s="19">
        <f t="shared" si="21"/>
        <v>0</v>
      </c>
      <c r="Q211" s="19">
        <f t="shared" si="22"/>
        <v>-2.190395275596785</v>
      </c>
      <c r="R211" s="19">
        <f t="shared" si="23"/>
        <v>0</v>
      </c>
      <c r="S211" s="19">
        <f t="shared" si="24"/>
        <v>0</v>
      </c>
    </row>
    <row r="212" spans="1:19" x14ac:dyDescent="0.25">
      <c r="A212" s="26">
        <f>Wellpath!E212</f>
        <v>6270</v>
      </c>
      <c r="B212" s="22">
        <v>0</v>
      </c>
      <c r="C212" s="22">
        <v>0</v>
      </c>
      <c r="D212" s="22">
        <f>(COS(Wellpath!$L212) * COS(Wellpath!$O212) * COS(Wellpath!$O212) - COS(Wellpath!$L212) * SIN(Wellpath!$O212) * SIN(Wellpath!$O212) - TAN(Dip) * SIN(Wellpath!$L212) * COS(Wellpath!$O212)) / 2</f>
        <v>-0.29362485190767029</v>
      </c>
      <c r="E212" s="20">
        <f>Model!$W$19*((drdp!B212+drdp!K212)*'MSXY-TI3S'!$B212+(drdp!E212+drdp!N212)*'MSXY-TI3S'!$C212+(drdp!H212+drdp!Q212)*'MSXY-TI3S'!$D212)</f>
        <v>1.3613751729500245E-2</v>
      </c>
      <c r="F212" s="20">
        <f>Model!$W$19*((drdp!C212+drdp!L212)*'MSXY-TI3S'!$B212+(drdp!F212+drdp!O212)*'MSXY-TI3S'!$C212+(drdp!I212+drdp!R212)*'MSXY-TI3S'!$D212)</f>
        <v>-3.6477937818773904E-3</v>
      </c>
      <c r="G212" s="20">
        <f>Model!$W$19*((drdp!D212+drdp!M212)*'MSXY-TI3S'!$B212+(drdp!G212+drdp!P212)*'MSXY-TI3S'!$C212+(drdp!J212+drdp!S212)*'MSXY-TI3S'!$D212)</f>
        <v>0</v>
      </c>
      <c r="H212" s="18">
        <f>Model!$W$19*((drdp!B212)*'MSXY-TI3S'!$B212+(drdp!E212)*'MSXY-TI3S'!$C212+(drdp!H212)*'MSXY-TI3S'!$D212)</f>
        <v>6.8068758647501226E-3</v>
      </c>
      <c r="I212" s="18">
        <f>Model!$W$19*((drdp!C212)*'MSXY-TI3S'!$B212+(drdp!F212)*'MSXY-TI3S'!$C212+(drdp!I212)*'MSXY-TI3S'!$D212)</f>
        <v>-1.8238968909386952E-3</v>
      </c>
      <c r="J212" s="18">
        <f>Model!$W$19*((drdp!D212)*'MSXY-TI3S'!$B212+(drdp!G212)*'MSXY-TI3S'!$C212+(drdp!J212)*'MSXY-TI3S'!$D212)</f>
        <v>0</v>
      </c>
      <c r="K212" s="21">
        <f>SUM(E$3:E211)+H212</f>
        <v>2.8727511141495063</v>
      </c>
      <c r="L212" s="21">
        <f>SUM(F$3:F211)+I212</f>
        <v>-0.76975134109196885</v>
      </c>
      <c r="M212" s="21">
        <f>SUM(G$3:G211)+J212</f>
        <v>0</v>
      </c>
      <c r="N212" s="19">
        <f t="shared" si="19"/>
        <v>8.2526989638472301</v>
      </c>
      <c r="O212" s="19">
        <f t="shared" si="20"/>
        <v>0.59251712711288462</v>
      </c>
      <c r="P212" s="19">
        <f t="shared" si="21"/>
        <v>0</v>
      </c>
      <c r="Q212" s="19">
        <f t="shared" si="22"/>
        <v>-2.21130402274003</v>
      </c>
      <c r="R212" s="19">
        <f t="shared" si="23"/>
        <v>0</v>
      </c>
      <c r="S212" s="19">
        <f t="shared" si="24"/>
        <v>0</v>
      </c>
    </row>
    <row r="213" spans="1:19" x14ac:dyDescent="0.25">
      <c r="A213" s="26">
        <f>Wellpath!E213</f>
        <v>6300</v>
      </c>
      <c r="B213" s="22">
        <v>0</v>
      </c>
      <c r="C213" s="22">
        <v>0</v>
      </c>
      <c r="D213" s="22">
        <f>(COS(Wellpath!$L213) * COS(Wellpath!$O213) * COS(Wellpath!$O213) - COS(Wellpath!$L213) * SIN(Wellpath!$O213) * SIN(Wellpath!$O213) - TAN(Dip) * SIN(Wellpath!$L213) * COS(Wellpath!$O213)) / 2</f>
        <v>-0.29362485190767029</v>
      </c>
      <c r="E213" s="20">
        <f>Model!$W$19*((drdp!B213+drdp!K213)*'MSXY-TI3S'!$B213+(drdp!E213+drdp!N213)*'MSXY-TI3S'!$C213+(drdp!H213+drdp!Q213)*'MSXY-TI3S'!$D213)</f>
        <v>1.3613751729500245E-2</v>
      </c>
      <c r="F213" s="20">
        <f>Model!$W$19*((drdp!C213+drdp!L213)*'MSXY-TI3S'!$B213+(drdp!F213+drdp!O213)*'MSXY-TI3S'!$C213+(drdp!I213+drdp!R213)*'MSXY-TI3S'!$D213)</f>
        <v>-3.6477937818773904E-3</v>
      </c>
      <c r="G213" s="20">
        <f>Model!$W$19*((drdp!D213+drdp!M213)*'MSXY-TI3S'!$B213+(drdp!G213+drdp!P213)*'MSXY-TI3S'!$C213+(drdp!J213+drdp!S213)*'MSXY-TI3S'!$D213)</f>
        <v>0</v>
      </c>
      <c r="H213" s="18">
        <f>Model!$W$19*((drdp!B213)*'MSXY-TI3S'!$B213+(drdp!E213)*'MSXY-TI3S'!$C213+(drdp!H213)*'MSXY-TI3S'!$D213)</f>
        <v>6.8068758647501226E-3</v>
      </c>
      <c r="I213" s="18">
        <f>Model!$W$19*((drdp!C213)*'MSXY-TI3S'!$B213+(drdp!F213)*'MSXY-TI3S'!$C213+(drdp!I213)*'MSXY-TI3S'!$D213)</f>
        <v>-1.8238968909386952E-3</v>
      </c>
      <c r="J213" s="18">
        <f>Model!$W$19*((drdp!D213)*'MSXY-TI3S'!$B213+(drdp!G213)*'MSXY-TI3S'!$C213+(drdp!J213)*'MSXY-TI3S'!$D213)</f>
        <v>0</v>
      </c>
      <c r="K213" s="21">
        <f>SUM(E$3:E212)+H213</f>
        <v>2.8863648658790066</v>
      </c>
      <c r="L213" s="21">
        <f>SUM(F$3:F212)+I213</f>
        <v>-0.77339913487384626</v>
      </c>
      <c r="M213" s="21">
        <f>SUM(G$3:G212)+J213</f>
        <v>0</v>
      </c>
      <c r="N213" s="19">
        <f t="shared" si="19"/>
        <v>8.3311021389807358</v>
      </c>
      <c r="O213" s="19">
        <f t="shared" si="20"/>
        <v>0.59814622182361388</v>
      </c>
      <c r="P213" s="19">
        <f t="shared" si="21"/>
        <v>0</v>
      </c>
      <c r="Q213" s="19">
        <f t="shared" si="22"/>
        <v>-2.2323120902010891</v>
      </c>
      <c r="R213" s="19">
        <f t="shared" si="23"/>
        <v>0</v>
      </c>
      <c r="S213" s="19">
        <f t="shared" si="24"/>
        <v>0</v>
      </c>
    </row>
    <row r="214" spans="1:19" x14ac:dyDescent="0.25">
      <c r="A214" s="26">
        <f>Wellpath!E214</f>
        <v>6330</v>
      </c>
      <c r="B214" s="22">
        <v>0</v>
      </c>
      <c r="C214" s="22">
        <v>0</v>
      </c>
      <c r="D214" s="22">
        <f>(COS(Wellpath!$L214) * COS(Wellpath!$O214) * COS(Wellpath!$O214) - COS(Wellpath!$L214) * SIN(Wellpath!$O214) * SIN(Wellpath!$O214) - TAN(Dip) * SIN(Wellpath!$L214) * COS(Wellpath!$O214)) / 2</f>
        <v>-0.29362485190767029</v>
      </c>
      <c r="E214" s="20">
        <f>Model!$W$19*((drdp!B214+drdp!K214)*'MSXY-TI3S'!$B214+(drdp!E214+drdp!N214)*'MSXY-TI3S'!$C214+(drdp!H214+drdp!Q214)*'MSXY-TI3S'!$D214)</f>
        <v>1.3613751729500245E-2</v>
      </c>
      <c r="F214" s="20">
        <f>Model!$W$19*((drdp!C214+drdp!L214)*'MSXY-TI3S'!$B214+(drdp!F214+drdp!O214)*'MSXY-TI3S'!$C214+(drdp!I214+drdp!R214)*'MSXY-TI3S'!$D214)</f>
        <v>-3.6477937818773904E-3</v>
      </c>
      <c r="G214" s="20">
        <f>Model!$W$19*((drdp!D214+drdp!M214)*'MSXY-TI3S'!$B214+(drdp!G214+drdp!P214)*'MSXY-TI3S'!$C214+(drdp!J214+drdp!S214)*'MSXY-TI3S'!$D214)</f>
        <v>0</v>
      </c>
      <c r="H214" s="18">
        <f>Model!$W$19*((drdp!B214)*'MSXY-TI3S'!$B214+(drdp!E214)*'MSXY-TI3S'!$C214+(drdp!H214)*'MSXY-TI3S'!$D214)</f>
        <v>6.8068758647501226E-3</v>
      </c>
      <c r="I214" s="18">
        <f>Model!$W$19*((drdp!C214)*'MSXY-TI3S'!$B214+(drdp!F214)*'MSXY-TI3S'!$C214+(drdp!I214)*'MSXY-TI3S'!$D214)</f>
        <v>-1.8238968909386952E-3</v>
      </c>
      <c r="J214" s="18">
        <f>Model!$W$19*((drdp!D214)*'MSXY-TI3S'!$B214+(drdp!G214)*'MSXY-TI3S'!$C214+(drdp!J214)*'MSXY-TI3S'!$D214)</f>
        <v>0</v>
      </c>
      <c r="K214" s="21">
        <f>SUM(E$3:E213)+H214</f>
        <v>2.8999786176085069</v>
      </c>
      <c r="L214" s="21">
        <f>SUM(F$3:F213)+I214</f>
        <v>-0.77704692865572367</v>
      </c>
      <c r="M214" s="21">
        <f>SUM(G$3:G213)+J214</f>
        <v>0</v>
      </c>
      <c r="N214" s="19">
        <f t="shared" si="19"/>
        <v>8.4098759825865468</v>
      </c>
      <c r="O214" s="19">
        <f t="shared" si="20"/>
        <v>0.60380192933329335</v>
      </c>
      <c r="P214" s="19">
        <f t="shared" si="21"/>
        <v>0</v>
      </c>
      <c r="Q214" s="19">
        <f t="shared" si="22"/>
        <v>-2.2534194779799614</v>
      </c>
      <c r="R214" s="19">
        <f t="shared" si="23"/>
        <v>0</v>
      </c>
      <c r="S214" s="19">
        <f t="shared" si="24"/>
        <v>0</v>
      </c>
    </row>
    <row r="215" spans="1:19" x14ac:dyDescent="0.25">
      <c r="A215" s="26">
        <f>Wellpath!E215</f>
        <v>6360</v>
      </c>
      <c r="B215" s="22">
        <v>0</v>
      </c>
      <c r="C215" s="22">
        <v>0</v>
      </c>
      <c r="D215" s="22">
        <f>(COS(Wellpath!$L215) * COS(Wellpath!$O215) * COS(Wellpath!$O215) - COS(Wellpath!$L215) * SIN(Wellpath!$O215) * SIN(Wellpath!$O215) - TAN(Dip) * SIN(Wellpath!$L215) * COS(Wellpath!$O215)) / 2</f>
        <v>-0.29362485190767029</v>
      </c>
      <c r="E215" s="20">
        <f>Model!$W$19*((drdp!B215+drdp!K215)*'MSXY-TI3S'!$B215+(drdp!E215+drdp!N215)*'MSXY-TI3S'!$C215+(drdp!H215+drdp!Q215)*'MSXY-TI3S'!$D215)</f>
        <v>1.3613751729500245E-2</v>
      </c>
      <c r="F215" s="20">
        <f>Model!$W$19*((drdp!C215+drdp!L215)*'MSXY-TI3S'!$B215+(drdp!F215+drdp!O215)*'MSXY-TI3S'!$C215+(drdp!I215+drdp!R215)*'MSXY-TI3S'!$D215)</f>
        <v>-3.6477937818773904E-3</v>
      </c>
      <c r="G215" s="20">
        <f>Model!$W$19*((drdp!D215+drdp!M215)*'MSXY-TI3S'!$B215+(drdp!G215+drdp!P215)*'MSXY-TI3S'!$C215+(drdp!J215+drdp!S215)*'MSXY-TI3S'!$D215)</f>
        <v>0</v>
      </c>
      <c r="H215" s="18">
        <f>Model!$W$19*((drdp!B215)*'MSXY-TI3S'!$B215+(drdp!E215)*'MSXY-TI3S'!$C215+(drdp!H215)*'MSXY-TI3S'!$D215)</f>
        <v>6.8068758647501226E-3</v>
      </c>
      <c r="I215" s="18">
        <f>Model!$W$19*((drdp!C215)*'MSXY-TI3S'!$B215+(drdp!F215)*'MSXY-TI3S'!$C215+(drdp!I215)*'MSXY-TI3S'!$D215)</f>
        <v>-1.8238968909386952E-3</v>
      </c>
      <c r="J215" s="18">
        <f>Model!$W$19*((drdp!D215)*'MSXY-TI3S'!$B215+(drdp!G215)*'MSXY-TI3S'!$C215+(drdp!J215)*'MSXY-TI3S'!$D215)</f>
        <v>0</v>
      </c>
      <c r="K215" s="21">
        <f>SUM(E$3:E214)+H215</f>
        <v>2.9135923693380072</v>
      </c>
      <c r="L215" s="21">
        <f>SUM(F$3:F214)+I215</f>
        <v>-0.78069472243760107</v>
      </c>
      <c r="M215" s="21">
        <f>SUM(G$3:G214)+J215</f>
        <v>0</v>
      </c>
      <c r="N215" s="19">
        <f t="shared" si="19"/>
        <v>8.489020494664663</v>
      </c>
      <c r="O215" s="19">
        <f t="shared" si="20"/>
        <v>0.60948424964192294</v>
      </c>
      <c r="P215" s="19">
        <f t="shared" si="21"/>
        <v>0</v>
      </c>
      <c r="Q215" s="19">
        <f t="shared" si="22"/>
        <v>-2.2746261860766479</v>
      </c>
      <c r="R215" s="19">
        <f t="shared" si="23"/>
        <v>0</v>
      </c>
      <c r="S215" s="19">
        <f t="shared" si="24"/>
        <v>0</v>
      </c>
    </row>
    <row r="216" spans="1:19" x14ac:dyDescent="0.25">
      <c r="A216" s="26">
        <f>Wellpath!E216</f>
        <v>6390</v>
      </c>
      <c r="B216" s="22">
        <v>0</v>
      </c>
      <c r="C216" s="22">
        <v>0</v>
      </c>
      <c r="D216" s="22">
        <f>(COS(Wellpath!$L216) * COS(Wellpath!$O216) * COS(Wellpath!$O216) - COS(Wellpath!$L216) * SIN(Wellpath!$O216) * SIN(Wellpath!$O216) - TAN(Dip) * SIN(Wellpath!$L216) * COS(Wellpath!$O216)) / 2</f>
        <v>-0.29362485190767029</v>
      </c>
      <c r="E216" s="20">
        <f>Model!$W$19*((drdp!B216+drdp!K216)*'MSXY-TI3S'!$B216+(drdp!E216+drdp!N216)*'MSXY-TI3S'!$C216+(drdp!H216+drdp!Q216)*'MSXY-TI3S'!$D216)</f>
        <v>1.3613751729500245E-2</v>
      </c>
      <c r="F216" s="20">
        <f>Model!$W$19*((drdp!C216+drdp!L216)*'MSXY-TI3S'!$B216+(drdp!F216+drdp!O216)*'MSXY-TI3S'!$C216+(drdp!I216+drdp!R216)*'MSXY-TI3S'!$D216)</f>
        <v>-3.6477937818773904E-3</v>
      </c>
      <c r="G216" s="20">
        <f>Model!$W$19*((drdp!D216+drdp!M216)*'MSXY-TI3S'!$B216+(drdp!G216+drdp!P216)*'MSXY-TI3S'!$C216+(drdp!J216+drdp!S216)*'MSXY-TI3S'!$D216)</f>
        <v>0</v>
      </c>
      <c r="H216" s="18">
        <f>Model!$W$19*((drdp!B216)*'MSXY-TI3S'!$B216+(drdp!E216)*'MSXY-TI3S'!$C216+(drdp!H216)*'MSXY-TI3S'!$D216)</f>
        <v>6.8068758647501226E-3</v>
      </c>
      <c r="I216" s="18">
        <f>Model!$W$19*((drdp!C216)*'MSXY-TI3S'!$B216+(drdp!F216)*'MSXY-TI3S'!$C216+(drdp!I216)*'MSXY-TI3S'!$D216)</f>
        <v>-1.8238968909386952E-3</v>
      </c>
      <c r="J216" s="18">
        <f>Model!$W$19*((drdp!D216)*'MSXY-TI3S'!$B216+(drdp!G216)*'MSXY-TI3S'!$C216+(drdp!J216)*'MSXY-TI3S'!$D216)</f>
        <v>0</v>
      </c>
      <c r="K216" s="21">
        <f>SUM(E$3:E215)+H216</f>
        <v>2.9272061210675075</v>
      </c>
      <c r="L216" s="21">
        <f>SUM(F$3:F215)+I216</f>
        <v>-0.78434251621947848</v>
      </c>
      <c r="M216" s="21">
        <f>SUM(G$3:G215)+J216</f>
        <v>0</v>
      </c>
      <c r="N216" s="19">
        <f t="shared" si="19"/>
        <v>8.5685356752150845</v>
      </c>
      <c r="O216" s="19">
        <f t="shared" si="20"/>
        <v>0.61519318274950285</v>
      </c>
      <c r="P216" s="19">
        <f t="shared" si="21"/>
        <v>0</v>
      </c>
      <c r="Q216" s="19">
        <f t="shared" si="22"/>
        <v>-2.295932214491148</v>
      </c>
      <c r="R216" s="19">
        <f t="shared" si="23"/>
        <v>0</v>
      </c>
      <c r="S216" s="19">
        <f t="shared" si="24"/>
        <v>0</v>
      </c>
    </row>
    <row r="217" spans="1:19" x14ac:dyDescent="0.25">
      <c r="A217" s="26">
        <f>Wellpath!E217</f>
        <v>6420</v>
      </c>
      <c r="B217" s="22">
        <v>0</v>
      </c>
      <c r="C217" s="22">
        <v>0</v>
      </c>
      <c r="D217" s="22">
        <f>(COS(Wellpath!$L217) * COS(Wellpath!$O217) * COS(Wellpath!$O217) - COS(Wellpath!$L217) * SIN(Wellpath!$O217) * SIN(Wellpath!$O217) - TAN(Dip) * SIN(Wellpath!$L217) * COS(Wellpath!$O217)) / 2</f>
        <v>-0.29362485190767029</v>
      </c>
      <c r="E217" s="20">
        <f>Model!$W$19*((drdp!B217+drdp!K217)*'MSXY-TI3S'!$B217+(drdp!E217+drdp!N217)*'MSXY-TI3S'!$C217+(drdp!H217+drdp!Q217)*'MSXY-TI3S'!$D217)</f>
        <v>1.3613751729500245E-2</v>
      </c>
      <c r="F217" s="20">
        <f>Model!$W$19*((drdp!C217+drdp!L217)*'MSXY-TI3S'!$B217+(drdp!F217+drdp!O217)*'MSXY-TI3S'!$C217+(drdp!I217+drdp!R217)*'MSXY-TI3S'!$D217)</f>
        <v>-3.6477937818773904E-3</v>
      </c>
      <c r="G217" s="20">
        <f>Model!$W$19*((drdp!D217+drdp!M217)*'MSXY-TI3S'!$B217+(drdp!G217+drdp!P217)*'MSXY-TI3S'!$C217+(drdp!J217+drdp!S217)*'MSXY-TI3S'!$D217)</f>
        <v>0</v>
      </c>
      <c r="H217" s="18">
        <f>Model!$W$19*((drdp!B217)*'MSXY-TI3S'!$B217+(drdp!E217)*'MSXY-TI3S'!$C217+(drdp!H217)*'MSXY-TI3S'!$D217)</f>
        <v>6.8068758647501226E-3</v>
      </c>
      <c r="I217" s="18">
        <f>Model!$W$19*((drdp!C217)*'MSXY-TI3S'!$B217+(drdp!F217)*'MSXY-TI3S'!$C217+(drdp!I217)*'MSXY-TI3S'!$D217)</f>
        <v>-1.8238968909386952E-3</v>
      </c>
      <c r="J217" s="18">
        <f>Model!$W$19*((drdp!D217)*'MSXY-TI3S'!$B217+(drdp!G217)*'MSXY-TI3S'!$C217+(drdp!J217)*'MSXY-TI3S'!$D217)</f>
        <v>0</v>
      </c>
      <c r="K217" s="21">
        <f>SUM(E$3:E216)+H217</f>
        <v>2.9408198727970079</v>
      </c>
      <c r="L217" s="21">
        <f>SUM(F$3:F216)+I217</f>
        <v>-0.78799031000135589</v>
      </c>
      <c r="M217" s="21">
        <f>SUM(G$3:G216)+J217</f>
        <v>0</v>
      </c>
      <c r="N217" s="19">
        <f t="shared" si="19"/>
        <v>8.6484215242378095</v>
      </c>
      <c r="O217" s="19">
        <f t="shared" si="20"/>
        <v>0.62092872865603299</v>
      </c>
      <c r="P217" s="19">
        <f t="shared" si="21"/>
        <v>0</v>
      </c>
      <c r="Q217" s="19">
        <f t="shared" si="22"/>
        <v>-2.3173375632234623</v>
      </c>
      <c r="R217" s="19">
        <f t="shared" si="23"/>
        <v>0</v>
      </c>
      <c r="S217" s="19">
        <f t="shared" si="24"/>
        <v>0</v>
      </c>
    </row>
    <row r="218" spans="1:19" x14ac:dyDescent="0.25">
      <c r="A218" s="26">
        <f>Wellpath!E218</f>
        <v>6450</v>
      </c>
      <c r="B218" s="22">
        <v>0</v>
      </c>
      <c r="C218" s="22">
        <v>0</v>
      </c>
      <c r="D218" s="22">
        <f>(COS(Wellpath!$L218) * COS(Wellpath!$O218) * COS(Wellpath!$O218) - COS(Wellpath!$L218) * SIN(Wellpath!$O218) * SIN(Wellpath!$O218) - TAN(Dip) * SIN(Wellpath!$L218) * COS(Wellpath!$O218)) / 2</f>
        <v>-0.29362485190767029</v>
      </c>
      <c r="E218" s="20">
        <f>Model!$W$19*((drdp!B218+drdp!K218)*'MSXY-TI3S'!$B218+(drdp!E218+drdp!N218)*'MSXY-TI3S'!$C218+(drdp!H218+drdp!Q218)*'MSXY-TI3S'!$D218)</f>
        <v>1.3613751729500245E-2</v>
      </c>
      <c r="F218" s="20">
        <f>Model!$W$19*((drdp!C218+drdp!L218)*'MSXY-TI3S'!$B218+(drdp!F218+drdp!O218)*'MSXY-TI3S'!$C218+(drdp!I218+drdp!R218)*'MSXY-TI3S'!$D218)</f>
        <v>-3.6477937818773904E-3</v>
      </c>
      <c r="G218" s="20">
        <f>Model!$W$19*((drdp!D218+drdp!M218)*'MSXY-TI3S'!$B218+(drdp!G218+drdp!P218)*'MSXY-TI3S'!$C218+(drdp!J218+drdp!S218)*'MSXY-TI3S'!$D218)</f>
        <v>0</v>
      </c>
      <c r="H218" s="18">
        <f>Model!$W$19*((drdp!B218)*'MSXY-TI3S'!$B218+(drdp!E218)*'MSXY-TI3S'!$C218+(drdp!H218)*'MSXY-TI3S'!$D218)</f>
        <v>6.8068758647501226E-3</v>
      </c>
      <c r="I218" s="18">
        <f>Model!$W$19*((drdp!C218)*'MSXY-TI3S'!$B218+(drdp!F218)*'MSXY-TI3S'!$C218+(drdp!I218)*'MSXY-TI3S'!$D218)</f>
        <v>-1.8238968909386952E-3</v>
      </c>
      <c r="J218" s="18">
        <f>Model!$W$19*((drdp!D218)*'MSXY-TI3S'!$B218+(drdp!G218)*'MSXY-TI3S'!$C218+(drdp!J218)*'MSXY-TI3S'!$D218)</f>
        <v>0</v>
      </c>
      <c r="K218" s="21">
        <f>SUM(E$3:E217)+H218</f>
        <v>2.9544336245265082</v>
      </c>
      <c r="L218" s="21">
        <f>SUM(F$3:F217)+I218</f>
        <v>-0.79163810378323329</v>
      </c>
      <c r="M218" s="21">
        <f>SUM(G$3:G217)+J218</f>
        <v>0</v>
      </c>
      <c r="N218" s="19">
        <f t="shared" si="19"/>
        <v>8.7286780417328398</v>
      </c>
      <c r="O218" s="19">
        <f t="shared" si="20"/>
        <v>0.62669088736151324</v>
      </c>
      <c r="P218" s="19">
        <f t="shared" si="21"/>
        <v>0</v>
      </c>
      <c r="Q218" s="19">
        <f t="shared" si="22"/>
        <v>-2.3388422322735898</v>
      </c>
      <c r="R218" s="19">
        <f t="shared" si="23"/>
        <v>0</v>
      </c>
      <c r="S218" s="19">
        <f t="shared" si="24"/>
        <v>0</v>
      </c>
    </row>
    <row r="219" spans="1:19" x14ac:dyDescent="0.25">
      <c r="A219" s="26">
        <f>Wellpath!E219</f>
        <v>6480</v>
      </c>
      <c r="B219" s="22">
        <v>0</v>
      </c>
      <c r="C219" s="22">
        <v>0</v>
      </c>
      <c r="D219" s="22">
        <f>(COS(Wellpath!$L219) * COS(Wellpath!$O219) * COS(Wellpath!$O219) - COS(Wellpath!$L219) * SIN(Wellpath!$O219) * SIN(Wellpath!$O219) - TAN(Dip) * SIN(Wellpath!$L219) * COS(Wellpath!$O219)) / 2</f>
        <v>-0.29362485190767029</v>
      </c>
      <c r="E219" s="20">
        <f>Model!$W$19*((drdp!B219+drdp!K219)*'MSXY-TI3S'!$B219+(drdp!E219+drdp!N219)*'MSXY-TI3S'!$C219+(drdp!H219+drdp!Q219)*'MSXY-TI3S'!$D219)</f>
        <v>1.3613751729500245E-2</v>
      </c>
      <c r="F219" s="20">
        <f>Model!$W$19*((drdp!C219+drdp!L219)*'MSXY-TI3S'!$B219+(drdp!F219+drdp!O219)*'MSXY-TI3S'!$C219+(drdp!I219+drdp!R219)*'MSXY-TI3S'!$D219)</f>
        <v>-3.6477937818773904E-3</v>
      </c>
      <c r="G219" s="20">
        <f>Model!$W$19*((drdp!D219+drdp!M219)*'MSXY-TI3S'!$B219+(drdp!G219+drdp!P219)*'MSXY-TI3S'!$C219+(drdp!J219+drdp!S219)*'MSXY-TI3S'!$D219)</f>
        <v>0</v>
      </c>
      <c r="H219" s="18">
        <f>Model!$W$19*((drdp!B219)*'MSXY-TI3S'!$B219+(drdp!E219)*'MSXY-TI3S'!$C219+(drdp!H219)*'MSXY-TI3S'!$D219)</f>
        <v>6.8068758647501226E-3</v>
      </c>
      <c r="I219" s="18">
        <f>Model!$W$19*((drdp!C219)*'MSXY-TI3S'!$B219+(drdp!F219)*'MSXY-TI3S'!$C219+(drdp!I219)*'MSXY-TI3S'!$D219)</f>
        <v>-1.8238968909386952E-3</v>
      </c>
      <c r="J219" s="18">
        <f>Model!$W$19*((drdp!D219)*'MSXY-TI3S'!$B219+(drdp!G219)*'MSXY-TI3S'!$C219+(drdp!J219)*'MSXY-TI3S'!$D219)</f>
        <v>0</v>
      </c>
      <c r="K219" s="21">
        <f>SUM(E$3:E218)+H219</f>
        <v>2.9680473762560085</v>
      </c>
      <c r="L219" s="21">
        <f>SUM(F$3:F218)+I219</f>
        <v>-0.7952858975651107</v>
      </c>
      <c r="M219" s="21">
        <f>SUM(G$3:G218)+J219</f>
        <v>0</v>
      </c>
      <c r="N219" s="19">
        <f t="shared" si="19"/>
        <v>8.8093052277001753</v>
      </c>
      <c r="O219" s="19">
        <f t="shared" si="20"/>
        <v>0.63247965886594371</v>
      </c>
      <c r="P219" s="19">
        <f t="shared" si="21"/>
        <v>0</v>
      </c>
      <c r="Q219" s="19">
        <f t="shared" si="22"/>
        <v>-2.3604462216415314</v>
      </c>
      <c r="R219" s="19">
        <f t="shared" si="23"/>
        <v>0</v>
      </c>
      <c r="S219" s="19">
        <f t="shared" si="24"/>
        <v>0</v>
      </c>
    </row>
    <row r="220" spans="1:19" x14ac:dyDescent="0.25">
      <c r="A220" s="26">
        <f>Wellpath!E220</f>
        <v>6510</v>
      </c>
      <c r="B220" s="22">
        <v>0</v>
      </c>
      <c r="C220" s="22">
        <v>0</v>
      </c>
      <c r="D220" s="22">
        <f>(COS(Wellpath!$L220) * COS(Wellpath!$O220) * COS(Wellpath!$O220) - COS(Wellpath!$L220) * SIN(Wellpath!$O220) * SIN(Wellpath!$O220) - TAN(Dip) * SIN(Wellpath!$L220) * COS(Wellpath!$O220)) / 2</f>
        <v>-0.29362485190767029</v>
      </c>
      <c r="E220" s="20">
        <f>Model!$W$19*((drdp!B220+drdp!K220)*'MSXY-TI3S'!$B220+(drdp!E220+drdp!N220)*'MSXY-TI3S'!$C220+(drdp!H220+drdp!Q220)*'MSXY-TI3S'!$D220)</f>
        <v>1.3613751729500245E-2</v>
      </c>
      <c r="F220" s="20">
        <f>Model!$W$19*((drdp!C220+drdp!L220)*'MSXY-TI3S'!$B220+(drdp!F220+drdp!O220)*'MSXY-TI3S'!$C220+(drdp!I220+drdp!R220)*'MSXY-TI3S'!$D220)</f>
        <v>-3.6477937818773904E-3</v>
      </c>
      <c r="G220" s="20">
        <f>Model!$W$19*((drdp!D220+drdp!M220)*'MSXY-TI3S'!$B220+(drdp!G220+drdp!P220)*'MSXY-TI3S'!$C220+(drdp!J220+drdp!S220)*'MSXY-TI3S'!$D220)</f>
        <v>0</v>
      </c>
      <c r="H220" s="18">
        <f>Model!$W$19*((drdp!B220)*'MSXY-TI3S'!$B220+(drdp!E220)*'MSXY-TI3S'!$C220+(drdp!H220)*'MSXY-TI3S'!$D220)</f>
        <v>6.8068758647501226E-3</v>
      </c>
      <c r="I220" s="18">
        <f>Model!$W$19*((drdp!C220)*'MSXY-TI3S'!$B220+(drdp!F220)*'MSXY-TI3S'!$C220+(drdp!I220)*'MSXY-TI3S'!$D220)</f>
        <v>-1.8238968909386952E-3</v>
      </c>
      <c r="J220" s="18">
        <f>Model!$W$19*((drdp!D220)*'MSXY-TI3S'!$B220+(drdp!G220)*'MSXY-TI3S'!$C220+(drdp!J220)*'MSXY-TI3S'!$D220)</f>
        <v>0</v>
      </c>
      <c r="K220" s="21">
        <f>SUM(E$3:E219)+H220</f>
        <v>2.9816611279855088</v>
      </c>
      <c r="L220" s="21">
        <f>SUM(F$3:F219)+I220</f>
        <v>-0.79893369134698811</v>
      </c>
      <c r="M220" s="21">
        <f>SUM(G$3:G219)+J220</f>
        <v>0</v>
      </c>
      <c r="N220" s="19">
        <f t="shared" si="19"/>
        <v>8.8903030821398161</v>
      </c>
      <c r="O220" s="19">
        <f t="shared" si="20"/>
        <v>0.63829504316932451</v>
      </c>
      <c r="P220" s="19">
        <f t="shared" si="21"/>
        <v>0</v>
      </c>
      <c r="Q220" s="19">
        <f t="shared" si="22"/>
        <v>-2.3821495313272867</v>
      </c>
      <c r="R220" s="19">
        <f t="shared" si="23"/>
        <v>0</v>
      </c>
      <c r="S220" s="19">
        <f t="shared" si="24"/>
        <v>0</v>
      </c>
    </row>
    <row r="221" spans="1:19" x14ac:dyDescent="0.25">
      <c r="A221" s="26">
        <f>Wellpath!E221</f>
        <v>6540</v>
      </c>
      <c r="B221" s="22">
        <v>0</v>
      </c>
      <c r="C221" s="22">
        <v>0</v>
      </c>
      <c r="D221" s="22">
        <f>(COS(Wellpath!$L221) * COS(Wellpath!$O221) * COS(Wellpath!$O221) - COS(Wellpath!$L221) * SIN(Wellpath!$O221) * SIN(Wellpath!$O221) - TAN(Dip) * SIN(Wellpath!$L221) * COS(Wellpath!$O221)) / 2</f>
        <v>-0.29362485190767029</v>
      </c>
      <c r="E221" s="20">
        <f>Model!$W$19*((drdp!B221+drdp!K221)*'MSXY-TI3S'!$B221+(drdp!E221+drdp!N221)*'MSXY-TI3S'!$C221+(drdp!H221+drdp!Q221)*'MSXY-TI3S'!$D221)</f>
        <v>1.3613751729500245E-2</v>
      </c>
      <c r="F221" s="20">
        <f>Model!$W$19*((drdp!C221+drdp!L221)*'MSXY-TI3S'!$B221+(drdp!F221+drdp!O221)*'MSXY-TI3S'!$C221+(drdp!I221+drdp!R221)*'MSXY-TI3S'!$D221)</f>
        <v>-3.6477937818773904E-3</v>
      </c>
      <c r="G221" s="20">
        <f>Model!$W$19*((drdp!D221+drdp!M221)*'MSXY-TI3S'!$B221+(drdp!G221+drdp!P221)*'MSXY-TI3S'!$C221+(drdp!J221+drdp!S221)*'MSXY-TI3S'!$D221)</f>
        <v>0</v>
      </c>
      <c r="H221" s="18">
        <f>Model!$W$19*((drdp!B221)*'MSXY-TI3S'!$B221+(drdp!E221)*'MSXY-TI3S'!$C221+(drdp!H221)*'MSXY-TI3S'!$D221)</f>
        <v>6.8068758647501226E-3</v>
      </c>
      <c r="I221" s="18">
        <f>Model!$W$19*((drdp!C221)*'MSXY-TI3S'!$B221+(drdp!F221)*'MSXY-TI3S'!$C221+(drdp!I221)*'MSXY-TI3S'!$D221)</f>
        <v>-1.8238968909386952E-3</v>
      </c>
      <c r="J221" s="18">
        <f>Model!$W$19*((drdp!D221)*'MSXY-TI3S'!$B221+(drdp!G221)*'MSXY-TI3S'!$C221+(drdp!J221)*'MSXY-TI3S'!$D221)</f>
        <v>0</v>
      </c>
      <c r="K221" s="21">
        <f>SUM(E$3:E220)+H221</f>
        <v>2.9952748797150091</v>
      </c>
      <c r="L221" s="21">
        <f>SUM(F$3:F220)+I221</f>
        <v>-0.80258148512886551</v>
      </c>
      <c r="M221" s="21">
        <f>SUM(G$3:G220)+J221</f>
        <v>0</v>
      </c>
      <c r="N221" s="19">
        <f t="shared" si="19"/>
        <v>8.9716716050517622</v>
      </c>
      <c r="O221" s="19">
        <f t="shared" si="20"/>
        <v>0.64413704027165541</v>
      </c>
      <c r="P221" s="19">
        <f t="shared" si="21"/>
        <v>0</v>
      </c>
      <c r="Q221" s="19">
        <f t="shared" si="22"/>
        <v>-2.4039521613308561</v>
      </c>
      <c r="R221" s="19">
        <f t="shared" si="23"/>
        <v>0</v>
      </c>
      <c r="S221" s="19">
        <f t="shared" si="24"/>
        <v>0</v>
      </c>
    </row>
    <row r="222" spans="1:19" x14ac:dyDescent="0.25">
      <c r="A222" s="26">
        <f>Wellpath!E222</f>
        <v>6570</v>
      </c>
      <c r="B222" s="22">
        <v>0</v>
      </c>
      <c r="C222" s="22">
        <v>0</v>
      </c>
      <c r="D222" s="22">
        <f>(COS(Wellpath!$L222) * COS(Wellpath!$O222) * COS(Wellpath!$O222) - COS(Wellpath!$L222) * SIN(Wellpath!$O222) * SIN(Wellpath!$O222) - TAN(Dip) * SIN(Wellpath!$L222) * COS(Wellpath!$O222)) / 2</f>
        <v>-0.29362485190767029</v>
      </c>
      <c r="E222" s="20">
        <f>Model!$W$19*((drdp!B222+drdp!K222)*'MSXY-TI3S'!$B222+(drdp!E222+drdp!N222)*'MSXY-TI3S'!$C222+(drdp!H222+drdp!Q222)*'MSXY-TI3S'!$D222)</f>
        <v>1.3613751729500245E-2</v>
      </c>
      <c r="F222" s="20">
        <f>Model!$W$19*((drdp!C222+drdp!L222)*'MSXY-TI3S'!$B222+(drdp!F222+drdp!O222)*'MSXY-TI3S'!$C222+(drdp!I222+drdp!R222)*'MSXY-TI3S'!$D222)</f>
        <v>-3.6477937818773904E-3</v>
      </c>
      <c r="G222" s="20">
        <f>Model!$W$19*((drdp!D222+drdp!M222)*'MSXY-TI3S'!$B222+(drdp!G222+drdp!P222)*'MSXY-TI3S'!$C222+(drdp!J222+drdp!S222)*'MSXY-TI3S'!$D222)</f>
        <v>0</v>
      </c>
      <c r="H222" s="18">
        <f>Model!$W$19*((drdp!B222)*'MSXY-TI3S'!$B222+(drdp!E222)*'MSXY-TI3S'!$C222+(drdp!H222)*'MSXY-TI3S'!$D222)</f>
        <v>6.8068758647501226E-3</v>
      </c>
      <c r="I222" s="18">
        <f>Model!$W$19*((drdp!C222)*'MSXY-TI3S'!$B222+(drdp!F222)*'MSXY-TI3S'!$C222+(drdp!I222)*'MSXY-TI3S'!$D222)</f>
        <v>-1.8238968909386952E-3</v>
      </c>
      <c r="J222" s="18">
        <f>Model!$W$19*((drdp!D222)*'MSXY-TI3S'!$B222+(drdp!G222)*'MSXY-TI3S'!$C222+(drdp!J222)*'MSXY-TI3S'!$D222)</f>
        <v>0</v>
      </c>
      <c r="K222" s="21">
        <f>SUM(E$3:E221)+H222</f>
        <v>3.0088886314445094</v>
      </c>
      <c r="L222" s="21">
        <f>SUM(F$3:F221)+I222</f>
        <v>-0.80622927891074292</v>
      </c>
      <c r="M222" s="21">
        <f>SUM(G$3:G221)+J222</f>
        <v>0</v>
      </c>
      <c r="N222" s="19">
        <f t="shared" si="19"/>
        <v>9.0534107964360118</v>
      </c>
      <c r="O222" s="19">
        <f t="shared" si="20"/>
        <v>0.65000565017293654</v>
      </c>
      <c r="P222" s="19">
        <f t="shared" si="21"/>
        <v>0</v>
      </c>
      <c r="Q222" s="19">
        <f t="shared" si="22"/>
        <v>-2.4258541116522387</v>
      </c>
      <c r="R222" s="19">
        <f t="shared" si="23"/>
        <v>0</v>
      </c>
      <c r="S222" s="19">
        <f t="shared" si="24"/>
        <v>0</v>
      </c>
    </row>
    <row r="223" spans="1:19" x14ac:dyDescent="0.25">
      <c r="A223" s="26">
        <f>Wellpath!E223</f>
        <v>6600</v>
      </c>
      <c r="B223" s="22">
        <v>0</v>
      </c>
      <c r="C223" s="22">
        <v>0</v>
      </c>
      <c r="D223" s="22">
        <f>(COS(Wellpath!$L223) * COS(Wellpath!$O223) * COS(Wellpath!$O223) - COS(Wellpath!$L223) * SIN(Wellpath!$O223) * SIN(Wellpath!$O223) - TAN(Dip) * SIN(Wellpath!$L223) * COS(Wellpath!$O223)) / 2</f>
        <v>-0.29362485190767029</v>
      </c>
      <c r="E223" s="20">
        <f>Model!$W$19*((drdp!B223+drdp!K223)*'MSXY-TI3S'!$B223+(drdp!E223+drdp!N223)*'MSXY-TI3S'!$C223+(drdp!H223+drdp!Q223)*'MSXY-TI3S'!$D223)</f>
        <v>1.3613751729500245E-2</v>
      </c>
      <c r="F223" s="20">
        <f>Model!$W$19*((drdp!C223+drdp!L223)*'MSXY-TI3S'!$B223+(drdp!F223+drdp!O223)*'MSXY-TI3S'!$C223+(drdp!I223+drdp!R223)*'MSXY-TI3S'!$D223)</f>
        <v>-3.6477937818773904E-3</v>
      </c>
      <c r="G223" s="20">
        <f>Model!$W$19*((drdp!D223+drdp!M223)*'MSXY-TI3S'!$B223+(drdp!G223+drdp!P223)*'MSXY-TI3S'!$C223+(drdp!J223+drdp!S223)*'MSXY-TI3S'!$D223)</f>
        <v>0</v>
      </c>
      <c r="H223" s="18">
        <f>Model!$W$19*((drdp!B223)*'MSXY-TI3S'!$B223+(drdp!E223)*'MSXY-TI3S'!$C223+(drdp!H223)*'MSXY-TI3S'!$D223)</f>
        <v>6.8068758647501226E-3</v>
      </c>
      <c r="I223" s="18">
        <f>Model!$W$19*((drdp!C223)*'MSXY-TI3S'!$B223+(drdp!F223)*'MSXY-TI3S'!$C223+(drdp!I223)*'MSXY-TI3S'!$D223)</f>
        <v>-1.8238968909386952E-3</v>
      </c>
      <c r="J223" s="18">
        <f>Model!$W$19*((drdp!D223)*'MSXY-TI3S'!$B223+(drdp!G223)*'MSXY-TI3S'!$C223+(drdp!J223)*'MSXY-TI3S'!$D223)</f>
        <v>0</v>
      </c>
      <c r="K223" s="21">
        <f>SUM(E$3:E222)+H223</f>
        <v>3.0225023831740097</v>
      </c>
      <c r="L223" s="21">
        <f>SUM(F$3:F222)+I223</f>
        <v>-0.80987707269262033</v>
      </c>
      <c r="M223" s="21">
        <f>SUM(G$3:G222)+J223</f>
        <v>0</v>
      </c>
      <c r="N223" s="19">
        <f t="shared" si="19"/>
        <v>9.1355206562925684</v>
      </c>
      <c r="O223" s="19">
        <f t="shared" si="20"/>
        <v>0.65590087287316778</v>
      </c>
      <c r="P223" s="19">
        <f t="shared" si="21"/>
        <v>0</v>
      </c>
      <c r="Q223" s="19">
        <f t="shared" si="22"/>
        <v>-2.4478553822914355</v>
      </c>
      <c r="R223" s="19">
        <f t="shared" si="23"/>
        <v>0</v>
      </c>
      <c r="S223" s="19">
        <f t="shared" si="24"/>
        <v>0</v>
      </c>
    </row>
    <row r="224" spans="1:19" x14ac:dyDescent="0.25">
      <c r="A224" s="26">
        <f>Wellpath!E224</f>
        <v>6630</v>
      </c>
      <c r="B224" s="22">
        <v>0</v>
      </c>
      <c r="C224" s="22">
        <v>0</v>
      </c>
      <c r="D224" s="22">
        <f>(COS(Wellpath!$L224) * COS(Wellpath!$O224) * COS(Wellpath!$O224) - COS(Wellpath!$L224) * SIN(Wellpath!$O224) * SIN(Wellpath!$O224) - TAN(Dip) * SIN(Wellpath!$L224) * COS(Wellpath!$O224)) / 2</f>
        <v>-0.29362485190767029</v>
      </c>
      <c r="E224" s="20">
        <f>Model!$W$19*((drdp!B224+drdp!K224)*'MSXY-TI3S'!$B224+(drdp!E224+drdp!N224)*'MSXY-TI3S'!$C224+(drdp!H224+drdp!Q224)*'MSXY-TI3S'!$D224)</f>
        <v>1.3613751729500245E-2</v>
      </c>
      <c r="F224" s="20">
        <f>Model!$W$19*((drdp!C224+drdp!L224)*'MSXY-TI3S'!$B224+(drdp!F224+drdp!O224)*'MSXY-TI3S'!$C224+(drdp!I224+drdp!R224)*'MSXY-TI3S'!$D224)</f>
        <v>-3.6477937818773904E-3</v>
      </c>
      <c r="G224" s="20">
        <f>Model!$W$19*((drdp!D224+drdp!M224)*'MSXY-TI3S'!$B224+(drdp!G224+drdp!P224)*'MSXY-TI3S'!$C224+(drdp!J224+drdp!S224)*'MSXY-TI3S'!$D224)</f>
        <v>0</v>
      </c>
      <c r="H224" s="18">
        <f>Model!$W$19*((drdp!B224)*'MSXY-TI3S'!$B224+(drdp!E224)*'MSXY-TI3S'!$C224+(drdp!H224)*'MSXY-TI3S'!$D224)</f>
        <v>6.8068758647501226E-3</v>
      </c>
      <c r="I224" s="18">
        <f>Model!$W$19*((drdp!C224)*'MSXY-TI3S'!$B224+(drdp!F224)*'MSXY-TI3S'!$C224+(drdp!I224)*'MSXY-TI3S'!$D224)</f>
        <v>-1.8238968909386952E-3</v>
      </c>
      <c r="J224" s="18">
        <f>Model!$W$19*((drdp!D224)*'MSXY-TI3S'!$B224+(drdp!G224)*'MSXY-TI3S'!$C224+(drdp!J224)*'MSXY-TI3S'!$D224)</f>
        <v>0</v>
      </c>
      <c r="K224" s="21">
        <f>SUM(E$3:E223)+H224</f>
        <v>3.03611613490351</v>
      </c>
      <c r="L224" s="21">
        <f>SUM(F$3:F223)+I224</f>
        <v>-0.81352486647449773</v>
      </c>
      <c r="M224" s="21">
        <f>SUM(G$3:G223)+J224</f>
        <v>0</v>
      </c>
      <c r="N224" s="19">
        <f t="shared" si="19"/>
        <v>9.2180011846214285</v>
      </c>
      <c r="O224" s="19">
        <f t="shared" si="20"/>
        <v>0.66182270837234936</v>
      </c>
      <c r="P224" s="19">
        <f t="shared" si="21"/>
        <v>0</v>
      </c>
      <c r="Q224" s="19">
        <f t="shared" si="22"/>
        <v>-2.469955973248446</v>
      </c>
      <c r="R224" s="19">
        <f t="shared" si="23"/>
        <v>0</v>
      </c>
      <c r="S224" s="19">
        <f t="shared" si="24"/>
        <v>0</v>
      </c>
    </row>
    <row r="225" spans="1:19" x14ac:dyDescent="0.25">
      <c r="A225" s="26">
        <f>Wellpath!E225</f>
        <v>6660</v>
      </c>
      <c r="B225" s="22">
        <v>0</v>
      </c>
      <c r="C225" s="22">
        <v>0</v>
      </c>
      <c r="D225" s="22">
        <f>(COS(Wellpath!$L225) * COS(Wellpath!$O225) * COS(Wellpath!$O225) - COS(Wellpath!$L225) * SIN(Wellpath!$O225) * SIN(Wellpath!$O225) - TAN(Dip) * SIN(Wellpath!$L225) * COS(Wellpath!$O225)) / 2</f>
        <v>-0.29362485190767029</v>
      </c>
      <c r="E225" s="20">
        <f>Model!$W$19*((drdp!B225+drdp!K225)*'MSXY-TI3S'!$B225+(drdp!E225+drdp!N225)*'MSXY-TI3S'!$C225+(drdp!H225+drdp!Q225)*'MSXY-TI3S'!$D225)</f>
        <v>1.3613751729500245E-2</v>
      </c>
      <c r="F225" s="20">
        <f>Model!$W$19*((drdp!C225+drdp!L225)*'MSXY-TI3S'!$B225+(drdp!F225+drdp!O225)*'MSXY-TI3S'!$C225+(drdp!I225+drdp!R225)*'MSXY-TI3S'!$D225)</f>
        <v>-3.6477937818773904E-3</v>
      </c>
      <c r="G225" s="20">
        <f>Model!$W$19*((drdp!D225+drdp!M225)*'MSXY-TI3S'!$B225+(drdp!G225+drdp!P225)*'MSXY-TI3S'!$C225+(drdp!J225+drdp!S225)*'MSXY-TI3S'!$D225)</f>
        <v>0</v>
      </c>
      <c r="H225" s="18">
        <f>Model!$W$19*((drdp!B225)*'MSXY-TI3S'!$B225+(drdp!E225)*'MSXY-TI3S'!$C225+(drdp!H225)*'MSXY-TI3S'!$D225)</f>
        <v>6.8068758647501226E-3</v>
      </c>
      <c r="I225" s="18">
        <f>Model!$W$19*((drdp!C225)*'MSXY-TI3S'!$B225+(drdp!F225)*'MSXY-TI3S'!$C225+(drdp!I225)*'MSXY-TI3S'!$D225)</f>
        <v>-1.8238968909386952E-3</v>
      </c>
      <c r="J225" s="18">
        <f>Model!$W$19*((drdp!D225)*'MSXY-TI3S'!$B225+(drdp!G225)*'MSXY-TI3S'!$C225+(drdp!J225)*'MSXY-TI3S'!$D225)</f>
        <v>0</v>
      </c>
      <c r="K225" s="21">
        <f>SUM(E$3:E224)+H225</f>
        <v>3.0497298866330103</v>
      </c>
      <c r="L225" s="21">
        <f>SUM(F$3:F224)+I225</f>
        <v>-0.81717266025637514</v>
      </c>
      <c r="M225" s="21">
        <f>SUM(G$3:G224)+J225</f>
        <v>0</v>
      </c>
      <c r="N225" s="19">
        <f t="shared" si="19"/>
        <v>9.3008523814225939</v>
      </c>
      <c r="O225" s="19">
        <f t="shared" si="20"/>
        <v>0.66777115667048115</v>
      </c>
      <c r="P225" s="19">
        <f t="shared" si="21"/>
        <v>0</v>
      </c>
      <c r="Q225" s="19">
        <f t="shared" si="22"/>
        <v>-2.4921558845232705</v>
      </c>
      <c r="R225" s="19">
        <f t="shared" si="23"/>
        <v>0</v>
      </c>
      <c r="S225" s="19">
        <f t="shared" si="24"/>
        <v>0</v>
      </c>
    </row>
    <row r="226" spans="1:19" x14ac:dyDescent="0.25">
      <c r="A226" s="26">
        <f>Wellpath!E226</f>
        <v>6690</v>
      </c>
      <c r="B226" s="22">
        <v>0</v>
      </c>
      <c r="C226" s="22">
        <v>0</v>
      </c>
      <c r="D226" s="22">
        <f>(COS(Wellpath!$L226) * COS(Wellpath!$O226) * COS(Wellpath!$O226) - COS(Wellpath!$L226) * SIN(Wellpath!$O226) * SIN(Wellpath!$O226) - TAN(Dip) * SIN(Wellpath!$L226) * COS(Wellpath!$O226)) / 2</f>
        <v>-0.29362485190767029</v>
      </c>
      <c r="E226" s="20">
        <f>Model!$W$19*((drdp!B226+drdp!K226)*'MSXY-TI3S'!$B226+(drdp!E226+drdp!N226)*'MSXY-TI3S'!$C226+(drdp!H226+drdp!Q226)*'MSXY-TI3S'!$D226)</f>
        <v>1.3613751729500245E-2</v>
      </c>
      <c r="F226" s="20">
        <f>Model!$W$19*((drdp!C226+drdp!L226)*'MSXY-TI3S'!$B226+(drdp!F226+drdp!O226)*'MSXY-TI3S'!$C226+(drdp!I226+drdp!R226)*'MSXY-TI3S'!$D226)</f>
        <v>-3.6477937818773904E-3</v>
      </c>
      <c r="G226" s="20">
        <f>Model!$W$19*((drdp!D226+drdp!M226)*'MSXY-TI3S'!$B226+(drdp!G226+drdp!P226)*'MSXY-TI3S'!$C226+(drdp!J226+drdp!S226)*'MSXY-TI3S'!$D226)</f>
        <v>0</v>
      </c>
      <c r="H226" s="18">
        <f>Model!$W$19*((drdp!B226)*'MSXY-TI3S'!$B226+(drdp!E226)*'MSXY-TI3S'!$C226+(drdp!H226)*'MSXY-TI3S'!$D226)</f>
        <v>6.8068758647501226E-3</v>
      </c>
      <c r="I226" s="18">
        <f>Model!$W$19*((drdp!C226)*'MSXY-TI3S'!$B226+(drdp!F226)*'MSXY-TI3S'!$C226+(drdp!I226)*'MSXY-TI3S'!$D226)</f>
        <v>-1.8238968909386952E-3</v>
      </c>
      <c r="J226" s="18">
        <f>Model!$W$19*((drdp!D226)*'MSXY-TI3S'!$B226+(drdp!G226)*'MSXY-TI3S'!$C226+(drdp!J226)*'MSXY-TI3S'!$D226)</f>
        <v>0</v>
      </c>
      <c r="K226" s="21">
        <f>SUM(E$3:E225)+H226</f>
        <v>3.0633436383625106</v>
      </c>
      <c r="L226" s="21">
        <f>SUM(F$3:F225)+I226</f>
        <v>-0.82082045403825254</v>
      </c>
      <c r="M226" s="21">
        <f>SUM(G$3:G225)+J226</f>
        <v>0</v>
      </c>
      <c r="N226" s="19">
        <f t="shared" si="19"/>
        <v>9.3840742466960645</v>
      </c>
      <c r="O226" s="19">
        <f t="shared" si="20"/>
        <v>0.67374621776756305</v>
      </c>
      <c r="P226" s="19">
        <f t="shared" si="21"/>
        <v>0</v>
      </c>
      <c r="Q226" s="19">
        <f t="shared" si="22"/>
        <v>-2.5144551161159083</v>
      </c>
      <c r="R226" s="19">
        <f t="shared" si="23"/>
        <v>0</v>
      </c>
      <c r="S226" s="19">
        <f t="shared" si="24"/>
        <v>0</v>
      </c>
    </row>
    <row r="227" spans="1:19" x14ac:dyDescent="0.25">
      <c r="A227" s="26">
        <f>Wellpath!E227</f>
        <v>6720</v>
      </c>
      <c r="B227" s="22">
        <v>0</v>
      </c>
      <c r="C227" s="22">
        <v>0</v>
      </c>
      <c r="D227" s="22">
        <f>(COS(Wellpath!$L227) * COS(Wellpath!$O227) * COS(Wellpath!$O227) - COS(Wellpath!$L227) * SIN(Wellpath!$O227) * SIN(Wellpath!$O227) - TAN(Dip) * SIN(Wellpath!$L227) * COS(Wellpath!$O227)) / 2</f>
        <v>-0.29362485190767029</v>
      </c>
      <c r="E227" s="20">
        <f>Model!$W$19*((drdp!B227+drdp!K227)*'MSXY-TI3S'!$B227+(drdp!E227+drdp!N227)*'MSXY-TI3S'!$C227+(drdp!H227+drdp!Q227)*'MSXY-TI3S'!$D227)</f>
        <v>1.3613751729500245E-2</v>
      </c>
      <c r="F227" s="20">
        <f>Model!$W$19*((drdp!C227+drdp!L227)*'MSXY-TI3S'!$B227+(drdp!F227+drdp!O227)*'MSXY-TI3S'!$C227+(drdp!I227+drdp!R227)*'MSXY-TI3S'!$D227)</f>
        <v>-3.6477937818773904E-3</v>
      </c>
      <c r="G227" s="20">
        <f>Model!$W$19*((drdp!D227+drdp!M227)*'MSXY-TI3S'!$B227+(drdp!G227+drdp!P227)*'MSXY-TI3S'!$C227+(drdp!J227+drdp!S227)*'MSXY-TI3S'!$D227)</f>
        <v>0</v>
      </c>
      <c r="H227" s="18">
        <f>Model!$W$19*((drdp!B227)*'MSXY-TI3S'!$B227+(drdp!E227)*'MSXY-TI3S'!$C227+(drdp!H227)*'MSXY-TI3S'!$D227)</f>
        <v>6.8068758647501226E-3</v>
      </c>
      <c r="I227" s="18">
        <f>Model!$W$19*((drdp!C227)*'MSXY-TI3S'!$B227+(drdp!F227)*'MSXY-TI3S'!$C227+(drdp!I227)*'MSXY-TI3S'!$D227)</f>
        <v>-1.8238968909386952E-3</v>
      </c>
      <c r="J227" s="18">
        <f>Model!$W$19*((drdp!D227)*'MSXY-TI3S'!$B227+(drdp!G227)*'MSXY-TI3S'!$C227+(drdp!J227)*'MSXY-TI3S'!$D227)</f>
        <v>0</v>
      </c>
      <c r="K227" s="21">
        <f>SUM(E$3:E226)+H227</f>
        <v>3.0769573900920109</v>
      </c>
      <c r="L227" s="21">
        <f>SUM(F$3:F226)+I227</f>
        <v>-0.82446824782012995</v>
      </c>
      <c r="M227" s="21">
        <f>SUM(G$3:G226)+J227</f>
        <v>0</v>
      </c>
      <c r="N227" s="19">
        <f t="shared" si="19"/>
        <v>9.4676667804418386</v>
      </c>
      <c r="O227" s="19">
        <f t="shared" si="20"/>
        <v>0.67974789166359517</v>
      </c>
      <c r="P227" s="19">
        <f t="shared" si="21"/>
        <v>0</v>
      </c>
      <c r="Q227" s="19">
        <f t="shared" si="22"/>
        <v>-2.5368536680263603</v>
      </c>
      <c r="R227" s="19">
        <f t="shared" si="23"/>
        <v>0</v>
      </c>
      <c r="S227" s="19">
        <f t="shared" si="24"/>
        <v>0</v>
      </c>
    </row>
    <row r="228" spans="1:19" x14ac:dyDescent="0.25">
      <c r="A228" s="26">
        <f>Wellpath!E228</f>
        <v>6750</v>
      </c>
      <c r="B228" s="22">
        <v>0</v>
      </c>
      <c r="C228" s="22">
        <v>0</v>
      </c>
      <c r="D228" s="22">
        <f>(COS(Wellpath!$L228) * COS(Wellpath!$O228) * COS(Wellpath!$O228) - COS(Wellpath!$L228) * SIN(Wellpath!$O228) * SIN(Wellpath!$O228) - TAN(Dip) * SIN(Wellpath!$L228) * COS(Wellpath!$O228)) / 2</f>
        <v>-0.29362485190767029</v>
      </c>
      <c r="E228" s="20">
        <f>Model!$W$19*((drdp!B228+drdp!K228)*'MSXY-TI3S'!$B228+(drdp!E228+drdp!N228)*'MSXY-TI3S'!$C228+(drdp!H228+drdp!Q228)*'MSXY-TI3S'!$D228)</f>
        <v>1.3613751729500245E-2</v>
      </c>
      <c r="F228" s="20">
        <f>Model!$W$19*((drdp!C228+drdp!L228)*'MSXY-TI3S'!$B228+(drdp!F228+drdp!O228)*'MSXY-TI3S'!$C228+(drdp!I228+drdp!R228)*'MSXY-TI3S'!$D228)</f>
        <v>-3.6477937818773904E-3</v>
      </c>
      <c r="G228" s="20">
        <f>Model!$W$19*((drdp!D228+drdp!M228)*'MSXY-TI3S'!$B228+(drdp!G228+drdp!P228)*'MSXY-TI3S'!$C228+(drdp!J228+drdp!S228)*'MSXY-TI3S'!$D228)</f>
        <v>0</v>
      </c>
      <c r="H228" s="18">
        <f>Model!$W$19*((drdp!B228)*'MSXY-TI3S'!$B228+(drdp!E228)*'MSXY-TI3S'!$C228+(drdp!H228)*'MSXY-TI3S'!$D228)</f>
        <v>6.8068758647501226E-3</v>
      </c>
      <c r="I228" s="18">
        <f>Model!$W$19*((drdp!C228)*'MSXY-TI3S'!$B228+(drdp!F228)*'MSXY-TI3S'!$C228+(drdp!I228)*'MSXY-TI3S'!$D228)</f>
        <v>-1.8238968909386952E-3</v>
      </c>
      <c r="J228" s="18">
        <f>Model!$W$19*((drdp!D228)*'MSXY-TI3S'!$B228+(drdp!G228)*'MSXY-TI3S'!$C228+(drdp!J228)*'MSXY-TI3S'!$D228)</f>
        <v>0</v>
      </c>
      <c r="K228" s="21">
        <f>SUM(E$3:E227)+H228</f>
        <v>3.0905711418215112</v>
      </c>
      <c r="L228" s="21">
        <f>SUM(F$3:F227)+I228</f>
        <v>-0.82811604160200736</v>
      </c>
      <c r="M228" s="21">
        <f>SUM(G$3:G227)+J228</f>
        <v>0</v>
      </c>
      <c r="N228" s="19">
        <f t="shared" si="19"/>
        <v>9.5516299826599198</v>
      </c>
      <c r="O228" s="19">
        <f t="shared" si="20"/>
        <v>0.68577617835857763</v>
      </c>
      <c r="P228" s="19">
        <f t="shared" si="21"/>
        <v>0</v>
      </c>
      <c r="Q228" s="19">
        <f t="shared" si="22"/>
        <v>-2.5593515402546259</v>
      </c>
      <c r="R228" s="19">
        <f t="shared" si="23"/>
        <v>0</v>
      </c>
      <c r="S228" s="19">
        <f t="shared" si="24"/>
        <v>0</v>
      </c>
    </row>
    <row r="229" spans="1:19" x14ac:dyDescent="0.25">
      <c r="A229" s="26">
        <f>Wellpath!E229</f>
        <v>6780</v>
      </c>
      <c r="B229" s="22">
        <v>0</v>
      </c>
      <c r="C229" s="22">
        <v>0</v>
      </c>
      <c r="D229" s="22">
        <f>(COS(Wellpath!$L229) * COS(Wellpath!$O229) * COS(Wellpath!$O229) - COS(Wellpath!$L229) * SIN(Wellpath!$O229) * SIN(Wellpath!$O229) - TAN(Dip) * SIN(Wellpath!$L229) * COS(Wellpath!$O229)) / 2</f>
        <v>-0.29362485190767029</v>
      </c>
      <c r="E229" s="20">
        <f>Model!$W$19*((drdp!B229+drdp!K229)*'MSXY-TI3S'!$B229+(drdp!E229+drdp!N229)*'MSXY-TI3S'!$C229+(drdp!H229+drdp!Q229)*'MSXY-TI3S'!$D229)</f>
        <v>1.3613751729500245E-2</v>
      </c>
      <c r="F229" s="20">
        <f>Model!$W$19*((drdp!C229+drdp!L229)*'MSXY-TI3S'!$B229+(drdp!F229+drdp!O229)*'MSXY-TI3S'!$C229+(drdp!I229+drdp!R229)*'MSXY-TI3S'!$D229)</f>
        <v>-3.6477937818773904E-3</v>
      </c>
      <c r="G229" s="20">
        <f>Model!$W$19*((drdp!D229+drdp!M229)*'MSXY-TI3S'!$B229+(drdp!G229+drdp!P229)*'MSXY-TI3S'!$C229+(drdp!J229+drdp!S229)*'MSXY-TI3S'!$D229)</f>
        <v>0</v>
      </c>
      <c r="H229" s="18">
        <f>Model!$W$19*((drdp!B229)*'MSXY-TI3S'!$B229+(drdp!E229)*'MSXY-TI3S'!$C229+(drdp!H229)*'MSXY-TI3S'!$D229)</f>
        <v>6.8068758647501226E-3</v>
      </c>
      <c r="I229" s="18">
        <f>Model!$W$19*((drdp!C229)*'MSXY-TI3S'!$B229+(drdp!F229)*'MSXY-TI3S'!$C229+(drdp!I229)*'MSXY-TI3S'!$D229)</f>
        <v>-1.8238968909386952E-3</v>
      </c>
      <c r="J229" s="18">
        <f>Model!$W$19*((drdp!D229)*'MSXY-TI3S'!$B229+(drdp!G229)*'MSXY-TI3S'!$C229+(drdp!J229)*'MSXY-TI3S'!$D229)</f>
        <v>0</v>
      </c>
      <c r="K229" s="21">
        <f>SUM(E$3:E228)+H229</f>
        <v>3.1041848935510115</v>
      </c>
      <c r="L229" s="21">
        <f>SUM(F$3:F228)+I229</f>
        <v>-0.83176383538388476</v>
      </c>
      <c r="M229" s="21">
        <f>SUM(G$3:G228)+J229</f>
        <v>0</v>
      </c>
      <c r="N229" s="19">
        <f t="shared" si="19"/>
        <v>9.6359638533503045</v>
      </c>
      <c r="O229" s="19">
        <f t="shared" si="20"/>
        <v>0.69183107785251019</v>
      </c>
      <c r="P229" s="19">
        <f t="shared" si="21"/>
        <v>0</v>
      </c>
      <c r="Q229" s="19">
        <f t="shared" si="22"/>
        <v>-2.5819487328007051</v>
      </c>
      <c r="R229" s="19">
        <f t="shared" si="23"/>
        <v>0</v>
      </c>
      <c r="S229" s="19">
        <f t="shared" si="24"/>
        <v>0</v>
      </c>
    </row>
    <row r="230" spans="1:19" x14ac:dyDescent="0.25">
      <c r="A230" s="26">
        <f>Wellpath!E230</f>
        <v>6810</v>
      </c>
      <c r="B230" s="22">
        <v>0</v>
      </c>
      <c r="C230" s="22">
        <v>0</v>
      </c>
      <c r="D230" s="22">
        <f>(COS(Wellpath!$L230) * COS(Wellpath!$O230) * COS(Wellpath!$O230) - COS(Wellpath!$L230) * SIN(Wellpath!$O230) * SIN(Wellpath!$O230) - TAN(Dip) * SIN(Wellpath!$L230) * COS(Wellpath!$O230)) / 2</f>
        <v>-0.29362485190767029</v>
      </c>
      <c r="E230" s="20">
        <f>Model!$W$19*((drdp!B230+drdp!K230)*'MSXY-TI3S'!$B230+(drdp!E230+drdp!N230)*'MSXY-TI3S'!$C230+(drdp!H230+drdp!Q230)*'MSXY-TI3S'!$D230)</f>
        <v>1.3613751729500245E-2</v>
      </c>
      <c r="F230" s="20">
        <f>Model!$W$19*((drdp!C230+drdp!L230)*'MSXY-TI3S'!$B230+(drdp!F230+drdp!O230)*'MSXY-TI3S'!$C230+(drdp!I230+drdp!R230)*'MSXY-TI3S'!$D230)</f>
        <v>-3.6477937818773904E-3</v>
      </c>
      <c r="G230" s="20">
        <f>Model!$W$19*((drdp!D230+drdp!M230)*'MSXY-TI3S'!$B230+(drdp!G230+drdp!P230)*'MSXY-TI3S'!$C230+(drdp!J230+drdp!S230)*'MSXY-TI3S'!$D230)</f>
        <v>0</v>
      </c>
      <c r="H230" s="18">
        <f>Model!$W$19*((drdp!B230)*'MSXY-TI3S'!$B230+(drdp!E230)*'MSXY-TI3S'!$C230+(drdp!H230)*'MSXY-TI3S'!$D230)</f>
        <v>6.8068758647501226E-3</v>
      </c>
      <c r="I230" s="18">
        <f>Model!$W$19*((drdp!C230)*'MSXY-TI3S'!$B230+(drdp!F230)*'MSXY-TI3S'!$C230+(drdp!I230)*'MSXY-TI3S'!$D230)</f>
        <v>-1.8238968909386952E-3</v>
      </c>
      <c r="J230" s="18">
        <f>Model!$W$19*((drdp!D230)*'MSXY-TI3S'!$B230+(drdp!G230)*'MSXY-TI3S'!$C230+(drdp!J230)*'MSXY-TI3S'!$D230)</f>
        <v>0</v>
      </c>
      <c r="K230" s="21">
        <f>SUM(E$3:E229)+H230</f>
        <v>3.1177986452805118</v>
      </c>
      <c r="L230" s="21">
        <f>SUM(F$3:F229)+I230</f>
        <v>-0.83541162916576217</v>
      </c>
      <c r="M230" s="21">
        <f>SUM(G$3:G229)+J230</f>
        <v>0</v>
      </c>
      <c r="N230" s="19">
        <f t="shared" si="19"/>
        <v>9.7206683925129944</v>
      </c>
      <c r="O230" s="19">
        <f t="shared" si="20"/>
        <v>0.69791259014539297</v>
      </c>
      <c r="P230" s="19">
        <f t="shared" si="21"/>
        <v>0</v>
      </c>
      <c r="Q230" s="19">
        <f t="shared" si="22"/>
        <v>-2.6046452456645985</v>
      </c>
      <c r="R230" s="19">
        <f t="shared" si="23"/>
        <v>0</v>
      </c>
      <c r="S230" s="19">
        <f t="shared" si="24"/>
        <v>0</v>
      </c>
    </row>
    <row r="231" spans="1:19" x14ac:dyDescent="0.25">
      <c r="A231" s="26">
        <f>Wellpath!E231</f>
        <v>6840</v>
      </c>
      <c r="B231" s="22">
        <v>0</v>
      </c>
      <c r="C231" s="22">
        <v>0</v>
      </c>
      <c r="D231" s="22">
        <f>(COS(Wellpath!$L231) * COS(Wellpath!$O231) * COS(Wellpath!$O231) - COS(Wellpath!$L231) * SIN(Wellpath!$O231) * SIN(Wellpath!$O231) - TAN(Dip) * SIN(Wellpath!$L231) * COS(Wellpath!$O231)) / 2</f>
        <v>-0.29362485190767029</v>
      </c>
      <c r="E231" s="20">
        <f>Model!$W$19*((drdp!B231+drdp!K231)*'MSXY-TI3S'!$B231+(drdp!E231+drdp!N231)*'MSXY-TI3S'!$C231+(drdp!H231+drdp!Q231)*'MSXY-TI3S'!$D231)</f>
        <v>1.3613751729500245E-2</v>
      </c>
      <c r="F231" s="20">
        <f>Model!$W$19*((drdp!C231+drdp!L231)*'MSXY-TI3S'!$B231+(drdp!F231+drdp!O231)*'MSXY-TI3S'!$C231+(drdp!I231+drdp!R231)*'MSXY-TI3S'!$D231)</f>
        <v>-3.6477937818773904E-3</v>
      </c>
      <c r="G231" s="20">
        <f>Model!$W$19*((drdp!D231+drdp!M231)*'MSXY-TI3S'!$B231+(drdp!G231+drdp!P231)*'MSXY-TI3S'!$C231+(drdp!J231+drdp!S231)*'MSXY-TI3S'!$D231)</f>
        <v>0</v>
      </c>
      <c r="H231" s="18">
        <f>Model!$W$19*((drdp!B231)*'MSXY-TI3S'!$B231+(drdp!E231)*'MSXY-TI3S'!$C231+(drdp!H231)*'MSXY-TI3S'!$D231)</f>
        <v>6.8068758647501226E-3</v>
      </c>
      <c r="I231" s="18">
        <f>Model!$W$19*((drdp!C231)*'MSXY-TI3S'!$B231+(drdp!F231)*'MSXY-TI3S'!$C231+(drdp!I231)*'MSXY-TI3S'!$D231)</f>
        <v>-1.8238968909386952E-3</v>
      </c>
      <c r="J231" s="18">
        <f>Model!$W$19*((drdp!D231)*'MSXY-TI3S'!$B231+(drdp!G231)*'MSXY-TI3S'!$C231+(drdp!J231)*'MSXY-TI3S'!$D231)</f>
        <v>0</v>
      </c>
      <c r="K231" s="21">
        <f>SUM(E$3:E230)+H231</f>
        <v>3.1314123970100121</v>
      </c>
      <c r="L231" s="21">
        <f>SUM(F$3:F230)+I231</f>
        <v>-0.83905942294763958</v>
      </c>
      <c r="M231" s="21">
        <f>SUM(G$3:G230)+J231</f>
        <v>0</v>
      </c>
      <c r="N231" s="19">
        <f t="shared" si="19"/>
        <v>9.8057436001479896</v>
      </c>
      <c r="O231" s="19">
        <f t="shared" si="20"/>
        <v>0.70402071523722587</v>
      </c>
      <c r="P231" s="19">
        <f t="shared" si="21"/>
        <v>0</v>
      </c>
      <c r="Q231" s="19">
        <f t="shared" si="22"/>
        <v>-2.6274410788463056</v>
      </c>
      <c r="R231" s="19">
        <f t="shared" si="23"/>
        <v>0</v>
      </c>
      <c r="S231" s="19">
        <f t="shared" si="24"/>
        <v>0</v>
      </c>
    </row>
    <row r="232" spans="1:19" x14ac:dyDescent="0.25">
      <c r="A232" s="26">
        <f>Wellpath!E232</f>
        <v>6870</v>
      </c>
      <c r="B232" s="22">
        <v>0</v>
      </c>
      <c r="C232" s="22">
        <v>0</v>
      </c>
      <c r="D232" s="22">
        <f>(COS(Wellpath!$L232) * COS(Wellpath!$O232) * COS(Wellpath!$O232) - COS(Wellpath!$L232) * SIN(Wellpath!$O232) * SIN(Wellpath!$O232) - TAN(Dip) * SIN(Wellpath!$L232) * COS(Wellpath!$O232)) / 2</f>
        <v>-0.29362485190767029</v>
      </c>
      <c r="E232" s="20">
        <f>Model!$W$19*((drdp!B232+drdp!K232)*'MSXY-TI3S'!$B232+(drdp!E232+drdp!N232)*'MSXY-TI3S'!$C232+(drdp!H232+drdp!Q232)*'MSXY-TI3S'!$D232)</f>
        <v>1.3613751729500245E-2</v>
      </c>
      <c r="F232" s="20">
        <f>Model!$W$19*((drdp!C232+drdp!L232)*'MSXY-TI3S'!$B232+(drdp!F232+drdp!O232)*'MSXY-TI3S'!$C232+(drdp!I232+drdp!R232)*'MSXY-TI3S'!$D232)</f>
        <v>-3.6477937818773904E-3</v>
      </c>
      <c r="G232" s="20">
        <f>Model!$W$19*((drdp!D232+drdp!M232)*'MSXY-TI3S'!$B232+(drdp!G232+drdp!P232)*'MSXY-TI3S'!$C232+(drdp!J232+drdp!S232)*'MSXY-TI3S'!$D232)</f>
        <v>0</v>
      </c>
      <c r="H232" s="18">
        <f>Model!$W$19*((drdp!B232)*'MSXY-TI3S'!$B232+(drdp!E232)*'MSXY-TI3S'!$C232+(drdp!H232)*'MSXY-TI3S'!$D232)</f>
        <v>6.8068758647501226E-3</v>
      </c>
      <c r="I232" s="18">
        <f>Model!$W$19*((drdp!C232)*'MSXY-TI3S'!$B232+(drdp!F232)*'MSXY-TI3S'!$C232+(drdp!I232)*'MSXY-TI3S'!$D232)</f>
        <v>-1.8238968909386952E-3</v>
      </c>
      <c r="J232" s="18">
        <f>Model!$W$19*((drdp!D232)*'MSXY-TI3S'!$B232+(drdp!G232)*'MSXY-TI3S'!$C232+(drdp!J232)*'MSXY-TI3S'!$D232)</f>
        <v>0</v>
      </c>
      <c r="K232" s="21">
        <f>SUM(E$3:E231)+H232</f>
        <v>3.1450261487395124</v>
      </c>
      <c r="L232" s="21">
        <f>SUM(F$3:F231)+I232</f>
        <v>-0.84270721672951698</v>
      </c>
      <c r="M232" s="21">
        <f>SUM(G$3:G231)+J232</f>
        <v>0</v>
      </c>
      <c r="N232" s="19">
        <f t="shared" si="19"/>
        <v>9.8911894762552901</v>
      </c>
      <c r="O232" s="19">
        <f t="shared" si="20"/>
        <v>0.7101554531280091</v>
      </c>
      <c r="P232" s="19">
        <f t="shared" si="21"/>
        <v>0</v>
      </c>
      <c r="Q232" s="19">
        <f t="shared" si="22"/>
        <v>-2.6503362323458264</v>
      </c>
      <c r="R232" s="19">
        <f t="shared" si="23"/>
        <v>0</v>
      </c>
      <c r="S232" s="19">
        <f t="shared" si="24"/>
        <v>0</v>
      </c>
    </row>
    <row r="233" spans="1:19" x14ac:dyDescent="0.25">
      <c r="A233" s="26">
        <f>Wellpath!E233</f>
        <v>6900</v>
      </c>
      <c r="B233" s="22">
        <v>0</v>
      </c>
      <c r="C233" s="22">
        <v>0</v>
      </c>
      <c r="D233" s="22">
        <f>(COS(Wellpath!$L233) * COS(Wellpath!$O233) * COS(Wellpath!$O233) - COS(Wellpath!$L233) * SIN(Wellpath!$O233) * SIN(Wellpath!$O233) - TAN(Dip) * SIN(Wellpath!$L233) * COS(Wellpath!$O233)) / 2</f>
        <v>-0.29362485190767029</v>
      </c>
      <c r="E233" s="20">
        <f>Model!$W$19*((drdp!B233+drdp!K233)*'MSXY-TI3S'!$B233+(drdp!E233+drdp!N233)*'MSXY-TI3S'!$C233+(drdp!H233+drdp!Q233)*'MSXY-TI3S'!$D233)</f>
        <v>1.3613751729500245E-2</v>
      </c>
      <c r="F233" s="20">
        <f>Model!$W$19*((drdp!C233+drdp!L233)*'MSXY-TI3S'!$B233+(drdp!F233+drdp!O233)*'MSXY-TI3S'!$C233+(drdp!I233+drdp!R233)*'MSXY-TI3S'!$D233)</f>
        <v>-3.6477937818773904E-3</v>
      </c>
      <c r="G233" s="20">
        <f>Model!$W$19*((drdp!D233+drdp!M233)*'MSXY-TI3S'!$B233+(drdp!G233+drdp!P233)*'MSXY-TI3S'!$C233+(drdp!J233+drdp!S233)*'MSXY-TI3S'!$D233)</f>
        <v>0</v>
      </c>
      <c r="H233" s="18">
        <f>Model!$W$19*((drdp!B233)*'MSXY-TI3S'!$B233+(drdp!E233)*'MSXY-TI3S'!$C233+(drdp!H233)*'MSXY-TI3S'!$D233)</f>
        <v>6.8068758647501226E-3</v>
      </c>
      <c r="I233" s="18">
        <f>Model!$W$19*((drdp!C233)*'MSXY-TI3S'!$B233+(drdp!F233)*'MSXY-TI3S'!$C233+(drdp!I233)*'MSXY-TI3S'!$D233)</f>
        <v>-1.8238968909386952E-3</v>
      </c>
      <c r="J233" s="18">
        <f>Model!$W$19*((drdp!D233)*'MSXY-TI3S'!$B233+(drdp!G233)*'MSXY-TI3S'!$C233+(drdp!J233)*'MSXY-TI3S'!$D233)</f>
        <v>0</v>
      </c>
      <c r="K233" s="21">
        <f>SUM(E$3:E232)+H233</f>
        <v>3.1586399004690127</v>
      </c>
      <c r="L233" s="21">
        <f>SUM(F$3:F232)+I233</f>
        <v>-0.84635501051139439</v>
      </c>
      <c r="M233" s="21">
        <f>SUM(G$3:G232)+J233</f>
        <v>0</v>
      </c>
      <c r="N233" s="19">
        <f t="shared" si="19"/>
        <v>9.9770060208348941</v>
      </c>
      <c r="O233" s="19">
        <f t="shared" si="20"/>
        <v>0.71631680381774254</v>
      </c>
      <c r="P233" s="19">
        <f t="shared" si="21"/>
        <v>0</v>
      </c>
      <c r="Q233" s="19">
        <f t="shared" si="22"/>
        <v>-2.6733307061631608</v>
      </c>
      <c r="R233" s="19">
        <f t="shared" si="23"/>
        <v>0</v>
      </c>
      <c r="S233" s="19">
        <f t="shared" si="24"/>
        <v>0</v>
      </c>
    </row>
    <row r="234" spans="1:19" x14ac:dyDescent="0.25">
      <c r="A234" s="26">
        <f>Wellpath!E234</f>
        <v>6930</v>
      </c>
      <c r="B234" s="22">
        <v>0</v>
      </c>
      <c r="C234" s="22">
        <v>0</v>
      </c>
      <c r="D234" s="22">
        <f>(COS(Wellpath!$L234) * COS(Wellpath!$O234) * COS(Wellpath!$O234) - COS(Wellpath!$L234) * SIN(Wellpath!$O234) * SIN(Wellpath!$O234) - TAN(Dip) * SIN(Wellpath!$L234) * COS(Wellpath!$O234)) / 2</f>
        <v>-0.29362485190767029</v>
      </c>
      <c r="E234" s="20">
        <f>Model!$W$19*((drdp!B234+drdp!K234)*'MSXY-TI3S'!$B234+(drdp!E234+drdp!N234)*'MSXY-TI3S'!$C234+(drdp!H234+drdp!Q234)*'MSXY-TI3S'!$D234)</f>
        <v>1.3613751729500245E-2</v>
      </c>
      <c r="F234" s="20">
        <f>Model!$W$19*((drdp!C234+drdp!L234)*'MSXY-TI3S'!$B234+(drdp!F234+drdp!O234)*'MSXY-TI3S'!$C234+(drdp!I234+drdp!R234)*'MSXY-TI3S'!$D234)</f>
        <v>-3.6477937818773904E-3</v>
      </c>
      <c r="G234" s="20">
        <f>Model!$W$19*((drdp!D234+drdp!M234)*'MSXY-TI3S'!$B234+(drdp!G234+drdp!P234)*'MSXY-TI3S'!$C234+(drdp!J234+drdp!S234)*'MSXY-TI3S'!$D234)</f>
        <v>0</v>
      </c>
      <c r="H234" s="18">
        <f>Model!$W$19*((drdp!B234)*'MSXY-TI3S'!$B234+(drdp!E234)*'MSXY-TI3S'!$C234+(drdp!H234)*'MSXY-TI3S'!$D234)</f>
        <v>6.8068758647501226E-3</v>
      </c>
      <c r="I234" s="18">
        <f>Model!$W$19*((drdp!C234)*'MSXY-TI3S'!$B234+(drdp!F234)*'MSXY-TI3S'!$C234+(drdp!I234)*'MSXY-TI3S'!$D234)</f>
        <v>-1.8238968909386952E-3</v>
      </c>
      <c r="J234" s="18">
        <f>Model!$W$19*((drdp!D234)*'MSXY-TI3S'!$B234+(drdp!G234)*'MSXY-TI3S'!$C234+(drdp!J234)*'MSXY-TI3S'!$D234)</f>
        <v>0</v>
      </c>
      <c r="K234" s="21">
        <f>SUM(E$3:E233)+H234</f>
        <v>3.172253652198513</v>
      </c>
      <c r="L234" s="21">
        <f>SUM(F$3:F233)+I234</f>
        <v>-0.8500028042932718</v>
      </c>
      <c r="M234" s="21">
        <f>SUM(G$3:G233)+J234</f>
        <v>0</v>
      </c>
      <c r="N234" s="19">
        <f t="shared" si="19"/>
        <v>10.063193233886803</v>
      </c>
      <c r="O234" s="19">
        <f t="shared" si="20"/>
        <v>0.7225047673064261</v>
      </c>
      <c r="P234" s="19">
        <f t="shared" si="21"/>
        <v>0</v>
      </c>
      <c r="Q234" s="19">
        <f t="shared" si="22"/>
        <v>-2.6964245002983094</v>
      </c>
      <c r="R234" s="19">
        <f t="shared" si="23"/>
        <v>0</v>
      </c>
      <c r="S234" s="19">
        <f t="shared" si="24"/>
        <v>0</v>
      </c>
    </row>
    <row r="235" spans="1:19" x14ac:dyDescent="0.25">
      <c r="A235" s="26">
        <f>Wellpath!E235</f>
        <v>6960</v>
      </c>
      <c r="B235" s="22">
        <v>0</v>
      </c>
      <c r="C235" s="22">
        <v>0</v>
      </c>
      <c r="D235" s="22">
        <f>(COS(Wellpath!$L235) * COS(Wellpath!$O235) * COS(Wellpath!$O235) - COS(Wellpath!$L235) * SIN(Wellpath!$O235) * SIN(Wellpath!$O235) - TAN(Dip) * SIN(Wellpath!$L235) * COS(Wellpath!$O235)) / 2</f>
        <v>-0.29362485190767029</v>
      </c>
      <c r="E235" s="20">
        <f>Model!$W$19*((drdp!B235+drdp!K235)*'MSXY-TI3S'!$B235+(drdp!E235+drdp!N235)*'MSXY-TI3S'!$C235+(drdp!H235+drdp!Q235)*'MSXY-TI3S'!$D235)</f>
        <v>1.3613751729500245E-2</v>
      </c>
      <c r="F235" s="20">
        <f>Model!$W$19*((drdp!C235+drdp!L235)*'MSXY-TI3S'!$B235+(drdp!F235+drdp!O235)*'MSXY-TI3S'!$C235+(drdp!I235+drdp!R235)*'MSXY-TI3S'!$D235)</f>
        <v>-3.6477937818773904E-3</v>
      </c>
      <c r="G235" s="20">
        <f>Model!$W$19*((drdp!D235+drdp!M235)*'MSXY-TI3S'!$B235+(drdp!G235+drdp!P235)*'MSXY-TI3S'!$C235+(drdp!J235+drdp!S235)*'MSXY-TI3S'!$D235)</f>
        <v>0</v>
      </c>
      <c r="H235" s="18">
        <f>Model!$W$19*((drdp!B235)*'MSXY-TI3S'!$B235+(drdp!E235)*'MSXY-TI3S'!$C235+(drdp!H235)*'MSXY-TI3S'!$D235)</f>
        <v>6.8068758647501226E-3</v>
      </c>
      <c r="I235" s="18">
        <f>Model!$W$19*((drdp!C235)*'MSXY-TI3S'!$B235+(drdp!F235)*'MSXY-TI3S'!$C235+(drdp!I235)*'MSXY-TI3S'!$D235)</f>
        <v>-1.8238968909386952E-3</v>
      </c>
      <c r="J235" s="18">
        <f>Model!$W$19*((drdp!D235)*'MSXY-TI3S'!$B235+(drdp!G235)*'MSXY-TI3S'!$C235+(drdp!J235)*'MSXY-TI3S'!$D235)</f>
        <v>0</v>
      </c>
      <c r="K235" s="21">
        <f>SUM(E$3:E234)+H235</f>
        <v>3.1858674039280133</v>
      </c>
      <c r="L235" s="21">
        <f>SUM(F$3:F234)+I235</f>
        <v>-0.8536505980751492</v>
      </c>
      <c r="M235" s="21">
        <f>SUM(G$3:G234)+J235</f>
        <v>0</v>
      </c>
      <c r="N235" s="19">
        <f t="shared" si="19"/>
        <v>10.14975111541102</v>
      </c>
      <c r="O235" s="19">
        <f t="shared" si="20"/>
        <v>0.72871934359405988</v>
      </c>
      <c r="P235" s="19">
        <f t="shared" si="21"/>
        <v>0</v>
      </c>
      <c r="Q235" s="19">
        <f t="shared" si="22"/>
        <v>-2.7196176147512716</v>
      </c>
      <c r="R235" s="19">
        <f t="shared" si="23"/>
        <v>0</v>
      </c>
      <c r="S235" s="19">
        <f t="shared" si="24"/>
        <v>0</v>
      </c>
    </row>
    <row r="236" spans="1:19" x14ac:dyDescent="0.25">
      <c r="A236" s="26">
        <f>Wellpath!E236</f>
        <v>6990</v>
      </c>
      <c r="B236" s="22">
        <v>0</v>
      </c>
      <c r="C236" s="22">
        <v>0</v>
      </c>
      <c r="D236" s="22">
        <f>(COS(Wellpath!$L236) * COS(Wellpath!$O236) * COS(Wellpath!$O236) - COS(Wellpath!$L236) * SIN(Wellpath!$O236) * SIN(Wellpath!$O236) - TAN(Dip) * SIN(Wellpath!$L236) * COS(Wellpath!$O236)) / 2</f>
        <v>-0.29362485190767029</v>
      </c>
      <c r="E236" s="20">
        <f>Model!$W$19*((drdp!B236+drdp!K236)*'MSXY-TI3S'!$B236+(drdp!E236+drdp!N236)*'MSXY-TI3S'!$C236+(drdp!H236+drdp!Q236)*'MSXY-TI3S'!$D236)</f>
        <v>1.3613751729500245E-2</v>
      </c>
      <c r="F236" s="20">
        <f>Model!$W$19*((drdp!C236+drdp!L236)*'MSXY-TI3S'!$B236+(drdp!F236+drdp!O236)*'MSXY-TI3S'!$C236+(drdp!I236+drdp!R236)*'MSXY-TI3S'!$D236)</f>
        <v>-3.6477937818773904E-3</v>
      </c>
      <c r="G236" s="20">
        <f>Model!$W$19*((drdp!D236+drdp!M236)*'MSXY-TI3S'!$B236+(drdp!G236+drdp!P236)*'MSXY-TI3S'!$C236+(drdp!J236+drdp!S236)*'MSXY-TI3S'!$D236)</f>
        <v>0</v>
      </c>
      <c r="H236" s="18">
        <f>Model!$W$19*((drdp!B236)*'MSXY-TI3S'!$B236+(drdp!E236)*'MSXY-TI3S'!$C236+(drdp!H236)*'MSXY-TI3S'!$D236)</f>
        <v>6.8068758647501226E-3</v>
      </c>
      <c r="I236" s="18">
        <f>Model!$W$19*((drdp!C236)*'MSXY-TI3S'!$B236+(drdp!F236)*'MSXY-TI3S'!$C236+(drdp!I236)*'MSXY-TI3S'!$D236)</f>
        <v>-1.8238968909386952E-3</v>
      </c>
      <c r="J236" s="18">
        <f>Model!$W$19*((drdp!D236)*'MSXY-TI3S'!$B236+(drdp!G236)*'MSXY-TI3S'!$C236+(drdp!J236)*'MSXY-TI3S'!$D236)</f>
        <v>0</v>
      </c>
      <c r="K236" s="21">
        <f>SUM(E$3:E235)+H236</f>
        <v>3.1994811556575136</v>
      </c>
      <c r="L236" s="21">
        <f>SUM(F$3:F235)+I236</f>
        <v>-0.85729839185702661</v>
      </c>
      <c r="M236" s="21">
        <f>SUM(G$3:G235)+J236</f>
        <v>0</v>
      </c>
      <c r="N236" s="19">
        <f t="shared" si="19"/>
        <v>10.236679665407539</v>
      </c>
      <c r="O236" s="19">
        <f t="shared" si="20"/>
        <v>0.73496053268064399</v>
      </c>
      <c r="P236" s="19">
        <f t="shared" si="21"/>
        <v>0</v>
      </c>
      <c r="Q236" s="19">
        <f t="shared" si="22"/>
        <v>-2.7429100495220475</v>
      </c>
      <c r="R236" s="19">
        <f t="shared" si="23"/>
        <v>0</v>
      </c>
      <c r="S236" s="19">
        <f t="shared" si="24"/>
        <v>0</v>
      </c>
    </row>
    <row r="237" spans="1:19" x14ac:dyDescent="0.25">
      <c r="A237" s="26">
        <f>Wellpath!E237</f>
        <v>7020</v>
      </c>
      <c r="B237" s="22">
        <v>0</v>
      </c>
      <c r="C237" s="22">
        <v>0</v>
      </c>
      <c r="D237" s="22">
        <f>(COS(Wellpath!$L237) * COS(Wellpath!$O237) * COS(Wellpath!$O237) - COS(Wellpath!$L237) * SIN(Wellpath!$O237) * SIN(Wellpath!$O237) - TAN(Dip) * SIN(Wellpath!$L237) * COS(Wellpath!$O237)) / 2</f>
        <v>-0.29362485190767029</v>
      </c>
      <c r="E237" s="20">
        <f>Model!$W$19*((drdp!B237+drdp!K237)*'MSXY-TI3S'!$B237+(drdp!E237+drdp!N237)*'MSXY-TI3S'!$C237+(drdp!H237+drdp!Q237)*'MSXY-TI3S'!$D237)</f>
        <v>1.3613751729500245E-2</v>
      </c>
      <c r="F237" s="20">
        <f>Model!$W$19*((drdp!C237+drdp!L237)*'MSXY-TI3S'!$B237+(drdp!F237+drdp!O237)*'MSXY-TI3S'!$C237+(drdp!I237+drdp!R237)*'MSXY-TI3S'!$D237)</f>
        <v>-3.6477937818773904E-3</v>
      </c>
      <c r="G237" s="20">
        <f>Model!$W$19*((drdp!D237+drdp!M237)*'MSXY-TI3S'!$B237+(drdp!G237+drdp!P237)*'MSXY-TI3S'!$C237+(drdp!J237+drdp!S237)*'MSXY-TI3S'!$D237)</f>
        <v>0</v>
      </c>
      <c r="H237" s="18">
        <f>Model!$W$19*((drdp!B237)*'MSXY-TI3S'!$B237+(drdp!E237)*'MSXY-TI3S'!$C237+(drdp!H237)*'MSXY-TI3S'!$D237)</f>
        <v>6.8068758647501226E-3</v>
      </c>
      <c r="I237" s="18">
        <f>Model!$W$19*((drdp!C237)*'MSXY-TI3S'!$B237+(drdp!F237)*'MSXY-TI3S'!$C237+(drdp!I237)*'MSXY-TI3S'!$D237)</f>
        <v>-1.8238968909386952E-3</v>
      </c>
      <c r="J237" s="18">
        <f>Model!$W$19*((drdp!D237)*'MSXY-TI3S'!$B237+(drdp!G237)*'MSXY-TI3S'!$C237+(drdp!J237)*'MSXY-TI3S'!$D237)</f>
        <v>0</v>
      </c>
      <c r="K237" s="21">
        <f>SUM(E$3:E236)+H237</f>
        <v>3.2130949073870139</v>
      </c>
      <c r="L237" s="21">
        <f>SUM(F$3:F236)+I237</f>
        <v>-0.86094618563890402</v>
      </c>
      <c r="M237" s="21">
        <f>SUM(G$3:G236)+J237</f>
        <v>0</v>
      </c>
      <c r="N237" s="19">
        <f t="shared" si="19"/>
        <v>10.323978883876363</v>
      </c>
      <c r="O237" s="19">
        <f t="shared" si="20"/>
        <v>0.7412283345661782</v>
      </c>
      <c r="P237" s="19">
        <f t="shared" si="21"/>
        <v>0</v>
      </c>
      <c r="Q237" s="19">
        <f t="shared" si="22"/>
        <v>-2.7663018046106371</v>
      </c>
      <c r="R237" s="19">
        <f t="shared" si="23"/>
        <v>0</v>
      </c>
      <c r="S237" s="19">
        <f t="shared" si="24"/>
        <v>0</v>
      </c>
    </row>
    <row r="238" spans="1:19" x14ac:dyDescent="0.25">
      <c r="A238" s="26">
        <f>Wellpath!E238</f>
        <v>7050</v>
      </c>
      <c r="B238" s="22">
        <v>0</v>
      </c>
      <c r="C238" s="22">
        <v>0</v>
      </c>
      <c r="D238" s="22">
        <f>(COS(Wellpath!$L238) * COS(Wellpath!$O238) * COS(Wellpath!$O238) - COS(Wellpath!$L238) * SIN(Wellpath!$O238) * SIN(Wellpath!$O238) - TAN(Dip) * SIN(Wellpath!$L238) * COS(Wellpath!$O238)) / 2</f>
        <v>-0.29362485190767029</v>
      </c>
      <c r="E238" s="20">
        <f>Model!$W$19*((drdp!B238+drdp!K238)*'MSXY-TI3S'!$B238+(drdp!E238+drdp!N238)*'MSXY-TI3S'!$C238+(drdp!H238+drdp!Q238)*'MSXY-TI3S'!$D238)</f>
        <v>1.3613751729500245E-2</v>
      </c>
      <c r="F238" s="20">
        <f>Model!$W$19*((drdp!C238+drdp!L238)*'MSXY-TI3S'!$B238+(drdp!F238+drdp!O238)*'MSXY-TI3S'!$C238+(drdp!I238+drdp!R238)*'MSXY-TI3S'!$D238)</f>
        <v>-3.6477937818773904E-3</v>
      </c>
      <c r="G238" s="20">
        <f>Model!$W$19*((drdp!D238+drdp!M238)*'MSXY-TI3S'!$B238+(drdp!G238+drdp!P238)*'MSXY-TI3S'!$C238+(drdp!J238+drdp!S238)*'MSXY-TI3S'!$D238)</f>
        <v>0</v>
      </c>
      <c r="H238" s="18">
        <f>Model!$W$19*((drdp!B238)*'MSXY-TI3S'!$B238+(drdp!E238)*'MSXY-TI3S'!$C238+(drdp!H238)*'MSXY-TI3S'!$D238)</f>
        <v>6.8068758647501226E-3</v>
      </c>
      <c r="I238" s="18">
        <f>Model!$W$19*((drdp!C238)*'MSXY-TI3S'!$B238+(drdp!F238)*'MSXY-TI3S'!$C238+(drdp!I238)*'MSXY-TI3S'!$D238)</f>
        <v>-1.8238968909386952E-3</v>
      </c>
      <c r="J238" s="18">
        <f>Model!$W$19*((drdp!D238)*'MSXY-TI3S'!$B238+(drdp!G238)*'MSXY-TI3S'!$C238+(drdp!J238)*'MSXY-TI3S'!$D238)</f>
        <v>0</v>
      </c>
      <c r="K238" s="21">
        <f>SUM(E$3:E237)+H238</f>
        <v>3.2267086591165142</v>
      </c>
      <c r="L238" s="21">
        <f>SUM(F$3:F237)+I238</f>
        <v>-0.86459397942078142</v>
      </c>
      <c r="M238" s="21">
        <f>SUM(G$3:G237)+J238</f>
        <v>0</v>
      </c>
      <c r="N238" s="19">
        <f t="shared" si="19"/>
        <v>10.411648770817493</v>
      </c>
      <c r="O238" s="19">
        <f t="shared" si="20"/>
        <v>0.74752274925066264</v>
      </c>
      <c r="P238" s="19">
        <f t="shared" si="21"/>
        <v>0</v>
      </c>
      <c r="Q238" s="19">
        <f t="shared" si="22"/>
        <v>-2.7897928800170408</v>
      </c>
      <c r="R238" s="19">
        <f t="shared" si="23"/>
        <v>0</v>
      </c>
      <c r="S238" s="19">
        <f t="shared" si="24"/>
        <v>0</v>
      </c>
    </row>
    <row r="239" spans="1:19" x14ac:dyDescent="0.25">
      <c r="A239" s="26">
        <f>Wellpath!E239</f>
        <v>7080</v>
      </c>
      <c r="B239" s="22">
        <v>0</v>
      </c>
      <c r="C239" s="22">
        <v>0</v>
      </c>
      <c r="D239" s="22">
        <f>(COS(Wellpath!$L239) * COS(Wellpath!$O239) * COS(Wellpath!$O239) - COS(Wellpath!$L239) * SIN(Wellpath!$O239) * SIN(Wellpath!$O239) - TAN(Dip) * SIN(Wellpath!$L239) * COS(Wellpath!$O239)) / 2</f>
        <v>-0.29362485190767029</v>
      </c>
      <c r="E239" s="20">
        <f>Model!$W$19*((drdp!B239+drdp!K239)*'MSXY-TI3S'!$B239+(drdp!E239+drdp!N239)*'MSXY-TI3S'!$C239+(drdp!H239+drdp!Q239)*'MSXY-TI3S'!$D239)</f>
        <v>1.3613751729500245E-2</v>
      </c>
      <c r="F239" s="20">
        <f>Model!$W$19*((drdp!C239+drdp!L239)*'MSXY-TI3S'!$B239+(drdp!F239+drdp!O239)*'MSXY-TI3S'!$C239+(drdp!I239+drdp!R239)*'MSXY-TI3S'!$D239)</f>
        <v>-3.6477937818773904E-3</v>
      </c>
      <c r="G239" s="20">
        <f>Model!$W$19*((drdp!D239+drdp!M239)*'MSXY-TI3S'!$B239+(drdp!G239+drdp!P239)*'MSXY-TI3S'!$C239+(drdp!J239+drdp!S239)*'MSXY-TI3S'!$D239)</f>
        <v>0</v>
      </c>
      <c r="H239" s="18">
        <f>Model!$W$19*((drdp!B239)*'MSXY-TI3S'!$B239+(drdp!E239)*'MSXY-TI3S'!$C239+(drdp!H239)*'MSXY-TI3S'!$D239)</f>
        <v>6.8068758647501226E-3</v>
      </c>
      <c r="I239" s="18">
        <f>Model!$W$19*((drdp!C239)*'MSXY-TI3S'!$B239+(drdp!F239)*'MSXY-TI3S'!$C239+(drdp!I239)*'MSXY-TI3S'!$D239)</f>
        <v>-1.8238968909386952E-3</v>
      </c>
      <c r="J239" s="18">
        <f>Model!$W$19*((drdp!D239)*'MSXY-TI3S'!$B239+(drdp!G239)*'MSXY-TI3S'!$C239+(drdp!J239)*'MSXY-TI3S'!$D239)</f>
        <v>0</v>
      </c>
      <c r="K239" s="21">
        <f>SUM(E$3:E238)+H239</f>
        <v>3.2403224108460145</v>
      </c>
      <c r="L239" s="21">
        <f>SUM(F$3:F238)+I239</f>
        <v>-0.86824177320265883</v>
      </c>
      <c r="M239" s="21">
        <f>SUM(G$3:G238)+J239</f>
        <v>0</v>
      </c>
      <c r="N239" s="19">
        <f t="shared" si="19"/>
        <v>10.499689326230927</v>
      </c>
      <c r="O239" s="19">
        <f t="shared" si="20"/>
        <v>0.7538437767340973</v>
      </c>
      <c r="P239" s="19">
        <f t="shared" si="21"/>
        <v>0</v>
      </c>
      <c r="Q239" s="19">
        <f t="shared" si="22"/>
        <v>-2.8133832757412578</v>
      </c>
      <c r="R239" s="19">
        <f t="shared" si="23"/>
        <v>0</v>
      </c>
      <c r="S239" s="19">
        <f t="shared" si="24"/>
        <v>0</v>
      </c>
    </row>
    <row r="240" spans="1:19" x14ac:dyDescent="0.25">
      <c r="A240" s="26">
        <f>Wellpath!E240</f>
        <v>7110</v>
      </c>
      <c r="B240" s="22">
        <v>0</v>
      </c>
      <c r="C240" s="22">
        <v>0</v>
      </c>
      <c r="D240" s="22">
        <f>(COS(Wellpath!$L240) * COS(Wellpath!$O240) * COS(Wellpath!$O240) - COS(Wellpath!$L240) * SIN(Wellpath!$O240) * SIN(Wellpath!$O240) - TAN(Dip) * SIN(Wellpath!$L240) * COS(Wellpath!$O240)) / 2</f>
        <v>-0.29362485190767029</v>
      </c>
      <c r="E240" s="20">
        <f>Model!$W$19*((drdp!B240+drdp!K240)*'MSXY-TI3S'!$B240+(drdp!E240+drdp!N240)*'MSXY-TI3S'!$C240+(drdp!H240+drdp!Q240)*'MSXY-TI3S'!$D240)</f>
        <v>1.3613751729500245E-2</v>
      </c>
      <c r="F240" s="20">
        <f>Model!$W$19*((drdp!C240+drdp!L240)*'MSXY-TI3S'!$B240+(drdp!F240+drdp!O240)*'MSXY-TI3S'!$C240+(drdp!I240+drdp!R240)*'MSXY-TI3S'!$D240)</f>
        <v>-3.6477937818773904E-3</v>
      </c>
      <c r="G240" s="20">
        <f>Model!$W$19*((drdp!D240+drdp!M240)*'MSXY-TI3S'!$B240+(drdp!G240+drdp!P240)*'MSXY-TI3S'!$C240+(drdp!J240+drdp!S240)*'MSXY-TI3S'!$D240)</f>
        <v>0</v>
      </c>
      <c r="H240" s="18">
        <f>Model!$W$19*((drdp!B240)*'MSXY-TI3S'!$B240+(drdp!E240)*'MSXY-TI3S'!$C240+(drdp!H240)*'MSXY-TI3S'!$D240)</f>
        <v>6.8068758647501226E-3</v>
      </c>
      <c r="I240" s="18">
        <f>Model!$W$19*((drdp!C240)*'MSXY-TI3S'!$B240+(drdp!F240)*'MSXY-TI3S'!$C240+(drdp!I240)*'MSXY-TI3S'!$D240)</f>
        <v>-1.8238968909386952E-3</v>
      </c>
      <c r="J240" s="18">
        <f>Model!$W$19*((drdp!D240)*'MSXY-TI3S'!$B240+(drdp!G240)*'MSXY-TI3S'!$C240+(drdp!J240)*'MSXY-TI3S'!$D240)</f>
        <v>0</v>
      </c>
      <c r="K240" s="21">
        <f>SUM(E$3:E239)+H240</f>
        <v>3.2539361625755148</v>
      </c>
      <c r="L240" s="21">
        <f>SUM(F$3:F239)+I240</f>
        <v>-0.87188956698453624</v>
      </c>
      <c r="M240" s="21">
        <f>SUM(G$3:G239)+J240</f>
        <v>0</v>
      </c>
      <c r="N240" s="19">
        <f t="shared" si="19"/>
        <v>10.588100550116668</v>
      </c>
      <c r="O240" s="19">
        <f t="shared" si="20"/>
        <v>0.76019141701648207</v>
      </c>
      <c r="P240" s="19">
        <f t="shared" si="21"/>
        <v>0</v>
      </c>
      <c r="Q240" s="19">
        <f t="shared" si="22"/>
        <v>-2.8370729917832889</v>
      </c>
      <c r="R240" s="19">
        <f t="shared" si="23"/>
        <v>0</v>
      </c>
      <c r="S240" s="19">
        <f t="shared" si="24"/>
        <v>0</v>
      </c>
    </row>
    <row r="241" spans="1:19" x14ac:dyDescent="0.25">
      <c r="A241" s="26">
        <f>Wellpath!E241</f>
        <v>7140</v>
      </c>
      <c r="B241" s="22">
        <v>0</v>
      </c>
      <c r="C241" s="22">
        <v>0</v>
      </c>
      <c r="D241" s="22">
        <f>(COS(Wellpath!$L241) * COS(Wellpath!$O241) * COS(Wellpath!$O241) - COS(Wellpath!$L241) * SIN(Wellpath!$O241) * SIN(Wellpath!$O241) - TAN(Dip) * SIN(Wellpath!$L241) * COS(Wellpath!$O241)) / 2</f>
        <v>-0.29362485190767029</v>
      </c>
      <c r="E241" s="20">
        <f>Model!$W$19*((drdp!B241+drdp!K241)*'MSXY-TI3S'!$B241+(drdp!E241+drdp!N241)*'MSXY-TI3S'!$C241+(drdp!H241+drdp!Q241)*'MSXY-TI3S'!$D241)</f>
        <v>1.3613751729500245E-2</v>
      </c>
      <c r="F241" s="20">
        <f>Model!$W$19*((drdp!C241+drdp!L241)*'MSXY-TI3S'!$B241+(drdp!F241+drdp!O241)*'MSXY-TI3S'!$C241+(drdp!I241+drdp!R241)*'MSXY-TI3S'!$D241)</f>
        <v>-3.6477937818773904E-3</v>
      </c>
      <c r="G241" s="20">
        <f>Model!$W$19*((drdp!D241+drdp!M241)*'MSXY-TI3S'!$B241+(drdp!G241+drdp!P241)*'MSXY-TI3S'!$C241+(drdp!J241+drdp!S241)*'MSXY-TI3S'!$D241)</f>
        <v>0</v>
      </c>
      <c r="H241" s="18">
        <f>Model!$W$19*((drdp!B241)*'MSXY-TI3S'!$B241+(drdp!E241)*'MSXY-TI3S'!$C241+(drdp!H241)*'MSXY-TI3S'!$D241)</f>
        <v>6.8068758647501226E-3</v>
      </c>
      <c r="I241" s="18">
        <f>Model!$W$19*((drdp!C241)*'MSXY-TI3S'!$B241+(drdp!F241)*'MSXY-TI3S'!$C241+(drdp!I241)*'MSXY-TI3S'!$D241)</f>
        <v>-1.8238968909386952E-3</v>
      </c>
      <c r="J241" s="18">
        <f>Model!$W$19*((drdp!D241)*'MSXY-TI3S'!$B241+(drdp!G241)*'MSXY-TI3S'!$C241+(drdp!J241)*'MSXY-TI3S'!$D241)</f>
        <v>0</v>
      </c>
      <c r="K241" s="21">
        <f>SUM(E$3:E240)+H241</f>
        <v>3.2675499143050151</v>
      </c>
      <c r="L241" s="21">
        <f>SUM(F$3:F240)+I241</f>
        <v>-0.87553736076641364</v>
      </c>
      <c r="M241" s="21">
        <f>SUM(G$3:G240)+J241</f>
        <v>0</v>
      </c>
      <c r="N241" s="19">
        <f t="shared" si="19"/>
        <v>10.676882442474712</v>
      </c>
      <c r="O241" s="19">
        <f t="shared" si="20"/>
        <v>0.76656567009781718</v>
      </c>
      <c r="P241" s="19">
        <f t="shared" si="21"/>
        <v>0</v>
      </c>
      <c r="Q241" s="19">
        <f t="shared" si="22"/>
        <v>-2.8608620281431341</v>
      </c>
      <c r="R241" s="19">
        <f t="shared" si="23"/>
        <v>0</v>
      </c>
      <c r="S241" s="19">
        <f t="shared" si="24"/>
        <v>0</v>
      </c>
    </row>
    <row r="242" spans="1:19" x14ac:dyDescent="0.25">
      <c r="A242" s="26">
        <f>Wellpath!E242</f>
        <v>7170</v>
      </c>
      <c r="B242" s="22">
        <v>0</v>
      </c>
      <c r="C242" s="22">
        <v>0</v>
      </c>
      <c r="D242" s="22">
        <f>(COS(Wellpath!$L242) * COS(Wellpath!$O242) * COS(Wellpath!$O242) - COS(Wellpath!$L242) * SIN(Wellpath!$O242) * SIN(Wellpath!$O242) - TAN(Dip) * SIN(Wellpath!$L242) * COS(Wellpath!$O242)) / 2</f>
        <v>-0.29362485190767029</v>
      </c>
      <c r="E242" s="20">
        <f>Model!$W$19*((drdp!B242+drdp!K242)*'MSXY-TI3S'!$B242+(drdp!E242+drdp!N242)*'MSXY-TI3S'!$C242+(drdp!H242+drdp!Q242)*'MSXY-TI3S'!$D242)</f>
        <v>1.3613751729500245E-2</v>
      </c>
      <c r="F242" s="20">
        <f>Model!$W$19*((drdp!C242+drdp!L242)*'MSXY-TI3S'!$B242+(drdp!F242+drdp!O242)*'MSXY-TI3S'!$C242+(drdp!I242+drdp!R242)*'MSXY-TI3S'!$D242)</f>
        <v>-3.6477937818773904E-3</v>
      </c>
      <c r="G242" s="20">
        <f>Model!$W$19*((drdp!D242+drdp!M242)*'MSXY-TI3S'!$B242+(drdp!G242+drdp!P242)*'MSXY-TI3S'!$C242+(drdp!J242+drdp!S242)*'MSXY-TI3S'!$D242)</f>
        <v>0</v>
      </c>
      <c r="H242" s="18">
        <f>Model!$W$19*((drdp!B242)*'MSXY-TI3S'!$B242+(drdp!E242)*'MSXY-TI3S'!$C242+(drdp!H242)*'MSXY-TI3S'!$D242)</f>
        <v>6.8068758647501226E-3</v>
      </c>
      <c r="I242" s="18">
        <f>Model!$W$19*((drdp!C242)*'MSXY-TI3S'!$B242+(drdp!F242)*'MSXY-TI3S'!$C242+(drdp!I242)*'MSXY-TI3S'!$D242)</f>
        <v>-1.8238968909386952E-3</v>
      </c>
      <c r="J242" s="18">
        <f>Model!$W$19*((drdp!D242)*'MSXY-TI3S'!$B242+(drdp!G242)*'MSXY-TI3S'!$C242+(drdp!J242)*'MSXY-TI3S'!$D242)</f>
        <v>0</v>
      </c>
      <c r="K242" s="21">
        <f>SUM(E$3:E241)+H242</f>
        <v>3.2811636660345154</v>
      </c>
      <c r="L242" s="21">
        <f>SUM(F$3:F241)+I242</f>
        <v>-0.87918515454829105</v>
      </c>
      <c r="M242" s="21">
        <f>SUM(G$3:G241)+J242</f>
        <v>0</v>
      </c>
      <c r="N242" s="19">
        <f t="shared" si="19"/>
        <v>10.766035003305062</v>
      </c>
      <c r="O242" s="19">
        <f t="shared" si="20"/>
        <v>0.77296653597810239</v>
      </c>
      <c r="P242" s="19">
        <f t="shared" si="21"/>
        <v>0</v>
      </c>
      <c r="Q242" s="19">
        <f t="shared" si="22"/>
        <v>-2.8847503848207925</v>
      </c>
      <c r="R242" s="19">
        <f t="shared" si="23"/>
        <v>0</v>
      </c>
      <c r="S242" s="19">
        <f t="shared" si="24"/>
        <v>0</v>
      </c>
    </row>
    <row r="243" spans="1:19" x14ac:dyDescent="0.25">
      <c r="A243" s="26">
        <f>Wellpath!E243</f>
        <v>7200</v>
      </c>
      <c r="B243" s="22">
        <v>0</v>
      </c>
      <c r="C243" s="22">
        <v>0</v>
      </c>
      <c r="D243" s="22">
        <f>(COS(Wellpath!$L243) * COS(Wellpath!$O243) * COS(Wellpath!$O243) - COS(Wellpath!$L243) * SIN(Wellpath!$O243) * SIN(Wellpath!$O243) - TAN(Dip) * SIN(Wellpath!$L243) * COS(Wellpath!$O243)) / 2</f>
        <v>-0.29362485190767029</v>
      </c>
      <c r="E243" s="20">
        <f>Model!$W$19*((drdp!B243+drdp!K243)*'MSXY-TI3S'!$B243+(drdp!E243+drdp!N243)*'MSXY-TI3S'!$C243+(drdp!H243+drdp!Q243)*'MSXY-TI3S'!$D243)</f>
        <v>1.3613751729500245E-2</v>
      </c>
      <c r="F243" s="20">
        <f>Model!$W$19*((drdp!C243+drdp!L243)*'MSXY-TI3S'!$B243+(drdp!F243+drdp!O243)*'MSXY-TI3S'!$C243+(drdp!I243+drdp!R243)*'MSXY-TI3S'!$D243)</f>
        <v>-3.6477937818773904E-3</v>
      </c>
      <c r="G243" s="20">
        <f>Model!$W$19*((drdp!D243+drdp!M243)*'MSXY-TI3S'!$B243+(drdp!G243+drdp!P243)*'MSXY-TI3S'!$C243+(drdp!J243+drdp!S243)*'MSXY-TI3S'!$D243)</f>
        <v>0</v>
      </c>
      <c r="H243" s="18">
        <f>Model!$W$19*((drdp!B243)*'MSXY-TI3S'!$B243+(drdp!E243)*'MSXY-TI3S'!$C243+(drdp!H243)*'MSXY-TI3S'!$D243)</f>
        <v>6.8068758647501226E-3</v>
      </c>
      <c r="I243" s="18">
        <f>Model!$W$19*((drdp!C243)*'MSXY-TI3S'!$B243+(drdp!F243)*'MSXY-TI3S'!$C243+(drdp!I243)*'MSXY-TI3S'!$D243)</f>
        <v>-1.8238968909386952E-3</v>
      </c>
      <c r="J243" s="18">
        <f>Model!$W$19*((drdp!D243)*'MSXY-TI3S'!$B243+(drdp!G243)*'MSXY-TI3S'!$C243+(drdp!J243)*'MSXY-TI3S'!$D243)</f>
        <v>0</v>
      </c>
      <c r="K243" s="21">
        <f>SUM(E$3:E242)+H243</f>
        <v>3.2947774177640157</v>
      </c>
      <c r="L243" s="21">
        <f>SUM(F$3:F242)+I243</f>
        <v>-0.88283294833016845</v>
      </c>
      <c r="M243" s="21">
        <f>SUM(G$3:G242)+J243</f>
        <v>0</v>
      </c>
      <c r="N243" s="19">
        <f t="shared" si="19"/>
        <v>10.855558232607715</v>
      </c>
      <c r="O243" s="19">
        <f t="shared" si="20"/>
        <v>0.77939401465733793</v>
      </c>
      <c r="P243" s="19">
        <f t="shared" si="21"/>
        <v>0</v>
      </c>
      <c r="Q243" s="19">
        <f t="shared" si="22"/>
        <v>-2.908738061816265</v>
      </c>
      <c r="R243" s="19">
        <f t="shared" si="23"/>
        <v>0</v>
      </c>
      <c r="S243" s="19">
        <f t="shared" si="24"/>
        <v>0</v>
      </c>
    </row>
    <row r="244" spans="1:19" x14ac:dyDescent="0.25">
      <c r="A244" s="26">
        <f>Wellpath!E244</f>
        <v>7230</v>
      </c>
      <c r="B244" s="22">
        <v>0</v>
      </c>
      <c r="C244" s="22">
        <v>0</v>
      </c>
      <c r="D244" s="22">
        <f>(COS(Wellpath!$L244) * COS(Wellpath!$O244) * COS(Wellpath!$O244) - COS(Wellpath!$L244) * SIN(Wellpath!$O244) * SIN(Wellpath!$O244) - TAN(Dip) * SIN(Wellpath!$L244) * COS(Wellpath!$O244)) / 2</f>
        <v>-0.29362485190767029</v>
      </c>
      <c r="E244" s="20">
        <f>Model!$W$19*((drdp!B244+drdp!K244)*'MSXY-TI3S'!$B244+(drdp!E244+drdp!N244)*'MSXY-TI3S'!$C244+(drdp!H244+drdp!Q244)*'MSXY-TI3S'!$D244)</f>
        <v>1.3613751729500245E-2</v>
      </c>
      <c r="F244" s="20">
        <f>Model!$W$19*((drdp!C244+drdp!L244)*'MSXY-TI3S'!$B244+(drdp!F244+drdp!O244)*'MSXY-TI3S'!$C244+(drdp!I244+drdp!R244)*'MSXY-TI3S'!$D244)</f>
        <v>-3.6477937818773904E-3</v>
      </c>
      <c r="G244" s="20">
        <f>Model!$W$19*((drdp!D244+drdp!M244)*'MSXY-TI3S'!$B244+(drdp!G244+drdp!P244)*'MSXY-TI3S'!$C244+(drdp!J244+drdp!S244)*'MSXY-TI3S'!$D244)</f>
        <v>0</v>
      </c>
      <c r="H244" s="18">
        <f>Model!$W$19*((drdp!B244)*'MSXY-TI3S'!$B244+(drdp!E244)*'MSXY-TI3S'!$C244+(drdp!H244)*'MSXY-TI3S'!$D244)</f>
        <v>6.8068758647501226E-3</v>
      </c>
      <c r="I244" s="18">
        <f>Model!$W$19*((drdp!C244)*'MSXY-TI3S'!$B244+(drdp!F244)*'MSXY-TI3S'!$C244+(drdp!I244)*'MSXY-TI3S'!$D244)</f>
        <v>-1.8238968909386952E-3</v>
      </c>
      <c r="J244" s="18">
        <f>Model!$W$19*((drdp!D244)*'MSXY-TI3S'!$B244+(drdp!G244)*'MSXY-TI3S'!$C244+(drdp!J244)*'MSXY-TI3S'!$D244)</f>
        <v>0</v>
      </c>
      <c r="K244" s="21">
        <f>SUM(E$3:E243)+H244</f>
        <v>3.308391169493516</v>
      </c>
      <c r="L244" s="21">
        <f>SUM(F$3:F243)+I244</f>
        <v>-0.88648074211204586</v>
      </c>
      <c r="M244" s="21">
        <f>SUM(G$3:G243)+J244</f>
        <v>0</v>
      </c>
      <c r="N244" s="19">
        <f t="shared" si="19"/>
        <v>10.945452130382675</v>
      </c>
      <c r="O244" s="19">
        <f t="shared" si="20"/>
        <v>0.78584810613552358</v>
      </c>
      <c r="P244" s="19">
        <f t="shared" si="21"/>
        <v>0</v>
      </c>
      <c r="Q244" s="19">
        <f t="shared" si="22"/>
        <v>-2.9328250591295513</v>
      </c>
      <c r="R244" s="19">
        <f t="shared" si="23"/>
        <v>0</v>
      </c>
      <c r="S244" s="19">
        <f t="shared" si="24"/>
        <v>0</v>
      </c>
    </row>
    <row r="245" spans="1:19" x14ac:dyDescent="0.25">
      <c r="A245" s="26">
        <f>Wellpath!E245</f>
        <v>7260</v>
      </c>
      <c r="B245" s="22">
        <v>0</v>
      </c>
      <c r="C245" s="22">
        <v>0</v>
      </c>
      <c r="D245" s="22">
        <f>(COS(Wellpath!$L245) * COS(Wellpath!$O245) * COS(Wellpath!$O245) - COS(Wellpath!$L245) * SIN(Wellpath!$O245) * SIN(Wellpath!$O245) - TAN(Dip) * SIN(Wellpath!$L245) * COS(Wellpath!$O245)) / 2</f>
        <v>-0.29362485190767029</v>
      </c>
      <c r="E245" s="20">
        <f>Model!$W$19*((drdp!B245+drdp!K245)*'MSXY-TI3S'!$B245+(drdp!E245+drdp!N245)*'MSXY-TI3S'!$C245+(drdp!H245+drdp!Q245)*'MSXY-TI3S'!$D245)</f>
        <v>1.3613751729500245E-2</v>
      </c>
      <c r="F245" s="20">
        <f>Model!$W$19*((drdp!C245+drdp!L245)*'MSXY-TI3S'!$B245+(drdp!F245+drdp!O245)*'MSXY-TI3S'!$C245+(drdp!I245+drdp!R245)*'MSXY-TI3S'!$D245)</f>
        <v>-3.6477937818773904E-3</v>
      </c>
      <c r="G245" s="20">
        <f>Model!$W$19*((drdp!D245+drdp!M245)*'MSXY-TI3S'!$B245+(drdp!G245+drdp!P245)*'MSXY-TI3S'!$C245+(drdp!J245+drdp!S245)*'MSXY-TI3S'!$D245)</f>
        <v>0</v>
      </c>
      <c r="H245" s="18">
        <f>Model!$W$19*((drdp!B245)*'MSXY-TI3S'!$B245+(drdp!E245)*'MSXY-TI3S'!$C245+(drdp!H245)*'MSXY-TI3S'!$D245)</f>
        <v>6.8068758647501226E-3</v>
      </c>
      <c r="I245" s="18">
        <f>Model!$W$19*((drdp!C245)*'MSXY-TI3S'!$B245+(drdp!F245)*'MSXY-TI3S'!$C245+(drdp!I245)*'MSXY-TI3S'!$D245)</f>
        <v>-1.8238968909386952E-3</v>
      </c>
      <c r="J245" s="18">
        <f>Model!$W$19*((drdp!D245)*'MSXY-TI3S'!$B245+(drdp!G245)*'MSXY-TI3S'!$C245+(drdp!J245)*'MSXY-TI3S'!$D245)</f>
        <v>0</v>
      </c>
      <c r="K245" s="21">
        <f>SUM(E$3:E244)+H245</f>
        <v>3.3220049212230163</v>
      </c>
      <c r="L245" s="21">
        <f>SUM(F$3:F244)+I245</f>
        <v>-0.89012853589392327</v>
      </c>
      <c r="M245" s="21">
        <f>SUM(G$3:G244)+J245</f>
        <v>0</v>
      </c>
      <c r="N245" s="19">
        <f t="shared" si="19"/>
        <v>11.035716696629938</v>
      </c>
      <c r="O245" s="19">
        <f t="shared" si="20"/>
        <v>0.79232881041265946</v>
      </c>
      <c r="P245" s="19">
        <f t="shared" si="21"/>
        <v>0</v>
      </c>
      <c r="Q245" s="19">
        <f t="shared" si="22"/>
        <v>-2.9570113767606512</v>
      </c>
      <c r="R245" s="19">
        <f t="shared" si="23"/>
        <v>0</v>
      </c>
      <c r="S245" s="19">
        <f t="shared" si="24"/>
        <v>0</v>
      </c>
    </row>
    <row r="246" spans="1:19" x14ac:dyDescent="0.25">
      <c r="A246" s="26">
        <f>Wellpath!E246</f>
        <v>7290</v>
      </c>
      <c r="B246" s="22">
        <v>0</v>
      </c>
      <c r="C246" s="22">
        <v>0</v>
      </c>
      <c r="D246" s="22">
        <f>(COS(Wellpath!$L246) * COS(Wellpath!$O246) * COS(Wellpath!$O246) - COS(Wellpath!$L246) * SIN(Wellpath!$O246) * SIN(Wellpath!$O246) - TAN(Dip) * SIN(Wellpath!$L246) * COS(Wellpath!$O246)) / 2</f>
        <v>-0.29362485190767029</v>
      </c>
      <c r="E246" s="20">
        <f>Model!$W$19*((drdp!B246+drdp!K246)*'MSXY-TI3S'!$B246+(drdp!E246+drdp!N246)*'MSXY-TI3S'!$C246+(drdp!H246+drdp!Q246)*'MSXY-TI3S'!$D246)</f>
        <v>1.3613751729500245E-2</v>
      </c>
      <c r="F246" s="20">
        <f>Model!$W$19*((drdp!C246+drdp!L246)*'MSXY-TI3S'!$B246+(drdp!F246+drdp!O246)*'MSXY-TI3S'!$C246+(drdp!I246+drdp!R246)*'MSXY-TI3S'!$D246)</f>
        <v>-3.6477937818773904E-3</v>
      </c>
      <c r="G246" s="20">
        <f>Model!$W$19*((drdp!D246+drdp!M246)*'MSXY-TI3S'!$B246+(drdp!G246+drdp!P246)*'MSXY-TI3S'!$C246+(drdp!J246+drdp!S246)*'MSXY-TI3S'!$D246)</f>
        <v>0</v>
      </c>
      <c r="H246" s="18">
        <f>Model!$W$19*((drdp!B246)*'MSXY-TI3S'!$B246+(drdp!E246)*'MSXY-TI3S'!$C246+(drdp!H246)*'MSXY-TI3S'!$D246)</f>
        <v>6.8068758647501226E-3</v>
      </c>
      <c r="I246" s="18">
        <f>Model!$W$19*((drdp!C246)*'MSXY-TI3S'!$B246+(drdp!F246)*'MSXY-TI3S'!$C246+(drdp!I246)*'MSXY-TI3S'!$D246)</f>
        <v>-1.8238968909386952E-3</v>
      </c>
      <c r="J246" s="18">
        <f>Model!$W$19*((drdp!D246)*'MSXY-TI3S'!$B246+(drdp!G246)*'MSXY-TI3S'!$C246+(drdp!J246)*'MSXY-TI3S'!$D246)</f>
        <v>0</v>
      </c>
      <c r="K246" s="21">
        <f>SUM(E$3:E245)+H246</f>
        <v>3.3356186729525166</v>
      </c>
      <c r="L246" s="21">
        <f>SUM(F$3:F245)+I246</f>
        <v>-0.89377632967580067</v>
      </c>
      <c r="M246" s="21">
        <f>SUM(G$3:G245)+J246</f>
        <v>0</v>
      </c>
      <c r="N246" s="19">
        <f t="shared" si="19"/>
        <v>11.126351931349507</v>
      </c>
      <c r="O246" s="19">
        <f t="shared" si="20"/>
        <v>0.79883612748874555</v>
      </c>
      <c r="P246" s="19">
        <f t="shared" si="21"/>
        <v>0</v>
      </c>
      <c r="Q246" s="19">
        <f t="shared" si="22"/>
        <v>-2.9812970147095652</v>
      </c>
      <c r="R246" s="19">
        <f t="shared" si="23"/>
        <v>0</v>
      </c>
      <c r="S246" s="19">
        <f t="shared" si="24"/>
        <v>0</v>
      </c>
    </row>
    <row r="247" spans="1:19" x14ac:dyDescent="0.25">
      <c r="A247" s="26">
        <f>Wellpath!E247</f>
        <v>7320</v>
      </c>
      <c r="B247" s="22">
        <v>0</v>
      </c>
      <c r="C247" s="22">
        <v>0</v>
      </c>
      <c r="D247" s="22">
        <f>(COS(Wellpath!$L247) * COS(Wellpath!$O247) * COS(Wellpath!$O247) - COS(Wellpath!$L247) * SIN(Wellpath!$O247) * SIN(Wellpath!$O247) - TAN(Dip) * SIN(Wellpath!$L247) * COS(Wellpath!$O247)) / 2</f>
        <v>-0.29362485190767029</v>
      </c>
      <c r="E247" s="20">
        <f>Model!$W$19*((drdp!B247+drdp!K247)*'MSXY-TI3S'!$B247+(drdp!E247+drdp!N247)*'MSXY-TI3S'!$C247+(drdp!H247+drdp!Q247)*'MSXY-TI3S'!$D247)</f>
        <v>1.3613751729500245E-2</v>
      </c>
      <c r="F247" s="20">
        <f>Model!$W$19*((drdp!C247+drdp!L247)*'MSXY-TI3S'!$B247+(drdp!F247+drdp!O247)*'MSXY-TI3S'!$C247+(drdp!I247+drdp!R247)*'MSXY-TI3S'!$D247)</f>
        <v>-3.6477937818773904E-3</v>
      </c>
      <c r="G247" s="20">
        <f>Model!$W$19*((drdp!D247+drdp!M247)*'MSXY-TI3S'!$B247+(drdp!G247+drdp!P247)*'MSXY-TI3S'!$C247+(drdp!J247+drdp!S247)*'MSXY-TI3S'!$D247)</f>
        <v>0</v>
      </c>
      <c r="H247" s="18">
        <f>Model!$W$19*((drdp!B247)*'MSXY-TI3S'!$B247+(drdp!E247)*'MSXY-TI3S'!$C247+(drdp!H247)*'MSXY-TI3S'!$D247)</f>
        <v>6.8068758647501226E-3</v>
      </c>
      <c r="I247" s="18">
        <f>Model!$W$19*((drdp!C247)*'MSXY-TI3S'!$B247+(drdp!F247)*'MSXY-TI3S'!$C247+(drdp!I247)*'MSXY-TI3S'!$D247)</f>
        <v>-1.8238968909386952E-3</v>
      </c>
      <c r="J247" s="18">
        <f>Model!$W$19*((drdp!D247)*'MSXY-TI3S'!$B247+(drdp!G247)*'MSXY-TI3S'!$C247+(drdp!J247)*'MSXY-TI3S'!$D247)</f>
        <v>0</v>
      </c>
      <c r="K247" s="21">
        <f>SUM(E$3:E246)+H247</f>
        <v>3.3492324246820169</v>
      </c>
      <c r="L247" s="21">
        <f>SUM(F$3:F246)+I247</f>
        <v>-0.89742412345767808</v>
      </c>
      <c r="M247" s="21">
        <f>SUM(G$3:G246)+J247</f>
        <v>0</v>
      </c>
      <c r="N247" s="19">
        <f t="shared" si="19"/>
        <v>11.217357834541382</v>
      </c>
      <c r="O247" s="19">
        <f t="shared" si="20"/>
        <v>0.80537005736378187</v>
      </c>
      <c r="P247" s="19">
        <f t="shared" si="21"/>
        <v>0</v>
      </c>
      <c r="Q247" s="19">
        <f t="shared" si="22"/>
        <v>-3.0056819729762929</v>
      </c>
      <c r="R247" s="19">
        <f t="shared" si="23"/>
        <v>0</v>
      </c>
      <c r="S247" s="19">
        <f t="shared" si="24"/>
        <v>0</v>
      </c>
    </row>
    <row r="248" spans="1:19" x14ac:dyDescent="0.25">
      <c r="A248" s="26">
        <f>Wellpath!E248</f>
        <v>7350</v>
      </c>
      <c r="B248" s="22">
        <v>0</v>
      </c>
      <c r="C248" s="22">
        <v>0</v>
      </c>
      <c r="D248" s="22">
        <f>(COS(Wellpath!$L248) * COS(Wellpath!$O248) * COS(Wellpath!$O248) - COS(Wellpath!$L248) * SIN(Wellpath!$O248) * SIN(Wellpath!$O248) - TAN(Dip) * SIN(Wellpath!$L248) * COS(Wellpath!$O248)) / 2</f>
        <v>-0.29362485190767029</v>
      </c>
      <c r="E248" s="20">
        <f>Model!$W$19*((drdp!B248+drdp!K248)*'MSXY-TI3S'!$B248+(drdp!E248+drdp!N248)*'MSXY-TI3S'!$C248+(drdp!H248+drdp!Q248)*'MSXY-TI3S'!$D248)</f>
        <v>1.3613751729500245E-2</v>
      </c>
      <c r="F248" s="20">
        <f>Model!$W$19*((drdp!C248+drdp!L248)*'MSXY-TI3S'!$B248+(drdp!F248+drdp!O248)*'MSXY-TI3S'!$C248+(drdp!I248+drdp!R248)*'MSXY-TI3S'!$D248)</f>
        <v>-3.6477937818773904E-3</v>
      </c>
      <c r="G248" s="20">
        <f>Model!$W$19*((drdp!D248+drdp!M248)*'MSXY-TI3S'!$B248+(drdp!G248+drdp!P248)*'MSXY-TI3S'!$C248+(drdp!J248+drdp!S248)*'MSXY-TI3S'!$D248)</f>
        <v>0</v>
      </c>
      <c r="H248" s="18">
        <f>Model!$W$19*((drdp!B248)*'MSXY-TI3S'!$B248+(drdp!E248)*'MSXY-TI3S'!$C248+(drdp!H248)*'MSXY-TI3S'!$D248)</f>
        <v>6.8068758647501226E-3</v>
      </c>
      <c r="I248" s="18">
        <f>Model!$W$19*((drdp!C248)*'MSXY-TI3S'!$B248+(drdp!F248)*'MSXY-TI3S'!$C248+(drdp!I248)*'MSXY-TI3S'!$D248)</f>
        <v>-1.8238968909386952E-3</v>
      </c>
      <c r="J248" s="18">
        <f>Model!$W$19*((drdp!D248)*'MSXY-TI3S'!$B248+(drdp!G248)*'MSXY-TI3S'!$C248+(drdp!J248)*'MSXY-TI3S'!$D248)</f>
        <v>0</v>
      </c>
      <c r="K248" s="21">
        <f>SUM(E$3:E247)+H248</f>
        <v>3.3628461764115172</v>
      </c>
      <c r="L248" s="21">
        <f>SUM(F$3:F247)+I248</f>
        <v>-0.90107191723955549</v>
      </c>
      <c r="M248" s="21">
        <f>SUM(G$3:G247)+J248</f>
        <v>0</v>
      </c>
      <c r="N248" s="19">
        <f t="shared" si="19"/>
        <v>11.308734406205561</v>
      </c>
      <c r="O248" s="19">
        <f t="shared" si="20"/>
        <v>0.81193060003776829</v>
      </c>
      <c r="P248" s="19">
        <f t="shared" si="21"/>
        <v>0</v>
      </c>
      <c r="Q248" s="19">
        <f t="shared" si="22"/>
        <v>-3.0301662515608343</v>
      </c>
      <c r="R248" s="19">
        <f t="shared" si="23"/>
        <v>0</v>
      </c>
      <c r="S248" s="19">
        <f t="shared" si="24"/>
        <v>0</v>
      </c>
    </row>
    <row r="249" spans="1:19" x14ac:dyDescent="0.25">
      <c r="A249" s="26">
        <f>Wellpath!E249</f>
        <v>7380</v>
      </c>
      <c r="B249" s="22">
        <v>0</v>
      </c>
      <c r="C249" s="22">
        <v>0</v>
      </c>
      <c r="D249" s="22">
        <f>(COS(Wellpath!$L249) * COS(Wellpath!$O249) * COS(Wellpath!$O249) - COS(Wellpath!$L249) * SIN(Wellpath!$O249) * SIN(Wellpath!$O249) - TAN(Dip) * SIN(Wellpath!$L249) * COS(Wellpath!$O249)) / 2</f>
        <v>-0.29362485190767029</v>
      </c>
      <c r="E249" s="20">
        <f>Model!$W$19*((drdp!B249+drdp!K249)*'MSXY-TI3S'!$B249+(drdp!E249+drdp!N249)*'MSXY-TI3S'!$C249+(drdp!H249+drdp!Q249)*'MSXY-TI3S'!$D249)</f>
        <v>1.3613751729500245E-2</v>
      </c>
      <c r="F249" s="20">
        <f>Model!$W$19*((drdp!C249+drdp!L249)*'MSXY-TI3S'!$B249+(drdp!F249+drdp!O249)*'MSXY-TI3S'!$C249+(drdp!I249+drdp!R249)*'MSXY-TI3S'!$D249)</f>
        <v>-3.6477937818773904E-3</v>
      </c>
      <c r="G249" s="20">
        <f>Model!$W$19*((drdp!D249+drdp!M249)*'MSXY-TI3S'!$B249+(drdp!G249+drdp!P249)*'MSXY-TI3S'!$C249+(drdp!J249+drdp!S249)*'MSXY-TI3S'!$D249)</f>
        <v>0</v>
      </c>
      <c r="H249" s="18">
        <f>Model!$W$19*((drdp!B249)*'MSXY-TI3S'!$B249+(drdp!E249)*'MSXY-TI3S'!$C249+(drdp!H249)*'MSXY-TI3S'!$D249)</f>
        <v>6.8068758647501226E-3</v>
      </c>
      <c r="I249" s="18">
        <f>Model!$W$19*((drdp!C249)*'MSXY-TI3S'!$B249+(drdp!F249)*'MSXY-TI3S'!$C249+(drdp!I249)*'MSXY-TI3S'!$D249)</f>
        <v>-1.8238968909386952E-3</v>
      </c>
      <c r="J249" s="18">
        <f>Model!$W$19*((drdp!D249)*'MSXY-TI3S'!$B249+(drdp!G249)*'MSXY-TI3S'!$C249+(drdp!J249)*'MSXY-TI3S'!$D249)</f>
        <v>0</v>
      </c>
      <c r="K249" s="21">
        <f>SUM(E$3:E248)+H249</f>
        <v>3.3764599281410175</v>
      </c>
      <c r="L249" s="21">
        <f>SUM(F$3:F248)+I249</f>
        <v>-0.90471971102143289</v>
      </c>
      <c r="M249" s="21">
        <f>SUM(G$3:G248)+J249</f>
        <v>0</v>
      </c>
      <c r="N249" s="19">
        <f t="shared" si="19"/>
        <v>11.400481646342046</v>
      </c>
      <c r="O249" s="19">
        <f t="shared" si="20"/>
        <v>0.81851775551070505</v>
      </c>
      <c r="P249" s="19">
        <f t="shared" si="21"/>
        <v>0</v>
      </c>
      <c r="Q249" s="19">
        <f t="shared" si="22"/>
        <v>-3.0547498504631894</v>
      </c>
      <c r="R249" s="19">
        <f t="shared" si="23"/>
        <v>0</v>
      </c>
      <c r="S249" s="19">
        <f t="shared" si="24"/>
        <v>0</v>
      </c>
    </row>
    <row r="250" spans="1:19" x14ac:dyDescent="0.25">
      <c r="A250" s="26">
        <f>Wellpath!E250</f>
        <v>7410</v>
      </c>
      <c r="B250" s="22">
        <v>0</v>
      </c>
      <c r="C250" s="22">
        <v>0</v>
      </c>
      <c r="D250" s="22">
        <f>(COS(Wellpath!$L250) * COS(Wellpath!$O250) * COS(Wellpath!$O250) - COS(Wellpath!$L250) * SIN(Wellpath!$O250) * SIN(Wellpath!$O250) - TAN(Dip) * SIN(Wellpath!$L250) * COS(Wellpath!$O250)) / 2</f>
        <v>-0.29362485190767029</v>
      </c>
      <c r="E250" s="20">
        <f>Model!$W$19*((drdp!B250+drdp!K250)*'MSXY-TI3S'!$B250+(drdp!E250+drdp!N250)*'MSXY-TI3S'!$C250+(drdp!H250+drdp!Q250)*'MSXY-TI3S'!$D250)</f>
        <v>1.3613751729500245E-2</v>
      </c>
      <c r="F250" s="20">
        <f>Model!$W$19*((drdp!C250+drdp!L250)*'MSXY-TI3S'!$B250+(drdp!F250+drdp!O250)*'MSXY-TI3S'!$C250+(drdp!I250+drdp!R250)*'MSXY-TI3S'!$D250)</f>
        <v>-3.6477937818773904E-3</v>
      </c>
      <c r="G250" s="20">
        <f>Model!$W$19*((drdp!D250+drdp!M250)*'MSXY-TI3S'!$B250+(drdp!G250+drdp!P250)*'MSXY-TI3S'!$C250+(drdp!J250+drdp!S250)*'MSXY-TI3S'!$D250)</f>
        <v>0</v>
      </c>
      <c r="H250" s="18">
        <f>Model!$W$19*((drdp!B250)*'MSXY-TI3S'!$B250+(drdp!E250)*'MSXY-TI3S'!$C250+(drdp!H250)*'MSXY-TI3S'!$D250)</f>
        <v>6.8068758647501226E-3</v>
      </c>
      <c r="I250" s="18">
        <f>Model!$W$19*((drdp!C250)*'MSXY-TI3S'!$B250+(drdp!F250)*'MSXY-TI3S'!$C250+(drdp!I250)*'MSXY-TI3S'!$D250)</f>
        <v>-1.8238968909386952E-3</v>
      </c>
      <c r="J250" s="18">
        <f>Model!$W$19*((drdp!D250)*'MSXY-TI3S'!$B250+(drdp!G250)*'MSXY-TI3S'!$C250+(drdp!J250)*'MSXY-TI3S'!$D250)</f>
        <v>0</v>
      </c>
      <c r="K250" s="21">
        <f>SUM(E$3:E249)+H250</f>
        <v>3.3900736798705178</v>
      </c>
      <c r="L250" s="21">
        <f>SUM(F$3:F249)+I250</f>
        <v>-0.9083675048033103</v>
      </c>
      <c r="M250" s="21">
        <f>SUM(G$3:G249)+J250</f>
        <v>0</v>
      </c>
      <c r="N250" s="19">
        <f t="shared" si="19"/>
        <v>11.492599554950834</v>
      </c>
      <c r="O250" s="19">
        <f t="shared" si="20"/>
        <v>0.82513152378259191</v>
      </c>
      <c r="P250" s="19">
        <f t="shared" si="21"/>
        <v>0</v>
      </c>
      <c r="Q250" s="19">
        <f t="shared" si="22"/>
        <v>-3.0794327696833586</v>
      </c>
      <c r="R250" s="19">
        <f t="shared" si="23"/>
        <v>0</v>
      </c>
      <c r="S250" s="19">
        <f t="shared" si="24"/>
        <v>0</v>
      </c>
    </row>
    <row r="251" spans="1:19" x14ac:dyDescent="0.25">
      <c r="A251" s="26">
        <f>Wellpath!E251</f>
        <v>7440</v>
      </c>
      <c r="B251" s="22">
        <v>0</v>
      </c>
      <c r="C251" s="22">
        <v>0</v>
      </c>
      <c r="D251" s="22">
        <f>(COS(Wellpath!$L251) * COS(Wellpath!$O251) * COS(Wellpath!$O251) - COS(Wellpath!$L251) * SIN(Wellpath!$O251) * SIN(Wellpath!$O251) - TAN(Dip) * SIN(Wellpath!$L251) * COS(Wellpath!$O251)) / 2</f>
        <v>-0.29362485190767029</v>
      </c>
      <c r="E251" s="20">
        <f>Model!$W$19*((drdp!B251+drdp!K251)*'MSXY-TI3S'!$B251+(drdp!E251+drdp!N251)*'MSXY-TI3S'!$C251+(drdp!H251+drdp!Q251)*'MSXY-TI3S'!$D251)</f>
        <v>1.3613751729500245E-2</v>
      </c>
      <c r="F251" s="20">
        <f>Model!$W$19*((drdp!C251+drdp!L251)*'MSXY-TI3S'!$B251+(drdp!F251+drdp!O251)*'MSXY-TI3S'!$C251+(drdp!I251+drdp!R251)*'MSXY-TI3S'!$D251)</f>
        <v>-3.6477937818773904E-3</v>
      </c>
      <c r="G251" s="20">
        <f>Model!$W$19*((drdp!D251+drdp!M251)*'MSXY-TI3S'!$B251+(drdp!G251+drdp!P251)*'MSXY-TI3S'!$C251+(drdp!J251+drdp!S251)*'MSXY-TI3S'!$D251)</f>
        <v>0</v>
      </c>
      <c r="H251" s="18">
        <f>Model!$W$19*((drdp!B251)*'MSXY-TI3S'!$B251+(drdp!E251)*'MSXY-TI3S'!$C251+(drdp!H251)*'MSXY-TI3S'!$D251)</f>
        <v>6.8068758647501226E-3</v>
      </c>
      <c r="I251" s="18">
        <f>Model!$W$19*((drdp!C251)*'MSXY-TI3S'!$B251+(drdp!F251)*'MSXY-TI3S'!$C251+(drdp!I251)*'MSXY-TI3S'!$D251)</f>
        <v>-1.8238968909386952E-3</v>
      </c>
      <c r="J251" s="18">
        <f>Model!$W$19*((drdp!D251)*'MSXY-TI3S'!$B251+(drdp!G251)*'MSXY-TI3S'!$C251+(drdp!J251)*'MSXY-TI3S'!$D251)</f>
        <v>0</v>
      </c>
      <c r="K251" s="21">
        <f>SUM(E$3:E250)+H251</f>
        <v>3.4036874316000181</v>
      </c>
      <c r="L251" s="21">
        <f>SUM(F$3:F250)+I251</f>
        <v>-0.91201529858518771</v>
      </c>
      <c r="M251" s="21">
        <f>SUM(G$3:G250)+J251</f>
        <v>0</v>
      </c>
      <c r="N251" s="19">
        <f t="shared" si="19"/>
        <v>11.585088132031927</v>
      </c>
      <c r="O251" s="19">
        <f t="shared" si="20"/>
        <v>0.83177190485342911</v>
      </c>
      <c r="P251" s="19">
        <f t="shared" si="21"/>
        <v>0</v>
      </c>
      <c r="Q251" s="19">
        <f t="shared" si="22"/>
        <v>-3.104215009221341</v>
      </c>
      <c r="R251" s="19">
        <f t="shared" si="23"/>
        <v>0</v>
      </c>
      <c r="S251" s="19">
        <f t="shared" si="24"/>
        <v>0</v>
      </c>
    </row>
    <row r="252" spans="1:19" x14ac:dyDescent="0.25">
      <c r="A252" s="26">
        <f>Wellpath!E252</f>
        <v>7470</v>
      </c>
      <c r="B252" s="22">
        <v>0</v>
      </c>
      <c r="C252" s="22">
        <v>0</v>
      </c>
      <c r="D252" s="22">
        <f>(COS(Wellpath!$L252) * COS(Wellpath!$O252) * COS(Wellpath!$O252) - COS(Wellpath!$L252) * SIN(Wellpath!$O252) * SIN(Wellpath!$O252) - TAN(Dip) * SIN(Wellpath!$L252) * COS(Wellpath!$O252)) / 2</f>
        <v>-0.29362485190767029</v>
      </c>
      <c r="E252" s="20">
        <f>Model!$W$19*((drdp!B252+drdp!K252)*'MSXY-TI3S'!$B252+(drdp!E252+drdp!N252)*'MSXY-TI3S'!$C252+(drdp!H252+drdp!Q252)*'MSXY-TI3S'!$D252)</f>
        <v>1.3613751729500245E-2</v>
      </c>
      <c r="F252" s="20">
        <f>Model!$W$19*((drdp!C252+drdp!L252)*'MSXY-TI3S'!$B252+(drdp!F252+drdp!O252)*'MSXY-TI3S'!$C252+(drdp!I252+drdp!R252)*'MSXY-TI3S'!$D252)</f>
        <v>-3.6477937818773904E-3</v>
      </c>
      <c r="G252" s="20">
        <f>Model!$W$19*((drdp!D252+drdp!M252)*'MSXY-TI3S'!$B252+(drdp!G252+drdp!P252)*'MSXY-TI3S'!$C252+(drdp!J252+drdp!S252)*'MSXY-TI3S'!$D252)</f>
        <v>0</v>
      </c>
      <c r="H252" s="18">
        <f>Model!$W$19*((drdp!B252)*'MSXY-TI3S'!$B252+(drdp!E252)*'MSXY-TI3S'!$C252+(drdp!H252)*'MSXY-TI3S'!$D252)</f>
        <v>6.8068758647501226E-3</v>
      </c>
      <c r="I252" s="18">
        <f>Model!$W$19*((drdp!C252)*'MSXY-TI3S'!$B252+(drdp!F252)*'MSXY-TI3S'!$C252+(drdp!I252)*'MSXY-TI3S'!$D252)</f>
        <v>-1.8238968909386952E-3</v>
      </c>
      <c r="J252" s="18">
        <f>Model!$W$19*((drdp!D252)*'MSXY-TI3S'!$B252+(drdp!G252)*'MSXY-TI3S'!$C252+(drdp!J252)*'MSXY-TI3S'!$D252)</f>
        <v>0</v>
      </c>
      <c r="K252" s="21">
        <f>SUM(E$3:E251)+H252</f>
        <v>3.4173011833295184</v>
      </c>
      <c r="L252" s="21">
        <f>SUM(F$3:F251)+I252</f>
        <v>-0.91566309236706511</v>
      </c>
      <c r="M252" s="21">
        <f>SUM(G$3:G251)+J252</f>
        <v>0</v>
      </c>
      <c r="N252" s="19">
        <f t="shared" si="19"/>
        <v>11.677947377585326</v>
      </c>
      <c r="O252" s="19">
        <f t="shared" si="20"/>
        <v>0.83843889872321642</v>
      </c>
      <c r="P252" s="19">
        <f t="shared" si="21"/>
        <v>0</v>
      </c>
      <c r="Q252" s="19">
        <f t="shared" si="22"/>
        <v>-3.1290965690771375</v>
      </c>
      <c r="R252" s="19">
        <f t="shared" si="23"/>
        <v>0</v>
      </c>
      <c r="S252" s="19">
        <f t="shared" si="24"/>
        <v>0</v>
      </c>
    </row>
    <row r="253" spans="1:19" x14ac:dyDescent="0.25">
      <c r="A253" s="26">
        <f>Wellpath!E253</f>
        <v>7500</v>
      </c>
      <c r="B253" s="22">
        <v>0</v>
      </c>
      <c r="C253" s="22">
        <v>0</v>
      </c>
      <c r="D253" s="22">
        <f>(COS(Wellpath!$L253) * COS(Wellpath!$O253) * COS(Wellpath!$O253) - COS(Wellpath!$L253) * SIN(Wellpath!$O253) * SIN(Wellpath!$O253) - TAN(Dip) * SIN(Wellpath!$L253) * COS(Wellpath!$O253)) / 2</f>
        <v>-0.29362485190767029</v>
      </c>
      <c r="E253" s="20">
        <f>Model!$W$19*((drdp!B253+drdp!K253)*'MSXY-TI3S'!$B253+(drdp!E253+drdp!N253)*'MSXY-TI3S'!$C253+(drdp!H253+drdp!Q253)*'MSXY-TI3S'!$D253)</f>
        <v>1.3613751729500245E-2</v>
      </c>
      <c r="F253" s="20">
        <f>Model!$W$19*((drdp!C253+drdp!L253)*'MSXY-TI3S'!$B253+(drdp!F253+drdp!O253)*'MSXY-TI3S'!$C253+(drdp!I253+drdp!R253)*'MSXY-TI3S'!$D253)</f>
        <v>-3.6477937818773904E-3</v>
      </c>
      <c r="G253" s="20">
        <f>Model!$W$19*((drdp!D253+drdp!M253)*'MSXY-TI3S'!$B253+(drdp!G253+drdp!P253)*'MSXY-TI3S'!$C253+(drdp!J253+drdp!S253)*'MSXY-TI3S'!$D253)</f>
        <v>0</v>
      </c>
      <c r="H253" s="18">
        <f>Model!$W$19*((drdp!B253)*'MSXY-TI3S'!$B253+(drdp!E253)*'MSXY-TI3S'!$C253+(drdp!H253)*'MSXY-TI3S'!$D253)</f>
        <v>6.8068758647501226E-3</v>
      </c>
      <c r="I253" s="18">
        <f>Model!$W$19*((drdp!C253)*'MSXY-TI3S'!$B253+(drdp!F253)*'MSXY-TI3S'!$C253+(drdp!I253)*'MSXY-TI3S'!$D253)</f>
        <v>-1.8238968909386952E-3</v>
      </c>
      <c r="J253" s="18">
        <f>Model!$W$19*((drdp!D253)*'MSXY-TI3S'!$B253+(drdp!G253)*'MSXY-TI3S'!$C253+(drdp!J253)*'MSXY-TI3S'!$D253)</f>
        <v>0</v>
      </c>
      <c r="K253" s="21">
        <f>SUM(E$3:E252)+H253</f>
        <v>3.4309149350590187</v>
      </c>
      <c r="L253" s="21">
        <f>SUM(F$3:F252)+I253</f>
        <v>-0.91931088614894252</v>
      </c>
      <c r="M253" s="21">
        <f>SUM(G$3:G252)+J253</f>
        <v>0</v>
      </c>
      <c r="N253" s="19">
        <f t="shared" si="19"/>
        <v>11.77117729161103</v>
      </c>
      <c r="O253" s="19">
        <f t="shared" si="20"/>
        <v>0.84513250539195395</v>
      </c>
      <c r="P253" s="19">
        <f t="shared" si="21"/>
        <v>0</v>
      </c>
      <c r="Q253" s="19">
        <f t="shared" si="22"/>
        <v>-3.1540774492507482</v>
      </c>
      <c r="R253" s="19">
        <f t="shared" si="23"/>
        <v>0</v>
      </c>
      <c r="S253" s="19">
        <f t="shared" si="24"/>
        <v>0</v>
      </c>
    </row>
    <row r="254" spans="1:19" x14ac:dyDescent="0.25">
      <c r="A254" s="26">
        <f>Wellpath!E254</f>
        <v>7530</v>
      </c>
      <c r="B254" s="22">
        <v>0</v>
      </c>
      <c r="C254" s="22">
        <v>0</v>
      </c>
      <c r="D254" s="22">
        <f>(COS(Wellpath!$L254) * COS(Wellpath!$O254) * COS(Wellpath!$O254) - COS(Wellpath!$L254) * SIN(Wellpath!$O254) * SIN(Wellpath!$O254) - TAN(Dip) * SIN(Wellpath!$L254) * COS(Wellpath!$O254)) / 2</f>
        <v>-0.29362485190767029</v>
      </c>
      <c r="E254" s="20">
        <f>Model!$W$19*((drdp!B254+drdp!K254)*'MSXY-TI3S'!$B254+(drdp!E254+drdp!N254)*'MSXY-TI3S'!$C254+(drdp!H254+drdp!Q254)*'MSXY-TI3S'!$D254)</f>
        <v>1.3613751729500245E-2</v>
      </c>
      <c r="F254" s="20">
        <f>Model!$W$19*((drdp!C254+drdp!L254)*'MSXY-TI3S'!$B254+(drdp!F254+drdp!O254)*'MSXY-TI3S'!$C254+(drdp!I254+drdp!R254)*'MSXY-TI3S'!$D254)</f>
        <v>-3.6477937818773904E-3</v>
      </c>
      <c r="G254" s="20">
        <f>Model!$W$19*((drdp!D254+drdp!M254)*'MSXY-TI3S'!$B254+(drdp!G254+drdp!P254)*'MSXY-TI3S'!$C254+(drdp!J254+drdp!S254)*'MSXY-TI3S'!$D254)</f>
        <v>0</v>
      </c>
      <c r="H254" s="18">
        <f>Model!$W$19*((drdp!B254)*'MSXY-TI3S'!$B254+(drdp!E254)*'MSXY-TI3S'!$C254+(drdp!H254)*'MSXY-TI3S'!$D254)</f>
        <v>6.8068758647501226E-3</v>
      </c>
      <c r="I254" s="18">
        <f>Model!$W$19*((drdp!C254)*'MSXY-TI3S'!$B254+(drdp!F254)*'MSXY-TI3S'!$C254+(drdp!I254)*'MSXY-TI3S'!$D254)</f>
        <v>-1.8238968909386952E-3</v>
      </c>
      <c r="J254" s="18">
        <f>Model!$W$19*((drdp!D254)*'MSXY-TI3S'!$B254+(drdp!G254)*'MSXY-TI3S'!$C254+(drdp!J254)*'MSXY-TI3S'!$D254)</f>
        <v>0</v>
      </c>
      <c r="K254" s="21">
        <f>SUM(E$3:E253)+H254</f>
        <v>3.444528686788519</v>
      </c>
      <c r="L254" s="21">
        <f>SUM(F$3:F253)+I254</f>
        <v>-0.92295867993081993</v>
      </c>
      <c r="M254" s="21">
        <f>SUM(G$3:G253)+J254</f>
        <v>0</v>
      </c>
      <c r="N254" s="19">
        <f t="shared" si="19"/>
        <v>11.86477787410904</v>
      </c>
      <c r="O254" s="19">
        <f t="shared" si="20"/>
        <v>0.8518527248596417</v>
      </c>
      <c r="P254" s="19">
        <f t="shared" si="21"/>
        <v>0</v>
      </c>
      <c r="Q254" s="19">
        <f t="shared" si="22"/>
        <v>-3.1791576497421721</v>
      </c>
      <c r="R254" s="19">
        <f t="shared" si="23"/>
        <v>0</v>
      </c>
      <c r="S254" s="19">
        <f t="shared" si="24"/>
        <v>0</v>
      </c>
    </row>
    <row r="255" spans="1:19" x14ac:dyDescent="0.25">
      <c r="A255" s="26">
        <f>Wellpath!E255</f>
        <v>7560</v>
      </c>
      <c r="B255" s="22">
        <v>0</v>
      </c>
      <c r="C255" s="22">
        <v>0</v>
      </c>
      <c r="D255" s="22">
        <f>(COS(Wellpath!$L255) * COS(Wellpath!$O255) * COS(Wellpath!$O255) - COS(Wellpath!$L255) * SIN(Wellpath!$O255) * SIN(Wellpath!$O255) - TAN(Dip) * SIN(Wellpath!$L255) * COS(Wellpath!$O255)) / 2</f>
        <v>-0.29362485190767029</v>
      </c>
      <c r="E255" s="20">
        <f>Model!$W$19*((drdp!B255+drdp!K255)*'MSXY-TI3S'!$B255+(drdp!E255+drdp!N255)*'MSXY-TI3S'!$C255+(drdp!H255+drdp!Q255)*'MSXY-TI3S'!$D255)</f>
        <v>1.3613751729500245E-2</v>
      </c>
      <c r="F255" s="20">
        <f>Model!$W$19*((drdp!C255+drdp!L255)*'MSXY-TI3S'!$B255+(drdp!F255+drdp!O255)*'MSXY-TI3S'!$C255+(drdp!I255+drdp!R255)*'MSXY-TI3S'!$D255)</f>
        <v>-3.6477937818773904E-3</v>
      </c>
      <c r="G255" s="20">
        <f>Model!$W$19*((drdp!D255+drdp!M255)*'MSXY-TI3S'!$B255+(drdp!G255+drdp!P255)*'MSXY-TI3S'!$C255+(drdp!J255+drdp!S255)*'MSXY-TI3S'!$D255)</f>
        <v>0</v>
      </c>
      <c r="H255" s="18">
        <f>Model!$W$19*((drdp!B255)*'MSXY-TI3S'!$B255+(drdp!E255)*'MSXY-TI3S'!$C255+(drdp!H255)*'MSXY-TI3S'!$D255)</f>
        <v>6.8068758647501226E-3</v>
      </c>
      <c r="I255" s="18">
        <f>Model!$W$19*((drdp!C255)*'MSXY-TI3S'!$B255+(drdp!F255)*'MSXY-TI3S'!$C255+(drdp!I255)*'MSXY-TI3S'!$D255)</f>
        <v>-1.8238968909386952E-3</v>
      </c>
      <c r="J255" s="18">
        <f>Model!$W$19*((drdp!D255)*'MSXY-TI3S'!$B255+(drdp!G255)*'MSXY-TI3S'!$C255+(drdp!J255)*'MSXY-TI3S'!$D255)</f>
        <v>0</v>
      </c>
      <c r="K255" s="21">
        <f>SUM(E$3:E254)+H255</f>
        <v>3.4581424385180193</v>
      </c>
      <c r="L255" s="21">
        <f>SUM(F$3:F254)+I255</f>
        <v>-0.92660647371269733</v>
      </c>
      <c r="M255" s="21">
        <f>SUM(G$3:G254)+J255</f>
        <v>0</v>
      </c>
      <c r="N255" s="19">
        <f t="shared" si="19"/>
        <v>11.958749125079352</v>
      </c>
      <c r="O255" s="19">
        <f t="shared" si="20"/>
        <v>0.85859955712627967</v>
      </c>
      <c r="P255" s="19">
        <f t="shared" si="21"/>
        <v>0</v>
      </c>
      <c r="Q255" s="19">
        <f t="shared" si="22"/>
        <v>-3.2043371705514101</v>
      </c>
      <c r="R255" s="19">
        <f t="shared" si="23"/>
        <v>0</v>
      </c>
      <c r="S255" s="19">
        <f t="shared" si="24"/>
        <v>0</v>
      </c>
    </row>
    <row r="256" spans="1:19" x14ac:dyDescent="0.25">
      <c r="A256" s="26">
        <f>Wellpath!E256</f>
        <v>7590</v>
      </c>
      <c r="B256" s="22">
        <v>0</v>
      </c>
      <c r="C256" s="22">
        <v>0</v>
      </c>
      <c r="D256" s="22">
        <f>(COS(Wellpath!$L256) * COS(Wellpath!$O256) * COS(Wellpath!$O256) - COS(Wellpath!$L256) * SIN(Wellpath!$O256) * SIN(Wellpath!$O256) - TAN(Dip) * SIN(Wellpath!$L256) * COS(Wellpath!$O256)) / 2</f>
        <v>-0.29362485190767029</v>
      </c>
      <c r="E256" s="20">
        <f>Model!$W$19*((drdp!B256+drdp!K256)*'MSXY-TI3S'!$B256+(drdp!E256+drdp!N256)*'MSXY-TI3S'!$C256+(drdp!H256+drdp!Q256)*'MSXY-TI3S'!$D256)</f>
        <v>1.3613751729500245E-2</v>
      </c>
      <c r="F256" s="20">
        <f>Model!$W$19*((drdp!C256+drdp!L256)*'MSXY-TI3S'!$B256+(drdp!F256+drdp!O256)*'MSXY-TI3S'!$C256+(drdp!I256+drdp!R256)*'MSXY-TI3S'!$D256)</f>
        <v>-3.6477937818773904E-3</v>
      </c>
      <c r="G256" s="20">
        <f>Model!$W$19*((drdp!D256+drdp!M256)*'MSXY-TI3S'!$B256+(drdp!G256+drdp!P256)*'MSXY-TI3S'!$C256+(drdp!J256+drdp!S256)*'MSXY-TI3S'!$D256)</f>
        <v>0</v>
      </c>
      <c r="H256" s="18">
        <f>Model!$W$19*((drdp!B256)*'MSXY-TI3S'!$B256+(drdp!E256)*'MSXY-TI3S'!$C256+(drdp!H256)*'MSXY-TI3S'!$D256)</f>
        <v>6.8068758647501226E-3</v>
      </c>
      <c r="I256" s="18">
        <f>Model!$W$19*((drdp!C256)*'MSXY-TI3S'!$B256+(drdp!F256)*'MSXY-TI3S'!$C256+(drdp!I256)*'MSXY-TI3S'!$D256)</f>
        <v>-1.8238968909386952E-3</v>
      </c>
      <c r="J256" s="18">
        <f>Model!$W$19*((drdp!D256)*'MSXY-TI3S'!$B256+(drdp!G256)*'MSXY-TI3S'!$C256+(drdp!J256)*'MSXY-TI3S'!$D256)</f>
        <v>0</v>
      </c>
      <c r="K256" s="21">
        <f>SUM(E$3:E255)+H256</f>
        <v>3.4717561902475196</v>
      </c>
      <c r="L256" s="21">
        <f>SUM(F$3:F255)+I256</f>
        <v>-0.93025426749457474</v>
      </c>
      <c r="M256" s="21">
        <f>SUM(G$3:G255)+J256</f>
        <v>0</v>
      </c>
      <c r="N256" s="19">
        <f t="shared" si="19"/>
        <v>12.053091044521972</v>
      </c>
      <c r="O256" s="19">
        <f t="shared" si="20"/>
        <v>0.86537300219186786</v>
      </c>
      <c r="P256" s="19">
        <f t="shared" si="21"/>
        <v>0</v>
      </c>
      <c r="Q256" s="19">
        <f t="shared" si="22"/>
        <v>-3.2296160116784618</v>
      </c>
      <c r="R256" s="19">
        <f t="shared" si="23"/>
        <v>0</v>
      </c>
      <c r="S256" s="19">
        <f t="shared" si="24"/>
        <v>0</v>
      </c>
    </row>
    <row r="257" spans="1:19" x14ac:dyDescent="0.25">
      <c r="A257" s="26">
        <f>Wellpath!E257</f>
        <v>7620</v>
      </c>
      <c r="B257" s="22">
        <v>0</v>
      </c>
      <c r="C257" s="22">
        <v>0</v>
      </c>
      <c r="D257" s="22">
        <f>(COS(Wellpath!$L257) * COS(Wellpath!$O257) * COS(Wellpath!$O257) - COS(Wellpath!$L257) * SIN(Wellpath!$O257) * SIN(Wellpath!$O257) - TAN(Dip) * SIN(Wellpath!$L257) * COS(Wellpath!$O257)) / 2</f>
        <v>-0.29362485190767029</v>
      </c>
      <c r="E257" s="20">
        <f>Model!$W$19*((drdp!B257+drdp!K257)*'MSXY-TI3S'!$B257+(drdp!E257+drdp!N257)*'MSXY-TI3S'!$C257+(drdp!H257+drdp!Q257)*'MSXY-TI3S'!$D257)</f>
        <v>1.3613751729500245E-2</v>
      </c>
      <c r="F257" s="20">
        <f>Model!$W$19*((drdp!C257+drdp!L257)*'MSXY-TI3S'!$B257+(drdp!F257+drdp!O257)*'MSXY-TI3S'!$C257+(drdp!I257+drdp!R257)*'MSXY-TI3S'!$D257)</f>
        <v>-3.6477937818773904E-3</v>
      </c>
      <c r="G257" s="20">
        <f>Model!$W$19*((drdp!D257+drdp!M257)*'MSXY-TI3S'!$B257+(drdp!G257+drdp!P257)*'MSXY-TI3S'!$C257+(drdp!J257+drdp!S257)*'MSXY-TI3S'!$D257)</f>
        <v>0</v>
      </c>
      <c r="H257" s="18">
        <f>Model!$W$19*((drdp!B257)*'MSXY-TI3S'!$B257+(drdp!E257)*'MSXY-TI3S'!$C257+(drdp!H257)*'MSXY-TI3S'!$D257)</f>
        <v>6.8068758647501226E-3</v>
      </c>
      <c r="I257" s="18">
        <f>Model!$W$19*((drdp!C257)*'MSXY-TI3S'!$B257+(drdp!F257)*'MSXY-TI3S'!$C257+(drdp!I257)*'MSXY-TI3S'!$D257)</f>
        <v>-1.8238968909386952E-3</v>
      </c>
      <c r="J257" s="18">
        <f>Model!$W$19*((drdp!D257)*'MSXY-TI3S'!$B257+(drdp!G257)*'MSXY-TI3S'!$C257+(drdp!J257)*'MSXY-TI3S'!$D257)</f>
        <v>0</v>
      </c>
      <c r="K257" s="21">
        <f>SUM(E$3:E256)+H257</f>
        <v>3.4853699419770199</v>
      </c>
      <c r="L257" s="21">
        <f>SUM(F$3:F256)+I257</f>
        <v>-0.93390206127645214</v>
      </c>
      <c r="M257" s="21">
        <f>SUM(G$3:G256)+J257</f>
        <v>0</v>
      </c>
      <c r="N257" s="19">
        <f t="shared" si="19"/>
        <v>12.147803632436895</v>
      </c>
      <c r="O257" s="19">
        <f t="shared" si="20"/>
        <v>0.87217306005640616</v>
      </c>
      <c r="P257" s="19">
        <f t="shared" si="21"/>
        <v>0</v>
      </c>
      <c r="Q257" s="19">
        <f t="shared" si="22"/>
        <v>-3.2549941731233272</v>
      </c>
      <c r="R257" s="19">
        <f t="shared" si="23"/>
        <v>0</v>
      </c>
      <c r="S257" s="19">
        <f t="shared" si="24"/>
        <v>0</v>
      </c>
    </row>
    <row r="258" spans="1:19" x14ac:dyDescent="0.25">
      <c r="A258" s="26">
        <f>Wellpath!E258</f>
        <v>7650</v>
      </c>
      <c r="B258" s="22">
        <v>0</v>
      </c>
      <c r="C258" s="22">
        <v>0</v>
      </c>
      <c r="D258" s="22">
        <f>(COS(Wellpath!$L258) * COS(Wellpath!$O258) * COS(Wellpath!$O258) - COS(Wellpath!$L258) * SIN(Wellpath!$O258) * SIN(Wellpath!$O258) - TAN(Dip) * SIN(Wellpath!$L258) * COS(Wellpath!$O258)) / 2</f>
        <v>-0.29362485190767029</v>
      </c>
      <c r="E258" s="20">
        <f>Model!$W$19*((drdp!B258+drdp!K258)*'MSXY-TI3S'!$B258+(drdp!E258+drdp!N258)*'MSXY-TI3S'!$C258+(drdp!H258+drdp!Q258)*'MSXY-TI3S'!$D258)</f>
        <v>1.3613751729500245E-2</v>
      </c>
      <c r="F258" s="20">
        <f>Model!$W$19*((drdp!C258+drdp!L258)*'MSXY-TI3S'!$B258+(drdp!F258+drdp!O258)*'MSXY-TI3S'!$C258+(drdp!I258+drdp!R258)*'MSXY-TI3S'!$D258)</f>
        <v>-3.6477937818773904E-3</v>
      </c>
      <c r="G258" s="20">
        <f>Model!$W$19*((drdp!D258+drdp!M258)*'MSXY-TI3S'!$B258+(drdp!G258+drdp!P258)*'MSXY-TI3S'!$C258+(drdp!J258+drdp!S258)*'MSXY-TI3S'!$D258)</f>
        <v>0</v>
      </c>
      <c r="H258" s="18">
        <f>Model!$W$19*((drdp!B258)*'MSXY-TI3S'!$B258+(drdp!E258)*'MSXY-TI3S'!$C258+(drdp!H258)*'MSXY-TI3S'!$D258)</f>
        <v>6.8068758647501226E-3</v>
      </c>
      <c r="I258" s="18">
        <f>Model!$W$19*((drdp!C258)*'MSXY-TI3S'!$B258+(drdp!F258)*'MSXY-TI3S'!$C258+(drdp!I258)*'MSXY-TI3S'!$D258)</f>
        <v>-1.8238968909386952E-3</v>
      </c>
      <c r="J258" s="18">
        <f>Model!$W$19*((drdp!D258)*'MSXY-TI3S'!$B258+(drdp!G258)*'MSXY-TI3S'!$C258+(drdp!J258)*'MSXY-TI3S'!$D258)</f>
        <v>0</v>
      </c>
      <c r="K258" s="21">
        <f>SUM(E$3:E257)+H258</f>
        <v>3.4989836937065202</v>
      </c>
      <c r="L258" s="21">
        <f>SUM(F$3:F257)+I258</f>
        <v>-0.93754985505832955</v>
      </c>
      <c r="M258" s="21">
        <f>SUM(G$3:G257)+J258</f>
        <v>0</v>
      </c>
      <c r="N258" s="19">
        <f t="shared" si="19"/>
        <v>12.242886888824124</v>
      </c>
      <c r="O258" s="19">
        <f t="shared" si="20"/>
        <v>0.87899973071989479</v>
      </c>
      <c r="P258" s="19">
        <f t="shared" si="21"/>
        <v>0</v>
      </c>
      <c r="Q258" s="19">
        <f t="shared" si="22"/>
        <v>-3.2804716548860067</v>
      </c>
      <c r="R258" s="19">
        <f t="shared" si="23"/>
        <v>0</v>
      </c>
      <c r="S258" s="19">
        <f t="shared" si="24"/>
        <v>0</v>
      </c>
    </row>
    <row r="259" spans="1:19" x14ac:dyDescent="0.25">
      <c r="A259" s="26">
        <f>Wellpath!E259</f>
        <v>7680</v>
      </c>
      <c r="B259" s="22">
        <v>0</v>
      </c>
      <c r="C259" s="22">
        <v>0</v>
      </c>
      <c r="D259" s="22">
        <f>(COS(Wellpath!$L259) * COS(Wellpath!$O259) * COS(Wellpath!$O259) - COS(Wellpath!$L259) * SIN(Wellpath!$O259) * SIN(Wellpath!$O259) - TAN(Dip) * SIN(Wellpath!$L259) * COS(Wellpath!$O259)) / 2</f>
        <v>-0.29362485190767029</v>
      </c>
      <c r="E259" s="20">
        <f>Model!$W$19*((drdp!B259+drdp!K259)*'MSXY-TI3S'!$B259+(drdp!E259+drdp!N259)*'MSXY-TI3S'!$C259+(drdp!H259+drdp!Q259)*'MSXY-TI3S'!$D259)</f>
        <v>1.3613751729500245E-2</v>
      </c>
      <c r="F259" s="20">
        <f>Model!$W$19*((drdp!C259+drdp!L259)*'MSXY-TI3S'!$B259+(drdp!F259+drdp!O259)*'MSXY-TI3S'!$C259+(drdp!I259+drdp!R259)*'MSXY-TI3S'!$D259)</f>
        <v>-3.6477937818773904E-3</v>
      </c>
      <c r="G259" s="20">
        <f>Model!$W$19*((drdp!D259+drdp!M259)*'MSXY-TI3S'!$B259+(drdp!G259+drdp!P259)*'MSXY-TI3S'!$C259+(drdp!J259+drdp!S259)*'MSXY-TI3S'!$D259)</f>
        <v>0</v>
      </c>
      <c r="H259" s="18">
        <f>Model!$W$19*((drdp!B259)*'MSXY-TI3S'!$B259+(drdp!E259)*'MSXY-TI3S'!$C259+(drdp!H259)*'MSXY-TI3S'!$D259)</f>
        <v>6.8068758647501226E-3</v>
      </c>
      <c r="I259" s="18">
        <f>Model!$W$19*((drdp!C259)*'MSXY-TI3S'!$B259+(drdp!F259)*'MSXY-TI3S'!$C259+(drdp!I259)*'MSXY-TI3S'!$D259)</f>
        <v>-1.8238968909386952E-3</v>
      </c>
      <c r="J259" s="18">
        <f>Model!$W$19*((drdp!D259)*'MSXY-TI3S'!$B259+(drdp!G259)*'MSXY-TI3S'!$C259+(drdp!J259)*'MSXY-TI3S'!$D259)</f>
        <v>0</v>
      </c>
      <c r="K259" s="21">
        <f>SUM(E$3:E258)+H259</f>
        <v>3.5125974454360205</v>
      </c>
      <c r="L259" s="21">
        <f>SUM(F$3:F258)+I259</f>
        <v>-0.94119764884020696</v>
      </c>
      <c r="M259" s="21">
        <f>SUM(G$3:G258)+J259</f>
        <v>0</v>
      </c>
      <c r="N259" s="19">
        <f t="shared" si="19"/>
        <v>12.338340813683656</v>
      </c>
      <c r="O259" s="19">
        <f t="shared" si="20"/>
        <v>0.88585301418233353</v>
      </c>
      <c r="P259" s="19">
        <f t="shared" si="21"/>
        <v>0</v>
      </c>
      <c r="Q259" s="19">
        <f t="shared" si="22"/>
        <v>-3.3060484569664994</v>
      </c>
      <c r="R259" s="19">
        <f t="shared" si="23"/>
        <v>0</v>
      </c>
      <c r="S259" s="19">
        <f t="shared" si="24"/>
        <v>0</v>
      </c>
    </row>
    <row r="260" spans="1:19" x14ac:dyDescent="0.25">
      <c r="A260" s="26">
        <f>Wellpath!E260</f>
        <v>7710</v>
      </c>
      <c r="B260" s="22">
        <v>0</v>
      </c>
      <c r="C260" s="22">
        <v>0</v>
      </c>
      <c r="D260" s="22">
        <f>(COS(Wellpath!$L260) * COS(Wellpath!$O260) * COS(Wellpath!$O260) - COS(Wellpath!$L260) * SIN(Wellpath!$O260) * SIN(Wellpath!$O260) - TAN(Dip) * SIN(Wellpath!$L260) * COS(Wellpath!$O260)) / 2</f>
        <v>-0.29362485190767029</v>
      </c>
      <c r="E260" s="20">
        <f>Model!$W$19*((drdp!B260+drdp!K260)*'MSXY-TI3S'!$B260+(drdp!E260+drdp!N260)*'MSXY-TI3S'!$C260+(drdp!H260+drdp!Q260)*'MSXY-TI3S'!$D260)</f>
        <v>1.3613751729500245E-2</v>
      </c>
      <c r="F260" s="20">
        <f>Model!$W$19*((drdp!C260+drdp!L260)*'MSXY-TI3S'!$B260+(drdp!F260+drdp!O260)*'MSXY-TI3S'!$C260+(drdp!I260+drdp!R260)*'MSXY-TI3S'!$D260)</f>
        <v>-3.6477937818773904E-3</v>
      </c>
      <c r="G260" s="20">
        <f>Model!$W$19*((drdp!D260+drdp!M260)*'MSXY-TI3S'!$B260+(drdp!G260+drdp!P260)*'MSXY-TI3S'!$C260+(drdp!J260+drdp!S260)*'MSXY-TI3S'!$D260)</f>
        <v>0</v>
      </c>
      <c r="H260" s="18">
        <f>Model!$W$19*((drdp!B260)*'MSXY-TI3S'!$B260+(drdp!E260)*'MSXY-TI3S'!$C260+(drdp!H260)*'MSXY-TI3S'!$D260)</f>
        <v>6.8068758647501226E-3</v>
      </c>
      <c r="I260" s="18">
        <f>Model!$W$19*((drdp!C260)*'MSXY-TI3S'!$B260+(drdp!F260)*'MSXY-TI3S'!$C260+(drdp!I260)*'MSXY-TI3S'!$D260)</f>
        <v>-1.8238968909386952E-3</v>
      </c>
      <c r="J260" s="18">
        <f>Model!$W$19*((drdp!D260)*'MSXY-TI3S'!$B260+(drdp!G260)*'MSXY-TI3S'!$C260+(drdp!J260)*'MSXY-TI3S'!$D260)</f>
        <v>0</v>
      </c>
      <c r="K260" s="21">
        <f>SUM(E$3:E259)+H260</f>
        <v>3.5262111971655208</v>
      </c>
      <c r="L260" s="21">
        <f>SUM(F$3:F259)+I260</f>
        <v>-0.94484544262208436</v>
      </c>
      <c r="M260" s="21">
        <f>SUM(G$3:G259)+J260</f>
        <v>0</v>
      </c>
      <c r="N260" s="19">
        <f t="shared" si="19"/>
        <v>12.434165407015495</v>
      </c>
      <c r="O260" s="19">
        <f t="shared" si="20"/>
        <v>0.89273291044372249</v>
      </c>
      <c r="P260" s="19">
        <f t="shared" si="21"/>
        <v>0</v>
      </c>
      <c r="Q260" s="19">
        <f t="shared" si="22"/>
        <v>-3.3317245793648063</v>
      </c>
      <c r="R260" s="19">
        <f t="shared" si="23"/>
        <v>0</v>
      </c>
      <c r="S260" s="19">
        <f t="shared" si="24"/>
        <v>0</v>
      </c>
    </row>
    <row r="261" spans="1:19" x14ac:dyDescent="0.25">
      <c r="A261" s="26">
        <f>Wellpath!E261</f>
        <v>7740</v>
      </c>
      <c r="B261" s="22">
        <v>0</v>
      </c>
      <c r="C261" s="22">
        <v>0</v>
      </c>
      <c r="D261" s="22">
        <f>(COS(Wellpath!$L261) * COS(Wellpath!$O261) * COS(Wellpath!$O261) - COS(Wellpath!$L261) * SIN(Wellpath!$O261) * SIN(Wellpath!$O261) - TAN(Dip) * SIN(Wellpath!$L261) * COS(Wellpath!$O261)) / 2</f>
        <v>-0.29362485190767029</v>
      </c>
      <c r="E261" s="20">
        <f>Model!$W$19*((drdp!B261+drdp!K261)*'MSXY-TI3S'!$B261+(drdp!E261+drdp!N261)*'MSXY-TI3S'!$C261+(drdp!H261+drdp!Q261)*'MSXY-TI3S'!$D261)</f>
        <v>1.3613751729500245E-2</v>
      </c>
      <c r="F261" s="20">
        <f>Model!$W$19*((drdp!C261+drdp!L261)*'MSXY-TI3S'!$B261+(drdp!F261+drdp!O261)*'MSXY-TI3S'!$C261+(drdp!I261+drdp!R261)*'MSXY-TI3S'!$D261)</f>
        <v>-3.6477937818773904E-3</v>
      </c>
      <c r="G261" s="20">
        <f>Model!$W$19*((drdp!D261+drdp!M261)*'MSXY-TI3S'!$B261+(drdp!G261+drdp!P261)*'MSXY-TI3S'!$C261+(drdp!J261+drdp!S261)*'MSXY-TI3S'!$D261)</f>
        <v>0</v>
      </c>
      <c r="H261" s="18">
        <f>Model!$W$19*((drdp!B261)*'MSXY-TI3S'!$B261+(drdp!E261)*'MSXY-TI3S'!$C261+(drdp!H261)*'MSXY-TI3S'!$D261)</f>
        <v>6.8068758647501226E-3</v>
      </c>
      <c r="I261" s="18">
        <f>Model!$W$19*((drdp!C261)*'MSXY-TI3S'!$B261+(drdp!F261)*'MSXY-TI3S'!$C261+(drdp!I261)*'MSXY-TI3S'!$D261)</f>
        <v>-1.8238968909386952E-3</v>
      </c>
      <c r="J261" s="18">
        <f>Model!$W$19*((drdp!D261)*'MSXY-TI3S'!$B261+(drdp!G261)*'MSXY-TI3S'!$C261+(drdp!J261)*'MSXY-TI3S'!$D261)</f>
        <v>0</v>
      </c>
      <c r="K261" s="21">
        <f>SUM(E$3:E260)+H261</f>
        <v>3.5398249488950211</v>
      </c>
      <c r="L261" s="21">
        <f>SUM(F$3:F260)+I261</f>
        <v>-0.94849323640396177</v>
      </c>
      <c r="M261" s="21">
        <f>SUM(G$3:G260)+J261</f>
        <v>0</v>
      </c>
      <c r="N261" s="19">
        <f t="shared" si="19"/>
        <v>12.530360668819638</v>
      </c>
      <c r="O261" s="19">
        <f t="shared" si="20"/>
        <v>0.89963941950406168</v>
      </c>
      <c r="P261" s="19">
        <f t="shared" si="21"/>
        <v>0</v>
      </c>
      <c r="Q261" s="19">
        <f t="shared" si="22"/>
        <v>-3.3575000220809272</v>
      </c>
      <c r="R261" s="19">
        <f t="shared" si="23"/>
        <v>0</v>
      </c>
      <c r="S261" s="19">
        <f t="shared" si="24"/>
        <v>0</v>
      </c>
    </row>
    <row r="262" spans="1:19" x14ac:dyDescent="0.25">
      <c r="A262" s="26">
        <f>Wellpath!E262</f>
        <v>7770</v>
      </c>
      <c r="B262" s="22">
        <v>0</v>
      </c>
      <c r="C262" s="22">
        <v>0</v>
      </c>
      <c r="D262" s="22">
        <f>(COS(Wellpath!$L262) * COS(Wellpath!$O262) * COS(Wellpath!$O262) - COS(Wellpath!$L262) * SIN(Wellpath!$O262) * SIN(Wellpath!$O262) - TAN(Dip) * SIN(Wellpath!$L262) * COS(Wellpath!$O262)) / 2</f>
        <v>-0.29362485190767029</v>
      </c>
      <c r="E262" s="20">
        <f>Model!$W$19*((drdp!B262+drdp!K262)*'MSXY-TI3S'!$B262+(drdp!E262+drdp!N262)*'MSXY-TI3S'!$C262+(drdp!H262+drdp!Q262)*'MSXY-TI3S'!$D262)</f>
        <v>1.3613751729500245E-2</v>
      </c>
      <c r="F262" s="20">
        <f>Model!$W$19*((drdp!C262+drdp!L262)*'MSXY-TI3S'!$B262+(drdp!F262+drdp!O262)*'MSXY-TI3S'!$C262+(drdp!I262+drdp!R262)*'MSXY-TI3S'!$D262)</f>
        <v>-3.6477937818773904E-3</v>
      </c>
      <c r="G262" s="20">
        <f>Model!$W$19*((drdp!D262+drdp!M262)*'MSXY-TI3S'!$B262+(drdp!G262+drdp!P262)*'MSXY-TI3S'!$C262+(drdp!J262+drdp!S262)*'MSXY-TI3S'!$D262)</f>
        <v>0</v>
      </c>
      <c r="H262" s="18">
        <f>Model!$W$19*((drdp!B262)*'MSXY-TI3S'!$B262+(drdp!E262)*'MSXY-TI3S'!$C262+(drdp!H262)*'MSXY-TI3S'!$D262)</f>
        <v>6.8068758647501226E-3</v>
      </c>
      <c r="I262" s="18">
        <f>Model!$W$19*((drdp!C262)*'MSXY-TI3S'!$B262+(drdp!F262)*'MSXY-TI3S'!$C262+(drdp!I262)*'MSXY-TI3S'!$D262)</f>
        <v>-1.8238968909386952E-3</v>
      </c>
      <c r="J262" s="18">
        <f>Model!$W$19*((drdp!D262)*'MSXY-TI3S'!$B262+(drdp!G262)*'MSXY-TI3S'!$C262+(drdp!J262)*'MSXY-TI3S'!$D262)</f>
        <v>0</v>
      </c>
      <c r="K262" s="21">
        <f>SUM(E$3:E261)+H262</f>
        <v>3.5534387006245214</v>
      </c>
      <c r="L262" s="21">
        <f>SUM(F$3:F261)+I262</f>
        <v>-0.95214103018583918</v>
      </c>
      <c r="M262" s="21">
        <f>SUM(G$3:G261)+J262</f>
        <v>0</v>
      </c>
      <c r="N262" s="19">
        <f t="shared" ref="N262:N270" si="25">K262^2</f>
        <v>12.626926599096088</v>
      </c>
      <c r="O262" s="19">
        <f t="shared" ref="O262:O270" si="26">L262^2</f>
        <v>0.90657254136335108</v>
      </c>
      <c r="P262" s="19">
        <f t="shared" ref="P262:P270" si="27">M262^2</f>
        <v>0</v>
      </c>
      <c r="Q262" s="19">
        <f t="shared" ref="Q262:Q270" si="28">K262*L262</f>
        <v>-3.3833747851148614</v>
      </c>
      <c r="R262" s="19">
        <f t="shared" ref="R262:R270" si="29">K262*M262</f>
        <v>0</v>
      </c>
      <c r="S262" s="19">
        <f t="shared" ref="S262:S270" si="30">L262*M262</f>
        <v>0</v>
      </c>
    </row>
    <row r="263" spans="1:19" x14ac:dyDescent="0.25">
      <c r="A263" s="26">
        <f>Wellpath!E263</f>
        <v>7800</v>
      </c>
      <c r="B263" s="22">
        <v>0</v>
      </c>
      <c r="C263" s="22">
        <v>0</v>
      </c>
      <c r="D263" s="22">
        <f>(COS(Wellpath!$L263) * COS(Wellpath!$O263) * COS(Wellpath!$O263) - COS(Wellpath!$L263) * SIN(Wellpath!$O263) * SIN(Wellpath!$O263) - TAN(Dip) * SIN(Wellpath!$L263) * COS(Wellpath!$O263)) / 2</f>
        <v>-0.29362485190767029</v>
      </c>
      <c r="E263" s="20">
        <f>Model!$W$19*((drdp!B263+drdp!K263)*'MSXY-TI3S'!$B263+(drdp!E263+drdp!N263)*'MSXY-TI3S'!$C263+(drdp!H263+drdp!Q263)*'MSXY-TI3S'!$D263)</f>
        <v>1.3613751729500245E-2</v>
      </c>
      <c r="F263" s="20">
        <f>Model!$W$19*((drdp!C263+drdp!L263)*'MSXY-TI3S'!$B263+(drdp!F263+drdp!O263)*'MSXY-TI3S'!$C263+(drdp!I263+drdp!R263)*'MSXY-TI3S'!$D263)</f>
        <v>-3.6477937818773904E-3</v>
      </c>
      <c r="G263" s="20">
        <f>Model!$W$19*((drdp!D263+drdp!M263)*'MSXY-TI3S'!$B263+(drdp!G263+drdp!P263)*'MSXY-TI3S'!$C263+(drdp!J263+drdp!S263)*'MSXY-TI3S'!$D263)</f>
        <v>0</v>
      </c>
      <c r="H263" s="18">
        <f>Model!$W$19*((drdp!B263)*'MSXY-TI3S'!$B263+(drdp!E263)*'MSXY-TI3S'!$C263+(drdp!H263)*'MSXY-TI3S'!$D263)</f>
        <v>6.8068758647501226E-3</v>
      </c>
      <c r="I263" s="18">
        <f>Model!$W$19*((drdp!C263)*'MSXY-TI3S'!$B263+(drdp!F263)*'MSXY-TI3S'!$C263+(drdp!I263)*'MSXY-TI3S'!$D263)</f>
        <v>-1.8238968909386952E-3</v>
      </c>
      <c r="J263" s="18">
        <f>Model!$W$19*((drdp!D263)*'MSXY-TI3S'!$B263+(drdp!G263)*'MSXY-TI3S'!$C263+(drdp!J263)*'MSXY-TI3S'!$D263)</f>
        <v>0</v>
      </c>
      <c r="K263" s="21">
        <f>SUM(E$3:E262)+H263</f>
        <v>3.5670524523540217</v>
      </c>
      <c r="L263" s="21">
        <f>SUM(F$3:F262)+I263</f>
        <v>-0.95578882396771658</v>
      </c>
      <c r="M263" s="21">
        <f>SUM(G$3:G262)+J263</f>
        <v>0</v>
      </c>
      <c r="N263" s="19">
        <f t="shared" si="25"/>
        <v>12.723863197844841</v>
      </c>
      <c r="O263" s="19">
        <f t="shared" si="26"/>
        <v>0.91353227602159071</v>
      </c>
      <c r="P263" s="19">
        <f t="shared" si="27"/>
        <v>0</v>
      </c>
      <c r="Q263" s="19">
        <f t="shared" si="28"/>
        <v>-3.4093488684666098</v>
      </c>
      <c r="R263" s="19">
        <f t="shared" si="29"/>
        <v>0</v>
      </c>
      <c r="S263" s="19">
        <f t="shared" si="30"/>
        <v>0</v>
      </c>
    </row>
    <row r="264" spans="1:19" x14ac:dyDescent="0.25">
      <c r="A264" s="26">
        <f>Wellpath!E264</f>
        <v>7830</v>
      </c>
      <c r="B264" s="22">
        <v>0</v>
      </c>
      <c r="C264" s="22">
        <v>0</v>
      </c>
      <c r="D264" s="22">
        <f>(COS(Wellpath!$L264) * COS(Wellpath!$O264) * COS(Wellpath!$O264) - COS(Wellpath!$L264) * SIN(Wellpath!$O264) * SIN(Wellpath!$O264) - TAN(Dip) * SIN(Wellpath!$L264) * COS(Wellpath!$O264)) / 2</f>
        <v>-0.29362485190767029</v>
      </c>
      <c r="E264" s="20">
        <f>Model!$W$19*((drdp!B264+drdp!K264)*'MSXY-TI3S'!$B264+(drdp!E264+drdp!N264)*'MSXY-TI3S'!$C264+(drdp!H264+drdp!Q264)*'MSXY-TI3S'!$D264)</f>
        <v>1.3613751729500245E-2</v>
      </c>
      <c r="F264" s="20">
        <f>Model!$W$19*((drdp!C264+drdp!L264)*'MSXY-TI3S'!$B264+(drdp!F264+drdp!O264)*'MSXY-TI3S'!$C264+(drdp!I264+drdp!R264)*'MSXY-TI3S'!$D264)</f>
        <v>-3.6477937818773904E-3</v>
      </c>
      <c r="G264" s="20">
        <f>Model!$W$19*((drdp!D264+drdp!M264)*'MSXY-TI3S'!$B264+(drdp!G264+drdp!P264)*'MSXY-TI3S'!$C264+(drdp!J264+drdp!S264)*'MSXY-TI3S'!$D264)</f>
        <v>0</v>
      </c>
      <c r="H264" s="18">
        <f>Model!$W$19*((drdp!B264)*'MSXY-TI3S'!$B264+(drdp!E264)*'MSXY-TI3S'!$C264+(drdp!H264)*'MSXY-TI3S'!$D264)</f>
        <v>6.8068758647501226E-3</v>
      </c>
      <c r="I264" s="18">
        <f>Model!$W$19*((drdp!C264)*'MSXY-TI3S'!$B264+(drdp!F264)*'MSXY-TI3S'!$C264+(drdp!I264)*'MSXY-TI3S'!$D264)</f>
        <v>-1.8238968909386952E-3</v>
      </c>
      <c r="J264" s="18">
        <f>Model!$W$19*((drdp!D264)*'MSXY-TI3S'!$B264+(drdp!G264)*'MSXY-TI3S'!$C264+(drdp!J264)*'MSXY-TI3S'!$D264)</f>
        <v>0</v>
      </c>
      <c r="K264" s="21">
        <f>SUM(E$3:E263)+H264</f>
        <v>3.580666204083522</v>
      </c>
      <c r="L264" s="21">
        <f>SUM(F$3:F263)+I264</f>
        <v>-0.95943661774959399</v>
      </c>
      <c r="M264" s="21">
        <f>SUM(G$3:G263)+J264</f>
        <v>0</v>
      </c>
      <c r="N264" s="19">
        <f t="shared" si="25"/>
        <v>12.821170465065899</v>
      </c>
      <c r="O264" s="19">
        <f t="shared" si="26"/>
        <v>0.92051862347878055</v>
      </c>
      <c r="P264" s="19">
        <f t="shared" si="27"/>
        <v>0</v>
      </c>
      <c r="Q264" s="19">
        <f t="shared" si="28"/>
        <v>-3.4354222721361718</v>
      </c>
      <c r="R264" s="19">
        <f t="shared" si="29"/>
        <v>0</v>
      </c>
      <c r="S264" s="19">
        <f t="shared" si="30"/>
        <v>0</v>
      </c>
    </row>
    <row r="265" spans="1:19" x14ac:dyDescent="0.25">
      <c r="A265" s="26">
        <f>Wellpath!E265</f>
        <v>7860</v>
      </c>
      <c r="B265" s="22">
        <v>0</v>
      </c>
      <c r="C265" s="22">
        <v>0</v>
      </c>
      <c r="D265" s="22">
        <f>(COS(Wellpath!$L265) * COS(Wellpath!$O265) * COS(Wellpath!$O265) - COS(Wellpath!$L265) * SIN(Wellpath!$O265) * SIN(Wellpath!$O265) - TAN(Dip) * SIN(Wellpath!$L265) * COS(Wellpath!$O265)) / 2</f>
        <v>-0.29362485190767029</v>
      </c>
      <c r="E265" s="20">
        <f>Model!$W$19*((drdp!B265+drdp!K265)*'MSXY-TI3S'!$B265+(drdp!E265+drdp!N265)*'MSXY-TI3S'!$C265+(drdp!H265+drdp!Q265)*'MSXY-TI3S'!$D265)</f>
        <v>1.3613751729500245E-2</v>
      </c>
      <c r="F265" s="20">
        <f>Model!$W$19*((drdp!C265+drdp!L265)*'MSXY-TI3S'!$B265+(drdp!F265+drdp!O265)*'MSXY-TI3S'!$C265+(drdp!I265+drdp!R265)*'MSXY-TI3S'!$D265)</f>
        <v>-3.6477937818773904E-3</v>
      </c>
      <c r="G265" s="20">
        <f>Model!$W$19*((drdp!D265+drdp!M265)*'MSXY-TI3S'!$B265+(drdp!G265+drdp!P265)*'MSXY-TI3S'!$C265+(drdp!J265+drdp!S265)*'MSXY-TI3S'!$D265)</f>
        <v>0</v>
      </c>
      <c r="H265" s="18">
        <f>Model!$W$19*((drdp!B265)*'MSXY-TI3S'!$B265+(drdp!E265)*'MSXY-TI3S'!$C265+(drdp!H265)*'MSXY-TI3S'!$D265)</f>
        <v>6.8068758647501226E-3</v>
      </c>
      <c r="I265" s="18">
        <f>Model!$W$19*((drdp!C265)*'MSXY-TI3S'!$B265+(drdp!F265)*'MSXY-TI3S'!$C265+(drdp!I265)*'MSXY-TI3S'!$D265)</f>
        <v>-1.8238968909386952E-3</v>
      </c>
      <c r="J265" s="18">
        <f>Model!$W$19*((drdp!D265)*'MSXY-TI3S'!$B265+(drdp!G265)*'MSXY-TI3S'!$C265+(drdp!J265)*'MSXY-TI3S'!$D265)</f>
        <v>0</v>
      </c>
      <c r="K265" s="21">
        <f>SUM(E$3:E264)+H265</f>
        <v>3.5942799558130223</v>
      </c>
      <c r="L265" s="21">
        <f>SUM(F$3:F264)+I265</f>
        <v>-0.9630844115314714</v>
      </c>
      <c r="M265" s="21">
        <f>SUM(G$3:G264)+J265</f>
        <v>0</v>
      </c>
      <c r="N265" s="19">
        <f t="shared" si="25"/>
        <v>12.918848400759261</v>
      </c>
      <c r="O265" s="19">
        <f t="shared" si="26"/>
        <v>0.92753158373492051</v>
      </c>
      <c r="P265" s="19">
        <f t="shared" si="27"/>
        <v>0</v>
      </c>
      <c r="Q265" s="19">
        <f t="shared" si="28"/>
        <v>-3.4615949961235475</v>
      </c>
      <c r="R265" s="19">
        <f t="shared" si="29"/>
        <v>0</v>
      </c>
      <c r="S265" s="19">
        <f t="shared" si="30"/>
        <v>0</v>
      </c>
    </row>
    <row r="266" spans="1:19" x14ac:dyDescent="0.25">
      <c r="A266" s="26">
        <f>Wellpath!E266</f>
        <v>7890</v>
      </c>
      <c r="B266" s="22">
        <v>0</v>
      </c>
      <c r="C266" s="22">
        <v>0</v>
      </c>
      <c r="D266" s="22">
        <f>(COS(Wellpath!$L266) * COS(Wellpath!$O266) * COS(Wellpath!$O266) - COS(Wellpath!$L266) * SIN(Wellpath!$O266) * SIN(Wellpath!$O266) - TAN(Dip) * SIN(Wellpath!$L266) * COS(Wellpath!$O266)) / 2</f>
        <v>-0.29362485190767029</v>
      </c>
      <c r="E266" s="20">
        <f>Model!$W$19*((drdp!B266+drdp!K266)*'MSXY-TI3S'!$B266+(drdp!E266+drdp!N266)*'MSXY-TI3S'!$C266+(drdp!H266+drdp!Q266)*'MSXY-TI3S'!$D266)</f>
        <v>1.3613751729500245E-2</v>
      </c>
      <c r="F266" s="20">
        <f>Model!$W$19*((drdp!C266+drdp!L266)*'MSXY-TI3S'!$B266+(drdp!F266+drdp!O266)*'MSXY-TI3S'!$C266+(drdp!I266+drdp!R266)*'MSXY-TI3S'!$D266)</f>
        <v>-3.6477937818773904E-3</v>
      </c>
      <c r="G266" s="20">
        <f>Model!$W$19*((drdp!D266+drdp!M266)*'MSXY-TI3S'!$B266+(drdp!G266+drdp!P266)*'MSXY-TI3S'!$C266+(drdp!J266+drdp!S266)*'MSXY-TI3S'!$D266)</f>
        <v>0</v>
      </c>
      <c r="H266" s="18">
        <f>Model!$W$19*((drdp!B266)*'MSXY-TI3S'!$B266+(drdp!E266)*'MSXY-TI3S'!$C266+(drdp!H266)*'MSXY-TI3S'!$D266)</f>
        <v>6.8068758647501226E-3</v>
      </c>
      <c r="I266" s="18">
        <f>Model!$W$19*((drdp!C266)*'MSXY-TI3S'!$B266+(drdp!F266)*'MSXY-TI3S'!$C266+(drdp!I266)*'MSXY-TI3S'!$D266)</f>
        <v>-1.8238968909386952E-3</v>
      </c>
      <c r="J266" s="18">
        <f>Model!$W$19*((drdp!D266)*'MSXY-TI3S'!$B266+(drdp!G266)*'MSXY-TI3S'!$C266+(drdp!J266)*'MSXY-TI3S'!$D266)</f>
        <v>0</v>
      </c>
      <c r="K266" s="21">
        <f>SUM(E$3:E265)+H266</f>
        <v>3.6078937075425226</v>
      </c>
      <c r="L266" s="21">
        <f>SUM(F$3:F265)+I266</f>
        <v>-0.9667322053133488</v>
      </c>
      <c r="M266" s="21">
        <f>SUM(G$3:G265)+J266</f>
        <v>0</v>
      </c>
      <c r="N266" s="19">
        <f t="shared" si="25"/>
        <v>13.01689700492493</v>
      </c>
      <c r="O266" s="19">
        <f t="shared" si="26"/>
        <v>0.93457115679001079</v>
      </c>
      <c r="P266" s="19">
        <f t="shared" si="27"/>
        <v>0</v>
      </c>
      <c r="Q266" s="19">
        <f t="shared" si="28"/>
        <v>-3.4878670404287373</v>
      </c>
      <c r="R266" s="19">
        <f t="shared" si="29"/>
        <v>0</v>
      </c>
      <c r="S266" s="19">
        <f t="shared" si="30"/>
        <v>0</v>
      </c>
    </row>
    <row r="267" spans="1:19" x14ac:dyDescent="0.25">
      <c r="A267" s="26">
        <f>Wellpath!E267</f>
        <v>7920</v>
      </c>
      <c r="B267" s="22">
        <v>0</v>
      </c>
      <c r="C267" s="22">
        <v>0</v>
      </c>
      <c r="D267" s="22">
        <f>(COS(Wellpath!$L267) * COS(Wellpath!$O267) * COS(Wellpath!$O267) - COS(Wellpath!$L267) * SIN(Wellpath!$O267) * SIN(Wellpath!$O267) - TAN(Dip) * SIN(Wellpath!$L267) * COS(Wellpath!$O267)) / 2</f>
        <v>-0.29362485190767029</v>
      </c>
      <c r="E267" s="20">
        <f>Model!$W$19*((drdp!B267+drdp!K267)*'MSXY-TI3S'!$B267+(drdp!E267+drdp!N267)*'MSXY-TI3S'!$C267+(drdp!H267+drdp!Q267)*'MSXY-TI3S'!$D267)</f>
        <v>1.3613751729500245E-2</v>
      </c>
      <c r="F267" s="20">
        <f>Model!$W$19*((drdp!C267+drdp!L267)*'MSXY-TI3S'!$B267+(drdp!F267+drdp!O267)*'MSXY-TI3S'!$C267+(drdp!I267+drdp!R267)*'MSXY-TI3S'!$D267)</f>
        <v>-3.6477937818773904E-3</v>
      </c>
      <c r="G267" s="20">
        <f>Model!$W$19*((drdp!D267+drdp!M267)*'MSXY-TI3S'!$B267+(drdp!G267+drdp!P267)*'MSXY-TI3S'!$C267+(drdp!J267+drdp!S267)*'MSXY-TI3S'!$D267)</f>
        <v>0</v>
      </c>
      <c r="H267" s="18">
        <f>Model!$W$19*((drdp!B267)*'MSXY-TI3S'!$B267+(drdp!E267)*'MSXY-TI3S'!$C267+(drdp!H267)*'MSXY-TI3S'!$D267)</f>
        <v>6.8068758647501226E-3</v>
      </c>
      <c r="I267" s="18">
        <f>Model!$W$19*((drdp!C267)*'MSXY-TI3S'!$B267+(drdp!F267)*'MSXY-TI3S'!$C267+(drdp!I267)*'MSXY-TI3S'!$D267)</f>
        <v>-1.8238968909386952E-3</v>
      </c>
      <c r="J267" s="18">
        <f>Model!$W$19*((drdp!D267)*'MSXY-TI3S'!$B267+(drdp!G267)*'MSXY-TI3S'!$C267+(drdp!J267)*'MSXY-TI3S'!$D267)</f>
        <v>0</v>
      </c>
      <c r="K267" s="21">
        <f>SUM(E$3:E266)+H267</f>
        <v>3.6215074592720229</v>
      </c>
      <c r="L267" s="21">
        <f>SUM(F$3:F266)+I267</f>
        <v>-0.97037999909522621</v>
      </c>
      <c r="M267" s="21">
        <f>SUM(G$3:G266)+J267</f>
        <v>0</v>
      </c>
      <c r="N267" s="19">
        <f t="shared" si="25"/>
        <v>13.115316277562902</v>
      </c>
      <c r="O267" s="19">
        <f t="shared" si="26"/>
        <v>0.94163734264405119</v>
      </c>
      <c r="P267" s="19">
        <f t="shared" si="27"/>
        <v>0</v>
      </c>
      <c r="Q267" s="19">
        <f t="shared" si="28"/>
        <v>-3.5142384050517403</v>
      </c>
      <c r="R267" s="19">
        <f t="shared" si="29"/>
        <v>0</v>
      </c>
      <c r="S267" s="19">
        <f t="shared" si="30"/>
        <v>0</v>
      </c>
    </row>
    <row r="268" spans="1:19" x14ac:dyDescent="0.25">
      <c r="A268" s="26">
        <f>Wellpath!E268</f>
        <v>7950</v>
      </c>
      <c r="B268" s="22">
        <v>0</v>
      </c>
      <c r="C268" s="22">
        <v>0</v>
      </c>
      <c r="D268" s="22">
        <f>(COS(Wellpath!$L268) * COS(Wellpath!$O268) * COS(Wellpath!$O268) - COS(Wellpath!$L268) * SIN(Wellpath!$O268) * SIN(Wellpath!$O268) - TAN(Dip) * SIN(Wellpath!$L268) * COS(Wellpath!$O268)) / 2</f>
        <v>-0.29362485190767029</v>
      </c>
      <c r="E268" s="20">
        <f>Model!$W$19*((drdp!B268+drdp!K268)*'MSXY-TI3S'!$B268+(drdp!E268+drdp!N268)*'MSXY-TI3S'!$C268+(drdp!H268+drdp!Q268)*'MSXY-TI3S'!$D268)</f>
        <v>1.3613751729500245E-2</v>
      </c>
      <c r="F268" s="20">
        <f>Model!$W$19*((drdp!C268+drdp!L268)*'MSXY-TI3S'!$B268+(drdp!F268+drdp!O268)*'MSXY-TI3S'!$C268+(drdp!I268+drdp!R268)*'MSXY-TI3S'!$D268)</f>
        <v>-3.6477937818773904E-3</v>
      </c>
      <c r="G268" s="20">
        <f>Model!$W$19*((drdp!D268+drdp!M268)*'MSXY-TI3S'!$B268+(drdp!G268+drdp!P268)*'MSXY-TI3S'!$C268+(drdp!J268+drdp!S268)*'MSXY-TI3S'!$D268)</f>
        <v>0</v>
      </c>
      <c r="H268" s="18">
        <f>Model!$W$19*((drdp!B268)*'MSXY-TI3S'!$B268+(drdp!E268)*'MSXY-TI3S'!$C268+(drdp!H268)*'MSXY-TI3S'!$D268)</f>
        <v>6.8068758647501226E-3</v>
      </c>
      <c r="I268" s="18">
        <f>Model!$W$19*((drdp!C268)*'MSXY-TI3S'!$B268+(drdp!F268)*'MSXY-TI3S'!$C268+(drdp!I268)*'MSXY-TI3S'!$D268)</f>
        <v>-1.8238968909386952E-3</v>
      </c>
      <c r="J268" s="18">
        <f>Model!$W$19*((drdp!D268)*'MSXY-TI3S'!$B268+(drdp!G268)*'MSXY-TI3S'!$C268+(drdp!J268)*'MSXY-TI3S'!$D268)</f>
        <v>0</v>
      </c>
      <c r="K268" s="21">
        <f>SUM(E$3:E267)+H268</f>
        <v>3.6351212110015232</v>
      </c>
      <c r="L268" s="21">
        <f>SUM(F$3:F267)+I268</f>
        <v>-0.97402779287710362</v>
      </c>
      <c r="M268" s="21">
        <f>SUM(G$3:G267)+J268</f>
        <v>0</v>
      </c>
      <c r="N268" s="19">
        <f t="shared" si="25"/>
        <v>13.21410621867318</v>
      </c>
      <c r="O268" s="19">
        <f t="shared" si="26"/>
        <v>0.94873014129704181</v>
      </c>
      <c r="P268" s="19">
        <f t="shared" si="27"/>
        <v>0</v>
      </c>
      <c r="Q268" s="19">
        <f t="shared" si="28"/>
        <v>-3.5407090899925575</v>
      </c>
      <c r="R268" s="19">
        <f t="shared" si="29"/>
        <v>0</v>
      </c>
      <c r="S268" s="19">
        <f t="shared" si="30"/>
        <v>0</v>
      </c>
    </row>
    <row r="269" spans="1:19" x14ac:dyDescent="0.25">
      <c r="A269" s="26">
        <f>Wellpath!E269</f>
        <v>7980</v>
      </c>
      <c r="B269" s="22">
        <v>0</v>
      </c>
      <c r="C269" s="22">
        <v>0</v>
      </c>
      <c r="D269" s="22">
        <f>(COS(Wellpath!$L269) * COS(Wellpath!$O269) * COS(Wellpath!$O269) - COS(Wellpath!$L269) * SIN(Wellpath!$O269) * SIN(Wellpath!$O269) - TAN(Dip) * SIN(Wellpath!$L269) * COS(Wellpath!$O269)) / 2</f>
        <v>-0.29362485190767029</v>
      </c>
      <c r="E269" s="20">
        <f>Model!$W$19*((drdp!B269+drdp!K269)*'MSXY-TI3S'!$B269+(drdp!E269+drdp!N269)*'MSXY-TI3S'!$C269+(drdp!H269+drdp!Q269)*'MSXY-TI3S'!$D269)</f>
        <v>1.134479310791687E-2</v>
      </c>
      <c r="F269" s="20">
        <f>Model!$W$19*((drdp!C269+drdp!L269)*'MSXY-TI3S'!$B269+(drdp!F269+drdp!O269)*'MSXY-TI3S'!$C269+(drdp!I269+drdp!R269)*'MSXY-TI3S'!$D269)</f>
        <v>-3.0398281515644919E-3</v>
      </c>
      <c r="G269" s="20">
        <f>Model!$W$19*((drdp!D269+drdp!M269)*'MSXY-TI3S'!$B269+(drdp!G269+drdp!P269)*'MSXY-TI3S'!$C269+(drdp!J269+drdp!S269)*'MSXY-TI3S'!$D269)</f>
        <v>0</v>
      </c>
      <c r="H269" s="18">
        <f>Model!$W$19*((drdp!B269)*'MSXY-TI3S'!$B269+(drdp!E269)*'MSXY-TI3S'!$C269+(drdp!H269)*'MSXY-TI3S'!$D269)</f>
        <v>6.8068758647501226E-3</v>
      </c>
      <c r="I269" s="18">
        <f>Model!$W$19*((drdp!C269)*'MSXY-TI3S'!$B269+(drdp!F269)*'MSXY-TI3S'!$C269+(drdp!I269)*'MSXY-TI3S'!$D269)</f>
        <v>-1.8238968909386952E-3</v>
      </c>
      <c r="J269" s="18">
        <f>Model!$W$19*((drdp!D269)*'MSXY-TI3S'!$B269+(drdp!G269)*'MSXY-TI3S'!$C269+(drdp!J269)*'MSXY-TI3S'!$D269)</f>
        <v>0</v>
      </c>
      <c r="K269" s="21">
        <f>SUM(E$3:E268)+H269</f>
        <v>3.6487349627310235</v>
      </c>
      <c r="L269" s="21">
        <f>SUM(F$3:F268)+I269</f>
        <v>-0.97767558665898102</v>
      </c>
      <c r="M269" s="21">
        <f>SUM(G$3:G268)+J269</f>
        <v>0</v>
      </c>
      <c r="N269" s="19">
        <f t="shared" si="25"/>
        <v>13.313266828255763</v>
      </c>
      <c r="O269" s="19">
        <f t="shared" si="26"/>
        <v>0.95584955274898276</v>
      </c>
      <c r="P269" s="19">
        <f t="shared" si="27"/>
        <v>0</v>
      </c>
      <c r="Q269" s="19">
        <f t="shared" si="28"/>
        <v>-3.5672790952511888</v>
      </c>
      <c r="R269" s="19">
        <f t="shared" si="29"/>
        <v>0</v>
      </c>
      <c r="S269" s="19">
        <f t="shared" si="30"/>
        <v>0</v>
      </c>
    </row>
    <row r="270" spans="1:19" x14ac:dyDescent="0.25">
      <c r="A270" s="26">
        <f>Wellpath!E270</f>
        <v>8000</v>
      </c>
      <c r="B270" s="22">
        <v>0</v>
      </c>
      <c r="C270" s="22">
        <v>0</v>
      </c>
      <c r="D270" s="22">
        <f>(COS(Wellpath!$L270) * COS(Wellpath!$O270) * COS(Wellpath!$O270) - COS(Wellpath!$L270) * SIN(Wellpath!$O270) * SIN(Wellpath!$O270) - TAN(Dip) * SIN(Wellpath!$L270) * COS(Wellpath!$O270)) / 2</f>
        <v>-0.29362485190767029</v>
      </c>
      <c r="E270" s="20">
        <f>Model!$W$19*((drdp!B270+drdp!K270)*'MSXY-TI3S'!$B270+(drdp!E270+drdp!N270)*'MSXY-TI3S'!$C270+(drdp!H270+drdp!Q270)*'MSXY-TI3S'!$D270)</f>
        <v>-1.8106289800235327</v>
      </c>
      <c r="F270" s="20">
        <f>Model!$W$19*((drdp!C270+drdp!L270)*'MSXY-TI3S'!$B270+(drdp!F270+drdp!O270)*'MSXY-TI3S'!$C270+(drdp!I270+drdp!R270)*'MSXY-TI3S'!$D270)</f>
        <v>0.48515657298969295</v>
      </c>
      <c r="G270" s="20">
        <f>Model!$W$19*((drdp!D270+drdp!M270)*'MSXY-TI3S'!$B270+(drdp!G270+drdp!P270)*'MSXY-TI3S'!$C270+(drdp!J270+drdp!S270)*'MSXY-TI3S'!$D270)</f>
        <v>0</v>
      </c>
      <c r="H270" s="18">
        <f>Model!$W$19*((drdp!B270)*'MSXY-TI3S'!$B270+(drdp!E270)*'MSXY-TI3S'!$C270+(drdp!H270)*'MSXY-TI3S'!$D270)</f>
        <v>4.5379172431667478E-3</v>
      </c>
      <c r="I270" s="18">
        <f>Model!$W$19*((drdp!C270)*'MSXY-TI3S'!$B270+(drdp!F270)*'MSXY-TI3S'!$C270+(drdp!I270)*'MSXY-TI3S'!$D270)</f>
        <v>-1.2159312606257967E-3</v>
      </c>
      <c r="J270" s="18">
        <f>Model!$W$19*((drdp!D270)*'MSXY-TI3S'!$B270+(drdp!G270)*'MSXY-TI3S'!$C270+(drdp!J270)*'MSXY-TI3S'!$D270)</f>
        <v>0</v>
      </c>
      <c r="K270" s="21">
        <f>SUM(E$3:E269)+H270</f>
        <v>3.657810797217357</v>
      </c>
      <c r="L270" s="21">
        <f>SUM(F$3:F269)+I270</f>
        <v>-0.98010744918023263</v>
      </c>
      <c r="M270" s="21">
        <f>SUM(G$3:G269)+J270</f>
        <v>0</v>
      </c>
      <c r="N270" s="19">
        <f t="shared" si="25"/>
        <v>13.379579828239876</v>
      </c>
      <c r="O270" s="19">
        <f t="shared" si="26"/>
        <v>0.96061061193858233</v>
      </c>
      <c r="P270" s="19">
        <f t="shared" si="27"/>
        <v>0</v>
      </c>
      <c r="Q270" s="19">
        <f t="shared" si="28"/>
        <v>-3.5850476100446169</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f>-(SIN(Wellpath!$L3) * COS(Wellpath!$O3) + TAN(Dip) * COS(Wellpath!$L3)) * SIN(Wellpath!$L3) * SIN(Wellpath!$O3)</f>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f>-(SIN(Wellpath!$L4) * COS(Wellpath!$O4) + TAN(Dip) * COS(Wellpath!$L4)) * SIN(Wellpath!$L4) * SIN(Wellpath!$O4)</f>
        <v>0</v>
      </c>
      <c r="E4" s="20">
        <f>Model!$W$20*((drdp!B4+drdp!K4)*MSZ!$B4+(drdp!E4+drdp!N4)*MSZ!$C4+(drdp!H4+drdp!Q4)*MSZ!$D4)</f>
        <v>0</v>
      </c>
      <c r="F4" s="20">
        <f>Model!$W$20*((drdp!C4+drdp!L4)*MSZ!$B4+(drdp!F4+drdp!O4)*MSZ!$C4+(drdp!I4+drdp!R4)*MSZ!$D4)</f>
        <v>0</v>
      </c>
      <c r="G4" s="20">
        <f>Model!$W$20*((drdp!D4+drdp!M4)*MSZ!$B4+(drdp!G4+drdp!P4)*MSZ!$C4+(drdp!J4+drdp!S4)*MSZ!$D4)</f>
        <v>0</v>
      </c>
      <c r="H4" s="18">
        <f>Model!$W$20*((drdp!B4)*MSZ!$B4+(drdp!E4)*MSZ!$C4+(drdp!H4)*MSZ!$D4)</f>
        <v>0</v>
      </c>
      <c r="I4" s="18">
        <f>Model!$W$20*((drdp!C4)*MSZ!$B4+(drdp!F4)*MSZ!$C4+(drdp!I4)*MSZ!$D4)</f>
        <v>0</v>
      </c>
      <c r="J4" s="18">
        <f>Model!$W$20*((drdp!D4)*MSZ!$B4+(drdp!G4)*MSZ!$C4+(drdp!J4)*MSZ!$D4)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f>-(SIN(Wellpath!$L5) * COS(Wellpath!$O5) + TAN(Dip) * COS(Wellpath!$L5)) * SIN(Wellpath!$L5) * SIN(Wellpath!$O5)</f>
        <v>0</v>
      </c>
      <c r="E5" s="20">
        <f>Model!$W$20*((drdp!B5+drdp!K5)*MSZ!$B5+(drdp!E5+drdp!N5)*MSZ!$C5+(drdp!H5+drdp!Q5)*MSZ!$D5)</f>
        <v>0</v>
      </c>
      <c r="F5" s="20">
        <f>Model!$W$20*((drdp!C5+drdp!L5)*MSZ!$B5+(drdp!F5+drdp!O5)*MSZ!$C5+(drdp!I5+drdp!R5)*MSZ!$D5)</f>
        <v>0</v>
      </c>
      <c r="G5" s="20">
        <f>Model!$W$20*((drdp!D5+drdp!M5)*MSZ!$B5+(drdp!G5+drdp!P5)*MSZ!$C5+(drdp!J5+drdp!S5)*MSZ!$D5)</f>
        <v>0</v>
      </c>
      <c r="H5" s="18">
        <f>Model!$W$20*((drdp!B5)*MSZ!$B5+(drdp!E5)*MSZ!$C5+(drdp!H5)*MSZ!$D5)</f>
        <v>0</v>
      </c>
      <c r="I5" s="18">
        <f>Model!$W$20*((drdp!C5)*MSZ!$B5+(drdp!F5)*MSZ!$C5+(drdp!I5)*MSZ!$D5)</f>
        <v>0</v>
      </c>
      <c r="J5" s="18">
        <f>Model!$W$20*((drdp!D5)*MSZ!$B5+(drdp!G5)*MSZ!$C5+(drdp!J5)*MSZ!$D5)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f>-(SIN(Wellpath!$L6) * COS(Wellpath!$O6) + TAN(Dip) * COS(Wellpath!$L6)) * SIN(Wellpath!$L6) * SIN(Wellpath!$O6)</f>
        <v>0</v>
      </c>
      <c r="E6" s="20">
        <f>Model!$W$20*((drdp!B6+drdp!K6)*MSZ!$B6+(drdp!E6+drdp!N6)*MSZ!$C6+(drdp!H6+drdp!Q6)*MSZ!$D6)</f>
        <v>0</v>
      </c>
      <c r="F6" s="20">
        <f>Model!$W$20*((drdp!C6+drdp!L6)*MSZ!$B6+(drdp!F6+drdp!O6)*MSZ!$C6+(drdp!I6+drdp!R6)*MSZ!$D6)</f>
        <v>0</v>
      </c>
      <c r="G6" s="20">
        <f>Model!$W$20*((drdp!D6+drdp!M6)*MSZ!$B6+(drdp!G6+drdp!P6)*MSZ!$C6+(drdp!J6+drdp!S6)*MSZ!$D6)</f>
        <v>0</v>
      </c>
      <c r="H6" s="18">
        <f>Model!$W$20*((drdp!B6)*MSZ!$B6+(drdp!E6)*MSZ!$C6+(drdp!H6)*MSZ!$D6)</f>
        <v>0</v>
      </c>
      <c r="I6" s="18">
        <f>Model!$W$20*((drdp!C6)*MSZ!$B6+(drdp!F6)*MSZ!$C6+(drdp!I6)*MSZ!$D6)</f>
        <v>0</v>
      </c>
      <c r="J6" s="18">
        <f>Model!$W$20*((drdp!D6)*MSZ!$B6+(drdp!G6)*MSZ!$C6+(drdp!J6)*MSZ!$D6)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f>-(SIN(Wellpath!$L7) * COS(Wellpath!$O7) + TAN(Dip) * COS(Wellpath!$L7)) * SIN(Wellpath!$L7) * SIN(Wellpath!$O7)</f>
        <v>0</v>
      </c>
      <c r="E7" s="20">
        <f>Model!$W$20*((drdp!B7+drdp!K7)*MSZ!$B7+(drdp!E7+drdp!N7)*MSZ!$C7+(drdp!H7+drdp!Q7)*MSZ!$D7)</f>
        <v>0</v>
      </c>
      <c r="F7" s="20">
        <f>Model!$W$20*((drdp!C7+drdp!L7)*MSZ!$B7+(drdp!F7+drdp!O7)*MSZ!$C7+(drdp!I7+drdp!R7)*MSZ!$D7)</f>
        <v>0</v>
      </c>
      <c r="G7" s="20">
        <f>Model!$W$20*((drdp!D7+drdp!M7)*MSZ!$B7+(drdp!G7+drdp!P7)*MSZ!$C7+(drdp!J7+drdp!S7)*MSZ!$D7)</f>
        <v>0</v>
      </c>
      <c r="H7" s="18">
        <f>Model!$W$20*((drdp!B7)*MSZ!$B7+(drdp!E7)*MSZ!$C7+(drdp!H7)*MSZ!$D7)</f>
        <v>0</v>
      </c>
      <c r="I7" s="18">
        <f>Model!$W$20*((drdp!C7)*MSZ!$B7+(drdp!F7)*MSZ!$C7+(drdp!I7)*MSZ!$D7)</f>
        <v>0</v>
      </c>
      <c r="J7" s="18">
        <f>Model!$W$20*((drdp!D7)*MSZ!$B7+(drdp!G7)*MSZ!$C7+(drdp!J7)*MSZ!$D7)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f>-(SIN(Wellpath!$L8) * COS(Wellpath!$O8) + TAN(Dip) * COS(Wellpath!$L8)) * SIN(Wellpath!$L8) * SIN(Wellpath!$O8)</f>
        <v>0</v>
      </c>
      <c r="E8" s="20">
        <f>Model!$W$20*((drdp!B8+drdp!K8)*MSZ!$B8+(drdp!E8+drdp!N8)*MSZ!$C8+(drdp!H8+drdp!Q8)*MSZ!$D8)</f>
        <v>0</v>
      </c>
      <c r="F8" s="20">
        <f>Model!$W$20*((drdp!C8+drdp!L8)*MSZ!$B8+(drdp!F8+drdp!O8)*MSZ!$C8+(drdp!I8+drdp!R8)*MSZ!$D8)</f>
        <v>0</v>
      </c>
      <c r="G8" s="20">
        <f>Model!$W$20*((drdp!D8+drdp!M8)*MSZ!$B8+(drdp!G8+drdp!P8)*MSZ!$C8+(drdp!J8+drdp!S8)*MSZ!$D8)</f>
        <v>0</v>
      </c>
      <c r="H8" s="18">
        <f>Model!$W$20*((drdp!B8)*MSZ!$B8+(drdp!E8)*MSZ!$C8+(drdp!H8)*MSZ!$D8)</f>
        <v>0</v>
      </c>
      <c r="I8" s="18">
        <f>Model!$W$20*((drdp!C8)*MSZ!$B8+(drdp!F8)*MSZ!$C8+(drdp!I8)*MSZ!$D8)</f>
        <v>0</v>
      </c>
      <c r="J8" s="18">
        <f>Model!$W$20*((drdp!D8)*MSZ!$B8+(drdp!G8)*MSZ!$C8+(drdp!J8)*MSZ!$D8)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f>-(SIN(Wellpath!$L9) * COS(Wellpath!$O9) + TAN(Dip) * COS(Wellpath!$L9)) * SIN(Wellpath!$L9) * SIN(Wellpath!$O9)</f>
        <v>0</v>
      </c>
      <c r="E9" s="20">
        <f>Model!$W$20*((drdp!B9+drdp!K9)*MSZ!$B9+(drdp!E9+drdp!N9)*MSZ!$C9+(drdp!H9+drdp!Q9)*MSZ!$D9)</f>
        <v>0</v>
      </c>
      <c r="F9" s="20">
        <f>Model!$W$20*((drdp!C9+drdp!L9)*MSZ!$B9+(drdp!F9+drdp!O9)*MSZ!$C9+(drdp!I9+drdp!R9)*MSZ!$D9)</f>
        <v>0</v>
      </c>
      <c r="G9" s="20">
        <f>Model!$W$20*((drdp!D9+drdp!M9)*MSZ!$B9+(drdp!G9+drdp!P9)*MSZ!$C9+(drdp!J9+drdp!S9)*MSZ!$D9)</f>
        <v>0</v>
      </c>
      <c r="H9" s="18">
        <f>Model!$W$20*((drdp!B9)*MSZ!$B9+(drdp!E9)*MSZ!$C9+(drdp!H9)*MSZ!$D9)</f>
        <v>0</v>
      </c>
      <c r="I9" s="18">
        <f>Model!$W$20*((drdp!C9)*MSZ!$B9+(drdp!F9)*MSZ!$C9+(drdp!I9)*MSZ!$D9)</f>
        <v>0</v>
      </c>
      <c r="J9" s="18">
        <f>Model!$W$20*((drdp!D9)*MSZ!$B9+(drdp!G9)*MSZ!$C9+(drdp!J9)*MSZ!$D9)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f>-(SIN(Wellpath!$L10) * COS(Wellpath!$O10) + TAN(Dip) * COS(Wellpath!$L10)) * SIN(Wellpath!$L10) * SIN(Wellpath!$O10)</f>
        <v>0</v>
      </c>
      <c r="E10" s="20">
        <f>Model!$W$20*((drdp!B10+drdp!K10)*MSZ!$B10+(drdp!E10+drdp!N10)*MSZ!$C10+(drdp!H10+drdp!Q10)*MSZ!$D10)</f>
        <v>0</v>
      </c>
      <c r="F10" s="20">
        <f>Model!$W$20*((drdp!C10+drdp!L10)*MSZ!$B10+(drdp!F10+drdp!O10)*MSZ!$C10+(drdp!I10+drdp!R10)*MSZ!$D10)</f>
        <v>0</v>
      </c>
      <c r="G10" s="20">
        <f>Model!$W$20*((drdp!D10+drdp!M10)*MSZ!$B10+(drdp!G10+drdp!P10)*MSZ!$C10+(drdp!J10+drdp!S10)*MSZ!$D10)</f>
        <v>0</v>
      </c>
      <c r="H10" s="18">
        <f>Model!$W$20*((drdp!B10)*MSZ!$B10+(drdp!E10)*MSZ!$C10+(drdp!H10)*MSZ!$D10)</f>
        <v>0</v>
      </c>
      <c r="I10" s="18">
        <f>Model!$W$20*((drdp!C10)*MSZ!$B10+(drdp!F10)*MSZ!$C10+(drdp!I10)*MSZ!$D10)</f>
        <v>0</v>
      </c>
      <c r="J10" s="18">
        <f>Model!$W$20*((drdp!D10)*MSZ!$B10+(drdp!G10)*MSZ!$C10+(drdp!J10)*MSZ!$D10)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f>-(SIN(Wellpath!$L11) * COS(Wellpath!$O11) + TAN(Dip) * COS(Wellpath!$L11)) * SIN(Wellpath!$L11) * SIN(Wellpath!$O11)</f>
        <v>0</v>
      </c>
      <c r="E11" s="20">
        <f>Model!$W$20*((drdp!B11+drdp!K11)*MSZ!$B11+(drdp!E11+drdp!N11)*MSZ!$C11+(drdp!H11+drdp!Q11)*MSZ!$D11)</f>
        <v>0</v>
      </c>
      <c r="F11" s="20">
        <f>Model!$W$20*((drdp!C11+drdp!L11)*MSZ!$B11+(drdp!F11+drdp!O11)*MSZ!$C11+(drdp!I11+drdp!R11)*MSZ!$D11)</f>
        <v>0</v>
      </c>
      <c r="G11" s="20">
        <f>Model!$W$20*((drdp!D11+drdp!M11)*MSZ!$B11+(drdp!G11+drdp!P11)*MSZ!$C11+(drdp!J11+drdp!S11)*MSZ!$D11)</f>
        <v>0</v>
      </c>
      <c r="H11" s="18">
        <f>Model!$W$20*((drdp!B11)*MSZ!$B11+(drdp!E11)*MSZ!$C11+(drdp!H11)*MSZ!$D11)</f>
        <v>0</v>
      </c>
      <c r="I11" s="18">
        <f>Model!$W$20*((drdp!C11)*MSZ!$B11+(drdp!F11)*MSZ!$C11+(drdp!I11)*MSZ!$D11)</f>
        <v>0</v>
      </c>
      <c r="J11" s="18">
        <f>Model!$W$20*((drdp!D11)*MSZ!$B11+(drdp!G11)*MSZ!$C11+(drdp!J11)*MSZ!$D11)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f>-(SIN(Wellpath!$L12) * COS(Wellpath!$O12) + TAN(Dip) * COS(Wellpath!$L12)) * SIN(Wellpath!$L12) * SIN(Wellpath!$O12)</f>
        <v>0</v>
      </c>
      <c r="E12" s="20">
        <f>Model!$W$20*((drdp!B12+drdp!K12)*MSZ!$B12+(drdp!E12+drdp!N12)*MSZ!$C12+(drdp!H12+drdp!Q12)*MSZ!$D12)</f>
        <v>0</v>
      </c>
      <c r="F12" s="20">
        <f>Model!$W$20*((drdp!C12+drdp!L12)*MSZ!$B12+(drdp!F12+drdp!O12)*MSZ!$C12+(drdp!I12+drdp!R12)*MSZ!$D12)</f>
        <v>0</v>
      </c>
      <c r="G12" s="20">
        <f>Model!$W$20*((drdp!D12+drdp!M12)*MSZ!$B12+(drdp!G12+drdp!P12)*MSZ!$C12+(drdp!J12+drdp!S12)*MSZ!$D12)</f>
        <v>0</v>
      </c>
      <c r="H12" s="18">
        <f>Model!$W$20*((drdp!B12)*MSZ!$B12+(drdp!E12)*MSZ!$C12+(drdp!H12)*MSZ!$D12)</f>
        <v>0</v>
      </c>
      <c r="I12" s="18">
        <f>Model!$W$20*((drdp!C12)*MSZ!$B12+(drdp!F12)*MSZ!$C12+(drdp!I12)*MSZ!$D12)</f>
        <v>0</v>
      </c>
      <c r="J12" s="18">
        <f>Model!$W$20*((drdp!D12)*MSZ!$B12+(drdp!G12)*MSZ!$C12+(drdp!J12)*MSZ!$D12)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f>-(SIN(Wellpath!$L13) * COS(Wellpath!$O13) + TAN(Dip) * COS(Wellpath!$L13)) * SIN(Wellpath!$L13) * SIN(Wellpath!$O13)</f>
        <v>0</v>
      </c>
      <c r="E13" s="20">
        <f>Model!$W$20*((drdp!B13+drdp!K13)*MSZ!$B13+(drdp!E13+drdp!N13)*MSZ!$C13+(drdp!H13+drdp!Q13)*MSZ!$D13)</f>
        <v>0</v>
      </c>
      <c r="F13" s="20">
        <f>Model!$W$20*((drdp!C13+drdp!L13)*MSZ!$B13+(drdp!F13+drdp!O13)*MSZ!$C13+(drdp!I13+drdp!R13)*MSZ!$D13)</f>
        <v>0</v>
      </c>
      <c r="G13" s="20">
        <f>Model!$W$20*((drdp!D13+drdp!M13)*MSZ!$B13+(drdp!G13+drdp!P13)*MSZ!$C13+(drdp!J13+drdp!S13)*MSZ!$D13)</f>
        <v>0</v>
      </c>
      <c r="H13" s="18">
        <f>Model!$W$20*((drdp!B13)*MSZ!$B13+(drdp!E13)*MSZ!$C13+(drdp!H13)*MSZ!$D13)</f>
        <v>0</v>
      </c>
      <c r="I13" s="18">
        <f>Model!$W$20*((drdp!C13)*MSZ!$B13+(drdp!F13)*MSZ!$C13+(drdp!I13)*MSZ!$D13)</f>
        <v>0</v>
      </c>
      <c r="J13" s="18">
        <f>Model!$W$20*((drdp!D13)*MSZ!$B13+(drdp!G13)*MSZ!$C13+(drdp!J13)*MSZ!$D13)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f>-(SIN(Wellpath!$L14) * COS(Wellpath!$O14) + TAN(Dip) * COS(Wellpath!$L14)) * SIN(Wellpath!$L14) * SIN(Wellpath!$O14)</f>
        <v>0</v>
      </c>
      <c r="E14" s="20">
        <f>Model!$W$20*((drdp!B14+drdp!K14)*MSZ!$B14+(drdp!E14+drdp!N14)*MSZ!$C14+(drdp!H14+drdp!Q14)*MSZ!$D14)</f>
        <v>0</v>
      </c>
      <c r="F14" s="20">
        <f>Model!$W$20*((drdp!C14+drdp!L14)*MSZ!$B14+(drdp!F14+drdp!O14)*MSZ!$C14+(drdp!I14+drdp!R14)*MSZ!$D14)</f>
        <v>0</v>
      </c>
      <c r="G14" s="20">
        <f>Model!$W$20*((drdp!D14+drdp!M14)*MSZ!$B14+(drdp!G14+drdp!P14)*MSZ!$C14+(drdp!J14+drdp!S14)*MSZ!$D14)</f>
        <v>0</v>
      </c>
      <c r="H14" s="18">
        <f>Model!$W$20*((drdp!B14)*MSZ!$B14+(drdp!E14)*MSZ!$C14+(drdp!H14)*MSZ!$D14)</f>
        <v>0</v>
      </c>
      <c r="I14" s="18">
        <f>Model!$W$20*((drdp!C14)*MSZ!$B14+(drdp!F14)*MSZ!$C14+(drdp!I14)*MSZ!$D14)</f>
        <v>0</v>
      </c>
      <c r="J14" s="18">
        <f>Model!$W$20*((drdp!D14)*MSZ!$B14+(drdp!G14)*MSZ!$C14+(drdp!J14)*MSZ!$D14)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f>-(SIN(Wellpath!$L15) * COS(Wellpath!$O15) + TAN(Dip) * COS(Wellpath!$L15)) * SIN(Wellpath!$L15) * SIN(Wellpath!$O15)</f>
        <v>0</v>
      </c>
      <c r="E15" s="20">
        <f>Model!$W$20*((drdp!B15+drdp!K15)*MSZ!$B15+(drdp!E15+drdp!N15)*MSZ!$C15+(drdp!H15+drdp!Q15)*MSZ!$D15)</f>
        <v>0</v>
      </c>
      <c r="F15" s="20">
        <f>Model!$W$20*((drdp!C15+drdp!L15)*MSZ!$B15+(drdp!F15+drdp!O15)*MSZ!$C15+(drdp!I15+drdp!R15)*MSZ!$D15)</f>
        <v>0</v>
      </c>
      <c r="G15" s="20">
        <f>Model!$W$20*((drdp!D15+drdp!M15)*MSZ!$B15+(drdp!G15+drdp!P15)*MSZ!$C15+(drdp!J15+drdp!S15)*MSZ!$D15)</f>
        <v>0</v>
      </c>
      <c r="H15" s="18">
        <f>Model!$W$20*((drdp!B15)*MSZ!$B15+(drdp!E15)*MSZ!$C15+(drdp!H15)*MSZ!$D15)</f>
        <v>0</v>
      </c>
      <c r="I15" s="18">
        <f>Model!$W$20*((drdp!C15)*MSZ!$B15+(drdp!F15)*MSZ!$C15+(drdp!I15)*MSZ!$D15)</f>
        <v>0</v>
      </c>
      <c r="J15" s="18">
        <f>Model!$W$20*((drdp!D15)*MSZ!$B15+(drdp!G15)*MSZ!$C15+(drdp!J15)*MSZ!$D15)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f>-(SIN(Wellpath!$L16) * COS(Wellpath!$O16) + TAN(Dip) * COS(Wellpath!$L16)) * SIN(Wellpath!$L16) * SIN(Wellpath!$O16)</f>
        <v>0</v>
      </c>
      <c r="E16" s="20">
        <f>Model!$W$20*((drdp!B16+drdp!K16)*MSZ!$B16+(drdp!E16+drdp!N16)*MSZ!$C16+(drdp!H16+drdp!Q16)*MSZ!$D16)</f>
        <v>0</v>
      </c>
      <c r="F16" s="20">
        <f>Model!$W$20*((drdp!C16+drdp!L16)*MSZ!$B16+(drdp!F16+drdp!O16)*MSZ!$C16+(drdp!I16+drdp!R16)*MSZ!$D16)</f>
        <v>0</v>
      </c>
      <c r="G16" s="20">
        <f>Model!$W$20*((drdp!D16+drdp!M16)*MSZ!$B16+(drdp!G16+drdp!P16)*MSZ!$C16+(drdp!J16+drdp!S16)*MSZ!$D16)</f>
        <v>0</v>
      </c>
      <c r="H16" s="18">
        <f>Model!$W$20*((drdp!B16)*MSZ!$B16+(drdp!E16)*MSZ!$C16+(drdp!H16)*MSZ!$D16)</f>
        <v>0</v>
      </c>
      <c r="I16" s="18">
        <f>Model!$W$20*((drdp!C16)*MSZ!$B16+(drdp!F16)*MSZ!$C16+(drdp!I16)*MSZ!$D16)</f>
        <v>0</v>
      </c>
      <c r="J16" s="18">
        <f>Model!$W$20*((drdp!D16)*MSZ!$B16+(drdp!G16)*MSZ!$C16+(drdp!J16)*MSZ!$D16)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f>-(SIN(Wellpath!$L17) * COS(Wellpath!$O17) + TAN(Dip) * COS(Wellpath!$L17)) * SIN(Wellpath!$L17) * SIN(Wellpath!$O17)</f>
        <v>0</v>
      </c>
      <c r="E17" s="20">
        <f>Model!$W$20*((drdp!B17+drdp!K17)*MSZ!$B17+(drdp!E17+drdp!N17)*MSZ!$C17+(drdp!H17+drdp!Q17)*MSZ!$D17)</f>
        <v>0</v>
      </c>
      <c r="F17" s="20">
        <f>Model!$W$20*((drdp!C17+drdp!L17)*MSZ!$B17+(drdp!F17+drdp!O17)*MSZ!$C17+(drdp!I17+drdp!R17)*MSZ!$D17)</f>
        <v>0</v>
      </c>
      <c r="G17" s="20">
        <f>Model!$W$20*((drdp!D17+drdp!M17)*MSZ!$B17+(drdp!G17+drdp!P17)*MSZ!$C17+(drdp!J17+drdp!S17)*MSZ!$D17)</f>
        <v>0</v>
      </c>
      <c r="H17" s="18">
        <f>Model!$W$20*((drdp!B17)*MSZ!$B17+(drdp!E17)*MSZ!$C17+(drdp!H17)*MSZ!$D17)</f>
        <v>0</v>
      </c>
      <c r="I17" s="18">
        <f>Model!$W$20*((drdp!C17)*MSZ!$B17+(drdp!F17)*MSZ!$C17+(drdp!I17)*MSZ!$D17)</f>
        <v>0</v>
      </c>
      <c r="J17" s="18">
        <f>Model!$W$20*((drdp!D17)*MSZ!$B17+(drdp!G17)*MSZ!$C17+(drdp!J17)*MSZ!$D17)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f>-(SIN(Wellpath!$L18) * COS(Wellpath!$O18) + TAN(Dip) * COS(Wellpath!$L18)) * SIN(Wellpath!$L18) * SIN(Wellpath!$O18)</f>
        <v>0</v>
      </c>
      <c r="E18" s="20">
        <f>Model!$W$20*((drdp!B18+drdp!K18)*MSZ!$B18+(drdp!E18+drdp!N18)*MSZ!$C18+(drdp!H18+drdp!Q18)*MSZ!$D18)</f>
        <v>0</v>
      </c>
      <c r="F18" s="20">
        <f>Model!$W$20*((drdp!C18+drdp!L18)*MSZ!$B18+(drdp!F18+drdp!O18)*MSZ!$C18+(drdp!I18+drdp!R18)*MSZ!$D18)</f>
        <v>0</v>
      </c>
      <c r="G18" s="20">
        <f>Model!$W$20*((drdp!D18+drdp!M18)*MSZ!$B18+(drdp!G18+drdp!P18)*MSZ!$C18+(drdp!J18+drdp!S18)*MSZ!$D18)</f>
        <v>0</v>
      </c>
      <c r="H18" s="18">
        <f>Model!$W$20*((drdp!B18)*MSZ!$B18+(drdp!E18)*MSZ!$C18+(drdp!H18)*MSZ!$D18)</f>
        <v>0</v>
      </c>
      <c r="I18" s="18">
        <f>Model!$W$20*((drdp!C18)*MSZ!$B18+(drdp!F18)*MSZ!$C18+(drdp!I18)*MSZ!$D18)</f>
        <v>0</v>
      </c>
      <c r="J18" s="18">
        <f>Model!$W$20*((drdp!D18)*MSZ!$B18+(drdp!G18)*MSZ!$C18+(drdp!J18)*MSZ!$D18)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f>-(SIN(Wellpath!$L19) * COS(Wellpath!$O19) + TAN(Dip) * COS(Wellpath!$L19)) * SIN(Wellpath!$L19) * SIN(Wellpath!$O19)</f>
        <v>0</v>
      </c>
      <c r="E19" s="20">
        <f>Model!$W$20*((drdp!B19+drdp!K19)*MSZ!$B19+(drdp!E19+drdp!N19)*MSZ!$C19+(drdp!H19+drdp!Q19)*MSZ!$D19)</f>
        <v>0</v>
      </c>
      <c r="F19" s="20">
        <f>Model!$W$20*((drdp!C19+drdp!L19)*MSZ!$B19+(drdp!F19+drdp!O19)*MSZ!$C19+(drdp!I19+drdp!R19)*MSZ!$D19)</f>
        <v>0</v>
      </c>
      <c r="G19" s="20">
        <f>Model!$W$20*((drdp!D19+drdp!M19)*MSZ!$B19+(drdp!G19+drdp!P19)*MSZ!$C19+(drdp!J19+drdp!S19)*MSZ!$D19)</f>
        <v>0</v>
      </c>
      <c r="H19" s="18">
        <f>Model!$W$20*((drdp!B19)*MSZ!$B19+(drdp!E19)*MSZ!$C19+(drdp!H19)*MSZ!$D19)</f>
        <v>0</v>
      </c>
      <c r="I19" s="18">
        <f>Model!$W$20*((drdp!C19)*MSZ!$B19+(drdp!F19)*MSZ!$C19+(drdp!I19)*MSZ!$D19)</f>
        <v>0</v>
      </c>
      <c r="J19" s="18">
        <f>Model!$W$20*((drdp!D19)*MSZ!$B19+(drdp!G19)*MSZ!$C19+(drdp!J19)*MSZ!$D19)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f>-(SIN(Wellpath!$L20) * COS(Wellpath!$O20) + TAN(Dip) * COS(Wellpath!$L20)) * SIN(Wellpath!$L20) * SIN(Wellpath!$O20)</f>
        <v>0</v>
      </c>
      <c r="E20" s="20">
        <f>Model!$W$20*((drdp!B20+drdp!K20)*MSZ!$B20+(drdp!E20+drdp!N20)*MSZ!$C20+(drdp!H20+drdp!Q20)*MSZ!$D20)</f>
        <v>0</v>
      </c>
      <c r="F20" s="20">
        <f>Model!$W$20*((drdp!C20+drdp!L20)*MSZ!$B20+(drdp!F20+drdp!O20)*MSZ!$C20+(drdp!I20+drdp!R20)*MSZ!$D20)</f>
        <v>0</v>
      </c>
      <c r="G20" s="20">
        <f>Model!$W$20*((drdp!D20+drdp!M20)*MSZ!$B20+(drdp!G20+drdp!P20)*MSZ!$C20+(drdp!J20+drdp!S20)*MSZ!$D20)</f>
        <v>0</v>
      </c>
      <c r="H20" s="18">
        <f>Model!$W$20*((drdp!B20)*MSZ!$B20+(drdp!E20)*MSZ!$C20+(drdp!H20)*MSZ!$D20)</f>
        <v>0</v>
      </c>
      <c r="I20" s="18">
        <f>Model!$W$20*((drdp!C20)*MSZ!$B20+(drdp!F20)*MSZ!$C20+(drdp!I20)*MSZ!$D20)</f>
        <v>0</v>
      </c>
      <c r="J20" s="18">
        <f>Model!$W$20*((drdp!D20)*MSZ!$B20+(drdp!G20)*MSZ!$C20+(drdp!J20)*MSZ!$D20)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f>-(SIN(Wellpath!$L21) * COS(Wellpath!$O21) + TAN(Dip) * COS(Wellpath!$L21)) * SIN(Wellpath!$L21) * SIN(Wellpath!$O21)</f>
        <v>0</v>
      </c>
      <c r="E21" s="20">
        <f>Model!$W$20*((drdp!B21+drdp!K21)*MSZ!$B21+(drdp!E21+drdp!N21)*MSZ!$C21+(drdp!H21+drdp!Q21)*MSZ!$D21)</f>
        <v>0</v>
      </c>
      <c r="F21" s="20">
        <f>Model!$W$20*((drdp!C21+drdp!L21)*MSZ!$B21+(drdp!F21+drdp!O21)*MSZ!$C21+(drdp!I21+drdp!R21)*MSZ!$D21)</f>
        <v>0</v>
      </c>
      <c r="G21" s="20">
        <f>Model!$W$20*((drdp!D21+drdp!M21)*MSZ!$B21+(drdp!G21+drdp!P21)*MSZ!$C21+(drdp!J21+drdp!S21)*MSZ!$D21)</f>
        <v>0</v>
      </c>
      <c r="H21" s="18">
        <f>Model!$W$20*((drdp!B21)*MSZ!$B21+(drdp!E21)*MSZ!$C21+(drdp!H21)*MSZ!$D21)</f>
        <v>0</v>
      </c>
      <c r="I21" s="18">
        <f>Model!$W$20*((drdp!C21)*MSZ!$B21+(drdp!F21)*MSZ!$C21+(drdp!I21)*MSZ!$D21)</f>
        <v>0</v>
      </c>
      <c r="J21" s="18">
        <f>Model!$W$20*((drdp!D21)*MSZ!$B21+(drdp!G21)*MSZ!$C21+(drdp!J21)*MSZ!$D21)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f>-(SIN(Wellpath!$L22) * COS(Wellpath!$O22) + TAN(Dip) * COS(Wellpath!$L22)) * SIN(Wellpath!$L22) * SIN(Wellpath!$O22)</f>
        <v>0</v>
      </c>
      <c r="E22" s="20">
        <f>Model!$W$20*((drdp!B22+drdp!K22)*MSZ!$B22+(drdp!E22+drdp!N22)*MSZ!$C22+(drdp!H22+drdp!Q22)*MSZ!$D22)</f>
        <v>0</v>
      </c>
      <c r="F22" s="20">
        <f>Model!$W$20*((drdp!C22+drdp!L22)*MSZ!$B22+(drdp!F22+drdp!O22)*MSZ!$C22+(drdp!I22+drdp!R22)*MSZ!$D22)</f>
        <v>0</v>
      </c>
      <c r="G22" s="20">
        <f>Model!$W$20*((drdp!D22+drdp!M22)*MSZ!$B22+(drdp!G22+drdp!P22)*MSZ!$C22+(drdp!J22+drdp!S22)*MSZ!$D22)</f>
        <v>0</v>
      </c>
      <c r="H22" s="18">
        <f>Model!$W$20*((drdp!B22)*MSZ!$B22+(drdp!E22)*MSZ!$C22+(drdp!H22)*MSZ!$D22)</f>
        <v>0</v>
      </c>
      <c r="I22" s="18">
        <f>Model!$W$20*((drdp!C22)*MSZ!$B22+(drdp!F22)*MSZ!$C22+(drdp!I22)*MSZ!$D22)</f>
        <v>0</v>
      </c>
      <c r="J22" s="18">
        <f>Model!$W$20*((drdp!D22)*MSZ!$B22+(drdp!G22)*MSZ!$C22+(drdp!J22)*MSZ!$D22)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f>-(SIN(Wellpath!$L23) * COS(Wellpath!$O23) + TAN(Dip) * COS(Wellpath!$L23)) * SIN(Wellpath!$L23) * SIN(Wellpath!$O23)</f>
        <v>0</v>
      </c>
      <c r="E23" s="20">
        <f>Model!$W$20*((drdp!B23+drdp!K23)*MSZ!$B23+(drdp!E23+drdp!N23)*MSZ!$C23+(drdp!H23+drdp!Q23)*MSZ!$D23)</f>
        <v>0</v>
      </c>
      <c r="F23" s="20">
        <f>Model!$W$20*((drdp!C23+drdp!L23)*MSZ!$B23+(drdp!F23+drdp!O23)*MSZ!$C23+(drdp!I23+drdp!R23)*MSZ!$D23)</f>
        <v>0</v>
      </c>
      <c r="G23" s="20">
        <f>Model!$W$20*((drdp!D23+drdp!M23)*MSZ!$B23+(drdp!G23+drdp!P23)*MSZ!$C23+(drdp!J23+drdp!S23)*MSZ!$D23)</f>
        <v>0</v>
      </c>
      <c r="H23" s="18">
        <f>Model!$W$20*((drdp!B23)*MSZ!$B23+(drdp!E23)*MSZ!$C23+(drdp!H23)*MSZ!$D23)</f>
        <v>0</v>
      </c>
      <c r="I23" s="18">
        <f>Model!$W$20*((drdp!C23)*MSZ!$B23+(drdp!F23)*MSZ!$C23+(drdp!I23)*MSZ!$D23)</f>
        <v>0</v>
      </c>
      <c r="J23" s="18">
        <f>Model!$W$20*((drdp!D23)*MSZ!$B23+(drdp!G23)*MSZ!$C23+(drdp!J23)*MSZ!$D23)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f>-(SIN(Wellpath!$L24) * COS(Wellpath!$O24) + TAN(Dip) * COS(Wellpath!$L24)) * SIN(Wellpath!$L24) * SIN(Wellpath!$O24)</f>
        <v>0</v>
      </c>
      <c r="E24" s="20">
        <f>Model!$W$20*((drdp!B24+drdp!K24)*MSZ!$B24+(drdp!E24+drdp!N24)*MSZ!$C24+(drdp!H24+drdp!Q24)*MSZ!$D24)</f>
        <v>0</v>
      </c>
      <c r="F24" s="20">
        <f>Model!$W$20*((drdp!C24+drdp!L24)*MSZ!$B24+(drdp!F24+drdp!O24)*MSZ!$C24+(drdp!I24+drdp!R24)*MSZ!$D24)</f>
        <v>0</v>
      </c>
      <c r="G24" s="20">
        <f>Model!$W$20*((drdp!D24+drdp!M24)*MSZ!$B24+(drdp!G24+drdp!P24)*MSZ!$C24+(drdp!J24+drdp!S24)*MSZ!$D24)</f>
        <v>0</v>
      </c>
      <c r="H24" s="18">
        <f>Model!$W$20*((drdp!B24)*MSZ!$B24+(drdp!E24)*MSZ!$C24+(drdp!H24)*MSZ!$D24)</f>
        <v>0</v>
      </c>
      <c r="I24" s="18">
        <f>Model!$W$20*((drdp!C24)*MSZ!$B24+(drdp!F24)*MSZ!$C24+(drdp!I24)*MSZ!$D24)</f>
        <v>0</v>
      </c>
      <c r="J24" s="18">
        <f>Model!$W$20*((drdp!D24)*MSZ!$B24+(drdp!G24)*MSZ!$C24+(drdp!J24)*MSZ!$D24)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f>-(SIN(Wellpath!$L25) * COS(Wellpath!$O25) + TAN(Dip) * COS(Wellpath!$L25)) * SIN(Wellpath!$L25) * SIN(Wellpath!$O25)</f>
        <v>0</v>
      </c>
      <c r="E25" s="20">
        <f>Model!$W$20*((drdp!B25+drdp!K25)*MSZ!$B25+(drdp!E25+drdp!N25)*MSZ!$C25+(drdp!H25+drdp!Q25)*MSZ!$D25)</f>
        <v>0</v>
      </c>
      <c r="F25" s="20">
        <f>Model!$W$20*((drdp!C25+drdp!L25)*MSZ!$B25+(drdp!F25+drdp!O25)*MSZ!$C25+(drdp!I25+drdp!R25)*MSZ!$D25)</f>
        <v>0</v>
      </c>
      <c r="G25" s="20">
        <f>Model!$W$20*((drdp!D25+drdp!M25)*MSZ!$B25+(drdp!G25+drdp!P25)*MSZ!$C25+(drdp!J25+drdp!S25)*MSZ!$D25)</f>
        <v>0</v>
      </c>
      <c r="H25" s="18">
        <f>Model!$W$20*((drdp!B25)*MSZ!$B25+(drdp!E25)*MSZ!$C25+(drdp!H25)*MSZ!$D25)</f>
        <v>0</v>
      </c>
      <c r="I25" s="18">
        <f>Model!$W$20*((drdp!C25)*MSZ!$B25+(drdp!F25)*MSZ!$C25+(drdp!I25)*MSZ!$D25)</f>
        <v>0</v>
      </c>
      <c r="J25" s="18">
        <f>Model!$W$20*((drdp!D25)*MSZ!$B25+(drdp!G25)*MSZ!$C25+(drdp!J25)*MSZ!$D25)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f>-(SIN(Wellpath!$L26) * COS(Wellpath!$O26) + TAN(Dip) * COS(Wellpath!$L26)) * SIN(Wellpath!$L26) * SIN(Wellpath!$O26)</f>
        <v>0</v>
      </c>
      <c r="E26" s="20">
        <f>Model!$W$20*((drdp!B26+drdp!K26)*MSZ!$B26+(drdp!E26+drdp!N26)*MSZ!$C26+(drdp!H26+drdp!Q26)*MSZ!$D26)</f>
        <v>0</v>
      </c>
      <c r="F26" s="20">
        <f>Model!$W$20*((drdp!C26+drdp!L26)*MSZ!$B26+(drdp!F26+drdp!O26)*MSZ!$C26+(drdp!I26+drdp!R26)*MSZ!$D26)</f>
        <v>0</v>
      </c>
      <c r="G26" s="20">
        <f>Model!$W$20*((drdp!D26+drdp!M26)*MSZ!$B26+(drdp!G26+drdp!P26)*MSZ!$C26+(drdp!J26+drdp!S26)*MSZ!$D26)</f>
        <v>0</v>
      </c>
      <c r="H26" s="18">
        <f>Model!$W$20*((drdp!B26)*MSZ!$B26+(drdp!E26)*MSZ!$C26+(drdp!H26)*MSZ!$D26)</f>
        <v>0</v>
      </c>
      <c r="I26" s="18">
        <f>Model!$W$20*((drdp!C26)*MSZ!$B26+(drdp!F26)*MSZ!$C26+(drdp!I26)*MSZ!$D26)</f>
        <v>0</v>
      </c>
      <c r="J26" s="18">
        <f>Model!$W$20*((drdp!D26)*MSZ!$B26+(drdp!G26)*MSZ!$C26+(drdp!J26)*MSZ!$D26)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f>-(SIN(Wellpath!$L27) * COS(Wellpath!$O27) + TAN(Dip) * COS(Wellpath!$L27)) * SIN(Wellpath!$L27) * SIN(Wellpath!$O27)</f>
        <v>0</v>
      </c>
      <c r="E27" s="20">
        <f>Model!$W$20*((drdp!B27+drdp!K27)*MSZ!$B27+(drdp!E27+drdp!N27)*MSZ!$C27+(drdp!H27+drdp!Q27)*MSZ!$D27)</f>
        <v>0</v>
      </c>
      <c r="F27" s="20">
        <f>Model!$W$20*((drdp!C27+drdp!L27)*MSZ!$B27+(drdp!F27+drdp!O27)*MSZ!$C27+(drdp!I27+drdp!R27)*MSZ!$D27)</f>
        <v>0</v>
      </c>
      <c r="G27" s="20">
        <f>Model!$W$20*((drdp!D27+drdp!M27)*MSZ!$B27+(drdp!G27+drdp!P27)*MSZ!$C27+(drdp!J27+drdp!S27)*MSZ!$D27)</f>
        <v>0</v>
      </c>
      <c r="H27" s="18">
        <f>Model!$W$20*((drdp!B27)*MSZ!$B27+(drdp!E27)*MSZ!$C27+(drdp!H27)*MSZ!$D27)</f>
        <v>0</v>
      </c>
      <c r="I27" s="18">
        <f>Model!$W$20*((drdp!C27)*MSZ!$B27+(drdp!F27)*MSZ!$C27+(drdp!I27)*MSZ!$D27)</f>
        <v>0</v>
      </c>
      <c r="J27" s="18">
        <f>Model!$W$20*((drdp!D27)*MSZ!$B27+(drdp!G27)*MSZ!$C27+(drdp!J27)*MSZ!$D27)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f>-(SIN(Wellpath!$L28) * COS(Wellpath!$O28) + TAN(Dip) * COS(Wellpath!$L28)) * SIN(Wellpath!$L28) * SIN(Wellpath!$O28)</f>
        <v>0</v>
      </c>
      <c r="E28" s="20">
        <f>Model!$W$20*((drdp!B28+drdp!K28)*MSZ!$B28+(drdp!E28+drdp!N28)*MSZ!$C28+(drdp!H28+drdp!Q28)*MSZ!$D28)</f>
        <v>0</v>
      </c>
      <c r="F28" s="20">
        <f>Model!$W$20*((drdp!C28+drdp!L28)*MSZ!$B28+(drdp!F28+drdp!O28)*MSZ!$C28+(drdp!I28+drdp!R28)*MSZ!$D28)</f>
        <v>0</v>
      </c>
      <c r="G28" s="20">
        <f>Model!$W$20*((drdp!D28+drdp!M28)*MSZ!$B28+(drdp!G28+drdp!P28)*MSZ!$C28+(drdp!J28+drdp!S28)*MSZ!$D28)</f>
        <v>0</v>
      </c>
      <c r="H28" s="18">
        <f>Model!$W$20*((drdp!B28)*MSZ!$B28+(drdp!E28)*MSZ!$C28+(drdp!H28)*MSZ!$D28)</f>
        <v>0</v>
      </c>
      <c r="I28" s="18">
        <f>Model!$W$20*((drdp!C28)*MSZ!$B28+(drdp!F28)*MSZ!$C28+(drdp!I28)*MSZ!$D28)</f>
        <v>0</v>
      </c>
      <c r="J28" s="18">
        <f>Model!$W$20*((drdp!D28)*MSZ!$B28+(drdp!G28)*MSZ!$C28+(drdp!J28)*MSZ!$D28)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f>-(SIN(Wellpath!$L29) * COS(Wellpath!$O29) + TAN(Dip) * COS(Wellpath!$L29)) * SIN(Wellpath!$L29) * SIN(Wellpath!$O29)</f>
        <v>0</v>
      </c>
      <c r="E29" s="20">
        <f>Model!$W$20*((drdp!B29+drdp!K29)*MSZ!$B29+(drdp!E29+drdp!N29)*MSZ!$C29+(drdp!H29+drdp!Q29)*MSZ!$D29)</f>
        <v>0</v>
      </c>
      <c r="F29" s="20">
        <f>Model!$W$20*((drdp!C29+drdp!L29)*MSZ!$B29+(drdp!F29+drdp!O29)*MSZ!$C29+(drdp!I29+drdp!R29)*MSZ!$D29)</f>
        <v>0</v>
      </c>
      <c r="G29" s="20">
        <f>Model!$W$20*((drdp!D29+drdp!M29)*MSZ!$B29+(drdp!G29+drdp!P29)*MSZ!$C29+(drdp!J29+drdp!S29)*MSZ!$D29)</f>
        <v>0</v>
      </c>
      <c r="H29" s="18">
        <f>Model!$W$20*((drdp!B29)*MSZ!$B29+(drdp!E29)*MSZ!$C29+(drdp!H29)*MSZ!$D29)</f>
        <v>0</v>
      </c>
      <c r="I29" s="18">
        <f>Model!$W$20*((drdp!C29)*MSZ!$B29+(drdp!F29)*MSZ!$C29+(drdp!I29)*MSZ!$D29)</f>
        <v>0</v>
      </c>
      <c r="J29" s="18">
        <f>Model!$W$20*((drdp!D29)*MSZ!$B29+(drdp!G29)*MSZ!$C29+(drdp!J29)*MSZ!$D29)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f>-(SIN(Wellpath!$L30) * COS(Wellpath!$O30) + TAN(Dip) * COS(Wellpath!$L30)) * SIN(Wellpath!$L30) * SIN(Wellpath!$O30)</f>
        <v>0</v>
      </c>
      <c r="E30" s="20">
        <f>Model!$W$20*((drdp!B30+drdp!K30)*MSZ!$B30+(drdp!E30+drdp!N30)*MSZ!$C30+(drdp!H30+drdp!Q30)*MSZ!$D30)</f>
        <v>0</v>
      </c>
      <c r="F30" s="20">
        <f>Model!$W$20*((drdp!C30+drdp!L30)*MSZ!$B30+(drdp!F30+drdp!O30)*MSZ!$C30+(drdp!I30+drdp!R30)*MSZ!$D30)</f>
        <v>0</v>
      </c>
      <c r="G30" s="20">
        <f>Model!$W$20*((drdp!D30+drdp!M30)*MSZ!$B30+(drdp!G30+drdp!P30)*MSZ!$C30+(drdp!J30+drdp!S30)*MSZ!$D30)</f>
        <v>0</v>
      </c>
      <c r="H30" s="18">
        <f>Model!$W$20*((drdp!B30)*MSZ!$B30+(drdp!E30)*MSZ!$C30+(drdp!H30)*MSZ!$D30)</f>
        <v>0</v>
      </c>
      <c r="I30" s="18">
        <f>Model!$W$20*((drdp!C30)*MSZ!$B30+(drdp!F30)*MSZ!$C30+(drdp!I30)*MSZ!$D30)</f>
        <v>0</v>
      </c>
      <c r="J30" s="18">
        <f>Model!$W$20*((drdp!D30)*MSZ!$B30+(drdp!G30)*MSZ!$C30+(drdp!J30)*MSZ!$D30)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f>-(SIN(Wellpath!$L31) * COS(Wellpath!$O31) + TAN(Dip) * COS(Wellpath!$L31)) * SIN(Wellpath!$L31) * SIN(Wellpath!$O31)</f>
        <v>0</v>
      </c>
      <c r="E31" s="20">
        <f>Model!$W$20*((drdp!B31+drdp!K31)*MSZ!$B31+(drdp!E31+drdp!N31)*MSZ!$C31+(drdp!H31+drdp!Q31)*MSZ!$D31)</f>
        <v>0</v>
      </c>
      <c r="F31" s="20">
        <f>Model!$W$20*((drdp!C31+drdp!L31)*MSZ!$B31+(drdp!F31+drdp!O31)*MSZ!$C31+(drdp!I31+drdp!R31)*MSZ!$D31)</f>
        <v>0</v>
      </c>
      <c r="G31" s="20">
        <f>Model!$W$20*((drdp!D31+drdp!M31)*MSZ!$B31+(drdp!G31+drdp!P31)*MSZ!$C31+(drdp!J31+drdp!S31)*MSZ!$D31)</f>
        <v>0</v>
      </c>
      <c r="H31" s="18">
        <f>Model!$W$20*((drdp!B31)*MSZ!$B31+(drdp!E31)*MSZ!$C31+(drdp!H31)*MSZ!$D31)</f>
        <v>0</v>
      </c>
      <c r="I31" s="18">
        <f>Model!$W$20*((drdp!C31)*MSZ!$B31+(drdp!F31)*MSZ!$C31+(drdp!I31)*MSZ!$D31)</f>
        <v>0</v>
      </c>
      <c r="J31" s="18">
        <f>Model!$W$20*((drdp!D31)*MSZ!$B31+(drdp!G31)*MSZ!$C31+(drdp!J31)*MSZ!$D31)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f>-(SIN(Wellpath!$L32) * COS(Wellpath!$O32) + TAN(Dip) * COS(Wellpath!$L32)) * SIN(Wellpath!$L32) * SIN(Wellpath!$O32)</f>
        <v>0</v>
      </c>
      <c r="E32" s="20">
        <f>Model!$W$20*((drdp!B32+drdp!K32)*MSZ!$B32+(drdp!E32+drdp!N32)*MSZ!$C32+(drdp!H32+drdp!Q32)*MSZ!$D32)</f>
        <v>0</v>
      </c>
      <c r="F32" s="20">
        <f>Model!$W$20*((drdp!C32+drdp!L32)*MSZ!$B32+(drdp!F32+drdp!O32)*MSZ!$C32+(drdp!I32+drdp!R32)*MSZ!$D32)</f>
        <v>0</v>
      </c>
      <c r="G32" s="20">
        <f>Model!$W$20*((drdp!D32+drdp!M32)*MSZ!$B32+(drdp!G32+drdp!P32)*MSZ!$C32+(drdp!J32+drdp!S32)*MSZ!$D32)</f>
        <v>0</v>
      </c>
      <c r="H32" s="18">
        <f>Model!$W$20*((drdp!B32)*MSZ!$B32+(drdp!E32)*MSZ!$C32+(drdp!H32)*MSZ!$D32)</f>
        <v>0</v>
      </c>
      <c r="I32" s="18">
        <f>Model!$W$20*((drdp!C32)*MSZ!$B32+(drdp!F32)*MSZ!$C32+(drdp!I32)*MSZ!$D32)</f>
        <v>0</v>
      </c>
      <c r="J32" s="18">
        <f>Model!$W$20*((drdp!D32)*MSZ!$B32+(drdp!G32)*MSZ!$C32+(drdp!J32)*MSZ!$D32)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v>0</v>
      </c>
      <c r="D33" s="22">
        <f>-(SIN(Wellpath!$L33) * COS(Wellpath!$O33) + TAN(Dip) * COS(Wellpath!$L33)) * SIN(Wellpath!$L33) * SIN(Wellpath!$O33)</f>
        <v>0</v>
      </c>
      <c r="E33" s="20">
        <f>Model!$W$20*((drdp!B33+drdp!K33)*MSZ!$B33+(drdp!E33+drdp!N33)*MSZ!$C33+(drdp!H33+drdp!Q33)*MSZ!$D33)</f>
        <v>0</v>
      </c>
      <c r="F33" s="20">
        <f>Model!$W$20*((drdp!C33+drdp!L33)*MSZ!$B33+(drdp!F33+drdp!O33)*MSZ!$C33+(drdp!I33+drdp!R33)*MSZ!$D33)</f>
        <v>0</v>
      </c>
      <c r="G33" s="20">
        <f>Model!$W$20*((drdp!D33+drdp!M33)*MSZ!$B33+(drdp!G33+drdp!P33)*MSZ!$C33+(drdp!J33+drdp!S33)*MSZ!$D33)</f>
        <v>0</v>
      </c>
      <c r="H33" s="18">
        <f>Model!$W$20*((drdp!B33)*MSZ!$B33+(drdp!E33)*MSZ!$C33+(drdp!H33)*MSZ!$D33)</f>
        <v>0</v>
      </c>
      <c r="I33" s="18">
        <f>Model!$W$20*((drdp!C33)*MSZ!$B33+(drdp!F33)*MSZ!$C33+(drdp!I33)*MSZ!$D33)</f>
        <v>0</v>
      </c>
      <c r="J33" s="18">
        <f>Model!$W$20*((drdp!D33)*MSZ!$B33+(drdp!G33)*MSZ!$C33+(drdp!J33)*MSZ!$D33)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v>0</v>
      </c>
      <c r="D34" s="22">
        <f>-(SIN(Wellpath!$L34) * COS(Wellpath!$O34) + TAN(Dip) * COS(Wellpath!$L34)) * SIN(Wellpath!$L34) * SIN(Wellpath!$O34)</f>
        <v>0</v>
      </c>
      <c r="E34" s="20">
        <f>Model!$W$20*((drdp!B34+drdp!K34)*MSZ!$B34+(drdp!E34+drdp!N34)*MSZ!$C34+(drdp!H34+drdp!Q34)*MSZ!$D34)</f>
        <v>0</v>
      </c>
      <c r="F34" s="20">
        <f>Model!$W$20*((drdp!C34+drdp!L34)*MSZ!$B34+(drdp!F34+drdp!O34)*MSZ!$C34+(drdp!I34+drdp!R34)*MSZ!$D34)</f>
        <v>0</v>
      </c>
      <c r="G34" s="20">
        <f>Model!$W$20*((drdp!D34+drdp!M34)*MSZ!$B34+(drdp!G34+drdp!P34)*MSZ!$C34+(drdp!J34+drdp!S34)*MSZ!$D34)</f>
        <v>0</v>
      </c>
      <c r="H34" s="18">
        <f>Model!$W$20*((drdp!B34)*MSZ!$B34+(drdp!E34)*MSZ!$C34+(drdp!H34)*MSZ!$D34)</f>
        <v>0</v>
      </c>
      <c r="I34" s="18">
        <f>Model!$W$20*((drdp!C34)*MSZ!$B34+(drdp!F34)*MSZ!$C34+(drdp!I34)*MSZ!$D34)</f>
        <v>0</v>
      </c>
      <c r="J34" s="18">
        <f>Model!$W$20*((drdp!D34)*MSZ!$B34+(drdp!G34)*MSZ!$C34+(drdp!J34)*MSZ!$D34)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v>0</v>
      </c>
      <c r="D35" s="22">
        <f>-(SIN(Wellpath!$L35) * COS(Wellpath!$O35) + TAN(Dip) * COS(Wellpath!$L35)) * SIN(Wellpath!$L35) * SIN(Wellpath!$O35)</f>
        <v>0</v>
      </c>
      <c r="E35" s="20">
        <f>Model!$W$20*((drdp!B35+drdp!K35)*MSZ!$B35+(drdp!E35+drdp!N35)*MSZ!$C35+(drdp!H35+drdp!Q35)*MSZ!$D35)</f>
        <v>0</v>
      </c>
      <c r="F35" s="20">
        <f>Model!$W$20*((drdp!C35+drdp!L35)*MSZ!$B35+(drdp!F35+drdp!O35)*MSZ!$C35+(drdp!I35+drdp!R35)*MSZ!$D35)</f>
        <v>0</v>
      </c>
      <c r="G35" s="20">
        <f>Model!$W$20*((drdp!D35+drdp!M35)*MSZ!$B35+(drdp!G35+drdp!P35)*MSZ!$C35+(drdp!J35+drdp!S35)*MSZ!$D35)</f>
        <v>0</v>
      </c>
      <c r="H35" s="18">
        <f>Model!$W$20*((drdp!B35)*MSZ!$B35+(drdp!E35)*MSZ!$C35+(drdp!H35)*MSZ!$D35)</f>
        <v>0</v>
      </c>
      <c r="I35" s="18">
        <f>Model!$W$20*((drdp!C35)*MSZ!$B35+(drdp!F35)*MSZ!$C35+(drdp!I35)*MSZ!$D35)</f>
        <v>0</v>
      </c>
      <c r="J35" s="18">
        <f>Model!$W$20*((drdp!D35)*MSZ!$B35+(drdp!G35)*MSZ!$C35+(drdp!J35)*MSZ!$D35)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v>0</v>
      </c>
      <c r="D36" s="22">
        <f>-(SIN(Wellpath!$L36) * COS(Wellpath!$O36) + TAN(Dip) * COS(Wellpath!$L36)) * SIN(Wellpath!$L36) * SIN(Wellpath!$O36)</f>
        <v>0</v>
      </c>
      <c r="E36" s="20">
        <f>Model!$W$20*((drdp!B36+drdp!K36)*MSZ!$B36+(drdp!E36+drdp!N36)*MSZ!$C36+(drdp!H36+drdp!Q36)*MSZ!$D36)</f>
        <v>0</v>
      </c>
      <c r="F36" s="20">
        <f>Model!$W$20*((drdp!C36+drdp!L36)*MSZ!$B36+(drdp!F36+drdp!O36)*MSZ!$C36+(drdp!I36+drdp!R36)*MSZ!$D36)</f>
        <v>0</v>
      </c>
      <c r="G36" s="20">
        <f>Model!$W$20*((drdp!D36+drdp!M36)*MSZ!$B36+(drdp!G36+drdp!P36)*MSZ!$C36+(drdp!J36+drdp!S36)*MSZ!$D36)</f>
        <v>0</v>
      </c>
      <c r="H36" s="18">
        <f>Model!$W$20*((drdp!B36)*MSZ!$B36+(drdp!E36)*MSZ!$C36+(drdp!H36)*MSZ!$D36)</f>
        <v>0</v>
      </c>
      <c r="I36" s="18">
        <f>Model!$W$20*((drdp!C36)*MSZ!$B36+(drdp!F36)*MSZ!$C36+(drdp!I36)*MSZ!$D36)</f>
        <v>0</v>
      </c>
      <c r="J36" s="18">
        <f>Model!$W$20*((drdp!D36)*MSZ!$B36+(drdp!G36)*MSZ!$C36+(drdp!J36)*MSZ!$D36)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v>0</v>
      </c>
      <c r="D37" s="22">
        <f>-(SIN(Wellpath!$L37) * COS(Wellpath!$O37) + TAN(Dip) * COS(Wellpath!$L37)) * SIN(Wellpath!$L37) * SIN(Wellpath!$O37)</f>
        <v>0</v>
      </c>
      <c r="E37" s="20">
        <f>Model!$W$20*((drdp!B37+drdp!K37)*MSZ!$B37+(drdp!E37+drdp!N37)*MSZ!$C37+(drdp!H37+drdp!Q37)*MSZ!$D37)</f>
        <v>0</v>
      </c>
      <c r="F37" s="20">
        <f>Model!$W$20*((drdp!C37+drdp!L37)*MSZ!$B37+(drdp!F37+drdp!O37)*MSZ!$C37+(drdp!I37+drdp!R37)*MSZ!$D37)</f>
        <v>0</v>
      </c>
      <c r="G37" s="20">
        <f>Model!$W$20*((drdp!D37+drdp!M37)*MSZ!$B37+(drdp!G37+drdp!P37)*MSZ!$C37+(drdp!J37+drdp!S37)*MSZ!$D37)</f>
        <v>0</v>
      </c>
      <c r="H37" s="18">
        <f>Model!$W$20*((drdp!B37)*MSZ!$B37+(drdp!E37)*MSZ!$C37+(drdp!H37)*MSZ!$D37)</f>
        <v>0</v>
      </c>
      <c r="I37" s="18">
        <f>Model!$W$20*((drdp!C37)*MSZ!$B37+(drdp!F37)*MSZ!$C37+(drdp!I37)*MSZ!$D37)</f>
        <v>0</v>
      </c>
      <c r="J37" s="18">
        <f>Model!$W$20*((drdp!D37)*MSZ!$B37+(drdp!G37)*MSZ!$C37+(drdp!J37)*MSZ!$D37)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v>0</v>
      </c>
      <c r="D38" s="22">
        <f>-(SIN(Wellpath!$L38) * COS(Wellpath!$O38) + TAN(Dip) * COS(Wellpath!$L38)) * SIN(Wellpath!$L38) * SIN(Wellpath!$O38)</f>
        <v>0</v>
      </c>
      <c r="E38" s="20">
        <f>Model!$W$20*((drdp!B38+drdp!K38)*MSZ!$B38+(drdp!E38+drdp!N38)*MSZ!$C38+(drdp!H38+drdp!Q38)*MSZ!$D38)</f>
        <v>0</v>
      </c>
      <c r="F38" s="20">
        <f>Model!$W$20*((drdp!C38+drdp!L38)*MSZ!$B38+(drdp!F38+drdp!O38)*MSZ!$C38+(drdp!I38+drdp!R38)*MSZ!$D38)</f>
        <v>0</v>
      </c>
      <c r="G38" s="20">
        <f>Model!$W$20*((drdp!D38+drdp!M38)*MSZ!$B38+(drdp!G38+drdp!P38)*MSZ!$C38+(drdp!J38+drdp!S38)*MSZ!$D38)</f>
        <v>0</v>
      </c>
      <c r="H38" s="18">
        <f>Model!$W$20*((drdp!B38)*MSZ!$B38+(drdp!E38)*MSZ!$C38+(drdp!H38)*MSZ!$D38)</f>
        <v>0</v>
      </c>
      <c r="I38" s="18">
        <f>Model!$W$20*((drdp!C38)*MSZ!$B38+(drdp!F38)*MSZ!$C38+(drdp!I38)*MSZ!$D38)</f>
        <v>0</v>
      </c>
      <c r="J38" s="18">
        <f>Model!$W$20*((drdp!D38)*MSZ!$B38+(drdp!G38)*MSZ!$C38+(drdp!J38)*MSZ!$D38)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v>0</v>
      </c>
      <c r="D39" s="22">
        <f>-(SIN(Wellpath!$L39) * COS(Wellpath!$O39) + TAN(Dip) * COS(Wellpath!$L39)) * SIN(Wellpath!$L39) * SIN(Wellpath!$O39)</f>
        <v>0</v>
      </c>
      <c r="E39" s="20">
        <f>Model!$W$20*((drdp!B39+drdp!K39)*MSZ!$B39+(drdp!E39+drdp!N39)*MSZ!$C39+(drdp!H39+drdp!Q39)*MSZ!$D39)</f>
        <v>0</v>
      </c>
      <c r="F39" s="20">
        <f>Model!$W$20*((drdp!C39+drdp!L39)*MSZ!$B39+(drdp!F39+drdp!O39)*MSZ!$C39+(drdp!I39+drdp!R39)*MSZ!$D39)</f>
        <v>0</v>
      </c>
      <c r="G39" s="20">
        <f>Model!$W$20*((drdp!D39+drdp!M39)*MSZ!$B39+(drdp!G39+drdp!P39)*MSZ!$C39+(drdp!J39+drdp!S39)*MSZ!$D39)</f>
        <v>0</v>
      </c>
      <c r="H39" s="18">
        <f>Model!$W$20*((drdp!B39)*MSZ!$B39+(drdp!E39)*MSZ!$C39+(drdp!H39)*MSZ!$D39)</f>
        <v>0</v>
      </c>
      <c r="I39" s="18">
        <f>Model!$W$20*((drdp!C39)*MSZ!$B39+(drdp!F39)*MSZ!$C39+(drdp!I39)*MSZ!$D39)</f>
        <v>0</v>
      </c>
      <c r="J39" s="18">
        <f>Model!$W$20*((drdp!D39)*MSZ!$B39+(drdp!G39)*MSZ!$C39+(drdp!J39)*MSZ!$D39)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v>0</v>
      </c>
      <c r="D40" s="22">
        <f>-(SIN(Wellpath!$L40) * COS(Wellpath!$O40) + TAN(Dip) * COS(Wellpath!$L40)) * SIN(Wellpath!$L40) * SIN(Wellpath!$O40)</f>
        <v>0</v>
      </c>
      <c r="E40" s="20">
        <f>Model!$W$20*((drdp!B40+drdp!K40)*MSZ!$B40+(drdp!E40+drdp!N40)*MSZ!$C40+(drdp!H40+drdp!Q40)*MSZ!$D40)</f>
        <v>0</v>
      </c>
      <c r="F40" s="20">
        <f>Model!$W$20*((drdp!C40+drdp!L40)*MSZ!$B40+(drdp!F40+drdp!O40)*MSZ!$C40+(drdp!I40+drdp!R40)*MSZ!$D40)</f>
        <v>0</v>
      </c>
      <c r="G40" s="20">
        <f>Model!$W$20*((drdp!D40+drdp!M40)*MSZ!$B40+(drdp!G40+drdp!P40)*MSZ!$C40+(drdp!J40+drdp!S40)*MSZ!$D40)</f>
        <v>0</v>
      </c>
      <c r="H40" s="18">
        <f>Model!$W$20*((drdp!B40)*MSZ!$B40+(drdp!E40)*MSZ!$C40+(drdp!H40)*MSZ!$D40)</f>
        <v>0</v>
      </c>
      <c r="I40" s="18">
        <f>Model!$W$20*((drdp!C40)*MSZ!$B40+(drdp!F40)*MSZ!$C40+(drdp!I40)*MSZ!$D40)</f>
        <v>0</v>
      </c>
      <c r="J40" s="18">
        <f>Model!$W$20*((drdp!D40)*MSZ!$B40+(drdp!G40)*MSZ!$C40+(drdp!J40)*MSZ!$D40)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v>0</v>
      </c>
      <c r="D41" s="22">
        <f>-(SIN(Wellpath!$L41) * COS(Wellpath!$O41) + TAN(Dip) * COS(Wellpath!$L41)) * SIN(Wellpath!$L41) * SIN(Wellpath!$O41)</f>
        <v>0</v>
      </c>
      <c r="E41" s="20">
        <f>Model!$W$20*((drdp!B41+drdp!K41)*MSZ!$B41+(drdp!E41+drdp!N41)*MSZ!$C41+(drdp!H41+drdp!Q41)*MSZ!$D41)</f>
        <v>0</v>
      </c>
      <c r="F41" s="20">
        <f>Model!$W$20*((drdp!C41+drdp!L41)*MSZ!$B41+(drdp!F41+drdp!O41)*MSZ!$C41+(drdp!I41+drdp!R41)*MSZ!$D41)</f>
        <v>0</v>
      </c>
      <c r="G41" s="20">
        <f>Model!$W$20*((drdp!D41+drdp!M41)*MSZ!$B41+(drdp!G41+drdp!P41)*MSZ!$C41+(drdp!J41+drdp!S41)*MSZ!$D41)</f>
        <v>0</v>
      </c>
      <c r="H41" s="18">
        <f>Model!$W$20*((drdp!B41)*MSZ!$B41+(drdp!E41)*MSZ!$C41+(drdp!H41)*MSZ!$D41)</f>
        <v>0</v>
      </c>
      <c r="I41" s="18">
        <f>Model!$W$20*((drdp!C41)*MSZ!$B41+(drdp!F41)*MSZ!$C41+(drdp!I41)*MSZ!$D41)</f>
        <v>0</v>
      </c>
      <c r="J41" s="18">
        <f>Model!$W$20*((drdp!D41)*MSZ!$B41+(drdp!G41)*MSZ!$C41+(drdp!J41)*MSZ!$D41)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v>0</v>
      </c>
      <c r="D42" s="22">
        <f>-(SIN(Wellpath!$L42) * COS(Wellpath!$O42) + TAN(Dip) * COS(Wellpath!$L42)) * SIN(Wellpath!$L42) * SIN(Wellpath!$O42)</f>
        <v>0</v>
      </c>
      <c r="E42" s="20">
        <f>Model!$W$20*((drdp!B42+drdp!K42)*MSZ!$B42+(drdp!E42+drdp!N42)*MSZ!$C42+(drdp!H42+drdp!Q42)*MSZ!$D42)</f>
        <v>0</v>
      </c>
      <c r="F42" s="20">
        <f>Model!$W$20*((drdp!C42+drdp!L42)*MSZ!$B42+(drdp!F42+drdp!O42)*MSZ!$C42+(drdp!I42+drdp!R42)*MSZ!$D42)</f>
        <v>0</v>
      </c>
      <c r="G42" s="20">
        <f>Model!$W$20*((drdp!D42+drdp!M42)*MSZ!$B42+(drdp!G42+drdp!P42)*MSZ!$C42+(drdp!J42+drdp!S42)*MSZ!$D42)</f>
        <v>0</v>
      </c>
      <c r="H42" s="18">
        <f>Model!$W$20*((drdp!B42)*MSZ!$B42+(drdp!E42)*MSZ!$C42+(drdp!H42)*MSZ!$D42)</f>
        <v>0</v>
      </c>
      <c r="I42" s="18">
        <f>Model!$W$20*((drdp!C42)*MSZ!$B42+(drdp!F42)*MSZ!$C42+(drdp!I42)*MSZ!$D42)</f>
        <v>0</v>
      </c>
      <c r="J42" s="18">
        <f>Model!$W$20*((drdp!D42)*MSZ!$B42+(drdp!G42)*MSZ!$C42+(drdp!J42)*MSZ!$D42)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v>0</v>
      </c>
      <c r="D43" s="22">
        <f>-(SIN(Wellpath!$L43) * COS(Wellpath!$O43) + TAN(Dip) * COS(Wellpath!$L43)) * SIN(Wellpath!$L43) * SIN(Wellpath!$O43)</f>
        <v>0</v>
      </c>
      <c r="E43" s="20">
        <f>Model!$W$20*((drdp!B43+drdp!K43)*MSZ!$B43+(drdp!E43+drdp!N43)*MSZ!$C43+(drdp!H43+drdp!Q43)*MSZ!$D43)</f>
        <v>0</v>
      </c>
      <c r="F43" s="20">
        <f>Model!$W$20*((drdp!C43+drdp!L43)*MSZ!$B43+(drdp!F43+drdp!O43)*MSZ!$C43+(drdp!I43+drdp!R43)*MSZ!$D43)</f>
        <v>0</v>
      </c>
      <c r="G43" s="20">
        <f>Model!$W$20*((drdp!D43+drdp!M43)*MSZ!$B43+(drdp!G43+drdp!P43)*MSZ!$C43+(drdp!J43+drdp!S43)*MSZ!$D43)</f>
        <v>0</v>
      </c>
      <c r="H43" s="18">
        <f>Model!$W$20*((drdp!B43)*MSZ!$B43+(drdp!E43)*MSZ!$C43+(drdp!H43)*MSZ!$D43)</f>
        <v>0</v>
      </c>
      <c r="I43" s="18">
        <f>Model!$W$20*((drdp!C43)*MSZ!$B43+(drdp!F43)*MSZ!$C43+(drdp!I43)*MSZ!$D43)</f>
        <v>0</v>
      </c>
      <c r="J43" s="18">
        <f>Model!$W$20*((drdp!D43)*MSZ!$B43+(drdp!G43)*MSZ!$C43+(drdp!J43)*MSZ!$D43)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22">
        <v>0</v>
      </c>
      <c r="C44" s="22">
        <v>0</v>
      </c>
      <c r="D44" s="22">
        <f>-(SIN(Wellpath!$L44) * COS(Wellpath!$O44) + TAN(Dip) * COS(Wellpath!$L44)) * SIN(Wellpath!$L44) * SIN(Wellpath!$O44)</f>
        <v>-0.10560009129224178</v>
      </c>
      <c r="E44" s="20">
        <f>Model!$W$20*((drdp!B44+drdp!K44)*MSZ!$B44+(drdp!E44+drdp!N44)*MSZ!$C44+(drdp!H44+drdp!Q44)*MSZ!$D44)</f>
        <v>1.7087104403978808E-4</v>
      </c>
      <c r="F44" s="20">
        <f>Model!$W$20*((drdp!C44+drdp!L44)*MSZ!$B44+(drdp!F44+drdp!O44)*MSZ!$C44+(drdp!I44+drdp!R44)*MSZ!$D44)</f>
        <v>-4.5784758260324024E-5</v>
      </c>
      <c r="G44" s="20">
        <f>Model!$W$20*((drdp!D44+drdp!M44)*MSZ!$B44+(drdp!G44+drdp!P44)*MSZ!$C44+(drdp!J44+drdp!S44)*MSZ!$D44)</f>
        <v>0</v>
      </c>
      <c r="H44" s="32">
        <f>Model!$W$20*((drdp!B44)*MSZ!$B44+(drdp!E44)*MSZ!$C44+(drdp!H44)*MSZ!$D44)</f>
        <v>8.5435522019894038E-5</v>
      </c>
      <c r="I44" s="32">
        <f>Model!$W$20*((drdp!C44)*MSZ!$B44+(drdp!F44)*MSZ!$C44+(drdp!I44)*MSZ!$D44)</f>
        <v>-2.2892379130162012E-5</v>
      </c>
      <c r="J44" s="32">
        <f>Model!$W$20*((drdp!D44)*MSZ!$B44+(drdp!G44)*MSZ!$C44+(drdp!J44)*MSZ!$D44)</f>
        <v>0</v>
      </c>
      <c r="K44" s="34">
        <f>SUM(E$3:E43)+H44</f>
        <v>8.5435522019894038E-5</v>
      </c>
      <c r="L44" s="34">
        <f>SUM(F$3:F43)+I44</f>
        <v>-2.2892379130162012E-5</v>
      </c>
      <c r="M44" s="34">
        <f>SUM(G$3:G43)+J44</f>
        <v>0</v>
      </c>
      <c r="N44" s="35">
        <f t="shared" si="1"/>
        <v>7.2992284228117989E-9</v>
      </c>
      <c r="O44" s="35">
        <f t="shared" si="1"/>
        <v>5.2406102223907725E-10</v>
      </c>
      <c r="P44" s="35">
        <f t="shared" si="1"/>
        <v>0</v>
      </c>
      <c r="Q44" s="35">
        <f t="shared" si="2"/>
        <v>-1.9558223612627195E-9</v>
      </c>
      <c r="R44" s="35">
        <f t="shared" si="3"/>
        <v>0</v>
      </c>
      <c r="S44" s="35">
        <f t="shared" si="4"/>
        <v>0</v>
      </c>
    </row>
    <row r="45" spans="1:19" x14ac:dyDescent="0.25">
      <c r="A45" s="26">
        <f>Wellpath!E45</f>
        <v>1260</v>
      </c>
      <c r="B45" s="22">
        <v>0</v>
      </c>
      <c r="C45" s="22">
        <v>0</v>
      </c>
      <c r="D45" s="22">
        <f>-(SIN(Wellpath!$L45) * COS(Wellpath!$O45) + TAN(Dip) * COS(Wellpath!$L45)) * SIN(Wellpath!$L45) * SIN(Wellpath!$O45)</f>
        <v>-0.21114197097154164</v>
      </c>
      <c r="E45" s="20">
        <f>Model!$W$20*((drdp!B45+drdp!K45)*MSZ!$B45+(drdp!E45+drdp!N45)*MSZ!$C45+(drdp!H45+drdp!Q45)*MSZ!$D45)</f>
        <v>6.8287954691395006E-4</v>
      </c>
      <c r="F45" s="20">
        <f>Model!$W$20*((drdp!C45+drdp!L45)*MSZ!$B45+(drdp!F45+drdp!O45)*MSZ!$C45+(drdp!I45+drdp!R45)*MSZ!$D45)</f>
        <v>-1.8297702312332386E-4</v>
      </c>
      <c r="G45" s="20">
        <f>Model!$W$20*((drdp!D45+drdp!M45)*MSZ!$B45+(drdp!G45+drdp!P45)*MSZ!$C45+(drdp!J45+drdp!S45)*MSZ!$D45)</f>
        <v>0</v>
      </c>
      <c r="H45" s="18">
        <f>Model!$W$20*((drdp!B45)*MSZ!$B45+(drdp!E45)*MSZ!$C45+(drdp!H45)*MSZ!$D45)</f>
        <v>3.4143977345697503E-4</v>
      </c>
      <c r="I45" s="18">
        <f>Model!$W$20*((drdp!C45)*MSZ!$B45+(drdp!F45)*MSZ!$C45+(drdp!I45)*MSZ!$D45)</f>
        <v>-9.148851156166193E-5</v>
      </c>
      <c r="J45" s="18">
        <f>Model!$W$20*((drdp!D45)*MSZ!$B45+(drdp!G45)*MSZ!$C45+(drdp!J45)*MSZ!$D45)</f>
        <v>0</v>
      </c>
      <c r="K45" s="21">
        <f>SUM(E$3:E44)+H45</f>
        <v>5.1231081749676308E-4</v>
      </c>
      <c r="L45" s="21">
        <f>SUM(F$3:F44)+I45</f>
        <v>-1.3727326982198595E-4</v>
      </c>
      <c r="M45" s="21">
        <f>SUM(G$3:G44)+J45</f>
        <v>0</v>
      </c>
      <c r="N45" s="19">
        <f t="shared" si="1"/>
        <v>2.624623737242017E-7</v>
      </c>
      <c r="O45" s="19">
        <f t="shared" si="1"/>
        <v>1.8843950607619757E-8</v>
      </c>
      <c r="P45" s="19">
        <f t="shared" si="1"/>
        <v>0</v>
      </c>
      <c r="Q45" s="19">
        <f t="shared" si="2"/>
        <v>-7.0326581082955357E-8</v>
      </c>
      <c r="R45" s="19">
        <f t="shared" si="3"/>
        <v>0</v>
      </c>
      <c r="S45" s="19">
        <f t="shared" si="4"/>
        <v>0</v>
      </c>
    </row>
    <row r="46" spans="1:19" x14ac:dyDescent="0.25">
      <c r="A46" s="26">
        <f>Wellpath!E46</f>
        <v>1290</v>
      </c>
      <c r="B46" s="22">
        <v>0</v>
      </c>
      <c r="C46" s="22">
        <v>0</v>
      </c>
      <c r="D46" s="22">
        <f>-(SIN(Wellpath!$L46) * COS(Wellpath!$O46) + TAN(Dip) * COS(Wellpath!$L46)) * SIN(Wellpath!$L46) * SIN(Wellpath!$O46)</f>
        <v>-0.31611144960913462</v>
      </c>
      <c r="E46" s="20">
        <f>Model!$W$20*((drdp!B46+drdp!K46)*MSZ!$B46+(drdp!E46+drdp!N46)*MSZ!$C46+(drdp!H46+drdp!Q46)*MSZ!$D46)</f>
        <v>1.5320036762765093E-3</v>
      </c>
      <c r="F46" s="20">
        <f>Model!$W$20*((drdp!C46+drdp!L46)*MSZ!$B46+(drdp!F46+drdp!O46)*MSZ!$C46+(drdp!I46+drdp!R46)*MSZ!$D46)</f>
        <v>-4.1049914785980176E-4</v>
      </c>
      <c r="G46" s="20">
        <f>Model!$W$20*((drdp!D46+drdp!M46)*MSZ!$B46+(drdp!G46+drdp!P46)*MSZ!$C46+(drdp!J46+drdp!S46)*MSZ!$D46)</f>
        <v>0</v>
      </c>
      <c r="H46" s="18">
        <f>Model!$W$20*((drdp!B46)*MSZ!$B46+(drdp!E46)*MSZ!$C46+(drdp!H46)*MSZ!$D46)</f>
        <v>7.6600183813825464E-4</v>
      </c>
      <c r="I46" s="18">
        <f>Model!$W$20*((drdp!C46)*MSZ!$B46+(drdp!F46)*MSZ!$C46+(drdp!I46)*MSZ!$D46)</f>
        <v>-2.0524957392990088E-4</v>
      </c>
      <c r="J46" s="18">
        <f>Model!$W$20*((drdp!D46)*MSZ!$B46+(drdp!G46)*MSZ!$C46+(drdp!J46)*MSZ!$D46)</f>
        <v>0</v>
      </c>
      <c r="K46" s="21">
        <f>SUM(E$3:E45)+H46</f>
        <v>1.6197524290919928E-3</v>
      </c>
      <c r="L46" s="21">
        <f>SUM(F$3:F45)+I46</f>
        <v>-4.3401135531354875E-4</v>
      </c>
      <c r="M46" s="21">
        <f>SUM(G$3:G45)+J46</f>
        <v>0</v>
      </c>
      <c r="N46" s="19">
        <f t="shared" si="1"/>
        <v>2.623597931549411E-6</v>
      </c>
      <c r="O46" s="19">
        <f t="shared" si="1"/>
        <v>1.8836585654110345E-7</v>
      </c>
      <c r="P46" s="19">
        <f t="shared" si="1"/>
        <v>0</v>
      </c>
      <c r="Q46" s="19">
        <f t="shared" si="2"/>
        <v>-7.0299094702262856E-7</v>
      </c>
      <c r="R46" s="19">
        <f t="shared" si="3"/>
        <v>0</v>
      </c>
      <c r="S46" s="19">
        <f t="shared" si="4"/>
        <v>0</v>
      </c>
    </row>
    <row r="47" spans="1:19" x14ac:dyDescent="0.25">
      <c r="A47" s="26">
        <f>Wellpath!E47</f>
        <v>1320</v>
      </c>
      <c r="B47" s="22">
        <v>0</v>
      </c>
      <c r="C47" s="22">
        <v>0</v>
      </c>
      <c r="D47" s="22">
        <f>-(SIN(Wellpath!$L47) * COS(Wellpath!$O47) + TAN(Dip) * COS(Wellpath!$L47)) * SIN(Wellpath!$L47) * SIN(Wellpath!$O47)</f>
        <v>-0.41999712645659354</v>
      </c>
      <c r="E47" s="20">
        <f>Model!$W$20*((drdp!B47+drdp!K47)*MSZ!$B47+(drdp!E47+drdp!N47)*MSZ!$C47+(drdp!H47+drdp!Q47)*MSZ!$D47)</f>
        <v>2.7101082515837579E-3</v>
      </c>
      <c r="F47" s="20">
        <f>Model!$W$20*((drdp!C47+drdp!L47)*MSZ!$B47+(drdp!F47+drdp!O47)*MSZ!$C47+(drdp!I47+drdp!R47)*MSZ!$D47)</f>
        <v>-7.261713174127898E-4</v>
      </c>
      <c r="G47" s="20">
        <f>Model!$W$20*((drdp!D47+drdp!M47)*MSZ!$B47+(drdp!G47+drdp!P47)*MSZ!$C47+(drdp!J47+drdp!S47)*MSZ!$D47)</f>
        <v>0</v>
      </c>
      <c r="H47" s="18">
        <f>Model!$W$20*((drdp!B47)*MSZ!$B47+(drdp!E47)*MSZ!$C47+(drdp!H47)*MSZ!$D47)</f>
        <v>1.3550541257918789E-3</v>
      </c>
      <c r="I47" s="18">
        <f>Model!$W$20*((drdp!C47)*MSZ!$B47+(drdp!F47)*MSZ!$C47+(drdp!I47)*MSZ!$D47)</f>
        <v>-3.630856587063949E-4</v>
      </c>
      <c r="J47" s="18">
        <f>Model!$W$20*((drdp!D47)*MSZ!$B47+(drdp!G47)*MSZ!$C47+(drdp!J47)*MSZ!$D47)</f>
        <v>0</v>
      </c>
      <c r="K47" s="21">
        <f>SUM(E$3:E46)+H47</f>
        <v>3.7408083930221261E-3</v>
      </c>
      <c r="L47" s="21">
        <f>SUM(F$3:F46)+I47</f>
        <v>-1.0023465879498445E-3</v>
      </c>
      <c r="M47" s="21">
        <f>SUM(G$3:G46)+J47</f>
        <v>0</v>
      </c>
      <c r="N47" s="19">
        <f t="shared" si="1"/>
        <v>1.3993647433304781E-5</v>
      </c>
      <c r="O47" s="19">
        <f t="shared" si="1"/>
        <v>1.0046986823746954E-6</v>
      </c>
      <c r="P47" s="19">
        <f t="shared" si="1"/>
        <v>0</v>
      </c>
      <c r="Q47" s="19">
        <f t="shared" si="2"/>
        <v>-3.7495865289198692E-6</v>
      </c>
      <c r="R47" s="19">
        <f t="shared" si="3"/>
        <v>0</v>
      </c>
      <c r="S47" s="19">
        <f t="shared" si="4"/>
        <v>0</v>
      </c>
    </row>
    <row r="48" spans="1:19" x14ac:dyDescent="0.25">
      <c r="A48" s="26">
        <f>Wellpath!E48</f>
        <v>1350</v>
      </c>
      <c r="B48" s="22">
        <v>0</v>
      </c>
      <c r="C48" s="22">
        <v>0</v>
      </c>
      <c r="D48" s="22">
        <f>-(SIN(Wellpath!$L48) * COS(Wellpath!$O48) + TAN(Dip) * COS(Wellpath!$L48)) * SIN(Wellpath!$L48) * SIN(Wellpath!$O48)</f>
        <v>-0.52229288093886928</v>
      </c>
      <c r="E48" s="20">
        <f>Model!$W$20*((drdp!B48+drdp!K48)*MSZ!$B48+(drdp!E48+drdp!N48)*MSZ!$C48+(drdp!H48+drdp!Q48)*MSZ!$D48)</f>
        <v>4.2050324518052556E-3</v>
      </c>
      <c r="F48" s="20">
        <f>Model!$W$20*((drdp!C48+drdp!L48)*MSZ!$B48+(drdp!F48+drdp!O48)*MSZ!$C48+(drdp!I48+drdp!R48)*MSZ!$D48)</f>
        <v>-1.1267350496078821E-3</v>
      </c>
      <c r="G48" s="20">
        <f>Model!$W$20*((drdp!D48+drdp!M48)*MSZ!$B48+(drdp!G48+drdp!P48)*MSZ!$C48+(drdp!J48+drdp!S48)*MSZ!$D48)</f>
        <v>0</v>
      </c>
      <c r="H48" s="18">
        <f>Model!$W$20*((drdp!B48)*MSZ!$B48+(drdp!E48)*MSZ!$C48+(drdp!H48)*MSZ!$D48)</f>
        <v>2.1025162259026278E-3</v>
      </c>
      <c r="I48" s="18">
        <f>Model!$W$20*((drdp!C48)*MSZ!$B48+(drdp!F48)*MSZ!$C48+(drdp!I48)*MSZ!$D48)</f>
        <v>-5.6336752480394103E-4</v>
      </c>
      <c r="J48" s="18">
        <f>Model!$W$20*((drdp!D48)*MSZ!$B48+(drdp!G48)*MSZ!$C48+(drdp!J48)*MSZ!$D48)</f>
        <v>0</v>
      </c>
      <c r="K48" s="21">
        <f>SUM(E$3:E47)+H48</f>
        <v>7.198378744716633E-3</v>
      </c>
      <c r="L48" s="21">
        <f>SUM(F$3:F47)+I48</f>
        <v>-1.9287997714601806E-3</v>
      </c>
      <c r="M48" s="21">
        <f>SUM(G$3:G47)+J48</f>
        <v>0</v>
      </c>
      <c r="N48" s="19">
        <f t="shared" si="1"/>
        <v>5.1816656552388208E-5</v>
      </c>
      <c r="O48" s="19">
        <f t="shared" si="1"/>
        <v>3.720268558384845E-6</v>
      </c>
      <c r="P48" s="19">
        <f t="shared" si="1"/>
        <v>0</v>
      </c>
      <c r="Q48" s="19">
        <f t="shared" si="2"/>
        <v>-1.3884231277693263E-5</v>
      </c>
      <c r="R48" s="19">
        <f t="shared" si="3"/>
        <v>0</v>
      </c>
      <c r="S48" s="19">
        <f t="shared" si="4"/>
        <v>0</v>
      </c>
    </row>
    <row r="49" spans="1:19" x14ac:dyDescent="0.25">
      <c r="A49" s="26">
        <f>Wellpath!E49</f>
        <v>1380</v>
      </c>
      <c r="B49" s="22">
        <v>0</v>
      </c>
      <c r="C49" s="22">
        <v>0</v>
      </c>
      <c r="D49" s="22">
        <f>-(SIN(Wellpath!$L49) * COS(Wellpath!$O49) + TAN(Dip) * COS(Wellpath!$L49)) * SIN(Wellpath!$L49) * SIN(Wellpath!$O49)</f>
        <v>-0.62250033842285746</v>
      </c>
      <c r="E49" s="20">
        <f>Model!$W$20*((drdp!B49+drdp!K49)*MSZ!$B49+(drdp!E49+drdp!N49)*MSZ!$C49+(drdp!H49+drdp!Q49)*MSZ!$D49)</f>
        <v>6.0007221421371285E-3</v>
      </c>
      <c r="F49" s="20">
        <f>Model!$W$20*((drdp!C49+drdp!L49)*MSZ!$B49+(drdp!F49+drdp!O49)*MSZ!$C49+(drdp!I49+drdp!R49)*MSZ!$D49)</f>
        <v>-1.6078886519892003E-3</v>
      </c>
      <c r="G49" s="20">
        <f>Model!$W$20*((drdp!D49+drdp!M49)*MSZ!$B49+(drdp!G49+drdp!P49)*MSZ!$C49+(drdp!J49+drdp!S49)*MSZ!$D49)</f>
        <v>0</v>
      </c>
      <c r="H49" s="18">
        <f>Model!$W$20*((drdp!B49)*MSZ!$B49+(drdp!E49)*MSZ!$C49+(drdp!H49)*MSZ!$D49)</f>
        <v>3.0003610710685642E-3</v>
      </c>
      <c r="I49" s="18">
        <f>Model!$W$20*((drdp!C49)*MSZ!$B49+(drdp!F49)*MSZ!$C49+(drdp!I49)*MSZ!$D49)</f>
        <v>-8.0394432599460014E-4</v>
      </c>
      <c r="J49" s="18">
        <f>Model!$W$20*((drdp!D49)*MSZ!$B49+(drdp!G49)*MSZ!$C49+(drdp!J49)*MSZ!$D49)</f>
        <v>0</v>
      </c>
      <c r="K49" s="21">
        <f>SUM(E$3:E48)+H49</f>
        <v>1.2301256041687825E-2</v>
      </c>
      <c r="L49" s="21">
        <f>SUM(F$3:F48)+I49</f>
        <v>-3.296111622258722E-3</v>
      </c>
      <c r="M49" s="21">
        <f>SUM(G$3:G48)+J49</f>
        <v>0</v>
      </c>
      <c r="N49" s="19">
        <f t="shared" si="1"/>
        <v>1.5132090020316121E-4</v>
      </c>
      <c r="O49" s="19">
        <f t="shared" si="1"/>
        <v>1.0864351826389025E-5</v>
      </c>
      <c r="P49" s="19">
        <f t="shared" si="1"/>
        <v>0</v>
      </c>
      <c r="Q49" s="19">
        <f t="shared" si="2"/>
        <v>-4.0546313007387561E-5</v>
      </c>
      <c r="R49" s="19">
        <f t="shared" si="3"/>
        <v>0</v>
      </c>
      <c r="S49" s="19">
        <f t="shared" si="4"/>
        <v>0</v>
      </c>
    </row>
    <row r="50" spans="1:19" x14ac:dyDescent="0.25">
      <c r="A50" s="26">
        <f>Wellpath!E50</f>
        <v>1410</v>
      </c>
      <c r="B50" s="22">
        <v>0</v>
      </c>
      <c r="C50" s="22">
        <v>0</v>
      </c>
      <c r="D50" s="22">
        <f>-(SIN(Wellpath!$L50) * COS(Wellpath!$O50) + TAN(Dip) * COS(Wellpath!$L50)) * SIN(Wellpath!$L50) * SIN(Wellpath!$O50)</f>
        <v>-0.72013129824851452</v>
      </c>
      <c r="E50" s="20">
        <f>Model!$W$20*((drdp!B50+drdp!K50)*MSZ!$B50+(drdp!E50+drdp!N50)*MSZ!$C50+(drdp!H50+drdp!Q50)*MSZ!$D50)</f>
        <v>8.0774053710269342E-3</v>
      </c>
      <c r="F50" s="20">
        <f>Model!$W$20*((drdp!C50+drdp!L50)*MSZ!$B50+(drdp!F50+drdp!O50)*MSZ!$C50+(drdp!I50+drdp!R50)*MSZ!$D50)</f>
        <v>-2.1643342461054801E-3</v>
      </c>
      <c r="G50" s="20">
        <f>Model!$W$20*((drdp!D50+drdp!M50)*MSZ!$B50+(drdp!G50+drdp!P50)*MSZ!$C50+(drdp!J50+drdp!S50)*MSZ!$D50)</f>
        <v>0</v>
      </c>
      <c r="H50" s="18">
        <f>Model!$W$20*((drdp!B50)*MSZ!$B50+(drdp!E50)*MSZ!$C50+(drdp!H50)*MSZ!$D50)</f>
        <v>4.0387026855134671E-3</v>
      </c>
      <c r="I50" s="18">
        <f>Model!$W$20*((drdp!C50)*MSZ!$B50+(drdp!F50)*MSZ!$C50+(drdp!I50)*MSZ!$D50)</f>
        <v>-1.0821671230527401E-3</v>
      </c>
      <c r="J50" s="18">
        <f>Model!$W$20*((drdp!D50)*MSZ!$B50+(drdp!G50)*MSZ!$C50+(drdp!J50)*MSZ!$D50)</f>
        <v>0</v>
      </c>
      <c r="K50" s="21">
        <f>SUM(E$3:E49)+H50</f>
        <v>1.9340319798269855E-2</v>
      </c>
      <c r="L50" s="21">
        <f>SUM(F$3:F49)+I50</f>
        <v>-5.1822230713060623E-3</v>
      </c>
      <c r="M50" s="21">
        <f>SUM(G$3:G49)+J50</f>
        <v>0</v>
      </c>
      <c r="N50" s="19">
        <f t="shared" si="1"/>
        <v>3.740479698993489E-4</v>
      </c>
      <c r="O50" s="19">
        <f t="shared" si="1"/>
        <v>2.6855435960776837E-5</v>
      </c>
      <c r="P50" s="19">
        <f t="shared" si="1"/>
        <v>0</v>
      </c>
      <c r="Q50" s="19">
        <f t="shared" si="2"/>
        <v>-1.0022585146503145E-4</v>
      </c>
      <c r="R50" s="19">
        <f t="shared" si="3"/>
        <v>0</v>
      </c>
      <c r="S50" s="19">
        <f t="shared" si="4"/>
        <v>0</v>
      </c>
    </row>
    <row r="51" spans="1:19" x14ac:dyDescent="0.25">
      <c r="A51" s="26">
        <f>Wellpath!E51</f>
        <v>1440</v>
      </c>
      <c r="B51" s="22">
        <v>0</v>
      </c>
      <c r="C51" s="22">
        <v>0</v>
      </c>
      <c r="D51" s="22">
        <f>-(SIN(Wellpath!$L51) * COS(Wellpath!$O51) + TAN(Dip) * COS(Wellpath!$L51)) * SIN(Wellpath!$L51) * SIN(Wellpath!$O51)</f>
        <v>-0.8147101121933995</v>
      </c>
      <c r="E51" s="20">
        <f>Model!$W$20*((drdp!B51+drdp!K51)*MSZ!$B51+(drdp!E51+drdp!N51)*MSZ!$C51+(drdp!H51+drdp!Q51)*MSZ!$D51)</f>
        <v>1.0411809115209763E-2</v>
      </c>
      <c r="F51" s="20">
        <f>Model!$W$20*((drdp!C51+drdp!L51)*MSZ!$B51+(drdp!F51+drdp!O51)*MSZ!$C51+(drdp!I51+drdp!R51)*MSZ!$D51)</f>
        <v>-2.7898358441674573E-3</v>
      </c>
      <c r="G51" s="20">
        <f>Model!$W$20*((drdp!D51+drdp!M51)*MSZ!$B51+(drdp!G51+drdp!P51)*MSZ!$C51+(drdp!J51+drdp!S51)*MSZ!$D51)</f>
        <v>0</v>
      </c>
      <c r="H51" s="18">
        <f>Model!$W$20*((drdp!B51)*MSZ!$B51+(drdp!E51)*MSZ!$C51+(drdp!H51)*MSZ!$D51)</f>
        <v>5.2059045576048815E-3</v>
      </c>
      <c r="I51" s="18">
        <f>Model!$W$20*((drdp!C51)*MSZ!$B51+(drdp!F51)*MSZ!$C51+(drdp!I51)*MSZ!$D51)</f>
        <v>-1.3949179220837287E-3</v>
      </c>
      <c r="J51" s="18">
        <f>Model!$W$20*((drdp!D51)*MSZ!$B51+(drdp!G51)*MSZ!$C51+(drdp!J51)*MSZ!$D51)</f>
        <v>0</v>
      </c>
      <c r="K51" s="21">
        <f>SUM(E$3:E50)+H51</f>
        <v>2.8584927041388208E-2</v>
      </c>
      <c r="L51" s="21">
        <f>SUM(F$3:F50)+I51</f>
        <v>-7.6593081164425311E-3</v>
      </c>
      <c r="M51" s="21">
        <f>SUM(G$3:G50)+J51</f>
        <v>0</v>
      </c>
      <c r="N51" s="19">
        <f t="shared" si="1"/>
        <v>8.170980539614868E-4</v>
      </c>
      <c r="O51" s="19">
        <f t="shared" si="1"/>
        <v>5.8665000822602432E-5</v>
      </c>
      <c r="P51" s="19">
        <f t="shared" si="1"/>
        <v>0</v>
      </c>
      <c r="Q51" s="19">
        <f t="shared" si="2"/>
        <v>-2.1894076369602229E-4</v>
      </c>
      <c r="R51" s="19">
        <f t="shared" si="3"/>
        <v>0</v>
      </c>
      <c r="S51" s="19">
        <f t="shared" si="4"/>
        <v>0</v>
      </c>
    </row>
    <row r="52" spans="1:19" x14ac:dyDescent="0.25">
      <c r="A52" s="26">
        <f>Wellpath!E52</f>
        <v>1470</v>
      </c>
      <c r="B52" s="22">
        <v>0</v>
      </c>
      <c r="C52" s="22">
        <v>0</v>
      </c>
      <c r="D52" s="22">
        <f>-(SIN(Wellpath!$L52) * COS(Wellpath!$O52) + TAN(Dip) * COS(Wellpath!$L52)) * SIN(Wellpath!$L52) * SIN(Wellpath!$O52)</f>
        <v>-0.9057760017830021</v>
      </c>
      <c r="E52" s="20">
        <f>Model!$W$20*((drdp!B52+drdp!K52)*MSZ!$B52+(drdp!E52+drdp!N52)*MSZ!$C52+(drdp!H52+drdp!Q52)*MSZ!$D52)</f>
        <v>1.2977414897906102E-2</v>
      </c>
      <c r="F52" s="20">
        <f>Model!$W$20*((drdp!C52+drdp!L52)*MSZ!$B52+(drdp!F52+drdp!O52)*MSZ!$C52+(drdp!I52+drdp!R52)*MSZ!$D52)</f>
        <v>-3.4772878417375602E-3</v>
      </c>
      <c r="G52" s="20">
        <f>Model!$W$20*((drdp!D52+drdp!M52)*MSZ!$B52+(drdp!G52+drdp!P52)*MSZ!$C52+(drdp!J52+drdp!S52)*MSZ!$D52)</f>
        <v>0</v>
      </c>
      <c r="H52" s="18">
        <f>Model!$W$20*((drdp!B52)*MSZ!$B52+(drdp!E52)*MSZ!$C52+(drdp!H52)*MSZ!$D52)</f>
        <v>6.4887074489530508E-3</v>
      </c>
      <c r="I52" s="18">
        <f>Model!$W$20*((drdp!C52)*MSZ!$B52+(drdp!F52)*MSZ!$C52+(drdp!I52)*MSZ!$D52)</f>
        <v>-1.7386439208687801E-3</v>
      </c>
      <c r="J52" s="18">
        <f>Model!$W$20*((drdp!D52)*MSZ!$B52+(drdp!G52)*MSZ!$C52+(drdp!J52)*MSZ!$D52)</f>
        <v>0</v>
      </c>
      <c r="K52" s="21">
        <f>SUM(E$3:E51)+H52</f>
        <v>4.0279539047946136E-2</v>
      </c>
      <c r="L52" s="21">
        <f>SUM(F$3:F51)+I52</f>
        <v>-1.0792869959395041E-2</v>
      </c>
      <c r="M52" s="21">
        <f>SUM(G$3:G51)+J52</f>
        <v>0</v>
      </c>
      <c r="N52" s="19">
        <f t="shared" si="1"/>
        <v>1.6224412659150175E-3</v>
      </c>
      <c r="O52" s="19">
        <f t="shared" si="1"/>
        <v>1.1648604196041191E-4</v>
      </c>
      <c r="P52" s="19">
        <f t="shared" si="1"/>
        <v>0</v>
      </c>
      <c r="Q52" s="19">
        <f t="shared" si="2"/>
        <v>-4.3473182696885737E-4</v>
      </c>
      <c r="R52" s="19">
        <f t="shared" si="3"/>
        <v>0</v>
      </c>
      <c r="S52" s="19">
        <f t="shared" si="4"/>
        <v>0</v>
      </c>
    </row>
    <row r="53" spans="1:19" x14ac:dyDescent="0.25">
      <c r="A53" s="26">
        <f>Wellpath!E53</f>
        <v>1500</v>
      </c>
      <c r="B53" s="22">
        <v>0</v>
      </c>
      <c r="C53" s="22">
        <v>0</v>
      </c>
      <c r="D53" s="22">
        <f>-(SIN(Wellpath!$L53) * COS(Wellpath!$O53) + TAN(Dip) * COS(Wellpath!$L53)) * SIN(Wellpath!$L53) * SIN(Wellpath!$O53)</f>
        <v>-0.99288530315715318</v>
      </c>
      <c r="E53" s="20">
        <f>Model!$W$20*((drdp!B53+drdp!K53)*MSZ!$B53+(drdp!E53+drdp!N53)*MSZ!$C53+(drdp!H53+drdp!Q53)*MSZ!$D53)</f>
        <v>1.5744750478802482E-2</v>
      </c>
      <c r="F53" s="20">
        <f>Model!$W$20*((drdp!C53+drdp!L53)*MSZ!$B53+(drdp!F53+drdp!O53)*MSZ!$C53+(drdp!I53+drdp!R53)*MSZ!$D53)</f>
        <v>-4.218793175824658E-3</v>
      </c>
      <c r="G53" s="20">
        <f>Model!$W$20*((drdp!D53+drdp!M53)*MSZ!$B53+(drdp!G53+drdp!P53)*MSZ!$C53+(drdp!J53+drdp!S53)*MSZ!$D53)</f>
        <v>0</v>
      </c>
      <c r="H53" s="18">
        <f>Model!$W$20*((drdp!B53)*MSZ!$B53+(drdp!E53)*MSZ!$C53+(drdp!H53)*MSZ!$D53)</f>
        <v>7.8723752394012411E-3</v>
      </c>
      <c r="I53" s="18">
        <f>Model!$W$20*((drdp!C53)*MSZ!$B53+(drdp!F53)*MSZ!$C53+(drdp!I53)*MSZ!$D53)</f>
        <v>-2.109396587912329E-3</v>
      </c>
      <c r="J53" s="18">
        <f>Model!$W$20*((drdp!D53)*MSZ!$B53+(drdp!G53)*MSZ!$C53+(drdp!J53)*MSZ!$D53)</f>
        <v>0</v>
      </c>
      <c r="K53" s="21">
        <f>SUM(E$3:E52)+H53</f>
        <v>5.4640621736300431E-2</v>
      </c>
      <c r="L53" s="21">
        <f>SUM(F$3:F52)+I53</f>
        <v>-1.4640910468176151E-2</v>
      </c>
      <c r="M53" s="21">
        <f>SUM(G$3:G52)+J53</f>
        <v>0</v>
      </c>
      <c r="N53" s="19">
        <f t="shared" si="1"/>
        <v>2.9855975437294673E-3</v>
      </c>
      <c r="O53" s="19">
        <f t="shared" si="1"/>
        <v>2.1435625933715E-4</v>
      </c>
      <c r="P53" s="19">
        <f t="shared" si="1"/>
        <v>0</v>
      </c>
      <c r="Q53" s="19">
        <f t="shared" si="2"/>
        <v>-7.9998845076665432E-4</v>
      </c>
      <c r="R53" s="19">
        <f t="shared" si="3"/>
        <v>0</v>
      </c>
      <c r="S53" s="19">
        <f t="shared" si="4"/>
        <v>0</v>
      </c>
    </row>
    <row r="54" spans="1:19" x14ac:dyDescent="0.25">
      <c r="A54" s="26">
        <f>Wellpath!E54</f>
        <v>1530</v>
      </c>
      <c r="B54" s="22">
        <v>0</v>
      </c>
      <c r="C54" s="22">
        <v>0</v>
      </c>
      <c r="D54" s="22">
        <f>-(SIN(Wellpath!$L54) * COS(Wellpath!$O54) + TAN(Dip) * COS(Wellpath!$L54)) * SIN(Wellpath!$L54) * SIN(Wellpath!$O54)</f>
        <v>-1.0756136285557543</v>
      </c>
      <c r="E54" s="20">
        <f>Model!$W$20*((drdp!B54+drdp!K54)*MSZ!$B54+(drdp!E54+drdp!N54)*MSZ!$C54+(drdp!H54+drdp!Q54)*MSZ!$D54)</f>
        <v>1.8681714418599789E-2</v>
      </c>
      <c r="F54" s="20">
        <f>Model!$W$20*((drdp!C54+drdp!L54)*MSZ!$B54+(drdp!F54+drdp!O54)*MSZ!$C54+(drdp!I54+drdp!R54)*MSZ!$D54)</f>
        <v>-5.005750291692675E-3</v>
      </c>
      <c r="G54" s="20">
        <f>Model!$W$20*((drdp!D54+drdp!M54)*MSZ!$B54+(drdp!G54+drdp!P54)*MSZ!$C54+(drdp!J54+drdp!S54)*MSZ!$D54)</f>
        <v>0</v>
      </c>
      <c r="H54" s="18">
        <f>Model!$W$20*((drdp!B54)*MSZ!$B54+(drdp!E54)*MSZ!$C54+(drdp!H54)*MSZ!$D54)</f>
        <v>9.3408572092998944E-3</v>
      </c>
      <c r="I54" s="18">
        <f>Model!$W$20*((drdp!C54)*MSZ!$B54+(drdp!F54)*MSZ!$C54+(drdp!I54)*MSZ!$D54)</f>
        <v>-2.5028751458463375E-3</v>
      </c>
      <c r="J54" s="18">
        <f>Model!$W$20*((drdp!D54)*MSZ!$B54+(drdp!G54)*MSZ!$C54+(drdp!J54)*MSZ!$D54)</f>
        <v>0</v>
      </c>
      <c r="K54" s="21">
        <f>SUM(E$3:E53)+H54</f>
        <v>7.1853854185001564E-2</v>
      </c>
      <c r="L54" s="21">
        <f>SUM(F$3:F53)+I54</f>
        <v>-1.9253182201934817E-2</v>
      </c>
      <c r="M54" s="21">
        <f>SUM(G$3:G53)+J54</f>
        <v>0</v>
      </c>
      <c r="N54" s="19">
        <f t="shared" si="1"/>
        <v>5.1629763612394668E-3</v>
      </c>
      <c r="O54" s="19">
        <f t="shared" si="1"/>
        <v>3.7068502490089959E-4</v>
      </c>
      <c r="P54" s="19">
        <f t="shared" si="1"/>
        <v>0</v>
      </c>
      <c r="Q54" s="19">
        <f t="shared" si="2"/>
        <v>-1.3834153465350917E-3</v>
      </c>
      <c r="R54" s="19">
        <f t="shared" si="3"/>
        <v>0</v>
      </c>
      <c r="S54" s="19">
        <f t="shared" si="4"/>
        <v>0</v>
      </c>
    </row>
    <row r="55" spans="1:19" x14ac:dyDescent="0.25">
      <c r="A55" s="26">
        <f>Wellpath!E55</f>
        <v>1560</v>
      </c>
      <c r="B55" s="22">
        <v>0</v>
      </c>
      <c r="C55" s="22">
        <v>0</v>
      </c>
      <c r="D55" s="22">
        <f>-(SIN(Wellpath!$L55) * COS(Wellpath!$O55) + TAN(Dip) * COS(Wellpath!$L55)) * SIN(Wellpath!$L55) * SIN(Wellpath!$O55)</f>
        <v>-1.1535579338932846</v>
      </c>
      <c r="E55" s="20">
        <f>Model!$W$20*((drdp!B55+drdp!K55)*MSZ!$B55+(drdp!E55+drdp!N55)*MSZ!$C55+(drdp!H55+drdp!Q55)*MSZ!$D55)</f>
        <v>2.1753929960108987E-2</v>
      </c>
      <c r="F55" s="20">
        <f>Model!$W$20*((drdp!C55+drdp!L55)*MSZ!$B55+(drdp!F55+drdp!O55)*MSZ!$C55+(drdp!I55+drdp!R55)*MSZ!$D55)</f>
        <v>-5.8289479650144088E-3</v>
      </c>
      <c r="G55" s="20">
        <f>Model!$W$20*((drdp!D55+drdp!M55)*MSZ!$B55+(drdp!G55+drdp!P55)*MSZ!$C55+(drdp!J55+drdp!S55)*MSZ!$D55)</f>
        <v>0</v>
      </c>
      <c r="H55" s="18">
        <f>Model!$W$20*((drdp!B55)*MSZ!$B55+(drdp!E55)*MSZ!$C55+(drdp!H55)*MSZ!$D55)</f>
        <v>1.0876964980054494E-2</v>
      </c>
      <c r="I55" s="18">
        <f>Model!$W$20*((drdp!C55)*MSZ!$B55+(drdp!F55)*MSZ!$C55+(drdp!I55)*MSZ!$D55)</f>
        <v>-2.9144739825072044E-3</v>
      </c>
      <c r="J55" s="18">
        <f>Model!$W$20*((drdp!D55)*MSZ!$B55+(drdp!G55)*MSZ!$C55+(drdp!J55)*MSZ!$D55)</f>
        <v>0</v>
      </c>
      <c r="K55" s="21">
        <f>SUM(E$3:E54)+H55</f>
        <v>9.2071676374355954E-2</v>
      </c>
      <c r="L55" s="21">
        <f>SUM(F$3:F54)+I55</f>
        <v>-2.4670531330288358E-2</v>
      </c>
      <c r="M55" s="21">
        <f>SUM(G$3:G54)+J55</f>
        <v>0</v>
      </c>
      <c r="N55" s="19">
        <f t="shared" si="1"/>
        <v>8.4771935903841366E-3</v>
      </c>
      <c r="O55" s="19">
        <f t="shared" si="1"/>
        <v>6.0863511611873946E-4</v>
      </c>
      <c r="P55" s="19">
        <f t="shared" si="1"/>
        <v>0</v>
      </c>
      <c r="Q55" s="19">
        <f t="shared" si="2"/>
        <v>-2.271457176625719E-3</v>
      </c>
      <c r="R55" s="19">
        <f t="shared" si="3"/>
        <v>0</v>
      </c>
      <c r="S55" s="19">
        <f t="shared" si="4"/>
        <v>0</v>
      </c>
    </row>
    <row r="56" spans="1:19" x14ac:dyDescent="0.25">
      <c r="A56" s="26">
        <f>Wellpath!E56</f>
        <v>1590</v>
      </c>
      <c r="B56" s="22">
        <v>0</v>
      </c>
      <c r="C56" s="22">
        <v>0</v>
      </c>
      <c r="D56" s="22">
        <f>-(SIN(Wellpath!$L56) * COS(Wellpath!$O56) + TAN(Dip) * COS(Wellpath!$L56)) * SIN(Wellpath!$L56) * SIN(Wellpath!$O56)</f>
        <v>-1.2263384823490757</v>
      </c>
      <c r="E56" s="20">
        <f>Model!$W$20*((drdp!B56+drdp!K56)*MSZ!$B56+(drdp!E56+drdp!N56)*MSZ!$C56+(drdp!H56+drdp!Q56)*MSZ!$D56)</f>
        <v>2.4925124346054022E-2</v>
      </c>
      <c r="F56" s="20">
        <f>Model!$W$20*((drdp!C56+drdp!L56)*MSZ!$B56+(drdp!F56+drdp!O56)*MSZ!$C56+(drdp!I56+drdp!R56)*MSZ!$D56)</f>
        <v>-6.6786669397704904E-3</v>
      </c>
      <c r="G56" s="20">
        <f>Model!$W$20*((drdp!D56+drdp!M56)*MSZ!$B56+(drdp!G56+drdp!P56)*MSZ!$C56+(drdp!J56+drdp!S56)*MSZ!$D56)</f>
        <v>0</v>
      </c>
      <c r="H56" s="18">
        <f>Model!$W$20*((drdp!B56)*MSZ!$B56+(drdp!E56)*MSZ!$C56+(drdp!H56)*MSZ!$D56)</f>
        <v>1.2462562173027011E-2</v>
      </c>
      <c r="I56" s="18">
        <f>Model!$W$20*((drdp!C56)*MSZ!$B56+(drdp!F56)*MSZ!$C56+(drdp!I56)*MSZ!$D56)</f>
        <v>-3.3393334698852452E-3</v>
      </c>
      <c r="J56" s="18">
        <f>Model!$W$20*((drdp!D56)*MSZ!$B56+(drdp!G56)*MSZ!$C56+(drdp!J56)*MSZ!$D56)</f>
        <v>0</v>
      </c>
      <c r="K56" s="21">
        <f>SUM(E$3:E55)+H56</f>
        <v>0.11541120352743744</v>
      </c>
      <c r="L56" s="21">
        <f>SUM(F$3:F55)+I56</f>
        <v>-3.0924338782680808E-2</v>
      </c>
      <c r="M56" s="21">
        <f>SUM(G$3:G55)+J56</f>
        <v>0</v>
      </c>
      <c r="N56" s="19">
        <f t="shared" si="1"/>
        <v>1.3319745899651588E-2</v>
      </c>
      <c r="O56" s="19">
        <f t="shared" si="1"/>
        <v>9.5631472914601634E-4</v>
      </c>
      <c r="P56" s="19">
        <f t="shared" si="1"/>
        <v>0</v>
      </c>
      <c r="Q56" s="19">
        <f t="shared" si="2"/>
        <v>-3.569015157199402E-3</v>
      </c>
      <c r="R56" s="19">
        <f t="shared" si="3"/>
        <v>0</v>
      </c>
      <c r="S56" s="19">
        <f t="shared" si="4"/>
        <v>0</v>
      </c>
    </row>
    <row r="57" spans="1:19" x14ac:dyDescent="0.25">
      <c r="A57" s="26">
        <f>Wellpath!E57</f>
        <v>1620</v>
      </c>
      <c r="B57" s="22">
        <v>0</v>
      </c>
      <c r="C57" s="22">
        <v>0</v>
      </c>
      <c r="D57" s="22">
        <f>-(SIN(Wellpath!$L57) * COS(Wellpath!$O57) + TAN(Dip) * COS(Wellpath!$L57)) * SIN(Wellpath!$L57) * SIN(Wellpath!$O57)</f>
        <v>-1.2936006944069247</v>
      </c>
      <c r="E57" s="20">
        <f>Model!$W$20*((drdp!B57+drdp!K57)*MSZ!$B57+(drdp!E57+drdp!N57)*MSZ!$C57+(drdp!H57+drdp!Q57)*MSZ!$D57)</f>
        <v>2.8157529414432614E-2</v>
      </c>
      <c r="F57" s="20">
        <f>Model!$W$20*((drdp!C57+drdp!L57)*MSZ!$B57+(drdp!F57+drdp!O57)*MSZ!$C57+(drdp!I57+drdp!R57)*MSZ!$D57)</f>
        <v>-7.5447872674528019E-3</v>
      </c>
      <c r="G57" s="20">
        <f>Model!$W$20*((drdp!D57+drdp!M57)*MSZ!$B57+(drdp!G57+drdp!P57)*MSZ!$C57+(drdp!J57+drdp!S57)*MSZ!$D57)</f>
        <v>0</v>
      </c>
      <c r="H57" s="18">
        <f>Model!$W$20*((drdp!B57)*MSZ!$B57+(drdp!E57)*MSZ!$C57+(drdp!H57)*MSZ!$D57)</f>
        <v>1.4078764707216307E-2</v>
      </c>
      <c r="I57" s="18">
        <f>Model!$W$20*((drdp!C57)*MSZ!$B57+(drdp!F57)*MSZ!$C57+(drdp!I57)*MSZ!$D57)</f>
        <v>-3.772393633726401E-3</v>
      </c>
      <c r="J57" s="18">
        <f>Model!$W$20*((drdp!D57)*MSZ!$B57+(drdp!G57)*MSZ!$C57+(drdp!J57)*MSZ!$D57)</f>
        <v>0</v>
      </c>
      <c r="K57" s="21">
        <f>SUM(E$3:E56)+H57</f>
        <v>0.14195253040768077</v>
      </c>
      <c r="L57" s="21">
        <f>SUM(F$3:F56)+I57</f>
        <v>-3.8036065886292457E-2</v>
      </c>
      <c r="M57" s="21">
        <f>SUM(G$3:G56)+J57</f>
        <v>0</v>
      </c>
      <c r="N57" s="19">
        <f t="shared" si="1"/>
        <v>2.0150520889143535E-2</v>
      </c>
      <c r="O57" s="19">
        <f t="shared" si="1"/>
        <v>1.4467423081063807E-3</v>
      </c>
      <c r="P57" s="19">
        <f t="shared" si="1"/>
        <v>0</v>
      </c>
      <c r="Q57" s="19">
        <f t="shared" si="2"/>
        <v>-5.3993157993124791E-3</v>
      </c>
      <c r="R57" s="19">
        <f t="shared" si="3"/>
        <v>0</v>
      </c>
      <c r="S57" s="19">
        <f t="shared" si="4"/>
        <v>0</v>
      </c>
    </row>
    <row r="58" spans="1:19" x14ac:dyDescent="0.25">
      <c r="A58" s="26">
        <f>Wellpath!E58</f>
        <v>1650</v>
      </c>
      <c r="B58" s="22">
        <v>0</v>
      </c>
      <c r="C58" s="22">
        <v>0</v>
      </c>
      <c r="D58" s="22">
        <f>-(SIN(Wellpath!$L58) * COS(Wellpath!$O58) + TAN(Dip) * COS(Wellpath!$L58)) * SIN(Wellpath!$L58) * SIN(Wellpath!$O58)</f>
        <v>-1.3550168753308596</v>
      </c>
      <c r="E58" s="20">
        <f>Model!$W$20*((drdp!B58+drdp!K58)*MSZ!$B58+(drdp!E58+drdp!N58)*MSZ!$C58+(drdp!H58+drdp!Q58)*MSZ!$D58)</f>
        <v>3.1412299078550206E-2</v>
      </c>
      <c r="F58" s="20">
        <f>Model!$W$20*((drdp!C58+drdp!L58)*MSZ!$B58+(drdp!F58+drdp!O58)*MSZ!$C58+(drdp!I58+drdp!R58)*MSZ!$D58)</f>
        <v>-8.4169001705024261E-3</v>
      </c>
      <c r="G58" s="20">
        <f>Model!$W$20*((drdp!D58+drdp!M58)*MSZ!$B58+(drdp!G58+drdp!P58)*MSZ!$C58+(drdp!J58+drdp!S58)*MSZ!$D58)</f>
        <v>0</v>
      </c>
      <c r="H58" s="18">
        <f>Model!$W$20*((drdp!B58)*MSZ!$B58+(drdp!E58)*MSZ!$C58+(drdp!H58)*MSZ!$D58)</f>
        <v>1.5706149539275103E-2</v>
      </c>
      <c r="I58" s="18">
        <f>Model!$W$20*((drdp!C58)*MSZ!$B58+(drdp!F58)*MSZ!$C58+(drdp!I58)*MSZ!$D58)</f>
        <v>-4.2084500852512131E-3</v>
      </c>
      <c r="J58" s="18">
        <f>Model!$W$20*((drdp!D58)*MSZ!$B58+(drdp!G58)*MSZ!$C58+(drdp!J58)*MSZ!$D58)</f>
        <v>0</v>
      </c>
      <c r="K58" s="21">
        <f>SUM(E$3:E57)+H58</f>
        <v>0.17173744465417218</v>
      </c>
      <c r="L58" s="21">
        <f>SUM(F$3:F57)+I58</f>
        <v>-4.6016909605270065E-2</v>
      </c>
      <c r="M58" s="21">
        <f>SUM(G$3:G57)+J58</f>
        <v>0</v>
      </c>
      <c r="N58" s="19">
        <f t="shared" si="1"/>
        <v>2.9493749896344852E-2</v>
      </c>
      <c r="O58" s="19">
        <f t="shared" si="1"/>
        <v>2.1175559696195966E-3</v>
      </c>
      <c r="P58" s="19">
        <f t="shared" si="1"/>
        <v>0</v>
      </c>
      <c r="Q58" s="19">
        <f t="shared" si="2"/>
        <v>-7.9028264664911113E-3</v>
      </c>
      <c r="R58" s="19">
        <f t="shared" si="3"/>
        <v>0</v>
      </c>
      <c r="S58" s="19">
        <f t="shared" si="4"/>
        <v>0</v>
      </c>
    </row>
    <row r="59" spans="1:19" x14ac:dyDescent="0.25">
      <c r="A59" s="26">
        <f>Wellpath!E59</f>
        <v>1680</v>
      </c>
      <c r="B59" s="22">
        <v>0</v>
      </c>
      <c r="C59" s="22">
        <v>0</v>
      </c>
      <c r="D59" s="22">
        <f>-(SIN(Wellpath!$L59) * COS(Wellpath!$O59) + TAN(Dip) * COS(Wellpath!$L59)) * SIN(Wellpath!$L59) * SIN(Wellpath!$O59)</f>
        <v>-1.4102878116609527</v>
      </c>
      <c r="E59" s="20">
        <f>Model!$W$20*((drdp!B59+drdp!K59)*MSZ!$B59+(drdp!E59+drdp!N59)*MSZ!$C59+(drdp!H59+drdp!Q59)*MSZ!$D59)</f>
        <v>3.4649939113239547E-2</v>
      </c>
      <c r="F59" s="20">
        <f>Model!$W$20*((drdp!C59+drdp!L59)*MSZ!$B59+(drdp!F59+drdp!O59)*MSZ!$C59+(drdp!I59+drdp!R59)*MSZ!$D59)</f>
        <v>-9.2844232031801081E-3</v>
      </c>
      <c r="G59" s="20">
        <f>Model!$W$20*((drdp!D59+drdp!M59)*MSZ!$B59+(drdp!G59+drdp!P59)*MSZ!$C59+(drdp!J59+drdp!S59)*MSZ!$D59)</f>
        <v>0</v>
      </c>
      <c r="H59" s="18">
        <f>Model!$W$20*((drdp!B59)*MSZ!$B59+(drdp!E59)*MSZ!$C59+(drdp!H59)*MSZ!$D59)</f>
        <v>1.7324969556619774E-2</v>
      </c>
      <c r="I59" s="18">
        <f>Model!$W$20*((drdp!C59)*MSZ!$B59+(drdp!F59)*MSZ!$C59+(drdp!I59)*MSZ!$D59)</f>
        <v>-4.6422116015900541E-3</v>
      </c>
      <c r="J59" s="18">
        <f>Model!$W$20*((drdp!D59)*MSZ!$B59+(drdp!G59)*MSZ!$C59+(drdp!J59)*MSZ!$D59)</f>
        <v>0</v>
      </c>
      <c r="K59" s="21">
        <f>SUM(E$3:E58)+H59</f>
        <v>0.20476856375006705</v>
      </c>
      <c r="L59" s="21">
        <f>SUM(F$3:F58)+I59</f>
        <v>-5.4867571292111332E-2</v>
      </c>
      <c r="M59" s="21">
        <f>SUM(G$3:G58)+J59</f>
        <v>0</v>
      </c>
      <c r="N59" s="19">
        <f t="shared" si="1"/>
        <v>4.1930164700265275E-2</v>
      </c>
      <c r="O59" s="19">
        <f t="shared" si="1"/>
        <v>3.0104503794949194E-3</v>
      </c>
      <c r="P59" s="19">
        <f t="shared" si="1"/>
        <v>0</v>
      </c>
      <c r="Q59" s="19">
        <f t="shared" si="2"/>
        <v>-1.1235153769940049E-2</v>
      </c>
      <c r="R59" s="19">
        <f t="shared" si="3"/>
        <v>0</v>
      </c>
      <c r="S59" s="19">
        <f t="shared" si="4"/>
        <v>0</v>
      </c>
    </row>
    <row r="60" spans="1:19" x14ac:dyDescent="0.25">
      <c r="A60" s="26">
        <f>Wellpath!E60</f>
        <v>1710</v>
      </c>
      <c r="B60" s="22">
        <v>0</v>
      </c>
      <c r="C60" s="22">
        <v>0</v>
      </c>
      <c r="D60" s="22">
        <f>-(SIN(Wellpath!$L60) * COS(Wellpath!$O60) + TAN(Dip) * COS(Wellpath!$L60)) * SIN(Wellpath!$L60) * SIN(Wellpath!$O60)</f>
        <v>-1.4591442289512189</v>
      </c>
      <c r="E60" s="20">
        <f>Model!$W$20*((drdp!B60+drdp!K60)*MSZ!$B60+(drdp!E60+drdp!N60)*MSZ!$C60+(drdp!H60+drdp!Q60)*MSZ!$D60)</f>
        <v>3.7830744533345145E-2</v>
      </c>
      <c r="F60" s="20">
        <f>Model!$W$20*((drdp!C60+drdp!L60)*MSZ!$B60+(drdp!F60+drdp!O60)*MSZ!$C60+(drdp!I60+drdp!R60)*MSZ!$D60)</f>
        <v>-1.0136717446777939E-2</v>
      </c>
      <c r="G60" s="20">
        <f>Model!$W$20*((drdp!D60+drdp!M60)*MSZ!$B60+(drdp!G60+drdp!P60)*MSZ!$C60+(drdp!J60+drdp!S60)*MSZ!$D60)</f>
        <v>0</v>
      </c>
      <c r="H60" s="18">
        <f>Model!$W$20*((drdp!B60)*MSZ!$B60+(drdp!E60)*MSZ!$C60+(drdp!H60)*MSZ!$D60)</f>
        <v>1.8915372266672573E-2</v>
      </c>
      <c r="I60" s="18">
        <f>Model!$W$20*((drdp!C60)*MSZ!$B60+(drdp!F60)*MSZ!$C60+(drdp!I60)*MSZ!$D60)</f>
        <v>-5.0683587233889696E-3</v>
      </c>
      <c r="J60" s="18">
        <f>Model!$W$20*((drdp!D60)*MSZ!$B60+(drdp!G60)*MSZ!$C60+(drdp!J60)*MSZ!$D60)</f>
        <v>0</v>
      </c>
      <c r="K60" s="21">
        <f>SUM(E$3:E59)+H60</f>
        <v>0.24100890557335941</v>
      </c>
      <c r="L60" s="21">
        <f>SUM(F$3:F59)+I60</f>
        <v>-6.4578141617090357E-2</v>
      </c>
      <c r="M60" s="21">
        <f>SUM(G$3:G59)+J60</f>
        <v>0</v>
      </c>
      <c r="N60" s="19">
        <f t="shared" si="1"/>
        <v>5.8085292565668474E-2</v>
      </c>
      <c r="O60" s="19">
        <f t="shared" si="1"/>
        <v>4.1703363747169772E-3</v>
      </c>
      <c r="P60" s="19">
        <f t="shared" si="1"/>
        <v>0</v>
      </c>
      <c r="Q60" s="19">
        <f t="shared" si="2"/>
        <v>-1.5563907235096361E-2</v>
      </c>
      <c r="R60" s="19">
        <f t="shared" si="3"/>
        <v>0</v>
      </c>
      <c r="S60" s="19">
        <f t="shared" si="4"/>
        <v>0</v>
      </c>
    </row>
    <row r="61" spans="1:19" x14ac:dyDescent="0.25">
      <c r="A61" s="26">
        <f>Wellpath!E61</f>
        <v>1740</v>
      </c>
      <c r="B61" s="22">
        <v>0</v>
      </c>
      <c r="C61" s="22">
        <v>0</v>
      </c>
      <c r="D61" s="22">
        <f>-(SIN(Wellpath!$L61) * COS(Wellpath!$O61) + TAN(Dip) * COS(Wellpath!$L61)) * SIN(Wellpath!$L61) * SIN(Wellpath!$O61)</f>
        <v>-1.501348103647649</v>
      </c>
      <c r="E61" s="20">
        <f>Model!$W$20*((drdp!B61+drdp!K61)*MSZ!$B61+(drdp!E61+drdp!N61)*MSZ!$C61+(drdp!H61+drdp!Q61)*MSZ!$D61)</f>
        <v>4.0915239766770847E-2</v>
      </c>
      <c r="F61" s="20">
        <f>Model!$W$20*((drdp!C61+drdp!L61)*MSZ!$B61+(drdp!F61+drdp!O61)*MSZ!$C61+(drdp!I61+drdp!R61)*MSZ!$D61)</f>
        <v>-1.0963205453632005E-2</v>
      </c>
      <c r="G61" s="20">
        <f>Model!$W$20*((drdp!D61+drdp!M61)*MSZ!$B61+(drdp!G61+drdp!P61)*MSZ!$C61+(drdp!J61+drdp!S61)*MSZ!$D61)</f>
        <v>0</v>
      </c>
      <c r="H61" s="18">
        <f>Model!$W$20*((drdp!B61)*MSZ!$B61+(drdp!E61)*MSZ!$C61+(drdp!H61)*MSZ!$D61)</f>
        <v>2.0457619883385424E-2</v>
      </c>
      <c r="I61" s="18">
        <f>Model!$W$20*((drdp!C61)*MSZ!$B61+(drdp!F61)*MSZ!$C61+(drdp!I61)*MSZ!$D61)</f>
        <v>-5.4816027268160027E-3</v>
      </c>
      <c r="J61" s="18">
        <f>Model!$W$20*((drdp!D61)*MSZ!$B61+(drdp!G61)*MSZ!$C61+(drdp!J61)*MSZ!$D61)</f>
        <v>0</v>
      </c>
      <c r="K61" s="21">
        <f>SUM(E$3:E60)+H61</f>
        <v>0.28038189772341737</v>
      </c>
      <c r="L61" s="21">
        <f>SUM(F$3:F60)+I61</f>
        <v>-7.5128103067295324E-2</v>
      </c>
      <c r="M61" s="21">
        <f>SUM(G$3:G60)+J61</f>
        <v>0</v>
      </c>
      <c r="N61" s="19">
        <f t="shared" si="1"/>
        <v>7.8614008570984883E-2</v>
      </c>
      <c r="O61" s="19">
        <f t="shared" si="1"/>
        <v>5.6442318704901491E-3</v>
      </c>
      <c r="P61" s="19">
        <f t="shared" si="1"/>
        <v>0</v>
      </c>
      <c r="Q61" s="19">
        <f t="shared" si="2"/>
        <v>-2.1064560110368755E-2</v>
      </c>
      <c r="R61" s="19">
        <f t="shared" si="3"/>
        <v>0</v>
      </c>
      <c r="S61" s="19">
        <f t="shared" si="4"/>
        <v>0</v>
      </c>
    </row>
    <row r="62" spans="1:19" x14ac:dyDescent="0.25">
      <c r="A62" s="26">
        <f>Wellpath!E62</f>
        <v>1770</v>
      </c>
      <c r="B62" s="22">
        <v>0</v>
      </c>
      <c r="C62" s="22">
        <v>0</v>
      </c>
      <c r="D62" s="22">
        <f>-(SIN(Wellpath!$L62) * COS(Wellpath!$O62) + TAN(Dip) * COS(Wellpath!$L62)) * SIN(Wellpath!$L62) * SIN(Wellpath!$O62)</f>
        <v>-1.5366938227150415</v>
      </c>
      <c r="E62" s="20">
        <f>Model!$W$20*((drdp!B62+drdp!K62)*MSZ!$B62+(drdp!E62+drdp!N62)*MSZ!$C62+(drdp!H62+drdp!Q62)*MSZ!$D62)</f>
        <v>4.3864616793179892E-2</v>
      </c>
      <c r="F62" s="20">
        <f>Model!$W$20*((drdp!C62+drdp!L62)*MSZ!$B62+(drdp!F62+drdp!O62)*MSZ!$C62+(drdp!I62+drdp!R62)*MSZ!$D62)</f>
        <v>-1.1753488646033214E-2</v>
      </c>
      <c r="G62" s="20">
        <f>Model!$W$20*((drdp!D62+drdp!M62)*MSZ!$B62+(drdp!G62+drdp!P62)*MSZ!$C62+(drdp!J62+drdp!S62)*MSZ!$D62)</f>
        <v>0</v>
      </c>
      <c r="H62" s="18">
        <f>Model!$W$20*((drdp!B62)*MSZ!$B62+(drdp!E62)*MSZ!$C62+(drdp!H62)*MSZ!$D62)</f>
        <v>2.1932308396589946E-2</v>
      </c>
      <c r="I62" s="18">
        <f>Model!$W$20*((drdp!C62)*MSZ!$B62+(drdp!F62)*MSZ!$C62+(drdp!I62)*MSZ!$D62)</f>
        <v>-5.8767443230166071E-3</v>
      </c>
      <c r="J62" s="18">
        <f>Model!$W$20*((drdp!D62)*MSZ!$B62+(drdp!G62)*MSZ!$C62+(drdp!J62)*MSZ!$D62)</f>
        <v>0</v>
      </c>
      <c r="K62" s="21">
        <f>SUM(E$3:E61)+H62</f>
        <v>0.32277182600339277</v>
      </c>
      <c r="L62" s="21">
        <f>SUM(F$3:F61)+I62</f>
        <v>-8.6486450117127939E-2</v>
      </c>
      <c r="M62" s="21">
        <f>SUM(G$3:G61)+J62</f>
        <v>0</v>
      </c>
      <c r="N62" s="19">
        <f t="shared" si="1"/>
        <v>0.10418165166156446</v>
      </c>
      <c r="O62" s="19">
        <f t="shared" si="1"/>
        <v>7.4799060538624593E-3</v>
      </c>
      <c r="P62" s="19">
        <f t="shared" si="1"/>
        <v>0</v>
      </c>
      <c r="Q62" s="19">
        <f t="shared" si="2"/>
        <v>-2.7915389428856727E-2</v>
      </c>
      <c r="R62" s="19">
        <f t="shared" si="3"/>
        <v>0</v>
      </c>
      <c r="S62" s="19">
        <f t="shared" si="4"/>
        <v>0</v>
      </c>
    </row>
    <row r="63" spans="1:19" x14ac:dyDescent="0.25">
      <c r="A63" s="26">
        <f>Wellpath!E63</f>
        <v>1800</v>
      </c>
      <c r="B63" s="22">
        <v>0</v>
      </c>
      <c r="C63" s="22">
        <v>0</v>
      </c>
      <c r="D63" s="22">
        <f>-(SIN(Wellpath!$L63) * COS(Wellpath!$O63) + TAN(Dip) * COS(Wellpath!$L63)) * SIN(Wellpath!$L63) * SIN(Wellpath!$O63)</f>
        <v>-1.565009185363039</v>
      </c>
      <c r="E63" s="20">
        <f>Model!$W$20*((drdp!B63+drdp!K63)*MSZ!$B63+(drdp!E63+drdp!N63)*MSZ!$C63+(drdp!H63+drdp!Q63)*MSZ!$D63)</f>
        <v>4.6641166441140927E-2</v>
      </c>
      <c r="F63" s="20">
        <f>Model!$W$20*((drdp!C63+drdp!L63)*MSZ!$B63+(drdp!F63+drdp!O63)*MSZ!$C63+(drdp!I63+drdp!R63)*MSZ!$D63)</f>
        <v>-1.249746288194929E-2</v>
      </c>
      <c r="G63" s="20">
        <f>Model!$W$20*((drdp!D63+drdp!M63)*MSZ!$B63+(drdp!G63+drdp!P63)*MSZ!$C63+(drdp!J63+drdp!S63)*MSZ!$D63)</f>
        <v>0</v>
      </c>
      <c r="H63" s="18">
        <f>Model!$W$20*((drdp!B63)*MSZ!$B63+(drdp!E63)*MSZ!$C63+(drdp!H63)*MSZ!$D63)</f>
        <v>2.3320583220570464E-2</v>
      </c>
      <c r="I63" s="18">
        <f>Model!$W$20*((drdp!C63)*MSZ!$B63+(drdp!F63)*MSZ!$C63+(drdp!I63)*MSZ!$D63)</f>
        <v>-6.2487314409746452E-3</v>
      </c>
      <c r="J63" s="18">
        <f>Model!$W$20*((drdp!D63)*MSZ!$B63+(drdp!G63)*MSZ!$C63+(drdp!J63)*MSZ!$D63)</f>
        <v>0</v>
      </c>
      <c r="K63" s="21">
        <f>SUM(E$3:E62)+H63</f>
        <v>0.36802471762055317</v>
      </c>
      <c r="L63" s="21">
        <f>SUM(F$3:F62)+I63</f>
        <v>-9.8611925881119195E-2</v>
      </c>
      <c r="M63" s="21">
        <f>SUM(G$3:G62)+J63</f>
        <v>0</v>
      </c>
      <c r="N63" s="19">
        <f t="shared" si="1"/>
        <v>0.13544219277968789</v>
      </c>
      <c r="O63" s="19">
        <f t="shared" si="1"/>
        <v>9.7243119259833449E-3</v>
      </c>
      <c r="P63" s="19">
        <f t="shared" si="1"/>
        <v>0</v>
      </c>
      <c r="Q63" s="19">
        <f t="shared" si="2"/>
        <v>-3.6291626176417811E-2</v>
      </c>
      <c r="R63" s="19">
        <f t="shared" si="3"/>
        <v>0</v>
      </c>
      <c r="S63" s="19">
        <f t="shared" si="4"/>
        <v>0</v>
      </c>
    </row>
    <row r="64" spans="1:19" x14ac:dyDescent="0.25">
      <c r="A64" s="26">
        <f>Wellpath!E64</f>
        <v>1830</v>
      </c>
      <c r="B64" s="22">
        <v>0</v>
      </c>
      <c r="C64" s="22">
        <v>0</v>
      </c>
      <c r="D64" s="22">
        <f>-(SIN(Wellpath!$L64) * COS(Wellpath!$O64) + TAN(Dip) * COS(Wellpath!$L64)) * SIN(Wellpath!$L64) * SIN(Wellpath!$O64)</f>
        <v>-1.5861562419910713</v>
      </c>
      <c r="E64" s="20">
        <f>Model!$W$20*((drdp!B64+drdp!K64)*MSZ!$B64+(drdp!E64+drdp!N64)*MSZ!$C64+(drdp!H64+drdp!Q64)*MSZ!$D64)</f>
        <v>4.920869811089662E-2</v>
      </c>
      <c r="F64" s="20">
        <f>Model!$W$20*((drdp!C64+drdp!L64)*MSZ!$B64+(drdp!F64+drdp!O64)*MSZ!$C64+(drdp!I64+drdp!R64)*MSZ!$D64)</f>
        <v>-1.3185430919401662E-2</v>
      </c>
      <c r="G64" s="20">
        <f>Model!$W$20*((drdp!D64+drdp!M64)*MSZ!$B64+(drdp!G64+drdp!P64)*MSZ!$C64+(drdp!J64+drdp!S64)*MSZ!$D64)</f>
        <v>0</v>
      </c>
      <c r="H64" s="18">
        <f>Model!$W$20*((drdp!B64)*MSZ!$B64+(drdp!E64)*MSZ!$C64+(drdp!H64)*MSZ!$D64)</f>
        <v>2.460434905544831E-2</v>
      </c>
      <c r="I64" s="18">
        <f>Model!$W$20*((drdp!C64)*MSZ!$B64+(drdp!F64)*MSZ!$C64+(drdp!I64)*MSZ!$D64)</f>
        <v>-6.5927154597008311E-3</v>
      </c>
      <c r="J64" s="18">
        <f>Model!$W$20*((drdp!D64)*MSZ!$B64+(drdp!G64)*MSZ!$C64+(drdp!J64)*MSZ!$D64)</f>
        <v>0</v>
      </c>
      <c r="K64" s="21">
        <f>SUM(E$3:E63)+H64</f>
        <v>0.4159496498965719</v>
      </c>
      <c r="L64" s="21">
        <f>SUM(F$3:F63)+I64</f>
        <v>-0.11145337278179468</v>
      </c>
      <c r="M64" s="21">
        <f>SUM(G$3:G63)+J64</f>
        <v>0</v>
      </c>
      <c r="N64" s="19">
        <f t="shared" si="1"/>
        <v>0.17301411124908073</v>
      </c>
      <c r="O64" s="19">
        <f t="shared" si="1"/>
        <v>1.2421854304437692E-2</v>
      </c>
      <c r="P64" s="19">
        <f t="shared" si="1"/>
        <v>0</v>
      </c>
      <c r="Q64" s="19">
        <f t="shared" si="2"/>
        <v>-4.6358991388379615E-2</v>
      </c>
      <c r="R64" s="19">
        <f t="shared" si="3"/>
        <v>0</v>
      </c>
      <c r="S64" s="19">
        <f t="shared" si="4"/>
        <v>0</v>
      </c>
    </row>
    <row r="65" spans="1:19" x14ac:dyDescent="0.25">
      <c r="A65" s="26">
        <f>Wellpath!E65</f>
        <v>1860</v>
      </c>
      <c r="B65" s="22">
        <v>0</v>
      </c>
      <c r="C65" s="22">
        <v>0</v>
      </c>
      <c r="D65" s="22">
        <f>-(SIN(Wellpath!$L65) * COS(Wellpath!$O65) + TAN(Dip) * COS(Wellpath!$L65)) * SIN(Wellpath!$L65) * SIN(Wellpath!$O65)</f>
        <v>-1.60003196626494</v>
      </c>
      <c r="E65" s="20">
        <f>Model!$W$20*((drdp!B65+drdp!K65)*MSZ!$B65+(drdp!E65+drdp!N65)*MSZ!$C65+(drdp!H65+drdp!Q65)*MSZ!$D65)</f>
        <v>5.1532943316175618E-2</v>
      </c>
      <c r="F65" s="20">
        <f>Model!$W$20*((drdp!C65+drdp!L65)*MSZ!$B65+(drdp!F65+drdp!O65)*MSZ!$C65+(drdp!I65+drdp!R65)*MSZ!$D65)</f>
        <v>-1.3808210545168079E-2</v>
      </c>
      <c r="G65" s="20">
        <f>Model!$W$20*((drdp!D65+drdp!M65)*MSZ!$B65+(drdp!G65+drdp!P65)*MSZ!$C65+(drdp!J65+drdp!S65)*MSZ!$D65)</f>
        <v>0</v>
      </c>
      <c r="H65" s="18">
        <f>Model!$W$20*((drdp!B65)*MSZ!$B65+(drdp!E65)*MSZ!$C65+(drdp!H65)*MSZ!$D65)</f>
        <v>2.5766471658087809E-2</v>
      </c>
      <c r="I65" s="18">
        <f>Model!$W$20*((drdp!C65)*MSZ!$B65+(drdp!F65)*MSZ!$C65+(drdp!I65)*MSZ!$D65)</f>
        <v>-6.9041052725840393E-3</v>
      </c>
      <c r="J65" s="18">
        <f>Model!$W$20*((drdp!D65)*MSZ!$B65+(drdp!G65)*MSZ!$C65+(drdp!J65)*MSZ!$D65)</f>
        <v>0</v>
      </c>
      <c r="K65" s="21">
        <f>SUM(E$3:E64)+H65</f>
        <v>0.46632047061010806</v>
      </c>
      <c r="L65" s="21">
        <f>SUM(F$3:F64)+I65</f>
        <v>-0.12495019351407954</v>
      </c>
      <c r="M65" s="21">
        <f>SUM(G$3:G64)+J65</f>
        <v>0</v>
      </c>
      <c r="N65" s="19">
        <f t="shared" si="1"/>
        <v>0.21745478131003265</v>
      </c>
      <c r="O65" s="19">
        <f t="shared" si="1"/>
        <v>1.5612550859205926E-2</v>
      </c>
      <c r="P65" s="19">
        <f t="shared" si="1"/>
        <v>0</v>
      </c>
      <c r="Q65" s="19">
        <f t="shared" si="2"/>
        <v>-5.8266833042309646E-2</v>
      </c>
      <c r="R65" s="19">
        <f t="shared" si="3"/>
        <v>0</v>
      </c>
      <c r="S65" s="19">
        <f t="shared" si="4"/>
        <v>0</v>
      </c>
    </row>
    <row r="66" spans="1:19" x14ac:dyDescent="0.25">
      <c r="A66" s="26">
        <f>Wellpath!E66</f>
        <v>1890</v>
      </c>
      <c r="B66" s="22">
        <v>0</v>
      </c>
      <c r="C66" s="22">
        <v>0</v>
      </c>
      <c r="D66" s="22">
        <f>-(SIN(Wellpath!$L66) * COS(Wellpath!$O66) + TAN(Dip) * COS(Wellpath!$L66)) * SIN(Wellpath!$L66) * SIN(Wellpath!$O66)</f>
        <v>-1.6065687570507667</v>
      </c>
      <c r="E66" s="20">
        <f>Model!$W$20*((drdp!B66+drdp!K66)*MSZ!$B66+(drdp!E66+drdp!N66)*MSZ!$C66+(drdp!H66+drdp!Q66)*MSZ!$D66)</f>
        <v>5.3581938615194634E-2</v>
      </c>
      <c r="F66" s="20">
        <f>Model!$W$20*((drdp!C66+drdp!L66)*MSZ!$B66+(drdp!F66+drdp!O66)*MSZ!$C66+(drdp!I66+drdp!R66)*MSZ!$D66)</f>
        <v>-1.435723718083539E-2</v>
      </c>
      <c r="G66" s="20">
        <f>Model!$W$20*((drdp!D66+drdp!M66)*MSZ!$B66+(drdp!G66+drdp!P66)*MSZ!$C66+(drdp!J66+drdp!S66)*MSZ!$D66)</f>
        <v>0</v>
      </c>
      <c r="H66" s="18">
        <f>Model!$W$20*((drdp!B66)*MSZ!$B66+(drdp!E66)*MSZ!$C66+(drdp!H66)*MSZ!$D66)</f>
        <v>2.6790969307597317E-2</v>
      </c>
      <c r="I66" s="18">
        <f>Model!$W$20*((drdp!C66)*MSZ!$B66+(drdp!F66)*MSZ!$C66+(drdp!I66)*MSZ!$D66)</f>
        <v>-7.1786185904176951E-3</v>
      </c>
      <c r="J66" s="18">
        <f>Model!$W$20*((drdp!D66)*MSZ!$B66+(drdp!G66)*MSZ!$C66+(drdp!J66)*MSZ!$D66)</f>
        <v>0</v>
      </c>
      <c r="K66" s="21">
        <f>SUM(E$3:E65)+H66</f>
        <v>0.51887791157579322</v>
      </c>
      <c r="L66" s="21">
        <f>SUM(F$3:F65)+I66</f>
        <v>-0.13903291737708129</v>
      </c>
      <c r="M66" s="21">
        <f>SUM(G$3:G65)+J66</f>
        <v>0</v>
      </c>
      <c r="N66" s="19">
        <f t="shared" si="1"/>
        <v>0.26923428712125669</v>
      </c>
      <c r="O66" s="19">
        <f t="shared" si="1"/>
        <v>1.9330152114382312E-2</v>
      </c>
      <c r="P66" s="19">
        <f t="shared" si="1"/>
        <v>0</v>
      </c>
      <c r="Q66" s="19">
        <f t="shared" si="2"/>
        <v>-7.2141109808909754E-2</v>
      </c>
      <c r="R66" s="19">
        <f t="shared" si="3"/>
        <v>0</v>
      </c>
      <c r="S66" s="19">
        <f t="shared" si="4"/>
        <v>0</v>
      </c>
    </row>
    <row r="67" spans="1:19" x14ac:dyDescent="0.25">
      <c r="A67" s="26">
        <f>Wellpath!E67</f>
        <v>1920</v>
      </c>
      <c r="B67" s="22">
        <v>0</v>
      </c>
      <c r="C67" s="22">
        <v>0</v>
      </c>
      <c r="D67" s="22">
        <f>-(SIN(Wellpath!$L67) * COS(Wellpath!$O67) + TAN(Dip) * COS(Wellpath!$L67)) * SIN(Wellpath!$L67) * SIN(Wellpath!$O67)</f>
        <v>-1.6057347677609191</v>
      </c>
      <c r="E67" s="20">
        <f>Model!$W$20*((drdp!B67+drdp!K67)*MSZ!$B67+(drdp!E67+drdp!N67)*MSZ!$C67+(drdp!H67+drdp!Q67)*MSZ!$D67)</f>
        <v>5.5326383726267005E-2</v>
      </c>
      <c r="F67" s="20">
        <f>Model!$W$20*((drdp!C67+drdp!L67)*MSZ!$B67+(drdp!F67+drdp!O67)*MSZ!$C67+(drdp!I67+drdp!R67)*MSZ!$D67)</f>
        <v>-1.4824659839587652E-2</v>
      </c>
      <c r="G67" s="20">
        <f>Model!$W$20*((drdp!D67+drdp!M67)*MSZ!$B67+(drdp!G67+drdp!P67)*MSZ!$C67+(drdp!J67+drdp!S67)*MSZ!$D67)</f>
        <v>0</v>
      </c>
      <c r="H67" s="18">
        <f>Model!$W$20*((drdp!B67)*MSZ!$B67+(drdp!E67)*MSZ!$C67+(drdp!H67)*MSZ!$D67)</f>
        <v>2.7663191863133502E-2</v>
      </c>
      <c r="I67" s="18">
        <f>Model!$W$20*((drdp!C67)*MSZ!$B67+(drdp!F67)*MSZ!$C67+(drdp!I67)*MSZ!$D67)</f>
        <v>-7.4123299197938258E-3</v>
      </c>
      <c r="J67" s="18">
        <f>Model!$W$20*((drdp!D67)*MSZ!$B67+(drdp!G67)*MSZ!$C67+(drdp!J67)*MSZ!$D67)</f>
        <v>0</v>
      </c>
      <c r="K67" s="21">
        <f>SUM(E$3:E66)+H67</f>
        <v>0.57333207274652398</v>
      </c>
      <c r="L67" s="21">
        <f>SUM(F$3:F66)+I67</f>
        <v>-0.15362386588729282</v>
      </c>
      <c r="M67" s="21">
        <f>SUM(G$3:G66)+J67</f>
        <v>0</v>
      </c>
      <c r="N67" s="19">
        <f t="shared" si="1"/>
        <v>0.32870966563982545</v>
      </c>
      <c r="O67" s="19">
        <f t="shared" si="1"/>
        <v>2.3600292170156932E-2</v>
      </c>
      <c r="P67" s="19">
        <f t="shared" si="1"/>
        <v>0</v>
      </c>
      <c r="Q67" s="19">
        <f t="shared" si="2"/>
        <v>-8.8077489452495605E-2</v>
      </c>
      <c r="R67" s="19">
        <f t="shared" si="3"/>
        <v>0</v>
      </c>
      <c r="S67" s="19">
        <f t="shared" si="4"/>
        <v>0</v>
      </c>
    </row>
    <row r="68" spans="1:19" x14ac:dyDescent="0.25">
      <c r="A68" s="26">
        <f>Wellpath!E68</f>
        <v>1950</v>
      </c>
      <c r="B68" s="22">
        <v>0</v>
      </c>
      <c r="C68" s="22">
        <v>0</v>
      </c>
      <c r="D68" s="22">
        <f>-(SIN(Wellpath!$L68) * COS(Wellpath!$O68) + TAN(Dip) * COS(Wellpath!$L68)) * SIN(Wellpath!$L68) * SIN(Wellpath!$O68)</f>
        <v>-1.5975340615073841</v>
      </c>
      <c r="E68" s="20">
        <f>Model!$W$20*((drdp!B68+drdp!K68)*MSZ!$B68+(drdp!E68+drdp!N68)*MSZ!$C68+(drdp!H68+drdp!Q68)*MSZ!$D68)</f>
        <v>5.673997089478193E-2</v>
      </c>
      <c r="F68" s="20">
        <f>Model!$W$20*((drdp!C68+drdp!L68)*MSZ!$B68+(drdp!F68+drdp!O68)*MSZ!$C68+(drdp!I68+drdp!R68)*MSZ!$D68)</f>
        <v>-1.5203429379822223E-2</v>
      </c>
      <c r="G68" s="20">
        <f>Model!$W$20*((drdp!D68+drdp!M68)*MSZ!$B68+(drdp!G68+drdp!P68)*MSZ!$C68+(drdp!J68+drdp!S68)*MSZ!$D68)</f>
        <v>0</v>
      </c>
      <c r="H68" s="18">
        <f>Model!$W$20*((drdp!B68)*MSZ!$B68+(drdp!E68)*MSZ!$C68+(drdp!H68)*MSZ!$D68)</f>
        <v>2.8369985447390965E-2</v>
      </c>
      <c r="I68" s="18">
        <f>Model!$W$20*((drdp!C68)*MSZ!$B68+(drdp!F68)*MSZ!$C68+(drdp!I68)*MSZ!$D68)</f>
        <v>-7.6017146899111116E-3</v>
      </c>
      <c r="J68" s="18">
        <f>Model!$W$20*((drdp!D68)*MSZ!$B68+(drdp!G68)*MSZ!$C68+(drdp!J68)*MSZ!$D68)</f>
        <v>0</v>
      </c>
      <c r="K68" s="21">
        <f>SUM(E$3:E67)+H68</f>
        <v>0.62936525005704846</v>
      </c>
      <c r="L68" s="21">
        <f>SUM(F$3:F67)+I68</f>
        <v>-0.16863791049699775</v>
      </c>
      <c r="M68" s="21">
        <f>SUM(G$3:G67)+J68</f>
        <v>0</v>
      </c>
      <c r="N68" s="19">
        <f t="shared" ref="N68:P131" si="5">K68^2</f>
        <v>0.39610061797937113</v>
      </c>
      <c r="O68" s="19">
        <f t="shared" si="5"/>
        <v>2.8438744856793423E-2</v>
      </c>
      <c r="P68" s="19">
        <f t="shared" si="5"/>
        <v>0</v>
      </c>
      <c r="Q68" s="19">
        <f t="shared" ref="Q68:Q131" si="6">K68*L68</f>
        <v>-0.10613484070904115</v>
      </c>
      <c r="R68" s="19">
        <f t="shared" ref="R68:R131" si="7">K68*M68</f>
        <v>0</v>
      </c>
      <c r="S68" s="19">
        <f t="shared" ref="S68:S131" si="8">L68*M68</f>
        <v>0</v>
      </c>
    </row>
    <row r="69" spans="1:19" x14ac:dyDescent="0.25">
      <c r="A69" s="26">
        <f>Wellpath!E69</f>
        <v>1980</v>
      </c>
      <c r="B69" s="22">
        <v>0</v>
      </c>
      <c r="C69" s="22">
        <v>0</v>
      </c>
      <c r="D69" s="22">
        <f>-(SIN(Wellpath!$L69) * COS(Wellpath!$O69) + TAN(Dip) * COS(Wellpath!$L69)) * SIN(Wellpath!$L69) * SIN(Wellpath!$O69)</f>
        <v>-1.5820065913066976</v>
      </c>
      <c r="E69" s="20">
        <f>Model!$W$20*((drdp!B69+drdp!K69)*MSZ!$B69+(drdp!E69+drdp!N69)*MSZ!$C69+(drdp!H69+drdp!Q69)*MSZ!$D69)</f>
        <v>5.7799681892771994E-2</v>
      </c>
      <c r="F69" s="20">
        <f>Model!$W$20*((drdp!C69+drdp!L69)*MSZ!$B69+(drdp!F69+drdp!O69)*MSZ!$C69+(drdp!I69+drdp!R69)*MSZ!$D69)</f>
        <v>-1.5487378085944043E-2</v>
      </c>
      <c r="G69" s="20">
        <f>Model!$W$20*((drdp!D69+drdp!M69)*MSZ!$B69+(drdp!G69+drdp!P69)*MSZ!$C69+(drdp!J69+drdp!S69)*MSZ!$D69)</f>
        <v>0</v>
      </c>
      <c r="H69" s="18">
        <f>Model!$W$20*((drdp!B69)*MSZ!$B69+(drdp!E69)*MSZ!$C69+(drdp!H69)*MSZ!$D69)</f>
        <v>2.8899840946385997E-2</v>
      </c>
      <c r="I69" s="18">
        <f>Model!$W$20*((drdp!C69)*MSZ!$B69+(drdp!F69)*MSZ!$C69+(drdp!I69)*MSZ!$D69)</f>
        <v>-7.7436890429720216E-3</v>
      </c>
      <c r="J69" s="18">
        <f>Model!$W$20*((drdp!D69)*MSZ!$B69+(drdp!G69)*MSZ!$C69+(drdp!J69)*MSZ!$D69)</f>
        <v>0</v>
      </c>
      <c r="K69" s="21">
        <f>SUM(E$3:E68)+H69</f>
        <v>0.68663507645082533</v>
      </c>
      <c r="L69" s="21">
        <f>SUM(F$3:F68)+I69</f>
        <v>-0.18398331422988087</v>
      </c>
      <c r="M69" s="21">
        <f>SUM(G$3:G68)+J69</f>
        <v>0</v>
      </c>
      <c r="N69" s="19">
        <f t="shared" si="5"/>
        <v>0.47146772821263072</v>
      </c>
      <c r="O69" s="19">
        <f t="shared" si="5"/>
        <v>3.3849859915011084E-2</v>
      </c>
      <c r="P69" s="19">
        <f t="shared" si="5"/>
        <v>0</v>
      </c>
      <c r="Q69" s="19">
        <f t="shared" si="6"/>
        <v>-0.12632939703191048</v>
      </c>
      <c r="R69" s="19">
        <f t="shared" si="7"/>
        <v>0</v>
      </c>
      <c r="S69" s="19">
        <f t="shared" si="8"/>
        <v>0</v>
      </c>
    </row>
    <row r="70" spans="1:19" x14ac:dyDescent="0.25">
      <c r="A70" s="26">
        <f>Wellpath!E70</f>
        <v>2010</v>
      </c>
      <c r="B70" s="22">
        <v>0</v>
      </c>
      <c r="C70" s="22">
        <v>0</v>
      </c>
      <c r="D70" s="22">
        <f>-(SIN(Wellpath!$L70) * COS(Wellpath!$O70) + TAN(Dip) * COS(Wellpath!$L70)) * SIN(Wellpath!$L70) * SIN(Wellpath!$O70)</f>
        <v>-1.5592280054328609</v>
      </c>
      <c r="E70" s="20">
        <f>Model!$W$20*((drdp!B70+drdp!K70)*MSZ!$B70+(drdp!E70+drdp!N70)*MSZ!$C70+(drdp!H70+drdp!Q70)*MSZ!$D70)</f>
        <v>5.848604938639819E-2</v>
      </c>
      <c r="F70" s="20">
        <f>Model!$W$20*((drdp!C70+drdp!L70)*MSZ!$B70+(drdp!F70+drdp!O70)*MSZ!$C70+(drdp!I70+drdp!R70)*MSZ!$D70)</f>
        <v>-1.5671289701572153E-2</v>
      </c>
      <c r="G70" s="20">
        <f>Model!$W$20*((drdp!D70+drdp!M70)*MSZ!$B70+(drdp!G70+drdp!P70)*MSZ!$C70+(drdp!J70+drdp!S70)*MSZ!$D70)</f>
        <v>0</v>
      </c>
      <c r="H70" s="18">
        <f>Model!$W$20*((drdp!B70)*MSZ!$B70+(drdp!E70)*MSZ!$C70+(drdp!H70)*MSZ!$D70)</f>
        <v>2.9243024693199095E-2</v>
      </c>
      <c r="I70" s="18">
        <f>Model!$W$20*((drdp!C70)*MSZ!$B70+(drdp!F70)*MSZ!$C70+(drdp!I70)*MSZ!$D70)</f>
        <v>-7.8356448507860763E-3</v>
      </c>
      <c r="J70" s="18">
        <f>Model!$W$20*((drdp!D70)*MSZ!$B70+(drdp!G70)*MSZ!$C70+(drdp!J70)*MSZ!$D70)</f>
        <v>0</v>
      </c>
      <c r="K70" s="21">
        <f>SUM(E$3:E69)+H70</f>
        <v>0.74477794209041037</v>
      </c>
      <c r="L70" s="21">
        <f>SUM(F$3:F69)+I70</f>
        <v>-0.199562648123639</v>
      </c>
      <c r="M70" s="21">
        <f>SUM(G$3:G69)+J70</f>
        <v>0</v>
      </c>
      <c r="N70" s="19">
        <f t="shared" si="5"/>
        <v>0.55469418302442663</v>
      </c>
      <c r="O70" s="19">
        <f t="shared" si="5"/>
        <v>3.9825250526119356E-2</v>
      </c>
      <c r="P70" s="19">
        <f t="shared" si="5"/>
        <v>0</v>
      </c>
      <c r="Q70" s="19">
        <f t="shared" si="6"/>
        <v>-0.14862985838763654</v>
      </c>
      <c r="R70" s="19">
        <f t="shared" si="7"/>
        <v>0</v>
      </c>
      <c r="S70" s="19">
        <f t="shared" si="8"/>
        <v>0</v>
      </c>
    </row>
    <row r="71" spans="1:19" x14ac:dyDescent="0.25">
      <c r="A71" s="26">
        <f>Wellpath!E71</f>
        <v>2040</v>
      </c>
      <c r="B71" s="22">
        <v>0</v>
      </c>
      <c r="C71" s="22">
        <v>0</v>
      </c>
      <c r="D71" s="22">
        <f>-(SIN(Wellpath!$L71) * COS(Wellpath!$O71) + TAN(Dip) * COS(Wellpath!$L71)) * SIN(Wellpath!$L71) * SIN(Wellpath!$O71)</f>
        <v>-1.5293092788665561</v>
      </c>
      <c r="E71" s="20">
        <f>Model!$W$20*((drdp!B71+drdp!K71)*MSZ!$B71+(drdp!E71+drdp!N71)*MSZ!$C71+(drdp!H71+drdp!Q71)*MSZ!$D71)</f>
        <v>5.8783379796578175E-2</v>
      </c>
      <c r="F71" s="20">
        <f>Model!$W$20*((drdp!C71+drdp!L71)*MSZ!$B71+(drdp!F71+drdp!O71)*MSZ!$C71+(drdp!I71+drdp!R71)*MSZ!$D71)</f>
        <v>-1.5750959144865094E-2</v>
      </c>
      <c r="G71" s="20">
        <f>Model!$W$20*((drdp!D71+drdp!M71)*MSZ!$B71+(drdp!G71+drdp!P71)*MSZ!$C71+(drdp!J71+drdp!S71)*MSZ!$D71)</f>
        <v>0</v>
      </c>
      <c r="H71" s="18">
        <f>Model!$W$20*((drdp!B71)*MSZ!$B71+(drdp!E71)*MSZ!$C71+(drdp!H71)*MSZ!$D71)</f>
        <v>2.9391689898289088E-2</v>
      </c>
      <c r="I71" s="18">
        <f>Model!$W$20*((drdp!C71)*MSZ!$B71+(drdp!F71)*MSZ!$C71+(drdp!I71)*MSZ!$D71)</f>
        <v>-7.875479572432547E-3</v>
      </c>
      <c r="J71" s="18">
        <f>Model!$W$20*((drdp!D71)*MSZ!$B71+(drdp!G71)*MSZ!$C71+(drdp!J71)*MSZ!$D71)</f>
        <v>0</v>
      </c>
      <c r="K71" s="21">
        <f>SUM(E$3:E70)+H71</f>
        <v>0.80341265668189865</v>
      </c>
      <c r="L71" s="21">
        <f>SUM(F$3:F70)+I71</f>
        <v>-0.21527377254685762</v>
      </c>
      <c r="M71" s="21">
        <f>SUM(G$3:G70)+J71</f>
        <v>0</v>
      </c>
      <c r="N71" s="19">
        <f t="shared" si="5"/>
        <v>0.6454718969166664</v>
      </c>
      <c r="O71" s="19">
        <f t="shared" si="5"/>
        <v>4.6342797146556189E-2</v>
      </c>
      <c r="P71" s="19">
        <f t="shared" si="5"/>
        <v>0</v>
      </c>
      <c r="Q71" s="19">
        <f t="shared" si="6"/>
        <v>-0.17295367351580565</v>
      </c>
      <c r="R71" s="19">
        <f t="shared" si="7"/>
        <v>0</v>
      </c>
      <c r="S71" s="19">
        <f t="shared" si="8"/>
        <v>0</v>
      </c>
    </row>
    <row r="72" spans="1:19" x14ac:dyDescent="0.25">
      <c r="A72" s="26">
        <f>Wellpath!E72</f>
        <v>2070</v>
      </c>
      <c r="B72" s="22">
        <v>0</v>
      </c>
      <c r="C72" s="22">
        <v>0</v>
      </c>
      <c r="D72" s="22">
        <f>-(SIN(Wellpath!$L72) * COS(Wellpath!$O72) + TAN(Dip) * COS(Wellpath!$L72)) * SIN(Wellpath!$L72) * SIN(Wellpath!$O72)</f>
        <v>-1.4923961726361943</v>
      </c>
      <c r="E72" s="20">
        <f>Model!$W$20*((drdp!B72+drdp!K72)*MSZ!$B72+(drdp!E72+drdp!N72)*MSZ!$C72+(drdp!H72+drdp!Q72)*MSZ!$D72)</f>
        <v>5.8679935199386989E-2</v>
      </c>
      <c r="F72" s="20">
        <f>Model!$W$20*((drdp!C72+drdp!L72)*MSZ!$B72+(drdp!F72+drdp!O72)*MSZ!$C72+(drdp!I72+drdp!R72)*MSZ!$D72)</f>
        <v>-1.5723241248586355E-2</v>
      </c>
      <c r="G72" s="20">
        <f>Model!$W$20*((drdp!D72+drdp!M72)*MSZ!$B72+(drdp!G72+drdp!P72)*MSZ!$C72+(drdp!J72+drdp!S72)*MSZ!$D72)</f>
        <v>0</v>
      </c>
      <c r="H72" s="18">
        <f>Model!$W$20*((drdp!B72)*MSZ!$B72+(drdp!E72)*MSZ!$C72+(drdp!H72)*MSZ!$D72)</f>
        <v>2.9339967599693494E-2</v>
      </c>
      <c r="I72" s="18">
        <f>Model!$W$20*((drdp!C72)*MSZ!$B72+(drdp!F72)*MSZ!$C72+(drdp!I72)*MSZ!$D72)</f>
        <v>-7.8616206242931776E-3</v>
      </c>
      <c r="J72" s="18">
        <f>Model!$W$20*((drdp!D72)*MSZ!$B72+(drdp!G72)*MSZ!$C72+(drdp!J72)*MSZ!$D72)</f>
        <v>0</v>
      </c>
      <c r="K72" s="21">
        <f>SUM(E$3:E71)+H72</f>
        <v>0.86214431417988124</v>
      </c>
      <c r="L72" s="21">
        <f>SUM(F$3:F71)+I72</f>
        <v>-0.23101087274358337</v>
      </c>
      <c r="M72" s="21">
        <f>SUM(G$3:G71)+J72</f>
        <v>0</v>
      </c>
      <c r="N72" s="19">
        <f t="shared" si="5"/>
        <v>0.74329281847269779</v>
      </c>
      <c r="O72" s="19">
        <f t="shared" si="5"/>
        <v>5.336602332575207E-2</v>
      </c>
      <c r="P72" s="19">
        <f t="shared" si="5"/>
        <v>0</v>
      </c>
      <c r="Q72" s="19">
        <f t="shared" si="6"/>
        <v>-0.19916471044961251</v>
      </c>
      <c r="R72" s="19">
        <f t="shared" si="7"/>
        <v>0</v>
      </c>
      <c r="S72" s="19">
        <f t="shared" si="8"/>
        <v>0</v>
      </c>
    </row>
    <row r="73" spans="1:19" x14ac:dyDescent="0.25">
      <c r="A73" s="26">
        <f>Wellpath!E73</f>
        <v>2100</v>
      </c>
      <c r="B73" s="22">
        <v>0</v>
      </c>
      <c r="C73" s="22">
        <v>0</v>
      </c>
      <c r="D73" s="22">
        <f>-(SIN(Wellpath!$L73) * COS(Wellpath!$O73) + TAN(Dip) * COS(Wellpath!$L73)) * SIN(Wellpath!$L73) * SIN(Wellpath!$O73)</f>
        <v>-1.4486685236848378</v>
      </c>
      <c r="E73" s="20">
        <f>Model!$W$20*((drdp!B73+drdp!K73)*MSZ!$B73+(drdp!E73+drdp!N73)*MSZ!$C73+(drdp!H73+drdp!Q73)*MSZ!$D73)</f>
        <v>5.8168072261159082E-2</v>
      </c>
      <c r="F73" s="20">
        <f>Model!$W$20*((drdp!C73+drdp!L73)*MSZ!$B73+(drdp!F73+drdp!O73)*MSZ!$C73+(drdp!I73+drdp!R73)*MSZ!$D73)</f>
        <v>-1.5586087987652764E-2</v>
      </c>
      <c r="G73" s="20">
        <f>Model!$W$20*((drdp!D73+drdp!M73)*MSZ!$B73+(drdp!G73+drdp!P73)*MSZ!$C73+(drdp!J73+drdp!S73)*MSZ!$D73)</f>
        <v>0</v>
      </c>
      <c r="H73" s="18">
        <f>Model!$W$20*((drdp!B73)*MSZ!$B73+(drdp!E73)*MSZ!$C73+(drdp!H73)*MSZ!$D73)</f>
        <v>2.9084036130579541E-2</v>
      </c>
      <c r="I73" s="18">
        <f>Model!$W$20*((drdp!C73)*MSZ!$B73+(drdp!F73)*MSZ!$C73+(drdp!I73)*MSZ!$D73)</f>
        <v>-7.7930439938263818E-3</v>
      </c>
      <c r="J73" s="18">
        <f>Model!$W$20*((drdp!D73)*MSZ!$B73+(drdp!G73)*MSZ!$C73+(drdp!J73)*MSZ!$D73)</f>
        <v>0</v>
      </c>
      <c r="K73" s="21">
        <f>SUM(E$3:E72)+H73</f>
        <v>0.92056831791015425</v>
      </c>
      <c r="L73" s="21">
        <f>SUM(F$3:F72)+I73</f>
        <v>-0.24666553736170291</v>
      </c>
      <c r="M73" s="21">
        <f>SUM(G$3:G72)+J73</f>
        <v>0</v>
      </c>
      <c r="N73" s="19">
        <f t="shared" si="5"/>
        <v>0.84744602793993085</v>
      </c>
      <c r="O73" s="19">
        <f t="shared" si="5"/>
        <v>6.0843887321937656E-2</v>
      </c>
      <c r="P73" s="19">
        <f t="shared" si="5"/>
        <v>0</v>
      </c>
      <c r="Q73" s="19">
        <f t="shared" si="6"/>
        <v>-0.22707247881546716</v>
      </c>
      <c r="R73" s="19">
        <f t="shared" si="7"/>
        <v>0</v>
      </c>
      <c r="S73" s="19">
        <f t="shared" si="8"/>
        <v>0</v>
      </c>
    </row>
    <row r="74" spans="1:19" x14ac:dyDescent="0.25">
      <c r="A74" s="26">
        <f>Wellpath!E74</f>
        <v>2130</v>
      </c>
      <c r="B74" s="22">
        <v>0</v>
      </c>
      <c r="C74" s="22">
        <v>0</v>
      </c>
      <c r="D74" s="22">
        <f>-(SIN(Wellpath!$L74) * COS(Wellpath!$O74) + TAN(Dip) * COS(Wellpath!$L74)) * SIN(Wellpath!$L74) * SIN(Wellpath!$O74)</f>
        <v>-1.4486685236848378</v>
      </c>
      <c r="E74" s="20">
        <f>Model!$W$20*((drdp!B74+drdp!K74)*MSZ!$B74+(drdp!E74+drdp!N74)*MSZ!$C74+(drdp!H74+drdp!Q74)*MSZ!$D74)</f>
        <v>5.8168072261159082E-2</v>
      </c>
      <c r="F74" s="20">
        <f>Model!$W$20*((drdp!C74+drdp!L74)*MSZ!$B74+(drdp!F74+drdp!O74)*MSZ!$C74+(drdp!I74+drdp!R74)*MSZ!$D74)</f>
        <v>-1.5586087987652764E-2</v>
      </c>
      <c r="G74" s="20">
        <f>Model!$W$20*((drdp!D74+drdp!M74)*MSZ!$B74+(drdp!G74+drdp!P74)*MSZ!$C74+(drdp!J74+drdp!S74)*MSZ!$D74)</f>
        <v>0</v>
      </c>
      <c r="H74" s="18">
        <f>Model!$W$20*((drdp!B74)*MSZ!$B74+(drdp!E74)*MSZ!$C74+(drdp!H74)*MSZ!$D74)</f>
        <v>2.9084036130579541E-2</v>
      </c>
      <c r="I74" s="18">
        <f>Model!$W$20*((drdp!C74)*MSZ!$B74+(drdp!F74)*MSZ!$C74+(drdp!I74)*MSZ!$D74)</f>
        <v>-7.7930439938263818E-3</v>
      </c>
      <c r="J74" s="18">
        <f>Model!$W$20*((drdp!D74)*MSZ!$B74+(drdp!G74)*MSZ!$C74+(drdp!J74)*MSZ!$D74)</f>
        <v>0</v>
      </c>
      <c r="K74" s="21">
        <f>SUM(E$3:E73)+H74</f>
        <v>0.97873639017131331</v>
      </c>
      <c r="L74" s="21">
        <f>SUM(F$3:F73)+I74</f>
        <v>-0.26225162534935564</v>
      </c>
      <c r="M74" s="21">
        <f>SUM(G$3:G73)+J74</f>
        <v>0</v>
      </c>
      <c r="N74" s="19">
        <f t="shared" si="5"/>
        <v>0.95792492144557329</v>
      </c>
      <c r="O74" s="19">
        <f t="shared" si="5"/>
        <v>6.877591499837879E-2</v>
      </c>
      <c r="P74" s="19">
        <f t="shared" si="5"/>
        <v>0</v>
      </c>
      <c r="Q74" s="19">
        <f t="shared" si="6"/>
        <v>-0.25667520911098801</v>
      </c>
      <c r="R74" s="19">
        <f t="shared" si="7"/>
        <v>0</v>
      </c>
      <c r="S74" s="19">
        <f t="shared" si="8"/>
        <v>0</v>
      </c>
    </row>
    <row r="75" spans="1:19" x14ac:dyDescent="0.25">
      <c r="A75" s="26">
        <f>Wellpath!E75</f>
        <v>2160</v>
      </c>
      <c r="B75" s="22">
        <v>0</v>
      </c>
      <c r="C75" s="22">
        <v>0</v>
      </c>
      <c r="D75" s="22">
        <f>-(SIN(Wellpath!$L75) * COS(Wellpath!$O75) + TAN(Dip) * COS(Wellpath!$L75)) * SIN(Wellpath!$L75) * SIN(Wellpath!$O75)</f>
        <v>-1.4486685236848378</v>
      </c>
      <c r="E75" s="20">
        <f>Model!$W$20*((drdp!B75+drdp!K75)*MSZ!$B75+(drdp!E75+drdp!N75)*MSZ!$C75+(drdp!H75+drdp!Q75)*MSZ!$D75)</f>
        <v>5.8168072261159082E-2</v>
      </c>
      <c r="F75" s="20">
        <f>Model!$W$20*((drdp!C75+drdp!L75)*MSZ!$B75+(drdp!F75+drdp!O75)*MSZ!$C75+(drdp!I75+drdp!R75)*MSZ!$D75)</f>
        <v>-1.5586087987652764E-2</v>
      </c>
      <c r="G75" s="20">
        <f>Model!$W$20*((drdp!D75+drdp!M75)*MSZ!$B75+(drdp!G75+drdp!P75)*MSZ!$C75+(drdp!J75+drdp!S75)*MSZ!$D75)</f>
        <v>0</v>
      </c>
      <c r="H75" s="18">
        <f>Model!$W$20*((drdp!B75)*MSZ!$B75+(drdp!E75)*MSZ!$C75+(drdp!H75)*MSZ!$D75)</f>
        <v>2.9084036130579541E-2</v>
      </c>
      <c r="I75" s="18">
        <f>Model!$W$20*((drdp!C75)*MSZ!$B75+(drdp!F75)*MSZ!$C75+(drdp!I75)*MSZ!$D75)</f>
        <v>-7.7930439938263818E-3</v>
      </c>
      <c r="J75" s="18">
        <f>Model!$W$20*((drdp!D75)*MSZ!$B75+(drdp!G75)*MSZ!$C75+(drdp!J75)*MSZ!$D75)</f>
        <v>0</v>
      </c>
      <c r="K75" s="21">
        <f>SUM(E$3:E74)+H75</f>
        <v>1.0369044624324724</v>
      </c>
      <c r="L75" s="21">
        <f>SUM(F$3:F74)+I75</f>
        <v>-0.27783771333700846</v>
      </c>
      <c r="M75" s="21">
        <f>SUM(G$3:G74)+J75</f>
        <v>0</v>
      </c>
      <c r="N75" s="19">
        <f t="shared" si="5"/>
        <v>1.0751708642123745</v>
      </c>
      <c r="O75" s="19">
        <f t="shared" si="5"/>
        <v>7.7193794952337691E-2</v>
      </c>
      <c r="P75" s="19">
        <f t="shared" si="5"/>
        <v>0</v>
      </c>
      <c r="Q75" s="19">
        <f t="shared" si="6"/>
        <v>-0.28809116479117813</v>
      </c>
      <c r="R75" s="19">
        <f t="shared" si="7"/>
        <v>0</v>
      </c>
      <c r="S75" s="19">
        <f t="shared" si="8"/>
        <v>0</v>
      </c>
    </row>
    <row r="76" spans="1:19" x14ac:dyDescent="0.25">
      <c r="A76" s="26">
        <f>Wellpath!E76</f>
        <v>2190</v>
      </c>
      <c r="B76" s="22">
        <v>0</v>
      </c>
      <c r="C76" s="22">
        <v>0</v>
      </c>
      <c r="D76" s="22">
        <f>-(SIN(Wellpath!$L76) * COS(Wellpath!$O76) + TAN(Dip) * COS(Wellpath!$L76)) * SIN(Wellpath!$L76) * SIN(Wellpath!$O76)</f>
        <v>-1.4486685236848378</v>
      </c>
      <c r="E76" s="20">
        <f>Model!$W$20*((drdp!B76+drdp!K76)*MSZ!$B76+(drdp!E76+drdp!N76)*MSZ!$C76+(drdp!H76+drdp!Q76)*MSZ!$D76)</f>
        <v>5.8168072261159082E-2</v>
      </c>
      <c r="F76" s="20">
        <f>Model!$W$20*((drdp!C76+drdp!L76)*MSZ!$B76+(drdp!F76+drdp!O76)*MSZ!$C76+(drdp!I76+drdp!R76)*MSZ!$D76)</f>
        <v>-1.5586087987652764E-2</v>
      </c>
      <c r="G76" s="20">
        <f>Model!$W$20*((drdp!D76+drdp!M76)*MSZ!$B76+(drdp!G76+drdp!P76)*MSZ!$C76+(drdp!J76+drdp!S76)*MSZ!$D76)</f>
        <v>0</v>
      </c>
      <c r="H76" s="18">
        <f>Model!$W$20*((drdp!B76)*MSZ!$B76+(drdp!E76)*MSZ!$C76+(drdp!H76)*MSZ!$D76)</f>
        <v>2.9084036130579541E-2</v>
      </c>
      <c r="I76" s="18">
        <f>Model!$W$20*((drdp!C76)*MSZ!$B76+(drdp!F76)*MSZ!$C76+(drdp!I76)*MSZ!$D76)</f>
        <v>-7.7930439938263818E-3</v>
      </c>
      <c r="J76" s="18">
        <f>Model!$W$20*((drdp!D76)*MSZ!$B76+(drdp!G76)*MSZ!$C76+(drdp!J76)*MSZ!$D76)</f>
        <v>0</v>
      </c>
      <c r="K76" s="21">
        <f>SUM(E$3:E75)+H76</f>
        <v>1.0950725346936314</v>
      </c>
      <c r="L76" s="21">
        <f>SUM(F$3:F75)+I76</f>
        <v>-0.29342380132466117</v>
      </c>
      <c r="M76" s="21">
        <f>SUM(G$3:G75)+J76</f>
        <v>0</v>
      </c>
      <c r="N76" s="19">
        <f t="shared" si="5"/>
        <v>1.1991838562403345</v>
      </c>
      <c r="O76" s="19">
        <f t="shared" si="5"/>
        <v>8.6097527183814235E-2</v>
      </c>
      <c r="P76" s="19">
        <f t="shared" si="5"/>
        <v>0</v>
      </c>
      <c r="Q76" s="19">
        <f t="shared" si="6"/>
        <v>-0.32132034585603725</v>
      </c>
      <c r="R76" s="19">
        <f t="shared" si="7"/>
        <v>0</v>
      </c>
      <c r="S76" s="19">
        <f t="shared" si="8"/>
        <v>0</v>
      </c>
    </row>
    <row r="77" spans="1:19" x14ac:dyDescent="0.25">
      <c r="A77" s="26">
        <f>Wellpath!E77</f>
        <v>2220</v>
      </c>
      <c r="B77" s="22">
        <v>0</v>
      </c>
      <c r="C77" s="22">
        <v>0</v>
      </c>
      <c r="D77" s="22">
        <f>-(SIN(Wellpath!$L77) * COS(Wellpath!$O77) + TAN(Dip) * COS(Wellpath!$L77)) * SIN(Wellpath!$L77) * SIN(Wellpath!$O77)</f>
        <v>-1.4486685236848378</v>
      </c>
      <c r="E77" s="20">
        <f>Model!$W$20*((drdp!B77+drdp!K77)*MSZ!$B77+(drdp!E77+drdp!N77)*MSZ!$C77+(drdp!H77+drdp!Q77)*MSZ!$D77)</f>
        <v>5.8168072261159082E-2</v>
      </c>
      <c r="F77" s="20">
        <f>Model!$W$20*((drdp!C77+drdp!L77)*MSZ!$B77+(drdp!F77+drdp!O77)*MSZ!$C77+(drdp!I77+drdp!R77)*MSZ!$D77)</f>
        <v>-1.5586087987652764E-2</v>
      </c>
      <c r="G77" s="20">
        <f>Model!$W$20*((drdp!D77+drdp!M77)*MSZ!$B77+(drdp!G77+drdp!P77)*MSZ!$C77+(drdp!J77+drdp!S77)*MSZ!$D77)</f>
        <v>0</v>
      </c>
      <c r="H77" s="18">
        <f>Model!$W$20*((drdp!B77)*MSZ!$B77+(drdp!E77)*MSZ!$C77+(drdp!H77)*MSZ!$D77)</f>
        <v>2.9084036130579541E-2</v>
      </c>
      <c r="I77" s="18">
        <f>Model!$W$20*((drdp!C77)*MSZ!$B77+(drdp!F77)*MSZ!$C77+(drdp!I77)*MSZ!$D77)</f>
        <v>-7.7930439938263818E-3</v>
      </c>
      <c r="J77" s="18">
        <f>Model!$W$20*((drdp!D77)*MSZ!$B77+(drdp!G77)*MSZ!$C77+(drdp!J77)*MSZ!$D77)</f>
        <v>0</v>
      </c>
      <c r="K77" s="21">
        <f>SUM(E$3:E76)+H77</f>
        <v>1.1532406069547905</v>
      </c>
      <c r="L77" s="21">
        <f>SUM(F$3:F76)+I77</f>
        <v>-0.30900988931231399</v>
      </c>
      <c r="M77" s="21">
        <f>SUM(G$3:G76)+J77</f>
        <v>0</v>
      </c>
      <c r="N77" s="19">
        <f t="shared" si="5"/>
        <v>1.3299638975294534</v>
      </c>
      <c r="O77" s="19">
        <f t="shared" si="5"/>
        <v>9.5487111692808546E-2</v>
      </c>
      <c r="P77" s="19">
        <f t="shared" si="5"/>
        <v>0</v>
      </c>
      <c r="Q77" s="19">
        <f t="shared" si="6"/>
        <v>-0.35636275230556563</v>
      </c>
      <c r="R77" s="19">
        <f t="shared" si="7"/>
        <v>0</v>
      </c>
      <c r="S77" s="19">
        <f t="shared" si="8"/>
        <v>0</v>
      </c>
    </row>
    <row r="78" spans="1:19" x14ac:dyDescent="0.25">
      <c r="A78" s="26">
        <f>Wellpath!E78</f>
        <v>2250</v>
      </c>
      <c r="B78" s="22">
        <v>0</v>
      </c>
      <c r="C78" s="22">
        <v>0</v>
      </c>
      <c r="D78" s="22">
        <f>-(SIN(Wellpath!$L78) * COS(Wellpath!$O78) + TAN(Dip) * COS(Wellpath!$L78)) * SIN(Wellpath!$L78) * SIN(Wellpath!$O78)</f>
        <v>-1.4486685236848378</v>
      </c>
      <c r="E78" s="20">
        <f>Model!$W$20*((drdp!B78+drdp!K78)*MSZ!$B78+(drdp!E78+drdp!N78)*MSZ!$C78+(drdp!H78+drdp!Q78)*MSZ!$D78)</f>
        <v>5.8168072261159082E-2</v>
      </c>
      <c r="F78" s="20">
        <f>Model!$W$20*((drdp!C78+drdp!L78)*MSZ!$B78+(drdp!F78+drdp!O78)*MSZ!$C78+(drdp!I78+drdp!R78)*MSZ!$D78)</f>
        <v>-1.5586087987652764E-2</v>
      </c>
      <c r="G78" s="20">
        <f>Model!$W$20*((drdp!D78+drdp!M78)*MSZ!$B78+(drdp!G78+drdp!P78)*MSZ!$C78+(drdp!J78+drdp!S78)*MSZ!$D78)</f>
        <v>0</v>
      </c>
      <c r="H78" s="18">
        <f>Model!$W$20*((drdp!B78)*MSZ!$B78+(drdp!E78)*MSZ!$C78+(drdp!H78)*MSZ!$D78)</f>
        <v>2.9084036130579541E-2</v>
      </c>
      <c r="I78" s="18">
        <f>Model!$W$20*((drdp!C78)*MSZ!$B78+(drdp!F78)*MSZ!$C78+(drdp!I78)*MSZ!$D78)</f>
        <v>-7.7930439938263818E-3</v>
      </c>
      <c r="J78" s="18">
        <f>Model!$W$20*((drdp!D78)*MSZ!$B78+(drdp!G78)*MSZ!$C78+(drdp!J78)*MSZ!$D78)</f>
        <v>0</v>
      </c>
      <c r="K78" s="21">
        <f>SUM(E$3:E77)+H78</f>
        <v>1.2114086792159495</v>
      </c>
      <c r="L78" s="21">
        <f>SUM(F$3:F77)+I78</f>
        <v>-0.3245959772999667</v>
      </c>
      <c r="M78" s="21">
        <f>SUM(G$3:G77)+J78</f>
        <v>0</v>
      </c>
      <c r="N78" s="19">
        <f t="shared" si="5"/>
        <v>1.4675109880797312</v>
      </c>
      <c r="O78" s="19">
        <f t="shared" si="5"/>
        <v>0.1053625484793205</v>
      </c>
      <c r="P78" s="19">
        <f t="shared" si="5"/>
        <v>0</v>
      </c>
      <c r="Q78" s="19">
        <f t="shared" si="6"/>
        <v>-0.39321838413976301</v>
      </c>
      <c r="R78" s="19">
        <f t="shared" si="7"/>
        <v>0</v>
      </c>
      <c r="S78" s="19">
        <f t="shared" si="8"/>
        <v>0</v>
      </c>
    </row>
    <row r="79" spans="1:19" x14ac:dyDescent="0.25">
      <c r="A79" s="26">
        <f>Wellpath!E79</f>
        <v>2280</v>
      </c>
      <c r="B79" s="22">
        <v>0</v>
      </c>
      <c r="C79" s="22">
        <v>0</v>
      </c>
      <c r="D79" s="22">
        <f>-(SIN(Wellpath!$L79) * COS(Wellpath!$O79) + TAN(Dip) * COS(Wellpath!$L79)) * SIN(Wellpath!$L79) * SIN(Wellpath!$O79)</f>
        <v>-1.4486685236848378</v>
      </c>
      <c r="E79" s="20">
        <f>Model!$W$20*((drdp!B79+drdp!K79)*MSZ!$B79+(drdp!E79+drdp!N79)*MSZ!$C79+(drdp!H79+drdp!Q79)*MSZ!$D79)</f>
        <v>5.8168072261159082E-2</v>
      </c>
      <c r="F79" s="20">
        <f>Model!$W$20*((drdp!C79+drdp!L79)*MSZ!$B79+(drdp!F79+drdp!O79)*MSZ!$C79+(drdp!I79+drdp!R79)*MSZ!$D79)</f>
        <v>-1.5586087987652764E-2</v>
      </c>
      <c r="G79" s="20">
        <f>Model!$W$20*((drdp!D79+drdp!M79)*MSZ!$B79+(drdp!G79+drdp!P79)*MSZ!$C79+(drdp!J79+drdp!S79)*MSZ!$D79)</f>
        <v>0</v>
      </c>
      <c r="H79" s="18">
        <f>Model!$W$20*((drdp!B79)*MSZ!$B79+(drdp!E79)*MSZ!$C79+(drdp!H79)*MSZ!$D79)</f>
        <v>2.9084036130579541E-2</v>
      </c>
      <c r="I79" s="18">
        <f>Model!$W$20*((drdp!C79)*MSZ!$B79+(drdp!F79)*MSZ!$C79+(drdp!I79)*MSZ!$D79)</f>
        <v>-7.7930439938263818E-3</v>
      </c>
      <c r="J79" s="18">
        <f>Model!$W$20*((drdp!D79)*MSZ!$B79+(drdp!G79)*MSZ!$C79+(drdp!J79)*MSZ!$D79)</f>
        <v>0</v>
      </c>
      <c r="K79" s="21">
        <f>SUM(E$3:E78)+H79</f>
        <v>1.2695767514771086</v>
      </c>
      <c r="L79" s="21">
        <f>SUM(F$3:F78)+I79</f>
        <v>-0.34018206528761952</v>
      </c>
      <c r="M79" s="21">
        <f>SUM(G$3:G78)+J79</f>
        <v>0</v>
      </c>
      <c r="N79" s="19">
        <f t="shared" si="5"/>
        <v>1.6118251278911679</v>
      </c>
      <c r="O79" s="19">
        <f t="shared" si="5"/>
        <v>0.11572383754335022</v>
      </c>
      <c r="P79" s="19">
        <f t="shared" si="5"/>
        <v>0</v>
      </c>
      <c r="Q79" s="19">
        <f t="shared" si="6"/>
        <v>-0.43188724135862966</v>
      </c>
      <c r="R79" s="19">
        <f t="shared" si="7"/>
        <v>0</v>
      </c>
      <c r="S79" s="19">
        <f t="shared" si="8"/>
        <v>0</v>
      </c>
    </row>
    <row r="80" spans="1:19" x14ac:dyDescent="0.25">
      <c r="A80" s="26">
        <f>Wellpath!E80</f>
        <v>2310</v>
      </c>
      <c r="B80" s="22">
        <v>0</v>
      </c>
      <c r="C80" s="22">
        <v>0</v>
      </c>
      <c r="D80" s="22">
        <f>-(SIN(Wellpath!$L80) * COS(Wellpath!$O80) + TAN(Dip) * COS(Wellpath!$L80)) * SIN(Wellpath!$L80) * SIN(Wellpath!$O80)</f>
        <v>-1.4486685236848378</v>
      </c>
      <c r="E80" s="20">
        <f>Model!$W$20*((drdp!B80+drdp!K80)*MSZ!$B80+(drdp!E80+drdp!N80)*MSZ!$C80+(drdp!H80+drdp!Q80)*MSZ!$D80)</f>
        <v>5.8168072261159082E-2</v>
      </c>
      <c r="F80" s="20">
        <f>Model!$W$20*((drdp!C80+drdp!L80)*MSZ!$B80+(drdp!F80+drdp!O80)*MSZ!$C80+(drdp!I80+drdp!R80)*MSZ!$D80)</f>
        <v>-1.5586087987652764E-2</v>
      </c>
      <c r="G80" s="20">
        <f>Model!$W$20*((drdp!D80+drdp!M80)*MSZ!$B80+(drdp!G80+drdp!P80)*MSZ!$C80+(drdp!J80+drdp!S80)*MSZ!$D80)</f>
        <v>0</v>
      </c>
      <c r="H80" s="18">
        <f>Model!$W$20*((drdp!B80)*MSZ!$B80+(drdp!E80)*MSZ!$C80+(drdp!H80)*MSZ!$D80)</f>
        <v>2.9084036130579541E-2</v>
      </c>
      <c r="I80" s="18">
        <f>Model!$W$20*((drdp!C80)*MSZ!$B80+(drdp!F80)*MSZ!$C80+(drdp!I80)*MSZ!$D80)</f>
        <v>-7.7930439938263818E-3</v>
      </c>
      <c r="J80" s="18">
        <f>Model!$W$20*((drdp!D80)*MSZ!$B80+(drdp!G80)*MSZ!$C80+(drdp!J80)*MSZ!$D80)</f>
        <v>0</v>
      </c>
      <c r="K80" s="21">
        <f>SUM(E$3:E79)+H80</f>
        <v>1.3277448237382676</v>
      </c>
      <c r="L80" s="21">
        <f>SUM(F$3:F79)+I80</f>
        <v>-0.35576815327527223</v>
      </c>
      <c r="M80" s="21">
        <f>SUM(G$3:G79)+J80</f>
        <v>0</v>
      </c>
      <c r="N80" s="19">
        <f t="shared" si="5"/>
        <v>1.7629063169637633</v>
      </c>
      <c r="O80" s="19">
        <f t="shared" si="5"/>
        <v>0.1265709788848976</v>
      </c>
      <c r="P80" s="19">
        <f t="shared" si="5"/>
        <v>0</v>
      </c>
      <c r="Q80" s="19">
        <f t="shared" si="6"/>
        <v>-0.4723693239621653</v>
      </c>
      <c r="R80" s="19">
        <f t="shared" si="7"/>
        <v>0</v>
      </c>
      <c r="S80" s="19">
        <f t="shared" si="8"/>
        <v>0</v>
      </c>
    </row>
    <row r="81" spans="1:19" x14ac:dyDescent="0.25">
      <c r="A81" s="26">
        <f>Wellpath!E81</f>
        <v>2340</v>
      </c>
      <c r="B81" s="22">
        <v>0</v>
      </c>
      <c r="C81" s="22">
        <v>0</v>
      </c>
      <c r="D81" s="22">
        <f>-(SIN(Wellpath!$L81) * COS(Wellpath!$O81) + TAN(Dip) * COS(Wellpath!$L81)) * SIN(Wellpath!$L81) * SIN(Wellpath!$O81)</f>
        <v>-1.4486685236848378</v>
      </c>
      <c r="E81" s="20">
        <f>Model!$W$20*((drdp!B81+drdp!K81)*MSZ!$B81+(drdp!E81+drdp!N81)*MSZ!$C81+(drdp!H81+drdp!Q81)*MSZ!$D81)</f>
        <v>5.8168072261159082E-2</v>
      </c>
      <c r="F81" s="20">
        <f>Model!$W$20*((drdp!C81+drdp!L81)*MSZ!$B81+(drdp!F81+drdp!O81)*MSZ!$C81+(drdp!I81+drdp!R81)*MSZ!$D81)</f>
        <v>-1.5586087987652764E-2</v>
      </c>
      <c r="G81" s="20">
        <f>Model!$W$20*((drdp!D81+drdp!M81)*MSZ!$B81+(drdp!G81+drdp!P81)*MSZ!$C81+(drdp!J81+drdp!S81)*MSZ!$D81)</f>
        <v>0</v>
      </c>
      <c r="H81" s="18">
        <f>Model!$W$20*((drdp!B81)*MSZ!$B81+(drdp!E81)*MSZ!$C81+(drdp!H81)*MSZ!$D81)</f>
        <v>2.9084036130579541E-2</v>
      </c>
      <c r="I81" s="18">
        <f>Model!$W$20*((drdp!C81)*MSZ!$B81+(drdp!F81)*MSZ!$C81+(drdp!I81)*MSZ!$D81)</f>
        <v>-7.7930439938263818E-3</v>
      </c>
      <c r="J81" s="18">
        <f>Model!$W$20*((drdp!D81)*MSZ!$B81+(drdp!G81)*MSZ!$C81+(drdp!J81)*MSZ!$D81)</f>
        <v>0</v>
      </c>
      <c r="K81" s="21">
        <f>SUM(E$3:E80)+H81</f>
        <v>1.3859128959994267</v>
      </c>
      <c r="L81" s="21">
        <f>SUM(F$3:F80)+I81</f>
        <v>-0.37135424126292504</v>
      </c>
      <c r="M81" s="21">
        <f>SUM(G$3:G80)+J81</f>
        <v>0</v>
      </c>
      <c r="N81" s="19">
        <f t="shared" si="5"/>
        <v>1.9207545552975176</v>
      </c>
      <c r="O81" s="19">
        <f t="shared" si="5"/>
        <v>0.13790397250396275</v>
      </c>
      <c r="P81" s="19">
        <f t="shared" si="5"/>
        <v>0</v>
      </c>
      <c r="Q81" s="19">
        <f t="shared" si="6"/>
        <v>-0.51466463195037027</v>
      </c>
      <c r="R81" s="19">
        <f t="shared" si="7"/>
        <v>0</v>
      </c>
      <c r="S81" s="19">
        <f t="shared" si="8"/>
        <v>0</v>
      </c>
    </row>
    <row r="82" spans="1:19" x14ac:dyDescent="0.25">
      <c r="A82" s="26">
        <f>Wellpath!E82</f>
        <v>2370</v>
      </c>
      <c r="B82" s="22">
        <v>0</v>
      </c>
      <c r="C82" s="22">
        <v>0</v>
      </c>
      <c r="D82" s="22">
        <f>-(SIN(Wellpath!$L82) * COS(Wellpath!$O82) + TAN(Dip) * COS(Wellpath!$L82)) * SIN(Wellpath!$L82) * SIN(Wellpath!$O82)</f>
        <v>-1.4486685236848378</v>
      </c>
      <c r="E82" s="20">
        <f>Model!$W$20*((drdp!B82+drdp!K82)*MSZ!$B82+(drdp!E82+drdp!N82)*MSZ!$C82+(drdp!H82+drdp!Q82)*MSZ!$D82)</f>
        <v>5.8168072261159082E-2</v>
      </c>
      <c r="F82" s="20">
        <f>Model!$W$20*((drdp!C82+drdp!L82)*MSZ!$B82+(drdp!F82+drdp!O82)*MSZ!$C82+(drdp!I82+drdp!R82)*MSZ!$D82)</f>
        <v>-1.5586087987652764E-2</v>
      </c>
      <c r="G82" s="20">
        <f>Model!$W$20*((drdp!D82+drdp!M82)*MSZ!$B82+(drdp!G82+drdp!P82)*MSZ!$C82+(drdp!J82+drdp!S82)*MSZ!$D82)</f>
        <v>0</v>
      </c>
      <c r="H82" s="18">
        <f>Model!$W$20*((drdp!B82)*MSZ!$B82+(drdp!E82)*MSZ!$C82+(drdp!H82)*MSZ!$D82)</f>
        <v>2.9084036130579541E-2</v>
      </c>
      <c r="I82" s="18">
        <f>Model!$W$20*((drdp!C82)*MSZ!$B82+(drdp!F82)*MSZ!$C82+(drdp!I82)*MSZ!$D82)</f>
        <v>-7.7930439938263818E-3</v>
      </c>
      <c r="J82" s="18">
        <f>Model!$W$20*((drdp!D82)*MSZ!$B82+(drdp!G82)*MSZ!$C82+(drdp!J82)*MSZ!$D82)</f>
        <v>0</v>
      </c>
      <c r="K82" s="21">
        <f>SUM(E$3:E81)+H82</f>
        <v>1.4440809682605857</v>
      </c>
      <c r="L82" s="21">
        <f>SUM(F$3:F81)+I82</f>
        <v>-0.38694032925057775</v>
      </c>
      <c r="M82" s="21">
        <f>SUM(G$3:G81)+J82</f>
        <v>0</v>
      </c>
      <c r="N82" s="19">
        <f t="shared" si="5"/>
        <v>2.085369842892431</v>
      </c>
      <c r="O82" s="19">
        <f t="shared" si="5"/>
        <v>0.14972281840054552</v>
      </c>
      <c r="P82" s="19">
        <f t="shared" si="5"/>
        <v>0</v>
      </c>
      <c r="Q82" s="19">
        <f t="shared" si="6"/>
        <v>-0.55877316532324417</v>
      </c>
      <c r="R82" s="19">
        <f t="shared" si="7"/>
        <v>0</v>
      </c>
      <c r="S82" s="19">
        <f t="shared" si="8"/>
        <v>0</v>
      </c>
    </row>
    <row r="83" spans="1:19" x14ac:dyDescent="0.25">
      <c r="A83" s="26">
        <f>Wellpath!E83</f>
        <v>2400</v>
      </c>
      <c r="B83" s="22">
        <v>0</v>
      </c>
      <c r="C83" s="22">
        <v>0</v>
      </c>
      <c r="D83" s="22">
        <f>-(SIN(Wellpath!$L83) * COS(Wellpath!$O83) + TAN(Dip) * COS(Wellpath!$L83)) * SIN(Wellpath!$L83) * SIN(Wellpath!$O83)</f>
        <v>-1.4486685236848378</v>
      </c>
      <c r="E83" s="20">
        <f>Model!$W$20*((drdp!B83+drdp!K83)*MSZ!$B83+(drdp!E83+drdp!N83)*MSZ!$C83+(drdp!H83+drdp!Q83)*MSZ!$D83)</f>
        <v>5.8168072261159082E-2</v>
      </c>
      <c r="F83" s="20">
        <f>Model!$W$20*((drdp!C83+drdp!L83)*MSZ!$B83+(drdp!F83+drdp!O83)*MSZ!$C83+(drdp!I83+drdp!R83)*MSZ!$D83)</f>
        <v>-1.5586087987652764E-2</v>
      </c>
      <c r="G83" s="20">
        <f>Model!$W$20*((drdp!D83+drdp!M83)*MSZ!$B83+(drdp!G83+drdp!P83)*MSZ!$C83+(drdp!J83+drdp!S83)*MSZ!$D83)</f>
        <v>0</v>
      </c>
      <c r="H83" s="18">
        <f>Model!$W$20*((drdp!B83)*MSZ!$B83+(drdp!E83)*MSZ!$C83+(drdp!H83)*MSZ!$D83)</f>
        <v>2.9084036130579541E-2</v>
      </c>
      <c r="I83" s="18">
        <f>Model!$W$20*((drdp!C83)*MSZ!$B83+(drdp!F83)*MSZ!$C83+(drdp!I83)*MSZ!$D83)</f>
        <v>-7.7930439938263818E-3</v>
      </c>
      <c r="J83" s="18">
        <f>Model!$W$20*((drdp!D83)*MSZ!$B83+(drdp!G83)*MSZ!$C83+(drdp!J83)*MSZ!$D83)</f>
        <v>0</v>
      </c>
      <c r="K83" s="21">
        <f>SUM(E$3:E82)+H83</f>
        <v>1.5022490405217448</v>
      </c>
      <c r="L83" s="21">
        <f>SUM(F$3:F82)+I83</f>
        <v>-0.40252641723823057</v>
      </c>
      <c r="M83" s="21">
        <f>SUM(G$3:G82)+J83</f>
        <v>0</v>
      </c>
      <c r="N83" s="19">
        <f t="shared" si="5"/>
        <v>2.2567521797485028</v>
      </c>
      <c r="O83" s="19">
        <f t="shared" si="5"/>
        <v>0.16202751657464609</v>
      </c>
      <c r="P83" s="19">
        <f t="shared" si="5"/>
        <v>0</v>
      </c>
      <c r="Q83" s="19">
        <f t="shared" si="6"/>
        <v>-0.6046949240807874</v>
      </c>
      <c r="R83" s="19">
        <f t="shared" si="7"/>
        <v>0</v>
      </c>
      <c r="S83" s="19">
        <f t="shared" si="8"/>
        <v>0</v>
      </c>
    </row>
    <row r="84" spans="1:19" x14ac:dyDescent="0.25">
      <c r="A84" s="26">
        <f>Wellpath!E84</f>
        <v>2430</v>
      </c>
      <c r="B84" s="22">
        <v>0</v>
      </c>
      <c r="C84" s="22">
        <v>0</v>
      </c>
      <c r="D84" s="22">
        <f>-(SIN(Wellpath!$L84) * COS(Wellpath!$O84) + TAN(Dip) * COS(Wellpath!$L84)) * SIN(Wellpath!$L84) * SIN(Wellpath!$O84)</f>
        <v>-1.4486685236848378</v>
      </c>
      <c r="E84" s="20">
        <f>Model!$W$20*((drdp!B84+drdp!K84)*MSZ!$B84+(drdp!E84+drdp!N84)*MSZ!$C84+(drdp!H84+drdp!Q84)*MSZ!$D84)</f>
        <v>5.8168072261159082E-2</v>
      </c>
      <c r="F84" s="20">
        <f>Model!$W$20*((drdp!C84+drdp!L84)*MSZ!$B84+(drdp!F84+drdp!O84)*MSZ!$C84+(drdp!I84+drdp!R84)*MSZ!$D84)</f>
        <v>-1.5586087987652764E-2</v>
      </c>
      <c r="G84" s="20">
        <f>Model!$W$20*((drdp!D84+drdp!M84)*MSZ!$B84+(drdp!G84+drdp!P84)*MSZ!$C84+(drdp!J84+drdp!S84)*MSZ!$D84)</f>
        <v>0</v>
      </c>
      <c r="H84" s="18">
        <f>Model!$W$20*((drdp!B84)*MSZ!$B84+(drdp!E84)*MSZ!$C84+(drdp!H84)*MSZ!$D84)</f>
        <v>2.9084036130579541E-2</v>
      </c>
      <c r="I84" s="18">
        <f>Model!$W$20*((drdp!C84)*MSZ!$B84+(drdp!F84)*MSZ!$C84+(drdp!I84)*MSZ!$D84)</f>
        <v>-7.7930439938263818E-3</v>
      </c>
      <c r="J84" s="18">
        <f>Model!$W$20*((drdp!D84)*MSZ!$B84+(drdp!G84)*MSZ!$C84+(drdp!J84)*MSZ!$D84)</f>
        <v>0</v>
      </c>
      <c r="K84" s="21">
        <f>SUM(E$3:E83)+H84</f>
        <v>1.5604171127829038</v>
      </c>
      <c r="L84" s="21">
        <f>SUM(F$3:F83)+I84</f>
        <v>-0.41811250522588328</v>
      </c>
      <c r="M84" s="21">
        <f>SUM(G$3:G83)+J84</f>
        <v>0</v>
      </c>
      <c r="N84" s="19">
        <f t="shared" si="5"/>
        <v>2.4349015658657338</v>
      </c>
      <c r="O84" s="19">
        <f t="shared" si="5"/>
        <v>0.17481806702626426</v>
      </c>
      <c r="P84" s="19">
        <f t="shared" si="5"/>
        <v>0</v>
      </c>
      <c r="Q84" s="19">
        <f t="shared" si="6"/>
        <v>-0.65242990822299962</v>
      </c>
      <c r="R84" s="19">
        <f t="shared" si="7"/>
        <v>0</v>
      </c>
      <c r="S84" s="19">
        <f t="shared" si="8"/>
        <v>0</v>
      </c>
    </row>
    <row r="85" spans="1:19" x14ac:dyDescent="0.25">
      <c r="A85" s="26">
        <f>Wellpath!E85</f>
        <v>2460</v>
      </c>
      <c r="B85" s="22">
        <v>0</v>
      </c>
      <c r="C85" s="22">
        <v>0</v>
      </c>
      <c r="D85" s="22">
        <f>-(SIN(Wellpath!$L85) * COS(Wellpath!$O85) + TAN(Dip) * COS(Wellpath!$L85)) * SIN(Wellpath!$L85) * SIN(Wellpath!$O85)</f>
        <v>-1.4486685236848378</v>
      </c>
      <c r="E85" s="20">
        <f>Model!$W$20*((drdp!B85+drdp!K85)*MSZ!$B85+(drdp!E85+drdp!N85)*MSZ!$C85+(drdp!H85+drdp!Q85)*MSZ!$D85)</f>
        <v>5.8168072261159082E-2</v>
      </c>
      <c r="F85" s="20">
        <f>Model!$W$20*((drdp!C85+drdp!L85)*MSZ!$B85+(drdp!F85+drdp!O85)*MSZ!$C85+(drdp!I85+drdp!R85)*MSZ!$D85)</f>
        <v>-1.5586087987652764E-2</v>
      </c>
      <c r="G85" s="20">
        <f>Model!$W$20*((drdp!D85+drdp!M85)*MSZ!$B85+(drdp!G85+drdp!P85)*MSZ!$C85+(drdp!J85+drdp!S85)*MSZ!$D85)</f>
        <v>0</v>
      </c>
      <c r="H85" s="18">
        <f>Model!$W$20*((drdp!B85)*MSZ!$B85+(drdp!E85)*MSZ!$C85+(drdp!H85)*MSZ!$D85)</f>
        <v>2.9084036130579541E-2</v>
      </c>
      <c r="I85" s="18">
        <f>Model!$W$20*((drdp!C85)*MSZ!$B85+(drdp!F85)*MSZ!$C85+(drdp!I85)*MSZ!$D85)</f>
        <v>-7.7930439938263818E-3</v>
      </c>
      <c r="J85" s="18">
        <f>Model!$W$20*((drdp!D85)*MSZ!$B85+(drdp!G85)*MSZ!$C85+(drdp!J85)*MSZ!$D85)</f>
        <v>0</v>
      </c>
      <c r="K85" s="21">
        <f>SUM(E$3:E84)+H85</f>
        <v>1.6185851850440629</v>
      </c>
      <c r="L85" s="21">
        <f>SUM(F$3:F84)+I85</f>
        <v>-0.4336985932135361</v>
      </c>
      <c r="M85" s="21">
        <f>SUM(G$3:G84)+J85</f>
        <v>0</v>
      </c>
      <c r="N85" s="19">
        <f t="shared" si="5"/>
        <v>2.6198180012441235</v>
      </c>
      <c r="O85" s="19">
        <f t="shared" si="5"/>
        <v>0.18809446975540026</v>
      </c>
      <c r="P85" s="19">
        <f t="shared" si="5"/>
        <v>0</v>
      </c>
      <c r="Q85" s="19">
        <f t="shared" si="6"/>
        <v>-0.70197811774988106</v>
      </c>
      <c r="R85" s="19">
        <f t="shared" si="7"/>
        <v>0</v>
      </c>
      <c r="S85" s="19">
        <f t="shared" si="8"/>
        <v>0</v>
      </c>
    </row>
    <row r="86" spans="1:19" x14ac:dyDescent="0.25">
      <c r="A86" s="26">
        <f>Wellpath!E86</f>
        <v>2490</v>
      </c>
      <c r="B86" s="22">
        <v>0</v>
      </c>
      <c r="C86" s="22">
        <v>0</v>
      </c>
      <c r="D86" s="22">
        <f>-(SIN(Wellpath!$L86) * COS(Wellpath!$O86) + TAN(Dip) * COS(Wellpath!$L86)) * SIN(Wellpath!$L86) * SIN(Wellpath!$O86)</f>
        <v>-1.4486685236848378</v>
      </c>
      <c r="E86" s="20">
        <f>Model!$W$20*((drdp!B86+drdp!K86)*MSZ!$B86+(drdp!E86+drdp!N86)*MSZ!$C86+(drdp!H86+drdp!Q86)*MSZ!$D86)</f>
        <v>5.8168072261159082E-2</v>
      </c>
      <c r="F86" s="20">
        <f>Model!$W$20*((drdp!C86+drdp!L86)*MSZ!$B86+(drdp!F86+drdp!O86)*MSZ!$C86+(drdp!I86+drdp!R86)*MSZ!$D86)</f>
        <v>-1.5586087987652764E-2</v>
      </c>
      <c r="G86" s="20">
        <f>Model!$W$20*((drdp!D86+drdp!M86)*MSZ!$B86+(drdp!G86+drdp!P86)*MSZ!$C86+(drdp!J86+drdp!S86)*MSZ!$D86)</f>
        <v>0</v>
      </c>
      <c r="H86" s="18">
        <f>Model!$W$20*((drdp!B86)*MSZ!$B86+(drdp!E86)*MSZ!$C86+(drdp!H86)*MSZ!$D86)</f>
        <v>2.9084036130579541E-2</v>
      </c>
      <c r="I86" s="18">
        <f>Model!$W$20*((drdp!C86)*MSZ!$B86+(drdp!F86)*MSZ!$C86+(drdp!I86)*MSZ!$D86)</f>
        <v>-7.7930439938263818E-3</v>
      </c>
      <c r="J86" s="18">
        <f>Model!$W$20*((drdp!D86)*MSZ!$B86+(drdp!G86)*MSZ!$C86+(drdp!J86)*MSZ!$D86)</f>
        <v>0</v>
      </c>
      <c r="K86" s="21">
        <f>SUM(E$3:E85)+H86</f>
        <v>1.676753257305222</v>
      </c>
      <c r="L86" s="21">
        <f>SUM(F$3:F85)+I86</f>
        <v>-0.44928468120118881</v>
      </c>
      <c r="M86" s="21">
        <f>SUM(G$3:G85)+J86</f>
        <v>0</v>
      </c>
      <c r="N86" s="19">
        <f t="shared" si="5"/>
        <v>2.8115014858836718</v>
      </c>
      <c r="O86" s="19">
        <f t="shared" si="5"/>
        <v>0.20185672476205385</v>
      </c>
      <c r="P86" s="19">
        <f t="shared" si="5"/>
        <v>0</v>
      </c>
      <c r="Q86" s="19">
        <f t="shared" si="6"/>
        <v>-0.7533395526614316</v>
      </c>
      <c r="R86" s="19">
        <f t="shared" si="7"/>
        <v>0</v>
      </c>
      <c r="S86" s="19">
        <f t="shared" si="8"/>
        <v>0</v>
      </c>
    </row>
    <row r="87" spans="1:19" x14ac:dyDescent="0.25">
      <c r="A87" s="26">
        <f>Wellpath!E87</f>
        <v>2520</v>
      </c>
      <c r="B87" s="22">
        <v>0</v>
      </c>
      <c r="C87" s="22">
        <v>0</v>
      </c>
      <c r="D87" s="22">
        <f>-(SIN(Wellpath!$L87) * COS(Wellpath!$O87) + TAN(Dip) * COS(Wellpath!$L87)) * SIN(Wellpath!$L87) * SIN(Wellpath!$O87)</f>
        <v>-1.4486685236848378</v>
      </c>
      <c r="E87" s="20">
        <f>Model!$W$20*((drdp!B87+drdp!K87)*MSZ!$B87+(drdp!E87+drdp!N87)*MSZ!$C87+(drdp!H87+drdp!Q87)*MSZ!$D87)</f>
        <v>5.8168072261159082E-2</v>
      </c>
      <c r="F87" s="20">
        <f>Model!$W$20*((drdp!C87+drdp!L87)*MSZ!$B87+(drdp!F87+drdp!O87)*MSZ!$C87+(drdp!I87+drdp!R87)*MSZ!$D87)</f>
        <v>-1.5586087987652764E-2</v>
      </c>
      <c r="G87" s="20">
        <f>Model!$W$20*((drdp!D87+drdp!M87)*MSZ!$B87+(drdp!G87+drdp!P87)*MSZ!$C87+(drdp!J87+drdp!S87)*MSZ!$D87)</f>
        <v>0</v>
      </c>
      <c r="H87" s="18">
        <f>Model!$W$20*((drdp!B87)*MSZ!$B87+(drdp!E87)*MSZ!$C87+(drdp!H87)*MSZ!$D87)</f>
        <v>2.9084036130579541E-2</v>
      </c>
      <c r="I87" s="18">
        <f>Model!$W$20*((drdp!C87)*MSZ!$B87+(drdp!F87)*MSZ!$C87+(drdp!I87)*MSZ!$D87)</f>
        <v>-7.7930439938263818E-3</v>
      </c>
      <c r="J87" s="18">
        <f>Model!$W$20*((drdp!D87)*MSZ!$B87+(drdp!G87)*MSZ!$C87+(drdp!J87)*MSZ!$D87)</f>
        <v>0</v>
      </c>
      <c r="K87" s="21">
        <f>SUM(E$3:E86)+H87</f>
        <v>1.734921329566381</v>
      </c>
      <c r="L87" s="21">
        <f>SUM(F$3:F86)+I87</f>
        <v>-0.46487076918884163</v>
      </c>
      <c r="M87" s="21">
        <f>SUM(G$3:G86)+J87</f>
        <v>0</v>
      </c>
      <c r="N87" s="19">
        <f t="shared" si="5"/>
        <v>3.0099520197843792</v>
      </c>
      <c r="O87" s="19">
        <f t="shared" si="5"/>
        <v>0.21610483204622527</v>
      </c>
      <c r="P87" s="19">
        <f t="shared" si="5"/>
        <v>0</v>
      </c>
      <c r="Q87" s="19">
        <f t="shared" si="6"/>
        <v>-0.80651421295765136</v>
      </c>
      <c r="R87" s="19">
        <f t="shared" si="7"/>
        <v>0</v>
      </c>
      <c r="S87" s="19">
        <f t="shared" si="8"/>
        <v>0</v>
      </c>
    </row>
    <row r="88" spans="1:19" x14ac:dyDescent="0.25">
      <c r="A88" s="26">
        <f>Wellpath!E88</f>
        <v>2550</v>
      </c>
      <c r="B88" s="22">
        <v>0</v>
      </c>
      <c r="C88" s="22">
        <v>0</v>
      </c>
      <c r="D88" s="22">
        <f>-(SIN(Wellpath!$L88) * COS(Wellpath!$O88) + TAN(Dip) * COS(Wellpath!$L88)) * SIN(Wellpath!$L88) * SIN(Wellpath!$O88)</f>
        <v>-1.4486685236848378</v>
      </c>
      <c r="E88" s="20">
        <f>Model!$W$20*((drdp!B88+drdp!K88)*MSZ!$B88+(drdp!E88+drdp!N88)*MSZ!$C88+(drdp!H88+drdp!Q88)*MSZ!$D88)</f>
        <v>5.8168072261159082E-2</v>
      </c>
      <c r="F88" s="20">
        <f>Model!$W$20*((drdp!C88+drdp!L88)*MSZ!$B88+(drdp!F88+drdp!O88)*MSZ!$C88+(drdp!I88+drdp!R88)*MSZ!$D88)</f>
        <v>-1.5586087987652764E-2</v>
      </c>
      <c r="G88" s="20">
        <f>Model!$W$20*((drdp!D88+drdp!M88)*MSZ!$B88+(drdp!G88+drdp!P88)*MSZ!$C88+(drdp!J88+drdp!S88)*MSZ!$D88)</f>
        <v>0</v>
      </c>
      <c r="H88" s="18">
        <f>Model!$W$20*((drdp!B88)*MSZ!$B88+(drdp!E88)*MSZ!$C88+(drdp!H88)*MSZ!$D88)</f>
        <v>2.9084036130579541E-2</v>
      </c>
      <c r="I88" s="18">
        <f>Model!$W$20*((drdp!C88)*MSZ!$B88+(drdp!F88)*MSZ!$C88+(drdp!I88)*MSZ!$D88)</f>
        <v>-7.7930439938263818E-3</v>
      </c>
      <c r="J88" s="18">
        <f>Model!$W$20*((drdp!D88)*MSZ!$B88+(drdp!G88)*MSZ!$C88+(drdp!J88)*MSZ!$D88)</f>
        <v>0</v>
      </c>
      <c r="K88" s="21">
        <f>SUM(E$3:E87)+H88</f>
        <v>1.7930894018275401</v>
      </c>
      <c r="L88" s="21">
        <f>SUM(F$3:F87)+I88</f>
        <v>-0.48045685717649433</v>
      </c>
      <c r="M88" s="21">
        <f>SUM(G$3:G87)+J88</f>
        <v>0</v>
      </c>
      <c r="N88" s="19">
        <f t="shared" si="5"/>
        <v>3.2151696029462453</v>
      </c>
      <c r="O88" s="19">
        <f t="shared" si="5"/>
        <v>0.23083879160791426</v>
      </c>
      <c r="P88" s="19">
        <f t="shared" si="5"/>
        <v>0</v>
      </c>
      <c r="Q88" s="19">
        <f t="shared" si="6"/>
        <v>-0.8615020986385401</v>
      </c>
      <c r="R88" s="19">
        <f t="shared" si="7"/>
        <v>0</v>
      </c>
      <c r="S88" s="19">
        <f t="shared" si="8"/>
        <v>0</v>
      </c>
    </row>
    <row r="89" spans="1:19" x14ac:dyDescent="0.25">
      <c r="A89" s="26">
        <f>Wellpath!E89</f>
        <v>2580</v>
      </c>
      <c r="B89" s="22">
        <v>0</v>
      </c>
      <c r="C89" s="22">
        <v>0</v>
      </c>
      <c r="D89" s="22">
        <f>-(SIN(Wellpath!$L89) * COS(Wellpath!$O89) + TAN(Dip) * COS(Wellpath!$L89)) * SIN(Wellpath!$L89) * SIN(Wellpath!$O89)</f>
        <v>-1.4486685236848378</v>
      </c>
      <c r="E89" s="20">
        <f>Model!$W$20*((drdp!B89+drdp!K89)*MSZ!$B89+(drdp!E89+drdp!N89)*MSZ!$C89+(drdp!H89+drdp!Q89)*MSZ!$D89)</f>
        <v>5.8168072261159082E-2</v>
      </c>
      <c r="F89" s="20">
        <f>Model!$W$20*((drdp!C89+drdp!L89)*MSZ!$B89+(drdp!F89+drdp!O89)*MSZ!$C89+(drdp!I89+drdp!R89)*MSZ!$D89)</f>
        <v>-1.5586087987652764E-2</v>
      </c>
      <c r="G89" s="20">
        <f>Model!$W$20*((drdp!D89+drdp!M89)*MSZ!$B89+(drdp!G89+drdp!P89)*MSZ!$C89+(drdp!J89+drdp!S89)*MSZ!$D89)</f>
        <v>0</v>
      </c>
      <c r="H89" s="18">
        <f>Model!$W$20*((drdp!B89)*MSZ!$B89+(drdp!E89)*MSZ!$C89+(drdp!H89)*MSZ!$D89)</f>
        <v>2.9084036130579541E-2</v>
      </c>
      <c r="I89" s="18">
        <f>Model!$W$20*((drdp!C89)*MSZ!$B89+(drdp!F89)*MSZ!$C89+(drdp!I89)*MSZ!$D89)</f>
        <v>-7.7930439938263818E-3</v>
      </c>
      <c r="J89" s="18">
        <f>Model!$W$20*((drdp!D89)*MSZ!$B89+(drdp!G89)*MSZ!$C89+(drdp!J89)*MSZ!$D89)</f>
        <v>0</v>
      </c>
      <c r="K89" s="21">
        <f>SUM(E$3:E88)+H89</f>
        <v>1.8512574740886991</v>
      </c>
      <c r="L89" s="21">
        <f>SUM(F$3:F88)+I89</f>
        <v>-0.49604294516414715</v>
      </c>
      <c r="M89" s="21">
        <f>SUM(G$3:G88)+J89</f>
        <v>0</v>
      </c>
      <c r="N89" s="19">
        <f t="shared" si="5"/>
        <v>3.4271542353692706</v>
      </c>
      <c r="O89" s="19">
        <f t="shared" si="5"/>
        <v>0.2460586034471211</v>
      </c>
      <c r="P89" s="19">
        <f t="shared" si="5"/>
        <v>0</v>
      </c>
      <c r="Q89" s="19">
        <f t="shared" si="6"/>
        <v>-0.91830320970409818</v>
      </c>
      <c r="R89" s="19">
        <f t="shared" si="7"/>
        <v>0</v>
      </c>
      <c r="S89" s="19">
        <f t="shared" si="8"/>
        <v>0</v>
      </c>
    </row>
    <row r="90" spans="1:19" x14ac:dyDescent="0.25">
      <c r="A90" s="26">
        <f>Wellpath!E90</f>
        <v>2610</v>
      </c>
      <c r="B90" s="22">
        <v>0</v>
      </c>
      <c r="C90" s="22">
        <v>0</v>
      </c>
      <c r="D90" s="22">
        <f>-(SIN(Wellpath!$L90) * COS(Wellpath!$O90) + TAN(Dip) * COS(Wellpath!$L90)) * SIN(Wellpath!$L90) * SIN(Wellpath!$O90)</f>
        <v>-1.4486685236848378</v>
      </c>
      <c r="E90" s="20">
        <f>Model!$W$20*((drdp!B90+drdp!K90)*MSZ!$B90+(drdp!E90+drdp!N90)*MSZ!$C90+(drdp!H90+drdp!Q90)*MSZ!$D90)</f>
        <v>5.8168072261159082E-2</v>
      </c>
      <c r="F90" s="20">
        <f>Model!$W$20*((drdp!C90+drdp!L90)*MSZ!$B90+(drdp!F90+drdp!O90)*MSZ!$C90+(drdp!I90+drdp!R90)*MSZ!$D90)</f>
        <v>-1.5586087987652764E-2</v>
      </c>
      <c r="G90" s="20">
        <f>Model!$W$20*((drdp!D90+drdp!M90)*MSZ!$B90+(drdp!G90+drdp!P90)*MSZ!$C90+(drdp!J90+drdp!S90)*MSZ!$D90)</f>
        <v>0</v>
      </c>
      <c r="H90" s="18">
        <f>Model!$W$20*((drdp!B90)*MSZ!$B90+(drdp!E90)*MSZ!$C90+(drdp!H90)*MSZ!$D90)</f>
        <v>2.9084036130579541E-2</v>
      </c>
      <c r="I90" s="18">
        <f>Model!$W$20*((drdp!C90)*MSZ!$B90+(drdp!F90)*MSZ!$C90+(drdp!I90)*MSZ!$D90)</f>
        <v>-7.7930439938263818E-3</v>
      </c>
      <c r="J90" s="18">
        <f>Model!$W$20*((drdp!D90)*MSZ!$B90+(drdp!G90)*MSZ!$C90+(drdp!J90)*MSZ!$D90)</f>
        <v>0</v>
      </c>
      <c r="K90" s="21">
        <f>SUM(E$3:E89)+H90</f>
        <v>1.9094255463498582</v>
      </c>
      <c r="L90" s="21">
        <f>SUM(F$3:F89)+I90</f>
        <v>-0.51162903315179997</v>
      </c>
      <c r="M90" s="21">
        <f>SUM(G$3:G89)+J90</f>
        <v>0</v>
      </c>
      <c r="N90" s="19">
        <f t="shared" si="5"/>
        <v>3.6459059170534545</v>
      </c>
      <c r="O90" s="19">
        <f t="shared" si="5"/>
        <v>0.26176426756384563</v>
      </c>
      <c r="P90" s="19">
        <f t="shared" si="5"/>
        <v>0</v>
      </c>
      <c r="Q90" s="19">
        <f t="shared" si="6"/>
        <v>-0.97691754615432536</v>
      </c>
      <c r="R90" s="19">
        <f t="shared" si="7"/>
        <v>0</v>
      </c>
      <c r="S90" s="19">
        <f t="shared" si="8"/>
        <v>0</v>
      </c>
    </row>
    <row r="91" spans="1:19" x14ac:dyDescent="0.25">
      <c r="A91" s="26">
        <f>Wellpath!E91</f>
        <v>2640</v>
      </c>
      <c r="B91" s="22">
        <v>0</v>
      </c>
      <c r="C91" s="22">
        <v>0</v>
      </c>
      <c r="D91" s="22">
        <f>-(SIN(Wellpath!$L91) * COS(Wellpath!$O91) + TAN(Dip) * COS(Wellpath!$L91)) * SIN(Wellpath!$L91) * SIN(Wellpath!$O91)</f>
        <v>-1.4486685236848378</v>
      </c>
      <c r="E91" s="20">
        <f>Model!$W$20*((drdp!B91+drdp!K91)*MSZ!$B91+(drdp!E91+drdp!N91)*MSZ!$C91+(drdp!H91+drdp!Q91)*MSZ!$D91)</f>
        <v>5.8168072261159082E-2</v>
      </c>
      <c r="F91" s="20">
        <f>Model!$W$20*((drdp!C91+drdp!L91)*MSZ!$B91+(drdp!F91+drdp!O91)*MSZ!$C91+(drdp!I91+drdp!R91)*MSZ!$D91)</f>
        <v>-1.5586087987652764E-2</v>
      </c>
      <c r="G91" s="20">
        <f>Model!$W$20*((drdp!D91+drdp!M91)*MSZ!$B91+(drdp!G91+drdp!P91)*MSZ!$C91+(drdp!J91+drdp!S91)*MSZ!$D91)</f>
        <v>0</v>
      </c>
      <c r="H91" s="18">
        <f>Model!$W$20*((drdp!B91)*MSZ!$B91+(drdp!E91)*MSZ!$C91+(drdp!H91)*MSZ!$D91)</f>
        <v>2.9084036130579541E-2</v>
      </c>
      <c r="I91" s="18">
        <f>Model!$W$20*((drdp!C91)*MSZ!$B91+(drdp!F91)*MSZ!$C91+(drdp!I91)*MSZ!$D91)</f>
        <v>-7.7930439938263818E-3</v>
      </c>
      <c r="J91" s="18">
        <f>Model!$W$20*((drdp!D91)*MSZ!$B91+(drdp!G91)*MSZ!$C91+(drdp!J91)*MSZ!$D91)</f>
        <v>0</v>
      </c>
      <c r="K91" s="21">
        <f>SUM(E$3:E90)+H91</f>
        <v>1.9675936186110172</v>
      </c>
      <c r="L91" s="21">
        <f>SUM(F$3:F90)+I91</f>
        <v>-0.52721512113945279</v>
      </c>
      <c r="M91" s="21">
        <f>SUM(G$3:G90)+J91</f>
        <v>0</v>
      </c>
      <c r="N91" s="19">
        <f t="shared" si="5"/>
        <v>3.871424647998797</v>
      </c>
      <c r="O91" s="19">
        <f t="shared" si="5"/>
        <v>0.2779557839580879</v>
      </c>
      <c r="P91" s="19">
        <f t="shared" si="5"/>
        <v>0</v>
      </c>
      <c r="Q91" s="19">
        <f t="shared" si="6"/>
        <v>-1.0373451079892217</v>
      </c>
      <c r="R91" s="19">
        <f t="shared" si="7"/>
        <v>0</v>
      </c>
      <c r="S91" s="19">
        <f t="shared" si="8"/>
        <v>0</v>
      </c>
    </row>
    <row r="92" spans="1:19" x14ac:dyDescent="0.25">
      <c r="A92" s="26">
        <f>Wellpath!E92</f>
        <v>2670</v>
      </c>
      <c r="B92" s="22">
        <v>0</v>
      </c>
      <c r="C92" s="22">
        <v>0</v>
      </c>
      <c r="D92" s="22">
        <f>-(SIN(Wellpath!$L92) * COS(Wellpath!$O92) + TAN(Dip) * COS(Wellpath!$L92)) * SIN(Wellpath!$L92) * SIN(Wellpath!$O92)</f>
        <v>-1.4486685236848378</v>
      </c>
      <c r="E92" s="20">
        <f>Model!$W$20*((drdp!B92+drdp!K92)*MSZ!$B92+(drdp!E92+drdp!N92)*MSZ!$C92+(drdp!H92+drdp!Q92)*MSZ!$D92)</f>
        <v>5.8168072261159082E-2</v>
      </c>
      <c r="F92" s="20">
        <f>Model!$W$20*((drdp!C92+drdp!L92)*MSZ!$B92+(drdp!F92+drdp!O92)*MSZ!$C92+(drdp!I92+drdp!R92)*MSZ!$D92)</f>
        <v>-1.5586087987652764E-2</v>
      </c>
      <c r="G92" s="20">
        <f>Model!$W$20*((drdp!D92+drdp!M92)*MSZ!$B92+(drdp!G92+drdp!P92)*MSZ!$C92+(drdp!J92+drdp!S92)*MSZ!$D92)</f>
        <v>0</v>
      </c>
      <c r="H92" s="18">
        <f>Model!$W$20*((drdp!B92)*MSZ!$B92+(drdp!E92)*MSZ!$C92+(drdp!H92)*MSZ!$D92)</f>
        <v>2.9084036130579541E-2</v>
      </c>
      <c r="I92" s="18">
        <f>Model!$W$20*((drdp!C92)*MSZ!$B92+(drdp!F92)*MSZ!$C92+(drdp!I92)*MSZ!$D92)</f>
        <v>-7.7930439938263818E-3</v>
      </c>
      <c r="J92" s="18">
        <f>Model!$W$20*((drdp!D92)*MSZ!$B92+(drdp!G92)*MSZ!$C92+(drdp!J92)*MSZ!$D92)</f>
        <v>0</v>
      </c>
      <c r="K92" s="21">
        <f>SUM(E$3:E91)+H92</f>
        <v>2.0257616908721765</v>
      </c>
      <c r="L92" s="21">
        <f>SUM(F$3:F91)+I92</f>
        <v>-0.54280120912710561</v>
      </c>
      <c r="M92" s="21">
        <f>SUM(G$3:G91)+J92</f>
        <v>0</v>
      </c>
      <c r="N92" s="19">
        <f t="shared" si="5"/>
        <v>4.1037104282052992</v>
      </c>
      <c r="O92" s="19">
        <f t="shared" si="5"/>
        <v>0.29463315262984785</v>
      </c>
      <c r="P92" s="19">
        <f t="shared" si="5"/>
        <v>0</v>
      </c>
      <c r="Q92" s="19">
        <f t="shared" si="6"/>
        <v>-1.0995858952087874</v>
      </c>
      <c r="R92" s="19">
        <f t="shared" si="7"/>
        <v>0</v>
      </c>
      <c r="S92" s="19">
        <f t="shared" si="8"/>
        <v>0</v>
      </c>
    </row>
    <row r="93" spans="1:19" x14ac:dyDescent="0.25">
      <c r="A93" s="26">
        <f>Wellpath!E93</f>
        <v>2700</v>
      </c>
      <c r="B93" s="22">
        <v>0</v>
      </c>
      <c r="C93" s="22">
        <v>0</v>
      </c>
      <c r="D93" s="22">
        <f>-(SIN(Wellpath!$L93) * COS(Wellpath!$O93) + TAN(Dip) * COS(Wellpath!$L93)) * SIN(Wellpath!$L93) * SIN(Wellpath!$O93)</f>
        <v>-1.4486685236848378</v>
      </c>
      <c r="E93" s="20">
        <f>Model!$W$20*((drdp!B93+drdp!K93)*MSZ!$B93+(drdp!E93+drdp!N93)*MSZ!$C93+(drdp!H93+drdp!Q93)*MSZ!$D93)</f>
        <v>5.8168072261159082E-2</v>
      </c>
      <c r="F93" s="20">
        <f>Model!$W$20*((drdp!C93+drdp!L93)*MSZ!$B93+(drdp!F93+drdp!O93)*MSZ!$C93+(drdp!I93+drdp!R93)*MSZ!$D93)</f>
        <v>-1.5586087987652764E-2</v>
      </c>
      <c r="G93" s="20">
        <f>Model!$W$20*((drdp!D93+drdp!M93)*MSZ!$B93+(drdp!G93+drdp!P93)*MSZ!$C93+(drdp!J93+drdp!S93)*MSZ!$D93)</f>
        <v>0</v>
      </c>
      <c r="H93" s="18">
        <f>Model!$W$20*((drdp!B93)*MSZ!$B93+(drdp!E93)*MSZ!$C93+(drdp!H93)*MSZ!$D93)</f>
        <v>2.9084036130579541E-2</v>
      </c>
      <c r="I93" s="18">
        <f>Model!$W$20*((drdp!C93)*MSZ!$B93+(drdp!F93)*MSZ!$C93+(drdp!I93)*MSZ!$D93)</f>
        <v>-7.7930439938263818E-3</v>
      </c>
      <c r="J93" s="18">
        <f>Model!$W$20*((drdp!D93)*MSZ!$B93+(drdp!G93)*MSZ!$C93+(drdp!J93)*MSZ!$D93)</f>
        <v>0</v>
      </c>
      <c r="K93" s="21">
        <f>SUM(E$3:E92)+H93</f>
        <v>2.0839297631333356</v>
      </c>
      <c r="L93" s="21">
        <f>SUM(F$3:F92)+I93</f>
        <v>-0.55838729711475843</v>
      </c>
      <c r="M93" s="21">
        <f>SUM(G$3:G92)+J93</f>
        <v>0</v>
      </c>
      <c r="N93" s="19">
        <f t="shared" si="5"/>
        <v>4.34276325767296</v>
      </c>
      <c r="O93" s="19">
        <f t="shared" si="5"/>
        <v>0.31179637357912549</v>
      </c>
      <c r="P93" s="19">
        <f t="shared" si="5"/>
        <v>0</v>
      </c>
      <c r="Q93" s="19">
        <f t="shared" si="6"/>
        <v>-1.163639907813022</v>
      </c>
      <c r="R93" s="19">
        <f t="shared" si="7"/>
        <v>0</v>
      </c>
      <c r="S93" s="19">
        <f t="shared" si="8"/>
        <v>0</v>
      </c>
    </row>
    <row r="94" spans="1:19" x14ac:dyDescent="0.25">
      <c r="A94" s="26">
        <f>Wellpath!E94</f>
        <v>2730</v>
      </c>
      <c r="B94" s="22">
        <v>0</v>
      </c>
      <c r="C94" s="22">
        <v>0</v>
      </c>
      <c r="D94" s="22">
        <f>-(SIN(Wellpath!$L94) * COS(Wellpath!$O94) + TAN(Dip) * COS(Wellpath!$L94)) * SIN(Wellpath!$L94) * SIN(Wellpath!$O94)</f>
        <v>-1.4486685236848378</v>
      </c>
      <c r="E94" s="20">
        <f>Model!$W$20*((drdp!B94+drdp!K94)*MSZ!$B94+(drdp!E94+drdp!N94)*MSZ!$C94+(drdp!H94+drdp!Q94)*MSZ!$D94)</f>
        <v>5.8168072261159082E-2</v>
      </c>
      <c r="F94" s="20">
        <f>Model!$W$20*((drdp!C94+drdp!L94)*MSZ!$B94+(drdp!F94+drdp!O94)*MSZ!$C94+(drdp!I94+drdp!R94)*MSZ!$D94)</f>
        <v>-1.5586087987652764E-2</v>
      </c>
      <c r="G94" s="20">
        <f>Model!$W$20*((drdp!D94+drdp!M94)*MSZ!$B94+(drdp!G94+drdp!P94)*MSZ!$C94+(drdp!J94+drdp!S94)*MSZ!$D94)</f>
        <v>0</v>
      </c>
      <c r="H94" s="18">
        <f>Model!$W$20*((drdp!B94)*MSZ!$B94+(drdp!E94)*MSZ!$C94+(drdp!H94)*MSZ!$D94)</f>
        <v>2.9084036130579541E-2</v>
      </c>
      <c r="I94" s="18">
        <f>Model!$W$20*((drdp!C94)*MSZ!$B94+(drdp!F94)*MSZ!$C94+(drdp!I94)*MSZ!$D94)</f>
        <v>-7.7930439938263818E-3</v>
      </c>
      <c r="J94" s="18">
        <f>Model!$W$20*((drdp!D94)*MSZ!$B94+(drdp!G94)*MSZ!$C94+(drdp!J94)*MSZ!$D94)</f>
        <v>0</v>
      </c>
      <c r="K94" s="21">
        <f>SUM(E$3:E93)+H94</f>
        <v>2.1420978353944946</v>
      </c>
      <c r="L94" s="21">
        <f>SUM(F$3:F93)+I94</f>
        <v>-0.57397338510241125</v>
      </c>
      <c r="M94" s="21">
        <f>SUM(G$3:G93)+J94</f>
        <v>0</v>
      </c>
      <c r="N94" s="19">
        <f t="shared" si="5"/>
        <v>4.5885831364017795</v>
      </c>
      <c r="O94" s="19">
        <f t="shared" si="5"/>
        <v>0.32944544680592086</v>
      </c>
      <c r="P94" s="19">
        <f t="shared" si="5"/>
        <v>0</v>
      </c>
      <c r="Q94" s="19">
        <f t="shared" si="6"/>
        <v>-1.2295071458019258</v>
      </c>
      <c r="R94" s="19">
        <f t="shared" si="7"/>
        <v>0</v>
      </c>
      <c r="S94" s="19">
        <f t="shared" si="8"/>
        <v>0</v>
      </c>
    </row>
    <row r="95" spans="1:19" x14ac:dyDescent="0.25">
      <c r="A95" s="26">
        <f>Wellpath!E95</f>
        <v>2760</v>
      </c>
      <c r="B95" s="22">
        <v>0</v>
      </c>
      <c r="C95" s="22">
        <v>0</v>
      </c>
      <c r="D95" s="22">
        <f>-(SIN(Wellpath!$L95) * COS(Wellpath!$O95) + TAN(Dip) * COS(Wellpath!$L95)) * SIN(Wellpath!$L95) * SIN(Wellpath!$O95)</f>
        <v>-1.4486685236848378</v>
      </c>
      <c r="E95" s="20">
        <f>Model!$W$20*((drdp!B95+drdp!K95)*MSZ!$B95+(drdp!E95+drdp!N95)*MSZ!$C95+(drdp!H95+drdp!Q95)*MSZ!$D95)</f>
        <v>5.8168072261159082E-2</v>
      </c>
      <c r="F95" s="20">
        <f>Model!$W$20*((drdp!C95+drdp!L95)*MSZ!$B95+(drdp!F95+drdp!O95)*MSZ!$C95+(drdp!I95+drdp!R95)*MSZ!$D95)</f>
        <v>-1.5586087987652764E-2</v>
      </c>
      <c r="G95" s="20">
        <f>Model!$W$20*((drdp!D95+drdp!M95)*MSZ!$B95+(drdp!G95+drdp!P95)*MSZ!$C95+(drdp!J95+drdp!S95)*MSZ!$D95)</f>
        <v>0</v>
      </c>
      <c r="H95" s="18">
        <f>Model!$W$20*((drdp!B95)*MSZ!$B95+(drdp!E95)*MSZ!$C95+(drdp!H95)*MSZ!$D95)</f>
        <v>2.9084036130579541E-2</v>
      </c>
      <c r="I95" s="18">
        <f>Model!$W$20*((drdp!C95)*MSZ!$B95+(drdp!F95)*MSZ!$C95+(drdp!I95)*MSZ!$D95)</f>
        <v>-7.7930439938263818E-3</v>
      </c>
      <c r="J95" s="18">
        <f>Model!$W$20*((drdp!D95)*MSZ!$B95+(drdp!G95)*MSZ!$C95+(drdp!J95)*MSZ!$D95)</f>
        <v>0</v>
      </c>
      <c r="K95" s="21">
        <f>SUM(E$3:E94)+H95</f>
        <v>2.2002659076556537</v>
      </c>
      <c r="L95" s="21">
        <f>SUM(F$3:F94)+I95</f>
        <v>-0.58955947309006407</v>
      </c>
      <c r="M95" s="21">
        <f>SUM(G$3:G94)+J95</f>
        <v>0</v>
      </c>
      <c r="N95" s="19">
        <f t="shared" si="5"/>
        <v>4.8411700643917577</v>
      </c>
      <c r="O95" s="19">
        <f t="shared" si="5"/>
        <v>0.34758037231023398</v>
      </c>
      <c r="P95" s="19">
        <f t="shared" si="5"/>
        <v>0</v>
      </c>
      <c r="Q95" s="19">
        <f t="shared" si="6"/>
        <v>-1.2971876091754988</v>
      </c>
      <c r="R95" s="19">
        <f t="shared" si="7"/>
        <v>0</v>
      </c>
      <c r="S95" s="19">
        <f t="shared" si="8"/>
        <v>0</v>
      </c>
    </row>
    <row r="96" spans="1:19" x14ac:dyDescent="0.25">
      <c r="A96" s="26">
        <f>Wellpath!E96</f>
        <v>2790</v>
      </c>
      <c r="B96" s="22">
        <v>0</v>
      </c>
      <c r="C96" s="22">
        <v>0</v>
      </c>
      <c r="D96" s="22">
        <f>-(SIN(Wellpath!$L96) * COS(Wellpath!$O96) + TAN(Dip) * COS(Wellpath!$L96)) * SIN(Wellpath!$L96) * SIN(Wellpath!$O96)</f>
        <v>-1.4486685236848378</v>
      </c>
      <c r="E96" s="20">
        <f>Model!$W$20*((drdp!B96+drdp!K96)*MSZ!$B96+(drdp!E96+drdp!N96)*MSZ!$C96+(drdp!H96+drdp!Q96)*MSZ!$D96)</f>
        <v>5.8168072261159082E-2</v>
      </c>
      <c r="F96" s="20">
        <f>Model!$W$20*((drdp!C96+drdp!L96)*MSZ!$B96+(drdp!F96+drdp!O96)*MSZ!$C96+(drdp!I96+drdp!R96)*MSZ!$D96)</f>
        <v>-1.5586087987652764E-2</v>
      </c>
      <c r="G96" s="20">
        <f>Model!$W$20*((drdp!D96+drdp!M96)*MSZ!$B96+(drdp!G96+drdp!P96)*MSZ!$C96+(drdp!J96+drdp!S96)*MSZ!$D96)</f>
        <v>0</v>
      </c>
      <c r="H96" s="18">
        <f>Model!$W$20*((drdp!B96)*MSZ!$B96+(drdp!E96)*MSZ!$C96+(drdp!H96)*MSZ!$D96)</f>
        <v>2.9084036130579541E-2</v>
      </c>
      <c r="I96" s="18">
        <f>Model!$W$20*((drdp!C96)*MSZ!$B96+(drdp!F96)*MSZ!$C96+(drdp!I96)*MSZ!$D96)</f>
        <v>-7.7930439938263818E-3</v>
      </c>
      <c r="J96" s="18">
        <f>Model!$W$20*((drdp!D96)*MSZ!$B96+(drdp!G96)*MSZ!$C96+(drdp!J96)*MSZ!$D96)</f>
        <v>0</v>
      </c>
      <c r="K96" s="21">
        <f>SUM(E$3:E95)+H96</f>
        <v>2.2584339799168127</v>
      </c>
      <c r="L96" s="21">
        <f>SUM(F$3:F95)+I96</f>
        <v>-0.60514556107771689</v>
      </c>
      <c r="M96" s="21">
        <f>SUM(G$3:G95)+J96</f>
        <v>0</v>
      </c>
      <c r="N96" s="19">
        <f t="shared" si="5"/>
        <v>5.1005240416428945</v>
      </c>
      <c r="O96" s="19">
        <f t="shared" si="5"/>
        <v>0.36620115009206478</v>
      </c>
      <c r="P96" s="19">
        <f t="shared" si="5"/>
        <v>0</v>
      </c>
      <c r="Q96" s="19">
        <f t="shared" si="6"/>
        <v>-1.3666812979337408</v>
      </c>
      <c r="R96" s="19">
        <f t="shared" si="7"/>
        <v>0</v>
      </c>
      <c r="S96" s="19">
        <f t="shared" si="8"/>
        <v>0</v>
      </c>
    </row>
    <row r="97" spans="1:19" x14ac:dyDescent="0.25">
      <c r="A97" s="26">
        <f>Wellpath!E97</f>
        <v>2820</v>
      </c>
      <c r="B97" s="22">
        <v>0</v>
      </c>
      <c r="C97" s="22">
        <v>0</v>
      </c>
      <c r="D97" s="22">
        <f>-(SIN(Wellpath!$L97) * COS(Wellpath!$O97) + TAN(Dip) * COS(Wellpath!$L97)) * SIN(Wellpath!$L97) * SIN(Wellpath!$O97)</f>
        <v>-1.4486685236848378</v>
      </c>
      <c r="E97" s="20">
        <f>Model!$W$20*((drdp!B97+drdp!K97)*MSZ!$B97+(drdp!E97+drdp!N97)*MSZ!$C97+(drdp!H97+drdp!Q97)*MSZ!$D97)</f>
        <v>5.8168072261159082E-2</v>
      </c>
      <c r="F97" s="20">
        <f>Model!$W$20*((drdp!C97+drdp!L97)*MSZ!$B97+(drdp!F97+drdp!O97)*MSZ!$C97+(drdp!I97+drdp!R97)*MSZ!$D97)</f>
        <v>-1.5586087987652764E-2</v>
      </c>
      <c r="G97" s="20">
        <f>Model!$W$20*((drdp!D97+drdp!M97)*MSZ!$B97+(drdp!G97+drdp!P97)*MSZ!$C97+(drdp!J97+drdp!S97)*MSZ!$D97)</f>
        <v>0</v>
      </c>
      <c r="H97" s="18">
        <f>Model!$W$20*((drdp!B97)*MSZ!$B97+(drdp!E97)*MSZ!$C97+(drdp!H97)*MSZ!$D97)</f>
        <v>2.9084036130579541E-2</v>
      </c>
      <c r="I97" s="18">
        <f>Model!$W$20*((drdp!C97)*MSZ!$B97+(drdp!F97)*MSZ!$C97+(drdp!I97)*MSZ!$D97)</f>
        <v>-7.7930439938263818E-3</v>
      </c>
      <c r="J97" s="18">
        <f>Model!$W$20*((drdp!D97)*MSZ!$B97+(drdp!G97)*MSZ!$C97+(drdp!J97)*MSZ!$D97)</f>
        <v>0</v>
      </c>
      <c r="K97" s="21">
        <f>SUM(E$3:E96)+H97</f>
        <v>2.3166020521779718</v>
      </c>
      <c r="L97" s="21">
        <f>SUM(F$3:F96)+I97</f>
        <v>-0.62073164906536971</v>
      </c>
      <c r="M97" s="21">
        <f>SUM(G$3:G96)+J97</f>
        <v>0</v>
      </c>
      <c r="N97" s="19">
        <f t="shared" si="5"/>
        <v>5.36664506815519</v>
      </c>
      <c r="O97" s="19">
        <f t="shared" si="5"/>
        <v>0.38530778015141331</v>
      </c>
      <c r="P97" s="19">
        <f t="shared" si="5"/>
        <v>0</v>
      </c>
      <c r="Q97" s="19">
        <f t="shared" si="6"/>
        <v>-1.4379882120766521</v>
      </c>
      <c r="R97" s="19">
        <f t="shared" si="7"/>
        <v>0</v>
      </c>
      <c r="S97" s="19">
        <f t="shared" si="8"/>
        <v>0</v>
      </c>
    </row>
    <row r="98" spans="1:19" x14ac:dyDescent="0.25">
      <c r="A98" s="26">
        <f>Wellpath!E98</f>
        <v>2850</v>
      </c>
      <c r="B98" s="22">
        <v>0</v>
      </c>
      <c r="C98" s="22">
        <v>0</v>
      </c>
      <c r="D98" s="22">
        <f>-(SIN(Wellpath!$L98) * COS(Wellpath!$O98) + TAN(Dip) * COS(Wellpath!$L98)) * SIN(Wellpath!$L98) * SIN(Wellpath!$O98)</f>
        <v>-1.4486685236848378</v>
      </c>
      <c r="E98" s="20">
        <f>Model!$W$20*((drdp!B98+drdp!K98)*MSZ!$B98+(drdp!E98+drdp!N98)*MSZ!$C98+(drdp!H98+drdp!Q98)*MSZ!$D98)</f>
        <v>5.8168072261159082E-2</v>
      </c>
      <c r="F98" s="20">
        <f>Model!$W$20*((drdp!C98+drdp!L98)*MSZ!$B98+(drdp!F98+drdp!O98)*MSZ!$C98+(drdp!I98+drdp!R98)*MSZ!$D98)</f>
        <v>-1.5586087987652764E-2</v>
      </c>
      <c r="G98" s="20">
        <f>Model!$W$20*((drdp!D98+drdp!M98)*MSZ!$B98+(drdp!G98+drdp!P98)*MSZ!$C98+(drdp!J98+drdp!S98)*MSZ!$D98)</f>
        <v>0</v>
      </c>
      <c r="H98" s="18">
        <f>Model!$W$20*((drdp!B98)*MSZ!$B98+(drdp!E98)*MSZ!$C98+(drdp!H98)*MSZ!$D98)</f>
        <v>2.9084036130579541E-2</v>
      </c>
      <c r="I98" s="18">
        <f>Model!$W$20*((drdp!C98)*MSZ!$B98+(drdp!F98)*MSZ!$C98+(drdp!I98)*MSZ!$D98)</f>
        <v>-7.7930439938263818E-3</v>
      </c>
      <c r="J98" s="18">
        <f>Model!$W$20*((drdp!D98)*MSZ!$B98+(drdp!G98)*MSZ!$C98+(drdp!J98)*MSZ!$D98)</f>
        <v>0</v>
      </c>
      <c r="K98" s="21">
        <f>SUM(E$3:E97)+H98</f>
        <v>2.3747701244391308</v>
      </c>
      <c r="L98" s="21">
        <f>SUM(F$3:F97)+I98</f>
        <v>-0.63631773705302253</v>
      </c>
      <c r="M98" s="21">
        <f>SUM(G$3:G97)+J98</f>
        <v>0</v>
      </c>
      <c r="N98" s="19">
        <f t="shared" si="5"/>
        <v>5.6395331439286451</v>
      </c>
      <c r="O98" s="19">
        <f t="shared" si="5"/>
        <v>0.40490026248827954</v>
      </c>
      <c r="P98" s="19">
        <f t="shared" si="5"/>
        <v>0</v>
      </c>
      <c r="Q98" s="19">
        <f t="shared" si="6"/>
        <v>-1.5111083516042325</v>
      </c>
      <c r="R98" s="19">
        <f t="shared" si="7"/>
        <v>0</v>
      </c>
      <c r="S98" s="19">
        <f t="shared" si="8"/>
        <v>0</v>
      </c>
    </row>
    <row r="99" spans="1:19" x14ac:dyDescent="0.25">
      <c r="A99" s="26">
        <f>Wellpath!E99</f>
        <v>2880</v>
      </c>
      <c r="B99" s="22">
        <v>0</v>
      </c>
      <c r="C99" s="22">
        <v>0</v>
      </c>
      <c r="D99" s="22">
        <f>-(SIN(Wellpath!$L99) * COS(Wellpath!$O99) + TAN(Dip) * COS(Wellpath!$L99)) * SIN(Wellpath!$L99) * SIN(Wellpath!$O99)</f>
        <v>-1.4486685236848378</v>
      </c>
      <c r="E99" s="20">
        <f>Model!$W$20*((drdp!B99+drdp!K99)*MSZ!$B99+(drdp!E99+drdp!N99)*MSZ!$C99+(drdp!H99+drdp!Q99)*MSZ!$D99)</f>
        <v>5.8168072261159082E-2</v>
      </c>
      <c r="F99" s="20">
        <f>Model!$W$20*((drdp!C99+drdp!L99)*MSZ!$B99+(drdp!F99+drdp!O99)*MSZ!$C99+(drdp!I99+drdp!R99)*MSZ!$D99)</f>
        <v>-1.5586087987652764E-2</v>
      </c>
      <c r="G99" s="20">
        <f>Model!$W$20*((drdp!D99+drdp!M99)*MSZ!$B99+(drdp!G99+drdp!P99)*MSZ!$C99+(drdp!J99+drdp!S99)*MSZ!$D99)</f>
        <v>0</v>
      </c>
      <c r="H99" s="18">
        <f>Model!$W$20*((drdp!B99)*MSZ!$B99+(drdp!E99)*MSZ!$C99+(drdp!H99)*MSZ!$D99)</f>
        <v>2.9084036130579541E-2</v>
      </c>
      <c r="I99" s="18">
        <f>Model!$W$20*((drdp!C99)*MSZ!$B99+(drdp!F99)*MSZ!$C99+(drdp!I99)*MSZ!$D99)</f>
        <v>-7.7930439938263818E-3</v>
      </c>
      <c r="J99" s="18">
        <f>Model!$W$20*((drdp!D99)*MSZ!$B99+(drdp!G99)*MSZ!$C99+(drdp!J99)*MSZ!$D99)</f>
        <v>0</v>
      </c>
      <c r="K99" s="21">
        <f>SUM(E$3:E98)+H99</f>
        <v>2.4329381967002899</v>
      </c>
      <c r="L99" s="21">
        <f>SUM(F$3:F98)+I99</f>
        <v>-0.65190382504067534</v>
      </c>
      <c r="M99" s="21">
        <f>SUM(G$3:G98)+J99</f>
        <v>0</v>
      </c>
      <c r="N99" s="19">
        <f t="shared" si="5"/>
        <v>5.919188268963258</v>
      </c>
      <c r="O99" s="19">
        <f t="shared" si="5"/>
        <v>0.42497859710266345</v>
      </c>
      <c r="P99" s="19">
        <f t="shared" si="5"/>
        <v>0</v>
      </c>
      <c r="Q99" s="19">
        <f t="shared" si="6"/>
        <v>-1.586041716516482</v>
      </c>
      <c r="R99" s="19">
        <f t="shared" si="7"/>
        <v>0</v>
      </c>
      <c r="S99" s="19">
        <f t="shared" si="8"/>
        <v>0</v>
      </c>
    </row>
    <row r="100" spans="1:19" x14ac:dyDescent="0.25">
      <c r="A100" s="26">
        <f>Wellpath!E100</f>
        <v>2910</v>
      </c>
      <c r="B100" s="22">
        <v>0</v>
      </c>
      <c r="C100" s="22">
        <v>0</v>
      </c>
      <c r="D100" s="22">
        <f>-(SIN(Wellpath!$L100) * COS(Wellpath!$O100) + TAN(Dip) * COS(Wellpath!$L100)) * SIN(Wellpath!$L100) * SIN(Wellpath!$O100)</f>
        <v>-1.4486685236848378</v>
      </c>
      <c r="E100" s="20">
        <f>Model!$W$20*((drdp!B100+drdp!K100)*MSZ!$B100+(drdp!E100+drdp!N100)*MSZ!$C100+(drdp!H100+drdp!Q100)*MSZ!$D100)</f>
        <v>5.8168072261159082E-2</v>
      </c>
      <c r="F100" s="20">
        <f>Model!$W$20*((drdp!C100+drdp!L100)*MSZ!$B100+(drdp!F100+drdp!O100)*MSZ!$C100+(drdp!I100+drdp!R100)*MSZ!$D100)</f>
        <v>-1.5586087987652764E-2</v>
      </c>
      <c r="G100" s="20">
        <f>Model!$W$20*((drdp!D100+drdp!M100)*MSZ!$B100+(drdp!G100+drdp!P100)*MSZ!$C100+(drdp!J100+drdp!S100)*MSZ!$D100)</f>
        <v>0</v>
      </c>
      <c r="H100" s="18">
        <f>Model!$W$20*((drdp!B100)*MSZ!$B100+(drdp!E100)*MSZ!$C100+(drdp!H100)*MSZ!$D100)</f>
        <v>2.9084036130579541E-2</v>
      </c>
      <c r="I100" s="18">
        <f>Model!$W$20*((drdp!C100)*MSZ!$B100+(drdp!F100)*MSZ!$C100+(drdp!I100)*MSZ!$D100)</f>
        <v>-7.7930439938263818E-3</v>
      </c>
      <c r="J100" s="18">
        <f>Model!$W$20*((drdp!D100)*MSZ!$B100+(drdp!G100)*MSZ!$C100+(drdp!J100)*MSZ!$D100)</f>
        <v>0</v>
      </c>
      <c r="K100" s="21">
        <f>SUM(E$3:E99)+H100</f>
        <v>2.4911062689614489</v>
      </c>
      <c r="L100" s="21">
        <f>SUM(F$3:F99)+I100</f>
        <v>-0.66748991302832816</v>
      </c>
      <c r="M100" s="21">
        <f>SUM(G$3:G99)+J100</f>
        <v>0</v>
      </c>
      <c r="N100" s="19">
        <f t="shared" si="5"/>
        <v>6.2056104432590304</v>
      </c>
      <c r="O100" s="19">
        <f t="shared" si="5"/>
        <v>0.44554278399456509</v>
      </c>
      <c r="P100" s="19">
        <f t="shared" si="5"/>
        <v>0</v>
      </c>
      <c r="Q100" s="19">
        <f t="shared" si="6"/>
        <v>-1.6627883068134006</v>
      </c>
      <c r="R100" s="19">
        <f t="shared" si="7"/>
        <v>0</v>
      </c>
      <c r="S100" s="19">
        <f t="shared" si="8"/>
        <v>0</v>
      </c>
    </row>
    <row r="101" spans="1:19" x14ac:dyDescent="0.25">
      <c r="A101" s="26">
        <f>Wellpath!E101</f>
        <v>2940</v>
      </c>
      <c r="B101" s="22">
        <v>0</v>
      </c>
      <c r="C101" s="22">
        <v>0</v>
      </c>
      <c r="D101" s="22">
        <f>-(SIN(Wellpath!$L101) * COS(Wellpath!$O101) + TAN(Dip) * COS(Wellpath!$L101)) * SIN(Wellpath!$L101) * SIN(Wellpath!$O101)</f>
        <v>-1.4486685236848378</v>
      </c>
      <c r="E101" s="20">
        <f>Model!$W$20*((drdp!B101+drdp!K101)*MSZ!$B101+(drdp!E101+drdp!N101)*MSZ!$C101+(drdp!H101+drdp!Q101)*MSZ!$D101)</f>
        <v>5.8168072261159082E-2</v>
      </c>
      <c r="F101" s="20">
        <f>Model!$W$20*((drdp!C101+drdp!L101)*MSZ!$B101+(drdp!F101+drdp!O101)*MSZ!$C101+(drdp!I101+drdp!R101)*MSZ!$D101)</f>
        <v>-1.5586087987652764E-2</v>
      </c>
      <c r="G101" s="20">
        <f>Model!$W$20*((drdp!D101+drdp!M101)*MSZ!$B101+(drdp!G101+drdp!P101)*MSZ!$C101+(drdp!J101+drdp!S101)*MSZ!$D101)</f>
        <v>0</v>
      </c>
      <c r="H101" s="18">
        <f>Model!$W$20*((drdp!B101)*MSZ!$B101+(drdp!E101)*MSZ!$C101+(drdp!H101)*MSZ!$D101)</f>
        <v>2.9084036130579541E-2</v>
      </c>
      <c r="I101" s="18">
        <f>Model!$W$20*((drdp!C101)*MSZ!$B101+(drdp!F101)*MSZ!$C101+(drdp!I101)*MSZ!$D101)</f>
        <v>-7.7930439938263818E-3</v>
      </c>
      <c r="J101" s="18">
        <f>Model!$W$20*((drdp!D101)*MSZ!$B101+(drdp!G101)*MSZ!$C101+(drdp!J101)*MSZ!$D101)</f>
        <v>0</v>
      </c>
      <c r="K101" s="21">
        <f>SUM(E$3:E100)+H101</f>
        <v>2.549274341222608</v>
      </c>
      <c r="L101" s="21">
        <f>SUM(F$3:F100)+I101</f>
        <v>-0.68307600101598098</v>
      </c>
      <c r="M101" s="21">
        <f>SUM(G$3:G100)+J101</f>
        <v>0</v>
      </c>
      <c r="N101" s="19">
        <f t="shared" si="5"/>
        <v>6.4987996668159616</v>
      </c>
      <c r="O101" s="19">
        <f t="shared" si="5"/>
        <v>0.46659282316398443</v>
      </c>
      <c r="P101" s="19">
        <f t="shared" si="5"/>
        <v>0</v>
      </c>
      <c r="Q101" s="19">
        <f t="shared" si="6"/>
        <v>-1.7413481224949885</v>
      </c>
      <c r="R101" s="19">
        <f t="shared" si="7"/>
        <v>0</v>
      </c>
      <c r="S101" s="19">
        <f t="shared" si="8"/>
        <v>0</v>
      </c>
    </row>
    <row r="102" spans="1:19" x14ac:dyDescent="0.25">
      <c r="A102" s="26">
        <f>Wellpath!E102</f>
        <v>2970</v>
      </c>
      <c r="B102" s="22">
        <v>0</v>
      </c>
      <c r="C102" s="22">
        <v>0</v>
      </c>
      <c r="D102" s="22">
        <f>-(SIN(Wellpath!$L102) * COS(Wellpath!$O102) + TAN(Dip) * COS(Wellpath!$L102)) * SIN(Wellpath!$L102) * SIN(Wellpath!$O102)</f>
        <v>-1.4486685236848378</v>
      </c>
      <c r="E102" s="20">
        <f>Model!$W$20*((drdp!B102+drdp!K102)*MSZ!$B102+(drdp!E102+drdp!N102)*MSZ!$C102+(drdp!H102+drdp!Q102)*MSZ!$D102)</f>
        <v>5.8168072261159082E-2</v>
      </c>
      <c r="F102" s="20">
        <f>Model!$W$20*((drdp!C102+drdp!L102)*MSZ!$B102+(drdp!F102+drdp!O102)*MSZ!$C102+(drdp!I102+drdp!R102)*MSZ!$D102)</f>
        <v>-1.5586087987652764E-2</v>
      </c>
      <c r="G102" s="20">
        <f>Model!$W$20*((drdp!D102+drdp!M102)*MSZ!$B102+(drdp!G102+drdp!P102)*MSZ!$C102+(drdp!J102+drdp!S102)*MSZ!$D102)</f>
        <v>0</v>
      </c>
      <c r="H102" s="18">
        <f>Model!$W$20*((drdp!B102)*MSZ!$B102+(drdp!E102)*MSZ!$C102+(drdp!H102)*MSZ!$D102)</f>
        <v>2.9084036130579541E-2</v>
      </c>
      <c r="I102" s="18">
        <f>Model!$W$20*((drdp!C102)*MSZ!$B102+(drdp!F102)*MSZ!$C102+(drdp!I102)*MSZ!$D102)</f>
        <v>-7.7930439938263818E-3</v>
      </c>
      <c r="J102" s="18">
        <f>Model!$W$20*((drdp!D102)*MSZ!$B102+(drdp!G102)*MSZ!$C102+(drdp!J102)*MSZ!$D102)</f>
        <v>0</v>
      </c>
      <c r="K102" s="21">
        <f>SUM(E$3:E101)+H102</f>
        <v>2.607442413483767</v>
      </c>
      <c r="L102" s="21">
        <f>SUM(F$3:F101)+I102</f>
        <v>-0.6986620890036338</v>
      </c>
      <c r="M102" s="21">
        <f>SUM(G$3:G101)+J102</f>
        <v>0</v>
      </c>
      <c r="N102" s="19">
        <f t="shared" si="5"/>
        <v>6.7987559396340522</v>
      </c>
      <c r="O102" s="19">
        <f t="shared" si="5"/>
        <v>0.4881287146109215</v>
      </c>
      <c r="P102" s="19">
        <f t="shared" si="5"/>
        <v>0</v>
      </c>
      <c r="Q102" s="19">
        <f t="shared" si="6"/>
        <v>-1.8217211635612454</v>
      </c>
      <c r="R102" s="19">
        <f t="shared" si="7"/>
        <v>0</v>
      </c>
      <c r="S102" s="19">
        <f t="shared" si="8"/>
        <v>0</v>
      </c>
    </row>
    <row r="103" spans="1:19" x14ac:dyDescent="0.25">
      <c r="A103" s="26">
        <f>Wellpath!E103</f>
        <v>3000</v>
      </c>
      <c r="B103" s="22">
        <v>0</v>
      </c>
      <c r="C103" s="22">
        <v>0</v>
      </c>
      <c r="D103" s="22">
        <f>-(SIN(Wellpath!$L103) * COS(Wellpath!$O103) + TAN(Dip) * COS(Wellpath!$L103)) * SIN(Wellpath!$L103) * SIN(Wellpath!$O103)</f>
        <v>-1.4486685236848378</v>
      </c>
      <c r="E103" s="20">
        <f>Model!$W$20*((drdp!B103+drdp!K103)*MSZ!$B103+(drdp!E103+drdp!N103)*MSZ!$C103+(drdp!H103+drdp!Q103)*MSZ!$D103)</f>
        <v>5.8168072261159082E-2</v>
      </c>
      <c r="F103" s="20">
        <f>Model!$W$20*((drdp!C103+drdp!L103)*MSZ!$B103+(drdp!F103+drdp!O103)*MSZ!$C103+(drdp!I103+drdp!R103)*MSZ!$D103)</f>
        <v>-1.5586087987652764E-2</v>
      </c>
      <c r="G103" s="20">
        <f>Model!$W$20*((drdp!D103+drdp!M103)*MSZ!$B103+(drdp!G103+drdp!P103)*MSZ!$C103+(drdp!J103+drdp!S103)*MSZ!$D103)</f>
        <v>0</v>
      </c>
      <c r="H103" s="18">
        <f>Model!$W$20*((drdp!B103)*MSZ!$B103+(drdp!E103)*MSZ!$C103+(drdp!H103)*MSZ!$D103)</f>
        <v>2.9084036130579541E-2</v>
      </c>
      <c r="I103" s="18">
        <f>Model!$W$20*((drdp!C103)*MSZ!$B103+(drdp!F103)*MSZ!$C103+(drdp!I103)*MSZ!$D103)</f>
        <v>-7.7930439938263818E-3</v>
      </c>
      <c r="J103" s="18">
        <f>Model!$W$20*((drdp!D103)*MSZ!$B103+(drdp!G103)*MSZ!$C103+(drdp!J103)*MSZ!$D103)</f>
        <v>0</v>
      </c>
      <c r="K103" s="21">
        <f>SUM(E$3:E102)+H103</f>
        <v>2.6656104857449261</v>
      </c>
      <c r="L103" s="21">
        <f>SUM(F$3:F102)+I103</f>
        <v>-0.71424817699128662</v>
      </c>
      <c r="M103" s="21">
        <f>SUM(G$3:G102)+J103</f>
        <v>0</v>
      </c>
      <c r="N103" s="19">
        <f t="shared" si="5"/>
        <v>7.1054792617133007</v>
      </c>
      <c r="O103" s="19">
        <f t="shared" si="5"/>
        <v>0.51015045833537631</v>
      </c>
      <c r="P103" s="19">
        <f t="shared" si="5"/>
        <v>0</v>
      </c>
      <c r="Q103" s="19">
        <f t="shared" si="6"/>
        <v>-1.9039074300121714</v>
      </c>
      <c r="R103" s="19">
        <f t="shared" si="7"/>
        <v>0</v>
      </c>
      <c r="S103" s="19">
        <f t="shared" si="8"/>
        <v>0</v>
      </c>
    </row>
    <row r="104" spans="1:19" x14ac:dyDescent="0.25">
      <c r="A104" s="26">
        <f>Wellpath!E104</f>
        <v>3030</v>
      </c>
      <c r="B104" s="22">
        <v>0</v>
      </c>
      <c r="C104" s="22">
        <v>0</v>
      </c>
      <c r="D104" s="22">
        <f>-(SIN(Wellpath!$L104) * COS(Wellpath!$O104) + TAN(Dip) * COS(Wellpath!$L104)) * SIN(Wellpath!$L104) * SIN(Wellpath!$O104)</f>
        <v>-1.4486685236848378</v>
      </c>
      <c r="E104" s="20">
        <f>Model!$W$20*((drdp!B104+drdp!K104)*MSZ!$B104+(drdp!E104+drdp!N104)*MSZ!$C104+(drdp!H104+drdp!Q104)*MSZ!$D104)</f>
        <v>5.8168072261159082E-2</v>
      </c>
      <c r="F104" s="20">
        <f>Model!$W$20*((drdp!C104+drdp!L104)*MSZ!$B104+(drdp!F104+drdp!O104)*MSZ!$C104+(drdp!I104+drdp!R104)*MSZ!$D104)</f>
        <v>-1.5586087987652764E-2</v>
      </c>
      <c r="G104" s="20">
        <f>Model!$W$20*((drdp!D104+drdp!M104)*MSZ!$B104+(drdp!G104+drdp!P104)*MSZ!$C104+(drdp!J104+drdp!S104)*MSZ!$D104)</f>
        <v>0</v>
      </c>
      <c r="H104" s="18">
        <f>Model!$W$20*((drdp!B104)*MSZ!$B104+(drdp!E104)*MSZ!$C104+(drdp!H104)*MSZ!$D104)</f>
        <v>2.9084036130579541E-2</v>
      </c>
      <c r="I104" s="18">
        <f>Model!$W$20*((drdp!C104)*MSZ!$B104+(drdp!F104)*MSZ!$C104+(drdp!I104)*MSZ!$D104)</f>
        <v>-7.7930439938263818E-3</v>
      </c>
      <c r="J104" s="18">
        <f>Model!$W$20*((drdp!D104)*MSZ!$B104+(drdp!G104)*MSZ!$C104+(drdp!J104)*MSZ!$D104)</f>
        <v>0</v>
      </c>
      <c r="K104" s="21">
        <f>SUM(E$3:E103)+H104</f>
        <v>2.7237785580060851</v>
      </c>
      <c r="L104" s="21">
        <f>SUM(F$3:F103)+I104</f>
        <v>-0.72983426497893944</v>
      </c>
      <c r="M104" s="21">
        <f>SUM(G$3:G103)+J104</f>
        <v>0</v>
      </c>
      <c r="N104" s="19">
        <f t="shared" si="5"/>
        <v>7.4189696330537087</v>
      </c>
      <c r="O104" s="19">
        <f t="shared" si="5"/>
        <v>0.53265805433734881</v>
      </c>
      <c r="P104" s="19">
        <f t="shared" si="5"/>
        <v>0</v>
      </c>
      <c r="Q104" s="19">
        <f t="shared" si="6"/>
        <v>-1.9879069218477667</v>
      </c>
      <c r="R104" s="19">
        <f t="shared" si="7"/>
        <v>0</v>
      </c>
      <c r="S104" s="19">
        <f t="shared" si="8"/>
        <v>0</v>
      </c>
    </row>
    <row r="105" spans="1:19" x14ac:dyDescent="0.25">
      <c r="A105" s="26">
        <f>Wellpath!E105</f>
        <v>3060</v>
      </c>
      <c r="B105" s="22">
        <v>0</v>
      </c>
      <c r="C105" s="22">
        <v>0</v>
      </c>
      <c r="D105" s="22">
        <f>-(SIN(Wellpath!$L105) * COS(Wellpath!$O105) + TAN(Dip) * COS(Wellpath!$L105)) * SIN(Wellpath!$L105) * SIN(Wellpath!$O105)</f>
        <v>-1.4486685236848378</v>
      </c>
      <c r="E105" s="20">
        <f>Model!$W$20*((drdp!B105+drdp!K105)*MSZ!$B105+(drdp!E105+drdp!N105)*MSZ!$C105+(drdp!H105+drdp!Q105)*MSZ!$D105)</f>
        <v>5.8168072261159082E-2</v>
      </c>
      <c r="F105" s="20">
        <f>Model!$W$20*((drdp!C105+drdp!L105)*MSZ!$B105+(drdp!F105+drdp!O105)*MSZ!$C105+(drdp!I105+drdp!R105)*MSZ!$D105)</f>
        <v>-1.5586087987652764E-2</v>
      </c>
      <c r="G105" s="20">
        <f>Model!$W$20*((drdp!D105+drdp!M105)*MSZ!$B105+(drdp!G105+drdp!P105)*MSZ!$C105+(drdp!J105+drdp!S105)*MSZ!$D105)</f>
        <v>0</v>
      </c>
      <c r="H105" s="18">
        <f>Model!$W$20*((drdp!B105)*MSZ!$B105+(drdp!E105)*MSZ!$C105+(drdp!H105)*MSZ!$D105)</f>
        <v>2.9084036130579541E-2</v>
      </c>
      <c r="I105" s="18">
        <f>Model!$W$20*((drdp!C105)*MSZ!$B105+(drdp!F105)*MSZ!$C105+(drdp!I105)*MSZ!$D105)</f>
        <v>-7.7930439938263818E-3</v>
      </c>
      <c r="J105" s="18">
        <f>Model!$W$20*((drdp!D105)*MSZ!$B105+(drdp!G105)*MSZ!$C105+(drdp!J105)*MSZ!$D105)</f>
        <v>0</v>
      </c>
      <c r="K105" s="21">
        <f>SUM(E$3:E104)+H105</f>
        <v>2.7819466302672442</v>
      </c>
      <c r="L105" s="21">
        <f>SUM(F$3:F104)+I105</f>
        <v>-0.74542035296659226</v>
      </c>
      <c r="M105" s="21">
        <f>SUM(G$3:G104)+J105</f>
        <v>0</v>
      </c>
      <c r="N105" s="19">
        <f t="shared" si="5"/>
        <v>7.7392270536552754</v>
      </c>
      <c r="O105" s="19">
        <f t="shared" si="5"/>
        <v>0.55565150261683904</v>
      </c>
      <c r="P105" s="19">
        <f t="shared" si="5"/>
        <v>0</v>
      </c>
      <c r="Q105" s="19">
        <f t="shared" si="6"/>
        <v>-2.073719639068031</v>
      </c>
      <c r="R105" s="19">
        <f t="shared" si="7"/>
        <v>0</v>
      </c>
      <c r="S105" s="19">
        <f t="shared" si="8"/>
        <v>0</v>
      </c>
    </row>
    <row r="106" spans="1:19" x14ac:dyDescent="0.25">
      <c r="A106" s="26">
        <f>Wellpath!E106</f>
        <v>3090</v>
      </c>
      <c r="B106" s="22">
        <v>0</v>
      </c>
      <c r="C106" s="22">
        <v>0</v>
      </c>
      <c r="D106" s="22">
        <f>-(SIN(Wellpath!$L106) * COS(Wellpath!$O106) + TAN(Dip) * COS(Wellpath!$L106)) * SIN(Wellpath!$L106) * SIN(Wellpath!$O106)</f>
        <v>-1.4486685236848378</v>
      </c>
      <c r="E106" s="20">
        <f>Model!$W$20*((drdp!B106+drdp!K106)*MSZ!$B106+(drdp!E106+drdp!N106)*MSZ!$C106+(drdp!H106+drdp!Q106)*MSZ!$D106)</f>
        <v>5.8168072261159082E-2</v>
      </c>
      <c r="F106" s="20">
        <f>Model!$W$20*((drdp!C106+drdp!L106)*MSZ!$B106+(drdp!F106+drdp!O106)*MSZ!$C106+(drdp!I106+drdp!R106)*MSZ!$D106)</f>
        <v>-1.5586087987652764E-2</v>
      </c>
      <c r="G106" s="20">
        <f>Model!$W$20*((drdp!D106+drdp!M106)*MSZ!$B106+(drdp!G106+drdp!P106)*MSZ!$C106+(drdp!J106+drdp!S106)*MSZ!$D106)</f>
        <v>0</v>
      </c>
      <c r="H106" s="18">
        <f>Model!$W$20*((drdp!B106)*MSZ!$B106+(drdp!E106)*MSZ!$C106+(drdp!H106)*MSZ!$D106)</f>
        <v>2.9084036130579541E-2</v>
      </c>
      <c r="I106" s="18">
        <f>Model!$W$20*((drdp!C106)*MSZ!$B106+(drdp!F106)*MSZ!$C106+(drdp!I106)*MSZ!$D106)</f>
        <v>-7.7930439938263818E-3</v>
      </c>
      <c r="J106" s="18">
        <f>Model!$W$20*((drdp!D106)*MSZ!$B106+(drdp!G106)*MSZ!$C106+(drdp!J106)*MSZ!$D106)</f>
        <v>0</v>
      </c>
      <c r="K106" s="21">
        <f>SUM(E$3:E105)+H106</f>
        <v>2.8401147025284033</v>
      </c>
      <c r="L106" s="21">
        <f>SUM(F$3:F105)+I106</f>
        <v>-0.76100644095424508</v>
      </c>
      <c r="M106" s="21">
        <f>SUM(G$3:G105)+J106</f>
        <v>0</v>
      </c>
      <c r="N106" s="19">
        <f t="shared" si="5"/>
        <v>8.0662515235179999</v>
      </c>
      <c r="O106" s="19">
        <f t="shared" si="5"/>
        <v>0.57913080317384691</v>
      </c>
      <c r="P106" s="19">
        <f t="shared" si="5"/>
        <v>0</v>
      </c>
      <c r="Q106" s="19">
        <f t="shared" si="6"/>
        <v>-2.1613455816729648</v>
      </c>
      <c r="R106" s="19">
        <f t="shared" si="7"/>
        <v>0</v>
      </c>
      <c r="S106" s="19">
        <f t="shared" si="8"/>
        <v>0</v>
      </c>
    </row>
    <row r="107" spans="1:19" x14ac:dyDescent="0.25">
      <c r="A107" s="26">
        <f>Wellpath!E107</f>
        <v>3120</v>
      </c>
      <c r="B107" s="22">
        <v>0</v>
      </c>
      <c r="C107" s="22">
        <v>0</v>
      </c>
      <c r="D107" s="22">
        <f>-(SIN(Wellpath!$L107) * COS(Wellpath!$O107) + TAN(Dip) * COS(Wellpath!$L107)) * SIN(Wellpath!$L107) * SIN(Wellpath!$O107)</f>
        <v>-1.4486685236848378</v>
      </c>
      <c r="E107" s="20">
        <f>Model!$W$20*((drdp!B107+drdp!K107)*MSZ!$B107+(drdp!E107+drdp!N107)*MSZ!$C107+(drdp!H107+drdp!Q107)*MSZ!$D107)</f>
        <v>5.8168072261159082E-2</v>
      </c>
      <c r="F107" s="20">
        <f>Model!$W$20*((drdp!C107+drdp!L107)*MSZ!$B107+(drdp!F107+drdp!O107)*MSZ!$C107+(drdp!I107+drdp!R107)*MSZ!$D107)</f>
        <v>-1.5586087987652764E-2</v>
      </c>
      <c r="G107" s="20">
        <f>Model!$W$20*((drdp!D107+drdp!M107)*MSZ!$B107+(drdp!G107+drdp!P107)*MSZ!$C107+(drdp!J107+drdp!S107)*MSZ!$D107)</f>
        <v>0</v>
      </c>
      <c r="H107" s="18">
        <f>Model!$W$20*((drdp!B107)*MSZ!$B107+(drdp!E107)*MSZ!$C107+(drdp!H107)*MSZ!$D107)</f>
        <v>2.9084036130579541E-2</v>
      </c>
      <c r="I107" s="18">
        <f>Model!$W$20*((drdp!C107)*MSZ!$B107+(drdp!F107)*MSZ!$C107+(drdp!I107)*MSZ!$D107)</f>
        <v>-7.7930439938263818E-3</v>
      </c>
      <c r="J107" s="18">
        <f>Model!$W$20*((drdp!D107)*MSZ!$B107+(drdp!G107)*MSZ!$C107+(drdp!J107)*MSZ!$D107)</f>
        <v>0</v>
      </c>
      <c r="K107" s="21">
        <f>SUM(E$3:E106)+H107</f>
        <v>2.8982827747895623</v>
      </c>
      <c r="L107" s="21">
        <f>SUM(F$3:F106)+I107</f>
        <v>-0.7765925289418979</v>
      </c>
      <c r="M107" s="21">
        <f>SUM(G$3:G106)+J107</f>
        <v>0</v>
      </c>
      <c r="N107" s="19">
        <f t="shared" si="5"/>
        <v>8.4000430426418848</v>
      </c>
      <c r="O107" s="19">
        <f t="shared" si="5"/>
        <v>0.60309595600837251</v>
      </c>
      <c r="P107" s="19">
        <f t="shared" si="5"/>
        <v>0</v>
      </c>
      <c r="Q107" s="19">
        <f t="shared" si="6"/>
        <v>-2.2507847496625675</v>
      </c>
      <c r="R107" s="19">
        <f t="shared" si="7"/>
        <v>0</v>
      </c>
      <c r="S107" s="19">
        <f t="shared" si="8"/>
        <v>0</v>
      </c>
    </row>
    <row r="108" spans="1:19" x14ac:dyDescent="0.25">
      <c r="A108" s="26">
        <f>Wellpath!E108</f>
        <v>3150</v>
      </c>
      <c r="B108" s="22">
        <v>0</v>
      </c>
      <c r="C108" s="22">
        <v>0</v>
      </c>
      <c r="D108" s="22">
        <f>-(SIN(Wellpath!$L108) * COS(Wellpath!$O108) + TAN(Dip) * COS(Wellpath!$L108)) * SIN(Wellpath!$L108) * SIN(Wellpath!$O108)</f>
        <v>-1.4486685236848378</v>
      </c>
      <c r="E108" s="20">
        <f>Model!$W$20*((drdp!B108+drdp!K108)*MSZ!$B108+(drdp!E108+drdp!N108)*MSZ!$C108+(drdp!H108+drdp!Q108)*MSZ!$D108)</f>
        <v>5.8168072261159082E-2</v>
      </c>
      <c r="F108" s="20">
        <f>Model!$W$20*((drdp!C108+drdp!L108)*MSZ!$B108+(drdp!F108+drdp!O108)*MSZ!$C108+(drdp!I108+drdp!R108)*MSZ!$D108)</f>
        <v>-1.5586087987652764E-2</v>
      </c>
      <c r="G108" s="20">
        <f>Model!$W$20*((drdp!D108+drdp!M108)*MSZ!$B108+(drdp!G108+drdp!P108)*MSZ!$C108+(drdp!J108+drdp!S108)*MSZ!$D108)</f>
        <v>0</v>
      </c>
      <c r="H108" s="18">
        <f>Model!$W$20*((drdp!B108)*MSZ!$B108+(drdp!E108)*MSZ!$C108+(drdp!H108)*MSZ!$D108)</f>
        <v>2.9084036130579541E-2</v>
      </c>
      <c r="I108" s="18">
        <f>Model!$W$20*((drdp!C108)*MSZ!$B108+(drdp!F108)*MSZ!$C108+(drdp!I108)*MSZ!$D108)</f>
        <v>-7.7930439938263818E-3</v>
      </c>
      <c r="J108" s="18">
        <f>Model!$W$20*((drdp!D108)*MSZ!$B108+(drdp!G108)*MSZ!$C108+(drdp!J108)*MSZ!$D108)</f>
        <v>0</v>
      </c>
      <c r="K108" s="21">
        <f>SUM(E$3:E107)+H108</f>
        <v>2.9564508470507214</v>
      </c>
      <c r="L108" s="21">
        <f>SUM(F$3:F107)+I108</f>
        <v>-0.79217861692955072</v>
      </c>
      <c r="M108" s="21">
        <f>SUM(G$3:G107)+J108</f>
        <v>0</v>
      </c>
      <c r="N108" s="19">
        <f t="shared" si="5"/>
        <v>8.7406016110269285</v>
      </c>
      <c r="O108" s="19">
        <f t="shared" si="5"/>
        <v>0.62754696112041586</v>
      </c>
      <c r="P108" s="19">
        <f t="shared" si="5"/>
        <v>0</v>
      </c>
      <c r="Q108" s="19">
        <f t="shared" si="6"/>
        <v>-2.3420371430368392</v>
      </c>
      <c r="R108" s="19">
        <f t="shared" si="7"/>
        <v>0</v>
      </c>
      <c r="S108" s="19">
        <f t="shared" si="8"/>
        <v>0</v>
      </c>
    </row>
    <row r="109" spans="1:19" x14ac:dyDescent="0.25">
      <c r="A109" s="26">
        <f>Wellpath!E109</f>
        <v>3180</v>
      </c>
      <c r="B109" s="22">
        <v>0</v>
      </c>
      <c r="C109" s="22">
        <v>0</v>
      </c>
      <c r="D109" s="22">
        <f>-(SIN(Wellpath!$L109) * COS(Wellpath!$O109) + TAN(Dip) * COS(Wellpath!$L109)) * SIN(Wellpath!$L109) * SIN(Wellpath!$O109)</f>
        <v>-1.4486685236848378</v>
      </c>
      <c r="E109" s="20">
        <f>Model!$W$20*((drdp!B109+drdp!K109)*MSZ!$B109+(drdp!E109+drdp!N109)*MSZ!$C109+(drdp!H109+drdp!Q109)*MSZ!$D109)</f>
        <v>5.8168072261159082E-2</v>
      </c>
      <c r="F109" s="20">
        <f>Model!$W$20*((drdp!C109+drdp!L109)*MSZ!$B109+(drdp!F109+drdp!O109)*MSZ!$C109+(drdp!I109+drdp!R109)*MSZ!$D109)</f>
        <v>-1.5586087987652764E-2</v>
      </c>
      <c r="G109" s="20">
        <f>Model!$W$20*((drdp!D109+drdp!M109)*MSZ!$B109+(drdp!G109+drdp!P109)*MSZ!$C109+(drdp!J109+drdp!S109)*MSZ!$D109)</f>
        <v>0</v>
      </c>
      <c r="H109" s="18">
        <f>Model!$W$20*((drdp!B109)*MSZ!$B109+(drdp!E109)*MSZ!$C109+(drdp!H109)*MSZ!$D109)</f>
        <v>2.9084036130579541E-2</v>
      </c>
      <c r="I109" s="18">
        <f>Model!$W$20*((drdp!C109)*MSZ!$B109+(drdp!F109)*MSZ!$C109+(drdp!I109)*MSZ!$D109)</f>
        <v>-7.7930439938263818E-3</v>
      </c>
      <c r="J109" s="18">
        <f>Model!$W$20*((drdp!D109)*MSZ!$B109+(drdp!G109)*MSZ!$C109+(drdp!J109)*MSZ!$D109)</f>
        <v>0</v>
      </c>
      <c r="K109" s="21">
        <f>SUM(E$3:E108)+H109</f>
        <v>3.0146189193118804</v>
      </c>
      <c r="L109" s="21">
        <f>SUM(F$3:F108)+I109</f>
        <v>-0.80776470491720354</v>
      </c>
      <c r="M109" s="21">
        <f>SUM(G$3:G108)+J109</f>
        <v>0</v>
      </c>
      <c r="N109" s="19">
        <f t="shared" si="5"/>
        <v>9.087927228673129</v>
      </c>
      <c r="O109" s="19">
        <f t="shared" si="5"/>
        <v>0.65248381850997694</v>
      </c>
      <c r="P109" s="19">
        <f t="shared" si="5"/>
        <v>0</v>
      </c>
      <c r="Q109" s="19">
        <f t="shared" si="6"/>
        <v>-2.4351027617957799</v>
      </c>
      <c r="R109" s="19">
        <f t="shared" si="7"/>
        <v>0</v>
      </c>
      <c r="S109" s="19">
        <f t="shared" si="8"/>
        <v>0</v>
      </c>
    </row>
    <row r="110" spans="1:19" x14ac:dyDescent="0.25">
      <c r="A110" s="26">
        <f>Wellpath!E110</f>
        <v>3210</v>
      </c>
      <c r="B110" s="22">
        <v>0</v>
      </c>
      <c r="C110" s="22">
        <v>0</v>
      </c>
      <c r="D110" s="22">
        <f>-(SIN(Wellpath!$L110) * COS(Wellpath!$O110) + TAN(Dip) * COS(Wellpath!$L110)) * SIN(Wellpath!$L110) * SIN(Wellpath!$O110)</f>
        <v>-1.4486685236848378</v>
      </c>
      <c r="E110" s="20">
        <f>Model!$W$20*((drdp!B110+drdp!K110)*MSZ!$B110+(drdp!E110+drdp!N110)*MSZ!$C110+(drdp!H110+drdp!Q110)*MSZ!$D110)</f>
        <v>5.8168072261159082E-2</v>
      </c>
      <c r="F110" s="20">
        <f>Model!$W$20*((drdp!C110+drdp!L110)*MSZ!$B110+(drdp!F110+drdp!O110)*MSZ!$C110+(drdp!I110+drdp!R110)*MSZ!$D110)</f>
        <v>-1.5586087987652764E-2</v>
      </c>
      <c r="G110" s="20">
        <f>Model!$W$20*((drdp!D110+drdp!M110)*MSZ!$B110+(drdp!G110+drdp!P110)*MSZ!$C110+(drdp!J110+drdp!S110)*MSZ!$D110)</f>
        <v>0</v>
      </c>
      <c r="H110" s="18">
        <f>Model!$W$20*((drdp!B110)*MSZ!$B110+(drdp!E110)*MSZ!$C110+(drdp!H110)*MSZ!$D110)</f>
        <v>2.9084036130579541E-2</v>
      </c>
      <c r="I110" s="18">
        <f>Model!$W$20*((drdp!C110)*MSZ!$B110+(drdp!F110)*MSZ!$C110+(drdp!I110)*MSZ!$D110)</f>
        <v>-7.7930439938263818E-3</v>
      </c>
      <c r="J110" s="18">
        <f>Model!$W$20*((drdp!D110)*MSZ!$B110+(drdp!G110)*MSZ!$C110+(drdp!J110)*MSZ!$D110)</f>
        <v>0</v>
      </c>
      <c r="K110" s="21">
        <f>SUM(E$3:E109)+H110</f>
        <v>3.0727869915730395</v>
      </c>
      <c r="L110" s="21">
        <f>SUM(F$3:F109)+I110</f>
        <v>-0.82335079290485635</v>
      </c>
      <c r="M110" s="21">
        <f>SUM(G$3:G109)+J110</f>
        <v>0</v>
      </c>
      <c r="N110" s="19">
        <f t="shared" si="5"/>
        <v>9.4420198955804899</v>
      </c>
      <c r="O110" s="19">
        <f t="shared" si="5"/>
        <v>0.67790652817705566</v>
      </c>
      <c r="P110" s="19">
        <f t="shared" si="5"/>
        <v>0</v>
      </c>
      <c r="Q110" s="19">
        <f t="shared" si="6"/>
        <v>-2.52998160593939</v>
      </c>
      <c r="R110" s="19">
        <f t="shared" si="7"/>
        <v>0</v>
      </c>
      <c r="S110" s="19">
        <f t="shared" si="8"/>
        <v>0</v>
      </c>
    </row>
    <row r="111" spans="1:19" x14ac:dyDescent="0.25">
      <c r="A111" s="26">
        <f>Wellpath!E111</f>
        <v>3240</v>
      </c>
      <c r="B111" s="22">
        <v>0</v>
      </c>
      <c r="C111" s="22">
        <v>0</v>
      </c>
      <c r="D111" s="22">
        <f>-(SIN(Wellpath!$L111) * COS(Wellpath!$O111) + TAN(Dip) * COS(Wellpath!$L111)) * SIN(Wellpath!$L111) * SIN(Wellpath!$O111)</f>
        <v>-1.4486685236848378</v>
      </c>
      <c r="E111" s="20">
        <f>Model!$W$20*((drdp!B111+drdp!K111)*MSZ!$B111+(drdp!E111+drdp!N111)*MSZ!$C111+(drdp!H111+drdp!Q111)*MSZ!$D111)</f>
        <v>5.8168072261159082E-2</v>
      </c>
      <c r="F111" s="20">
        <f>Model!$W$20*((drdp!C111+drdp!L111)*MSZ!$B111+(drdp!F111+drdp!O111)*MSZ!$C111+(drdp!I111+drdp!R111)*MSZ!$D111)</f>
        <v>-1.5586087987652764E-2</v>
      </c>
      <c r="G111" s="20">
        <f>Model!$W$20*((drdp!D111+drdp!M111)*MSZ!$B111+(drdp!G111+drdp!P111)*MSZ!$C111+(drdp!J111+drdp!S111)*MSZ!$D111)</f>
        <v>0</v>
      </c>
      <c r="H111" s="18">
        <f>Model!$W$20*((drdp!B111)*MSZ!$B111+(drdp!E111)*MSZ!$C111+(drdp!H111)*MSZ!$D111)</f>
        <v>2.9084036130579541E-2</v>
      </c>
      <c r="I111" s="18">
        <f>Model!$W$20*((drdp!C111)*MSZ!$B111+(drdp!F111)*MSZ!$C111+(drdp!I111)*MSZ!$D111)</f>
        <v>-7.7930439938263818E-3</v>
      </c>
      <c r="J111" s="18">
        <f>Model!$W$20*((drdp!D111)*MSZ!$B111+(drdp!G111)*MSZ!$C111+(drdp!J111)*MSZ!$D111)</f>
        <v>0</v>
      </c>
      <c r="K111" s="21">
        <f>SUM(E$3:E110)+H111</f>
        <v>3.1309550638341985</v>
      </c>
      <c r="L111" s="21">
        <f>SUM(F$3:F110)+I111</f>
        <v>-0.83893688089250917</v>
      </c>
      <c r="M111" s="21">
        <f>SUM(G$3:G110)+J111</f>
        <v>0</v>
      </c>
      <c r="N111" s="19">
        <f t="shared" si="5"/>
        <v>9.8028796117490096</v>
      </c>
      <c r="O111" s="19">
        <f t="shared" si="5"/>
        <v>0.70381509012165211</v>
      </c>
      <c r="P111" s="19">
        <f t="shared" si="5"/>
        <v>0</v>
      </c>
      <c r="Q111" s="19">
        <f t="shared" si="6"/>
        <v>-2.6266736754676696</v>
      </c>
      <c r="R111" s="19">
        <f t="shared" si="7"/>
        <v>0</v>
      </c>
      <c r="S111" s="19">
        <f t="shared" si="8"/>
        <v>0</v>
      </c>
    </row>
    <row r="112" spans="1:19" x14ac:dyDescent="0.25">
      <c r="A112" s="26">
        <f>Wellpath!E112</f>
        <v>3270</v>
      </c>
      <c r="B112" s="22">
        <v>0</v>
      </c>
      <c r="C112" s="22">
        <v>0</v>
      </c>
      <c r="D112" s="22">
        <f>-(SIN(Wellpath!$L112) * COS(Wellpath!$O112) + TAN(Dip) * COS(Wellpath!$L112)) * SIN(Wellpath!$L112) * SIN(Wellpath!$O112)</f>
        <v>-1.4486685236848378</v>
      </c>
      <c r="E112" s="20">
        <f>Model!$W$20*((drdp!B112+drdp!K112)*MSZ!$B112+(drdp!E112+drdp!N112)*MSZ!$C112+(drdp!H112+drdp!Q112)*MSZ!$D112)</f>
        <v>5.8168072261159082E-2</v>
      </c>
      <c r="F112" s="20">
        <f>Model!$W$20*((drdp!C112+drdp!L112)*MSZ!$B112+(drdp!F112+drdp!O112)*MSZ!$C112+(drdp!I112+drdp!R112)*MSZ!$D112)</f>
        <v>-1.5586087987652764E-2</v>
      </c>
      <c r="G112" s="20">
        <f>Model!$W$20*((drdp!D112+drdp!M112)*MSZ!$B112+(drdp!G112+drdp!P112)*MSZ!$C112+(drdp!J112+drdp!S112)*MSZ!$D112)</f>
        <v>0</v>
      </c>
      <c r="H112" s="18">
        <f>Model!$W$20*((drdp!B112)*MSZ!$B112+(drdp!E112)*MSZ!$C112+(drdp!H112)*MSZ!$D112)</f>
        <v>2.9084036130579541E-2</v>
      </c>
      <c r="I112" s="18">
        <f>Model!$W$20*((drdp!C112)*MSZ!$B112+(drdp!F112)*MSZ!$C112+(drdp!I112)*MSZ!$D112)</f>
        <v>-7.7930439938263818E-3</v>
      </c>
      <c r="J112" s="18">
        <f>Model!$W$20*((drdp!D112)*MSZ!$B112+(drdp!G112)*MSZ!$C112+(drdp!J112)*MSZ!$D112)</f>
        <v>0</v>
      </c>
      <c r="K112" s="21">
        <f>SUM(E$3:E111)+H112</f>
        <v>3.1891231360953576</v>
      </c>
      <c r="L112" s="21">
        <f>SUM(F$3:F111)+I112</f>
        <v>-0.85452296888016199</v>
      </c>
      <c r="M112" s="21">
        <f>SUM(G$3:G111)+J112</f>
        <v>0</v>
      </c>
      <c r="N112" s="19">
        <f t="shared" si="5"/>
        <v>10.170506377178688</v>
      </c>
      <c r="O112" s="19">
        <f t="shared" si="5"/>
        <v>0.7302095043437663</v>
      </c>
      <c r="P112" s="19">
        <f t="shared" si="5"/>
        <v>0</v>
      </c>
      <c r="Q112" s="19">
        <f t="shared" si="6"/>
        <v>-2.7251789703806177</v>
      </c>
      <c r="R112" s="19">
        <f t="shared" si="7"/>
        <v>0</v>
      </c>
      <c r="S112" s="19">
        <f t="shared" si="8"/>
        <v>0</v>
      </c>
    </row>
    <row r="113" spans="1:19" x14ac:dyDescent="0.25">
      <c r="A113" s="26">
        <f>Wellpath!E113</f>
        <v>3300</v>
      </c>
      <c r="B113" s="22">
        <v>0</v>
      </c>
      <c r="C113" s="22">
        <v>0</v>
      </c>
      <c r="D113" s="22">
        <f>-(SIN(Wellpath!$L113) * COS(Wellpath!$O113) + TAN(Dip) * COS(Wellpath!$L113)) * SIN(Wellpath!$L113) * SIN(Wellpath!$O113)</f>
        <v>-1.4486685236848378</v>
      </c>
      <c r="E113" s="20">
        <f>Model!$W$20*((drdp!B113+drdp!K113)*MSZ!$B113+(drdp!E113+drdp!N113)*MSZ!$C113+(drdp!H113+drdp!Q113)*MSZ!$D113)</f>
        <v>5.8168072261159082E-2</v>
      </c>
      <c r="F113" s="20">
        <f>Model!$W$20*((drdp!C113+drdp!L113)*MSZ!$B113+(drdp!F113+drdp!O113)*MSZ!$C113+(drdp!I113+drdp!R113)*MSZ!$D113)</f>
        <v>-1.5586087987652764E-2</v>
      </c>
      <c r="G113" s="20">
        <f>Model!$W$20*((drdp!D113+drdp!M113)*MSZ!$B113+(drdp!G113+drdp!P113)*MSZ!$C113+(drdp!J113+drdp!S113)*MSZ!$D113)</f>
        <v>0</v>
      </c>
      <c r="H113" s="18">
        <f>Model!$W$20*((drdp!B113)*MSZ!$B113+(drdp!E113)*MSZ!$C113+(drdp!H113)*MSZ!$D113)</f>
        <v>2.9084036130579541E-2</v>
      </c>
      <c r="I113" s="18">
        <f>Model!$W$20*((drdp!C113)*MSZ!$B113+(drdp!F113)*MSZ!$C113+(drdp!I113)*MSZ!$D113)</f>
        <v>-7.7930439938263818E-3</v>
      </c>
      <c r="J113" s="18">
        <f>Model!$W$20*((drdp!D113)*MSZ!$B113+(drdp!G113)*MSZ!$C113+(drdp!J113)*MSZ!$D113)</f>
        <v>0</v>
      </c>
      <c r="K113" s="21">
        <f>SUM(E$3:E112)+H113</f>
        <v>3.2472912083565166</v>
      </c>
      <c r="L113" s="21">
        <f>SUM(F$3:F112)+I113</f>
        <v>-0.87010905686781481</v>
      </c>
      <c r="M113" s="21">
        <f>SUM(G$3:G112)+J113</f>
        <v>0</v>
      </c>
      <c r="N113" s="19">
        <f t="shared" si="5"/>
        <v>10.544900191869527</v>
      </c>
      <c r="O113" s="19">
        <f t="shared" si="5"/>
        <v>0.75708977084339824</v>
      </c>
      <c r="P113" s="19">
        <f t="shared" si="5"/>
        <v>0</v>
      </c>
      <c r="Q113" s="19">
        <f t="shared" si="6"/>
        <v>-2.8254974906782353</v>
      </c>
      <c r="R113" s="19">
        <f t="shared" si="7"/>
        <v>0</v>
      </c>
      <c r="S113" s="19">
        <f t="shared" si="8"/>
        <v>0</v>
      </c>
    </row>
    <row r="114" spans="1:19" x14ac:dyDescent="0.25">
      <c r="A114" s="26">
        <f>Wellpath!E114</f>
        <v>3330</v>
      </c>
      <c r="B114" s="22">
        <v>0</v>
      </c>
      <c r="C114" s="22">
        <v>0</v>
      </c>
      <c r="D114" s="22">
        <f>-(SIN(Wellpath!$L114) * COS(Wellpath!$O114) + TAN(Dip) * COS(Wellpath!$L114)) * SIN(Wellpath!$L114) * SIN(Wellpath!$O114)</f>
        <v>-1.4486685236848378</v>
      </c>
      <c r="E114" s="20">
        <f>Model!$W$20*((drdp!B114+drdp!K114)*MSZ!$B114+(drdp!E114+drdp!N114)*MSZ!$C114+(drdp!H114+drdp!Q114)*MSZ!$D114)</f>
        <v>5.8168072261159082E-2</v>
      </c>
      <c r="F114" s="20">
        <f>Model!$W$20*((drdp!C114+drdp!L114)*MSZ!$B114+(drdp!F114+drdp!O114)*MSZ!$C114+(drdp!I114+drdp!R114)*MSZ!$D114)</f>
        <v>-1.5586087987652764E-2</v>
      </c>
      <c r="G114" s="20">
        <f>Model!$W$20*((drdp!D114+drdp!M114)*MSZ!$B114+(drdp!G114+drdp!P114)*MSZ!$C114+(drdp!J114+drdp!S114)*MSZ!$D114)</f>
        <v>0</v>
      </c>
      <c r="H114" s="18">
        <f>Model!$W$20*((drdp!B114)*MSZ!$B114+(drdp!E114)*MSZ!$C114+(drdp!H114)*MSZ!$D114)</f>
        <v>2.9084036130579541E-2</v>
      </c>
      <c r="I114" s="18">
        <f>Model!$W$20*((drdp!C114)*MSZ!$B114+(drdp!F114)*MSZ!$C114+(drdp!I114)*MSZ!$D114)</f>
        <v>-7.7930439938263818E-3</v>
      </c>
      <c r="J114" s="18">
        <f>Model!$W$20*((drdp!D114)*MSZ!$B114+(drdp!G114)*MSZ!$C114+(drdp!J114)*MSZ!$D114)</f>
        <v>0</v>
      </c>
      <c r="K114" s="21">
        <f>SUM(E$3:E113)+H114</f>
        <v>3.3054592806176757</v>
      </c>
      <c r="L114" s="21">
        <f>SUM(F$3:F113)+I114</f>
        <v>-0.88569514485546763</v>
      </c>
      <c r="M114" s="21">
        <f>SUM(G$3:G113)+J114</f>
        <v>0</v>
      </c>
      <c r="N114" s="19">
        <f t="shared" si="5"/>
        <v>10.926061055821522</v>
      </c>
      <c r="O114" s="19">
        <f t="shared" si="5"/>
        <v>0.7844558896205478</v>
      </c>
      <c r="P114" s="19">
        <f t="shared" si="5"/>
        <v>0</v>
      </c>
      <c r="Q114" s="19">
        <f t="shared" si="6"/>
        <v>-2.9276292363605223</v>
      </c>
      <c r="R114" s="19">
        <f t="shared" si="7"/>
        <v>0</v>
      </c>
      <c r="S114" s="19">
        <f t="shared" si="8"/>
        <v>0</v>
      </c>
    </row>
    <row r="115" spans="1:19" x14ac:dyDescent="0.25">
      <c r="A115" s="26">
        <f>Wellpath!E115</f>
        <v>3360</v>
      </c>
      <c r="B115" s="22">
        <v>0</v>
      </c>
      <c r="C115" s="22">
        <v>0</v>
      </c>
      <c r="D115" s="22">
        <f>-(SIN(Wellpath!$L115) * COS(Wellpath!$O115) + TAN(Dip) * COS(Wellpath!$L115)) * SIN(Wellpath!$L115) * SIN(Wellpath!$O115)</f>
        <v>-1.4486685236848378</v>
      </c>
      <c r="E115" s="20">
        <f>Model!$W$20*((drdp!B115+drdp!K115)*MSZ!$B115+(drdp!E115+drdp!N115)*MSZ!$C115+(drdp!H115+drdp!Q115)*MSZ!$D115)</f>
        <v>5.8168072261159082E-2</v>
      </c>
      <c r="F115" s="20">
        <f>Model!$W$20*((drdp!C115+drdp!L115)*MSZ!$B115+(drdp!F115+drdp!O115)*MSZ!$C115+(drdp!I115+drdp!R115)*MSZ!$D115)</f>
        <v>-1.5586087987652764E-2</v>
      </c>
      <c r="G115" s="20">
        <f>Model!$W$20*((drdp!D115+drdp!M115)*MSZ!$B115+(drdp!G115+drdp!P115)*MSZ!$C115+(drdp!J115+drdp!S115)*MSZ!$D115)</f>
        <v>0</v>
      </c>
      <c r="H115" s="18">
        <f>Model!$W$20*((drdp!B115)*MSZ!$B115+(drdp!E115)*MSZ!$C115+(drdp!H115)*MSZ!$D115)</f>
        <v>2.9084036130579541E-2</v>
      </c>
      <c r="I115" s="18">
        <f>Model!$W$20*((drdp!C115)*MSZ!$B115+(drdp!F115)*MSZ!$C115+(drdp!I115)*MSZ!$D115)</f>
        <v>-7.7930439938263818E-3</v>
      </c>
      <c r="J115" s="18">
        <f>Model!$W$20*((drdp!D115)*MSZ!$B115+(drdp!G115)*MSZ!$C115+(drdp!J115)*MSZ!$D115)</f>
        <v>0</v>
      </c>
      <c r="K115" s="21">
        <f>SUM(E$3:E114)+H115</f>
        <v>3.3636273528788347</v>
      </c>
      <c r="L115" s="21">
        <f>SUM(F$3:F114)+I115</f>
        <v>-0.90128123284312045</v>
      </c>
      <c r="M115" s="21">
        <f>SUM(G$3:G114)+J115</f>
        <v>0</v>
      </c>
      <c r="N115" s="19">
        <f t="shared" si="5"/>
        <v>11.313988969034677</v>
      </c>
      <c r="O115" s="19">
        <f t="shared" si="5"/>
        <v>0.8123078606752151</v>
      </c>
      <c r="P115" s="19">
        <f t="shared" si="5"/>
        <v>0</v>
      </c>
      <c r="Q115" s="19">
        <f t="shared" si="6"/>
        <v>-3.0315742074274779</v>
      </c>
      <c r="R115" s="19">
        <f t="shared" si="7"/>
        <v>0</v>
      </c>
      <c r="S115" s="19">
        <f t="shared" si="8"/>
        <v>0</v>
      </c>
    </row>
    <row r="116" spans="1:19" x14ac:dyDescent="0.25">
      <c r="A116" s="26">
        <f>Wellpath!E116</f>
        <v>3390</v>
      </c>
      <c r="B116" s="22">
        <v>0</v>
      </c>
      <c r="C116" s="22">
        <v>0</v>
      </c>
      <c r="D116" s="22">
        <f>-(SIN(Wellpath!$L116) * COS(Wellpath!$O116) + TAN(Dip) * COS(Wellpath!$L116)) * SIN(Wellpath!$L116) * SIN(Wellpath!$O116)</f>
        <v>-1.4486685236848378</v>
      </c>
      <c r="E116" s="20">
        <f>Model!$W$20*((drdp!B116+drdp!K116)*MSZ!$B116+(drdp!E116+drdp!N116)*MSZ!$C116+(drdp!H116+drdp!Q116)*MSZ!$D116)</f>
        <v>5.8168072261159082E-2</v>
      </c>
      <c r="F116" s="20">
        <f>Model!$W$20*((drdp!C116+drdp!L116)*MSZ!$B116+(drdp!F116+drdp!O116)*MSZ!$C116+(drdp!I116+drdp!R116)*MSZ!$D116)</f>
        <v>-1.5586087987652764E-2</v>
      </c>
      <c r="G116" s="20">
        <f>Model!$W$20*((drdp!D116+drdp!M116)*MSZ!$B116+(drdp!G116+drdp!P116)*MSZ!$C116+(drdp!J116+drdp!S116)*MSZ!$D116)</f>
        <v>0</v>
      </c>
      <c r="H116" s="18">
        <f>Model!$W$20*((drdp!B116)*MSZ!$B116+(drdp!E116)*MSZ!$C116+(drdp!H116)*MSZ!$D116)</f>
        <v>2.9084036130579541E-2</v>
      </c>
      <c r="I116" s="18">
        <f>Model!$W$20*((drdp!C116)*MSZ!$B116+(drdp!F116)*MSZ!$C116+(drdp!I116)*MSZ!$D116)</f>
        <v>-7.7930439938263818E-3</v>
      </c>
      <c r="J116" s="18">
        <f>Model!$W$20*((drdp!D116)*MSZ!$B116+(drdp!G116)*MSZ!$C116+(drdp!J116)*MSZ!$D116)</f>
        <v>0</v>
      </c>
      <c r="K116" s="21">
        <f>SUM(E$3:E115)+H116</f>
        <v>3.4217954251399938</v>
      </c>
      <c r="L116" s="21">
        <f>SUM(F$3:F115)+I116</f>
        <v>-0.91686732083077327</v>
      </c>
      <c r="M116" s="21">
        <f>SUM(G$3:G115)+J116</f>
        <v>0</v>
      </c>
      <c r="N116" s="19">
        <f t="shared" si="5"/>
        <v>11.708683931508991</v>
      </c>
      <c r="O116" s="19">
        <f t="shared" si="5"/>
        <v>0.84064568400740014</v>
      </c>
      <c r="P116" s="19">
        <f t="shared" si="5"/>
        <v>0</v>
      </c>
      <c r="Q116" s="19">
        <f t="shared" si="6"/>
        <v>-3.1373324038791028</v>
      </c>
      <c r="R116" s="19">
        <f t="shared" si="7"/>
        <v>0</v>
      </c>
      <c r="S116" s="19">
        <f t="shared" si="8"/>
        <v>0</v>
      </c>
    </row>
    <row r="117" spans="1:19" x14ac:dyDescent="0.25">
      <c r="A117" s="26">
        <f>Wellpath!E117</f>
        <v>3420</v>
      </c>
      <c r="B117" s="22">
        <v>0</v>
      </c>
      <c r="C117" s="22">
        <v>0</v>
      </c>
      <c r="D117" s="22">
        <f>-(SIN(Wellpath!$L117) * COS(Wellpath!$O117) + TAN(Dip) * COS(Wellpath!$L117)) * SIN(Wellpath!$L117) * SIN(Wellpath!$O117)</f>
        <v>-1.4486685236848378</v>
      </c>
      <c r="E117" s="20">
        <f>Model!$W$20*((drdp!B117+drdp!K117)*MSZ!$B117+(drdp!E117+drdp!N117)*MSZ!$C117+(drdp!H117+drdp!Q117)*MSZ!$D117)</f>
        <v>5.8168072261159082E-2</v>
      </c>
      <c r="F117" s="20">
        <f>Model!$W$20*((drdp!C117+drdp!L117)*MSZ!$B117+(drdp!F117+drdp!O117)*MSZ!$C117+(drdp!I117+drdp!R117)*MSZ!$D117)</f>
        <v>-1.5586087987652764E-2</v>
      </c>
      <c r="G117" s="20">
        <f>Model!$W$20*((drdp!D117+drdp!M117)*MSZ!$B117+(drdp!G117+drdp!P117)*MSZ!$C117+(drdp!J117+drdp!S117)*MSZ!$D117)</f>
        <v>0</v>
      </c>
      <c r="H117" s="18">
        <f>Model!$W$20*((drdp!B117)*MSZ!$B117+(drdp!E117)*MSZ!$C117+(drdp!H117)*MSZ!$D117)</f>
        <v>2.9084036130579541E-2</v>
      </c>
      <c r="I117" s="18">
        <f>Model!$W$20*((drdp!C117)*MSZ!$B117+(drdp!F117)*MSZ!$C117+(drdp!I117)*MSZ!$D117)</f>
        <v>-7.7930439938263818E-3</v>
      </c>
      <c r="J117" s="18">
        <f>Model!$W$20*((drdp!D117)*MSZ!$B117+(drdp!G117)*MSZ!$C117+(drdp!J117)*MSZ!$D117)</f>
        <v>0</v>
      </c>
      <c r="K117" s="21">
        <f>SUM(E$3:E116)+H117</f>
        <v>3.4799634974011528</v>
      </c>
      <c r="L117" s="21">
        <f>SUM(F$3:F116)+I117</f>
        <v>-0.93245340881842609</v>
      </c>
      <c r="M117" s="21">
        <f>SUM(G$3:G116)+J117</f>
        <v>0</v>
      </c>
      <c r="N117" s="19">
        <f t="shared" si="5"/>
        <v>12.110145943244463</v>
      </c>
      <c r="O117" s="19">
        <f t="shared" si="5"/>
        <v>0.86946935961710281</v>
      </c>
      <c r="P117" s="19">
        <f t="shared" si="5"/>
        <v>0</v>
      </c>
      <c r="Q117" s="19">
        <f t="shared" si="6"/>
        <v>-3.2449038257153968</v>
      </c>
      <c r="R117" s="19">
        <f t="shared" si="7"/>
        <v>0</v>
      </c>
      <c r="S117" s="19">
        <f t="shared" si="8"/>
        <v>0</v>
      </c>
    </row>
    <row r="118" spans="1:19" x14ac:dyDescent="0.25">
      <c r="A118" s="26">
        <f>Wellpath!E118</f>
        <v>3450</v>
      </c>
      <c r="B118" s="22">
        <v>0</v>
      </c>
      <c r="C118" s="22">
        <v>0</v>
      </c>
      <c r="D118" s="22">
        <f>-(SIN(Wellpath!$L118) * COS(Wellpath!$O118) + TAN(Dip) * COS(Wellpath!$L118)) * SIN(Wellpath!$L118) * SIN(Wellpath!$O118)</f>
        <v>-1.4486685236848378</v>
      </c>
      <c r="E118" s="20">
        <f>Model!$W$20*((drdp!B118+drdp!K118)*MSZ!$B118+(drdp!E118+drdp!N118)*MSZ!$C118+(drdp!H118+drdp!Q118)*MSZ!$D118)</f>
        <v>5.8168072261159082E-2</v>
      </c>
      <c r="F118" s="20">
        <f>Model!$W$20*((drdp!C118+drdp!L118)*MSZ!$B118+(drdp!F118+drdp!O118)*MSZ!$C118+(drdp!I118+drdp!R118)*MSZ!$D118)</f>
        <v>-1.5586087987652764E-2</v>
      </c>
      <c r="G118" s="20">
        <f>Model!$W$20*((drdp!D118+drdp!M118)*MSZ!$B118+(drdp!G118+drdp!P118)*MSZ!$C118+(drdp!J118+drdp!S118)*MSZ!$D118)</f>
        <v>0</v>
      </c>
      <c r="H118" s="18">
        <f>Model!$W$20*((drdp!B118)*MSZ!$B118+(drdp!E118)*MSZ!$C118+(drdp!H118)*MSZ!$D118)</f>
        <v>2.9084036130579541E-2</v>
      </c>
      <c r="I118" s="18">
        <f>Model!$W$20*((drdp!C118)*MSZ!$B118+(drdp!F118)*MSZ!$C118+(drdp!I118)*MSZ!$D118)</f>
        <v>-7.7930439938263818E-3</v>
      </c>
      <c r="J118" s="18">
        <f>Model!$W$20*((drdp!D118)*MSZ!$B118+(drdp!G118)*MSZ!$C118+(drdp!J118)*MSZ!$D118)</f>
        <v>0</v>
      </c>
      <c r="K118" s="21">
        <f>SUM(E$3:E117)+H118</f>
        <v>3.5381315696623119</v>
      </c>
      <c r="L118" s="21">
        <f>SUM(F$3:F117)+I118</f>
        <v>-0.94803949680607891</v>
      </c>
      <c r="M118" s="21">
        <f>SUM(G$3:G117)+J118</f>
        <v>0</v>
      </c>
      <c r="N118" s="19">
        <f t="shared" si="5"/>
        <v>12.518375004241095</v>
      </c>
      <c r="O118" s="19">
        <f t="shared" si="5"/>
        <v>0.89877888750432333</v>
      </c>
      <c r="P118" s="19">
        <f t="shared" si="5"/>
        <v>0</v>
      </c>
      <c r="Q118" s="19">
        <f t="shared" si="6"/>
        <v>-3.3542884729363602</v>
      </c>
      <c r="R118" s="19">
        <f t="shared" si="7"/>
        <v>0</v>
      </c>
      <c r="S118" s="19">
        <f t="shared" si="8"/>
        <v>0</v>
      </c>
    </row>
    <row r="119" spans="1:19" x14ac:dyDescent="0.25">
      <c r="A119" s="26">
        <f>Wellpath!E119</f>
        <v>3480</v>
      </c>
      <c r="B119" s="22">
        <v>0</v>
      </c>
      <c r="C119" s="22">
        <v>0</v>
      </c>
      <c r="D119" s="22">
        <f>-(SIN(Wellpath!$L119) * COS(Wellpath!$O119) + TAN(Dip) * COS(Wellpath!$L119)) * SIN(Wellpath!$L119) * SIN(Wellpath!$O119)</f>
        <v>-1.4486685236848378</v>
      </c>
      <c r="E119" s="20">
        <f>Model!$W$20*((drdp!B119+drdp!K119)*MSZ!$B119+(drdp!E119+drdp!N119)*MSZ!$C119+(drdp!H119+drdp!Q119)*MSZ!$D119)</f>
        <v>5.8168072261159082E-2</v>
      </c>
      <c r="F119" s="20">
        <f>Model!$W$20*((drdp!C119+drdp!L119)*MSZ!$B119+(drdp!F119+drdp!O119)*MSZ!$C119+(drdp!I119+drdp!R119)*MSZ!$D119)</f>
        <v>-1.5586087987652764E-2</v>
      </c>
      <c r="G119" s="20">
        <f>Model!$W$20*((drdp!D119+drdp!M119)*MSZ!$B119+(drdp!G119+drdp!P119)*MSZ!$C119+(drdp!J119+drdp!S119)*MSZ!$D119)</f>
        <v>0</v>
      </c>
      <c r="H119" s="18">
        <f>Model!$W$20*((drdp!B119)*MSZ!$B119+(drdp!E119)*MSZ!$C119+(drdp!H119)*MSZ!$D119)</f>
        <v>2.9084036130579541E-2</v>
      </c>
      <c r="I119" s="18">
        <f>Model!$W$20*((drdp!C119)*MSZ!$B119+(drdp!F119)*MSZ!$C119+(drdp!I119)*MSZ!$D119)</f>
        <v>-7.7930439938263818E-3</v>
      </c>
      <c r="J119" s="18">
        <f>Model!$W$20*((drdp!D119)*MSZ!$B119+(drdp!G119)*MSZ!$C119+(drdp!J119)*MSZ!$D119)</f>
        <v>0</v>
      </c>
      <c r="K119" s="21">
        <f>SUM(E$3:E118)+H119</f>
        <v>3.596299641923471</v>
      </c>
      <c r="L119" s="21">
        <f>SUM(F$3:F118)+I119</f>
        <v>-0.96362558479373173</v>
      </c>
      <c r="M119" s="21">
        <f>SUM(G$3:G118)+J119</f>
        <v>0</v>
      </c>
      <c r="N119" s="19">
        <f t="shared" si="5"/>
        <v>12.933371114498886</v>
      </c>
      <c r="O119" s="19">
        <f t="shared" si="5"/>
        <v>0.92857426766906148</v>
      </c>
      <c r="P119" s="19">
        <f t="shared" si="5"/>
        <v>0</v>
      </c>
      <c r="Q119" s="19">
        <f t="shared" si="6"/>
        <v>-3.4654863455419926</v>
      </c>
      <c r="R119" s="19">
        <f t="shared" si="7"/>
        <v>0</v>
      </c>
      <c r="S119" s="19">
        <f t="shared" si="8"/>
        <v>0</v>
      </c>
    </row>
    <row r="120" spans="1:19" x14ac:dyDescent="0.25">
      <c r="A120" s="26">
        <f>Wellpath!E120</f>
        <v>3510</v>
      </c>
      <c r="B120" s="22">
        <v>0</v>
      </c>
      <c r="C120" s="22">
        <v>0</v>
      </c>
      <c r="D120" s="22">
        <f>-(SIN(Wellpath!$L120) * COS(Wellpath!$O120) + TAN(Dip) * COS(Wellpath!$L120)) * SIN(Wellpath!$L120) * SIN(Wellpath!$O120)</f>
        <v>-1.4486685236848378</v>
      </c>
      <c r="E120" s="20">
        <f>Model!$W$20*((drdp!B120+drdp!K120)*MSZ!$B120+(drdp!E120+drdp!N120)*MSZ!$C120+(drdp!H120+drdp!Q120)*MSZ!$D120)</f>
        <v>5.8168072261159082E-2</v>
      </c>
      <c r="F120" s="20">
        <f>Model!$W$20*((drdp!C120+drdp!L120)*MSZ!$B120+(drdp!F120+drdp!O120)*MSZ!$C120+(drdp!I120+drdp!R120)*MSZ!$D120)</f>
        <v>-1.5586087987652764E-2</v>
      </c>
      <c r="G120" s="20">
        <f>Model!$W$20*((drdp!D120+drdp!M120)*MSZ!$B120+(drdp!G120+drdp!P120)*MSZ!$C120+(drdp!J120+drdp!S120)*MSZ!$D120)</f>
        <v>0</v>
      </c>
      <c r="H120" s="18">
        <f>Model!$W$20*((drdp!B120)*MSZ!$B120+(drdp!E120)*MSZ!$C120+(drdp!H120)*MSZ!$D120)</f>
        <v>2.9084036130579541E-2</v>
      </c>
      <c r="I120" s="18">
        <f>Model!$W$20*((drdp!C120)*MSZ!$B120+(drdp!F120)*MSZ!$C120+(drdp!I120)*MSZ!$D120)</f>
        <v>-7.7930439938263818E-3</v>
      </c>
      <c r="J120" s="18">
        <f>Model!$W$20*((drdp!D120)*MSZ!$B120+(drdp!G120)*MSZ!$C120+(drdp!J120)*MSZ!$D120)</f>
        <v>0</v>
      </c>
      <c r="K120" s="21">
        <f>SUM(E$3:E119)+H120</f>
        <v>3.65446771418463</v>
      </c>
      <c r="L120" s="21">
        <f>SUM(F$3:F119)+I120</f>
        <v>-0.97921167278138455</v>
      </c>
      <c r="M120" s="21">
        <f>SUM(G$3:G119)+J120</f>
        <v>0</v>
      </c>
      <c r="N120" s="19">
        <f t="shared" si="5"/>
        <v>13.355134274017834</v>
      </c>
      <c r="O120" s="19">
        <f t="shared" si="5"/>
        <v>0.95885550011131737</v>
      </c>
      <c r="P120" s="19">
        <f t="shared" si="5"/>
        <v>0</v>
      </c>
      <c r="Q120" s="19">
        <f t="shared" si="6"/>
        <v>-3.5784974435322945</v>
      </c>
      <c r="R120" s="19">
        <f t="shared" si="7"/>
        <v>0</v>
      </c>
      <c r="S120" s="19">
        <f t="shared" si="8"/>
        <v>0</v>
      </c>
    </row>
    <row r="121" spans="1:19" x14ac:dyDescent="0.25">
      <c r="A121" s="26">
        <f>Wellpath!E121</f>
        <v>3540</v>
      </c>
      <c r="B121" s="22">
        <v>0</v>
      </c>
      <c r="C121" s="22">
        <v>0</v>
      </c>
      <c r="D121" s="22">
        <f>-(SIN(Wellpath!$L121) * COS(Wellpath!$O121) + TAN(Dip) * COS(Wellpath!$L121)) * SIN(Wellpath!$L121) * SIN(Wellpath!$O121)</f>
        <v>-1.4486685236848378</v>
      </c>
      <c r="E121" s="20">
        <f>Model!$W$20*((drdp!B121+drdp!K121)*MSZ!$B121+(drdp!E121+drdp!N121)*MSZ!$C121+(drdp!H121+drdp!Q121)*MSZ!$D121)</f>
        <v>5.8168072261159082E-2</v>
      </c>
      <c r="F121" s="20">
        <f>Model!$W$20*((drdp!C121+drdp!L121)*MSZ!$B121+(drdp!F121+drdp!O121)*MSZ!$C121+(drdp!I121+drdp!R121)*MSZ!$D121)</f>
        <v>-1.5586087987652764E-2</v>
      </c>
      <c r="G121" s="20">
        <f>Model!$W$20*((drdp!D121+drdp!M121)*MSZ!$B121+(drdp!G121+drdp!P121)*MSZ!$C121+(drdp!J121+drdp!S121)*MSZ!$D121)</f>
        <v>0</v>
      </c>
      <c r="H121" s="18">
        <f>Model!$W$20*((drdp!B121)*MSZ!$B121+(drdp!E121)*MSZ!$C121+(drdp!H121)*MSZ!$D121)</f>
        <v>2.9084036130579541E-2</v>
      </c>
      <c r="I121" s="18">
        <f>Model!$W$20*((drdp!C121)*MSZ!$B121+(drdp!F121)*MSZ!$C121+(drdp!I121)*MSZ!$D121)</f>
        <v>-7.7930439938263818E-3</v>
      </c>
      <c r="J121" s="18">
        <f>Model!$W$20*((drdp!D121)*MSZ!$B121+(drdp!G121)*MSZ!$C121+(drdp!J121)*MSZ!$D121)</f>
        <v>0</v>
      </c>
      <c r="K121" s="21">
        <f>SUM(E$3:E120)+H121</f>
        <v>3.7126357864457891</v>
      </c>
      <c r="L121" s="21">
        <f>SUM(F$3:F120)+I121</f>
        <v>-0.99479776076903736</v>
      </c>
      <c r="M121" s="21">
        <f>SUM(G$3:G120)+J121</f>
        <v>0</v>
      </c>
      <c r="N121" s="19">
        <f t="shared" si="5"/>
        <v>13.783664482797942</v>
      </c>
      <c r="O121" s="19">
        <f t="shared" si="5"/>
        <v>0.98962258483109089</v>
      </c>
      <c r="P121" s="19">
        <f t="shared" si="5"/>
        <v>0</v>
      </c>
      <c r="Q121" s="19">
        <f t="shared" si="6"/>
        <v>-3.6933217669072649</v>
      </c>
      <c r="R121" s="19">
        <f t="shared" si="7"/>
        <v>0</v>
      </c>
      <c r="S121" s="19">
        <f t="shared" si="8"/>
        <v>0</v>
      </c>
    </row>
    <row r="122" spans="1:19" x14ac:dyDescent="0.25">
      <c r="A122" s="26">
        <f>Wellpath!E122</f>
        <v>3570</v>
      </c>
      <c r="B122" s="22">
        <v>0</v>
      </c>
      <c r="C122" s="22">
        <v>0</v>
      </c>
      <c r="D122" s="22">
        <f>-(SIN(Wellpath!$L122) * COS(Wellpath!$O122) + TAN(Dip) * COS(Wellpath!$L122)) * SIN(Wellpath!$L122) * SIN(Wellpath!$O122)</f>
        <v>-1.4486685236848378</v>
      </c>
      <c r="E122" s="20">
        <f>Model!$W$20*((drdp!B122+drdp!K122)*MSZ!$B122+(drdp!E122+drdp!N122)*MSZ!$C122+(drdp!H122+drdp!Q122)*MSZ!$D122)</f>
        <v>5.8168072261159082E-2</v>
      </c>
      <c r="F122" s="20">
        <f>Model!$W$20*((drdp!C122+drdp!L122)*MSZ!$B122+(drdp!F122+drdp!O122)*MSZ!$C122+(drdp!I122+drdp!R122)*MSZ!$D122)</f>
        <v>-1.5586087987652764E-2</v>
      </c>
      <c r="G122" s="20">
        <f>Model!$W$20*((drdp!D122+drdp!M122)*MSZ!$B122+(drdp!G122+drdp!P122)*MSZ!$C122+(drdp!J122+drdp!S122)*MSZ!$D122)</f>
        <v>0</v>
      </c>
      <c r="H122" s="18">
        <f>Model!$W$20*((drdp!B122)*MSZ!$B122+(drdp!E122)*MSZ!$C122+(drdp!H122)*MSZ!$D122)</f>
        <v>2.9084036130579541E-2</v>
      </c>
      <c r="I122" s="18">
        <f>Model!$W$20*((drdp!C122)*MSZ!$B122+(drdp!F122)*MSZ!$C122+(drdp!I122)*MSZ!$D122)</f>
        <v>-7.7930439938263818E-3</v>
      </c>
      <c r="J122" s="18">
        <f>Model!$W$20*((drdp!D122)*MSZ!$B122+(drdp!G122)*MSZ!$C122+(drdp!J122)*MSZ!$D122)</f>
        <v>0</v>
      </c>
      <c r="K122" s="21">
        <f>SUM(E$3:E121)+H122</f>
        <v>3.7708038587069481</v>
      </c>
      <c r="L122" s="21">
        <f>SUM(F$3:F121)+I122</f>
        <v>-1.0103838487566901</v>
      </c>
      <c r="M122" s="21">
        <f>SUM(G$3:G121)+J122</f>
        <v>0</v>
      </c>
      <c r="N122" s="19">
        <f t="shared" si="5"/>
        <v>14.218961740839209</v>
      </c>
      <c r="O122" s="19">
        <f t="shared" si="5"/>
        <v>1.020875521828382</v>
      </c>
      <c r="P122" s="19">
        <f t="shared" si="5"/>
        <v>0</v>
      </c>
      <c r="Q122" s="19">
        <f t="shared" si="6"/>
        <v>-3.8099593156669043</v>
      </c>
      <c r="R122" s="19">
        <f t="shared" si="7"/>
        <v>0</v>
      </c>
      <c r="S122" s="19">
        <f t="shared" si="8"/>
        <v>0</v>
      </c>
    </row>
    <row r="123" spans="1:19" x14ac:dyDescent="0.25">
      <c r="A123" s="26">
        <f>Wellpath!E123</f>
        <v>3600</v>
      </c>
      <c r="B123" s="22">
        <v>0</v>
      </c>
      <c r="C123" s="22">
        <v>0</v>
      </c>
      <c r="D123" s="22">
        <f>-(SIN(Wellpath!$L123) * COS(Wellpath!$O123) + TAN(Dip) * COS(Wellpath!$L123)) * SIN(Wellpath!$L123) * SIN(Wellpath!$O123)</f>
        <v>-1.4486685236848378</v>
      </c>
      <c r="E123" s="20">
        <f>Model!$W$20*((drdp!B123+drdp!K123)*MSZ!$B123+(drdp!E123+drdp!N123)*MSZ!$C123+(drdp!H123+drdp!Q123)*MSZ!$D123)</f>
        <v>5.8168072261159082E-2</v>
      </c>
      <c r="F123" s="20">
        <f>Model!$W$20*((drdp!C123+drdp!L123)*MSZ!$B123+(drdp!F123+drdp!O123)*MSZ!$C123+(drdp!I123+drdp!R123)*MSZ!$D123)</f>
        <v>-1.5586087987652764E-2</v>
      </c>
      <c r="G123" s="20">
        <f>Model!$W$20*((drdp!D123+drdp!M123)*MSZ!$B123+(drdp!G123+drdp!P123)*MSZ!$C123+(drdp!J123+drdp!S123)*MSZ!$D123)</f>
        <v>0</v>
      </c>
      <c r="H123" s="18">
        <f>Model!$W$20*((drdp!B123)*MSZ!$B123+(drdp!E123)*MSZ!$C123+(drdp!H123)*MSZ!$D123)</f>
        <v>2.9084036130579541E-2</v>
      </c>
      <c r="I123" s="18">
        <f>Model!$W$20*((drdp!C123)*MSZ!$B123+(drdp!F123)*MSZ!$C123+(drdp!I123)*MSZ!$D123)</f>
        <v>-7.7930439938263818E-3</v>
      </c>
      <c r="J123" s="18">
        <f>Model!$W$20*((drdp!D123)*MSZ!$B123+(drdp!G123)*MSZ!$C123+(drdp!J123)*MSZ!$D123)</f>
        <v>0</v>
      </c>
      <c r="K123" s="21">
        <f>SUM(E$3:E122)+H123</f>
        <v>3.8289719309681072</v>
      </c>
      <c r="L123" s="21">
        <f>SUM(F$3:F122)+I123</f>
        <v>-1.0259699367443429</v>
      </c>
      <c r="M123" s="21">
        <f>SUM(G$3:G122)+J123</f>
        <v>0</v>
      </c>
      <c r="N123" s="19">
        <f t="shared" si="5"/>
        <v>14.661026048141636</v>
      </c>
      <c r="O123" s="19">
        <f t="shared" si="5"/>
        <v>1.0526143111031909</v>
      </c>
      <c r="P123" s="19">
        <f t="shared" si="5"/>
        <v>0</v>
      </c>
      <c r="Q123" s="19">
        <f t="shared" si="6"/>
        <v>-3.9284100898112135</v>
      </c>
      <c r="R123" s="19">
        <f t="shared" si="7"/>
        <v>0</v>
      </c>
      <c r="S123" s="19">
        <f t="shared" si="8"/>
        <v>0</v>
      </c>
    </row>
    <row r="124" spans="1:19" x14ac:dyDescent="0.25">
      <c r="A124" s="26">
        <f>Wellpath!E124</f>
        <v>3630</v>
      </c>
      <c r="B124" s="22">
        <v>0</v>
      </c>
      <c r="C124" s="22">
        <v>0</v>
      </c>
      <c r="D124" s="22">
        <f>-(SIN(Wellpath!$L124) * COS(Wellpath!$O124) + TAN(Dip) * COS(Wellpath!$L124)) * SIN(Wellpath!$L124) * SIN(Wellpath!$O124)</f>
        <v>-1.4486685236848378</v>
      </c>
      <c r="E124" s="20">
        <f>Model!$W$20*((drdp!B124+drdp!K124)*MSZ!$B124+(drdp!E124+drdp!N124)*MSZ!$C124+(drdp!H124+drdp!Q124)*MSZ!$D124)</f>
        <v>5.8168072261159082E-2</v>
      </c>
      <c r="F124" s="20">
        <f>Model!$W$20*((drdp!C124+drdp!L124)*MSZ!$B124+(drdp!F124+drdp!O124)*MSZ!$C124+(drdp!I124+drdp!R124)*MSZ!$D124)</f>
        <v>-1.5586087987652764E-2</v>
      </c>
      <c r="G124" s="20">
        <f>Model!$W$20*((drdp!D124+drdp!M124)*MSZ!$B124+(drdp!G124+drdp!P124)*MSZ!$C124+(drdp!J124+drdp!S124)*MSZ!$D124)</f>
        <v>0</v>
      </c>
      <c r="H124" s="18">
        <f>Model!$W$20*((drdp!B124)*MSZ!$B124+(drdp!E124)*MSZ!$C124+(drdp!H124)*MSZ!$D124)</f>
        <v>2.9084036130579541E-2</v>
      </c>
      <c r="I124" s="18">
        <f>Model!$W$20*((drdp!C124)*MSZ!$B124+(drdp!F124)*MSZ!$C124+(drdp!I124)*MSZ!$D124)</f>
        <v>-7.7930439938263818E-3</v>
      </c>
      <c r="J124" s="18">
        <f>Model!$W$20*((drdp!D124)*MSZ!$B124+(drdp!G124)*MSZ!$C124+(drdp!J124)*MSZ!$D124)</f>
        <v>0</v>
      </c>
      <c r="K124" s="21">
        <f>SUM(E$3:E123)+H124</f>
        <v>3.8871400032292662</v>
      </c>
      <c r="L124" s="21">
        <f>SUM(F$3:F123)+I124</f>
        <v>-1.0415560247319957</v>
      </c>
      <c r="M124" s="21">
        <f>SUM(G$3:G123)+J124</f>
        <v>0</v>
      </c>
      <c r="N124" s="19">
        <f t="shared" si="5"/>
        <v>15.10985740470522</v>
      </c>
      <c r="O124" s="19">
        <f t="shared" si="5"/>
        <v>1.0848389526555176</v>
      </c>
      <c r="P124" s="19">
        <f t="shared" si="5"/>
        <v>0</v>
      </c>
      <c r="Q124" s="19">
        <f t="shared" si="6"/>
        <v>-4.0486740893401914</v>
      </c>
      <c r="R124" s="19">
        <f t="shared" si="7"/>
        <v>0</v>
      </c>
      <c r="S124" s="19">
        <f t="shared" si="8"/>
        <v>0</v>
      </c>
    </row>
    <row r="125" spans="1:19" x14ac:dyDescent="0.25">
      <c r="A125" s="26">
        <f>Wellpath!E125</f>
        <v>3660</v>
      </c>
      <c r="B125" s="22">
        <v>0</v>
      </c>
      <c r="C125" s="22">
        <v>0</v>
      </c>
      <c r="D125" s="22">
        <f>-(SIN(Wellpath!$L125) * COS(Wellpath!$O125) + TAN(Dip) * COS(Wellpath!$L125)) * SIN(Wellpath!$L125) * SIN(Wellpath!$O125)</f>
        <v>-1.4486685236848378</v>
      </c>
      <c r="E125" s="20">
        <f>Model!$W$20*((drdp!B125+drdp!K125)*MSZ!$B125+(drdp!E125+drdp!N125)*MSZ!$C125+(drdp!H125+drdp!Q125)*MSZ!$D125)</f>
        <v>5.8168072261159082E-2</v>
      </c>
      <c r="F125" s="20">
        <f>Model!$W$20*((drdp!C125+drdp!L125)*MSZ!$B125+(drdp!F125+drdp!O125)*MSZ!$C125+(drdp!I125+drdp!R125)*MSZ!$D125)</f>
        <v>-1.5586087987652764E-2</v>
      </c>
      <c r="G125" s="20">
        <f>Model!$W$20*((drdp!D125+drdp!M125)*MSZ!$B125+(drdp!G125+drdp!P125)*MSZ!$C125+(drdp!J125+drdp!S125)*MSZ!$D125)</f>
        <v>0</v>
      </c>
      <c r="H125" s="18">
        <f>Model!$W$20*((drdp!B125)*MSZ!$B125+(drdp!E125)*MSZ!$C125+(drdp!H125)*MSZ!$D125)</f>
        <v>2.9084036130579541E-2</v>
      </c>
      <c r="I125" s="18">
        <f>Model!$W$20*((drdp!C125)*MSZ!$B125+(drdp!F125)*MSZ!$C125+(drdp!I125)*MSZ!$D125)</f>
        <v>-7.7930439938263818E-3</v>
      </c>
      <c r="J125" s="18">
        <f>Model!$W$20*((drdp!D125)*MSZ!$B125+(drdp!G125)*MSZ!$C125+(drdp!J125)*MSZ!$D125)</f>
        <v>0</v>
      </c>
      <c r="K125" s="21">
        <f>SUM(E$3:E124)+H125</f>
        <v>3.9453080754904253</v>
      </c>
      <c r="L125" s="21">
        <f>SUM(F$3:F124)+I125</f>
        <v>-1.0571421127196485</v>
      </c>
      <c r="M125" s="21">
        <f>SUM(G$3:G124)+J125</f>
        <v>0</v>
      </c>
      <c r="N125" s="19">
        <f t="shared" si="5"/>
        <v>15.565455810529963</v>
      </c>
      <c r="O125" s="19">
        <f t="shared" si="5"/>
        <v>1.1175494464853621</v>
      </c>
      <c r="P125" s="19">
        <f t="shared" si="5"/>
        <v>0</v>
      </c>
      <c r="Q125" s="19">
        <f t="shared" si="6"/>
        <v>-4.170751314253839</v>
      </c>
      <c r="R125" s="19">
        <f t="shared" si="7"/>
        <v>0</v>
      </c>
      <c r="S125" s="19">
        <f t="shared" si="8"/>
        <v>0</v>
      </c>
    </row>
    <row r="126" spans="1:19" x14ac:dyDescent="0.25">
      <c r="A126" s="26">
        <f>Wellpath!E126</f>
        <v>3690</v>
      </c>
      <c r="B126" s="22">
        <v>0</v>
      </c>
      <c r="C126" s="22">
        <v>0</v>
      </c>
      <c r="D126" s="22">
        <f>-(SIN(Wellpath!$L126) * COS(Wellpath!$O126) + TAN(Dip) * COS(Wellpath!$L126)) * SIN(Wellpath!$L126) * SIN(Wellpath!$O126)</f>
        <v>-1.4486685236848378</v>
      </c>
      <c r="E126" s="20">
        <f>Model!$W$20*((drdp!B126+drdp!K126)*MSZ!$B126+(drdp!E126+drdp!N126)*MSZ!$C126+(drdp!H126+drdp!Q126)*MSZ!$D126)</f>
        <v>5.8168072261159082E-2</v>
      </c>
      <c r="F126" s="20">
        <f>Model!$W$20*((drdp!C126+drdp!L126)*MSZ!$B126+(drdp!F126+drdp!O126)*MSZ!$C126+(drdp!I126+drdp!R126)*MSZ!$D126)</f>
        <v>-1.5586087987652764E-2</v>
      </c>
      <c r="G126" s="20">
        <f>Model!$W$20*((drdp!D126+drdp!M126)*MSZ!$B126+(drdp!G126+drdp!P126)*MSZ!$C126+(drdp!J126+drdp!S126)*MSZ!$D126)</f>
        <v>0</v>
      </c>
      <c r="H126" s="18">
        <f>Model!$W$20*((drdp!B126)*MSZ!$B126+(drdp!E126)*MSZ!$C126+(drdp!H126)*MSZ!$D126)</f>
        <v>2.9084036130579541E-2</v>
      </c>
      <c r="I126" s="18">
        <f>Model!$W$20*((drdp!C126)*MSZ!$B126+(drdp!F126)*MSZ!$C126+(drdp!I126)*MSZ!$D126)</f>
        <v>-7.7930439938263818E-3</v>
      </c>
      <c r="J126" s="18">
        <f>Model!$W$20*((drdp!D126)*MSZ!$B126+(drdp!G126)*MSZ!$C126+(drdp!J126)*MSZ!$D126)</f>
        <v>0</v>
      </c>
      <c r="K126" s="21">
        <f>SUM(E$3:E125)+H126</f>
        <v>4.0034761477515843</v>
      </c>
      <c r="L126" s="21">
        <f>SUM(F$3:F125)+I126</f>
        <v>-1.0727282007073013</v>
      </c>
      <c r="M126" s="21">
        <f>SUM(G$3:G125)+J126</f>
        <v>0</v>
      </c>
      <c r="N126" s="19">
        <f t="shared" si="5"/>
        <v>16.027821265615867</v>
      </c>
      <c r="O126" s="19">
        <f t="shared" si="5"/>
        <v>1.1507457925927242</v>
      </c>
      <c r="P126" s="19">
        <f t="shared" si="5"/>
        <v>0</v>
      </c>
      <c r="Q126" s="19">
        <f t="shared" si="6"/>
        <v>-4.2946417645521553</v>
      </c>
      <c r="R126" s="19">
        <f t="shared" si="7"/>
        <v>0</v>
      </c>
      <c r="S126" s="19">
        <f t="shared" si="8"/>
        <v>0</v>
      </c>
    </row>
    <row r="127" spans="1:19" x14ac:dyDescent="0.25">
      <c r="A127" s="26">
        <f>Wellpath!E127</f>
        <v>3720</v>
      </c>
      <c r="B127" s="22">
        <v>0</v>
      </c>
      <c r="C127" s="22">
        <v>0</v>
      </c>
      <c r="D127" s="22">
        <f>-(SIN(Wellpath!$L127) * COS(Wellpath!$O127) + TAN(Dip) * COS(Wellpath!$L127)) * SIN(Wellpath!$L127) * SIN(Wellpath!$O127)</f>
        <v>-1.4486685236848378</v>
      </c>
      <c r="E127" s="20">
        <f>Model!$W$20*((drdp!B127+drdp!K127)*MSZ!$B127+(drdp!E127+drdp!N127)*MSZ!$C127+(drdp!H127+drdp!Q127)*MSZ!$D127)</f>
        <v>5.8168072261159082E-2</v>
      </c>
      <c r="F127" s="20">
        <f>Model!$W$20*((drdp!C127+drdp!L127)*MSZ!$B127+(drdp!F127+drdp!O127)*MSZ!$C127+(drdp!I127+drdp!R127)*MSZ!$D127)</f>
        <v>-1.5586087987652764E-2</v>
      </c>
      <c r="G127" s="20">
        <f>Model!$W$20*((drdp!D127+drdp!M127)*MSZ!$B127+(drdp!G127+drdp!P127)*MSZ!$C127+(drdp!J127+drdp!S127)*MSZ!$D127)</f>
        <v>0</v>
      </c>
      <c r="H127" s="18">
        <f>Model!$W$20*((drdp!B127)*MSZ!$B127+(drdp!E127)*MSZ!$C127+(drdp!H127)*MSZ!$D127)</f>
        <v>2.9084036130579541E-2</v>
      </c>
      <c r="I127" s="18">
        <f>Model!$W$20*((drdp!C127)*MSZ!$B127+(drdp!F127)*MSZ!$C127+(drdp!I127)*MSZ!$D127)</f>
        <v>-7.7930439938263818E-3</v>
      </c>
      <c r="J127" s="18">
        <f>Model!$W$20*((drdp!D127)*MSZ!$B127+(drdp!G127)*MSZ!$C127+(drdp!J127)*MSZ!$D127)</f>
        <v>0</v>
      </c>
      <c r="K127" s="21">
        <f>SUM(E$3:E126)+H127</f>
        <v>4.0616442200127434</v>
      </c>
      <c r="L127" s="21">
        <f>SUM(F$3:F126)+I127</f>
        <v>-1.0883142886949542</v>
      </c>
      <c r="M127" s="21">
        <f>SUM(G$3:G126)+J127</f>
        <v>0</v>
      </c>
      <c r="N127" s="19">
        <f t="shared" si="5"/>
        <v>16.496953769962925</v>
      </c>
      <c r="O127" s="19">
        <f t="shared" si="5"/>
        <v>1.1844279909776041</v>
      </c>
      <c r="P127" s="19">
        <f t="shared" si="5"/>
        <v>0</v>
      </c>
      <c r="Q127" s="19">
        <f t="shared" si="6"/>
        <v>-4.420345440235141</v>
      </c>
      <c r="R127" s="19">
        <f t="shared" si="7"/>
        <v>0</v>
      </c>
      <c r="S127" s="19">
        <f t="shared" si="8"/>
        <v>0</v>
      </c>
    </row>
    <row r="128" spans="1:19" x14ac:dyDescent="0.25">
      <c r="A128" s="26">
        <f>Wellpath!E128</f>
        <v>3750</v>
      </c>
      <c r="B128" s="22">
        <v>0</v>
      </c>
      <c r="C128" s="22">
        <v>0</v>
      </c>
      <c r="D128" s="22">
        <f>-(SIN(Wellpath!$L128) * COS(Wellpath!$O128) + TAN(Dip) * COS(Wellpath!$L128)) * SIN(Wellpath!$L128) * SIN(Wellpath!$O128)</f>
        <v>-1.4486685236848378</v>
      </c>
      <c r="E128" s="20">
        <f>Model!$W$20*((drdp!B128+drdp!K128)*MSZ!$B128+(drdp!E128+drdp!N128)*MSZ!$C128+(drdp!H128+drdp!Q128)*MSZ!$D128)</f>
        <v>5.8168072261159082E-2</v>
      </c>
      <c r="F128" s="20">
        <f>Model!$W$20*((drdp!C128+drdp!L128)*MSZ!$B128+(drdp!F128+drdp!O128)*MSZ!$C128+(drdp!I128+drdp!R128)*MSZ!$D128)</f>
        <v>-1.5586087987652764E-2</v>
      </c>
      <c r="G128" s="20">
        <f>Model!$W$20*((drdp!D128+drdp!M128)*MSZ!$B128+(drdp!G128+drdp!P128)*MSZ!$C128+(drdp!J128+drdp!S128)*MSZ!$D128)</f>
        <v>0</v>
      </c>
      <c r="H128" s="18">
        <f>Model!$W$20*((drdp!B128)*MSZ!$B128+(drdp!E128)*MSZ!$C128+(drdp!H128)*MSZ!$D128)</f>
        <v>2.9084036130579541E-2</v>
      </c>
      <c r="I128" s="18">
        <f>Model!$W$20*((drdp!C128)*MSZ!$B128+(drdp!F128)*MSZ!$C128+(drdp!I128)*MSZ!$D128)</f>
        <v>-7.7930439938263818E-3</v>
      </c>
      <c r="J128" s="18">
        <f>Model!$W$20*((drdp!D128)*MSZ!$B128+(drdp!G128)*MSZ!$C128+(drdp!J128)*MSZ!$D128)</f>
        <v>0</v>
      </c>
      <c r="K128" s="21">
        <f>SUM(E$3:E127)+H128</f>
        <v>4.1198122922739024</v>
      </c>
      <c r="L128" s="21">
        <f>SUM(F$3:F127)+I128</f>
        <v>-1.103900376682607</v>
      </c>
      <c r="M128" s="21">
        <f>SUM(G$3:G127)+J128</f>
        <v>0</v>
      </c>
      <c r="N128" s="19">
        <f t="shared" si="5"/>
        <v>16.972853323571147</v>
      </c>
      <c r="O128" s="19">
        <f t="shared" si="5"/>
        <v>1.2185960416400017</v>
      </c>
      <c r="P128" s="19">
        <f t="shared" si="5"/>
        <v>0</v>
      </c>
      <c r="Q128" s="19">
        <f t="shared" si="6"/>
        <v>-4.5478623413027952</v>
      </c>
      <c r="R128" s="19">
        <f t="shared" si="7"/>
        <v>0</v>
      </c>
      <c r="S128" s="19">
        <f t="shared" si="8"/>
        <v>0</v>
      </c>
    </row>
    <row r="129" spans="1:19" x14ac:dyDescent="0.25">
      <c r="A129" s="26">
        <f>Wellpath!E129</f>
        <v>3780</v>
      </c>
      <c r="B129" s="22">
        <v>0</v>
      </c>
      <c r="C129" s="22">
        <v>0</v>
      </c>
      <c r="D129" s="22">
        <f>-(SIN(Wellpath!$L129) * COS(Wellpath!$O129) + TAN(Dip) * COS(Wellpath!$L129)) * SIN(Wellpath!$L129) * SIN(Wellpath!$O129)</f>
        <v>-1.4486685236848378</v>
      </c>
      <c r="E129" s="20">
        <f>Model!$W$20*((drdp!B129+drdp!K129)*MSZ!$B129+(drdp!E129+drdp!N129)*MSZ!$C129+(drdp!H129+drdp!Q129)*MSZ!$D129)</f>
        <v>5.8168072261159082E-2</v>
      </c>
      <c r="F129" s="20">
        <f>Model!$W$20*((drdp!C129+drdp!L129)*MSZ!$B129+(drdp!F129+drdp!O129)*MSZ!$C129+(drdp!I129+drdp!R129)*MSZ!$D129)</f>
        <v>-1.5586087987652764E-2</v>
      </c>
      <c r="G129" s="20">
        <f>Model!$W$20*((drdp!D129+drdp!M129)*MSZ!$B129+(drdp!G129+drdp!P129)*MSZ!$C129+(drdp!J129+drdp!S129)*MSZ!$D129)</f>
        <v>0</v>
      </c>
      <c r="H129" s="18">
        <f>Model!$W$20*((drdp!B129)*MSZ!$B129+(drdp!E129)*MSZ!$C129+(drdp!H129)*MSZ!$D129)</f>
        <v>2.9084036130579541E-2</v>
      </c>
      <c r="I129" s="18">
        <f>Model!$W$20*((drdp!C129)*MSZ!$B129+(drdp!F129)*MSZ!$C129+(drdp!I129)*MSZ!$D129)</f>
        <v>-7.7930439938263818E-3</v>
      </c>
      <c r="J129" s="18">
        <f>Model!$W$20*((drdp!D129)*MSZ!$B129+(drdp!G129)*MSZ!$C129+(drdp!J129)*MSZ!$D129)</f>
        <v>0</v>
      </c>
      <c r="K129" s="21">
        <f>SUM(E$3:E128)+H129</f>
        <v>4.1779803645350615</v>
      </c>
      <c r="L129" s="21">
        <f>SUM(F$3:F128)+I129</f>
        <v>-1.1194864646702598</v>
      </c>
      <c r="M129" s="21">
        <f>SUM(G$3:G128)+J129</f>
        <v>0</v>
      </c>
      <c r="N129" s="19">
        <f t="shared" si="5"/>
        <v>17.455519926440527</v>
      </c>
      <c r="O129" s="19">
        <f t="shared" si="5"/>
        <v>1.2532499445799168</v>
      </c>
      <c r="P129" s="19">
        <f t="shared" si="5"/>
        <v>0</v>
      </c>
      <c r="Q129" s="19">
        <f t="shared" si="6"/>
        <v>-4.6771924677551189</v>
      </c>
      <c r="R129" s="19">
        <f t="shared" si="7"/>
        <v>0</v>
      </c>
      <c r="S129" s="19">
        <f t="shared" si="8"/>
        <v>0</v>
      </c>
    </row>
    <row r="130" spans="1:19" x14ac:dyDescent="0.25">
      <c r="A130" s="26">
        <f>Wellpath!E130</f>
        <v>3810</v>
      </c>
      <c r="B130" s="22">
        <v>0</v>
      </c>
      <c r="C130" s="22">
        <v>0</v>
      </c>
      <c r="D130" s="22">
        <f>-(SIN(Wellpath!$L130) * COS(Wellpath!$O130) + TAN(Dip) * COS(Wellpath!$L130)) * SIN(Wellpath!$L130) * SIN(Wellpath!$O130)</f>
        <v>-1.4486685236848378</v>
      </c>
      <c r="E130" s="20">
        <f>Model!$W$20*((drdp!B130+drdp!K130)*MSZ!$B130+(drdp!E130+drdp!N130)*MSZ!$C130+(drdp!H130+drdp!Q130)*MSZ!$D130)</f>
        <v>5.8168072261159082E-2</v>
      </c>
      <c r="F130" s="20">
        <f>Model!$W$20*((drdp!C130+drdp!L130)*MSZ!$B130+(drdp!F130+drdp!O130)*MSZ!$C130+(drdp!I130+drdp!R130)*MSZ!$D130)</f>
        <v>-1.5586087987652764E-2</v>
      </c>
      <c r="G130" s="20">
        <f>Model!$W$20*((drdp!D130+drdp!M130)*MSZ!$B130+(drdp!G130+drdp!P130)*MSZ!$C130+(drdp!J130+drdp!S130)*MSZ!$D130)</f>
        <v>0</v>
      </c>
      <c r="H130" s="18">
        <f>Model!$W$20*((drdp!B130)*MSZ!$B130+(drdp!E130)*MSZ!$C130+(drdp!H130)*MSZ!$D130)</f>
        <v>2.9084036130579541E-2</v>
      </c>
      <c r="I130" s="18">
        <f>Model!$W$20*((drdp!C130)*MSZ!$B130+(drdp!F130)*MSZ!$C130+(drdp!I130)*MSZ!$D130)</f>
        <v>-7.7930439938263818E-3</v>
      </c>
      <c r="J130" s="18">
        <f>Model!$W$20*((drdp!D130)*MSZ!$B130+(drdp!G130)*MSZ!$C130+(drdp!J130)*MSZ!$D130)</f>
        <v>0</v>
      </c>
      <c r="K130" s="21">
        <f>SUM(E$3:E129)+H130</f>
        <v>4.2361484367962206</v>
      </c>
      <c r="L130" s="21">
        <f>SUM(F$3:F129)+I130</f>
        <v>-1.1350725526579126</v>
      </c>
      <c r="M130" s="21">
        <f>SUM(G$3:G129)+J130</f>
        <v>0</v>
      </c>
      <c r="N130" s="19">
        <f t="shared" si="5"/>
        <v>17.944953578571063</v>
      </c>
      <c r="O130" s="19">
        <f t="shared" si="5"/>
        <v>1.2883896997973499</v>
      </c>
      <c r="P130" s="19">
        <f t="shared" si="5"/>
        <v>0</v>
      </c>
      <c r="Q130" s="19">
        <f t="shared" si="6"/>
        <v>-4.808335819592112</v>
      </c>
      <c r="R130" s="19">
        <f t="shared" si="7"/>
        <v>0</v>
      </c>
      <c r="S130" s="19">
        <f t="shared" si="8"/>
        <v>0</v>
      </c>
    </row>
    <row r="131" spans="1:19" x14ac:dyDescent="0.25">
      <c r="A131" s="26">
        <f>Wellpath!E131</f>
        <v>3840</v>
      </c>
      <c r="B131" s="22">
        <v>0</v>
      </c>
      <c r="C131" s="22">
        <v>0</v>
      </c>
      <c r="D131" s="22">
        <f>-(SIN(Wellpath!$L131) * COS(Wellpath!$O131) + TAN(Dip) * COS(Wellpath!$L131)) * SIN(Wellpath!$L131) * SIN(Wellpath!$O131)</f>
        <v>-1.4486685236848378</v>
      </c>
      <c r="E131" s="20">
        <f>Model!$W$20*((drdp!B131+drdp!K131)*MSZ!$B131+(drdp!E131+drdp!N131)*MSZ!$C131+(drdp!H131+drdp!Q131)*MSZ!$D131)</f>
        <v>5.8168072261159082E-2</v>
      </c>
      <c r="F131" s="20">
        <f>Model!$W$20*((drdp!C131+drdp!L131)*MSZ!$B131+(drdp!F131+drdp!O131)*MSZ!$C131+(drdp!I131+drdp!R131)*MSZ!$D131)</f>
        <v>-1.5586087987652764E-2</v>
      </c>
      <c r="G131" s="20">
        <f>Model!$W$20*((drdp!D131+drdp!M131)*MSZ!$B131+(drdp!G131+drdp!P131)*MSZ!$C131+(drdp!J131+drdp!S131)*MSZ!$D131)</f>
        <v>0</v>
      </c>
      <c r="H131" s="18">
        <f>Model!$W$20*((drdp!B131)*MSZ!$B131+(drdp!E131)*MSZ!$C131+(drdp!H131)*MSZ!$D131)</f>
        <v>2.9084036130579541E-2</v>
      </c>
      <c r="I131" s="18">
        <f>Model!$W$20*((drdp!C131)*MSZ!$B131+(drdp!F131)*MSZ!$C131+(drdp!I131)*MSZ!$D131)</f>
        <v>-7.7930439938263818E-3</v>
      </c>
      <c r="J131" s="18">
        <f>Model!$W$20*((drdp!D131)*MSZ!$B131+(drdp!G131)*MSZ!$C131+(drdp!J131)*MSZ!$D131)</f>
        <v>0</v>
      </c>
      <c r="K131" s="21">
        <f>SUM(E$3:E130)+H131</f>
        <v>4.2943165090573796</v>
      </c>
      <c r="L131" s="21">
        <f>SUM(F$3:F130)+I131</f>
        <v>-1.1506586406455654</v>
      </c>
      <c r="M131" s="21">
        <f>SUM(G$3:G130)+J131</f>
        <v>0</v>
      </c>
      <c r="N131" s="19">
        <f t="shared" si="5"/>
        <v>18.44115427996276</v>
      </c>
      <c r="O131" s="19">
        <f t="shared" si="5"/>
        <v>1.3240153072923004</v>
      </c>
      <c r="P131" s="19">
        <f t="shared" si="5"/>
        <v>0</v>
      </c>
      <c r="Q131" s="19">
        <f t="shared" si="6"/>
        <v>-4.9412923968137745</v>
      </c>
      <c r="R131" s="19">
        <f t="shared" si="7"/>
        <v>0</v>
      </c>
      <c r="S131" s="19">
        <f t="shared" si="8"/>
        <v>0</v>
      </c>
    </row>
    <row r="132" spans="1:19" x14ac:dyDescent="0.25">
      <c r="A132" s="26">
        <f>Wellpath!E132</f>
        <v>3870</v>
      </c>
      <c r="B132" s="22">
        <v>0</v>
      </c>
      <c r="C132" s="22">
        <v>0</v>
      </c>
      <c r="D132" s="22">
        <f>-(SIN(Wellpath!$L132) * COS(Wellpath!$O132) + TAN(Dip) * COS(Wellpath!$L132)) * SIN(Wellpath!$L132) * SIN(Wellpath!$O132)</f>
        <v>-1.4486685236848378</v>
      </c>
      <c r="E132" s="20">
        <f>Model!$W$20*((drdp!B132+drdp!K132)*MSZ!$B132+(drdp!E132+drdp!N132)*MSZ!$C132+(drdp!H132+drdp!Q132)*MSZ!$D132)</f>
        <v>5.8168072261159082E-2</v>
      </c>
      <c r="F132" s="20">
        <f>Model!$W$20*((drdp!C132+drdp!L132)*MSZ!$B132+(drdp!F132+drdp!O132)*MSZ!$C132+(drdp!I132+drdp!R132)*MSZ!$D132)</f>
        <v>-1.5586087987652764E-2</v>
      </c>
      <c r="G132" s="20">
        <f>Model!$W$20*((drdp!D132+drdp!M132)*MSZ!$B132+(drdp!G132+drdp!P132)*MSZ!$C132+(drdp!J132+drdp!S132)*MSZ!$D132)</f>
        <v>0</v>
      </c>
      <c r="H132" s="18">
        <f>Model!$W$20*((drdp!B132)*MSZ!$B132+(drdp!E132)*MSZ!$C132+(drdp!H132)*MSZ!$D132)</f>
        <v>2.9084036130579541E-2</v>
      </c>
      <c r="I132" s="18">
        <f>Model!$W$20*((drdp!C132)*MSZ!$B132+(drdp!F132)*MSZ!$C132+(drdp!I132)*MSZ!$D132)</f>
        <v>-7.7930439938263818E-3</v>
      </c>
      <c r="J132" s="18">
        <f>Model!$W$20*((drdp!D132)*MSZ!$B132+(drdp!G132)*MSZ!$C132+(drdp!J132)*MSZ!$D132)</f>
        <v>0</v>
      </c>
      <c r="K132" s="21">
        <f>SUM(E$3:E131)+H132</f>
        <v>4.3524845813185387</v>
      </c>
      <c r="L132" s="21">
        <f>SUM(F$3:F131)+I132</f>
        <v>-1.1662447286332183</v>
      </c>
      <c r="M132" s="21">
        <f>SUM(G$3:G131)+J132</f>
        <v>0</v>
      </c>
      <c r="N132" s="19">
        <f t="shared" ref="N132:P133" si="9">K132^2</f>
        <v>18.944122030615613</v>
      </c>
      <c r="O132" s="19">
        <f t="shared" si="9"/>
        <v>1.360126767064769</v>
      </c>
      <c r="P132" s="19">
        <f t="shared" si="9"/>
        <v>0</v>
      </c>
      <c r="Q132" s="19">
        <f t="shared" ref="Q132:Q133" si="10">K132*L132</f>
        <v>-5.0760621994201056</v>
      </c>
      <c r="R132" s="19">
        <f t="shared" ref="R132:R133" si="11">K132*M132</f>
        <v>0</v>
      </c>
      <c r="S132" s="19">
        <f t="shared" ref="S132:S133" si="12">L132*M132</f>
        <v>0</v>
      </c>
    </row>
    <row r="133" spans="1:19" x14ac:dyDescent="0.25">
      <c r="A133" s="26">
        <f>Wellpath!E133</f>
        <v>3900</v>
      </c>
      <c r="B133" s="22">
        <v>0</v>
      </c>
      <c r="C133" s="22">
        <v>0</v>
      </c>
      <c r="D133" s="22">
        <f>-(SIN(Wellpath!$L133) * COS(Wellpath!$O133) + TAN(Dip) * COS(Wellpath!$L133)) * SIN(Wellpath!$L133) * SIN(Wellpath!$O133)</f>
        <v>-1.4486685236848378</v>
      </c>
      <c r="E133" s="20">
        <f>Model!$W$20*((drdp!B133+drdp!K133)*MSZ!$B133+(drdp!E133+drdp!N133)*MSZ!$C133+(drdp!H133+drdp!Q133)*MSZ!$D133)</f>
        <v>5.8168072261159082E-2</v>
      </c>
      <c r="F133" s="20">
        <f>Model!$W$20*((drdp!C133+drdp!L133)*MSZ!$B133+(drdp!F133+drdp!O133)*MSZ!$C133+(drdp!I133+drdp!R133)*MSZ!$D133)</f>
        <v>-1.5586087987652764E-2</v>
      </c>
      <c r="G133" s="20">
        <f>Model!$W$20*((drdp!D133+drdp!M133)*MSZ!$B133+(drdp!G133+drdp!P133)*MSZ!$C133+(drdp!J133+drdp!S133)*MSZ!$D133)</f>
        <v>0</v>
      </c>
      <c r="H133" s="18">
        <f>Model!$W$20*((drdp!B133)*MSZ!$B133+(drdp!E133)*MSZ!$C133+(drdp!H133)*MSZ!$D133)</f>
        <v>2.9084036130579541E-2</v>
      </c>
      <c r="I133" s="18">
        <f>Model!$W$20*((drdp!C133)*MSZ!$B133+(drdp!F133)*MSZ!$C133+(drdp!I133)*MSZ!$D133)</f>
        <v>-7.7930439938263818E-3</v>
      </c>
      <c r="J133" s="18">
        <f>Model!$W$20*((drdp!D133)*MSZ!$B133+(drdp!G133)*MSZ!$C133+(drdp!J133)*MSZ!$D133)</f>
        <v>0</v>
      </c>
      <c r="K133" s="21">
        <f>SUM(E$3:E132)+H133</f>
        <v>4.4106526535796977</v>
      </c>
      <c r="L133" s="21">
        <f>SUM(F$3:F132)+I133</f>
        <v>-1.1818308166208711</v>
      </c>
      <c r="M133" s="21">
        <f>SUM(G$3:G132)+J133</f>
        <v>0</v>
      </c>
      <c r="N133" s="19">
        <f t="shared" si="9"/>
        <v>19.453856830529627</v>
      </c>
      <c r="O133" s="19">
        <f t="shared" si="9"/>
        <v>1.396724079114755</v>
      </c>
      <c r="P133" s="19">
        <f t="shared" si="9"/>
        <v>0</v>
      </c>
      <c r="Q133" s="19">
        <f t="shared" si="10"/>
        <v>-5.2126452274111061</v>
      </c>
      <c r="R133" s="19">
        <f t="shared" si="11"/>
        <v>0</v>
      </c>
      <c r="S133" s="19">
        <f t="shared" si="12"/>
        <v>0</v>
      </c>
    </row>
    <row r="134" spans="1:19" x14ac:dyDescent="0.25">
      <c r="A134" s="26">
        <f>Wellpath!E134</f>
        <v>3930</v>
      </c>
      <c r="B134" s="22">
        <v>0</v>
      </c>
      <c r="C134" s="22">
        <v>0</v>
      </c>
      <c r="D134" s="22">
        <f>-(SIN(Wellpath!$L134) * COS(Wellpath!$O134) + TAN(Dip) * COS(Wellpath!$L134)) * SIN(Wellpath!$L134) * SIN(Wellpath!$O134)</f>
        <v>-1.4486685236848378</v>
      </c>
      <c r="E134" s="20">
        <f>Model!$W$20*((drdp!B134+drdp!K134)*MSZ!$B134+(drdp!E134+drdp!N134)*MSZ!$C134+(drdp!H134+drdp!Q134)*MSZ!$D134)</f>
        <v>5.8168072261159082E-2</v>
      </c>
      <c r="F134" s="20">
        <f>Model!$W$20*((drdp!C134+drdp!L134)*MSZ!$B134+(drdp!F134+drdp!O134)*MSZ!$C134+(drdp!I134+drdp!R134)*MSZ!$D134)</f>
        <v>-1.5586087987652764E-2</v>
      </c>
      <c r="G134" s="20">
        <f>Model!$W$20*((drdp!D134+drdp!M134)*MSZ!$B134+(drdp!G134+drdp!P134)*MSZ!$C134+(drdp!J134+drdp!S134)*MSZ!$D134)</f>
        <v>0</v>
      </c>
      <c r="H134" s="18">
        <f>Model!$W$20*((drdp!B134)*MSZ!$B134+(drdp!E134)*MSZ!$C134+(drdp!H134)*MSZ!$D134)</f>
        <v>2.9084036130579541E-2</v>
      </c>
      <c r="I134" s="18">
        <f>Model!$W$20*((drdp!C134)*MSZ!$B134+(drdp!F134)*MSZ!$C134+(drdp!I134)*MSZ!$D134)</f>
        <v>-7.7930439938263818E-3</v>
      </c>
      <c r="J134" s="18">
        <f>Model!$W$20*((drdp!D134)*MSZ!$B134+(drdp!G134)*MSZ!$C134+(drdp!J134)*MSZ!$D134)</f>
        <v>0</v>
      </c>
      <c r="K134" s="21">
        <f>SUM(E$3:E133)+H134</f>
        <v>4.4688207258408568</v>
      </c>
      <c r="L134" s="21">
        <f>SUM(F$3:F133)+I134</f>
        <v>-1.1974169046085239</v>
      </c>
      <c r="M134" s="21">
        <f>SUM(G$3:G133)+J134</f>
        <v>0</v>
      </c>
      <c r="N134" s="19">
        <f t="shared" ref="N134:N197" si="13">K134^2</f>
        <v>19.970358679704802</v>
      </c>
      <c r="O134" s="19">
        <f t="shared" ref="O134:O197" si="14">L134^2</f>
        <v>1.4338072434422588</v>
      </c>
      <c r="P134" s="19">
        <f t="shared" ref="P134:P197" si="15">M134^2</f>
        <v>0</v>
      </c>
      <c r="Q134" s="19">
        <f t="shared" ref="Q134:Q197" si="16">K134*L134</f>
        <v>-5.3510414807867761</v>
      </c>
      <c r="R134" s="19">
        <f t="shared" ref="R134:R197" si="17">K134*M134</f>
        <v>0</v>
      </c>
      <c r="S134" s="19">
        <f t="shared" ref="S134:S197" si="18">L134*M134</f>
        <v>0</v>
      </c>
    </row>
    <row r="135" spans="1:19" x14ac:dyDescent="0.25">
      <c r="A135" s="26">
        <f>Wellpath!E135</f>
        <v>3960</v>
      </c>
      <c r="B135" s="22">
        <v>0</v>
      </c>
      <c r="C135" s="22">
        <v>0</v>
      </c>
      <c r="D135" s="22">
        <f>-(SIN(Wellpath!$L135) * COS(Wellpath!$O135) + TAN(Dip) * COS(Wellpath!$L135)) * SIN(Wellpath!$L135) * SIN(Wellpath!$O135)</f>
        <v>-1.4486685236848378</v>
      </c>
      <c r="E135" s="20">
        <f>Model!$W$20*((drdp!B135+drdp!K135)*MSZ!$B135+(drdp!E135+drdp!N135)*MSZ!$C135+(drdp!H135+drdp!Q135)*MSZ!$D135)</f>
        <v>5.8168072261159082E-2</v>
      </c>
      <c r="F135" s="20">
        <f>Model!$W$20*((drdp!C135+drdp!L135)*MSZ!$B135+(drdp!F135+drdp!O135)*MSZ!$C135+(drdp!I135+drdp!R135)*MSZ!$D135)</f>
        <v>-1.5586087987652764E-2</v>
      </c>
      <c r="G135" s="20">
        <f>Model!$W$20*((drdp!D135+drdp!M135)*MSZ!$B135+(drdp!G135+drdp!P135)*MSZ!$C135+(drdp!J135+drdp!S135)*MSZ!$D135)</f>
        <v>0</v>
      </c>
      <c r="H135" s="18">
        <f>Model!$W$20*((drdp!B135)*MSZ!$B135+(drdp!E135)*MSZ!$C135+(drdp!H135)*MSZ!$D135)</f>
        <v>2.9084036130579541E-2</v>
      </c>
      <c r="I135" s="18">
        <f>Model!$W$20*((drdp!C135)*MSZ!$B135+(drdp!F135)*MSZ!$C135+(drdp!I135)*MSZ!$D135)</f>
        <v>-7.7930439938263818E-3</v>
      </c>
      <c r="J135" s="18">
        <f>Model!$W$20*((drdp!D135)*MSZ!$B135+(drdp!G135)*MSZ!$C135+(drdp!J135)*MSZ!$D135)</f>
        <v>0</v>
      </c>
      <c r="K135" s="21">
        <f>SUM(E$3:E134)+H135</f>
        <v>4.5269887981020158</v>
      </c>
      <c r="L135" s="21">
        <f>SUM(F$3:F134)+I135</f>
        <v>-1.2130029925961767</v>
      </c>
      <c r="M135" s="21">
        <f>SUM(G$3:G134)+J135</f>
        <v>0</v>
      </c>
      <c r="N135" s="19">
        <f t="shared" si="13"/>
        <v>20.493627578141133</v>
      </c>
      <c r="O135" s="19">
        <f t="shared" si="14"/>
        <v>1.4713762600472804</v>
      </c>
      <c r="P135" s="19">
        <f t="shared" si="15"/>
        <v>0</v>
      </c>
      <c r="Q135" s="19">
        <f t="shared" si="16"/>
        <v>-5.4912509595471146</v>
      </c>
      <c r="R135" s="19">
        <f t="shared" si="17"/>
        <v>0</v>
      </c>
      <c r="S135" s="19">
        <f t="shared" si="18"/>
        <v>0</v>
      </c>
    </row>
    <row r="136" spans="1:19" x14ac:dyDescent="0.25">
      <c r="A136" s="26">
        <f>Wellpath!E136</f>
        <v>3990</v>
      </c>
      <c r="B136" s="22">
        <v>0</v>
      </c>
      <c r="C136" s="22">
        <v>0</v>
      </c>
      <c r="D136" s="22">
        <f>-(SIN(Wellpath!$L136) * COS(Wellpath!$O136) + TAN(Dip) * COS(Wellpath!$L136)) * SIN(Wellpath!$L136) * SIN(Wellpath!$O136)</f>
        <v>-1.4486685236848378</v>
      </c>
      <c r="E136" s="20">
        <f>Model!$W$20*((drdp!B136+drdp!K136)*MSZ!$B136+(drdp!E136+drdp!N136)*MSZ!$C136+(drdp!H136+drdp!Q136)*MSZ!$D136)</f>
        <v>5.8168072261159082E-2</v>
      </c>
      <c r="F136" s="20">
        <f>Model!$W$20*((drdp!C136+drdp!L136)*MSZ!$B136+(drdp!F136+drdp!O136)*MSZ!$C136+(drdp!I136+drdp!R136)*MSZ!$D136)</f>
        <v>-1.5586087987652764E-2</v>
      </c>
      <c r="G136" s="20">
        <f>Model!$W$20*((drdp!D136+drdp!M136)*MSZ!$B136+(drdp!G136+drdp!P136)*MSZ!$C136+(drdp!J136+drdp!S136)*MSZ!$D136)</f>
        <v>0</v>
      </c>
      <c r="H136" s="18">
        <f>Model!$W$20*((drdp!B136)*MSZ!$B136+(drdp!E136)*MSZ!$C136+(drdp!H136)*MSZ!$D136)</f>
        <v>2.9084036130579541E-2</v>
      </c>
      <c r="I136" s="18">
        <f>Model!$W$20*((drdp!C136)*MSZ!$B136+(drdp!F136)*MSZ!$C136+(drdp!I136)*MSZ!$D136)</f>
        <v>-7.7930439938263818E-3</v>
      </c>
      <c r="J136" s="18">
        <f>Model!$W$20*((drdp!D136)*MSZ!$B136+(drdp!G136)*MSZ!$C136+(drdp!J136)*MSZ!$D136)</f>
        <v>0</v>
      </c>
      <c r="K136" s="21">
        <f>SUM(E$3:E135)+H136</f>
        <v>4.5851568703631749</v>
      </c>
      <c r="L136" s="21">
        <f>SUM(F$3:F135)+I136</f>
        <v>-1.2285890805838295</v>
      </c>
      <c r="M136" s="21">
        <f>SUM(G$3:G135)+J136</f>
        <v>0</v>
      </c>
      <c r="N136" s="19">
        <f t="shared" si="13"/>
        <v>21.023663525838625</v>
      </c>
      <c r="O136" s="19">
        <f t="shared" si="14"/>
        <v>1.5094311289298197</v>
      </c>
      <c r="P136" s="19">
        <f t="shared" si="15"/>
        <v>0</v>
      </c>
      <c r="Q136" s="19">
        <f t="shared" si="16"/>
        <v>-5.6332736636921226</v>
      </c>
      <c r="R136" s="19">
        <f t="shared" si="17"/>
        <v>0</v>
      </c>
      <c r="S136" s="19">
        <f t="shared" si="18"/>
        <v>0</v>
      </c>
    </row>
    <row r="137" spans="1:19" x14ac:dyDescent="0.25">
      <c r="A137" s="26">
        <f>Wellpath!E137</f>
        <v>4020</v>
      </c>
      <c r="B137" s="22">
        <v>0</v>
      </c>
      <c r="C137" s="22">
        <v>0</v>
      </c>
      <c r="D137" s="22">
        <f>-(SIN(Wellpath!$L137) * COS(Wellpath!$O137) + TAN(Dip) * COS(Wellpath!$L137)) * SIN(Wellpath!$L137) * SIN(Wellpath!$O137)</f>
        <v>-1.4486685236848378</v>
      </c>
      <c r="E137" s="20">
        <f>Model!$W$20*((drdp!B137+drdp!K137)*MSZ!$B137+(drdp!E137+drdp!N137)*MSZ!$C137+(drdp!H137+drdp!Q137)*MSZ!$D137)</f>
        <v>5.8168072261159082E-2</v>
      </c>
      <c r="F137" s="20">
        <f>Model!$W$20*((drdp!C137+drdp!L137)*MSZ!$B137+(drdp!F137+drdp!O137)*MSZ!$C137+(drdp!I137+drdp!R137)*MSZ!$D137)</f>
        <v>-1.5586087987652764E-2</v>
      </c>
      <c r="G137" s="20">
        <f>Model!$W$20*((drdp!D137+drdp!M137)*MSZ!$B137+(drdp!G137+drdp!P137)*MSZ!$C137+(drdp!J137+drdp!S137)*MSZ!$D137)</f>
        <v>0</v>
      </c>
      <c r="H137" s="18">
        <f>Model!$W$20*((drdp!B137)*MSZ!$B137+(drdp!E137)*MSZ!$C137+(drdp!H137)*MSZ!$D137)</f>
        <v>2.9084036130579541E-2</v>
      </c>
      <c r="I137" s="18">
        <f>Model!$W$20*((drdp!C137)*MSZ!$B137+(drdp!F137)*MSZ!$C137+(drdp!I137)*MSZ!$D137)</f>
        <v>-7.7930439938263818E-3</v>
      </c>
      <c r="J137" s="18">
        <f>Model!$W$20*((drdp!D137)*MSZ!$B137+(drdp!G137)*MSZ!$C137+(drdp!J137)*MSZ!$D137)</f>
        <v>0</v>
      </c>
      <c r="K137" s="21">
        <f>SUM(E$3:E136)+H137</f>
        <v>4.6433249426243339</v>
      </c>
      <c r="L137" s="21">
        <f>SUM(F$3:F136)+I137</f>
        <v>-1.2441751685714824</v>
      </c>
      <c r="M137" s="21">
        <f>SUM(G$3:G136)+J137</f>
        <v>0</v>
      </c>
      <c r="N137" s="19">
        <f t="shared" si="13"/>
        <v>21.560466522797274</v>
      </c>
      <c r="O137" s="19">
        <f t="shared" si="14"/>
        <v>1.5479718500898765</v>
      </c>
      <c r="P137" s="19">
        <f t="shared" si="15"/>
        <v>0</v>
      </c>
      <c r="Q137" s="19">
        <f t="shared" si="16"/>
        <v>-5.7771095932217991</v>
      </c>
      <c r="R137" s="19">
        <f t="shared" si="17"/>
        <v>0</v>
      </c>
      <c r="S137" s="19">
        <f t="shared" si="18"/>
        <v>0</v>
      </c>
    </row>
    <row r="138" spans="1:19" x14ac:dyDescent="0.25">
      <c r="A138" s="26">
        <f>Wellpath!E138</f>
        <v>4050</v>
      </c>
      <c r="B138" s="22">
        <v>0</v>
      </c>
      <c r="C138" s="22">
        <v>0</v>
      </c>
      <c r="D138" s="22">
        <f>-(SIN(Wellpath!$L138) * COS(Wellpath!$O138) + TAN(Dip) * COS(Wellpath!$L138)) * SIN(Wellpath!$L138) * SIN(Wellpath!$O138)</f>
        <v>-1.4486685236848378</v>
      </c>
      <c r="E138" s="20">
        <f>Model!$W$20*((drdp!B138+drdp!K138)*MSZ!$B138+(drdp!E138+drdp!N138)*MSZ!$C138+(drdp!H138+drdp!Q138)*MSZ!$D138)</f>
        <v>5.8168072261159082E-2</v>
      </c>
      <c r="F138" s="20">
        <f>Model!$W$20*((drdp!C138+drdp!L138)*MSZ!$B138+(drdp!F138+drdp!O138)*MSZ!$C138+(drdp!I138+drdp!R138)*MSZ!$D138)</f>
        <v>-1.5586087987652764E-2</v>
      </c>
      <c r="G138" s="20">
        <f>Model!$W$20*((drdp!D138+drdp!M138)*MSZ!$B138+(drdp!G138+drdp!P138)*MSZ!$C138+(drdp!J138+drdp!S138)*MSZ!$D138)</f>
        <v>0</v>
      </c>
      <c r="H138" s="18">
        <f>Model!$W$20*((drdp!B138)*MSZ!$B138+(drdp!E138)*MSZ!$C138+(drdp!H138)*MSZ!$D138)</f>
        <v>2.9084036130579541E-2</v>
      </c>
      <c r="I138" s="18">
        <f>Model!$W$20*((drdp!C138)*MSZ!$B138+(drdp!F138)*MSZ!$C138+(drdp!I138)*MSZ!$D138)</f>
        <v>-7.7930439938263818E-3</v>
      </c>
      <c r="J138" s="18">
        <f>Model!$W$20*((drdp!D138)*MSZ!$B138+(drdp!G138)*MSZ!$C138+(drdp!J138)*MSZ!$D138)</f>
        <v>0</v>
      </c>
      <c r="K138" s="21">
        <f>SUM(E$3:E137)+H138</f>
        <v>4.701493014885493</v>
      </c>
      <c r="L138" s="21">
        <f>SUM(F$3:F137)+I138</f>
        <v>-1.2597612565591352</v>
      </c>
      <c r="M138" s="21">
        <f>SUM(G$3:G137)+J138</f>
        <v>0</v>
      </c>
      <c r="N138" s="19">
        <f t="shared" si="13"/>
        <v>22.104036569017083</v>
      </c>
      <c r="O138" s="19">
        <f t="shared" si="14"/>
        <v>1.5869984235274512</v>
      </c>
      <c r="P138" s="19">
        <f t="shared" si="15"/>
        <v>0</v>
      </c>
      <c r="Q138" s="19">
        <f t="shared" si="16"/>
        <v>-5.9227587481361459</v>
      </c>
      <c r="R138" s="19">
        <f t="shared" si="17"/>
        <v>0</v>
      </c>
      <c r="S138" s="19">
        <f t="shared" si="18"/>
        <v>0</v>
      </c>
    </row>
    <row r="139" spans="1:19" x14ac:dyDescent="0.25">
      <c r="A139" s="26">
        <f>Wellpath!E139</f>
        <v>4080</v>
      </c>
      <c r="B139" s="22">
        <v>0</v>
      </c>
      <c r="C139" s="22">
        <v>0</v>
      </c>
      <c r="D139" s="22">
        <f>-(SIN(Wellpath!$L139) * COS(Wellpath!$O139) + TAN(Dip) * COS(Wellpath!$L139)) * SIN(Wellpath!$L139) * SIN(Wellpath!$O139)</f>
        <v>-1.4486685236848378</v>
      </c>
      <c r="E139" s="20">
        <f>Model!$W$20*((drdp!B139+drdp!K139)*MSZ!$B139+(drdp!E139+drdp!N139)*MSZ!$C139+(drdp!H139+drdp!Q139)*MSZ!$D139)</f>
        <v>5.8168072261159082E-2</v>
      </c>
      <c r="F139" s="20">
        <f>Model!$W$20*((drdp!C139+drdp!L139)*MSZ!$B139+(drdp!F139+drdp!O139)*MSZ!$C139+(drdp!I139+drdp!R139)*MSZ!$D139)</f>
        <v>-1.5586087987652764E-2</v>
      </c>
      <c r="G139" s="20">
        <f>Model!$W$20*((drdp!D139+drdp!M139)*MSZ!$B139+(drdp!G139+drdp!P139)*MSZ!$C139+(drdp!J139+drdp!S139)*MSZ!$D139)</f>
        <v>0</v>
      </c>
      <c r="H139" s="18">
        <f>Model!$W$20*((drdp!B139)*MSZ!$B139+(drdp!E139)*MSZ!$C139+(drdp!H139)*MSZ!$D139)</f>
        <v>2.9084036130579541E-2</v>
      </c>
      <c r="I139" s="18">
        <f>Model!$W$20*((drdp!C139)*MSZ!$B139+(drdp!F139)*MSZ!$C139+(drdp!I139)*MSZ!$D139)</f>
        <v>-7.7930439938263818E-3</v>
      </c>
      <c r="J139" s="18">
        <f>Model!$W$20*((drdp!D139)*MSZ!$B139+(drdp!G139)*MSZ!$C139+(drdp!J139)*MSZ!$D139)</f>
        <v>0</v>
      </c>
      <c r="K139" s="21">
        <f>SUM(E$3:E138)+H139</f>
        <v>4.759661087146652</v>
      </c>
      <c r="L139" s="21">
        <f>SUM(F$3:F138)+I139</f>
        <v>-1.275347344546788</v>
      </c>
      <c r="M139" s="21">
        <f>SUM(G$3:G138)+J139</f>
        <v>0</v>
      </c>
      <c r="N139" s="19">
        <f t="shared" si="13"/>
        <v>22.654373664498049</v>
      </c>
      <c r="O139" s="19">
        <f t="shared" si="14"/>
        <v>1.6265108492425435</v>
      </c>
      <c r="P139" s="19">
        <f t="shared" si="15"/>
        <v>0</v>
      </c>
      <c r="Q139" s="19">
        <f t="shared" si="16"/>
        <v>-6.0702211284351604</v>
      </c>
      <c r="R139" s="19">
        <f t="shared" si="17"/>
        <v>0</v>
      </c>
      <c r="S139" s="19">
        <f t="shared" si="18"/>
        <v>0</v>
      </c>
    </row>
    <row r="140" spans="1:19" x14ac:dyDescent="0.25">
      <c r="A140" s="26">
        <f>Wellpath!E140</f>
        <v>4110</v>
      </c>
      <c r="B140" s="22">
        <v>0</v>
      </c>
      <c r="C140" s="22">
        <v>0</v>
      </c>
      <c r="D140" s="22">
        <f>-(SIN(Wellpath!$L140) * COS(Wellpath!$O140) + TAN(Dip) * COS(Wellpath!$L140)) * SIN(Wellpath!$L140) * SIN(Wellpath!$O140)</f>
        <v>-1.4486685236848378</v>
      </c>
      <c r="E140" s="20">
        <f>Model!$W$20*((drdp!B140+drdp!K140)*MSZ!$B140+(drdp!E140+drdp!N140)*MSZ!$C140+(drdp!H140+drdp!Q140)*MSZ!$D140)</f>
        <v>5.8168072261159082E-2</v>
      </c>
      <c r="F140" s="20">
        <f>Model!$W$20*((drdp!C140+drdp!L140)*MSZ!$B140+(drdp!F140+drdp!O140)*MSZ!$C140+(drdp!I140+drdp!R140)*MSZ!$D140)</f>
        <v>-1.5586087987652764E-2</v>
      </c>
      <c r="G140" s="20">
        <f>Model!$W$20*((drdp!D140+drdp!M140)*MSZ!$B140+(drdp!G140+drdp!P140)*MSZ!$C140+(drdp!J140+drdp!S140)*MSZ!$D140)</f>
        <v>0</v>
      </c>
      <c r="H140" s="18">
        <f>Model!$W$20*((drdp!B140)*MSZ!$B140+(drdp!E140)*MSZ!$C140+(drdp!H140)*MSZ!$D140)</f>
        <v>2.9084036130579541E-2</v>
      </c>
      <c r="I140" s="18">
        <f>Model!$W$20*((drdp!C140)*MSZ!$B140+(drdp!F140)*MSZ!$C140+(drdp!I140)*MSZ!$D140)</f>
        <v>-7.7930439938263818E-3</v>
      </c>
      <c r="J140" s="18">
        <f>Model!$W$20*((drdp!D140)*MSZ!$B140+(drdp!G140)*MSZ!$C140+(drdp!J140)*MSZ!$D140)</f>
        <v>0</v>
      </c>
      <c r="K140" s="21">
        <f>SUM(E$3:E139)+H140</f>
        <v>4.8178291594078111</v>
      </c>
      <c r="L140" s="21">
        <f>SUM(F$3:F139)+I140</f>
        <v>-1.2909334325344408</v>
      </c>
      <c r="M140" s="21">
        <f>SUM(G$3:G139)+J140</f>
        <v>0</v>
      </c>
      <c r="N140" s="19">
        <f t="shared" si="13"/>
        <v>23.211477809240176</v>
      </c>
      <c r="O140" s="19">
        <f t="shared" si="14"/>
        <v>1.6665091272351538</v>
      </c>
      <c r="P140" s="19">
        <f t="shared" si="15"/>
        <v>0</v>
      </c>
      <c r="Q140" s="19">
        <f t="shared" si="16"/>
        <v>-6.2194967341188452</v>
      </c>
      <c r="R140" s="19">
        <f t="shared" si="17"/>
        <v>0</v>
      </c>
      <c r="S140" s="19">
        <f t="shared" si="18"/>
        <v>0</v>
      </c>
    </row>
    <row r="141" spans="1:19" x14ac:dyDescent="0.25">
      <c r="A141" s="26">
        <f>Wellpath!E141</f>
        <v>4140</v>
      </c>
      <c r="B141" s="22">
        <v>0</v>
      </c>
      <c r="C141" s="22">
        <v>0</v>
      </c>
      <c r="D141" s="22">
        <f>-(SIN(Wellpath!$L141) * COS(Wellpath!$O141) + TAN(Dip) * COS(Wellpath!$L141)) * SIN(Wellpath!$L141) * SIN(Wellpath!$O141)</f>
        <v>-1.4486685236848378</v>
      </c>
      <c r="E141" s="20">
        <f>Model!$W$20*((drdp!B141+drdp!K141)*MSZ!$B141+(drdp!E141+drdp!N141)*MSZ!$C141+(drdp!H141+drdp!Q141)*MSZ!$D141)</f>
        <v>5.8168072261159082E-2</v>
      </c>
      <c r="F141" s="20">
        <f>Model!$W$20*((drdp!C141+drdp!L141)*MSZ!$B141+(drdp!F141+drdp!O141)*MSZ!$C141+(drdp!I141+drdp!R141)*MSZ!$D141)</f>
        <v>-1.5586087987652764E-2</v>
      </c>
      <c r="G141" s="20">
        <f>Model!$W$20*((drdp!D141+drdp!M141)*MSZ!$B141+(drdp!G141+drdp!P141)*MSZ!$C141+(drdp!J141+drdp!S141)*MSZ!$D141)</f>
        <v>0</v>
      </c>
      <c r="H141" s="18">
        <f>Model!$W$20*((drdp!B141)*MSZ!$B141+(drdp!E141)*MSZ!$C141+(drdp!H141)*MSZ!$D141)</f>
        <v>2.9084036130579541E-2</v>
      </c>
      <c r="I141" s="18">
        <f>Model!$W$20*((drdp!C141)*MSZ!$B141+(drdp!F141)*MSZ!$C141+(drdp!I141)*MSZ!$D141)</f>
        <v>-7.7930439938263818E-3</v>
      </c>
      <c r="J141" s="18">
        <f>Model!$W$20*((drdp!D141)*MSZ!$B141+(drdp!G141)*MSZ!$C141+(drdp!J141)*MSZ!$D141)</f>
        <v>0</v>
      </c>
      <c r="K141" s="21">
        <f>SUM(E$3:E140)+H141</f>
        <v>4.8759972316689701</v>
      </c>
      <c r="L141" s="21">
        <f>SUM(F$3:F140)+I141</f>
        <v>-1.3065195205220936</v>
      </c>
      <c r="M141" s="21">
        <f>SUM(G$3:G140)+J141</f>
        <v>0</v>
      </c>
      <c r="N141" s="19">
        <f t="shared" si="13"/>
        <v>23.775349003243459</v>
      </c>
      <c r="O141" s="19">
        <f t="shared" si="14"/>
        <v>1.7069932575052815</v>
      </c>
      <c r="P141" s="19">
        <f t="shared" si="15"/>
        <v>0</v>
      </c>
      <c r="Q141" s="19">
        <f t="shared" si="16"/>
        <v>-6.3705855651871985</v>
      </c>
      <c r="R141" s="19">
        <f t="shared" si="17"/>
        <v>0</v>
      </c>
      <c r="S141" s="19">
        <f t="shared" si="18"/>
        <v>0</v>
      </c>
    </row>
    <row r="142" spans="1:19" x14ac:dyDescent="0.25">
      <c r="A142" s="26">
        <f>Wellpath!E142</f>
        <v>4170</v>
      </c>
      <c r="B142" s="22">
        <v>0</v>
      </c>
      <c r="C142" s="22">
        <v>0</v>
      </c>
      <c r="D142" s="22">
        <f>-(SIN(Wellpath!$L142) * COS(Wellpath!$O142) + TAN(Dip) * COS(Wellpath!$L142)) * SIN(Wellpath!$L142) * SIN(Wellpath!$O142)</f>
        <v>-1.4486685236848378</v>
      </c>
      <c r="E142" s="20">
        <f>Model!$W$20*((drdp!B142+drdp!K142)*MSZ!$B142+(drdp!E142+drdp!N142)*MSZ!$C142+(drdp!H142+drdp!Q142)*MSZ!$D142)</f>
        <v>5.8168072261159082E-2</v>
      </c>
      <c r="F142" s="20">
        <f>Model!$W$20*((drdp!C142+drdp!L142)*MSZ!$B142+(drdp!F142+drdp!O142)*MSZ!$C142+(drdp!I142+drdp!R142)*MSZ!$D142)</f>
        <v>-1.5586087987652764E-2</v>
      </c>
      <c r="G142" s="20">
        <f>Model!$W$20*((drdp!D142+drdp!M142)*MSZ!$B142+(drdp!G142+drdp!P142)*MSZ!$C142+(drdp!J142+drdp!S142)*MSZ!$D142)</f>
        <v>0</v>
      </c>
      <c r="H142" s="18">
        <f>Model!$W$20*((drdp!B142)*MSZ!$B142+(drdp!E142)*MSZ!$C142+(drdp!H142)*MSZ!$D142)</f>
        <v>2.9084036130579541E-2</v>
      </c>
      <c r="I142" s="18">
        <f>Model!$W$20*((drdp!C142)*MSZ!$B142+(drdp!F142)*MSZ!$C142+(drdp!I142)*MSZ!$D142)</f>
        <v>-7.7930439938263818E-3</v>
      </c>
      <c r="J142" s="18">
        <f>Model!$W$20*((drdp!D142)*MSZ!$B142+(drdp!G142)*MSZ!$C142+(drdp!J142)*MSZ!$D142)</f>
        <v>0</v>
      </c>
      <c r="K142" s="21">
        <f>SUM(E$3:E141)+H142</f>
        <v>4.9341653039301292</v>
      </c>
      <c r="L142" s="21">
        <f>SUM(F$3:F141)+I142</f>
        <v>-1.3221056085097465</v>
      </c>
      <c r="M142" s="21">
        <f>SUM(G$3:G141)+J142</f>
        <v>0</v>
      </c>
      <c r="N142" s="19">
        <f t="shared" si="13"/>
        <v>24.345987246507903</v>
      </c>
      <c r="O142" s="19">
        <f t="shared" si="14"/>
        <v>1.747963240052927</v>
      </c>
      <c r="P142" s="19">
        <f t="shared" si="15"/>
        <v>0</v>
      </c>
      <c r="Q142" s="19">
        <f t="shared" si="16"/>
        <v>-6.5234876216402213</v>
      </c>
      <c r="R142" s="19">
        <f t="shared" si="17"/>
        <v>0</v>
      </c>
      <c r="S142" s="19">
        <f t="shared" si="18"/>
        <v>0</v>
      </c>
    </row>
    <row r="143" spans="1:19" x14ac:dyDescent="0.25">
      <c r="A143" s="26">
        <f>Wellpath!E143</f>
        <v>4200</v>
      </c>
      <c r="B143" s="22">
        <v>0</v>
      </c>
      <c r="C143" s="22">
        <v>0</v>
      </c>
      <c r="D143" s="22">
        <f>-(SIN(Wellpath!$L143) * COS(Wellpath!$O143) + TAN(Dip) * COS(Wellpath!$L143)) * SIN(Wellpath!$L143) * SIN(Wellpath!$O143)</f>
        <v>-1.4486685236848378</v>
      </c>
      <c r="E143" s="20">
        <f>Model!$W$20*((drdp!B143+drdp!K143)*MSZ!$B143+(drdp!E143+drdp!N143)*MSZ!$C143+(drdp!H143+drdp!Q143)*MSZ!$D143)</f>
        <v>5.8168072261159082E-2</v>
      </c>
      <c r="F143" s="20">
        <f>Model!$W$20*((drdp!C143+drdp!L143)*MSZ!$B143+(drdp!F143+drdp!O143)*MSZ!$C143+(drdp!I143+drdp!R143)*MSZ!$D143)</f>
        <v>-1.5586087987652764E-2</v>
      </c>
      <c r="G143" s="20">
        <f>Model!$W$20*((drdp!D143+drdp!M143)*MSZ!$B143+(drdp!G143+drdp!P143)*MSZ!$C143+(drdp!J143+drdp!S143)*MSZ!$D143)</f>
        <v>0</v>
      </c>
      <c r="H143" s="18">
        <f>Model!$W$20*((drdp!B143)*MSZ!$B143+(drdp!E143)*MSZ!$C143+(drdp!H143)*MSZ!$D143)</f>
        <v>2.9084036130579541E-2</v>
      </c>
      <c r="I143" s="18">
        <f>Model!$W$20*((drdp!C143)*MSZ!$B143+(drdp!F143)*MSZ!$C143+(drdp!I143)*MSZ!$D143)</f>
        <v>-7.7930439938263818E-3</v>
      </c>
      <c r="J143" s="18">
        <f>Model!$W$20*((drdp!D143)*MSZ!$B143+(drdp!G143)*MSZ!$C143+(drdp!J143)*MSZ!$D143)</f>
        <v>0</v>
      </c>
      <c r="K143" s="21">
        <f>SUM(E$3:E142)+H143</f>
        <v>4.9923333761912883</v>
      </c>
      <c r="L143" s="21">
        <f>SUM(F$3:F142)+I143</f>
        <v>-1.3376916964973993</v>
      </c>
      <c r="M143" s="21">
        <f>SUM(G$3:G142)+J143</f>
        <v>0</v>
      </c>
      <c r="N143" s="19">
        <f t="shared" si="13"/>
        <v>24.923392539033507</v>
      </c>
      <c r="O143" s="19">
        <f t="shared" si="14"/>
        <v>1.7894190748780903</v>
      </c>
      <c r="P143" s="19">
        <f t="shared" si="15"/>
        <v>0</v>
      </c>
      <c r="Q143" s="19">
        <f t="shared" si="16"/>
        <v>-6.6782029034779136</v>
      </c>
      <c r="R143" s="19">
        <f t="shared" si="17"/>
        <v>0</v>
      </c>
      <c r="S143" s="19">
        <f t="shared" si="18"/>
        <v>0</v>
      </c>
    </row>
    <row r="144" spans="1:19" x14ac:dyDescent="0.25">
      <c r="A144" s="26">
        <f>Wellpath!E144</f>
        <v>4230</v>
      </c>
      <c r="B144" s="22">
        <v>0</v>
      </c>
      <c r="C144" s="22">
        <v>0</v>
      </c>
      <c r="D144" s="22">
        <f>-(SIN(Wellpath!$L144) * COS(Wellpath!$O144) + TAN(Dip) * COS(Wellpath!$L144)) * SIN(Wellpath!$L144) * SIN(Wellpath!$O144)</f>
        <v>-1.4486685236848378</v>
      </c>
      <c r="E144" s="20">
        <f>Model!$W$20*((drdp!B144+drdp!K144)*MSZ!$B144+(drdp!E144+drdp!N144)*MSZ!$C144+(drdp!H144+drdp!Q144)*MSZ!$D144)</f>
        <v>5.8168072261159082E-2</v>
      </c>
      <c r="F144" s="20">
        <f>Model!$W$20*((drdp!C144+drdp!L144)*MSZ!$B144+(drdp!F144+drdp!O144)*MSZ!$C144+(drdp!I144+drdp!R144)*MSZ!$D144)</f>
        <v>-1.5586087987652764E-2</v>
      </c>
      <c r="G144" s="20">
        <f>Model!$W$20*((drdp!D144+drdp!M144)*MSZ!$B144+(drdp!G144+drdp!P144)*MSZ!$C144+(drdp!J144+drdp!S144)*MSZ!$D144)</f>
        <v>0</v>
      </c>
      <c r="H144" s="18">
        <f>Model!$W$20*((drdp!B144)*MSZ!$B144+(drdp!E144)*MSZ!$C144+(drdp!H144)*MSZ!$D144)</f>
        <v>2.9084036130579541E-2</v>
      </c>
      <c r="I144" s="18">
        <f>Model!$W$20*((drdp!C144)*MSZ!$B144+(drdp!F144)*MSZ!$C144+(drdp!I144)*MSZ!$D144)</f>
        <v>-7.7930439938263818E-3</v>
      </c>
      <c r="J144" s="18">
        <f>Model!$W$20*((drdp!D144)*MSZ!$B144+(drdp!G144)*MSZ!$C144+(drdp!J144)*MSZ!$D144)</f>
        <v>0</v>
      </c>
      <c r="K144" s="21">
        <f>SUM(E$3:E143)+H144</f>
        <v>5.0505014484524473</v>
      </c>
      <c r="L144" s="21">
        <f>SUM(F$3:F143)+I144</f>
        <v>-1.3532777844850521</v>
      </c>
      <c r="M144" s="21">
        <f>SUM(G$3:G143)+J144</f>
        <v>0</v>
      </c>
      <c r="N144" s="19">
        <f t="shared" si="13"/>
        <v>25.507564880820269</v>
      </c>
      <c r="O144" s="19">
        <f t="shared" si="14"/>
        <v>1.831360761980771</v>
      </c>
      <c r="P144" s="19">
        <f t="shared" si="15"/>
        <v>0</v>
      </c>
      <c r="Q144" s="19">
        <f t="shared" si="16"/>
        <v>-6.8347314107002743</v>
      </c>
      <c r="R144" s="19">
        <f t="shared" si="17"/>
        <v>0</v>
      </c>
      <c r="S144" s="19">
        <f t="shared" si="18"/>
        <v>0</v>
      </c>
    </row>
    <row r="145" spans="1:19" x14ac:dyDescent="0.25">
      <c r="A145" s="26">
        <f>Wellpath!E145</f>
        <v>4260</v>
      </c>
      <c r="B145" s="22">
        <v>0</v>
      </c>
      <c r="C145" s="22">
        <v>0</v>
      </c>
      <c r="D145" s="22">
        <f>-(SIN(Wellpath!$L145) * COS(Wellpath!$O145) + TAN(Dip) * COS(Wellpath!$L145)) * SIN(Wellpath!$L145) * SIN(Wellpath!$O145)</f>
        <v>-1.4486685236848378</v>
      </c>
      <c r="E145" s="20">
        <f>Model!$W$20*((drdp!B145+drdp!K145)*MSZ!$B145+(drdp!E145+drdp!N145)*MSZ!$C145+(drdp!H145+drdp!Q145)*MSZ!$D145)</f>
        <v>5.8168072261159082E-2</v>
      </c>
      <c r="F145" s="20">
        <f>Model!$W$20*((drdp!C145+drdp!L145)*MSZ!$B145+(drdp!F145+drdp!O145)*MSZ!$C145+(drdp!I145+drdp!R145)*MSZ!$D145)</f>
        <v>-1.5586087987652764E-2</v>
      </c>
      <c r="G145" s="20">
        <f>Model!$W$20*((drdp!D145+drdp!M145)*MSZ!$B145+(drdp!G145+drdp!P145)*MSZ!$C145+(drdp!J145+drdp!S145)*MSZ!$D145)</f>
        <v>0</v>
      </c>
      <c r="H145" s="18">
        <f>Model!$W$20*((drdp!B145)*MSZ!$B145+(drdp!E145)*MSZ!$C145+(drdp!H145)*MSZ!$D145)</f>
        <v>2.9084036130579541E-2</v>
      </c>
      <c r="I145" s="18">
        <f>Model!$W$20*((drdp!C145)*MSZ!$B145+(drdp!F145)*MSZ!$C145+(drdp!I145)*MSZ!$D145)</f>
        <v>-7.7930439938263818E-3</v>
      </c>
      <c r="J145" s="18">
        <f>Model!$W$20*((drdp!D145)*MSZ!$B145+(drdp!G145)*MSZ!$C145+(drdp!J145)*MSZ!$D145)</f>
        <v>0</v>
      </c>
      <c r="K145" s="21">
        <f>SUM(E$3:E144)+H145</f>
        <v>5.1086695207136064</v>
      </c>
      <c r="L145" s="21">
        <f>SUM(F$3:F144)+I145</f>
        <v>-1.3688638724727049</v>
      </c>
      <c r="M145" s="21">
        <f>SUM(G$3:G144)+J145</f>
        <v>0</v>
      </c>
      <c r="N145" s="19">
        <f t="shared" si="13"/>
        <v>26.098504271868187</v>
      </c>
      <c r="O145" s="19">
        <f t="shared" si="14"/>
        <v>1.8737883013609697</v>
      </c>
      <c r="P145" s="19">
        <f t="shared" si="15"/>
        <v>0</v>
      </c>
      <c r="Q145" s="19">
        <f t="shared" si="16"/>
        <v>-6.9930731433073046</v>
      </c>
      <c r="R145" s="19">
        <f t="shared" si="17"/>
        <v>0</v>
      </c>
      <c r="S145" s="19">
        <f t="shared" si="18"/>
        <v>0</v>
      </c>
    </row>
    <row r="146" spans="1:19" x14ac:dyDescent="0.25">
      <c r="A146" s="26">
        <f>Wellpath!E146</f>
        <v>4290</v>
      </c>
      <c r="B146" s="22">
        <v>0</v>
      </c>
      <c r="C146" s="22">
        <v>0</v>
      </c>
      <c r="D146" s="22">
        <f>-(SIN(Wellpath!$L146) * COS(Wellpath!$O146) + TAN(Dip) * COS(Wellpath!$L146)) * SIN(Wellpath!$L146) * SIN(Wellpath!$O146)</f>
        <v>-1.4486685236848378</v>
      </c>
      <c r="E146" s="20">
        <f>Model!$W$20*((drdp!B146+drdp!K146)*MSZ!$B146+(drdp!E146+drdp!N146)*MSZ!$C146+(drdp!H146+drdp!Q146)*MSZ!$D146)</f>
        <v>5.8168072261159082E-2</v>
      </c>
      <c r="F146" s="20">
        <f>Model!$W$20*((drdp!C146+drdp!L146)*MSZ!$B146+(drdp!F146+drdp!O146)*MSZ!$C146+(drdp!I146+drdp!R146)*MSZ!$D146)</f>
        <v>-1.5586087987652764E-2</v>
      </c>
      <c r="G146" s="20">
        <f>Model!$W$20*((drdp!D146+drdp!M146)*MSZ!$B146+(drdp!G146+drdp!P146)*MSZ!$C146+(drdp!J146+drdp!S146)*MSZ!$D146)</f>
        <v>0</v>
      </c>
      <c r="H146" s="18">
        <f>Model!$W$20*((drdp!B146)*MSZ!$B146+(drdp!E146)*MSZ!$C146+(drdp!H146)*MSZ!$D146)</f>
        <v>2.9084036130579541E-2</v>
      </c>
      <c r="I146" s="18">
        <f>Model!$W$20*((drdp!C146)*MSZ!$B146+(drdp!F146)*MSZ!$C146+(drdp!I146)*MSZ!$D146)</f>
        <v>-7.7930439938263818E-3</v>
      </c>
      <c r="J146" s="18">
        <f>Model!$W$20*((drdp!D146)*MSZ!$B146+(drdp!G146)*MSZ!$C146+(drdp!J146)*MSZ!$D146)</f>
        <v>0</v>
      </c>
      <c r="K146" s="21">
        <f>SUM(E$3:E145)+H146</f>
        <v>5.1668375929747654</v>
      </c>
      <c r="L146" s="21">
        <f>SUM(F$3:F145)+I146</f>
        <v>-1.3844499604603577</v>
      </c>
      <c r="M146" s="21">
        <f>SUM(G$3:G145)+J146</f>
        <v>0</v>
      </c>
      <c r="N146" s="19">
        <f t="shared" si="13"/>
        <v>26.696210712177269</v>
      </c>
      <c r="O146" s="19">
        <f t="shared" si="14"/>
        <v>1.916701693018686</v>
      </c>
      <c r="P146" s="19">
        <f t="shared" si="15"/>
        <v>0</v>
      </c>
      <c r="Q146" s="19">
        <f t="shared" si="16"/>
        <v>-7.1532281012990042</v>
      </c>
      <c r="R146" s="19">
        <f t="shared" si="17"/>
        <v>0</v>
      </c>
      <c r="S146" s="19">
        <f t="shared" si="18"/>
        <v>0</v>
      </c>
    </row>
    <row r="147" spans="1:19" x14ac:dyDescent="0.25">
      <c r="A147" s="26">
        <f>Wellpath!E147</f>
        <v>4320</v>
      </c>
      <c r="B147" s="22">
        <v>0</v>
      </c>
      <c r="C147" s="22">
        <v>0</v>
      </c>
      <c r="D147" s="22">
        <f>-(SIN(Wellpath!$L147) * COS(Wellpath!$O147) + TAN(Dip) * COS(Wellpath!$L147)) * SIN(Wellpath!$L147) * SIN(Wellpath!$O147)</f>
        <v>-1.4486685236848378</v>
      </c>
      <c r="E147" s="20">
        <f>Model!$W$20*((drdp!B147+drdp!K147)*MSZ!$B147+(drdp!E147+drdp!N147)*MSZ!$C147+(drdp!H147+drdp!Q147)*MSZ!$D147)</f>
        <v>5.8168072261159082E-2</v>
      </c>
      <c r="F147" s="20">
        <f>Model!$W$20*((drdp!C147+drdp!L147)*MSZ!$B147+(drdp!F147+drdp!O147)*MSZ!$C147+(drdp!I147+drdp!R147)*MSZ!$D147)</f>
        <v>-1.5586087987652764E-2</v>
      </c>
      <c r="G147" s="20">
        <f>Model!$W$20*((drdp!D147+drdp!M147)*MSZ!$B147+(drdp!G147+drdp!P147)*MSZ!$C147+(drdp!J147+drdp!S147)*MSZ!$D147)</f>
        <v>0</v>
      </c>
      <c r="H147" s="18">
        <f>Model!$W$20*((drdp!B147)*MSZ!$B147+(drdp!E147)*MSZ!$C147+(drdp!H147)*MSZ!$D147)</f>
        <v>2.9084036130579541E-2</v>
      </c>
      <c r="I147" s="18">
        <f>Model!$W$20*((drdp!C147)*MSZ!$B147+(drdp!F147)*MSZ!$C147+(drdp!I147)*MSZ!$D147)</f>
        <v>-7.7930439938263818E-3</v>
      </c>
      <c r="J147" s="18">
        <f>Model!$W$20*((drdp!D147)*MSZ!$B147+(drdp!G147)*MSZ!$C147+(drdp!J147)*MSZ!$D147)</f>
        <v>0</v>
      </c>
      <c r="K147" s="21">
        <f>SUM(E$3:E146)+H147</f>
        <v>5.2250056652359245</v>
      </c>
      <c r="L147" s="21">
        <f>SUM(F$3:F146)+I147</f>
        <v>-1.4000360484480106</v>
      </c>
      <c r="M147" s="21">
        <f>SUM(G$3:G146)+J147</f>
        <v>0</v>
      </c>
      <c r="N147" s="19">
        <f t="shared" si="13"/>
        <v>27.300684201747504</v>
      </c>
      <c r="O147" s="19">
        <f t="shared" si="14"/>
        <v>1.9601009369539202</v>
      </c>
      <c r="P147" s="19">
        <f t="shared" si="15"/>
        <v>0</v>
      </c>
      <c r="Q147" s="19">
        <f t="shared" si="16"/>
        <v>-7.3151962846753724</v>
      </c>
      <c r="R147" s="19">
        <f t="shared" si="17"/>
        <v>0</v>
      </c>
      <c r="S147" s="19">
        <f t="shared" si="18"/>
        <v>0</v>
      </c>
    </row>
    <row r="148" spans="1:19" x14ac:dyDescent="0.25">
      <c r="A148" s="26">
        <f>Wellpath!E148</f>
        <v>4350</v>
      </c>
      <c r="B148" s="22">
        <v>0</v>
      </c>
      <c r="C148" s="22">
        <v>0</v>
      </c>
      <c r="D148" s="22">
        <f>-(SIN(Wellpath!$L148) * COS(Wellpath!$O148) + TAN(Dip) * COS(Wellpath!$L148)) * SIN(Wellpath!$L148) * SIN(Wellpath!$O148)</f>
        <v>-1.4486685236848378</v>
      </c>
      <c r="E148" s="20">
        <f>Model!$W$20*((drdp!B148+drdp!K148)*MSZ!$B148+(drdp!E148+drdp!N148)*MSZ!$C148+(drdp!H148+drdp!Q148)*MSZ!$D148)</f>
        <v>5.8168072261159082E-2</v>
      </c>
      <c r="F148" s="20">
        <f>Model!$W$20*((drdp!C148+drdp!L148)*MSZ!$B148+(drdp!F148+drdp!O148)*MSZ!$C148+(drdp!I148+drdp!R148)*MSZ!$D148)</f>
        <v>-1.5586087987652764E-2</v>
      </c>
      <c r="G148" s="20">
        <f>Model!$W$20*((drdp!D148+drdp!M148)*MSZ!$B148+(drdp!G148+drdp!P148)*MSZ!$C148+(drdp!J148+drdp!S148)*MSZ!$D148)</f>
        <v>0</v>
      </c>
      <c r="H148" s="18">
        <f>Model!$W$20*((drdp!B148)*MSZ!$B148+(drdp!E148)*MSZ!$C148+(drdp!H148)*MSZ!$D148)</f>
        <v>2.9084036130579541E-2</v>
      </c>
      <c r="I148" s="18">
        <f>Model!$W$20*((drdp!C148)*MSZ!$B148+(drdp!F148)*MSZ!$C148+(drdp!I148)*MSZ!$D148)</f>
        <v>-7.7930439938263818E-3</v>
      </c>
      <c r="J148" s="18">
        <f>Model!$W$20*((drdp!D148)*MSZ!$B148+(drdp!G148)*MSZ!$C148+(drdp!J148)*MSZ!$D148)</f>
        <v>0</v>
      </c>
      <c r="K148" s="21">
        <f>SUM(E$3:E147)+H148</f>
        <v>5.2831737374970835</v>
      </c>
      <c r="L148" s="21">
        <f>SUM(F$3:F147)+I148</f>
        <v>-1.4156221364356634</v>
      </c>
      <c r="M148" s="21">
        <f>SUM(G$3:G147)+J148</f>
        <v>0</v>
      </c>
      <c r="N148" s="19">
        <f t="shared" si="13"/>
        <v>27.911924740578904</v>
      </c>
      <c r="O148" s="19">
        <f t="shared" si="14"/>
        <v>2.0039860331666719</v>
      </c>
      <c r="P148" s="19">
        <f t="shared" si="15"/>
        <v>0</v>
      </c>
      <c r="Q148" s="19">
        <f t="shared" si="16"/>
        <v>-7.4789776934364101</v>
      </c>
      <c r="R148" s="19">
        <f t="shared" si="17"/>
        <v>0</v>
      </c>
      <c r="S148" s="19">
        <f t="shared" si="18"/>
        <v>0</v>
      </c>
    </row>
    <row r="149" spans="1:19" x14ac:dyDescent="0.25">
      <c r="A149" s="26">
        <f>Wellpath!E149</f>
        <v>4380</v>
      </c>
      <c r="B149" s="22">
        <v>0</v>
      </c>
      <c r="C149" s="22">
        <v>0</v>
      </c>
      <c r="D149" s="22">
        <f>-(SIN(Wellpath!$L149) * COS(Wellpath!$O149) + TAN(Dip) * COS(Wellpath!$L149)) * SIN(Wellpath!$L149) * SIN(Wellpath!$O149)</f>
        <v>-1.4486685236848378</v>
      </c>
      <c r="E149" s="20">
        <f>Model!$W$20*((drdp!B149+drdp!K149)*MSZ!$B149+(drdp!E149+drdp!N149)*MSZ!$C149+(drdp!H149+drdp!Q149)*MSZ!$D149)</f>
        <v>5.8168072261159082E-2</v>
      </c>
      <c r="F149" s="20">
        <f>Model!$W$20*((drdp!C149+drdp!L149)*MSZ!$B149+(drdp!F149+drdp!O149)*MSZ!$C149+(drdp!I149+drdp!R149)*MSZ!$D149)</f>
        <v>-1.5586087987652764E-2</v>
      </c>
      <c r="G149" s="20">
        <f>Model!$W$20*((drdp!D149+drdp!M149)*MSZ!$B149+(drdp!G149+drdp!P149)*MSZ!$C149+(drdp!J149+drdp!S149)*MSZ!$D149)</f>
        <v>0</v>
      </c>
      <c r="H149" s="18">
        <f>Model!$W$20*((drdp!B149)*MSZ!$B149+(drdp!E149)*MSZ!$C149+(drdp!H149)*MSZ!$D149)</f>
        <v>2.9084036130579541E-2</v>
      </c>
      <c r="I149" s="18">
        <f>Model!$W$20*((drdp!C149)*MSZ!$B149+(drdp!F149)*MSZ!$C149+(drdp!I149)*MSZ!$D149)</f>
        <v>-7.7930439938263818E-3</v>
      </c>
      <c r="J149" s="18">
        <f>Model!$W$20*((drdp!D149)*MSZ!$B149+(drdp!G149)*MSZ!$C149+(drdp!J149)*MSZ!$D149)</f>
        <v>0</v>
      </c>
      <c r="K149" s="21">
        <f>SUM(E$3:E148)+H149</f>
        <v>5.3413418097582426</v>
      </c>
      <c r="L149" s="21">
        <f>SUM(F$3:F148)+I149</f>
        <v>-1.4312082244233162</v>
      </c>
      <c r="M149" s="21">
        <f>SUM(G$3:G148)+J149</f>
        <v>0</v>
      </c>
      <c r="N149" s="19">
        <f t="shared" si="13"/>
        <v>28.529932328671457</v>
      </c>
      <c r="O149" s="19">
        <f t="shared" si="14"/>
        <v>2.0483569816569416</v>
      </c>
      <c r="P149" s="19">
        <f t="shared" si="15"/>
        <v>0</v>
      </c>
      <c r="Q149" s="19">
        <f t="shared" si="16"/>
        <v>-7.6445723275821162</v>
      </c>
      <c r="R149" s="19">
        <f t="shared" si="17"/>
        <v>0</v>
      </c>
      <c r="S149" s="19">
        <f t="shared" si="18"/>
        <v>0</v>
      </c>
    </row>
    <row r="150" spans="1:19" x14ac:dyDescent="0.25">
      <c r="A150" s="26">
        <f>Wellpath!E150</f>
        <v>4410</v>
      </c>
      <c r="B150" s="22">
        <v>0</v>
      </c>
      <c r="C150" s="22">
        <v>0</v>
      </c>
      <c r="D150" s="22">
        <f>-(SIN(Wellpath!$L150) * COS(Wellpath!$O150) + TAN(Dip) * COS(Wellpath!$L150)) * SIN(Wellpath!$L150) * SIN(Wellpath!$O150)</f>
        <v>-1.4486685236848378</v>
      </c>
      <c r="E150" s="20">
        <f>Model!$W$20*((drdp!B150+drdp!K150)*MSZ!$B150+(drdp!E150+drdp!N150)*MSZ!$C150+(drdp!H150+drdp!Q150)*MSZ!$D150)</f>
        <v>5.8168072261159082E-2</v>
      </c>
      <c r="F150" s="20">
        <f>Model!$W$20*((drdp!C150+drdp!L150)*MSZ!$B150+(drdp!F150+drdp!O150)*MSZ!$C150+(drdp!I150+drdp!R150)*MSZ!$D150)</f>
        <v>-1.5586087987652764E-2</v>
      </c>
      <c r="G150" s="20">
        <f>Model!$W$20*((drdp!D150+drdp!M150)*MSZ!$B150+(drdp!G150+drdp!P150)*MSZ!$C150+(drdp!J150+drdp!S150)*MSZ!$D150)</f>
        <v>0</v>
      </c>
      <c r="H150" s="18">
        <f>Model!$W$20*((drdp!B150)*MSZ!$B150+(drdp!E150)*MSZ!$C150+(drdp!H150)*MSZ!$D150)</f>
        <v>2.9084036130579541E-2</v>
      </c>
      <c r="I150" s="18">
        <f>Model!$W$20*((drdp!C150)*MSZ!$B150+(drdp!F150)*MSZ!$C150+(drdp!I150)*MSZ!$D150)</f>
        <v>-7.7930439938263818E-3</v>
      </c>
      <c r="J150" s="18">
        <f>Model!$W$20*((drdp!D150)*MSZ!$B150+(drdp!G150)*MSZ!$C150+(drdp!J150)*MSZ!$D150)</f>
        <v>0</v>
      </c>
      <c r="K150" s="21">
        <f>SUM(E$3:E149)+H150</f>
        <v>5.3995098820194016</v>
      </c>
      <c r="L150" s="21">
        <f>SUM(F$3:F149)+I150</f>
        <v>-1.446794312410969</v>
      </c>
      <c r="M150" s="21">
        <f>SUM(G$3:G149)+J150</f>
        <v>0</v>
      </c>
      <c r="N150" s="19">
        <f t="shared" si="13"/>
        <v>29.154706966025174</v>
      </c>
      <c r="O150" s="19">
        <f t="shared" si="14"/>
        <v>2.0932137824247286</v>
      </c>
      <c r="P150" s="19">
        <f t="shared" si="15"/>
        <v>0</v>
      </c>
      <c r="Q150" s="19">
        <f t="shared" si="16"/>
        <v>-7.8119801871124928</v>
      </c>
      <c r="R150" s="19">
        <f t="shared" si="17"/>
        <v>0</v>
      </c>
      <c r="S150" s="19">
        <f t="shared" si="18"/>
        <v>0</v>
      </c>
    </row>
    <row r="151" spans="1:19" x14ac:dyDescent="0.25">
      <c r="A151" s="26">
        <f>Wellpath!E151</f>
        <v>4440</v>
      </c>
      <c r="B151" s="22">
        <v>0</v>
      </c>
      <c r="C151" s="22">
        <v>0</v>
      </c>
      <c r="D151" s="22">
        <f>-(SIN(Wellpath!$L151) * COS(Wellpath!$O151) + TAN(Dip) * COS(Wellpath!$L151)) * SIN(Wellpath!$L151) * SIN(Wellpath!$O151)</f>
        <v>-1.4486685236848378</v>
      </c>
      <c r="E151" s="20">
        <f>Model!$W$20*((drdp!B151+drdp!K151)*MSZ!$B151+(drdp!E151+drdp!N151)*MSZ!$C151+(drdp!H151+drdp!Q151)*MSZ!$D151)</f>
        <v>5.8168072261159082E-2</v>
      </c>
      <c r="F151" s="20">
        <f>Model!$W$20*((drdp!C151+drdp!L151)*MSZ!$B151+(drdp!F151+drdp!O151)*MSZ!$C151+(drdp!I151+drdp!R151)*MSZ!$D151)</f>
        <v>-1.5586087987652764E-2</v>
      </c>
      <c r="G151" s="20">
        <f>Model!$W$20*((drdp!D151+drdp!M151)*MSZ!$B151+(drdp!G151+drdp!P151)*MSZ!$C151+(drdp!J151+drdp!S151)*MSZ!$D151)</f>
        <v>0</v>
      </c>
      <c r="H151" s="18">
        <f>Model!$W$20*((drdp!B151)*MSZ!$B151+(drdp!E151)*MSZ!$C151+(drdp!H151)*MSZ!$D151)</f>
        <v>2.9084036130579541E-2</v>
      </c>
      <c r="I151" s="18">
        <f>Model!$W$20*((drdp!C151)*MSZ!$B151+(drdp!F151)*MSZ!$C151+(drdp!I151)*MSZ!$D151)</f>
        <v>-7.7930439938263818E-3</v>
      </c>
      <c r="J151" s="18">
        <f>Model!$W$20*((drdp!D151)*MSZ!$B151+(drdp!G151)*MSZ!$C151+(drdp!J151)*MSZ!$D151)</f>
        <v>0</v>
      </c>
      <c r="K151" s="21">
        <f>SUM(E$3:E150)+H151</f>
        <v>5.4576779542805607</v>
      </c>
      <c r="L151" s="21">
        <f>SUM(F$3:F150)+I151</f>
        <v>-1.4623804003986218</v>
      </c>
      <c r="M151" s="21">
        <f>SUM(G$3:G150)+J151</f>
        <v>0</v>
      </c>
      <c r="N151" s="19">
        <f t="shared" si="13"/>
        <v>29.786248652640047</v>
      </c>
      <c r="O151" s="19">
        <f t="shared" si="14"/>
        <v>2.1385564354700337</v>
      </c>
      <c r="P151" s="19">
        <f t="shared" si="15"/>
        <v>0</v>
      </c>
      <c r="Q151" s="19">
        <f t="shared" si="16"/>
        <v>-7.9812012720275378</v>
      </c>
      <c r="R151" s="19">
        <f t="shared" si="17"/>
        <v>0</v>
      </c>
      <c r="S151" s="19">
        <f t="shared" si="18"/>
        <v>0</v>
      </c>
    </row>
    <row r="152" spans="1:19" x14ac:dyDescent="0.25">
      <c r="A152" s="26">
        <f>Wellpath!E152</f>
        <v>4470</v>
      </c>
      <c r="B152" s="22">
        <v>0</v>
      </c>
      <c r="C152" s="22">
        <v>0</v>
      </c>
      <c r="D152" s="22">
        <f>-(SIN(Wellpath!$L152) * COS(Wellpath!$O152) + TAN(Dip) * COS(Wellpath!$L152)) * SIN(Wellpath!$L152) * SIN(Wellpath!$O152)</f>
        <v>-1.4486685236848378</v>
      </c>
      <c r="E152" s="20">
        <f>Model!$W$20*((drdp!B152+drdp!K152)*MSZ!$B152+(drdp!E152+drdp!N152)*MSZ!$C152+(drdp!H152+drdp!Q152)*MSZ!$D152)</f>
        <v>5.8168072261159082E-2</v>
      </c>
      <c r="F152" s="20">
        <f>Model!$W$20*((drdp!C152+drdp!L152)*MSZ!$B152+(drdp!F152+drdp!O152)*MSZ!$C152+(drdp!I152+drdp!R152)*MSZ!$D152)</f>
        <v>-1.5586087987652764E-2</v>
      </c>
      <c r="G152" s="20">
        <f>Model!$W$20*((drdp!D152+drdp!M152)*MSZ!$B152+(drdp!G152+drdp!P152)*MSZ!$C152+(drdp!J152+drdp!S152)*MSZ!$D152)</f>
        <v>0</v>
      </c>
      <c r="H152" s="18">
        <f>Model!$W$20*((drdp!B152)*MSZ!$B152+(drdp!E152)*MSZ!$C152+(drdp!H152)*MSZ!$D152)</f>
        <v>2.9084036130579541E-2</v>
      </c>
      <c r="I152" s="18">
        <f>Model!$W$20*((drdp!C152)*MSZ!$B152+(drdp!F152)*MSZ!$C152+(drdp!I152)*MSZ!$D152)</f>
        <v>-7.7930439938263818E-3</v>
      </c>
      <c r="J152" s="18">
        <f>Model!$W$20*((drdp!D152)*MSZ!$B152+(drdp!G152)*MSZ!$C152+(drdp!J152)*MSZ!$D152)</f>
        <v>0</v>
      </c>
      <c r="K152" s="21">
        <f>SUM(E$3:E151)+H152</f>
        <v>5.5158460265417197</v>
      </c>
      <c r="L152" s="21">
        <f>SUM(F$3:F151)+I152</f>
        <v>-1.4779664883862746</v>
      </c>
      <c r="M152" s="21">
        <f>SUM(G$3:G151)+J152</f>
        <v>0</v>
      </c>
      <c r="N152" s="19">
        <f t="shared" si="13"/>
        <v>30.424557388516078</v>
      </c>
      <c r="O152" s="19">
        <f t="shared" si="14"/>
        <v>2.1843849407928562</v>
      </c>
      <c r="P152" s="19">
        <f t="shared" si="15"/>
        <v>0</v>
      </c>
      <c r="Q152" s="19">
        <f t="shared" si="16"/>
        <v>-8.1522355823272523</v>
      </c>
      <c r="R152" s="19">
        <f t="shared" si="17"/>
        <v>0</v>
      </c>
      <c r="S152" s="19">
        <f t="shared" si="18"/>
        <v>0</v>
      </c>
    </row>
    <row r="153" spans="1:19" x14ac:dyDescent="0.25">
      <c r="A153" s="26">
        <f>Wellpath!E153</f>
        <v>4500</v>
      </c>
      <c r="B153" s="22">
        <v>0</v>
      </c>
      <c r="C153" s="22">
        <v>0</v>
      </c>
      <c r="D153" s="22">
        <f>-(SIN(Wellpath!$L153) * COS(Wellpath!$O153) + TAN(Dip) * COS(Wellpath!$L153)) * SIN(Wellpath!$L153) * SIN(Wellpath!$O153)</f>
        <v>-1.4486685236848378</v>
      </c>
      <c r="E153" s="20">
        <f>Model!$W$20*((drdp!B153+drdp!K153)*MSZ!$B153+(drdp!E153+drdp!N153)*MSZ!$C153+(drdp!H153+drdp!Q153)*MSZ!$D153)</f>
        <v>5.8168072261159082E-2</v>
      </c>
      <c r="F153" s="20">
        <f>Model!$W$20*((drdp!C153+drdp!L153)*MSZ!$B153+(drdp!F153+drdp!O153)*MSZ!$C153+(drdp!I153+drdp!R153)*MSZ!$D153)</f>
        <v>-1.5586087987652764E-2</v>
      </c>
      <c r="G153" s="20">
        <f>Model!$W$20*((drdp!D153+drdp!M153)*MSZ!$B153+(drdp!G153+drdp!P153)*MSZ!$C153+(drdp!J153+drdp!S153)*MSZ!$D153)</f>
        <v>0</v>
      </c>
      <c r="H153" s="18">
        <f>Model!$W$20*((drdp!B153)*MSZ!$B153+(drdp!E153)*MSZ!$C153+(drdp!H153)*MSZ!$D153)</f>
        <v>2.9084036130579541E-2</v>
      </c>
      <c r="I153" s="18">
        <f>Model!$W$20*((drdp!C153)*MSZ!$B153+(drdp!F153)*MSZ!$C153+(drdp!I153)*MSZ!$D153)</f>
        <v>-7.7930439938263818E-3</v>
      </c>
      <c r="J153" s="18">
        <f>Model!$W$20*((drdp!D153)*MSZ!$B153+(drdp!G153)*MSZ!$C153+(drdp!J153)*MSZ!$D153)</f>
        <v>0</v>
      </c>
      <c r="K153" s="21">
        <f>SUM(E$3:E152)+H153</f>
        <v>5.5740140988028788</v>
      </c>
      <c r="L153" s="21">
        <f>SUM(F$3:F152)+I153</f>
        <v>-1.4935525763739275</v>
      </c>
      <c r="M153" s="21">
        <f>SUM(G$3:G152)+J153</f>
        <v>0</v>
      </c>
      <c r="N153" s="19">
        <f t="shared" si="13"/>
        <v>31.069633173653269</v>
      </c>
      <c r="O153" s="19">
        <f t="shared" si="14"/>
        <v>2.2306992983931964</v>
      </c>
      <c r="P153" s="19">
        <f t="shared" si="15"/>
        <v>0</v>
      </c>
      <c r="Q153" s="19">
        <f t="shared" si="16"/>
        <v>-8.3250831180116354</v>
      </c>
      <c r="R153" s="19">
        <f t="shared" si="17"/>
        <v>0</v>
      </c>
      <c r="S153" s="19">
        <f t="shared" si="18"/>
        <v>0</v>
      </c>
    </row>
    <row r="154" spans="1:19" x14ac:dyDescent="0.25">
      <c r="A154" s="26">
        <f>Wellpath!E154</f>
        <v>4530</v>
      </c>
      <c r="B154" s="22">
        <v>0</v>
      </c>
      <c r="C154" s="22">
        <v>0</v>
      </c>
      <c r="D154" s="22">
        <f>-(SIN(Wellpath!$L154) * COS(Wellpath!$O154) + TAN(Dip) * COS(Wellpath!$L154)) * SIN(Wellpath!$L154) * SIN(Wellpath!$O154)</f>
        <v>-1.4486685236848378</v>
      </c>
      <c r="E154" s="20">
        <f>Model!$W$20*((drdp!B154+drdp!K154)*MSZ!$B154+(drdp!E154+drdp!N154)*MSZ!$C154+(drdp!H154+drdp!Q154)*MSZ!$D154)</f>
        <v>5.8168072261159082E-2</v>
      </c>
      <c r="F154" s="20">
        <f>Model!$W$20*((drdp!C154+drdp!L154)*MSZ!$B154+(drdp!F154+drdp!O154)*MSZ!$C154+(drdp!I154+drdp!R154)*MSZ!$D154)</f>
        <v>-1.5586087987652764E-2</v>
      </c>
      <c r="G154" s="20">
        <f>Model!$W$20*((drdp!D154+drdp!M154)*MSZ!$B154+(drdp!G154+drdp!P154)*MSZ!$C154+(drdp!J154+drdp!S154)*MSZ!$D154)</f>
        <v>0</v>
      </c>
      <c r="H154" s="18">
        <f>Model!$W$20*((drdp!B154)*MSZ!$B154+(drdp!E154)*MSZ!$C154+(drdp!H154)*MSZ!$D154)</f>
        <v>2.9084036130579541E-2</v>
      </c>
      <c r="I154" s="18">
        <f>Model!$W$20*((drdp!C154)*MSZ!$B154+(drdp!F154)*MSZ!$C154+(drdp!I154)*MSZ!$D154)</f>
        <v>-7.7930439938263818E-3</v>
      </c>
      <c r="J154" s="18">
        <f>Model!$W$20*((drdp!D154)*MSZ!$B154+(drdp!G154)*MSZ!$C154+(drdp!J154)*MSZ!$D154)</f>
        <v>0</v>
      </c>
      <c r="K154" s="21">
        <f>SUM(E$3:E153)+H154</f>
        <v>5.6321821710640378</v>
      </c>
      <c r="L154" s="21">
        <f>SUM(F$3:F153)+I154</f>
        <v>-1.5091386643615803</v>
      </c>
      <c r="M154" s="21">
        <f>SUM(G$3:G153)+J154</f>
        <v>0</v>
      </c>
      <c r="N154" s="19">
        <f t="shared" si="13"/>
        <v>31.721476008051617</v>
      </c>
      <c r="O154" s="19">
        <f t="shared" si="14"/>
        <v>2.2774995082710543</v>
      </c>
      <c r="P154" s="19">
        <f t="shared" si="15"/>
        <v>0</v>
      </c>
      <c r="Q154" s="19">
        <f t="shared" si="16"/>
        <v>-8.4997438790806878</v>
      </c>
      <c r="R154" s="19">
        <f t="shared" si="17"/>
        <v>0</v>
      </c>
      <c r="S154" s="19">
        <f t="shared" si="18"/>
        <v>0</v>
      </c>
    </row>
    <row r="155" spans="1:19" x14ac:dyDescent="0.25">
      <c r="A155" s="26">
        <f>Wellpath!E155</f>
        <v>4560</v>
      </c>
      <c r="B155" s="22">
        <v>0</v>
      </c>
      <c r="C155" s="22">
        <v>0</v>
      </c>
      <c r="D155" s="22">
        <f>-(SIN(Wellpath!$L155) * COS(Wellpath!$O155) + TAN(Dip) * COS(Wellpath!$L155)) * SIN(Wellpath!$L155) * SIN(Wellpath!$O155)</f>
        <v>-1.4486685236848378</v>
      </c>
      <c r="E155" s="20">
        <f>Model!$W$20*((drdp!B155+drdp!K155)*MSZ!$B155+(drdp!E155+drdp!N155)*MSZ!$C155+(drdp!H155+drdp!Q155)*MSZ!$D155)</f>
        <v>5.8168072261159082E-2</v>
      </c>
      <c r="F155" s="20">
        <f>Model!$W$20*((drdp!C155+drdp!L155)*MSZ!$B155+(drdp!F155+drdp!O155)*MSZ!$C155+(drdp!I155+drdp!R155)*MSZ!$D155)</f>
        <v>-1.5586087987652764E-2</v>
      </c>
      <c r="G155" s="20">
        <f>Model!$W$20*((drdp!D155+drdp!M155)*MSZ!$B155+(drdp!G155+drdp!P155)*MSZ!$C155+(drdp!J155+drdp!S155)*MSZ!$D155)</f>
        <v>0</v>
      </c>
      <c r="H155" s="18">
        <f>Model!$W$20*((drdp!B155)*MSZ!$B155+(drdp!E155)*MSZ!$C155+(drdp!H155)*MSZ!$D155)</f>
        <v>2.9084036130579541E-2</v>
      </c>
      <c r="I155" s="18">
        <f>Model!$W$20*((drdp!C155)*MSZ!$B155+(drdp!F155)*MSZ!$C155+(drdp!I155)*MSZ!$D155)</f>
        <v>-7.7930439938263818E-3</v>
      </c>
      <c r="J155" s="18">
        <f>Model!$W$20*((drdp!D155)*MSZ!$B155+(drdp!G155)*MSZ!$C155+(drdp!J155)*MSZ!$D155)</f>
        <v>0</v>
      </c>
      <c r="K155" s="21">
        <f>SUM(E$3:E154)+H155</f>
        <v>5.6903502433251969</v>
      </c>
      <c r="L155" s="21">
        <f>SUM(F$3:F154)+I155</f>
        <v>-1.5247247523492331</v>
      </c>
      <c r="M155" s="21">
        <f>SUM(G$3:G154)+J155</f>
        <v>0</v>
      </c>
      <c r="N155" s="19">
        <f t="shared" si="13"/>
        <v>32.380085891711126</v>
      </c>
      <c r="O155" s="19">
        <f t="shared" si="14"/>
        <v>2.3247855704264304</v>
      </c>
      <c r="P155" s="19">
        <f t="shared" si="15"/>
        <v>0</v>
      </c>
      <c r="Q155" s="19">
        <f t="shared" si="16"/>
        <v>-8.6762178655344098</v>
      </c>
      <c r="R155" s="19">
        <f t="shared" si="17"/>
        <v>0</v>
      </c>
      <c r="S155" s="19">
        <f t="shared" si="18"/>
        <v>0</v>
      </c>
    </row>
    <row r="156" spans="1:19" x14ac:dyDescent="0.25">
      <c r="A156" s="26">
        <f>Wellpath!E156</f>
        <v>4590</v>
      </c>
      <c r="B156" s="22">
        <v>0</v>
      </c>
      <c r="C156" s="22">
        <v>0</v>
      </c>
      <c r="D156" s="22">
        <f>-(SIN(Wellpath!$L156) * COS(Wellpath!$O156) + TAN(Dip) * COS(Wellpath!$L156)) * SIN(Wellpath!$L156) * SIN(Wellpath!$O156)</f>
        <v>-1.4486685236848378</v>
      </c>
      <c r="E156" s="20">
        <f>Model!$W$20*((drdp!B156+drdp!K156)*MSZ!$B156+(drdp!E156+drdp!N156)*MSZ!$C156+(drdp!H156+drdp!Q156)*MSZ!$D156)</f>
        <v>5.8168072261159082E-2</v>
      </c>
      <c r="F156" s="20">
        <f>Model!$W$20*((drdp!C156+drdp!L156)*MSZ!$B156+(drdp!F156+drdp!O156)*MSZ!$C156+(drdp!I156+drdp!R156)*MSZ!$D156)</f>
        <v>-1.5586087987652764E-2</v>
      </c>
      <c r="G156" s="20">
        <f>Model!$W$20*((drdp!D156+drdp!M156)*MSZ!$B156+(drdp!G156+drdp!P156)*MSZ!$C156+(drdp!J156+drdp!S156)*MSZ!$D156)</f>
        <v>0</v>
      </c>
      <c r="H156" s="18">
        <f>Model!$W$20*((drdp!B156)*MSZ!$B156+(drdp!E156)*MSZ!$C156+(drdp!H156)*MSZ!$D156)</f>
        <v>2.9084036130579541E-2</v>
      </c>
      <c r="I156" s="18">
        <f>Model!$W$20*((drdp!C156)*MSZ!$B156+(drdp!F156)*MSZ!$C156+(drdp!I156)*MSZ!$D156)</f>
        <v>-7.7930439938263818E-3</v>
      </c>
      <c r="J156" s="18">
        <f>Model!$W$20*((drdp!D156)*MSZ!$B156+(drdp!G156)*MSZ!$C156+(drdp!J156)*MSZ!$D156)</f>
        <v>0</v>
      </c>
      <c r="K156" s="21">
        <f>SUM(E$3:E155)+H156</f>
        <v>5.748518315586356</v>
      </c>
      <c r="L156" s="21">
        <f>SUM(F$3:F155)+I156</f>
        <v>-1.5403108403368859</v>
      </c>
      <c r="M156" s="21">
        <f>SUM(G$3:G155)+J156</f>
        <v>0</v>
      </c>
      <c r="N156" s="19">
        <f t="shared" si="13"/>
        <v>33.045462824631798</v>
      </c>
      <c r="O156" s="19">
        <f t="shared" si="14"/>
        <v>2.3725574848593238</v>
      </c>
      <c r="P156" s="19">
        <f t="shared" si="15"/>
        <v>0</v>
      </c>
      <c r="Q156" s="19">
        <f t="shared" si="16"/>
        <v>-8.8545050773727993</v>
      </c>
      <c r="R156" s="19">
        <f t="shared" si="17"/>
        <v>0</v>
      </c>
      <c r="S156" s="19">
        <f t="shared" si="18"/>
        <v>0</v>
      </c>
    </row>
    <row r="157" spans="1:19" x14ac:dyDescent="0.25">
      <c r="A157" s="26">
        <f>Wellpath!E157</f>
        <v>4620</v>
      </c>
      <c r="B157" s="22">
        <v>0</v>
      </c>
      <c r="C157" s="22">
        <v>0</v>
      </c>
      <c r="D157" s="22">
        <f>-(SIN(Wellpath!$L157) * COS(Wellpath!$O157) + TAN(Dip) * COS(Wellpath!$L157)) * SIN(Wellpath!$L157) * SIN(Wellpath!$O157)</f>
        <v>-1.4486685236848378</v>
      </c>
      <c r="E157" s="20">
        <f>Model!$W$20*((drdp!B157+drdp!K157)*MSZ!$B157+(drdp!E157+drdp!N157)*MSZ!$C157+(drdp!H157+drdp!Q157)*MSZ!$D157)</f>
        <v>5.8168072261159082E-2</v>
      </c>
      <c r="F157" s="20">
        <f>Model!$W$20*((drdp!C157+drdp!L157)*MSZ!$B157+(drdp!F157+drdp!O157)*MSZ!$C157+(drdp!I157+drdp!R157)*MSZ!$D157)</f>
        <v>-1.5586087987652764E-2</v>
      </c>
      <c r="G157" s="20">
        <f>Model!$W$20*((drdp!D157+drdp!M157)*MSZ!$B157+(drdp!G157+drdp!P157)*MSZ!$C157+(drdp!J157+drdp!S157)*MSZ!$D157)</f>
        <v>0</v>
      </c>
      <c r="H157" s="18">
        <f>Model!$W$20*((drdp!B157)*MSZ!$B157+(drdp!E157)*MSZ!$C157+(drdp!H157)*MSZ!$D157)</f>
        <v>2.9084036130579541E-2</v>
      </c>
      <c r="I157" s="18">
        <f>Model!$W$20*((drdp!C157)*MSZ!$B157+(drdp!F157)*MSZ!$C157+(drdp!I157)*MSZ!$D157)</f>
        <v>-7.7930439938263818E-3</v>
      </c>
      <c r="J157" s="18">
        <f>Model!$W$20*((drdp!D157)*MSZ!$B157+(drdp!G157)*MSZ!$C157+(drdp!J157)*MSZ!$D157)</f>
        <v>0</v>
      </c>
      <c r="K157" s="21">
        <f>SUM(E$3:E156)+H157</f>
        <v>5.806686387847515</v>
      </c>
      <c r="L157" s="21">
        <f>SUM(F$3:F156)+I157</f>
        <v>-1.5558969283245387</v>
      </c>
      <c r="M157" s="21">
        <f>SUM(G$3:G156)+J157</f>
        <v>0</v>
      </c>
      <c r="N157" s="19">
        <f t="shared" si="13"/>
        <v>33.71760680681362</v>
      </c>
      <c r="O157" s="19">
        <f t="shared" si="14"/>
        <v>2.420815251569735</v>
      </c>
      <c r="P157" s="19">
        <f t="shared" si="15"/>
        <v>0</v>
      </c>
      <c r="Q157" s="19">
        <f t="shared" si="16"/>
        <v>-9.0346055145958601</v>
      </c>
      <c r="R157" s="19">
        <f t="shared" si="17"/>
        <v>0</v>
      </c>
      <c r="S157" s="19">
        <f t="shared" si="18"/>
        <v>0</v>
      </c>
    </row>
    <row r="158" spans="1:19" x14ac:dyDescent="0.25">
      <c r="A158" s="26">
        <f>Wellpath!E158</f>
        <v>4650</v>
      </c>
      <c r="B158" s="22">
        <v>0</v>
      </c>
      <c r="C158" s="22">
        <v>0</v>
      </c>
      <c r="D158" s="22">
        <f>-(SIN(Wellpath!$L158) * COS(Wellpath!$O158) + TAN(Dip) * COS(Wellpath!$L158)) * SIN(Wellpath!$L158) * SIN(Wellpath!$O158)</f>
        <v>-1.4486685236848378</v>
      </c>
      <c r="E158" s="20">
        <f>Model!$W$20*((drdp!B158+drdp!K158)*MSZ!$B158+(drdp!E158+drdp!N158)*MSZ!$C158+(drdp!H158+drdp!Q158)*MSZ!$D158)</f>
        <v>5.8168072261159082E-2</v>
      </c>
      <c r="F158" s="20">
        <f>Model!$W$20*((drdp!C158+drdp!L158)*MSZ!$B158+(drdp!F158+drdp!O158)*MSZ!$C158+(drdp!I158+drdp!R158)*MSZ!$D158)</f>
        <v>-1.5586087987652764E-2</v>
      </c>
      <c r="G158" s="20">
        <f>Model!$W$20*((drdp!D158+drdp!M158)*MSZ!$B158+(drdp!G158+drdp!P158)*MSZ!$C158+(drdp!J158+drdp!S158)*MSZ!$D158)</f>
        <v>0</v>
      </c>
      <c r="H158" s="18">
        <f>Model!$W$20*((drdp!B158)*MSZ!$B158+(drdp!E158)*MSZ!$C158+(drdp!H158)*MSZ!$D158)</f>
        <v>2.9084036130579541E-2</v>
      </c>
      <c r="I158" s="18">
        <f>Model!$W$20*((drdp!C158)*MSZ!$B158+(drdp!F158)*MSZ!$C158+(drdp!I158)*MSZ!$D158)</f>
        <v>-7.7930439938263818E-3</v>
      </c>
      <c r="J158" s="18">
        <f>Model!$W$20*((drdp!D158)*MSZ!$B158+(drdp!G158)*MSZ!$C158+(drdp!J158)*MSZ!$D158)</f>
        <v>0</v>
      </c>
      <c r="K158" s="21">
        <f>SUM(E$3:E157)+H158</f>
        <v>5.8648544601086741</v>
      </c>
      <c r="L158" s="21">
        <f>SUM(F$3:F157)+I158</f>
        <v>-1.5714830163121916</v>
      </c>
      <c r="M158" s="21">
        <f>SUM(G$3:G157)+J158</f>
        <v>0</v>
      </c>
      <c r="N158" s="19">
        <f t="shared" si="13"/>
        <v>34.396517838256607</v>
      </c>
      <c r="O158" s="19">
        <f t="shared" si="14"/>
        <v>2.4695588705576639</v>
      </c>
      <c r="P158" s="19">
        <f t="shared" si="15"/>
        <v>0</v>
      </c>
      <c r="Q158" s="19">
        <f t="shared" si="16"/>
        <v>-9.2165191772035886</v>
      </c>
      <c r="R158" s="19">
        <f t="shared" si="17"/>
        <v>0</v>
      </c>
      <c r="S158" s="19">
        <f t="shared" si="18"/>
        <v>0</v>
      </c>
    </row>
    <row r="159" spans="1:19" x14ac:dyDescent="0.25">
      <c r="A159" s="26">
        <f>Wellpath!E159</f>
        <v>4680</v>
      </c>
      <c r="B159" s="22">
        <v>0</v>
      </c>
      <c r="C159" s="22">
        <v>0</v>
      </c>
      <c r="D159" s="22">
        <f>-(SIN(Wellpath!$L159) * COS(Wellpath!$O159) + TAN(Dip) * COS(Wellpath!$L159)) * SIN(Wellpath!$L159) * SIN(Wellpath!$O159)</f>
        <v>-1.4486685236848378</v>
      </c>
      <c r="E159" s="20">
        <f>Model!$W$20*((drdp!B159+drdp!K159)*MSZ!$B159+(drdp!E159+drdp!N159)*MSZ!$C159+(drdp!H159+drdp!Q159)*MSZ!$D159)</f>
        <v>5.8168072261159082E-2</v>
      </c>
      <c r="F159" s="20">
        <f>Model!$W$20*((drdp!C159+drdp!L159)*MSZ!$B159+(drdp!F159+drdp!O159)*MSZ!$C159+(drdp!I159+drdp!R159)*MSZ!$D159)</f>
        <v>-1.5586087987652764E-2</v>
      </c>
      <c r="G159" s="20">
        <f>Model!$W$20*((drdp!D159+drdp!M159)*MSZ!$B159+(drdp!G159+drdp!P159)*MSZ!$C159+(drdp!J159+drdp!S159)*MSZ!$D159)</f>
        <v>0</v>
      </c>
      <c r="H159" s="18">
        <f>Model!$W$20*((drdp!B159)*MSZ!$B159+(drdp!E159)*MSZ!$C159+(drdp!H159)*MSZ!$D159)</f>
        <v>2.9084036130579541E-2</v>
      </c>
      <c r="I159" s="18">
        <f>Model!$W$20*((drdp!C159)*MSZ!$B159+(drdp!F159)*MSZ!$C159+(drdp!I159)*MSZ!$D159)</f>
        <v>-7.7930439938263818E-3</v>
      </c>
      <c r="J159" s="18">
        <f>Model!$W$20*((drdp!D159)*MSZ!$B159+(drdp!G159)*MSZ!$C159+(drdp!J159)*MSZ!$D159)</f>
        <v>0</v>
      </c>
      <c r="K159" s="21">
        <f>SUM(E$3:E158)+H159</f>
        <v>5.9230225323698331</v>
      </c>
      <c r="L159" s="21">
        <f>SUM(F$3:F158)+I159</f>
        <v>-1.5870691042998444</v>
      </c>
      <c r="M159" s="21">
        <f>SUM(G$3:G158)+J159</f>
        <v>0</v>
      </c>
      <c r="N159" s="19">
        <f t="shared" si="13"/>
        <v>35.08219591896075</v>
      </c>
      <c r="O159" s="19">
        <f t="shared" si="14"/>
        <v>2.5187883418231105</v>
      </c>
      <c r="P159" s="19">
        <f t="shared" si="15"/>
        <v>0</v>
      </c>
      <c r="Q159" s="19">
        <f t="shared" si="16"/>
        <v>-9.4002460651959865</v>
      </c>
      <c r="R159" s="19">
        <f t="shared" si="17"/>
        <v>0</v>
      </c>
      <c r="S159" s="19">
        <f t="shared" si="18"/>
        <v>0</v>
      </c>
    </row>
    <row r="160" spans="1:19" x14ac:dyDescent="0.25">
      <c r="A160" s="26">
        <f>Wellpath!E160</f>
        <v>4710</v>
      </c>
      <c r="B160" s="22">
        <v>0</v>
      </c>
      <c r="C160" s="22">
        <v>0</v>
      </c>
      <c r="D160" s="22">
        <f>-(SIN(Wellpath!$L160) * COS(Wellpath!$O160) + TAN(Dip) * COS(Wellpath!$L160)) * SIN(Wellpath!$L160) * SIN(Wellpath!$O160)</f>
        <v>-1.4486685236848378</v>
      </c>
      <c r="E160" s="20">
        <f>Model!$W$20*((drdp!B160+drdp!K160)*MSZ!$B160+(drdp!E160+drdp!N160)*MSZ!$C160+(drdp!H160+drdp!Q160)*MSZ!$D160)</f>
        <v>5.8168072261159082E-2</v>
      </c>
      <c r="F160" s="20">
        <f>Model!$W$20*((drdp!C160+drdp!L160)*MSZ!$B160+(drdp!F160+drdp!O160)*MSZ!$C160+(drdp!I160+drdp!R160)*MSZ!$D160)</f>
        <v>-1.5586087987652764E-2</v>
      </c>
      <c r="G160" s="20">
        <f>Model!$W$20*((drdp!D160+drdp!M160)*MSZ!$B160+(drdp!G160+drdp!P160)*MSZ!$C160+(drdp!J160+drdp!S160)*MSZ!$D160)</f>
        <v>0</v>
      </c>
      <c r="H160" s="18">
        <f>Model!$W$20*((drdp!B160)*MSZ!$B160+(drdp!E160)*MSZ!$C160+(drdp!H160)*MSZ!$D160)</f>
        <v>2.9084036130579541E-2</v>
      </c>
      <c r="I160" s="18">
        <f>Model!$W$20*((drdp!C160)*MSZ!$B160+(drdp!F160)*MSZ!$C160+(drdp!I160)*MSZ!$D160)</f>
        <v>-7.7930439938263818E-3</v>
      </c>
      <c r="J160" s="18">
        <f>Model!$W$20*((drdp!D160)*MSZ!$B160+(drdp!G160)*MSZ!$C160+(drdp!J160)*MSZ!$D160)</f>
        <v>0</v>
      </c>
      <c r="K160" s="21">
        <f>SUM(E$3:E159)+H160</f>
        <v>5.9811906046309922</v>
      </c>
      <c r="L160" s="21">
        <f>SUM(F$3:F159)+I160</f>
        <v>-1.6026551922874972</v>
      </c>
      <c r="M160" s="21">
        <f>SUM(G$3:G159)+J160</f>
        <v>0</v>
      </c>
      <c r="N160" s="19">
        <f t="shared" si="13"/>
        <v>35.774641048926057</v>
      </c>
      <c r="O160" s="19">
        <f t="shared" si="14"/>
        <v>2.5685036653660744</v>
      </c>
      <c r="P160" s="19">
        <f t="shared" si="15"/>
        <v>0</v>
      </c>
      <c r="Q160" s="19">
        <f t="shared" si="16"/>
        <v>-9.5857861785730538</v>
      </c>
      <c r="R160" s="19">
        <f t="shared" si="17"/>
        <v>0</v>
      </c>
      <c r="S160" s="19">
        <f t="shared" si="18"/>
        <v>0</v>
      </c>
    </row>
    <row r="161" spans="1:19" x14ac:dyDescent="0.25">
      <c r="A161" s="26">
        <f>Wellpath!E161</f>
        <v>4740</v>
      </c>
      <c r="B161" s="22">
        <v>0</v>
      </c>
      <c r="C161" s="22">
        <v>0</v>
      </c>
      <c r="D161" s="22">
        <f>-(SIN(Wellpath!$L161) * COS(Wellpath!$O161) + TAN(Dip) * COS(Wellpath!$L161)) * SIN(Wellpath!$L161) * SIN(Wellpath!$O161)</f>
        <v>-1.4486685236848378</v>
      </c>
      <c r="E161" s="20">
        <f>Model!$W$20*((drdp!B161+drdp!K161)*MSZ!$B161+(drdp!E161+drdp!N161)*MSZ!$C161+(drdp!H161+drdp!Q161)*MSZ!$D161)</f>
        <v>5.8168072261159082E-2</v>
      </c>
      <c r="F161" s="20">
        <f>Model!$W$20*((drdp!C161+drdp!L161)*MSZ!$B161+(drdp!F161+drdp!O161)*MSZ!$C161+(drdp!I161+drdp!R161)*MSZ!$D161)</f>
        <v>-1.5586087987652764E-2</v>
      </c>
      <c r="G161" s="20">
        <f>Model!$W$20*((drdp!D161+drdp!M161)*MSZ!$B161+(drdp!G161+drdp!P161)*MSZ!$C161+(drdp!J161+drdp!S161)*MSZ!$D161)</f>
        <v>0</v>
      </c>
      <c r="H161" s="18">
        <f>Model!$W$20*((drdp!B161)*MSZ!$B161+(drdp!E161)*MSZ!$C161+(drdp!H161)*MSZ!$D161)</f>
        <v>2.9084036130579541E-2</v>
      </c>
      <c r="I161" s="18">
        <f>Model!$W$20*((drdp!C161)*MSZ!$B161+(drdp!F161)*MSZ!$C161+(drdp!I161)*MSZ!$D161)</f>
        <v>-7.7930439938263818E-3</v>
      </c>
      <c r="J161" s="18">
        <f>Model!$W$20*((drdp!D161)*MSZ!$B161+(drdp!G161)*MSZ!$C161+(drdp!J161)*MSZ!$D161)</f>
        <v>0</v>
      </c>
      <c r="K161" s="21">
        <f>SUM(E$3:E160)+H161</f>
        <v>6.0393586768921512</v>
      </c>
      <c r="L161" s="21">
        <f>SUM(F$3:F160)+I161</f>
        <v>-1.61824128027515</v>
      </c>
      <c r="M161" s="21">
        <f>SUM(G$3:G160)+J161</f>
        <v>0</v>
      </c>
      <c r="N161" s="19">
        <f t="shared" si="13"/>
        <v>36.473853228152514</v>
      </c>
      <c r="O161" s="19">
        <f t="shared" si="14"/>
        <v>2.6187048411865566</v>
      </c>
      <c r="P161" s="19">
        <f t="shared" si="15"/>
        <v>0</v>
      </c>
      <c r="Q161" s="19">
        <f t="shared" si="16"/>
        <v>-9.7731395173347906</v>
      </c>
      <c r="R161" s="19">
        <f t="shared" si="17"/>
        <v>0</v>
      </c>
      <c r="S161" s="19">
        <f t="shared" si="18"/>
        <v>0</v>
      </c>
    </row>
    <row r="162" spans="1:19" x14ac:dyDescent="0.25">
      <c r="A162" s="26">
        <f>Wellpath!E162</f>
        <v>4770</v>
      </c>
      <c r="B162" s="22">
        <v>0</v>
      </c>
      <c r="C162" s="22">
        <v>0</v>
      </c>
      <c r="D162" s="22">
        <f>-(SIN(Wellpath!$L162) * COS(Wellpath!$O162) + TAN(Dip) * COS(Wellpath!$L162)) * SIN(Wellpath!$L162) * SIN(Wellpath!$O162)</f>
        <v>-1.4486685236848378</v>
      </c>
      <c r="E162" s="20">
        <f>Model!$W$20*((drdp!B162+drdp!K162)*MSZ!$B162+(drdp!E162+drdp!N162)*MSZ!$C162+(drdp!H162+drdp!Q162)*MSZ!$D162)</f>
        <v>5.8168072261159082E-2</v>
      </c>
      <c r="F162" s="20">
        <f>Model!$W$20*((drdp!C162+drdp!L162)*MSZ!$B162+(drdp!F162+drdp!O162)*MSZ!$C162+(drdp!I162+drdp!R162)*MSZ!$D162)</f>
        <v>-1.5586087987652764E-2</v>
      </c>
      <c r="G162" s="20">
        <f>Model!$W$20*((drdp!D162+drdp!M162)*MSZ!$B162+(drdp!G162+drdp!P162)*MSZ!$C162+(drdp!J162+drdp!S162)*MSZ!$D162)</f>
        <v>0</v>
      </c>
      <c r="H162" s="18">
        <f>Model!$W$20*((drdp!B162)*MSZ!$B162+(drdp!E162)*MSZ!$C162+(drdp!H162)*MSZ!$D162)</f>
        <v>2.9084036130579541E-2</v>
      </c>
      <c r="I162" s="18">
        <f>Model!$W$20*((drdp!C162)*MSZ!$B162+(drdp!F162)*MSZ!$C162+(drdp!I162)*MSZ!$D162)</f>
        <v>-7.7930439938263818E-3</v>
      </c>
      <c r="J162" s="18">
        <f>Model!$W$20*((drdp!D162)*MSZ!$B162+(drdp!G162)*MSZ!$C162+(drdp!J162)*MSZ!$D162)</f>
        <v>0</v>
      </c>
      <c r="K162" s="21">
        <f>SUM(E$3:E161)+H162</f>
        <v>6.0975267491533103</v>
      </c>
      <c r="L162" s="21">
        <f>SUM(F$3:F161)+I162</f>
        <v>-1.6338273682628028</v>
      </c>
      <c r="M162" s="21">
        <f>SUM(G$3:G161)+J162</f>
        <v>0</v>
      </c>
      <c r="N162" s="19">
        <f t="shared" si="13"/>
        <v>37.179832456640135</v>
      </c>
      <c r="O162" s="19">
        <f t="shared" si="14"/>
        <v>2.6693918692845564</v>
      </c>
      <c r="P162" s="19">
        <f t="shared" si="15"/>
        <v>0</v>
      </c>
      <c r="Q162" s="19">
        <f t="shared" si="16"/>
        <v>-9.9623060814811968</v>
      </c>
      <c r="R162" s="19">
        <f t="shared" si="17"/>
        <v>0</v>
      </c>
      <c r="S162" s="19">
        <f t="shared" si="18"/>
        <v>0</v>
      </c>
    </row>
    <row r="163" spans="1:19" x14ac:dyDescent="0.25">
      <c r="A163" s="26">
        <f>Wellpath!E163</f>
        <v>4800</v>
      </c>
      <c r="B163" s="22">
        <v>0</v>
      </c>
      <c r="C163" s="22">
        <v>0</v>
      </c>
      <c r="D163" s="22">
        <f>-(SIN(Wellpath!$L163) * COS(Wellpath!$O163) + TAN(Dip) * COS(Wellpath!$L163)) * SIN(Wellpath!$L163) * SIN(Wellpath!$O163)</f>
        <v>-1.4486685236848378</v>
      </c>
      <c r="E163" s="20">
        <f>Model!$W$20*((drdp!B163+drdp!K163)*MSZ!$B163+(drdp!E163+drdp!N163)*MSZ!$C163+(drdp!H163+drdp!Q163)*MSZ!$D163)</f>
        <v>5.8168072261159082E-2</v>
      </c>
      <c r="F163" s="20">
        <f>Model!$W$20*((drdp!C163+drdp!L163)*MSZ!$B163+(drdp!F163+drdp!O163)*MSZ!$C163+(drdp!I163+drdp!R163)*MSZ!$D163)</f>
        <v>-1.5586087987652764E-2</v>
      </c>
      <c r="G163" s="20">
        <f>Model!$W$20*((drdp!D163+drdp!M163)*MSZ!$B163+(drdp!G163+drdp!P163)*MSZ!$C163+(drdp!J163+drdp!S163)*MSZ!$D163)</f>
        <v>0</v>
      </c>
      <c r="H163" s="18">
        <f>Model!$W$20*((drdp!B163)*MSZ!$B163+(drdp!E163)*MSZ!$C163+(drdp!H163)*MSZ!$D163)</f>
        <v>2.9084036130579541E-2</v>
      </c>
      <c r="I163" s="18">
        <f>Model!$W$20*((drdp!C163)*MSZ!$B163+(drdp!F163)*MSZ!$C163+(drdp!I163)*MSZ!$D163)</f>
        <v>-7.7930439938263818E-3</v>
      </c>
      <c r="J163" s="18">
        <f>Model!$W$20*((drdp!D163)*MSZ!$B163+(drdp!G163)*MSZ!$C163+(drdp!J163)*MSZ!$D163)</f>
        <v>0</v>
      </c>
      <c r="K163" s="21">
        <f>SUM(E$3:E162)+H163</f>
        <v>6.1556948214144693</v>
      </c>
      <c r="L163" s="21">
        <f>SUM(F$3:F162)+I163</f>
        <v>-1.6494134562504557</v>
      </c>
      <c r="M163" s="21">
        <f>SUM(G$3:G162)+J163</f>
        <v>0</v>
      </c>
      <c r="N163" s="19">
        <f t="shared" si="13"/>
        <v>37.892578734388913</v>
      </c>
      <c r="O163" s="19">
        <f t="shared" si="14"/>
        <v>2.720564749660074</v>
      </c>
      <c r="P163" s="19">
        <f t="shared" si="15"/>
        <v>0</v>
      </c>
      <c r="Q163" s="19">
        <f t="shared" si="16"/>
        <v>-10.153285871012271</v>
      </c>
      <c r="R163" s="19">
        <f t="shared" si="17"/>
        <v>0</v>
      </c>
      <c r="S163" s="19">
        <f t="shared" si="18"/>
        <v>0</v>
      </c>
    </row>
    <row r="164" spans="1:19" x14ac:dyDescent="0.25">
      <c r="A164" s="26">
        <f>Wellpath!E164</f>
        <v>4830</v>
      </c>
      <c r="B164" s="22">
        <v>0</v>
      </c>
      <c r="C164" s="22">
        <v>0</v>
      </c>
      <c r="D164" s="22">
        <f>-(SIN(Wellpath!$L164) * COS(Wellpath!$O164) + TAN(Dip) * COS(Wellpath!$L164)) * SIN(Wellpath!$L164) * SIN(Wellpath!$O164)</f>
        <v>-1.4486685236848378</v>
      </c>
      <c r="E164" s="20">
        <f>Model!$W$20*((drdp!B164+drdp!K164)*MSZ!$B164+(drdp!E164+drdp!N164)*MSZ!$C164+(drdp!H164+drdp!Q164)*MSZ!$D164)</f>
        <v>5.8168072261159082E-2</v>
      </c>
      <c r="F164" s="20">
        <f>Model!$W$20*((drdp!C164+drdp!L164)*MSZ!$B164+(drdp!F164+drdp!O164)*MSZ!$C164+(drdp!I164+drdp!R164)*MSZ!$D164)</f>
        <v>-1.5586087987652764E-2</v>
      </c>
      <c r="G164" s="20">
        <f>Model!$W$20*((drdp!D164+drdp!M164)*MSZ!$B164+(drdp!G164+drdp!P164)*MSZ!$C164+(drdp!J164+drdp!S164)*MSZ!$D164)</f>
        <v>0</v>
      </c>
      <c r="H164" s="18">
        <f>Model!$W$20*((drdp!B164)*MSZ!$B164+(drdp!E164)*MSZ!$C164+(drdp!H164)*MSZ!$D164)</f>
        <v>2.9084036130579541E-2</v>
      </c>
      <c r="I164" s="18">
        <f>Model!$W$20*((drdp!C164)*MSZ!$B164+(drdp!F164)*MSZ!$C164+(drdp!I164)*MSZ!$D164)</f>
        <v>-7.7930439938263818E-3</v>
      </c>
      <c r="J164" s="18">
        <f>Model!$W$20*((drdp!D164)*MSZ!$B164+(drdp!G164)*MSZ!$C164+(drdp!J164)*MSZ!$D164)</f>
        <v>0</v>
      </c>
      <c r="K164" s="21">
        <f>SUM(E$3:E163)+H164</f>
        <v>6.2138628936756284</v>
      </c>
      <c r="L164" s="21">
        <f>SUM(F$3:F163)+I164</f>
        <v>-1.6649995442381085</v>
      </c>
      <c r="M164" s="21">
        <f>SUM(G$3:G163)+J164</f>
        <v>0</v>
      </c>
      <c r="N164" s="19">
        <f t="shared" si="13"/>
        <v>38.612092061398855</v>
      </c>
      <c r="O164" s="19">
        <f t="shared" si="14"/>
        <v>2.7722234823131089</v>
      </c>
      <c r="P164" s="19">
        <f t="shared" si="15"/>
        <v>0</v>
      </c>
      <c r="Q164" s="19">
        <f t="shared" si="16"/>
        <v>-10.346078885928016</v>
      </c>
      <c r="R164" s="19">
        <f t="shared" si="17"/>
        <v>0</v>
      </c>
      <c r="S164" s="19">
        <f t="shared" si="18"/>
        <v>0</v>
      </c>
    </row>
    <row r="165" spans="1:19" x14ac:dyDescent="0.25">
      <c r="A165" s="26">
        <f>Wellpath!E165</f>
        <v>4860</v>
      </c>
      <c r="B165" s="22">
        <v>0</v>
      </c>
      <c r="C165" s="22">
        <v>0</v>
      </c>
      <c r="D165" s="22">
        <f>-(SIN(Wellpath!$L165) * COS(Wellpath!$O165) + TAN(Dip) * COS(Wellpath!$L165)) * SIN(Wellpath!$L165) * SIN(Wellpath!$O165)</f>
        <v>-1.4486685236848378</v>
      </c>
      <c r="E165" s="20">
        <f>Model!$W$20*((drdp!B165+drdp!K165)*MSZ!$B165+(drdp!E165+drdp!N165)*MSZ!$C165+(drdp!H165+drdp!Q165)*MSZ!$D165)</f>
        <v>5.8168072261159082E-2</v>
      </c>
      <c r="F165" s="20">
        <f>Model!$W$20*((drdp!C165+drdp!L165)*MSZ!$B165+(drdp!F165+drdp!O165)*MSZ!$C165+(drdp!I165+drdp!R165)*MSZ!$D165)</f>
        <v>-1.5586087987652764E-2</v>
      </c>
      <c r="G165" s="20">
        <f>Model!$W$20*((drdp!D165+drdp!M165)*MSZ!$B165+(drdp!G165+drdp!P165)*MSZ!$C165+(drdp!J165+drdp!S165)*MSZ!$D165)</f>
        <v>0</v>
      </c>
      <c r="H165" s="18">
        <f>Model!$W$20*((drdp!B165)*MSZ!$B165+(drdp!E165)*MSZ!$C165+(drdp!H165)*MSZ!$D165)</f>
        <v>2.9084036130579541E-2</v>
      </c>
      <c r="I165" s="18">
        <f>Model!$W$20*((drdp!C165)*MSZ!$B165+(drdp!F165)*MSZ!$C165+(drdp!I165)*MSZ!$D165)</f>
        <v>-7.7930439938263818E-3</v>
      </c>
      <c r="J165" s="18">
        <f>Model!$W$20*((drdp!D165)*MSZ!$B165+(drdp!G165)*MSZ!$C165+(drdp!J165)*MSZ!$D165)</f>
        <v>0</v>
      </c>
      <c r="K165" s="21">
        <f>SUM(E$3:E164)+H165</f>
        <v>6.2720309659367874</v>
      </c>
      <c r="L165" s="21">
        <f>SUM(F$3:F164)+I165</f>
        <v>-1.6805856322257613</v>
      </c>
      <c r="M165" s="21">
        <f>SUM(G$3:G164)+J165</f>
        <v>0</v>
      </c>
      <c r="N165" s="19">
        <f t="shared" si="13"/>
        <v>39.338372437669953</v>
      </c>
      <c r="O165" s="19">
        <f t="shared" si="14"/>
        <v>2.824368067243662</v>
      </c>
      <c r="P165" s="19">
        <f t="shared" si="15"/>
        <v>0</v>
      </c>
      <c r="Q165" s="19">
        <f t="shared" si="16"/>
        <v>-10.540685126228428</v>
      </c>
      <c r="R165" s="19">
        <f t="shared" si="17"/>
        <v>0</v>
      </c>
      <c r="S165" s="19">
        <f t="shared" si="18"/>
        <v>0</v>
      </c>
    </row>
    <row r="166" spans="1:19" x14ac:dyDescent="0.25">
      <c r="A166" s="26">
        <f>Wellpath!E166</f>
        <v>4890</v>
      </c>
      <c r="B166" s="22">
        <v>0</v>
      </c>
      <c r="C166" s="22">
        <v>0</v>
      </c>
      <c r="D166" s="22">
        <f>-(SIN(Wellpath!$L166) * COS(Wellpath!$O166) + TAN(Dip) * COS(Wellpath!$L166)) * SIN(Wellpath!$L166) * SIN(Wellpath!$O166)</f>
        <v>-1.4486685236848378</v>
      </c>
      <c r="E166" s="20">
        <f>Model!$W$20*((drdp!B166+drdp!K166)*MSZ!$B166+(drdp!E166+drdp!N166)*MSZ!$C166+(drdp!H166+drdp!Q166)*MSZ!$D166)</f>
        <v>5.8168072261159082E-2</v>
      </c>
      <c r="F166" s="20">
        <f>Model!$W$20*((drdp!C166+drdp!L166)*MSZ!$B166+(drdp!F166+drdp!O166)*MSZ!$C166+(drdp!I166+drdp!R166)*MSZ!$D166)</f>
        <v>-1.5586087987652764E-2</v>
      </c>
      <c r="G166" s="20">
        <f>Model!$W$20*((drdp!D166+drdp!M166)*MSZ!$B166+(drdp!G166+drdp!P166)*MSZ!$C166+(drdp!J166+drdp!S166)*MSZ!$D166)</f>
        <v>0</v>
      </c>
      <c r="H166" s="18">
        <f>Model!$W$20*((drdp!B166)*MSZ!$B166+(drdp!E166)*MSZ!$C166+(drdp!H166)*MSZ!$D166)</f>
        <v>2.9084036130579541E-2</v>
      </c>
      <c r="I166" s="18">
        <f>Model!$W$20*((drdp!C166)*MSZ!$B166+(drdp!F166)*MSZ!$C166+(drdp!I166)*MSZ!$D166)</f>
        <v>-7.7930439938263818E-3</v>
      </c>
      <c r="J166" s="18">
        <f>Model!$W$20*((drdp!D166)*MSZ!$B166+(drdp!G166)*MSZ!$C166+(drdp!J166)*MSZ!$D166)</f>
        <v>0</v>
      </c>
      <c r="K166" s="21">
        <f>SUM(E$3:E165)+H166</f>
        <v>6.3301990381979465</v>
      </c>
      <c r="L166" s="21">
        <f>SUM(F$3:F165)+I166</f>
        <v>-1.6961717202134141</v>
      </c>
      <c r="M166" s="21">
        <f>SUM(G$3:G165)+J166</f>
        <v>0</v>
      </c>
      <c r="N166" s="19">
        <f t="shared" si="13"/>
        <v>40.071419863202209</v>
      </c>
      <c r="O166" s="19">
        <f t="shared" si="14"/>
        <v>2.8769985044517323</v>
      </c>
      <c r="P166" s="19">
        <f t="shared" si="15"/>
        <v>0</v>
      </c>
      <c r="Q166" s="19">
        <f t="shared" si="16"/>
        <v>-10.737104591913511</v>
      </c>
      <c r="R166" s="19">
        <f t="shared" si="17"/>
        <v>0</v>
      </c>
      <c r="S166" s="19">
        <f t="shared" si="18"/>
        <v>0</v>
      </c>
    </row>
    <row r="167" spans="1:19" x14ac:dyDescent="0.25">
      <c r="A167" s="26">
        <f>Wellpath!E167</f>
        <v>4920</v>
      </c>
      <c r="B167" s="22">
        <v>0</v>
      </c>
      <c r="C167" s="22">
        <v>0</v>
      </c>
      <c r="D167" s="22">
        <f>-(SIN(Wellpath!$L167) * COS(Wellpath!$O167) + TAN(Dip) * COS(Wellpath!$L167)) * SIN(Wellpath!$L167) * SIN(Wellpath!$O167)</f>
        <v>-1.4486685236848378</v>
      </c>
      <c r="E167" s="20">
        <f>Model!$W$20*((drdp!B167+drdp!K167)*MSZ!$B167+(drdp!E167+drdp!N167)*MSZ!$C167+(drdp!H167+drdp!Q167)*MSZ!$D167)</f>
        <v>5.8168072261159082E-2</v>
      </c>
      <c r="F167" s="20">
        <f>Model!$W$20*((drdp!C167+drdp!L167)*MSZ!$B167+(drdp!F167+drdp!O167)*MSZ!$C167+(drdp!I167+drdp!R167)*MSZ!$D167)</f>
        <v>-1.5586087987652764E-2</v>
      </c>
      <c r="G167" s="20">
        <f>Model!$W$20*((drdp!D167+drdp!M167)*MSZ!$B167+(drdp!G167+drdp!P167)*MSZ!$C167+(drdp!J167+drdp!S167)*MSZ!$D167)</f>
        <v>0</v>
      </c>
      <c r="H167" s="18">
        <f>Model!$W$20*((drdp!B167)*MSZ!$B167+(drdp!E167)*MSZ!$C167+(drdp!H167)*MSZ!$D167)</f>
        <v>2.9084036130579541E-2</v>
      </c>
      <c r="I167" s="18">
        <f>Model!$W$20*((drdp!C167)*MSZ!$B167+(drdp!F167)*MSZ!$C167+(drdp!I167)*MSZ!$D167)</f>
        <v>-7.7930439938263818E-3</v>
      </c>
      <c r="J167" s="18">
        <f>Model!$W$20*((drdp!D167)*MSZ!$B167+(drdp!G167)*MSZ!$C167+(drdp!J167)*MSZ!$D167)</f>
        <v>0</v>
      </c>
      <c r="K167" s="21">
        <f>SUM(E$3:E166)+H167</f>
        <v>6.3883671104591055</v>
      </c>
      <c r="L167" s="21">
        <f>SUM(F$3:F166)+I167</f>
        <v>-1.7117578082010669</v>
      </c>
      <c r="M167" s="21">
        <f>SUM(G$3:G166)+J167</f>
        <v>0</v>
      </c>
      <c r="N167" s="19">
        <f t="shared" si="13"/>
        <v>40.811234337995622</v>
      </c>
      <c r="O167" s="19">
        <f t="shared" si="14"/>
        <v>2.9301147939373204</v>
      </c>
      <c r="P167" s="19">
        <f t="shared" si="15"/>
        <v>0</v>
      </c>
      <c r="Q167" s="19">
        <f t="shared" si="16"/>
        <v>-10.935337282983262</v>
      </c>
      <c r="R167" s="19">
        <f t="shared" si="17"/>
        <v>0</v>
      </c>
      <c r="S167" s="19">
        <f t="shared" si="18"/>
        <v>0</v>
      </c>
    </row>
    <row r="168" spans="1:19" x14ac:dyDescent="0.25">
      <c r="A168" s="26">
        <f>Wellpath!E168</f>
        <v>4950</v>
      </c>
      <c r="B168" s="22">
        <v>0</v>
      </c>
      <c r="C168" s="22">
        <v>0</v>
      </c>
      <c r="D168" s="22">
        <f>-(SIN(Wellpath!$L168) * COS(Wellpath!$O168) + TAN(Dip) * COS(Wellpath!$L168)) * SIN(Wellpath!$L168) * SIN(Wellpath!$O168)</f>
        <v>-1.4486685236848378</v>
      </c>
      <c r="E168" s="20">
        <f>Model!$W$20*((drdp!B168+drdp!K168)*MSZ!$B168+(drdp!E168+drdp!N168)*MSZ!$C168+(drdp!H168+drdp!Q168)*MSZ!$D168)</f>
        <v>5.8168072261159082E-2</v>
      </c>
      <c r="F168" s="20">
        <f>Model!$W$20*((drdp!C168+drdp!L168)*MSZ!$B168+(drdp!F168+drdp!O168)*MSZ!$C168+(drdp!I168+drdp!R168)*MSZ!$D168)</f>
        <v>-1.5586087987652764E-2</v>
      </c>
      <c r="G168" s="20">
        <f>Model!$W$20*((drdp!D168+drdp!M168)*MSZ!$B168+(drdp!G168+drdp!P168)*MSZ!$C168+(drdp!J168+drdp!S168)*MSZ!$D168)</f>
        <v>0</v>
      </c>
      <c r="H168" s="18">
        <f>Model!$W$20*((drdp!B168)*MSZ!$B168+(drdp!E168)*MSZ!$C168+(drdp!H168)*MSZ!$D168)</f>
        <v>2.9084036130579541E-2</v>
      </c>
      <c r="I168" s="18">
        <f>Model!$W$20*((drdp!C168)*MSZ!$B168+(drdp!F168)*MSZ!$C168+(drdp!I168)*MSZ!$D168)</f>
        <v>-7.7930439938263818E-3</v>
      </c>
      <c r="J168" s="18">
        <f>Model!$W$20*((drdp!D168)*MSZ!$B168+(drdp!G168)*MSZ!$C168+(drdp!J168)*MSZ!$D168)</f>
        <v>0</v>
      </c>
      <c r="K168" s="21">
        <f>SUM(E$3:E167)+H168</f>
        <v>6.4465351827202646</v>
      </c>
      <c r="L168" s="21">
        <f>SUM(F$3:F167)+I168</f>
        <v>-1.7273438961887198</v>
      </c>
      <c r="M168" s="21">
        <f>SUM(G$3:G167)+J168</f>
        <v>0</v>
      </c>
      <c r="N168" s="19">
        <f t="shared" si="13"/>
        <v>41.557815862050198</v>
      </c>
      <c r="O168" s="19">
        <f t="shared" si="14"/>
        <v>2.9837169357004267</v>
      </c>
      <c r="P168" s="19">
        <f t="shared" si="15"/>
        <v>0</v>
      </c>
      <c r="Q168" s="19">
        <f t="shared" si="16"/>
        <v>-11.135383199437682</v>
      </c>
      <c r="R168" s="19">
        <f t="shared" si="17"/>
        <v>0</v>
      </c>
      <c r="S168" s="19">
        <f t="shared" si="18"/>
        <v>0</v>
      </c>
    </row>
    <row r="169" spans="1:19" x14ac:dyDescent="0.25">
      <c r="A169" s="26">
        <f>Wellpath!E169</f>
        <v>4980</v>
      </c>
      <c r="B169" s="22">
        <v>0</v>
      </c>
      <c r="C169" s="22">
        <v>0</v>
      </c>
      <c r="D169" s="22">
        <f>-(SIN(Wellpath!$L169) * COS(Wellpath!$O169) + TAN(Dip) * COS(Wellpath!$L169)) * SIN(Wellpath!$L169) * SIN(Wellpath!$O169)</f>
        <v>-1.4486685236848378</v>
      </c>
      <c r="E169" s="20">
        <f>Model!$W$20*((drdp!B169+drdp!K169)*MSZ!$B169+(drdp!E169+drdp!N169)*MSZ!$C169+(drdp!H169+drdp!Q169)*MSZ!$D169)</f>
        <v>5.8168072261159082E-2</v>
      </c>
      <c r="F169" s="20">
        <f>Model!$W$20*((drdp!C169+drdp!L169)*MSZ!$B169+(drdp!F169+drdp!O169)*MSZ!$C169+(drdp!I169+drdp!R169)*MSZ!$D169)</f>
        <v>-1.5586087987652764E-2</v>
      </c>
      <c r="G169" s="20">
        <f>Model!$W$20*((drdp!D169+drdp!M169)*MSZ!$B169+(drdp!G169+drdp!P169)*MSZ!$C169+(drdp!J169+drdp!S169)*MSZ!$D169)</f>
        <v>0</v>
      </c>
      <c r="H169" s="18">
        <f>Model!$W$20*((drdp!B169)*MSZ!$B169+(drdp!E169)*MSZ!$C169+(drdp!H169)*MSZ!$D169)</f>
        <v>2.9084036130579541E-2</v>
      </c>
      <c r="I169" s="18">
        <f>Model!$W$20*((drdp!C169)*MSZ!$B169+(drdp!F169)*MSZ!$C169+(drdp!I169)*MSZ!$D169)</f>
        <v>-7.7930439938263818E-3</v>
      </c>
      <c r="J169" s="18">
        <f>Model!$W$20*((drdp!D169)*MSZ!$B169+(drdp!G169)*MSZ!$C169+(drdp!J169)*MSZ!$D169)</f>
        <v>0</v>
      </c>
      <c r="K169" s="21">
        <f>SUM(E$3:E168)+H169</f>
        <v>6.5047032549814237</v>
      </c>
      <c r="L169" s="21">
        <f>SUM(F$3:F168)+I169</f>
        <v>-1.7429299841763726</v>
      </c>
      <c r="M169" s="21">
        <f>SUM(G$3:G168)+J169</f>
        <v>0</v>
      </c>
      <c r="N169" s="19">
        <f t="shared" si="13"/>
        <v>42.311164435365924</v>
      </c>
      <c r="O169" s="19">
        <f t="shared" si="14"/>
        <v>3.0378049297410503</v>
      </c>
      <c r="P169" s="19">
        <f t="shared" si="15"/>
        <v>0</v>
      </c>
      <c r="Q169" s="19">
        <f t="shared" si="16"/>
        <v>-11.337242341276772</v>
      </c>
      <c r="R169" s="19">
        <f t="shared" si="17"/>
        <v>0</v>
      </c>
      <c r="S169" s="19">
        <f t="shared" si="18"/>
        <v>0</v>
      </c>
    </row>
    <row r="170" spans="1:19" x14ac:dyDescent="0.25">
      <c r="A170" s="26">
        <f>Wellpath!E170</f>
        <v>5010</v>
      </c>
      <c r="B170" s="22">
        <v>0</v>
      </c>
      <c r="C170" s="22">
        <v>0</v>
      </c>
      <c r="D170" s="22">
        <f>-(SIN(Wellpath!$L170) * COS(Wellpath!$O170) + TAN(Dip) * COS(Wellpath!$L170)) * SIN(Wellpath!$L170) * SIN(Wellpath!$O170)</f>
        <v>-1.4486685236848378</v>
      </c>
      <c r="E170" s="20">
        <f>Model!$W$20*((drdp!B170+drdp!K170)*MSZ!$B170+(drdp!E170+drdp!N170)*MSZ!$C170+(drdp!H170+drdp!Q170)*MSZ!$D170)</f>
        <v>5.8168072261159082E-2</v>
      </c>
      <c r="F170" s="20">
        <f>Model!$W$20*((drdp!C170+drdp!L170)*MSZ!$B170+(drdp!F170+drdp!O170)*MSZ!$C170+(drdp!I170+drdp!R170)*MSZ!$D170)</f>
        <v>-1.5586087987652764E-2</v>
      </c>
      <c r="G170" s="20">
        <f>Model!$W$20*((drdp!D170+drdp!M170)*MSZ!$B170+(drdp!G170+drdp!P170)*MSZ!$C170+(drdp!J170+drdp!S170)*MSZ!$D170)</f>
        <v>0</v>
      </c>
      <c r="H170" s="18">
        <f>Model!$W$20*((drdp!B170)*MSZ!$B170+(drdp!E170)*MSZ!$C170+(drdp!H170)*MSZ!$D170)</f>
        <v>2.9084036130579541E-2</v>
      </c>
      <c r="I170" s="18">
        <f>Model!$W$20*((drdp!C170)*MSZ!$B170+(drdp!F170)*MSZ!$C170+(drdp!I170)*MSZ!$D170)</f>
        <v>-7.7930439938263818E-3</v>
      </c>
      <c r="J170" s="18">
        <f>Model!$W$20*((drdp!D170)*MSZ!$B170+(drdp!G170)*MSZ!$C170+(drdp!J170)*MSZ!$D170)</f>
        <v>0</v>
      </c>
      <c r="K170" s="21">
        <f>SUM(E$3:E169)+H170</f>
        <v>6.5628713272425827</v>
      </c>
      <c r="L170" s="21">
        <f>SUM(F$3:F169)+I170</f>
        <v>-1.7585160721640254</v>
      </c>
      <c r="M170" s="21">
        <f>SUM(G$3:G169)+J170</f>
        <v>0</v>
      </c>
      <c r="N170" s="19">
        <f t="shared" si="13"/>
        <v>43.071280057942822</v>
      </c>
      <c r="O170" s="19">
        <f t="shared" si="14"/>
        <v>3.0923787760591916</v>
      </c>
      <c r="P170" s="19">
        <f t="shared" si="15"/>
        <v>0</v>
      </c>
      <c r="Q170" s="19">
        <f t="shared" si="16"/>
        <v>-11.54091470850053</v>
      </c>
      <c r="R170" s="19">
        <f t="shared" si="17"/>
        <v>0</v>
      </c>
      <c r="S170" s="19">
        <f t="shared" si="18"/>
        <v>0</v>
      </c>
    </row>
    <row r="171" spans="1:19" x14ac:dyDescent="0.25">
      <c r="A171" s="26">
        <f>Wellpath!E171</f>
        <v>5040</v>
      </c>
      <c r="B171" s="22">
        <v>0</v>
      </c>
      <c r="C171" s="22">
        <v>0</v>
      </c>
      <c r="D171" s="22">
        <f>-(SIN(Wellpath!$L171) * COS(Wellpath!$O171) + TAN(Dip) * COS(Wellpath!$L171)) * SIN(Wellpath!$L171) * SIN(Wellpath!$O171)</f>
        <v>-1.4486685236848378</v>
      </c>
      <c r="E171" s="20">
        <f>Model!$W$20*((drdp!B171+drdp!K171)*MSZ!$B171+(drdp!E171+drdp!N171)*MSZ!$C171+(drdp!H171+drdp!Q171)*MSZ!$D171)</f>
        <v>5.8168072261159082E-2</v>
      </c>
      <c r="F171" s="20">
        <f>Model!$W$20*((drdp!C171+drdp!L171)*MSZ!$B171+(drdp!F171+drdp!O171)*MSZ!$C171+(drdp!I171+drdp!R171)*MSZ!$D171)</f>
        <v>-1.5586087987652764E-2</v>
      </c>
      <c r="G171" s="20">
        <f>Model!$W$20*((drdp!D171+drdp!M171)*MSZ!$B171+(drdp!G171+drdp!P171)*MSZ!$C171+(drdp!J171+drdp!S171)*MSZ!$D171)</f>
        <v>0</v>
      </c>
      <c r="H171" s="18">
        <f>Model!$W$20*((drdp!B171)*MSZ!$B171+(drdp!E171)*MSZ!$C171+(drdp!H171)*MSZ!$D171)</f>
        <v>2.9084036130579541E-2</v>
      </c>
      <c r="I171" s="18">
        <f>Model!$W$20*((drdp!C171)*MSZ!$B171+(drdp!F171)*MSZ!$C171+(drdp!I171)*MSZ!$D171)</f>
        <v>-7.7930439938263818E-3</v>
      </c>
      <c r="J171" s="18">
        <f>Model!$W$20*((drdp!D171)*MSZ!$B171+(drdp!G171)*MSZ!$C171+(drdp!J171)*MSZ!$D171)</f>
        <v>0</v>
      </c>
      <c r="K171" s="21">
        <f>SUM(E$3:E170)+H171</f>
        <v>6.6210393995037418</v>
      </c>
      <c r="L171" s="21">
        <f>SUM(F$3:F170)+I171</f>
        <v>-1.7741021601516782</v>
      </c>
      <c r="M171" s="21">
        <f>SUM(G$3:G170)+J171</f>
        <v>0</v>
      </c>
      <c r="N171" s="19">
        <f t="shared" si="13"/>
        <v>43.838162729780869</v>
      </c>
      <c r="O171" s="19">
        <f t="shared" si="14"/>
        <v>3.1474384746548507</v>
      </c>
      <c r="P171" s="19">
        <f t="shared" si="15"/>
        <v>0</v>
      </c>
      <c r="Q171" s="19">
        <f t="shared" si="16"/>
        <v>-11.746400301108958</v>
      </c>
      <c r="R171" s="19">
        <f t="shared" si="17"/>
        <v>0</v>
      </c>
      <c r="S171" s="19">
        <f t="shared" si="18"/>
        <v>0</v>
      </c>
    </row>
    <row r="172" spans="1:19" x14ac:dyDescent="0.25">
      <c r="A172" s="26">
        <f>Wellpath!E172</f>
        <v>5070</v>
      </c>
      <c r="B172" s="22">
        <v>0</v>
      </c>
      <c r="C172" s="22">
        <v>0</v>
      </c>
      <c r="D172" s="22">
        <f>-(SIN(Wellpath!$L172) * COS(Wellpath!$O172) + TAN(Dip) * COS(Wellpath!$L172)) * SIN(Wellpath!$L172) * SIN(Wellpath!$O172)</f>
        <v>-1.4486685236848378</v>
      </c>
      <c r="E172" s="20">
        <f>Model!$W$20*((drdp!B172+drdp!K172)*MSZ!$B172+(drdp!E172+drdp!N172)*MSZ!$C172+(drdp!H172+drdp!Q172)*MSZ!$D172)</f>
        <v>5.8168072261159082E-2</v>
      </c>
      <c r="F172" s="20">
        <f>Model!$W$20*((drdp!C172+drdp!L172)*MSZ!$B172+(drdp!F172+drdp!O172)*MSZ!$C172+(drdp!I172+drdp!R172)*MSZ!$D172)</f>
        <v>-1.5586087987652764E-2</v>
      </c>
      <c r="G172" s="20">
        <f>Model!$W$20*((drdp!D172+drdp!M172)*MSZ!$B172+(drdp!G172+drdp!P172)*MSZ!$C172+(drdp!J172+drdp!S172)*MSZ!$D172)</f>
        <v>0</v>
      </c>
      <c r="H172" s="18">
        <f>Model!$W$20*((drdp!B172)*MSZ!$B172+(drdp!E172)*MSZ!$C172+(drdp!H172)*MSZ!$D172)</f>
        <v>2.9084036130579541E-2</v>
      </c>
      <c r="I172" s="18">
        <f>Model!$W$20*((drdp!C172)*MSZ!$B172+(drdp!F172)*MSZ!$C172+(drdp!I172)*MSZ!$D172)</f>
        <v>-7.7930439938263818E-3</v>
      </c>
      <c r="J172" s="18">
        <f>Model!$W$20*((drdp!D172)*MSZ!$B172+(drdp!G172)*MSZ!$C172+(drdp!J172)*MSZ!$D172)</f>
        <v>0</v>
      </c>
      <c r="K172" s="21">
        <f>SUM(E$3:E171)+H172</f>
        <v>6.6792074717649008</v>
      </c>
      <c r="L172" s="21">
        <f>SUM(F$3:F171)+I172</f>
        <v>-1.789688248139331</v>
      </c>
      <c r="M172" s="21">
        <f>SUM(G$3:G171)+J172</f>
        <v>0</v>
      </c>
      <c r="N172" s="19">
        <f t="shared" si="13"/>
        <v>44.61181245088008</v>
      </c>
      <c r="O172" s="19">
        <f t="shared" si="14"/>
        <v>3.2029840255280275</v>
      </c>
      <c r="P172" s="19">
        <f t="shared" si="15"/>
        <v>0</v>
      </c>
      <c r="Q172" s="19">
        <f t="shared" si="16"/>
        <v>-11.953699119102057</v>
      </c>
      <c r="R172" s="19">
        <f t="shared" si="17"/>
        <v>0</v>
      </c>
      <c r="S172" s="19">
        <f t="shared" si="18"/>
        <v>0</v>
      </c>
    </row>
    <row r="173" spans="1:19" x14ac:dyDescent="0.25">
      <c r="A173" s="26">
        <f>Wellpath!E173</f>
        <v>5100</v>
      </c>
      <c r="B173" s="22">
        <v>0</v>
      </c>
      <c r="C173" s="22">
        <v>0</v>
      </c>
      <c r="D173" s="22">
        <f>-(SIN(Wellpath!$L173) * COS(Wellpath!$O173) + TAN(Dip) * COS(Wellpath!$L173)) * SIN(Wellpath!$L173) * SIN(Wellpath!$O173)</f>
        <v>-1.4486685236848378</v>
      </c>
      <c r="E173" s="20">
        <f>Model!$W$20*((drdp!B173+drdp!K173)*MSZ!$B173+(drdp!E173+drdp!N173)*MSZ!$C173+(drdp!H173+drdp!Q173)*MSZ!$D173)</f>
        <v>5.8168072261159082E-2</v>
      </c>
      <c r="F173" s="20">
        <f>Model!$W$20*((drdp!C173+drdp!L173)*MSZ!$B173+(drdp!F173+drdp!O173)*MSZ!$C173+(drdp!I173+drdp!R173)*MSZ!$D173)</f>
        <v>-1.5586087987652764E-2</v>
      </c>
      <c r="G173" s="20">
        <f>Model!$W$20*((drdp!D173+drdp!M173)*MSZ!$B173+(drdp!G173+drdp!P173)*MSZ!$C173+(drdp!J173+drdp!S173)*MSZ!$D173)</f>
        <v>0</v>
      </c>
      <c r="H173" s="18">
        <f>Model!$W$20*((drdp!B173)*MSZ!$B173+(drdp!E173)*MSZ!$C173+(drdp!H173)*MSZ!$D173)</f>
        <v>2.9084036130579541E-2</v>
      </c>
      <c r="I173" s="18">
        <f>Model!$W$20*((drdp!C173)*MSZ!$B173+(drdp!F173)*MSZ!$C173+(drdp!I173)*MSZ!$D173)</f>
        <v>-7.7930439938263818E-3</v>
      </c>
      <c r="J173" s="18">
        <f>Model!$W$20*((drdp!D173)*MSZ!$B173+(drdp!G173)*MSZ!$C173+(drdp!J173)*MSZ!$D173)</f>
        <v>0</v>
      </c>
      <c r="K173" s="21">
        <f>SUM(E$3:E172)+H173</f>
        <v>6.7373755440260599</v>
      </c>
      <c r="L173" s="21">
        <f>SUM(F$3:F172)+I173</f>
        <v>-1.8052743361269838</v>
      </c>
      <c r="M173" s="21">
        <f>SUM(G$3:G172)+J173</f>
        <v>0</v>
      </c>
      <c r="N173" s="19">
        <f t="shared" si="13"/>
        <v>45.392229221240449</v>
      </c>
      <c r="O173" s="19">
        <f t="shared" si="14"/>
        <v>3.2590154286787221</v>
      </c>
      <c r="P173" s="19">
        <f t="shared" si="15"/>
        <v>0</v>
      </c>
      <c r="Q173" s="19">
        <f t="shared" si="16"/>
        <v>-12.162811162479821</v>
      </c>
      <c r="R173" s="19">
        <f t="shared" si="17"/>
        <v>0</v>
      </c>
      <c r="S173" s="19">
        <f t="shared" si="18"/>
        <v>0</v>
      </c>
    </row>
    <row r="174" spans="1:19" x14ac:dyDescent="0.25">
      <c r="A174" s="26">
        <f>Wellpath!E174</f>
        <v>5130</v>
      </c>
      <c r="B174" s="22">
        <v>0</v>
      </c>
      <c r="C174" s="22">
        <v>0</v>
      </c>
      <c r="D174" s="22">
        <f>-(SIN(Wellpath!$L174) * COS(Wellpath!$O174) + TAN(Dip) * COS(Wellpath!$L174)) * SIN(Wellpath!$L174) * SIN(Wellpath!$O174)</f>
        <v>-1.370774626339653</v>
      </c>
      <c r="E174" s="20">
        <f>Model!$W$20*((drdp!B174+drdp!K174)*MSZ!$B174+(drdp!E174+drdp!N174)*MSZ!$C174+(drdp!H174+drdp!Q174)*MSZ!$D174)</f>
        <v>5.6628095576662374E-2</v>
      </c>
      <c r="F174" s="20">
        <f>Model!$W$20*((drdp!C174+drdp!L174)*MSZ!$B174+(drdp!F174+drdp!O174)*MSZ!$C174+(drdp!I174+drdp!R174)*MSZ!$D174)</f>
        <v>-1.5173452478679114E-2</v>
      </c>
      <c r="G174" s="20">
        <f>Model!$W$20*((drdp!D174+drdp!M174)*MSZ!$B174+(drdp!G174+drdp!P174)*MSZ!$C174+(drdp!J174+drdp!S174)*MSZ!$D174)</f>
        <v>0</v>
      </c>
      <c r="H174" s="18">
        <f>Model!$W$20*((drdp!B174)*MSZ!$B174+(drdp!E174)*MSZ!$C174+(drdp!H174)*MSZ!$D174)</f>
        <v>2.8314047788331187E-2</v>
      </c>
      <c r="I174" s="18">
        <f>Model!$W$20*((drdp!C174)*MSZ!$B174+(drdp!F174)*MSZ!$C174+(drdp!I174)*MSZ!$D174)</f>
        <v>-7.5867262393395571E-3</v>
      </c>
      <c r="J174" s="18">
        <f>Model!$W$20*((drdp!D174)*MSZ!$B174+(drdp!G174)*MSZ!$C174+(drdp!J174)*MSZ!$D174)</f>
        <v>0</v>
      </c>
      <c r="K174" s="21">
        <f>SUM(E$3:E173)+H174</f>
        <v>6.7947736279449709</v>
      </c>
      <c r="L174" s="21">
        <f>SUM(F$3:F173)+I174</f>
        <v>-1.82065410636015</v>
      </c>
      <c r="M174" s="21">
        <f>SUM(G$3:G173)+J174</f>
        <v>0</v>
      </c>
      <c r="N174" s="19">
        <f t="shared" si="13"/>
        <v>46.168948655016464</v>
      </c>
      <c r="O174" s="19">
        <f t="shared" si="14"/>
        <v>3.3147813750060764</v>
      </c>
      <c r="P174" s="19">
        <f t="shared" si="15"/>
        <v>0</v>
      </c>
      <c r="Q174" s="19">
        <f t="shared" si="16"/>
        <v>-12.370932507505666</v>
      </c>
      <c r="R174" s="19">
        <f t="shared" si="17"/>
        <v>0</v>
      </c>
      <c r="S174" s="19">
        <f t="shared" si="18"/>
        <v>0</v>
      </c>
    </row>
    <row r="175" spans="1:19" x14ac:dyDescent="0.25">
      <c r="A175" s="26">
        <f>Wellpath!E175</f>
        <v>5160</v>
      </c>
      <c r="B175" s="22">
        <v>0</v>
      </c>
      <c r="C175" s="22">
        <v>0</v>
      </c>
      <c r="D175" s="22">
        <f>-(SIN(Wellpath!$L175) * COS(Wellpath!$O175) + TAN(Dip) * COS(Wellpath!$L175)) * SIN(Wellpath!$L175) * SIN(Wellpath!$O175)</f>
        <v>-1.2788883023924924</v>
      </c>
      <c r="E175" s="20">
        <f>Model!$W$20*((drdp!B175+drdp!K175)*MSZ!$B175+(drdp!E175+drdp!N175)*MSZ!$C175+(drdp!H175+drdp!Q175)*MSZ!$D175)</f>
        <v>5.4168622669331049E-2</v>
      </c>
      <c r="F175" s="20">
        <f>Model!$W$20*((drdp!C175+drdp!L175)*MSZ!$B175+(drdp!F175+drdp!O175)*MSZ!$C175+(drdp!I175+drdp!R175)*MSZ!$D175)</f>
        <v>-1.451443869935346E-2</v>
      </c>
      <c r="G175" s="20">
        <f>Model!$W$20*((drdp!D175+drdp!M175)*MSZ!$B175+(drdp!G175+drdp!P175)*MSZ!$C175+(drdp!J175+drdp!S175)*MSZ!$D175)</f>
        <v>0</v>
      </c>
      <c r="H175" s="18">
        <f>Model!$W$20*((drdp!B175)*MSZ!$B175+(drdp!E175)*MSZ!$C175+(drdp!H175)*MSZ!$D175)</f>
        <v>2.7084311334665524E-2</v>
      </c>
      <c r="I175" s="18">
        <f>Model!$W$20*((drdp!C175)*MSZ!$B175+(drdp!F175)*MSZ!$C175+(drdp!I175)*MSZ!$D175)</f>
        <v>-7.2572193496767299E-3</v>
      </c>
      <c r="J175" s="18">
        <f>Model!$W$20*((drdp!D175)*MSZ!$B175+(drdp!G175)*MSZ!$C175+(drdp!J175)*MSZ!$D175)</f>
        <v>0</v>
      </c>
      <c r="K175" s="21">
        <f>SUM(E$3:E174)+H175</f>
        <v>6.8501719870679674</v>
      </c>
      <c r="L175" s="21">
        <f>SUM(F$3:F174)+I175</f>
        <v>-1.8354980519491662</v>
      </c>
      <c r="M175" s="21">
        <f>SUM(G$3:G174)+J175</f>
        <v>0</v>
      </c>
      <c r="N175" s="19">
        <f t="shared" si="13"/>
        <v>46.924856252410706</v>
      </c>
      <c r="O175" s="19">
        <f t="shared" si="14"/>
        <v>3.369053098709184</v>
      </c>
      <c r="P175" s="19">
        <f t="shared" si="15"/>
        <v>0</v>
      </c>
      <c r="Q175" s="19">
        <f t="shared" si="16"/>
        <v>-12.573477337780004</v>
      </c>
      <c r="R175" s="19">
        <f t="shared" si="17"/>
        <v>0</v>
      </c>
      <c r="S175" s="19">
        <f t="shared" si="18"/>
        <v>0</v>
      </c>
    </row>
    <row r="176" spans="1:19" x14ac:dyDescent="0.25">
      <c r="A176" s="26">
        <f>Wellpath!E176</f>
        <v>5190</v>
      </c>
      <c r="B176" s="22">
        <v>0</v>
      </c>
      <c r="C176" s="22">
        <v>0</v>
      </c>
      <c r="D176" s="22">
        <f>-(SIN(Wellpath!$L176) * COS(Wellpath!$O176) + TAN(Dip) * COS(Wellpath!$L176)) * SIN(Wellpath!$L176) * SIN(Wellpath!$O176)</f>
        <v>-1.1740162776369709</v>
      </c>
      <c r="E176" s="20">
        <f>Model!$W$20*((drdp!B176+drdp!K176)*MSZ!$B176+(drdp!E176+drdp!N176)*MSZ!$C176+(drdp!H176+drdp!Q176)*MSZ!$D176)</f>
        <v>5.0817216333836436E-2</v>
      </c>
      <c r="F176" s="20">
        <f>Model!$W$20*((drdp!C176+drdp!L176)*MSZ!$B176+(drdp!F176+drdp!O176)*MSZ!$C176+(drdp!I176+drdp!R176)*MSZ!$D176)</f>
        <v>-1.3616432078249131E-2</v>
      </c>
      <c r="G176" s="20">
        <f>Model!$W$20*((drdp!D176+drdp!M176)*MSZ!$B176+(drdp!G176+drdp!P176)*MSZ!$C176+(drdp!J176+drdp!S176)*MSZ!$D176)</f>
        <v>0</v>
      </c>
      <c r="H176" s="18">
        <f>Model!$W$20*((drdp!B176)*MSZ!$B176+(drdp!E176)*MSZ!$C176+(drdp!H176)*MSZ!$D176)</f>
        <v>2.5408608166918218E-2</v>
      </c>
      <c r="I176" s="18">
        <f>Model!$W$20*((drdp!C176)*MSZ!$B176+(drdp!F176)*MSZ!$C176+(drdp!I176)*MSZ!$D176)</f>
        <v>-6.8082160391245653E-3</v>
      </c>
      <c r="J176" s="18">
        <f>Model!$W$20*((drdp!D176)*MSZ!$B176+(drdp!G176)*MSZ!$C176+(drdp!J176)*MSZ!$D176)</f>
        <v>0</v>
      </c>
      <c r="K176" s="21">
        <f>SUM(E$3:E175)+H176</f>
        <v>6.9026649065695507</v>
      </c>
      <c r="L176" s="21">
        <f>SUM(F$3:F175)+I176</f>
        <v>-1.8495634873379674</v>
      </c>
      <c r="M176" s="21">
        <f>SUM(G$3:G175)+J176</f>
        <v>0</v>
      </c>
      <c r="N176" s="19">
        <f t="shared" si="13"/>
        <v>47.646782812386824</v>
      </c>
      <c r="O176" s="19">
        <f t="shared" si="14"/>
        <v>3.4208850936937836</v>
      </c>
      <c r="P176" s="19">
        <f t="shared" si="15"/>
        <v>0</v>
      </c>
      <c r="Q176" s="19">
        <f t="shared" si="16"/>
        <v>-12.766916976520182</v>
      </c>
      <c r="R176" s="19">
        <f t="shared" si="17"/>
        <v>0</v>
      </c>
      <c r="S176" s="19">
        <f t="shared" si="18"/>
        <v>0</v>
      </c>
    </row>
    <row r="177" spans="1:19" x14ac:dyDescent="0.25">
      <c r="A177" s="26">
        <f>Wellpath!E177</f>
        <v>5220</v>
      </c>
      <c r="B177" s="22">
        <v>0</v>
      </c>
      <c r="C177" s="22">
        <v>0</v>
      </c>
      <c r="D177" s="22">
        <f>-(SIN(Wellpath!$L177) * COS(Wellpath!$O177) + TAN(Dip) * COS(Wellpath!$L177)) * SIN(Wellpath!$L177) * SIN(Wellpath!$O177)</f>
        <v>-1.0573075519221915</v>
      </c>
      <c r="E177" s="20">
        <f>Model!$W$20*((drdp!B177+drdp!K177)*MSZ!$B177+(drdp!E177+drdp!N177)*MSZ!$C177+(drdp!H177+drdp!Q177)*MSZ!$D177)</f>
        <v>4.6622190569571023E-2</v>
      </c>
      <c r="F177" s="20">
        <f>Model!$W$20*((drdp!C177+drdp!L177)*MSZ!$B177+(drdp!F177+drdp!O177)*MSZ!$C177+(drdp!I177+drdp!R177)*MSZ!$D177)</f>
        <v>-1.2492378312486459E-2</v>
      </c>
      <c r="G177" s="20">
        <f>Model!$W$20*((drdp!D177+drdp!M177)*MSZ!$B177+(drdp!G177+drdp!P177)*MSZ!$C177+(drdp!J177+drdp!S177)*MSZ!$D177)</f>
        <v>0</v>
      </c>
      <c r="H177" s="18">
        <f>Model!$W$20*((drdp!B177)*MSZ!$B177+(drdp!E177)*MSZ!$C177+(drdp!H177)*MSZ!$D177)</f>
        <v>2.3311095284785512E-2</v>
      </c>
      <c r="I177" s="18">
        <f>Model!$W$20*((drdp!C177)*MSZ!$B177+(drdp!F177)*MSZ!$C177+(drdp!I177)*MSZ!$D177)</f>
        <v>-6.2461891562432294E-3</v>
      </c>
      <c r="J177" s="18">
        <f>Model!$W$20*((drdp!D177)*MSZ!$B177+(drdp!G177)*MSZ!$C177+(drdp!J177)*MSZ!$D177)</f>
        <v>0</v>
      </c>
      <c r="K177" s="21">
        <f>SUM(E$3:E176)+H177</f>
        <v>6.9513846100212549</v>
      </c>
      <c r="L177" s="21">
        <f>SUM(F$3:F176)+I177</f>
        <v>-1.8626178925333352</v>
      </c>
      <c r="M177" s="21">
        <f>SUM(G$3:G176)+J177</f>
        <v>0</v>
      </c>
      <c r="N177" s="19">
        <f t="shared" si="13"/>
        <v>48.321747996440351</v>
      </c>
      <c r="O177" s="19">
        <f t="shared" si="14"/>
        <v>3.469345413585323</v>
      </c>
      <c r="P177" s="19">
        <f t="shared" si="15"/>
        <v>0</v>
      </c>
      <c r="Q177" s="19">
        <f t="shared" si="16"/>
        <v>-12.94777335250645</v>
      </c>
      <c r="R177" s="19">
        <f t="shared" si="17"/>
        <v>0</v>
      </c>
      <c r="S177" s="19">
        <f t="shared" si="18"/>
        <v>0</v>
      </c>
    </row>
    <row r="178" spans="1:19" x14ac:dyDescent="0.25">
      <c r="A178" s="26">
        <f>Wellpath!E178</f>
        <v>5250</v>
      </c>
      <c r="B178" s="22">
        <v>0</v>
      </c>
      <c r="C178" s="22">
        <v>0</v>
      </c>
      <c r="D178" s="22">
        <f>-(SIN(Wellpath!$L178) * COS(Wellpath!$O178) + TAN(Dip) * COS(Wellpath!$L178)) * SIN(Wellpath!$L178) * SIN(Wellpath!$O178)</f>
        <v>-0.93004081046995668</v>
      </c>
      <c r="E178" s="20">
        <f>Model!$W$20*((drdp!B178+drdp!K178)*MSZ!$B178+(drdp!E178+drdp!N178)*MSZ!$C178+(drdp!H178+drdp!Q178)*MSZ!$D178)</f>
        <v>4.1651514693436989E-2</v>
      </c>
      <c r="F178" s="20">
        <f>Model!$W$20*((drdp!C178+drdp!L178)*MSZ!$B178+(drdp!F178+drdp!O178)*MSZ!$C178+(drdp!I178+drdp!R178)*MSZ!$D178)</f>
        <v>-1.1160489725639482E-2</v>
      </c>
      <c r="G178" s="20">
        <f>Model!$W$20*((drdp!D178+drdp!M178)*MSZ!$B178+(drdp!G178+drdp!P178)*MSZ!$C178+(drdp!J178+drdp!S178)*MSZ!$D178)</f>
        <v>0</v>
      </c>
      <c r="H178" s="18">
        <f>Model!$W$20*((drdp!B178)*MSZ!$B178+(drdp!E178)*MSZ!$C178+(drdp!H178)*MSZ!$D178)</f>
        <v>2.0825757346718494E-2</v>
      </c>
      <c r="I178" s="18">
        <f>Model!$W$20*((drdp!C178)*MSZ!$B178+(drdp!F178)*MSZ!$C178+(drdp!I178)*MSZ!$D178)</f>
        <v>-5.5802448628197408E-3</v>
      </c>
      <c r="J178" s="18">
        <f>Model!$W$20*((drdp!D178)*MSZ!$B178+(drdp!G178)*MSZ!$C178+(drdp!J178)*MSZ!$D178)</f>
        <v>0</v>
      </c>
      <c r="K178" s="21">
        <f>SUM(E$3:E177)+H178</f>
        <v>6.995521462652758</v>
      </c>
      <c r="L178" s="21">
        <f>SUM(F$3:F177)+I178</f>
        <v>-1.874444326552398</v>
      </c>
      <c r="M178" s="21">
        <f>SUM(G$3:G177)+J178</f>
        <v>0</v>
      </c>
      <c r="N178" s="19">
        <f t="shared" si="13"/>
        <v>48.937320534435379</v>
      </c>
      <c r="O178" s="19">
        <f t="shared" si="14"/>
        <v>3.5135415333444731</v>
      </c>
      <c r="P178" s="19">
        <f t="shared" si="15"/>
        <v>0</v>
      </c>
      <c r="Q178" s="19">
        <f t="shared" si="16"/>
        <v>-13.112715516944995</v>
      </c>
      <c r="R178" s="19">
        <f t="shared" si="17"/>
        <v>0</v>
      </c>
      <c r="S178" s="19">
        <f t="shared" si="18"/>
        <v>0</v>
      </c>
    </row>
    <row r="179" spans="1:19" x14ac:dyDescent="0.25">
      <c r="A179" s="26">
        <f>Wellpath!E179</f>
        <v>5280</v>
      </c>
      <c r="B179" s="22">
        <v>0</v>
      </c>
      <c r="C179" s="22">
        <v>0</v>
      </c>
      <c r="D179" s="22">
        <f>-(SIN(Wellpath!$L179) * COS(Wellpath!$O179) + TAN(Dip) * COS(Wellpath!$L179)) * SIN(Wellpath!$L179) * SIN(Wellpath!$O179)</f>
        <v>-0.79361041433189505</v>
      </c>
      <c r="E179" s="20">
        <f>Model!$W$20*((drdp!B179+drdp!K179)*MSZ!$B179+(drdp!E179+drdp!N179)*MSZ!$C179+(drdp!H179+drdp!Q179)*MSZ!$D179)</f>
        <v>3.5991236536180735E-2</v>
      </c>
      <c r="F179" s="20">
        <f>Model!$W$20*((drdp!C179+drdp!L179)*MSZ!$B179+(drdp!F179+drdp!O179)*MSZ!$C179+(drdp!I179+drdp!R179)*MSZ!$D179)</f>
        <v>-9.6438227644671439E-3</v>
      </c>
      <c r="G179" s="20">
        <f>Model!$W$20*((drdp!D179+drdp!M179)*MSZ!$B179+(drdp!G179+drdp!P179)*MSZ!$C179+(drdp!J179+drdp!S179)*MSZ!$D179)</f>
        <v>0</v>
      </c>
      <c r="H179" s="18">
        <f>Model!$W$20*((drdp!B179)*MSZ!$B179+(drdp!E179)*MSZ!$C179+(drdp!H179)*MSZ!$D179)</f>
        <v>1.7995618268090367E-2</v>
      </c>
      <c r="I179" s="18">
        <f>Model!$W$20*((drdp!C179)*MSZ!$B179+(drdp!F179)*MSZ!$C179+(drdp!I179)*MSZ!$D179)</f>
        <v>-4.821911382233572E-3</v>
      </c>
      <c r="J179" s="18">
        <f>Model!$W$20*((drdp!D179)*MSZ!$B179+(drdp!G179)*MSZ!$C179+(drdp!J179)*MSZ!$D179)</f>
        <v>0</v>
      </c>
      <c r="K179" s="21">
        <f>SUM(E$3:E178)+H179</f>
        <v>7.034342838267567</v>
      </c>
      <c r="L179" s="21">
        <f>SUM(F$3:F178)+I179</f>
        <v>-1.8848464827974514</v>
      </c>
      <c r="M179" s="21">
        <f>SUM(G$3:G178)+J179</f>
        <v>0</v>
      </c>
      <c r="N179" s="19">
        <f t="shared" si="13"/>
        <v>49.481979166286209</v>
      </c>
      <c r="O179" s="19">
        <f t="shared" si="14"/>
        <v>3.5526462637139233</v>
      </c>
      <c r="P179" s="19">
        <f t="shared" si="15"/>
        <v>0</v>
      </c>
      <c r="Q179" s="19">
        <f t="shared" si="16"/>
        <v>-13.258656357500065</v>
      </c>
      <c r="R179" s="19">
        <f t="shared" si="17"/>
        <v>0</v>
      </c>
      <c r="S179" s="19">
        <f t="shared" si="18"/>
        <v>0</v>
      </c>
    </row>
    <row r="180" spans="1:19" x14ac:dyDescent="0.25">
      <c r="A180" s="26">
        <f>Wellpath!E180</f>
        <v>5310</v>
      </c>
      <c r="B180" s="22">
        <v>0</v>
      </c>
      <c r="C180" s="22">
        <v>0</v>
      </c>
      <c r="D180" s="22">
        <f>-(SIN(Wellpath!$L180) * COS(Wellpath!$O180) + TAN(Dip) * COS(Wellpath!$L180)) * SIN(Wellpath!$L180) * SIN(Wellpath!$O180)</f>
        <v>-0.64951112347799045</v>
      </c>
      <c r="E180" s="20">
        <f>Model!$W$20*((drdp!B180+drdp!K180)*MSZ!$B180+(drdp!E180+drdp!N180)*MSZ!$C180+(drdp!H180+drdp!Q180)*MSZ!$D180)</f>
        <v>2.974346328301844E-2</v>
      </c>
      <c r="F180" s="20">
        <f>Model!$W$20*((drdp!C180+drdp!L180)*MSZ!$B180+(drdp!F180+drdp!O180)*MSZ!$C180+(drdp!I180+drdp!R180)*MSZ!$D180)</f>
        <v>-7.9697369667895406E-3</v>
      </c>
      <c r="G180" s="20">
        <f>Model!$W$20*((drdp!D180+drdp!M180)*MSZ!$B180+(drdp!G180+drdp!P180)*MSZ!$C180+(drdp!J180+drdp!S180)*MSZ!$D180)</f>
        <v>0</v>
      </c>
      <c r="H180" s="18">
        <f>Model!$W$20*((drdp!B180)*MSZ!$B180+(drdp!E180)*MSZ!$C180+(drdp!H180)*MSZ!$D180)</f>
        <v>1.487173164150922E-2</v>
      </c>
      <c r="I180" s="18">
        <f>Model!$W$20*((drdp!C180)*MSZ!$B180+(drdp!F180)*MSZ!$C180+(drdp!I180)*MSZ!$D180)</f>
        <v>-3.9848684833947703E-3</v>
      </c>
      <c r="J180" s="18">
        <f>Model!$W$20*((drdp!D180)*MSZ!$B180+(drdp!G180)*MSZ!$C180+(drdp!J180)*MSZ!$D180)</f>
        <v>0</v>
      </c>
      <c r="K180" s="21">
        <f>SUM(E$3:E179)+H180</f>
        <v>7.0672101881771674</v>
      </c>
      <c r="L180" s="21">
        <f>SUM(F$3:F179)+I180</f>
        <v>-1.8936532626630795</v>
      </c>
      <c r="M180" s="21">
        <f>SUM(G$3:G179)+J180</f>
        <v>0</v>
      </c>
      <c r="N180" s="19">
        <f t="shared" si="13"/>
        <v>49.945459843875156</v>
      </c>
      <c r="O180" s="19">
        <f t="shared" si="14"/>
        <v>3.585922679194526</v>
      </c>
      <c r="P180" s="19">
        <f t="shared" si="15"/>
        <v>0</v>
      </c>
      <c r="Q180" s="19">
        <f t="shared" si="16"/>
        <v>-13.382845630767449</v>
      </c>
      <c r="R180" s="19">
        <f t="shared" si="17"/>
        <v>0</v>
      </c>
      <c r="S180" s="19">
        <f t="shared" si="18"/>
        <v>0</v>
      </c>
    </row>
    <row r="181" spans="1:19" x14ac:dyDescent="0.25">
      <c r="A181" s="26">
        <f>Wellpath!E181</f>
        <v>5340</v>
      </c>
      <c r="B181" s="22">
        <v>0</v>
      </c>
      <c r="C181" s="22">
        <v>0</v>
      </c>
      <c r="D181" s="22">
        <f>-(SIN(Wellpath!$L181) * COS(Wellpath!$O181) + TAN(Dip) * COS(Wellpath!$L181)) * SIN(Wellpath!$L181) * SIN(Wellpath!$O181)</f>
        <v>-0.49932171989355367</v>
      </c>
      <c r="E181" s="20">
        <f>Model!$W$20*((drdp!B181+drdp!K181)*MSZ!$B181+(drdp!E181+drdp!N181)*MSZ!$C181+(drdp!H181+drdp!Q181)*MSZ!$D181)</f>
        <v>2.3023949403895547E-2</v>
      </c>
      <c r="F181" s="20">
        <f>Model!$W$20*((drdp!C181+drdp!L181)*MSZ!$B181+(drdp!F181+drdp!O181)*MSZ!$C181+(drdp!I181+drdp!R181)*MSZ!$D181)</f>
        <v>-6.1692486493488399E-3</v>
      </c>
      <c r="G181" s="20">
        <f>Model!$W$20*((drdp!D181+drdp!M181)*MSZ!$B181+(drdp!G181+drdp!P181)*MSZ!$C181+(drdp!J181+drdp!S181)*MSZ!$D181)</f>
        <v>0</v>
      </c>
      <c r="H181" s="18">
        <f>Model!$W$20*((drdp!B181)*MSZ!$B181+(drdp!E181)*MSZ!$C181+(drdp!H181)*MSZ!$D181)</f>
        <v>1.1511974701947774E-2</v>
      </c>
      <c r="I181" s="18">
        <f>Model!$W$20*((drdp!C181)*MSZ!$B181+(drdp!F181)*MSZ!$C181+(drdp!I181)*MSZ!$D181)</f>
        <v>-3.0846243246744199E-3</v>
      </c>
      <c r="J181" s="18">
        <f>Model!$W$20*((drdp!D181)*MSZ!$B181+(drdp!G181)*MSZ!$C181+(drdp!J181)*MSZ!$D181)</f>
        <v>0</v>
      </c>
      <c r="K181" s="21">
        <f>SUM(E$3:E180)+H181</f>
        <v>7.0935938945206241</v>
      </c>
      <c r="L181" s="21">
        <f>SUM(F$3:F180)+I181</f>
        <v>-1.9007227554711488</v>
      </c>
      <c r="M181" s="21">
        <f>SUM(G$3:G180)+J181</f>
        <v>0</v>
      </c>
      <c r="N181" s="19">
        <f t="shared" si="13"/>
        <v>50.319074340380276</v>
      </c>
      <c r="O181" s="19">
        <f t="shared" si="14"/>
        <v>3.6127469931658363</v>
      </c>
      <c r="P181" s="19">
        <f t="shared" si="15"/>
        <v>0</v>
      </c>
      <c r="Q181" s="19">
        <f t="shared" si="16"/>
        <v>-13.482955333386558</v>
      </c>
      <c r="R181" s="19">
        <f t="shared" si="17"/>
        <v>0</v>
      </c>
      <c r="S181" s="19">
        <f t="shared" si="18"/>
        <v>0</v>
      </c>
    </row>
    <row r="182" spans="1:19" x14ac:dyDescent="0.25">
      <c r="A182" s="26">
        <f>Wellpath!E182</f>
        <v>5370</v>
      </c>
      <c r="B182" s="22">
        <v>0</v>
      </c>
      <c r="C182" s="22">
        <v>0</v>
      </c>
      <c r="D182" s="22">
        <f>-(SIN(Wellpath!$L182) * COS(Wellpath!$O182) + TAN(Dip) * COS(Wellpath!$L182)) * SIN(Wellpath!$L182) * SIN(Wellpath!$O182)</f>
        <v>-0.34468771011341004</v>
      </c>
      <c r="E182" s="20">
        <f>Model!$W$20*((drdp!B182+drdp!K182)*MSZ!$B182+(drdp!E182+drdp!N182)*MSZ!$C182+(drdp!H182+drdp!Q182)*MSZ!$D182)</f>
        <v>1.5959350786561799E-2</v>
      </c>
      <c r="F182" s="20">
        <f>Model!$W$20*((drdp!C182+drdp!L182)*MSZ!$B182+(drdp!F182+drdp!O182)*MSZ!$C182+(drdp!I182+drdp!R182)*MSZ!$D182)</f>
        <v>-4.2762951549842375E-3</v>
      </c>
      <c r="G182" s="20">
        <f>Model!$W$20*((drdp!D182+drdp!M182)*MSZ!$B182+(drdp!G182+drdp!P182)*MSZ!$C182+(drdp!J182+drdp!S182)*MSZ!$D182)</f>
        <v>0</v>
      </c>
      <c r="H182" s="18">
        <f>Model!$W$20*((drdp!B182)*MSZ!$B182+(drdp!E182)*MSZ!$C182+(drdp!H182)*MSZ!$D182)</f>
        <v>7.9796753932808995E-3</v>
      </c>
      <c r="I182" s="18">
        <f>Model!$W$20*((drdp!C182)*MSZ!$B182+(drdp!F182)*MSZ!$C182+(drdp!I182)*MSZ!$D182)</f>
        <v>-2.1381475774921188E-3</v>
      </c>
      <c r="J182" s="18">
        <f>Model!$W$20*((drdp!D182)*MSZ!$B182+(drdp!G182)*MSZ!$C182+(drdp!J182)*MSZ!$D182)</f>
        <v>0</v>
      </c>
      <c r="K182" s="21">
        <f>SUM(E$3:E181)+H182</f>
        <v>7.1130855446158519</v>
      </c>
      <c r="L182" s="21">
        <f>SUM(F$3:F181)+I182</f>
        <v>-1.9059455273733152</v>
      </c>
      <c r="M182" s="21">
        <f>SUM(G$3:G181)+J182</f>
        <v>0</v>
      </c>
      <c r="N182" s="19">
        <f t="shared" si="13"/>
        <v>50.59598596502299</v>
      </c>
      <c r="O182" s="19">
        <f t="shared" si="14"/>
        <v>3.6326283533143449</v>
      </c>
      <c r="P182" s="19">
        <f t="shared" si="15"/>
        <v>0</v>
      </c>
      <c r="Q182" s="19">
        <f t="shared" si="16"/>
        <v>-13.557153579584366</v>
      </c>
      <c r="R182" s="19">
        <f t="shared" si="17"/>
        <v>0</v>
      </c>
      <c r="S182" s="19">
        <f t="shared" si="18"/>
        <v>0</v>
      </c>
    </row>
    <row r="183" spans="1:19" x14ac:dyDescent="0.25">
      <c r="A183" s="26">
        <f>Wellpath!E183</f>
        <v>5400</v>
      </c>
      <c r="B183" s="22">
        <v>0</v>
      </c>
      <c r="C183" s="22">
        <v>0</v>
      </c>
      <c r="D183" s="22">
        <f>-(SIN(Wellpath!$L183) * COS(Wellpath!$O183) + TAN(Dip) * COS(Wellpath!$L183)) * SIN(Wellpath!$L183) * SIN(Wellpath!$O183)</f>
        <v>-0.18730329670795609</v>
      </c>
      <c r="E183" s="20">
        <f>Model!$W$20*((drdp!B183+drdp!K183)*MSZ!$B183+(drdp!E183+drdp!N183)*MSZ!$C183+(drdp!H183+drdp!Q183)*MSZ!$D183)</f>
        <v>8.6842123986863532E-3</v>
      </c>
      <c r="F183" s="20">
        <f>Model!$W$20*((drdp!C183+drdp!L183)*MSZ!$B183+(drdp!F183+drdp!O183)*MSZ!$C183+(drdp!I183+drdp!R183)*MSZ!$D183)</f>
        <v>-2.326927699128351E-3</v>
      </c>
      <c r="G183" s="20">
        <f>Model!$W$20*((drdp!D183+drdp!M183)*MSZ!$B183+(drdp!G183+drdp!P183)*MSZ!$C183+(drdp!J183+drdp!S183)*MSZ!$D183)</f>
        <v>0</v>
      </c>
      <c r="H183" s="18">
        <f>Model!$W$20*((drdp!B183)*MSZ!$B183+(drdp!E183)*MSZ!$C183+(drdp!H183)*MSZ!$D183)</f>
        <v>4.3421061993431766E-3</v>
      </c>
      <c r="I183" s="18">
        <f>Model!$W$20*((drdp!C183)*MSZ!$B183+(drdp!F183)*MSZ!$C183+(drdp!I183)*MSZ!$D183)</f>
        <v>-1.1634638495641755E-3</v>
      </c>
      <c r="J183" s="18">
        <f>Model!$W$20*((drdp!D183)*MSZ!$B183+(drdp!G183)*MSZ!$C183+(drdp!J183)*MSZ!$D183)</f>
        <v>0</v>
      </c>
      <c r="K183" s="21">
        <f>SUM(E$3:E182)+H183</f>
        <v>7.1254073262084763</v>
      </c>
      <c r="L183" s="21">
        <f>SUM(F$3:F182)+I183</f>
        <v>-1.9092471388003713</v>
      </c>
      <c r="M183" s="21">
        <f>SUM(G$3:G182)+J183</f>
        <v>0</v>
      </c>
      <c r="N183" s="19">
        <f t="shared" si="13"/>
        <v>50.771429564385429</v>
      </c>
      <c r="O183" s="19">
        <f t="shared" si="14"/>
        <v>3.6452246370174044</v>
      </c>
      <c r="P183" s="19">
        <f t="shared" si="15"/>
        <v>0</v>
      </c>
      <c r="Q183" s="19">
        <f t="shared" si="16"/>
        <v>-13.604163550350737</v>
      </c>
      <c r="R183" s="19">
        <f t="shared" si="17"/>
        <v>0</v>
      </c>
      <c r="S183" s="19">
        <f t="shared" si="18"/>
        <v>0</v>
      </c>
    </row>
    <row r="184" spans="1:19" x14ac:dyDescent="0.25">
      <c r="A184" s="26">
        <f>Wellpath!E184</f>
        <v>5430</v>
      </c>
      <c r="B184" s="22">
        <v>0</v>
      </c>
      <c r="C184" s="22">
        <v>0</v>
      </c>
      <c r="D184" s="22">
        <f>-(SIN(Wellpath!$L184) * COS(Wellpath!$O184) + TAN(Dip) * COS(Wellpath!$L184)) * SIN(Wellpath!$L184) * SIN(Wellpath!$O184)</f>
        <v>-0.18730329670795609</v>
      </c>
      <c r="E184" s="20">
        <f>Model!$W$20*((drdp!B184+drdp!K184)*MSZ!$B184+(drdp!E184+drdp!N184)*MSZ!$C184+(drdp!H184+drdp!Q184)*MSZ!$D184)</f>
        <v>8.6842123986863532E-3</v>
      </c>
      <c r="F184" s="20">
        <f>Model!$W$20*((drdp!C184+drdp!L184)*MSZ!$B184+(drdp!F184+drdp!O184)*MSZ!$C184+(drdp!I184+drdp!R184)*MSZ!$D184)</f>
        <v>-2.326927699128351E-3</v>
      </c>
      <c r="G184" s="20">
        <f>Model!$W$20*((drdp!D184+drdp!M184)*MSZ!$B184+(drdp!G184+drdp!P184)*MSZ!$C184+(drdp!J184+drdp!S184)*MSZ!$D184)</f>
        <v>0</v>
      </c>
      <c r="H184" s="18">
        <f>Model!$W$20*((drdp!B184)*MSZ!$B184+(drdp!E184)*MSZ!$C184+(drdp!H184)*MSZ!$D184)</f>
        <v>4.3421061993431766E-3</v>
      </c>
      <c r="I184" s="18">
        <f>Model!$W$20*((drdp!C184)*MSZ!$B184+(drdp!F184)*MSZ!$C184+(drdp!I184)*MSZ!$D184)</f>
        <v>-1.1634638495641755E-3</v>
      </c>
      <c r="J184" s="18">
        <f>Model!$W$20*((drdp!D184)*MSZ!$B184+(drdp!G184)*MSZ!$C184+(drdp!J184)*MSZ!$D184)</f>
        <v>0</v>
      </c>
      <c r="K184" s="21">
        <f>SUM(E$3:E183)+H184</f>
        <v>7.1340915386071631</v>
      </c>
      <c r="L184" s="21">
        <f>SUM(F$3:F183)+I184</f>
        <v>-1.9115740664994998</v>
      </c>
      <c r="M184" s="21">
        <f>SUM(G$3:G183)+J184</f>
        <v>0</v>
      </c>
      <c r="N184" s="19">
        <f t="shared" si="13"/>
        <v>50.895262081226321</v>
      </c>
      <c r="O184" s="19">
        <f t="shared" si="14"/>
        <v>3.654115411713434</v>
      </c>
      <c r="P184" s="19">
        <f t="shared" si="15"/>
        <v>0</v>
      </c>
      <c r="Q184" s="19">
        <f t="shared" si="16"/>
        <v>-13.637344373234967</v>
      </c>
      <c r="R184" s="19">
        <f t="shared" si="17"/>
        <v>0</v>
      </c>
      <c r="S184" s="19">
        <f t="shared" si="18"/>
        <v>0</v>
      </c>
    </row>
    <row r="185" spans="1:19" x14ac:dyDescent="0.25">
      <c r="A185" s="26">
        <f>Wellpath!E185</f>
        <v>5460</v>
      </c>
      <c r="B185" s="22">
        <v>0</v>
      </c>
      <c r="C185" s="22">
        <v>0</v>
      </c>
      <c r="D185" s="22">
        <f>-(SIN(Wellpath!$L185) * COS(Wellpath!$O185) + TAN(Dip) * COS(Wellpath!$L185)) * SIN(Wellpath!$L185) * SIN(Wellpath!$O185)</f>
        <v>-0.18730329670795609</v>
      </c>
      <c r="E185" s="20">
        <f>Model!$W$20*((drdp!B185+drdp!K185)*MSZ!$B185+(drdp!E185+drdp!N185)*MSZ!$C185+(drdp!H185+drdp!Q185)*MSZ!$D185)</f>
        <v>8.6842123986863532E-3</v>
      </c>
      <c r="F185" s="20">
        <f>Model!$W$20*((drdp!C185+drdp!L185)*MSZ!$B185+(drdp!F185+drdp!O185)*MSZ!$C185+(drdp!I185+drdp!R185)*MSZ!$D185)</f>
        <v>-2.326927699128351E-3</v>
      </c>
      <c r="G185" s="20">
        <f>Model!$W$20*((drdp!D185+drdp!M185)*MSZ!$B185+(drdp!G185+drdp!P185)*MSZ!$C185+(drdp!J185+drdp!S185)*MSZ!$D185)</f>
        <v>0</v>
      </c>
      <c r="H185" s="18">
        <f>Model!$W$20*((drdp!B185)*MSZ!$B185+(drdp!E185)*MSZ!$C185+(drdp!H185)*MSZ!$D185)</f>
        <v>4.3421061993431766E-3</v>
      </c>
      <c r="I185" s="18">
        <f>Model!$W$20*((drdp!C185)*MSZ!$B185+(drdp!F185)*MSZ!$C185+(drdp!I185)*MSZ!$D185)</f>
        <v>-1.1634638495641755E-3</v>
      </c>
      <c r="J185" s="18">
        <f>Model!$W$20*((drdp!D185)*MSZ!$B185+(drdp!G185)*MSZ!$C185+(drdp!J185)*MSZ!$D185)</f>
        <v>0</v>
      </c>
      <c r="K185" s="21">
        <f>SUM(E$3:E184)+H185</f>
        <v>7.1427757510058498</v>
      </c>
      <c r="L185" s="21">
        <f>SUM(F$3:F184)+I185</f>
        <v>-1.9139009941986282</v>
      </c>
      <c r="M185" s="21">
        <f>SUM(G$3:G184)+J185</f>
        <v>0</v>
      </c>
      <c r="N185" s="19">
        <f t="shared" si="13"/>
        <v>51.019245429157181</v>
      </c>
      <c r="O185" s="19">
        <f t="shared" si="14"/>
        <v>3.6630170155944977</v>
      </c>
      <c r="P185" s="19">
        <f t="shared" si="15"/>
        <v>0</v>
      </c>
      <c r="Q185" s="19">
        <f t="shared" si="16"/>
        <v>-13.67056561118795</v>
      </c>
      <c r="R185" s="19">
        <f t="shared" si="17"/>
        <v>0</v>
      </c>
      <c r="S185" s="19">
        <f t="shared" si="18"/>
        <v>0</v>
      </c>
    </row>
    <row r="186" spans="1:19" x14ac:dyDescent="0.25">
      <c r="A186" s="26">
        <f>Wellpath!E186</f>
        <v>5490</v>
      </c>
      <c r="B186" s="22">
        <v>0</v>
      </c>
      <c r="C186" s="22">
        <v>0</v>
      </c>
      <c r="D186" s="22">
        <f>-(SIN(Wellpath!$L186) * COS(Wellpath!$O186) + TAN(Dip) * COS(Wellpath!$L186)) * SIN(Wellpath!$L186) * SIN(Wellpath!$O186)</f>
        <v>-0.18730329670795609</v>
      </c>
      <c r="E186" s="20">
        <f>Model!$W$20*((drdp!B186+drdp!K186)*MSZ!$B186+(drdp!E186+drdp!N186)*MSZ!$C186+(drdp!H186+drdp!Q186)*MSZ!$D186)</f>
        <v>8.6842123986863532E-3</v>
      </c>
      <c r="F186" s="20">
        <f>Model!$W$20*((drdp!C186+drdp!L186)*MSZ!$B186+(drdp!F186+drdp!O186)*MSZ!$C186+(drdp!I186+drdp!R186)*MSZ!$D186)</f>
        <v>-2.326927699128351E-3</v>
      </c>
      <c r="G186" s="20">
        <f>Model!$W$20*((drdp!D186+drdp!M186)*MSZ!$B186+(drdp!G186+drdp!P186)*MSZ!$C186+(drdp!J186+drdp!S186)*MSZ!$D186)</f>
        <v>0</v>
      </c>
      <c r="H186" s="18">
        <f>Model!$W$20*((drdp!B186)*MSZ!$B186+(drdp!E186)*MSZ!$C186+(drdp!H186)*MSZ!$D186)</f>
        <v>4.3421061993431766E-3</v>
      </c>
      <c r="I186" s="18">
        <f>Model!$W$20*((drdp!C186)*MSZ!$B186+(drdp!F186)*MSZ!$C186+(drdp!I186)*MSZ!$D186)</f>
        <v>-1.1634638495641755E-3</v>
      </c>
      <c r="J186" s="18">
        <f>Model!$W$20*((drdp!D186)*MSZ!$B186+(drdp!G186)*MSZ!$C186+(drdp!J186)*MSZ!$D186)</f>
        <v>0</v>
      </c>
      <c r="K186" s="21">
        <f>SUM(E$3:E185)+H186</f>
        <v>7.1514599634045366</v>
      </c>
      <c r="L186" s="21">
        <f>SUM(F$3:F185)+I186</f>
        <v>-1.9162279218977567</v>
      </c>
      <c r="M186" s="21">
        <f>SUM(G$3:G185)+J186</f>
        <v>0</v>
      </c>
      <c r="N186" s="19">
        <f t="shared" si="13"/>
        <v>51.143379608178016</v>
      </c>
      <c r="O186" s="19">
        <f t="shared" si="14"/>
        <v>3.6719294486605953</v>
      </c>
      <c r="P186" s="19">
        <f t="shared" si="15"/>
        <v>0</v>
      </c>
      <c r="Q186" s="19">
        <f t="shared" si="16"/>
        <v>-13.703827264209682</v>
      </c>
      <c r="R186" s="19">
        <f t="shared" si="17"/>
        <v>0</v>
      </c>
      <c r="S186" s="19">
        <f t="shared" si="18"/>
        <v>0</v>
      </c>
    </row>
    <row r="187" spans="1:19" x14ac:dyDescent="0.25">
      <c r="A187" s="26">
        <f>Wellpath!E187</f>
        <v>5520</v>
      </c>
      <c r="B187" s="22">
        <v>0</v>
      </c>
      <c r="C187" s="22">
        <v>0</v>
      </c>
      <c r="D187" s="22">
        <f>-(SIN(Wellpath!$L187) * COS(Wellpath!$O187) + TAN(Dip) * COS(Wellpath!$L187)) * SIN(Wellpath!$L187) * SIN(Wellpath!$O187)</f>
        <v>-0.18730329670795609</v>
      </c>
      <c r="E187" s="20">
        <f>Model!$W$20*((drdp!B187+drdp!K187)*MSZ!$B187+(drdp!E187+drdp!N187)*MSZ!$C187+(drdp!H187+drdp!Q187)*MSZ!$D187)</f>
        <v>8.6842123986863532E-3</v>
      </c>
      <c r="F187" s="20">
        <f>Model!$W$20*((drdp!C187+drdp!L187)*MSZ!$B187+(drdp!F187+drdp!O187)*MSZ!$C187+(drdp!I187+drdp!R187)*MSZ!$D187)</f>
        <v>-2.326927699128351E-3</v>
      </c>
      <c r="G187" s="20">
        <f>Model!$W$20*((drdp!D187+drdp!M187)*MSZ!$B187+(drdp!G187+drdp!P187)*MSZ!$C187+(drdp!J187+drdp!S187)*MSZ!$D187)</f>
        <v>0</v>
      </c>
      <c r="H187" s="18">
        <f>Model!$W$20*((drdp!B187)*MSZ!$B187+(drdp!E187)*MSZ!$C187+(drdp!H187)*MSZ!$D187)</f>
        <v>4.3421061993431766E-3</v>
      </c>
      <c r="I187" s="18">
        <f>Model!$W$20*((drdp!C187)*MSZ!$B187+(drdp!F187)*MSZ!$C187+(drdp!I187)*MSZ!$D187)</f>
        <v>-1.1634638495641755E-3</v>
      </c>
      <c r="J187" s="18">
        <f>Model!$W$20*((drdp!D187)*MSZ!$B187+(drdp!G187)*MSZ!$C187+(drdp!J187)*MSZ!$D187)</f>
        <v>0</v>
      </c>
      <c r="K187" s="21">
        <f>SUM(E$3:E186)+H187</f>
        <v>7.1601441758032234</v>
      </c>
      <c r="L187" s="21">
        <f>SUM(F$3:F186)+I187</f>
        <v>-1.9185548495968852</v>
      </c>
      <c r="M187" s="21">
        <f>SUM(G$3:G186)+J187</f>
        <v>0</v>
      </c>
      <c r="N187" s="19">
        <f t="shared" si="13"/>
        <v>51.267664618288819</v>
      </c>
      <c r="O187" s="19">
        <f t="shared" si="14"/>
        <v>3.6808527109117266</v>
      </c>
      <c r="P187" s="19">
        <f t="shared" si="15"/>
        <v>0</v>
      </c>
      <c r="Q187" s="19">
        <f t="shared" si="16"/>
        <v>-13.737129332300167</v>
      </c>
      <c r="R187" s="19">
        <f t="shared" si="17"/>
        <v>0</v>
      </c>
      <c r="S187" s="19">
        <f t="shared" si="18"/>
        <v>0</v>
      </c>
    </row>
    <row r="188" spans="1:19" x14ac:dyDescent="0.25">
      <c r="A188" s="26">
        <f>Wellpath!E188</f>
        <v>5550</v>
      </c>
      <c r="B188" s="22">
        <v>0</v>
      </c>
      <c r="C188" s="22">
        <v>0</v>
      </c>
      <c r="D188" s="22">
        <f>-(SIN(Wellpath!$L188) * COS(Wellpath!$O188) + TAN(Dip) * COS(Wellpath!$L188)) * SIN(Wellpath!$L188) * SIN(Wellpath!$O188)</f>
        <v>-0.18730329670795609</v>
      </c>
      <c r="E188" s="20">
        <f>Model!$W$20*((drdp!B188+drdp!K188)*MSZ!$B188+(drdp!E188+drdp!N188)*MSZ!$C188+(drdp!H188+drdp!Q188)*MSZ!$D188)</f>
        <v>8.6842123986863532E-3</v>
      </c>
      <c r="F188" s="20">
        <f>Model!$W$20*((drdp!C188+drdp!L188)*MSZ!$B188+(drdp!F188+drdp!O188)*MSZ!$C188+(drdp!I188+drdp!R188)*MSZ!$D188)</f>
        <v>-2.326927699128351E-3</v>
      </c>
      <c r="G188" s="20">
        <f>Model!$W$20*((drdp!D188+drdp!M188)*MSZ!$B188+(drdp!G188+drdp!P188)*MSZ!$C188+(drdp!J188+drdp!S188)*MSZ!$D188)</f>
        <v>0</v>
      </c>
      <c r="H188" s="18">
        <f>Model!$W$20*((drdp!B188)*MSZ!$B188+(drdp!E188)*MSZ!$C188+(drdp!H188)*MSZ!$D188)</f>
        <v>4.3421061993431766E-3</v>
      </c>
      <c r="I188" s="18">
        <f>Model!$W$20*((drdp!C188)*MSZ!$B188+(drdp!F188)*MSZ!$C188+(drdp!I188)*MSZ!$D188)</f>
        <v>-1.1634638495641755E-3</v>
      </c>
      <c r="J188" s="18">
        <f>Model!$W$20*((drdp!D188)*MSZ!$B188+(drdp!G188)*MSZ!$C188+(drdp!J188)*MSZ!$D188)</f>
        <v>0</v>
      </c>
      <c r="K188" s="21">
        <f>SUM(E$3:E187)+H188</f>
        <v>7.1688283882019102</v>
      </c>
      <c r="L188" s="21">
        <f>SUM(F$3:F187)+I188</f>
        <v>-1.9208817772960136</v>
      </c>
      <c r="M188" s="21">
        <f>SUM(G$3:G187)+J188</f>
        <v>0</v>
      </c>
      <c r="N188" s="19">
        <f t="shared" si="13"/>
        <v>51.392100459489598</v>
      </c>
      <c r="O188" s="19">
        <f t="shared" si="14"/>
        <v>3.6897868023478919</v>
      </c>
      <c r="P188" s="19">
        <f t="shared" si="15"/>
        <v>0</v>
      </c>
      <c r="Q188" s="19">
        <f t="shared" si="16"/>
        <v>-13.770471815459402</v>
      </c>
      <c r="R188" s="19">
        <f t="shared" si="17"/>
        <v>0</v>
      </c>
      <c r="S188" s="19">
        <f t="shared" si="18"/>
        <v>0</v>
      </c>
    </row>
    <row r="189" spans="1:19" x14ac:dyDescent="0.25">
      <c r="A189" s="26">
        <f>Wellpath!E189</f>
        <v>5580</v>
      </c>
      <c r="B189" s="22">
        <v>0</v>
      </c>
      <c r="C189" s="22">
        <v>0</v>
      </c>
      <c r="D189" s="22">
        <f>-(SIN(Wellpath!$L189) * COS(Wellpath!$O189) + TAN(Dip) * COS(Wellpath!$L189)) * SIN(Wellpath!$L189) * SIN(Wellpath!$O189)</f>
        <v>-0.18730329670795609</v>
      </c>
      <c r="E189" s="20">
        <f>Model!$W$20*((drdp!B189+drdp!K189)*MSZ!$B189+(drdp!E189+drdp!N189)*MSZ!$C189+(drdp!H189+drdp!Q189)*MSZ!$D189)</f>
        <v>8.6842123986863532E-3</v>
      </c>
      <c r="F189" s="20">
        <f>Model!$W$20*((drdp!C189+drdp!L189)*MSZ!$B189+(drdp!F189+drdp!O189)*MSZ!$C189+(drdp!I189+drdp!R189)*MSZ!$D189)</f>
        <v>-2.326927699128351E-3</v>
      </c>
      <c r="G189" s="20">
        <f>Model!$W$20*((drdp!D189+drdp!M189)*MSZ!$B189+(drdp!G189+drdp!P189)*MSZ!$C189+(drdp!J189+drdp!S189)*MSZ!$D189)</f>
        <v>0</v>
      </c>
      <c r="H189" s="18">
        <f>Model!$W$20*((drdp!B189)*MSZ!$B189+(drdp!E189)*MSZ!$C189+(drdp!H189)*MSZ!$D189)</f>
        <v>4.3421061993431766E-3</v>
      </c>
      <c r="I189" s="18">
        <f>Model!$W$20*((drdp!C189)*MSZ!$B189+(drdp!F189)*MSZ!$C189+(drdp!I189)*MSZ!$D189)</f>
        <v>-1.1634638495641755E-3</v>
      </c>
      <c r="J189" s="18">
        <f>Model!$W$20*((drdp!D189)*MSZ!$B189+(drdp!G189)*MSZ!$C189+(drdp!J189)*MSZ!$D189)</f>
        <v>0</v>
      </c>
      <c r="K189" s="21">
        <f>SUM(E$3:E188)+H189</f>
        <v>7.1775126006005969</v>
      </c>
      <c r="L189" s="21">
        <f>SUM(F$3:F188)+I189</f>
        <v>-1.9232087049951421</v>
      </c>
      <c r="M189" s="21">
        <f>SUM(G$3:G188)+J189</f>
        <v>0</v>
      </c>
      <c r="N189" s="19">
        <f t="shared" si="13"/>
        <v>51.516687131780344</v>
      </c>
      <c r="O189" s="19">
        <f t="shared" si="14"/>
        <v>3.6987317229690913</v>
      </c>
      <c r="P189" s="19">
        <f t="shared" si="15"/>
        <v>0</v>
      </c>
      <c r="Q189" s="19">
        <f t="shared" si="16"/>
        <v>-13.803854713687388</v>
      </c>
      <c r="R189" s="19">
        <f t="shared" si="17"/>
        <v>0</v>
      </c>
      <c r="S189" s="19">
        <f t="shared" si="18"/>
        <v>0</v>
      </c>
    </row>
    <row r="190" spans="1:19" x14ac:dyDescent="0.25">
      <c r="A190" s="26">
        <f>Wellpath!E190</f>
        <v>5610</v>
      </c>
      <c r="B190" s="22">
        <v>0</v>
      </c>
      <c r="C190" s="22">
        <v>0</v>
      </c>
      <c r="D190" s="22">
        <f>-(SIN(Wellpath!$L190) * COS(Wellpath!$O190) + TAN(Dip) * COS(Wellpath!$L190)) * SIN(Wellpath!$L190) * SIN(Wellpath!$O190)</f>
        <v>-0.18730329670795609</v>
      </c>
      <c r="E190" s="20">
        <f>Model!$W$20*((drdp!B190+drdp!K190)*MSZ!$B190+(drdp!E190+drdp!N190)*MSZ!$C190+(drdp!H190+drdp!Q190)*MSZ!$D190)</f>
        <v>8.6842123986863532E-3</v>
      </c>
      <c r="F190" s="20">
        <f>Model!$W$20*((drdp!C190+drdp!L190)*MSZ!$B190+(drdp!F190+drdp!O190)*MSZ!$C190+(drdp!I190+drdp!R190)*MSZ!$D190)</f>
        <v>-2.326927699128351E-3</v>
      </c>
      <c r="G190" s="20">
        <f>Model!$W$20*((drdp!D190+drdp!M190)*MSZ!$B190+(drdp!G190+drdp!P190)*MSZ!$C190+(drdp!J190+drdp!S190)*MSZ!$D190)</f>
        <v>0</v>
      </c>
      <c r="H190" s="18">
        <f>Model!$W$20*((drdp!B190)*MSZ!$B190+(drdp!E190)*MSZ!$C190+(drdp!H190)*MSZ!$D190)</f>
        <v>4.3421061993431766E-3</v>
      </c>
      <c r="I190" s="18">
        <f>Model!$W$20*((drdp!C190)*MSZ!$B190+(drdp!F190)*MSZ!$C190+(drdp!I190)*MSZ!$D190)</f>
        <v>-1.1634638495641755E-3</v>
      </c>
      <c r="J190" s="18">
        <f>Model!$W$20*((drdp!D190)*MSZ!$B190+(drdp!G190)*MSZ!$C190+(drdp!J190)*MSZ!$D190)</f>
        <v>0</v>
      </c>
      <c r="K190" s="21">
        <f>SUM(E$3:E189)+H190</f>
        <v>7.1861968129992837</v>
      </c>
      <c r="L190" s="21">
        <f>SUM(F$3:F189)+I190</f>
        <v>-1.9255356326942705</v>
      </c>
      <c r="M190" s="21">
        <f>SUM(G$3:G189)+J190</f>
        <v>0</v>
      </c>
      <c r="N190" s="19">
        <f t="shared" si="13"/>
        <v>51.641424635161059</v>
      </c>
      <c r="O190" s="19">
        <f t="shared" si="14"/>
        <v>3.7076874727753246</v>
      </c>
      <c r="P190" s="19">
        <f t="shared" si="15"/>
        <v>0</v>
      </c>
      <c r="Q190" s="19">
        <f t="shared" si="16"/>
        <v>-13.837278026984126</v>
      </c>
      <c r="R190" s="19">
        <f t="shared" si="17"/>
        <v>0</v>
      </c>
      <c r="S190" s="19">
        <f t="shared" si="18"/>
        <v>0</v>
      </c>
    </row>
    <row r="191" spans="1:19" x14ac:dyDescent="0.25">
      <c r="A191" s="26">
        <f>Wellpath!E191</f>
        <v>5640</v>
      </c>
      <c r="B191" s="22">
        <v>0</v>
      </c>
      <c r="C191" s="22">
        <v>0</v>
      </c>
      <c r="D191" s="22">
        <f>-(SIN(Wellpath!$L191) * COS(Wellpath!$O191) + TAN(Dip) * COS(Wellpath!$L191)) * SIN(Wellpath!$L191) * SIN(Wellpath!$O191)</f>
        <v>-0.18730329670795609</v>
      </c>
      <c r="E191" s="20">
        <f>Model!$W$20*((drdp!B191+drdp!K191)*MSZ!$B191+(drdp!E191+drdp!N191)*MSZ!$C191+(drdp!H191+drdp!Q191)*MSZ!$D191)</f>
        <v>8.6842123986863532E-3</v>
      </c>
      <c r="F191" s="20">
        <f>Model!$W$20*((drdp!C191+drdp!L191)*MSZ!$B191+(drdp!F191+drdp!O191)*MSZ!$C191+(drdp!I191+drdp!R191)*MSZ!$D191)</f>
        <v>-2.326927699128351E-3</v>
      </c>
      <c r="G191" s="20">
        <f>Model!$W$20*((drdp!D191+drdp!M191)*MSZ!$B191+(drdp!G191+drdp!P191)*MSZ!$C191+(drdp!J191+drdp!S191)*MSZ!$D191)</f>
        <v>0</v>
      </c>
      <c r="H191" s="18">
        <f>Model!$W$20*((drdp!B191)*MSZ!$B191+(drdp!E191)*MSZ!$C191+(drdp!H191)*MSZ!$D191)</f>
        <v>4.3421061993431766E-3</v>
      </c>
      <c r="I191" s="18">
        <f>Model!$W$20*((drdp!C191)*MSZ!$B191+(drdp!F191)*MSZ!$C191+(drdp!I191)*MSZ!$D191)</f>
        <v>-1.1634638495641755E-3</v>
      </c>
      <c r="J191" s="18">
        <f>Model!$W$20*((drdp!D191)*MSZ!$B191+(drdp!G191)*MSZ!$C191+(drdp!J191)*MSZ!$D191)</f>
        <v>0</v>
      </c>
      <c r="K191" s="21">
        <f>SUM(E$3:E190)+H191</f>
        <v>7.1948810253979705</v>
      </c>
      <c r="L191" s="21">
        <f>SUM(F$3:F190)+I191</f>
        <v>-1.927862560393399</v>
      </c>
      <c r="M191" s="21">
        <f>SUM(G$3:G190)+J191</f>
        <v>0</v>
      </c>
      <c r="N191" s="19">
        <f t="shared" si="13"/>
        <v>51.766312969631748</v>
      </c>
      <c r="O191" s="19">
        <f t="shared" si="14"/>
        <v>3.716654051766592</v>
      </c>
      <c r="P191" s="19">
        <f t="shared" si="15"/>
        <v>0</v>
      </c>
      <c r="Q191" s="19">
        <f t="shared" si="16"/>
        <v>-13.870741755349615</v>
      </c>
      <c r="R191" s="19">
        <f t="shared" si="17"/>
        <v>0</v>
      </c>
      <c r="S191" s="19">
        <f t="shared" si="18"/>
        <v>0</v>
      </c>
    </row>
    <row r="192" spans="1:19" x14ac:dyDescent="0.25">
      <c r="A192" s="26">
        <f>Wellpath!E192</f>
        <v>5670</v>
      </c>
      <c r="B192" s="22">
        <v>0</v>
      </c>
      <c r="C192" s="22">
        <v>0</v>
      </c>
      <c r="D192" s="22">
        <f>-(SIN(Wellpath!$L192) * COS(Wellpath!$O192) + TAN(Dip) * COS(Wellpath!$L192)) * SIN(Wellpath!$L192) * SIN(Wellpath!$O192)</f>
        <v>-0.18730329670795609</v>
      </c>
      <c r="E192" s="20">
        <f>Model!$W$20*((drdp!B192+drdp!K192)*MSZ!$B192+(drdp!E192+drdp!N192)*MSZ!$C192+(drdp!H192+drdp!Q192)*MSZ!$D192)</f>
        <v>8.6842123986863532E-3</v>
      </c>
      <c r="F192" s="20">
        <f>Model!$W$20*((drdp!C192+drdp!L192)*MSZ!$B192+(drdp!F192+drdp!O192)*MSZ!$C192+(drdp!I192+drdp!R192)*MSZ!$D192)</f>
        <v>-2.326927699128351E-3</v>
      </c>
      <c r="G192" s="20">
        <f>Model!$W$20*((drdp!D192+drdp!M192)*MSZ!$B192+(drdp!G192+drdp!P192)*MSZ!$C192+(drdp!J192+drdp!S192)*MSZ!$D192)</f>
        <v>0</v>
      </c>
      <c r="H192" s="18">
        <f>Model!$W$20*((drdp!B192)*MSZ!$B192+(drdp!E192)*MSZ!$C192+(drdp!H192)*MSZ!$D192)</f>
        <v>4.3421061993431766E-3</v>
      </c>
      <c r="I192" s="18">
        <f>Model!$W$20*((drdp!C192)*MSZ!$B192+(drdp!F192)*MSZ!$C192+(drdp!I192)*MSZ!$D192)</f>
        <v>-1.1634638495641755E-3</v>
      </c>
      <c r="J192" s="18">
        <f>Model!$W$20*((drdp!D192)*MSZ!$B192+(drdp!G192)*MSZ!$C192+(drdp!J192)*MSZ!$D192)</f>
        <v>0</v>
      </c>
      <c r="K192" s="21">
        <f>SUM(E$3:E191)+H192</f>
        <v>7.2035652377966573</v>
      </c>
      <c r="L192" s="21">
        <f>SUM(F$3:F191)+I192</f>
        <v>-1.9301894880925274</v>
      </c>
      <c r="M192" s="21">
        <f>SUM(G$3:G191)+J192</f>
        <v>0</v>
      </c>
      <c r="N192" s="19">
        <f t="shared" si="13"/>
        <v>51.891352135192413</v>
      </c>
      <c r="O192" s="19">
        <f t="shared" si="14"/>
        <v>3.725631459942893</v>
      </c>
      <c r="P192" s="19">
        <f t="shared" si="15"/>
        <v>0</v>
      </c>
      <c r="Q192" s="19">
        <f t="shared" si="16"/>
        <v>-13.904245898783856</v>
      </c>
      <c r="R192" s="19">
        <f t="shared" si="17"/>
        <v>0</v>
      </c>
      <c r="S192" s="19">
        <f t="shared" si="18"/>
        <v>0</v>
      </c>
    </row>
    <row r="193" spans="1:19" x14ac:dyDescent="0.25">
      <c r="A193" s="26">
        <f>Wellpath!E193</f>
        <v>5700</v>
      </c>
      <c r="B193" s="22">
        <v>0</v>
      </c>
      <c r="C193" s="22">
        <v>0</v>
      </c>
      <c r="D193" s="22">
        <f>-(SIN(Wellpath!$L193) * COS(Wellpath!$O193) + TAN(Dip) * COS(Wellpath!$L193)) * SIN(Wellpath!$L193) * SIN(Wellpath!$O193)</f>
        <v>-0.18730329670795609</v>
      </c>
      <c r="E193" s="20">
        <f>Model!$W$20*((drdp!B193+drdp!K193)*MSZ!$B193+(drdp!E193+drdp!N193)*MSZ!$C193+(drdp!H193+drdp!Q193)*MSZ!$D193)</f>
        <v>8.6842123986863532E-3</v>
      </c>
      <c r="F193" s="20">
        <f>Model!$W$20*((drdp!C193+drdp!L193)*MSZ!$B193+(drdp!F193+drdp!O193)*MSZ!$C193+(drdp!I193+drdp!R193)*MSZ!$D193)</f>
        <v>-2.326927699128351E-3</v>
      </c>
      <c r="G193" s="20">
        <f>Model!$W$20*((drdp!D193+drdp!M193)*MSZ!$B193+(drdp!G193+drdp!P193)*MSZ!$C193+(drdp!J193+drdp!S193)*MSZ!$D193)</f>
        <v>0</v>
      </c>
      <c r="H193" s="18">
        <f>Model!$W$20*((drdp!B193)*MSZ!$B193+(drdp!E193)*MSZ!$C193+(drdp!H193)*MSZ!$D193)</f>
        <v>4.3421061993431766E-3</v>
      </c>
      <c r="I193" s="18">
        <f>Model!$W$20*((drdp!C193)*MSZ!$B193+(drdp!F193)*MSZ!$C193+(drdp!I193)*MSZ!$D193)</f>
        <v>-1.1634638495641755E-3</v>
      </c>
      <c r="J193" s="18">
        <f>Model!$W$20*((drdp!D193)*MSZ!$B193+(drdp!G193)*MSZ!$C193+(drdp!J193)*MSZ!$D193)</f>
        <v>0</v>
      </c>
      <c r="K193" s="21">
        <f>SUM(E$3:E192)+H193</f>
        <v>7.212249450195344</v>
      </c>
      <c r="L193" s="21">
        <f>SUM(F$3:F192)+I193</f>
        <v>-1.9325164157916559</v>
      </c>
      <c r="M193" s="21">
        <f>SUM(G$3:G192)+J193</f>
        <v>0</v>
      </c>
      <c r="N193" s="19">
        <f t="shared" si="13"/>
        <v>52.016542131843039</v>
      </c>
      <c r="O193" s="19">
        <f t="shared" si="14"/>
        <v>3.734619697304228</v>
      </c>
      <c r="P193" s="19">
        <f t="shared" si="15"/>
        <v>0</v>
      </c>
      <c r="Q193" s="19">
        <f t="shared" si="16"/>
        <v>-13.937790457286846</v>
      </c>
      <c r="R193" s="19">
        <f t="shared" si="17"/>
        <v>0</v>
      </c>
      <c r="S193" s="19">
        <f t="shared" si="18"/>
        <v>0</v>
      </c>
    </row>
    <row r="194" spans="1:19" x14ac:dyDescent="0.25">
      <c r="A194" s="26">
        <f>Wellpath!E194</f>
        <v>5730</v>
      </c>
      <c r="B194" s="22">
        <v>0</v>
      </c>
      <c r="C194" s="22">
        <v>0</v>
      </c>
      <c r="D194" s="22">
        <f>-(SIN(Wellpath!$L194) * COS(Wellpath!$O194) + TAN(Dip) * COS(Wellpath!$L194)) * SIN(Wellpath!$L194) * SIN(Wellpath!$O194)</f>
        <v>-0.18730329670795609</v>
      </c>
      <c r="E194" s="20">
        <f>Model!$W$20*((drdp!B194+drdp!K194)*MSZ!$B194+(drdp!E194+drdp!N194)*MSZ!$C194+(drdp!H194+drdp!Q194)*MSZ!$D194)</f>
        <v>8.6842123986863532E-3</v>
      </c>
      <c r="F194" s="20">
        <f>Model!$W$20*((drdp!C194+drdp!L194)*MSZ!$B194+(drdp!F194+drdp!O194)*MSZ!$C194+(drdp!I194+drdp!R194)*MSZ!$D194)</f>
        <v>-2.326927699128351E-3</v>
      </c>
      <c r="G194" s="20">
        <f>Model!$W$20*((drdp!D194+drdp!M194)*MSZ!$B194+(drdp!G194+drdp!P194)*MSZ!$C194+(drdp!J194+drdp!S194)*MSZ!$D194)</f>
        <v>0</v>
      </c>
      <c r="H194" s="18">
        <f>Model!$W$20*((drdp!B194)*MSZ!$B194+(drdp!E194)*MSZ!$C194+(drdp!H194)*MSZ!$D194)</f>
        <v>4.3421061993431766E-3</v>
      </c>
      <c r="I194" s="18">
        <f>Model!$W$20*((drdp!C194)*MSZ!$B194+(drdp!F194)*MSZ!$C194+(drdp!I194)*MSZ!$D194)</f>
        <v>-1.1634638495641755E-3</v>
      </c>
      <c r="J194" s="18">
        <f>Model!$W$20*((drdp!D194)*MSZ!$B194+(drdp!G194)*MSZ!$C194+(drdp!J194)*MSZ!$D194)</f>
        <v>0</v>
      </c>
      <c r="K194" s="21">
        <f>SUM(E$3:E193)+H194</f>
        <v>7.2209336625940308</v>
      </c>
      <c r="L194" s="21">
        <f>SUM(F$3:F193)+I194</f>
        <v>-1.9348433434907844</v>
      </c>
      <c r="M194" s="21">
        <f>SUM(G$3:G193)+J194</f>
        <v>0</v>
      </c>
      <c r="N194" s="19">
        <f t="shared" si="13"/>
        <v>52.141882959583647</v>
      </c>
      <c r="O194" s="19">
        <f t="shared" si="14"/>
        <v>3.7436187638505971</v>
      </c>
      <c r="P194" s="19">
        <f t="shared" si="15"/>
        <v>0</v>
      </c>
      <c r="Q194" s="19">
        <f t="shared" si="16"/>
        <v>-13.97137543085859</v>
      </c>
      <c r="R194" s="19">
        <f t="shared" si="17"/>
        <v>0</v>
      </c>
      <c r="S194" s="19">
        <f t="shared" si="18"/>
        <v>0</v>
      </c>
    </row>
    <row r="195" spans="1:19" x14ac:dyDescent="0.25">
      <c r="A195" s="26">
        <f>Wellpath!E195</f>
        <v>5760</v>
      </c>
      <c r="B195" s="22">
        <v>0</v>
      </c>
      <c r="C195" s="22">
        <v>0</v>
      </c>
      <c r="D195" s="22">
        <f>-(SIN(Wellpath!$L195) * COS(Wellpath!$O195) + TAN(Dip) * COS(Wellpath!$L195)) * SIN(Wellpath!$L195) * SIN(Wellpath!$O195)</f>
        <v>-0.18730329670795609</v>
      </c>
      <c r="E195" s="20">
        <f>Model!$W$20*((drdp!B195+drdp!K195)*MSZ!$B195+(drdp!E195+drdp!N195)*MSZ!$C195+(drdp!H195+drdp!Q195)*MSZ!$D195)</f>
        <v>8.6842123986863532E-3</v>
      </c>
      <c r="F195" s="20">
        <f>Model!$W$20*((drdp!C195+drdp!L195)*MSZ!$B195+(drdp!F195+drdp!O195)*MSZ!$C195+(drdp!I195+drdp!R195)*MSZ!$D195)</f>
        <v>-2.326927699128351E-3</v>
      </c>
      <c r="G195" s="20">
        <f>Model!$W$20*((drdp!D195+drdp!M195)*MSZ!$B195+(drdp!G195+drdp!P195)*MSZ!$C195+(drdp!J195+drdp!S195)*MSZ!$D195)</f>
        <v>0</v>
      </c>
      <c r="H195" s="18">
        <f>Model!$W$20*((drdp!B195)*MSZ!$B195+(drdp!E195)*MSZ!$C195+(drdp!H195)*MSZ!$D195)</f>
        <v>4.3421061993431766E-3</v>
      </c>
      <c r="I195" s="18">
        <f>Model!$W$20*((drdp!C195)*MSZ!$B195+(drdp!F195)*MSZ!$C195+(drdp!I195)*MSZ!$D195)</f>
        <v>-1.1634638495641755E-3</v>
      </c>
      <c r="J195" s="18">
        <f>Model!$W$20*((drdp!D195)*MSZ!$B195+(drdp!G195)*MSZ!$C195+(drdp!J195)*MSZ!$D195)</f>
        <v>0</v>
      </c>
      <c r="K195" s="21">
        <f>SUM(E$3:E194)+H195</f>
        <v>7.2296178749927176</v>
      </c>
      <c r="L195" s="21">
        <f>SUM(F$3:F194)+I195</f>
        <v>-1.9371702711899128</v>
      </c>
      <c r="M195" s="21">
        <f>SUM(G$3:G194)+J195</f>
        <v>0</v>
      </c>
      <c r="N195" s="19">
        <f t="shared" si="13"/>
        <v>52.267374618414216</v>
      </c>
      <c r="O195" s="19">
        <f t="shared" si="14"/>
        <v>3.7526286595820002</v>
      </c>
      <c r="P195" s="19">
        <f t="shared" si="15"/>
        <v>0</v>
      </c>
      <c r="Q195" s="19">
        <f t="shared" si="16"/>
        <v>-14.005000819499084</v>
      </c>
      <c r="R195" s="19">
        <f t="shared" si="17"/>
        <v>0</v>
      </c>
      <c r="S195" s="19">
        <f t="shared" si="18"/>
        <v>0</v>
      </c>
    </row>
    <row r="196" spans="1:19" x14ac:dyDescent="0.25">
      <c r="A196" s="26">
        <f>Wellpath!E196</f>
        <v>5790</v>
      </c>
      <c r="B196" s="22">
        <v>0</v>
      </c>
      <c r="C196" s="22">
        <v>0</v>
      </c>
      <c r="D196" s="22">
        <f>-(SIN(Wellpath!$L196) * COS(Wellpath!$O196) + TAN(Dip) * COS(Wellpath!$L196)) * SIN(Wellpath!$L196) * SIN(Wellpath!$O196)</f>
        <v>-0.18730329670795609</v>
      </c>
      <c r="E196" s="20">
        <f>Model!$W$20*((drdp!B196+drdp!K196)*MSZ!$B196+(drdp!E196+drdp!N196)*MSZ!$C196+(drdp!H196+drdp!Q196)*MSZ!$D196)</f>
        <v>8.6842123986863532E-3</v>
      </c>
      <c r="F196" s="20">
        <f>Model!$W$20*((drdp!C196+drdp!L196)*MSZ!$B196+(drdp!F196+drdp!O196)*MSZ!$C196+(drdp!I196+drdp!R196)*MSZ!$D196)</f>
        <v>-2.326927699128351E-3</v>
      </c>
      <c r="G196" s="20">
        <f>Model!$W$20*((drdp!D196+drdp!M196)*MSZ!$B196+(drdp!G196+drdp!P196)*MSZ!$C196+(drdp!J196+drdp!S196)*MSZ!$D196)</f>
        <v>0</v>
      </c>
      <c r="H196" s="18">
        <f>Model!$W$20*((drdp!B196)*MSZ!$B196+(drdp!E196)*MSZ!$C196+(drdp!H196)*MSZ!$D196)</f>
        <v>4.3421061993431766E-3</v>
      </c>
      <c r="I196" s="18">
        <f>Model!$W$20*((drdp!C196)*MSZ!$B196+(drdp!F196)*MSZ!$C196+(drdp!I196)*MSZ!$D196)</f>
        <v>-1.1634638495641755E-3</v>
      </c>
      <c r="J196" s="18">
        <f>Model!$W$20*((drdp!D196)*MSZ!$B196+(drdp!G196)*MSZ!$C196+(drdp!J196)*MSZ!$D196)</f>
        <v>0</v>
      </c>
      <c r="K196" s="21">
        <f>SUM(E$3:E195)+H196</f>
        <v>7.2383020873914043</v>
      </c>
      <c r="L196" s="21">
        <f>SUM(F$3:F195)+I196</f>
        <v>-1.9394971988890413</v>
      </c>
      <c r="M196" s="21">
        <f>SUM(G$3:G195)+J196</f>
        <v>0</v>
      </c>
      <c r="N196" s="19">
        <f t="shared" si="13"/>
        <v>52.39301710833476</v>
      </c>
      <c r="O196" s="19">
        <f t="shared" si="14"/>
        <v>3.7616493844984373</v>
      </c>
      <c r="P196" s="19">
        <f t="shared" si="15"/>
        <v>0</v>
      </c>
      <c r="Q196" s="19">
        <f t="shared" si="16"/>
        <v>-14.038666623208329</v>
      </c>
      <c r="R196" s="19">
        <f t="shared" si="17"/>
        <v>0</v>
      </c>
      <c r="S196" s="19">
        <f t="shared" si="18"/>
        <v>0</v>
      </c>
    </row>
    <row r="197" spans="1:19" x14ac:dyDescent="0.25">
      <c r="A197" s="26">
        <f>Wellpath!E197</f>
        <v>5820</v>
      </c>
      <c r="B197" s="22">
        <v>0</v>
      </c>
      <c r="C197" s="22">
        <v>0</v>
      </c>
      <c r="D197" s="22">
        <f>-(SIN(Wellpath!$L197) * COS(Wellpath!$O197) + TAN(Dip) * COS(Wellpath!$L197)) * SIN(Wellpath!$L197) * SIN(Wellpath!$O197)</f>
        <v>-0.18730329670795609</v>
      </c>
      <c r="E197" s="20">
        <f>Model!$W$20*((drdp!B197+drdp!K197)*MSZ!$B197+(drdp!E197+drdp!N197)*MSZ!$C197+(drdp!H197+drdp!Q197)*MSZ!$D197)</f>
        <v>8.6842123986863532E-3</v>
      </c>
      <c r="F197" s="20">
        <f>Model!$W$20*((drdp!C197+drdp!L197)*MSZ!$B197+(drdp!F197+drdp!O197)*MSZ!$C197+(drdp!I197+drdp!R197)*MSZ!$D197)</f>
        <v>-2.326927699128351E-3</v>
      </c>
      <c r="G197" s="20">
        <f>Model!$W$20*((drdp!D197+drdp!M197)*MSZ!$B197+(drdp!G197+drdp!P197)*MSZ!$C197+(drdp!J197+drdp!S197)*MSZ!$D197)</f>
        <v>0</v>
      </c>
      <c r="H197" s="18">
        <f>Model!$W$20*((drdp!B197)*MSZ!$B197+(drdp!E197)*MSZ!$C197+(drdp!H197)*MSZ!$D197)</f>
        <v>4.3421061993431766E-3</v>
      </c>
      <c r="I197" s="18">
        <f>Model!$W$20*((drdp!C197)*MSZ!$B197+(drdp!F197)*MSZ!$C197+(drdp!I197)*MSZ!$D197)</f>
        <v>-1.1634638495641755E-3</v>
      </c>
      <c r="J197" s="18">
        <f>Model!$W$20*((drdp!D197)*MSZ!$B197+(drdp!G197)*MSZ!$C197+(drdp!J197)*MSZ!$D197)</f>
        <v>0</v>
      </c>
      <c r="K197" s="21">
        <f>SUM(E$3:E196)+H197</f>
        <v>7.2469862997900911</v>
      </c>
      <c r="L197" s="21">
        <f>SUM(F$3:F196)+I197</f>
        <v>-1.9418241265881697</v>
      </c>
      <c r="M197" s="21">
        <f>SUM(G$3:G196)+J197</f>
        <v>0</v>
      </c>
      <c r="N197" s="19">
        <f t="shared" si="13"/>
        <v>52.51881042934528</v>
      </c>
      <c r="O197" s="19">
        <f t="shared" si="14"/>
        <v>3.770680938599908</v>
      </c>
      <c r="P197" s="19">
        <f t="shared" si="15"/>
        <v>0</v>
      </c>
      <c r="Q197" s="19">
        <f t="shared" si="16"/>
        <v>-14.072372841986326</v>
      </c>
      <c r="R197" s="19">
        <f t="shared" si="17"/>
        <v>0</v>
      </c>
      <c r="S197" s="19">
        <f t="shared" si="18"/>
        <v>0</v>
      </c>
    </row>
    <row r="198" spans="1:19" x14ac:dyDescent="0.25">
      <c r="A198" s="26">
        <f>Wellpath!E198</f>
        <v>5850</v>
      </c>
      <c r="B198" s="22">
        <v>0</v>
      </c>
      <c r="C198" s="22">
        <v>0</v>
      </c>
      <c r="D198" s="22">
        <f>-(SIN(Wellpath!$L198) * COS(Wellpath!$O198) + TAN(Dip) * COS(Wellpath!$L198)) * SIN(Wellpath!$L198) * SIN(Wellpath!$O198)</f>
        <v>-0.18730329670795609</v>
      </c>
      <c r="E198" s="20">
        <f>Model!$W$20*((drdp!B198+drdp!K198)*MSZ!$B198+(drdp!E198+drdp!N198)*MSZ!$C198+(drdp!H198+drdp!Q198)*MSZ!$D198)</f>
        <v>8.6842123986863532E-3</v>
      </c>
      <c r="F198" s="20">
        <f>Model!$W$20*((drdp!C198+drdp!L198)*MSZ!$B198+(drdp!F198+drdp!O198)*MSZ!$C198+(drdp!I198+drdp!R198)*MSZ!$D198)</f>
        <v>-2.326927699128351E-3</v>
      </c>
      <c r="G198" s="20">
        <f>Model!$W$20*((drdp!D198+drdp!M198)*MSZ!$B198+(drdp!G198+drdp!P198)*MSZ!$C198+(drdp!J198+drdp!S198)*MSZ!$D198)</f>
        <v>0</v>
      </c>
      <c r="H198" s="18">
        <f>Model!$W$20*((drdp!B198)*MSZ!$B198+(drdp!E198)*MSZ!$C198+(drdp!H198)*MSZ!$D198)</f>
        <v>4.3421061993431766E-3</v>
      </c>
      <c r="I198" s="18">
        <f>Model!$W$20*((drdp!C198)*MSZ!$B198+(drdp!F198)*MSZ!$C198+(drdp!I198)*MSZ!$D198)</f>
        <v>-1.1634638495641755E-3</v>
      </c>
      <c r="J198" s="18">
        <f>Model!$W$20*((drdp!D198)*MSZ!$B198+(drdp!G198)*MSZ!$C198+(drdp!J198)*MSZ!$D198)</f>
        <v>0</v>
      </c>
      <c r="K198" s="21">
        <f>SUM(E$3:E197)+H198</f>
        <v>7.2556705121887779</v>
      </c>
      <c r="L198" s="21">
        <f>SUM(F$3:F197)+I198</f>
        <v>-1.9441510542872982</v>
      </c>
      <c r="M198" s="21">
        <f>SUM(G$3:G197)+J198</f>
        <v>0</v>
      </c>
      <c r="N198" s="19">
        <f t="shared" ref="N198:N261" si="19">K198^2</f>
        <v>52.64475458144576</v>
      </c>
      <c r="O198" s="19">
        <f t="shared" ref="O198:O261" si="20">L198^2</f>
        <v>3.7797233218864128</v>
      </c>
      <c r="P198" s="19">
        <f t="shared" ref="P198:P261" si="21">M198^2</f>
        <v>0</v>
      </c>
      <c r="Q198" s="19">
        <f t="shared" ref="Q198:Q261" si="22">K198*L198</f>
        <v>-14.106119475833074</v>
      </c>
      <c r="R198" s="19">
        <f t="shared" ref="R198:R261" si="23">K198*M198</f>
        <v>0</v>
      </c>
      <c r="S198" s="19">
        <f t="shared" ref="S198:S261" si="24">L198*M198</f>
        <v>0</v>
      </c>
    </row>
    <row r="199" spans="1:19" x14ac:dyDescent="0.25">
      <c r="A199" s="26">
        <f>Wellpath!E199</f>
        <v>5880</v>
      </c>
      <c r="B199" s="22">
        <v>0</v>
      </c>
      <c r="C199" s="22">
        <v>0</v>
      </c>
      <c r="D199" s="22">
        <f>-(SIN(Wellpath!$L199) * COS(Wellpath!$O199) + TAN(Dip) * COS(Wellpath!$L199)) * SIN(Wellpath!$L199) * SIN(Wellpath!$O199)</f>
        <v>-0.18730329670795609</v>
      </c>
      <c r="E199" s="20">
        <f>Model!$W$20*((drdp!B199+drdp!K199)*MSZ!$B199+(drdp!E199+drdp!N199)*MSZ!$C199+(drdp!H199+drdp!Q199)*MSZ!$D199)</f>
        <v>8.6842123986863532E-3</v>
      </c>
      <c r="F199" s="20">
        <f>Model!$W$20*((drdp!C199+drdp!L199)*MSZ!$B199+(drdp!F199+drdp!O199)*MSZ!$C199+(drdp!I199+drdp!R199)*MSZ!$D199)</f>
        <v>-2.326927699128351E-3</v>
      </c>
      <c r="G199" s="20">
        <f>Model!$W$20*((drdp!D199+drdp!M199)*MSZ!$B199+(drdp!G199+drdp!P199)*MSZ!$C199+(drdp!J199+drdp!S199)*MSZ!$D199)</f>
        <v>0</v>
      </c>
      <c r="H199" s="18">
        <f>Model!$W$20*((drdp!B199)*MSZ!$B199+(drdp!E199)*MSZ!$C199+(drdp!H199)*MSZ!$D199)</f>
        <v>4.3421061993431766E-3</v>
      </c>
      <c r="I199" s="18">
        <f>Model!$W$20*((drdp!C199)*MSZ!$B199+(drdp!F199)*MSZ!$C199+(drdp!I199)*MSZ!$D199)</f>
        <v>-1.1634638495641755E-3</v>
      </c>
      <c r="J199" s="18">
        <f>Model!$W$20*((drdp!D199)*MSZ!$B199+(drdp!G199)*MSZ!$C199+(drdp!J199)*MSZ!$D199)</f>
        <v>0</v>
      </c>
      <c r="K199" s="21">
        <f>SUM(E$3:E198)+H199</f>
        <v>7.2643547245874647</v>
      </c>
      <c r="L199" s="21">
        <f>SUM(F$3:F198)+I199</f>
        <v>-1.9464779819864266</v>
      </c>
      <c r="M199" s="21">
        <f>SUM(G$3:G198)+J199</f>
        <v>0</v>
      </c>
      <c r="N199" s="19">
        <f t="shared" si="19"/>
        <v>52.770849564636222</v>
      </c>
      <c r="O199" s="19">
        <f t="shared" si="20"/>
        <v>3.7887765343579516</v>
      </c>
      <c r="P199" s="19">
        <f t="shared" si="21"/>
        <v>0</v>
      </c>
      <c r="Q199" s="19">
        <f t="shared" si="22"/>
        <v>-14.139906524748572</v>
      </c>
      <c r="R199" s="19">
        <f t="shared" si="23"/>
        <v>0</v>
      </c>
      <c r="S199" s="19">
        <f t="shared" si="24"/>
        <v>0</v>
      </c>
    </row>
    <row r="200" spans="1:19" x14ac:dyDescent="0.25">
      <c r="A200" s="26">
        <f>Wellpath!E200</f>
        <v>5910</v>
      </c>
      <c r="B200" s="22">
        <v>0</v>
      </c>
      <c r="C200" s="22">
        <v>0</v>
      </c>
      <c r="D200" s="22">
        <f>-(SIN(Wellpath!$L200) * COS(Wellpath!$O200) + TAN(Dip) * COS(Wellpath!$L200)) * SIN(Wellpath!$L200) * SIN(Wellpath!$O200)</f>
        <v>-0.18730329670795609</v>
      </c>
      <c r="E200" s="20">
        <f>Model!$W$20*((drdp!B200+drdp!K200)*MSZ!$B200+(drdp!E200+drdp!N200)*MSZ!$C200+(drdp!H200+drdp!Q200)*MSZ!$D200)</f>
        <v>8.6842123986863532E-3</v>
      </c>
      <c r="F200" s="20">
        <f>Model!$W$20*((drdp!C200+drdp!L200)*MSZ!$B200+(drdp!F200+drdp!O200)*MSZ!$C200+(drdp!I200+drdp!R200)*MSZ!$D200)</f>
        <v>-2.326927699128351E-3</v>
      </c>
      <c r="G200" s="20">
        <f>Model!$W$20*((drdp!D200+drdp!M200)*MSZ!$B200+(drdp!G200+drdp!P200)*MSZ!$C200+(drdp!J200+drdp!S200)*MSZ!$D200)</f>
        <v>0</v>
      </c>
      <c r="H200" s="18">
        <f>Model!$W$20*((drdp!B200)*MSZ!$B200+(drdp!E200)*MSZ!$C200+(drdp!H200)*MSZ!$D200)</f>
        <v>4.3421061993431766E-3</v>
      </c>
      <c r="I200" s="18">
        <f>Model!$W$20*((drdp!C200)*MSZ!$B200+(drdp!F200)*MSZ!$C200+(drdp!I200)*MSZ!$D200)</f>
        <v>-1.1634638495641755E-3</v>
      </c>
      <c r="J200" s="18">
        <f>Model!$W$20*((drdp!D200)*MSZ!$B200+(drdp!G200)*MSZ!$C200+(drdp!J200)*MSZ!$D200)</f>
        <v>0</v>
      </c>
      <c r="K200" s="21">
        <f>SUM(E$3:E199)+H200</f>
        <v>7.2730389369861514</v>
      </c>
      <c r="L200" s="21">
        <f>SUM(F$3:F199)+I200</f>
        <v>-1.9488049096855551</v>
      </c>
      <c r="M200" s="21">
        <f>SUM(G$3:G199)+J200</f>
        <v>0</v>
      </c>
      <c r="N200" s="19">
        <f t="shared" si="19"/>
        <v>52.897095378916646</v>
      </c>
      <c r="O200" s="19">
        <f t="shared" si="20"/>
        <v>3.7978405760145244</v>
      </c>
      <c r="P200" s="19">
        <f t="shared" si="21"/>
        <v>0</v>
      </c>
      <c r="Q200" s="19">
        <f t="shared" si="22"/>
        <v>-14.173733988732822</v>
      </c>
      <c r="R200" s="19">
        <f t="shared" si="23"/>
        <v>0</v>
      </c>
      <c r="S200" s="19">
        <f t="shared" si="24"/>
        <v>0</v>
      </c>
    </row>
    <row r="201" spans="1:19" x14ac:dyDescent="0.25">
      <c r="A201" s="26">
        <f>Wellpath!E201</f>
        <v>5940</v>
      </c>
      <c r="B201" s="22">
        <v>0</v>
      </c>
      <c r="C201" s="22">
        <v>0</v>
      </c>
      <c r="D201" s="22">
        <f>-(SIN(Wellpath!$L201) * COS(Wellpath!$O201) + TAN(Dip) * COS(Wellpath!$L201)) * SIN(Wellpath!$L201) * SIN(Wellpath!$O201)</f>
        <v>-0.18730329670795609</v>
      </c>
      <c r="E201" s="20">
        <f>Model!$W$20*((drdp!B201+drdp!K201)*MSZ!$B201+(drdp!E201+drdp!N201)*MSZ!$C201+(drdp!H201+drdp!Q201)*MSZ!$D201)</f>
        <v>8.6842123986863532E-3</v>
      </c>
      <c r="F201" s="20">
        <f>Model!$W$20*((drdp!C201+drdp!L201)*MSZ!$B201+(drdp!F201+drdp!O201)*MSZ!$C201+(drdp!I201+drdp!R201)*MSZ!$D201)</f>
        <v>-2.326927699128351E-3</v>
      </c>
      <c r="G201" s="20">
        <f>Model!$W$20*((drdp!D201+drdp!M201)*MSZ!$B201+(drdp!G201+drdp!P201)*MSZ!$C201+(drdp!J201+drdp!S201)*MSZ!$D201)</f>
        <v>0</v>
      </c>
      <c r="H201" s="18">
        <f>Model!$W$20*((drdp!B201)*MSZ!$B201+(drdp!E201)*MSZ!$C201+(drdp!H201)*MSZ!$D201)</f>
        <v>4.3421061993431766E-3</v>
      </c>
      <c r="I201" s="18">
        <f>Model!$W$20*((drdp!C201)*MSZ!$B201+(drdp!F201)*MSZ!$C201+(drdp!I201)*MSZ!$D201)</f>
        <v>-1.1634638495641755E-3</v>
      </c>
      <c r="J201" s="18">
        <f>Model!$W$20*((drdp!D201)*MSZ!$B201+(drdp!G201)*MSZ!$C201+(drdp!J201)*MSZ!$D201)</f>
        <v>0</v>
      </c>
      <c r="K201" s="21">
        <f>SUM(E$3:E200)+H201</f>
        <v>7.2817231493848382</v>
      </c>
      <c r="L201" s="21">
        <f>SUM(F$3:F200)+I201</f>
        <v>-1.9511318373846835</v>
      </c>
      <c r="M201" s="21">
        <f>SUM(G$3:G200)+J201</f>
        <v>0</v>
      </c>
      <c r="N201" s="19">
        <f t="shared" si="19"/>
        <v>53.023492024287044</v>
      </c>
      <c r="O201" s="19">
        <f t="shared" si="20"/>
        <v>3.8069154468561313</v>
      </c>
      <c r="P201" s="19">
        <f t="shared" si="21"/>
        <v>0</v>
      </c>
      <c r="Q201" s="19">
        <f t="shared" si="22"/>
        <v>-14.207601867785824</v>
      </c>
      <c r="R201" s="19">
        <f t="shared" si="23"/>
        <v>0</v>
      </c>
      <c r="S201" s="19">
        <f t="shared" si="24"/>
        <v>0</v>
      </c>
    </row>
    <row r="202" spans="1:19" x14ac:dyDescent="0.25">
      <c r="A202" s="26">
        <f>Wellpath!E202</f>
        <v>5970</v>
      </c>
      <c r="B202" s="22">
        <v>0</v>
      </c>
      <c r="C202" s="22">
        <v>0</v>
      </c>
      <c r="D202" s="22">
        <f>-(SIN(Wellpath!$L202) * COS(Wellpath!$O202) + TAN(Dip) * COS(Wellpath!$L202)) * SIN(Wellpath!$L202) * SIN(Wellpath!$O202)</f>
        <v>-0.18730329670795609</v>
      </c>
      <c r="E202" s="20">
        <f>Model!$W$20*((drdp!B202+drdp!K202)*MSZ!$B202+(drdp!E202+drdp!N202)*MSZ!$C202+(drdp!H202+drdp!Q202)*MSZ!$D202)</f>
        <v>8.6842123986863532E-3</v>
      </c>
      <c r="F202" s="20">
        <f>Model!$W$20*((drdp!C202+drdp!L202)*MSZ!$B202+(drdp!F202+drdp!O202)*MSZ!$C202+(drdp!I202+drdp!R202)*MSZ!$D202)</f>
        <v>-2.326927699128351E-3</v>
      </c>
      <c r="G202" s="20">
        <f>Model!$W$20*((drdp!D202+drdp!M202)*MSZ!$B202+(drdp!G202+drdp!P202)*MSZ!$C202+(drdp!J202+drdp!S202)*MSZ!$D202)</f>
        <v>0</v>
      </c>
      <c r="H202" s="18">
        <f>Model!$W$20*((drdp!B202)*MSZ!$B202+(drdp!E202)*MSZ!$C202+(drdp!H202)*MSZ!$D202)</f>
        <v>4.3421061993431766E-3</v>
      </c>
      <c r="I202" s="18">
        <f>Model!$W$20*((drdp!C202)*MSZ!$B202+(drdp!F202)*MSZ!$C202+(drdp!I202)*MSZ!$D202)</f>
        <v>-1.1634638495641755E-3</v>
      </c>
      <c r="J202" s="18">
        <f>Model!$W$20*((drdp!D202)*MSZ!$B202+(drdp!G202)*MSZ!$C202+(drdp!J202)*MSZ!$D202)</f>
        <v>0</v>
      </c>
      <c r="K202" s="21">
        <f>SUM(E$3:E201)+H202</f>
        <v>7.290407361783525</v>
      </c>
      <c r="L202" s="21">
        <f>SUM(F$3:F201)+I202</f>
        <v>-1.953458765083812</v>
      </c>
      <c r="M202" s="21">
        <f>SUM(G$3:G201)+J202</f>
        <v>0</v>
      </c>
      <c r="N202" s="19">
        <f t="shared" si="19"/>
        <v>53.150039500747418</v>
      </c>
      <c r="O202" s="19">
        <f t="shared" si="20"/>
        <v>3.8160011468827717</v>
      </c>
      <c r="P202" s="19">
        <f t="shared" si="21"/>
        <v>0</v>
      </c>
      <c r="Q202" s="19">
        <f t="shared" si="22"/>
        <v>-14.241510161907577</v>
      </c>
      <c r="R202" s="19">
        <f t="shared" si="23"/>
        <v>0</v>
      </c>
      <c r="S202" s="19">
        <f t="shared" si="24"/>
        <v>0</v>
      </c>
    </row>
    <row r="203" spans="1:19" x14ac:dyDescent="0.25">
      <c r="A203" s="26">
        <f>Wellpath!E203</f>
        <v>6000</v>
      </c>
      <c r="B203" s="22">
        <v>0</v>
      </c>
      <c r="C203" s="22">
        <v>0</v>
      </c>
      <c r="D203" s="22">
        <f>-(SIN(Wellpath!$L203) * COS(Wellpath!$O203) + TAN(Dip) * COS(Wellpath!$L203)) * SIN(Wellpath!$L203) * SIN(Wellpath!$O203)</f>
        <v>-0.18730329670795609</v>
      </c>
      <c r="E203" s="20">
        <f>Model!$W$20*((drdp!B203+drdp!K203)*MSZ!$B203+(drdp!E203+drdp!N203)*MSZ!$C203+(drdp!H203+drdp!Q203)*MSZ!$D203)</f>
        <v>8.6842123986863532E-3</v>
      </c>
      <c r="F203" s="20">
        <f>Model!$W$20*((drdp!C203+drdp!L203)*MSZ!$B203+(drdp!F203+drdp!O203)*MSZ!$C203+(drdp!I203+drdp!R203)*MSZ!$D203)</f>
        <v>-2.326927699128351E-3</v>
      </c>
      <c r="G203" s="20">
        <f>Model!$W$20*((drdp!D203+drdp!M203)*MSZ!$B203+(drdp!G203+drdp!P203)*MSZ!$C203+(drdp!J203+drdp!S203)*MSZ!$D203)</f>
        <v>0</v>
      </c>
      <c r="H203" s="18">
        <f>Model!$W$20*((drdp!B203)*MSZ!$B203+(drdp!E203)*MSZ!$C203+(drdp!H203)*MSZ!$D203)</f>
        <v>4.3421061993431766E-3</v>
      </c>
      <c r="I203" s="18">
        <f>Model!$W$20*((drdp!C203)*MSZ!$B203+(drdp!F203)*MSZ!$C203+(drdp!I203)*MSZ!$D203)</f>
        <v>-1.1634638495641755E-3</v>
      </c>
      <c r="J203" s="18">
        <f>Model!$W$20*((drdp!D203)*MSZ!$B203+(drdp!G203)*MSZ!$C203+(drdp!J203)*MSZ!$D203)</f>
        <v>0</v>
      </c>
      <c r="K203" s="21">
        <f>SUM(E$3:E202)+H203</f>
        <v>7.2990915741822118</v>
      </c>
      <c r="L203" s="21">
        <f>SUM(F$3:F202)+I203</f>
        <v>-1.9557856927829405</v>
      </c>
      <c r="M203" s="21">
        <f>SUM(G$3:G202)+J203</f>
        <v>0</v>
      </c>
      <c r="N203" s="19">
        <f t="shared" si="19"/>
        <v>53.27673780829776</v>
      </c>
      <c r="O203" s="19">
        <f t="shared" si="20"/>
        <v>3.8250976760944462</v>
      </c>
      <c r="P203" s="19">
        <f t="shared" si="21"/>
        <v>0</v>
      </c>
      <c r="Q203" s="19">
        <f t="shared" si="22"/>
        <v>-14.275458871098081</v>
      </c>
      <c r="R203" s="19">
        <f t="shared" si="23"/>
        <v>0</v>
      </c>
      <c r="S203" s="19">
        <f t="shared" si="24"/>
        <v>0</v>
      </c>
    </row>
    <row r="204" spans="1:19" x14ac:dyDescent="0.25">
      <c r="A204" s="26">
        <f>Wellpath!E204</f>
        <v>6030</v>
      </c>
      <c r="B204" s="22">
        <v>0</v>
      </c>
      <c r="C204" s="22">
        <v>0</v>
      </c>
      <c r="D204" s="22">
        <f>-(SIN(Wellpath!$L204) * COS(Wellpath!$O204) + TAN(Dip) * COS(Wellpath!$L204)) * SIN(Wellpath!$L204) * SIN(Wellpath!$O204)</f>
        <v>-0.18730329670795609</v>
      </c>
      <c r="E204" s="20">
        <f>Model!$W$20*((drdp!B204+drdp!K204)*MSZ!$B204+(drdp!E204+drdp!N204)*MSZ!$C204+(drdp!H204+drdp!Q204)*MSZ!$D204)</f>
        <v>8.6842123986863532E-3</v>
      </c>
      <c r="F204" s="20">
        <f>Model!$W$20*((drdp!C204+drdp!L204)*MSZ!$B204+(drdp!F204+drdp!O204)*MSZ!$C204+(drdp!I204+drdp!R204)*MSZ!$D204)</f>
        <v>-2.326927699128351E-3</v>
      </c>
      <c r="G204" s="20">
        <f>Model!$W$20*((drdp!D204+drdp!M204)*MSZ!$B204+(drdp!G204+drdp!P204)*MSZ!$C204+(drdp!J204+drdp!S204)*MSZ!$D204)</f>
        <v>0</v>
      </c>
      <c r="H204" s="18">
        <f>Model!$W$20*((drdp!B204)*MSZ!$B204+(drdp!E204)*MSZ!$C204+(drdp!H204)*MSZ!$D204)</f>
        <v>4.3421061993431766E-3</v>
      </c>
      <c r="I204" s="18">
        <f>Model!$W$20*((drdp!C204)*MSZ!$B204+(drdp!F204)*MSZ!$C204+(drdp!I204)*MSZ!$D204)</f>
        <v>-1.1634638495641755E-3</v>
      </c>
      <c r="J204" s="18">
        <f>Model!$W$20*((drdp!D204)*MSZ!$B204+(drdp!G204)*MSZ!$C204+(drdp!J204)*MSZ!$D204)</f>
        <v>0</v>
      </c>
      <c r="K204" s="21">
        <f>SUM(E$3:E203)+H204</f>
        <v>7.3077757865808985</v>
      </c>
      <c r="L204" s="21">
        <f>SUM(F$3:F203)+I204</f>
        <v>-1.9581126204820689</v>
      </c>
      <c r="M204" s="21">
        <f>SUM(G$3:G203)+J204</f>
        <v>0</v>
      </c>
      <c r="N204" s="19">
        <f t="shared" si="19"/>
        <v>53.40358694693807</v>
      </c>
      <c r="O204" s="19">
        <f t="shared" si="20"/>
        <v>3.8342050344911547</v>
      </c>
      <c r="P204" s="19">
        <f t="shared" si="21"/>
        <v>0</v>
      </c>
      <c r="Q204" s="19">
        <f t="shared" si="22"/>
        <v>-14.309447995357335</v>
      </c>
      <c r="R204" s="19">
        <f t="shared" si="23"/>
        <v>0</v>
      </c>
      <c r="S204" s="19">
        <f t="shared" si="24"/>
        <v>0</v>
      </c>
    </row>
    <row r="205" spans="1:19" x14ac:dyDescent="0.25">
      <c r="A205" s="26">
        <f>Wellpath!E205</f>
        <v>6060</v>
      </c>
      <c r="B205" s="22">
        <v>0</v>
      </c>
      <c r="C205" s="22">
        <v>0</v>
      </c>
      <c r="D205" s="22">
        <f>-(SIN(Wellpath!$L205) * COS(Wellpath!$O205) + TAN(Dip) * COS(Wellpath!$L205)) * SIN(Wellpath!$L205) * SIN(Wellpath!$O205)</f>
        <v>-0.18730329670795609</v>
      </c>
      <c r="E205" s="20">
        <f>Model!$W$20*((drdp!B205+drdp!K205)*MSZ!$B205+(drdp!E205+drdp!N205)*MSZ!$C205+(drdp!H205+drdp!Q205)*MSZ!$D205)</f>
        <v>8.6842123986863532E-3</v>
      </c>
      <c r="F205" s="20">
        <f>Model!$W$20*((drdp!C205+drdp!L205)*MSZ!$B205+(drdp!F205+drdp!O205)*MSZ!$C205+(drdp!I205+drdp!R205)*MSZ!$D205)</f>
        <v>-2.326927699128351E-3</v>
      </c>
      <c r="G205" s="20">
        <f>Model!$W$20*((drdp!D205+drdp!M205)*MSZ!$B205+(drdp!G205+drdp!P205)*MSZ!$C205+(drdp!J205+drdp!S205)*MSZ!$D205)</f>
        <v>0</v>
      </c>
      <c r="H205" s="18">
        <f>Model!$W$20*((drdp!B205)*MSZ!$B205+(drdp!E205)*MSZ!$C205+(drdp!H205)*MSZ!$D205)</f>
        <v>4.3421061993431766E-3</v>
      </c>
      <c r="I205" s="18">
        <f>Model!$W$20*((drdp!C205)*MSZ!$B205+(drdp!F205)*MSZ!$C205+(drdp!I205)*MSZ!$D205)</f>
        <v>-1.1634638495641755E-3</v>
      </c>
      <c r="J205" s="18">
        <f>Model!$W$20*((drdp!D205)*MSZ!$B205+(drdp!G205)*MSZ!$C205+(drdp!J205)*MSZ!$D205)</f>
        <v>0</v>
      </c>
      <c r="K205" s="21">
        <f>SUM(E$3:E204)+H205</f>
        <v>7.3164599989795853</v>
      </c>
      <c r="L205" s="21">
        <f>SUM(F$3:F204)+I205</f>
        <v>-1.9604395481811974</v>
      </c>
      <c r="M205" s="21">
        <f>SUM(G$3:G204)+J205</f>
        <v>0</v>
      </c>
      <c r="N205" s="19">
        <f t="shared" si="19"/>
        <v>53.530586916668355</v>
      </c>
      <c r="O205" s="19">
        <f t="shared" si="20"/>
        <v>3.8433232220728972</v>
      </c>
      <c r="P205" s="19">
        <f t="shared" si="21"/>
        <v>0</v>
      </c>
      <c r="Q205" s="19">
        <f t="shared" si="22"/>
        <v>-14.343477534685341</v>
      </c>
      <c r="R205" s="19">
        <f t="shared" si="23"/>
        <v>0</v>
      </c>
      <c r="S205" s="19">
        <f t="shared" si="24"/>
        <v>0</v>
      </c>
    </row>
    <row r="206" spans="1:19" x14ac:dyDescent="0.25">
      <c r="A206" s="26">
        <f>Wellpath!E206</f>
        <v>6090</v>
      </c>
      <c r="B206" s="22">
        <v>0</v>
      </c>
      <c r="C206" s="22">
        <v>0</v>
      </c>
      <c r="D206" s="22">
        <f>-(SIN(Wellpath!$L206) * COS(Wellpath!$O206) + TAN(Dip) * COS(Wellpath!$L206)) * SIN(Wellpath!$L206) * SIN(Wellpath!$O206)</f>
        <v>-0.18730329670795609</v>
      </c>
      <c r="E206" s="20">
        <f>Model!$W$20*((drdp!B206+drdp!K206)*MSZ!$B206+(drdp!E206+drdp!N206)*MSZ!$C206+(drdp!H206+drdp!Q206)*MSZ!$D206)</f>
        <v>8.6842123986863532E-3</v>
      </c>
      <c r="F206" s="20">
        <f>Model!$W$20*((drdp!C206+drdp!L206)*MSZ!$B206+(drdp!F206+drdp!O206)*MSZ!$C206+(drdp!I206+drdp!R206)*MSZ!$D206)</f>
        <v>-2.326927699128351E-3</v>
      </c>
      <c r="G206" s="20">
        <f>Model!$W$20*((drdp!D206+drdp!M206)*MSZ!$B206+(drdp!G206+drdp!P206)*MSZ!$C206+(drdp!J206+drdp!S206)*MSZ!$D206)</f>
        <v>0</v>
      </c>
      <c r="H206" s="18">
        <f>Model!$W$20*((drdp!B206)*MSZ!$B206+(drdp!E206)*MSZ!$C206+(drdp!H206)*MSZ!$D206)</f>
        <v>4.3421061993431766E-3</v>
      </c>
      <c r="I206" s="18">
        <f>Model!$W$20*((drdp!C206)*MSZ!$B206+(drdp!F206)*MSZ!$C206+(drdp!I206)*MSZ!$D206)</f>
        <v>-1.1634638495641755E-3</v>
      </c>
      <c r="J206" s="18">
        <f>Model!$W$20*((drdp!D206)*MSZ!$B206+(drdp!G206)*MSZ!$C206+(drdp!J206)*MSZ!$D206)</f>
        <v>0</v>
      </c>
      <c r="K206" s="21">
        <f>SUM(E$3:E205)+H206</f>
        <v>7.3251442113782721</v>
      </c>
      <c r="L206" s="21">
        <f>SUM(F$3:F205)+I206</f>
        <v>-1.9627664758803258</v>
      </c>
      <c r="M206" s="21">
        <f>SUM(G$3:G205)+J206</f>
        <v>0</v>
      </c>
      <c r="N206" s="19">
        <f t="shared" si="19"/>
        <v>53.657737717488608</v>
      </c>
      <c r="O206" s="19">
        <f t="shared" si="20"/>
        <v>3.8524522388396738</v>
      </c>
      <c r="P206" s="19">
        <f t="shared" si="21"/>
        <v>0</v>
      </c>
      <c r="Q206" s="19">
        <f t="shared" si="22"/>
        <v>-14.377547489082099</v>
      </c>
      <c r="R206" s="19">
        <f t="shared" si="23"/>
        <v>0</v>
      </c>
      <c r="S206" s="19">
        <f t="shared" si="24"/>
        <v>0</v>
      </c>
    </row>
    <row r="207" spans="1:19" x14ac:dyDescent="0.25">
      <c r="A207" s="26">
        <f>Wellpath!E207</f>
        <v>6120</v>
      </c>
      <c r="B207" s="22">
        <v>0</v>
      </c>
      <c r="C207" s="22">
        <v>0</v>
      </c>
      <c r="D207" s="22">
        <f>-(SIN(Wellpath!$L207) * COS(Wellpath!$O207) + TAN(Dip) * COS(Wellpath!$L207)) * SIN(Wellpath!$L207) * SIN(Wellpath!$O207)</f>
        <v>-0.18730329670795609</v>
      </c>
      <c r="E207" s="20">
        <f>Model!$W$20*((drdp!B207+drdp!K207)*MSZ!$B207+(drdp!E207+drdp!N207)*MSZ!$C207+(drdp!H207+drdp!Q207)*MSZ!$D207)</f>
        <v>8.6842123986863532E-3</v>
      </c>
      <c r="F207" s="20">
        <f>Model!$W$20*((drdp!C207+drdp!L207)*MSZ!$B207+(drdp!F207+drdp!O207)*MSZ!$C207+(drdp!I207+drdp!R207)*MSZ!$D207)</f>
        <v>-2.326927699128351E-3</v>
      </c>
      <c r="G207" s="20">
        <f>Model!$W$20*((drdp!D207+drdp!M207)*MSZ!$B207+(drdp!G207+drdp!P207)*MSZ!$C207+(drdp!J207+drdp!S207)*MSZ!$D207)</f>
        <v>0</v>
      </c>
      <c r="H207" s="18">
        <f>Model!$W$20*((drdp!B207)*MSZ!$B207+(drdp!E207)*MSZ!$C207+(drdp!H207)*MSZ!$D207)</f>
        <v>4.3421061993431766E-3</v>
      </c>
      <c r="I207" s="18">
        <f>Model!$W$20*((drdp!C207)*MSZ!$B207+(drdp!F207)*MSZ!$C207+(drdp!I207)*MSZ!$D207)</f>
        <v>-1.1634638495641755E-3</v>
      </c>
      <c r="J207" s="18">
        <f>Model!$W$20*((drdp!D207)*MSZ!$B207+(drdp!G207)*MSZ!$C207+(drdp!J207)*MSZ!$D207)</f>
        <v>0</v>
      </c>
      <c r="K207" s="21">
        <f>SUM(E$3:E206)+H207</f>
        <v>7.3338284237769589</v>
      </c>
      <c r="L207" s="21">
        <f>SUM(F$3:F206)+I207</f>
        <v>-1.9650934035794543</v>
      </c>
      <c r="M207" s="21">
        <f>SUM(G$3:G206)+J207</f>
        <v>0</v>
      </c>
      <c r="N207" s="19">
        <f t="shared" si="19"/>
        <v>53.785039349398836</v>
      </c>
      <c r="O207" s="19">
        <f t="shared" si="20"/>
        <v>3.861592084791484</v>
      </c>
      <c r="P207" s="19">
        <f t="shared" si="21"/>
        <v>0</v>
      </c>
      <c r="Q207" s="19">
        <f t="shared" si="22"/>
        <v>-14.411657858547608</v>
      </c>
      <c r="R207" s="19">
        <f t="shared" si="23"/>
        <v>0</v>
      </c>
      <c r="S207" s="19">
        <f t="shared" si="24"/>
        <v>0</v>
      </c>
    </row>
    <row r="208" spans="1:19" x14ac:dyDescent="0.25">
      <c r="A208" s="26">
        <f>Wellpath!E208</f>
        <v>6150</v>
      </c>
      <c r="B208" s="22">
        <v>0</v>
      </c>
      <c r="C208" s="22">
        <v>0</v>
      </c>
      <c r="D208" s="22">
        <f>-(SIN(Wellpath!$L208) * COS(Wellpath!$O208) + TAN(Dip) * COS(Wellpath!$L208)) * SIN(Wellpath!$L208) * SIN(Wellpath!$O208)</f>
        <v>-0.18730329670795609</v>
      </c>
      <c r="E208" s="20">
        <f>Model!$W$20*((drdp!B208+drdp!K208)*MSZ!$B208+(drdp!E208+drdp!N208)*MSZ!$C208+(drdp!H208+drdp!Q208)*MSZ!$D208)</f>
        <v>8.6842123986863532E-3</v>
      </c>
      <c r="F208" s="20">
        <f>Model!$W$20*((drdp!C208+drdp!L208)*MSZ!$B208+(drdp!F208+drdp!O208)*MSZ!$C208+(drdp!I208+drdp!R208)*MSZ!$D208)</f>
        <v>-2.326927699128351E-3</v>
      </c>
      <c r="G208" s="20">
        <f>Model!$W$20*((drdp!D208+drdp!M208)*MSZ!$B208+(drdp!G208+drdp!P208)*MSZ!$C208+(drdp!J208+drdp!S208)*MSZ!$D208)</f>
        <v>0</v>
      </c>
      <c r="H208" s="18">
        <f>Model!$W$20*((drdp!B208)*MSZ!$B208+(drdp!E208)*MSZ!$C208+(drdp!H208)*MSZ!$D208)</f>
        <v>4.3421061993431766E-3</v>
      </c>
      <c r="I208" s="18">
        <f>Model!$W$20*((drdp!C208)*MSZ!$B208+(drdp!F208)*MSZ!$C208+(drdp!I208)*MSZ!$D208)</f>
        <v>-1.1634638495641755E-3</v>
      </c>
      <c r="J208" s="18">
        <f>Model!$W$20*((drdp!D208)*MSZ!$B208+(drdp!G208)*MSZ!$C208+(drdp!J208)*MSZ!$D208)</f>
        <v>0</v>
      </c>
      <c r="K208" s="21">
        <f>SUM(E$3:E207)+H208</f>
        <v>7.3425126361756456</v>
      </c>
      <c r="L208" s="21">
        <f>SUM(F$3:F207)+I208</f>
        <v>-1.9674203312785827</v>
      </c>
      <c r="M208" s="21">
        <f>SUM(G$3:G207)+J208</f>
        <v>0</v>
      </c>
      <c r="N208" s="19">
        <f t="shared" si="19"/>
        <v>53.912491812399033</v>
      </c>
      <c r="O208" s="19">
        <f t="shared" si="20"/>
        <v>3.8707427599283282</v>
      </c>
      <c r="P208" s="19">
        <f t="shared" si="21"/>
        <v>0</v>
      </c>
      <c r="Q208" s="19">
        <f t="shared" si="22"/>
        <v>-14.445808643081868</v>
      </c>
      <c r="R208" s="19">
        <f t="shared" si="23"/>
        <v>0</v>
      </c>
      <c r="S208" s="19">
        <f t="shared" si="24"/>
        <v>0</v>
      </c>
    </row>
    <row r="209" spans="1:19" x14ac:dyDescent="0.25">
      <c r="A209" s="26">
        <f>Wellpath!E209</f>
        <v>6180</v>
      </c>
      <c r="B209" s="22">
        <v>0</v>
      </c>
      <c r="C209" s="22">
        <v>0</v>
      </c>
      <c r="D209" s="22">
        <f>-(SIN(Wellpath!$L209) * COS(Wellpath!$O209) + TAN(Dip) * COS(Wellpath!$L209)) * SIN(Wellpath!$L209) * SIN(Wellpath!$O209)</f>
        <v>-0.18730329670795609</v>
      </c>
      <c r="E209" s="20">
        <f>Model!$W$20*((drdp!B209+drdp!K209)*MSZ!$B209+(drdp!E209+drdp!N209)*MSZ!$C209+(drdp!H209+drdp!Q209)*MSZ!$D209)</f>
        <v>8.6842123986863532E-3</v>
      </c>
      <c r="F209" s="20">
        <f>Model!$W$20*((drdp!C209+drdp!L209)*MSZ!$B209+(drdp!F209+drdp!O209)*MSZ!$C209+(drdp!I209+drdp!R209)*MSZ!$D209)</f>
        <v>-2.326927699128351E-3</v>
      </c>
      <c r="G209" s="20">
        <f>Model!$W$20*((drdp!D209+drdp!M209)*MSZ!$B209+(drdp!G209+drdp!P209)*MSZ!$C209+(drdp!J209+drdp!S209)*MSZ!$D209)</f>
        <v>0</v>
      </c>
      <c r="H209" s="18">
        <f>Model!$W$20*((drdp!B209)*MSZ!$B209+(drdp!E209)*MSZ!$C209+(drdp!H209)*MSZ!$D209)</f>
        <v>4.3421061993431766E-3</v>
      </c>
      <c r="I209" s="18">
        <f>Model!$W$20*((drdp!C209)*MSZ!$B209+(drdp!F209)*MSZ!$C209+(drdp!I209)*MSZ!$D209)</f>
        <v>-1.1634638495641755E-3</v>
      </c>
      <c r="J209" s="18">
        <f>Model!$W$20*((drdp!D209)*MSZ!$B209+(drdp!G209)*MSZ!$C209+(drdp!J209)*MSZ!$D209)</f>
        <v>0</v>
      </c>
      <c r="K209" s="21">
        <f>SUM(E$3:E208)+H209</f>
        <v>7.3511968485743324</v>
      </c>
      <c r="L209" s="21">
        <f>SUM(F$3:F208)+I209</f>
        <v>-1.9697472589777112</v>
      </c>
      <c r="M209" s="21">
        <f>SUM(G$3:G208)+J209</f>
        <v>0</v>
      </c>
      <c r="N209" s="19">
        <f t="shared" si="19"/>
        <v>54.040095106489197</v>
      </c>
      <c r="O209" s="19">
        <f t="shared" si="20"/>
        <v>3.8799042642502064</v>
      </c>
      <c r="P209" s="19">
        <f t="shared" si="21"/>
        <v>0</v>
      </c>
      <c r="Q209" s="19">
        <f t="shared" si="22"/>
        <v>-14.479999842684879</v>
      </c>
      <c r="R209" s="19">
        <f t="shared" si="23"/>
        <v>0</v>
      </c>
      <c r="S209" s="19">
        <f t="shared" si="24"/>
        <v>0</v>
      </c>
    </row>
    <row r="210" spans="1:19" x14ac:dyDescent="0.25">
      <c r="A210" s="26">
        <f>Wellpath!E210</f>
        <v>6210</v>
      </c>
      <c r="B210" s="22">
        <v>0</v>
      </c>
      <c r="C210" s="22">
        <v>0</v>
      </c>
      <c r="D210" s="22">
        <f>-(SIN(Wellpath!$L210) * COS(Wellpath!$O210) + TAN(Dip) * COS(Wellpath!$L210)) * SIN(Wellpath!$L210) * SIN(Wellpath!$O210)</f>
        <v>-0.18730329670795609</v>
      </c>
      <c r="E210" s="20">
        <f>Model!$W$20*((drdp!B210+drdp!K210)*MSZ!$B210+(drdp!E210+drdp!N210)*MSZ!$C210+(drdp!H210+drdp!Q210)*MSZ!$D210)</f>
        <v>8.6842123986863532E-3</v>
      </c>
      <c r="F210" s="20">
        <f>Model!$W$20*((drdp!C210+drdp!L210)*MSZ!$B210+(drdp!F210+drdp!O210)*MSZ!$C210+(drdp!I210+drdp!R210)*MSZ!$D210)</f>
        <v>-2.326927699128351E-3</v>
      </c>
      <c r="G210" s="20">
        <f>Model!$W$20*((drdp!D210+drdp!M210)*MSZ!$B210+(drdp!G210+drdp!P210)*MSZ!$C210+(drdp!J210+drdp!S210)*MSZ!$D210)</f>
        <v>0</v>
      </c>
      <c r="H210" s="18">
        <f>Model!$W$20*((drdp!B210)*MSZ!$B210+(drdp!E210)*MSZ!$C210+(drdp!H210)*MSZ!$D210)</f>
        <v>4.3421061993431766E-3</v>
      </c>
      <c r="I210" s="18">
        <f>Model!$W$20*((drdp!C210)*MSZ!$B210+(drdp!F210)*MSZ!$C210+(drdp!I210)*MSZ!$D210)</f>
        <v>-1.1634638495641755E-3</v>
      </c>
      <c r="J210" s="18">
        <f>Model!$W$20*((drdp!D210)*MSZ!$B210+(drdp!G210)*MSZ!$C210+(drdp!J210)*MSZ!$D210)</f>
        <v>0</v>
      </c>
      <c r="K210" s="21">
        <f>SUM(E$3:E209)+H210</f>
        <v>7.3598810609730192</v>
      </c>
      <c r="L210" s="21">
        <f>SUM(F$3:F209)+I210</f>
        <v>-1.9720741866768396</v>
      </c>
      <c r="M210" s="21">
        <f>SUM(G$3:G209)+J210</f>
        <v>0</v>
      </c>
      <c r="N210" s="19">
        <f t="shared" si="19"/>
        <v>54.167849231669337</v>
      </c>
      <c r="O210" s="19">
        <f t="shared" si="20"/>
        <v>3.8890765977571187</v>
      </c>
      <c r="P210" s="19">
        <f t="shared" si="21"/>
        <v>0</v>
      </c>
      <c r="Q210" s="19">
        <f t="shared" si="22"/>
        <v>-14.514231457356642</v>
      </c>
      <c r="R210" s="19">
        <f t="shared" si="23"/>
        <v>0</v>
      </c>
      <c r="S210" s="19">
        <f t="shared" si="24"/>
        <v>0</v>
      </c>
    </row>
    <row r="211" spans="1:19" x14ac:dyDescent="0.25">
      <c r="A211" s="26">
        <f>Wellpath!E211</f>
        <v>6240</v>
      </c>
      <c r="B211" s="22">
        <v>0</v>
      </c>
      <c r="C211" s="22">
        <v>0</v>
      </c>
      <c r="D211" s="22">
        <f>-(SIN(Wellpath!$L211) * COS(Wellpath!$O211) + TAN(Dip) * COS(Wellpath!$L211)) * SIN(Wellpath!$L211) * SIN(Wellpath!$O211)</f>
        <v>-0.18730329670795609</v>
      </c>
      <c r="E211" s="20">
        <f>Model!$W$20*((drdp!B211+drdp!K211)*MSZ!$B211+(drdp!E211+drdp!N211)*MSZ!$C211+(drdp!H211+drdp!Q211)*MSZ!$D211)</f>
        <v>8.6842123986863532E-3</v>
      </c>
      <c r="F211" s="20">
        <f>Model!$W$20*((drdp!C211+drdp!L211)*MSZ!$B211+(drdp!F211+drdp!O211)*MSZ!$C211+(drdp!I211+drdp!R211)*MSZ!$D211)</f>
        <v>-2.326927699128351E-3</v>
      </c>
      <c r="G211" s="20">
        <f>Model!$W$20*((drdp!D211+drdp!M211)*MSZ!$B211+(drdp!G211+drdp!P211)*MSZ!$C211+(drdp!J211+drdp!S211)*MSZ!$D211)</f>
        <v>0</v>
      </c>
      <c r="H211" s="18">
        <f>Model!$W$20*((drdp!B211)*MSZ!$B211+(drdp!E211)*MSZ!$C211+(drdp!H211)*MSZ!$D211)</f>
        <v>4.3421061993431766E-3</v>
      </c>
      <c r="I211" s="18">
        <f>Model!$W$20*((drdp!C211)*MSZ!$B211+(drdp!F211)*MSZ!$C211+(drdp!I211)*MSZ!$D211)</f>
        <v>-1.1634638495641755E-3</v>
      </c>
      <c r="J211" s="18">
        <f>Model!$W$20*((drdp!D211)*MSZ!$B211+(drdp!G211)*MSZ!$C211+(drdp!J211)*MSZ!$D211)</f>
        <v>0</v>
      </c>
      <c r="K211" s="21">
        <f>SUM(E$3:E210)+H211</f>
        <v>7.368565273371706</v>
      </c>
      <c r="L211" s="21">
        <f>SUM(F$3:F210)+I211</f>
        <v>-1.9744011143759681</v>
      </c>
      <c r="M211" s="21">
        <f>SUM(G$3:G210)+J211</f>
        <v>0</v>
      </c>
      <c r="N211" s="19">
        <f t="shared" si="19"/>
        <v>54.295754187939444</v>
      </c>
      <c r="O211" s="19">
        <f t="shared" si="20"/>
        <v>3.8982597604490645</v>
      </c>
      <c r="P211" s="19">
        <f t="shared" si="21"/>
        <v>0</v>
      </c>
      <c r="Q211" s="19">
        <f t="shared" si="22"/>
        <v>-14.548503487097156</v>
      </c>
      <c r="R211" s="19">
        <f t="shared" si="23"/>
        <v>0</v>
      </c>
      <c r="S211" s="19">
        <f t="shared" si="24"/>
        <v>0</v>
      </c>
    </row>
    <row r="212" spans="1:19" x14ac:dyDescent="0.25">
      <c r="A212" s="26">
        <f>Wellpath!E212</f>
        <v>6270</v>
      </c>
      <c r="B212" s="22">
        <v>0</v>
      </c>
      <c r="C212" s="22">
        <v>0</v>
      </c>
      <c r="D212" s="22">
        <f>-(SIN(Wellpath!$L212) * COS(Wellpath!$O212) + TAN(Dip) * COS(Wellpath!$L212)) * SIN(Wellpath!$L212) * SIN(Wellpath!$O212)</f>
        <v>-0.18730329670795609</v>
      </c>
      <c r="E212" s="20">
        <f>Model!$W$20*((drdp!B212+drdp!K212)*MSZ!$B212+(drdp!E212+drdp!N212)*MSZ!$C212+(drdp!H212+drdp!Q212)*MSZ!$D212)</f>
        <v>8.6842123986863532E-3</v>
      </c>
      <c r="F212" s="20">
        <f>Model!$W$20*((drdp!C212+drdp!L212)*MSZ!$B212+(drdp!F212+drdp!O212)*MSZ!$C212+(drdp!I212+drdp!R212)*MSZ!$D212)</f>
        <v>-2.326927699128351E-3</v>
      </c>
      <c r="G212" s="20">
        <f>Model!$W$20*((drdp!D212+drdp!M212)*MSZ!$B212+(drdp!G212+drdp!P212)*MSZ!$C212+(drdp!J212+drdp!S212)*MSZ!$D212)</f>
        <v>0</v>
      </c>
      <c r="H212" s="18">
        <f>Model!$W$20*((drdp!B212)*MSZ!$B212+(drdp!E212)*MSZ!$C212+(drdp!H212)*MSZ!$D212)</f>
        <v>4.3421061993431766E-3</v>
      </c>
      <c r="I212" s="18">
        <f>Model!$W$20*((drdp!C212)*MSZ!$B212+(drdp!F212)*MSZ!$C212+(drdp!I212)*MSZ!$D212)</f>
        <v>-1.1634638495641755E-3</v>
      </c>
      <c r="J212" s="18">
        <f>Model!$W$20*((drdp!D212)*MSZ!$B212+(drdp!G212)*MSZ!$C212+(drdp!J212)*MSZ!$D212)</f>
        <v>0</v>
      </c>
      <c r="K212" s="21">
        <f>SUM(E$3:E211)+H212</f>
        <v>7.3772494857703927</v>
      </c>
      <c r="L212" s="21">
        <f>SUM(F$3:F211)+I212</f>
        <v>-1.9767280420750966</v>
      </c>
      <c r="M212" s="21">
        <f>SUM(G$3:G211)+J212</f>
        <v>0</v>
      </c>
      <c r="N212" s="19">
        <f t="shared" si="19"/>
        <v>54.423809975299527</v>
      </c>
      <c r="O212" s="19">
        <f t="shared" si="20"/>
        <v>3.9074537523260449</v>
      </c>
      <c r="P212" s="19">
        <f t="shared" si="21"/>
        <v>0</v>
      </c>
      <c r="Q212" s="19">
        <f t="shared" si="22"/>
        <v>-14.582815931906421</v>
      </c>
      <c r="R212" s="19">
        <f t="shared" si="23"/>
        <v>0</v>
      </c>
      <c r="S212" s="19">
        <f t="shared" si="24"/>
        <v>0</v>
      </c>
    </row>
    <row r="213" spans="1:19" x14ac:dyDescent="0.25">
      <c r="A213" s="26">
        <f>Wellpath!E213</f>
        <v>6300</v>
      </c>
      <c r="B213" s="22">
        <v>0</v>
      </c>
      <c r="C213" s="22">
        <v>0</v>
      </c>
      <c r="D213" s="22">
        <f>-(SIN(Wellpath!$L213) * COS(Wellpath!$O213) + TAN(Dip) * COS(Wellpath!$L213)) * SIN(Wellpath!$L213) * SIN(Wellpath!$O213)</f>
        <v>-0.18730329670795609</v>
      </c>
      <c r="E213" s="20">
        <f>Model!$W$20*((drdp!B213+drdp!K213)*MSZ!$B213+(drdp!E213+drdp!N213)*MSZ!$C213+(drdp!H213+drdp!Q213)*MSZ!$D213)</f>
        <v>8.6842123986863532E-3</v>
      </c>
      <c r="F213" s="20">
        <f>Model!$W$20*((drdp!C213+drdp!L213)*MSZ!$B213+(drdp!F213+drdp!O213)*MSZ!$C213+(drdp!I213+drdp!R213)*MSZ!$D213)</f>
        <v>-2.326927699128351E-3</v>
      </c>
      <c r="G213" s="20">
        <f>Model!$W$20*((drdp!D213+drdp!M213)*MSZ!$B213+(drdp!G213+drdp!P213)*MSZ!$C213+(drdp!J213+drdp!S213)*MSZ!$D213)</f>
        <v>0</v>
      </c>
      <c r="H213" s="18">
        <f>Model!$W$20*((drdp!B213)*MSZ!$B213+(drdp!E213)*MSZ!$C213+(drdp!H213)*MSZ!$D213)</f>
        <v>4.3421061993431766E-3</v>
      </c>
      <c r="I213" s="18">
        <f>Model!$W$20*((drdp!C213)*MSZ!$B213+(drdp!F213)*MSZ!$C213+(drdp!I213)*MSZ!$D213)</f>
        <v>-1.1634638495641755E-3</v>
      </c>
      <c r="J213" s="18">
        <f>Model!$W$20*((drdp!D213)*MSZ!$B213+(drdp!G213)*MSZ!$C213+(drdp!J213)*MSZ!$D213)</f>
        <v>0</v>
      </c>
      <c r="K213" s="21">
        <f>SUM(E$3:E212)+H213</f>
        <v>7.3859336981690795</v>
      </c>
      <c r="L213" s="21">
        <f>SUM(F$3:F212)+I213</f>
        <v>-1.979054969774225</v>
      </c>
      <c r="M213" s="21">
        <f>SUM(G$3:G212)+J213</f>
        <v>0</v>
      </c>
      <c r="N213" s="19">
        <f t="shared" si="19"/>
        <v>54.552016593749578</v>
      </c>
      <c r="O213" s="19">
        <f t="shared" si="20"/>
        <v>3.9166585733880588</v>
      </c>
      <c r="P213" s="19">
        <f t="shared" si="21"/>
        <v>0</v>
      </c>
      <c r="Q213" s="19">
        <f t="shared" si="22"/>
        <v>-14.617168791784438</v>
      </c>
      <c r="R213" s="19">
        <f t="shared" si="23"/>
        <v>0</v>
      </c>
      <c r="S213" s="19">
        <f t="shared" si="24"/>
        <v>0</v>
      </c>
    </row>
    <row r="214" spans="1:19" x14ac:dyDescent="0.25">
      <c r="A214" s="26">
        <f>Wellpath!E214</f>
        <v>6330</v>
      </c>
      <c r="B214" s="22">
        <v>0</v>
      </c>
      <c r="C214" s="22">
        <v>0</v>
      </c>
      <c r="D214" s="22">
        <f>-(SIN(Wellpath!$L214) * COS(Wellpath!$O214) + TAN(Dip) * COS(Wellpath!$L214)) * SIN(Wellpath!$L214) * SIN(Wellpath!$O214)</f>
        <v>-0.18730329670795609</v>
      </c>
      <c r="E214" s="20">
        <f>Model!$W$20*((drdp!B214+drdp!K214)*MSZ!$B214+(drdp!E214+drdp!N214)*MSZ!$C214+(drdp!H214+drdp!Q214)*MSZ!$D214)</f>
        <v>8.6842123986863532E-3</v>
      </c>
      <c r="F214" s="20">
        <f>Model!$W$20*((drdp!C214+drdp!L214)*MSZ!$B214+(drdp!F214+drdp!O214)*MSZ!$C214+(drdp!I214+drdp!R214)*MSZ!$D214)</f>
        <v>-2.326927699128351E-3</v>
      </c>
      <c r="G214" s="20">
        <f>Model!$W$20*((drdp!D214+drdp!M214)*MSZ!$B214+(drdp!G214+drdp!P214)*MSZ!$C214+(drdp!J214+drdp!S214)*MSZ!$D214)</f>
        <v>0</v>
      </c>
      <c r="H214" s="18">
        <f>Model!$W$20*((drdp!B214)*MSZ!$B214+(drdp!E214)*MSZ!$C214+(drdp!H214)*MSZ!$D214)</f>
        <v>4.3421061993431766E-3</v>
      </c>
      <c r="I214" s="18">
        <f>Model!$W$20*((drdp!C214)*MSZ!$B214+(drdp!F214)*MSZ!$C214+(drdp!I214)*MSZ!$D214)</f>
        <v>-1.1634638495641755E-3</v>
      </c>
      <c r="J214" s="18">
        <f>Model!$W$20*((drdp!D214)*MSZ!$B214+(drdp!G214)*MSZ!$C214+(drdp!J214)*MSZ!$D214)</f>
        <v>0</v>
      </c>
      <c r="K214" s="21">
        <f>SUM(E$3:E213)+H214</f>
        <v>7.3946179105677663</v>
      </c>
      <c r="L214" s="21">
        <f>SUM(F$3:F213)+I214</f>
        <v>-1.9813818974733535</v>
      </c>
      <c r="M214" s="21">
        <f>SUM(G$3:G213)+J214</f>
        <v>0</v>
      </c>
      <c r="N214" s="19">
        <f t="shared" si="19"/>
        <v>54.680374043289596</v>
      </c>
      <c r="O214" s="19">
        <f t="shared" si="20"/>
        <v>3.9258742236351067</v>
      </c>
      <c r="P214" s="19">
        <f t="shared" si="21"/>
        <v>0</v>
      </c>
      <c r="Q214" s="19">
        <f t="shared" si="22"/>
        <v>-14.651562066731206</v>
      </c>
      <c r="R214" s="19">
        <f t="shared" si="23"/>
        <v>0</v>
      </c>
      <c r="S214" s="19">
        <f t="shared" si="24"/>
        <v>0</v>
      </c>
    </row>
    <row r="215" spans="1:19" x14ac:dyDescent="0.25">
      <c r="A215" s="26">
        <f>Wellpath!E215</f>
        <v>6360</v>
      </c>
      <c r="B215" s="22">
        <v>0</v>
      </c>
      <c r="C215" s="22">
        <v>0</v>
      </c>
      <c r="D215" s="22">
        <f>-(SIN(Wellpath!$L215) * COS(Wellpath!$O215) + TAN(Dip) * COS(Wellpath!$L215)) * SIN(Wellpath!$L215) * SIN(Wellpath!$O215)</f>
        <v>-0.18730329670795609</v>
      </c>
      <c r="E215" s="20">
        <f>Model!$W$20*((drdp!B215+drdp!K215)*MSZ!$B215+(drdp!E215+drdp!N215)*MSZ!$C215+(drdp!H215+drdp!Q215)*MSZ!$D215)</f>
        <v>8.6842123986863532E-3</v>
      </c>
      <c r="F215" s="20">
        <f>Model!$W$20*((drdp!C215+drdp!L215)*MSZ!$B215+(drdp!F215+drdp!O215)*MSZ!$C215+(drdp!I215+drdp!R215)*MSZ!$D215)</f>
        <v>-2.326927699128351E-3</v>
      </c>
      <c r="G215" s="20">
        <f>Model!$W$20*((drdp!D215+drdp!M215)*MSZ!$B215+(drdp!G215+drdp!P215)*MSZ!$C215+(drdp!J215+drdp!S215)*MSZ!$D215)</f>
        <v>0</v>
      </c>
      <c r="H215" s="18">
        <f>Model!$W$20*((drdp!B215)*MSZ!$B215+(drdp!E215)*MSZ!$C215+(drdp!H215)*MSZ!$D215)</f>
        <v>4.3421061993431766E-3</v>
      </c>
      <c r="I215" s="18">
        <f>Model!$W$20*((drdp!C215)*MSZ!$B215+(drdp!F215)*MSZ!$C215+(drdp!I215)*MSZ!$D215)</f>
        <v>-1.1634638495641755E-3</v>
      </c>
      <c r="J215" s="18">
        <f>Model!$W$20*((drdp!D215)*MSZ!$B215+(drdp!G215)*MSZ!$C215+(drdp!J215)*MSZ!$D215)</f>
        <v>0</v>
      </c>
      <c r="K215" s="21">
        <f>SUM(E$3:E214)+H215</f>
        <v>7.4033021229664531</v>
      </c>
      <c r="L215" s="21">
        <f>SUM(F$3:F214)+I215</f>
        <v>-1.9837088251724819</v>
      </c>
      <c r="M215" s="21">
        <f>SUM(G$3:G214)+J215</f>
        <v>0</v>
      </c>
      <c r="N215" s="19">
        <f t="shared" si="19"/>
        <v>54.80888232391959</v>
      </c>
      <c r="O215" s="19">
        <f t="shared" si="20"/>
        <v>3.9351007030671883</v>
      </c>
      <c r="P215" s="19">
        <f t="shared" si="21"/>
        <v>0</v>
      </c>
      <c r="Q215" s="19">
        <f t="shared" si="22"/>
        <v>-14.685995756746724</v>
      </c>
      <c r="R215" s="19">
        <f t="shared" si="23"/>
        <v>0</v>
      </c>
      <c r="S215" s="19">
        <f t="shared" si="24"/>
        <v>0</v>
      </c>
    </row>
    <row r="216" spans="1:19" x14ac:dyDescent="0.25">
      <c r="A216" s="26">
        <f>Wellpath!E216</f>
        <v>6390</v>
      </c>
      <c r="B216" s="22">
        <v>0</v>
      </c>
      <c r="C216" s="22">
        <v>0</v>
      </c>
      <c r="D216" s="22">
        <f>-(SIN(Wellpath!$L216) * COS(Wellpath!$O216) + TAN(Dip) * COS(Wellpath!$L216)) * SIN(Wellpath!$L216) * SIN(Wellpath!$O216)</f>
        <v>-0.18730329670795609</v>
      </c>
      <c r="E216" s="20">
        <f>Model!$W$20*((drdp!B216+drdp!K216)*MSZ!$B216+(drdp!E216+drdp!N216)*MSZ!$C216+(drdp!H216+drdp!Q216)*MSZ!$D216)</f>
        <v>8.6842123986863532E-3</v>
      </c>
      <c r="F216" s="20">
        <f>Model!$W$20*((drdp!C216+drdp!L216)*MSZ!$B216+(drdp!F216+drdp!O216)*MSZ!$C216+(drdp!I216+drdp!R216)*MSZ!$D216)</f>
        <v>-2.326927699128351E-3</v>
      </c>
      <c r="G216" s="20">
        <f>Model!$W$20*((drdp!D216+drdp!M216)*MSZ!$B216+(drdp!G216+drdp!P216)*MSZ!$C216+(drdp!J216+drdp!S216)*MSZ!$D216)</f>
        <v>0</v>
      </c>
      <c r="H216" s="18">
        <f>Model!$W$20*((drdp!B216)*MSZ!$B216+(drdp!E216)*MSZ!$C216+(drdp!H216)*MSZ!$D216)</f>
        <v>4.3421061993431766E-3</v>
      </c>
      <c r="I216" s="18">
        <f>Model!$W$20*((drdp!C216)*MSZ!$B216+(drdp!F216)*MSZ!$C216+(drdp!I216)*MSZ!$D216)</f>
        <v>-1.1634638495641755E-3</v>
      </c>
      <c r="J216" s="18">
        <f>Model!$W$20*((drdp!D216)*MSZ!$B216+(drdp!G216)*MSZ!$C216+(drdp!J216)*MSZ!$D216)</f>
        <v>0</v>
      </c>
      <c r="K216" s="21">
        <f>SUM(E$3:E215)+H216</f>
        <v>7.4119863353651398</v>
      </c>
      <c r="L216" s="21">
        <f>SUM(F$3:F215)+I216</f>
        <v>-1.9860357528716104</v>
      </c>
      <c r="M216" s="21">
        <f>SUM(G$3:G215)+J216</f>
        <v>0</v>
      </c>
      <c r="N216" s="19">
        <f t="shared" si="19"/>
        <v>54.937541435639552</v>
      </c>
      <c r="O216" s="19">
        <f t="shared" si="20"/>
        <v>3.9443380116843043</v>
      </c>
      <c r="P216" s="19">
        <f t="shared" si="21"/>
        <v>0</v>
      </c>
      <c r="Q216" s="19">
        <f t="shared" si="22"/>
        <v>-14.720469861830994</v>
      </c>
      <c r="R216" s="19">
        <f t="shared" si="23"/>
        <v>0</v>
      </c>
      <c r="S216" s="19">
        <f t="shared" si="24"/>
        <v>0</v>
      </c>
    </row>
    <row r="217" spans="1:19" x14ac:dyDescent="0.25">
      <c r="A217" s="26">
        <f>Wellpath!E217</f>
        <v>6420</v>
      </c>
      <c r="B217" s="22">
        <v>0</v>
      </c>
      <c r="C217" s="22">
        <v>0</v>
      </c>
      <c r="D217" s="22">
        <f>-(SIN(Wellpath!$L217) * COS(Wellpath!$O217) + TAN(Dip) * COS(Wellpath!$L217)) * SIN(Wellpath!$L217) * SIN(Wellpath!$O217)</f>
        <v>-0.18730329670795609</v>
      </c>
      <c r="E217" s="20">
        <f>Model!$W$20*((drdp!B217+drdp!K217)*MSZ!$B217+(drdp!E217+drdp!N217)*MSZ!$C217+(drdp!H217+drdp!Q217)*MSZ!$D217)</f>
        <v>8.6842123986863532E-3</v>
      </c>
      <c r="F217" s="20">
        <f>Model!$W$20*((drdp!C217+drdp!L217)*MSZ!$B217+(drdp!F217+drdp!O217)*MSZ!$C217+(drdp!I217+drdp!R217)*MSZ!$D217)</f>
        <v>-2.326927699128351E-3</v>
      </c>
      <c r="G217" s="20">
        <f>Model!$W$20*((drdp!D217+drdp!M217)*MSZ!$B217+(drdp!G217+drdp!P217)*MSZ!$C217+(drdp!J217+drdp!S217)*MSZ!$D217)</f>
        <v>0</v>
      </c>
      <c r="H217" s="18">
        <f>Model!$W$20*((drdp!B217)*MSZ!$B217+(drdp!E217)*MSZ!$C217+(drdp!H217)*MSZ!$D217)</f>
        <v>4.3421061993431766E-3</v>
      </c>
      <c r="I217" s="18">
        <f>Model!$W$20*((drdp!C217)*MSZ!$B217+(drdp!F217)*MSZ!$C217+(drdp!I217)*MSZ!$D217)</f>
        <v>-1.1634638495641755E-3</v>
      </c>
      <c r="J217" s="18">
        <f>Model!$W$20*((drdp!D217)*MSZ!$B217+(drdp!G217)*MSZ!$C217+(drdp!J217)*MSZ!$D217)</f>
        <v>0</v>
      </c>
      <c r="K217" s="21">
        <f>SUM(E$3:E216)+H217</f>
        <v>7.4206705477638266</v>
      </c>
      <c r="L217" s="21">
        <f>SUM(F$3:F216)+I217</f>
        <v>-1.9883626805707388</v>
      </c>
      <c r="M217" s="21">
        <f>SUM(G$3:G216)+J217</f>
        <v>0</v>
      </c>
      <c r="N217" s="19">
        <f t="shared" si="19"/>
        <v>55.06635137844949</v>
      </c>
      <c r="O217" s="19">
        <f t="shared" si="20"/>
        <v>3.9535861494864539</v>
      </c>
      <c r="P217" s="19">
        <f t="shared" si="21"/>
        <v>0</v>
      </c>
      <c r="Q217" s="19">
        <f t="shared" si="22"/>
        <v>-14.754984381984015</v>
      </c>
      <c r="R217" s="19">
        <f t="shared" si="23"/>
        <v>0</v>
      </c>
      <c r="S217" s="19">
        <f t="shared" si="24"/>
        <v>0</v>
      </c>
    </row>
    <row r="218" spans="1:19" x14ac:dyDescent="0.25">
      <c r="A218" s="26">
        <f>Wellpath!E218</f>
        <v>6450</v>
      </c>
      <c r="B218" s="22">
        <v>0</v>
      </c>
      <c r="C218" s="22">
        <v>0</v>
      </c>
      <c r="D218" s="22">
        <f>-(SIN(Wellpath!$L218) * COS(Wellpath!$O218) + TAN(Dip) * COS(Wellpath!$L218)) * SIN(Wellpath!$L218) * SIN(Wellpath!$O218)</f>
        <v>-0.18730329670795609</v>
      </c>
      <c r="E218" s="20">
        <f>Model!$W$20*((drdp!B218+drdp!K218)*MSZ!$B218+(drdp!E218+drdp!N218)*MSZ!$C218+(drdp!H218+drdp!Q218)*MSZ!$D218)</f>
        <v>8.6842123986863532E-3</v>
      </c>
      <c r="F218" s="20">
        <f>Model!$W$20*((drdp!C218+drdp!L218)*MSZ!$B218+(drdp!F218+drdp!O218)*MSZ!$C218+(drdp!I218+drdp!R218)*MSZ!$D218)</f>
        <v>-2.326927699128351E-3</v>
      </c>
      <c r="G218" s="20">
        <f>Model!$W$20*((drdp!D218+drdp!M218)*MSZ!$B218+(drdp!G218+drdp!P218)*MSZ!$C218+(drdp!J218+drdp!S218)*MSZ!$D218)</f>
        <v>0</v>
      </c>
      <c r="H218" s="18">
        <f>Model!$W$20*((drdp!B218)*MSZ!$B218+(drdp!E218)*MSZ!$C218+(drdp!H218)*MSZ!$D218)</f>
        <v>4.3421061993431766E-3</v>
      </c>
      <c r="I218" s="18">
        <f>Model!$W$20*((drdp!C218)*MSZ!$B218+(drdp!F218)*MSZ!$C218+(drdp!I218)*MSZ!$D218)</f>
        <v>-1.1634638495641755E-3</v>
      </c>
      <c r="J218" s="18">
        <f>Model!$W$20*((drdp!D218)*MSZ!$B218+(drdp!G218)*MSZ!$C218+(drdp!J218)*MSZ!$D218)</f>
        <v>0</v>
      </c>
      <c r="K218" s="21">
        <f>SUM(E$3:E217)+H218</f>
        <v>7.4293547601625134</v>
      </c>
      <c r="L218" s="21">
        <f>SUM(F$3:F217)+I218</f>
        <v>-1.9906896082698673</v>
      </c>
      <c r="M218" s="21">
        <f>SUM(G$3:G217)+J218</f>
        <v>0</v>
      </c>
      <c r="N218" s="19">
        <f t="shared" si="19"/>
        <v>55.195312152349395</v>
      </c>
      <c r="O218" s="19">
        <f t="shared" si="20"/>
        <v>3.9628451164736376</v>
      </c>
      <c r="P218" s="19">
        <f t="shared" si="21"/>
        <v>0</v>
      </c>
      <c r="Q218" s="19">
        <f t="shared" si="22"/>
        <v>-14.789539317205788</v>
      </c>
      <c r="R218" s="19">
        <f t="shared" si="23"/>
        <v>0</v>
      </c>
      <c r="S218" s="19">
        <f t="shared" si="24"/>
        <v>0</v>
      </c>
    </row>
    <row r="219" spans="1:19" x14ac:dyDescent="0.25">
      <c r="A219" s="26">
        <f>Wellpath!E219</f>
        <v>6480</v>
      </c>
      <c r="B219" s="22">
        <v>0</v>
      </c>
      <c r="C219" s="22">
        <v>0</v>
      </c>
      <c r="D219" s="22">
        <f>-(SIN(Wellpath!$L219) * COS(Wellpath!$O219) + TAN(Dip) * COS(Wellpath!$L219)) * SIN(Wellpath!$L219) * SIN(Wellpath!$O219)</f>
        <v>-0.18730329670795609</v>
      </c>
      <c r="E219" s="20">
        <f>Model!$W$20*((drdp!B219+drdp!K219)*MSZ!$B219+(drdp!E219+drdp!N219)*MSZ!$C219+(drdp!H219+drdp!Q219)*MSZ!$D219)</f>
        <v>8.6842123986863532E-3</v>
      </c>
      <c r="F219" s="20">
        <f>Model!$W$20*((drdp!C219+drdp!L219)*MSZ!$B219+(drdp!F219+drdp!O219)*MSZ!$C219+(drdp!I219+drdp!R219)*MSZ!$D219)</f>
        <v>-2.326927699128351E-3</v>
      </c>
      <c r="G219" s="20">
        <f>Model!$W$20*((drdp!D219+drdp!M219)*MSZ!$B219+(drdp!G219+drdp!P219)*MSZ!$C219+(drdp!J219+drdp!S219)*MSZ!$D219)</f>
        <v>0</v>
      </c>
      <c r="H219" s="18">
        <f>Model!$W$20*((drdp!B219)*MSZ!$B219+(drdp!E219)*MSZ!$C219+(drdp!H219)*MSZ!$D219)</f>
        <v>4.3421061993431766E-3</v>
      </c>
      <c r="I219" s="18">
        <f>Model!$W$20*((drdp!C219)*MSZ!$B219+(drdp!F219)*MSZ!$C219+(drdp!I219)*MSZ!$D219)</f>
        <v>-1.1634638495641755E-3</v>
      </c>
      <c r="J219" s="18">
        <f>Model!$W$20*((drdp!D219)*MSZ!$B219+(drdp!G219)*MSZ!$C219+(drdp!J219)*MSZ!$D219)</f>
        <v>0</v>
      </c>
      <c r="K219" s="21">
        <f>SUM(E$3:E218)+H219</f>
        <v>7.4380389725612002</v>
      </c>
      <c r="L219" s="21">
        <f>SUM(F$3:F218)+I219</f>
        <v>-1.9930165359689958</v>
      </c>
      <c r="M219" s="21">
        <f>SUM(G$3:G218)+J219</f>
        <v>0</v>
      </c>
      <c r="N219" s="19">
        <f t="shared" si="19"/>
        <v>55.324423757339275</v>
      </c>
      <c r="O219" s="19">
        <f t="shared" si="20"/>
        <v>3.9721149126458553</v>
      </c>
      <c r="P219" s="19">
        <f t="shared" si="21"/>
        <v>0</v>
      </c>
      <c r="Q219" s="19">
        <f t="shared" si="22"/>
        <v>-14.824134667496311</v>
      </c>
      <c r="R219" s="19">
        <f t="shared" si="23"/>
        <v>0</v>
      </c>
      <c r="S219" s="19">
        <f t="shared" si="24"/>
        <v>0</v>
      </c>
    </row>
    <row r="220" spans="1:19" x14ac:dyDescent="0.25">
      <c r="A220" s="26">
        <f>Wellpath!E220</f>
        <v>6510</v>
      </c>
      <c r="B220" s="22">
        <v>0</v>
      </c>
      <c r="C220" s="22">
        <v>0</v>
      </c>
      <c r="D220" s="22">
        <f>-(SIN(Wellpath!$L220) * COS(Wellpath!$O220) + TAN(Dip) * COS(Wellpath!$L220)) * SIN(Wellpath!$L220) * SIN(Wellpath!$O220)</f>
        <v>-0.18730329670795609</v>
      </c>
      <c r="E220" s="20">
        <f>Model!$W$20*((drdp!B220+drdp!K220)*MSZ!$B220+(drdp!E220+drdp!N220)*MSZ!$C220+(drdp!H220+drdp!Q220)*MSZ!$D220)</f>
        <v>8.6842123986863532E-3</v>
      </c>
      <c r="F220" s="20">
        <f>Model!$W$20*((drdp!C220+drdp!L220)*MSZ!$B220+(drdp!F220+drdp!O220)*MSZ!$C220+(drdp!I220+drdp!R220)*MSZ!$D220)</f>
        <v>-2.326927699128351E-3</v>
      </c>
      <c r="G220" s="20">
        <f>Model!$W$20*((drdp!D220+drdp!M220)*MSZ!$B220+(drdp!G220+drdp!P220)*MSZ!$C220+(drdp!J220+drdp!S220)*MSZ!$D220)</f>
        <v>0</v>
      </c>
      <c r="H220" s="18">
        <f>Model!$W$20*((drdp!B220)*MSZ!$B220+(drdp!E220)*MSZ!$C220+(drdp!H220)*MSZ!$D220)</f>
        <v>4.3421061993431766E-3</v>
      </c>
      <c r="I220" s="18">
        <f>Model!$W$20*((drdp!C220)*MSZ!$B220+(drdp!F220)*MSZ!$C220+(drdp!I220)*MSZ!$D220)</f>
        <v>-1.1634638495641755E-3</v>
      </c>
      <c r="J220" s="18">
        <f>Model!$W$20*((drdp!D220)*MSZ!$B220+(drdp!G220)*MSZ!$C220+(drdp!J220)*MSZ!$D220)</f>
        <v>0</v>
      </c>
      <c r="K220" s="21">
        <f>SUM(E$3:E219)+H220</f>
        <v>7.4467231849598869</v>
      </c>
      <c r="L220" s="21">
        <f>SUM(F$3:F219)+I220</f>
        <v>-1.9953434636681242</v>
      </c>
      <c r="M220" s="21">
        <f>SUM(G$3:G219)+J220</f>
        <v>0</v>
      </c>
      <c r="N220" s="19">
        <f t="shared" si="19"/>
        <v>55.453686193419124</v>
      </c>
      <c r="O220" s="19">
        <f t="shared" si="20"/>
        <v>3.981395538003107</v>
      </c>
      <c r="P220" s="19">
        <f t="shared" si="21"/>
        <v>0</v>
      </c>
      <c r="Q220" s="19">
        <f t="shared" si="22"/>
        <v>-14.858770432855586</v>
      </c>
      <c r="R220" s="19">
        <f t="shared" si="23"/>
        <v>0</v>
      </c>
      <c r="S220" s="19">
        <f t="shared" si="24"/>
        <v>0</v>
      </c>
    </row>
    <row r="221" spans="1:19" x14ac:dyDescent="0.25">
      <c r="A221" s="26">
        <f>Wellpath!E221</f>
        <v>6540</v>
      </c>
      <c r="B221" s="22">
        <v>0</v>
      </c>
      <c r="C221" s="22">
        <v>0</v>
      </c>
      <c r="D221" s="22">
        <f>-(SIN(Wellpath!$L221) * COS(Wellpath!$O221) + TAN(Dip) * COS(Wellpath!$L221)) * SIN(Wellpath!$L221) * SIN(Wellpath!$O221)</f>
        <v>-0.18730329670795609</v>
      </c>
      <c r="E221" s="20">
        <f>Model!$W$20*((drdp!B221+drdp!K221)*MSZ!$B221+(drdp!E221+drdp!N221)*MSZ!$C221+(drdp!H221+drdp!Q221)*MSZ!$D221)</f>
        <v>8.6842123986863532E-3</v>
      </c>
      <c r="F221" s="20">
        <f>Model!$W$20*((drdp!C221+drdp!L221)*MSZ!$B221+(drdp!F221+drdp!O221)*MSZ!$C221+(drdp!I221+drdp!R221)*MSZ!$D221)</f>
        <v>-2.326927699128351E-3</v>
      </c>
      <c r="G221" s="20">
        <f>Model!$W$20*((drdp!D221+drdp!M221)*MSZ!$B221+(drdp!G221+drdp!P221)*MSZ!$C221+(drdp!J221+drdp!S221)*MSZ!$D221)</f>
        <v>0</v>
      </c>
      <c r="H221" s="18">
        <f>Model!$W$20*((drdp!B221)*MSZ!$B221+(drdp!E221)*MSZ!$C221+(drdp!H221)*MSZ!$D221)</f>
        <v>4.3421061993431766E-3</v>
      </c>
      <c r="I221" s="18">
        <f>Model!$W$20*((drdp!C221)*MSZ!$B221+(drdp!F221)*MSZ!$C221+(drdp!I221)*MSZ!$D221)</f>
        <v>-1.1634638495641755E-3</v>
      </c>
      <c r="J221" s="18">
        <f>Model!$W$20*((drdp!D221)*MSZ!$B221+(drdp!G221)*MSZ!$C221+(drdp!J221)*MSZ!$D221)</f>
        <v>0</v>
      </c>
      <c r="K221" s="21">
        <f>SUM(E$3:E220)+H221</f>
        <v>7.4554073973585737</v>
      </c>
      <c r="L221" s="21">
        <f>SUM(F$3:F220)+I221</f>
        <v>-1.9976703913672527</v>
      </c>
      <c r="M221" s="21">
        <f>SUM(G$3:G220)+J221</f>
        <v>0</v>
      </c>
      <c r="N221" s="19">
        <f t="shared" si="19"/>
        <v>55.58309946058894</v>
      </c>
      <c r="O221" s="19">
        <f t="shared" si="20"/>
        <v>3.9906869925453923</v>
      </c>
      <c r="P221" s="19">
        <f t="shared" si="21"/>
        <v>0</v>
      </c>
      <c r="Q221" s="19">
        <f t="shared" si="22"/>
        <v>-14.893446613283613</v>
      </c>
      <c r="R221" s="19">
        <f t="shared" si="23"/>
        <v>0</v>
      </c>
      <c r="S221" s="19">
        <f t="shared" si="24"/>
        <v>0</v>
      </c>
    </row>
    <row r="222" spans="1:19" x14ac:dyDescent="0.25">
      <c r="A222" s="26">
        <f>Wellpath!E222</f>
        <v>6570</v>
      </c>
      <c r="B222" s="22">
        <v>0</v>
      </c>
      <c r="C222" s="22">
        <v>0</v>
      </c>
      <c r="D222" s="22">
        <f>-(SIN(Wellpath!$L222) * COS(Wellpath!$O222) + TAN(Dip) * COS(Wellpath!$L222)) * SIN(Wellpath!$L222) * SIN(Wellpath!$O222)</f>
        <v>-0.18730329670795609</v>
      </c>
      <c r="E222" s="20">
        <f>Model!$W$20*((drdp!B222+drdp!K222)*MSZ!$B222+(drdp!E222+drdp!N222)*MSZ!$C222+(drdp!H222+drdp!Q222)*MSZ!$D222)</f>
        <v>8.6842123986863532E-3</v>
      </c>
      <c r="F222" s="20">
        <f>Model!$W$20*((drdp!C222+drdp!L222)*MSZ!$B222+(drdp!F222+drdp!O222)*MSZ!$C222+(drdp!I222+drdp!R222)*MSZ!$D222)</f>
        <v>-2.326927699128351E-3</v>
      </c>
      <c r="G222" s="20">
        <f>Model!$W$20*((drdp!D222+drdp!M222)*MSZ!$B222+(drdp!G222+drdp!P222)*MSZ!$C222+(drdp!J222+drdp!S222)*MSZ!$D222)</f>
        <v>0</v>
      </c>
      <c r="H222" s="18">
        <f>Model!$W$20*((drdp!B222)*MSZ!$B222+(drdp!E222)*MSZ!$C222+(drdp!H222)*MSZ!$D222)</f>
        <v>4.3421061993431766E-3</v>
      </c>
      <c r="I222" s="18">
        <f>Model!$W$20*((drdp!C222)*MSZ!$B222+(drdp!F222)*MSZ!$C222+(drdp!I222)*MSZ!$D222)</f>
        <v>-1.1634638495641755E-3</v>
      </c>
      <c r="J222" s="18">
        <f>Model!$W$20*((drdp!D222)*MSZ!$B222+(drdp!G222)*MSZ!$C222+(drdp!J222)*MSZ!$D222)</f>
        <v>0</v>
      </c>
      <c r="K222" s="21">
        <f>SUM(E$3:E221)+H222</f>
        <v>7.4640916097572605</v>
      </c>
      <c r="L222" s="21">
        <f>SUM(F$3:F221)+I222</f>
        <v>-1.9999973190663811</v>
      </c>
      <c r="M222" s="21">
        <f>SUM(G$3:G221)+J222</f>
        <v>0</v>
      </c>
      <c r="N222" s="19">
        <f t="shared" si="19"/>
        <v>55.712663558848732</v>
      </c>
      <c r="O222" s="19">
        <f t="shared" si="20"/>
        <v>3.9999892762727121</v>
      </c>
      <c r="P222" s="19">
        <f t="shared" si="21"/>
        <v>0</v>
      </c>
      <c r="Q222" s="19">
        <f t="shared" si="22"/>
        <v>-14.92816320878039</v>
      </c>
      <c r="R222" s="19">
        <f t="shared" si="23"/>
        <v>0</v>
      </c>
      <c r="S222" s="19">
        <f t="shared" si="24"/>
        <v>0</v>
      </c>
    </row>
    <row r="223" spans="1:19" x14ac:dyDescent="0.25">
      <c r="A223" s="26">
        <f>Wellpath!E223</f>
        <v>6600</v>
      </c>
      <c r="B223" s="22">
        <v>0</v>
      </c>
      <c r="C223" s="22">
        <v>0</v>
      </c>
      <c r="D223" s="22">
        <f>-(SIN(Wellpath!$L223) * COS(Wellpath!$O223) + TAN(Dip) * COS(Wellpath!$L223)) * SIN(Wellpath!$L223) * SIN(Wellpath!$O223)</f>
        <v>-0.18730329670795609</v>
      </c>
      <c r="E223" s="20">
        <f>Model!$W$20*((drdp!B223+drdp!K223)*MSZ!$B223+(drdp!E223+drdp!N223)*MSZ!$C223+(drdp!H223+drdp!Q223)*MSZ!$D223)</f>
        <v>8.6842123986863532E-3</v>
      </c>
      <c r="F223" s="20">
        <f>Model!$W$20*((drdp!C223+drdp!L223)*MSZ!$B223+(drdp!F223+drdp!O223)*MSZ!$C223+(drdp!I223+drdp!R223)*MSZ!$D223)</f>
        <v>-2.326927699128351E-3</v>
      </c>
      <c r="G223" s="20">
        <f>Model!$W$20*((drdp!D223+drdp!M223)*MSZ!$B223+(drdp!G223+drdp!P223)*MSZ!$C223+(drdp!J223+drdp!S223)*MSZ!$D223)</f>
        <v>0</v>
      </c>
      <c r="H223" s="18">
        <f>Model!$W$20*((drdp!B223)*MSZ!$B223+(drdp!E223)*MSZ!$C223+(drdp!H223)*MSZ!$D223)</f>
        <v>4.3421061993431766E-3</v>
      </c>
      <c r="I223" s="18">
        <f>Model!$W$20*((drdp!C223)*MSZ!$B223+(drdp!F223)*MSZ!$C223+(drdp!I223)*MSZ!$D223)</f>
        <v>-1.1634638495641755E-3</v>
      </c>
      <c r="J223" s="18">
        <f>Model!$W$20*((drdp!D223)*MSZ!$B223+(drdp!G223)*MSZ!$C223+(drdp!J223)*MSZ!$D223)</f>
        <v>0</v>
      </c>
      <c r="K223" s="21">
        <f>SUM(E$3:E222)+H223</f>
        <v>7.4727758221559473</v>
      </c>
      <c r="L223" s="21">
        <f>SUM(F$3:F222)+I223</f>
        <v>-2.0023242467655096</v>
      </c>
      <c r="M223" s="21">
        <f>SUM(G$3:G222)+J223</f>
        <v>0</v>
      </c>
      <c r="N223" s="19">
        <f t="shared" si="19"/>
        <v>55.842378488198491</v>
      </c>
      <c r="O223" s="19">
        <f t="shared" si="20"/>
        <v>4.0093023891850654</v>
      </c>
      <c r="P223" s="19">
        <f t="shared" si="21"/>
        <v>0</v>
      </c>
      <c r="Q223" s="19">
        <f t="shared" si="22"/>
        <v>-14.962920219345918</v>
      </c>
      <c r="R223" s="19">
        <f t="shared" si="23"/>
        <v>0</v>
      </c>
      <c r="S223" s="19">
        <f t="shared" si="24"/>
        <v>0</v>
      </c>
    </row>
    <row r="224" spans="1:19" x14ac:dyDescent="0.25">
      <c r="A224" s="26">
        <f>Wellpath!E224</f>
        <v>6630</v>
      </c>
      <c r="B224" s="22">
        <v>0</v>
      </c>
      <c r="C224" s="22">
        <v>0</v>
      </c>
      <c r="D224" s="22">
        <f>-(SIN(Wellpath!$L224) * COS(Wellpath!$O224) + TAN(Dip) * COS(Wellpath!$L224)) * SIN(Wellpath!$L224) * SIN(Wellpath!$O224)</f>
        <v>-0.18730329670795609</v>
      </c>
      <c r="E224" s="20">
        <f>Model!$W$20*((drdp!B224+drdp!K224)*MSZ!$B224+(drdp!E224+drdp!N224)*MSZ!$C224+(drdp!H224+drdp!Q224)*MSZ!$D224)</f>
        <v>8.6842123986863532E-3</v>
      </c>
      <c r="F224" s="20">
        <f>Model!$W$20*((drdp!C224+drdp!L224)*MSZ!$B224+(drdp!F224+drdp!O224)*MSZ!$C224+(drdp!I224+drdp!R224)*MSZ!$D224)</f>
        <v>-2.326927699128351E-3</v>
      </c>
      <c r="G224" s="20">
        <f>Model!$W$20*((drdp!D224+drdp!M224)*MSZ!$B224+(drdp!G224+drdp!P224)*MSZ!$C224+(drdp!J224+drdp!S224)*MSZ!$D224)</f>
        <v>0</v>
      </c>
      <c r="H224" s="18">
        <f>Model!$W$20*((drdp!B224)*MSZ!$B224+(drdp!E224)*MSZ!$C224+(drdp!H224)*MSZ!$D224)</f>
        <v>4.3421061993431766E-3</v>
      </c>
      <c r="I224" s="18">
        <f>Model!$W$20*((drdp!C224)*MSZ!$B224+(drdp!F224)*MSZ!$C224+(drdp!I224)*MSZ!$D224)</f>
        <v>-1.1634638495641755E-3</v>
      </c>
      <c r="J224" s="18">
        <f>Model!$W$20*((drdp!D224)*MSZ!$B224+(drdp!G224)*MSZ!$C224+(drdp!J224)*MSZ!$D224)</f>
        <v>0</v>
      </c>
      <c r="K224" s="21">
        <f>SUM(E$3:E223)+H224</f>
        <v>7.481460034554634</v>
      </c>
      <c r="L224" s="21">
        <f>SUM(F$3:F223)+I224</f>
        <v>-2.0046511744646378</v>
      </c>
      <c r="M224" s="21">
        <f>SUM(G$3:G223)+J224</f>
        <v>0</v>
      </c>
      <c r="N224" s="19">
        <f t="shared" si="19"/>
        <v>55.972244248638226</v>
      </c>
      <c r="O224" s="19">
        <f t="shared" si="20"/>
        <v>4.0186263312824515</v>
      </c>
      <c r="P224" s="19">
        <f t="shared" si="21"/>
        <v>0</v>
      </c>
      <c r="Q224" s="19">
        <f t="shared" si="22"/>
        <v>-14.997717644980197</v>
      </c>
      <c r="R224" s="19">
        <f t="shared" si="23"/>
        <v>0</v>
      </c>
      <c r="S224" s="19">
        <f t="shared" si="24"/>
        <v>0</v>
      </c>
    </row>
    <row r="225" spans="1:19" x14ac:dyDescent="0.25">
      <c r="A225" s="26">
        <f>Wellpath!E225</f>
        <v>6660</v>
      </c>
      <c r="B225" s="22">
        <v>0</v>
      </c>
      <c r="C225" s="22">
        <v>0</v>
      </c>
      <c r="D225" s="22">
        <f>-(SIN(Wellpath!$L225) * COS(Wellpath!$O225) + TAN(Dip) * COS(Wellpath!$L225)) * SIN(Wellpath!$L225) * SIN(Wellpath!$O225)</f>
        <v>-0.18730329670795609</v>
      </c>
      <c r="E225" s="20">
        <f>Model!$W$20*((drdp!B225+drdp!K225)*MSZ!$B225+(drdp!E225+drdp!N225)*MSZ!$C225+(drdp!H225+drdp!Q225)*MSZ!$D225)</f>
        <v>8.6842123986863532E-3</v>
      </c>
      <c r="F225" s="20">
        <f>Model!$W$20*((drdp!C225+drdp!L225)*MSZ!$B225+(drdp!F225+drdp!O225)*MSZ!$C225+(drdp!I225+drdp!R225)*MSZ!$D225)</f>
        <v>-2.326927699128351E-3</v>
      </c>
      <c r="G225" s="20">
        <f>Model!$W$20*((drdp!D225+drdp!M225)*MSZ!$B225+(drdp!G225+drdp!P225)*MSZ!$C225+(drdp!J225+drdp!S225)*MSZ!$D225)</f>
        <v>0</v>
      </c>
      <c r="H225" s="18">
        <f>Model!$W$20*((drdp!B225)*MSZ!$B225+(drdp!E225)*MSZ!$C225+(drdp!H225)*MSZ!$D225)</f>
        <v>4.3421061993431766E-3</v>
      </c>
      <c r="I225" s="18">
        <f>Model!$W$20*((drdp!C225)*MSZ!$B225+(drdp!F225)*MSZ!$C225+(drdp!I225)*MSZ!$D225)</f>
        <v>-1.1634638495641755E-3</v>
      </c>
      <c r="J225" s="18">
        <f>Model!$W$20*((drdp!D225)*MSZ!$B225+(drdp!G225)*MSZ!$C225+(drdp!J225)*MSZ!$D225)</f>
        <v>0</v>
      </c>
      <c r="K225" s="21">
        <f>SUM(E$3:E224)+H225</f>
        <v>7.4901442469533208</v>
      </c>
      <c r="L225" s="21">
        <f>SUM(F$3:F224)+I225</f>
        <v>-2.006978102163766</v>
      </c>
      <c r="M225" s="21">
        <f>SUM(G$3:G224)+J225</f>
        <v>0</v>
      </c>
      <c r="N225" s="19">
        <f t="shared" si="19"/>
        <v>56.102260840167929</v>
      </c>
      <c r="O225" s="19">
        <f t="shared" si="20"/>
        <v>4.0279611025648725</v>
      </c>
      <c r="P225" s="19">
        <f t="shared" si="21"/>
        <v>0</v>
      </c>
      <c r="Q225" s="19">
        <f t="shared" si="22"/>
        <v>-15.032555485683226</v>
      </c>
      <c r="R225" s="19">
        <f t="shared" si="23"/>
        <v>0</v>
      </c>
      <c r="S225" s="19">
        <f t="shared" si="24"/>
        <v>0</v>
      </c>
    </row>
    <row r="226" spans="1:19" x14ac:dyDescent="0.25">
      <c r="A226" s="26">
        <f>Wellpath!E226</f>
        <v>6690</v>
      </c>
      <c r="B226" s="22">
        <v>0</v>
      </c>
      <c r="C226" s="22">
        <v>0</v>
      </c>
      <c r="D226" s="22">
        <f>-(SIN(Wellpath!$L226) * COS(Wellpath!$O226) + TAN(Dip) * COS(Wellpath!$L226)) * SIN(Wellpath!$L226) * SIN(Wellpath!$O226)</f>
        <v>-0.18730329670795609</v>
      </c>
      <c r="E226" s="20">
        <f>Model!$W$20*((drdp!B226+drdp!K226)*MSZ!$B226+(drdp!E226+drdp!N226)*MSZ!$C226+(drdp!H226+drdp!Q226)*MSZ!$D226)</f>
        <v>8.6842123986863532E-3</v>
      </c>
      <c r="F226" s="20">
        <f>Model!$W$20*((drdp!C226+drdp!L226)*MSZ!$B226+(drdp!F226+drdp!O226)*MSZ!$C226+(drdp!I226+drdp!R226)*MSZ!$D226)</f>
        <v>-2.326927699128351E-3</v>
      </c>
      <c r="G226" s="20">
        <f>Model!$W$20*((drdp!D226+drdp!M226)*MSZ!$B226+(drdp!G226+drdp!P226)*MSZ!$C226+(drdp!J226+drdp!S226)*MSZ!$D226)</f>
        <v>0</v>
      </c>
      <c r="H226" s="18">
        <f>Model!$W$20*((drdp!B226)*MSZ!$B226+(drdp!E226)*MSZ!$C226+(drdp!H226)*MSZ!$D226)</f>
        <v>4.3421061993431766E-3</v>
      </c>
      <c r="I226" s="18">
        <f>Model!$W$20*((drdp!C226)*MSZ!$B226+(drdp!F226)*MSZ!$C226+(drdp!I226)*MSZ!$D226)</f>
        <v>-1.1634638495641755E-3</v>
      </c>
      <c r="J226" s="18">
        <f>Model!$W$20*((drdp!D226)*MSZ!$B226+(drdp!G226)*MSZ!$C226+(drdp!J226)*MSZ!$D226)</f>
        <v>0</v>
      </c>
      <c r="K226" s="21">
        <f>SUM(E$3:E225)+H226</f>
        <v>7.4988284593520076</v>
      </c>
      <c r="L226" s="21">
        <f>SUM(F$3:F225)+I226</f>
        <v>-2.0093050298628943</v>
      </c>
      <c r="M226" s="21">
        <f>SUM(G$3:G225)+J226</f>
        <v>0</v>
      </c>
      <c r="N226" s="19">
        <f t="shared" si="19"/>
        <v>56.232428262787607</v>
      </c>
      <c r="O226" s="19">
        <f t="shared" si="20"/>
        <v>4.0373067030323266</v>
      </c>
      <c r="P226" s="19">
        <f t="shared" si="21"/>
        <v>0</v>
      </c>
      <c r="Q226" s="19">
        <f t="shared" si="22"/>
        <v>-15.067433741455007</v>
      </c>
      <c r="R226" s="19">
        <f t="shared" si="23"/>
        <v>0</v>
      </c>
      <c r="S226" s="19">
        <f t="shared" si="24"/>
        <v>0</v>
      </c>
    </row>
    <row r="227" spans="1:19" x14ac:dyDescent="0.25">
      <c r="A227" s="26">
        <f>Wellpath!E227</f>
        <v>6720</v>
      </c>
      <c r="B227" s="22">
        <v>0</v>
      </c>
      <c r="C227" s="22">
        <v>0</v>
      </c>
      <c r="D227" s="22">
        <f>-(SIN(Wellpath!$L227) * COS(Wellpath!$O227) + TAN(Dip) * COS(Wellpath!$L227)) * SIN(Wellpath!$L227) * SIN(Wellpath!$O227)</f>
        <v>-0.18730329670795609</v>
      </c>
      <c r="E227" s="20">
        <f>Model!$W$20*((drdp!B227+drdp!K227)*MSZ!$B227+(drdp!E227+drdp!N227)*MSZ!$C227+(drdp!H227+drdp!Q227)*MSZ!$D227)</f>
        <v>8.6842123986863532E-3</v>
      </c>
      <c r="F227" s="20">
        <f>Model!$W$20*((drdp!C227+drdp!L227)*MSZ!$B227+(drdp!F227+drdp!O227)*MSZ!$C227+(drdp!I227+drdp!R227)*MSZ!$D227)</f>
        <v>-2.326927699128351E-3</v>
      </c>
      <c r="G227" s="20">
        <f>Model!$W$20*((drdp!D227+drdp!M227)*MSZ!$B227+(drdp!G227+drdp!P227)*MSZ!$C227+(drdp!J227+drdp!S227)*MSZ!$D227)</f>
        <v>0</v>
      </c>
      <c r="H227" s="18">
        <f>Model!$W$20*((drdp!B227)*MSZ!$B227+(drdp!E227)*MSZ!$C227+(drdp!H227)*MSZ!$D227)</f>
        <v>4.3421061993431766E-3</v>
      </c>
      <c r="I227" s="18">
        <f>Model!$W$20*((drdp!C227)*MSZ!$B227+(drdp!F227)*MSZ!$C227+(drdp!I227)*MSZ!$D227)</f>
        <v>-1.1634638495641755E-3</v>
      </c>
      <c r="J227" s="18">
        <f>Model!$W$20*((drdp!D227)*MSZ!$B227+(drdp!G227)*MSZ!$C227+(drdp!J227)*MSZ!$D227)</f>
        <v>0</v>
      </c>
      <c r="K227" s="21">
        <f>SUM(E$3:E226)+H227</f>
        <v>7.5075126717506944</v>
      </c>
      <c r="L227" s="21">
        <f>SUM(F$3:F226)+I227</f>
        <v>-2.0116319575620225</v>
      </c>
      <c r="M227" s="21">
        <f>SUM(G$3:G226)+J227</f>
        <v>0</v>
      </c>
      <c r="N227" s="19">
        <f t="shared" si="19"/>
        <v>56.362746516497246</v>
      </c>
      <c r="O227" s="19">
        <f t="shared" si="20"/>
        <v>4.0466631326848148</v>
      </c>
      <c r="P227" s="19">
        <f t="shared" si="21"/>
        <v>0</v>
      </c>
      <c r="Q227" s="19">
        <f t="shared" si="22"/>
        <v>-15.10235241229554</v>
      </c>
      <c r="R227" s="19">
        <f t="shared" si="23"/>
        <v>0</v>
      </c>
      <c r="S227" s="19">
        <f t="shared" si="24"/>
        <v>0</v>
      </c>
    </row>
    <row r="228" spans="1:19" x14ac:dyDescent="0.25">
      <c r="A228" s="26">
        <f>Wellpath!E228</f>
        <v>6750</v>
      </c>
      <c r="B228" s="22">
        <v>0</v>
      </c>
      <c r="C228" s="22">
        <v>0</v>
      </c>
      <c r="D228" s="22">
        <f>-(SIN(Wellpath!$L228) * COS(Wellpath!$O228) + TAN(Dip) * COS(Wellpath!$L228)) * SIN(Wellpath!$L228) * SIN(Wellpath!$O228)</f>
        <v>-0.18730329670795609</v>
      </c>
      <c r="E228" s="20">
        <f>Model!$W$20*((drdp!B228+drdp!K228)*MSZ!$B228+(drdp!E228+drdp!N228)*MSZ!$C228+(drdp!H228+drdp!Q228)*MSZ!$D228)</f>
        <v>8.6842123986863532E-3</v>
      </c>
      <c r="F228" s="20">
        <f>Model!$W$20*((drdp!C228+drdp!L228)*MSZ!$B228+(drdp!F228+drdp!O228)*MSZ!$C228+(drdp!I228+drdp!R228)*MSZ!$D228)</f>
        <v>-2.326927699128351E-3</v>
      </c>
      <c r="G228" s="20">
        <f>Model!$W$20*((drdp!D228+drdp!M228)*MSZ!$B228+(drdp!G228+drdp!P228)*MSZ!$C228+(drdp!J228+drdp!S228)*MSZ!$D228)</f>
        <v>0</v>
      </c>
      <c r="H228" s="18">
        <f>Model!$W$20*((drdp!B228)*MSZ!$B228+(drdp!E228)*MSZ!$C228+(drdp!H228)*MSZ!$D228)</f>
        <v>4.3421061993431766E-3</v>
      </c>
      <c r="I228" s="18">
        <f>Model!$W$20*((drdp!C228)*MSZ!$B228+(drdp!F228)*MSZ!$C228+(drdp!I228)*MSZ!$D228)</f>
        <v>-1.1634638495641755E-3</v>
      </c>
      <c r="J228" s="18">
        <f>Model!$W$20*((drdp!D228)*MSZ!$B228+(drdp!G228)*MSZ!$C228+(drdp!J228)*MSZ!$D228)</f>
        <v>0</v>
      </c>
      <c r="K228" s="21">
        <f>SUM(E$3:E227)+H228</f>
        <v>7.5161968841493811</v>
      </c>
      <c r="L228" s="21">
        <f>SUM(F$3:F227)+I228</f>
        <v>-2.0139588852611507</v>
      </c>
      <c r="M228" s="21">
        <f>SUM(G$3:G227)+J228</f>
        <v>0</v>
      </c>
      <c r="N228" s="19">
        <f t="shared" si="19"/>
        <v>56.493215601296868</v>
      </c>
      <c r="O228" s="19">
        <f t="shared" si="20"/>
        <v>4.056030391522337</v>
      </c>
      <c r="P228" s="19">
        <f t="shared" si="21"/>
        <v>0</v>
      </c>
      <c r="Q228" s="19">
        <f t="shared" si="22"/>
        <v>-15.137311498204822</v>
      </c>
      <c r="R228" s="19">
        <f t="shared" si="23"/>
        <v>0</v>
      </c>
      <c r="S228" s="19">
        <f t="shared" si="24"/>
        <v>0</v>
      </c>
    </row>
    <row r="229" spans="1:19" x14ac:dyDescent="0.25">
      <c r="A229" s="26">
        <f>Wellpath!E229</f>
        <v>6780</v>
      </c>
      <c r="B229" s="22">
        <v>0</v>
      </c>
      <c r="C229" s="22">
        <v>0</v>
      </c>
      <c r="D229" s="22">
        <f>-(SIN(Wellpath!$L229) * COS(Wellpath!$O229) + TAN(Dip) * COS(Wellpath!$L229)) * SIN(Wellpath!$L229) * SIN(Wellpath!$O229)</f>
        <v>-0.18730329670795609</v>
      </c>
      <c r="E229" s="20">
        <f>Model!$W$20*((drdp!B229+drdp!K229)*MSZ!$B229+(drdp!E229+drdp!N229)*MSZ!$C229+(drdp!H229+drdp!Q229)*MSZ!$D229)</f>
        <v>8.6842123986863532E-3</v>
      </c>
      <c r="F229" s="20">
        <f>Model!$W$20*((drdp!C229+drdp!L229)*MSZ!$B229+(drdp!F229+drdp!O229)*MSZ!$C229+(drdp!I229+drdp!R229)*MSZ!$D229)</f>
        <v>-2.326927699128351E-3</v>
      </c>
      <c r="G229" s="20">
        <f>Model!$W$20*((drdp!D229+drdp!M229)*MSZ!$B229+(drdp!G229+drdp!P229)*MSZ!$C229+(drdp!J229+drdp!S229)*MSZ!$D229)</f>
        <v>0</v>
      </c>
      <c r="H229" s="18">
        <f>Model!$W$20*((drdp!B229)*MSZ!$B229+(drdp!E229)*MSZ!$C229+(drdp!H229)*MSZ!$D229)</f>
        <v>4.3421061993431766E-3</v>
      </c>
      <c r="I229" s="18">
        <f>Model!$W$20*((drdp!C229)*MSZ!$B229+(drdp!F229)*MSZ!$C229+(drdp!I229)*MSZ!$D229)</f>
        <v>-1.1634638495641755E-3</v>
      </c>
      <c r="J229" s="18">
        <f>Model!$W$20*((drdp!D229)*MSZ!$B229+(drdp!G229)*MSZ!$C229+(drdp!J229)*MSZ!$D229)</f>
        <v>0</v>
      </c>
      <c r="K229" s="21">
        <f>SUM(E$3:E228)+H229</f>
        <v>7.5248810965480679</v>
      </c>
      <c r="L229" s="21">
        <f>SUM(F$3:F228)+I229</f>
        <v>-2.016285812960279</v>
      </c>
      <c r="M229" s="21">
        <f>SUM(G$3:G228)+J229</f>
        <v>0</v>
      </c>
      <c r="N229" s="19">
        <f t="shared" si="19"/>
        <v>56.62383551718645</v>
      </c>
      <c r="O229" s="19">
        <f t="shared" si="20"/>
        <v>4.0654084795448933</v>
      </c>
      <c r="P229" s="19">
        <f t="shared" si="21"/>
        <v>0</v>
      </c>
      <c r="Q229" s="19">
        <f t="shared" si="22"/>
        <v>-15.172310999182857</v>
      </c>
      <c r="R229" s="19">
        <f t="shared" si="23"/>
        <v>0</v>
      </c>
      <c r="S229" s="19">
        <f t="shared" si="24"/>
        <v>0</v>
      </c>
    </row>
    <row r="230" spans="1:19" x14ac:dyDescent="0.25">
      <c r="A230" s="26">
        <f>Wellpath!E230</f>
        <v>6810</v>
      </c>
      <c r="B230" s="22">
        <v>0</v>
      </c>
      <c r="C230" s="22">
        <v>0</v>
      </c>
      <c r="D230" s="22">
        <f>-(SIN(Wellpath!$L230) * COS(Wellpath!$O230) + TAN(Dip) * COS(Wellpath!$L230)) * SIN(Wellpath!$L230) * SIN(Wellpath!$O230)</f>
        <v>-0.18730329670795609</v>
      </c>
      <c r="E230" s="20">
        <f>Model!$W$20*((drdp!B230+drdp!K230)*MSZ!$B230+(drdp!E230+drdp!N230)*MSZ!$C230+(drdp!H230+drdp!Q230)*MSZ!$D230)</f>
        <v>8.6842123986863532E-3</v>
      </c>
      <c r="F230" s="20">
        <f>Model!$W$20*((drdp!C230+drdp!L230)*MSZ!$B230+(drdp!F230+drdp!O230)*MSZ!$C230+(drdp!I230+drdp!R230)*MSZ!$D230)</f>
        <v>-2.326927699128351E-3</v>
      </c>
      <c r="G230" s="20">
        <f>Model!$W$20*((drdp!D230+drdp!M230)*MSZ!$B230+(drdp!G230+drdp!P230)*MSZ!$C230+(drdp!J230+drdp!S230)*MSZ!$D230)</f>
        <v>0</v>
      </c>
      <c r="H230" s="18">
        <f>Model!$W$20*((drdp!B230)*MSZ!$B230+(drdp!E230)*MSZ!$C230+(drdp!H230)*MSZ!$D230)</f>
        <v>4.3421061993431766E-3</v>
      </c>
      <c r="I230" s="18">
        <f>Model!$W$20*((drdp!C230)*MSZ!$B230+(drdp!F230)*MSZ!$C230+(drdp!I230)*MSZ!$D230)</f>
        <v>-1.1634638495641755E-3</v>
      </c>
      <c r="J230" s="18">
        <f>Model!$W$20*((drdp!D230)*MSZ!$B230+(drdp!G230)*MSZ!$C230+(drdp!J230)*MSZ!$D230)</f>
        <v>0</v>
      </c>
      <c r="K230" s="21">
        <f>SUM(E$3:E229)+H230</f>
        <v>7.5335653089467547</v>
      </c>
      <c r="L230" s="21">
        <f>SUM(F$3:F229)+I230</f>
        <v>-2.0186127406594072</v>
      </c>
      <c r="M230" s="21">
        <f>SUM(G$3:G229)+J230</f>
        <v>0</v>
      </c>
      <c r="N230" s="19">
        <f t="shared" si="19"/>
        <v>56.754606264166014</v>
      </c>
      <c r="O230" s="19">
        <f t="shared" si="20"/>
        <v>4.0747973967524835</v>
      </c>
      <c r="P230" s="19">
        <f t="shared" si="21"/>
        <v>0</v>
      </c>
      <c r="Q230" s="19">
        <f t="shared" si="22"/>
        <v>-15.207350915229643</v>
      </c>
      <c r="R230" s="19">
        <f t="shared" si="23"/>
        <v>0</v>
      </c>
      <c r="S230" s="19">
        <f t="shared" si="24"/>
        <v>0</v>
      </c>
    </row>
    <row r="231" spans="1:19" x14ac:dyDescent="0.25">
      <c r="A231" s="26">
        <f>Wellpath!E231</f>
        <v>6840</v>
      </c>
      <c r="B231" s="22">
        <v>0</v>
      </c>
      <c r="C231" s="22">
        <v>0</v>
      </c>
      <c r="D231" s="22">
        <f>-(SIN(Wellpath!$L231) * COS(Wellpath!$O231) + TAN(Dip) * COS(Wellpath!$L231)) * SIN(Wellpath!$L231) * SIN(Wellpath!$O231)</f>
        <v>-0.18730329670795609</v>
      </c>
      <c r="E231" s="20">
        <f>Model!$W$20*((drdp!B231+drdp!K231)*MSZ!$B231+(drdp!E231+drdp!N231)*MSZ!$C231+(drdp!H231+drdp!Q231)*MSZ!$D231)</f>
        <v>8.6842123986863532E-3</v>
      </c>
      <c r="F231" s="20">
        <f>Model!$W$20*((drdp!C231+drdp!L231)*MSZ!$B231+(drdp!F231+drdp!O231)*MSZ!$C231+(drdp!I231+drdp!R231)*MSZ!$D231)</f>
        <v>-2.326927699128351E-3</v>
      </c>
      <c r="G231" s="20">
        <f>Model!$W$20*((drdp!D231+drdp!M231)*MSZ!$B231+(drdp!G231+drdp!P231)*MSZ!$C231+(drdp!J231+drdp!S231)*MSZ!$D231)</f>
        <v>0</v>
      </c>
      <c r="H231" s="18">
        <f>Model!$W$20*((drdp!B231)*MSZ!$B231+(drdp!E231)*MSZ!$C231+(drdp!H231)*MSZ!$D231)</f>
        <v>4.3421061993431766E-3</v>
      </c>
      <c r="I231" s="18">
        <f>Model!$W$20*((drdp!C231)*MSZ!$B231+(drdp!F231)*MSZ!$C231+(drdp!I231)*MSZ!$D231)</f>
        <v>-1.1634638495641755E-3</v>
      </c>
      <c r="J231" s="18">
        <f>Model!$W$20*((drdp!D231)*MSZ!$B231+(drdp!G231)*MSZ!$C231+(drdp!J231)*MSZ!$D231)</f>
        <v>0</v>
      </c>
      <c r="K231" s="21">
        <f>SUM(E$3:E230)+H231</f>
        <v>7.5422495213454415</v>
      </c>
      <c r="L231" s="21">
        <f>SUM(F$3:F230)+I231</f>
        <v>-2.0209396683585354</v>
      </c>
      <c r="M231" s="21">
        <f>SUM(G$3:G230)+J231</f>
        <v>0</v>
      </c>
      <c r="N231" s="19">
        <f t="shared" si="19"/>
        <v>56.88552784223554</v>
      </c>
      <c r="O231" s="19">
        <f t="shared" si="20"/>
        <v>4.084197143145107</v>
      </c>
      <c r="P231" s="19">
        <f t="shared" si="21"/>
        <v>0</v>
      </c>
      <c r="Q231" s="19">
        <f t="shared" si="22"/>
        <v>-15.242431246345179</v>
      </c>
      <c r="R231" s="19">
        <f t="shared" si="23"/>
        <v>0</v>
      </c>
      <c r="S231" s="19">
        <f t="shared" si="24"/>
        <v>0</v>
      </c>
    </row>
    <row r="232" spans="1:19" x14ac:dyDescent="0.25">
      <c r="A232" s="26">
        <f>Wellpath!E232</f>
        <v>6870</v>
      </c>
      <c r="B232" s="22">
        <v>0</v>
      </c>
      <c r="C232" s="22">
        <v>0</v>
      </c>
      <c r="D232" s="22">
        <f>-(SIN(Wellpath!$L232) * COS(Wellpath!$O232) + TAN(Dip) * COS(Wellpath!$L232)) * SIN(Wellpath!$L232) * SIN(Wellpath!$O232)</f>
        <v>-0.18730329670795609</v>
      </c>
      <c r="E232" s="20">
        <f>Model!$W$20*((drdp!B232+drdp!K232)*MSZ!$B232+(drdp!E232+drdp!N232)*MSZ!$C232+(drdp!H232+drdp!Q232)*MSZ!$D232)</f>
        <v>8.6842123986863532E-3</v>
      </c>
      <c r="F232" s="20">
        <f>Model!$W$20*((drdp!C232+drdp!L232)*MSZ!$B232+(drdp!F232+drdp!O232)*MSZ!$C232+(drdp!I232+drdp!R232)*MSZ!$D232)</f>
        <v>-2.326927699128351E-3</v>
      </c>
      <c r="G232" s="20">
        <f>Model!$W$20*((drdp!D232+drdp!M232)*MSZ!$B232+(drdp!G232+drdp!P232)*MSZ!$C232+(drdp!J232+drdp!S232)*MSZ!$D232)</f>
        <v>0</v>
      </c>
      <c r="H232" s="18">
        <f>Model!$W$20*((drdp!B232)*MSZ!$B232+(drdp!E232)*MSZ!$C232+(drdp!H232)*MSZ!$D232)</f>
        <v>4.3421061993431766E-3</v>
      </c>
      <c r="I232" s="18">
        <f>Model!$W$20*((drdp!C232)*MSZ!$B232+(drdp!F232)*MSZ!$C232+(drdp!I232)*MSZ!$D232)</f>
        <v>-1.1634638495641755E-3</v>
      </c>
      <c r="J232" s="18">
        <f>Model!$W$20*((drdp!D232)*MSZ!$B232+(drdp!G232)*MSZ!$C232+(drdp!J232)*MSZ!$D232)</f>
        <v>0</v>
      </c>
      <c r="K232" s="21">
        <f>SUM(E$3:E231)+H232</f>
        <v>7.5509337337441282</v>
      </c>
      <c r="L232" s="21">
        <f>SUM(F$3:F231)+I232</f>
        <v>-2.0232665960576637</v>
      </c>
      <c r="M232" s="21">
        <f>SUM(G$3:G231)+J232</f>
        <v>0</v>
      </c>
      <c r="N232" s="19">
        <f t="shared" si="19"/>
        <v>57.01660025139504</v>
      </c>
      <c r="O232" s="19">
        <f t="shared" si="20"/>
        <v>4.0936077187227653</v>
      </c>
      <c r="P232" s="19">
        <f t="shared" si="21"/>
        <v>0</v>
      </c>
      <c r="Q232" s="19">
        <f t="shared" si="22"/>
        <v>-15.277551992529467</v>
      </c>
      <c r="R232" s="19">
        <f t="shared" si="23"/>
        <v>0</v>
      </c>
      <c r="S232" s="19">
        <f t="shared" si="24"/>
        <v>0</v>
      </c>
    </row>
    <row r="233" spans="1:19" x14ac:dyDescent="0.25">
      <c r="A233" s="26">
        <f>Wellpath!E233</f>
        <v>6900</v>
      </c>
      <c r="B233" s="22">
        <v>0</v>
      </c>
      <c r="C233" s="22">
        <v>0</v>
      </c>
      <c r="D233" s="22">
        <f>-(SIN(Wellpath!$L233) * COS(Wellpath!$O233) + TAN(Dip) * COS(Wellpath!$L233)) * SIN(Wellpath!$L233) * SIN(Wellpath!$O233)</f>
        <v>-0.18730329670795609</v>
      </c>
      <c r="E233" s="20">
        <f>Model!$W$20*((drdp!B233+drdp!K233)*MSZ!$B233+(drdp!E233+drdp!N233)*MSZ!$C233+(drdp!H233+drdp!Q233)*MSZ!$D233)</f>
        <v>8.6842123986863532E-3</v>
      </c>
      <c r="F233" s="20">
        <f>Model!$W$20*((drdp!C233+drdp!L233)*MSZ!$B233+(drdp!F233+drdp!O233)*MSZ!$C233+(drdp!I233+drdp!R233)*MSZ!$D233)</f>
        <v>-2.326927699128351E-3</v>
      </c>
      <c r="G233" s="20">
        <f>Model!$W$20*((drdp!D233+drdp!M233)*MSZ!$B233+(drdp!G233+drdp!P233)*MSZ!$C233+(drdp!J233+drdp!S233)*MSZ!$D233)</f>
        <v>0</v>
      </c>
      <c r="H233" s="18">
        <f>Model!$W$20*((drdp!B233)*MSZ!$B233+(drdp!E233)*MSZ!$C233+(drdp!H233)*MSZ!$D233)</f>
        <v>4.3421061993431766E-3</v>
      </c>
      <c r="I233" s="18">
        <f>Model!$W$20*((drdp!C233)*MSZ!$B233+(drdp!F233)*MSZ!$C233+(drdp!I233)*MSZ!$D233)</f>
        <v>-1.1634638495641755E-3</v>
      </c>
      <c r="J233" s="18">
        <f>Model!$W$20*((drdp!D233)*MSZ!$B233+(drdp!G233)*MSZ!$C233+(drdp!J233)*MSZ!$D233)</f>
        <v>0</v>
      </c>
      <c r="K233" s="21">
        <f>SUM(E$3:E232)+H233</f>
        <v>7.559617946142815</v>
      </c>
      <c r="L233" s="21">
        <f>SUM(F$3:F232)+I233</f>
        <v>-2.0255935237567919</v>
      </c>
      <c r="M233" s="21">
        <f>SUM(G$3:G232)+J233</f>
        <v>0</v>
      </c>
      <c r="N233" s="19">
        <f t="shared" si="19"/>
        <v>57.147823491644516</v>
      </c>
      <c r="O233" s="19">
        <f t="shared" si="20"/>
        <v>4.1030291234854568</v>
      </c>
      <c r="P233" s="19">
        <f t="shared" si="21"/>
        <v>0</v>
      </c>
      <c r="Q233" s="19">
        <f t="shared" si="22"/>
        <v>-15.312713153782507</v>
      </c>
      <c r="R233" s="19">
        <f t="shared" si="23"/>
        <v>0</v>
      </c>
      <c r="S233" s="19">
        <f t="shared" si="24"/>
        <v>0</v>
      </c>
    </row>
    <row r="234" spans="1:19" x14ac:dyDescent="0.25">
      <c r="A234" s="26">
        <f>Wellpath!E234</f>
        <v>6930</v>
      </c>
      <c r="B234" s="22">
        <v>0</v>
      </c>
      <c r="C234" s="22">
        <v>0</v>
      </c>
      <c r="D234" s="22">
        <f>-(SIN(Wellpath!$L234) * COS(Wellpath!$O234) + TAN(Dip) * COS(Wellpath!$L234)) * SIN(Wellpath!$L234) * SIN(Wellpath!$O234)</f>
        <v>-0.18730329670795609</v>
      </c>
      <c r="E234" s="20">
        <f>Model!$W$20*((drdp!B234+drdp!K234)*MSZ!$B234+(drdp!E234+drdp!N234)*MSZ!$C234+(drdp!H234+drdp!Q234)*MSZ!$D234)</f>
        <v>8.6842123986863532E-3</v>
      </c>
      <c r="F234" s="20">
        <f>Model!$W$20*((drdp!C234+drdp!L234)*MSZ!$B234+(drdp!F234+drdp!O234)*MSZ!$C234+(drdp!I234+drdp!R234)*MSZ!$D234)</f>
        <v>-2.326927699128351E-3</v>
      </c>
      <c r="G234" s="20">
        <f>Model!$W$20*((drdp!D234+drdp!M234)*MSZ!$B234+(drdp!G234+drdp!P234)*MSZ!$C234+(drdp!J234+drdp!S234)*MSZ!$D234)</f>
        <v>0</v>
      </c>
      <c r="H234" s="18">
        <f>Model!$W$20*((drdp!B234)*MSZ!$B234+(drdp!E234)*MSZ!$C234+(drdp!H234)*MSZ!$D234)</f>
        <v>4.3421061993431766E-3</v>
      </c>
      <c r="I234" s="18">
        <f>Model!$W$20*((drdp!C234)*MSZ!$B234+(drdp!F234)*MSZ!$C234+(drdp!I234)*MSZ!$D234)</f>
        <v>-1.1634638495641755E-3</v>
      </c>
      <c r="J234" s="18">
        <f>Model!$W$20*((drdp!D234)*MSZ!$B234+(drdp!G234)*MSZ!$C234+(drdp!J234)*MSZ!$D234)</f>
        <v>0</v>
      </c>
      <c r="K234" s="21">
        <f>SUM(E$3:E233)+H234</f>
        <v>7.5683021585415018</v>
      </c>
      <c r="L234" s="21">
        <f>SUM(F$3:F233)+I234</f>
        <v>-2.0279204514559201</v>
      </c>
      <c r="M234" s="21">
        <f>SUM(G$3:G233)+J234</f>
        <v>0</v>
      </c>
      <c r="N234" s="19">
        <f t="shared" si="19"/>
        <v>57.279197562983953</v>
      </c>
      <c r="O234" s="19">
        <f t="shared" si="20"/>
        <v>4.1124613574331832</v>
      </c>
      <c r="P234" s="19">
        <f t="shared" si="21"/>
        <v>0</v>
      </c>
      <c r="Q234" s="19">
        <f t="shared" si="22"/>
        <v>-15.347914730104296</v>
      </c>
      <c r="R234" s="19">
        <f t="shared" si="23"/>
        <v>0</v>
      </c>
      <c r="S234" s="19">
        <f t="shared" si="24"/>
        <v>0</v>
      </c>
    </row>
    <row r="235" spans="1:19" x14ac:dyDescent="0.25">
      <c r="A235" s="26">
        <f>Wellpath!E235</f>
        <v>6960</v>
      </c>
      <c r="B235" s="22">
        <v>0</v>
      </c>
      <c r="C235" s="22">
        <v>0</v>
      </c>
      <c r="D235" s="22">
        <f>-(SIN(Wellpath!$L235) * COS(Wellpath!$O235) + TAN(Dip) * COS(Wellpath!$L235)) * SIN(Wellpath!$L235) * SIN(Wellpath!$O235)</f>
        <v>-0.18730329670795609</v>
      </c>
      <c r="E235" s="20">
        <f>Model!$W$20*((drdp!B235+drdp!K235)*MSZ!$B235+(drdp!E235+drdp!N235)*MSZ!$C235+(drdp!H235+drdp!Q235)*MSZ!$D235)</f>
        <v>8.6842123986863532E-3</v>
      </c>
      <c r="F235" s="20">
        <f>Model!$W$20*((drdp!C235+drdp!L235)*MSZ!$B235+(drdp!F235+drdp!O235)*MSZ!$C235+(drdp!I235+drdp!R235)*MSZ!$D235)</f>
        <v>-2.326927699128351E-3</v>
      </c>
      <c r="G235" s="20">
        <f>Model!$W$20*((drdp!D235+drdp!M235)*MSZ!$B235+(drdp!G235+drdp!P235)*MSZ!$C235+(drdp!J235+drdp!S235)*MSZ!$D235)</f>
        <v>0</v>
      </c>
      <c r="H235" s="18">
        <f>Model!$W$20*((drdp!B235)*MSZ!$B235+(drdp!E235)*MSZ!$C235+(drdp!H235)*MSZ!$D235)</f>
        <v>4.3421061993431766E-3</v>
      </c>
      <c r="I235" s="18">
        <f>Model!$W$20*((drdp!C235)*MSZ!$B235+(drdp!F235)*MSZ!$C235+(drdp!I235)*MSZ!$D235)</f>
        <v>-1.1634638495641755E-3</v>
      </c>
      <c r="J235" s="18">
        <f>Model!$W$20*((drdp!D235)*MSZ!$B235+(drdp!G235)*MSZ!$C235+(drdp!J235)*MSZ!$D235)</f>
        <v>0</v>
      </c>
      <c r="K235" s="21">
        <f>SUM(E$3:E234)+H235</f>
        <v>7.5769863709401886</v>
      </c>
      <c r="L235" s="21">
        <f>SUM(F$3:F234)+I235</f>
        <v>-2.0302473791550484</v>
      </c>
      <c r="M235" s="21">
        <f>SUM(G$3:G234)+J235</f>
        <v>0</v>
      </c>
      <c r="N235" s="19">
        <f t="shared" si="19"/>
        <v>57.410722465413372</v>
      </c>
      <c r="O235" s="19">
        <f t="shared" si="20"/>
        <v>4.1219044205659428</v>
      </c>
      <c r="P235" s="19">
        <f t="shared" si="21"/>
        <v>0</v>
      </c>
      <c r="Q235" s="19">
        <f t="shared" si="22"/>
        <v>-15.383156721494839</v>
      </c>
      <c r="R235" s="19">
        <f t="shared" si="23"/>
        <v>0</v>
      </c>
      <c r="S235" s="19">
        <f t="shared" si="24"/>
        <v>0</v>
      </c>
    </row>
    <row r="236" spans="1:19" x14ac:dyDescent="0.25">
      <c r="A236" s="26">
        <f>Wellpath!E236</f>
        <v>6990</v>
      </c>
      <c r="B236" s="22">
        <v>0</v>
      </c>
      <c r="C236" s="22">
        <v>0</v>
      </c>
      <c r="D236" s="22">
        <f>-(SIN(Wellpath!$L236) * COS(Wellpath!$O236) + TAN(Dip) * COS(Wellpath!$L236)) * SIN(Wellpath!$L236) * SIN(Wellpath!$O236)</f>
        <v>-0.18730329670795609</v>
      </c>
      <c r="E236" s="20">
        <f>Model!$W$20*((drdp!B236+drdp!K236)*MSZ!$B236+(drdp!E236+drdp!N236)*MSZ!$C236+(drdp!H236+drdp!Q236)*MSZ!$D236)</f>
        <v>8.6842123986863532E-3</v>
      </c>
      <c r="F236" s="20">
        <f>Model!$W$20*((drdp!C236+drdp!L236)*MSZ!$B236+(drdp!F236+drdp!O236)*MSZ!$C236+(drdp!I236+drdp!R236)*MSZ!$D236)</f>
        <v>-2.326927699128351E-3</v>
      </c>
      <c r="G236" s="20">
        <f>Model!$W$20*((drdp!D236+drdp!M236)*MSZ!$B236+(drdp!G236+drdp!P236)*MSZ!$C236+(drdp!J236+drdp!S236)*MSZ!$D236)</f>
        <v>0</v>
      </c>
      <c r="H236" s="18">
        <f>Model!$W$20*((drdp!B236)*MSZ!$B236+(drdp!E236)*MSZ!$C236+(drdp!H236)*MSZ!$D236)</f>
        <v>4.3421061993431766E-3</v>
      </c>
      <c r="I236" s="18">
        <f>Model!$W$20*((drdp!C236)*MSZ!$B236+(drdp!F236)*MSZ!$C236+(drdp!I236)*MSZ!$D236)</f>
        <v>-1.1634638495641755E-3</v>
      </c>
      <c r="J236" s="18">
        <f>Model!$W$20*((drdp!D236)*MSZ!$B236+(drdp!G236)*MSZ!$C236+(drdp!J236)*MSZ!$D236)</f>
        <v>0</v>
      </c>
      <c r="K236" s="21">
        <f>SUM(E$3:E235)+H236</f>
        <v>7.5856705833388753</v>
      </c>
      <c r="L236" s="21">
        <f>SUM(F$3:F235)+I236</f>
        <v>-2.0325743068541766</v>
      </c>
      <c r="M236" s="21">
        <f>SUM(G$3:G235)+J236</f>
        <v>0</v>
      </c>
      <c r="N236" s="19">
        <f t="shared" si="19"/>
        <v>57.542398198932752</v>
      </c>
      <c r="O236" s="19">
        <f t="shared" si="20"/>
        <v>4.1313583128837363</v>
      </c>
      <c r="P236" s="19">
        <f t="shared" si="21"/>
        <v>0</v>
      </c>
      <c r="Q236" s="19">
        <f t="shared" si="22"/>
        <v>-15.418439127954132</v>
      </c>
      <c r="R236" s="19">
        <f t="shared" si="23"/>
        <v>0</v>
      </c>
      <c r="S236" s="19">
        <f t="shared" si="24"/>
        <v>0</v>
      </c>
    </row>
    <row r="237" spans="1:19" x14ac:dyDescent="0.25">
      <c r="A237" s="26">
        <f>Wellpath!E237</f>
        <v>7020</v>
      </c>
      <c r="B237" s="22">
        <v>0</v>
      </c>
      <c r="C237" s="22">
        <v>0</v>
      </c>
      <c r="D237" s="22">
        <f>-(SIN(Wellpath!$L237) * COS(Wellpath!$O237) + TAN(Dip) * COS(Wellpath!$L237)) * SIN(Wellpath!$L237) * SIN(Wellpath!$O237)</f>
        <v>-0.18730329670795609</v>
      </c>
      <c r="E237" s="20">
        <f>Model!$W$20*((drdp!B237+drdp!K237)*MSZ!$B237+(drdp!E237+drdp!N237)*MSZ!$C237+(drdp!H237+drdp!Q237)*MSZ!$D237)</f>
        <v>8.6842123986863532E-3</v>
      </c>
      <c r="F237" s="20">
        <f>Model!$W$20*((drdp!C237+drdp!L237)*MSZ!$B237+(drdp!F237+drdp!O237)*MSZ!$C237+(drdp!I237+drdp!R237)*MSZ!$D237)</f>
        <v>-2.326927699128351E-3</v>
      </c>
      <c r="G237" s="20">
        <f>Model!$W$20*((drdp!D237+drdp!M237)*MSZ!$B237+(drdp!G237+drdp!P237)*MSZ!$C237+(drdp!J237+drdp!S237)*MSZ!$D237)</f>
        <v>0</v>
      </c>
      <c r="H237" s="18">
        <f>Model!$W$20*((drdp!B237)*MSZ!$B237+(drdp!E237)*MSZ!$C237+(drdp!H237)*MSZ!$D237)</f>
        <v>4.3421061993431766E-3</v>
      </c>
      <c r="I237" s="18">
        <f>Model!$W$20*((drdp!C237)*MSZ!$B237+(drdp!F237)*MSZ!$C237+(drdp!I237)*MSZ!$D237)</f>
        <v>-1.1634638495641755E-3</v>
      </c>
      <c r="J237" s="18">
        <f>Model!$W$20*((drdp!D237)*MSZ!$B237+(drdp!G237)*MSZ!$C237+(drdp!J237)*MSZ!$D237)</f>
        <v>0</v>
      </c>
      <c r="K237" s="21">
        <f>SUM(E$3:E236)+H237</f>
        <v>7.5943547957375621</v>
      </c>
      <c r="L237" s="21">
        <f>SUM(F$3:F236)+I237</f>
        <v>-2.0349012345533048</v>
      </c>
      <c r="M237" s="21">
        <f>SUM(G$3:G236)+J237</f>
        <v>0</v>
      </c>
      <c r="N237" s="19">
        <f t="shared" si="19"/>
        <v>57.674224763542107</v>
      </c>
      <c r="O237" s="19">
        <f t="shared" si="20"/>
        <v>4.140823034386564</v>
      </c>
      <c r="P237" s="19">
        <f t="shared" si="21"/>
        <v>0</v>
      </c>
      <c r="Q237" s="19">
        <f t="shared" si="22"/>
        <v>-15.453761949482177</v>
      </c>
      <c r="R237" s="19">
        <f t="shared" si="23"/>
        <v>0</v>
      </c>
      <c r="S237" s="19">
        <f t="shared" si="24"/>
        <v>0</v>
      </c>
    </row>
    <row r="238" spans="1:19" x14ac:dyDescent="0.25">
      <c r="A238" s="26">
        <f>Wellpath!E238</f>
        <v>7050</v>
      </c>
      <c r="B238" s="22">
        <v>0</v>
      </c>
      <c r="C238" s="22">
        <v>0</v>
      </c>
      <c r="D238" s="22">
        <f>-(SIN(Wellpath!$L238) * COS(Wellpath!$O238) + TAN(Dip) * COS(Wellpath!$L238)) * SIN(Wellpath!$L238) * SIN(Wellpath!$O238)</f>
        <v>-0.18730329670795609</v>
      </c>
      <c r="E238" s="20">
        <f>Model!$W$20*((drdp!B238+drdp!K238)*MSZ!$B238+(drdp!E238+drdp!N238)*MSZ!$C238+(drdp!H238+drdp!Q238)*MSZ!$D238)</f>
        <v>8.6842123986863532E-3</v>
      </c>
      <c r="F238" s="20">
        <f>Model!$W$20*((drdp!C238+drdp!L238)*MSZ!$B238+(drdp!F238+drdp!O238)*MSZ!$C238+(drdp!I238+drdp!R238)*MSZ!$D238)</f>
        <v>-2.326927699128351E-3</v>
      </c>
      <c r="G238" s="20">
        <f>Model!$W$20*((drdp!D238+drdp!M238)*MSZ!$B238+(drdp!G238+drdp!P238)*MSZ!$C238+(drdp!J238+drdp!S238)*MSZ!$D238)</f>
        <v>0</v>
      </c>
      <c r="H238" s="18">
        <f>Model!$W$20*((drdp!B238)*MSZ!$B238+(drdp!E238)*MSZ!$C238+(drdp!H238)*MSZ!$D238)</f>
        <v>4.3421061993431766E-3</v>
      </c>
      <c r="I238" s="18">
        <f>Model!$W$20*((drdp!C238)*MSZ!$B238+(drdp!F238)*MSZ!$C238+(drdp!I238)*MSZ!$D238)</f>
        <v>-1.1634638495641755E-3</v>
      </c>
      <c r="J238" s="18">
        <f>Model!$W$20*((drdp!D238)*MSZ!$B238+(drdp!G238)*MSZ!$C238+(drdp!J238)*MSZ!$D238)</f>
        <v>0</v>
      </c>
      <c r="K238" s="21">
        <f>SUM(E$3:E237)+H238</f>
        <v>7.6030390081362489</v>
      </c>
      <c r="L238" s="21">
        <f>SUM(F$3:F237)+I238</f>
        <v>-2.0372281622524331</v>
      </c>
      <c r="M238" s="21">
        <f>SUM(G$3:G237)+J238</f>
        <v>0</v>
      </c>
      <c r="N238" s="19">
        <f t="shared" si="19"/>
        <v>57.806202159241437</v>
      </c>
      <c r="O238" s="19">
        <f t="shared" si="20"/>
        <v>4.1502985850744256</v>
      </c>
      <c r="P238" s="19">
        <f t="shared" si="21"/>
        <v>0</v>
      </c>
      <c r="Q238" s="19">
        <f t="shared" si="22"/>
        <v>-15.489125186078972</v>
      </c>
      <c r="R238" s="19">
        <f t="shared" si="23"/>
        <v>0</v>
      </c>
      <c r="S238" s="19">
        <f t="shared" si="24"/>
        <v>0</v>
      </c>
    </row>
    <row r="239" spans="1:19" x14ac:dyDescent="0.25">
      <c r="A239" s="26">
        <f>Wellpath!E239</f>
        <v>7080</v>
      </c>
      <c r="B239" s="22">
        <v>0</v>
      </c>
      <c r="C239" s="22">
        <v>0</v>
      </c>
      <c r="D239" s="22">
        <f>-(SIN(Wellpath!$L239) * COS(Wellpath!$O239) + TAN(Dip) * COS(Wellpath!$L239)) * SIN(Wellpath!$L239) * SIN(Wellpath!$O239)</f>
        <v>-0.18730329670795609</v>
      </c>
      <c r="E239" s="20">
        <f>Model!$W$20*((drdp!B239+drdp!K239)*MSZ!$B239+(drdp!E239+drdp!N239)*MSZ!$C239+(drdp!H239+drdp!Q239)*MSZ!$D239)</f>
        <v>8.6842123986863532E-3</v>
      </c>
      <c r="F239" s="20">
        <f>Model!$W$20*((drdp!C239+drdp!L239)*MSZ!$B239+(drdp!F239+drdp!O239)*MSZ!$C239+(drdp!I239+drdp!R239)*MSZ!$D239)</f>
        <v>-2.326927699128351E-3</v>
      </c>
      <c r="G239" s="20">
        <f>Model!$W$20*((drdp!D239+drdp!M239)*MSZ!$B239+(drdp!G239+drdp!P239)*MSZ!$C239+(drdp!J239+drdp!S239)*MSZ!$D239)</f>
        <v>0</v>
      </c>
      <c r="H239" s="18">
        <f>Model!$W$20*((drdp!B239)*MSZ!$B239+(drdp!E239)*MSZ!$C239+(drdp!H239)*MSZ!$D239)</f>
        <v>4.3421061993431766E-3</v>
      </c>
      <c r="I239" s="18">
        <f>Model!$W$20*((drdp!C239)*MSZ!$B239+(drdp!F239)*MSZ!$C239+(drdp!I239)*MSZ!$D239)</f>
        <v>-1.1634638495641755E-3</v>
      </c>
      <c r="J239" s="18">
        <f>Model!$W$20*((drdp!D239)*MSZ!$B239+(drdp!G239)*MSZ!$C239+(drdp!J239)*MSZ!$D239)</f>
        <v>0</v>
      </c>
      <c r="K239" s="21">
        <f>SUM(E$3:E238)+H239</f>
        <v>7.6117232205349357</v>
      </c>
      <c r="L239" s="21">
        <f>SUM(F$3:F238)+I239</f>
        <v>-2.0395550899515613</v>
      </c>
      <c r="M239" s="21">
        <f>SUM(G$3:G238)+J239</f>
        <v>0</v>
      </c>
      <c r="N239" s="19">
        <f t="shared" si="19"/>
        <v>57.938330386030735</v>
      </c>
      <c r="O239" s="19">
        <f t="shared" si="20"/>
        <v>4.1597849649473213</v>
      </c>
      <c r="P239" s="19">
        <f t="shared" si="21"/>
        <v>0</v>
      </c>
      <c r="Q239" s="19">
        <f t="shared" si="22"/>
        <v>-15.524528837744519</v>
      </c>
      <c r="R239" s="19">
        <f t="shared" si="23"/>
        <v>0</v>
      </c>
      <c r="S239" s="19">
        <f t="shared" si="24"/>
        <v>0</v>
      </c>
    </row>
    <row r="240" spans="1:19" x14ac:dyDescent="0.25">
      <c r="A240" s="26">
        <f>Wellpath!E240</f>
        <v>7110</v>
      </c>
      <c r="B240" s="22">
        <v>0</v>
      </c>
      <c r="C240" s="22">
        <v>0</v>
      </c>
      <c r="D240" s="22">
        <f>-(SIN(Wellpath!$L240) * COS(Wellpath!$O240) + TAN(Dip) * COS(Wellpath!$L240)) * SIN(Wellpath!$L240) * SIN(Wellpath!$O240)</f>
        <v>-0.18730329670795609</v>
      </c>
      <c r="E240" s="20">
        <f>Model!$W$20*((drdp!B240+drdp!K240)*MSZ!$B240+(drdp!E240+drdp!N240)*MSZ!$C240+(drdp!H240+drdp!Q240)*MSZ!$D240)</f>
        <v>8.6842123986863532E-3</v>
      </c>
      <c r="F240" s="20">
        <f>Model!$W$20*((drdp!C240+drdp!L240)*MSZ!$B240+(drdp!F240+drdp!O240)*MSZ!$C240+(drdp!I240+drdp!R240)*MSZ!$D240)</f>
        <v>-2.326927699128351E-3</v>
      </c>
      <c r="G240" s="20">
        <f>Model!$W$20*((drdp!D240+drdp!M240)*MSZ!$B240+(drdp!G240+drdp!P240)*MSZ!$C240+(drdp!J240+drdp!S240)*MSZ!$D240)</f>
        <v>0</v>
      </c>
      <c r="H240" s="18">
        <f>Model!$W$20*((drdp!B240)*MSZ!$B240+(drdp!E240)*MSZ!$C240+(drdp!H240)*MSZ!$D240)</f>
        <v>4.3421061993431766E-3</v>
      </c>
      <c r="I240" s="18">
        <f>Model!$W$20*((drdp!C240)*MSZ!$B240+(drdp!F240)*MSZ!$C240+(drdp!I240)*MSZ!$D240)</f>
        <v>-1.1634638495641755E-3</v>
      </c>
      <c r="J240" s="18">
        <f>Model!$W$20*((drdp!D240)*MSZ!$B240+(drdp!G240)*MSZ!$C240+(drdp!J240)*MSZ!$D240)</f>
        <v>0</v>
      </c>
      <c r="K240" s="21">
        <f>SUM(E$3:E239)+H240</f>
        <v>7.6204074329336224</v>
      </c>
      <c r="L240" s="21">
        <f>SUM(F$3:F239)+I240</f>
        <v>-2.0418820176506896</v>
      </c>
      <c r="M240" s="21">
        <f>SUM(G$3:G239)+J240</f>
        <v>0</v>
      </c>
      <c r="N240" s="19">
        <f t="shared" si="19"/>
        <v>58.070609443910001</v>
      </c>
      <c r="O240" s="19">
        <f t="shared" si="20"/>
        <v>4.169282174005251</v>
      </c>
      <c r="P240" s="19">
        <f t="shared" si="21"/>
        <v>0</v>
      </c>
      <c r="Q240" s="19">
        <f t="shared" si="22"/>
        <v>-15.559972904478817</v>
      </c>
      <c r="R240" s="19">
        <f t="shared" si="23"/>
        <v>0</v>
      </c>
      <c r="S240" s="19">
        <f t="shared" si="24"/>
        <v>0</v>
      </c>
    </row>
    <row r="241" spans="1:19" x14ac:dyDescent="0.25">
      <c r="A241" s="26">
        <f>Wellpath!E241</f>
        <v>7140</v>
      </c>
      <c r="B241" s="22">
        <v>0</v>
      </c>
      <c r="C241" s="22">
        <v>0</v>
      </c>
      <c r="D241" s="22">
        <f>-(SIN(Wellpath!$L241) * COS(Wellpath!$O241) + TAN(Dip) * COS(Wellpath!$L241)) * SIN(Wellpath!$L241) * SIN(Wellpath!$O241)</f>
        <v>-0.18730329670795609</v>
      </c>
      <c r="E241" s="20">
        <f>Model!$W$20*((drdp!B241+drdp!K241)*MSZ!$B241+(drdp!E241+drdp!N241)*MSZ!$C241+(drdp!H241+drdp!Q241)*MSZ!$D241)</f>
        <v>8.6842123986863532E-3</v>
      </c>
      <c r="F241" s="20">
        <f>Model!$W$20*((drdp!C241+drdp!L241)*MSZ!$B241+(drdp!F241+drdp!O241)*MSZ!$C241+(drdp!I241+drdp!R241)*MSZ!$D241)</f>
        <v>-2.326927699128351E-3</v>
      </c>
      <c r="G241" s="20">
        <f>Model!$W$20*((drdp!D241+drdp!M241)*MSZ!$B241+(drdp!G241+drdp!P241)*MSZ!$C241+(drdp!J241+drdp!S241)*MSZ!$D241)</f>
        <v>0</v>
      </c>
      <c r="H241" s="18">
        <f>Model!$W$20*((drdp!B241)*MSZ!$B241+(drdp!E241)*MSZ!$C241+(drdp!H241)*MSZ!$D241)</f>
        <v>4.3421061993431766E-3</v>
      </c>
      <c r="I241" s="18">
        <f>Model!$W$20*((drdp!C241)*MSZ!$B241+(drdp!F241)*MSZ!$C241+(drdp!I241)*MSZ!$D241)</f>
        <v>-1.1634638495641755E-3</v>
      </c>
      <c r="J241" s="18">
        <f>Model!$W$20*((drdp!D241)*MSZ!$B241+(drdp!G241)*MSZ!$C241+(drdp!J241)*MSZ!$D241)</f>
        <v>0</v>
      </c>
      <c r="K241" s="21">
        <f>SUM(E$3:E240)+H241</f>
        <v>7.6290916453323092</v>
      </c>
      <c r="L241" s="21">
        <f>SUM(F$3:F240)+I241</f>
        <v>-2.0442089453498178</v>
      </c>
      <c r="M241" s="21">
        <f>SUM(G$3:G240)+J241</f>
        <v>0</v>
      </c>
      <c r="N241" s="19">
        <f t="shared" si="19"/>
        <v>58.203039332879243</v>
      </c>
      <c r="O241" s="19">
        <f t="shared" si="20"/>
        <v>4.1787902122482139</v>
      </c>
      <c r="P241" s="19">
        <f t="shared" si="21"/>
        <v>0</v>
      </c>
      <c r="Q241" s="19">
        <f t="shared" si="22"/>
        <v>-15.595457386281867</v>
      </c>
      <c r="R241" s="19">
        <f t="shared" si="23"/>
        <v>0</v>
      </c>
      <c r="S241" s="19">
        <f t="shared" si="24"/>
        <v>0</v>
      </c>
    </row>
    <row r="242" spans="1:19" x14ac:dyDescent="0.25">
      <c r="A242" s="26">
        <f>Wellpath!E242</f>
        <v>7170</v>
      </c>
      <c r="B242" s="22">
        <v>0</v>
      </c>
      <c r="C242" s="22">
        <v>0</v>
      </c>
      <c r="D242" s="22">
        <f>-(SIN(Wellpath!$L242) * COS(Wellpath!$O242) + TAN(Dip) * COS(Wellpath!$L242)) * SIN(Wellpath!$L242) * SIN(Wellpath!$O242)</f>
        <v>-0.18730329670795609</v>
      </c>
      <c r="E242" s="20">
        <f>Model!$W$20*((drdp!B242+drdp!K242)*MSZ!$B242+(drdp!E242+drdp!N242)*MSZ!$C242+(drdp!H242+drdp!Q242)*MSZ!$D242)</f>
        <v>8.6842123986863532E-3</v>
      </c>
      <c r="F242" s="20">
        <f>Model!$W$20*((drdp!C242+drdp!L242)*MSZ!$B242+(drdp!F242+drdp!O242)*MSZ!$C242+(drdp!I242+drdp!R242)*MSZ!$D242)</f>
        <v>-2.326927699128351E-3</v>
      </c>
      <c r="G242" s="20">
        <f>Model!$W$20*((drdp!D242+drdp!M242)*MSZ!$B242+(drdp!G242+drdp!P242)*MSZ!$C242+(drdp!J242+drdp!S242)*MSZ!$D242)</f>
        <v>0</v>
      </c>
      <c r="H242" s="18">
        <f>Model!$W$20*((drdp!B242)*MSZ!$B242+(drdp!E242)*MSZ!$C242+(drdp!H242)*MSZ!$D242)</f>
        <v>4.3421061993431766E-3</v>
      </c>
      <c r="I242" s="18">
        <f>Model!$W$20*((drdp!C242)*MSZ!$B242+(drdp!F242)*MSZ!$C242+(drdp!I242)*MSZ!$D242)</f>
        <v>-1.1634638495641755E-3</v>
      </c>
      <c r="J242" s="18">
        <f>Model!$W$20*((drdp!D242)*MSZ!$B242+(drdp!G242)*MSZ!$C242+(drdp!J242)*MSZ!$D242)</f>
        <v>0</v>
      </c>
      <c r="K242" s="21">
        <f>SUM(E$3:E241)+H242</f>
        <v>7.637775857730996</v>
      </c>
      <c r="L242" s="21">
        <f>SUM(F$3:F241)+I242</f>
        <v>-2.046535873048946</v>
      </c>
      <c r="M242" s="21">
        <f>SUM(G$3:G241)+J242</f>
        <v>0</v>
      </c>
      <c r="N242" s="19">
        <f t="shared" si="19"/>
        <v>58.335620052938452</v>
      </c>
      <c r="O242" s="19">
        <f t="shared" si="20"/>
        <v>4.1883090796762117</v>
      </c>
      <c r="P242" s="19">
        <f t="shared" si="21"/>
        <v>0</v>
      </c>
      <c r="Q242" s="19">
        <f t="shared" si="22"/>
        <v>-15.630982283153667</v>
      </c>
      <c r="R242" s="19">
        <f t="shared" si="23"/>
        <v>0</v>
      </c>
      <c r="S242" s="19">
        <f t="shared" si="24"/>
        <v>0</v>
      </c>
    </row>
    <row r="243" spans="1:19" x14ac:dyDescent="0.25">
      <c r="A243" s="26">
        <f>Wellpath!E243</f>
        <v>7200</v>
      </c>
      <c r="B243" s="22">
        <v>0</v>
      </c>
      <c r="C243" s="22">
        <v>0</v>
      </c>
      <c r="D243" s="22">
        <f>-(SIN(Wellpath!$L243) * COS(Wellpath!$O243) + TAN(Dip) * COS(Wellpath!$L243)) * SIN(Wellpath!$L243) * SIN(Wellpath!$O243)</f>
        <v>-0.18730329670795609</v>
      </c>
      <c r="E243" s="20">
        <f>Model!$W$20*((drdp!B243+drdp!K243)*MSZ!$B243+(drdp!E243+drdp!N243)*MSZ!$C243+(drdp!H243+drdp!Q243)*MSZ!$D243)</f>
        <v>8.6842123986863532E-3</v>
      </c>
      <c r="F243" s="20">
        <f>Model!$W$20*((drdp!C243+drdp!L243)*MSZ!$B243+(drdp!F243+drdp!O243)*MSZ!$C243+(drdp!I243+drdp!R243)*MSZ!$D243)</f>
        <v>-2.326927699128351E-3</v>
      </c>
      <c r="G243" s="20">
        <f>Model!$W$20*((drdp!D243+drdp!M243)*MSZ!$B243+(drdp!G243+drdp!P243)*MSZ!$C243+(drdp!J243+drdp!S243)*MSZ!$D243)</f>
        <v>0</v>
      </c>
      <c r="H243" s="18">
        <f>Model!$W$20*((drdp!B243)*MSZ!$B243+(drdp!E243)*MSZ!$C243+(drdp!H243)*MSZ!$D243)</f>
        <v>4.3421061993431766E-3</v>
      </c>
      <c r="I243" s="18">
        <f>Model!$W$20*((drdp!C243)*MSZ!$B243+(drdp!F243)*MSZ!$C243+(drdp!I243)*MSZ!$D243)</f>
        <v>-1.1634638495641755E-3</v>
      </c>
      <c r="J243" s="18">
        <f>Model!$W$20*((drdp!D243)*MSZ!$B243+(drdp!G243)*MSZ!$C243+(drdp!J243)*MSZ!$D243)</f>
        <v>0</v>
      </c>
      <c r="K243" s="21">
        <f>SUM(E$3:E242)+H243</f>
        <v>7.6464600701296828</v>
      </c>
      <c r="L243" s="21">
        <f>SUM(F$3:F242)+I243</f>
        <v>-2.0488628007480743</v>
      </c>
      <c r="M243" s="21">
        <f>SUM(G$3:G242)+J243</f>
        <v>0</v>
      </c>
      <c r="N243" s="19">
        <f t="shared" si="19"/>
        <v>58.46835160408763</v>
      </c>
      <c r="O243" s="19">
        <f t="shared" si="20"/>
        <v>4.1978387762892426</v>
      </c>
      <c r="P243" s="19">
        <f t="shared" si="21"/>
        <v>0</v>
      </c>
      <c r="Q243" s="19">
        <f t="shared" si="22"/>
        <v>-15.666547595094219</v>
      </c>
      <c r="R243" s="19">
        <f t="shared" si="23"/>
        <v>0</v>
      </c>
      <c r="S243" s="19">
        <f t="shared" si="24"/>
        <v>0</v>
      </c>
    </row>
    <row r="244" spans="1:19" x14ac:dyDescent="0.25">
      <c r="A244" s="26">
        <f>Wellpath!E244</f>
        <v>7230</v>
      </c>
      <c r="B244" s="22">
        <v>0</v>
      </c>
      <c r="C244" s="22">
        <v>0</v>
      </c>
      <c r="D244" s="22">
        <f>-(SIN(Wellpath!$L244) * COS(Wellpath!$O244) + TAN(Dip) * COS(Wellpath!$L244)) * SIN(Wellpath!$L244) * SIN(Wellpath!$O244)</f>
        <v>-0.18730329670795609</v>
      </c>
      <c r="E244" s="20">
        <f>Model!$W$20*((drdp!B244+drdp!K244)*MSZ!$B244+(drdp!E244+drdp!N244)*MSZ!$C244+(drdp!H244+drdp!Q244)*MSZ!$D244)</f>
        <v>8.6842123986863532E-3</v>
      </c>
      <c r="F244" s="20">
        <f>Model!$W$20*((drdp!C244+drdp!L244)*MSZ!$B244+(drdp!F244+drdp!O244)*MSZ!$C244+(drdp!I244+drdp!R244)*MSZ!$D244)</f>
        <v>-2.326927699128351E-3</v>
      </c>
      <c r="G244" s="20">
        <f>Model!$W$20*((drdp!D244+drdp!M244)*MSZ!$B244+(drdp!G244+drdp!P244)*MSZ!$C244+(drdp!J244+drdp!S244)*MSZ!$D244)</f>
        <v>0</v>
      </c>
      <c r="H244" s="18">
        <f>Model!$W$20*((drdp!B244)*MSZ!$B244+(drdp!E244)*MSZ!$C244+(drdp!H244)*MSZ!$D244)</f>
        <v>4.3421061993431766E-3</v>
      </c>
      <c r="I244" s="18">
        <f>Model!$W$20*((drdp!C244)*MSZ!$B244+(drdp!F244)*MSZ!$C244+(drdp!I244)*MSZ!$D244)</f>
        <v>-1.1634638495641755E-3</v>
      </c>
      <c r="J244" s="18">
        <f>Model!$W$20*((drdp!D244)*MSZ!$B244+(drdp!G244)*MSZ!$C244+(drdp!J244)*MSZ!$D244)</f>
        <v>0</v>
      </c>
      <c r="K244" s="21">
        <f>SUM(E$3:E243)+H244</f>
        <v>7.6551442825283695</v>
      </c>
      <c r="L244" s="21">
        <f>SUM(F$3:F243)+I244</f>
        <v>-2.0511897284472025</v>
      </c>
      <c r="M244" s="21">
        <f>SUM(G$3:G243)+J244</f>
        <v>0</v>
      </c>
      <c r="N244" s="19">
        <f t="shared" si="19"/>
        <v>58.601233986326783</v>
      </c>
      <c r="O244" s="19">
        <f t="shared" si="20"/>
        <v>4.2073793020873085</v>
      </c>
      <c r="P244" s="19">
        <f t="shared" si="21"/>
        <v>0</v>
      </c>
      <c r="Q244" s="19">
        <f t="shared" si="22"/>
        <v>-15.702153322103522</v>
      </c>
      <c r="R244" s="19">
        <f t="shared" si="23"/>
        <v>0</v>
      </c>
      <c r="S244" s="19">
        <f t="shared" si="24"/>
        <v>0</v>
      </c>
    </row>
    <row r="245" spans="1:19" x14ac:dyDescent="0.25">
      <c r="A245" s="26">
        <f>Wellpath!E245</f>
        <v>7260</v>
      </c>
      <c r="B245" s="22">
        <v>0</v>
      </c>
      <c r="C245" s="22">
        <v>0</v>
      </c>
      <c r="D245" s="22">
        <f>-(SIN(Wellpath!$L245) * COS(Wellpath!$O245) + TAN(Dip) * COS(Wellpath!$L245)) * SIN(Wellpath!$L245) * SIN(Wellpath!$O245)</f>
        <v>-0.18730329670795609</v>
      </c>
      <c r="E245" s="20">
        <f>Model!$W$20*((drdp!B245+drdp!K245)*MSZ!$B245+(drdp!E245+drdp!N245)*MSZ!$C245+(drdp!H245+drdp!Q245)*MSZ!$D245)</f>
        <v>8.6842123986863532E-3</v>
      </c>
      <c r="F245" s="20">
        <f>Model!$W$20*((drdp!C245+drdp!L245)*MSZ!$B245+(drdp!F245+drdp!O245)*MSZ!$C245+(drdp!I245+drdp!R245)*MSZ!$D245)</f>
        <v>-2.326927699128351E-3</v>
      </c>
      <c r="G245" s="20">
        <f>Model!$W$20*((drdp!D245+drdp!M245)*MSZ!$B245+(drdp!G245+drdp!P245)*MSZ!$C245+(drdp!J245+drdp!S245)*MSZ!$D245)</f>
        <v>0</v>
      </c>
      <c r="H245" s="18">
        <f>Model!$W$20*((drdp!B245)*MSZ!$B245+(drdp!E245)*MSZ!$C245+(drdp!H245)*MSZ!$D245)</f>
        <v>4.3421061993431766E-3</v>
      </c>
      <c r="I245" s="18">
        <f>Model!$W$20*((drdp!C245)*MSZ!$B245+(drdp!F245)*MSZ!$C245+(drdp!I245)*MSZ!$D245)</f>
        <v>-1.1634638495641755E-3</v>
      </c>
      <c r="J245" s="18">
        <f>Model!$W$20*((drdp!D245)*MSZ!$B245+(drdp!G245)*MSZ!$C245+(drdp!J245)*MSZ!$D245)</f>
        <v>0</v>
      </c>
      <c r="K245" s="21">
        <f>SUM(E$3:E244)+H245</f>
        <v>7.6638284949270563</v>
      </c>
      <c r="L245" s="21">
        <f>SUM(F$3:F244)+I245</f>
        <v>-2.0535166561463307</v>
      </c>
      <c r="M245" s="21">
        <f>SUM(G$3:G244)+J245</f>
        <v>0</v>
      </c>
      <c r="N245" s="19">
        <f t="shared" si="19"/>
        <v>58.73426719965591</v>
      </c>
      <c r="O245" s="19">
        <f t="shared" si="20"/>
        <v>4.2169306570704075</v>
      </c>
      <c r="P245" s="19">
        <f t="shared" si="21"/>
        <v>0</v>
      </c>
      <c r="Q245" s="19">
        <f t="shared" si="22"/>
        <v>-15.737799464181576</v>
      </c>
      <c r="R245" s="19">
        <f t="shared" si="23"/>
        <v>0</v>
      </c>
      <c r="S245" s="19">
        <f t="shared" si="24"/>
        <v>0</v>
      </c>
    </row>
    <row r="246" spans="1:19" x14ac:dyDescent="0.25">
      <c r="A246" s="26">
        <f>Wellpath!E246</f>
        <v>7290</v>
      </c>
      <c r="B246" s="22">
        <v>0</v>
      </c>
      <c r="C246" s="22">
        <v>0</v>
      </c>
      <c r="D246" s="22">
        <f>-(SIN(Wellpath!$L246) * COS(Wellpath!$O246) + TAN(Dip) * COS(Wellpath!$L246)) * SIN(Wellpath!$L246) * SIN(Wellpath!$O246)</f>
        <v>-0.18730329670795609</v>
      </c>
      <c r="E246" s="20">
        <f>Model!$W$20*((drdp!B246+drdp!K246)*MSZ!$B246+(drdp!E246+drdp!N246)*MSZ!$C246+(drdp!H246+drdp!Q246)*MSZ!$D246)</f>
        <v>8.6842123986863532E-3</v>
      </c>
      <c r="F246" s="20">
        <f>Model!$W$20*((drdp!C246+drdp!L246)*MSZ!$B246+(drdp!F246+drdp!O246)*MSZ!$C246+(drdp!I246+drdp!R246)*MSZ!$D246)</f>
        <v>-2.326927699128351E-3</v>
      </c>
      <c r="G246" s="20">
        <f>Model!$W$20*((drdp!D246+drdp!M246)*MSZ!$B246+(drdp!G246+drdp!P246)*MSZ!$C246+(drdp!J246+drdp!S246)*MSZ!$D246)</f>
        <v>0</v>
      </c>
      <c r="H246" s="18">
        <f>Model!$W$20*((drdp!B246)*MSZ!$B246+(drdp!E246)*MSZ!$C246+(drdp!H246)*MSZ!$D246)</f>
        <v>4.3421061993431766E-3</v>
      </c>
      <c r="I246" s="18">
        <f>Model!$W$20*((drdp!C246)*MSZ!$B246+(drdp!F246)*MSZ!$C246+(drdp!I246)*MSZ!$D246)</f>
        <v>-1.1634638495641755E-3</v>
      </c>
      <c r="J246" s="18">
        <f>Model!$W$20*((drdp!D246)*MSZ!$B246+(drdp!G246)*MSZ!$C246+(drdp!J246)*MSZ!$D246)</f>
        <v>0</v>
      </c>
      <c r="K246" s="21">
        <f>SUM(E$3:E245)+H246</f>
        <v>7.6725127073257431</v>
      </c>
      <c r="L246" s="21">
        <f>SUM(F$3:F245)+I246</f>
        <v>-2.055843583845459</v>
      </c>
      <c r="M246" s="21">
        <f>SUM(G$3:G245)+J246</f>
        <v>0</v>
      </c>
      <c r="N246" s="19">
        <f t="shared" si="19"/>
        <v>58.867451244075006</v>
      </c>
      <c r="O246" s="19">
        <f t="shared" si="20"/>
        <v>4.2264928412385405</v>
      </c>
      <c r="P246" s="19">
        <f t="shared" si="21"/>
        <v>0</v>
      </c>
      <c r="Q246" s="19">
        <f t="shared" si="22"/>
        <v>-15.773486021328381</v>
      </c>
      <c r="R246" s="19">
        <f t="shared" si="23"/>
        <v>0</v>
      </c>
      <c r="S246" s="19">
        <f t="shared" si="24"/>
        <v>0</v>
      </c>
    </row>
    <row r="247" spans="1:19" x14ac:dyDescent="0.25">
      <c r="A247" s="26">
        <f>Wellpath!E247</f>
        <v>7320</v>
      </c>
      <c r="B247" s="22">
        <v>0</v>
      </c>
      <c r="C247" s="22">
        <v>0</v>
      </c>
      <c r="D247" s="22">
        <f>-(SIN(Wellpath!$L247) * COS(Wellpath!$O247) + TAN(Dip) * COS(Wellpath!$L247)) * SIN(Wellpath!$L247) * SIN(Wellpath!$O247)</f>
        <v>-0.18730329670795609</v>
      </c>
      <c r="E247" s="20">
        <f>Model!$W$20*((drdp!B247+drdp!K247)*MSZ!$B247+(drdp!E247+drdp!N247)*MSZ!$C247+(drdp!H247+drdp!Q247)*MSZ!$D247)</f>
        <v>8.6842123986863532E-3</v>
      </c>
      <c r="F247" s="20">
        <f>Model!$W$20*((drdp!C247+drdp!L247)*MSZ!$B247+(drdp!F247+drdp!O247)*MSZ!$C247+(drdp!I247+drdp!R247)*MSZ!$D247)</f>
        <v>-2.326927699128351E-3</v>
      </c>
      <c r="G247" s="20">
        <f>Model!$W$20*((drdp!D247+drdp!M247)*MSZ!$B247+(drdp!G247+drdp!P247)*MSZ!$C247+(drdp!J247+drdp!S247)*MSZ!$D247)</f>
        <v>0</v>
      </c>
      <c r="H247" s="18">
        <f>Model!$W$20*((drdp!B247)*MSZ!$B247+(drdp!E247)*MSZ!$C247+(drdp!H247)*MSZ!$D247)</f>
        <v>4.3421061993431766E-3</v>
      </c>
      <c r="I247" s="18">
        <f>Model!$W$20*((drdp!C247)*MSZ!$B247+(drdp!F247)*MSZ!$C247+(drdp!I247)*MSZ!$D247)</f>
        <v>-1.1634638495641755E-3</v>
      </c>
      <c r="J247" s="18">
        <f>Model!$W$20*((drdp!D247)*MSZ!$B247+(drdp!G247)*MSZ!$C247+(drdp!J247)*MSZ!$D247)</f>
        <v>0</v>
      </c>
      <c r="K247" s="21">
        <f>SUM(E$3:E246)+H247</f>
        <v>7.6811969197244299</v>
      </c>
      <c r="L247" s="21">
        <f>SUM(F$3:F246)+I247</f>
        <v>-2.0581705115445872</v>
      </c>
      <c r="M247" s="21">
        <f>SUM(G$3:G246)+J247</f>
        <v>0</v>
      </c>
      <c r="N247" s="19">
        <f t="shared" si="19"/>
        <v>59.00078611958407</v>
      </c>
      <c r="O247" s="19">
        <f t="shared" si="20"/>
        <v>4.2360658545917076</v>
      </c>
      <c r="P247" s="19">
        <f t="shared" si="21"/>
        <v>0</v>
      </c>
      <c r="Q247" s="19">
        <f t="shared" si="22"/>
        <v>-15.809212993543937</v>
      </c>
      <c r="R247" s="19">
        <f t="shared" si="23"/>
        <v>0</v>
      </c>
      <c r="S247" s="19">
        <f t="shared" si="24"/>
        <v>0</v>
      </c>
    </row>
    <row r="248" spans="1:19" x14ac:dyDescent="0.25">
      <c r="A248" s="26">
        <f>Wellpath!E248</f>
        <v>7350</v>
      </c>
      <c r="B248" s="22">
        <v>0</v>
      </c>
      <c r="C248" s="22">
        <v>0</v>
      </c>
      <c r="D248" s="22">
        <f>-(SIN(Wellpath!$L248) * COS(Wellpath!$O248) + TAN(Dip) * COS(Wellpath!$L248)) * SIN(Wellpath!$L248) * SIN(Wellpath!$O248)</f>
        <v>-0.18730329670795609</v>
      </c>
      <c r="E248" s="20">
        <f>Model!$W$20*((drdp!B248+drdp!K248)*MSZ!$B248+(drdp!E248+drdp!N248)*MSZ!$C248+(drdp!H248+drdp!Q248)*MSZ!$D248)</f>
        <v>8.6842123986863532E-3</v>
      </c>
      <c r="F248" s="20">
        <f>Model!$W$20*((drdp!C248+drdp!L248)*MSZ!$B248+(drdp!F248+drdp!O248)*MSZ!$C248+(drdp!I248+drdp!R248)*MSZ!$D248)</f>
        <v>-2.326927699128351E-3</v>
      </c>
      <c r="G248" s="20">
        <f>Model!$W$20*((drdp!D248+drdp!M248)*MSZ!$B248+(drdp!G248+drdp!P248)*MSZ!$C248+(drdp!J248+drdp!S248)*MSZ!$D248)</f>
        <v>0</v>
      </c>
      <c r="H248" s="18">
        <f>Model!$W$20*((drdp!B248)*MSZ!$B248+(drdp!E248)*MSZ!$C248+(drdp!H248)*MSZ!$D248)</f>
        <v>4.3421061993431766E-3</v>
      </c>
      <c r="I248" s="18">
        <f>Model!$W$20*((drdp!C248)*MSZ!$B248+(drdp!F248)*MSZ!$C248+(drdp!I248)*MSZ!$D248)</f>
        <v>-1.1634638495641755E-3</v>
      </c>
      <c r="J248" s="18">
        <f>Model!$W$20*((drdp!D248)*MSZ!$B248+(drdp!G248)*MSZ!$C248+(drdp!J248)*MSZ!$D248)</f>
        <v>0</v>
      </c>
      <c r="K248" s="21">
        <f>SUM(E$3:E247)+H248</f>
        <v>7.6898811321231166</v>
      </c>
      <c r="L248" s="21">
        <f>SUM(F$3:F247)+I248</f>
        <v>-2.0604974392437154</v>
      </c>
      <c r="M248" s="21">
        <f>SUM(G$3:G247)+J248</f>
        <v>0</v>
      </c>
      <c r="N248" s="19">
        <f t="shared" si="19"/>
        <v>59.13427182618311</v>
      </c>
      <c r="O248" s="19">
        <f t="shared" si="20"/>
        <v>4.2456496971299087</v>
      </c>
      <c r="P248" s="19">
        <f t="shared" si="21"/>
        <v>0</v>
      </c>
      <c r="Q248" s="19">
        <f t="shared" si="22"/>
        <v>-15.844980380828245</v>
      </c>
      <c r="R248" s="19">
        <f t="shared" si="23"/>
        <v>0</v>
      </c>
      <c r="S248" s="19">
        <f t="shared" si="24"/>
        <v>0</v>
      </c>
    </row>
    <row r="249" spans="1:19" x14ac:dyDescent="0.25">
      <c r="A249" s="26">
        <f>Wellpath!E249</f>
        <v>7380</v>
      </c>
      <c r="B249" s="22">
        <v>0</v>
      </c>
      <c r="C249" s="22">
        <v>0</v>
      </c>
      <c r="D249" s="22">
        <f>-(SIN(Wellpath!$L249) * COS(Wellpath!$O249) + TAN(Dip) * COS(Wellpath!$L249)) * SIN(Wellpath!$L249) * SIN(Wellpath!$O249)</f>
        <v>-0.18730329670795609</v>
      </c>
      <c r="E249" s="20">
        <f>Model!$W$20*((drdp!B249+drdp!K249)*MSZ!$B249+(drdp!E249+drdp!N249)*MSZ!$C249+(drdp!H249+drdp!Q249)*MSZ!$D249)</f>
        <v>8.6842123986863532E-3</v>
      </c>
      <c r="F249" s="20">
        <f>Model!$W$20*((drdp!C249+drdp!L249)*MSZ!$B249+(drdp!F249+drdp!O249)*MSZ!$C249+(drdp!I249+drdp!R249)*MSZ!$D249)</f>
        <v>-2.326927699128351E-3</v>
      </c>
      <c r="G249" s="20">
        <f>Model!$W$20*((drdp!D249+drdp!M249)*MSZ!$B249+(drdp!G249+drdp!P249)*MSZ!$C249+(drdp!J249+drdp!S249)*MSZ!$D249)</f>
        <v>0</v>
      </c>
      <c r="H249" s="18">
        <f>Model!$W$20*((drdp!B249)*MSZ!$B249+(drdp!E249)*MSZ!$C249+(drdp!H249)*MSZ!$D249)</f>
        <v>4.3421061993431766E-3</v>
      </c>
      <c r="I249" s="18">
        <f>Model!$W$20*((drdp!C249)*MSZ!$B249+(drdp!F249)*MSZ!$C249+(drdp!I249)*MSZ!$D249)</f>
        <v>-1.1634638495641755E-3</v>
      </c>
      <c r="J249" s="18">
        <f>Model!$W$20*((drdp!D249)*MSZ!$B249+(drdp!G249)*MSZ!$C249+(drdp!J249)*MSZ!$D249)</f>
        <v>0</v>
      </c>
      <c r="K249" s="21">
        <f>SUM(E$3:E248)+H249</f>
        <v>7.6985653445218034</v>
      </c>
      <c r="L249" s="21">
        <f>SUM(F$3:F248)+I249</f>
        <v>-2.0628243669428437</v>
      </c>
      <c r="M249" s="21">
        <f>SUM(G$3:G248)+J249</f>
        <v>0</v>
      </c>
      <c r="N249" s="19">
        <f t="shared" si="19"/>
        <v>59.267908363872117</v>
      </c>
      <c r="O249" s="19">
        <f t="shared" si="20"/>
        <v>4.2552443688531438</v>
      </c>
      <c r="P249" s="19">
        <f t="shared" si="21"/>
        <v>0</v>
      </c>
      <c r="Q249" s="19">
        <f t="shared" si="22"/>
        <v>-15.880788183181304</v>
      </c>
      <c r="R249" s="19">
        <f t="shared" si="23"/>
        <v>0</v>
      </c>
      <c r="S249" s="19">
        <f t="shared" si="24"/>
        <v>0</v>
      </c>
    </row>
    <row r="250" spans="1:19" x14ac:dyDescent="0.25">
      <c r="A250" s="26">
        <f>Wellpath!E250</f>
        <v>7410</v>
      </c>
      <c r="B250" s="22">
        <v>0</v>
      </c>
      <c r="C250" s="22">
        <v>0</v>
      </c>
      <c r="D250" s="22">
        <f>-(SIN(Wellpath!$L250) * COS(Wellpath!$O250) + TAN(Dip) * COS(Wellpath!$L250)) * SIN(Wellpath!$L250) * SIN(Wellpath!$O250)</f>
        <v>-0.18730329670795609</v>
      </c>
      <c r="E250" s="20">
        <f>Model!$W$20*((drdp!B250+drdp!K250)*MSZ!$B250+(drdp!E250+drdp!N250)*MSZ!$C250+(drdp!H250+drdp!Q250)*MSZ!$D250)</f>
        <v>8.6842123986863532E-3</v>
      </c>
      <c r="F250" s="20">
        <f>Model!$W$20*((drdp!C250+drdp!L250)*MSZ!$B250+(drdp!F250+drdp!O250)*MSZ!$C250+(drdp!I250+drdp!R250)*MSZ!$D250)</f>
        <v>-2.326927699128351E-3</v>
      </c>
      <c r="G250" s="20">
        <f>Model!$W$20*((drdp!D250+drdp!M250)*MSZ!$B250+(drdp!G250+drdp!P250)*MSZ!$C250+(drdp!J250+drdp!S250)*MSZ!$D250)</f>
        <v>0</v>
      </c>
      <c r="H250" s="18">
        <f>Model!$W$20*((drdp!B250)*MSZ!$B250+(drdp!E250)*MSZ!$C250+(drdp!H250)*MSZ!$D250)</f>
        <v>4.3421061993431766E-3</v>
      </c>
      <c r="I250" s="18">
        <f>Model!$W$20*((drdp!C250)*MSZ!$B250+(drdp!F250)*MSZ!$C250+(drdp!I250)*MSZ!$D250)</f>
        <v>-1.1634638495641755E-3</v>
      </c>
      <c r="J250" s="18">
        <f>Model!$W$20*((drdp!D250)*MSZ!$B250+(drdp!G250)*MSZ!$C250+(drdp!J250)*MSZ!$D250)</f>
        <v>0</v>
      </c>
      <c r="K250" s="21">
        <f>SUM(E$3:E249)+H250</f>
        <v>7.7072495569204902</v>
      </c>
      <c r="L250" s="21">
        <f>SUM(F$3:F249)+I250</f>
        <v>-2.0651512946419719</v>
      </c>
      <c r="M250" s="21">
        <f>SUM(G$3:G249)+J250</f>
        <v>0</v>
      </c>
      <c r="N250" s="19">
        <f t="shared" si="19"/>
        <v>59.401695732651092</v>
      </c>
      <c r="O250" s="19">
        <f t="shared" si="20"/>
        <v>4.264849869761413</v>
      </c>
      <c r="P250" s="19">
        <f t="shared" si="21"/>
        <v>0</v>
      </c>
      <c r="Q250" s="19">
        <f t="shared" si="22"/>
        <v>-15.916636400603114</v>
      </c>
      <c r="R250" s="19">
        <f t="shared" si="23"/>
        <v>0</v>
      </c>
      <c r="S250" s="19">
        <f t="shared" si="24"/>
        <v>0</v>
      </c>
    </row>
    <row r="251" spans="1:19" x14ac:dyDescent="0.25">
      <c r="A251" s="26">
        <f>Wellpath!E251</f>
        <v>7440</v>
      </c>
      <c r="B251" s="22">
        <v>0</v>
      </c>
      <c r="C251" s="22">
        <v>0</v>
      </c>
      <c r="D251" s="22">
        <f>-(SIN(Wellpath!$L251) * COS(Wellpath!$O251) + TAN(Dip) * COS(Wellpath!$L251)) * SIN(Wellpath!$L251) * SIN(Wellpath!$O251)</f>
        <v>-0.18730329670795609</v>
      </c>
      <c r="E251" s="20">
        <f>Model!$W$20*((drdp!B251+drdp!K251)*MSZ!$B251+(drdp!E251+drdp!N251)*MSZ!$C251+(drdp!H251+drdp!Q251)*MSZ!$D251)</f>
        <v>8.6842123986863532E-3</v>
      </c>
      <c r="F251" s="20">
        <f>Model!$W$20*((drdp!C251+drdp!L251)*MSZ!$B251+(drdp!F251+drdp!O251)*MSZ!$C251+(drdp!I251+drdp!R251)*MSZ!$D251)</f>
        <v>-2.326927699128351E-3</v>
      </c>
      <c r="G251" s="20">
        <f>Model!$W$20*((drdp!D251+drdp!M251)*MSZ!$B251+(drdp!G251+drdp!P251)*MSZ!$C251+(drdp!J251+drdp!S251)*MSZ!$D251)</f>
        <v>0</v>
      </c>
      <c r="H251" s="18">
        <f>Model!$W$20*((drdp!B251)*MSZ!$B251+(drdp!E251)*MSZ!$C251+(drdp!H251)*MSZ!$D251)</f>
        <v>4.3421061993431766E-3</v>
      </c>
      <c r="I251" s="18">
        <f>Model!$W$20*((drdp!C251)*MSZ!$B251+(drdp!F251)*MSZ!$C251+(drdp!I251)*MSZ!$D251)</f>
        <v>-1.1634638495641755E-3</v>
      </c>
      <c r="J251" s="18">
        <f>Model!$W$20*((drdp!D251)*MSZ!$B251+(drdp!G251)*MSZ!$C251+(drdp!J251)*MSZ!$D251)</f>
        <v>0</v>
      </c>
      <c r="K251" s="21">
        <f>SUM(E$3:E250)+H251</f>
        <v>7.715933769319177</v>
      </c>
      <c r="L251" s="21">
        <f>SUM(F$3:F250)+I251</f>
        <v>-2.0674782223411001</v>
      </c>
      <c r="M251" s="21">
        <f>SUM(G$3:G250)+J251</f>
        <v>0</v>
      </c>
      <c r="N251" s="19">
        <f t="shared" si="19"/>
        <v>59.535633932520042</v>
      </c>
      <c r="O251" s="19">
        <f t="shared" si="20"/>
        <v>4.2744661998547153</v>
      </c>
      <c r="P251" s="19">
        <f t="shared" si="21"/>
        <v>0</v>
      </c>
      <c r="Q251" s="19">
        <f t="shared" si="22"/>
        <v>-15.952525033093677</v>
      </c>
      <c r="R251" s="19">
        <f t="shared" si="23"/>
        <v>0</v>
      </c>
      <c r="S251" s="19">
        <f t="shared" si="24"/>
        <v>0</v>
      </c>
    </row>
    <row r="252" spans="1:19" x14ac:dyDescent="0.25">
      <c r="A252" s="26">
        <f>Wellpath!E252</f>
        <v>7470</v>
      </c>
      <c r="B252" s="22">
        <v>0</v>
      </c>
      <c r="C252" s="22">
        <v>0</v>
      </c>
      <c r="D252" s="22">
        <f>-(SIN(Wellpath!$L252) * COS(Wellpath!$O252) + TAN(Dip) * COS(Wellpath!$L252)) * SIN(Wellpath!$L252) * SIN(Wellpath!$O252)</f>
        <v>-0.18730329670795609</v>
      </c>
      <c r="E252" s="20">
        <f>Model!$W$20*((drdp!B252+drdp!K252)*MSZ!$B252+(drdp!E252+drdp!N252)*MSZ!$C252+(drdp!H252+drdp!Q252)*MSZ!$D252)</f>
        <v>8.6842123986863532E-3</v>
      </c>
      <c r="F252" s="20">
        <f>Model!$W$20*((drdp!C252+drdp!L252)*MSZ!$B252+(drdp!F252+drdp!O252)*MSZ!$C252+(drdp!I252+drdp!R252)*MSZ!$D252)</f>
        <v>-2.326927699128351E-3</v>
      </c>
      <c r="G252" s="20">
        <f>Model!$W$20*((drdp!D252+drdp!M252)*MSZ!$B252+(drdp!G252+drdp!P252)*MSZ!$C252+(drdp!J252+drdp!S252)*MSZ!$D252)</f>
        <v>0</v>
      </c>
      <c r="H252" s="18">
        <f>Model!$W$20*((drdp!B252)*MSZ!$B252+(drdp!E252)*MSZ!$C252+(drdp!H252)*MSZ!$D252)</f>
        <v>4.3421061993431766E-3</v>
      </c>
      <c r="I252" s="18">
        <f>Model!$W$20*((drdp!C252)*MSZ!$B252+(drdp!F252)*MSZ!$C252+(drdp!I252)*MSZ!$D252)</f>
        <v>-1.1634638495641755E-3</v>
      </c>
      <c r="J252" s="18">
        <f>Model!$W$20*((drdp!D252)*MSZ!$B252+(drdp!G252)*MSZ!$C252+(drdp!J252)*MSZ!$D252)</f>
        <v>0</v>
      </c>
      <c r="K252" s="21">
        <f>SUM(E$3:E251)+H252</f>
        <v>7.7246179817178637</v>
      </c>
      <c r="L252" s="21">
        <f>SUM(F$3:F251)+I252</f>
        <v>-2.0698051500402284</v>
      </c>
      <c r="M252" s="21">
        <f>SUM(G$3:G251)+J252</f>
        <v>0</v>
      </c>
      <c r="N252" s="19">
        <f t="shared" si="19"/>
        <v>59.669722963478961</v>
      </c>
      <c r="O252" s="19">
        <f t="shared" si="20"/>
        <v>4.2840933591330526</v>
      </c>
      <c r="P252" s="19">
        <f t="shared" si="21"/>
        <v>0</v>
      </c>
      <c r="Q252" s="19">
        <f t="shared" si="22"/>
        <v>-15.988454080652989</v>
      </c>
      <c r="R252" s="19">
        <f t="shared" si="23"/>
        <v>0</v>
      </c>
      <c r="S252" s="19">
        <f t="shared" si="24"/>
        <v>0</v>
      </c>
    </row>
    <row r="253" spans="1:19" x14ac:dyDescent="0.25">
      <c r="A253" s="26">
        <f>Wellpath!E253</f>
        <v>7500</v>
      </c>
      <c r="B253" s="22">
        <v>0</v>
      </c>
      <c r="C253" s="22">
        <v>0</v>
      </c>
      <c r="D253" s="22">
        <f>-(SIN(Wellpath!$L253) * COS(Wellpath!$O253) + TAN(Dip) * COS(Wellpath!$L253)) * SIN(Wellpath!$L253) * SIN(Wellpath!$O253)</f>
        <v>-0.18730329670795609</v>
      </c>
      <c r="E253" s="20">
        <f>Model!$W$20*((drdp!B253+drdp!K253)*MSZ!$B253+(drdp!E253+drdp!N253)*MSZ!$C253+(drdp!H253+drdp!Q253)*MSZ!$D253)</f>
        <v>8.6842123986863532E-3</v>
      </c>
      <c r="F253" s="20">
        <f>Model!$W$20*((drdp!C253+drdp!L253)*MSZ!$B253+(drdp!F253+drdp!O253)*MSZ!$C253+(drdp!I253+drdp!R253)*MSZ!$D253)</f>
        <v>-2.326927699128351E-3</v>
      </c>
      <c r="G253" s="20">
        <f>Model!$W$20*((drdp!D253+drdp!M253)*MSZ!$B253+(drdp!G253+drdp!P253)*MSZ!$C253+(drdp!J253+drdp!S253)*MSZ!$D253)</f>
        <v>0</v>
      </c>
      <c r="H253" s="18">
        <f>Model!$W$20*((drdp!B253)*MSZ!$B253+(drdp!E253)*MSZ!$C253+(drdp!H253)*MSZ!$D253)</f>
        <v>4.3421061993431766E-3</v>
      </c>
      <c r="I253" s="18">
        <f>Model!$W$20*((drdp!C253)*MSZ!$B253+(drdp!F253)*MSZ!$C253+(drdp!I253)*MSZ!$D253)</f>
        <v>-1.1634638495641755E-3</v>
      </c>
      <c r="J253" s="18">
        <f>Model!$W$20*((drdp!D253)*MSZ!$B253+(drdp!G253)*MSZ!$C253+(drdp!J253)*MSZ!$D253)</f>
        <v>0</v>
      </c>
      <c r="K253" s="21">
        <f>SUM(E$3:E252)+H253</f>
        <v>7.7333021941165505</v>
      </c>
      <c r="L253" s="21">
        <f>SUM(F$3:F252)+I253</f>
        <v>-2.0721320777393566</v>
      </c>
      <c r="M253" s="21">
        <f>SUM(G$3:G252)+J253</f>
        <v>0</v>
      </c>
      <c r="N253" s="19">
        <f t="shared" si="19"/>
        <v>59.803962825527854</v>
      </c>
      <c r="O253" s="19">
        <f t="shared" si="20"/>
        <v>4.2937313475964229</v>
      </c>
      <c r="P253" s="19">
        <f t="shared" si="21"/>
        <v>0</v>
      </c>
      <c r="Q253" s="19">
        <f t="shared" si="22"/>
        <v>-16.024423543281053</v>
      </c>
      <c r="R253" s="19">
        <f t="shared" si="23"/>
        <v>0</v>
      </c>
      <c r="S253" s="19">
        <f t="shared" si="24"/>
        <v>0</v>
      </c>
    </row>
    <row r="254" spans="1:19" x14ac:dyDescent="0.25">
      <c r="A254" s="26">
        <f>Wellpath!E254</f>
        <v>7530</v>
      </c>
      <c r="B254" s="22">
        <v>0</v>
      </c>
      <c r="C254" s="22">
        <v>0</v>
      </c>
      <c r="D254" s="22">
        <f>-(SIN(Wellpath!$L254) * COS(Wellpath!$O254) + TAN(Dip) * COS(Wellpath!$L254)) * SIN(Wellpath!$L254) * SIN(Wellpath!$O254)</f>
        <v>-0.18730329670795609</v>
      </c>
      <c r="E254" s="20">
        <f>Model!$W$20*((drdp!B254+drdp!K254)*MSZ!$B254+(drdp!E254+drdp!N254)*MSZ!$C254+(drdp!H254+drdp!Q254)*MSZ!$D254)</f>
        <v>8.6842123986863532E-3</v>
      </c>
      <c r="F254" s="20">
        <f>Model!$W$20*((drdp!C254+drdp!L254)*MSZ!$B254+(drdp!F254+drdp!O254)*MSZ!$C254+(drdp!I254+drdp!R254)*MSZ!$D254)</f>
        <v>-2.326927699128351E-3</v>
      </c>
      <c r="G254" s="20">
        <f>Model!$W$20*((drdp!D254+drdp!M254)*MSZ!$B254+(drdp!G254+drdp!P254)*MSZ!$C254+(drdp!J254+drdp!S254)*MSZ!$D254)</f>
        <v>0</v>
      </c>
      <c r="H254" s="18">
        <f>Model!$W$20*((drdp!B254)*MSZ!$B254+(drdp!E254)*MSZ!$C254+(drdp!H254)*MSZ!$D254)</f>
        <v>4.3421061993431766E-3</v>
      </c>
      <c r="I254" s="18">
        <f>Model!$W$20*((drdp!C254)*MSZ!$B254+(drdp!F254)*MSZ!$C254+(drdp!I254)*MSZ!$D254)</f>
        <v>-1.1634638495641755E-3</v>
      </c>
      <c r="J254" s="18">
        <f>Model!$W$20*((drdp!D254)*MSZ!$B254+(drdp!G254)*MSZ!$C254+(drdp!J254)*MSZ!$D254)</f>
        <v>0</v>
      </c>
      <c r="K254" s="21">
        <f>SUM(E$3:E253)+H254</f>
        <v>7.7419864065152373</v>
      </c>
      <c r="L254" s="21">
        <f>SUM(F$3:F253)+I254</f>
        <v>-2.0744590054384848</v>
      </c>
      <c r="M254" s="21">
        <f>SUM(G$3:G253)+J254</f>
        <v>0</v>
      </c>
      <c r="N254" s="19">
        <f t="shared" si="19"/>
        <v>59.938353518666716</v>
      </c>
      <c r="O254" s="19">
        <f t="shared" si="20"/>
        <v>4.3033801652448274</v>
      </c>
      <c r="P254" s="19">
        <f t="shared" si="21"/>
        <v>0</v>
      </c>
      <c r="Q254" s="19">
        <f t="shared" si="22"/>
        <v>-16.060433420977869</v>
      </c>
      <c r="R254" s="19">
        <f t="shared" si="23"/>
        <v>0</v>
      </c>
      <c r="S254" s="19">
        <f t="shared" si="24"/>
        <v>0</v>
      </c>
    </row>
    <row r="255" spans="1:19" x14ac:dyDescent="0.25">
      <c r="A255" s="26">
        <f>Wellpath!E255</f>
        <v>7560</v>
      </c>
      <c r="B255" s="22">
        <v>0</v>
      </c>
      <c r="C255" s="22">
        <v>0</v>
      </c>
      <c r="D255" s="22">
        <f>-(SIN(Wellpath!$L255) * COS(Wellpath!$O255) + TAN(Dip) * COS(Wellpath!$L255)) * SIN(Wellpath!$L255) * SIN(Wellpath!$O255)</f>
        <v>-0.18730329670795609</v>
      </c>
      <c r="E255" s="20">
        <f>Model!$W$20*((drdp!B255+drdp!K255)*MSZ!$B255+(drdp!E255+drdp!N255)*MSZ!$C255+(drdp!H255+drdp!Q255)*MSZ!$D255)</f>
        <v>8.6842123986863532E-3</v>
      </c>
      <c r="F255" s="20">
        <f>Model!$W$20*((drdp!C255+drdp!L255)*MSZ!$B255+(drdp!F255+drdp!O255)*MSZ!$C255+(drdp!I255+drdp!R255)*MSZ!$D255)</f>
        <v>-2.326927699128351E-3</v>
      </c>
      <c r="G255" s="20">
        <f>Model!$W$20*((drdp!D255+drdp!M255)*MSZ!$B255+(drdp!G255+drdp!P255)*MSZ!$C255+(drdp!J255+drdp!S255)*MSZ!$D255)</f>
        <v>0</v>
      </c>
      <c r="H255" s="18">
        <f>Model!$W$20*((drdp!B255)*MSZ!$B255+(drdp!E255)*MSZ!$C255+(drdp!H255)*MSZ!$D255)</f>
        <v>4.3421061993431766E-3</v>
      </c>
      <c r="I255" s="18">
        <f>Model!$W$20*((drdp!C255)*MSZ!$B255+(drdp!F255)*MSZ!$C255+(drdp!I255)*MSZ!$D255)</f>
        <v>-1.1634638495641755E-3</v>
      </c>
      <c r="J255" s="18">
        <f>Model!$W$20*((drdp!D255)*MSZ!$B255+(drdp!G255)*MSZ!$C255+(drdp!J255)*MSZ!$D255)</f>
        <v>0</v>
      </c>
      <c r="K255" s="21">
        <f>SUM(E$3:E254)+H255</f>
        <v>7.7506706189139241</v>
      </c>
      <c r="L255" s="21">
        <f>SUM(F$3:F254)+I255</f>
        <v>-2.0767859331376131</v>
      </c>
      <c r="M255" s="21">
        <f>SUM(G$3:G254)+J255</f>
        <v>0</v>
      </c>
      <c r="N255" s="19">
        <f t="shared" si="19"/>
        <v>60.072895042895553</v>
      </c>
      <c r="O255" s="19">
        <f t="shared" si="20"/>
        <v>4.3130398120782658</v>
      </c>
      <c r="P255" s="19">
        <f t="shared" si="21"/>
        <v>0</v>
      </c>
      <c r="Q255" s="19">
        <f t="shared" si="22"/>
        <v>-16.096483713743435</v>
      </c>
      <c r="R255" s="19">
        <f t="shared" si="23"/>
        <v>0</v>
      </c>
      <c r="S255" s="19">
        <f t="shared" si="24"/>
        <v>0</v>
      </c>
    </row>
    <row r="256" spans="1:19" x14ac:dyDescent="0.25">
      <c r="A256" s="26">
        <f>Wellpath!E256</f>
        <v>7590</v>
      </c>
      <c r="B256" s="22">
        <v>0</v>
      </c>
      <c r="C256" s="22">
        <v>0</v>
      </c>
      <c r="D256" s="22">
        <f>-(SIN(Wellpath!$L256) * COS(Wellpath!$O256) + TAN(Dip) * COS(Wellpath!$L256)) * SIN(Wellpath!$L256) * SIN(Wellpath!$O256)</f>
        <v>-0.18730329670795609</v>
      </c>
      <c r="E256" s="20">
        <f>Model!$W$20*((drdp!B256+drdp!K256)*MSZ!$B256+(drdp!E256+drdp!N256)*MSZ!$C256+(drdp!H256+drdp!Q256)*MSZ!$D256)</f>
        <v>8.6842123986863532E-3</v>
      </c>
      <c r="F256" s="20">
        <f>Model!$W$20*((drdp!C256+drdp!L256)*MSZ!$B256+(drdp!F256+drdp!O256)*MSZ!$C256+(drdp!I256+drdp!R256)*MSZ!$D256)</f>
        <v>-2.326927699128351E-3</v>
      </c>
      <c r="G256" s="20">
        <f>Model!$W$20*((drdp!D256+drdp!M256)*MSZ!$B256+(drdp!G256+drdp!P256)*MSZ!$C256+(drdp!J256+drdp!S256)*MSZ!$D256)</f>
        <v>0</v>
      </c>
      <c r="H256" s="18">
        <f>Model!$W$20*((drdp!B256)*MSZ!$B256+(drdp!E256)*MSZ!$C256+(drdp!H256)*MSZ!$D256)</f>
        <v>4.3421061993431766E-3</v>
      </c>
      <c r="I256" s="18">
        <f>Model!$W$20*((drdp!C256)*MSZ!$B256+(drdp!F256)*MSZ!$C256+(drdp!I256)*MSZ!$D256)</f>
        <v>-1.1634638495641755E-3</v>
      </c>
      <c r="J256" s="18">
        <f>Model!$W$20*((drdp!D256)*MSZ!$B256+(drdp!G256)*MSZ!$C256+(drdp!J256)*MSZ!$D256)</f>
        <v>0</v>
      </c>
      <c r="K256" s="21">
        <f>SUM(E$3:E255)+H256</f>
        <v>7.7593548313126108</v>
      </c>
      <c r="L256" s="21">
        <f>SUM(F$3:F255)+I256</f>
        <v>-2.0791128608367413</v>
      </c>
      <c r="M256" s="21">
        <f>SUM(G$3:G255)+J256</f>
        <v>0</v>
      </c>
      <c r="N256" s="19">
        <f t="shared" si="19"/>
        <v>60.207587398214358</v>
      </c>
      <c r="O256" s="19">
        <f t="shared" si="20"/>
        <v>4.3227102880967392</v>
      </c>
      <c r="P256" s="19">
        <f t="shared" si="21"/>
        <v>0</v>
      </c>
      <c r="Q256" s="19">
        <f t="shared" si="22"/>
        <v>-16.132574421577754</v>
      </c>
      <c r="R256" s="19">
        <f t="shared" si="23"/>
        <v>0</v>
      </c>
      <c r="S256" s="19">
        <f t="shared" si="24"/>
        <v>0</v>
      </c>
    </row>
    <row r="257" spans="1:19" x14ac:dyDescent="0.25">
      <c r="A257" s="26">
        <f>Wellpath!E257</f>
        <v>7620</v>
      </c>
      <c r="B257" s="22">
        <v>0</v>
      </c>
      <c r="C257" s="22">
        <v>0</v>
      </c>
      <c r="D257" s="22">
        <f>-(SIN(Wellpath!$L257) * COS(Wellpath!$O257) + TAN(Dip) * COS(Wellpath!$L257)) * SIN(Wellpath!$L257) * SIN(Wellpath!$O257)</f>
        <v>-0.18730329670795609</v>
      </c>
      <c r="E257" s="20">
        <f>Model!$W$20*((drdp!B257+drdp!K257)*MSZ!$B257+(drdp!E257+drdp!N257)*MSZ!$C257+(drdp!H257+drdp!Q257)*MSZ!$D257)</f>
        <v>8.6842123986863532E-3</v>
      </c>
      <c r="F257" s="20">
        <f>Model!$W$20*((drdp!C257+drdp!L257)*MSZ!$B257+(drdp!F257+drdp!O257)*MSZ!$C257+(drdp!I257+drdp!R257)*MSZ!$D257)</f>
        <v>-2.326927699128351E-3</v>
      </c>
      <c r="G257" s="20">
        <f>Model!$W$20*((drdp!D257+drdp!M257)*MSZ!$B257+(drdp!G257+drdp!P257)*MSZ!$C257+(drdp!J257+drdp!S257)*MSZ!$D257)</f>
        <v>0</v>
      </c>
      <c r="H257" s="18">
        <f>Model!$W$20*((drdp!B257)*MSZ!$B257+(drdp!E257)*MSZ!$C257+(drdp!H257)*MSZ!$D257)</f>
        <v>4.3421061993431766E-3</v>
      </c>
      <c r="I257" s="18">
        <f>Model!$W$20*((drdp!C257)*MSZ!$B257+(drdp!F257)*MSZ!$C257+(drdp!I257)*MSZ!$D257)</f>
        <v>-1.1634638495641755E-3</v>
      </c>
      <c r="J257" s="18">
        <f>Model!$W$20*((drdp!D257)*MSZ!$B257+(drdp!G257)*MSZ!$C257+(drdp!J257)*MSZ!$D257)</f>
        <v>0</v>
      </c>
      <c r="K257" s="21">
        <f>SUM(E$3:E256)+H257</f>
        <v>7.7680390437112976</v>
      </c>
      <c r="L257" s="21">
        <f>SUM(F$3:F256)+I257</f>
        <v>-2.0814397885358695</v>
      </c>
      <c r="M257" s="21">
        <f>SUM(G$3:G256)+J257</f>
        <v>0</v>
      </c>
      <c r="N257" s="19">
        <f t="shared" si="19"/>
        <v>60.342430584623131</v>
      </c>
      <c r="O257" s="19">
        <f t="shared" si="20"/>
        <v>4.3323915933002457</v>
      </c>
      <c r="P257" s="19">
        <f t="shared" si="21"/>
        <v>0</v>
      </c>
      <c r="Q257" s="19">
        <f t="shared" si="22"/>
        <v>-16.168705544480822</v>
      </c>
      <c r="R257" s="19">
        <f t="shared" si="23"/>
        <v>0</v>
      </c>
      <c r="S257" s="19">
        <f t="shared" si="24"/>
        <v>0</v>
      </c>
    </row>
    <row r="258" spans="1:19" x14ac:dyDescent="0.25">
      <c r="A258" s="26">
        <f>Wellpath!E258</f>
        <v>7650</v>
      </c>
      <c r="B258" s="22">
        <v>0</v>
      </c>
      <c r="C258" s="22">
        <v>0</v>
      </c>
      <c r="D258" s="22">
        <f>-(SIN(Wellpath!$L258) * COS(Wellpath!$O258) + TAN(Dip) * COS(Wellpath!$L258)) * SIN(Wellpath!$L258) * SIN(Wellpath!$O258)</f>
        <v>-0.18730329670795609</v>
      </c>
      <c r="E258" s="20">
        <f>Model!$W$20*((drdp!B258+drdp!K258)*MSZ!$B258+(drdp!E258+drdp!N258)*MSZ!$C258+(drdp!H258+drdp!Q258)*MSZ!$D258)</f>
        <v>8.6842123986863532E-3</v>
      </c>
      <c r="F258" s="20">
        <f>Model!$W$20*((drdp!C258+drdp!L258)*MSZ!$B258+(drdp!F258+drdp!O258)*MSZ!$C258+(drdp!I258+drdp!R258)*MSZ!$D258)</f>
        <v>-2.326927699128351E-3</v>
      </c>
      <c r="G258" s="20">
        <f>Model!$W$20*((drdp!D258+drdp!M258)*MSZ!$B258+(drdp!G258+drdp!P258)*MSZ!$C258+(drdp!J258+drdp!S258)*MSZ!$D258)</f>
        <v>0</v>
      </c>
      <c r="H258" s="18">
        <f>Model!$W$20*((drdp!B258)*MSZ!$B258+(drdp!E258)*MSZ!$C258+(drdp!H258)*MSZ!$D258)</f>
        <v>4.3421061993431766E-3</v>
      </c>
      <c r="I258" s="18">
        <f>Model!$W$20*((drdp!C258)*MSZ!$B258+(drdp!F258)*MSZ!$C258+(drdp!I258)*MSZ!$D258)</f>
        <v>-1.1634638495641755E-3</v>
      </c>
      <c r="J258" s="18">
        <f>Model!$W$20*((drdp!D258)*MSZ!$B258+(drdp!G258)*MSZ!$C258+(drdp!J258)*MSZ!$D258)</f>
        <v>0</v>
      </c>
      <c r="K258" s="21">
        <f>SUM(E$3:E257)+H258</f>
        <v>7.7767232561099844</v>
      </c>
      <c r="L258" s="21">
        <f>SUM(F$3:F257)+I258</f>
        <v>-2.0837667162349978</v>
      </c>
      <c r="M258" s="21">
        <f>SUM(G$3:G257)+J258</f>
        <v>0</v>
      </c>
      <c r="N258" s="19">
        <f t="shared" si="19"/>
        <v>60.477424602121879</v>
      </c>
      <c r="O258" s="19">
        <f t="shared" si="20"/>
        <v>4.3420837276887854</v>
      </c>
      <c r="P258" s="19">
        <f t="shared" si="21"/>
        <v>0</v>
      </c>
      <c r="Q258" s="19">
        <f t="shared" si="22"/>
        <v>-16.20487708245264</v>
      </c>
      <c r="R258" s="19">
        <f t="shared" si="23"/>
        <v>0</v>
      </c>
      <c r="S258" s="19">
        <f t="shared" si="24"/>
        <v>0</v>
      </c>
    </row>
    <row r="259" spans="1:19" x14ac:dyDescent="0.25">
      <c r="A259" s="26">
        <f>Wellpath!E259</f>
        <v>7680</v>
      </c>
      <c r="B259" s="22">
        <v>0</v>
      </c>
      <c r="C259" s="22">
        <v>0</v>
      </c>
      <c r="D259" s="22">
        <f>-(SIN(Wellpath!$L259) * COS(Wellpath!$O259) + TAN(Dip) * COS(Wellpath!$L259)) * SIN(Wellpath!$L259) * SIN(Wellpath!$O259)</f>
        <v>-0.18730329670795609</v>
      </c>
      <c r="E259" s="20">
        <f>Model!$W$20*((drdp!B259+drdp!K259)*MSZ!$B259+(drdp!E259+drdp!N259)*MSZ!$C259+(drdp!H259+drdp!Q259)*MSZ!$D259)</f>
        <v>8.6842123986863532E-3</v>
      </c>
      <c r="F259" s="20">
        <f>Model!$W$20*((drdp!C259+drdp!L259)*MSZ!$B259+(drdp!F259+drdp!O259)*MSZ!$C259+(drdp!I259+drdp!R259)*MSZ!$D259)</f>
        <v>-2.326927699128351E-3</v>
      </c>
      <c r="G259" s="20">
        <f>Model!$W$20*((drdp!D259+drdp!M259)*MSZ!$B259+(drdp!G259+drdp!P259)*MSZ!$C259+(drdp!J259+drdp!S259)*MSZ!$D259)</f>
        <v>0</v>
      </c>
      <c r="H259" s="18">
        <f>Model!$W$20*((drdp!B259)*MSZ!$B259+(drdp!E259)*MSZ!$C259+(drdp!H259)*MSZ!$D259)</f>
        <v>4.3421061993431766E-3</v>
      </c>
      <c r="I259" s="18">
        <f>Model!$W$20*((drdp!C259)*MSZ!$B259+(drdp!F259)*MSZ!$C259+(drdp!I259)*MSZ!$D259)</f>
        <v>-1.1634638495641755E-3</v>
      </c>
      <c r="J259" s="18">
        <f>Model!$W$20*((drdp!D259)*MSZ!$B259+(drdp!G259)*MSZ!$C259+(drdp!J259)*MSZ!$D259)</f>
        <v>0</v>
      </c>
      <c r="K259" s="21">
        <f>SUM(E$3:E258)+H259</f>
        <v>7.7854074685086712</v>
      </c>
      <c r="L259" s="21">
        <f>SUM(F$3:F258)+I259</f>
        <v>-2.086093643934126</v>
      </c>
      <c r="M259" s="21">
        <f>SUM(G$3:G258)+J259</f>
        <v>0</v>
      </c>
      <c r="N259" s="19">
        <f t="shared" si="19"/>
        <v>60.612569450710595</v>
      </c>
      <c r="O259" s="19">
        <f t="shared" si="20"/>
        <v>4.35178669126236</v>
      </c>
      <c r="P259" s="19">
        <f t="shared" si="21"/>
        <v>0</v>
      </c>
      <c r="Q259" s="19">
        <f t="shared" si="22"/>
        <v>-16.241089035493214</v>
      </c>
      <c r="R259" s="19">
        <f t="shared" si="23"/>
        <v>0</v>
      </c>
      <c r="S259" s="19">
        <f t="shared" si="24"/>
        <v>0</v>
      </c>
    </row>
    <row r="260" spans="1:19" x14ac:dyDescent="0.25">
      <c r="A260" s="26">
        <f>Wellpath!E260</f>
        <v>7710</v>
      </c>
      <c r="B260" s="22">
        <v>0</v>
      </c>
      <c r="C260" s="22">
        <v>0</v>
      </c>
      <c r="D260" s="22">
        <f>-(SIN(Wellpath!$L260) * COS(Wellpath!$O260) + TAN(Dip) * COS(Wellpath!$L260)) * SIN(Wellpath!$L260) * SIN(Wellpath!$O260)</f>
        <v>-0.18730329670795609</v>
      </c>
      <c r="E260" s="20">
        <f>Model!$W$20*((drdp!B260+drdp!K260)*MSZ!$B260+(drdp!E260+drdp!N260)*MSZ!$C260+(drdp!H260+drdp!Q260)*MSZ!$D260)</f>
        <v>8.6842123986863532E-3</v>
      </c>
      <c r="F260" s="20">
        <f>Model!$W$20*((drdp!C260+drdp!L260)*MSZ!$B260+(drdp!F260+drdp!O260)*MSZ!$C260+(drdp!I260+drdp!R260)*MSZ!$D260)</f>
        <v>-2.326927699128351E-3</v>
      </c>
      <c r="G260" s="20">
        <f>Model!$W$20*((drdp!D260+drdp!M260)*MSZ!$B260+(drdp!G260+drdp!P260)*MSZ!$C260+(drdp!J260+drdp!S260)*MSZ!$D260)</f>
        <v>0</v>
      </c>
      <c r="H260" s="18">
        <f>Model!$W$20*((drdp!B260)*MSZ!$B260+(drdp!E260)*MSZ!$C260+(drdp!H260)*MSZ!$D260)</f>
        <v>4.3421061993431766E-3</v>
      </c>
      <c r="I260" s="18">
        <f>Model!$W$20*((drdp!C260)*MSZ!$B260+(drdp!F260)*MSZ!$C260+(drdp!I260)*MSZ!$D260)</f>
        <v>-1.1634638495641755E-3</v>
      </c>
      <c r="J260" s="18">
        <f>Model!$W$20*((drdp!D260)*MSZ!$B260+(drdp!G260)*MSZ!$C260+(drdp!J260)*MSZ!$D260)</f>
        <v>0</v>
      </c>
      <c r="K260" s="21">
        <f>SUM(E$3:E259)+H260</f>
        <v>7.7940916809073579</v>
      </c>
      <c r="L260" s="21">
        <f>SUM(F$3:F259)+I260</f>
        <v>-2.0884205716332542</v>
      </c>
      <c r="M260" s="21">
        <f>SUM(G$3:G259)+J260</f>
        <v>0</v>
      </c>
      <c r="N260" s="19">
        <f t="shared" si="19"/>
        <v>60.747865130389286</v>
      </c>
      <c r="O260" s="19">
        <f t="shared" si="20"/>
        <v>4.3615004840209686</v>
      </c>
      <c r="P260" s="19">
        <f t="shared" si="21"/>
        <v>0</v>
      </c>
      <c r="Q260" s="19">
        <f t="shared" si="22"/>
        <v>-16.277341403602534</v>
      </c>
      <c r="R260" s="19">
        <f t="shared" si="23"/>
        <v>0</v>
      </c>
      <c r="S260" s="19">
        <f t="shared" si="24"/>
        <v>0</v>
      </c>
    </row>
    <row r="261" spans="1:19" x14ac:dyDescent="0.25">
      <c r="A261" s="26">
        <f>Wellpath!E261</f>
        <v>7740</v>
      </c>
      <c r="B261" s="22">
        <v>0</v>
      </c>
      <c r="C261" s="22">
        <v>0</v>
      </c>
      <c r="D261" s="22">
        <f>-(SIN(Wellpath!$L261) * COS(Wellpath!$O261) + TAN(Dip) * COS(Wellpath!$L261)) * SIN(Wellpath!$L261) * SIN(Wellpath!$O261)</f>
        <v>-0.18730329670795609</v>
      </c>
      <c r="E261" s="20">
        <f>Model!$W$20*((drdp!B261+drdp!K261)*MSZ!$B261+(drdp!E261+drdp!N261)*MSZ!$C261+(drdp!H261+drdp!Q261)*MSZ!$D261)</f>
        <v>8.6842123986863532E-3</v>
      </c>
      <c r="F261" s="20">
        <f>Model!$W$20*((drdp!C261+drdp!L261)*MSZ!$B261+(drdp!F261+drdp!O261)*MSZ!$C261+(drdp!I261+drdp!R261)*MSZ!$D261)</f>
        <v>-2.326927699128351E-3</v>
      </c>
      <c r="G261" s="20">
        <f>Model!$W$20*((drdp!D261+drdp!M261)*MSZ!$B261+(drdp!G261+drdp!P261)*MSZ!$C261+(drdp!J261+drdp!S261)*MSZ!$D261)</f>
        <v>0</v>
      </c>
      <c r="H261" s="18">
        <f>Model!$W$20*((drdp!B261)*MSZ!$B261+(drdp!E261)*MSZ!$C261+(drdp!H261)*MSZ!$D261)</f>
        <v>4.3421061993431766E-3</v>
      </c>
      <c r="I261" s="18">
        <f>Model!$W$20*((drdp!C261)*MSZ!$B261+(drdp!F261)*MSZ!$C261+(drdp!I261)*MSZ!$D261)</f>
        <v>-1.1634638495641755E-3</v>
      </c>
      <c r="J261" s="18">
        <f>Model!$W$20*((drdp!D261)*MSZ!$B261+(drdp!G261)*MSZ!$C261+(drdp!J261)*MSZ!$D261)</f>
        <v>0</v>
      </c>
      <c r="K261" s="21">
        <f>SUM(E$3:E260)+H261</f>
        <v>7.8027758933060447</v>
      </c>
      <c r="L261" s="21">
        <f>SUM(F$3:F260)+I261</f>
        <v>-2.0907474993323825</v>
      </c>
      <c r="M261" s="21">
        <f>SUM(G$3:G260)+J261</f>
        <v>0</v>
      </c>
      <c r="N261" s="19">
        <f t="shared" si="19"/>
        <v>60.883311641157945</v>
      </c>
      <c r="O261" s="19">
        <f t="shared" si="20"/>
        <v>4.3712251059646103</v>
      </c>
      <c r="P261" s="19">
        <f t="shared" si="21"/>
        <v>0</v>
      </c>
      <c r="Q261" s="19">
        <f t="shared" si="22"/>
        <v>-16.313634186780611</v>
      </c>
      <c r="R261" s="19">
        <f t="shared" si="23"/>
        <v>0</v>
      </c>
      <c r="S261" s="19">
        <f t="shared" si="24"/>
        <v>0</v>
      </c>
    </row>
    <row r="262" spans="1:19" x14ac:dyDescent="0.25">
      <c r="A262" s="26">
        <f>Wellpath!E262</f>
        <v>7770</v>
      </c>
      <c r="B262" s="22">
        <v>0</v>
      </c>
      <c r="C262" s="22">
        <v>0</v>
      </c>
      <c r="D262" s="22">
        <f>-(SIN(Wellpath!$L262) * COS(Wellpath!$O262) + TAN(Dip) * COS(Wellpath!$L262)) * SIN(Wellpath!$L262) * SIN(Wellpath!$O262)</f>
        <v>-0.18730329670795609</v>
      </c>
      <c r="E262" s="20">
        <f>Model!$W$20*((drdp!B262+drdp!K262)*MSZ!$B262+(drdp!E262+drdp!N262)*MSZ!$C262+(drdp!H262+drdp!Q262)*MSZ!$D262)</f>
        <v>8.6842123986863532E-3</v>
      </c>
      <c r="F262" s="20">
        <f>Model!$W$20*((drdp!C262+drdp!L262)*MSZ!$B262+(drdp!F262+drdp!O262)*MSZ!$C262+(drdp!I262+drdp!R262)*MSZ!$D262)</f>
        <v>-2.326927699128351E-3</v>
      </c>
      <c r="G262" s="20">
        <f>Model!$W$20*((drdp!D262+drdp!M262)*MSZ!$B262+(drdp!G262+drdp!P262)*MSZ!$C262+(drdp!J262+drdp!S262)*MSZ!$D262)</f>
        <v>0</v>
      </c>
      <c r="H262" s="18">
        <f>Model!$W$20*((drdp!B262)*MSZ!$B262+(drdp!E262)*MSZ!$C262+(drdp!H262)*MSZ!$D262)</f>
        <v>4.3421061993431766E-3</v>
      </c>
      <c r="I262" s="18">
        <f>Model!$W$20*((drdp!C262)*MSZ!$B262+(drdp!F262)*MSZ!$C262+(drdp!I262)*MSZ!$D262)</f>
        <v>-1.1634638495641755E-3</v>
      </c>
      <c r="J262" s="18">
        <f>Model!$W$20*((drdp!D262)*MSZ!$B262+(drdp!G262)*MSZ!$C262+(drdp!J262)*MSZ!$D262)</f>
        <v>0</v>
      </c>
      <c r="K262" s="21">
        <f>SUM(E$3:E261)+H262</f>
        <v>7.8114601057047315</v>
      </c>
      <c r="L262" s="21">
        <f>SUM(F$3:F261)+I262</f>
        <v>-2.0930744270315107</v>
      </c>
      <c r="M262" s="21">
        <f>SUM(G$3:G261)+J262</f>
        <v>0</v>
      </c>
      <c r="N262" s="19">
        <f t="shared" ref="N262:N270" si="25">K262^2</f>
        <v>61.018908983016573</v>
      </c>
      <c r="O262" s="19">
        <f t="shared" ref="O262:O270" si="26">L262^2</f>
        <v>4.380960557093287</v>
      </c>
      <c r="P262" s="19">
        <f t="shared" ref="P262:P270" si="27">M262^2</f>
        <v>0</v>
      </c>
      <c r="Q262" s="19">
        <f t="shared" ref="Q262:Q270" si="28">K262*L262</f>
        <v>-16.349967385027433</v>
      </c>
      <c r="R262" s="19">
        <f t="shared" ref="R262:R270" si="29">K262*M262</f>
        <v>0</v>
      </c>
      <c r="S262" s="19">
        <f t="shared" ref="S262:S270" si="30">L262*M262</f>
        <v>0</v>
      </c>
    </row>
    <row r="263" spans="1:19" x14ac:dyDescent="0.25">
      <c r="A263" s="26">
        <f>Wellpath!E263</f>
        <v>7800</v>
      </c>
      <c r="B263" s="22">
        <v>0</v>
      </c>
      <c r="C263" s="22">
        <v>0</v>
      </c>
      <c r="D263" s="22">
        <f>-(SIN(Wellpath!$L263) * COS(Wellpath!$O263) + TAN(Dip) * COS(Wellpath!$L263)) * SIN(Wellpath!$L263) * SIN(Wellpath!$O263)</f>
        <v>-0.18730329670795609</v>
      </c>
      <c r="E263" s="20">
        <f>Model!$W$20*((drdp!B263+drdp!K263)*MSZ!$B263+(drdp!E263+drdp!N263)*MSZ!$C263+(drdp!H263+drdp!Q263)*MSZ!$D263)</f>
        <v>8.6842123986863532E-3</v>
      </c>
      <c r="F263" s="20">
        <f>Model!$W$20*((drdp!C263+drdp!L263)*MSZ!$B263+(drdp!F263+drdp!O263)*MSZ!$C263+(drdp!I263+drdp!R263)*MSZ!$D263)</f>
        <v>-2.326927699128351E-3</v>
      </c>
      <c r="G263" s="20">
        <f>Model!$W$20*((drdp!D263+drdp!M263)*MSZ!$B263+(drdp!G263+drdp!P263)*MSZ!$C263+(drdp!J263+drdp!S263)*MSZ!$D263)</f>
        <v>0</v>
      </c>
      <c r="H263" s="18">
        <f>Model!$W$20*((drdp!B263)*MSZ!$B263+(drdp!E263)*MSZ!$C263+(drdp!H263)*MSZ!$D263)</f>
        <v>4.3421061993431766E-3</v>
      </c>
      <c r="I263" s="18">
        <f>Model!$W$20*((drdp!C263)*MSZ!$B263+(drdp!F263)*MSZ!$C263+(drdp!I263)*MSZ!$D263)</f>
        <v>-1.1634638495641755E-3</v>
      </c>
      <c r="J263" s="18">
        <f>Model!$W$20*((drdp!D263)*MSZ!$B263+(drdp!G263)*MSZ!$C263+(drdp!J263)*MSZ!$D263)</f>
        <v>0</v>
      </c>
      <c r="K263" s="21">
        <f>SUM(E$3:E262)+H263</f>
        <v>7.8201443181034183</v>
      </c>
      <c r="L263" s="21">
        <f>SUM(F$3:F262)+I263</f>
        <v>-2.0954013547306389</v>
      </c>
      <c r="M263" s="21">
        <f>SUM(G$3:G262)+J263</f>
        <v>0</v>
      </c>
      <c r="N263" s="19">
        <f t="shared" si="25"/>
        <v>61.154657155965175</v>
      </c>
      <c r="O263" s="19">
        <f t="shared" si="26"/>
        <v>4.3907068374069969</v>
      </c>
      <c r="P263" s="19">
        <f t="shared" si="27"/>
        <v>0</v>
      </c>
      <c r="Q263" s="19">
        <f t="shared" si="28"/>
        <v>-16.386340998343012</v>
      </c>
      <c r="R263" s="19">
        <f t="shared" si="29"/>
        <v>0</v>
      </c>
      <c r="S263" s="19">
        <f t="shared" si="30"/>
        <v>0</v>
      </c>
    </row>
    <row r="264" spans="1:19" x14ac:dyDescent="0.25">
      <c r="A264" s="26">
        <f>Wellpath!E264</f>
        <v>7830</v>
      </c>
      <c r="B264" s="22">
        <v>0</v>
      </c>
      <c r="C264" s="22">
        <v>0</v>
      </c>
      <c r="D264" s="22">
        <f>-(SIN(Wellpath!$L264) * COS(Wellpath!$O264) + TAN(Dip) * COS(Wellpath!$L264)) * SIN(Wellpath!$L264) * SIN(Wellpath!$O264)</f>
        <v>-0.18730329670795609</v>
      </c>
      <c r="E264" s="20">
        <f>Model!$W$20*((drdp!B264+drdp!K264)*MSZ!$B264+(drdp!E264+drdp!N264)*MSZ!$C264+(drdp!H264+drdp!Q264)*MSZ!$D264)</f>
        <v>8.6842123986863532E-3</v>
      </c>
      <c r="F264" s="20">
        <f>Model!$W$20*((drdp!C264+drdp!L264)*MSZ!$B264+(drdp!F264+drdp!O264)*MSZ!$C264+(drdp!I264+drdp!R264)*MSZ!$D264)</f>
        <v>-2.326927699128351E-3</v>
      </c>
      <c r="G264" s="20">
        <f>Model!$W$20*((drdp!D264+drdp!M264)*MSZ!$B264+(drdp!G264+drdp!P264)*MSZ!$C264+(drdp!J264+drdp!S264)*MSZ!$D264)</f>
        <v>0</v>
      </c>
      <c r="H264" s="18">
        <f>Model!$W$20*((drdp!B264)*MSZ!$B264+(drdp!E264)*MSZ!$C264+(drdp!H264)*MSZ!$D264)</f>
        <v>4.3421061993431766E-3</v>
      </c>
      <c r="I264" s="18">
        <f>Model!$W$20*((drdp!C264)*MSZ!$B264+(drdp!F264)*MSZ!$C264+(drdp!I264)*MSZ!$D264)</f>
        <v>-1.1634638495641755E-3</v>
      </c>
      <c r="J264" s="18">
        <f>Model!$W$20*((drdp!D264)*MSZ!$B264+(drdp!G264)*MSZ!$C264+(drdp!J264)*MSZ!$D264)</f>
        <v>0</v>
      </c>
      <c r="K264" s="21">
        <f>SUM(E$3:E263)+H264</f>
        <v>7.828828530502105</v>
      </c>
      <c r="L264" s="21">
        <f>SUM(F$3:F263)+I264</f>
        <v>-2.0977282824297672</v>
      </c>
      <c r="M264" s="21">
        <f>SUM(G$3:G263)+J264</f>
        <v>0</v>
      </c>
      <c r="N264" s="19">
        <f t="shared" si="25"/>
        <v>61.290556160003746</v>
      </c>
      <c r="O264" s="19">
        <f t="shared" si="26"/>
        <v>4.4004639469057407</v>
      </c>
      <c r="P264" s="19">
        <f t="shared" si="27"/>
        <v>0</v>
      </c>
      <c r="Q264" s="19">
        <f t="shared" si="28"/>
        <v>-16.422755026727337</v>
      </c>
      <c r="R264" s="19">
        <f t="shared" si="29"/>
        <v>0</v>
      </c>
      <c r="S264" s="19">
        <f t="shared" si="30"/>
        <v>0</v>
      </c>
    </row>
    <row r="265" spans="1:19" x14ac:dyDescent="0.25">
      <c r="A265" s="26">
        <f>Wellpath!E265</f>
        <v>7860</v>
      </c>
      <c r="B265" s="22">
        <v>0</v>
      </c>
      <c r="C265" s="22">
        <v>0</v>
      </c>
      <c r="D265" s="22">
        <f>-(SIN(Wellpath!$L265) * COS(Wellpath!$O265) + TAN(Dip) * COS(Wellpath!$L265)) * SIN(Wellpath!$L265) * SIN(Wellpath!$O265)</f>
        <v>-0.18730329670795609</v>
      </c>
      <c r="E265" s="20">
        <f>Model!$W$20*((drdp!B265+drdp!K265)*MSZ!$B265+(drdp!E265+drdp!N265)*MSZ!$C265+(drdp!H265+drdp!Q265)*MSZ!$D265)</f>
        <v>8.6842123986863532E-3</v>
      </c>
      <c r="F265" s="20">
        <f>Model!$W$20*((drdp!C265+drdp!L265)*MSZ!$B265+(drdp!F265+drdp!O265)*MSZ!$C265+(drdp!I265+drdp!R265)*MSZ!$D265)</f>
        <v>-2.326927699128351E-3</v>
      </c>
      <c r="G265" s="20">
        <f>Model!$W$20*((drdp!D265+drdp!M265)*MSZ!$B265+(drdp!G265+drdp!P265)*MSZ!$C265+(drdp!J265+drdp!S265)*MSZ!$D265)</f>
        <v>0</v>
      </c>
      <c r="H265" s="18">
        <f>Model!$W$20*((drdp!B265)*MSZ!$B265+(drdp!E265)*MSZ!$C265+(drdp!H265)*MSZ!$D265)</f>
        <v>4.3421061993431766E-3</v>
      </c>
      <c r="I265" s="18">
        <f>Model!$W$20*((drdp!C265)*MSZ!$B265+(drdp!F265)*MSZ!$C265+(drdp!I265)*MSZ!$D265)</f>
        <v>-1.1634638495641755E-3</v>
      </c>
      <c r="J265" s="18">
        <f>Model!$W$20*((drdp!D265)*MSZ!$B265+(drdp!G265)*MSZ!$C265+(drdp!J265)*MSZ!$D265)</f>
        <v>0</v>
      </c>
      <c r="K265" s="21">
        <f>SUM(E$3:E264)+H265</f>
        <v>7.8375127429007918</v>
      </c>
      <c r="L265" s="21">
        <f>SUM(F$3:F264)+I265</f>
        <v>-2.1000552101288954</v>
      </c>
      <c r="M265" s="21">
        <f>SUM(G$3:G264)+J265</f>
        <v>0</v>
      </c>
      <c r="N265" s="19">
        <f t="shared" si="25"/>
        <v>61.426605995132292</v>
      </c>
      <c r="O265" s="19">
        <f t="shared" si="26"/>
        <v>4.4102318855895186</v>
      </c>
      <c r="P265" s="19">
        <f t="shared" si="27"/>
        <v>0</v>
      </c>
      <c r="Q265" s="19">
        <f t="shared" si="28"/>
        <v>-16.459209470180419</v>
      </c>
      <c r="R265" s="19">
        <f t="shared" si="29"/>
        <v>0</v>
      </c>
      <c r="S265" s="19">
        <f t="shared" si="30"/>
        <v>0</v>
      </c>
    </row>
    <row r="266" spans="1:19" x14ac:dyDescent="0.25">
      <c r="A266" s="26">
        <f>Wellpath!E266</f>
        <v>7890</v>
      </c>
      <c r="B266" s="22">
        <v>0</v>
      </c>
      <c r="C266" s="22">
        <v>0</v>
      </c>
      <c r="D266" s="22">
        <f>-(SIN(Wellpath!$L266) * COS(Wellpath!$O266) + TAN(Dip) * COS(Wellpath!$L266)) * SIN(Wellpath!$L266) * SIN(Wellpath!$O266)</f>
        <v>-0.18730329670795609</v>
      </c>
      <c r="E266" s="20">
        <f>Model!$W$20*((drdp!B266+drdp!K266)*MSZ!$B266+(drdp!E266+drdp!N266)*MSZ!$C266+(drdp!H266+drdp!Q266)*MSZ!$D266)</f>
        <v>8.6842123986863532E-3</v>
      </c>
      <c r="F266" s="20">
        <f>Model!$W$20*((drdp!C266+drdp!L266)*MSZ!$B266+(drdp!F266+drdp!O266)*MSZ!$C266+(drdp!I266+drdp!R266)*MSZ!$D266)</f>
        <v>-2.326927699128351E-3</v>
      </c>
      <c r="G266" s="20">
        <f>Model!$W$20*((drdp!D266+drdp!M266)*MSZ!$B266+(drdp!G266+drdp!P266)*MSZ!$C266+(drdp!J266+drdp!S266)*MSZ!$D266)</f>
        <v>0</v>
      </c>
      <c r="H266" s="18">
        <f>Model!$W$20*((drdp!B266)*MSZ!$B266+(drdp!E266)*MSZ!$C266+(drdp!H266)*MSZ!$D266)</f>
        <v>4.3421061993431766E-3</v>
      </c>
      <c r="I266" s="18">
        <f>Model!$W$20*((drdp!C266)*MSZ!$B266+(drdp!F266)*MSZ!$C266+(drdp!I266)*MSZ!$D266)</f>
        <v>-1.1634638495641755E-3</v>
      </c>
      <c r="J266" s="18">
        <f>Model!$W$20*((drdp!D266)*MSZ!$B266+(drdp!G266)*MSZ!$C266+(drdp!J266)*MSZ!$D266)</f>
        <v>0</v>
      </c>
      <c r="K266" s="21">
        <f>SUM(E$3:E265)+H266</f>
        <v>7.8461969552994786</v>
      </c>
      <c r="L266" s="21">
        <f>SUM(F$3:F265)+I266</f>
        <v>-2.1023821378280236</v>
      </c>
      <c r="M266" s="21">
        <f>SUM(G$3:G265)+J266</f>
        <v>0</v>
      </c>
      <c r="N266" s="19">
        <f t="shared" si="25"/>
        <v>61.562806661350805</v>
      </c>
      <c r="O266" s="19">
        <f t="shared" si="26"/>
        <v>4.4200106534583306</v>
      </c>
      <c r="P266" s="19">
        <f t="shared" si="27"/>
        <v>0</v>
      </c>
      <c r="Q266" s="19">
        <f t="shared" si="28"/>
        <v>-16.495704328702249</v>
      </c>
      <c r="R266" s="19">
        <f t="shared" si="29"/>
        <v>0</v>
      </c>
      <c r="S266" s="19">
        <f t="shared" si="30"/>
        <v>0</v>
      </c>
    </row>
    <row r="267" spans="1:19" x14ac:dyDescent="0.25">
      <c r="A267" s="26">
        <f>Wellpath!E267</f>
        <v>7920</v>
      </c>
      <c r="B267" s="22">
        <v>0</v>
      </c>
      <c r="C267" s="22">
        <v>0</v>
      </c>
      <c r="D267" s="22">
        <f>-(SIN(Wellpath!$L267) * COS(Wellpath!$O267) + TAN(Dip) * COS(Wellpath!$L267)) * SIN(Wellpath!$L267) * SIN(Wellpath!$O267)</f>
        <v>-0.18730329670795609</v>
      </c>
      <c r="E267" s="20">
        <f>Model!$W$20*((drdp!B267+drdp!K267)*MSZ!$B267+(drdp!E267+drdp!N267)*MSZ!$C267+(drdp!H267+drdp!Q267)*MSZ!$D267)</f>
        <v>8.6842123986863532E-3</v>
      </c>
      <c r="F267" s="20">
        <f>Model!$W$20*((drdp!C267+drdp!L267)*MSZ!$B267+(drdp!F267+drdp!O267)*MSZ!$C267+(drdp!I267+drdp!R267)*MSZ!$D267)</f>
        <v>-2.326927699128351E-3</v>
      </c>
      <c r="G267" s="20">
        <f>Model!$W$20*((drdp!D267+drdp!M267)*MSZ!$B267+(drdp!G267+drdp!P267)*MSZ!$C267+(drdp!J267+drdp!S267)*MSZ!$D267)</f>
        <v>0</v>
      </c>
      <c r="H267" s="18">
        <f>Model!$W$20*((drdp!B267)*MSZ!$B267+(drdp!E267)*MSZ!$C267+(drdp!H267)*MSZ!$D267)</f>
        <v>4.3421061993431766E-3</v>
      </c>
      <c r="I267" s="18">
        <f>Model!$W$20*((drdp!C267)*MSZ!$B267+(drdp!F267)*MSZ!$C267+(drdp!I267)*MSZ!$D267)</f>
        <v>-1.1634638495641755E-3</v>
      </c>
      <c r="J267" s="18">
        <f>Model!$W$20*((drdp!D267)*MSZ!$B267+(drdp!G267)*MSZ!$C267+(drdp!J267)*MSZ!$D267)</f>
        <v>0</v>
      </c>
      <c r="K267" s="21">
        <f>SUM(E$3:E266)+H267</f>
        <v>7.8548811676981654</v>
      </c>
      <c r="L267" s="21">
        <f>SUM(F$3:F266)+I267</f>
        <v>-2.1047090655271519</v>
      </c>
      <c r="M267" s="21">
        <f>SUM(G$3:G266)+J267</f>
        <v>0</v>
      </c>
      <c r="N267" s="19">
        <f t="shared" si="25"/>
        <v>61.699158158659294</v>
      </c>
      <c r="O267" s="19">
        <f t="shared" si="26"/>
        <v>4.4298002505121765</v>
      </c>
      <c r="P267" s="19">
        <f t="shared" si="27"/>
        <v>0</v>
      </c>
      <c r="Q267" s="19">
        <f t="shared" si="28"/>
        <v>-16.53223960229283</v>
      </c>
      <c r="R267" s="19">
        <f t="shared" si="29"/>
        <v>0</v>
      </c>
      <c r="S267" s="19">
        <f t="shared" si="30"/>
        <v>0</v>
      </c>
    </row>
    <row r="268" spans="1:19" x14ac:dyDescent="0.25">
      <c r="A268" s="26">
        <f>Wellpath!E268</f>
        <v>7950</v>
      </c>
      <c r="B268" s="22">
        <v>0</v>
      </c>
      <c r="C268" s="22">
        <v>0</v>
      </c>
      <c r="D268" s="22">
        <f>-(SIN(Wellpath!$L268) * COS(Wellpath!$O268) + TAN(Dip) * COS(Wellpath!$L268)) * SIN(Wellpath!$L268) * SIN(Wellpath!$O268)</f>
        <v>-0.18730329670795609</v>
      </c>
      <c r="E268" s="20">
        <f>Model!$W$20*((drdp!B268+drdp!K268)*MSZ!$B268+(drdp!E268+drdp!N268)*MSZ!$C268+(drdp!H268+drdp!Q268)*MSZ!$D268)</f>
        <v>8.6842123986863532E-3</v>
      </c>
      <c r="F268" s="20">
        <f>Model!$W$20*((drdp!C268+drdp!L268)*MSZ!$B268+(drdp!F268+drdp!O268)*MSZ!$C268+(drdp!I268+drdp!R268)*MSZ!$D268)</f>
        <v>-2.326927699128351E-3</v>
      </c>
      <c r="G268" s="20">
        <f>Model!$W$20*((drdp!D268+drdp!M268)*MSZ!$B268+(drdp!G268+drdp!P268)*MSZ!$C268+(drdp!J268+drdp!S268)*MSZ!$D268)</f>
        <v>0</v>
      </c>
      <c r="H268" s="18">
        <f>Model!$W$20*((drdp!B268)*MSZ!$B268+(drdp!E268)*MSZ!$C268+(drdp!H268)*MSZ!$D268)</f>
        <v>4.3421061993431766E-3</v>
      </c>
      <c r="I268" s="18">
        <f>Model!$W$20*((drdp!C268)*MSZ!$B268+(drdp!F268)*MSZ!$C268+(drdp!I268)*MSZ!$D268)</f>
        <v>-1.1634638495641755E-3</v>
      </c>
      <c r="J268" s="18">
        <f>Model!$W$20*((drdp!D268)*MSZ!$B268+(drdp!G268)*MSZ!$C268+(drdp!J268)*MSZ!$D268)</f>
        <v>0</v>
      </c>
      <c r="K268" s="21">
        <f>SUM(E$3:E267)+H268</f>
        <v>7.8635653800968521</v>
      </c>
      <c r="L268" s="21">
        <f>SUM(F$3:F267)+I268</f>
        <v>-2.1070359932262801</v>
      </c>
      <c r="M268" s="21">
        <f>SUM(G$3:G267)+J268</f>
        <v>0</v>
      </c>
      <c r="N268" s="19">
        <f t="shared" si="25"/>
        <v>61.835660487057751</v>
      </c>
      <c r="O268" s="19">
        <f t="shared" si="26"/>
        <v>4.4396006767510565</v>
      </c>
      <c r="P268" s="19">
        <f t="shared" si="27"/>
        <v>0</v>
      </c>
      <c r="Q268" s="19">
        <f t="shared" si="28"/>
        <v>-16.568815290952163</v>
      </c>
      <c r="R268" s="19">
        <f t="shared" si="29"/>
        <v>0</v>
      </c>
      <c r="S268" s="19">
        <f t="shared" si="30"/>
        <v>0</v>
      </c>
    </row>
    <row r="269" spans="1:19" x14ac:dyDescent="0.25">
      <c r="A269" s="26">
        <f>Wellpath!E269</f>
        <v>7980</v>
      </c>
      <c r="B269" s="22">
        <v>0</v>
      </c>
      <c r="C269" s="22">
        <v>0</v>
      </c>
      <c r="D269" s="22">
        <f>-(SIN(Wellpath!$L269) * COS(Wellpath!$O269) + TAN(Dip) * COS(Wellpath!$L269)) * SIN(Wellpath!$L269) * SIN(Wellpath!$O269)</f>
        <v>-0.18730329670795609</v>
      </c>
      <c r="E269" s="20">
        <f>Model!$W$20*((drdp!B269+drdp!K269)*MSZ!$B269+(drdp!E269+drdp!N269)*MSZ!$C269+(drdp!H269+drdp!Q269)*MSZ!$D269)</f>
        <v>7.236843665571961E-3</v>
      </c>
      <c r="F269" s="20">
        <f>Model!$W$20*((drdp!C269+drdp!L269)*MSZ!$B269+(drdp!F269+drdp!O269)*MSZ!$C269+(drdp!I269+drdp!R269)*MSZ!$D269)</f>
        <v>-1.9391064159402923E-3</v>
      </c>
      <c r="G269" s="20">
        <f>Model!$W$20*((drdp!D269+drdp!M269)*MSZ!$B269+(drdp!G269+drdp!P269)*MSZ!$C269+(drdp!J269+drdp!S269)*MSZ!$D269)</f>
        <v>0</v>
      </c>
      <c r="H269" s="18">
        <f>Model!$W$20*((drdp!B269)*MSZ!$B269+(drdp!E269)*MSZ!$C269+(drdp!H269)*MSZ!$D269)</f>
        <v>4.3421061993431766E-3</v>
      </c>
      <c r="I269" s="18">
        <f>Model!$W$20*((drdp!C269)*MSZ!$B269+(drdp!F269)*MSZ!$C269+(drdp!I269)*MSZ!$D269)</f>
        <v>-1.1634638495641755E-3</v>
      </c>
      <c r="J269" s="18">
        <f>Model!$W$20*((drdp!D269)*MSZ!$B269+(drdp!G269)*MSZ!$C269+(drdp!J269)*MSZ!$D269)</f>
        <v>0</v>
      </c>
      <c r="K269" s="21">
        <f>SUM(E$3:E268)+H269</f>
        <v>7.8722495924955389</v>
      </c>
      <c r="L269" s="21">
        <f>SUM(F$3:F268)+I269</f>
        <v>-2.1093629209254083</v>
      </c>
      <c r="M269" s="21">
        <f>SUM(G$3:G268)+J269</f>
        <v>0</v>
      </c>
      <c r="N269" s="19">
        <f t="shared" si="25"/>
        <v>61.972313646546176</v>
      </c>
      <c r="O269" s="19">
        <f t="shared" si="26"/>
        <v>4.4494119321749706</v>
      </c>
      <c r="P269" s="19">
        <f t="shared" si="27"/>
        <v>0</v>
      </c>
      <c r="Q269" s="19">
        <f t="shared" si="28"/>
        <v>-16.605431394680245</v>
      </c>
      <c r="R269" s="19">
        <f t="shared" si="29"/>
        <v>0</v>
      </c>
      <c r="S269" s="19">
        <f t="shared" si="30"/>
        <v>0</v>
      </c>
    </row>
    <row r="270" spans="1:19" x14ac:dyDescent="0.25">
      <c r="A270" s="26">
        <f>Wellpath!E270</f>
        <v>8000</v>
      </c>
      <c r="B270" s="22">
        <v>0</v>
      </c>
      <c r="C270" s="22">
        <v>0</v>
      </c>
      <c r="D270" s="22">
        <f>-(SIN(Wellpath!$L270) * COS(Wellpath!$O270) + TAN(Dip) * COS(Wellpath!$L270)) * SIN(Wellpath!$L270) * SIN(Wellpath!$O270)</f>
        <v>-0.18730329670795609</v>
      </c>
      <c r="E270" s="20">
        <f>Model!$W$20*((drdp!B270+drdp!K270)*MSZ!$B270+(drdp!E270+drdp!N270)*MSZ!$C270+(drdp!H270+drdp!Q270)*MSZ!$D270)</f>
        <v>-1.1550002490252851</v>
      </c>
      <c r="F270" s="20">
        <f>Model!$W$20*((drdp!C270+drdp!L270)*MSZ!$B270+(drdp!F270+drdp!O270)*MSZ!$C270+(drdp!I270+drdp!R270)*MSZ!$D270)</f>
        <v>0.30948138398407077</v>
      </c>
      <c r="G270" s="20">
        <f>Model!$W$20*((drdp!D270+drdp!M270)*MSZ!$B270+(drdp!G270+drdp!P270)*MSZ!$C270+(drdp!J270+drdp!S270)*MSZ!$D270)</f>
        <v>0</v>
      </c>
      <c r="H270" s="18">
        <f>Model!$W$20*((drdp!B270)*MSZ!$B270+(drdp!E270)*MSZ!$C270+(drdp!H270)*MSZ!$D270)</f>
        <v>2.8947374662287844E-3</v>
      </c>
      <c r="I270" s="18">
        <f>Model!$W$20*((drdp!C270)*MSZ!$B270+(drdp!F270)*MSZ!$C270+(drdp!I270)*MSZ!$D270)</f>
        <v>-7.7564256637611701E-4</v>
      </c>
      <c r="J270" s="18">
        <f>Model!$W$20*((drdp!D270)*MSZ!$B270+(drdp!G270)*MSZ!$C270+(drdp!J270)*MSZ!$D270)</f>
        <v>0</v>
      </c>
      <c r="K270" s="21">
        <f>SUM(E$3:E269)+H270</f>
        <v>7.8780390674279968</v>
      </c>
      <c r="L270" s="21">
        <f>SUM(F$3:F269)+I270</f>
        <v>-2.1109142060581605</v>
      </c>
      <c r="M270" s="21">
        <f>SUM(G$3:G269)+J270</f>
        <v>0</v>
      </c>
      <c r="N270" s="19">
        <f t="shared" si="25"/>
        <v>62.063499547921779</v>
      </c>
      <c r="O270" s="19">
        <f t="shared" si="26"/>
        <v>4.4559587853381544</v>
      </c>
      <c r="P270" s="19">
        <f t="shared" si="27"/>
        <v>0</v>
      </c>
      <c r="Q270" s="19">
        <f t="shared" si="28"/>
        <v>-16.629864583314941</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T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v>1</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v>1</v>
      </c>
      <c r="E4" s="20">
        <f>Model!$W$21*((drdp!B4+drdp!K4)*DECG!$B4+(drdp!E4+drdp!N4)*DECG!$C4+(drdp!H4+drdp!Q4)*DECG!$D4)</f>
        <v>0</v>
      </c>
      <c r="F4" s="20">
        <f>Model!$W$21*((drdp!C4+drdp!L4)*DECG!$B4+(drdp!F4+drdp!O4)*DECG!$C4+(drdp!I4+drdp!R4)*DECG!$D4)</f>
        <v>0</v>
      </c>
      <c r="G4" s="20">
        <f>Model!$W$21*((drdp!D4+drdp!M4)*DECG!$B4+(drdp!G4+drdp!P4)*DECG!$C4+(drdp!J4+drdp!S4)*DECG!$D4)</f>
        <v>0</v>
      </c>
      <c r="H4" s="18">
        <f>Model!$W$21*((drdp!B4)*DECG!$B4+(drdp!E4)*DECG!$C4+(drdp!H4)*DECG!$D4)</f>
        <v>0</v>
      </c>
      <c r="I4" s="18">
        <f>Model!$W$21*((drdp!C4)*DECG!$B4+(drdp!F4)*DECG!$C4+(drdp!I4)*DECG!$D4)</f>
        <v>0</v>
      </c>
      <c r="J4" s="18">
        <f>Model!$W$21*((drdp!D4)*DECG!$B4+(drdp!G4)*DECG!$C4+(drdp!J4)*DECG!$D4)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v>1</v>
      </c>
      <c r="E5" s="20">
        <f>Model!$W$21*((drdp!B5+drdp!K5)*DECG!$B5+(drdp!E5+drdp!N5)*DECG!$C5+(drdp!H5+drdp!Q5)*DECG!$D5)</f>
        <v>0</v>
      </c>
      <c r="F5" s="20">
        <f>Model!$W$21*((drdp!C5+drdp!L5)*DECG!$B5+(drdp!F5+drdp!O5)*DECG!$C5+(drdp!I5+drdp!R5)*DECG!$D5)</f>
        <v>0</v>
      </c>
      <c r="G5" s="20">
        <f>Model!$W$21*((drdp!D5+drdp!M5)*DECG!$B5+(drdp!G5+drdp!P5)*DECG!$C5+(drdp!J5+drdp!S5)*DECG!$D5)</f>
        <v>0</v>
      </c>
      <c r="H5" s="18">
        <f>Model!$W$21*((drdp!B5)*DECG!$B5+(drdp!E5)*DECG!$C5+(drdp!H5)*DECG!$D5)</f>
        <v>0</v>
      </c>
      <c r="I5" s="18">
        <f>Model!$W$21*((drdp!C5)*DECG!$B5+(drdp!F5)*DECG!$C5+(drdp!I5)*DECG!$D5)</f>
        <v>0</v>
      </c>
      <c r="J5" s="18">
        <f>Model!$W$21*((drdp!D5)*DECG!$B5+(drdp!G5)*DECG!$C5+(drdp!J5)*DECG!$D5)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v>1</v>
      </c>
      <c r="E6" s="20">
        <f>Model!$W$21*((drdp!B6+drdp!K6)*DECG!$B6+(drdp!E6+drdp!N6)*DECG!$C6+(drdp!H6+drdp!Q6)*DECG!$D6)</f>
        <v>0</v>
      </c>
      <c r="F6" s="20">
        <f>Model!$W$21*((drdp!C6+drdp!L6)*DECG!$B6+(drdp!F6+drdp!O6)*DECG!$C6+(drdp!I6+drdp!R6)*DECG!$D6)</f>
        <v>0</v>
      </c>
      <c r="G6" s="20">
        <f>Model!$W$21*((drdp!D6+drdp!M6)*DECG!$B6+(drdp!G6+drdp!P6)*DECG!$C6+(drdp!J6+drdp!S6)*DECG!$D6)</f>
        <v>0</v>
      </c>
      <c r="H6" s="18">
        <f>Model!$W$21*((drdp!B6)*DECG!$B6+(drdp!E6)*DECG!$C6+(drdp!H6)*DECG!$D6)</f>
        <v>0</v>
      </c>
      <c r="I6" s="18">
        <f>Model!$W$21*((drdp!C6)*DECG!$B6+(drdp!F6)*DECG!$C6+(drdp!I6)*DECG!$D6)</f>
        <v>0</v>
      </c>
      <c r="J6" s="18">
        <f>Model!$W$21*((drdp!D6)*DECG!$B6+(drdp!G6)*DECG!$C6+(drdp!J6)*DECG!$D6)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v>1</v>
      </c>
      <c r="E7" s="20">
        <f>Model!$W$21*((drdp!B7+drdp!K7)*DECG!$B7+(drdp!E7+drdp!N7)*DECG!$C7+(drdp!H7+drdp!Q7)*DECG!$D7)</f>
        <v>0</v>
      </c>
      <c r="F7" s="20">
        <f>Model!$W$21*((drdp!C7+drdp!L7)*DECG!$B7+(drdp!F7+drdp!O7)*DECG!$C7+(drdp!I7+drdp!R7)*DECG!$D7)</f>
        <v>0</v>
      </c>
      <c r="G7" s="20">
        <f>Model!$W$21*((drdp!D7+drdp!M7)*DECG!$B7+(drdp!G7+drdp!P7)*DECG!$C7+(drdp!J7+drdp!S7)*DECG!$D7)</f>
        <v>0</v>
      </c>
      <c r="H7" s="18">
        <f>Model!$W$21*((drdp!B7)*DECG!$B7+(drdp!E7)*DECG!$C7+(drdp!H7)*DECG!$D7)</f>
        <v>0</v>
      </c>
      <c r="I7" s="18">
        <f>Model!$W$21*((drdp!C7)*DECG!$B7+(drdp!F7)*DECG!$C7+(drdp!I7)*DECG!$D7)</f>
        <v>0</v>
      </c>
      <c r="J7" s="18">
        <f>Model!$W$21*((drdp!D7)*DECG!$B7+(drdp!G7)*DECG!$C7+(drdp!J7)*DECG!$D7)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v>1</v>
      </c>
      <c r="E8" s="20">
        <f>Model!$W$21*((drdp!B8+drdp!K8)*DECG!$B8+(drdp!E8+drdp!N8)*DECG!$C8+(drdp!H8+drdp!Q8)*DECG!$D8)</f>
        <v>0</v>
      </c>
      <c r="F8" s="20">
        <f>Model!$W$21*((drdp!C8+drdp!L8)*DECG!$B8+(drdp!F8+drdp!O8)*DECG!$C8+(drdp!I8+drdp!R8)*DECG!$D8)</f>
        <v>0</v>
      </c>
      <c r="G8" s="20">
        <f>Model!$W$21*((drdp!D8+drdp!M8)*DECG!$B8+(drdp!G8+drdp!P8)*DECG!$C8+(drdp!J8+drdp!S8)*DECG!$D8)</f>
        <v>0</v>
      </c>
      <c r="H8" s="18">
        <f>Model!$W$21*((drdp!B8)*DECG!$B8+(drdp!E8)*DECG!$C8+(drdp!H8)*DECG!$D8)</f>
        <v>0</v>
      </c>
      <c r="I8" s="18">
        <f>Model!$W$21*((drdp!C8)*DECG!$B8+(drdp!F8)*DECG!$C8+(drdp!I8)*DECG!$D8)</f>
        <v>0</v>
      </c>
      <c r="J8" s="18">
        <f>Model!$W$21*((drdp!D8)*DECG!$B8+(drdp!G8)*DECG!$C8+(drdp!J8)*DECG!$D8)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v>1</v>
      </c>
      <c r="E9" s="20">
        <f>Model!$W$21*((drdp!B9+drdp!K9)*DECG!$B9+(drdp!E9+drdp!N9)*DECG!$C9+(drdp!H9+drdp!Q9)*DECG!$D9)</f>
        <v>0</v>
      </c>
      <c r="F9" s="20">
        <f>Model!$W$21*((drdp!C9+drdp!L9)*DECG!$B9+(drdp!F9+drdp!O9)*DECG!$C9+(drdp!I9+drdp!R9)*DECG!$D9)</f>
        <v>0</v>
      </c>
      <c r="G9" s="20">
        <f>Model!$W$21*((drdp!D9+drdp!M9)*DECG!$B9+(drdp!G9+drdp!P9)*DECG!$C9+(drdp!J9+drdp!S9)*DECG!$D9)</f>
        <v>0</v>
      </c>
      <c r="H9" s="18">
        <f>Model!$W$21*((drdp!B9)*DECG!$B9+(drdp!E9)*DECG!$C9+(drdp!H9)*DECG!$D9)</f>
        <v>0</v>
      </c>
      <c r="I9" s="18">
        <f>Model!$W$21*((drdp!C9)*DECG!$B9+(drdp!F9)*DECG!$C9+(drdp!I9)*DECG!$D9)</f>
        <v>0</v>
      </c>
      <c r="J9" s="18">
        <f>Model!$W$21*((drdp!D9)*DECG!$B9+(drdp!G9)*DECG!$C9+(drdp!J9)*DECG!$D9)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v>1</v>
      </c>
      <c r="E10" s="20">
        <f>Model!$W$21*((drdp!B10+drdp!K10)*DECG!$B10+(drdp!E10+drdp!N10)*DECG!$C10+(drdp!H10+drdp!Q10)*DECG!$D10)</f>
        <v>0</v>
      </c>
      <c r="F10" s="20">
        <f>Model!$W$21*((drdp!C10+drdp!L10)*DECG!$B10+(drdp!F10+drdp!O10)*DECG!$C10+(drdp!I10+drdp!R10)*DECG!$D10)</f>
        <v>0</v>
      </c>
      <c r="G10" s="20">
        <f>Model!$W$21*((drdp!D10+drdp!M10)*DECG!$B10+(drdp!G10+drdp!P10)*DECG!$C10+(drdp!J10+drdp!S10)*DECG!$D10)</f>
        <v>0</v>
      </c>
      <c r="H10" s="18">
        <f>Model!$W$21*((drdp!B10)*DECG!$B10+(drdp!E10)*DECG!$C10+(drdp!H10)*DECG!$D10)</f>
        <v>0</v>
      </c>
      <c r="I10" s="18">
        <f>Model!$W$21*((drdp!C10)*DECG!$B10+(drdp!F10)*DECG!$C10+(drdp!I10)*DECG!$D10)</f>
        <v>0</v>
      </c>
      <c r="J10" s="18">
        <f>Model!$W$21*((drdp!D10)*DECG!$B10+(drdp!G10)*DECG!$C10+(drdp!J10)*DECG!$D10)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v>1</v>
      </c>
      <c r="E11" s="20">
        <f>Model!$W$21*((drdp!B11+drdp!K11)*DECG!$B11+(drdp!E11+drdp!N11)*DECG!$C11+(drdp!H11+drdp!Q11)*DECG!$D11)</f>
        <v>0</v>
      </c>
      <c r="F11" s="20">
        <f>Model!$W$21*((drdp!C11+drdp!L11)*DECG!$B11+(drdp!F11+drdp!O11)*DECG!$C11+(drdp!I11+drdp!R11)*DECG!$D11)</f>
        <v>0</v>
      </c>
      <c r="G11" s="20">
        <f>Model!$W$21*((drdp!D11+drdp!M11)*DECG!$B11+(drdp!G11+drdp!P11)*DECG!$C11+(drdp!J11+drdp!S11)*DECG!$D11)</f>
        <v>0</v>
      </c>
      <c r="H11" s="18">
        <f>Model!$W$21*((drdp!B11)*DECG!$B11+(drdp!E11)*DECG!$C11+(drdp!H11)*DECG!$D11)</f>
        <v>0</v>
      </c>
      <c r="I11" s="18">
        <f>Model!$W$21*((drdp!C11)*DECG!$B11+(drdp!F11)*DECG!$C11+(drdp!I11)*DECG!$D11)</f>
        <v>0</v>
      </c>
      <c r="J11" s="18">
        <f>Model!$W$21*((drdp!D11)*DECG!$B11+(drdp!G11)*DECG!$C11+(drdp!J11)*DECG!$D11)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v>1</v>
      </c>
      <c r="E12" s="20">
        <f>Model!$W$21*((drdp!B12+drdp!K12)*DECG!$B12+(drdp!E12+drdp!N12)*DECG!$C12+(drdp!H12+drdp!Q12)*DECG!$D12)</f>
        <v>0</v>
      </c>
      <c r="F12" s="20">
        <f>Model!$W$21*((drdp!C12+drdp!L12)*DECG!$B12+(drdp!F12+drdp!O12)*DECG!$C12+(drdp!I12+drdp!R12)*DECG!$D12)</f>
        <v>0</v>
      </c>
      <c r="G12" s="20">
        <f>Model!$W$21*((drdp!D12+drdp!M12)*DECG!$B12+(drdp!G12+drdp!P12)*DECG!$C12+(drdp!J12+drdp!S12)*DECG!$D12)</f>
        <v>0</v>
      </c>
      <c r="H12" s="18">
        <f>Model!$W$21*((drdp!B12)*DECG!$B12+(drdp!E12)*DECG!$C12+(drdp!H12)*DECG!$D12)</f>
        <v>0</v>
      </c>
      <c r="I12" s="18">
        <f>Model!$W$21*((drdp!C12)*DECG!$B12+(drdp!F12)*DECG!$C12+(drdp!I12)*DECG!$D12)</f>
        <v>0</v>
      </c>
      <c r="J12" s="18">
        <f>Model!$W$21*((drdp!D12)*DECG!$B12+(drdp!G12)*DECG!$C12+(drdp!J12)*DECG!$D12)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v>1</v>
      </c>
      <c r="E13" s="20">
        <f>Model!$W$21*((drdp!B13+drdp!K13)*DECG!$B13+(drdp!E13+drdp!N13)*DECG!$C13+(drdp!H13+drdp!Q13)*DECG!$D13)</f>
        <v>0</v>
      </c>
      <c r="F13" s="20">
        <f>Model!$W$21*((drdp!C13+drdp!L13)*DECG!$B13+(drdp!F13+drdp!O13)*DECG!$C13+(drdp!I13+drdp!R13)*DECG!$D13)</f>
        <v>0</v>
      </c>
      <c r="G13" s="20">
        <f>Model!$W$21*((drdp!D13+drdp!M13)*DECG!$B13+(drdp!G13+drdp!P13)*DECG!$C13+(drdp!J13+drdp!S13)*DECG!$D13)</f>
        <v>0</v>
      </c>
      <c r="H13" s="18">
        <f>Model!$W$21*((drdp!B13)*DECG!$B13+(drdp!E13)*DECG!$C13+(drdp!H13)*DECG!$D13)</f>
        <v>0</v>
      </c>
      <c r="I13" s="18">
        <f>Model!$W$21*((drdp!C13)*DECG!$B13+(drdp!F13)*DECG!$C13+(drdp!I13)*DECG!$D13)</f>
        <v>0</v>
      </c>
      <c r="J13" s="18">
        <f>Model!$W$21*((drdp!D13)*DECG!$B13+(drdp!G13)*DECG!$C13+(drdp!J13)*DECG!$D13)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v>1</v>
      </c>
      <c r="E14" s="20">
        <f>Model!$W$21*((drdp!B14+drdp!K14)*DECG!$B14+(drdp!E14+drdp!N14)*DECG!$C14+(drdp!H14+drdp!Q14)*DECG!$D14)</f>
        <v>0</v>
      </c>
      <c r="F14" s="20">
        <f>Model!$W$21*((drdp!C14+drdp!L14)*DECG!$B14+(drdp!F14+drdp!O14)*DECG!$C14+(drdp!I14+drdp!R14)*DECG!$D14)</f>
        <v>0</v>
      </c>
      <c r="G14" s="20">
        <f>Model!$W$21*((drdp!D14+drdp!M14)*DECG!$B14+(drdp!G14+drdp!P14)*DECG!$C14+(drdp!J14+drdp!S14)*DECG!$D14)</f>
        <v>0</v>
      </c>
      <c r="H14" s="18">
        <f>Model!$W$21*((drdp!B14)*DECG!$B14+(drdp!E14)*DECG!$C14+(drdp!H14)*DECG!$D14)</f>
        <v>0</v>
      </c>
      <c r="I14" s="18">
        <f>Model!$W$21*((drdp!C14)*DECG!$B14+(drdp!F14)*DECG!$C14+(drdp!I14)*DECG!$D14)</f>
        <v>0</v>
      </c>
      <c r="J14" s="18">
        <f>Model!$W$21*((drdp!D14)*DECG!$B14+(drdp!G14)*DECG!$C14+(drdp!J14)*DECG!$D14)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v>1</v>
      </c>
      <c r="E15" s="20">
        <f>Model!$W$21*((drdp!B15+drdp!K15)*DECG!$B15+(drdp!E15+drdp!N15)*DECG!$C15+(drdp!H15+drdp!Q15)*DECG!$D15)</f>
        <v>0</v>
      </c>
      <c r="F15" s="20">
        <f>Model!$W$21*((drdp!C15+drdp!L15)*DECG!$B15+(drdp!F15+drdp!O15)*DECG!$C15+(drdp!I15+drdp!R15)*DECG!$D15)</f>
        <v>0</v>
      </c>
      <c r="G15" s="20">
        <f>Model!$W$21*((drdp!D15+drdp!M15)*DECG!$B15+(drdp!G15+drdp!P15)*DECG!$C15+(drdp!J15+drdp!S15)*DECG!$D15)</f>
        <v>0</v>
      </c>
      <c r="H15" s="18">
        <f>Model!$W$21*((drdp!B15)*DECG!$B15+(drdp!E15)*DECG!$C15+(drdp!H15)*DECG!$D15)</f>
        <v>0</v>
      </c>
      <c r="I15" s="18">
        <f>Model!$W$21*((drdp!C15)*DECG!$B15+(drdp!F15)*DECG!$C15+(drdp!I15)*DECG!$D15)</f>
        <v>0</v>
      </c>
      <c r="J15" s="18">
        <f>Model!$W$21*((drdp!D15)*DECG!$B15+(drdp!G15)*DECG!$C15+(drdp!J15)*DECG!$D15)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v>1</v>
      </c>
      <c r="E16" s="20">
        <f>Model!$W$21*((drdp!B16+drdp!K16)*DECG!$B16+(drdp!E16+drdp!N16)*DECG!$C16+(drdp!H16+drdp!Q16)*DECG!$D16)</f>
        <v>0</v>
      </c>
      <c r="F16" s="20">
        <f>Model!$W$21*((drdp!C16+drdp!L16)*DECG!$B16+(drdp!F16+drdp!O16)*DECG!$C16+(drdp!I16+drdp!R16)*DECG!$D16)</f>
        <v>0</v>
      </c>
      <c r="G16" s="20">
        <f>Model!$W$21*((drdp!D16+drdp!M16)*DECG!$B16+(drdp!G16+drdp!P16)*DECG!$C16+(drdp!J16+drdp!S16)*DECG!$D16)</f>
        <v>0</v>
      </c>
      <c r="H16" s="18">
        <f>Model!$W$21*((drdp!B16)*DECG!$B16+(drdp!E16)*DECG!$C16+(drdp!H16)*DECG!$D16)</f>
        <v>0</v>
      </c>
      <c r="I16" s="18">
        <f>Model!$W$21*((drdp!C16)*DECG!$B16+(drdp!F16)*DECG!$C16+(drdp!I16)*DECG!$D16)</f>
        <v>0</v>
      </c>
      <c r="J16" s="18">
        <f>Model!$W$21*((drdp!D16)*DECG!$B16+(drdp!G16)*DECG!$C16+(drdp!J16)*DECG!$D16)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v>1</v>
      </c>
      <c r="E17" s="20">
        <f>Model!$W$21*((drdp!B17+drdp!K17)*DECG!$B17+(drdp!E17+drdp!N17)*DECG!$C17+(drdp!H17+drdp!Q17)*DECG!$D17)</f>
        <v>0</v>
      </c>
      <c r="F17" s="20">
        <f>Model!$W$21*((drdp!C17+drdp!L17)*DECG!$B17+(drdp!F17+drdp!O17)*DECG!$C17+(drdp!I17+drdp!R17)*DECG!$D17)</f>
        <v>0</v>
      </c>
      <c r="G17" s="20">
        <f>Model!$W$21*((drdp!D17+drdp!M17)*DECG!$B17+(drdp!G17+drdp!P17)*DECG!$C17+(drdp!J17+drdp!S17)*DECG!$D17)</f>
        <v>0</v>
      </c>
      <c r="H17" s="18">
        <f>Model!$W$21*((drdp!B17)*DECG!$B17+(drdp!E17)*DECG!$C17+(drdp!H17)*DECG!$D17)</f>
        <v>0</v>
      </c>
      <c r="I17" s="18">
        <f>Model!$W$21*((drdp!C17)*DECG!$B17+(drdp!F17)*DECG!$C17+(drdp!I17)*DECG!$D17)</f>
        <v>0</v>
      </c>
      <c r="J17" s="18">
        <f>Model!$W$21*((drdp!D17)*DECG!$B17+(drdp!G17)*DECG!$C17+(drdp!J17)*DECG!$D17)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v>1</v>
      </c>
      <c r="E18" s="20">
        <f>Model!$W$21*((drdp!B18+drdp!K18)*DECG!$B18+(drdp!E18+drdp!N18)*DECG!$C18+(drdp!H18+drdp!Q18)*DECG!$D18)</f>
        <v>0</v>
      </c>
      <c r="F18" s="20">
        <f>Model!$W$21*((drdp!C18+drdp!L18)*DECG!$B18+(drdp!F18+drdp!O18)*DECG!$C18+(drdp!I18+drdp!R18)*DECG!$D18)</f>
        <v>0</v>
      </c>
      <c r="G18" s="20">
        <f>Model!$W$21*((drdp!D18+drdp!M18)*DECG!$B18+(drdp!G18+drdp!P18)*DECG!$C18+(drdp!J18+drdp!S18)*DECG!$D18)</f>
        <v>0</v>
      </c>
      <c r="H18" s="18">
        <f>Model!$W$21*((drdp!B18)*DECG!$B18+(drdp!E18)*DECG!$C18+(drdp!H18)*DECG!$D18)</f>
        <v>0</v>
      </c>
      <c r="I18" s="18">
        <f>Model!$W$21*((drdp!C18)*DECG!$B18+(drdp!F18)*DECG!$C18+(drdp!I18)*DECG!$D18)</f>
        <v>0</v>
      </c>
      <c r="J18" s="18">
        <f>Model!$W$21*((drdp!D18)*DECG!$B18+(drdp!G18)*DECG!$C18+(drdp!J18)*DECG!$D18)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v>1</v>
      </c>
      <c r="E19" s="20">
        <f>Model!$W$21*((drdp!B19+drdp!K19)*DECG!$B19+(drdp!E19+drdp!N19)*DECG!$C19+(drdp!H19+drdp!Q19)*DECG!$D19)</f>
        <v>0</v>
      </c>
      <c r="F19" s="20">
        <f>Model!$W$21*((drdp!C19+drdp!L19)*DECG!$B19+(drdp!F19+drdp!O19)*DECG!$C19+(drdp!I19+drdp!R19)*DECG!$D19)</f>
        <v>0</v>
      </c>
      <c r="G19" s="20">
        <f>Model!$W$21*((drdp!D19+drdp!M19)*DECG!$B19+(drdp!G19+drdp!P19)*DECG!$C19+(drdp!J19+drdp!S19)*DECG!$D19)</f>
        <v>0</v>
      </c>
      <c r="H19" s="18">
        <f>Model!$W$21*((drdp!B19)*DECG!$B19+(drdp!E19)*DECG!$C19+(drdp!H19)*DECG!$D19)</f>
        <v>0</v>
      </c>
      <c r="I19" s="18">
        <f>Model!$W$21*((drdp!C19)*DECG!$B19+(drdp!F19)*DECG!$C19+(drdp!I19)*DECG!$D19)</f>
        <v>0</v>
      </c>
      <c r="J19" s="18">
        <f>Model!$W$21*((drdp!D19)*DECG!$B19+(drdp!G19)*DECG!$C19+(drdp!J19)*DECG!$D19)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v>1</v>
      </c>
      <c r="E20" s="20">
        <f>Model!$W$21*((drdp!B20+drdp!K20)*DECG!$B20+(drdp!E20+drdp!N20)*DECG!$C20+(drdp!H20+drdp!Q20)*DECG!$D20)</f>
        <v>0</v>
      </c>
      <c r="F20" s="20">
        <f>Model!$W$21*((drdp!C20+drdp!L20)*DECG!$B20+(drdp!F20+drdp!O20)*DECG!$C20+(drdp!I20+drdp!R20)*DECG!$D20)</f>
        <v>0</v>
      </c>
      <c r="G20" s="20">
        <f>Model!$W$21*((drdp!D20+drdp!M20)*DECG!$B20+(drdp!G20+drdp!P20)*DECG!$C20+(drdp!J20+drdp!S20)*DECG!$D20)</f>
        <v>0</v>
      </c>
      <c r="H20" s="18">
        <f>Model!$W$21*((drdp!B20)*DECG!$B20+(drdp!E20)*DECG!$C20+(drdp!H20)*DECG!$D20)</f>
        <v>0</v>
      </c>
      <c r="I20" s="18">
        <f>Model!$W$21*((drdp!C20)*DECG!$B20+(drdp!F20)*DECG!$C20+(drdp!I20)*DECG!$D20)</f>
        <v>0</v>
      </c>
      <c r="J20" s="18">
        <f>Model!$W$21*((drdp!D20)*DECG!$B20+(drdp!G20)*DECG!$C20+(drdp!J20)*DECG!$D20)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v>1</v>
      </c>
      <c r="E21" s="20">
        <f>Model!$W$21*((drdp!B21+drdp!K21)*DECG!$B21+(drdp!E21+drdp!N21)*DECG!$C21+(drdp!H21+drdp!Q21)*DECG!$D21)</f>
        <v>0</v>
      </c>
      <c r="F21" s="20">
        <f>Model!$W$21*((drdp!C21+drdp!L21)*DECG!$B21+(drdp!F21+drdp!O21)*DECG!$C21+(drdp!I21+drdp!R21)*DECG!$D21)</f>
        <v>0</v>
      </c>
      <c r="G21" s="20">
        <f>Model!$W$21*((drdp!D21+drdp!M21)*DECG!$B21+(drdp!G21+drdp!P21)*DECG!$C21+(drdp!J21+drdp!S21)*DECG!$D21)</f>
        <v>0</v>
      </c>
      <c r="H21" s="18">
        <f>Model!$W$21*((drdp!B21)*DECG!$B21+(drdp!E21)*DECG!$C21+(drdp!H21)*DECG!$D21)</f>
        <v>0</v>
      </c>
      <c r="I21" s="18">
        <f>Model!$W$21*((drdp!C21)*DECG!$B21+(drdp!F21)*DECG!$C21+(drdp!I21)*DECG!$D21)</f>
        <v>0</v>
      </c>
      <c r="J21" s="18">
        <f>Model!$W$21*((drdp!D21)*DECG!$B21+(drdp!G21)*DECG!$C21+(drdp!J21)*DECG!$D21)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v>1</v>
      </c>
      <c r="E22" s="20">
        <f>Model!$W$21*((drdp!B22+drdp!K22)*DECG!$B22+(drdp!E22+drdp!N22)*DECG!$C22+(drdp!H22+drdp!Q22)*DECG!$D22)</f>
        <v>0</v>
      </c>
      <c r="F22" s="20">
        <f>Model!$W$21*((drdp!C22+drdp!L22)*DECG!$B22+(drdp!F22+drdp!O22)*DECG!$C22+(drdp!I22+drdp!R22)*DECG!$D22)</f>
        <v>0</v>
      </c>
      <c r="G22" s="20">
        <f>Model!$W$21*((drdp!D22+drdp!M22)*DECG!$B22+(drdp!G22+drdp!P22)*DECG!$C22+(drdp!J22+drdp!S22)*DECG!$D22)</f>
        <v>0</v>
      </c>
      <c r="H22" s="18">
        <f>Model!$W$21*((drdp!B22)*DECG!$B22+(drdp!E22)*DECG!$C22+(drdp!H22)*DECG!$D22)</f>
        <v>0</v>
      </c>
      <c r="I22" s="18">
        <f>Model!$W$21*((drdp!C22)*DECG!$B22+(drdp!F22)*DECG!$C22+(drdp!I22)*DECG!$D22)</f>
        <v>0</v>
      </c>
      <c r="J22" s="18">
        <f>Model!$W$21*((drdp!D22)*DECG!$B22+(drdp!G22)*DECG!$C22+(drdp!J22)*DECG!$D22)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v>1</v>
      </c>
      <c r="E23" s="20">
        <f>Model!$W$21*((drdp!B23+drdp!K23)*DECG!$B23+(drdp!E23+drdp!N23)*DECG!$C23+(drdp!H23+drdp!Q23)*DECG!$D23)</f>
        <v>0</v>
      </c>
      <c r="F23" s="20">
        <f>Model!$W$21*((drdp!C23+drdp!L23)*DECG!$B23+(drdp!F23+drdp!O23)*DECG!$C23+(drdp!I23+drdp!R23)*DECG!$D23)</f>
        <v>0</v>
      </c>
      <c r="G23" s="20">
        <f>Model!$W$21*((drdp!D23+drdp!M23)*DECG!$B23+(drdp!G23+drdp!P23)*DECG!$C23+(drdp!J23+drdp!S23)*DECG!$D23)</f>
        <v>0</v>
      </c>
      <c r="H23" s="18">
        <f>Model!$W$21*((drdp!B23)*DECG!$B23+(drdp!E23)*DECG!$C23+(drdp!H23)*DECG!$D23)</f>
        <v>0</v>
      </c>
      <c r="I23" s="18">
        <f>Model!$W$21*((drdp!C23)*DECG!$B23+(drdp!F23)*DECG!$C23+(drdp!I23)*DECG!$D23)</f>
        <v>0</v>
      </c>
      <c r="J23" s="18">
        <f>Model!$W$21*((drdp!D23)*DECG!$B23+(drdp!G23)*DECG!$C23+(drdp!J23)*DECG!$D23)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v>1</v>
      </c>
      <c r="E24" s="20">
        <f>Model!$W$21*((drdp!B24+drdp!K24)*DECG!$B24+(drdp!E24+drdp!N24)*DECG!$C24+(drdp!H24+drdp!Q24)*DECG!$D24)</f>
        <v>0</v>
      </c>
      <c r="F24" s="20">
        <f>Model!$W$21*((drdp!C24+drdp!L24)*DECG!$B24+(drdp!F24+drdp!O24)*DECG!$C24+(drdp!I24+drdp!R24)*DECG!$D24)</f>
        <v>0</v>
      </c>
      <c r="G24" s="20">
        <f>Model!$W$21*((drdp!D24+drdp!M24)*DECG!$B24+(drdp!G24+drdp!P24)*DECG!$C24+(drdp!J24+drdp!S24)*DECG!$D24)</f>
        <v>0</v>
      </c>
      <c r="H24" s="18">
        <f>Model!$W$21*((drdp!B24)*DECG!$B24+(drdp!E24)*DECG!$C24+(drdp!H24)*DECG!$D24)</f>
        <v>0</v>
      </c>
      <c r="I24" s="18">
        <f>Model!$W$21*((drdp!C24)*DECG!$B24+(drdp!F24)*DECG!$C24+(drdp!I24)*DECG!$D24)</f>
        <v>0</v>
      </c>
      <c r="J24" s="18">
        <f>Model!$W$21*((drdp!D24)*DECG!$B24+(drdp!G24)*DECG!$C24+(drdp!J24)*DECG!$D24)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v>1</v>
      </c>
      <c r="E25" s="20">
        <f>Model!$W$21*((drdp!B25+drdp!K25)*DECG!$B25+(drdp!E25+drdp!N25)*DECG!$C25+(drdp!H25+drdp!Q25)*DECG!$D25)</f>
        <v>0</v>
      </c>
      <c r="F25" s="20">
        <f>Model!$W$21*((drdp!C25+drdp!L25)*DECG!$B25+(drdp!F25+drdp!O25)*DECG!$C25+(drdp!I25+drdp!R25)*DECG!$D25)</f>
        <v>0</v>
      </c>
      <c r="G25" s="20">
        <f>Model!$W$21*((drdp!D25+drdp!M25)*DECG!$B25+(drdp!G25+drdp!P25)*DECG!$C25+(drdp!J25+drdp!S25)*DECG!$D25)</f>
        <v>0</v>
      </c>
      <c r="H25" s="18">
        <f>Model!$W$21*((drdp!B25)*DECG!$B25+(drdp!E25)*DECG!$C25+(drdp!H25)*DECG!$D25)</f>
        <v>0</v>
      </c>
      <c r="I25" s="18">
        <f>Model!$W$21*((drdp!C25)*DECG!$B25+(drdp!F25)*DECG!$C25+(drdp!I25)*DECG!$D25)</f>
        <v>0</v>
      </c>
      <c r="J25" s="18">
        <f>Model!$W$21*((drdp!D25)*DECG!$B25+(drdp!G25)*DECG!$C25+(drdp!J25)*DECG!$D25)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v>1</v>
      </c>
      <c r="E26" s="20">
        <f>Model!$W$21*((drdp!B26+drdp!K26)*DECG!$B26+(drdp!E26+drdp!N26)*DECG!$C26+(drdp!H26+drdp!Q26)*DECG!$D26)</f>
        <v>0</v>
      </c>
      <c r="F26" s="20">
        <f>Model!$W$21*((drdp!C26+drdp!L26)*DECG!$B26+(drdp!F26+drdp!O26)*DECG!$C26+(drdp!I26+drdp!R26)*DECG!$D26)</f>
        <v>0</v>
      </c>
      <c r="G26" s="20">
        <f>Model!$W$21*((drdp!D26+drdp!M26)*DECG!$B26+(drdp!G26+drdp!P26)*DECG!$C26+(drdp!J26+drdp!S26)*DECG!$D26)</f>
        <v>0</v>
      </c>
      <c r="H26" s="18">
        <f>Model!$W$21*((drdp!B26)*DECG!$B26+(drdp!E26)*DECG!$C26+(drdp!H26)*DECG!$D26)</f>
        <v>0</v>
      </c>
      <c r="I26" s="18">
        <f>Model!$W$21*((drdp!C26)*DECG!$B26+(drdp!F26)*DECG!$C26+(drdp!I26)*DECG!$D26)</f>
        <v>0</v>
      </c>
      <c r="J26" s="18">
        <f>Model!$W$21*((drdp!D26)*DECG!$B26+(drdp!G26)*DECG!$C26+(drdp!J26)*DECG!$D26)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v>1</v>
      </c>
      <c r="E27" s="20">
        <f>Model!$W$21*((drdp!B27+drdp!K27)*DECG!$B27+(drdp!E27+drdp!N27)*DECG!$C27+(drdp!H27+drdp!Q27)*DECG!$D27)</f>
        <v>0</v>
      </c>
      <c r="F27" s="20">
        <f>Model!$W$21*((drdp!C27+drdp!L27)*DECG!$B27+(drdp!F27+drdp!O27)*DECG!$C27+(drdp!I27+drdp!R27)*DECG!$D27)</f>
        <v>0</v>
      </c>
      <c r="G27" s="20">
        <f>Model!$W$21*((drdp!D27+drdp!M27)*DECG!$B27+(drdp!G27+drdp!P27)*DECG!$C27+(drdp!J27+drdp!S27)*DECG!$D27)</f>
        <v>0</v>
      </c>
      <c r="H27" s="18">
        <f>Model!$W$21*((drdp!B27)*DECG!$B27+(drdp!E27)*DECG!$C27+(drdp!H27)*DECG!$D27)</f>
        <v>0</v>
      </c>
      <c r="I27" s="18">
        <f>Model!$W$21*((drdp!C27)*DECG!$B27+(drdp!F27)*DECG!$C27+(drdp!I27)*DECG!$D27)</f>
        <v>0</v>
      </c>
      <c r="J27" s="18">
        <f>Model!$W$21*((drdp!D27)*DECG!$B27+(drdp!G27)*DECG!$C27+(drdp!J27)*DECG!$D27)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v>1</v>
      </c>
      <c r="E28" s="20">
        <f>Model!$W$21*((drdp!B28+drdp!K28)*DECG!$B28+(drdp!E28+drdp!N28)*DECG!$C28+(drdp!H28+drdp!Q28)*DECG!$D28)</f>
        <v>0</v>
      </c>
      <c r="F28" s="20">
        <f>Model!$W$21*((drdp!C28+drdp!L28)*DECG!$B28+(drdp!F28+drdp!O28)*DECG!$C28+(drdp!I28+drdp!R28)*DECG!$D28)</f>
        <v>0</v>
      </c>
      <c r="G28" s="20">
        <f>Model!$W$21*((drdp!D28+drdp!M28)*DECG!$B28+(drdp!G28+drdp!P28)*DECG!$C28+(drdp!J28+drdp!S28)*DECG!$D28)</f>
        <v>0</v>
      </c>
      <c r="H28" s="18">
        <f>Model!$W$21*((drdp!B28)*DECG!$B28+(drdp!E28)*DECG!$C28+(drdp!H28)*DECG!$D28)</f>
        <v>0</v>
      </c>
      <c r="I28" s="18">
        <f>Model!$W$21*((drdp!C28)*DECG!$B28+(drdp!F28)*DECG!$C28+(drdp!I28)*DECG!$D28)</f>
        <v>0</v>
      </c>
      <c r="J28" s="18">
        <f>Model!$W$21*((drdp!D28)*DECG!$B28+(drdp!G28)*DECG!$C28+(drdp!J28)*DECG!$D28)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v>1</v>
      </c>
      <c r="E29" s="20">
        <f>Model!$W$21*((drdp!B29+drdp!K29)*DECG!$B29+(drdp!E29+drdp!N29)*DECG!$C29+(drdp!H29+drdp!Q29)*DECG!$D29)</f>
        <v>0</v>
      </c>
      <c r="F29" s="20">
        <f>Model!$W$21*((drdp!C29+drdp!L29)*DECG!$B29+(drdp!F29+drdp!O29)*DECG!$C29+(drdp!I29+drdp!R29)*DECG!$D29)</f>
        <v>0</v>
      </c>
      <c r="G29" s="20">
        <f>Model!$W$21*((drdp!D29+drdp!M29)*DECG!$B29+(drdp!G29+drdp!P29)*DECG!$C29+(drdp!J29+drdp!S29)*DECG!$D29)</f>
        <v>0</v>
      </c>
      <c r="H29" s="18">
        <f>Model!$W$21*((drdp!B29)*DECG!$B29+(drdp!E29)*DECG!$C29+(drdp!H29)*DECG!$D29)</f>
        <v>0</v>
      </c>
      <c r="I29" s="18">
        <f>Model!$W$21*((drdp!C29)*DECG!$B29+(drdp!F29)*DECG!$C29+(drdp!I29)*DECG!$D29)</f>
        <v>0</v>
      </c>
      <c r="J29" s="18">
        <f>Model!$W$21*((drdp!D29)*DECG!$B29+(drdp!G29)*DECG!$C29+(drdp!J29)*DECG!$D29)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v>1</v>
      </c>
      <c r="E30" s="20">
        <f>Model!$W$21*((drdp!B30+drdp!K30)*DECG!$B30+(drdp!E30+drdp!N30)*DECG!$C30+(drdp!H30+drdp!Q30)*DECG!$D30)</f>
        <v>0</v>
      </c>
      <c r="F30" s="20">
        <f>Model!$W$21*((drdp!C30+drdp!L30)*DECG!$B30+(drdp!F30+drdp!O30)*DECG!$C30+(drdp!I30+drdp!R30)*DECG!$D30)</f>
        <v>0</v>
      </c>
      <c r="G30" s="20">
        <f>Model!$W$21*((drdp!D30+drdp!M30)*DECG!$B30+(drdp!G30+drdp!P30)*DECG!$C30+(drdp!J30+drdp!S30)*DECG!$D30)</f>
        <v>0</v>
      </c>
      <c r="H30" s="18">
        <f>Model!$W$21*((drdp!B30)*DECG!$B30+(drdp!E30)*DECG!$C30+(drdp!H30)*DECG!$D30)</f>
        <v>0</v>
      </c>
      <c r="I30" s="18">
        <f>Model!$W$21*((drdp!C30)*DECG!$B30+(drdp!F30)*DECG!$C30+(drdp!I30)*DECG!$D30)</f>
        <v>0</v>
      </c>
      <c r="J30" s="18">
        <f>Model!$W$21*((drdp!D30)*DECG!$B30+(drdp!G30)*DECG!$C30+(drdp!J30)*DECG!$D30)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v>1</v>
      </c>
      <c r="E31" s="20">
        <f>Model!$W$21*((drdp!B31+drdp!K31)*DECG!$B31+(drdp!E31+drdp!N31)*DECG!$C31+(drdp!H31+drdp!Q31)*DECG!$D31)</f>
        <v>0</v>
      </c>
      <c r="F31" s="20">
        <f>Model!$W$21*((drdp!C31+drdp!L31)*DECG!$B31+(drdp!F31+drdp!O31)*DECG!$C31+(drdp!I31+drdp!R31)*DECG!$D31)</f>
        <v>0</v>
      </c>
      <c r="G31" s="20">
        <f>Model!$W$21*((drdp!D31+drdp!M31)*DECG!$B31+(drdp!G31+drdp!P31)*DECG!$C31+(drdp!J31+drdp!S31)*DECG!$D31)</f>
        <v>0</v>
      </c>
      <c r="H31" s="18">
        <f>Model!$W$21*((drdp!B31)*DECG!$B31+(drdp!E31)*DECG!$C31+(drdp!H31)*DECG!$D31)</f>
        <v>0</v>
      </c>
      <c r="I31" s="18">
        <f>Model!$W$21*((drdp!C31)*DECG!$B31+(drdp!F31)*DECG!$C31+(drdp!I31)*DECG!$D31)</f>
        <v>0</v>
      </c>
      <c r="J31" s="18">
        <f>Model!$W$21*((drdp!D31)*DECG!$B31+(drdp!G31)*DECG!$C31+(drdp!J31)*DECG!$D31)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v>1</v>
      </c>
      <c r="E32" s="20">
        <f>Model!$W$21*((drdp!B32+drdp!K32)*DECG!$B32+(drdp!E32+drdp!N32)*DECG!$C32+(drdp!H32+drdp!Q32)*DECG!$D32)</f>
        <v>0</v>
      </c>
      <c r="F32" s="20">
        <f>Model!$W$21*((drdp!C32+drdp!L32)*DECG!$B32+(drdp!F32+drdp!O32)*DECG!$C32+(drdp!I32+drdp!R32)*DECG!$D32)</f>
        <v>0</v>
      </c>
      <c r="G32" s="20">
        <f>Model!$W$21*((drdp!D32+drdp!M32)*DECG!$B32+(drdp!G32+drdp!P32)*DECG!$C32+(drdp!J32+drdp!S32)*DECG!$D32)</f>
        <v>0</v>
      </c>
      <c r="H32" s="18">
        <f>Model!$W$21*((drdp!B32)*DECG!$B32+(drdp!E32)*DECG!$C32+(drdp!H32)*DECG!$D32)</f>
        <v>0</v>
      </c>
      <c r="I32" s="18">
        <f>Model!$W$21*((drdp!C32)*DECG!$B32+(drdp!F32)*DECG!$C32+(drdp!I32)*DECG!$D32)</f>
        <v>0</v>
      </c>
      <c r="J32" s="18">
        <f>Model!$W$21*((drdp!D32)*DECG!$B32+(drdp!G32)*DECG!$C32+(drdp!J32)*DECG!$D32)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20" x14ac:dyDescent="0.25">
      <c r="A33" s="26">
        <f>Wellpath!E33</f>
        <v>900</v>
      </c>
      <c r="B33" s="22">
        <v>0</v>
      </c>
      <c r="C33" s="22">
        <v>0</v>
      </c>
      <c r="D33" s="22">
        <v>1</v>
      </c>
      <c r="E33" s="20">
        <f>Model!$W$21*((drdp!B33+drdp!K33)*DECG!$B33+(drdp!E33+drdp!N33)*DECG!$C33+(drdp!H33+drdp!Q33)*DECG!$D33)</f>
        <v>0</v>
      </c>
      <c r="F33" s="20">
        <f>Model!$W$21*((drdp!C33+drdp!L33)*DECG!$B33+(drdp!F33+drdp!O33)*DECG!$C33+(drdp!I33+drdp!R33)*DECG!$D33)</f>
        <v>0</v>
      </c>
      <c r="G33" s="20">
        <f>Model!$W$21*((drdp!D33+drdp!M33)*DECG!$B33+(drdp!G33+drdp!P33)*DECG!$C33+(drdp!J33+drdp!S33)*DECG!$D33)</f>
        <v>0</v>
      </c>
      <c r="H33" s="18">
        <f>Model!$W$21*((drdp!B33)*DECG!$B33+(drdp!E33)*DECG!$C33+(drdp!H33)*DECG!$D33)</f>
        <v>0</v>
      </c>
      <c r="I33" s="18">
        <f>Model!$W$21*((drdp!C33)*DECG!$B33+(drdp!F33)*DECG!$C33+(drdp!I33)*DECG!$D33)</f>
        <v>0</v>
      </c>
      <c r="J33" s="18">
        <f>Model!$W$21*((drdp!D33)*DECG!$B33+(drdp!G33)*DECG!$C33+(drdp!J33)*DECG!$D33)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20" x14ac:dyDescent="0.25">
      <c r="A34" s="26">
        <f>Wellpath!E34</f>
        <v>930</v>
      </c>
      <c r="B34" s="22">
        <v>0</v>
      </c>
      <c r="C34" s="22">
        <v>0</v>
      </c>
      <c r="D34" s="22">
        <v>1</v>
      </c>
      <c r="E34" s="20">
        <f>Model!$W$21*((drdp!B34+drdp!K34)*DECG!$B34+(drdp!E34+drdp!N34)*DECG!$C34+(drdp!H34+drdp!Q34)*DECG!$D34)</f>
        <v>0</v>
      </c>
      <c r="F34" s="20">
        <f>Model!$W$21*((drdp!C34+drdp!L34)*DECG!$B34+(drdp!F34+drdp!O34)*DECG!$C34+(drdp!I34+drdp!R34)*DECG!$D34)</f>
        <v>0</v>
      </c>
      <c r="G34" s="20">
        <f>Model!$W$21*((drdp!D34+drdp!M34)*DECG!$B34+(drdp!G34+drdp!P34)*DECG!$C34+(drdp!J34+drdp!S34)*DECG!$D34)</f>
        <v>0</v>
      </c>
      <c r="H34" s="18">
        <f>Model!$W$21*((drdp!B34)*DECG!$B34+(drdp!E34)*DECG!$C34+(drdp!H34)*DECG!$D34)</f>
        <v>0</v>
      </c>
      <c r="I34" s="18">
        <f>Model!$W$21*((drdp!C34)*DECG!$B34+(drdp!F34)*DECG!$C34+(drdp!I34)*DECG!$D34)</f>
        <v>0</v>
      </c>
      <c r="J34" s="18">
        <f>Model!$W$21*((drdp!D34)*DECG!$B34+(drdp!G34)*DECG!$C34+(drdp!J34)*DECG!$D34)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20" x14ac:dyDescent="0.25">
      <c r="A35" s="26">
        <f>Wellpath!E35</f>
        <v>960</v>
      </c>
      <c r="B35" s="22">
        <v>0</v>
      </c>
      <c r="C35" s="22">
        <v>0</v>
      </c>
      <c r="D35" s="22">
        <v>1</v>
      </c>
      <c r="E35" s="20">
        <f>Model!$W$21*((drdp!B35+drdp!K35)*DECG!$B35+(drdp!E35+drdp!N35)*DECG!$C35+(drdp!H35+drdp!Q35)*DECG!$D35)</f>
        <v>0</v>
      </c>
      <c r="F35" s="20">
        <f>Model!$W$21*((drdp!C35+drdp!L35)*DECG!$B35+(drdp!F35+drdp!O35)*DECG!$C35+(drdp!I35+drdp!R35)*DECG!$D35)</f>
        <v>0</v>
      </c>
      <c r="G35" s="20">
        <f>Model!$W$21*((drdp!D35+drdp!M35)*DECG!$B35+(drdp!G35+drdp!P35)*DECG!$C35+(drdp!J35+drdp!S35)*DECG!$D35)</f>
        <v>0</v>
      </c>
      <c r="H35" s="18">
        <f>Model!$W$21*((drdp!B35)*DECG!$B35+(drdp!E35)*DECG!$C35+(drdp!H35)*DECG!$D35)</f>
        <v>0</v>
      </c>
      <c r="I35" s="18">
        <f>Model!$W$21*((drdp!C35)*DECG!$B35+(drdp!F35)*DECG!$C35+(drdp!I35)*DECG!$D35)</f>
        <v>0</v>
      </c>
      <c r="J35" s="18">
        <f>Model!$W$21*((drdp!D35)*DECG!$B35+(drdp!G35)*DECG!$C35+(drdp!J35)*DECG!$D35)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20" x14ac:dyDescent="0.25">
      <c r="A36" s="26">
        <f>Wellpath!E36</f>
        <v>990</v>
      </c>
      <c r="B36" s="22">
        <v>0</v>
      </c>
      <c r="C36" s="22">
        <v>0</v>
      </c>
      <c r="D36" s="22">
        <v>1</v>
      </c>
      <c r="E36" s="20">
        <f>Model!$W$21*((drdp!B36+drdp!K36)*DECG!$B36+(drdp!E36+drdp!N36)*DECG!$C36+(drdp!H36+drdp!Q36)*DECG!$D36)</f>
        <v>0</v>
      </c>
      <c r="F36" s="20">
        <f>Model!$W$21*((drdp!C36+drdp!L36)*DECG!$B36+(drdp!F36+drdp!O36)*DECG!$C36+(drdp!I36+drdp!R36)*DECG!$D36)</f>
        <v>0</v>
      </c>
      <c r="G36" s="20">
        <f>Model!$W$21*((drdp!D36+drdp!M36)*DECG!$B36+(drdp!G36+drdp!P36)*DECG!$C36+(drdp!J36+drdp!S36)*DECG!$D36)</f>
        <v>0</v>
      </c>
      <c r="H36" s="18">
        <f>Model!$W$21*((drdp!B36)*DECG!$B36+(drdp!E36)*DECG!$C36+(drdp!H36)*DECG!$D36)</f>
        <v>0</v>
      </c>
      <c r="I36" s="18">
        <f>Model!$W$21*((drdp!C36)*DECG!$B36+(drdp!F36)*DECG!$C36+(drdp!I36)*DECG!$D36)</f>
        <v>0</v>
      </c>
      <c r="J36" s="18">
        <f>Model!$W$21*((drdp!D36)*DECG!$B36+(drdp!G36)*DECG!$C36+(drdp!J36)*DECG!$D36)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20" x14ac:dyDescent="0.25">
      <c r="A37" s="26">
        <f>Wellpath!E37</f>
        <v>1020</v>
      </c>
      <c r="B37" s="22">
        <v>0</v>
      </c>
      <c r="C37" s="22">
        <v>0</v>
      </c>
      <c r="D37" s="22">
        <v>1</v>
      </c>
      <c r="E37" s="20">
        <f>Model!$W$21*((drdp!B37+drdp!K37)*DECG!$B37+(drdp!E37+drdp!N37)*DECG!$C37+(drdp!H37+drdp!Q37)*DECG!$D37)</f>
        <v>0</v>
      </c>
      <c r="F37" s="20">
        <f>Model!$W$21*((drdp!C37+drdp!L37)*DECG!$B37+(drdp!F37+drdp!O37)*DECG!$C37+(drdp!I37+drdp!R37)*DECG!$D37)</f>
        <v>0</v>
      </c>
      <c r="G37" s="20">
        <f>Model!$W$21*((drdp!D37+drdp!M37)*DECG!$B37+(drdp!G37+drdp!P37)*DECG!$C37+(drdp!J37+drdp!S37)*DECG!$D37)</f>
        <v>0</v>
      </c>
      <c r="H37" s="18">
        <f>Model!$W$21*((drdp!B37)*DECG!$B37+(drdp!E37)*DECG!$C37+(drdp!H37)*DECG!$D37)</f>
        <v>0</v>
      </c>
      <c r="I37" s="18">
        <f>Model!$W$21*((drdp!C37)*DECG!$B37+(drdp!F37)*DECG!$C37+(drdp!I37)*DECG!$D37)</f>
        <v>0</v>
      </c>
      <c r="J37" s="18">
        <f>Model!$W$21*((drdp!D37)*DECG!$B37+(drdp!G37)*DECG!$C37+(drdp!J37)*DECG!$D37)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20" x14ac:dyDescent="0.25">
      <c r="A38" s="26">
        <f>Wellpath!E38</f>
        <v>1050</v>
      </c>
      <c r="B38" s="22">
        <v>0</v>
      </c>
      <c r="C38" s="22">
        <v>0</v>
      </c>
      <c r="D38" s="22">
        <v>1</v>
      </c>
      <c r="E38" s="20">
        <f>Model!$W$21*((drdp!B38+drdp!K38)*DECG!$B38+(drdp!E38+drdp!N38)*DECG!$C38+(drdp!H38+drdp!Q38)*DECG!$D38)</f>
        <v>0</v>
      </c>
      <c r="F38" s="20">
        <f>Model!$W$21*((drdp!C38+drdp!L38)*DECG!$B38+(drdp!F38+drdp!O38)*DECG!$C38+(drdp!I38+drdp!R38)*DECG!$D38)</f>
        <v>0</v>
      </c>
      <c r="G38" s="20">
        <f>Model!$W$21*((drdp!D38+drdp!M38)*DECG!$B38+(drdp!G38+drdp!P38)*DECG!$C38+(drdp!J38+drdp!S38)*DECG!$D38)</f>
        <v>0</v>
      </c>
      <c r="H38" s="18">
        <f>Model!$W$21*((drdp!B38)*DECG!$B38+(drdp!E38)*DECG!$C38+(drdp!H38)*DECG!$D38)</f>
        <v>0</v>
      </c>
      <c r="I38" s="18">
        <f>Model!$W$21*((drdp!C38)*DECG!$B38+(drdp!F38)*DECG!$C38+(drdp!I38)*DECG!$D38)</f>
        <v>0</v>
      </c>
      <c r="J38" s="18">
        <f>Model!$W$21*((drdp!D38)*DECG!$B38+(drdp!G38)*DECG!$C38+(drdp!J38)*DECG!$D38)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20" x14ac:dyDescent="0.25">
      <c r="A39" s="26">
        <f>Wellpath!E39</f>
        <v>1080</v>
      </c>
      <c r="B39" s="22">
        <v>0</v>
      </c>
      <c r="C39" s="22">
        <v>0</v>
      </c>
      <c r="D39" s="22">
        <v>1</v>
      </c>
      <c r="E39" s="20">
        <f>Model!$W$21*((drdp!B39+drdp!K39)*DECG!$B39+(drdp!E39+drdp!N39)*DECG!$C39+(drdp!H39+drdp!Q39)*DECG!$D39)</f>
        <v>0</v>
      </c>
      <c r="F39" s="20">
        <f>Model!$W$21*((drdp!C39+drdp!L39)*DECG!$B39+(drdp!F39+drdp!O39)*DECG!$C39+(drdp!I39+drdp!R39)*DECG!$D39)</f>
        <v>0</v>
      </c>
      <c r="G39" s="20">
        <f>Model!$W$21*((drdp!D39+drdp!M39)*DECG!$B39+(drdp!G39+drdp!P39)*DECG!$C39+(drdp!J39+drdp!S39)*DECG!$D39)</f>
        <v>0</v>
      </c>
      <c r="H39" s="18">
        <f>Model!$W$21*((drdp!B39)*DECG!$B39+(drdp!E39)*DECG!$C39+(drdp!H39)*DECG!$D39)</f>
        <v>0</v>
      </c>
      <c r="I39" s="18">
        <f>Model!$W$21*((drdp!C39)*DECG!$B39+(drdp!F39)*DECG!$C39+(drdp!I39)*DECG!$D39)</f>
        <v>0</v>
      </c>
      <c r="J39" s="18">
        <f>Model!$W$21*((drdp!D39)*DECG!$B39+(drdp!G39)*DECG!$C39+(drdp!J39)*DECG!$D39)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20" x14ac:dyDescent="0.25">
      <c r="A40" s="26">
        <f>Wellpath!E40</f>
        <v>1110</v>
      </c>
      <c r="B40" s="22">
        <v>0</v>
      </c>
      <c r="C40" s="22">
        <v>0</v>
      </c>
      <c r="D40" s="22">
        <v>1</v>
      </c>
      <c r="E40" s="20">
        <f>Model!$W$21*((drdp!B40+drdp!K40)*DECG!$B40+(drdp!E40+drdp!N40)*DECG!$C40+(drdp!H40+drdp!Q40)*DECG!$D40)</f>
        <v>0</v>
      </c>
      <c r="F40" s="20">
        <f>Model!$W$21*((drdp!C40+drdp!L40)*DECG!$B40+(drdp!F40+drdp!O40)*DECG!$C40+(drdp!I40+drdp!R40)*DECG!$D40)</f>
        <v>0</v>
      </c>
      <c r="G40" s="20">
        <f>Model!$W$21*((drdp!D40+drdp!M40)*DECG!$B40+(drdp!G40+drdp!P40)*DECG!$C40+(drdp!J40+drdp!S40)*DECG!$D40)</f>
        <v>0</v>
      </c>
      <c r="H40" s="18">
        <f>Model!$W$21*((drdp!B40)*DECG!$B40+(drdp!E40)*DECG!$C40+(drdp!H40)*DECG!$D40)</f>
        <v>0</v>
      </c>
      <c r="I40" s="18">
        <f>Model!$W$21*((drdp!C40)*DECG!$B40+(drdp!F40)*DECG!$C40+(drdp!I40)*DECG!$D40)</f>
        <v>0</v>
      </c>
      <c r="J40" s="18">
        <f>Model!$W$21*((drdp!D40)*DECG!$B40+(drdp!G40)*DECG!$C40+(drdp!J40)*DECG!$D40)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20" x14ac:dyDescent="0.25">
      <c r="A41" s="26">
        <f>Wellpath!E41</f>
        <v>1140</v>
      </c>
      <c r="B41" s="22">
        <v>0</v>
      </c>
      <c r="C41" s="22">
        <v>0</v>
      </c>
      <c r="D41" s="22">
        <v>1</v>
      </c>
      <c r="E41" s="20">
        <f>Model!$W$21*((drdp!B41+drdp!K41)*DECG!$B41+(drdp!E41+drdp!N41)*DECG!$C41+(drdp!H41+drdp!Q41)*DECG!$D41)</f>
        <v>0</v>
      </c>
      <c r="F41" s="20">
        <f>Model!$W$21*((drdp!C41+drdp!L41)*DECG!$B41+(drdp!F41+drdp!O41)*DECG!$C41+(drdp!I41+drdp!R41)*DECG!$D41)</f>
        <v>0</v>
      </c>
      <c r="G41" s="20">
        <f>Model!$W$21*((drdp!D41+drdp!M41)*DECG!$B41+(drdp!G41+drdp!P41)*DECG!$C41+(drdp!J41+drdp!S41)*DECG!$D41)</f>
        <v>0</v>
      </c>
      <c r="H41" s="18">
        <f>Model!$W$21*((drdp!B41)*DECG!$B41+(drdp!E41)*DECG!$C41+(drdp!H41)*DECG!$D41)</f>
        <v>0</v>
      </c>
      <c r="I41" s="18">
        <f>Model!$W$21*((drdp!C41)*DECG!$B41+(drdp!F41)*DECG!$C41+(drdp!I41)*DECG!$D41)</f>
        <v>0</v>
      </c>
      <c r="J41" s="18">
        <f>Model!$W$21*((drdp!D41)*DECG!$B41+(drdp!G41)*DECG!$C41+(drdp!J41)*DECG!$D41)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20" x14ac:dyDescent="0.25">
      <c r="A42" s="26">
        <f>Wellpath!E42</f>
        <v>1170</v>
      </c>
      <c r="B42" s="22">
        <v>0</v>
      </c>
      <c r="C42" s="22">
        <v>0</v>
      </c>
      <c r="D42" s="22">
        <v>1</v>
      </c>
      <c r="E42" s="20">
        <f>Model!$W$21*((drdp!B42+drdp!K42)*DECG!$B42+(drdp!E42+drdp!N42)*DECG!$C42+(drdp!H42+drdp!Q42)*DECG!$D42)</f>
        <v>0</v>
      </c>
      <c r="F42" s="20">
        <f>Model!$W$21*((drdp!C42+drdp!L42)*DECG!$B42+(drdp!F42+drdp!O42)*DECG!$C42+(drdp!I42+drdp!R42)*DECG!$D42)</f>
        <v>0</v>
      </c>
      <c r="G42" s="20">
        <f>Model!$W$21*((drdp!D42+drdp!M42)*DECG!$B42+(drdp!G42+drdp!P42)*DECG!$C42+(drdp!J42+drdp!S42)*DECG!$D42)</f>
        <v>0</v>
      </c>
      <c r="H42" s="18">
        <f>Model!$W$21*((drdp!B42)*DECG!$B42+(drdp!E42)*DECG!$C42+(drdp!H42)*DECG!$D42)</f>
        <v>0</v>
      </c>
      <c r="I42" s="18">
        <f>Model!$W$21*((drdp!C42)*DECG!$B42+(drdp!F42)*DECG!$C42+(drdp!I42)*DECG!$D42)</f>
        <v>0</v>
      </c>
      <c r="J42" s="18">
        <f>Model!$W$21*((drdp!D42)*DECG!$B42+(drdp!G42)*DECG!$C42+(drdp!J42)*DECG!$D42)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20" x14ac:dyDescent="0.25">
      <c r="A43" s="26">
        <f>Wellpath!E43</f>
        <v>1200</v>
      </c>
      <c r="B43" s="22">
        <v>0</v>
      </c>
      <c r="C43" s="22">
        <v>0</v>
      </c>
      <c r="D43" s="22">
        <v>1</v>
      </c>
      <c r="E43" s="20">
        <f>Model!$W$21*((drdp!B43+drdp!K43)*DECG!$B43+(drdp!E43+drdp!N43)*DECG!$C43+(drdp!H43+drdp!Q43)*DECG!$D43)</f>
        <v>0</v>
      </c>
      <c r="F43" s="20">
        <f>Model!$W$21*((drdp!C43+drdp!L43)*DECG!$B43+(drdp!F43+drdp!O43)*DECG!$C43+(drdp!I43+drdp!R43)*DECG!$D43)</f>
        <v>0</v>
      </c>
      <c r="G43" s="20">
        <f>Model!$W$21*((drdp!D43+drdp!M43)*DECG!$B43+(drdp!G43+drdp!P43)*DECG!$C43+(drdp!J43+drdp!S43)*DECG!$D43)</f>
        <v>0</v>
      </c>
      <c r="H43" s="18">
        <f>Model!$W$21*((drdp!B43)*DECG!$B43+(drdp!E43)*DECG!$C43+(drdp!H43)*DECG!$D43)</f>
        <v>0</v>
      </c>
      <c r="I43" s="18">
        <f>Model!$W$21*((drdp!C43)*DECG!$B43+(drdp!F43)*DECG!$C43+(drdp!I43)*DECG!$D43)</f>
        <v>0</v>
      </c>
      <c r="J43" s="18">
        <f>Model!$W$21*((drdp!D43)*DECG!$B43+(drdp!G43)*DECG!$C43+(drdp!J43)*DECG!$D43)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c r="T43" s="10" t="s">
        <v>67</v>
      </c>
    </row>
    <row r="44" spans="1:20" s="36" customFormat="1" x14ac:dyDescent="0.25">
      <c r="A44" s="26">
        <f>Wellpath!E44</f>
        <v>1230</v>
      </c>
      <c r="B44" s="22">
        <v>0</v>
      </c>
      <c r="C44" s="22">
        <v>0</v>
      </c>
      <c r="D44" s="22">
        <v>1</v>
      </c>
      <c r="E44" s="20">
        <f>Model!$W$21*((drdp!B44+drdp!K44)*DECG!$B44+(drdp!E44+drdp!N44)*DECG!$C44+(drdp!H44+drdp!Q44)*DECG!$D44)</f>
        <v>-6.3542465979152789E-3</v>
      </c>
      <c r="F44" s="20">
        <f>Model!$W$21*((drdp!C44+drdp!L44)*DECG!$B44+(drdp!F44+drdp!O44)*DECG!$C44+(drdp!I44+drdp!R44)*DECG!$D44)</f>
        <v>1.702615244419608E-3</v>
      </c>
      <c r="G44" s="20">
        <f>Model!$W$21*((drdp!D44+drdp!M44)*DECG!$B44+(drdp!G44+drdp!P44)*DECG!$C44+(drdp!J44+drdp!S44)*DECG!$D44)</f>
        <v>0</v>
      </c>
      <c r="H44" s="32">
        <f>Model!$W$21*((drdp!B44)*DECG!$B44+(drdp!E44)*DECG!$C44+(drdp!H44)*DECG!$D44)</f>
        <v>-3.1771232989576395E-3</v>
      </c>
      <c r="I44" s="32">
        <f>Model!$W$21*((drdp!C44)*DECG!$B44+(drdp!F44)*DECG!$C44+(drdp!I44)*DECG!$D44)</f>
        <v>8.5130762220980401E-4</v>
      </c>
      <c r="J44" s="32">
        <f>Model!$W$21*((drdp!D44)*DECG!$B44+(drdp!G44)*DECG!$C44+(drdp!J44)*DECG!$D44)</f>
        <v>0</v>
      </c>
      <c r="K44" s="34">
        <f>SUM(E$3:E43)+H44</f>
        <v>-3.1771232989576395E-3</v>
      </c>
      <c r="L44" s="34">
        <f>SUM(F$3:F43)+I44</f>
        <v>8.5130762220980401E-4</v>
      </c>
      <c r="M44" s="34">
        <f>SUM(G$3:G43)+J44</f>
        <v>0</v>
      </c>
      <c r="N44" s="35">
        <f t="shared" si="1"/>
        <v>1.0094112456779474E-5</v>
      </c>
      <c r="O44" s="35">
        <f t="shared" si="1"/>
        <v>7.2472466763251035E-7</v>
      </c>
      <c r="P44" s="35">
        <f t="shared" si="1"/>
        <v>0</v>
      </c>
      <c r="Q44" s="35">
        <f t="shared" si="2"/>
        <v>-2.7047092811029965E-6</v>
      </c>
      <c r="R44" s="35">
        <f t="shared" si="3"/>
        <v>0</v>
      </c>
      <c r="S44" s="35">
        <f t="shared" si="4"/>
        <v>0</v>
      </c>
    </row>
    <row r="45" spans="1:20" x14ac:dyDescent="0.25">
      <c r="A45" s="26">
        <f>Wellpath!E45</f>
        <v>1260</v>
      </c>
      <c r="B45" s="22">
        <v>0</v>
      </c>
      <c r="C45" s="22">
        <v>0</v>
      </c>
      <c r="D45" s="22">
        <v>1</v>
      </c>
      <c r="E45" s="20">
        <f>Model!$W$21*((drdp!B45+drdp!K45)*DECG!$B45+(drdp!E45+drdp!N45)*DECG!$C45+(drdp!H45+drdp!Q45)*DECG!$D45)</f>
        <v>-1.2700751525147656E-2</v>
      </c>
      <c r="F45" s="20">
        <f>Model!$W$21*((drdp!C45+drdp!L45)*DECG!$B45+(drdp!F45+drdp!O45)*DECG!$C45+(drdp!I45+drdp!R45)*DECG!$D45)</f>
        <v>3.4031561144316639E-3</v>
      </c>
      <c r="G45" s="20">
        <f>Model!$W$21*((drdp!D45+drdp!M45)*DECG!$B45+(drdp!G45+drdp!P45)*DECG!$C45+(drdp!J45+drdp!S45)*DECG!$D45)</f>
        <v>0</v>
      </c>
      <c r="H45" s="18">
        <f>Model!$W$21*((drdp!B45)*DECG!$B45+(drdp!E45)*DECG!$C45+(drdp!H45)*DECG!$D45)</f>
        <v>-6.350375762573828E-3</v>
      </c>
      <c r="I45" s="18">
        <f>Model!$W$21*((drdp!C45)*DECG!$B45+(drdp!F45)*DECG!$C45+(drdp!I45)*DECG!$D45)</f>
        <v>1.7015780572158319E-3</v>
      </c>
      <c r="J45" s="18">
        <f>Model!$W$21*((drdp!D45)*DECG!$B45+(drdp!G45)*DECG!$C45+(drdp!J45)*DECG!$D45)</f>
        <v>0</v>
      </c>
      <c r="K45" s="21">
        <f>SUM(E$3:E44)+H45</f>
        <v>-1.2704622360489106E-2</v>
      </c>
      <c r="L45" s="21">
        <f>SUM(F$3:F44)+I45</f>
        <v>3.40419330163544E-3</v>
      </c>
      <c r="M45" s="21">
        <f>SUM(G$3:G44)+J45</f>
        <v>0</v>
      </c>
      <c r="N45" s="19">
        <f t="shared" si="1"/>
        <v>1.614074293226398E-4</v>
      </c>
      <c r="O45" s="19">
        <f t="shared" si="1"/>
        <v>1.1588532034899597E-5</v>
      </c>
      <c r="P45" s="19">
        <f t="shared" si="1"/>
        <v>0</v>
      </c>
      <c r="Q45" s="19">
        <f t="shared" si="2"/>
        <v>-4.324899033938485E-5</v>
      </c>
      <c r="R45" s="19">
        <f t="shared" si="3"/>
        <v>0</v>
      </c>
      <c r="S45" s="19">
        <f t="shared" si="4"/>
        <v>0</v>
      </c>
    </row>
    <row r="46" spans="1:20" x14ac:dyDescent="0.25">
      <c r="A46" s="26">
        <f>Wellpath!E46</f>
        <v>1290</v>
      </c>
      <c r="B46" s="22">
        <v>0</v>
      </c>
      <c r="C46" s="22">
        <v>0</v>
      </c>
      <c r="D46" s="22">
        <v>1</v>
      </c>
      <c r="E46" s="20">
        <f>Model!$W$21*((drdp!B46+drdp!K46)*DECG!$B46+(drdp!E46+drdp!N46)*DECG!$C46+(drdp!H46+drdp!Q46)*DECG!$D46)</f>
        <v>-1.9031782543047431E-2</v>
      </c>
      <c r="F46" s="20">
        <f>Model!$W$21*((drdp!C46+drdp!L46)*DECG!$B46+(drdp!F46+drdp!O46)*DECG!$C46+(drdp!I46+drdp!R46)*DECG!$D46)</f>
        <v>5.0995507629342969E-3</v>
      </c>
      <c r="G46" s="20">
        <f>Model!$W$21*((drdp!D46+drdp!M46)*DECG!$B46+(drdp!G46+drdp!P46)*DECG!$C46+(drdp!J46+drdp!S46)*DECG!$D46)</f>
        <v>0</v>
      </c>
      <c r="H46" s="18">
        <f>Model!$W$21*((drdp!B46)*DECG!$B46+(drdp!E46)*DECG!$C46+(drdp!H46)*DECG!$D46)</f>
        <v>-9.5158912715237153E-3</v>
      </c>
      <c r="I46" s="18">
        <f>Model!$W$21*((drdp!C46)*DECG!$B46+(drdp!F46)*DECG!$C46+(drdp!I46)*DECG!$D46)</f>
        <v>2.5497753814671485E-3</v>
      </c>
      <c r="J46" s="18">
        <f>Model!$W$21*((drdp!D46)*DECG!$B46+(drdp!G46)*DECG!$C46+(drdp!J46)*DECG!$D46)</f>
        <v>0</v>
      </c>
      <c r="K46" s="21">
        <f>SUM(E$3:E45)+H46</f>
        <v>-2.857088939458665E-2</v>
      </c>
      <c r="L46" s="21">
        <f>SUM(F$3:F45)+I46</f>
        <v>7.6555467403184203E-3</v>
      </c>
      <c r="M46" s="21">
        <f>SUM(G$3:G45)+J46</f>
        <v>0</v>
      </c>
      <c r="N46" s="19">
        <f t="shared" si="1"/>
        <v>8.1629572079770394E-4</v>
      </c>
      <c r="O46" s="19">
        <f t="shared" si="1"/>
        <v>5.8607395893199994E-5</v>
      </c>
      <c r="P46" s="19">
        <f t="shared" si="1"/>
        <v>0</v>
      </c>
      <c r="Q46" s="19">
        <f t="shared" si="2"/>
        <v>-2.1872577917272595E-4</v>
      </c>
      <c r="R46" s="19">
        <f t="shared" si="3"/>
        <v>0</v>
      </c>
      <c r="S46" s="19">
        <f t="shared" si="4"/>
        <v>0</v>
      </c>
    </row>
    <row r="47" spans="1:20" x14ac:dyDescent="0.25">
      <c r="A47" s="26">
        <f>Wellpath!E47</f>
        <v>1320</v>
      </c>
      <c r="B47" s="22">
        <v>0</v>
      </c>
      <c r="C47" s="22">
        <v>0</v>
      </c>
      <c r="D47" s="22">
        <v>1</v>
      </c>
      <c r="E47" s="20">
        <f>Model!$W$21*((drdp!B47+drdp!K47)*DECG!$B47+(drdp!E47+drdp!N47)*DECG!$C47+(drdp!H47+drdp!Q47)*DECG!$D47)</f>
        <v>-2.5339626265539861E-2</v>
      </c>
      <c r="F47" s="20">
        <f>Model!$W$21*((drdp!C47+drdp!L47)*DECG!$B47+(drdp!F47+drdp!O47)*DECG!$C47+(drdp!I47+drdp!R47)*DECG!$D47)</f>
        <v>6.7897323943578716E-3</v>
      </c>
      <c r="G47" s="20">
        <f>Model!$W$21*((drdp!D47+drdp!M47)*DECG!$B47+(drdp!G47+drdp!P47)*DECG!$C47+(drdp!J47+drdp!S47)*DECG!$D47)</f>
        <v>0</v>
      </c>
      <c r="H47" s="18">
        <f>Model!$W$21*((drdp!B47)*DECG!$B47+(drdp!E47)*DECG!$C47+(drdp!H47)*DECG!$D47)</f>
        <v>-1.2669813132769931E-2</v>
      </c>
      <c r="I47" s="18">
        <f>Model!$W$21*((drdp!C47)*DECG!$B47+(drdp!F47)*DECG!$C47+(drdp!I47)*DECG!$D47)</f>
        <v>3.3948661971789358E-3</v>
      </c>
      <c r="J47" s="18">
        <f>Model!$W$21*((drdp!D47)*DECG!$B47+(drdp!G47)*DECG!$C47+(drdp!J47)*DECG!$D47)</f>
        <v>0</v>
      </c>
      <c r="K47" s="21">
        <f>SUM(E$3:E46)+H47</f>
        <v>-5.0756593798880291E-2</v>
      </c>
      <c r="L47" s="21">
        <f>SUM(F$3:F46)+I47</f>
        <v>1.3600188318964505E-2</v>
      </c>
      <c r="M47" s="21">
        <f>SUM(G$3:G46)+J47</f>
        <v>0</v>
      </c>
      <c r="N47" s="19">
        <f t="shared" si="1"/>
        <v>2.5762318140645332E-3</v>
      </c>
      <c r="O47" s="19">
        <f t="shared" si="1"/>
        <v>1.8496512231129856E-4</v>
      </c>
      <c r="P47" s="19">
        <f t="shared" si="1"/>
        <v>0</v>
      </c>
      <c r="Q47" s="19">
        <f t="shared" si="2"/>
        <v>-6.9029923409395799E-4</v>
      </c>
      <c r="R47" s="19">
        <f t="shared" si="3"/>
        <v>0</v>
      </c>
      <c r="S47" s="19">
        <f t="shared" si="4"/>
        <v>0</v>
      </c>
    </row>
    <row r="48" spans="1:20" x14ac:dyDescent="0.25">
      <c r="A48" s="26">
        <f>Wellpath!E48</f>
        <v>1350</v>
      </c>
      <c r="B48" s="22">
        <v>0</v>
      </c>
      <c r="C48" s="22">
        <v>0</v>
      </c>
      <c r="D48" s="22">
        <v>1</v>
      </c>
      <c r="E48" s="20">
        <f>Model!$W$21*((drdp!B48+drdp!K48)*DECG!$B48+(drdp!E48+drdp!N48)*DECG!$C48+(drdp!H48+drdp!Q48)*DECG!$D48)</f>
        <v>-3.1616597556697934E-2</v>
      </c>
      <c r="F48" s="20">
        <f>Model!$W$21*((drdp!C48+drdp!L48)*DECG!$B48+(drdp!F48+drdp!O48)*DECG!$C48+(drdp!I48+drdp!R48)*DECG!$D48)</f>
        <v>8.4716417827370195E-3</v>
      </c>
      <c r="G48" s="20">
        <f>Model!$W$21*((drdp!D48+drdp!M48)*DECG!$B48+(drdp!G48+drdp!P48)*DECG!$C48+(drdp!J48+drdp!S48)*DECG!$D48)</f>
        <v>0</v>
      </c>
      <c r="H48" s="18">
        <f>Model!$W$21*((drdp!B48)*DECG!$B48+(drdp!E48)*DECG!$C48+(drdp!H48)*DECG!$D48)</f>
        <v>-1.5808298778348967E-2</v>
      </c>
      <c r="I48" s="18">
        <f>Model!$W$21*((drdp!C48)*DECG!$B48+(drdp!F48)*DECG!$C48+(drdp!I48)*DECG!$D48)</f>
        <v>4.2358208913685098E-3</v>
      </c>
      <c r="J48" s="18">
        <f>Model!$W$21*((drdp!D48)*DECG!$B48+(drdp!G48)*DECG!$C48+(drdp!J48)*DECG!$D48)</f>
        <v>0</v>
      </c>
      <c r="K48" s="21">
        <f>SUM(E$3:E47)+H48</f>
        <v>-7.9234705709999187E-2</v>
      </c>
      <c r="L48" s="21">
        <f>SUM(F$3:F47)+I48</f>
        <v>2.1230875407511951E-2</v>
      </c>
      <c r="M48" s="21">
        <f>SUM(G$3:G47)+J48</f>
        <v>0</v>
      </c>
      <c r="N48" s="19">
        <f t="shared" si="1"/>
        <v>6.2781385889501776E-3</v>
      </c>
      <c r="O48" s="19">
        <f t="shared" si="1"/>
        <v>4.5075007056929577E-4</v>
      </c>
      <c r="P48" s="19">
        <f t="shared" si="1"/>
        <v>0</v>
      </c>
      <c r="Q48" s="19">
        <f t="shared" si="2"/>
        <v>-1.6822221648798686E-3</v>
      </c>
      <c r="R48" s="19">
        <f t="shared" si="3"/>
        <v>0</v>
      </c>
      <c r="S48" s="19">
        <f t="shared" si="4"/>
        <v>0</v>
      </c>
    </row>
    <row r="49" spans="1:19" x14ac:dyDescent="0.25">
      <c r="A49" s="26">
        <f>Wellpath!E49</f>
        <v>1380</v>
      </c>
      <c r="B49" s="22">
        <v>0</v>
      </c>
      <c r="C49" s="22">
        <v>0</v>
      </c>
      <c r="D49" s="22">
        <v>1</v>
      </c>
      <c r="E49" s="20">
        <f>Model!$W$21*((drdp!B49+drdp!K49)*DECG!$B49+(drdp!E49+drdp!N49)*DECG!$C49+(drdp!H49+drdp!Q49)*DECG!$D49)</f>
        <v>-3.7855048893896695E-2</v>
      </c>
      <c r="F49" s="20">
        <f>Model!$W$21*((drdp!C49+drdp!L49)*DECG!$B49+(drdp!F49+drdp!O49)*DECG!$C49+(drdp!I49+drdp!R49)*DECG!$D49)</f>
        <v>1.0143229780560283E-2</v>
      </c>
      <c r="G49" s="20">
        <f>Model!$W$21*((drdp!D49+drdp!M49)*DECG!$B49+(drdp!G49+drdp!P49)*DECG!$C49+(drdp!J49+drdp!S49)*DECG!$D49)</f>
        <v>0</v>
      </c>
      <c r="H49" s="18">
        <f>Model!$W$21*((drdp!B49)*DECG!$B49+(drdp!E49)*DECG!$C49+(drdp!H49)*DECG!$D49)</f>
        <v>-1.8927524446948348E-2</v>
      </c>
      <c r="I49" s="18">
        <f>Model!$W$21*((drdp!C49)*DECG!$B49+(drdp!F49)*DECG!$C49+(drdp!I49)*DECG!$D49)</f>
        <v>5.0716148902801416E-3</v>
      </c>
      <c r="J49" s="18">
        <f>Model!$W$21*((drdp!D49)*DECG!$B49+(drdp!G49)*DECG!$C49+(drdp!J49)*DECG!$D49)</f>
        <v>0</v>
      </c>
      <c r="K49" s="21">
        <f>SUM(E$3:E48)+H49</f>
        <v>-0.11397052893529649</v>
      </c>
      <c r="L49" s="21">
        <f>SUM(F$3:F48)+I49</f>
        <v>3.0538311189160602E-2</v>
      </c>
      <c r="M49" s="21">
        <f>SUM(G$3:G48)+J49</f>
        <v>0</v>
      </c>
      <c r="N49" s="19">
        <f t="shared" si="1"/>
        <v>1.2989281465791256E-2</v>
      </c>
      <c r="O49" s="19">
        <f t="shared" si="1"/>
        <v>9.3258845028601164E-4</v>
      </c>
      <c r="P49" s="19">
        <f t="shared" si="1"/>
        <v>0</v>
      </c>
      <c r="Q49" s="19">
        <f t="shared" si="2"/>
        <v>-3.4804674790193169E-3</v>
      </c>
      <c r="R49" s="19">
        <f t="shared" si="3"/>
        <v>0</v>
      </c>
      <c r="S49" s="19">
        <f t="shared" si="4"/>
        <v>0</v>
      </c>
    </row>
    <row r="50" spans="1:19" x14ac:dyDescent="0.25">
      <c r="A50" s="26">
        <f>Wellpath!E50</f>
        <v>1410</v>
      </c>
      <c r="B50" s="22">
        <v>0</v>
      </c>
      <c r="C50" s="22">
        <v>0</v>
      </c>
      <c r="D50" s="22">
        <v>1</v>
      </c>
      <c r="E50" s="20">
        <f>Model!$W$21*((drdp!B50+drdp!K50)*DECG!$B50+(drdp!E50+drdp!N50)*DECG!$C50+(drdp!H50+drdp!Q50)*DECG!$D50)</f>
        <v>-4.4047379685141497E-2</v>
      </c>
      <c r="F50" s="20">
        <f>Model!$W$21*((drdp!C50+drdp!L50)*DECG!$B50+(drdp!F50+drdp!O50)*DECG!$C50+(drdp!I50+drdp!R50)*DECG!$D50)</f>
        <v>1.1802459815340702E-2</v>
      </c>
      <c r="G50" s="20">
        <f>Model!$W$21*((drdp!D50+drdp!M50)*DECG!$B50+(drdp!G50+drdp!P50)*DECG!$C50+(drdp!J50+drdp!S50)*DECG!$D50)</f>
        <v>0</v>
      </c>
      <c r="H50" s="18">
        <f>Model!$W$21*((drdp!B50)*DECG!$B50+(drdp!E50)*DECG!$C50+(drdp!H50)*DECG!$D50)</f>
        <v>-2.2023689842570748E-2</v>
      </c>
      <c r="I50" s="18">
        <f>Model!$W$21*((drdp!C50)*DECG!$B50+(drdp!F50)*DECG!$C50+(drdp!I50)*DECG!$D50)</f>
        <v>5.9012299076703512E-3</v>
      </c>
      <c r="J50" s="18">
        <f>Model!$W$21*((drdp!D50)*DECG!$B50+(drdp!G50)*DECG!$C50+(drdp!J50)*DECG!$D50)</f>
        <v>0</v>
      </c>
      <c r="K50" s="21">
        <f>SUM(E$3:E49)+H50</f>
        <v>-0.15492174322481561</v>
      </c>
      <c r="L50" s="21">
        <f>SUM(F$3:F49)+I50</f>
        <v>4.1511155987111095E-2</v>
      </c>
      <c r="M50" s="21">
        <f>SUM(G$3:G49)+J50</f>
        <v>0</v>
      </c>
      <c r="N50" s="19">
        <f t="shared" si="1"/>
        <v>2.4000746523815703E-2</v>
      </c>
      <c r="O50" s="19">
        <f t="shared" si="1"/>
        <v>1.7231760713862694E-3</v>
      </c>
      <c r="P50" s="19">
        <f t="shared" si="1"/>
        <v>0</v>
      </c>
      <c r="Q50" s="19">
        <f t="shared" si="2"/>
        <v>-6.4309806488004927E-3</v>
      </c>
      <c r="R50" s="19">
        <f t="shared" si="3"/>
        <v>0</v>
      </c>
      <c r="S50" s="19">
        <f t="shared" si="4"/>
        <v>0</v>
      </c>
    </row>
    <row r="51" spans="1:19" x14ac:dyDescent="0.25">
      <c r="A51" s="26">
        <f>Wellpath!E51</f>
        <v>1440</v>
      </c>
      <c r="B51" s="22">
        <v>0</v>
      </c>
      <c r="C51" s="22">
        <v>0</v>
      </c>
      <c r="D51" s="22">
        <v>1</v>
      </c>
      <c r="E51" s="20">
        <f>Model!$W$21*((drdp!B51+drdp!K51)*DECG!$B51+(drdp!E51+drdp!N51)*DECG!$C51+(drdp!H51+drdp!Q51)*DECG!$D51)</f>
        <v>-5.0186045529218661E-2</v>
      </c>
      <c r="F51" s="20">
        <f>Model!$W$21*((drdp!C51+drdp!L51)*DECG!$B51+(drdp!F51+drdp!O51)*DECG!$C51+(drdp!I51+drdp!R51)*DECG!$D51)</f>
        <v>1.3447310370865693E-2</v>
      </c>
      <c r="G51" s="20">
        <f>Model!$W$21*((drdp!D51+drdp!M51)*DECG!$B51+(drdp!G51+drdp!P51)*DECG!$C51+(drdp!J51+drdp!S51)*DECG!$D51)</f>
        <v>0</v>
      </c>
      <c r="H51" s="18">
        <f>Model!$W$21*((drdp!B51)*DECG!$B51+(drdp!E51)*DECG!$C51+(drdp!H51)*DECG!$D51)</f>
        <v>-2.509302276460933E-2</v>
      </c>
      <c r="I51" s="18">
        <f>Model!$W$21*((drdp!C51)*DECG!$B51+(drdp!F51)*DECG!$C51+(drdp!I51)*DECG!$D51)</f>
        <v>6.7236551854328464E-3</v>
      </c>
      <c r="J51" s="18">
        <f>Model!$W$21*((drdp!D51)*DECG!$B51+(drdp!G51)*DECG!$C51+(drdp!J51)*DECG!$D51)</f>
        <v>0</v>
      </c>
      <c r="K51" s="21">
        <f>SUM(E$3:E50)+H51</f>
        <v>-0.2020384558319957</v>
      </c>
      <c r="L51" s="21">
        <f>SUM(F$3:F50)+I51</f>
        <v>5.4136041080214289E-2</v>
      </c>
      <c r="M51" s="21">
        <f>SUM(G$3:G50)+J51</f>
        <v>0</v>
      </c>
      <c r="N51" s="19">
        <f t="shared" si="1"/>
        <v>4.0819537634977275E-2</v>
      </c>
      <c r="O51" s="19">
        <f t="shared" si="1"/>
        <v>2.9307109438386492E-3</v>
      </c>
      <c r="P51" s="19">
        <f t="shared" si="1"/>
        <v>0</v>
      </c>
      <c r="Q51" s="19">
        <f t="shared" si="2"/>
        <v>-1.0937562144703979E-2</v>
      </c>
      <c r="R51" s="19">
        <f t="shared" si="3"/>
        <v>0</v>
      </c>
      <c r="S51" s="19">
        <f t="shared" si="4"/>
        <v>0</v>
      </c>
    </row>
    <row r="52" spans="1:19" x14ac:dyDescent="0.25">
      <c r="A52" s="26">
        <f>Wellpath!E52</f>
        <v>1470</v>
      </c>
      <c r="B52" s="22">
        <v>0</v>
      </c>
      <c r="C52" s="22">
        <v>0</v>
      </c>
      <c r="D52" s="22">
        <v>1</v>
      </c>
      <c r="E52" s="20">
        <f>Model!$W$21*((drdp!B52+drdp!K52)*DECG!$B52+(drdp!E52+drdp!N52)*DECG!$C52+(drdp!H52+drdp!Q52)*DECG!$D52)</f>
        <v>-5.6263567407386167E-2</v>
      </c>
      <c r="F52" s="20">
        <f>Model!$W$21*((drdp!C52+drdp!L52)*DECG!$B52+(drdp!F52+drdp!O52)*DECG!$C52+(drdp!I52+drdp!R52)*DECG!$D52)</f>
        <v>1.5075777450103158E-2</v>
      </c>
      <c r="G52" s="20">
        <f>Model!$W$21*((drdp!D52+drdp!M52)*DECG!$B52+(drdp!G52+drdp!P52)*DECG!$C52+(drdp!J52+drdp!S52)*DECG!$D52)</f>
        <v>0</v>
      </c>
      <c r="H52" s="18">
        <f>Model!$W$21*((drdp!B52)*DECG!$B52+(drdp!E52)*DECG!$C52+(drdp!H52)*DECG!$D52)</f>
        <v>-2.8131783703693083E-2</v>
      </c>
      <c r="I52" s="18">
        <f>Model!$W$21*((drdp!C52)*DECG!$B52+(drdp!F52)*DECG!$C52+(drdp!I52)*DECG!$D52)</f>
        <v>7.5378887250515791E-3</v>
      </c>
      <c r="J52" s="18">
        <f>Model!$W$21*((drdp!D52)*DECG!$B52+(drdp!G52)*DECG!$C52+(drdp!J52)*DECG!$D52)</f>
        <v>0</v>
      </c>
      <c r="K52" s="21">
        <f>SUM(E$3:E51)+H52</f>
        <v>-0.25526326230029811</v>
      </c>
      <c r="L52" s="21">
        <f>SUM(F$3:F51)+I52</f>
        <v>6.8397584990698715E-2</v>
      </c>
      <c r="M52" s="21">
        <f>SUM(G$3:G51)+J52</f>
        <v>0</v>
      </c>
      <c r="N52" s="19">
        <f t="shared" si="1"/>
        <v>6.5159333080190798E-2</v>
      </c>
      <c r="O52" s="19">
        <f t="shared" si="1"/>
        <v>4.6782296325598542E-3</v>
      </c>
      <c r="P52" s="19">
        <f t="shared" si="1"/>
        <v>0</v>
      </c>
      <c r="Q52" s="19">
        <f t="shared" si="2"/>
        <v>-1.7459390678187661E-2</v>
      </c>
      <c r="R52" s="19">
        <f t="shared" si="3"/>
        <v>0</v>
      </c>
      <c r="S52" s="19">
        <f t="shared" si="4"/>
        <v>0</v>
      </c>
    </row>
    <row r="53" spans="1:19" x14ac:dyDescent="0.25">
      <c r="A53" s="26">
        <f>Wellpath!E53</f>
        <v>1500</v>
      </c>
      <c r="B53" s="22">
        <v>0</v>
      </c>
      <c r="C53" s="22">
        <v>0</v>
      </c>
      <c r="D53" s="22">
        <v>1</v>
      </c>
      <c r="E53" s="20">
        <f>Model!$W$21*((drdp!B53+drdp!K53)*DECG!$B53+(drdp!E53+drdp!N53)*DECG!$C53+(drdp!H53+drdp!Q53)*DECG!$D53)</f>
        <v>-6.2272540795405937E-2</v>
      </c>
      <c r="F53" s="20">
        <f>Model!$W$21*((drdp!C53+drdp!L53)*DECG!$B53+(drdp!F53+drdp!O53)*DECG!$C53+(drdp!I53+drdp!R53)*DECG!$D53)</f>
        <v>1.6685877016763166E-2</v>
      </c>
      <c r="G53" s="20">
        <f>Model!$W$21*((drdp!D53+drdp!M53)*DECG!$B53+(drdp!G53+drdp!P53)*DECG!$C53+(drdp!J53+drdp!S53)*DECG!$D53)</f>
        <v>0</v>
      </c>
      <c r="H53" s="18">
        <f>Model!$W$21*((drdp!B53)*DECG!$B53+(drdp!E53)*DECG!$C53+(drdp!H53)*DECG!$D53)</f>
        <v>-3.1136270397702968E-2</v>
      </c>
      <c r="I53" s="18">
        <f>Model!$W$21*((drdp!C53)*DECG!$B53+(drdp!F53)*DECG!$C53+(drdp!I53)*DECG!$D53)</f>
        <v>8.3429385083815828E-3</v>
      </c>
      <c r="J53" s="18">
        <f>Model!$W$21*((drdp!D53)*DECG!$B53+(drdp!G53)*DECG!$C53+(drdp!J53)*DECG!$D53)</f>
        <v>0</v>
      </c>
      <c r="K53" s="21">
        <f>SUM(E$3:E52)+H53</f>
        <v>-0.31453131640169413</v>
      </c>
      <c r="L53" s="21">
        <f>SUM(F$3:F52)+I53</f>
        <v>8.4278412224131877E-2</v>
      </c>
      <c r="M53" s="21">
        <f>SUM(G$3:G52)+J53</f>
        <v>0</v>
      </c>
      <c r="N53" s="19">
        <f t="shared" si="1"/>
        <v>9.8929948997382625E-2</v>
      </c>
      <c r="O53" s="19">
        <f t="shared" si="1"/>
        <v>7.1028507670207013E-3</v>
      </c>
      <c r="P53" s="19">
        <f t="shared" si="1"/>
        <v>0</v>
      </c>
      <c r="Q53" s="19">
        <f t="shared" si="2"/>
        <v>-2.6508199941100829E-2</v>
      </c>
      <c r="R53" s="19">
        <f t="shared" si="3"/>
        <v>0</v>
      </c>
      <c r="S53" s="19">
        <f t="shared" si="4"/>
        <v>0</v>
      </c>
    </row>
    <row r="54" spans="1:19" x14ac:dyDescent="0.25">
      <c r="A54" s="26">
        <f>Wellpath!E54</f>
        <v>1530</v>
      </c>
      <c r="B54" s="22">
        <v>0</v>
      </c>
      <c r="C54" s="22">
        <v>0</v>
      </c>
      <c r="D54" s="22">
        <v>1</v>
      </c>
      <c r="E54" s="20">
        <f>Model!$W$21*((drdp!B54+drdp!K54)*DECG!$B54+(drdp!E54+drdp!N54)*DECG!$C54+(drdp!H54+drdp!Q54)*DECG!$D54)</f>
        <v>-6.8205644684816061E-2</v>
      </c>
      <c r="F54" s="20">
        <f>Model!$W$21*((drdp!C54+drdp!L54)*DECG!$B54+(drdp!F54+drdp!O54)*DECG!$C54+(drdp!I54+drdp!R54)*DECG!$D54)</f>
        <v>1.827564741254056E-2</v>
      </c>
      <c r="G54" s="20">
        <f>Model!$W$21*((drdp!D54+drdp!M54)*DECG!$B54+(drdp!G54+drdp!P54)*DECG!$C54+(drdp!J54+drdp!S54)*DECG!$D54)</f>
        <v>0</v>
      </c>
      <c r="H54" s="18">
        <f>Model!$W$21*((drdp!B54)*DECG!$B54+(drdp!E54)*DECG!$C54+(drdp!H54)*DECG!$D54)</f>
        <v>-3.410282234240803E-2</v>
      </c>
      <c r="I54" s="18">
        <f>Model!$W$21*((drdp!C54)*DECG!$B54+(drdp!F54)*DECG!$C54+(drdp!I54)*DECG!$D54)</f>
        <v>9.1378237062702799E-3</v>
      </c>
      <c r="J54" s="18">
        <f>Model!$W$21*((drdp!D54)*DECG!$B54+(drdp!G54)*DECG!$C54+(drdp!J54)*DECG!$D54)</f>
        <v>0</v>
      </c>
      <c r="K54" s="21">
        <f>SUM(E$3:E53)+H54</f>
        <v>-0.37977040914180515</v>
      </c>
      <c r="L54" s="21">
        <f>SUM(F$3:F53)+I54</f>
        <v>0.10175917443878374</v>
      </c>
      <c r="M54" s="21">
        <f>SUM(G$3:G53)+J54</f>
        <v>0</v>
      </c>
      <c r="N54" s="19">
        <f t="shared" si="1"/>
        <v>0.14422556365973407</v>
      </c>
      <c r="O54" s="19">
        <f t="shared" si="1"/>
        <v>1.0354929582462818E-2</v>
      </c>
      <c r="P54" s="19">
        <f t="shared" si="1"/>
        <v>0</v>
      </c>
      <c r="Q54" s="19">
        <f t="shared" si="2"/>
        <v>-3.8645123310549222E-2</v>
      </c>
      <c r="R54" s="19">
        <f t="shared" si="3"/>
        <v>0</v>
      </c>
      <c r="S54" s="19">
        <f t="shared" si="4"/>
        <v>0</v>
      </c>
    </row>
    <row r="55" spans="1:19" x14ac:dyDescent="0.25">
      <c r="A55" s="26">
        <f>Wellpath!E55</f>
        <v>1560</v>
      </c>
      <c r="B55" s="22">
        <v>0</v>
      </c>
      <c r="C55" s="22">
        <v>0</v>
      </c>
      <c r="D55" s="22">
        <v>1</v>
      </c>
      <c r="E55" s="20">
        <f>Model!$W$21*((drdp!B55+drdp!K55)*DECG!$B55+(drdp!E55+drdp!N55)*DECG!$C55+(drdp!H55+drdp!Q55)*DECG!$D55)</f>
        <v>-7.40556505024519E-2</v>
      </c>
      <c r="F55" s="20">
        <f>Model!$W$21*((drdp!C55+drdp!L55)*DECG!$B55+(drdp!F55+drdp!O55)*DECG!$C55+(drdp!I55+drdp!R55)*DECG!$D55)</f>
        <v>1.9843151747093453E-2</v>
      </c>
      <c r="G55" s="20">
        <f>Model!$W$21*((drdp!D55+drdp!M55)*DECG!$B55+(drdp!G55+drdp!P55)*DECG!$C55+(drdp!J55+drdp!S55)*DECG!$D55)</f>
        <v>0</v>
      </c>
      <c r="H55" s="18">
        <f>Model!$W$21*((drdp!B55)*DECG!$B55+(drdp!E55)*DECG!$C55+(drdp!H55)*DECG!$D55)</f>
        <v>-3.702782525122595E-2</v>
      </c>
      <c r="I55" s="18">
        <f>Model!$W$21*((drdp!C55)*DECG!$B55+(drdp!F55)*DECG!$C55+(drdp!I55)*DECG!$D55)</f>
        <v>9.9215758735467265E-3</v>
      </c>
      <c r="J55" s="18">
        <f>Model!$W$21*((drdp!D55)*DECG!$B55+(drdp!G55)*DECG!$C55+(drdp!J55)*DECG!$D55)</f>
        <v>0</v>
      </c>
      <c r="K55" s="21">
        <f>SUM(E$3:E54)+H55</f>
        <v>-0.45090105673543912</v>
      </c>
      <c r="L55" s="21">
        <f>SUM(F$3:F54)+I55</f>
        <v>0.12081857401860074</v>
      </c>
      <c r="M55" s="21">
        <f>SUM(G$3:G54)+J55</f>
        <v>0</v>
      </c>
      <c r="N55" s="19">
        <f t="shared" si="1"/>
        <v>0.2033117629651357</v>
      </c>
      <c r="O55" s="19">
        <f t="shared" si="1"/>
        <v>1.4597127827888107E-2</v>
      </c>
      <c r="P55" s="19">
        <f t="shared" si="1"/>
        <v>0</v>
      </c>
      <c r="Q55" s="19">
        <f t="shared" si="2"/>
        <v>-5.4477222698255945E-2</v>
      </c>
      <c r="R55" s="19">
        <f t="shared" si="3"/>
        <v>0</v>
      </c>
      <c r="S55" s="19">
        <f t="shared" si="4"/>
        <v>0</v>
      </c>
    </row>
    <row r="56" spans="1:19" x14ac:dyDescent="0.25">
      <c r="A56" s="26">
        <f>Wellpath!E56</f>
        <v>1590</v>
      </c>
      <c r="B56" s="22">
        <v>0</v>
      </c>
      <c r="C56" s="22">
        <v>0</v>
      </c>
      <c r="D56" s="22">
        <v>1</v>
      </c>
      <c r="E56" s="20">
        <f>Model!$W$21*((drdp!B56+drdp!K56)*DECG!$B56+(drdp!E56+drdp!N56)*DECG!$C56+(drdp!H56+drdp!Q56)*DECG!$D56)</f>
        <v>-7.9815430917348981E-2</v>
      </c>
      <c r="F56" s="20">
        <f>Model!$W$21*((drdp!C56+drdp!L56)*DECG!$B56+(drdp!F56+drdp!O56)*DECG!$C56+(drdp!I56+drdp!R56)*DECG!$D56)</f>
        <v>2.1386480257845723E-2</v>
      </c>
      <c r="G56" s="20">
        <f>Model!$W$21*((drdp!D56+drdp!M56)*DECG!$B56+(drdp!G56+drdp!P56)*DECG!$C56+(drdp!J56+drdp!S56)*DECG!$D56)</f>
        <v>0</v>
      </c>
      <c r="H56" s="18">
        <f>Model!$W$21*((drdp!B56)*DECG!$B56+(drdp!E56)*DECG!$C56+(drdp!H56)*DECG!$D56)</f>
        <v>-3.9907715458674491E-2</v>
      </c>
      <c r="I56" s="18">
        <f>Model!$W$21*((drdp!C56)*DECG!$B56+(drdp!F56)*DECG!$C56+(drdp!I56)*DECG!$D56)</f>
        <v>1.0693240128922862E-2</v>
      </c>
      <c r="J56" s="18">
        <f>Model!$W$21*((drdp!D56)*DECG!$B56+(drdp!G56)*DECG!$C56+(drdp!J56)*DECG!$D56)</f>
        <v>0</v>
      </c>
      <c r="K56" s="21">
        <f>SUM(E$3:E55)+H56</f>
        <v>-0.52783659744533951</v>
      </c>
      <c r="L56" s="21">
        <f>SUM(F$3:F55)+I56</f>
        <v>0.14143339002107033</v>
      </c>
      <c r="M56" s="21">
        <f>SUM(G$3:G55)+J56</f>
        <v>0</v>
      </c>
      <c r="N56" s="19">
        <f t="shared" si="1"/>
        <v>0.27861147360267341</v>
      </c>
      <c r="O56" s="19">
        <f t="shared" si="1"/>
        <v>2.0003403812852198E-2</v>
      </c>
      <c r="P56" s="19">
        <f t="shared" si="1"/>
        <v>0</v>
      </c>
      <c r="Q56" s="19">
        <f t="shared" si="2"/>
        <v>-7.4653719353881404E-2</v>
      </c>
      <c r="R56" s="19">
        <f t="shared" si="3"/>
        <v>0</v>
      </c>
      <c r="S56" s="19">
        <f t="shared" si="4"/>
        <v>0</v>
      </c>
    </row>
    <row r="57" spans="1:19" x14ac:dyDescent="0.25">
      <c r="A57" s="26">
        <f>Wellpath!E57</f>
        <v>1620</v>
      </c>
      <c r="B57" s="22">
        <v>0</v>
      </c>
      <c r="C57" s="22">
        <v>0</v>
      </c>
      <c r="D57" s="22">
        <v>1</v>
      </c>
      <c r="E57" s="20">
        <f>Model!$W$21*((drdp!B57+drdp!K57)*DECG!$B57+(drdp!E57+drdp!N57)*DECG!$C57+(drdp!H57+drdp!Q57)*DECG!$D57)</f>
        <v>-8.5477968524297884E-2</v>
      </c>
      <c r="F57" s="20">
        <f>Model!$W$21*((drdp!C57+drdp!L57)*DECG!$B57+(drdp!F57+drdp!O57)*DECG!$C57+(drdp!I57+drdp!R57)*DECG!$D57)</f>
        <v>2.2903752636738543E-2</v>
      </c>
      <c r="G57" s="20">
        <f>Model!$W$21*((drdp!D57+drdp!M57)*DECG!$B57+(drdp!G57+drdp!P57)*DECG!$C57+(drdp!J57+drdp!S57)*DECG!$D57)</f>
        <v>0</v>
      </c>
      <c r="H57" s="18">
        <f>Model!$W$21*((drdp!B57)*DECG!$B57+(drdp!E57)*DECG!$C57+(drdp!H57)*DECG!$D57)</f>
        <v>-4.2738984262148942E-2</v>
      </c>
      <c r="I57" s="18">
        <f>Model!$W$21*((drdp!C57)*DECG!$B57+(drdp!F57)*DECG!$C57+(drdp!I57)*DECG!$D57)</f>
        <v>1.1451876318369272E-2</v>
      </c>
      <c r="J57" s="18">
        <f>Model!$W$21*((drdp!D57)*DECG!$B57+(drdp!G57)*DECG!$C57+(drdp!J57)*DECG!$D57)</f>
        <v>0</v>
      </c>
      <c r="K57" s="21">
        <f>SUM(E$3:E56)+H57</f>
        <v>-0.61048329716616301</v>
      </c>
      <c r="L57" s="21">
        <f>SUM(F$3:F56)+I57</f>
        <v>0.16357850646836247</v>
      </c>
      <c r="M57" s="21">
        <f>SUM(G$3:G56)+J57</f>
        <v>0</v>
      </c>
      <c r="N57" s="19">
        <f t="shared" si="1"/>
        <v>0.37268985611886968</v>
      </c>
      <c r="O57" s="19">
        <f t="shared" si="1"/>
        <v>2.6757927778420103E-2</v>
      </c>
      <c r="P57" s="19">
        <f t="shared" si="1"/>
        <v>0</v>
      </c>
      <c r="Q57" s="19">
        <f t="shared" si="2"/>
        <v>-9.986194597432245E-2</v>
      </c>
      <c r="R57" s="19">
        <f t="shared" si="3"/>
        <v>0</v>
      </c>
      <c r="S57" s="19">
        <f t="shared" si="4"/>
        <v>0</v>
      </c>
    </row>
    <row r="58" spans="1:19" x14ac:dyDescent="0.25">
      <c r="A58" s="26">
        <f>Wellpath!E58</f>
        <v>1650</v>
      </c>
      <c r="B58" s="22">
        <v>0</v>
      </c>
      <c r="C58" s="22">
        <v>0</v>
      </c>
      <c r="D58" s="22">
        <v>1</v>
      </c>
      <c r="E58" s="20">
        <f>Model!$W$21*((drdp!B58+drdp!K58)*DECG!$B58+(drdp!E58+drdp!N58)*DECG!$C58+(drdp!H58+drdp!Q58)*DECG!$D58)</f>
        <v>-9.1036364393471611E-2</v>
      </c>
      <c r="F58" s="20">
        <f>Model!$W$21*((drdp!C58+drdp!L58)*DECG!$B58+(drdp!F58+drdp!O58)*DECG!$C58+(drdp!I58+drdp!R58)*DECG!$D58)</f>
        <v>2.439312032109613E-2</v>
      </c>
      <c r="G58" s="20">
        <f>Model!$W$21*((drdp!D58+drdp!M58)*DECG!$B58+(drdp!G58+drdp!P58)*DECG!$C58+(drdp!J58+drdp!S58)*DECG!$D58)</f>
        <v>0</v>
      </c>
      <c r="H58" s="18">
        <f>Model!$W$21*((drdp!B58)*DECG!$B58+(drdp!E58)*DECG!$C58+(drdp!H58)*DECG!$D58)</f>
        <v>-4.5518182196735806E-2</v>
      </c>
      <c r="I58" s="18">
        <f>Model!$W$21*((drdp!C58)*DECG!$B58+(drdp!F58)*DECG!$C58+(drdp!I58)*DECG!$D58)</f>
        <v>1.2196560160548065E-2</v>
      </c>
      <c r="J58" s="18">
        <f>Model!$W$21*((drdp!D58)*DECG!$B58+(drdp!G58)*DECG!$C58+(drdp!J58)*DECG!$D58)</f>
        <v>0</v>
      </c>
      <c r="K58" s="21">
        <f>SUM(E$3:E57)+H58</f>
        <v>-0.69874046362504771</v>
      </c>
      <c r="L58" s="21">
        <f>SUM(F$3:F57)+I58</f>
        <v>0.18722694294727982</v>
      </c>
      <c r="M58" s="21">
        <f>SUM(G$3:G57)+J58</f>
        <v>0</v>
      </c>
      <c r="N58" s="19">
        <f t="shared" si="1"/>
        <v>0.48823823550694662</v>
      </c>
      <c r="O58" s="19">
        <f t="shared" si="1"/>
        <v>3.5053928165383968E-2</v>
      </c>
      <c r="P58" s="19">
        <f t="shared" si="1"/>
        <v>0</v>
      </c>
      <c r="Q58" s="19">
        <f t="shared" si="2"/>
        <v>-0.13082304091808267</v>
      </c>
      <c r="R58" s="19">
        <f t="shared" si="3"/>
        <v>0</v>
      </c>
      <c r="S58" s="19">
        <f t="shared" si="4"/>
        <v>0</v>
      </c>
    </row>
    <row r="59" spans="1:19" x14ac:dyDescent="0.25">
      <c r="A59" s="26">
        <f>Wellpath!E59</f>
        <v>1680</v>
      </c>
      <c r="B59" s="22">
        <v>0</v>
      </c>
      <c r="C59" s="22">
        <v>0</v>
      </c>
      <c r="D59" s="22">
        <v>1</v>
      </c>
      <c r="E59" s="20">
        <f>Model!$W$21*((drdp!B59+drdp!K59)*DECG!$B59+(drdp!E59+drdp!N59)*DECG!$C59+(drdp!H59+drdp!Q59)*DECG!$D59)</f>
        <v>-9.6483846475708832E-2</v>
      </c>
      <c r="F59" s="20">
        <f>Model!$W$21*((drdp!C59+drdp!L59)*DECG!$B59+(drdp!F59+drdp!O59)*DECG!$C59+(drdp!I59+drdp!R59)*DECG!$D59)</f>
        <v>2.5852768745814603E-2</v>
      </c>
      <c r="G59" s="20">
        <f>Model!$W$21*((drdp!D59+drdp!M59)*DECG!$B59+(drdp!G59+drdp!P59)*DECG!$C59+(drdp!J59+drdp!S59)*DECG!$D59)</f>
        <v>0</v>
      </c>
      <c r="H59" s="18">
        <f>Model!$W$21*((drdp!B59)*DECG!$B59+(drdp!E59)*DECG!$C59+(drdp!H59)*DECG!$D59)</f>
        <v>-4.8241923237854416E-2</v>
      </c>
      <c r="I59" s="18">
        <f>Model!$W$21*((drdp!C59)*DECG!$B59+(drdp!F59)*DECG!$C59+(drdp!I59)*DECG!$D59)</f>
        <v>1.2926384372907301E-2</v>
      </c>
      <c r="J59" s="18">
        <f>Model!$W$21*((drdp!D59)*DECG!$B59+(drdp!G59)*DECG!$C59+(drdp!J59)*DECG!$D59)</f>
        <v>0</v>
      </c>
      <c r="K59" s="21">
        <f>SUM(E$3:E58)+H59</f>
        <v>-0.79250056905963795</v>
      </c>
      <c r="L59" s="21">
        <f>SUM(F$3:F58)+I59</f>
        <v>0.21234988748073519</v>
      </c>
      <c r="M59" s="21">
        <f>SUM(G$3:G58)+J59</f>
        <v>0</v>
      </c>
      <c r="N59" s="19">
        <f t="shared" si="1"/>
        <v>0.62805715195985001</v>
      </c>
      <c r="O59" s="19">
        <f t="shared" si="1"/>
        <v>4.5092474713080893E-2</v>
      </c>
      <c r="P59" s="19">
        <f t="shared" si="1"/>
        <v>0</v>
      </c>
      <c r="Q59" s="19">
        <f t="shared" si="2"/>
        <v>-0.16828740666823272</v>
      </c>
      <c r="R59" s="19">
        <f t="shared" si="3"/>
        <v>0</v>
      </c>
      <c r="S59" s="19">
        <f t="shared" si="4"/>
        <v>0</v>
      </c>
    </row>
    <row r="60" spans="1:19" x14ac:dyDescent="0.25">
      <c r="A60" s="26">
        <f>Wellpath!E60</f>
        <v>1710</v>
      </c>
      <c r="B60" s="22">
        <v>0</v>
      </c>
      <c r="C60" s="22">
        <v>0</v>
      </c>
      <c r="D60" s="22">
        <v>1</v>
      </c>
      <c r="E60" s="20">
        <f>Model!$W$21*((drdp!B60+drdp!K60)*DECG!$B60+(drdp!E60+drdp!N60)*DECG!$C60+(drdp!H60+drdp!Q60)*DECG!$D60)</f>
        <v>-0.10181377785321263</v>
      </c>
      <c r="F60" s="20">
        <f>Model!$W$21*((drdp!C60+drdp!L60)*DECG!$B60+(drdp!F60+drdp!O60)*DECG!$C60+(drdp!I60+drdp!R60)*DECG!$D60)</f>
        <v>2.7280919554130052E-2</v>
      </c>
      <c r="G60" s="20">
        <f>Model!$W$21*((drdp!D60+drdp!M60)*DECG!$B60+(drdp!G60+drdp!P60)*DECG!$C60+(drdp!J60+drdp!S60)*DECG!$D60)</f>
        <v>0</v>
      </c>
      <c r="H60" s="18">
        <f>Model!$W$21*((drdp!B60)*DECG!$B60+(drdp!E60)*DECG!$C60+(drdp!H60)*DECG!$D60)</f>
        <v>-5.0906888926606317E-2</v>
      </c>
      <c r="I60" s="18">
        <f>Model!$W$21*((drdp!C60)*DECG!$B60+(drdp!F60)*DECG!$C60+(drdp!I60)*DECG!$D60)</f>
        <v>1.3640459777065026E-2</v>
      </c>
      <c r="J60" s="18">
        <f>Model!$W$21*((drdp!D60)*DECG!$B60+(drdp!G60)*DECG!$C60+(drdp!J60)*DECG!$D60)</f>
        <v>0</v>
      </c>
      <c r="K60" s="21">
        <f>SUM(E$3:E59)+H60</f>
        <v>-0.89164938122409876</v>
      </c>
      <c r="L60" s="21">
        <f>SUM(F$3:F59)+I60</f>
        <v>0.23891673163070751</v>
      </c>
      <c r="M60" s="21">
        <f>SUM(G$3:G59)+J60</f>
        <v>0</v>
      </c>
      <c r="N60" s="19">
        <f t="shared" si="1"/>
        <v>0.79503861903731821</v>
      </c>
      <c r="O60" s="19">
        <f t="shared" si="1"/>
        <v>5.7081204653099515E-2</v>
      </c>
      <c r="P60" s="19">
        <f t="shared" si="1"/>
        <v>0</v>
      </c>
      <c r="Q60" s="19">
        <f t="shared" si="2"/>
        <v>-0.2130299559226044</v>
      </c>
      <c r="R60" s="19">
        <f t="shared" si="3"/>
        <v>0</v>
      </c>
      <c r="S60" s="19">
        <f t="shared" si="4"/>
        <v>0</v>
      </c>
    </row>
    <row r="61" spans="1:19" x14ac:dyDescent="0.25">
      <c r="A61" s="26">
        <f>Wellpath!E61</f>
        <v>1740</v>
      </c>
      <c r="B61" s="22">
        <v>0</v>
      </c>
      <c r="C61" s="22">
        <v>0</v>
      </c>
      <c r="D61" s="22">
        <v>1</v>
      </c>
      <c r="E61" s="20">
        <f>Model!$W$21*((drdp!B61+drdp!K61)*DECG!$B61+(drdp!E61+drdp!N61)*DECG!$C61+(drdp!H61+drdp!Q61)*DECG!$D61)</f>
        <v>-0.10701966482561247</v>
      </c>
      <c r="F61" s="20">
        <f>Model!$W$21*((drdp!C61+drdp!L61)*DECG!$B61+(drdp!F61+drdp!O61)*DECG!$C61+(drdp!I61+drdp!R61)*DECG!$D61)</f>
        <v>2.867583276427229E-2</v>
      </c>
      <c r="G61" s="20">
        <f>Model!$W$21*((drdp!D61+drdp!M61)*DECG!$B61+(drdp!G61+drdp!P61)*DECG!$C61+(drdp!J61+drdp!S61)*DECG!$D61)</f>
        <v>0</v>
      </c>
      <c r="H61" s="18">
        <f>Model!$W$21*((drdp!B61)*DECG!$B61+(drdp!E61)*DECG!$C61+(drdp!H61)*DECG!$D61)</f>
        <v>-5.3509832412806234E-2</v>
      </c>
      <c r="I61" s="18">
        <f>Model!$W$21*((drdp!C61)*DECG!$B61+(drdp!F61)*DECG!$C61+(drdp!I61)*DECG!$D61)</f>
        <v>1.4337916382136145E-2</v>
      </c>
      <c r="J61" s="18">
        <f>Model!$W$21*((drdp!D61)*DECG!$B61+(drdp!G61)*DECG!$C61+(drdp!J61)*DECG!$D61)</f>
        <v>0</v>
      </c>
      <c r="K61" s="21">
        <f>SUM(E$3:E60)+H61</f>
        <v>-0.99606610256351136</v>
      </c>
      <c r="L61" s="21">
        <f>SUM(F$3:F60)+I61</f>
        <v>0.26689510778990871</v>
      </c>
      <c r="M61" s="21">
        <f>SUM(G$3:G60)+J61</f>
        <v>0</v>
      </c>
      <c r="N61" s="19">
        <f t="shared" si="1"/>
        <v>0.99214768067606351</v>
      </c>
      <c r="O61" s="19">
        <f t="shared" si="1"/>
        <v>7.1232998562186997E-2</v>
      </c>
      <c r="P61" s="19">
        <f t="shared" si="1"/>
        <v>0</v>
      </c>
      <c r="Q61" s="19">
        <f t="shared" si="2"/>
        <v>-0.26584516980956263</v>
      </c>
      <c r="R61" s="19">
        <f t="shared" si="3"/>
        <v>0</v>
      </c>
      <c r="S61" s="19">
        <f t="shared" si="4"/>
        <v>0</v>
      </c>
    </row>
    <row r="62" spans="1:19" x14ac:dyDescent="0.25">
      <c r="A62" s="26">
        <f>Wellpath!E62</f>
        <v>1770</v>
      </c>
      <c r="B62" s="22">
        <v>0</v>
      </c>
      <c r="C62" s="22">
        <v>0</v>
      </c>
      <c r="D62" s="22">
        <v>1</v>
      </c>
      <c r="E62" s="20">
        <f>Model!$W$21*((drdp!B62+drdp!K62)*DECG!$B62+(drdp!E62+drdp!N62)*DECG!$C62+(drdp!H62+drdp!Q62)*DECG!$D62)</f>
        <v>-0.11209516482153792</v>
      </c>
      <c r="F62" s="20">
        <f>Model!$W$21*((drdp!C62+drdp!L62)*DECG!$B62+(drdp!F62+drdp!O62)*DECG!$C62+(drdp!I62+drdp!R62)*DECG!$D62)</f>
        <v>3.003580888936468E-2</v>
      </c>
      <c r="G62" s="20">
        <f>Model!$W$21*((drdp!D62+drdp!M62)*DECG!$B62+(drdp!G62+drdp!P62)*DECG!$C62+(drdp!J62+drdp!S62)*DECG!$D62)</f>
        <v>0</v>
      </c>
      <c r="H62" s="18">
        <f>Model!$W$21*((drdp!B62)*DECG!$B62+(drdp!E62)*DECG!$C62+(drdp!H62)*DECG!$D62)</f>
        <v>-5.6047582410768959E-2</v>
      </c>
      <c r="I62" s="18">
        <f>Model!$W$21*((drdp!C62)*DECG!$B62+(drdp!F62)*DECG!$C62+(drdp!I62)*DECG!$D62)</f>
        <v>1.501790444468234E-2</v>
      </c>
      <c r="J62" s="18">
        <f>Model!$W$21*((drdp!D62)*DECG!$B62+(drdp!G62)*DECG!$C62+(drdp!J62)*DECG!$D62)</f>
        <v>0</v>
      </c>
      <c r="K62" s="21">
        <f>SUM(E$3:E61)+H62</f>
        <v>-1.1056235173870865</v>
      </c>
      <c r="L62" s="21">
        <f>SUM(F$3:F61)+I62</f>
        <v>0.29625092861672714</v>
      </c>
      <c r="M62" s="21">
        <f>SUM(G$3:G61)+J62</f>
        <v>0</v>
      </c>
      <c r="N62" s="19">
        <f t="shared" si="1"/>
        <v>1.2224033621993933</v>
      </c>
      <c r="O62" s="19">
        <f t="shared" si="1"/>
        <v>8.7764612706273157E-2</v>
      </c>
      <c r="P62" s="19">
        <f t="shared" si="1"/>
        <v>0</v>
      </c>
      <c r="Q62" s="19">
        <f t="shared" si="2"/>
        <v>-0.32754199372641657</v>
      </c>
      <c r="R62" s="19">
        <f t="shared" si="3"/>
        <v>0</v>
      </c>
      <c r="S62" s="19">
        <f t="shared" si="4"/>
        <v>0</v>
      </c>
    </row>
    <row r="63" spans="1:19" x14ac:dyDescent="0.25">
      <c r="A63" s="26">
        <f>Wellpath!E63</f>
        <v>1800</v>
      </c>
      <c r="B63" s="22">
        <v>0</v>
      </c>
      <c r="C63" s="22">
        <v>0</v>
      </c>
      <c r="D63" s="22">
        <v>1</v>
      </c>
      <c r="E63" s="20">
        <f>Model!$W$21*((drdp!B63+drdp!K63)*DECG!$B63+(drdp!E63+drdp!N63)*DECG!$C63+(drdp!H63+drdp!Q63)*DECG!$D63)</f>
        <v>-0.11703409412606479</v>
      </c>
      <c r="F63" s="20">
        <f>Model!$W$21*((drdp!C63+drdp!L63)*DECG!$B63+(drdp!F63+drdp!O63)*DECG!$C63+(drdp!I63+drdp!R63)*DECG!$D63)</f>
        <v>3.1359191007987057E-2</v>
      </c>
      <c r="G63" s="20">
        <f>Model!$W$21*((drdp!D63+drdp!M63)*DECG!$B63+(drdp!G63+drdp!P63)*DECG!$C63+(drdp!J63+drdp!S63)*DECG!$D63)</f>
        <v>0</v>
      </c>
      <c r="H63" s="18">
        <f>Model!$W$21*((drdp!B63)*DECG!$B63+(drdp!E63)*DECG!$C63+(drdp!H63)*DECG!$D63)</f>
        <v>-5.8517047063032394E-2</v>
      </c>
      <c r="I63" s="18">
        <f>Model!$W$21*((drdp!C63)*DECG!$B63+(drdp!F63)*DECG!$C63+(drdp!I63)*DECG!$D63)</f>
        <v>1.5679595503993528E-2</v>
      </c>
      <c r="J63" s="18">
        <f>Model!$W$21*((drdp!D63)*DECG!$B63+(drdp!G63)*DECG!$C63+(drdp!J63)*DECG!$D63)</f>
        <v>0</v>
      </c>
      <c r="K63" s="21">
        <f>SUM(E$3:E62)+H63</f>
        <v>-1.2201881468608877</v>
      </c>
      <c r="L63" s="21">
        <f>SUM(F$3:F62)+I63</f>
        <v>0.32694842856540302</v>
      </c>
      <c r="M63" s="21">
        <f>SUM(G$3:G62)+J63</f>
        <v>0</v>
      </c>
      <c r="N63" s="19">
        <f t="shared" si="1"/>
        <v>1.4888591137398073</v>
      </c>
      <c r="O63" s="19">
        <f t="shared" si="1"/>
        <v>0.10689527494138644</v>
      </c>
      <c r="P63" s="19">
        <f t="shared" si="1"/>
        <v>0</v>
      </c>
      <c r="Q63" s="19">
        <f t="shared" si="2"/>
        <v>-0.39893859717029845</v>
      </c>
      <c r="R63" s="19">
        <f t="shared" si="3"/>
        <v>0</v>
      </c>
      <c r="S63" s="19">
        <f t="shared" si="4"/>
        <v>0</v>
      </c>
    </row>
    <row r="64" spans="1:19" x14ac:dyDescent="0.25">
      <c r="A64" s="26">
        <f>Wellpath!E64</f>
        <v>1830</v>
      </c>
      <c r="B64" s="22">
        <v>0</v>
      </c>
      <c r="C64" s="22">
        <v>0</v>
      </c>
      <c r="D64" s="22">
        <v>1</v>
      </c>
      <c r="E64" s="20">
        <f>Model!$W$21*((drdp!B64+drdp!K64)*DECG!$B64+(drdp!E64+drdp!N64)*DECG!$C64+(drdp!H64+drdp!Q64)*DECG!$D64)</f>
        <v>-0.12183043541461927</v>
      </c>
      <c r="F64" s="20">
        <f>Model!$W$21*((drdp!C64+drdp!L64)*DECG!$B64+(drdp!F64+drdp!O64)*DECG!$C64+(drdp!I64+drdp!R64)*DECG!$D64)</f>
        <v>3.2644366782879283E-2</v>
      </c>
      <c r="G64" s="20">
        <f>Model!$W$21*((drdp!D64+drdp!M64)*DECG!$B64+(drdp!G64+drdp!P64)*DECG!$C64+(drdp!J64+drdp!S64)*DECG!$D64)</f>
        <v>0</v>
      </c>
      <c r="H64" s="18">
        <f>Model!$W$21*((drdp!B64)*DECG!$B64+(drdp!E64)*DECG!$C64+(drdp!H64)*DECG!$D64)</f>
        <v>-6.0915217707309635E-2</v>
      </c>
      <c r="I64" s="18">
        <f>Model!$W$21*((drdp!C64)*DECG!$B64+(drdp!F64)*DECG!$C64+(drdp!I64)*DECG!$D64)</f>
        <v>1.6322183391439642E-2</v>
      </c>
      <c r="J64" s="18">
        <f>Model!$W$21*((drdp!D64)*DECG!$B64+(drdp!G64)*DECG!$C64+(drdp!J64)*DECG!$D64)</f>
        <v>0</v>
      </c>
      <c r="K64" s="21">
        <f>SUM(E$3:E63)+H64</f>
        <v>-1.3396204116312298</v>
      </c>
      <c r="L64" s="21">
        <f>SUM(F$3:F63)+I64</f>
        <v>0.35895020746083622</v>
      </c>
      <c r="M64" s="21">
        <f>SUM(G$3:G63)+J64</f>
        <v>0</v>
      </c>
      <c r="N64" s="19">
        <f t="shared" si="1"/>
        <v>1.7945828472590255</v>
      </c>
      <c r="O64" s="19">
        <f t="shared" si="1"/>
        <v>0.12884525143617737</v>
      </c>
      <c r="P64" s="19">
        <f t="shared" si="1"/>
        <v>0</v>
      </c>
      <c r="Q64" s="19">
        <f t="shared" si="2"/>
        <v>-0.48085702467380076</v>
      </c>
      <c r="R64" s="19">
        <f t="shared" si="3"/>
        <v>0</v>
      </c>
      <c r="S64" s="19">
        <f t="shared" si="4"/>
        <v>0</v>
      </c>
    </row>
    <row r="65" spans="1:20" x14ac:dyDescent="0.25">
      <c r="A65" s="26">
        <f>Wellpath!E65</f>
        <v>1860</v>
      </c>
      <c r="B65" s="22">
        <v>0</v>
      </c>
      <c r="C65" s="22">
        <v>0</v>
      </c>
      <c r="D65" s="22">
        <v>1</v>
      </c>
      <c r="E65" s="20">
        <f>Model!$W$21*((drdp!B65+drdp!K65)*DECG!$B65+(drdp!E65+drdp!N65)*DECG!$C65+(drdp!H65+drdp!Q65)*DECG!$D65)</f>
        <v>-0.12647834508416095</v>
      </c>
      <c r="F65" s="20">
        <f>Model!$W$21*((drdp!C65+drdp!L65)*DECG!$B65+(drdp!F65+drdp!O65)*DECG!$C65+(drdp!I65+drdp!R65)*DECG!$D65)</f>
        <v>3.3889770425325781E-2</v>
      </c>
      <c r="G65" s="20">
        <f>Model!$W$21*((drdp!D65+drdp!M65)*DECG!$B65+(drdp!G65+drdp!P65)*DECG!$C65+(drdp!J65+drdp!S65)*DECG!$D65)</f>
        <v>0</v>
      </c>
      <c r="H65" s="18">
        <f>Model!$W$21*((drdp!B65)*DECG!$B65+(drdp!E65)*DECG!$C65+(drdp!H65)*DECG!$D65)</f>
        <v>-6.3239172542080474E-2</v>
      </c>
      <c r="I65" s="18">
        <f>Model!$W$21*((drdp!C65)*DECG!$B65+(drdp!F65)*DECG!$C65+(drdp!I65)*DECG!$D65)</f>
        <v>1.6944885212662891E-2</v>
      </c>
      <c r="J65" s="18">
        <f>Model!$W$21*((drdp!D65)*DECG!$B65+(drdp!G65)*DECG!$C65+(drdp!J65)*DECG!$D65)</f>
        <v>0</v>
      </c>
      <c r="K65" s="21">
        <f>SUM(E$3:E64)+H65</f>
        <v>-1.46377480188062</v>
      </c>
      <c r="L65" s="21">
        <f>SUM(F$3:F64)+I65</f>
        <v>0.39221727606493878</v>
      </c>
      <c r="M65" s="21">
        <f>SUM(G$3:G64)+J65</f>
        <v>0</v>
      </c>
      <c r="N65" s="19">
        <f t="shared" si="1"/>
        <v>2.1426366706206483</v>
      </c>
      <c r="O65" s="19">
        <f t="shared" si="1"/>
        <v>0.15383439164380039</v>
      </c>
      <c r="P65" s="19">
        <f t="shared" si="1"/>
        <v>0</v>
      </c>
      <c r="Q65" s="19">
        <f t="shared" si="2"/>
        <v>-0.57411776556611227</v>
      </c>
      <c r="R65" s="19">
        <f t="shared" si="3"/>
        <v>0</v>
      </c>
      <c r="S65" s="19">
        <f t="shared" si="4"/>
        <v>0</v>
      </c>
    </row>
    <row r="66" spans="1:20" x14ac:dyDescent="0.25">
      <c r="A66" s="26">
        <f>Wellpath!E66</f>
        <v>1890</v>
      </c>
      <c r="B66" s="22">
        <v>0</v>
      </c>
      <c r="C66" s="22">
        <v>0</v>
      </c>
      <c r="D66" s="22">
        <v>1</v>
      </c>
      <c r="E66" s="20">
        <f>Model!$W$21*((drdp!B66+drdp!K66)*DECG!$B66+(drdp!E66+drdp!N66)*DECG!$C66+(drdp!H66+drdp!Q66)*DECG!$D66)</f>
        <v>-0.13097216037271311</v>
      </c>
      <c r="F66" s="20">
        <f>Model!$W$21*((drdp!C66+drdp!L66)*DECG!$B66+(drdp!F66+drdp!O66)*DECG!$C66+(drdp!I66+drdp!R66)*DECG!$D66)</f>
        <v>3.5093884602827967E-2</v>
      </c>
      <c r="G66" s="20">
        <f>Model!$W$21*((drdp!D66+drdp!M66)*DECG!$B66+(drdp!G66+drdp!P66)*DECG!$C66+(drdp!J66+drdp!S66)*DECG!$D66)</f>
        <v>0</v>
      </c>
      <c r="H66" s="18">
        <f>Model!$W$21*((drdp!B66)*DECG!$B66+(drdp!E66)*DECG!$C66+(drdp!H66)*DECG!$D66)</f>
        <v>-6.5486080186356557E-2</v>
      </c>
      <c r="I66" s="18">
        <f>Model!$W$21*((drdp!C66)*DECG!$B66+(drdp!F66)*DECG!$C66+(drdp!I66)*DECG!$D66)</f>
        <v>1.7546942301413983E-2</v>
      </c>
      <c r="J66" s="18">
        <f>Model!$W$21*((drdp!D66)*DECG!$B66+(drdp!G66)*DECG!$C66+(drdp!J66)*DECG!$D66)</f>
        <v>0</v>
      </c>
      <c r="K66" s="21">
        <f>SUM(E$3:E65)+H66</f>
        <v>-1.5925000546090571</v>
      </c>
      <c r="L66" s="21">
        <f>SUM(F$3:F65)+I66</f>
        <v>0.42670910357901559</v>
      </c>
      <c r="M66" s="21">
        <f>SUM(G$3:G65)+J66</f>
        <v>0</v>
      </c>
      <c r="N66" s="19">
        <f t="shared" si="1"/>
        <v>2.5360564239298498</v>
      </c>
      <c r="O66" s="19">
        <f t="shared" si="1"/>
        <v>0.18208065907720705</v>
      </c>
      <c r="P66" s="19">
        <f t="shared" si="1"/>
        <v>0</v>
      </c>
      <c r="Q66" s="19">
        <f t="shared" si="2"/>
        <v>-0.67953427075176409</v>
      </c>
      <c r="R66" s="19">
        <f t="shared" si="3"/>
        <v>0</v>
      </c>
      <c r="S66" s="19">
        <f t="shared" si="4"/>
        <v>0</v>
      </c>
    </row>
    <row r="67" spans="1:20" x14ac:dyDescent="0.25">
      <c r="A67" s="26">
        <f>Wellpath!E67</f>
        <v>1920</v>
      </c>
      <c r="B67" s="22">
        <v>0</v>
      </c>
      <c r="C67" s="22">
        <v>0</v>
      </c>
      <c r="D67" s="22">
        <v>1</v>
      </c>
      <c r="E67" s="20">
        <f>Model!$W$21*((drdp!B67+drdp!K67)*DECG!$B67+(drdp!E67+drdp!N67)*DECG!$C67+(drdp!H67+drdp!Q67)*DECG!$D67)</f>
        <v>-0.13530640625856588</v>
      </c>
      <c r="F67" s="20">
        <f>Model!$W$21*((drdp!C67+drdp!L67)*DECG!$B67+(drdp!F67+drdp!O67)*DECG!$C67+(drdp!I67+drdp!R67)*DECG!$D67)</f>
        <v>3.625524228774013E-2</v>
      </c>
      <c r="G67" s="20">
        <f>Model!$W$21*((drdp!D67+drdp!M67)*DECG!$B67+(drdp!G67+drdp!P67)*DECG!$C67+(drdp!J67+drdp!S67)*DECG!$D67)</f>
        <v>0</v>
      </c>
      <c r="H67" s="18">
        <f>Model!$W$21*((drdp!B67)*DECG!$B67+(drdp!E67)*DECG!$C67+(drdp!H67)*DECG!$D67)</f>
        <v>-6.7653203129282941E-2</v>
      </c>
      <c r="I67" s="18">
        <f>Model!$W$21*((drdp!C67)*DECG!$B67+(drdp!F67)*DECG!$C67+(drdp!I67)*DECG!$D67)</f>
        <v>1.8127621143870065E-2</v>
      </c>
      <c r="J67" s="18">
        <f>Model!$W$21*((drdp!D67)*DECG!$B67+(drdp!G67)*DECG!$C67+(drdp!J67)*DECG!$D67)</f>
        <v>0</v>
      </c>
      <c r="K67" s="21">
        <f>SUM(E$3:E66)+H67</f>
        <v>-1.7256393379246966</v>
      </c>
      <c r="L67" s="21">
        <f>SUM(F$3:F66)+I67</f>
        <v>0.46238366702429967</v>
      </c>
      <c r="M67" s="21">
        <f>SUM(G$3:G66)+J67</f>
        <v>0</v>
      </c>
      <c r="N67" s="19">
        <f t="shared" si="1"/>
        <v>2.9778311245931852</v>
      </c>
      <c r="O67" s="19">
        <f t="shared" si="1"/>
        <v>0.21379865553083843</v>
      </c>
      <c r="P67" s="19">
        <f t="shared" si="1"/>
        <v>0</v>
      </c>
      <c r="Q67" s="19">
        <f t="shared" si="2"/>
        <v>-0.79790744503100586</v>
      </c>
      <c r="R67" s="19">
        <f t="shared" si="3"/>
        <v>0</v>
      </c>
      <c r="S67" s="19">
        <f t="shared" si="4"/>
        <v>0</v>
      </c>
    </row>
    <row r="68" spans="1:20" x14ac:dyDescent="0.25">
      <c r="A68" s="26">
        <f>Wellpath!E68</f>
        <v>1950</v>
      </c>
      <c r="B68" s="22">
        <v>0</v>
      </c>
      <c r="C68" s="22">
        <v>0</v>
      </c>
      <c r="D68" s="22">
        <v>1</v>
      </c>
      <c r="E68" s="20">
        <f>Model!$W$21*((drdp!B68+drdp!K68)*DECG!$B68+(drdp!E68+drdp!N68)*DECG!$C68+(drdp!H68+drdp!Q68)*DECG!$D68)</f>
        <v>-0.13947580213074665</v>
      </c>
      <c r="F68" s="20">
        <f>Model!$W$21*((drdp!C68+drdp!L68)*DECG!$B68+(drdp!F68+drdp!O68)*DECG!$C68+(drdp!I68+drdp!R68)*DECG!$D68)</f>
        <v>3.7372428544616622E-2</v>
      </c>
      <c r="G68" s="20">
        <f>Model!$W$21*((drdp!D68+drdp!M68)*DECG!$B68+(drdp!G68+drdp!P68)*DECG!$C68+(drdp!J68+drdp!S68)*DECG!$D68)</f>
        <v>0</v>
      </c>
      <c r="H68" s="18">
        <f>Model!$W$21*((drdp!B68)*DECG!$B68+(drdp!E68)*DECG!$C68+(drdp!H68)*DECG!$D68)</f>
        <v>-6.9737901065373323E-2</v>
      </c>
      <c r="I68" s="18">
        <f>Model!$W$21*((drdp!C68)*DECG!$B68+(drdp!F68)*DECG!$C68+(drdp!I68)*DECG!$D68)</f>
        <v>1.8686214272308311E-2</v>
      </c>
      <c r="J68" s="18">
        <f>Model!$W$21*((drdp!D68)*DECG!$B68+(drdp!G68)*DECG!$C68+(drdp!J68)*DECG!$D68)</f>
        <v>0</v>
      </c>
      <c r="K68" s="21">
        <f>SUM(E$3:E67)+H68</f>
        <v>-1.8630304421193529</v>
      </c>
      <c r="L68" s="21">
        <f>SUM(F$3:F67)+I68</f>
        <v>0.49919750244047806</v>
      </c>
      <c r="M68" s="21">
        <f>SUM(G$3:G67)+J68</f>
        <v>0</v>
      </c>
      <c r="N68" s="19">
        <f t="shared" ref="N68:P131" si="5">K68^2</f>
        <v>3.4708824282634314</v>
      </c>
      <c r="O68" s="19">
        <f t="shared" si="5"/>
        <v>0.2491981464428111</v>
      </c>
      <c r="P68" s="19">
        <f t="shared" si="5"/>
        <v>0</v>
      </c>
      <c r="Q68" s="19">
        <f t="shared" ref="Q68:Q131" si="6">K68*L68</f>
        <v>-0.93002014367656061</v>
      </c>
      <c r="R68" s="19">
        <f t="shared" ref="R68:R131" si="7">K68*M68</f>
        <v>0</v>
      </c>
      <c r="S68" s="19">
        <f t="shared" ref="S68:S131" si="8">L68*M68</f>
        <v>0</v>
      </c>
    </row>
    <row r="69" spans="1:20" x14ac:dyDescent="0.25">
      <c r="A69" s="26">
        <f>Wellpath!E69</f>
        <v>1980</v>
      </c>
      <c r="B69" s="22">
        <v>0</v>
      </c>
      <c r="C69" s="22">
        <v>0</v>
      </c>
      <c r="D69" s="22">
        <v>1</v>
      </c>
      <c r="E69" s="20">
        <f>Model!$W$21*((drdp!B69+drdp!K69)*DECG!$B69+(drdp!E69+drdp!N69)*DECG!$C69+(drdp!H69+drdp!Q69)*DECG!$D69)</f>
        <v>-0.14347526822263146</v>
      </c>
      <c r="F69" s="20">
        <f>Model!$W$21*((drdp!C69+drdp!L69)*DECG!$B69+(drdp!F69+drdp!O69)*DECG!$C69+(drdp!I69+drdp!R69)*DECG!$D69)</f>
        <v>3.8444082254092821E-2</v>
      </c>
      <c r="G69" s="20">
        <f>Model!$W$21*((drdp!D69+drdp!M69)*DECG!$B69+(drdp!G69+drdp!P69)*DECG!$C69+(drdp!J69+drdp!S69)*DECG!$D69)</f>
        <v>0</v>
      </c>
      <c r="H69" s="18">
        <f>Model!$W$21*((drdp!B69)*DECG!$B69+(drdp!E69)*DECG!$C69+(drdp!H69)*DECG!$D69)</f>
        <v>-7.1737634111315729E-2</v>
      </c>
      <c r="I69" s="18">
        <f>Model!$W$21*((drdp!C69)*DECG!$B69+(drdp!F69)*DECG!$C69+(drdp!I69)*DECG!$D69)</f>
        <v>1.922204112704641E-2</v>
      </c>
      <c r="J69" s="18">
        <f>Model!$W$21*((drdp!D69)*DECG!$B69+(drdp!G69)*DECG!$C69+(drdp!J69)*DECG!$D69)</f>
        <v>0</v>
      </c>
      <c r="K69" s="21">
        <f>SUM(E$3:E68)+H69</f>
        <v>-2.0045059772960419</v>
      </c>
      <c r="L69" s="21">
        <f>SUM(F$3:F68)+I69</f>
        <v>0.53710575783983272</v>
      </c>
      <c r="M69" s="21">
        <f>SUM(G$3:G68)+J69</f>
        <v>0</v>
      </c>
      <c r="N69" s="19">
        <f t="shared" si="5"/>
        <v>4.0180442130155596</v>
      </c>
      <c r="O69" s="19">
        <f t="shared" si="5"/>
        <v>0.28848259510470103</v>
      </c>
      <c r="P69" s="19">
        <f t="shared" si="5"/>
        <v>0</v>
      </c>
      <c r="Q69" s="19">
        <f t="shared" si="6"/>
        <v>-1.0766317020300651</v>
      </c>
      <c r="R69" s="19">
        <f t="shared" si="7"/>
        <v>0</v>
      </c>
      <c r="S69" s="19">
        <f t="shared" si="8"/>
        <v>0</v>
      </c>
    </row>
    <row r="70" spans="1:20" x14ac:dyDescent="0.25">
      <c r="A70" s="26">
        <f>Wellpath!E70</f>
        <v>2010</v>
      </c>
      <c r="B70" s="22">
        <v>0</v>
      </c>
      <c r="C70" s="22">
        <v>0</v>
      </c>
      <c r="D70" s="22">
        <v>1</v>
      </c>
      <c r="E70" s="20">
        <f>Model!$W$21*((drdp!B70+drdp!K70)*DECG!$B70+(drdp!E70+drdp!N70)*DECG!$C70+(drdp!H70+drdp!Q70)*DECG!$D70)</f>
        <v>-0.14729993180085779</v>
      </c>
      <c r="F70" s="20">
        <f>Model!$W$21*((drdp!C70+drdp!L70)*DECG!$B70+(drdp!F70+drdp!O70)*DECG!$C70+(drdp!I70+drdp!R70)*DECG!$D70)</f>
        <v>3.9468897771199295E-2</v>
      </c>
      <c r="G70" s="20">
        <f>Model!$W$21*((drdp!D70+drdp!M70)*DECG!$B70+(drdp!G70+drdp!P70)*DECG!$C70+(drdp!J70+drdp!S70)*DECG!$D70)</f>
        <v>0</v>
      </c>
      <c r="H70" s="18">
        <f>Model!$W$21*((drdp!B70)*DECG!$B70+(drdp!E70)*DECG!$C70+(drdp!H70)*DECG!$D70)</f>
        <v>-7.3649965900428896E-2</v>
      </c>
      <c r="I70" s="18">
        <f>Model!$W$21*((drdp!C70)*DECG!$B70+(drdp!F70)*DECG!$C70+(drdp!I70)*DECG!$D70)</f>
        <v>1.9734448885599647E-2</v>
      </c>
      <c r="J70" s="18">
        <f>Model!$W$21*((drdp!D70)*DECG!$B70+(drdp!G70)*DECG!$C70+(drdp!J70)*DECG!$D70)</f>
        <v>0</v>
      </c>
      <c r="K70" s="21">
        <f>SUM(E$3:E69)+H70</f>
        <v>-2.1498935773077865</v>
      </c>
      <c r="L70" s="21">
        <f>SUM(F$3:F69)+I70</f>
        <v>0.57606224785247873</v>
      </c>
      <c r="M70" s="21">
        <f>SUM(G$3:G69)+J70</f>
        <v>0</v>
      </c>
      <c r="N70" s="19">
        <f t="shared" si="5"/>
        <v>4.6220423937492718</v>
      </c>
      <c r="O70" s="19">
        <f t="shared" si="5"/>
        <v>0.33184771340085062</v>
      </c>
      <c r="P70" s="19">
        <f t="shared" si="5"/>
        <v>0</v>
      </c>
      <c r="Q70" s="19">
        <f t="shared" si="6"/>
        <v>-1.2384725267875303</v>
      </c>
      <c r="R70" s="19">
        <f t="shared" si="7"/>
        <v>0</v>
      </c>
      <c r="S70" s="19">
        <f t="shared" si="8"/>
        <v>0</v>
      </c>
    </row>
    <row r="71" spans="1:20" x14ac:dyDescent="0.25">
      <c r="A71" s="26">
        <f>Wellpath!E71</f>
        <v>2040</v>
      </c>
      <c r="B71" s="22">
        <v>0</v>
      </c>
      <c r="C71" s="22">
        <v>0</v>
      </c>
      <c r="D71" s="22">
        <v>1</v>
      </c>
      <c r="E71" s="20">
        <f>Model!$W$21*((drdp!B71+drdp!K71)*DECG!$B71+(drdp!E71+drdp!N71)*DECG!$C71+(drdp!H71+drdp!Q71)*DECG!$D71)</f>
        <v>-0.15094513310199989</v>
      </c>
      <c r="F71" s="20">
        <f>Model!$W$21*((drdp!C71+drdp!L71)*DECG!$B71+(drdp!F71+drdp!O71)*DECG!$C71+(drdp!I71+drdp!R71)*DECG!$D71)</f>
        <v>4.0445626516089198E-2</v>
      </c>
      <c r="G71" s="20">
        <f>Model!$W$21*((drdp!D71+drdp!M71)*DECG!$B71+(drdp!G71+drdp!P71)*DECG!$C71+(drdp!J71+drdp!S71)*DECG!$D71)</f>
        <v>0</v>
      </c>
      <c r="H71" s="18">
        <f>Model!$W$21*((drdp!B71)*DECG!$B71+(drdp!E71)*DECG!$C71+(drdp!H71)*DECG!$D71)</f>
        <v>-7.5472566550999945E-2</v>
      </c>
      <c r="I71" s="18">
        <f>Model!$W$21*((drdp!C71)*DECG!$B71+(drdp!F71)*DECG!$C71+(drdp!I71)*DECG!$D71)</f>
        <v>2.0222813258044599E-2</v>
      </c>
      <c r="J71" s="18">
        <f>Model!$W$21*((drdp!D71)*DECG!$B71+(drdp!G71)*DECG!$C71+(drdp!J71)*DECG!$D71)</f>
        <v>0</v>
      </c>
      <c r="K71" s="21">
        <f>SUM(E$3:E70)+H71</f>
        <v>-2.299016109759215</v>
      </c>
      <c r="L71" s="21">
        <f>SUM(F$3:F70)+I71</f>
        <v>0.61601950999612309</v>
      </c>
      <c r="M71" s="21">
        <f>SUM(G$3:G70)+J71</f>
        <v>0</v>
      </c>
      <c r="N71" s="19">
        <f t="shared" si="5"/>
        <v>5.2854750729323952</v>
      </c>
      <c r="O71" s="19">
        <f t="shared" si="5"/>
        <v>0.37948003669586361</v>
      </c>
      <c r="P71" s="19">
        <f t="shared" si="5"/>
        <v>0</v>
      </c>
      <c r="Q71" s="19">
        <f t="shared" si="6"/>
        <v>-1.4162387774070648</v>
      </c>
      <c r="R71" s="19">
        <f t="shared" si="7"/>
        <v>0</v>
      </c>
      <c r="S71" s="19">
        <f t="shared" si="8"/>
        <v>0</v>
      </c>
    </row>
    <row r="72" spans="1:20" x14ac:dyDescent="0.25">
      <c r="A72" s="26">
        <f>Wellpath!E72</f>
        <v>2070</v>
      </c>
      <c r="B72" s="22">
        <v>0</v>
      </c>
      <c r="C72" s="22">
        <v>0</v>
      </c>
      <c r="D72" s="22">
        <v>1</v>
      </c>
      <c r="E72" s="20">
        <f>Model!$W$21*((drdp!B72+drdp!K72)*DECG!$B72+(drdp!E72+drdp!N72)*DECG!$C72+(drdp!H72+drdp!Q72)*DECG!$D72)</f>
        <v>-0.1544064310097725</v>
      </c>
      <c r="F72" s="20">
        <f>Model!$W$21*((drdp!C72+drdp!L72)*DECG!$B72+(drdp!F72+drdp!O72)*DECG!$C72+(drdp!I72+drdp!R72)*DECG!$D72)</f>
        <v>4.1373078495240405E-2</v>
      </c>
      <c r="G72" s="20">
        <f>Model!$W$21*((drdp!D72+drdp!M72)*DECG!$B72+(drdp!G72+drdp!P72)*DECG!$C72+(drdp!J72+drdp!S72)*DECG!$D72)</f>
        <v>0</v>
      </c>
      <c r="H72" s="18">
        <f>Model!$W$21*((drdp!B72)*DECG!$B72+(drdp!E72)*DECG!$C72+(drdp!H72)*DECG!$D72)</f>
        <v>-7.720321550488625E-2</v>
      </c>
      <c r="I72" s="18">
        <f>Model!$W$21*((drdp!C72)*DECG!$B72+(drdp!F72)*DECG!$C72+(drdp!I72)*DECG!$D72)</f>
        <v>2.0686539247620202E-2</v>
      </c>
      <c r="J72" s="18">
        <f>Model!$W$21*((drdp!D72)*DECG!$B72+(drdp!G72)*DECG!$C72+(drdp!J72)*DECG!$D72)</f>
        <v>0</v>
      </c>
      <c r="K72" s="21">
        <f>SUM(E$3:E71)+H72</f>
        <v>-2.4516918918151012</v>
      </c>
      <c r="L72" s="21">
        <f>SUM(F$3:F71)+I72</f>
        <v>0.65692886250178784</v>
      </c>
      <c r="M72" s="21">
        <f>SUM(G$3:G71)+J72</f>
        <v>0</v>
      </c>
      <c r="N72" s="19">
        <f t="shared" si="5"/>
        <v>6.0107931323919095</v>
      </c>
      <c r="O72" s="19">
        <f t="shared" si="5"/>
        <v>0.43155553038789285</v>
      </c>
      <c r="P72" s="19">
        <f t="shared" si="5"/>
        <v>0</v>
      </c>
      <c r="Q72" s="19">
        <f t="shared" si="6"/>
        <v>-1.6105871656949506</v>
      </c>
      <c r="R72" s="19">
        <f t="shared" si="7"/>
        <v>0</v>
      </c>
      <c r="S72" s="19">
        <f t="shared" si="8"/>
        <v>0</v>
      </c>
    </row>
    <row r="73" spans="1:20" x14ac:dyDescent="0.25">
      <c r="A73" s="26">
        <f>Wellpath!E73</f>
        <v>2100</v>
      </c>
      <c r="B73" s="22">
        <v>0</v>
      </c>
      <c r="C73" s="22">
        <v>0</v>
      </c>
      <c r="D73" s="22">
        <v>1</v>
      </c>
      <c r="E73" s="20">
        <f>Model!$W$21*((drdp!B73+drdp!K73)*DECG!$B73+(drdp!E73+drdp!N73)*DECG!$C73+(drdp!H73+drdp!Q73)*DECG!$D73)</f>
        <v>-0.15767960846584708</v>
      </c>
      <c r="F73" s="20">
        <f>Model!$W$21*((drdp!C73+drdp!L73)*DECG!$B73+(drdp!F73+drdp!O73)*DECG!$C73+(drdp!I73+drdp!R73)*DECG!$D73)</f>
        <v>4.2250123751279345E-2</v>
      </c>
      <c r="G73" s="20">
        <f>Model!$W$21*((drdp!D73+drdp!M73)*DECG!$B73+(drdp!G73+drdp!P73)*DECG!$C73+(drdp!J73+drdp!S73)*DECG!$D73)</f>
        <v>0</v>
      </c>
      <c r="H73" s="18">
        <f>Model!$W$21*((drdp!B73)*DECG!$B73+(drdp!E73)*DECG!$C73+(drdp!H73)*DECG!$D73)</f>
        <v>-7.8839804232923541E-2</v>
      </c>
      <c r="I73" s="18">
        <f>Model!$W$21*((drdp!C73)*DECG!$B73+(drdp!F73)*DECG!$C73+(drdp!I73)*DECG!$D73)</f>
        <v>2.1125061875639672E-2</v>
      </c>
      <c r="J73" s="18">
        <f>Model!$W$21*((drdp!D73)*DECG!$B73+(drdp!G73)*DECG!$C73+(drdp!J73)*DECG!$D73)</f>
        <v>0</v>
      </c>
      <c r="K73" s="21">
        <f>SUM(E$3:E72)+H73</f>
        <v>-2.6077349115529112</v>
      </c>
      <c r="L73" s="21">
        <f>SUM(F$3:F72)+I73</f>
        <v>0.69874046362504771</v>
      </c>
      <c r="M73" s="21">
        <f>SUM(G$3:G72)+J73</f>
        <v>0</v>
      </c>
      <c r="N73" s="19">
        <f t="shared" si="5"/>
        <v>6.8002813689318691</v>
      </c>
      <c r="O73" s="19">
        <f t="shared" si="5"/>
        <v>0.48823823550694662</v>
      </c>
      <c r="P73" s="19">
        <f t="shared" si="5"/>
        <v>0</v>
      </c>
      <c r="Q73" s="19">
        <f t="shared" si="6"/>
        <v>-1.8221299011097039</v>
      </c>
      <c r="R73" s="19">
        <f t="shared" si="7"/>
        <v>0</v>
      </c>
      <c r="S73" s="19">
        <f t="shared" si="8"/>
        <v>0</v>
      </c>
      <c r="T73" s="10" t="s">
        <v>67</v>
      </c>
    </row>
    <row r="74" spans="1:20" x14ac:dyDescent="0.25">
      <c r="A74" s="26">
        <f>Wellpath!E74</f>
        <v>2130</v>
      </c>
      <c r="B74" s="22">
        <v>0</v>
      </c>
      <c r="C74" s="22">
        <v>0</v>
      </c>
      <c r="D74" s="22">
        <v>1</v>
      </c>
      <c r="E74" s="20">
        <f>Model!$W$21*((drdp!B74+drdp!K74)*DECG!$B74+(drdp!E74+drdp!N74)*DECG!$C74+(drdp!H74+drdp!Q74)*DECG!$D74)</f>
        <v>-0.15767960846584708</v>
      </c>
      <c r="F74" s="20">
        <f>Model!$W$21*((drdp!C74+drdp!L74)*DECG!$B74+(drdp!F74+drdp!O74)*DECG!$C74+(drdp!I74+drdp!R74)*DECG!$D74)</f>
        <v>4.2250123751279345E-2</v>
      </c>
      <c r="G74" s="20">
        <f>Model!$W$21*((drdp!D74+drdp!M74)*DECG!$B74+(drdp!G74+drdp!P74)*DECG!$C74+(drdp!J74+drdp!S74)*DECG!$D74)</f>
        <v>0</v>
      </c>
      <c r="H74" s="18">
        <f>Model!$W$21*((drdp!B74)*DECG!$B74+(drdp!E74)*DECG!$C74+(drdp!H74)*DECG!$D74)</f>
        <v>-7.8839804232923541E-2</v>
      </c>
      <c r="I74" s="18">
        <f>Model!$W$21*((drdp!C74)*DECG!$B74+(drdp!F74)*DECG!$C74+(drdp!I74)*DECG!$D74)</f>
        <v>2.1125061875639672E-2</v>
      </c>
      <c r="J74" s="18">
        <f>Model!$W$21*((drdp!D74)*DECG!$B74+(drdp!G74)*DECG!$C74+(drdp!J74)*DECG!$D74)</f>
        <v>0</v>
      </c>
      <c r="K74" s="21">
        <f>SUM(E$3:E73)+H74</f>
        <v>-2.7654145200187581</v>
      </c>
      <c r="L74" s="21">
        <f>SUM(F$3:F73)+I74</f>
        <v>0.74099058737632706</v>
      </c>
      <c r="M74" s="21">
        <f>SUM(G$3:G73)+J74</f>
        <v>0</v>
      </c>
      <c r="N74" s="19">
        <f t="shared" si="5"/>
        <v>7.6475174675305784</v>
      </c>
      <c r="O74" s="19">
        <f t="shared" si="5"/>
        <v>0.54906705058031413</v>
      </c>
      <c r="P74" s="19">
        <f t="shared" si="5"/>
        <v>0</v>
      </c>
      <c r="Q74" s="19">
        <f t="shared" si="6"/>
        <v>-2.0491461295277231</v>
      </c>
      <c r="R74" s="19">
        <f t="shared" si="7"/>
        <v>0</v>
      </c>
      <c r="S74" s="19">
        <f t="shared" si="8"/>
        <v>0</v>
      </c>
    </row>
    <row r="75" spans="1:20" x14ac:dyDescent="0.25">
      <c r="A75" s="26">
        <f>Wellpath!E75</f>
        <v>2160</v>
      </c>
      <c r="B75" s="22">
        <v>0</v>
      </c>
      <c r="C75" s="22">
        <v>0</v>
      </c>
      <c r="D75" s="22">
        <v>1</v>
      </c>
      <c r="E75" s="20">
        <f>Model!$W$21*((drdp!B75+drdp!K75)*DECG!$B75+(drdp!E75+drdp!N75)*DECG!$C75+(drdp!H75+drdp!Q75)*DECG!$D75)</f>
        <v>-0.15767960846584708</v>
      </c>
      <c r="F75" s="20">
        <f>Model!$W$21*((drdp!C75+drdp!L75)*DECG!$B75+(drdp!F75+drdp!O75)*DECG!$C75+(drdp!I75+drdp!R75)*DECG!$D75)</f>
        <v>4.2250123751279345E-2</v>
      </c>
      <c r="G75" s="20">
        <f>Model!$W$21*((drdp!D75+drdp!M75)*DECG!$B75+(drdp!G75+drdp!P75)*DECG!$C75+(drdp!J75+drdp!S75)*DECG!$D75)</f>
        <v>0</v>
      </c>
      <c r="H75" s="18">
        <f>Model!$W$21*((drdp!B75)*DECG!$B75+(drdp!E75)*DECG!$C75+(drdp!H75)*DECG!$D75)</f>
        <v>-7.8839804232923541E-2</v>
      </c>
      <c r="I75" s="18">
        <f>Model!$W$21*((drdp!C75)*DECG!$B75+(drdp!F75)*DECG!$C75+(drdp!I75)*DECG!$D75)</f>
        <v>2.1125061875639672E-2</v>
      </c>
      <c r="J75" s="18">
        <f>Model!$W$21*((drdp!D75)*DECG!$B75+(drdp!G75)*DECG!$C75+(drdp!J75)*DECG!$D75)</f>
        <v>0</v>
      </c>
      <c r="K75" s="21">
        <f>SUM(E$3:E74)+H75</f>
        <v>-2.923094128484605</v>
      </c>
      <c r="L75" s="21">
        <f>SUM(F$3:F74)+I75</f>
        <v>0.7832407111276064</v>
      </c>
      <c r="M75" s="21">
        <f>SUM(G$3:G74)+J75</f>
        <v>0</v>
      </c>
      <c r="N75" s="19">
        <f t="shared" si="5"/>
        <v>8.5444792839811718</v>
      </c>
      <c r="O75" s="19">
        <f t="shared" si="5"/>
        <v>0.61346601156767855</v>
      </c>
      <c r="P75" s="19">
        <f t="shared" si="5"/>
        <v>0</v>
      </c>
      <c r="Q75" s="19">
        <f t="shared" si="6"/>
        <v>-2.2894863238872127</v>
      </c>
      <c r="R75" s="19">
        <f t="shared" si="7"/>
        <v>0</v>
      </c>
      <c r="S75" s="19">
        <f t="shared" si="8"/>
        <v>0</v>
      </c>
    </row>
    <row r="76" spans="1:20" x14ac:dyDescent="0.25">
      <c r="A76" s="26">
        <f>Wellpath!E76</f>
        <v>2190</v>
      </c>
      <c r="B76" s="22">
        <v>0</v>
      </c>
      <c r="C76" s="22">
        <v>0</v>
      </c>
      <c r="D76" s="22">
        <v>1</v>
      </c>
      <c r="E76" s="20">
        <f>Model!$W$21*((drdp!B76+drdp!K76)*DECG!$B76+(drdp!E76+drdp!N76)*DECG!$C76+(drdp!H76+drdp!Q76)*DECG!$D76)</f>
        <v>-0.15767960846584708</v>
      </c>
      <c r="F76" s="20">
        <f>Model!$W$21*((drdp!C76+drdp!L76)*DECG!$B76+(drdp!F76+drdp!O76)*DECG!$C76+(drdp!I76+drdp!R76)*DECG!$D76)</f>
        <v>4.2250123751279345E-2</v>
      </c>
      <c r="G76" s="20">
        <f>Model!$W$21*((drdp!D76+drdp!M76)*DECG!$B76+(drdp!G76+drdp!P76)*DECG!$C76+(drdp!J76+drdp!S76)*DECG!$D76)</f>
        <v>0</v>
      </c>
      <c r="H76" s="18">
        <f>Model!$W$21*((drdp!B76)*DECG!$B76+(drdp!E76)*DECG!$C76+(drdp!H76)*DECG!$D76)</f>
        <v>-7.8839804232923541E-2</v>
      </c>
      <c r="I76" s="18">
        <f>Model!$W$21*((drdp!C76)*DECG!$B76+(drdp!F76)*DECG!$C76+(drdp!I76)*DECG!$D76)</f>
        <v>2.1125061875639672E-2</v>
      </c>
      <c r="J76" s="18">
        <f>Model!$W$21*((drdp!D76)*DECG!$B76+(drdp!G76)*DECG!$C76+(drdp!J76)*DECG!$D76)</f>
        <v>0</v>
      </c>
      <c r="K76" s="21">
        <f>SUM(E$3:E75)+H76</f>
        <v>-3.080773736950452</v>
      </c>
      <c r="L76" s="21">
        <f>SUM(F$3:F75)+I76</f>
        <v>0.82549083487888575</v>
      </c>
      <c r="M76" s="21">
        <f>SUM(G$3:G75)+J76</f>
        <v>0</v>
      </c>
      <c r="N76" s="19">
        <f t="shared" si="5"/>
        <v>9.4911668182836522</v>
      </c>
      <c r="O76" s="19">
        <f t="shared" si="5"/>
        <v>0.68143511846903981</v>
      </c>
      <c r="P76" s="19">
        <f t="shared" si="5"/>
        <v>0</v>
      </c>
      <c r="Q76" s="19">
        <f t="shared" si="6"/>
        <v>-2.5431504841881734</v>
      </c>
      <c r="R76" s="19">
        <f t="shared" si="7"/>
        <v>0</v>
      </c>
      <c r="S76" s="19">
        <f t="shared" si="8"/>
        <v>0</v>
      </c>
    </row>
    <row r="77" spans="1:20" x14ac:dyDescent="0.25">
      <c r="A77" s="26">
        <f>Wellpath!E77</f>
        <v>2220</v>
      </c>
      <c r="B77" s="22">
        <v>0</v>
      </c>
      <c r="C77" s="22">
        <v>0</v>
      </c>
      <c r="D77" s="22">
        <v>1</v>
      </c>
      <c r="E77" s="20">
        <f>Model!$W$21*((drdp!B77+drdp!K77)*DECG!$B77+(drdp!E77+drdp!N77)*DECG!$C77+(drdp!H77+drdp!Q77)*DECG!$D77)</f>
        <v>-0.15767960846584708</v>
      </c>
      <c r="F77" s="20">
        <f>Model!$W$21*((drdp!C77+drdp!L77)*DECG!$B77+(drdp!F77+drdp!O77)*DECG!$C77+(drdp!I77+drdp!R77)*DECG!$D77)</f>
        <v>4.2250123751279345E-2</v>
      </c>
      <c r="G77" s="20">
        <f>Model!$W$21*((drdp!D77+drdp!M77)*DECG!$B77+(drdp!G77+drdp!P77)*DECG!$C77+(drdp!J77+drdp!S77)*DECG!$D77)</f>
        <v>0</v>
      </c>
      <c r="H77" s="18">
        <f>Model!$W$21*((drdp!B77)*DECG!$B77+(drdp!E77)*DECG!$C77+(drdp!H77)*DECG!$D77)</f>
        <v>-7.8839804232923541E-2</v>
      </c>
      <c r="I77" s="18">
        <f>Model!$W$21*((drdp!C77)*DECG!$B77+(drdp!F77)*DECG!$C77+(drdp!I77)*DECG!$D77)</f>
        <v>2.1125061875639672E-2</v>
      </c>
      <c r="J77" s="18">
        <f>Model!$W$21*((drdp!D77)*DECG!$B77+(drdp!G77)*DECG!$C77+(drdp!J77)*DECG!$D77)</f>
        <v>0</v>
      </c>
      <c r="K77" s="21">
        <f>SUM(E$3:E76)+H77</f>
        <v>-3.2384533454162989</v>
      </c>
      <c r="L77" s="21">
        <f>SUM(F$3:F76)+I77</f>
        <v>0.86774095863016509</v>
      </c>
      <c r="M77" s="21">
        <f>SUM(G$3:G76)+J77</f>
        <v>0</v>
      </c>
      <c r="N77" s="19">
        <f t="shared" si="5"/>
        <v>10.487580070438018</v>
      </c>
      <c r="O77" s="19">
        <f t="shared" si="5"/>
        <v>0.75297437128439793</v>
      </c>
      <c r="P77" s="19">
        <f t="shared" si="5"/>
        <v>0</v>
      </c>
      <c r="Q77" s="19">
        <f t="shared" si="6"/>
        <v>-2.8101386104306045</v>
      </c>
      <c r="R77" s="19">
        <f t="shared" si="7"/>
        <v>0</v>
      </c>
      <c r="S77" s="19">
        <f t="shared" si="8"/>
        <v>0</v>
      </c>
    </row>
    <row r="78" spans="1:20" x14ac:dyDescent="0.25">
      <c r="A78" s="26">
        <f>Wellpath!E78</f>
        <v>2250</v>
      </c>
      <c r="B78" s="22">
        <v>0</v>
      </c>
      <c r="C78" s="22">
        <v>0</v>
      </c>
      <c r="D78" s="22">
        <v>1</v>
      </c>
      <c r="E78" s="20">
        <f>Model!$W$21*((drdp!B78+drdp!K78)*DECG!$B78+(drdp!E78+drdp!N78)*DECG!$C78+(drdp!H78+drdp!Q78)*DECG!$D78)</f>
        <v>-0.15767960846584708</v>
      </c>
      <c r="F78" s="20">
        <f>Model!$W$21*((drdp!C78+drdp!L78)*DECG!$B78+(drdp!F78+drdp!O78)*DECG!$C78+(drdp!I78+drdp!R78)*DECG!$D78)</f>
        <v>4.2250123751279345E-2</v>
      </c>
      <c r="G78" s="20">
        <f>Model!$W$21*((drdp!D78+drdp!M78)*DECG!$B78+(drdp!G78+drdp!P78)*DECG!$C78+(drdp!J78+drdp!S78)*DECG!$D78)</f>
        <v>0</v>
      </c>
      <c r="H78" s="18">
        <f>Model!$W$21*((drdp!B78)*DECG!$B78+(drdp!E78)*DECG!$C78+(drdp!H78)*DECG!$D78)</f>
        <v>-7.8839804232923541E-2</v>
      </c>
      <c r="I78" s="18">
        <f>Model!$W$21*((drdp!C78)*DECG!$B78+(drdp!F78)*DECG!$C78+(drdp!I78)*DECG!$D78)</f>
        <v>2.1125061875639672E-2</v>
      </c>
      <c r="J78" s="18">
        <f>Model!$W$21*((drdp!D78)*DECG!$B78+(drdp!G78)*DECG!$C78+(drdp!J78)*DECG!$D78)</f>
        <v>0</v>
      </c>
      <c r="K78" s="21">
        <f>SUM(E$3:E77)+H78</f>
        <v>-3.3961329538821459</v>
      </c>
      <c r="L78" s="21">
        <f>SUM(F$3:F77)+I78</f>
        <v>0.90999108238144444</v>
      </c>
      <c r="M78" s="21">
        <f>SUM(G$3:G77)+J78</f>
        <v>0</v>
      </c>
      <c r="N78" s="19">
        <f t="shared" si="5"/>
        <v>11.53371904044427</v>
      </c>
      <c r="O78" s="19">
        <f t="shared" si="5"/>
        <v>0.82808377001375277</v>
      </c>
      <c r="P78" s="19">
        <f t="shared" si="5"/>
        <v>0</v>
      </c>
      <c r="Q78" s="19">
        <f t="shared" si="6"/>
        <v>-3.0904507026145058</v>
      </c>
      <c r="R78" s="19">
        <f t="shared" si="7"/>
        <v>0</v>
      </c>
      <c r="S78" s="19">
        <f t="shared" si="8"/>
        <v>0</v>
      </c>
    </row>
    <row r="79" spans="1:20" x14ac:dyDescent="0.25">
      <c r="A79" s="26">
        <f>Wellpath!E79</f>
        <v>2280</v>
      </c>
      <c r="B79" s="22">
        <v>0</v>
      </c>
      <c r="C79" s="22">
        <v>0</v>
      </c>
      <c r="D79" s="22">
        <v>1</v>
      </c>
      <c r="E79" s="20">
        <f>Model!$W$21*((drdp!B79+drdp!K79)*DECG!$B79+(drdp!E79+drdp!N79)*DECG!$C79+(drdp!H79+drdp!Q79)*DECG!$D79)</f>
        <v>-0.15767960846584708</v>
      </c>
      <c r="F79" s="20">
        <f>Model!$W$21*((drdp!C79+drdp!L79)*DECG!$B79+(drdp!F79+drdp!O79)*DECG!$C79+(drdp!I79+drdp!R79)*DECG!$D79)</f>
        <v>4.2250123751279345E-2</v>
      </c>
      <c r="G79" s="20">
        <f>Model!$W$21*((drdp!D79+drdp!M79)*DECG!$B79+(drdp!G79+drdp!P79)*DECG!$C79+(drdp!J79+drdp!S79)*DECG!$D79)</f>
        <v>0</v>
      </c>
      <c r="H79" s="18">
        <f>Model!$W$21*((drdp!B79)*DECG!$B79+(drdp!E79)*DECG!$C79+(drdp!H79)*DECG!$D79)</f>
        <v>-7.8839804232923541E-2</v>
      </c>
      <c r="I79" s="18">
        <f>Model!$W$21*((drdp!C79)*DECG!$B79+(drdp!F79)*DECG!$C79+(drdp!I79)*DECG!$D79)</f>
        <v>2.1125061875639672E-2</v>
      </c>
      <c r="J79" s="18">
        <f>Model!$W$21*((drdp!D79)*DECG!$B79+(drdp!G79)*DECG!$C79+(drdp!J79)*DECG!$D79)</f>
        <v>0</v>
      </c>
      <c r="K79" s="21">
        <f>SUM(E$3:E78)+H79</f>
        <v>-3.5538125623479928</v>
      </c>
      <c r="L79" s="21">
        <f>SUM(F$3:F78)+I79</f>
        <v>0.95224120613272378</v>
      </c>
      <c r="M79" s="21">
        <f>SUM(G$3:G78)+J79</f>
        <v>0</v>
      </c>
      <c r="N79" s="19">
        <f t="shared" si="5"/>
        <v>12.629583728302407</v>
      </c>
      <c r="O79" s="19">
        <f t="shared" si="5"/>
        <v>0.90676331465710458</v>
      </c>
      <c r="P79" s="19">
        <f t="shared" si="5"/>
        <v>0</v>
      </c>
      <c r="Q79" s="19">
        <f t="shared" si="6"/>
        <v>-3.3840867607398781</v>
      </c>
      <c r="R79" s="19">
        <f t="shared" si="7"/>
        <v>0</v>
      </c>
      <c r="S79" s="19">
        <f t="shared" si="8"/>
        <v>0</v>
      </c>
    </row>
    <row r="80" spans="1:20" x14ac:dyDescent="0.25">
      <c r="A80" s="26">
        <f>Wellpath!E80</f>
        <v>2310</v>
      </c>
      <c r="B80" s="22">
        <v>0</v>
      </c>
      <c r="C80" s="22">
        <v>0</v>
      </c>
      <c r="D80" s="22">
        <v>1</v>
      </c>
      <c r="E80" s="20">
        <f>Model!$W$21*((drdp!B80+drdp!K80)*DECG!$B80+(drdp!E80+drdp!N80)*DECG!$C80+(drdp!H80+drdp!Q80)*DECG!$D80)</f>
        <v>-0.15767960846584708</v>
      </c>
      <c r="F80" s="20">
        <f>Model!$W$21*((drdp!C80+drdp!L80)*DECG!$B80+(drdp!F80+drdp!O80)*DECG!$C80+(drdp!I80+drdp!R80)*DECG!$D80)</f>
        <v>4.2250123751279345E-2</v>
      </c>
      <c r="G80" s="20">
        <f>Model!$W$21*((drdp!D80+drdp!M80)*DECG!$B80+(drdp!G80+drdp!P80)*DECG!$C80+(drdp!J80+drdp!S80)*DECG!$D80)</f>
        <v>0</v>
      </c>
      <c r="H80" s="18">
        <f>Model!$W$21*((drdp!B80)*DECG!$B80+(drdp!E80)*DECG!$C80+(drdp!H80)*DECG!$D80)</f>
        <v>-7.8839804232923541E-2</v>
      </c>
      <c r="I80" s="18">
        <f>Model!$W$21*((drdp!C80)*DECG!$B80+(drdp!F80)*DECG!$C80+(drdp!I80)*DECG!$D80)</f>
        <v>2.1125061875639672E-2</v>
      </c>
      <c r="J80" s="18">
        <f>Model!$W$21*((drdp!D80)*DECG!$B80+(drdp!G80)*DECG!$C80+(drdp!J80)*DECG!$D80)</f>
        <v>0</v>
      </c>
      <c r="K80" s="21">
        <f>SUM(E$3:E79)+H80</f>
        <v>-3.7114921708138398</v>
      </c>
      <c r="L80" s="21">
        <f>SUM(F$3:F79)+I80</f>
        <v>0.99449132988400313</v>
      </c>
      <c r="M80" s="21">
        <f>SUM(G$3:G79)+J80</f>
        <v>0</v>
      </c>
      <c r="N80" s="19">
        <f t="shared" si="5"/>
        <v>13.775174134012429</v>
      </c>
      <c r="O80" s="19">
        <f t="shared" si="5"/>
        <v>0.98901300521445312</v>
      </c>
      <c r="P80" s="19">
        <f t="shared" si="5"/>
        <v>0</v>
      </c>
      <c r="Q80" s="19">
        <f t="shared" si="6"/>
        <v>-3.691046784806721</v>
      </c>
      <c r="R80" s="19">
        <f t="shared" si="7"/>
        <v>0</v>
      </c>
      <c r="S80" s="19">
        <f t="shared" si="8"/>
        <v>0</v>
      </c>
    </row>
    <row r="81" spans="1:19" x14ac:dyDescent="0.25">
      <c r="A81" s="26">
        <f>Wellpath!E81</f>
        <v>2340</v>
      </c>
      <c r="B81" s="22">
        <v>0</v>
      </c>
      <c r="C81" s="22">
        <v>0</v>
      </c>
      <c r="D81" s="22">
        <v>1</v>
      </c>
      <c r="E81" s="20">
        <f>Model!$W$21*((drdp!B81+drdp!K81)*DECG!$B81+(drdp!E81+drdp!N81)*DECG!$C81+(drdp!H81+drdp!Q81)*DECG!$D81)</f>
        <v>-0.15767960846584708</v>
      </c>
      <c r="F81" s="20">
        <f>Model!$W$21*((drdp!C81+drdp!L81)*DECG!$B81+(drdp!F81+drdp!O81)*DECG!$C81+(drdp!I81+drdp!R81)*DECG!$D81)</f>
        <v>4.2250123751279345E-2</v>
      </c>
      <c r="G81" s="20">
        <f>Model!$W$21*((drdp!D81+drdp!M81)*DECG!$B81+(drdp!G81+drdp!P81)*DECG!$C81+(drdp!J81+drdp!S81)*DECG!$D81)</f>
        <v>0</v>
      </c>
      <c r="H81" s="18">
        <f>Model!$W$21*((drdp!B81)*DECG!$B81+(drdp!E81)*DECG!$C81+(drdp!H81)*DECG!$D81)</f>
        <v>-7.8839804232923541E-2</v>
      </c>
      <c r="I81" s="18">
        <f>Model!$W$21*((drdp!C81)*DECG!$B81+(drdp!F81)*DECG!$C81+(drdp!I81)*DECG!$D81)</f>
        <v>2.1125061875639672E-2</v>
      </c>
      <c r="J81" s="18">
        <f>Model!$W$21*((drdp!D81)*DECG!$B81+(drdp!G81)*DECG!$C81+(drdp!J81)*DECG!$D81)</f>
        <v>0</v>
      </c>
      <c r="K81" s="21">
        <f>SUM(E$3:E80)+H81</f>
        <v>-3.8691717792796867</v>
      </c>
      <c r="L81" s="21">
        <f>SUM(F$3:F80)+I81</f>
        <v>1.0367414536352824</v>
      </c>
      <c r="M81" s="21">
        <f>SUM(G$3:G80)+J81</f>
        <v>0</v>
      </c>
      <c r="N81" s="19">
        <f t="shared" si="5"/>
        <v>14.970490257574337</v>
      </c>
      <c r="O81" s="19">
        <f t="shared" si="5"/>
        <v>1.0748328416857984</v>
      </c>
      <c r="P81" s="19">
        <f t="shared" si="5"/>
        <v>0</v>
      </c>
      <c r="Q81" s="19">
        <f t="shared" si="6"/>
        <v>-4.0113307748150344</v>
      </c>
      <c r="R81" s="19">
        <f t="shared" si="7"/>
        <v>0</v>
      </c>
      <c r="S81" s="19">
        <f t="shared" si="8"/>
        <v>0</v>
      </c>
    </row>
    <row r="82" spans="1:19" x14ac:dyDescent="0.25">
      <c r="A82" s="26">
        <f>Wellpath!E82</f>
        <v>2370</v>
      </c>
      <c r="B82" s="22">
        <v>0</v>
      </c>
      <c r="C82" s="22">
        <v>0</v>
      </c>
      <c r="D82" s="22">
        <v>1</v>
      </c>
      <c r="E82" s="20">
        <f>Model!$W$21*((drdp!B82+drdp!K82)*DECG!$B82+(drdp!E82+drdp!N82)*DECG!$C82+(drdp!H82+drdp!Q82)*DECG!$D82)</f>
        <v>-0.15767960846584708</v>
      </c>
      <c r="F82" s="20">
        <f>Model!$W$21*((drdp!C82+drdp!L82)*DECG!$B82+(drdp!F82+drdp!O82)*DECG!$C82+(drdp!I82+drdp!R82)*DECG!$D82)</f>
        <v>4.2250123751279345E-2</v>
      </c>
      <c r="G82" s="20">
        <f>Model!$W$21*((drdp!D82+drdp!M82)*DECG!$B82+(drdp!G82+drdp!P82)*DECG!$C82+(drdp!J82+drdp!S82)*DECG!$D82)</f>
        <v>0</v>
      </c>
      <c r="H82" s="18">
        <f>Model!$W$21*((drdp!B82)*DECG!$B82+(drdp!E82)*DECG!$C82+(drdp!H82)*DECG!$D82)</f>
        <v>-7.8839804232923541E-2</v>
      </c>
      <c r="I82" s="18">
        <f>Model!$W$21*((drdp!C82)*DECG!$B82+(drdp!F82)*DECG!$C82+(drdp!I82)*DECG!$D82)</f>
        <v>2.1125061875639672E-2</v>
      </c>
      <c r="J82" s="18">
        <f>Model!$W$21*((drdp!D82)*DECG!$B82+(drdp!G82)*DECG!$C82+(drdp!J82)*DECG!$D82)</f>
        <v>0</v>
      </c>
      <c r="K82" s="21">
        <f>SUM(E$3:E81)+H82</f>
        <v>-4.0268513877455332</v>
      </c>
      <c r="L82" s="21">
        <f>SUM(F$3:F81)+I82</f>
        <v>1.0789915773865619</v>
      </c>
      <c r="M82" s="21">
        <f>SUM(G$3:G81)+J82</f>
        <v>0</v>
      </c>
      <c r="N82" s="19">
        <f t="shared" si="5"/>
        <v>16.215532098988128</v>
      </c>
      <c r="O82" s="19">
        <f t="shared" si="5"/>
        <v>1.164222824071141</v>
      </c>
      <c r="P82" s="19">
        <f t="shared" si="5"/>
        <v>0</v>
      </c>
      <c r="Q82" s="19">
        <f t="shared" si="6"/>
        <v>-4.3449387307648184</v>
      </c>
      <c r="R82" s="19">
        <f t="shared" si="7"/>
        <v>0</v>
      </c>
      <c r="S82" s="19">
        <f t="shared" si="8"/>
        <v>0</v>
      </c>
    </row>
    <row r="83" spans="1:19" x14ac:dyDescent="0.25">
      <c r="A83" s="26">
        <f>Wellpath!E83</f>
        <v>2400</v>
      </c>
      <c r="B83" s="22">
        <v>0</v>
      </c>
      <c r="C83" s="22">
        <v>0</v>
      </c>
      <c r="D83" s="22">
        <v>1</v>
      </c>
      <c r="E83" s="20">
        <f>Model!$W$21*((drdp!B83+drdp!K83)*DECG!$B83+(drdp!E83+drdp!N83)*DECG!$C83+(drdp!H83+drdp!Q83)*DECG!$D83)</f>
        <v>-0.15767960846584708</v>
      </c>
      <c r="F83" s="20">
        <f>Model!$W$21*((drdp!C83+drdp!L83)*DECG!$B83+(drdp!F83+drdp!O83)*DECG!$C83+(drdp!I83+drdp!R83)*DECG!$D83)</f>
        <v>4.2250123751279345E-2</v>
      </c>
      <c r="G83" s="20">
        <f>Model!$W$21*((drdp!D83+drdp!M83)*DECG!$B83+(drdp!G83+drdp!P83)*DECG!$C83+(drdp!J83+drdp!S83)*DECG!$D83)</f>
        <v>0</v>
      </c>
      <c r="H83" s="18">
        <f>Model!$W$21*((drdp!B83)*DECG!$B83+(drdp!E83)*DECG!$C83+(drdp!H83)*DECG!$D83)</f>
        <v>-7.8839804232923541E-2</v>
      </c>
      <c r="I83" s="18">
        <f>Model!$W$21*((drdp!C83)*DECG!$B83+(drdp!F83)*DECG!$C83+(drdp!I83)*DECG!$D83)</f>
        <v>2.1125061875639672E-2</v>
      </c>
      <c r="J83" s="18">
        <f>Model!$W$21*((drdp!D83)*DECG!$B83+(drdp!G83)*DECG!$C83+(drdp!J83)*DECG!$D83)</f>
        <v>0</v>
      </c>
      <c r="K83" s="21">
        <f>SUM(E$3:E82)+H83</f>
        <v>-4.1845309962113806</v>
      </c>
      <c r="L83" s="21">
        <f>SUM(F$3:F82)+I83</f>
        <v>1.1212417011378411</v>
      </c>
      <c r="M83" s="21">
        <f>SUM(G$3:G82)+J83</f>
        <v>0</v>
      </c>
      <c r="N83" s="19">
        <f t="shared" si="5"/>
        <v>17.51029965825381</v>
      </c>
      <c r="O83" s="19">
        <f t="shared" si="5"/>
        <v>1.2571829523704796</v>
      </c>
      <c r="P83" s="19">
        <f t="shared" si="5"/>
        <v>0</v>
      </c>
      <c r="Q83" s="19">
        <f t="shared" si="6"/>
        <v>-4.6918706526560729</v>
      </c>
      <c r="R83" s="19">
        <f t="shared" si="7"/>
        <v>0</v>
      </c>
      <c r="S83" s="19">
        <f t="shared" si="8"/>
        <v>0</v>
      </c>
    </row>
    <row r="84" spans="1:19" x14ac:dyDescent="0.25">
      <c r="A84" s="26">
        <f>Wellpath!E84</f>
        <v>2430</v>
      </c>
      <c r="B84" s="22">
        <v>0</v>
      </c>
      <c r="C84" s="22">
        <v>0</v>
      </c>
      <c r="D84" s="22">
        <v>1</v>
      </c>
      <c r="E84" s="20">
        <f>Model!$W$21*((drdp!B84+drdp!K84)*DECG!$B84+(drdp!E84+drdp!N84)*DECG!$C84+(drdp!H84+drdp!Q84)*DECG!$D84)</f>
        <v>-0.15767960846584708</v>
      </c>
      <c r="F84" s="20">
        <f>Model!$W$21*((drdp!C84+drdp!L84)*DECG!$B84+(drdp!F84+drdp!O84)*DECG!$C84+(drdp!I84+drdp!R84)*DECG!$D84)</f>
        <v>4.2250123751279345E-2</v>
      </c>
      <c r="G84" s="20">
        <f>Model!$W$21*((drdp!D84+drdp!M84)*DECG!$B84+(drdp!G84+drdp!P84)*DECG!$C84+(drdp!J84+drdp!S84)*DECG!$D84)</f>
        <v>0</v>
      </c>
      <c r="H84" s="18">
        <f>Model!$W$21*((drdp!B84)*DECG!$B84+(drdp!E84)*DECG!$C84+(drdp!H84)*DECG!$D84)</f>
        <v>-7.8839804232923541E-2</v>
      </c>
      <c r="I84" s="18">
        <f>Model!$W$21*((drdp!C84)*DECG!$B84+(drdp!F84)*DECG!$C84+(drdp!I84)*DECG!$D84)</f>
        <v>2.1125061875639672E-2</v>
      </c>
      <c r="J84" s="18">
        <f>Model!$W$21*((drdp!D84)*DECG!$B84+(drdp!G84)*DECG!$C84+(drdp!J84)*DECG!$D84)</f>
        <v>0</v>
      </c>
      <c r="K84" s="21">
        <f>SUM(E$3:E83)+H84</f>
        <v>-4.342210604677228</v>
      </c>
      <c r="L84" s="21">
        <f>SUM(F$3:F83)+I84</f>
        <v>1.1634918248891206</v>
      </c>
      <c r="M84" s="21">
        <f>SUM(G$3:G83)+J84</f>
        <v>0</v>
      </c>
      <c r="N84" s="19">
        <f t="shared" si="5"/>
        <v>18.854792935371378</v>
      </c>
      <c r="O84" s="19">
        <f t="shared" si="5"/>
        <v>1.3537132265838161</v>
      </c>
      <c r="P84" s="19">
        <f t="shared" si="5"/>
        <v>0</v>
      </c>
      <c r="Q84" s="19">
        <f t="shared" si="6"/>
        <v>-5.0521265404887998</v>
      </c>
      <c r="R84" s="19">
        <f t="shared" si="7"/>
        <v>0</v>
      </c>
      <c r="S84" s="19">
        <f t="shared" si="8"/>
        <v>0</v>
      </c>
    </row>
    <row r="85" spans="1:19" x14ac:dyDescent="0.25">
      <c r="A85" s="26">
        <f>Wellpath!E85</f>
        <v>2460</v>
      </c>
      <c r="B85" s="22">
        <v>0</v>
      </c>
      <c r="C85" s="22">
        <v>0</v>
      </c>
      <c r="D85" s="22">
        <v>1</v>
      </c>
      <c r="E85" s="20">
        <f>Model!$W$21*((drdp!B85+drdp!K85)*DECG!$B85+(drdp!E85+drdp!N85)*DECG!$C85+(drdp!H85+drdp!Q85)*DECG!$D85)</f>
        <v>-0.15767960846584708</v>
      </c>
      <c r="F85" s="20">
        <f>Model!$W$21*((drdp!C85+drdp!L85)*DECG!$B85+(drdp!F85+drdp!O85)*DECG!$C85+(drdp!I85+drdp!R85)*DECG!$D85)</f>
        <v>4.2250123751279345E-2</v>
      </c>
      <c r="G85" s="20">
        <f>Model!$W$21*((drdp!D85+drdp!M85)*DECG!$B85+(drdp!G85+drdp!P85)*DECG!$C85+(drdp!J85+drdp!S85)*DECG!$D85)</f>
        <v>0</v>
      </c>
      <c r="H85" s="18">
        <f>Model!$W$21*((drdp!B85)*DECG!$B85+(drdp!E85)*DECG!$C85+(drdp!H85)*DECG!$D85)</f>
        <v>-7.8839804232923541E-2</v>
      </c>
      <c r="I85" s="18">
        <f>Model!$W$21*((drdp!C85)*DECG!$B85+(drdp!F85)*DECG!$C85+(drdp!I85)*DECG!$D85)</f>
        <v>2.1125061875639672E-2</v>
      </c>
      <c r="J85" s="18">
        <f>Model!$W$21*((drdp!D85)*DECG!$B85+(drdp!G85)*DECG!$C85+(drdp!J85)*DECG!$D85)</f>
        <v>0</v>
      </c>
      <c r="K85" s="21">
        <f>SUM(E$3:E84)+H85</f>
        <v>-4.4998902131430754</v>
      </c>
      <c r="L85" s="21">
        <f>SUM(F$3:F84)+I85</f>
        <v>1.2057419486403997</v>
      </c>
      <c r="M85" s="21">
        <f>SUM(G$3:G84)+J85</f>
        <v>0</v>
      </c>
      <c r="N85" s="19">
        <f t="shared" si="5"/>
        <v>20.249011930340831</v>
      </c>
      <c r="O85" s="19">
        <f t="shared" si="5"/>
        <v>1.4538136467111484</v>
      </c>
      <c r="P85" s="19">
        <f t="shared" si="5"/>
        <v>0</v>
      </c>
      <c r="Q85" s="19">
        <f t="shared" si="6"/>
        <v>-5.4257063942629955</v>
      </c>
      <c r="R85" s="19">
        <f t="shared" si="7"/>
        <v>0</v>
      </c>
      <c r="S85" s="19">
        <f t="shared" si="8"/>
        <v>0</v>
      </c>
    </row>
    <row r="86" spans="1:19" x14ac:dyDescent="0.25">
      <c r="A86" s="26">
        <f>Wellpath!E86</f>
        <v>2490</v>
      </c>
      <c r="B86" s="22">
        <v>0</v>
      </c>
      <c r="C86" s="22">
        <v>0</v>
      </c>
      <c r="D86" s="22">
        <v>1</v>
      </c>
      <c r="E86" s="20">
        <f>Model!$W$21*((drdp!B86+drdp!K86)*DECG!$B86+(drdp!E86+drdp!N86)*DECG!$C86+(drdp!H86+drdp!Q86)*DECG!$D86)</f>
        <v>-0.15767960846584708</v>
      </c>
      <c r="F86" s="20">
        <f>Model!$W$21*((drdp!C86+drdp!L86)*DECG!$B86+(drdp!F86+drdp!O86)*DECG!$C86+(drdp!I86+drdp!R86)*DECG!$D86)</f>
        <v>4.2250123751279345E-2</v>
      </c>
      <c r="G86" s="20">
        <f>Model!$W$21*((drdp!D86+drdp!M86)*DECG!$B86+(drdp!G86+drdp!P86)*DECG!$C86+(drdp!J86+drdp!S86)*DECG!$D86)</f>
        <v>0</v>
      </c>
      <c r="H86" s="18">
        <f>Model!$W$21*((drdp!B86)*DECG!$B86+(drdp!E86)*DECG!$C86+(drdp!H86)*DECG!$D86)</f>
        <v>-7.8839804232923541E-2</v>
      </c>
      <c r="I86" s="18">
        <f>Model!$W$21*((drdp!C86)*DECG!$B86+(drdp!F86)*DECG!$C86+(drdp!I86)*DECG!$D86)</f>
        <v>2.1125061875639672E-2</v>
      </c>
      <c r="J86" s="18">
        <f>Model!$W$21*((drdp!D86)*DECG!$B86+(drdp!G86)*DECG!$C86+(drdp!J86)*DECG!$D86)</f>
        <v>0</v>
      </c>
      <c r="K86" s="21">
        <f>SUM(E$3:E85)+H86</f>
        <v>-4.6575698216089227</v>
      </c>
      <c r="L86" s="21">
        <f>SUM(F$3:F85)+I86</f>
        <v>1.2479920723916793</v>
      </c>
      <c r="M86" s="21">
        <f>SUM(G$3:G85)+J86</f>
        <v>0</v>
      </c>
      <c r="N86" s="19">
        <f t="shared" si="5"/>
        <v>21.692956643162173</v>
      </c>
      <c r="O86" s="19">
        <f t="shared" si="5"/>
        <v>1.5574842127524786</v>
      </c>
      <c r="P86" s="19">
        <f t="shared" si="5"/>
        <v>0</v>
      </c>
      <c r="Q86" s="19">
        <f t="shared" si="6"/>
        <v>-5.8126102139786635</v>
      </c>
      <c r="R86" s="19">
        <f t="shared" si="7"/>
        <v>0</v>
      </c>
      <c r="S86" s="19">
        <f t="shared" si="8"/>
        <v>0</v>
      </c>
    </row>
    <row r="87" spans="1:19" x14ac:dyDescent="0.25">
      <c r="A87" s="26">
        <f>Wellpath!E87</f>
        <v>2520</v>
      </c>
      <c r="B87" s="22">
        <v>0</v>
      </c>
      <c r="C87" s="22">
        <v>0</v>
      </c>
      <c r="D87" s="22">
        <v>1</v>
      </c>
      <c r="E87" s="20">
        <f>Model!$W$21*((drdp!B87+drdp!K87)*DECG!$B87+(drdp!E87+drdp!N87)*DECG!$C87+(drdp!H87+drdp!Q87)*DECG!$D87)</f>
        <v>-0.15767960846584708</v>
      </c>
      <c r="F87" s="20">
        <f>Model!$W$21*((drdp!C87+drdp!L87)*DECG!$B87+(drdp!F87+drdp!O87)*DECG!$C87+(drdp!I87+drdp!R87)*DECG!$D87)</f>
        <v>4.2250123751279345E-2</v>
      </c>
      <c r="G87" s="20">
        <f>Model!$W$21*((drdp!D87+drdp!M87)*DECG!$B87+(drdp!G87+drdp!P87)*DECG!$C87+(drdp!J87+drdp!S87)*DECG!$D87)</f>
        <v>0</v>
      </c>
      <c r="H87" s="18">
        <f>Model!$W$21*((drdp!B87)*DECG!$B87+(drdp!E87)*DECG!$C87+(drdp!H87)*DECG!$D87)</f>
        <v>-7.8839804232923541E-2</v>
      </c>
      <c r="I87" s="18">
        <f>Model!$W$21*((drdp!C87)*DECG!$B87+(drdp!F87)*DECG!$C87+(drdp!I87)*DECG!$D87)</f>
        <v>2.1125061875639672E-2</v>
      </c>
      <c r="J87" s="18">
        <f>Model!$W$21*((drdp!D87)*DECG!$B87+(drdp!G87)*DECG!$C87+(drdp!J87)*DECG!$D87)</f>
        <v>0</v>
      </c>
      <c r="K87" s="21">
        <f>SUM(E$3:E86)+H87</f>
        <v>-4.8152494300747701</v>
      </c>
      <c r="L87" s="21">
        <f>SUM(F$3:F86)+I87</f>
        <v>1.2902421961429584</v>
      </c>
      <c r="M87" s="21">
        <f>SUM(G$3:G86)+J87</f>
        <v>0</v>
      </c>
      <c r="N87" s="19">
        <f t="shared" si="5"/>
        <v>23.1866270738354</v>
      </c>
      <c r="O87" s="19">
        <f t="shared" si="5"/>
        <v>1.6647249247078044</v>
      </c>
      <c r="P87" s="19">
        <f t="shared" si="5"/>
        <v>0</v>
      </c>
      <c r="Q87" s="19">
        <f t="shared" si="6"/>
        <v>-6.2128379996358003</v>
      </c>
      <c r="R87" s="19">
        <f t="shared" si="7"/>
        <v>0</v>
      </c>
      <c r="S87" s="19">
        <f t="shared" si="8"/>
        <v>0</v>
      </c>
    </row>
    <row r="88" spans="1:19" x14ac:dyDescent="0.25">
      <c r="A88" s="26">
        <f>Wellpath!E88</f>
        <v>2550</v>
      </c>
      <c r="B88" s="22">
        <v>0</v>
      </c>
      <c r="C88" s="22">
        <v>0</v>
      </c>
      <c r="D88" s="22">
        <v>1</v>
      </c>
      <c r="E88" s="20">
        <f>Model!$W$21*((drdp!B88+drdp!K88)*DECG!$B88+(drdp!E88+drdp!N88)*DECG!$C88+(drdp!H88+drdp!Q88)*DECG!$D88)</f>
        <v>-0.15767960846584708</v>
      </c>
      <c r="F88" s="20">
        <f>Model!$W$21*((drdp!C88+drdp!L88)*DECG!$B88+(drdp!F88+drdp!O88)*DECG!$C88+(drdp!I88+drdp!R88)*DECG!$D88)</f>
        <v>4.2250123751279345E-2</v>
      </c>
      <c r="G88" s="20">
        <f>Model!$W$21*((drdp!D88+drdp!M88)*DECG!$B88+(drdp!G88+drdp!P88)*DECG!$C88+(drdp!J88+drdp!S88)*DECG!$D88)</f>
        <v>0</v>
      </c>
      <c r="H88" s="18">
        <f>Model!$W$21*((drdp!B88)*DECG!$B88+(drdp!E88)*DECG!$C88+(drdp!H88)*DECG!$D88)</f>
        <v>-7.8839804232923541E-2</v>
      </c>
      <c r="I88" s="18">
        <f>Model!$W$21*((drdp!C88)*DECG!$B88+(drdp!F88)*DECG!$C88+(drdp!I88)*DECG!$D88)</f>
        <v>2.1125061875639672E-2</v>
      </c>
      <c r="J88" s="18">
        <f>Model!$W$21*((drdp!D88)*DECG!$B88+(drdp!G88)*DECG!$C88+(drdp!J88)*DECG!$D88)</f>
        <v>0</v>
      </c>
      <c r="K88" s="21">
        <f>SUM(E$3:E87)+H88</f>
        <v>-4.9729290385406175</v>
      </c>
      <c r="L88" s="21">
        <f>SUM(F$3:F87)+I88</f>
        <v>1.332492319894238</v>
      </c>
      <c r="M88" s="21">
        <f>SUM(G$3:G87)+J88</f>
        <v>0</v>
      </c>
      <c r="N88" s="19">
        <f t="shared" si="5"/>
        <v>24.730023222360511</v>
      </c>
      <c r="O88" s="19">
        <f t="shared" si="5"/>
        <v>1.7755357825771283</v>
      </c>
      <c r="P88" s="19">
        <f t="shared" si="5"/>
        <v>0</v>
      </c>
      <c r="Q88" s="19">
        <f t="shared" si="6"/>
        <v>-6.6263897512344103</v>
      </c>
      <c r="R88" s="19">
        <f t="shared" si="7"/>
        <v>0</v>
      </c>
      <c r="S88" s="19">
        <f t="shared" si="8"/>
        <v>0</v>
      </c>
    </row>
    <row r="89" spans="1:19" x14ac:dyDescent="0.25">
      <c r="A89" s="26">
        <f>Wellpath!E89</f>
        <v>2580</v>
      </c>
      <c r="B89" s="22">
        <v>0</v>
      </c>
      <c r="C89" s="22">
        <v>0</v>
      </c>
      <c r="D89" s="22">
        <v>1</v>
      </c>
      <c r="E89" s="20">
        <f>Model!$W$21*((drdp!B89+drdp!K89)*DECG!$B89+(drdp!E89+drdp!N89)*DECG!$C89+(drdp!H89+drdp!Q89)*DECG!$D89)</f>
        <v>-0.15767960846584708</v>
      </c>
      <c r="F89" s="20">
        <f>Model!$W$21*((drdp!C89+drdp!L89)*DECG!$B89+(drdp!F89+drdp!O89)*DECG!$C89+(drdp!I89+drdp!R89)*DECG!$D89)</f>
        <v>4.2250123751279345E-2</v>
      </c>
      <c r="G89" s="20">
        <f>Model!$W$21*((drdp!D89+drdp!M89)*DECG!$B89+(drdp!G89+drdp!P89)*DECG!$C89+(drdp!J89+drdp!S89)*DECG!$D89)</f>
        <v>0</v>
      </c>
      <c r="H89" s="18">
        <f>Model!$W$21*((drdp!B89)*DECG!$B89+(drdp!E89)*DECG!$C89+(drdp!H89)*DECG!$D89)</f>
        <v>-7.8839804232923541E-2</v>
      </c>
      <c r="I89" s="18">
        <f>Model!$W$21*((drdp!C89)*DECG!$B89+(drdp!F89)*DECG!$C89+(drdp!I89)*DECG!$D89)</f>
        <v>2.1125061875639672E-2</v>
      </c>
      <c r="J89" s="18">
        <f>Model!$W$21*((drdp!D89)*DECG!$B89+(drdp!G89)*DECG!$C89+(drdp!J89)*DECG!$D89)</f>
        <v>0</v>
      </c>
      <c r="K89" s="21">
        <f>SUM(E$3:E88)+H89</f>
        <v>-5.1306086470064649</v>
      </c>
      <c r="L89" s="21">
        <f>SUM(F$3:F88)+I89</f>
        <v>1.3747424436455171</v>
      </c>
      <c r="M89" s="21">
        <f>SUM(G$3:G88)+J89</f>
        <v>0</v>
      </c>
      <c r="N89" s="19">
        <f t="shared" si="5"/>
        <v>26.323145088737508</v>
      </c>
      <c r="O89" s="19">
        <f t="shared" si="5"/>
        <v>1.8899167863604478</v>
      </c>
      <c r="P89" s="19">
        <f t="shared" si="5"/>
        <v>0</v>
      </c>
      <c r="Q89" s="19">
        <f t="shared" si="6"/>
        <v>-7.0532654687744882</v>
      </c>
      <c r="R89" s="19">
        <f t="shared" si="7"/>
        <v>0</v>
      </c>
      <c r="S89" s="19">
        <f t="shared" si="8"/>
        <v>0</v>
      </c>
    </row>
    <row r="90" spans="1:19" x14ac:dyDescent="0.25">
      <c r="A90" s="26">
        <f>Wellpath!E90</f>
        <v>2610</v>
      </c>
      <c r="B90" s="22">
        <v>0</v>
      </c>
      <c r="C90" s="22">
        <v>0</v>
      </c>
      <c r="D90" s="22">
        <v>1</v>
      </c>
      <c r="E90" s="20">
        <f>Model!$W$21*((drdp!B90+drdp!K90)*DECG!$B90+(drdp!E90+drdp!N90)*DECG!$C90+(drdp!H90+drdp!Q90)*DECG!$D90)</f>
        <v>-0.15767960846584708</v>
      </c>
      <c r="F90" s="20">
        <f>Model!$W$21*((drdp!C90+drdp!L90)*DECG!$B90+(drdp!F90+drdp!O90)*DECG!$C90+(drdp!I90+drdp!R90)*DECG!$D90)</f>
        <v>4.2250123751279345E-2</v>
      </c>
      <c r="G90" s="20">
        <f>Model!$W$21*((drdp!D90+drdp!M90)*DECG!$B90+(drdp!G90+drdp!P90)*DECG!$C90+(drdp!J90+drdp!S90)*DECG!$D90)</f>
        <v>0</v>
      </c>
      <c r="H90" s="18">
        <f>Model!$W$21*((drdp!B90)*DECG!$B90+(drdp!E90)*DECG!$C90+(drdp!H90)*DECG!$D90)</f>
        <v>-7.8839804232923541E-2</v>
      </c>
      <c r="I90" s="18">
        <f>Model!$W$21*((drdp!C90)*DECG!$B90+(drdp!F90)*DECG!$C90+(drdp!I90)*DECG!$D90)</f>
        <v>2.1125061875639672E-2</v>
      </c>
      <c r="J90" s="18">
        <f>Model!$W$21*((drdp!D90)*DECG!$B90+(drdp!G90)*DECG!$C90+(drdp!J90)*DECG!$D90)</f>
        <v>0</v>
      </c>
      <c r="K90" s="21">
        <f>SUM(E$3:E89)+H90</f>
        <v>-5.2882882554723123</v>
      </c>
      <c r="L90" s="21">
        <f>SUM(F$3:F89)+I90</f>
        <v>1.4169925673967967</v>
      </c>
      <c r="M90" s="21">
        <f>SUM(G$3:G89)+J90</f>
        <v>0</v>
      </c>
      <c r="N90" s="19">
        <f t="shared" si="5"/>
        <v>27.965992672966394</v>
      </c>
      <c r="O90" s="19">
        <f t="shared" si="5"/>
        <v>2.0078679360577656</v>
      </c>
      <c r="P90" s="19">
        <f t="shared" si="5"/>
        <v>0</v>
      </c>
      <c r="Q90" s="19">
        <f t="shared" si="6"/>
        <v>-7.4934651522560385</v>
      </c>
      <c r="R90" s="19">
        <f t="shared" si="7"/>
        <v>0</v>
      </c>
      <c r="S90" s="19">
        <f t="shared" si="8"/>
        <v>0</v>
      </c>
    </row>
    <row r="91" spans="1:19" x14ac:dyDescent="0.25">
      <c r="A91" s="26">
        <f>Wellpath!E91</f>
        <v>2640</v>
      </c>
      <c r="B91" s="22">
        <v>0</v>
      </c>
      <c r="C91" s="22">
        <v>0</v>
      </c>
      <c r="D91" s="22">
        <v>1</v>
      </c>
      <c r="E91" s="20">
        <f>Model!$W$21*((drdp!B91+drdp!K91)*DECG!$B91+(drdp!E91+drdp!N91)*DECG!$C91+(drdp!H91+drdp!Q91)*DECG!$D91)</f>
        <v>-0.15767960846584708</v>
      </c>
      <c r="F91" s="20">
        <f>Model!$W$21*((drdp!C91+drdp!L91)*DECG!$B91+(drdp!F91+drdp!O91)*DECG!$C91+(drdp!I91+drdp!R91)*DECG!$D91)</f>
        <v>4.2250123751279345E-2</v>
      </c>
      <c r="G91" s="20">
        <f>Model!$W$21*((drdp!D91+drdp!M91)*DECG!$B91+(drdp!G91+drdp!P91)*DECG!$C91+(drdp!J91+drdp!S91)*DECG!$D91)</f>
        <v>0</v>
      </c>
      <c r="H91" s="18">
        <f>Model!$W$21*((drdp!B91)*DECG!$B91+(drdp!E91)*DECG!$C91+(drdp!H91)*DECG!$D91)</f>
        <v>-7.8839804232923541E-2</v>
      </c>
      <c r="I91" s="18">
        <f>Model!$W$21*((drdp!C91)*DECG!$B91+(drdp!F91)*DECG!$C91+(drdp!I91)*DECG!$D91)</f>
        <v>2.1125061875639672E-2</v>
      </c>
      <c r="J91" s="18">
        <f>Model!$W$21*((drdp!D91)*DECG!$B91+(drdp!G91)*DECG!$C91+(drdp!J91)*DECG!$D91)</f>
        <v>0</v>
      </c>
      <c r="K91" s="21">
        <f>SUM(E$3:E90)+H91</f>
        <v>-5.4459678639381597</v>
      </c>
      <c r="L91" s="21">
        <f>SUM(F$3:F90)+I91</f>
        <v>1.4592426911480758</v>
      </c>
      <c r="M91" s="21">
        <f>SUM(G$3:G90)+J91</f>
        <v>0</v>
      </c>
      <c r="N91" s="19">
        <f t="shared" si="5"/>
        <v>29.658565975047161</v>
      </c>
      <c r="O91" s="19">
        <f t="shared" si="5"/>
        <v>2.1293892316690788</v>
      </c>
      <c r="P91" s="19">
        <f t="shared" si="5"/>
        <v>0</v>
      </c>
      <c r="Q91" s="19">
        <f t="shared" si="6"/>
        <v>-7.9469888016790584</v>
      </c>
      <c r="R91" s="19">
        <f t="shared" si="7"/>
        <v>0</v>
      </c>
      <c r="S91" s="19">
        <f t="shared" si="8"/>
        <v>0</v>
      </c>
    </row>
    <row r="92" spans="1:19" x14ac:dyDescent="0.25">
      <c r="A92" s="26">
        <f>Wellpath!E92</f>
        <v>2670</v>
      </c>
      <c r="B92" s="22">
        <v>0</v>
      </c>
      <c r="C92" s="22">
        <v>0</v>
      </c>
      <c r="D92" s="22">
        <v>1</v>
      </c>
      <c r="E92" s="20">
        <f>Model!$W$21*((drdp!B92+drdp!K92)*DECG!$B92+(drdp!E92+drdp!N92)*DECG!$C92+(drdp!H92+drdp!Q92)*DECG!$D92)</f>
        <v>-0.15767960846584708</v>
      </c>
      <c r="F92" s="20">
        <f>Model!$W$21*((drdp!C92+drdp!L92)*DECG!$B92+(drdp!F92+drdp!O92)*DECG!$C92+(drdp!I92+drdp!R92)*DECG!$D92)</f>
        <v>4.2250123751279345E-2</v>
      </c>
      <c r="G92" s="20">
        <f>Model!$W$21*((drdp!D92+drdp!M92)*DECG!$B92+(drdp!G92+drdp!P92)*DECG!$C92+(drdp!J92+drdp!S92)*DECG!$D92)</f>
        <v>0</v>
      </c>
      <c r="H92" s="18">
        <f>Model!$W$21*((drdp!B92)*DECG!$B92+(drdp!E92)*DECG!$C92+(drdp!H92)*DECG!$D92)</f>
        <v>-7.8839804232923541E-2</v>
      </c>
      <c r="I92" s="18">
        <f>Model!$W$21*((drdp!C92)*DECG!$B92+(drdp!F92)*DECG!$C92+(drdp!I92)*DECG!$D92)</f>
        <v>2.1125061875639672E-2</v>
      </c>
      <c r="J92" s="18">
        <f>Model!$W$21*((drdp!D92)*DECG!$B92+(drdp!G92)*DECG!$C92+(drdp!J92)*DECG!$D92)</f>
        <v>0</v>
      </c>
      <c r="K92" s="21">
        <f>SUM(E$3:E91)+H92</f>
        <v>-5.6036474724040071</v>
      </c>
      <c r="L92" s="21">
        <f>SUM(F$3:F91)+I92</f>
        <v>1.5014928148993554</v>
      </c>
      <c r="M92" s="21">
        <f>SUM(G$3:G91)+J92</f>
        <v>0</v>
      </c>
      <c r="N92" s="19">
        <f t="shared" si="5"/>
        <v>31.400864994979816</v>
      </c>
      <c r="O92" s="19">
        <f t="shared" si="5"/>
        <v>2.2544806731943901</v>
      </c>
      <c r="P92" s="19">
        <f t="shared" si="5"/>
        <v>0</v>
      </c>
      <c r="Q92" s="19">
        <f t="shared" si="6"/>
        <v>-8.4138364170435498</v>
      </c>
      <c r="R92" s="19">
        <f t="shared" si="7"/>
        <v>0</v>
      </c>
      <c r="S92" s="19">
        <f t="shared" si="8"/>
        <v>0</v>
      </c>
    </row>
    <row r="93" spans="1:19" x14ac:dyDescent="0.25">
      <c r="A93" s="26">
        <f>Wellpath!E93</f>
        <v>2700</v>
      </c>
      <c r="B93" s="22">
        <v>0</v>
      </c>
      <c r="C93" s="22">
        <v>0</v>
      </c>
      <c r="D93" s="22">
        <v>1</v>
      </c>
      <c r="E93" s="20">
        <f>Model!$W$21*((drdp!B93+drdp!K93)*DECG!$B93+(drdp!E93+drdp!N93)*DECG!$C93+(drdp!H93+drdp!Q93)*DECG!$D93)</f>
        <v>-0.15767960846584708</v>
      </c>
      <c r="F93" s="20">
        <f>Model!$W$21*((drdp!C93+drdp!L93)*DECG!$B93+(drdp!F93+drdp!O93)*DECG!$C93+(drdp!I93+drdp!R93)*DECG!$D93)</f>
        <v>4.2250123751279345E-2</v>
      </c>
      <c r="G93" s="20">
        <f>Model!$W$21*((drdp!D93+drdp!M93)*DECG!$B93+(drdp!G93+drdp!P93)*DECG!$C93+(drdp!J93+drdp!S93)*DECG!$D93)</f>
        <v>0</v>
      </c>
      <c r="H93" s="18">
        <f>Model!$W$21*((drdp!B93)*DECG!$B93+(drdp!E93)*DECG!$C93+(drdp!H93)*DECG!$D93)</f>
        <v>-7.8839804232923541E-2</v>
      </c>
      <c r="I93" s="18">
        <f>Model!$W$21*((drdp!C93)*DECG!$B93+(drdp!F93)*DECG!$C93+(drdp!I93)*DECG!$D93)</f>
        <v>2.1125061875639672E-2</v>
      </c>
      <c r="J93" s="18">
        <f>Model!$W$21*((drdp!D93)*DECG!$B93+(drdp!G93)*DECG!$C93+(drdp!J93)*DECG!$D93)</f>
        <v>0</v>
      </c>
      <c r="K93" s="21">
        <f>SUM(E$3:E92)+H93</f>
        <v>-5.7613270808698545</v>
      </c>
      <c r="L93" s="21">
        <f>SUM(F$3:F92)+I93</f>
        <v>1.5437429386506345</v>
      </c>
      <c r="M93" s="21">
        <f>SUM(G$3:G92)+J93</f>
        <v>0</v>
      </c>
      <c r="N93" s="19">
        <f t="shared" si="5"/>
        <v>33.192889732764357</v>
      </c>
      <c r="O93" s="19">
        <f t="shared" si="5"/>
        <v>2.3831422606336967</v>
      </c>
      <c r="P93" s="19">
        <f t="shared" si="5"/>
        <v>0</v>
      </c>
      <c r="Q93" s="19">
        <f t="shared" si="6"/>
        <v>-8.8940079983495117</v>
      </c>
      <c r="R93" s="19">
        <f t="shared" si="7"/>
        <v>0</v>
      </c>
      <c r="S93" s="19">
        <f t="shared" si="8"/>
        <v>0</v>
      </c>
    </row>
    <row r="94" spans="1:19" x14ac:dyDescent="0.25">
      <c r="A94" s="26">
        <f>Wellpath!E94</f>
        <v>2730</v>
      </c>
      <c r="B94" s="22">
        <v>0</v>
      </c>
      <c r="C94" s="22">
        <v>0</v>
      </c>
      <c r="D94" s="22">
        <v>1</v>
      </c>
      <c r="E94" s="20">
        <f>Model!$W$21*((drdp!B94+drdp!K94)*DECG!$B94+(drdp!E94+drdp!N94)*DECG!$C94+(drdp!H94+drdp!Q94)*DECG!$D94)</f>
        <v>-0.15767960846584708</v>
      </c>
      <c r="F94" s="20">
        <f>Model!$W$21*((drdp!C94+drdp!L94)*DECG!$B94+(drdp!F94+drdp!O94)*DECG!$C94+(drdp!I94+drdp!R94)*DECG!$D94)</f>
        <v>4.2250123751279345E-2</v>
      </c>
      <c r="G94" s="20">
        <f>Model!$W$21*((drdp!D94+drdp!M94)*DECG!$B94+(drdp!G94+drdp!P94)*DECG!$C94+(drdp!J94+drdp!S94)*DECG!$D94)</f>
        <v>0</v>
      </c>
      <c r="H94" s="18">
        <f>Model!$W$21*((drdp!B94)*DECG!$B94+(drdp!E94)*DECG!$C94+(drdp!H94)*DECG!$D94)</f>
        <v>-7.8839804232923541E-2</v>
      </c>
      <c r="I94" s="18">
        <f>Model!$W$21*((drdp!C94)*DECG!$B94+(drdp!F94)*DECG!$C94+(drdp!I94)*DECG!$D94)</f>
        <v>2.1125061875639672E-2</v>
      </c>
      <c r="J94" s="18">
        <f>Model!$W$21*((drdp!D94)*DECG!$B94+(drdp!G94)*DECG!$C94+(drdp!J94)*DECG!$D94)</f>
        <v>0</v>
      </c>
      <c r="K94" s="21">
        <f>SUM(E$3:E93)+H94</f>
        <v>-5.9190066893357018</v>
      </c>
      <c r="L94" s="21">
        <f>SUM(F$3:F93)+I94</f>
        <v>1.5859930624019141</v>
      </c>
      <c r="M94" s="21">
        <f>SUM(G$3:G93)+J94</f>
        <v>0</v>
      </c>
      <c r="N94" s="19">
        <f t="shared" si="5"/>
        <v>35.034640188400786</v>
      </c>
      <c r="O94" s="19">
        <f t="shared" si="5"/>
        <v>2.5153739939870019</v>
      </c>
      <c r="P94" s="19">
        <f t="shared" si="5"/>
        <v>0</v>
      </c>
      <c r="Q94" s="19">
        <f t="shared" si="6"/>
        <v>-9.3875035455969442</v>
      </c>
      <c r="R94" s="19">
        <f t="shared" si="7"/>
        <v>0</v>
      </c>
      <c r="S94" s="19">
        <f t="shared" si="8"/>
        <v>0</v>
      </c>
    </row>
    <row r="95" spans="1:19" x14ac:dyDescent="0.25">
      <c r="A95" s="26">
        <f>Wellpath!E95</f>
        <v>2760</v>
      </c>
      <c r="B95" s="22">
        <v>0</v>
      </c>
      <c r="C95" s="22">
        <v>0</v>
      </c>
      <c r="D95" s="22">
        <v>1</v>
      </c>
      <c r="E95" s="20">
        <f>Model!$W$21*((drdp!B95+drdp!K95)*DECG!$B95+(drdp!E95+drdp!N95)*DECG!$C95+(drdp!H95+drdp!Q95)*DECG!$D95)</f>
        <v>-0.15767960846584708</v>
      </c>
      <c r="F95" s="20">
        <f>Model!$W$21*((drdp!C95+drdp!L95)*DECG!$B95+(drdp!F95+drdp!O95)*DECG!$C95+(drdp!I95+drdp!R95)*DECG!$D95)</f>
        <v>4.2250123751279345E-2</v>
      </c>
      <c r="G95" s="20">
        <f>Model!$W$21*((drdp!D95+drdp!M95)*DECG!$B95+(drdp!G95+drdp!P95)*DECG!$C95+(drdp!J95+drdp!S95)*DECG!$D95)</f>
        <v>0</v>
      </c>
      <c r="H95" s="18">
        <f>Model!$W$21*((drdp!B95)*DECG!$B95+(drdp!E95)*DECG!$C95+(drdp!H95)*DECG!$D95)</f>
        <v>-7.8839804232923541E-2</v>
      </c>
      <c r="I95" s="18">
        <f>Model!$W$21*((drdp!C95)*DECG!$B95+(drdp!F95)*DECG!$C95+(drdp!I95)*DECG!$D95)</f>
        <v>2.1125061875639672E-2</v>
      </c>
      <c r="J95" s="18">
        <f>Model!$W$21*((drdp!D95)*DECG!$B95+(drdp!G95)*DECG!$C95+(drdp!J95)*DECG!$D95)</f>
        <v>0</v>
      </c>
      <c r="K95" s="21">
        <f>SUM(E$3:E94)+H95</f>
        <v>-6.0766862978015492</v>
      </c>
      <c r="L95" s="21">
        <f>SUM(F$3:F94)+I95</f>
        <v>1.6282431861531932</v>
      </c>
      <c r="M95" s="21">
        <f>SUM(G$3:G94)+J95</f>
        <v>0</v>
      </c>
      <c r="N95" s="19">
        <f t="shared" si="5"/>
        <v>36.9261163618891</v>
      </c>
      <c r="O95" s="19">
        <f t="shared" si="5"/>
        <v>2.651175873254302</v>
      </c>
      <c r="P95" s="19">
        <f t="shared" si="5"/>
        <v>0</v>
      </c>
      <c r="Q95" s="19">
        <f t="shared" si="6"/>
        <v>-9.8943230587858455</v>
      </c>
      <c r="R95" s="19">
        <f t="shared" si="7"/>
        <v>0</v>
      </c>
      <c r="S95" s="19">
        <f t="shared" si="8"/>
        <v>0</v>
      </c>
    </row>
    <row r="96" spans="1:19" x14ac:dyDescent="0.25">
      <c r="A96" s="26">
        <f>Wellpath!E96</f>
        <v>2790</v>
      </c>
      <c r="B96" s="22">
        <v>0</v>
      </c>
      <c r="C96" s="22">
        <v>0</v>
      </c>
      <c r="D96" s="22">
        <v>1</v>
      </c>
      <c r="E96" s="20">
        <f>Model!$W$21*((drdp!B96+drdp!K96)*DECG!$B96+(drdp!E96+drdp!N96)*DECG!$C96+(drdp!H96+drdp!Q96)*DECG!$D96)</f>
        <v>-0.15767960846584708</v>
      </c>
      <c r="F96" s="20">
        <f>Model!$W$21*((drdp!C96+drdp!L96)*DECG!$B96+(drdp!F96+drdp!O96)*DECG!$C96+(drdp!I96+drdp!R96)*DECG!$D96)</f>
        <v>4.2250123751279345E-2</v>
      </c>
      <c r="G96" s="20">
        <f>Model!$W$21*((drdp!D96+drdp!M96)*DECG!$B96+(drdp!G96+drdp!P96)*DECG!$C96+(drdp!J96+drdp!S96)*DECG!$D96)</f>
        <v>0</v>
      </c>
      <c r="H96" s="18">
        <f>Model!$W$21*((drdp!B96)*DECG!$B96+(drdp!E96)*DECG!$C96+(drdp!H96)*DECG!$D96)</f>
        <v>-7.8839804232923541E-2</v>
      </c>
      <c r="I96" s="18">
        <f>Model!$W$21*((drdp!C96)*DECG!$B96+(drdp!F96)*DECG!$C96+(drdp!I96)*DECG!$D96)</f>
        <v>2.1125061875639672E-2</v>
      </c>
      <c r="J96" s="18">
        <f>Model!$W$21*((drdp!D96)*DECG!$B96+(drdp!G96)*DECG!$C96+(drdp!J96)*DECG!$D96)</f>
        <v>0</v>
      </c>
      <c r="K96" s="21">
        <f>SUM(E$3:E95)+H96</f>
        <v>-6.2343659062673966</v>
      </c>
      <c r="L96" s="21">
        <f>SUM(F$3:F95)+I96</f>
        <v>1.6704933099044728</v>
      </c>
      <c r="M96" s="21">
        <f>SUM(G$3:G95)+J96</f>
        <v>0</v>
      </c>
      <c r="N96" s="19">
        <f t="shared" si="5"/>
        <v>38.8673182532293</v>
      </c>
      <c r="O96" s="19">
        <f t="shared" si="5"/>
        <v>2.7905478984356007</v>
      </c>
      <c r="P96" s="19">
        <f t="shared" si="5"/>
        <v>0</v>
      </c>
      <c r="Q96" s="19">
        <f t="shared" si="6"/>
        <v>-10.414466537916221</v>
      </c>
      <c r="R96" s="19">
        <f t="shared" si="7"/>
        <v>0</v>
      </c>
      <c r="S96" s="19">
        <f t="shared" si="8"/>
        <v>0</v>
      </c>
    </row>
    <row r="97" spans="1:19" x14ac:dyDescent="0.25">
      <c r="A97" s="26">
        <f>Wellpath!E97</f>
        <v>2820</v>
      </c>
      <c r="B97" s="22">
        <v>0</v>
      </c>
      <c r="C97" s="22">
        <v>0</v>
      </c>
      <c r="D97" s="22">
        <v>1</v>
      </c>
      <c r="E97" s="20">
        <f>Model!$W$21*((drdp!B97+drdp!K97)*DECG!$B97+(drdp!E97+drdp!N97)*DECG!$C97+(drdp!H97+drdp!Q97)*DECG!$D97)</f>
        <v>-0.15767960846584708</v>
      </c>
      <c r="F97" s="20">
        <f>Model!$W$21*((drdp!C97+drdp!L97)*DECG!$B97+(drdp!F97+drdp!O97)*DECG!$C97+(drdp!I97+drdp!R97)*DECG!$D97)</f>
        <v>4.2250123751279345E-2</v>
      </c>
      <c r="G97" s="20">
        <f>Model!$W$21*((drdp!D97+drdp!M97)*DECG!$B97+(drdp!G97+drdp!P97)*DECG!$C97+(drdp!J97+drdp!S97)*DECG!$D97)</f>
        <v>0</v>
      </c>
      <c r="H97" s="18">
        <f>Model!$W$21*((drdp!B97)*DECG!$B97+(drdp!E97)*DECG!$C97+(drdp!H97)*DECG!$D97)</f>
        <v>-7.8839804232923541E-2</v>
      </c>
      <c r="I97" s="18">
        <f>Model!$W$21*((drdp!C97)*DECG!$B97+(drdp!F97)*DECG!$C97+(drdp!I97)*DECG!$D97)</f>
        <v>2.1125061875639672E-2</v>
      </c>
      <c r="J97" s="18">
        <f>Model!$W$21*((drdp!D97)*DECG!$B97+(drdp!G97)*DECG!$C97+(drdp!J97)*DECG!$D97)</f>
        <v>0</v>
      </c>
      <c r="K97" s="21">
        <f>SUM(E$3:E96)+H97</f>
        <v>-6.392045514733244</v>
      </c>
      <c r="L97" s="21">
        <f>SUM(F$3:F96)+I97</f>
        <v>1.7127434336557519</v>
      </c>
      <c r="M97" s="21">
        <f>SUM(G$3:G96)+J97</f>
        <v>0</v>
      </c>
      <c r="N97" s="19">
        <f t="shared" si="5"/>
        <v>40.858245862421384</v>
      </c>
      <c r="O97" s="19">
        <f t="shared" si="5"/>
        <v>2.9334900695308948</v>
      </c>
      <c r="P97" s="19">
        <f t="shared" si="5"/>
        <v>0</v>
      </c>
      <c r="Q97" s="19">
        <f t="shared" si="6"/>
        <v>-10.947933982988065</v>
      </c>
      <c r="R97" s="19">
        <f t="shared" si="7"/>
        <v>0</v>
      </c>
      <c r="S97" s="19">
        <f t="shared" si="8"/>
        <v>0</v>
      </c>
    </row>
    <row r="98" spans="1:19" x14ac:dyDescent="0.25">
      <c r="A98" s="26">
        <f>Wellpath!E98</f>
        <v>2850</v>
      </c>
      <c r="B98" s="22">
        <v>0</v>
      </c>
      <c r="C98" s="22">
        <v>0</v>
      </c>
      <c r="D98" s="22">
        <v>1</v>
      </c>
      <c r="E98" s="20">
        <f>Model!$W$21*((drdp!B98+drdp!K98)*DECG!$B98+(drdp!E98+drdp!N98)*DECG!$C98+(drdp!H98+drdp!Q98)*DECG!$D98)</f>
        <v>-0.15767960846584708</v>
      </c>
      <c r="F98" s="20">
        <f>Model!$W$21*((drdp!C98+drdp!L98)*DECG!$B98+(drdp!F98+drdp!O98)*DECG!$C98+(drdp!I98+drdp!R98)*DECG!$D98)</f>
        <v>4.2250123751279345E-2</v>
      </c>
      <c r="G98" s="20">
        <f>Model!$W$21*((drdp!D98+drdp!M98)*DECG!$B98+(drdp!G98+drdp!P98)*DECG!$C98+(drdp!J98+drdp!S98)*DECG!$D98)</f>
        <v>0</v>
      </c>
      <c r="H98" s="18">
        <f>Model!$W$21*((drdp!B98)*DECG!$B98+(drdp!E98)*DECG!$C98+(drdp!H98)*DECG!$D98)</f>
        <v>-7.8839804232923541E-2</v>
      </c>
      <c r="I98" s="18">
        <f>Model!$W$21*((drdp!C98)*DECG!$B98+(drdp!F98)*DECG!$C98+(drdp!I98)*DECG!$D98)</f>
        <v>2.1125061875639672E-2</v>
      </c>
      <c r="J98" s="18">
        <f>Model!$W$21*((drdp!D98)*DECG!$B98+(drdp!G98)*DECG!$C98+(drdp!J98)*DECG!$D98)</f>
        <v>0</v>
      </c>
      <c r="K98" s="21">
        <f>SUM(E$3:E97)+H98</f>
        <v>-6.5497251231990914</v>
      </c>
      <c r="L98" s="21">
        <f>SUM(F$3:F97)+I98</f>
        <v>1.7549935574070314</v>
      </c>
      <c r="M98" s="21">
        <f>SUM(G$3:G97)+J98</f>
        <v>0</v>
      </c>
      <c r="N98" s="19">
        <f t="shared" si="5"/>
        <v>42.898899189465354</v>
      </c>
      <c r="O98" s="19">
        <f t="shared" si="5"/>
        <v>3.0800023865401873</v>
      </c>
      <c r="P98" s="19">
        <f t="shared" si="5"/>
        <v>0</v>
      </c>
      <c r="Q98" s="19">
        <f t="shared" si="6"/>
        <v>-11.49472539400138</v>
      </c>
      <c r="R98" s="19">
        <f t="shared" si="7"/>
        <v>0</v>
      </c>
      <c r="S98" s="19">
        <f t="shared" si="8"/>
        <v>0</v>
      </c>
    </row>
    <row r="99" spans="1:19" x14ac:dyDescent="0.25">
      <c r="A99" s="26">
        <f>Wellpath!E99</f>
        <v>2880</v>
      </c>
      <c r="B99" s="22">
        <v>0</v>
      </c>
      <c r="C99" s="22">
        <v>0</v>
      </c>
      <c r="D99" s="22">
        <v>1</v>
      </c>
      <c r="E99" s="20">
        <f>Model!$W$21*((drdp!B99+drdp!K99)*DECG!$B99+(drdp!E99+drdp!N99)*DECG!$C99+(drdp!H99+drdp!Q99)*DECG!$D99)</f>
        <v>-0.15767960846584708</v>
      </c>
      <c r="F99" s="20">
        <f>Model!$W$21*((drdp!C99+drdp!L99)*DECG!$B99+(drdp!F99+drdp!O99)*DECG!$C99+(drdp!I99+drdp!R99)*DECG!$D99)</f>
        <v>4.2250123751279345E-2</v>
      </c>
      <c r="G99" s="20">
        <f>Model!$W$21*((drdp!D99+drdp!M99)*DECG!$B99+(drdp!G99+drdp!P99)*DECG!$C99+(drdp!J99+drdp!S99)*DECG!$D99)</f>
        <v>0</v>
      </c>
      <c r="H99" s="18">
        <f>Model!$W$21*((drdp!B99)*DECG!$B99+(drdp!E99)*DECG!$C99+(drdp!H99)*DECG!$D99)</f>
        <v>-7.8839804232923541E-2</v>
      </c>
      <c r="I99" s="18">
        <f>Model!$W$21*((drdp!C99)*DECG!$B99+(drdp!F99)*DECG!$C99+(drdp!I99)*DECG!$D99)</f>
        <v>2.1125061875639672E-2</v>
      </c>
      <c r="J99" s="18">
        <f>Model!$W$21*((drdp!D99)*DECG!$B99+(drdp!G99)*DECG!$C99+(drdp!J99)*DECG!$D99)</f>
        <v>0</v>
      </c>
      <c r="K99" s="21">
        <f>SUM(E$3:E98)+H99</f>
        <v>-6.7074047316649388</v>
      </c>
      <c r="L99" s="21">
        <f>SUM(F$3:F98)+I99</f>
        <v>1.7972436811583106</v>
      </c>
      <c r="M99" s="21">
        <f>SUM(G$3:G98)+J99</f>
        <v>0</v>
      </c>
      <c r="N99" s="19">
        <f t="shared" si="5"/>
        <v>44.989278234361208</v>
      </c>
      <c r="O99" s="19">
        <f t="shared" si="5"/>
        <v>3.2300848494634753</v>
      </c>
      <c r="P99" s="19">
        <f t="shared" si="5"/>
        <v>0</v>
      </c>
      <c r="Q99" s="19">
        <f t="shared" si="6"/>
        <v>-12.054840770956165</v>
      </c>
      <c r="R99" s="19">
        <f t="shared" si="7"/>
        <v>0</v>
      </c>
      <c r="S99" s="19">
        <f t="shared" si="8"/>
        <v>0</v>
      </c>
    </row>
    <row r="100" spans="1:19" x14ac:dyDescent="0.25">
      <c r="A100" s="26">
        <f>Wellpath!E100</f>
        <v>2910</v>
      </c>
      <c r="B100" s="22">
        <v>0</v>
      </c>
      <c r="C100" s="22">
        <v>0</v>
      </c>
      <c r="D100" s="22">
        <v>1</v>
      </c>
      <c r="E100" s="20">
        <f>Model!$W$21*((drdp!B100+drdp!K100)*DECG!$B100+(drdp!E100+drdp!N100)*DECG!$C100+(drdp!H100+drdp!Q100)*DECG!$D100)</f>
        <v>-0.15767960846584708</v>
      </c>
      <c r="F100" s="20">
        <f>Model!$W$21*((drdp!C100+drdp!L100)*DECG!$B100+(drdp!F100+drdp!O100)*DECG!$C100+(drdp!I100+drdp!R100)*DECG!$D100)</f>
        <v>4.2250123751279345E-2</v>
      </c>
      <c r="G100" s="20">
        <f>Model!$W$21*((drdp!D100+drdp!M100)*DECG!$B100+(drdp!G100+drdp!P100)*DECG!$C100+(drdp!J100+drdp!S100)*DECG!$D100)</f>
        <v>0</v>
      </c>
      <c r="H100" s="18">
        <f>Model!$W$21*((drdp!B100)*DECG!$B100+(drdp!E100)*DECG!$C100+(drdp!H100)*DECG!$D100)</f>
        <v>-7.8839804232923541E-2</v>
      </c>
      <c r="I100" s="18">
        <f>Model!$W$21*((drdp!C100)*DECG!$B100+(drdp!F100)*DECG!$C100+(drdp!I100)*DECG!$D100)</f>
        <v>2.1125061875639672E-2</v>
      </c>
      <c r="J100" s="18">
        <f>Model!$W$21*((drdp!D100)*DECG!$B100+(drdp!G100)*DECG!$C100+(drdp!J100)*DECG!$D100)</f>
        <v>0</v>
      </c>
      <c r="K100" s="21">
        <f>SUM(E$3:E99)+H100</f>
        <v>-6.8650843401307862</v>
      </c>
      <c r="L100" s="21">
        <f>SUM(F$3:F99)+I100</f>
        <v>1.8394938049095901</v>
      </c>
      <c r="M100" s="21">
        <f>SUM(G$3:G99)+J100</f>
        <v>0</v>
      </c>
      <c r="N100" s="19">
        <f t="shared" si="5"/>
        <v>47.129382997108955</v>
      </c>
      <c r="O100" s="19">
        <f t="shared" si="5"/>
        <v>3.3837374583007613</v>
      </c>
      <c r="P100" s="19">
        <f t="shared" si="5"/>
        <v>0</v>
      </c>
      <c r="Q100" s="19">
        <f t="shared" si="6"/>
        <v>-12.628280113852423</v>
      </c>
      <c r="R100" s="19">
        <f t="shared" si="7"/>
        <v>0</v>
      </c>
      <c r="S100" s="19">
        <f t="shared" si="8"/>
        <v>0</v>
      </c>
    </row>
    <row r="101" spans="1:19" x14ac:dyDescent="0.25">
      <c r="A101" s="26">
        <f>Wellpath!E101</f>
        <v>2940</v>
      </c>
      <c r="B101" s="22">
        <v>0</v>
      </c>
      <c r="C101" s="22">
        <v>0</v>
      </c>
      <c r="D101" s="22">
        <v>1</v>
      </c>
      <c r="E101" s="20">
        <f>Model!$W$21*((drdp!B101+drdp!K101)*DECG!$B101+(drdp!E101+drdp!N101)*DECG!$C101+(drdp!H101+drdp!Q101)*DECG!$D101)</f>
        <v>-0.15767960846584708</v>
      </c>
      <c r="F101" s="20">
        <f>Model!$W$21*((drdp!C101+drdp!L101)*DECG!$B101+(drdp!F101+drdp!O101)*DECG!$C101+(drdp!I101+drdp!R101)*DECG!$D101)</f>
        <v>4.2250123751279345E-2</v>
      </c>
      <c r="G101" s="20">
        <f>Model!$W$21*((drdp!D101+drdp!M101)*DECG!$B101+(drdp!G101+drdp!P101)*DECG!$C101+(drdp!J101+drdp!S101)*DECG!$D101)</f>
        <v>0</v>
      </c>
      <c r="H101" s="18">
        <f>Model!$W$21*((drdp!B101)*DECG!$B101+(drdp!E101)*DECG!$C101+(drdp!H101)*DECG!$D101)</f>
        <v>-7.8839804232923541E-2</v>
      </c>
      <c r="I101" s="18">
        <f>Model!$W$21*((drdp!C101)*DECG!$B101+(drdp!F101)*DECG!$C101+(drdp!I101)*DECG!$D101)</f>
        <v>2.1125061875639672E-2</v>
      </c>
      <c r="J101" s="18">
        <f>Model!$W$21*((drdp!D101)*DECG!$B101+(drdp!G101)*DECG!$C101+(drdp!J101)*DECG!$D101)</f>
        <v>0</v>
      </c>
      <c r="K101" s="21">
        <f>SUM(E$3:E100)+H101</f>
        <v>-7.0227639485966336</v>
      </c>
      <c r="L101" s="21">
        <f>SUM(F$3:F100)+I101</f>
        <v>1.8817439286608693</v>
      </c>
      <c r="M101" s="21">
        <f>SUM(G$3:G100)+J101</f>
        <v>0</v>
      </c>
      <c r="N101" s="19">
        <f t="shared" si="5"/>
        <v>49.31921347770858</v>
      </c>
      <c r="O101" s="19">
        <f t="shared" si="5"/>
        <v>3.5409602130520428</v>
      </c>
      <c r="P101" s="19">
        <f t="shared" si="5"/>
        <v>0</v>
      </c>
      <c r="Q101" s="19">
        <f t="shared" si="6"/>
        <v>-13.215043422690147</v>
      </c>
      <c r="R101" s="19">
        <f t="shared" si="7"/>
        <v>0</v>
      </c>
      <c r="S101" s="19">
        <f t="shared" si="8"/>
        <v>0</v>
      </c>
    </row>
    <row r="102" spans="1:19" x14ac:dyDescent="0.25">
      <c r="A102" s="26">
        <f>Wellpath!E102</f>
        <v>2970</v>
      </c>
      <c r="B102" s="22">
        <v>0</v>
      </c>
      <c r="C102" s="22">
        <v>0</v>
      </c>
      <c r="D102" s="22">
        <v>1</v>
      </c>
      <c r="E102" s="20">
        <f>Model!$W$21*((drdp!B102+drdp!K102)*DECG!$B102+(drdp!E102+drdp!N102)*DECG!$C102+(drdp!H102+drdp!Q102)*DECG!$D102)</f>
        <v>-0.15767960846584708</v>
      </c>
      <c r="F102" s="20">
        <f>Model!$W$21*((drdp!C102+drdp!L102)*DECG!$B102+(drdp!F102+drdp!O102)*DECG!$C102+(drdp!I102+drdp!R102)*DECG!$D102)</f>
        <v>4.2250123751279345E-2</v>
      </c>
      <c r="G102" s="20">
        <f>Model!$W$21*((drdp!D102+drdp!M102)*DECG!$B102+(drdp!G102+drdp!P102)*DECG!$C102+(drdp!J102+drdp!S102)*DECG!$D102)</f>
        <v>0</v>
      </c>
      <c r="H102" s="18">
        <f>Model!$W$21*((drdp!B102)*DECG!$B102+(drdp!E102)*DECG!$C102+(drdp!H102)*DECG!$D102)</f>
        <v>-7.8839804232923541E-2</v>
      </c>
      <c r="I102" s="18">
        <f>Model!$W$21*((drdp!C102)*DECG!$B102+(drdp!F102)*DECG!$C102+(drdp!I102)*DECG!$D102)</f>
        <v>2.1125061875639672E-2</v>
      </c>
      <c r="J102" s="18">
        <f>Model!$W$21*((drdp!D102)*DECG!$B102+(drdp!G102)*DECG!$C102+(drdp!J102)*DECG!$D102)</f>
        <v>0</v>
      </c>
      <c r="K102" s="21">
        <f>SUM(E$3:E101)+H102</f>
        <v>-7.1804435570624809</v>
      </c>
      <c r="L102" s="21">
        <f>SUM(F$3:F101)+I102</f>
        <v>1.9239940524121488</v>
      </c>
      <c r="M102" s="21">
        <f>SUM(G$3:G101)+J102</f>
        <v>0</v>
      </c>
      <c r="N102" s="19">
        <f t="shared" si="5"/>
        <v>51.558769676160097</v>
      </c>
      <c r="O102" s="19">
        <f t="shared" si="5"/>
        <v>3.7017531137173223</v>
      </c>
      <c r="P102" s="19">
        <f t="shared" si="5"/>
        <v>0</v>
      </c>
      <c r="Q102" s="19">
        <f t="shared" si="6"/>
        <v>-13.815130697469348</v>
      </c>
      <c r="R102" s="19">
        <f t="shared" si="7"/>
        <v>0</v>
      </c>
      <c r="S102" s="19">
        <f t="shared" si="8"/>
        <v>0</v>
      </c>
    </row>
    <row r="103" spans="1:19" x14ac:dyDescent="0.25">
      <c r="A103" s="26">
        <f>Wellpath!E103</f>
        <v>3000</v>
      </c>
      <c r="B103" s="22">
        <v>0</v>
      </c>
      <c r="C103" s="22">
        <v>0</v>
      </c>
      <c r="D103" s="22">
        <v>1</v>
      </c>
      <c r="E103" s="20">
        <f>Model!$W$21*((drdp!B103+drdp!K103)*DECG!$B103+(drdp!E103+drdp!N103)*DECG!$C103+(drdp!H103+drdp!Q103)*DECG!$D103)</f>
        <v>-0.15767960846584708</v>
      </c>
      <c r="F103" s="20">
        <f>Model!$W$21*((drdp!C103+drdp!L103)*DECG!$B103+(drdp!F103+drdp!O103)*DECG!$C103+(drdp!I103+drdp!R103)*DECG!$D103)</f>
        <v>4.2250123751279345E-2</v>
      </c>
      <c r="G103" s="20">
        <f>Model!$W$21*((drdp!D103+drdp!M103)*DECG!$B103+(drdp!G103+drdp!P103)*DECG!$C103+(drdp!J103+drdp!S103)*DECG!$D103)</f>
        <v>0</v>
      </c>
      <c r="H103" s="18">
        <f>Model!$W$21*((drdp!B103)*DECG!$B103+(drdp!E103)*DECG!$C103+(drdp!H103)*DECG!$D103)</f>
        <v>-7.8839804232923541E-2</v>
      </c>
      <c r="I103" s="18">
        <f>Model!$W$21*((drdp!C103)*DECG!$B103+(drdp!F103)*DECG!$C103+(drdp!I103)*DECG!$D103)</f>
        <v>2.1125061875639672E-2</v>
      </c>
      <c r="J103" s="18">
        <f>Model!$W$21*((drdp!D103)*DECG!$B103+(drdp!G103)*DECG!$C103+(drdp!J103)*DECG!$D103)</f>
        <v>0</v>
      </c>
      <c r="K103" s="21">
        <f>SUM(E$3:E102)+H103</f>
        <v>-7.3381231655283283</v>
      </c>
      <c r="L103" s="21">
        <f>SUM(F$3:F102)+I103</f>
        <v>1.9662441761634279</v>
      </c>
      <c r="M103" s="21">
        <f>SUM(G$3:G102)+J103</f>
        <v>0</v>
      </c>
      <c r="N103" s="19">
        <f t="shared" si="5"/>
        <v>53.848051592463491</v>
      </c>
      <c r="O103" s="19">
        <f t="shared" si="5"/>
        <v>3.8661161602965977</v>
      </c>
      <c r="P103" s="19">
        <f t="shared" si="5"/>
        <v>0</v>
      </c>
      <c r="Q103" s="19">
        <f t="shared" si="6"/>
        <v>-14.428541938190014</v>
      </c>
      <c r="R103" s="19">
        <f t="shared" si="7"/>
        <v>0</v>
      </c>
      <c r="S103" s="19">
        <f t="shared" si="8"/>
        <v>0</v>
      </c>
    </row>
    <row r="104" spans="1:19" x14ac:dyDescent="0.25">
      <c r="A104" s="26">
        <f>Wellpath!E104</f>
        <v>3030</v>
      </c>
      <c r="B104" s="22">
        <v>0</v>
      </c>
      <c r="C104" s="22">
        <v>0</v>
      </c>
      <c r="D104" s="22">
        <v>1</v>
      </c>
      <c r="E104" s="20">
        <f>Model!$W$21*((drdp!B104+drdp!K104)*DECG!$B104+(drdp!E104+drdp!N104)*DECG!$C104+(drdp!H104+drdp!Q104)*DECG!$D104)</f>
        <v>-0.15767960846584708</v>
      </c>
      <c r="F104" s="20">
        <f>Model!$W$21*((drdp!C104+drdp!L104)*DECG!$B104+(drdp!F104+drdp!O104)*DECG!$C104+(drdp!I104+drdp!R104)*DECG!$D104)</f>
        <v>4.2250123751279345E-2</v>
      </c>
      <c r="G104" s="20">
        <f>Model!$W$21*((drdp!D104+drdp!M104)*DECG!$B104+(drdp!G104+drdp!P104)*DECG!$C104+(drdp!J104+drdp!S104)*DECG!$D104)</f>
        <v>0</v>
      </c>
      <c r="H104" s="18">
        <f>Model!$W$21*((drdp!B104)*DECG!$B104+(drdp!E104)*DECG!$C104+(drdp!H104)*DECG!$D104)</f>
        <v>-7.8839804232923541E-2</v>
      </c>
      <c r="I104" s="18">
        <f>Model!$W$21*((drdp!C104)*DECG!$B104+(drdp!F104)*DECG!$C104+(drdp!I104)*DECG!$D104)</f>
        <v>2.1125061875639672E-2</v>
      </c>
      <c r="J104" s="18">
        <f>Model!$W$21*((drdp!D104)*DECG!$B104+(drdp!G104)*DECG!$C104+(drdp!J104)*DECG!$D104)</f>
        <v>0</v>
      </c>
      <c r="K104" s="21">
        <f>SUM(E$3:E103)+H104</f>
        <v>-7.4958027739941757</v>
      </c>
      <c r="L104" s="21">
        <f>SUM(F$3:F103)+I104</f>
        <v>2.0084942999147075</v>
      </c>
      <c r="M104" s="21">
        <f>SUM(G$3:G103)+J104</f>
        <v>0</v>
      </c>
      <c r="N104" s="19">
        <f t="shared" si="5"/>
        <v>56.187059226618778</v>
      </c>
      <c r="O104" s="19">
        <f t="shared" si="5"/>
        <v>4.0340493527898706</v>
      </c>
      <c r="P104" s="19">
        <f t="shared" si="5"/>
        <v>0</v>
      </c>
      <c r="Q104" s="19">
        <f t="shared" si="6"/>
        <v>-15.055277144852154</v>
      </c>
      <c r="R104" s="19">
        <f t="shared" si="7"/>
        <v>0</v>
      </c>
      <c r="S104" s="19">
        <f t="shared" si="8"/>
        <v>0</v>
      </c>
    </row>
    <row r="105" spans="1:19" x14ac:dyDescent="0.25">
      <c r="A105" s="26">
        <f>Wellpath!E105</f>
        <v>3060</v>
      </c>
      <c r="B105" s="22">
        <v>0</v>
      </c>
      <c r="C105" s="22">
        <v>0</v>
      </c>
      <c r="D105" s="22">
        <v>1</v>
      </c>
      <c r="E105" s="20">
        <f>Model!$W$21*((drdp!B105+drdp!K105)*DECG!$B105+(drdp!E105+drdp!N105)*DECG!$C105+(drdp!H105+drdp!Q105)*DECG!$D105)</f>
        <v>-0.15767960846584708</v>
      </c>
      <c r="F105" s="20">
        <f>Model!$W$21*((drdp!C105+drdp!L105)*DECG!$B105+(drdp!F105+drdp!O105)*DECG!$C105+(drdp!I105+drdp!R105)*DECG!$D105)</f>
        <v>4.2250123751279345E-2</v>
      </c>
      <c r="G105" s="20">
        <f>Model!$W$21*((drdp!D105+drdp!M105)*DECG!$B105+(drdp!G105+drdp!P105)*DECG!$C105+(drdp!J105+drdp!S105)*DECG!$D105)</f>
        <v>0</v>
      </c>
      <c r="H105" s="18">
        <f>Model!$W$21*((drdp!B105)*DECG!$B105+(drdp!E105)*DECG!$C105+(drdp!H105)*DECG!$D105)</f>
        <v>-7.8839804232923541E-2</v>
      </c>
      <c r="I105" s="18">
        <f>Model!$W$21*((drdp!C105)*DECG!$B105+(drdp!F105)*DECG!$C105+(drdp!I105)*DECG!$D105)</f>
        <v>2.1125061875639672E-2</v>
      </c>
      <c r="J105" s="18">
        <f>Model!$W$21*((drdp!D105)*DECG!$B105+(drdp!G105)*DECG!$C105+(drdp!J105)*DECG!$D105)</f>
        <v>0</v>
      </c>
      <c r="K105" s="21">
        <f>SUM(E$3:E104)+H105</f>
        <v>-7.6534823824600231</v>
      </c>
      <c r="L105" s="21">
        <f>SUM(F$3:F104)+I105</f>
        <v>2.0507444236659871</v>
      </c>
      <c r="M105" s="21">
        <f>SUM(G$3:G104)+J105</f>
        <v>0</v>
      </c>
      <c r="N105" s="19">
        <f t="shared" si="5"/>
        <v>58.575792578625951</v>
      </c>
      <c r="O105" s="19">
        <f t="shared" si="5"/>
        <v>4.2055526911971413</v>
      </c>
      <c r="P105" s="19">
        <f t="shared" si="5"/>
        <v>0</v>
      </c>
      <c r="Q105" s="19">
        <f t="shared" si="6"/>
        <v>-15.695336317455766</v>
      </c>
      <c r="R105" s="19">
        <f t="shared" si="7"/>
        <v>0</v>
      </c>
      <c r="S105" s="19">
        <f t="shared" si="8"/>
        <v>0</v>
      </c>
    </row>
    <row r="106" spans="1:19" x14ac:dyDescent="0.25">
      <c r="A106" s="26">
        <f>Wellpath!E106</f>
        <v>3090</v>
      </c>
      <c r="B106" s="22">
        <v>0</v>
      </c>
      <c r="C106" s="22">
        <v>0</v>
      </c>
      <c r="D106" s="22">
        <v>1</v>
      </c>
      <c r="E106" s="20">
        <f>Model!$W$21*((drdp!B106+drdp!K106)*DECG!$B106+(drdp!E106+drdp!N106)*DECG!$C106+(drdp!H106+drdp!Q106)*DECG!$D106)</f>
        <v>-0.15767960846584708</v>
      </c>
      <c r="F106" s="20">
        <f>Model!$W$21*((drdp!C106+drdp!L106)*DECG!$B106+(drdp!F106+drdp!O106)*DECG!$C106+(drdp!I106+drdp!R106)*DECG!$D106)</f>
        <v>4.2250123751279345E-2</v>
      </c>
      <c r="G106" s="20">
        <f>Model!$W$21*((drdp!D106+drdp!M106)*DECG!$B106+(drdp!G106+drdp!P106)*DECG!$C106+(drdp!J106+drdp!S106)*DECG!$D106)</f>
        <v>0</v>
      </c>
      <c r="H106" s="18">
        <f>Model!$W$21*((drdp!B106)*DECG!$B106+(drdp!E106)*DECG!$C106+(drdp!H106)*DECG!$D106)</f>
        <v>-7.8839804232923541E-2</v>
      </c>
      <c r="I106" s="18">
        <f>Model!$W$21*((drdp!C106)*DECG!$B106+(drdp!F106)*DECG!$C106+(drdp!I106)*DECG!$D106)</f>
        <v>2.1125061875639672E-2</v>
      </c>
      <c r="J106" s="18">
        <f>Model!$W$21*((drdp!D106)*DECG!$B106+(drdp!G106)*DECG!$C106+(drdp!J106)*DECG!$D106)</f>
        <v>0</v>
      </c>
      <c r="K106" s="21">
        <f>SUM(E$3:E105)+H106</f>
        <v>-7.8111619909258705</v>
      </c>
      <c r="L106" s="21">
        <f>SUM(F$3:F105)+I106</f>
        <v>2.0929945474172666</v>
      </c>
      <c r="M106" s="21">
        <f>SUM(G$3:G105)+J106</f>
        <v>0</v>
      </c>
      <c r="N106" s="19">
        <f t="shared" si="5"/>
        <v>61.014251648485008</v>
      </c>
      <c r="O106" s="19">
        <f t="shared" si="5"/>
        <v>4.380626175518409</v>
      </c>
      <c r="P106" s="19">
        <f t="shared" si="5"/>
        <v>0</v>
      </c>
      <c r="Q106" s="19">
        <f t="shared" si="6"/>
        <v>-16.348719456000847</v>
      </c>
      <c r="R106" s="19">
        <f t="shared" si="7"/>
        <v>0</v>
      </c>
      <c r="S106" s="19">
        <f t="shared" si="8"/>
        <v>0</v>
      </c>
    </row>
    <row r="107" spans="1:19" x14ac:dyDescent="0.25">
      <c r="A107" s="26">
        <f>Wellpath!E107</f>
        <v>3120</v>
      </c>
      <c r="B107" s="22">
        <v>0</v>
      </c>
      <c r="C107" s="22">
        <v>0</v>
      </c>
      <c r="D107" s="22">
        <v>1</v>
      </c>
      <c r="E107" s="20">
        <f>Model!$W$21*((drdp!B107+drdp!K107)*DECG!$B107+(drdp!E107+drdp!N107)*DECG!$C107+(drdp!H107+drdp!Q107)*DECG!$D107)</f>
        <v>-0.15767960846584708</v>
      </c>
      <c r="F107" s="20">
        <f>Model!$W$21*((drdp!C107+drdp!L107)*DECG!$B107+(drdp!F107+drdp!O107)*DECG!$C107+(drdp!I107+drdp!R107)*DECG!$D107)</f>
        <v>4.2250123751279345E-2</v>
      </c>
      <c r="G107" s="20">
        <f>Model!$W$21*((drdp!D107+drdp!M107)*DECG!$B107+(drdp!G107+drdp!P107)*DECG!$C107+(drdp!J107+drdp!S107)*DECG!$D107)</f>
        <v>0</v>
      </c>
      <c r="H107" s="18">
        <f>Model!$W$21*((drdp!B107)*DECG!$B107+(drdp!E107)*DECG!$C107+(drdp!H107)*DECG!$D107)</f>
        <v>-7.8839804232923541E-2</v>
      </c>
      <c r="I107" s="18">
        <f>Model!$W$21*((drdp!C107)*DECG!$B107+(drdp!F107)*DECG!$C107+(drdp!I107)*DECG!$D107)</f>
        <v>2.1125061875639672E-2</v>
      </c>
      <c r="J107" s="18">
        <f>Model!$W$21*((drdp!D107)*DECG!$B107+(drdp!G107)*DECG!$C107+(drdp!J107)*DECG!$D107)</f>
        <v>0</v>
      </c>
      <c r="K107" s="21">
        <f>SUM(E$3:E106)+H107</f>
        <v>-7.9688415993917179</v>
      </c>
      <c r="L107" s="21">
        <f>SUM(F$3:F106)+I107</f>
        <v>2.1352446711685462</v>
      </c>
      <c r="M107" s="21">
        <f>SUM(G$3:G106)+J107</f>
        <v>0</v>
      </c>
      <c r="N107" s="19">
        <f t="shared" si="5"/>
        <v>63.50243643619595</v>
      </c>
      <c r="O107" s="19">
        <f t="shared" si="5"/>
        <v>4.5592698057536731</v>
      </c>
      <c r="P107" s="19">
        <f t="shared" si="5"/>
        <v>0</v>
      </c>
      <c r="Q107" s="19">
        <f t="shared" si="6"/>
        <v>-17.015426560487402</v>
      </c>
      <c r="R107" s="19">
        <f t="shared" si="7"/>
        <v>0</v>
      </c>
      <c r="S107" s="19">
        <f t="shared" si="8"/>
        <v>0</v>
      </c>
    </row>
    <row r="108" spans="1:19" x14ac:dyDescent="0.25">
      <c r="A108" s="26">
        <f>Wellpath!E108</f>
        <v>3150</v>
      </c>
      <c r="B108" s="22">
        <v>0</v>
      </c>
      <c r="C108" s="22">
        <v>0</v>
      </c>
      <c r="D108" s="22">
        <v>1</v>
      </c>
      <c r="E108" s="20">
        <f>Model!$W$21*((drdp!B108+drdp!K108)*DECG!$B108+(drdp!E108+drdp!N108)*DECG!$C108+(drdp!H108+drdp!Q108)*DECG!$D108)</f>
        <v>-0.15767960846584708</v>
      </c>
      <c r="F108" s="20">
        <f>Model!$W$21*((drdp!C108+drdp!L108)*DECG!$B108+(drdp!F108+drdp!O108)*DECG!$C108+(drdp!I108+drdp!R108)*DECG!$D108)</f>
        <v>4.2250123751279345E-2</v>
      </c>
      <c r="G108" s="20">
        <f>Model!$W$21*((drdp!D108+drdp!M108)*DECG!$B108+(drdp!G108+drdp!P108)*DECG!$C108+(drdp!J108+drdp!S108)*DECG!$D108)</f>
        <v>0</v>
      </c>
      <c r="H108" s="18">
        <f>Model!$W$21*((drdp!B108)*DECG!$B108+(drdp!E108)*DECG!$C108+(drdp!H108)*DECG!$D108)</f>
        <v>-7.8839804232923541E-2</v>
      </c>
      <c r="I108" s="18">
        <f>Model!$W$21*((drdp!C108)*DECG!$B108+(drdp!F108)*DECG!$C108+(drdp!I108)*DECG!$D108)</f>
        <v>2.1125061875639672E-2</v>
      </c>
      <c r="J108" s="18">
        <f>Model!$W$21*((drdp!D108)*DECG!$B108+(drdp!G108)*DECG!$C108+(drdp!J108)*DECG!$D108)</f>
        <v>0</v>
      </c>
      <c r="K108" s="21">
        <f>SUM(E$3:E107)+H108</f>
        <v>-8.1265212078575662</v>
      </c>
      <c r="L108" s="21">
        <f>SUM(F$3:F107)+I108</f>
        <v>2.1774947949198258</v>
      </c>
      <c r="M108" s="21">
        <f>SUM(G$3:G107)+J108</f>
        <v>0</v>
      </c>
      <c r="N108" s="19">
        <f t="shared" si="5"/>
        <v>66.040346941758798</v>
      </c>
      <c r="O108" s="19">
        <f t="shared" si="5"/>
        <v>4.7414835819029344</v>
      </c>
      <c r="P108" s="19">
        <f t="shared" si="5"/>
        <v>0</v>
      </c>
      <c r="Q108" s="19">
        <f t="shared" si="6"/>
        <v>-17.695457630915428</v>
      </c>
      <c r="R108" s="19">
        <f t="shared" si="7"/>
        <v>0</v>
      </c>
      <c r="S108" s="19">
        <f t="shared" si="8"/>
        <v>0</v>
      </c>
    </row>
    <row r="109" spans="1:19" x14ac:dyDescent="0.25">
      <c r="A109" s="26">
        <f>Wellpath!E109</f>
        <v>3180</v>
      </c>
      <c r="B109" s="22">
        <v>0</v>
      </c>
      <c r="C109" s="22">
        <v>0</v>
      </c>
      <c r="D109" s="22">
        <v>1</v>
      </c>
      <c r="E109" s="20">
        <f>Model!$W$21*((drdp!B109+drdp!K109)*DECG!$B109+(drdp!E109+drdp!N109)*DECG!$C109+(drdp!H109+drdp!Q109)*DECG!$D109)</f>
        <v>-0.15767960846584708</v>
      </c>
      <c r="F109" s="20">
        <f>Model!$W$21*((drdp!C109+drdp!L109)*DECG!$B109+(drdp!F109+drdp!O109)*DECG!$C109+(drdp!I109+drdp!R109)*DECG!$D109)</f>
        <v>4.2250123751279345E-2</v>
      </c>
      <c r="G109" s="20">
        <f>Model!$W$21*((drdp!D109+drdp!M109)*DECG!$B109+(drdp!G109+drdp!P109)*DECG!$C109+(drdp!J109+drdp!S109)*DECG!$D109)</f>
        <v>0</v>
      </c>
      <c r="H109" s="18">
        <f>Model!$W$21*((drdp!B109)*DECG!$B109+(drdp!E109)*DECG!$C109+(drdp!H109)*DECG!$D109)</f>
        <v>-7.8839804232923541E-2</v>
      </c>
      <c r="I109" s="18">
        <f>Model!$W$21*((drdp!C109)*DECG!$B109+(drdp!F109)*DECG!$C109+(drdp!I109)*DECG!$D109)</f>
        <v>2.1125061875639672E-2</v>
      </c>
      <c r="J109" s="18">
        <f>Model!$W$21*((drdp!D109)*DECG!$B109+(drdp!G109)*DECG!$C109+(drdp!J109)*DECG!$D109)</f>
        <v>0</v>
      </c>
      <c r="K109" s="21">
        <f>SUM(E$3:E108)+H109</f>
        <v>-8.2842008163234127</v>
      </c>
      <c r="L109" s="21">
        <f>SUM(F$3:F108)+I109</f>
        <v>2.2197449186711053</v>
      </c>
      <c r="M109" s="21">
        <f>SUM(G$3:G108)+J109</f>
        <v>0</v>
      </c>
      <c r="N109" s="19">
        <f t="shared" si="5"/>
        <v>68.62798316517349</v>
      </c>
      <c r="O109" s="19">
        <f t="shared" si="5"/>
        <v>4.927267503966192</v>
      </c>
      <c r="P109" s="19">
        <f t="shared" si="5"/>
        <v>0</v>
      </c>
      <c r="Q109" s="19">
        <f t="shared" si="6"/>
        <v>-18.388812667284917</v>
      </c>
      <c r="R109" s="19">
        <f t="shared" si="7"/>
        <v>0</v>
      </c>
      <c r="S109" s="19">
        <f t="shared" si="8"/>
        <v>0</v>
      </c>
    </row>
    <row r="110" spans="1:19" x14ac:dyDescent="0.25">
      <c r="A110" s="26">
        <f>Wellpath!E110</f>
        <v>3210</v>
      </c>
      <c r="B110" s="22">
        <v>0</v>
      </c>
      <c r="C110" s="22">
        <v>0</v>
      </c>
      <c r="D110" s="22">
        <v>1</v>
      </c>
      <c r="E110" s="20">
        <f>Model!$W$21*((drdp!B110+drdp!K110)*DECG!$B110+(drdp!E110+drdp!N110)*DECG!$C110+(drdp!H110+drdp!Q110)*DECG!$D110)</f>
        <v>-0.15767960846584708</v>
      </c>
      <c r="F110" s="20">
        <f>Model!$W$21*((drdp!C110+drdp!L110)*DECG!$B110+(drdp!F110+drdp!O110)*DECG!$C110+(drdp!I110+drdp!R110)*DECG!$D110)</f>
        <v>4.2250123751279345E-2</v>
      </c>
      <c r="G110" s="20">
        <f>Model!$W$21*((drdp!D110+drdp!M110)*DECG!$B110+(drdp!G110+drdp!P110)*DECG!$C110+(drdp!J110+drdp!S110)*DECG!$D110)</f>
        <v>0</v>
      </c>
      <c r="H110" s="18">
        <f>Model!$W$21*((drdp!B110)*DECG!$B110+(drdp!E110)*DECG!$C110+(drdp!H110)*DECG!$D110)</f>
        <v>-7.8839804232923541E-2</v>
      </c>
      <c r="I110" s="18">
        <f>Model!$W$21*((drdp!C110)*DECG!$B110+(drdp!F110)*DECG!$C110+(drdp!I110)*DECG!$D110)</f>
        <v>2.1125061875639672E-2</v>
      </c>
      <c r="J110" s="18">
        <f>Model!$W$21*((drdp!D110)*DECG!$B110+(drdp!G110)*DECG!$C110+(drdp!J110)*DECG!$D110)</f>
        <v>0</v>
      </c>
      <c r="K110" s="21">
        <f>SUM(E$3:E109)+H110</f>
        <v>-8.4418804247892592</v>
      </c>
      <c r="L110" s="21">
        <f>SUM(F$3:F109)+I110</f>
        <v>2.2619950424223849</v>
      </c>
      <c r="M110" s="21">
        <f>SUM(G$3:G109)+J110</f>
        <v>0</v>
      </c>
      <c r="N110" s="19">
        <f t="shared" si="5"/>
        <v>71.26534510644008</v>
      </c>
      <c r="O110" s="19">
        <f t="shared" si="5"/>
        <v>5.1166215719434467</v>
      </c>
      <c r="P110" s="19">
        <f t="shared" si="5"/>
        <v>0</v>
      </c>
      <c r="Q110" s="19">
        <f t="shared" si="6"/>
        <v>-19.09549166959588</v>
      </c>
      <c r="R110" s="19">
        <f t="shared" si="7"/>
        <v>0</v>
      </c>
      <c r="S110" s="19">
        <f t="shared" si="8"/>
        <v>0</v>
      </c>
    </row>
    <row r="111" spans="1:19" x14ac:dyDescent="0.25">
      <c r="A111" s="26">
        <f>Wellpath!E111</f>
        <v>3240</v>
      </c>
      <c r="B111" s="22">
        <v>0</v>
      </c>
      <c r="C111" s="22">
        <v>0</v>
      </c>
      <c r="D111" s="22">
        <v>1</v>
      </c>
      <c r="E111" s="20">
        <f>Model!$W$21*((drdp!B111+drdp!K111)*DECG!$B111+(drdp!E111+drdp!N111)*DECG!$C111+(drdp!H111+drdp!Q111)*DECG!$D111)</f>
        <v>-0.15767960846584708</v>
      </c>
      <c r="F111" s="20">
        <f>Model!$W$21*((drdp!C111+drdp!L111)*DECG!$B111+(drdp!F111+drdp!O111)*DECG!$C111+(drdp!I111+drdp!R111)*DECG!$D111)</f>
        <v>4.2250123751279345E-2</v>
      </c>
      <c r="G111" s="20">
        <f>Model!$W$21*((drdp!D111+drdp!M111)*DECG!$B111+(drdp!G111+drdp!P111)*DECG!$C111+(drdp!J111+drdp!S111)*DECG!$D111)</f>
        <v>0</v>
      </c>
      <c r="H111" s="18">
        <f>Model!$W$21*((drdp!B111)*DECG!$B111+(drdp!E111)*DECG!$C111+(drdp!H111)*DECG!$D111)</f>
        <v>-7.8839804232923541E-2</v>
      </c>
      <c r="I111" s="18">
        <f>Model!$W$21*((drdp!C111)*DECG!$B111+(drdp!F111)*DECG!$C111+(drdp!I111)*DECG!$D111)</f>
        <v>2.1125061875639672E-2</v>
      </c>
      <c r="J111" s="18">
        <f>Model!$W$21*((drdp!D111)*DECG!$B111+(drdp!G111)*DECG!$C111+(drdp!J111)*DECG!$D111)</f>
        <v>0</v>
      </c>
      <c r="K111" s="21">
        <f>SUM(E$3:E110)+H111</f>
        <v>-8.5995600332551057</v>
      </c>
      <c r="L111" s="21">
        <f>SUM(F$3:F110)+I111</f>
        <v>2.3042451661736645</v>
      </c>
      <c r="M111" s="21">
        <f>SUM(G$3:G110)+J111</f>
        <v>0</v>
      </c>
      <c r="N111" s="19">
        <f t="shared" si="5"/>
        <v>73.952432765558555</v>
      </c>
      <c r="O111" s="19">
        <f t="shared" si="5"/>
        <v>5.3095457858346986</v>
      </c>
      <c r="P111" s="19">
        <f t="shared" si="5"/>
        <v>0</v>
      </c>
      <c r="Q111" s="19">
        <f t="shared" si="6"/>
        <v>-19.815494637848314</v>
      </c>
      <c r="R111" s="19">
        <f t="shared" si="7"/>
        <v>0</v>
      </c>
      <c r="S111" s="19">
        <f t="shared" si="8"/>
        <v>0</v>
      </c>
    </row>
    <row r="112" spans="1:19" x14ac:dyDescent="0.25">
      <c r="A112" s="26">
        <f>Wellpath!E112</f>
        <v>3270</v>
      </c>
      <c r="B112" s="22">
        <v>0</v>
      </c>
      <c r="C112" s="22">
        <v>0</v>
      </c>
      <c r="D112" s="22">
        <v>1</v>
      </c>
      <c r="E112" s="20">
        <f>Model!$W$21*((drdp!B112+drdp!K112)*DECG!$B112+(drdp!E112+drdp!N112)*DECG!$C112+(drdp!H112+drdp!Q112)*DECG!$D112)</f>
        <v>-0.15767960846584708</v>
      </c>
      <c r="F112" s="20">
        <f>Model!$W$21*((drdp!C112+drdp!L112)*DECG!$B112+(drdp!F112+drdp!O112)*DECG!$C112+(drdp!I112+drdp!R112)*DECG!$D112)</f>
        <v>4.2250123751279345E-2</v>
      </c>
      <c r="G112" s="20">
        <f>Model!$W$21*((drdp!D112+drdp!M112)*DECG!$B112+(drdp!G112+drdp!P112)*DECG!$C112+(drdp!J112+drdp!S112)*DECG!$D112)</f>
        <v>0</v>
      </c>
      <c r="H112" s="18">
        <f>Model!$W$21*((drdp!B112)*DECG!$B112+(drdp!E112)*DECG!$C112+(drdp!H112)*DECG!$D112)</f>
        <v>-7.8839804232923541E-2</v>
      </c>
      <c r="I112" s="18">
        <f>Model!$W$21*((drdp!C112)*DECG!$B112+(drdp!F112)*DECG!$C112+(drdp!I112)*DECG!$D112)</f>
        <v>2.1125061875639672E-2</v>
      </c>
      <c r="J112" s="18">
        <f>Model!$W$21*((drdp!D112)*DECG!$B112+(drdp!G112)*DECG!$C112+(drdp!J112)*DECG!$D112)</f>
        <v>0</v>
      </c>
      <c r="K112" s="21">
        <f>SUM(E$3:E111)+H112</f>
        <v>-8.7572396417209522</v>
      </c>
      <c r="L112" s="21">
        <f>SUM(F$3:F111)+I112</f>
        <v>2.346495289924944</v>
      </c>
      <c r="M112" s="21">
        <f>SUM(G$3:G111)+J112</f>
        <v>0</v>
      </c>
      <c r="N112" s="19">
        <f t="shared" si="5"/>
        <v>76.689246142528916</v>
      </c>
      <c r="O112" s="19">
        <f t="shared" si="5"/>
        <v>5.5060401456399468</v>
      </c>
      <c r="P112" s="19">
        <f t="shared" si="5"/>
        <v>0</v>
      </c>
      <c r="Q112" s="19">
        <f t="shared" si="6"/>
        <v>-20.548821572042218</v>
      </c>
      <c r="R112" s="19">
        <f t="shared" si="7"/>
        <v>0</v>
      </c>
      <c r="S112" s="19">
        <f t="shared" si="8"/>
        <v>0</v>
      </c>
    </row>
    <row r="113" spans="1:19" x14ac:dyDescent="0.25">
      <c r="A113" s="26">
        <f>Wellpath!E113</f>
        <v>3300</v>
      </c>
      <c r="B113" s="22">
        <v>0</v>
      </c>
      <c r="C113" s="22">
        <v>0</v>
      </c>
      <c r="D113" s="22">
        <v>1</v>
      </c>
      <c r="E113" s="20">
        <f>Model!$W$21*((drdp!B113+drdp!K113)*DECG!$B113+(drdp!E113+drdp!N113)*DECG!$C113+(drdp!H113+drdp!Q113)*DECG!$D113)</f>
        <v>-0.15767960846584708</v>
      </c>
      <c r="F113" s="20">
        <f>Model!$W$21*((drdp!C113+drdp!L113)*DECG!$B113+(drdp!F113+drdp!O113)*DECG!$C113+(drdp!I113+drdp!R113)*DECG!$D113)</f>
        <v>4.2250123751279345E-2</v>
      </c>
      <c r="G113" s="20">
        <f>Model!$W$21*((drdp!D113+drdp!M113)*DECG!$B113+(drdp!G113+drdp!P113)*DECG!$C113+(drdp!J113+drdp!S113)*DECG!$D113)</f>
        <v>0</v>
      </c>
      <c r="H113" s="18">
        <f>Model!$W$21*((drdp!B113)*DECG!$B113+(drdp!E113)*DECG!$C113+(drdp!H113)*DECG!$D113)</f>
        <v>-7.8839804232923541E-2</v>
      </c>
      <c r="I113" s="18">
        <f>Model!$W$21*((drdp!C113)*DECG!$B113+(drdp!F113)*DECG!$C113+(drdp!I113)*DECG!$D113)</f>
        <v>2.1125061875639672E-2</v>
      </c>
      <c r="J113" s="18">
        <f>Model!$W$21*((drdp!D113)*DECG!$B113+(drdp!G113)*DECG!$C113+(drdp!J113)*DECG!$D113)</f>
        <v>0</v>
      </c>
      <c r="K113" s="21">
        <f>SUM(E$3:E112)+H113</f>
        <v>-8.9149192501867986</v>
      </c>
      <c r="L113" s="21">
        <f>SUM(F$3:F112)+I113</f>
        <v>2.3887454136762236</v>
      </c>
      <c r="M113" s="21">
        <f>SUM(G$3:G112)+J113</f>
        <v>0</v>
      </c>
      <c r="N113" s="19">
        <f t="shared" si="5"/>
        <v>79.475785237351147</v>
      </c>
      <c r="O113" s="19">
        <f t="shared" si="5"/>
        <v>5.7061046513591931</v>
      </c>
      <c r="P113" s="19">
        <f t="shared" si="5"/>
        <v>0</v>
      </c>
      <c r="Q113" s="19">
        <f t="shared" si="6"/>
        <v>-21.295472472177593</v>
      </c>
      <c r="R113" s="19">
        <f t="shared" si="7"/>
        <v>0</v>
      </c>
      <c r="S113" s="19">
        <f t="shared" si="8"/>
        <v>0</v>
      </c>
    </row>
    <row r="114" spans="1:19" x14ac:dyDescent="0.25">
      <c r="A114" s="26">
        <f>Wellpath!E114</f>
        <v>3330</v>
      </c>
      <c r="B114" s="22">
        <v>0</v>
      </c>
      <c r="C114" s="22">
        <v>0</v>
      </c>
      <c r="D114" s="22">
        <v>1</v>
      </c>
      <c r="E114" s="20">
        <f>Model!$W$21*((drdp!B114+drdp!K114)*DECG!$B114+(drdp!E114+drdp!N114)*DECG!$C114+(drdp!H114+drdp!Q114)*DECG!$D114)</f>
        <v>-0.15767960846584708</v>
      </c>
      <c r="F114" s="20">
        <f>Model!$W$21*((drdp!C114+drdp!L114)*DECG!$B114+(drdp!F114+drdp!O114)*DECG!$C114+(drdp!I114+drdp!R114)*DECG!$D114)</f>
        <v>4.2250123751279345E-2</v>
      </c>
      <c r="G114" s="20">
        <f>Model!$W$21*((drdp!D114+drdp!M114)*DECG!$B114+(drdp!G114+drdp!P114)*DECG!$C114+(drdp!J114+drdp!S114)*DECG!$D114)</f>
        <v>0</v>
      </c>
      <c r="H114" s="18">
        <f>Model!$W$21*((drdp!B114)*DECG!$B114+(drdp!E114)*DECG!$C114+(drdp!H114)*DECG!$D114)</f>
        <v>-7.8839804232923541E-2</v>
      </c>
      <c r="I114" s="18">
        <f>Model!$W$21*((drdp!C114)*DECG!$B114+(drdp!F114)*DECG!$C114+(drdp!I114)*DECG!$D114)</f>
        <v>2.1125061875639672E-2</v>
      </c>
      <c r="J114" s="18">
        <f>Model!$W$21*((drdp!D114)*DECG!$B114+(drdp!G114)*DECG!$C114+(drdp!J114)*DECG!$D114)</f>
        <v>0</v>
      </c>
      <c r="K114" s="21">
        <f>SUM(E$3:E113)+H114</f>
        <v>-9.0725988586526451</v>
      </c>
      <c r="L114" s="21">
        <f>SUM(F$3:F113)+I114</f>
        <v>2.4309955374275032</v>
      </c>
      <c r="M114" s="21">
        <f>SUM(G$3:G113)+J114</f>
        <v>0</v>
      </c>
      <c r="N114" s="19">
        <f t="shared" si="5"/>
        <v>82.312050050025277</v>
      </c>
      <c r="O114" s="19">
        <f t="shared" si="5"/>
        <v>5.9097393029924348</v>
      </c>
      <c r="P114" s="19">
        <f t="shared" si="5"/>
        <v>0</v>
      </c>
      <c r="Q114" s="19">
        <f t="shared" si="6"/>
        <v>-22.055447338254439</v>
      </c>
      <c r="R114" s="19">
        <f t="shared" si="7"/>
        <v>0</v>
      </c>
      <c r="S114" s="19">
        <f t="shared" si="8"/>
        <v>0</v>
      </c>
    </row>
    <row r="115" spans="1:19" x14ac:dyDescent="0.25">
      <c r="A115" s="26">
        <f>Wellpath!E115</f>
        <v>3360</v>
      </c>
      <c r="B115" s="22">
        <v>0</v>
      </c>
      <c r="C115" s="22">
        <v>0</v>
      </c>
      <c r="D115" s="22">
        <v>1</v>
      </c>
      <c r="E115" s="20">
        <f>Model!$W$21*((drdp!B115+drdp!K115)*DECG!$B115+(drdp!E115+drdp!N115)*DECG!$C115+(drdp!H115+drdp!Q115)*DECG!$D115)</f>
        <v>-0.15767960846584708</v>
      </c>
      <c r="F115" s="20">
        <f>Model!$W$21*((drdp!C115+drdp!L115)*DECG!$B115+(drdp!F115+drdp!O115)*DECG!$C115+(drdp!I115+drdp!R115)*DECG!$D115)</f>
        <v>4.2250123751279345E-2</v>
      </c>
      <c r="G115" s="20">
        <f>Model!$W$21*((drdp!D115+drdp!M115)*DECG!$B115+(drdp!G115+drdp!P115)*DECG!$C115+(drdp!J115+drdp!S115)*DECG!$D115)</f>
        <v>0</v>
      </c>
      <c r="H115" s="18">
        <f>Model!$W$21*((drdp!B115)*DECG!$B115+(drdp!E115)*DECG!$C115+(drdp!H115)*DECG!$D115)</f>
        <v>-7.8839804232923541E-2</v>
      </c>
      <c r="I115" s="18">
        <f>Model!$W$21*((drdp!C115)*DECG!$B115+(drdp!F115)*DECG!$C115+(drdp!I115)*DECG!$D115)</f>
        <v>2.1125061875639672E-2</v>
      </c>
      <c r="J115" s="18">
        <f>Model!$W$21*((drdp!D115)*DECG!$B115+(drdp!G115)*DECG!$C115+(drdp!J115)*DECG!$D115)</f>
        <v>0</v>
      </c>
      <c r="K115" s="21">
        <f>SUM(E$3:E114)+H115</f>
        <v>-9.2302784671184916</v>
      </c>
      <c r="L115" s="21">
        <f>SUM(F$3:F114)+I115</f>
        <v>2.4732456611787828</v>
      </c>
      <c r="M115" s="21">
        <f>SUM(G$3:G114)+J115</f>
        <v>0</v>
      </c>
      <c r="N115" s="19">
        <f t="shared" si="5"/>
        <v>85.198040580551293</v>
      </c>
      <c r="O115" s="19">
        <f t="shared" si="5"/>
        <v>6.1169441005396745</v>
      </c>
      <c r="P115" s="19">
        <f t="shared" si="5"/>
        <v>0</v>
      </c>
      <c r="Q115" s="19">
        <f t="shared" si="6"/>
        <v>-22.828746170272755</v>
      </c>
      <c r="R115" s="19">
        <f t="shared" si="7"/>
        <v>0</v>
      </c>
      <c r="S115" s="19">
        <f t="shared" si="8"/>
        <v>0</v>
      </c>
    </row>
    <row r="116" spans="1:19" x14ac:dyDescent="0.25">
      <c r="A116" s="26">
        <f>Wellpath!E116</f>
        <v>3390</v>
      </c>
      <c r="B116" s="22">
        <v>0</v>
      </c>
      <c r="C116" s="22">
        <v>0</v>
      </c>
      <c r="D116" s="22">
        <v>1</v>
      </c>
      <c r="E116" s="20">
        <f>Model!$W$21*((drdp!B116+drdp!K116)*DECG!$B116+(drdp!E116+drdp!N116)*DECG!$C116+(drdp!H116+drdp!Q116)*DECG!$D116)</f>
        <v>-0.15767960846584708</v>
      </c>
      <c r="F116" s="20">
        <f>Model!$W$21*((drdp!C116+drdp!L116)*DECG!$B116+(drdp!F116+drdp!O116)*DECG!$C116+(drdp!I116+drdp!R116)*DECG!$D116)</f>
        <v>4.2250123751279345E-2</v>
      </c>
      <c r="G116" s="20">
        <f>Model!$W$21*((drdp!D116+drdp!M116)*DECG!$B116+(drdp!G116+drdp!P116)*DECG!$C116+(drdp!J116+drdp!S116)*DECG!$D116)</f>
        <v>0</v>
      </c>
      <c r="H116" s="18">
        <f>Model!$W$21*((drdp!B116)*DECG!$B116+(drdp!E116)*DECG!$C116+(drdp!H116)*DECG!$D116)</f>
        <v>-7.8839804232923541E-2</v>
      </c>
      <c r="I116" s="18">
        <f>Model!$W$21*((drdp!C116)*DECG!$B116+(drdp!F116)*DECG!$C116+(drdp!I116)*DECG!$D116)</f>
        <v>2.1125061875639672E-2</v>
      </c>
      <c r="J116" s="18">
        <f>Model!$W$21*((drdp!D116)*DECG!$B116+(drdp!G116)*DECG!$C116+(drdp!J116)*DECG!$D116)</f>
        <v>0</v>
      </c>
      <c r="K116" s="21">
        <f>SUM(E$3:E115)+H116</f>
        <v>-9.3879580755843381</v>
      </c>
      <c r="L116" s="21">
        <f>SUM(F$3:F115)+I116</f>
        <v>2.5154957849300623</v>
      </c>
      <c r="M116" s="21">
        <f>SUM(G$3:G115)+J116</f>
        <v>0</v>
      </c>
      <c r="N116" s="19">
        <f t="shared" si="5"/>
        <v>88.133756828929194</v>
      </c>
      <c r="O116" s="19">
        <f t="shared" si="5"/>
        <v>6.3277190440009106</v>
      </c>
      <c r="P116" s="19">
        <f t="shared" si="5"/>
        <v>0</v>
      </c>
      <c r="Q116" s="19">
        <f t="shared" si="6"/>
        <v>-23.615368968232541</v>
      </c>
      <c r="R116" s="19">
        <f t="shared" si="7"/>
        <v>0</v>
      </c>
      <c r="S116" s="19">
        <f t="shared" si="8"/>
        <v>0</v>
      </c>
    </row>
    <row r="117" spans="1:19" x14ac:dyDescent="0.25">
      <c r="A117" s="26">
        <f>Wellpath!E117</f>
        <v>3420</v>
      </c>
      <c r="B117" s="22">
        <v>0</v>
      </c>
      <c r="C117" s="22">
        <v>0</v>
      </c>
      <c r="D117" s="22">
        <v>1</v>
      </c>
      <c r="E117" s="20">
        <f>Model!$W$21*((drdp!B117+drdp!K117)*DECG!$B117+(drdp!E117+drdp!N117)*DECG!$C117+(drdp!H117+drdp!Q117)*DECG!$D117)</f>
        <v>-0.15767960846584708</v>
      </c>
      <c r="F117" s="20">
        <f>Model!$W$21*((drdp!C117+drdp!L117)*DECG!$B117+(drdp!F117+drdp!O117)*DECG!$C117+(drdp!I117+drdp!R117)*DECG!$D117)</f>
        <v>4.2250123751279345E-2</v>
      </c>
      <c r="G117" s="20">
        <f>Model!$W$21*((drdp!D117+drdp!M117)*DECG!$B117+(drdp!G117+drdp!P117)*DECG!$C117+(drdp!J117+drdp!S117)*DECG!$D117)</f>
        <v>0</v>
      </c>
      <c r="H117" s="18">
        <f>Model!$W$21*((drdp!B117)*DECG!$B117+(drdp!E117)*DECG!$C117+(drdp!H117)*DECG!$D117)</f>
        <v>-7.8839804232923541E-2</v>
      </c>
      <c r="I117" s="18">
        <f>Model!$W$21*((drdp!C117)*DECG!$B117+(drdp!F117)*DECG!$C117+(drdp!I117)*DECG!$D117)</f>
        <v>2.1125061875639672E-2</v>
      </c>
      <c r="J117" s="18">
        <f>Model!$W$21*((drdp!D117)*DECG!$B117+(drdp!G117)*DECG!$C117+(drdp!J117)*DECG!$D117)</f>
        <v>0</v>
      </c>
      <c r="K117" s="21">
        <f>SUM(E$3:E116)+H117</f>
        <v>-9.5456376840501846</v>
      </c>
      <c r="L117" s="21">
        <f>SUM(F$3:F116)+I117</f>
        <v>2.5577459086813419</v>
      </c>
      <c r="M117" s="21">
        <f>SUM(G$3:G116)+J117</f>
        <v>0</v>
      </c>
      <c r="N117" s="19">
        <f t="shared" si="5"/>
        <v>91.119198795158979</v>
      </c>
      <c r="O117" s="19">
        <f t="shared" si="5"/>
        <v>6.5420641333761429</v>
      </c>
      <c r="P117" s="19">
        <f t="shared" si="5"/>
        <v>0</v>
      </c>
      <c r="Q117" s="19">
        <f t="shared" si="6"/>
        <v>-24.415315732133799</v>
      </c>
      <c r="R117" s="19">
        <f t="shared" si="7"/>
        <v>0</v>
      </c>
      <c r="S117" s="19">
        <f t="shared" si="8"/>
        <v>0</v>
      </c>
    </row>
    <row r="118" spans="1:19" x14ac:dyDescent="0.25">
      <c r="A118" s="26">
        <f>Wellpath!E118</f>
        <v>3450</v>
      </c>
      <c r="B118" s="22">
        <v>0</v>
      </c>
      <c r="C118" s="22">
        <v>0</v>
      </c>
      <c r="D118" s="22">
        <v>1</v>
      </c>
      <c r="E118" s="20">
        <f>Model!$W$21*((drdp!B118+drdp!K118)*DECG!$B118+(drdp!E118+drdp!N118)*DECG!$C118+(drdp!H118+drdp!Q118)*DECG!$D118)</f>
        <v>-0.15767960846584708</v>
      </c>
      <c r="F118" s="20">
        <f>Model!$W$21*((drdp!C118+drdp!L118)*DECG!$B118+(drdp!F118+drdp!O118)*DECG!$C118+(drdp!I118+drdp!R118)*DECG!$D118)</f>
        <v>4.2250123751279345E-2</v>
      </c>
      <c r="G118" s="20">
        <f>Model!$W$21*((drdp!D118+drdp!M118)*DECG!$B118+(drdp!G118+drdp!P118)*DECG!$C118+(drdp!J118+drdp!S118)*DECG!$D118)</f>
        <v>0</v>
      </c>
      <c r="H118" s="18">
        <f>Model!$W$21*((drdp!B118)*DECG!$B118+(drdp!E118)*DECG!$C118+(drdp!H118)*DECG!$D118)</f>
        <v>-7.8839804232923541E-2</v>
      </c>
      <c r="I118" s="18">
        <f>Model!$W$21*((drdp!C118)*DECG!$B118+(drdp!F118)*DECG!$C118+(drdp!I118)*DECG!$D118)</f>
        <v>2.1125061875639672E-2</v>
      </c>
      <c r="J118" s="18">
        <f>Model!$W$21*((drdp!D118)*DECG!$B118+(drdp!G118)*DECG!$C118+(drdp!J118)*DECG!$D118)</f>
        <v>0</v>
      </c>
      <c r="K118" s="21">
        <f>SUM(E$3:E117)+H118</f>
        <v>-9.7033172925160311</v>
      </c>
      <c r="L118" s="21">
        <f>SUM(F$3:F117)+I118</f>
        <v>2.5999960324326215</v>
      </c>
      <c r="M118" s="21">
        <f>SUM(G$3:G117)+J118</f>
        <v>0</v>
      </c>
      <c r="N118" s="19">
        <f t="shared" si="5"/>
        <v>94.154366479240636</v>
      </c>
      <c r="O118" s="19">
        <f t="shared" si="5"/>
        <v>6.7599793686653733</v>
      </c>
      <c r="P118" s="19">
        <f t="shared" si="5"/>
        <v>0</v>
      </c>
      <c r="Q118" s="19">
        <f t="shared" si="6"/>
        <v>-25.228586461976526</v>
      </c>
      <c r="R118" s="19">
        <f t="shared" si="7"/>
        <v>0</v>
      </c>
      <c r="S118" s="19">
        <f t="shared" si="8"/>
        <v>0</v>
      </c>
    </row>
    <row r="119" spans="1:19" x14ac:dyDescent="0.25">
      <c r="A119" s="26">
        <f>Wellpath!E119</f>
        <v>3480</v>
      </c>
      <c r="B119" s="22">
        <v>0</v>
      </c>
      <c r="C119" s="22">
        <v>0</v>
      </c>
      <c r="D119" s="22">
        <v>1</v>
      </c>
      <c r="E119" s="20">
        <f>Model!$W$21*((drdp!B119+drdp!K119)*DECG!$B119+(drdp!E119+drdp!N119)*DECG!$C119+(drdp!H119+drdp!Q119)*DECG!$D119)</f>
        <v>-0.15767960846584708</v>
      </c>
      <c r="F119" s="20">
        <f>Model!$W$21*((drdp!C119+drdp!L119)*DECG!$B119+(drdp!F119+drdp!O119)*DECG!$C119+(drdp!I119+drdp!R119)*DECG!$D119)</f>
        <v>4.2250123751279345E-2</v>
      </c>
      <c r="G119" s="20">
        <f>Model!$W$21*((drdp!D119+drdp!M119)*DECG!$B119+(drdp!G119+drdp!P119)*DECG!$C119+(drdp!J119+drdp!S119)*DECG!$D119)</f>
        <v>0</v>
      </c>
      <c r="H119" s="18">
        <f>Model!$W$21*((drdp!B119)*DECG!$B119+(drdp!E119)*DECG!$C119+(drdp!H119)*DECG!$D119)</f>
        <v>-7.8839804232923541E-2</v>
      </c>
      <c r="I119" s="18">
        <f>Model!$W$21*((drdp!C119)*DECG!$B119+(drdp!F119)*DECG!$C119+(drdp!I119)*DECG!$D119)</f>
        <v>2.1125061875639672E-2</v>
      </c>
      <c r="J119" s="18">
        <f>Model!$W$21*((drdp!D119)*DECG!$B119+(drdp!G119)*DECG!$C119+(drdp!J119)*DECG!$D119)</f>
        <v>0</v>
      </c>
      <c r="K119" s="21">
        <f>SUM(E$3:E118)+H119</f>
        <v>-9.8609969009818776</v>
      </c>
      <c r="L119" s="21">
        <f>SUM(F$3:F118)+I119</f>
        <v>2.642246156183901</v>
      </c>
      <c r="M119" s="21">
        <f>SUM(G$3:G118)+J119</f>
        <v>0</v>
      </c>
      <c r="N119" s="19">
        <f t="shared" si="5"/>
        <v>97.239259881174192</v>
      </c>
      <c r="O119" s="19">
        <f t="shared" si="5"/>
        <v>6.9814647498686</v>
      </c>
      <c r="P119" s="19">
        <f t="shared" si="5"/>
        <v>0</v>
      </c>
      <c r="Q119" s="19">
        <f t="shared" si="6"/>
        <v>-26.055181157760725</v>
      </c>
      <c r="R119" s="19">
        <f t="shared" si="7"/>
        <v>0</v>
      </c>
      <c r="S119" s="19">
        <f t="shared" si="8"/>
        <v>0</v>
      </c>
    </row>
    <row r="120" spans="1:19" x14ac:dyDescent="0.25">
      <c r="A120" s="26">
        <f>Wellpath!E120</f>
        <v>3510</v>
      </c>
      <c r="B120" s="22">
        <v>0</v>
      </c>
      <c r="C120" s="22">
        <v>0</v>
      </c>
      <c r="D120" s="22">
        <v>1</v>
      </c>
      <c r="E120" s="20">
        <f>Model!$W$21*((drdp!B120+drdp!K120)*DECG!$B120+(drdp!E120+drdp!N120)*DECG!$C120+(drdp!H120+drdp!Q120)*DECG!$D120)</f>
        <v>-0.15767960846584708</v>
      </c>
      <c r="F120" s="20">
        <f>Model!$W$21*((drdp!C120+drdp!L120)*DECG!$B120+(drdp!F120+drdp!O120)*DECG!$C120+(drdp!I120+drdp!R120)*DECG!$D120)</f>
        <v>4.2250123751279345E-2</v>
      </c>
      <c r="G120" s="20">
        <f>Model!$W$21*((drdp!D120+drdp!M120)*DECG!$B120+(drdp!G120+drdp!P120)*DECG!$C120+(drdp!J120+drdp!S120)*DECG!$D120)</f>
        <v>0</v>
      </c>
      <c r="H120" s="18">
        <f>Model!$W$21*((drdp!B120)*DECG!$B120+(drdp!E120)*DECG!$C120+(drdp!H120)*DECG!$D120)</f>
        <v>-7.8839804232923541E-2</v>
      </c>
      <c r="I120" s="18">
        <f>Model!$W$21*((drdp!C120)*DECG!$B120+(drdp!F120)*DECG!$C120+(drdp!I120)*DECG!$D120)</f>
        <v>2.1125061875639672E-2</v>
      </c>
      <c r="J120" s="18">
        <f>Model!$W$21*((drdp!D120)*DECG!$B120+(drdp!G120)*DECG!$C120+(drdp!J120)*DECG!$D120)</f>
        <v>0</v>
      </c>
      <c r="K120" s="21">
        <f>SUM(E$3:E119)+H120</f>
        <v>-10.018676509447724</v>
      </c>
      <c r="L120" s="21">
        <f>SUM(F$3:F119)+I120</f>
        <v>2.6844962799351806</v>
      </c>
      <c r="M120" s="21">
        <f>SUM(G$3:G119)+J120</f>
        <v>0</v>
      </c>
      <c r="N120" s="19">
        <f t="shared" si="5"/>
        <v>100.37387900095963</v>
      </c>
      <c r="O120" s="19">
        <f t="shared" si="5"/>
        <v>7.2065202769858239</v>
      </c>
      <c r="P120" s="19">
        <f t="shared" si="5"/>
        <v>0</v>
      </c>
      <c r="Q120" s="19">
        <f t="shared" si="6"/>
        <v>-26.895099819486397</v>
      </c>
      <c r="R120" s="19">
        <f t="shared" si="7"/>
        <v>0</v>
      </c>
      <c r="S120" s="19">
        <f t="shared" si="8"/>
        <v>0</v>
      </c>
    </row>
    <row r="121" spans="1:19" x14ac:dyDescent="0.25">
      <c r="A121" s="26">
        <f>Wellpath!E121</f>
        <v>3540</v>
      </c>
      <c r="B121" s="22">
        <v>0</v>
      </c>
      <c r="C121" s="22">
        <v>0</v>
      </c>
      <c r="D121" s="22">
        <v>1</v>
      </c>
      <c r="E121" s="20">
        <f>Model!$W$21*((drdp!B121+drdp!K121)*DECG!$B121+(drdp!E121+drdp!N121)*DECG!$C121+(drdp!H121+drdp!Q121)*DECG!$D121)</f>
        <v>-0.15767960846584708</v>
      </c>
      <c r="F121" s="20">
        <f>Model!$W$21*((drdp!C121+drdp!L121)*DECG!$B121+(drdp!F121+drdp!O121)*DECG!$C121+(drdp!I121+drdp!R121)*DECG!$D121)</f>
        <v>4.2250123751279345E-2</v>
      </c>
      <c r="G121" s="20">
        <f>Model!$W$21*((drdp!D121+drdp!M121)*DECG!$B121+(drdp!G121+drdp!P121)*DECG!$C121+(drdp!J121+drdp!S121)*DECG!$D121)</f>
        <v>0</v>
      </c>
      <c r="H121" s="18">
        <f>Model!$W$21*((drdp!B121)*DECG!$B121+(drdp!E121)*DECG!$C121+(drdp!H121)*DECG!$D121)</f>
        <v>-7.8839804232923541E-2</v>
      </c>
      <c r="I121" s="18">
        <f>Model!$W$21*((drdp!C121)*DECG!$B121+(drdp!F121)*DECG!$C121+(drdp!I121)*DECG!$D121)</f>
        <v>2.1125061875639672E-2</v>
      </c>
      <c r="J121" s="18">
        <f>Model!$W$21*((drdp!D121)*DECG!$B121+(drdp!G121)*DECG!$C121+(drdp!J121)*DECG!$D121)</f>
        <v>0</v>
      </c>
      <c r="K121" s="21">
        <f>SUM(E$3:E120)+H121</f>
        <v>-10.176356117913571</v>
      </c>
      <c r="L121" s="21">
        <f>SUM(F$3:F120)+I121</f>
        <v>2.7267464036864602</v>
      </c>
      <c r="M121" s="21">
        <f>SUM(G$3:G120)+J121</f>
        <v>0</v>
      </c>
      <c r="N121" s="19">
        <f t="shared" si="5"/>
        <v>103.55822383859696</v>
      </c>
      <c r="O121" s="19">
        <f t="shared" si="5"/>
        <v>7.435145950017044</v>
      </c>
      <c r="P121" s="19">
        <f t="shared" si="5"/>
        <v>0</v>
      </c>
      <c r="Q121" s="19">
        <f t="shared" si="6"/>
        <v>-27.748342447153536</v>
      </c>
      <c r="R121" s="19">
        <f t="shared" si="7"/>
        <v>0</v>
      </c>
      <c r="S121" s="19">
        <f t="shared" si="8"/>
        <v>0</v>
      </c>
    </row>
    <row r="122" spans="1:19" x14ac:dyDescent="0.25">
      <c r="A122" s="26">
        <f>Wellpath!E122</f>
        <v>3570</v>
      </c>
      <c r="B122" s="22">
        <v>0</v>
      </c>
      <c r="C122" s="22">
        <v>0</v>
      </c>
      <c r="D122" s="22">
        <v>1</v>
      </c>
      <c r="E122" s="20">
        <f>Model!$W$21*((drdp!B122+drdp!K122)*DECG!$B122+(drdp!E122+drdp!N122)*DECG!$C122+(drdp!H122+drdp!Q122)*DECG!$D122)</f>
        <v>-0.15767960846584708</v>
      </c>
      <c r="F122" s="20">
        <f>Model!$W$21*((drdp!C122+drdp!L122)*DECG!$B122+(drdp!F122+drdp!O122)*DECG!$C122+(drdp!I122+drdp!R122)*DECG!$D122)</f>
        <v>4.2250123751279345E-2</v>
      </c>
      <c r="G122" s="20">
        <f>Model!$W$21*((drdp!D122+drdp!M122)*DECG!$B122+(drdp!G122+drdp!P122)*DECG!$C122+(drdp!J122+drdp!S122)*DECG!$D122)</f>
        <v>0</v>
      </c>
      <c r="H122" s="18">
        <f>Model!$W$21*((drdp!B122)*DECG!$B122+(drdp!E122)*DECG!$C122+(drdp!H122)*DECG!$D122)</f>
        <v>-7.8839804232923541E-2</v>
      </c>
      <c r="I122" s="18">
        <f>Model!$W$21*((drdp!C122)*DECG!$B122+(drdp!F122)*DECG!$C122+(drdp!I122)*DECG!$D122)</f>
        <v>2.1125061875639672E-2</v>
      </c>
      <c r="J122" s="18">
        <f>Model!$W$21*((drdp!D122)*DECG!$B122+(drdp!G122)*DECG!$C122+(drdp!J122)*DECG!$D122)</f>
        <v>0</v>
      </c>
      <c r="K122" s="21">
        <f>SUM(E$3:E121)+H122</f>
        <v>-10.334035726379417</v>
      </c>
      <c r="L122" s="21">
        <f>SUM(F$3:F121)+I122</f>
        <v>2.7689965274377397</v>
      </c>
      <c r="M122" s="21">
        <f>SUM(G$3:G121)+J122</f>
        <v>0</v>
      </c>
      <c r="N122" s="19">
        <f t="shared" si="5"/>
        <v>106.79229439408617</v>
      </c>
      <c r="O122" s="19">
        <f t="shared" si="5"/>
        <v>7.6673417689622614</v>
      </c>
      <c r="P122" s="19">
        <f t="shared" si="5"/>
        <v>0</v>
      </c>
      <c r="Q122" s="19">
        <f t="shared" si="6"/>
        <v>-28.614909040762146</v>
      </c>
      <c r="R122" s="19">
        <f t="shared" si="7"/>
        <v>0</v>
      </c>
      <c r="S122" s="19">
        <f t="shared" si="8"/>
        <v>0</v>
      </c>
    </row>
    <row r="123" spans="1:19" x14ac:dyDescent="0.25">
      <c r="A123" s="26">
        <f>Wellpath!E123</f>
        <v>3600</v>
      </c>
      <c r="B123" s="22">
        <v>0</v>
      </c>
      <c r="C123" s="22">
        <v>0</v>
      </c>
      <c r="D123" s="22">
        <v>1</v>
      </c>
      <c r="E123" s="20">
        <f>Model!$W$21*((drdp!B123+drdp!K123)*DECG!$B123+(drdp!E123+drdp!N123)*DECG!$C123+(drdp!H123+drdp!Q123)*DECG!$D123)</f>
        <v>-0.15767960846584708</v>
      </c>
      <c r="F123" s="20">
        <f>Model!$W$21*((drdp!C123+drdp!L123)*DECG!$B123+(drdp!F123+drdp!O123)*DECG!$C123+(drdp!I123+drdp!R123)*DECG!$D123)</f>
        <v>4.2250123751279345E-2</v>
      </c>
      <c r="G123" s="20">
        <f>Model!$W$21*((drdp!D123+drdp!M123)*DECG!$B123+(drdp!G123+drdp!P123)*DECG!$C123+(drdp!J123+drdp!S123)*DECG!$D123)</f>
        <v>0</v>
      </c>
      <c r="H123" s="18">
        <f>Model!$W$21*((drdp!B123)*DECG!$B123+(drdp!E123)*DECG!$C123+(drdp!H123)*DECG!$D123)</f>
        <v>-7.8839804232923541E-2</v>
      </c>
      <c r="I123" s="18">
        <f>Model!$W$21*((drdp!C123)*DECG!$B123+(drdp!F123)*DECG!$C123+(drdp!I123)*DECG!$D123)</f>
        <v>2.1125061875639672E-2</v>
      </c>
      <c r="J123" s="18">
        <f>Model!$W$21*((drdp!D123)*DECG!$B123+(drdp!G123)*DECG!$C123+(drdp!J123)*DECG!$D123)</f>
        <v>0</v>
      </c>
      <c r="K123" s="21">
        <f>SUM(E$3:E122)+H123</f>
        <v>-10.491715334845264</v>
      </c>
      <c r="L123" s="21">
        <f>SUM(F$3:F122)+I123</f>
        <v>2.8112466511890193</v>
      </c>
      <c r="M123" s="21">
        <f>SUM(G$3:G122)+J123</f>
        <v>0</v>
      </c>
      <c r="N123" s="19">
        <f t="shared" si="5"/>
        <v>110.07609066742727</v>
      </c>
      <c r="O123" s="19">
        <f t="shared" si="5"/>
        <v>7.9031077338214759</v>
      </c>
      <c r="P123" s="19">
        <f t="shared" si="5"/>
        <v>0</v>
      </c>
      <c r="Q123" s="19">
        <f t="shared" si="6"/>
        <v>-29.494799600312227</v>
      </c>
      <c r="R123" s="19">
        <f t="shared" si="7"/>
        <v>0</v>
      </c>
      <c r="S123" s="19">
        <f t="shared" si="8"/>
        <v>0</v>
      </c>
    </row>
    <row r="124" spans="1:19" x14ac:dyDescent="0.25">
      <c r="A124" s="26">
        <f>Wellpath!E124</f>
        <v>3630</v>
      </c>
      <c r="B124" s="22">
        <v>0</v>
      </c>
      <c r="C124" s="22">
        <v>0</v>
      </c>
      <c r="D124" s="22">
        <v>1</v>
      </c>
      <c r="E124" s="20">
        <f>Model!$W$21*((drdp!B124+drdp!K124)*DECG!$B124+(drdp!E124+drdp!N124)*DECG!$C124+(drdp!H124+drdp!Q124)*DECG!$D124)</f>
        <v>-0.15767960846584708</v>
      </c>
      <c r="F124" s="20">
        <f>Model!$W$21*((drdp!C124+drdp!L124)*DECG!$B124+(drdp!F124+drdp!O124)*DECG!$C124+(drdp!I124+drdp!R124)*DECG!$D124)</f>
        <v>4.2250123751279345E-2</v>
      </c>
      <c r="G124" s="20">
        <f>Model!$W$21*((drdp!D124+drdp!M124)*DECG!$B124+(drdp!G124+drdp!P124)*DECG!$C124+(drdp!J124+drdp!S124)*DECG!$D124)</f>
        <v>0</v>
      </c>
      <c r="H124" s="18">
        <f>Model!$W$21*((drdp!B124)*DECG!$B124+(drdp!E124)*DECG!$C124+(drdp!H124)*DECG!$D124)</f>
        <v>-7.8839804232923541E-2</v>
      </c>
      <c r="I124" s="18">
        <f>Model!$W$21*((drdp!C124)*DECG!$B124+(drdp!F124)*DECG!$C124+(drdp!I124)*DECG!$D124)</f>
        <v>2.1125061875639672E-2</v>
      </c>
      <c r="J124" s="18">
        <f>Model!$W$21*((drdp!D124)*DECG!$B124+(drdp!G124)*DECG!$C124+(drdp!J124)*DECG!$D124)</f>
        <v>0</v>
      </c>
      <c r="K124" s="21">
        <f>SUM(E$3:E123)+H124</f>
        <v>-10.64939494331111</v>
      </c>
      <c r="L124" s="21">
        <f>SUM(F$3:F123)+I124</f>
        <v>2.8534967749402989</v>
      </c>
      <c r="M124" s="21">
        <f>SUM(G$3:G123)+J124</f>
        <v>0</v>
      </c>
      <c r="N124" s="19">
        <f t="shared" si="5"/>
        <v>113.40961265862025</v>
      </c>
      <c r="O124" s="19">
        <f t="shared" si="5"/>
        <v>8.1424438445946858</v>
      </c>
      <c r="P124" s="19">
        <f t="shared" si="5"/>
        <v>0</v>
      </c>
      <c r="Q124" s="19">
        <f t="shared" si="6"/>
        <v>-30.388014125803778</v>
      </c>
      <c r="R124" s="19">
        <f t="shared" si="7"/>
        <v>0</v>
      </c>
      <c r="S124" s="19">
        <f t="shared" si="8"/>
        <v>0</v>
      </c>
    </row>
    <row r="125" spans="1:19" x14ac:dyDescent="0.25">
      <c r="A125" s="26">
        <f>Wellpath!E125</f>
        <v>3660</v>
      </c>
      <c r="B125" s="22">
        <v>0</v>
      </c>
      <c r="C125" s="22">
        <v>0</v>
      </c>
      <c r="D125" s="22">
        <v>1</v>
      </c>
      <c r="E125" s="20">
        <f>Model!$W$21*((drdp!B125+drdp!K125)*DECG!$B125+(drdp!E125+drdp!N125)*DECG!$C125+(drdp!H125+drdp!Q125)*DECG!$D125)</f>
        <v>-0.15767960846584708</v>
      </c>
      <c r="F125" s="20">
        <f>Model!$W$21*((drdp!C125+drdp!L125)*DECG!$B125+(drdp!F125+drdp!O125)*DECG!$C125+(drdp!I125+drdp!R125)*DECG!$D125)</f>
        <v>4.2250123751279345E-2</v>
      </c>
      <c r="G125" s="20">
        <f>Model!$W$21*((drdp!D125+drdp!M125)*DECG!$B125+(drdp!G125+drdp!P125)*DECG!$C125+(drdp!J125+drdp!S125)*DECG!$D125)</f>
        <v>0</v>
      </c>
      <c r="H125" s="18">
        <f>Model!$W$21*((drdp!B125)*DECG!$B125+(drdp!E125)*DECG!$C125+(drdp!H125)*DECG!$D125)</f>
        <v>-7.8839804232923541E-2</v>
      </c>
      <c r="I125" s="18">
        <f>Model!$W$21*((drdp!C125)*DECG!$B125+(drdp!F125)*DECG!$C125+(drdp!I125)*DECG!$D125)</f>
        <v>2.1125061875639672E-2</v>
      </c>
      <c r="J125" s="18">
        <f>Model!$W$21*((drdp!D125)*DECG!$B125+(drdp!G125)*DECG!$C125+(drdp!J125)*DECG!$D125)</f>
        <v>0</v>
      </c>
      <c r="K125" s="21">
        <f>SUM(E$3:E124)+H125</f>
        <v>-10.807074551776957</v>
      </c>
      <c r="L125" s="21">
        <f>SUM(F$3:F124)+I125</f>
        <v>2.8957468986915784</v>
      </c>
      <c r="M125" s="21">
        <f>SUM(G$3:G124)+J125</f>
        <v>0</v>
      </c>
      <c r="N125" s="19">
        <f t="shared" si="5"/>
        <v>116.79286036766511</v>
      </c>
      <c r="O125" s="19">
        <f t="shared" si="5"/>
        <v>8.3853501012818938</v>
      </c>
      <c r="P125" s="19">
        <f t="shared" si="5"/>
        <v>0</v>
      </c>
      <c r="Q125" s="19">
        <f t="shared" si="6"/>
        <v>-31.294552617236803</v>
      </c>
      <c r="R125" s="19">
        <f t="shared" si="7"/>
        <v>0</v>
      </c>
      <c r="S125" s="19">
        <f t="shared" si="8"/>
        <v>0</v>
      </c>
    </row>
    <row r="126" spans="1:19" x14ac:dyDescent="0.25">
      <c r="A126" s="26">
        <f>Wellpath!E126</f>
        <v>3690</v>
      </c>
      <c r="B126" s="22">
        <v>0</v>
      </c>
      <c r="C126" s="22">
        <v>0</v>
      </c>
      <c r="D126" s="22">
        <v>1</v>
      </c>
      <c r="E126" s="20">
        <f>Model!$W$21*((drdp!B126+drdp!K126)*DECG!$B126+(drdp!E126+drdp!N126)*DECG!$C126+(drdp!H126+drdp!Q126)*DECG!$D126)</f>
        <v>-0.15767960846584708</v>
      </c>
      <c r="F126" s="20">
        <f>Model!$W$21*((drdp!C126+drdp!L126)*DECG!$B126+(drdp!F126+drdp!O126)*DECG!$C126+(drdp!I126+drdp!R126)*DECG!$D126)</f>
        <v>4.2250123751279345E-2</v>
      </c>
      <c r="G126" s="20">
        <f>Model!$W$21*((drdp!D126+drdp!M126)*DECG!$B126+(drdp!G126+drdp!P126)*DECG!$C126+(drdp!J126+drdp!S126)*DECG!$D126)</f>
        <v>0</v>
      </c>
      <c r="H126" s="18">
        <f>Model!$W$21*((drdp!B126)*DECG!$B126+(drdp!E126)*DECG!$C126+(drdp!H126)*DECG!$D126)</f>
        <v>-7.8839804232923541E-2</v>
      </c>
      <c r="I126" s="18">
        <f>Model!$W$21*((drdp!C126)*DECG!$B126+(drdp!F126)*DECG!$C126+(drdp!I126)*DECG!$D126)</f>
        <v>2.1125061875639672E-2</v>
      </c>
      <c r="J126" s="18">
        <f>Model!$W$21*((drdp!D126)*DECG!$B126+(drdp!G126)*DECG!$C126+(drdp!J126)*DECG!$D126)</f>
        <v>0</v>
      </c>
      <c r="K126" s="21">
        <f>SUM(E$3:E125)+H126</f>
        <v>-10.964754160242803</v>
      </c>
      <c r="L126" s="21">
        <f>SUM(F$3:F125)+I126</f>
        <v>2.937997022442858</v>
      </c>
      <c r="M126" s="21">
        <f>SUM(G$3:G125)+J126</f>
        <v>0</v>
      </c>
      <c r="N126" s="19">
        <f t="shared" si="5"/>
        <v>120.22583379456186</v>
      </c>
      <c r="O126" s="19">
        <f t="shared" si="5"/>
        <v>8.631826503883099</v>
      </c>
      <c r="P126" s="19">
        <f t="shared" si="5"/>
        <v>0</v>
      </c>
      <c r="Q126" s="19">
        <f t="shared" si="6"/>
        <v>-32.214415074611296</v>
      </c>
      <c r="R126" s="19">
        <f t="shared" si="7"/>
        <v>0</v>
      </c>
      <c r="S126" s="19">
        <f t="shared" si="8"/>
        <v>0</v>
      </c>
    </row>
    <row r="127" spans="1:19" x14ac:dyDescent="0.25">
      <c r="A127" s="26">
        <f>Wellpath!E127</f>
        <v>3720</v>
      </c>
      <c r="B127" s="22">
        <v>0</v>
      </c>
      <c r="C127" s="22">
        <v>0</v>
      </c>
      <c r="D127" s="22">
        <v>1</v>
      </c>
      <c r="E127" s="20">
        <f>Model!$W$21*((drdp!B127+drdp!K127)*DECG!$B127+(drdp!E127+drdp!N127)*DECG!$C127+(drdp!H127+drdp!Q127)*DECG!$D127)</f>
        <v>-0.15767960846584708</v>
      </c>
      <c r="F127" s="20">
        <f>Model!$W$21*((drdp!C127+drdp!L127)*DECG!$B127+(drdp!F127+drdp!O127)*DECG!$C127+(drdp!I127+drdp!R127)*DECG!$D127)</f>
        <v>4.2250123751279345E-2</v>
      </c>
      <c r="G127" s="20">
        <f>Model!$W$21*((drdp!D127+drdp!M127)*DECG!$B127+(drdp!G127+drdp!P127)*DECG!$C127+(drdp!J127+drdp!S127)*DECG!$D127)</f>
        <v>0</v>
      </c>
      <c r="H127" s="18">
        <f>Model!$W$21*((drdp!B127)*DECG!$B127+(drdp!E127)*DECG!$C127+(drdp!H127)*DECG!$D127)</f>
        <v>-7.8839804232923541E-2</v>
      </c>
      <c r="I127" s="18">
        <f>Model!$W$21*((drdp!C127)*DECG!$B127+(drdp!F127)*DECG!$C127+(drdp!I127)*DECG!$D127)</f>
        <v>2.1125061875639672E-2</v>
      </c>
      <c r="J127" s="18">
        <f>Model!$W$21*((drdp!D127)*DECG!$B127+(drdp!G127)*DECG!$C127+(drdp!J127)*DECG!$D127)</f>
        <v>0</v>
      </c>
      <c r="K127" s="21">
        <f>SUM(E$3:E126)+H127</f>
        <v>-11.12243376870865</v>
      </c>
      <c r="L127" s="21">
        <f>SUM(F$3:F126)+I127</f>
        <v>2.9802471461941376</v>
      </c>
      <c r="M127" s="21">
        <f>SUM(G$3:G126)+J127</f>
        <v>0</v>
      </c>
      <c r="N127" s="19">
        <f t="shared" si="5"/>
        <v>123.7085329393105</v>
      </c>
      <c r="O127" s="19">
        <f t="shared" si="5"/>
        <v>8.8818730523983014</v>
      </c>
      <c r="P127" s="19">
        <f t="shared" si="5"/>
        <v>0</v>
      </c>
      <c r="Q127" s="19">
        <f t="shared" si="6"/>
        <v>-33.147601497927262</v>
      </c>
      <c r="R127" s="19">
        <f t="shared" si="7"/>
        <v>0</v>
      </c>
      <c r="S127" s="19">
        <f t="shared" si="8"/>
        <v>0</v>
      </c>
    </row>
    <row r="128" spans="1:19" x14ac:dyDescent="0.25">
      <c r="A128" s="26">
        <f>Wellpath!E128</f>
        <v>3750</v>
      </c>
      <c r="B128" s="22">
        <v>0</v>
      </c>
      <c r="C128" s="22">
        <v>0</v>
      </c>
      <c r="D128" s="22">
        <v>1</v>
      </c>
      <c r="E128" s="20">
        <f>Model!$W$21*((drdp!B128+drdp!K128)*DECG!$B128+(drdp!E128+drdp!N128)*DECG!$C128+(drdp!H128+drdp!Q128)*DECG!$D128)</f>
        <v>-0.15767960846584708</v>
      </c>
      <c r="F128" s="20">
        <f>Model!$W$21*((drdp!C128+drdp!L128)*DECG!$B128+(drdp!F128+drdp!O128)*DECG!$C128+(drdp!I128+drdp!R128)*DECG!$D128)</f>
        <v>4.2250123751279345E-2</v>
      </c>
      <c r="G128" s="20">
        <f>Model!$W$21*((drdp!D128+drdp!M128)*DECG!$B128+(drdp!G128+drdp!P128)*DECG!$C128+(drdp!J128+drdp!S128)*DECG!$D128)</f>
        <v>0</v>
      </c>
      <c r="H128" s="18">
        <f>Model!$W$21*((drdp!B128)*DECG!$B128+(drdp!E128)*DECG!$C128+(drdp!H128)*DECG!$D128)</f>
        <v>-7.8839804232923541E-2</v>
      </c>
      <c r="I128" s="18">
        <f>Model!$W$21*((drdp!C128)*DECG!$B128+(drdp!F128)*DECG!$C128+(drdp!I128)*DECG!$D128)</f>
        <v>2.1125061875639672E-2</v>
      </c>
      <c r="J128" s="18">
        <f>Model!$W$21*((drdp!D128)*DECG!$B128+(drdp!G128)*DECG!$C128+(drdp!J128)*DECG!$D128)</f>
        <v>0</v>
      </c>
      <c r="K128" s="21">
        <f>SUM(E$3:E127)+H128</f>
        <v>-11.280113377174496</v>
      </c>
      <c r="L128" s="21">
        <f>SUM(F$3:F127)+I128</f>
        <v>3.0224972699454171</v>
      </c>
      <c r="M128" s="21">
        <f>SUM(G$3:G127)+J128</f>
        <v>0</v>
      </c>
      <c r="N128" s="19">
        <f t="shared" si="5"/>
        <v>127.24095780191102</v>
      </c>
      <c r="O128" s="19">
        <f t="shared" si="5"/>
        <v>9.1354897468274991</v>
      </c>
      <c r="P128" s="19">
        <f t="shared" si="5"/>
        <v>0</v>
      </c>
      <c r="Q128" s="19">
        <f t="shared" si="6"/>
        <v>-34.094111887184695</v>
      </c>
      <c r="R128" s="19">
        <f t="shared" si="7"/>
        <v>0</v>
      </c>
      <c r="S128" s="19">
        <f t="shared" si="8"/>
        <v>0</v>
      </c>
    </row>
    <row r="129" spans="1:19" x14ac:dyDescent="0.25">
      <c r="A129" s="26">
        <f>Wellpath!E129</f>
        <v>3780</v>
      </c>
      <c r="B129" s="22">
        <v>0</v>
      </c>
      <c r="C129" s="22">
        <v>0</v>
      </c>
      <c r="D129" s="22">
        <v>1</v>
      </c>
      <c r="E129" s="20">
        <f>Model!$W$21*((drdp!B129+drdp!K129)*DECG!$B129+(drdp!E129+drdp!N129)*DECG!$C129+(drdp!H129+drdp!Q129)*DECG!$D129)</f>
        <v>-0.15767960846584708</v>
      </c>
      <c r="F129" s="20">
        <f>Model!$W$21*((drdp!C129+drdp!L129)*DECG!$B129+(drdp!F129+drdp!O129)*DECG!$C129+(drdp!I129+drdp!R129)*DECG!$D129)</f>
        <v>4.2250123751279345E-2</v>
      </c>
      <c r="G129" s="20">
        <f>Model!$W$21*((drdp!D129+drdp!M129)*DECG!$B129+(drdp!G129+drdp!P129)*DECG!$C129+(drdp!J129+drdp!S129)*DECG!$D129)</f>
        <v>0</v>
      </c>
      <c r="H129" s="18">
        <f>Model!$W$21*((drdp!B129)*DECG!$B129+(drdp!E129)*DECG!$C129+(drdp!H129)*DECG!$D129)</f>
        <v>-7.8839804232923541E-2</v>
      </c>
      <c r="I129" s="18">
        <f>Model!$W$21*((drdp!C129)*DECG!$B129+(drdp!F129)*DECG!$C129+(drdp!I129)*DECG!$D129)</f>
        <v>2.1125061875639672E-2</v>
      </c>
      <c r="J129" s="18">
        <f>Model!$W$21*((drdp!D129)*DECG!$B129+(drdp!G129)*DECG!$C129+(drdp!J129)*DECG!$D129)</f>
        <v>0</v>
      </c>
      <c r="K129" s="21">
        <f>SUM(E$3:E128)+H129</f>
        <v>-11.437792985640343</v>
      </c>
      <c r="L129" s="21">
        <f>SUM(F$3:F128)+I129</f>
        <v>3.0647473936966967</v>
      </c>
      <c r="M129" s="21">
        <f>SUM(G$3:G128)+J129</f>
        <v>0</v>
      </c>
      <c r="N129" s="19">
        <f t="shared" si="5"/>
        <v>130.82310838236342</v>
      </c>
      <c r="O129" s="19">
        <f t="shared" si="5"/>
        <v>9.3926765871706959</v>
      </c>
      <c r="P129" s="19">
        <f t="shared" si="5"/>
        <v>0</v>
      </c>
      <c r="Q129" s="19">
        <f t="shared" si="6"/>
        <v>-35.053946242383596</v>
      </c>
      <c r="R129" s="19">
        <f t="shared" si="7"/>
        <v>0</v>
      </c>
      <c r="S129" s="19">
        <f t="shared" si="8"/>
        <v>0</v>
      </c>
    </row>
    <row r="130" spans="1:19" x14ac:dyDescent="0.25">
      <c r="A130" s="26">
        <f>Wellpath!E130</f>
        <v>3810</v>
      </c>
      <c r="B130" s="22">
        <v>0</v>
      </c>
      <c r="C130" s="22">
        <v>0</v>
      </c>
      <c r="D130" s="22">
        <v>1</v>
      </c>
      <c r="E130" s="20">
        <f>Model!$W$21*((drdp!B130+drdp!K130)*DECG!$B130+(drdp!E130+drdp!N130)*DECG!$C130+(drdp!H130+drdp!Q130)*DECG!$D130)</f>
        <v>-0.15767960846584708</v>
      </c>
      <c r="F130" s="20">
        <f>Model!$W$21*((drdp!C130+drdp!L130)*DECG!$B130+(drdp!F130+drdp!O130)*DECG!$C130+(drdp!I130+drdp!R130)*DECG!$D130)</f>
        <v>4.2250123751279345E-2</v>
      </c>
      <c r="G130" s="20">
        <f>Model!$W$21*((drdp!D130+drdp!M130)*DECG!$B130+(drdp!G130+drdp!P130)*DECG!$C130+(drdp!J130+drdp!S130)*DECG!$D130)</f>
        <v>0</v>
      </c>
      <c r="H130" s="18">
        <f>Model!$W$21*((drdp!B130)*DECG!$B130+(drdp!E130)*DECG!$C130+(drdp!H130)*DECG!$D130)</f>
        <v>-7.8839804232923541E-2</v>
      </c>
      <c r="I130" s="18">
        <f>Model!$W$21*((drdp!C130)*DECG!$B130+(drdp!F130)*DECG!$C130+(drdp!I130)*DECG!$D130)</f>
        <v>2.1125061875639672E-2</v>
      </c>
      <c r="J130" s="18">
        <f>Model!$W$21*((drdp!D130)*DECG!$B130+(drdp!G130)*DECG!$C130+(drdp!J130)*DECG!$D130)</f>
        <v>0</v>
      </c>
      <c r="K130" s="21">
        <f>SUM(E$3:E129)+H130</f>
        <v>-11.595472594106189</v>
      </c>
      <c r="L130" s="21">
        <f>SUM(F$3:F129)+I130</f>
        <v>3.1069975174479763</v>
      </c>
      <c r="M130" s="21">
        <f>SUM(G$3:G129)+J130</f>
        <v>0</v>
      </c>
      <c r="N130" s="19">
        <f t="shared" si="5"/>
        <v>134.45498468066771</v>
      </c>
      <c r="O130" s="19">
        <f t="shared" si="5"/>
        <v>9.653433573427888</v>
      </c>
      <c r="P130" s="19">
        <f t="shared" si="5"/>
        <v>0</v>
      </c>
      <c r="Q130" s="19">
        <f t="shared" si="6"/>
        <v>-36.027104563523977</v>
      </c>
      <c r="R130" s="19">
        <f t="shared" si="7"/>
        <v>0</v>
      </c>
      <c r="S130" s="19">
        <f t="shared" si="8"/>
        <v>0</v>
      </c>
    </row>
    <row r="131" spans="1:19" x14ac:dyDescent="0.25">
      <c r="A131" s="26">
        <f>Wellpath!E131</f>
        <v>3840</v>
      </c>
      <c r="B131" s="22">
        <v>0</v>
      </c>
      <c r="C131" s="22">
        <v>0</v>
      </c>
      <c r="D131" s="22">
        <v>1</v>
      </c>
      <c r="E131" s="20">
        <f>Model!$W$21*((drdp!B131+drdp!K131)*DECG!$B131+(drdp!E131+drdp!N131)*DECG!$C131+(drdp!H131+drdp!Q131)*DECG!$D131)</f>
        <v>-0.15767960846584708</v>
      </c>
      <c r="F131" s="20">
        <f>Model!$W$21*((drdp!C131+drdp!L131)*DECG!$B131+(drdp!F131+drdp!O131)*DECG!$C131+(drdp!I131+drdp!R131)*DECG!$D131)</f>
        <v>4.2250123751279345E-2</v>
      </c>
      <c r="G131" s="20">
        <f>Model!$W$21*((drdp!D131+drdp!M131)*DECG!$B131+(drdp!G131+drdp!P131)*DECG!$C131+(drdp!J131+drdp!S131)*DECG!$D131)</f>
        <v>0</v>
      </c>
      <c r="H131" s="18">
        <f>Model!$W$21*((drdp!B131)*DECG!$B131+(drdp!E131)*DECG!$C131+(drdp!H131)*DECG!$D131)</f>
        <v>-7.8839804232923541E-2</v>
      </c>
      <c r="I131" s="18">
        <f>Model!$W$21*((drdp!C131)*DECG!$B131+(drdp!F131)*DECG!$C131+(drdp!I131)*DECG!$D131)</f>
        <v>2.1125061875639672E-2</v>
      </c>
      <c r="J131" s="18">
        <f>Model!$W$21*((drdp!D131)*DECG!$B131+(drdp!G131)*DECG!$C131+(drdp!J131)*DECG!$D131)</f>
        <v>0</v>
      </c>
      <c r="K131" s="21">
        <f>SUM(E$3:E130)+H131</f>
        <v>-11.753152202572036</v>
      </c>
      <c r="L131" s="21">
        <f>SUM(F$3:F130)+I131</f>
        <v>3.1492476411992558</v>
      </c>
      <c r="M131" s="21">
        <f>SUM(G$3:G130)+J131</f>
        <v>0</v>
      </c>
      <c r="N131" s="19">
        <f t="shared" si="5"/>
        <v>138.13658669682388</v>
      </c>
      <c r="O131" s="19">
        <f t="shared" si="5"/>
        <v>9.9177607055990773</v>
      </c>
      <c r="P131" s="19">
        <f t="shared" si="5"/>
        <v>0</v>
      </c>
      <c r="Q131" s="19">
        <f t="shared" si="6"/>
        <v>-37.013586850605819</v>
      </c>
      <c r="R131" s="19">
        <f t="shared" si="7"/>
        <v>0</v>
      </c>
      <c r="S131" s="19">
        <f t="shared" si="8"/>
        <v>0</v>
      </c>
    </row>
    <row r="132" spans="1:19" x14ac:dyDescent="0.25">
      <c r="A132" s="26">
        <f>Wellpath!E132</f>
        <v>3870</v>
      </c>
      <c r="B132" s="22">
        <v>0</v>
      </c>
      <c r="C132" s="22">
        <v>0</v>
      </c>
      <c r="D132" s="22">
        <v>1</v>
      </c>
      <c r="E132" s="20">
        <f>Model!$W$21*((drdp!B132+drdp!K132)*DECG!$B132+(drdp!E132+drdp!N132)*DECG!$C132+(drdp!H132+drdp!Q132)*DECG!$D132)</f>
        <v>-0.15767960846584708</v>
      </c>
      <c r="F132" s="20">
        <f>Model!$W$21*((drdp!C132+drdp!L132)*DECG!$B132+(drdp!F132+drdp!O132)*DECG!$C132+(drdp!I132+drdp!R132)*DECG!$D132)</f>
        <v>4.2250123751279345E-2</v>
      </c>
      <c r="G132" s="20">
        <f>Model!$W$21*((drdp!D132+drdp!M132)*DECG!$B132+(drdp!G132+drdp!P132)*DECG!$C132+(drdp!J132+drdp!S132)*DECG!$D132)</f>
        <v>0</v>
      </c>
      <c r="H132" s="18">
        <f>Model!$W$21*((drdp!B132)*DECG!$B132+(drdp!E132)*DECG!$C132+(drdp!H132)*DECG!$D132)</f>
        <v>-7.8839804232923541E-2</v>
      </c>
      <c r="I132" s="18">
        <f>Model!$W$21*((drdp!C132)*DECG!$B132+(drdp!F132)*DECG!$C132+(drdp!I132)*DECG!$D132)</f>
        <v>2.1125061875639672E-2</v>
      </c>
      <c r="J132" s="18">
        <f>Model!$W$21*((drdp!D132)*DECG!$B132+(drdp!G132)*DECG!$C132+(drdp!J132)*DECG!$D132)</f>
        <v>0</v>
      </c>
      <c r="K132" s="21">
        <f>SUM(E$3:E131)+H132</f>
        <v>-11.910831811037882</v>
      </c>
      <c r="L132" s="21">
        <f>SUM(F$3:F131)+I132</f>
        <v>3.1914977649505354</v>
      </c>
      <c r="M132" s="21">
        <f>SUM(G$3:G131)+J132</f>
        <v>0</v>
      </c>
      <c r="N132" s="19">
        <f t="shared" ref="N132:P133" si="9">K132^2</f>
        <v>141.86791443083195</v>
      </c>
      <c r="O132" s="19">
        <f t="shared" si="9"/>
        <v>10.185657983684262</v>
      </c>
      <c r="P132" s="19">
        <f t="shared" si="9"/>
        <v>0</v>
      </c>
      <c r="Q132" s="19">
        <f t="shared" ref="Q132:Q133" si="10">K132*L132</f>
        <v>-38.013393103629141</v>
      </c>
      <c r="R132" s="19">
        <f t="shared" ref="R132:R133" si="11">K132*M132</f>
        <v>0</v>
      </c>
      <c r="S132" s="19">
        <f t="shared" ref="S132:S133" si="12">L132*M132</f>
        <v>0</v>
      </c>
    </row>
    <row r="133" spans="1:19" x14ac:dyDescent="0.25">
      <c r="A133" s="26">
        <f>Wellpath!E133</f>
        <v>3900</v>
      </c>
      <c r="B133" s="22">
        <v>0</v>
      </c>
      <c r="C133" s="22">
        <v>0</v>
      </c>
      <c r="D133" s="22">
        <v>1</v>
      </c>
      <c r="E133" s="20">
        <f>Model!$W$21*((drdp!B133+drdp!K133)*DECG!$B133+(drdp!E133+drdp!N133)*DECG!$C133+(drdp!H133+drdp!Q133)*DECG!$D133)</f>
        <v>-0.15767960846584708</v>
      </c>
      <c r="F133" s="20">
        <f>Model!$W$21*((drdp!C133+drdp!L133)*DECG!$B133+(drdp!F133+drdp!O133)*DECG!$C133+(drdp!I133+drdp!R133)*DECG!$D133)</f>
        <v>4.2250123751279345E-2</v>
      </c>
      <c r="G133" s="20">
        <f>Model!$W$21*((drdp!D133+drdp!M133)*DECG!$B133+(drdp!G133+drdp!P133)*DECG!$C133+(drdp!J133+drdp!S133)*DECG!$D133)</f>
        <v>0</v>
      </c>
      <c r="H133" s="18">
        <f>Model!$W$21*((drdp!B133)*DECG!$B133+(drdp!E133)*DECG!$C133+(drdp!H133)*DECG!$D133)</f>
        <v>-7.8839804232923541E-2</v>
      </c>
      <c r="I133" s="18">
        <f>Model!$W$21*((drdp!C133)*DECG!$B133+(drdp!F133)*DECG!$C133+(drdp!I133)*DECG!$D133)</f>
        <v>2.1125061875639672E-2</v>
      </c>
      <c r="J133" s="18">
        <f>Model!$W$21*((drdp!D133)*DECG!$B133+(drdp!G133)*DECG!$C133+(drdp!J133)*DECG!$D133)</f>
        <v>0</v>
      </c>
      <c r="K133" s="21">
        <f>SUM(E$3:E132)+H133</f>
        <v>-12.068511419503729</v>
      </c>
      <c r="L133" s="21">
        <f>SUM(F$3:F132)+I133</f>
        <v>3.233747888701815</v>
      </c>
      <c r="M133" s="21">
        <f>SUM(G$3:G132)+J133</f>
        <v>0</v>
      </c>
      <c r="N133" s="19">
        <f t="shared" si="9"/>
        <v>145.64896788269189</v>
      </c>
      <c r="O133" s="19">
        <f t="shared" si="9"/>
        <v>10.457125407683446</v>
      </c>
      <c r="P133" s="19">
        <f t="shared" si="9"/>
        <v>0</v>
      </c>
      <c r="Q133" s="19">
        <f t="shared" si="10"/>
        <v>-39.026523322593924</v>
      </c>
      <c r="R133" s="19">
        <f t="shared" si="11"/>
        <v>0</v>
      </c>
      <c r="S133" s="19">
        <f t="shared" si="12"/>
        <v>0</v>
      </c>
    </row>
    <row r="134" spans="1:19" x14ac:dyDescent="0.25">
      <c r="A134" s="26">
        <f>Wellpath!E134</f>
        <v>3930</v>
      </c>
      <c r="B134" s="22">
        <v>0</v>
      </c>
      <c r="C134" s="22">
        <v>0</v>
      </c>
      <c r="D134" s="22">
        <v>1</v>
      </c>
      <c r="E134" s="20">
        <f>Model!$W$21*((drdp!B134+drdp!K134)*DECG!$B134+(drdp!E134+drdp!N134)*DECG!$C134+(drdp!H134+drdp!Q134)*DECG!$D134)</f>
        <v>-0.15767960846584708</v>
      </c>
      <c r="F134" s="20">
        <f>Model!$W$21*((drdp!C134+drdp!L134)*DECG!$B134+(drdp!F134+drdp!O134)*DECG!$C134+(drdp!I134+drdp!R134)*DECG!$D134)</f>
        <v>4.2250123751279345E-2</v>
      </c>
      <c r="G134" s="20">
        <f>Model!$W$21*((drdp!D134+drdp!M134)*DECG!$B134+(drdp!G134+drdp!P134)*DECG!$C134+(drdp!J134+drdp!S134)*DECG!$D134)</f>
        <v>0</v>
      </c>
      <c r="H134" s="18">
        <f>Model!$W$21*((drdp!B134)*DECG!$B134+(drdp!E134)*DECG!$C134+(drdp!H134)*DECG!$D134)</f>
        <v>-7.8839804232923541E-2</v>
      </c>
      <c r="I134" s="18">
        <f>Model!$W$21*((drdp!C134)*DECG!$B134+(drdp!F134)*DECG!$C134+(drdp!I134)*DECG!$D134)</f>
        <v>2.1125061875639672E-2</v>
      </c>
      <c r="J134" s="18">
        <f>Model!$W$21*((drdp!D134)*DECG!$B134+(drdp!G134)*DECG!$C134+(drdp!J134)*DECG!$D134)</f>
        <v>0</v>
      </c>
      <c r="K134" s="21">
        <f>SUM(E$3:E133)+H134</f>
        <v>-12.226191027969575</v>
      </c>
      <c r="L134" s="21">
        <f>SUM(F$3:F133)+I134</f>
        <v>3.2759980124530945</v>
      </c>
      <c r="M134" s="21">
        <f>SUM(G$3:G133)+J134</f>
        <v>0</v>
      </c>
      <c r="N134" s="19">
        <f t="shared" ref="N134:N197" si="13">K134^2</f>
        <v>149.47974705240372</v>
      </c>
      <c r="O134" s="19">
        <f t="shared" ref="O134:O197" si="14">L134^2</f>
        <v>10.732162977596627</v>
      </c>
      <c r="P134" s="19">
        <f t="shared" ref="P134:P197" si="15">M134^2</f>
        <v>0</v>
      </c>
      <c r="Q134" s="19">
        <f t="shared" ref="Q134:Q197" si="16">K134*L134</f>
        <v>-40.052977507500188</v>
      </c>
      <c r="R134" s="19">
        <f t="shared" ref="R134:R197" si="17">K134*M134</f>
        <v>0</v>
      </c>
      <c r="S134" s="19">
        <f t="shared" ref="S134:S197" si="18">L134*M134</f>
        <v>0</v>
      </c>
    </row>
    <row r="135" spans="1:19" x14ac:dyDescent="0.25">
      <c r="A135" s="26">
        <f>Wellpath!E135</f>
        <v>3960</v>
      </c>
      <c r="B135" s="22">
        <v>0</v>
      </c>
      <c r="C135" s="22">
        <v>0</v>
      </c>
      <c r="D135" s="22">
        <v>1</v>
      </c>
      <c r="E135" s="20">
        <f>Model!$W$21*((drdp!B135+drdp!K135)*DECG!$B135+(drdp!E135+drdp!N135)*DECG!$C135+(drdp!H135+drdp!Q135)*DECG!$D135)</f>
        <v>-0.15767960846584708</v>
      </c>
      <c r="F135" s="20">
        <f>Model!$W$21*((drdp!C135+drdp!L135)*DECG!$B135+(drdp!F135+drdp!O135)*DECG!$C135+(drdp!I135+drdp!R135)*DECG!$D135)</f>
        <v>4.2250123751279345E-2</v>
      </c>
      <c r="G135" s="20">
        <f>Model!$W$21*((drdp!D135+drdp!M135)*DECG!$B135+(drdp!G135+drdp!P135)*DECG!$C135+(drdp!J135+drdp!S135)*DECG!$D135)</f>
        <v>0</v>
      </c>
      <c r="H135" s="18">
        <f>Model!$W$21*((drdp!B135)*DECG!$B135+(drdp!E135)*DECG!$C135+(drdp!H135)*DECG!$D135)</f>
        <v>-7.8839804232923541E-2</v>
      </c>
      <c r="I135" s="18">
        <f>Model!$W$21*((drdp!C135)*DECG!$B135+(drdp!F135)*DECG!$C135+(drdp!I135)*DECG!$D135)</f>
        <v>2.1125061875639672E-2</v>
      </c>
      <c r="J135" s="18">
        <f>Model!$W$21*((drdp!D135)*DECG!$B135+(drdp!G135)*DECG!$C135+(drdp!J135)*DECG!$D135)</f>
        <v>0</v>
      </c>
      <c r="K135" s="21">
        <f>SUM(E$3:E134)+H135</f>
        <v>-12.383870636435422</v>
      </c>
      <c r="L135" s="21">
        <f>SUM(F$3:F134)+I135</f>
        <v>3.3182481362043741</v>
      </c>
      <c r="M135" s="21">
        <f>SUM(G$3:G134)+J135</f>
        <v>0</v>
      </c>
      <c r="N135" s="19">
        <f t="shared" si="13"/>
        <v>153.36025193996744</v>
      </c>
      <c r="O135" s="19">
        <f t="shared" si="14"/>
        <v>11.010770693423803</v>
      </c>
      <c r="P135" s="19">
        <f t="shared" si="15"/>
        <v>0</v>
      </c>
      <c r="Q135" s="19">
        <f t="shared" si="16"/>
        <v>-41.092755658347912</v>
      </c>
      <c r="R135" s="19">
        <f t="shared" si="17"/>
        <v>0</v>
      </c>
      <c r="S135" s="19">
        <f t="shared" si="18"/>
        <v>0</v>
      </c>
    </row>
    <row r="136" spans="1:19" x14ac:dyDescent="0.25">
      <c r="A136" s="26">
        <f>Wellpath!E136</f>
        <v>3990</v>
      </c>
      <c r="B136" s="22">
        <v>0</v>
      </c>
      <c r="C136" s="22">
        <v>0</v>
      </c>
      <c r="D136" s="22">
        <v>1</v>
      </c>
      <c r="E136" s="20">
        <f>Model!$W$21*((drdp!B136+drdp!K136)*DECG!$B136+(drdp!E136+drdp!N136)*DECG!$C136+(drdp!H136+drdp!Q136)*DECG!$D136)</f>
        <v>-0.15767960846584708</v>
      </c>
      <c r="F136" s="20">
        <f>Model!$W$21*((drdp!C136+drdp!L136)*DECG!$B136+(drdp!F136+drdp!O136)*DECG!$C136+(drdp!I136+drdp!R136)*DECG!$D136)</f>
        <v>4.2250123751279345E-2</v>
      </c>
      <c r="G136" s="20">
        <f>Model!$W$21*((drdp!D136+drdp!M136)*DECG!$B136+(drdp!G136+drdp!P136)*DECG!$C136+(drdp!J136+drdp!S136)*DECG!$D136)</f>
        <v>0</v>
      </c>
      <c r="H136" s="18">
        <f>Model!$W$21*((drdp!B136)*DECG!$B136+(drdp!E136)*DECG!$C136+(drdp!H136)*DECG!$D136)</f>
        <v>-7.8839804232923541E-2</v>
      </c>
      <c r="I136" s="18">
        <f>Model!$W$21*((drdp!C136)*DECG!$B136+(drdp!F136)*DECG!$C136+(drdp!I136)*DECG!$D136)</f>
        <v>2.1125061875639672E-2</v>
      </c>
      <c r="J136" s="18">
        <f>Model!$W$21*((drdp!D136)*DECG!$B136+(drdp!G136)*DECG!$C136+(drdp!J136)*DECG!$D136)</f>
        <v>0</v>
      </c>
      <c r="K136" s="21">
        <f>SUM(E$3:E135)+H136</f>
        <v>-12.541550244901268</v>
      </c>
      <c r="L136" s="21">
        <f>SUM(F$3:F135)+I136</f>
        <v>3.3604982599556537</v>
      </c>
      <c r="M136" s="21">
        <f>SUM(G$3:G135)+J136</f>
        <v>0</v>
      </c>
      <c r="N136" s="19">
        <f t="shared" si="13"/>
        <v>157.29048254538307</v>
      </c>
      <c r="O136" s="19">
        <f t="shared" si="14"/>
        <v>11.292948555164976</v>
      </c>
      <c r="P136" s="19">
        <f t="shared" si="15"/>
        <v>0</v>
      </c>
      <c r="Q136" s="19">
        <f t="shared" si="16"/>
        <v>-42.145857775137117</v>
      </c>
      <c r="R136" s="19">
        <f t="shared" si="17"/>
        <v>0</v>
      </c>
      <c r="S136" s="19">
        <f t="shared" si="18"/>
        <v>0</v>
      </c>
    </row>
    <row r="137" spans="1:19" x14ac:dyDescent="0.25">
      <c r="A137" s="26">
        <f>Wellpath!E137</f>
        <v>4020</v>
      </c>
      <c r="B137" s="22">
        <v>0</v>
      </c>
      <c r="C137" s="22">
        <v>0</v>
      </c>
      <c r="D137" s="22">
        <v>1</v>
      </c>
      <c r="E137" s="20">
        <f>Model!$W$21*((drdp!B137+drdp!K137)*DECG!$B137+(drdp!E137+drdp!N137)*DECG!$C137+(drdp!H137+drdp!Q137)*DECG!$D137)</f>
        <v>-0.15767960846584708</v>
      </c>
      <c r="F137" s="20">
        <f>Model!$W$21*((drdp!C137+drdp!L137)*DECG!$B137+(drdp!F137+drdp!O137)*DECG!$C137+(drdp!I137+drdp!R137)*DECG!$D137)</f>
        <v>4.2250123751279345E-2</v>
      </c>
      <c r="G137" s="20">
        <f>Model!$W$21*((drdp!D137+drdp!M137)*DECG!$B137+(drdp!G137+drdp!P137)*DECG!$C137+(drdp!J137+drdp!S137)*DECG!$D137)</f>
        <v>0</v>
      </c>
      <c r="H137" s="18">
        <f>Model!$W$21*((drdp!B137)*DECG!$B137+(drdp!E137)*DECG!$C137+(drdp!H137)*DECG!$D137)</f>
        <v>-7.8839804232923541E-2</v>
      </c>
      <c r="I137" s="18">
        <f>Model!$W$21*((drdp!C137)*DECG!$B137+(drdp!F137)*DECG!$C137+(drdp!I137)*DECG!$D137)</f>
        <v>2.1125061875639672E-2</v>
      </c>
      <c r="J137" s="18">
        <f>Model!$W$21*((drdp!D137)*DECG!$B137+(drdp!G137)*DECG!$C137+(drdp!J137)*DECG!$D137)</f>
        <v>0</v>
      </c>
      <c r="K137" s="21">
        <f>SUM(E$3:E136)+H137</f>
        <v>-12.699229853367115</v>
      </c>
      <c r="L137" s="21">
        <f>SUM(F$3:F136)+I137</f>
        <v>3.4027483837069332</v>
      </c>
      <c r="M137" s="21">
        <f>SUM(G$3:G136)+J137</f>
        <v>0</v>
      </c>
      <c r="N137" s="19">
        <f t="shared" si="13"/>
        <v>161.27043886865056</v>
      </c>
      <c r="O137" s="19">
        <f t="shared" si="14"/>
        <v>11.578696562820147</v>
      </c>
      <c r="P137" s="19">
        <f t="shared" si="15"/>
        <v>0</v>
      </c>
      <c r="Q137" s="19">
        <f t="shared" si="16"/>
        <v>-43.212283857867781</v>
      </c>
      <c r="R137" s="19">
        <f t="shared" si="17"/>
        <v>0</v>
      </c>
      <c r="S137" s="19">
        <f t="shared" si="18"/>
        <v>0</v>
      </c>
    </row>
    <row r="138" spans="1:19" x14ac:dyDescent="0.25">
      <c r="A138" s="26">
        <f>Wellpath!E138</f>
        <v>4050</v>
      </c>
      <c r="B138" s="22">
        <v>0</v>
      </c>
      <c r="C138" s="22">
        <v>0</v>
      </c>
      <c r="D138" s="22">
        <v>1</v>
      </c>
      <c r="E138" s="20">
        <f>Model!$W$21*((drdp!B138+drdp!K138)*DECG!$B138+(drdp!E138+drdp!N138)*DECG!$C138+(drdp!H138+drdp!Q138)*DECG!$D138)</f>
        <v>-0.15767960846584708</v>
      </c>
      <c r="F138" s="20">
        <f>Model!$W$21*((drdp!C138+drdp!L138)*DECG!$B138+(drdp!F138+drdp!O138)*DECG!$C138+(drdp!I138+drdp!R138)*DECG!$D138)</f>
        <v>4.2250123751279345E-2</v>
      </c>
      <c r="G138" s="20">
        <f>Model!$W$21*((drdp!D138+drdp!M138)*DECG!$B138+(drdp!G138+drdp!P138)*DECG!$C138+(drdp!J138+drdp!S138)*DECG!$D138)</f>
        <v>0</v>
      </c>
      <c r="H138" s="18">
        <f>Model!$W$21*((drdp!B138)*DECG!$B138+(drdp!E138)*DECG!$C138+(drdp!H138)*DECG!$D138)</f>
        <v>-7.8839804232923541E-2</v>
      </c>
      <c r="I138" s="18">
        <f>Model!$W$21*((drdp!C138)*DECG!$B138+(drdp!F138)*DECG!$C138+(drdp!I138)*DECG!$D138)</f>
        <v>2.1125061875639672E-2</v>
      </c>
      <c r="J138" s="18">
        <f>Model!$W$21*((drdp!D138)*DECG!$B138+(drdp!G138)*DECG!$C138+(drdp!J138)*DECG!$D138)</f>
        <v>0</v>
      </c>
      <c r="K138" s="21">
        <f>SUM(E$3:E137)+H138</f>
        <v>-12.856909461832961</v>
      </c>
      <c r="L138" s="21">
        <f>SUM(F$3:F137)+I138</f>
        <v>3.4449985074582128</v>
      </c>
      <c r="M138" s="21">
        <f>SUM(G$3:G137)+J138</f>
        <v>0</v>
      </c>
      <c r="N138" s="19">
        <f t="shared" si="13"/>
        <v>165.30012090976993</v>
      </c>
      <c r="O138" s="19">
        <f t="shared" si="14"/>
        <v>11.868014716389315</v>
      </c>
      <c r="P138" s="19">
        <f t="shared" si="15"/>
        <v>0</v>
      </c>
      <c r="Q138" s="19">
        <f t="shared" si="16"/>
        <v>-44.292033906539928</v>
      </c>
      <c r="R138" s="19">
        <f t="shared" si="17"/>
        <v>0</v>
      </c>
      <c r="S138" s="19">
        <f t="shared" si="18"/>
        <v>0</v>
      </c>
    </row>
    <row r="139" spans="1:19" x14ac:dyDescent="0.25">
      <c r="A139" s="26">
        <f>Wellpath!E139</f>
        <v>4080</v>
      </c>
      <c r="B139" s="22">
        <v>0</v>
      </c>
      <c r="C139" s="22">
        <v>0</v>
      </c>
      <c r="D139" s="22">
        <v>1</v>
      </c>
      <c r="E139" s="20">
        <f>Model!$W$21*((drdp!B139+drdp!K139)*DECG!$B139+(drdp!E139+drdp!N139)*DECG!$C139+(drdp!H139+drdp!Q139)*DECG!$D139)</f>
        <v>-0.15767960846584708</v>
      </c>
      <c r="F139" s="20">
        <f>Model!$W$21*((drdp!C139+drdp!L139)*DECG!$B139+(drdp!F139+drdp!O139)*DECG!$C139+(drdp!I139+drdp!R139)*DECG!$D139)</f>
        <v>4.2250123751279345E-2</v>
      </c>
      <c r="G139" s="20">
        <f>Model!$W$21*((drdp!D139+drdp!M139)*DECG!$B139+(drdp!G139+drdp!P139)*DECG!$C139+(drdp!J139+drdp!S139)*DECG!$D139)</f>
        <v>0</v>
      </c>
      <c r="H139" s="18">
        <f>Model!$W$21*((drdp!B139)*DECG!$B139+(drdp!E139)*DECG!$C139+(drdp!H139)*DECG!$D139)</f>
        <v>-7.8839804232923541E-2</v>
      </c>
      <c r="I139" s="18">
        <f>Model!$W$21*((drdp!C139)*DECG!$B139+(drdp!F139)*DECG!$C139+(drdp!I139)*DECG!$D139)</f>
        <v>2.1125061875639672E-2</v>
      </c>
      <c r="J139" s="18">
        <f>Model!$W$21*((drdp!D139)*DECG!$B139+(drdp!G139)*DECG!$C139+(drdp!J139)*DECG!$D139)</f>
        <v>0</v>
      </c>
      <c r="K139" s="21">
        <f>SUM(E$3:E138)+H139</f>
        <v>-13.014589070298808</v>
      </c>
      <c r="L139" s="21">
        <f>SUM(F$3:F138)+I139</f>
        <v>3.4872486312094924</v>
      </c>
      <c r="M139" s="21">
        <f>SUM(G$3:G138)+J139</f>
        <v>0</v>
      </c>
      <c r="N139" s="19">
        <f t="shared" si="13"/>
        <v>169.37952866874119</v>
      </c>
      <c r="O139" s="19">
        <f t="shared" si="14"/>
        <v>12.160903015872478</v>
      </c>
      <c r="P139" s="19">
        <f t="shared" si="15"/>
        <v>0</v>
      </c>
      <c r="Q139" s="19">
        <f t="shared" si="16"/>
        <v>-45.385107921153534</v>
      </c>
      <c r="R139" s="19">
        <f t="shared" si="17"/>
        <v>0</v>
      </c>
      <c r="S139" s="19">
        <f t="shared" si="18"/>
        <v>0</v>
      </c>
    </row>
    <row r="140" spans="1:19" x14ac:dyDescent="0.25">
      <c r="A140" s="26">
        <f>Wellpath!E140</f>
        <v>4110</v>
      </c>
      <c r="B140" s="22">
        <v>0</v>
      </c>
      <c r="C140" s="22">
        <v>0</v>
      </c>
      <c r="D140" s="22">
        <v>1</v>
      </c>
      <c r="E140" s="20">
        <f>Model!$W$21*((drdp!B140+drdp!K140)*DECG!$B140+(drdp!E140+drdp!N140)*DECG!$C140+(drdp!H140+drdp!Q140)*DECG!$D140)</f>
        <v>-0.15767960846584708</v>
      </c>
      <c r="F140" s="20">
        <f>Model!$W$21*((drdp!C140+drdp!L140)*DECG!$B140+(drdp!F140+drdp!O140)*DECG!$C140+(drdp!I140+drdp!R140)*DECG!$D140)</f>
        <v>4.2250123751279345E-2</v>
      </c>
      <c r="G140" s="20">
        <f>Model!$W$21*((drdp!D140+drdp!M140)*DECG!$B140+(drdp!G140+drdp!P140)*DECG!$C140+(drdp!J140+drdp!S140)*DECG!$D140)</f>
        <v>0</v>
      </c>
      <c r="H140" s="18">
        <f>Model!$W$21*((drdp!B140)*DECG!$B140+(drdp!E140)*DECG!$C140+(drdp!H140)*DECG!$D140)</f>
        <v>-7.8839804232923541E-2</v>
      </c>
      <c r="I140" s="18">
        <f>Model!$W$21*((drdp!C140)*DECG!$B140+(drdp!F140)*DECG!$C140+(drdp!I140)*DECG!$D140)</f>
        <v>2.1125061875639672E-2</v>
      </c>
      <c r="J140" s="18">
        <f>Model!$W$21*((drdp!D140)*DECG!$B140+(drdp!G140)*DECG!$C140+(drdp!J140)*DECG!$D140)</f>
        <v>0</v>
      </c>
      <c r="K140" s="21">
        <f>SUM(E$3:E139)+H140</f>
        <v>-13.172268678764654</v>
      </c>
      <c r="L140" s="21">
        <f>SUM(F$3:F139)+I140</f>
        <v>3.5294987549607719</v>
      </c>
      <c r="M140" s="21">
        <f>SUM(G$3:G139)+J140</f>
        <v>0</v>
      </c>
      <c r="N140" s="19">
        <f t="shared" si="13"/>
        <v>173.50866214556433</v>
      </c>
      <c r="O140" s="19">
        <f t="shared" si="14"/>
        <v>12.45736146126964</v>
      </c>
      <c r="P140" s="19">
        <f t="shared" si="15"/>
        <v>0</v>
      </c>
      <c r="Q140" s="19">
        <f t="shared" si="16"/>
        <v>-46.491505901708621</v>
      </c>
      <c r="R140" s="19">
        <f t="shared" si="17"/>
        <v>0</v>
      </c>
      <c r="S140" s="19">
        <f t="shared" si="18"/>
        <v>0</v>
      </c>
    </row>
    <row r="141" spans="1:19" x14ac:dyDescent="0.25">
      <c r="A141" s="26">
        <f>Wellpath!E141</f>
        <v>4140</v>
      </c>
      <c r="B141" s="22">
        <v>0</v>
      </c>
      <c r="C141" s="22">
        <v>0</v>
      </c>
      <c r="D141" s="22">
        <v>1</v>
      </c>
      <c r="E141" s="20">
        <f>Model!$W$21*((drdp!B141+drdp!K141)*DECG!$B141+(drdp!E141+drdp!N141)*DECG!$C141+(drdp!H141+drdp!Q141)*DECG!$D141)</f>
        <v>-0.15767960846584708</v>
      </c>
      <c r="F141" s="20">
        <f>Model!$W$21*((drdp!C141+drdp!L141)*DECG!$B141+(drdp!F141+drdp!O141)*DECG!$C141+(drdp!I141+drdp!R141)*DECG!$D141)</f>
        <v>4.2250123751279345E-2</v>
      </c>
      <c r="G141" s="20">
        <f>Model!$W$21*((drdp!D141+drdp!M141)*DECG!$B141+(drdp!G141+drdp!P141)*DECG!$C141+(drdp!J141+drdp!S141)*DECG!$D141)</f>
        <v>0</v>
      </c>
      <c r="H141" s="18">
        <f>Model!$W$21*((drdp!B141)*DECG!$B141+(drdp!E141)*DECG!$C141+(drdp!H141)*DECG!$D141)</f>
        <v>-7.8839804232923541E-2</v>
      </c>
      <c r="I141" s="18">
        <f>Model!$W$21*((drdp!C141)*DECG!$B141+(drdp!F141)*DECG!$C141+(drdp!I141)*DECG!$D141)</f>
        <v>2.1125061875639672E-2</v>
      </c>
      <c r="J141" s="18">
        <f>Model!$W$21*((drdp!D141)*DECG!$B141+(drdp!G141)*DECG!$C141+(drdp!J141)*DECG!$D141)</f>
        <v>0</v>
      </c>
      <c r="K141" s="21">
        <f>SUM(E$3:E140)+H141</f>
        <v>-13.329948287230501</v>
      </c>
      <c r="L141" s="21">
        <f>SUM(F$3:F140)+I141</f>
        <v>3.5717488787120515</v>
      </c>
      <c r="M141" s="21">
        <f>SUM(G$3:G140)+J141</f>
        <v>0</v>
      </c>
      <c r="N141" s="19">
        <f t="shared" si="13"/>
        <v>177.68752134023936</v>
      </c>
      <c r="O141" s="19">
        <f t="shared" si="14"/>
        <v>12.757390052580798</v>
      </c>
      <c r="P141" s="19">
        <f t="shared" si="15"/>
        <v>0</v>
      </c>
      <c r="Q141" s="19">
        <f t="shared" si="16"/>
        <v>-47.611227848205175</v>
      </c>
      <c r="R141" s="19">
        <f t="shared" si="17"/>
        <v>0</v>
      </c>
      <c r="S141" s="19">
        <f t="shared" si="18"/>
        <v>0</v>
      </c>
    </row>
    <row r="142" spans="1:19" x14ac:dyDescent="0.25">
      <c r="A142" s="26">
        <f>Wellpath!E142</f>
        <v>4170</v>
      </c>
      <c r="B142" s="22">
        <v>0</v>
      </c>
      <c r="C142" s="22">
        <v>0</v>
      </c>
      <c r="D142" s="22">
        <v>1</v>
      </c>
      <c r="E142" s="20">
        <f>Model!$W$21*((drdp!B142+drdp!K142)*DECG!$B142+(drdp!E142+drdp!N142)*DECG!$C142+(drdp!H142+drdp!Q142)*DECG!$D142)</f>
        <v>-0.15767960846584708</v>
      </c>
      <c r="F142" s="20">
        <f>Model!$W$21*((drdp!C142+drdp!L142)*DECG!$B142+(drdp!F142+drdp!O142)*DECG!$C142+(drdp!I142+drdp!R142)*DECG!$D142)</f>
        <v>4.2250123751279345E-2</v>
      </c>
      <c r="G142" s="20">
        <f>Model!$W$21*((drdp!D142+drdp!M142)*DECG!$B142+(drdp!G142+drdp!P142)*DECG!$C142+(drdp!J142+drdp!S142)*DECG!$D142)</f>
        <v>0</v>
      </c>
      <c r="H142" s="18">
        <f>Model!$W$21*((drdp!B142)*DECG!$B142+(drdp!E142)*DECG!$C142+(drdp!H142)*DECG!$D142)</f>
        <v>-7.8839804232923541E-2</v>
      </c>
      <c r="I142" s="18">
        <f>Model!$W$21*((drdp!C142)*DECG!$B142+(drdp!F142)*DECG!$C142+(drdp!I142)*DECG!$D142)</f>
        <v>2.1125061875639672E-2</v>
      </c>
      <c r="J142" s="18">
        <f>Model!$W$21*((drdp!D142)*DECG!$B142+(drdp!G142)*DECG!$C142+(drdp!J142)*DECG!$D142)</f>
        <v>0</v>
      </c>
      <c r="K142" s="21">
        <f>SUM(E$3:E141)+H142</f>
        <v>-13.487627895696347</v>
      </c>
      <c r="L142" s="21">
        <f>SUM(F$3:F141)+I142</f>
        <v>3.6139990024633311</v>
      </c>
      <c r="M142" s="21">
        <f>SUM(G$3:G141)+J142</f>
        <v>0</v>
      </c>
      <c r="N142" s="19">
        <f t="shared" si="13"/>
        <v>181.91610625276627</v>
      </c>
      <c r="O142" s="19">
        <f t="shared" si="14"/>
        <v>13.060988789805952</v>
      </c>
      <c r="P142" s="19">
        <f t="shared" si="15"/>
        <v>0</v>
      </c>
      <c r="Q142" s="19">
        <f t="shared" si="16"/>
        <v>-48.744273760643196</v>
      </c>
      <c r="R142" s="19">
        <f t="shared" si="17"/>
        <v>0</v>
      </c>
      <c r="S142" s="19">
        <f t="shared" si="18"/>
        <v>0</v>
      </c>
    </row>
    <row r="143" spans="1:19" x14ac:dyDescent="0.25">
      <c r="A143" s="26">
        <f>Wellpath!E143</f>
        <v>4200</v>
      </c>
      <c r="B143" s="22">
        <v>0</v>
      </c>
      <c r="C143" s="22">
        <v>0</v>
      </c>
      <c r="D143" s="22">
        <v>1</v>
      </c>
      <c r="E143" s="20">
        <f>Model!$W$21*((drdp!B143+drdp!K143)*DECG!$B143+(drdp!E143+drdp!N143)*DECG!$C143+(drdp!H143+drdp!Q143)*DECG!$D143)</f>
        <v>-0.15767960846584708</v>
      </c>
      <c r="F143" s="20">
        <f>Model!$W$21*((drdp!C143+drdp!L143)*DECG!$B143+(drdp!F143+drdp!O143)*DECG!$C143+(drdp!I143+drdp!R143)*DECG!$D143)</f>
        <v>4.2250123751279345E-2</v>
      </c>
      <c r="G143" s="20">
        <f>Model!$W$21*((drdp!D143+drdp!M143)*DECG!$B143+(drdp!G143+drdp!P143)*DECG!$C143+(drdp!J143+drdp!S143)*DECG!$D143)</f>
        <v>0</v>
      </c>
      <c r="H143" s="18">
        <f>Model!$W$21*((drdp!B143)*DECG!$B143+(drdp!E143)*DECG!$C143+(drdp!H143)*DECG!$D143)</f>
        <v>-7.8839804232923541E-2</v>
      </c>
      <c r="I143" s="18">
        <f>Model!$W$21*((drdp!C143)*DECG!$B143+(drdp!F143)*DECG!$C143+(drdp!I143)*DECG!$D143)</f>
        <v>2.1125061875639672E-2</v>
      </c>
      <c r="J143" s="18">
        <f>Model!$W$21*((drdp!D143)*DECG!$B143+(drdp!G143)*DECG!$C143+(drdp!J143)*DECG!$D143)</f>
        <v>0</v>
      </c>
      <c r="K143" s="21">
        <f>SUM(E$3:E142)+H143</f>
        <v>-13.645307504162194</v>
      </c>
      <c r="L143" s="21">
        <f>SUM(F$3:F142)+I143</f>
        <v>3.6562491262146106</v>
      </c>
      <c r="M143" s="21">
        <f>SUM(G$3:G142)+J143</f>
        <v>0</v>
      </c>
      <c r="N143" s="19">
        <f t="shared" si="13"/>
        <v>186.19441688314507</v>
      </c>
      <c r="O143" s="19">
        <f t="shared" si="14"/>
        <v>13.368157672945104</v>
      </c>
      <c r="P143" s="19">
        <f t="shared" si="15"/>
        <v>0</v>
      </c>
      <c r="Q143" s="19">
        <f t="shared" si="16"/>
        <v>-49.890643639022692</v>
      </c>
      <c r="R143" s="19">
        <f t="shared" si="17"/>
        <v>0</v>
      </c>
      <c r="S143" s="19">
        <f t="shared" si="18"/>
        <v>0</v>
      </c>
    </row>
    <row r="144" spans="1:19" x14ac:dyDescent="0.25">
      <c r="A144" s="26">
        <f>Wellpath!E144</f>
        <v>4230</v>
      </c>
      <c r="B144" s="22">
        <v>0</v>
      </c>
      <c r="C144" s="22">
        <v>0</v>
      </c>
      <c r="D144" s="22">
        <v>1</v>
      </c>
      <c r="E144" s="20">
        <f>Model!$W$21*((drdp!B144+drdp!K144)*DECG!$B144+(drdp!E144+drdp!N144)*DECG!$C144+(drdp!H144+drdp!Q144)*DECG!$D144)</f>
        <v>-0.15767960846584708</v>
      </c>
      <c r="F144" s="20">
        <f>Model!$W$21*((drdp!C144+drdp!L144)*DECG!$B144+(drdp!F144+drdp!O144)*DECG!$C144+(drdp!I144+drdp!R144)*DECG!$D144)</f>
        <v>4.2250123751279345E-2</v>
      </c>
      <c r="G144" s="20">
        <f>Model!$W$21*((drdp!D144+drdp!M144)*DECG!$B144+(drdp!G144+drdp!P144)*DECG!$C144+(drdp!J144+drdp!S144)*DECG!$D144)</f>
        <v>0</v>
      </c>
      <c r="H144" s="18">
        <f>Model!$W$21*((drdp!B144)*DECG!$B144+(drdp!E144)*DECG!$C144+(drdp!H144)*DECG!$D144)</f>
        <v>-7.8839804232923541E-2</v>
      </c>
      <c r="I144" s="18">
        <f>Model!$W$21*((drdp!C144)*DECG!$B144+(drdp!F144)*DECG!$C144+(drdp!I144)*DECG!$D144)</f>
        <v>2.1125061875639672E-2</v>
      </c>
      <c r="J144" s="18">
        <f>Model!$W$21*((drdp!D144)*DECG!$B144+(drdp!G144)*DECG!$C144+(drdp!J144)*DECG!$D144)</f>
        <v>0</v>
      </c>
      <c r="K144" s="21">
        <f>SUM(E$3:E143)+H144</f>
        <v>-13.80298711262804</v>
      </c>
      <c r="L144" s="21">
        <f>SUM(F$3:F143)+I144</f>
        <v>3.6984992499658902</v>
      </c>
      <c r="M144" s="21">
        <f>SUM(G$3:G143)+J144</f>
        <v>0</v>
      </c>
      <c r="N144" s="19">
        <f t="shared" si="13"/>
        <v>190.52245323137575</v>
      </c>
      <c r="O144" s="19">
        <f t="shared" si="14"/>
        <v>13.678896701998251</v>
      </c>
      <c r="P144" s="19">
        <f t="shared" si="15"/>
        <v>0</v>
      </c>
      <c r="Q144" s="19">
        <f t="shared" si="16"/>
        <v>-51.050337483343654</v>
      </c>
      <c r="R144" s="19">
        <f t="shared" si="17"/>
        <v>0</v>
      </c>
      <c r="S144" s="19">
        <f t="shared" si="18"/>
        <v>0</v>
      </c>
    </row>
    <row r="145" spans="1:19" x14ac:dyDescent="0.25">
      <c r="A145" s="26">
        <f>Wellpath!E145</f>
        <v>4260</v>
      </c>
      <c r="B145" s="22">
        <v>0</v>
      </c>
      <c r="C145" s="22">
        <v>0</v>
      </c>
      <c r="D145" s="22">
        <v>1</v>
      </c>
      <c r="E145" s="20">
        <f>Model!$W$21*((drdp!B145+drdp!K145)*DECG!$B145+(drdp!E145+drdp!N145)*DECG!$C145+(drdp!H145+drdp!Q145)*DECG!$D145)</f>
        <v>-0.15767960846584708</v>
      </c>
      <c r="F145" s="20">
        <f>Model!$W$21*((drdp!C145+drdp!L145)*DECG!$B145+(drdp!F145+drdp!O145)*DECG!$C145+(drdp!I145+drdp!R145)*DECG!$D145)</f>
        <v>4.2250123751279345E-2</v>
      </c>
      <c r="G145" s="20">
        <f>Model!$W$21*((drdp!D145+drdp!M145)*DECG!$B145+(drdp!G145+drdp!P145)*DECG!$C145+(drdp!J145+drdp!S145)*DECG!$D145)</f>
        <v>0</v>
      </c>
      <c r="H145" s="18">
        <f>Model!$W$21*((drdp!B145)*DECG!$B145+(drdp!E145)*DECG!$C145+(drdp!H145)*DECG!$D145)</f>
        <v>-7.8839804232923541E-2</v>
      </c>
      <c r="I145" s="18">
        <f>Model!$W$21*((drdp!C145)*DECG!$B145+(drdp!F145)*DECG!$C145+(drdp!I145)*DECG!$D145)</f>
        <v>2.1125061875639672E-2</v>
      </c>
      <c r="J145" s="18">
        <f>Model!$W$21*((drdp!D145)*DECG!$B145+(drdp!G145)*DECG!$C145+(drdp!J145)*DECG!$D145)</f>
        <v>0</v>
      </c>
      <c r="K145" s="21">
        <f>SUM(E$3:E144)+H145</f>
        <v>-13.960666721093887</v>
      </c>
      <c r="L145" s="21">
        <f>SUM(F$3:F144)+I145</f>
        <v>3.7407493737171698</v>
      </c>
      <c r="M145" s="21">
        <f>SUM(G$3:G144)+J145</f>
        <v>0</v>
      </c>
      <c r="N145" s="19">
        <f t="shared" si="13"/>
        <v>194.90021529745835</v>
      </c>
      <c r="O145" s="19">
        <f t="shared" si="14"/>
        <v>13.993205876965398</v>
      </c>
      <c r="P145" s="19">
        <f t="shared" si="15"/>
        <v>0</v>
      </c>
      <c r="Q145" s="19">
        <f t="shared" si="16"/>
        <v>-52.22335529360609</v>
      </c>
      <c r="R145" s="19">
        <f t="shared" si="17"/>
        <v>0</v>
      </c>
      <c r="S145" s="19">
        <f t="shared" si="18"/>
        <v>0</v>
      </c>
    </row>
    <row r="146" spans="1:19" x14ac:dyDescent="0.25">
      <c r="A146" s="26">
        <f>Wellpath!E146</f>
        <v>4290</v>
      </c>
      <c r="B146" s="22">
        <v>0</v>
      </c>
      <c r="C146" s="22">
        <v>0</v>
      </c>
      <c r="D146" s="22">
        <v>1</v>
      </c>
      <c r="E146" s="20">
        <f>Model!$W$21*((drdp!B146+drdp!K146)*DECG!$B146+(drdp!E146+drdp!N146)*DECG!$C146+(drdp!H146+drdp!Q146)*DECG!$D146)</f>
        <v>-0.15767960846584708</v>
      </c>
      <c r="F146" s="20">
        <f>Model!$W$21*((drdp!C146+drdp!L146)*DECG!$B146+(drdp!F146+drdp!O146)*DECG!$C146+(drdp!I146+drdp!R146)*DECG!$D146)</f>
        <v>4.2250123751279345E-2</v>
      </c>
      <c r="G146" s="20">
        <f>Model!$W$21*((drdp!D146+drdp!M146)*DECG!$B146+(drdp!G146+drdp!P146)*DECG!$C146+(drdp!J146+drdp!S146)*DECG!$D146)</f>
        <v>0</v>
      </c>
      <c r="H146" s="18">
        <f>Model!$W$21*((drdp!B146)*DECG!$B146+(drdp!E146)*DECG!$C146+(drdp!H146)*DECG!$D146)</f>
        <v>-7.8839804232923541E-2</v>
      </c>
      <c r="I146" s="18">
        <f>Model!$W$21*((drdp!C146)*DECG!$B146+(drdp!F146)*DECG!$C146+(drdp!I146)*DECG!$D146)</f>
        <v>2.1125061875639672E-2</v>
      </c>
      <c r="J146" s="18">
        <f>Model!$W$21*((drdp!D146)*DECG!$B146+(drdp!G146)*DECG!$C146+(drdp!J146)*DECG!$D146)</f>
        <v>0</v>
      </c>
      <c r="K146" s="21">
        <f>SUM(E$3:E145)+H146</f>
        <v>-14.118346329559733</v>
      </c>
      <c r="L146" s="21">
        <f>SUM(F$3:F145)+I146</f>
        <v>3.7829994974684493</v>
      </c>
      <c r="M146" s="21">
        <f>SUM(G$3:G145)+J146</f>
        <v>0</v>
      </c>
      <c r="N146" s="19">
        <f t="shared" si="13"/>
        <v>199.3277030813928</v>
      </c>
      <c r="O146" s="19">
        <f t="shared" si="14"/>
        <v>14.311085197846539</v>
      </c>
      <c r="P146" s="19">
        <f t="shared" si="15"/>
        <v>0</v>
      </c>
      <c r="Q146" s="19">
        <f t="shared" si="16"/>
        <v>-53.409697069809994</v>
      </c>
      <c r="R146" s="19">
        <f t="shared" si="17"/>
        <v>0</v>
      </c>
      <c r="S146" s="19">
        <f t="shared" si="18"/>
        <v>0</v>
      </c>
    </row>
    <row r="147" spans="1:19" x14ac:dyDescent="0.25">
      <c r="A147" s="26">
        <f>Wellpath!E147</f>
        <v>4320</v>
      </c>
      <c r="B147" s="22">
        <v>0</v>
      </c>
      <c r="C147" s="22">
        <v>0</v>
      </c>
      <c r="D147" s="22">
        <v>1</v>
      </c>
      <c r="E147" s="20">
        <f>Model!$W$21*((drdp!B147+drdp!K147)*DECG!$B147+(drdp!E147+drdp!N147)*DECG!$C147+(drdp!H147+drdp!Q147)*DECG!$D147)</f>
        <v>-0.15767960846584708</v>
      </c>
      <c r="F147" s="20">
        <f>Model!$W$21*((drdp!C147+drdp!L147)*DECG!$B147+(drdp!F147+drdp!O147)*DECG!$C147+(drdp!I147+drdp!R147)*DECG!$D147)</f>
        <v>4.2250123751279345E-2</v>
      </c>
      <c r="G147" s="20">
        <f>Model!$W$21*((drdp!D147+drdp!M147)*DECG!$B147+(drdp!G147+drdp!P147)*DECG!$C147+(drdp!J147+drdp!S147)*DECG!$D147)</f>
        <v>0</v>
      </c>
      <c r="H147" s="18">
        <f>Model!$W$21*((drdp!B147)*DECG!$B147+(drdp!E147)*DECG!$C147+(drdp!H147)*DECG!$D147)</f>
        <v>-7.8839804232923541E-2</v>
      </c>
      <c r="I147" s="18">
        <f>Model!$W$21*((drdp!C147)*DECG!$B147+(drdp!F147)*DECG!$C147+(drdp!I147)*DECG!$D147)</f>
        <v>2.1125061875639672E-2</v>
      </c>
      <c r="J147" s="18">
        <f>Model!$W$21*((drdp!D147)*DECG!$B147+(drdp!G147)*DECG!$C147+(drdp!J147)*DECG!$D147)</f>
        <v>0</v>
      </c>
      <c r="K147" s="21">
        <f>SUM(E$3:E146)+H147</f>
        <v>-14.27602593802558</v>
      </c>
      <c r="L147" s="21">
        <f>SUM(F$3:F146)+I147</f>
        <v>3.8252496212197289</v>
      </c>
      <c r="M147" s="21">
        <f>SUM(G$3:G146)+J147</f>
        <v>0</v>
      </c>
      <c r="N147" s="19">
        <f t="shared" si="13"/>
        <v>203.80491658317914</v>
      </c>
      <c r="O147" s="19">
        <f t="shared" si="14"/>
        <v>14.63253466464168</v>
      </c>
      <c r="P147" s="19">
        <f t="shared" si="15"/>
        <v>0</v>
      </c>
      <c r="Q147" s="19">
        <f t="shared" si="16"/>
        <v>-54.609362811955371</v>
      </c>
      <c r="R147" s="19">
        <f t="shared" si="17"/>
        <v>0</v>
      </c>
      <c r="S147" s="19">
        <f t="shared" si="18"/>
        <v>0</v>
      </c>
    </row>
    <row r="148" spans="1:19" x14ac:dyDescent="0.25">
      <c r="A148" s="26">
        <f>Wellpath!E148</f>
        <v>4350</v>
      </c>
      <c r="B148" s="22">
        <v>0</v>
      </c>
      <c r="C148" s="22">
        <v>0</v>
      </c>
      <c r="D148" s="22">
        <v>1</v>
      </c>
      <c r="E148" s="20">
        <f>Model!$W$21*((drdp!B148+drdp!K148)*DECG!$B148+(drdp!E148+drdp!N148)*DECG!$C148+(drdp!H148+drdp!Q148)*DECG!$D148)</f>
        <v>-0.15767960846584708</v>
      </c>
      <c r="F148" s="20">
        <f>Model!$W$21*((drdp!C148+drdp!L148)*DECG!$B148+(drdp!F148+drdp!O148)*DECG!$C148+(drdp!I148+drdp!R148)*DECG!$D148)</f>
        <v>4.2250123751279345E-2</v>
      </c>
      <c r="G148" s="20">
        <f>Model!$W$21*((drdp!D148+drdp!M148)*DECG!$B148+(drdp!G148+drdp!P148)*DECG!$C148+(drdp!J148+drdp!S148)*DECG!$D148)</f>
        <v>0</v>
      </c>
      <c r="H148" s="18">
        <f>Model!$W$21*((drdp!B148)*DECG!$B148+(drdp!E148)*DECG!$C148+(drdp!H148)*DECG!$D148)</f>
        <v>-7.8839804232923541E-2</v>
      </c>
      <c r="I148" s="18">
        <f>Model!$W$21*((drdp!C148)*DECG!$B148+(drdp!F148)*DECG!$C148+(drdp!I148)*DECG!$D148)</f>
        <v>2.1125061875639672E-2</v>
      </c>
      <c r="J148" s="18">
        <f>Model!$W$21*((drdp!D148)*DECG!$B148+(drdp!G148)*DECG!$C148+(drdp!J148)*DECG!$D148)</f>
        <v>0</v>
      </c>
      <c r="K148" s="21">
        <f>SUM(E$3:E147)+H148</f>
        <v>-14.433705546491426</v>
      </c>
      <c r="L148" s="21">
        <f>SUM(F$3:F147)+I148</f>
        <v>3.8674997449710085</v>
      </c>
      <c r="M148" s="21">
        <f>SUM(G$3:G147)+J148</f>
        <v>0</v>
      </c>
      <c r="N148" s="19">
        <f t="shared" si="13"/>
        <v>208.33185580281736</v>
      </c>
      <c r="O148" s="19">
        <f t="shared" si="14"/>
        <v>14.957554277350816</v>
      </c>
      <c r="P148" s="19">
        <f t="shared" si="15"/>
        <v>0</v>
      </c>
      <c r="Q148" s="19">
        <f t="shared" si="16"/>
        <v>-55.822352520042223</v>
      </c>
      <c r="R148" s="19">
        <f t="shared" si="17"/>
        <v>0</v>
      </c>
      <c r="S148" s="19">
        <f t="shared" si="18"/>
        <v>0</v>
      </c>
    </row>
    <row r="149" spans="1:19" x14ac:dyDescent="0.25">
      <c r="A149" s="26">
        <f>Wellpath!E149</f>
        <v>4380</v>
      </c>
      <c r="B149" s="22">
        <v>0</v>
      </c>
      <c r="C149" s="22">
        <v>0</v>
      </c>
      <c r="D149" s="22">
        <v>1</v>
      </c>
      <c r="E149" s="20">
        <f>Model!$W$21*((drdp!B149+drdp!K149)*DECG!$B149+(drdp!E149+drdp!N149)*DECG!$C149+(drdp!H149+drdp!Q149)*DECG!$D149)</f>
        <v>-0.15767960846584708</v>
      </c>
      <c r="F149" s="20">
        <f>Model!$W$21*((drdp!C149+drdp!L149)*DECG!$B149+(drdp!F149+drdp!O149)*DECG!$C149+(drdp!I149+drdp!R149)*DECG!$D149)</f>
        <v>4.2250123751279345E-2</v>
      </c>
      <c r="G149" s="20">
        <f>Model!$W$21*((drdp!D149+drdp!M149)*DECG!$B149+(drdp!G149+drdp!P149)*DECG!$C149+(drdp!J149+drdp!S149)*DECG!$D149)</f>
        <v>0</v>
      </c>
      <c r="H149" s="18">
        <f>Model!$W$21*((drdp!B149)*DECG!$B149+(drdp!E149)*DECG!$C149+(drdp!H149)*DECG!$D149)</f>
        <v>-7.8839804232923541E-2</v>
      </c>
      <c r="I149" s="18">
        <f>Model!$W$21*((drdp!C149)*DECG!$B149+(drdp!F149)*DECG!$C149+(drdp!I149)*DECG!$D149)</f>
        <v>2.1125061875639672E-2</v>
      </c>
      <c r="J149" s="18">
        <f>Model!$W$21*((drdp!D149)*DECG!$B149+(drdp!G149)*DECG!$C149+(drdp!J149)*DECG!$D149)</f>
        <v>0</v>
      </c>
      <c r="K149" s="21">
        <f>SUM(E$3:E148)+H149</f>
        <v>-14.591385154957273</v>
      </c>
      <c r="L149" s="21">
        <f>SUM(F$3:F148)+I149</f>
        <v>3.909749868722288</v>
      </c>
      <c r="M149" s="21">
        <f>SUM(G$3:G148)+J149</f>
        <v>0</v>
      </c>
      <c r="N149" s="19">
        <f t="shared" si="13"/>
        <v>212.90852074030747</v>
      </c>
      <c r="O149" s="19">
        <f t="shared" si="14"/>
        <v>15.286144035973948</v>
      </c>
      <c r="P149" s="19">
        <f t="shared" si="15"/>
        <v>0</v>
      </c>
      <c r="Q149" s="19">
        <f t="shared" si="16"/>
        <v>-57.048666194070542</v>
      </c>
      <c r="R149" s="19">
        <f t="shared" si="17"/>
        <v>0</v>
      </c>
      <c r="S149" s="19">
        <f t="shared" si="18"/>
        <v>0</v>
      </c>
    </row>
    <row r="150" spans="1:19" x14ac:dyDescent="0.25">
      <c r="A150" s="26">
        <f>Wellpath!E150</f>
        <v>4410</v>
      </c>
      <c r="B150" s="22">
        <v>0</v>
      </c>
      <c r="C150" s="22">
        <v>0</v>
      </c>
      <c r="D150" s="22">
        <v>1</v>
      </c>
      <c r="E150" s="20">
        <f>Model!$W$21*((drdp!B150+drdp!K150)*DECG!$B150+(drdp!E150+drdp!N150)*DECG!$C150+(drdp!H150+drdp!Q150)*DECG!$D150)</f>
        <v>-0.15767960846584708</v>
      </c>
      <c r="F150" s="20">
        <f>Model!$W$21*((drdp!C150+drdp!L150)*DECG!$B150+(drdp!F150+drdp!O150)*DECG!$C150+(drdp!I150+drdp!R150)*DECG!$D150)</f>
        <v>4.2250123751279345E-2</v>
      </c>
      <c r="G150" s="20">
        <f>Model!$W$21*((drdp!D150+drdp!M150)*DECG!$B150+(drdp!G150+drdp!P150)*DECG!$C150+(drdp!J150+drdp!S150)*DECG!$D150)</f>
        <v>0</v>
      </c>
      <c r="H150" s="18">
        <f>Model!$W$21*((drdp!B150)*DECG!$B150+(drdp!E150)*DECG!$C150+(drdp!H150)*DECG!$D150)</f>
        <v>-7.8839804232923541E-2</v>
      </c>
      <c r="I150" s="18">
        <f>Model!$W$21*((drdp!C150)*DECG!$B150+(drdp!F150)*DECG!$C150+(drdp!I150)*DECG!$D150)</f>
        <v>2.1125061875639672E-2</v>
      </c>
      <c r="J150" s="18">
        <f>Model!$W$21*((drdp!D150)*DECG!$B150+(drdp!G150)*DECG!$C150+(drdp!J150)*DECG!$D150)</f>
        <v>0</v>
      </c>
      <c r="K150" s="21">
        <f>SUM(E$3:E149)+H150</f>
        <v>-14.749064763423119</v>
      </c>
      <c r="L150" s="21">
        <f>SUM(F$3:F149)+I150</f>
        <v>3.9519999924735676</v>
      </c>
      <c r="M150" s="21">
        <f>SUM(G$3:G149)+J150</f>
        <v>0</v>
      </c>
      <c r="N150" s="19">
        <f t="shared" si="13"/>
        <v>217.53491139564946</v>
      </c>
      <c r="O150" s="19">
        <f t="shared" si="14"/>
        <v>15.618303940511078</v>
      </c>
      <c r="P150" s="19">
        <f t="shared" si="15"/>
        <v>0</v>
      </c>
      <c r="Q150" s="19">
        <f t="shared" si="16"/>
        <v>-58.288303834040327</v>
      </c>
      <c r="R150" s="19">
        <f t="shared" si="17"/>
        <v>0</v>
      </c>
      <c r="S150" s="19">
        <f t="shared" si="18"/>
        <v>0</v>
      </c>
    </row>
    <row r="151" spans="1:19" x14ac:dyDescent="0.25">
      <c r="A151" s="26">
        <f>Wellpath!E151</f>
        <v>4440</v>
      </c>
      <c r="B151" s="22">
        <v>0</v>
      </c>
      <c r="C151" s="22">
        <v>0</v>
      </c>
      <c r="D151" s="22">
        <v>1</v>
      </c>
      <c r="E151" s="20">
        <f>Model!$W$21*((drdp!B151+drdp!K151)*DECG!$B151+(drdp!E151+drdp!N151)*DECG!$C151+(drdp!H151+drdp!Q151)*DECG!$D151)</f>
        <v>-0.15767960846584708</v>
      </c>
      <c r="F151" s="20">
        <f>Model!$W$21*((drdp!C151+drdp!L151)*DECG!$B151+(drdp!F151+drdp!O151)*DECG!$C151+(drdp!I151+drdp!R151)*DECG!$D151)</f>
        <v>4.2250123751279345E-2</v>
      </c>
      <c r="G151" s="20">
        <f>Model!$W$21*((drdp!D151+drdp!M151)*DECG!$B151+(drdp!G151+drdp!P151)*DECG!$C151+(drdp!J151+drdp!S151)*DECG!$D151)</f>
        <v>0</v>
      </c>
      <c r="H151" s="18">
        <f>Model!$W$21*((drdp!B151)*DECG!$B151+(drdp!E151)*DECG!$C151+(drdp!H151)*DECG!$D151)</f>
        <v>-7.8839804232923541E-2</v>
      </c>
      <c r="I151" s="18">
        <f>Model!$W$21*((drdp!C151)*DECG!$B151+(drdp!F151)*DECG!$C151+(drdp!I151)*DECG!$D151)</f>
        <v>2.1125061875639672E-2</v>
      </c>
      <c r="J151" s="18">
        <f>Model!$W$21*((drdp!D151)*DECG!$B151+(drdp!G151)*DECG!$C151+(drdp!J151)*DECG!$D151)</f>
        <v>0</v>
      </c>
      <c r="K151" s="21">
        <f>SUM(E$3:E150)+H151</f>
        <v>-14.906744371888966</v>
      </c>
      <c r="L151" s="21">
        <f>SUM(F$3:F150)+I151</f>
        <v>3.9942501162248472</v>
      </c>
      <c r="M151" s="21">
        <f>SUM(G$3:G150)+J151</f>
        <v>0</v>
      </c>
      <c r="N151" s="19">
        <f t="shared" si="13"/>
        <v>222.21102776884337</v>
      </c>
      <c r="O151" s="19">
        <f t="shared" si="14"/>
        <v>15.954033990962206</v>
      </c>
      <c r="P151" s="19">
        <f t="shared" si="15"/>
        <v>0</v>
      </c>
      <c r="Q151" s="19">
        <f t="shared" si="16"/>
        <v>-59.541265439951587</v>
      </c>
      <c r="R151" s="19">
        <f t="shared" si="17"/>
        <v>0</v>
      </c>
      <c r="S151" s="19">
        <f t="shared" si="18"/>
        <v>0</v>
      </c>
    </row>
    <row r="152" spans="1:19" x14ac:dyDescent="0.25">
      <c r="A152" s="26">
        <f>Wellpath!E152</f>
        <v>4470</v>
      </c>
      <c r="B152" s="22">
        <v>0</v>
      </c>
      <c r="C152" s="22">
        <v>0</v>
      </c>
      <c r="D152" s="22">
        <v>1</v>
      </c>
      <c r="E152" s="20">
        <f>Model!$W$21*((drdp!B152+drdp!K152)*DECG!$B152+(drdp!E152+drdp!N152)*DECG!$C152+(drdp!H152+drdp!Q152)*DECG!$D152)</f>
        <v>-0.15767960846584708</v>
      </c>
      <c r="F152" s="20">
        <f>Model!$W$21*((drdp!C152+drdp!L152)*DECG!$B152+(drdp!F152+drdp!O152)*DECG!$C152+(drdp!I152+drdp!R152)*DECG!$D152)</f>
        <v>4.2250123751279345E-2</v>
      </c>
      <c r="G152" s="20">
        <f>Model!$W$21*((drdp!D152+drdp!M152)*DECG!$B152+(drdp!G152+drdp!P152)*DECG!$C152+(drdp!J152+drdp!S152)*DECG!$D152)</f>
        <v>0</v>
      </c>
      <c r="H152" s="18">
        <f>Model!$W$21*((drdp!B152)*DECG!$B152+(drdp!E152)*DECG!$C152+(drdp!H152)*DECG!$D152)</f>
        <v>-7.8839804232923541E-2</v>
      </c>
      <c r="I152" s="18">
        <f>Model!$W$21*((drdp!C152)*DECG!$B152+(drdp!F152)*DECG!$C152+(drdp!I152)*DECG!$D152)</f>
        <v>2.1125061875639672E-2</v>
      </c>
      <c r="J152" s="18">
        <f>Model!$W$21*((drdp!D152)*DECG!$B152+(drdp!G152)*DECG!$C152+(drdp!J152)*DECG!$D152)</f>
        <v>0</v>
      </c>
      <c r="K152" s="21">
        <f>SUM(E$3:E151)+H152</f>
        <v>-15.064423980354812</v>
      </c>
      <c r="L152" s="21">
        <f>SUM(F$3:F151)+I152</f>
        <v>4.0365002399761263</v>
      </c>
      <c r="M152" s="21">
        <f>SUM(G$3:G151)+J152</f>
        <v>0</v>
      </c>
      <c r="N152" s="19">
        <f t="shared" si="13"/>
        <v>226.93686985988913</v>
      </c>
      <c r="O152" s="19">
        <f t="shared" si="14"/>
        <v>16.293334187327325</v>
      </c>
      <c r="P152" s="19">
        <f t="shared" si="15"/>
        <v>0</v>
      </c>
      <c r="Q152" s="19">
        <f t="shared" si="16"/>
        <v>-60.807551011804314</v>
      </c>
      <c r="R152" s="19">
        <f t="shared" si="17"/>
        <v>0</v>
      </c>
      <c r="S152" s="19">
        <f t="shared" si="18"/>
        <v>0</v>
      </c>
    </row>
    <row r="153" spans="1:19" x14ac:dyDescent="0.25">
      <c r="A153" s="26">
        <f>Wellpath!E153</f>
        <v>4500</v>
      </c>
      <c r="B153" s="22">
        <v>0</v>
      </c>
      <c r="C153" s="22">
        <v>0</v>
      </c>
      <c r="D153" s="22">
        <v>1</v>
      </c>
      <c r="E153" s="20">
        <f>Model!$W$21*((drdp!B153+drdp!K153)*DECG!$B153+(drdp!E153+drdp!N153)*DECG!$C153+(drdp!H153+drdp!Q153)*DECG!$D153)</f>
        <v>-0.15767960846584708</v>
      </c>
      <c r="F153" s="20">
        <f>Model!$W$21*((drdp!C153+drdp!L153)*DECG!$B153+(drdp!F153+drdp!O153)*DECG!$C153+(drdp!I153+drdp!R153)*DECG!$D153)</f>
        <v>4.2250123751279345E-2</v>
      </c>
      <c r="G153" s="20">
        <f>Model!$W$21*((drdp!D153+drdp!M153)*DECG!$B153+(drdp!G153+drdp!P153)*DECG!$C153+(drdp!J153+drdp!S153)*DECG!$D153)</f>
        <v>0</v>
      </c>
      <c r="H153" s="18">
        <f>Model!$W$21*((drdp!B153)*DECG!$B153+(drdp!E153)*DECG!$C153+(drdp!H153)*DECG!$D153)</f>
        <v>-7.8839804232923541E-2</v>
      </c>
      <c r="I153" s="18">
        <f>Model!$W$21*((drdp!C153)*DECG!$B153+(drdp!F153)*DECG!$C153+(drdp!I153)*DECG!$D153)</f>
        <v>2.1125061875639672E-2</v>
      </c>
      <c r="J153" s="18">
        <f>Model!$W$21*((drdp!D153)*DECG!$B153+(drdp!G153)*DECG!$C153+(drdp!J153)*DECG!$D153)</f>
        <v>0</v>
      </c>
      <c r="K153" s="21">
        <f>SUM(E$3:E152)+H153</f>
        <v>-15.222103588820659</v>
      </c>
      <c r="L153" s="21">
        <f>SUM(F$3:F152)+I153</f>
        <v>4.0787503637274058</v>
      </c>
      <c r="M153" s="21">
        <f>SUM(G$3:G152)+J153</f>
        <v>0</v>
      </c>
      <c r="N153" s="19">
        <f t="shared" si="13"/>
        <v>231.71243766878678</v>
      </c>
      <c r="O153" s="19">
        <f t="shared" si="14"/>
        <v>16.636204529606445</v>
      </c>
      <c r="P153" s="19">
        <f t="shared" si="15"/>
        <v>0</v>
      </c>
      <c r="Q153" s="19">
        <f t="shared" si="16"/>
        <v>-62.087160549598508</v>
      </c>
      <c r="R153" s="19">
        <f t="shared" si="17"/>
        <v>0</v>
      </c>
      <c r="S153" s="19">
        <f t="shared" si="18"/>
        <v>0</v>
      </c>
    </row>
    <row r="154" spans="1:19" x14ac:dyDescent="0.25">
      <c r="A154" s="26">
        <f>Wellpath!E154</f>
        <v>4530</v>
      </c>
      <c r="B154" s="22">
        <v>0</v>
      </c>
      <c r="C154" s="22">
        <v>0</v>
      </c>
      <c r="D154" s="22">
        <v>1</v>
      </c>
      <c r="E154" s="20">
        <f>Model!$W$21*((drdp!B154+drdp!K154)*DECG!$B154+(drdp!E154+drdp!N154)*DECG!$C154+(drdp!H154+drdp!Q154)*DECG!$D154)</f>
        <v>-0.15767960846584708</v>
      </c>
      <c r="F154" s="20">
        <f>Model!$W$21*((drdp!C154+drdp!L154)*DECG!$B154+(drdp!F154+drdp!O154)*DECG!$C154+(drdp!I154+drdp!R154)*DECG!$D154)</f>
        <v>4.2250123751279345E-2</v>
      </c>
      <c r="G154" s="20">
        <f>Model!$W$21*((drdp!D154+drdp!M154)*DECG!$B154+(drdp!G154+drdp!P154)*DECG!$C154+(drdp!J154+drdp!S154)*DECG!$D154)</f>
        <v>0</v>
      </c>
      <c r="H154" s="18">
        <f>Model!$W$21*((drdp!B154)*DECG!$B154+(drdp!E154)*DECG!$C154+(drdp!H154)*DECG!$D154)</f>
        <v>-7.8839804232923541E-2</v>
      </c>
      <c r="I154" s="18">
        <f>Model!$W$21*((drdp!C154)*DECG!$B154+(drdp!F154)*DECG!$C154+(drdp!I154)*DECG!$D154)</f>
        <v>2.1125061875639672E-2</v>
      </c>
      <c r="J154" s="18">
        <f>Model!$W$21*((drdp!D154)*DECG!$B154+(drdp!G154)*DECG!$C154+(drdp!J154)*DECG!$D154)</f>
        <v>0</v>
      </c>
      <c r="K154" s="21">
        <f>SUM(E$3:E153)+H154</f>
        <v>-15.379783197286505</v>
      </c>
      <c r="L154" s="21">
        <f>SUM(F$3:F153)+I154</f>
        <v>4.1210004874786854</v>
      </c>
      <c r="M154" s="21">
        <f>SUM(G$3:G153)+J154</f>
        <v>0</v>
      </c>
      <c r="N154" s="19">
        <f t="shared" si="13"/>
        <v>236.53773119553631</v>
      </c>
      <c r="O154" s="19">
        <f t="shared" si="14"/>
        <v>16.982645017799562</v>
      </c>
      <c r="P154" s="19">
        <f t="shared" si="15"/>
        <v>0</v>
      </c>
      <c r="Q154" s="19">
        <f t="shared" si="16"/>
        <v>-63.380094053334183</v>
      </c>
      <c r="R154" s="19">
        <f t="shared" si="17"/>
        <v>0</v>
      </c>
      <c r="S154" s="19">
        <f t="shared" si="18"/>
        <v>0</v>
      </c>
    </row>
    <row r="155" spans="1:19" x14ac:dyDescent="0.25">
      <c r="A155" s="26">
        <f>Wellpath!E155</f>
        <v>4560</v>
      </c>
      <c r="B155" s="22">
        <v>0</v>
      </c>
      <c r="C155" s="22">
        <v>0</v>
      </c>
      <c r="D155" s="22">
        <v>1</v>
      </c>
      <c r="E155" s="20">
        <f>Model!$W$21*((drdp!B155+drdp!K155)*DECG!$B155+(drdp!E155+drdp!N155)*DECG!$C155+(drdp!H155+drdp!Q155)*DECG!$D155)</f>
        <v>-0.15767960846584708</v>
      </c>
      <c r="F155" s="20">
        <f>Model!$W$21*((drdp!C155+drdp!L155)*DECG!$B155+(drdp!F155+drdp!O155)*DECG!$C155+(drdp!I155+drdp!R155)*DECG!$D155)</f>
        <v>4.2250123751279345E-2</v>
      </c>
      <c r="G155" s="20">
        <f>Model!$W$21*((drdp!D155+drdp!M155)*DECG!$B155+(drdp!G155+drdp!P155)*DECG!$C155+(drdp!J155+drdp!S155)*DECG!$D155)</f>
        <v>0</v>
      </c>
      <c r="H155" s="18">
        <f>Model!$W$21*((drdp!B155)*DECG!$B155+(drdp!E155)*DECG!$C155+(drdp!H155)*DECG!$D155)</f>
        <v>-7.8839804232923541E-2</v>
      </c>
      <c r="I155" s="18">
        <f>Model!$W$21*((drdp!C155)*DECG!$B155+(drdp!F155)*DECG!$C155+(drdp!I155)*DECG!$D155)</f>
        <v>2.1125061875639672E-2</v>
      </c>
      <c r="J155" s="18">
        <f>Model!$W$21*((drdp!D155)*DECG!$B155+(drdp!G155)*DECG!$C155+(drdp!J155)*DECG!$D155)</f>
        <v>0</v>
      </c>
      <c r="K155" s="21">
        <f>SUM(E$3:E154)+H155</f>
        <v>-15.537462805752352</v>
      </c>
      <c r="L155" s="21">
        <f>SUM(F$3:F154)+I155</f>
        <v>4.163250611229965</v>
      </c>
      <c r="M155" s="21">
        <f>SUM(G$3:G154)+J155</f>
        <v>0</v>
      </c>
      <c r="N155" s="19">
        <f t="shared" si="13"/>
        <v>241.41275044013773</v>
      </c>
      <c r="O155" s="19">
        <f t="shared" si="14"/>
        <v>17.332655651906677</v>
      </c>
      <c r="P155" s="19">
        <f t="shared" si="15"/>
        <v>0</v>
      </c>
      <c r="Q155" s="19">
        <f t="shared" si="16"/>
        <v>-64.686351523011325</v>
      </c>
      <c r="R155" s="19">
        <f t="shared" si="17"/>
        <v>0</v>
      </c>
      <c r="S155" s="19">
        <f t="shared" si="18"/>
        <v>0</v>
      </c>
    </row>
    <row r="156" spans="1:19" x14ac:dyDescent="0.25">
      <c r="A156" s="26">
        <f>Wellpath!E156</f>
        <v>4590</v>
      </c>
      <c r="B156" s="22">
        <v>0</v>
      </c>
      <c r="C156" s="22">
        <v>0</v>
      </c>
      <c r="D156" s="22">
        <v>1</v>
      </c>
      <c r="E156" s="20">
        <f>Model!$W$21*((drdp!B156+drdp!K156)*DECG!$B156+(drdp!E156+drdp!N156)*DECG!$C156+(drdp!H156+drdp!Q156)*DECG!$D156)</f>
        <v>-0.15767960846584708</v>
      </c>
      <c r="F156" s="20">
        <f>Model!$W$21*((drdp!C156+drdp!L156)*DECG!$B156+(drdp!F156+drdp!O156)*DECG!$C156+(drdp!I156+drdp!R156)*DECG!$D156)</f>
        <v>4.2250123751279345E-2</v>
      </c>
      <c r="G156" s="20">
        <f>Model!$W$21*((drdp!D156+drdp!M156)*DECG!$B156+(drdp!G156+drdp!P156)*DECG!$C156+(drdp!J156+drdp!S156)*DECG!$D156)</f>
        <v>0</v>
      </c>
      <c r="H156" s="18">
        <f>Model!$W$21*((drdp!B156)*DECG!$B156+(drdp!E156)*DECG!$C156+(drdp!H156)*DECG!$D156)</f>
        <v>-7.8839804232923541E-2</v>
      </c>
      <c r="I156" s="18">
        <f>Model!$W$21*((drdp!C156)*DECG!$B156+(drdp!F156)*DECG!$C156+(drdp!I156)*DECG!$D156)</f>
        <v>2.1125061875639672E-2</v>
      </c>
      <c r="J156" s="18">
        <f>Model!$W$21*((drdp!D156)*DECG!$B156+(drdp!G156)*DECG!$C156+(drdp!J156)*DECG!$D156)</f>
        <v>0</v>
      </c>
      <c r="K156" s="21">
        <f>SUM(E$3:E155)+H156</f>
        <v>-15.695142414218198</v>
      </c>
      <c r="L156" s="21">
        <f>SUM(F$3:F155)+I156</f>
        <v>4.2055007349812445</v>
      </c>
      <c r="M156" s="21">
        <f>SUM(G$3:G155)+J156</f>
        <v>0</v>
      </c>
      <c r="N156" s="19">
        <f t="shared" si="13"/>
        <v>246.33749540259106</v>
      </c>
      <c r="O156" s="19">
        <f t="shared" si="14"/>
        <v>17.686236431927789</v>
      </c>
      <c r="P156" s="19">
        <f t="shared" si="15"/>
        <v>0</v>
      </c>
      <c r="Q156" s="19">
        <f t="shared" si="16"/>
        <v>-66.005932958629941</v>
      </c>
      <c r="R156" s="19">
        <f t="shared" si="17"/>
        <v>0</v>
      </c>
      <c r="S156" s="19">
        <f t="shared" si="18"/>
        <v>0</v>
      </c>
    </row>
    <row r="157" spans="1:19" x14ac:dyDescent="0.25">
      <c r="A157" s="26">
        <f>Wellpath!E157</f>
        <v>4620</v>
      </c>
      <c r="B157" s="22">
        <v>0</v>
      </c>
      <c r="C157" s="22">
        <v>0</v>
      </c>
      <c r="D157" s="22">
        <v>1</v>
      </c>
      <c r="E157" s="20">
        <f>Model!$W$21*((drdp!B157+drdp!K157)*DECG!$B157+(drdp!E157+drdp!N157)*DECG!$C157+(drdp!H157+drdp!Q157)*DECG!$D157)</f>
        <v>-0.15767960846584708</v>
      </c>
      <c r="F157" s="20">
        <f>Model!$W$21*((drdp!C157+drdp!L157)*DECG!$B157+(drdp!F157+drdp!O157)*DECG!$C157+(drdp!I157+drdp!R157)*DECG!$D157)</f>
        <v>4.2250123751279345E-2</v>
      </c>
      <c r="G157" s="20">
        <f>Model!$W$21*((drdp!D157+drdp!M157)*DECG!$B157+(drdp!G157+drdp!P157)*DECG!$C157+(drdp!J157+drdp!S157)*DECG!$D157)</f>
        <v>0</v>
      </c>
      <c r="H157" s="18">
        <f>Model!$W$21*((drdp!B157)*DECG!$B157+(drdp!E157)*DECG!$C157+(drdp!H157)*DECG!$D157)</f>
        <v>-7.8839804232923541E-2</v>
      </c>
      <c r="I157" s="18">
        <f>Model!$W$21*((drdp!C157)*DECG!$B157+(drdp!F157)*DECG!$C157+(drdp!I157)*DECG!$D157)</f>
        <v>2.1125061875639672E-2</v>
      </c>
      <c r="J157" s="18">
        <f>Model!$W$21*((drdp!D157)*DECG!$B157+(drdp!G157)*DECG!$C157+(drdp!J157)*DECG!$D157)</f>
        <v>0</v>
      </c>
      <c r="K157" s="21">
        <f>SUM(E$3:E156)+H157</f>
        <v>-15.852822022684045</v>
      </c>
      <c r="L157" s="21">
        <f>SUM(F$3:F156)+I157</f>
        <v>4.2477508587325241</v>
      </c>
      <c r="M157" s="21">
        <f>SUM(G$3:G156)+J157</f>
        <v>0</v>
      </c>
      <c r="N157" s="19">
        <f t="shared" si="13"/>
        <v>251.31196608289625</v>
      </c>
      <c r="O157" s="19">
        <f t="shared" si="14"/>
        <v>18.043387357862898</v>
      </c>
      <c r="P157" s="19">
        <f t="shared" si="15"/>
        <v>0</v>
      </c>
      <c r="Q157" s="19">
        <f t="shared" si="16"/>
        <v>-67.338838360190024</v>
      </c>
      <c r="R157" s="19">
        <f t="shared" si="17"/>
        <v>0</v>
      </c>
      <c r="S157" s="19">
        <f t="shared" si="18"/>
        <v>0</v>
      </c>
    </row>
    <row r="158" spans="1:19" x14ac:dyDescent="0.25">
      <c r="A158" s="26">
        <f>Wellpath!E158</f>
        <v>4650</v>
      </c>
      <c r="B158" s="22">
        <v>0</v>
      </c>
      <c r="C158" s="22">
        <v>0</v>
      </c>
      <c r="D158" s="22">
        <v>1</v>
      </c>
      <c r="E158" s="20">
        <f>Model!$W$21*((drdp!B158+drdp!K158)*DECG!$B158+(drdp!E158+drdp!N158)*DECG!$C158+(drdp!H158+drdp!Q158)*DECG!$D158)</f>
        <v>-0.15767960846584708</v>
      </c>
      <c r="F158" s="20">
        <f>Model!$W$21*((drdp!C158+drdp!L158)*DECG!$B158+(drdp!F158+drdp!O158)*DECG!$C158+(drdp!I158+drdp!R158)*DECG!$D158)</f>
        <v>4.2250123751279345E-2</v>
      </c>
      <c r="G158" s="20">
        <f>Model!$W$21*((drdp!D158+drdp!M158)*DECG!$B158+(drdp!G158+drdp!P158)*DECG!$C158+(drdp!J158+drdp!S158)*DECG!$D158)</f>
        <v>0</v>
      </c>
      <c r="H158" s="18">
        <f>Model!$W$21*((drdp!B158)*DECG!$B158+(drdp!E158)*DECG!$C158+(drdp!H158)*DECG!$D158)</f>
        <v>-7.8839804232923541E-2</v>
      </c>
      <c r="I158" s="18">
        <f>Model!$W$21*((drdp!C158)*DECG!$B158+(drdp!F158)*DECG!$C158+(drdp!I158)*DECG!$D158)</f>
        <v>2.1125061875639672E-2</v>
      </c>
      <c r="J158" s="18">
        <f>Model!$W$21*((drdp!D158)*DECG!$B158+(drdp!G158)*DECG!$C158+(drdp!J158)*DECG!$D158)</f>
        <v>0</v>
      </c>
      <c r="K158" s="21">
        <f>SUM(E$3:E157)+H158</f>
        <v>-16.010501631149889</v>
      </c>
      <c r="L158" s="21">
        <f>SUM(F$3:F157)+I158</f>
        <v>4.2900009824838037</v>
      </c>
      <c r="M158" s="21">
        <f>SUM(G$3:G157)+J158</f>
        <v>0</v>
      </c>
      <c r="N158" s="19">
        <f t="shared" si="13"/>
        <v>256.33616248105329</v>
      </c>
      <c r="O158" s="19">
        <f t="shared" si="14"/>
        <v>18.404108429712</v>
      </c>
      <c r="P158" s="19">
        <f t="shared" si="15"/>
        <v>0</v>
      </c>
      <c r="Q158" s="19">
        <f t="shared" si="16"/>
        <v>-68.68506772769156</v>
      </c>
      <c r="R158" s="19">
        <f t="shared" si="17"/>
        <v>0</v>
      </c>
      <c r="S158" s="19">
        <f t="shared" si="18"/>
        <v>0</v>
      </c>
    </row>
    <row r="159" spans="1:19" x14ac:dyDescent="0.25">
      <c r="A159" s="26">
        <f>Wellpath!E159</f>
        <v>4680</v>
      </c>
      <c r="B159" s="22">
        <v>0</v>
      </c>
      <c r="C159" s="22">
        <v>0</v>
      </c>
      <c r="D159" s="22">
        <v>1</v>
      </c>
      <c r="E159" s="20">
        <f>Model!$W$21*((drdp!B159+drdp!K159)*DECG!$B159+(drdp!E159+drdp!N159)*DECG!$C159+(drdp!H159+drdp!Q159)*DECG!$D159)</f>
        <v>-0.15767960846584708</v>
      </c>
      <c r="F159" s="20">
        <f>Model!$W$21*((drdp!C159+drdp!L159)*DECG!$B159+(drdp!F159+drdp!O159)*DECG!$C159+(drdp!I159+drdp!R159)*DECG!$D159)</f>
        <v>4.2250123751279345E-2</v>
      </c>
      <c r="G159" s="20">
        <f>Model!$W$21*((drdp!D159+drdp!M159)*DECG!$B159+(drdp!G159+drdp!P159)*DECG!$C159+(drdp!J159+drdp!S159)*DECG!$D159)</f>
        <v>0</v>
      </c>
      <c r="H159" s="18">
        <f>Model!$W$21*((drdp!B159)*DECG!$B159+(drdp!E159)*DECG!$C159+(drdp!H159)*DECG!$D159)</f>
        <v>-7.8839804232923541E-2</v>
      </c>
      <c r="I159" s="18">
        <f>Model!$W$21*((drdp!C159)*DECG!$B159+(drdp!F159)*DECG!$C159+(drdp!I159)*DECG!$D159)</f>
        <v>2.1125061875639672E-2</v>
      </c>
      <c r="J159" s="18">
        <f>Model!$W$21*((drdp!D159)*DECG!$B159+(drdp!G159)*DECG!$C159+(drdp!J159)*DECG!$D159)</f>
        <v>0</v>
      </c>
      <c r="K159" s="21">
        <f>SUM(E$3:E158)+H159</f>
        <v>-16.168181239615738</v>
      </c>
      <c r="L159" s="21">
        <f>SUM(F$3:F158)+I159</f>
        <v>4.3322511062350832</v>
      </c>
      <c r="M159" s="21">
        <f>SUM(G$3:G158)+J159</f>
        <v>0</v>
      </c>
      <c r="N159" s="19">
        <f t="shared" si="13"/>
        <v>261.41008459706228</v>
      </c>
      <c r="O159" s="19">
        <f t="shared" si="14"/>
        <v>18.768399647475103</v>
      </c>
      <c r="P159" s="19">
        <f t="shared" si="15"/>
        <v>0</v>
      </c>
      <c r="Q159" s="19">
        <f t="shared" si="16"/>
        <v>-70.044621061134592</v>
      </c>
      <c r="R159" s="19">
        <f t="shared" si="17"/>
        <v>0</v>
      </c>
      <c r="S159" s="19">
        <f t="shared" si="18"/>
        <v>0</v>
      </c>
    </row>
    <row r="160" spans="1:19" x14ac:dyDescent="0.25">
      <c r="A160" s="26">
        <f>Wellpath!E160</f>
        <v>4710</v>
      </c>
      <c r="B160" s="22">
        <v>0</v>
      </c>
      <c r="C160" s="22">
        <v>0</v>
      </c>
      <c r="D160" s="22">
        <v>1</v>
      </c>
      <c r="E160" s="20">
        <f>Model!$W$21*((drdp!B160+drdp!K160)*DECG!$B160+(drdp!E160+drdp!N160)*DECG!$C160+(drdp!H160+drdp!Q160)*DECG!$D160)</f>
        <v>-0.15767960846584708</v>
      </c>
      <c r="F160" s="20">
        <f>Model!$W$21*((drdp!C160+drdp!L160)*DECG!$B160+(drdp!F160+drdp!O160)*DECG!$C160+(drdp!I160+drdp!R160)*DECG!$D160)</f>
        <v>4.2250123751279345E-2</v>
      </c>
      <c r="G160" s="20">
        <f>Model!$W$21*((drdp!D160+drdp!M160)*DECG!$B160+(drdp!G160+drdp!P160)*DECG!$C160+(drdp!J160+drdp!S160)*DECG!$D160)</f>
        <v>0</v>
      </c>
      <c r="H160" s="18">
        <f>Model!$W$21*((drdp!B160)*DECG!$B160+(drdp!E160)*DECG!$C160+(drdp!H160)*DECG!$D160)</f>
        <v>-7.8839804232923541E-2</v>
      </c>
      <c r="I160" s="18">
        <f>Model!$W$21*((drdp!C160)*DECG!$B160+(drdp!F160)*DECG!$C160+(drdp!I160)*DECG!$D160)</f>
        <v>2.1125061875639672E-2</v>
      </c>
      <c r="J160" s="18">
        <f>Model!$W$21*((drdp!D160)*DECG!$B160+(drdp!G160)*DECG!$C160+(drdp!J160)*DECG!$D160)</f>
        <v>0</v>
      </c>
      <c r="K160" s="21">
        <f>SUM(E$3:E159)+H160</f>
        <v>-16.325860848081586</v>
      </c>
      <c r="L160" s="21">
        <f>SUM(F$3:F159)+I160</f>
        <v>4.3745012299863628</v>
      </c>
      <c r="M160" s="21">
        <f>SUM(G$3:G159)+J160</f>
        <v>0</v>
      </c>
      <c r="N160" s="19">
        <f t="shared" si="13"/>
        <v>266.53373243092318</v>
      </c>
      <c r="O160" s="19">
        <f t="shared" si="14"/>
        <v>19.1362610111522</v>
      </c>
      <c r="P160" s="19">
        <f t="shared" si="15"/>
        <v>0</v>
      </c>
      <c r="Q160" s="19">
        <f t="shared" si="16"/>
        <v>-71.417498360519104</v>
      </c>
      <c r="R160" s="19">
        <f t="shared" si="17"/>
        <v>0</v>
      </c>
      <c r="S160" s="19">
        <f t="shared" si="18"/>
        <v>0</v>
      </c>
    </row>
    <row r="161" spans="1:20" x14ac:dyDescent="0.25">
      <c r="A161" s="26">
        <f>Wellpath!E161</f>
        <v>4740</v>
      </c>
      <c r="B161" s="22">
        <v>0</v>
      </c>
      <c r="C161" s="22">
        <v>0</v>
      </c>
      <c r="D161" s="22">
        <v>1</v>
      </c>
      <c r="E161" s="20">
        <f>Model!$W$21*((drdp!B161+drdp!K161)*DECG!$B161+(drdp!E161+drdp!N161)*DECG!$C161+(drdp!H161+drdp!Q161)*DECG!$D161)</f>
        <v>-0.15767960846584708</v>
      </c>
      <c r="F161" s="20">
        <f>Model!$W$21*((drdp!C161+drdp!L161)*DECG!$B161+(drdp!F161+drdp!O161)*DECG!$C161+(drdp!I161+drdp!R161)*DECG!$D161)</f>
        <v>4.2250123751279345E-2</v>
      </c>
      <c r="G161" s="20">
        <f>Model!$W$21*((drdp!D161+drdp!M161)*DECG!$B161+(drdp!G161+drdp!P161)*DECG!$C161+(drdp!J161+drdp!S161)*DECG!$D161)</f>
        <v>0</v>
      </c>
      <c r="H161" s="18">
        <f>Model!$W$21*((drdp!B161)*DECG!$B161+(drdp!E161)*DECG!$C161+(drdp!H161)*DECG!$D161)</f>
        <v>-7.8839804232923541E-2</v>
      </c>
      <c r="I161" s="18">
        <f>Model!$W$21*((drdp!C161)*DECG!$B161+(drdp!F161)*DECG!$C161+(drdp!I161)*DECG!$D161)</f>
        <v>2.1125061875639672E-2</v>
      </c>
      <c r="J161" s="18">
        <f>Model!$W$21*((drdp!D161)*DECG!$B161+(drdp!G161)*DECG!$C161+(drdp!J161)*DECG!$D161)</f>
        <v>0</v>
      </c>
      <c r="K161" s="21">
        <f>SUM(E$3:E160)+H161</f>
        <v>-16.483540456547434</v>
      </c>
      <c r="L161" s="21">
        <f>SUM(F$3:F160)+I161</f>
        <v>4.4167513537376424</v>
      </c>
      <c r="M161" s="21">
        <f>SUM(G$3:G160)+J161</f>
        <v>0</v>
      </c>
      <c r="N161" s="19">
        <f t="shared" si="13"/>
        <v>271.70710598263599</v>
      </c>
      <c r="O161" s="19">
        <f t="shared" si="14"/>
        <v>19.507692520743298</v>
      </c>
      <c r="P161" s="19">
        <f t="shared" si="15"/>
        <v>0</v>
      </c>
      <c r="Q161" s="19">
        <f t="shared" si="16"/>
        <v>-72.80369962584507</v>
      </c>
      <c r="R161" s="19">
        <f t="shared" si="17"/>
        <v>0</v>
      </c>
      <c r="S161" s="19">
        <f t="shared" si="18"/>
        <v>0</v>
      </c>
    </row>
    <row r="162" spans="1:20" x14ac:dyDescent="0.25">
      <c r="A162" s="26">
        <f>Wellpath!E162</f>
        <v>4770</v>
      </c>
      <c r="B162" s="22">
        <v>0</v>
      </c>
      <c r="C162" s="22">
        <v>0</v>
      </c>
      <c r="D162" s="22">
        <v>1</v>
      </c>
      <c r="E162" s="20">
        <f>Model!$W$21*((drdp!B162+drdp!K162)*DECG!$B162+(drdp!E162+drdp!N162)*DECG!$C162+(drdp!H162+drdp!Q162)*DECG!$D162)</f>
        <v>-0.15767960846584708</v>
      </c>
      <c r="F162" s="20">
        <f>Model!$W$21*((drdp!C162+drdp!L162)*DECG!$B162+(drdp!F162+drdp!O162)*DECG!$C162+(drdp!I162+drdp!R162)*DECG!$D162)</f>
        <v>4.2250123751279345E-2</v>
      </c>
      <c r="G162" s="20">
        <f>Model!$W$21*((drdp!D162+drdp!M162)*DECG!$B162+(drdp!G162+drdp!P162)*DECG!$C162+(drdp!J162+drdp!S162)*DECG!$D162)</f>
        <v>0</v>
      </c>
      <c r="H162" s="18">
        <f>Model!$W$21*((drdp!B162)*DECG!$B162+(drdp!E162)*DECG!$C162+(drdp!H162)*DECG!$D162)</f>
        <v>-7.8839804232923541E-2</v>
      </c>
      <c r="I162" s="18">
        <f>Model!$W$21*((drdp!C162)*DECG!$B162+(drdp!F162)*DECG!$C162+(drdp!I162)*DECG!$D162)</f>
        <v>2.1125061875639672E-2</v>
      </c>
      <c r="J162" s="18">
        <f>Model!$W$21*((drdp!D162)*DECG!$B162+(drdp!G162)*DECG!$C162+(drdp!J162)*DECG!$D162)</f>
        <v>0</v>
      </c>
      <c r="K162" s="21">
        <f>SUM(E$3:E161)+H162</f>
        <v>-16.641220065013282</v>
      </c>
      <c r="L162" s="21">
        <f>SUM(F$3:F161)+I162</f>
        <v>4.4590014774889219</v>
      </c>
      <c r="M162" s="21">
        <f>SUM(G$3:G161)+J162</f>
        <v>0</v>
      </c>
      <c r="N162" s="19">
        <f t="shared" si="13"/>
        <v>276.93020525220066</v>
      </c>
      <c r="O162" s="19">
        <f t="shared" si="14"/>
        <v>19.882694176248389</v>
      </c>
      <c r="P162" s="19">
        <f t="shared" si="15"/>
        <v>0</v>
      </c>
      <c r="Q162" s="19">
        <f t="shared" si="16"/>
        <v>-74.203224857112517</v>
      </c>
      <c r="R162" s="19">
        <f t="shared" si="17"/>
        <v>0</v>
      </c>
      <c r="S162" s="19">
        <f t="shared" si="18"/>
        <v>0</v>
      </c>
    </row>
    <row r="163" spans="1:20" x14ac:dyDescent="0.25">
      <c r="A163" s="26">
        <f>Wellpath!E163</f>
        <v>4800</v>
      </c>
      <c r="B163" s="22">
        <v>0</v>
      </c>
      <c r="C163" s="22">
        <v>0</v>
      </c>
      <c r="D163" s="22">
        <v>1</v>
      </c>
      <c r="E163" s="20">
        <f>Model!$W$21*((drdp!B163+drdp!K163)*DECG!$B163+(drdp!E163+drdp!N163)*DECG!$C163+(drdp!H163+drdp!Q163)*DECG!$D163)</f>
        <v>-0.15767960846584708</v>
      </c>
      <c r="F163" s="20">
        <f>Model!$W$21*((drdp!C163+drdp!L163)*DECG!$B163+(drdp!F163+drdp!O163)*DECG!$C163+(drdp!I163+drdp!R163)*DECG!$D163)</f>
        <v>4.2250123751279345E-2</v>
      </c>
      <c r="G163" s="20">
        <f>Model!$W$21*((drdp!D163+drdp!M163)*DECG!$B163+(drdp!G163+drdp!P163)*DECG!$C163+(drdp!J163+drdp!S163)*DECG!$D163)</f>
        <v>0</v>
      </c>
      <c r="H163" s="18">
        <f>Model!$W$21*((drdp!B163)*DECG!$B163+(drdp!E163)*DECG!$C163+(drdp!H163)*DECG!$D163)</f>
        <v>-7.8839804232923541E-2</v>
      </c>
      <c r="I163" s="18">
        <f>Model!$W$21*((drdp!C163)*DECG!$B163+(drdp!F163)*DECG!$C163+(drdp!I163)*DECG!$D163)</f>
        <v>2.1125061875639672E-2</v>
      </c>
      <c r="J163" s="18">
        <f>Model!$W$21*((drdp!D163)*DECG!$B163+(drdp!G163)*DECG!$C163+(drdp!J163)*DECG!$D163)</f>
        <v>0</v>
      </c>
      <c r="K163" s="21">
        <f>SUM(E$3:E162)+H163</f>
        <v>-16.798899673479131</v>
      </c>
      <c r="L163" s="21">
        <f>SUM(F$3:F162)+I163</f>
        <v>4.5012516012402015</v>
      </c>
      <c r="M163" s="21">
        <f>SUM(G$3:G162)+J163</f>
        <v>0</v>
      </c>
      <c r="N163" s="19">
        <f t="shared" si="13"/>
        <v>282.20303023961725</v>
      </c>
      <c r="O163" s="19">
        <f t="shared" si="14"/>
        <v>20.261265977667478</v>
      </c>
      <c r="P163" s="19">
        <f t="shared" si="15"/>
        <v>0</v>
      </c>
      <c r="Q163" s="19">
        <f t="shared" si="16"/>
        <v>-75.61607405432143</v>
      </c>
      <c r="R163" s="19">
        <f t="shared" si="17"/>
        <v>0</v>
      </c>
      <c r="S163" s="19">
        <f t="shared" si="18"/>
        <v>0</v>
      </c>
    </row>
    <row r="164" spans="1:20" x14ac:dyDescent="0.25">
      <c r="A164" s="26">
        <f>Wellpath!E164</f>
        <v>4830</v>
      </c>
      <c r="B164" s="22">
        <v>0</v>
      </c>
      <c r="C164" s="22">
        <v>0</v>
      </c>
      <c r="D164" s="22">
        <v>1</v>
      </c>
      <c r="E164" s="20">
        <f>Model!$W$21*((drdp!B164+drdp!K164)*DECG!$B164+(drdp!E164+drdp!N164)*DECG!$C164+(drdp!H164+drdp!Q164)*DECG!$D164)</f>
        <v>-0.15767960846584708</v>
      </c>
      <c r="F164" s="20">
        <f>Model!$W$21*((drdp!C164+drdp!L164)*DECG!$B164+(drdp!F164+drdp!O164)*DECG!$C164+(drdp!I164+drdp!R164)*DECG!$D164)</f>
        <v>4.2250123751279345E-2</v>
      </c>
      <c r="G164" s="20">
        <f>Model!$W$21*((drdp!D164+drdp!M164)*DECG!$B164+(drdp!G164+drdp!P164)*DECG!$C164+(drdp!J164+drdp!S164)*DECG!$D164)</f>
        <v>0</v>
      </c>
      <c r="H164" s="18">
        <f>Model!$W$21*((drdp!B164)*DECG!$B164+(drdp!E164)*DECG!$C164+(drdp!H164)*DECG!$D164)</f>
        <v>-7.8839804232923541E-2</v>
      </c>
      <c r="I164" s="18">
        <f>Model!$W$21*((drdp!C164)*DECG!$B164+(drdp!F164)*DECG!$C164+(drdp!I164)*DECG!$D164)</f>
        <v>2.1125061875639672E-2</v>
      </c>
      <c r="J164" s="18">
        <f>Model!$W$21*((drdp!D164)*DECG!$B164+(drdp!G164)*DECG!$C164+(drdp!J164)*DECG!$D164)</f>
        <v>0</v>
      </c>
      <c r="K164" s="21">
        <f>SUM(E$3:E163)+H164</f>
        <v>-16.956579281944979</v>
      </c>
      <c r="L164" s="21">
        <f>SUM(F$3:F163)+I164</f>
        <v>4.5435017249914811</v>
      </c>
      <c r="M164" s="21">
        <f>SUM(G$3:G163)+J164</f>
        <v>0</v>
      </c>
      <c r="N164" s="19">
        <f t="shared" si="13"/>
        <v>287.52558094488569</v>
      </c>
      <c r="O164" s="19">
        <f t="shared" si="14"/>
        <v>20.643407925000563</v>
      </c>
      <c r="P164" s="19">
        <f t="shared" si="15"/>
        <v>0</v>
      </c>
      <c r="Q164" s="19">
        <f t="shared" si="16"/>
        <v>-77.042247217471825</v>
      </c>
      <c r="R164" s="19">
        <f t="shared" si="17"/>
        <v>0</v>
      </c>
      <c r="S164" s="19">
        <f t="shared" si="18"/>
        <v>0</v>
      </c>
    </row>
    <row r="165" spans="1:20" x14ac:dyDescent="0.25">
      <c r="A165" s="26">
        <f>Wellpath!E165</f>
        <v>4860</v>
      </c>
      <c r="B165" s="22">
        <v>0</v>
      </c>
      <c r="C165" s="22">
        <v>0</v>
      </c>
      <c r="D165" s="22">
        <v>1</v>
      </c>
      <c r="E165" s="20">
        <f>Model!$W$21*((drdp!B165+drdp!K165)*DECG!$B165+(drdp!E165+drdp!N165)*DECG!$C165+(drdp!H165+drdp!Q165)*DECG!$D165)</f>
        <v>-0.15767960846584708</v>
      </c>
      <c r="F165" s="20">
        <f>Model!$W$21*((drdp!C165+drdp!L165)*DECG!$B165+(drdp!F165+drdp!O165)*DECG!$C165+(drdp!I165+drdp!R165)*DECG!$D165)</f>
        <v>4.2250123751279345E-2</v>
      </c>
      <c r="G165" s="20">
        <f>Model!$W$21*((drdp!D165+drdp!M165)*DECG!$B165+(drdp!G165+drdp!P165)*DECG!$C165+(drdp!J165+drdp!S165)*DECG!$D165)</f>
        <v>0</v>
      </c>
      <c r="H165" s="18">
        <f>Model!$W$21*((drdp!B165)*DECG!$B165+(drdp!E165)*DECG!$C165+(drdp!H165)*DECG!$D165)</f>
        <v>-7.8839804232923541E-2</v>
      </c>
      <c r="I165" s="18">
        <f>Model!$W$21*((drdp!C165)*DECG!$B165+(drdp!F165)*DECG!$C165+(drdp!I165)*DECG!$D165)</f>
        <v>2.1125061875639672E-2</v>
      </c>
      <c r="J165" s="18">
        <f>Model!$W$21*((drdp!D165)*DECG!$B165+(drdp!G165)*DECG!$C165+(drdp!J165)*DECG!$D165)</f>
        <v>0</v>
      </c>
      <c r="K165" s="21">
        <f>SUM(E$3:E164)+H165</f>
        <v>-17.114258890410827</v>
      </c>
      <c r="L165" s="21">
        <f>SUM(F$3:F164)+I165</f>
        <v>4.5857518487427607</v>
      </c>
      <c r="M165" s="21">
        <f>SUM(G$3:G164)+J165</f>
        <v>0</v>
      </c>
      <c r="N165" s="19">
        <f t="shared" si="13"/>
        <v>292.89785736800604</v>
      </c>
      <c r="O165" s="19">
        <f t="shared" si="14"/>
        <v>21.029120018247646</v>
      </c>
      <c r="P165" s="19">
        <f t="shared" si="15"/>
        <v>0</v>
      </c>
      <c r="Q165" s="19">
        <f t="shared" si="16"/>
        <v>-78.481744346563673</v>
      </c>
      <c r="R165" s="19">
        <f t="shared" si="17"/>
        <v>0</v>
      </c>
      <c r="S165" s="19">
        <f t="shared" si="18"/>
        <v>0</v>
      </c>
    </row>
    <row r="166" spans="1:20" x14ac:dyDescent="0.25">
      <c r="A166" s="26">
        <f>Wellpath!E166</f>
        <v>4890</v>
      </c>
      <c r="B166" s="22">
        <v>0</v>
      </c>
      <c r="C166" s="22">
        <v>0</v>
      </c>
      <c r="D166" s="22">
        <v>1</v>
      </c>
      <c r="E166" s="20">
        <f>Model!$W$21*((drdp!B166+drdp!K166)*DECG!$B166+(drdp!E166+drdp!N166)*DECG!$C166+(drdp!H166+drdp!Q166)*DECG!$D166)</f>
        <v>-0.15767960846584708</v>
      </c>
      <c r="F166" s="20">
        <f>Model!$W$21*((drdp!C166+drdp!L166)*DECG!$B166+(drdp!F166+drdp!O166)*DECG!$C166+(drdp!I166+drdp!R166)*DECG!$D166)</f>
        <v>4.2250123751279345E-2</v>
      </c>
      <c r="G166" s="20">
        <f>Model!$W$21*((drdp!D166+drdp!M166)*DECG!$B166+(drdp!G166+drdp!P166)*DECG!$C166+(drdp!J166+drdp!S166)*DECG!$D166)</f>
        <v>0</v>
      </c>
      <c r="H166" s="18">
        <f>Model!$W$21*((drdp!B166)*DECG!$B166+(drdp!E166)*DECG!$C166+(drdp!H166)*DECG!$D166)</f>
        <v>-7.8839804232923541E-2</v>
      </c>
      <c r="I166" s="18">
        <f>Model!$W$21*((drdp!C166)*DECG!$B166+(drdp!F166)*DECG!$C166+(drdp!I166)*DECG!$D166)</f>
        <v>2.1125061875639672E-2</v>
      </c>
      <c r="J166" s="18">
        <f>Model!$W$21*((drdp!D166)*DECG!$B166+(drdp!G166)*DECG!$C166+(drdp!J166)*DECG!$D166)</f>
        <v>0</v>
      </c>
      <c r="K166" s="21">
        <f>SUM(E$3:E165)+H166</f>
        <v>-17.271938498876676</v>
      </c>
      <c r="L166" s="21">
        <f>SUM(F$3:F165)+I166</f>
        <v>4.6280019724940402</v>
      </c>
      <c r="M166" s="21">
        <f>SUM(G$3:G165)+J166</f>
        <v>0</v>
      </c>
      <c r="N166" s="19">
        <f t="shared" si="13"/>
        <v>298.31985950897825</v>
      </c>
      <c r="O166" s="19">
        <f t="shared" si="14"/>
        <v>21.418402257408726</v>
      </c>
      <c r="P166" s="19">
        <f t="shared" si="15"/>
        <v>0</v>
      </c>
      <c r="Q166" s="19">
        <f t="shared" si="16"/>
        <v>-79.934565441597002</v>
      </c>
      <c r="R166" s="19">
        <f t="shared" si="17"/>
        <v>0</v>
      </c>
      <c r="S166" s="19">
        <f t="shared" si="18"/>
        <v>0</v>
      </c>
    </row>
    <row r="167" spans="1:20" x14ac:dyDescent="0.25">
      <c r="A167" s="26">
        <f>Wellpath!E167</f>
        <v>4920</v>
      </c>
      <c r="B167" s="22">
        <v>0</v>
      </c>
      <c r="C167" s="22">
        <v>0</v>
      </c>
      <c r="D167" s="22">
        <v>1</v>
      </c>
      <c r="E167" s="20">
        <f>Model!$W$21*((drdp!B167+drdp!K167)*DECG!$B167+(drdp!E167+drdp!N167)*DECG!$C167+(drdp!H167+drdp!Q167)*DECG!$D167)</f>
        <v>-0.15767960846584708</v>
      </c>
      <c r="F167" s="20">
        <f>Model!$W$21*((drdp!C167+drdp!L167)*DECG!$B167+(drdp!F167+drdp!O167)*DECG!$C167+(drdp!I167+drdp!R167)*DECG!$D167)</f>
        <v>4.2250123751279345E-2</v>
      </c>
      <c r="G167" s="20">
        <f>Model!$W$21*((drdp!D167+drdp!M167)*DECG!$B167+(drdp!G167+drdp!P167)*DECG!$C167+(drdp!J167+drdp!S167)*DECG!$D167)</f>
        <v>0</v>
      </c>
      <c r="H167" s="18">
        <f>Model!$W$21*((drdp!B167)*DECG!$B167+(drdp!E167)*DECG!$C167+(drdp!H167)*DECG!$D167)</f>
        <v>-7.8839804232923541E-2</v>
      </c>
      <c r="I167" s="18">
        <f>Model!$W$21*((drdp!C167)*DECG!$B167+(drdp!F167)*DECG!$C167+(drdp!I167)*DECG!$D167)</f>
        <v>2.1125061875639672E-2</v>
      </c>
      <c r="J167" s="18">
        <f>Model!$W$21*((drdp!D167)*DECG!$B167+(drdp!G167)*DECG!$C167+(drdp!J167)*DECG!$D167)</f>
        <v>0</v>
      </c>
      <c r="K167" s="21">
        <f>SUM(E$3:E166)+H167</f>
        <v>-17.429618107342524</v>
      </c>
      <c r="L167" s="21">
        <f>SUM(F$3:F166)+I167</f>
        <v>4.6702520962453198</v>
      </c>
      <c r="M167" s="21">
        <f>SUM(G$3:G166)+J167</f>
        <v>0</v>
      </c>
      <c r="N167" s="19">
        <f t="shared" si="13"/>
        <v>303.79158736780238</v>
      </c>
      <c r="O167" s="19">
        <f t="shared" si="14"/>
        <v>21.811254642483803</v>
      </c>
      <c r="P167" s="19">
        <f t="shared" si="15"/>
        <v>0</v>
      </c>
      <c r="Q167" s="19">
        <f t="shared" si="16"/>
        <v>-81.400710502571812</v>
      </c>
      <c r="R167" s="19">
        <f t="shared" si="17"/>
        <v>0</v>
      </c>
      <c r="S167" s="19">
        <f t="shared" si="18"/>
        <v>0</v>
      </c>
    </row>
    <row r="168" spans="1:20" x14ac:dyDescent="0.25">
      <c r="A168" s="26">
        <f>Wellpath!E168</f>
        <v>4950</v>
      </c>
      <c r="B168" s="22">
        <v>0</v>
      </c>
      <c r="C168" s="22">
        <v>0</v>
      </c>
      <c r="D168" s="22">
        <v>1</v>
      </c>
      <c r="E168" s="20">
        <f>Model!$W$21*((drdp!B168+drdp!K168)*DECG!$B168+(drdp!E168+drdp!N168)*DECG!$C168+(drdp!H168+drdp!Q168)*DECG!$D168)</f>
        <v>-0.15767960846584708</v>
      </c>
      <c r="F168" s="20">
        <f>Model!$W$21*((drdp!C168+drdp!L168)*DECG!$B168+(drdp!F168+drdp!O168)*DECG!$C168+(drdp!I168+drdp!R168)*DECG!$D168)</f>
        <v>4.2250123751279345E-2</v>
      </c>
      <c r="G168" s="20">
        <f>Model!$W$21*((drdp!D168+drdp!M168)*DECG!$B168+(drdp!G168+drdp!P168)*DECG!$C168+(drdp!J168+drdp!S168)*DECG!$D168)</f>
        <v>0</v>
      </c>
      <c r="H168" s="18">
        <f>Model!$W$21*((drdp!B168)*DECG!$B168+(drdp!E168)*DECG!$C168+(drdp!H168)*DECG!$D168)</f>
        <v>-7.8839804232923541E-2</v>
      </c>
      <c r="I168" s="18">
        <f>Model!$W$21*((drdp!C168)*DECG!$B168+(drdp!F168)*DECG!$C168+(drdp!I168)*DECG!$D168)</f>
        <v>2.1125061875639672E-2</v>
      </c>
      <c r="J168" s="18">
        <f>Model!$W$21*((drdp!D168)*DECG!$B168+(drdp!G168)*DECG!$C168+(drdp!J168)*DECG!$D168)</f>
        <v>0</v>
      </c>
      <c r="K168" s="21">
        <f>SUM(E$3:E167)+H168</f>
        <v>-17.587297715808372</v>
      </c>
      <c r="L168" s="21">
        <f>SUM(F$3:F167)+I168</f>
        <v>4.7125022199965994</v>
      </c>
      <c r="M168" s="21">
        <f>SUM(G$3:G167)+J168</f>
        <v>0</v>
      </c>
      <c r="N168" s="19">
        <f t="shared" si="13"/>
        <v>309.31304094447836</v>
      </c>
      <c r="O168" s="19">
        <f t="shared" si="14"/>
        <v>22.207677173472877</v>
      </c>
      <c r="P168" s="19">
        <f t="shared" si="15"/>
        <v>0</v>
      </c>
      <c r="Q168" s="19">
        <f t="shared" si="16"/>
        <v>-82.880179529488075</v>
      </c>
      <c r="R168" s="19">
        <f t="shared" si="17"/>
        <v>0</v>
      </c>
      <c r="S168" s="19">
        <f t="shared" si="18"/>
        <v>0</v>
      </c>
    </row>
    <row r="169" spans="1:20" x14ac:dyDescent="0.25">
      <c r="A169" s="26">
        <f>Wellpath!E169</f>
        <v>4980</v>
      </c>
      <c r="B169" s="22">
        <v>0</v>
      </c>
      <c r="C169" s="22">
        <v>0</v>
      </c>
      <c r="D169" s="22">
        <v>1</v>
      </c>
      <c r="E169" s="20">
        <f>Model!$W$21*((drdp!B169+drdp!K169)*DECG!$B169+(drdp!E169+drdp!N169)*DECG!$C169+(drdp!H169+drdp!Q169)*DECG!$D169)</f>
        <v>-0.15767960846584708</v>
      </c>
      <c r="F169" s="20">
        <f>Model!$W$21*((drdp!C169+drdp!L169)*DECG!$B169+(drdp!F169+drdp!O169)*DECG!$C169+(drdp!I169+drdp!R169)*DECG!$D169)</f>
        <v>4.2250123751279345E-2</v>
      </c>
      <c r="G169" s="20">
        <f>Model!$W$21*((drdp!D169+drdp!M169)*DECG!$B169+(drdp!G169+drdp!P169)*DECG!$C169+(drdp!J169+drdp!S169)*DECG!$D169)</f>
        <v>0</v>
      </c>
      <c r="H169" s="18">
        <f>Model!$W$21*((drdp!B169)*DECG!$B169+(drdp!E169)*DECG!$C169+(drdp!H169)*DECG!$D169)</f>
        <v>-7.8839804232923541E-2</v>
      </c>
      <c r="I169" s="18">
        <f>Model!$W$21*((drdp!C169)*DECG!$B169+(drdp!F169)*DECG!$C169+(drdp!I169)*DECG!$D169)</f>
        <v>2.1125061875639672E-2</v>
      </c>
      <c r="J169" s="18">
        <f>Model!$W$21*((drdp!D169)*DECG!$B169+(drdp!G169)*DECG!$C169+(drdp!J169)*DECG!$D169)</f>
        <v>0</v>
      </c>
      <c r="K169" s="21">
        <f>SUM(E$3:E168)+H169</f>
        <v>-17.74497732427422</v>
      </c>
      <c r="L169" s="21">
        <f>SUM(F$3:F168)+I169</f>
        <v>4.7547523437478789</v>
      </c>
      <c r="M169" s="21">
        <f>SUM(G$3:G168)+J169</f>
        <v>0</v>
      </c>
      <c r="N169" s="19">
        <f t="shared" si="13"/>
        <v>314.88422023900625</v>
      </c>
      <c r="O169" s="19">
        <f t="shared" si="14"/>
        <v>22.607669850375949</v>
      </c>
      <c r="P169" s="19">
        <f t="shared" si="15"/>
        <v>0</v>
      </c>
      <c r="Q169" s="19">
        <f t="shared" si="16"/>
        <v>-84.372972522345819</v>
      </c>
      <c r="R169" s="19">
        <f t="shared" si="17"/>
        <v>0</v>
      </c>
      <c r="S169" s="19">
        <f t="shared" si="18"/>
        <v>0</v>
      </c>
    </row>
    <row r="170" spans="1:20" x14ac:dyDescent="0.25">
      <c r="A170" s="26">
        <f>Wellpath!E170</f>
        <v>5010</v>
      </c>
      <c r="B170" s="22">
        <v>0</v>
      </c>
      <c r="C170" s="22">
        <v>0</v>
      </c>
      <c r="D170" s="22">
        <v>1</v>
      </c>
      <c r="E170" s="20">
        <f>Model!$W$21*((drdp!B170+drdp!K170)*DECG!$B170+(drdp!E170+drdp!N170)*DECG!$C170+(drdp!H170+drdp!Q170)*DECG!$D170)</f>
        <v>-0.15767960846584708</v>
      </c>
      <c r="F170" s="20">
        <f>Model!$W$21*((drdp!C170+drdp!L170)*DECG!$B170+(drdp!F170+drdp!O170)*DECG!$C170+(drdp!I170+drdp!R170)*DECG!$D170)</f>
        <v>4.2250123751279345E-2</v>
      </c>
      <c r="G170" s="20">
        <f>Model!$W$21*((drdp!D170+drdp!M170)*DECG!$B170+(drdp!G170+drdp!P170)*DECG!$C170+(drdp!J170+drdp!S170)*DECG!$D170)</f>
        <v>0</v>
      </c>
      <c r="H170" s="18">
        <f>Model!$W$21*((drdp!B170)*DECG!$B170+(drdp!E170)*DECG!$C170+(drdp!H170)*DECG!$D170)</f>
        <v>-7.8839804232923541E-2</v>
      </c>
      <c r="I170" s="18">
        <f>Model!$W$21*((drdp!C170)*DECG!$B170+(drdp!F170)*DECG!$C170+(drdp!I170)*DECG!$D170)</f>
        <v>2.1125061875639672E-2</v>
      </c>
      <c r="J170" s="18">
        <f>Model!$W$21*((drdp!D170)*DECG!$B170+(drdp!G170)*DECG!$C170+(drdp!J170)*DECG!$D170)</f>
        <v>0</v>
      </c>
      <c r="K170" s="21">
        <f>SUM(E$3:E169)+H170</f>
        <v>-17.902656932740069</v>
      </c>
      <c r="L170" s="21">
        <f>SUM(F$3:F169)+I170</f>
        <v>4.7970024674991585</v>
      </c>
      <c r="M170" s="21">
        <f>SUM(G$3:G169)+J170</f>
        <v>0</v>
      </c>
      <c r="N170" s="19">
        <f t="shared" si="13"/>
        <v>320.50512525138606</v>
      </c>
      <c r="O170" s="19">
        <f t="shared" si="14"/>
        <v>23.011232673193014</v>
      </c>
      <c r="P170" s="19">
        <f t="shared" si="15"/>
        <v>0</v>
      </c>
      <c r="Q170" s="19">
        <f t="shared" si="16"/>
        <v>-85.87908948114503</v>
      </c>
      <c r="R170" s="19">
        <f t="shared" si="17"/>
        <v>0</v>
      </c>
      <c r="S170" s="19">
        <f t="shared" si="18"/>
        <v>0</v>
      </c>
    </row>
    <row r="171" spans="1:20" x14ac:dyDescent="0.25">
      <c r="A171" s="26">
        <f>Wellpath!E171</f>
        <v>5040</v>
      </c>
      <c r="B171" s="22">
        <v>0</v>
      </c>
      <c r="C171" s="22">
        <v>0</v>
      </c>
      <c r="D171" s="22">
        <v>1</v>
      </c>
      <c r="E171" s="20">
        <f>Model!$W$21*((drdp!B171+drdp!K171)*DECG!$B171+(drdp!E171+drdp!N171)*DECG!$C171+(drdp!H171+drdp!Q171)*DECG!$D171)</f>
        <v>-0.15767960846584708</v>
      </c>
      <c r="F171" s="20">
        <f>Model!$W$21*((drdp!C171+drdp!L171)*DECG!$B171+(drdp!F171+drdp!O171)*DECG!$C171+(drdp!I171+drdp!R171)*DECG!$D171)</f>
        <v>4.2250123751279345E-2</v>
      </c>
      <c r="G171" s="20">
        <f>Model!$W$21*((drdp!D171+drdp!M171)*DECG!$B171+(drdp!G171+drdp!P171)*DECG!$C171+(drdp!J171+drdp!S171)*DECG!$D171)</f>
        <v>0</v>
      </c>
      <c r="H171" s="18">
        <f>Model!$W$21*((drdp!B171)*DECG!$B171+(drdp!E171)*DECG!$C171+(drdp!H171)*DECG!$D171)</f>
        <v>-7.8839804232923541E-2</v>
      </c>
      <c r="I171" s="18">
        <f>Model!$W$21*((drdp!C171)*DECG!$B171+(drdp!F171)*DECG!$C171+(drdp!I171)*DECG!$D171)</f>
        <v>2.1125061875639672E-2</v>
      </c>
      <c r="J171" s="18">
        <f>Model!$W$21*((drdp!D171)*DECG!$B171+(drdp!G171)*DECG!$C171+(drdp!J171)*DECG!$D171)</f>
        <v>0</v>
      </c>
      <c r="K171" s="21">
        <f>SUM(E$3:E170)+H171</f>
        <v>-18.060336541205917</v>
      </c>
      <c r="L171" s="21">
        <f>SUM(F$3:F170)+I171</f>
        <v>4.8392525912504381</v>
      </c>
      <c r="M171" s="21">
        <f>SUM(G$3:G170)+J171</f>
        <v>0</v>
      </c>
      <c r="N171" s="19">
        <f t="shared" si="13"/>
        <v>326.17575598161773</v>
      </c>
      <c r="O171" s="19">
        <f t="shared" si="14"/>
        <v>23.41836564192408</v>
      </c>
      <c r="P171" s="19">
        <f t="shared" si="15"/>
        <v>0</v>
      </c>
      <c r="Q171" s="19">
        <f t="shared" si="16"/>
        <v>-87.398530405885708</v>
      </c>
      <c r="R171" s="19">
        <f t="shared" si="17"/>
        <v>0</v>
      </c>
      <c r="S171" s="19">
        <f t="shared" si="18"/>
        <v>0</v>
      </c>
    </row>
    <row r="172" spans="1:20" x14ac:dyDescent="0.25">
      <c r="A172" s="26">
        <f>Wellpath!E172</f>
        <v>5070</v>
      </c>
      <c r="B172" s="22">
        <v>0</v>
      </c>
      <c r="C172" s="22">
        <v>0</v>
      </c>
      <c r="D172" s="22">
        <v>1</v>
      </c>
      <c r="E172" s="20">
        <f>Model!$W$21*((drdp!B172+drdp!K172)*DECG!$B172+(drdp!E172+drdp!N172)*DECG!$C172+(drdp!H172+drdp!Q172)*DECG!$D172)</f>
        <v>-0.15767960846584708</v>
      </c>
      <c r="F172" s="20">
        <f>Model!$W$21*((drdp!C172+drdp!L172)*DECG!$B172+(drdp!F172+drdp!O172)*DECG!$C172+(drdp!I172+drdp!R172)*DECG!$D172)</f>
        <v>4.2250123751279345E-2</v>
      </c>
      <c r="G172" s="20">
        <f>Model!$W$21*((drdp!D172+drdp!M172)*DECG!$B172+(drdp!G172+drdp!P172)*DECG!$C172+(drdp!J172+drdp!S172)*DECG!$D172)</f>
        <v>0</v>
      </c>
      <c r="H172" s="18">
        <f>Model!$W$21*((drdp!B172)*DECG!$B172+(drdp!E172)*DECG!$C172+(drdp!H172)*DECG!$D172)</f>
        <v>-7.8839804232923541E-2</v>
      </c>
      <c r="I172" s="18">
        <f>Model!$W$21*((drdp!C172)*DECG!$B172+(drdp!F172)*DECG!$C172+(drdp!I172)*DECG!$D172)</f>
        <v>2.1125061875639672E-2</v>
      </c>
      <c r="J172" s="18">
        <f>Model!$W$21*((drdp!D172)*DECG!$B172+(drdp!G172)*DECG!$C172+(drdp!J172)*DECG!$D172)</f>
        <v>0</v>
      </c>
      <c r="K172" s="21">
        <f>SUM(E$3:E171)+H172</f>
        <v>-18.218016149671765</v>
      </c>
      <c r="L172" s="21">
        <f>SUM(F$3:F171)+I172</f>
        <v>4.8815027150017176</v>
      </c>
      <c r="M172" s="21">
        <f>SUM(G$3:G171)+J172</f>
        <v>0</v>
      </c>
      <c r="N172" s="19">
        <f t="shared" si="13"/>
        <v>331.89611242970125</v>
      </c>
      <c r="O172" s="19">
        <f t="shared" si="14"/>
        <v>23.829068756569139</v>
      </c>
      <c r="P172" s="19">
        <f t="shared" si="15"/>
        <v>0</v>
      </c>
      <c r="Q172" s="19">
        <f t="shared" si="16"/>
        <v>-88.931295296567853</v>
      </c>
      <c r="R172" s="19">
        <f t="shared" si="17"/>
        <v>0</v>
      </c>
      <c r="S172" s="19">
        <f t="shared" si="18"/>
        <v>0</v>
      </c>
    </row>
    <row r="173" spans="1:20" x14ac:dyDescent="0.25">
      <c r="A173" s="26">
        <f>Wellpath!E173</f>
        <v>5100</v>
      </c>
      <c r="B173" s="22">
        <v>0</v>
      </c>
      <c r="C173" s="22">
        <v>0</v>
      </c>
      <c r="D173" s="22">
        <v>1</v>
      </c>
      <c r="E173" s="20">
        <f>Model!$W$21*((drdp!B173+drdp!K173)*DECG!$B173+(drdp!E173+drdp!N173)*DECG!$C173+(drdp!H173+drdp!Q173)*DECG!$D173)</f>
        <v>-0.15767960846584708</v>
      </c>
      <c r="F173" s="20">
        <f>Model!$W$21*((drdp!C173+drdp!L173)*DECG!$B173+(drdp!F173+drdp!O173)*DECG!$C173+(drdp!I173+drdp!R173)*DECG!$D173)</f>
        <v>4.2250123751279345E-2</v>
      </c>
      <c r="G173" s="20">
        <f>Model!$W$21*((drdp!D173+drdp!M173)*DECG!$B173+(drdp!G173+drdp!P173)*DECG!$C173+(drdp!J173+drdp!S173)*DECG!$D173)</f>
        <v>0</v>
      </c>
      <c r="H173" s="18">
        <f>Model!$W$21*((drdp!B173)*DECG!$B173+(drdp!E173)*DECG!$C173+(drdp!H173)*DECG!$D173)</f>
        <v>-7.8839804232923541E-2</v>
      </c>
      <c r="I173" s="18">
        <f>Model!$W$21*((drdp!C173)*DECG!$B173+(drdp!F173)*DECG!$C173+(drdp!I173)*DECG!$D173)</f>
        <v>2.1125061875639672E-2</v>
      </c>
      <c r="J173" s="18">
        <f>Model!$W$21*((drdp!D173)*DECG!$B173+(drdp!G173)*DECG!$C173+(drdp!J173)*DECG!$D173)</f>
        <v>0</v>
      </c>
      <c r="K173" s="21">
        <f>SUM(E$3:E172)+H173</f>
        <v>-18.375695758137613</v>
      </c>
      <c r="L173" s="21">
        <f>SUM(F$3:F172)+I173</f>
        <v>4.9237528387529972</v>
      </c>
      <c r="M173" s="21">
        <f>SUM(G$3:G172)+J173</f>
        <v>0</v>
      </c>
      <c r="N173" s="19">
        <f t="shared" si="13"/>
        <v>337.66619459563668</v>
      </c>
      <c r="O173" s="19">
        <f t="shared" si="14"/>
        <v>24.243342017128199</v>
      </c>
      <c r="P173" s="19">
        <f t="shared" si="15"/>
        <v>0</v>
      </c>
      <c r="Q173" s="19">
        <f t="shared" si="16"/>
        <v>-90.47738415319148</v>
      </c>
      <c r="R173" s="19">
        <f t="shared" si="17"/>
        <v>0</v>
      </c>
      <c r="S173" s="19">
        <f t="shared" si="18"/>
        <v>0</v>
      </c>
      <c r="T173" s="10" t="s">
        <v>67</v>
      </c>
    </row>
    <row r="174" spans="1:20" x14ac:dyDescent="0.25">
      <c r="A174" s="26">
        <f>Wellpath!E174</f>
        <v>5130</v>
      </c>
      <c r="B174" s="22">
        <v>0</v>
      </c>
      <c r="C174" s="22">
        <v>0</v>
      </c>
      <c r="D174" s="22">
        <v>1</v>
      </c>
      <c r="E174" s="20">
        <f>Model!$W$21*((drdp!B174+drdp!K174)*DECG!$B174+(drdp!E174+drdp!N174)*DECG!$C174+(drdp!H174+drdp!Q174)*DECG!$D174)</f>
        <v>-0.16222798922594567</v>
      </c>
      <c r="F174" s="20">
        <f>Model!$W$21*((drdp!C174+drdp!L174)*DECG!$B174+(drdp!F174+drdp!O174)*DECG!$C174+(drdp!I174+drdp!R174)*DECG!$D174)</f>
        <v>4.3468858702817012E-2</v>
      </c>
      <c r="G174" s="20">
        <f>Model!$W$21*((drdp!D174+drdp!M174)*DECG!$B174+(drdp!G174+drdp!P174)*DECG!$C174+(drdp!J174+drdp!S174)*DECG!$D174)</f>
        <v>0</v>
      </c>
      <c r="H174" s="18">
        <f>Model!$W$21*((drdp!B174)*DECG!$B174+(drdp!E174)*DECG!$C174+(drdp!H174)*DECG!$D174)</f>
        <v>-8.1113994612972834E-2</v>
      </c>
      <c r="I174" s="18">
        <f>Model!$W$21*((drdp!C174)*DECG!$B174+(drdp!F174)*DECG!$C174+(drdp!I174)*DECG!$D174)</f>
        <v>2.1734429351408506E-2</v>
      </c>
      <c r="J174" s="18">
        <f>Model!$W$21*((drdp!D174)*DECG!$B174+(drdp!G174)*DECG!$C174+(drdp!J174)*DECG!$D174)</f>
        <v>0</v>
      </c>
      <c r="K174" s="21">
        <f>SUM(E$3:E173)+H174</f>
        <v>-18.535649556983511</v>
      </c>
      <c r="L174" s="21">
        <f>SUM(F$3:F173)+I174</f>
        <v>4.9666123299800455</v>
      </c>
      <c r="M174" s="21">
        <f>SUM(G$3:G173)+J174</f>
        <v>0</v>
      </c>
      <c r="N174" s="19">
        <f t="shared" si="13"/>
        <v>343.57030449930301</v>
      </c>
      <c r="O174" s="19">
        <f t="shared" si="14"/>
        <v>24.667238036309818</v>
      </c>
      <c r="P174" s="19">
        <f t="shared" si="15"/>
        <v>0</v>
      </c>
      <c r="Q174" s="19">
        <f t="shared" si="16"/>
        <v>-92.059385633903474</v>
      </c>
      <c r="R174" s="19">
        <f t="shared" si="17"/>
        <v>0</v>
      </c>
      <c r="S174" s="19">
        <f t="shared" si="18"/>
        <v>0</v>
      </c>
    </row>
    <row r="175" spans="1:20" x14ac:dyDescent="0.25">
      <c r="A175" s="26">
        <f>Wellpath!E175</f>
        <v>5160</v>
      </c>
      <c r="B175" s="22">
        <v>0</v>
      </c>
      <c r="C175" s="22">
        <v>0</v>
      </c>
      <c r="D175" s="22">
        <v>1</v>
      </c>
      <c r="E175" s="20">
        <f>Model!$W$21*((drdp!B175+drdp!K175)*DECG!$B175+(drdp!E175+drdp!N175)*DECG!$C175+(drdp!H175+drdp!Q175)*DECG!$D175)</f>
        <v>-0.16633171434390523</v>
      </c>
      <c r="F175" s="20">
        <f>Model!$W$21*((drdp!C175+drdp!L175)*DECG!$B175+(drdp!F175+drdp!O175)*DECG!$C175+(drdp!I175+drdp!R175)*DECG!$D175)</f>
        <v>4.4568448534133588E-2</v>
      </c>
      <c r="G175" s="20">
        <f>Model!$W$21*((drdp!D175+drdp!M175)*DECG!$B175+(drdp!G175+drdp!P175)*DECG!$C175+(drdp!J175+drdp!S175)*DECG!$D175)</f>
        <v>0</v>
      </c>
      <c r="H175" s="18">
        <f>Model!$W$21*((drdp!B175)*DECG!$B175+(drdp!E175)*DECG!$C175+(drdp!H175)*DECG!$D175)</f>
        <v>-8.3165857171952615E-2</v>
      </c>
      <c r="I175" s="18">
        <f>Model!$W$21*((drdp!C175)*DECG!$B175+(drdp!F175)*DECG!$C175+(drdp!I175)*DECG!$D175)</f>
        <v>2.2284224267066794E-2</v>
      </c>
      <c r="J175" s="18">
        <f>Model!$W$21*((drdp!D175)*DECG!$B175+(drdp!G175)*DECG!$C175+(drdp!J175)*DECG!$D175)</f>
        <v>0</v>
      </c>
      <c r="K175" s="21">
        <f>SUM(E$3:E174)+H175</f>
        <v>-18.699929408768437</v>
      </c>
      <c r="L175" s="21">
        <f>SUM(F$3:F174)+I175</f>
        <v>5.0106309835985217</v>
      </c>
      <c r="M175" s="21">
        <f>SUM(G$3:G174)+J175</f>
        <v>0</v>
      </c>
      <c r="N175" s="19">
        <f t="shared" si="13"/>
        <v>349.68735989292264</v>
      </c>
      <c r="O175" s="19">
        <f t="shared" si="14"/>
        <v>25.10642285379749</v>
      </c>
      <c r="P175" s="19">
        <f t="shared" si="15"/>
        <v>0</v>
      </c>
      <c r="Q175" s="19">
        <f t="shared" si="16"/>
        <v>-93.698445686680316</v>
      </c>
      <c r="R175" s="19">
        <f t="shared" si="17"/>
        <v>0</v>
      </c>
      <c r="S175" s="19">
        <f t="shared" si="18"/>
        <v>0</v>
      </c>
    </row>
    <row r="176" spans="1:20" x14ac:dyDescent="0.25">
      <c r="A176" s="26">
        <f>Wellpath!E176</f>
        <v>5190</v>
      </c>
      <c r="B176" s="22">
        <v>0</v>
      </c>
      <c r="C176" s="22">
        <v>0</v>
      </c>
      <c r="D176" s="22">
        <v>1</v>
      </c>
      <c r="E176" s="20">
        <f>Model!$W$21*((drdp!B176+drdp!K176)*DECG!$B176+(drdp!E176+drdp!N176)*DECG!$C176+(drdp!H176+drdp!Q176)*DECG!$D176)</f>
        <v>-0.16997953579442382</v>
      </c>
      <c r="F176" s="20">
        <f>Model!$W$21*((drdp!C176+drdp!L176)*DECG!$B176+(drdp!F176+drdp!O176)*DECG!$C176+(drdp!I176+drdp!R176)*DECG!$D176)</f>
        <v>4.5545879345932974E-2</v>
      </c>
      <c r="G176" s="20">
        <f>Model!$W$21*((drdp!D176+drdp!M176)*DECG!$B176+(drdp!G176+drdp!P176)*DECG!$C176+(drdp!J176+drdp!S176)*DECG!$D176)</f>
        <v>0</v>
      </c>
      <c r="H176" s="18">
        <f>Model!$W$21*((drdp!B176)*DECG!$B176+(drdp!E176)*DECG!$C176+(drdp!H176)*DECG!$D176)</f>
        <v>-8.498976789721191E-2</v>
      </c>
      <c r="I176" s="18">
        <f>Model!$W$21*((drdp!C176)*DECG!$B176+(drdp!F176)*DECG!$C176+(drdp!I176)*DECG!$D176)</f>
        <v>2.2772939672966487E-2</v>
      </c>
      <c r="J176" s="18">
        <f>Model!$W$21*((drdp!D176)*DECG!$B176+(drdp!G176)*DECG!$C176+(drdp!J176)*DECG!$D176)</f>
        <v>0</v>
      </c>
      <c r="K176" s="21">
        <f>SUM(E$3:E175)+H176</f>
        <v>-18.868085033837602</v>
      </c>
      <c r="L176" s="21">
        <f>SUM(F$3:F175)+I176</f>
        <v>5.0556881475385547</v>
      </c>
      <c r="M176" s="21">
        <f>SUM(G$3:G175)+J176</f>
        <v>0</v>
      </c>
      <c r="N176" s="19">
        <f t="shared" si="13"/>
        <v>356.00463284412649</v>
      </c>
      <c r="O176" s="19">
        <f t="shared" si="14"/>
        <v>25.559982645161824</v>
      </c>
      <c r="P176" s="19">
        <f t="shared" si="15"/>
        <v>0</v>
      </c>
      <c r="Q176" s="19">
        <f t="shared" si="16"/>
        <v>-95.391153872322349</v>
      </c>
      <c r="R176" s="19">
        <f t="shared" si="17"/>
        <v>0</v>
      </c>
      <c r="S176" s="19">
        <f t="shared" si="18"/>
        <v>0</v>
      </c>
    </row>
    <row r="177" spans="1:19" x14ac:dyDescent="0.25">
      <c r="A177" s="26">
        <f>Wellpath!E177</f>
        <v>5220</v>
      </c>
      <c r="B177" s="22">
        <v>0</v>
      </c>
      <c r="C177" s="22">
        <v>0</v>
      </c>
      <c r="D177" s="22">
        <v>1</v>
      </c>
      <c r="E177" s="20">
        <f>Model!$W$21*((drdp!B177+drdp!K177)*DECG!$B177+(drdp!E177+drdp!N177)*DECG!$C177+(drdp!H177+drdp!Q177)*DECG!$D177)</f>
        <v>-0.17316145515246256</v>
      </c>
      <c r="F177" s="20">
        <f>Model!$W$21*((drdp!C177+drdp!L177)*DECG!$B177+(drdp!F177+drdp!O177)*DECG!$C177+(drdp!I177+drdp!R177)*DECG!$D177)</f>
        <v>4.639847206830041E-2</v>
      </c>
      <c r="G177" s="20">
        <f>Model!$W$21*((drdp!D177+drdp!M177)*DECG!$B177+(drdp!G177+drdp!P177)*DECG!$C177+(drdp!J177+drdp!S177)*DECG!$D177)</f>
        <v>0</v>
      </c>
      <c r="H177" s="18">
        <f>Model!$W$21*((drdp!B177)*DECG!$B177+(drdp!E177)*DECG!$C177+(drdp!H177)*DECG!$D177)</f>
        <v>-8.6580727576231281E-2</v>
      </c>
      <c r="I177" s="18">
        <f>Model!$W$21*((drdp!C177)*DECG!$B177+(drdp!F177)*DECG!$C177+(drdp!I177)*DECG!$D177)</f>
        <v>2.3199236034150205E-2</v>
      </c>
      <c r="J177" s="18">
        <f>Model!$W$21*((drdp!D177)*DECG!$B177+(drdp!G177)*DECG!$C177+(drdp!J177)*DECG!$D177)</f>
        <v>0</v>
      </c>
      <c r="K177" s="21">
        <f>SUM(E$3:E176)+H177</f>
        <v>-19.039655529311045</v>
      </c>
      <c r="L177" s="21">
        <f>SUM(F$3:F176)+I177</f>
        <v>5.101660323245671</v>
      </c>
      <c r="M177" s="21">
        <f>SUM(G$3:G176)+J177</f>
        <v>0</v>
      </c>
      <c r="N177" s="19">
        <f t="shared" si="13"/>
        <v>362.50848267482462</v>
      </c>
      <c r="O177" s="19">
        <f t="shared" si="14"/>
        <v>26.026938053779123</v>
      </c>
      <c r="P177" s="19">
        <f t="shared" si="15"/>
        <v>0</v>
      </c>
      <c r="Q177" s="19">
        <f t="shared" si="16"/>
        <v>-97.133855182151208</v>
      </c>
      <c r="R177" s="19">
        <f t="shared" si="17"/>
        <v>0</v>
      </c>
      <c r="S177" s="19">
        <f t="shared" si="18"/>
        <v>0</v>
      </c>
    </row>
    <row r="178" spans="1:19" x14ac:dyDescent="0.25">
      <c r="A178" s="26">
        <f>Wellpath!E178</f>
        <v>5250</v>
      </c>
      <c r="B178" s="22">
        <v>0</v>
      </c>
      <c r="C178" s="22">
        <v>0</v>
      </c>
      <c r="D178" s="22">
        <v>1</v>
      </c>
      <c r="E178" s="20">
        <f>Model!$W$21*((drdp!B178+drdp!K178)*DECG!$B178+(drdp!E178+drdp!N178)*DECG!$C178+(drdp!H178+drdp!Q178)*DECG!$D178)</f>
        <v>-0.1758687509982336</v>
      </c>
      <c r="F178" s="20">
        <f>Model!$W$21*((drdp!C178+drdp!L178)*DECG!$B178+(drdp!F178+drdp!O178)*DECG!$C178+(drdp!I178+drdp!R178)*DECG!$D178)</f>
        <v>4.7123889803846894E-2</v>
      </c>
      <c r="G178" s="20">
        <f>Model!$W$21*((drdp!D178+drdp!M178)*DECG!$B178+(drdp!G178+drdp!P178)*DECG!$C178+(drdp!J178+drdp!S178)*DECG!$D178)</f>
        <v>0</v>
      </c>
      <c r="H178" s="18">
        <f>Model!$W$21*((drdp!B178)*DECG!$B178+(drdp!E178)*DECG!$C178+(drdp!H178)*DECG!$D178)</f>
        <v>-8.7934375499116799E-2</v>
      </c>
      <c r="I178" s="18">
        <f>Model!$W$21*((drdp!C178)*DECG!$B178+(drdp!F178)*DECG!$C178+(drdp!I178)*DECG!$D178)</f>
        <v>2.3561944901923447E-2</v>
      </c>
      <c r="J178" s="18">
        <f>Model!$W$21*((drdp!D178)*DECG!$B178+(drdp!G178)*DECG!$C178+(drdp!J178)*DECG!$D178)</f>
        <v>0</v>
      </c>
      <c r="K178" s="21">
        <f>SUM(E$3:E177)+H178</f>
        <v>-19.214170632386395</v>
      </c>
      <c r="L178" s="21">
        <f>SUM(F$3:F177)+I178</f>
        <v>5.1484215041817452</v>
      </c>
      <c r="M178" s="21">
        <f>SUM(G$3:G177)+J178</f>
        <v>0</v>
      </c>
      <c r="N178" s="19">
        <f t="shared" si="13"/>
        <v>369.18435309045981</v>
      </c>
      <c r="O178" s="19">
        <f t="shared" si="14"/>
        <v>26.506243984721024</v>
      </c>
      <c r="P178" s="19">
        <f t="shared" si="15"/>
        <v>0</v>
      </c>
      <c r="Q178" s="19">
        <f t="shared" si="16"/>
        <v>-98.922649268795482</v>
      </c>
      <c r="R178" s="19">
        <f t="shared" si="17"/>
        <v>0</v>
      </c>
      <c r="S178" s="19">
        <f t="shared" si="18"/>
        <v>0</v>
      </c>
    </row>
    <row r="179" spans="1:19" x14ac:dyDescent="0.25">
      <c r="A179" s="26">
        <f>Wellpath!E179</f>
        <v>5280</v>
      </c>
      <c r="B179" s="22">
        <v>0</v>
      </c>
      <c r="C179" s="22">
        <v>0</v>
      </c>
      <c r="D179" s="22">
        <v>1</v>
      </c>
      <c r="E179" s="20">
        <f>Model!$W$21*((drdp!B179+drdp!K179)*DECG!$B179+(drdp!E179+drdp!N179)*DECG!$C179+(drdp!H179+drdp!Q179)*DECG!$D179)</f>
        <v>-0.17809400282200541</v>
      </c>
      <c r="F179" s="20">
        <f>Model!$W$21*((drdp!C179+drdp!L179)*DECG!$B179+(drdp!F179+drdp!O179)*DECG!$C179+(drdp!I179+drdp!R179)*DECG!$D179)</f>
        <v>4.7720144232982438E-2</v>
      </c>
      <c r="G179" s="20">
        <f>Model!$W$21*((drdp!D179+drdp!M179)*DECG!$B179+(drdp!G179+drdp!P179)*DECG!$C179+(drdp!J179+drdp!S179)*DECG!$D179)</f>
        <v>0</v>
      </c>
      <c r="H179" s="18">
        <f>Model!$W$21*((drdp!B179)*DECG!$B179+(drdp!E179)*DECG!$C179+(drdp!H179)*DECG!$D179)</f>
        <v>-8.9047001411002705E-2</v>
      </c>
      <c r="I179" s="18">
        <f>Model!$W$21*((drdp!C179)*DECG!$B179+(drdp!F179)*DECG!$C179+(drdp!I179)*DECG!$D179)</f>
        <v>2.3860072116491219E-2</v>
      </c>
      <c r="J179" s="18">
        <f>Model!$W$21*((drdp!D179)*DECG!$B179+(drdp!G179)*DECG!$C179+(drdp!J179)*DECG!$D179)</f>
        <v>0</v>
      </c>
      <c r="K179" s="21">
        <f>SUM(E$3:E178)+H179</f>
        <v>-19.391152009296516</v>
      </c>
      <c r="L179" s="21">
        <f>SUM(F$3:F178)+I179</f>
        <v>5.1958435212001595</v>
      </c>
      <c r="M179" s="21">
        <f>SUM(G$3:G178)+J179</f>
        <v>0</v>
      </c>
      <c r="N179" s="19">
        <f t="shared" si="13"/>
        <v>376.01677624764432</v>
      </c>
      <c r="O179" s="19">
        <f t="shared" si="14"/>
        <v>26.996789896797672</v>
      </c>
      <c r="P179" s="19">
        <f t="shared" si="15"/>
        <v>0</v>
      </c>
      <c r="Q179" s="19">
        <f t="shared" si="16"/>
        <v>-100.75339153611075</v>
      </c>
      <c r="R179" s="19">
        <f t="shared" si="17"/>
        <v>0</v>
      </c>
      <c r="S179" s="19">
        <f t="shared" si="18"/>
        <v>0</v>
      </c>
    </row>
    <row r="180" spans="1:19" x14ac:dyDescent="0.25">
      <c r="A180" s="26">
        <f>Wellpath!E180</f>
        <v>5310</v>
      </c>
      <c r="B180" s="22">
        <v>0</v>
      </c>
      <c r="C180" s="22">
        <v>0</v>
      </c>
      <c r="D180" s="22">
        <v>1</v>
      </c>
      <c r="E180" s="20">
        <f>Model!$W$21*((drdp!B180+drdp!K180)*DECG!$B180+(drdp!E180+drdp!N180)*DECG!$C180+(drdp!H180+drdp!Q180)*DECG!$D180)</f>
        <v>-0.17983111136320454</v>
      </c>
      <c r="F180" s="20">
        <f>Model!$W$21*((drdp!C180+drdp!L180)*DECG!$B180+(drdp!F180+drdp!O180)*DECG!$C180+(drdp!I180+drdp!R180)*DECG!$D180)</f>
        <v>4.8185601063761949E-2</v>
      </c>
      <c r="G180" s="20">
        <f>Model!$W$21*((drdp!D180+drdp!M180)*DECG!$B180+(drdp!G180+drdp!P180)*DECG!$C180+(drdp!J180+drdp!S180)*DECG!$D180)</f>
        <v>0</v>
      </c>
      <c r="H180" s="18">
        <f>Model!$W$21*((drdp!B180)*DECG!$B180+(drdp!E180)*DECG!$C180+(drdp!H180)*DECG!$D180)</f>
        <v>-8.9915555681602269E-2</v>
      </c>
      <c r="I180" s="18">
        <f>Model!$W$21*((drdp!C180)*DECG!$B180+(drdp!F180)*DECG!$C180+(drdp!I180)*DECG!$D180)</f>
        <v>2.4092800531880974E-2</v>
      </c>
      <c r="J180" s="18">
        <f>Model!$W$21*((drdp!D180)*DECG!$B180+(drdp!G180)*DECG!$C180+(drdp!J180)*DECG!$D180)</f>
        <v>0</v>
      </c>
      <c r="K180" s="21">
        <f>SUM(E$3:E179)+H180</f>
        <v>-19.570114566389119</v>
      </c>
      <c r="L180" s="21">
        <f>SUM(F$3:F179)+I180</f>
        <v>5.2437963938485321</v>
      </c>
      <c r="M180" s="21">
        <f>SUM(G$3:G179)+J180</f>
        <v>0</v>
      </c>
      <c r="N180" s="19">
        <f t="shared" si="13"/>
        <v>382.98938414159556</v>
      </c>
      <c r="O180" s="19">
        <f t="shared" si="14"/>
        <v>27.497400620138869</v>
      </c>
      <c r="P180" s="19">
        <f t="shared" si="15"/>
        <v>0</v>
      </c>
      <c r="Q180" s="19">
        <f t="shared" si="16"/>
        <v>-102.62169619043389</v>
      </c>
      <c r="R180" s="19">
        <f t="shared" si="17"/>
        <v>0</v>
      </c>
      <c r="S180" s="19">
        <f t="shared" si="18"/>
        <v>0</v>
      </c>
    </row>
    <row r="181" spans="1:19" x14ac:dyDescent="0.25">
      <c r="A181" s="26">
        <f>Wellpath!E181</f>
        <v>5340</v>
      </c>
      <c r="B181" s="22">
        <v>0</v>
      </c>
      <c r="C181" s="22">
        <v>0</v>
      </c>
      <c r="D181" s="22">
        <v>1</v>
      </c>
      <c r="E181" s="20">
        <f>Model!$W$21*((drdp!B181+drdp!K181)*DECG!$B181+(drdp!E181+drdp!N181)*DECG!$C181+(drdp!H181+drdp!Q181)*DECG!$D181)</f>
        <v>-0.1810753153280644</v>
      </c>
      <c r="F181" s="20">
        <f>Model!$W$21*((drdp!C181+drdp!L181)*DECG!$B181+(drdp!F181+drdp!O181)*DECG!$C181+(drdp!I181+drdp!R181)*DECG!$D181)</f>
        <v>4.8518984511365736E-2</v>
      </c>
      <c r="G181" s="20">
        <f>Model!$W$21*((drdp!D181+drdp!M181)*DECG!$B181+(drdp!G181+drdp!P181)*DECG!$C181+(drdp!J181+drdp!S181)*DECG!$D181)</f>
        <v>0</v>
      </c>
      <c r="H181" s="18">
        <f>Model!$W$21*((drdp!B181)*DECG!$B181+(drdp!E181)*DECG!$C181+(drdp!H181)*DECG!$D181)</f>
        <v>-9.0537657664032198E-2</v>
      </c>
      <c r="I181" s="18">
        <f>Model!$W$21*((drdp!C181)*DECG!$B181+(drdp!F181)*DECG!$C181+(drdp!I181)*DECG!$D181)</f>
        <v>2.4259492255682868E-2</v>
      </c>
      <c r="J181" s="18">
        <f>Model!$W$21*((drdp!D181)*DECG!$B181+(drdp!G181)*DECG!$C181+(drdp!J181)*DECG!$D181)</f>
        <v>0</v>
      </c>
      <c r="K181" s="21">
        <f>SUM(E$3:E180)+H181</f>
        <v>-19.750567779734752</v>
      </c>
      <c r="L181" s="21">
        <f>SUM(F$3:F180)+I181</f>
        <v>5.2921486866360956</v>
      </c>
      <c r="M181" s="21">
        <f>SUM(G$3:G180)+J181</f>
        <v>0</v>
      </c>
      <c r="N181" s="19">
        <f t="shared" si="13"/>
        <v>390.0849276218965</v>
      </c>
      <c r="O181" s="19">
        <f t="shared" si="14"/>
        <v>28.006837721464152</v>
      </c>
      <c r="P181" s="19">
        <f t="shared" si="15"/>
        <v>0</v>
      </c>
      <c r="Q181" s="19">
        <f t="shared" si="16"/>
        <v>-104.52294133584046</v>
      </c>
      <c r="R181" s="19">
        <f t="shared" si="17"/>
        <v>0</v>
      </c>
      <c r="S181" s="19">
        <f t="shared" si="18"/>
        <v>0</v>
      </c>
    </row>
    <row r="182" spans="1:19" x14ac:dyDescent="0.25">
      <c r="A182" s="26">
        <f>Wellpath!E182</f>
        <v>5370</v>
      </c>
      <c r="B182" s="22">
        <v>0</v>
      </c>
      <c r="C182" s="22">
        <v>0</v>
      </c>
      <c r="D182" s="22">
        <v>1</v>
      </c>
      <c r="E182" s="20">
        <f>Model!$W$21*((drdp!B182+drdp!K182)*DECG!$B182+(drdp!E182+drdp!N182)*DECG!$C182+(drdp!H182+drdp!Q182)*DECG!$D182)</f>
        <v>-0.18182320444000083</v>
      </c>
      <c r="F182" s="20">
        <f>Model!$W$21*((drdp!C182+drdp!L182)*DECG!$B182+(drdp!F182+drdp!O182)*DECG!$C182+(drdp!I182+drdp!R182)*DECG!$D182)</f>
        <v>4.8719380794937137E-2</v>
      </c>
      <c r="G182" s="20">
        <f>Model!$W$21*((drdp!D182+drdp!M182)*DECG!$B182+(drdp!G182+drdp!P182)*DECG!$C182+(drdp!J182+drdp!S182)*DECG!$D182)</f>
        <v>0</v>
      </c>
      <c r="H182" s="18">
        <f>Model!$W$21*((drdp!B182)*DECG!$B182+(drdp!E182)*DECG!$C182+(drdp!H182)*DECG!$D182)</f>
        <v>-9.0911602220000415E-2</v>
      </c>
      <c r="I182" s="18">
        <f>Model!$W$21*((drdp!C182)*DECG!$B182+(drdp!F182)*DECG!$C182+(drdp!I182)*DECG!$D182)</f>
        <v>2.4359690397468568E-2</v>
      </c>
      <c r="J182" s="18">
        <f>Model!$W$21*((drdp!D182)*DECG!$B182+(drdp!G182)*DECG!$C182+(drdp!J182)*DECG!$D182)</f>
        <v>0</v>
      </c>
      <c r="K182" s="21">
        <f>SUM(E$3:E181)+H182</f>
        <v>-19.932017039618785</v>
      </c>
      <c r="L182" s="21">
        <f>SUM(F$3:F181)+I182</f>
        <v>5.3407678692892464</v>
      </c>
      <c r="M182" s="21">
        <f>SUM(G$3:G181)+J182</f>
        <v>0</v>
      </c>
      <c r="N182" s="19">
        <f t="shared" si="13"/>
        <v>397.2853032676536</v>
      </c>
      <c r="O182" s="19">
        <f t="shared" si="14"/>
        <v>28.523801433632396</v>
      </c>
      <c r="P182" s="19">
        <f t="shared" si="15"/>
        <v>0</v>
      </c>
      <c r="Q182" s="19">
        <f t="shared" si="16"/>
        <v>-106.45227617532177</v>
      </c>
      <c r="R182" s="19">
        <f t="shared" si="17"/>
        <v>0</v>
      </c>
      <c r="S182" s="19">
        <f t="shared" si="18"/>
        <v>0</v>
      </c>
    </row>
    <row r="183" spans="1:19" x14ac:dyDescent="0.25">
      <c r="A183" s="26">
        <f>Wellpath!E183</f>
        <v>5400</v>
      </c>
      <c r="B183" s="22">
        <v>0</v>
      </c>
      <c r="C183" s="22">
        <v>0</v>
      </c>
      <c r="D183" s="22">
        <v>1</v>
      </c>
      <c r="E183" s="20">
        <f>Model!$W$21*((drdp!B183+drdp!K183)*DECG!$B183+(drdp!E183+drdp!N183)*DECG!$C183+(drdp!H183+drdp!Q183)*DECG!$D183)</f>
        <v>-0.18207272878694325</v>
      </c>
      <c r="F183" s="20">
        <f>Model!$W$21*((drdp!C183+drdp!L183)*DECG!$B183+(drdp!F183+drdp!O183)*DECG!$C183+(drdp!I183+drdp!R183)*DECG!$D183)</f>
        <v>4.8786240642192266E-2</v>
      </c>
      <c r="G183" s="20">
        <f>Model!$W$21*((drdp!D183+drdp!M183)*DECG!$B183+(drdp!G183+drdp!P183)*DECG!$C183+(drdp!J183+drdp!S183)*DECG!$D183)</f>
        <v>0</v>
      </c>
      <c r="H183" s="18">
        <f>Model!$W$21*((drdp!B183)*DECG!$B183+(drdp!E183)*DECG!$C183+(drdp!H183)*DECG!$D183)</f>
        <v>-9.1036364393471625E-2</v>
      </c>
      <c r="I183" s="18">
        <f>Model!$W$21*((drdp!C183)*DECG!$B183+(drdp!F183)*DECG!$C183+(drdp!I183)*DECG!$D183)</f>
        <v>2.4393120321096133E-2</v>
      </c>
      <c r="J183" s="18">
        <f>Model!$W$21*((drdp!D183)*DECG!$B183+(drdp!G183)*DECG!$C183+(drdp!J183)*DECG!$D183)</f>
        <v>0</v>
      </c>
      <c r="K183" s="21">
        <f>SUM(E$3:E182)+H183</f>
        <v>-20.113965006232256</v>
      </c>
      <c r="L183" s="21">
        <f>SUM(F$3:F182)+I183</f>
        <v>5.389520680007811</v>
      </c>
      <c r="M183" s="21">
        <f>SUM(G$3:G182)+J183</f>
        <v>0</v>
      </c>
      <c r="N183" s="19">
        <f t="shared" si="13"/>
        <v>404.57158827193575</v>
      </c>
      <c r="O183" s="19">
        <f t="shared" si="14"/>
        <v>29.046933160231859</v>
      </c>
      <c r="P183" s="19">
        <f t="shared" si="15"/>
        <v>0</v>
      </c>
      <c r="Q183" s="19">
        <f t="shared" si="16"/>
        <v>-108.40463035804218</v>
      </c>
      <c r="R183" s="19">
        <f t="shared" si="17"/>
        <v>0</v>
      </c>
      <c r="S183" s="19">
        <f t="shared" si="18"/>
        <v>0</v>
      </c>
    </row>
    <row r="184" spans="1:19" x14ac:dyDescent="0.25">
      <c r="A184" s="26">
        <f>Wellpath!E184</f>
        <v>5430</v>
      </c>
      <c r="B184" s="22">
        <v>0</v>
      </c>
      <c r="C184" s="22">
        <v>0</v>
      </c>
      <c r="D184" s="22">
        <v>1</v>
      </c>
      <c r="E184" s="20">
        <f>Model!$W$21*((drdp!B184+drdp!K184)*DECG!$B184+(drdp!E184+drdp!N184)*DECG!$C184+(drdp!H184+drdp!Q184)*DECG!$D184)</f>
        <v>-0.18207272878694325</v>
      </c>
      <c r="F184" s="20">
        <f>Model!$W$21*((drdp!C184+drdp!L184)*DECG!$B184+(drdp!F184+drdp!O184)*DECG!$C184+(drdp!I184+drdp!R184)*DECG!$D184)</f>
        <v>4.8786240642192266E-2</v>
      </c>
      <c r="G184" s="20">
        <f>Model!$W$21*((drdp!D184+drdp!M184)*DECG!$B184+(drdp!G184+drdp!P184)*DECG!$C184+(drdp!J184+drdp!S184)*DECG!$D184)</f>
        <v>0</v>
      </c>
      <c r="H184" s="18">
        <f>Model!$W$21*((drdp!B184)*DECG!$B184+(drdp!E184)*DECG!$C184+(drdp!H184)*DECG!$D184)</f>
        <v>-9.1036364393471625E-2</v>
      </c>
      <c r="I184" s="18">
        <f>Model!$W$21*((drdp!C184)*DECG!$B184+(drdp!F184)*DECG!$C184+(drdp!I184)*DECG!$D184)</f>
        <v>2.4393120321096133E-2</v>
      </c>
      <c r="J184" s="18">
        <f>Model!$W$21*((drdp!D184)*DECG!$B184+(drdp!G184)*DECG!$C184+(drdp!J184)*DECG!$D184)</f>
        <v>0</v>
      </c>
      <c r="K184" s="21">
        <f>SUM(E$3:E183)+H184</f>
        <v>-20.296037735019198</v>
      </c>
      <c r="L184" s="21">
        <f>SUM(F$3:F183)+I184</f>
        <v>5.4383069206500032</v>
      </c>
      <c r="M184" s="21">
        <f>SUM(G$3:G183)+J184</f>
        <v>0</v>
      </c>
      <c r="N184" s="19">
        <f t="shared" si="13"/>
        <v>411.92914774132322</v>
      </c>
      <c r="O184" s="19">
        <f t="shared" si="14"/>
        <v>29.575182163189719</v>
      </c>
      <c r="P184" s="19">
        <f t="shared" si="15"/>
        <v>0</v>
      </c>
      <c r="Q184" s="19">
        <f t="shared" si="16"/>
        <v>-110.37608247612852</v>
      </c>
      <c r="R184" s="19">
        <f t="shared" si="17"/>
        <v>0</v>
      </c>
      <c r="S184" s="19">
        <f t="shared" si="18"/>
        <v>0</v>
      </c>
    </row>
    <row r="185" spans="1:19" x14ac:dyDescent="0.25">
      <c r="A185" s="26">
        <f>Wellpath!E185</f>
        <v>5460</v>
      </c>
      <c r="B185" s="22">
        <v>0</v>
      </c>
      <c r="C185" s="22">
        <v>0</v>
      </c>
      <c r="D185" s="22">
        <v>1</v>
      </c>
      <c r="E185" s="20">
        <f>Model!$W$21*((drdp!B185+drdp!K185)*DECG!$B185+(drdp!E185+drdp!N185)*DECG!$C185+(drdp!H185+drdp!Q185)*DECG!$D185)</f>
        <v>-0.18207272878694325</v>
      </c>
      <c r="F185" s="20">
        <f>Model!$W$21*((drdp!C185+drdp!L185)*DECG!$B185+(drdp!F185+drdp!O185)*DECG!$C185+(drdp!I185+drdp!R185)*DECG!$D185)</f>
        <v>4.8786240642192266E-2</v>
      </c>
      <c r="G185" s="20">
        <f>Model!$W$21*((drdp!D185+drdp!M185)*DECG!$B185+(drdp!G185+drdp!P185)*DECG!$C185+(drdp!J185+drdp!S185)*DECG!$D185)</f>
        <v>0</v>
      </c>
      <c r="H185" s="18">
        <f>Model!$W$21*((drdp!B185)*DECG!$B185+(drdp!E185)*DECG!$C185+(drdp!H185)*DECG!$D185)</f>
        <v>-9.1036364393471625E-2</v>
      </c>
      <c r="I185" s="18">
        <f>Model!$W$21*((drdp!C185)*DECG!$B185+(drdp!F185)*DECG!$C185+(drdp!I185)*DECG!$D185)</f>
        <v>2.4393120321096133E-2</v>
      </c>
      <c r="J185" s="18">
        <f>Model!$W$21*((drdp!D185)*DECG!$B185+(drdp!G185)*DECG!$C185+(drdp!J185)*DECG!$D185)</f>
        <v>0</v>
      </c>
      <c r="K185" s="21">
        <f>SUM(E$3:E184)+H185</f>
        <v>-20.478110463806139</v>
      </c>
      <c r="L185" s="21">
        <f>SUM(F$3:F184)+I185</f>
        <v>5.4870931612921954</v>
      </c>
      <c r="M185" s="21">
        <f>SUM(G$3:G184)+J185</f>
        <v>0</v>
      </c>
      <c r="N185" s="19">
        <f t="shared" si="13"/>
        <v>419.3530081678465</v>
      </c>
      <c r="O185" s="19">
        <f t="shared" si="14"/>
        <v>30.108191360699578</v>
      </c>
      <c r="P185" s="19">
        <f t="shared" si="15"/>
        <v>0</v>
      </c>
      <c r="Q185" s="19">
        <f t="shared" si="16"/>
        <v>-112.36529988213681</v>
      </c>
      <c r="R185" s="19">
        <f t="shared" si="17"/>
        <v>0</v>
      </c>
      <c r="S185" s="19">
        <f t="shared" si="18"/>
        <v>0</v>
      </c>
    </row>
    <row r="186" spans="1:19" x14ac:dyDescent="0.25">
      <c r="A186" s="26">
        <f>Wellpath!E186</f>
        <v>5490</v>
      </c>
      <c r="B186" s="22">
        <v>0</v>
      </c>
      <c r="C186" s="22">
        <v>0</v>
      </c>
      <c r="D186" s="22">
        <v>1</v>
      </c>
      <c r="E186" s="20">
        <f>Model!$W$21*((drdp!B186+drdp!K186)*DECG!$B186+(drdp!E186+drdp!N186)*DECG!$C186+(drdp!H186+drdp!Q186)*DECG!$D186)</f>
        <v>-0.18207272878694325</v>
      </c>
      <c r="F186" s="20">
        <f>Model!$W$21*((drdp!C186+drdp!L186)*DECG!$B186+(drdp!F186+drdp!O186)*DECG!$C186+(drdp!I186+drdp!R186)*DECG!$D186)</f>
        <v>4.8786240642192266E-2</v>
      </c>
      <c r="G186" s="20">
        <f>Model!$W$21*((drdp!D186+drdp!M186)*DECG!$B186+(drdp!G186+drdp!P186)*DECG!$C186+(drdp!J186+drdp!S186)*DECG!$D186)</f>
        <v>0</v>
      </c>
      <c r="H186" s="18">
        <f>Model!$W$21*((drdp!B186)*DECG!$B186+(drdp!E186)*DECG!$C186+(drdp!H186)*DECG!$D186)</f>
        <v>-9.1036364393471625E-2</v>
      </c>
      <c r="I186" s="18">
        <f>Model!$W$21*((drdp!C186)*DECG!$B186+(drdp!F186)*DECG!$C186+(drdp!I186)*DECG!$D186)</f>
        <v>2.4393120321096133E-2</v>
      </c>
      <c r="J186" s="18">
        <f>Model!$W$21*((drdp!D186)*DECG!$B186+(drdp!G186)*DECG!$C186+(drdp!J186)*DECG!$D186)</f>
        <v>0</v>
      </c>
      <c r="K186" s="21">
        <f>SUM(E$3:E185)+H186</f>
        <v>-20.660183192593081</v>
      </c>
      <c r="L186" s="21">
        <f>SUM(F$3:F185)+I186</f>
        <v>5.5358794019343875</v>
      </c>
      <c r="M186" s="21">
        <f>SUM(G$3:G185)+J186</f>
        <v>0</v>
      </c>
      <c r="N186" s="19">
        <f t="shared" si="13"/>
        <v>426.84316955150564</v>
      </c>
      <c r="O186" s="19">
        <f t="shared" si="14"/>
        <v>30.645960752761432</v>
      </c>
      <c r="P186" s="19">
        <f t="shared" si="15"/>
        <v>0</v>
      </c>
      <c r="Q186" s="19">
        <f t="shared" si="16"/>
        <v>-114.37228257606706</v>
      </c>
      <c r="R186" s="19">
        <f t="shared" si="17"/>
        <v>0</v>
      </c>
      <c r="S186" s="19">
        <f t="shared" si="18"/>
        <v>0</v>
      </c>
    </row>
    <row r="187" spans="1:19" x14ac:dyDescent="0.25">
      <c r="A187" s="26">
        <f>Wellpath!E187</f>
        <v>5520</v>
      </c>
      <c r="B187" s="22">
        <v>0</v>
      </c>
      <c r="C187" s="22">
        <v>0</v>
      </c>
      <c r="D187" s="22">
        <v>1</v>
      </c>
      <c r="E187" s="20">
        <f>Model!$W$21*((drdp!B187+drdp!K187)*DECG!$B187+(drdp!E187+drdp!N187)*DECG!$C187+(drdp!H187+drdp!Q187)*DECG!$D187)</f>
        <v>-0.18207272878694325</v>
      </c>
      <c r="F187" s="20">
        <f>Model!$W$21*((drdp!C187+drdp!L187)*DECG!$B187+(drdp!F187+drdp!O187)*DECG!$C187+(drdp!I187+drdp!R187)*DECG!$D187)</f>
        <v>4.8786240642192266E-2</v>
      </c>
      <c r="G187" s="20">
        <f>Model!$W$21*((drdp!D187+drdp!M187)*DECG!$B187+(drdp!G187+drdp!P187)*DECG!$C187+(drdp!J187+drdp!S187)*DECG!$D187)</f>
        <v>0</v>
      </c>
      <c r="H187" s="18">
        <f>Model!$W$21*((drdp!B187)*DECG!$B187+(drdp!E187)*DECG!$C187+(drdp!H187)*DECG!$D187)</f>
        <v>-9.1036364393471625E-2</v>
      </c>
      <c r="I187" s="18">
        <f>Model!$W$21*((drdp!C187)*DECG!$B187+(drdp!F187)*DECG!$C187+(drdp!I187)*DECG!$D187)</f>
        <v>2.4393120321096133E-2</v>
      </c>
      <c r="J187" s="18">
        <f>Model!$W$21*((drdp!D187)*DECG!$B187+(drdp!G187)*DECG!$C187+(drdp!J187)*DECG!$D187)</f>
        <v>0</v>
      </c>
      <c r="K187" s="21">
        <f>SUM(E$3:E186)+H187</f>
        <v>-20.842255921380023</v>
      </c>
      <c r="L187" s="21">
        <f>SUM(F$3:F186)+I187</f>
        <v>5.5846656425765797</v>
      </c>
      <c r="M187" s="21">
        <f>SUM(G$3:G186)+J187</f>
        <v>0</v>
      </c>
      <c r="N187" s="19">
        <f t="shared" si="13"/>
        <v>434.39963189230065</v>
      </c>
      <c r="O187" s="19">
        <f t="shared" si="14"/>
        <v>31.188490339375281</v>
      </c>
      <c r="P187" s="19">
        <f t="shared" si="15"/>
        <v>0</v>
      </c>
      <c r="Q187" s="19">
        <f t="shared" si="16"/>
        <v>-116.39703055791929</v>
      </c>
      <c r="R187" s="19">
        <f t="shared" si="17"/>
        <v>0</v>
      </c>
      <c r="S187" s="19">
        <f t="shared" si="18"/>
        <v>0</v>
      </c>
    </row>
    <row r="188" spans="1:19" x14ac:dyDescent="0.25">
      <c r="A188" s="26">
        <f>Wellpath!E188</f>
        <v>5550</v>
      </c>
      <c r="B188" s="22">
        <v>0</v>
      </c>
      <c r="C188" s="22">
        <v>0</v>
      </c>
      <c r="D188" s="22">
        <v>1</v>
      </c>
      <c r="E188" s="20">
        <f>Model!$W$21*((drdp!B188+drdp!K188)*DECG!$B188+(drdp!E188+drdp!N188)*DECG!$C188+(drdp!H188+drdp!Q188)*DECG!$D188)</f>
        <v>-0.18207272878694325</v>
      </c>
      <c r="F188" s="20">
        <f>Model!$W$21*((drdp!C188+drdp!L188)*DECG!$B188+(drdp!F188+drdp!O188)*DECG!$C188+(drdp!I188+drdp!R188)*DECG!$D188)</f>
        <v>4.8786240642192266E-2</v>
      </c>
      <c r="G188" s="20">
        <f>Model!$W$21*((drdp!D188+drdp!M188)*DECG!$B188+(drdp!G188+drdp!P188)*DECG!$C188+(drdp!J188+drdp!S188)*DECG!$D188)</f>
        <v>0</v>
      </c>
      <c r="H188" s="18">
        <f>Model!$W$21*((drdp!B188)*DECG!$B188+(drdp!E188)*DECG!$C188+(drdp!H188)*DECG!$D188)</f>
        <v>-9.1036364393471625E-2</v>
      </c>
      <c r="I188" s="18">
        <f>Model!$W$21*((drdp!C188)*DECG!$B188+(drdp!F188)*DECG!$C188+(drdp!I188)*DECG!$D188)</f>
        <v>2.4393120321096133E-2</v>
      </c>
      <c r="J188" s="18">
        <f>Model!$W$21*((drdp!D188)*DECG!$B188+(drdp!G188)*DECG!$C188+(drdp!J188)*DECG!$D188)</f>
        <v>0</v>
      </c>
      <c r="K188" s="21">
        <f>SUM(E$3:E187)+H188</f>
        <v>-21.024328650166964</v>
      </c>
      <c r="L188" s="21">
        <f>SUM(F$3:F187)+I188</f>
        <v>5.6334518832187719</v>
      </c>
      <c r="M188" s="21">
        <f>SUM(G$3:G187)+J188</f>
        <v>0</v>
      </c>
      <c r="N188" s="19">
        <f t="shared" si="13"/>
        <v>442.02239519023146</v>
      </c>
      <c r="O188" s="19">
        <f t="shared" si="14"/>
        <v>31.735780120541129</v>
      </c>
      <c r="P188" s="19">
        <f t="shared" si="15"/>
        <v>0</v>
      </c>
      <c r="Q188" s="19">
        <f t="shared" si="16"/>
        <v>-118.43954382769347</v>
      </c>
      <c r="R188" s="19">
        <f t="shared" si="17"/>
        <v>0</v>
      </c>
      <c r="S188" s="19">
        <f t="shared" si="18"/>
        <v>0</v>
      </c>
    </row>
    <row r="189" spans="1:19" x14ac:dyDescent="0.25">
      <c r="A189" s="26">
        <f>Wellpath!E189</f>
        <v>5580</v>
      </c>
      <c r="B189" s="22">
        <v>0</v>
      </c>
      <c r="C189" s="22">
        <v>0</v>
      </c>
      <c r="D189" s="22">
        <v>1</v>
      </c>
      <c r="E189" s="20">
        <f>Model!$W$21*((drdp!B189+drdp!K189)*DECG!$B189+(drdp!E189+drdp!N189)*DECG!$C189+(drdp!H189+drdp!Q189)*DECG!$D189)</f>
        <v>-0.18207272878694325</v>
      </c>
      <c r="F189" s="20">
        <f>Model!$W$21*((drdp!C189+drdp!L189)*DECG!$B189+(drdp!F189+drdp!O189)*DECG!$C189+(drdp!I189+drdp!R189)*DECG!$D189)</f>
        <v>4.8786240642192266E-2</v>
      </c>
      <c r="G189" s="20">
        <f>Model!$W$21*((drdp!D189+drdp!M189)*DECG!$B189+(drdp!G189+drdp!P189)*DECG!$C189+(drdp!J189+drdp!S189)*DECG!$D189)</f>
        <v>0</v>
      </c>
      <c r="H189" s="18">
        <f>Model!$W$21*((drdp!B189)*DECG!$B189+(drdp!E189)*DECG!$C189+(drdp!H189)*DECG!$D189)</f>
        <v>-9.1036364393471625E-2</v>
      </c>
      <c r="I189" s="18">
        <f>Model!$W$21*((drdp!C189)*DECG!$B189+(drdp!F189)*DECG!$C189+(drdp!I189)*DECG!$D189)</f>
        <v>2.4393120321096133E-2</v>
      </c>
      <c r="J189" s="18">
        <f>Model!$W$21*((drdp!D189)*DECG!$B189+(drdp!G189)*DECG!$C189+(drdp!J189)*DECG!$D189)</f>
        <v>0</v>
      </c>
      <c r="K189" s="21">
        <f>SUM(E$3:E188)+H189</f>
        <v>-21.206401378953906</v>
      </c>
      <c r="L189" s="21">
        <f>SUM(F$3:F188)+I189</f>
        <v>5.6822381238609641</v>
      </c>
      <c r="M189" s="21">
        <f>SUM(G$3:G188)+J189</f>
        <v>0</v>
      </c>
      <c r="N189" s="19">
        <f t="shared" si="13"/>
        <v>449.71145944529815</v>
      </c>
      <c r="O189" s="19">
        <f t="shared" si="14"/>
        <v>32.287830096258972</v>
      </c>
      <c r="P189" s="19">
        <f t="shared" si="15"/>
        <v>0</v>
      </c>
      <c r="Q189" s="19">
        <f t="shared" si="16"/>
        <v>-120.49982238538961</v>
      </c>
      <c r="R189" s="19">
        <f t="shared" si="17"/>
        <v>0</v>
      </c>
      <c r="S189" s="19">
        <f t="shared" si="18"/>
        <v>0</v>
      </c>
    </row>
    <row r="190" spans="1:19" x14ac:dyDescent="0.25">
      <c r="A190" s="26">
        <f>Wellpath!E190</f>
        <v>5610</v>
      </c>
      <c r="B190" s="22">
        <v>0</v>
      </c>
      <c r="C190" s="22">
        <v>0</v>
      </c>
      <c r="D190" s="22">
        <v>1</v>
      </c>
      <c r="E190" s="20">
        <f>Model!$W$21*((drdp!B190+drdp!K190)*DECG!$B190+(drdp!E190+drdp!N190)*DECG!$C190+(drdp!H190+drdp!Q190)*DECG!$D190)</f>
        <v>-0.18207272878694325</v>
      </c>
      <c r="F190" s="20">
        <f>Model!$W$21*((drdp!C190+drdp!L190)*DECG!$B190+(drdp!F190+drdp!O190)*DECG!$C190+(drdp!I190+drdp!R190)*DECG!$D190)</f>
        <v>4.8786240642192266E-2</v>
      </c>
      <c r="G190" s="20">
        <f>Model!$W$21*((drdp!D190+drdp!M190)*DECG!$B190+(drdp!G190+drdp!P190)*DECG!$C190+(drdp!J190+drdp!S190)*DECG!$D190)</f>
        <v>0</v>
      </c>
      <c r="H190" s="18">
        <f>Model!$W$21*((drdp!B190)*DECG!$B190+(drdp!E190)*DECG!$C190+(drdp!H190)*DECG!$D190)</f>
        <v>-9.1036364393471625E-2</v>
      </c>
      <c r="I190" s="18">
        <f>Model!$W$21*((drdp!C190)*DECG!$B190+(drdp!F190)*DECG!$C190+(drdp!I190)*DECG!$D190)</f>
        <v>2.4393120321096133E-2</v>
      </c>
      <c r="J190" s="18">
        <f>Model!$W$21*((drdp!D190)*DECG!$B190+(drdp!G190)*DECG!$C190+(drdp!J190)*DECG!$D190)</f>
        <v>0</v>
      </c>
      <c r="K190" s="21">
        <f>SUM(E$3:E189)+H190</f>
        <v>-21.388474107740848</v>
      </c>
      <c r="L190" s="21">
        <f>SUM(F$3:F189)+I190</f>
        <v>5.7310243645031562</v>
      </c>
      <c r="M190" s="21">
        <f>SUM(G$3:G189)+J190</f>
        <v>0</v>
      </c>
      <c r="N190" s="19">
        <f t="shared" si="13"/>
        <v>457.46682465750064</v>
      </c>
      <c r="O190" s="19">
        <f t="shared" si="14"/>
        <v>32.844640266528806</v>
      </c>
      <c r="P190" s="19">
        <f t="shared" si="15"/>
        <v>0</v>
      </c>
      <c r="Q190" s="19">
        <f t="shared" si="16"/>
        <v>-122.5778662310077</v>
      </c>
      <c r="R190" s="19">
        <f t="shared" si="17"/>
        <v>0</v>
      </c>
      <c r="S190" s="19">
        <f t="shared" si="18"/>
        <v>0</v>
      </c>
    </row>
    <row r="191" spans="1:19" x14ac:dyDescent="0.25">
      <c r="A191" s="26">
        <f>Wellpath!E191</f>
        <v>5640</v>
      </c>
      <c r="B191" s="22">
        <v>0</v>
      </c>
      <c r="C191" s="22">
        <v>0</v>
      </c>
      <c r="D191" s="22">
        <v>1</v>
      </c>
      <c r="E191" s="20">
        <f>Model!$W$21*((drdp!B191+drdp!K191)*DECG!$B191+(drdp!E191+drdp!N191)*DECG!$C191+(drdp!H191+drdp!Q191)*DECG!$D191)</f>
        <v>-0.18207272878694325</v>
      </c>
      <c r="F191" s="20">
        <f>Model!$W$21*((drdp!C191+drdp!L191)*DECG!$B191+(drdp!F191+drdp!O191)*DECG!$C191+(drdp!I191+drdp!R191)*DECG!$D191)</f>
        <v>4.8786240642192266E-2</v>
      </c>
      <c r="G191" s="20">
        <f>Model!$W$21*((drdp!D191+drdp!M191)*DECG!$B191+(drdp!G191+drdp!P191)*DECG!$C191+(drdp!J191+drdp!S191)*DECG!$D191)</f>
        <v>0</v>
      </c>
      <c r="H191" s="18">
        <f>Model!$W$21*((drdp!B191)*DECG!$B191+(drdp!E191)*DECG!$C191+(drdp!H191)*DECG!$D191)</f>
        <v>-9.1036364393471625E-2</v>
      </c>
      <c r="I191" s="18">
        <f>Model!$W$21*((drdp!C191)*DECG!$B191+(drdp!F191)*DECG!$C191+(drdp!I191)*DECG!$D191)</f>
        <v>2.4393120321096133E-2</v>
      </c>
      <c r="J191" s="18">
        <f>Model!$W$21*((drdp!D191)*DECG!$B191+(drdp!G191)*DECG!$C191+(drdp!J191)*DECG!$D191)</f>
        <v>0</v>
      </c>
      <c r="K191" s="21">
        <f>SUM(E$3:E190)+H191</f>
        <v>-21.570546836527789</v>
      </c>
      <c r="L191" s="21">
        <f>SUM(F$3:F190)+I191</f>
        <v>5.7798106051453484</v>
      </c>
      <c r="M191" s="21">
        <f>SUM(G$3:G190)+J191</f>
        <v>0</v>
      </c>
      <c r="N191" s="19">
        <f t="shared" si="13"/>
        <v>465.28849082683905</v>
      </c>
      <c r="O191" s="19">
        <f t="shared" si="14"/>
        <v>33.406210631350639</v>
      </c>
      <c r="P191" s="19">
        <f t="shared" si="15"/>
        <v>0</v>
      </c>
      <c r="Q191" s="19">
        <f t="shared" si="16"/>
        <v>-124.67367536454776</v>
      </c>
      <c r="R191" s="19">
        <f t="shared" si="17"/>
        <v>0</v>
      </c>
      <c r="S191" s="19">
        <f t="shared" si="18"/>
        <v>0</v>
      </c>
    </row>
    <row r="192" spans="1:19" x14ac:dyDescent="0.25">
      <c r="A192" s="26">
        <f>Wellpath!E192</f>
        <v>5670</v>
      </c>
      <c r="B192" s="22">
        <v>0</v>
      </c>
      <c r="C192" s="22">
        <v>0</v>
      </c>
      <c r="D192" s="22">
        <v>1</v>
      </c>
      <c r="E192" s="20">
        <f>Model!$W$21*((drdp!B192+drdp!K192)*DECG!$B192+(drdp!E192+drdp!N192)*DECG!$C192+(drdp!H192+drdp!Q192)*DECG!$D192)</f>
        <v>-0.18207272878694325</v>
      </c>
      <c r="F192" s="20">
        <f>Model!$W$21*((drdp!C192+drdp!L192)*DECG!$B192+(drdp!F192+drdp!O192)*DECG!$C192+(drdp!I192+drdp!R192)*DECG!$D192)</f>
        <v>4.8786240642192266E-2</v>
      </c>
      <c r="G192" s="20">
        <f>Model!$W$21*((drdp!D192+drdp!M192)*DECG!$B192+(drdp!G192+drdp!P192)*DECG!$C192+(drdp!J192+drdp!S192)*DECG!$D192)</f>
        <v>0</v>
      </c>
      <c r="H192" s="18">
        <f>Model!$W$21*((drdp!B192)*DECG!$B192+(drdp!E192)*DECG!$C192+(drdp!H192)*DECG!$D192)</f>
        <v>-9.1036364393471625E-2</v>
      </c>
      <c r="I192" s="18">
        <f>Model!$W$21*((drdp!C192)*DECG!$B192+(drdp!F192)*DECG!$C192+(drdp!I192)*DECG!$D192)</f>
        <v>2.4393120321096133E-2</v>
      </c>
      <c r="J192" s="18">
        <f>Model!$W$21*((drdp!D192)*DECG!$B192+(drdp!G192)*DECG!$C192+(drdp!J192)*DECG!$D192)</f>
        <v>0</v>
      </c>
      <c r="K192" s="21">
        <f>SUM(E$3:E191)+H192</f>
        <v>-21.752619565314731</v>
      </c>
      <c r="L192" s="21">
        <f>SUM(F$3:F191)+I192</f>
        <v>5.8285968457875406</v>
      </c>
      <c r="M192" s="21">
        <f>SUM(G$3:G191)+J192</f>
        <v>0</v>
      </c>
      <c r="N192" s="19">
        <f t="shared" si="13"/>
        <v>473.17645795331322</v>
      </c>
      <c r="O192" s="19">
        <f t="shared" si="14"/>
        <v>33.972541190724463</v>
      </c>
      <c r="P192" s="19">
        <f t="shared" si="15"/>
        <v>0</v>
      </c>
      <c r="Q192" s="19">
        <f t="shared" si="16"/>
        <v>-126.78724978600978</v>
      </c>
      <c r="R192" s="19">
        <f t="shared" si="17"/>
        <v>0</v>
      </c>
      <c r="S192" s="19">
        <f t="shared" si="18"/>
        <v>0</v>
      </c>
    </row>
    <row r="193" spans="1:19" x14ac:dyDescent="0.25">
      <c r="A193" s="26">
        <f>Wellpath!E193</f>
        <v>5700</v>
      </c>
      <c r="B193" s="22">
        <v>0</v>
      </c>
      <c r="C193" s="22">
        <v>0</v>
      </c>
      <c r="D193" s="22">
        <v>1</v>
      </c>
      <c r="E193" s="20">
        <f>Model!$W$21*((drdp!B193+drdp!K193)*DECG!$B193+(drdp!E193+drdp!N193)*DECG!$C193+(drdp!H193+drdp!Q193)*DECG!$D193)</f>
        <v>-0.18207272878694325</v>
      </c>
      <c r="F193" s="20">
        <f>Model!$W$21*((drdp!C193+drdp!L193)*DECG!$B193+(drdp!F193+drdp!O193)*DECG!$C193+(drdp!I193+drdp!R193)*DECG!$D193)</f>
        <v>4.8786240642192266E-2</v>
      </c>
      <c r="G193" s="20">
        <f>Model!$W$21*((drdp!D193+drdp!M193)*DECG!$B193+(drdp!G193+drdp!P193)*DECG!$C193+(drdp!J193+drdp!S193)*DECG!$D193)</f>
        <v>0</v>
      </c>
      <c r="H193" s="18">
        <f>Model!$W$21*((drdp!B193)*DECG!$B193+(drdp!E193)*DECG!$C193+(drdp!H193)*DECG!$D193)</f>
        <v>-9.1036364393471625E-2</v>
      </c>
      <c r="I193" s="18">
        <f>Model!$W$21*((drdp!C193)*DECG!$B193+(drdp!F193)*DECG!$C193+(drdp!I193)*DECG!$D193)</f>
        <v>2.4393120321096133E-2</v>
      </c>
      <c r="J193" s="18">
        <f>Model!$W$21*((drdp!D193)*DECG!$B193+(drdp!G193)*DECG!$C193+(drdp!J193)*DECG!$D193)</f>
        <v>0</v>
      </c>
      <c r="K193" s="21">
        <f>SUM(E$3:E192)+H193</f>
        <v>-21.934692294101673</v>
      </c>
      <c r="L193" s="21">
        <f>SUM(F$3:F192)+I193</f>
        <v>5.8773830864297327</v>
      </c>
      <c r="M193" s="21">
        <f>SUM(G$3:G192)+J193</f>
        <v>0</v>
      </c>
      <c r="N193" s="19">
        <f t="shared" si="13"/>
        <v>481.13072603692331</v>
      </c>
      <c r="O193" s="19">
        <f t="shared" si="14"/>
        <v>34.543631944650294</v>
      </c>
      <c r="P193" s="19">
        <f t="shared" si="15"/>
        <v>0</v>
      </c>
      <c r="Q193" s="19">
        <f t="shared" si="16"/>
        <v>-128.91858949539377</v>
      </c>
      <c r="R193" s="19">
        <f t="shared" si="17"/>
        <v>0</v>
      </c>
      <c r="S193" s="19">
        <f t="shared" si="18"/>
        <v>0</v>
      </c>
    </row>
    <row r="194" spans="1:19" x14ac:dyDescent="0.25">
      <c r="A194" s="26">
        <f>Wellpath!E194</f>
        <v>5730</v>
      </c>
      <c r="B194" s="22">
        <v>0</v>
      </c>
      <c r="C194" s="22">
        <v>0</v>
      </c>
      <c r="D194" s="22">
        <v>1</v>
      </c>
      <c r="E194" s="20">
        <f>Model!$W$21*((drdp!B194+drdp!K194)*DECG!$B194+(drdp!E194+drdp!N194)*DECG!$C194+(drdp!H194+drdp!Q194)*DECG!$D194)</f>
        <v>-0.18207272878694325</v>
      </c>
      <c r="F194" s="20">
        <f>Model!$W$21*((drdp!C194+drdp!L194)*DECG!$B194+(drdp!F194+drdp!O194)*DECG!$C194+(drdp!I194+drdp!R194)*DECG!$D194)</f>
        <v>4.8786240642192266E-2</v>
      </c>
      <c r="G194" s="20">
        <f>Model!$W$21*((drdp!D194+drdp!M194)*DECG!$B194+(drdp!G194+drdp!P194)*DECG!$C194+(drdp!J194+drdp!S194)*DECG!$D194)</f>
        <v>0</v>
      </c>
      <c r="H194" s="18">
        <f>Model!$W$21*((drdp!B194)*DECG!$B194+(drdp!E194)*DECG!$C194+(drdp!H194)*DECG!$D194)</f>
        <v>-9.1036364393471625E-2</v>
      </c>
      <c r="I194" s="18">
        <f>Model!$W$21*((drdp!C194)*DECG!$B194+(drdp!F194)*DECG!$C194+(drdp!I194)*DECG!$D194)</f>
        <v>2.4393120321096133E-2</v>
      </c>
      <c r="J194" s="18">
        <f>Model!$W$21*((drdp!D194)*DECG!$B194+(drdp!G194)*DECG!$C194+(drdp!J194)*DECG!$D194)</f>
        <v>0</v>
      </c>
      <c r="K194" s="21">
        <f>SUM(E$3:E193)+H194</f>
        <v>-22.116765022888615</v>
      </c>
      <c r="L194" s="21">
        <f>SUM(F$3:F193)+I194</f>
        <v>5.9261693270719249</v>
      </c>
      <c r="M194" s="21">
        <f>SUM(G$3:G193)+J194</f>
        <v>0</v>
      </c>
      <c r="N194" s="19">
        <f t="shared" si="13"/>
        <v>489.1512950776692</v>
      </c>
      <c r="O194" s="19">
        <f t="shared" si="14"/>
        <v>35.119482893128108</v>
      </c>
      <c r="P194" s="19">
        <f t="shared" si="15"/>
        <v>0</v>
      </c>
      <c r="Q194" s="19">
        <f t="shared" si="16"/>
        <v>-131.0676944926997</v>
      </c>
      <c r="R194" s="19">
        <f t="shared" si="17"/>
        <v>0</v>
      </c>
      <c r="S194" s="19">
        <f t="shared" si="18"/>
        <v>0</v>
      </c>
    </row>
    <row r="195" spans="1:19" x14ac:dyDescent="0.25">
      <c r="A195" s="26">
        <f>Wellpath!E195</f>
        <v>5760</v>
      </c>
      <c r="B195" s="22">
        <v>0</v>
      </c>
      <c r="C195" s="22">
        <v>0</v>
      </c>
      <c r="D195" s="22">
        <v>1</v>
      </c>
      <c r="E195" s="20">
        <f>Model!$W$21*((drdp!B195+drdp!K195)*DECG!$B195+(drdp!E195+drdp!N195)*DECG!$C195+(drdp!H195+drdp!Q195)*DECG!$D195)</f>
        <v>-0.18207272878694325</v>
      </c>
      <c r="F195" s="20">
        <f>Model!$W$21*((drdp!C195+drdp!L195)*DECG!$B195+(drdp!F195+drdp!O195)*DECG!$C195+(drdp!I195+drdp!R195)*DECG!$D195)</f>
        <v>4.8786240642192266E-2</v>
      </c>
      <c r="G195" s="20">
        <f>Model!$W$21*((drdp!D195+drdp!M195)*DECG!$B195+(drdp!G195+drdp!P195)*DECG!$C195+(drdp!J195+drdp!S195)*DECG!$D195)</f>
        <v>0</v>
      </c>
      <c r="H195" s="18">
        <f>Model!$W$21*((drdp!B195)*DECG!$B195+(drdp!E195)*DECG!$C195+(drdp!H195)*DECG!$D195)</f>
        <v>-9.1036364393471625E-2</v>
      </c>
      <c r="I195" s="18">
        <f>Model!$W$21*((drdp!C195)*DECG!$B195+(drdp!F195)*DECG!$C195+(drdp!I195)*DECG!$D195)</f>
        <v>2.4393120321096133E-2</v>
      </c>
      <c r="J195" s="18">
        <f>Model!$W$21*((drdp!D195)*DECG!$B195+(drdp!G195)*DECG!$C195+(drdp!J195)*DECG!$D195)</f>
        <v>0</v>
      </c>
      <c r="K195" s="21">
        <f>SUM(E$3:E194)+H195</f>
        <v>-22.298837751675556</v>
      </c>
      <c r="L195" s="21">
        <f>SUM(F$3:F194)+I195</f>
        <v>5.9749555677141171</v>
      </c>
      <c r="M195" s="21">
        <f>SUM(G$3:G194)+J195</f>
        <v>0</v>
      </c>
      <c r="N195" s="19">
        <f t="shared" si="13"/>
        <v>497.23816507555097</v>
      </c>
      <c r="O195" s="19">
        <f t="shared" si="14"/>
        <v>35.700094036157928</v>
      </c>
      <c r="P195" s="19">
        <f t="shared" si="15"/>
        <v>0</v>
      </c>
      <c r="Q195" s="19">
        <f t="shared" si="16"/>
        <v>-133.2345647779276</v>
      </c>
      <c r="R195" s="19">
        <f t="shared" si="17"/>
        <v>0</v>
      </c>
      <c r="S195" s="19">
        <f t="shared" si="18"/>
        <v>0</v>
      </c>
    </row>
    <row r="196" spans="1:19" x14ac:dyDescent="0.25">
      <c r="A196" s="26">
        <f>Wellpath!E196</f>
        <v>5790</v>
      </c>
      <c r="B196" s="22">
        <v>0</v>
      </c>
      <c r="C196" s="22">
        <v>0</v>
      </c>
      <c r="D196" s="22">
        <v>1</v>
      </c>
      <c r="E196" s="20">
        <f>Model!$W$21*((drdp!B196+drdp!K196)*DECG!$B196+(drdp!E196+drdp!N196)*DECG!$C196+(drdp!H196+drdp!Q196)*DECG!$D196)</f>
        <v>-0.18207272878694325</v>
      </c>
      <c r="F196" s="20">
        <f>Model!$W$21*((drdp!C196+drdp!L196)*DECG!$B196+(drdp!F196+drdp!O196)*DECG!$C196+(drdp!I196+drdp!R196)*DECG!$D196)</f>
        <v>4.8786240642192266E-2</v>
      </c>
      <c r="G196" s="20">
        <f>Model!$W$21*((drdp!D196+drdp!M196)*DECG!$B196+(drdp!G196+drdp!P196)*DECG!$C196+(drdp!J196+drdp!S196)*DECG!$D196)</f>
        <v>0</v>
      </c>
      <c r="H196" s="18">
        <f>Model!$W$21*((drdp!B196)*DECG!$B196+(drdp!E196)*DECG!$C196+(drdp!H196)*DECG!$D196)</f>
        <v>-9.1036364393471625E-2</v>
      </c>
      <c r="I196" s="18">
        <f>Model!$W$21*((drdp!C196)*DECG!$B196+(drdp!F196)*DECG!$C196+(drdp!I196)*DECG!$D196)</f>
        <v>2.4393120321096133E-2</v>
      </c>
      <c r="J196" s="18">
        <f>Model!$W$21*((drdp!D196)*DECG!$B196+(drdp!G196)*DECG!$C196+(drdp!J196)*DECG!$D196)</f>
        <v>0</v>
      </c>
      <c r="K196" s="21">
        <f>SUM(E$3:E195)+H196</f>
        <v>-22.480910480462498</v>
      </c>
      <c r="L196" s="21">
        <f>SUM(F$3:F195)+I196</f>
        <v>6.0237418083563092</v>
      </c>
      <c r="M196" s="21">
        <f>SUM(G$3:G195)+J196</f>
        <v>0</v>
      </c>
      <c r="N196" s="19">
        <f t="shared" si="13"/>
        <v>505.3913360305686</v>
      </c>
      <c r="O196" s="19">
        <f t="shared" si="14"/>
        <v>36.28546537373974</v>
      </c>
      <c r="P196" s="19">
        <f t="shared" si="15"/>
        <v>0</v>
      </c>
      <c r="Q196" s="19">
        <f t="shared" si="16"/>
        <v>-135.41920035107748</v>
      </c>
      <c r="R196" s="19">
        <f t="shared" si="17"/>
        <v>0</v>
      </c>
      <c r="S196" s="19">
        <f t="shared" si="18"/>
        <v>0</v>
      </c>
    </row>
    <row r="197" spans="1:19" x14ac:dyDescent="0.25">
      <c r="A197" s="26">
        <f>Wellpath!E197</f>
        <v>5820</v>
      </c>
      <c r="B197" s="22">
        <v>0</v>
      </c>
      <c r="C197" s="22">
        <v>0</v>
      </c>
      <c r="D197" s="22">
        <v>1</v>
      </c>
      <c r="E197" s="20">
        <f>Model!$W$21*((drdp!B197+drdp!K197)*DECG!$B197+(drdp!E197+drdp!N197)*DECG!$C197+(drdp!H197+drdp!Q197)*DECG!$D197)</f>
        <v>-0.18207272878694325</v>
      </c>
      <c r="F197" s="20">
        <f>Model!$W$21*((drdp!C197+drdp!L197)*DECG!$B197+(drdp!F197+drdp!O197)*DECG!$C197+(drdp!I197+drdp!R197)*DECG!$D197)</f>
        <v>4.8786240642192266E-2</v>
      </c>
      <c r="G197" s="20">
        <f>Model!$W$21*((drdp!D197+drdp!M197)*DECG!$B197+(drdp!G197+drdp!P197)*DECG!$C197+(drdp!J197+drdp!S197)*DECG!$D197)</f>
        <v>0</v>
      </c>
      <c r="H197" s="18">
        <f>Model!$W$21*((drdp!B197)*DECG!$B197+(drdp!E197)*DECG!$C197+(drdp!H197)*DECG!$D197)</f>
        <v>-9.1036364393471625E-2</v>
      </c>
      <c r="I197" s="18">
        <f>Model!$W$21*((drdp!C197)*DECG!$B197+(drdp!F197)*DECG!$C197+(drdp!I197)*DECG!$D197)</f>
        <v>2.4393120321096133E-2</v>
      </c>
      <c r="J197" s="18">
        <f>Model!$W$21*((drdp!D197)*DECG!$B197+(drdp!G197)*DECG!$C197+(drdp!J197)*DECG!$D197)</f>
        <v>0</v>
      </c>
      <c r="K197" s="21">
        <f>SUM(E$3:E196)+H197</f>
        <v>-22.66298320924944</v>
      </c>
      <c r="L197" s="21">
        <f>SUM(F$3:F196)+I197</f>
        <v>6.0725280489985014</v>
      </c>
      <c r="M197" s="21">
        <f>SUM(G$3:G196)+J197</f>
        <v>0</v>
      </c>
      <c r="N197" s="19">
        <f t="shared" si="13"/>
        <v>513.61080794272198</v>
      </c>
      <c r="O197" s="19">
        <f t="shared" si="14"/>
        <v>36.875596905873543</v>
      </c>
      <c r="P197" s="19">
        <f t="shared" si="15"/>
        <v>0</v>
      </c>
      <c r="Q197" s="19">
        <f t="shared" si="16"/>
        <v>-137.6216012121493</v>
      </c>
      <c r="R197" s="19">
        <f t="shared" si="17"/>
        <v>0</v>
      </c>
      <c r="S197" s="19">
        <f t="shared" si="18"/>
        <v>0</v>
      </c>
    </row>
    <row r="198" spans="1:19" x14ac:dyDescent="0.25">
      <c r="A198" s="26">
        <f>Wellpath!E198</f>
        <v>5850</v>
      </c>
      <c r="B198" s="22">
        <v>0</v>
      </c>
      <c r="C198" s="22">
        <v>0</v>
      </c>
      <c r="D198" s="22">
        <v>1</v>
      </c>
      <c r="E198" s="20">
        <f>Model!$W$21*((drdp!B198+drdp!K198)*DECG!$B198+(drdp!E198+drdp!N198)*DECG!$C198+(drdp!H198+drdp!Q198)*DECG!$D198)</f>
        <v>-0.18207272878694325</v>
      </c>
      <c r="F198" s="20">
        <f>Model!$W$21*((drdp!C198+drdp!L198)*DECG!$B198+(drdp!F198+drdp!O198)*DECG!$C198+(drdp!I198+drdp!R198)*DECG!$D198)</f>
        <v>4.8786240642192266E-2</v>
      </c>
      <c r="G198" s="20">
        <f>Model!$W$21*((drdp!D198+drdp!M198)*DECG!$B198+(drdp!G198+drdp!P198)*DECG!$C198+(drdp!J198+drdp!S198)*DECG!$D198)</f>
        <v>0</v>
      </c>
      <c r="H198" s="18">
        <f>Model!$W$21*((drdp!B198)*DECG!$B198+(drdp!E198)*DECG!$C198+(drdp!H198)*DECG!$D198)</f>
        <v>-9.1036364393471625E-2</v>
      </c>
      <c r="I198" s="18">
        <f>Model!$W$21*((drdp!C198)*DECG!$B198+(drdp!F198)*DECG!$C198+(drdp!I198)*DECG!$D198)</f>
        <v>2.4393120321096133E-2</v>
      </c>
      <c r="J198" s="18">
        <f>Model!$W$21*((drdp!D198)*DECG!$B198+(drdp!G198)*DECG!$C198+(drdp!J198)*DECG!$D198)</f>
        <v>0</v>
      </c>
      <c r="K198" s="21">
        <f>SUM(E$3:E197)+H198</f>
        <v>-22.845055938036381</v>
      </c>
      <c r="L198" s="21">
        <f>SUM(F$3:F197)+I198</f>
        <v>6.1213142896406936</v>
      </c>
      <c r="M198" s="21">
        <f>SUM(G$3:G197)+J198</f>
        <v>0</v>
      </c>
      <c r="N198" s="19">
        <f t="shared" ref="N198:N261" si="19">K198^2</f>
        <v>521.89658081201128</v>
      </c>
      <c r="O198" s="19">
        <f t="shared" ref="O198:O261" si="20">L198^2</f>
        <v>37.470488632559352</v>
      </c>
      <c r="P198" s="19">
        <f t="shared" ref="P198:P261" si="21">M198^2</f>
        <v>0</v>
      </c>
      <c r="Q198" s="19">
        <f t="shared" ref="Q198:Q261" si="22">K198*L198</f>
        <v>-139.84176736114307</v>
      </c>
      <c r="R198" s="19">
        <f t="shared" ref="R198:R261" si="23">K198*M198</f>
        <v>0</v>
      </c>
      <c r="S198" s="19">
        <f t="shared" ref="S198:S261" si="24">L198*M198</f>
        <v>0</v>
      </c>
    </row>
    <row r="199" spans="1:19" x14ac:dyDescent="0.25">
      <c r="A199" s="26">
        <f>Wellpath!E199</f>
        <v>5880</v>
      </c>
      <c r="B199" s="22">
        <v>0</v>
      </c>
      <c r="C199" s="22">
        <v>0</v>
      </c>
      <c r="D199" s="22">
        <v>1</v>
      </c>
      <c r="E199" s="20">
        <f>Model!$W$21*((drdp!B199+drdp!K199)*DECG!$B199+(drdp!E199+drdp!N199)*DECG!$C199+(drdp!H199+drdp!Q199)*DECG!$D199)</f>
        <v>-0.18207272878694325</v>
      </c>
      <c r="F199" s="20">
        <f>Model!$W$21*((drdp!C199+drdp!L199)*DECG!$B199+(drdp!F199+drdp!O199)*DECG!$C199+(drdp!I199+drdp!R199)*DECG!$D199)</f>
        <v>4.8786240642192266E-2</v>
      </c>
      <c r="G199" s="20">
        <f>Model!$W$21*((drdp!D199+drdp!M199)*DECG!$B199+(drdp!G199+drdp!P199)*DECG!$C199+(drdp!J199+drdp!S199)*DECG!$D199)</f>
        <v>0</v>
      </c>
      <c r="H199" s="18">
        <f>Model!$W$21*((drdp!B199)*DECG!$B199+(drdp!E199)*DECG!$C199+(drdp!H199)*DECG!$D199)</f>
        <v>-9.1036364393471625E-2</v>
      </c>
      <c r="I199" s="18">
        <f>Model!$W$21*((drdp!C199)*DECG!$B199+(drdp!F199)*DECG!$C199+(drdp!I199)*DECG!$D199)</f>
        <v>2.4393120321096133E-2</v>
      </c>
      <c r="J199" s="18">
        <f>Model!$W$21*((drdp!D199)*DECG!$B199+(drdp!G199)*DECG!$C199+(drdp!J199)*DECG!$D199)</f>
        <v>0</v>
      </c>
      <c r="K199" s="21">
        <f>SUM(E$3:E198)+H199</f>
        <v>-23.027128666823323</v>
      </c>
      <c r="L199" s="21">
        <f>SUM(F$3:F198)+I199</f>
        <v>6.1701005302828857</v>
      </c>
      <c r="M199" s="21">
        <f>SUM(G$3:G198)+J199</f>
        <v>0</v>
      </c>
      <c r="N199" s="19">
        <f t="shared" si="19"/>
        <v>530.24865463843651</v>
      </c>
      <c r="O199" s="19">
        <f t="shared" si="20"/>
        <v>38.070140553797145</v>
      </c>
      <c r="P199" s="19">
        <f t="shared" si="21"/>
        <v>0</v>
      </c>
      <c r="Q199" s="19">
        <f t="shared" si="22"/>
        <v>-142.07969879805881</v>
      </c>
      <c r="R199" s="19">
        <f t="shared" si="23"/>
        <v>0</v>
      </c>
      <c r="S199" s="19">
        <f t="shared" si="24"/>
        <v>0</v>
      </c>
    </row>
    <row r="200" spans="1:19" x14ac:dyDescent="0.25">
      <c r="A200" s="26">
        <f>Wellpath!E200</f>
        <v>5910</v>
      </c>
      <c r="B200" s="22">
        <v>0</v>
      </c>
      <c r="C200" s="22">
        <v>0</v>
      </c>
      <c r="D200" s="22">
        <v>1</v>
      </c>
      <c r="E200" s="20">
        <f>Model!$W$21*((drdp!B200+drdp!K200)*DECG!$B200+(drdp!E200+drdp!N200)*DECG!$C200+(drdp!H200+drdp!Q200)*DECG!$D200)</f>
        <v>-0.18207272878694325</v>
      </c>
      <c r="F200" s="20">
        <f>Model!$W$21*((drdp!C200+drdp!L200)*DECG!$B200+(drdp!F200+drdp!O200)*DECG!$C200+(drdp!I200+drdp!R200)*DECG!$D200)</f>
        <v>4.8786240642192266E-2</v>
      </c>
      <c r="G200" s="20">
        <f>Model!$W$21*((drdp!D200+drdp!M200)*DECG!$B200+(drdp!G200+drdp!P200)*DECG!$C200+(drdp!J200+drdp!S200)*DECG!$D200)</f>
        <v>0</v>
      </c>
      <c r="H200" s="18">
        <f>Model!$W$21*((drdp!B200)*DECG!$B200+(drdp!E200)*DECG!$C200+(drdp!H200)*DECG!$D200)</f>
        <v>-9.1036364393471625E-2</v>
      </c>
      <c r="I200" s="18">
        <f>Model!$W$21*((drdp!C200)*DECG!$B200+(drdp!F200)*DECG!$C200+(drdp!I200)*DECG!$D200)</f>
        <v>2.4393120321096133E-2</v>
      </c>
      <c r="J200" s="18">
        <f>Model!$W$21*((drdp!D200)*DECG!$B200+(drdp!G200)*DECG!$C200+(drdp!J200)*DECG!$D200)</f>
        <v>0</v>
      </c>
      <c r="K200" s="21">
        <f>SUM(E$3:E199)+H200</f>
        <v>-23.209201395610265</v>
      </c>
      <c r="L200" s="21">
        <f>SUM(F$3:F199)+I200</f>
        <v>6.2188867709250779</v>
      </c>
      <c r="M200" s="21">
        <f>SUM(G$3:G199)+J200</f>
        <v>0</v>
      </c>
      <c r="N200" s="19">
        <f t="shared" si="19"/>
        <v>538.66702942199743</v>
      </c>
      <c r="O200" s="19">
        <f t="shared" si="20"/>
        <v>38.674552669586944</v>
      </c>
      <c r="P200" s="19">
        <f t="shared" si="21"/>
        <v>0</v>
      </c>
      <c r="Q200" s="19">
        <f t="shared" si="22"/>
        <v>-144.33539552289653</v>
      </c>
      <c r="R200" s="19">
        <f t="shared" si="23"/>
        <v>0</v>
      </c>
      <c r="S200" s="19">
        <f t="shared" si="24"/>
        <v>0</v>
      </c>
    </row>
    <row r="201" spans="1:19" x14ac:dyDescent="0.25">
      <c r="A201" s="26">
        <f>Wellpath!E201</f>
        <v>5940</v>
      </c>
      <c r="B201" s="22">
        <v>0</v>
      </c>
      <c r="C201" s="22">
        <v>0</v>
      </c>
      <c r="D201" s="22">
        <v>1</v>
      </c>
      <c r="E201" s="20">
        <f>Model!$W$21*((drdp!B201+drdp!K201)*DECG!$B201+(drdp!E201+drdp!N201)*DECG!$C201+(drdp!H201+drdp!Q201)*DECG!$D201)</f>
        <v>-0.18207272878694325</v>
      </c>
      <c r="F201" s="20">
        <f>Model!$W$21*((drdp!C201+drdp!L201)*DECG!$B201+(drdp!F201+drdp!O201)*DECG!$C201+(drdp!I201+drdp!R201)*DECG!$D201)</f>
        <v>4.8786240642192266E-2</v>
      </c>
      <c r="G201" s="20">
        <f>Model!$W$21*((drdp!D201+drdp!M201)*DECG!$B201+(drdp!G201+drdp!P201)*DECG!$C201+(drdp!J201+drdp!S201)*DECG!$D201)</f>
        <v>0</v>
      </c>
      <c r="H201" s="18">
        <f>Model!$W$21*((drdp!B201)*DECG!$B201+(drdp!E201)*DECG!$C201+(drdp!H201)*DECG!$D201)</f>
        <v>-9.1036364393471625E-2</v>
      </c>
      <c r="I201" s="18">
        <f>Model!$W$21*((drdp!C201)*DECG!$B201+(drdp!F201)*DECG!$C201+(drdp!I201)*DECG!$D201)</f>
        <v>2.4393120321096133E-2</v>
      </c>
      <c r="J201" s="18">
        <f>Model!$W$21*((drdp!D201)*DECG!$B201+(drdp!G201)*DECG!$C201+(drdp!J201)*DECG!$D201)</f>
        <v>0</v>
      </c>
      <c r="K201" s="21">
        <f>SUM(E$3:E200)+H201</f>
        <v>-23.391274124397206</v>
      </c>
      <c r="L201" s="21">
        <f>SUM(F$3:F200)+I201</f>
        <v>6.2676730115672701</v>
      </c>
      <c r="M201" s="21">
        <f>SUM(G$3:G200)+J201</f>
        <v>0</v>
      </c>
      <c r="N201" s="19">
        <f t="shared" si="19"/>
        <v>547.15170516269427</v>
      </c>
      <c r="O201" s="19">
        <f t="shared" si="20"/>
        <v>39.283724979928735</v>
      </c>
      <c r="P201" s="19">
        <f t="shared" si="21"/>
        <v>0</v>
      </c>
      <c r="Q201" s="19">
        <f t="shared" si="22"/>
        <v>-146.6088575356562</v>
      </c>
      <c r="R201" s="19">
        <f t="shared" si="23"/>
        <v>0</v>
      </c>
      <c r="S201" s="19">
        <f t="shared" si="24"/>
        <v>0</v>
      </c>
    </row>
    <row r="202" spans="1:19" x14ac:dyDescent="0.25">
      <c r="A202" s="26">
        <f>Wellpath!E202</f>
        <v>5970</v>
      </c>
      <c r="B202" s="22">
        <v>0</v>
      </c>
      <c r="C202" s="22">
        <v>0</v>
      </c>
      <c r="D202" s="22">
        <v>1</v>
      </c>
      <c r="E202" s="20">
        <f>Model!$W$21*((drdp!B202+drdp!K202)*DECG!$B202+(drdp!E202+drdp!N202)*DECG!$C202+(drdp!H202+drdp!Q202)*DECG!$D202)</f>
        <v>-0.18207272878694325</v>
      </c>
      <c r="F202" s="20">
        <f>Model!$W$21*((drdp!C202+drdp!L202)*DECG!$B202+(drdp!F202+drdp!O202)*DECG!$C202+(drdp!I202+drdp!R202)*DECG!$D202)</f>
        <v>4.8786240642192266E-2</v>
      </c>
      <c r="G202" s="20">
        <f>Model!$W$21*((drdp!D202+drdp!M202)*DECG!$B202+(drdp!G202+drdp!P202)*DECG!$C202+(drdp!J202+drdp!S202)*DECG!$D202)</f>
        <v>0</v>
      </c>
      <c r="H202" s="18">
        <f>Model!$W$21*((drdp!B202)*DECG!$B202+(drdp!E202)*DECG!$C202+(drdp!H202)*DECG!$D202)</f>
        <v>-9.1036364393471625E-2</v>
      </c>
      <c r="I202" s="18">
        <f>Model!$W$21*((drdp!C202)*DECG!$B202+(drdp!F202)*DECG!$C202+(drdp!I202)*DECG!$D202)</f>
        <v>2.4393120321096133E-2</v>
      </c>
      <c r="J202" s="18">
        <f>Model!$W$21*((drdp!D202)*DECG!$B202+(drdp!G202)*DECG!$C202+(drdp!J202)*DECG!$D202)</f>
        <v>0</v>
      </c>
      <c r="K202" s="21">
        <f>SUM(E$3:E201)+H202</f>
        <v>-23.573346853184148</v>
      </c>
      <c r="L202" s="21">
        <f>SUM(F$3:F201)+I202</f>
        <v>6.3164592522094622</v>
      </c>
      <c r="M202" s="21">
        <f>SUM(G$3:G201)+J202</f>
        <v>0</v>
      </c>
      <c r="N202" s="19">
        <f t="shared" si="19"/>
        <v>555.70268186052692</v>
      </c>
      <c r="O202" s="19">
        <f t="shared" si="20"/>
        <v>39.897657484822517</v>
      </c>
      <c r="P202" s="19">
        <f t="shared" si="21"/>
        <v>0</v>
      </c>
      <c r="Q202" s="19">
        <f t="shared" si="22"/>
        <v>-148.90008483633781</v>
      </c>
      <c r="R202" s="19">
        <f t="shared" si="23"/>
        <v>0</v>
      </c>
      <c r="S202" s="19">
        <f t="shared" si="24"/>
        <v>0</v>
      </c>
    </row>
    <row r="203" spans="1:19" x14ac:dyDescent="0.25">
      <c r="A203" s="26">
        <f>Wellpath!E203</f>
        <v>6000</v>
      </c>
      <c r="B203" s="22">
        <v>0</v>
      </c>
      <c r="C203" s="22">
        <v>0</v>
      </c>
      <c r="D203" s="22">
        <v>1</v>
      </c>
      <c r="E203" s="20">
        <f>Model!$W$21*((drdp!B203+drdp!K203)*DECG!$B203+(drdp!E203+drdp!N203)*DECG!$C203+(drdp!H203+drdp!Q203)*DECG!$D203)</f>
        <v>-0.18207272878694325</v>
      </c>
      <c r="F203" s="20">
        <f>Model!$W$21*((drdp!C203+drdp!L203)*DECG!$B203+(drdp!F203+drdp!O203)*DECG!$C203+(drdp!I203+drdp!R203)*DECG!$D203)</f>
        <v>4.8786240642192266E-2</v>
      </c>
      <c r="G203" s="20">
        <f>Model!$W$21*((drdp!D203+drdp!M203)*DECG!$B203+(drdp!G203+drdp!P203)*DECG!$C203+(drdp!J203+drdp!S203)*DECG!$D203)</f>
        <v>0</v>
      </c>
      <c r="H203" s="18">
        <f>Model!$W$21*((drdp!B203)*DECG!$B203+(drdp!E203)*DECG!$C203+(drdp!H203)*DECG!$D203)</f>
        <v>-9.1036364393471625E-2</v>
      </c>
      <c r="I203" s="18">
        <f>Model!$W$21*((drdp!C203)*DECG!$B203+(drdp!F203)*DECG!$C203+(drdp!I203)*DECG!$D203)</f>
        <v>2.4393120321096133E-2</v>
      </c>
      <c r="J203" s="18">
        <f>Model!$W$21*((drdp!D203)*DECG!$B203+(drdp!G203)*DECG!$C203+(drdp!J203)*DECG!$D203)</f>
        <v>0</v>
      </c>
      <c r="K203" s="21">
        <f>SUM(E$3:E202)+H203</f>
        <v>-23.75541958197109</v>
      </c>
      <c r="L203" s="21">
        <f>SUM(F$3:F202)+I203</f>
        <v>6.3652454928516544</v>
      </c>
      <c r="M203" s="21">
        <f>SUM(G$3:G202)+J203</f>
        <v>0</v>
      </c>
      <c r="N203" s="19">
        <f t="shared" si="19"/>
        <v>564.3199595154955</v>
      </c>
      <c r="O203" s="19">
        <f t="shared" si="20"/>
        <v>40.516350184268298</v>
      </c>
      <c r="P203" s="19">
        <f t="shared" si="21"/>
        <v>0</v>
      </c>
      <c r="Q203" s="19">
        <f t="shared" si="22"/>
        <v>-151.2090774249414</v>
      </c>
      <c r="R203" s="19">
        <f t="shared" si="23"/>
        <v>0</v>
      </c>
      <c r="S203" s="19">
        <f t="shared" si="24"/>
        <v>0</v>
      </c>
    </row>
    <row r="204" spans="1:19" x14ac:dyDescent="0.25">
      <c r="A204" s="26">
        <f>Wellpath!E204</f>
        <v>6030</v>
      </c>
      <c r="B204" s="22">
        <v>0</v>
      </c>
      <c r="C204" s="22">
        <v>0</v>
      </c>
      <c r="D204" s="22">
        <v>1</v>
      </c>
      <c r="E204" s="20">
        <f>Model!$W$21*((drdp!B204+drdp!K204)*DECG!$B204+(drdp!E204+drdp!N204)*DECG!$C204+(drdp!H204+drdp!Q204)*DECG!$D204)</f>
        <v>-0.18207272878694325</v>
      </c>
      <c r="F204" s="20">
        <f>Model!$W$21*((drdp!C204+drdp!L204)*DECG!$B204+(drdp!F204+drdp!O204)*DECG!$C204+(drdp!I204+drdp!R204)*DECG!$D204)</f>
        <v>4.8786240642192266E-2</v>
      </c>
      <c r="G204" s="20">
        <f>Model!$W$21*((drdp!D204+drdp!M204)*DECG!$B204+(drdp!G204+drdp!P204)*DECG!$C204+(drdp!J204+drdp!S204)*DECG!$D204)</f>
        <v>0</v>
      </c>
      <c r="H204" s="18">
        <f>Model!$W$21*((drdp!B204)*DECG!$B204+(drdp!E204)*DECG!$C204+(drdp!H204)*DECG!$D204)</f>
        <v>-9.1036364393471625E-2</v>
      </c>
      <c r="I204" s="18">
        <f>Model!$W$21*((drdp!C204)*DECG!$B204+(drdp!F204)*DECG!$C204+(drdp!I204)*DECG!$D204)</f>
        <v>2.4393120321096133E-2</v>
      </c>
      <c r="J204" s="18">
        <f>Model!$W$21*((drdp!D204)*DECG!$B204+(drdp!G204)*DECG!$C204+(drdp!J204)*DECG!$D204)</f>
        <v>0</v>
      </c>
      <c r="K204" s="21">
        <f>SUM(E$3:E203)+H204</f>
        <v>-23.937492310758032</v>
      </c>
      <c r="L204" s="21">
        <f>SUM(F$3:F203)+I204</f>
        <v>6.4140317334938466</v>
      </c>
      <c r="M204" s="21">
        <f>SUM(G$3:G203)+J204</f>
        <v>0</v>
      </c>
      <c r="N204" s="19">
        <f t="shared" si="19"/>
        <v>573.00353812759988</v>
      </c>
      <c r="O204" s="19">
        <f t="shared" si="20"/>
        <v>41.139803078266077</v>
      </c>
      <c r="P204" s="19">
        <f t="shared" si="21"/>
        <v>0</v>
      </c>
      <c r="Q204" s="19">
        <f t="shared" si="22"/>
        <v>-153.53583530146696</v>
      </c>
      <c r="R204" s="19">
        <f t="shared" si="23"/>
        <v>0</v>
      </c>
      <c r="S204" s="19">
        <f t="shared" si="24"/>
        <v>0</v>
      </c>
    </row>
    <row r="205" spans="1:19" x14ac:dyDescent="0.25">
      <c r="A205" s="26">
        <f>Wellpath!E205</f>
        <v>6060</v>
      </c>
      <c r="B205" s="22">
        <v>0</v>
      </c>
      <c r="C205" s="22">
        <v>0</v>
      </c>
      <c r="D205" s="22">
        <v>1</v>
      </c>
      <c r="E205" s="20">
        <f>Model!$W$21*((drdp!B205+drdp!K205)*DECG!$B205+(drdp!E205+drdp!N205)*DECG!$C205+(drdp!H205+drdp!Q205)*DECG!$D205)</f>
        <v>-0.18207272878694325</v>
      </c>
      <c r="F205" s="20">
        <f>Model!$W$21*((drdp!C205+drdp!L205)*DECG!$B205+(drdp!F205+drdp!O205)*DECG!$C205+(drdp!I205+drdp!R205)*DECG!$D205)</f>
        <v>4.8786240642192266E-2</v>
      </c>
      <c r="G205" s="20">
        <f>Model!$W$21*((drdp!D205+drdp!M205)*DECG!$B205+(drdp!G205+drdp!P205)*DECG!$C205+(drdp!J205+drdp!S205)*DECG!$D205)</f>
        <v>0</v>
      </c>
      <c r="H205" s="18">
        <f>Model!$W$21*((drdp!B205)*DECG!$B205+(drdp!E205)*DECG!$C205+(drdp!H205)*DECG!$D205)</f>
        <v>-9.1036364393471625E-2</v>
      </c>
      <c r="I205" s="18">
        <f>Model!$W$21*((drdp!C205)*DECG!$B205+(drdp!F205)*DECG!$C205+(drdp!I205)*DECG!$D205)</f>
        <v>2.4393120321096133E-2</v>
      </c>
      <c r="J205" s="18">
        <f>Model!$W$21*((drdp!D205)*DECG!$B205+(drdp!G205)*DECG!$C205+(drdp!J205)*DECG!$D205)</f>
        <v>0</v>
      </c>
      <c r="K205" s="21">
        <f>SUM(E$3:E204)+H205</f>
        <v>-24.119565039544973</v>
      </c>
      <c r="L205" s="21">
        <f>SUM(F$3:F204)+I205</f>
        <v>6.4628179741360388</v>
      </c>
      <c r="M205" s="21">
        <f>SUM(G$3:G204)+J205</f>
        <v>0</v>
      </c>
      <c r="N205" s="19">
        <f t="shared" si="19"/>
        <v>581.75341769684007</v>
      </c>
      <c r="O205" s="19">
        <f t="shared" si="20"/>
        <v>41.768016166815855</v>
      </c>
      <c r="P205" s="19">
        <f t="shared" si="21"/>
        <v>0</v>
      </c>
      <c r="Q205" s="19">
        <f t="shared" si="22"/>
        <v>-155.88035846591447</v>
      </c>
      <c r="R205" s="19">
        <f t="shared" si="23"/>
        <v>0</v>
      </c>
      <c r="S205" s="19">
        <f t="shared" si="24"/>
        <v>0</v>
      </c>
    </row>
    <row r="206" spans="1:19" x14ac:dyDescent="0.25">
      <c r="A206" s="26">
        <f>Wellpath!E206</f>
        <v>6090</v>
      </c>
      <c r="B206" s="22">
        <v>0</v>
      </c>
      <c r="C206" s="22">
        <v>0</v>
      </c>
      <c r="D206" s="22">
        <v>1</v>
      </c>
      <c r="E206" s="20">
        <f>Model!$W$21*((drdp!B206+drdp!K206)*DECG!$B206+(drdp!E206+drdp!N206)*DECG!$C206+(drdp!H206+drdp!Q206)*DECG!$D206)</f>
        <v>-0.18207272878694325</v>
      </c>
      <c r="F206" s="20">
        <f>Model!$W$21*((drdp!C206+drdp!L206)*DECG!$B206+(drdp!F206+drdp!O206)*DECG!$C206+(drdp!I206+drdp!R206)*DECG!$D206)</f>
        <v>4.8786240642192266E-2</v>
      </c>
      <c r="G206" s="20">
        <f>Model!$W$21*((drdp!D206+drdp!M206)*DECG!$B206+(drdp!G206+drdp!P206)*DECG!$C206+(drdp!J206+drdp!S206)*DECG!$D206)</f>
        <v>0</v>
      </c>
      <c r="H206" s="18">
        <f>Model!$W$21*((drdp!B206)*DECG!$B206+(drdp!E206)*DECG!$C206+(drdp!H206)*DECG!$D206)</f>
        <v>-9.1036364393471625E-2</v>
      </c>
      <c r="I206" s="18">
        <f>Model!$W$21*((drdp!C206)*DECG!$B206+(drdp!F206)*DECG!$C206+(drdp!I206)*DECG!$D206)</f>
        <v>2.4393120321096133E-2</v>
      </c>
      <c r="J206" s="18">
        <f>Model!$W$21*((drdp!D206)*DECG!$B206+(drdp!G206)*DECG!$C206+(drdp!J206)*DECG!$D206)</f>
        <v>0</v>
      </c>
      <c r="K206" s="21">
        <f>SUM(E$3:E205)+H206</f>
        <v>-24.301637768331915</v>
      </c>
      <c r="L206" s="21">
        <f>SUM(F$3:F205)+I206</f>
        <v>6.5116042147782309</v>
      </c>
      <c r="M206" s="21">
        <f>SUM(G$3:G205)+J206</f>
        <v>0</v>
      </c>
      <c r="N206" s="19">
        <f t="shared" si="19"/>
        <v>590.56959822321619</v>
      </c>
      <c r="O206" s="19">
        <f t="shared" si="20"/>
        <v>42.400989449917624</v>
      </c>
      <c r="P206" s="19">
        <f t="shared" si="21"/>
        <v>0</v>
      </c>
      <c r="Q206" s="19">
        <f t="shared" si="22"/>
        <v>-158.24264691828395</v>
      </c>
      <c r="R206" s="19">
        <f t="shared" si="23"/>
        <v>0</v>
      </c>
      <c r="S206" s="19">
        <f t="shared" si="24"/>
        <v>0</v>
      </c>
    </row>
    <row r="207" spans="1:19" x14ac:dyDescent="0.25">
      <c r="A207" s="26">
        <f>Wellpath!E207</f>
        <v>6120</v>
      </c>
      <c r="B207" s="22">
        <v>0</v>
      </c>
      <c r="C207" s="22">
        <v>0</v>
      </c>
      <c r="D207" s="22">
        <v>1</v>
      </c>
      <c r="E207" s="20">
        <f>Model!$W$21*((drdp!B207+drdp!K207)*DECG!$B207+(drdp!E207+drdp!N207)*DECG!$C207+(drdp!H207+drdp!Q207)*DECG!$D207)</f>
        <v>-0.18207272878694325</v>
      </c>
      <c r="F207" s="20">
        <f>Model!$W$21*((drdp!C207+drdp!L207)*DECG!$B207+(drdp!F207+drdp!O207)*DECG!$C207+(drdp!I207+drdp!R207)*DECG!$D207)</f>
        <v>4.8786240642192266E-2</v>
      </c>
      <c r="G207" s="20">
        <f>Model!$W$21*((drdp!D207+drdp!M207)*DECG!$B207+(drdp!G207+drdp!P207)*DECG!$C207+(drdp!J207+drdp!S207)*DECG!$D207)</f>
        <v>0</v>
      </c>
      <c r="H207" s="18">
        <f>Model!$W$21*((drdp!B207)*DECG!$B207+(drdp!E207)*DECG!$C207+(drdp!H207)*DECG!$D207)</f>
        <v>-9.1036364393471625E-2</v>
      </c>
      <c r="I207" s="18">
        <f>Model!$W$21*((drdp!C207)*DECG!$B207+(drdp!F207)*DECG!$C207+(drdp!I207)*DECG!$D207)</f>
        <v>2.4393120321096133E-2</v>
      </c>
      <c r="J207" s="18">
        <f>Model!$W$21*((drdp!D207)*DECG!$B207+(drdp!G207)*DECG!$C207+(drdp!J207)*DECG!$D207)</f>
        <v>0</v>
      </c>
      <c r="K207" s="21">
        <f>SUM(E$3:E206)+H207</f>
        <v>-24.483710497118857</v>
      </c>
      <c r="L207" s="21">
        <f>SUM(F$3:F206)+I207</f>
        <v>6.5603904554204231</v>
      </c>
      <c r="M207" s="21">
        <f>SUM(G$3:G206)+J207</f>
        <v>0</v>
      </c>
      <c r="N207" s="19">
        <f t="shared" si="19"/>
        <v>599.45207970672811</v>
      </c>
      <c r="O207" s="19">
        <f t="shared" si="20"/>
        <v>43.038722927571385</v>
      </c>
      <c r="P207" s="19">
        <f t="shared" si="21"/>
        <v>0</v>
      </c>
      <c r="Q207" s="19">
        <f t="shared" si="22"/>
        <v>-160.62270065857538</v>
      </c>
      <c r="R207" s="19">
        <f t="shared" si="23"/>
        <v>0</v>
      </c>
      <c r="S207" s="19">
        <f t="shared" si="24"/>
        <v>0</v>
      </c>
    </row>
    <row r="208" spans="1:19" x14ac:dyDescent="0.25">
      <c r="A208" s="26">
        <f>Wellpath!E208</f>
        <v>6150</v>
      </c>
      <c r="B208" s="22">
        <v>0</v>
      </c>
      <c r="C208" s="22">
        <v>0</v>
      </c>
      <c r="D208" s="22">
        <v>1</v>
      </c>
      <c r="E208" s="20">
        <f>Model!$W$21*((drdp!B208+drdp!K208)*DECG!$B208+(drdp!E208+drdp!N208)*DECG!$C208+(drdp!H208+drdp!Q208)*DECG!$D208)</f>
        <v>-0.18207272878694325</v>
      </c>
      <c r="F208" s="20">
        <f>Model!$W$21*((drdp!C208+drdp!L208)*DECG!$B208+(drdp!F208+drdp!O208)*DECG!$C208+(drdp!I208+drdp!R208)*DECG!$D208)</f>
        <v>4.8786240642192266E-2</v>
      </c>
      <c r="G208" s="20">
        <f>Model!$W$21*((drdp!D208+drdp!M208)*DECG!$B208+(drdp!G208+drdp!P208)*DECG!$C208+(drdp!J208+drdp!S208)*DECG!$D208)</f>
        <v>0</v>
      </c>
      <c r="H208" s="18">
        <f>Model!$W$21*((drdp!B208)*DECG!$B208+(drdp!E208)*DECG!$C208+(drdp!H208)*DECG!$D208)</f>
        <v>-9.1036364393471625E-2</v>
      </c>
      <c r="I208" s="18">
        <f>Model!$W$21*((drdp!C208)*DECG!$B208+(drdp!F208)*DECG!$C208+(drdp!I208)*DECG!$D208)</f>
        <v>2.4393120321096133E-2</v>
      </c>
      <c r="J208" s="18">
        <f>Model!$W$21*((drdp!D208)*DECG!$B208+(drdp!G208)*DECG!$C208+(drdp!J208)*DECG!$D208)</f>
        <v>0</v>
      </c>
      <c r="K208" s="21">
        <f>SUM(E$3:E207)+H208</f>
        <v>-24.665783225905798</v>
      </c>
      <c r="L208" s="21">
        <f>SUM(F$3:F207)+I208</f>
        <v>6.6091766960626153</v>
      </c>
      <c r="M208" s="21">
        <f>SUM(G$3:G207)+J208</f>
        <v>0</v>
      </c>
      <c r="N208" s="19">
        <f t="shared" si="19"/>
        <v>608.40086214737585</v>
      </c>
      <c r="O208" s="19">
        <f t="shared" si="20"/>
        <v>43.681216599777144</v>
      </c>
      <c r="P208" s="19">
        <f t="shared" si="21"/>
        <v>0</v>
      </c>
      <c r="Q208" s="19">
        <f t="shared" si="22"/>
        <v>-163.02051968678876</v>
      </c>
      <c r="R208" s="19">
        <f t="shared" si="23"/>
        <v>0</v>
      </c>
      <c r="S208" s="19">
        <f t="shared" si="24"/>
        <v>0</v>
      </c>
    </row>
    <row r="209" spans="1:19" x14ac:dyDescent="0.25">
      <c r="A209" s="26">
        <f>Wellpath!E209</f>
        <v>6180</v>
      </c>
      <c r="B209" s="22">
        <v>0</v>
      </c>
      <c r="C209" s="22">
        <v>0</v>
      </c>
      <c r="D209" s="22">
        <v>1</v>
      </c>
      <c r="E209" s="20">
        <f>Model!$W$21*((drdp!B209+drdp!K209)*DECG!$B209+(drdp!E209+drdp!N209)*DECG!$C209+(drdp!H209+drdp!Q209)*DECG!$D209)</f>
        <v>-0.18207272878694325</v>
      </c>
      <c r="F209" s="20">
        <f>Model!$W$21*((drdp!C209+drdp!L209)*DECG!$B209+(drdp!F209+drdp!O209)*DECG!$C209+(drdp!I209+drdp!R209)*DECG!$D209)</f>
        <v>4.8786240642192266E-2</v>
      </c>
      <c r="G209" s="20">
        <f>Model!$W$21*((drdp!D209+drdp!M209)*DECG!$B209+(drdp!G209+drdp!P209)*DECG!$C209+(drdp!J209+drdp!S209)*DECG!$D209)</f>
        <v>0</v>
      </c>
      <c r="H209" s="18">
        <f>Model!$W$21*((drdp!B209)*DECG!$B209+(drdp!E209)*DECG!$C209+(drdp!H209)*DECG!$D209)</f>
        <v>-9.1036364393471625E-2</v>
      </c>
      <c r="I209" s="18">
        <f>Model!$W$21*((drdp!C209)*DECG!$B209+(drdp!F209)*DECG!$C209+(drdp!I209)*DECG!$D209)</f>
        <v>2.4393120321096133E-2</v>
      </c>
      <c r="J209" s="18">
        <f>Model!$W$21*((drdp!D209)*DECG!$B209+(drdp!G209)*DECG!$C209+(drdp!J209)*DECG!$D209)</f>
        <v>0</v>
      </c>
      <c r="K209" s="21">
        <f>SUM(E$3:E208)+H209</f>
        <v>-24.84785595469274</v>
      </c>
      <c r="L209" s="21">
        <f>SUM(F$3:F208)+I209</f>
        <v>6.6579629367048074</v>
      </c>
      <c r="M209" s="21">
        <f>SUM(G$3:G208)+J209</f>
        <v>0</v>
      </c>
      <c r="N209" s="19">
        <f t="shared" si="19"/>
        <v>617.4159455451595</v>
      </c>
      <c r="O209" s="19">
        <f t="shared" si="20"/>
        <v>44.328470466534903</v>
      </c>
      <c r="P209" s="19">
        <f t="shared" si="21"/>
        <v>0</v>
      </c>
      <c r="Q209" s="19">
        <f t="shared" si="22"/>
        <v>-165.43610400292411</v>
      </c>
      <c r="R209" s="19">
        <f t="shared" si="23"/>
        <v>0</v>
      </c>
      <c r="S209" s="19">
        <f t="shared" si="24"/>
        <v>0</v>
      </c>
    </row>
    <row r="210" spans="1:19" x14ac:dyDescent="0.25">
      <c r="A210" s="26">
        <f>Wellpath!E210</f>
        <v>6210</v>
      </c>
      <c r="B210" s="22">
        <v>0</v>
      </c>
      <c r="C210" s="22">
        <v>0</v>
      </c>
      <c r="D210" s="22">
        <v>1</v>
      </c>
      <c r="E210" s="20">
        <f>Model!$W$21*((drdp!B210+drdp!K210)*DECG!$B210+(drdp!E210+drdp!N210)*DECG!$C210+(drdp!H210+drdp!Q210)*DECG!$D210)</f>
        <v>-0.18207272878694325</v>
      </c>
      <c r="F210" s="20">
        <f>Model!$W$21*((drdp!C210+drdp!L210)*DECG!$B210+(drdp!F210+drdp!O210)*DECG!$C210+(drdp!I210+drdp!R210)*DECG!$D210)</f>
        <v>4.8786240642192266E-2</v>
      </c>
      <c r="G210" s="20">
        <f>Model!$W$21*((drdp!D210+drdp!M210)*DECG!$B210+(drdp!G210+drdp!P210)*DECG!$C210+(drdp!J210+drdp!S210)*DECG!$D210)</f>
        <v>0</v>
      </c>
      <c r="H210" s="18">
        <f>Model!$W$21*((drdp!B210)*DECG!$B210+(drdp!E210)*DECG!$C210+(drdp!H210)*DECG!$D210)</f>
        <v>-9.1036364393471625E-2</v>
      </c>
      <c r="I210" s="18">
        <f>Model!$W$21*((drdp!C210)*DECG!$B210+(drdp!F210)*DECG!$C210+(drdp!I210)*DECG!$D210)</f>
        <v>2.4393120321096133E-2</v>
      </c>
      <c r="J210" s="18">
        <f>Model!$W$21*((drdp!D210)*DECG!$B210+(drdp!G210)*DECG!$C210+(drdp!J210)*DECG!$D210)</f>
        <v>0</v>
      </c>
      <c r="K210" s="21">
        <f>SUM(E$3:E209)+H210</f>
        <v>-25.029928683479682</v>
      </c>
      <c r="L210" s="21">
        <f>SUM(F$3:F209)+I210</f>
        <v>6.7067491773469996</v>
      </c>
      <c r="M210" s="21">
        <f>SUM(G$3:G209)+J210</f>
        <v>0</v>
      </c>
      <c r="N210" s="19">
        <f t="shared" si="19"/>
        <v>626.49732990007897</v>
      </c>
      <c r="O210" s="19">
        <f t="shared" si="20"/>
        <v>44.980484527844659</v>
      </c>
      <c r="P210" s="19">
        <f t="shared" si="21"/>
        <v>0</v>
      </c>
      <c r="Q210" s="19">
        <f t="shared" si="22"/>
        <v>-167.86945360698144</v>
      </c>
      <c r="R210" s="19">
        <f t="shared" si="23"/>
        <v>0</v>
      </c>
      <c r="S210" s="19">
        <f t="shared" si="24"/>
        <v>0</v>
      </c>
    </row>
    <row r="211" spans="1:19" x14ac:dyDescent="0.25">
      <c r="A211" s="26">
        <f>Wellpath!E211</f>
        <v>6240</v>
      </c>
      <c r="B211" s="22">
        <v>0</v>
      </c>
      <c r="C211" s="22">
        <v>0</v>
      </c>
      <c r="D211" s="22">
        <v>1</v>
      </c>
      <c r="E211" s="20">
        <f>Model!$W$21*((drdp!B211+drdp!K211)*DECG!$B211+(drdp!E211+drdp!N211)*DECG!$C211+(drdp!H211+drdp!Q211)*DECG!$D211)</f>
        <v>-0.18207272878694325</v>
      </c>
      <c r="F211" s="20">
        <f>Model!$W$21*((drdp!C211+drdp!L211)*DECG!$B211+(drdp!F211+drdp!O211)*DECG!$C211+(drdp!I211+drdp!R211)*DECG!$D211)</f>
        <v>4.8786240642192266E-2</v>
      </c>
      <c r="G211" s="20">
        <f>Model!$W$21*((drdp!D211+drdp!M211)*DECG!$B211+(drdp!G211+drdp!P211)*DECG!$C211+(drdp!J211+drdp!S211)*DECG!$D211)</f>
        <v>0</v>
      </c>
      <c r="H211" s="18">
        <f>Model!$W$21*((drdp!B211)*DECG!$B211+(drdp!E211)*DECG!$C211+(drdp!H211)*DECG!$D211)</f>
        <v>-9.1036364393471625E-2</v>
      </c>
      <c r="I211" s="18">
        <f>Model!$W$21*((drdp!C211)*DECG!$B211+(drdp!F211)*DECG!$C211+(drdp!I211)*DECG!$D211)</f>
        <v>2.4393120321096133E-2</v>
      </c>
      <c r="J211" s="18">
        <f>Model!$W$21*((drdp!D211)*DECG!$B211+(drdp!G211)*DECG!$C211+(drdp!J211)*DECG!$D211)</f>
        <v>0</v>
      </c>
      <c r="K211" s="21">
        <f>SUM(E$3:E210)+H211</f>
        <v>-25.212001412266623</v>
      </c>
      <c r="L211" s="21">
        <f>SUM(F$3:F210)+I211</f>
        <v>6.7555354179891918</v>
      </c>
      <c r="M211" s="21">
        <f>SUM(G$3:G210)+J211</f>
        <v>0</v>
      </c>
      <c r="N211" s="19">
        <f t="shared" si="19"/>
        <v>635.64501521213424</v>
      </c>
      <c r="O211" s="19">
        <f t="shared" si="20"/>
        <v>45.637258783706407</v>
      </c>
      <c r="P211" s="19">
        <f t="shared" si="21"/>
        <v>0</v>
      </c>
      <c r="Q211" s="19">
        <f t="shared" si="22"/>
        <v>-170.32056849896071</v>
      </c>
      <c r="R211" s="19">
        <f t="shared" si="23"/>
        <v>0</v>
      </c>
      <c r="S211" s="19">
        <f t="shared" si="24"/>
        <v>0</v>
      </c>
    </row>
    <row r="212" spans="1:19" x14ac:dyDescent="0.25">
      <c r="A212" s="26">
        <f>Wellpath!E212</f>
        <v>6270</v>
      </c>
      <c r="B212" s="22">
        <v>0</v>
      </c>
      <c r="C212" s="22">
        <v>0</v>
      </c>
      <c r="D212" s="22">
        <v>1</v>
      </c>
      <c r="E212" s="20">
        <f>Model!$W$21*((drdp!B212+drdp!K212)*DECG!$B212+(drdp!E212+drdp!N212)*DECG!$C212+(drdp!H212+drdp!Q212)*DECG!$D212)</f>
        <v>-0.18207272878694325</v>
      </c>
      <c r="F212" s="20">
        <f>Model!$W$21*((drdp!C212+drdp!L212)*DECG!$B212+(drdp!F212+drdp!O212)*DECG!$C212+(drdp!I212+drdp!R212)*DECG!$D212)</f>
        <v>4.8786240642192266E-2</v>
      </c>
      <c r="G212" s="20">
        <f>Model!$W$21*((drdp!D212+drdp!M212)*DECG!$B212+(drdp!G212+drdp!P212)*DECG!$C212+(drdp!J212+drdp!S212)*DECG!$D212)</f>
        <v>0</v>
      </c>
      <c r="H212" s="18">
        <f>Model!$W$21*((drdp!B212)*DECG!$B212+(drdp!E212)*DECG!$C212+(drdp!H212)*DECG!$D212)</f>
        <v>-9.1036364393471625E-2</v>
      </c>
      <c r="I212" s="18">
        <f>Model!$W$21*((drdp!C212)*DECG!$B212+(drdp!F212)*DECG!$C212+(drdp!I212)*DECG!$D212)</f>
        <v>2.4393120321096133E-2</v>
      </c>
      <c r="J212" s="18">
        <f>Model!$W$21*((drdp!D212)*DECG!$B212+(drdp!G212)*DECG!$C212+(drdp!J212)*DECG!$D212)</f>
        <v>0</v>
      </c>
      <c r="K212" s="21">
        <f>SUM(E$3:E211)+H212</f>
        <v>-25.394074141053565</v>
      </c>
      <c r="L212" s="21">
        <f>SUM(F$3:F211)+I212</f>
        <v>6.8043216586313839</v>
      </c>
      <c r="M212" s="21">
        <f>SUM(G$3:G211)+J212</f>
        <v>0</v>
      </c>
      <c r="N212" s="19">
        <f t="shared" si="19"/>
        <v>644.85900148132532</v>
      </c>
      <c r="O212" s="19">
        <f t="shared" si="20"/>
        <v>46.298793234120147</v>
      </c>
      <c r="P212" s="19">
        <f t="shared" si="21"/>
        <v>0</v>
      </c>
      <c r="Q212" s="19">
        <f t="shared" si="22"/>
        <v>-172.78944867886193</v>
      </c>
      <c r="R212" s="19">
        <f t="shared" si="23"/>
        <v>0</v>
      </c>
      <c r="S212" s="19">
        <f t="shared" si="24"/>
        <v>0</v>
      </c>
    </row>
    <row r="213" spans="1:19" x14ac:dyDescent="0.25">
      <c r="A213" s="26">
        <f>Wellpath!E213</f>
        <v>6300</v>
      </c>
      <c r="B213" s="22">
        <v>0</v>
      </c>
      <c r="C213" s="22">
        <v>0</v>
      </c>
      <c r="D213" s="22">
        <v>1</v>
      </c>
      <c r="E213" s="20">
        <f>Model!$W$21*((drdp!B213+drdp!K213)*DECG!$B213+(drdp!E213+drdp!N213)*DECG!$C213+(drdp!H213+drdp!Q213)*DECG!$D213)</f>
        <v>-0.18207272878694325</v>
      </c>
      <c r="F213" s="20">
        <f>Model!$W$21*((drdp!C213+drdp!L213)*DECG!$B213+(drdp!F213+drdp!O213)*DECG!$C213+(drdp!I213+drdp!R213)*DECG!$D213)</f>
        <v>4.8786240642192266E-2</v>
      </c>
      <c r="G213" s="20">
        <f>Model!$W$21*((drdp!D213+drdp!M213)*DECG!$B213+(drdp!G213+drdp!P213)*DECG!$C213+(drdp!J213+drdp!S213)*DECG!$D213)</f>
        <v>0</v>
      </c>
      <c r="H213" s="18">
        <f>Model!$W$21*((drdp!B213)*DECG!$B213+(drdp!E213)*DECG!$C213+(drdp!H213)*DECG!$D213)</f>
        <v>-9.1036364393471625E-2</v>
      </c>
      <c r="I213" s="18">
        <f>Model!$W$21*((drdp!C213)*DECG!$B213+(drdp!F213)*DECG!$C213+(drdp!I213)*DECG!$D213)</f>
        <v>2.4393120321096133E-2</v>
      </c>
      <c r="J213" s="18">
        <f>Model!$W$21*((drdp!D213)*DECG!$B213+(drdp!G213)*DECG!$C213+(drdp!J213)*DECG!$D213)</f>
        <v>0</v>
      </c>
      <c r="K213" s="21">
        <f>SUM(E$3:E212)+H213</f>
        <v>-25.576146869840507</v>
      </c>
      <c r="L213" s="21">
        <f>SUM(F$3:F212)+I213</f>
        <v>6.8531078992735761</v>
      </c>
      <c r="M213" s="21">
        <f>SUM(G$3:G212)+J213</f>
        <v>0</v>
      </c>
      <c r="N213" s="19">
        <f t="shared" si="19"/>
        <v>654.13928870765233</v>
      </c>
      <c r="O213" s="19">
        <f t="shared" si="20"/>
        <v>46.965087879085885</v>
      </c>
      <c r="P213" s="19">
        <f t="shared" si="21"/>
        <v>0</v>
      </c>
      <c r="Q213" s="19">
        <f t="shared" si="22"/>
        <v>-175.27609414668512</v>
      </c>
      <c r="R213" s="19">
        <f t="shared" si="23"/>
        <v>0</v>
      </c>
      <c r="S213" s="19">
        <f t="shared" si="24"/>
        <v>0</v>
      </c>
    </row>
    <row r="214" spans="1:19" x14ac:dyDescent="0.25">
      <c r="A214" s="26">
        <f>Wellpath!E214</f>
        <v>6330</v>
      </c>
      <c r="B214" s="22">
        <v>0</v>
      </c>
      <c r="C214" s="22">
        <v>0</v>
      </c>
      <c r="D214" s="22">
        <v>1</v>
      </c>
      <c r="E214" s="20">
        <f>Model!$W$21*((drdp!B214+drdp!K214)*DECG!$B214+(drdp!E214+drdp!N214)*DECG!$C214+(drdp!H214+drdp!Q214)*DECG!$D214)</f>
        <v>-0.18207272878694325</v>
      </c>
      <c r="F214" s="20">
        <f>Model!$W$21*((drdp!C214+drdp!L214)*DECG!$B214+(drdp!F214+drdp!O214)*DECG!$C214+(drdp!I214+drdp!R214)*DECG!$D214)</f>
        <v>4.8786240642192266E-2</v>
      </c>
      <c r="G214" s="20">
        <f>Model!$W$21*((drdp!D214+drdp!M214)*DECG!$B214+(drdp!G214+drdp!P214)*DECG!$C214+(drdp!J214+drdp!S214)*DECG!$D214)</f>
        <v>0</v>
      </c>
      <c r="H214" s="18">
        <f>Model!$W$21*((drdp!B214)*DECG!$B214+(drdp!E214)*DECG!$C214+(drdp!H214)*DECG!$D214)</f>
        <v>-9.1036364393471625E-2</v>
      </c>
      <c r="I214" s="18">
        <f>Model!$W$21*((drdp!C214)*DECG!$B214+(drdp!F214)*DECG!$C214+(drdp!I214)*DECG!$D214)</f>
        <v>2.4393120321096133E-2</v>
      </c>
      <c r="J214" s="18">
        <f>Model!$W$21*((drdp!D214)*DECG!$B214+(drdp!G214)*DECG!$C214+(drdp!J214)*DECG!$D214)</f>
        <v>0</v>
      </c>
      <c r="K214" s="21">
        <f>SUM(E$3:E213)+H214</f>
        <v>-25.758219598627448</v>
      </c>
      <c r="L214" s="21">
        <f>SUM(F$3:F213)+I214</f>
        <v>6.9018941399157683</v>
      </c>
      <c r="M214" s="21">
        <f>SUM(G$3:G213)+J214</f>
        <v>0</v>
      </c>
      <c r="N214" s="19">
        <f t="shared" si="19"/>
        <v>663.48587689111514</v>
      </c>
      <c r="O214" s="19">
        <f t="shared" si="20"/>
        <v>47.636142718603622</v>
      </c>
      <c r="P214" s="19">
        <f t="shared" si="21"/>
        <v>0</v>
      </c>
      <c r="Q214" s="19">
        <f t="shared" si="22"/>
        <v>-177.78050490243027</v>
      </c>
      <c r="R214" s="19">
        <f t="shared" si="23"/>
        <v>0</v>
      </c>
      <c r="S214" s="19">
        <f t="shared" si="24"/>
        <v>0</v>
      </c>
    </row>
    <row r="215" spans="1:19" x14ac:dyDescent="0.25">
      <c r="A215" s="26">
        <f>Wellpath!E215</f>
        <v>6360</v>
      </c>
      <c r="B215" s="22">
        <v>0</v>
      </c>
      <c r="C215" s="22">
        <v>0</v>
      </c>
      <c r="D215" s="22">
        <v>1</v>
      </c>
      <c r="E215" s="20">
        <f>Model!$W$21*((drdp!B215+drdp!K215)*DECG!$B215+(drdp!E215+drdp!N215)*DECG!$C215+(drdp!H215+drdp!Q215)*DECG!$D215)</f>
        <v>-0.18207272878694325</v>
      </c>
      <c r="F215" s="20">
        <f>Model!$W$21*((drdp!C215+drdp!L215)*DECG!$B215+(drdp!F215+drdp!O215)*DECG!$C215+(drdp!I215+drdp!R215)*DECG!$D215)</f>
        <v>4.8786240642192266E-2</v>
      </c>
      <c r="G215" s="20">
        <f>Model!$W$21*((drdp!D215+drdp!M215)*DECG!$B215+(drdp!G215+drdp!P215)*DECG!$C215+(drdp!J215+drdp!S215)*DECG!$D215)</f>
        <v>0</v>
      </c>
      <c r="H215" s="18">
        <f>Model!$W$21*((drdp!B215)*DECG!$B215+(drdp!E215)*DECG!$C215+(drdp!H215)*DECG!$D215)</f>
        <v>-9.1036364393471625E-2</v>
      </c>
      <c r="I215" s="18">
        <f>Model!$W$21*((drdp!C215)*DECG!$B215+(drdp!F215)*DECG!$C215+(drdp!I215)*DECG!$D215)</f>
        <v>2.4393120321096133E-2</v>
      </c>
      <c r="J215" s="18">
        <f>Model!$W$21*((drdp!D215)*DECG!$B215+(drdp!G215)*DECG!$C215+(drdp!J215)*DECG!$D215)</f>
        <v>0</v>
      </c>
      <c r="K215" s="21">
        <f>SUM(E$3:E214)+H215</f>
        <v>-25.94029232741439</v>
      </c>
      <c r="L215" s="21">
        <f>SUM(F$3:F214)+I215</f>
        <v>6.9506803805579604</v>
      </c>
      <c r="M215" s="21">
        <f>SUM(G$3:G214)+J215</f>
        <v>0</v>
      </c>
      <c r="N215" s="19">
        <f t="shared" si="19"/>
        <v>672.89876603171388</v>
      </c>
      <c r="O215" s="19">
        <f t="shared" si="20"/>
        <v>48.311957752673351</v>
      </c>
      <c r="P215" s="19">
        <f t="shared" si="21"/>
        <v>0</v>
      </c>
      <c r="Q215" s="19">
        <f t="shared" si="22"/>
        <v>-180.30268094609738</v>
      </c>
      <c r="R215" s="19">
        <f t="shared" si="23"/>
        <v>0</v>
      </c>
      <c r="S215" s="19">
        <f t="shared" si="24"/>
        <v>0</v>
      </c>
    </row>
    <row r="216" spans="1:19" x14ac:dyDescent="0.25">
      <c r="A216" s="26">
        <f>Wellpath!E216</f>
        <v>6390</v>
      </c>
      <c r="B216" s="22">
        <v>0</v>
      </c>
      <c r="C216" s="22">
        <v>0</v>
      </c>
      <c r="D216" s="22">
        <v>1</v>
      </c>
      <c r="E216" s="20">
        <f>Model!$W$21*((drdp!B216+drdp!K216)*DECG!$B216+(drdp!E216+drdp!N216)*DECG!$C216+(drdp!H216+drdp!Q216)*DECG!$D216)</f>
        <v>-0.18207272878694325</v>
      </c>
      <c r="F216" s="20">
        <f>Model!$W$21*((drdp!C216+drdp!L216)*DECG!$B216+(drdp!F216+drdp!O216)*DECG!$C216+(drdp!I216+drdp!R216)*DECG!$D216)</f>
        <v>4.8786240642192266E-2</v>
      </c>
      <c r="G216" s="20">
        <f>Model!$W$21*((drdp!D216+drdp!M216)*DECG!$B216+(drdp!G216+drdp!P216)*DECG!$C216+(drdp!J216+drdp!S216)*DECG!$D216)</f>
        <v>0</v>
      </c>
      <c r="H216" s="18">
        <f>Model!$W$21*((drdp!B216)*DECG!$B216+(drdp!E216)*DECG!$C216+(drdp!H216)*DECG!$D216)</f>
        <v>-9.1036364393471625E-2</v>
      </c>
      <c r="I216" s="18">
        <f>Model!$W$21*((drdp!C216)*DECG!$B216+(drdp!F216)*DECG!$C216+(drdp!I216)*DECG!$D216)</f>
        <v>2.4393120321096133E-2</v>
      </c>
      <c r="J216" s="18">
        <f>Model!$W$21*((drdp!D216)*DECG!$B216+(drdp!G216)*DECG!$C216+(drdp!J216)*DECG!$D216)</f>
        <v>0</v>
      </c>
      <c r="K216" s="21">
        <f>SUM(E$3:E215)+H216</f>
        <v>-26.122365056201332</v>
      </c>
      <c r="L216" s="21">
        <f>SUM(F$3:F215)+I216</f>
        <v>6.9994666212001526</v>
      </c>
      <c r="M216" s="21">
        <f>SUM(G$3:G215)+J216</f>
        <v>0</v>
      </c>
      <c r="N216" s="19">
        <f t="shared" si="19"/>
        <v>682.37795612944842</v>
      </c>
      <c r="O216" s="19">
        <f t="shared" si="20"/>
        <v>48.992532981295078</v>
      </c>
      <c r="P216" s="19">
        <f t="shared" si="21"/>
        <v>0</v>
      </c>
      <c r="Q216" s="19">
        <f t="shared" si="22"/>
        <v>-182.84262227768647</v>
      </c>
      <c r="R216" s="19">
        <f t="shared" si="23"/>
        <v>0</v>
      </c>
      <c r="S216" s="19">
        <f t="shared" si="24"/>
        <v>0</v>
      </c>
    </row>
    <row r="217" spans="1:19" x14ac:dyDescent="0.25">
      <c r="A217" s="26">
        <f>Wellpath!E217</f>
        <v>6420</v>
      </c>
      <c r="B217" s="22">
        <v>0</v>
      </c>
      <c r="C217" s="22">
        <v>0</v>
      </c>
      <c r="D217" s="22">
        <v>1</v>
      </c>
      <c r="E217" s="20">
        <f>Model!$W$21*((drdp!B217+drdp!K217)*DECG!$B217+(drdp!E217+drdp!N217)*DECG!$C217+(drdp!H217+drdp!Q217)*DECG!$D217)</f>
        <v>-0.18207272878694325</v>
      </c>
      <c r="F217" s="20">
        <f>Model!$W$21*((drdp!C217+drdp!L217)*DECG!$B217+(drdp!F217+drdp!O217)*DECG!$C217+(drdp!I217+drdp!R217)*DECG!$D217)</f>
        <v>4.8786240642192266E-2</v>
      </c>
      <c r="G217" s="20">
        <f>Model!$W$21*((drdp!D217+drdp!M217)*DECG!$B217+(drdp!G217+drdp!P217)*DECG!$C217+(drdp!J217+drdp!S217)*DECG!$D217)</f>
        <v>0</v>
      </c>
      <c r="H217" s="18">
        <f>Model!$W$21*((drdp!B217)*DECG!$B217+(drdp!E217)*DECG!$C217+(drdp!H217)*DECG!$D217)</f>
        <v>-9.1036364393471625E-2</v>
      </c>
      <c r="I217" s="18">
        <f>Model!$W$21*((drdp!C217)*DECG!$B217+(drdp!F217)*DECG!$C217+(drdp!I217)*DECG!$D217)</f>
        <v>2.4393120321096133E-2</v>
      </c>
      <c r="J217" s="18">
        <f>Model!$W$21*((drdp!D217)*DECG!$B217+(drdp!G217)*DECG!$C217+(drdp!J217)*DECG!$D217)</f>
        <v>0</v>
      </c>
      <c r="K217" s="21">
        <f>SUM(E$3:E216)+H217</f>
        <v>-26.304437784988274</v>
      </c>
      <c r="L217" s="21">
        <f>SUM(F$3:F216)+I217</f>
        <v>7.0482528618423448</v>
      </c>
      <c r="M217" s="21">
        <f>SUM(G$3:G216)+J217</f>
        <v>0</v>
      </c>
      <c r="N217" s="19">
        <f t="shared" si="19"/>
        <v>691.92344718431877</v>
      </c>
      <c r="O217" s="19">
        <f t="shared" si="20"/>
        <v>49.677868404468803</v>
      </c>
      <c r="P217" s="19">
        <f t="shared" si="21"/>
        <v>0</v>
      </c>
      <c r="Q217" s="19">
        <f t="shared" si="22"/>
        <v>-185.40032889719751</v>
      </c>
      <c r="R217" s="19">
        <f t="shared" si="23"/>
        <v>0</v>
      </c>
      <c r="S217" s="19">
        <f t="shared" si="24"/>
        <v>0</v>
      </c>
    </row>
    <row r="218" spans="1:19" x14ac:dyDescent="0.25">
      <c r="A218" s="26">
        <f>Wellpath!E218</f>
        <v>6450</v>
      </c>
      <c r="B218" s="22">
        <v>0</v>
      </c>
      <c r="C218" s="22">
        <v>0</v>
      </c>
      <c r="D218" s="22">
        <v>1</v>
      </c>
      <c r="E218" s="20">
        <f>Model!$W$21*((drdp!B218+drdp!K218)*DECG!$B218+(drdp!E218+drdp!N218)*DECG!$C218+(drdp!H218+drdp!Q218)*DECG!$D218)</f>
        <v>-0.18207272878694325</v>
      </c>
      <c r="F218" s="20">
        <f>Model!$W$21*((drdp!C218+drdp!L218)*DECG!$B218+(drdp!F218+drdp!O218)*DECG!$C218+(drdp!I218+drdp!R218)*DECG!$D218)</f>
        <v>4.8786240642192266E-2</v>
      </c>
      <c r="G218" s="20">
        <f>Model!$W$21*((drdp!D218+drdp!M218)*DECG!$B218+(drdp!G218+drdp!P218)*DECG!$C218+(drdp!J218+drdp!S218)*DECG!$D218)</f>
        <v>0</v>
      </c>
      <c r="H218" s="18">
        <f>Model!$W$21*((drdp!B218)*DECG!$B218+(drdp!E218)*DECG!$C218+(drdp!H218)*DECG!$D218)</f>
        <v>-9.1036364393471625E-2</v>
      </c>
      <c r="I218" s="18">
        <f>Model!$W$21*((drdp!C218)*DECG!$B218+(drdp!F218)*DECG!$C218+(drdp!I218)*DECG!$D218)</f>
        <v>2.4393120321096133E-2</v>
      </c>
      <c r="J218" s="18">
        <f>Model!$W$21*((drdp!D218)*DECG!$B218+(drdp!G218)*DECG!$C218+(drdp!J218)*DECG!$D218)</f>
        <v>0</v>
      </c>
      <c r="K218" s="21">
        <f>SUM(E$3:E217)+H218</f>
        <v>-26.486510513775215</v>
      </c>
      <c r="L218" s="21">
        <f>SUM(F$3:F217)+I218</f>
        <v>7.097039102484537</v>
      </c>
      <c r="M218" s="21">
        <f>SUM(G$3:G217)+J218</f>
        <v>0</v>
      </c>
      <c r="N218" s="19">
        <f t="shared" si="19"/>
        <v>701.53523919632505</v>
      </c>
      <c r="O218" s="19">
        <f t="shared" si="20"/>
        <v>50.367964022194521</v>
      </c>
      <c r="P218" s="19">
        <f t="shared" si="21"/>
        <v>0</v>
      </c>
      <c r="Q218" s="19">
        <f t="shared" si="22"/>
        <v>-187.9758008046305</v>
      </c>
      <c r="R218" s="19">
        <f t="shared" si="23"/>
        <v>0</v>
      </c>
      <c r="S218" s="19">
        <f t="shared" si="24"/>
        <v>0</v>
      </c>
    </row>
    <row r="219" spans="1:19" x14ac:dyDescent="0.25">
      <c r="A219" s="26">
        <f>Wellpath!E219</f>
        <v>6480</v>
      </c>
      <c r="B219" s="22">
        <v>0</v>
      </c>
      <c r="C219" s="22">
        <v>0</v>
      </c>
      <c r="D219" s="22">
        <v>1</v>
      </c>
      <c r="E219" s="20">
        <f>Model!$W$21*((drdp!B219+drdp!K219)*DECG!$B219+(drdp!E219+drdp!N219)*DECG!$C219+(drdp!H219+drdp!Q219)*DECG!$D219)</f>
        <v>-0.18207272878694325</v>
      </c>
      <c r="F219" s="20">
        <f>Model!$W$21*((drdp!C219+drdp!L219)*DECG!$B219+(drdp!F219+drdp!O219)*DECG!$C219+(drdp!I219+drdp!R219)*DECG!$D219)</f>
        <v>4.8786240642192266E-2</v>
      </c>
      <c r="G219" s="20">
        <f>Model!$W$21*((drdp!D219+drdp!M219)*DECG!$B219+(drdp!G219+drdp!P219)*DECG!$C219+(drdp!J219+drdp!S219)*DECG!$D219)</f>
        <v>0</v>
      </c>
      <c r="H219" s="18">
        <f>Model!$W$21*((drdp!B219)*DECG!$B219+(drdp!E219)*DECG!$C219+(drdp!H219)*DECG!$D219)</f>
        <v>-9.1036364393471625E-2</v>
      </c>
      <c r="I219" s="18">
        <f>Model!$W$21*((drdp!C219)*DECG!$B219+(drdp!F219)*DECG!$C219+(drdp!I219)*DECG!$D219)</f>
        <v>2.4393120321096133E-2</v>
      </c>
      <c r="J219" s="18">
        <f>Model!$W$21*((drdp!D219)*DECG!$B219+(drdp!G219)*DECG!$C219+(drdp!J219)*DECG!$D219)</f>
        <v>0</v>
      </c>
      <c r="K219" s="21">
        <f>SUM(E$3:E218)+H219</f>
        <v>-26.668583242562157</v>
      </c>
      <c r="L219" s="21">
        <f>SUM(F$3:F218)+I219</f>
        <v>7.1458253431267291</v>
      </c>
      <c r="M219" s="21">
        <f>SUM(G$3:G218)+J219</f>
        <v>0</v>
      </c>
      <c r="N219" s="19">
        <f t="shared" si="19"/>
        <v>711.21333216546714</v>
      </c>
      <c r="O219" s="19">
        <f t="shared" si="20"/>
        <v>51.062819834472236</v>
      </c>
      <c r="P219" s="19">
        <f t="shared" si="21"/>
        <v>0</v>
      </c>
      <c r="Q219" s="19">
        <f t="shared" si="22"/>
        <v>-190.56903799998545</v>
      </c>
      <c r="R219" s="19">
        <f t="shared" si="23"/>
        <v>0</v>
      </c>
      <c r="S219" s="19">
        <f t="shared" si="24"/>
        <v>0</v>
      </c>
    </row>
    <row r="220" spans="1:19" x14ac:dyDescent="0.25">
      <c r="A220" s="26">
        <f>Wellpath!E220</f>
        <v>6510</v>
      </c>
      <c r="B220" s="22">
        <v>0</v>
      </c>
      <c r="C220" s="22">
        <v>0</v>
      </c>
      <c r="D220" s="22">
        <v>1</v>
      </c>
      <c r="E220" s="20">
        <f>Model!$W$21*((drdp!B220+drdp!K220)*DECG!$B220+(drdp!E220+drdp!N220)*DECG!$C220+(drdp!H220+drdp!Q220)*DECG!$D220)</f>
        <v>-0.18207272878694325</v>
      </c>
      <c r="F220" s="20">
        <f>Model!$W$21*((drdp!C220+drdp!L220)*DECG!$B220+(drdp!F220+drdp!O220)*DECG!$C220+(drdp!I220+drdp!R220)*DECG!$D220)</f>
        <v>4.8786240642192266E-2</v>
      </c>
      <c r="G220" s="20">
        <f>Model!$W$21*((drdp!D220+drdp!M220)*DECG!$B220+(drdp!G220+drdp!P220)*DECG!$C220+(drdp!J220+drdp!S220)*DECG!$D220)</f>
        <v>0</v>
      </c>
      <c r="H220" s="18">
        <f>Model!$W$21*((drdp!B220)*DECG!$B220+(drdp!E220)*DECG!$C220+(drdp!H220)*DECG!$D220)</f>
        <v>-9.1036364393471625E-2</v>
      </c>
      <c r="I220" s="18">
        <f>Model!$W$21*((drdp!C220)*DECG!$B220+(drdp!F220)*DECG!$C220+(drdp!I220)*DECG!$D220)</f>
        <v>2.4393120321096133E-2</v>
      </c>
      <c r="J220" s="18">
        <f>Model!$W$21*((drdp!D220)*DECG!$B220+(drdp!G220)*DECG!$C220+(drdp!J220)*DECG!$D220)</f>
        <v>0</v>
      </c>
      <c r="K220" s="21">
        <f>SUM(E$3:E219)+H220</f>
        <v>-26.850655971349099</v>
      </c>
      <c r="L220" s="21">
        <f>SUM(F$3:F219)+I220</f>
        <v>7.1946115837689213</v>
      </c>
      <c r="M220" s="21">
        <f>SUM(G$3:G219)+J220</f>
        <v>0</v>
      </c>
      <c r="N220" s="19">
        <f t="shared" si="19"/>
        <v>720.95772609174503</v>
      </c>
      <c r="O220" s="19">
        <f t="shared" si="20"/>
        <v>51.762435841301944</v>
      </c>
      <c r="P220" s="19">
        <f t="shared" si="21"/>
        <v>0</v>
      </c>
      <c r="Q220" s="19">
        <f t="shared" si="22"/>
        <v>-193.18004048326239</v>
      </c>
      <c r="R220" s="19">
        <f t="shared" si="23"/>
        <v>0</v>
      </c>
      <c r="S220" s="19">
        <f t="shared" si="24"/>
        <v>0</v>
      </c>
    </row>
    <row r="221" spans="1:19" x14ac:dyDescent="0.25">
      <c r="A221" s="26">
        <f>Wellpath!E221</f>
        <v>6540</v>
      </c>
      <c r="B221" s="22">
        <v>0</v>
      </c>
      <c r="C221" s="22">
        <v>0</v>
      </c>
      <c r="D221" s="22">
        <v>1</v>
      </c>
      <c r="E221" s="20">
        <f>Model!$W$21*((drdp!B221+drdp!K221)*DECG!$B221+(drdp!E221+drdp!N221)*DECG!$C221+(drdp!H221+drdp!Q221)*DECG!$D221)</f>
        <v>-0.18207272878694325</v>
      </c>
      <c r="F221" s="20">
        <f>Model!$W$21*((drdp!C221+drdp!L221)*DECG!$B221+(drdp!F221+drdp!O221)*DECG!$C221+(drdp!I221+drdp!R221)*DECG!$D221)</f>
        <v>4.8786240642192266E-2</v>
      </c>
      <c r="G221" s="20">
        <f>Model!$W$21*((drdp!D221+drdp!M221)*DECG!$B221+(drdp!G221+drdp!P221)*DECG!$C221+(drdp!J221+drdp!S221)*DECG!$D221)</f>
        <v>0</v>
      </c>
      <c r="H221" s="18">
        <f>Model!$W$21*((drdp!B221)*DECG!$B221+(drdp!E221)*DECG!$C221+(drdp!H221)*DECG!$D221)</f>
        <v>-9.1036364393471625E-2</v>
      </c>
      <c r="I221" s="18">
        <f>Model!$W$21*((drdp!C221)*DECG!$B221+(drdp!F221)*DECG!$C221+(drdp!I221)*DECG!$D221)</f>
        <v>2.4393120321096133E-2</v>
      </c>
      <c r="J221" s="18">
        <f>Model!$W$21*((drdp!D221)*DECG!$B221+(drdp!G221)*DECG!$C221+(drdp!J221)*DECG!$D221)</f>
        <v>0</v>
      </c>
      <c r="K221" s="21">
        <f>SUM(E$3:E220)+H221</f>
        <v>-27.03272870013604</v>
      </c>
      <c r="L221" s="21">
        <f>SUM(F$3:F220)+I221</f>
        <v>7.2433978244111135</v>
      </c>
      <c r="M221" s="21">
        <f>SUM(G$3:G220)+J221</f>
        <v>0</v>
      </c>
      <c r="N221" s="19">
        <f t="shared" si="19"/>
        <v>730.76842097515873</v>
      </c>
      <c r="O221" s="19">
        <f t="shared" si="20"/>
        <v>52.46681204268365</v>
      </c>
      <c r="P221" s="19">
        <f t="shared" si="21"/>
        <v>0</v>
      </c>
      <c r="Q221" s="19">
        <f t="shared" si="22"/>
        <v>-195.80880825446127</v>
      </c>
      <c r="R221" s="19">
        <f t="shared" si="23"/>
        <v>0</v>
      </c>
      <c r="S221" s="19">
        <f t="shared" si="24"/>
        <v>0</v>
      </c>
    </row>
    <row r="222" spans="1:19" x14ac:dyDescent="0.25">
      <c r="A222" s="26">
        <f>Wellpath!E222</f>
        <v>6570</v>
      </c>
      <c r="B222" s="22">
        <v>0</v>
      </c>
      <c r="C222" s="22">
        <v>0</v>
      </c>
      <c r="D222" s="22">
        <v>1</v>
      </c>
      <c r="E222" s="20">
        <f>Model!$W$21*((drdp!B222+drdp!K222)*DECG!$B222+(drdp!E222+drdp!N222)*DECG!$C222+(drdp!H222+drdp!Q222)*DECG!$D222)</f>
        <v>-0.18207272878694325</v>
      </c>
      <c r="F222" s="20">
        <f>Model!$W$21*((drdp!C222+drdp!L222)*DECG!$B222+(drdp!F222+drdp!O222)*DECG!$C222+(drdp!I222+drdp!R222)*DECG!$D222)</f>
        <v>4.8786240642192266E-2</v>
      </c>
      <c r="G222" s="20">
        <f>Model!$W$21*((drdp!D222+drdp!M222)*DECG!$B222+(drdp!G222+drdp!P222)*DECG!$C222+(drdp!J222+drdp!S222)*DECG!$D222)</f>
        <v>0</v>
      </c>
      <c r="H222" s="18">
        <f>Model!$W$21*((drdp!B222)*DECG!$B222+(drdp!E222)*DECG!$C222+(drdp!H222)*DECG!$D222)</f>
        <v>-9.1036364393471625E-2</v>
      </c>
      <c r="I222" s="18">
        <f>Model!$W$21*((drdp!C222)*DECG!$B222+(drdp!F222)*DECG!$C222+(drdp!I222)*DECG!$D222)</f>
        <v>2.4393120321096133E-2</v>
      </c>
      <c r="J222" s="18">
        <f>Model!$W$21*((drdp!D222)*DECG!$B222+(drdp!G222)*DECG!$C222+(drdp!J222)*DECG!$D222)</f>
        <v>0</v>
      </c>
      <c r="K222" s="21">
        <f>SUM(E$3:E221)+H222</f>
        <v>-27.214801428922982</v>
      </c>
      <c r="L222" s="21">
        <f>SUM(F$3:F221)+I222</f>
        <v>7.2921840650533056</v>
      </c>
      <c r="M222" s="21">
        <f>SUM(G$3:G221)+J222</f>
        <v>0</v>
      </c>
      <c r="N222" s="19">
        <f t="shared" si="19"/>
        <v>740.64541681570836</v>
      </c>
      <c r="O222" s="19">
        <f t="shared" si="20"/>
        <v>53.175948438617354</v>
      </c>
      <c r="P222" s="19">
        <f t="shared" si="21"/>
        <v>0</v>
      </c>
      <c r="Q222" s="19">
        <f t="shared" si="22"/>
        <v>-198.4553413135821</v>
      </c>
      <c r="R222" s="19">
        <f t="shared" si="23"/>
        <v>0</v>
      </c>
      <c r="S222" s="19">
        <f t="shared" si="24"/>
        <v>0</v>
      </c>
    </row>
    <row r="223" spans="1:19" x14ac:dyDescent="0.25">
      <c r="A223" s="26">
        <f>Wellpath!E223</f>
        <v>6600</v>
      </c>
      <c r="B223" s="22">
        <v>0</v>
      </c>
      <c r="C223" s="22">
        <v>0</v>
      </c>
      <c r="D223" s="22">
        <v>1</v>
      </c>
      <c r="E223" s="20">
        <f>Model!$W$21*((drdp!B223+drdp!K223)*DECG!$B223+(drdp!E223+drdp!N223)*DECG!$C223+(drdp!H223+drdp!Q223)*DECG!$D223)</f>
        <v>-0.18207272878694325</v>
      </c>
      <c r="F223" s="20">
        <f>Model!$W$21*((drdp!C223+drdp!L223)*DECG!$B223+(drdp!F223+drdp!O223)*DECG!$C223+(drdp!I223+drdp!R223)*DECG!$D223)</f>
        <v>4.8786240642192266E-2</v>
      </c>
      <c r="G223" s="20">
        <f>Model!$W$21*((drdp!D223+drdp!M223)*DECG!$B223+(drdp!G223+drdp!P223)*DECG!$C223+(drdp!J223+drdp!S223)*DECG!$D223)</f>
        <v>0</v>
      </c>
      <c r="H223" s="18">
        <f>Model!$W$21*((drdp!B223)*DECG!$B223+(drdp!E223)*DECG!$C223+(drdp!H223)*DECG!$D223)</f>
        <v>-9.1036364393471625E-2</v>
      </c>
      <c r="I223" s="18">
        <f>Model!$W$21*((drdp!C223)*DECG!$B223+(drdp!F223)*DECG!$C223+(drdp!I223)*DECG!$D223)</f>
        <v>2.4393120321096133E-2</v>
      </c>
      <c r="J223" s="18">
        <f>Model!$W$21*((drdp!D223)*DECG!$B223+(drdp!G223)*DECG!$C223+(drdp!J223)*DECG!$D223)</f>
        <v>0</v>
      </c>
      <c r="K223" s="21">
        <f>SUM(E$3:E222)+H223</f>
        <v>-27.396874157709924</v>
      </c>
      <c r="L223" s="21">
        <f>SUM(F$3:F222)+I223</f>
        <v>7.3409703056954978</v>
      </c>
      <c r="M223" s="21">
        <f>SUM(G$3:G222)+J223</f>
        <v>0</v>
      </c>
      <c r="N223" s="19">
        <f t="shared" si="19"/>
        <v>750.58871361339379</v>
      </c>
      <c r="O223" s="19">
        <f t="shared" si="20"/>
        <v>53.88984502910305</v>
      </c>
      <c r="P223" s="19">
        <f t="shared" si="21"/>
        <v>0</v>
      </c>
      <c r="Q223" s="19">
        <f t="shared" si="22"/>
        <v>-201.1196396606249</v>
      </c>
      <c r="R223" s="19">
        <f t="shared" si="23"/>
        <v>0</v>
      </c>
      <c r="S223" s="19">
        <f t="shared" si="24"/>
        <v>0</v>
      </c>
    </row>
    <row r="224" spans="1:19" x14ac:dyDescent="0.25">
      <c r="A224" s="26">
        <f>Wellpath!E224</f>
        <v>6630</v>
      </c>
      <c r="B224" s="22">
        <v>0</v>
      </c>
      <c r="C224" s="22">
        <v>0</v>
      </c>
      <c r="D224" s="22">
        <v>1</v>
      </c>
      <c r="E224" s="20">
        <f>Model!$W$21*((drdp!B224+drdp!K224)*DECG!$B224+(drdp!E224+drdp!N224)*DECG!$C224+(drdp!H224+drdp!Q224)*DECG!$D224)</f>
        <v>-0.18207272878694325</v>
      </c>
      <c r="F224" s="20">
        <f>Model!$W$21*((drdp!C224+drdp!L224)*DECG!$B224+(drdp!F224+drdp!O224)*DECG!$C224+(drdp!I224+drdp!R224)*DECG!$D224)</f>
        <v>4.8786240642192266E-2</v>
      </c>
      <c r="G224" s="20">
        <f>Model!$W$21*((drdp!D224+drdp!M224)*DECG!$B224+(drdp!G224+drdp!P224)*DECG!$C224+(drdp!J224+drdp!S224)*DECG!$D224)</f>
        <v>0</v>
      </c>
      <c r="H224" s="18">
        <f>Model!$W$21*((drdp!B224)*DECG!$B224+(drdp!E224)*DECG!$C224+(drdp!H224)*DECG!$D224)</f>
        <v>-9.1036364393471625E-2</v>
      </c>
      <c r="I224" s="18">
        <f>Model!$W$21*((drdp!C224)*DECG!$B224+(drdp!F224)*DECG!$C224+(drdp!I224)*DECG!$D224)</f>
        <v>2.4393120321096133E-2</v>
      </c>
      <c r="J224" s="18">
        <f>Model!$W$21*((drdp!D224)*DECG!$B224+(drdp!G224)*DECG!$C224+(drdp!J224)*DECG!$D224)</f>
        <v>0</v>
      </c>
      <c r="K224" s="21">
        <f>SUM(E$3:E223)+H224</f>
        <v>-27.578946886496865</v>
      </c>
      <c r="L224" s="21">
        <f>SUM(F$3:F223)+I224</f>
        <v>7.38975654633769</v>
      </c>
      <c r="M224" s="21">
        <f>SUM(G$3:G223)+J224</f>
        <v>0</v>
      </c>
      <c r="N224" s="19">
        <f t="shared" si="19"/>
        <v>760.59831136821515</v>
      </c>
      <c r="O224" s="19">
        <f t="shared" si="20"/>
        <v>54.608501814140745</v>
      </c>
      <c r="P224" s="19">
        <f t="shared" si="21"/>
        <v>0</v>
      </c>
      <c r="Q224" s="19">
        <f t="shared" si="22"/>
        <v>-203.80170329558968</v>
      </c>
      <c r="R224" s="19">
        <f t="shared" si="23"/>
        <v>0</v>
      </c>
      <c r="S224" s="19">
        <f t="shared" si="24"/>
        <v>0</v>
      </c>
    </row>
    <row r="225" spans="1:19" x14ac:dyDescent="0.25">
      <c r="A225" s="26">
        <f>Wellpath!E225</f>
        <v>6660</v>
      </c>
      <c r="B225" s="22">
        <v>0</v>
      </c>
      <c r="C225" s="22">
        <v>0</v>
      </c>
      <c r="D225" s="22">
        <v>1</v>
      </c>
      <c r="E225" s="20">
        <f>Model!$W$21*((drdp!B225+drdp!K225)*DECG!$B225+(drdp!E225+drdp!N225)*DECG!$C225+(drdp!H225+drdp!Q225)*DECG!$D225)</f>
        <v>-0.18207272878694325</v>
      </c>
      <c r="F225" s="20">
        <f>Model!$W$21*((drdp!C225+drdp!L225)*DECG!$B225+(drdp!F225+drdp!O225)*DECG!$C225+(drdp!I225+drdp!R225)*DECG!$D225)</f>
        <v>4.8786240642192266E-2</v>
      </c>
      <c r="G225" s="20">
        <f>Model!$W$21*((drdp!D225+drdp!M225)*DECG!$B225+(drdp!G225+drdp!P225)*DECG!$C225+(drdp!J225+drdp!S225)*DECG!$D225)</f>
        <v>0</v>
      </c>
      <c r="H225" s="18">
        <f>Model!$W$21*((drdp!B225)*DECG!$B225+(drdp!E225)*DECG!$C225+(drdp!H225)*DECG!$D225)</f>
        <v>-9.1036364393471625E-2</v>
      </c>
      <c r="I225" s="18">
        <f>Model!$W$21*((drdp!C225)*DECG!$B225+(drdp!F225)*DECG!$C225+(drdp!I225)*DECG!$D225)</f>
        <v>2.4393120321096133E-2</v>
      </c>
      <c r="J225" s="18">
        <f>Model!$W$21*((drdp!D225)*DECG!$B225+(drdp!G225)*DECG!$C225+(drdp!J225)*DECG!$D225)</f>
        <v>0</v>
      </c>
      <c r="K225" s="21">
        <f>SUM(E$3:E224)+H225</f>
        <v>-27.761019615283807</v>
      </c>
      <c r="L225" s="21">
        <f>SUM(F$3:F224)+I225</f>
        <v>7.4385427869798821</v>
      </c>
      <c r="M225" s="21">
        <f>SUM(G$3:G224)+J225</f>
        <v>0</v>
      </c>
      <c r="N225" s="19">
        <f t="shared" si="19"/>
        <v>770.67421008017232</v>
      </c>
      <c r="O225" s="19">
        <f t="shared" si="20"/>
        <v>55.331918793730431</v>
      </c>
      <c r="P225" s="19">
        <f t="shared" si="21"/>
        <v>0</v>
      </c>
      <c r="Q225" s="19">
        <f t="shared" si="22"/>
        <v>-206.5015322184764</v>
      </c>
      <c r="R225" s="19">
        <f t="shared" si="23"/>
        <v>0</v>
      </c>
      <c r="S225" s="19">
        <f t="shared" si="24"/>
        <v>0</v>
      </c>
    </row>
    <row r="226" spans="1:19" x14ac:dyDescent="0.25">
      <c r="A226" s="26">
        <f>Wellpath!E226</f>
        <v>6690</v>
      </c>
      <c r="B226" s="22">
        <v>0</v>
      </c>
      <c r="C226" s="22">
        <v>0</v>
      </c>
      <c r="D226" s="22">
        <v>1</v>
      </c>
      <c r="E226" s="20">
        <f>Model!$W$21*((drdp!B226+drdp!K226)*DECG!$B226+(drdp!E226+drdp!N226)*DECG!$C226+(drdp!H226+drdp!Q226)*DECG!$D226)</f>
        <v>-0.18207272878694325</v>
      </c>
      <c r="F226" s="20">
        <f>Model!$W$21*((drdp!C226+drdp!L226)*DECG!$B226+(drdp!F226+drdp!O226)*DECG!$C226+(drdp!I226+drdp!R226)*DECG!$D226)</f>
        <v>4.8786240642192266E-2</v>
      </c>
      <c r="G226" s="20">
        <f>Model!$W$21*((drdp!D226+drdp!M226)*DECG!$B226+(drdp!G226+drdp!P226)*DECG!$C226+(drdp!J226+drdp!S226)*DECG!$D226)</f>
        <v>0</v>
      </c>
      <c r="H226" s="18">
        <f>Model!$W$21*((drdp!B226)*DECG!$B226+(drdp!E226)*DECG!$C226+(drdp!H226)*DECG!$D226)</f>
        <v>-9.1036364393471625E-2</v>
      </c>
      <c r="I226" s="18">
        <f>Model!$W$21*((drdp!C226)*DECG!$B226+(drdp!F226)*DECG!$C226+(drdp!I226)*DECG!$D226)</f>
        <v>2.4393120321096133E-2</v>
      </c>
      <c r="J226" s="18">
        <f>Model!$W$21*((drdp!D226)*DECG!$B226+(drdp!G226)*DECG!$C226+(drdp!J226)*DECG!$D226)</f>
        <v>0</v>
      </c>
      <c r="K226" s="21">
        <f>SUM(E$3:E225)+H226</f>
        <v>-27.943092344070749</v>
      </c>
      <c r="L226" s="21">
        <f>SUM(F$3:F225)+I226</f>
        <v>7.4873290276220743</v>
      </c>
      <c r="M226" s="21">
        <f>SUM(G$3:G225)+J226</f>
        <v>0</v>
      </c>
      <c r="N226" s="19">
        <f t="shared" si="19"/>
        <v>780.81640974926529</v>
      </c>
      <c r="O226" s="19">
        <f t="shared" si="20"/>
        <v>56.060095967872115</v>
      </c>
      <c r="P226" s="19">
        <f t="shared" si="21"/>
        <v>0</v>
      </c>
      <c r="Q226" s="19">
        <f t="shared" si="22"/>
        <v>-209.21912642928507</v>
      </c>
      <c r="R226" s="19">
        <f t="shared" si="23"/>
        <v>0</v>
      </c>
      <c r="S226" s="19">
        <f t="shared" si="24"/>
        <v>0</v>
      </c>
    </row>
    <row r="227" spans="1:19" x14ac:dyDescent="0.25">
      <c r="A227" s="26">
        <f>Wellpath!E227</f>
        <v>6720</v>
      </c>
      <c r="B227" s="22">
        <v>0</v>
      </c>
      <c r="C227" s="22">
        <v>0</v>
      </c>
      <c r="D227" s="22">
        <v>1</v>
      </c>
      <c r="E227" s="20">
        <f>Model!$W$21*((drdp!B227+drdp!K227)*DECG!$B227+(drdp!E227+drdp!N227)*DECG!$C227+(drdp!H227+drdp!Q227)*DECG!$D227)</f>
        <v>-0.18207272878694325</v>
      </c>
      <c r="F227" s="20">
        <f>Model!$W$21*((drdp!C227+drdp!L227)*DECG!$B227+(drdp!F227+drdp!O227)*DECG!$C227+(drdp!I227+drdp!R227)*DECG!$D227)</f>
        <v>4.8786240642192266E-2</v>
      </c>
      <c r="G227" s="20">
        <f>Model!$W$21*((drdp!D227+drdp!M227)*DECG!$B227+(drdp!G227+drdp!P227)*DECG!$C227+(drdp!J227+drdp!S227)*DECG!$D227)</f>
        <v>0</v>
      </c>
      <c r="H227" s="18">
        <f>Model!$W$21*((drdp!B227)*DECG!$B227+(drdp!E227)*DECG!$C227+(drdp!H227)*DECG!$D227)</f>
        <v>-9.1036364393471625E-2</v>
      </c>
      <c r="I227" s="18">
        <f>Model!$W$21*((drdp!C227)*DECG!$B227+(drdp!F227)*DECG!$C227+(drdp!I227)*DECG!$D227)</f>
        <v>2.4393120321096133E-2</v>
      </c>
      <c r="J227" s="18">
        <f>Model!$W$21*((drdp!D227)*DECG!$B227+(drdp!G227)*DECG!$C227+(drdp!J227)*DECG!$D227)</f>
        <v>0</v>
      </c>
      <c r="K227" s="21">
        <f>SUM(E$3:E226)+H227</f>
        <v>-28.125165072857691</v>
      </c>
      <c r="L227" s="21">
        <f>SUM(F$3:F226)+I227</f>
        <v>7.5361152682642665</v>
      </c>
      <c r="M227" s="21">
        <f>SUM(G$3:G226)+J227</f>
        <v>0</v>
      </c>
      <c r="N227" s="19">
        <f t="shared" si="19"/>
        <v>791.02491037549419</v>
      </c>
      <c r="O227" s="19">
        <f t="shared" si="20"/>
        <v>56.793033336565799</v>
      </c>
      <c r="P227" s="19">
        <f t="shared" si="21"/>
        <v>0</v>
      </c>
      <c r="Q227" s="19">
        <f t="shared" si="22"/>
        <v>-211.95448592801571</v>
      </c>
      <c r="R227" s="19">
        <f t="shared" si="23"/>
        <v>0</v>
      </c>
      <c r="S227" s="19">
        <f t="shared" si="24"/>
        <v>0</v>
      </c>
    </row>
    <row r="228" spans="1:19" x14ac:dyDescent="0.25">
      <c r="A228" s="26">
        <f>Wellpath!E228</f>
        <v>6750</v>
      </c>
      <c r="B228" s="22">
        <v>0</v>
      </c>
      <c r="C228" s="22">
        <v>0</v>
      </c>
      <c r="D228" s="22">
        <v>1</v>
      </c>
      <c r="E228" s="20">
        <f>Model!$W$21*((drdp!B228+drdp!K228)*DECG!$B228+(drdp!E228+drdp!N228)*DECG!$C228+(drdp!H228+drdp!Q228)*DECG!$D228)</f>
        <v>-0.18207272878694325</v>
      </c>
      <c r="F228" s="20">
        <f>Model!$W$21*((drdp!C228+drdp!L228)*DECG!$B228+(drdp!F228+drdp!O228)*DECG!$C228+(drdp!I228+drdp!R228)*DECG!$D228)</f>
        <v>4.8786240642192266E-2</v>
      </c>
      <c r="G228" s="20">
        <f>Model!$W$21*((drdp!D228+drdp!M228)*DECG!$B228+(drdp!G228+drdp!P228)*DECG!$C228+(drdp!J228+drdp!S228)*DECG!$D228)</f>
        <v>0</v>
      </c>
      <c r="H228" s="18">
        <f>Model!$W$21*((drdp!B228)*DECG!$B228+(drdp!E228)*DECG!$C228+(drdp!H228)*DECG!$D228)</f>
        <v>-9.1036364393471625E-2</v>
      </c>
      <c r="I228" s="18">
        <f>Model!$W$21*((drdp!C228)*DECG!$B228+(drdp!F228)*DECG!$C228+(drdp!I228)*DECG!$D228)</f>
        <v>2.4393120321096133E-2</v>
      </c>
      <c r="J228" s="18">
        <f>Model!$W$21*((drdp!D228)*DECG!$B228+(drdp!G228)*DECG!$C228+(drdp!J228)*DECG!$D228)</f>
        <v>0</v>
      </c>
      <c r="K228" s="21">
        <f>SUM(E$3:E227)+H228</f>
        <v>-28.307237801644632</v>
      </c>
      <c r="L228" s="21">
        <f>SUM(F$3:F227)+I228</f>
        <v>7.5849015089064586</v>
      </c>
      <c r="M228" s="21">
        <f>SUM(G$3:G227)+J228</f>
        <v>0</v>
      </c>
      <c r="N228" s="19">
        <f t="shared" si="19"/>
        <v>801.29971195885878</v>
      </c>
      <c r="O228" s="19">
        <f t="shared" si="20"/>
        <v>57.530730899811473</v>
      </c>
      <c r="P228" s="19">
        <f t="shared" si="21"/>
        <v>0</v>
      </c>
      <c r="Q228" s="19">
        <f t="shared" si="22"/>
        <v>-214.70761071466831</v>
      </c>
      <c r="R228" s="19">
        <f t="shared" si="23"/>
        <v>0</v>
      </c>
      <c r="S228" s="19">
        <f t="shared" si="24"/>
        <v>0</v>
      </c>
    </row>
    <row r="229" spans="1:19" x14ac:dyDescent="0.25">
      <c r="A229" s="26">
        <f>Wellpath!E229</f>
        <v>6780</v>
      </c>
      <c r="B229" s="22">
        <v>0</v>
      </c>
      <c r="C229" s="22">
        <v>0</v>
      </c>
      <c r="D229" s="22">
        <v>1</v>
      </c>
      <c r="E229" s="20">
        <f>Model!$W$21*((drdp!B229+drdp!K229)*DECG!$B229+(drdp!E229+drdp!N229)*DECG!$C229+(drdp!H229+drdp!Q229)*DECG!$D229)</f>
        <v>-0.18207272878694325</v>
      </c>
      <c r="F229" s="20">
        <f>Model!$W$21*((drdp!C229+drdp!L229)*DECG!$B229+(drdp!F229+drdp!O229)*DECG!$C229+(drdp!I229+drdp!R229)*DECG!$D229)</f>
        <v>4.8786240642192266E-2</v>
      </c>
      <c r="G229" s="20">
        <f>Model!$W$21*((drdp!D229+drdp!M229)*DECG!$B229+(drdp!G229+drdp!P229)*DECG!$C229+(drdp!J229+drdp!S229)*DECG!$D229)</f>
        <v>0</v>
      </c>
      <c r="H229" s="18">
        <f>Model!$W$21*((drdp!B229)*DECG!$B229+(drdp!E229)*DECG!$C229+(drdp!H229)*DECG!$D229)</f>
        <v>-9.1036364393471625E-2</v>
      </c>
      <c r="I229" s="18">
        <f>Model!$W$21*((drdp!C229)*DECG!$B229+(drdp!F229)*DECG!$C229+(drdp!I229)*DECG!$D229)</f>
        <v>2.4393120321096133E-2</v>
      </c>
      <c r="J229" s="18">
        <f>Model!$W$21*((drdp!D229)*DECG!$B229+(drdp!G229)*DECG!$C229+(drdp!J229)*DECG!$D229)</f>
        <v>0</v>
      </c>
      <c r="K229" s="21">
        <f>SUM(E$3:E228)+H229</f>
        <v>-28.489310530431574</v>
      </c>
      <c r="L229" s="21">
        <f>SUM(F$3:F228)+I229</f>
        <v>7.6336877495486508</v>
      </c>
      <c r="M229" s="21">
        <f>SUM(G$3:G228)+J229</f>
        <v>0</v>
      </c>
      <c r="N229" s="19">
        <f t="shared" si="19"/>
        <v>811.64081449935941</v>
      </c>
      <c r="O229" s="19">
        <f t="shared" si="20"/>
        <v>58.273188657609147</v>
      </c>
      <c r="P229" s="19">
        <f t="shared" si="21"/>
        <v>0</v>
      </c>
      <c r="Q229" s="19">
        <f t="shared" si="22"/>
        <v>-217.47850078924287</v>
      </c>
      <c r="R229" s="19">
        <f t="shared" si="23"/>
        <v>0</v>
      </c>
      <c r="S229" s="19">
        <f t="shared" si="24"/>
        <v>0</v>
      </c>
    </row>
    <row r="230" spans="1:19" x14ac:dyDescent="0.25">
      <c r="A230" s="26">
        <f>Wellpath!E230</f>
        <v>6810</v>
      </c>
      <c r="B230" s="22">
        <v>0</v>
      </c>
      <c r="C230" s="22">
        <v>0</v>
      </c>
      <c r="D230" s="22">
        <v>1</v>
      </c>
      <c r="E230" s="20">
        <f>Model!$W$21*((drdp!B230+drdp!K230)*DECG!$B230+(drdp!E230+drdp!N230)*DECG!$C230+(drdp!H230+drdp!Q230)*DECG!$D230)</f>
        <v>-0.18207272878694325</v>
      </c>
      <c r="F230" s="20">
        <f>Model!$W$21*((drdp!C230+drdp!L230)*DECG!$B230+(drdp!F230+drdp!O230)*DECG!$C230+(drdp!I230+drdp!R230)*DECG!$D230)</f>
        <v>4.8786240642192266E-2</v>
      </c>
      <c r="G230" s="20">
        <f>Model!$W$21*((drdp!D230+drdp!M230)*DECG!$B230+(drdp!G230+drdp!P230)*DECG!$C230+(drdp!J230+drdp!S230)*DECG!$D230)</f>
        <v>0</v>
      </c>
      <c r="H230" s="18">
        <f>Model!$W$21*((drdp!B230)*DECG!$B230+(drdp!E230)*DECG!$C230+(drdp!H230)*DECG!$D230)</f>
        <v>-9.1036364393471625E-2</v>
      </c>
      <c r="I230" s="18">
        <f>Model!$W$21*((drdp!C230)*DECG!$B230+(drdp!F230)*DECG!$C230+(drdp!I230)*DECG!$D230)</f>
        <v>2.4393120321096133E-2</v>
      </c>
      <c r="J230" s="18">
        <f>Model!$W$21*((drdp!D230)*DECG!$B230+(drdp!G230)*DECG!$C230+(drdp!J230)*DECG!$D230)</f>
        <v>0</v>
      </c>
      <c r="K230" s="21">
        <f>SUM(E$3:E229)+H230</f>
        <v>-28.671383259218516</v>
      </c>
      <c r="L230" s="21">
        <f>SUM(F$3:F229)+I230</f>
        <v>7.682473990190843</v>
      </c>
      <c r="M230" s="21">
        <f>SUM(G$3:G229)+J230</f>
        <v>0</v>
      </c>
      <c r="N230" s="19">
        <f t="shared" si="19"/>
        <v>822.04821799699573</v>
      </c>
      <c r="O230" s="19">
        <f t="shared" si="20"/>
        <v>59.020406609958812</v>
      </c>
      <c r="P230" s="19">
        <f t="shared" si="21"/>
        <v>0</v>
      </c>
      <c r="Q230" s="19">
        <f t="shared" si="22"/>
        <v>-220.26715615173941</v>
      </c>
      <c r="R230" s="19">
        <f t="shared" si="23"/>
        <v>0</v>
      </c>
      <c r="S230" s="19">
        <f t="shared" si="24"/>
        <v>0</v>
      </c>
    </row>
    <row r="231" spans="1:19" x14ac:dyDescent="0.25">
      <c r="A231" s="26">
        <f>Wellpath!E231</f>
        <v>6840</v>
      </c>
      <c r="B231" s="22">
        <v>0</v>
      </c>
      <c r="C231" s="22">
        <v>0</v>
      </c>
      <c r="D231" s="22">
        <v>1</v>
      </c>
      <c r="E231" s="20">
        <f>Model!$W$21*((drdp!B231+drdp!K231)*DECG!$B231+(drdp!E231+drdp!N231)*DECG!$C231+(drdp!H231+drdp!Q231)*DECG!$D231)</f>
        <v>-0.18207272878694325</v>
      </c>
      <c r="F231" s="20">
        <f>Model!$W$21*((drdp!C231+drdp!L231)*DECG!$B231+(drdp!F231+drdp!O231)*DECG!$C231+(drdp!I231+drdp!R231)*DECG!$D231)</f>
        <v>4.8786240642192266E-2</v>
      </c>
      <c r="G231" s="20">
        <f>Model!$W$21*((drdp!D231+drdp!M231)*DECG!$B231+(drdp!G231+drdp!P231)*DECG!$C231+(drdp!J231+drdp!S231)*DECG!$D231)</f>
        <v>0</v>
      </c>
      <c r="H231" s="18">
        <f>Model!$W$21*((drdp!B231)*DECG!$B231+(drdp!E231)*DECG!$C231+(drdp!H231)*DECG!$D231)</f>
        <v>-9.1036364393471625E-2</v>
      </c>
      <c r="I231" s="18">
        <f>Model!$W$21*((drdp!C231)*DECG!$B231+(drdp!F231)*DECG!$C231+(drdp!I231)*DECG!$D231)</f>
        <v>2.4393120321096133E-2</v>
      </c>
      <c r="J231" s="18">
        <f>Model!$W$21*((drdp!D231)*DECG!$B231+(drdp!G231)*DECG!$C231+(drdp!J231)*DECG!$D231)</f>
        <v>0</v>
      </c>
      <c r="K231" s="21">
        <f>SUM(E$3:E230)+H231</f>
        <v>-28.853455988005457</v>
      </c>
      <c r="L231" s="21">
        <f>SUM(F$3:F230)+I231</f>
        <v>7.7312602308330352</v>
      </c>
      <c r="M231" s="21">
        <f>SUM(G$3:G230)+J231</f>
        <v>0</v>
      </c>
      <c r="N231" s="19">
        <f t="shared" si="19"/>
        <v>832.52192245176798</v>
      </c>
      <c r="O231" s="19">
        <f t="shared" si="20"/>
        <v>59.772384756860475</v>
      </c>
      <c r="P231" s="19">
        <f t="shared" si="21"/>
        <v>0</v>
      </c>
      <c r="Q231" s="19">
        <f t="shared" si="22"/>
        <v>-223.0735768021579</v>
      </c>
      <c r="R231" s="19">
        <f t="shared" si="23"/>
        <v>0</v>
      </c>
      <c r="S231" s="19">
        <f t="shared" si="24"/>
        <v>0</v>
      </c>
    </row>
    <row r="232" spans="1:19" x14ac:dyDescent="0.25">
      <c r="A232" s="26">
        <f>Wellpath!E232</f>
        <v>6870</v>
      </c>
      <c r="B232" s="22">
        <v>0</v>
      </c>
      <c r="C232" s="22">
        <v>0</v>
      </c>
      <c r="D232" s="22">
        <v>1</v>
      </c>
      <c r="E232" s="20">
        <f>Model!$W$21*((drdp!B232+drdp!K232)*DECG!$B232+(drdp!E232+drdp!N232)*DECG!$C232+(drdp!H232+drdp!Q232)*DECG!$D232)</f>
        <v>-0.18207272878694325</v>
      </c>
      <c r="F232" s="20">
        <f>Model!$W$21*((drdp!C232+drdp!L232)*DECG!$B232+(drdp!F232+drdp!O232)*DECG!$C232+(drdp!I232+drdp!R232)*DECG!$D232)</f>
        <v>4.8786240642192266E-2</v>
      </c>
      <c r="G232" s="20">
        <f>Model!$W$21*((drdp!D232+drdp!M232)*DECG!$B232+(drdp!G232+drdp!P232)*DECG!$C232+(drdp!J232+drdp!S232)*DECG!$D232)</f>
        <v>0</v>
      </c>
      <c r="H232" s="18">
        <f>Model!$W$21*((drdp!B232)*DECG!$B232+(drdp!E232)*DECG!$C232+(drdp!H232)*DECG!$D232)</f>
        <v>-9.1036364393471625E-2</v>
      </c>
      <c r="I232" s="18">
        <f>Model!$W$21*((drdp!C232)*DECG!$B232+(drdp!F232)*DECG!$C232+(drdp!I232)*DECG!$D232)</f>
        <v>2.4393120321096133E-2</v>
      </c>
      <c r="J232" s="18">
        <f>Model!$W$21*((drdp!D232)*DECG!$B232+(drdp!G232)*DECG!$C232+(drdp!J232)*DECG!$D232)</f>
        <v>0</v>
      </c>
      <c r="K232" s="21">
        <f>SUM(E$3:E231)+H232</f>
        <v>-29.035528716792399</v>
      </c>
      <c r="L232" s="21">
        <f>SUM(F$3:F231)+I232</f>
        <v>7.7800464714752273</v>
      </c>
      <c r="M232" s="21">
        <f>SUM(G$3:G231)+J232</f>
        <v>0</v>
      </c>
      <c r="N232" s="19">
        <f t="shared" si="19"/>
        <v>843.06192786367603</v>
      </c>
      <c r="O232" s="19">
        <f t="shared" si="20"/>
        <v>60.529123098314138</v>
      </c>
      <c r="P232" s="19">
        <f t="shared" si="21"/>
        <v>0</v>
      </c>
      <c r="Q232" s="19">
        <f t="shared" si="22"/>
        <v>-225.89776274049834</v>
      </c>
      <c r="R232" s="19">
        <f t="shared" si="23"/>
        <v>0</v>
      </c>
      <c r="S232" s="19">
        <f t="shared" si="24"/>
        <v>0</v>
      </c>
    </row>
    <row r="233" spans="1:19" x14ac:dyDescent="0.25">
      <c r="A233" s="26">
        <f>Wellpath!E233</f>
        <v>6900</v>
      </c>
      <c r="B233" s="22">
        <v>0</v>
      </c>
      <c r="C233" s="22">
        <v>0</v>
      </c>
      <c r="D233" s="22">
        <v>1</v>
      </c>
      <c r="E233" s="20">
        <f>Model!$W$21*((drdp!B233+drdp!K233)*DECG!$B233+(drdp!E233+drdp!N233)*DECG!$C233+(drdp!H233+drdp!Q233)*DECG!$D233)</f>
        <v>-0.18207272878694325</v>
      </c>
      <c r="F233" s="20">
        <f>Model!$W$21*((drdp!C233+drdp!L233)*DECG!$B233+(drdp!F233+drdp!O233)*DECG!$C233+(drdp!I233+drdp!R233)*DECG!$D233)</f>
        <v>4.8786240642192266E-2</v>
      </c>
      <c r="G233" s="20">
        <f>Model!$W$21*((drdp!D233+drdp!M233)*DECG!$B233+(drdp!G233+drdp!P233)*DECG!$C233+(drdp!J233+drdp!S233)*DECG!$D233)</f>
        <v>0</v>
      </c>
      <c r="H233" s="18">
        <f>Model!$W$21*((drdp!B233)*DECG!$B233+(drdp!E233)*DECG!$C233+(drdp!H233)*DECG!$D233)</f>
        <v>-9.1036364393471625E-2</v>
      </c>
      <c r="I233" s="18">
        <f>Model!$W$21*((drdp!C233)*DECG!$B233+(drdp!F233)*DECG!$C233+(drdp!I233)*DECG!$D233)</f>
        <v>2.4393120321096133E-2</v>
      </c>
      <c r="J233" s="18">
        <f>Model!$W$21*((drdp!D233)*DECG!$B233+(drdp!G233)*DECG!$C233+(drdp!J233)*DECG!$D233)</f>
        <v>0</v>
      </c>
      <c r="K233" s="21">
        <f>SUM(E$3:E232)+H233</f>
        <v>-29.217601445579341</v>
      </c>
      <c r="L233" s="21">
        <f>SUM(F$3:F232)+I233</f>
        <v>7.8288327121174195</v>
      </c>
      <c r="M233" s="21">
        <f>SUM(G$3:G232)+J233</f>
        <v>0</v>
      </c>
      <c r="N233" s="19">
        <f t="shared" si="19"/>
        <v>853.66823423272001</v>
      </c>
      <c r="O233" s="19">
        <f t="shared" si="20"/>
        <v>61.290621634319791</v>
      </c>
      <c r="P233" s="19">
        <f t="shared" si="21"/>
        <v>0</v>
      </c>
      <c r="Q233" s="19">
        <f t="shared" si="22"/>
        <v>-228.73971396676075</v>
      </c>
      <c r="R233" s="19">
        <f t="shared" si="23"/>
        <v>0</v>
      </c>
      <c r="S233" s="19">
        <f t="shared" si="24"/>
        <v>0</v>
      </c>
    </row>
    <row r="234" spans="1:19" x14ac:dyDescent="0.25">
      <c r="A234" s="26">
        <f>Wellpath!E234</f>
        <v>6930</v>
      </c>
      <c r="B234" s="22">
        <v>0</v>
      </c>
      <c r="C234" s="22">
        <v>0</v>
      </c>
      <c r="D234" s="22">
        <v>1</v>
      </c>
      <c r="E234" s="20">
        <f>Model!$W$21*((drdp!B234+drdp!K234)*DECG!$B234+(drdp!E234+drdp!N234)*DECG!$C234+(drdp!H234+drdp!Q234)*DECG!$D234)</f>
        <v>-0.18207272878694325</v>
      </c>
      <c r="F234" s="20">
        <f>Model!$W$21*((drdp!C234+drdp!L234)*DECG!$B234+(drdp!F234+drdp!O234)*DECG!$C234+(drdp!I234+drdp!R234)*DECG!$D234)</f>
        <v>4.8786240642192266E-2</v>
      </c>
      <c r="G234" s="20">
        <f>Model!$W$21*((drdp!D234+drdp!M234)*DECG!$B234+(drdp!G234+drdp!P234)*DECG!$C234+(drdp!J234+drdp!S234)*DECG!$D234)</f>
        <v>0</v>
      </c>
      <c r="H234" s="18">
        <f>Model!$W$21*((drdp!B234)*DECG!$B234+(drdp!E234)*DECG!$C234+(drdp!H234)*DECG!$D234)</f>
        <v>-9.1036364393471625E-2</v>
      </c>
      <c r="I234" s="18">
        <f>Model!$W$21*((drdp!C234)*DECG!$B234+(drdp!F234)*DECG!$C234+(drdp!I234)*DECG!$D234)</f>
        <v>2.4393120321096133E-2</v>
      </c>
      <c r="J234" s="18">
        <f>Model!$W$21*((drdp!D234)*DECG!$B234+(drdp!G234)*DECG!$C234+(drdp!J234)*DECG!$D234)</f>
        <v>0</v>
      </c>
      <c r="K234" s="21">
        <f>SUM(E$3:E233)+H234</f>
        <v>-29.399674174366282</v>
      </c>
      <c r="L234" s="21">
        <f>SUM(F$3:F233)+I234</f>
        <v>7.8776189527596117</v>
      </c>
      <c r="M234" s="21">
        <f>SUM(G$3:G233)+J234</f>
        <v>0</v>
      </c>
      <c r="N234" s="19">
        <f t="shared" si="19"/>
        <v>864.3408415588998</v>
      </c>
      <c r="O234" s="19">
        <f t="shared" si="20"/>
        <v>62.056880364877443</v>
      </c>
      <c r="P234" s="19">
        <f t="shared" si="21"/>
        <v>0</v>
      </c>
      <c r="Q234" s="19">
        <f t="shared" si="22"/>
        <v>-231.5994304809451</v>
      </c>
      <c r="R234" s="19">
        <f t="shared" si="23"/>
        <v>0</v>
      </c>
      <c r="S234" s="19">
        <f t="shared" si="24"/>
        <v>0</v>
      </c>
    </row>
    <row r="235" spans="1:19" x14ac:dyDescent="0.25">
      <c r="A235" s="26">
        <f>Wellpath!E235</f>
        <v>6960</v>
      </c>
      <c r="B235" s="22">
        <v>0</v>
      </c>
      <c r="C235" s="22">
        <v>0</v>
      </c>
      <c r="D235" s="22">
        <v>1</v>
      </c>
      <c r="E235" s="20">
        <f>Model!$W$21*((drdp!B235+drdp!K235)*DECG!$B235+(drdp!E235+drdp!N235)*DECG!$C235+(drdp!H235+drdp!Q235)*DECG!$D235)</f>
        <v>-0.18207272878694325</v>
      </c>
      <c r="F235" s="20">
        <f>Model!$W$21*((drdp!C235+drdp!L235)*DECG!$B235+(drdp!F235+drdp!O235)*DECG!$C235+(drdp!I235+drdp!R235)*DECG!$D235)</f>
        <v>4.8786240642192266E-2</v>
      </c>
      <c r="G235" s="20">
        <f>Model!$W$21*((drdp!D235+drdp!M235)*DECG!$B235+(drdp!G235+drdp!P235)*DECG!$C235+(drdp!J235+drdp!S235)*DECG!$D235)</f>
        <v>0</v>
      </c>
      <c r="H235" s="18">
        <f>Model!$W$21*((drdp!B235)*DECG!$B235+(drdp!E235)*DECG!$C235+(drdp!H235)*DECG!$D235)</f>
        <v>-9.1036364393471625E-2</v>
      </c>
      <c r="I235" s="18">
        <f>Model!$W$21*((drdp!C235)*DECG!$B235+(drdp!F235)*DECG!$C235+(drdp!I235)*DECG!$D235)</f>
        <v>2.4393120321096133E-2</v>
      </c>
      <c r="J235" s="18">
        <f>Model!$W$21*((drdp!D235)*DECG!$B235+(drdp!G235)*DECG!$C235+(drdp!J235)*DECG!$D235)</f>
        <v>0</v>
      </c>
      <c r="K235" s="21">
        <f>SUM(E$3:E234)+H235</f>
        <v>-29.581746903153224</v>
      </c>
      <c r="L235" s="21">
        <f>SUM(F$3:F234)+I235</f>
        <v>7.9264051934018038</v>
      </c>
      <c r="M235" s="21">
        <f>SUM(G$3:G234)+J235</f>
        <v>0</v>
      </c>
      <c r="N235" s="19">
        <f t="shared" si="19"/>
        <v>875.07974984221539</v>
      </c>
      <c r="O235" s="19">
        <f t="shared" si="20"/>
        <v>62.827899289987087</v>
      </c>
      <c r="P235" s="19">
        <f t="shared" si="21"/>
        <v>0</v>
      </c>
      <c r="Q235" s="19">
        <f t="shared" si="22"/>
        <v>-234.47691228305143</v>
      </c>
      <c r="R235" s="19">
        <f t="shared" si="23"/>
        <v>0</v>
      </c>
      <c r="S235" s="19">
        <f t="shared" si="24"/>
        <v>0</v>
      </c>
    </row>
    <row r="236" spans="1:19" x14ac:dyDescent="0.25">
      <c r="A236" s="26">
        <f>Wellpath!E236</f>
        <v>6990</v>
      </c>
      <c r="B236" s="22">
        <v>0</v>
      </c>
      <c r="C236" s="22">
        <v>0</v>
      </c>
      <c r="D236" s="22">
        <v>1</v>
      </c>
      <c r="E236" s="20">
        <f>Model!$W$21*((drdp!B236+drdp!K236)*DECG!$B236+(drdp!E236+drdp!N236)*DECG!$C236+(drdp!H236+drdp!Q236)*DECG!$D236)</f>
        <v>-0.18207272878694325</v>
      </c>
      <c r="F236" s="20">
        <f>Model!$W$21*((drdp!C236+drdp!L236)*DECG!$B236+(drdp!F236+drdp!O236)*DECG!$C236+(drdp!I236+drdp!R236)*DECG!$D236)</f>
        <v>4.8786240642192266E-2</v>
      </c>
      <c r="G236" s="20">
        <f>Model!$W$21*((drdp!D236+drdp!M236)*DECG!$B236+(drdp!G236+drdp!P236)*DECG!$C236+(drdp!J236+drdp!S236)*DECG!$D236)</f>
        <v>0</v>
      </c>
      <c r="H236" s="18">
        <f>Model!$W$21*((drdp!B236)*DECG!$B236+(drdp!E236)*DECG!$C236+(drdp!H236)*DECG!$D236)</f>
        <v>-9.1036364393471625E-2</v>
      </c>
      <c r="I236" s="18">
        <f>Model!$W$21*((drdp!C236)*DECG!$B236+(drdp!F236)*DECG!$C236+(drdp!I236)*DECG!$D236)</f>
        <v>2.4393120321096133E-2</v>
      </c>
      <c r="J236" s="18">
        <f>Model!$W$21*((drdp!D236)*DECG!$B236+(drdp!G236)*DECG!$C236+(drdp!J236)*DECG!$D236)</f>
        <v>0</v>
      </c>
      <c r="K236" s="21">
        <f>SUM(E$3:E235)+H236</f>
        <v>-29.763819631940166</v>
      </c>
      <c r="L236" s="21">
        <f>SUM(F$3:F235)+I236</f>
        <v>7.975191434043996</v>
      </c>
      <c r="M236" s="21">
        <f>SUM(G$3:G235)+J236</f>
        <v>0</v>
      </c>
      <c r="N236" s="19">
        <f t="shared" si="19"/>
        <v>885.8849590826668</v>
      </c>
      <c r="O236" s="19">
        <f t="shared" si="20"/>
        <v>63.60367840964873</v>
      </c>
      <c r="P236" s="19">
        <f t="shared" si="21"/>
        <v>0</v>
      </c>
      <c r="Q236" s="19">
        <f t="shared" si="22"/>
        <v>-237.37215937307974</v>
      </c>
      <c r="R236" s="19">
        <f t="shared" si="23"/>
        <v>0</v>
      </c>
      <c r="S236" s="19">
        <f t="shared" si="24"/>
        <v>0</v>
      </c>
    </row>
    <row r="237" spans="1:19" x14ac:dyDescent="0.25">
      <c r="A237" s="26">
        <f>Wellpath!E237</f>
        <v>7020</v>
      </c>
      <c r="B237" s="22">
        <v>0</v>
      </c>
      <c r="C237" s="22">
        <v>0</v>
      </c>
      <c r="D237" s="22">
        <v>1</v>
      </c>
      <c r="E237" s="20">
        <f>Model!$W$21*((drdp!B237+drdp!K237)*DECG!$B237+(drdp!E237+drdp!N237)*DECG!$C237+(drdp!H237+drdp!Q237)*DECG!$D237)</f>
        <v>-0.18207272878694325</v>
      </c>
      <c r="F237" s="20">
        <f>Model!$W$21*((drdp!C237+drdp!L237)*DECG!$B237+(drdp!F237+drdp!O237)*DECG!$C237+(drdp!I237+drdp!R237)*DECG!$D237)</f>
        <v>4.8786240642192266E-2</v>
      </c>
      <c r="G237" s="20">
        <f>Model!$W$21*((drdp!D237+drdp!M237)*DECG!$B237+(drdp!G237+drdp!P237)*DECG!$C237+(drdp!J237+drdp!S237)*DECG!$D237)</f>
        <v>0</v>
      </c>
      <c r="H237" s="18">
        <f>Model!$W$21*((drdp!B237)*DECG!$B237+(drdp!E237)*DECG!$C237+(drdp!H237)*DECG!$D237)</f>
        <v>-9.1036364393471625E-2</v>
      </c>
      <c r="I237" s="18">
        <f>Model!$W$21*((drdp!C237)*DECG!$B237+(drdp!F237)*DECG!$C237+(drdp!I237)*DECG!$D237)</f>
        <v>2.4393120321096133E-2</v>
      </c>
      <c r="J237" s="18">
        <f>Model!$W$21*((drdp!D237)*DECG!$B237+(drdp!G237)*DECG!$C237+(drdp!J237)*DECG!$D237)</f>
        <v>0</v>
      </c>
      <c r="K237" s="21">
        <f>SUM(E$3:E236)+H237</f>
        <v>-29.945892360727107</v>
      </c>
      <c r="L237" s="21">
        <f>SUM(F$3:F236)+I237</f>
        <v>8.0239776746861882</v>
      </c>
      <c r="M237" s="21">
        <f>SUM(G$3:G236)+J237</f>
        <v>0</v>
      </c>
      <c r="N237" s="19">
        <f t="shared" si="19"/>
        <v>896.75646928025412</v>
      </c>
      <c r="O237" s="19">
        <f t="shared" si="20"/>
        <v>64.384217723862363</v>
      </c>
      <c r="P237" s="19">
        <f t="shared" si="21"/>
        <v>0</v>
      </c>
      <c r="Q237" s="19">
        <f t="shared" si="22"/>
        <v>-240.28517175102999</v>
      </c>
      <c r="R237" s="19">
        <f t="shared" si="23"/>
        <v>0</v>
      </c>
      <c r="S237" s="19">
        <f t="shared" si="24"/>
        <v>0</v>
      </c>
    </row>
    <row r="238" spans="1:19" x14ac:dyDescent="0.25">
      <c r="A238" s="26">
        <f>Wellpath!E238</f>
        <v>7050</v>
      </c>
      <c r="B238" s="22">
        <v>0</v>
      </c>
      <c r="C238" s="22">
        <v>0</v>
      </c>
      <c r="D238" s="22">
        <v>1</v>
      </c>
      <c r="E238" s="20">
        <f>Model!$W$21*((drdp!B238+drdp!K238)*DECG!$B238+(drdp!E238+drdp!N238)*DECG!$C238+(drdp!H238+drdp!Q238)*DECG!$D238)</f>
        <v>-0.18207272878694325</v>
      </c>
      <c r="F238" s="20">
        <f>Model!$W$21*((drdp!C238+drdp!L238)*DECG!$B238+(drdp!F238+drdp!O238)*DECG!$C238+(drdp!I238+drdp!R238)*DECG!$D238)</f>
        <v>4.8786240642192266E-2</v>
      </c>
      <c r="G238" s="20">
        <f>Model!$W$21*((drdp!D238+drdp!M238)*DECG!$B238+(drdp!G238+drdp!P238)*DECG!$C238+(drdp!J238+drdp!S238)*DECG!$D238)</f>
        <v>0</v>
      </c>
      <c r="H238" s="18">
        <f>Model!$W$21*((drdp!B238)*DECG!$B238+(drdp!E238)*DECG!$C238+(drdp!H238)*DECG!$D238)</f>
        <v>-9.1036364393471625E-2</v>
      </c>
      <c r="I238" s="18">
        <f>Model!$W$21*((drdp!C238)*DECG!$B238+(drdp!F238)*DECG!$C238+(drdp!I238)*DECG!$D238)</f>
        <v>2.4393120321096133E-2</v>
      </c>
      <c r="J238" s="18">
        <f>Model!$W$21*((drdp!D238)*DECG!$B238+(drdp!G238)*DECG!$C238+(drdp!J238)*DECG!$D238)</f>
        <v>0</v>
      </c>
      <c r="K238" s="21">
        <f>SUM(E$3:E237)+H238</f>
        <v>-30.127965089514049</v>
      </c>
      <c r="L238" s="21">
        <f>SUM(F$3:F237)+I238</f>
        <v>8.0727639153283821</v>
      </c>
      <c r="M238" s="21">
        <f>SUM(G$3:G237)+J238</f>
        <v>0</v>
      </c>
      <c r="N238" s="19">
        <f t="shared" si="19"/>
        <v>907.69428043497726</v>
      </c>
      <c r="O238" s="19">
        <f t="shared" si="20"/>
        <v>65.169517232628024</v>
      </c>
      <c r="P238" s="19">
        <f t="shared" si="21"/>
        <v>0</v>
      </c>
      <c r="Q238" s="19">
        <f t="shared" si="22"/>
        <v>-243.21594941690225</v>
      </c>
      <c r="R238" s="19">
        <f t="shared" si="23"/>
        <v>0</v>
      </c>
      <c r="S238" s="19">
        <f t="shared" si="24"/>
        <v>0</v>
      </c>
    </row>
    <row r="239" spans="1:19" x14ac:dyDescent="0.25">
      <c r="A239" s="26">
        <f>Wellpath!E239</f>
        <v>7080</v>
      </c>
      <c r="B239" s="22">
        <v>0</v>
      </c>
      <c r="C239" s="22">
        <v>0</v>
      </c>
      <c r="D239" s="22">
        <v>1</v>
      </c>
      <c r="E239" s="20">
        <f>Model!$W$21*((drdp!B239+drdp!K239)*DECG!$B239+(drdp!E239+drdp!N239)*DECG!$C239+(drdp!H239+drdp!Q239)*DECG!$D239)</f>
        <v>-0.18207272878694325</v>
      </c>
      <c r="F239" s="20">
        <f>Model!$W$21*((drdp!C239+drdp!L239)*DECG!$B239+(drdp!F239+drdp!O239)*DECG!$C239+(drdp!I239+drdp!R239)*DECG!$D239)</f>
        <v>4.8786240642192266E-2</v>
      </c>
      <c r="G239" s="20">
        <f>Model!$W$21*((drdp!D239+drdp!M239)*DECG!$B239+(drdp!G239+drdp!P239)*DECG!$C239+(drdp!J239+drdp!S239)*DECG!$D239)</f>
        <v>0</v>
      </c>
      <c r="H239" s="18">
        <f>Model!$W$21*((drdp!B239)*DECG!$B239+(drdp!E239)*DECG!$C239+(drdp!H239)*DECG!$D239)</f>
        <v>-9.1036364393471625E-2</v>
      </c>
      <c r="I239" s="18">
        <f>Model!$W$21*((drdp!C239)*DECG!$B239+(drdp!F239)*DECG!$C239+(drdp!I239)*DECG!$D239)</f>
        <v>2.4393120321096133E-2</v>
      </c>
      <c r="J239" s="18">
        <f>Model!$W$21*((drdp!D239)*DECG!$B239+(drdp!G239)*DECG!$C239+(drdp!J239)*DECG!$D239)</f>
        <v>0</v>
      </c>
      <c r="K239" s="21">
        <f>SUM(E$3:E238)+H239</f>
        <v>-30.310037818300991</v>
      </c>
      <c r="L239" s="21">
        <f>SUM(F$3:F238)+I239</f>
        <v>8.1215501559705743</v>
      </c>
      <c r="M239" s="21">
        <f>SUM(G$3:G238)+J239</f>
        <v>0</v>
      </c>
      <c r="N239" s="19">
        <f t="shared" si="19"/>
        <v>918.69839254683632</v>
      </c>
      <c r="O239" s="19">
        <f t="shared" si="20"/>
        <v>65.959576935945663</v>
      </c>
      <c r="P239" s="19">
        <f t="shared" si="21"/>
        <v>0</v>
      </c>
      <c r="Q239" s="19">
        <f t="shared" si="22"/>
        <v>-246.16449237069642</v>
      </c>
      <c r="R239" s="19">
        <f t="shared" si="23"/>
        <v>0</v>
      </c>
      <c r="S239" s="19">
        <f t="shared" si="24"/>
        <v>0</v>
      </c>
    </row>
    <row r="240" spans="1:19" x14ac:dyDescent="0.25">
      <c r="A240" s="26">
        <f>Wellpath!E240</f>
        <v>7110</v>
      </c>
      <c r="B240" s="22">
        <v>0</v>
      </c>
      <c r="C240" s="22">
        <v>0</v>
      </c>
      <c r="D240" s="22">
        <v>1</v>
      </c>
      <c r="E240" s="20">
        <f>Model!$W$21*((drdp!B240+drdp!K240)*DECG!$B240+(drdp!E240+drdp!N240)*DECG!$C240+(drdp!H240+drdp!Q240)*DECG!$D240)</f>
        <v>-0.18207272878694325</v>
      </c>
      <c r="F240" s="20">
        <f>Model!$W$21*((drdp!C240+drdp!L240)*DECG!$B240+(drdp!F240+drdp!O240)*DECG!$C240+(drdp!I240+drdp!R240)*DECG!$D240)</f>
        <v>4.8786240642192266E-2</v>
      </c>
      <c r="G240" s="20">
        <f>Model!$W$21*((drdp!D240+drdp!M240)*DECG!$B240+(drdp!G240+drdp!P240)*DECG!$C240+(drdp!J240+drdp!S240)*DECG!$D240)</f>
        <v>0</v>
      </c>
      <c r="H240" s="18">
        <f>Model!$W$21*((drdp!B240)*DECG!$B240+(drdp!E240)*DECG!$C240+(drdp!H240)*DECG!$D240)</f>
        <v>-9.1036364393471625E-2</v>
      </c>
      <c r="I240" s="18">
        <f>Model!$W$21*((drdp!C240)*DECG!$B240+(drdp!F240)*DECG!$C240+(drdp!I240)*DECG!$D240)</f>
        <v>2.4393120321096133E-2</v>
      </c>
      <c r="J240" s="18">
        <f>Model!$W$21*((drdp!D240)*DECG!$B240+(drdp!G240)*DECG!$C240+(drdp!J240)*DECG!$D240)</f>
        <v>0</v>
      </c>
      <c r="K240" s="21">
        <f>SUM(E$3:E239)+H240</f>
        <v>-30.492110547087933</v>
      </c>
      <c r="L240" s="21">
        <f>SUM(F$3:F239)+I240</f>
        <v>8.1703363966127664</v>
      </c>
      <c r="M240" s="21">
        <f>SUM(G$3:G239)+J240</f>
        <v>0</v>
      </c>
      <c r="N240" s="19">
        <f t="shared" si="19"/>
        <v>929.76880561583118</v>
      </c>
      <c r="O240" s="19">
        <f t="shared" si="20"/>
        <v>66.754396833815278</v>
      </c>
      <c r="P240" s="19">
        <f t="shared" si="21"/>
        <v>0</v>
      </c>
      <c r="Q240" s="19">
        <f t="shared" si="22"/>
        <v>-249.13080061241254</v>
      </c>
      <c r="R240" s="19">
        <f t="shared" si="23"/>
        <v>0</v>
      </c>
      <c r="S240" s="19">
        <f t="shared" si="24"/>
        <v>0</v>
      </c>
    </row>
    <row r="241" spans="1:19" x14ac:dyDescent="0.25">
      <c r="A241" s="26">
        <f>Wellpath!E241</f>
        <v>7140</v>
      </c>
      <c r="B241" s="22">
        <v>0</v>
      </c>
      <c r="C241" s="22">
        <v>0</v>
      </c>
      <c r="D241" s="22">
        <v>1</v>
      </c>
      <c r="E241" s="20">
        <f>Model!$W$21*((drdp!B241+drdp!K241)*DECG!$B241+(drdp!E241+drdp!N241)*DECG!$C241+(drdp!H241+drdp!Q241)*DECG!$D241)</f>
        <v>-0.18207272878694325</v>
      </c>
      <c r="F241" s="20">
        <f>Model!$W$21*((drdp!C241+drdp!L241)*DECG!$B241+(drdp!F241+drdp!O241)*DECG!$C241+(drdp!I241+drdp!R241)*DECG!$D241)</f>
        <v>4.8786240642192266E-2</v>
      </c>
      <c r="G241" s="20">
        <f>Model!$W$21*((drdp!D241+drdp!M241)*DECG!$B241+(drdp!G241+drdp!P241)*DECG!$C241+(drdp!J241+drdp!S241)*DECG!$D241)</f>
        <v>0</v>
      </c>
      <c r="H241" s="18">
        <f>Model!$W$21*((drdp!B241)*DECG!$B241+(drdp!E241)*DECG!$C241+(drdp!H241)*DECG!$D241)</f>
        <v>-9.1036364393471625E-2</v>
      </c>
      <c r="I241" s="18">
        <f>Model!$W$21*((drdp!C241)*DECG!$B241+(drdp!F241)*DECG!$C241+(drdp!I241)*DECG!$D241)</f>
        <v>2.4393120321096133E-2</v>
      </c>
      <c r="J241" s="18">
        <f>Model!$W$21*((drdp!D241)*DECG!$B241+(drdp!G241)*DECG!$C241+(drdp!J241)*DECG!$D241)</f>
        <v>0</v>
      </c>
      <c r="K241" s="21">
        <f>SUM(E$3:E240)+H241</f>
        <v>-30.674183275874874</v>
      </c>
      <c r="L241" s="21">
        <f>SUM(F$3:F240)+I241</f>
        <v>8.2191226372549586</v>
      </c>
      <c r="M241" s="21">
        <f>SUM(G$3:G240)+J241</f>
        <v>0</v>
      </c>
      <c r="N241" s="19">
        <f t="shared" si="19"/>
        <v>940.90551964196186</v>
      </c>
      <c r="O241" s="19">
        <f t="shared" si="20"/>
        <v>67.553976926236899</v>
      </c>
      <c r="P241" s="19">
        <f t="shared" si="21"/>
        <v>0</v>
      </c>
      <c r="Q241" s="19">
        <f t="shared" si="22"/>
        <v>-252.11487414205064</v>
      </c>
      <c r="R241" s="19">
        <f t="shared" si="23"/>
        <v>0</v>
      </c>
      <c r="S241" s="19">
        <f t="shared" si="24"/>
        <v>0</v>
      </c>
    </row>
    <row r="242" spans="1:19" x14ac:dyDescent="0.25">
      <c r="A242" s="26">
        <f>Wellpath!E242</f>
        <v>7170</v>
      </c>
      <c r="B242" s="22">
        <v>0</v>
      </c>
      <c r="C242" s="22">
        <v>0</v>
      </c>
      <c r="D242" s="22">
        <v>1</v>
      </c>
      <c r="E242" s="20">
        <f>Model!$W$21*((drdp!B242+drdp!K242)*DECG!$B242+(drdp!E242+drdp!N242)*DECG!$C242+(drdp!H242+drdp!Q242)*DECG!$D242)</f>
        <v>-0.18207272878694325</v>
      </c>
      <c r="F242" s="20">
        <f>Model!$W$21*((drdp!C242+drdp!L242)*DECG!$B242+(drdp!F242+drdp!O242)*DECG!$C242+(drdp!I242+drdp!R242)*DECG!$D242)</f>
        <v>4.8786240642192266E-2</v>
      </c>
      <c r="G242" s="20">
        <f>Model!$W$21*((drdp!D242+drdp!M242)*DECG!$B242+(drdp!G242+drdp!P242)*DECG!$C242+(drdp!J242+drdp!S242)*DECG!$D242)</f>
        <v>0</v>
      </c>
      <c r="H242" s="18">
        <f>Model!$W$21*((drdp!B242)*DECG!$B242+(drdp!E242)*DECG!$C242+(drdp!H242)*DECG!$D242)</f>
        <v>-9.1036364393471625E-2</v>
      </c>
      <c r="I242" s="18">
        <f>Model!$W$21*((drdp!C242)*DECG!$B242+(drdp!F242)*DECG!$C242+(drdp!I242)*DECG!$D242)</f>
        <v>2.4393120321096133E-2</v>
      </c>
      <c r="J242" s="18">
        <f>Model!$W$21*((drdp!D242)*DECG!$B242+(drdp!G242)*DECG!$C242+(drdp!J242)*DECG!$D242)</f>
        <v>0</v>
      </c>
      <c r="K242" s="21">
        <f>SUM(E$3:E241)+H242</f>
        <v>-30.856256004661816</v>
      </c>
      <c r="L242" s="21">
        <f>SUM(F$3:F241)+I242</f>
        <v>8.2679088778971508</v>
      </c>
      <c r="M242" s="21">
        <f>SUM(G$3:G241)+J242</f>
        <v>0</v>
      </c>
      <c r="N242" s="19">
        <f t="shared" si="19"/>
        <v>952.10853462522834</v>
      </c>
      <c r="O242" s="19">
        <f t="shared" si="20"/>
        <v>68.358317213210526</v>
      </c>
      <c r="P242" s="19">
        <f t="shared" si="21"/>
        <v>0</v>
      </c>
      <c r="Q242" s="19">
        <f t="shared" si="22"/>
        <v>-255.11671295961071</v>
      </c>
      <c r="R242" s="19">
        <f t="shared" si="23"/>
        <v>0</v>
      </c>
      <c r="S242" s="19">
        <f t="shared" si="24"/>
        <v>0</v>
      </c>
    </row>
    <row r="243" spans="1:19" x14ac:dyDescent="0.25">
      <c r="A243" s="26">
        <f>Wellpath!E243</f>
        <v>7200</v>
      </c>
      <c r="B243" s="22">
        <v>0</v>
      </c>
      <c r="C243" s="22">
        <v>0</v>
      </c>
      <c r="D243" s="22">
        <v>1</v>
      </c>
      <c r="E243" s="20">
        <f>Model!$W$21*((drdp!B243+drdp!K243)*DECG!$B243+(drdp!E243+drdp!N243)*DECG!$C243+(drdp!H243+drdp!Q243)*DECG!$D243)</f>
        <v>-0.18207272878694325</v>
      </c>
      <c r="F243" s="20">
        <f>Model!$W$21*((drdp!C243+drdp!L243)*DECG!$B243+(drdp!F243+drdp!O243)*DECG!$C243+(drdp!I243+drdp!R243)*DECG!$D243)</f>
        <v>4.8786240642192266E-2</v>
      </c>
      <c r="G243" s="20">
        <f>Model!$W$21*((drdp!D243+drdp!M243)*DECG!$B243+(drdp!G243+drdp!P243)*DECG!$C243+(drdp!J243+drdp!S243)*DECG!$D243)</f>
        <v>0</v>
      </c>
      <c r="H243" s="18">
        <f>Model!$W$21*((drdp!B243)*DECG!$B243+(drdp!E243)*DECG!$C243+(drdp!H243)*DECG!$D243)</f>
        <v>-9.1036364393471625E-2</v>
      </c>
      <c r="I243" s="18">
        <f>Model!$W$21*((drdp!C243)*DECG!$B243+(drdp!F243)*DECG!$C243+(drdp!I243)*DECG!$D243)</f>
        <v>2.4393120321096133E-2</v>
      </c>
      <c r="J243" s="18">
        <f>Model!$W$21*((drdp!D243)*DECG!$B243+(drdp!G243)*DECG!$C243+(drdp!J243)*DECG!$D243)</f>
        <v>0</v>
      </c>
      <c r="K243" s="21">
        <f>SUM(E$3:E242)+H243</f>
        <v>-31.038328733448758</v>
      </c>
      <c r="L243" s="21">
        <f>SUM(F$3:F242)+I243</f>
        <v>8.316695118539343</v>
      </c>
      <c r="M243" s="21">
        <f>SUM(G$3:G242)+J243</f>
        <v>0</v>
      </c>
      <c r="N243" s="19">
        <f t="shared" si="19"/>
        <v>963.37785056563075</v>
      </c>
      <c r="O243" s="19">
        <f t="shared" si="20"/>
        <v>69.16741769473613</v>
      </c>
      <c r="P243" s="19">
        <f t="shared" si="21"/>
        <v>0</v>
      </c>
      <c r="Q243" s="19">
        <f t="shared" si="22"/>
        <v>-258.13631706509273</v>
      </c>
      <c r="R243" s="19">
        <f t="shared" si="23"/>
        <v>0</v>
      </c>
      <c r="S243" s="19">
        <f t="shared" si="24"/>
        <v>0</v>
      </c>
    </row>
    <row r="244" spans="1:19" x14ac:dyDescent="0.25">
      <c r="A244" s="26">
        <f>Wellpath!E244</f>
        <v>7230</v>
      </c>
      <c r="B244" s="22">
        <v>0</v>
      </c>
      <c r="C244" s="22">
        <v>0</v>
      </c>
      <c r="D244" s="22">
        <v>1</v>
      </c>
      <c r="E244" s="20">
        <f>Model!$W$21*((drdp!B244+drdp!K244)*DECG!$B244+(drdp!E244+drdp!N244)*DECG!$C244+(drdp!H244+drdp!Q244)*DECG!$D244)</f>
        <v>-0.18207272878694325</v>
      </c>
      <c r="F244" s="20">
        <f>Model!$W$21*((drdp!C244+drdp!L244)*DECG!$B244+(drdp!F244+drdp!O244)*DECG!$C244+(drdp!I244+drdp!R244)*DECG!$D244)</f>
        <v>4.8786240642192266E-2</v>
      </c>
      <c r="G244" s="20">
        <f>Model!$W$21*((drdp!D244+drdp!M244)*DECG!$B244+(drdp!G244+drdp!P244)*DECG!$C244+(drdp!J244+drdp!S244)*DECG!$D244)</f>
        <v>0</v>
      </c>
      <c r="H244" s="18">
        <f>Model!$W$21*((drdp!B244)*DECG!$B244+(drdp!E244)*DECG!$C244+(drdp!H244)*DECG!$D244)</f>
        <v>-9.1036364393471625E-2</v>
      </c>
      <c r="I244" s="18">
        <f>Model!$W$21*((drdp!C244)*DECG!$B244+(drdp!F244)*DECG!$C244+(drdp!I244)*DECG!$D244)</f>
        <v>2.4393120321096133E-2</v>
      </c>
      <c r="J244" s="18">
        <f>Model!$W$21*((drdp!D244)*DECG!$B244+(drdp!G244)*DECG!$C244+(drdp!J244)*DECG!$D244)</f>
        <v>0</v>
      </c>
      <c r="K244" s="21">
        <f>SUM(E$3:E243)+H244</f>
        <v>-31.220401462235699</v>
      </c>
      <c r="L244" s="21">
        <f>SUM(F$3:F243)+I244</f>
        <v>8.3654813591815351</v>
      </c>
      <c r="M244" s="21">
        <f>SUM(G$3:G243)+J244</f>
        <v>0</v>
      </c>
      <c r="N244" s="19">
        <f t="shared" si="19"/>
        <v>974.71346746316897</v>
      </c>
      <c r="O244" s="19">
        <f t="shared" si="20"/>
        <v>69.98127837081374</v>
      </c>
      <c r="P244" s="19">
        <f t="shared" si="21"/>
        <v>0</v>
      </c>
      <c r="Q244" s="19">
        <f t="shared" si="22"/>
        <v>-261.17368645849666</v>
      </c>
      <c r="R244" s="19">
        <f t="shared" si="23"/>
        <v>0</v>
      </c>
      <c r="S244" s="19">
        <f t="shared" si="24"/>
        <v>0</v>
      </c>
    </row>
    <row r="245" spans="1:19" x14ac:dyDescent="0.25">
      <c r="A245" s="26">
        <f>Wellpath!E245</f>
        <v>7260</v>
      </c>
      <c r="B245" s="22">
        <v>0</v>
      </c>
      <c r="C245" s="22">
        <v>0</v>
      </c>
      <c r="D245" s="22">
        <v>1</v>
      </c>
      <c r="E245" s="20">
        <f>Model!$W$21*((drdp!B245+drdp!K245)*DECG!$B245+(drdp!E245+drdp!N245)*DECG!$C245+(drdp!H245+drdp!Q245)*DECG!$D245)</f>
        <v>-0.18207272878694325</v>
      </c>
      <c r="F245" s="20">
        <f>Model!$W$21*((drdp!C245+drdp!L245)*DECG!$B245+(drdp!F245+drdp!O245)*DECG!$C245+(drdp!I245+drdp!R245)*DECG!$D245)</f>
        <v>4.8786240642192266E-2</v>
      </c>
      <c r="G245" s="20">
        <f>Model!$W$21*((drdp!D245+drdp!M245)*DECG!$B245+(drdp!G245+drdp!P245)*DECG!$C245+(drdp!J245+drdp!S245)*DECG!$D245)</f>
        <v>0</v>
      </c>
      <c r="H245" s="18">
        <f>Model!$W$21*((drdp!B245)*DECG!$B245+(drdp!E245)*DECG!$C245+(drdp!H245)*DECG!$D245)</f>
        <v>-9.1036364393471625E-2</v>
      </c>
      <c r="I245" s="18">
        <f>Model!$W$21*((drdp!C245)*DECG!$B245+(drdp!F245)*DECG!$C245+(drdp!I245)*DECG!$D245)</f>
        <v>2.4393120321096133E-2</v>
      </c>
      <c r="J245" s="18">
        <f>Model!$W$21*((drdp!D245)*DECG!$B245+(drdp!G245)*DECG!$C245+(drdp!J245)*DECG!$D245)</f>
        <v>0</v>
      </c>
      <c r="K245" s="21">
        <f>SUM(E$3:E244)+H245</f>
        <v>-31.402474191022641</v>
      </c>
      <c r="L245" s="21">
        <f>SUM(F$3:F244)+I245</f>
        <v>8.4142675998237273</v>
      </c>
      <c r="M245" s="21">
        <f>SUM(G$3:G244)+J245</f>
        <v>0</v>
      </c>
      <c r="N245" s="19">
        <f t="shared" si="19"/>
        <v>986.11538531784311</v>
      </c>
      <c r="O245" s="19">
        <f t="shared" si="20"/>
        <v>70.799899241443342</v>
      </c>
      <c r="P245" s="19">
        <f t="shared" si="21"/>
        <v>0</v>
      </c>
      <c r="Q245" s="19">
        <f t="shared" si="22"/>
        <v>-264.22882113982263</v>
      </c>
      <c r="R245" s="19">
        <f t="shared" si="23"/>
        <v>0</v>
      </c>
      <c r="S245" s="19">
        <f t="shared" si="24"/>
        <v>0</v>
      </c>
    </row>
    <row r="246" spans="1:19" x14ac:dyDescent="0.25">
      <c r="A246" s="26">
        <f>Wellpath!E246</f>
        <v>7290</v>
      </c>
      <c r="B246" s="22">
        <v>0</v>
      </c>
      <c r="C246" s="22">
        <v>0</v>
      </c>
      <c r="D246" s="22">
        <v>1</v>
      </c>
      <c r="E246" s="20">
        <f>Model!$W$21*((drdp!B246+drdp!K246)*DECG!$B246+(drdp!E246+drdp!N246)*DECG!$C246+(drdp!H246+drdp!Q246)*DECG!$D246)</f>
        <v>-0.18207272878694325</v>
      </c>
      <c r="F246" s="20">
        <f>Model!$W$21*((drdp!C246+drdp!L246)*DECG!$B246+(drdp!F246+drdp!O246)*DECG!$C246+(drdp!I246+drdp!R246)*DECG!$D246)</f>
        <v>4.8786240642192266E-2</v>
      </c>
      <c r="G246" s="20">
        <f>Model!$W$21*((drdp!D246+drdp!M246)*DECG!$B246+(drdp!G246+drdp!P246)*DECG!$C246+(drdp!J246+drdp!S246)*DECG!$D246)</f>
        <v>0</v>
      </c>
      <c r="H246" s="18">
        <f>Model!$W$21*((drdp!B246)*DECG!$B246+(drdp!E246)*DECG!$C246+(drdp!H246)*DECG!$D246)</f>
        <v>-9.1036364393471625E-2</v>
      </c>
      <c r="I246" s="18">
        <f>Model!$W$21*((drdp!C246)*DECG!$B246+(drdp!F246)*DECG!$C246+(drdp!I246)*DECG!$D246)</f>
        <v>2.4393120321096133E-2</v>
      </c>
      <c r="J246" s="18">
        <f>Model!$W$21*((drdp!D246)*DECG!$B246+(drdp!G246)*DECG!$C246+(drdp!J246)*DECG!$D246)</f>
        <v>0</v>
      </c>
      <c r="K246" s="21">
        <f>SUM(E$3:E245)+H246</f>
        <v>-31.584546919809583</v>
      </c>
      <c r="L246" s="21">
        <f>SUM(F$3:F245)+I246</f>
        <v>8.4630538404659195</v>
      </c>
      <c r="M246" s="21">
        <f>SUM(G$3:G245)+J246</f>
        <v>0</v>
      </c>
      <c r="N246" s="19">
        <f t="shared" si="19"/>
        <v>997.58360412965305</v>
      </c>
      <c r="O246" s="19">
        <f t="shared" si="20"/>
        <v>71.623280306624949</v>
      </c>
      <c r="P246" s="19">
        <f t="shared" si="21"/>
        <v>0</v>
      </c>
      <c r="Q246" s="19">
        <f t="shared" si="22"/>
        <v>-267.30172110907051</v>
      </c>
      <c r="R246" s="19">
        <f t="shared" si="23"/>
        <v>0</v>
      </c>
      <c r="S246" s="19">
        <f t="shared" si="24"/>
        <v>0</v>
      </c>
    </row>
    <row r="247" spans="1:19" x14ac:dyDescent="0.25">
      <c r="A247" s="26">
        <f>Wellpath!E247</f>
        <v>7320</v>
      </c>
      <c r="B247" s="22">
        <v>0</v>
      </c>
      <c r="C247" s="22">
        <v>0</v>
      </c>
      <c r="D247" s="22">
        <v>1</v>
      </c>
      <c r="E247" s="20">
        <f>Model!$W$21*((drdp!B247+drdp!K247)*DECG!$B247+(drdp!E247+drdp!N247)*DECG!$C247+(drdp!H247+drdp!Q247)*DECG!$D247)</f>
        <v>-0.18207272878694325</v>
      </c>
      <c r="F247" s="20">
        <f>Model!$W$21*((drdp!C247+drdp!L247)*DECG!$B247+(drdp!F247+drdp!O247)*DECG!$C247+(drdp!I247+drdp!R247)*DECG!$D247)</f>
        <v>4.8786240642192266E-2</v>
      </c>
      <c r="G247" s="20">
        <f>Model!$W$21*((drdp!D247+drdp!M247)*DECG!$B247+(drdp!G247+drdp!P247)*DECG!$C247+(drdp!J247+drdp!S247)*DECG!$D247)</f>
        <v>0</v>
      </c>
      <c r="H247" s="18">
        <f>Model!$W$21*((drdp!B247)*DECG!$B247+(drdp!E247)*DECG!$C247+(drdp!H247)*DECG!$D247)</f>
        <v>-9.1036364393471625E-2</v>
      </c>
      <c r="I247" s="18">
        <f>Model!$W$21*((drdp!C247)*DECG!$B247+(drdp!F247)*DECG!$C247+(drdp!I247)*DECG!$D247)</f>
        <v>2.4393120321096133E-2</v>
      </c>
      <c r="J247" s="18">
        <f>Model!$W$21*((drdp!D247)*DECG!$B247+(drdp!G247)*DECG!$C247+(drdp!J247)*DECG!$D247)</f>
        <v>0</v>
      </c>
      <c r="K247" s="21">
        <f>SUM(E$3:E246)+H247</f>
        <v>-31.766619648596524</v>
      </c>
      <c r="L247" s="21">
        <f>SUM(F$3:F246)+I247</f>
        <v>8.5118400811081116</v>
      </c>
      <c r="M247" s="21">
        <f>SUM(G$3:G246)+J247</f>
        <v>0</v>
      </c>
      <c r="N247" s="19">
        <f t="shared" si="19"/>
        <v>1009.1181238985988</v>
      </c>
      <c r="O247" s="19">
        <f t="shared" si="20"/>
        <v>72.451421566358547</v>
      </c>
      <c r="P247" s="19">
        <f t="shared" si="21"/>
        <v>0</v>
      </c>
      <c r="Q247" s="19">
        <f t="shared" si="22"/>
        <v>-270.39238636624037</v>
      </c>
      <c r="R247" s="19">
        <f t="shared" si="23"/>
        <v>0</v>
      </c>
      <c r="S247" s="19">
        <f t="shared" si="24"/>
        <v>0</v>
      </c>
    </row>
    <row r="248" spans="1:19" x14ac:dyDescent="0.25">
      <c r="A248" s="26">
        <f>Wellpath!E248</f>
        <v>7350</v>
      </c>
      <c r="B248" s="22">
        <v>0</v>
      </c>
      <c r="C248" s="22">
        <v>0</v>
      </c>
      <c r="D248" s="22">
        <v>1</v>
      </c>
      <c r="E248" s="20">
        <f>Model!$W$21*((drdp!B248+drdp!K248)*DECG!$B248+(drdp!E248+drdp!N248)*DECG!$C248+(drdp!H248+drdp!Q248)*DECG!$D248)</f>
        <v>-0.18207272878694325</v>
      </c>
      <c r="F248" s="20">
        <f>Model!$W$21*((drdp!C248+drdp!L248)*DECG!$B248+(drdp!F248+drdp!O248)*DECG!$C248+(drdp!I248+drdp!R248)*DECG!$D248)</f>
        <v>4.8786240642192266E-2</v>
      </c>
      <c r="G248" s="20">
        <f>Model!$W$21*((drdp!D248+drdp!M248)*DECG!$B248+(drdp!G248+drdp!P248)*DECG!$C248+(drdp!J248+drdp!S248)*DECG!$D248)</f>
        <v>0</v>
      </c>
      <c r="H248" s="18">
        <f>Model!$W$21*((drdp!B248)*DECG!$B248+(drdp!E248)*DECG!$C248+(drdp!H248)*DECG!$D248)</f>
        <v>-9.1036364393471625E-2</v>
      </c>
      <c r="I248" s="18">
        <f>Model!$W$21*((drdp!C248)*DECG!$B248+(drdp!F248)*DECG!$C248+(drdp!I248)*DECG!$D248)</f>
        <v>2.4393120321096133E-2</v>
      </c>
      <c r="J248" s="18">
        <f>Model!$W$21*((drdp!D248)*DECG!$B248+(drdp!G248)*DECG!$C248+(drdp!J248)*DECG!$D248)</f>
        <v>0</v>
      </c>
      <c r="K248" s="21">
        <f>SUM(E$3:E247)+H248</f>
        <v>-31.948692377383466</v>
      </c>
      <c r="L248" s="21">
        <f>SUM(F$3:F247)+I248</f>
        <v>8.5606263217503038</v>
      </c>
      <c r="M248" s="21">
        <f>SUM(G$3:G247)+J248</f>
        <v>0</v>
      </c>
      <c r="N248" s="19">
        <f t="shared" si="19"/>
        <v>1020.7189446246804</v>
      </c>
      <c r="O248" s="19">
        <f t="shared" si="20"/>
        <v>73.284323020644138</v>
      </c>
      <c r="P248" s="19">
        <f t="shared" si="21"/>
        <v>0</v>
      </c>
      <c r="Q248" s="19">
        <f t="shared" si="22"/>
        <v>-273.50081691133221</v>
      </c>
      <c r="R248" s="19">
        <f t="shared" si="23"/>
        <v>0</v>
      </c>
      <c r="S248" s="19">
        <f t="shared" si="24"/>
        <v>0</v>
      </c>
    </row>
    <row r="249" spans="1:19" x14ac:dyDescent="0.25">
      <c r="A249" s="26">
        <f>Wellpath!E249</f>
        <v>7380</v>
      </c>
      <c r="B249" s="22">
        <v>0</v>
      </c>
      <c r="C249" s="22">
        <v>0</v>
      </c>
      <c r="D249" s="22">
        <v>1</v>
      </c>
      <c r="E249" s="20">
        <f>Model!$W$21*((drdp!B249+drdp!K249)*DECG!$B249+(drdp!E249+drdp!N249)*DECG!$C249+(drdp!H249+drdp!Q249)*DECG!$D249)</f>
        <v>-0.18207272878694325</v>
      </c>
      <c r="F249" s="20">
        <f>Model!$W$21*((drdp!C249+drdp!L249)*DECG!$B249+(drdp!F249+drdp!O249)*DECG!$C249+(drdp!I249+drdp!R249)*DECG!$D249)</f>
        <v>4.8786240642192266E-2</v>
      </c>
      <c r="G249" s="20">
        <f>Model!$W$21*((drdp!D249+drdp!M249)*DECG!$B249+(drdp!G249+drdp!P249)*DECG!$C249+(drdp!J249+drdp!S249)*DECG!$D249)</f>
        <v>0</v>
      </c>
      <c r="H249" s="18">
        <f>Model!$W$21*((drdp!B249)*DECG!$B249+(drdp!E249)*DECG!$C249+(drdp!H249)*DECG!$D249)</f>
        <v>-9.1036364393471625E-2</v>
      </c>
      <c r="I249" s="18">
        <f>Model!$W$21*((drdp!C249)*DECG!$B249+(drdp!F249)*DECG!$C249+(drdp!I249)*DECG!$D249)</f>
        <v>2.4393120321096133E-2</v>
      </c>
      <c r="J249" s="18">
        <f>Model!$W$21*((drdp!D249)*DECG!$B249+(drdp!G249)*DECG!$C249+(drdp!J249)*DECG!$D249)</f>
        <v>0</v>
      </c>
      <c r="K249" s="21">
        <f>SUM(E$3:E248)+H249</f>
        <v>-32.130765106170415</v>
      </c>
      <c r="L249" s="21">
        <f>SUM(F$3:F248)+I249</f>
        <v>8.609412562392496</v>
      </c>
      <c r="M249" s="21">
        <f>SUM(G$3:G248)+J249</f>
        <v>0</v>
      </c>
      <c r="N249" s="19">
        <f t="shared" si="19"/>
        <v>1032.3860663078983</v>
      </c>
      <c r="O249" s="19">
        <f t="shared" si="20"/>
        <v>74.121984669481719</v>
      </c>
      <c r="P249" s="19">
        <f t="shared" si="21"/>
        <v>0</v>
      </c>
      <c r="Q249" s="19">
        <f t="shared" si="22"/>
        <v>-276.62701274434602</v>
      </c>
      <c r="R249" s="19">
        <f t="shared" si="23"/>
        <v>0</v>
      </c>
      <c r="S249" s="19">
        <f t="shared" si="24"/>
        <v>0</v>
      </c>
    </row>
    <row r="250" spans="1:19" x14ac:dyDescent="0.25">
      <c r="A250" s="26">
        <f>Wellpath!E250</f>
        <v>7410</v>
      </c>
      <c r="B250" s="22">
        <v>0</v>
      </c>
      <c r="C250" s="22">
        <v>0</v>
      </c>
      <c r="D250" s="22">
        <v>1</v>
      </c>
      <c r="E250" s="20">
        <f>Model!$W$21*((drdp!B250+drdp!K250)*DECG!$B250+(drdp!E250+drdp!N250)*DECG!$C250+(drdp!H250+drdp!Q250)*DECG!$D250)</f>
        <v>-0.18207272878694325</v>
      </c>
      <c r="F250" s="20">
        <f>Model!$W$21*((drdp!C250+drdp!L250)*DECG!$B250+(drdp!F250+drdp!O250)*DECG!$C250+(drdp!I250+drdp!R250)*DECG!$D250)</f>
        <v>4.8786240642192266E-2</v>
      </c>
      <c r="G250" s="20">
        <f>Model!$W$21*((drdp!D250+drdp!M250)*DECG!$B250+(drdp!G250+drdp!P250)*DECG!$C250+(drdp!J250+drdp!S250)*DECG!$D250)</f>
        <v>0</v>
      </c>
      <c r="H250" s="18">
        <f>Model!$W$21*((drdp!B250)*DECG!$B250+(drdp!E250)*DECG!$C250+(drdp!H250)*DECG!$D250)</f>
        <v>-9.1036364393471625E-2</v>
      </c>
      <c r="I250" s="18">
        <f>Model!$W$21*((drdp!C250)*DECG!$B250+(drdp!F250)*DECG!$C250+(drdp!I250)*DECG!$D250)</f>
        <v>2.4393120321096133E-2</v>
      </c>
      <c r="J250" s="18">
        <f>Model!$W$21*((drdp!D250)*DECG!$B250+(drdp!G250)*DECG!$C250+(drdp!J250)*DECG!$D250)</f>
        <v>0</v>
      </c>
      <c r="K250" s="21">
        <f>SUM(E$3:E249)+H250</f>
        <v>-32.312837834957357</v>
      </c>
      <c r="L250" s="21">
        <f>SUM(F$3:F249)+I250</f>
        <v>8.6581988030346881</v>
      </c>
      <c r="M250" s="21">
        <f>SUM(G$3:G249)+J250</f>
        <v>0</v>
      </c>
      <c r="N250" s="19">
        <f t="shared" si="19"/>
        <v>1044.1194889482517</v>
      </c>
      <c r="O250" s="19">
        <f t="shared" si="20"/>
        <v>74.964406512871307</v>
      </c>
      <c r="P250" s="19">
        <f t="shared" si="21"/>
        <v>0</v>
      </c>
      <c r="Q250" s="19">
        <f t="shared" si="22"/>
        <v>-279.77097386528175</v>
      </c>
      <c r="R250" s="19">
        <f t="shared" si="23"/>
        <v>0</v>
      </c>
      <c r="S250" s="19">
        <f t="shared" si="24"/>
        <v>0</v>
      </c>
    </row>
    <row r="251" spans="1:19" x14ac:dyDescent="0.25">
      <c r="A251" s="26">
        <f>Wellpath!E251</f>
        <v>7440</v>
      </c>
      <c r="B251" s="22">
        <v>0</v>
      </c>
      <c r="C251" s="22">
        <v>0</v>
      </c>
      <c r="D251" s="22">
        <v>1</v>
      </c>
      <c r="E251" s="20">
        <f>Model!$W$21*((drdp!B251+drdp!K251)*DECG!$B251+(drdp!E251+drdp!N251)*DECG!$C251+(drdp!H251+drdp!Q251)*DECG!$D251)</f>
        <v>-0.18207272878694325</v>
      </c>
      <c r="F251" s="20">
        <f>Model!$W$21*((drdp!C251+drdp!L251)*DECG!$B251+(drdp!F251+drdp!O251)*DECG!$C251+(drdp!I251+drdp!R251)*DECG!$D251)</f>
        <v>4.8786240642192266E-2</v>
      </c>
      <c r="G251" s="20">
        <f>Model!$W$21*((drdp!D251+drdp!M251)*DECG!$B251+(drdp!G251+drdp!P251)*DECG!$C251+(drdp!J251+drdp!S251)*DECG!$D251)</f>
        <v>0</v>
      </c>
      <c r="H251" s="18">
        <f>Model!$W$21*((drdp!B251)*DECG!$B251+(drdp!E251)*DECG!$C251+(drdp!H251)*DECG!$D251)</f>
        <v>-9.1036364393471625E-2</v>
      </c>
      <c r="I251" s="18">
        <f>Model!$W$21*((drdp!C251)*DECG!$B251+(drdp!F251)*DECG!$C251+(drdp!I251)*DECG!$D251)</f>
        <v>2.4393120321096133E-2</v>
      </c>
      <c r="J251" s="18">
        <f>Model!$W$21*((drdp!D251)*DECG!$B251+(drdp!G251)*DECG!$C251+(drdp!J251)*DECG!$D251)</f>
        <v>0</v>
      </c>
      <c r="K251" s="21">
        <f>SUM(E$3:E250)+H251</f>
        <v>-32.494910563744298</v>
      </c>
      <c r="L251" s="21">
        <f>SUM(F$3:F250)+I251</f>
        <v>8.7069850436768803</v>
      </c>
      <c r="M251" s="21">
        <f>SUM(G$3:G250)+J251</f>
        <v>0</v>
      </c>
      <c r="N251" s="19">
        <f t="shared" si="19"/>
        <v>1055.9192125457407</v>
      </c>
      <c r="O251" s="19">
        <f t="shared" si="20"/>
        <v>75.811588550812886</v>
      </c>
      <c r="P251" s="19">
        <f t="shared" si="21"/>
        <v>0</v>
      </c>
      <c r="Q251" s="19">
        <f t="shared" si="22"/>
        <v>-282.93270027413945</v>
      </c>
      <c r="R251" s="19">
        <f t="shared" si="23"/>
        <v>0</v>
      </c>
      <c r="S251" s="19">
        <f t="shared" si="24"/>
        <v>0</v>
      </c>
    </row>
    <row r="252" spans="1:19" x14ac:dyDescent="0.25">
      <c r="A252" s="26">
        <f>Wellpath!E252</f>
        <v>7470</v>
      </c>
      <c r="B252" s="22">
        <v>0</v>
      </c>
      <c r="C252" s="22">
        <v>0</v>
      </c>
      <c r="D252" s="22">
        <v>1</v>
      </c>
      <c r="E252" s="20">
        <f>Model!$W$21*((drdp!B252+drdp!K252)*DECG!$B252+(drdp!E252+drdp!N252)*DECG!$C252+(drdp!H252+drdp!Q252)*DECG!$D252)</f>
        <v>-0.18207272878694325</v>
      </c>
      <c r="F252" s="20">
        <f>Model!$W$21*((drdp!C252+drdp!L252)*DECG!$B252+(drdp!F252+drdp!O252)*DECG!$C252+(drdp!I252+drdp!R252)*DECG!$D252)</f>
        <v>4.8786240642192266E-2</v>
      </c>
      <c r="G252" s="20">
        <f>Model!$W$21*((drdp!D252+drdp!M252)*DECG!$B252+(drdp!G252+drdp!P252)*DECG!$C252+(drdp!J252+drdp!S252)*DECG!$D252)</f>
        <v>0</v>
      </c>
      <c r="H252" s="18">
        <f>Model!$W$21*((drdp!B252)*DECG!$B252+(drdp!E252)*DECG!$C252+(drdp!H252)*DECG!$D252)</f>
        <v>-9.1036364393471625E-2</v>
      </c>
      <c r="I252" s="18">
        <f>Model!$W$21*((drdp!C252)*DECG!$B252+(drdp!F252)*DECG!$C252+(drdp!I252)*DECG!$D252)</f>
        <v>2.4393120321096133E-2</v>
      </c>
      <c r="J252" s="18">
        <f>Model!$W$21*((drdp!D252)*DECG!$B252+(drdp!G252)*DECG!$C252+(drdp!J252)*DECG!$D252)</f>
        <v>0</v>
      </c>
      <c r="K252" s="21">
        <f>SUM(E$3:E251)+H252</f>
        <v>-32.67698329253124</v>
      </c>
      <c r="L252" s="21">
        <f>SUM(F$3:F251)+I252</f>
        <v>8.7557712843190725</v>
      </c>
      <c r="M252" s="21">
        <f>SUM(G$3:G251)+J252</f>
        <v>0</v>
      </c>
      <c r="N252" s="19">
        <f t="shared" si="19"/>
        <v>1067.7852371003657</v>
      </c>
      <c r="O252" s="19">
        <f t="shared" si="20"/>
        <v>76.663530783306456</v>
      </c>
      <c r="P252" s="19">
        <f t="shared" si="21"/>
        <v>0</v>
      </c>
      <c r="Q252" s="19">
        <f t="shared" si="22"/>
        <v>-286.11219197091913</v>
      </c>
      <c r="R252" s="19">
        <f t="shared" si="23"/>
        <v>0</v>
      </c>
      <c r="S252" s="19">
        <f t="shared" si="24"/>
        <v>0</v>
      </c>
    </row>
    <row r="253" spans="1:19" x14ac:dyDescent="0.25">
      <c r="A253" s="26">
        <f>Wellpath!E253</f>
        <v>7500</v>
      </c>
      <c r="B253" s="22">
        <v>0</v>
      </c>
      <c r="C253" s="22">
        <v>0</v>
      </c>
      <c r="D253" s="22">
        <v>1</v>
      </c>
      <c r="E253" s="20">
        <f>Model!$W$21*((drdp!B253+drdp!K253)*DECG!$B253+(drdp!E253+drdp!N253)*DECG!$C253+(drdp!H253+drdp!Q253)*DECG!$D253)</f>
        <v>-0.18207272878694325</v>
      </c>
      <c r="F253" s="20">
        <f>Model!$W$21*((drdp!C253+drdp!L253)*DECG!$B253+(drdp!F253+drdp!O253)*DECG!$C253+(drdp!I253+drdp!R253)*DECG!$D253)</f>
        <v>4.8786240642192266E-2</v>
      </c>
      <c r="G253" s="20">
        <f>Model!$W$21*((drdp!D253+drdp!M253)*DECG!$B253+(drdp!G253+drdp!P253)*DECG!$C253+(drdp!J253+drdp!S253)*DECG!$D253)</f>
        <v>0</v>
      </c>
      <c r="H253" s="18">
        <f>Model!$W$21*((drdp!B253)*DECG!$B253+(drdp!E253)*DECG!$C253+(drdp!H253)*DECG!$D253)</f>
        <v>-9.1036364393471625E-2</v>
      </c>
      <c r="I253" s="18">
        <f>Model!$W$21*((drdp!C253)*DECG!$B253+(drdp!F253)*DECG!$C253+(drdp!I253)*DECG!$D253)</f>
        <v>2.4393120321096133E-2</v>
      </c>
      <c r="J253" s="18">
        <f>Model!$W$21*((drdp!D253)*DECG!$B253+(drdp!G253)*DECG!$C253+(drdp!J253)*DECG!$D253)</f>
        <v>0</v>
      </c>
      <c r="K253" s="21">
        <f>SUM(E$3:E252)+H253</f>
        <v>-32.859056021318182</v>
      </c>
      <c r="L253" s="21">
        <f>SUM(F$3:F252)+I253</f>
        <v>8.8045575249612646</v>
      </c>
      <c r="M253" s="21">
        <f>SUM(G$3:G252)+J253</f>
        <v>0</v>
      </c>
      <c r="N253" s="19">
        <f t="shared" si="19"/>
        <v>1079.7175626121266</v>
      </c>
      <c r="O253" s="19">
        <f t="shared" si="20"/>
        <v>77.520233210352032</v>
      </c>
      <c r="P253" s="19">
        <f t="shared" si="21"/>
        <v>0</v>
      </c>
      <c r="Q253" s="19">
        <f t="shared" si="22"/>
        <v>-289.30944895562072</v>
      </c>
      <c r="R253" s="19">
        <f t="shared" si="23"/>
        <v>0</v>
      </c>
      <c r="S253" s="19">
        <f t="shared" si="24"/>
        <v>0</v>
      </c>
    </row>
    <row r="254" spans="1:19" x14ac:dyDescent="0.25">
      <c r="A254" s="26">
        <f>Wellpath!E254</f>
        <v>7530</v>
      </c>
      <c r="B254" s="22">
        <v>0</v>
      </c>
      <c r="C254" s="22">
        <v>0</v>
      </c>
      <c r="D254" s="22">
        <v>1</v>
      </c>
      <c r="E254" s="20">
        <f>Model!$W$21*((drdp!B254+drdp!K254)*DECG!$B254+(drdp!E254+drdp!N254)*DECG!$C254+(drdp!H254+drdp!Q254)*DECG!$D254)</f>
        <v>-0.18207272878694325</v>
      </c>
      <c r="F254" s="20">
        <f>Model!$W$21*((drdp!C254+drdp!L254)*DECG!$B254+(drdp!F254+drdp!O254)*DECG!$C254+(drdp!I254+drdp!R254)*DECG!$D254)</f>
        <v>4.8786240642192266E-2</v>
      </c>
      <c r="G254" s="20">
        <f>Model!$W$21*((drdp!D254+drdp!M254)*DECG!$B254+(drdp!G254+drdp!P254)*DECG!$C254+(drdp!J254+drdp!S254)*DECG!$D254)</f>
        <v>0</v>
      </c>
      <c r="H254" s="18">
        <f>Model!$W$21*((drdp!B254)*DECG!$B254+(drdp!E254)*DECG!$C254+(drdp!H254)*DECG!$D254)</f>
        <v>-9.1036364393471625E-2</v>
      </c>
      <c r="I254" s="18">
        <f>Model!$W$21*((drdp!C254)*DECG!$B254+(drdp!F254)*DECG!$C254+(drdp!I254)*DECG!$D254)</f>
        <v>2.4393120321096133E-2</v>
      </c>
      <c r="J254" s="18">
        <f>Model!$W$21*((drdp!D254)*DECG!$B254+(drdp!G254)*DECG!$C254+(drdp!J254)*DECG!$D254)</f>
        <v>0</v>
      </c>
      <c r="K254" s="21">
        <f>SUM(E$3:E253)+H254</f>
        <v>-33.041128750105123</v>
      </c>
      <c r="L254" s="21">
        <f>SUM(F$3:F253)+I254</f>
        <v>8.8533437656034568</v>
      </c>
      <c r="M254" s="21">
        <f>SUM(G$3:G253)+J254</f>
        <v>0</v>
      </c>
      <c r="N254" s="19">
        <f t="shared" si="19"/>
        <v>1091.7161890810235</v>
      </c>
      <c r="O254" s="19">
        <f t="shared" si="20"/>
        <v>78.3816958319496</v>
      </c>
      <c r="P254" s="19">
        <f t="shared" si="21"/>
        <v>0</v>
      </c>
      <c r="Q254" s="19">
        <f t="shared" si="22"/>
        <v>-292.52447122824435</v>
      </c>
      <c r="R254" s="19">
        <f t="shared" si="23"/>
        <v>0</v>
      </c>
      <c r="S254" s="19">
        <f t="shared" si="24"/>
        <v>0</v>
      </c>
    </row>
    <row r="255" spans="1:19" x14ac:dyDescent="0.25">
      <c r="A255" s="26">
        <f>Wellpath!E255</f>
        <v>7560</v>
      </c>
      <c r="B255" s="22">
        <v>0</v>
      </c>
      <c r="C255" s="22">
        <v>0</v>
      </c>
      <c r="D255" s="22">
        <v>1</v>
      </c>
      <c r="E255" s="20">
        <f>Model!$W$21*((drdp!B255+drdp!K255)*DECG!$B255+(drdp!E255+drdp!N255)*DECG!$C255+(drdp!H255+drdp!Q255)*DECG!$D255)</f>
        <v>-0.18207272878694325</v>
      </c>
      <c r="F255" s="20">
        <f>Model!$W$21*((drdp!C255+drdp!L255)*DECG!$B255+(drdp!F255+drdp!O255)*DECG!$C255+(drdp!I255+drdp!R255)*DECG!$D255)</f>
        <v>4.8786240642192266E-2</v>
      </c>
      <c r="G255" s="20">
        <f>Model!$W$21*((drdp!D255+drdp!M255)*DECG!$B255+(drdp!G255+drdp!P255)*DECG!$C255+(drdp!J255+drdp!S255)*DECG!$D255)</f>
        <v>0</v>
      </c>
      <c r="H255" s="18">
        <f>Model!$W$21*((drdp!B255)*DECG!$B255+(drdp!E255)*DECG!$C255+(drdp!H255)*DECG!$D255)</f>
        <v>-9.1036364393471625E-2</v>
      </c>
      <c r="I255" s="18">
        <f>Model!$W$21*((drdp!C255)*DECG!$B255+(drdp!F255)*DECG!$C255+(drdp!I255)*DECG!$D255)</f>
        <v>2.4393120321096133E-2</v>
      </c>
      <c r="J255" s="18">
        <f>Model!$W$21*((drdp!D255)*DECG!$B255+(drdp!G255)*DECG!$C255+(drdp!J255)*DECG!$D255)</f>
        <v>0</v>
      </c>
      <c r="K255" s="21">
        <f>SUM(E$3:E254)+H255</f>
        <v>-33.223201478892065</v>
      </c>
      <c r="L255" s="21">
        <f>SUM(F$3:F254)+I255</f>
        <v>8.902130006245649</v>
      </c>
      <c r="M255" s="21">
        <f>SUM(G$3:G254)+J255</f>
        <v>0</v>
      </c>
      <c r="N255" s="19">
        <f t="shared" si="19"/>
        <v>1103.7811165070559</v>
      </c>
      <c r="O255" s="19">
        <f t="shared" si="20"/>
        <v>79.247918648099159</v>
      </c>
      <c r="P255" s="19">
        <f t="shared" si="21"/>
        <v>0</v>
      </c>
      <c r="Q255" s="19">
        <f t="shared" si="22"/>
        <v>-295.7572587887899</v>
      </c>
      <c r="R255" s="19">
        <f t="shared" si="23"/>
        <v>0</v>
      </c>
      <c r="S255" s="19">
        <f t="shared" si="24"/>
        <v>0</v>
      </c>
    </row>
    <row r="256" spans="1:19" x14ac:dyDescent="0.25">
      <c r="A256" s="26">
        <f>Wellpath!E256</f>
        <v>7590</v>
      </c>
      <c r="B256" s="22">
        <v>0</v>
      </c>
      <c r="C256" s="22">
        <v>0</v>
      </c>
      <c r="D256" s="22">
        <v>1</v>
      </c>
      <c r="E256" s="20">
        <f>Model!$W$21*((drdp!B256+drdp!K256)*DECG!$B256+(drdp!E256+drdp!N256)*DECG!$C256+(drdp!H256+drdp!Q256)*DECG!$D256)</f>
        <v>-0.18207272878694325</v>
      </c>
      <c r="F256" s="20">
        <f>Model!$W$21*((drdp!C256+drdp!L256)*DECG!$B256+(drdp!F256+drdp!O256)*DECG!$C256+(drdp!I256+drdp!R256)*DECG!$D256)</f>
        <v>4.8786240642192266E-2</v>
      </c>
      <c r="G256" s="20">
        <f>Model!$W$21*((drdp!D256+drdp!M256)*DECG!$B256+(drdp!G256+drdp!P256)*DECG!$C256+(drdp!J256+drdp!S256)*DECG!$D256)</f>
        <v>0</v>
      </c>
      <c r="H256" s="18">
        <f>Model!$W$21*((drdp!B256)*DECG!$B256+(drdp!E256)*DECG!$C256+(drdp!H256)*DECG!$D256)</f>
        <v>-9.1036364393471625E-2</v>
      </c>
      <c r="I256" s="18">
        <f>Model!$W$21*((drdp!C256)*DECG!$B256+(drdp!F256)*DECG!$C256+(drdp!I256)*DECG!$D256)</f>
        <v>2.4393120321096133E-2</v>
      </c>
      <c r="J256" s="18">
        <f>Model!$W$21*((drdp!D256)*DECG!$B256+(drdp!G256)*DECG!$C256+(drdp!J256)*DECG!$D256)</f>
        <v>0</v>
      </c>
      <c r="K256" s="21">
        <f>SUM(E$3:E255)+H256</f>
        <v>-33.405274207679007</v>
      </c>
      <c r="L256" s="21">
        <f>SUM(F$3:F255)+I256</f>
        <v>8.9509162468878412</v>
      </c>
      <c r="M256" s="21">
        <f>SUM(G$3:G255)+J256</f>
        <v>0</v>
      </c>
      <c r="N256" s="19">
        <f t="shared" si="19"/>
        <v>1115.9123448902244</v>
      </c>
      <c r="O256" s="19">
        <f t="shared" si="20"/>
        <v>80.118901658800709</v>
      </c>
      <c r="P256" s="19">
        <f t="shared" si="21"/>
        <v>0</v>
      </c>
      <c r="Q256" s="19">
        <f t="shared" si="22"/>
        <v>-299.00781163725736</v>
      </c>
      <c r="R256" s="19">
        <f t="shared" si="23"/>
        <v>0</v>
      </c>
      <c r="S256" s="19">
        <f t="shared" si="24"/>
        <v>0</v>
      </c>
    </row>
    <row r="257" spans="1:20" x14ac:dyDescent="0.25">
      <c r="A257" s="26">
        <f>Wellpath!E257</f>
        <v>7620</v>
      </c>
      <c r="B257" s="22">
        <v>0</v>
      </c>
      <c r="C257" s="22">
        <v>0</v>
      </c>
      <c r="D257" s="22">
        <v>1</v>
      </c>
      <c r="E257" s="20">
        <f>Model!$W$21*((drdp!B257+drdp!K257)*DECG!$B257+(drdp!E257+drdp!N257)*DECG!$C257+(drdp!H257+drdp!Q257)*DECG!$D257)</f>
        <v>-0.18207272878694325</v>
      </c>
      <c r="F257" s="20">
        <f>Model!$W$21*((drdp!C257+drdp!L257)*DECG!$B257+(drdp!F257+drdp!O257)*DECG!$C257+(drdp!I257+drdp!R257)*DECG!$D257)</f>
        <v>4.8786240642192266E-2</v>
      </c>
      <c r="G257" s="20">
        <f>Model!$W$21*((drdp!D257+drdp!M257)*DECG!$B257+(drdp!G257+drdp!P257)*DECG!$C257+(drdp!J257+drdp!S257)*DECG!$D257)</f>
        <v>0</v>
      </c>
      <c r="H257" s="18">
        <f>Model!$W$21*((drdp!B257)*DECG!$B257+(drdp!E257)*DECG!$C257+(drdp!H257)*DECG!$D257)</f>
        <v>-9.1036364393471625E-2</v>
      </c>
      <c r="I257" s="18">
        <f>Model!$W$21*((drdp!C257)*DECG!$B257+(drdp!F257)*DECG!$C257+(drdp!I257)*DECG!$D257)</f>
        <v>2.4393120321096133E-2</v>
      </c>
      <c r="J257" s="18">
        <f>Model!$W$21*((drdp!D257)*DECG!$B257+(drdp!G257)*DECG!$C257+(drdp!J257)*DECG!$D257)</f>
        <v>0</v>
      </c>
      <c r="K257" s="21">
        <f>SUM(E$3:E256)+H257</f>
        <v>-33.587346936465948</v>
      </c>
      <c r="L257" s="21">
        <f>SUM(F$3:F256)+I257</f>
        <v>8.9997024875300333</v>
      </c>
      <c r="M257" s="21">
        <f>SUM(G$3:G256)+J257</f>
        <v>0</v>
      </c>
      <c r="N257" s="19">
        <f t="shared" si="19"/>
        <v>1128.1098742305285</v>
      </c>
      <c r="O257" s="19">
        <f t="shared" si="20"/>
        <v>80.994644864054266</v>
      </c>
      <c r="P257" s="19">
        <f t="shared" si="21"/>
        <v>0</v>
      </c>
      <c r="Q257" s="19">
        <f t="shared" si="22"/>
        <v>-302.27612977364686</v>
      </c>
      <c r="R257" s="19">
        <f t="shared" si="23"/>
        <v>0</v>
      </c>
      <c r="S257" s="19">
        <f t="shared" si="24"/>
        <v>0</v>
      </c>
    </row>
    <row r="258" spans="1:20" x14ac:dyDescent="0.25">
      <c r="A258" s="26">
        <f>Wellpath!E258</f>
        <v>7650</v>
      </c>
      <c r="B258" s="22">
        <v>0</v>
      </c>
      <c r="C258" s="22">
        <v>0</v>
      </c>
      <c r="D258" s="22">
        <v>1</v>
      </c>
      <c r="E258" s="20">
        <f>Model!$W$21*((drdp!B258+drdp!K258)*DECG!$B258+(drdp!E258+drdp!N258)*DECG!$C258+(drdp!H258+drdp!Q258)*DECG!$D258)</f>
        <v>-0.18207272878694325</v>
      </c>
      <c r="F258" s="20">
        <f>Model!$W$21*((drdp!C258+drdp!L258)*DECG!$B258+(drdp!F258+drdp!O258)*DECG!$C258+(drdp!I258+drdp!R258)*DECG!$D258)</f>
        <v>4.8786240642192266E-2</v>
      </c>
      <c r="G258" s="20">
        <f>Model!$W$21*((drdp!D258+drdp!M258)*DECG!$B258+(drdp!G258+drdp!P258)*DECG!$C258+(drdp!J258+drdp!S258)*DECG!$D258)</f>
        <v>0</v>
      </c>
      <c r="H258" s="18">
        <f>Model!$W$21*((drdp!B258)*DECG!$B258+(drdp!E258)*DECG!$C258+(drdp!H258)*DECG!$D258)</f>
        <v>-9.1036364393471625E-2</v>
      </c>
      <c r="I258" s="18">
        <f>Model!$W$21*((drdp!C258)*DECG!$B258+(drdp!F258)*DECG!$C258+(drdp!I258)*DECG!$D258)</f>
        <v>2.4393120321096133E-2</v>
      </c>
      <c r="J258" s="18">
        <f>Model!$W$21*((drdp!D258)*DECG!$B258+(drdp!G258)*DECG!$C258+(drdp!J258)*DECG!$D258)</f>
        <v>0</v>
      </c>
      <c r="K258" s="21">
        <f>SUM(E$3:E257)+H258</f>
        <v>-33.76941966525289</v>
      </c>
      <c r="L258" s="21">
        <f>SUM(F$3:F257)+I258</f>
        <v>9.0484887281722255</v>
      </c>
      <c r="M258" s="21">
        <f>SUM(G$3:G257)+J258</f>
        <v>0</v>
      </c>
      <c r="N258" s="19">
        <f t="shared" si="19"/>
        <v>1140.3737045279686</v>
      </c>
      <c r="O258" s="19">
        <f t="shared" si="20"/>
        <v>81.875148263859813</v>
      </c>
      <c r="P258" s="19">
        <f t="shared" si="21"/>
        <v>0</v>
      </c>
      <c r="Q258" s="19">
        <f t="shared" si="22"/>
        <v>-305.56221319795827</v>
      </c>
      <c r="R258" s="19">
        <f t="shared" si="23"/>
        <v>0</v>
      </c>
      <c r="S258" s="19">
        <f t="shared" si="24"/>
        <v>0</v>
      </c>
    </row>
    <row r="259" spans="1:20" x14ac:dyDescent="0.25">
      <c r="A259" s="26">
        <f>Wellpath!E259</f>
        <v>7680</v>
      </c>
      <c r="B259" s="22">
        <v>0</v>
      </c>
      <c r="C259" s="22">
        <v>0</v>
      </c>
      <c r="D259" s="22">
        <v>1</v>
      </c>
      <c r="E259" s="20">
        <f>Model!$W$21*((drdp!B259+drdp!K259)*DECG!$B259+(drdp!E259+drdp!N259)*DECG!$C259+(drdp!H259+drdp!Q259)*DECG!$D259)</f>
        <v>-0.18207272878694325</v>
      </c>
      <c r="F259" s="20">
        <f>Model!$W$21*((drdp!C259+drdp!L259)*DECG!$B259+(drdp!F259+drdp!O259)*DECG!$C259+(drdp!I259+drdp!R259)*DECG!$D259)</f>
        <v>4.8786240642192266E-2</v>
      </c>
      <c r="G259" s="20">
        <f>Model!$W$21*((drdp!D259+drdp!M259)*DECG!$B259+(drdp!G259+drdp!P259)*DECG!$C259+(drdp!J259+drdp!S259)*DECG!$D259)</f>
        <v>0</v>
      </c>
      <c r="H259" s="18">
        <f>Model!$W$21*((drdp!B259)*DECG!$B259+(drdp!E259)*DECG!$C259+(drdp!H259)*DECG!$D259)</f>
        <v>-9.1036364393471625E-2</v>
      </c>
      <c r="I259" s="18">
        <f>Model!$W$21*((drdp!C259)*DECG!$B259+(drdp!F259)*DECG!$C259+(drdp!I259)*DECG!$D259)</f>
        <v>2.4393120321096133E-2</v>
      </c>
      <c r="J259" s="18">
        <f>Model!$W$21*((drdp!D259)*DECG!$B259+(drdp!G259)*DECG!$C259+(drdp!J259)*DECG!$D259)</f>
        <v>0</v>
      </c>
      <c r="K259" s="21">
        <f>SUM(E$3:E258)+H259</f>
        <v>-33.951492394039832</v>
      </c>
      <c r="L259" s="21">
        <f>SUM(F$3:F258)+I259</f>
        <v>9.0972749688144177</v>
      </c>
      <c r="M259" s="21">
        <f>SUM(G$3:G258)+J259</f>
        <v>0</v>
      </c>
      <c r="N259" s="19">
        <f t="shared" si="19"/>
        <v>1152.7038357825445</v>
      </c>
      <c r="O259" s="19">
        <f t="shared" si="20"/>
        <v>82.760411858217367</v>
      </c>
      <c r="P259" s="19">
        <f t="shared" si="21"/>
        <v>0</v>
      </c>
      <c r="Q259" s="19">
        <f t="shared" si="22"/>
        <v>-308.86606191019166</v>
      </c>
      <c r="R259" s="19">
        <f t="shared" si="23"/>
        <v>0</v>
      </c>
      <c r="S259" s="19">
        <f t="shared" si="24"/>
        <v>0</v>
      </c>
    </row>
    <row r="260" spans="1:20" x14ac:dyDescent="0.25">
      <c r="A260" s="26">
        <f>Wellpath!E260</f>
        <v>7710</v>
      </c>
      <c r="B260" s="22">
        <v>0</v>
      </c>
      <c r="C260" s="22">
        <v>0</v>
      </c>
      <c r="D260" s="22">
        <v>1</v>
      </c>
      <c r="E260" s="20">
        <f>Model!$W$21*((drdp!B260+drdp!K260)*DECG!$B260+(drdp!E260+drdp!N260)*DECG!$C260+(drdp!H260+drdp!Q260)*DECG!$D260)</f>
        <v>-0.18207272878694325</v>
      </c>
      <c r="F260" s="20">
        <f>Model!$W$21*((drdp!C260+drdp!L260)*DECG!$B260+(drdp!F260+drdp!O260)*DECG!$C260+(drdp!I260+drdp!R260)*DECG!$D260)</f>
        <v>4.8786240642192266E-2</v>
      </c>
      <c r="G260" s="20">
        <f>Model!$W$21*((drdp!D260+drdp!M260)*DECG!$B260+(drdp!G260+drdp!P260)*DECG!$C260+(drdp!J260+drdp!S260)*DECG!$D260)</f>
        <v>0</v>
      </c>
      <c r="H260" s="18">
        <f>Model!$W$21*((drdp!B260)*DECG!$B260+(drdp!E260)*DECG!$C260+(drdp!H260)*DECG!$D260)</f>
        <v>-9.1036364393471625E-2</v>
      </c>
      <c r="I260" s="18">
        <f>Model!$W$21*((drdp!C260)*DECG!$B260+(drdp!F260)*DECG!$C260+(drdp!I260)*DECG!$D260)</f>
        <v>2.4393120321096133E-2</v>
      </c>
      <c r="J260" s="18">
        <f>Model!$W$21*((drdp!D260)*DECG!$B260+(drdp!G260)*DECG!$C260+(drdp!J260)*DECG!$D260)</f>
        <v>0</v>
      </c>
      <c r="K260" s="21">
        <f>SUM(E$3:E259)+H260</f>
        <v>-34.133565122826774</v>
      </c>
      <c r="L260" s="21">
        <f>SUM(F$3:F259)+I260</f>
        <v>9.1460612094566098</v>
      </c>
      <c r="M260" s="21">
        <f>SUM(G$3:G259)+J260</f>
        <v>0</v>
      </c>
      <c r="N260" s="19">
        <f t="shared" si="19"/>
        <v>1165.1002679942562</v>
      </c>
      <c r="O260" s="19">
        <f t="shared" si="20"/>
        <v>83.650435647126898</v>
      </c>
      <c r="P260" s="19">
        <f t="shared" si="21"/>
        <v>0</v>
      </c>
      <c r="Q260" s="19">
        <f t="shared" si="22"/>
        <v>-312.18767591034697</v>
      </c>
      <c r="R260" s="19">
        <f t="shared" si="23"/>
        <v>0</v>
      </c>
      <c r="S260" s="19">
        <f t="shared" si="24"/>
        <v>0</v>
      </c>
    </row>
    <row r="261" spans="1:20" x14ac:dyDescent="0.25">
      <c r="A261" s="26">
        <f>Wellpath!E261</f>
        <v>7740</v>
      </c>
      <c r="B261" s="22">
        <v>0</v>
      </c>
      <c r="C261" s="22">
        <v>0</v>
      </c>
      <c r="D261" s="22">
        <v>1</v>
      </c>
      <c r="E261" s="20">
        <f>Model!$W$21*((drdp!B261+drdp!K261)*DECG!$B261+(drdp!E261+drdp!N261)*DECG!$C261+(drdp!H261+drdp!Q261)*DECG!$D261)</f>
        <v>-0.18207272878694325</v>
      </c>
      <c r="F261" s="20">
        <f>Model!$W$21*((drdp!C261+drdp!L261)*DECG!$B261+(drdp!F261+drdp!O261)*DECG!$C261+(drdp!I261+drdp!R261)*DECG!$D261)</f>
        <v>4.8786240642192266E-2</v>
      </c>
      <c r="G261" s="20">
        <f>Model!$W$21*((drdp!D261+drdp!M261)*DECG!$B261+(drdp!G261+drdp!P261)*DECG!$C261+(drdp!J261+drdp!S261)*DECG!$D261)</f>
        <v>0</v>
      </c>
      <c r="H261" s="18">
        <f>Model!$W$21*((drdp!B261)*DECG!$B261+(drdp!E261)*DECG!$C261+(drdp!H261)*DECG!$D261)</f>
        <v>-9.1036364393471625E-2</v>
      </c>
      <c r="I261" s="18">
        <f>Model!$W$21*((drdp!C261)*DECG!$B261+(drdp!F261)*DECG!$C261+(drdp!I261)*DECG!$D261)</f>
        <v>2.4393120321096133E-2</v>
      </c>
      <c r="J261" s="18">
        <f>Model!$W$21*((drdp!D261)*DECG!$B261+(drdp!G261)*DECG!$C261+(drdp!J261)*DECG!$D261)</f>
        <v>0</v>
      </c>
      <c r="K261" s="21">
        <f>SUM(E$3:E260)+H261</f>
        <v>-34.315637851613715</v>
      </c>
      <c r="L261" s="21">
        <f>SUM(F$3:F260)+I261</f>
        <v>9.194847450098802</v>
      </c>
      <c r="M261" s="21">
        <f>SUM(G$3:G260)+J261</f>
        <v>0</v>
      </c>
      <c r="N261" s="19">
        <f t="shared" si="19"/>
        <v>1177.563001163104</v>
      </c>
      <c r="O261" s="19">
        <f t="shared" si="20"/>
        <v>84.545219630588434</v>
      </c>
      <c r="P261" s="19">
        <f t="shared" si="21"/>
        <v>0</v>
      </c>
      <c r="Q261" s="19">
        <f t="shared" si="22"/>
        <v>-315.52705519842431</v>
      </c>
      <c r="R261" s="19">
        <f t="shared" si="23"/>
        <v>0</v>
      </c>
      <c r="S261" s="19">
        <f t="shared" si="24"/>
        <v>0</v>
      </c>
    </row>
    <row r="262" spans="1:20" x14ac:dyDescent="0.25">
      <c r="A262" s="26">
        <f>Wellpath!E262</f>
        <v>7770</v>
      </c>
      <c r="B262" s="22">
        <v>0</v>
      </c>
      <c r="C262" s="22">
        <v>0</v>
      </c>
      <c r="D262" s="22">
        <v>1</v>
      </c>
      <c r="E262" s="20">
        <f>Model!$W$21*((drdp!B262+drdp!K262)*DECG!$B262+(drdp!E262+drdp!N262)*DECG!$C262+(drdp!H262+drdp!Q262)*DECG!$D262)</f>
        <v>-0.18207272878694325</v>
      </c>
      <c r="F262" s="20">
        <f>Model!$W$21*((drdp!C262+drdp!L262)*DECG!$B262+(drdp!F262+drdp!O262)*DECG!$C262+(drdp!I262+drdp!R262)*DECG!$D262)</f>
        <v>4.8786240642192266E-2</v>
      </c>
      <c r="G262" s="20">
        <f>Model!$W$21*((drdp!D262+drdp!M262)*DECG!$B262+(drdp!G262+drdp!P262)*DECG!$C262+(drdp!J262+drdp!S262)*DECG!$D262)</f>
        <v>0</v>
      </c>
      <c r="H262" s="18">
        <f>Model!$W$21*((drdp!B262)*DECG!$B262+(drdp!E262)*DECG!$C262+(drdp!H262)*DECG!$D262)</f>
        <v>-9.1036364393471625E-2</v>
      </c>
      <c r="I262" s="18">
        <f>Model!$W$21*((drdp!C262)*DECG!$B262+(drdp!F262)*DECG!$C262+(drdp!I262)*DECG!$D262)</f>
        <v>2.4393120321096133E-2</v>
      </c>
      <c r="J262" s="18">
        <f>Model!$W$21*((drdp!D262)*DECG!$B262+(drdp!G262)*DECG!$C262+(drdp!J262)*DECG!$D262)</f>
        <v>0</v>
      </c>
      <c r="K262" s="21">
        <f>SUM(E$3:E261)+H262</f>
        <v>-34.497710580400657</v>
      </c>
      <c r="L262" s="21">
        <f>SUM(F$3:F261)+I262</f>
        <v>9.2436336907409942</v>
      </c>
      <c r="M262" s="21">
        <f>SUM(G$3:G261)+J262</f>
        <v>0</v>
      </c>
      <c r="N262" s="19">
        <f t="shared" ref="N262:N270" si="25">K262^2</f>
        <v>1190.0920352890873</v>
      </c>
      <c r="O262" s="19">
        <f t="shared" ref="O262:O270" si="26">L262^2</f>
        <v>85.444763808601977</v>
      </c>
      <c r="P262" s="19">
        <f t="shared" ref="P262:P270" si="27">M262^2</f>
        <v>0</v>
      </c>
      <c r="Q262" s="19">
        <f t="shared" ref="Q262:Q270" si="28">K262*L262</f>
        <v>-318.88419977442356</v>
      </c>
      <c r="R262" s="19">
        <f t="shared" ref="R262:R270" si="29">K262*M262</f>
        <v>0</v>
      </c>
      <c r="S262" s="19">
        <f t="shared" ref="S262:S270" si="30">L262*M262</f>
        <v>0</v>
      </c>
    </row>
    <row r="263" spans="1:20" x14ac:dyDescent="0.25">
      <c r="A263" s="26">
        <f>Wellpath!E263</f>
        <v>7800</v>
      </c>
      <c r="B263" s="22">
        <v>0</v>
      </c>
      <c r="C263" s="22">
        <v>0</v>
      </c>
      <c r="D263" s="22">
        <v>1</v>
      </c>
      <c r="E263" s="20">
        <f>Model!$W$21*((drdp!B263+drdp!K263)*DECG!$B263+(drdp!E263+drdp!N263)*DECG!$C263+(drdp!H263+drdp!Q263)*DECG!$D263)</f>
        <v>-0.18207272878694325</v>
      </c>
      <c r="F263" s="20">
        <f>Model!$W$21*((drdp!C263+drdp!L263)*DECG!$B263+(drdp!F263+drdp!O263)*DECG!$C263+(drdp!I263+drdp!R263)*DECG!$D263)</f>
        <v>4.8786240642192266E-2</v>
      </c>
      <c r="G263" s="20">
        <f>Model!$W$21*((drdp!D263+drdp!M263)*DECG!$B263+(drdp!G263+drdp!P263)*DECG!$C263+(drdp!J263+drdp!S263)*DECG!$D263)</f>
        <v>0</v>
      </c>
      <c r="H263" s="18">
        <f>Model!$W$21*((drdp!B263)*DECG!$B263+(drdp!E263)*DECG!$C263+(drdp!H263)*DECG!$D263)</f>
        <v>-9.1036364393471625E-2</v>
      </c>
      <c r="I263" s="18">
        <f>Model!$W$21*((drdp!C263)*DECG!$B263+(drdp!F263)*DECG!$C263+(drdp!I263)*DECG!$D263)</f>
        <v>2.4393120321096133E-2</v>
      </c>
      <c r="J263" s="18">
        <f>Model!$W$21*((drdp!D263)*DECG!$B263+(drdp!G263)*DECG!$C263+(drdp!J263)*DECG!$D263)</f>
        <v>0</v>
      </c>
      <c r="K263" s="21">
        <f>SUM(E$3:E262)+H263</f>
        <v>-34.679783309187599</v>
      </c>
      <c r="L263" s="21">
        <f>SUM(F$3:F262)+I263</f>
        <v>9.2924199313831863</v>
      </c>
      <c r="M263" s="21">
        <f>SUM(G$3:G262)+J263</f>
        <v>0</v>
      </c>
      <c r="N263" s="19">
        <f t="shared" si="25"/>
        <v>1202.6873703722067</v>
      </c>
      <c r="O263" s="19">
        <f t="shared" si="26"/>
        <v>86.349068181167496</v>
      </c>
      <c r="P263" s="19">
        <f t="shared" si="27"/>
        <v>0</v>
      </c>
      <c r="Q263" s="19">
        <f t="shared" si="28"/>
        <v>-322.2591096383448</v>
      </c>
      <c r="R263" s="19">
        <f t="shared" si="29"/>
        <v>0</v>
      </c>
      <c r="S263" s="19">
        <f t="shared" si="30"/>
        <v>0</v>
      </c>
    </row>
    <row r="264" spans="1:20" x14ac:dyDescent="0.25">
      <c r="A264" s="26">
        <f>Wellpath!E264</f>
        <v>7830</v>
      </c>
      <c r="B264" s="22">
        <v>0</v>
      </c>
      <c r="C264" s="22">
        <v>0</v>
      </c>
      <c r="D264" s="22">
        <v>1</v>
      </c>
      <c r="E264" s="20">
        <f>Model!$W$21*((drdp!B264+drdp!K264)*DECG!$B264+(drdp!E264+drdp!N264)*DECG!$C264+(drdp!H264+drdp!Q264)*DECG!$D264)</f>
        <v>-0.18207272878694325</v>
      </c>
      <c r="F264" s="20">
        <f>Model!$W$21*((drdp!C264+drdp!L264)*DECG!$B264+(drdp!F264+drdp!O264)*DECG!$C264+(drdp!I264+drdp!R264)*DECG!$D264)</f>
        <v>4.8786240642192266E-2</v>
      </c>
      <c r="G264" s="20">
        <f>Model!$W$21*((drdp!D264+drdp!M264)*DECG!$B264+(drdp!G264+drdp!P264)*DECG!$C264+(drdp!J264+drdp!S264)*DECG!$D264)</f>
        <v>0</v>
      </c>
      <c r="H264" s="18">
        <f>Model!$W$21*((drdp!B264)*DECG!$B264+(drdp!E264)*DECG!$C264+(drdp!H264)*DECG!$D264)</f>
        <v>-9.1036364393471625E-2</v>
      </c>
      <c r="I264" s="18">
        <f>Model!$W$21*((drdp!C264)*DECG!$B264+(drdp!F264)*DECG!$C264+(drdp!I264)*DECG!$D264)</f>
        <v>2.4393120321096133E-2</v>
      </c>
      <c r="J264" s="18">
        <f>Model!$W$21*((drdp!D264)*DECG!$B264+(drdp!G264)*DECG!$C264+(drdp!J264)*DECG!$D264)</f>
        <v>0</v>
      </c>
      <c r="K264" s="21">
        <f>SUM(E$3:E263)+H264</f>
        <v>-34.86185603797454</v>
      </c>
      <c r="L264" s="21">
        <f>SUM(F$3:F263)+I264</f>
        <v>9.3412061720253785</v>
      </c>
      <c r="M264" s="21">
        <f>SUM(G$3:G263)+J264</f>
        <v>0</v>
      </c>
      <c r="N264" s="19">
        <f t="shared" si="25"/>
        <v>1215.3490064124619</v>
      </c>
      <c r="O264" s="19">
        <f t="shared" si="26"/>
        <v>87.258132748285021</v>
      </c>
      <c r="P264" s="19">
        <f t="shared" si="27"/>
        <v>0</v>
      </c>
      <c r="Q264" s="19">
        <f t="shared" si="28"/>
        <v>-325.651784790188</v>
      </c>
      <c r="R264" s="19">
        <f t="shared" si="29"/>
        <v>0</v>
      </c>
      <c r="S264" s="19">
        <f t="shared" si="30"/>
        <v>0</v>
      </c>
    </row>
    <row r="265" spans="1:20" x14ac:dyDescent="0.25">
      <c r="A265" s="26">
        <f>Wellpath!E265</f>
        <v>7860</v>
      </c>
      <c r="B265" s="22">
        <v>0</v>
      </c>
      <c r="C265" s="22">
        <v>0</v>
      </c>
      <c r="D265" s="22">
        <v>1</v>
      </c>
      <c r="E265" s="20">
        <f>Model!$W$21*((drdp!B265+drdp!K265)*DECG!$B265+(drdp!E265+drdp!N265)*DECG!$C265+(drdp!H265+drdp!Q265)*DECG!$D265)</f>
        <v>-0.18207272878694325</v>
      </c>
      <c r="F265" s="20">
        <f>Model!$W$21*((drdp!C265+drdp!L265)*DECG!$B265+(drdp!F265+drdp!O265)*DECG!$C265+(drdp!I265+drdp!R265)*DECG!$D265)</f>
        <v>4.8786240642192266E-2</v>
      </c>
      <c r="G265" s="20">
        <f>Model!$W$21*((drdp!D265+drdp!M265)*DECG!$B265+(drdp!G265+drdp!P265)*DECG!$C265+(drdp!J265+drdp!S265)*DECG!$D265)</f>
        <v>0</v>
      </c>
      <c r="H265" s="18">
        <f>Model!$W$21*((drdp!B265)*DECG!$B265+(drdp!E265)*DECG!$C265+(drdp!H265)*DECG!$D265)</f>
        <v>-9.1036364393471625E-2</v>
      </c>
      <c r="I265" s="18">
        <f>Model!$W$21*((drdp!C265)*DECG!$B265+(drdp!F265)*DECG!$C265+(drdp!I265)*DECG!$D265)</f>
        <v>2.4393120321096133E-2</v>
      </c>
      <c r="J265" s="18">
        <f>Model!$W$21*((drdp!D265)*DECG!$B265+(drdp!G265)*DECG!$C265+(drdp!J265)*DECG!$D265)</f>
        <v>0</v>
      </c>
      <c r="K265" s="21">
        <f>SUM(E$3:E264)+H265</f>
        <v>-35.043928766761482</v>
      </c>
      <c r="L265" s="21">
        <f>SUM(F$3:F264)+I265</f>
        <v>9.3899924126675707</v>
      </c>
      <c r="M265" s="21">
        <f>SUM(G$3:G264)+J265</f>
        <v>0</v>
      </c>
      <c r="N265" s="19">
        <f t="shared" si="25"/>
        <v>1228.0769434098529</v>
      </c>
      <c r="O265" s="19">
        <f t="shared" si="26"/>
        <v>88.171957509954538</v>
      </c>
      <c r="P265" s="19">
        <f t="shared" si="27"/>
        <v>0</v>
      </c>
      <c r="Q265" s="19">
        <f t="shared" si="28"/>
        <v>-329.06222522995313</v>
      </c>
      <c r="R265" s="19">
        <f t="shared" si="29"/>
        <v>0</v>
      </c>
      <c r="S265" s="19">
        <f t="shared" si="30"/>
        <v>0</v>
      </c>
    </row>
    <row r="266" spans="1:20" x14ac:dyDescent="0.25">
      <c r="A266" s="26">
        <f>Wellpath!E266</f>
        <v>7890</v>
      </c>
      <c r="B266" s="22">
        <v>0</v>
      </c>
      <c r="C266" s="22">
        <v>0</v>
      </c>
      <c r="D266" s="22">
        <v>1</v>
      </c>
      <c r="E266" s="20">
        <f>Model!$W$21*((drdp!B266+drdp!K266)*DECG!$B266+(drdp!E266+drdp!N266)*DECG!$C266+(drdp!H266+drdp!Q266)*DECG!$D266)</f>
        <v>-0.18207272878694325</v>
      </c>
      <c r="F266" s="20">
        <f>Model!$W$21*((drdp!C266+drdp!L266)*DECG!$B266+(drdp!F266+drdp!O266)*DECG!$C266+(drdp!I266+drdp!R266)*DECG!$D266)</f>
        <v>4.8786240642192266E-2</v>
      </c>
      <c r="G266" s="20">
        <f>Model!$W$21*((drdp!D266+drdp!M266)*DECG!$B266+(drdp!G266+drdp!P266)*DECG!$C266+(drdp!J266+drdp!S266)*DECG!$D266)</f>
        <v>0</v>
      </c>
      <c r="H266" s="18">
        <f>Model!$W$21*((drdp!B266)*DECG!$B266+(drdp!E266)*DECG!$C266+(drdp!H266)*DECG!$D266)</f>
        <v>-9.1036364393471625E-2</v>
      </c>
      <c r="I266" s="18">
        <f>Model!$W$21*((drdp!C266)*DECG!$B266+(drdp!F266)*DECG!$C266+(drdp!I266)*DECG!$D266)</f>
        <v>2.4393120321096133E-2</v>
      </c>
      <c r="J266" s="18">
        <f>Model!$W$21*((drdp!D266)*DECG!$B266+(drdp!G266)*DECG!$C266+(drdp!J266)*DECG!$D266)</f>
        <v>0</v>
      </c>
      <c r="K266" s="21">
        <f>SUM(E$3:E265)+H266</f>
        <v>-35.226001495548424</v>
      </c>
      <c r="L266" s="21">
        <f>SUM(F$3:F265)+I266</f>
        <v>9.4387786533097628</v>
      </c>
      <c r="M266" s="21">
        <f>SUM(G$3:G265)+J266</f>
        <v>0</v>
      </c>
      <c r="N266" s="19">
        <f t="shared" si="25"/>
        <v>1240.8711813643797</v>
      </c>
      <c r="O266" s="19">
        <f t="shared" si="26"/>
        <v>89.090542466176061</v>
      </c>
      <c r="P266" s="19">
        <f t="shared" si="27"/>
        <v>0</v>
      </c>
      <c r="Q266" s="19">
        <f t="shared" si="28"/>
        <v>-332.49043095764023</v>
      </c>
      <c r="R266" s="19">
        <f t="shared" si="29"/>
        <v>0</v>
      </c>
      <c r="S266" s="19">
        <f t="shared" si="30"/>
        <v>0</v>
      </c>
    </row>
    <row r="267" spans="1:20" x14ac:dyDescent="0.25">
      <c r="A267" s="26">
        <f>Wellpath!E267</f>
        <v>7920</v>
      </c>
      <c r="B267" s="22">
        <v>0</v>
      </c>
      <c r="C267" s="22">
        <v>0</v>
      </c>
      <c r="D267" s="22">
        <v>1</v>
      </c>
      <c r="E267" s="20">
        <f>Model!$W$21*((drdp!B267+drdp!K267)*DECG!$B267+(drdp!E267+drdp!N267)*DECG!$C267+(drdp!H267+drdp!Q267)*DECG!$D267)</f>
        <v>-0.18207272878694325</v>
      </c>
      <c r="F267" s="20">
        <f>Model!$W$21*((drdp!C267+drdp!L267)*DECG!$B267+(drdp!F267+drdp!O267)*DECG!$C267+(drdp!I267+drdp!R267)*DECG!$D267)</f>
        <v>4.8786240642192266E-2</v>
      </c>
      <c r="G267" s="20">
        <f>Model!$W$21*((drdp!D267+drdp!M267)*DECG!$B267+(drdp!G267+drdp!P267)*DECG!$C267+(drdp!J267+drdp!S267)*DECG!$D267)</f>
        <v>0</v>
      </c>
      <c r="H267" s="18">
        <f>Model!$W$21*((drdp!B267)*DECG!$B267+(drdp!E267)*DECG!$C267+(drdp!H267)*DECG!$D267)</f>
        <v>-9.1036364393471625E-2</v>
      </c>
      <c r="I267" s="18">
        <f>Model!$W$21*((drdp!C267)*DECG!$B267+(drdp!F267)*DECG!$C267+(drdp!I267)*DECG!$D267)</f>
        <v>2.4393120321096133E-2</v>
      </c>
      <c r="J267" s="18">
        <f>Model!$W$21*((drdp!D267)*DECG!$B267+(drdp!G267)*DECG!$C267+(drdp!J267)*DECG!$D267)</f>
        <v>0</v>
      </c>
      <c r="K267" s="21">
        <f>SUM(E$3:E266)+H267</f>
        <v>-35.408074224335365</v>
      </c>
      <c r="L267" s="21">
        <f>SUM(F$3:F266)+I267</f>
        <v>9.487564893951955</v>
      </c>
      <c r="M267" s="21">
        <f>SUM(G$3:G266)+J267</f>
        <v>0</v>
      </c>
      <c r="N267" s="19">
        <f t="shared" si="25"/>
        <v>1253.7317202760426</v>
      </c>
      <c r="O267" s="19">
        <f t="shared" si="26"/>
        <v>90.013887616949575</v>
      </c>
      <c r="P267" s="19">
        <f t="shared" si="27"/>
        <v>0</v>
      </c>
      <c r="Q267" s="19">
        <f t="shared" si="28"/>
        <v>-335.9364019732493</v>
      </c>
      <c r="R267" s="19">
        <f t="shared" si="29"/>
        <v>0</v>
      </c>
      <c r="S267" s="19">
        <f t="shared" si="30"/>
        <v>0</v>
      </c>
    </row>
    <row r="268" spans="1:20" x14ac:dyDescent="0.25">
      <c r="A268" s="26">
        <f>Wellpath!E268</f>
        <v>7950</v>
      </c>
      <c r="B268" s="22">
        <v>0</v>
      </c>
      <c r="C268" s="22">
        <v>0</v>
      </c>
      <c r="D268" s="22">
        <v>1</v>
      </c>
      <c r="E268" s="20">
        <f>Model!$W$21*((drdp!B268+drdp!K268)*DECG!$B268+(drdp!E268+drdp!N268)*DECG!$C268+(drdp!H268+drdp!Q268)*DECG!$D268)</f>
        <v>-0.18207272878694325</v>
      </c>
      <c r="F268" s="20">
        <f>Model!$W$21*((drdp!C268+drdp!L268)*DECG!$B268+(drdp!F268+drdp!O268)*DECG!$C268+(drdp!I268+drdp!R268)*DECG!$D268)</f>
        <v>4.8786240642192266E-2</v>
      </c>
      <c r="G268" s="20">
        <f>Model!$W$21*((drdp!D268+drdp!M268)*DECG!$B268+(drdp!G268+drdp!P268)*DECG!$C268+(drdp!J268+drdp!S268)*DECG!$D268)</f>
        <v>0</v>
      </c>
      <c r="H268" s="18">
        <f>Model!$W$21*((drdp!B268)*DECG!$B268+(drdp!E268)*DECG!$C268+(drdp!H268)*DECG!$D268)</f>
        <v>-9.1036364393471625E-2</v>
      </c>
      <c r="I268" s="18">
        <f>Model!$W$21*((drdp!C268)*DECG!$B268+(drdp!F268)*DECG!$C268+(drdp!I268)*DECG!$D268)</f>
        <v>2.4393120321096133E-2</v>
      </c>
      <c r="J268" s="18">
        <f>Model!$W$21*((drdp!D268)*DECG!$B268+(drdp!G268)*DECG!$C268+(drdp!J268)*DECG!$D268)</f>
        <v>0</v>
      </c>
      <c r="K268" s="21">
        <f>SUM(E$3:E267)+H268</f>
        <v>-35.590146953122307</v>
      </c>
      <c r="L268" s="21">
        <f>SUM(F$3:F267)+I268</f>
        <v>9.5363511345941472</v>
      </c>
      <c r="M268" s="21">
        <f>SUM(G$3:G267)+J268</f>
        <v>0</v>
      </c>
      <c r="N268" s="19">
        <f t="shared" si="25"/>
        <v>1266.658560144841</v>
      </c>
      <c r="O268" s="19">
        <f t="shared" si="26"/>
        <v>90.94199296227508</v>
      </c>
      <c r="P268" s="19">
        <f t="shared" si="27"/>
        <v>0</v>
      </c>
      <c r="Q268" s="19">
        <f t="shared" si="28"/>
        <v>-339.40013827678035</v>
      </c>
      <c r="R268" s="19">
        <f t="shared" si="29"/>
        <v>0</v>
      </c>
      <c r="S268" s="19">
        <f t="shared" si="30"/>
        <v>0</v>
      </c>
    </row>
    <row r="269" spans="1:20" x14ac:dyDescent="0.25">
      <c r="A269" s="26">
        <f>Wellpath!E269</f>
        <v>7980</v>
      </c>
      <c r="B269" s="22">
        <v>0</v>
      </c>
      <c r="C269" s="22">
        <v>0</v>
      </c>
      <c r="D269" s="22">
        <v>1</v>
      </c>
      <c r="E269" s="20">
        <f>Model!$W$21*((drdp!B269+drdp!K269)*DECG!$B269+(drdp!E269+drdp!N269)*DECG!$C269+(drdp!H269+drdp!Q269)*DECG!$D269)</f>
        <v>-0.15172727398911937</v>
      </c>
      <c r="F269" s="20">
        <f>Model!$W$21*((drdp!C269+drdp!L269)*DECG!$B269+(drdp!F269+drdp!O269)*DECG!$C269+(drdp!I269+drdp!R269)*DECG!$D269)</f>
        <v>4.0655200535160224E-2</v>
      </c>
      <c r="G269" s="20">
        <f>Model!$W$21*((drdp!D269+drdp!M269)*DECG!$B269+(drdp!G269+drdp!P269)*DECG!$C269+(drdp!J269+drdp!S269)*DECG!$D269)</f>
        <v>0</v>
      </c>
      <c r="H269" s="18">
        <f>Model!$W$21*((drdp!B269)*DECG!$B269+(drdp!E269)*DECG!$C269+(drdp!H269)*DECG!$D269)</f>
        <v>-9.1036364393471625E-2</v>
      </c>
      <c r="I269" s="18">
        <f>Model!$W$21*((drdp!C269)*DECG!$B269+(drdp!F269)*DECG!$C269+(drdp!I269)*DECG!$D269)</f>
        <v>2.4393120321096133E-2</v>
      </c>
      <c r="J269" s="18">
        <f>Model!$W$21*((drdp!D269)*DECG!$B269+(drdp!G269)*DECG!$C269+(drdp!J269)*DECG!$D269)</f>
        <v>0</v>
      </c>
      <c r="K269" s="21">
        <f>SUM(E$3:E268)+H269</f>
        <v>-35.772219681909249</v>
      </c>
      <c r="L269" s="21">
        <f>SUM(F$3:F268)+I269</f>
        <v>9.5851373752363394</v>
      </c>
      <c r="M269" s="21">
        <f>SUM(G$3:G268)+J269</f>
        <v>0</v>
      </c>
      <c r="N269" s="19">
        <f t="shared" si="25"/>
        <v>1279.6517009707754</v>
      </c>
      <c r="O269" s="19">
        <f t="shared" si="26"/>
        <v>91.874858502152577</v>
      </c>
      <c r="P269" s="19">
        <f t="shared" si="27"/>
        <v>0</v>
      </c>
      <c r="Q269" s="19">
        <f t="shared" si="28"/>
        <v>-342.88163986823332</v>
      </c>
      <c r="R269" s="19">
        <f t="shared" si="29"/>
        <v>0</v>
      </c>
      <c r="S269" s="19">
        <f t="shared" si="30"/>
        <v>0</v>
      </c>
    </row>
    <row r="270" spans="1:20" x14ac:dyDescent="0.25">
      <c r="A270" s="26">
        <f>Wellpath!E270</f>
        <v>8000</v>
      </c>
      <c r="B270" s="22">
        <v>0</v>
      </c>
      <c r="C270" s="22">
        <v>0</v>
      </c>
      <c r="D270" s="22">
        <v>1</v>
      </c>
      <c r="E270" s="20">
        <f>Model!$W$21*((drdp!B270+drdp!K270)*DECG!$B270+(drdp!E270+drdp!N270)*DECG!$C270+(drdp!H270+drdp!Q270)*DECG!$D270)</f>
        <v>24.215672928663455</v>
      </c>
      <c r="F270" s="20">
        <f>Model!$W$21*((drdp!C270+drdp!L270)*DECG!$B270+(drdp!F270+drdp!O270)*DECG!$C270+(drdp!I270+drdp!R270)*DECG!$D270)</f>
        <v>-6.4885700054115718</v>
      </c>
      <c r="G270" s="20">
        <f>Model!$W$21*((drdp!D270+drdp!M270)*DECG!$B270+(drdp!G270+drdp!P270)*DECG!$C270+(drdp!J270+drdp!S270)*DECG!$D270)</f>
        <v>0</v>
      </c>
      <c r="H270" s="18">
        <f>Model!$W$21*((drdp!B270)*DECG!$B270+(drdp!E270)*DECG!$C270+(drdp!H270)*DECG!$D270)</f>
        <v>-6.0690909595647748E-2</v>
      </c>
      <c r="I270" s="18">
        <f>Model!$W$21*((drdp!C270)*DECG!$B270+(drdp!F270)*DECG!$C270+(drdp!I270)*DECG!$D270)</f>
        <v>1.6262080214064088E-2</v>
      </c>
      <c r="J270" s="18">
        <f>Model!$W$21*((drdp!D270)*DECG!$B270+(drdp!G270)*DECG!$C270+(drdp!J270)*DECG!$D270)</f>
        <v>0</v>
      </c>
      <c r="K270" s="21">
        <f>SUM(E$3:E269)+H270</f>
        <v>-35.893601501100541</v>
      </c>
      <c r="L270" s="21">
        <f>SUM(F$3:F269)+I270</f>
        <v>9.6176615356644675</v>
      </c>
      <c r="M270" s="21">
        <f>SUM(G$3:G269)+J270</f>
        <v>0</v>
      </c>
      <c r="N270" s="19">
        <f t="shared" si="25"/>
        <v>1288.350628719807</v>
      </c>
      <c r="O270" s="19">
        <f t="shared" si="26"/>
        <v>92.4994134145998</v>
      </c>
      <c r="P270" s="19">
        <f t="shared" si="27"/>
        <v>0</v>
      </c>
      <c r="Q270" s="19">
        <f t="shared" si="28"/>
        <v>-345.21251053360305</v>
      </c>
      <c r="R270" s="19">
        <f t="shared" si="29"/>
        <v>0</v>
      </c>
      <c r="S270" s="19">
        <f t="shared" si="30"/>
        <v>0</v>
      </c>
      <c r="T270" s="10" t="s">
        <v>67</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W270"/>
  <sheetViews>
    <sheetView workbookViewId="0">
      <pane ySplit="2" topLeftCell="A234" activePane="bottomLeft" state="frozen"/>
      <selection activeCell="H39" sqref="H39"/>
      <selection pane="bottomLeft" activeCell="B2" sqref="B2"/>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6" width="11.28515625" style="17" customWidth="1"/>
    <col min="17" max="18" width="9.5703125" style="19" customWidth="1"/>
    <col min="19" max="19" width="11.5703125" style="19" customWidth="1"/>
    <col min="20" max="20" width="9.5703125" style="19" customWidth="1"/>
    <col min="21" max="21" width="10.28515625" style="19" customWidth="1"/>
    <col min="22" max="22" width="11.28515625" style="19" customWidth="1"/>
    <col min="23" max="16384" width="9.140625" style="10"/>
  </cols>
  <sheetData>
    <row r="1" spans="1:22" s="25" customFormat="1" x14ac:dyDescent="0.25">
      <c r="A1" s="14"/>
      <c r="B1" s="105" t="s">
        <v>48</v>
      </c>
      <c r="C1" s="105"/>
      <c r="D1" s="105"/>
      <c r="E1" s="106" t="s">
        <v>52</v>
      </c>
      <c r="F1" s="106"/>
      <c r="G1" s="106"/>
      <c r="H1" s="107" t="s">
        <v>53</v>
      </c>
      <c r="I1" s="107"/>
      <c r="J1" s="107"/>
      <c r="K1" s="125" t="s">
        <v>166</v>
      </c>
      <c r="L1" s="126"/>
      <c r="M1" s="126"/>
      <c r="N1" s="126"/>
      <c r="O1" s="126"/>
      <c r="P1" s="127"/>
      <c r="Q1" s="109" t="s">
        <v>54</v>
      </c>
      <c r="R1" s="109"/>
      <c r="S1" s="109"/>
      <c r="T1" s="109"/>
      <c r="U1" s="109"/>
      <c r="V1" s="109"/>
    </row>
    <row r="2" spans="1:22" s="25" customFormat="1" x14ac:dyDescent="0.25">
      <c r="A2" s="14" t="s">
        <v>42</v>
      </c>
      <c r="B2" s="27" t="s">
        <v>51</v>
      </c>
      <c r="C2" s="27" t="s">
        <v>49</v>
      </c>
      <c r="D2" s="27" t="s">
        <v>50</v>
      </c>
      <c r="E2" s="28" t="s">
        <v>43</v>
      </c>
      <c r="F2" s="28" t="s">
        <v>44</v>
      </c>
      <c r="G2" s="28" t="s">
        <v>45</v>
      </c>
      <c r="H2" s="29" t="s">
        <v>43</v>
      </c>
      <c r="I2" s="29" t="s">
        <v>44</v>
      </c>
      <c r="J2" s="29" t="s">
        <v>45</v>
      </c>
      <c r="K2" s="30" t="s">
        <v>55</v>
      </c>
      <c r="L2" s="30" t="s">
        <v>56</v>
      </c>
      <c r="M2" s="30" t="s">
        <v>57</v>
      </c>
      <c r="N2" s="30" t="s">
        <v>58</v>
      </c>
      <c r="O2" s="30" t="s">
        <v>59</v>
      </c>
      <c r="P2" s="30" t="s">
        <v>60</v>
      </c>
      <c r="Q2" s="31" t="s">
        <v>55</v>
      </c>
      <c r="R2" s="31" t="s">
        <v>56</v>
      </c>
      <c r="S2" s="31" t="s">
        <v>57</v>
      </c>
      <c r="T2" s="31" t="s">
        <v>58</v>
      </c>
      <c r="U2" s="31" t="s">
        <v>59</v>
      </c>
      <c r="V2" s="31" t="s">
        <v>60</v>
      </c>
    </row>
    <row r="3" spans="1:22" x14ac:dyDescent="0.25">
      <c r="A3" s="26">
        <f>Wellpath!E3</f>
        <v>0</v>
      </c>
      <c r="B3" s="22">
        <v>0</v>
      </c>
      <c r="C3" s="22">
        <v>0</v>
      </c>
      <c r="D3" s="22">
        <v>1</v>
      </c>
      <c r="E3" s="20">
        <v>0</v>
      </c>
      <c r="F3" s="20">
        <v>0</v>
      </c>
      <c r="G3" s="20">
        <v>0</v>
      </c>
      <c r="H3" s="18">
        <v>0</v>
      </c>
      <c r="I3" s="18">
        <v>0</v>
      </c>
      <c r="J3" s="18">
        <v>0</v>
      </c>
      <c r="K3" s="21">
        <v>0</v>
      </c>
      <c r="L3" s="21">
        <f>I3</f>
        <v>0</v>
      </c>
      <c r="M3" s="21">
        <f>J3</f>
        <v>0</v>
      </c>
      <c r="N3" s="21">
        <f>E3*F3</f>
        <v>0</v>
      </c>
      <c r="O3" s="21">
        <f>E3*G3</f>
        <v>0</v>
      </c>
      <c r="P3" s="21">
        <f>F3*G3</f>
        <v>0</v>
      </c>
      <c r="Q3" s="19">
        <f>H3^2</f>
        <v>0</v>
      </c>
      <c r="R3" s="19">
        <f t="shared" ref="R3:S3" si="0">I3^2</f>
        <v>0</v>
      </c>
      <c r="S3" s="19">
        <f t="shared" si="0"/>
        <v>0</v>
      </c>
      <c r="T3" s="19">
        <f>H3*I3</f>
        <v>0</v>
      </c>
      <c r="U3" s="19">
        <f>H3*J3</f>
        <v>0</v>
      </c>
      <c r="V3" s="19">
        <f>I3*J3</f>
        <v>0</v>
      </c>
    </row>
    <row r="4" spans="1:22" x14ac:dyDescent="0.25">
      <c r="A4" s="26">
        <f>Wellpath!E4</f>
        <v>30</v>
      </c>
      <c r="B4" s="22">
        <v>0</v>
      </c>
      <c r="C4" s="22">
        <v>0</v>
      </c>
      <c r="D4" s="22">
        <v>1</v>
      </c>
      <c r="E4" s="20">
        <f>Model!$W$22*((drdp!B4+drdp!K4)*DECR!$B4+(drdp!E4+drdp!N4)*DECR!$C4+(drdp!H4+drdp!Q4)*DECR!$D4)</f>
        <v>0</v>
      </c>
      <c r="F4" s="20">
        <f>Model!$W$22*((drdp!C4+drdp!L4)*DECR!$B4+(drdp!F4+drdp!O4)*DECR!$C4+(drdp!I4+drdp!R4)*DECR!$D4)</f>
        <v>0</v>
      </c>
      <c r="G4" s="20">
        <f>Model!$W$22*((drdp!D4+drdp!M4)*DECR!$B4+(drdp!G4+drdp!P4)*DECR!$C4+(drdp!J4+drdp!S4)*DECR!$D4)</f>
        <v>0</v>
      </c>
      <c r="H4" s="18">
        <f>Model!$W$22*((drdp!B4)*DECR!$B4+(drdp!E4)*DECR!$C4+(drdp!H4)*DECR!$D4)</f>
        <v>0</v>
      </c>
      <c r="I4" s="18">
        <f>Model!$W$22*((drdp!C4)*DECR!$B4+(drdp!F4)*DECR!$C4+(drdp!I4)*DECR!$D4)</f>
        <v>0</v>
      </c>
      <c r="J4" s="18">
        <f>Model!$W$22*((drdp!D4)*DECR!$B4+(drdp!G4)*DECR!$C4+(drdp!J4)*DECR!$D4)</f>
        <v>0</v>
      </c>
      <c r="K4" s="21">
        <f t="shared" ref="K4:M11" si="1">K3+E4^2</f>
        <v>0</v>
      </c>
      <c r="L4" s="21">
        <f t="shared" si="1"/>
        <v>0</v>
      </c>
      <c r="M4" s="21">
        <f t="shared" si="1"/>
        <v>0</v>
      </c>
      <c r="N4" s="21">
        <f t="shared" ref="N4:N11" si="2">N3+E4*F4</f>
        <v>0</v>
      </c>
      <c r="O4" s="21">
        <f t="shared" ref="O4:O11" si="3">O3+E4*G4</f>
        <v>0</v>
      </c>
      <c r="P4" s="21">
        <f t="shared" ref="P4:P11" si="4">P3+F4*G4</f>
        <v>0</v>
      </c>
      <c r="Q4" s="19">
        <f>K3+H4^2</f>
        <v>0</v>
      </c>
      <c r="R4" s="19">
        <f t="shared" ref="R4:S7" si="5">L3+I4^2</f>
        <v>0</v>
      </c>
      <c r="S4" s="19">
        <f t="shared" si="5"/>
        <v>0</v>
      </c>
      <c r="T4" s="19">
        <f>N3+H4*I4</f>
        <v>0</v>
      </c>
      <c r="U4" s="19">
        <f>O3+H4*J4</f>
        <v>0</v>
      </c>
      <c r="V4" s="19">
        <f>P3+I4*J4</f>
        <v>0</v>
      </c>
    </row>
    <row r="5" spans="1:22" x14ac:dyDescent="0.25">
      <c r="A5" s="26">
        <f>Wellpath!E5</f>
        <v>60</v>
      </c>
      <c r="B5" s="22">
        <v>0</v>
      </c>
      <c r="C5" s="22">
        <v>0</v>
      </c>
      <c r="D5" s="22">
        <v>1</v>
      </c>
      <c r="E5" s="20">
        <f>Model!$W$22*((drdp!B5+drdp!K5)*DECR!$B5+(drdp!E5+drdp!N5)*DECR!$C5+(drdp!H5+drdp!Q5)*DECR!$D5)</f>
        <v>0</v>
      </c>
      <c r="F5" s="20">
        <f>Model!$W$22*((drdp!C5+drdp!L5)*DECR!$B5+(drdp!F5+drdp!O5)*DECR!$C5+(drdp!I5+drdp!R5)*DECR!$D5)</f>
        <v>0</v>
      </c>
      <c r="G5" s="20">
        <f>Model!$W$22*((drdp!D5+drdp!M5)*DECR!$B5+(drdp!G5+drdp!P5)*DECR!$C5+(drdp!J5+drdp!S5)*DECR!$D5)</f>
        <v>0</v>
      </c>
      <c r="H5" s="18">
        <f>Model!$W$22*((drdp!B5)*DECR!$B5+(drdp!E5)*DECR!$C5+(drdp!H5)*DECR!$D5)</f>
        <v>0</v>
      </c>
      <c r="I5" s="18">
        <f>Model!$W$22*((drdp!C5)*DECR!$B5+(drdp!F5)*DECR!$C5+(drdp!I5)*DECR!$D5)</f>
        <v>0</v>
      </c>
      <c r="J5" s="18">
        <f>Model!$W$22*((drdp!D5)*DECR!$B5+(drdp!G5)*DECR!$C5+(drdp!J5)*DECR!$D5)</f>
        <v>0</v>
      </c>
      <c r="K5" s="21">
        <f>K4+E5^2</f>
        <v>0</v>
      </c>
      <c r="L5" s="21">
        <f t="shared" si="1"/>
        <v>0</v>
      </c>
      <c r="M5" s="21">
        <f t="shared" si="1"/>
        <v>0</v>
      </c>
      <c r="N5" s="21">
        <f t="shared" si="2"/>
        <v>0</v>
      </c>
      <c r="O5" s="21">
        <f t="shared" si="3"/>
        <v>0</v>
      </c>
      <c r="P5" s="21">
        <f t="shared" si="4"/>
        <v>0</v>
      </c>
      <c r="Q5" s="19">
        <f t="shared" ref="Q5:Q7" si="6">K4+H5^2</f>
        <v>0</v>
      </c>
      <c r="R5" s="19">
        <f t="shared" si="5"/>
        <v>0</v>
      </c>
      <c r="S5" s="19">
        <f t="shared" si="5"/>
        <v>0</v>
      </c>
      <c r="T5" s="19">
        <f t="shared" ref="T5:T7" si="7">N4+H5*I5</f>
        <v>0</v>
      </c>
      <c r="U5" s="19">
        <f t="shared" ref="U5:U7" si="8">O4+H5*J5</f>
        <v>0</v>
      </c>
      <c r="V5" s="19">
        <f t="shared" ref="V5:V7" si="9">P4+I5*J5</f>
        <v>0</v>
      </c>
    </row>
    <row r="6" spans="1:22" x14ac:dyDescent="0.25">
      <c r="A6" s="26">
        <f>Wellpath!E6</f>
        <v>90</v>
      </c>
      <c r="B6" s="22">
        <v>0</v>
      </c>
      <c r="C6" s="22">
        <v>0</v>
      </c>
      <c r="D6" s="22">
        <v>1</v>
      </c>
      <c r="E6" s="20">
        <f>Model!$W$22*((drdp!B6+drdp!K6)*DECR!$B6+(drdp!E6+drdp!N6)*DECR!$C6+(drdp!H6+drdp!Q6)*DECR!$D6)</f>
        <v>0</v>
      </c>
      <c r="F6" s="20">
        <f>Model!$W$22*((drdp!C6+drdp!L6)*DECR!$B6+(drdp!F6+drdp!O6)*DECR!$C6+(drdp!I6+drdp!R6)*DECR!$D6)</f>
        <v>0</v>
      </c>
      <c r="G6" s="20">
        <f>Model!$W$22*((drdp!D6+drdp!M6)*DECR!$B6+(drdp!G6+drdp!P6)*DECR!$C6+(drdp!J6+drdp!S6)*DECR!$D6)</f>
        <v>0</v>
      </c>
      <c r="H6" s="18">
        <f>Model!$W$22*((drdp!B6)*DECR!$B6+(drdp!E6)*DECR!$C6+(drdp!H6)*DECR!$D6)</f>
        <v>0</v>
      </c>
      <c r="I6" s="18">
        <f>Model!$W$22*((drdp!C6)*DECR!$B6+(drdp!F6)*DECR!$C6+(drdp!I6)*DECR!$D6)</f>
        <v>0</v>
      </c>
      <c r="J6" s="18">
        <f>Model!$W$22*((drdp!D6)*DECR!$B6+(drdp!G6)*DECR!$C6+(drdp!J6)*DECR!$D6)</f>
        <v>0</v>
      </c>
      <c r="K6" s="21">
        <f t="shared" si="1"/>
        <v>0</v>
      </c>
      <c r="L6" s="21">
        <f t="shared" si="1"/>
        <v>0</v>
      </c>
      <c r="M6" s="21">
        <f t="shared" si="1"/>
        <v>0</v>
      </c>
      <c r="N6" s="21">
        <f t="shared" si="2"/>
        <v>0</v>
      </c>
      <c r="O6" s="21">
        <f t="shared" si="3"/>
        <v>0</v>
      </c>
      <c r="P6" s="21">
        <f t="shared" si="4"/>
        <v>0</v>
      </c>
      <c r="Q6" s="19">
        <f t="shared" si="6"/>
        <v>0</v>
      </c>
      <c r="R6" s="19">
        <f t="shared" si="5"/>
        <v>0</v>
      </c>
      <c r="S6" s="19">
        <f t="shared" si="5"/>
        <v>0</v>
      </c>
      <c r="T6" s="19">
        <f t="shared" si="7"/>
        <v>0</v>
      </c>
      <c r="U6" s="19">
        <f t="shared" si="8"/>
        <v>0</v>
      </c>
      <c r="V6" s="19">
        <f t="shared" si="9"/>
        <v>0</v>
      </c>
    </row>
    <row r="7" spans="1:22" x14ac:dyDescent="0.25">
      <c r="A7" s="26">
        <f>Wellpath!E7</f>
        <v>120</v>
      </c>
      <c r="B7" s="22">
        <v>0</v>
      </c>
      <c r="C7" s="22">
        <v>0</v>
      </c>
      <c r="D7" s="22">
        <v>1</v>
      </c>
      <c r="E7" s="20">
        <f>Model!$W$22*((drdp!B7+drdp!K7)*DECR!$B7+(drdp!E7+drdp!N7)*DECR!$C7+(drdp!H7+drdp!Q7)*DECR!$D7)</f>
        <v>0</v>
      </c>
      <c r="F7" s="20">
        <f>Model!$W$22*((drdp!C7+drdp!L7)*DECR!$B7+(drdp!F7+drdp!O7)*DECR!$C7+(drdp!I7+drdp!R7)*DECR!$D7)</f>
        <v>0</v>
      </c>
      <c r="G7" s="20">
        <f>Model!$W$22*((drdp!D7+drdp!M7)*DECR!$B7+(drdp!G7+drdp!P7)*DECR!$C7+(drdp!J7+drdp!S7)*DECR!$D7)</f>
        <v>0</v>
      </c>
      <c r="H7" s="18">
        <f>Model!$W$22*((drdp!B7)*DECR!$B7+(drdp!E7)*DECR!$C7+(drdp!H7)*DECR!$D7)</f>
        <v>0</v>
      </c>
      <c r="I7" s="18">
        <f>Model!$W$22*((drdp!C7)*DECR!$B7+(drdp!F7)*DECR!$C7+(drdp!I7)*DECR!$D7)</f>
        <v>0</v>
      </c>
      <c r="J7" s="18">
        <f>Model!$W$22*((drdp!D7)*DECR!$B7+(drdp!G7)*DECR!$C7+(drdp!J7)*DECR!$D7)</f>
        <v>0</v>
      </c>
      <c r="K7" s="21">
        <f t="shared" si="1"/>
        <v>0</v>
      </c>
      <c r="L7" s="21">
        <f t="shared" si="1"/>
        <v>0</v>
      </c>
      <c r="M7" s="21">
        <f t="shared" si="1"/>
        <v>0</v>
      </c>
      <c r="N7" s="21">
        <f t="shared" si="2"/>
        <v>0</v>
      </c>
      <c r="O7" s="21">
        <f t="shared" si="3"/>
        <v>0</v>
      </c>
      <c r="P7" s="21">
        <f t="shared" si="4"/>
        <v>0</v>
      </c>
      <c r="Q7" s="19">
        <f t="shared" si="6"/>
        <v>0</v>
      </c>
      <c r="R7" s="19">
        <f t="shared" si="5"/>
        <v>0</v>
      </c>
      <c r="S7" s="19">
        <f t="shared" si="5"/>
        <v>0</v>
      </c>
      <c r="T7" s="19">
        <f t="shared" si="7"/>
        <v>0</v>
      </c>
      <c r="U7" s="19">
        <f t="shared" si="8"/>
        <v>0</v>
      </c>
      <c r="V7" s="19">
        <f t="shared" si="9"/>
        <v>0</v>
      </c>
    </row>
    <row r="8" spans="1:22" x14ac:dyDescent="0.25">
      <c r="A8" s="26">
        <f>Wellpath!E8</f>
        <v>150</v>
      </c>
      <c r="B8" s="22">
        <v>0</v>
      </c>
      <c r="C8" s="22">
        <v>0</v>
      </c>
      <c r="D8" s="22">
        <v>1</v>
      </c>
      <c r="E8" s="20">
        <f>Model!$W$22*((drdp!B8+drdp!K8)*DECR!$B8+(drdp!E8+drdp!N8)*DECR!$C8+(drdp!H8+drdp!Q8)*DECR!$D8)</f>
        <v>0</v>
      </c>
      <c r="F8" s="20">
        <f>Model!$W$22*((drdp!C8+drdp!L8)*DECR!$B8+(drdp!F8+drdp!O8)*DECR!$C8+(drdp!I8+drdp!R8)*DECR!$D8)</f>
        <v>0</v>
      </c>
      <c r="G8" s="20">
        <f>Model!$W$22*((drdp!D8+drdp!M8)*DECR!$B8+(drdp!G8+drdp!P8)*DECR!$C8+(drdp!J8+drdp!S8)*DECR!$D8)</f>
        <v>0</v>
      </c>
      <c r="H8" s="18">
        <f>Model!$W$22*((drdp!B8)*DECR!$B8+(drdp!E8)*DECR!$C8+(drdp!H8)*DECR!$D8)</f>
        <v>0</v>
      </c>
      <c r="I8" s="18">
        <f>Model!$W$22*((drdp!C8)*DECR!$B8+(drdp!F8)*DECR!$C8+(drdp!I8)*DECR!$D8)</f>
        <v>0</v>
      </c>
      <c r="J8" s="18">
        <f>Model!$W$22*((drdp!D8)*DECR!$B8+(drdp!G8)*DECR!$C8+(drdp!J8)*DECR!$D8)</f>
        <v>0</v>
      </c>
      <c r="K8" s="21">
        <f t="shared" si="1"/>
        <v>0</v>
      </c>
      <c r="L8" s="21">
        <f t="shared" si="1"/>
        <v>0</v>
      </c>
      <c r="M8" s="21">
        <f t="shared" si="1"/>
        <v>0</v>
      </c>
      <c r="N8" s="21">
        <f t="shared" si="2"/>
        <v>0</v>
      </c>
      <c r="O8" s="21">
        <f t="shared" si="3"/>
        <v>0</v>
      </c>
      <c r="P8" s="21">
        <f t="shared" si="4"/>
        <v>0</v>
      </c>
      <c r="Q8" s="19">
        <f t="shared" ref="Q8:Q71" si="10">K7+H8^2</f>
        <v>0</v>
      </c>
      <c r="R8" s="19">
        <f t="shared" ref="R8:R71" si="11">L7+I8^2</f>
        <v>0</v>
      </c>
      <c r="S8" s="19">
        <f t="shared" ref="S8:S71" si="12">M7+J8^2</f>
        <v>0</v>
      </c>
      <c r="T8" s="19">
        <f t="shared" ref="T8:T71" si="13">N7+H8*I8</f>
        <v>0</v>
      </c>
      <c r="U8" s="19">
        <f t="shared" ref="U8:U71" si="14">O7+H8*J8</f>
        <v>0</v>
      </c>
      <c r="V8" s="19">
        <f t="shared" ref="V8:V71" si="15">P7+I8*J8</f>
        <v>0</v>
      </c>
    </row>
    <row r="9" spans="1:22" x14ac:dyDescent="0.25">
      <c r="A9" s="26">
        <f>Wellpath!E9</f>
        <v>180</v>
      </c>
      <c r="B9" s="22">
        <v>0</v>
      </c>
      <c r="C9" s="22">
        <v>0</v>
      </c>
      <c r="D9" s="22">
        <v>1</v>
      </c>
      <c r="E9" s="20">
        <f>Model!$W$22*((drdp!B9+drdp!K9)*DECR!$B9+(drdp!E9+drdp!N9)*DECR!$C9+(drdp!H9+drdp!Q9)*DECR!$D9)</f>
        <v>0</v>
      </c>
      <c r="F9" s="20">
        <f>Model!$W$22*((drdp!C9+drdp!L9)*DECR!$B9+(drdp!F9+drdp!O9)*DECR!$C9+(drdp!I9+drdp!R9)*DECR!$D9)</f>
        <v>0</v>
      </c>
      <c r="G9" s="20">
        <f>Model!$W$22*((drdp!D9+drdp!M9)*DECR!$B9+(drdp!G9+drdp!P9)*DECR!$C9+(drdp!J9+drdp!S9)*DECR!$D9)</f>
        <v>0</v>
      </c>
      <c r="H9" s="18">
        <f>Model!$W$22*((drdp!B9)*DECR!$B9+(drdp!E9)*DECR!$C9+(drdp!H9)*DECR!$D9)</f>
        <v>0</v>
      </c>
      <c r="I9" s="18">
        <f>Model!$W$22*((drdp!C9)*DECR!$B9+(drdp!F9)*DECR!$C9+(drdp!I9)*DECR!$D9)</f>
        <v>0</v>
      </c>
      <c r="J9" s="18">
        <f>Model!$W$22*((drdp!D9)*DECR!$B9+(drdp!G9)*DECR!$C9+(drdp!J9)*DECR!$D9)</f>
        <v>0</v>
      </c>
      <c r="K9" s="21">
        <f t="shared" si="1"/>
        <v>0</v>
      </c>
      <c r="L9" s="21">
        <f t="shared" si="1"/>
        <v>0</v>
      </c>
      <c r="M9" s="21">
        <f t="shared" si="1"/>
        <v>0</v>
      </c>
      <c r="N9" s="21">
        <f t="shared" si="2"/>
        <v>0</v>
      </c>
      <c r="O9" s="21">
        <f t="shared" si="3"/>
        <v>0</v>
      </c>
      <c r="P9" s="21">
        <f t="shared" si="4"/>
        <v>0</v>
      </c>
      <c r="Q9" s="19">
        <f t="shared" si="10"/>
        <v>0</v>
      </c>
      <c r="R9" s="19">
        <f t="shared" si="11"/>
        <v>0</v>
      </c>
      <c r="S9" s="19">
        <f t="shared" si="12"/>
        <v>0</v>
      </c>
      <c r="T9" s="19">
        <f t="shared" si="13"/>
        <v>0</v>
      </c>
      <c r="U9" s="19">
        <f t="shared" si="14"/>
        <v>0</v>
      </c>
      <c r="V9" s="19">
        <f t="shared" si="15"/>
        <v>0</v>
      </c>
    </row>
    <row r="10" spans="1:22" x14ac:dyDescent="0.25">
      <c r="A10" s="26">
        <f>Wellpath!E10</f>
        <v>210</v>
      </c>
      <c r="B10" s="22">
        <v>0</v>
      </c>
      <c r="C10" s="22">
        <v>0</v>
      </c>
      <c r="D10" s="22">
        <v>1</v>
      </c>
      <c r="E10" s="20">
        <f>Model!$W$22*((drdp!B10+drdp!K10)*DECR!$B10+(drdp!E10+drdp!N10)*DECR!$C10+(drdp!H10+drdp!Q10)*DECR!$D10)</f>
        <v>0</v>
      </c>
      <c r="F10" s="20">
        <f>Model!$W$22*((drdp!C10+drdp!L10)*DECR!$B10+(drdp!F10+drdp!O10)*DECR!$C10+(drdp!I10+drdp!R10)*DECR!$D10)</f>
        <v>0</v>
      </c>
      <c r="G10" s="20">
        <f>Model!$W$22*((drdp!D10+drdp!M10)*DECR!$B10+(drdp!G10+drdp!P10)*DECR!$C10+(drdp!J10+drdp!S10)*DECR!$D10)</f>
        <v>0</v>
      </c>
      <c r="H10" s="18">
        <f>Model!$W$22*((drdp!B10)*DECR!$B10+(drdp!E10)*DECR!$C10+(drdp!H10)*DECR!$D10)</f>
        <v>0</v>
      </c>
      <c r="I10" s="18">
        <f>Model!$W$22*((drdp!C10)*DECR!$B10+(drdp!F10)*DECR!$C10+(drdp!I10)*DECR!$D10)</f>
        <v>0</v>
      </c>
      <c r="J10" s="18">
        <f>Model!$W$22*((drdp!D10)*DECR!$B10+(drdp!G10)*DECR!$C10+(drdp!J10)*DECR!$D10)</f>
        <v>0</v>
      </c>
      <c r="K10" s="21">
        <f t="shared" si="1"/>
        <v>0</v>
      </c>
      <c r="L10" s="21">
        <f t="shared" si="1"/>
        <v>0</v>
      </c>
      <c r="M10" s="21">
        <f t="shared" si="1"/>
        <v>0</v>
      </c>
      <c r="N10" s="21">
        <f t="shared" si="2"/>
        <v>0</v>
      </c>
      <c r="O10" s="21">
        <f t="shared" si="3"/>
        <v>0</v>
      </c>
      <c r="P10" s="21">
        <f t="shared" si="4"/>
        <v>0</v>
      </c>
      <c r="Q10" s="19">
        <f t="shared" si="10"/>
        <v>0</v>
      </c>
      <c r="R10" s="19">
        <f t="shared" si="11"/>
        <v>0</v>
      </c>
      <c r="S10" s="19">
        <f t="shared" si="12"/>
        <v>0</v>
      </c>
      <c r="T10" s="19">
        <f t="shared" si="13"/>
        <v>0</v>
      </c>
      <c r="U10" s="19">
        <f t="shared" si="14"/>
        <v>0</v>
      </c>
      <c r="V10" s="19">
        <f t="shared" si="15"/>
        <v>0</v>
      </c>
    </row>
    <row r="11" spans="1:22" x14ac:dyDescent="0.25">
      <c r="A11" s="26">
        <f>Wellpath!E11</f>
        <v>240</v>
      </c>
      <c r="B11" s="22">
        <v>0</v>
      </c>
      <c r="C11" s="22">
        <v>0</v>
      </c>
      <c r="D11" s="22">
        <v>1</v>
      </c>
      <c r="E11" s="20">
        <f>Model!$W$22*((drdp!B11+drdp!K11)*DECR!$B11+(drdp!E11+drdp!N11)*DECR!$C11+(drdp!H11+drdp!Q11)*DECR!$D11)</f>
        <v>0</v>
      </c>
      <c r="F11" s="20">
        <f>Model!$W$22*((drdp!C11+drdp!L11)*DECR!$B11+(drdp!F11+drdp!O11)*DECR!$C11+(drdp!I11+drdp!R11)*DECR!$D11)</f>
        <v>0</v>
      </c>
      <c r="G11" s="20">
        <f>Model!$W$22*((drdp!D11+drdp!M11)*DECR!$B11+(drdp!G11+drdp!P11)*DECR!$C11+(drdp!J11+drdp!S11)*DECR!$D11)</f>
        <v>0</v>
      </c>
      <c r="H11" s="18">
        <f>Model!$W$22*((drdp!B11)*DECR!$B11+(drdp!E11)*DECR!$C11+(drdp!H11)*DECR!$D11)</f>
        <v>0</v>
      </c>
      <c r="I11" s="18">
        <f>Model!$W$22*((drdp!C11)*DECR!$B11+(drdp!F11)*DECR!$C11+(drdp!I11)*DECR!$D11)</f>
        <v>0</v>
      </c>
      <c r="J11" s="18">
        <f>Model!$W$22*((drdp!D11)*DECR!$B11+(drdp!G11)*DECR!$C11+(drdp!J11)*DECR!$D11)</f>
        <v>0</v>
      </c>
      <c r="K11" s="21">
        <f t="shared" si="1"/>
        <v>0</v>
      </c>
      <c r="L11" s="21">
        <f t="shared" si="1"/>
        <v>0</v>
      </c>
      <c r="M11" s="21">
        <f t="shared" si="1"/>
        <v>0</v>
      </c>
      <c r="N11" s="21">
        <f t="shared" si="2"/>
        <v>0</v>
      </c>
      <c r="O11" s="21">
        <f t="shared" si="3"/>
        <v>0</v>
      </c>
      <c r="P11" s="21">
        <f t="shared" si="4"/>
        <v>0</v>
      </c>
      <c r="Q11" s="19">
        <f t="shared" si="10"/>
        <v>0</v>
      </c>
      <c r="R11" s="19">
        <f t="shared" si="11"/>
        <v>0</v>
      </c>
      <c r="S11" s="19">
        <f t="shared" si="12"/>
        <v>0</v>
      </c>
      <c r="T11" s="19">
        <f t="shared" si="13"/>
        <v>0</v>
      </c>
      <c r="U11" s="19">
        <f t="shared" si="14"/>
        <v>0</v>
      </c>
      <c r="V11" s="19">
        <f t="shared" si="15"/>
        <v>0</v>
      </c>
    </row>
    <row r="12" spans="1:22" x14ac:dyDescent="0.25">
      <c r="A12" s="26">
        <f>Wellpath!E12</f>
        <v>270</v>
      </c>
      <c r="B12" s="22">
        <v>0</v>
      </c>
      <c r="C12" s="22">
        <v>0</v>
      </c>
      <c r="D12" s="22">
        <v>1</v>
      </c>
      <c r="E12" s="20">
        <f>Model!$W$22*((drdp!B12+drdp!K12)*DECR!$B12+(drdp!E12+drdp!N12)*DECR!$C12+(drdp!H12+drdp!Q12)*DECR!$D12)</f>
        <v>0</v>
      </c>
      <c r="F12" s="20">
        <f>Model!$W$22*((drdp!C12+drdp!L12)*DECR!$B12+(drdp!F12+drdp!O12)*DECR!$C12+(drdp!I12+drdp!R12)*DECR!$D12)</f>
        <v>0</v>
      </c>
      <c r="G12" s="20">
        <f>Model!$W$22*((drdp!D12+drdp!M12)*DECR!$B12+(drdp!G12+drdp!P12)*DECR!$C12+(drdp!J12+drdp!S12)*DECR!$D12)</f>
        <v>0</v>
      </c>
      <c r="H12" s="18">
        <f>Model!$W$22*((drdp!B12)*DECR!$B12+(drdp!E12)*DECR!$C12+(drdp!H12)*DECR!$D12)</f>
        <v>0</v>
      </c>
      <c r="I12" s="18">
        <f>Model!$W$22*((drdp!C12)*DECR!$B12+(drdp!F12)*DECR!$C12+(drdp!I12)*DECR!$D12)</f>
        <v>0</v>
      </c>
      <c r="J12" s="18">
        <f>Model!$W$22*((drdp!D12)*DECR!$B12+(drdp!G12)*DECR!$C12+(drdp!J12)*DECR!$D12)</f>
        <v>0</v>
      </c>
      <c r="K12" s="21">
        <f t="shared" ref="K12:K75" si="16">K11+E12^2</f>
        <v>0</v>
      </c>
      <c r="L12" s="21">
        <f t="shared" ref="L12:L75" si="17">L11+F12^2</f>
        <v>0</v>
      </c>
      <c r="M12" s="21">
        <f t="shared" ref="M12:M75" si="18">M11+G12^2</f>
        <v>0</v>
      </c>
      <c r="N12" s="21">
        <f t="shared" ref="N12:N75" si="19">N11+E12*F12</f>
        <v>0</v>
      </c>
      <c r="O12" s="21">
        <f t="shared" ref="O12:O75" si="20">O11+E12*G12</f>
        <v>0</v>
      </c>
      <c r="P12" s="21">
        <f t="shared" ref="P12:P75" si="21">P11+F12*G12</f>
        <v>0</v>
      </c>
      <c r="Q12" s="19">
        <f t="shared" si="10"/>
        <v>0</v>
      </c>
      <c r="R12" s="19">
        <f t="shared" si="11"/>
        <v>0</v>
      </c>
      <c r="S12" s="19">
        <f t="shared" si="12"/>
        <v>0</v>
      </c>
      <c r="T12" s="19">
        <f t="shared" si="13"/>
        <v>0</v>
      </c>
      <c r="U12" s="19">
        <f t="shared" si="14"/>
        <v>0</v>
      </c>
      <c r="V12" s="19">
        <f t="shared" si="15"/>
        <v>0</v>
      </c>
    </row>
    <row r="13" spans="1:22" x14ac:dyDescent="0.25">
      <c r="A13" s="26">
        <f>Wellpath!E13</f>
        <v>300</v>
      </c>
      <c r="B13" s="22">
        <v>0</v>
      </c>
      <c r="C13" s="22">
        <v>0</v>
      </c>
      <c r="D13" s="22">
        <v>1</v>
      </c>
      <c r="E13" s="20">
        <f>Model!$W$22*((drdp!B13+drdp!K13)*DECR!$B13+(drdp!E13+drdp!N13)*DECR!$C13+(drdp!H13+drdp!Q13)*DECR!$D13)</f>
        <v>0</v>
      </c>
      <c r="F13" s="20">
        <f>Model!$W$22*((drdp!C13+drdp!L13)*DECR!$B13+(drdp!F13+drdp!O13)*DECR!$C13+(drdp!I13+drdp!R13)*DECR!$D13)</f>
        <v>0</v>
      </c>
      <c r="G13" s="20">
        <f>Model!$W$22*((drdp!D13+drdp!M13)*DECR!$B13+(drdp!G13+drdp!P13)*DECR!$C13+(drdp!J13+drdp!S13)*DECR!$D13)</f>
        <v>0</v>
      </c>
      <c r="H13" s="18">
        <f>Model!$W$22*((drdp!B13)*DECR!$B13+(drdp!E13)*DECR!$C13+(drdp!H13)*DECR!$D13)</f>
        <v>0</v>
      </c>
      <c r="I13" s="18">
        <f>Model!$W$22*((drdp!C13)*DECR!$B13+(drdp!F13)*DECR!$C13+(drdp!I13)*DECR!$D13)</f>
        <v>0</v>
      </c>
      <c r="J13" s="18">
        <f>Model!$W$22*((drdp!D13)*DECR!$B13+(drdp!G13)*DECR!$C13+(drdp!J13)*DECR!$D13)</f>
        <v>0</v>
      </c>
      <c r="K13" s="21">
        <f t="shared" si="16"/>
        <v>0</v>
      </c>
      <c r="L13" s="21">
        <f t="shared" si="17"/>
        <v>0</v>
      </c>
      <c r="M13" s="21">
        <f t="shared" si="18"/>
        <v>0</v>
      </c>
      <c r="N13" s="21">
        <f t="shared" si="19"/>
        <v>0</v>
      </c>
      <c r="O13" s="21">
        <f t="shared" si="20"/>
        <v>0</v>
      </c>
      <c r="P13" s="21">
        <f t="shared" si="21"/>
        <v>0</v>
      </c>
      <c r="Q13" s="19">
        <f t="shared" si="10"/>
        <v>0</v>
      </c>
      <c r="R13" s="19">
        <f t="shared" si="11"/>
        <v>0</v>
      </c>
      <c r="S13" s="19">
        <f t="shared" si="12"/>
        <v>0</v>
      </c>
      <c r="T13" s="19">
        <f t="shared" si="13"/>
        <v>0</v>
      </c>
      <c r="U13" s="19">
        <f t="shared" si="14"/>
        <v>0</v>
      </c>
      <c r="V13" s="19">
        <f t="shared" si="15"/>
        <v>0</v>
      </c>
    </row>
    <row r="14" spans="1:22" x14ac:dyDescent="0.25">
      <c r="A14" s="26">
        <f>Wellpath!E14</f>
        <v>330</v>
      </c>
      <c r="B14" s="22">
        <v>0</v>
      </c>
      <c r="C14" s="22">
        <v>0</v>
      </c>
      <c r="D14" s="22">
        <v>1</v>
      </c>
      <c r="E14" s="20">
        <f>Model!$W$22*((drdp!B14+drdp!K14)*DECR!$B14+(drdp!E14+drdp!N14)*DECR!$C14+(drdp!H14+drdp!Q14)*DECR!$D14)</f>
        <v>0</v>
      </c>
      <c r="F14" s="20">
        <f>Model!$W$22*((drdp!C14+drdp!L14)*DECR!$B14+(drdp!F14+drdp!O14)*DECR!$C14+(drdp!I14+drdp!R14)*DECR!$D14)</f>
        <v>0</v>
      </c>
      <c r="G14" s="20">
        <f>Model!$W$22*((drdp!D14+drdp!M14)*DECR!$B14+(drdp!G14+drdp!P14)*DECR!$C14+(drdp!J14+drdp!S14)*DECR!$D14)</f>
        <v>0</v>
      </c>
      <c r="H14" s="18">
        <f>Model!$W$22*((drdp!B14)*DECR!$B14+(drdp!E14)*DECR!$C14+(drdp!H14)*DECR!$D14)</f>
        <v>0</v>
      </c>
      <c r="I14" s="18">
        <f>Model!$W$22*((drdp!C14)*DECR!$B14+(drdp!F14)*DECR!$C14+(drdp!I14)*DECR!$D14)</f>
        <v>0</v>
      </c>
      <c r="J14" s="18">
        <f>Model!$W$22*((drdp!D14)*DECR!$B14+(drdp!G14)*DECR!$C14+(drdp!J14)*DECR!$D14)</f>
        <v>0</v>
      </c>
      <c r="K14" s="21">
        <f t="shared" si="16"/>
        <v>0</v>
      </c>
      <c r="L14" s="21">
        <f t="shared" si="17"/>
        <v>0</v>
      </c>
      <c r="M14" s="21">
        <f t="shared" si="18"/>
        <v>0</v>
      </c>
      <c r="N14" s="21">
        <f t="shared" si="19"/>
        <v>0</v>
      </c>
      <c r="O14" s="21">
        <f t="shared" si="20"/>
        <v>0</v>
      </c>
      <c r="P14" s="21">
        <f t="shared" si="21"/>
        <v>0</v>
      </c>
      <c r="Q14" s="19">
        <f t="shared" si="10"/>
        <v>0</v>
      </c>
      <c r="R14" s="19">
        <f t="shared" si="11"/>
        <v>0</v>
      </c>
      <c r="S14" s="19">
        <f t="shared" si="12"/>
        <v>0</v>
      </c>
      <c r="T14" s="19">
        <f t="shared" si="13"/>
        <v>0</v>
      </c>
      <c r="U14" s="19">
        <f t="shared" si="14"/>
        <v>0</v>
      </c>
      <c r="V14" s="19">
        <f t="shared" si="15"/>
        <v>0</v>
      </c>
    </row>
    <row r="15" spans="1:22" x14ac:dyDescent="0.25">
      <c r="A15" s="26">
        <f>Wellpath!E15</f>
        <v>360</v>
      </c>
      <c r="B15" s="22">
        <v>0</v>
      </c>
      <c r="C15" s="22">
        <v>0</v>
      </c>
      <c r="D15" s="22">
        <v>1</v>
      </c>
      <c r="E15" s="20">
        <f>Model!$W$22*((drdp!B15+drdp!K15)*DECR!$B15+(drdp!E15+drdp!N15)*DECR!$C15+(drdp!H15+drdp!Q15)*DECR!$D15)</f>
        <v>0</v>
      </c>
      <c r="F15" s="20">
        <f>Model!$W$22*((drdp!C15+drdp!L15)*DECR!$B15+(drdp!F15+drdp!O15)*DECR!$C15+(drdp!I15+drdp!R15)*DECR!$D15)</f>
        <v>0</v>
      </c>
      <c r="G15" s="20">
        <f>Model!$W$22*((drdp!D15+drdp!M15)*DECR!$B15+(drdp!G15+drdp!P15)*DECR!$C15+(drdp!J15+drdp!S15)*DECR!$D15)</f>
        <v>0</v>
      </c>
      <c r="H15" s="18">
        <f>Model!$W$22*((drdp!B15)*DECR!$B15+(drdp!E15)*DECR!$C15+(drdp!H15)*DECR!$D15)</f>
        <v>0</v>
      </c>
      <c r="I15" s="18">
        <f>Model!$W$22*((drdp!C15)*DECR!$B15+(drdp!F15)*DECR!$C15+(drdp!I15)*DECR!$D15)</f>
        <v>0</v>
      </c>
      <c r="J15" s="18">
        <f>Model!$W$22*((drdp!D15)*DECR!$B15+(drdp!G15)*DECR!$C15+(drdp!J15)*DECR!$D15)</f>
        <v>0</v>
      </c>
      <c r="K15" s="21">
        <f t="shared" si="16"/>
        <v>0</v>
      </c>
      <c r="L15" s="21">
        <f t="shared" si="17"/>
        <v>0</v>
      </c>
      <c r="M15" s="21">
        <f t="shared" si="18"/>
        <v>0</v>
      </c>
      <c r="N15" s="21">
        <f t="shared" si="19"/>
        <v>0</v>
      </c>
      <c r="O15" s="21">
        <f t="shared" si="20"/>
        <v>0</v>
      </c>
      <c r="P15" s="21">
        <f t="shared" si="21"/>
        <v>0</v>
      </c>
      <c r="Q15" s="19">
        <f t="shared" si="10"/>
        <v>0</v>
      </c>
      <c r="R15" s="19">
        <f t="shared" si="11"/>
        <v>0</v>
      </c>
      <c r="S15" s="19">
        <f t="shared" si="12"/>
        <v>0</v>
      </c>
      <c r="T15" s="19">
        <f t="shared" si="13"/>
        <v>0</v>
      </c>
      <c r="U15" s="19">
        <f t="shared" si="14"/>
        <v>0</v>
      </c>
      <c r="V15" s="19">
        <f t="shared" si="15"/>
        <v>0</v>
      </c>
    </row>
    <row r="16" spans="1:22" x14ac:dyDescent="0.25">
      <c r="A16" s="26">
        <f>Wellpath!E16</f>
        <v>390</v>
      </c>
      <c r="B16" s="22">
        <v>0</v>
      </c>
      <c r="C16" s="22">
        <v>0</v>
      </c>
      <c r="D16" s="22">
        <v>1</v>
      </c>
      <c r="E16" s="20">
        <f>Model!$W$22*((drdp!B16+drdp!K16)*DECR!$B16+(drdp!E16+drdp!N16)*DECR!$C16+(drdp!H16+drdp!Q16)*DECR!$D16)</f>
        <v>0</v>
      </c>
      <c r="F16" s="20">
        <f>Model!$W$22*((drdp!C16+drdp!L16)*DECR!$B16+(drdp!F16+drdp!O16)*DECR!$C16+(drdp!I16+drdp!R16)*DECR!$D16)</f>
        <v>0</v>
      </c>
      <c r="G16" s="20">
        <f>Model!$W$22*((drdp!D16+drdp!M16)*DECR!$B16+(drdp!G16+drdp!P16)*DECR!$C16+(drdp!J16+drdp!S16)*DECR!$D16)</f>
        <v>0</v>
      </c>
      <c r="H16" s="18">
        <f>Model!$W$22*((drdp!B16)*DECR!$B16+(drdp!E16)*DECR!$C16+(drdp!H16)*DECR!$D16)</f>
        <v>0</v>
      </c>
      <c r="I16" s="18">
        <f>Model!$W$22*((drdp!C16)*DECR!$B16+(drdp!F16)*DECR!$C16+(drdp!I16)*DECR!$D16)</f>
        <v>0</v>
      </c>
      <c r="J16" s="18">
        <f>Model!$W$22*((drdp!D16)*DECR!$B16+(drdp!G16)*DECR!$C16+(drdp!J16)*DECR!$D16)</f>
        <v>0</v>
      </c>
      <c r="K16" s="21">
        <f t="shared" si="16"/>
        <v>0</v>
      </c>
      <c r="L16" s="21">
        <f t="shared" si="17"/>
        <v>0</v>
      </c>
      <c r="M16" s="21">
        <f t="shared" si="18"/>
        <v>0</v>
      </c>
      <c r="N16" s="21">
        <f t="shared" si="19"/>
        <v>0</v>
      </c>
      <c r="O16" s="21">
        <f t="shared" si="20"/>
        <v>0</v>
      </c>
      <c r="P16" s="21">
        <f t="shared" si="21"/>
        <v>0</v>
      </c>
      <c r="Q16" s="19">
        <f t="shared" si="10"/>
        <v>0</v>
      </c>
      <c r="R16" s="19">
        <f t="shared" si="11"/>
        <v>0</v>
      </c>
      <c r="S16" s="19">
        <f t="shared" si="12"/>
        <v>0</v>
      </c>
      <c r="T16" s="19">
        <f t="shared" si="13"/>
        <v>0</v>
      </c>
      <c r="U16" s="19">
        <f t="shared" si="14"/>
        <v>0</v>
      </c>
      <c r="V16" s="19">
        <f t="shared" si="15"/>
        <v>0</v>
      </c>
    </row>
    <row r="17" spans="1:22" x14ac:dyDescent="0.25">
      <c r="A17" s="26">
        <f>Wellpath!E17</f>
        <v>420</v>
      </c>
      <c r="B17" s="22">
        <v>0</v>
      </c>
      <c r="C17" s="22">
        <v>0</v>
      </c>
      <c r="D17" s="22">
        <v>1</v>
      </c>
      <c r="E17" s="20">
        <f>Model!$W$22*((drdp!B17+drdp!K17)*DECR!$B17+(drdp!E17+drdp!N17)*DECR!$C17+(drdp!H17+drdp!Q17)*DECR!$D17)</f>
        <v>0</v>
      </c>
      <c r="F17" s="20">
        <f>Model!$W$22*((drdp!C17+drdp!L17)*DECR!$B17+(drdp!F17+drdp!O17)*DECR!$C17+(drdp!I17+drdp!R17)*DECR!$D17)</f>
        <v>0</v>
      </c>
      <c r="G17" s="20">
        <f>Model!$W$22*((drdp!D17+drdp!M17)*DECR!$B17+(drdp!G17+drdp!P17)*DECR!$C17+(drdp!J17+drdp!S17)*DECR!$D17)</f>
        <v>0</v>
      </c>
      <c r="H17" s="18">
        <f>Model!$W$22*((drdp!B17)*DECR!$B17+(drdp!E17)*DECR!$C17+(drdp!H17)*DECR!$D17)</f>
        <v>0</v>
      </c>
      <c r="I17" s="18">
        <f>Model!$W$22*((drdp!C17)*DECR!$B17+(drdp!F17)*DECR!$C17+(drdp!I17)*DECR!$D17)</f>
        <v>0</v>
      </c>
      <c r="J17" s="18">
        <f>Model!$W$22*((drdp!D17)*DECR!$B17+(drdp!G17)*DECR!$C17+(drdp!J17)*DECR!$D17)</f>
        <v>0</v>
      </c>
      <c r="K17" s="21">
        <f t="shared" si="16"/>
        <v>0</v>
      </c>
      <c r="L17" s="21">
        <f t="shared" si="17"/>
        <v>0</v>
      </c>
      <c r="M17" s="21">
        <f t="shared" si="18"/>
        <v>0</v>
      </c>
      <c r="N17" s="21">
        <f t="shared" si="19"/>
        <v>0</v>
      </c>
      <c r="O17" s="21">
        <f t="shared" si="20"/>
        <v>0</v>
      </c>
      <c r="P17" s="21">
        <f t="shared" si="21"/>
        <v>0</v>
      </c>
      <c r="Q17" s="19">
        <f t="shared" si="10"/>
        <v>0</v>
      </c>
      <c r="R17" s="19">
        <f t="shared" si="11"/>
        <v>0</v>
      </c>
      <c r="S17" s="19">
        <f t="shared" si="12"/>
        <v>0</v>
      </c>
      <c r="T17" s="19">
        <f t="shared" si="13"/>
        <v>0</v>
      </c>
      <c r="U17" s="19">
        <f t="shared" si="14"/>
        <v>0</v>
      </c>
      <c r="V17" s="19">
        <f t="shared" si="15"/>
        <v>0</v>
      </c>
    </row>
    <row r="18" spans="1:22" x14ac:dyDescent="0.25">
      <c r="A18" s="26">
        <f>Wellpath!E18</f>
        <v>450</v>
      </c>
      <c r="B18" s="22">
        <v>0</v>
      </c>
      <c r="C18" s="22">
        <v>0</v>
      </c>
      <c r="D18" s="22">
        <v>1</v>
      </c>
      <c r="E18" s="20">
        <f>Model!$W$22*((drdp!B18+drdp!K18)*DECR!$B18+(drdp!E18+drdp!N18)*DECR!$C18+(drdp!H18+drdp!Q18)*DECR!$D18)</f>
        <v>0</v>
      </c>
      <c r="F18" s="20">
        <f>Model!$W$22*((drdp!C18+drdp!L18)*DECR!$B18+(drdp!F18+drdp!O18)*DECR!$C18+(drdp!I18+drdp!R18)*DECR!$D18)</f>
        <v>0</v>
      </c>
      <c r="G18" s="20">
        <f>Model!$W$22*((drdp!D18+drdp!M18)*DECR!$B18+(drdp!G18+drdp!P18)*DECR!$C18+(drdp!J18+drdp!S18)*DECR!$D18)</f>
        <v>0</v>
      </c>
      <c r="H18" s="18">
        <f>Model!$W$22*((drdp!B18)*DECR!$B18+(drdp!E18)*DECR!$C18+(drdp!H18)*DECR!$D18)</f>
        <v>0</v>
      </c>
      <c r="I18" s="18">
        <f>Model!$W$22*((drdp!C18)*DECR!$B18+(drdp!F18)*DECR!$C18+(drdp!I18)*DECR!$D18)</f>
        <v>0</v>
      </c>
      <c r="J18" s="18">
        <f>Model!$W$22*((drdp!D18)*DECR!$B18+(drdp!G18)*DECR!$C18+(drdp!J18)*DECR!$D18)</f>
        <v>0</v>
      </c>
      <c r="K18" s="21">
        <f t="shared" si="16"/>
        <v>0</v>
      </c>
      <c r="L18" s="21">
        <f t="shared" si="17"/>
        <v>0</v>
      </c>
      <c r="M18" s="21">
        <f t="shared" si="18"/>
        <v>0</v>
      </c>
      <c r="N18" s="21">
        <f t="shared" si="19"/>
        <v>0</v>
      </c>
      <c r="O18" s="21">
        <f t="shared" si="20"/>
        <v>0</v>
      </c>
      <c r="P18" s="21">
        <f t="shared" si="21"/>
        <v>0</v>
      </c>
      <c r="Q18" s="19">
        <f t="shared" si="10"/>
        <v>0</v>
      </c>
      <c r="R18" s="19">
        <f t="shared" si="11"/>
        <v>0</v>
      </c>
      <c r="S18" s="19">
        <f t="shared" si="12"/>
        <v>0</v>
      </c>
      <c r="T18" s="19">
        <f t="shared" si="13"/>
        <v>0</v>
      </c>
      <c r="U18" s="19">
        <f t="shared" si="14"/>
        <v>0</v>
      </c>
      <c r="V18" s="19">
        <f t="shared" si="15"/>
        <v>0</v>
      </c>
    </row>
    <row r="19" spans="1:22" x14ac:dyDescent="0.25">
      <c r="A19" s="26">
        <f>Wellpath!E19</f>
        <v>480</v>
      </c>
      <c r="B19" s="22">
        <v>0</v>
      </c>
      <c r="C19" s="22">
        <v>0</v>
      </c>
      <c r="D19" s="22">
        <v>1</v>
      </c>
      <c r="E19" s="20">
        <f>Model!$W$22*((drdp!B19+drdp!K19)*DECR!$B19+(drdp!E19+drdp!N19)*DECR!$C19+(drdp!H19+drdp!Q19)*DECR!$D19)</f>
        <v>0</v>
      </c>
      <c r="F19" s="20">
        <f>Model!$W$22*((drdp!C19+drdp!L19)*DECR!$B19+(drdp!F19+drdp!O19)*DECR!$C19+(drdp!I19+drdp!R19)*DECR!$D19)</f>
        <v>0</v>
      </c>
      <c r="G19" s="20">
        <f>Model!$W$22*((drdp!D19+drdp!M19)*DECR!$B19+(drdp!G19+drdp!P19)*DECR!$C19+(drdp!J19+drdp!S19)*DECR!$D19)</f>
        <v>0</v>
      </c>
      <c r="H19" s="18">
        <f>Model!$W$22*((drdp!B19)*DECR!$B19+(drdp!E19)*DECR!$C19+(drdp!H19)*DECR!$D19)</f>
        <v>0</v>
      </c>
      <c r="I19" s="18">
        <f>Model!$W$22*((drdp!C19)*DECR!$B19+(drdp!F19)*DECR!$C19+(drdp!I19)*DECR!$D19)</f>
        <v>0</v>
      </c>
      <c r="J19" s="18">
        <f>Model!$W$22*((drdp!D19)*DECR!$B19+(drdp!G19)*DECR!$C19+(drdp!J19)*DECR!$D19)</f>
        <v>0</v>
      </c>
      <c r="K19" s="21">
        <f t="shared" si="16"/>
        <v>0</v>
      </c>
      <c r="L19" s="21">
        <f t="shared" si="17"/>
        <v>0</v>
      </c>
      <c r="M19" s="21">
        <f t="shared" si="18"/>
        <v>0</v>
      </c>
      <c r="N19" s="21">
        <f t="shared" si="19"/>
        <v>0</v>
      </c>
      <c r="O19" s="21">
        <f t="shared" si="20"/>
        <v>0</v>
      </c>
      <c r="P19" s="21">
        <f t="shared" si="21"/>
        <v>0</v>
      </c>
      <c r="Q19" s="19">
        <f t="shared" si="10"/>
        <v>0</v>
      </c>
      <c r="R19" s="19">
        <f t="shared" si="11"/>
        <v>0</v>
      </c>
      <c r="S19" s="19">
        <f t="shared" si="12"/>
        <v>0</v>
      </c>
      <c r="T19" s="19">
        <f t="shared" si="13"/>
        <v>0</v>
      </c>
      <c r="U19" s="19">
        <f t="shared" si="14"/>
        <v>0</v>
      </c>
      <c r="V19" s="19">
        <f t="shared" si="15"/>
        <v>0</v>
      </c>
    </row>
    <row r="20" spans="1:22" x14ac:dyDescent="0.25">
      <c r="A20" s="26">
        <f>Wellpath!E20</f>
        <v>510</v>
      </c>
      <c r="B20" s="22">
        <v>0</v>
      </c>
      <c r="C20" s="22">
        <v>0</v>
      </c>
      <c r="D20" s="22">
        <v>1</v>
      </c>
      <c r="E20" s="20">
        <f>Model!$W$22*((drdp!B20+drdp!K20)*DECR!$B20+(drdp!E20+drdp!N20)*DECR!$C20+(drdp!H20+drdp!Q20)*DECR!$D20)</f>
        <v>0</v>
      </c>
      <c r="F20" s="20">
        <f>Model!$W$22*((drdp!C20+drdp!L20)*DECR!$B20+(drdp!F20+drdp!O20)*DECR!$C20+(drdp!I20+drdp!R20)*DECR!$D20)</f>
        <v>0</v>
      </c>
      <c r="G20" s="20">
        <f>Model!$W$22*((drdp!D20+drdp!M20)*DECR!$B20+(drdp!G20+drdp!P20)*DECR!$C20+(drdp!J20+drdp!S20)*DECR!$D20)</f>
        <v>0</v>
      </c>
      <c r="H20" s="18">
        <f>Model!$W$22*((drdp!B20)*DECR!$B20+(drdp!E20)*DECR!$C20+(drdp!H20)*DECR!$D20)</f>
        <v>0</v>
      </c>
      <c r="I20" s="18">
        <f>Model!$W$22*((drdp!C20)*DECR!$B20+(drdp!F20)*DECR!$C20+(drdp!I20)*DECR!$D20)</f>
        <v>0</v>
      </c>
      <c r="J20" s="18">
        <f>Model!$W$22*((drdp!D20)*DECR!$B20+(drdp!G20)*DECR!$C20+(drdp!J20)*DECR!$D20)</f>
        <v>0</v>
      </c>
      <c r="K20" s="21">
        <f t="shared" si="16"/>
        <v>0</v>
      </c>
      <c r="L20" s="21">
        <f t="shared" si="17"/>
        <v>0</v>
      </c>
      <c r="M20" s="21">
        <f t="shared" si="18"/>
        <v>0</v>
      </c>
      <c r="N20" s="21">
        <f t="shared" si="19"/>
        <v>0</v>
      </c>
      <c r="O20" s="21">
        <f t="shared" si="20"/>
        <v>0</v>
      </c>
      <c r="P20" s="21">
        <f t="shared" si="21"/>
        <v>0</v>
      </c>
      <c r="Q20" s="19">
        <f t="shared" si="10"/>
        <v>0</v>
      </c>
      <c r="R20" s="19">
        <f t="shared" si="11"/>
        <v>0</v>
      </c>
      <c r="S20" s="19">
        <f t="shared" si="12"/>
        <v>0</v>
      </c>
      <c r="T20" s="19">
        <f t="shared" si="13"/>
        <v>0</v>
      </c>
      <c r="U20" s="19">
        <f t="shared" si="14"/>
        <v>0</v>
      </c>
      <c r="V20" s="19">
        <f t="shared" si="15"/>
        <v>0</v>
      </c>
    </row>
    <row r="21" spans="1:22" x14ac:dyDescent="0.25">
      <c r="A21" s="26">
        <f>Wellpath!E21</f>
        <v>540</v>
      </c>
      <c r="B21" s="22">
        <v>0</v>
      </c>
      <c r="C21" s="22">
        <v>0</v>
      </c>
      <c r="D21" s="22">
        <v>1</v>
      </c>
      <c r="E21" s="20">
        <f>Model!$W$22*((drdp!B21+drdp!K21)*DECR!$B21+(drdp!E21+drdp!N21)*DECR!$C21+(drdp!H21+drdp!Q21)*DECR!$D21)</f>
        <v>0</v>
      </c>
      <c r="F21" s="20">
        <f>Model!$W$22*((drdp!C21+drdp!L21)*DECR!$B21+(drdp!F21+drdp!O21)*DECR!$C21+(drdp!I21+drdp!R21)*DECR!$D21)</f>
        <v>0</v>
      </c>
      <c r="G21" s="20">
        <f>Model!$W$22*((drdp!D21+drdp!M21)*DECR!$B21+(drdp!G21+drdp!P21)*DECR!$C21+(drdp!J21+drdp!S21)*DECR!$D21)</f>
        <v>0</v>
      </c>
      <c r="H21" s="18">
        <f>Model!$W$22*((drdp!B21)*DECR!$B21+(drdp!E21)*DECR!$C21+(drdp!H21)*DECR!$D21)</f>
        <v>0</v>
      </c>
      <c r="I21" s="18">
        <f>Model!$W$22*((drdp!C21)*DECR!$B21+(drdp!F21)*DECR!$C21+(drdp!I21)*DECR!$D21)</f>
        <v>0</v>
      </c>
      <c r="J21" s="18">
        <f>Model!$W$22*((drdp!D21)*DECR!$B21+(drdp!G21)*DECR!$C21+(drdp!J21)*DECR!$D21)</f>
        <v>0</v>
      </c>
      <c r="K21" s="21">
        <f t="shared" si="16"/>
        <v>0</v>
      </c>
      <c r="L21" s="21">
        <f t="shared" si="17"/>
        <v>0</v>
      </c>
      <c r="M21" s="21">
        <f t="shared" si="18"/>
        <v>0</v>
      </c>
      <c r="N21" s="21">
        <f t="shared" si="19"/>
        <v>0</v>
      </c>
      <c r="O21" s="21">
        <f t="shared" si="20"/>
        <v>0</v>
      </c>
      <c r="P21" s="21">
        <f t="shared" si="21"/>
        <v>0</v>
      </c>
      <c r="Q21" s="19">
        <f t="shared" si="10"/>
        <v>0</v>
      </c>
      <c r="R21" s="19">
        <f t="shared" si="11"/>
        <v>0</v>
      </c>
      <c r="S21" s="19">
        <f t="shared" si="12"/>
        <v>0</v>
      </c>
      <c r="T21" s="19">
        <f t="shared" si="13"/>
        <v>0</v>
      </c>
      <c r="U21" s="19">
        <f t="shared" si="14"/>
        <v>0</v>
      </c>
      <c r="V21" s="19">
        <f t="shared" si="15"/>
        <v>0</v>
      </c>
    </row>
    <row r="22" spans="1:22" x14ac:dyDescent="0.25">
      <c r="A22" s="26">
        <f>Wellpath!E22</f>
        <v>570</v>
      </c>
      <c r="B22" s="22">
        <v>0</v>
      </c>
      <c r="C22" s="22">
        <v>0</v>
      </c>
      <c r="D22" s="22">
        <v>1</v>
      </c>
      <c r="E22" s="20">
        <f>Model!$W$22*((drdp!B22+drdp!K22)*DECR!$B22+(drdp!E22+drdp!N22)*DECR!$C22+(drdp!H22+drdp!Q22)*DECR!$D22)</f>
        <v>0</v>
      </c>
      <c r="F22" s="20">
        <f>Model!$W$22*((drdp!C22+drdp!L22)*DECR!$B22+(drdp!F22+drdp!O22)*DECR!$C22+(drdp!I22+drdp!R22)*DECR!$D22)</f>
        <v>0</v>
      </c>
      <c r="G22" s="20">
        <f>Model!$W$22*((drdp!D22+drdp!M22)*DECR!$B22+(drdp!G22+drdp!P22)*DECR!$C22+(drdp!J22+drdp!S22)*DECR!$D22)</f>
        <v>0</v>
      </c>
      <c r="H22" s="18">
        <f>Model!$W$22*((drdp!B22)*DECR!$B22+(drdp!E22)*DECR!$C22+(drdp!H22)*DECR!$D22)</f>
        <v>0</v>
      </c>
      <c r="I22" s="18">
        <f>Model!$W$22*((drdp!C22)*DECR!$B22+(drdp!F22)*DECR!$C22+(drdp!I22)*DECR!$D22)</f>
        <v>0</v>
      </c>
      <c r="J22" s="18">
        <f>Model!$W$22*((drdp!D22)*DECR!$B22+(drdp!G22)*DECR!$C22+(drdp!J22)*DECR!$D22)</f>
        <v>0</v>
      </c>
      <c r="K22" s="21">
        <f t="shared" si="16"/>
        <v>0</v>
      </c>
      <c r="L22" s="21">
        <f t="shared" si="17"/>
        <v>0</v>
      </c>
      <c r="M22" s="21">
        <f t="shared" si="18"/>
        <v>0</v>
      </c>
      <c r="N22" s="21">
        <f t="shared" si="19"/>
        <v>0</v>
      </c>
      <c r="O22" s="21">
        <f t="shared" si="20"/>
        <v>0</v>
      </c>
      <c r="P22" s="21">
        <f t="shared" si="21"/>
        <v>0</v>
      </c>
      <c r="Q22" s="19">
        <f t="shared" si="10"/>
        <v>0</v>
      </c>
      <c r="R22" s="19">
        <f t="shared" si="11"/>
        <v>0</v>
      </c>
      <c r="S22" s="19">
        <f t="shared" si="12"/>
        <v>0</v>
      </c>
      <c r="T22" s="19">
        <f t="shared" si="13"/>
        <v>0</v>
      </c>
      <c r="U22" s="19">
        <f t="shared" si="14"/>
        <v>0</v>
      </c>
      <c r="V22" s="19">
        <f t="shared" si="15"/>
        <v>0</v>
      </c>
    </row>
    <row r="23" spans="1:22" x14ac:dyDescent="0.25">
      <c r="A23" s="26">
        <f>Wellpath!E23</f>
        <v>600</v>
      </c>
      <c r="B23" s="22">
        <v>0</v>
      </c>
      <c r="C23" s="22">
        <v>0</v>
      </c>
      <c r="D23" s="22">
        <v>1</v>
      </c>
      <c r="E23" s="20">
        <f>Model!$W$22*((drdp!B23+drdp!K23)*DECR!$B23+(drdp!E23+drdp!N23)*DECR!$C23+(drdp!H23+drdp!Q23)*DECR!$D23)</f>
        <v>0</v>
      </c>
      <c r="F23" s="20">
        <f>Model!$W$22*((drdp!C23+drdp!L23)*DECR!$B23+(drdp!F23+drdp!O23)*DECR!$C23+(drdp!I23+drdp!R23)*DECR!$D23)</f>
        <v>0</v>
      </c>
      <c r="G23" s="20">
        <f>Model!$W$22*((drdp!D23+drdp!M23)*DECR!$B23+(drdp!G23+drdp!P23)*DECR!$C23+(drdp!J23+drdp!S23)*DECR!$D23)</f>
        <v>0</v>
      </c>
      <c r="H23" s="18">
        <f>Model!$W$22*((drdp!B23)*DECR!$B23+(drdp!E23)*DECR!$C23+(drdp!H23)*DECR!$D23)</f>
        <v>0</v>
      </c>
      <c r="I23" s="18">
        <f>Model!$W$22*((drdp!C23)*DECR!$B23+(drdp!F23)*DECR!$C23+(drdp!I23)*DECR!$D23)</f>
        <v>0</v>
      </c>
      <c r="J23" s="18">
        <f>Model!$W$22*((drdp!D23)*DECR!$B23+(drdp!G23)*DECR!$C23+(drdp!J23)*DECR!$D23)</f>
        <v>0</v>
      </c>
      <c r="K23" s="21">
        <f t="shared" si="16"/>
        <v>0</v>
      </c>
      <c r="L23" s="21">
        <f t="shared" si="17"/>
        <v>0</v>
      </c>
      <c r="M23" s="21">
        <f t="shared" si="18"/>
        <v>0</v>
      </c>
      <c r="N23" s="21">
        <f t="shared" si="19"/>
        <v>0</v>
      </c>
      <c r="O23" s="21">
        <f t="shared" si="20"/>
        <v>0</v>
      </c>
      <c r="P23" s="21">
        <f t="shared" si="21"/>
        <v>0</v>
      </c>
      <c r="Q23" s="19">
        <f t="shared" si="10"/>
        <v>0</v>
      </c>
      <c r="R23" s="19">
        <f t="shared" si="11"/>
        <v>0</v>
      </c>
      <c r="S23" s="19">
        <f t="shared" si="12"/>
        <v>0</v>
      </c>
      <c r="T23" s="19">
        <f t="shared" si="13"/>
        <v>0</v>
      </c>
      <c r="U23" s="19">
        <f t="shared" si="14"/>
        <v>0</v>
      </c>
      <c r="V23" s="19">
        <f t="shared" si="15"/>
        <v>0</v>
      </c>
    </row>
    <row r="24" spans="1:22" x14ac:dyDescent="0.25">
      <c r="A24" s="26">
        <f>Wellpath!E24</f>
        <v>630</v>
      </c>
      <c r="B24" s="22">
        <v>0</v>
      </c>
      <c r="C24" s="22">
        <v>0</v>
      </c>
      <c r="D24" s="22">
        <v>1</v>
      </c>
      <c r="E24" s="20">
        <f>Model!$W$22*((drdp!B24+drdp!K24)*DECR!$B24+(drdp!E24+drdp!N24)*DECR!$C24+(drdp!H24+drdp!Q24)*DECR!$D24)</f>
        <v>0</v>
      </c>
      <c r="F24" s="20">
        <f>Model!$W$22*((drdp!C24+drdp!L24)*DECR!$B24+(drdp!F24+drdp!O24)*DECR!$C24+(drdp!I24+drdp!R24)*DECR!$D24)</f>
        <v>0</v>
      </c>
      <c r="G24" s="20">
        <f>Model!$W$22*((drdp!D24+drdp!M24)*DECR!$B24+(drdp!G24+drdp!P24)*DECR!$C24+(drdp!J24+drdp!S24)*DECR!$D24)</f>
        <v>0</v>
      </c>
      <c r="H24" s="18">
        <f>Model!$W$22*((drdp!B24)*DECR!$B24+(drdp!E24)*DECR!$C24+(drdp!H24)*DECR!$D24)</f>
        <v>0</v>
      </c>
      <c r="I24" s="18">
        <f>Model!$W$22*((drdp!C24)*DECR!$B24+(drdp!F24)*DECR!$C24+(drdp!I24)*DECR!$D24)</f>
        <v>0</v>
      </c>
      <c r="J24" s="18">
        <f>Model!$W$22*((drdp!D24)*DECR!$B24+(drdp!G24)*DECR!$C24+(drdp!J24)*DECR!$D24)</f>
        <v>0</v>
      </c>
      <c r="K24" s="21">
        <f t="shared" si="16"/>
        <v>0</v>
      </c>
      <c r="L24" s="21">
        <f t="shared" si="17"/>
        <v>0</v>
      </c>
      <c r="M24" s="21">
        <f t="shared" si="18"/>
        <v>0</v>
      </c>
      <c r="N24" s="21">
        <f t="shared" si="19"/>
        <v>0</v>
      </c>
      <c r="O24" s="21">
        <f t="shared" si="20"/>
        <v>0</v>
      </c>
      <c r="P24" s="21">
        <f t="shared" si="21"/>
        <v>0</v>
      </c>
      <c r="Q24" s="19">
        <f t="shared" si="10"/>
        <v>0</v>
      </c>
      <c r="R24" s="19">
        <f t="shared" si="11"/>
        <v>0</v>
      </c>
      <c r="S24" s="19">
        <f t="shared" si="12"/>
        <v>0</v>
      </c>
      <c r="T24" s="19">
        <f t="shared" si="13"/>
        <v>0</v>
      </c>
      <c r="U24" s="19">
        <f t="shared" si="14"/>
        <v>0</v>
      </c>
      <c r="V24" s="19">
        <f t="shared" si="15"/>
        <v>0</v>
      </c>
    </row>
    <row r="25" spans="1:22" x14ac:dyDescent="0.25">
      <c r="A25" s="26">
        <f>Wellpath!E25</f>
        <v>660</v>
      </c>
      <c r="B25" s="22">
        <v>0</v>
      </c>
      <c r="C25" s="22">
        <v>0</v>
      </c>
      <c r="D25" s="22">
        <v>1</v>
      </c>
      <c r="E25" s="20">
        <f>Model!$W$22*((drdp!B25+drdp!K25)*DECR!$B25+(drdp!E25+drdp!N25)*DECR!$C25+(drdp!H25+drdp!Q25)*DECR!$D25)</f>
        <v>0</v>
      </c>
      <c r="F25" s="20">
        <f>Model!$W$22*((drdp!C25+drdp!L25)*DECR!$B25+(drdp!F25+drdp!O25)*DECR!$C25+(drdp!I25+drdp!R25)*DECR!$D25)</f>
        <v>0</v>
      </c>
      <c r="G25" s="20">
        <f>Model!$W$22*((drdp!D25+drdp!M25)*DECR!$B25+(drdp!G25+drdp!P25)*DECR!$C25+(drdp!J25+drdp!S25)*DECR!$D25)</f>
        <v>0</v>
      </c>
      <c r="H25" s="18">
        <f>Model!$W$22*((drdp!B25)*DECR!$B25+(drdp!E25)*DECR!$C25+(drdp!H25)*DECR!$D25)</f>
        <v>0</v>
      </c>
      <c r="I25" s="18">
        <f>Model!$W$22*((drdp!C25)*DECR!$B25+(drdp!F25)*DECR!$C25+(drdp!I25)*DECR!$D25)</f>
        <v>0</v>
      </c>
      <c r="J25" s="18">
        <f>Model!$W$22*((drdp!D25)*DECR!$B25+(drdp!G25)*DECR!$C25+(drdp!J25)*DECR!$D25)</f>
        <v>0</v>
      </c>
      <c r="K25" s="21">
        <f t="shared" si="16"/>
        <v>0</v>
      </c>
      <c r="L25" s="21">
        <f t="shared" si="17"/>
        <v>0</v>
      </c>
      <c r="M25" s="21">
        <f t="shared" si="18"/>
        <v>0</v>
      </c>
      <c r="N25" s="21">
        <f t="shared" si="19"/>
        <v>0</v>
      </c>
      <c r="O25" s="21">
        <f t="shared" si="20"/>
        <v>0</v>
      </c>
      <c r="P25" s="21">
        <f t="shared" si="21"/>
        <v>0</v>
      </c>
      <c r="Q25" s="19">
        <f t="shared" si="10"/>
        <v>0</v>
      </c>
      <c r="R25" s="19">
        <f t="shared" si="11"/>
        <v>0</v>
      </c>
      <c r="S25" s="19">
        <f t="shared" si="12"/>
        <v>0</v>
      </c>
      <c r="T25" s="19">
        <f t="shared" si="13"/>
        <v>0</v>
      </c>
      <c r="U25" s="19">
        <f t="shared" si="14"/>
        <v>0</v>
      </c>
      <c r="V25" s="19">
        <f t="shared" si="15"/>
        <v>0</v>
      </c>
    </row>
    <row r="26" spans="1:22" x14ac:dyDescent="0.25">
      <c r="A26" s="26">
        <f>Wellpath!E26</f>
        <v>690</v>
      </c>
      <c r="B26" s="22">
        <v>0</v>
      </c>
      <c r="C26" s="22">
        <v>0</v>
      </c>
      <c r="D26" s="22">
        <v>1</v>
      </c>
      <c r="E26" s="20">
        <f>Model!$W$22*((drdp!B26+drdp!K26)*DECR!$B26+(drdp!E26+drdp!N26)*DECR!$C26+(drdp!H26+drdp!Q26)*DECR!$D26)</f>
        <v>0</v>
      </c>
      <c r="F26" s="20">
        <f>Model!$W$22*((drdp!C26+drdp!L26)*DECR!$B26+(drdp!F26+drdp!O26)*DECR!$C26+(drdp!I26+drdp!R26)*DECR!$D26)</f>
        <v>0</v>
      </c>
      <c r="G26" s="20">
        <f>Model!$W$22*((drdp!D26+drdp!M26)*DECR!$B26+(drdp!G26+drdp!P26)*DECR!$C26+(drdp!J26+drdp!S26)*DECR!$D26)</f>
        <v>0</v>
      </c>
      <c r="H26" s="18">
        <f>Model!$W$22*((drdp!B26)*DECR!$B26+(drdp!E26)*DECR!$C26+(drdp!H26)*DECR!$D26)</f>
        <v>0</v>
      </c>
      <c r="I26" s="18">
        <f>Model!$W$22*((drdp!C26)*DECR!$B26+(drdp!F26)*DECR!$C26+(drdp!I26)*DECR!$D26)</f>
        <v>0</v>
      </c>
      <c r="J26" s="18">
        <f>Model!$W$22*((drdp!D26)*DECR!$B26+(drdp!G26)*DECR!$C26+(drdp!J26)*DECR!$D26)</f>
        <v>0</v>
      </c>
      <c r="K26" s="21">
        <f t="shared" si="16"/>
        <v>0</v>
      </c>
      <c r="L26" s="21">
        <f t="shared" si="17"/>
        <v>0</v>
      </c>
      <c r="M26" s="21">
        <f t="shared" si="18"/>
        <v>0</v>
      </c>
      <c r="N26" s="21">
        <f t="shared" si="19"/>
        <v>0</v>
      </c>
      <c r="O26" s="21">
        <f t="shared" si="20"/>
        <v>0</v>
      </c>
      <c r="P26" s="21">
        <f t="shared" si="21"/>
        <v>0</v>
      </c>
      <c r="Q26" s="19">
        <f t="shared" si="10"/>
        <v>0</v>
      </c>
      <c r="R26" s="19">
        <f t="shared" si="11"/>
        <v>0</v>
      </c>
      <c r="S26" s="19">
        <f t="shared" si="12"/>
        <v>0</v>
      </c>
      <c r="T26" s="19">
        <f t="shared" si="13"/>
        <v>0</v>
      </c>
      <c r="U26" s="19">
        <f t="shared" si="14"/>
        <v>0</v>
      </c>
      <c r="V26" s="19">
        <f t="shared" si="15"/>
        <v>0</v>
      </c>
    </row>
    <row r="27" spans="1:22" x14ac:dyDescent="0.25">
      <c r="A27" s="26">
        <f>Wellpath!E27</f>
        <v>720</v>
      </c>
      <c r="B27" s="22">
        <v>0</v>
      </c>
      <c r="C27" s="22">
        <v>0</v>
      </c>
      <c r="D27" s="22">
        <v>1</v>
      </c>
      <c r="E27" s="20">
        <f>Model!$W$22*((drdp!B27+drdp!K27)*DECR!$B27+(drdp!E27+drdp!N27)*DECR!$C27+(drdp!H27+drdp!Q27)*DECR!$D27)</f>
        <v>0</v>
      </c>
      <c r="F27" s="20">
        <f>Model!$W$22*((drdp!C27+drdp!L27)*DECR!$B27+(drdp!F27+drdp!O27)*DECR!$C27+(drdp!I27+drdp!R27)*DECR!$D27)</f>
        <v>0</v>
      </c>
      <c r="G27" s="20">
        <f>Model!$W$22*((drdp!D27+drdp!M27)*DECR!$B27+(drdp!G27+drdp!P27)*DECR!$C27+(drdp!J27+drdp!S27)*DECR!$D27)</f>
        <v>0</v>
      </c>
      <c r="H27" s="18">
        <f>Model!$W$22*((drdp!B27)*DECR!$B27+(drdp!E27)*DECR!$C27+(drdp!H27)*DECR!$D27)</f>
        <v>0</v>
      </c>
      <c r="I27" s="18">
        <f>Model!$W$22*((drdp!C27)*DECR!$B27+(drdp!F27)*DECR!$C27+(drdp!I27)*DECR!$D27)</f>
        <v>0</v>
      </c>
      <c r="J27" s="18">
        <f>Model!$W$22*((drdp!D27)*DECR!$B27+(drdp!G27)*DECR!$C27+(drdp!J27)*DECR!$D27)</f>
        <v>0</v>
      </c>
      <c r="K27" s="21">
        <f t="shared" si="16"/>
        <v>0</v>
      </c>
      <c r="L27" s="21">
        <f t="shared" si="17"/>
        <v>0</v>
      </c>
      <c r="M27" s="21">
        <f t="shared" si="18"/>
        <v>0</v>
      </c>
      <c r="N27" s="21">
        <f t="shared" si="19"/>
        <v>0</v>
      </c>
      <c r="O27" s="21">
        <f t="shared" si="20"/>
        <v>0</v>
      </c>
      <c r="P27" s="21">
        <f t="shared" si="21"/>
        <v>0</v>
      </c>
      <c r="Q27" s="19">
        <f t="shared" si="10"/>
        <v>0</v>
      </c>
      <c r="R27" s="19">
        <f t="shared" si="11"/>
        <v>0</v>
      </c>
      <c r="S27" s="19">
        <f t="shared" si="12"/>
        <v>0</v>
      </c>
      <c r="T27" s="19">
        <f t="shared" si="13"/>
        <v>0</v>
      </c>
      <c r="U27" s="19">
        <f t="shared" si="14"/>
        <v>0</v>
      </c>
      <c r="V27" s="19">
        <f t="shared" si="15"/>
        <v>0</v>
      </c>
    </row>
    <row r="28" spans="1:22" x14ac:dyDescent="0.25">
      <c r="A28" s="26">
        <f>Wellpath!E28</f>
        <v>750</v>
      </c>
      <c r="B28" s="22">
        <v>0</v>
      </c>
      <c r="C28" s="22">
        <v>0</v>
      </c>
      <c r="D28" s="22">
        <v>1</v>
      </c>
      <c r="E28" s="20">
        <f>Model!$W$22*((drdp!B28+drdp!K28)*DECR!$B28+(drdp!E28+drdp!N28)*DECR!$C28+(drdp!H28+drdp!Q28)*DECR!$D28)</f>
        <v>0</v>
      </c>
      <c r="F28" s="20">
        <f>Model!$W$22*((drdp!C28+drdp!L28)*DECR!$B28+(drdp!F28+drdp!O28)*DECR!$C28+(drdp!I28+drdp!R28)*DECR!$D28)</f>
        <v>0</v>
      </c>
      <c r="G28" s="20">
        <f>Model!$W$22*((drdp!D28+drdp!M28)*DECR!$B28+(drdp!G28+drdp!P28)*DECR!$C28+(drdp!J28+drdp!S28)*DECR!$D28)</f>
        <v>0</v>
      </c>
      <c r="H28" s="18">
        <f>Model!$W$22*((drdp!B28)*DECR!$B28+(drdp!E28)*DECR!$C28+(drdp!H28)*DECR!$D28)</f>
        <v>0</v>
      </c>
      <c r="I28" s="18">
        <f>Model!$W$22*((drdp!C28)*DECR!$B28+(drdp!F28)*DECR!$C28+(drdp!I28)*DECR!$D28)</f>
        <v>0</v>
      </c>
      <c r="J28" s="18">
        <f>Model!$W$22*((drdp!D28)*DECR!$B28+(drdp!G28)*DECR!$C28+(drdp!J28)*DECR!$D28)</f>
        <v>0</v>
      </c>
      <c r="K28" s="21">
        <f t="shared" si="16"/>
        <v>0</v>
      </c>
      <c r="L28" s="21">
        <f t="shared" si="17"/>
        <v>0</v>
      </c>
      <c r="M28" s="21">
        <f t="shared" si="18"/>
        <v>0</v>
      </c>
      <c r="N28" s="21">
        <f t="shared" si="19"/>
        <v>0</v>
      </c>
      <c r="O28" s="21">
        <f t="shared" si="20"/>
        <v>0</v>
      </c>
      <c r="P28" s="21">
        <f t="shared" si="21"/>
        <v>0</v>
      </c>
      <c r="Q28" s="19">
        <f t="shared" si="10"/>
        <v>0</v>
      </c>
      <c r="R28" s="19">
        <f t="shared" si="11"/>
        <v>0</v>
      </c>
      <c r="S28" s="19">
        <f t="shared" si="12"/>
        <v>0</v>
      </c>
      <c r="T28" s="19">
        <f t="shared" si="13"/>
        <v>0</v>
      </c>
      <c r="U28" s="19">
        <f t="shared" si="14"/>
        <v>0</v>
      </c>
      <c r="V28" s="19">
        <f t="shared" si="15"/>
        <v>0</v>
      </c>
    </row>
    <row r="29" spans="1:22" x14ac:dyDescent="0.25">
      <c r="A29" s="26">
        <f>Wellpath!E29</f>
        <v>780</v>
      </c>
      <c r="B29" s="22">
        <v>0</v>
      </c>
      <c r="C29" s="22">
        <v>0</v>
      </c>
      <c r="D29" s="22">
        <v>1</v>
      </c>
      <c r="E29" s="20">
        <f>Model!$W$22*((drdp!B29+drdp!K29)*DECR!$B29+(drdp!E29+drdp!N29)*DECR!$C29+(drdp!H29+drdp!Q29)*DECR!$D29)</f>
        <v>0</v>
      </c>
      <c r="F29" s="20">
        <f>Model!$W$22*((drdp!C29+drdp!L29)*DECR!$B29+(drdp!F29+drdp!O29)*DECR!$C29+(drdp!I29+drdp!R29)*DECR!$D29)</f>
        <v>0</v>
      </c>
      <c r="G29" s="20">
        <f>Model!$W$22*((drdp!D29+drdp!M29)*DECR!$B29+(drdp!G29+drdp!P29)*DECR!$C29+(drdp!J29+drdp!S29)*DECR!$D29)</f>
        <v>0</v>
      </c>
      <c r="H29" s="18">
        <f>Model!$W$22*((drdp!B29)*DECR!$B29+(drdp!E29)*DECR!$C29+(drdp!H29)*DECR!$D29)</f>
        <v>0</v>
      </c>
      <c r="I29" s="18">
        <f>Model!$W$22*((drdp!C29)*DECR!$B29+(drdp!F29)*DECR!$C29+(drdp!I29)*DECR!$D29)</f>
        <v>0</v>
      </c>
      <c r="J29" s="18">
        <f>Model!$W$22*((drdp!D29)*DECR!$B29+(drdp!G29)*DECR!$C29+(drdp!J29)*DECR!$D29)</f>
        <v>0</v>
      </c>
      <c r="K29" s="21">
        <f t="shared" si="16"/>
        <v>0</v>
      </c>
      <c r="L29" s="21">
        <f t="shared" si="17"/>
        <v>0</v>
      </c>
      <c r="M29" s="21">
        <f t="shared" si="18"/>
        <v>0</v>
      </c>
      <c r="N29" s="21">
        <f t="shared" si="19"/>
        <v>0</v>
      </c>
      <c r="O29" s="21">
        <f t="shared" si="20"/>
        <v>0</v>
      </c>
      <c r="P29" s="21">
        <f t="shared" si="21"/>
        <v>0</v>
      </c>
      <c r="Q29" s="19">
        <f t="shared" si="10"/>
        <v>0</v>
      </c>
      <c r="R29" s="19">
        <f t="shared" si="11"/>
        <v>0</v>
      </c>
      <c r="S29" s="19">
        <f t="shared" si="12"/>
        <v>0</v>
      </c>
      <c r="T29" s="19">
        <f t="shared" si="13"/>
        <v>0</v>
      </c>
      <c r="U29" s="19">
        <f t="shared" si="14"/>
        <v>0</v>
      </c>
      <c r="V29" s="19">
        <f t="shared" si="15"/>
        <v>0</v>
      </c>
    </row>
    <row r="30" spans="1:22" x14ac:dyDescent="0.25">
      <c r="A30" s="26">
        <f>Wellpath!E30</f>
        <v>810</v>
      </c>
      <c r="B30" s="22">
        <v>0</v>
      </c>
      <c r="C30" s="22">
        <v>0</v>
      </c>
      <c r="D30" s="22">
        <v>1</v>
      </c>
      <c r="E30" s="20">
        <f>Model!$W$22*((drdp!B30+drdp!K30)*DECR!$B30+(drdp!E30+drdp!N30)*DECR!$C30+(drdp!H30+drdp!Q30)*DECR!$D30)</f>
        <v>0</v>
      </c>
      <c r="F30" s="20">
        <f>Model!$W$22*((drdp!C30+drdp!L30)*DECR!$B30+(drdp!F30+drdp!O30)*DECR!$C30+(drdp!I30+drdp!R30)*DECR!$D30)</f>
        <v>0</v>
      </c>
      <c r="G30" s="20">
        <f>Model!$W$22*((drdp!D30+drdp!M30)*DECR!$B30+(drdp!G30+drdp!P30)*DECR!$C30+(drdp!J30+drdp!S30)*DECR!$D30)</f>
        <v>0</v>
      </c>
      <c r="H30" s="18">
        <f>Model!$W$22*((drdp!B30)*DECR!$B30+(drdp!E30)*DECR!$C30+(drdp!H30)*DECR!$D30)</f>
        <v>0</v>
      </c>
      <c r="I30" s="18">
        <f>Model!$W$22*((drdp!C30)*DECR!$B30+(drdp!F30)*DECR!$C30+(drdp!I30)*DECR!$D30)</f>
        <v>0</v>
      </c>
      <c r="J30" s="18">
        <f>Model!$W$22*((drdp!D30)*DECR!$B30+(drdp!G30)*DECR!$C30+(drdp!J30)*DECR!$D30)</f>
        <v>0</v>
      </c>
      <c r="K30" s="21">
        <f t="shared" si="16"/>
        <v>0</v>
      </c>
      <c r="L30" s="21">
        <f t="shared" si="17"/>
        <v>0</v>
      </c>
      <c r="M30" s="21">
        <f t="shared" si="18"/>
        <v>0</v>
      </c>
      <c r="N30" s="21">
        <f t="shared" si="19"/>
        <v>0</v>
      </c>
      <c r="O30" s="21">
        <f t="shared" si="20"/>
        <v>0</v>
      </c>
      <c r="P30" s="21">
        <f t="shared" si="21"/>
        <v>0</v>
      </c>
      <c r="Q30" s="19">
        <f t="shared" si="10"/>
        <v>0</v>
      </c>
      <c r="R30" s="19">
        <f t="shared" si="11"/>
        <v>0</v>
      </c>
      <c r="S30" s="19">
        <f t="shared" si="12"/>
        <v>0</v>
      </c>
      <c r="T30" s="19">
        <f t="shared" si="13"/>
        <v>0</v>
      </c>
      <c r="U30" s="19">
        <f t="shared" si="14"/>
        <v>0</v>
      </c>
      <c r="V30" s="19">
        <f t="shared" si="15"/>
        <v>0</v>
      </c>
    </row>
    <row r="31" spans="1:22" x14ac:dyDescent="0.25">
      <c r="A31" s="26">
        <f>Wellpath!E31</f>
        <v>840</v>
      </c>
      <c r="B31" s="22">
        <v>0</v>
      </c>
      <c r="C31" s="22">
        <v>0</v>
      </c>
      <c r="D31" s="22">
        <v>1</v>
      </c>
      <c r="E31" s="20">
        <f>Model!$W$22*((drdp!B31+drdp!K31)*DECR!$B31+(drdp!E31+drdp!N31)*DECR!$C31+(drdp!H31+drdp!Q31)*DECR!$D31)</f>
        <v>0</v>
      </c>
      <c r="F31" s="20">
        <f>Model!$W$22*((drdp!C31+drdp!L31)*DECR!$B31+(drdp!F31+drdp!O31)*DECR!$C31+(drdp!I31+drdp!R31)*DECR!$D31)</f>
        <v>0</v>
      </c>
      <c r="G31" s="20">
        <f>Model!$W$22*((drdp!D31+drdp!M31)*DECR!$B31+(drdp!G31+drdp!P31)*DECR!$C31+(drdp!J31+drdp!S31)*DECR!$D31)</f>
        <v>0</v>
      </c>
      <c r="H31" s="18">
        <f>Model!$W$22*((drdp!B31)*DECR!$B31+(drdp!E31)*DECR!$C31+(drdp!H31)*DECR!$D31)</f>
        <v>0</v>
      </c>
      <c r="I31" s="18">
        <f>Model!$W$22*((drdp!C31)*DECR!$B31+(drdp!F31)*DECR!$C31+(drdp!I31)*DECR!$D31)</f>
        <v>0</v>
      </c>
      <c r="J31" s="18">
        <f>Model!$W$22*((drdp!D31)*DECR!$B31+(drdp!G31)*DECR!$C31+(drdp!J31)*DECR!$D31)</f>
        <v>0</v>
      </c>
      <c r="K31" s="21">
        <f t="shared" si="16"/>
        <v>0</v>
      </c>
      <c r="L31" s="21">
        <f t="shared" si="17"/>
        <v>0</v>
      </c>
      <c r="M31" s="21">
        <f t="shared" si="18"/>
        <v>0</v>
      </c>
      <c r="N31" s="21">
        <f t="shared" si="19"/>
        <v>0</v>
      </c>
      <c r="O31" s="21">
        <f t="shared" si="20"/>
        <v>0</v>
      </c>
      <c r="P31" s="21">
        <f t="shared" si="21"/>
        <v>0</v>
      </c>
      <c r="Q31" s="19">
        <f t="shared" si="10"/>
        <v>0</v>
      </c>
      <c r="R31" s="19">
        <f t="shared" si="11"/>
        <v>0</v>
      </c>
      <c r="S31" s="19">
        <f t="shared" si="12"/>
        <v>0</v>
      </c>
      <c r="T31" s="19">
        <f t="shared" si="13"/>
        <v>0</v>
      </c>
      <c r="U31" s="19">
        <f t="shared" si="14"/>
        <v>0</v>
      </c>
      <c r="V31" s="19">
        <f t="shared" si="15"/>
        <v>0</v>
      </c>
    </row>
    <row r="32" spans="1:22" x14ac:dyDescent="0.25">
      <c r="A32" s="26">
        <f>Wellpath!E32</f>
        <v>870</v>
      </c>
      <c r="B32" s="22">
        <v>0</v>
      </c>
      <c r="C32" s="22">
        <v>0</v>
      </c>
      <c r="D32" s="22">
        <v>1</v>
      </c>
      <c r="E32" s="20">
        <f>Model!$W$22*((drdp!B32+drdp!K32)*DECR!$B32+(drdp!E32+drdp!N32)*DECR!$C32+(drdp!H32+drdp!Q32)*DECR!$D32)</f>
        <v>0</v>
      </c>
      <c r="F32" s="20">
        <f>Model!$W$22*((drdp!C32+drdp!L32)*DECR!$B32+(drdp!F32+drdp!O32)*DECR!$C32+(drdp!I32+drdp!R32)*DECR!$D32)</f>
        <v>0</v>
      </c>
      <c r="G32" s="20">
        <f>Model!$W$22*((drdp!D32+drdp!M32)*DECR!$B32+(drdp!G32+drdp!P32)*DECR!$C32+(drdp!J32+drdp!S32)*DECR!$D32)</f>
        <v>0</v>
      </c>
      <c r="H32" s="18">
        <f>Model!$W$22*((drdp!B32)*DECR!$B32+(drdp!E32)*DECR!$C32+(drdp!H32)*DECR!$D32)</f>
        <v>0</v>
      </c>
      <c r="I32" s="18">
        <f>Model!$W$22*((drdp!C32)*DECR!$B32+(drdp!F32)*DECR!$C32+(drdp!I32)*DECR!$D32)</f>
        <v>0</v>
      </c>
      <c r="J32" s="18">
        <f>Model!$W$22*((drdp!D32)*DECR!$B32+(drdp!G32)*DECR!$C32+(drdp!J32)*DECR!$D32)</f>
        <v>0</v>
      </c>
      <c r="K32" s="21">
        <f t="shared" si="16"/>
        <v>0</v>
      </c>
      <c r="L32" s="21">
        <f t="shared" si="17"/>
        <v>0</v>
      </c>
      <c r="M32" s="21">
        <f t="shared" si="18"/>
        <v>0</v>
      </c>
      <c r="N32" s="21">
        <f t="shared" si="19"/>
        <v>0</v>
      </c>
      <c r="O32" s="21">
        <f t="shared" si="20"/>
        <v>0</v>
      </c>
      <c r="P32" s="21">
        <f t="shared" si="21"/>
        <v>0</v>
      </c>
      <c r="Q32" s="19">
        <f t="shared" si="10"/>
        <v>0</v>
      </c>
      <c r="R32" s="19">
        <f t="shared" si="11"/>
        <v>0</v>
      </c>
      <c r="S32" s="19">
        <f t="shared" si="12"/>
        <v>0</v>
      </c>
      <c r="T32" s="19">
        <f t="shared" si="13"/>
        <v>0</v>
      </c>
      <c r="U32" s="19">
        <f t="shared" si="14"/>
        <v>0</v>
      </c>
      <c r="V32" s="19">
        <f t="shared" si="15"/>
        <v>0</v>
      </c>
    </row>
    <row r="33" spans="1:23" x14ac:dyDescent="0.25">
      <c r="A33" s="26">
        <f>Wellpath!E33</f>
        <v>900</v>
      </c>
      <c r="B33" s="22">
        <v>0</v>
      </c>
      <c r="C33" s="22">
        <v>0</v>
      </c>
      <c r="D33" s="22">
        <v>1</v>
      </c>
      <c r="E33" s="20">
        <f>Model!$W$22*((drdp!B33+drdp!K33)*DECR!$B33+(drdp!E33+drdp!N33)*DECR!$C33+(drdp!H33+drdp!Q33)*DECR!$D33)</f>
        <v>0</v>
      </c>
      <c r="F33" s="20">
        <f>Model!$W$22*((drdp!C33+drdp!L33)*DECR!$B33+(drdp!F33+drdp!O33)*DECR!$C33+(drdp!I33+drdp!R33)*DECR!$D33)</f>
        <v>0</v>
      </c>
      <c r="G33" s="20">
        <f>Model!$W$22*((drdp!D33+drdp!M33)*DECR!$B33+(drdp!G33+drdp!P33)*DECR!$C33+(drdp!J33+drdp!S33)*DECR!$D33)</f>
        <v>0</v>
      </c>
      <c r="H33" s="18">
        <f>Model!$W$22*((drdp!B33)*DECR!$B33+(drdp!E33)*DECR!$C33+(drdp!H33)*DECR!$D33)</f>
        <v>0</v>
      </c>
      <c r="I33" s="18">
        <f>Model!$W$22*((drdp!C33)*DECR!$B33+(drdp!F33)*DECR!$C33+(drdp!I33)*DECR!$D33)</f>
        <v>0</v>
      </c>
      <c r="J33" s="18">
        <f>Model!$W$22*((drdp!D33)*DECR!$B33+(drdp!G33)*DECR!$C33+(drdp!J33)*DECR!$D33)</f>
        <v>0</v>
      </c>
      <c r="K33" s="21">
        <f t="shared" si="16"/>
        <v>0</v>
      </c>
      <c r="L33" s="21">
        <f t="shared" si="17"/>
        <v>0</v>
      </c>
      <c r="M33" s="21">
        <f t="shared" si="18"/>
        <v>0</v>
      </c>
      <c r="N33" s="21">
        <f t="shared" si="19"/>
        <v>0</v>
      </c>
      <c r="O33" s="21">
        <f t="shared" si="20"/>
        <v>0</v>
      </c>
      <c r="P33" s="21">
        <f t="shared" si="21"/>
        <v>0</v>
      </c>
      <c r="Q33" s="19">
        <f t="shared" si="10"/>
        <v>0</v>
      </c>
      <c r="R33" s="19">
        <f t="shared" si="11"/>
        <v>0</v>
      </c>
      <c r="S33" s="19">
        <f t="shared" si="12"/>
        <v>0</v>
      </c>
      <c r="T33" s="19">
        <f t="shared" si="13"/>
        <v>0</v>
      </c>
      <c r="U33" s="19">
        <f t="shared" si="14"/>
        <v>0</v>
      </c>
      <c r="V33" s="19">
        <f t="shared" si="15"/>
        <v>0</v>
      </c>
    </row>
    <row r="34" spans="1:23" x14ac:dyDescent="0.25">
      <c r="A34" s="26">
        <f>Wellpath!E34</f>
        <v>930</v>
      </c>
      <c r="B34" s="22">
        <v>0</v>
      </c>
      <c r="C34" s="22">
        <v>0</v>
      </c>
      <c r="D34" s="22">
        <v>1</v>
      </c>
      <c r="E34" s="20">
        <f>Model!$W$22*((drdp!B34+drdp!K34)*DECR!$B34+(drdp!E34+drdp!N34)*DECR!$C34+(drdp!H34+drdp!Q34)*DECR!$D34)</f>
        <v>0</v>
      </c>
      <c r="F34" s="20">
        <f>Model!$W$22*((drdp!C34+drdp!L34)*DECR!$B34+(drdp!F34+drdp!O34)*DECR!$C34+(drdp!I34+drdp!R34)*DECR!$D34)</f>
        <v>0</v>
      </c>
      <c r="G34" s="20">
        <f>Model!$W$22*((drdp!D34+drdp!M34)*DECR!$B34+(drdp!G34+drdp!P34)*DECR!$C34+(drdp!J34+drdp!S34)*DECR!$D34)</f>
        <v>0</v>
      </c>
      <c r="H34" s="18">
        <f>Model!$W$22*((drdp!B34)*DECR!$B34+(drdp!E34)*DECR!$C34+(drdp!H34)*DECR!$D34)</f>
        <v>0</v>
      </c>
      <c r="I34" s="18">
        <f>Model!$W$22*((drdp!C34)*DECR!$B34+(drdp!F34)*DECR!$C34+(drdp!I34)*DECR!$D34)</f>
        <v>0</v>
      </c>
      <c r="J34" s="18">
        <f>Model!$W$22*((drdp!D34)*DECR!$B34+(drdp!G34)*DECR!$C34+(drdp!J34)*DECR!$D34)</f>
        <v>0</v>
      </c>
      <c r="K34" s="21">
        <f t="shared" si="16"/>
        <v>0</v>
      </c>
      <c r="L34" s="21">
        <f t="shared" si="17"/>
        <v>0</v>
      </c>
      <c r="M34" s="21">
        <f t="shared" si="18"/>
        <v>0</v>
      </c>
      <c r="N34" s="21">
        <f t="shared" si="19"/>
        <v>0</v>
      </c>
      <c r="O34" s="21">
        <f t="shared" si="20"/>
        <v>0</v>
      </c>
      <c r="P34" s="21">
        <f t="shared" si="21"/>
        <v>0</v>
      </c>
      <c r="Q34" s="19">
        <f t="shared" si="10"/>
        <v>0</v>
      </c>
      <c r="R34" s="19">
        <f t="shared" si="11"/>
        <v>0</v>
      </c>
      <c r="S34" s="19">
        <f t="shared" si="12"/>
        <v>0</v>
      </c>
      <c r="T34" s="19">
        <f t="shared" si="13"/>
        <v>0</v>
      </c>
      <c r="U34" s="19">
        <f t="shared" si="14"/>
        <v>0</v>
      </c>
      <c r="V34" s="19">
        <f t="shared" si="15"/>
        <v>0</v>
      </c>
    </row>
    <row r="35" spans="1:23" x14ac:dyDescent="0.25">
      <c r="A35" s="26">
        <f>Wellpath!E35</f>
        <v>960</v>
      </c>
      <c r="B35" s="22">
        <v>0</v>
      </c>
      <c r="C35" s="22">
        <v>0</v>
      </c>
      <c r="D35" s="22">
        <v>1</v>
      </c>
      <c r="E35" s="20">
        <f>Model!$W$22*((drdp!B35+drdp!K35)*DECR!$B35+(drdp!E35+drdp!N35)*DECR!$C35+(drdp!H35+drdp!Q35)*DECR!$D35)</f>
        <v>0</v>
      </c>
      <c r="F35" s="20">
        <f>Model!$W$22*((drdp!C35+drdp!L35)*DECR!$B35+(drdp!F35+drdp!O35)*DECR!$C35+(drdp!I35+drdp!R35)*DECR!$D35)</f>
        <v>0</v>
      </c>
      <c r="G35" s="20">
        <f>Model!$W$22*((drdp!D35+drdp!M35)*DECR!$B35+(drdp!G35+drdp!P35)*DECR!$C35+(drdp!J35+drdp!S35)*DECR!$D35)</f>
        <v>0</v>
      </c>
      <c r="H35" s="18">
        <f>Model!$W$22*((drdp!B35)*DECR!$B35+(drdp!E35)*DECR!$C35+(drdp!H35)*DECR!$D35)</f>
        <v>0</v>
      </c>
      <c r="I35" s="18">
        <f>Model!$W$22*((drdp!C35)*DECR!$B35+(drdp!F35)*DECR!$C35+(drdp!I35)*DECR!$D35)</f>
        <v>0</v>
      </c>
      <c r="J35" s="18">
        <f>Model!$W$22*((drdp!D35)*DECR!$B35+(drdp!G35)*DECR!$C35+(drdp!J35)*DECR!$D35)</f>
        <v>0</v>
      </c>
      <c r="K35" s="21">
        <f t="shared" si="16"/>
        <v>0</v>
      </c>
      <c r="L35" s="21">
        <f t="shared" si="17"/>
        <v>0</v>
      </c>
      <c r="M35" s="21">
        <f t="shared" si="18"/>
        <v>0</v>
      </c>
      <c r="N35" s="21">
        <f t="shared" si="19"/>
        <v>0</v>
      </c>
      <c r="O35" s="21">
        <f t="shared" si="20"/>
        <v>0</v>
      </c>
      <c r="P35" s="21">
        <f t="shared" si="21"/>
        <v>0</v>
      </c>
      <c r="Q35" s="19">
        <f t="shared" si="10"/>
        <v>0</v>
      </c>
      <c r="R35" s="19">
        <f t="shared" si="11"/>
        <v>0</v>
      </c>
      <c r="S35" s="19">
        <f t="shared" si="12"/>
        <v>0</v>
      </c>
      <c r="T35" s="19">
        <f t="shared" si="13"/>
        <v>0</v>
      </c>
      <c r="U35" s="19">
        <f t="shared" si="14"/>
        <v>0</v>
      </c>
      <c r="V35" s="19">
        <f t="shared" si="15"/>
        <v>0</v>
      </c>
    </row>
    <row r="36" spans="1:23" x14ac:dyDescent="0.25">
      <c r="A36" s="26">
        <f>Wellpath!E36</f>
        <v>990</v>
      </c>
      <c r="B36" s="22">
        <v>0</v>
      </c>
      <c r="C36" s="22">
        <v>0</v>
      </c>
      <c r="D36" s="22">
        <v>1</v>
      </c>
      <c r="E36" s="20">
        <f>Model!$W$22*((drdp!B36+drdp!K36)*DECR!$B36+(drdp!E36+drdp!N36)*DECR!$C36+(drdp!H36+drdp!Q36)*DECR!$D36)</f>
        <v>0</v>
      </c>
      <c r="F36" s="20">
        <f>Model!$W$22*((drdp!C36+drdp!L36)*DECR!$B36+(drdp!F36+drdp!O36)*DECR!$C36+(drdp!I36+drdp!R36)*DECR!$D36)</f>
        <v>0</v>
      </c>
      <c r="G36" s="20">
        <f>Model!$W$22*((drdp!D36+drdp!M36)*DECR!$B36+(drdp!G36+drdp!P36)*DECR!$C36+(drdp!J36+drdp!S36)*DECR!$D36)</f>
        <v>0</v>
      </c>
      <c r="H36" s="18">
        <f>Model!$W$22*((drdp!B36)*DECR!$B36+(drdp!E36)*DECR!$C36+(drdp!H36)*DECR!$D36)</f>
        <v>0</v>
      </c>
      <c r="I36" s="18">
        <f>Model!$W$22*((drdp!C36)*DECR!$B36+(drdp!F36)*DECR!$C36+(drdp!I36)*DECR!$D36)</f>
        <v>0</v>
      </c>
      <c r="J36" s="18">
        <f>Model!$W$22*((drdp!D36)*DECR!$B36+(drdp!G36)*DECR!$C36+(drdp!J36)*DECR!$D36)</f>
        <v>0</v>
      </c>
      <c r="K36" s="21">
        <f t="shared" si="16"/>
        <v>0</v>
      </c>
      <c r="L36" s="21">
        <f t="shared" si="17"/>
        <v>0</v>
      </c>
      <c r="M36" s="21">
        <f t="shared" si="18"/>
        <v>0</v>
      </c>
      <c r="N36" s="21">
        <f t="shared" si="19"/>
        <v>0</v>
      </c>
      <c r="O36" s="21">
        <f t="shared" si="20"/>
        <v>0</v>
      </c>
      <c r="P36" s="21">
        <f t="shared" si="21"/>
        <v>0</v>
      </c>
      <c r="Q36" s="19">
        <f t="shared" si="10"/>
        <v>0</v>
      </c>
      <c r="R36" s="19">
        <f t="shared" si="11"/>
        <v>0</v>
      </c>
      <c r="S36" s="19">
        <f t="shared" si="12"/>
        <v>0</v>
      </c>
      <c r="T36" s="19">
        <f t="shared" si="13"/>
        <v>0</v>
      </c>
      <c r="U36" s="19">
        <f t="shared" si="14"/>
        <v>0</v>
      </c>
      <c r="V36" s="19">
        <f t="shared" si="15"/>
        <v>0</v>
      </c>
    </row>
    <row r="37" spans="1:23" x14ac:dyDescent="0.25">
      <c r="A37" s="26">
        <f>Wellpath!E37</f>
        <v>1020</v>
      </c>
      <c r="B37" s="22">
        <v>0</v>
      </c>
      <c r="C37" s="22">
        <v>0</v>
      </c>
      <c r="D37" s="22">
        <v>1</v>
      </c>
      <c r="E37" s="20">
        <f>Model!$W$22*((drdp!B37+drdp!K37)*DECR!$B37+(drdp!E37+drdp!N37)*DECR!$C37+(drdp!H37+drdp!Q37)*DECR!$D37)</f>
        <v>0</v>
      </c>
      <c r="F37" s="20">
        <f>Model!$W$22*((drdp!C37+drdp!L37)*DECR!$B37+(drdp!F37+drdp!O37)*DECR!$C37+(drdp!I37+drdp!R37)*DECR!$D37)</f>
        <v>0</v>
      </c>
      <c r="G37" s="20">
        <f>Model!$W$22*((drdp!D37+drdp!M37)*DECR!$B37+(drdp!G37+drdp!P37)*DECR!$C37+(drdp!J37+drdp!S37)*DECR!$D37)</f>
        <v>0</v>
      </c>
      <c r="H37" s="18">
        <f>Model!$W$22*((drdp!B37)*DECR!$B37+(drdp!E37)*DECR!$C37+(drdp!H37)*DECR!$D37)</f>
        <v>0</v>
      </c>
      <c r="I37" s="18">
        <f>Model!$W$22*((drdp!C37)*DECR!$B37+(drdp!F37)*DECR!$C37+(drdp!I37)*DECR!$D37)</f>
        <v>0</v>
      </c>
      <c r="J37" s="18">
        <f>Model!$W$22*((drdp!D37)*DECR!$B37+(drdp!G37)*DECR!$C37+(drdp!J37)*DECR!$D37)</f>
        <v>0</v>
      </c>
      <c r="K37" s="21">
        <f t="shared" si="16"/>
        <v>0</v>
      </c>
      <c r="L37" s="21">
        <f t="shared" si="17"/>
        <v>0</v>
      </c>
      <c r="M37" s="21">
        <f t="shared" si="18"/>
        <v>0</v>
      </c>
      <c r="N37" s="21">
        <f t="shared" si="19"/>
        <v>0</v>
      </c>
      <c r="O37" s="21">
        <f t="shared" si="20"/>
        <v>0</v>
      </c>
      <c r="P37" s="21">
        <f t="shared" si="21"/>
        <v>0</v>
      </c>
      <c r="Q37" s="19">
        <f t="shared" si="10"/>
        <v>0</v>
      </c>
      <c r="R37" s="19">
        <f t="shared" si="11"/>
        <v>0</v>
      </c>
      <c r="S37" s="19">
        <f t="shared" si="12"/>
        <v>0</v>
      </c>
      <c r="T37" s="19">
        <f t="shared" si="13"/>
        <v>0</v>
      </c>
      <c r="U37" s="19">
        <f t="shared" si="14"/>
        <v>0</v>
      </c>
      <c r="V37" s="19">
        <f t="shared" si="15"/>
        <v>0</v>
      </c>
    </row>
    <row r="38" spans="1:23" x14ac:dyDescent="0.25">
      <c r="A38" s="26">
        <f>Wellpath!E38</f>
        <v>1050</v>
      </c>
      <c r="B38" s="22">
        <v>0</v>
      </c>
      <c r="C38" s="22">
        <v>0</v>
      </c>
      <c r="D38" s="22">
        <v>1</v>
      </c>
      <c r="E38" s="20">
        <f>Model!$W$22*((drdp!B38+drdp!K38)*DECR!$B38+(drdp!E38+drdp!N38)*DECR!$C38+(drdp!H38+drdp!Q38)*DECR!$D38)</f>
        <v>0</v>
      </c>
      <c r="F38" s="20">
        <f>Model!$W$22*((drdp!C38+drdp!L38)*DECR!$B38+(drdp!F38+drdp!O38)*DECR!$C38+(drdp!I38+drdp!R38)*DECR!$D38)</f>
        <v>0</v>
      </c>
      <c r="G38" s="20">
        <f>Model!$W$22*((drdp!D38+drdp!M38)*DECR!$B38+(drdp!G38+drdp!P38)*DECR!$C38+(drdp!J38+drdp!S38)*DECR!$D38)</f>
        <v>0</v>
      </c>
      <c r="H38" s="18">
        <f>Model!$W$22*((drdp!B38)*DECR!$B38+(drdp!E38)*DECR!$C38+(drdp!H38)*DECR!$D38)</f>
        <v>0</v>
      </c>
      <c r="I38" s="18">
        <f>Model!$W$22*((drdp!C38)*DECR!$B38+(drdp!F38)*DECR!$C38+(drdp!I38)*DECR!$D38)</f>
        <v>0</v>
      </c>
      <c r="J38" s="18">
        <f>Model!$W$22*((drdp!D38)*DECR!$B38+(drdp!G38)*DECR!$C38+(drdp!J38)*DECR!$D38)</f>
        <v>0</v>
      </c>
      <c r="K38" s="21">
        <f t="shared" si="16"/>
        <v>0</v>
      </c>
      <c r="L38" s="21">
        <f t="shared" si="17"/>
        <v>0</v>
      </c>
      <c r="M38" s="21">
        <f t="shared" si="18"/>
        <v>0</v>
      </c>
      <c r="N38" s="21">
        <f t="shared" si="19"/>
        <v>0</v>
      </c>
      <c r="O38" s="21">
        <f t="shared" si="20"/>
        <v>0</v>
      </c>
      <c r="P38" s="21">
        <f t="shared" si="21"/>
        <v>0</v>
      </c>
      <c r="Q38" s="19">
        <f t="shared" si="10"/>
        <v>0</v>
      </c>
      <c r="R38" s="19">
        <f t="shared" si="11"/>
        <v>0</v>
      </c>
      <c r="S38" s="19">
        <f t="shared" si="12"/>
        <v>0</v>
      </c>
      <c r="T38" s="19">
        <f t="shared" si="13"/>
        <v>0</v>
      </c>
      <c r="U38" s="19">
        <f t="shared" si="14"/>
        <v>0</v>
      </c>
      <c r="V38" s="19">
        <f t="shared" si="15"/>
        <v>0</v>
      </c>
    </row>
    <row r="39" spans="1:23" x14ac:dyDescent="0.25">
      <c r="A39" s="26">
        <f>Wellpath!E39</f>
        <v>1080</v>
      </c>
      <c r="B39" s="22">
        <v>0</v>
      </c>
      <c r="C39" s="22">
        <v>0</v>
      </c>
      <c r="D39" s="22">
        <v>1</v>
      </c>
      <c r="E39" s="20">
        <f>Model!$W$22*((drdp!B39+drdp!K39)*DECR!$B39+(drdp!E39+drdp!N39)*DECR!$C39+(drdp!H39+drdp!Q39)*DECR!$D39)</f>
        <v>0</v>
      </c>
      <c r="F39" s="20">
        <f>Model!$W$22*((drdp!C39+drdp!L39)*DECR!$B39+(drdp!F39+drdp!O39)*DECR!$C39+(drdp!I39+drdp!R39)*DECR!$D39)</f>
        <v>0</v>
      </c>
      <c r="G39" s="20">
        <f>Model!$W$22*((drdp!D39+drdp!M39)*DECR!$B39+(drdp!G39+drdp!P39)*DECR!$C39+(drdp!J39+drdp!S39)*DECR!$D39)</f>
        <v>0</v>
      </c>
      <c r="H39" s="18">
        <f>Model!$W$22*((drdp!B39)*DECR!$B39+(drdp!E39)*DECR!$C39+(drdp!H39)*DECR!$D39)</f>
        <v>0</v>
      </c>
      <c r="I39" s="18">
        <f>Model!$W$22*((drdp!C39)*DECR!$B39+(drdp!F39)*DECR!$C39+(drdp!I39)*DECR!$D39)</f>
        <v>0</v>
      </c>
      <c r="J39" s="18">
        <f>Model!$W$22*((drdp!D39)*DECR!$B39+(drdp!G39)*DECR!$C39+(drdp!J39)*DECR!$D39)</f>
        <v>0</v>
      </c>
      <c r="K39" s="21">
        <f t="shared" si="16"/>
        <v>0</v>
      </c>
      <c r="L39" s="21">
        <f t="shared" si="17"/>
        <v>0</v>
      </c>
      <c r="M39" s="21">
        <f t="shared" si="18"/>
        <v>0</v>
      </c>
      <c r="N39" s="21">
        <f t="shared" si="19"/>
        <v>0</v>
      </c>
      <c r="O39" s="21">
        <f t="shared" si="20"/>
        <v>0</v>
      </c>
      <c r="P39" s="21">
        <f t="shared" si="21"/>
        <v>0</v>
      </c>
      <c r="Q39" s="19">
        <f t="shared" si="10"/>
        <v>0</v>
      </c>
      <c r="R39" s="19">
        <f t="shared" si="11"/>
        <v>0</v>
      </c>
      <c r="S39" s="19">
        <f t="shared" si="12"/>
        <v>0</v>
      </c>
      <c r="T39" s="19">
        <f t="shared" si="13"/>
        <v>0</v>
      </c>
      <c r="U39" s="19">
        <f t="shared" si="14"/>
        <v>0</v>
      </c>
      <c r="V39" s="19">
        <f t="shared" si="15"/>
        <v>0</v>
      </c>
    </row>
    <row r="40" spans="1:23" x14ac:dyDescent="0.25">
      <c r="A40" s="26">
        <f>Wellpath!E40</f>
        <v>1110</v>
      </c>
      <c r="B40" s="22">
        <v>0</v>
      </c>
      <c r="C40" s="22">
        <v>0</v>
      </c>
      <c r="D40" s="22">
        <v>1</v>
      </c>
      <c r="E40" s="20">
        <f>Model!$W$22*((drdp!B40+drdp!K40)*DECR!$B40+(drdp!E40+drdp!N40)*DECR!$C40+(drdp!H40+drdp!Q40)*DECR!$D40)</f>
        <v>0</v>
      </c>
      <c r="F40" s="20">
        <f>Model!$W$22*((drdp!C40+drdp!L40)*DECR!$B40+(drdp!F40+drdp!O40)*DECR!$C40+(drdp!I40+drdp!R40)*DECR!$D40)</f>
        <v>0</v>
      </c>
      <c r="G40" s="20">
        <f>Model!$W$22*((drdp!D40+drdp!M40)*DECR!$B40+(drdp!G40+drdp!P40)*DECR!$C40+(drdp!J40+drdp!S40)*DECR!$D40)</f>
        <v>0</v>
      </c>
      <c r="H40" s="18">
        <f>Model!$W$22*((drdp!B40)*DECR!$B40+(drdp!E40)*DECR!$C40+(drdp!H40)*DECR!$D40)</f>
        <v>0</v>
      </c>
      <c r="I40" s="18">
        <f>Model!$W$22*((drdp!C40)*DECR!$B40+(drdp!F40)*DECR!$C40+(drdp!I40)*DECR!$D40)</f>
        <v>0</v>
      </c>
      <c r="J40" s="18">
        <f>Model!$W$22*((drdp!D40)*DECR!$B40+(drdp!G40)*DECR!$C40+(drdp!J40)*DECR!$D40)</f>
        <v>0</v>
      </c>
      <c r="K40" s="21">
        <f t="shared" si="16"/>
        <v>0</v>
      </c>
      <c r="L40" s="21">
        <f t="shared" si="17"/>
        <v>0</v>
      </c>
      <c r="M40" s="21">
        <f t="shared" si="18"/>
        <v>0</v>
      </c>
      <c r="N40" s="21">
        <f t="shared" si="19"/>
        <v>0</v>
      </c>
      <c r="O40" s="21">
        <f t="shared" si="20"/>
        <v>0</v>
      </c>
      <c r="P40" s="21">
        <f t="shared" si="21"/>
        <v>0</v>
      </c>
      <c r="Q40" s="19">
        <f t="shared" si="10"/>
        <v>0</v>
      </c>
      <c r="R40" s="19">
        <f t="shared" si="11"/>
        <v>0</v>
      </c>
      <c r="S40" s="19">
        <f t="shared" si="12"/>
        <v>0</v>
      </c>
      <c r="T40" s="19">
        <f t="shared" si="13"/>
        <v>0</v>
      </c>
      <c r="U40" s="19">
        <f t="shared" si="14"/>
        <v>0</v>
      </c>
      <c r="V40" s="19">
        <f t="shared" si="15"/>
        <v>0</v>
      </c>
    </row>
    <row r="41" spans="1:23" x14ac:dyDescent="0.25">
      <c r="A41" s="26">
        <f>Wellpath!E41</f>
        <v>1140</v>
      </c>
      <c r="B41" s="22">
        <v>0</v>
      </c>
      <c r="C41" s="22">
        <v>0</v>
      </c>
      <c r="D41" s="22">
        <v>1</v>
      </c>
      <c r="E41" s="20">
        <f>Model!$W$22*((drdp!B41+drdp!K41)*DECR!$B41+(drdp!E41+drdp!N41)*DECR!$C41+(drdp!H41+drdp!Q41)*DECR!$D41)</f>
        <v>0</v>
      </c>
      <c r="F41" s="20">
        <f>Model!$W$22*((drdp!C41+drdp!L41)*DECR!$B41+(drdp!F41+drdp!O41)*DECR!$C41+(drdp!I41+drdp!R41)*DECR!$D41)</f>
        <v>0</v>
      </c>
      <c r="G41" s="20">
        <f>Model!$W$22*((drdp!D41+drdp!M41)*DECR!$B41+(drdp!G41+drdp!P41)*DECR!$C41+(drdp!J41+drdp!S41)*DECR!$D41)</f>
        <v>0</v>
      </c>
      <c r="H41" s="18">
        <f>Model!$W$22*((drdp!B41)*DECR!$B41+(drdp!E41)*DECR!$C41+(drdp!H41)*DECR!$D41)</f>
        <v>0</v>
      </c>
      <c r="I41" s="18">
        <f>Model!$W$22*((drdp!C41)*DECR!$B41+(drdp!F41)*DECR!$C41+(drdp!I41)*DECR!$D41)</f>
        <v>0</v>
      </c>
      <c r="J41" s="18">
        <f>Model!$W$22*((drdp!D41)*DECR!$B41+(drdp!G41)*DECR!$C41+(drdp!J41)*DECR!$D41)</f>
        <v>0</v>
      </c>
      <c r="K41" s="21">
        <f t="shared" si="16"/>
        <v>0</v>
      </c>
      <c r="L41" s="21">
        <f t="shared" si="17"/>
        <v>0</v>
      </c>
      <c r="M41" s="21">
        <f t="shared" si="18"/>
        <v>0</v>
      </c>
      <c r="N41" s="21">
        <f t="shared" si="19"/>
        <v>0</v>
      </c>
      <c r="O41" s="21">
        <f t="shared" si="20"/>
        <v>0</v>
      </c>
      <c r="P41" s="21">
        <f t="shared" si="21"/>
        <v>0</v>
      </c>
      <c r="Q41" s="19">
        <f t="shared" si="10"/>
        <v>0</v>
      </c>
      <c r="R41" s="19">
        <f t="shared" si="11"/>
        <v>0</v>
      </c>
      <c r="S41" s="19">
        <f t="shared" si="12"/>
        <v>0</v>
      </c>
      <c r="T41" s="19">
        <f t="shared" si="13"/>
        <v>0</v>
      </c>
      <c r="U41" s="19">
        <f t="shared" si="14"/>
        <v>0</v>
      </c>
      <c r="V41" s="19">
        <f t="shared" si="15"/>
        <v>0</v>
      </c>
    </row>
    <row r="42" spans="1:23" x14ac:dyDescent="0.25">
      <c r="A42" s="26">
        <f>Wellpath!E42</f>
        <v>1170</v>
      </c>
      <c r="B42" s="22">
        <v>0</v>
      </c>
      <c r="C42" s="22">
        <v>0</v>
      </c>
      <c r="D42" s="22">
        <v>1</v>
      </c>
      <c r="E42" s="20">
        <f>Model!$W$22*((drdp!B42+drdp!K42)*DECR!$B42+(drdp!E42+drdp!N42)*DECR!$C42+(drdp!H42+drdp!Q42)*DECR!$D42)</f>
        <v>0</v>
      </c>
      <c r="F42" s="20">
        <f>Model!$W$22*((drdp!C42+drdp!L42)*DECR!$B42+(drdp!F42+drdp!O42)*DECR!$C42+(drdp!I42+drdp!R42)*DECR!$D42)</f>
        <v>0</v>
      </c>
      <c r="G42" s="20">
        <f>Model!$W$22*((drdp!D42+drdp!M42)*DECR!$B42+(drdp!G42+drdp!P42)*DECR!$C42+(drdp!J42+drdp!S42)*DECR!$D42)</f>
        <v>0</v>
      </c>
      <c r="H42" s="18">
        <f>Model!$W$22*((drdp!B42)*DECR!$B42+(drdp!E42)*DECR!$C42+(drdp!H42)*DECR!$D42)</f>
        <v>0</v>
      </c>
      <c r="I42" s="18">
        <f>Model!$W$22*((drdp!C42)*DECR!$B42+(drdp!F42)*DECR!$C42+(drdp!I42)*DECR!$D42)</f>
        <v>0</v>
      </c>
      <c r="J42" s="18">
        <f>Model!$W$22*((drdp!D42)*DECR!$B42+(drdp!G42)*DECR!$C42+(drdp!J42)*DECR!$D42)</f>
        <v>0</v>
      </c>
      <c r="K42" s="21">
        <f t="shared" si="16"/>
        <v>0</v>
      </c>
      <c r="L42" s="21">
        <f t="shared" si="17"/>
        <v>0</v>
      </c>
      <c r="M42" s="21">
        <f t="shared" si="18"/>
        <v>0</v>
      </c>
      <c r="N42" s="21">
        <f t="shared" si="19"/>
        <v>0</v>
      </c>
      <c r="O42" s="21">
        <f t="shared" si="20"/>
        <v>0</v>
      </c>
      <c r="P42" s="21">
        <f t="shared" si="21"/>
        <v>0</v>
      </c>
      <c r="Q42" s="19">
        <f t="shared" si="10"/>
        <v>0</v>
      </c>
      <c r="R42" s="19">
        <f t="shared" si="11"/>
        <v>0</v>
      </c>
      <c r="S42" s="19">
        <f t="shared" si="12"/>
        <v>0</v>
      </c>
      <c r="T42" s="19">
        <f t="shared" si="13"/>
        <v>0</v>
      </c>
      <c r="U42" s="19">
        <f t="shared" si="14"/>
        <v>0</v>
      </c>
      <c r="V42" s="19">
        <f t="shared" si="15"/>
        <v>0</v>
      </c>
    </row>
    <row r="43" spans="1:23" x14ac:dyDescent="0.25">
      <c r="A43" s="26">
        <f>Wellpath!E43</f>
        <v>1200</v>
      </c>
      <c r="B43" s="22">
        <v>0</v>
      </c>
      <c r="C43" s="22">
        <v>0</v>
      </c>
      <c r="D43" s="22">
        <v>1</v>
      </c>
      <c r="E43" s="20">
        <f>Model!$W$22*((drdp!B43+drdp!K43)*DECR!$B43+(drdp!E43+drdp!N43)*DECR!$C43+(drdp!H43+drdp!Q43)*DECR!$D43)</f>
        <v>0</v>
      </c>
      <c r="F43" s="20">
        <f>Model!$W$22*((drdp!C43+drdp!L43)*DECR!$B43+(drdp!F43+drdp!O43)*DECR!$C43+(drdp!I43+drdp!R43)*DECR!$D43)</f>
        <v>0</v>
      </c>
      <c r="G43" s="20">
        <f>Model!$W$22*((drdp!D43+drdp!M43)*DECR!$B43+(drdp!G43+drdp!P43)*DECR!$C43+(drdp!J43+drdp!S43)*DECR!$D43)</f>
        <v>0</v>
      </c>
      <c r="H43" s="18">
        <f>Model!$W$22*((drdp!B43)*DECR!$B43+(drdp!E43)*DECR!$C43+(drdp!H43)*DECR!$D43)</f>
        <v>0</v>
      </c>
      <c r="I43" s="18">
        <f>Model!$W$22*((drdp!C43)*DECR!$B43+(drdp!F43)*DECR!$C43+(drdp!I43)*DECR!$D43)</f>
        <v>0</v>
      </c>
      <c r="J43" s="18">
        <f>Model!$W$22*((drdp!D43)*DECR!$B43+(drdp!G43)*DECR!$C43+(drdp!J43)*DECR!$D43)</f>
        <v>0</v>
      </c>
      <c r="K43" s="21">
        <f t="shared" si="16"/>
        <v>0</v>
      </c>
      <c r="L43" s="21">
        <f t="shared" si="17"/>
        <v>0</v>
      </c>
      <c r="M43" s="21">
        <f t="shared" si="18"/>
        <v>0</v>
      </c>
      <c r="N43" s="21">
        <f t="shared" si="19"/>
        <v>0</v>
      </c>
      <c r="O43" s="21">
        <f t="shared" si="20"/>
        <v>0</v>
      </c>
      <c r="P43" s="21">
        <f t="shared" si="21"/>
        <v>0</v>
      </c>
      <c r="Q43" s="19">
        <f t="shared" si="10"/>
        <v>0</v>
      </c>
      <c r="R43" s="19">
        <f t="shared" si="11"/>
        <v>0</v>
      </c>
      <c r="S43" s="19">
        <f t="shared" si="12"/>
        <v>0</v>
      </c>
      <c r="T43" s="19">
        <f t="shared" si="13"/>
        <v>0</v>
      </c>
      <c r="U43" s="19">
        <f t="shared" si="14"/>
        <v>0</v>
      </c>
      <c r="V43" s="19">
        <f t="shared" si="15"/>
        <v>0</v>
      </c>
      <c r="W43" s="10" t="s">
        <v>67</v>
      </c>
    </row>
    <row r="44" spans="1:23" s="36" customFormat="1" x14ac:dyDescent="0.25">
      <c r="A44" s="26">
        <f>Wellpath!E44</f>
        <v>1230</v>
      </c>
      <c r="B44" s="22">
        <v>0</v>
      </c>
      <c r="C44" s="22">
        <v>0</v>
      </c>
      <c r="D44" s="22">
        <v>1</v>
      </c>
      <c r="E44" s="20">
        <f>Model!$W$22*((drdp!B44+drdp!K44)*DECR!$B44+(drdp!E44+drdp!N44)*DECR!$C44+(drdp!H44+drdp!Q44)*DECR!$D44)</f>
        <v>-1.7650684994209112E-3</v>
      </c>
      <c r="F44" s="20">
        <f>Model!$W$22*((drdp!C44+drdp!L44)*DECR!$B44+(drdp!F44+drdp!O44)*DECR!$C44+(drdp!I44+drdp!R44)*DECR!$D44)</f>
        <v>4.729486790054467E-4</v>
      </c>
      <c r="G44" s="20">
        <f>Model!$W$22*((drdp!D44+drdp!M44)*DECR!$B44+(drdp!G44+drdp!P44)*DECR!$C44+(drdp!J44+drdp!S44)*DECR!$D44)</f>
        <v>0</v>
      </c>
      <c r="H44" s="32">
        <f>Model!$W$22*((drdp!B44)*DECR!$B44+(drdp!E44)*DECR!$C44+(drdp!H44)*DECR!$D44)</f>
        <v>-8.8253424971045558E-4</v>
      </c>
      <c r="I44" s="32">
        <f>Model!$W$22*((drdp!C44)*DECR!$B44+(drdp!F44)*DECR!$C44+(drdp!I44)*DECR!$D44)</f>
        <v>2.3647433950272335E-4</v>
      </c>
      <c r="J44" s="32">
        <f>Model!$W$22*((drdp!D44)*DECR!$B44+(drdp!G44)*DECR!$C44+(drdp!J44)*DECR!$D44)</f>
        <v>0</v>
      </c>
      <c r="K44" s="21">
        <f t="shared" si="16"/>
        <v>3.115466807647987E-6</v>
      </c>
      <c r="L44" s="21">
        <f t="shared" si="17"/>
        <v>2.2368045297299707E-7</v>
      </c>
      <c r="M44" s="21">
        <f t="shared" si="18"/>
        <v>0</v>
      </c>
      <c r="N44" s="21">
        <f t="shared" si="19"/>
        <v>-8.3478681515524596E-7</v>
      </c>
      <c r="O44" s="21">
        <f t="shared" si="20"/>
        <v>0</v>
      </c>
      <c r="P44" s="21">
        <f t="shared" si="21"/>
        <v>0</v>
      </c>
      <c r="Q44" s="19">
        <f t="shared" si="10"/>
        <v>7.7886670191199676E-7</v>
      </c>
      <c r="R44" s="19">
        <f t="shared" si="11"/>
        <v>5.5920113243249268E-8</v>
      </c>
      <c r="S44" s="19">
        <f t="shared" si="12"/>
        <v>0</v>
      </c>
      <c r="T44" s="19">
        <f t="shared" si="13"/>
        <v>-2.0869670378881149E-7</v>
      </c>
      <c r="U44" s="19">
        <f t="shared" si="14"/>
        <v>0</v>
      </c>
      <c r="V44" s="19">
        <f t="shared" si="15"/>
        <v>0</v>
      </c>
    </row>
    <row r="45" spans="1:23" x14ac:dyDescent="0.25">
      <c r="A45" s="26">
        <f>Wellpath!E45</f>
        <v>1260</v>
      </c>
      <c r="B45" s="22">
        <v>0</v>
      </c>
      <c r="C45" s="22">
        <v>0</v>
      </c>
      <c r="D45" s="22">
        <v>1</v>
      </c>
      <c r="E45" s="20">
        <f>Model!$W$22*((drdp!B45+drdp!K45)*DECR!$B45+(drdp!E45+drdp!N45)*DECR!$C45+(drdp!H45+drdp!Q45)*DECR!$D45)</f>
        <v>-3.5279865347632379E-3</v>
      </c>
      <c r="F45" s="20">
        <f>Model!$W$22*((drdp!C45+drdp!L45)*DECR!$B45+(drdp!F45+drdp!O45)*DECR!$C45+(drdp!I45+drdp!R45)*DECR!$D45)</f>
        <v>9.4532114289768451E-4</v>
      </c>
      <c r="G45" s="20">
        <f>Model!$W$22*((drdp!D45+drdp!M45)*DECR!$B45+(drdp!G45+drdp!P45)*DECR!$C45+(drdp!J45+drdp!S45)*DECR!$D45)</f>
        <v>0</v>
      </c>
      <c r="H45" s="18">
        <f>Model!$W$22*((drdp!B45)*DECR!$B45+(drdp!E45)*DECR!$C45+(drdp!H45)*DECR!$D45)</f>
        <v>-1.763993267381619E-3</v>
      </c>
      <c r="I45" s="18">
        <f>Model!$W$22*((drdp!C45)*DECR!$B45+(drdp!F45)*DECR!$C45+(drdp!I45)*DECR!$D45)</f>
        <v>4.7266057144884226E-4</v>
      </c>
      <c r="J45" s="18">
        <f>Model!$W$22*((drdp!D45)*DECR!$B45+(drdp!G45)*DECR!$C45+(drdp!J45)*DECR!$D45)</f>
        <v>0</v>
      </c>
      <c r="K45" s="21">
        <f t="shared" si="16"/>
        <v>1.5562155797118707E-5</v>
      </c>
      <c r="L45" s="21">
        <f t="shared" si="17"/>
        <v>1.1173125161823816E-6</v>
      </c>
      <c r="M45" s="21">
        <f t="shared" si="18"/>
        <v>0</v>
      </c>
      <c r="N45" s="21">
        <f t="shared" si="19"/>
        <v>-4.1698670783252715E-6</v>
      </c>
      <c r="O45" s="21">
        <f t="shared" si="20"/>
        <v>0</v>
      </c>
      <c r="P45" s="21">
        <f t="shared" si="21"/>
        <v>0</v>
      </c>
      <c r="Q45" s="19">
        <f t="shared" si="10"/>
        <v>6.2271390550156667E-6</v>
      </c>
      <c r="R45" s="19">
        <f t="shared" si="11"/>
        <v>4.4708846877534317E-7</v>
      </c>
      <c r="S45" s="19">
        <f t="shared" si="12"/>
        <v>0</v>
      </c>
      <c r="T45" s="19">
        <f t="shared" si="13"/>
        <v>-1.6685568809477522E-6</v>
      </c>
      <c r="U45" s="19">
        <f t="shared" si="14"/>
        <v>0</v>
      </c>
      <c r="V45" s="19">
        <f t="shared" si="15"/>
        <v>0</v>
      </c>
    </row>
    <row r="46" spans="1:23" x14ac:dyDescent="0.25">
      <c r="A46" s="26">
        <f>Wellpath!E46</f>
        <v>1290</v>
      </c>
      <c r="B46" s="22">
        <v>0</v>
      </c>
      <c r="C46" s="22">
        <v>0</v>
      </c>
      <c r="D46" s="22">
        <v>1</v>
      </c>
      <c r="E46" s="20">
        <f>Model!$W$22*((drdp!B46+drdp!K46)*DECR!$B46+(drdp!E46+drdp!N46)*DECR!$C46+(drdp!H46+drdp!Q46)*DECR!$D46)</f>
        <v>-5.2866062619576198E-3</v>
      </c>
      <c r="F46" s="20">
        <f>Model!$W$22*((drdp!C46+drdp!L46)*DECR!$B46+(drdp!F46+drdp!O46)*DECR!$C46+(drdp!I46+drdp!R46)*DECR!$D46)</f>
        <v>1.4165418785928605E-3</v>
      </c>
      <c r="G46" s="20">
        <f>Model!$W$22*((drdp!D46+drdp!M46)*DECR!$B46+(drdp!G46+drdp!P46)*DECR!$C46+(drdp!J46+drdp!S46)*DECR!$D46)</f>
        <v>0</v>
      </c>
      <c r="H46" s="18">
        <f>Model!$W$22*((drdp!B46)*DECR!$B46+(drdp!E46)*DECR!$C46+(drdp!H46)*DECR!$D46)</f>
        <v>-2.6433031309788099E-3</v>
      </c>
      <c r="I46" s="18">
        <f>Model!$W$22*((drdp!C46)*DECR!$B46+(drdp!F46)*DECR!$C46+(drdp!I46)*DECR!$D46)</f>
        <v>7.0827093929643023E-4</v>
      </c>
      <c r="J46" s="18">
        <f>Model!$W$22*((drdp!D46)*DECR!$B46+(drdp!G46)*DECR!$C46+(drdp!J46)*DECR!$D46)</f>
        <v>0</v>
      </c>
      <c r="K46" s="21">
        <f t="shared" si="16"/>
        <v>4.3510361566088222E-5</v>
      </c>
      <c r="L46" s="21">
        <f t="shared" si="17"/>
        <v>3.1239034099897722E-6</v>
      </c>
      <c r="M46" s="21">
        <f t="shared" si="18"/>
        <v>0</v>
      </c>
      <c r="N46" s="21">
        <f t="shared" si="19"/>
        <v>-1.1658566244019498E-5</v>
      </c>
      <c r="O46" s="21">
        <f t="shared" si="20"/>
        <v>0</v>
      </c>
      <c r="P46" s="21">
        <f t="shared" si="21"/>
        <v>0</v>
      </c>
      <c r="Q46" s="19">
        <f t="shared" si="10"/>
        <v>2.2549207239361086E-5</v>
      </c>
      <c r="R46" s="19">
        <f t="shared" si="11"/>
        <v>1.6189602396342292E-6</v>
      </c>
      <c r="S46" s="19">
        <f t="shared" si="12"/>
        <v>0</v>
      </c>
      <c r="T46" s="19">
        <f t="shared" si="13"/>
        <v>-6.042041869748828E-6</v>
      </c>
      <c r="U46" s="19">
        <f t="shared" si="14"/>
        <v>0</v>
      </c>
      <c r="V46" s="19">
        <f t="shared" si="15"/>
        <v>0</v>
      </c>
    </row>
    <row r="47" spans="1:23" x14ac:dyDescent="0.25">
      <c r="A47" s="26">
        <f>Wellpath!E47</f>
        <v>1320</v>
      </c>
      <c r="B47" s="22">
        <v>0</v>
      </c>
      <c r="C47" s="22">
        <v>0</v>
      </c>
      <c r="D47" s="22">
        <v>1</v>
      </c>
      <c r="E47" s="20">
        <f>Model!$W$22*((drdp!B47+drdp!K47)*DECR!$B47+(drdp!E47+drdp!N47)*DECR!$C47+(drdp!H47+drdp!Q47)*DECR!$D47)</f>
        <v>-7.0387850737610742E-3</v>
      </c>
      <c r="F47" s="20">
        <f>Model!$W$22*((drdp!C47+drdp!L47)*DECR!$B47+(drdp!F47+drdp!O47)*DECR!$C47+(drdp!I47+drdp!R47)*DECR!$D47)</f>
        <v>1.8860367762105201E-3</v>
      </c>
      <c r="G47" s="20">
        <f>Model!$W$22*((drdp!D47+drdp!M47)*DECR!$B47+(drdp!G47+drdp!P47)*DECR!$C47+(drdp!J47+drdp!S47)*DECR!$D47)</f>
        <v>0</v>
      </c>
      <c r="H47" s="18">
        <f>Model!$W$22*((drdp!B47)*DECR!$B47+(drdp!E47)*DECR!$C47+(drdp!H47)*DECR!$D47)</f>
        <v>-3.5193925368805371E-3</v>
      </c>
      <c r="I47" s="18">
        <f>Model!$W$22*((drdp!C47)*DECR!$B47+(drdp!F47)*DECR!$C47+(drdp!I47)*DECR!$D47)</f>
        <v>9.4301838810526006E-4</v>
      </c>
      <c r="J47" s="18">
        <f>Model!$W$22*((drdp!D47)*DECR!$B47+(drdp!G47)*DECR!$C47+(drdp!J47)*DECR!$D47)</f>
        <v>0</v>
      </c>
      <c r="K47" s="21">
        <f t="shared" si="16"/>
        <v>9.3054856880689905E-5</v>
      </c>
      <c r="L47" s="21">
        <f t="shared" si="17"/>
        <v>6.6810381312083443E-6</v>
      </c>
      <c r="M47" s="21">
        <f t="shared" si="18"/>
        <v>0</v>
      </c>
      <c r="N47" s="21">
        <f t="shared" si="19"/>
        <v>-2.4933973752974562E-5</v>
      </c>
      <c r="O47" s="21">
        <f t="shared" si="20"/>
        <v>0</v>
      </c>
      <c r="P47" s="21">
        <f t="shared" si="21"/>
        <v>0</v>
      </c>
      <c r="Q47" s="19">
        <f t="shared" si="10"/>
        <v>5.5896485394738646E-5</v>
      </c>
      <c r="R47" s="19">
        <f t="shared" si="11"/>
        <v>4.0131870902944155E-6</v>
      </c>
      <c r="S47" s="19">
        <f t="shared" si="12"/>
        <v>0</v>
      </c>
      <c r="T47" s="19">
        <f t="shared" si="13"/>
        <v>-1.4977418121258265E-5</v>
      </c>
      <c r="U47" s="19">
        <f t="shared" si="14"/>
        <v>0</v>
      </c>
      <c r="V47" s="19">
        <f t="shared" si="15"/>
        <v>0</v>
      </c>
    </row>
    <row r="48" spans="1:23" x14ac:dyDescent="0.25">
      <c r="A48" s="26">
        <f>Wellpath!E48</f>
        <v>1350</v>
      </c>
      <c r="B48" s="22">
        <v>0</v>
      </c>
      <c r="C48" s="22">
        <v>0</v>
      </c>
      <c r="D48" s="22">
        <v>1</v>
      </c>
      <c r="E48" s="20">
        <f>Model!$W$22*((drdp!B48+drdp!K48)*DECR!$B48+(drdp!E48+drdp!N48)*DECR!$C48+(drdp!H48+drdp!Q48)*DECR!$D48)</f>
        <v>-8.7823882101938731E-3</v>
      </c>
      <c r="F48" s="20">
        <f>Model!$W$22*((drdp!C48+drdp!L48)*DECR!$B48+(drdp!F48+drdp!O48)*DECR!$C48+(drdp!I48+drdp!R48)*DECR!$D48)</f>
        <v>2.3532338285380612E-3</v>
      </c>
      <c r="G48" s="20">
        <f>Model!$W$22*((drdp!D48+drdp!M48)*DECR!$B48+(drdp!G48+drdp!P48)*DECR!$C48+(drdp!J48+drdp!S48)*DECR!$D48)</f>
        <v>0</v>
      </c>
      <c r="H48" s="18">
        <f>Model!$W$22*((drdp!B48)*DECR!$B48+(drdp!E48)*DECR!$C48+(drdp!H48)*DECR!$D48)</f>
        <v>-4.3911941050969365E-3</v>
      </c>
      <c r="I48" s="18">
        <f>Model!$W$22*((drdp!C48)*DECR!$B48+(drdp!F48)*DECR!$C48+(drdp!I48)*DECR!$D48)</f>
        <v>1.1766169142690306E-3</v>
      </c>
      <c r="J48" s="18">
        <f>Model!$W$22*((drdp!D48)*DECR!$B48+(drdp!G48)*DECR!$C48+(drdp!J48)*DECR!$D48)</f>
        <v>0</v>
      </c>
      <c r="K48" s="21">
        <f t="shared" si="16"/>
        <v>1.7018519955524223E-4</v>
      </c>
      <c r="L48" s="21">
        <f t="shared" si="17"/>
        <v>1.2218747582984247E-5</v>
      </c>
      <c r="M48" s="21">
        <f t="shared" si="18"/>
        <v>0</v>
      </c>
      <c r="N48" s="21">
        <f t="shared" si="19"/>
        <v>-4.5600986784556625E-5</v>
      </c>
      <c r="O48" s="21">
        <f t="shared" si="20"/>
        <v>0</v>
      </c>
      <c r="P48" s="21">
        <f t="shared" si="21"/>
        <v>0</v>
      </c>
      <c r="Q48" s="19">
        <f t="shared" si="10"/>
        <v>1.1233744254932799E-4</v>
      </c>
      <c r="R48" s="19">
        <f t="shared" si="11"/>
        <v>8.0654654941523199E-6</v>
      </c>
      <c r="S48" s="19">
        <f t="shared" si="12"/>
        <v>0</v>
      </c>
      <c r="T48" s="19">
        <f t="shared" si="13"/>
        <v>-3.0100727010870077E-5</v>
      </c>
      <c r="U48" s="19">
        <f t="shared" si="14"/>
        <v>0</v>
      </c>
      <c r="V48" s="19">
        <f t="shared" si="15"/>
        <v>0</v>
      </c>
    </row>
    <row r="49" spans="1:22" x14ac:dyDescent="0.25">
      <c r="A49" s="26">
        <f>Wellpath!E49</f>
        <v>1380</v>
      </c>
      <c r="B49" s="22">
        <v>0</v>
      </c>
      <c r="C49" s="22">
        <v>0</v>
      </c>
      <c r="D49" s="22">
        <v>1</v>
      </c>
      <c r="E49" s="20">
        <f>Model!$W$22*((drdp!B49+drdp!K49)*DECR!$B49+(drdp!E49+drdp!N49)*DECR!$C49+(drdp!H49+drdp!Q49)*DECR!$D49)</f>
        <v>-1.051529135941575E-2</v>
      </c>
      <c r="F49" s="20">
        <f>Model!$W$22*((drdp!C49+drdp!L49)*DECR!$B49+(drdp!F49+drdp!O49)*DECR!$C49+(drdp!I49+drdp!R49)*DECR!$D49)</f>
        <v>2.8175638279334123E-3</v>
      </c>
      <c r="G49" s="20">
        <f>Model!$W$22*((drdp!D49+drdp!M49)*DECR!$B49+(drdp!G49+drdp!P49)*DECR!$C49+(drdp!J49+drdp!S49)*DECR!$D49)</f>
        <v>0</v>
      </c>
      <c r="H49" s="18">
        <f>Model!$W$22*((drdp!B49)*DECR!$B49+(drdp!E49)*DECR!$C49+(drdp!H49)*DECR!$D49)</f>
        <v>-5.2576456797078751E-3</v>
      </c>
      <c r="I49" s="18">
        <f>Model!$W$22*((drdp!C49)*DECR!$B49+(drdp!F49)*DECR!$C49+(drdp!I49)*DECR!$D49)</f>
        <v>1.4087819139667061E-3</v>
      </c>
      <c r="J49" s="18">
        <f>Model!$W$22*((drdp!D49)*DECR!$B49+(drdp!G49)*DECR!$C49+(drdp!J49)*DECR!$D49)</f>
        <v>0</v>
      </c>
      <c r="K49" s="21">
        <f t="shared" si="16"/>
        <v>2.8075655192864575E-4</v>
      </c>
      <c r="L49" s="21">
        <f t="shared" si="17"/>
        <v>2.0157413507463029E-5</v>
      </c>
      <c r="M49" s="21">
        <f t="shared" si="18"/>
        <v>0</v>
      </c>
      <c r="N49" s="21">
        <f t="shared" si="19"/>
        <v>-7.5228491359027202E-5</v>
      </c>
      <c r="O49" s="21">
        <f t="shared" si="20"/>
        <v>0</v>
      </c>
      <c r="P49" s="21">
        <f t="shared" si="21"/>
        <v>0</v>
      </c>
      <c r="Q49" s="19">
        <f t="shared" si="10"/>
        <v>1.9782803764859311E-4</v>
      </c>
      <c r="R49" s="19">
        <f t="shared" si="11"/>
        <v>1.4203414064103943E-5</v>
      </c>
      <c r="S49" s="19">
        <f t="shared" si="12"/>
        <v>0</v>
      </c>
      <c r="T49" s="19">
        <f t="shared" si="13"/>
        <v>-5.3007862928174272E-5</v>
      </c>
      <c r="U49" s="19">
        <f t="shared" si="14"/>
        <v>0</v>
      </c>
      <c r="V49" s="19">
        <f t="shared" si="15"/>
        <v>0</v>
      </c>
    </row>
    <row r="50" spans="1:22" x14ac:dyDescent="0.25">
      <c r="A50" s="26">
        <f>Wellpath!E50</f>
        <v>1410</v>
      </c>
      <c r="B50" s="22">
        <v>0</v>
      </c>
      <c r="C50" s="22">
        <v>0</v>
      </c>
      <c r="D50" s="22">
        <v>1</v>
      </c>
      <c r="E50" s="20">
        <f>Model!$W$22*((drdp!B50+drdp!K50)*DECR!$B50+(drdp!E50+drdp!N50)*DECR!$C50+(drdp!H50+drdp!Q50)*DECR!$D50)</f>
        <v>-1.2235383245872641E-2</v>
      </c>
      <c r="F50" s="20">
        <f>Model!$W$22*((drdp!C50+drdp!L50)*DECR!$B50+(drdp!F50+drdp!O50)*DECR!$C50+(drdp!I50+drdp!R50)*DECR!$D50)</f>
        <v>3.2784610598168623E-3</v>
      </c>
      <c r="G50" s="20">
        <f>Model!$W$22*((drdp!D50+drdp!M50)*DECR!$B50+(drdp!G50+drdp!P50)*DECR!$C50+(drdp!J50+drdp!S50)*DECR!$D50)</f>
        <v>0</v>
      </c>
      <c r="H50" s="18">
        <f>Model!$W$22*((drdp!B50)*DECR!$B50+(drdp!E50)*DECR!$C50+(drdp!H50)*DECR!$D50)</f>
        <v>-6.1176916229363203E-3</v>
      </c>
      <c r="I50" s="18">
        <f>Model!$W$22*((drdp!C50)*DECR!$B50+(drdp!F50)*DECR!$C50+(drdp!I50)*DECR!$D50)</f>
        <v>1.6392305299084311E-3</v>
      </c>
      <c r="J50" s="18">
        <f>Model!$W$22*((drdp!D50)*DECR!$B50+(drdp!G50)*DECR!$C50+(drdp!J50)*DECR!$D50)</f>
        <v>0</v>
      </c>
      <c r="K50" s="21">
        <f t="shared" si="16"/>
        <v>4.3046115510202664E-4</v>
      </c>
      <c r="L50" s="21">
        <f t="shared" si="17"/>
        <v>3.0905720428198532E-5</v>
      </c>
      <c r="M50" s="21">
        <f t="shared" si="18"/>
        <v>0</v>
      </c>
      <c r="N50" s="21">
        <f t="shared" si="19"/>
        <v>-1.153417188825563E-4</v>
      </c>
      <c r="O50" s="21">
        <f t="shared" si="20"/>
        <v>0</v>
      </c>
      <c r="P50" s="21">
        <f t="shared" si="21"/>
        <v>0</v>
      </c>
      <c r="Q50" s="19">
        <f t="shared" si="10"/>
        <v>3.1818270272199097E-4</v>
      </c>
      <c r="R50" s="19">
        <f t="shared" si="11"/>
        <v>2.2844490237646905E-5</v>
      </c>
      <c r="S50" s="19">
        <f t="shared" si="12"/>
        <v>0</v>
      </c>
      <c r="T50" s="19">
        <f t="shared" si="13"/>
        <v>-8.5256798239909473E-5</v>
      </c>
      <c r="U50" s="19">
        <f t="shared" si="14"/>
        <v>0</v>
      </c>
      <c r="V50" s="19">
        <f t="shared" si="15"/>
        <v>0</v>
      </c>
    </row>
    <row r="51" spans="1:22" x14ac:dyDescent="0.25">
      <c r="A51" s="26">
        <f>Wellpath!E51</f>
        <v>1440</v>
      </c>
      <c r="B51" s="22">
        <v>0</v>
      </c>
      <c r="C51" s="22">
        <v>0</v>
      </c>
      <c r="D51" s="22">
        <v>1</v>
      </c>
      <c r="E51" s="20">
        <f>Model!$W$22*((drdp!B51+drdp!K51)*DECR!$B51+(drdp!E51+drdp!N51)*DECR!$C51+(drdp!H51+drdp!Q51)*DECR!$D51)</f>
        <v>-1.3940568202560739E-2</v>
      </c>
      <c r="F51" s="20">
        <f>Model!$W$22*((drdp!C51+drdp!L51)*DECR!$B51+(drdp!F51+drdp!O51)*DECR!$C51+(drdp!I51+drdp!R51)*DECR!$D51)</f>
        <v>3.7353639919071374E-3</v>
      </c>
      <c r="G51" s="20">
        <f>Model!$W$22*((drdp!D51+drdp!M51)*DECR!$B51+(drdp!G51+drdp!P51)*DECR!$C51+(drdp!J51+drdp!S51)*DECR!$D51)</f>
        <v>0</v>
      </c>
      <c r="H51" s="18">
        <f>Model!$W$22*((drdp!B51)*DECR!$B51+(drdp!E51)*DECR!$C51+(drdp!H51)*DECR!$D51)</f>
        <v>-6.9702841012803697E-3</v>
      </c>
      <c r="I51" s="18">
        <f>Model!$W$22*((drdp!C51)*DECR!$B51+(drdp!F51)*DECR!$C51+(drdp!I51)*DECR!$D51)</f>
        <v>1.8676819959535687E-3</v>
      </c>
      <c r="J51" s="18">
        <f>Model!$W$22*((drdp!D51)*DECR!$B51+(drdp!G51)*DECR!$C51+(drdp!J51)*DECR!$D51)</f>
        <v>0</v>
      </c>
      <c r="K51" s="21">
        <f t="shared" si="16"/>
        <v>6.2480059691227417E-4</v>
      </c>
      <c r="L51" s="21">
        <f t="shared" si="17"/>
        <v>4.4858664580234956E-5</v>
      </c>
      <c r="M51" s="21">
        <f t="shared" si="18"/>
        <v>0</v>
      </c>
      <c r="N51" s="21">
        <f t="shared" si="19"/>
        <v>-1.6741481537312729E-4</v>
      </c>
      <c r="O51" s="21">
        <f t="shared" si="20"/>
        <v>0</v>
      </c>
      <c r="P51" s="21">
        <f t="shared" si="21"/>
        <v>0</v>
      </c>
      <c r="Q51" s="19">
        <f t="shared" si="10"/>
        <v>4.7904601555458855E-4</v>
      </c>
      <c r="R51" s="19">
        <f t="shared" si="11"/>
        <v>3.4393956466207635E-5</v>
      </c>
      <c r="S51" s="19">
        <f t="shared" si="12"/>
        <v>0</v>
      </c>
      <c r="T51" s="19">
        <f t="shared" si="13"/>
        <v>-1.2835999300519905E-4</v>
      </c>
      <c r="U51" s="19">
        <f t="shared" si="14"/>
        <v>0</v>
      </c>
      <c r="V51" s="19">
        <f t="shared" si="15"/>
        <v>0</v>
      </c>
    </row>
    <row r="52" spans="1:22" x14ac:dyDescent="0.25">
      <c r="A52" s="26">
        <f>Wellpath!E52</f>
        <v>1470</v>
      </c>
      <c r="B52" s="22">
        <v>0</v>
      </c>
      <c r="C52" s="22">
        <v>0</v>
      </c>
      <c r="D52" s="22">
        <v>1</v>
      </c>
      <c r="E52" s="20">
        <f>Model!$W$22*((drdp!B52+drdp!K52)*DECR!$B52+(drdp!E52+drdp!N52)*DECR!$C52+(drdp!H52+drdp!Q52)*DECR!$D52)</f>
        <v>-1.5628768724273937E-2</v>
      </c>
      <c r="F52" s="20">
        <f>Model!$W$22*((drdp!C52+drdp!L52)*DECR!$B52+(drdp!F52+drdp!O52)*DECR!$C52+(drdp!I52+drdp!R52)*DECR!$D52)</f>
        <v>4.1877159583619886E-3</v>
      </c>
      <c r="G52" s="20">
        <f>Model!$W$22*((drdp!D52+drdp!M52)*DECR!$B52+(drdp!G52+drdp!P52)*DECR!$C52+(drdp!J52+drdp!S52)*DECR!$D52)</f>
        <v>0</v>
      </c>
      <c r="H52" s="18">
        <f>Model!$W$22*((drdp!B52)*DECR!$B52+(drdp!E52)*DECR!$C52+(drdp!H52)*DECR!$D52)</f>
        <v>-7.8143843621369686E-3</v>
      </c>
      <c r="I52" s="18">
        <f>Model!$W$22*((drdp!C52)*DECR!$B52+(drdp!F52)*DECR!$C52+(drdp!I52)*DECR!$D52)</f>
        <v>2.0938579791809943E-3</v>
      </c>
      <c r="J52" s="18">
        <f>Model!$W$22*((drdp!D52)*DECR!$B52+(drdp!G52)*DECR!$C52+(drdp!J52)*DECR!$D52)</f>
        <v>0</v>
      </c>
      <c r="K52" s="21">
        <f t="shared" si="16"/>
        <v>8.6905900874911736E-4</v>
      </c>
      <c r="L52" s="21">
        <f t="shared" si="17"/>
        <v>6.2395629528154623E-5</v>
      </c>
      <c r="M52" s="21">
        <f t="shared" si="18"/>
        <v>0</v>
      </c>
      <c r="N52" s="21">
        <f t="shared" si="19"/>
        <v>-2.3286365956931798E-4</v>
      </c>
      <c r="O52" s="21">
        <f t="shared" si="20"/>
        <v>0</v>
      </c>
      <c r="P52" s="21">
        <f t="shared" si="21"/>
        <v>0</v>
      </c>
      <c r="Q52" s="19">
        <f t="shared" si="10"/>
        <v>6.8586519987148494E-4</v>
      </c>
      <c r="R52" s="19">
        <f t="shared" si="11"/>
        <v>4.924290581721487E-5</v>
      </c>
      <c r="S52" s="19">
        <f t="shared" si="12"/>
        <v>0</v>
      </c>
      <c r="T52" s="19">
        <f t="shared" si="13"/>
        <v>-1.8377702642217495E-4</v>
      </c>
      <c r="U52" s="19">
        <f t="shared" si="14"/>
        <v>0</v>
      </c>
      <c r="V52" s="19">
        <f t="shared" si="15"/>
        <v>0</v>
      </c>
    </row>
    <row r="53" spans="1:22" x14ac:dyDescent="0.25">
      <c r="A53" s="26">
        <f>Wellpath!E53</f>
        <v>1500</v>
      </c>
      <c r="B53" s="22">
        <v>0</v>
      </c>
      <c r="C53" s="22">
        <v>0</v>
      </c>
      <c r="D53" s="22">
        <v>1</v>
      </c>
      <c r="E53" s="20">
        <f>Model!$W$22*((drdp!B53+drdp!K53)*DECR!$B53+(drdp!E53+drdp!N53)*DECR!$C53+(drdp!H53+drdp!Q53)*DECR!$D53)</f>
        <v>-1.7297927998723872E-2</v>
      </c>
      <c r="F53" s="20">
        <f>Model!$W$22*((drdp!C53+drdp!L53)*DECR!$B53+(drdp!F53+drdp!O53)*DECR!$C53+(drdp!I53+drdp!R53)*DECR!$D53)</f>
        <v>4.6349658379897683E-3</v>
      </c>
      <c r="G53" s="20">
        <f>Model!$W$22*((drdp!D53+drdp!M53)*DECR!$B53+(drdp!G53+drdp!P53)*DECR!$C53+(drdp!J53+drdp!S53)*DECR!$D53)</f>
        <v>0</v>
      </c>
      <c r="H53" s="18">
        <f>Model!$W$22*((drdp!B53)*DECR!$B53+(drdp!E53)*DECR!$C53+(drdp!H53)*DECR!$D53)</f>
        <v>-8.6489639993619361E-3</v>
      </c>
      <c r="I53" s="18">
        <f>Model!$W$22*((drdp!C53)*DECR!$B53+(drdp!F53)*DECR!$C53+(drdp!I53)*DECR!$D53)</f>
        <v>2.3174829189948841E-3</v>
      </c>
      <c r="J53" s="18">
        <f>Model!$W$22*((drdp!D53)*DECR!$B53+(drdp!G53)*DECR!$C53+(drdp!J53)*DECR!$D53)</f>
        <v>0</v>
      </c>
      <c r="K53" s="21">
        <f t="shared" si="16"/>
        <v>1.1682773217981527E-3</v>
      </c>
      <c r="L53" s="21">
        <f t="shared" si="17"/>
        <v>8.3878537847486816E-5</v>
      </c>
      <c r="M53" s="21">
        <f t="shared" si="18"/>
        <v>0</v>
      </c>
      <c r="N53" s="21">
        <f t="shared" si="19"/>
        <v>-3.1303896491140985E-4</v>
      </c>
      <c r="O53" s="21">
        <f t="shared" si="20"/>
        <v>0</v>
      </c>
      <c r="P53" s="21">
        <f t="shared" si="21"/>
        <v>0</v>
      </c>
      <c r="Q53" s="19">
        <f t="shared" si="10"/>
        <v>9.4386358701137622E-4</v>
      </c>
      <c r="R53" s="19">
        <f t="shared" si="11"/>
        <v>6.7766356607987675E-5</v>
      </c>
      <c r="S53" s="19">
        <f t="shared" si="12"/>
        <v>0</v>
      </c>
      <c r="T53" s="19">
        <f t="shared" si="13"/>
        <v>-2.5290748590484096E-4</v>
      </c>
      <c r="U53" s="19">
        <f t="shared" si="14"/>
        <v>0</v>
      </c>
      <c r="V53" s="19">
        <f t="shared" si="15"/>
        <v>0</v>
      </c>
    </row>
    <row r="54" spans="1:22" x14ac:dyDescent="0.25">
      <c r="A54" s="26">
        <f>Wellpath!E54</f>
        <v>1530</v>
      </c>
      <c r="B54" s="22">
        <v>0</v>
      </c>
      <c r="C54" s="22">
        <v>0</v>
      </c>
      <c r="D54" s="22">
        <v>1</v>
      </c>
      <c r="E54" s="20">
        <f>Model!$W$22*((drdp!B54+drdp!K54)*DECR!$B54+(drdp!E54+drdp!N54)*DECR!$C54+(drdp!H54+drdp!Q54)*DECR!$D54)</f>
        <v>-1.894601241244891E-2</v>
      </c>
      <c r="F54" s="20">
        <f>Model!$W$22*((drdp!C54+drdp!L54)*DECR!$B54+(drdp!F54+drdp!O54)*DECR!$C54+(drdp!I54+drdp!R54)*DECR!$D54)</f>
        <v>5.0765687257057117E-3</v>
      </c>
      <c r="G54" s="20">
        <f>Model!$W$22*((drdp!D54+drdp!M54)*DECR!$B54+(drdp!G54+drdp!P54)*DECR!$C54+(drdp!J54+drdp!S54)*DECR!$D54)</f>
        <v>0</v>
      </c>
      <c r="H54" s="18">
        <f>Model!$W$22*((drdp!B54)*DECR!$B54+(drdp!E54)*DECR!$C54+(drdp!H54)*DECR!$D54)</f>
        <v>-9.473006206224455E-3</v>
      </c>
      <c r="I54" s="18">
        <f>Model!$W$22*((drdp!C54)*DECR!$B54+(drdp!F54)*DECR!$C54+(drdp!I54)*DECR!$D54)</f>
        <v>2.5382843628528559E-3</v>
      </c>
      <c r="J54" s="18">
        <f>Model!$W$22*((drdp!D54)*DECR!$B54+(drdp!G54)*DECR!$C54+(drdp!J54)*DECR!$D54)</f>
        <v>0</v>
      </c>
      <c r="K54" s="21">
        <f t="shared" si="16"/>
        <v>1.5272287081308207E-3</v>
      </c>
      <c r="L54" s="21">
        <f t="shared" si="17"/>
        <v>1.0965008787430013E-4</v>
      </c>
      <c r="M54" s="21">
        <f t="shared" si="18"/>
        <v>0</v>
      </c>
      <c r="N54" s="21">
        <f t="shared" si="19"/>
        <v>-4.092196990012802E-4</v>
      </c>
      <c r="O54" s="21">
        <f t="shared" si="20"/>
        <v>0</v>
      </c>
      <c r="P54" s="21">
        <f t="shared" si="21"/>
        <v>0</v>
      </c>
      <c r="Q54" s="19">
        <f t="shared" si="10"/>
        <v>1.2580151683813197E-3</v>
      </c>
      <c r="R54" s="19">
        <f t="shared" si="11"/>
        <v>9.0321425354190148E-5</v>
      </c>
      <c r="S54" s="19">
        <f t="shared" si="12"/>
        <v>0</v>
      </c>
      <c r="T54" s="19">
        <f t="shared" si="13"/>
        <v>-3.3708414843387747E-4</v>
      </c>
      <c r="U54" s="19">
        <f t="shared" si="14"/>
        <v>0</v>
      </c>
      <c r="V54" s="19">
        <f t="shared" si="15"/>
        <v>0</v>
      </c>
    </row>
    <row r="55" spans="1:22" x14ac:dyDescent="0.25">
      <c r="A55" s="26">
        <f>Wellpath!E55</f>
        <v>1560</v>
      </c>
      <c r="B55" s="22">
        <v>0</v>
      </c>
      <c r="C55" s="22">
        <v>0</v>
      </c>
      <c r="D55" s="22">
        <v>1</v>
      </c>
      <c r="E55" s="20">
        <f>Model!$W$22*((drdp!B55+drdp!K55)*DECR!$B55+(drdp!E55+drdp!N55)*DECR!$C55+(drdp!H55+drdp!Q55)*DECR!$D55)</f>
        <v>-2.0571014028458866E-2</v>
      </c>
      <c r="F55" s="20">
        <f>Model!$W$22*((drdp!C55+drdp!L55)*DECR!$B55+(drdp!F55+drdp!O55)*DECR!$C55+(drdp!I55+drdp!R55)*DECR!$D55)</f>
        <v>5.5119865964148489E-3</v>
      </c>
      <c r="G55" s="20">
        <f>Model!$W$22*((drdp!D55+drdp!M55)*DECR!$B55+(drdp!G55+drdp!P55)*DECR!$C55+(drdp!J55+drdp!S55)*DECR!$D55)</f>
        <v>0</v>
      </c>
      <c r="H55" s="18">
        <f>Model!$W$22*((drdp!B55)*DECR!$B55+(drdp!E55)*DECR!$C55+(drdp!H55)*DECR!$D55)</f>
        <v>-1.0285507014229433E-2</v>
      </c>
      <c r="I55" s="18">
        <f>Model!$W$22*((drdp!C55)*DECR!$B55+(drdp!F55)*DECR!$C55+(drdp!I55)*DECR!$D55)</f>
        <v>2.7559932982074245E-3</v>
      </c>
      <c r="J55" s="18">
        <f>Model!$W$22*((drdp!D55)*DECR!$B55+(drdp!G55)*DECR!$C55+(drdp!J55)*DECR!$D55)</f>
        <v>0</v>
      </c>
      <c r="K55" s="21">
        <f t="shared" si="16"/>
        <v>1.9503953262898722E-3</v>
      </c>
      <c r="L55" s="21">
        <f t="shared" si="17"/>
        <v>1.4003208411335707E-4</v>
      </c>
      <c r="M55" s="21">
        <f t="shared" si="18"/>
        <v>0</v>
      </c>
      <c r="N55" s="21">
        <f t="shared" si="19"/>
        <v>-5.2260685260080734E-4</v>
      </c>
      <c r="O55" s="21">
        <f t="shared" si="20"/>
        <v>0</v>
      </c>
      <c r="P55" s="21">
        <f t="shared" si="21"/>
        <v>0</v>
      </c>
      <c r="Q55" s="19">
        <f t="shared" si="10"/>
        <v>1.6330203626705837E-3</v>
      </c>
      <c r="R55" s="19">
        <f t="shared" si="11"/>
        <v>1.1724558693406437E-4</v>
      </c>
      <c r="S55" s="19">
        <f t="shared" si="12"/>
        <v>0</v>
      </c>
      <c r="T55" s="19">
        <f t="shared" si="13"/>
        <v>-4.3756648740116198E-4</v>
      </c>
      <c r="U55" s="19">
        <f t="shared" si="14"/>
        <v>0</v>
      </c>
      <c r="V55" s="19">
        <f t="shared" si="15"/>
        <v>0</v>
      </c>
    </row>
    <row r="56" spans="1:22" x14ac:dyDescent="0.25">
      <c r="A56" s="26">
        <f>Wellpath!E56</f>
        <v>1590</v>
      </c>
      <c r="B56" s="22">
        <v>0</v>
      </c>
      <c r="C56" s="22">
        <v>0</v>
      </c>
      <c r="D56" s="22">
        <v>1</v>
      </c>
      <c r="E56" s="20">
        <f>Model!$W$22*((drdp!B56+drdp!K56)*DECR!$B56+(drdp!E56+drdp!N56)*DECR!$C56+(drdp!H56+drdp!Q56)*DECR!$D56)</f>
        <v>-2.2170953032596943E-2</v>
      </c>
      <c r="F56" s="20">
        <f>Model!$W$22*((drdp!C56+drdp!L56)*DECR!$B56+(drdp!F56+drdp!O56)*DECR!$C56+(drdp!I56+drdp!R56)*DECR!$D56)</f>
        <v>5.940688960512701E-3</v>
      </c>
      <c r="G56" s="20">
        <f>Model!$W$22*((drdp!D56+drdp!M56)*DECR!$B56+(drdp!G56+drdp!P56)*DECR!$C56+(drdp!J56+drdp!S56)*DECR!$D56)</f>
        <v>0</v>
      </c>
      <c r="H56" s="18">
        <f>Model!$W$22*((drdp!B56)*DECR!$B56+(drdp!E56)*DECR!$C56+(drdp!H56)*DECR!$D56)</f>
        <v>-1.1085476516298471E-2</v>
      </c>
      <c r="I56" s="18">
        <f>Model!$W$22*((drdp!C56)*DECR!$B56+(drdp!F56)*DECR!$C56+(drdp!I56)*DECR!$D56)</f>
        <v>2.9703444802563505E-3</v>
      </c>
      <c r="J56" s="18">
        <f>Model!$W$22*((drdp!D56)*DECR!$B56+(drdp!G56)*DECR!$C56+(drdp!J56)*DECR!$D56)</f>
        <v>0</v>
      </c>
      <c r="K56" s="21">
        <f t="shared" si="16"/>
        <v>2.441946484663492E-3</v>
      </c>
      <c r="L56" s="21">
        <f t="shared" si="17"/>
        <v>1.7532386943891454E-4</v>
      </c>
      <c r="M56" s="21">
        <f t="shared" si="18"/>
        <v>0</v>
      </c>
      <c r="N56" s="21">
        <f t="shared" si="19"/>
        <v>-6.5431758852560159E-4</v>
      </c>
      <c r="O56" s="21">
        <f t="shared" si="20"/>
        <v>0</v>
      </c>
      <c r="P56" s="21">
        <f t="shared" si="21"/>
        <v>0</v>
      </c>
      <c r="Q56" s="19">
        <f t="shared" si="10"/>
        <v>2.0732831158832773E-3</v>
      </c>
      <c r="R56" s="19">
        <f t="shared" si="11"/>
        <v>1.4885503044474645E-4</v>
      </c>
      <c r="S56" s="19">
        <f t="shared" si="12"/>
        <v>0</v>
      </c>
      <c r="T56" s="19">
        <f t="shared" si="13"/>
        <v>-5.5553453658200593E-4</v>
      </c>
      <c r="U56" s="19">
        <f t="shared" si="14"/>
        <v>0</v>
      </c>
      <c r="V56" s="19">
        <f t="shared" si="15"/>
        <v>0</v>
      </c>
    </row>
    <row r="57" spans="1:22" x14ac:dyDescent="0.25">
      <c r="A57" s="26">
        <f>Wellpath!E57</f>
        <v>1620</v>
      </c>
      <c r="B57" s="22">
        <v>0</v>
      </c>
      <c r="C57" s="22">
        <v>0</v>
      </c>
      <c r="D57" s="22">
        <v>1</v>
      </c>
      <c r="E57" s="20">
        <f>Model!$W$22*((drdp!B57+drdp!K57)*DECR!$B57+(drdp!E57+drdp!N57)*DECR!$C57+(drdp!H57+drdp!Q57)*DECR!$D57)</f>
        <v>-2.3743880145638305E-2</v>
      </c>
      <c r="F57" s="20">
        <f>Model!$W$22*((drdp!C57+drdp!L57)*DECR!$B57+(drdp!F57+drdp!O57)*DECR!$C57+(drdp!I57+drdp!R57)*DECR!$D57)</f>
        <v>6.3621535102051513E-3</v>
      </c>
      <c r="G57" s="20">
        <f>Model!$W$22*((drdp!D57+drdp!M57)*DECR!$B57+(drdp!G57+drdp!P57)*DECR!$C57+(drdp!J57+drdp!S57)*DECR!$D57)</f>
        <v>0</v>
      </c>
      <c r="H57" s="18">
        <f>Model!$W$22*((drdp!B57)*DECR!$B57+(drdp!E57)*DECR!$C57+(drdp!H57)*DECR!$D57)</f>
        <v>-1.1871940072819153E-2</v>
      </c>
      <c r="I57" s="18">
        <f>Model!$W$22*((drdp!C57)*DECR!$B57+(drdp!F57)*DECR!$C57+(drdp!I57)*DECR!$D57)</f>
        <v>3.1810767551025756E-3</v>
      </c>
      <c r="J57" s="18">
        <f>Model!$W$22*((drdp!D57)*DECR!$B57+(drdp!G57)*DECR!$C57+(drdp!J57)*DECR!$D57)</f>
        <v>0</v>
      </c>
      <c r="K57" s="21">
        <f t="shared" si="16"/>
        <v>3.0057183290339287E-3</v>
      </c>
      <c r="L57" s="21">
        <f t="shared" si="17"/>
        <v>2.1580086672633026E-4</v>
      </c>
      <c r="M57" s="21">
        <f t="shared" si="18"/>
        <v>0</v>
      </c>
      <c r="N57" s="21">
        <f t="shared" si="19"/>
        <v>-8.0537979894006477E-4</v>
      </c>
      <c r="O57" s="21">
        <f t="shared" si="20"/>
        <v>0</v>
      </c>
      <c r="P57" s="21">
        <f t="shared" si="21"/>
        <v>0</v>
      </c>
      <c r="Q57" s="19">
        <f t="shared" si="10"/>
        <v>2.5828894457561014E-3</v>
      </c>
      <c r="R57" s="19">
        <f t="shared" si="11"/>
        <v>1.8544311876076848E-4</v>
      </c>
      <c r="S57" s="19">
        <f t="shared" si="12"/>
        <v>0</v>
      </c>
      <c r="T57" s="19">
        <f t="shared" si="13"/>
        <v>-6.9208314112921738E-4</v>
      </c>
      <c r="U57" s="19">
        <f t="shared" si="14"/>
        <v>0</v>
      </c>
      <c r="V57" s="19">
        <f t="shared" si="15"/>
        <v>0</v>
      </c>
    </row>
    <row r="58" spans="1:22" x14ac:dyDescent="0.25">
      <c r="A58" s="26">
        <f>Wellpath!E58</f>
        <v>1650</v>
      </c>
      <c r="B58" s="22">
        <v>0</v>
      </c>
      <c r="C58" s="22">
        <v>0</v>
      </c>
      <c r="D58" s="22">
        <v>1</v>
      </c>
      <c r="E58" s="20">
        <f>Model!$W$22*((drdp!B58+drdp!K58)*DECR!$B58+(drdp!E58+drdp!N58)*DECR!$C58+(drdp!H58+drdp!Q58)*DECR!$D58)</f>
        <v>-2.5287878998186564E-2</v>
      </c>
      <c r="F58" s="20">
        <f>Model!$W$22*((drdp!C58+drdp!L58)*DECR!$B58+(drdp!F58+drdp!O58)*DECR!$C58+(drdp!I58+drdp!R58)*DECR!$D58)</f>
        <v>6.7758667558600371E-3</v>
      </c>
      <c r="G58" s="20">
        <f>Model!$W$22*((drdp!D58+drdp!M58)*DECR!$B58+(drdp!G58+drdp!P58)*DECR!$C58+(drdp!J58+drdp!S58)*DECR!$D58)</f>
        <v>0</v>
      </c>
      <c r="H58" s="18">
        <f>Model!$W$22*((drdp!B58)*DECR!$B58+(drdp!E58)*DECR!$C58+(drdp!H58)*DECR!$D58)</f>
        <v>-1.2643939499093282E-2</v>
      </c>
      <c r="I58" s="18">
        <f>Model!$W$22*((drdp!C58)*DECR!$B58+(drdp!F58)*DECR!$C58+(drdp!I58)*DECR!$D58)</f>
        <v>3.3879333779300185E-3</v>
      </c>
      <c r="J58" s="18">
        <f>Model!$W$22*((drdp!D58)*DECR!$B58+(drdp!G58)*DECR!$C58+(drdp!J58)*DECR!$D58)</f>
        <v>0</v>
      </c>
      <c r="K58" s="21">
        <f t="shared" si="16"/>
        <v>3.645195153260854E-3</v>
      </c>
      <c r="L58" s="21">
        <f t="shared" si="17"/>
        <v>2.6171323701949947E-4</v>
      </c>
      <c r="M58" s="21">
        <f t="shared" si="18"/>
        <v>0</v>
      </c>
      <c r="N58" s="21">
        <f t="shared" si="19"/>
        <v>-9.7672709757008844E-4</v>
      </c>
      <c r="O58" s="21">
        <f t="shared" si="20"/>
        <v>0</v>
      </c>
      <c r="P58" s="21">
        <f t="shared" si="21"/>
        <v>0</v>
      </c>
      <c r="Q58" s="19">
        <f t="shared" si="10"/>
        <v>3.1655875350906598E-3</v>
      </c>
      <c r="R58" s="19">
        <f t="shared" si="11"/>
        <v>2.2727895929962257E-4</v>
      </c>
      <c r="S58" s="19">
        <f t="shared" si="12"/>
        <v>0</v>
      </c>
      <c r="T58" s="19">
        <f t="shared" si="13"/>
        <v>-8.4821662359757066E-4</v>
      </c>
      <c r="U58" s="19">
        <f t="shared" si="14"/>
        <v>0</v>
      </c>
      <c r="V58" s="19">
        <f t="shared" si="15"/>
        <v>0</v>
      </c>
    </row>
    <row r="59" spans="1:22" x14ac:dyDescent="0.25">
      <c r="A59" s="26">
        <f>Wellpath!E59</f>
        <v>1680</v>
      </c>
      <c r="B59" s="22">
        <v>0</v>
      </c>
      <c r="C59" s="22">
        <v>0</v>
      </c>
      <c r="D59" s="22">
        <v>1</v>
      </c>
      <c r="E59" s="20">
        <f>Model!$W$22*((drdp!B59+drdp!K59)*DECR!$B59+(drdp!E59+drdp!N59)*DECR!$C59+(drdp!H59+drdp!Q59)*DECR!$D59)</f>
        <v>-2.680106846547468E-2</v>
      </c>
      <c r="F59" s="20">
        <f>Model!$W$22*((drdp!C59+drdp!L59)*DECR!$B59+(drdp!F59+drdp!O59)*DECR!$C59+(drdp!I59+drdp!R59)*DECR!$D59)</f>
        <v>7.1813246516151683E-3</v>
      </c>
      <c r="G59" s="20">
        <f>Model!$W$22*((drdp!D59+drdp!M59)*DECR!$B59+(drdp!G59+drdp!P59)*DECR!$C59+(drdp!J59+drdp!S59)*DECR!$D59)</f>
        <v>0</v>
      </c>
      <c r="H59" s="18">
        <f>Model!$W$22*((drdp!B59)*DECR!$B59+(drdp!E59)*DECR!$C59+(drdp!H59)*DECR!$D59)</f>
        <v>-1.340053423273734E-2</v>
      </c>
      <c r="I59" s="18">
        <f>Model!$W$22*((drdp!C59)*DECR!$B59+(drdp!F59)*DECR!$C59+(drdp!I59)*DECR!$D59)</f>
        <v>3.5906623258075841E-3</v>
      </c>
      <c r="J59" s="18">
        <f>Model!$W$22*((drdp!D59)*DECR!$B59+(drdp!G59)*DECR!$C59+(drdp!J59)*DECR!$D59)</f>
        <v>0</v>
      </c>
      <c r="K59" s="21">
        <f t="shared" si="16"/>
        <v>4.363492424151915E-3</v>
      </c>
      <c r="L59" s="21">
        <f t="shared" si="17"/>
        <v>3.1328466077139516E-4</v>
      </c>
      <c r="M59" s="21">
        <f t="shared" si="18"/>
        <v>0</v>
      </c>
      <c r="N59" s="21">
        <f t="shared" si="19"/>
        <v>-1.1691942712308276E-3</v>
      </c>
      <c r="O59" s="21">
        <f t="shared" si="20"/>
        <v>0</v>
      </c>
      <c r="P59" s="21">
        <f t="shared" si="21"/>
        <v>0</v>
      </c>
      <c r="Q59" s="19">
        <f t="shared" si="10"/>
        <v>3.8247694709836193E-3</v>
      </c>
      <c r="R59" s="19">
        <f t="shared" si="11"/>
        <v>2.7460609295747342E-4</v>
      </c>
      <c r="S59" s="19">
        <f t="shared" si="12"/>
        <v>0</v>
      </c>
      <c r="T59" s="19">
        <f t="shared" si="13"/>
        <v>-1.0248438909852733E-3</v>
      </c>
      <c r="U59" s="19">
        <f t="shared" si="14"/>
        <v>0</v>
      </c>
      <c r="V59" s="19">
        <f t="shared" si="15"/>
        <v>0</v>
      </c>
    </row>
    <row r="60" spans="1:22" x14ac:dyDescent="0.25">
      <c r="A60" s="26">
        <f>Wellpath!E60</f>
        <v>1710</v>
      </c>
      <c r="B60" s="22">
        <v>0</v>
      </c>
      <c r="C60" s="22">
        <v>0</v>
      </c>
      <c r="D60" s="22">
        <v>1</v>
      </c>
      <c r="E60" s="20">
        <f>Model!$W$22*((drdp!B60+drdp!K60)*DECR!$B60+(drdp!E60+drdp!N60)*DECR!$C60+(drdp!H60+drdp!Q60)*DECR!$D60)</f>
        <v>-2.8281604959225735E-2</v>
      </c>
      <c r="F60" s="20">
        <f>Model!$W$22*((drdp!C60+drdp!L60)*DECR!$B60+(drdp!F60+drdp!O60)*DECR!$C60+(drdp!I60+drdp!R60)*DECR!$D60)</f>
        <v>7.5780332094805706E-3</v>
      </c>
      <c r="G60" s="20">
        <f>Model!$W$22*((drdp!D60+drdp!M60)*DECR!$B60+(drdp!G60+drdp!P60)*DECR!$C60+(drdp!J60+drdp!S60)*DECR!$D60)</f>
        <v>0</v>
      </c>
      <c r="H60" s="18">
        <f>Model!$W$22*((drdp!B60)*DECR!$B60+(drdp!E60)*DECR!$C60+(drdp!H60)*DECR!$D60)</f>
        <v>-1.4140802479612868E-2</v>
      </c>
      <c r="I60" s="18">
        <f>Model!$W$22*((drdp!C60)*DECR!$B60+(drdp!F60)*DECR!$C60+(drdp!I60)*DECR!$D60)</f>
        <v>3.7890166047402853E-3</v>
      </c>
      <c r="J60" s="18">
        <f>Model!$W$22*((drdp!D60)*DECR!$B60+(drdp!G60)*DECR!$C60+(drdp!J60)*DECR!$D60)</f>
        <v>0</v>
      </c>
      <c r="K60" s="21">
        <f t="shared" si="16"/>
        <v>5.1633416032216169E-3</v>
      </c>
      <c r="L60" s="21">
        <f t="shared" si="17"/>
        <v>3.7071124809538557E-4</v>
      </c>
      <c r="M60" s="21">
        <f t="shared" si="18"/>
        <v>0</v>
      </c>
      <c r="N60" s="21">
        <f t="shared" si="19"/>
        <v>-1.3835132128292506E-3</v>
      </c>
      <c r="O60" s="21">
        <f t="shared" si="20"/>
        <v>0</v>
      </c>
      <c r="P60" s="21">
        <f t="shared" si="21"/>
        <v>0</v>
      </c>
      <c r="Q60" s="19">
        <f t="shared" si="10"/>
        <v>4.5634547189193405E-3</v>
      </c>
      <c r="R60" s="19">
        <f t="shared" si="11"/>
        <v>3.2764130760239277E-4</v>
      </c>
      <c r="S60" s="19">
        <f t="shared" si="12"/>
        <v>0</v>
      </c>
      <c r="T60" s="19">
        <f t="shared" si="13"/>
        <v>-1.2227740066304334E-3</v>
      </c>
      <c r="U60" s="19">
        <f t="shared" si="14"/>
        <v>0</v>
      </c>
      <c r="V60" s="19">
        <f t="shared" si="15"/>
        <v>0</v>
      </c>
    </row>
    <row r="61" spans="1:22" x14ac:dyDescent="0.25">
      <c r="A61" s="26">
        <f>Wellpath!E61</f>
        <v>1740</v>
      </c>
      <c r="B61" s="22">
        <v>0</v>
      </c>
      <c r="C61" s="22">
        <v>0</v>
      </c>
      <c r="D61" s="22">
        <v>1</v>
      </c>
      <c r="E61" s="20">
        <f>Model!$W$22*((drdp!B61+drdp!K61)*DECR!$B61+(drdp!E61+drdp!N61)*DECR!$C61+(drdp!H61+drdp!Q61)*DECR!$D61)</f>
        <v>-2.9727684673781247E-2</v>
      </c>
      <c r="F61" s="20">
        <f>Model!$W$22*((drdp!C61+drdp!L61)*DECR!$B61+(drdp!F61+drdp!O61)*DECR!$C61+(drdp!I61+drdp!R61)*DECR!$D61)</f>
        <v>7.9655091011867473E-3</v>
      </c>
      <c r="G61" s="20">
        <f>Model!$W$22*((drdp!D61+drdp!M61)*DECR!$B61+(drdp!G61+drdp!P61)*DECR!$C61+(drdp!J61+drdp!S61)*DECR!$D61)</f>
        <v>0</v>
      </c>
      <c r="H61" s="18">
        <f>Model!$W$22*((drdp!B61)*DECR!$B61+(drdp!E61)*DECR!$C61+(drdp!H61)*DECR!$D61)</f>
        <v>-1.4863842336890623E-2</v>
      </c>
      <c r="I61" s="18">
        <f>Model!$W$22*((drdp!C61)*DECR!$B61+(drdp!F61)*DECR!$C61+(drdp!I61)*DECR!$D61)</f>
        <v>3.9827545505933737E-3</v>
      </c>
      <c r="J61" s="18">
        <f>Model!$W$22*((drdp!D61)*DECR!$B61+(drdp!G61)*DECR!$C61+(drdp!J61)*DECR!$D61)</f>
        <v>0</v>
      </c>
      <c r="K61" s="21">
        <f t="shared" si="16"/>
        <v>6.0470768392853853E-3</v>
      </c>
      <c r="L61" s="21">
        <f t="shared" si="17"/>
        <v>4.3416058333647445E-4</v>
      </c>
      <c r="M61" s="21">
        <f t="shared" si="18"/>
        <v>0</v>
      </c>
      <c r="N61" s="21">
        <f t="shared" si="19"/>
        <v>-1.6203093556554648E-3</v>
      </c>
      <c r="O61" s="21">
        <f t="shared" si="20"/>
        <v>0</v>
      </c>
      <c r="P61" s="21">
        <f t="shared" si="21"/>
        <v>0</v>
      </c>
      <c r="Q61" s="19">
        <f t="shared" si="10"/>
        <v>5.3842754122375592E-3</v>
      </c>
      <c r="R61" s="19">
        <f t="shared" si="11"/>
        <v>3.865735819056578E-4</v>
      </c>
      <c r="S61" s="19">
        <f t="shared" si="12"/>
        <v>0</v>
      </c>
      <c r="T61" s="19">
        <f t="shared" si="13"/>
        <v>-1.4427122485358042E-3</v>
      </c>
      <c r="U61" s="19">
        <f t="shared" si="14"/>
        <v>0</v>
      </c>
      <c r="V61" s="19">
        <f t="shared" si="15"/>
        <v>0</v>
      </c>
    </row>
    <row r="62" spans="1:22" x14ac:dyDescent="0.25">
      <c r="A62" s="26">
        <f>Wellpath!E62</f>
        <v>1770</v>
      </c>
      <c r="B62" s="22">
        <v>0</v>
      </c>
      <c r="C62" s="22">
        <v>0</v>
      </c>
      <c r="D62" s="22">
        <v>1</v>
      </c>
      <c r="E62" s="20">
        <f>Model!$W$22*((drdp!B62+drdp!K62)*DECR!$B62+(drdp!E62+drdp!N62)*DECR!$C62+(drdp!H62+drdp!Q62)*DECR!$D62)</f>
        <v>-3.1137545783760538E-2</v>
      </c>
      <c r="F62" s="20">
        <f>Model!$W$22*((drdp!C62+drdp!L62)*DECR!$B62+(drdp!F62+drdp!O62)*DECR!$C62+(drdp!I62+drdp!R62)*DECR!$D62)</f>
        <v>8.3432802470457448E-3</v>
      </c>
      <c r="G62" s="20">
        <f>Model!$W$22*((drdp!D62+drdp!M62)*DECR!$B62+(drdp!G62+drdp!P62)*DECR!$C62+(drdp!J62+drdp!S62)*DECR!$D62)</f>
        <v>0</v>
      </c>
      <c r="H62" s="18">
        <f>Model!$W$22*((drdp!B62)*DECR!$B62+(drdp!E62)*DECR!$C62+(drdp!H62)*DECR!$D62)</f>
        <v>-1.5568772891880269E-2</v>
      </c>
      <c r="I62" s="18">
        <f>Model!$W$22*((drdp!C62)*DECR!$B62+(drdp!F62)*DECR!$C62+(drdp!I62)*DECR!$D62)</f>
        <v>4.1716401235228724E-3</v>
      </c>
      <c r="J62" s="18">
        <f>Model!$W$22*((drdp!D62)*DECR!$B62+(drdp!G62)*DECR!$C62+(drdp!J62)*DECR!$D62)</f>
        <v>0</v>
      </c>
      <c r="K62" s="21">
        <f t="shared" si="16"/>
        <v>7.0166235967211686E-3</v>
      </c>
      <c r="L62" s="21">
        <f t="shared" si="17"/>
        <v>5.037709086172181E-4</v>
      </c>
      <c r="M62" s="21">
        <f t="shared" si="18"/>
        <v>0</v>
      </c>
      <c r="N62" s="21">
        <f t="shared" si="19"/>
        <v>-1.8800986263345966E-3</v>
      </c>
      <c r="O62" s="21">
        <f t="shared" si="20"/>
        <v>0</v>
      </c>
      <c r="P62" s="21">
        <f t="shared" si="21"/>
        <v>0</v>
      </c>
      <c r="Q62" s="19">
        <f t="shared" si="10"/>
        <v>6.2894635286443309E-3</v>
      </c>
      <c r="R62" s="19">
        <f t="shared" si="11"/>
        <v>4.5156316465666036E-4</v>
      </c>
      <c r="S62" s="19">
        <f t="shared" si="12"/>
        <v>0</v>
      </c>
      <c r="T62" s="19">
        <f t="shared" si="13"/>
        <v>-1.6852566733252478E-3</v>
      </c>
      <c r="U62" s="19">
        <f t="shared" si="14"/>
        <v>0</v>
      </c>
      <c r="V62" s="19">
        <f t="shared" si="15"/>
        <v>0</v>
      </c>
    </row>
    <row r="63" spans="1:22" x14ac:dyDescent="0.25">
      <c r="A63" s="26">
        <f>Wellpath!E63</f>
        <v>1800</v>
      </c>
      <c r="B63" s="22">
        <v>0</v>
      </c>
      <c r="C63" s="22">
        <v>0</v>
      </c>
      <c r="D63" s="22">
        <v>1</v>
      </c>
      <c r="E63" s="20">
        <f>Model!$W$22*((drdp!B63+drdp!K63)*DECR!$B63+(drdp!E63+drdp!N63)*DECR!$C63+(drdp!H63+drdp!Q63)*DECR!$D63)</f>
        <v>-3.2509470590573554E-2</v>
      </c>
      <c r="F63" s="20">
        <f>Model!$W$22*((drdp!C63+drdp!L63)*DECR!$B63+(drdp!F63+drdp!O63)*DECR!$C63+(drdp!I63+drdp!R63)*DECR!$D63)</f>
        <v>8.7108863911075172E-3</v>
      </c>
      <c r="G63" s="20">
        <f>Model!$W$22*((drdp!D63+drdp!M63)*DECR!$B63+(drdp!G63+drdp!P63)*DECR!$C63+(drdp!J63+drdp!S63)*DECR!$D63)</f>
        <v>0</v>
      </c>
      <c r="H63" s="18">
        <f>Model!$W$22*((drdp!B63)*DECR!$B63+(drdp!E63)*DECR!$C63+(drdp!H63)*DECR!$D63)</f>
        <v>-1.6254735295286777E-2</v>
      </c>
      <c r="I63" s="18">
        <f>Model!$W$22*((drdp!C63)*DECR!$B63+(drdp!F63)*DECR!$C63+(drdp!I63)*DECR!$D63)</f>
        <v>4.3554431955537586E-3</v>
      </c>
      <c r="J63" s="18">
        <f>Model!$W$22*((drdp!D63)*DECR!$B63+(drdp!G63)*DECR!$C63+(drdp!J63)*DECR!$D63)</f>
        <v>0</v>
      </c>
      <c r="K63" s="21">
        <f t="shared" si="16"/>
        <v>8.0734892748005362E-3</v>
      </c>
      <c r="L63" s="21">
        <f t="shared" si="17"/>
        <v>5.7965045033600028E-4</v>
      </c>
      <c r="M63" s="21">
        <f t="shared" si="18"/>
        <v>0</v>
      </c>
      <c r="N63" s="21">
        <f t="shared" si="19"/>
        <v>-2.1632849312841337E-3</v>
      </c>
      <c r="O63" s="21">
        <f t="shared" si="20"/>
        <v>0</v>
      </c>
      <c r="P63" s="21">
        <f t="shared" si="21"/>
        <v>0</v>
      </c>
      <c r="Q63" s="19">
        <f t="shared" si="10"/>
        <v>7.2808400162410105E-3</v>
      </c>
      <c r="R63" s="19">
        <f t="shared" si="11"/>
        <v>5.2274079404691367E-4</v>
      </c>
      <c r="S63" s="19">
        <f t="shared" si="12"/>
        <v>0</v>
      </c>
      <c r="T63" s="19">
        <f t="shared" si="13"/>
        <v>-1.9508952025719809E-3</v>
      </c>
      <c r="U63" s="19">
        <f t="shared" si="14"/>
        <v>0</v>
      </c>
      <c r="V63" s="19">
        <f t="shared" si="15"/>
        <v>0</v>
      </c>
    </row>
    <row r="64" spans="1:22" x14ac:dyDescent="0.25">
      <c r="A64" s="26">
        <f>Wellpath!E64</f>
        <v>1830</v>
      </c>
      <c r="B64" s="22">
        <v>0</v>
      </c>
      <c r="C64" s="22">
        <v>0</v>
      </c>
      <c r="D64" s="22">
        <v>1</v>
      </c>
      <c r="E64" s="20">
        <f>Model!$W$22*((drdp!B64+drdp!K64)*DECR!$B64+(drdp!E64+drdp!N64)*DECR!$C64+(drdp!H64+drdp!Q64)*DECR!$D64)</f>
        <v>-3.3841787615172023E-2</v>
      </c>
      <c r="F64" s="20">
        <f>Model!$W$22*((drdp!C64+drdp!L64)*DECR!$B64+(drdp!F64+drdp!O64)*DECR!$C64+(drdp!I64+drdp!R64)*DECR!$D64)</f>
        <v>9.0678796619109124E-3</v>
      </c>
      <c r="G64" s="20">
        <f>Model!$W$22*((drdp!D64+drdp!M64)*DECR!$B64+(drdp!G64+drdp!P64)*DECR!$C64+(drdp!J64+drdp!S64)*DECR!$D64)</f>
        <v>0</v>
      </c>
      <c r="H64" s="18">
        <f>Model!$W$22*((drdp!B64)*DECR!$B64+(drdp!E64)*DECR!$C64+(drdp!H64)*DECR!$D64)</f>
        <v>-1.6920893807586011E-2</v>
      </c>
      <c r="I64" s="18">
        <f>Model!$W$22*((drdp!C64)*DECR!$B64+(drdp!F64)*DECR!$C64+(drdp!I64)*DECR!$D64)</f>
        <v>4.5339398309554562E-3</v>
      </c>
      <c r="J64" s="18">
        <f>Model!$W$22*((drdp!D64)*DECR!$B64+(drdp!G64)*DECR!$C64+(drdp!J64)*DECR!$D64)</f>
        <v>0</v>
      </c>
      <c r="K64" s="21">
        <f t="shared" si="16"/>
        <v>9.2187558637909471E-3</v>
      </c>
      <c r="L64" s="21">
        <f t="shared" si="17"/>
        <v>6.6187689189889788E-4</v>
      </c>
      <c r="M64" s="21">
        <f t="shared" si="18"/>
        <v>0</v>
      </c>
      <c r="N64" s="21">
        <f t="shared" si="19"/>
        <v>-2.4701581889224607E-3</v>
      </c>
      <c r="O64" s="21">
        <f t="shared" si="20"/>
        <v>0</v>
      </c>
      <c r="P64" s="21">
        <f t="shared" si="21"/>
        <v>0</v>
      </c>
      <c r="Q64" s="19">
        <f t="shared" si="10"/>
        <v>8.3598059220481389E-3</v>
      </c>
      <c r="R64" s="19">
        <f t="shared" si="11"/>
        <v>6.0020706072672471E-4</v>
      </c>
      <c r="S64" s="19">
        <f t="shared" si="12"/>
        <v>0</v>
      </c>
      <c r="T64" s="19">
        <f t="shared" si="13"/>
        <v>-2.2400032456937153E-3</v>
      </c>
      <c r="U64" s="19">
        <f t="shared" si="14"/>
        <v>0</v>
      </c>
      <c r="V64" s="19">
        <f t="shared" si="15"/>
        <v>0</v>
      </c>
    </row>
    <row r="65" spans="1:23" x14ac:dyDescent="0.25">
      <c r="A65" s="26">
        <f>Wellpath!E65</f>
        <v>1860</v>
      </c>
      <c r="B65" s="22">
        <v>0</v>
      </c>
      <c r="C65" s="22">
        <v>0</v>
      </c>
      <c r="D65" s="22">
        <v>1</v>
      </c>
      <c r="E65" s="20">
        <f>Model!$W$22*((drdp!B65+drdp!K65)*DECR!$B65+(drdp!E65+drdp!N65)*DECR!$C65+(drdp!H65+drdp!Q65)*DECR!$D65)</f>
        <v>-3.5132873634489158E-2</v>
      </c>
      <c r="F65" s="20">
        <f>Model!$W$22*((drdp!C65+drdp!L65)*DECR!$B65+(drdp!F65+drdp!O65)*DECR!$C65+(drdp!I65+drdp!R65)*DECR!$D65)</f>
        <v>9.4138251181460526E-3</v>
      </c>
      <c r="G65" s="20">
        <f>Model!$W$22*((drdp!D65+drdp!M65)*DECR!$B65+(drdp!G65+drdp!P65)*DECR!$C65+(drdp!J65+drdp!S65)*DECR!$D65)</f>
        <v>0</v>
      </c>
      <c r="H65" s="18">
        <f>Model!$W$22*((drdp!B65)*DECR!$B65+(drdp!E65)*DECR!$C65+(drdp!H65)*DECR!$D65)</f>
        <v>-1.7566436817244579E-2</v>
      </c>
      <c r="I65" s="18">
        <f>Model!$W$22*((drdp!C65)*DECR!$B65+(drdp!F65)*DECR!$C65+(drdp!I65)*DECR!$D65)</f>
        <v>4.7069125590730263E-3</v>
      </c>
      <c r="J65" s="18">
        <f>Model!$W$22*((drdp!D65)*DECR!$B65+(drdp!G65)*DECR!$C65+(drdp!J65)*DECR!$D65)</f>
        <v>0</v>
      </c>
      <c r="K65" s="21">
        <f t="shared" si="16"/>
        <v>1.045307467360793E-2</v>
      </c>
      <c r="L65" s="21">
        <f t="shared" si="17"/>
        <v>7.5049699525393538E-4</v>
      </c>
      <c r="M65" s="21">
        <f t="shared" si="18"/>
        <v>0</v>
      </c>
      <c r="N65" s="21">
        <f t="shared" si="19"/>
        <v>-2.800892917215466E-3</v>
      </c>
      <c r="O65" s="21">
        <f t="shared" si="20"/>
        <v>0</v>
      </c>
      <c r="P65" s="21">
        <f t="shared" si="21"/>
        <v>0</v>
      </c>
      <c r="Q65" s="19">
        <f t="shared" si="10"/>
        <v>9.5273355662451927E-3</v>
      </c>
      <c r="R65" s="19">
        <f t="shared" si="11"/>
        <v>6.8403191773765723E-4</v>
      </c>
      <c r="S65" s="19">
        <f t="shared" si="12"/>
        <v>0</v>
      </c>
      <c r="T65" s="19">
        <f t="shared" si="13"/>
        <v>-2.5528418709957119E-3</v>
      </c>
      <c r="U65" s="19">
        <f t="shared" si="14"/>
        <v>0</v>
      </c>
      <c r="V65" s="19">
        <f t="shared" si="15"/>
        <v>0</v>
      </c>
    </row>
    <row r="66" spans="1:23" x14ac:dyDescent="0.25">
      <c r="A66" s="26">
        <f>Wellpath!E66</f>
        <v>1890</v>
      </c>
      <c r="B66" s="22">
        <v>0</v>
      </c>
      <c r="C66" s="22">
        <v>0</v>
      </c>
      <c r="D66" s="22">
        <v>1</v>
      </c>
      <c r="E66" s="20">
        <f>Model!$W$22*((drdp!B66+drdp!K66)*DECR!$B66+(drdp!E66+drdp!N66)*DECR!$C66+(drdp!H66+drdp!Q66)*DECR!$D66)</f>
        <v>-3.6381155659086978E-2</v>
      </c>
      <c r="F66" s="20">
        <f>Model!$W$22*((drdp!C66+drdp!L66)*DECR!$B66+(drdp!F66+drdp!O66)*DECR!$C66+(drdp!I66+drdp!R66)*DECR!$D66)</f>
        <v>9.7483012785633243E-3</v>
      </c>
      <c r="G66" s="20">
        <f>Model!$W$22*((drdp!D66+drdp!M66)*DECR!$B66+(drdp!G66+drdp!P66)*DECR!$C66+(drdp!J66+drdp!S66)*DECR!$D66)</f>
        <v>0</v>
      </c>
      <c r="H66" s="18">
        <f>Model!$W$22*((drdp!B66)*DECR!$B66+(drdp!E66)*DECR!$C66+(drdp!H66)*DECR!$D66)</f>
        <v>-1.8190577829543489E-2</v>
      </c>
      <c r="I66" s="18">
        <f>Model!$W$22*((drdp!C66)*DECR!$B66+(drdp!F66)*DECR!$C66+(drdp!I66)*DECR!$D66)</f>
        <v>4.8741506392816622E-3</v>
      </c>
      <c r="J66" s="18">
        <f>Model!$W$22*((drdp!D66)*DECR!$B66+(drdp!G66)*DECR!$C66+(drdp!J66)*DECR!$D66)</f>
        <v>0</v>
      </c>
      <c r="K66" s="21">
        <f t="shared" si="16"/>
        <v>1.1776663160698645E-2</v>
      </c>
      <c r="L66" s="21">
        <f t="shared" si="17"/>
        <v>8.455263730715747E-4</v>
      </c>
      <c r="M66" s="21">
        <f t="shared" si="18"/>
        <v>0</v>
      </c>
      <c r="N66" s="21">
        <f t="shared" si="19"/>
        <v>-3.1555473834425549E-3</v>
      </c>
      <c r="O66" s="21">
        <f t="shared" si="20"/>
        <v>0</v>
      </c>
      <c r="P66" s="21">
        <f t="shared" si="21"/>
        <v>0</v>
      </c>
      <c r="Q66" s="19">
        <f t="shared" si="10"/>
        <v>1.0783971795380608E-2</v>
      </c>
      <c r="R66" s="19">
        <f t="shared" si="11"/>
        <v>7.7425433970834527E-4</v>
      </c>
      <c r="S66" s="19">
        <f t="shared" si="12"/>
        <v>0</v>
      </c>
      <c r="T66" s="19">
        <f t="shared" si="13"/>
        <v>-2.8895565337722384E-3</v>
      </c>
      <c r="U66" s="19">
        <f t="shared" si="14"/>
        <v>0</v>
      </c>
      <c r="V66" s="19">
        <f t="shared" si="15"/>
        <v>0</v>
      </c>
    </row>
    <row r="67" spans="1:23" x14ac:dyDescent="0.25">
      <c r="A67" s="26">
        <f>Wellpath!E67</f>
        <v>1920</v>
      </c>
      <c r="B67" s="22">
        <v>0</v>
      </c>
      <c r="C67" s="22">
        <v>0</v>
      </c>
      <c r="D67" s="22">
        <v>1</v>
      </c>
      <c r="E67" s="20">
        <f>Model!$W$22*((drdp!B67+drdp!K67)*DECR!$B67+(drdp!E67+drdp!N67)*DECR!$C67+(drdp!H67+drdp!Q67)*DECR!$D67)</f>
        <v>-3.7585112849601636E-2</v>
      </c>
      <c r="F67" s="20">
        <f>Model!$W$22*((drdp!C67+drdp!L67)*DECR!$B67+(drdp!F67+drdp!O67)*DECR!$C67+(drdp!I67+drdp!R67)*DECR!$D67)</f>
        <v>1.007090063548337E-2</v>
      </c>
      <c r="G67" s="20">
        <f>Model!$W$22*((drdp!D67+drdp!M67)*DECR!$B67+(drdp!G67+drdp!P67)*DECR!$C67+(drdp!J67+drdp!S67)*DECR!$D67)</f>
        <v>0</v>
      </c>
      <c r="H67" s="18">
        <f>Model!$W$22*((drdp!B67)*DECR!$B67+(drdp!E67)*DECR!$C67+(drdp!H67)*DECR!$D67)</f>
        <v>-1.8792556424800818E-2</v>
      </c>
      <c r="I67" s="18">
        <f>Model!$W$22*((drdp!C67)*DECR!$B67+(drdp!F67)*DECR!$C67+(drdp!I67)*DECR!$D67)</f>
        <v>5.0354503177416849E-3</v>
      </c>
      <c r="J67" s="18">
        <f>Model!$W$22*((drdp!D67)*DECR!$B67+(drdp!G67)*DECR!$C67+(drdp!J67)*DECR!$D67)</f>
        <v>0</v>
      </c>
      <c r="K67" s="21">
        <f t="shared" si="16"/>
        <v>1.3189303868615936E-2</v>
      </c>
      <c r="L67" s="21">
        <f t="shared" si="17"/>
        <v>9.4694941268135403E-4</v>
      </c>
      <c r="M67" s="21">
        <f t="shared" si="18"/>
        <v>0</v>
      </c>
      <c r="N67" s="21">
        <f t="shared" si="19"/>
        <v>-3.5340633203243222E-3</v>
      </c>
      <c r="O67" s="21">
        <f t="shared" si="20"/>
        <v>0</v>
      </c>
      <c r="P67" s="21">
        <f t="shared" si="21"/>
        <v>0</v>
      </c>
      <c r="Q67" s="19">
        <f t="shared" si="10"/>
        <v>1.2129823337677967E-2</v>
      </c>
      <c r="R67" s="19">
        <f t="shared" si="11"/>
        <v>8.7088213297401951E-4</v>
      </c>
      <c r="S67" s="19">
        <f t="shared" si="12"/>
        <v>0</v>
      </c>
      <c r="T67" s="19">
        <f t="shared" si="13"/>
        <v>-3.2501763676629969E-3</v>
      </c>
      <c r="U67" s="19">
        <f t="shared" si="14"/>
        <v>0</v>
      </c>
      <c r="V67" s="19">
        <f t="shared" si="15"/>
        <v>0</v>
      </c>
    </row>
    <row r="68" spans="1:23" x14ac:dyDescent="0.25">
      <c r="A68" s="26">
        <f>Wellpath!E68</f>
        <v>1950</v>
      </c>
      <c r="B68" s="22">
        <v>0</v>
      </c>
      <c r="C68" s="22">
        <v>0</v>
      </c>
      <c r="D68" s="22">
        <v>1</v>
      </c>
      <c r="E68" s="20">
        <f>Model!$W$22*((drdp!B68+drdp!K68)*DECR!$B68+(drdp!E68+drdp!N68)*DECR!$C68+(drdp!H68+drdp!Q68)*DECR!$D68)</f>
        <v>-3.874327836965185E-2</v>
      </c>
      <c r="F68" s="20">
        <f>Model!$W$22*((drdp!C68+drdp!L68)*DECR!$B68+(drdp!F68+drdp!O68)*DECR!$C68+(drdp!I68+drdp!R68)*DECR!$D68)</f>
        <v>1.0381230151282396E-2</v>
      </c>
      <c r="G68" s="20">
        <f>Model!$W$22*((drdp!D68+drdp!M68)*DECR!$B68+(drdp!G68+drdp!P68)*DECR!$C68+(drdp!J68+drdp!S68)*DECR!$D68)</f>
        <v>0</v>
      </c>
      <c r="H68" s="18">
        <f>Model!$W$22*((drdp!B68)*DECR!$B68+(drdp!E68)*DECR!$C68+(drdp!H68)*DECR!$D68)</f>
        <v>-1.9371639184825925E-2</v>
      </c>
      <c r="I68" s="18">
        <f>Model!$W$22*((drdp!C68)*DECR!$B68+(drdp!F68)*DECR!$C68+(drdp!I68)*DECR!$D68)</f>
        <v>5.1906150756411982E-3</v>
      </c>
      <c r="J68" s="18">
        <f>Model!$W$22*((drdp!D68)*DECR!$B68+(drdp!G68)*DECR!$C68+(drdp!J68)*DECR!$D68)</f>
        <v>0</v>
      </c>
      <c r="K68" s="21">
        <f t="shared" si="16"/>
        <v>1.4690345487444268E-2</v>
      </c>
      <c r="L68" s="21">
        <f t="shared" si="17"/>
        <v>1.0547193521352487E-3</v>
      </c>
      <c r="M68" s="21">
        <f t="shared" si="18"/>
        <v>0</v>
      </c>
      <c r="N68" s="21">
        <f t="shared" si="19"/>
        <v>-3.9362662098948792E-3</v>
      </c>
      <c r="O68" s="21">
        <f t="shared" si="20"/>
        <v>0</v>
      </c>
      <c r="P68" s="21">
        <f t="shared" si="21"/>
        <v>0</v>
      </c>
      <c r="Q68" s="19">
        <f t="shared" si="10"/>
        <v>1.3564564273323018E-2</v>
      </c>
      <c r="R68" s="19">
        <f t="shared" si="11"/>
        <v>9.7389189754482769E-4</v>
      </c>
      <c r="S68" s="19">
        <f t="shared" si="12"/>
        <v>0</v>
      </c>
      <c r="T68" s="19">
        <f t="shared" si="13"/>
        <v>-3.6346140427169615E-3</v>
      </c>
      <c r="U68" s="19">
        <f t="shared" si="14"/>
        <v>0</v>
      </c>
      <c r="V68" s="19">
        <f t="shared" si="15"/>
        <v>0</v>
      </c>
    </row>
    <row r="69" spans="1:23" x14ac:dyDescent="0.25">
      <c r="A69" s="26">
        <f>Wellpath!E69</f>
        <v>1980</v>
      </c>
      <c r="B69" s="22">
        <v>0</v>
      </c>
      <c r="C69" s="22">
        <v>0</v>
      </c>
      <c r="D69" s="22">
        <v>1</v>
      </c>
      <c r="E69" s="20">
        <f>Model!$W$22*((drdp!B69+drdp!K69)*DECR!$B69+(drdp!E69+drdp!N69)*DECR!$C69+(drdp!H69+drdp!Q69)*DECR!$D69)</f>
        <v>-3.9854241172953185E-2</v>
      </c>
      <c r="F69" s="20">
        <f>Model!$W$22*((drdp!C69+drdp!L69)*DECR!$B69+(drdp!F69+drdp!O69)*DECR!$C69+(drdp!I69+drdp!R69)*DECR!$D69)</f>
        <v>1.0678911737248007E-2</v>
      </c>
      <c r="G69" s="20">
        <f>Model!$W$22*((drdp!D69+drdp!M69)*DECR!$B69+(drdp!G69+drdp!P69)*DECR!$C69+(drdp!J69+drdp!S69)*DECR!$D69)</f>
        <v>0</v>
      </c>
      <c r="H69" s="18">
        <f>Model!$W$22*((drdp!B69)*DECR!$B69+(drdp!E69)*DECR!$C69+(drdp!H69)*DECR!$D69)</f>
        <v>-1.9927120586476593E-2</v>
      </c>
      <c r="I69" s="18">
        <f>Model!$W$22*((drdp!C69)*DECR!$B69+(drdp!F69)*DECR!$C69+(drdp!I69)*DECR!$D69)</f>
        <v>5.3394558686240033E-3</v>
      </c>
      <c r="J69" s="18">
        <f>Model!$W$22*((drdp!D69)*DECR!$B69+(drdp!G69)*DECR!$C69+(drdp!J69)*DECR!$D69)</f>
        <v>0</v>
      </c>
      <c r="K69" s="21">
        <f t="shared" si="16"/>
        <v>1.6278706026916185E-2</v>
      </c>
      <c r="L69" s="21">
        <f t="shared" si="17"/>
        <v>1.1687585080271819E-3</v>
      </c>
      <c r="M69" s="21">
        <f t="shared" si="18"/>
        <v>0</v>
      </c>
      <c r="N69" s="21">
        <f t="shared" si="19"/>
        <v>-4.3618661337358417E-3</v>
      </c>
      <c r="O69" s="21">
        <f t="shared" si="20"/>
        <v>0</v>
      </c>
      <c r="P69" s="21">
        <f t="shared" si="21"/>
        <v>0</v>
      </c>
      <c r="Q69" s="19">
        <f t="shared" si="10"/>
        <v>1.5087435622312247E-2</v>
      </c>
      <c r="R69" s="19">
        <f t="shared" si="11"/>
        <v>1.0832291411082319E-3</v>
      </c>
      <c r="S69" s="19">
        <f t="shared" si="12"/>
        <v>0</v>
      </c>
      <c r="T69" s="19">
        <f t="shared" si="13"/>
        <v>-4.0426661908551202E-3</v>
      </c>
      <c r="U69" s="19">
        <f t="shared" si="14"/>
        <v>0</v>
      </c>
      <c r="V69" s="19">
        <f t="shared" si="15"/>
        <v>0</v>
      </c>
    </row>
    <row r="70" spans="1:23" x14ac:dyDescent="0.25">
      <c r="A70" s="26">
        <f>Wellpath!E70</f>
        <v>2010</v>
      </c>
      <c r="B70" s="22">
        <v>0</v>
      </c>
      <c r="C70" s="22">
        <v>0</v>
      </c>
      <c r="D70" s="22">
        <v>1</v>
      </c>
      <c r="E70" s="20">
        <f>Model!$W$22*((drdp!B70+drdp!K70)*DECR!$B70+(drdp!E70+drdp!N70)*DECR!$C70+(drdp!H70+drdp!Q70)*DECR!$D70)</f>
        <v>-4.0916647722460509E-2</v>
      </c>
      <c r="F70" s="20">
        <f>Model!$W$22*((drdp!C70+drdp!L70)*DECR!$B70+(drdp!F70+drdp!O70)*DECR!$C70+(drdp!I70+drdp!R70)*DECR!$D70)</f>
        <v>1.0963582714222027E-2</v>
      </c>
      <c r="G70" s="20">
        <f>Model!$W$22*((drdp!D70+drdp!M70)*DECR!$B70+(drdp!G70+drdp!P70)*DECR!$C70+(drdp!J70+drdp!S70)*DECR!$D70)</f>
        <v>0</v>
      </c>
      <c r="H70" s="18">
        <f>Model!$W$22*((drdp!B70)*DECR!$B70+(drdp!E70)*DECR!$C70+(drdp!H70)*DECR!$D70)</f>
        <v>-2.0458323861230254E-2</v>
      </c>
      <c r="I70" s="18">
        <f>Model!$W$22*((drdp!C70)*DECR!$B70+(drdp!F70)*DECR!$C70+(drdp!I70)*DECR!$D70)</f>
        <v>5.4817913571110133E-3</v>
      </c>
      <c r="J70" s="18">
        <f>Model!$W$22*((drdp!D70)*DECR!$B70+(drdp!G70)*DECR!$C70+(drdp!J70)*DECR!$D70)</f>
        <v>0</v>
      </c>
      <c r="K70" s="21">
        <f t="shared" si="16"/>
        <v>1.7952878087760117E-2</v>
      </c>
      <c r="L70" s="21">
        <f t="shared" si="17"/>
        <v>1.2889586539587699E-3</v>
      </c>
      <c r="M70" s="21">
        <f t="shared" si="18"/>
        <v>0</v>
      </c>
      <c r="N70" s="21">
        <f t="shared" si="19"/>
        <v>-4.8104591854297215E-3</v>
      </c>
      <c r="O70" s="21">
        <f t="shared" si="20"/>
        <v>0</v>
      </c>
      <c r="P70" s="21">
        <f t="shared" si="21"/>
        <v>0</v>
      </c>
      <c r="Q70" s="19">
        <f t="shared" si="10"/>
        <v>1.6697249042127167E-2</v>
      </c>
      <c r="R70" s="19">
        <f t="shared" si="11"/>
        <v>1.1988085445100789E-3</v>
      </c>
      <c r="S70" s="19">
        <f t="shared" si="12"/>
        <v>0</v>
      </c>
      <c r="T70" s="19">
        <f t="shared" si="13"/>
        <v>-4.4740143966593114E-3</v>
      </c>
      <c r="U70" s="19">
        <f t="shared" si="14"/>
        <v>0</v>
      </c>
      <c r="V70" s="19">
        <f t="shared" si="15"/>
        <v>0</v>
      </c>
    </row>
    <row r="71" spans="1:23" x14ac:dyDescent="0.25">
      <c r="A71" s="26">
        <f>Wellpath!E71</f>
        <v>2040</v>
      </c>
      <c r="B71" s="22">
        <v>0</v>
      </c>
      <c r="C71" s="22">
        <v>0</v>
      </c>
      <c r="D71" s="22">
        <v>1</v>
      </c>
      <c r="E71" s="20">
        <f>Model!$W$22*((drdp!B71+drdp!K71)*DECR!$B71+(drdp!E71+drdp!N71)*DECR!$C71+(drdp!H71+drdp!Q71)*DECR!$D71)</f>
        <v>-4.1929203639444419E-2</v>
      </c>
      <c r="F71" s="20">
        <f>Model!$W$22*((drdp!C71+drdp!L71)*DECR!$B71+(drdp!F71+drdp!O71)*DECR!$C71+(drdp!I71+drdp!R71)*DECR!$D71)</f>
        <v>1.1234896254469223E-2</v>
      </c>
      <c r="G71" s="20">
        <f>Model!$W$22*((drdp!D71+drdp!M71)*DECR!$B71+(drdp!G71+drdp!P71)*DECR!$C71+(drdp!J71+drdp!S71)*DECR!$D71)</f>
        <v>0</v>
      </c>
      <c r="H71" s="18">
        <f>Model!$W$22*((drdp!B71)*DECR!$B71+(drdp!E71)*DECR!$C71+(drdp!H71)*DECR!$D71)</f>
        <v>-2.096460181972221E-2</v>
      </c>
      <c r="I71" s="18">
        <f>Model!$W$22*((drdp!C71)*DECR!$B71+(drdp!F71)*DECR!$C71+(drdp!I71)*DECR!$D71)</f>
        <v>5.6174481272346114E-3</v>
      </c>
      <c r="J71" s="18">
        <f>Model!$W$22*((drdp!D71)*DECR!$B71+(drdp!G71)*DECR!$C71+(drdp!J71)*DECR!$D71)</f>
        <v>0</v>
      </c>
      <c r="K71" s="21">
        <f t="shared" si="16"/>
        <v>1.9710936205598117E-2</v>
      </c>
      <c r="L71" s="21">
        <f t="shared" si="17"/>
        <v>1.4151815478074565E-3</v>
      </c>
      <c r="M71" s="21">
        <f t="shared" si="18"/>
        <v>0</v>
      </c>
      <c r="N71" s="21">
        <f t="shared" si="19"/>
        <v>-5.2815294383513926E-3</v>
      </c>
      <c r="O71" s="21">
        <f t="shared" si="20"/>
        <v>0</v>
      </c>
      <c r="P71" s="21">
        <f t="shared" si="21"/>
        <v>0</v>
      </c>
      <c r="Q71" s="19">
        <f t="shared" si="10"/>
        <v>1.8392392617219616E-2</v>
      </c>
      <c r="R71" s="19">
        <f t="shared" si="11"/>
        <v>1.3205143774209416E-3</v>
      </c>
      <c r="S71" s="19">
        <f t="shared" si="12"/>
        <v>0</v>
      </c>
      <c r="T71" s="19">
        <f t="shared" si="13"/>
        <v>-4.9282267486601391E-3</v>
      </c>
      <c r="U71" s="19">
        <f t="shared" si="14"/>
        <v>0</v>
      </c>
      <c r="V71" s="19">
        <f t="shared" si="15"/>
        <v>0</v>
      </c>
    </row>
    <row r="72" spans="1:23" x14ac:dyDescent="0.25">
      <c r="A72" s="26">
        <f>Wellpath!E72</f>
        <v>2070</v>
      </c>
      <c r="B72" s="22">
        <v>0</v>
      </c>
      <c r="C72" s="22">
        <v>0</v>
      </c>
      <c r="D72" s="22">
        <v>1</v>
      </c>
      <c r="E72" s="20">
        <f>Model!$W$22*((drdp!B72+drdp!K72)*DECR!$B72+(drdp!E72+drdp!N72)*DECR!$C72+(drdp!H72+drdp!Q72)*DECR!$D72)</f>
        <v>-4.2890675280492369E-2</v>
      </c>
      <c r="F72" s="20">
        <f>Model!$W$22*((drdp!C72+drdp!L72)*DECR!$B72+(drdp!F72+drdp!O72)*DECR!$C72+(drdp!I72+drdp!R72)*DECR!$D72)</f>
        <v>1.1492521804233448E-2</v>
      </c>
      <c r="G72" s="20">
        <f>Model!$W$22*((drdp!D72+drdp!M72)*DECR!$B72+(drdp!G72+drdp!P72)*DECR!$C72+(drdp!J72+drdp!S72)*DECR!$D72)</f>
        <v>0</v>
      </c>
      <c r="H72" s="18">
        <f>Model!$W$22*((drdp!B72)*DECR!$B72+(drdp!E72)*DECR!$C72+(drdp!H72)*DECR!$D72)</f>
        <v>-2.1445337640246184E-2</v>
      </c>
      <c r="I72" s="18">
        <f>Model!$W$22*((drdp!C72)*DECR!$B72+(drdp!F72)*DECR!$C72+(drdp!I72)*DECR!$D72)</f>
        <v>5.7462609021167238E-3</v>
      </c>
      <c r="J72" s="18">
        <f>Model!$W$22*((drdp!D72)*DECR!$B72+(drdp!G72)*DECR!$C72+(drdp!J72)*DECR!$D72)</f>
        <v>0</v>
      </c>
      <c r="K72" s="21">
        <f t="shared" si="16"/>
        <v>2.1550546231614755E-2</v>
      </c>
      <c r="L72" s="21">
        <f t="shared" si="17"/>
        <v>1.5472596052282378E-3</v>
      </c>
      <c r="M72" s="21">
        <f t="shared" si="18"/>
        <v>0</v>
      </c>
      <c r="N72" s="21">
        <f t="shared" si="19"/>
        <v>-5.7744514592107474E-3</v>
      </c>
      <c r="O72" s="21">
        <f t="shared" si="20"/>
        <v>0</v>
      </c>
      <c r="P72" s="21">
        <f t="shared" si="21"/>
        <v>0</v>
      </c>
      <c r="Q72" s="19">
        <f t="shared" ref="Q72:Q133" si="22">K71+H72^2</f>
        <v>2.0170838712102276E-2</v>
      </c>
      <c r="R72" s="19">
        <f t="shared" ref="R72:R133" si="23">L71+I72^2</f>
        <v>1.4482010621626519E-3</v>
      </c>
      <c r="S72" s="19">
        <f t="shared" ref="S72:S133" si="24">M71+J72^2</f>
        <v>0</v>
      </c>
      <c r="T72" s="19">
        <f t="shared" ref="T72:T133" si="25">N71+H72*I72</f>
        <v>-5.4047599435662315E-3</v>
      </c>
      <c r="U72" s="19">
        <f t="shared" ref="U72:U133" si="26">O71+H72*J72</f>
        <v>0</v>
      </c>
      <c r="V72" s="19">
        <f t="shared" ref="V72:V133" si="27">P71+I72*J72</f>
        <v>0</v>
      </c>
    </row>
    <row r="73" spans="1:23" x14ac:dyDescent="0.25">
      <c r="A73" s="26">
        <f>Wellpath!E73</f>
        <v>2100</v>
      </c>
      <c r="B73" s="22">
        <v>0</v>
      </c>
      <c r="C73" s="22">
        <v>0</v>
      </c>
      <c r="D73" s="22">
        <v>1</v>
      </c>
      <c r="E73" s="20">
        <f>Model!$W$22*((drdp!B73+drdp!K73)*DECR!$B73+(drdp!E73+drdp!N73)*DECR!$C73+(drdp!H73+drdp!Q73)*DECR!$D73)</f>
        <v>-4.3799891240513089E-2</v>
      </c>
      <c r="F73" s="20">
        <f>Model!$W$22*((drdp!C73+drdp!L73)*DECR!$B73+(drdp!F73+drdp!O73)*DECR!$C73+(drdp!I73+drdp!R73)*DECR!$D73)</f>
        <v>1.1736145486466487E-2</v>
      </c>
      <c r="G73" s="20">
        <f>Model!$W$22*((drdp!D73+drdp!M73)*DECR!$B73+(drdp!G73+drdp!P73)*DECR!$C73+(drdp!J73+drdp!S73)*DECR!$D73)</f>
        <v>0</v>
      </c>
      <c r="H73" s="18">
        <f>Model!$W$22*((drdp!B73)*DECR!$B73+(drdp!E73)*DECR!$C73+(drdp!H73)*DECR!$D73)</f>
        <v>-2.1899945620256545E-2</v>
      </c>
      <c r="I73" s="18">
        <f>Model!$W$22*((drdp!C73)*DECR!$B73+(drdp!F73)*DECR!$C73+(drdp!I73)*DECR!$D73)</f>
        <v>5.8680727432332434E-3</v>
      </c>
      <c r="J73" s="18">
        <f>Model!$W$22*((drdp!D73)*DECR!$B73+(drdp!G73)*DECR!$C73+(drdp!J73)*DECR!$D73)</f>
        <v>0</v>
      </c>
      <c r="K73" s="21">
        <f t="shared" si="16"/>
        <v>2.3468976704295531E-2</v>
      </c>
      <c r="L73" s="21">
        <f t="shared" si="17"/>
        <v>1.6849967161077454E-3</v>
      </c>
      <c r="M73" s="21">
        <f t="shared" si="18"/>
        <v>0</v>
      </c>
      <c r="N73" s="21">
        <f t="shared" si="19"/>
        <v>-6.2884933551008177E-3</v>
      </c>
      <c r="O73" s="21">
        <f t="shared" si="20"/>
        <v>0</v>
      </c>
      <c r="P73" s="21">
        <f t="shared" si="21"/>
        <v>0</v>
      </c>
      <c r="Q73" s="19">
        <f t="shared" si="22"/>
        <v>2.2030153849784948E-2</v>
      </c>
      <c r="R73" s="19">
        <f t="shared" si="23"/>
        <v>1.5816938829481147E-3</v>
      </c>
      <c r="S73" s="19">
        <f t="shared" si="24"/>
        <v>0</v>
      </c>
      <c r="T73" s="19">
        <f t="shared" si="25"/>
        <v>-5.902961933183265E-3</v>
      </c>
      <c r="U73" s="19">
        <f t="shared" si="26"/>
        <v>0</v>
      </c>
      <c r="V73" s="19">
        <f t="shared" si="27"/>
        <v>0</v>
      </c>
      <c r="W73" s="10" t="s">
        <v>67</v>
      </c>
    </row>
    <row r="74" spans="1:23" x14ac:dyDescent="0.25">
      <c r="A74" s="26">
        <f>Wellpath!E74</f>
        <v>2130</v>
      </c>
      <c r="B74" s="22">
        <v>0</v>
      </c>
      <c r="C74" s="22">
        <v>0</v>
      </c>
      <c r="D74" s="22">
        <v>1</v>
      </c>
      <c r="E74" s="20">
        <f>Model!$W$22*((drdp!B74+drdp!K74)*DECR!$B74+(drdp!E74+drdp!N74)*DECR!$C74+(drdp!H74+drdp!Q74)*DECR!$D74)</f>
        <v>-4.3799891240513089E-2</v>
      </c>
      <c r="F74" s="20">
        <f>Model!$W$22*((drdp!C74+drdp!L74)*DECR!$B74+(drdp!F74+drdp!O74)*DECR!$C74+(drdp!I74+drdp!R74)*DECR!$D74)</f>
        <v>1.1736145486466487E-2</v>
      </c>
      <c r="G74" s="20">
        <f>Model!$W$22*((drdp!D74+drdp!M74)*DECR!$B74+(drdp!G74+drdp!P74)*DECR!$C74+(drdp!J74+drdp!S74)*DECR!$D74)</f>
        <v>0</v>
      </c>
      <c r="H74" s="18">
        <f>Model!$W$22*((drdp!B74)*DECR!$B74+(drdp!E74)*DECR!$C74+(drdp!H74)*DECR!$D74)</f>
        <v>-2.1899945620256545E-2</v>
      </c>
      <c r="I74" s="18">
        <f>Model!$W$22*((drdp!C74)*DECR!$B74+(drdp!F74)*DECR!$C74+(drdp!I74)*DECR!$D74)</f>
        <v>5.8680727432332434E-3</v>
      </c>
      <c r="J74" s="18">
        <f>Model!$W$22*((drdp!D74)*DECR!$B74+(drdp!G74)*DECR!$C74+(drdp!J74)*DECR!$D74)</f>
        <v>0</v>
      </c>
      <c r="K74" s="21">
        <f t="shared" si="16"/>
        <v>2.5387407176976306E-2</v>
      </c>
      <c r="L74" s="21">
        <f t="shared" si="17"/>
        <v>1.822733826987253E-3</v>
      </c>
      <c r="M74" s="21">
        <f t="shared" si="18"/>
        <v>0</v>
      </c>
      <c r="N74" s="21">
        <f t="shared" si="19"/>
        <v>-6.802535250990888E-3</v>
      </c>
      <c r="O74" s="21">
        <f t="shared" si="20"/>
        <v>0</v>
      </c>
      <c r="P74" s="21">
        <f t="shared" si="21"/>
        <v>0</v>
      </c>
      <c r="Q74" s="19">
        <f t="shared" si="22"/>
        <v>2.3948584322465723E-2</v>
      </c>
      <c r="R74" s="19">
        <f t="shared" si="23"/>
        <v>1.7194309938276223E-3</v>
      </c>
      <c r="S74" s="19">
        <f t="shared" si="24"/>
        <v>0</v>
      </c>
      <c r="T74" s="19">
        <f t="shared" si="25"/>
        <v>-6.4170038290733353E-3</v>
      </c>
      <c r="U74" s="19">
        <f t="shared" si="26"/>
        <v>0</v>
      </c>
      <c r="V74" s="19">
        <f t="shared" si="27"/>
        <v>0</v>
      </c>
    </row>
    <row r="75" spans="1:23" x14ac:dyDescent="0.25">
      <c r="A75" s="26">
        <f>Wellpath!E75</f>
        <v>2160</v>
      </c>
      <c r="B75" s="22">
        <v>0</v>
      </c>
      <c r="C75" s="22">
        <v>0</v>
      </c>
      <c r="D75" s="22">
        <v>1</v>
      </c>
      <c r="E75" s="20">
        <f>Model!$W$22*((drdp!B75+drdp!K75)*DECR!$B75+(drdp!E75+drdp!N75)*DECR!$C75+(drdp!H75+drdp!Q75)*DECR!$D75)</f>
        <v>-4.3799891240513089E-2</v>
      </c>
      <c r="F75" s="20">
        <f>Model!$W$22*((drdp!C75+drdp!L75)*DECR!$B75+(drdp!F75+drdp!O75)*DECR!$C75+(drdp!I75+drdp!R75)*DECR!$D75)</f>
        <v>1.1736145486466487E-2</v>
      </c>
      <c r="G75" s="20">
        <f>Model!$W$22*((drdp!D75+drdp!M75)*DECR!$B75+(drdp!G75+drdp!P75)*DECR!$C75+(drdp!J75+drdp!S75)*DECR!$D75)</f>
        <v>0</v>
      </c>
      <c r="H75" s="18">
        <f>Model!$W$22*((drdp!B75)*DECR!$B75+(drdp!E75)*DECR!$C75+(drdp!H75)*DECR!$D75)</f>
        <v>-2.1899945620256545E-2</v>
      </c>
      <c r="I75" s="18">
        <f>Model!$W$22*((drdp!C75)*DECR!$B75+(drdp!F75)*DECR!$C75+(drdp!I75)*DECR!$D75)</f>
        <v>5.8680727432332434E-3</v>
      </c>
      <c r="J75" s="18">
        <f>Model!$W$22*((drdp!D75)*DECR!$B75+(drdp!G75)*DECR!$C75+(drdp!J75)*DECR!$D75)</f>
        <v>0</v>
      </c>
      <c r="K75" s="21">
        <f t="shared" si="16"/>
        <v>2.7305837649657081E-2</v>
      </c>
      <c r="L75" s="21">
        <f t="shared" si="17"/>
        <v>1.9604709378667606E-3</v>
      </c>
      <c r="M75" s="21">
        <f t="shared" si="18"/>
        <v>0</v>
      </c>
      <c r="N75" s="21">
        <f t="shared" si="19"/>
        <v>-7.3165771468809582E-3</v>
      </c>
      <c r="O75" s="21">
        <f t="shared" si="20"/>
        <v>0</v>
      </c>
      <c r="P75" s="21">
        <f t="shared" si="21"/>
        <v>0</v>
      </c>
      <c r="Q75" s="19">
        <f t="shared" si="22"/>
        <v>2.5867014795146498E-2</v>
      </c>
      <c r="R75" s="19">
        <f t="shared" si="23"/>
        <v>1.8571681047071299E-3</v>
      </c>
      <c r="S75" s="19">
        <f t="shared" si="24"/>
        <v>0</v>
      </c>
      <c r="T75" s="19">
        <f t="shared" si="25"/>
        <v>-6.9310457249634055E-3</v>
      </c>
      <c r="U75" s="19">
        <f t="shared" si="26"/>
        <v>0</v>
      </c>
      <c r="V75" s="19">
        <f t="shared" si="27"/>
        <v>0</v>
      </c>
    </row>
    <row r="76" spans="1:23" x14ac:dyDescent="0.25">
      <c r="A76" s="26">
        <f>Wellpath!E76</f>
        <v>2190</v>
      </c>
      <c r="B76" s="22">
        <v>0</v>
      </c>
      <c r="C76" s="22">
        <v>0</v>
      </c>
      <c r="D76" s="22">
        <v>1</v>
      </c>
      <c r="E76" s="20">
        <f>Model!$W$22*((drdp!B76+drdp!K76)*DECR!$B76+(drdp!E76+drdp!N76)*DECR!$C76+(drdp!H76+drdp!Q76)*DECR!$D76)</f>
        <v>-4.3799891240513089E-2</v>
      </c>
      <c r="F76" s="20">
        <f>Model!$W$22*((drdp!C76+drdp!L76)*DECR!$B76+(drdp!F76+drdp!O76)*DECR!$C76+(drdp!I76+drdp!R76)*DECR!$D76)</f>
        <v>1.1736145486466487E-2</v>
      </c>
      <c r="G76" s="20">
        <f>Model!$W$22*((drdp!D76+drdp!M76)*DECR!$B76+(drdp!G76+drdp!P76)*DECR!$C76+(drdp!J76+drdp!S76)*DECR!$D76)</f>
        <v>0</v>
      </c>
      <c r="H76" s="18">
        <f>Model!$W$22*((drdp!B76)*DECR!$B76+(drdp!E76)*DECR!$C76+(drdp!H76)*DECR!$D76)</f>
        <v>-2.1899945620256545E-2</v>
      </c>
      <c r="I76" s="18">
        <f>Model!$W$22*((drdp!C76)*DECR!$B76+(drdp!F76)*DECR!$C76+(drdp!I76)*DECR!$D76)</f>
        <v>5.8680727432332434E-3</v>
      </c>
      <c r="J76" s="18">
        <f>Model!$W$22*((drdp!D76)*DECR!$B76+(drdp!G76)*DECR!$C76+(drdp!J76)*DECR!$D76)</f>
        <v>0</v>
      </c>
      <c r="K76" s="21">
        <f t="shared" ref="K76:K133" si="28">K75+E76^2</f>
        <v>2.9224268122337856E-2</v>
      </c>
      <c r="L76" s="21">
        <f t="shared" ref="L76:L133" si="29">L75+F76^2</f>
        <v>2.0982080487462682E-3</v>
      </c>
      <c r="M76" s="21">
        <f t="shared" ref="M76:M133" si="30">M75+G76^2</f>
        <v>0</v>
      </c>
      <c r="N76" s="21">
        <f t="shared" ref="N76:N133" si="31">N75+E76*F76</f>
        <v>-7.8306190427710285E-3</v>
      </c>
      <c r="O76" s="21">
        <f t="shared" ref="O76:O133" si="32">O75+E76*G76</f>
        <v>0</v>
      </c>
      <c r="P76" s="21">
        <f t="shared" ref="P76:P133" si="33">P75+F76*G76</f>
        <v>0</v>
      </c>
      <c r="Q76" s="19">
        <f t="shared" si="22"/>
        <v>2.7785445267827273E-2</v>
      </c>
      <c r="R76" s="19">
        <f t="shared" si="23"/>
        <v>1.9949052155866375E-3</v>
      </c>
      <c r="S76" s="19">
        <f t="shared" si="24"/>
        <v>0</v>
      </c>
      <c r="T76" s="19">
        <f t="shared" si="25"/>
        <v>-7.4450876208534758E-3</v>
      </c>
      <c r="U76" s="19">
        <f t="shared" si="26"/>
        <v>0</v>
      </c>
      <c r="V76" s="19">
        <f t="shared" si="27"/>
        <v>0</v>
      </c>
    </row>
    <row r="77" spans="1:23" x14ac:dyDescent="0.25">
      <c r="A77" s="26">
        <f>Wellpath!E77</f>
        <v>2220</v>
      </c>
      <c r="B77" s="22">
        <v>0</v>
      </c>
      <c r="C77" s="22">
        <v>0</v>
      </c>
      <c r="D77" s="22">
        <v>1</v>
      </c>
      <c r="E77" s="20">
        <f>Model!$W$22*((drdp!B77+drdp!K77)*DECR!$B77+(drdp!E77+drdp!N77)*DECR!$C77+(drdp!H77+drdp!Q77)*DECR!$D77)</f>
        <v>-4.3799891240513089E-2</v>
      </c>
      <c r="F77" s="20">
        <f>Model!$W$22*((drdp!C77+drdp!L77)*DECR!$B77+(drdp!F77+drdp!O77)*DECR!$C77+(drdp!I77+drdp!R77)*DECR!$D77)</f>
        <v>1.1736145486466487E-2</v>
      </c>
      <c r="G77" s="20">
        <f>Model!$W$22*((drdp!D77+drdp!M77)*DECR!$B77+(drdp!G77+drdp!P77)*DECR!$C77+(drdp!J77+drdp!S77)*DECR!$D77)</f>
        <v>0</v>
      </c>
      <c r="H77" s="18">
        <f>Model!$W$22*((drdp!B77)*DECR!$B77+(drdp!E77)*DECR!$C77+(drdp!H77)*DECR!$D77)</f>
        <v>-2.1899945620256545E-2</v>
      </c>
      <c r="I77" s="18">
        <f>Model!$W$22*((drdp!C77)*DECR!$B77+(drdp!F77)*DECR!$C77+(drdp!I77)*DECR!$D77)</f>
        <v>5.8680727432332434E-3</v>
      </c>
      <c r="J77" s="18">
        <f>Model!$W$22*((drdp!D77)*DECR!$B77+(drdp!G77)*DECR!$C77+(drdp!J77)*DECR!$D77)</f>
        <v>0</v>
      </c>
      <c r="K77" s="21">
        <f t="shared" si="28"/>
        <v>3.1142698595018631E-2</v>
      </c>
      <c r="L77" s="21">
        <f t="shared" si="29"/>
        <v>2.2359451596257757E-3</v>
      </c>
      <c r="M77" s="21">
        <f t="shared" si="30"/>
        <v>0</v>
      </c>
      <c r="N77" s="21">
        <f t="shared" si="31"/>
        <v>-8.3446609386610988E-3</v>
      </c>
      <c r="O77" s="21">
        <f t="shared" si="32"/>
        <v>0</v>
      </c>
      <c r="P77" s="21">
        <f t="shared" si="33"/>
        <v>0</v>
      </c>
      <c r="Q77" s="19">
        <f t="shared" si="22"/>
        <v>2.9703875740508048E-2</v>
      </c>
      <c r="R77" s="19">
        <f t="shared" si="23"/>
        <v>2.132642326466145E-3</v>
      </c>
      <c r="S77" s="19">
        <f t="shared" si="24"/>
        <v>0</v>
      </c>
      <c r="T77" s="19">
        <f t="shared" si="25"/>
        <v>-7.9591295167435461E-3</v>
      </c>
      <c r="U77" s="19">
        <f t="shared" si="26"/>
        <v>0</v>
      </c>
      <c r="V77" s="19">
        <f t="shared" si="27"/>
        <v>0</v>
      </c>
    </row>
    <row r="78" spans="1:23" x14ac:dyDescent="0.25">
      <c r="A78" s="26">
        <f>Wellpath!E78</f>
        <v>2250</v>
      </c>
      <c r="B78" s="22">
        <v>0</v>
      </c>
      <c r="C78" s="22">
        <v>0</v>
      </c>
      <c r="D78" s="22">
        <v>1</v>
      </c>
      <c r="E78" s="20">
        <f>Model!$W$22*((drdp!B78+drdp!K78)*DECR!$B78+(drdp!E78+drdp!N78)*DECR!$C78+(drdp!H78+drdp!Q78)*DECR!$D78)</f>
        <v>-4.3799891240513089E-2</v>
      </c>
      <c r="F78" s="20">
        <f>Model!$W$22*((drdp!C78+drdp!L78)*DECR!$B78+(drdp!F78+drdp!O78)*DECR!$C78+(drdp!I78+drdp!R78)*DECR!$D78)</f>
        <v>1.1736145486466487E-2</v>
      </c>
      <c r="G78" s="20">
        <f>Model!$W$22*((drdp!D78+drdp!M78)*DECR!$B78+(drdp!G78+drdp!P78)*DECR!$C78+(drdp!J78+drdp!S78)*DECR!$D78)</f>
        <v>0</v>
      </c>
      <c r="H78" s="18">
        <f>Model!$W$22*((drdp!B78)*DECR!$B78+(drdp!E78)*DECR!$C78+(drdp!H78)*DECR!$D78)</f>
        <v>-2.1899945620256545E-2</v>
      </c>
      <c r="I78" s="18">
        <f>Model!$W$22*((drdp!C78)*DECR!$B78+(drdp!F78)*DECR!$C78+(drdp!I78)*DECR!$D78)</f>
        <v>5.8680727432332434E-3</v>
      </c>
      <c r="J78" s="18">
        <f>Model!$W$22*((drdp!D78)*DECR!$B78+(drdp!G78)*DECR!$C78+(drdp!J78)*DECR!$D78)</f>
        <v>0</v>
      </c>
      <c r="K78" s="21">
        <f t="shared" si="28"/>
        <v>3.306112906769941E-2</v>
      </c>
      <c r="L78" s="21">
        <f t="shared" si="29"/>
        <v>2.3736822705052833E-3</v>
      </c>
      <c r="M78" s="21">
        <f t="shared" si="30"/>
        <v>0</v>
      </c>
      <c r="N78" s="21">
        <f t="shared" si="31"/>
        <v>-8.858702834551169E-3</v>
      </c>
      <c r="O78" s="21">
        <f t="shared" si="32"/>
        <v>0</v>
      </c>
      <c r="P78" s="21">
        <f t="shared" si="33"/>
        <v>0</v>
      </c>
      <c r="Q78" s="19">
        <f t="shared" si="22"/>
        <v>3.1622306213188824E-2</v>
      </c>
      <c r="R78" s="19">
        <f t="shared" si="23"/>
        <v>2.2703794373456526E-3</v>
      </c>
      <c r="S78" s="19">
        <f t="shared" si="24"/>
        <v>0</v>
      </c>
      <c r="T78" s="19">
        <f t="shared" si="25"/>
        <v>-8.4731714126336163E-3</v>
      </c>
      <c r="U78" s="19">
        <f t="shared" si="26"/>
        <v>0</v>
      </c>
      <c r="V78" s="19">
        <f t="shared" si="27"/>
        <v>0</v>
      </c>
    </row>
    <row r="79" spans="1:23" x14ac:dyDescent="0.25">
      <c r="A79" s="26">
        <f>Wellpath!E79</f>
        <v>2280</v>
      </c>
      <c r="B79" s="22">
        <v>0</v>
      </c>
      <c r="C79" s="22">
        <v>0</v>
      </c>
      <c r="D79" s="22">
        <v>1</v>
      </c>
      <c r="E79" s="20">
        <f>Model!$W$22*((drdp!B79+drdp!K79)*DECR!$B79+(drdp!E79+drdp!N79)*DECR!$C79+(drdp!H79+drdp!Q79)*DECR!$D79)</f>
        <v>-4.3799891240513089E-2</v>
      </c>
      <c r="F79" s="20">
        <f>Model!$W$22*((drdp!C79+drdp!L79)*DECR!$B79+(drdp!F79+drdp!O79)*DECR!$C79+(drdp!I79+drdp!R79)*DECR!$D79)</f>
        <v>1.1736145486466487E-2</v>
      </c>
      <c r="G79" s="20">
        <f>Model!$W$22*((drdp!D79+drdp!M79)*DECR!$B79+(drdp!G79+drdp!P79)*DECR!$C79+(drdp!J79+drdp!S79)*DECR!$D79)</f>
        <v>0</v>
      </c>
      <c r="H79" s="18">
        <f>Model!$W$22*((drdp!B79)*DECR!$B79+(drdp!E79)*DECR!$C79+(drdp!H79)*DECR!$D79)</f>
        <v>-2.1899945620256545E-2</v>
      </c>
      <c r="I79" s="18">
        <f>Model!$W$22*((drdp!C79)*DECR!$B79+(drdp!F79)*DECR!$C79+(drdp!I79)*DECR!$D79)</f>
        <v>5.8680727432332434E-3</v>
      </c>
      <c r="J79" s="18">
        <f>Model!$W$22*((drdp!D79)*DECR!$B79+(drdp!G79)*DECR!$C79+(drdp!J79)*DECR!$D79)</f>
        <v>0</v>
      </c>
      <c r="K79" s="21">
        <f t="shared" si="28"/>
        <v>3.4979559540380185E-2</v>
      </c>
      <c r="L79" s="21">
        <f t="shared" si="29"/>
        <v>2.5114193813847909E-3</v>
      </c>
      <c r="M79" s="21">
        <f t="shared" si="30"/>
        <v>0</v>
      </c>
      <c r="N79" s="21">
        <f t="shared" si="31"/>
        <v>-9.3727447304412393E-3</v>
      </c>
      <c r="O79" s="21">
        <f t="shared" si="32"/>
        <v>0</v>
      </c>
      <c r="P79" s="21">
        <f t="shared" si="33"/>
        <v>0</v>
      </c>
      <c r="Q79" s="19">
        <f t="shared" si="22"/>
        <v>3.3540736685869606E-2</v>
      </c>
      <c r="R79" s="19">
        <f t="shared" si="23"/>
        <v>2.4081165482251602E-3</v>
      </c>
      <c r="S79" s="19">
        <f t="shared" si="24"/>
        <v>0</v>
      </c>
      <c r="T79" s="19">
        <f t="shared" si="25"/>
        <v>-8.9872133085236866E-3</v>
      </c>
      <c r="U79" s="19">
        <f t="shared" si="26"/>
        <v>0</v>
      </c>
      <c r="V79" s="19">
        <f t="shared" si="27"/>
        <v>0</v>
      </c>
    </row>
    <row r="80" spans="1:23" x14ac:dyDescent="0.25">
      <c r="A80" s="26">
        <f>Wellpath!E80</f>
        <v>2310</v>
      </c>
      <c r="B80" s="22">
        <v>0</v>
      </c>
      <c r="C80" s="22">
        <v>0</v>
      </c>
      <c r="D80" s="22">
        <v>1</v>
      </c>
      <c r="E80" s="20">
        <f>Model!$W$22*((drdp!B80+drdp!K80)*DECR!$B80+(drdp!E80+drdp!N80)*DECR!$C80+(drdp!H80+drdp!Q80)*DECR!$D80)</f>
        <v>-4.3799891240513089E-2</v>
      </c>
      <c r="F80" s="20">
        <f>Model!$W$22*((drdp!C80+drdp!L80)*DECR!$B80+(drdp!F80+drdp!O80)*DECR!$C80+(drdp!I80+drdp!R80)*DECR!$D80)</f>
        <v>1.1736145486466487E-2</v>
      </c>
      <c r="G80" s="20">
        <f>Model!$W$22*((drdp!D80+drdp!M80)*DECR!$B80+(drdp!G80+drdp!P80)*DECR!$C80+(drdp!J80+drdp!S80)*DECR!$D80)</f>
        <v>0</v>
      </c>
      <c r="H80" s="18">
        <f>Model!$W$22*((drdp!B80)*DECR!$B80+(drdp!E80)*DECR!$C80+(drdp!H80)*DECR!$D80)</f>
        <v>-2.1899945620256545E-2</v>
      </c>
      <c r="I80" s="18">
        <f>Model!$W$22*((drdp!C80)*DECR!$B80+(drdp!F80)*DECR!$C80+(drdp!I80)*DECR!$D80)</f>
        <v>5.8680727432332434E-3</v>
      </c>
      <c r="J80" s="18">
        <f>Model!$W$22*((drdp!D80)*DECR!$B80+(drdp!G80)*DECR!$C80+(drdp!J80)*DECR!$D80)</f>
        <v>0</v>
      </c>
      <c r="K80" s="21">
        <f t="shared" si="28"/>
        <v>3.6897990013060961E-2</v>
      </c>
      <c r="L80" s="21">
        <f t="shared" si="29"/>
        <v>2.6491564922642985E-3</v>
      </c>
      <c r="M80" s="21">
        <f t="shared" si="30"/>
        <v>0</v>
      </c>
      <c r="N80" s="21">
        <f t="shared" si="31"/>
        <v>-9.8867866263313096E-3</v>
      </c>
      <c r="O80" s="21">
        <f t="shared" si="32"/>
        <v>0</v>
      </c>
      <c r="P80" s="21">
        <f t="shared" si="33"/>
        <v>0</v>
      </c>
      <c r="Q80" s="19">
        <f t="shared" si="22"/>
        <v>3.5459167158550381E-2</v>
      </c>
      <c r="R80" s="19">
        <f t="shared" si="23"/>
        <v>2.5458536591046678E-3</v>
      </c>
      <c r="S80" s="19">
        <f t="shared" si="24"/>
        <v>0</v>
      </c>
      <c r="T80" s="19">
        <f t="shared" si="25"/>
        <v>-9.5012552044137569E-3</v>
      </c>
      <c r="U80" s="19">
        <f t="shared" si="26"/>
        <v>0</v>
      </c>
      <c r="V80" s="19">
        <f t="shared" si="27"/>
        <v>0</v>
      </c>
    </row>
    <row r="81" spans="1:22" x14ac:dyDescent="0.25">
      <c r="A81" s="26">
        <f>Wellpath!E81</f>
        <v>2340</v>
      </c>
      <c r="B81" s="22">
        <v>0</v>
      </c>
      <c r="C81" s="22">
        <v>0</v>
      </c>
      <c r="D81" s="22">
        <v>1</v>
      </c>
      <c r="E81" s="20">
        <f>Model!$W$22*((drdp!B81+drdp!K81)*DECR!$B81+(drdp!E81+drdp!N81)*DECR!$C81+(drdp!H81+drdp!Q81)*DECR!$D81)</f>
        <v>-4.3799891240513089E-2</v>
      </c>
      <c r="F81" s="20">
        <f>Model!$W$22*((drdp!C81+drdp!L81)*DECR!$B81+(drdp!F81+drdp!O81)*DECR!$C81+(drdp!I81+drdp!R81)*DECR!$D81)</f>
        <v>1.1736145486466487E-2</v>
      </c>
      <c r="G81" s="20">
        <f>Model!$W$22*((drdp!D81+drdp!M81)*DECR!$B81+(drdp!G81+drdp!P81)*DECR!$C81+(drdp!J81+drdp!S81)*DECR!$D81)</f>
        <v>0</v>
      </c>
      <c r="H81" s="18">
        <f>Model!$W$22*((drdp!B81)*DECR!$B81+(drdp!E81)*DECR!$C81+(drdp!H81)*DECR!$D81)</f>
        <v>-2.1899945620256545E-2</v>
      </c>
      <c r="I81" s="18">
        <f>Model!$W$22*((drdp!C81)*DECR!$B81+(drdp!F81)*DECR!$C81+(drdp!I81)*DECR!$D81)</f>
        <v>5.8680727432332434E-3</v>
      </c>
      <c r="J81" s="18">
        <f>Model!$W$22*((drdp!D81)*DECR!$B81+(drdp!G81)*DECR!$C81+(drdp!J81)*DECR!$D81)</f>
        <v>0</v>
      </c>
      <c r="K81" s="21">
        <f t="shared" si="28"/>
        <v>3.8816420485741736E-2</v>
      </c>
      <c r="L81" s="21">
        <f t="shared" si="29"/>
        <v>2.7868936031438061E-3</v>
      </c>
      <c r="M81" s="21">
        <f t="shared" si="30"/>
        <v>0</v>
      </c>
      <c r="N81" s="21">
        <f t="shared" si="31"/>
        <v>-1.040082852222138E-2</v>
      </c>
      <c r="O81" s="21">
        <f t="shared" si="32"/>
        <v>0</v>
      </c>
      <c r="P81" s="21">
        <f t="shared" si="33"/>
        <v>0</v>
      </c>
      <c r="Q81" s="19">
        <f t="shared" si="22"/>
        <v>3.7377597631231156E-2</v>
      </c>
      <c r="R81" s="19">
        <f t="shared" si="23"/>
        <v>2.6835907699841754E-3</v>
      </c>
      <c r="S81" s="19">
        <f t="shared" si="24"/>
        <v>0</v>
      </c>
      <c r="T81" s="19">
        <f t="shared" si="25"/>
        <v>-1.0015297100303827E-2</v>
      </c>
      <c r="U81" s="19">
        <f t="shared" si="26"/>
        <v>0</v>
      </c>
      <c r="V81" s="19">
        <f t="shared" si="27"/>
        <v>0</v>
      </c>
    </row>
    <row r="82" spans="1:22" x14ac:dyDescent="0.25">
      <c r="A82" s="26">
        <f>Wellpath!E82</f>
        <v>2370</v>
      </c>
      <c r="B82" s="22">
        <v>0</v>
      </c>
      <c r="C82" s="22">
        <v>0</v>
      </c>
      <c r="D82" s="22">
        <v>1</v>
      </c>
      <c r="E82" s="20">
        <f>Model!$W$22*((drdp!B82+drdp!K82)*DECR!$B82+(drdp!E82+drdp!N82)*DECR!$C82+(drdp!H82+drdp!Q82)*DECR!$D82)</f>
        <v>-4.3799891240513089E-2</v>
      </c>
      <c r="F82" s="20">
        <f>Model!$W$22*((drdp!C82+drdp!L82)*DECR!$B82+(drdp!F82+drdp!O82)*DECR!$C82+(drdp!I82+drdp!R82)*DECR!$D82)</f>
        <v>1.1736145486466487E-2</v>
      </c>
      <c r="G82" s="20">
        <f>Model!$W$22*((drdp!D82+drdp!M82)*DECR!$B82+(drdp!G82+drdp!P82)*DECR!$C82+(drdp!J82+drdp!S82)*DECR!$D82)</f>
        <v>0</v>
      </c>
      <c r="H82" s="18">
        <f>Model!$W$22*((drdp!B82)*DECR!$B82+(drdp!E82)*DECR!$C82+(drdp!H82)*DECR!$D82)</f>
        <v>-2.1899945620256545E-2</v>
      </c>
      <c r="I82" s="18">
        <f>Model!$W$22*((drdp!C82)*DECR!$B82+(drdp!F82)*DECR!$C82+(drdp!I82)*DECR!$D82)</f>
        <v>5.8680727432332434E-3</v>
      </c>
      <c r="J82" s="18">
        <f>Model!$W$22*((drdp!D82)*DECR!$B82+(drdp!G82)*DECR!$C82+(drdp!J82)*DECR!$D82)</f>
        <v>0</v>
      </c>
      <c r="K82" s="21">
        <f t="shared" si="28"/>
        <v>4.0734850958422511E-2</v>
      </c>
      <c r="L82" s="21">
        <f t="shared" si="29"/>
        <v>2.9246307140233137E-3</v>
      </c>
      <c r="M82" s="21">
        <f t="shared" si="30"/>
        <v>0</v>
      </c>
      <c r="N82" s="21">
        <f t="shared" si="31"/>
        <v>-1.091487041811145E-2</v>
      </c>
      <c r="O82" s="21">
        <f t="shared" si="32"/>
        <v>0</v>
      </c>
      <c r="P82" s="21">
        <f t="shared" si="33"/>
        <v>0</v>
      </c>
      <c r="Q82" s="19">
        <f t="shared" si="22"/>
        <v>3.9296028103911931E-2</v>
      </c>
      <c r="R82" s="19">
        <f t="shared" si="23"/>
        <v>2.821327880863683E-3</v>
      </c>
      <c r="S82" s="19">
        <f t="shared" si="24"/>
        <v>0</v>
      </c>
      <c r="T82" s="19">
        <f t="shared" si="25"/>
        <v>-1.0529338996193897E-2</v>
      </c>
      <c r="U82" s="19">
        <f t="shared" si="26"/>
        <v>0</v>
      </c>
      <c r="V82" s="19">
        <f t="shared" si="27"/>
        <v>0</v>
      </c>
    </row>
    <row r="83" spans="1:22" x14ac:dyDescent="0.25">
      <c r="A83" s="26">
        <f>Wellpath!E83</f>
        <v>2400</v>
      </c>
      <c r="B83" s="22">
        <v>0</v>
      </c>
      <c r="C83" s="22">
        <v>0</v>
      </c>
      <c r="D83" s="22">
        <v>1</v>
      </c>
      <c r="E83" s="20">
        <f>Model!$W$22*((drdp!B83+drdp!K83)*DECR!$B83+(drdp!E83+drdp!N83)*DECR!$C83+(drdp!H83+drdp!Q83)*DECR!$D83)</f>
        <v>-4.3799891240513089E-2</v>
      </c>
      <c r="F83" s="20">
        <f>Model!$W$22*((drdp!C83+drdp!L83)*DECR!$B83+(drdp!F83+drdp!O83)*DECR!$C83+(drdp!I83+drdp!R83)*DECR!$D83)</f>
        <v>1.1736145486466487E-2</v>
      </c>
      <c r="G83" s="20">
        <f>Model!$W$22*((drdp!D83+drdp!M83)*DECR!$B83+(drdp!G83+drdp!P83)*DECR!$C83+(drdp!J83+drdp!S83)*DECR!$D83)</f>
        <v>0</v>
      </c>
      <c r="H83" s="18">
        <f>Model!$W$22*((drdp!B83)*DECR!$B83+(drdp!E83)*DECR!$C83+(drdp!H83)*DECR!$D83)</f>
        <v>-2.1899945620256545E-2</v>
      </c>
      <c r="I83" s="18">
        <f>Model!$W$22*((drdp!C83)*DECR!$B83+(drdp!F83)*DECR!$C83+(drdp!I83)*DECR!$D83)</f>
        <v>5.8680727432332434E-3</v>
      </c>
      <c r="J83" s="18">
        <f>Model!$W$22*((drdp!D83)*DECR!$B83+(drdp!G83)*DECR!$C83+(drdp!J83)*DECR!$D83)</f>
        <v>0</v>
      </c>
      <c r="K83" s="21">
        <f t="shared" si="28"/>
        <v>4.2653281431103286E-2</v>
      </c>
      <c r="L83" s="21">
        <f t="shared" si="29"/>
        <v>3.0623678249028213E-3</v>
      </c>
      <c r="M83" s="21">
        <f t="shared" si="30"/>
        <v>0</v>
      </c>
      <c r="N83" s="21">
        <f t="shared" si="31"/>
        <v>-1.142891231400152E-2</v>
      </c>
      <c r="O83" s="21">
        <f t="shared" si="32"/>
        <v>0</v>
      </c>
      <c r="P83" s="21">
        <f t="shared" si="33"/>
        <v>0</v>
      </c>
      <c r="Q83" s="19">
        <f t="shared" si="22"/>
        <v>4.1214458576592707E-2</v>
      </c>
      <c r="R83" s="19">
        <f t="shared" si="23"/>
        <v>2.9590649917431906E-3</v>
      </c>
      <c r="S83" s="19">
        <f t="shared" si="24"/>
        <v>0</v>
      </c>
      <c r="T83" s="19">
        <f t="shared" si="25"/>
        <v>-1.1043380892083968E-2</v>
      </c>
      <c r="U83" s="19">
        <f t="shared" si="26"/>
        <v>0</v>
      </c>
      <c r="V83" s="19">
        <f t="shared" si="27"/>
        <v>0</v>
      </c>
    </row>
    <row r="84" spans="1:22" x14ac:dyDescent="0.25">
      <c r="A84" s="26">
        <f>Wellpath!E84</f>
        <v>2430</v>
      </c>
      <c r="B84" s="22">
        <v>0</v>
      </c>
      <c r="C84" s="22">
        <v>0</v>
      </c>
      <c r="D84" s="22">
        <v>1</v>
      </c>
      <c r="E84" s="20">
        <f>Model!$W$22*((drdp!B84+drdp!K84)*DECR!$B84+(drdp!E84+drdp!N84)*DECR!$C84+(drdp!H84+drdp!Q84)*DECR!$D84)</f>
        <v>-4.3799891240513089E-2</v>
      </c>
      <c r="F84" s="20">
        <f>Model!$W$22*((drdp!C84+drdp!L84)*DECR!$B84+(drdp!F84+drdp!O84)*DECR!$C84+(drdp!I84+drdp!R84)*DECR!$D84)</f>
        <v>1.1736145486466487E-2</v>
      </c>
      <c r="G84" s="20">
        <f>Model!$W$22*((drdp!D84+drdp!M84)*DECR!$B84+(drdp!G84+drdp!P84)*DECR!$C84+(drdp!J84+drdp!S84)*DECR!$D84)</f>
        <v>0</v>
      </c>
      <c r="H84" s="18">
        <f>Model!$W$22*((drdp!B84)*DECR!$B84+(drdp!E84)*DECR!$C84+(drdp!H84)*DECR!$D84)</f>
        <v>-2.1899945620256545E-2</v>
      </c>
      <c r="I84" s="18">
        <f>Model!$W$22*((drdp!C84)*DECR!$B84+(drdp!F84)*DECR!$C84+(drdp!I84)*DECR!$D84)</f>
        <v>5.8680727432332434E-3</v>
      </c>
      <c r="J84" s="18">
        <f>Model!$W$22*((drdp!D84)*DECR!$B84+(drdp!G84)*DECR!$C84+(drdp!J84)*DECR!$D84)</f>
        <v>0</v>
      </c>
      <c r="K84" s="21">
        <f t="shared" si="28"/>
        <v>4.4571711903784061E-2</v>
      </c>
      <c r="L84" s="21">
        <f t="shared" si="29"/>
        <v>3.2001049357823289E-3</v>
      </c>
      <c r="M84" s="21">
        <f t="shared" si="30"/>
        <v>0</v>
      </c>
      <c r="N84" s="21">
        <f t="shared" si="31"/>
        <v>-1.1942954209891591E-2</v>
      </c>
      <c r="O84" s="21">
        <f t="shared" si="32"/>
        <v>0</v>
      </c>
      <c r="P84" s="21">
        <f t="shared" si="33"/>
        <v>0</v>
      </c>
      <c r="Q84" s="19">
        <f t="shared" si="22"/>
        <v>4.3132889049273482E-2</v>
      </c>
      <c r="R84" s="19">
        <f t="shared" si="23"/>
        <v>3.0968021026226982E-3</v>
      </c>
      <c r="S84" s="19">
        <f t="shared" si="24"/>
        <v>0</v>
      </c>
      <c r="T84" s="19">
        <f t="shared" si="25"/>
        <v>-1.1557422787974038E-2</v>
      </c>
      <c r="U84" s="19">
        <f t="shared" si="26"/>
        <v>0</v>
      </c>
      <c r="V84" s="19">
        <f t="shared" si="27"/>
        <v>0</v>
      </c>
    </row>
    <row r="85" spans="1:22" x14ac:dyDescent="0.25">
      <c r="A85" s="26">
        <f>Wellpath!E85</f>
        <v>2460</v>
      </c>
      <c r="B85" s="22">
        <v>0</v>
      </c>
      <c r="C85" s="22">
        <v>0</v>
      </c>
      <c r="D85" s="22">
        <v>1</v>
      </c>
      <c r="E85" s="20">
        <f>Model!$W$22*((drdp!B85+drdp!K85)*DECR!$B85+(drdp!E85+drdp!N85)*DECR!$C85+(drdp!H85+drdp!Q85)*DECR!$D85)</f>
        <v>-4.3799891240513089E-2</v>
      </c>
      <c r="F85" s="20">
        <f>Model!$W$22*((drdp!C85+drdp!L85)*DECR!$B85+(drdp!F85+drdp!O85)*DECR!$C85+(drdp!I85+drdp!R85)*DECR!$D85)</f>
        <v>1.1736145486466487E-2</v>
      </c>
      <c r="G85" s="20">
        <f>Model!$W$22*((drdp!D85+drdp!M85)*DECR!$B85+(drdp!G85+drdp!P85)*DECR!$C85+(drdp!J85+drdp!S85)*DECR!$D85)</f>
        <v>0</v>
      </c>
      <c r="H85" s="18">
        <f>Model!$W$22*((drdp!B85)*DECR!$B85+(drdp!E85)*DECR!$C85+(drdp!H85)*DECR!$D85)</f>
        <v>-2.1899945620256545E-2</v>
      </c>
      <c r="I85" s="18">
        <f>Model!$W$22*((drdp!C85)*DECR!$B85+(drdp!F85)*DECR!$C85+(drdp!I85)*DECR!$D85)</f>
        <v>5.8680727432332434E-3</v>
      </c>
      <c r="J85" s="18">
        <f>Model!$W$22*((drdp!D85)*DECR!$B85+(drdp!G85)*DECR!$C85+(drdp!J85)*DECR!$D85)</f>
        <v>0</v>
      </c>
      <c r="K85" s="21">
        <f t="shared" si="28"/>
        <v>4.6490142376464837E-2</v>
      </c>
      <c r="L85" s="21">
        <f t="shared" si="29"/>
        <v>3.3378420466618364E-3</v>
      </c>
      <c r="M85" s="21">
        <f t="shared" si="30"/>
        <v>0</v>
      </c>
      <c r="N85" s="21">
        <f t="shared" si="31"/>
        <v>-1.2456996105781661E-2</v>
      </c>
      <c r="O85" s="21">
        <f t="shared" si="32"/>
        <v>0</v>
      </c>
      <c r="P85" s="21">
        <f t="shared" si="33"/>
        <v>0</v>
      </c>
      <c r="Q85" s="19">
        <f t="shared" si="22"/>
        <v>4.5051319521954257E-2</v>
      </c>
      <c r="R85" s="19">
        <f t="shared" si="23"/>
        <v>3.2345392135022057E-3</v>
      </c>
      <c r="S85" s="19">
        <f t="shared" si="24"/>
        <v>0</v>
      </c>
      <c r="T85" s="19">
        <f t="shared" si="25"/>
        <v>-1.2071464683864108E-2</v>
      </c>
      <c r="U85" s="19">
        <f t="shared" si="26"/>
        <v>0</v>
      </c>
      <c r="V85" s="19">
        <f t="shared" si="27"/>
        <v>0</v>
      </c>
    </row>
    <row r="86" spans="1:22" x14ac:dyDescent="0.25">
      <c r="A86" s="26">
        <f>Wellpath!E86</f>
        <v>2490</v>
      </c>
      <c r="B86" s="22">
        <v>0</v>
      </c>
      <c r="C86" s="22">
        <v>0</v>
      </c>
      <c r="D86" s="22">
        <v>1</v>
      </c>
      <c r="E86" s="20">
        <f>Model!$W$22*((drdp!B86+drdp!K86)*DECR!$B86+(drdp!E86+drdp!N86)*DECR!$C86+(drdp!H86+drdp!Q86)*DECR!$D86)</f>
        <v>-4.3799891240513089E-2</v>
      </c>
      <c r="F86" s="20">
        <f>Model!$W$22*((drdp!C86+drdp!L86)*DECR!$B86+(drdp!F86+drdp!O86)*DECR!$C86+(drdp!I86+drdp!R86)*DECR!$D86)</f>
        <v>1.1736145486466487E-2</v>
      </c>
      <c r="G86" s="20">
        <f>Model!$W$22*((drdp!D86+drdp!M86)*DECR!$B86+(drdp!G86+drdp!P86)*DECR!$C86+(drdp!J86+drdp!S86)*DECR!$D86)</f>
        <v>0</v>
      </c>
      <c r="H86" s="18">
        <f>Model!$W$22*((drdp!B86)*DECR!$B86+(drdp!E86)*DECR!$C86+(drdp!H86)*DECR!$D86)</f>
        <v>-2.1899945620256545E-2</v>
      </c>
      <c r="I86" s="18">
        <f>Model!$W$22*((drdp!C86)*DECR!$B86+(drdp!F86)*DECR!$C86+(drdp!I86)*DECR!$D86)</f>
        <v>5.8680727432332434E-3</v>
      </c>
      <c r="J86" s="18">
        <f>Model!$W$22*((drdp!D86)*DECR!$B86+(drdp!G86)*DECR!$C86+(drdp!J86)*DECR!$D86)</f>
        <v>0</v>
      </c>
      <c r="K86" s="21">
        <f t="shared" si="28"/>
        <v>4.8408572849145612E-2</v>
      </c>
      <c r="L86" s="21">
        <f t="shared" si="29"/>
        <v>3.475579157541344E-3</v>
      </c>
      <c r="M86" s="21">
        <f t="shared" si="30"/>
        <v>0</v>
      </c>
      <c r="N86" s="21">
        <f t="shared" si="31"/>
        <v>-1.2971038001671731E-2</v>
      </c>
      <c r="O86" s="21">
        <f t="shared" si="32"/>
        <v>0</v>
      </c>
      <c r="P86" s="21">
        <f t="shared" si="33"/>
        <v>0</v>
      </c>
      <c r="Q86" s="19">
        <f t="shared" si="22"/>
        <v>4.6969749994635032E-2</v>
      </c>
      <c r="R86" s="19">
        <f t="shared" si="23"/>
        <v>3.3722763243817133E-3</v>
      </c>
      <c r="S86" s="19">
        <f t="shared" si="24"/>
        <v>0</v>
      </c>
      <c r="T86" s="19">
        <f t="shared" si="25"/>
        <v>-1.2585506579754178E-2</v>
      </c>
      <c r="U86" s="19">
        <f t="shared" si="26"/>
        <v>0</v>
      </c>
      <c r="V86" s="19">
        <f t="shared" si="27"/>
        <v>0</v>
      </c>
    </row>
    <row r="87" spans="1:22" x14ac:dyDescent="0.25">
      <c r="A87" s="26">
        <f>Wellpath!E87</f>
        <v>2520</v>
      </c>
      <c r="B87" s="22">
        <v>0</v>
      </c>
      <c r="C87" s="22">
        <v>0</v>
      </c>
      <c r="D87" s="22">
        <v>1</v>
      </c>
      <c r="E87" s="20">
        <f>Model!$W$22*((drdp!B87+drdp!K87)*DECR!$B87+(drdp!E87+drdp!N87)*DECR!$C87+(drdp!H87+drdp!Q87)*DECR!$D87)</f>
        <v>-4.3799891240513089E-2</v>
      </c>
      <c r="F87" s="20">
        <f>Model!$W$22*((drdp!C87+drdp!L87)*DECR!$B87+(drdp!F87+drdp!O87)*DECR!$C87+(drdp!I87+drdp!R87)*DECR!$D87)</f>
        <v>1.1736145486466487E-2</v>
      </c>
      <c r="G87" s="20">
        <f>Model!$W$22*((drdp!D87+drdp!M87)*DECR!$B87+(drdp!G87+drdp!P87)*DECR!$C87+(drdp!J87+drdp!S87)*DECR!$D87)</f>
        <v>0</v>
      </c>
      <c r="H87" s="18">
        <f>Model!$W$22*((drdp!B87)*DECR!$B87+(drdp!E87)*DECR!$C87+(drdp!H87)*DECR!$D87)</f>
        <v>-2.1899945620256545E-2</v>
      </c>
      <c r="I87" s="18">
        <f>Model!$W$22*((drdp!C87)*DECR!$B87+(drdp!F87)*DECR!$C87+(drdp!I87)*DECR!$D87)</f>
        <v>5.8680727432332434E-3</v>
      </c>
      <c r="J87" s="18">
        <f>Model!$W$22*((drdp!D87)*DECR!$B87+(drdp!G87)*DECR!$C87+(drdp!J87)*DECR!$D87)</f>
        <v>0</v>
      </c>
      <c r="K87" s="21">
        <f t="shared" si="28"/>
        <v>5.0327003321826387E-2</v>
      </c>
      <c r="L87" s="21">
        <f t="shared" si="29"/>
        <v>3.6133162684208516E-3</v>
      </c>
      <c r="M87" s="21">
        <f t="shared" si="30"/>
        <v>0</v>
      </c>
      <c r="N87" s="21">
        <f t="shared" si="31"/>
        <v>-1.3485079897561801E-2</v>
      </c>
      <c r="O87" s="21">
        <f t="shared" si="32"/>
        <v>0</v>
      </c>
      <c r="P87" s="21">
        <f t="shared" si="33"/>
        <v>0</v>
      </c>
      <c r="Q87" s="19">
        <f t="shared" si="22"/>
        <v>4.8888180467315807E-2</v>
      </c>
      <c r="R87" s="19">
        <f t="shared" si="23"/>
        <v>3.5100134352612209E-3</v>
      </c>
      <c r="S87" s="19">
        <f t="shared" si="24"/>
        <v>0</v>
      </c>
      <c r="T87" s="19">
        <f t="shared" si="25"/>
        <v>-1.3099548475644249E-2</v>
      </c>
      <c r="U87" s="19">
        <f t="shared" si="26"/>
        <v>0</v>
      </c>
      <c r="V87" s="19">
        <f t="shared" si="27"/>
        <v>0</v>
      </c>
    </row>
    <row r="88" spans="1:22" x14ac:dyDescent="0.25">
      <c r="A88" s="26">
        <f>Wellpath!E88</f>
        <v>2550</v>
      </c>
      <c r="B88" s="22">
        <v>0</v>
      </c>
      <c r="C88" s="22">
        <v>0</v>
      </c>
      <c r="D88" s="22">
        <v>1</v>
      </c>
      <c r="E88" s="20">
        <f>Model!$W$22*((drdp!B88+drdp!K88)*DECR!$B88+(drdp!E88+drdp!N88)*DECR!$C88+(drdp!H88+drdp!Q88)*DECR!$D88)</f>
        <v>-4.3799891240513089E-2</v>
      </c>
      <c r="F88" s="20">
        <f>Model!$W$22*((drdp!C88+drdp!L88)*DECR!$B88+(drdp!F88+drdp!O88)*DECR!$C88+(drdp!I88+drdp!R88)*DECR!$D88)</f>
        <v>1.1736145486466487E-2</v>
      </c>
      <c r="G88" s="20">
        <f>Model!$W$22*((drdp!D88+drdp!M88)*DECR!$B88+(drdp!G88+drdp!P88)*DECR!$C88+(drdp!J88+drdp!S88)*DECR!$D88)</f>
        <v>0</v>
      </c>
      <c r="H88" s="18">
        <f>Model!$W$22*((drdp!B88)*DECR!$B88+(drdp!E88)*DECR!$C88+(drdp!H88)*DECR!$D88)</f>
        <v>-2.1899945620256545E-2</v>
      </c>
      <c r="I88" s="18">
        <f>Model!$W$22*((drdp!C88)*DECR!$B88+(drdp!F88)*DECR!$C88+(drdp!I88)*DECR!$D88)</f>
        <v>5.8680727432332434E-3</v>
      </c>
      <c r="J88" s="18">
        <f>Model!$W$22*((drdp!D88)*DECR!$B88+(drdp!G88)*DECR!$C88+(drdp!J88)*DECR!$D88)</f>
        <v>0</v>
      </c>
      <c r="K88" s="21">
        <f t="shared" si="28"/>
        <v>5.2245433794507162E-2</v>
      </c>
      <c r="L88" s="21">
        <f t="shared" si="29"/>
        <v>3.7510533793003592E-3</v>
      </c>
      <c r="M88" s="21">
        <f t="shared" si="30"/>
        <v>0</v>
      </c>
      <c r="N88" s="21">
        <f t="shared" si="31"/>
        <v>-1.3999121793451872E-2</v>
      </c>
      <c r="O88" s="21">
        <f t="shared" si="32"/>
        <v>0</v>
      </c>
      <c r="P88" s="21">
        <f t="shared" si="33"/>
        <v>0</v>
      </c>
      <c r="Q88" s="19">
        <f t="shared" si="22"/>
        <v>5.0806610939996583E-2</v>
      </c>
      <c r="R88" s="19">
        <f t="shared" si="23"/>
        <v>3.6477505461407285E-3</v>
      </c>
      <c r="S88" s="19">
        <f t="shared" si="24"/>
        <v>0</v>
      </c>
      <c r="T88" s="19">
        <f t="shared" si="25"/>
        <v>-1.3613590371534319E-2</v>
      </c>
      <c r="U88" s="19">
        <f t="shared" si="26"/>
        <v>0</v>
      </c>
      <c r="V88" s="19">
        <f t="shared" si="27"/>
        <v>0</v>
      </c>
    </row>
    <row r="89" spans="1:22" x14ac:dyDescent="0.25">
      <c r="A89" s="26">
        <f>Wellpath!E89</f>
        <v>2580</v>
      </c>
      <c r="B89" s="22">
        <v>0</v>
      </c>
      <c r="C89" s="22">
        <v>0</v>
      </c>
      <c r="D89" s="22">
        <v>1</v>
      </c>
      <c r="E89" s="20">
        <f>Model!$W$22*((drdp!B89+drdp!K89)*DECR!$B89+(drdp!E89+drdp!N89)*DECR!$C89+(drdp!H89+drdp!Q89)*DECR!$D89)</f>
        <v>-4.3799891240513089E-2</v>
      </c>
      <c r="F89" s="20">
        <f>Model!$W$22*((drdp!C89+drdp!L89)*DECR!$B89+(drdp!F89+drdp!O89)*DECR!$C89+(drdp!I89+drdp!R89)*DECR!$D89)</f>
        <v>1.1736145486466487E-2</v>
      </c>
      <c r="G89" s="20">
        <f>Model!$W$22*((drdp!D89+drdp!M89)*DECR!$B89+(drdp!G89+drdp!P89)*DECR!$C89+(drdp!J89+drdp!S89)*DECR!$D89)</f>
        <v>0</v>
      </c>
      <c r="H89" s="18">
        <f>Model!$W$22*((drdp!B89)*DECR!$B89+(drdp!E89)*DECR!$C89+(drdp!H89)*DECR!$D89)</f>
        <v>-2.1899945620256545E-2</v>
      </c>
      <c r="I89" s="18">
        <f>Model!$W$22*((drdp!C89)*DECR!$B89+(drdp!F89)*DECR!$C89+(drdp!I89)*DECR!$D89)</f>
        <v>5.8680727432332434E-3</v>
      </c>
      <c r="J89" s="18">
        <f>Model!$W$22*((drdp!D89)*DECR!$B89+(drdp!G89)*DECR!$C89+(drdp!J89)*DECR!$D89)</f>
        <v>0</v>
      </c>
      <c r="K89" s="21">
        <f t="shared" si="28"/>
        <v>5.4163864267187938E-2</v>
      </c>
      <c r="L89" s="21">
        <f t="shared" si="29"/>
        <v>3.8887904901798668E-3</v>
      </c>
      <c r="M89" s="21">
        <f t="shared" si="30"/>
        <v>0</v>
      </c>
      <c r="N89" s="21">
        <f t="shared" si="31"/>
        <v>-1.4513163689341942E-2</v>
      </c>
      <c r="O89" s="21">
        <f t="shared" si="32"/>
        <v>0</v>
      </c>
      <c r="P89" s="21">
        <f t="shared" si="33"/>
        <v>0</v>
      </c>
      <c r="Q89" s="19">
        <f t="shared" si="22"/>
        <v>5.2725041412677358E-2</v>
      </c>
      <c r="R89" s="19">
        <f t="shared" si="23"/>
        <v>3.7854876570202361E-3</v>
      </c>
      <c r="S89" s="19">
        <f t="shared" si="24"/>
        <v>0</v>
      </c>
      <c r="T89" s="19">
        <f t="shared" si="25"/>
        <v>-1.4127632267424389E-2</v>
      </c>
      <c r="U89" s="19">
        <f t="shared" si="26"/>
        <v>0</v>
      </c>
      <c r="V89" s="19">
        <f t="shared" si="27"/>
        <v>0</v>
      </c>
    </row>
    <row r="90" spans="1:22" x14ac:dyDescent="0.25">
      <c r="A90" s="26">
        <f>Wellpath!E90</f>
        <v>2610</v>
      </c>
      <c r="B90" s="22">
        <v>0</v>
      </c>
      <c r="C90" s="22">
        <v>0</v>
      </c>
      <c r="D90" s="22">
        <v>1</v>
      </c>
      <c r="E90" s="20">
        <f>Model!$W$22*((drdp!B90+drdp!K90)*DECR!$B90+(drdp!E90+drdp!N90)*DECR!$C90+(drdp!H90+drdp!Q90)*DECR!$D90)</f>
        <v>-4.3799891240513089E-2</v>
      </c>
      <c r="F90" s="20">
        <f>Model!$W$22*((drdp!C90+drdp!L90)*DECR!$B90+(drdp!F90+drdp!O90)*DECR!$C90+(drdp!I90+drdp!R90)*DECR!$D90)</f>
        <v>1.1736145486466487E-2</v>
      </c>
      <c r="G90" s="20">
        <f>Model!$W$22*((drdp!D90+drdp!M90)*DECR!$B90+(drdp!G90+drdp!P90)*DECR!$C90+(drdp!J90+drdp!S90)*DECR!$D90)</f>
        <v>0</v>
      </c>
      <c r="H90" s="18">
        <f>Model!$W$22*((drdp!B90)*DECR!$B90+(drdp!E90)*DECR!$C90+(drdp!H90)*DECR!$D90)</f>
        <v>-2.1899945620256545E-2</v>
      </c>
      <c r="I90" s="18">
        <f>Model!$W$22*((drdp!C90)*DECR!$B90+(drdp!F90)*DECR!$C90+(drdp!I90)*DECR!$D90)</f>
        <v>5.8680727432332434E-3</v>
      </c>
      <c r="J90" s="18">
        <f>Model!$W$22*((drdp!D90)*DECR!$B90+(drdp!G90)*DECR!$C90+(drdp!J90)*DECR!$D90)</f>
        <v>0</v>
      </c>
      <c r="K90" s="21">
        <f t="shared" si="28"/>
        <v>5.6082294739868713E-2</v>
      </c>
      <c r="L90" s="21">
        <f t="shared" si="29"/>
        <v>4.0265276010593744E-3</v>
      </c>
      <c r="M90" s="21">
        <f t="shared" si="30"/>
        <v>0</v>
      </c>
      <c r="N90" s="21">
        <f t="shared" si="31"/>
        <v>-1.5027205585232012E-2</v>
      </c>
      <c r="O90" s="21">
        <f t="shared" si="32"/>
        <v>0</v>
      </c>
      <c r="P90" s="21">
        <f t="shared" si="33"/>
        <v>0</v>
      </c>
      <c r="Q90" s="19">
        <f t="shared" si="22"/>
        <v>5.4643471885358133E-2</v>
      </c>
      <c r="R90" s="19">
        <f t="shared" si="23"/>
        <v>3.9232247678997441E-3</v>
      </c>
      <c r="S90" s="19">
        <f t="shared" si="24"/>
        <v>0</v>
      </c>
      <c r="T90" s="19">
        <f t="shared" si="25"/>
        <v>-1.464167416331446E-2</v>
      </c>
      <c r="U90" s="19">
        <f t="shared" si="26"/>
        <v>0</v>
      </c>
      <c r="V90" s="19">
        <f t="shared" si="27"/>
        <v>0</v>
      </c>
    </row>
    <row r="91" spans="1:22" x14ac:dyDescent="0.25">
      <c r="A91" s="26">
        <f>Wellpath!E91</f>
        <v>2640</v>
      </c>
      <c r="B91" s="22">
        <v>0</v>
      </c>
      <c r="C91" s="22">
        <v>0</v>
      </c>
      <c r="D91" s="22">
        <v>1</v>
      </c>
      <c r="E91" s="20">
        <f>Model!$W$22*((drdp!B91+drdp!K91)*DECR!$B91+(drdp!E91+drdp!N91)*DECR!$C91+(drdp!H91+drdp!Q91)*DECR!$D91)</f>
        <v>-4.3799891240513089E-2</v>
      </c>
      <c r="F91" s="20">
        <f>Model!$W$22*((drdp!C91+drdp!L91)*DECR!$B91+(drdp!F91+drdp!O91)*DECR!$C91+(drdp!I91+drdp!R91)*DECR!$D91)</f>
        <v>1.1736145486466487E-2</v>
      </c>
      <c r="G91" s="20">
        <f>Model!$W$22*((drdp!D91+drdp!M91)*DECR!$B91+(drdp!G91+drdp!P91)*DECR!$C91+(drdp!J91+drdp!S91)*DECR!$D91)</f>
        <v>0</v>
      </c>
      <c r="H91" s="18">
        <f>Model!$W$22*((drdp!B91)*DECR!$B91+(drdp!E91)*DECR!$C91+(drdp!H91)*DECR!$D91)</f>
        <v>-2.1899945620256545E-2</v>
      </c>
      <c r="I91" s="18">
        <f>Model!$W$22*((drdp!C91)*DECR!$B91+(drdp!F91)*DECR!$C91+(drdp!I91)*DECR!$D91)</f>
        <v>5.8680727432332434E-3</v>
      </c>
      <c r="J91" s="18">
        <f>Model!$W$22*((drdp!D91)*DECR!$B91+(drdp!G91)*DECR!$C91+(drdp!J91)*DECR!$D91)</f>
        <v>0</v>
      </c>
      <c r="K91" s="21">
        <f t="shared" si="28"/>
        <v>5.8000725212549488E-2</v>
      </c>
      <c r="L91" s="21">
        <f t="shared" si="29"/>
        <v>4.164264711938882E-3</v>
      </c>
      <c r="M91" s="21">
        <f t="shared" si="30"/>
        <v>0</v>
      </c>
      <c r="N91" s="21">
        <f t="shared" si="31"/>
        <v>-1.5541247481122082E-2</v>
      </c>
      <c r="O91" s="21">
        <f t="shared" si="32"/>
        <v>0</v>
      </c>
      <c r="P91" s="21">
        <f t="shared" si="33"/>
        <v>0</v>
      </c>
      <c r="Q91" s="19">
        <f t="shared" si="22"/>
        <v>5.6561902358038908E-2</v>
      </c>
      <c r="R91" s="19">
        <f t="shared" si="23"/>
        <v>4.0609618787792517E-3</v>
      </c>
      <c r="S91" s="19">
        <f t="shared" si="24"/>
        <v>0</v>
      </c>
      <c r="T91" s="19">
        <f t="shared" si="25"/>
        <v>-1.515571605920453E-2</v>
      </c>
      <c r="U91" s="19">
        <f t="shared" si="26"/>
        <v>0</v>
      </c>
      <c r="V91" s="19">
        <f t="shared" si="27"/>
        <v>0</v>
      </c>
    </row>
    <row r="92" spans="1:22" x14ac:dyDescent="0.25">
      <c r="A92" s="26">
        <f>Wellpath!E92</f>
        <v>2670</v>
      </c>
      <c r="B92" s="22">
        <v>0</v>
      </c>
      <c r="C92" s="22">
        <v>0</v>
      </c>
      <c r="D92" s="22">
        <v>1</v>
      </c>
      <c r="E92" s="20">
        <f>Model!$W$22*((drdp!B92+drdp!K92)*DECR!$B92+(drdp!E92+drdp!N92)*DECR!$C92+(drdp!H92+drdp!Q92)*DECR!$D92)</f>
        <v>-4.3799891240513089E-2</v>
      </c>
      <c r="F92" s="20">
        <f>Model!$W$22*((drdp!C92+drdp!L92)*DECR!$B92+(drdp!F92+drdp!O92)*DECR!$C92+(drdp!I92+drdp!R92)*DECR!$D92)</f>
        <v>1.1736145486466487E-2</v>
      </c>
      <c r="G92" s="20">
        <f>Model!$W$22*((drdp!D92+drdp!M92)*DECR!$B92+(drdp!G92+drdp!P92)*DECR!$C92+(drdp!J92+drdp!S92)*DECR!$D92)</f>
        <v>0</v>
      </c>
      <c r="H92" s="18">
        <f>Model!$W$22*((drdp!B92)*DECR!$B92+(drdp!E92)*DECR!$C92+(drdp!H92)*DECR!$D92)</f>
        <v>-2.1899945620256545E-2</v>
      </c>
      <c r="I92" s="18">
        <f>Model!$W$22*((drdp!C92)*DECR!$B92+(drdp!F92)*DECR!$C92+(drdp!I92)*DECR!$D92)</f>
        <v>5.8680727432332434E-3</v>
      </c>
      <c r="J92" s="18">
        <f>Model!$W$22*((drdp!D92)*DECR!$B92+(drdp!G92)*DECR!$C92+(drdp!J92)*DECR!$D92)</f>
        <v>0</v>
      </c>
      <c r="K92" s="21">
        <f t="shared" si="28"/>
        <v>5.9919155685230263E-2</v>
      </c>
      <c r="L92" s="21">
        <f t="shared" si="29"/>
        <v>4.3020018228183896E-3</v>
      </c>
      <c r="M92" s="21">
        <f t="shared" si="30"/>
        <v>0</v>
      </c>
      <c r="N92" s="21">
        <f t="shared" si="31"/>
        <v>-1.6055289377012155E-2</v>
      </c>
      <c r="O92" s="21">
        <f t="shared" si="32"/>
        <v>0</v>
      </c>
      <c r="P92" s="21">
        <f t="shared" si="33"/>
        <v>0</v>
      </c>
      <c r="Q92" s="19">
        <f t="shared" si="22"/>
        <v>5.8480332830719683E-2</v>
      </c>
      <c r="R92" s="19">
        <f t="shared" si="23"/>
        <v>4.1986989896587593E-3</v>
      </c>
      <c r="S92" s="19">
        <f t="shared" si="24"/>
        <v>0</v>
      </c>
      <c r="T92" s="19">
        <f t="shared" si="25"/>
        <v>-1.56697579550946E-2</v>
      </c>
      <c r="U92" s="19">
        <f t="shared" si="26"/>
        <v>0</v>
      </c>
      <c r="V92" s="19">
        <f t="shared" si="27"/>
        <v>0</v>
      </c>
    </row>
    <row r="93" spans="1:22" x14ac:dyDescent="0.25">
      <c r="A93" s="26">
        <f>Wellpath!E93</f>
        <v>2700</v>
      </c>
      <c r="B93" s="22">
        <v>0</v>
      </c>
      <c r="C93" s="22">
        <v>0</v>
      </c>
      <c r="D93" s="22">
        <v>1</v>
      </c>
      <c r="E93" s="20">
        <f>Model!$W$22*((drdp!B93+drdp!K93)*DECR!$B93+(drdp!E93+drdp!N93)*DECR!$C93+(drdp!H93+drdp!Q93)*DECR!$D93)</f>
        <v>-4.3799891240513089E-2</v>
      </c>
      <c r="F93" s="20">
        <f>Model!$W$22*((drdp!C93+drdp!L93)*DECR!$B93+(drdp!F93+drdp!O93)*DECR!$C93+(drdp!I93+drdp!R93)*DECR!$D93)</f>
        <v>1.1736145486466487E-2</v>
      </c>
      <c r="G93" s="20">
        <f>Model!$W$22*((drdp!D93+drdp!M93)*DECR!$B93+(drdp!G93+drdp!P93)*DECR!$C93+(drdp!J93+drdp!S93)*DECR!$D93)</f>
        <v>0</v>
      </c>
      <c r="H93" s="18">
        <f>Model!$W$22*((drdp!B93)*DECR!$B93+(drdp!E93)*DECR!$C93+(drdp!H93)*DECR!$D93)</f>
        <v>-2.1899945620256545E-2</v>
      </c>
      <c r="I93" s="18">
        <f>Model!$W$22*((drdp!C93)*DECR!$B93+(drdp!F93)*DECR!$C93+(drdp!I93)*DECR!$D93)</f>
        <v>5.8680727432332434E-3</v>
      </c>
      <c r="J93" s="18">
        <f>Model!$W$22*((drdp!D93)*DECR!$B93+(drdp!G93)*DECR!$C93+(drdp!J93)*DECR!$D93)</f>
        <v>0</v>
      </c>
      <c r="K93" s="21">
        <f t="shared" si="28"/>
        <v>6.1837586157911038E-2</v>
      </c>
      <c r="L93" s="21">
        <f t="shared" si="29"/>
        <v>4.4397389336978971E-3</v>
      </c>
      <c r="M93" s="21">
        <f t="shared" si="30"/>
        <v>0</v>
      </c>
      <c r="N93" s="21">
        <f t="shared" si="31"/>
        <v>-1.6569331272902225E-2</v>
      </c>
      <c r="O93" s="21">
        <f t="shared" si="32"/>
        <v>0</v>
      </c>
      <c r="P93" s="21">
        <f t="shared" si="33"/>
        <v>0</v>
      </c>
      <c r="Q93" s="19">
        <f t="shared" si="22"/>
        <v>6.0398763303400459E-2</v>
      </c>
      <c r="R93" s="19">
        <f t="shared" si="23"/>
        <v>4.3364361005382669E-3</v>
      </c>
      <c r="S93" s="19">
        <f t="shared" si="24"/>
        <v>0</v>
      </c>
      <c r="T93" s="19">
        <f t="shared" si="25"/>
        <v>-1.6183799850984674E-2</v>
      </c>
      <c r="U93" s="19">
        <f t="shared" si="26"/>
        <v>0</v>
      </c>
      <c r="V93" s="19">
        <f t="shared" si="27"/>
        <v>0</v>
      </c>
    </row>
    <row r="94" spans="1:22" x14ac:dyDescent="0.25">
      <c r="A94" s="26">
        <f>Wellpath!E94</f>
        <v>2730</v>
      </c>
      <c r="B94" s="22">
        <v>0</v>
      </c>
      <c r="C94" s="22">
        <v>0</v>
      </c>
      <c r="D94" s="22">
        <v>1</v>
      </c>
      <c r="E94" s="20">
        <f>Model!$W$22*((drdp!B94+drdp!K94)*DECR!$B94+(drdp!E94+drdp!N94)*DECR!$C94+(drdp!H94+drdp!Q94)*DECR!$D94)</f>
        <v>-4.3799891240513089E-2</v>
      </c>
      <c r="F94" s="20">
        <f>Model!$W$22*((drdp!C94+drdp!L94)*DECR!$B94+(drdp!F94+drdp!O94)*DECR!$C94+(drdp!I94+drdp!R94)*DECR!$D94)</f>
        <v>1.1736145486466487E-2</v>
      </c>
      <c r="G94" s="20">
        <f>Model!$W$22*((drdp!D94+drdp!M94)*DECR!$B94+(drdp!G94+drdp!P94)*DECR!$C94+(drdp!J94+drdp!S94)*DECR!$D94)</f>
        <v>0</v>
      </c>
      <c r="H94" s="18">
        <f>Model!$W$22*((drdp!B94)*DECR!$B94+(drdp!E94)*DECR!$C94+(drdp!H94)*DECR!$D94)</f>
        <v>-2.1899945620256545E-2</v>
      </c>
      <c r="I94" s="18">
        <f>Model!$W$22*((drdp!C94)*DECR!$B94+(drdp!F94)*DECR!$C94+(drdp!I94)*DECR!$D94)</f>
        <v>5.8680727432332434E-3</v>
      </c>
      <c r="J94" s="18">
        <f>Model!$W$22*((drdp!D94)*DECR!$B94+(drdp!G94)*DECR!$C94+(drdp!J94)*DECR!$D94)</f>
        <v>0</v>
      </c>
      <c r="K94" s="21">
        <f t="shared" si="28"/>
        <v>6.3756016630591814E-2</v>
      </c>
      <c r="L94" s="21">
        <f t="shared" si="29"/>
        <v>4.5774760445774047E-3</v>
      </c>
      <c r="M94" s="21">
        <f t="shared" si="30"/>
        <v>0</v>
      </c>
      <c r="N94" s="21">
        <f t="shared" si="31"/>
        <v>-1.7083373168792295E-2</v>
      </c>
      <c r="O94" s="21">
        <f t="shared" si="32"/>
        <v>0</v>
      </c>
      <c r="P94" s="21">
        <f t="shared" si="33"/>
        <v>0</v>
      </c>
      <c r="Q94" s="19">
        <f t="shared" si="22"/>
        <v>6.2317193776081234E-2</v>
      </c>
      <c r="R94" s="19">
        <f t="shared" si="23"/>
        <v>4.4741732114177745E-3</v>
      </c>
      <c r="S94" s="19">
        <f t="shared" si="24"/>
        <v>0</v>
      </c>
      <c r="T94" s="19">
        <f t="shared" si="25"/>
        <v>-1.6697841746874744E-2</v>
      </c>
      <c r="U94" s="19">
        <f t="shared" si="26"/>
        <v>0</v>
      </c>
      <c r="V94" s="19">
        <f t="shared" si="27"/>
        <v>0</v>
      </c>
    </row>
    <row r="95" spans="1:22" x14ac:dyDescent="0.25">
      <c r="A95" s="26">
        <f>Wellpath!E95</f>
        <v>2760</v>
      </c>
      <c r="B95" s="22">
        <v>0</v>
      </c>
      <c r="C95" s="22">
        <v>0</v>
      </c>
      <c r="D95" s="22">
        <v>1</v>
      </c>
      <c r="E95" s="20">
        <f>Model!$W$22*((drdp!B95+drdp!K95)*DECR!$B95+(drdp!E95+drdp!N95)*DECR!$C95+(drdp!H95+drdp!Q95)*DECR!$D95)</f>
        <v>-4.3799891240513089E-2</v>
      </c>
      <c r="F95" s="20">
        <f>Model!$W$22*((drdp!C95+drdp!L95)*DECR!$B95+(drdp!F95+drdp!O95)*DECR!$C95+(drdp!I95+drdp!R95)*DECR!$D95)</f>
        <v>1.1736145486466487E-2</v>
      </c>
      <c r="G95" s="20">
        <f>Model!$W$22*((drdp!D95+drdp!M95)*DECR!$B95+(drdp!G95+drdp!P95)*DECR!$C95+(drdp!J95+drdp!S95)*DECR!$D95)</f>
        <v>0</v>
      </c>
      <c r="H95" s="18">
        <f>Model!$W$22*((drdp!B95)*DECR!$B95+(drdp!E95)*DECR!$C95+(drdp!H95)*DECR!$D95)</f>
        <v>-2.1899945620256545E-2</v>
      </c>
      <c r="I95" s="18">
        <f>Model!$W$22*((drdp!C95)*DECR!$B95+(drdp!F95)*DECR!$C95+(drdp!I95)*DECR!$D95)</f>
        <v>5.8680727432332434E-3</v>
      </c>
      <c r="J95" s="18">
        <f>Model!$W$22*((drdp!D95)*DECR!$B95+(drdp!G95)*DECR!$C95+(drdp!J95)*DECR!$D95)</f>
        <v>0</v>
      </c>
      <c r="K95" s="21">
        <f t="shared" si="28"/>
        <v>6.5674447103272582E-2</v>
      </c>
      <c r="L95" s="21">
        <f t="shared" si="29"/>
        <v>4.7152131554569123E-3</v>
      </c>
      <c r="M95" s="21">
        <f t="shared" si="30"/>
        <v>0</v>
      </c>
      <c r="N95" s="21">
        <f t="shared" si="31"/>
        <v>-1.7597415064682365E-2</v>
      </c>
      <c r="O95" s="21">
        <f t="shared" si="32"/>
        <v>0</v>
      </c>
      <c r="P95" s="21">
        <f t="shared" si="33"/>
        <v>0</v>
      </c>
      <c r="Q95" s="19">
        <f t="shared" si="22"/>
        <v>6.4235624248762002E-2</v>
      </c>
      <c r="R95" s="19">
        <f t="shared" si="23"/>
        <v>4.6119103222972821E-3</v>
      </c>
      <c r="S95" s="19">
        <f t="shared" si="24"/>
        <v>0</v>
      </c>
      <c r="T95" s="19">
        <f t="shared" si="25"/>
        <v>-1.7211883642764814E-2</v>
      </c>
      <c r="U95" s="19">
        <f t="shared" si="26"/>
        <v>0</v>
      </c>
      <c r="V95" s="19">
        <f t="shared" si="27"/>
        <v>0</v>
      </c>
    </row>
    <row r="96" spans="1:22" x14ac:dyDescent="0.25">
      <c r="A96" s="26">
        <f>Wellpath!E96</f>
        <v>2790</v>
      </c>
      <c r="B96" s="22">
        <v>0</v>
      </c>
      <c r="C96" s="22">
        <v>0</v>
      </c>
      <c r="D96" s="22">
        <v>1</v>
      </c>
      <c r="E96" s="20">
        <f>Model!$W$22*((drdp!B96+drdp!K96)*DECR!$B96+(drdp!E96+drdp!N96)*DECR!$C96+(drdp!H96+drdp!Q96)*DECR!$D96)</f>
        <v>-4.3799891240513089E-2</v>
      </c>
      <c r="F96" s="20">
        <f>Model!$W$22*((drdp!C96+drdp!L96)*DECR!$B96+(drdp!F96+drdp!O96)*DECR!$C96+(drdp!I96+drdp!R96)*DECR!$D96)</f>
        <v>1.1736145486466487E-2</v>
      </c>
      <c r="G96" s="20">
        <f>Model!$W$22*((drdp!D96+drdp!M96)*DECR!$B96+(drdp!G96+drdp!P96)*DECR!$C96+(drdp!J96+drdp!S96)*DECR!$D96)</f>
        <v>0</v>
      </c>
      <c r="H96" s="18">
        <f>Model!$W$22*((drdp!B96)*DECR!$B96+(drdp!E96)*DECR!$C96+(drdp!H96)*DECR!$D96)</f>
        <v>-2.1899945620256545E-2</v>
      </c>
      <c r="I96" s="18">
        <f>Model!$W$22*((drdp!C96)*DECR!$B96+(drdp!F96)*DECR!$C96+(drdp!I96)*DECR!$D96)</f>
        <v>5.8680727432332434E-3</v>
      </c>
      <c r="J96" s="18">
        <f>Model!$W$22*((drdp!D96)*DECR!$B96+(drdp!G96)*DECR!$C96+(drdp!J96)*DECR!$D96)</f>
        <v>0</v>
      </c>
      <c r="K96" s="21">
        <f t="shared" si="28"/>
        <v>6.7592877575953364E-2</v>
      </c>
      <c r="L96" s="21">
        <f t="shared" si="29"/>
        <v>4.8529502663364199E-3</v>
      </c>
      <c r="M96" s="21">
        <f t="shared" si="30"/>
        <v>0</v>
      </c>
      <c r="N96" s="21">
        <f t="shared" si="31"/>
        <v>-1.8111456960572436E-2</v>
      </c>
      <c r="O96" s="21">
        <f t="shared" si="32"/>
        <v>0</v>
      </c>
      <c r="P96" s="21">
        <f t="shared" si="33"/>
        <v>0</v>
      </c>
      <c r="Q96" s="19">
        <f t="shared" si="22"/>
        <v>6.615405472144277E-2</v>
      </c>
      <c r="R96" s="19">
        <f t="shared" si="23"/>
        <v>4.7496474331767896E-3</v>
      </c>
      <c r="S96" s="19">
        <f t="shared" si="24"/>
        <v>0</v>
      </c>
      <c r="T96" s="19">
        <f t="shared" si="25"/>
        <v>-1.7725925538654885E-2</v>
      </c>
      <c r="U96" s="19">
        <f t="shared" si="26"/>
        <v>0</v>
      </c>
      <c r="V96" s="19">
        <f t="shared" si="27"/>
        <v>0</v>
      </c>
    </row>
    <row r="97" spans="1:22" x14ac:dyDescent="0.25">
      <c r="A97" s="26">
        <f>Wellpath!E97</f>
        <v>2820</v>
      </c>
      <c r="B97" s="22">
        <v>0</v>
      </c>
      <c r="C97" s="22">
        <v>0</v>
      </c>
      <c r="D97" s="22">
        <v>1</v>
      </c>
      <c r="E97" s="20">
        <f>Model!$W$22*((drdp!B97+drdp!K97)*DECR!$B97+(drdp!E97+drdp!N97)*DECR!$C97+(drdp!H97+drdp!Q97)*DECR!$D97)</f>
        <v>-4.3799891240513089E-2</v>
      </c>
      <c r="F97" s="20">
        <f>Model!$W$22*((drdp!C97+drdp!L97)*DECR!$B97+(drdp!F97+drdp!O97)*DECR!$C97+(drdp!I97+drdp!R97)*DECR!$D97)</f>
        <v>1.1736145486466487E-2</v>
      </c>
      <c r="G97" s="20">
        <f>Model!$W$22*((drdp!D97+drdp!M97)*DECR!$B97+(drdp!G97+drdp!P97)*DECR!$C97+(drdp!J97+drdp!S97)*DECR!$D97)</f>
        <v>0</v>
      </c>
      <c r="H97" s="18">
        <f>Model!$W$22*((drdp!B97)*DECR!$B97+(drdp!E97)*DECR!$C97+(drdp!H97)*DECR!$D97)</f>
        <v>-2.1899945620256545E-2</v>
      </c>
      <c r="I97" s="18">
        <f>Model!$W$22*((drdp!C97)*DECR!$B97+(drdp!F97)*DECR!$C97+(drdp!I97)*DECR!$D97)</f>
        <v>5.8680727432332434E-3</v>
      </c>
      <c r="J97" s="18">
        <f>Model!$W$22*((drdp!D97)*DECR!$B97+(drdp!G97)*DECR!$C97+(drdp!J97)*DECR!$D97)</f>
        <v>0</v>
      </c>
      <c r="K97" s="21">
        <f t="shared" si="28"/>
        <v>6.9511308048634146E-2</v>
      </c>
      <c r="L97" s="21">
        <f t="shared" si="29"/>
        <v>4.9906873772159275E-3</v>
      </c>
      <c r="M97" s="21">
        <f t="shared" si="30"/>
        <v>0</v>
      </c>
      <c r="N97" s="21">
        <f t="shared" si="31"/>
        <v>-1.8625498856462506E-2</v>
      </c>
      <c r="O97" s="21">
        <f t="shared" si="32"/>
        <v>0</v>
      </c>
      <c r="P97" s="21">
        <f t="shared" si="33"/>
        <v>0</v>
      </c>
      <c r="Q97" s="19">
        <f t="shared" si="22"/>
        <v>6.8072485194123553E-2</v>
      </c>
      <c r="R97" s="19">
        <f t="shared" si="23"/>
        <v>4.8873845440562972E-3</v>
      </c>
      <c r="S97" s="19">
        <f t="shared" si="24"/>
        <v>0</v>
      </c>
      <c r="T97" s="19">
        <f t="shared" si="25"/>
        <v>-1.8239967434544955E-2</v>
      </c>
      <c r="U97" s="19">
        <f t="shared" si="26"/>
        <v>0</v>
      </c>
      <c r="V97" s="19">
        <f t="shared" si="27"/>
        <v>0</v>
      </c>
    </row>
    <row r="98" spans="1:22" x14ac:dyDescent="0.25">
      <c r="A98" s="26">
        <f>Wellpath!E98</f>
        <v>2850</v>
      </c>
      <c r="B98" s="22">
        <v>0</v>
      </c>
      <c r="C98" s="22">
        <v>0</v>
      </c>
      <c r="D98" s="22">
        <v>1</v>
      </c>
      <c r="E98" s="20">
        <f>Model!$W$22*((drdp!B98+drdp!K98)*DECR!$B98+(drdp!E98+drdp!N98)*DECR!$C98+(drdp!H98+drdp!Q98)*DECR!$D98)</f>
        <v>-4.3799891240513089E-2</v>
      </c>
      <c r="F98" s="20">
        <f>Model!$W$22*((drdp!C98+drdp!L98)*DECR!$B98+(drdp!F98+drdp!O98)*DECR!$C98+(drdp!I98+drdp!R98)*DECR!$D98)</f>
        <v>1.1736145486466487E-2</v>
      </c>
      <c r="G98" s="20">
        <f>Model!$W$22*((drdp!D98+drdp!M98)*DECR!$B98+(drdp!G98+drdp!P98)*DECR!$C98+(drdp!J98+drdp!S98)*DECR!$D98)</f>
        <v>0</v>
      </c>
      <c r="H98" s="18">
        <f>Model!$W$22*((drdp!B98)*DECR!$B98+(drdp!E98)*DECR!$C98+(drdp!H98)*DECR!$D98)</f>
        <v>-2.1899945620256545E-2</v>
      </c>
      <c r="I98" s="18">
        <f>Model!$W$22*((drdp!C98)*DECR!$B98+(drdp!F98)*DECR!$C98+(drdp!I98)*DECR!$D98)</f>
        <v>5.8680727432332434E-3</v>
      </c>
      <c r="J98" s="18">
        <f>Model!$W$22*((drdp!D98)*DECR!$B98+(drdp!G98)*DECR!$C98+(drdp!J98)*DECR!$D98)</f>
        <v>0</v>
      </c>
      <c r="K98" s="21">
        <f t="shared" si="28"/>
        <v>7.1429738521314928E-2</v>
      </c>
      <c r="L98" s="21">
        <f t="shared" si="29"/>
        <v>5.1284244880954351E-3</v>
      </c>
      <c r="M98" s="21">
        <f t="shared" si="30"/>
        <v>0</v>
      </c>
      <c r="N98" s="21">
        <f t="shared" si="31"/>
        <v>-1.9139540752352576E-2</v>
      </c>
      <c r="O98" s="21">
        <f t="shared" si="32"/>
        <v>0</v>
      </c>
      <c r="P98" s="21">
        <f t="shared" si="33"/>
        <v>0</v>
      </c>
      <c r="Q98" s="19">
        <f t="shared" si="22"/>
        <v>6.9990915666804335E-2</v>
      </c>
      <c r="R98" s="19">
        <f t="shared" si="23"/>
        <v>5.0251216549358048E-3</v>
      </c>
      <c r="S98" s="19">
        <f t="shared" si="24"/>
        <v>0</v>
      </c>
      <c r="T98" s="19">
        <f t="shared" si="25"/>
        <v>-1.8754009330435025E-2</v>
      </c>
      <c r="U98" s="19">
        <f t="shared" si="26"/>
        <v>0</v>
      </c>
      <c r="V98" s="19">
        <f t="shared" si="27"/>
        <v>0</v>
      </c>
    </row>
    <row r="99" spans="1:22" x14ac:dyDescent="0.25">
      <c r="A99" s="26">
        <f>Wellpath!E99</f>
        <v>2880</v>
      </c>
      <c r="B99" s="22">
        <v>0</v>
      </c>
      <c r="C99" s="22">
        <v>0</v>
      </c>
      <c r="D99" s="22">
        <v>1</v>
      </c>
      <c r="E99" s="20">
        <f>Model!$W$22*((drdp!B99+drdp!K99)*DECR!$B99+(drdp!E99+drdp!N99)*DECR!$C99+(drdp!H99+drdp!Q99)*DECR!$D99)</f>
        <v>-4.3799891240513089E-2</v>
      </c>
      <c r="F99" s="20">
        <f>Model!$W$22*((drdp!C99+drdp!L99)*DECR!$B99+(drdp!F99+drdp!O99)*DECR!$C99+(drdp!I99+drdp!R99)*DECR!$D99)</f>
        <v>1.1736145486466487E-2</v>
      </c>
      <c r="G99" s="20">
        <f>Model!$W$22*((drdp!D99+drdp!M99)*DECR!$B99+(drdp!G99+drdp!P99)*DECR!$C99+(drdp!J99+drdp!S99)*DECR!$D99)</f>
        <v>0</v>
      </c>
      <c r="H99" s="18">
        <f>Model!$W$22*((drdp!B99)*DECR!$B99+(drdp!E99)*DECR!$C99+(drdp!H99)*DECR!$D99)</f>
        <v>-2.1899945620256545E-2</v>
      </c>
      <c r="I99" s="18">
        <f>Model!$W$22*((drdp!C99)*DECR!$B99+(drdp!F99)*DECR!$C99+(drdp!I99)*DECR!$D99)</f>
        <v>5.8680727432332434E-3</v>
      </c>
      <c r="J99" s="18">
        <f>Model!$W$22*((drdp!D99)*DECR!$B99+(drdp!G99)*DECR!$C99+(drdp!J99)*DECR!$D99)</f>
        <v>0</v>
      </c>
      <c r="K99" s="21">
        <f t="shared" si="28"/>
        <v>7.334816899399571E-2</v>
      </c>
      <c r="L99" s="21">
        <f t="shared" si="29"/>
        <v>5.2661615989749427E-3</v>
      </c>
      <c r="M99" s="21">
        <f t="shared" si="30"/>
        <v>0</v>
      </c>
      <c r="N99" s="21">
        <f t="shared" si="31"/>
        <v>-1.9653582648242646E-2</v>
      </c>
      <c r="O99" s="21">
        <f t="shared" si="32"/>
        <v>0</v>
      </c>
      <c r="P99" s="21">
        <f t="shared" si="33"/>
        <v>0</v>
      </c>
      <c r="Q99" s="19">
        <f t="shared" si="22"/>
        <v>7.1909346139485117E-2</v>
      </c>
      <c r="R99" s="19">
        <f t="shared" si="23"/>
        <v>5.1628587658153124E-3</v>
      </c>
      <c r="S99" s="19">
        <f t="shared" si="24"/>
        <v>0</v>
      </c>
      <c r="T99" s="19">
        <f t="shared" si="25"/>
        <v>-1.9268051226325095E-2</v>
      </c>
      <c r="U99" s="19">
        <f t="shared" si="26"/>
        <v>0</v>
      </c>
      <c r="V99" s="19">
        <f t="shared" si="27"/>
        <v>0</v>
      </c>
    </row>
    <row r="100" spans="1:22" x14ac:dyDescent="0.25">
      <c r="A100" s="26">
        <f>Wellpath!E100</f>
        <v>2910</v>
      </c>
      <c r="B100" s="22">
        <v>0</v>
      </c>
      <c r="C100" s="22">
        <v>0</v>
      </c>
      <c r="D100" s="22">
        <v>1</v>
      </c>
      <c r="E100" s="20">
        <f>Model!$W$22*((drdp!B100+drdp!K100)*DECR!$B100+(drdp!E100+drdp!N100)*DECR!$C100+(drdp!H100+drdp!Q100)*DECR!$D100)</f>
        <v>-4.3799891240513089E-2</v>
      </c>
      <c r="F100" s="20">
        <f>Model!$W$22*((drdp!C100+drdp!L100)*DECR!$B100+(drdp!F100+drdp!O100)*DECR!$C100+(drdp!I100+drdp!R100)*DECR!$D100)</f>
        <v>1.1736145486466487E-2</v>
      </c>
      <c r="G100" s="20">
        <f>Model!$W$22*((drdp!D100+drdp!M100)*DECR!$B100+(drdp!G100+drdp!P100)*DECR!$C100+(drdp!J100+drdp!S100)*DECR!$D100)</f>
        <v>0</v>
      </c>
      <c r="H100" s="18">
        <f>Model!$W$22*((drdp!B100)*DECR!$B100+(drdp!E100)*DECR!$C100+(drdp!H100)*DECR!$D100)</f>
        <v>-2.1899945620256545E-2</v>
      </c>
      <c r="I100" s="18">
        <f>Model!$W$22*((drdp!C100)*DECR!$B100+(drdp!F100)*DECR!$C100+(drdp!I100)*DECR!$D100)</f>
        <v>5.8680727432332434E-3</v>
      </c>
      <c r="J100" s="18">
        <f>Model!$W$22*((drdp!D100)*DECR!$B100+(drdp!G100)*DECR!$C100+(drdp!J100)*DECR!$D100)</f>
        <v>0</v>
      </c>
      <c r="K100" s="21">
        <f t="shared" si="28"/>
        <v>7.5266599466676493E-2</v>
      </c>
      <c r="L100" s="21">
        <f t="shared" si="29"/>
        <v>5.4038987098544503E-3</v>
      </c>
      <c r="M100" s="21">
        <f t="shared" si="30"/>
        <v>0</v>
      </c>
      <c r="N100" s="21">
        <f t="shared" si="31"/>
        <v>-2.0167624544132717E-2</v>
      </c>
      <c r="O100" s="21">
        <f t="shared" si="32"/>
        <v>0</v>
      </c>
      <c r="P100" s="21">
        <f t="shared" si="33"/>
        <v>0</v>
      </c>
      <c r="Q100" s="19">
        <f t="shared" si="22"/>
        <v>7.3827776612165899E-2</v>
      </c>
      <c r="R100" s="19">
        <f t="shared" si="23"/>
        <v>5.30059587669482E-3</v>
      </c>
      <c r="S100" s="19">
        <f t="shared" si="24"/>
        <v>0</v>
      </c>
      <c r="T100" s="19">
        <f t="shared" si="25"/>
        <v>-1.9782093122215166E-2</v>
      </c>
      <c r="U100" s="19">
        <f t="shared" si="26"/>
        <v>0</v>
      </c>
      <c r="V100" s="19">
        <f t="shared" si="27"/>
        <v>0</v>
      </c>
    </row>
    <row r="101" spans="1:22" x14ac:dyDescent="0.25">
      <c r="A101" s="26">
        <f>Wellpath!E101</f>
        <v>2940</v>
      </c>
      <c r="B101" s="22">
        <v>0</v>
      </c>
      <c r="C101" s="22">
        <v>0</v>
      </c>
      <c r="D101" s="22">
        <v>1</v>
      </c>
      <c r="E101" s="20">
        <f>Model!$W$22*((drdp!B101+drdp!K101)*DECR!$B101+(drdp!E101+drdp!N101)*DECR!$C101+(drdp!H101+drdp!Q101)*DECR!$D101)</f>
        <v>-4.3799891240513089E-2</v>
      </c>
      <c r="F101" s="20">
        <f>Model!$W$22*((drdp!C101+drdp!L101)*DECR!$B101+(drdp!F101+drdp!O101)*DECR!$C101+(drdp!I101+drdp!R101)*DECR!$D101)</f>
        <v>1.1736145486466487E-2</v>
      </c>
      <c r="G101" s="20">
        <f>Model!$W$22*((drdp!D101+drdp!M101)*DECR!$B101+(drdp!G101+drdp!P101)*DECR!$C101+(drdp!J101+drdp!S101)*DECR!$D101)</f>
        <v>0</v>
      </c>
      <c r="H101" s="18">
        <f>Model!$W$22*((drdp!B101)*DECR!$B101+(drdp!E101)*DECR!$C101+(drdp!H101)*DECR!$D101)</f>
        <v>-2.1899945620256545E-2</v>
      </c>
      <c r="I101" s="18">
        <f>Model!$W$22*((drdp!C101)*DECR!$B101+(drdp!F101)*DECR!$C101+(drdp!I101)*DECR!$D101)</f>
        <v>5.8680727432332434E-3</v>
      </c>
      <c r="J101" s="18">
        <f>Model!$W$22*((drdp!D101)*DECR!$B101+(drdp!G101)*DECR!$C101+(drdp!J101)*DECR!$D101)</f>
        <v>0</v>
      </c>
      <c r="K101" s="21">
        <f t="shared" si="28"/>
        <v>7.7185029939357275E-2</v>
      </c>
      <c r="L101" s="21">
        <f t="shared" si="29"/>
        <v>5.5416358207339578E-3</v>
      </c>
      <c r="M101" s="21">
        <f t="shared" si="30"/>
        <v>0</v>
      </c>
      <c r="N101" s="21">
        <f t="shared" si="31"/>
        <v>-2.0681666440022787E-2</v>
      </c>
      <c r="O101" s="21">
        <f t="shared" si="32"/>
        <v>0</v>
      </c>
      <c r="P101" s="21">
        <f t="shared" si="33"/>
        <v>0</v>
      </c>
      <c r="Q101" s="19">
        <f t="shared" si="22"/>
        <v>7.5746207084846681E-2</v>
      </c>
      <c r="R101" s="19">
        <f t="shared" si="23"/>
        <v>5.4383329875743276E-3</v>
      </c>
      <c r="S101" s="19">
        <f t="shared" si="24"/>
        <v>0</v>
      </c>
      <c r="T101" s="19">
        <f t="shared" si="25"/>
        <v>-2.0296135018105236E-2</v>
      </c>
      <c r="U101" s="19">
        <f t="shared" si="26"/>
        <v>0</v>
      </c>
      <c r="V101" s="19">
        <f t="shared" si="27"/>
        <v>0</v>
      </c>
    </row>
    <row r="102" spans="1:22" x14ac:dyDescent="0.25">
      <c r="A102" s="26">
        <f>Wellpath!E102</f>
        <v>2970</v>
      </c>
      <c r="B102" s="22">
        <v>0</v>
      </c>
      <c r="C102" s="22">
        <v>0</v>
      </c>
      <c r="D102" s="22">
        <v>1</v>
      </c>
      <c r="E102" s="20">
        <f>Model!$W$22*((drdp!B102+drdp!K102)*DECR!$B102+(drdp!E102+drdp!N102)*DECR!$C102+(drdp!H102+drdp!Q102)*DECR!$D102)</f>
        <v>-4.3799891240513089E-2</v>
      </c>
      <c r="F102" s="20">
        <f>Model!$W$22*((drdp!C102+drdp!L102)*DECR!$B102+(drdp!F102+drdp!O102)*DECR!$C102+(drdp!I102+drdp!R102)*DECR!$D102)</f>
        <v>1.1736145486466487E-2</v>
      </c>
      <c r="G102" s="20">
        <f>Model!$W$22*((drdp!D102+drdp!M102)*DECR!$B102+(drdp!G102+drdp!P102)*DECR!$C102+(drdp!J102+drdp!S102)*DECR!$D102)</f>
        <v>0</v>
      </c>
      <c r="H102" s="18">
        <f>Model!$W$22*((drdp!B102)*DECR!$B102+(drdp!E102)*DECR!$C102+(drdp!H102)*DECR!$D102)</f>
        <v>-2.1899945620256545E-2</v>
      </c>
      <c r="I102" s="18">
        <f>Model!$W$22*((drdp!C102)*DECR!$B102+(drdp!F102)*DECR!$C102+(drdp!I102)*DECR!$D102)</f>
        <v>5.8680727432332434E-3</v>
      </c>
      <c r="J102" s="18">
        <f>Model!$W$22*((drdp!D102)*DECR!$B102+(drdp!G102)*DECR!$C102+(drdp!J102)*DECR!$D102)</f>
        <v>0</v>
      </c>
      <c r="K102" s="21">
        <f t="shared" si="28"/>
        <v>7.9103460412038057E-2</v>
      </c>
      <c r="L102" s="21">
        <f t="shared" si="29"/>
        <v>5.6793729316134654E-3</v>
      </c>
      <c r="M102" s="21">
        <f t="shared" si="30"/>
        <v>0</v>
      </c>
      <c r="N102" s="21">
        <f t="shared" si="31"/>
        <v>-2.1195708335912857E-2</v>
      </c>
      <c r="O102" s="21">
        <f t="shared" si="32"/>
        <v>0</v>
      </c>
      <c r="P102" s="21">
        <f t="shared" si="33"/>
        <v>0</v>
      </c>
      <c r="Q102" s="19">
        <f t="shared" si="22"/>
        <v>7.7664637557527463E-2</v>
      </c>
      <c r="R102" s="19">
        <f t="shared" si="23"/>
        <v>5.5760700984538352E-3</v>
      </c>
      <c r="S102" s="19">
        <f t="shared" si="24"/>
        <v>0</v>
      </c>
      <c r="T102" s="19">
        <f t="shared" si="25"/>
        <v>-2.0810176913995306E-2</v>
      </c>
      <c r="U102" s="19">
        <f t="shared" si="26"/>
        <v>0</v>
      </c>
      <c r="V102" s="19">
        <f t="shared" si="27"/>
        <v>0</v>
      </c>
    </row>
    <row r="103" spans="1:22" x14ac:dyDescent="0.25">
      <c r="A103" s="26">
        <f>Wellpath!E103</f>
        <v>3000</v>
      </c>
      <c r="B103" s="22">
        <v>0</v>
      </c>
      <c r="C103" s="22">
        <v>0</v>
      </c>
      <c r="D103" s="22">
        <v>1</v>
      </c>
      <c r="E103" s="20">
        <f>Model!$W$22*((drdp!B103+drdp!K103)*DECR!$B103+(drdp!E103+drdp!N103)*DECR!$C103+(drdp!H103+drdp!Q103)*DECR!$D103)</f>
        <v>-4.3799891240513089E-2</v>
      </c>
      <c r="F103" s="20">
        <f>Model!$W$22*((drdp!C103+drdp!L103)*DECR!$B103+(drdp!F103+drdp!O103)*DECR!$C103+(drdp!I103+drdp!R103)*DECR!$D103)</f>
        <v>1.1736145486466487E-2</v>
      </c>
      <c r="G103" s="20">
        <f>Model!$W$22*((drdp!D103+drdp!M103)*DECR!$B103+(drdp!G103+drdp!P103)*DECR!$C103+(drdp!J103+drdp!S103)*DECR!$D103)</f>
        <v>0</v>
      </c>
      <c r="H103" s="18">
        <f>Model!$W$22*((drdp!B103)*DECR!$B103+(drdp!E103)*DECR!$C103+(drdp!H103)*DECR!$D103)</f>
        <v>-2.1899945620256545E-2</v>
      </c>
      <c r="I103" s="18">
        <f>Model!$W$22*((drdp!C103)*DECR!$B103+(drdp!F103)*DECR!$C103+(drdp!I103)*DECR!$D103)</f>
        <v>5.8680727432332434E-3</v>
      </c>
      <c r="J103" s="18">
        <f>Model!$W$22*((drdp!D103)*DECR!$B103+(drdp!G103)*DECR!$C103+(drdp!J103)*DECR!$D103)</f>
        <v>0</v>
      </c>
      <c r="K103" s="21">
        <f t="shared" si="28"/>
        <v>8.1021890884718839E-2</v>
      </c>
      <c r="L103" s="21">
        <f t="shared" si="29"/>
        <v>5.817110042492973E-3</v>
      </c>
      <c r="M103" s="21">
        <f t="shared" si="30"/>
        <v>0</v>
      </c>
      <c r="N103" s="21">
        <f t="shared" si="31"/>
        <v>-2.1709750231802927E-2</v>
      </c>
      <c r="O103" s="21">
        <f t="shared" si="32"/>
        <v>0</v>
      </c>
      <c r="P103" s="21">
        <f t="shared" si="33"/>
        <v>0</v>
      </c>
      <c r="Q103" s="19">
        <f t="shared" si="22"/>
        <v>7.9583068030208245E-2</v>
      </c>
      <c r="R103" s="19">
        <f t="shared" si="23"/>
        <v>5.7138072093333428E-3</v>
      </c>
      <c r="S103" s="19">
        <f t="shared" si="24"/>
        <v>0</v>
      </c>
      <c r="T103" s="19">
        <f t="shared" si="25"/>
        <v>-2.1324218809885376E-2</v>
      </c>
      <c r="U103" s="19">
        <f t="shared" si="26"/>
        <v>0</v>
      </c>
      <c r="V103" s="19">
        <f t="shared" si="27"/>
        <v>0</v>
      </c>
    </row>
    <row r="104" spans="1:22" x14ac:dyDescent="0.25">
      <c r="A104" s="26">
        <f>Wellpath!E104</f>
        <v>3030</v>
      </c>
      <c r="B104" s="22">
        <v>0</v>
      </c>
      <c r="C104" s="22">
        <v>0</v>
      </c>
      <c r="D104" s="22">
        <v>1</v>
      </c>
      <c r="E104" s="20">
        <f>Model!$W$22*((drdp!B104+drdp!K104)*DECR!$B104+(drdp!E104+drdp!N104)*DECR!$C104+(drdp!H104+drdp!Q104)*DECR!$D104)</f>
        <v>-4.3799891240513089E-2</v>
      </c>
      <c r="F104" s="20">
        <f>Model!$W$22*((drdp!C104+drdp!L104)*DECR!$B104+(drdp!F104+drdp!O104)*DECR!$C104+(drdp!I104+drdp!R104)*DECR!$D104)</f>
        <v>1.1736145486466487E-2</v>
      </c>
      <c r="G104" s="20">
        <f>Model!$W$22*((drdp!D104+drdp!M104)*DECR!$B104+(drdp!G104+drdp!P104)*DECR!$C104+(drdp!J104+drdp!S104)*DECR!$D104)</f>
        <v>0</v>
      </c>
      <c r="H104" s="18">
        <f>Model!$W$22*((drdp!B104)*DECR!$B104+(drdp!E104)*DECR!$C104+(drdp!H104)*DECR!$D104)</f>
        <v>-2.1899945620256545E-2</v>
      </c>
      <c r="I104" s="18">
        <f>Model!$W$22*((drdp!C104)*DECR!$B104+(drdp!F104)*DECR!$C104+(drdp!I104)*DECR!$D104)</f>
        <v>5.8680727432332434E-3</v>
      </c>
      <c r="J104" s="18">
        <f>Model!$W$22*((drdp!D104)*DECR!$B104+(drdp!G104)*DECR!$C104+(drdp!J104)*DECR!$D104)</f>
        <v>0</v>
      </c>
      <c r="K104" s="21">
        <f t="shared" si="28"/>
        <v>8.2940321357399621E-2</v>
      </c>
      <c r="L104" s="21">
        <f t="shared" si="29"/>
        <v>5.9548471533724806E-3</v>
      </c>
      <c r="M104" s="21">
        <f t="shared" si="30"/>
        <v>0</v>
      </c>
      <c r="N104" s="21">
        <f t="shared" si="31"/>
        <v>-2.2223792127692998E-2</v>
      </c>
      <c r="O104" s="21">
        <f t="shared" si="32"/>
        <v>0</v>
      </c>
      <c r="P104" s="21">
        <f t="shared" si="33"/>
        <v>0</v>
      </c>
      <c r="Q104" s="19">
        <f t="shared" si="22"/>
        <v>8.1501498502889028E-2</v>
      </c>
      <c r="R104" s="19">
        <f t="shared" si="23"/>
        <v>5.8515443202128503E-3</v>
      </c>
      <c r="S104" s="19">
        <f t="shared" si="24"/>
        <v>0</v>
      </c>
      <c r="T104" s="19">
        <f t="shared" si="25"/>
        <v>-2.1838260705775447E-2</v>
      </c>
      <c r="U104" s="19">
        <f t="shared" si="26"/>
        <v>0</v>
      </c>
      <c r="V104" s="19">
        <f t="shared" si="27"/>
        <v>0</v>
      </c>
    </row>
    <row r="105" spans="1:22" x14ac:dyDescent="0.25">
      <c r="A105" s="26">
        <f>Wellpath!E105</f>
        <v>3060</v>
      </c>
      <c r="B105" s="22">
        <v>0</v>
      </c>
      <c r="C105" s="22">
        <v>0</v>
      </c>
      <c r="D105" s="22">
        <v>1</v>
      </c>
      <c r="E105" s="20">
        <f>Model!$W$22*((drdp!B105+drdp!K105)*DECR!$B105+(drdp!E105+drdp!N105)*DECR!$C105+(drdp!H105+drdp!Q105)*DECR!$D105)</f>
        <v>-4.3799891240513089E-2</v>
      </c>
      <c r="F105" s="20">
        <f>Model!$W$22*((drdp!C105+drdp!L105)*DECR!$B105+(drdp!F105+drdp!O105)*DECR!$C105+(drdp!I105+drdp!R105)*DECR!$D105)</f>
        <v>1.1736145486466487E-2</v>
      </c>
      <c r="G105" s="20">
        <f>Model!$W$22*((drdp!D105+drdp!M105)*DECR!$B105+(drdp!G105+drdp!P105)*DECR!$C105+(drdp!J105+drdp!S105)*DECR!$D105)</f>
        <v>0</v>
      </c>
      <c r="H105" s="18">
        <f>Model!$W$22*((drdp!B105)*DECR!$B105+(drdp!E105)*DECR!$C105+(drdp!H105)*DECR!$D105)</f>
        <v>-2.1899945620256545E-2</v>
      </c>
      <c r="I105" s="18">
        <f>Model!$W$22*((drdp!C105)*DECR!$B105+(drdp!F105)*DECR!$C105+(drdp!I105)*DECR!$D105)</f>
        <v>5.8680727432332434E-3</v>
      </c>
      <c r="J105" s="18">
        <f>Model!$W$22*((drdp!D105)*DECR!$B105+(drdp!G105)*DECR!$C105+(drdp!J105)*DECR!$D105)</f>
        <v>0</v>
      </c>
      <c r="K105" s="21">
        <f t="shared" si="28"/>
        <v>8.4858751830080403E-2</v>
      </c>
      <c r="L105" s="21">
        <f t="shared" si="29"/>
        <v>6.0925842642519882E-3</v>
      </c>
      <c r="M105" s="21">
        <f t="shared" si="30"/>
        <v>0</v>
      </c>
      <c r="N105" s="21">
        <f t="shared" si="31"/>
        <v>-2.2737834023583068E-2</v>
      </c>
      <c r="O105" s="21">
        <f t="shared" si="32"/>
        <v>0</v>
      </c>
      <c r="P105" s="21">
        <f t="shared" si="33"/>
        <v>0</v>
      </c>
      <c r="Q105" s="19">
        <f t="shared" si="22"/>
        <v>8.341992897556981E-2</v>
      </c>
      <c r="R105" s="19">
        <f t="shared" si="23"/>
        <v>5.9892814310923579E-3</v>
      </c>
      <c r="S105" s="19">
        <f t="shared" si="24"/>
        <v>0</v>
      </c>
      <c r="T105" s="19">
        <f t="shared" si="25"/>
        <v>-2.2352302601665517E-2</v>
      </c>
      <c r="U105" s="19">
        <f t="shared" si="26"/>
        <v>0</v>
      </c>
      <c r="V105" s="19">
        <f t="shared" si="27"/>
        <v>0</v>
      </c>
    </row>
    <row r="106" spans="1:22" x14ac:dyDescent="0.25">
      <c r="A106" s="26">
        <f>Wellpath!E106</f>
        <v>3090</v>
      </c>
      <c r="B106" s="22">
        <v>0</v>
      </c>
      <c r="C106" s="22">
        <v>0</v>
      </c>
      <c r="D106" s="22">
        <v>1</v>
      </c>
      <c r="E106" s="20">
        <f>Model!$W$22*((drdp!B106+drdp!K106)*DECR!$B106+(drdp!E106+drdp!N106)*DECR!$C106+(drdp!H106+drdp!Q106)*DECR!$D106)</f>
        <v>-4.3799891240513089E-2</v>
      </c>
      <c r="F106" s="20">
        <f>Model!$W$22*((drdp!C106+drdp!L106)*DECR!$B106+(drdp!F106+drdp!O106)*DECR!$C106+(drdp!I106+drdp!R106)*DECR!$D106)</f>
        <v>1.1736145486466487E-2</v>
      </c>
      <c r="G106" s="20">
        <f>Model!$W$22*((drdp!D106+drdp!M106)*DECR!$B106+(drdp!G106+drdp!P106)*DECR!$C106+(drdp!J106+drdp!S106)*DECR!$D106)</f>
        <v>0</v>
      </c>
      <c r="H106" s="18">
        <f>Model!$W$22*((drdp!B106)*DECR!$B106+(drdp!E106)*DECR!$C106+(drdp!H106)*DECR!$D106)</f>
        <v>-2.1899945620256545E-2</v>
      </c>
      <c r="I106" s="18">
        <f>Model!$W$22*((drdp!C106)*DECR!$B106+(drdp!F106)*DECR!$C106+(drdp!I106)*DECR!$D106)</f>
        <v>5.8680727432332434E-3</v>
      </c>
      <c r="J106" s="18">
        <f>Model!$W$22*((drdp!D106)*DECR!$B106+(drdp!G106)*DECR!$C106+(drdp!J106)*DECR!$D106)</f>
        <v>0</v>
      </c>
      <c r="K106" s="21">
        <f t="shared" si="28"/>
        <v>8.6777182302761185E-2</v>
      </c>
      <c r="L106" s="21">
        <f t="shared" si="29"/>
        <v>6.2303213751314958E-3</v>
      </c>
      <c r="M106" s="21">
        <f t="shared" si="30"/>
        <v>0</v>
      </c>
      <c r="N106" s="21">
        <f t="shared" si="31"/>
        <v>-2.3251875919473138E-2</v>
      </c>
      <c r="O106" s="21">
        <f t="shared" si="32"/>
        <v>0</v>
      </c>
      <c r="P106" s="21">
        <f t="shared" si="33"/>
        <v>0</v>
      </c>
      <c r="Q106" s="19">
        <f t="shared" si="22"/>
        <v>8.5338359448250592E-2</v>
      </c>
      <c r="R106" s="19">
        <f t="shared" si="23"/>
        <v>6.1270185419718655E-3</v>
      </c>
      <c r="S106" s="19">
        <f t="shared" si="24"/>
        <v>0</v>
      </c>
      <c r="T106" s="19">
        <f t="shared" si="25"/>
        <v>-2.2866344497555587E-2</v>
      </c>
      <c r="U106" s="19">
        <f t="shared" si="26"/>
        <v>0</v>
      </c>
      <c r="V106" s="19">
        <f t="shared" si="27"/>
        <v>0</v>
      </c>
    </row>
    <row r="107" spans="1:22" x14ac:dyDescent="0.25">
      <c r="A107" s="26">
        <f>Wellpath!E107</f>
        <v>3120</v>
      </c>
      <c r="B107" s="22">
        <v>0</v>
      </c>
      <c r="C107" s="22">
        <v>0</v>
      </c>
      <c r="D107" s="22">
        <v>1</v>
      </c>
      <c r="E107" s="20">
        <f>Model!$W$22*((drdp!B107+drdp!K107)*DECR!$B107+(drdp!E107+drdp!N107)*DECR!$C107+(drdp!H107+drdp!Q107)*DECR!$D107)</f>
        <v>-4.3799891240513089E-2</v>
      </c>
      <c r="F107" s="20">
        <f>Model!$W$22*((drdp!C107+drdp!L107)*DECR!$B107+(drdp!F107+drdp!O107)*DECR!$C107+(drdp!I107+drdp!R107)*DECR!$D107)</f>
        <v>1.1736145486466487E-2</v>
      </c>
      <c r="G107" s="20">
        <f>Model!$W$22*((drdp!D107+drdp!M107)*DECR!$B107+(drdp!G107+drdp!P107)*DECR!$C107+(drdp!J107+drdp!S107)*DECR!$D107)</f>
        <v>0</v>
      </c>
      <c r="H107" s="18">
        <f>Model!$W$22*((drdp!B107)*DECR!$B107+(drdp!E107)*DECR!$C107+(drdp!H107)*DECR!$D107)</f>
        <v>-2.1899945620256545E-2</v>
      </c>
      <c r="I107" s="18">
        <f>Model!$W$22*((drdp!C107)*DECR!$B107+(drdp!F107)*DECR!$C107+(drdp!I107)*DECR!$D107)</f>
        <v>5.8680727432332434E-3</v>
      </c>
      <c r="J107" s="18">
        <f>Model!$W$22*((drdp!D107)*DECR!$B107+(drdp!G107)*DECR!$C107+(drdp!J107)*DECR!$D107)</f>
        <v>0</v>
      </c>
      <c r="K107" s="21">
        <f t="shared" si="28"/>
        <v>8.8695612775441968E-2</v>
      </c>
      <c r="L107" s="21">
        <f t="shared" si="29"/>
        <v>6.3680584860110034E-3</v>
      </c>
      <c r="M107" s="21">
        <f t="shared" si="30"/>
        <v>0</v>
      </c>
      <c r="N107" s="21">
        <f t="shared" si="31"/>
        <v>-2.3765917815363208E-2</v>
      </c>
      <c r="O107" s="21">
        <f t="shared" si="32"/>
        <v>0</v>
      </c>
      <c r="P107" s="21">
        <f t="shared" si="33"/>
        <v>0</v>
      </c>
      <c r="Q107" s="19">
        <f t="shared" si="22"/>
        <v>8.7256789920931374E-2</v>
      </c>
      <c r="R107" s="19">
        <f t="shared" si="23"/>
        <v>6.2647556528513731E-3</v>
      </c>
      <c r="S107" s="19">
        <f t="shared" si="24"/>
        <v>0</v>
      </c>
      <c r="T107" s="19">
        <f t="shared" si="25"/>
        <v>-2.3380386393445658E-2</v>
      </c>
      <c r="U107" s="19">
        <f t="shared" si="26"/>
        <v>0</v>
      </c>
      <c r="V107" s="19">
        <f t="shared" si="27"/>
        <v>0</v>
      </c>
    </row>
    <row r="108" spans="1:22" x14ac:dyDescent="0.25">
      <c r="A108" s="26">
        <f>Wellpath!E108</f>
        <v>3150</v>
      </c>
      <c r="B108" s="22">
        <v>0</v>
      </c>
      <c r="C108" s="22">
        <v>0</v>
      </c>
      <c r="D108" s="22">
        <v>1</v>
      </c>
      <c r="E108" s="20">
        <f>Model!$W$22*((drdp!B108+drdp!K108)*DECR!$B108+(drdp!E108+drdp!N108)*DECR!$C108+(drdp!H108+drdp!Q108)*DECR!$D108)</f>
        <v>-4.3799891240513089E-2</v>
      </c>
      <c r="F108" s="20">
        <f>Model!$W$22*((drdp!C108+drdp!L108)*DECR!$B108+(drdp!F108+drdp!O108)*DECR!$C108+(drdp!I108+drdp!R108)*DECR!$D108)</f>
        <v>1.1736145486466487E-2</v>
      </c>
      <c r="G108" s="20">
        <f>Model!$W$22*((drdp!D108+drdp!M108)*DECR!$B108+(drdp!G108+drdp!P108)*DECR!$C108+(drdp!J108+drdp!S108)*DECR!$D108)</f>
        <v>0</v>
      </c>
      <c r="H108" s="18">
        <f>Model!$W$22*((drdp!B108)*DECR!$B108+(drdp!E108)*DECR!$C108+(drdp!H108)*DECR!$D108)</f>
        <v>-2.1899945620256545E-2</v>
      </c>
      <c r="I108" s="18">
        <f>Model!$W$22*((drdp!C108)*DECR!$B108+(drdp!F108)*DECR!$C108+(drdp!I108)*DECR!$D108)</f>
        <v>5.8680727432332434E-3</v>
      </c>
      <c r="J108" s="18">
        <f>Model!$W$22*((drdp!D108)*DECR!$B108+(drdp!G108)*DECR!$C108+(drdp!J108)*DECR!$D108)</f>
        <v>0</v>
      </c>
      <c r="K108" s="21">
        <f t="shared" si="28"/>
        <v>9.061404324812275E-2</v>
      </c>
      <c r="L108" s="21">
        <f t="shared" si="29"/>
        <v>6.505795596890511E-3</v>
      </c>
      <c r="M108" s="21">
        <f t="shared" si="30"/>
        <v>0</v>
      </c>
      <c r="N108" s="21">
        <f t="shared" si="31"/>
        <v>-2.4279959711253279E-2</v>
      </c>
      <c r="O108" s="21">
        <f t="shared" si="32"/>
        <v>0</v>
      </c>
      <c r="P108" s="21">
        <f t="shared" si="33"/>
        <v>0</v>
      </c>
      <c r="Q108" s="19">
        <f t="shared" si="22"/>
        <v>8.9175220393612156E-2</v>
      </c>
      <c r="R108" s="19">
        <f t="shared" si="23"/>
        <v>6.4024927637308807E-3</v>
      </c>
      <c r="S108" s="19">
        <f t="shared" si="24"/>
        <v>0</v>
      </c>
      <c r="T108" s="19">
        <f t="shared" si="25"/>
        <v>-2.3894428289335728E-2</v>
      </c>
      <c r="U108" s="19">
        <f t="shared" si="26"/>
        <v>0</v>
      </c>
      <c r="V108" s="19">
        <f t="shared" si="27"/>
        <v>0</v>
      </c>
    </row>
    <row r="109" spans="1:22" x14ac:dyDescent="0.25">
      <c r="A109" s="26">
        <f>Wellpath!E109</f>
        <v>3180</v>
      </c>
      <c r="B109" s="22">
        <v>0</v>
      </c>
      <c r="C109" s="22">
        <v>0</v>
      </c>
      <c r="D109" s="22">
        <v>1</v>
      </c>
      <c r="E109" s="20">
        <f>Model!$W$22*((drdp!B109+drdp!K109)*DECR!$B109+(drdp!E109+drdp!N109)*DECR!$C109+(drdp!H109+drdp!Q109)*DECR!$D109)</f>
        <v>-4.3799891240513089E-2</v>
      </c>
      <c r="F109" s="20">
        <f>Model!$W$22*((drdp!C109+drdp!L109)*DECR!$B109+(drdp!F109+drdp!O109)*DECR!$C109+(drdp!I109+drdp!R109)*DECR!$D109)</f>
        <v>1.1736145486466487E-2</v>
      </c>
      <c r="G109" s="20">
        <f>Model!$W$22*((drdp!D109+drdp!M109)*DECR!$B109+(drdp!G109+drdp!P109)*DECR!$C109+(drdp!J109+drdp!S109)*DECR!$D109)</f>
        <v>0</v>
      </c>
      <c r="H109" s="18">
        <f>Model!$W$22*((drdp!B109)*DECR!$B109+(drdp!E109)*DECR!$C109+(drdp!H109)*DECR!$D109)</f>
        <v>-2.1899945620256545E-2</v>
      </c>
      <c r="I109" s="18">
        <f>Model!$W$22*((drdp!C109)*DECR!$B109+(drdp!F109)*DECR!$C109+(drdp!I109)*DECR!$D109)</f>
        <v>5.8680727432332434E-3</v>
      </c>
      <c r="J109" s="18">
        <f>Model!$W$22*((drdp!D109)*DECR!$B109+(drdp!G109)*DECR!$C109+(drdp!J109)*DECR!$D109)</f>
        <v>0</v>
      </c>
      <c r="K109" s="21">
        <f t="shared" si="28"/>
        <v>9.2532473720803532E-2</v>
      </c>
      <c r="L109" s="21">
        <f t="shared" si="29"/>
        <v>6.6435327077700185E-3</v>
      </c>
      <c r="M109" s="21">
        <f t="shared" si="30"/>
        <v>0</v>
      </c>
      <c r="N109" s="21">
        <f t="shared" si="31"/>
        <v>-2.4794001607143349E-2</v>
      </c>
      <c r="O109" s="21">
        <f t="shared" si="32"/>
        <v>0</v>
      </c>
      <c r="P109" s="21">
        <f t="shared" si="33"/>
        <v>0</v>
      </c>
      <c r="Q109" s="19">
        <f t="shared" si="22"/>
        <v>9.1093650866292938E-2</v>
      </c>
      <c r="R109" s="19">
        <f t="shared" si="23"/>
        <v>6.5402298746103883E-3</v>
      </c>
      <c r="S109" s="19">
        <f t="shared" si="24"/>
        <v>0</v>
      </c>
      <c r="T109" s="19">
        <f t="shared" si="25"/>
        <v>-2.4408470185225798E-2</v>
      </c>
      <c r="U109" s="19">
        <f t="shared" si="26"/>
        <v>0</v>
      </c>
      <c r="V109" s="19">
        <f t="shared" si="27"/>
        <v>0</v>
      </c>
    </row>
    <row r="110" spans="1:22" x14ac:dyDescent="0.25">
      <c r="A110" s="26">
        <f>Wellpath!E110</f>
        <v>3210</v>
      </c>
      <c r="B110" s="22">
        <v>0</v>
      </c>
      <c r="C110" s="22">
        <v>0</v>
      </c>
      <c r="D110" s="22">
        <v>1</v>
      </c>
      <c r="E110" s="20">
        <f>Model!$W$22*((drdp!B110+drdp!K110)*DECR!$B110+(drdp!E110+drdp!N110)*DECR!$C110+(drdp!H110+drdp!Q110)*DECR!$D110)</f>
        <v>-4.3799891240513089E-2</v>
      </c>
      <c r="F110" s="20">
        <f>Model!$W$22*((drdp!C110+drdp!L110)*DECR!$B110+(drdp!F110+drdp!O110)*DECR!$C110+(drdp!I110+drdp!R110)*DECR!$D110)</f>
        <v>1.1736145486466487E-2</v>
      </c>
      <c r="G110" s="20">
        <f>Model!$W$22*((drdp!D110+drdp!M110)*DECR!$B110+(drdp!G110+drdp!P110)*DECR!$C110+(drdp!J110+drdp!S110)*DECR!$D110)</f>
        <v>0</v>
      </c>
      <c r="H110" s="18">
        <f>Model!$W$22*((drdp!B110)*DECR!$B110+(drdp!E110)*DECR!$C110+(drdp!H110)*DECR!$D110)</f>
        <v>-2.1899945620256545E-2</v>
      </c>
      <c r="I110" s="18">
        <f>Model!$W$22*((drdp!C110)*DECR!$B110+(drdp!F110)*DECR!$C110+(drdp!I110)*DECR!$D110)</f>
        <v>5.8680727432332434E-3</v>
      </c>
      <c r="J110" s="18">
        <f>Model!$W$22*((drdp!D110)*DECR!$B110+(drdp!G110)*DECR!$C110+(drdp!J110)*DECR!$D110)</f>
        <v>0</v>
      </c>
      <c r="K110" s="21">
        <f t="shared" si="28"/>
        <v>9.4450904193484314E-2</v>
      </c>
      <c r="L110" s="21">
        <f t="shared" si="29"/>
        <v>6.7812698186495261E-3</v>
      </c>
      <c r="M110" s="21">
        <f t="shared" si="30"/>
        <v>0</v>
      </c>
      <c r="N110" s="21">
        <f t="shared" si="31"/>
        <v>-2.5308043503033419E-2</v>
      </c>
      <c r="O110" s="21">
        <f t="shared" si="32"/>
        <v>0</v>
      </c>
      <c r="P110" s="21">
        <f t="shared" si="33"/>
        <v>0</v>
      </c>
      <c r="Q110" s="19">
        <f t="shared" si="22"/>
        <v>9.3012081338973721E-2</v>
      </c>
      <c r="R110" s="19">
        <f t="shared" si="23"/>
        <v>6.6779669854898959E-3</v>
      </c>
      <c r="S110" s="19">
        <f t="shared" si="24"/>
        <v>0</v>
      </c>
      <c r="T110" s="19">
        <f t="shared" si="25"/>
        <v>-2.4922512081115868E-2</v>
      </c>
      <c r="U110" s="19">
        <f t="shared" si="26"/>
        <v>0</v>
      </c>
      <c r="V110" s="19">
        <f t="shared" si="27"/>
        <v>0</v>
      </c>
    </row>
    <row r="111" spans="1:22" x14ac:dyDescent="0.25">
      <c r="A111" s="26">
        <f>Wellpath!E111</f>
        <v>3240</v>
      </c>
      <c r="B111" s="22">
        <v>0</v>
      </c>
      <c r="C111" s="22">
        <v>0</v>
      </c>
      <c r="D111" s="22">
        <v>1</v>
      </c>
      <c r="E111" s="20">
        <f>Model!$W$22*((drdp!B111+drdp!K111)*DECR!$B111+(drdp!E111+drdp!N111)*DECR!$C111+(drdp!H111+drdp!Q111)*DECR!$D111)</f>
        <v>-4.3799891240513089E-2</v>
      </c>
      <c r="F111" s="20">
        <f>Model!$W$22*((drdp!C111+drdp!L111)*DECR!$B111+(drdp!F111+drdp!O111)*DECR!$C111+(drdp!I111+drdp!R111)*DECR!$D111)</f>
        <v>1.1736145486466487E-2</v>
      </c>
      <c r="G111" s="20">
        <f>Model!$W$22*((drdp!D111+drdp!M111)*DECR!$B111+(drdp!G111+drdp!P111)*DECR!$C111+(drdp!J111+drdp!S111)*DECR!$D111)</f>
        <v>0</v>
      </c>
      <c r="H111" s="18">
        <f>Model!$W$22*((drdp!B111)*DECR!$B111+(drdp!E111)*DECR!$C111+(drdp!H111)*DECR!$D111)</f>
        <v>-2.1899945620256545E-2</v>
      </c>
      <c r="I111" s="18">
        <f>Model!$W$22*((drdp!C111)*DECR!$B111+(drdp!F111)*DECR!$C111+(drdp!I111)*DECR!$D111)</f>
        <v>5.8680727432332434E-3</v>
      </c>
      <c r="J111" s="18">
        <f>Model!$W$22*((drdp!D111)*DECR!$B111+(drdp!G111)*DECR!$C111+(drdp!J111)*DECR!$D111)</f>
        <v>0</v>
      </c>
      <c r="K111" s="21">
        <f t="shared" si="28"/>
        <v>9.6369334666165096E-2</v>
      </c>
      <c r="L111" s="21">
        <f t="shared" si="29"/>
        <v>6.9190069295290337E-3</v>
      </c>
      <c r="M111" s="21">
        <f t="shared" si="30"/>
        <v>0</v>
      </c>
      <c r="N111" s="21">
        <f t="shared" si="31"/>
        <v>-2.582208539892349E-2</v>
      </c>
      <c r="O111" s="21">
        <f t="shared" si="32"/>
        <v>0</v>
      </c>
      <c r="P111" s="21">
        <f t="shared" si="33"/>
        <v>0</v>
      </c>
      <c r="Q111" s="19">
        <f t="shared" si="22"/>
        <v>9.4930511811654503E-2</v>
      </c>
      <c r="R111" s="19">
        <f t="shared" si="23"/>
        <v>6.8157040963694035E-3</v>
      </c>
      <c r="S111" s="19">
        <f t="shared" si="24"/>
        <v>0</v>
      </c>
      <c r="T111" s="19">
        <f t="shared" si="25"/>
        <v>-2.5436553977005939E-2</v>
      </c>
      <c r="U111" s="19">
        <f t="shared" si="26"/>
        <v>0</v>
      </c>
      <c r="V111" s="19">
        <f t="shared" si="27"/>
        <v>0</v>
      </c>
    </row>
    <row r="112" spans="1:22" x14ac:dyDescent="0.25">
      <c r="A112" s="26">
        <f>Wellpath!E112</f>
        <v>3270</v>
      </c>
      <c r="B112" s="22">
        <v>0</v>
      </c>
      <c r="C112" s="22">
        <v>0</v>
      </c>
      <c r="D112" s="22">
        <v>1</v>
      </c>
      <c r="E112" s="20">
        <f>Model!$W$22*((drdp!B112+drdp!K112)*DECR!$B112+(drdp!E112+drdp!N112)*DECR!$C112+(drdp!H112+drdp!Q112)*DECR!$D112)</f>
        <v>-4.3799891240513089E-2</v>
      </c>
      <c r="F112" s="20">
        <f>Model!$W$22*((drdp!C112+drdp!L112)*DECR!$B112+(drdp!F112+drdp!O112)*DECR!$C112+(drdp!I112+drdp!R112)*DECR!$D112)</f>
        <v>1.1736145486466487E-2</v>
      </c>
      <c r="G112" s="20">
        <f>Model!$W$22*((drdp!D112+drdp!M112)*DECR!$B112+(drdp!G112+drdp!P112)*DECR!$C112+(drdp!J112+drdp!S112)*DECR!$D112)</f>
        <v>0</v>
      </c>
      <c r="H112" s="18">
        <f>Model!$W$22*((drdp!B112)*DECR!$B112+(drdp!E112)*DECR!$C112+(drdp!H112)*DECR!$D112)</f>
        <v>-2.1899945620256545E-2</v>
      </c>
      <c r="I112" s="18">
        <f>Model!$W$22*((drdp!C112)*DECR!$B112+(drdp!F112)*DECR!$C112+(drdp!I112)*DECR!$D112)</f>
        <v>5.8680727432332434E-3</v>
      </c>
      <c r="J112" s="18">
        <f>Model!$W$22*((drdp!D112)*DECR!$B112+(drdp!G112)*DECR!$C112+(drdp!J112)*DECR!$D112)</f>
        <v>0</v>
      </c>
      <c r="K112" s="21">
        <f t="shared" si="28"/>
        <v>9.8287765138845878E-2</v>
      </c>
      <c r="L112" s="21">
        <f t="shared" si="29"/>
        <v>7.0567440404085413E-3</v>
      </c>
      <c r="M112" s="21">
        <f t="shared" si="30"/>
        <v>0</v>
      </c>
      <c r="N112" s="21">
        <f t="shared" si="31"/>
        <v>-2.633612729481356E-2</v>
      </c>
      <c r="O112" s="21">
        <f t="shared" si="32"/>
        <v>0</v>
      </c>
      <c r="P112" s="21">
        <f t="shared" si="33"/>
        <v>0</v>
      </c>
      <c r="Q112" s="19">
        <f t="shared" si="22"/>
        <v>9.6848942284335285E-2</v>
      </c>
      <c r="R112" s="19">
        <f t="shared" si="23"/>
        <v>6.9534412072489111E-3</v>
      </c>
      <c r="S112" s="19">
        <f t="shared" si="24"/>
        <v>0</v>
      </c>
      <c r="T112" s="19">
        <f t="shared" si="25"/>
        <v>-2.5950595872896009E-2</v>
      </c>
      <c r="U112" s="19">
        <f t="shared" si="26"/>
        <v>0</v>
      </c>
      <c r="V112" s="19">
        <f t="shared" si="27"/>
        <v>0</v>
      </c>
    </row>
    <row r="113" spans="1:22" x14ac:dyDescent="0.25">
      <c r="A113" s="26">
        <f>Wellpath!E113</f>
        <v>3300</v>
      </c>
      <c r="B113" s="22">
        <v>0</v>
      </c>
      <c r="C113" s="22">
        <v>0</v>
      </c>
      <c r="D113" s="22">
        <v>1</v>
      </c>
      <c r="E113" s="20">
        <f>Model!$W$22*((drdp!B113+drdp!K113)*DECR!$B113+(drdp!E113+drdp!N113)*DECR!$C113+(drdp!H113+drdp!Q113)*DECR!$D113)</f>
        <v>-4.3799891240513089E-2</v>
      </c>
      <c r="F113" s="20">
        <f>Model!$W$22*((drdp!C113+drdp!L113)*DECR!$B113+(drdp!F113+drdp!O113)*DECR!$C113+(drdp!I113+drdp!R113)*DECR!$D113)</f>
        <v>1.1736145486466487E-2</v>
      </c>
      <c r="G113" s="20">
        <f>Model!$W$22*((drdp!D113+drdp!M113)*DECR!$B113+(drdp!G113+drdp!P113)*DECR!$C113+(drdp!J113+drdp!S113)*DECR!$D113)</f>
        <v>0</v>
      </c>
      <c r="H113" s="18">
        <f>Model!$W$22*((drdp!B113)*DECR!$B113+(drdp!E113)*DECR!$C113+(drdp!H113)*DECR!$D113)</f>
        <v>-2.1899945620256545E-2</v>
      </c>
      <c r="I113" s="18">
        <f>Model!$W$22*((drdp!C113)*DECR!$B113+(drdp!F113)*DECR!$C113+(drdp!I113)*DECR!$D113)</f>
        <v>5.8680727432332434E-3</v>
      </c>
      <c r="J113" s="18">
        <f>Model!$W$22*((drdp!D113)*DECR!$B113+(drdp!G113)*DECR!$C113+(drdp!J113)*DECR!$D113)</f>
        <v>0</v>
      </c>
      <c r="K113" s="21">
        <f t="shared" si="28"/>
        <v>0.10020619561152666</v>
      </c>
      <c r="L113" s="21">
        <f t="shared" si="29"/>
        <v>7.1944811512880489E-3</v>
      </c>
      <c r="M113" s="21">
        <f t="shared" si="30"/>
        <v>0</v>
      </c>
      <c r="N113" s="21">
        <f t="shared" si="31"/>
        <v>-2.685016919070363E-2</v>
      </c>
      <c r="O113" s="21">
        <f t="shared" si="32"/>
        <v>0</v>
      </c>
      <c r="P113" s="21">
        <f t="shared" si="33"/>
        <v>0</v>
      </c>
      <c r="Q113" s="19">
        <f t="shared" si="22"/>
        <v>9.8767372757016067E-2</v>
      </c>
      <c r="R113" s="19">
        <f t="shared" si="23"/>
        <v>7.0911783181284186E-3</v>
      </c>
      <c r="S113" s="19">
        <f t="shared" si="24"/>
        <v>0</v>
      </c>
      <c r="T113" s="19">
        <f t="shared" si="25"/>
        <v>-2.6464637768786079E-2</v>
      </c>
      <c r="U113" s="19">
        <f t="shared" si="26"/>
        <v>0</v>
      </c>
      <c r="V113" s="19">
        <f t="shared" si="27"/>
        <v>0</v>
      </c>
    </row>
    <row r="114" spans="1:22" x14ac:dyDescent="0.25">
      <c r="A114" s="26">
        <f>Wellpath!E114</f>
        <v>3330</v>
      </c>
      <c r="B114" s="22">
        <v>0</v>
      </c>
      <c r="C114" s="22">
        <v>0</v>
      </c>
      <c r="D114" s="22">
        <v>1</v>
      </c>
      <c r="E114" s="20">
        <f>Model!$W$22*((drdp!B114+drdp!K114)*DECR!$B114+(drdp!E114+drdp!N114)*DECR!$C114+(drdp!H114+drdp!Q114)*DECR!$D114)</f>
        <v>-4.3799891240513089E-2</v>
      </c>
      <c r="F114" s="20">
        <f>Model!$W$22*((drdp!C114+drdp!L114)*DECR!$B114+(drdp!F114+drdp!O114)*DECR!$C114+(drdp!I114+drdp!R114)*DECR!$D114)</f>
        <v>1.1736145486466487E-2</v>
      </c>
      <c r="G114" s="20">
        <f>Model!$W$22*((drdp!D114+drdp!M114)*DECR!$B114+(drdp!G114+drdp!P114)*DECR!$C114+(drdp!J114+drdp!S114)*DECR!$D114)</f>
        <v>0</v>
      </c>
      <c r="H114" s="18">
        <f>Model!$W$22*((drdp!B114)*DECR!$B114+(drdp!E114)*DECR!$C114+(drdp!H114)*DECR!$D114)</f>
        <v>-2.1899945620256545E-2</v>
      </c>
      <c r="I114" s="18">
        <f>Model!$W$22*((drdp!C114)*DECR!$B114+(drdp!F114)*DECR!$C114+(drdp!I114)*DECR!$D114)</f>
        <v>5.8680727432332434E-3</v>
      </c>
      <c r="J114" s="18">
        <f>Model!$W$22*((drdp!D114)*DECR!$B114+(drdp!G114)*DECR!$C114+(drdp!J114)*DECR!$D114)</f>
        <v>0</v>
      </c>
      <c r="K114" s="21">
        <f t="shared" si="28"/>
        <v>0.10212462608420744</v>
      </c>
      <c r="L114" s="21">
        <f t="shared" si="29"/>
        <v>7.3322182621675565E-3</v>
      </c>
      <c r="M114" s="21">
        <f t="shared" si="30"/>
        <v>0</v>
      </c>
      <c r="N114" s="21">
        <f t="shared" si="31"/>
        <v>-2.73642110865937E-2</v>
      </c>
      <c r="O114" s="21">
        <f t="shared" si="32"/>
        <v>0</v>
      </c>
      <c r="P114" s="21">
        <f t="shared" si="33"/>
        <v>0</v>
      </c>
      <c r="Q114" s="19">
        <f t="shared" si="22"/>
        <v>0.10068580322969685</v>
      </c>
      <c r="R114" s="19">
        <f t="shared" si="23"/>
        <v>7.2289154290079262E-3</v>
      </c>
      <c r="S114" s="19">
        <f t="shared" si="24"/>
        <v>0</v>
      </c>
      <c r="T114" s="19">
        <f t="shared" si="25"/>
        <v>-2.6978679664676149E-2</v>
      </c>
      <c r="U114" s="19">
        <f t="shared" si="26"/>
        <v>0</v>
      </c>
      <c r="V114" s="19">
        <f t="shared" si="27"/>
        <v>0</v>
      </c>
    </row>
    <row r="115" spans="1:22" x14ac:dyDescent="0.25">
      <c r="A115" s="26">
        <f>Wellpath!E115</f>
        <v>3360</v>
      </c>
      <c r="B115" s="22">
        <v>0</v>
      </c>
      <c r="C115" s="22">
        <v>0</v>
      </c>
      <c r="D115" s="22">
        <v>1</v>
      </c>
      <c r="E115" s="20">
        <f>Model!$W$22*((drdp!B115+drdp!K115)*DECR!$B115+(drdp!E115+drdp!N115)*DECR!$C115+(drdp!H115+drdp!Q115)*DECR!$D115)</f>
        <v>-4.3799891240513089E-2</v>
      </c>
      <c r="F115" s="20">
        <f>Model!$W$22*((drdp!C115+drdp!L115)*DECR!$B115+(drdp!F115+drdp!O115)*DECR!$C115+(drdp!I115+drdp!R115)*DECR!$D115)</f>
        <v>1.1736145486466487E-2</v>
      </c>
      <c r="G115" s="20">
        <f>Model!$W$22*((drdp!D115+drdp!M115)*DECR!$B115+(drdp!G115+drdp!P115)*DECR!$C115+(drdp!J115+drdp!S115)*DECR!$D115)</f>
        <v>0</v>
      </c>
      <c r="H115" s="18">
        <f>Model!$W$22*((drdp!B115)*DECR!$B115+(drdp!E115)*DECR!$C115+(drdp!H115)*DECR!$D115)</f>
        <v>-2.1899945620256545E-2</v>
      </c>
      <c r="I115" s="18">
        <f>Model!$W$22*((drdp!C115)*DECR!$B115+(drdp!F115)*DECR!$C115+(drdp!I115)*DECR!$D115)</f>
        <v>5.8680727432332434E-3</v>
      </c>
      <c r="J115" s="18">
        <f>Model!$W$22*((drdp!D115)*DECR!$B115+(drdp!G115)*DECR!$C115+(drdp!J115)*DECR!$D115)</f>
        <v>0</v>
      </c>
      <c r="K115" s="21">
        <f t="shared" si="28"/>
        <v>0.10404305655688822</v>
      </c>
      <c r="L115" s="21">
        <f t="shared" si="29"/>
        <v>7.4699553730470641E-3</v>
      </c>
      <c r="M115" s="21">
        <f t="shared" si="30"/>
        <v>0</v>
      </c>
      <c r="N115" s="21">
        <f t="shared" si="31"/>
        <v>-2.7878252982483771E-2</v>
      </c>
      <c r="O115" s="21">
        <f t="shared" si="32"/>
        <v>0</v>
      </c>
      <c r="P115" s="21">
        <f t="shared" si="33"/>
        <v>0</v>
      </c>
      <c r="Q115" s="19">
        <f t="shared" si="22"/>
        <v>0.10260423370237763</v>
      </c>
      <c r="R115" s="19">
        <f t="shared" si="23"/>
        <v>7.3666525398874338E-3</v>
      </c>
      <c r="S115" s="19">
        <f t="shared" si="24"/>
        <v>0</v>
      </c>
      <c r="T115" s="19">
        <f t="shared" si="25"/>
        <v>-2.749272156056622E-2</v>
      </c>
      <c r="U115" s="19">
        <f t="shared" si="26"/>
        <v>0</v>
      </c>
      <c r="V115" s="19">
        <f t="shared" si="27"/>
        <v>0</v>
      </c>
    </row>
    <row r="116" spans="1:22" x14ac:dyDescent="0.25">
      <c r="A116" s="26">
        <f>Wellpath!E116</f>
        <v>3390</v>
      </c>
      <c r="B116" s="22">
        <v>0</v>
      </c>
      <c r="C116" s="22">
        <v>0</v>
      </c>
      <c r="D116" s="22">
        <v>1</v>
      </c>
      <c r="E116" s="20">
        <f>Model!$W$22*((drdp!B116+drdp!K116)*DECR!$B116+(drdp!E116+drdp!N116)*DECR!$C116+(drdp!H116+drdp!Q116)*DECR!$D116)</f>
        <v>-4.3799891240513089E-2</v>
      </c>
      <c r="F116" s="20">
        <f>Model!$W$22*((drdp!C116+drdp!L116)*DECR!$B116+(drdp!F116+drdp!O116)*DECR!$C116+(drdp!I116+drdp!R116)*DECR!$D116)</f>
        <v>1.1736145486466487E-2</v>
      </c>
      <c r="G116" s="20">
        <f>Model!$W$22*((drdp!D116+drdp!M116)*DECR!$B116+(drdp!G116+drdp!P116)*DECR!$C116+(drdp!J116+drdp!S116)*DECR!$D116)</f>
        <v>0</v>
      </c>
      <c r="H116" s="18">
        <f>Model!$W$22*((drdp!B116)*DECR!$B116+(drdp!E116)*DECR!$C116+(drdp!H116)*DECR!$D116)</f>
        <v>-2.1899945620256545E-2</v>
      </c>
      <c r="I116" s="18">
        <f>Model!$W$22*((drdp!C116)*DECR!$B116+(drdp!F116)*DECR!$C116+(drdp!I116)*DECR!$D116)</f>
        <v>5.8680727432332434E-3</v>
      </c>
      <c r="J116" s="18">
        <f>Model!$W$22*((drdp!D116)*DECR!$B116+(drdp!G116)*DECR!$C116+(drdp!J116)*DECR!$D116)</f>
        <v>0</v>
      </c>
      <c r="K116" s="21">
        <f t="shared" si="28"/>
        <v>0.10596148702956901</v>
      </c>
      <c r="L116" s="21">
        <f t="shared" si="29"/>
        <v>7.6076924839265717E-3</v>
      </c>
      <c r="M116" s="21">
        <f t="shared" si="30"/>
        <v>0</v>
      </c>
      <c r="N116" s="21">
        <f t="shared" si="31"/>
        <v>-2.8392294878373841E-2</v>
      </c>
      <c r="O116" s="21">
        <f t="shared" si="32"/>
        <v>0</v>
      </c>
      <c r="P116" s="21">
        <f t="shared" si="33"/>
        <v>0</v>
      </c>
      <c r="Q116" s="19">
        <f t="shared" si="22"/>
        <v>0.10452266417505841</v>
      </c>
      <c r="R116" s="19">
        <f t="shared" si="23"/>
        <v>7.5043896507669414E-3</v>
      </c>
      <c r="S116" s="19">
        <f t="shared" si="24"/>
        <v>0</v>
      </c>
      <c r="T116" s="19">
        <f t="shared" si="25"/>
        <v>-2.800676345645629E-2</v>
      </c>
      <c r="U116" s="19">
        <f t="shared" si="26"/>
        <v>0</v>
      </c>
      <c r="V116" s="19">
        <f t="shared" si="27"/>
        <v>0</v>
      </c>
    </row>
    <row r="117" spans="1:22" x14ac:dyDescent="0.25">
      <c r="A117" s="26">
        <f>Wellpath!E117</f>
        <v>3420</v>
      </c>
      <c r="B117" s="22">
        <v>0</v>
      </c>
      <c r="C117" s="22">
        <v>0</v>
      </c>
      <c r="D117" s="22">
        <v>1</v>
      </c>
      <c r="E117" s="20">
        <f>Model!$W$22*((drdp!B117+drdp!K117)*DECR!$B117+(drdp!E117+drdp!N117)*DECR!$C117+(drdp!H117+drdp!Q117)*DECR!$D117)</f>
        <v>-4.3799891240513089E-2</v>
      </c>
      <c r="F117" s="20">
        <f>Model!$W$22*((drdp!C117+drdp!L117)*DECR!$B117+(drdp!F117+drdp!O117)*DECR!$C117+(drdp!I117+drdp!R117)*DECR!$D117)</f>
        <v>1.1736145486466487E-2</v>
      </c>
      <c r="G117" s="20">
        <f>Model!$W$22*((drdp!D117+drdp!M117)*DECR!$B117+(drdp!G117+drdp!P117)*DECR!$C117+(drdp!J117+drdp!S117)*DECR!$D117)</f>
        <v>0</v>
      </c>
      <c r="H117" s="18">
        <f>Model!$W$22*((drdp!B117)*DECR!$B117+(drdp!E117)*DECR!$C117+(drdp!H117)*DECR!$D117)</f>
        <v>-2.1899945620256545E-2</v>
      </c>
      <c r="I117" s="18">
        <f>Model!$W$22*((drdp!C117)*DECR!$B117+(drdp!F117)*DECR!$C117+(drdp!I117)*DECR!$D117)</f>
        <v>5.8680727432332434E-3</v>
      </c>
      <c r="J117" s="18">
        <f>Model!$W$22*((drdp!D117)*DECR!$B117+(drdp!G117)*DECR!$C117+(drdp!J117)*DECR!$D117)</f>
        <v>0</v>
      </c>
      <c r="K117" s="21">
        <f t="shared" si="28"/>
        <v>0.10787991750224979</v>
      </c>
      <c r="L117" s="21">
        <f t="shared" si="29"/>
        <v>7.7454295948060792E-3</v>
      </c>
      <c r="M117" s="21">
        <f t="shared" si="30"/>
        <v>0</v>
      </c>
      <c r="N117" s="21">
        <f t="shared" si="31"/>
        <v>-2.8906336774263911E-2</v>
      </c>
      <c r="O117" s="21">
        <f t="shared" si="32"/>
        <v>0</v>
      </c>
      <c r="P117" s="21">
        <f t="shared" si="33"/>
        <v>0</v>
      </c>
      <c r="Q117" s="19">
        <f t="shared" si="22"/>
        <v>0.1064410946477392</v>
      </c>
      <c r="R117" s="19">
        <f t="shared" si="23"/>
        <v>7.642126761646449E-3</v>
      </c>
      <c r="S117" s="19">
        <f t="shared" si="24"/>
        <v>0</v>
      </c>
      <c r="T117" s="19">
        <f t="shared" si="25"/>
        <v>-2.852080535234636E-2</v>
      </c>
      <c r="U117" s="19">
        <f t="shared" si="26"/>
        <v>0</v>
      </c>
      <c r="V117" s="19">
        <f t="shared" si="27"/>
        <v>0</v>
      </c>
    </row>
    <row r="118" spans="1:22" x14ac:dyDescent="0.25">
      <c r="A118" s="26">
        <f>Wellpath!E118</f>
        <v>3450</v>
      </c>
      <c r="B118" s="22">
        <v>0</v>
      </c>
      <c r="C118" s="22">
        <v>0</v>
      </c>
      <c r="D118" s="22">
        <v>1</v>
      </c>
      <c r="E118" s="20">
        <f>Model!$W$22*((drdp!B118+drdp!K118)*DECR!$B118+(drdp!E118+drdp!N118)*DECR!$C118+(drdp!H118+drdp!Q118)*DECR!$D118)</f>
        <v>-4.3799891240513089E-2</v>
      </c>
      <c r="F118" s="20">
        <f>Model!$W$22*((drdp!C118+drdp!L118)*DECR!$B118+(drdp!F118+drdp!O118)*DECR!$C118+(drdp!I118+drdp!R118)*DECR!$D118)</f>
        <v>1.1736145486466487E-2</v>
      </c>
      <c r="G118" s="20">
        <f>Model!$W$22*((drdp!D118+drdp!M118)*DECR!$B118+(drdp!G118+drdp!P118)*DECR!$C118+(drdp!J118+drdp!S118)*DECR!$D118)</f>
        <v>0</v>
      </c>
      <c r="H118" s="18">
        <f>Model!$W$22*((drdp!B118)*DECR!$B118+(drdp!E118)*DECR!$C118+(drdp!H118)*DECR!$D118)</f>
        <v>-2.1899945620256545E-2</v>
      </c>
      <c r="I118" s="18">
        <f>Model!$W$22*((drdp!C118)*DECR!$B118+(drdp!F118)*DECR!$C118+(drdp!I118)*DECR!$D118)</f>
        <v>5.8680727432332434E-3</v>
      </c>
      <c r="J118" s="18">
        <f>Model!$W$22*((drdp!D118)*DECR!$B118+(drdp!G118)*DECR!$C118+(drdp!J118)*DECR!$D118)</f>
        <v>0</v>
      </c>
      <c r="K118" s="21">
        <f t="shared" si="28"/>
        <v>0.10979834797493057</v>
      </c>
      <c r="L118" s="21">
        <f t="shared" si="29"/>
        <v>7.8831667056855868E-3</v>
      </c>
      <c r="M118" s="21">
        <f t="shared" si="30"/>
        <v>0</v>
      </c>
      <c r="N118" s="21">
        <f t="shared" si="31"/>
        <v>-2.9420378670153981E-2</v>
      </c>
      <c r="O118" s="21">
        <f t="shared" si="32"/>
        <v>0</v>
      </c>
      <c r="P118" s="21">
        <f t="shared" si="33"/>
        <v>0</v>
      </c>
      <c r="Q118" s="19">
        <f t="shared" si="22"/>
        <v>0.10835952512041998</v>
      </c>
      <c r="R118" s="19">
        <f t="shared" si="23"/>
        <v>7.7798638725259566E-3</v>
      </c>
      <c r="S118" s="19">
        <f t="shared" si="24"/>
        <v>0</v>
      </c>
      <c r="T118" s="19">
        <f t="shared" si="25"/>
        <v>-2.903484724823643E-2</v>
      </c>
      <c r="U118" s="19">
        <f t="shared" si="26"/>
        <v>0</v>
      </c>
      <c r="V118" s="19">
        <f t="shared" si="27"/>
        <v>0</v>
      </c>
    </row>
    <row r="119" spans="1:22" x14ac:dyDescent="0.25">
      <c r="A119" s="26">
        <f>Wellpath!E119</f>
        <v>3480</v>
      </c>
      <c r="B119" s="22">
        <v>0</v>
      </c>
      <c r="C119" s="22">
        <v>0</v>
      </c>
      <c r="D119" s="22">
        <v>1</v>
      </c>
      <c r="E119" s="20">
        <f>Model!$W$22*((drdp!B119+drdp!K119)*DECR!$B119+(drdp!E119+drdp!N119)*DECR!$C119+(drdp!H119+drdp!Q119)*DECR!$D119)</f>
        <v>-4.3799891240513089E-2</v>
      </c>
      <c r="F119" s="20">
        <f>Model!$W$22*((drdp!C119+drdp!L119)*DECR!$B119+(drdp!F119+drdp!O119)*DECR!$C119+(drdp!I119+drdp!R119)*DECR!$D119)</f>
        <v>1.1736145486466487E-2</v>
      </c>
      <c r="G119" s="20">
        <f>Model!$W$22*((drdp!D119+drdp!M119)*DECR!$B119+(drdp!G119+drdp!P119)*DECR!$C119+(drdp!J119+drdp!S119)*DECR!$D119)</f>
        <v>0</v>
      </c>
      <c r="H119" s="18">
        <f>Model!$W$22*((drdp!B119)*DECR!$B119+(drdp!E119)*DECR!$C119+(drdp!H119)*DECR!$D119)</f>
        <v>-2.1899945620256545E-2</v>
      </c>
      <c r="I119" s="18">
        <f>Model!$W$22*((drdp!C119)*DECR!$B119+(drdp!F119)*DECR!$C119+(drdp!I119)*DECR!$D119)</f>
        <v>5.8680727432332434E-3</v>
      </c>
      <c r="J119" s="18">
        <f>Model!$W$22*((drdp!D119)*DECR!$B119+(drdp!G119)*DECR!$C119+(drdp!J119)*DECR!$D119)</f>
        <v>0</v>
      </c>
      <c r="K119" s="21">
        <f t="shared" si="28"/>
        <v>0.11171677844761135</v>
      </c>
      <c r="L119" s="21">
        <f t="shared" si="29"/>
        <v>8.0209038165650944E-3</v>
      </c>
      <c r="M119" s="21">
        <f t="shared" si="30"/>
        <v>0</v>
      </c>
      <c r="N119" s="21">
        <f t="shared" si="31"/>
        <v>-2.9934420566044052E-2</v>
      </c>
      <c r="O119" s="21">
        <f t="shared" si="32"/>
        <v>0</v>
      </c>
      <c r="P119" s="21">
        <f t="shared" si="33"/>
        <v>0</v>
      </c>
      <c r="Q119" s="19">
        <f t="shared" si="22"/>
        <v>0.11027795559310076</v>
      </c>
      <c r="R119" s="19">
        <f t="shared" si="23"/>
        <v>7.9176009834054633E-3</v>
      </c>
      <c r="S119" s="19">
        <f t="shared" si="24"/>
        <v>0</v>
      </c>
      <c r="T119" s="19">
        <f t="shared" si="25"/>
        <v>-2.9548889144126501E-2</v>
      </c>
      <c r="U119" s="19">
        <f t="shared" si="26"/>
        <v>0</v>
      </c>
      <c r="V119" s="19">
        <f t="shared" si="27"/>
        <v>0</v>
      </c>
    </row>
    <row r="120" spans="1:22" x14ac:dyDescent="0.25">
      <c r="A120" s="26">
        <f>Wellpath!E120</f>
        <v>3510</v>
      </c>
      <c r="B120" s="22">
        <v>0</v>
      </c>
      <c r="C120" s="22">
        <v>0</v>
      </c>
      <c r="D120" s="22">
        <v>1</v>
      </c>
      <c r="E120" s="20">
        <f>Model!$W$22*((drdp!B120+drdp!K120)*DECR!$B120+(drdp!E120+drdp!N120)*DECR!$C120+(drdp!H120+drdp!Q120)*DECR!$D120)</f>
        <v>-4.3799891240513089E-2</v>
      </c>
      <c r="F120" s="20">
        <f>Model!$W$22*((drdp!C120+drdp!L120)*DECR!$B120+(drdp!F120+drdp!O120)*DECR!$C120+(drdp!I120+drdp!R120)*DECR!$D120)</f>
        <v>1.1736145486466487E-2</v>
      </c>
      <c r="G120" s="20">
        <f>Model!$W$22*((drdp!D120+drdp!M120)*DECR!$B120+(drdp!G120+drdp!P120)*DECR!$C120+(drdp!J120+drdp!S120)*DECR!$D120)</f>
        <v>0</v>
      </c>
      <c r="H120" s="18">
        <f>Model!$W$22*((drdp!B120)*DECR!$B120+(drdp!E120)*DECR!$C120+(drdp!H120)*DECR!$D120)</f>
        <v>-2.1899945620256545E-2</v>
      </c>
      <c r="I120" s="18">
        <f>Model!$W$22*((drdp!C120)*DECR!$B120+(drdp!F120)*DECR!$C120+(drdp!I120)*DECR!$D120)</f>
        <v>5.8680727432332434E-3</v>
      </c>
      <c r="J120" s="18">
        <f>Model!$W$22*((drdp!D120)*DECR!$B120+(drdp!G120)*DECR!$C120+(drdp!J120)*DECR!$D120)</f>
        <v>0</v>
      </c>
      <c r="K120" s="21">
        <f t="shared" si="28"/>
        <v>0.11363520892029214</v>
      </c>
      <c r="L120" s="21">
        <f t="shared" si="29"/>
        <v>8.158640927444602E-3</v>
      </c>
      <c r="M120" s="21">
        <f t="shared" si="30"/>
        <v>0</v>
      </c>
      <c r="N120" s="21">
        <f t="shared" si="31"/>
        <v>-3.0448462461934122E-2</v>
      </c>
      <c r="O120" s="21">
        <f t="shared" si="32"/>
        <v>0</v>
      </c>
      <c r="P120" s="21">
        <f t="shared" si="33"/>
        <v>0</v>
      </c>
      <c r="Q120" s="19">
        <f t="shared" si="22"/>
        <v>0.11219638606578154</v>
      </c>
      <c r="R120" s="19">
        <f t="shared" si="23"/>
        <v>8.0553380942849709E-3</v>
      </c>
      <c r="S120" s="19">
        <f t="shared" si="24"/>
        <v>0</v>
      </c>
      <c r="T120" s="19">
        <f t="shared" si="25"/>
        <v>-3.0062931040016571E-2</v>
      </c>
      <c r="U120" s="19">
        <f t="shared" si="26"/>
        <v>0</v>
      </c>
      <c r="V120" s="19">
        <f t="shared" si="27"/>
        <v>0</v>
      </c>
    </row>
    <row r="121" spans="1:22" x14ac:dyDescent="0.25">
      <c r="A121" s="26">
        <f>Wellpath!E121</f>
        <v>3540</v>
      </c>
      <c r="B121" s="22">
        <v>0</v>
      </c>
      <c r="C121" s="22">
        <v>0</v>
      </c>
      <c r="D121" s="22">
        <v>1</v>
      </c>
      <c r="E121" s="20">
        <f>Model!$W$22*((drdp!B121+drdp!K121)*DECR!$B121+(drdp!E121+drdp!N121)*DECR!$C121+(drdp!H121+drdp!Q121)*DECR!$D121)</f>
        <v>-4.3799891240513089E-2</v>
      </c>
      <c r="F121" s="20">
        <f>Model!$W$22*((drdp!C121+drdp!L121)*DECR!$B121+(drdp!F121+drdp!O121)*DECR!$C121+(drdp!I121+drdp!R121)*DECR!$D121)</f>
        <v>1.1736145486466487E-2</v>
      </c>
      <c r="G121" s="20">
        <f>Model!$W$22*((drdp!D121+drdp!M121)*DECR!$B121+(drdp!G121+drdp!P121)*DECR!$C121+(drdp!J121+drdp!S121)*DECR!$D121)</f>
        <v>0</v>
      </c>
      <c r="H121" s="18">
        <f>Model!$W$22*((drdp!B121)*DECR!$B121+(drdp!E121)*DECR!$C121+(drdp!H121)*DECR!$D121)</f>
        <v>-2.1899945620256545E-2</v>
      </c>
      <c r="I121" s="18">
        <f>Model!$W$22*((drdp!C121)*DECR!$B121+(drdp!F121)*DECR!$C121+(drdp!I121)*DECR!$D121)</f>
        <v>5.8680727432332434E-3</v>
      </c>
      <c r="J121" s="18">
        <f>Model!$W$22*((drdp!D121)*DECR!$B121+(drdp!G121)*DECR!$C121+(drdp!J121)*DECR!$D121)</f>
        <v>0</v>
      </c>
      <c r="K121" s="21">
        <f t="shared" si="28"/>
        <v>0.11555363939297292</v>
      </c>
      <c r="L121" s="21">
        <f t="shared" si="29"/>
        <v>8.2963780383241096E-3</v>
      </c>
      <c r="M121" s="21">
        <f t="shared" si="30"/>
        <v>0</v>
      </c>
      <c r="N121" s="21">
        <f t="shared" si="31"/>
        <v>-3.0962504357824192E-2</v>
      </c>
      <c r="O121" s="21">
        <f t="shared" si="32"/>
        <v>0</v>
      </c>
      <c r="P121" s="21">
        <f t="shared" si="33"/>
        <v>0</v>
      </c>
      <c r="Q121" s="19">
        <f t="shared" si="22"/>
        <v>0.11411481653846232</v>
      </c>
      <c r="R121" s="19">
        <f t="shared" si="23"/>
        <v>8.1930752051644785E-3</v>
      </c>
      <c r="S121" s="19">
        <f t="shared" si="24"/>
        <v>0</v>
      </c>
      <c r="T121" s="19">
        <f t="shared" si="25"/>
        <v>-3.0576972935906641E-2</v>
      </c>
      <c r="U121" s="19">
        <f t="shared" si="26"/>
        <v>0</v>
      </c>
      <c r="V121" s="19">
        <f t="shared" si="27"/>
        <v>0</v>
      </c>
    </row>
    <row r="122" spans="1:22" x14ac:dyDescent="0.25">
      <c r="A122" s="26">
        <f>Wellpath!E122</f>
        <v>3570</v>
      </c>
      <c r="B122" s="22">
        <v>0</v>
      </c>
      <c r="C122" s="22">
        <v>0</v>
      </c>
      <c r="D122" s="22">
        <v>1</v>
      </c>
      <c r="E122" s="20">
        <f>Model!$W$22*((drdp!B122+drdp!K122)*DECR!$B122+(drdp!E122+drdp!N122)*DECR!$C122+(drdp!H122+drdp!Q122)*DECR!$D122)</f>
        <v>-4.3799891240513089E-2</v>
      </c>
      <c r="F122" s="20">
        <f>Model!$W$22*((drdp!C122+drdp!L122)*DECR!$B122+(drdp!F122+drdp!O122)*DECR!$C122+(drdp!I122+drdp!R122)*DECR!$D122)</f>
        <v>1.1736145486466487E-2</v>
      </c>
      <c r="G122" s="20">
        <f>Model!$W$22*((drdp!D122+drdp!M122)*DECR!$B122+(drdp!G122+drdp!P122)*DECR!$C122+(drdp!J122+drdp!S122)*DECR!$D122)</f>
        <v>0</v>
      </c>
      <c r="H122" s="18">
        <f>Model!$W$22*((drdp!B122)*DECR!$B122+(drdp!E122)*DECR!$C122+(drdp!H122)*DECR!$D122)</f>
        <v>-2.1899945620256545E-2</v>
      </c>
      <c r="I122" s="18">
        <f>Model!$W$22*((drdp!C122)*DECR!$B122+(drdp!F122)*DECR!$C122+(drdp!I122)*DECR!$D122)</f>
        <v>5.8680727432332434E-3</v>
      </c>
      <c r="J122" s="18">
        <f>Model!$W$22*((drdp!D122)*DECR!$B122+(drdp!G122)*DECR!$C122+(drdp!J122)*DECR!$D122)</f>
        <v>0</v>
      </c>
      <c r="K122" s="21">
        <f t="shared" si="28"/>
        <v>0.1174720698656537</v>
      </c>
      <c r="L122" s="21">
        <f t="shared" si="29"/>
        <v>8.4341151492036172E-3</v>
      </c>
      <c r="M122" s="21">
        <f t="shared" si="30"/>
        <v>0</v>
      </c>
      <c r="N122" s="21">
        <f t="shared" si="31"/>
        <v>-3.1476546253714266E-2</v>
      </c>
      <c r="O122" s="21">
        <f t="shared" si="32"/>
        <v>0</v>
      </c>
      <c r="P122" s="21">
        <f t="shared" si="33"/>
        <v>0</v>
      </c>
      <c r="Q122" s="19">
        <f t="shared" si="22"/>
        <v>0.11603324701114311</v>
      </c>
      <c r="R122" s="19">
        <f t="shared" si="23"/>
        <v>8.3308123160439861E-3</v>
      </c>
      <c r="S122" s="19">
        <f t="shared" si="24"/>
        <v>0</v>
      </c>
      <c r="T122" s="19">
        <f t="shared" si="25"/>
        <v>-3.1091014831796712E-2</v>
      </c>
      <c r="U122" s="19">
        <f t="shared" si="26"/>
        <v>0</v>
      </c>
      <c r="V122" s="19">
        <f t="shared" si="27"/>
        <v>0</v>
      </c>
    </row>
    <row r="123" spans="1:22" x14ac:dyDescent="0.25">
      <c r="A123" s="26">
        <f>Wellpath!E123</f>
        <v>3600</v>
      </c>
      <c r="B123" s="22">
        <v>0</v>
      </c>
      <c r="C123" s="22">
        <v>0</v>
      </c>
      <c r="D123" s="22">
        <v>1</v>
      </c>
      <c r="E123" s="20">
        <f>Model!$W$22*((drdp!B123+drdp!K123)*DECR!$B123+(drdp!E123+drdp!N123)*DECR!$C123+(drdp!H123+drdp!Q123)*DECR!$D123)</f>
        <v>-4.3799891240513089E-2</v>
      </c>
      <c r="F123" s="20">
        <f>Model!$W$22*((drdp!C123+drdp!L123)*DECR!$B123+(drdp!F123+drdp!O123)*DECR!$C123+(drdp!I123+drdp!R123)*DECR!$D123)</f>
        <v>1.1736145486466487E-2</v>
      </c>
      <c r="G123" s="20">
        <f>Model!$W$22*((drdp!D123+drdp!M123)*DECR!$B123+(drdp!G123+drdp!P123)*DECR!$C123+(drdp!J123+drdp!S123)*DECR!$D123)</f>
        <v>0</v>
      </c>
      <c r="H123" s="18">
        <f>Model!$W$22*((drdp!B123)*DECR!$B123+(drdp!E123)*DECR!$C123+(drdp!H123)*DECR!$D123)</f>
        <v>-2.1899945620256545E-2</v>
      </c>
      <c r="I123" s="18">
        <f>Model!$W$22*((drdp!C123)*DECR!$B123+(drdp!F123)*DECR!$C123+(drdp!I123)*DECR!$D123)</f>
        <v>5.8680727432332434E-3</v>
      </c>
      <c r="J123" s="18">
        <f>Model!$W$22*((drdp!D123)*DECR!$B123+(drdp!G123)*DECR!$C123+(drdp!J123)*DECR!$D123)</f>
        <v>0</v>
      </c>
      <c r="K123" s="21">
        <f t="shared" si="28"/>
        <v>0.11939050033833448</v>
      </c>
      <c r="L123" s="21">
        <f t="shared" si="29"/>
        <v>8.5718522600831248E-3</v>
      </c>
      <c r="M123" s="21">
        <f t="shared" si="30"/>
        <v>0</v>
      </c>
      <c r="N123" s="21">
        <f t="shared" si="31"/>
        <v>-3.1990588149604336E-2</v>
      </c>
      <c r="O123" s="21">
        <f t="shared" si="32"/>
        <v>0</v>
      </c>
      <c r="P123" s="21">
        <f t="shared" si="33"/>
        <v>0</v>
      </c>
      <c r="Q123" s="19">
        <f t="shared" si="22"/>
        <v>0.11795167748382389</v>
      </c>
      <c r="R123" s="19">
        <f t="shared" si="23"/>
        <v>8.4685494269234936E-3</v>
      </c>
      <c r="S123" s="19">
        <f t="shared" si="24"/>
        <v>0</v>
      </c>
      <c r="T123" s="19">
        <f t="shared" si="25"/>
        <v>-3.1605056727686785E-2</v>
      </c>
      <c r="U123" s="19">
        <f t="shared" si="26"/>
        <v>0</v>
      </c>
      <c r="V123" s="19">
        <f t="shared" si="27"/>
        <v>0</v>
      </c>
    </row>
    <row r="124" spans="1:22" x14ac:dyDescent="0.25">
      <c r="A124" s="26">
        <f>Wellpath!E124</f>
        <v>3630</v>
      </c>
      <c r="B124" s="22">
        <v>0</v>
      </c>
      <c r="C124" s="22">
        <v>0</v>
      </c>
      <c r="D124" s="22">
        <v>1</v>
      </c>
      <c r="E124" s="20">
        <f>Model!$W$22*((drdp!B124+drdp!K124)*DECR!$B124+(drdp!E124+drdp!N124)*DECR!$C124+(drdp!H124+drdp!Q124)*DECR!$D124)</f>
        <v>-4.3799891240513089E-2</v>
      </c>
      <c r="F124" s="20">
        <f>Model!$W$22*((drdp!C124+drdp!L124)*DECR!$B124+(drdp!F124+drdp!O124)*DECR!$C124+(drdp!I124+drdp!R124)*DECR!$D124)</f>
        <v>1.1736145486466487E-2</v>
      </c>
      <c r="G124" s="20">
        <f>Model!$W$22*((drdp!D124+drdp!M124)*DECR!$B124+(drdp!G124+drdp!P124)*DECR!$C124+(drdp!J124+drdp!S124)*DECR!$D124)</f>
        <v>0</v>
      </c>
      <c r="H124" s="18">
        <f>Model!$W$22*((drdp!B124)*DECR!$B124+(drdp!E124)*DECR!$C124+(drdp!H124)*DECR!$D124)</f>
        <v>-2.1899945620256545E-2</v>
      </c>
      <c r="I124" s="18">
        <f>Model!$W$22*((drdp!C124)*DECR!$B124+(drdp!F124)*DECR!$C124+(drdp!I124)*DECR!$D124)</f>
        <v>5.8680727432332434E-3</v>
      </c>
      <c r="J124" s="18">
        <f>Model!$W$22*((drdp!D124)*DECR!$B124+(drdp!G124)*DECR!$C124+(drdp!J124)*DECR!$D124)</f>
        <v>0</v>
      </c>
      <c r="K124" s="21">
        <f t="shared" si="28"/>
        <v>0.12130893081101526</v>
      </c>
      <c r="L124" s="21">
        <f t="shared" si="29"/>
        <v>8.7095893709626324E-3</v>
      </c>
      <c r="M124" s="21">
        <f t="shared" si="30"/>
        <v>0</v>
      </c>
      <c r="N124" s="21">
        <f t="shared" si="31"/>
        <v>-3.2504630045494406E-2</v>
      </c>
      <c r="O124" s="21">
        <f t="shared" si="32"/>
        <v>0</v>
      </c>
      <c r="P124" s="21">
        <f t="shared" si="33"/>
        <v>0</v>
      </c>
      <c r="Q124" s="19">
        <f t="shared" si="22"/>
        <v>0.11987010795650467</v>
      </c>
      <c r="R124" s="19">
        <f t="shared" si="23"/>
        <v>8.6062865378030012E-3</v>
      </c>
      <c r="S124" s="19">
        <f t="shared" si="24"/>
        <v>0</v>
      </c>
      <c r="T124" s="19">
        <f t="shared" si="25"/>
        <v>-3.2119098623576856E-2</v>
      </c>
      <c r="U124" s="19">
        <f t="shared" si="26"/>
        <v>0</v>
      </c>
      <c r="V124" s="19">
        <f t="shared" si="27"/>
        <v>0</v>
      </c>
    </row>
    <row r="125" spans="1:22" x14ac:dyDescent="0.25">
      <c r="A125" s="26">
        <f>Wellpath!E125</f>
        <v>3660</v>
      </c>
      <c r="B125" s="22">
        <v>0</v>
      </c>
      <c r="C125" s="22">
        <v>0</v>
      </c>
      <c r="D125" s="22">
        <v>1</v>
      </c>
      <c r="E125" s="20">
        <f>Model!$W$22*((drdp!B125+drdp!K125)*DECR!$B125+(drdp!E125+drdp!N125)*DECR!$C125+(drdp!H125+drdp!Q125)*DECR!$D125)</f>
        <v>-4.3799891240513089E-2</v>
      </c>
      <c r="F125" s="20">
        <f>Model!$W$22*((drdp!C125+drdp!L125)*DECR!$B125+(drdp!F125+drdp!O125)*DECR!$C125+(drdp!I125+drdp!R125)*DECR!$D125)</f>
        <v>1.1736145486466487E-2</v>
      </c>
      <c r="G125" s="20">
        <f>Model!$W$22*((drdp!D125+drdp!M125)*DECR!$B125+(drdp!G125+drdp!P125)*DECR!$C125+(drdp!J125+drdp!S125)*DECR!$D125)</f>
        <v>0</v>
      </c>
      <c r="H125" s="18">
        <f>Model!$W$22*((drdp!B125)*DECR!$B125+(drdp!E125)*DECR!$C125+(drdp!H125)*DECR!$D125)</f>
        <v>-2.1899945620256545E-2</v>
      </c>
      <c r="I125" s="18">
        <f>Model!$W$22*((drdp!C125)*DECR!$B125+(drdp!F125)*DECR!$C125+(drdp!I125)*DECR!$D125)</f>
        <v>5.8680727432332434E-3</v>
      </c>
      <c r="J125" s="18">
        <f>Model!$W$22*((drdp!D125)*DECR!$B125+(drdp!G125)*DECR!$C125+(drdp!J125)*DECR!$D125)</f>
        <v>0</v>
      </c>
      <c r="K125" s="21">
        <f t="shared" si="28"/>
        <v>0.12322736128369605</v>
      </c>
      <c r="L125" s="21">
        <f t="shared" si="29"/>
        <v>8.8473264818421399E-3</v>
      </c>
      <c r="M125" s="21">
        <f t="shared" si="30"/>
        <v>0</v>
      </c>
      <c r="N125" s="21">
        <f t="shared" si="31"/>
        <v>-3.3018671941384477E-2</v>
      </c>
      <c r="O125" s="21">
        <f t="shared" si="32"/>
        <v>0</v>
      </c>
      <c r="P125" s="21">
        <f t="shared" si="33"/>
        <v>0</v>
      </c>
      <c r="Q125" s="19">
        <f t="shared" si="22"/>
        <v>0.12178853842918545</v>
      </c>
      <c r="R125" s="19">
        <f t="shared" si="23"/>
        <v>8.7440236486825088E-3</v>
      </c>
      <c r="S125" s="19">
        <f t="shared" si="24"/>
        <v>0</v>
      </c>
      <c r="T125" s="19">
        <f t="shared" si="25"/>
        <v>-3.2633140519466926E-2</v>
      </c>
      <c r="U125" s="19">
        <f t="shared" si="26"/>
        <v>0</v>
      </c>
      <c r="V125" s="19">
        <f t="shared" si="27"/>
        <v>0</v>
      </c>
    </row>
    <row r="126" spans="1:22" x14ac:dyDescent="0.25">
      <c r="A126" s="26">
        <f>Wellpath!E126</f>
        <v>3690</v>
      </c>
      <c r="B126" s="22">
        <v>0</v>
      </c>
      <c r="C126" s="22">
        <v>0</v>
      </c>
      <c r="D126" s="22">
        <v>1</v>
      </c>
      <c r="E126" s="20">
        <f>Model!$W$22*((drdp!B126+drdp!K126)*DECR!$B126+(drdp!E126+drdp!N126)*DECR!$C126+(drdp!H126+drdp!Q126)*DECR!$D126)</f>
        <v>-4.3799891240513089E-2</v>
      </c>
      <c r="F126" s="20">
        <f>Model!$W$22*((drdp!C126+drdp!L126)*DECR!$B126+(drdp!F126+drdp!O126)*DECR!$C126+(drdp!I126+drdp!R126)*DECR!$D126)</f>
        <v>1.1736145486466487E-2</v>
      </c>
      <c r="G126" s="20">
        <f>Model!$W$22*((drdp!D126+drdp!M126)*DECR!$B126+(drdp!G126+drdp!P126)*DECR!$C126+(drdp!J126+drdp!S126)*DECR!$D126)</f>
        <v>0</v>
      </c>
      <c r="H126" s="18">
        <f>Model!$W$22*((drdp!B126)*DECR!$B126+(drdp!E126)*DECR!$C126+(drdp!H126)*DECR!$D126)</f>
        <v>-2.1899945620256545E-2</v>
      </c>
      <c r="I126" s="18">
        <f>Model!$W$22*((drdp!C126)*DECR!$B126+(drdp!F126)*DECR!$C126+(drdp!I126)*DECR!$D126)</f>
        <v>5.8680727432332434E-3</v>
      </c>
      <c r="J126" s="18">
        <f>Model!$W$22*((drdp!D126)*DECR!$B126+(drdp!G126)*DECR!$C126+(drdp!J126)*DECR!$D126)</f>
        <v>0</v>
      </c>
      <c r="K126" s="21">
        <f t="shared" si="28"/>
        <v>0.12514579175637683</v>
      </c>
      <c r="L126" s="21">
        <f t="shared" si="29"/>
        <v>8.9850635927216475E-3</v>
      </c>
      <c r="M126" s="21">
        <f t="shared" si="30"/>
        <v>0</v>
      </c>
      <c r="N126" s="21">
        <f t="shared" si="31"/>
        <v>-3.3532713837274547E-2</v>
      </c>
      <c r="O126" s="21">
        <f t="shared" si="32"/>
        <v>0</v>
      </c>
      <c r="P126" s="21">
        <f t="shared" si="33"/>
        <v>0</v>
      </c>
      <c r="Q126" s="19">
        <f t="shared" si="22"/>
        <v>0.12370696890186623</v>
      </c>
      <c r="R126" s="19">
        <f t="shared" si="23"/>
        <v>8.8817607595620164E-3</v>
      </c>
      <c r="S126" s="19">
        <f t="shared" si="24"/>
        <v>0</v>
      </c>
      <c r="T126" s="19">
        <f t="shared" si="25"/>
        <v>-3.3147182415356996E-2</v>
      </c>
      <c r="U126" s="19">
        <f t="shared" si="26"/>
        <v>0</v>
      </c>
      <c r="V126" s="19">
        <f t="shared" si="27"/>
        <v>0</v>
      </c>
    </row>
    <row r="127" spans="1:22" x14ac:dyDescent="0.25">
      <c r="A127" s="26">
        <f>Wellpath!E127</f>
        <v>3720</v>
      </c>
      <c r="B127" s="22">
        <v>0</v>
      </c>
      <c r="C127" s="22">
        <v>0</v>
      </c>
      <c r="D127" s="22">
        <v>1</v>
      </c>
      <c r="E127" s="20">
        <f>Model!$W$22*((drdp!B127+drdp!K127)*DECR!$B127+(drdp!E127+drdp!N127)*DECR!$C127+(drdp!H127+drdp!Q127)*DECR!$D127)</f>
        <v>-4.3799891240513089E-2</v>
      </c>
      <c r="F127" s="20">
        <f>Model!$W$22*((drdp!C127+drdp!L127)*DECR!$B127+(drdp!F127+drdp!O127)*DECR!$C127+(drdp!I127+drdp!R127)*DECR!$D127)</f>
        <v>1.1736145486466487E-2</v>
      </c>
      <c r="G127" s="20">
        <f>Model!$W$22*((drdp!D127+drdp!M127)*DECR!$B127+(drdp!G127+drdp!P127)*DECR!$C127+(drdp!J127+drdp!S127)*DECR!$D127)</f>
        <v>0</v>
      </c>
      <c r="H127" s="18">
        <f>Model!$W$22*((drdp!B127)*DECR!$B127+(drdp!E127)*DECR!$C127+(drdp!H127)*DECR!$D127)</f>
        <v>-2.1899945620256545E-2</v>
      </c>
      <c r="I127" s="18">
        <f>Model!$W$22*((drdp!C127)*DECR!$B127+(drdp!F127)*DECR!$C127+(drdp!I127)*DECR!$D127)</f>
        <v>5.8680727432332434E-3</v>
      </c>
      <c r="J127" s="18">
        <f>Model!$W$22*((drdp!D127)*DECR!$B127+(drdp!G127)*DECR!$C127+(drdp!J127)*DECR!$D127)</f>
        <v>0</v>
      </c>
      <c r="K127" s="21">
        <f t="shared" si="28"/>
        <v>0.12706422222905761</v>
      </c>
      <c r="L127" s="21">
        <f t="shared" si="29"/>
        <v>9.1228007036011551E-3</v>
      </c>
      <c r="M127" s="21">
        <f t="shared" si="30"/>
        <v>0</v>
      </c>
      <c r="N127" s="21">
        <f t="shared" si="31"/>
        <v>-3.4046755733164617E-2</v>
      </c>
      <c r="O127" s="21">
        <f t="shared" si="32"/>
        <v>0</v>
      </c>
      <c r="P127" s="21">
        <f t="shared" si="33"/>
        <v>0</v>
      </c>
      <c r="Q127" s="19">
        <f t="shared" si="22"/>
        <v>0.12562539937454703</v>
      </c>
      <c r="R127" s="19">
        <f t="shared" si="23"/>
        <v>9.019497870441524E-3</v>
      </c>
      <c r="S127" s="19">
        <f t="shared" si="24"/>
        <v>0</v>
      </c>
      <c r="T127" s="19">
        <f t="shared" si="25"/>
        <v>-3.3661224311247066E-2</v>
      </c>
      <c r="U127" s="19">
        <f t="shared" si="26"/>
        <v>0</v>
      </c>
      <c r="V127" s="19">
        <f t="shared" si="27"/>
        <v>0</v>
      </c>
    </row>
    <row r="128" spans="1:22" x14ac:dyDescent="0.25">
      <c r="A128" s="26">
        <f>Wellpath!E128</f>
        <v>3750</v>
      </c>
      <c r="B128" s="22">
        <v>0</v>
      </c>
      <c r="C128" s="22">
        <v>0</v>
      </c>
      <c r="D128" s="22">
        <v>1</v>
      </c>
      <c r="E128" s="20">
        <f>Model!$W$22*((drdp!B128+drdp!K128)*DECR!$B128+(drdp!E128+drdp!N128)*DECR!$C128+(drdp!H128+drdp!Q128)*DECR!$D128)</f>
        <v>-4.3799891240513089E-2</v>
      </c>
      <c r="F128" s="20">
        <f>Model!$W$22*((drdp!C128+drdp!L128)*DECR!$B128+(drdp!F128+drdp!O128)*DECR!$C128+(drdp!I128+drdp!R128)*DECR!$D128)</f>
        <v>1.1736145486466487E-2</v>
      </c>
      <c r="G128" s="20">
        <f>Model!$W$22*((drdp!D128+drdp!M128)*DECR!$B128+(drdp!G128+drdp!P128)*DECR!$C128+(drdp!J128+drdp!S128)*DECR!$D128)</f>
        <v>0</v>
      </c>
      <c r="H128" s="18">
        <f>Model!$W$22*((drdp!B128)*DECR!$B128+(drdp!E128)*DECR!$C128+(drdp!H128)*DECR!$D128)</f>
        <v>-2.1899945620256545E-2</v>
      </c>
      <c r="I128" s="18">
        <f>Model!$W$22*((drdp!C128)*DECR!$B128+(drdp!F128)*DECR!$C128+(drdp!I128)*DECR!$D128)</f>
        <v>5.8680727432332434E-3</v>
      </c>
      <c r="J128" s="18">
        <f>Model!$W$22*((drdp!D128)*DECR!$B128+(drdp!G128)*DECR!$C128+(drdp!J128)*DECR!$D128)</f>
        <v>0</v>
      </c>
      <c r="K128" s="21">
        <f t="shared" si="28"/>
        <v>0.12898265270173839</v>
      </c>
      <c r="L128" s="21">
        <f t="shared" si="29"/>
        <v>9.2605378144806627E-3</v>
      </c>
      <c r="M128" s="21">
        <f t="shared" si="30"/>
        <v>0</v>
      </c>
      <c r="N128" s="21">
        <f t="shared" si="31"/>
        <v>-3.4560797629054688E-2</v>
      </c>
      <c r="O128" s="21">
        <f t="shared" si="32"/>
        <v>0</v>
      </c>
      <c r="P128" s="21">
        <f t="shared" si="33"/>
        <v>0</v>
      </c>
      <c r="Q128" s="19">
        <f t="shared" si="22"/>
        <v>0.12754382984722781</v>
      </c>
      <c r="R128" s="19">
        <f t="shared" si="23"/>
        <v>9.1572349813210316E-3</v>
      </c>
      <c r="S128" s="19">
        <f t="shared" si="24"/>
        <v>0</v>
      </c>
      <c r="T128" s="19">
        <f t="shared" si="25"/>
        <v>-3.4175266207137137E-2</v>
      </c>
      <c r="U128" s="19">
        <f t="shared" si="26"/>
        <v>0</v>
      </c>
      <c r="V128" s="19">
        <f t="shared" si="27"/>
        <v>0</v>
      </c>
    </row>
    <row r="129" spans="1:22" x14ac:dyDescent="0.25">
      <c r="A129" s="26">
        <f>Wellpath!E129</f>
        <v>3780</v>
      </c>
      <c r="B129" s="22">
        <v>0</v>
      </c>
      <c r="C129" s="22">
        <v>0</v>
      </c>
      <c r="D129" s="22">
        <v>1</v>
      </c>
      <c r="E129" s="20">
        <f>Model!$W$22*((drdp!B129+drdp!K129)*DECR!$B129+(drdp!E129+drdp!N129)*DECR!$C129+(drdp!H129+drdp!Q129)*DECR!$D129)</f>
        <v>-4.3799891240513089E-2</v>
      </c>
      <c r="F129" s="20">
        <f>Model!$W$22*((drdp!C129+drdp!L129)*DECR!$B129+(drdp!F129+drdp!O129)*DECR!$C129+(drdp!I129+drdp!R129)*DECR!$D129)</f>
        <v>1.1736145486466487E-2</v>
      </c>
      <c r="G129" s="20">
        <f>Model!$W$22*((drdp!D129+drdp!M129)*DECR!$B129+(drdp!G129+drdp!P129)*DECR!$C129+(drdp!J129+drdp!S129)*DECR!$D129)</f>
        <v>0</v>
      </c>
      <c r="H129" s="18">
        <f>Model!$W$22*((drdp!B129)*DECR!$B129+(drdp!E129)*DECR!$C129+(drdp!H129)*DECR!$D129)</f>
        <v>-2.1899945620256545E-2</v>
      </c>
      <c r="I129" s="18">
        <f>Model!$W$22*((drdp!C129)*DECR!$B129+(drdp!F129)*DECR!$C129+(drdp!I129)*DECR!$D129)</f>
        <v>5.8680727432332434E-3</v>
      </c>
      <c r="J129" s="18">
        <f>Model!$W$22*((drdp!D129)*DECR!$B129+(drdp!G129)*DECR!$C129+(drdp!J129)*DECR!$D129)</f>
        <v>0</v>
      </c>
      <c r="K129" s="21">
        <f t="shared" si="28"/>
        <v>0.13090108317441917</v>
      </c>
      <c r="L129" s="21">
        <f t="shared" si="29"/>
        <v>9.3982749253601703E-3</v>
      </c>
      <c r="M129" s="21">
        <f t="shared" si="30"/>
        <v>0</v>
      </c>
      <c r="N129" s="21">
        <f t="shared" si="31"/>
        <v>-3.5074839524944758E-2</v>
      </c>
      <c r="O129" s="21">
        <f t="shared" si="32"/>
        <v>0</v>
      </c>
      <c r="P129" s="21">
        <f t="shared" si="33"/>
        <v>0</v>
      </c>
      <c r="Q129" s="19">
        <f t="shared" si="22"/>
        <v>0.1294622603199086</v>
      </c>
      <c r="R129" s="19">
        <f t="shared" si="23"/>
        <v>9.2949720922005392E-3</v>
      </c>
      <c r="S129" s="19">
        <f t="shared" si="24"/>
        <v>0</v>
      </c>
      <c r="T129" s="19">
        <f t="shared" si="25"/>
        <v>-3.4689308103027207E-2</v>
      </c>
      <c r="U129" s="19">
        <f t="shared" si="26"/>
        <v>0</v>
      </c>
      <c r="V129" s="19">
        <f t="shared" si="27"/>
        <v>0</v>
      </c>
    </row>
    <row r="130" spans="1:22" x14ac:dyDescent="0.25">
      <c r="A130" s="26">
        <f>Wellpath!E130</f>
        <v>3810</v>
      </c>
      <c r="B130" s="22">
        <v>0</v>
      </c>
      <c r="C130" s="22">
        <v>0</v>
      </c>
      <c r="D130" s="22">
        <v>1</v>
      </c>
      <c r="E130" s="20">
        <f>Model!$W$22*((drdp!B130+drdp!K130)*DECR!$B130+(drdp!E130+drdp!N130)*DECR!$C130+(drdp!H130+drdp!Q130)*DECR!$D130)</f>
        <v>-4.3799891240513089E-2</v>
      </c>
      <c r="F130" s="20">
        <f>Model!$W$22*((drdp!C130+drdp!L130)*DECR!$B130+(drdp!F130+drdp!O130)*DECR!$C130+(drdp!I130+drdp!R130)*DECR!$D130)</f>
        <v>1.1736145486466487E-2</v>
      </c>
      <c r="G130" s="20">
        <f>Model!$W$22*((drdp!D130+drdp!M130)*DECR!$B130+(drdp!G130+drdp!P130)*DECR!$C130+(drdp!J130+drdp!S130)*DECR!$D130)</f>
        <v>0</v>
      </c>
      <c r="H130" s="18">
        <f>Model!$W$22*((drdp!B130)*DECR!$B130+(drdp!E130)*DECR!$C130+(drdp!H130)*DECR!$D130)</f>
        <v>-2.1899945620256545E-2</v>
      </c>
      <c r="I130" s="18">
        <f>Model!$W$22*((drdp!C130)*DECR!$B130+(drdp!F130)*DECR!$C130+(drdp!I130)*DECR!$D130)</f>
        <v>5.8680727432332434E-3</v>
      </c>
      <c r="J130" s="18">
        <f>Model!$W$22*((drdp!D130)*DECR!$B130+(drdp!G130)*DECR!$C130+(drdp!J130)*DECR!$D130)</f>
        <v>0</v>
      </c>
      <c r="K130" s="21">
        <f t="shared" si="28"/>
        <v>0.13281951364709996</v>
      </c>
      <c r="L130" s="21">
        <f t="shared" si="29"/>
        <v>9.5360120362396779E-3</v>
      </c>
      <c r="M130" s="21">
        <f t="shared" si="30"/>
        <v>0</v>
      </c>
      <c r="N130" s="21">
        <f t="shared" si="31"/>
        <v>-3.5588881420834828E-2</v>
      </c>
      <c r="O130" s="21">
        <f t="shared" si="32"/>
        <v>0</v>
      </c>
      <c r="P130" s="21">
        <f t="shared" si="33"/>
        <v>0</v>
      </c>
      <c r="Q130" s="19">
        <f t="shared" si="22"/>
        <v>0.13138069079258938</v>
      </c>
      <c r="R130" s="19">
        <f t="shared" si="23"/>
        <v>9.4327092030800468E-3</v>
      </c>
      <c r="S130" s="19">
        <f t="shared" si="24"/>
        <v>0</v>
      </c>
      <c r="T130" s="19">
        <f t="shared" si="25"/>
        <v>-3.5203349998917277E-2</v>
      </c>
      <c r="U130" s="19">
        <f t="shared" si="26"/>
        <v>0</v>
      </c>
      <c r="V130" s="19">
        <f t="shared" si="27"/>
        <v>0</v>
      </c>
    </row>
    <row r="131" spans="1:22" x14ac:dyDescent="0.25">
      <c r="A131" s="26">
        <f>Wellpath!E131</f>
        <v>3840</v>
      </c>
      <c r="B131" s="22">
        <v>0</v>
      </c>
      <c r="C131" s="22">
        <v>0</v>
      </c>
      <c r="D131" s="22">
        <v>1</v>
      </c>
      <c r="E131" s="20">
        <f>Model!$W$22*((drdp!B131+drdp!K131)*DECR!$B131+(drdp!E131+drdp!N131)*DECR!$C131+(drdp!H131+drdp!Q131)*DECR!$D131)</f>
        <v>-4.3799891240513089E-2</v>
      </c>
      <c r="F131" s="20">
        <f>Model!$W$22*((drdp!C131+drdp!L131)*DECR!$B131+(drdp!F131+drdp!O131)*DECR!$C131+(drdp!I131+drdp!R131)*DECR!$D131)</f>
        <v>1.1736145486466487E-2</v>
      </c>
      <c r="G131" s="20">
        <f>Model!$W$22*((drdp!D131+drdp!M131)*DECR!$B131+(drdp!G131+drdp!P131)*DECR!$C131+(drdp!J131+drdp!S131)*DECR!$D131)</f>
        <v>0</v>
      </c>
      <c r="H131" s="18">
        <f>Model!$W$22*((drdp!B131)*DECR!$B131+(drdp!E131)*DECR!$C131+(drdp!H131)*DECR!$D131)</f>
        <v>-2.1899945620256545E-2</v>
      </c>
      <c r="I131" s="18">
        <f>Model!$W$22*((drdp!C131)*DECR!$B131+(drdp!F131)*DECR!$C131+(drdp!I131)*DECR!$D131)</f>
        <v>5.8680727432332434E-3</v>
      </c>
      <c r="J131" s="18">
        <f>Model!$W$22*((drdp!D131)*DECR!$B131+(drdp!G131)*DECR!$C131+(drdp!J131)*DECR!$D131)</f>
        <v>0</v>
      </c>
      <c r="K131" s="21">
        <f t="shared" si="28"/>
        <v>0.13473794411978074</v>
      </c>
      <c r="L131" s="21">
        <f t="shared" si="29"/>
        <v>9.6737491471191855E-3</v>
      </c>
      <c r="M131" s="21">
        <f t="shared" si="30"/>
        <v>0</v>
      </c>
      <c r="N131" s="21">
        <f t="shared" si="31"/>
        <v>-3.6102923316724898E-2</v>
      </c>
      <c r="O131" s="21">
        <f t="shared" si="32"/>
        <v>0</v>
      </c>
      <c r="P131" s="21">
        <f t="shared" si="33"/>
        <v>0</v>
      </c>
      <c r="Q131" s="19">
        <f t="shared" si="22"/>
        <v>0.13329912126527016</v>
      </c>
      <c r="R131" s="19">
        <f t="shared" si="23"/>
        <v>9.5704463139595543E-3</v>
      </c>
      <c r="S131" s="19">
        <f t="shared" si="24"/>
        <v>0</v>
      </c>
      <c r="T131" s="19">
        <f t="shared" si="25"/>
        <v>-3.5717391894807347E-2</v>
      </c>
      <c r="U131" s="19">
        <f t="shared" si="26"/>
        <v>0</v>
      </c>
      <c r="V131" s="19">
        <f t="shared" si="27"/>
        <v>0</v>
      </c>
    </row>
    <row r="132" spans="1:22" x14ac:dyDescent="0.25">
      <c r="A132" s="26">
        <f>Wellpath!E132</f>
        <v>3870</v>
      </c>
      <c r="B132" s="22">
        <v>0</v>
      </c>
      <c r="C132" s="22">
        <v>0</v>
      </c>
      <c r="D132" s="22">
        <v>1</v>
      </c>
      <c r="E132" s="20">
        <f>Model!$W$22*((drdp!B132+drdp!K132)*DECR!$B132+(drdp!E132+drdp!N132)*DECR!$C132+(drdp!H132+drdp!Q132)*DECR!$D132)</f>
        <v>-4.3799891240513089E-2</v>
      </c>
      <c r="F132" s="20">
        <f>Model!$W$22*((drdp!C132+drdp!L132)*DECR!$B132+(drdp!F132+drdp!O132)*DECR!$C132+(drdp!I132+drdp!R132)*DECR!$D132)</f>
        <v>1.1736145486466487E-2</v>
      </c>
      <c r="G132" s="20">
        <f>Model!$W$22*((drdp!D132+drdp!M132)*DECR!$B132+(drdp!G132+drdp!P132)*DECR!$C132+(drdp!J132+drdp!S132)*DECR!$D132)</f>
        <v>0</v>
      </c>
      <c r="H132" s="18">
        <f>Model!$W$22*((drdp!B132)*DECR!$B132+(drdp!E132)*DECR!$C132+(drdp!H132)*DECR!$D132)</f>
        <v>-2.1899945620256545E-2</v>
      </c>
      <c r="I132" s="18">
        <f>Model!$W$22*((drdp!C132)*DECR!$B132+(drdp!F132)*DECR!$C132+(drdp!I132)*DECR!$D132)</f>
        <v>5.8680727432332434E-3</v>
      </c>
      <c r="J132" s="18">
        <f>Model!$W$22*((drdp!D132)*DECR!$B132+(drdp!G132)*DECR!$C132+(drdp!J132)*DECR!$D132)</f>
        <v>0</v>
      </c>
      <c r="K132" s="21">
        <f t="shared" si="28"/>
        <v>0.13665637459246152</v>
      </c>
      <c r="L132" s="21">
        <f t="shared" si="29"/>
        <v>9.8114862579986931E-3</v>
      </c>
      <c r="M132" s="21">
        <f t="shared" si="30"/>
        <v>0</v>
      </c>
      <c r="N132" s="21">
        <f t="shared" si="31"/>
        <v>-3.6616965212614969E-2</v>
      </c>
      <c r="O132" s="21">
        <f t="shared" si="32"/>
        <v>0</v>
      </c>
      <c r="P132" s="21">
        <f t="shared" si="33"/>
        <v>0</v>
      </c>
      <c r="Q132" s="19">
        <f t="shared" si="22"/>
        <v>0.13521755173795094</v>
      </c>
      <c r="R132" s="19">
        <f t="shared" si="23"/>
        <v>9.7081834248390619E-3</v>
      </c>
      <c r="S132" s="19">
        <f t="shared" si="24"/>
        <v>0</v>
      </c>
      <c r="T132" s="19">
        <f t="shared" si="25"/>
        <v>-3.6231433790697418E-2</v>
      </c>
      <c r="U132" s="19">
        <f t="shared" si="26"/>
        <v>0</v>
      </c>
      <c r="V132" s="19">
        <f t="shared" si="27"/>
        <v>0</v>
      </c>
    </row>
    <row r="133" spans="1:22" x14ac:dyDescent="0.25">
      <c r="A133" s="26">
        <f>Wellpath!E133</f>
        <v>3900</v>
      </c>
      <c r="B133" s="22">
        <v>0</v>
      </c>
      <c r="C133" s="22">
        <v>0</v>
      </c>
      <c r="D133" s="22">
        <v>1</v>
      </c>
      <c r="E133" s="20">
        <f>Model!$W$22*((drdp!B133+drdp!K133)*DECR!$B133+(drdp!E133+drdp!N133)*DECR!$C133+(drdp!H133+drdp!Q133)*DECR!$D133)</f>
        <v>-4.3799891240513089E-2</v>
      </c>
      <c r="F133" s="20">
        <f>Model!$W$22*((drdp!C133+drdp!L133)*DECR!$B133+(drdp!F133+drdp!O133)*DECR!$C133+(drdp!I133+drdp!R133)*DECR!$D133)</f>
        <v>1.1736145486466487E-2</v>
      </c>
      <c r="G133" s="20">
        <f>Model!$W$22*((drdp!D133+drdp!M133)*DECR!$B133+(drdp!G133+drdp!P133)*DECR!$C133+(drdp!J133+drdp!S133)*DECR!$D133)</f>
        <v>0</v>
      </c>
      <c r="H133" s="18">
        <f>Model!$W$22*((drdp!B133)*DECR!$B133+(drdp!E133)*DECR!$C133+(drdp!H133)*DECR!$D133)</f>
        <v>-2.1899945620256545E-2</v>
      </c>
      <c r="I133" s="18">
        <f>Model!$W$22*((drdp!C133)*DECR!$B133+(drdp!F133)*DECR!$C133+(drdp!I133)*DECR!$D133)</f>
        <v>5.8680727432332434E-3</v>
      </c>
      <c r="J133" s="18">
        <f>Model!$W$22*((drdp!D133)*DECR!$B133+(drdp!G133)*DECR!$C133+(drdp!J133)*DECR!$D133)</f>
        <v>0</v>
      </c>
      <c r="K133" s="21">
        <f t="shared" si="28"/>
        <v>0.1385748050651423</v>
      </c>
      <c r="L133" s="21">
        <f t="shared" si="29"/>
        <v>9.9492233688782006E-3</v>
      </c>
      <c r="M133" s="21">
        <f t="shared" si="30"/>
        <v>0</v>
      </c>
      <c r="N133" s="21">
        <f t="shared" si="31"/>
        <v>-3.7131007108505039E-2</v>
      </c>
      <c r="O133" s="21">
        <f t="shared" si="32"/>
        <v>0</v>
      </c>
      <c r="P133" s="21">
        <f t="shared" si="33"/>
        <v>0</v>
      </c>
      <c r="Q133" s="19">
        <f t="shared" si="22"/>
        <v>0.13713598221063172</v>
      </c>
      <c r="R133" s="19">
        <f t="shared" si="23"/>
        <v>9.8459205357185695E-3</v>
      </c>
      <c r="S133" s="19">
        <f t="shared" si="24"/>
        <v>0</v>
      </c>
      <c r="T133" s="19">
        <f t="shared" si="25"/>
        <v>-3.6745475686587488E-2</v>
      </c>
      <c r="U133" s="19">
        <f t="shared" si="26"/>
        <v>0</v>
      </c>
      <c r="V133" s="19">
        <f t="shared" si="27"/>
        <v>0</v>
      </c>
    </row>
    <row r="134" spans="1:22" x14ac:dyDescent="0.25">
      <c r="A134" s="26">
        <f>Wellpath!E134</f>
        <v>3930</v>
      </c>
      <c r="B134" s="22">
        <v>0</v>
      </c>
      <c r="C134" s="22">
        <v>0</v>
      </c>
      <c r="D134" s="22">
        <v>1</v>
      </c>
      <c r="E134" s="20">
        <f>Model!$W$22*((drdp!B134+drdp!K134)*DECR!$B134+(drdp!E134+drdp!N134)*DECR!$C134+(drdp!H134+drdp!Q134)*DECR!$D134)</f>
        <v>-4.3799891240513089E-2</v>
      </c>
      <c r="F134" s="20">
        <f>Model!$W$22*((drdp!C134+drdp!L134)*DECR!$B134+(drdp!F134+drdp!O134)*DECR!$C134+(drdp!I134+drdp!R134)*DECR!$D134)</f>
        <v>1.1736145486466487E-2</v>
      </c>
      <c r="G134" s="20">
        <f>Model!$W$22*((drdp!D134+drdp!M134)*DECR!$B134+(drdp!G134+drdp!P134)*DECR!$C134+(drdp!J134+drdp!S134)*DECR!$D134)</f>
        <v>0</v>
      </c>
      <c r="H134" s="18">
        <f>Model!$W$22*((drdp!B134)*DECR!$B134+(drdp!E134)*DECR!$C134+(drdp!H134)*DECR!$D134)</f>
        <v>-2.1899945620256545E-2</v>
      </c>
      <c r="I134" s="18">
        <f>Model!$W$22*((drdp!C134)*DECR!$B134+(drdp!F134)*DECR!$C134+(drdp!I134)*DECR!$D134)</f>
        <v>5.8680727432332434E-3</v>
      </c>
      <c r="J134" s="18">
        <f>Model!$W$22*((drdp!D134)*DECR!$B134+(drdp!G134)*DECR!$C134+(drdp!J134)*DECR!$D134)</f>
        <v>0</v>
      </c>
      <c r="K134" s="21">
        <f t="shared" ref="K134:K197" si="34">K133+E134^2</f>
        <v>0.14049323553782309</v>
      </c>
      <c r="L134" s="21">
        <f t="shared" ref="L134:L197" si="35">L133+F134^2</f>
        <v>1.0086960479757708E-2</v>
      </c>
      <c r="M134" s="21">
        <f t="shared" ref="M134:M197" si="36">M133+G134^2</f>
        <v>0</v>
      </c>
      <c r="N134" s="21">
        <f t="shared" ref="N134:N197" si="37">N133+E134*F134</f>
        <v>-3.7645049004395109E-2</v>
      </c>
      <c r="O134" s="21">
        <f t="shared" ref="O134:O197" si="38">O133+E134*G134</f>
        <v>0</v>
      </c>
      <c r="P134" s="21">
        <f t="shared" ref="P134:P197" si="39">P133+F134*G134</f>
        <v>0</v>
      </c>
      <c r="Q134" s="19">
        <f t="shared" ref="Q134:Q197" si="40">K133+H134^2</f>
        <v>0.13905441268331251</v>
      </c>
      <c r="R134" s="19">
        <f t="shared" ref="R134:R197" si="41">L133+I134^2</f>
        <v>9.9836576465980771E-3</v>
      </c>
      <c r="S134" s="19">
        <f t="shared" ref="S134:S197" si="42">M133+J134^2</f>
        <v>0</v>
      </c>
      <c r="T134" s="19">
        <f t="shared" ref="T134:T197" si="43">N133+H134*I134</f>
        <v>-3.7259517582477558E-2</v>
      </c>
      <c r="U134" s="19">
        <f t="shared" ref="U134:U197" si="44">O133+H134*J134</f>
        <v>0</v>
      </c>
      <c r="V134" s="19">
        <f t="shared" ref="V134:V197" si="45">P133+I134*J134</f>
        <v>0</v>
      </c>
    </row>
    <row r="135" spans="1:22" x14ac:dyDescent="0.25">
      <c r="A135" s="26">
        <f>Wellpath!E135</f>
        <v>3960</v>
      </c>
      <c r="B135" s="22">
        <v>0</v>
      </c>
      <c r="C135" s="22">
        <v>0</v>
      </c>
      <c r="D135" s="22">
        <v>1</v>
      </c>
      <c r="E135" s="20">
        <f>Model!$W$22*((drdp!B135+drdp!K135)*DECR!$B135+(drdp!E135+drdp!N135)*DECR!$C135+(drdp!H135+drdp!Q135)*DECR!$D135)</f>
        <v>-4.3799891240513089E-2</v>
      </c>
      <c r="F135" s="20">
        <f>Model!$W$22*((drdp!C135+drdp!L135)*DECR!$B135+(drdp!F135+drdp!O135)*DECR!$C135+(drdp!I135+drdp!R135)*DECR!$D135)</f>
        <v>1.1736145486466487E-2</v>
      </c>
      <c r="G135" s="20">
        <f>Model!$W$22*((drdp!D135+drdp!M135)*DECR!$B135+(drdp!G135+drdp!P135)*DECR!$C135+(drdp!J135+drdp!S135)*DECR!$D135)</f>
        <v>0</v>
      </c>
      <c r="H135" s="18">
        <f>Model!$W$22*((drdp!B135)*DECR!$B135+(drdp!E135)*DECR!$C135+(drdp!H135)*DECR!$D135)</f>
        <v>-2.1899945620256545E-2</v>
      </c>
      <c r="I135" s="18">
        <f>Model!$W$22*((drdp!C135)*DECR!$B135+(drdp!F135)*DECR!$C135+(drdp!I135)*DECR!$D135)</f>
        <v>5.8680727432332434E-3</v>
      </c>
      <c r="J135" s="18">
        <f>Model!$W$22*((drdp!D135)*DECR!$B135+(drdp!G135)*DECR!$C135+(drdp!J135)*DECR!$D135)</f>
        <v>0</v>
      </c>
      <c r="K135" s="21">
        <f t="shared" si="34"/>
        <v>0.14241166601050387</v>
      </c>
      <c r="L135" s="21">
        <f t="shared" si="35"/>
        <v>1.0224697590637216E-2</v>
      </c>
      <c r="M135" s="21">
        <f t="shared" si="36"/>
        <v>0</v>
      </c>
      <c r="N135" s="21">
        <f t="shared" si="37"/>
        <v>-3.8159090900285179E-2</v>
      </c>
      <c r="O135" s="21">
        <f t="shared" si="38"/>
        <v>0</v>
      </c>
      <c r="P135" s="21">
        <f t="shared" si="39"/>
        <v>0</v>
      </c>
      <c r="Q135" s="19">
        <f t="shared" si="40"/>
        <v>0.14097284315599329</v>
      </c>
      <c r="R135" s="19">
        <f t="shared" si="41"/>
        <v>1.0121394757477585E-2</v>
      </c>
      <c r="S135" s="19">
        <f t="shared" si="42"/>
        <v>0</v>
      </c>
      <c r="T135" s="19">
        <f t="shared" si="43"/>
        <v>-3.7773559478367628E-2</v>
      </c>
      <c r="U135" s="19">
        <f t="shared" si="44"/>
        <v>0</v>
      </c>
      <c r="V135" s="19">
        <f t="shared" si="45"/>
        <v>0</v>
      </c>
    </row>
    <row r="136" spans="1:22" x14ac:dyDescent="0.25">
      <c r="A136" s="26">
        <f>Wellpath!E136</f>
        <v>3990</v>
      </c>
      <c r="B136" s="22">
        <v>0</v>
      </c>
      <c r="C136" s="22">
        <v>0</v>
      </c>
      <c r="D136" s="22">
        <v>1</v>
      </c>
      <c r="E136" s="20">
        <f>Model!$W$22*((drdp!B136+drdp!K136)*DECR!$B136+(drdp!E136+drdp!N136)*DECR!$C136+(drdp!H136+drdp!Q136)*DECR!$D136)</f>
        <v>-4.3799891240513089E-2</v>
      </c>
      <c r="F136" s="20">
        <f>Model!$W$22*((drdp!C136+drdp!L136)*DECR!$B136+(drdp!F136+drdp!O136)*DECR!$C136+(drdp!I136+drdp!R136)*DECR!$D136)</f>
        <v>1.1736145486466487E-2</v>
      </c>
      <c r="G136" s="20">
        <f>Model!$W$22*((drdp!D136+drdp!M136)*DECR!$B136+(drdp!G136+drdp!P136)*DECR!$C136+(drdp!J136+drdp!S136)*DECR!$D136)</f>
        <v>0</v>
      </c>
      <c r="H136" s="18">
        <f>Model!$W$22*((drdp!B136)*DECR!$B136+(drdp!E136)*DECR!$C136+(drdp!H136)*DECR!$D136)</f>
        <v>-2.1899945620256545E-2</v>
      </c>
      <c r="I136" s="18">
        <f>Model!$W$22*((drdp!C136)*DECR!$B136+(drdp!F136)*DECR!$C136+(drdp!I136)*DECR!$D136)</f>
        <v>5.8680727432332434E-3</v>
      </c>
      <c r="J136" s="18">
        <f>Model!$W$22*((drdp!D136)*DECR!$B136+(drdp!G136)*DECR!$C136+(drdp!J136)*DECR!$D136)</f>
        <v>0</v>
      </c>
      <c r="K136" s="21">
        <f t="shared" si="34"/>
        <v>0.14433009648318465</v>
      </c>
      <c r="L136" s="21">
        <f t="shared" si="35"/>
        <v>1.0362434701516723E-2</v>
      </c>
      <c r="M136" s="21">
        <f t="shared" si="36"/>
        <v>0</v>
      </c>
      <c r="N136" s="21">
        <f t="shared" si="37"/>
        <v>-3.867313279617525E-2</v>
      </c>
      <c r="O136" s="21">
        <f t="shared" si="38"/>
        <v>0</v>
      </c>
      <c r="P136" s="21">
        <f t="shared" si="39"/>
        <v>0</v>
      </c>
      <c r="Q136" s="19">
        <f t="shared" si="40"/>
        <v>0.14289127362867407</v>
      </c>
      <c r="R136" s="19">
        <f t="shared" si="41"/>
        <v>1.0259131868357092E-2</v>
      </c>
      <c r="S136" s="19">
        <f t="shared" si="42"/>
        <v>0</v>
      </c>
      <c r="T136" s="19">
        <f t="shared" si="43"/>
        <v>-3.8287601374257699E-2</v>
      </c>
      <c r="U136" s="19">
        <f t="shared" si="44"/>
        <v>0</v>
      </c>
      <c r="V136" s="19">
        <f t="shared" si="45"/>
        <v>0</v>
      </c>
    </row>
    <row r="137" spans="1:22" x14ac:dyDescent="0.25">
      <c r="A137" s="26">
        <f>Wellpath!E137</f>
        <v>4020</v>
      </c>
      <c r="B137" s="22">
        <v>0</v>
      </c>
      <c r="C137" s="22">
        <v>0</v>
      </c>
      <c r="D137" s="22">
        <v>1</v>
      </c>
      <c r="E137" s="20">
        <f>Model!$W$22*((drdp!B137+drdp!K137)*DECR!$B137+(drdp!E137+drdp!N137)*DECR!$C137+(drdp!H137+drdp!Q137)*DECR!$D137)</f>
        <v>-4.3799891240513089E-2</v>
      </c>
      <c r="F137" s="20">
        <f>Model!$W$22*((drdp!C137+drdp!L137)*DECR!$B137+(drdp!F137+drdp!O137)*DECR!$C137+(drdp!I137+drdp!R137)*DECR!$D137)</f>
        <v>1.1736145486466487E-2</v>
      </c>
      <c r="G137" s="20">
        <f>Model!$W$22*((drdp!D137+drdp!M137)*DECR!$B137+(drdp!G137+drdp!P137)*DECR!$C137+(drdp!J137+drdp!S137)*DECR!$D137)</f>
        <v>0</v>
      </c>
      <c r="H137" s="18">
        <f>Model!$W$22*((drdp!B137)*DECR!$B137+(drdp!E137)*DECR!$C137+(drdp!H137)*DECR!$D137)</f>
        <v>-2.1899945620256545E-2</v>
      </c>
      <c r="I137" s="18">
        <f>Model!$W$22*((drdp!C137)*DECR!$B137+(drdp!F137)*DECR!$C137+(drdp!I137)*DECR!$D137)</f>
        <v>5.8680727432332434E-3</v>
      </c>
      <c r="J137" s="18">
        <f>Model!$W$22*((drdp!D137)*DECR!$B137+(drdp!G137)*DECR!$C137+(drdp!J137)*DECR!$D137)</f>
        <v>0</v>
      </c>
      <c r="K137" s="21">
        <f t="shared" si="34"/>
        <v>0.14624852695586543</v>
      </c>
      <c r="L137" s="21">
        <f t="shared" si="35"/>
        <v>1.0500171812396231E-2</v>
      </c>
      <c r="M137" s="21">
        <f t="shared" si="36"/>
        <v>0</v>
      </c>
      <c r="N137" s="21">
        <f t="shared" si="37"/>
        <v>-3.918717469206532E-2</v>
      </c>
      <c r="O137" s="21">
        <f t="shared" si="38"/>
        <v>0</v>
      </c>
      <c r="P137" s="21">
        <f t="shared" si="39"/>
        <v>0</v>
      </c>
      <c r="Q137" s="19">
        <f t="shared" si="40"/>
        <v>0.14480970410135485</v>
      </c>
      <c r="R137" s="19">
        <f t="shared" si="41"/>
        <v>1.03968689792366E-2</v>
      </c>
      <c r="S137" s="19">
        <f t="shared" si="42"/>
        <v>0</v>
      </c>
      <c r="T137" s="19">
        <f t="shared" si="43"/>
        <v>-3.8801643270147769E-2</v>
      </c>
      <c r="U137" s="19">
        <f t="shared" si="44"/>
        <v>0</v>
      </c>
      <c r="V137" s="19">
        <f t="shared" si="45"/>
        <v>0</v>
      </c>
    </row>
    <row r="138" spans="1:22" x14ac:dyDescent="0.25">
      <c r="A138" s="26">
        <f>Wellpath!E138</f>
        <v>4050</v>
      </c>
      <c r="B138" s="22">
        <v>0</v>
      </c>
      <c r="C138" s="22">
        <v>0</v>
      </c>
      <c r="D138" s="22">
        <v>1</v>
      </c>
      <c r="E138" s="20">
        <f>Model!$W$22*((drdp!B138+drdp!K138)*DECR!$B138+(drdp!E138+drdp!N138)*DECR!$C138+(drdp!H138+drdp!Q138)*DECR!$D138)</f>
        <v>-4.3799891240513089E-2</v>
      </c>
      <c r="F138" s="20">
        <f>Model!$W$22*((drdp!C138+drdp!L138)*DECR!$B138+(drdp!F138+drdp!O138)*DECR!$C138+(drdp!I138+drdp!R138)*DECR!$D138)</f>
        <v>1.1736145486466487E-2</v>
      </c>
      <c r="G138" s="20">
        <f>Model!$W$22*((drdp!D138+drdp!M138)*DECR!$B138+(drdp!G138+drdp!P138)*DECR!$C138+(drdp!J138+drdp!S138)*DECR!$D138)</f>
        <v>0</v>
      </c>
      <c r="H138" s="18">
        <f>Model!$W$22*((drdp!B138)*DECR!$B138+(drdp!E138)*DECR!$C138+(drdp!H138)*DECR!$D138)</f>
        <v>-2.1899945620256545E-2</v>
      </c>
      <c r="I138" s="18">
        <f>Model!$W$22*((drdp!C138)*DECR!$B138+(drdp!F138)*DECR!$C138+(drdp!I138)*DECR!$D138)</f>
        <v>5.8680727432332434E-3</v>
      </c>
      <c r="J138" s="18">
        <f>Model!$W$22*((drdp!D138)*DECR!$B138+(drdp!G138)*DECR!$C138+(drdp!J138)*DECR!$D138)</f>
        <v>0</v>
      </c>
      <c r="K138" s="21">
        <f t="shared" si="34"/>
        <v>0.14816695742854621</v>
      </c>
      <c r="L138" s="21">
        <f t="shared" si="35"/>
        <v>1.0637908923275739E-2</v>
      </c>
      <c r="M138" s="21">
        <f t="shared" si="36"/>
        <v>0</v>
      </c>
      <c r="N138" s="21">
        <f t="shared" si="37"/>
        <v>-3.970121658795539E-2</v>
      </c>
      <c r="O138" s="21">
        <f t="shared" si="38"/>
        <v>0</v>
      </c>
      <c r="P138" s="21">
        <f t="shared" si="39"/>
        <v>0</v>
      </c>
      <c r="Q138" s="19">
        <f t="shared" si="40"/>
        <v>0.14672813457403563</v>
      </c>
      <c r="R138" s="19">
        <f t="shared" si="41"/>
        <v>1.0534606090116107E-2</v>
      </c>
      <c r="S138" s="19">
        <f t="shared" si="42"/>
        <v>0</v>
      </c>
      <c r="T138" s="19">
        <f t="shared" si="43"/>
        <v>-3.9315685166037839E-2</v>
      </c>
      <c r="U138" s="19">
        <f t="shared" si="44"/>
        <v>0</v>
      </c>
      <c r="V138" s="19">
        <f t="shared" si="45"/>
        <v>0</v>
      </c>
    </row>
    <row r="139" spans="1:22" x14ac:dyDescent="0.25">
      <c r="A139" s="26">
        <f>Wellpath!E139</f>
        <v>4080</v>
      </c>
      <c r="B139" s="22">
        <v>0</v>
      </c>
      <c r="C139" s="22">
        <v>0</v>
      </c>
      <c r="D139" s="22">
        <v>1</v>
      </c>
      <c r="E139" s="20">
        <f>Model!$W$22*((drdp!B139+drdp!K139)*DECR!$B139+(drdp!E139+drdp!N139)*DECR!$C139+(drdp!H139+drdp!Q139)*DECR!$D139)</f>
        <v>-4.3799891240513089E-2</v>
      </c>
      <c r="F139" s="20">
        <f>Model!$W$22*((drdp!C139+drdp!L139)*DECR!$B139+(drdp!F139+drdp!O139)*DECR!$C139+(drdp!I139+drdp!R139)*DECR!$D139)</f>
        <v>1.1736145486466487E-2</v>
      </c>
      <c r="G139" s="20">
        <f>Model!$W$22*((drdp!D139+drdp!M139)*DECR!$B139+(drdp!G139+drdp!P139)*DECR!$C139+(drdp!J139+drdp!S139)*DECR!$D139)</f>
        <v>0</v>
      </c>
      <c r="H139" s="18">
        <f>Model!$W$22*((drdp!B139)*DECR!$B139+(drdp!E139)*DECR!$C139+(drdp!H139)*DECR!$D139)</f>
        <v>-2.1899945620256545E-2</v>
      </c>
      <c r="I139" s="18">
        <f>Model!$W$22*((drdp!C139)*DECR!$B139+(drdp!F139)*DECR!$C139+(drdp!I139)*DECR!$D139)</f>
        <v>5.8680727432332434E-3</v>
      </c>
      <c r="J139" s="18">
        <f>Model!$W$22*((drdp!D139)*DECR!$B139+(drdp!G139)*DECR!$C139+(drdp!J139)*DECR!$D139)</f>
        <v>0</v>
      </c>
      <c r="K139" s="21">
        <f t="shared" si="34"/>
        <v>0.150085387901227</v>
      </c>
      <c r="L139" s="21">
        <f t="shared" si="35"/>
        <v>1.0775646034155246E-2</v>
      </c>
      <c r="M139" s="21">
        <f t="shared" si="36"/>
        <v>0</v>
      </c>
      <c r="N139" s="21">
        <f t="shared" si="37"/>
        <v>-4.021525848384546E-2</v>
      </c>
      <c r="O139" s="21">
        <f t="shared" si="38"/>
        <v>0</v>
      </c>
      <c r="P139" s="21">
        <f t="shared" si="39"/>
        <v>0</v>
      </c>
      <c r="Q139" s="19">
        <f t="shared" si="40"/>
        <v>0.14864656504671642</v>
      </c>
      <c r="R139" s="19">
        <f t="shared" si="41"/>
        <v>1.0672343200995615E-2</v>
      </c>
      <c r="S139" s="19">
        <f t="shared" si="42"/>
        <v>0</v>
      </c>
      <c r="T139" s="19">
        <f t="shared" si="43"/>
        <v>-3.982972706192791E-2</v>
      </c>
      <c r="U139" s="19">
        <f t="shared" si="44"/>
        <v>0</v>
      </c>
      <c r="V139" s="19">
        <f t="shared" si="45"/>
        <v>0</v>
      </c>
    </row>
    <row r="140" spans="1:22" x14ac:dyDescent="0.25">
      <c r="A140" s="26">
        <f>Wellpath!E140</f>
        <v>4110</v>
      </c>
      <c r="B140" s="22">
        <v>0</v>
      </c>
      <c r="C140" s="22">
        <v>0</v>
      </c>
      <c r="D140" s="22">
        <v>1</v>
      </c>
      <c r="E140" s="20">
        <f>Model!$W$22*((drdp!B140+drdp!K140)*DECR!$B140+(drdp!E140+drdp!N140)*DECR!$C140+(drdp!H140+drdp!Q140)*DECR!$D140)</f>
        <v>-4.3799891240513089E-2</v>
      </c>
      <c r="F140" s="20">
        <f>Model!$W$22*((drdp!C140+drdp!L140)*DECR!$B140+(drdp!F140+drdp!O140)*DECR!$C140+(drdp!I140+drdp!R140)*DECR!$D140)</f>
        <v>1.1736145486466487E-2</v>
      </c>
      <c r="G140" s="20">
        <f>Model!$W$22*((drdp!D140+drdp!M140)*DECR!$B140+(drdp!G140+drdp!P140)*DECR!$C140+(drdp!J140+drdp!S140)*DECR!$D140)</f>
        <v>0</v>
      </c>
      <c r="H140" s="18">
        <f>Model!$W$22*((drdp!B140)*DECR!$B140+(drdp!E140)*DECR!$C140+(drdp!H140)*DECR!$D140)</f>
        <v>-2.1899945620256545E-2</v>
      </c>
      <c r="I140" s="18">
        <f>Model!$W$22*((drdp!C140)*DECR!$B140+(drdp!F140)*DECR!$C140+(drdp!I140)*DECR!$D140)</f>
        <v>5.8680727432332434E-3</v>
      </c>
      <c r="J140" s="18">
        <f>Model!$W$22*((drdp!D140)*DECR!$B140+(drdp!G140)*DECR!$C140+(drdp!J140)*DECR!$D140)</f>
        <v>0</v>
      </c>
      <c r="K140" s="21">
        <f t="shared" si="34"/>
        <v>0.15200381837390778</v>
      </c>
      <c r="L140" s="21">
        <f t="shared" si="35"/>
        <v>1.0913383145034754E-2</v>
      </c>
      <c r="M140" s="21">
        <f t="shared" si="36"/>
        <v>0</v>
      </c>
      <c r="N140" s="21">
        <f t="shared" si="37"/>
        <v>-4.0729300379735531E-2</v>
      </c>
      <c r="O140" s="21">
        <f t="shared" si="38"/>
        <v>0</v>
      </c>
      <c r="P140" s="21">
        <f t="shared" si="39"/>
        <v>0</v>
      </c>
      <c r="Q140" s="19">
        <f t="shared" si="40"/>
        <v>0.1505649955193972</v>
      </c>
      <c r="R140" s="19">
        <f t="shared" si="41"/>
        <v>1.0810080311875123E-2</v>
      </c>
      <c r="S140" s="19">
        <f t="shared" si="42"/>
        <v>0</v>
      </c>
      <c r="T140" s="19">
        <f t="shared" si="43"/>
        <v>-4.034376895781798E-2</v>
      </c>
      <c r="U140" s="19">
        <f t="shared" si="44"/>
        <v>0</v>
      </c>
      <c r="V140" s="19">
        <f t="shared" si="45"/>
        <v>0</v>
      </c>
    </row>
    <row r="141" spans="1:22" x14ac:dyDescent="0.25">
      <c r="A141" s="26">
        <f>Wellpath!E141</f>
        <v>4140</v>
      </c>
      <c r="B141" s="22">
        <v>0</v>
      </c>
      <c r="C141" s="22">
        <v>0</v>
      </c>
      <c r="D141" s="22">
        <v>1</v>
      </c>
      <c r="E141" s="20">
        <f>Model!$W$22*((drdp!B141+drdp!K141)*DECR!$B141+(drdp!E141+drdp!N141)*DECR!$C141+(drdp!H141+drdp!Q141)*DECR!$D141)</f>
        <v>-4.3799891240513089E-2</v>
      </c>
      <c r="F141" s="20">
        <f>Model!$W$22*((drdp!C141+drdp!L141)*DECR!$B141+(drdp!F141+drdp!O141)*DECR!$C141+(drdp!I141+drdp!R141)*DECR!$D141)</f>
        <v>1.1736145486466487E-2</v>
      </c>
      <c r="G141" s="20">
        <f>Model!$W$22*((drdp!D141+drdp!M141)*DECR!$B141+(drdp!G141+drdp!P141)*DECR!$C141+(drdp!J141+drdp!S141)*DECR!$D141)</f>
        <v>0</v>
      </c>
      <c r="H141" s="18">
        <f>Model!$W$22*((drdp!B141)*DECR!$B141+(drdp!E141)*DECR!$C141+(drdp!H141)*DECR!$D141)</f>
        <v>-2.1899945620256545E-2</v>
      </c>
      <c r="I141" s="18">
        <f>Model!$W$22*((drdp!C141)*DECR!$B141+(drdp!F141)*DECR!$C141+(drdp!I141)*DECR!$D141)</f>
        <v>5.8680727432332434E-3</v>
      </c>
      <c r="J141" s="18">
        <f>Model!$W$22*((drdp!D141)*DECR!$B141+(drdp!G141)*DECR!$C141+(drdp!J141)*DECR!$D141)</f>
        <v>0</v>
      </c>
      <c r="K141" s="21">
        <f t="shared" si="34"/>
        <v>0.15392224884658856</v>
      </c>
      <c r="L141" s="21">
        <f t="shared" si="35"/>
        <v>1.1051120255914261E-2</v>
      </c>
      <c r="M141" s="21">
        <f t="shared" si="36"/>
        <v>0</v>
      </c>
      <c r="N141" s="21">
        <f t="shared" si="37"/>
        <v>-4.1243342275625601E-2</v>
      </c>
      <c r="O141" s="21">
        <f t="shared" si="38"/>
        <v>0</v>
      </c>
      <c r="P141" s="21">
        <f t="shared" si="39"/>
        <v>0</v>
      </c>
      <c r="Q141" s="19">
        <f t="shared" si="40"/>
        <v>0.15248342599207798</v>
      </c>
      <c r="R141" s="19">
        <f t="shared" si="41"/>
        <v>1.094781742275463E-2</v>
      </c>
      <c r="S141" s="19">
        <f t="shared" si="42"/>
        <v>0</v>
      </c>
      <c r="T141" s="19">
        <f t="shared" si="43"/>
        <v>-4.085781085370805E-2</v>
      </c>
      <c r="U141" s="19">
        <f t="shared" si="44"/>
        <v>0</v>
      </c>
      <c r="V141" s="19">
        <f t="shared" si="45"/>
        <v>0</v>
      </c>
    </row>
    <row r="142" spans="1:22" x14ac:dyDescent="0.25">
      <c r="A142" s="26">
        <f>Wellpath!E142</f>
        <v>4170</v>
      </c>
      <c r="B142" s="22">
        <v>0</v>
      </c>
      <c r="C142" s="22">
        <v>0</v>
      </c>
      <c r="D142" s="22">
        <v>1</v>
      </c>
      <c r="E142" s="20">
        <f>Model!$W$22*((drdp!B142+drdp!K142)*DECR!$B142+(drdp!E142+drdp!N142)*DECR!$C142+(drdp!H142+drdp!Q142)*DECR!$D142)</f>
        <v>-4.3799891240513089E-2</v>
      </c>
      <c r="F142" s="20">
        <f>Model!$W$22*((drdp!C142+drdp!L142)*DECR!$B142+(drdp!F142+drdp!O142)*DECR!$C142+(drdp!I142+drdp!R142)*DECR!$D142)</f>
        <v>1.1736145486466487E-2</v>
      </c>
      <c r="G142" s="20">
        <f>Model!$W$22*((drdp!D142+drdp!M142)*DECR!$B142+(drdp!G142+drdp!P142)*DECR!$C142+(drdp!J142+drdp!S142)*DECR!$D142)</f>
        <v>0</v>
      </c>
      <c r="H142" s="18">
        <f>Model!$W$22*((drdp!B142)*DECR!$B142+(drdp!E142)*DECR!$C142+(drdp!H142)*DECR!$D142)</f>
        <v>-2.1899945620256545E-2</v>
      </c>
      <c r="I142" s="18">
        <f>Model!$W$22*((drdp!C142)*DECR!$B142+(drdp!F142)*DECR!$C142+(drdp!I142)*DECR!$D142)</f>
        <v>5.8680727432332434E-3</v>
      </c>
      <c r="J142" s="18">
        <f>Model!$W$22*((drdp!D142)*DECR!$B142+(drdp!G142)*DECR!$C142+(drdp!J142)*DECR!$D142)</f>
        <v>0</v>
      </c>
      <c r="K142" s="21">
        <f t="shared" si="34"/>
        <v>0.15584067931926934</v>
      </c>
      <c r="L142" s="21">
        <f t="shared" si="35"/>
        <v>1.1188857366793769E-2</v>
      </c>
      <c r="M142" s="21">
        <f t="shared" si="36"/>
        <v>0</v>
      </c>
      <c r="N142" s="21">
        <f t="shared" si="37"/>
        <v>-4.1757384171515671E-2</v>
      </c>
      <c r="O142" s="21">
        <f t="shared" si="38"/>
        <v>0</v>
      </c>
      <c r="P142" s="21">
        <f t="shared" si="39"/>
        <v>0</v>
      </c>
      <c r="Q142" s="19">
        <f t="shared" si="40"/>
        <v>0.15440185646475876</v>
      </c>
      <c r="R142" s="19">
        <f t="shared" si="41"/>
        <v>1.1085554533634138E-2</v>
      </c>
      <c r="S142" s="19">
        <f t="shared" si="42"/>
        <v>0</v>
      </c>
      <c r="T142" s="19">
        <f t="shared" si="43"/>
        <v>-4.137185274959812E-2</v>
      </c>
      <c r="U142" s="19">
        <f t="shared" si="44"/>
        <v>0</v>
      </c>
      <c r="V142" s="19">
        <f t="shared" si="45"/>
        <v>0</v>
      </c>
    </row>
    <row r="143" spans="1:22" x14ac:dyDescent="0.25">
      <c r="A143" s="26">
        <f>Wellpath!E143</f>
        <v>4200</v>
      </c>
      <c r="B143" s="22">
        <v>0</v>
      </c>
      <c r="C143" s="22">
        <v>0</v>
      </c>
      <c r="D143" s="22">
        <v>1</v>
      </c>
      <c r="E143" s="20">
        <f>Model!$W$22*((drdp!B143+drdp!K143)*DECR!$B143+(drdp!E143+drdp!N143)*DECR!$C143+(drdp!H143+drdp!Q143)*DECR!$D143)</f>
        <v>-4.3799891240513089E-2</v>
      </c>
      <c r="F143" s="20">
        <f>Model!$W$22*((drdp!C143+drdp!L143)*DECR!$B143+(drdp!F143+drdp!O143)*DECR!$C143+(drdp!I143+drdp!R143)*DECR!$D143)</f>
        <v>1.1736145486466487E-2</v>
      </c>
      <c r="G143" s="20">
        <f>Model!$W$22*((drdp!D143+drdp!M143)*DECR!$B143+(drdp!G143+drdp!P143)*DECR!$C143+(drdp!J143+drdp!S143)*DECR!$D143)</f>
        <v>0</v>
      </c>
      <c r="H143" s="18">
        <f>Model!$W$22*((drdp!B143)*DECR!$B143+(drdp!E143)*DECR!$C143+(drdp!H143)*DECR!$D143)</f>
        <v>-2.1899945620256545E-2</v>
      </c>
      <c r="I143" s="18">
        <f>Model!$W$22*((drdp!C143)*DECR!$B143+(drdp!F143)*DECR!$C143+(drdp!I143)*DECR!$D143)</f>
        <v>5.8680727432332434E-3</v>
      </c>
      <c r="J143" s="18">
        <f>Model!$W$22*((drdp!D143)*DECR!$B143+(drdp!G143)*DECR!$C143+(drdp!J143)*DECR!$D143)</f>
        <v>0</v>
      </c>
      <c r="K143" s="21">
        <f t="shared" si="34"/>
        <v>0.15775910979195013</v>
      </c>
      <c r="L143" s="21">
        <f t="shared" si="35"/>
        <v>1.1326594477673277E-2</v>
      </c>
      <c r="M143" s="21">
        <f t="shared" si="36"/>
        <v>0</v>
      </c>
      <c r="N143" s="21">
        <f t="shared" si="37"/>
        <v>-4.2271426067405742E-2</v>
      </c>
      <c r="O143" s="21">
        <f t="shared" si="38"/>
        <v>0</v>
      </c>
      <c r="P143" s="21">
        <f t="shared" si="39"/>
        <v>0</v>
      </c>
      <c r="Q143" s="19">
        <f t="shared" si="40"/>
        <v>0.15632028693743955</v>
      </c>
      <c r="R143" s="19">
        <f t="shared" si="41"/>
        <v>1.1223291644513645E-2</v>
      </c>
      <c r="S143" s="19">
        <f t="shared" si="42"/>
        <v>0</v>
      </c>
      <c r="T143" s="19">
        <f t="shared" si="43"/>
        <v>-4.1885894645488191E-2</v>
      </c>
      <c r="U143" s="19">
        <f t="shared" si="44"/>
        <v>0</v>
      </c>
      <c r="V143" s="19">
        <f t="shared" si="45"/>
        <v>0</v>
      </c>
    </row>
    <row r="144" spans="1:22" x14ac:dyDescent="0.25">
      <c r="A144" s="26">
        <f>Wellpath!E144</f>
        <v>4230</v>
      </c>
      <c r="B144" s="22">
        <v>0</v>
      </c>
      <c r="C144" s="22">
        <v>0</v>
      </c>
      <c r="D144" s="22">
        <v>1</v>
      </c>
      <c r="E144" s="20">
        <f>Model!$W$22*((drdp!B144+drdp!K144)*DECR!$B144+(drdp!E144+drdp!N144)*DECR!$C144+(drdp!H144+drdp!Q144)*DECR!$D144)</f>
        <v>-4.3799891240513089E-2</v>
      </c>
      <c r="F144" s="20">
        <f>Model!$W$22*((drdp!C144+drdp!L144)*DECR!$B144+(drdp!F144+drdp!O144)*DECR!$C144+(drdp!I144+drdp!R144)*DECR!$D144)</f>
        <v>1.1736145486466487E-2</v>
      </c>
      <c r="G144" s="20">
        <f>Model!$W$22*((drdp!D144+drdp!M144)*DECR!$B144+(drdp!G144+drdp!P144)*DECR!$C144+(drdp!J144+drdp!S144)*DECR!$D144)</f>
        <v>0</v>
      </c>
      <c r="H144" s="18">
        <f>Model!$W$22*((drdp!B144)*DECR!$B144+(drdp!E144)*DECR!$C144+(drdp!H144)*DECR!$D144)</f>
        <v>-2.1899945620256545E-2</v>
      </c>
      <c r="I144" s="18">
        <f>Model!$W$22*((drdp!C144)*DECR!$B144+(drdp!F144)*DECR!$C144+(drdp!I144)*DECR!$D144)</f>
        <v>5.8680727432332434E-3</v>
      </c>
      <c r="J144" s="18">
        <f>Model!$W$22*((drdp!D144)*DECR!$B144+(drdp!G144)*DECR!$C144+(drdp!J144)*DECR!$D144)</f>
        <v>0</v>
      </c>
      <c r="K144" s="21">
        <f t="shared" si="34"/>
        <v>0.15967754026463091</v>
      </c>
      <c r="L144" s="21">
        <f t="shared" si="35"/>
        <v>1.1464331588552784E-2</v>
      </c>
      <c r="M144" s="21">
        <f t="shared" si="36"/>
        <v>0</v>
      </c>
      <c r="N144" s="21">
        <f t="shared" si="37"/>
        <v>-4.2785467963295812E-2</v>
      </c>
      <c r="O144" s="21">
        <f t="shared" si="38"/>
        <v>0</v>
      </c>
      <c r="P144" s="21">
        <f t="shared" si="39"/>
        <v>0</v>
      </c>
      <c r="Q144" s="19">
        <f t="shared" si="40"/>
        <v>0.15823871741012033</v>
      </c>
      <c r="R144" s="19">
        <f t="shared" si="41"/>
        <v>1.1361028755393153E-2</v>
      </c>
      <c r="S144" s="19">
        <f t="shared" si="42"/>
        <v>0</v>
      </c>
      <c r="T144" s="19">
        <f t="shared" si="43"/>
        <v>-4.2399936541378261E-2</v>
      </c>
      <c r="U144" s="19">
        <f t="shared" si="44"/>
        <v>0</v>
      </c>
      <c r="V144" s="19">
        <f t="shared" si="45"/>
        <v>0</v>
      </c>
    </row>
    <row r="145" spans="1:22" x14ac:dyDescent="0.25">
      <c r="A145" s="26">
        <f>Wellpath!E145</f>
        <v>4260</v>
      </c>
      <c r="B145" s="22">
        <v>0</v>
      </c>
      <c r="C145" s="22">
        <v>0</v>
      </c>
      <c r="D145" s="22">
        <v>1</v>
      </c>
      <c r="E145" s="20">
        <f>Model!$W$22*((drdp!B145+drdp!K145)*DECR!$B145+(drdp!E145+drdp!N145)*DECR!$C145+(drdp!H145+drdp!Q145)*DECR!$D145)</f>
        <v>-4.3799891240513089E-2</v>
      </c>
      <c r="F145" s="20">
        <f>Model!$W$22*((drdp!C145+drdp!L145)*DECR!$B145+(drdp!F145+drdp!O145)*DECR!$C145+(drdp!I145+drdp!R145)*DECR!$D145)</f>
        <v>1.1736145486466487E-2</v>
      </c>
      <c r="G145" s="20">
        <f>Model!$W$22*((drdp!D145+drdp!M145)*DECR!$B145+(drdp!G145+drdp!P145)*DECR!$C145+(drdp!J145+drdp!S145)*DECR!$D145)</f>
        <v>0</v>
      </c>
      <c r="H145" s="18">
        <f>Model!$W$22*((drdp!B145)*DECR!$B145+(drdp!E145)*DECR!$C145+(drdp!H145)*DECR!$D145)</f>
        <v>-2.1899945620256545E-2</v>
      </c>
      <c r="I145" s="18">
        <f>Model!$W$22*((drdp!C145)*DECR!$B145+(drdp!F145)*DECR!$C145+(drdp!I145)*DECR!$D145)</f>
        <v>5.8680727432332434E-3</v>
      </c>
      <c r="J145" s="18">
        <f>Model!$W$22*((drdp!D145)*DECR!$B145+(drdp!G145)*DECR!$C145+(drdp!J145)*DECR!$D145)</f>
        <v>0</v>
      </c>
      <c r="K145" s="21">
        <f t="shared" si="34"/>
        <v>0.16159597073731169</v>
      </c>
      <c r="L145" s="21">
        <f t="shared" si="35"/>
        <v>1.1602068699432292E-2</v>
      </c>
      <c r="M145" s="21">
        <f t="shared" si="36"/>
        <v>0</v>
      </c>
      <c r="N145" s="21">
        <f t="shared" si="37"/>
        <v>-4.3299509859185882E-2</v>
      </c>
      <c r="O145" s="21">
        <f t="shared" si="38"/>
        <v>0</v>
      </c>
      <c r="P145" s="21">
        <f t="shared" si="39"/>
        <v>0</v>
      </c>
      <c r="Q145" s="19">
        <f t="shared" si="40"/>
        <v>0.16015714788280111</v>
      </c>
      <c r="R145" s="19">
        <f t="shared" si="41"/>
        <v>1.1498765866272661E-2</v>
      </c>
      <c r="S145" s="19">
        <f t="shared" si="42"/>
        <v>0</v>
      </c>
      <c r="T145" s="19">
        <f t="shared" si="43"/>
        <v>-4.2913978437268331E-2</v>
      </c>
      <c r="U145" s="19">
        <f t="shared" si="44"/>
        <v>0</v>
      </c>
      <c r="V145" s="19">
        <f t="shared" si="45"/>
        <v>0</v>
      </c>
    </row>
    <row r="146" spans="1:22" x14ac:dyDescent="0.25">
      <c r="A146" s="26">
        <f>Wellpath!E146</f>
        <v>4290</v>
      </c>
      <c r="B146" s="22">
        <v>0</v>
      </c>
      <c r="C146" s="22">
        <v>0</v>
      </c>
      <c r="D146" s="22">
        <v>1</v>
      </c>
      <c r="E146" s="20">
        <f>Model!$W$22*((drdp!B146+drdp!K146)*DECR!$B146+(drdp!E146+drdp!N146)*DECR!$C146+(drdp!H146+drdp!Q146)*DECR!$D146)</f>
        <v>-4.3799891240513089E-2</v>
      </c>
      <c r="F146" s="20">
        <f>Model!$W$22*((drdp!C146+drdp!L146)*DECR!$B146+(drdp!F146+drdp!O146)*DECR!$C146+(drdp!I146+drdp!R146)*DECR!$D146)</f>
        <v>1.1736145486466487E-2</v>
      </c>
      <c r="G146" s="20">
        <f>Model!$W$22*((drdp!D146+drdp!M146)*DECR!$B146+(drdp!G146+drdp!P146)*DECR!$C146+(drdp!J146+drdp!S146)*DECR!$D146)</f>
        <v>0</v>
      </c>
      <c r="H146" s="18">
        <f>Model!$W$22*((drdp!B146)*DECR!$B146+(drdp!E146)*DECR!$C146+(drdp!H146)*DECR!$D146)</f>
        <v>-2.1899945620256545E-2</v>
      </c>
      <c r="I146" s="18">
        <f>Model!$W$22*((drdp!C146)*DECR!$B146+(drdp!F146)*DECR!$C146+(drdp!I146)*DECR!$D146)</f>
        <v>5.8680727432332434E-3</v>
      </c>
      <c r="J146" s="18">
        <f>Model!$W$22*((drdp!D146)*DECR!$B146+(drdp!G146)*DECR!$C146+(drdp!J146)*DECR!$D146)</f>
        <v>0</v>
      </c>
      <c r="K146" s="21">
        <f t="shared" si="34"/>
        <v>0.16351440120999247</v>
      </c>
      <c r="L146" s="21">
        <f t="shared" si="35"/>
        <v>1.1739805810311799E-2</v>
      </c>
      <c r="M146" s="21">
        <f t="shared" si="36"/>
        <v>0</v>
      </c>
      <c r="N146" s="21">
        <f t="shared" si="37"/>
        <v>-4.3813551755075952E-2</v>
      </c>
      <c r="O146" s="21">
        <f t="shared" si="38"/>
        <v>0</v>
      </c>
      <c r="P146" s="21">
        <f t="shared" si="39"/>
        <v>0</v>
      </c>
      <c r="Q146" s="19">
        <f t="shared" si="40"/>
        <v>0.16207557835548189</v>
      </c>
      <c r="R146" s="19">
        <f t="shared" si="41"/>
        <v>1.1636502977152168E-2</v>
      </c>
      <c r="S146" s="19">
        <f t="shared" si="42"/>
        <v>0</v>
      </c>
      <c r="T146" s="19">
        <f t="shared" si="43"/>
        <v>-4.3428020333158401E-2</v>
      </c>
      <c r="U146" s="19">
        <f t="shared" si="44"/>
        <v>0</v>
      </c>
      <c r="V146" s="19">
        <f t="shared" si="45"/>
        <v>0</v>
      </c>
    </row>
    <row r="147" spans="1:22" x14ac:dyDescent="0.25">
      <c r="A147" s="26">
        <f>Wellpath!E147</f>
        <v>4320</v>
      </c>
      <c r="B147" s="22">
        <v>0</v>
      </c>
      <c r="C147" s="22">
        <v>0</v>
      </c>
      <c r="D147" s="22">
        <v>1</v>
      </c>
      <c r="E147" s="20">
        <f>Model!$W$22*((drdp!B147+drdp!K147)*DECR!$B147+(drdp!E147+drdp!N147)*DECR!$C147+(drdp!H147+drdp!Q147)*DECR!$D147)</f>
        <v>-4.3799891240513089E-2</v>
      </c>
      <c r="F147" s="20">
        <f>Model!$W$22*((drdp!C147+drdp!L147)*DECR!$B147+(drdp!F147+drdp!O147)*DECR!$C147+(drdp!I147+drdp!R147)*DECR!$D147)</f>
        <v>1.1736145486466487E-2</v>
      </c>
      <c r="G147" s="20">
        <f>Model!$W$22*((drdp!D147+drdp!M147)*DECR!$B147+(drdp!G147+drdp!P147)*DECR!$C147+(drdp!J147+drdp!S147)*DECR!$D147)</f>
        <v>0</v>
      </c>
      <c r="H147" s="18">
        <f>Model!$W$22*((drdp!B147)*DECR!$B147+(drdp!E147)*DECR!$C147+(drdp!H147)*DECR!$D147)</f>
        <v>-2.1899945620256545E-2</v>
      </c>
      <c r="I147" s="18">
        <f>Model!$W$22*((drdp!C147)*DECR!$B147+(drdp!F147)*DECR!$C147+(drdp!I147)*DECR!$D147)</f>
        <v>5.8680727432332434E-3</v>
      </c>
      <c r="J147" s="18">
        <f>Model!$W$22*((drdp!D147)*DECR!$B147+(drdp!G147)*DECR!$C147+(drdp!J147)*DECR!$D147)</f>
        <v>0</v>
      </c>
      <c r="K147" s="21">
        <f t="shared" si="34"/>
        <v>0.16543283168267325</v>
      </c>
      <c r="L147" s="21">
        <f t="shared" si="35"/>
        <v>1.1877542921191307E-2</v>
      </c>
      <c r="M147" s="21">
        <f t="shared" si="36"/>
        <v>0</v>
      </c>
      <c r="N147" s="21">
        <f t="shared" si="37"/>
        <v>-4.4327593650966023E-2</v>
      </c>
      <c r="O147" s="21">
        <f t="shared" si="38"/>
        <v>0</v>
      </c>
      <c r="P147" s="21">
        <f t="shared" si="39"/>
        <v>0</v>
      </c>
      <c r="Q147" s="19">
        <f t="shared" si="40"/>
        <v>0.16399400882816267</v>
      </c>
      <c r="R147" s="19">
        <f t="shared" si="41"/>
        <v>1.1774240088031676E-2</v>
      </c>
      <c r="S147" s="19">
        <f t="shared" si="42"/>
        <v>0</v>
      </c>
      <c r="T147" s="19">
        <f t="shared" si="43"/>
        <v>-4.3942062229048472E-2</v>
      </c>
      <c r="U147" s="19">
        <f t="shared" si="44"/>
        <v>0</v>
      </c>
      <c r="V147" s="19">
        <f t="shared" si="45"/>
        <v>0</v>
      </c>
    </row>
    <row r="148" spans="1:22" x14ac:dyDescent="0.25">
      <c r="A148" s="26">
        <f>Wellpath!E148</f>
        <v>4350</v>
      </c>
      <c r="B148" s="22">
        <v>0</v>
      </c>
      <c r="C148" s="22">
        <v>0</v>
      </c>
      <c r="D148" s="22">
        <v>1</v>
      </c>
      <c r="E148" s="20">
        <f>Model!$W$22*((drdp!B148+drdp!K148)*DECR!$B148+(drdp!E148+drdp!N148)*DECR!$C148+(drdp!H148+drdp!Q148)*DECR!$D148)</f>
        <v>-4.3799891240513089E-2</v>
      </c>
      <c r="F148" s="20">
        <f>Model!$W$22*((drdp!C148+drdp!L148)*DECR!$B148+(drdp!F148+drdp!O148)*DECR!$C148+(drdp!I148+drdp!R148)*DECR!$D148)</f>
        <v>1.1736145486466487E-2</v>
      </c>
      <c r="G148" s="20">
        <f>Model!$W$22*((drdp!D148+drdp!M148)*DECR!$B148+(drdp!G148+drdp!P148)*DECR!$C148+(drdp!J148+drdp!S148)*DECR!$D148)</f>
        <v>0</v>
      </c>
      <c r="H148" s="18">
        <f>Model!$W$22*((drdp!B148)*DECR!$B148+(drdp!E148)*DECR!$C148+(drdp!H148)*DECR!$D148)</f>
        <v>-2.1899945620256545E-2</v>
      </c>
      <c r="I148" s="18">
        <f>Model!$W$22*((drdp!C148)*DECR!$B148+(drdp!F148)*DECR!$C148+(drdp!I148)*DECR!$D148)</f>
        <v>5.8680727432332434E-3</v>
      </c>
      <c r="J148" s="18">
        <f>Model!$W$22*((drdp!D148)*DECR!$B148+(drdp!G148)*DECR!$C148+(drdp!J148)*DECR!$D148)</f>
        <v>0</v>
      </c>
      <c r="K148" s="21">
        <f t="shared" si="34"/>
        <v>0.16735126215535404</v>
      </c>
      <c r="L148" s="21">
        <f t="shared" si="35"/>
        <v>1.2015280032070814E-2</v>
      </c>
      <c r="M148" s="21">
        <f t="shared" si="36"/>
        <v>0</v>
      </c>
      <c r="N148" s="21">
        <f t="shared" si="37"/>
        <v>-4.4841635546856093E-2</v>
      </c>
      <c r="O148" s="21">
        <f t="shared" si="38"/>
        <v>0</v>
      </c>
      <c r="P148" s="21">
        <f t="shared" si="39"/>
        <v>0</v>
      </c>
      <c r="Q148" s="19">
        <f t="shared" si="40"/>
        <v>0.16591243930084346</v>
      </c>
      <c r="R148" s="19">
        <f t="shared" si="41"/>
        <v>1.1911977198911183E-2</v>
      </c>
      <c r="S148" s="19">
        <f t="shared" si="42"/>
        <v>0</v>
      </c>
      <c r="T148" s="19">
        <f t="shared" si="43"/>
        <v>-4.4456104124938542E-2</v>
      </c>
      <c r="U148" s="19">
        <f t="shared" si="44"/>
        <v>0</v>
      </c>
      <c r="V148" s="19">
        <f t="shared" si="45"/>
        <v>0</v>
      </c>
    </row>
    <row r="149" spans="1:22" x14ac:dyDescent="0.25">
      <c r="A149" s="26">
        <f>Wellpath!E149</f>
        <v>4380</v>
      </c>
      <c r="B149" s="22">
        <v>0</v>
      </c>
      <c r="C149" s="22">
        <v>0</v>
      </c>
      <c r="D149" s="22">
        <v>1</v>
      </c>
      <c r="E149" s="20">
        <f>Model!$W$22*((drdp!B149+drdp!K149)*DECR!$B149+(drdp!E149+drdp!N149)*DECR!$C149+(drdp!H149+drdp!Q149)*DECR!$D149)</f>
        <v>-4.3799891240513089E-2</v>
      </c>
      <c r="F149" s="20">
        <f>Model!$W$22*((drdp!C149+drdp!L149)*DECR!$B149+(drdp!F149+drdp!O149)*DECR!$C149+(drdp!I149+drdp!R149)*DECR!$D149)</f>
        <v>1.1736145486466487E-2</v>
      </c>
      <c r="G149" s="20">
        <f>Model!$W$22*((drdp!D149+drdp!M149)*DECR!$B149+(drdp!G149+drdp!P149)*DECR!$C149+(drdp!J149+drdp!S149)*DECR!$D149)</f>
        <v>0</v>
      </c>
      <c r="H149" s="18">
        <f>Model!$W$22*((drdp!B149)*DECR!$B149+(drdp!E149)*DECR!$C149+(drdp!H149)*DECR!$D149)</f>
        <v>-2.1899945620256545E-2</v>
      </c>
      <c r="I149" s="18">
        <f>Model!$W$22*((drdp!C149)*DECR!$B149+(drdp!F149)*DECR!$C149+(drdp!I149)*DECR!$D149)</f>
        <v>5.8680727432332434E-3</v>
      </c>
      <c r="J149" s="18">
        <f>Model!$W$22*((drdp!D149)*DECR!$B149+(drdp!G149)*DECR!$C149+(drdp!J149)*DECR!$D149)</f>
        <v>0</v>
      </c>
      <c r="K149" s="21">
        <f t="shared" si="34"/>
        <v>0.16926969262803482</v>
      </c>
      <c r="L149" s="21">
        <f t="shared" si="35"/>
        <v>1.2153017142950322E-2</v>
      </c>
      <c r="M149" s="21">
        <f t="shared" si="36"/>
        <v>0</v>
      </c>
      <c r="N149" s="21">
        <f t="shared" si="37"/>
        <v>-4.5355677442746163E-2</v>
      </c>
      <c r="O149" s="21">
        <f t="shared" si="38"/>
        <v>0</v>
      </c>
      <c r="P149" s="21">
        <f t="shared" si="39"/>
        <v>0</v>
      </c>
      <c r="Q149" s="19">
        <f t="shared" si="40"/>
        <v>0.16783086977352424</v>
      </c>
      <c r="R149" s="19">
        <f t="shared" si="41"/>
        <v>1.2049714309790691E-2</v>
      </c>
      <c r="S149" s="19">
        <f t="shared" si="42"/>
        <v>0</v>
      </c>
      <c r="T149" s="19">
        <f t="shared" si="43"/>
        <v>-4.4970146020828612E-2</v>
      </c>
      <c r="U149" s="19">
        <f t="shared" si="44"/>
        <v>0</v>
      </c>
      <c r="V149" s="19">
        <f t="shared" si="45"/>
        <v>0</v>
      </c>
    </row>
    <row r="150" spans="1:22" x14ac:dyDescent="0.25">
      <c r="A150" s="26">
        <f>Wellpath!E150</f>
        <v>4410</v>
      </c>
      <c r="B150" s="22">
        <v>0</v>
      </c>
      <c r="C150" s="22">
        <v>0</v>
      </c>
      <c r="D150" s="22">
        <v>1</v>
      </c>
      <c r="E150" s="20">
        <f>Model!$W$22*((drdp!B150+drdp!K150)*DECR!$B150+(drdp!E150+drdp!N150)*DECR!$C150+(drdp!H150+drdp!Q150)*DECR!$D150)</f>
        <v>-4.3799891240513089E-2</v>
      </c>
      <c r="F150" s="20">
        <f>Model!$W$22*((drdp!C150+drdp!L150)*DECR!$B150+(drdp!F150+drdp!O150)*DECR!$C150+(drdp!I150+drdp!R150)*DECR!$D150)</f>
        <v>1.1736145486466487E-2</v>
      </c>
      <c r="G150" s="20">
        <f>Model!$W$22*((drdp!D150+drdp!M150)*DECR!$B150+(drdp!G150+drdp!P150)*DECR!$C150+(drdp!J150+drdp!S150)*DECR!$D150)</f>
        <v>0</v>
      </c>
      <c r="H150" s="18">
        <f>Model!$W$22*((drdp!B150)*DECR!$B150+(drdp!E150)*DECR!$C150+(drdp!H150)*DECR!$D150)</f>
        <v>-2.1899945620256545E-2</v>
      </c>
      <c r="I150" s="18">
        <f>Model!$W$22*((drdp!C150)*DECR!$B150+(drdp!F150)*DECR!$C150+(drdp!I150)*DECR!$D150)</f>
        <v>5.8680727432332434E-3</v>
      </c>
      <c r="J150" s="18">
        <f>Model!$W$22*((drdp!D150)*DECR!$B150+(drdp!G150)*DECR!$C150+(drdp!J150)*DECR!$D150)</f>
        <v>0</v>
      </c>
      <c r="K150" s="21">
        <f t="shared" si="34"/>
        <v>0.1711881231007156</v>
      </c>
      <c r="L150" s="21">
        <f t="shared" si="35"/>
        <v>1.229075425382983E-2</v>
      </c>
      <c r="M150" s="21">
        <f t="shared" si="36"/>
        <v>0</v>
      </c>
      <c r="N150" s="21">
        <f t="shared" si="37"/>
        <v>-4.5869719338636233E-2</v>
      </c>
      <c r="O150" s="21">
        <f t="shared" si="38"/>
        <v>0</v>
      </c>
      <c r="P150" s="21">
        <f t="shared" si="39"/>
        <v>0</v>
      </c>
      <c r="Q150" s="19">
        <f t="shared" si="40"/>
        <v>0.16974930024620502</v>
      </c>
      <c r="R150" s="19">
        <f t="shared" si="41"/>
        <v>1.2187451420670199E-2</v>
      </c>
      <c r="S150" s="19">
        <f t="shared" si="42"/>
        <v>0</v>
      </c>
      <c r="T150" s="19">
        <f t="shared" si="43"/>
        <v>-4.5484187916718682E-2</v>
      </c>
      <c r="U150" s="19">
        <f t="shared" si="44"/>
        <v>0</v>
      </c>
      <c r="V150" s="19">
        <f t="shared" si="45"/>
        <v>0</v>
      </c>
    </row>
    <row r="151" spans="1:22" x14ac:dyDescent="0.25">
      <c r="A151" s="26">
        <f>Wellpath!E151</f>
        <v>4440</v>
      </c>
      <c r="B151" s="22">
        <v>0</v>
      </c>
      <c r="C151" s="22">
        <v>0</v>
      </c>
      <c r="D151" s="22">
        <v>1</v>
      </c>
      <c r="E151" s="20">
        <f>Model!$W$22*((drdp!B151+drdp!K151)*DECR!$B151+(drdp!E151+drdp!N151)*DECR!$C151+(drdp!H151+drdp!Q151)*DECR!$D151)</f>
        <v>-4.3799891240513089E-2</v>
      </c>
      <c r="F151" s="20">
        <f>Model!$W$22*((drdp!C151+drdp!L151)*DECR!$B151+(drdp!F151+drdp!O151)*DECR!$C151+(drdp!I151+drdp!R151)*DECR!$D151)</f>
        <v>1.1736145486466487E-2</v>
      </c>
      <c r="G151" s="20">
        <f>Model!$W$22*((drdp!D151+drdp!M151)*DECR!$B151+(drdp!G151+drdp!P151)*DECR!$C151+(drdp!J151+drdp!S151)*DECR!$D151)</f>
        <v>0</v>
      </c>
      <c r="H151" s="18">
        <f>Model!$W$22*((drdp!B151)*DECR!$B151+(drdp!E151)*DECR!$C151+(drdp!H151)*DECR!$D151)</f>
        <v>-2.1899945620256545E-2</v>
      </c>
      <c r="I151" s="18">
        <f>Model!$W$22*((drdp!C151)*DECR!$B151+(drdp!F151)*DECR!$C151+(drdp!I151)*DECR!$D151)</f>
        <v>5.8680727432332434E-3</v>
      </c>
      <c r="J151" s="18">
        <f>Model!$W$22*((drdp!D151)*DECR!$B151+(drdp!G151)*DECR!$C151+(drdp!J151)*DECR!$D151)</f>
        <v>0</v>
      </c>
      <c r="K151" s="21">
        <f t="shared" si="34"/>
        <v>0.17310655357339638</v>
      </c>
      <c r="L151" s="21">
        <f t="shared" si="35"/>
        <v>1.2428491364709337E-2</v>
      </c>
      <c r="M151" s="21">
        <f t="shared" si="36"/>
        <v>0</v>
      </c>
      <c r="N151" s="21">
        <f t="shared" si="37"/>
        <v>-4.6383761234526304E-2</v>
      </c>
      <c r="O151" s="21">
        <f t="shared" si="38"/>
        <v>0</v>
      </c>
      <c r="P151" s="21">
        <f t="shared" si="39"/>
        <v>0</v>
      </c>
      <c r="Q151" s="19">
        <f t="shared" si="40"/>
        <v>0.1716677307188858</v>
      </c>
      <c r="R151" s="19">
        <f t="shared" si="41"/>
        <v>1.2325188531549706E-2</v>
      </c>
      <c r="S151" s="19">
        <f t="shared" si="42"/>
        <v>0</v>
      </c>
      <c r="T151" s="19">
        <f t="shared" si="43"/>
        <v>-4.5998229812608753E-2</v>
      </c>
      <c r="U151" s="19">
        <f t="shared" si="44"/>
        <v>0</v>
      </c>
      <c r="V151" s="19">
        <f t="shared" si="45"/>
        <v>0</v>
      </c>
    </row>
    <row r="152" spans="1:22" x14ac:dyDescent="0.25">
      <c r="A152" s="26">
        <f>Wellpath!E152</f>
        <v>4470</v>
      </c>
      <c r="B152" s="22">
        <v>0</v>
      </c>
      <c r="C152" s="22">
        <v>0</v>
      </c>
      <c r="D152" s="22">
        <v>1</v>
      </c>
      <c r="E152" s="20">
        <f>Model!$W$22*((drdp!B152+drdp!K152)*DECR!$B152+(drdp!E152+drdp!N152)*DECR!$C152+(drdp!H152+drdp!Q152)*DECR!$D152)</f>
        <v>-4.3799891240513089E-2</v>
      </c>
      <c r="F152" s="20">
        <f>Model!$W$22*((drdp!C152+drdp!L152)*DECR!$B152+(drdp!F152+drdp!O152)*DECR!$C152+(drdp!I152+drdp!R152)*DECR!$D152)</f>
        <v>1.1736145486466487E-2</v>
      </c>
      <c r="G152" s="20">
        <f>Model!$W$22*((drdp!D152+drdp!M152)*DECR!$B152+(drdp!G152+drdp!P152)*DECR!$C152+(drdp!J152+drdp!S152)*DECR!$D152)</f>
        <v>0</v>
      </c>
      <c r="H152" s="18">
        <f>Model!$W$22*((drdp!B152)*DECR!$B152+(drdp!E152)*DECR!$C152+(drdp!H152)*DECR!$D152)</f>
        <v>-2.1899945620256545E-2</v>
      </c>
      <c r="I152" s="18">
        <f>Model!$W$22*((drdp!C152)*DECR!$B152+(drdp!F152)*DECR!$C152+(drdp!I152)*DECR!$D152)</f>
        <v>5.8680727432332434E-3</v>
      </c>
      <c r="J152" s="18">
        <f>Model!$W$22*((drdp!D152)*DECR!$B152+(drdp!G152)*DECR!$C152+(drdp!J152)*DECR!$D152)</f>
        <v>0</v>
      </c>
      <c r="K152" s="21">
        <f t="shared" si="34"/>
        <v>0.17502498404607716</v>
      </c>
      <c r="L152" s="21">
        <f t="shared" si="35"/>
        <v>1.2566228475588845E-2</v>
      </c>
      <c r="M152" s="21">
        <f t="shared" si="36"/>
        <v>0</v>
      </c>
      <c r="N152" s="21">
        <f t="shared" si="37"/>
        <v>-4.6897803130416374E-2</v>
      </c>
      <c r="O152" s="21">
        <f t="shared" si="38"/>
        <v>0</v>
      </c>
      <c r="P152" s="21">
        <f t="shared" si="39"/>
        <v>0</v>
      </c>
      <c r="Q152" s="19">
        <f t="shared" si="40"/>
        <v>0.17358616119156658</v>
      </c>
      <c r="R152" s="19">
        <f t="shared" si="41"/>
        <v>1.2462925642429214E-2</v>
      </c>
      <c r="S152" s="19">
        <f t="shared" si="42"/>
        <v>0</v>
      </c>
      <c r="T152" s="19">
        <f t="shared" si="43"/>
        <v>-4.6512271708498823E-2</v>
      </c>
      <c r="U152" s="19">
        <f t="shared" si="44"/>
        <v>0</v>
      </c>
      <c r="V152" s="19">
        <f t="shared" si="45"/>
        <v>0</v>
      </c>
    </row>
    <row r="153" spans="1:22" x14ac:dyDescent="0.25">
      <c r="A153" s="26">
        <f>Wellpath!E153</f>
        <v>4500</v>
      </c>
      <c r="B153" s="22">
        <v>0</v>
      </c>
      <c r="C153" s="22">
        <v>0</v>
      </c>
      <c r="D153" s="22">
        <v>1</v>
      </c>
      <c r="E153" s="20">
        <f>Model!$W$22*((drdp!B153+drdp!K153)*DECR!$B153+(drdp!E153+drdp!N153)*DECR!$C153+(drdp!H153+drdp!Q153)*DECR!$D153)</f>
        <v>-4.3799891240513089E-2</v>
      </c>
      <c r="F153" s="20">
        <f>Model!$W$22*((drdp!C153+drdp!L153)*DECR!$B153+(drdp!F153+drdp!O153)*DECR!$C153+(drdp!I153+drdp!R153)*DECR!$D153)</f>
        <v>1.1736145486466487E-2</v>
      </c>
      <c r="G153" s="20">
        <f>Model!$W$22*((drdp!D153+drdp!M153)*DECR!$B153+(drdp!G153+drdp!P153)*DECR!$C153+(drdp!J153+drdp!S153)*DECR!$D153)</f>
        <v>0</v>
      </c>
      <c r="H153" s="18">
        <f>Model!$W$22*((drdp!B153)*DECR!$B153+(drdp!E153)*DECR!$C153+(drdp!H153)*DECR!$D153)</f>
        <v>-2.1899945620256545E-2</v>
      </c>
      <c r="I153" s="18">
        <f>Model!$W$22*((drdp!C153)*DECR!$B153+(drdp!F153)*DECR!$C153+(drdp!I153)*DECR!$D153)</f>
        <v>5.8680727432332434E-3</v>
      </c>
      <c r="J153" s="18">
        <f>Model!$W$22*((drdp!D153)*DECR!$B153+(drdp!G153)*DECR!$C153+(drdp!J153)*DECR!$D153)</f>
        <v>0</v>
      </c>
      <c r="K153" s="21">
        <f t="shared" si="34"/>
        <v>0.17694341451875795</v>
      </c>
      <c r="L153" s="21">
        <f t="shared" si="35"/>
        <v>1.2703965586468352E-2</v>
      </c>
      <c r="M153" s="21">
        <f t="shared" si="36"/>
        <v>0</v>
      </c>
      <c r="N153" s="21">
        <f t="shared" si="37"/>
        <v>-4.7411845026306444E-2</v>
      </c>
      <c r="O153" s="21">
        <f t="shared" si="38"/>
        <v>0</v>
      </c>
      <c r="P153" s="21">
        <f t="shared" si="39"/>
        <v>0</v>
      </c>
      <c r="Q153" s="19">
        <f t="shared" si="40"/>
        <v>0.17550459166424737</v>
      </c>
      <c r="R153" s="19">
        <f t="shared" si="41"/>
        <v>1.2600662753308721E-2</v>
      </c>
      <c r="S153" s="19">
        <f t="shared" si="42"/>
        <v>0</v>
      </c>
      <c r="T153" s="19">
        <f t="shared" si="43"/>
        <v>-4.7026313604388893E-2</v>
      </c>
      <c r="U153" s="19">
        <f t="shared" si="44"/>
        <v>0</v>
      </c>
      <c r="V153" s="19">
        <f t="shared" si="45"/>
        <v>0</v>
      </c>
    </row>
    <row r="154" spans="1:22" x14ac:dyDescent="0.25">
      <c r="A154" s="26">
        <f>Wellpath!E154</f>
        <v>4530</v>
      </c>
      <c r="B154" s="22">
        <v>0</v>
      </c>
      <c r="C154" s="22">
        <v>0</v>
      </c>
      <c r="D154" s="22">
        <v>1</v>
      </c>
      <c r="E154" s="20">
        <f>Model!$W$22*((drdp!B154+drdp!K154)*DECR!$B154+(drdp!E154+drdp!N154)*DECR!$C154+(drdp!H154+drdp!Q154)*DECR!$D154)</f>
        <v>-4.3799891240513089E-2</v>
      </c>
      <c r="F154" s="20">
        <f>Model!$W$22*((drdp!C154+drdp!L154)*DECR!$B154+(drdp!F154+drdp!O154)*DECR!$C154+(drdp!I154+drdp!R154)*DECR!$D154)</f>
        <v>1.1736145486466487E-2</v>
      </c>
      <c r="G154" s="20">
        <f>Model!$W$22*((drdp!D154+drdp!M154)*DECR!$B154+(drdp!G154+drdp!P154)*DECR!$C154+(drdp!J154+drdp!S154)*DECR!$D154)</f>
        <v>0</v>
      </c>
      <c r="H154" s="18">
        <f>Model!$W$22*((drdp!B154)*DECR!$B154+(drdp!E154)*DECR!$C154+(drdp!H154)*DECR!$D154)</f>
        <v>-2.1899945620256545E-2</v>
      </c>
      <c r="I154" s="18">
        <f>Model!$W$22*((drdp!C154)*DECR!$B154+(drdp!F154)*DECR!$C154+(drdp!I154)*DECR!$D154)</f>
        <v>5.8680727432332434E-3</v>
      </c>
      <c r="J154" s="18">
        <f>Model!$W$22*((drdp!D154)*DECR!$B154+(drdp!G154)*DECR!$C154+(drdp!J154)*DECR!$D154)</f>
        <v>0</v>
      </c>
      <c r="K154" s="21">
        <f t="shared" si="34"/>
        <v>0.17886184499143873</v>
      </c>
      <c r="L154" s="21">
        <f t="shared" si="35"/>
        <v>1.284170269734786E-2</v>
      </c>
      <c r="M154" s="21">
        <f t="shared" si="36"/>
        <v>0</v>
      </c>
      <c r="N154" s="21">
        <f t="shared" si="37"/>
        <v>-4.7925886922196514E-2</v>
      </c>
      <c r="O154" s="21">
        <f t="shared" si="38"/>
        <v>0</v>
      </c>
      <c r="P154" s="21">
        <f t="shared" si="39"/>
        <v>0</v>
      </c>
      <c r="Q154" s="19">
        <f t="shared" si="40"/>
        <v>0.17742302213692815</v>
      </c>
      <c r="R154" s="19">
        <f t="shared" si="41"/>
        <v>1.2738399864188229E-2</v>
      </c>
      <c r="S154" s="19">
        <f t="shared" si="42"/>
        <v>0</v>
      </c>
      <c r="T154" s="19">
        <f t="shared" si="43"/>
        <v>-4.7540355500278964E-2</v>
      </c>
      <c r="U154" s="19">
        <f t="shared" si="44"/>
        <v>0</v>
      </c>
      <c r="V154" s="19">
        <f t="shared" si="45"/>
        <v>0</v>
      </c>
    </row>
    <row r="155" spans="1:22" x14ac:dyDescent="0.25">
      <c r="A155" s="26">
        <f>Wellpath!E155</f>
        <v>4560</v>
      </c>
      <c r="B155" s="22">
        <v>0</v>
      </c>
      <c r="C155" s="22">
        <v>0</v>
      </c>
      <c r="D155" s="22">
        <v>1</v>
      </c>
      <c r="E155" s="20">
        <f>Model!$W$22*((drdp!B155+drdp!K155)*DECR!$B155+(drdp!E155+drdp!N155)*DECR!$C155+(drdp!H155+drdp!Q155)*DECR!$D155)</f>
        <v>-4.3799891240513089E-2</v>
      </c>
      <c r="F155" s="20">
        <f>Model!$W$22*((drdp!C155+drdp!L155)*DECR!$B155+(drdp!F155+drdp!O155)*DECR!$C155+(drdp!I155+drdp!R155)*DECR!$D155)</f>
        <v>1.1736145486466487E-2</v>
      </c>
      <c r="G155" s="20">
        <f>Model!$W$22*((drdp!D155+drdp!M155)*DECR!$B155+(drdp!G155+drdp!P155)*DECR!$C155+(drdp!J155+drdp!S155)*DECR!$D155)</f>
        <v>0</v>
      </c>
      <c r="H155" s="18">
        <f>Model!$W$22*((drdp!B155)*DECR!$B155+(drdp!E155)*DECR!$C155+(drdp!H155)*DECR!$D155)</f>
        <v>-2.1899945620256545E-2</v>
      </c>
      <c r="I155" s="18">
        <f>Model!$W$22*((drdp!C155)*DECR!$B155+(drdp!F155)*DECR!$C155+(drdp!I155)*DECR!$D155)</f>
        <v>5.8680727432332434E-3</v>
      </c>
      <c r="J155" s="18">
        <f>Model!$W$22*((drdp!D155)*DECR!$B155+(drdp!G155)*DECR!$C155+(drdp!J155)*DECR!$D155)</f>
        <v>0</v>
      </c>
      <c r="K155" s="21">
        <f t="shared" si="34"/>
        <v>0.18078027546411951</v>
      </c>
      <c r="L155" s="21">
        <f t="shared" si="35"/>
        <v>1.2979439808227368E-2</v>
      </c>
      <c r="M155" s="21">
        <f t="shared" si="36"/>
        <v>0</v>
      </c>
      <c r="N155" s="21">
        <f t="shared" si="37"/>
        <v>-4.8439928818086585E-2</v>
      </c>
      <c r="O155" s="21">
        <f t="shared" si="38"/>
        <v>0</v>
      </c>
      <c r="P155" s="21">
        <f t="shared" si="39"/>
        <v>0</v>
      </c>
      <c r="Q155" s="19">
        <f t="shared" si="40"/>
        <v>0.17934145260960893</v>
      </c>
      <c r="R155" s="19">
        <f t="shared" si="41"/>
        <v>1.2876136975067736E-2</v>
      </c>
      <c r="S155" s="19">
        <f t="shared" si="42"/>
        <v>0</v>
      </c>
      <c r="T155" s="19">
        <f t="shared" si="43"/>
        <v>-4.8054397396169034E-2</v>
      </c>
      <c r="U155" s="19">
        <f t="shared" si="44"/>
        <v>0</v>
      </c>
      <c r="V155" s="19">
        <f t="shared" si="45"/>
        <v>0</v>
      </c>
    </row>
    <row r="156" spans="1:22" x14ac:dyDescent="0.25">
      <c r="A156" s="26">
        <f>Wellpath!E156</f>
        <v>4590</v>
      </c>
      <c r="B156" s="22">
        <v>0</v>
      </c>
      <c r="C156" s="22">
        <v>0</v>
      </c>
      <c r="D156" s="22">
        <v>1</v>
      </c>
      <c r="E156" s="20">
        <f>Model!$W$22*((drdp!B156+drdp!K156)*DECR!$B156+(drdp!E156+drdp!N156)*DECR!$C156+(drdp!H156+drdp!Q156)*DECR!$D156)</f>
        <v>-4.3799891240513089E-2</v>
      </c>
      <c r="F156" s="20">
        <f>Model!$W$22*((drdp!C156+drdp!L156)*DECR!$B156+(drdp!F156+drdp!O156)*DECR!$C156+(drdp!I156+drdp!R156)*DECR!$D156)</f>
        <v>1.1736145486466487E-2</v>
      </c>
      <c r="G156" s="20">
        <f>Model!$W$22*((drdp!D156+drdp!M156)*DECR!$B156+(drdp!G156+drdp!P156)*DECR!$C156+(drdp!J156+drdp!S156)*DECR!$D156)</f>
        <v>0</v>
      </c>
      <c r="H156" s="18">
        <f>Model!$W$22*((drdp!B156)*DECR!$B156+(drdp!E156)*DECR!$C156+(drdp!H156)*DECR!$D156)</f>
        <v>-2.1899945620256545E-2</v>
      </c>
      <c r="I156" s="18">
        <f>Model!$W$22*((drdp!C156)*DECR!$B156+(drdp!F156)*DECR!$C156+(drdp!I156)*DECR!$D156)</f>
        <v>5.8680727432332434E-3</v>
      </c>
      <c r="J156" s="18">
        <f>Model!$W$22*((drdp!D156)*DECR!$B156+(drdp!G156)*DECR!$C156+(drdp!J156)*DECR!$D156)</f>
        <v>0</v>
      </c>
      <c r="K156" s="21">
        <f t="shared" si="34"/>
        <v>0.18269870593680029</v>
      </c>
      <c r="L156" s="21">
        <f t="shared" si="35"/>
        <v>1.3117176919106875E-2</v>
      </c>
      <c r="M156" s="21">
        <f t="shared" si="36"/>
        <v>0</v>
      </c>
      <c r="N156" s="21">
        <f t="shared" si="37"/>
        <v>-4.8953970713976655E-2</v>
      </c>
      <c r="O156" s="21">
        <f t="shared" si="38"/>
        <v>0</v>
      </c>
      <c r="P156" s="21">
        <f t="shared" si="39"/>
        <v>0</v>
      </c>
      <c r="Q156" s="19">
        <f t="shared" si="40"/>
        <v>0.18125988308228971</v>
      </c>
      <c r="R156" s="19">
        <f t="shared" si="41"/>
        <v>1.3013874085947244E-2</v>
      </c>
      <c r="S156" s="19">
        <f t="shared" si="42"/>
        <v>0</v>
      </c>
      <c r="T156" s="19">
        <f t="shared" si="43"/>
        <v>-4.8568439292059104E-2</v>
      </c>
      <c r="U156" s="19">
        <f t="shared" si="44"/>
        <v>0</v>
      </c>
      <c r="V156" s="19">
        <f t="shared" si="45"/>
        <v>0</v>
      </c>
    </row>
    <row r="157" spans="1:22" x14ac:dyDescent="0.25">
      <c r="A157" s="26">
        <f>Wellpath!E157</f>
        <v>4620</v>
      </c>
      <c r="B157" s="22">
        <v>0</v>
      </c>
      <c r="C157" s="22">
        <v>0</v>
      </c>
      <c r="D157" s="22">
        <v>1</v>
      </c>
      <c r="E157" s="20">
        <f>Model!$W$22*((drdp!B157+drdp!K157)*DECR!$B157+(drdp!E157+drdp!N157)*DECR!$C157+(drdp!H157+drdp!Q157)*DECR!$D157)</f>
        <v>-4.3799891240513089E-2</v>
      </c>
      <c r="F157" s="20">
        <f>Model!$W$22*((drdp!C157+drdp!L157)*DECR!$B157+(drdp!F157+drdp!O157)*DECR!$C157+(drdp!I157+drdp!R157)*DECR!$D157)</f>
        <v>1.1736145486466487E-2</v>
      </c>
      <c r="G157" s="20">
        <f>Model!$W$22*((drdp!D157+drdp!M157)*DECR!$B157+(drdp!G157+drdp!P157)*DECR!$C157+(drdp!J157+drdp!S157)*DECR!$D157)</f>
        <v>0</v>
      </c>
      <c r="H157" s="18">
        <f>Model!$W$22*((drdp!B157)*DECR!$B157+(drdp!E157)*DECR!$C157+(drdp!H157)*DECR!$D157)</f>
        <v>-2.1899945620256545E-2</v>
      </c>
      <c r="I157" s="18">
        <f>Model!$W$22*((drdp!C157)*DECR!$B157+(drdp!F157)*DECR!$C157+(drdp!I157)*DECR!$D157)</f>
        <v>5.8680727432332434E-3</v>
      </c>
      <c r="J157" s="18">
        <f>Model!$W$22*((drdp!D157)*DECR!$B157+(drdp!G157)*DECR!$C157+(drdp!J157)*DECR!$D157)</f>
        <v>0</v>
      </c>
      <c r="K157" s="21">
        <f t="shared" si="34"/>
        <v>0.18461713640948108</v>
      </c>
      <c r="L157" s="21">
        <f t="shared" si="35"/>
        <v>1.3254914029986383E-2</v>
      </c>
      <c r="M157" s="21">
        <f t="shared" si="36"/>
        <v>0</v>
      </c>
      <c r="N157" s="21">
        <f t="shared" si="37"/>
        <v>-4.9468012609866725E-2</v>
      </c>
      <c r="O157" s="21">
        <f t="shared" si="38"/>
        <v>0</v>
      </c>
      <c r="P157" s="21">
        <f t="shared" si="39"/>
        <v>0</v>
      </c>
      <c r="Q157" s="19">
        <f t="shared" si="40"/>
        <v>0.1831783135549705</v>
      </c>
      <c r="R157" s="19">
        <f t="shared" si="41"/>
        <v>1.3151611196826752E-2</v>
      </c>
      <c r="S157" s="19">
        <f t="shared" si="42"/>
        <v>0</v>
      </c>
      <c r="T157" s="19">
        <f t="shared" si="43"/>
        <v>-4.9082481187949174E-2</v>
      </c>
      <c r="U157" s="19">
        <f t="shared" si="44"/>
        <v>0</v>
      </c>
      <c r="V157" s="19">
        <f t="shared" si="45"/>
        <v>0</v>
      </c>
    </row>
    <row r="158" spans="1:22" x14ac:dyDescent="0.25">
      <c r="A158" s="26">
        <f>Wellpath!E158</f>
        <v>4650</v>
      </c>
      <c r="B158" s="22">
        <v>0</v>
      </c>
      <c r="C158" s="22">
        <v>0</v>
      </c>
      <c r="D158" s="22">
        <v>1</v>
      </c>
      <c r="E158" s="20">
        <f>Model!$W$22*((drdp!B158+drdp!K158)*DECR!$B158+(drdp!E158+drdp!N158)*DECR!$C158+(drdp!H158+drdp!Q158)*DECR!$D158)</f>
        <v>-4.3799891240513089E-2</v>
      </c>
      <c r="F158" s="20">
        <f>Model!$W$22*((drdp!C158+drdp!L158)*DECR!$B158+(drdp!F158+drdp!O158)*DECR!$C158+(drdp!I158+drdp!R158)*DECR!$D158)</f>
        <v>1.1736145486466487E-2</v>
      </c>
      <c r="G158" s="20">
        <f>Model!$W$22*((drdp!D158+drdp!M158)*DECR!$B158+(drdp!G158+drdp!P158)*DECR!$C158+(drdp!J158+drdp!S158)*DECR!$D158)</f>
        <v>0</v>
      </c>
      <c r="H158" s="18">
        <f>Model!$W$22*((drdp!B158)*DECR!$B158+(drdp!E158)*DECR!$C158+(drdp!H158)*DECR!$D158)</f>
        <v>-2.1899945620256545E-2</v>
      </c>
      <c r="I158" s="18">
        <f>Model!$W$22*((drdp!C158)*DECR!$B158+(drdp!F158)*DECR!$C158+(drdp!I158)*DECR!$D158)</f>
        <v>5.8680727432332434E-3</v>
      </c>
      <c r="J158" s="18">
        <f>Model!$W$22*((drdp!D158)*DECR!$B158+(drdp!G158)*DECR!$C158+(drdp!J158)*DECR!$D158)</f>
        <v>0</v>
      </c>
      <c r="K158" s="21">
        <f t="shared" si="34"/>
        <v>0.18653556688216186</v>
      </c>
      <c r="L158" s="21">
        <f t="shared" si="35"/>
        <v>1.339265114086589E-2</v>
      </c>
      <c r="M158" s="21">
        <f t="shared" si="36"/>
        <v>0</v>
      </c>
      <c r="N158" s="21">
        <f t="shared" si="37"/>
        <v>-4.9982054505756796E-2</v>
      </c>
      <c r="O158" s="21">
        <f t="shared" si="38"/>
        <v>0</v>
      </c>
      <c r="P158" s="21">
        <f t="shared" si="39"/>
        <v>0</v>
      </c>
      <c r="Q158" s="19">
        <f t="shared" si="40"/>
        <v>0.18509674402765128</v>
      </c>
      <c r="R158" s="19">
        <f t="shared" si="41"/>
        <v>1.3289348307706259E-2</v>
      </c>
      <c r="S158" s="19">
        <f t="shared" si="42"/>
        <v>0</v>
      </c>
      <c r="T158" s="19">
        <f t="shared" si="43"/>
        <v>-4.9596523083839245E-2</v>
      </c>
      <c r="U158" s="19">
        <f t="shared" si="44"/>
        <v>0</v>
      </c>
      <c r="V158" s="19">
        <f t="shared" si="45"/>
        <v>0</v>
      </c>
    </row>
    <row r="159" spans="1:22" x14ac:dyDescent="0.25">
      <c r="A159" s="26">
        <f>Wellpath!E159</f>
        <v>4680</v>
      </c>
      <c r="B159" s="22">
        <v>0</v>
      </c>
      <c r="C159" s="22">
        <v>0</v>
      </c>
      <c r="D159" s="22">
        <v>1</v>
      </c>
      <c r="E159" s="20">
        <f>Model!$W$22*((drdp!B159+drdp!K159)*DECR!$B159+(drdp!E159+drdp!N159)*DECR!$C159+(drdp!H159+drdp!Q159)*DECR!$D159)</f>
        <v>-4.3799891240513089E-2</v>
      </c>
      <c r="F159" s="20">
        <f>Model!$W$22*((drdp!C159+drdp!L159)*DECR!$B159+(drdp!F159+drdp!O159)*DECR!$C159+(drdp!I159+drdp!R159)*DECR!$D159)</f>
        <v>1.1736145486466487E-2</v>
      </c>
      <c r="G159" s="20">
        <f>Model!$W$22*((drdp!D159+drdp!M159)*DECR!$B159+(drdp!G159+drdp!P159)*DECR!$C159+(drdp!J159+drdp!S159)*DECR!$D159)</f>
        <v>0</v>
      </c>
      <c r="H159" s="18">
        <f>Model!$W$22*((drdp!B159)*DECR!$B159+(drdp!E159)*DECR!$C159+(drdp!H159)*DECR!$D159)</f>
        <v>-2.1899945620256545E-2</v>
      </c>
      <c r="I159" s="18">
        <f>Model!$W$22*((drdp!C159)*DECR!$B159+(drdp!F159)*DECR!$C159+(drdp!I159)*DECR!$D159)</f>
        <v>5.8680727432332434E-3</v>
      </c>
      <c r="J159" s="18">
        <f>Model!$W$22*((drdp!D159)*DECR!$B159+(drdp!G159)*DECR!$C159+(drdp!J159)*DECR!$D159)</f>
        <v>0</v>
      </c>
      <c r="K159" s="21">
        <f t="shared" si="34"/>
        <v>0.18845399735484264</v>
      </c>
      <c r="L159" s="21">
        <f t="shared" si="35"/>
        <v>1.3530388251745398E-2</v>
      </c>
      <c r="M159" s="21">
        <f t="shared" si="36"/>
        <v>0</v>
      </c>
      <c r="N159" s="21">
        <f t="shared" si="37"/>
        <v>-5.0496096401646866E-2</v>
      </c>
      <c r="O159" s="21">
        <f t="shared" si="38"/>
        <v>0</v>
      </c>
      <c r="P159" s="21">
        <f t="shared" si="39"/>
        <v>0</v>
      </c>
      <c r="Q159" s="19">
        <f t="shared" si="40"/>
        <v>0.18701517450033206</v>
      </c>
      <c r="R159" s="19">
        <f t="shared" si="41"/>
        <v>1.3427085418585767E-2</v>
      </c>
      <c r="S159" s="19">
        <f t="shared" si="42"/>
        <v>0</v>
      </c>
      <c r="T159" s="19">
        <f t="shared" si="43"/>
        <v>-5.0110564979729315E-2</v>
      </c>
      <c r="U159" s="19">
        <f t="shared" si="44"/>
        <v>0</v>
      </c>
      <c r="V159" s="19">
        <f t="shared" si="45"/>
        <v>0</v>
      </c>
    </row>
    <row r="160" spans="1:22" x14ac:dyDescent="0.25">
      <c r="A160" s="26">
        <f>Wellpath!E160</f>
        <v>4710</v>
      </c>
      <c r="B160" s="22">
        <v>0</v>
      </c>
      <c r="C160" s="22">
        <v>0</v>
      </c>
      <c r="D160" s="22">
        <v>1</v>
      </c>
      <c r="E160" s="20">
        <f>Model!$W$22*((drdp!B160+drdp!K160)*DECR!$B160+(drdp!E160+drdp!N160)*DECR!$C160+(drdp!H160+drdp!Q160)*DECR!$D160)</f>
        <v>-4.3799891240513089E-2</v>
      </c>
      <c r="F160" s="20">
        <f>Model!$W$22*((drdp!C160+drdp!L160)*DECR!$B160+(drdp!F160+drdp!O160)*DECR!$C160+(drdp!I160+drdp!R160)*DECR!$D160)</f>
        <v>1.1736145486466487E-2</v>
      </c>
      <c r="G160" s="20">
        <f>Model!$W$22*((drdp!D160+drdp!M160)*DECR!$B160+(drdp!G160+drdp!P160)*DECR!$C160+(drdp!J160+drdp!S160)*DECR!$D160)</f>
        <v>0</v>
      </c>
      <c r="H160" s="18">
        <f>Model!$W$22*((drdp!B160)*DECR!$B160+(drdp!E160)*DECR!$C160+(drdp!H160)*DECR!$D160)</f>
        <v>-2.1899945620256545E-2</v>
      </c>
      <c r="I160" s="18">
        <f>Model!$W$22*((drdp!C160)*DECR!$B160+(drdp!F160)*DECR!$C160+(drdp!I160)*DECR!$D160)</f>
        <v>5.8680727432332434E-3</v>
      </c>
      <c r="J160" s="18">
        <f>Model!$W$22*((drdp!D160)*DECR!$B160+(drdp!G160)*DECR!$C160+(drdp!J160)*DECR!$D160)</f>
        <v>0</v>
      </c>
      <c r="K160" s="21">
        <f t="shared" si="34"/>
        <v>0.19037242782752342</v>
      </c>
      <c r="L160" s="21">
        <f t="shared" si="35"/>
        <v>1.3668125362624906E-2</v>
      </c>
      <c r="M160" s="21">
        <f t="shared" si="36"/>
        <v>0</v>
      </c>
      <c r="N160" s="21">
        <f t="shared" si="37"/>
        <v>-5.1010138297536936E-2</v>
      </c>
      <c r="O160" s="21">
        <f t="shared" si="38"/>
        <v>0</v>
      </c>
      <c r="P160" s="21">
        <f t="shared" si="39"/>
        <v>0</v>
      </c>
      <c r="Q160" s="19">
        <f t="shared" si="40"/>
        <v>0.18893360497301284</v>
      </c>
      <c r="R160" s="19">
        <f t="shared" si="41"/>
        <v>1.3564822529465274E-2</v>
      </c>
      <c r="S160" s="19">
        <f t="shared" si="42"/>
        <v>0</v>
      </c>
      <c r="T160" s="19">
        <f t="shared" si="43"/>
        <v>-5.0624606875619385E-2</v>
      </c>
      <c r="U160" s="19">
        <f t="shared" si="44"/>
        <v>0</v>
      </c>
      <c r="V160" s="19">
        <f t="shared" si="45"/>
        <v>0</v>
      </c>
    </row>
    <row r="161" spans="1:23" x14ac:dyDescent="0.25">
      <c r="A161" s="26">
        <f>Wellpath!E161</f>
        <v>4740</v>
      </c>
      <c r="B161" s="22">
        <v>0</v>
      </c>
      <c r="C161" s="22">
        <v>0</v>
      </c>
      <c r="D161" s="22">
        <v>1</v>
      </c>
      <c r="E161" s="20">
        <f>Model!$W$22*((drdp!B161+drdp!K161)*DECR!$B161+(drdp!E161+drdp!N161)*DECR!$C161+(drdp!H161+drdp!Q161)*DECR!$D161)</f>
        <v>-4.3799891240513089E-2</v>
      </c>
      <c r="F161" s="20">
        <f>Model!$W$22*((drdp!C161+drdp!L161)*DECR!$B161+(drdp!F161+drdp!O161)*DECR!$C161+(drdp!I161+drdp!R161)*DECR!$D161)</f>
        <v>1.1736145486466487E-2</v>
      </c>
      <c r="G161" s="20">
        <f>Model!$W$22*((drdp!D161+drdp!M161)*DECR!$B161+(drdp!G161+drdp!P161)*DECR!$C161+(drdp!J161+drdp!S161)*DECR!$D161)</f>
        <v>0</v>
      </c>
      <c r="H161" s="18">
        <f>Model!$W$22*((drdp!B161)*DECR!$B161+(drdp!E161)*DECR!$C161+(drdp!H161)*DECR!$D161)</f>
        <v>-2.1899945620256545E-2</v>
      </c>
      <c r="I161" s="18">
        <f>Model!$W$22*((drdp!C161)*DECR!$B161+(drdp!F161)*DECR!$C161+(drdp!I161)*DECR!$D161)</f>
        <v>5.8680727432332434E-3</v>
      </c>
      <c r="J161" s="18">
        <f>Model!$W$22*((drdp!D161)*DECR!$B161+(drdp!G161)*DECR!$C161+(drdp!J161)*DECR!$D161)</f>
        <v>0</v>
      </c>
      <c r="K161" s="21">
        <f t="shared" si="34"/>
        <v>0.1922908583002042</v>
      </c>
      <c r="L161" s="21">
        <f t="shared" si="35"/>
        <v>1.3805862473504413E-2</v>
      </c>
      <c r="M161" s="21">
        <f t="shared" si="36"/>
        <v>0</v>
      </c>
      <c r="N161" s="21">
        <f t="shared" si="37"/>
        <v>-5.1524180193427006E-2</v>
      </c>
      <c r="O161" s="21">
        <f t="shared" si="38"/>
        <v>0</v>
      </c>
      <c r="P161" s="21">
        <f t="shared" si="39"/>
        <v>0</v>
      </c>
      <c r="Q161" s="19">
        <f t="shared" si="40"/>
        <v>0.19085203544569362</v>
      </c>
      <c r="R161" s="19">
        <f t="shared" si="41"/>
        <v>1.3702559640344782E-2</v>
      </c>
      <c r="S161" s="19">
        <f t="shared" si="42"/>
        <v>0</v>
      </c>
      <c r="T161" s="19">
        <f t="shared" si="43"/>
        <v>-5.1138648771509455E-2</v>
      </c>
      <c r="U161" s="19">
        <f t="shared" si="44"/>
        <v>0</v>
      </c>
      <c r="V161" s="19">
        <f t="shared" si="45"/>
        <v>0</v>
      </c>
    </row>
    <row r="162" spans="1:23" x14ac:dyDescent="0.25">
      <c r="A162" s="26">
        <f>Wellpath!E162</f>
        <v>4770</v>
      </c>
      <c r="B162" s="22">
        <v>0</v>
      </c>
      <c r="C162" s="22">
        <v>0</v>
      </c>
      <c r="D162" s="22">
        <v>1</v>
      </c>
      <c r="E162" s="20">
        <f>Model!$W$22*((drdp!B162+drdp!K162)*DECR!$B162+(drdp!E162+drdp!N162)*DECR!$C162+(drdp!H162+drdp!Q162)*DECR!$D162)</f>
        <v>-4.3799891240513089E-2</v>
      </c>
      <c r="F162" s="20">
        <f>Model!$W$22*((drdp!C162+drdp!L162)*DECR!$B162+(drdp!F162+drdp!O162)*DECR!$C162+(drdp!I162+drdp!R162)*DECR!$D162)</f>
        <v>1.1736145486466487E-2</v>
      </c>
      <c r="G162" s="20">
        <f>Model!$W$22*((drdp!D162+drdp!M162)*DECR!$B162+(drdp!G162+drdp!P162)*DECR!$C162+(drdp!J162+drdp!S162)*DECR!$D162)</f>
        <v>0</v>
      </c>
      <c r="H162" s="18">
        <f>Model!$W$22*((drdp!B162)*DECR!$B162+(drdp!E162)*DECR!$C162+(drdp!H162)*DECR!$D162)</f>
        <v>-2.1899945620256545E-2</v>
      </c>
      <c r="I162" s="18">
        <f>Model!$W$22*((drdp!C162)*DECR!$B162+(drdp!F162)*DECR!$C162+(drdp!I162)*DECR!$D162)</f>
        <v>5.8680727432332434E-3</v>
      </c>
      <c r="J162" s="18">
        <f>Model!$W$22*((drdp!D162)*DECR!$B162+(drdp!G162)*DECR!$C162+(drdp!J162)*DECR!$D162)</f>
        <v>0</v>
      </c>
      <c r="K162" s="21">
        <f t="shared" si="34"/>
        <v>0.19420928877288499</v>
      </c>
      <c r="L162" s="21">
        <f t="shared" si="35"/>
        <v>1.3943599584383921E-2</v>
      </c>
      <c r="M162" s="21">
        <f t="shared" si="36"/>
        <v>0</v>
      </c>
      <c r="N162" s="21">
        <f t="shared" si="37"/>
        <v>-5.2038222089317077E-2</v>
      </c>
      <c r="O162" s="21">
        <f t="shared" si="38"/>
        <v>0</v>
      </c>
      <c r="P162" s="21">
        <f t="shared" si="39"/>
        <v>0</v>
      </c>
      <c r="Q162" s="19">
        <f t="shared" si="40"/>
        <v>0.19277046591837441</v>
      </c>
      <c r="R162" s="19">
        <f t="shared" si="41"/>
        <v>1.384029675122429E-2</v>
      </c>
      <c r="S162" s="19">
        <f t="shared" si="42"/>
        <v>0</v>
      </c>
      <c r="T162" s="19">
        <f t="shared" si="43"/>
        <v>-5.1652690667399526E-2</v>
      </c>
      <c r="U162" s="19">
        <f t="shared" si="44"/>
        <v>0</v>
      </c>
      <c r="V162" s="19">
        <f t="shared" si="45"/>
        <v>0</v>
      </c>
    </row>
    <row r="163" spans="1:23" x14ac:dyDescent="0.25">
      <c r="A163" s="26">
        <f>Wellpath!E163</f>
        <v>4800</v>
      </c>
      <c r="B163" s="22">
        <v>0</v>
      </c>
      <c r="C163" s="22">
        <v>0</v>
      </c>
      <c r="D163" s="22">
        <v>1</v>
      </c>
      <c r="E163" s="20">
        <f>Model!$W$22*((drdp!B163+drdp!K163)*DECR!$B163+(drdp!E163+drdp!N163)*DECR!$C163+(drdp!H163+drdp!Q163)*DECR!$D163)</f>
        <v>-4.3799891240513089E-2</v>
      </c>
      <c r="F163" s="20">
        <f>Model!$W$22*((drdp!C163+drdp!L163)*DECR!$B163+(drdp!F163+drdp!O163)*DECR!$C163+(drdp!I163+drdp!R163)*DECR!$D163)</f>
        <v>1.1736145486466487E-2</v>
      </c>
      <c r="G163" s="20">
        <f>Model!$W$22*((drdp!D163+drdp!M163)*DECR!$B163+(drdp!G163+drdp!P163)*DECR!$C163+(drdp!J163+drdp!S163)*DECR!$D163)</f>
        <v>0</v>
      </c>
      <c r="H163" s="18">
        <f>Model!$W$22*((drdp!B163)*DECR!$B163+(drdp!E163)*DECR!$C163+(drdp!H163)*DECR!$D163)</f>
        <v>-2.1899945620256545E-2</v>
      </c>
      <c r="I163" s="18">
        <f>Model!$W$22*((drdp!C163)*DECR!$B163+(drdp!F163)*DECR!$C163+(drdp!I163)*DECR!$D163)</f>
        <v>5.8680727432332434E-3</v>
      </c>
      <c r="J163" s="18">
        <f>Model!$W$22*((drdp!D163)*DECR!$B163+(drdp!G163)*DECR!$C163+(drdp!J163)*DECR!$D163)</f>
        <v>0</v>
      </c>
      <c r="K163" s="21">
        <f t="shared" si="34"/>
        <v>0.19612771924556577</v>
      </c>
      <c r="L163" s="21">
        <f t="shared" si="35"/>
        <v>1.4081336695263428E-2</v>
      </c>
      <c r="M163" s="21">
        <f t="shared" si="36"/>
        <v>0</v>
      </c>
      <c r="N163" s="21">
        <f t="shared" si="37"/>
        <v>-5.2552263985207147E-2</v>
      </c>
      <c r="O163" s="21">
        <f t="shared" si="38"/>
        <v>0</v>
      </c>
      <c r="P163" s="21">
        <f t="shared" si="39"/>
        <v>0</v>
      </c>
      <c r="Q163" s="19">
        <f t="shared" si="40"/>
        <v>0.19468889639105519</v>
      </c>
      <c r="R163" s="19">
        <f t="shared" si="41"/>
        <v>1.3978033862103797E-2</v>
      </c>
      <c r="S163" s="19">
        <f t="shared" si="42"/>
        <v>0</v>
      </c>
      <c r="T163" s="19">
        <f t="shared" si="43"/>
        <v>-5.2166732563289596E-2</v>
      </c>
      <c r="U163" s="19">
        <f t="shared" si="44"/>
        <v>0</v>
      </c>
      <c r="V163" s="19">
        <f t="shared" si="45"/>
        <v>0</v>
      </c>
    </row>
    <row r="164" spans="1:23" x14ac:dyDescent="0.25">
      <c r="A164" s="26">
        <f>Wellpath!E164</f>
        <v>4830</v>
      </c>
      <c r="B164" s="22">
        <v>0</v>
      </c>
      <c r="C164" s="22">
        <v>0</v>
      </c>
      <c r="D164" s="22">
        <v>1</v>
      </c>
      <c r="E164" s="20">
        <f>Model!$W$22*((drdp!B164+drdp!K164)*DECR!$B164+(drdp!E164+drdp!N164)*DECR!$C164+(drdp!H164+drdp!Q164)*DECR!$D164)</f>
        <v>-4.3799891240513089E-2</v>
      </c>
      <c r="F164" s="20">
        <f>Model!$W$22*((drdp!C164+drdp!L164)*DECR!$B164+(drdp!F164+drdp!O164)*DECR!$C164+(drdp!I164+drdp!R164)*DECR!$D164)</f>
        <v>1.1736145486466487E-2</v>
      </c>
      <c r="G164" s="20">
        <f>Model!$W$22*((drdp!D164+drdp!M164)*DECR!$B164+(drdp!G164+drdp!P164)*DECR!$C164+(drdp!J164+drdp!S164)*DECR!$D164)</f>
        <v>0</v>
      </c>
      <c r="H164" s="18">
        <f>Model!$W$22*((drdp!B164)*DECR!$B164+(drdp!E164)*DECR!$C164+(drdp!H164)*DECR!$D164)</f>
        <v>-2.1899945620256545E-2</v>
      </c>
      <c r="I164" s="18">
        <f>Model!$W$22*((drdp!C164)*DECR!$B164+(drdp!F164)*DECR!$C164+(drdp!I164)*DECR!$D164)</f>
        <v>5.8680727432332434E-3</v>
      </c>
      <c r="J164" s="18">
        <f>Model!$W$22*((drdp!D164)*DECR!$B164+(drdp!G164)*DECR!$C164+(drdp!J164)*DECR!$D164)</f>
        <v>0</v>
      </c>
      <c r="K164" s="21">
        <f t="shared" si="34"/>
        <v>0.19804614971824655</v>
      </c>
      <c r="L164" s="21">
        <f t="shared" si="35"/>
        <v>1.4219073806142936E-2</v>
      </c>
      <c r="M164" s="21">
        <f t="shared" si="36"/>
        <v>0</v>
      </c>
      <c r="N164" s="21">
        <f t="shared" si="37"/>
        <v>-5.3066305881097217E-2</v>
      </c>
      <c r="O164" s="21">
        <f t="shared" si="38"/>
        <v>0</v>
      </c>
      <c r="P164" s="21">
        <f t="shared" si="39"/>
        <v>0</v>
      </c>
      <c r="Q164" s="19">
        <f t="shared" si="40"/>
        <v>0.19660732686373597</v>
      </c>
      <c r="R164" s="19">
        <f t="shared" si="41"/>
        <v>1.4115770972983305E-2</v>
      </c>
      <c r="S164" s="19">
        <f t="shared" si="42"/>
        <v>0</v>
      </c>
      <c r="T164" s="19">
        <f t="shared" si="43"/>
        <v>-5.2680774459179666E-2</v>
      </c>
      <c r="U164" s="19">
        <f t="shared" si="44"/>
        <v>0</v>
      </c>
      <c r="V164" s="19">
        <f t="shared" si="45"/>
        <v>0</v>
      </c>
    </row>
    <row r="165" spans="1:23" x14ac:dyDescent="0.25">
      <c r="A165" s="26">
        <f>Wellpath!E165</f>
        <v>4860</v>
      </c>
      <c r="B165" s="22">
        <v>0</v>
      </c>
      <c r="C165" s="22">
        <v>0</v>
      </c>
      <c r="D165" s="22">
        <v>1</v>
      </c>
      <c r="E165" s="20">
        <f>Model!$W$22*((drdp!B165+drdp!K165)*DECR!$B165+(drdp!E165+drdp!N165)*DECR!$C165+(drdp!H165+drdp!Q165)*DECR!$D165)</f>
        <v>-4.3799891240513089E-2</v>
      </c>
      <c r="F165" s="20">
        <f>Model!$W$22*((drdp!C165+drdp!L165)*DECR!$B165+(drdp!F165+drdp!O165)*DECR!$C165+(drdp!I165+drdp!R165)*DECR!$D165)</f>
        <v>1.1736145486466487E-2</v>
      </c>
      <c r="G165" s="20">
        <f>Model!$W$22*((drdp!D165+drdp!M165)*DECR!$B165+(drdp!G165+drdp!P165)*DECR!$C165+(drdp!J165+drdp!S165)*DECR!$D165)</f>
        <v>0</v>
      </c>
      <c r="H165" s="18">
        <f>Model!$W$22*((drdp!B165)*DECR!$B165+(drdp!E165)*DECR!$C165+(drdp!H165)*DECR!$D165)</f>
        <v>-2.1899945620256545E-2</v>
      </c>
      <c r="I165" s="18">
        <f>Model!$W$22*((drdp!C165)*DECR!$B165+(drdp!F165)*DECR!$C165+(drdp!I165)*DECR!$D165)</f>
        <v>5.8680727432332434E-3</v>
      </c>
      <c r="J165" s="18">
        <f>Model!$W$22*((drdp!D165)*DECR!$B165+(drdp!G165)*DECR!$C165+(drdp!J165)*DECR!$D165)</f>
        <v>0</v>
      </c>
      <c r="K165" s="21">
        <f t="shared" si="34"/>
        <v>0.19996458019092733</v>
      </c>
      <c r="L165" s="21">
        <f t="shared" si="35"/>
        <v>1.4356810917022443E-2</v>
      </c>
      <c r="M165" s="21">
        <f t="shared" si="36"/>
        <v>0</v>
      </c>
      <c r="N165" s="21">
        <f t="shared" si="37"/>
        <v>-5.3580347776987287E-2</v>
      </c>
      <c r="O165" s="21">
        <f t="shared" si="38"/>
        <v>0</v>
      </c>
      <c r="P165" s="21">
        <f t="shared" si="39"/>
        <v>0</v>
      </c>
      <c r="Q165" s="19">
        <f t="shared" si="40"/>
        <v>0.19852575733641675</v>
      </c>
      <c r="R165" s="19">
        <f t="shared" si="41"/>
        <v>1.4253508083862812E-2</v>
      </c>
      <c r="S165" s="19">
        <f t="shared" si="42"/>
        <v>0</v>
      </c>
      <c r="T165" s="19">
        <f t="shared" si="43"/>
        <v>-5.3194816355069736E-2</v>
      </c>
      <c r="U165" s="19">
        <f t="shared" si="44"/>
        <v>0</v>
      </c>
      <c r="V165" s="19">
        <f t="shared" si="45"/>
        <v>0</v>
      </c>
    </row>
    <row r="166" spans="1:23" x14ac:dyDescent="0.25">
      <c r="A166" s="26">
        <f>Wellpath!E166</f>
        <v>4890</v>
      </c>
      <c r="B166" s="22">
        <v>0</v>
      </c>
      <c r="C166" s="22">
        <v>0</v>
      </c>
      <c r="D166" s="22">
        <v>1</v>
      </c>
      <c r="E166" s="20">
        <f>Model!$W$22*((drdp!B166+drdp!K166)*DECR!$B166+(drdp!E166+drdp!N166)*DECR!$C166+(drdp!H166+drdp!Q166)*DECR!$D166)</f>
        <v>-4.3799891240513089E-2</v>
      </c>
      <c r="F166" s="20">
        <f>Model!$W$22*((drdp!C166+drdp!L166)*DECR!$B166+(drdp!F166+drdp!O166)*DECR!$C166+(drdp!I166+drdp!R166)*DECR!$D166)</f>
        <v>1.1736145486466487E-2</v>
      </c>
      <c r="G166" s="20">
        <f>Model!$W$22*((drdp!D166+drdp!M166)*DECR!$B166+(drdp!G166+drdp!P166)*DECR!$C166+(drdp!J166+drdp!S166)*DECR!$D166)</f>
        <v>0</v>
      </c>
      <c r="H166" s="18">
        <f>Model!$W$22*((drdp!B166)*DECR!$B166+(drdp!E166)*DECR!$C166+(drdp!H166)*DECR!$D166)</f>
        <v>-2.1899945620256545E-2</v>
      </c>
      <c r="I166" s="18">
        <f>Model!$W$22*((drdp!C166)*DECR!$B166+(drdp!F166)*DECR!$C166+(drdp!I166)*DECR!$D166)</f>
        <v>5.8680727432332434E-3</v>
      </c>
      <c r="J166" s="18">
        <f>Model!$W$22*((drdp!D166)*DECR!$B166+(drdp!G166)*DECR!$C166+(drdp!J166)*DECR!$D166)</f>
        <v>0</v>
      </c>
      <c r="K166" s="21">
        <f t="shared" si="34"/>
        <v>0.20188301066360811</v>
      </c>
      <c r="L166" s="21">
        <f t="shared" si="35"/>
        <v>1.4494548027901951E-2</v>
      </c>
      <c r="M166" s="21">
        <f t="shared" si="36"/>
        <v>0</v>
      </c>
      <c r="N166" s="21">
        <f t="shared" si="37"/>
        <v>-5.4094389672877358E-2</v>
      </c>
      <c r="O166" s="21">
        <f t="shared" si="38"/>
        <v>0</v>
      </c>
      <c r="P166" s="21">
        <f t="shared" si="39"/>
        <v>0</v>
      </c>
      <c r="Q166" s="19">
        <f t="shared" si="40"/>
        <v>0.20044418780909753</v>
      </c>
      <c r="R166" s="19">
        <f t="shared" si="41"/>
        <v>1.439124519474232E-2</v>
      </c>
      <c r="S166" s="19">
        <f t="shared" si="42"/>
        <v>0</v>
      </c>
      <c r="T166" s="19">
        <f t="shared" si="43"/>
        <v>-5.3708858250959807E-2</v>
      </c>
      <c r="U166" s="19">
        <f t="shared" si="44"/>
        <v>0</v>
      </c>
      <c r="V166" s="19">
        <f t="shared" si="45"/>
        <v>0</v>
      </c>
    </row>
    <row r="167" spans="1:23" x14ac:dyDescent="0.25">
      <c r="A167" s="26">
        <f>Wellpath!E167</f>
        <v>4920</v>
      </c>
      <c r="B167" s="22">
        <v>0</v>
      </c>
      <c r="C167" s="22">
        <v>0</v>
      </c>
      <c r="D167" s="22">
        <v>1</v>
      </c>
      <c r="E167" s="20">
        <f>Model!$W$22*((drdp!B167+drdp!K167)*DECR!$B167+(drdp!E167+drdp!N167)*DECR!$C167+(drdp!H167+drdp!Q167)*DECR!$D167)</f>
        <v>-4.3799891240513089E-2</v>
      </c>
      <c r="F167" s="20">
        <f>Model!$W$22*((drdp!C167+drdp!L167)*DECR!$B167+(drdp!F167+drdp!O167)*DECR!$C167+(drdp!I167+drdp!R167)*DECR!$D167)</f>
        <v>1.1736145486466487E-2</v>
      </c>
      <c r="G167" s="20">
        <f>Model!$W$22*((drdp!D167+drdp!M167)*DECR!$B167+(drdp!G167+drdp!P167)*DECR!$C167+(drdp!J167+drdp!S167)*DECR!$D167)</f>
        <v>0</v>
      </c>
      <c r="H167" s="18">
        <f>Model!$W$22*((drdp!B167)*DECR!$B167+(drdp!E167)*DECR!$C167+(drdp!H167)*DECR!$D167)</f>
        <v>-2.1899945620256545E-2</v>
      </c>
      <c r="I167" s="18">
        <f>Model!$W$22*((drdp!C167)*DECR!$B167+(drdp!F167)*DECR!$C167+(drdp!I167)*DECR!$D167)</f>
        <v>5.8680727432332434E-3</v>
      </c>
      <c r="J167" s="18">
        <f>Model!$W$22*((drdp!D167)*DECR!$B167+(drdp!G167)*DECR!$C167+(drdp!J167)*DECR!$D167)</f>
        <v>0</v>
      </c>
      <c r="K167" s="21">
        <f t="shared" si="34"/>
        <v>0.2038014411362889</v>
      </c>
      <c r="L167" s="21">
        <f t="shared" si="35"/>
        <v>1.4632285138781459E-2</v>
      </c>
      <c r="M167" s="21">
        <f t="shared" si="36"/>
        <v>0</v>
      </c>
      <c r="N167" s="21">
        <f t="shared" si="37"/>
        <v>-5.4608431568767428E-2</v>
      </c>
      <c r="O167" s="21">
        <f t="shared" si="38"/>
        <v>0</v>
      </c>
      <c r="P167" s="21">
        <f t="shared" si="39"/>
        <v>0</v>
      </c>
      <c r="Q167" s="19">
        <f t="shared" si="40"/>
        <v>0.20236261828177832</v>
      </c>
      <c r="R167" s="19">
        <f t="shared" si="41"/>
        <v>1.4528982305621828E-2</v>
      </c>
      <c r="S167" s="19">
        <f t="shared" si="42"/>
        <v>0</v>
      </c>
      <c r="T167" s="19">
        <f t="shared" si="43"/>
        <v>-5.4222900146849877E-2</v>
      </c>
      <c r="U167" s="19">
        <f t="shared" si="44"/>
        <v>0</v>
      </c>
      <c r="V167" s="19">
        <f t="shared" si="45"/>
        <v>0</v>
      </c>
    </row>
    <row r="168" spans="1:23" x14ac:dyDescent="0.25">
      <c r="A168" s="26">
        <f>Wellpath!E168</f>
        <v>4950</v>
      </c>
      <c r="B168" s="22">
        <v>0</v>
      </c>
      <c r="C168" s="22">
        <v>0</v>
      </c>
      <c r="D168" s="22">
        <v>1</v>
      </c>
      <c r="E168" s="20">
        <f>Model!$W$22*((drdp!B168+drdp!K168)*DECR!$B168+(drdp!E168+drdp!N168)*DECR!$C168+(drdp!H168+drdp!Q168)*DECR!$D168)</f>
        <v>-4.3799891240513089E-2</v>
      </c>
      <c r="F168" s="20">
        <f>Model!$W$22*((drdp!C168+drdp!L168)*DECR!$B168+(drdp!F168+drdp!O168)*DECR!$C168+(drdp!I168+drdp!R168)*DECR!$D168)</f>
        <v>1.1736145486466487E-2</v>
      </c>
      <c r="G168" s="20">
        <f>Model!$W$22*((drdp!D168+drdp!M168)*DECR!$B168+(drdp!G168+drdp!P168)*DECR!$C168+(drdp!J168+drdp!S168)*DECR!$D168)</f>
        <v>0</v>
      </c>
      <c r="H168" s="18">
        <f>Model!$W$22*((drdp!B168)*DECR!$B168+(drdp!E168)*DECR!$C168+(drdp!H168)*DECR!$D168)</f>
        <v>-2.1899945620256545E-2</v>
      </c>
      <c r="I168" s="18">
        <f>Model!$W$22*((drdp!C168)*DECR!$B168+(drdp!F168)*DECR!$C168+(drdp!I168)*DECR!$D168)</f>
        <v>5.8680727432332434E-3</v>
      </c>
      <c r="J168" s="18">
        <f>Model!$W$22*((drdp!D168)*DECR!$B168+(drdp!G168)*DECR!$C168+(drdp!J168)*DECR!$D168)</f>
        <v>0</v>
      </c>
      <c r="K168" s="21">
        <f t="shared" si="34"/>
        <v>0.20571987160896968</v>
      </c>
      <c r="L168" s="21">
        <f t="shared" si="35"/>
        <v>1.4770022249660966E-2</v>
      </c>
      <c r="M168" s="21">
        <f t="shared" si="36"/>
        <v>0</v>
      </c>
      <c r="N168" s="21">
        <f t="shared" si="37"/>
        <v>-5.5122473464657498E-2</v>
      </c>
      <c r="O168" s="21">
        <f t="shared" si="38"/>
        <v>0</v>
      </c>
      <c r="P168" s="21">
        <f t="shared" si="39"/>
        <v>0</v>
      </c>
      <c r="Q168" s="19">
        <f t="shared" si="40"/>
        <v>0.2042810487544591</v>
      </c>
      <c r="R168" s="19">
        <f t="shared" si="41"/>
        <v>1.4666719416501335E-2</v>
      </c>
      <c r="S168" s="19">
        <f t="shared" si="42"/>
        <v>0</v>
      </c>
      <c r="T168" s="19">
        <f t="shared" si="43"/>
        <v>-5.4736942042739947E-2</v>
      </c>
      <c r="U168" s="19">
        <f t="shared" si="44"/>
        <v>0</v>
      </c>
      <c r="V168" s="19">
        <f t="shared" si="45"/>
        <v>0</v>
      </c>
    </row>
    <row r="169" spans="1:23" x14ac:dyDescent="0.25">
      <c r="A169" s="26">
        <f>Wellpath!E169</f>
        <v>4980</v>
      </c>
      <c r="B169" s="22">
        <v>0</v>
      </c>
      <c r="C169" s="22">
        <v>0</v>
      </c>
      <c r="D169" s="22">
        <v>1</v>
      </c>
      <c r="E169" s="20">
        <f>Model!$W$22*((drdp!B169+drdp!K169)*DECR!$B169+(drdp!E169+drdp!N169)*DECR!$C169+(drdp!H169+drdp!Q169)*DECR!$D169)</f>
        <v>-4.3799891240513089E-2</v>
      </c>
      <c r="F169" s="20">
        <f>Model!$W$22*((drdp!C169+drdp!L169)*DECR!$B169+(drdp!F169+drdp!O169)*DECR!$C169+(drdp!I169+drdp!R169)*DECR!$D169)</f>
        <v>1.1736145486466487E-2</v>
      </c>
      <c r="G169" s="20">
        <f>Model!$W$22*((drdp!D169+drdp!M169)*DECR!$B169+(drdp!G169+drdp!P169)*DECR!$C169+(drdp!J169+drdp!S169)*DECR!$D169)</f>
        <v>0</v>
      </c>
      <c r="H169" s="18">
        <f>Model!$W$22*((drdp!B169)*DECR!$B169+(drdp!E169)*DECR!$C169+(drdp!H169)*DECR!$D169)</f>
        <v>-2.1899945620256545E-2</v>
      </c>
      <c r="I169" s="18">
        <f>Model!$W$22*((drdp!C169)*DECR!$B169+(drdp!F169)*DECR!$C169+(drdp!I169)*DECR!$D169)</f>
        <v>5.8680727432332434E-3</v>
      </c>
      <c r="J169" s="18">
        <f>Model!$W$22*((drdp!D169)*DECR!$B169+(drdp!G169)*DECR!$C169+(drdp!J169)*DECR!$D169)</f>
        <v>0</v>
      </c>
      <c r="K169" s="21">
        <f t="shared" si="34"/>
        <v>0.20763830208165046</v>
      </c>
      <c r="L169" s="21">
        <f t="shared" si="35"/>
        <v>1.4907759360540474E-2</v>
      </c>
      <c r="M169" s="21">
        <f t="shared" si="36"/>
        <v>0</v>
      </c>
      <c r="N169" s="21">
        <f t="shared" si="37"/>
        <v>-5.5636515360547568E-2</v>
      </c>
      <c r="O169" s="21">
        <f t="shared" si="38"/>
        <v>0</v>
      </c>
      <c r="P169" s="21">
        <f t="shared" si="39"/>
        <v>0</v>
      </c>
      <c r="Q169" s="19">
        <f t="shared" si="40"/>
        <v>0.20619947922713988</v>
      </c>
      <c r="R169" s="19">
        <f t="shared" si="41"/>
        <v>1.4804456527380843E-2</v>
      </c>
      <c r="S169" s="19">
        <f t="shared" si="42"/>
        <v>0</v>
      </c>
      <c r="T169" s="19">
        <f t="shared" si="43"/>
        <v>-5.5250983938630018E-2</v>
      </c>
      <c r="U169" s="19">
        <f t="shared" si="44"/>
        <v>0</v>
      </c>
      <c r="V169" s="19">
        <f t="shared" si="45"/>
        <v>0</v>
      </c>
    </row>
    <row r="170" spans="1:23" x14ac:dyDescent="0.25">
      <c r="A170" s="26">
        <f>Wellpath!E170</f>
        <v>5010</v>
      </c>
      <c r="B170" s="22">
        <v>0</v>
      </c>
      <c r="C170" s="22">
        <v>0</v>
      </c>
      <c r="D170" s="22">
        <v>1</v>
      </c>
      <c r="E170" s="20">
        <f>Model!$W$22*((drdp!B170+drdp!K170)*DECR!$B170+(drdp!E170+drdp!N170)*DECR!$C170+(drdp!H170+drdp!Q170)*DECR!$D170)</f>
        <v>-4.3799891240513089E-2</v>
      </c>
      <c r="F170" s="20">
        <f>Model!$W$22*((drdp!C170+drdp!L170)*DECR!$B170+(drdp!F170+drdp!O170)*DECR!$C170+(drdp!I170+drdp!R170)*DECR!$D170)</f>
        <v>1.1736145486466487E-2</v>
      </c>
      <c r="G170" s="20">
        <f>Model!$W$22*((drdp!D170+drdp!M170)*DECR!$B170+(drdp!G170+drdp!P170)*DECR!$C170+(drdp!J170+drdp!S170)*DECR!$D170)</f>
        <v>0</v>
      </c>
      <c r="H170" s="18">
        <f>Model!$W$22*((drdp!B170)*DECR!$B170+(drdp!E170)*DECR!$C170+(drdp!H170)*DECR!$D170)</f>
        <v>-2.1899945620256545E-2</v>
      </c>
      <c r="I170" s="18">
        <f>Model!$W$22*((drdp!C170)*DECR!$B170+(drdp!F170)*DECR!$C170+(drdp!I170)*DECR!$D170)</f>
        <v>5.8680727432332434E-3</v>
      </c>
      <c r="J170" s="18">
        <f>Model!$W$22*((drdp!D170)*DECR!$B170+(drdp!G170)*DECR!$C170+(drdp!J170)*DECR!$D170)</f>
        <v>0</v>
      </c>
      <c r="K170" s="21">
        <f t="shared" si="34"/>
        <v>0.20955673255433124</v>
      </c>
      <c r="L170" s="21">
        <f t="shared" si="35"/>
        <v>1.5045496471419981E-2</v>
      </c>
      <c r="M170" s="21">
        <f t="shared" si="36"/>
        <v>0</v>
      </c>
      <c r="N170" s="21">
        <f t="shared" si="37"/>
        <v>-5.6150557256437639E-2</v>
      </c>
      <c r="O170" s="21">
        <f t="shared" si="38"/>
        <v>0</v>
      </c>
      <c r="P170" s="21">
        <f t="shared" si="39"/>
        <v>0</v>
      </c>
      <c r="Q170" s="19">
        <f t="shared" si="40"/>
        <v>0.20811790969982066</v>
      </c>
      <c r="R170" s="19">
        <f t="shared" si="41"/>
        <v>1.494219363826035E-2</v>
      </c>
      <c r="S170" s="19">
        <f t="shared" si="42"/>
        <v>0</v>
      </c>
      <c r="T170" s="19">
        <f t="shared" si="43"/>
        <v>-5.5765025834520088E-2</v>
      </c>
      <c r="U170" s="19">
        <f t="shared" si="44"/>
        <v>0</v>
      </c>
      <c r="V170" s="19">
        <f t="shared" si="45"/>
        <v>0</v>
      </c>
    </row>
    <row r="171" spans="1:23" x14ac:dyDescent="0.25">
      <c r="A171" s="26">
        <f>Wellpath!E171</f>
        <v>5040</v>
      </c>
      <c r="B171" s="22">
        <v>0</v>
      </c>
      <c r="C171" s="22">
        <v>0</v>
      </c>
      <c r="D171" s="22">
        <v>1</v>
      </c>
      <c r="E171" s="20">
        <f>Model!$W$22*((drdp!B171+drdp!K171)*DECR!$B171+(drdp!E171+drdp!N171)*DECR!$C171+(drdp!H171+drdp!Q171)*DECR!$D171)</f>
        <v>-4.3799891240513089E-2</v>
      </c>
      <c r="F171" s="20">
        <f>Model!$W$22*((drdp!C171+drdp!L171)*DECR!$B171+(drdp!F171+drdp!O171)*DECR!$C171+(drdp!I171+drdp!R171)*DECR!$D171)</f>
        <v>1.1736145486466487E-2</v>
      </c>
      <c r="G171" s="20">
        <f>Model!$W$22*((drdp!D171+drdp!M171)*DECR!$B171+(drdp!G171+drdp!P171)*DECR!$C171+(drdp!J171+drdp!S171)*DECR!$D171)</f>
        <v>0</v>
      </c>
      <c r="H171" s="18">
        <f>Model!$W$22*((drdp!B171)*DECR!$B171+(drdp!E171)*DECR!$C171+(drdp!H171)*DECR!$D171)</f>
        <v>-2.1899945620256545E-2</v>
      </c>
      <c r="I171" s="18">
        <f>Model!$W$22*((drdp!C171)*DECR!$B171+(drdp!F171)*DECR!$C171+(drdp!I171)*DECR!$D171)</f>
        <v>5.8680727432332434E-3</v>
      </c>
      <c r="J171" s="18">
        <f>Model!$W$22*((drdp!D171)*DECR!$B171+(drdp!G171)*DECR!$C171+(drdp!J171)*DECR!$D171)</f>
        <v>0</v>
      </c>
      <c r="K171" s="21">
        <f t="shared" si="34"/>
        <v>0.21147516302701203</v>
      </c>
      <c r="L171" s="21">
        <f t="shared" si="35"/>
        <v>1.5183233582299489E-2</v>
      </c>
      <c r="M171" s="21">
        <f t="shared" si="36"/>
        <v>0</v>
      </c>
      <c r="N171" s="21">
        <f t="shared" si="37"/>
        <v>-5.6664599152327709E-2</v>
      </c>
      <c r="O171" s="21">
        <f t="shared" si="38"/>
        <v>0</v>
      </c>
      <c r="P171" s="21">
        <f t="shared" si="39"/>
        <v>0</v>
      </c>
      <c r="Q171" s="19">
        <f t="shared" si="40"/>
        <v>0.21003634017250145</v>
      </c>
      <c r="R171" s="19">
        <f t="shared" si="41"/>
        <v>1.5079930749139858E-2</v>
      </c>
      <c r="S171" s="19">
        <f t="shared" si="42"/>
        <v>0</v>
      </c>
      <c r="T171" s="19">
        <f t="shared" si="43"/>
        <v>-5.6279067730410158E-2</v>
      </c>
      <c r="U171" s="19">
        <f t="shared" si="44"/>
        <v>0</v>
      </c>
      <c r="V171" s="19">
        <f t="shared" si="45"/>
        <v>0</v>
      </c>
    </row>
    <row r="172" spans="1:23" x14ac:dyDescent="0.25">
      <c r="A172" s="26">
        <f>Wellpath!E172</f>
        <v>5070</v>
      </c>
      <c r="B172" s="22">
        <v>0</v>
      </c>
      <c r="C172" s="22">
        <v>0</v>
      </c>
      <c r="D172" s="22">
        <v>1</v>
      </c>
      <c r="E172" s="20">
        <f>Model!$W$22*((drdp!B172+drdp!K172)*DECR!$B172+(drdp!E172+drdp!N172)*DECR!$C172+(drdp!H172+drdp!Q172)*DECR!$D172)</f>
        <v>-4.3799891240513089E-2</v>
      </c>
      <c r="F172" s="20">
        <f>Model!$W$22*((drdp!C172+drdp!L172)*DECR!$B172+(drdp!F172+drdp!O172)*DECR!$C172+(drdp!I172+drdp!R172)*DECR!$D172)</f>
        <v>1.1736145486466487E-2</v>
      </c>
      <c r="G172" s="20">
        <f>Model!$W$22*((drdp!D172+drdp!M172)*DECR!$B172+(drdp!G172+drdp!P172)*DECR!$C172+(drdp!J172+drdp!S172)*DECR!$D172)</f>
        <v>0</v>
      </c>
      <c r="H172" s="18">
        <f>Model!$W$22*((drdp!B172)*DECR!$B172+(drdp!E172)*DECR!$C172+(drdp!H172)*DECR!$D172)</f>
        <v>-2.1899945620256545E-2</v>
      </c>
      <c r="I172" s="18">
        <f>Model!$W$22*((drdp!C172)*DECR!$B172+(drdp!F172)*DECR!$C172+(drdp!I172)*DECR!$D172)</f>
        <v>5.8680727432332434E-3</v>
      </c>
      <c r="J172" s="18">
        <f>Model!$W$22*((drdp!D172)*DECR!$B172+(drdp!G172)*DECR!$C172+(drdp!J172)*DECR!$D172)</f>
        <v>0</v>
      </c>
      <c r="K172" s="21">
        <f t="shared" si="34"/>
        <v>0.21339359349969281</v>
      </c>
      <c r="L172" s="21">
        <f t="shared" si="35"/>
        <v>1.5320970693178997E-2</v>
      </c>
      <c r="M172" s="21">
        <f t="shared" si="36"/>
        <v>0</v>
      </c>
      <c r="N172" s="21">
        <f t="shared" si="37"/>
        <v>-5.7178641048217779E-2</v>
      </c>
      <c r="O172" s="21">
        <f t="shared" si="38"/>
        <v>0</v>
      </c>
      <c r="P172" s="21">
        <f t="shared" si="39"/>
        <v>0</v>
      </c>
      <c r="Q172" s="19">
        <f t="shared" si="40"/>
        <v>0.21195477064518223</v>
      </c>
      <c r="R172" s="19">
        <f t="shared" si="41"/>
        <v>1.5217667860019365E-2</v>
      </c>
      <c r="S172" s="19">
        <f t="shared" si="42"/>
        <v>0</v>
      </c>
      <c r="T172" s="19">
        <f t="shared" si="43"/>
        <v>-5.6793109626300228E-2</v>
      </c>
      <c r="U172" s="19">
        <f t="shared" si="44"/>
        <v>0</v>
      </c>
      <c r="V172" s="19">
        <f t="shared" si="45"/>
        <v>0</v>
      </c>
    </row>
    <row r="173" spans="1:23" x14ac:dyDescent="0.25">
      <c r="A173" s="26">
        <f>Wellpath!E173</f>
        <v>5100</v>
      </c>
      <c r="B173" s="22">
        <v>0</v>
      </c>
      <c r="C173" s="22">
        <v>0</v>
      </c>
      <c r="D173" s="22">
        <v>1</v>
      </c>
      <c r="E173" s="20">
        <f>Model!$W$22*((drdp!B173+drdp!K173)*DECR!$B173+(drdp!E173+drdp!N173)*DECR!$C173+(drdp!H173+drdp!Q173)*DECR!$D173)</f>
        <v>-4.3799891240513089E-2</v>
      </c>
      <c r="F173" s="20">
        <f>Model!$W$22*((drdp!C173+drdp!L173)*DECR!$B173+(drdp!F173+drdp!O173)*DECR!$C173+(drdp!I173+drdp!R173)*DECR!$D173)</f>
        <v>1.1736145486466487E-2</v>
      </c>
      <c r="G173" s="20">
        <f>Model!$W$22*((drdp!D173+drdp!M173)*DECR!$B173+(drdp!G173+drdp!P173)*DECR!$C173+(drdp!J173+drdp!S173)*DECR!$D173)</f>
        <v>0</v>
      </c>
      <c r="H173" s="18">
        <f>Model!$W$22*((drdp!B173)*DECR!$B173+(drdp!E173)*DECR!$C173+(drdp!H173)*DECR!$D173)</f>
        <v>-2.1899945620256545E-2</v>
      </c>
      <c r="I173" s="18">
        <f>Model!$W$22*((drdp!C173)*DECR!$B173+(drdp!F173)*DECR!$C173+(drdp!I173)*DECR!$D173)</f>
        <v>5.8680727432332434E-3</v>
      </c>
      <c r="J173" s="18">
        <f>Model!$W$22*((drdp!D173)*DECR!$B173+(drdp!G173)*DECR!$C173+(drdp!J173)*DECR!$D173)</f>
        <v>0</v>
      </c>
      <c r="K173" s="21">
        <f t="shared" si="34"/>
        <v>0.21531202397237359</v>
      </c>
      <c r="L173" s="21">
        <f t="shared" si="35"/>
        <v>1.5458707804058504E-2</v>
      </c>
      <c r="M173" s="21">
        <f t="shared" si="36"/>
        <v>0</v>
      </c>
      <c r="N173" s="21">
        <f t="shared" si="37"/>
        <v>-5.769268294410785E-2</v>
      </c>
      <c r="O173" s="21">
        <f t="shared" si="38"/>
        <v>0</v>
      </c>
      <c r="P173" s="21">
        <f t="shared" si="39"/>
        <v>0</v>
      </c>
      <c r="Q173" s="19">
        <f t="shared" si="40"/>
        <v>0.21387320111786301</v>
      </c>
      <c r="R173" s="19">
        <f t="shared" si="41"/>
        <v>1.5355404970898873E-2</v>
      </c>
      <c r="S173" s="19">
        <f t="shared" si="42"/>
        <v>0</v>
      </c>
      <c r="T173" s="19">
        <f t="shared" si="43"/>
        <v>-5.7307151522190299E-2</v>
      </c>
      <c r="U173" s="19">
        <f t="shared" si="44"/>
        <v>0</v>
      </c>
      <c r="V173" s="19">
        <f t="shared" si="45"/>
        <v>0</v>
      </c>
      <c r="W173" s="10" t="s">
        <v>67</v>
      </c>
    </row>
    <row r="174" spans="1:23" x14ac:dyDescent="0.25">
      <c r="A174" s="26">
        <f>Wellpath!E174</f>
        <v>5130</v>
      </c>
      <c r="B174" s="22">
        <v>0</v>
      </c>
      <c r="C174" s="22">
        <v>0</v>
      </c>
      <c r="D174" s="22">
        <v>1</v>
      </c>
      <c r="E174" s="20">
        <f>Model!$W$22*((drdp!B174+drdp!K174)*DECR!$B174+(drdp!E174+drdp!N174)*DECR!$C174+(drdp!H174+drdp!Q174)*DECR!$D174)</f>
        <v>-4.5063330340540469E-2</v>
      </c>
      <c r="F174" s="20">
        <f>Model!$W$22*((drdp!C174+drdp!L174)*DECR!$B174+(drdp!F174+drdp!O174)*DECR!$C174+(drdp!I174+drdp!R174)*DECR!$D174)</f>
        <v>1.2074682973004727E-2</v>
      </c>
      <c r="G174" s="20">
        <f>Model!$W$22*((drdp!D174+drdp!M174)*DECR!$B174+(drdp!G174+drdp!P174)*DECR!$C174+(drdp!J174+drdp!S174)*DECR!$D174)</f>
        <v>0</v>
      </c>
      <c r="H174" s="18">
        <f>Model!$W$22*((drdp!B174)*DECR!$B174+(drdp!E174)*DECR!$C174+(drdp!H174)*DECR!$D174)</f>
        <v>-2.2531665170270235E-2</v>
      </c>
      <c r="I174" s="18">
        <f>Model!$W$22*((drdp!C174)*DECR!$B174+(drdp!F174)*DECR!$C174+(drdp!I174)*DECR!$D174)</f>
        <v>6.0373414865023635E-3</v>
      </c>
      <c r="J174" s="18">
        <f>Model!$W$22*((drdp!D174)*DECR!$B174+(drdp!G174)*DECR!$C174+(drdp!J174)*DECR!$D174)</f>
        <v>0</v>
      </c>
      <c r="K174" s="21">
        <f t="shared" si="34"/>
        <v>0.21734272771375426</v>
      </c>
      <c r="L174" s="21">
        <f t="shared" si="35"/>
        <v>1.5604505772957074E-2</v>
      </c>
      <c r="M174" s="21">
        <f t="shared" si="36"/>
        <v>0</v>
      </c>
      <c r="N174" s="21">
        <f t="shared" si="37"/>
        <v>-5.8236808371677662E-2</v>
      </c>
      <c r="O174" s="21">
        <f t="shared" si="38"/>
        <v>0</v>
      </c>
      <c r="P174" s="21">
        <f t="shared" si="39"/>
        <v>0</v>
      </c>
      <c r="Q174" s="19">
        <f t="shared" si="40"/>
        <v>0.21581969990771876</v>
      </c>
      <c r="R174" s="19">
        <f t="shared" si="41"/>
        <v>1.5495157296283146E-2</v>
      </c>
      <c r="S174" s="19">
        <f t="shared" si="42"/>
        <v>0</v>
      </c>
      <c r="T174" s="19">
        <f t="shared" si="43"/>
        <v>-5.7828714301000304E-2</v>
      </c>
      <c r="U174" s="19">
        <f t="shared" si="44"/>
        <v>0</v>
      </c>
      <c r="V174" s="19">
        <f t="shared" si="45"/>
        <v>0</v>
      </c>
    </row>
    <row r="175" spans="1:23" x14ac:dyDescent="0.25">
      <c r="A175" s="26">
        <f>Wellpath!E175</f>
        <v>5160</v>
      </c>
      <c r="B175" s="22">
        <v>0</v>
      </c>
      <c r="C175" s="22">
        <v>0</v>
      </c>
      <c r="D175" s="22">
        <v>1</v>
      </c>
      <c r="E175" s="20">
        <f>Model!$W$22*((drdp!B175+drdp!K175)*DECR!$B175+(drdp!E175+drdp!N175)*DECR!$C175+(drdp!H175+drdp!Q175)*DECR!$D175)</f>
        <v>-4.6203253984418123E-2</v>
      </c>
      <c r="F175" s="20">
        <f>Model!$W$22*((drdp!C175+drdp!L175)*DECR!$B175+(drdp!F175+drdp!O175)*DECR!$C175+(drdp!I175+drdp!R175)*DECR!$D175)</f>
        <v>1.2380124592814887E-2</v>
      </c>
      <c r="G175" s="20">
        <f>Model!$W$22*((drdp!D175+drdp!M175)*DECR!$B175+(drdp!G175+drdp!P175)*DECR!$C175+(drdp!J175+drdp!S175)*DECR!$D175)</f>
        <v>0</v>
      </c>
      <c r="H175" s="18">
        <f>Model!$W$22*((drdp!B175)*DECR!$B175+(drdp!E175)*DECR!$C175+(drdp!H175)*DECR!$D175)</f>
        <v>-2.3101626992209062E-2</v>
      </c>
      <c r="I175" s="18">
        <f>Model!$W$22*((drdp!C175)*DECR!$B175+(drdp!F175)*DECR!$C175+(drdp!I175)*DECR!$D175)</f>
        <v>6.1900622964074434E-3</v>
      </c>
      <c r="J175" s="18">
        <f>Model!$W$22*((drdp!D175)*DECR!$B175+(drdp!G175)*DECR!$C175+(drdp!J175)*DECR!$D175)</f>
        <v>0</v>
      </c>
      <c r="K175" s="21">
        <f t="shared" si="34"/>
        <v>0.2194774683925029</v>
      </c>
      <c r="L175" s="21">
        <f t="shared" si="35"/>
        <v>1.5757773257890694E-2</v>
      </c>
      <c r="M175" s="21">
        <f t="shared" si="36"/>
        <v>0</v>
      </c>
      <c r="N175" s="21">
        <f t="shared" si="37"/>
        <v>-5.8808810412598229E-2</v>
      </c>
      <c r="O175" s="21">
        <f t="shared" si="38"/>
        <v>0</v>
      </c>
      <c r="P175" s="21">
        <f t="shared" si="39"/>
        <v>0</v>
      </c>
      <c r="Q175" s="19">
        <f t="shared" si="40"/>
        <v>0.21787641288344142</v>
      </c>
      <c r="R175" s="19">
        <f t="shared" si="41"/>
        <v>1.5642822644190479E-2</v>
      </c>
      <c r="S175" s="19">
        <f t="shared" si="42"/>
        <v>0</v>
      </c>
      <c r="T175" s="19">
        <f t="shared" si="43"/>
        <v>-5.8379808881907802E-2</v>
      </c>
      <c r="U175" s="19">
        <f t="shared" si="44"/>
        <v>0</v>
      </c>
      <c r="V175" s="19">
        <f t="shared" si="45"/>
        <v>0</v>
      </c>
    </row>
    <row r="176" spans="1:23" x14ac:dyDescent="0.25">
      <c r="A176" s="26">
        <f>Wellpath!E176</f>
        <v>5190</v>
      </c>
      <c r="B176" s="22">
        <v>0</v>
      </c>
      <c r="C176" s="22">
        <v>0</v>
      </c>
      <c r="D176" s="22">
        <v>1</v>
      </c>
      <c r="E176" s="20">
        <f>Model!$W$22*((drdp!B176+drdp!K176)*DECR!$B176+(drdp!E176+drdp!N176)*DECR!$C176+(drdp!H176+drdp!Q176)*DECR!$D176)</f>
        <v>-4.7216537720673288E-2</v>
      </c>
      <c r="F176" s="20">
        <f>Model!$W$22*((drdp!C176+drdp!L176)*DECR!$B176+(drdp!F176+drdp!O176)*DECR!$C176+(drdp!I176+drdp!R176)*DECR!$D176)</f>
        <v>1.2651633151648049E-2</v>
      </c>
      <c r="G176" s="20">
        <f>Model!$W$22*((drdp!D176+drdp!M176)*DECR!$B176+(drdp!G176+drdp!P176)*DECR!$C176+(drdp!J176+drdp!S176)*DECR!$D176)</f>
        <v>0</v>
      </c>
      <c r="H176" s="18">
        <f>Model!$W$22*((drdp!B176)*DECR!$B176+(drdp!E176)*DECR!$C176+(drdp!H176)*DECR!$D176)</f>
        <v>-2.3608268860336644E-2</v>
      </c>
      <c r="I176" s="18">
        <f>Model!$W$22*((drdp!C176)*DECR!$B176+(drdp!F176)*DECR!$C176+(drdp!I176)*DECR!$D176)</f>
        <v>6.3258165758240245E-3</v>
      </c>
      <c r="J176" s="18">
        <f>Model!$W$22*((drdp!D176)*DECR!$B176+(drdp!G176)*DECR!$C176+(drdp!J176)*DECR!$D176)</f>
        <v>0</v>
      </c>
      <c r="K176" s="21">
        <f t="shared" si="34"/>
        <v>0.22170686982683066</v>
      </c>
      <c r="L176" s="21">
        <f t="shared" si="35"/>
        <v>1.5917837079294575E-2</v>
      </c>
      <c r="M176" s="21">
        <f t="shared" si="36"/>
        <v>0</v>
      </c>
      <c r="N176" s="21">
        <f t="shared" si="37"/>
        <v>-5.9406176726531139E-2</v>
      </c>
      <c r="O176" s="21">
        <f t="shared" si="38"/>
        <v>0</v>
      </c>
      <c r="P176" s="21">
        <f t="shared" si="39"/>
        <v>0</v>
      </c>
      <c r="Q176" s="19">
        <f t="shared" si="40"/>
        <v>0.22003481875108485</v>
      </c>
      <c r="R176" s="19">
        <f t="shared" si="41"/>
        <v>1.5797789213241663E-2</v>
      </c>
      <c r="S176" s="19">
        <f t="shared" si="42"/>
        <v>0</v>
      </c>
      <c r="T176" s="19">
        <f t="shared" si="43"/>
        <v>-5.895815199108146E-2</v>
      </c>
      <c r="U176" s="19">
        <f t="shared" si="44"/>
        <v>0</v>
      </c>
      <c r="V176" s="19">
        <f t="shared" si="45"/>
        <v>0</v>
      </c>
    </row>
    <row r="177" spans="1:22" x14ac:dyDescent="0.25">
      <c r="A177" s="26">
        <f>Wellpath!E177</f>
        <v>5220</v>
      </c>
      <c r="B177" s="22">
        <v>0</v>
      </c>
      <c r="C177" s="22">
        <v>0</v>
      </c>
      <c r="D177" s="22">
        <v>1</v>
      </c>
      <c r="E177" s="20">
        <f>Model!$W$22*((drdp!B177+drdp!K177)*DECR!$B177+(drdp!E177+drdp!N177)*DECR!$C177+(drdp!H177+drdp!Q177)*DECR!$D177)</f>
        <v>-4.8100404209017386E-2</v>
      </c>
      <c r="F177" s="20">
        <f>Model!$W$22*((drdp!C177+drdp!L177)*DECR!$B177+(drdp!F177+drdp!O177)*DECR!$C177+(drdp!I177+drdp!R177)*DECR!$D177)</f>
        <v>1.2888464463416783E-2</v>
      </c>
      <c r="G177" s="20">
        <f>Model!$W$22*((drdp!D177+drdp!M177)*DECR!$B177+(drdp!G177+drdp!P177)*DECR!$C177+(drdp!J177+drdp!S177)*DECR!$D177)</f>
        <v>0</v>
      </c>
      <c r="H177" s="18">
        <f>Model!$W$22*((drdp!B177)*DECR!$B177+(drdp!E177)*DECR!$C177+(drdp!H177)*DECR!$D177)</f>
        <v>-2.4050202104508693E-2</v>
      </c>
      <c r="I177" s="18">
        <f>Model!$W$22*((drdp!C177)*DECR!$B177+(drdp!F177)*DECR!$C177+(drdp!I177)*DECR!$D177)</f>
        <v>6.4442322317083914E-3</v>
      </c>
      <c r="J177" s="18">
        <f>Model!$W$22*((drdp!D177)*DECR!$B177+(drdp!G177)*DECR!$C177+(drdp!J177)*DECR!$D177)</f>
        <v>0</v>
      </c>
      <c r="K177" s="21">
        <f t="shared" si="34"/>
        <v>0.22402051871190151</v>
      </c>
      <c r="L177" s="21">
        <f t="shared" si="35"/>
        <v>1.6083949595519332E-2</v>
      </c>
      <c r="M177" s="21">
        <f t="shared" si="36"/>
        <v>0</v>
      </c>
      <c r="N177" s="21">
        <f t="shared" si="37"/>
        <v>-6.002611707685504E-2</v>
      </c>
      <c r="O177" s="21">
        <f t="shared" si="38"/>
        <v>0</v>
      </c>
      <c r="P177" s="21">
        <f t="shared" si="39"/>
        <v>0</v>
      </c>
      <c r="Q177" s="19">
        <f t="shared" si="40"/>
        <v>0.22228528204809839</v>
      </c>
      <c r="R177" s="19">
        <f t="shared" si="41"/>
        <v>1.5959365208350763E-2</v>
      </c>
      <c r="S177" s="19">
        <f t="shared" si="42"/>
        <v>0</v>
      </c>
      <c r="T177" s="19">
        <f t="shared" si="43"/>
        <v>-5.9561161814112112E-2</v>
      </c>
      <c r="U177" s="19">
        <f t="shared" si="44"/>
        <v>0</v>
      </c>
      <c r="V177" s="19">
        <f t="shared" si="45"/>
        <v>0</v>
      </c>
    </row>
    <row r="178" spans="1:22" x14ac:dyDescent="0.25">
      <c r="A178" s="26">
        <f>Wellpath!E178</f>
        <v>5250</v>
      </c>
      <c r="B178" s="22">
        <v>0</v>
      </c>
      <c r="C178" s="22">
        <v>0</v>
      </c>
      <c r="D178" s="22">
        <v>1</v>
      </c>
      <c r="E178" s="20">
        <f>Model!$W$22*((drdp!B178+drdp!K178)*DECR!$B178+(drdp!E178+drdp!N178)*DECR!$C178+(drdp!H178+drdp!Q178)*DECR!$D178)</f>
        <v>-4.8852430832842672E-2</v>
      </c>
      <c r="F178" s="20">
        <f>Model!$W$22*((drdp!C178+drdp!L178)*DECR!$B178+(drdp!F178+drdp!O178)*DECR!$C178+(drdp!I178+drdp!R178)*DECR!$D178)</f>
        <v>1.3089969389957472E-2</v>
      </c>
      <c r="G178" s="20">
        <f>Model!$W$22*((drdp!D178+drdp!M178)*DECR!$B178+(drdp!G178+drdp!P178)*DECR!$C178+(drdp!J178+drdp!S178)*DECR!$D178)</f>
        <v>0</v>
      </c>
      <c r="H178" s="18">
        <f>Model!$W$22*((drdp!B178)*DECR!$B178+(drdp!E178)*DECR!$C178+(drdp!H178)*DECR!$D178)</f>
        <v>-2.4426215416421336E-2</v>
      </c>
      <c r="I178" s="18">
        <f>Model!$W$22*((drdp!C178)*DECR!$B178+(drdp!F178)*DECR!$C178+(drdp!I178)*DECR!$D178)</f>
        <v>6.5449846949787362E-3</v>
      </c>
      <c r="J178" s="18">
        <f>Model!$W$22*((drdp!D178)*DECR!$B178+(drdp!G178)*DECR!$C178+(drdp!J178)*DECR!$D178)</f>
        <v>0</v>
      </c>
      <c r="K178" s="21">
        <f t="shared" si="34"/>
        <v>0.22640707871017918</v>
      </c>
      <c r="L178" s="21">
        <f t="shared" si="35"/>
        <v>1.6255296894149354E-2</v>
      </c>
      <c r="M178" s="21">
        <f t="shared" si="36"/>
        <v>0</v>
      </c>
      <c r="N178" s="21">
        <f t="shared" si="37"/>
        <v>-6.0665593901081963E-2</v>
      </c>
      <c r="O178" s="21">
        <f t="shared" si="38"/>
        <v>0</v>
      </c>
      <c r="P178" s="21">
        <f t="shared" si="39"/>
        <v>0</v>
      </c>
      <c r="Q178" s="19">
        <f t="shared" si="40"/>
        <v>0.22461715871147092</v>
      </c>
      <c r="R178" s="19">
        <f t="shared" si="41"/>
        <v>1.6126786420176838E-2</v>
      </c>
      <c r="S178" s="19">
        <f t="shared" si="42"/>
        <v>0</v>
      </c>
      <c r="T178" s="19">
        <f t="shared" si="43"/>
        <v>-6.0185986282911774E-2</v>
      </c>
      <c r="U178" s="19">
        <f t="shared" si="44"/>
        <v>0</v>
      </c>
      <c r="V178" s="19">
        <f t="shared" si="45"/>
        <v>0</v>
      </c>
    </row>
    <row r="179" spans="1:22" x14ac:dyDescent="0.25">
      <c r="A179" s="26">
        <f>Wellpath!E179</f>
        <v>5280</v>
      </c>
      <c r="B179" s="22">
        <v>0</v>
      </c>
      <c r="C179" s="22">
        <v>0</v>
      </c>
      <c r="D179" s="22">
        <v>1</v>
      </c>
      <c r="E179" s="20">
        <f>Model!$W$22*((drdp!B179+drdp!K179)*DECR!$B179+(drdp!E179+drdp!N179)*DECR!$C179+(drdp!H179+drdp!Q179)*DECR!$D179)</f>
        <v>-4.9470556339445956E-2</v>
      </c>
      <c r="F179" s="20">
        <f>Model!$W$22*((drdp!C179+drdp!L179)*DECR!$B179+(drdp!F179+drdp!O179)*DECR!$C179+(drdp!I179+drdp!R179)*DECR!$D179)</f>
        <v>1.3255595620272901E-2</v>
      </c>
      <c r="G179" s="20">
        <f>Model!$W$22*((drdp!D179+drdp!M179)*DECR!$B179+(drdp!G179+drdp!P179)*DECR!$C179+(drdp!J179+drdp!S179)*DECR!$D179)</f>
        <v>0</v>
      </c>
      <c r="H179" s="18">
        <f>Model!$W$22*((drdp!B179)*DECR!$B179+(drdp!E179)*DECR!$C179+(drdp!H179)*DECR!$D179)</f>
        <v>-2.4735278169722978E-2</v>
      </c>
      <c r="I179" s="18">
        <f>Model!$W$22*((drdp!C179)*DECR!$B179+(drdp!F179)*DECR!$C179+(drdp!I179)*DECR!$D179)</f>
        <v>6.6277978101364505E-3</v>
      </c>
      <c r="J179" s="18">
        <f>Model!$W$22*((drdp!D179)*DECR!$B179+(drdp!G179)*DECR!$C179+(drdp!J179)*DECR!$D179)</f>
        <v>0</v>
      </c>
      <c r="K179" s="21">
        <f t="shared" si="34"/>
        <v>0.22885441465471348</v>
      </c>
      <c r="L179" s="21">
        <f t="shared" si="35"/>
        <v>1.6431007709397552E-2</v>
      </c>
      <c r="M179" s="21">
        <f t="shared" si="36"/>
        <v>0</v>
      </c>
      <c r="N179" s="21">
        <f t="shared" si="37"/>
        <v>-6.1321355591027589E-2</v>
      </c>
      <c r="O179" s="21">
        <f t="shared" si="38"/>
        <v>0</v>
      </c>
      <c r="P179" s="21">
        <f t="shared" si="39"/>
        <v>0</v>
      </c>
      <c r="Q179" s="19">
        <f t="shared" si="40"/>
        <v>0.22701891269631275</v>
      </c>
      <c r="R179" s="19">
        <f t="shared" si="41"/>
        <v>1.6299224597961404E-2</v>
      </c>
      <c r="S179" s="19">
        <f t="shared" si="42"/>
        <v>0</v>
      </c>
      <c r="T179" s="19">
        <f t="shared" si="43"/>
        <v>-6.0829534323568371E-2</v>
      </c>
      <c r="U179" s="19">
        <f t="shared" si="44"/>
        <v>0</v>
      </c>
      <c r="V179" s="19">
        <f t="shared" si="45"/>
        <v>0</v>
      </c>
    </row>
    <row r="180" spans="1:22" x14ac:dyDescent="0.25">
      <c r="A180" s="26">
        <f>Wellpath!E180</f>
        <v>5310</v>
      </c>
      <c r="B180" s="22">
        <v>0</v>
      </c>
      <c r="C180" s="22">
        <v>0</v>
      </c>
      <c r="D180" s="22">
        <v>1</v>
      </c>
      <c r="E180" s="20">
        <f>Model!$W$22*((drdp!B180+drdp!K180)*DECR!$B180+(drdp!E180+drdp!N180)*DECR!$C180+(drdp!H180+drdp!Q180)*DECR!$D180)</f>
        <v>-4.9953086489779044E-2</v>
      </c>
      <c r="F180" s="20">
        <f>Model!$W$22*((drdp!C180+drdp!L180)*DECR!$B180+(drdp!F180+drdp!O180)*DECR!$C180+(drdp!I180+drdp!R180)*DECR!$D180)</f>
        <v>1.338488918437832E-2</v>
      </c>
      <c r="G180" s="20">
        <f>Model!$W$22*((drdp!D180+drdp!M180)*DECR!$B180+(drdp!G180+drdp!P180)*DECR!$C180+(drdp!J180+drdp!S180)*DECR!$D180)</f>
        <v>0</v>
      </c>
      <c r="H180" s="18">
        <f>Model!$W$22*((drdp!B180)*DECR!$B180+(drdp!E180)*DECR!$C180+(drdp!H180)*DECR!$D180)</f>
        <v>-2.4976543244889522E-2</v>
      </c>
      <c r="I180" s="18">
        <f>Model!$W$22*((drdp!C180)*DECR!$B180+(drdp!F180)*DECR!$C180+(drdp!I180)*DECR!$D180)</f>
        <v>6.6924445921891602E-3</v>
      </c>
      <c r="J180" s="18">
        <f>Model!$W$22*((drdp!D180)*DECR!$B180+(drdp!G180)*DECR!$C180+(drdp!J180)*DECR!$D180)</f>
        <v>0</v>
      </c>
      <c r="K180" s="21">
        <f t="shared" si="34"/>
        <v>0.23134972550456884</v>
      </c>
      <c r="L180" s="21">
        <f t="shared" si="35"/>
        <v>1.6610162967875639E-2</v>
      </c>
      <c r="M180" s="21">
        <f t="shared" si="36"/>
        <v>0</v>
      </c>
      <c r="N180" s="21">
        <f t="shared" si="37"/>
        <v>-6.1989972118110949E-2</v>
      </c>
      <c r="O180" s="21">
        <f t="shared" si="38"/>
        <v>0</v>
      </c>
      <c r="P180" s="21">
        <f t="shared" si="39"/>
        <v>0</v>
      </c>
      <c r="Q180" s="19">
        <f t="shared" si="40"/>
        <v>0.22947824236717732</v>
      </c>
      <c r="R180" s="19">
        <f t="shared" si="41"/>
        <v>1.6475796524017074E-2</v>
      </c>
      <c r="S180" s="19">
        <f t="shared" si="42"/>
        <v>0</v>
      </c>
      <c r="T180" s="19">
        <f t="shared" si="43"/>
        <v>-6.1488509722798429E-2</v>
      </c>
      <c r="U180" s="19">
        <f t="shared" si="44"/>
        <v>0</v>
      </c>
      <c r="V180" s="19">
        <f t="shared" si="45"/>
        <v>0</v>
      </c>
    </row>
    <row r="181" spans="1:22" x14ac:dyDescent="0.25">
      <c r="A181" s="26">
        <f>Wellpath!E181</f>
        <v>5340</v>
      </c>
      <c r="B181" s="22">
        <v>0</v>
      </c>
      <c r="C181" s="22">
        <v>0</v>
      </c>
      <c r="D181" s="22">
        <v>1</v>
      </c>
      <c r="E181" s="20">
        <f>Model!$W$22*((drdp!B181+drdp!K181)*DECR!$B181+(drdp!E181+drdp!N181)*DECR!$C181+(drdp!H181+drdp!Q181)*DECR!$D181)</f>
        <v>-5.0298698702240116E-2</v>
      </c>
      <c r="F181" s="20">
        <f>Model!$W$22*((drdp!C181+drdp!L181)*DECR!$B181+(drdp!F181+drdp!O181)*DECR!$C181+(drdp!I181+drdp!R181)*DECR!$D181)</f>
        <v>1.3477495697601595E-2</v>
      </c>
      <c r="G181" s="20">
        <f>Model!$W$22*((drdp!D181+drdp!M181)*DECR!$B181+(drdp!G181+drdp!P181)*DECR!$C181+(drdp!J181+drdp!S181)*DECR!$D181)</f>
        <v>0</v>
      </c>
      <c r="H181" s="18">
        <f>Model!$W$22*((drdp!B181)*DECR!$B181+(drdp!E181)*DECR!$C181+(drdp!H181)*DECR!$D181)</f>
        <v>-2.5149349351120058E-2</v>
      </c>
      <c r="I181" s="18">
        <f>Model!$W$22*((drdp!C181)*DECR!$B181+(drdp!F181)*DECR!$C181+(drdp!I181)*DECR!$D181)</f>
        <v>6.7387478488007977E-3</v>
      </c>
      <c r="J181" s="18">
        <f>Model!$W$22*((drdp!D181)*DECR!$B181+(drdp!G181)*DECR!$C181+(drdp!J181)*DECR!$D181)</f>
        <v>0</v>
      </c>
      <c r="K181" s="21">
        <f t="shared" si="34"/>
        <v>0.23387968459570757</v>
      </c>
      <c r="L181" s="21">
        <f t="shared" si="35"/>
        <v>1.6791805858154509E-2</v>
      </c>
      <c r="M181" s="21">
        <f t="shared" si="36"/>
        <v>0</v>
      </c>
      <c r="N181" s="21">
        <f t="shared" si="37"/>
        <v>-6.2667872613465347E-2</v>
      </c>
      <c r="O181" s="21">
        <f t="shared" si="38"/>
        <v>0</v>
      </c>
      <c r="P181" s="21">
        <f t="shared" si="39"/>
        <v>0</v>
      </c>
      <c r="Q181" s="19">
        <f t="shared" si="40"/>
        <v>0.23198221527735352</v>
      </c>
      <c r="R181" s="19">
        <f t="shared" si="41"/>
        <v>1.6655573690445357E-2</v>
      </c>
      <c r="S181" s="19">
        <f t="shared" si="42"/>
        <v>0</v>
      </c>
      <c r="T181" s="19">
        <f t="shared" si="43"/>
        <v>-6.215944724194955E-2</v>
      </c>
      <c r="U181" s="19">
        <f t="shared" si="44"/>
        <v>0</v>
      </c>
      <c r="V181" s="19">
        <f t="shared" si="45"/>
        <v>0</v>
      </c>
    </row>
    <row r="182" spans="1:22" x14ac:dyDescent="0.25">
      <c r="A182" s="26">
        <f>Wellpath!E182</f>
        <v>5370</v>
      </c>
      <c r="B182" s="22">
        <v>0</v>
      </c>
      <c r="C182" s="22">
        <v>0</v>
      </c>
      <c r="D182" s="22">
        <v>1</v>
      </c>
      <c r="E182" s="20">
        <f>Model!$W$22*((drdp!B182+drdp!K182)*DECR!$B182+(drdp!E182+drdp!N182)*DECR!$C182+(drdp!H182+drdp!Q182)*DECR!$D182)</f>
        <v>-5.0506445677778011E-2</v>
      </c>
      <c r="F182" s="20">
        <f>Model!$W$22*((drdp!C182+drdp!L182)*DECR!$B182+(drdp!F182+drdp!O182)*DECR!$C182+(drdp!I182+drdp!R182)*DECR!$D182)</f>
        <v>1.3533161331926984E-2</v>
      </c>
      <c r="G182" s="20">
        <f>Model!$W$22*((drdp!D182+drdp!M182)*DECR!$B182+(drdp!G182+drdp!P182)*DECR!$C182+(drdp!J182+drdp!S182)*DECR!$D182)</f>
        <v>0</v>
      </c>
      <c r="H182" s="18">
        <f>Model!$W$22*((drdp!B182)*DECR!$B182+(drdp!E182)*DECR!$C182+(drdp!H182)*DECR!$D182)</f>
        <v>-2.5253222838889006E-2</v>
      </c>
      <c r="I182" s="18">
        <f>Model!$W$22*((drdp!C182)*DECR!$B182+(drdp!F182)*DECR!$C182+(drdp!I182)*DECR!$D182)</f>
        <v>6.7665806659634922E-3</v>
      </c>
      <c r="J182" s="18">
        <f>Model!$W$22*((drdp!D182)*DECR!$B182+(drdp!G182)*DECR!$C182+(drdp!J182)*DECR!$D182)</f>
        <v>0</v>
      </c>
      <c r="K182" s="21">
        <f t="shared" si="34"/>
        <v>0.2364305856507099</v>
      </c>
      <c r="L182" s="21">
        <f t="shared" si="35"/>
        <v>1.6974952313790474E-2</v>
      </c>
      <c r="M182" s="21">
        <f t="shared" si="36"/>
        <v>0</v>
      </c>
      <c r="N182" s="21">
        <f t="shared" si="37"/>
        <v>-6.3351384491124929E-2</v>
      </c>
      <c r="O182" s="21">
        <f t="shared" si="38"/>
        <v>0</v>
      </c>
      <c r="P182" s="21">
        <f t="shared" si="39"/>
        <v>0</v>
      </c>
      <c r="Q182" s="19">
        <f t="shared" si="40"/>
        <v>0.23451740985945815</v>
      </c>
      <c r="R182" s="19">
        <f t="shared" si="41"/>
        <v>1.6837592472063501E-2</v>
      </c>
      <c r="S182" s="19">
        <f t="shared" si="42"/>
        <v>0</v>
      </c>
      <c r="T182" s="19">
        <f t="shared" si="43"/>
        <v>-6.2838750582880243E-2</v>
      </c>
      <c r="U182" s="19">
        <f t="shared" si="44"/>
        <v>0</v>
      </c>
      <c r="V182" s="19">
        <f t="shared" si="45"/>
        <v>0</v>
      </c>
    </row>
    <row r="183" spans="1:22" x14ac:dyDescent="0.25">
      <c r="A183" s="26">
        <f>Wellpath!E183</f>
        <v>5400</v>
      </c>
      <c r="B183" s="22">
        <v>0</v>
      </c>
      <c r="C183" s="22">
        <v>0</v>
      </c>
      <c r="D183" s="22">
        <v>1</v>
      </c>
      <c r="E183" s="20">
        <f>Model!$W$22*((drdp!B183+drdp!K183)*DECR!$B183+(drdp!E183+drdp!N183)*DECR!$C183+(drdp!H183+drdp!Q183)*DECR!$D183)</f>
        <v>-5.0575757996373129E-2</v>
      </c>
      <c r="F183" s="20">
        <f>Model!$W$22*((drdp!C183+drdp!L183)*DECR!$B183+(drdp!F183+drdp!O183)*DECR!$C183+(drdp!I183+drdp!R183)*DECR!$D183)</f>
        <v>1.3551733511720076E-2</v>
      </c>
      <c r="G183" s="20">
        <f>Model!$W$22*((drdp!D183+drdp!M183)*DECR!$B183+(drdp!G183+drdp!P183)*DECR!$C183+(drdp!J183+drdp!S183)*DECR!$D183)</f>
        <v>0</v>
      </c>
      <c r="H183" s="18">
        <f>Model!$W$22*((drdp!B183)*DECR!$B183+(drdp!E183)*DECR!$C183+(drdp!H183)*DECR!$D183)</f>
        <v>-2.5287878998186564E-2</v>
      </c>
      <c r="I183" s="18">
        <f>Model!$W$22*((drdp!C183)*DECR!$B183+(drdp!F183)*DECR!$C183+(drdp!I183)*DECR!$D183)</f>
        <v>6.7758667558600379E-3</v>
      </c>
      <c r="J183" s="18">
        <f>Model!$W$22*((drdp!D183)*DECR!$B183+(drdp!G183)*DECR!$C183+(drdp!J183)*DECR!$D183)</f>
        <v>0</v>
      </c>
      <c r="K183" s="21">
        <f t="shared" si="34"/>
        <v>0.23898849294761759</v>
      </c>
      <c r="L183" s="21">
        <f t="shared" si="35"/>
        <v>1.715860179496315E-2</v>
      </c>
      <c r="M183" s="21">
        <f t="shared" si="36"/>
        <v>0</v>
      </c>
      <c r="N183" s="21">
        <f t="shared" si="37"/>
        <v>-6.4036773685645018E-2</v>
      </c>
      <c r="O183" s="21">
        <f t="shared" si="38"/>
        <v>0</v>
      </c>
      <c r="P183" s="21">
        <f t="shared" si="39"/>
        <v>0</v>
      </c>
      <c r="Q183" s="19">
        <f t="shared" si="40"/>
        <v>0.23707006247493684</v>
      </c>
      <c r="R183" s="19">
        <f t="shared" si="41"/>
        <v>1.7020864684083644E-2</v>
      </c>
      <c r="S183" s="19">
        <f t="shared" si="42"/>
        <v>0</v>
      </c>
      <c r="T183" s="19">
        <f t="shared" si="43"/>
        <v>-6.3522731789754955E-2</v>
      </c>
      <c r="U183" s="19">
        <f t="shared" si="44"/>
        <v>0</v>
      </c>
      <c r="V183" s="19">
        <f t="shared" si="45"/>
        <v>0</v>
      </c>
    </row>
    <row r="184" spans="1:22" x14ac:dyDescent="0.25">
      <c r="A184" s="26">
        <f>Wellpath!E184</f>
        <v>5430</v>
      </c>
      <c r="B184" s="22">
        <v>0</v>
      </c>
      <c r="C184" s="22">
        <v>0</v>
      </c>
      <c r="D184" s="22">
        <v>1</v>
      </c>
      <c r="E184" s="20">
        <f>Model!$W$22*((drdp!B184+drdp!K184)*DECR!$B184+(drdp!E184+drdp!N184)*DECR!$C184+(drdp!H184+drdp!Q184)*DECR!$D184)</f>
        <v>-5.0575757996373129E-2</v>
      </c>
      <c r="F184" s="20">
        <f>Model!$W$22*((drdp!C184+drdp!L184)*DECR!$B184+(drdp!F184+drdp!O184)*DECR!$C184+(drdp!I184+drdp!R184)*DECR!$D184)</f>
        <v>1.3551733511720076E-2</v>
      </c>
      <c r="G184" s="20">
        <f>Model!$W$22*((drdp!D184+drdp!M184)*DECR!$B184+(drdp!G184+drdp!P184)*DECR!$C184+(drdp!J184+drdp!S184)*DECR!$D184)</f>
        <v>0</v>
      </c>
      <c r="H184" s="18">
        <f>Model!$W$22*((drdp!B184)*DECR!$B184+(drdp!E184)*DECR!$C184+(drdp!H184)*DECR!$D184)</f>
        <v>-2.5287878998186564E-2</v>
      </c>
      <c r="I184" s="18">
        <f>Model!$W$22*((drdp!C184)*DECR!$B184+(drdp!F184)*DECR!$C184+(drdp!I184)*DECR!$D184)</f>
        <v>6.7758667558600379E-3</v>
      </c>
      <c r="J184" s="18">
        <f>Model!$W$22*((drdp!D184)*DECR!$B184+(drdp!G184)*DECR!$C184+(drdp!J184)*DECR!$D184)</f>
        <v>0</v>
      </c>
      <c r="K184" s="21">
        <f t="shared" si="34"/>
        <v>0.24154640024452528</v>
      </c>
      <c r="L184" s="21">
        <f t="shared" si="35"/>
        <v>1.7342251276135826E-2</v>
      </c>
      <c r="M184" s="21">
        <f t="shared" si="36"/>
        <v>0</v>
      </c>
      <c r="N184" s="21">
        <f t="shared" si="37"/>
        <v>-6.4722162880165107E-2</v>
      </c>
      <c r="O184" s="21">
        <f t="shared" si="38"/>
        <v>0</v>
      </c>
      <c r="P184" s="21">
        <f t="shared" si="39"/>
        <v>0</v>
      </c>
      <c r="Q184" s="19">
        <f t="shared" si="40"/>
        <v>0.23962796977184453</v>
      </c>
      <c r="R184" s="19">
        <f t="shared" si="41"/>
        <v>1.720451416525632E-2</v>
      </c>
      <c r="S184" s="19">
        <f t="shared" si="42"/>
        <v>0</v>
      </c>
      <c r="T184" s="19">
        <f t="shared" si="43"/>
        <v>-6.4208120984275044E-2</v>
      </c>
      <c r="U184" s="19">
        <f t="shared" si="44"/>
        <v>0</v>
      </c>
      <c r="V184" s="19">
        <f t="shared" si="45"/>
        <v>0</v>
      </c>
    </row>
    <row r="185" spans="1:22" x14ac:dyDescent="0.25">
      <c r="A185" s="26">
        <f>Wellpath!E185</f>
        <v>5460</v>
      </c>
      <c r="B185" s="22">
        <v>0</v>
      </c>
      <c r="C185" s="22">
        <v>0</v>
      </c>
      <c r="D185" s="22">
        <v>1</v>
      </c>
      <c r="E185" s="20">
        <f>Model!$W$22*((drdp!B185+drdp!K185)*DECR!$B185+(drdp!E185+drdp!N185)*DECR!$C185+(drdp!H185+drdp!Q185)*DECR!$D185)</f>
        <v>-5.0575757996373129E-2</v>
      </c>
      <c r="F185" s="20">
        <f>Model!$W$22*((drdp!C185+drdp!L185)*DECR!$B185+(drdp!F185+drdp!O185)*DECR!$C185+(drdp!I185+drdp!R185)*DECR!$D185)</f>
        <v>1.3551733511720076E-2</v>
      </c>
      <c r="G185" s="20">
        <f>Model!$W$22*((drdp!D185+drdp!M185)*DECR!$B185+(drdp!G185+drdp!P185)*DECR!$C185+(drdp!J185+drdp!S185)*DECR!$D185)</f>
        <v>0</v>
      </c>
      <c r="H185" s="18">
        <f>Model!$W$22*((drdp!B185)*DECR!$B185+(drdp!E185)*DECR!$C185+(drdp!H185)*DECR!$D185)</f>
        <v>-2.5287878998186564E-2</v>
      </c>
      <c r="I185" s="18">
        <f>Model!$W$22*((drdp!C185)*DECR!$B185+(drdp!F185)*DECR!$C185+(drdp!I185)*DECR!$D185)</f>
        <v>6.7758667558600379E-3</v>
      </c>
      <c r="J185" s="18">
        <f>Model!$W$22*((drdp!D185)*DECR!$B185+(drdp!G185)*DECR!$C185+(drdp!J185)*DECR!$D185)</f>
        <v>0</v>
      </c>
      <c r="K185" s="21">
        <f t="shared" si="34"/>
        <v>0.24410430754143297</v>
      </c>
      <c r="L185" s="21">
        <f t="shared" si="35"/>
        <v>1.7525900757308501E-2</v>
      </c>
      <c r="M185" s="21">
        <f t="shared" si="36"/>
        <v>0</v>
      </c>
      <c r="N185" s="21">
        <f t="shared" si="37"/>
        <v>-6.5407552074685196E-2</v>
      </c>
      <c r="O185" s="21">
        <f t="shared" si="38"/>
        <v>0</v>
      </c>
      <c r="P185" s="21">
        <f t="shared" si="39"/>
        <v>0</v>
      </c>
      <c r="Q185" s="19">
        <f t="shared" si="40"/>
        <v>0.24218587706875222</v>
      </c>
      <c r="R185" s="19">
        <f t="shared" si="41"/>
        <v>1.7388163646428995E-2</v>
      </c>
      <c r="S185" s="19">
        <f t="shared" si="42"/>
        <v>0</v>
      </c>
      <c r="T185" s="19">
        <f t="shared" si="43"/>
        <v>-6.4893510178795133E-2</v>
      </c>
      <c r="U185" s="19">
        <f t="shared" si="44"/>
        <v>0</v>
      </c>
      <c r="V185" s="19">
        <f t="shared" si="45"/>
        <v>0</v>
      </c>
    </row>
    <row r="186" spans="1:22" x14ac:dyDescent="0.25">
      <c r="A186" s="26">
        <f>Wellpath!E186</f>
        <v>5490</v>
      </c>
      <c r="B186" s="22">
        <v>0</v>
      </c>
      <c r="C186" s="22">
        <v>0</v>
      </c>
      <c r="D186" s="22">
        <v>1</v>
      </c>
      <c r="E186" s="20">
        <f>Model!$W$22*((drdp!B186+drdp!K186)*DECR!$B186+(drdp!E186+drdp!N186)*DECR!$C186+(drdp!H186+drdp!Q186)*DECR!$D186)</f>
        <v>-5.0575757996373129E-2</v>
      </c>
      <c r="F186" s="20">
        <f>Model!$W$22*((drdp!C186+drdp!L186)*DECR!$B186+(drdp!F186+drdp!O186)*DECR!$C186+(drdp!I186+drdp!R186)*DECR!$D186)</f>
        <v>1.3551733511720076E-2</v>
      </c>
      <c r="G186" s="20">
        <f>Model!$W$22*((drdp!D186+drdp!M186)*DECR!$B186+(drdp!G186+drdp!P186)*DECR!$C186+(drdp!J186+drdp!S186)*DECR!$D186)</f>
        <v>0</v>
      </c>
      <c r="H186" s="18">
        <f>Model!$W$22*((drdp!B186)*DECR!$B186+(drdp!E186)*DECR!$C186+(drdp!H186)*DECR!$D186)</f>
        <v>-2.5287878998186564E-2</v>
      </c>
      <c r="I186" s="18">
        <f>Model!$W$22*((drdp!C186)*DECR!$B186+(drdp!F186)*DECR!$C186+(drdp!I186)*DECR!$D186)</f>
        <v>6.7758667558600379E-3</v>
      </c>
      <c r="J186" s="18">
        <f>Model!$W$22*((drdp!D186)*DECR!$B186+(drdp!G186)*DECR!$C186+(drdp!J186)*DECR!$D186)</f>
        <v>0</v>
      </c>
      <c r="K186" s="21">
        <f t="shared" si="34"/>
        <v>0.24666221483834067</v>
      </c>
      <c r="L186" s="21">
        <f t="shared" si="35"/>
        <v>1.7709550238481177E-2</v>
      </c>
      <c r="M186" s="21">
        <f t="shared" si="36"/>
        <v>0</v>
      </c>
      <c r="N186" s="21">
        <f t="shared" si="37"/>
        <v>-6.6092941269205285E-2</v>
      </c>
      <c r="O186" s="21">
        <f t="shared" si="38"/>
        <v>0</v>
      </c>
      <c r="P186" s="21">
        <f t="shared" si="39"/>
        <v>0</v>
      </c>
      <c r="Q186" s="19">
        <f t="shared" si="40"/>
        <v>0.24474378436565991</v>
      </c>
      <c r="R186" s="19">
        <f t="shared" si="41"/>
        <v>1.7571813127601671E-2</v>
      </c>
      <c r="S186" s="19">
        <f t="shared" si="42"/>
        <v>0</v>
      </c>
      <c r="T186" s="19">
        <f t="shared" si="43"/>
        <v>-6.5578899373315222E-2</v>
      </c>
      <c r="U186" s="19">
        <f t="shared" si="44"/>
        <v>0</v>
      </c>
      <c r="V186" s="19">
        <f t="shared" si="45"/>
        <v>0</v>
      </c>
    </row>
    <row r="187" spans="1:22" x14ac:dyDescent="0.25">
      <c r="A187" s="26">
        <f>Wellpath!E187</f>
        <v>5520</v>
      </c>
      <c r="B187" s="22">
        <v>0</v>
      </c>
      <c r="C187" s="22">
        <v>0</v>
      </c>
      <c r="D187" s="22">
        <v>1</v>
      </c>
      <c r="E187" s="20">
        <f>Model!$W$22*((drdp!B187+drdp!K187)*DECR!$B187+(drdp!E187+drdp!N187)*DECR!$C187+(drdp!H187+drdp!Q187)*DECR!$D187)</f>
        <v>-5.0575757996373129E-2</v>
      </c>
      <c r="F187" s="20">
        <f>Model!$W$22*((drdp!C187+drdp!L187)*DECR!$B187+(drdp!F187+drdp!O187)*DECR!$C187+(drdp!I187+drdp!R187)*DECR!$D187)</f>
        <v>1.3551733511720076E-2</v>
      </c>
      <c r="G187" s="20">
        <f>Model!$W$22*((drdp!D187+drdp!M187)*DECR!$B187+(drdp!G187+drdp!P187)*DECR!$C187+(drdp!J187+drdp!S187)*DECR!$D187)</f>
        <v>0</v>
      </c>
      <c r="H187" s="18">
        <f>Model!$W$22*((drdp!B187)*DECR!$B187+(drdp!E187)*DECR!$C187+(drdp!H187)*DECR!$D187)</f>
        <v>-2.5287878998186564E-2</v>
      </c>
      <c r="I187" s="18">
        <f>Model!$W$22*((drdp!C187)*DECR!$B187+(drdp!F187)*DECR!$C187+(drdp!I187)*DECR!$D187)</f>
        <v>6.7758667558600379E-3</v>
      </c>
      <c r="J187" s="18">
        <f>Model!$W$22*((drdp!D187)*DECR!$B187+(drdp!G187)*DECR!$C187+(drdp!J187)*DECR!$D187)</f>
        <v>0</v>
      </c>
      <c r="K187" s="21">
        <f t="shared" si="34"/>
        <v>0.24922012213524836</v>
      </c>
      <c r="L187" s="21">
        <f t="shared" si="35"/>
        <v>1.7893199719653852E-2</v>
      </c>
      <c r="M187" s="21">
        <f t="shared" si="36"/>
        <v>0</v>
      </c>
      <c r="N187" s="21">
        <f t="shared" si="37"/>
        <v>-6.6778330463725374E-2</v>
      </c>
      <c r="O187" s="21">
        <f t="shared" si="38"/>
        <v>0</v>
      </c>
      <c r="P187" s="21">
        <f t="shared" si="39"/>
        <v>0</v>
      </c>
      <c r="Q187" s="19">
        <f t="shared" si="40"/>
        <v>0.2473016916625676</v>
      </c>
      <c r="R187" s="19">
        <f t="shared" si="41"/>
        <v>1.7755462608774347E-2</v>
      </c>
      <c r="S187" s="19">
        <f t="shared" si="42"/>
        <v>0</v>
      </c>
      <c r="T187" s="19">
        <f t="shared" si="43"/>
        <v>-6.6264288567835311E-2</v>
      </c>
      <c r="U187" s="19">
        <f t="shared" si="44"/>
        <v>0</v>
      </c>
      <c r="V187" s="19">
        <f t="shared" si="45"/>
        <v>0</v>
      </c>
    </row>
    <row r="188" spans="1:22" x14ac:dyDescent="0.25">
      <c r="A188" s="26">
        <f>Wellpath!E188</f>
        <v>5550</v>
      </c>
      <c r="B188" s="22">
        <v>0</v>
      </c>
      <c r="C188" s="22">
        <v>0</v>
      </c>
      <c r="D188" s="22">
        <v>1</v>
      </c>
      <c r="E188" s="20">
        <f>Model!$W$22*((drdp!B188+drdp!K188)*DECR!$B188+(drdp!E188+drdp!N188)*DECR!$C188+(drdp!H188+drdp!Q188)*DECR!$D188)</f>
        <v>-5.0575757996373129E-2</v>
      </c>
      <c r="F188" s="20">
        <f>Model!$W$22*((drdp!C188+drdp!L188)*DECR!$B188+(drdp!F188+drdp!O188)*DECR!$C188+(drdp!I188+drdp!R188)*DECR!$D188)</f>
        <v>1.3551733511720076E-2</v>
      </c>
      <c r="G188" s="20">
        <f>Model!$W$22*((drdp!D188+drdp!M188)*DECR!$B188+(drdp!G188+drdp!P188)*DECR!$C188+(drdp!J188+drdp!S188)*DECR!$D188)</f>
        <v>0</v>
      </c>
      <c r="H188" s="18">
        <f>Model!$W$22*((drdp!B188)*DECR!$B188+(drdp!E188)*DECR!$C188+(drdp!H188)*DECR!$D188)</f>
        <v>-2.5287878998186564E-2</v>
      </c>
      <c r="I188" s="18">
        <f>Model!$W$22*((drdp!C188)*DECR!$B188+(drdp!F188)*DECR!$C188+(drdp!I188)*DECR!$D188)</f>
        <v>6.7758667558600379E-3</v>
      </c>
      <c r="J188" s="18">
        <f>Model!$W$22*((drdp!D188)*DECR!$B188+(drdp!G188)*DECR!$C188+(drdp!J188)*DECR!$D188)</f>
        <v>0</v>
      </c>
      <c r="K188" s="21">
        <f t="shared" si="34"/>
        <v>0.25177802943215605</v>
      </c>
      <c r="L188" s="21">
        <f t="shared" si="35"/>
        <v>1.8076849200826528E-2</v>
      </c>
      <c r="M188" s="21">
        <f t="shared" si="36"/>
        <v>0</v>
      </c>
      <c r="N188" s="21">
        <f t="shared" si="37"/>
        <v>-6.7463719658245463E-2</v>
      </c>
      <c r="O188" s="21">
        <f t="shared" si="38"/>
        <v>0</v>
      </c>
      <c r="P188" s="21">
        <f t="shared" si="39"/>
        <v>0</v>
      </c>
      <c r="Q188" s="19">
        <f t="shared" si="40"/>
        <v>0.24985959895947529</v>
      </c>
      <c r="R188" s="19">
        <f t="shared" si="41"/>
        <v>1.7939112089947022E-2</v>
      </c>
      <c r="S188" s="19">
        <f t="shared" si="42"/>
        <v>0</v>
      </c>
      <c r="T188" s="19">
        <f t="shared" si="43"/>
        <v>-6.69496777623554E-2</v>
      </c>
      <c r="U188" s="19">
        <f t="shared" si="44"/>
        <v>0</v>
      </c>
      <c r="V188" s="19">
        <f t="shared" si="45"/>
        <v>0</v>
      </c>
    </row>
    <row r="189" spans="1:22" x14ac:dyDescent="0.25">
      <c r="A189" s="26">
        <f>Wellpath!E189</f>
        <v>5580</v>
      </c>
      <c r="B189" s="22">
        <v>0</v>
      </c>
      <c r="C189" s="22">
        <v>0</v>
      </c>
      <c r="D189" s="22">
        <v>1</v>
      </c>
      <c r="E189" s="20">
        <f>Model!$W$22*((drdp!B189+drdp!K189)*DECR!$B189+(drdp!E189+drdp!N189)*DECR!$C189+(drdp!H189+drdp!Q189)*DECR!$D189)</f>
        <v>-5.0575757996373129E-2</v>
      </c>
      <c r="F189" s="20">
        <f>Model!$W$22*((drdp!C189+drdp!L189)*DECR!$B189+(drdp!F189+drdp!O189)*DECR!$C189+(drdp!I189+drdp!R189)*DECR!$D189)</f>
        <v>1.3551733511720076E-2</v>
      </c>
      <c r="G189" s="20">
        <f>Model!$W$22*((drdp!D189+drdp!M189)*DECR!$B189+(drdp!G189+drdp!P189)*DECR!$C189+(drdp!J189+drdp!S189)*DECR!$D189)</f>
        <v>0</v>
      </c>
      <c r="H189" s="18">
        <f>Model!$W$22*((drdp!B189)*DECR!$B189+(drdp!E189)*DECR!$C189+(drdp!H189)*DECR!$D189)</f>
        <v>-2.5287878998186564E-2</v>
      </c>
      <c r="I189" s="18">
        <f>Model!$W$22*((drdp!C189)*DECR!$B189+(drdp!F189)*DECR!$C189+(drdp!I189)*DECR!$D189)</f>
        <v>6.7758667558600379E-3</v>
      </c>
      <c r="J189" s="18">
        <f>Model!$W$22*((drdp!D189)*DECR!$B189+(drdp!G189)*DECR!$C189+(drdp!J189)*DECR!$D189)</f>
        <v>0</v>
      </c>
      <c r="K189" s="21">
        <f t="shared" si="34"/>
        <v>0.25433593672906374</v>
      </c>
      <c r="L189" s="21">
        <f t="shared" si="35"/>
        <v>1.8260498681999204E-2</v>
      </c>
      <c r="M189" s="21">
        <f t="shared" si="36"/>
        <v>0</v>
      </c>
      <c r="N189" s="21">
        <f t="shared" si="37"/>
        <v>-6.8149108852765553E-2</v>
      </c>
      <c r="O189" s="21">
        <f t="shared" si="38"/>
        <v>0</v>
      </c>
      <c r="P189" s="21">
        <f t="shared" si="39"/>
        <v>0</v>
      </c>
      <c r="Q189" s="19">
        <f t="shared" si="40"/>
        <v>0.25241750625638298</v>
      </c>
      <c r="R189" s="19">
        <f t="shared" si="41"/>
        <v>1.8122761571119698E-2</v>
      </c>
      <c r="S189" s="19">
        <f t="shared" si="42"/>
        <v>0</v>
      </c>
      <c r="T189" s="19">
        <f t="shared" si="43"/>
        <v>-6.7635066956875489E-2</v>
      </c>
      <c r="U189" s="19">
        <f t="shared" si="44"/>
        <v>0</v>
      </c>
      <c r="V189" s="19">
        <f t="shared" si="45"/>
        <v>0</v>
      </c>
    </row>
    <row r="190" spans="1:22" x14ac:dyDescent="0.25">
      <c r="A190" s="26">
        <f>Wellpath!E190</f>
        <v>5610</v>
      </c>
      <c r="B190" s="22">
        <v>0</v>
      </c>
      <c r="C190" s="22">
        <v>0</v>
      </c>
      <c r="D190" s="22">
        <v>1</v>
      </c>
      <c r="E190" s="20">
        <f>Model!$W$22*((drdp!B190+drdp!K190)*DECR!$B190+(drdp!E190+drdp!N190)*DECR!$C190+(drdp!H190+drdp!Q190)*DECR!$D190)</f>
        <v>-5.0575757996373129E-2</v>
      </c>
      <c r="F190" s="20">
        <f>Model!$W$22*((drdp!C190+drdp!L190)*DECR!$B190+(drdp!F190+drdp!O190)*DECR!$C190+(drdp!I190+drdp!R190)*DECR!$D190)</f>
        <v>1.3551733511720076E-2</v>
      </c>
      <c r="G190" s="20">
        <f>Model!$W$22*((drdp!D190+drdp!M190)*DECR!$B190+(drdp!G190+drdp!P190)*DECR!$C190+(drdp!J190+drdp!S190)*DECR!$D190)</f>
        <v>0</v>
      </c>
      <c r="H190" s="18">
        <f>Model!$W$22*((drdp!B190)*DECR!$B190+(drdp!E190)*DECR!$C190+(drdp!H190)*DECR!$D190)</f>
        <v>-2.5287878998186564E-2</v>
      </c>
      <c r="I190" s="18">
        <f>Model!$W$22*((drdp!C190)*DECR!$B190+(drdp!F190)*DECR!$C190+(drdp!I190)*DECR!$D190)</f>
        <v>6.7758667558600379E-3</v>
      </c>
      <c r="J190" s="18">
        <f>Model!$W$22*((drdp!D190)*DECR!$B190+(drdp!G190)*DECR!$C190+(drdp!J190)*DECR!$D190)</f>
        <v>0</v>
      </c>
      <c r="K190" s="21">
        <f t="shared" si="34"/>
        <v>0.25689384402597143</v>
      </c>
      <c r="L190" s="21">
        <f t="shared" si="35"/>
        <v>1.8444148163171879E-2</v>
      </c>
      <c r="M190" s="21">
        <f t="shared" si="36"/>
        <v>0</v>
      </c>
      <c r="N190" s="21">
        <f t="shared" si="37"/>
        <v>-6.8834498047285642E-2</v>
      </c>
      <c r="O190" s="21">
        <f t="shared" si="38"/>
        <v>0</v>
      </c>
      <c r="P190" s="21">
        <f t="shared" si="39"/>
        <v>0</v>
      </c>
      <c r="Q190" s="19">
        <f t="shared" si="40"/>
        <v>0.25497541355329068</v>
      </c>
      <c r="R190" s="19">
        <f t="shared" si="41"/>
        <v>1.8306411052292373E-2</v>
      </c>
      <c r="S190" s="19">
        <f t="shared" si="42"/>
        <v>0</v>
      </c>
      <c r="T190" s="19">
        <f t="shared" si="43"/>
        <v>-6.8320456151395578E-2</v>
      </c>
      <c r="U190" s="19">
        <f t="shared" si="44"/>
        <v>0</v>
      </c>
      <c r="V190" s="19">
        <f t="shared" si="45"/>
        <v>0</v>
      </c>
    </row>
    <row r="191" spans="1:22" x14ac:dyDescent="0.25">
      <c r="A191" s="26">
        <f>Wellpath!E191</f>
        <v>5640</v>
      </c>
      <c r="B191" s="22">
        <v>0</v>
      </c>
      <c r="C191" s="22">
        <v>0</v>
      </c>
      <c r="D191" s="22">
        <v>1</v>
      </c>
      <c r="E191" s="20">
        <f>Model!$W$22*((drdp!B191+drdp!K191)*DECR!$B191+(drdp!E191+drdp!N191)*DECR!$C191+(drdp!H191+drdp!Q191)*DECR!$D191)</f>
        <v>-5.0575757996373129E-2</v>
      </c>
      <c r="F191" s="20">
        <f>Model!$W$22*((drdp!C191+drdp!L191)*DECR!$B191+(drdp!F191+drdp!O191)*DECR!$C191+(drdp!I191+drdp!R191)*DECR!$D191)</f>
        <v>1.3551733511720076E-2</v>
      </c>
      <c r="G191" s="20">
        <f>Model!$W$22*((drdp!D191+drdp!M191)*DECR!$B191+(drdp!G191+drdp!P191)*DECR!$C191+(drdp!J191+drdp!S191)*DECR!$D191)</f>
        <v>0</v>
      </c>
      <c r="H191" s="18">
        <f>Model!$W$22*((drdp!B191)*DECR!$B191+(drdp!E191)*DECR!$C191+(drdp!H191)*DECR!$D191)</f>
        <v>-2.5287878998186564E-2</v>
      </c>
      <c r="I191" s="18">
        <f>Model!$W$22*((drdp!C191)*DECR!$B191+(drdp!F191)*DECR!$C191+(drdp!I191)*DECR!$D191)</f>
        <v>6.7758667558600379E-3</v>
      </c>
      <c r="J191" s="18">
        <f>Model!$W$22*((drdp!D191)*DECR!$B191+(drdp!G191)*DECR!$C191+(drdp!J191)*DECR!$D191)</f>
        <v>0</v>
      </c>
      <c r="K191" s="21">
        <f t="shared" si="34"/>
        <v>0.25945175132287912</v>
      </c>
      <c r="L191" s="21">
        <f t="shared" si="35"/>
        <v>1.8627797644344555E-2</v>
      </c>
      <c r="M191" s="21">
        <f t="shared" si="36"/>
        <v>0</v>
      </c>
      <c r="N191" s="21">
        <f t="shared" si="37"/>
        <v>-6.9519887241805731E-2</v>
      </c>
      <c r="O191" s="21">
        <f t="shared" si="38"/>
        <v>0</v>
      </c>
      <c r="P191" s="21">
        <f t="shared" si="39"/>
        <v>0</v>
      </c>
      <c r="Q191" s="19">
        <f t="shared" si="40"/>
        <v>0.25753332085019837</v>
      </c>
      <c r="R191" s="19">
        <f t="shared" si="41"/>
        <v>1.8490060533465049E-2</v>
      </c>
      <c r="S191" s="19">
        <f t="shared" si="42"/>
        <v>0</v>
      </c>
      <c r="T191" s="19">
        <f t="shared" si="43"/>
        <v>-6.9005845345915667E-2</v>
      </c>
      <c r="U191" s="19">
        <f t="shared" si="44"/>
        <v>0</v>
      </c>
      <c r="V191" s="19">
        <f t="shared" si="45"/>
        <v>0</v>
      </c>
    </row>
    <row r="192" spans="1:22" x14ac:dyDescent="0.25">
      <c r="A192" s="26">
        <f>Wellpath!E192</f>
        <v>5670</v>
      </c>
      <c r="B192" s="22">
        <v>0</v>
      </c>
      <c r="C192" s="22">
        <v>0</v>
      </c>
      <c r="D192" s="22">
        <v>1</v>
      </c>
      <c r="E192" s="20">
        <f>Model!$W$22*((drdp!B192+drdp!K192)*DECR!$B192+(drdp!E192+drdp!N192)*DECR!$C192+(drdp!H192+drdp!Q192)*DECR!$D192)</f>
        <v>-5.0575757996373129E-2</v>
      </c>
      <c r="F192" s="20">
        <f>Model!$W$22*((drdp!C192+drdp!L192)*DECR!$B192+(drdp!F192+drdp!O192)*DECR!$C192+(drdp!I192+drdp!R192)*DECR!$D192)</f>
        <v>1.3551733511720076E-2</v>
      </c>
      <c r="G192" s="20">
        <f>Model!$W$22*((drdp!D192+drdp!M192)*DECR!$B192+(drdp!G192+drdp!P192)*DECR!$C192+(drdp!J192+drdp!S192)*DECR!$D192)</f>
        <v>0</v>
      </c>
      <c r="H192" s="18">
        <f>Model!$W$22*((drdp!B192)*DECR!$B192+(drdp!E192)*DECR!$C192+(drdp!H192)*DECR!$D192)</f>
        <v>-2.5287878998186564E-2</v>
      </c>
      <c r="I192" s="18">
        <f>Model!$W$22*((drdp!C192)*DECR!$B192+(drdp!F192)*DECR!$C192+(drdp!I192)*DECR!$D192)</f>
        <v>6.7758667558600379E-3</v>
      </c>
      <c r="J192" s="18">
        <f>Model!$W$22*((drdp!D192)*DECR!$B192+(drdp!G192)*DECR!$C192+(drdp!J192)*DECR!$D192)</f>
        <v>0</v>
      </c>
      <c r="K192" s="21">
        <f t="shared" si="34"/>
        <v>0.26200965861978681</v>
      </c>
      <c r="L192" s="21">
        <f t="shared" si="35"/>
        <v>1.8811447125517231E-2</v>
      </c>
      <c r="M192" s="21">
        <f t="shared" si="36"/>
        <v>0</v>
      </c>
      <c r="N192" s="21">
        <f t="shared" si="37"/>
        <v>-7.020527643632582E-2</v>
      </c>
      <c r="O192" s="21">
        <f t="shared" si="38"/>
        <v>0</v>
      </c>
      <c r="P192" s="21">
        <f t="shared" si="39"/>
        <v>0</v>
      </c>
      <c r="Q192" s="19">
        <f t="shared" si="40"/>
        <v>0.26009122814710606</v>
      </c>
      <c r="R192" s="19">
        <f t="shared" si="41"/>
        <v>1.8673710014637725E-2</v>
      </c>
      <c r="S192" s="19">
        <f t="shared" si="42"/>
        <v>0</v>
      </c>
      <c r="T192" s="19">
        <f t="shared" si="43"/>
        <v>-6.9691234540435756E-2</v>
      </c>
      <c r="U192" s="19">
        <f t="shared" si="44"/>
        <v>0</v>
      </c>
      <c r="V192" s="19">
        <f t="shared" si="45"/>
        <v>0</v>
      </c>
    </row>
    <row r="193" spans="1:22" x14ac:dyDescent="0.25">
      <c r="A193" s="26">
        <f>Wellpath!E193</f>
        <v>5700</v>
      </c>
      <c r="B193" s="22">
        <v>0</v>
      </c>
      <c r="C193" s="22">
        <v>0</v>
      </c>
      <c r="D193" s="22">
        <v>1</v>
      </c>
      <c r="E193" s="20">
        <f>Model!$W$22*((drdp!B193+drdp!K193)*DECR!$B193+(drdp!E193+drdp!N193)*DECR!$C193+(drdp!H193+drdp!Q193)*DECR!$D193)</f>
        <v>-5.0575757996373129E-2</v>
      </c>
      <c r="F193" s="20">
        <f>Model!$W$22*((drdp!C193+drdp!L193)*DECR!$B193+(drdp!F193+drdp!O193)*DECR!$C193+(drdp!I193+drdp!R193)*DECR!$D193)</f>
        <v>1.3551733511720076E-2</v>
      </c>
      <c r="G193" s="20">
        <f>Model!$W$22*((drdp!D193+drdp!M193)*DECR!$B193+(drdp!G193+drdp!P193)*DECR!$C193+(drdp!J193+drdp!S193)*DECR!$D193)</f>
        <v>0</v>
      </c>
      <c r="H193" s="18">
        <f>Model!$W$22*((drdp!B193)*DECR!$B193+(drdp!E193)*DECR!$C193+(drdp!H193)*DECR!$D193)</f>
        <v>-2.5287878998186564E-2</v>
      </c>
      <c r="I193" s="18">
        <f>Model!$W$22*((drdp!C193)*DECR!$B193+(drdp!F193)*DECR!$C193+(drdp!I193)*DECR!$D193)</f>
        <v>6.7758667558600379E-3</v>
      </c>
      <c r="J193" s="18">
        <f>Model!$W$22*((drdp!D193)*DECR!$B193+(drdp!G193)*DECR!$C193+(drdp!J193)*DECR!$D193)</f>
        <v>0</v>
      </c>
      <c r="K193" s="21">
        <f t="shared" si="34"/>
        <v>0.2645675659166945</v>
      </c>
      <c r="L193" s="21">
        <f t="shared" si="35"/>
        <v>1.8995096606689906E-2</v>
      </c>
      <c r="M193" s="21">
        <f t="shared" si="36"/>
        <v>0</v>
      </c>
      <c r="N193" s="21">
        <f t="shared" si="37"/>
        <v>-7.0890665630845909E-2</v>
      </c>
      <c r="O193" s="21">
        <f t="shared" si="38"/>
        <v>0</v>
      </c>
      <c r="P193" s="21">
        <f t="shared" si="39"/>
        <v>0</v>
      </c>
      <c r="Q193" s="19">
        <f t="shared" si="40"/>
        <v>0.26264913544401375</v>
      </c>
      <c r="R193" s="19">
        <f t="shared" si="41"/>
        <v>1.88573594958104E-2</v>
      </c>
      <c r="S193" s="19">
        <f t="shared" si="42"/>
        <v>0</v>
      </c>
      <c r="T193" s="19">
        <f t="shared" si="43"/>
        <v>-7.0376623734955845E-2</v>
      </c>
      <c r="U193" s="19">
        <f t="shared" si="44"/>
        <v>0</v>
      </c>
      <c r="V193" s="19">
        <f t="shared" si="45"/>
        <v>0</v>
      </c>
    </row>
    <row r="194" spans="1:22" x14ac:dyDescent="0.25">
      <c r="A194" s="26">
        <f>Wellpath!E194</f>
        <v>5730</v>
      </c>
      <c r="B194" s="22">
        <v>0</v>
      </c>
      <c r="C194" s="22">
        <v>0</v>
      </c>
      <c r="D194" s="22">
        <v>1</v>
      </c>
      <c r="E194" s="20">
        <f>Model!$W$22*((drdp!B194+drdp!K194)*DECR!$B194+(drdp!E194+drdp!N194)*DECR!$C194+(drdp!H194+drdp!Q194)*DECR!$D194)</f>
        <v>-5.0575757996373129E-2</v>
      </c>
      <c r="F194" s="20">
        <f>Model!$W$22*((drdp!C194+drdp!L194)*DECR!$B194+(drdp!F194+drdp!O194)*DECR!$C194+(drdp!I194+drdp!R194)*DECR!$D194)</f>
        <v>1.3551733511720076E-2</v>
      </c>
      <c r="G194" s="20">
        <f>Model!$W$22*((drdp!D194+drdp!M194)*DECR!$B194+(drdp!G194+drdp!P194)*DECR!$C194+(drdp!J194+drdp!S194)*DECR!$D194)</f>
        <v>0</v>
      </c>
      <c r="H194" s="18">
        <f>Model!$W$22*((drdp!B194)*DECR!$B194+(drdp!E194)*DECR!$C194+(drdp!H194)*DECR!$D194)</f>
        <v>-2.5287878998186564E-2</v>
      </c>
      <c r="I194" s="18">
        <f>Model!$W$22*((drdp!C194)*DECR!$B194+(drdp!F194)*DECR!$C194+(drdp!I194)*DECR!$D194)</f>
        <v>6.7758667558600379E-3</v>
      </c>
      <c r="J194" s="18">
        <f>Model!$W$22*((drdp!D194)*DECR!$B194+(drdp!G194)*DECR!$C194+(drdp!J194)*DECR!$D194)</f>
        <v>0</v>
      </c>
      <c r="K194" s="21">
        <f t="shared" si="34"/>
        <v>0.26712547321360219</v>
      </c>
      <c r="L194" s="21">
        <f t="shared" si="35"/>
        <v>1.9178746087862582E-2</v>
      </c>
      <c r="M194" s="21">
        <f t="shared" si="36"/>
        <v>0</v>
      </c>
      <c r="N194" s="21">
        <f t="shared" si="37"/>
        <v>-7.1576054825365998E-2</v>
      </c>
      <c r="O194" s="21">
        <f t="shared" si="38"/>
        <v>0</v>
      </c>
      <c r="P194" s="21">
        <f t="shared" si="39"/>
        <v>0</v>
      </c>
      <c r="Q194" s="19">
        <f t="shared" si="40"/>
        <v>0.26520704274092144</v>
      </c>
      <c r="R194" s="19">
        <f t="shared" si="41"/>
        <v>1.9041008976983076E-2</v>
      </c>
      <c r="S194" s="19">
        <f t="shared" si="42"/>
        <v>0</v>
      </c>
      <c r="T194" s="19">
        <f t="shared" si="43"/>
        <v>-7.1062012929475935E-2</v>
      </c>
      <c r="U194" s="19">
        <f t="shared" si="44"/>
        <v>0</v>
      </c>
      <c r="V194" s="19">
        <f t="shared" si="45"/>
        <v>0</v>
      </c>
    </row>
    <row r="195" spans="1:22" x14ac:dyDescent="0.25">
      <c r="A195" s="26">
        <f>Wellpath!E195</f>
        <v>5760</v>
      </c>
      <c r="B195" s="22">
        <v>0</v>
      </c>
      <c r="C195" s="22">
        <v>0</v>
      </c>
      <c r="D195" s="22">
        <v>1</v>
      </c>
      <c r="E195" s="20">
        <f>Model!$W$22*((drdp!B195+drdp!K195)*DECR!$B195+(drdp!E195+drdp!N195)*DECR!$C195+(drdp!H195+drdp!Q195)*DECR!$D195)</f>
        <v>-5.0575757996373129E-2</v>
      </c>
      <c r="F195" s="20">
        <f>Model!$W$22*((drdp!C195+drdp!L195)*DECR!$B195+(drdp!F195+drdp!O195)*DECR!$C195+(drdp!I195+drdp!R195)*DECR!$D195)</f>
        <v>1.3551733511720076E-2</v>
      </c>
      <c r="G195" s="20">
        <f>Model!$W$22*((drdp!D195+drdp!M195)*DECR!$B195+(drdp!G195+drdp!P195)*DECR!$C195+(drdp!J195+drdp!S195)*DECR!$D195)</f>
        <v>0</v>
      </c>
      <c r="H195" s="18">
        <f>Model!$W$22*((drdp!B195)*DECR!$B195+(drdp!E195)*DECR!$C195+(drdp!H195)*DECR!$D195)</f>
        <v>-2.5287878998186564E-2</v>
      </c>
      <c r="I195" s="18">
        <f>Model!$W$22*((drdp!C195)*DECR!$B195+(drdp!F195)*DECR!$C195+(drdp!I195)*DECR!$D195)</f>
        <v>6.7758667558600379E-3</v>
      </c>
      <c r="J195" s="18">
        <f>Model!$W$22*((drdp!D195)*DECR!$B195+(drdp!G195)*DECR!$C195+(drdp!J195)*DECR!$D195)</f>
        <v>0</v>
      </c>
      <c r="K195" s="21">
        <f t="shared" si="34"/>
        <v>0.26968338051050988</v>
      </c>
      <c r="L195" s="21">
        <f t="shared" si="35"/>
        <v>1.9362395569035257E-2</v>
      </c>
      <c r="M195" s="21">
        <f t="shared" si="36"/>
        <v>0</v>
      </c>
      <c r="N195" s="21">
        <f t="shared" si="37"/>
        <v>-7.2261444019886087E-2</v>
      </c>
      <c r="O195" s="21">
        <f t="shared" si="38"/>
        <v>0</v>
      </c>
      <c r="P195" s="21">
        <f t="shared" si="39"/>
        <v>0</v>
      </c>
      <c r="Q195" s="19">
        <f t="shared" si="40"/>
        <v>0.26776495003782913</v>
      </c>
      <c r="R195" s="19">
        <f t="shared" si="41"/>
        <v>1.9224658458155752E-2</v>
      </c>
      <c r="S195" s="19">
        <f t="shared" si="42"/>
        <v>0</v>
      </c>
      <c r="T195" s="19">
        <f t="shared" si="43"/>
        <v>-7.1747402123996024E-2</v>
      </c>
      <c r="U195" s="19">
        <f t="shared" si="44"/>
        <v>0</v>
      </c>
      <c r="V195" s="19">
        <f t="shared" si="45"/>
        <v>0</v>
      </c>
    </row>
    <row r="196" spans="1:22" x14ac:dyDescent="0.25">
      <c r="A196" s="26">
        <f>Wellpath!E196</f>
        <v>5790</v>
      </c>
      <c r="B196" s="22">
        <v>0</v>
      </c>
      <c r="C196" s="22">
        <v>0</v>
      </c>
      <c r="D196" s="22">
        <v>1</v>
      </c>
      <c r="E196" s="20">
        <f>Model!$W$22*((drdp!B196+drdp!K196)*DECR!$B196+(drdp!E196+drdp!N196)*DECR!$C196+(drdp!H196+drdp!Q196)*DECR!$D196)</f>
        <v>-5.0575757996373129E-2</v>
      </c>
      <c r="F196" s="20">
        <f>Model!$W$22*((drdp!C196+drdp!L196)*DECR!$B196+(drdp!F196+drdp!O196)*DECR!$C196+(drdp!I196+drdp!R196)*DECR!$D196)</f>
        <v>1.3551733511720076E-2</v>
      </c>
      <c r="G196" s="20">
        <f>Model!$W$22*((drdp!D196+drdp!M196)*DECR!$B196+(drdp!G196+drdp!P196)*DECR!$C196+(drdp!J196+drdp!S196)*DECR!$D196)</f>
        <v>0</v>
      </c>
      <c r="H196" s="18">
        <f>Model!$W$22*((drdp!B196)*DECR!$B196+(drdp!E196)*DECR!$C196+(drdp!H196)*DECR!$D196)</f>
        <v>-2.5287878998186564E-2</v>
      </c>
      <c r="I196" s="18">
        <f>Model!$W$22*((drdp!C196)*DECR!$B196+(drdp!F196)*DECR!$C196+(drdp!I196)*DECR!$D196)</f>
        <v>6.7758667558600379E-3</v>
      </c>
      <c r="J196" s="18">
        <f>Model!$W$22*((drdp!D196)*DECR!$B196+(drdp!G196)*DECR!$C196+(drdp!J196)*DECR!$D196)</f>
        <v>0</v>
      </c>
      <c r="K196" s="21">
        <f t="shared" si="34"/>
        <v>0.27224128780741758</v>
      </c>
      <c r="L196" s="21">
        <f t="shared" si="35"/>
        <v>1.9546045050207933E-2</v>
      </c>
      <c r="M196" s="21">
        <f t="shared" si="36"/>
        <v>0</v>
      </c>
      <c r="N196" s="21">
        <f t="shared" si="37"/>
        <v>-7.2946833214406176E-2</v>
      </c>
      <c r="O196" s="21">
        <f t="shared" si="38"/>
        <v>0</v>
      </c>
      <c r="P196" s="21">
        <f t="shared" si="39"/>
        <v>0</v>
      </c>
      <c r="Q196" s="19">
        <f t="shared" si="40"/>
        <v>0.27032285733473682</v>
      </c>
      <c r="R196" s="19">
        <f t="shared" si="41"/>
        <v>1.9408307939328427E-2</v>
      </c>
      <c r="S196" s="19">
        <f t="shared" si="42"/>
        <v>0</v>
      </c>
      <c r="T196" s="19">
        <f t="shared" si="43"/>
        <v>-7.2432791318516113E-2</v>
      </c>
      <c r="U196" s="19">
        <f t="shared" si="44"/>
        <v>0</v>
      </c>
      <c r="V196" s="19">
        <f t="shared" si="45"/>
        <v>0</v>
      </c>
    </row>
    <row r="197" spans="1:22" x14ac:dyDescent="0.25">
      <c r="A197" s="26">
        <f>Wellpath!E197</f>
        <v>5820</v>
      </c>
      <c r="B197" s="22">
        <v>0</v>
      </c>
      <c r="C197" s="22">
        <v>0</v>
      </c>
      <c r="D197" s="22">
        <v>1</v>
      </c>
      <c r="E197" s="20">
        <f>Model!$W$22*((drdp!B197+drdp!K197)*DECR!$B197+(drdp!E197+drdp!N197)*DECR!$C197+(drdp!H197+drdp!Q197)*DECR!$D197)</f>
        <v>-5.0575757996373129E-2</v>
      </c>
      <c r="F197" s="20">
        <f>Model!$W$22*((drdp!C197+drdp!L197)*DECR!$B197+(drdp!F197+drdp!O197)*DECR!$C197+(drdp!I197+drdp!R197)*DECR!$D197)</f>
        <v>1.3551733511720076E-2</v>
      </c>
      <c r="G197" s="20">
        <f>Model!$W$22*((drdp!D197+drdp!M197)*DECR!$B197+(drdp!G197+drdp!P197)*DECR!$C197+(drdp!J197+drdp!S197)*DECR!$D197)</f>
        <v>0</v>
      </c>
      <c r="H197" s="18">
        <f>Model!$W$22*((drdp!B197)*DECR!$B197+(drdp!E197)*DECR!$C197+(drdp!H197)*DECR!$D197)</f>
        <v>-2.5287878998186564E-2</v>
      </c>
      <c r="I197" s="18">
        <f>Model!$W$22*((drdp!C197)*DECR!$B197+(drdp!F197)*DECR!$C197+(drdp!I197)*DECR!$D197)</f>
        <v>6.7758667558600379E-3</v>
      </c>
      <c r="J197" s="18">
        <f>Model!$W$22*((drdp!D197)*DECR!$B197+(drdp!G197)*DECR!$C197+(drdp!J197)*DECR!$D197)</f>
        <v>0</v>
      </c>
      <c r="K197" s="21">
        <f t="shared" si="34"/>
        <v>0.27479919510432527</v>
      </c>
      <c r="L197" s="21">
        <f t="shared" si="35"/>
        <v>1.9729694531380609E-2</v>
      </c>
      <c r="M197" s="21">
        <f t="shared" si="36"/>
        <v>0</v>
      </c>
      <c r="N197" s="21">
        <f t="shared" si="37"/>
        <v>-7.3632222408926265E-2</v>
      </c>
      <c r="O197" s="21">
        <f t="shared" si="38"/>
        <v>0</v>
      </c>
      <c r="P197" s="21">
        <f t="shared" si="39"/>
        <v>0</v>
      </c>
      <c r="Q197" s="19">
        <f t="shared" si="40"/>
        <v>0.27288076463164451</v>
      </c>
      <c r="R197" s="19">
        <f t="shared" si="41"/>
        <v>1.9591957420501103E-2</v>
      </c>
      <c r="S197" s="19">
        <f t="shared" si="42"/>
        <v>0</v>
      </c>
      <c r="T197" s="19">
        <f t="shared" si="43"/>
        <v>-7.3118180513036202E-2</v>
      </c>
      <c r="U197" s="19">
        <f t="shared" si="44"/>
        <v>0</v>
      </c>
      <c r="V197" s="19">
        <f t="shared" si="45"/>
        <v>0</v>
      </c>
    </row>
    <row r="198" spans="1:22" x14ac:dyDescent="0.25">
      <c r="A198" s="26">
        <f>Wellpath!E198</f>
        <v>5850</v>
      </c>
      <c r="B198" s="22">
        <v>0</v>
      </c>
      <c r="C198" s="22">
        <v>0</v>
      </c>
      <c r="D198" s="22">
        <v>1</v>
      </c>
      <c r="E198" s="20">
        <f>Model!$W$22*((drdp!B198+drdp!K198)*DECR!$B198+(drdp!E198+drdp!N198)*DECR!$C198+(drdp!H198+drdp!Q198)*DECR!$D198)</f>
        <v>-5.0575757996373129E-2</v>
      </c>
      <c r="F198" s="20">
        <f>Model!$W$22*((drdp!C198+drdp!L198)*DECR!$B198+(drdp!F198+drdp!O198)*DECR!$C198+(drdp!I198+drdp!R198)*DECR!$D198)</f>
        <v>1.3551733511720076E-2</v>
      </c>
      <c r="G198" s="20">
        <f>Model!$W$22*((drdp!D198+drdp!M198)*DECR!$B198+(drdp!G198+drdp!P198)*DECR!$C198+(drdp!J198+drdp!S198)*DECR!$D198)</f>
        <v>0</v>
      </c>
      <c r="H198" s="18">
        <f>Model!$W$22*((drdp!B198)*DECR!$B198+(drdp!E198)*DECR!$C198+(drdp!H198)*DECR!$D198)</f>
        <v>-2.5287878998186564E-2</v>
      </c>
      <c r="I198" s="18">
        <f>Model!$W$22*((drdp!C198)*DECR!$B198+(drdp!F198)*DECR!$C198+(drdp!I198)*DECR!$D198)</f>
        <v>6.7758667558600379E-3</v>
      </c>
      <c r="J198" s="18">
        <f>Model!$W$22*((drdp!D198)*DECR!$B198+(drdp!G198)*DECR!$C198+(drdp!J198)*DECR!$D198)</f>
        <v>0</v>
      </c>
      <c r="K198" s="21">
        <f t="shared" ref="K198:K261" si="46">K197+E198^2</f>
        <v>0.27735710240123296</v>
      </c>
      <c r="L198" s="21">
        <f t="shared" ref="L198:L261" si="47">L197+F198^2</f>
        <v>1.9913344012553284E-2</v>
      </c>
      <c r="M198" s="21">
        <f t="shared" ref="M198:M261" si="48">M197+G198^2</f>
        <v>0</v>
      </c>
      <c r="N198" s="21">
        <f t="shared" ref="N198:N261" si="49">N197+E198*F198</f>
        <v>-7.4317611603446354E-2</v>
      </c>
      <c r="O198" s="21">
        <f t="shared" ref="O198:O261" si="50">O197+E198*G198</f>
        <v>0</v>
      </c>
      <c r="P198" s="21">
        <f t="shared" ref="P198:P261" si="51">P197+F198*G198</f>
        <v>0</v>
      </c>
      <c r="Q198" s="19">
        <f t="shared" ref="Q198:Q261" si="52">K197+H198^2</f>
        <v>0.2754386719285522</v>
      </c>
      <c r="R198" s="19">
        <f t="shared" ref="R198:R261" si="53">L197+I198^2</f>
        <v>1.9775606901673778E-2</v>
      </c>
      <c r="S198" s="19">
        <f t="shared" ref="S198:S261" si="54">M197+J198^2</f>
        <v>0</v>
      </c>
      <c r="T198" s="19">
        <f t="shared" ref="T198:T261" si="55">N197+H198*I198</f>
        <v>-7.3803569707556291E-2</v>
      </c>
      <c r="U198" s="19">
        <f t="shared" ref="U198:U261" si="56">O197+H198*J198</f>
        <v>0</v>
      </c>
      <c r="V198" s="19">
        <f t="shared" ref="V198:V261" si="57">P197+I198*J198</f>
        <v>0</v>
      </c>
    </row>
    <row r="199" spans="1:22" x14ac:dyDescent="0.25">
      <c r="A199" s="26">
        <f>Wellpath!E199</f>
        <v>5880</v>
      </c>
      <c r="B199" s="22">
        <v>0</v>
      </c>
      <c r="C199" s="22">
        <v>0</v>
      </c>
      <c r="D199" s="22">
        <v>1</v>
      </c>
      <c r="E199" s="20">
        <f>Model!$W$22*((drdp!B199+drdp!K199)*DECR!$B199+(drdp!E199+drdp!N199)*DECR!$C199+(drdp!H199+drdp!Q199)*DECR!$D199)</f>
        <v>-5.0575757996373129E-2</v>
      </c>
      <c r="F199" s="20">
        <f>Model!$W$22*((drdp!C199+drdp!L199)*DECR!$B199+(drdp!F199+drdp!O199)*DECR!$C199+(drdp!I199+drdp!R199)*DECR!$D199)</f>
        <v>1.3551733511720076E-2</v>
      </c>
      <c r="G199" s="20">
        <f>Model!$W$22*((drdp!D199+drdp!M199)*DECR!$B199+(drdp!G199+drdp!P199)*DECR!$C199+(drdp!J199+drdp!S199)*DECR!$D199)</f>
        <v>0</v>
      </c>
      <c r="H199" s="18">
        <f>Model!$W$22*((drdp!B199)*DECR!$B199+(drdp!E199)*DECR!$C199+(drdp!H199)*DECR!$D199)</f>
        <v>-2.5287878998186564E-2</v>
      </c>
      <c r="I199" s="18">
        <f>Model!$W$22*((drdp!C199)*DECR!$B199+(drdp!F199)*DECR!$C199+(drdp!I199)*DECR!$D199)</f>
        <v>6.7758667558600379E-3</v>
      </c>
      <c r="J199" s="18">
        <f>Model!$W$22*((drdp!D199)*DECR!$B199+(drdp!G199)*DECR!$C199+(drdp!J199)*DECR!$D199)</f>
        <v>0</v>
      </c>
      <c r="K199" s="21">
        <f t="shared" si="46"/>
        <v>0.27991500969814065</v>
      </c>
      <c r="L199" s="21">
        <f t="shared" si="47"/>
        <v>2.009699349372596E-2</v>
      </c>
      <c r="M199" s="21">
        <f t="shared" si="48"/>
        <v>0</v>
      </c>
      <c r="N199" s="21">
        <f t="shared" si="49"/>
        <v>-7.5003000797966443E-2</v>
      </c>
      <c r="O199" s="21">
        <f t="shared" si="50"/>
        <v>0</v>
      </c>
      <c r="P199" s="21">
        <f t="shared" si="51"/>
        <v>0</v>
      </c>
      <c r="Q199" s="19">
        <f t="shared" si="52"/>
        <v>0.27799657922545989</v>
      </c>
      <c r="R199" s="19">
        <f t="shared" si="53"/>
        <v>1.9959256382846454E-2</v>
      </c>
      <c r="S199" s="19">
        <f t="shared" si="54"/>
        <v>0</v>
      </c>
      <c r="T199" s="19">
        <f t="shared" si="55"/>
        <v>-7.448895890207638E-2</v>
      </c>
      <c r="U199" s="19">
        <f t="shared" si="56"/>
        <v>0</v>
      </c>
      <c r="V199" s="19">
        <f t="shared" si="57"/>
        <v>0</v>
      </c>
    </row>
    <row r="200" spans="1:22" x14ac:dyDescent="0.25">
      <c r="A200" s="26">
        <f>Wellpath!E200</f>
        <v>5910</v>
      </c>
      <c r="B200" s="22">
        <v>0</v>
      </c>
      <c r="C200" s="22">
        <v>0</v>
      </c>
      <c r="D200" s="22">
        <v>1</v>
      </c>
      <c r="E200" s="20">
        <f>Model!$W$22*((drdp!B200+drdp!K200)*DECR!$B200+(drdp!E200+drdp!N200)*DECR!$C200+(drdp!H200+drdp!Q200)*DECR!$D200)</f>
        <v>-5.0575757996373129E-2</v>
      </c>
      <c r="F200" s="20">
        <f>Model!$W$22*((drdp!C200+drdp!L200)*DECR!$B200+(drdp!F200+drdp!O200)*DECR!$C200+(drdp!I200+drdp!R200)*DECR!$D200)</f>
        <v>1.3551733511720076E-2</v>
      </c>
      <c r="G200" s="20">
        <f>Model!$W$22*((drdp!D200+drdp!M200)*DECR!$B200+(drdp!G200+drdp!P200)*DECR!$C200+(drdp!J200+drdp!S200)*DECR!$D200)</f>
        <v>0</v>
      </c>
      <c r="H200" s="18">
        <f>Model!$W$22*((drdp!B200)*DECR!$B200+(drdp!E200)*DECR!$C200+(drdp!H200)*DECR!$D200)</f>
        <v>-2.5287878998186564E-2</v>
      </c>
      <c r="I200" s="18">
        <f>Model!$W$22*((drdp!C200)*DECR!$B200+(drdp!F200)*DECR!$C200+(drdp!I200)*DECR!$D200)</f>
        <v>6.7758667558600379E-3</v>
      </c>
      <c r="J200" s="18">
        <f>Model!$W$22*((drdp!D200)*DECR!$B200+(drdp!G200)*DECR!$C200+(drdp!J200)*DECR!$D200)</f>
        <v>0</v>
      </c>
      <c r="K200" s="21">
        <f t="shared" si="46"/>
        <v>0.28247291699504834</v>
      </c>
      <c r="L200" s="21">
        <f t="shared" si="47"/>
        <v>2.0280642974898636E-2</v>
      </c>
      <c r="M200" s="21">
        <f t="shared" si="48"/>
        <v>0</v>
      </c>
      <c r="N200" s="21">
        <f t="shared" si="49"/>
        <v>-7.5688389992486532E-2</v>
      </c>
      <c r="O200" s="21">
        <f t="shared" si="50"/>
        <v>0</v>
      </c>
      <c r="P200" s="21">
        <f t="shared" si="51"/>
        <v>0</v>
      </c>
      <c r="Q200" s="19">
        <f t="shared" si="52"/>
        <v>0.28055448652236759</v>
      </c>
      <c r="R200" s="19">
        <f t="shared" si="53"/>
        <v>2.014290586401913E-2</v>
      </c>
      <c r="S200" s="19">
        <f t="shared" si="54"/>
        <v>0</v>
      </c>
      <c r="T200" s="19">
        <f t="shared" si="55"/>
        <v>-7.5174348096596469E-2</v>
      </c>
      <c r="U200" s="19">
        <f t="shared" si="56"/>
        <v>0</v>
      </c>
      <c r="V200" s="19">
        <f t="shared" si="57"/>
        <v>0</v>
      </c>
    </row>
    <row r="201" spans="1:22" x14ac:dyDescent="0.25">
      <c r="A201" s="26">
        <f>Wellpath!E201</f>
        <v>5940</v>
      </c>
      <c r="B201" s="22">
        <v>0</v>
      </c>
      <c r="C201" s="22">
        <v>0</v>
      </c>
      <c r="D201" s="22">
        <v>1</v>
      </c>
      <c r="E201" s="20">
        <f>Model!$W$22*((drdp!B201+drdp!K201)*DECR!$B201+(drdp!E201+drdp!N201)*DECR!$C201+(drdp!H201+drdp!Q201)*DECR!$D201)</f>
        <v>-5.0575757996373129E-2</v>
      </c>
      <c r="F201" s="20">
        <f>Model!$W$22*((drdp!C201+drdp!L201)*DECR!$B201+(drdp!F201+drdp!O201)*DECR!$C201+(drdp!I201+drdp!R201)*DECR!$D201)</f>
        <v>1.3551733511720076E-2</v>
      </c>
      <c r="G201" s="20">
        <f>Model!$W$22*((drdp!D201+drdp!M201)*DECR!$B201+(drdp!G201+drdp!P201)*DECR!$C201+(drdp!J201+drdp!S201)*DECR!$D201)</f>
        <v>0</v>
      </c>
      <c r="H201" s="18">
        <f>Model!$W$22*((drdp!B201)*DECR!$B201+(drdp!E201)*DECR!$C201+(drdp!H201)*DECR!$D201)</f>
        <v>-2.5287878998186564E-2</v>
      </c>
      <c r="I201" s="18">
        <f>Model!$W$22*((drdp!C201)*DECR!$B201+(drdp!F201)*DECR!$C201+(drdp!I201)*DECR!$D201)</f>
        <v>6.7758667558600379E-3</v>
      </c>
      <c r="J201" s="18">
        <f>Model!$W$22*((drdp!D201)*DECR!$B201+(drdp!G201)*DECR!$C201+(drdp!J201)*DECR!$D201)</f>
        <v>0</v>
      </c>
      <c r="K201" s="21">
        <f t="shared" si="46"/>
        <v>0.28503082429195603</v>
      </c>
      <c r="L201" s="21">
        <f t="shared" si="47"/>
        <v>2.0464292456071311E-2</v>
      </c>
      <c r="M201" s="21">
        <f t="shared" si="48"/>
        <v>0</v>
      </c>
      <c r="N201" s="21">
        <f t="shared" si="49"/>
        <v>-7.6373779187006621E-2</v>
      </c>
      <c r="O201" s="21">
        <f t="shared" si="50"/>
        <v>0</v>
      </c>
      <c r="P201" s="21">
        <f t="shared" si="51"/>
        <v>0</v>
      </c>
      <c r="Q201" s="19">
        <f t="shared" si="52"/>
        <v>0.28311239381927528</v>
      </c>
      <c r="R201" s="19">
        <f t="shared" si="53"/>
        <v>2.0326555345191805E-2</v>
      </c>
      <c r="S201" s="19">
        <f t="shared" si="54"/>
        <v>0</v>
      </c>
      <c r="T201" s="19">
        <f t="shared" si="55"/>
        <v>-7.5859737291116558E-2</v>
      </c>
      <c r="U201" s="19">
        <f t="shared" si="56"/>
        <v>0</v>
      </c>
      <c r="V201" s="19">
        <f t="shared" si="57"/>
        <v>0</v>
      </c>
    </row>
    <row r="202" spans="1:22" x14ac:dyDescent="0.25">
      <c r="A202" s="26">
        <f>Wellpath!E202</f>
        <v>5970</v>
      </c>
      <c r="B202" s="22">
        <v>0</v>
      </c>
      <c r="C202" s="22">
        <v>0</v>
      </c>
      <c r="D202" s="22">
        <v>1</v>
      </c>
      <c r="E202" s="20">
        <f>Model!$W$22*((drdp!B202+drdp!K202)*DECR!$B202+(drdp!E202+drdp!N202)*DECR!$C202+(drdp!H202+drdp!Q202)*DECR!$D202)</f>
        <v>-5.0575757996373129E-2</v>
      </c>
      <c r="F202" s="20">
        <f>Model!$W$22*((drdp!C202+drdp!L202)*DECR!$B202+(drdp!F202+drdp!O202)*DECR!$C202+(drdp!I202+drdp!R202)*DECR!$D202)</f>
        <v>1.3551733511720076E-2</v>
      </c>
      <c r="G202" s="20">
        <f>Model!$W$22*((drdp!D202+drdp!M202)*DECR!$B202+(drdp!G202+drdp!P202)*DECR!$C202+(drdp!J202+drdp!S202)*DECR!$D202)</f>
        <v>0</v>
      </c>
      <c r="H202" s="18">
        <f>Model!$W$22*((drdp!B202)*DECR!$B202+(drdp!E202)*DECR!$C202+(drdp!H202)*DECR!$D202)</f>
        <v>-2.5287878998186564E-2</v>
      </c>
      <c r="I202" s="18">
        <f>Model!$W$22*((drdp!C202)*DECR!$B202+(drdp!F202)*DECR!$C202+(drdp!I202)*DECR!$D202)</f>
        <v>6.7758667558600379E-3</v>
      </c>
      <c r="J202" s="18">
        <f>Model!$W$22*((drdp!D202)*DECR!$B202+(drdp!G202)*DECR!$C202+(drdp!J202)*DECR!$D202)</f>
        <v>0</v>
      </c>
      <c r="K202" s="21">
        <f t="shared" si="46"/>
        <v>0.28758873158886372</v>
      </c>
      <c r="L202" s="21">
        <f t="shared" si="47"/>
        <v>2.0647941937243987E-2</v>
      </c>
      <c r="M202" s="21">
        <f t="shared" si="48"/>
        <v>0</v>
      </c>
      <c r="N202" s="21">
        <f t="shared" si="49"/>
        <v>-7.705916838152671E-2</v>
      </c>
      <c r="O202" s="21">
        <f t="shared" si="50"/>
        <v>0</v>
      </c>
      <c r="P202" s="21">
        <f t="shared" si="51"/>
        <v>0</v>
      </c>
      <c r="Q202" s="19">
        <f t="shared" si="52"/>
        <v>0.28567030111618297</v>
      </c>
      <c r="R202" s="19">
        <f t="shared" si="53"/>
        <v>2.0510204826364481E-2</v>
      </c>
      <c r="S202" s="19">
        <f t="shared" si="54"/>
        <v>0</v>
      </c>
      <c r="T202" s="19">
        <f t="shared" si="55"/>
        <v>-7.6545126485636647E-2</v>
      </c>
      <c r="U202" s="19">
        <f t="shared" si="56"/>
        <v>0</v>
      </c>
      <c r="V202" s="19">
        <f t="shared" si="57"/>
        <v>0</v>
      </c>
    </row>
    <row r="203" spans="1:22" x14ac:dyDescent="0.25">
      <c r="A203" s="26">
        <f>Wellpath!E203</f>
        <v>6000</v>
      </c>
      <c r="B203" s="22">
        <v>0</v>
      </c>
      <c r="C203" s="22">
        <v>0</v>
      </c>
      <c r="D203" s="22">
        <v>1</v>
      </c>
      <c r="E203" s="20">
        <f>Model!$W$22*((drdp!B203+drdp!K203)*DECR!$B203+(drdp!E203+drdp!N203)*DECR!$C203+(drdp!H203+drdp!Q203)*DECR!$D203)</f>
        <v>-5.0575757996373129E-2</v>
      </c>
      <c r="F203" s="20">
        <f>Model!$W$22*((drdp!C203+drdp!L203)*DECR!$B203+(drdp!F203+drdp!O203)*DECR!$C203+(drdp!I203+drdp!R203)*DECR!$D203)</f>
        <v>1.3551733511720076E-2</v>
      </c>
      <c r="G203" s="20">
        <f>Model!$W$22*((drdp!D203+drdp!M203)*DECR!$B203+(drdp!G203+drdp!P203)*DECR!$C203+(drdp!J203+drdp!S203)*DECR!$D203)</f>
        <v>0</v>
      </c>
      <c r="H203" s="18">
        <f>Model!$W$22*((drdp!B203)*DECR!$B203+(drdp!E203)*DECR!$C203+(drdp!H203)*DECR!$D203)</f>
        <v>-2.5287878998186564E-2</v>
      </c>
      <c r="I203" s="18">
        <f>Model!$W$22*((drdp!C203)*DECR!$B203+(drdp!F203)*DECR!$C203+(drdp!I203)*DECR!$D203)</f>
        <v>6.7758667558600379E-3</v>
      </c>
      <c r="J203" s="18">
        <f>Model!$W$22*((drdp!D203)*DECR!$B203+(drdp!G203)*DECR!$C203+(drdp!J203)*DECR!$D203)</f>
        <v>0</v>
      </c>
      <c r="K203" s="21">
        <f t="shared" si="46"/>
        <v>0.29014663888577141</v>
      </c>
      <c r="L203" s="21">
        <f t="shared" si="47"/>
        <v>2.0831591418416662E-2</v>
      </c>
      <c r="M203" s="21">
        <f t="shared" si="48"/>
        <v>0</v>
      </c>
      <c r="N203" s="21">
        <f t="shared" si="49"/>
        <v>-7.7744557576046799E-2</v>
      </c>
      <c r="O203" s="21">
        <f t="shared" si="50"/>
        <v>0</v>
      </c>
      <c r="P203" s="21">
        <f t="shared" si="51"/>
        <v>0</v>
      </c>
      <c r="Q203" s="19">
        <f t="shared" si="52"/>
        <v>0.28822820841309066</v>
      </c>
      <c r="R203" s="19">
        <f t="shared" si="53"/>
        <v>2.0693854307537157E-2</v>
      </c>
      <c r="S203" s="19">
        <f t="shared" si="54"/>
        <v>0</v>
      </c>
      <c r="T203" s="19">
        <f t="shared" si="55"/>
        <v>-7.7230515680156736E-2</v>
      </c>
      <c r="U203" s="19">
        <f t="shared" si="56"/>
        <v>0</v>
      </c>
      <c r="V203" s="19">
        <f t="shared" si="57"/>
        <v>0</v>
      </c>
    </row>
    <row r="204" spans="1:22" x14ac:dyDescent="0.25">
      <c r="A204" s="26">
        <f>Wellpath!E204</f>
        <v>6030</v>
      </c>
      <c r="B204" s="22">
        <v>0</v>
      </c>
      <c r="C204" s="22">
        <v>0</v>
      </c>
      <c r="D204" s="22">
        <v>1</v>
      </c>
      <c r="E204" s="20">
        <f>Model!$W$22*((drdp!B204+drdp!K204)*DECR!$B204+(drdp!E204+drdp!N204)*DECR!$C204+(drdp!H204+drdp!Q204)*DECR!$D204)</f>
        <v>-5.0575757996373129E-2</v>
      </c>
      <c r="F204" s="20">
        <f>Model!$W$22*((drdp!C204+drdp!L204)*DECR!$B204+(drdp!F204+drdp!O204)*DECR!$C204+(drdp!I204+drdp!R204)*DECR!$D204)</f>
        <v>1.3551733511720076E-2</v>
      </c>
      <c r="G204" s="20">
        <f>Model!$W$22*((drdp!D204+drdp!M204)*DECR!$B204+(drdp!G204+drdp!P204)*DECR!$C204+(drdp!J204+drdp!S204)*DECR!$D204)</f>
        <v>0</v>
      </c>
      <c r="H204" s="18">
        <f>Model!$W$22*((drdp!B204)*DECR!$B204+(drdp!E204)*DECR!$C204+(drdp!H204)*DECR!$D204)</f>
        <v>-2.5287878998186564E-2</v>
      </c>
      <c r="I204" s="18">
        <f>Model!$W$22*((drdp!C204)*DECR!$B204+(drdp!F204)*DECR!$C204+(drdp!I204)*DECR!$D204)</f>
        <v>6.7758667558600379E-3</v>
      </c>
      <c r="J204" s="18">
        <f>Model!$W$22*((drdp!D204)*DECR!$B204+(drdp!G204)*DECR!$C204+(drdp!J204)*DECR!$D204)</f>
        <v>0</v>
      </c>
      <c r="K204" s="21">
        <f t="shared" si="46"/>
        <v>0.2927045461826791</v>
      </c>
      <c r="L204" s="21">
        <f t="shared" si="47"/>
        <v>2.1015240899589338E-2</v>
      </c>
      <c r="M204" s="21">
        <f t="shared" si="48"/>
        <v>0</v>
      </c>
      <c r="N204" s="21">
        <f t="shared" si="49"/>
        <v>-7.8429946770566888E-2</v>
      </c>
      <c r="O204" s="21">
        <f t="shared" si="50"/>
        <v>0</v>
      </c>
      <c r="P204" s="21">
        <f t="shared" si="51"/>
        <v>0</v>
      </c>
      <c r="Q204" s="19">
        <f t="shared" si="52"/>
        <v>0.29078611570999835</v>
      </c>
      <c r="R204" s="19">
        <f t="shared" si="53"/>
        <v>2.0877503788709832E-2</v>
      </c>
      <c r="S204" s="19">
        <f t="shared" si="54"/>
        <v>0</v>
      </c>
      <c r="T204" s="19">
        <f t="shared" si="55"/>
        <v>-7.7915904874676825E-2</v>
      </c>
      <c r="U204" s="19">
        <f t="shared" si="56"/>
        <v>0</v>
      </c>
      <c r="V204" s="19">
        <f t="shared" si="57"/>
        <v>0</v>
      </c>
    </row>
    <row r="205" spans="1:22" x14ac:dyDescent="0.25">
      <c r="A205" s="26">
        <f>Wellpath!E205</f>
        <v>6060</v>
      </c>
      <c r="B205" s="22">
        <v>0</v>
      </c>
      <c r="C205" s="22">
        <v>0</v>
      </c>
      <c r="D205" s="22">
        <v>1</v>
      </c>
      <c r="E205" s="20">
        <f>Model!$W$22*((drdp!B205+drdp!K205)*DECR!$B205+(drdp!E205+drdp!N205)*DECR!$C205+(drdp!H205+drdp!Q205)*DECR!$D205)</f>
        <v>-5.0575757996373129E-2</v>
      </c>
      <c r="F205" s="20">
        <f>Model!$W$22*((drdp!C205+drdp!L205)*DECR!$B205+(drdp!F205+drdp!O205)*DECR!$C205+(drdp!I205+drdp!R205)*DECR!$D205)</f>
        <v>1.3551733511720076E-2</v>
      </c>
      <c r="G205" s="20">
        <f>Model!$W$22*((drdp!D205+drdp!M205)*DECR!$B205+(drdp!G205+drdp!P205)*DECR!$C205+(drdp!J205+drdp!S205)*DECR!$D205)</f>
        <v>0</v>
      </c>
      <c r="H205" s="18">
        <f>Model!$W$22*((drdp!B205)*DECR!$B205+(drdp!E205)*DECR!$C205+(drdp!H205)*DECR!$D205)</f>
        <v>-2.5287878998186564E-2</v>
      </c>
      <c r="I205" s="18">
        <f>Model!$W$22*((drdp!C205)*DECR!$B205+(drdp!F205)*DECR!$C205+(drdp!I205)*DECR!$D205)</f>
        <v>6.7758667558600379E-3</v>
      </c>
      <c r="J205" s="18">
        <f>Model!$W$22*((drdp!D205)*DECR!$B205+(drdp!G205)*DECR!$C205+(drdp!J205)*DECR!$D205)</f>
        <v>0</v>
      </c>
      <c r="K205" s="21">
        <f t="shared" si="46"/>
        <v>0.29526245347958679</v>
      </c>
      <c r="L205" s="21">
        <f t="shared" si="47"/>
        <v>2.1198890380762014E-2</v>
      </c>
      <c r="M205" s="21">
        <f t="shared" si="48"/>
        <v>0</v>
      </c>
      <c r="N205" s="21">
        <f t="shared" si="49"/>
        <v>-7.9115335965086978E-2</v>
      </c>
      <c r="O205" s="21">
        <f t="shared" si="50"/>
        <v>0</v>
      </c>
      <c r="P205" s="21">
        <f t="shared" si="51"/>
        <v>0</v>
      </c>
      <c r="Q205" s="19">
        <f t="shared" si="52"/>
        <v>0.29334402300690604</v>
      </c>
      <c r="R205" s="19">
        <f t="shared" si="53"/>
        <v>2.1061153269882508E-2</v>
      </c>
      <c r="S205" s="19">
        <f t="shared" si="54"/>
        <v>0</v>
      </c>
      <c r="T205" s="19">
        <f t="shared" si="55"/>
        <v>-7.8601294069196914E-2</v>
      </c>
      <c r="U205" s="19">
        <f t="shared" si="56"/>
        <v>0</v>
      </c>
      <c r="V205" s="19">
        <f t="shared" si="57"/>
        <v>0</v>
      </c>
    </row>
    <row r="206" spans="1:22" x14ac:dyDescent="0.25">
      <c r="A206" s="26">
        <f>Wellpath!E206</f>
        <v>6090</v>
      </c>
      <c r="B206" s="22">
        <v>0</v>
      </c>
      <c r="C206" s="22">
        <v>0</v>
      </c>
      <c r="D206" s="22">
        <v>1</v>
      </c>
      <c r="E206" s="20">
        <f>Model!$W$22*((drdp!B206+drdp!K206)*DECR!$B206+(drdp!E206+drdp!N206)*DECR!$C206+(drdp!H206+drdp!Q206)*DECR!$D206)</f>
        <v>-5.0575757996373129E-2</v>
      </c>
      <c r="F206" s="20">
        <f>Model!$W$22*((drdp!C206+drdp!L206)*DECR!$B206+(drdp!F206+drdp!O206)*DECR!$C206+(drdp!I206+drdp!R206)*DECR!$D206)</f>
        <v>1.3551733511720076E-2</v>
      </c>
      <c r="G206" s="20">
        <f>Model!$W$22*((drdp!D206+drdp!M206)*DECR!$B206+(drdp!G206+drdp!P206)*DECR!$C206+(drdp!J206+drdp!S206)*DECR!$D206)</f>
        <v>0</v>
      </c>
      <c r="H206" s="18">
        <f>Model!$W$22*((drdp!B206)*DECR!$B206+(drdp!E206)*DECR!$C206+(drdp!H206)*DECR!$D206)</f>
        <v>-2.5287878998186564E-2</v>
      </c>
      <c r="I206" s="18">
        <f>Model!$W$22*((drdp!C206)*DECR!$B206+(drdp!F206)*DECR!$C206+(drdp!I206)*DECR!$D206)</f>
        <v>6.7758667558600379E-3</v>
      </c>
      <c r="J206" s="18">
        <f>Model!$W$22*((drdp!D206)*DECR!$B206+(drdp!G206)*DECR!$C206+(drdp!J206)*DECR!$D206)</f>
        <v>0</v>
      </c>
      <c r="K206" s="21">
        <f t="shared" si="46"/>
        <v>0.29782036077649449</v>
      </c>
      <c r="L206" s="21">
        <f t="shared" si="47"/>
        <v>2.1382539861934689E-2</v>
      </c>
      <c r="M206" s="21">
        <f t="shared" si="48"/>
        <v>0</v>
      </c>
      <c r="N206" s="21">
        <f t="shared" si="49"/>
        <v>-7.9800725159607067E-2</v>
      </c>
      <c r="O206" s="21">
        <f t="shared" si="50"/>
        <v>0</v>
      </c>
      <c r="P206" s="21">
        <f t="shared" si="51"/>
        <v>0</v>
      </c>
      <c r="Q206" s="19">
        <f t="shared" si="52"/>
        <v>0.29590193030381373</v>
      </c>
      <c r="R206" s="19">
        <f t="shared" si="53"/>
        <v>2.1244802751055183E-2</v>
      </c>
      <c r="S206" s="19">
        <f t="shared" si="54"/>
        <v>0</v>
      </c>
      <c r="T206" s="19">
        <f t="shared" si="55"/>
        <v>-7.9286683263717003E-2</v>
      </c>
      <c r="U206" s="19">
        <f t="shared" si="56"/>
        <v>0</v>
      </c>
      <c r="V206" s="19">
        <f t="shared" si="57"/>
        <v>0</v>
      </c>
    </row>
    <row r="207" spans="1:22" x14ac:dyDescent="0.25">
      <c r="A207" s="26">
        <f>Wellpath!E207</f>
        <v>6120</v>
      </c>
      <c r="B207" s="22">
        <v>0</v>
      </c>
      <c r="C207" s="22">
        <v>0</v>
      </c>
      <c r="D207" s="22">
        <v>1</v>
      </c>
      <c r="E207" s="20">
        <f>Model!$W$22*((drdp!B207+drdp!K207)*DECR!$B207+(drdp!E207+drdp!N207)*DECR!$C207+(drdp!H207+drdp!Q207)*DECR!$D207)</f>
        <v>-5.0575757996373129E-2</v>
      </c>
      <c r="F207" s="20">
        <f>Model!$W$22*((drdp!C207+drdp!L207)*DECR!$B207+(drdp!F207+drdp!O207)*DECR!$C207+(drdp!I207+drdp!R207)*DECR!$D207)</f>
        <v>1.3551733511720076E-2</v>
      </c>
      <c r="G207" s="20">
        <f>Model!$W$22*((drdp!D207+drdp!M207)*DECR!$B207+(drdp!G207+drdp!P207)*DECR!$C207+(drdp!J207+drdp!S207)*DECR!$D207)</f>
        <v>0</v>
      </c>
      <c r="H207" s="18">
        <f>Model!$W$22*((drdp!B207)*DECR!$B207+(drdp!E207)*DECR!$C207+(drdp!H207)*DECR!$D207)</f>
        <v>-2.5287878998186564E-2</v>
      </c>
      <c r="I207" s="18">
        <f>Model!$W$22*((drdp!C207)*DECR!$B207+(drdp!F207)*DECR!$C207+(drdp!I207)*DECR!$D207)</f>
        <v>6.7758667558600379E-3</v>
      </c>
      <c r="J207" s="18">
        <f>Model!$W$22*((drdp!D207)*DECR!$B207+(drdp!G207)*DECR!$C207+(drdp!J207)*DECR!$D207)</f>
        <v>0</v>
      </c>
      <c r="K207" s="21">
        <f t="shared" si="46"/>
        <v>0.30037826807340218</v>
      </c>
      <c r="L207" s="21">
        <f t="shared" si="47"/>
        <v>2.1566189343107365E-2</v>
      </c>
      <c r="M207" s="21">
        <f t="shared" si="48"/>
        <v>0</v>
      </c>
      <c r="N207" s="21">
        <f t="shared" si="49"/>
        <v>-8.0486114354127156E-2</v>
      </c>
      <c r="O207" s="21">
        <f t="shared" si="50"/>
        <v>0</v>
      </c>
      <c r="P207" s="21">
        <f t="shared" si="51"/>
        <v>0</v>
      </c>
      <c r="Q207" s="19">
        <f t="shared" si="52"/>
        <v>0.29845983760072142</v>
      </c>
      <c r="R207" s="19">
        <f t="shared" si="53"/>
        <v>2.1428452232227859E-2</v>
      </c>
      <c r="S207" s="19">
        <f t="shared" si="54"/>
        <v>0</v>
      </c>
      <c r="T207" s="19">
        <f t="shared" si="55"/>
        <v>-7.9972072458237092E-2</v>
      </c>
      <c r="U207" s="19">
        <f t="shared" si="56"/>
        <v>0</v>
      </c>
      <c r="V207" s="19">
        <f t="shared" si="57"/>
        <v>0</v>
      </c>
    </row>
    <row r="208" spans="1:22" x14ac:dyDescent="0.25">
      <c r="A208" s="26">
        <f>Wellpath!E208</f>
        <v>6150</v>
      </c>
      <c r="B208" s="22">
        <v>0</v>
      </c>
      <c r="C208" s="22">
        <v>0</v>
      </c>
      <c r="D208" s="22">
        <v>1</v>
      </c>
      <c r="E208" s="20">
        <f>Model!$W$22*((drdp!B208+drdp!K208)*DECR!$B208+(drdp!E208+drdp!N208)*DECR!$C208+(drdp!H208+drdp!Q208)*DECR!$D208)</f>
        <v>-5.0575757996373129E-2</v>
      </c>
      <c r="F208" s="20">
        <f>Model!$W$22*((drdp!C208+drdp!L208)*DECR!$B208+(drdp!F208+drdp!O208)*DECR!$C208+(drdp!I208+drdp!R208)*DECR!$D208)</f>
        <v>1.3551733511720076E-2</v>
      </c>
      <c r="G208" s="20">
        <f>Model!$W$22*((drdp!D208+drdp!M208)*DECR!$B208+(drdp!G208+drdp!P208)*DECR!$C208+(drdp!J208+drdp!S208)*DECR!$D208)</f>
        <v>0</v>
      </c>
      <c r="H208" s="18">
        <f>Model!$W$22*((drdp!B208)*DECR!$B208+(drdp!E208)*DECR!$C208+(drdp!H208)*DECR!$D208)</f>
        <v>-2.5287878998186564E-2</v>
      </c>
      <c r="I208" s="18">
        <f>Model!$W$22*((drdp!C208)*DECR!$B208+(drdp!F208)*DECR!$C208+(drdp!I208)*DECR!$D208)</f>
        <v>6.7758667558600379E-3</v>
      </c>
      <c r="J208" s="18">
        <f>Model!$W$22*((drdp!D208)*DECR!$B208+(drdp!G208)*DECR!$C208+(drdp!J208)*DECR!$D208)</f>
        <v>0</v>
      </c>
      <c r="K208" s="21">
        <f t="shared" si="46"/>
        <v>0.30293617537030987</v>
      </c>
      <c r="L208" s="21">
        <f t="shared" si="47"/>
        <v>2.1749838824280041E-2</v>
      </c>
      <c r="M208" s="21">
        <f t="shared" si="48"/>
        <v>0</v>
      </c>
      <c r="N208" s="21">
        <f t="shared" si="49"/>
        <v>-8.1171503548647245E-2</v>
      </c>
      <c r="O208" s="21">
        <f t="shared" si="50"/>
        <v>0</v>
      </c>
      <c r="P208" s="21">
        <f t="shared" si="51"/>
        <v>0</v>
      </c>
      <c r="Q208" s="19">
        <f t="shared" si="52"/>
        <v>0.30101774489762911</v>
      </c>
      <c r="R208" s="19">
        <f t="shared" si="53"/>
        <v>2.1612101713400535E-2</v>
      </c>
      <c r="S208" s="19">
        <f t="shared" si="54"/>
        <v>0</v>
      </c>
      <c r="T208" s="19">
        <f t="shared" si="55"/>
        <v>-8.0657461652757181E-2</v>
      </c>
      <c r="U208" s="19">
        <f t="shared" si="56"/>
        <v>0</v>
      </c>
      <c r="V208" s="19">
        <f t="shared" si="57"/>
        <v>0</v>
      </c>
    </row>
    <row r="209" spans="1:22" x14ac:dyDescent="0.25">
      <c r="A209" s="26">
        <f>Wellpath!E209</f>
        <v>6180</v>
      </c>
      <c r="B209" s="22">
        <v>0</v>
      </c>
      <c r="C209" s="22">
        <v>0</v>
      </c>
      <c r="D209" s="22">
        <v>1</v>
      </c>
      <c r="E209" s="20">
        <f>Model!$W$22*((drdp!B209+drdp!K209)*DECR!$B209+(drdp!E209+drdp!N209)*DECR!$C209+(drdp!H209+drdp!Q209)*DECR!$D209)</f>
        <v>-5.0575757996373129E-2</v>
      </c>
      <c r="F209" s="20">
        <f>Model!$W$22*((drdp!C209+drdp!L209)*DECR!$B209+(drdp!F209+drdp!O209)*DECR!$C209+(drdp!I209+drdp!R209)*DECR!$D209)</f>
        <v>1.3551733511720076E-2</v>
      </c>
      <c r="G209" s="20">
        <f>Model!$W$22*((drdp!D209+drdp!M209)*DECR!$B209+(drdp!G209+drdp!P209)*DECR!$C209+(drdp!J209+drdp!S209)*DECR!$D209)</f>
        <v>0</v>
      </c>
      <c r="H209" s="18">
        <f>Model!$W$22*((drdp!B209)*DECR!$B209+(drdp!E209)*DECR!$C209+(drdp!H209)*DECR!$D209)</f>
        <v>-2.5287878998186564E-2</v>
      </c>
      <c r="I209" s="18">
        <f>Model!$W$22*((drdp!C209)*DECR!$B209+(drdp!F209)*DECR!$C209+(drdp!I209)*DECR!$D209)</f>
        <v>6.7758667558600379E-3</v>
      </c>
      <c r="J209" s="18">
        <f>Model!$W$22*((drdp!D209)*DECR!$B209+(drdp!G209)*DECR!$C209+(drdp!J209)*DECR!$D209)</f>
        <v>0</v>
      </c>
      <c r="K209" s="21">
        <f t="shared" si="46"/>
        <v>0.30549408266721756</v>
      </c>
      <c r="L209" s="21">
        <f t="shared" si="47"/>
        <v>2.1933488305452716E-2</v>
      </c>
      <c r="M209" s="21">
        <f t="shared" si="48"/>
        <v>0</v>
      </c>
      <c r="N209" s="21">
        <f t="shared" si="49"/>
        <v>-8.1856892743167334E-2</v>
      </c>
      <c r="O209" s="21">
        <f t="shared" si="50"/>
        <v>0</v>
      </c>
      <c r="P209" s="21">
        <f t="shared" si="51"/>
        <v>0</v>
      </c>
      <c r="Q209" s="19">
        <f t="shared" si="52"/>
        <v>0.3035756521945368</v>
      </c>
      <c r="R209" s="19">
        <f t="shared" si="53"/>
        <v>2.179575119457321E-2</v>
      </c>
      <c r="S209" s="19">
        <f t="shared" si="54"/>
        <v>0</v>
      </c>
      <c r="T209" s="19">
        <f t="shared" si="55"/>
        <v>-8.134285084727727E-2</v>
      </c>
      <c r="U209" s="19">
        <f t="shared" si="56"/>
        <v>0</v>
      </c>
      <c r="V209" s="19">
        <f t="shared" si="57"/>
        <v>0</v>
      </c>
    </row>
    <row r="210" spans="1:22" x14ac:dyDescent="0.25">
      <c r="A210" s="26">
        <f>Wellpath!E210</f>
        <v>6210</v>
      </c>
      <c r="B210" s="22">
        <v>0</v>
      </c>
      <c r="C210" s="22">
        <v>0</v>
      </c>
      <c r="D210" s="22">
        <v>1</v>
      </c>
      <c r="E210" s="20">
        <f>Model!$W$22*((drdp!B210+drdp!K210)*DECR!$B210+(drdp!E210+drdp!N210)*DECR!$C210+(drdp!H210+drdp!Q210)*DECR!$D210)</f>
        <v>-5.0575757996373129E-2</v>
      </c>
      <c r="F210" s="20">
        <f>Model!$W$22*((drdp!C210+drdp!L210)*DECR!$B210+(drdp!F210+drdp!O210)*DECR!$C210+(drdp!I210+drdp!R210)*DECR!$D210)</f>
        <v>1.3551733511720076E-2</v>
      </c>
      <c r="G210" s="20">
        <f>Model!$W$22*((drdp!D210+drdp!M210)*DECR!$B210+(drdp!G210+drdp!P210)*DECR!$C210+(drdp!J210+drdp!S210)*DECR!$D210)</f>
        <v>0</v>
      </c>
      <c r="H210" s="18">
        <f>Model!$W$22*((drdp!B210)*DECR!$B210+(drdp!E210)*DECR!$C210+(drdp!H210)*DECR!$D210)</f>
        <v>-2.5287878998186564E-2</v>
      </c>
      <c r="I210" s="18">
        <f>Model!$W$22*((drdp!C210)*DECR!$B210+(drdp!F210)*DECR!$C210+(drdp!I210)*DECR!$D210)</f>
        <v>6.7758667558600379E-3</v>
      </c>
      <c r="J210" s="18">
        <f>Model!$W$22*((drdp!D210)*DECR!$B210+(drdp!G210)*DECR!$C210+(drdp!J210)*DECR!$D210)</f>
        <v>0</v>
      </c>
      <c r="K210" s="21">
        <f t="shared" si="46"/>
        <v>0.30805198996412525</v>
      </c>
      <c r="L210" s="21">
        <f t="shared" si="47"/>
        <v>2.2117137786625392E-2</v>
      </c>
      <c r="M210" s="21">
        <f t="shared" si="48"/>
        <v>0</v>
      </c>
      <c r="N210" s="21">
        <f t="shared" si="49"/>
        <v>-8.2542281937687423E-2</v>
      </c>
      <c r="O210" s="21">
        <f t="shared" si="50"/>
        <v>0</v>
      </c>
      <c r="P210" s="21">
        <f t="shared" si="51"/>
        <v>0</v>
      </c>
      <c r="Q210" s="19">
        <f t="shared" si="52"/>
        <v>0.3061335594914445</v>
      </c>
      <c r="R210" s="19">
        <f t="shared" si="53"/>
        <v>2.1979400675745886E-2</v>
      </c>
      <c r="S210" s="19">
        <f t="shared" si="54"/>
        <v>0</v>
      </c>
      <c r="T210" s="19">
        <f t="shared" si="55"/>
        <v>-8.202824004179736E-2</v>
      </c>
      <c r="U210" s="19">
        <f t="shared" si="56"/>
        <v>0</v>
      </c>
      <c r="V210" s="19">
        <f t="shared" si="57"/>
        <v>0</v>
      </c>
    </row>
    <row r="211" spans="1:22" x14ac:dyDescent="0.25">
      <c r="A211" s="26">
        <f>Wellpath!E211</f>
        <v>6240</v>
      </c>
      <c r="B211" s="22">
        <v>0</v>
      </c>
      <c r="C211" s="22">
        <v>0</v>
      </c>
      <c r="D211" s="22">
        <v>1</v>
      </c>
      <c r="E211" s="20">
        <f>Model!$W$22*((drdp!B211+drdp!K211)*DECR!$B211+(drdp!E211+drdp!N211)*DECR!$C211+(drdp!H211+drdp!Q211)*DECR!$D211)</f>
        <v>-5.0575757996373129E-2</v>
      </c>
      <c r="F211" s="20">
        <f>Model!$W$22*((drdp!C211+drdp!L211)*DECR!$B211+(drdp!F211+drdp!O211)*DECR!$C211+(drdp!I211+drdp!R211)*DECR!$D211)</f>
        <v>1.3551733511720076E-2</v>
      </c>
      <c r="G211" s="20">
        <f>Model!$W$22*((drdp!D211+drdp!M211)*DECR!$B211+(drdp!G211+drdp!P211)*DECR!$C211+(drdp!J211+drdp!S211)*DECR!$D211)</f>
        <v>0</v>
      </c>
      <c r="H211" s="18">
        <f>Model!$W$22*((drdp!B211)*DECR!$B211+(drdp!E211)*DECR!$C211+(drdp!H211)*DECR!$D211)</f>
        <v>-2.5287878998186564E-2</v>
      </c>
      <c r="I211" s="18">
        <f>Model!$W$22*((drdp!C211)*DECR!$B211+(drdp!F211)*DECR!$C211+(drdp!I211)*DECR!$D211)</f>
        <v>6.7758667558600379E-3</v>
      </c>
      <c r="J211" s="18">
        <f>Model!$W$22*((drdp!D211)*DECR!$B211+(drdp!G211)*DECR!$C211+(drdp!J211)*DECR!$D211)</f>
        <v>0</v>
      </c>
      <c r="K211" s="21">
        <f t="shared" si="46"/>
        <v>0.31060989726103294</v>
      </c>
      <c r="L211" s="21">
        <f t="shared" si="47"/>
        <v>2.2300787267798067E-2</v>
      </c>
      <c r="M211" s="21">
        <f t="shared" si="48"/>
        <v>0</v>
      </c>
      <c r="N211" s="21">
        <f t="shared" si="49"/>
        <v>-8.3227671132207512E-2</v>
      </c>
      <c r="O211" s="21">
        <f t="shared" si="50"/>
        <v>0</v>
      </c>
      <c r="P211" s="21">
        <f t="shared" si="51"/>
        <v>0</v>
      </c>
      <c r="Q211" s="19">
        <f t="shared" si="52"/>
        <v>0.30869146678835219</v>
      </c>
      <c r="R211" s="19">
        <f t="shared" si="53"/>
        <v>2.2163050156918562E-2</v>
      </c>
      <c r="S211" s="19">
        <f t="shared" si="54"/>
        <v>0</v>
      </c>
      <c r="T211" s="19">
        <f t="shared" si="55"/>
        <v>-8.2713629236317449E-2</v>
      </c>
      <c r="U211" s="19">
        <f t="shared" si="56"/>
        <v>0</v>
      </c>
      <c r="V211" s="19">
        <f t="shared" si="57"/>
        <v>0</v>
      </c>
    </row>
    <row r="212" spans="1:22" x14ac:dyDescent="0.25">
      <c r="A212" s="26">
        <f>Wellpath!E212</f>
        <v>6270</v>
      </c>
      <c r="B212" s="22">
        <v>0</v>
      </c>
      <c r="C212" s="22">
        <v>0</v>
      </c>
      <c r="D212" s="22">
        <v>1</v>
      </c>
      <c r="E212" s="20">
        <f>Model!$W$22*((drdp!B212+drdp!K212)*DECR!$B212+(drdp!E212+drdp!N212)*DECR!$C212+(drdp!H212+drdp!Q212)*DECR!$D212)</f>
        <v>-5.0575757996373129E-2</v>
      </c>
      <c r="F212" s="20">
        <f>Model!$W$22*((drdp!C212+drdp!L212)*DECR!$B212+(drdp!F212+drdp!O212)*DECR!$C212+(drdp!I212+drdp!R212)*DECR!$D212)</f>
        <v>1.3551733511720076E-2</v>
      </c>
      <c r="G212" s="20">
        <f>Model!$W$22*((drdp!D212+drdp!M212)*DECR!$B212+(drdp!G212+drdp!P212)*DECR!$C212+(drdp!J212+drdp!S212)*DECR!$D212)</f>
        <v>0</v>
      </c>
      <c r="H212" s="18">
        <f>Model!$W$22*((drdp!B212)*DECR!$B212+(drdp!E212)*DECR!$C212+(drdp!H212)*DECR!$D212)</f>
        <v>-2.5287878998186564E-2</v>
      </c>
      <c r="I212" s="18">
        <f>Model!$W$22*((drdp!C212)*DECR!$B212+(drdp!F212)*DECR!$C212+(drdp!I212)*DECR!$D212)</f>
        <v>6.7758667558600379E-3</v>
      </c>
      <c r="J212" s="18">
        <f>Model!$W$22*((drdp!D212)*DECR!$B212+(drdp!G212)*DECR!$C212+(drdp!J212)*DECR!$D212)</f>
        <v>0</v>
      </c>
      <c r="K212" s="21">
        <f t="shared" si="46"/>
        <v>0.31316780455794063</v>
      </c>
      <c r="L212" s="21">
        <f t="shared" si="47"/>
        <v>2.2484436748970743E-2</v>
      </c>
      <c r="M212" s="21">
        <f t="shared" si="48"/>
        <v>0</v>
      </c>
      <c r="N212" s="21">
        <f t="shared" si="49"/>
        <v>-8.3913060326727601E-2</v>
      </c>
      <c r="O212" s="21">
        <f t="shared" si="50"/>
        <v>0</v>
      </c>
      <c r="P212" s="21">
        <f t="shared" si="51"/>
        <v>0</v>
      </c>
      <c r="Q212" s="19">
        <f t="shared" si="52"/>
        <v>0.31124937408525988</v>
      </c>
      <c r="R212" s="19">
        <f t="shared" si="53"/>
        <v>2.2346699638091237E-2</v>
      </c>
      <c r="S212" s="19">
        <f t="shared" si="54"/>
        <v>0</v>
      </c>
      <c r="T212" s="19">
        <f t="shared" si="55"/>
        <v>-8.3399018430837538E-2</v>
      </c>
      <c r="U212" s="19">
        <f t="shared" si="56"/>
        <v>0</v>
      </c>
      <c r="V212" s="19">
        <f t="shared" si="57"/>
        <v>0</v>
      </c>
    </row>
    <row r="213" spans="1:22" x14ac:dyDescent="0.25">
      <c r="A213" s="26">
        <f>Wellpath!E213</f>
        <v>6300</v>
      </c>
      <c r="B213" s="22">
        <v>0</v>
      </c>
      <c r="C213" s="22">
        <v>0</v>
      </c>
      <c r="D213" s="22">
        <v>1</v>
      </c>
      <c r="E213" s="20">
        <f>Model!$W$22*((drdp!B213+drdp!K213)*DECR!$B213+(drdp!E213+drdp!N213)*DECR!$C213+(drdp!H213+drdp!Q213)*DECR!$D213)</f>
        <v>-5.0575757996373129E-2</v>
      </c>
      <c r="F213" s="20">
        <f>Model!$W$22*((drdp!C213+drdp!L213)*DECR!$B213+(drdp!F213+drdp!O213)*DECR!$C213+(drdp!I213+drdp!R213)*DECR!$D213)</f>
        <v>1.3551733511720076E-2</v>
      </c>
      <c r="G213" s="20">
        <f>Model!$W$22*((drdp!D213+drdp!M213)*DECR!$B213+(drdp!G213+drdp!P213)*DECR!$C213+(drdp!J213+drdp!S213)*DECR!$D213)</f>
        <v>0</v>
      </c>
      <c r="H213" s="18">
        <f>Model!$W$22*((drdp!B213)*DECR!$B213+(drdp!E213)*DECR!$C213+(drdp!H213)*DECR!$D213)</f>
        <v>-2.5287878998186564E-2</v>
      </c>
      <c r="I213" s="18">
        <f>Model!$W$22*((drdp!C213)*DECR!$B213+(drdp!F213)*DECR!$C213+(drdp!I213)*DECR!$D213)</f>
        <v>6.7758667558600379E-3</v>
      </c>
      <c r="J213" s="18">
        <f>Model!$W$22*((drdp!D213)*DECR!$B213+(drdp!G213)*DECR!$C213+(drdp!J213)*DECR!$D213)</f>
        <v>0</v>
      </c>
      <c r="K213" s="21">
        <f t="shared" si="46"/>
        <v>0.31572571185484832</v>
      </c>
      <c r="L213" s="21">
        <f t="shared" si="47"/>
        <v>2.2668086230143419E-2</v>
      </c>
      <c r="M213" s="21">
        <f t="shared" si="48"/>
        <v>0</v>
      </c>
      <c r="N213" s="21">
        <f t="shared" si="49"/>
        <v>-8.459844952124769E-2</v>
      </c>
      <c r="O213" s="21">
        <f t="shared" si="50"/>
        <v>0</v>
      </c>
      <c r="P213" s="21">
        <f t="shared" si="51"/>
        <v>0</v>
      </c>
      <c r="Q213" s="19">
        <f t="shared" si="52"/>
        <v>0.31380728138216757</v>
      </c>
      <c r="R213" s="19">
        <f t="shared" si="53"/>
        <v>2.2530349119263913E-2</v>
      </c>
      <c r="S213" s="19">
        <f t="shared" si="54"/>
        <v>0</v>
      </c>
      <c r="T213" s="19">
        <f t="shared" si="55"/>
        <v>-8.4084407625357627E-2</v>
      </c>
      <c r="U213" s="19">
        <f t="shared" si="56"/>
        <v>0</v>
      </c>
      <c r="V213" s="19">
        <f t="shared" si="57"/>
        <v>0</v>
      </c>
    </row>
    <row r="214" spans="1:22" x14ac:dyDescent="0.25">
      <c r="A214" s="26">
        <f>Wellpath!E214</f>
        <v>6330</v>
      </c>
      <c r="B214" s="22">
        <v>0</v>
      </c>
      <c r="C214" s="22">
        <v>0</v>
      </c>
      <c r="D214" s="22">
        <v>1</v>
      </c>
      <c r="E214" s="20">
        <f>Model!$W$22*((drdp!B214+drdp!K214)*DECR!$B214+(drdp!E214+drdp!N214)*DECR!$C214+(drdp!H214+drdp!Q214)*DECR!$D214)</f>
        <v>-5.0575757996373129E-2</v>
      </c>
      <c r="F214" s="20">
        <f>Model!$W$22*((drdp!C214+drdp!L214)*DECR!$B214+(drdp!F214+drdp!O214)*DECR!$C214+(drdp!I214+drdp!R214)*DECR!$D214)</f>
        <v>1.3551733511720076E-2</v>
      </c>
      <c r="G214" s="20">
        <f>Model!$W$22*((drdp!D214+drdp!M214)*DECR!$B214+(drdp!G214+drdp!P214)*DECR!$C214+(drdp!J214+drdp!S214)*DECR!$D214)</f>
        <v>0</v>
      </c>
      <c r="H214" s="18">
        <f>Model!$W$22*((drdp!B214)*DECR!$B214+(drdp!E214)*DECR!$C214+(drdp!H214)*DECR!$D214)</f>
        <v>-2.5287878998186564E-2</v>
      </c>
      <c r="I214" s="18">
        <f>Model!$W$22*((drdp!C214)*DECR!$B214+(drdp!F214)*DECR!$C214+(drdp!I214)*DECR!$D214)</f>
        <v>6.7758667558600379E-3</v>
      </c>
      <c r="J214" s="18">
        <f>Model!$W$22*((drdp!D214)*DECR!$B214+(drdp!G214)*DECR!$C214+(drdp!J214)*DECR!$D214)</f>
        <v>0</v>
      </c>
      <c r="K214" s="21">
        <f t="shared" si="46"/>
        <v>0.31828361915175601</v>
      </c>
      <c r="L214" s="21">
        <f t="shared" si="47"/>
        <v>2.2851735711316094E-2</v>
      </c>
      <c r="M214" s="21">
        <f t="shared" si="48"/>
        <v>0</v>
      </c>
      <c r="N214" s="21">
        <f t="shared" si="49"/>
        <v>-8.5283838715767779E-2</v>
      </c>
      <c r="O214" s="21">
        <f t="shared" si="50"/>
        <v>0</v>
      </c>
      <c r="P214" s="21">
        <f t="shared" si="51"/>
        <v>0</v>
      </c>
      <c r="Q214" s="19">
        <f t="shared" si="52"/>
        <v>0.31636518867907526</v>
      </c>
      <c r="R214" s="19">
        <f t="shared" si="53"/>
        <v>2.2713998600436588E-2</v>
      </c>
      <c r="S214" s="19">
        <f t="shared" si="54"/>
        <v>0</v>
      </c>
      <c r="T214" s="19">
        <f t="shared" si="55"/>
        <v>-8.4769796819877716E-2</v>
      </c>
      <c r="U214" s="19">
        <f t="shared" si="56"/>
        <v>0</v>
      </c>
      <c r="V214" s="19">
        <f t="shared" si="57"/>
        <v>0</v>
      </c>
    </row>
    <row r="215" spans="1:22" x14ac:dyDescent="0.25">
      <c r="A215" s="26">
        <f>Wellpath!E215</f>
        <v>6360</v>
      </c>
      <c r="B215" s="22">
        <v>0</v>
      </c>
      <c r="C215" s="22">
        <v>0</v>
      </c>
      <c r="D215" s="22">
        <v>1</v>
      </c>
      <c r="E215" s="20">
        <f>Model!$W$22*((drdp!B215+drdp!K215)*DECR!$B215+(drdp!E215+drdp!N215)*DECR!$C215+(drdp!H215+drdp!Q215)*DECR!$D215)</f>
        <v>-5.0575757996373129E-2</v>
      </c>
      <c r="F215" s="20">
        <f>Model!$W$22*((drdp!C215+drdp!L215)*DECR!$B215+(drdp!F215+drdp!O215)*DECR!$C215+(drdp!I215+drdp!R215)*DECR!$D215)</f>
        <v>1.3551733511720076E-2</v>
      </c>
      <c r="G215" s="20">
        <f>Model!$W$22*((drdp!D215+drdp!M215)*DECR!$B215+(drdp!G215+drdp!P215)*DECR!$C215+(drdp!J215+drdp!S215)*DECR!$D215)</f>
        <v>0</v>
      </c>
      <c r="H215" s="18">
        <f>Model!$W$22*((drdp!B215)*DECR!$B215+(drdp!E215)*DECR!$C215+(drdp!H215)*DECR!$D215)</f>
        <v>-2.5287878998186564E-2</v>
      </c>
      <c r="I215" s="18">
        <f>Model!$W$22*((drdp!C215)*DECR!$B215+(drdp!F215)*DECR!$C215+(drdp!I215)*DECR!$D215)</f>
        <v>6.7758667558600379E-3</v>
      </c>
      <c r="J215" s="18">
        <f>Model!$W$22*((drdp!D215)*DECR!$B215+(drdp!G215)*DECR!$C215+(drdp!J215)*DECR!$D215)</f>
        <v>0</v>
      </c>
      <c r="K215" s="21">
        <f t="shared" si="46"/>
        <v>0.32084152644866371</v>
      </c>
      <c r="L215" s="21">
        <f t="shared" si="47"/>
        <v>2.303538519248877E-2</v>
      </c>
      <c r="M215" s="21">
        <f t="shared" si="48"/>
        <v>0</v>
      </c>
      <c r="N215" s="21">
        <f t="shared" si="49"/>
        <v>-8.5969227910287868E-2</v>
      </c>
      <c r="O215" s="21">
        <f t="shared" si="50"/>
        <v>0</v>
      </c>
      <c r="P215" s="21">
        <f t="shared" si="51"/>
        <v>0</v>
      </c>
      <c r="Q215" s="19">
        <f t="shared" si="52"/>
        <v>0.31892309597598295</v>
      </c>
      <c r="R215" s="19">
        <f t="shared" si="53"/>
        <v>2.2897648081609264E-2</v>
      </c>
      <c r="S215" s="19">
        <f t="shared" si="54"/>
        <v>0</v>
      </c>
      <c r="T215" s="19">
        <f t="shared" si="55"/>
        <v>-8.5455186014397805E-2</v>
      </c>
      <c r="U215" s="19">
        <f t="shared" si="56"/>
        <v>0</v>
      </c>
      <c r="V215" s="19">
        <f t="shared" si="57"/>
        <v>0</v>
      </c>
    </row>
    <row r="216" spans="1:22" x14ac:dyDescent="0.25">
      <c r="A216" s="26">
        <f>Wellpath!E216</f>
        <v>6390</v>
      </c>
      <c r="B216" s="22">
        <v>0</v>
      </c>
      <c r="C216" s="22">
        <v>0</v>
      </c>
      <c r="D216" s="22">
        <v>1</v>
      </c>
      <c r="E216" s="20">
        <f>Model!$W$22*((drdp!B216+drdp!K216)*DECR!$B216+(drdp!E216+drdp!N216)*DECR!$C216+(drdp!H216+drdp!Q216)*DECR!$D216)</f>
        <v>-5.0575757996373129E-2</v>
      </c>
      <c r="F216" s="20">
        <f>Model!$W$22*((drdp!C216+drdp!L216)*DECR!$B216+(drdp!F216+drdp!O216)*DECR!$C216+(drdp!I216+drdp!R216)*DECR!$D216)</f>
        <v>1.3551733511720076E-2</v>
      </c>
      <c r="G216" s="20">
        <f>Model!$W$22*((drdp!D216+drdp!M216)*DECR!$B216+(drdp!G216+drdp!P216)*DECR!$C216+(drdp!J216+drdp!S216)*DECR!$D216)</f>
        <v>0</v>
      </c>
      <c r="H216" s="18">
        <f>Model!$W$22*((drdp!B216)*DECR!$B216+(drdp!E216)*DECR!$C216+(drdp!H216)*DECR!$D216)</f>
        <v>-2.5287878998186564E-2</v>
      </c>
      <c r="I216" s="18">
        <f>Model!$W$22*((drdp!C216)*DECR!$B216+(drdp!F216)*DECR!$C216+(drdp!I216)*DECR!$D216)</f>
        <v>6.7758667558600379E-3</v>
      </c>
      <c r="J216" s="18">
        <f>Model!$W$22*((drdp!D216)*DECR!$B216+(drdp!G216)*DECR!$C216+(drdp!J216)*DECR!$D216)</f>
        <v>0</v>
      </c>
      <c r="K216" s="21">
        <f t="shared" si="46"/>
        <v>0.3233994337455714</v>
      </c>
      <c r="L216" s="21">
        <f t="shared" si="47"/>
        <v>2.3219034673661446E-2</v>
      </c>
      <c r="M216" s="21">
        <f t="shared" si="48"/>
        <v>0</v>
      </c>
      <c r="N216" s="21">
        <f t="shared" si="49"/>
        <v>-8.6654617104807957E-2</v>
      </c>
      <c r="O216" s="21">
        <f t="shared" si="50"/>
        <v>0</v>
      </c>
      <c r="P216" s="21">
        <f t="shared" si="51"/>
        <v>0</v>
      </c>
      <c r="Q216" s="19">
        <f t="shared" si="52"/>
        <v>0.32148100327289064</v>
      </c>
      <c r="R216" s="19">
        <f t="shared" si="53"/>
        <v>2.308129756278194E-2</v>
      </c>
      <c r="S216" s="19">
        <f t="shared" si="54"/>
        <v>0</v>
      </c>
      <c r="T216" s="19">
        <f t="shared" si="55"/>
        <v>-8.6140575208917894E-2</v>
      </c>
      <c r="U216" s="19">
        <f t="shared" si="56"/>
        <v>0</v>
      </c>
      <c r="V216" s="19">
        <f t="shared" si="57"/>
        <v>0</v>
      </c>
    </row>
    <row r="217" spans="1:22" x14ac:dyDescent="0.25">
      <c r="A217" s="26">
        <f>Wellpath!E217</f>
        <v>6420</v>
      </c>
      <c r="B217" s="22">
        <v>0</v>
      </c>
      <c r="C217" s="22">
        <v>0</v>
      </c>
      <c r="D217" s="22">
        <v>1</v>
      </c>
      <c r="E217" s="20">
        <f>Model!$W$22*((drdp!B217+drdp!K217)*DECR!$B217+(drdp!E217+drdp!N217)*DECR!$C217+(drdp!H217+drdp!Q217)*DECR!$D217)</f>
        <v>-5.0575757996373129E-2</v>
      </c>
      <c r="F217" s="20">
        <f>Model!$W$22*((drdp!C217+drdp!L217)*DECR!$B217+(drdp!F217+drdp!O217)*DECR!$C217+(drdp!I217+drdp!R217)*DECR!$D217)</f>
        <v>1.3551733511720076E-2</v>
      </c>
      <c r="G217" s="20">
        <f>Model!$W$22*((drdp!D217+drdp!M217)*DECR!$B217+(drdp!G217+drdp!P217)*DECR!$C217+(drdp!J217+drdp!S217)*DECR!$D217)</f>
        <v>0</v>
      </c>
      <c r="H217" s="18">
        <f>Model!$W$22*((drdp!B217)*DECR!$B217+(drdp!E217)*DECR!$C217+(drdp!H217)*DECR!$D217)</f>
        <v>-2.5287878998186564E-2</v>
      </c>
      <c r="I217" s="18">
        <f>Model!$W$22*((drdp!C217)*DECR!$B217+(drdp!F217)*DECR!$C217+(drdp!I217)*DECR!$D217)</f>
        <v>6.7758667558600379E-3</v>
      </c>
      <c r="J217" s="18">
        <f>Model!$W$22*((drdp!D217)*DECR!$B217+(drdp!G217)*DECR!$C217+(drdp!J217)*DECR!$D217)</f>
        <v>0</v>
      </c>
      <c r="K217" s="21">
        <f t="shared" si="46"/>
        <v>0.32595734104247909</v>
      </c>
      <c r="L217" s="21">
        <f t="shared" si="47"/>
        <v>2.3402684154834121E-2</v>
      </c>
      <c r="M217" s="21">
        <f t="shared" si="48"/>
        <v>0</v>
      </c>
      <c r="N217" s="21">
        <f t="shared" si="49"/>
        <v>-8.7340006299328046E-2</v>
      </c>
      <c r="O217" s="21">
        <f t="shared" si="50"/>
        <v>0</v>
      </c>
      <c r="P217" s="21">
        <f t="shared" si="51"/>
        <v>0</v>
      </c>
      <c r="Q217" s="19">
        <f t="shared" si="52"/>
        <v>0.32403891056979833</v>
      </c>
      <c r="R217" s="19">
        <f t="shared" si="53"/>
        <v>2.3264947043954615E-2</v>
      </c>
      <c r="S217" s="19">
        <f t="shared" si="54"/>
        <v>0</v>
      </c>
      <c r="T217" s="19">
        <f t="shared" si="55"/>
        <v>-8.6825964403437983E-2</v>
      </c>
      <c r="U217" s="19">
        <f t="shared" si="56"/>
        <v>0</v>
      </c>
      <c r="V217" s="19">
        <f t="shared" si="57"/>
        <v>0</v>
      </c>
    </row>
    <row r="218" spans="1:22" x14ac:dyDescent="0.25">
      <c r="A218" s="26">
        <f>Wellpath!E218</f>
        <v>6450</v>
      </c>
      <c r="B218" s="22">
        <v>0</v>
      </c>
      <c r="C218" s="22">
        <v>0</v>
      </c>
      <c r="D218" s="22">
        <v>1</v>
      </c>
      <c r="E218" s="20">
        <f>Model!$W$22*((drdp!B218+drdp!K218)*DECR!$B218+(drdp!E218+drdp!N218)*DECR!$C218+(drdp!H218+drdp!Q218)*DECR!$D218)</f>
        <v>-5.0575757996373129E-2</v>
      </c>
      <c r="F218" s="20">
        <f>Model!$W$22*((drdp!C218+drdp!L218)*DECR!$B218+(drdp!F218+drdp!O218)*DECR!$C218+(drdp!I218+drdp!R218)*DECR!$D218)</f>
        <v>1.3551733511720076E-2</v>
      </c>
      <c r="G218" s="20">
        <f>Model!$W$22*((drdp!D218+drdp!M218)*DECR!$B218+(drdp!G218+drdp!P218)*DECR!$C218+(drdp!J218+drdp!S218)*DECR!$D218)</f>
        <v>0</v>
      </c>
      <c r="H218" s="18">
        <f>Model!$W$22*((drdp!B218)*DECR!$B218+(drdp!E218)*DECR!$C218+(drdp!H218)*DECR!$D218)</f>
        <v>-2.5287878998186564E-2</v>
      </c>
      <c r="I218" s="18">
        <f>Model!$W$22*((drdp!C218)*DECR!$B218+(drdp!F218)*DECR!$C218+(drdp!I218)*DECR!$D218)</f>
        <v>6.7758667558600379E-3</v>
      </c>
      <c r="J218" s="18">
        <f>Model!$W$22*((drdp!D218)*DECR!$B218+(drdp!G218)*DECR!$C218+(drdp!J218)*DECR!$D218)</f>
        <v>0</v>
      </c>
      <c r="K218" s="21">
        <f t="shared" si="46"/>
        <v>0.32851524833938678</v>
      </c>
      <c r="L218" s="21">
        <f t="shared" si="47"/>
        <v>2.3586333636006797E-2</v>
      </c>
      <c r="M218" s="21">
        <f t="shared" si="48"/>
        <v>0</v>
      </c>
      <c r="N218" s="21">
        <f t="shared" si="49"/>
        <v>-8.8025395493848135E-2</v>
      </c>
      <c r="O218" s="21">
        <f t="shared" si="50"/>
        <v>0</v>
      </c>
      <c r="P218" s="21">
        <f t="shared" si="51"/>
        <v>0</v>
      </c>
      <c r="Q218" s="19">
        <f t="shared" si="52"/>
        <v>0.32659681786670602</v>
      </c>
      <c r="R218" s="19">
        <f t="shared" si="53"/>
        <v>2.3448596525127291E-2</v>
      </c>
      <c r="S218" s="19">
        <f t="shared" si="54"/>
        <v>0</v>
      </c>
      <c r="T218" s="19">
        <f t="shared" si="55"/>
        <v>-8.7511353597958072E-2</v>
      </c>
      <c r="U218" s="19">
        <f t="shared" si="56"/>
        <v>0</v>
      </c>
      <c r="V218" s="19">
        <f t="shared" si="57"/>
        <v>0</v>
      </c>
    </row>
    <row r="219" spans="1:22" x14ac:dyDescent="0.25">
      <c r="A219" s="26">
        <f>Wellpath!E219</f>
        <v>6480</v>
      </c>
      <c r="B219" s="22">
        <v>0</v>
      </c>
      <c r="C219" s="22">
        <v>0</v>
      </c>
      <c r="D219" s="22">
        <v>1</v>
      </c>
      <c r="E219" s="20">
        <f>Model!$W$22*((drdp!B219+drdp!K219)*DECR!$B219+(drdp!E219+drdp!N219)*DECR!$C219+(drdp!H219+drdp!Q219)*DECR!$D219)</f>
        <v>-5.0575757996373129E-2</v>
      </c>
      <c r="F219" s="20">
        <f>Model!$W$22*((drdp!C219+drdp!L219)*DECR!$B219+(drdp!F219+drdp!O219)*DECR!$C219+(drdp!I219+drdp!R219)*DECR!$D219)</f>
        <v>1.3551733511720076E-2</v>
      </c>
      <c r="G219" s="20">
        <f>Model!$W$22*((drdp!D219+drdp!M219)*DECR!$B219+(drdp!G219+drdp!P219)*DECR!$C219+(drdp!J219+drdp!S219)*DECR!$D219)</f>
        <v>0</v>
      </c>
      <c r="H219" s="18">
        <f>Model!$W$22*((drdp!B219)*DECR!$B219+(drdp!E219)*DECR!$C219+(drdp!H219)*DECR!$D219)</f>
        <v>-2.5287878998186564E-2</v>
      </c>
      <c r="I219" s="18">
        <f>Model!$W$22*((drdp!C219)*DECR!$B219+(drdp!F219)*DECR!$C219+(drdp!I219)*DECR!$D219)</f>
        <v>6.7758667558600379E-3</v>
      </c>
      <c r="J219" s="18">
        <f>Model!$W$22*((drdp!D219)*DECR!$B219+(drdp!G219)*DECR!$C219+(drdp!J219)*DECR!$D219)</f>
        <v>0</v>
      </c>
      <c r="K219" s="21">
        <f t="shared" si="46"/>
        <v>0.33107315563629447</v>
      </c>
      <c r="L219" s="21">
        <f t="shared" si="47"/>
        <v>2.3769983117179472E-2</v>
      </c>
      <c r="M219" s="21">
        <f t="shared" si="48"/>
        <v>0</v>
      </c>
      <c r="N219" s="21">
        <f t="shared" si="49"/>
        <v>-8.8710784688368224E-2</v>
      </c>
      <c r="O219" s="21">
        <f t="shared" si="50"/>
        <v>0</v>
      </c>
      <c r="P219" s="21">
        <f t="shared" si="51"/>
        <v>0</v>
      </c>
      <c r="Q219" s="19">
        <f t="shared" si="52"/>
        <v>0.32915472516361372</v>
      </c>
      <c r="R219" s="19">
        <f t="shared" si="53"/>
        <v>2.3632246006299967E-2</v>
      </c>
      <c r="S219" s="19">
        <f t="shared" si="54"/>
        <v>0</v>
      </c>
      <c r="T219" s="19">
        <f t="shared" si="55"/>
        <v>-8.8196742792478161E-2</v>
      </c>
      <c r="U219" s="19">
        <f t="shared" si="56"/>
        <v>0</v>
      </c>
      <c r="V219" s="19">
        <f t="shared" si="57"/>
        <v>0</v>
      </c>
    </row>
    <row r="220" spans="1:22" x14ac:dyDescent="0.25">
      <c r="A220" s="26">
        <f>Wellpath!E220</f>
        <v>6510</v>
      </c>
      <c r="B220" s="22">
        <v>0</v>
      </c>
      <c r="C220" s="22">
        <v>0</v>
      </c>
      <c r="D220" s="22">
        <v>1</v>
      </c>
      <c r="E220" s="20">
        <f>Model!$W$22*((drdp!B220+drdp!K220)*DECR!$B220+(drdp!E220+drdp!N220)*DECR!$C220+(drdp!H220+drdp!Q220)*DECR!$D220)</f>
        <v>-5.0575757996373129E-2</v>
      </c>
      <c r="F220" s="20">
        <f>Model!$W$22*((drdp!C220+drdp!L220)*DECR!$B220+(drdp!F220+drdp!O220)*DECR!$C220+(drdp!I220+drdp!R220)*DECR!$D220)</f>
        <v>1.3551733511720076E-2</v>
      </c>
      <c r="G220" s="20">
        <f>Model!$W$22*((drdp!D220+drdp!M220)*DECR!$B220+(drdp!G220+drdp!P220)*DECR!$C220+(drdp!J220+drdp!S220)*DECR!$D220)</f>
        <v>0</v>
      </c>
      <c r="H220" s="18">
        <f>Model!$W$22*((drdp!B220)*DECR!$B220+(drdp!E220)*DECR!$C220+(drdp!H220)*DECR!$D220)</f>
        <v>-2.5287878998186564E-2</v>
      </c>
      <c r="I220" s="18">
        <f>Model!$W$22*((drdp!C220)*DECR!$B220+(drdp!F220)*DECR!$C220+(drdp!I220)*DECR!$D220)</f>
        <v>6.7758667558600379E-3</v>
      </c>
      <c r="J220" s="18">
        <f>Model!$W$22*((drdp!D220)*DECR!$B220+(drdp!G220)*DECR!$C220+(drdp!J220)*DECR!$D220)</f>
        <v>0</v>
      </c>
      <c r="K220" s="21">
        <f t="shared" si="46"/>
        <v>0.33363106293320216</v>
      </c>
      <c r="L220" s="21">
        <f t="shared" si="47"/>
        <v>2.3953632598352148E-2</v>
      </c>
      <c r="M220" s="21">
        <f t="shared" si="48"/>
        <v>0</v>
      </c>
      <c r="N220" s="21">
        <f t="shared" si="49"/>
        <v>-8.9396173882888313E-2</v>
      </c>
      <c r="O220" s="21">
        <f t="shared" si="50"/>
        <v>0</v>
      </c>
      <c r="P220" s="21">
        <f t="shared" si="51"/>
        <v>0</v>
      </c>
      <c r="Q220" s="19">
        <f t="shared" si="52"/>
        <v>0.33171263246052141</v>
      </c>
      <c r="R220" s="19">
        <f t="shared" si="53"/>
        <v>2.3815895487472642E-2</v>
      </c>
      <c r="S220" s="19">
        <f t="shared" si="54"/>
        <v>0</v>
      </c>
      <c r="T220" s="19">
        <f t="shared" si="55"/>
        <v>-8.888213198699825E-2</v>
      </c>
      <c r="U220" s="19">
        <f t="shared" si="56"/>
        <v>0</v>
      </c>
      <c r="V220" s="19">
        <f t="shared" si="57"/>
        <v>0</v>
      </c>
    </row>
    <row r="221" spans="1:22" x14ac:dyDescent="0.25">
      <c r="A221" s="26">
        <f>Wellpath!E221</f>
        <v>6540</v>
      </c>
      <c r="B221" s="22">
        <v>0</v>
      </c>
      <c r="C221" s="22">
        <v>0</v>
      </c>
      <c r="D221" s="22">
        <v>1</v>
      </c>
      <c r="E221" s="20">
        <f>Model!$W$22*((drdp!B221+drdp!K221)*DECR!$B221+(drdp!E221+drdp!N221)*DECR!$C221+(drdp!H221+drdp!Q221)*DECR!$D221)</f>
        <v>-5.0575757996373129E-2</v>
      </c>
      <c r="F221" s="20">
        <f>Model!$W$22*((drdp!C221+drdp!L221)*DECR!$B221+(drdp!F221+drdp!O221)*DECR!$C221+(drdp!I221+drdp!R221)*DECR!$D221)</f>
        <v>1.3551733511720076E-2</v>
      </c>
      <c r="G221" s="20">
        <f>Model!$W$22*((drdp!D221+drdp!M221)*DECR!$B221+(drdp!G221+drdp!P221)*DECR!$C221+(drdp!J221+drdp!S221)*DECR!$D221)</f>
        <v>0</v>
      </c>
      <c r="H221" s="18">
        <f>Model!$W$22*((drdp!B221)*DECR!$B221+(drdp!E221)*DECR!$C221+(drdp!H221)*DECR!$D221)</f>
        <v>-2.5287878998186564E-2</v>
      </c>
      <c r="I221" s="18">
        <f>Model!$W$22*((drdp!C221)*DECR!$B221+(drdp!F221)*DECR!$C221+(drdp!I221)*DECR!$D221)</f>
        <v>6.7758667558600379E-3</v>
      </c>
      <c r="J221" s="18">
        <f>Model!$W$22*((drdp!D221)*DECR!$B221+(drdp!G221)*DECR!$C221+(drdp!J221)*DECR!$D221)</f>
        <v>0</v>
      </c>
      <c r="K221" s="21">
        <f t="shared" si="46"/>
        <v>0.33618897023010985</v>
      </c>
      <c r="L221" s="21">
        <f t="shared" si="47"/>
        <v>2.4137282079524824E-2</v>
      </c>
      <c r="M221" s="21">
        <f t="shared" si="48"/>
        <v>0</v>
      </c>
      <c r="N221" s="21">
        <f t="shared" si="49"/>
        <v>-9.0081563077408403E-2</v>
      </c>
      <c r="O221" s="21">
        <f t="shared" si="50"/>
        <v>0</v>
      </c>
      <c r="P221" s="21">
        <f t="shared" si="51"/>
        <v>0</v>
      </c>
      <c r="Q221" s="19">
        <f t="shared" si="52"/>
        <v>0.3342705397574291</v>
      </c>
      <c r="R221" s="19">
        <f t="shared" si="53"/>
        <v>2.3999544968645318E-2</v>
      </c>
      <c r="S221" s="19">
        <f t="shared" si="54"/>
        <v>0</v>
      </c>
      <c r="T221" s="19">
        <f t="shared" si="55"/>
        <v>-8.9567521181518339E-2</v>
      </c>
      <c r="U221" s="19">
        <f t="shared" si="56"/>
        <v>0</v>
      </c>
      <c r="V221" s="19">
        <f t="shared" si="57"/>
        <v>0</v>
      </c>
    </row>
    <row r="222" spans="1:22" x14ac:dyDescent="0.25">
      <c r="A222" s="26">
        <f>Wellpath!E222</f>
        <v>6570</v>
      </c>
      <c r="B222" s="22">
        <v>0</v>
      </c>
      <c r="C222" s="22">
        <v>0</v>
      </c>
      <c r="D222" s="22">
        <v>1</v>
      </c>
      <c r="E222" s="20">
        <f>Model!$W$22*((drdp!B222+drdp!K222)*DECR!$B222+(drdp!E222+drdp!N222)*DECR!$C222+(drdp!H222+drdp!Q222)*DECR!$D222)</f>
        <v>-5.0575757996373129E-2</v>
      </c>
      <c r="F222" s="20">
        <f>Model!$W$22*((drdp!C222+drdp!L222)*DECR!$B222+(drdp!F222+drdp!O222)*DECR!$C222+(drdp!I222+drdp!R222)*DECR!$D222)</f>
        <v>1.3551733511720076E-2</v>
      </c>
      <c r="G222" s="20">
        <f>Model!$W$22*((drdp!D222+drdp!M222)*DECR!$B222+(drdp!G222+drdp!P222)*DECR!$C222+(drdp!J222+drdp!S222)*DECR!$D222)</f>
        <v>0</v>
      </c>
      <c r="H222" s="18">
        <f>Model!$W$22*((drdp!B222)*DECR!$B222+(drdp!E222)*DECR!$C222+(drdp!H222)*DECR!$D222)</f>
        <v>-2.5287878998186564E-2</v>
      </c>
      <c r="I222" s="18">
        <f>Model!$W$22*((drdp!C222)*DECR!$B222+(drdp!F222)*DECR!$C222+(drdp!I222)*DECR!$D222)</f>
        <v>6.7758667558600379E-3</v>
      </c>
      <c r="J222" s="18">
        <f>Model!$W$22*((drdp!D222)*DECR!$B222+(drdp!G222)*DECR!$C222+(drdp!J222)*DECR!$D222)</f>
        <v>0</v>
      </c>
      <c r="K222" s="21">
        <f t="shared" si="46"/>
        <v>0.33874687752701754</v>
      </c>
      <c r="L222" s="21">
        <f t="shared" si="47"/>
        <v>2.4320931560697499E-2</v>
      </c>
      <c r="M222" s="21">
        <f t="shared" si="48"/>
        <v>0</v>
      </c>
      <c r="N222" s="21">
        <f t="shared" si="49"/>
        <v>-9.0766952271928492E-2</v>
      </c>
      <c r="O222" s="21">
        <f t="shared" si="50"/>
        <v>0</v>
      </c>
      <c r="P222" s="21">
        <f t="shared" si="51"/>
        <v>0</v>
      </c>
      <c r="Q222" s="19">
        <f t="shared" si="52"/>
        <v>0.33682844705433679</v>
      </c>
      <c r="R222" s="19">
        <f t="shared" si="53"/>
        <v>2.4183194449817993E-2</v>
      </c>
      <c r="S222" s="19">
        <f t="shared" si="54"/>
        <v>0</v>
      </c>
      <c r="T222" s="19">
        <f t="shared" si="55"/>
        <v>-9.0252910376038428E-2</v>
      </c>
      <c r="U222" s="19">
        <f t="shared" si="56"/>
        <v>0</v>
      </c>
      <c r="V222" s="19">
        <f t="shared" si="57"/>
        <v>0</v>
      </c>
    </row>
    <row r="223" spans="1:22" x14ac:dyDescent="0.25">
      <c r="A223" s="26">
        <f>Wellpath!E223</f>
        <v>6600</v>
      </c>
      <c r="B223" s="22">
        <v>0</v>
      </c>
      <c r="C223" s="22">
        <v>0</v>
      </c>
      <c r="D223" s="22">
        <v>1</v>
      </c>
      <c r="E223" s="20">
        <f>Model!$W$22*((drdp!B223+drdp!K223)*DECR!$B223+(drdp!E223+drdp!N223)*DECR!$C223+(drdp!H223+drdp!Q223)*DECR!$D223)</f>
        <v>-5.0575757996373129E-2</v>
      </c>
      <c r="F223" s="20">
        <f>Model!$W$22*((drdp!C223+drdp!L223)*DECR!$B223+(drdp!F223+drdp!O223)*DECR!$C223+(drdp!I223+drdp!R223)*DECR!$D223)</f>
        <v>1.3551733511720076E-2</v>
      </c>
      <c r="G223" s="20">
        <f>Model!$W$22*((drdp!D223+drdp!M223)*DECR!$B223+(drdp!G223+drdp!P223)*DECR!$C223+(drdp!J223+drdp!S223)*DECR!$D223)</f>
        <v>0</v>
      </c>
      <c r="H223" s="18">
        <f>Model!$W$22*((drdp!B223)*DECR!$B223+(drdp!E223)*DECR!$C223+(drdp!H223)*DECR!$D223)</f>
        <v>-2.5287878998186564E-2</v>
      </c>
      <c r="I223" s="18">
        <f>Model!$W$22*((drdp!C223)*DECR!$B223+(drdp!F223)*DECR!$C223+(drdp!I223)*DECR!$D223)</f>
        <v>6.7758667558600379E-3</v>
      </c>
      <c r="J223" s="18">
        <f>Model!$W$22*((drdp!D223)*DECR!$B223+(drdp!G223)*DECR!$C223+(drdp!J223)*DECR!$D223)</f>
        <v>0</v>
      </c>
      <c r="K223" s="21">
        <f t="shared" si="46"/>
        <v>0.34130478482392523</v>
      </c>
      <c r="L223" s="21">
        <f t="shared" si="47"/>
        <v>2.4504581041870175E-2</v>
      </c>
      <c r="M223" s="21">
        <f t="shared" si="48"/>
        <v>0</v>
      </c>
      <c r="N223" s="21">
        <f t="shared" si="49"/>
        <v>-9.1452341466448581E-2</v>
      </c>
      <c r="O223" s="21">
        <f t="shared" si="50"/>
        <v>0</v>
      </c>
      <c r="P223" s="21">
        <f t="shared" si="51"/>
        <v>0</v>
      </c>
      <c r="Q223" s="19">
        <f t="shared" si="52"/>
        <v>0.33938635435124448</v>
      </c>
      <c r="R223" s="19">
        <f t="shared" si="53"/>
        <v>2.4366843930990669E-2</v>
      </c>
      <c r="S223" s="19">
        <f t="shared" si="54"/>
        <v>0</v>
      </c>
      <c r="T223" s="19">
        <f t="shared" si="55"/>
        <v>-9.0938299570558517E-2</v>
      </c>
      <c r="U223" s="19">
        <f t="shared" si="56"/>
        <v>0</v>
      </c>
      <c r="V223" s="19">
        <f t="shared" si="57"/>
        <v>0</v>
      </c>
    </row>
    <row r="224" spans="1:22" x14ac:dyDescent="0.25">
      <c r="A224" s="26">
        <f>Wellpath!E224</f>
        <v>6630</v>
      </c>
      <c r="B224" s="22">
        <v>0</v>
      </c>
      <c r="C224" s="22">
        <v>0</v>
      </c>
      <c r="D224" s="22">
        <v>1</v>
      </c>
      <c r="E224" s="20">
        <f>Model!$W$22*((drdp!B224+drdp!K224)*DECR!$B224+(drdp!E224+drdp!N224)*DECR!$C224+(drdp!H224+drdp!Q224)*DECR!$D224)</f>
        <v>-5.0575757996373129E-2</v>
      </c>
      <c r="F224" s="20">
        <f>Model!$W$22*((drdp!C224+drdp!L224)*DECR!$B224+(drdp!F224+drdp!O224)*DECR!$C224+(drdp!I224+drdp!R224)*DECR!$D224)</f>
        <v>1.3551733511720076E-2</v>
      </c>
      <c r="G224" s="20">
        <f>Model!$W$22*((drdp!D224+drdp!M224)*DECR!$B224+(drdp!G224+drdp!P224)*DECR!$C224+(drdp!J224+drdp!S224)*DECR!$D224)</f>
        <v>0</v>
      </c>
      <c r="H224" s="18">
        <f>Model!$W$22*((drdp!B224)*DECR!$B224+(drdp!E224)*DECR!$C224+(drdp!H224)*DECR!$D224)</f>
        <v>-2.5287878998186564E-2</v>
      </c>
      <c r="I224" s="18">
        <f>Model!$W$22*((drdp!C224)*DECR!$B224+(drdp!F224)*DECR!$C224+(drdp!I224)*DECR!$D224)</f>
        <v>6.7758667558600379E-3</v>
      </c>
      <c r="J224" s="18">
        <f>Model!$W$22*((drdp!D224)*DECR!$B224+(drdp!G224)*DECR!$C224+(drdp!J224)*DECR!$D224)</f>
        <v>0</v>
      </c>
      <c r="K224" s="21">
        <f t="shared" si="46"/>
        <v>0.34386269212083292</v>
      </c>
      <c r="L224" s="21">
        <f t="shared" si="47"/>
        <v>2.4688230523042851E-2</v>
      </c>
      <c r="M224" s="21">
        <f t="shared" si="48"/>
        <v>0</v>
      </c>
      <c r="N224" s="21">
        <f t="shared" si="49"/>
        <v>-9.213773066096867E-2</v>
      </c>
      <c r="O224" s="21">
        <f t="shared" si="50"/>
        <v>0</v>
      </c>
      <c r="P224" s="21">
        <f t="shared" si="51"/>
        <v>0</v>
      </c>
      <c r="Q224" s="19">
        <f t="shared" si="52"/>
        <v>0.34194426164815217</v>
      </c>
      <c r="R224" s="19">
        <f t="shared" si="53"/>
        <v>2.4550493412163345E-2</v>
      </c>
      <c r="S224" s="19">
        <f t="shared" si="54"/>
        <v>0</v>
      </c>
      <c r="T224" s="19">
        <f t="shared" si="55"/>
        <v>-9.1623688765078606E-2</v>
      </c>
      <c r="U224" s="19">
        <f t="shared" si="56"/>
        <v>0</v>
      </c>
      <c r="V224" s="19">
        <f t="shared" si="57"/>
        <v>0</v>
      </c>
    </row>
    <row r="225" spans="1:22" x14ac:dyDescent="0.25">
      <c r="A225" s="26">
        <f>Wellpath!E225</f>
        <v>6660</v>
      </c>
      <c r="B225" s="22">
        <v>0</v>
      </c>
      <c r="C225" s="22">
        <v>0</v>
      </c>
      <c r="D225" s="22">
        <v>1</v>
      </c>
      <c r="E225" s="20">
        <f>Model!$W$22*((drdp!B225+drdp!K225)*DECR!$B225+(drdp!E225+drdp!N225)*DECR!$C225+(drdp!H225+drdp!Q225)*DECR!$D225)</f>
        <v>-5.0575757996373129E-2</v>
      </c>
      <c r="F225" s="20">
        <f>Model!$W$22*((drdp!C225+drdp!L225)*DECR!$B225+(drdp!F225+drdp!O225)*DECR!$C225+(drdp!I225+drdp!R225)*DECR!$D225)</f>
        <v>1.3551733511720076E-2</v>
      </c>
      <c r="G225" s="20">
        <f>Model!$W$22*((drdp!D225+drdp!M225)*DECR!$B225+(drdp!G225+drdp!P225)*DECR!$C225+(drdp!J225+drdp!S225)*DECR!$D225)</f>
        <v>0</v>
      </c>
      <c r="H225" s="18">
        <f>Model!$W$22*((drdp!B225)*DECR!$B225+(drdp!E225)*DECR!$C225+(drdp!H225)*DECR!$D225)</f>
        <v>-2.5287878998186564E-2</v>
      </c>
      <c r="I225" s="18">
        <f>Model!$W$22*((drdp!C225)*DECR!$B225+(drdp!F225)*DECR!$C225+(drdp!I225)*DECR!$D225)</f>
        <v>6.7758667558600379E-3</v>
      </c>
      <c r="J225" s="18">
        <f>Model!$W$22*((drdp!D225)*DECR!$B225+(drdp!G225)*DECR!$C225+(drdp!J225)*DECR!$D225)</f>
        <v>0</v>
      </c>
      <c r="K225" s="21">
        <f t="shared" si="46"/>
        <v>0.34642059941774062</v>
      </c>
      <c r="L225" s="21">
        <f t="shared" si="47"/>
        <v>2.4871880004215526E-2</v>
      </c>
      <c r="M225" s="21">
        <f t="shared" si="48"/>
        <v>0</v>
      </c>
      <c r="N225" s="21">
        <f t="shared" si="49"/>
        <v>-9.2823119855488759E-2</v>
      </c>
      <c r="O225" s="21">
        <f t="shared" si="50"/>
        <v>0</v>
      </c>
      <c r="P225" s="21">
        <f t="shared" si="51"/>
        <v>0</v>
      </c>
      <c r="Q225" s="19">
        <f t="shared" si="52"/>
        <v>0.34450216894505986</v>
      </c>
      <c r="R225" s="19">
        <f t="shared" si="53"/>
        <v>2.473414289333602E-2</v>
      </c>
      <c r="S225" s="19">
        <f t="shared" si="54"/>
        <v>0</v>
      </c>
      <c r="T225" s="19">
        <f t="shared" si="55"/>
        <v>-9.2309077959598695E-2</v>
      </c>
      <c r="U225" s="19">
        <f t="shared" si="56"/>
        <v>0</v>
      </c>
      <c r="V225" s="19">
        <f t="shared" si="57"/>
        <v>0</v>
      </c>
    </row>
    <row r="226" spans="1:22" x14ac:dyDescent="0.25">
      <c r="A226" s="26">
        <f>Wellpath!E226</f>
        <v>6690</v>
      </c>
      <c r="B226" s="22">
        <v>0</v>
      </c>
      <c r="C226" s="22">
        <v>0</v>
      </c>
      <c r="D226" s="22">
        <v>1</v>
      </c>
      <c r="E226" s="20">
        <f>Model!$W$22*((drdp!B226+drdp!K226)*DECR!$B226+(drdp!E226+drdp!N226)*DECR!$C226+(drdp!H226+drdp!Q226)*DECR!$D226)</f>
        <v>-5.0575757996373129E-2</v>
      </c>
      <c r="F226" s="20">
        <f>Model!$W$22*((drdp!C226+drdp!L226)*DECR!$B226+(drdp!F226+drdp!O226)*DECR!$C226+(drdp!I226+drdp!R226)*DECR!$D226)</f>
        <v>1.3551733511720076E-2</v>
      </c>
      <c r="G226" s="20">
        <f>Model!$W$22*((drdp!D226+drdp!M226)*DECR!$B226+(drdp!G226+drdp!P226)*DECR!$C226+(drdp!J226+drdp!S226)*DECR!$D226)</f>
        <v>0</v>
      </c>
      <c r="H226" s="18">
        <f>Model!$W$22*((drdp!B226)*DECR!$B226+(drdp!E226)*DECR!$C226+(drdp!H226)*DECR!$D226)</f>
        <v>-2.5287878998186564E-2</v>
      </c>
      <c r="I226" s="18">
        <f>Model!$W$22*((drdp!C226)*DECR!$B226+(drdp!F226)*DECR!$C226+(drdp!I226)*DECR!$D226)</f>
        <v>6.7758667558600379E-3</v>
      </c>
      <c r="J226" s="18">
        <f>Model!$W$22*((drdp!D226)*DECR!$B226+(drdp!G226)*DECR!$C226+(drdp!J226)*DECR!$D226)</f>
        <v>0</v>
      </c>
      <c r="K226" s="21">
        <f t="shared" si="46"/>
        <v>0.34897850671464831</v>
      </c>
      <c r="L226" s="21">
        <f t="shared" si="47"/>
        <v>2.5055529485388202E-2</v>
      </c>
      <c r="M226" s="21">
        <f t="shared" si="48"/>
        <v>0</v>
      </c>
      <c r="N226" s="21">
        <f t="shared" si="49"/>
        <v>-9.3508509050008848E-2</v>
      </c>
      <c r="O226" s="21">
        <f t="shared" si="50"/>
        <v>0</v>
      </c>
      <c r="P226" s="21">
        <f t="shared" si="51"/>
        <v>0</v>
      </c>
      <c r="Q226" s="19">
        <f t="shared" si="52"/>
        <v>0.34706007624196755</v>
      </c>
      <c r="R226" s="19">
        <f t="shared" si="53"/>
        <v>2.4917792374508696E-2</v>
      </c>
      <c r="S226" s="19">
        <f t="shared" si="54"/>
        <v>0</v>
      </c>
      <c r="T226" s="19">
        <f t="shared" si="55"/>
        <v>-9.2994467154118785E-2</v>
      </c>
      <c r="U226" s="19">
        <f t="shared" si="56"/>
        <v>0</v>
      </c>
      <c r="V226" s="19">
        <f t="shared" si="57"/>
        <v>0</v>
      </c>
    </row>
    <row r="227" spans="1:22" x14ac:dyDescent="0.25">
      <c r="A227" s="26">
        <f>Wellpath!E227</f>
        <v>6720</v>
      </c>
      <c r="B227" s="22">
        <v>0</v>
      </c>
      <c r="C227" s="22">
        <v>0</v>
      </c>
      <c r="D227" s="22">
        <v>1</v>
      </c>
      <c r="E227" s="20">
        <f>Model!$W$22*((drdp!B227+drdp!K227)*DECR!$B227+(drdp!E227+drdp!N227)*DECR!$C227+(drdp!H227+drdp!Q227)*DECR!$D227)</f>
        <v>-5.0575757996373129E-2</v>
      </c>
      <c r="F227" s="20">
        <f>Model!$W$22*((drdp!C227+drdp!L227)*DECR!$B227+(drdp!F227+drdp!O227)*DECR!$C227+(drdp!I227+drdp!R227)*DECR!$D227)</f>
        <v>1.3551733511720076E-2</v>
      </c>
      <c r="G227" s="20">
        <f>Model!$W$22*((drdp!D227+drdp!M227)*DECR!$B227+(drdp!G227+drdp!P227)*DECR!$C227+(drdp!J227+drdp!S227)*DECR!$D227)</f>
        <v>0</v>
      </c>
      <c r="H227" s="18">
        <f>Model!$W$22*((drdp!B227)*DECR!$B227+(drdp!E227)*DECR!$C227+(drdp!H227)*DECR!$D227)</f>
        <v>-2.5287878998186564E-2</v>
      </c>
      <c r="I227" s="18">
        <f>Model!$W$22*((drdp!C227)*DECR!$B227+(drdp!F227)*DECR!$C227+(drdp!I227)*DECR!$D227)</f>
        <v>6.7758667558600379E-3</v>
      </c>
      <c r="J227" s="18">
        <f>Model!$W$22*((drdp!D227)*DECR!$B227+(drdp!G227)*DECR!$C227+(drdp!J227)*DECR!$D227)</f>
        <v>0</v>
      </c>
      <c r="K227" s="21">
        <f t="shared" si="46"/>
        <v>0.351536414011556</v>
      </c>
      <c r="L227" s="21">
        <f t="shared" si="47"/>
        <v>2.5239178966560877E-2</v>
      </c>
      <c r="M227" s="21">
        <f t="shared" si="48"/>
        <v>0</v>
      </c>
      <c r="N227" s="21">
        <f t="shared" si="49"/>
        <v>-9.4193898244528937E-2</v>
      </c>
      <c r="O227" s="21">
        <f t="shared" si="50"/>
        <v>0</v>
      </c>
      <c r="P227" s="21">
        <f t="shared" si="51"/>
        <v>0</v>
      </c>
      <c r="Q227" s="19">
        <f t="shared" si="52"/>
        <v>0.34961798353887524</v>
      </c>
      <c r="R227" s="19">
        <f t="shared" si="53"/>
        <v>2.5101441855681372E-2</v>
      </c>
      <c r="S227" s="19">
        <f t="shared" si="54"/>
        <v>0</v>
      </c>
      <c r="T227" s="19">
        <f t="shared" si="55"/>
        <v>-9.3679856348638874E-2</v>
      </c>
      <c r="U227" s="19">
        <f t="shared" si="56"/>
        <v>0</v>
      </c>
      <c r="V227" s="19">
        <f t="shared" si="57"/>
        <v>0</v>
      </c>
    </row>
    <row r="228" spans="1:22" x14ac:dyDescent="0.25">
      <c r="A228" s="26">
        <f>Wellpath!E228</f>
        <v>6750</v>
      </c>
      <c r="B228" s="22">
        <v>0</v>
      </c>
      <c r="C228" s="22">
        <v>0</v>
      </c>
      <c r="D228" s="22">
        <v>1</v>
      </c>
      <c r="E228" s="20">
        <f>Model!$W$22*((drdp!B228+drdp!K228)*DECR!$B228+(drdp!E228+drdp!N228)*DECR!$C228+(drdp!H228+drdp!Q228)*DECR!$D228)</f>
        <v>-5.0575757996373129E-2</v>
      </c>
      <c r="F228" s="20">
        <f>Model!$W$22*((drdp!C228+drdp!L228)*DECR!$B228+(drdp!F228+drdp!O228)*DECR!$C228+(drdp!I228+drdp!R228)*DECR!$D228)</f>
        <v>1.3551733511720076E-2</v>
      </c>
      <c r="G228" s="20">
        <f>Model!$W$22*((drdp!D228+drdp!M228)*DECR!$B228+(drdp!G228+drdp!P228)*DECR!$C228+(drdp!J228+drdp!S228)*DECR!$D228)</f>
        <v>0</v>
      </c>
      <c r="H228" s="18">
        <f>Model!$W$22*((drdp!B228)*DECR!$B228+(drdp!E228)*DECR!$C228+(drdp!H228)*DECR!$D228)</f>
        <v>-2.5287878998186564E-2</v>
      </c>
      <c r="I228" s="18">
        <f>Model!$W$22*((drdp!C228)*DECR!$B228+(drdp!F228)*DECR!$C228+(drdp!I228)*DECR!$D228)</f>
        <v>6.7758667558600379E-3</v>
      </c>
      <c r="J228" s="18">
        <f>Model!$W$22*((drdp!D228)*DECR!$B228+(drdp!G228)*DECR!$C228+(drdp!J228)*DECR!$D228)</f>
        <v>0</v>
      </c>
      <c r="K228" s="21">
        <f t="shared" si="46"/>
        <v>0.35409432130846369</v>
      </c>
      <c r="L228" s="21">
        <f t="shared" si="47"/>
        <v>2.5422828447733553E-2</v>
      </c>
      <c r="M228" s="21">
        <f t="shared" si="48"/>
        <v>0</v>
      </c>
      <c r="N228" s="21">
        <f t="shared" si="49"/>
        <v>-9.4879287439049026E-2</v>
      </c>
      <c r="O228" s="21">
        <f t="shared" si="50"/>
        <v>0</v>
      </c>
      <c r="P228" s="21">
        <f t="shared" si="51"/>
        <v>0</v>
      </c>
      <c r="Q228" s="19">
        <f t="shared" si="52"/>
        <v>0.35217589083578293</v>
      </c>
      <c r="R228" s="19">
        <f t="shared" si="53"/>
        <v>2.5285091336854047E-2</v>
      </c>
      <c r="S228" s="19">
        <f t="shared" si="54"/>
        <v>0</v>
      </c>
      <c r="T228" s="19">
        <f t="shared" si="55"/>
        <v>-9.4365245543158963E-2</v>
      </c>
      <c r="U228" s="19">
        <f t="shared" si="56"/>
        <v>0</v>
      </c>
      <c r="V228" s="19">
        <f t="shared" si="57"/>
        <v>0</v>
      </c>
    </row>
    <row r="229" spans="1:22" x14ac:dyDescent="0.25">
      <c r="A229" s="26">
        <f>Wellpath!E229</f>
        <v>6780</v>
      </c>
      <c r="B229" s="22">
        <v>0</v>
      </c>
      <c r="C229" s="22">
        <v>0</v>
      </c>
      <c r="D229" s="22">
        <v>1</v>
      </c>
      <c r="E229" s="20">
        <f>Model!$W$22*((drdp!B229+drdp!K229)*DECR!$B229+(drdp!E229+drdp!N229)*DECR!$C229+(drdp!H229+drdp!Q229)*DECR!$D229)</f>
        <v>-5.0575757996373129E-2</v>
      </c>
      <c r="F229" s="20">
        <f>Model!$W$22*((drdp!C229+drdp!L229)*DECR!$B229+(drdp!F229+drdp!O229)*DECR!$C229+(drdp!I229+drdp!R229)*DECR!$D229)</f>
        <v>1.3551733511720076E-2</v>
      </c>
      <c r="G229" s="20">
        <f>Model!$W$22*((drdp!D229+drdp!M229)*DECR!$B229+(drdp!G229+drdp!P229)*DECR!$C229+(drdp!J229+drdp!S229)*DECR!$D229)</f>
        <v>0</v>
      </c>
      <c r="H229" s="18">
        <f>Model!$W$22*((drdp!B229)*DECR!$B229+(drdp!E229)*DECR!$C229+(drdp!H229)*DECR!$D229)</f>
        <v>-2.5287878998186564E-2</v>
      </c>
      <c r="I229" s="18">
        <f>Model!$W$22*((drdp!C229)*DECR!$B229+(drdp!F229)*DECR!$C229+(drdp!I229)*DECR!$D229)</f>
        <v>6.7758667558600379E-3</v>
      </c>
      <c r="J229" s="18">
        <f>Model!$W$22*((drdp!D229)*DECR!$B229+(drdp!G229)*DECR!$C229+(drdp!J229)*DECR!$D229)</f>
        <v>0</v>
      </c>
      <c r="K229" s="21">
        <f t="shared" si="46"/>
        <v>0.35665222860537138</v>
      </c>
      <c r="L229" s="21">
        <f t="shared" si="47"/>
        <v>2.5606477928906229E-2</v>
      </c>
      <c r="M229" s="21">
        <f t="shared" si="48"/>
        <v>0</v>
      </c>
      <c r="N229" s="21">
        <f t="shared" si="49"/>
        <v>-9.5564676633569115E-2</v>
      </c>
      <c r="O229" s="21">
        <f t="shared" si="50"/>
        <v>0</v>
      </c>
      <c r="P229" s="21">
        <f t="shared" si="51"/>
        <v>0</v>
      </c>
      <c r="Q229" s="19">
        <f t="shared" si="52"/>
        <v>0.35473379813269063</v>
      </c>
      <c r="R229" s="19">
        <f t="shared" si="53"/>
        <v>2.5468740818026723E-2</v>
      </c>
      <c r="S229" s="19">
        <f t="shared" si="54"/>
        <v>0</v>
      </c>
      <c r="T229" s="19">
        <f t="shared" si="55"/>
        <v>-9.5050634737679052E-2</v>
      </c>
      <c r="U229" s="19">
        <f t="shared" si="56"/>
        <v>0</v>
      </c>
      <c r="V229" s="19">
        <f t="shared" si="57"/>
        <v>0</v>
      </c>
    </row>
    <row r="230" spans="1:22" x14ac:dyDescent="0.25">
      <c r="A230" s="26">
        <f>Wellpath!E230</f>
        <v>6810</v>
      </c>
      <c r="B230" s="22">
        <v>0</v>
      </c>
      <c r="C230" s="22">
        <v>0</v>
      </c>
      <c r="D230" s="22">
        <v>1</v>
      </c>
      <c r="E230" s="20">
        <f>Model!$W$22*((drdp!B230+drdp!K230)*DECR!$B230+(drdp!E230+drdp!N230)*DECR!$C230+(drdp!H230+drdp!Q230)*DECR!$D230)</f>
        <v>-5.0575757996373129E-2</v>
      </c>
      <c r="F230" s="20">
        <f>Model!$W$22*((drdp!C230+drdp!L230)*DECR!$B230+(drdp!F230+drdp!O230)*DECR!$C230+(drdp!I230+drdp!R230)*DECR!$D230)</f>
        <v>1.3551733511720076E-2</v>
      </c>
      <c r="G230" s="20">
        <f>Model!$W$22*((drdp!D230+drdp!M230)*DECR!$B230+(drdp!G230+drdp!P230)*DECR!$C230+(drdp!J230+drdp!S230)*DECR!$D230)</f>
        <v>0</v>
      </c>
      <c r="H230" s="18">
        <f>Model!$W$22*((drdp!B230)*DECR!$B230+(drdp!E230)*DECR!$C230+(drdp!H230)*DECR!$D230)</f>
        <v>-2.5287878998186564E-2</v>
      </c>
      <c r="I230" s="18">
        <f>Model!$W$22*((drdp!C230)*DECR!$B230+(drdp!F230)*DECR!$C230+(drdp!I230)*DECR!$D230)</f>
        <v>6.7758667558600379E-3</v>
      </c>
      <c r="J230" s="18">
        <f>Model!$W$22*((drdp!D230)*DECR!$B230+(drdp!G230)*DECR!$C230+(drdp!J230)*DECR!$D230)</f>
        <v>0</v>
      </c>
      <c r="K230" s="21">
        <f t="shared" si="46"/>
        <v>0.35921013590227907</v>
      </c>
      <c r="L230" s="21">
        <f t="shared" si="47"/>
        <v>2.5790127410078904E-2</v>
      </c>
      <c r="M230" s="21">
        <f t="shared" si="48"/>
        <v>0</v>
      </c>
      <c r="N230" s="21">
        <f t="shared" si="49"/>
        <v>-9.6250065828089204E-2</v>
      </c>
      <c r="O230" s="21">
        <f t="shared" si="50"/>
        <v>0</v>
      </c>
      <c r="P230" s="21">
        <f t="shared" si="51"/>
        <v>0</v>
      </c>
      <c r="Q230" s="19">
        <f t="shared" si="52"/>
        <v>0.35729170542959832</v>
      </c>
      <c r="R230" s="19">
        <f t="shared" si="53"/>
        <v>2.5652390299199399E-2</v>
      </c>
      <c r="S230" s="19">
        <f t="shared" si="54"/>
        <v>0</v>
      </c>
      <c r="T230" s="19">
        <f t="shared" si="55"/>
        <v>-9.5736023932199141E-2</v>
      </c>
      <c r="U230" s="19">
        <f t="shared" si="56"/>
        <v>0</v>
      </c>
      <c r="V230" s="19">
        <f t="shared" si="57"/>
        <v>0</v>
      </c>
    </row>
    <row r="231" spans="1:22" x14ac:dyDescent="0.25">
      <c r="A231" s="26">
        <f>Wellpath!E231</f>
        <v>6840</v>
      </c>
      <c r="B231" s="22">
        <v>0</v>
      </c>
      <c r="C231" s="22">
        <v>0</v>
      </c>
      <c r="D231" s="22">
        <v>1</v>
      </c>
      <c r="E231" s="20">
        <f>Model!$W$22*((drdp!B231+drdp!K231)*DECR!$B231+(drdp!E231+drdp!N231)*DECR!$C231+(drdp!H231+drdp!Q231)*DECR!$D231)</f>
        <v>-5.0575757996373129E-2</v>
      </c>
      <c r="F231" s="20">
        <f>Model!$W$22*((drdp!C231+drdp!L231)*DECR!$B231+(drdp!F231+drdp!O231)*DECR!$C231+(drdp!I231+drdp!R231)*DECR!$D231)</f>
        <v>1.3551733511720076E-2</v>
      </c>
      <c r="G231" s="20">
        <f>Model!$W$22*((drdp!D231+drdp!M231)*DECR!$B231+(drdp!G231+drdp!P231)*DECR!$C231+(drdp!J231+drdp!S231)*DECR!$D231)</f>
        <v>0</v>
      </c>
      <c r="H231" s="18">
        <f>Model!$W$22*((drdp!B231)*DECR!$B231+(drdp!E231)*DECR!$C231+(drdp!H231)*DECR!$D231)</f>
        <v>-2.5287878998186564E-2</v>
      </c>
      <c r="I231" s="18">
        <f>Model!$W$22*((drdp!C231)*DECR!$B231+(drdp!F231)*DECR!$C231+(drdp!I231)*DECR!$D231)</f>
        <v>6.7758667558600379E-3</v>
      </c>
      <c r="J231" s="18">
        <f>Model!$W$22*((drdp!D231)*DECR!$B231+(drdp!G231)*DECR!$C231+(drdp!J231)*DECR!$D231)</f>
        <v>0</v>
      </c>
      <c r="K231" s="21">
        <f t="shared" si="46"/>
        <v>0.36176804319918676</v>
      </c>
      <c r="L231" s="21">
        <f t="shared" si="47"/>
        <v>2.597377689125158E-2</v>
      </c>
      <c r="M231" s="21">
        <f t="shared" si="48"/>
        <v>0</v>
      </c>
      <c r="N231" s="21">
        <f t="shared" si="49"/>
        <v>-9.6935455022609293E-2</v>
      </c>
      <c r="O231" s="21">
        <f t="shared" si="50"/>
        <v>0</v>
      </c>
      <c r="P231" s="21">
        <f t="shared" si="51"/>
        <v>0</v>
      </c>
      <c r="Q231" s="19">
        <f t="shared" si="52"/>
        <v>0.35984961272650601</v>
      </c>
      <c r="R231" s="19">
        <f t="shared" si="53"/>
        <v>2.5836039780372074E-2</v>
      </c>
      <c r="S231" s="19">
        <f t="shared" si="54"/>
        <v>0</v>
      </c>
      <c r="T231" s="19">
        <f t="shared" si="55"/>
        <v>-9.642141312671923E-2</v>
      </c>
      <c r="U231" s="19">
        <f t="shared" si="56"/>
        <v>0</v>
      </c>
      <c r="V231" s="19">
        <f t="shared" si="57"/>
        <v>0</v>
      </c>
    </row>
    <row r="232" spans="1:22" x14ac:dyDescent="0.25">
      <c r="A232" s="26">
        <f>Wellpath!E232</f>
        <v>6870</v>
      </c>
      <c r="B232" s="22">
        <v>0</v>
      </c>
      <c r="C232" s="22">
        <v>0</v>
      </c>
      <c r="D232" s="22">
        <v>1</v>
      </c>
      <c r="E232" s="20">
        <f>Model!$W$22*((drdp!B232+drdp!K232)*DECR!$B232+(drdp!E232+drdp!N232)*DECR!$C232+(drdp!H232+drdp!Q232)*DECR!$D232)</f>
        <v>-5.0575757996373129E-2</v>
      </c>
      <c r="F232" s="20">
        <f>Model!$W$22*((drdp!C232+drdp!L232)*DECR!$B232+(drdp!F232+drdp!O232)*DECR!$C232+(drdp!I232+drdp!R232)*DECR!$D232)</f>
        <v>1.3551733511720076E-2</v>
      </c>
      <c r="G232" s="20">
        <f>Model!$W$22*((drdp!D232+drdp!M232)*DECR!$B232+(drdp!G232+drdp!P232)*DECR!$C232+(drdp!J232+drdp!S232)*DECR!$D232)</f>
        <v>0</v>
      </c>
      <c r="H232" s="18">
        <f>Model!$W$22*((drdp!B232)*DECR!$B232+(drdp!E232)*DECR!$C232+(drdp!H232)*DECR!$D232)</f>
        <v>-2.5287878998186564E-2</v>
      </c>
      <c r="I232" s="18">
        <f>Model!$W$22*((drdp!C232)*DECR!$B232+(drdp!F232)*DECR!$C232+(drdp!I232)*DECR!$D232)</f>
        <v>6.7758667558600379E-3</v>
      </c>
      <c r="J232" s="18">
        <f>Model!$W$22*((drdp!D232)*DECR!$B232+(drdp!G232)*DECR!$C232+(drdp!J232)*DECR!$D232)</f>
        <v>0</v>
      </c>
      <c r="K232" s="21">
        <f t="shared" si="46"/>
        <v>0.36432595049609445</v>
      </c>
      <c r="L232" s="21">
        <f t="shared" si="47"/>
        <v>2.6157426372424256E-2</v>
      </c>
      <c r="M232" s="21">
        <f t="shared" si="48"/>
        <v>0</v>
      </c>
      <c r="N232" s="21">
        <f t="shared" si="49"/>
        <v>-9.7620844217129382E-2</v>
      </c>
      <c r="O232" s="21">
        <f t="shared" si="50"/>
        <v>0</v>
      </c>
      <c r="P232" s="21">
        <f t="shared" si="51"/>
        <v>0</v>
      </c>
      <c r="Q232" s="19">
        <f t="shared" si="52"/>
        <v>0.3624075200234137</v>
      </c>
      <c r="R232" s="19">
        <f t="shared" si="53"/>
        <v>2.601968926154475E-2</v>
      </c>
      <c r="S232" s="19">
        <f t="shared" si="54"/>
        <v>0</v>
      </c>
      <c r="T232" s="19">
        <f t="shared" si="55"/>
        <v>-9.7106802321239319E-2</v>
      </c>
      <c r="U232" s="19">
        <f t="shared" si="56"/>
        <v>0</v>
      </c>
      <c r="V232" s="19">
        <f t="shared" si="57"/>
        <v>0</v>
      </c>
    </row>
    <row r="233" spans="1:22" x14ac:dyDescent="0.25">
      <c r="A233" s="26">
        <f>Wellpath!E233</f>
        <v>6900</v>
      </c>
      <c r="B233" s="22">
        <v>0</v>
      </c>
      <c r="C233" s="22">
        <v>0</v>
      </c>
      <c r="D233" s="22">
        <v>1</v>
      </c>
      <c r="E233" s="20">
        <f>Model!$W$22*((drdp!B233+drdp!K233)*DECR!$B233+(drdp!E233+drdp!N233)*DECR!$C233+(drdp!H233+drdp!Q233)*DECR!$D233)</f>
        <v>-5.0575757996373129E-2</v>
      </c>
      <c r="F233" s="20">
        <f>Model!$W$22*((drdp!C233+drdp!L233)*DECR!$B233+(drdp!F233+drdp!O233)*DECR!$C233+(drdp!I233+drdp!R233)*DECR!$D233)</f>
        <v>1.3551733511720076E-2</v>
      </c>
      <c r="G233" s="20">
        <f>Model!$W$22*((drdp!D233+drdp!M233)*DECR!$B233+(drdp!G233+drdp!P233)*DECR!$C233+(drdp!J233+drdp!S233)*DECR!$D233)</f>
        <v>0</v>
      </c>
      <c r="H233" s="18">
        <f>Model!$W$22*((drdp!B233)*DECR!$B233+(drdp!E233)*DECR!$C233+(drdp!H233)*DECR!$D233)</f>
        <v>-2.5287878998186564E-2</v>
      </c>
      <c r="I233" s="18">
        <f>Model!$W$22*((drdp!C233)*DECR!$B233+(drdp!F233)*DECR!$C233+(drdp!I233)*DECR!$D233)</f>
        <v>6.7758667558600379E-3</v>
      </c>
      <c r="J233" s="18">
        <f>Model!$W$22*((drdp!D233)*DECR!$B233+(drdp!G233)*DECR!$C233+(drdp!J233)*DECR!$D233)</f>
        <v>0</v>
      </c>
      <c r="K233" s="21">
        <f t="shared" si="46"/>
        <v>0.36688385779300214</v>
      </c>
      <c r="L233" s="21">
        <f t="shared" si="47"/>
        <v>2.6341075853596931E-2</v>
      </c>
      <c r="M233" s="21">
        <f t="shared" si="48"/>
        <v>0</v>
      </c>
      <c r="N233" s="21">
        <f t="shared" si="49"/>
        <v>-9.8306233411649471E-2</v>
      </c>
      <c r="O233" s="21">
        <f t="shared" si="50"/>
        <v>0</v>
      </c>
      <c r="P233" s="21">
        <f t="shared" si="51"/>
        <v>0</v>
      </c>
      <c r="Q233" s="19">
        <f t="shared" si="52"/>
        <v>0.36496542732032139</v>
      </c>
      <c r="R233" s="19">
        <f t="shared" si="53"/>
        <v>2.6203338742717425E-2</v>
      </c>
      <c r="S233" s="19">
        <f t="shared" si="54"/>
        <v>0</v>
      </c>
      <c r="T233" s="19">
        <f t="shared" si="55"/>
        <v>-9.7792191515759408E-2</v>
      </c>
      <c r="U233" s="19">
        <f t="shared" si="56"/>
        <v>0</v>
      </c>
      <c r="V233" s="19">
        <f t="shared" si="57"/>
        <v>0</v>
      </c>
    </row>
    <row r="234" spans="1:22" x14ac:dyDescent="0.25">
      <c r="A234" s="26">
        <f>Wellpath!E234</f>
        <v>6930</v>
      </c>
      <c r="B234" s="22">
        <v>0</v>
      </c>
      <c r="C234" s="22">
        <v>0</v>
      </c>
      <c r="D234" s="22">
        <v>1</v>
      </c>
      <c r="E234" s="20">
        <f>Model!$W$22*((drdp!B234+drdp!K234)*DECR!$B234+(drdp!E234+drdp!N234)*DECR!$C234+(drdp!H234+drdp!Q234)*DECR!$D234)</f>
        <v>-5.0575757996373129E-2</v>
      </c>
      <c r="F234" s="20">
        <f>Model!$W$22*((drdp!C234+drdp!L234)*DECR!$B234+(drdp!F234+drdp!O234)*DECR!$C234+(drdp!I234+drdp!R234)*DECR!$D234)</f>
        <v>1.3551733511720076E-2</v>
      </c>
      <c r="G234" s="20">
        <f>Model!$W$22*((drdp!D234+drdp!M234)*DECR!$B234+(drdp!G234+drdp!P234)*DECR!$C234+(drdp!J234+drdp!S234)*DECR!$D234)</f>
        <v>0</v>
      </c>
      <c r="H234" s="18">
        <f>Model!$W$22*((drdp!B234)*DECR!$B234+(drdp!E234)*DECR!$C234+(drdp!H234)*DECR!$D234)</f>
        <v>-2.5287878998186564E-2</v>
      </c>
      <c r="I234" s="18">
        <f>Model!$W$22*((drdp!C234)*DECR!$B234+(drdp!F234)*DECR!$C234+(drdp!I234)*DECR!$D234)</f>
        <v>6.7758667558600379E-3</v>
      </c>
      <c r="J234" s="18">
        <f>Model!$W$22*((drdp!D234)*DECR!$B234+(drdp!G234)*DECR!$C234+(drdp!J234)*DECR!$D234)</f>
        <v>0</v>
      </c>
      <c r="K234" s="21">
        <f t="shared" si="46"/>
        <v>0.36944176508990983</v>
      </c>
      <c r="L234" s="21">
        <f t="shared" si="47"/>
        <v>2.6524725334769607E-2</v>
      </c>
      <c r="M234" s="21">
        <f t="shared" si="48"/>
        <v>0</v>
      </c>
      <c r="N234" s="21">
        <f t="shared" si="49"/>
        <v>-9.899162260616956E-2</v>
      </c>
      <c r="O234" s="21">
        <f t="shared" si="50"/>
        <v>0</v>
      </c>
      <c r="P234" s="21">
        <f t="shared" si="51"/>
        <v>0</v>
      </c>
      <c r="Q234" s="19">
        <f t="shared" si="52"/>
        <v>0.36752333461722908</v>
      </c>
      <c r="R234" s="19">
        <f t="shared" si="53"/>
        <v>2.6386988223890101E-2</v>
      </c>
      <c r="S234" s="19">
        <f t="shared" si="54"/>
        <v>0</v>
      </c>
      <c r="T234" s="19">
        <f t="shared" si="55"/>
        <v>-9.8477580710279497E-2</v>
      </c>
      <c r="U234" s="19">
        <f t="shared" si="56"/>
        <v>0</v>
      </c>
      <c r="V234" s="19">
        <f t="shared" si="57"/>
        <v>0</v>
      </c>
    </row>
    <row r="235" spans="1:22" x14ac:dyDescent="0.25">
      <c r="A235" s="26">
        <f>Wellpath!E235</f>
        <v>6960</v>
      </c>
      <c r="B235" s="22">
        <v>0</v>
      </c>
      <c r="C235" s="22">
        <v>0</v>
      </c>
      <c r="D235" s="22">
        <v>1</v>
      </c>
      <c r="E235" s="20">
        <f>Model!$W$22*((drdp!B235+drdp!K235)*DECR!$B235+(drdp!E235+drdp!N235)*DECR!$C235+(drdp!H235+drdp!Q235)*DECR!$D235)</f>
        <v>-5.0575757996373129E-2</v>
      </c>
      <c r="F235" s="20">
        <f>Model!$W$22*((drdp!C235+drdp!L235)*DECR!$B235+(drdp!F235+drdp!O235)*DECR!$C235+(drdp!I235+drdp!R235)*DECR!$D235)</f>
        <v>1.3551733511720076E-2</v>
      </c>
      <c r="G235" s="20">
        <f>Model!$W$22*((drdp!D235+drdp!M235)*DECR!$B235+(drdp!G235+drdp!P235)*DECR!$C235+(drdp!J235+drdp!S235)*DECR!$D235)</f>
        <v>0</v>
      </c>
      <c r="H235" s="18">
        <f>Model!$W$22*((drdp!B235)*DECR!$B235+(drdp!E235)*DECR!$C235+(drdp!H235)*DECR!$D235)</f>
        <v>-2.5287878998186564E-2</v>
      </c>
      <c r="I235" s="18">
        <f>Model!$W$22*((drdp!C235)*DECR!$B235+(drdp!F235)*DECR!$C235+(drdp!I235)*DECR!$D235)</f>
        <v>6.7758667558600379E-3</v>
      </c>
      <c r="J235" s="18">
        <f>Model!$W$22*((drdp!D235)*DECR!$B235+(drdp!G235)*DECR!$C235+(drdp!J235)*DECR!$D235)</f>
        <v>0</v>
      </c>
      <c r="K235" s="21">
        <f t="shared" si="46"/>
        <v>0.37199967238681753</v>
      </c>
      <c r="L235" s="21">
        <f t="shared" si="47"/>
        <v>2.6708374815942282E-2</v>
      </c>
      <c r="M235" s="21">
        <f t="shared" si="48"/>
        <v>0</v>
      </c>
      <c r="N235" s="21">
        <f t="shared" si="49"/>
        <v>-9.9677011800689649E-2</v>
      </c>
      <c r="O235" s="21">
        <f t="shared" si="50"/>
        <v>0</v>
      </c>
      <c r="P235" s="21">
        <f t="shared" si="51"/>
        <v>0</v>
      </c>
      <c r="Q235" s="19">
        <f t="shared" si="52"/>
        <v>0.37008124191413677</v>
      </c>
      <c r="R235" s="19">
        <f t="shared" si="53"/>
        <v>2.6570637705062777E-2</v>
      </c>
      <c r="S235" s="19">
        <f t="shared" si="54"/>
        <v>0</v>
      </c>
      <c r="T235" s="19">
        <f t="shared" si="55"/>
        <v>-9.9162969904799586E-2</v>
      </c>
      <c r="U235" s="19">
        <f t="shared" si="56"/>
        <v>0</v>
      </c>
      <c r="V235" s="19">
        <f t="shared" si="57"/>
        <v>0</v>
      </c>
    </row>
    <row r="236" spans="1:22" x14ac:dyDescent="0.25">
      <c r="A236" s="26">
        <f>Wellpath!E236</f>
        <v>6990</v>
      </c>
      <c r="B236" s="22">
        <v>0</v>
      </c>
      <c r="C236" s="22">
        <v>0</v>
      </c>
      <c r="D236" s="22">
        <v>1</v>
      </c>
      <c r="E236" s="20">
        <f>Model!$W$22*((drdp!B236+drdp!K236)*DECR!$B236+(drdp!E236+drdp!N236)*DECR!$C236+(drdp!H236+drdp!Q236)*DECR!$D236)</f>
        <v>-5.0575757996373129E-2</v>
      </c>
      <c r="F236" s="20">
        <f>Model!$W$22*((drdp!C236+drdp!L236)*DECR!$B236+(drdp!F236+drdp!O236)*DECR!$C236+(drdp!I236+drdp!R236)*DECR!$D236)</f>
        <v>1.3551733511720076E-2</v>
      </c>
      <c r="G236" s="20">
        <f>Model!$W$22*((drdp!D236+drdp!M236)*DECR!$B236+(drdp!G236+drdp!P236)*DECR!$C236+(drdp!J236+drdp!S236)*DECR!$D236)</f>
        <v>0</v>
      </c>
      <c r="H236" s="18">
        <f>Model!$W$22*((drdp!B236)*DECR!$B236+(drdp!E236)*DECR!$C236+(drdp!H236)*DECR!$D236)</f>
        <v>-2.5287878998186564E-2</v>
      </c>
      <c r="I236" s="18">
        <f>Model!$W$22*((drdp!C236)*DECR!$B236+(drdp!F236)*DECR!$C236+(drdp!I236)*DECR!$D236)</f>
        <v>6.7758667558600379E-3</v>
      </c>
      <c r="J236" s="18">
        <f>Model!$W$22*((drdp!D236)*DECR!$B236+(drdp!G236)*DECR!$C236+(drdp!J236)*DECR!$D236)</f>
        <v>0</v>
      </c>
      <c r="K236" s="21">
        <f t="shared" si="46"/>
        <v>0.37455757968372522</v>
      </c>
      <c r="L236" s="21">
        <f t="shared" si="47"/>
        <v>2.6892024297114958E-2</v>
      </c>
      <c r="M236" s="21">
        <f t="shared" si="48"/>
        <v>0</v>
      </c>
      <c r="N236" s="21">
        <f t="shared" si="49"/>
        <v>-0.10036240099520974</v>
      </c>
      <c r="O236" s="21">
        <f t="shared" si="50"/>
        <v>0</v>
      </c>
      <c r="P236" s="21">
        <f t="shared" si="51"/>
        <v>0</v>
      </c>
      <c r="Q236" s="19">
        <f t="shared" si="52"/>
        <v>0.37263914921104446</v>
      </c>
      <c r="R236" s="19">
        <f t="shared" si="53"/>
        <v>2.6754287186235452E-2</v>
      </c>
      <c r="S236" s="19">
        <f t="shared" si="54"/>
        <v>0</v>
      </c>
      <c r="T236" s="19">
        <f t="shared" si="55"/>
        <v>-9.9848359099319675E-2</v>
      </c>
      <c r="U236" s="19">
        <f t="shared" si="56"/>
        <v>0</v>
      </c>
      <c r="V236" s="19">
        <f t="shared" si="57"/>
        <v>0</v>
      </c>
    </row>
    <row r="237" spans="1:22" x14ac:dyDescent="0.25">
      <c r="A237" s="26">
        <f>Wellpath!E237</f>
        <v>7020</v>
      </c>
      <c r="B237" s="22">
        <v>0</v>
      </c>
      <c r="C237" s="22">
        <v>0</v>
      </c>
      <c r="D237" s="22">
        <v>1</v>
      </c>
      <c r="E237" s="20">
        <f>Model!$W$22*((drdp!B237+drdp!K237)*DECR!$B237+(drdp!E237+drdp!N237)*DECR!$C237+(drdp!H237+drdp!Q237)*DECR!$D237)</f>
        <v>-5.0575757996373129E-2</v>
      </c>
      <c r="F237" s="20">
        <f>Model!$W$22*((drdp!C237+drdp!L237)*DECR!$B237+(drdp!F237+drdp!O237)*DECR!$C237+(drdp!I237+drdp!R237)*DECR!$D237)</f>
        <v>1.3551733511720076E-2</v>
      </c>
      <c r="G237" s="20">
        <f>Model!$W$22*((drdp!D237+drdp!M237)*DECR!$B237+(drdp!G237+drdp!P237)*DECR!$C237+(drdp!J237+drdp!S237)*DECR!$D237)</f>
        <v>0</v>
      </c>
      <c r="H237" s="18">
        <f>Model!$W$22*((drdp!B237)*DECR!$B237+(drdp!E237)*DECR!$C237+(drdp!H237)*DECR!$D237)</f>
        <v>-2.5287878998186564E-2</v>
      </c>
      <c r="I237" s="18">
        <f>Model!$W$22*((drdp!C237)*DECR!$B237+(drdp!F237)*DECR!$C237+(drdp!I237)*DECR!$D237)</f>
        <v>6.7758667558600379E-3</v>
      </c>
      <c r="J237" s="18">
        <f>Model!$W$22*((drdp!D237)*DECR!$B237+(drdp!G237)*DECR!$C237+(drdp!J237)*DECR!$D237)</f>
        <v>0</v>
      </c>
      <c r="K237" s="21">
        <f t="shared" si="46"/>
        <v>0.37711548698063291</v>
      </c>
      <c r="L237" s="21">
        <f t="shared" si="47"/>
        <v>2.7075673778287634E-2</v>
      </c>
      <c r="M237" s="21">
        <f t="shared" si="48"/>
        <v>0</v>
      </c>
      <c r="N237" s="21">
        <f t="shared" si="49"/>
        <v>-0.10104779018972983</v>
      </c>
      <c r="O237" s="21">
        <f t="shared" si="50"/>
        <v>0</v>
      </c>
      <c r="P237" s="21">
        <f t="shared" si="51"/>
        <v>0</v>
      </c>
      <c r="Q237" s="19">
        <f t="shared" si="52"/>
        <v>0.37519705650795215</v>
      </c>
      <c r="R237" s="19">
        <f t="shared" si="53"/>
        <v>2.6937936667408128E-2</v>
      </c>
      <c r="S237" s="19">
        <f t="shared" si="54"/>
        <v>0</v>
      </c>
      <c r="T237" s="19">
        <f t="shared" si="55"/>
        <v>-0.10053374829383976</v>
      </c>
      <c r="U237" s="19">
        <f t="shared" si="56"/>
        <v>0</v>
      </c>
      <c r="V237" s="19">
        <f t="shared" si="57"/>
        <v>0</v>
      </c>
    </row>
    <row r="238" spans="1:22" x14ac:dyDescent="0.25">
      <c r="A238" s="26">
        <f>Wellpath!E238</f>
        <v>7050</v>
      </c>
      <c r="B238" s="22">
        <v>0</v>
      </c>
      <c r="C238" s="22">
        <v>0</v>
      </c>
      <c r="D238" s="22">
        <v>1</v>
      </c>
      <c r="E238" s="20">
        <f>Model!$W$22*((drdp!B238+drdp!K238)*DECR!$B238+(drdp!E238+drdp!N238)*DECR!$C238+(drdp!H238+drdp!Q238)*DECR!$D238)</f>
        <v>-5.0575757996373129E-2</v>
      </c>
      <c r="F238" s="20">
        <f>Model!$W$22*((drdp!C238+drdp!L238)*DECR!$B238+(drdp!F238+drdp!O238)*DECR!$C238+(drdp!I238+drdp!R238)*DECR!$D238)</f>
        <v>1.3551733511720076E-2</v>
      </c>
      <c r="G238" s="20">
        <f>Model!$W$22*((drdp!D238+drdp!M238)*DECR!$B238+(drdp!G238+drdp!P238)*DECR!$C238+(drdp!J238+drdp!S238)*DECR!$D238)</f>
        <v>0</v>
      </c>
      <c r="H238" s="18">
        <f>Model!$W$22*((drdp!B238)*DECR!$B238+(drdp!E238)*DECR!$C238+(drdp!H238)*DECR!$D238)</f>
        <v>-2.5287878998186564E-2</v>
      </c>
      <c r="I238" s="18">
        <f>Model!$W$22*((drdp!C238)*DECR!$B238+(drdp!F238)*DECR!$C238+(drdp!I238)*DECR!$D238)</f>
        <v>6.7758667558600379E-3</v>
      </c>
      <c r="J238" s="18">
        <f>Model!$W$22*((drdp!D238)*DECR!$B238+(drdp!G238)*DECR!$C238+(drdp!J238)*DECR!$D238)</f>
        <v>0</v>
      </c>
      <c r="K238" s="21">
        <f t="shared" si="46"/>
        <v>0.3796733942775406</v>
      </c>
      <c r="L238" s="21">
        <f t="shared" si="47"/>
        <v>2.7259323259460309E-2</v>
      </c>
      <c r="M238" s="21">
        <f t="shared" si="48"/>
        <v>0</v>
      </c>
      <c r="N238" s="21">
        <f t="shared" si="49"/>
        <v>-0.10173317938424992</v>
      </c>
      <c r="O238" s="21">
        <f t="shared" si="50"/>
        <v>0</v>
      </c>
      <c r="P238" s="21">
        <f t="shared" si="51"/>
        <v>0</v>
      </c>
      <c r="Q238" s="19">
        <f t="shared" si="52"/>
        <v>0.37775496380485984</v>
      </c>
      <c r="R238" s="19">
        <f t="shared" si="53"/>
        <v>2.7121586148580804E-2</v>
      </c>
      <c r="S238" s="19">
        <f t="shared" si="54"/>
        <v>0</v>
      </c>
      <c r="T238" s="19">
        <f t="shared" si="55"/>
        <v>-0.10121913748835985</v>
      </c>
      <c r="U238" s="19">
        <f t="shared" si="56"/>
        <v>0</v>
      </c>
      <c r="V238" s="19">
        <f t="shared" si="57"/>
        <v>0</v>
      </c>
    </row>
    <row r="239" spans="1:22" x14ac:dyDescent="0.25">
      <c r="A239" s="26">
        <f>Wellpath!E239</f>
        <v>7080</v>
      </c>
      <c r="B239" s="22">
        <v>0</v>
      </c>
      <c r="C239" s="22">
        <v>0</v>
      </c>
      <c r="D239" s="22">
        <v>1</v>
      </c>
      <c r="E239" s="20">
        <f>Model!$W$22*((drdp!B239+drdp!K239)*DECR!$B239+(drdp!E239+drdp!N239)*DECR!$C239+(drdp!H239+drdp!Q239)*DECR!$D239)</f>
        <v>-5.0575757996373129E-2</v>
      </c>
      <c r="F239" s="20">
        <f>Model!$W$22*((drdp!C239+drdp!L239)*DECR!$B239+(drdp!F239+drdp!O239)*DECR!$C239+(drdp!I239+drdp!R239)*DECR!$D239)</f>
        <v>1.3551733511720076E-2</v>
      </c>
      <c r="G239" s="20">
        <f>Model!$W$22*((drdp!D239+drdp!M239)*DECR!$B239+(drdp!G239+drdp!P239)*DECR!$C239+(drdp!J239+drdp!S239)*DECR!$D239)</f>
        <v>0</v>
      </c>
      <c r="H239" s="18">
        <f>Model!$W$22*((drdp!B239)*DECR!$B239+(drdp!E239)*DECR!$C239+(drdp!H239)*DECR!$D239)</f>
        <v>-2.5287878998186564E-2</v>
      </c>
      <c r="I239" s="18">
        <f>Model!$W$22*((drdp!C239)*DECR!$B239+(drdp!F239)*DECR!$C239+(drdp!I239)*DECR!$D239)</f>
        <v>6.7758667558600379E-3</v>
      </c>
      <c r="J239" s="18">
        <f>Model!$W$22*((drdp!D239)*DECR!$B239+(drdp!G239)*DECR!$C239+(drdp!J239)*DECR!$D239)</f>
        <v>0</v>
      </c>
      <c r="K239" s="21">
        <f t="shared" si="46"/>
        <v>0.38223130157444829</v>
      </c>
      <c r="L239" s="21">
        <f t="shared" si="47"/>
        <v>2.7442972740632985E-2</v>
      </c>
      <c r="M239" s="21">
        <f t="shared" si="48"/>
        <v>0</v>
      </c>
      <c r="N239" s="21">
        <f t="shared" si="49"/>
        <v>-0.10241856857877001</v>
      </c>
      <c r="O239" s="21">
        <f t="shared" si="50"/>
        <v>0</v>
      </c>
      <c r="P239" s="21">
        <f t="shared" si="51"/>
        <v>0</v>
      </c>
      <c r="Q239" s="19">
        <f t="shared" si="52"/>
        <v>0.38031287110176754</v>
      </c>
      <c r="R239" s="19">
        <f t="shared" si="53"/>
        <v>2.7305235629753479E-2</v>
      </c>
      <c r="S239" s="19">
        <f t="shared" si="54"/>
        <v>0</v>
      </c>
      <c r="T239" s="19">
        <f t="shared" si="55"/>
        <v>-0.10190452668287994</v>
      </c>
      <c r="U239" s="19">
        <f t="shared" si="56"/>
        <v>0</v>
      </c>
      <c r="V239" s="19">
        <f t="shared" si="57"/>
        <v>0</v>
      </c>
    </row>
    <row r="240" spans="1:22" x14ac:dyDescent="0.25">
      <c r="A240" s="26">
        <f>Wellpath!E240</f>
        <v>7110</v>
      </c>
      <c r="B240" s="22">
        <v>0</v>
      </c>
      <c r="C240" s="22">
        <v>0</v>
      </c>
      <c r="D240" s="22">
        <v>1</v>
      </c>
      <c r="E240" s="20">
        <f>Model!$W$22*((drdp!B240+drdp!K240)*DECR!$B240+(drdp!E240+drdp!N240)*DECR!$C240+(drdp!H240+drdp!Q240)*DECR!$D240)</f>
        <v>-5.0575757996373129E-2</v>
      </c>
      <c r="F240" s="20">
        <f>Model!$W$22*((drdp!C240+drdp!L240)*DECR!$B240+(drdp!F240+drdp!O240)*DECR!$C240+(drdp!I240+drdp!R240)*DECR!$D240)</f>
        <v>1.3551733511720076E-2</v>
      </c>
      <c r="G240" s="20">
        <f>Model!$W$22*((drdp!D240+drdp!M240)*DECR!$B240+(drdp!G240+drdp!P240)*DECR!$C240+(drdp!J240+drdp!S240)*DECR!$D240)</f>
        <v>0</v>
      </c>
      <c r="H240" s="18">
        <f>Model!$W$22*((drdp!B240)*DECR!$B240+(drdp!E240)*DECR!$C240+(drdp!H240)*DECR!$D240)</f>
        <v>-2.5287878998186564E-2</v>
      </c>
      <c r="I240" s="18">
        <f>Model!$W$22*((drdp!C240)*DECR!$B240+(drdp!F240)*DECR!$C240+(drdp!I240)*DECR!$D240)</f>
        <v>6.7758667558600379E-3</v>
      </c>
      <c r="J240" s="18">
        <f>Model!$W$22*((drdp!D240)*DECR!$B240+(drdp!G240)*DECR!$C240+(drdp!J240)*DECR!$D240)</f>
        <v>0</v>
      </c>
      <c r="K240" s="21">
        <f t="shared" si="46"/>
        <v>0.38478920887135598</v>
      </c>
      <c r="L240" s="21">
        <f t="shared" si="47"/>
        <v>2.7626622221805661E-2</v>
      </c>
      <c r="M240" s="21">
        <f t="shared" si="48"/>
        <v>0</v>
      </c>
      <c r="N240" s="21">
        <f t="shared" si="49"/>
        <v>-0.10310395777329009</v>
      </c>
      <c r="O240" s="21">
        <f t="shared" si="50"/>
        <v>0</v>
      </c>
      <c r="P240" s="21">
        <f t="shared" si="51"/>
        <v>0</v>
      </c>
      <c r="Q240" s="19">
        <f t="shared" si="52"/>
        <v>0.38287077839867523</v>
      </c>
      <c r="R240" s="19">
        <f t="shared" si="53"/>
        <v>2.7488885110926155E-2</v>
      </c>
      <c r="S240" s="19">
        <f t="shared" si="54"/>
        <v>0</v>
      </c>
      <c r="T240" s="19">
        <f t="shared" si="55"/>
        <v>-0.10258991587740003</v>
      </c>
      <c r="U240" s="19">
        <f t="shared" si="56"/>
        <v>0</v>
      </c>
      <c r="V240" s="19">
        <f t="shared" si="57"/>
        <v>0</v>
      </c>
    </row>
    <row r="241" spans="1:22" x14ac:dyDescent="0.25">
      <c r="A241" s="26">
        <f>Wellpath!E241</f>
        <v>7140</v>
      </c>
      <c r="B241" s="22">
        <v>0</v>
      </c>
      <c r="C241" s="22">
        <v>0</v>
      </c>
      <c r="D241" s="22">
        <v>1</v>
      </c>
      <c r="E241" s="20">
        <f>Model!$W$22*((drdp!B241+drdp!K241)*DECR!$B241+(drdp!E241+drdp!N241)*DECR!$C241+(drdp!H241+drdp!Q241)*DECR!$D241)</f>
        <v>-5.0575757996373129E-2</v>
      </c>
      <c r="F241" s="20">
        <f>Model!$W$22*((drdp!C241+drdp!L241)*DECR!$B241+(drdp!F241+drdp!O241)*DECR!$C241+(drdp!I241+drdp!R241)*DECR!$D241)</f>
        <v>1.3551733511720076E-2</v>
      </c>
      <c r="G241" s="20">
        <f>Model!$W$22*((drdp!D241+drdp!M241)*DECR!$B241+(drdp!G241+drdp!P241)*DECR!$C241+(drdp!J241+drdp!S241)*DECR!$D241)</f>
        <v>0</v>
      </c>
      <c r="H241" s="18">
        <f>Model!$W$22*((drdp!B241)*DECR!$B241+(drdp!E241)*DECR!$C241+(drdp!H241)*DECR!$D241)</f>
        <v>-2.5287878998186564E-2</v>
      </c>
      <c r="I241" s="18">
        <f>Model!$W$22*((drdp!C241)*DECR!$B241+(drdp!F241)*DECR!$C241+(drdp!I241)*DECR!$D241)</f>
        <v>6.7758667558600379E-3</v>
      </c>
      <c r="J241" s="18">
        <f>Model!$W$22*((drdp!D241)*DECR!$B241+(drdp!G241)*DECR!$C241+(drdp!J241)*DECR!$D241)</f>
        <v>0</v>
      </c>
      <c r="K241" s="21">
        <f t="shared" si="46"/>
        <v>0.38734711616826367</v>
      </c>
      <c r="L241" s="21">
        <f t="shared" si="47"/>
        <v>2.7810271702978336E-2</v>
      </c>
      <c r="M241" s="21">
        <f t="shared" si="48"/>
        <v>0</v>
      </c>
      <c r="N241" s="21">
        <f t="shared" si="49"/>
        <v>-0.10378934696781018</v>
      </c>
      <c r="O241" s="21">
        <f t="shared" si="50"/>
        <v>0</v>
      </c>
      <c r="P241" s="21">
        <f t="shared" si="51"/>
        <v>0</v>
      </c>
      <c r="Q241" s="19">
        <f t="shared" si="52"/>
        <v>0.38542868569558292</v>
      </c>
      <c r="R241" s="19">
        <f t="shared" si="53"/>
        <v>2.767253459209883E-2</v>
      </c>
      <c r="S241" s="19">
        <f t="shared" si="54"/>
        <v>0</v>
      </c>
      <c r="T241" s="19">
        <f t="shared" si="55"/>
        <v>-0.10327530507192012</v>
      </c>
      <c r="U241" s="19">
        <f t="shared" si="56"/>
        <v>0</v>
      </c>
      <c r="V241" s="19">
        <f t="shared" si="57"/>
        <v>0</v>
      </c>
    </row>
    <row r="242" spans="1:22" x14ac:dyDescent="0.25">
      <c r="A242" s="26">
        <f>Wellpath!E242</f>
        <v>7170</v>
      </c>
      <c r="B242" s="22">
        <v>0</v>
      </c>
      <c r="C242" s="22">
        <v>0</v>
      </c>
      <c r="D242" s="22">
        <v>1</v>
      </c>
      <c r="E242" s="20">
        <f>Model!$W$22*((drdp!B242+drdp!K242)*DECR!$B242+(drdp!E242+drdp!N242)*DECR!$C242+(drdp!H242+drdp!Q242)*DECR!$D242)</f>
        <v>-5.0575757996373129E-2</v>
      </c>
      <c r="F242" s="20">
        <f>Model!$W$22*((drdp!C242+drdp!L242)*DECR!$B242+(drdp!F242+drdp!O242)*DECR!$C242+(drdp!I242+drdp!R242)*DECR!$D242)</f>
        <v>1.3551733511720076E-2</v>
      </c>
      <c r="G242" s="20">
        <f>Model!$W$22*((drdp!D242+drdp!M242)*DECR!$B242+(drdp!G242+drdp!P242)*DECR!$C242+(drdp!J242+drdp!S242)*DECR!$D242)</f>
        <v>0</v>
      </c>
      <c r="H242" s="18">
        <f>Model!$W$22*((drdp!B242)*DECR!$B242+(drdp!E242)*DECR!$C242+(drdp!H242)*DECR!$D242)</f>
        <v>-2.5287878998186564E-2</v>
      </c>
      <c r="I242" s="18">
        <f>Model!$W$22*((drdp!C242)*DECR!$B242+(drdp!F242)*DECR!$C242+(drdp!I242)*DECR!$D242)</f>
        <v>6.7758667558600379E-3</v>
      </c>
      <c r="J242" s="18">
        <f>Model!$W$22*((drdp!D242)*DECR!$B242+(drdp!G242)*DECR!$C242+(drdp!J242)*DECR!$D242)</f>
        <v>0</v>
      </c>
      <c r="K242" s="21">
        <f t="shared" si="46"/>
        <v>0.38990502346517136</v>
      </c>
      <c r="L242" s="21">
        <f t="shared" si="47"/>
        <v>2.7993921184151012E-2</v>
      </c>
      <c r="M242" s="21">
        <f t="shared" si="48"/>
        <v>0</v>
      </c>
      <c r="N242" s="21">
        <f t="shared" si="49"/>
        <v>-0.10447473616233027</v>
      </c>
      <c r="O242" s="21">
        <f t="shared" si="50"/>
        <v>0</v>
      </c>
      <c r="P242" s="21">
        <f t="shared" si="51"/>
        <v>0</v>
      </c>
      <c r="Q242" s="19">
        <f t="shared" si="52"/>
        <v>0.38798659299249061</v>
      </c>
      <c r="R242" s="19">
        <f t="shared" si="53"/>
        <v>2.7856184073271506E-2</v>
      </c>
      <c r="S242" s="19">
        <f t="shared" si="54"/>
        <v>0</v>
      </c>
      <c r="T242" s="19">
        <f t="shared" si="55"/>
        <v>-0.10396069426644021</v>
      </c>
      <c r="U242" s="19">
        <f t="shared" si="56"/>
        <v>0</v>
      </c>
      <c r="V242" s="19">
        <f t="shared" si="57"/>
        <v>0</v>
      </c>
    </row>
    <row r="243" spans="1:22" x14ac:dyDescent="0.25">
      <c r="A243" s="26">
        <f>Wellpath!E243</f>
        <v>7200</v>
      </c>
      <c r="B243" s="22">
        <v>0</v>
      </c>
      <c r="C243" s="22">
        <v>0</v>
      </c>
      <c r="D243" s="22">
        <v>1</v>
      </c>
      <c r="E243" s="20">
        <f>Model!$W$22*((drdp!B243+drdp!K243)*DECR!$B243+(drdp!E243+drdp!N243)*DECR!$C243+(drdp!H243+drdp!Q243)*DECR!$D243)</f>
        <v>-5.0575757996373129E-2</v>
      </c>
      <c r="F243" s="20">
        <f>Model!$W$22*((drdp!C243+drdp!L243)*DECR!$B243+(drdp!F243+drdp!O243)*DECR!$C243+(drdp!I243+drdp!R243)*DECR!$D243)</f>
        <v>1.3551733511720076E-2</v>
      </c>
      <c r="G243" s="20">
        <f>Model!$W$22*((drdp!D243+drdp!M243)*DECR!$B243+(drdp!G243+drdp!P243)*DECR!$C243+(drdp!J243+drdp!S243)*DECR!$D243)</f>
        <v>0</v>
      </c>
      <c r="H243" s="18">
        <f>Model!$W$22*((drdp!B243)*DECR!$B243+(drdp!E243)*DECR!$C243+(drdp!H243)*DECR!$D243)</f>
        <v>-2.5287878998186564E-2</v>
      </c>
      <c r="I243" s="18">
        <f>Model!$W$22*((drdp!C243)*DECR!$B243+(drdp!F243)*DECR!$C243+(drdp!I243)*DECR!$D243)</f>
        <v>6.7758667558600379E-3</v>
      </c>
      <c r="J243" s="18">
        <f>Model!$W$22*((drdp!D243)*DECR!$B243+(drdp!G243)*DECR!$C243+(drdp!J243)*DECR!$D243)</f>
        <v>0</v>
      </c>
      <c r="K243" s="21">
        <f t="shared" si="46"/>
        <v>0.39246293076207905</v>
      </c>
      <c r="L243" s="21">
        <f t="shared" si="47"/>
        <v>2.8177570665323688E-2</v>
      </c>
      <c r="M243" s="21">
        <f t="shared" si="48"/>
        <v>0</v>
      </c>
      <c r="N243" s="21">
        <f t="shared" si="49"/>
        <v>-0.10516012535685036</v>
      </c>
      <c r="O243" s="21">
        <f t="shared" si="50"/>
        <v>0</v>
      </c>
      <c r="P243" s="21">
        <f t="shared" si="51"/>
        <v>0</v>
      </c>
      <c r="Q243" s="19">
        <f t="shared" si="52"/>
        <v>0.3905445002893983</v>
      </c>
      <c r="R243" s="19">
        <f t="shared" si="53"/>
        <v>2.8039833554444182E-2</v>
      </c>
      <c r="S243" s="19">
        <f t="shared" si="54"/>
        <v>0</v>
      </c>
      <c r="T243" s="19">
        <f t="shared" si="55"/>
        <v>-0.1046460834609603</v>
      </c>
      <c r="U243" s="19">
        <f t="shared" si="56"/>
        <v>0</v>
      </c>
      <c r="V243" s="19">
        <f t="shared" si="57"/>
        <v>0</v>
      </c>
    </row>
    <row r="244" spans="1:22" x14ac:dyDescent="0.25">
      <c r="A244" s="26">
        <f>Wellpath!E244</f>
        <v>7230</v>
      </c>
      <c r="B244" s="22">
        <v>0</v>
      </c>
      <c r="C244" s="22">
        <v>0</v>
      </c>
      <c r="D244" s="22">
        <v>1</v>
      </c>
      <c r="E244" s="20">
        <f>Model!$W$22*((drdp!B244+drdp!K244)*DECR!$B244+(drdp!E244+drdp!N244)*DECR!$C244+(drdp!H244+drdp!Q244)*DECR!$D244)</f>
        <v>-5.0575757996373129E-2</v>
      </c>
      <c r="F244" s="20">
        <f>Model!$W$22*((drdp!C244+drdp!L244)*DECR!$B244+(drdp!F244+drdp!O244)*DECR!$C244+(drdp!I244+drdp!R244)*DECR!$D244)</f>
        <v>1.3551733511720076E-2</v>
      </c>
      <c r="G244" s="20">
        <f>Model!$W$22*((drdp!D244+drdp!M244)*DECR!$B244+(drdp!G244+drdp!P244)*DECR!$C244+(drdp!J244+drdp!S244)*DECR!$D244)</f>
        <v>0</v>
      </c>
      <c r="H244" s="18">
        <f>Model!$W$22*((drdp!B244)*DECR!$B244+(drdp!E244)*DECR!$C244+(drdp!H244)*DECR!$D244)</f>
        <v>-2.5287878998186564E-2</v>
      </c>
      <c r="I244" s="18">
        <f>Model!$W$22*((drdp!C244)*DECR!$B244+(drdp!F244)*DECR!$C244+(drdp!I244)*DECR!$D244)</f>
        <v>6.7758667558600379E-3</v>
      </c>
      <c r="J244" s="18">
        <f>Model!$W$22*((drdp!D244)*DECR!$B244+(drdp!G244)*DECR!$C244+(drdp!J244)*DECR!$D244)</f>
        <v>0</v>
      </c>
      <c r="K244" s="21">
        <f t="shared" si="46"/>
        <v>0.39502083805898675</v>
      </c>
      <c r="L244" s="21">
        <f t="shared" si="47"/>
        <v>2.8361220146496363E-2</v>
      </c>
      <c r="M244" s="21">
        <f t="shared" si="48"/>
        <v>0</v>
      </c>
      <c r="N244" s="21">
        <f t="shared" si="49"/>
        <v>-0.10584551455137045</v>
      </c>
      <c r="O244" s="21">
        <f t="shared" si="50"/>
        <v>0</v>
      </c>
      <c r="P244" s="21">
        <f t="shared" si="51"/>
        <v>0</v>
      </c>
      <c r="Q244" s="19">
        <f t="shared" si="52"/>
        <v>0.39310240758630599</v>
      </c>
      <c r="R244" s="19">
        <f t="shared" si="53"/>
        <v>2.8223483035616857E-2</v>
      </c>
      <c r="S244" s="19">
        <f t="shared" si="54"/>
        <v>0</v>
      </c>
      <c r="T244" s="19">
        <f t="shared" si="55"/>
        <v>-0.10533147265548039</v>
      </c>
      <c r="U244" s="19">
        <f t="shared" si="56"/>
        <v>0</v>
      </c>
      <c r="V244" s="19">
        <f t="shared" si="57"/>
        <v>0</v>
      </c>
    </row>
    <row r="245" spans="1:22" x14ac:dyDescent="0.25">
      <c r="A245" s="26">
        <f>Wellpath!E245</f>
        <v>7260</v>
      </c>
      <c r="B245" s="22">
        <v>0</v>
      </c>
      <c r="C245" s="22">
        <v>0</v>
      </c>
      <c r="D245" s="22">
        <v>1</v>
      </c>
      <c r="E245" s="20">
        <f>Model!$W$22*((drdp!B245+drdp!K245)*DECR!$B245+(drdp!E245+drdp!N245)*DECR!$C245+(drdp!H245+drdp!Q245)*DECR!$D245)</f>
        <v>-5.0575757996373129E-2</v>
      </c>
      <c r="F245" s="20">
        <f>Model!$W$22*((drdp!C245+drdp!L245)*DECR!$B245+(drdp!F245+drdp!O245)*DECR!$C245+(drdp!I245+drdp!R245)*DECR!$D245)</f>
        <v>1.3551733511720076E-2</v>
      </c>
      <c r="G245" s="20">
        <f>Model!$W$22*((drdp!D245+drdp!M245)*DECR!$B245+(drdp!G245+drdp!P245)*DECR!$C245+(drdp!J245+drdp!S245)*DECR!$D245)</f>
        <v>0</v>
      </c>
      <c r="H245" s="18">
        <f>Model!$W$22*((drdp!B245)*DECR!$B245+(drdp!E245)*DECR!$C245+(drdp!H245)*DECR!$D245)</f>
        <v>-2.5287878998186564E-2</v>
      </c>
      <c r="I245" s="18">
        <f>Model!$W$22*((drdp!C245)*DECR!$B245+(drdp!F245)*DECR!$C245+(drdp!I245)*DECR!$D245)</f>
        <v>6.7758667558600379E-3</v>
      </c>
      <c r="J245" s="18">
        <f>Model!$W$22*((drdp!D245)*DECR!$B245+(drdp!G245)*DECR!$C245+(drdp!J245)*DECR!$D245)</f>
        <v>0</v>
      </c>
      <c r="K245" s="21">
        <f t="shared" si="46"/>
        <v>0.39757874535589444</v>
      </c>
      <c r="L245" s="21">
        <f t="shared" si="47"/>
        <v>2.8544869627669039E-2</v>
      </c>
      <c r="M245" s="21">
        <f t="shared" si="48"/>
        <v>0</v>
      </c>
      <c r="N245" s="21">
        <f t="shared" si="49"/>
        <v>-0.10653090374589054</v>
      </c>
      <c r="O245" s="21">
        <f t="shared" si="50"/>
        <v>0</v>
      </c>
      <c r="P245" s="21">
        <f t="shared" si="51"/>
        <v>0</v>
      </c>
      <c r="Q245" s="19">
        <f t="shared" si="52"/>
        <v>0.39566031488321368</v>
      </c>
      <c r="R245" s="19">
        <f t="shared" si="53"/>
        <v>2.8407132516789533E-2</v>
      </c>
      <c r="S245" s="19">
        <f t="shared" si="54"/>
        <v>0</v>
      </c>
      <c r="T245" s="19">
        <f t="shared" si="55"/>
        <v>-0.10601686185000048</v>
      </c>
      <c r="U245" s="19">
        <f t="shared" si="56"/>
        <v>0</v>
      </c>
      <c r="V245" s="19">
        <f t="shared" si="57"/>
        <v>0</v>
      </c>
    </row>
    <row r="246" spans="1:22" x14ac:dyDescent="0.25">
      <c r="A246" s="26">
        <f>Wellpath!E246</f>
        <v>7290</v>
      </c>
      <c r="B246" s="22">
        <v>0</v>
      </c>
      <c r="C246" s="22">
        <v>0</v>
      </c>
      <c r="D246" s="22">
        <v>1</v>
      </c>
      <c r="E246" s="20">
        <f>Model!$W$22*((drdp!B246+drdp!K246)*DECR!$B246+(drdp!E246+drdp!N246)*DECR!$C246+(drdp!H246+drdp!Q246)*DECR!$D246)</f>
        <v>-5.0575757996373129E-2</v>
      </c>
      <c r="F246" s="20">
        <f>Model!$W$22*((drdp!C246+drdp!L246)*DECR!$B246+(drdp!F246+drdp!O246)*DECR!$C246+(drdp!I246+drdp!R246)*DECR!$D246)</f>
        <v>1.3551733511720076E-2</v>
      </c>
      <c r="G246" s="20">
        <f>Model!$W$22*((drdp!D246+drdp!M246)*DECR!$B246+(drdp!G246+drdp!P246)*DECR!$C246+(drdp!J246+drdp!S246)*DECR!$D246)</f>
        <v>0</v>
      </c>
      <c r="H246" s="18">
        <f>Model!$W$22*((drdp!B246)*DECR!$B246+(drdp!E246)*DECR!$C246+(drdp!H246)*DECR!$D246)</f>
        <v>-2.5287878998186564E-2</v>
      </c>
      <c r="I246" s="18">
        <f>Model!$W$22*((drdp!C246)*DECR!$B246+(drdp!F246)*DECR!$C246+(drdp!I246)*DECR!$D246)</f>
        <v>6.7758667558600379E-3</v>
      </c>
      <c r="J246" s="18">
        <f>Model!$W$22*((drdp!D246)*DECR!$B246+(drdp!G246)*DECR!$C246+(drdp!J246)*DECR!$D246)</f>
        <v>0</v>
      </c>
      <c r="K246" s="21">
        <f t="shared" si="46"/>
        <v>0.40013665265280213</v>
      </c>
      <c r="L246" s="21">
        <f t="shared" si="47"/>
        <v>2.8728519108841714E-2</v>
      </c>
      <c r="M246" s="21">
        <f t="shared" si="48"/>
        <v>0</v>
      </c>
      <c r="N246" s="21">
        <f t="shared" si="49"/>
        <v>-0.10721629294041063</v>
      </c>
      <c r="O246" s="21">
        <f t="shared" si="50"/>
        <v>0</v>
      </c>
      <c r="P246" s="21">
        <f t="shared" si="51"/>
        <v>0</v>
      </c>
      <c r="Q246" s="19">
        <f t="shared" si="52"/>
        <v>0.39821822218012137</v>
      </c>
      <c r="R246" s="19">
        <f t="shared" si="53"/>
        <v>2.8590781997962209E-2</v>
      </c>
      <c r="S246" s="19">
        <f t="shared" si="54"/>
        <v>0</v>
      </c>
      <c r="T246" s="19">
        <f t="shared" si="55"/>
        <v>-0.10670225104452057</v>
      </c>
      <c r="U246" s="19">
        <f t="shared" si="56"/>
        <v>0</v>
      </c>
      <c r="V246" s="19">
        <f t="shared" si="57"/>
        <v>0</v>
      </c>
    </row>
    <row r="247" spans="1:22" x14ac:dyDescent="0.25">
      <c r="A247" s="26">
        <f>Wellpath!E247</f>
        <v>7320</v>
      </c>
      <c r="B247" s="22">
        <v>0</v>
      </c>
      <c r="C247" s="22">
        <v>0</v>
      </c>
      <c r="D247" s="22">
        <v>1</v>
      </c>
      <c r="E247" s="20">
        <f>Model!$W$22*((drdp!B247+drdp!K247)*DECR!$B247+(drdp!E247+drdp!N247)*DECR!$C247+(drdp!H247+drdp!Q247)*DECR!$D247)</f>
        <v>-5.0575757996373129E-2</v>
      </c>
      <c r="F247" s="20">
        <f>Model!$W$22*((drdp!C247+drdp!L247)*DECR!$B247+(drdp!F247+drdp!O247)*DECR!$C247+(drdp!I247+drdp!R247)*DECR!$D247)</f>
        <v>1.3551733511720076E-2</v>
      </c>
      <c r="G247" s="20">
        <f>Model!$W$22*((drdp!D247+drdp!M247)*DECR!$B247+(drdp!G247+drdp!P247)*DECR!$C247+(drdp!J247+drdp!S247)*DECR!$D247)</f>
        <v>0</v>
      </c>
      <c r="H247" s="18">
        <f>Model!$W$22*((drdp!B247)*DECR!$B247+(drdp!E247)*DECR!$C247+(drdp!H247)*DECR!$D247)</f>
        <v>-2.5287878998186564E-2</v>
      </c>
      <c r="I247" s="18">
        <f>Model!$W$22*((drdp!C247)*DECR!$B247+(drdp!F247)*DECR!$C247+(drdp!I247)*DECR!$D247)</f>
        <v>6.7758667558600379E-3</v>
      </c>
      <c r="J247" s="18">
        <f>Model!$W$22*((drdp!D247)*DECR!$B247+(drdp!G247)*DECR!$C247+(drdp!J247)*DECR!$D247)</f>
        <v>0</v>
      </c>
      <c r="K247" s="21">
        <f t="shared" si="46"/>
        <v>0.40269455994970982</v>
      </c>
      <c r="L247" s="21">
        <f t="shared" si="47"/>
        <v>2.891216859001439E-2</v>
      </c>
      <c r="M247" s="21">
        <f t="shared" si="48"/>
        <v>0</v>
      </c>
      <c r="N247" s="21">
        <f t="shared" si="49"/>
        <v>-0.10790168213493072</v>
      </c>
      <c r="O247" s="21">
        <f t="shared" si="50"/>
        <v>0</v>
      </c>
      <c r="P247" s="21">
        <f t="shared" si="51"/>
        <v>0</v>
      </c>
      <c r="Q247" s="19">
        <f t="shared" si="52"/>
        <v>0.40077612947702906</v>
      </c>
      <c r="R247" s="19">
        <f t="shared" si="53"/>
        <v>2.8774431479134884E-2</v>
      </c>
      <c r="S247" s="19">
        <f t="shared" si="54"/>
        <v>0</v>
      </c>
      <c r="T247" s="19">
        <f t="shared" si="55"/>
        <v>-0.10738764023904065</v>
      </c>
      <c r="U247" s="19">
        <f t="shared" si="56"/>
        <v>0</v>
      </c>
      <c r="V247" s="19">
        <f t="shared" si="57"/>
        <v>0</v>
      </c>
    </row>
    <row r="248" spans="1:22" x14ac:dyDescent="0.25">
      <c r="A248" s="26">
        <f>Wellpath!E248</f>
        <v>7350</v>
      </c>
      <c r="B248" s="22">
        <v>0</v>
      </c>
      <c r="C248" s="22">
        <v>0</v>
      </c>
      <c r="D248" s="22">
        <v>1</v>
      </c>
      <c r="E248" s="20">
        <f>Model!$W$22*((drdp!B248+drdp!K248)*DECR!$B248+(drdp!E248+drdp!N248)*DECR!$C248+(drdp!H248+drdp!Q248)*DECR!$D248)</f>
        <v>-5.0575757996373129E-2</v>
      </c>
      <c r="F248" s="20">
        <f>Model!$W$22*((drdp!C248+drdp!L248)*DECR!$B248+(drdp!F248+drdp!O248)*DECR!$C248+(drdp!I248+drdp!R248)*DECR!$D248)</f>
        <v>1.3551733511720076E-2</v>
      </c>
      <c r="G248" s="20">
        <f>Model!$W$22*((drdp!D248+drdp!M248)*DECR!$B248+(drdp!G248+drdp!P248)*DECR!$C248+(drdp!J248+drdp!S248)*DECR!$D248)</f>
        <v>0</v>
      </c>
      <c r="H248" s="18">
        <f>Model!$W$22*((drdp!B248)*DECR!$B248+(drdp!E248)*DECR!$C248+(drdp!H248)*DECR!$D248)</f>
        <v>-2.5287878998186564E-2</v>
      </c>
      <c r="I248" s="18">
        <f>Model!$W$22*((drdp!C248)*DECR!$B248+(drdp!F248)*DECR!$C248+(drdp!I248)*DECR!$D248)</f>
        <v>6.7758667558600379E-3</v>
      </c>
      <c r="J248" s="18">
        <f>Model!$W$22*((drdp!D248)*DECR!$B248+(drdp!G248)*DECR!$C248+(drdp!J248)*DECR!$D248)</f>
        <v>0</v>
      </c>
      <c r="K248" s="21">
        <f t="shared" si="46"/>
        <v>0.40525246724661751</v>
      </c>
      <c r="L248" s="21">
        <f t="shared" si="47"/>
        <v>2.9095818071187066E-2</v>
      </c>
      <c r="M248" s="21">
        <f t="shared" si="48"/>
        <v>0</v>
      </c>
      <c r="N248" s="21">
        <f t="shared" si="49"/>
        <v>-0.10858707132945081</v>
      </c>
      <c r="O248" s="21">
        <f t="shared" si="50"/>
        <v>0</v>
      </c>
      <c r="P248" s="21">
        <f t="shared" si="51"/>
        <v>0</v>
      </c>
      <c r="Q248" s="19">
        <f t="shared" si="52"/>
        <v>0.40333403677393675</v>
      </c>
      <c r="R248" s="19">
        <f t="shared" si="53"/>
        <v>2.895808096030756E-2</v>
      </c>
      <c r="S248" s="19">
        <f t="shared" si="54"/>
        <v>0</v>
      </c>
      <c r="T248" s="19">
        <f t="shared" si="55"/>
        <v>-0.10807302943356074</v>
      </c>
      <c r="U248" s="19">
        <f t="shared" si="56"/>
        <v>0</v>
      </c>
      <c r="V248" s="19">
        <f t="shared" si="57"/>
        <v>0</v>
      </c>
    </row>
    <row r="249" spans="1:22" x14ac:dyDescent="0.25">
      <c r="A249" s="26">
        <f>Wellpath!E249</f>
        <v>7380</v>
      </c>
      <c r="B249" s="22">
        <v>0</v>
      </c>
      <c r="C249" s="22">
        <v>0</v>
      </c>
      <c r="D249" s="22">
        <v>1</v>
      </c>
      <c r="E249" s="20">
        <f>Model!$W$22*((drdp!B249+drdp!K249)*DECR!$B249+(drdp!E249+drdp!N249)*DECR!$C249+(drdp!H249+drdp!Q249)*DECR!$D249)</f>
        <v>-5.0575757996373129E-2</v>
      </c>
      <c r="F249" s="20">
        <f>Model!$W$22*((drdp!C249+drdp!L249)*DECR!$B249+(drdp!F249+drdp!O249)*DECR!$C249+(drdp!I249+drdp!R249)*DECR!$D249)</f>
        <v>1.3551733511720076E-2</v>
      </c>
      <c r="G249" s="20">
        <f>Model!$W$22*((drdp!D249+drdp!M249)*DECR!$B249+(drdp!G249+drdp!P249)*DECR!$C249+(drdp!J249+drdp!S249)*DECR!$D249)</f>
        <v>0</v>
      </c>
      <c r="H249" s="18">
        <f>Model!$W$22*((drdp!B249)*DECR!$B249+(drdp!E249)*DECR!$C249+(drdp!H249)*DECR!$D249)</f>
        <v>-2.5287878998186564E-2</v>
      </c>
      <c r="I249" s="18">
        <f>Model!$W$22*((drdp!C249)*DECR!$B249+(drdp!F249)*DECR!$C249+(drdp!I249)*DECR!$D249)</f>
        <v>6.7758667558600379E-3</v>
      </c>
      <c r="J249" s="18">
        <f>Model!$W$22*((drdp!D249)*DECR!$B249+(drdp!G249)*DECR!$C249+(drdp!J249)*DECR!$D249)</f>
        <v>0</v>
      </c>
      <c r="K249" s="21">
        <f t="shared" si="46"/>
        <v>0.4078103745435252</v>
      </c>
      <c r="L249" s="21">
        <f t="shared" si="47"/>
        <v>2.9279467552359741E-2</v>
      </c>
      <c r="M249" s="21">
        <f t="shared" si="48"/>
        <v>0</v>
      </c>
      <c r="N249" s="21">
        <f t="shared" si="49"/>
        <v>-0.1092724605239709</v>
      </c>
      <c r="O249" s="21">
        <f t="shared" si="50"/>
        <v>0</v>
      </c>
      <c r="P249" s="21">
        <f t="shared" si="51"/>
        <v>0</v>
      </c>
      <c r="Q249" s="19">
        <f t="shared" si="52"/>
        <v>0.40589194407084445</v>
      </c>
      <c r="R249" s="19">
        <f t="shared" si="53"/>
        <v>2.9141730441480235E-2</v>
      </c>
      <c r="S249" s="19">
        <f t="shared" si="54"/>
        <v>0</v>
      </c>
      <c r="T249" s="19">
        <f t="shared" si="55"/>
        <v>-0.10875841862808083</v>
      </c>
      <c r="U249" s="19">
        <f t="shared" si="56"/>
        <v>0</v>
      </c>
      <c r="V249" s="19">
        <f t="shared" si="57"/>
        <v>0</v>
      </c>
    </row>
    <row r="250" spans="1:22" x14ac:dyDescent="0.25">
      <c r="A250" s="26">
        <f>Wellpath!E250</f>
        <v>7410</v>
      </c>
      <c r="B250" s="22">
        <v>0</v>
      </c>
      <c r="C250" s="22">
        <v>0</v>
      </c>
      <c r="D250" s="22">
        <v>1</v>
      </c>
      <c r="E250" s="20">
        <f>Model!$W$22*((drdp!B250+drdp!K250)*DECR!$B250+(drdp!E250+drdp!N250)*DECR!$C250+(drdp!H250+drdp!Q250)*DECR!$D250)</f>
        <v>-5.0575757996373129E-2</v>
      </c>
      <c r="F250" s="20">
        <f>Model!$W$22*((drdp!C250+drdp!L250)*DECR!$B250+(drdp!F250+drdp!O250)*DECR!$C250+(drdp!I250+drdp!R250)*DECR!$D250)</f>
        <v>1.3551733511720076E-2</v>
      </c>
      <c r="G250" s="20">
        <f>Model!$W$22*((drdp!D250+drdp!M250)*DECR!$B250+(drdp!G250+drdp!P250)*DECR!$C250+(drdp!J250+drdp!S250)*DECR!$D250)</f>
        <v>0</v>
      </c>
      <c r="H250" s="18">
        <f>Model!$W$22*((drdp!B250)*DECR!$B250+(drdp!E250)*DECR!$C250+(drdp!H250)*DECR!$D250)</f>
        <v>-2.5287878998186564E-2</v>
      </c>
      <c r="I250" s="18">
        <f>Model!$W$22*((drdp!C250)*DECR!$B250+(drdp!F250)*DECR!$C250+(drdp!I250)*DECR!$D250)</f>
        <v>6.7758667558600379E-3</v>
      </c>
      <c r="J250" s="18">
        <f>Model!$W$22*((drdp!D250)*DECR!$B250+(drdp!G250)*DECR!$C250+(drdp!J250)*DECR!$D250)</f>
        <v>0</v>
      </c>
      <c r="K250" s="21">
        <f t="shared" si="46"/>
        <v>0.41036828184043289</v>
      </c>
      <c r="L250" s="21">
        <f t="shared" si="47"/>
        <v>2.9463117033532417E-2</v>
      </c>
      <c r="M250" s="21">
        <f t="shared" si="48"/>
        <v>0</v>
      </c>
      <c r="N250" s="21">
        <f t="shared" si="49"/>
        <v>-0.10995784971849099</v>
      </c>
      <c r="O250" s="21">
        <f t="shared" si="50"/>
        <v>0</v>
      </c>
      <c r="P250" s="21">
        <f t="shared" si="51"/>
        <v>0</v>
      </c>
      <c r="Q250" s="19">
        <f t="shared" si="52"/>
        <v>0.40844985136775214</v>
      </c>
      <c r="R250" s="19">
        <f t="shared" si="53"/>
        <v>2.9325379922652911E-2</v>
      </c>
      <c r="S250" s="19">
        <f t="shared" si="54"/>
        <v>0</v>
      </c>
      <c r="T250" s="19">
        <f t="shared" si="55"/>
        <v>-0.10944380782260092</v>
      </c>
      <c r="U250" s="19">
        <f t="shared" si="56"/>
        <v>0</v>
      </c>
      <c r="V250" s="19">
        <f t="shared" si="57"/>
        <v>0</v>
      </c>
    </row>
    <row r="251" spans="1:22" x14ac:dyDescent="0.25">
      <c r="A251" s="26">
        <f>Wellpath!E251</f>
        <v>7440</v>
      </c>
      <c r="B251" s="22">
        <v>0</v>
      </c>
      <c r="C251" s="22">
        <v>0</v>
      </c>
      <c r="D251" s="22">
        <v>1</v>
      </c>
      <c r="E251" s="20">
        <f>Model!$W$22*((drdp!B251+drdp!K251)*DECR!$B251+(drdp!E251+drdp!N251)*DECR!$C251+(drdp!H251+drdp!Q251)*DECR!$D251)</f>
        <v>-5.0575757996373129E-2</v>
      </c>
      <c r="F251" s="20">
        <f>Model!$W$22*((drdp!C251+drdp!L251)*DECR!$B251+(drdp!F251+drdp!O251)*DECR!$C251+(drdp!I251+drdp!R251)*DECR!$D251)</f>
        <v>1.3551733511720076E-2</v>
      </c>
      <c r="G251" s="20">
        <f>Model!$W$22*((drdp!D251+drdp!M251)*DECR!$B251+(drdp!G251+drdp!P251)*DECR!$C251+(drdp!J251+drdp!S251)*DECR!$D251)</f>
        <v>0</v>
      </c>
      <c r="H251" s="18">
        <f>Model!$W$22*((drdp!B251)*DECR!$B251+(drdp!E251)*DECR!$C251+(drdp!H251)*DECR!$D251)</f>
        <v>-2.5287878998186564E-2</v>
      </c>
      <c r="I251" s="18">
        <f>Model!$W$22*((drdp!C251)*DECR!$B251+(drdp!F251)*DECR!$C251+(drdp!I251)*DECR!$D251)</f>
        <v>6.7758667558600379E-3</v>
      </c>
      <c r="J251" s="18">
        <f>Model!$W$22*((drdp!D251)*DECR!$B251+(drdp!G251)*DECR!$C251+(drdp!J251)*DECR!$D251)</f>
        <v>0</v>
      </c>
      <c r="K251" s="21">
        <f t="shared" si="46"/>
        <v>0.41292618913734058</v>
      </c>
      <c r="L251" s="21">
        <f t="shared" si="47"/>
        <v>2.9646766514705093E-2</v>
      </c>
      <c r="M251" s="21">
        <f t="shared" si="48"/>
        <v>0</v>
      </c>
      <c r="N251" s="21">
        <f t="shared" si="49"/>
        <v>-0.11064323891301107</v>
      </c>
      <c r="O251" s="21">
        <f t="shared" si="50"/>
        <v>0</v>
      </c>
      <c r="P251" s="21">
        <f t="shared" si="51"/>
        <v>0</v>
      </c>
      <c r="Q251" s="19">
        <f t="shared" si="52"/>
        <v>0.41100775866465983</v>
      </c>
      <c r="R251" s="19">
        <f t="shared" si="53"/>
        <v>2.9509029403825587E-2</v>
      </c>
      <c r="S251" s="19">
        <f t="shared" si="54"/>
        <v>0</v>
      </c>
      <c r="T251" s="19">
        <f t="shared" si="55"/>
        <v>-0.11012919701712101</v>
      </c>
      <c r="U251" s="19">
        <f t="shared" si="56"/>
        <v>0</v>
      </c>
      <c r="V251" s="19">
        <f t="shared" si="57"/>
        <v>0</v>
      </c>
    </row>
    <row r="252" spans="1:22" x14ac:dyDescent="0.25">
      <c r="A252" s="26">
        <f>Wellpath!E252</f>
        <v>7470</v>
      </c>
      <c r="B252" s="22">
        <v>0</v>
      </c>
      <c r="C252" s="22">
        <v>0</v>
      </c>
      <c r="D252" s="22">
        <v>1</v>
      </c>
      <c r="E252" s="20">
        <f>Model!$W$22*((drdp!B252+drdp!K252)*DECR!$B252+(drdp!E252+drdp!N252)*DECR!$C252+(drdp!H252+drdp!Q252)*DECR!$D252)</f>
        <v>-5.0575757996373129E-2</v>
      </c>
      <c r="F252" s="20">
        <f>Model!$W$22*((drdp!C252+drdp!L252)*DECR!$B252+(drdp!F252+drdp!O252)*DECR!$C252+(drdp!I252+drdp!R252)*DECR!$D252)</f>
        <v>1.3551733511720076E-2</v>
      </c>
      <c r="G252" s="20">
        <f>Model!$W$22*((drdp!D252+drdp!M252)*DECR!$B252+(drdp!G252+drdp!P252)*DECR!$C252+(drdp!J252+drdp!S252)*DECR!$D252)</f>
        <v>0</v>
      </c>
      <c r="H252" s="18">
        <f>Model!$W$22*((drdp!B252)*DECR!$B252+(drdp!E252)*DECR!$C252+(drdp!H252)*DECR!$D252)</f>
        <v>-2.5287878998186564E-2</v>
      </c>
      <c r="I252" s="18">
        <f>Model!$W$22*((drdp!C252)*DECR!$B252+(drdp!F252)*DECR!$C252+(drdp!I252)*DECR!$D252)</f>
        <v>6.7758667558600379E-3</v>
      </c>
      <c r="J252" s="18">
        <f>Model!$W$22*((drdp!D252)*DECR!$B252+(drdp!G252)*DECR!$C252+(drdp!J252)*DECR!$D252)</f>
        <v>0</v>
      </c>
      <c r="K252" s="21">
        <f t="shared" si="46"/>
        <v>0.41548409643424827</v>
      </c>
      <c r="L252" s="21">
        <f t="shared" si="47"/>
        <v>2.9830415995877768E-2</v>
      </c>
      <c r="M252" s="21">
        <f t="shared" si="48"/>
        <v>0</v>
      </c>
      <c r="N252" s="21">
        <f t="shared" si="49"/>
        <v>-0.11132862810753116</v>
      </c>
      <c r="O252" s="21">
        <f t="shared" si="50"/>
        <v>0</v>
      </c>
      <c r="P252" s="21">
        <f t="shared" si="51"/>
        <v>0</v>
      </c>
      <c r="Q252" s="19">
        <f t="shared" si="52"/>
        <v>0.41356566596156752</v>
      </c>
      <c r="R252" s="19">
        <f t="shared" si="53"/>
        <v>2.9692678884998262E-2</v>
      </c>
      <c r="S252" s="19">
        <f t="shared" si="54"/>
        <v>0</v>
      </c>
      <c r="T252" s="19">
        <f t="shared" si="55"/>
        <v>-0.1108145862116411</v>
      </c>
      <c r="U252" s="19">
        <f t="shared" si="56"/>
        <v>0</v>
      </c>
      <c r="V252" s="19">
        <f t="shared" si="57"/>
        <v>0</v>
      </c>
    </row>
    <row r="253" spans="1:22" x14ac:dyDescent="0.25">
      <c r="A253" s="26">
        <f>Wellpath!E253</f>
        <v>7500</v>
      </c>
      <c r="B253" s="22">
        <v>0</v>
      </c>
      <c r="C253" s="22">
        <v>0</v>
      </c>
      <c r="D253" s="22">
        <v>1</v>
      </c>
      <c r="E253" s="20">
        <f>Model!$W$22*((drdp!B253+drdp!K253)*DECR!$B253+(drdp!E253+drdp!N253)*DECR!$C253+(drdp!H253+drdp!Q253)*DECR!$D253)</f>
        <v>-5.0575757996373129E-2</v>
      </c>
      <c r="F253" s="20">
        <f>Model!$W$22*((drdp!C253+drdp!L253)*DECR!$B253+(drdp!F253+drdp!O253)*DECR!$C253+(drdp!I253+drdp!R253)*DECR!$D253)</f>
        <v>1.3551733511720076E-2</v>
      </c>
      <c r="G253" s="20">
        <f>Model!$W$22*((drdp!D253+drdp!M253)*DECR!$B253+(drdp!G253+drdp!P253)*DECR!$C253+(drdp!J253+drdp!S253)*DECR!$D253)</f>
        <v>0</v>
      </c>
      <c r="H253" s="18">
        <f>Model!$W$22*((drdp!B253)*DECR!$B253+(drdp!E253)*DECR!$C253+(drdp!H253)*DECR!$D253)</f>
        <v>-2.5287878998186564E-2</v>
      </c>
      <c r="I253" s="18">
        <f>Model!$W$22*((drdp!C253)*DECR!$B253+(drdp!F253)*DECR!$C253+(drdp!I253)*DECR!$D253)</f>
        <v>6.7758667558600379E-3</v>
      </c>
      <c r="J253" s="18">
        <f>Model!$W$22*((drdp!D253)*DECR!$B253+(drdp!G253)*DECR!$C253+(drdp!J253)*DECR!$D253)</f>
        <v>0</v>
      </c>
      <c r="K253" s="21">
        <f t="shared" si="46"/>
        <v>0.41804200373115596</v>
      </c>
      <c r="L253" s="21">
        <f t="shared" si="47"/>
        <v>3.0014065477050444E-2</v>
      </c>
      <c r="M253" s="21">
        <f t="shared" si="48"/>
        <v>0</v>
      </c>
      <c r="N253" s="21">
        <f t="shared" si="49"/>
        <v>-0.11201401730205125</v>
      </c>
      <c r="O253" s="21">
        <f t="shared" si="50"/>
        <v>0</v>
      </c>
      <c r="P253" s="21">
        <f t="shared" si="51"/>
        <v>0</v>
      </c>
      <c r="Q253" s="19">
        <f t="shared" si="52"/>
        <v>0.41612357325847521</v>
      </c>
      <c r="R253" s="19">
        <f t="shared" si="53"/>
        <v>2.9876328366170938E-2</v>
      </c>
      <c r="S253" s="19">
        <f t="shared" si="54"/>
        <v>0</v>
      </c>
      <c r="T253" s="19">
        <f t="shared" si="55"/>
        <v>-0.11149997540616119</v>
      </c>
      <c r="U253" s="19">
        <f t="shared" si="56"/>
        <v>0</v>
      </c>
      <c r="V253" s="19">
        <f t="shared" si="57"/>
        <v>0</v>
      </c>
    </row>
    <row r="254" spans="1:22" x14ac:dyDescent="0.25">
      <c r="A254" s="26">
        <f>Wellpath!E254</f>
        <v>7530</v>
      </c>
      <c r="B254" s="22">
        <v>0</v>
      </c>
      <c r="C254" s="22">
        <v>0</v>
      </c>
      <c r="D254" s="22">
        <v>1</v>
      </c>
      <c r="E254" s="20">
        <f>Model!$W$22*((drdp!B254+drdp!K254)*DECR!$B254+(drdp!E254+drdp!N254)*DECR!$C254+(drdp!H254+drdp!Q254)*DECR!$D254)</f>
        <v>-5.0575757996373129E-2</v>
      </c>
      <c r="F254" s="20">
        <f>Model!$W$22*((drdp!C254+drdp!L254)*DECR!$B254+(drdp!F254+drdp!O254)*DECR!$C254+(drdp!I254+drdp!R254)*DECR!$D254)</f>
        <v>1.3551733511720076E-2</v>
      </c>
      <c r="G254" s="20">
        <f>Model!$W$22*((drdp!D254+drdp!M254)*DECR!$B254+(drdp!G254+drdp!P254)*DECR!$C254+(drdp!J254+drdp!S254)*DECR!$D254)</f>
        <v>0</v>
      </c>
      <c r="H254" s="18">
        <f>Model!$W$22*((drdp!B254)*DECR!$B254+(drdp!E254)*DECR!$C254+(drdp!H254)*DECR!$D254)</f>
        <v>-2.5287878998186564E-2</v>
      </c>
      <c r="I254" s="18">
        <f>Model!$W$22*((drdp!C254)*DECR!$B254+(drdp!F254)*DECR!$C254+(drdp!I254)*DECR!$D254)</f>
        <v>6.7758667558600379E-3</v>
      </c>
      <c r="J254" s="18">
        <f>Model!$W$22*((drdp!D254)*DECR!$B254+(drdp!G254)*DECR!$C254+(drdp!J254)*DECR!$D254)</f>
        <v>0</v>
      </c>
      <c r="K254" s="21">
        <f t="shared" si="46"/>
        <v>0.42059991102806366</v>
      </c>
      <c r="L254" s="21">
        <f t="shared" si="47"/>
        <v>3.0197714958223119E-2</v>
      </c>
      <c r="M254" s="21">
        <f t="shared" si="48"/>
        <v>0</v>
      </c>
      <c r="N254" s="21">
        <f t="shared" si="49"/>
        <v>-0.11269940649657134</v>
      </c>
      <c r="O254" s="21">
        <f t="shared" si="50"/>
        <v>0</v>
      </c>
      <c r="P254" s="21">
        <f t="shared" si="51"/>
        <v>0</v>
      </c>
      <c r="Q254" s="19">
        <f t="shared" si="52"/>
        <v>0.4186814805553829</v>
      </c>
      <c r="R254" s="19">
        <f t="shared" si="53"/>
        <v>3.0059977847343614E-2</v>
      </c>
      <c r="S254" s="19">
        <f t="shared" si="54"/>
        <v>0</v>
      </c>
      <c r="T254" s="19">
        <f t="shared" si="55"/>
        <v>-0.11218536460068128</v>
      </c>
      <c r="U254" s="19">
        <f t="shared" si="56"/>
        <v>0</v>
      </c>
      <c r="V254" s="19">
        <f t="shared" si="57"/>
        <v>0</v>
      </c>
    </row>
    <row r="255" spans="1:22" x14ac:dyDescent="0.25">
      <c r="A255" s="26">
        <f>Wellpath!E255</f>
        <v>7560</v>
      </c>
      <c r="B255" s="22">
        <v>0</v>
      </c>
      <c r="C255" s="22">
        <v>0</v>
      </c>
      <c r="D255" s="22">
        <v>1</v>
      </c>
      <c r="E255" s="20">
        <f>Model!$W$22*((drdp!B255+drdp!K255)*DECR!$B255+(drdp!E255+drdp!N255)*DECR!$C255+(drdp!H255+drdp!Q255)*DECR!$D255)</f>
        <v>-5.0575757996373129E-2</v>
      </c>
      <c r="F255" s="20">
        <f>Model!$W$22*((drdp!C255+drdp!L255)*DECR!$B255+(drdp!F255+drdp!O255)*DECR!$C255+(drdp!I255+drdp!R255)*DECR!$D255)</f>
        <v>1.3551733511720076E-2</v>
      </c>
      <c r="G255" s="20">
        <f>Model!$W$22*((drdp!D255+drdp!M255)*DECR!$B255+(drdp!G255+drdp!P255)*DECR!$C255+(drdp!J255+drdp!S255)*DECR!$D255)</f>
        <v>0</v>
      </c>
      <c r="H255" s="18">
        <f>Model!$W$22*((drdp!B255)*DECR!$B255+(drdp!E255)*DECR!$C255+(drdp!H255)*DECR!$D255)</f>
        <v>-2.5287878998186564E-2</v>
      </c>
      <c r="I255" s="18">
        <f>Model!$W$22*((drdp!C255)*DECR!$B255+(drdp!F255)*DECR!$C255+(drdp!I255)*DECR!$D255)</f>
        <v>6.7758667558600379E-3</v>
      </c>
      <c r="J255" s="18">
        <f>Model!$W$22*((drdp!D255)*DECR!$B255+(drdp!G255)*DECR!$C255+(drdp!J255)*DECR!$D255)</f>
        <v>0</v>
      </c>
      <c r="K255" s="21">
        <f t="shared" si="46"/>
        <v>0.42315781832497135</v>
      </c>
      <c r="L255" s="21">
        <f t="shared" si="47"/>
        <v>3.0381364439395795E-2</v>
      </c>
      <c r="M255" s="21">
        <f t="shared" si="48"/>
        <v>0</v>
      </c>
      <c r="N255" s="21">
        <f t="shared" si="49"/>
        <v>-0.11338479569109143</v>
      </c>
      <c r="O255" s="21">
        <f t="shared" si="50"/>
        <v>0</v>
      </c>
      <c r="P255" s="21">
        <f t="shared" si="51"/>
        <v>0</v>
      </c>
      <c r="Q255" s="19">
        <f t="shared" si="52"/>
        <v>0.42123938785229059</v>
      </c>
      <c r="R255" s="19">
        <f t="shared" si="53"/>
        <v>3.0243627328516289E-2</v>
      </c>
      <c r="S255" s="19">
        <f t="shared" si="54"/>
        <v>0</v>
      </c>
      <c r="T255" s="19">
        <f t="shared" si="55"/>
        <v>-0.11287075379520137</v>
      </c>
      <c r="U255" s="19">
        <f t="shared" si="56"/>
        <v>0</v>
      </c>
      <c r="V255" s="19">
        <f t="shared" si="57"/>
        <v>0</v>
      </c>
    </row>
    <row r="256" spans="1:22" x14ac:dyDescent="0.25">
      <c r="A256" s="26">
        <f>Wellpath!E256</f>
        <v>7590</v>
      </c>
      <c r="B256" s="22">
        <v>0</v>
      </c>
      <c r="C256" s="22">
        <v>0</v>
      </c>
      <c r="D256" s="22">
        <v>1</v>
      </c>
      <c r="E256" s="20">
        <f>Model!$W$22*((drdp!B256+drdp!K256)*DECR!$B256+(drdp!E256+drdp!N256)*DECR!$C256+(drdp!H256+drdp!Q256)*DECR!$D256)</f>
        <v>-5.0575757996373129E-2</v>
      </c>
      <c r="F256" s="20">
        <f>Model!$W$22*((drdp!C256+drdp!L256)*DECR!$B256+(drdp!F256+drdp!O256)*DECR!$C256+(drdp!I256+drdp!R256)*DECR!$D256)</f>
        <v>1.3551733511720076E-2</v>
      </c>
      <c r="G256" s="20">
        <f>Model!$W$22*((drdp!D256+drdp!M256)*DECR!$B256+(drdp!G256+drdp!P256)*DECR!$C256+(drdp!J256+drdp!S256)*DECR!$D256)</f>
        <v>0</v>
      </c>
      <c r="H256" s="18">
        <f>Model!$W$22*((drdp!B256)*DECR!$B256+(drdp!E256)*DECR!$C256+(drdp!H256)*DECR!$D256)</f>
        <v>-2.5287878998186564E-2</v>
      </c>
      <c r="I256" s="18">
        <f>Model!$W$22*((drdp!C256)*DECR!$B256+(drdp!F256)*DECR!$C256+(drdp!I256)*DECR!$D256)</f>
        <v>6.7758667558600379E-3</v>
      </c>
      <c r="J256" s="18">
        <f>Model!$W$22*((drdp!D256)*DECR!$B256+(drdp!G256)*DECR!$C256+(drdp!J256)*DECR!$D256)</f>
        <v>0</v>
      </c>
      <c r="K256" s="21">
        <f t="shared" si="46"/>
        <v>0.42571572562187904</v>
      </c>
      <c r="L256" s="21">
        <f t="shared" si="47"/>
        <v>3.0565013920568471E-2</v>
      </c>
      <c r="M256" s="21">
        <f t="shared" si="48"/>
        <v>0</v>
      </c>
      <c r="N256" s="21">
        <f t="shared" si="49"/>
        <v>-0.11407018488561152</v>
      </c>
      <c r="O256" s="21">
        <f t="shared" si="50"/>
        <v>0</v>
      </c>
      <c r="P256" s="21">
        <f t="shared" si="51"/>
        <v>0</v>
      </c>
      <c r="Q256" s="19">
        <f t="shared" si="52"/>
        <v>0.42379729514919828</v>
      </c>
      <c r="R256" s="19">
        <f t="shared" si="53"/>
        <v>3.0427276809688965E-2</v>
      </c>
      <c r="S256" s="19">
        <f t="shared" si="54"/>
        <v>0</v>
      </c>
      <c r="T256" s="19">
        <f t="shared" si="55"/>
        <v>-0.11355614298972146</v>
      </c>
      <c r="U256" s="19">
        <f t="shared" si="56"/>
        <v>0</v>
      </c>
      <c r="V256" s="19">
        <f t="shared" si="57"/>
        <v>0</v>
      </c>
    </row>
    <row r="257" spans="1:23" x14ac:dyDescent="0.25">
      <c r="A257" s="26">
        <f>Wellpath!E257</f>
        <v>7620</v>
      </c>
      <c r="B257" s="22">
        <v>0</v>
      </c>
      <c r="C257" s="22">
        <v>0</v>
      </c>
      <c r="D257" s="22">
        <v>1</v>
      </c>
      <c r="E257" s="20">
        <f>Model!$W$22*((drdp!B257+drdp!K257)*DECR!$B257+(drdp!E257+drdp!N257)*DECR!$C257+(drdp!H257+drdp!Q257)*DECR!$D257)</f>
        <v>-5.0575757996373129E-2</v>
      </c>
      <c r="F257" s="20">
        <f>Model!$W$22*((drdp!C257+drdp!L257)*DECR!$B257+(drdp!F257+drdp!O257)*DECR!$C257+(drdp!I257+drdp!R257)*DECR!$D257)</f>
        <v>1.3551733511720076E-2</v>
      </c>
      <c r="G257" s="20">
        <f>Model!$W$22*((drdp!D257+drdp!M257)*DECR!$B257+(drdp!G257+drdp!P257)*DECR!$C257+(drdp!J257+drdp!S257)*DECR!$D257)</f>
        <v>0</v>
      </c>
      <c r="H257" s="18">
        <f>Model!$W$22*((drdp!B257)*DECR!$B257+(drdp!E257)*DECR!$C257+(drdp!H257)*DECR!$D257)</f>
        <v>-2.5287878998186564E-2</v>
      </c>
      <c r="I257" s="18">
        <f>Model!$W$22*((drdp!C257)*DECR!$B257+(drdp!F257)*DECR!$C257+(drdp!I257)*DECR!$D257)</f>
        <v>6.7758667558600379E-3</v>
      </c>
      <c r="J257" s="18">
        <f>Model!$W$22*((drdp!D257)*DECR!$B257+(drdp!G257)*DECR!$C257+(drdp!J257)*DECR!$D257)</f>
        <v>0</v>
      </c>
      <c r="K257" s="21">
        <f t="shared" si="46"/>
        <v>0.42827363291878673</v>
      </c>
      <c r="L257" s="21">
        <f t="shared" si="47"/>
        <v>3.0748663401741146E-2</v>
      </c>
      <c r="M257" s="21">
        <f t="shared" si="48"/>
        <v>0</v>
      </c>
      <c r="N257" s="21">
        <f t="shared" si="49"/>
        <v>-0.11475557408013161</v>
      </c>
      <c r="O257" s="21">
        <f t="shared" si="50"/>
        <v>0</v>
      </c>
      <c r="P257" s="21">
        <f t="shared" si="51"/>
        <v>0</v>
      </c>
      <c r="Q257" s="19">
        <f t="shared" si="52"/>
        <v>0.42635520244610597</v>
      </c>
      <c r="R257" s="19">
        <f t="shared" si="53"/>
        <v>3.061092629086164E-2</v>
      </c>
      <c r="S257" s="19">
        <f t="shared" si="54"/>
        <v>0</v>
      </c>
      <c r="T257" s="19">
        <f t="shared" si="55"/>
        <v>-0.11424153218424155</v>
      </c>
      <c r="U257" s="19">
        <f t="shared" si="56"/>
        <v>0</v>
      </c>
      <c r="V257" s="19">
        <f t="shared" si="57"/>
        <v>0</v>
      </c>
    </row>
    <row r="258" spans="1:23" x14ac:dyDescent="0.25">
      <c r="A258" s="26">
        <f>Wellpath!E258</f>
        <v>7650</v>
      </c>
      <c r="B258" s="22">
        <v>0</v>
      </c>
      <c r="C258" s="22">
        <v>0</v>
      </c>
      <c r="D258" s="22">
        <v>1</v>
      </c>
      <c r="E258" s="20">
        <f>Model!$W$22*((drdp!B258+drdp!K258)*DECR!$B258+(drdp!E258+drdp!N258)*DECR!$C258+(drdp!H258+drdp!Q258)*DECR!$D258)</f>
        <v>-5.0575757996373129E-2</v>
      </c>
      <c r="F258" s="20">
        <f>Model!$W$22*((drdp!C258+drdp!L258)*DECR!$B258+(drdp!F258+drdp!O258)*DECR!$C258+(drdp!I258+drdp!R258)*DECR!$D258)</f>
        <v>1.3551733511720076E-2</v>
      </c>
      <c r="G258" s="20">
        <f>Model!$W$22*((drdp!D258+drdp!M258)*DECR!$B258+(drdp!G258+drdp!P258)*DECR!$C258+(drdp!J258+drdp!S258)*DECR!$D258)</f>
        <v>0</v>
      </c>
      <c r="H258" s="18">
        <f>Model!$W$22*((drdp!B258)*DECR!$B258+(drdp!E258)*DECR!$C258+(drdp!H258)*DECR!$D258)</f>
        <v>-2.5287878998186564E-2</v>
      </c>
      <c r="I258" s="18">
        <f>Model!$W$22*((drdp!C258)*DECR!$B258+(drdp!F258)*DECR!$C258+(drdp!I258)*DECR!$D258)</f>
        <v>6.7758667558600379E-3</v>
      </c>
      <c r="J258" s="18">
        <f>Model!$W$22*((drdp!D258)*DECR!$B258+(drdp!G258)*DECR!$C258+(drdp!J258)*DECR!$D258)</f>
        <v>0</v>
      </c>
      <c r="K258" s="21">
        <f t="shared" si="46"/>
        <v>0.43083154021569442</v>
      </c>
      <c r="L258" s="21">
        <f t="shared" si="47"/>
        <v>3.0932312882913822E-2</v>
      </c>
      <c r="M258" s="21">
        <f t="shared" si="48"/>
        <v>0</v>
      </c>
      <c r="N258" s="21">
        <f t="shared" si="49"/>
        <v>-0.1154409632746517</v>
      </c>
      <c r="O258" s="21">
        <f t="shared" si="50"/>
        <v>0</v>
      </c>
      <c r="P258" s="21">
        <f t="shared" si="51"/>
        <v>0</v>
      </c>
      <c r="Q258" s="19">
        <f t="shared" si="52"/>
        <v>0.42891310974301367</v>
      </c>
      <c r="R258" s="19">
        <f t="shared" si="53"/>
        <v>3.0794575772034316E-2</v>
      </c>
      <c r="S258" s="19">
        <f t="shared" si="54"/>
        <v>0</v>
      </c>
      <c r="T258" s="19">
        <f t="shared" si="55"/>
        <v>-0.11492692137876163</v>
      </c>
      <c r="U258" s="19">
        <f t="shared" si="56"/>
        <v>0</v>
      </c>
      <c r="V258" s="19">
        <f t="shared" si="57"/>
        <v>0</v>
      </c>
    </row>
    <row r="259" spans="1:23" x14ac:dyDescent="0.25">
      <c r="A259" s="26">
        <f>Wellpath!E259</f>
        <v>7680</v>
      </c>
      <c r="B259" s="22">
        <v>0</v>
      </c>
      <c r="C259" s="22">
        <v>0</v>
      </c>
      <c r="D259" s="22">
        <v>1</v>
      </c>
      <c r="E259" s="20">
        <f>Model!$W$22*((drdp!B259+drdp!K259)*DECR!$B259+(drdp!E259+drdp!N259)*DECR!$C259+(drdp!H259+drdp!Q259)*DECR!$D259)</f>
        <v>-5.0575757996373129E-2</v>
      </c>
      <c r="F259" s="20">
        <f>Model!$W$22*((drdp!C259+drdp!L259)*DECR!$B259+(drdp!F259+drdp!O259)*DECR!$C259+(drdp!I259+drdp!R259)*DECR!$D259)</f>
        <v>1.3551733511720076E-2</v>
      </c>
      <c r="G259" s="20">
        <f>Model!$W$22*((drdp!D259+drdp!M259)*DECR!$B259+(drdp!G259+drdp!P259)*DECR!$C259+(drdp!J259+drdp!S259)*DECR!$D259)</f>
        <v>0</v>
      </c>
      <c r="H259" s="18">
        <f>Model!$W$22*((drdp!B259)*DECR!$B259+(drdp!E259)*DECR!$C259+(drdp!H259)*DECR!$D259)</f>
        <v>-2.5287878998186564E-2</v>
      </c>
      <c r="I259" s="18">
        <f>Model!$W$22*((drdp!C259)*DECR!$B259+(drdp!F259)*DECR!$C259+(drdp!I259)*DECR!$D259)</f>
        <v>6.7758667558600379E-3</v>
      </c>
      <c r="J259" s="18">
        <f>Model!$W$22*((drdp!D259)*DECR!$B259+(drdp!G259)*DECR!$C259+(drdp!J259)*DECR!$D259)</f>
        <v>0</v>
      </c>
      <c r="K259" s="21">
        <f t="shared" si="46"/>
        <v>0.43338944751260211</v>
      </c>
      <c r="L259" s="21">
        <f t="shared" si="47"/>
        <v>3.1115962364086498E-2</v>
      </c>
      <c r="M259" s="21">
        <f t="shared" si="48"/>
        <v>0</v>
      </c>
      <c r="N259" s="21">
        <f t="shared" si="49"/>
        <v>-0.11612635246917179</v>
      </c>
      <c r="O259" s="21">
        <f t="shared" si="50"/>
        <v>0</v>
      </c>
      <c r="P259" s="21">
        <f t="shared" si="51"/>
        <v>0</v>
      </c>
      <c r="Q259" s="19">
        <f t="shared" si="52"/>
        <v>0.43147101703992136</v>
      </c>
      <c r="R259" s="19">
        <f t="shared" si="53"/>
        <v>3.0978225253206992E-2</v>
      </c>
      <c r="S259" s="19">
        <f t="shared" si="54"/>
        <v>0</v>
      </c>
      <c r="T259" s="19">
        <f t="shared" si="55"/>
        <v>-0.11561231057328172</v>
      </c>
      <c r="U259" s="19">
        <f t="shared" si="56"/>
        <v>0</v>
      </c>
      <c r="V259" s="19">
        <f t="shared" si="57"/>
        <v>0</v>
      </c>
    </row>
    <row r="260" spans="1:23" x14ac:dyDescent="0.25">
      <c r="A260" s="26">
        <f>Wellpath!E260</f>
        <v>7710</v>
      </c>
      <c r="B260" s="22">
        <v>0</v>
      </c>
      <c r="C260" s="22">
        <v>0</v>
      </c>
      <c r="D260" s="22">
        <v>1</v>
      </c>
      <c r="E260" s="20">
        <f>Model!$W$22*((drdp!B260+drdp!K260)*DECR!$B260+(drdp!E260+drdp!N260)*DECR!$C260+(drdp!H260+drdp!Q260)*DECR!$D260)</f>
        <v>-5.0575757996373129E-2</v>
      </c>
      <c r="F260" s="20">
        <f>Model!$W$22*((drdp!C260+drdp!L260)*DECR!$B260+(drdp!F260+drdp!O260)*DECR!$C260+(drdp!I260+drdp!R260)*DECR!$D260)</f>
        <v>1.3551733511720076E-2</v>
      </c>
      <c r="G260" s="20">
        <f>Model!$W$22*((drdp!D260+drdp!M260)*DECR!$B260+(drdp!G260+drdp!P260)*DECR!$C260+(drdp!J260+drdp!S260)*DECR!$D260)</f>
        <v>0</v>
      </c>
      <c r="H260" s="18">
        <f>Model!$W$22*((drdp!B260)*DECR!$B260+(drdp!E260)*DECR!$C260+(drdp!H260)*DECR!$D260)</f>
        <v>-2.5287878998186564E-2</v>
      </c>
      <c r="I260" s="18">
        <f>Model!$W$22*((drdp!C260)*DECR!$B260+(drdp!F260)*DECR!$C260+(drdp!I260)*DECR!$D260)</f>
        <v>6.7758667558600379E-3</v>
      </c>
      <c r="J260" s="18">
        <f>Model!$W$22*((drdp!D260)*DECR!$B260+(drdp!G260)*DECR!$C260+(drdp!J260)*DECR!$D260)</f>
        <v>0</v>
      </c>
      <c r="K260" s="21">
        <f t="shared" si="46"/>
        <v>0.4359473548095098</v>
      </c>
      <c r="L260" s="21">
        <f t="shared" si="47"/>
        <v>3.1299611845259173E-2</v>
      </c>
      <c r="M260" s="21">
        <f t="shared" si="48"/>
        <v>0</v>
      </c>
      <c r="N260" s="21">
        <f t="shared" si="49"/>
        <v>-0.11681174166369188</v>
      </c>
      <c r="O260" s="21">
        <f t="shared" si="50"/>
        <v>0</v>
      </c>
      <c r="P260" s="21">
        <f t="shared" si="51"/>
        <v>0</v>
      </c>
      <c r="Q260" s="19">
        <f t="shared" si="52"/>
        <v>0.43402892433682905</v>
      </c>
      <c r="R260" s="19">
        <f t="shared" si="53"/>
        <v>3.1161874734379667E-2</v>
      </c>
      <c r="S260" s="19">
        <f t="shared" si="54"/>
        <v>0</v>
      </c>
      <c r="T260" s="19">
        <f t="shared" si="55"/>
        <v>-0.11629769976780181</v>
      </c>
      <c r="U260" s="19">
        <f t="shared" si="56"/>
        <v>0</v>
      </c>
      <c r="V260" s="19">
        <f t="shared" si="57"/>
        <v>0</v>
      </c>
    </row>
    <row r="261" spans="1:23" x14ac:dyDescent="0.25">
      <c r="A261" s="26">
        <f>Wellpath!E261</f>
        <v>7740</v>
      </c>
      <c r="B261" s="22">
        <v>0</v>
      </c>
      <c r="C261" s="22">
        <v>0</v>
      </c>
      <c r="D261" s="22">
        <v>1</v>
      </c>
      <c r="E261" s="20">
        <f>Model!$W$22*((drdp!B261+drdp!K261)*DECR!$B261+(drdp!E261+drdp!N261)*DECR!$C261+(drdp!H261+drdp!Q261)*DECR!$D261)</f>
        <v>-5.0575757996373129E-2</v>
      </c>
      <c r="F261" s="20">
        <f>Model!$W$22*((drdp!C261+drdp!L261)*DECR!$B261+(drdp!F261+drdp!O261)*DECR!$C261+(drdp!I261+drdp!R261)*DECR!$D261)</f>
        <v>1.3551733511720076E-2</v>
      </c>
      <c r="G261" s="20">
        <f>Model!$W$22*((drdp!D261+drdp!M261)*DECR!$B261+(drdp!G261+drdp!P261)*DECR!$C261+(drdp!J261+drdp!S261)*DECR!$D261)</f>
        <v>0</v>
      </c>
      <c r="H261" s="18">
        <f>Model!$W$22*((drdp!B261)*DECR!$B261+(drdp!E261)*DECR!$C261+(drdp!H261)*DECR!$D261)</f>
        <v>-2.5287878998186564E-2</v>
      </c>
      <c r="I261" s="18">
        <f>Model!$W$22*((drdp!C261)*DECR!$B261+(drdp!F261)*DECR!$C261+(drdp!I261)*DECR!$D261)</f>
        <v>6.7758667558600379E-3</v>
      </c>
      <c r="J261" s="18">
        <f>Model!$W$22*((drdp!D261)*DECR!$B261+(drdp!G261)*DECR!$C261+(drdp!J261)*DECR!$D261)</f>
        <v>0</v>
      </c>
      <c r="K261" s="21">
        <f t="shared" si="46"/>
        <v>0.43850526210641749</v>
      </c>
      <c r="L261" s="21">
        <f t="shared" si="47"/>
        <v>3.1483261326431852E-2</v>
      </c>
      <c r="M261" s="21">
        <f t="shared" si="48"/>
        <v>0</v>
      </c>
      <c r="N261" s="21">
        <f t="shared" si="49"/>
        <v>-0.11749713085821197</v>
      </c>
      <c r="O261" s="21">
        <f t="shared" si="50"/>
        <v>0</v>
      </c>
      <c r="P261" s="21">
        <f t="shared" si="51"/>
        <v>0</v>
      </c>
      <c r="Q261" s="19">
        <f t="shared" si="52"/>
        <v>0.43658683163373674</v>
      </c>
      <c r="R261" s="19">
        <f t="shared" si="53"/>
        <v>3.1345524215552339E-2</v>
      </c>
      <c r="S261" s="19">
        <f t="shared" si="54"/>
        <v>0</v>
      </c>
      <c r="T261" s="19">
        <f t="shared" si="55"/>
        <v>-0.1169830889623219</v>
      </c>
      <c r="U261" s="19">
        <f t="shared" si="56"/>
        <v>0</v>
      </c>
      <c r="V261" s="19">
        <f t="shared" si="57"/>
        <v>0</v>
      </c>
    </row>
    <row r="262" spans="1:23" x14ac:dyDescent="0.25">
      <c r="A262" s="26">
        <f>Wellpath!E262</f>
        <v>7770</v>
      </c>
      <c r="B262" s="22">
        <v>0</v>
      </c>
      <c r="C262" s="22">
        <v>0</v>
      </c>
      <c r="D262" s="22">
        <v>1</v>
      </c>
      <c r="E262" s="20">
        <f>Model!$W$22*((drdp!B262+drdp!K262)*DECR!$B262+(drdp!E262+drdp!N262)*DECR!$C262+(drdp!H262+drdp!Q262)*DECR!$D262)</f>
        <v>-5.0575757996373129E-2</v>
      </c>
      <c r="F262" s="20">
        <f>Model!$W$22*((drdp!C262+drdp!L262)*DECR!$B262+(drdp!F262+drdp!O262)*DECR!$C262+(drdp!I262+drdp!R262)*DECR!$D262)</f>
        <v>1.3551733511720076E-2</v>
      </c>
      <c r="G262" s="20">
        <f>Model!$W$22*((drdp!D262+drdp!M262)*DECR!$B262+(drdp!G262+drdp!P262)*DECR!$C262+(drdp!J262+drdp!S262)*DECR!$D262)</f>
        <v>0</v>
      </c>
      <c r="H262" s="18">
        <f>Model!$W$22*((drdp!B262)*DECR!$B262+(drdp!E262)*DECR!$C262+(drdp!H262)*DECR!$D262)</f>
        <v>-2.5287878998186564E-2</v>
      </c>
      <c r="I262" s="18">
        <f>Model!$W$22*((drdp!C262)*DECR!$B262+(drdp!F262)*DECR!$C262+(drdp!I262)*DECR!$D262)</f>
        <v>6.7758667558600379E-3</v>
      </c>
      <c r="J262" s="18">
        <f>Model!$W$22*((drdp!D262)*DECR!$B262+(drdp!G262)*DECR!$C262+(drdp!J262)*DECR!$D262)</f>
        <v>0</v>
      </c>
      <c r="K262" s="21">
        <f t="shared" ref="K262:K270" si="58">K261+E262^2</f>
        <v>0.44106316940332518</v>
      </c>
      <c r="L262" s="21">
        <f t="shared" ref="L262:L270" si="59">L261+F262^2</f>
        <v>3.1666910807604531E-2</v>
      </c>
      <c r="M262" s="21">
        <f t="shared" ref="M262:M270" si="60">M261+G262^2</f>
        <v>0</v>
      </c>
      <c r="N262" s="21">
        <f t="shared" ref="N262:N270" si="61">N261+E262*F262</f>
        <v>-0.11818252005273205</v>
      </c>
      <c r="O262" s="21">
        <f t="shared" ref="O262:O270" si="62">O261+E262*G262</f>
        <v>0</v>
      </c>
      <c r="P262" s="21">
        <f t="shared" ref="P262:P270" si="63">P261+F262*G262</f>
        <v>0</v>
      </c>
      <c r="Q262" s="19">
        <f t="shared" ref="Q262:Q270" si="64">K261+H262^2</f>
        <v>0.43914473893064443</v>
      </c>
      <c r="R262" s="19">
        <f t="shared" ref="R262:R270" si="65">L261+I262^2</f>
        <v>3.1529173696725019E-2</v>
      </c>
      <c r="S262" s="19">
        <f t="shared" ref="S262:S270" si="66">M261+J262^2</f>
        <v>0</v>
      </c>
      <c r="T262" s="19">
        <f t="shared" ref="T262:T270" si="67">N261+H262*I262</f>
        <v>-0.11766847815684199</v>
      </c>
      <c r="U262" s="19">
        <f t="shared" ref="U262:U270" si="68">O261+H262*J262</f>
        <v>0</v>
      </c>
      <c r="V262" s="19">
        <f t="shared" ref="V262:V270" si="69">P261+I262*J262</f>
        <v>0</v>
      </c>
    </row>
    <row r="263" spans="1:23" x14ac:dyDescent="0.25">
      <c r="A263" s="26">
        <f>Wellpath!E263</f>
        <v>7800</v>
      </c>
      <c r="B263" s="22">
        <v>0</v>
      </c>
      <c r="C263" s="22">
        <v>0</v>
      </c>
      <c r="D263" s="22">
        <v>1</v>
      </c>
      <c r="E263" s="20">
        <f>Model!$W$22*((drdp!B263+drdp!K263)*DECR!$B263+(drdp!E263+drdp!N263)*DECR!$C263+(drdp!H263+drdp!Q263)*DECR!$D263)</f>
        <v>-5.0575757996373129E-2</v>
      </c>
      <c r="F263" s="20">
        <f>Model!$W$22*((drdp!C263+drdp!L263)*DECR!$B263+(drdp!F263+drdp!O263)*DECR!$C263+(drdp!I263+drdp!R263)*DECR!$D263)</f>
        <v>1.3551733511720076E-2</v>
      </c>
      <c r="G263" s="20">
        <f>Model!$W$22*((drdp!D263+drdp!M263)*DECR!$B263+(drdp!G263+drdp!P263)*DECR!$C263+(drdp!J263+drdp!S263)*DECR!$D263)</f>
        <v>0</v>
      </c>
      <c r="H263" s="18">
        <f>Model!$W$22*((drdp!B263)*DECR!$B263+(drdp!E263)*DECR!$C263+(drdp!H263)*DECR!$D263)</f>
        <v>-2.5287878998186564E-2</v>
      </c>
      <c r="I263" s="18">
        <f>Model!$W$22*((drdp!C263)*DECR!$B263+(drdp!F263)*DECR!$C263+(drdp!I263)*DECR!$D263)</f>
        <v>6.7758667558600379E-3</v>
      </c>
      <c r="J263" s="18">
        <f>Model!$W$22*((drdp!D263)*DECR!$B263+(drdp!G263)*DECR!$C263+(drdp!J263)*DECR!$D263)</f>
        <v>0</v>
      </c>
      <c r="K263" s="21">
        <f t="shared" si="58"/>
        <v>0.44362107670023287</v>
      </c>
      <c r="L263" s="21">
        <f t="shared" si="59"/>
        <v>3.185056028877721E-2</v>
      </c>
      <c r="M263" s="21">
        <f t="shared" si="60"/>
        <v>0</v>
      </c>
      <c r="N263" s="21">
        <f t="shared" si="61"/>
        <v>-0.11886790924725214</v>
      </c>
      <c r="O263" s="21">
        <f t="shared" si="62"/>
        <v>0</v>
      </c>
      <c r="P263" s="21">
        <f t="shared" si="63"/>
        <v>0</v>
      </c>
      <c r="Q263" s="19">
        <f t="shared" si="64"/>
        <v>0.44170264622755212</v>
      </c>
      <c r="R263" s="19">
        <f t="shared" si="65"/>
        <v>3.1712823177897698E-2</v>
      </c>
      <c r="S263" s="19">
        <f t="shared" si="66"/>
        <v>0</v>
      </c>
      <c r="T263" s="19">
        <f t="shared" si="67"/>
        <v>-0.11835386735136208</v>
      </c>
      <c r="U263" s="19">
        <f t="shared" si="68"/>
        <v>0</v>
      </c>
      <c r="V263" s="19">
        <f t="shared" si="69"/>
        <v>0</v>
      </c>
    </row>
    <row r="264" spans="1:23" x14ac:dyDescent="0.25">
      <c r="A264" s="26">
        <f>Wellpath!E264</f>
        <v>7830</v>
      </c>
      <c r="B264" s="22">
        <v>0</v>
      </c>
      <c r="C264" s="22">
        <v>0</v>
      </c>
      <c r="D264" s="22">
        <v>1</v>
      </c>
      <c r="E264" s="20">
        <f>Model!$W$22*((drdp!B264+drdp!K264)*DECR!$B264+(drdp!E264+drdp!N264)*DECR!$C264+(drdp!H264+drdp!Q264)*DECR!$D264)</f>
        <v>-5.0575757996373129E-2</v>
      </c>
      <c r="F264" s="20">
        <f>Model!$W$22*((drdp!C264+drdp!L264)*DECR!$B264+(drdp!F264+drdp!O264)*DECR!$C264+(drdp!I264+drdp!R264)*DECR!$D264)</f>
        <v>1.3551733511720076E-2</v>
      </c>
      <c r="G264" s="20">
        <f>Model!$W$22*((drdp!D264+drdp!M264)*DECR!$B264+(drdp!G264+drdp!P264)*DECR!$C264+(drdp!J264+drdp!S264)*DECR!$D264)</f>
        <v>0</v>
      </c>
      <c r="H264" s="18">
        <f>Model!$W$22*((drdp!B264)*DECR!$B264+(drdp!E264)*DECR!$C264+(drdp!H264)*DECR!$D264)</f>
        <v>-2.5287878998186564E-2</v>
      </c>
      <c r="I264" s="18">
        <f>Model!$W$22*((drdp!C264)*DECR!$B264+(drdp!F264)*DECR!$C264+(drdp!I264)*DECR!$D264)</f>
        <v>6.7758667558600379E-3</v>
      </c>
      <c r="J264" s="18">
        <f>Model!$W$22*((drdp!D264)*DECR!$B264+(drdp!G264)*DECR!$C264+(drdp!J264)*DECR!$D264)</f>
        <v>0</v>
      </c>
      <c r="K264" s="21">
        <f t="shared" si="58"/>
        <v>0.44617898399714057</v>
      </c>
      <c r="L264" s="21">
        <f t="shared" si="59"/>
        <v>3.203420976994989E-2</v>
      </c>
      <c r="M264" s="21">
        <f t="shared" si="60"/>
        <v>0</v>
      </c>
      <c r="N264" s="21">
        <f t="shared" si="61"/>
        <v>-0.11955329844177223</v>
      </c>
      <c r="O264" s="21">
        <f t="shared" si="62"/>
        <v>0</v>
      </c>
      <c r="P264" s="21">
        <f t="shared" si="63"/>
        <v>0</v>
      </c>
      <c r="Q264" s="19">
        <f t="shared" si="64"/>
        <v>0.44426055352445981</v>
      </c>
      <c r="R264" s="19">
        <f t="shared" si="65"/>
        <v>3.1896472659070377E-2</v>
      </c>
      <c r="S264" s="19">
        <f t="shared" si="66"/>
        <v>0</v>
      </c>
      <c r="T264" s="19">
        <f t="shared" si="67"/>
        <v>-0.11903925654588217</v>
      </c>
      <c r="U264" s="19">
        <f t="shared" si="68"/>
        <v>0</v>
      </c>
      <c r="V264" s="19">
        <f t="shared" si="69"/>
        <v>0</v>
      </c>
    </row>
    <row r="265" spans="1:23" x14ac:dyDescent="0.25">
      <c r="A265" s="26">
        <f>Wellpath!E265</f>
        <v>7860</v>
      </c>
      <c r="B265" s="22">
        <v>0</v>
      </c>
      <c r="C265" s="22">
        <v>0</v>
      </c>
      <c r="D265" s="22">
        <v>1</v>
      </c>
      <c r="E265" s="20">
        <f>Model!$W$22*((drdp!B265+drdp!K265)*DECR!$B265+(drdp!E265+drdp!N265)*DECR!$C265+(drdp!H265+drdp!Q265)*DECR!$D265)</f>
        <v>-5.0575757996373129E-2</v>
      </c>
      <c r="F265" s="20">
        <f>Model!$W$22*((drdp!C265+drdp!L265)*DECR!$B265+(drdp!F265+drdp!O265)*DECR!$C265+(drdp!I265+drdp!R265)*DECR!$D265)</f>
        <v>1.3551733511720076E-2</v>
      </c>
      <c r="G265" s="20">
        <f>Model!$W$22*((drdp!D265+drdp!M265)*DECR!$B265+(drdp!G265+drdp!P265)*DECR!$C265+(drdp!J265+drdp!S265)*DECR!$D265)</f>
        <v>0</v>
      </c>
      <c r="H265" s="18">
        <f>Model!$W$22*((drdp!B265)*DECR!$B265+(drdp!E265)*DECR!$C265+(drdp!H265)*DECR!$D265)</f>
        <v>-2.5287878998186564E-2</v>
      </c>
      <c r="I265" s="18">
        <f>Model!$W$22*((drdp!C265)*DECR!$B265+(drdp!F265)*DECR!$C265+(drdp!I265)*DECR!$D265)</f>
        <v>6.7758667558600379E-3</v>
      </c>
      <c r="J265" s="18">
        <f>Model!$W$22*((drdp!D265)*DECR!$B265+(drdp!G265)*DECR!$C265+(drdp!J265)*DECR!$D265)</f>
        <v>0</v>
      </c>
      <c r="K265" s="21">
        <f t="shared" si="58"/>
        <v>0.44873689129404826</v>
      </c>
      <c r="L265" s="21">
        <f t="shared" si="59"/>
        <v>3.2217859251122569E-2</v>
      </c>
      <c r="M265" s="21">
        <f t="shared" si="60"/>
        <v>0</v>
      </c>
      <c r="N265" s="21">
        <f t="shared" si="61"/>
        <v>-0.12023868763629232</v>
      </c>
      <c r="O265" s="21">
        <f t="shared" si="62"/>
        <v>0</v>
      </c>
      <c r="P265" s="21">
        <f t="shared" si="63"/>
        <v>0</v>
      </c>
      <c r="Q265" s="19">
        <f t="shared" si="64"/>
        <v>0.4468184608213675</v>
      </c>
      <c r="R265" s="19">
        <f t="shared" si="65"/>
        <v>3.2080122140243056E-2</v>
      </c>
      <c r="S265" s="19">
        <f t="shared" si="66"/>
        <v>0</v>
      </c>
      <c r="T265" s="19">
        <f t="shared" si="67"/>
        <v>-0.11972464574040226</v>
      </c>
      <c r="U265" s="19">
        <f t="shared" si="68"/>
        <v>0</v>
      </c>
      <c r="V265" s="19">
        <f t="shared" si="69"/>
        <v>0</v>
      </c>
    </row>
    <row r="266" spans="1:23" x14ac:dyDescent="0.25">
      <c r="A266" s="26">
        <f>Wellpath!E266</f>
        <v>7890</v>
      </c>
      <c r="B266" s="22">
        <v>0</v>
      </c>
      <c r="C266" s="22">
        <v>0</v>
      </c>
      <c r="D266" s="22">
        <v>1</v>
      </c>
      <c r="E266" s="20">
        <f>Model!$W$22*((drdp!B266+drdp!K266)*DECR!$B266+(drdp!E266+drdp!N266)*DECR!$C266+(drdp!H266+drdp!Q266)*DECR!$D266)</f>
        <v>-5.0575757996373129E-2</v>
      </c>
      <c r="F266" s="20">
        <f>Model!$W$22*((drdp!C266+drdp!L266)*DECR!$B266+(drdp!F266+drdp!O266)*DECR!$C266+(drdp!I266+drdp!R266)*DECR!$D266)</f>
        <v>1.3551733511720076E-2</v>
      </c>
      <c r="G266" s="20">
        <f>Model!$W$22*((drdp!D266+drdp!M266)*DECR!$B266+(drdp!G266+drdp!P266)*DECR!$C266+(drdp!J266+drdp!S266)*DECR!$D266)</f>
        <v>0</v>
      </c>
      <c r="H266" s="18">
        <f>Model!$W$22*((drdp!B266)*DECR!$B266+(drdp!E266)*DECR!$C266+(drdp!H266)*DECR!$D266)</f>
        <v>-2.5287878998186564E-2</v>
      </c>
      <c r="I266" s="18">
        <f>Model!$W$22*((drdp!C266)*DECR!$B266+(drdp!F266)*DECR!$C266+(drdp!I266)*DECR!$D266)</f>
        <v>6.7758667558600379E-3</v>
      </c>
      <c r="J266" s="18">
        <f>Model!$W$22*((drdp!D266)*DECR!$B266+(drdp!G266)*DECR!$C266+(drdp!J266)*DECR!$D266)</f>
        <v>0</v>
      </c>
      <c r="K266" s="21">
        <f t="shared" si="58"/>
        <v>0.45129479859095595</v>
      </c>
      <c r="L266" s="21">
        <f t="shared" si="59"/>
        <v>3.2401508732295248E-2</v>
      </c>
      <c r="M266" s="21">
        <f t="shared" si="60"/>
        <v>0</v>
      </c>
      <c r="N266" s="21">
        <f t="shared" si="61"/>
        <v>-0.12092407683081241</v>
      </c>
      <c r="O266" s="21">
        <f t="shared" si="62"/>
        <v>0</v>
      </c>
      <c r="P266" s="21">
        <f t="shared" si="63"/>
        <v>0</v>
      </c>
      <c r="Q266" s="19">
        <f t="shared" si="64"/>
        <v>0.44937636811827519</v>
      </c>
      <c r="R266" s="19">
        <f t="shared" si="65"/>
        <v>3.2263771621415735E-2</v>
      </c>
      <c r="S266" s="19">
        <f t="shared" si="66"/>
        <v>0</v>
      </c>
      <c r="T266" s="19">
        <f t="shared" si="67"/>
        <v>-0.12041003493492235</v>
      </c>
      <c r="U266" s="19">
        <f t="shared" si="68"/>
        <v>0</v>
      </c>
      <c r="V266" s="19">
        <f t="shared" si="69"/>
        <v>0</v>
      </c>
    </row>
    <row r="267" spans="1:23" x14ac:dyDescent="0.25">
      <c r="A267" s="26">
        <f>Wellpath!E267</f>
        <v>7920</v>
      </c>
      <c r="B267" s="22">
        <v>0</v>
      </c>
      <c r="C267" s="22">
        <v>0</v>
      </c>
      <c r="D267" s="22">
        <v>1</v>
      </c>
      <c r="E267" s="20">
        <f>Model!$W$22*((drdp!B267+drdp!K267)*DECR!$B267+(drdp!E267+drdp!N267)*DECR!$C267+(drdp!H267+drdp!Q267)*DECR!$D267)</f>
        <v>-5.0575757996373129E-2</v>
      </c>
      <c r="F267" s="20">
        <f>Model!$W$22*((drdp!C267+drdp!L267)*DECR!$B267+(drdp!F267+drdp!O267)*DECR!$C267+(drdp!I267+drdp!R267)*DECR!$D267)</f>
        <v>1.3551733511720076E-2</v>
      </c>
      <c r="G267" s="20">
        <f>Model!$W$22*((drdp!D267+drdp!M267)*DECR!$B267+(drdp!G267+drdp!P267)*DECR!$C267+(drdp!J267+drdp!S267)*DECR!$D267)</f>
        <v>0</v>
      </c>
      <c r="H267" s="18">
        <f>Model!$W$22*((drdp!B267)*DECR!$B267+(drdp!E267)*DECR!$C267+(drdp!H267)*DECR!$D267)</f>
        <v>-2.5287878998186564E-2</v>
      </c>
      <c r="I267" s="18">
        <f>Model!$W$22*((drdp!C267)*DECR!$B267+(drdp!F267)*DECR!$C267+(drdp!I267)*DECR!$D267)</f>
        <v>6.7758667558600379E-3</v>
      </c>
      <c r="J267" s="18">
        <f>Model!$W$22*((drdp!D267)*DECR!$B267+(drdp!G267)*DECR!$C267+(drdp!J267)*DECR!$D267)</f>
        <v>0</v>
      </c>
      <c r="K267" s="21">
        <f t="shared" si="58"/>
        <v>0.45385270588786364</v>
      </c>
      <c r="L267" s="21">
        <f t="shared" si="59"/>
        <v>3.2585158213467927E-2</v>
      </c>
      <c r="M267" s="21">
        <f t="shared" si="60"/>
        <v>0</v>
      </c>
      <c r="N267" s="21">
        <f t="shared" si="61"/>
        <v>-0.1216094660253325</v>
      </c>
      <c r="O267" s="21">
        <f t="shared" si="62"/>
        <v>0</v>
      </c>
      <c r="P267" s="21">
        <f t="shared" si="63"/>
        <v>0</v>
      </c>
      <c r="Q267" s="19">
        <f t="shared" si="64"/>
        <v>0.45193427541518288</v>
      </c>
      <c r="R267" s="19">
        <f t="shared" si="65"/>
        <v>3.2447421102588414E-2</v>
      </c>
      <c r="S267" s="19">
        <f t="shared" si="66"/>
        <v>0</v>
      </c>
      <c r="T267" s="19">
        <f t="shared" si="67"/>
        <v>-0.12109542412944244</v>
      </c>
      <c r="U267" s="19">
        <f t="shared" si="68"/>
        <v>0</v>
      </c>
      <c r="V267" s="19">
        <f t="shared" si="69"/>
        <v>0</v>
      </c>
    </row>
    <row r="268" spans="1:23" x14ac:dyDescent="0.25">
      <c r="A268" s="26">
        <f>Wellpath!E268</f>
        <v>7950</v>
      </c>
      <c r="B268" s="22">
        <v>0</v>
      </c>
      <c r="C268" s="22">
        <v>0</v>
      </c>
      <c r="D268" s="22">
        <v>1</v>
      </c>
      <c r="E268" s="20">
        <f>Model!$W$22*((drdp!B268+drdp!K268)*DECR!$B268+(drdp!E268+drdp!N268)*DECR!$C268+(drdp!H268+drdp!Q268)*DECR!$D268)</f>
        <v>-5.0575757996373129E-2</v>
      </c>
      <c r="F268" s="20">
        <f>Model!$W$22*((drdp!C268+drdp!L268)*DECR!$B268+(drdp!F268+drdp!O268)*DECR!$C268+(drdp!I268+drdp!R268)*DECR!$D268)</f>
        <v>1.3551733511720076E-2</v>
      </c>
      <c r="G268" s="20">
        <f>Model!$W$22*((drdp!D268+drdp!M268)*DECR!$B268+(drdp!G268+drdp!P268)*DECR!$C268+(drdp!J268+drdp!S268)*DECR!$D268)</f>
        <v>0</v>
      </c>
      <c r="H268" s="18">
        <f>Model!$W$22*((drdp!B268)*DECR!$B268+(drdp!E268)*DECR!$C268+(drdp!H268)*DECR!$D268)</f>
        <v>-2.5287878998186564E-2</v>
      </c>
      <c r="I268" s="18">
        <f>Model!$W$22*((drdp!C268)*DECR!$B268+(drdp!F268)*DECR!$C268+(drdp!I268)*DECR!$D268)</f>
        <v>6.7758667558600379E-3</v>
      </c>
      <c r="J268" s="18">
        <f>Model!$W$22*((drdp!D268)*DECR!$B268+(drdp!G268)*DECR!$C268+(drdp!J268)*DECR!$D268)</f>
        <v>0</v>
      </c>
      <c r="K268" s="21">
        <f t="shared" si="58"/>
        <v>0.45641061318477133</v>
      </c>
      <c r="L268" s="21">
        <f t="shared" si="59"/>
        <v>3.2768807694640606E-2</v>
      </c>
      <c r="M268" s="21">
        <f t="shared" si="60"/>
        <v>0</v>
      </c>
      <c r="N268" s="21">
        <f t="shared" si="61"/>
        <v>-0.12229485521985259</v>
      </c>
      <c r="O268" s="21">
        <f t="shared" si="62"/>
        <v>0</v>
      </c>
      <c r="P268" s="21">
        <f t="shared" si="63"/>
        <v>0</v>
      </c>
      <c r="Q268" s="19">
        <f t="shared" si="64"/>
        <v>0.45449218271209058</v>
      </c>
      <c r="R268" s="19">
        <f t="shared" si="65"/>
        <v>3.2631070583761093E-2</v>
      </c>
      <c r="S268" s="19">
        <f t="shared" si="66"/>
        <v>0</v>
      </c>
      <c r="T268" s="19">
        <f t="shared" si="67"/>
        <v>-0.12178081332396253</v>
      </c>
      <c r="U268" s="19">
        <f t="shared" si="68"/>
        <v>0</v>
      </c>
      <c r="V268" s="19">
        <f t="shared" si="69"/>
        <v>0</v>
      </c>
    </row>
    <row r="269" spans="1:23" x14ac:dyDescent="0.25">
      <c r="A269" s="26">
        <f>Wellpath!E269</f>
        <v>7980</v>
      </c>
      <c r="B269" s="22">
        <v>0</v>
      </c>
      <c r="C269" s="22">
        <v>0</v>
      </c>
      <c r="D269" s="22">
        <v>1</v>
      </c>
      <c r="E269" s="20">
        <f>Model!$W$22*((drdp!B269+drdp!K269)*DECR!$B269+(drdp!E269+drdp!N269)*DECR!$C269+(drdp!H269+drdp!Q269)*DECR!$D269)</f>
        <v>-4.2146464996977606E-2</v>
      </c>
      <c r="F269" s="20">
        <f>Model!$W$22*((drdp!C269+drdp!L269)*DECR!$B269+(drdp!F269+drdp!O269)*DECR!$C269+(drdp!I269+drdp!R269)*DECR!$D269)</f>
        <v>1.1293111259766729E-2</v>
      </c>
      <c r="G269" s="20">
        <f>Model!$W$22*((drdp!D269+drdp!M269)*DECR!$B269+(drdp!G269+drdp!P269)*DECR!$C269+(drdp!J269+drdp!S269)*DECR!$D269)</f>
        <v>0</v>
      </c>
      <c r="H269" s="18">
        <f>Model!$W$22*((drdp!B269)*DECR!$B269+(drdp!E269)*DECR!$C269+(drdp!H269)*DECR!$D269)</f>
        <v>-2.5287878998186564E-2</v>
      </c>
      <c r="I269" s="18">
        <f>Model!$W$22*((drdp!C269)*DECR!$B269+(drdp!F269)*DECR!$C269+(drdp!I269)*DECR!$D269)</f>
        <v>6.7758667558600379E-3</v>
      </c>
      <c r="J269" s="18">
        <f>Model!$W$22*((drdp!D269)*DECR!$B269+(drdp!G269)*DECR!$C269+(drdp!J269)*DECR!$D269)</f>
        <v>0</v>
      </c>
      <c r="K269" s="21">
        <f t="shared" si="58"/>
        <v>0.45818693769651281</v>
      </c>
      <c r="L269" s="21">
        <f t="shared" si="59"/>
        <v>3.2896342056566073E-2</v>
      </c>
      <c r="M269" s="21">
        <f t="shared" si="60"/>
        <v>0</v>
      </c>
      <c r="N269" s="21">
        <f t="shared" si="61"/>
        <v>-0.12277081993826933</v>
      </c>
      <c r="O269" s="21">
        <f t="shared" si="62"/>
        <v>0</v>
      </c>
      <c r="P269" s="21">
        <f t="shared" si="63"/>
        <v>0</v>
      </c>
      <c r="Q269" s="19">
        <f t="shared" si="64"/>
        <v>0.45705009000899827</v>
      </c>
      <c r="R269" s="19">
        <f t="shared" si="65"/>
        <v>3.2814720064933772E-2</v>
      </c>
      <c r="S269" s="19">
        <f t="shared" si="66"/>
        <v>0</v>
      </c>
      <c r="T269" s="19">
        <f t="shared" si="67"/>
        <v>-0.12246620251848261</v>
      </c>
      <c r="U269" s="19">
        <f t="shared" si="68"/>
        <v>0</v>
      </c>
      <c r="V269" s="19">
        <f t="shared" si="69"/>
        <v>0</v>
      </c>
    </row>
    <row r="270" spans="1:23" x14ac:dyDescent="0.25">
      <c r="A270" s="26">
        <f>Wellpath!E270</f>
        <v>8000</v>
      </c>
      <c r="B270" s="22">
        <v>0</v>
      </c>
      <c r="C270" s="22">
        <v>0</v>
      </c>
      <c r="D270" s="22">
        <v>1</v>
      </c>
      <c r="E270" s="20">
        <f>Model!$W$22*((drdp!B270+drdp!K270)*DECR!$B270+(drdp!E270+drdp!N270)*DECR!$C270+(drdp!H270+drdp!Q270)*DECR!$D270)</f>
        <v>6.726575813517627</v>
      </c>
      <c r="F270" s="20">
        <f>Model!$W$22*((drdp!C270+drdp!L270)*DECR!$B270+(drdp!F270+drdp!O270)*DECR!$C270+(drdp!I270+drdp!R270)*DECR!$D270)</f>
        <v>-1.8023805570587701</v>
      </c>
      <c r="G270" s="20">
        <f>Model!$W$22*((drdp!D270+drdp!M270)*DECR!$B270+(drdp!G270+drdp!P270)*DECR!$C270+(drdp!J270+drdp!S270)*DECR!$D270)</f>
        <v>0</v>
      </c>
      <c r="H270" s="18">
        <f>Model!$W$22*((drdp!B270)*DECR!$B270+(drdp!E270)*DECR!$C270+(drdp!H270)*DECR!$D270)</f>
        <v>-1.6858585998791042E-2</v>
      </c>
      <c r="I270" s="18">
        <f>Model!$W$22*((drdp!C270)*DECR!$B270+(drdp!F270)*DECR!$C270+(drdp!I270)*DECR!$D270)</f>
        <v>4.5172445039066917E-3</v>
      </c>
      <c r="J270" s="18">
        <f>Model!$W$22*((drdp!D270)*DECR!$B270+(drdp!G270)*DECR!$C270+(drdp!J270)*DECR!$D270)</f>
        <v>0</v>
      </c>
      <c r="K270" s="21">
        <f t="shared" si="58"/>
        <v>45.705009112696835</v>
      </c>
      <c r="L270" s="21">
        <f t="shared" si="59"/>
        <v>3.2814720145200487</v>
      </c>
      <c r="M270" s="21">
        <f t="shared" si="60"/>
        <v>0</v>
      </c>
      <c r="N270" s="21">
        <f t="shared" si="61"/>
        <v>-12.246620281804219</v>
      </c>
      <c r="O270" s="21">
        <f t="shared" si="62"/>
        <v>0</v>
      </c>
      <c r="P270" s="21">
        <f t="shared" si="63"/>
        <v>0</v>
      </c>
      <c r="Q270" s="19">
        <f t="shared" si="64"/>
        <v>0.45847114961839142</v>
      </c>
      <c r="R270" s="19">
        <f t="shared" si="65"/>
        <v>3.291674755447415E-2</v>
      </c>
      <c r="S270" s="19">
        <f t="shared" si="66"/>
        <v>0</v>
      </c>
      <c r="T270" s="19">
        <f t="shared" si="67"/>
        <v>-0.122846974293216</v>
      </c>
      <c r="U270" s="19">
        <f t="shared" si="68"/>
        <v>0</v>
      </c>
      <c r="V270" s="19">
        <f t="shared" si="69"/>
        <v>0</v>
      </c>
      <c r="W270" s="10" t="s">
        <v>67</v>
      </c>
    </row>
  </sheetData>
  <mergeCells count="5">
    <mergeCell ref="B1:D1"/>
    <mergeCell ref="E1:G1"/>
    <mergeCell ref="H1:J1"/>
    <mergeCell ref="Q1:V1"/>
    <mergeCell ref="K1:P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W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23"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23"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23" x14ac:dyDescent="0.25">
      <c r="A3" s="26">
        <f>Wellpath!E3</f>
        <v>0</v>
      </c>
      <c r="B3" s="22">
        <v>0</v>
      </c>
      <c r="C3" s="22">
        <v>0</v>
      </c>
      <c r="D3" s="22">
        <f t="shared" ref="D3:D66" si="0">1 / (Bfield * COS(Dip))</f>
        <v>6.472135954999578E-5</v>
      </c>
      <c r="E3" s="20">
        <f>Model!$W$23*((drdp!B3+drdp!K3)*DBHG!$B3+(drdp!E3+drdp!N3)*DBHG!$C3+(drdp!H3+drdp!Q3)*DBHG!$D3)</f>
        <v>0</v>
      </c>
      <c r="F3" s="20">
        <f>Model!$W$23*((drdp!C3+drdp!L3)*DBHG!$B3+(drdp!F3+drdp!O3)*DBHG!$C3+(drdp!I3+drdp!R3)*DBHG!$D3)</f>
        <v>0</v>
      </c>
      <c r="G3" s="20">
        <f>Model!$W$23*((drdp!D3+drdp!M3)*DBHG!$B3+(drdp!G3+drdp!P3)*DBHG!$C3+(drdp!J3+drdp!S3)*DBHG!$D3)</f>
        <v>0</v>
      </c>
      <c r="H3" s="18">
        <f>Model!$W$23*((drdp!B3)*DBHG!$B3+(drdp!E3)*DBHG!$C3+(drdp!H3)*DBHG!$D3)</f>
        <v>0</v>
      </c>
      <c r="I3" s="18">
        <f>Model!$W$23*((drdp!C3)*DBHG!$B3+(drdp!F3)*DBHG!$C3+(drdp!I3)*DBHG!$D3)</f>
        <v>0</v>
      </c>
      <c r="J3" s="18">
        <f>Model!$W$23*((drdp!D3)*DBHG!$B3+(drdp!G3)*DBHG!$C3+(drdp!J3)*DBHG!$D3)</f>
        <v>0</v>
      </c>
      <c r="K3" s="21">
        <f>SUM(E2:E$3)+H3</f>
        <v>0</v>
      </c>
      <c r="L3" s="21">
        <f>SUM(F2:F$3)+I3</f>
        <v>0</v>
      </c>
      <c r="M3" s="21">
        <f>SUM(G2:G$3)+J3</f>
        <v>0</v>
      </c>
      <c r="N3" s="19">
        <f>K3^2</f>
        <v>0</v>
      </c>
      <c r="O3" s="19">
        <f t="shared" ref="O3:P18" si="1">L3^2</f>
        <v>0</v>
      </c>
      <c r="P3" s="19">
        <f t="shared" si="1"/>
        <v>0</v>
      </c>
      <c r="Q3" s="19">
        <f>K3*L3</f>
        <v>0</v>
      </c>
      <c r="R3" s="19">
        <f>K3*M3</f>
        <v>0</v>
      </c>
      <c r="S3" s="19">
        <f>L3*M3</f>
        <v>0</v>
      </c>
      <c r="V3" s="10" t="s">
        <v>70</v>
      </c>
      <c r="W3" s="10" t="s">
        <v>47</v>
      </c>
    </row>
    <row r="4" spans="1:23" x14ac:dyDescent="0.25">
      <c r="A4" s="26">
        <f>Wellpath!E4</f>
        <v>30</v>
      </c>
      <c r="B4" s="22">
        <v>0</v>
      </c>
      <c r="C4" s="22">
        <v>0</v>
      </c>
      <c r="D4" s="22">
        <f t="shared" si="0"/>
        <v>6.472135954999578E-5</v>
      </c>
      <c r="E4" s="20">
        <f>Model!$W$23*((drdp!B4+drdp!K4)*DBHG!$B4+(drdp!E4+drdp!N4)*DBHG!$C4+(drdp!H4+drdp!Q4)*DBHG!$D4)</f>
        <v>0</v>
      </c>
      <c r="F4" s="20">
        <f>Model!$W$23*((drdp!C4+drdp!L4)*DBHG!$B4+(drdp!F4+drdp!O4)*DBHG!$C4+(drdp!I4+drdp!R4)*DBHG!$D4)</f>
        <v>0</v>
      </c>
      <c r="G4" s="20">
        <f>Model!$W$23*((drdp!D4+drdp!M4)*DBHG!$B4+(drdp!G4+drdp!P4)*DBHG!$C4+(drdp!J4+drdp!S4)*DBHG!$D4)</f>
        <v>0</v>
      </c>
      <c r="H4" s="18">
        <f>Model!$W$23*((drdp!B4)*DBHG!$B4+(drdp!E4)*DBHG!$C4+(drdp!H4)*DBHG!$D4)</f>
        <v>0</v>
      </c>
      <c r="I4" s="18">
        <f>Model!$W$23*((drdp!C4)*DBHG!$B4+(drdp!F4)*DBHG!$C4+(drdp!I4)*DBHG!$D4)</f>
        <v>0</v>
      </c>
      <c r="J4" s="18">
        <f>Model!$W$23*((drdp!D4)*DBHG!$B4+(drdp!G4)*DBHG!$C4+(drdp!J4)*DBHG!$D4)</f>
        <v>0</v>
      </c>
      <c r="K4" s="21">
        <f>SUM(E$3:E3)+H4</f>
        <v>0</v>
      </c>
      <c r="L4" s="21">
        <f>SUM(F$3:F3)+I4</f>
        <v>0</v>
      </c>
      <c r="M4" s="21">
        <f>SUM(G$3:G3)+J4</f>
        <v>0</v>
      </c>
      <c r="N4" s="19">
        <f t="shared" ref="N4:P67" si="2">K4^2</f>
        <v>0</v>
      </c>
      <c r="O4" s="19">
        <f t="shared" si="1"/>
        <v>0</v>
      </c>
      <c r="P4" s="19">
        <f t="shared" si="1"/>
        <v>0</v>
      </c>
      <c r="Q4" s="19">
        <f t="shared" ref="Q4:Q67" si="3">K4*L4</f>
        <v>0</v>
      </c>
      <c r="R4" s="19">
        <f t="shared" ref="R4:R67" si="4">K4*M4</f>
        <v>0</v>
      </c>
      <c r="S4" s="19">
        <f t="shared" ref="S4:S67" si="5">L4*M4</f>
        <v>0</v>
      </c>
      <c r="V4" s="10" t="s">
        <v>33</v>
      </c>
      <c r="W4" s="10" t="s">
        <v>75</v>
      </c>
    </row>
    <row r="5" spans="1:23" x14ac:dyDescent="0.25">
      <c r="A5" s="26">
        <f>Wellpath!E5</f>
        <v>60</v>
      </c>
      <c r="B5" s="22">
        <v>0</v>
      </c>
      <c r="C5" s="22">
        <v>0</v>
      </c>
      <c r="D5" s="22">
        <f t="shared" si="0"/>
        <v>6.472135954999578E-5</v>
      </c>
      <c r="E5" s="20">
        <v>0</v>
      </c>
      <c r="F5" s="20">
        <v>0</v>
      </c>
      <c r="G5" s="20">
        <v>0</v>
      </c>
      <c r="H5" s="18">
        <v>0</v>
      </c>
      <c r="I5" s="18">
        <v>0</v>
      </c>
      <c r="J5" s="18">
        <v>0</v>
      </c>
      <c r="K5" s="21">
        <v>0</v>
      </c>
      <c r="L5" s="21">
        <f>I5</f>
        <v>0</v>
      </c>
      <c r="M5" s="21">
        <f>J5</f>
        <v>0</v>
      </c>
      <c r="N5" s="19">
        <f t="shared" si="2"/>
        <v>0</v>
      </c>
      <c r="O5" s="19">
        <f t="shared" si="1"/>
        <v>0</v>
      </c>
      <c r="P5" s="19">
        <f t="shared" si="1"/>
        <v>0</v>
      </c>
      <c r="Q5" s="19">
        <f t="shared" si="3"/>
        <v>0</v>
      </c>
      <c r="R5" s="19">
        <f t="shared" si="4"/>
        <v>0</v>
      </c>
      <c r="S5" s="19">
        <f t="shared" si="5"/>
        <v>0</v>
      </c>
    </row>
    <row r="6" spans="1:23" x14ac:dyDescent="0.25">
      <c r="A6" s="26">
        <f>Wellpath!E6</f>
        <v>90</v>
      </c>
      <c r="B6" s="22">
        <v>0</v>
      </c>
      <c r="C6" s="22">
        <v>0</v>
      </c>
      <c r="D6" s="22">
        <f t="shared" si="0"/>
        <v>6.472135954999578E-5</v>
      </c>
      <c r="E6" s="20">
        <f>Model!$W$23*((drdp!B6+drdp!K6)*DBHG!$B6+(drdp!E6+drdp!N6)*DBHG!$C6+(drdp!H6+drdp!Q6)*DBHG!$D6)</f>
        <v>0</v>
      </c>
      <c r="F6" s="20">
        <f>Model!$W$23*((drdp!C6+drdp!L6)*DBHG!$B6+(drdp!F6+drdp!O6)*DBHG!$C6+(drdp!I6+drdp!R6)*DBHG!$D6)</f>
        <v>0</v>
      </c>
      <c r="G6" s="20">
        <f>Model!$W$23*((drdp!D6+drdp!M6)*DBHG!$B6+(drdp!G6+drdp!P6)*DBHG!$C6+(drdp!J6+drdp!S6)*DBHG!$D6)</f>
        <v>0</v>
      </c>
      <c r="H6" s="18">
        <f>Model!$W$23*((drdp!B6)*DBHG!$B6+(drdp!E6)*DBHG!$C6+(drdp!H6)*DBHG!$D6)</f>
        <v>0</v>
      </c>
      <c r="I6" s="18">
        <f>Model!$W$23*((drdp!C6)*DBHG!$B6+(drdp!F6)*DBHG!$C6+(drdp!I6)*DBHG!$D6)</f>
        <v>0</v>
      </c>
      <c r="J6" s="18">
        <f>Model!$W$23*((drdp!D6)*DBHG!$B6+(drdp!G6)*DBHG!$C6+(drdp!J6)*DBHG!$D6)</f>
        <v>0</v>
      </c>
      <c r="K6" s="21">
        <f>SUM(E$3:E5)+H6</f>
        <v>0</v>
      </c>
      <c r="L6" s="21">
        <f>SUM(F$3:F5)+I6</f>
        <v>0</v>
      </c>
      <c r="M6" s="21">
        <f>SUM(G$3:G5)+J6</f>
        <v>0</v>
      </c>
      <c r="N6" s="19">
        <f t="shared" si="2"/>
        <v>0</v>
      </c>
      <c r="O6" s="19">
        <f t="shared" si="1"/>
        <v>0</v>
      </c>
      <c r="P6" s="19">
        <f t="shared" si="1"/>
        <v>0</v>
      </c>
      <c r="Q6" s="19">
        <f t="shared" si="3"/>
        <v>0</v>
      </c>
      <c r="R6" s="19">
        <f t="shared" si="4"/>
        <v>0</v>
      </c>
      <c r="S6" s="19">
        <f t="shared" si="5"/>
        <v>0</v>
      </c>
    </row>
    <row r="7" spans="1:23" x14ac:dyDescent="0.25">
      <c r="A7" s="26">
        <f>Wellpath!E7</f>
        <v>120</v>
      </c>
      <c r="B7" s="22">
        <v>0</v>
      </c>
      <c r="C7" s="22">
        <v>0</v>
      </c>
      <c r="D7" s="22">
        <f t="shared" si="0"/>
        <v>6.472135954999578E-5</v>
      </c>
      <c r="E7" s="20">
        <f>Model!$W$23*((drdp!B7+drdp!K7)*DBHG!$B7+(drdp!E7+drdp!N7)*DBHG!$C7+(drdp!H7+drdp!Q7)*DBHG!$D7)</f>
        <v>0</v>
      </c>
      <c r="F7" s="20">
        <f>Model!$W$23*((drdp!C7+drdp!L7)*DBHG!$B7+(drdp!F7+drdp!O7)*DBHG!$C7+(drdp!I7+drdp!R7)*DBHG!$D7)</f>
        <v>0</v>
      </c>
      <c r="G7" s="20">
        <f>Model!$W$23*((drdp!D7+drdp!M7)*DBHG!$B7+(drdp!G7+drdp!P7)*DBHG!$C7+(drdp!J7+drdp!S7)*DBHG!$D7)</f>
        <v>0</v>
      </c>
      <c r="H7" s="18">
        <f>Model!$W$23*((drdp!B7)*DBHG!$B7+(drdp!E7)*DBHG!$C7+(drdp!H7)*DBHG!$D7)</f>
        <v>0</v>
      </c>
      <c r="I7" s="18">
        <f>Model!$W$23*((drdp!C7)*DBHG!$B7+(drdp!F7)*DBHG!$C7+(drdp!I7)*DBHG!$D7)</f>
        <v>0</v>
      </c>
      <c r="J7" s="18">
        <f>Model!$W$23*((drdp!D7)*DBHG!$B7+(drdp!G7)*DBHG!$C7+(drdp!J7)*DBHG!$D7)</f>
        <v>0</v>
      </c>
      <c r="K7" s="21">
        <f>SUM(E$3:E6)+H7</f>
        <v>0</v>
      </c>
      <c r="L7" s="21">
        <f>SUM(F$3:F6)+I7</f>
        <v>0</v>
      </c>
      <c r="M7" s="21">
        <f>SUM(G$3:G6)+J7</f>
        <v>0</v>
      </c>
      <c r="N7" s="19">
        <f t="shared" si="2"/>
        <v>0</v>
      </c>
      <c r="O7" s="19">
        <f t="shared" si="1"/>
        <v>0</v>
      </c>
      <c r="P7" s="19">
        <f t="shared" si="1"/>
        <v>0</v>
      </c>
      <c r="Q7" s="19">
        <f t="shared" si="3"/>
        <v>0</v>
      </c>
      <c r="R7" s="19">
        <f t="shared" si="4"/>
        <v>0</v>
      </c>
      <c r="S7" s="19">
        <f t="shared" si="5"/>
        <v>0</v>
      </c>
    </row>
    <row r="8" spans="1:23" x14ac:dyDescent="0.25">
      <c r="A8" s="26">
        <f>Wellpath!E8</f>
        <v>150</v>
      </c>
      <c r="B8" s="22">
        <v>0</v>
      </c>
      <c r="C8" s="22">
        <v>0</v>
      </c>
      <c r="D8" s="22">
        <f t="shared" si="0"/>
        <v>6.472135954999578E-5</v>
      </c>
      <c r="E8" s="20">
        <f>Model!$W$23*((drdp!B8+drdp!K8)*DBHG!$B8+(drdp!E8+drdp!N8)*DBHG!$C8+(drdp!H8+drdp!Q8)*DBHG!$D8)</f>
        <v>0</v>
      </c>
      <c r="F8" s="20">
        <f>Model!$W$23*((drdp!C8+drdp!L8)*DBHG!$B8+(drdp!F8+drdp!O8)*DBHG!$C8+(drdp!I8+drdp!R8)*DBHG!$D8)</f>
        <v>0</v>
      </c>
      <c r="G8" s="20">
        <f>Model!$W$23*((drdp!D8+drdp!M8)*DBHG!$B8+(drdp!G8+drdp!P8)*DBHG!$C8+(drdp!J8+drdp!S8)*DBHG!$D8)</f>
        <v>0</v>
      </c>
      <c r="H8" s="18">
        <f>Model!$W$23*((drdp!B8)*DBHG!$B8+(drdp!E8)*DBHG!$C8+(drdp!H8)*DBHG!$D8)</f>
        <v>0</v>
      </c>
      <c r="I8" s="18">
        <f>Model!$W$23*((drdp!C8)*DBHG!$B8+(drdp!F8)*DBHG!$C8+(drdp!I8)*DBHG!$D8)</f>
        <v>0</v>
      </c>
      <c r="J8" s="18">
        <f>Model!$W$23*((drdp!D8)*DBHG!$B8+(drdp!G8)*DBHG!$C8+(drdp!J8)*DBHG!$D8)</f>
        <v>0</v>
      </c>
      <c r="K8" s="21">
        <f>SUM(E$3:E7)+H8</f>
        <v>0</v>
      </c>
      <c r="L8" s="21">
        <f>SUM(F$3:F7)+I8</f>
        <v>0</v>
      </c>
      <c r="M8" s="21">
        <f>SUM(G$3:G7)+J8</f>
        <v>0</v>
      </c>
      <c r="N8" s="19">
        <f t="shared" si="2"/>
        <v>0</v>
      </c>
      <c r="O8" s="19">
        <f t="shared" si="1"/>
        <v>0</v>
      </c>
      <c r="P8" s="19">
        <f t="shared" si="1"/>
        <v>0</v>
      </c>
      <c r="Q8" s="19">
        <f t="shared" si="3"/>
        <v>0</v>
      </c>
      <c r="R8" s="19">
        <f t="shared" si="4"/>
        <v>0</v>
      </c>
      <c r="S8" s="19">
        <f t="shared" si="5"/>
        <v>0</v>
      </c>
    </row>
    <row r="9" spans="1:23" x14ac:dyDescent="0.25">
      <c r="A9" s="26">
        <f>Wellpath!E9</f>
        <v>180</v>
      </c>
      <c r="B9" s="22">
        <v>0</v>
      </c>
      <c r="C9" s="22">
        <v>0</v>
      </c>
      <c r="D9" s="22">
        <f t="shared" si="0"/>
        <v>6.472135954999578E-5</v>
      </c>
      <c r="E9" s="20">
        <f>Model!$W$23*((drdp!B9+drdp!K9)*DBHG!$B9+(drdp!E9+drdp!N9)*DBHG!$C9+(drdp!H9+drdp!Q9)*DBHG!$D9)</f>
        <v>0</v>
      </c>
      <c r="F9" s="20">
        <f>Model!$W$23*((drdp!C9+drdp!L9)*DBHG!$B9+(drdp!F9+drdp!O9)*DBHG!$C9+(drdp!I9+drdp!R9)*DBHG!$D9)</f>
        <v>0</v>
      </c>
      <c r="G9" s="20">
        <f>Model!$W$23*((drdp!D9+drdp!M9)*DBHG!$B9+(drdp!G9+drdp!P9)*DBHG!$C9+(drdp!J9+drdp!S9)*DBHG!$D9)</f>
        <v>0</v>
      </c>
      <c r="H9" s="18">
        <f>Model!$W$23*((drdp!B9)*DBHG!$B9+(drdp!E9)*DBHG!$C9+(drdp!H9)*DBHG!$D9)</f>
        <v>0</v>
      </c>
      <c r="I9" s="18">
        <f>Model!$W$23*((drdp!C9)*DBHG!$B9+(drdp!F9)*DBHG!$C9+(drdp!I9)*DBHG!$D9)</f>
        <v>0</v>
      </c>
      <c r="J9" s="18">
        <f>Model!$W$23*((drdp!D9)*DBHG!$B9+(drdp!G9)*DBHG!$C9+(drdp!J9)*DBHG!$D9)</f>
        <v>0</v>
      </c>
      <c r="K9" s="21">
        <f>SUM(E$3:E8)+H9</f>
        <v>0</v>
      </c>
      <c r="L9" s="21">
        <f>SUM(F$3:F8)+I9</f>
        <v>0</v>
      </c>
      <c r="M9" s="21">
        <f>SUM(G$3:G8)+J9</f>
        <v>0</v>
      </c>
      <c r="N9" s="19">
        <f t="shared" si="2"/>
        <v>0</v>
      </c>
      <c r="O9" s="19">
        <f t="shared" si="1"/>
        <v>0</v>
      </c>
      <c r="P9" s="19">
        <f t="shared" si="1"/>
        <v>0</v>
      </c>
      <c r="Q9" s="19">
        <f t="shared" si="3"/>
        <v>0</v>
      </c>
      <c r="R9" s="19">
        <f t="shared" si="4"/>
        <v>0</v>
      </c>
      <c r="S9" s="19">
        <f t="shared" si="5"/>
        <v>0</v>
      </c>
    </row>
    <row r="10" spans="1:23" x14ac:dyDescent="0.25">
      <c r="A10" s="26">
        <f>Wellpath!E10</f>
        <v>210</v>
      </c>
      <c r="B10" s="22">
        <v>0</v>
      </c>
      <c r="C10" s="22">
        <v>0</v>
      </c>
      <c r="D10" s="22">
        <f t="shared" si="0"/>
        <v>6.472135954999578E-5</v>
      </c>
      <c r="E10" s="20">
        <f>Model!$W$23*((drdp!B10+drdp!K10)*DBHG!$B10+(drdp!E10+drdp!N10)*DBHG!$C10+(drdp!H10+drdp!Q10)*DBHG!$D10)</f>
        <v>0</v>
      </c>
      <c r="F10" s="20">
        <f>Model!$W$23*((drdp!C10+drdp!L10)*DBHG!$B10+(drdp!F10+drdp!O10)*DBHG!$C10+(drdp!I10+drdp!R10)*DBHG!$D10)</f>
        <v>0</v>
      </c>
      <c r="G10" s="20">
        <f>Model!$W$23*((drdp!D10+drdp!M10)*DBHG!$B10+(drdp!G10+drdp!P10)*DBHG!$C10+(drdp!J10+drdp!S10)*DBHG!$D10)</f>
        <v>0</v>
      </c>
      <c r="H10" s="18">
        <f>Model!$W$23*((drdp!B10)*DBHG!$B10+(drdp!E10)*DBHG!$C10+(drdp!H10)*DBHG!$D10)</f>
        <v>0</v>
      </c>
      <c r="I10" s="18">
        <f>Model!$W$23*((drdp!C10)*DBHG!$B10+(drdp!F10)*DBHG!$C10+(drdp!I10)*DBHG!$D10)</f>
        <v>0</v>
      </c>
      <c r="J10" s="18">
        <f>Model!$W$23*((drdp!D10)*DBHG!$B10+(drdp!G10)*DBHG!$C10+(drdp!J10)*DBHG!$D10)</f>
        <v>0</v>
      </c>
      <c r="K10" s="21">
        <f>SUM(E$3:E9)+H10</f>
        <v>0</v>
      </c>
      <c r="L10" s="21">
        <f>SUM(F$3:F9)+I10</f>
        <v>0</v>
      </c>
      <c r="M10" s="21">
        <f>SUM(G$3:G9)+J10</f>
        <v>0</v>
      </c>
      <c r="N10" s="19">
        <f t="shared" si="2"/>
        <v>0</v>
      </c>
      <c r="O10" s="19">
        <f t="shared" si="1"/>
        <v>0</v>
      </c>
      <c r="P10" s="19">
        <f t="shared" si="1"/>
        <v>0</v>
      </c>
      <c r="Q10" s="19">
        <f t="shared" si="3"/>
        <v>0</v>
      </c>
      <c r="R10" s="19">
        <f t="shared" si="4"/>
        <v>0</v>
      </c>
      <c r="S10" s="19">
        <f t="shared" si="5"/>
        <v>0</v>
      </c>
    </row>
    <row r="11" spans="1:23" x14ac:dyDescent="0.25">
      <c r="A11" s="26">
        <f>Wellpath!E11</f>
        <v>240</v>
      </c>
      <c r="B11" s="22">
        <v>0</v>
      </c>
      <c r="C11" s="22">
        <v>0</v>
      </c>
      <c r="D11" s="22">
        <f t="shared" si="0"/>
        <v>6.472135954999578E-5</v>
      </c>
      <c r="E11" s="20">
        <f>Model!$W$23*((drdp!B11+drdp!K11)*DBHG!$B11+(drdp!E11+drdp!N11)*DBHG!$C11+(drdp!H11+drdp!Q11)*DBHG!$D11)</f>
        <v>0</v>
      </c>
      <c r="F11" s="20">
        <f>Model!$W$23*((drdp!C11+drdp!L11)*DBHG!$B11+(drdp!F11+drdp!O11)*DBHG!$C11+(drdp!I11+drdp!R11)*DBHG!$D11)</f>
        <v>0</v>
      </c>
      <c r="G11" s="20">
        <f>Model!$W$23*((drdp!D11+drdp!M11)*DBHG!$B11+(drdp!G11+drdp!P11)*DBHG!$C11+(drdp!J11+drdp!S11)*DBHG!$D11)</f>
        <v>0</v>
      </c>
      <c r="H11" s="18">
        <f>Model!$W$23*((drdp!B11)*DBHG!$B11+(drdp!E11)*DBHG!$C11+(drdp!H11)*DBHG!$D11)</f>
        <v>0</v>
      </c>
      <c r="I11" s="18">
        <f>Model!$W$23*((drdp!C11)*DBHG!$B11+(drdp!F11)*DBHG!$C11+(drdp!I11)*DBHG!$D11)</f>
        <v>0</v>
      </c>
      <c r="J11" s="18">
        <f>Model!$W$23*((drdp!D11)*DBHG!$B11+(drdp!G11)*DBHG!$C11+(drdp!J11)*DBHG!$D11)</f>
        <v>0</v>
      </c>
      <c r="K11" s="21">
        <f>SUM(E$3:E10)+H11</f>
        <v>0</v>
      </c>
      <c r="L11" s="21">
        <f>SUM(F$3:F10)+I11</f>
        <v>0</v>
      </c>
      <c r="M11" s="21">
        <f>SUM(G$3:G10)+J11</f>
        <v>0</v>
      </c>
      <c r="N11" s="19">
        <f t="shared" si="2"/>
        <v>0</v>
      </c>
      <c r="O11" s="19">
        <f t="shared" si="1"/>
        <v>0</v>
      </c>
      <c r="P11" s="19">
        <f t="shared" si="1"/>
        <v>0</v>
      </c>
      <c r="Q11" s="19">
        <f t="shared" si="3"/>
        <v>0</v>
      </c>
      <c r="R11" s="19">
        <f t="shared" si="4"/>
        <v>0</v>
      </c>
      <c r="S11" s="19">
        <f t="shared" si="5"/>
        <v>0</v>
      </c>
    </row>
    <row r="12" spans="1:23" x14ac:dyDescent="0.25">
      <c r="A12" s="26">
        <f>Wellpath!E12</f>
        <v>270</v>
      </c>
      <c r="B12" s="22">
        <v>0</v>
      </c>
      <c r="C12" s="22">
        <v>0</v>
      </c>
      <c r="D12" s="22">
        <f t="shared" si="0"/>
        <v>6.472135954999578E-5</v>
      </c>
      <c r="E12" s="20">
        <f>Model!$W$23*((drdp!B12+drdp!K12)*DBHG!$B12+(drdp!E12+drdp!N12)*DBHG!$C12+(drdp!H12+drdp!Q12)*DBHG!$D12)</f>
        <v>0</v>
      </c>
      <c r="F12" s="20">
        <f>Model!$W$23*((drdp!C12+drdp!L12)*DBHG!$B12+(drdp!F12+drdp!O12)*DBHG!$C12+(drdp!I12+drdp!R12)*DBHG!$D12)</f>
        <v>0</v>
      </c>
      <c r="G12" s="20">
        <f>Model!$W$23*((drdp!D12+drdp!M12)*DBHG!$B12+(drdp!G12+drdp!P12)*DBHG!$C12+(drdp!J12+drdp!S12)*DBHG!$D12)</f>
        <v>0</v>
      </c>
      <c r="H12" s="18">
        <f>Model!$W$23*((drdp!B12)*DBHG!$B12+(drdp!E12)*DBHG!$C12+(drdp!H12)*DBHG!$D12)</f>
        <v>0</v>
      </c>
      <c r="I12" s="18">
        <f>Model!$W$23*((drdp!C12)*DBHG!$B12+(drdp!F12)*DBHG!$C12+(drdp!I12)*DBHG!$D12)</f>
        <v>0</v>
      </c>
      <c r="J12" s="18">
        <f>Model!$W$23*((drdp!D12)*DBHG!$B12+(drdp!G12)*DBHG!$C12+(drdp!J12)*DBHG!$D12)</f>
        <v>0</v>
      </c>
      <c r="K12" s="21">
        <f>SUM(E$3:E11)+H12</f>
        <v>0</v>
      </c>
      <c r="L12" s="21">
        <f>SUM(F$3:F11)+I12</f>
        <v>0</v>
      </c>
      <c r="M12" s="21">
        <f>SUM(G$3:G11)+J12</f>
        <v>0</v>
      </c>
      <c r="N12" s="19">
        <f t="shared" si="2"/>
        <v>0</v>
      </c>
      <c r="O12" s="19">
        <f t="shared" si="1"/>
        <v>0</v>
      </c>
      <c r="P12" s="19">
        <f t="shared" si="1"/>
        <v>0</v>
      </c>
      <c r="Q12" s="19">
        <f t="shared" si="3"/>
        <v>0</v>
      </c>
      <c r="R12" s="19">
        <f t="shared" si="4"/>
        <v>0</v>
      </c>
      <c r="S12" s="19">
        <f t="shared" si="5"/>
        <v>0</v>
      </c>
    </row>
    <row r="13" spans="1:23" x14ac:dyDescent="0.25">
      <c r="A13" s="26">
        <f>Wellpath!E13</f>
        <v>300</v>
      </c>
      <c r="B13" s="22">
        <v>0</v>
      </c>
      <c r="C13" s="22">
        <v>0</v>
      </c>
      <c r="D13" s="22">
        <f t="shared" si="0"/>
        <v>6.472135954999578E-5</v>
      </c>
      <c r="E13" s="20">
        <f>Model!$W$23*((drdp!B13+drdp!K13)*DBHG!$B13+(drdp!E13+drdp!N13)*DBHG!$C13+(drdp!H13+drdp!Q13)*DBHG!$D13)</f>
        <v>0</v>
      </c>
      <c r="F13" s="20">
        <f>Model!$W$23*((drdp!C13+drdp!L13)*DBHG!$B13+(drdp!F13+drdp!O13)*DBHG!$C13+(drdp!I13+drdp!R13)*DBHG!$D13)</f>
        <v>0</v>
      </c>
      <c r="G13" s="20">
        <f>Model!$W$23*((drdp!D13+drdp!M13)*DBHG!$B13+(drdp!G13+drdp!P13)*DBHG!$C13+(drdp!J13+drdp!S13)*DBHG!$D13)</f>
        <v>0</v>
      </c>
      <c r="H13" s="18">
        <f>Model!$W$23*((drdp!B13)*DBHG!$B13+(drdp!E13)*DBHG!$C13+(drdp!H13)*DBHG!$D13)</f>
        <v>0</v>
      </c>
      <c r="I13" s="18">
        <f>Model!$W$23*((drdp!C13)*DBHG!$B13+(drdp!F13)*DBHG!$C13+(drdp!I13)*DBHG!$D13)</f>
        <v>0</v>
      </c>
      <c r="J13" s="18">
        <f>Model!$W$23*((drdp!D13)*DBHG!$B13+(drdp!G13)*DBHG!$C13+(drdp!J13)*DBHG!$D13)</f>
        <v>0</v>
      </c>
      <c r="K13" s="21">
        <f>SUM(E$3:E12)+H13</f>
        <v>0</v>
      </c>
      <c r="L13" s="21">
        <f>SUM(F$3:F12)+I13</f>
        <v>0</v>
      </c>
      <c r="M13" s="21">
        <f>SUM(G$3:G12)+J13</f>
        <v>0</v>
      </c>
      <c r="N13" s="19">
        <f t="shared" si="2"/>
        <v>0</v>
      </c>
      <c r="O13" s="19">
        <f t="shared" si="1"/>
        <v>0</v>
      </c>
      <c r="P13" s="19">
        <f t="shared" si="1"/>
        <v>0</v>
      </c>
      <c r="Q13" s="19">
        <f t="shared" si="3"/>
        <v>0</v>
      </c>
      <c r="R13" s="19">
        <f t="shared" si="4"/>
        <v>0</v>
      </c>
      <c r="S13" s="19">
        <f t="shared" si="5"/>
        <v>0</v>
      </c>
    </row>
    <row r="14" spans="1:23" x14ac:dyDescent="0.25">
      <c r="A14" s="26">
        <f>Wellpath!E14</f>
        <v>330</v>
      </c>
      <c r="B14" s="22">
        <v>0</v>
      </c>
      <c r="C14" s="22">
        <v>0</v>
      </c>
      <c r="D14" s="22">
        <f t="shared" si="0"/>
        <v>6.472135954999578E-5</v>
      </c>
      <c r="E14" s="20">
        <f>Model!$W$23*((drdp!B14+drdp!K14)*DBHG!$B14+(drdp!E14+drdp!N14)*DBHG!$C14+(drdp!H14+drdp!Q14)*DBHG!$D14)</f>
        <v>0</v>
      </c>
      <c r="F14" s="20">
        <f>Model!$W$23*((drdp!C14+drdp!L14)*DBHG!$B14+(drdp!F14+drdp!O14)*DBHG!$C14+(drdp!I14+drdp!R14)*DBHG!$D14)</f>
        <v>0</v>
      </c>
      <c r="G14" s="20">
        <f>Model!$W$23*((drdp!D14+drdp!M14)*DBHG!$B14+(drdp!G14+drdp!P14)*DBHG!$C14+(drdp!J14+drdp!S14)*DBHG!$D14)</f>
        <v>0</v>
      </c>
      <c r="H14" s="18">
        <f>Model!$W$23*((drdp!B14)*DBHG!$B14+(drdp!E14)*DBHG!$C14+(drdp!H14)*DBHG!$D14)</f>
        <v>0</v>
      </c>
      <c r="I14" s="18">
        <f>Model!$W$23*((drdp!C14)*DBHG!$B14+(drdp!F14)*DBHG!$C14+(drdp!I14)*DBHG!$D14)</f>
        <v>0</v>
      </c>
      <c r="J14" s="18">
        <f>Model!$W$23*((drdp!D14)*DBHG!$B14+(drdp!G14)*DBHG!$C14+(drdp!J14)*DBHG!$D14)</f>
        <v>0</v>
      </c>
      <c r="K14" s="21">
        <f>SUM(E$3:E13)+H14</f>
        <v>0</v>
      </c>
      <c r="L14" s="21">
        <f>SUM(F$3:F13)+I14</f>
        <v>0</v>
      </c>
      <c r="M14" s="21">
        <f>SUM(G$3:G13)+J14</f>
        <v>0</v>
      </c>
      <c r="N14" s="19">
        <f t="shared" si="2"/>
        <v>0</v>
      </c>
      <c r="O14" s="19">
        <f t="shared" si="1"/>
        <v>0</v>
      </c>
      <c r="P14" s="19">
        <f t="shared" si="1"/>
        <v>0</v>
      </c>
      <c r="Q14" s="19">
        <f t="shared" si="3"/>
        <v>0</v>
      </c>
      <c r="R14" s="19">
        <f t="shared" si="4"/>
        <v>0</v>
      </c>
      <c r="S14" s="19">
        <f t="shared" si="5"/>
        <v>0</v>
      </c>
    </row>
    <row r="15" spans="1:23" x14ac:dyDescent="0.25">
      <c r="A15" s="26">
        <f>Wellpath!E15</f>
        <v>360</v>
      </c>
      <c r="B15" s="22">
        <v>0</v>
      </c>
      <c r="C15" s="22">
        <v>0</v>
      </c>
      <c r="D15" s="22">
        <f t="shared" si="0"/>
        <v>6.472135954999578E-5</v>
      </c>
      <c r="E15" s="20">
        <f>Model!$W$23*((drdp!B15+drdp!K15)*DBHG!$B15+(drdp!E15+drdp!N15)*DBHG!$C15+(drdp!H15+drdp!Q15)*DBHG!$D15)</f>
        <v>0</v>
      </c>
      <c r="F15" s="20">
        <f>Model!$W$23*((drdp!C15+drdp!L15)*DBHG!$B15+(drdp!F15+drdp!O15)*DBHG!$C15+(drdp!I15+drdp!R15)*DBHG!$D15)</f>
        <v>0</v>
      </c>
      <c r="G15" s="20">
        <f>Model!$W$23*((drdp!D15+drdp!M15)*DBHG!$B15+(drdp!G15+drdp!P15)*DBHG!$C15+(drdp!J15+drdp!S15)*DBHG!$D15)</f>
        <v>0</v>
      </c>
      <c r="H15" s="18">
        <f>Model!$W$23*((drdp!B15)*DBHG!$B15+(drdp!E15)*DBHG!$C15+(drdp!H15)*DBHG!$D15)</f>
        <v>0</v>
      </c>
      <c r="I15" s="18">
        <f>Model!$W$23*((drdp!C15)*DBHG!$B15+(drdp!F15)*DBHG!$C15+(drdp!I15)*DBHG!$D15)</f>
        <v>0</v>
      </c>
      <c r="J15" s="18">
        <f>Model!$W$23*((drdp!D15)*DBHG!$B15+(drdp!G15)*DBHG!$C15+(drdp!J15)*DBHG!$D15)</f>
        <v>0</v>
      </c>
      <c r="K15" s="21">
        <f>SUM(E$3:E14)+H15</f>
        <v>0</v>
      </c>
      <c r="L15" s="21">
        <f>SUM(F$3:F14)+I15</f>
        <v>0</v>
      </c>
      <c r="M15" s="21">
        <f>SUM(G$3:G14)+J15</f>
        <v>0</v>
      </c>
      <c r="N15" s="19">
        <f t="shared" si="2"/>
        <v>0</v>
      </c>
      <c r="O15" s="19">
        <f t="shared" si="1"/>
        <v>0</v>
      </c>
      <c r="P15" s="19">
        <f t="shared" si="1"/>
        <v>0</v>
      </c>
      <c r="Q15" s="19">
        <f t="shared" si="3"/>
        <v>0</v>
      </c>
      <c r="R15" s="19">
        <f t="shared" si="4"/>
        <v>0</v>
      </c>
      <c r="S15" s="19">
        <f t="shared" si="5"/>
        <v>0</v>
      </c>
    </row>
    <row r="16" spans="1:23" x14ac:dyDescent="0.25">
      <c r="A16" s="26">
        <f>Wellpath!E16</f>
        <v>390</v>
      </c>
      <c r="B16" s="22">
        <v>0</v>
      </c>
      <c r="C16" s="22">
        <v>0</v>
      </c>
      <c r="D16" s="22">
        <f t="shared" si="0"/>
        <v>6.472135954999578E-5</v>
      </c>
      <c r="E16" s="20">
        <f>Model!$W$23*((drdp!B16+drdp!K16)*DBHG!$B16+(drdp!E16+drdp!N16)*DBHG!$C16+(drdp!H16+drdp!Q16)*DBHG!$D16)</f>
        <v>0</v>
      </c>
      <c r="F16" s="20">
        <f>Model!$W$23*((drdp!C16+drdp!L16)*DBHG!$B16+(drdp!F16+drdp!O16)*DBHG!$C16+(drdp!I16+drdp!R16)*DBHG!$D16)</f>
        <v>0</v>
      </c>
      <c r="G16" s="20">
        <f>Model!$W$23*((drdp!D16+drdp!M16)*DBHG!$B16+(drdp!G16+drdp!P16)*DBHG!$C16+(drdp!J16+drdp!S16)*DBHG!$D16)</f>
        <v>0</v>
      </c>
      <c r="H16" s="18">
        <f>Model!$W$23*((drdp!B16)*DBHG!$B16+(drdp!E16)*DBHG!$C16+(drdp!H16)*DBHG!$D16)</f>
        <v>0</v>
      </c>
      <c r="I16" s="18">
        <f>Model!$W$23*((drdp!C16)*DBHG!$B16+(drdp!F16)*DBHG!$C16+(drdp!I16)*DBHG!$D16)</f>
        <v>0</v>
      </c>
      <c r="J16" s="18">
        <f>Model!$W$23*((drdp!D16)*DBHG!$B16+(drdp!G16)*DBHG!$C16+(drdp!J16)*DBHG!$D16)</f>
        <v>0</v>
      </c>
      <c r="K16" s="21">
        <f>SUM(E$3:E15)+H16</f>
        <v>0</v>
      </c>
      <c r="L16" s="21">
        <f>SUM(F$3:F15)+I16</f>
        <v>0</v>
      </c>
      <c r="M16" s="21">
        <f>SUM(G$3:G15)+J16</f>
        <v>0</v>
      </c>
      <c r="N16" s="19">
        <f t="shared" si="2"/>
        <v>0</v>
      </c>
      <c r="O16" s="19">
        <f t="shared" si="1"/>
        <v>0</v>
      </c>
      <c r="P16" s="19">
        <f t="shared" si="1"/>
        <v>0</v>
      </c>
      <c r="Q16" s="19">
        <f t="shared" si="3"/>
        <v>0</v>
      </c>
      <c r="R16" s="19">
        <f t="shared" si="4"/>
        <v>0</v>
      </c>
      <c r="S16" s="19">
        <f t="shared" si="5"/>
        <v>0</v>
      </c>
    </row>
    <row r="17" spans="1:19" x14ac:dyDescent="0.25">
      <c r="A17" s="26">
        <f>Wellpath!E17</f>
        <v>420</v>
      </c>
      <c r="B17" s="22">
        <v>0</v>
      </c>
      <c r="C17" s="22">
        <v>0</v>
      </c>
      <c r="D17" s="22">
        <f t="shared" si="0"/>
        <v>6.472135954999578E-5</v>
      </c>
      <c r="E17" s="20">
        <f>Model!$W$23*((drdp!B17+drdp!K17)*DBHG!$B17+(drdp!E17+drdp!N17)*DBHG!$C17+(drdp!H17+drdp!Q17)*DBHG!$D17)</f>
        <v>0</v>
      </c>
      <c r="F17" s="20">
        <f>Model!$W$23*((drdp!C17+drdp!L17)*DBHG!$B17+(drdp!F17+drdp!O17)*DBHG!$C17+(drdp!I17+drdp!R17)*DBHG!$D17)</f>
        <v>0</v>
      </c>
      <c r="G17" s="20">
        <f>Model!$W$23*((drdp!D17+drdp!M17)*DBHG!$B17+(drdp!G17+drdp!P17)*DBHG!$C17+(drdp!J17+drdp!S17)*DBHG!$D17)</f>
        <v>0</v>
      </c>
      <c r="H17" s="18">
        <f>Model!$W$23*((drdp!B17)*DBHG!$B17+(drdp!E17)*DBHG!$C17+(drdp!H17)*DBHG!$D17)</f>
        <v>0</v>
      </c>
      <c r="I17" s="18">
        <f>Model!$W$23*((drdp!C17)*DBHG!$B17+(drdp!F17)*DBHG!$C17+(drdp!I17)*DBHG!$D17)</f>
        <v>0</v>
      </c>
      <c r="J17" s="18">
        <f>Model!$W$23*((drdp!D17)*DBHG!$B17+(drdp!G17)*DBHG!$C17+(drdp!J17)*DBHG!$D17)</f>
        <v>0</v>
      </c>
      <c r="K17" s="21">
        <f>SUM(E$3:E16)+H17</f>
        <v>0</v>
      </c>
      <c r="L17" s="21">
        <f>SUM(F$3:F16)+I17</f>
        <v>0</v>
      </c>
      <c r="M17" s="21">
        <f>SUM(G$3:G16)+J17</f>
        <v>0</v>
      </c>
      <c r="N17" s="19">
        <f t="shared" si="2"/>
        <v>0</v>
      </c>
      <c r="O17" s="19">
        <f t="shared" si="1"/>
        <v>0</v>
      </c>
      <c r="P17" s="19">
        <f t="shared" si="1"/>
        <v>0</v>
      </c>
      <c r="Q17" s="19">
        <f t="shared" si="3"/>
        <v>0</v>
      </c>
      <c r="R17" s="19">
        <f t="shared" si="4"/>
        <v>0</v>
      </c>
      <c r="S17" s="19">
        <f t="shared" si="5"/>
        <v>0</v>
      </c>
    </row>
    <row r="18" spans="1:19" x14ac:dyDescent="0.25">
      <c r="A18" s="26">
        <f>Wellpath!E18</f>
        <v>450</v>
      </c>
      <c r="B18" s="22">
        <v>0</v>
      </c>
      <c r="C18" s="22">
        <v>0</v>
      </c>
      <c r="D18" s="22">
        <f t="shared" si="0"/>
        <v>6.472135954999578E-5</v>
      </c>
      <c r="E18" s="20">
        <f>Model!$W$23*((drdp!B18+drdp!K18)*DBHG!$B18+(drdp!E18+drdp!N18)*DBHG!$C18+(drdp!H18+drdp!Q18)*DBHG!$D18)</f>
        <v>0</v>
      </c>
      <c r="F18" s="20">
        <f>Model!$W$23*((drdp!C18+drdp!L18)*DBHG!$B18+(drdp!F18+drdp!O18)*DBHG!$C18+(drdp!I18+drdp!R18)*DBHG!$D18)</f>
        <v>0</v>
      </c>
      <c r="G18" s="20">
        <f>Model!$W$23*((drdp!D18+drdp!M18)*DBHG!$B18+(drdp!G18+drdp!P18)*DBHG!$C18+(drdp!J18+drdp!S18)*DBHG!$D18)</f>
        <v>0</v>
      </c>
      <c r="H18" s="18">
        <f>Model!$W$23*((drdp!B18)*DBHG!$B18+(drdp!E18)*DBHG!$C18+(drdp!H18)*DBHG!$D18)</f>
        <v>0</v>
      </c>
      <c r="I18" s="18">
        <f>Model!$W$23*((drdp!C18)*DBHG!$B18+(drdp!F18)*DBHG!$C18+(drdp!I18)*DBHG!$D18)</f>
        <v>0</v>
      </c>
      <c r="J18" s="18">
        <f>Model!$W$23*((drdp!D18)*DBHG!$B18+(drdp!G18)*DBHG!$C18+(drdp!J18)*DBHG!$D18)</f>
        <v>0</v>
      </c>
      <c r="K18" s="21">
        <f>SUM(E$3:E17)+H18</f>
        <v>0</v>
      </c>
      <c r="L18" s="21">
        <f>SUM(F$3:F17)+I18</f>
        <v>0</v>
      </c>
      <c r="M18" s="21">
        <f>SUM(G$3:G17)+J18</f>
        <v>0</v>
      </c>
      <c r="N18" s="19">
        <f t="shared" si="2"/>
        <v>0</v>
      </c>
      <c r="O18" s="19">
        <f t="shared" si="1"/>
        <v>0</v>
      </c>
      <c r="P18" s="19">
        <f t="shared" si="1"/>
        <v>0</v>
      </c>
      <c r="Q18" s="19">
        <f t="shared" si="3"/>
        <v>0</v>
      </c>
      <c r="R18" s="19">
        <f t="shared" si="4"/>
        <v>0</v>
      </c>
      <c r="S18" s="19">
        <f t="shared" si="5"/>
        <v>0</v>
      </c>
    </row>
    <row r="19" spans="1:19" x14ac:dyDescent="0.25">
      <c r="A19" s="26">
        <f>Wellpath!E19</f>
        <v>480</v>
      </c>
      <c r="B19" s="22">
        <v>0</v>
      </c>
      <c r="C19" s="22">
        <v>0</v>
      </c>
      <c r="D19" s="22">
        <f t="shared" si="0"/>
        <v>6.472135954999578E-5</v>
      </c>
      <c r="E19" s="20">
        <f>Model!$W$23*((drdp!B19+drdp!K19)*DBHG!$B19+(drdp!E19+drdp!N19)*DBHG!$C19+(drdp!H19+drdp!Q19)*DBHG!$D19)</f>
        <v>0</v>
      </c>
      <c r="F19" s="20">
        <f>Model!$W$23*((drdp!C19+drdp!L19)*DBHG!$B19+(drdp!F19+drdp!O19)*DBHG!$C19+(drdp!I19+drdp!R19)*DBHG!$D19)</f>
        <v>0</v>
      </c>
      <c r="G19" s="20">
        <f>Model!$W$23*((drdp!D19+drdp!M19)*DBHG!$B19+(drdp!G19+drdp!P19)*DBHG!$C19+(drdp!J19+drdp!S19)*DBHG!$D19)</f>
        <v>0</v>
      </c>
      <c r="H19" s="18">
        <f>Model!$W$23*((drdp!B19)*DBHG!$B19+(drdp!E19)*DBHG!$C19+(drdp!H19)*DBHG!$D19)</f>
        <v>0</v>
      </c>
      <c r="I19" s="18">
        <f>Model!$W$23*((drdp!C19)*DBHG!$B19+(drdp!F19)*DBHG!$C19+(drdp!I19)*DBHG!$D19)</f>
        <v>0</v>
      </c>
      <c r="J19" s="18">
        <f>Model!$W$23*((drdp!D19)*DBHG!$B19+(drdp!G19)*DBHG!$C19+(drdp!J19)*DBHG!$D19)</f>
        <v>0</v>
      </c>
      <c r="K19" s="21">
        <f>SUM(E$3:E18)+H19</f>
        <v>0</v>
      </c>
      <c r="L19" s="21">
        <f>SUM(F$3:F18)+I19</f>
        <v>0</v>
      </c>
      <c r="M19" s="21">
        <f>SUM(G$3:G18)+J19</f>
        <v>0</v>
      </c>
      <c r="N19" s="19">
        <f t="shared" si="2"/>
        <v>0</v>
      </c>
      <c r="O19" s="19">
        <f t="shared" si="2"/>
        <v>0</v>
      </c>
      <c r="P19" s="19">
        <f t="shared" si="2"/>
        <v>0</v>
      </c>
      <c r="Q19" s="19">
        <f t="shared" si="3"/>
        <v>0</v>
      </c>
      <c r="R19" s="19">
        <f t="shared" si="4"/>
        <v>0</v>
      </c>
      <c r="S19" s="19">
        <f t="shared" si="5"/>
        <v>0</v>
      </c>
    </row>
    <row r="20" spans="1:19" x14ac:dyDescent="0.25">
      <c r="A20" s="26">
        <f>Wellpath!E20</f>
        <v>510</v>
      </c>
      <c r="B20" s="22">
        <v>0</v>
      </c>
      <c r="C20" s="22">
        <v>0</v>
      </c>
      <c r="D20" s="22">
        <f t="shared" si="0"/>
        <v>6.472135954999578E-5</v>
      </c>
      <c r="E20" s="20">
        <f>Model!$W$23*((drdp!B20+drdp!K20)*DBHG!$B20+(drdp!E20+drdp!N20)*DBHG!$C20+(drdp!H20+drdp!Q20)*DBHG!$D20)</f>
        <v>0</v>
      </c>
      <c r="F20" s="20">
        <f>Model!$W$23*((drdp!C20+drdp!L20)*DBHG!$B20+(drdp!F20+drdp!O20)*DBHG!$C20+(drdp!I20+drdp!R20)*DBHG!$D20)</f>
        <v>0</v>
      </c>
      <c r="G20" s="20">
        <f>Model!$W$23*((drdp!D20+drdp!M20)*DBHG!$B20+(drdp!G20+drdp!P20)*DBHG!$C20+(drdp!J20+drdp!S20)*DBHG!$D20)</f>
        <v>0</v>
      </c>
      <c r="H20" s="18">
        <f>Model!$W$23*((drdp!B20)*DBHG!$B20+(drdp!E20)*DBHG!$C20+(drdp!H20)*DBHG!$D20)</f>
        <v>0</v>
      </c>
      <c r="I20" s="18">
        <f>Model!$W$23*((drdp!C20)*DBHG!$B20+(drdp!F20)*DBHG!$C20+(drdp!I20)*DBHG!$D20)</f>
        <v>0</v>
      </c>
      <c r="J20" s="18">
        <f>Model!$W$23*((drdp!D20)*DBHG!$B20+(drdp!G20)*DBHG!$C20+(drdp!J20)*DBHG!$D20)</f>
        <v>0</v>
      </c>
      <c r="K20" s="21">
        <f>SUM(E$3:E19)+H20</f>
        <v>0</v>
      </c>
      <c r="L20" s="21">
        <f>SUM(F$3:F19)+I20</f>
        <v>0</v>
      </c>
      <c r="M20" s="21">
        <f>SUM(G$3:G19)+J20</f>
        <v>0</v>
      </c>
      <c r="N20" s="19">
        <f t="shared" si="2"/>
        <v>0</v>
      </c>
      <c r="O20" s="19">
        <f t="shared" si="2"/>
        <v>0</v>
      </c>
      <c r="P20" s="19">
        <f t="shared" si="2"/>
        <v>0</v>
      </c>
      <c r="Q20" s="19">
        <f t="shared" si="3"/>
        <v>0</v>
      </c>
      <c r="R20" s="19">
        <f t="shared" si="4"/>
        <v>0</v>
      </c>
      <c r="S20" s="19">
        <f t="shared" si="5"/>
        <v>0</v>
      </c>
    </row>
    <row r="21" spans="1:19" x14ac:dyDescent="0.25">
      <c r="A21" s="26">
        <f>Wellpath!E21</f>
        <v>540</v>
      </c>
      <c r="B21" s="22">
        <v>0</v>
      </c>
      <c r="C21" s="22">
        <v>0</v>
      </c>
      <c r="D21" s="22">
        <f t="shared" si="0"/>
        <v>6.472135954999578E-5</v>
      </c>
      <c r="E21" s="20">
        <f>Model!$W$23*((drdp!B21+drdp!K21)*DBHG!$B21+(drdp!E21+drdp!N21)*DBHG!$C21+(drdp!H21+drdp!Q21)*DBHG!$D21)</f>
        <v>0</v>
      </c>
      <c r="F21" s="20">
        <f>Model!$W$23*((drdp!C21+drdp!L21)*DBHG!$B21+(drdp!F21+drdp!O21)*DBHG!$C21+(drdp!I21+drdp!R21)*DBHG!$D21)</f>
        <v>0</v>
      </c>
      <c r="G21" s="20">
        <f>Model!$W$23*((drdp!D21+drdp!M21)*DBHG!$B21+(drdp!G21+drdp!P21)*DBHG!$C21+(drdp!J21+drdp!S21)*DBHG!$D21)</f>
        <v>0</v>
      </c>
      <c r="H21" s="18">
        <f>Model!$W$23*((drdp!B21)*DBHG!$B21+(drdp!E21)*DBHG!$C21+(drdp!H21)*DBHG!$D21)</f>
        <v>0</v>
      </c>
      <c r="I21" s="18">
        <f>Model!$W$23*((drdp!C21)*DBHG!$B21+(drdp!F21)*DBHG!$C21+(drdp!I21)*DBHG!$D21)</f>
        <v>0</v>
      </c>
      <c r="J21" s="18">
        <f>Model!$W$23*((drdp!D21)*DBHG!$B21+(drdp!G21)*DBHG!$C21+(drdp!J21)*DBHG!$D21)</f>
        <v>0</v>
      </c>
      <c r="K21" s="21">
        <f>SUM(E$3:E20)+H21</f>
        <v>0</v>
      </c>
      <c r="L21" s="21">
        <f>SUM(F$3:F20)+I21</f>
        <v>0</v>
      </c>
      <c r="M21" s="21">
        <f>SUM(G$3:G20)+J21</f>
        <v>0</v>
      </c>
      <c r="N21" s="19">
        <f t="shared" si="2"/>
        <v>0</v>
      </c>
      <c r="O21" s="19">
        <f t="shared" si="2"/>
        <v>0</v>
      </c>
      <c r="P21" s="19">
        <f t="shared" si="2"/>
        <v>0</v>
      </c>
      <c r="Q21" s="19">
        <f t="shared" si="3"/>
        <v>0</v>
      </c>
      <c r="R21" s="19">
        <f t="shared" si="4"/>
        <v>0</v>
      </c>
      <c r="S21" s="19">
        <f t="shared" si="5"/>
        <v>0</v>
      </c>
    </row>
    <row r="22" spans="1:19" x14ac:dyDescent="0.25">
      <c r="A22" s="26">
        <f>Wellpath!E22</f>
        <v>570</v>
      </c>
      <c r="B22" s="22">
        <v>0</v>
      </c>
      <c r="C22" s="22">
        <v>0</v>
      </c>
      <c r="D22" s="22">
        <f t="shared" si="0"/>
        <v>6.472135954999578E-5</v>
      </c>
      <c r="E22" s="20">
        <f>Model!$W$23*((drdp!B22+drdp!K22)*DBHG!$B22+(drdp!E22+drdp!N22)*DBHG!$C22+(drdp!H22+drdp!Q22)*DBHG!$D22)</f>
        <v>0</v>
      </c>
      <c r="F22" s="20">
        <f>Model!$W$23*((drdp!C22+drdp!L22)*DBHG!$B22+(drdp!F22+drdp!O22)*DBHG!$C22+(drdp!I22+drdp!R22)*DBHG!$D22)</f>
        <v>0</v>
      </c>
      <c r="G22" s="20">
        <f>Model!$W$23*((drdp!D22+drdp!M22)*DBHG!$B22+(drdp!G22+drdp!P22)*DBHG!$C22+(drdp!J22+drdp!S22)*DBHG!$D22)</f>
        <v>0</v>
      </c>
      <c r="H22" s="18">
        <f>Model!$W$23*((drdp!B22)*DBHG!$B22+(drdp!E22)*DBHG!$C22+(drdp!H22)*DBHG!$D22)</f>
        <v>0</v>
      </c>
      <c r="I22" s="18">
        <f>Model!$W$23*((drdp!C22)*DBHG!$B22+(drdp!F22)*DBHG!$C22+(drdp!I22)*DBHG!$D22)</f>
        <v>0</v>
      </c>
      <c r="J22" s="18">
        <f>Model!$W$23*((drdp!D22)*DBHG!$B22+(drdp!G22)*DBHG!$C22+(drdp!J22)*DBHG!$D22)</f>
        <v>0</v>
      </c>
      <c r="K22" s="21">
        <f>SUM(E$3:E21)+H22</f>
        <v>0</v>
      </c>
      <c r="L22" s="21">
        <f>SUM(F$3:F21)+I22</f>
        <v>0</v>
      </c>
      <c r="M22" s="21">
        <f>SUM(G$3:G21)+J22</f>
        <v>0</v>
      </c>
      <c r="N22" s="19">
        <f t="shared" si="2"/>
        <v>0</v>
      </c>
      <c r="O22" s="19">
        <f t="shared" si="2"/>
        <v>0</v>
      </c>
      <c r="P22" s="19">
        <f t="shared" si="2"/>
        <v>0</v>
      </c>
      <c r="Q22" s="19">
        <f t="shared" si="3"/>
        <v>0</v>
      </c>
      <c r="R22" s="19">
        <f t="shared" si="4"/>
        <v>0</v>
      </c>
      <c r="S22" s="19">
        <f t="shared" si="5"/>
        <v>0</v>
      </c>
    </row>
    <row r="23" spans="1:19" x14ac:dyDescent="0.25">
      <c r="A23" s="26">
        <f>Wellpath!E23</f>
        <v>600</v>
      </c>
      <c r="B23" s="22">
        <v>0</v>
      </c>
      <c r="C23" s="22">
        <v>0</v>
      </c>
      <c r="D23" s="22">
        <f t="shared" si="0"/>
        <v>6.472135954999578E-5</v>
      </c>
      <c r="E23" s="20">
        <f>Model!$W$23*((drdp!B23+drdp!K23)*DBHG!$B23+(drdp!E23+drdp!N23)*DBHG!$C23+(drdp!H23+drdp!Q23)*DBHG!$D23)</f>
        <v>0</v>
      </c>
      <c r="F23" s="20">
        <f>Model!$W$23*((drdp!C23+drdp!L23)*DBHG!$B23+(drdp!F23+drdp!O23)*DBHG!$C23+(drdp!I23+drdp!R23)*DBHG!$D23)</f>
        <v>0</v>
      </c>
      <c r="G23" s="20">
        <f>Model!$W$23*((drdp!D23+drdp!M23)*DBHG!$B23+(drdp!G23+drdp!P23)*DBHG!$C23+(drdp!J23+drdp!S23)*DBHG!$D23)</f>
        <v>0</v>
      </c>
      <c r="H23" s="18">
        <f>Model!$W$23*((drdp!B23)*DBHG!$B23+(drdp!E23)*DBHG!$C23+(drdp!H23)*DBHG!$D23)</f>
        <v>0</v>
      </c>
      <c r="I23" s="18">
        <f>Model!$W$23*((drdp!C23)*DBHG!$B23+(drdp!F23)*DBHG!$C23+(drdp!I23)*DBHG!$D23)</f>
        <v>0</v>
      </c>
      <c r="J23" s="18">
        <f>Model!$W$23*((drdp!D23)*DBHG!$B23+(drdp!G23)*DBHG!$C23+(drdp!J23)*DBHG!$D23)</f>
        <v>0</v>
      </c>
      <c r="K23" s="21">
        <f>SUM(E$3:E22)+H23</f>
        <v>0</v>
      </c>
      <c r="L23" s="21">
        <f>SUM(F$3:F22)+I23</f>
        <v>0</v>
      </c>
      <c r="M23" s="21">
        <f>SUM(G$3:G22)+J23</f>
        <v>0</v>
      </c>
      <c r="N23" s="19">
        <f t="shared" si="2"/>
        <v>0</v>
      </c>
      <c r="O23" s="19">
        <f t="shared" si="2"/>
        <v>0</v>
      </c>
      <c r="P23" s="19">
        <f t="shared" si="2"/>
        <v>0</v>
      </c>
      <c r="Q23" s="19">
        <f t="shared" si="3"/>
        <v>0</v>
      </c>
      <c r="R23" s="19">
        <f t="shared" si="4"/>
        <v>0</v>
      </c>
      <c r="S23" s="19">
        <f t="shared" si="5"/>
        <v>0</v>
      </c>
    </row>
    <row r="24" spans="1:19" x14ac:dyDescent="0.25">
      <c r="A24" s="26">
        <f>Wellpath!E24</f>
        <v>630</v>
      </c>
      <c r="B24" s="22">
        <v>0</v>
      </c>
      <c r="C24" s="22">
        <v>0</v>
      </c>
      <c r="D24" s="22">
        <f t="shared" si="0"/>
        <v>6.472135954999578E-5</v>
      </c>
      <c r="E24" s="20">
        <f>Model!$W$23*((drdp!B24+drdp!K24)*DBHG!$B24+(drdp!E24+drdp!N24)*DBHG!$C24+(drdp!H24+drdp!Q24)*DBHG!$D24)</f>
        <v>0</v>
      </c>
      <c r="F24" s="20">
        <f>Model!$W$23*((drdp!C24+drdp!L24)*DBHG!$B24+(drdp!F24+drdp!O24)*DBHG!$C24+(drdp!I24+drdp!R24)*DBHG!$D24)</f>
        <v>0</v>
      </c>
      <c r="G24" s="20">
        <f>Model!$W$23*((drdp!D24+drdp!M24)*DBHG!$B24+(drdp!G24+drdp!P24)*DBHG!$C24+(drdp!J24+drdp!S24)*DBHG!$D24)</f>
        <v>0</v>
      </c>
      <c r="H24" s="18">
        <f>Model!$W$23*((drdp!B24)*DBHG!$B24+(drdp!E24)*DBHG!$C24+(drdp!H24)*DBHG!$D24)</f>
        <v>0</v>
      </c>
      <c r="I24" s="18">
        <f>Model!$W$23*((drdp!C24)*DBHG!$B24+(drdp!F24)*DBHG!$C24+(drdp!I24)*DBHG!$D24)</f>
        <v>0</v>
      </c>
      <c r="J24" s="18">
        <f>Model!$W$23*((drdp!D24)*DBHG!$B24+(drdp!G24)*DBHG!$C24+(drdp!J24)*DBHG!$D24)</f>
        <v>0</v>
      </c>
      <c r="K24" s="21">
        <f>SUM(E$3:E23)+H24</f>
        <v>0</v>
      </c>
      <c r="L24" s="21">
        <f>SUM(F$3:F23)+I24</f>
        <v>0</v>
      </c>
      <c r="M24" s="21">
        <f>SUM(G$3:G23)+J24</f>
        <v>0</v>
      </c>
      <c r="N24" s="19">
        <f t="shared" si="2"/>
        <v>0</v>
      </c>
      <c r="O24" s="19">
        <f t="shared" si="2"/>
        <v>0</v>
      </c>
      <c r="P24" s="19">
        <f t="shared" si="2"/>
        <v>0</v>
      </c>
      <c r="Q24" s="19">
        <f t="shared" si="3"/>
        <v>0</v>
      </c>
      <c r="R24" s="19">
        <f t="shared" si="4"/>
        <v>0</v>
      </c>
      <c r="S24" s="19">
        <f t="shared" si="5"/>
        <v>0</v>
      </c>
    </row>
    <row r="25" spans="1:19" x14ac:dyDescent="0.25">
      <c r="A25" s="26">
        <f>Wellpath!E25</f>
        <v>660</v>
      </c>
      <c r="B25" s="22">
        <v>0</v>
      </c>
      <c r="C25" s="22">
        <v>0</v>
      </c>
      <c r="D25" s="22">
        <f t="shared" si="0"/>
        <v>6.472135954999578E-5</v>
      </c>
      <c r="E25" s="20">
        <f>Model!$W$23*((drdp!B25+drdp!K25)*DBHG!$B25+(drdp!E25+drdp!N25)*DBHG!$C25+(drdp!H25+drdp!Q25)*DBHG!$D25)</f>
        <v>0</v>
      </c>
      <c r="F25" s="20">
        <f>Model!$W$23*((drdp!C25+drdp!L25)*DBHG!$B25+(drdp!F25+drdp!O25)*DBHG!$C25+(drdp!I25+drdp!R25)*DBHG!$D25)</f>
        <v>0</v>
      </c>
      <c r="G25" s="20">
        <f>Model!$W$23*((drdp!D25+drdp!M25)*DBHG!$B25+(drdp!G25+drdp!P25)*DBHG!$C25+(drdp!J25+drdp!S25)*DBHG!$D25)</f>
        <v>0</v>
      </c>
      <c r="H25" s="18">
        <f>Model!$W$23*((drdp!B25)*DBHG!$B25+(drdp!E25)*DBHG!$C25+(drdp!H25)*DBHG!$D25)</f>
        <v>0</v>
      </c>
      <c r="I25" s="18">
        <f>Model!$W$23*((drdp!C25)*DBHG!$B25+(drdp!F25)*DBHG!$C25+(drdp!I25)*DBHG!$D25)</f>
        <v>0</v>
      </c>
      <c r="J25" s="18">
        <f>Model!$W$23*((drdp!D25)*DBHG!$B25+(drdp!G25)*DBHG!$C25+(drdp!J25)*DBHG!$D25)</f>
        <v>0</v>
      </c>
      <c r="K25" s="21">
        <f>SUM(E$3:E24)+H25</f>
        <v>0</v>
      </c>
      <c r="L25" s="21">
        <f>SUM(F$3:F24)+I25</f>
        <v>0</v>
      </c>
      <c r="M25" s="21">
        <f>SUM(G$3:G24)+J25</f>
        <v>0</v>
      </c>
      <c r="N25" s="19">
        <f t="shared" si="2"/>
        <v>0</v>
      </c>
      <c r="O25" s="19">
        <f t="shared" si="2"/>
        <v>0</v>
      </c>
      <c r="P25" s="19">
        <f t="shared" si="2"/>
        <v>0</v>
      </c>
      <c r="Q25" s="19">
        <f t="shared" si="3"/>
        <v>0</v>
      </c>
      <c r="R25" s="19">
        <f t="shared" si="4"/>
        <v>0</v>
      </c>
      <c r="S25" s="19">
        <f t="shared" si="5"/>
        <v>0</v>
      </c>
    </row>
    <row r="26" spans="1:19" x14ac:dyDescent="0.25">
      <c r="A26" s="26">
        <f>Wellpath!E26</f>
        <v>690</v>
      </c>
      <c r="B26" s="22">
        <v>0</v>
      </c>
      <c r="C26" s="22">
        <v>0</v>
      </c>
      <c r="D26" s="22">
        <f t="shared" si="0"/>
        <v>6.472135954999578E-5</v>
      </c>
      <c r="E26" s="20">
        <f>Model!$W$23*((drdp!B26+drdp!K26)*DBHG!$B26+(drdp!E26+drdp!N26)*DBHG!$C26+(drdp!H26+drdp!Q26)*DBHG!$D26)</f>
        <v>0</v>
      </c>
      <c r="F26" s="20">
        <f>Model!$W$23*((drdp!C26+drdp!L26)*DBHG!$B26+(drdp!F26+drdp!O26)*DBHG!$C26+(drdp!I26+drdp!R26)*DBHG!$D26)</f>
        <v>0</v>
      </c>
      <c r="G26" s="20">
        <f>Model!$W$23*((drdp!D26+drdp!M26)*DBHG!$B26+(drdp!G26+drdp!P26)*DBHG!$C26+(drdp!J26+drdp!S26)*DBHG!$D26)</f>
        <v>0</v>
      </c>
      <c r="H26" s="18">
        <f>Model!$W$23*((drdp!B26)*DBHG!$B26+(drdp!E26)*DBHG!$C26+(drdp!H26)*DBHG!$D26)</f>
        <v>0</v>
      </c>
      <c r="I26" s="18">
        <f>Model!$W$23*((drdp!C26)*DBHG!$B26+(drdp!F26)*DBHG!$C26+(drdp!I26)*DBHG!$D26)</f>
        <v>0</v>
      </c>
      <c r="J26" s="18">
        <f>Model!$W$23*((drdp!D26)*DBHG!$B26+(drdp!G26)*DBHG!$C26+(drdp!J26)*DBHG!$D26)</f>
        <v>0</v>
      </c>
      <c r="K26" s="21">
        <f>SUM(E$3:E25)+H26</f>
        <v>0</v>
      </c>
      <c r="L26" s="21">
        <f>SUM(F$3:F25)+I26</f>
        <v>0</v>
      </c>
      <c r="M26" s="21">
        <f>SUM(G$3:G25)+J26</f>
        <v>0</v>
      </c>
      <c r="N26" s="19">
        <f t="shared" si="2"/>
        <v>0</v>
      </c>
      <c r="O26" s="19">
        <f t="shared" si="2"/>
        <v>0</v>
      </c>
      <c r="P26" s="19">
        <f t="shared" si="2"/>
        <v>0</v>
      </c>
      <c r="Q26" s="19">
        <f t="shared" si="3"/>
        <v>0</v>
      </c>
      <c r="R26" s="19">
        <f t="shared" si="4"/>
        <v>0</v>
      </c>
      <c r="S26" s="19">
        <f t="shared" si="5"/>
        <v>0</v>
      </c>
    </row>
    <row r="27" spans="1:19" x14ac:dyDescent="0.25">
      <c r="A27" s="26">
        <f>Wellpath!E27</f>
        <v>720</v>
      </c>
      <c r="B27" s="22">
        <v>0</v>
      </c>
      <c r="C27" s="22">
        <v>0</v>
      </c>
      <c r="D27" s="22">
        <f t="shared" si="0"/>
        <v>6.472135954999578E-5</v>
      </c>
      <c r="E27" s="20">
        <f>Model!$W$23*((drdp!B27+drdp!K27)*DBHG!$B27+(drdp!E27+drdp!N27)*DBHG!$C27+(drdp!H27+drdp!Q27)*DBHG!$D27)</f>
        <v>0</v>
      </c>
      <c r="F27" s="20">
        <f>Model!$W$23*((drdp!C27+drdp!L27)*DBHG!$B27+(drdp!F27+drdp!O27)*DBHG!$C27+(drdp!I27+drdp!R27)*DBHG!$D27)</f>
        <v>0</v>
      </c>
      <c r="G27" s="20">
        <f>Model!$W$23*((drdp!D27+drdp!M27)*DBHG!$B27+(drdp!G27+drdp!P27)*DBHG!$C27+(drdp!J27+drdp!S27)*DBHG!$D27)</f>
        <v>0</v>
      </c>
      <c r="H27" s="18">
        <f>Model!$W$23*((drdp!B27)*DBHG!$B27+(drdp!E27)*DBHG!$C27+(drdp!H27)*DBHG!$D27)</f>
        <v>0</v>
      </c>
      <c r="I27" s="18">
        <f>Model!$W$23*((drdp!C27)*DBHG!$B27+(drdp!F27)*DBHG!$C27+(drdp!I27)*DBHG!$D27)</f>
        <v>0</v>
      </c>
      <c r="J27" s="18">
        <f>Model!$W$23*((drdp!D27)*DBHG!$B27+(drdp!G27)*DBHG!$C27+(drdp!J27)*DBHG!$D27)</f>
        <v>0</v>
      </c>
      <c r="K27" s="21">
        <f>SUM(E$3:E26)+H27</f>
        <v>0</v>
      </c>
      <c r="L27" s="21">
        <f>SUM(F$3:F26)+I27</f>
        <v>0</v>
      </c>
      <c r="M27" s="21">
        <f>SUM(G$3:G26)+J27</f>
        <v>0</v>
      </c>
      <c r="N27" s="19">
        <f t="shared" si="2"/>
        <v>0</v>
      </c>
      <c r="O27" s="19">
        <f t="shared" si="2"/>
        <v>0</v>
      </c>
      <c r="P27" s="19">
        <f t="shared" si="2"/>
        <v>0</v>
      </c>
      <c r="Q27" s="19">
        <f t="shared" si="3"/>
        <v>0</v>
      </c>
      <c r="R27" s="19">
        <f t="shared" si="4"/>
        <v>0</v>
      </c>
      <c r="S27" s="19">
        <f t="shared" si="5"/>
        <v>0</v>
      </c>
    </row>
    <row r="28" spans="1:19" x14ac:dyDescent="0.25">
      <c r="A28" s="26">
        <f>Wellpath!E28</f>
        <v>750</v>
      </c>
      <c r="B28" s="22">
        <v>0</v>
      </c>
      <c r="C28" s="22">
        <v>0</v>
      </c>
      <c r="D28" s="22">
        <f t="shared" si="0"/>
        <v>6.472135954999578E-5</v>
      </c>
      <c r="E28" s="20">
        <f>Model!$W$23*((drdp!B28+drdp!K28)*DBHG!$B28+(drdp!E28+drdp!N28)*DBHG!$C28+(drdp!H28+drdp!Q28)*DBHG!$D28)</f>
        <v>0</v>
      </c>
      <c r="F28" s="20">
        <f>Model!$W$23*((drdp!C28+drdp!L28)*DBHG!$B28+(drdp!F28+drdp!O28)*DBHG!$C28+(drdp!I28+drdp!R28)*DBHG!$D28)</f>
        <v>0</v>
      </c>
      <c r="G28" s="20">
        <f>Model!$W$23*((drdp!D28+drdp!M28)*DBHG!$B28+(drdp!G28+drdp!P28)*DBHG!$C28+(drdp!J28+drdp!S28)*DBHG!$D28)</f>
        <v>0</v>
      </c>
      <c r="H28" s="18">
        <f>Model!$W$23*((drdp!B28)*DBHG!$B28+(drdp!E28)*DBHG!$C28+(drdp!H28)*DBHG!$D28)</f>
        <v>0</v>
      </c>
      <c r="I28" s="18">
        <f>Model!$W$23*((drdp!C28)*DBHG!$B28+(drdp!F28)*DBHG!$C28+(drdp!I28)*DBHG!$D28)</f>
        <v>0</v>
      </c>
      <c r="J28" s="18">
        <f>Model!$W$23*((drdp!D28)*DBHG!$B28+(drdp!G28)*DBHG!$C28+(drdp!J28)*DBHG!$D28)</f>
        <v>0</v>
      </c>
      <c r="K28" s="21">
        <f>SUM(E$3:E27)+H28</f>
        <v>0</v>
      </c>
      <c r="L28" s="21">
        <f>SUM(F$3:F27)+I28</f>
        <v>0</v>
      </c>
      <c r="M28" s="21">
        <f>SUM(G$3:G27)+J28</f>
        <v>0</v>
      </c>
      <c r="N28" s="19">
        <f t="shared" si="2"/>
        <v>0</v>
      </c>
      <c r="O28" s="19">
        <f t="shared" si="2"/>
        <v>0</v>
      </c>
      <c r="P28" s="19">
        <f t="shared" si="2"/>
        <v>0</v>
      </c>
      <c r="Q28" s="19">
        <f t="shared" si="3"/>
        <v>0</v>
      </c>
      <c r="R28" s="19">
        <f t="shared" si="4"/>
        <v>0</v>
      </c>
      <c r="S28" s="19">
        <f t="shared" si="5"/>
        <v>0</v>
      </c>
    </row>
    <row r="29" spans="1:19" x14ac:dyDescent="0.25">
      <c r="A29" s="26">
        <f>Wellpath!E29</f>
        <v>780</v>
      </c>
      <c r="B29" s="22">
        <v>0</v>
      </c>
      <c r="C29" s="22">
        <v>0</v>
      </c>
      <c r="D29" s="22">
        <f t="shared" si="0"/>
        <v>6.472135954999578E-5</v>
      </c>
      <c r="E29" s="20">
        <f>Model!$W$23*((drdp!B29+drdp!K29)*DBHG!$B29+(drdp!E29+drdp!N29)*DBHG!$C29+(drdp!H29+drdp!Q29)*DBHG!$D29)</f>
        <v>0</v>
      </c>
      <c r="F29" s="20">
        <f>Model!$W$23*((drdp!C29+drdp!L29)*DBHG!$B29+(drdp!F29+drdp!O29)*DBHG!$C29+(drdp!I29+drdp!R29)*DBHG!$D29)</f>
        <v>0</v>
      </c>
      <c r="G29" s="20">
        <f>Model!$W$23*((drdp!D29+drdp!M29)*DBHG!$B29+(drdp!G29+drdp!P29)*DBHG!$C29+(drdp!J29+drdp!S29)*DBHG!$D29)</f>
        <v>0</v>
      </c>
      <c r="H29" s="18">
        <f>Model!$W$23*((drdp!B29)*DBHG!$B29+(drdp!E29)*DBHG!$C29+(drdp!H29)*DBHG!$D29)</f>
        <v>0</v>
      </c>
      <c r="I29" s="18">
        <f>Model!$W$23*((drdp!C29)*DBHG!$B29+(drdp!F29)*DBHG!$C29+(drdp!I29)*DBHG!$D29)</f>
        <v>0</v>
      </c>
      <c r="J29" s="18">
        <f>Model!$W$23*((drdp!D29)*DBHG!$B29+(drdp!G29)*DBHG!$C29+(drdp!J29)*DBHG!$D29)</f>
        <v>0</v>
      </c>
      <c r="K29" s="21">
        <f>SUM(E$3:E28)+H29</f>
        <v>0</v>
      </c>
      <c r="L29" s="21">
        <f>SUM(F$3:F28)+I29</f>
        <v>0</v>
      </c>
      <c r="M29" s="21">
        <f>SUM(G$3:G28)+J29</f>
        <v>0</v>
      </c>
      <c r="N29" s="19">
        <f t="shared" si="2"/>
        <v>0</v>
      </c>
      <c r="O29" s="19">
        <f t="shared" si="2"/>
        <v>0</v>
      </c>
      <c r="P29" s="19">
        <f t="shared" si="2"/>
        <v>0</v>
      </c>
      <c r="Q29" s="19">
        <f t="shared" si="3"/>
        <v>0</v>
      </c>
      <c r="R29" s="19">
        <f t="shared" si="4"/>
        <v>0</v>
      </c>
      <c r="S29" s="19">
        <f t="shared" si="5"/>
        <v>0</v>
      </c>
    </row>
    <row r="30" spans="1:19" x14ac:dyDescent="0.25">
      <c r="A30" s="26">
        <f>Wellpath!E30</f>
        <v>810</v>
      </c>
      <c r="B30" s="22">
        <v>0</v>
      </c>
      <c r="C30" s="22">
        <v>0</v>
      </c>
      <c r="D30" s="22">
        <f t="shared" si="0"/>
        <v>6.472135954999578E-5</v>
      </c>
      <c r="E30" s="20">
        <f>Model!$W$23*((drdp!B30+drdp!K30)*DBHG!$B30+(drdp!E30+drdp!N30)*DBHG!$C30+(drdp!H30+drdp!Q30)*DBHG!$D30)</f>
        <v>0</v>
      </c>
      <c r="F30" s="20">
        <f>Model!$W$23*((drdp!C30+drdp!L30)*DBHG!$B30+(drdp!F30+drdp!O30)*DBHG!$C30+(drdp!I30+drdp!R30)*DBHG!$D30)</f>
        <v>0</v>
      </c>
      <c r="G30" s="20">
        <f>Model!$W$23*((drdp!D30+drdp!M30)*DBHG!$B30+(drdp!G30+drdp!P30)*DBHG!$C30+(drdp!J30+drdp!S30)*DBHG!$D30)</f>
        <v>0</v>
      </c>
      <c r="H30" s="18">
        <f>Model!$W$23*((drdp!B30)*DBHG!$B30+(drdp!E30)*DBHG!$C30+(drdp!H30)*DBHG!$D30)</f>
        <v>0</v>
      </c>
      <c r="I30" s="18">
        <f>Model!$W$23*((drdp!C30)*DBHG!$B30+(drdp!F30)*DBHG!$C30+(drdp!I30)*DBHG!$D30)</f>
        <v>0</v>
      </c>
      <c r="J30" s="18">
        <f>Model!$W$23*((drdp!D30)*DBHG!$B30+(drdp!G30)*DBHG!$C30+(drdp!J30)*DBHG!$D30)</f>
        <v>0</v>
      </c>
      <c r="K30" s="21">
        <f>SUM(E$3:E29)+H30</f>
        <v>0</v>
      </c>
      <c r="L30" s="21">
        <f>SUM(F$3:F29)+I30</f>
        <v>0</v>
      </c>
      <c r="M30" s="21">
        <f>SUM(G$3:G29)+J30</f>
        <v>0</v>
      </c>
      <c r="N30" s="19">
        <f t="shared" si="2"/>
        <v>0</v>
      </c>
      <c r="O30" s="19">
        <f t="shared" si="2"/>
        <v>0</v>
      </c>
      <c r="P30" s="19">
        <f t="shared" si="2"/>
        <v>0</v>
      </c>
      <c r="Q30" s="19">
        <f t="shared" si="3"/>
        <v>0</v>
      </c>
      <c r="R30" s="19">
        <f t="shared" si="4"/>
        <v>0</v>
      </c>
      <c r="S30" s="19">
        <f t="shared" si="5"/>
        <v>0</v>
      </c>
    </row>
    <row r="31" spans="1:19" x14ac:dyDescent="0.25">
      <c r="A31" s="26">
        <f>Wellpath!E31</f>
        <v>840</v>
      </c>
      <c r="B31" s="22">
        <v>0</v>
      </c>
      <c r="C31" s="22">
        <v>0</v>
      </c>
      <c r="D31" s="22">
        <f t="shared" si="0"/>
        <v>6.472135954999578E-5</v>
      </c>
      <c r="E31" s="20">
        <f>Model!$W$23*((drdp!B31+drdp!K31)*DBHG!$B31+(drdp!E31+drdp!N31)*DBHG!$C31+(drdp!H31+drdp!Q31)*DBHG!$D31)</f>
        <v>0</v>
      </c>
      <c r="F31" s="20">
        <f>Model!$W$23*((drdp!C31+drdp!L31)*DBHG!$B31+(drdp!F31+drdp!O31)*DBHG!$C31+(drdp!I31+drdp!R31)*DBHG!$D31)</f>
        <v>0</v>
      </c>
      <c r="G31" s="20">
        <f>Model!$W$23*((drdp!D31+drdp!M31)*DBHG!$B31+(drdp!G31+drdp!P31)*DBHG!$C31+(drdp!J31+drdp!S31)*DBHG!$D31)</f>
        <v>0</v>
      </c>
      <c r="H31" s="18">
        <f>Model!$W$23*((drdp!B31)*DBHG!$B31+(drdp!E31)*DBHG!$C31+(drdp!H31)*DBHG!$D31)</f>
        <v>0</v>
      </c>
      <c r="I31" s="18">
        <f>Model!$W$23*((drdp!C31)*DBHG!$B31+(drdp!F31)*DBHG!$C31+(drdp!I31)*DBHG!$D31)</f>
        <v>0</v>
      </c>
      <c r="J31" s="18">
        <f>Model!$W$23*((drdp!D31)*DBHG!$B31+(drdp!G31)*DBHG!$C31+(drdp!J31)*DBHG!$D31)</f>
        <v>0</v>
      </c>
      <c r="K31" s="21">
        <f>SUM(E$3:E30)+H31</f>
        <v>0</v>
      </c>
      <c r="L31" s="21">
        <f>SUM(F$3:F30)+I31</f>
        <v>0</v>
      </c>
      <c r="M31" s="21">
        <f>SUM(G$3:G30)+J31</f>
        <v>0</v>
      </c>
      <c r="N31" s="19">
        <f t="shared" si="2"/>
        <v>0</v>
      </c>
      <c r="O31" s="19">
        <f t="shared" si="2"/>
        <v>0</v>
      </c>
      <c r="P31" s="19">
        <f t="shared" si="2"/>
        <v>0</v>
      </c>
      <c r="Q31" s="19">
        <f t="shared" si="3"/>
        <v>0</v>
      </c>
      <c r="R31" s="19">
        <f t="shared" si="4"/>
        <v>0</v>
      </c>
      <c r="S31" s="19">
        <f t="shared" si="5"/>
        <v>0</v>
      </c>
    </row>
    <row r="32" spans="1:19" x14ac:dyDescent="0.25">
      <c r="A32" s="26">
        <f>Wellpath!E32</f>
        <v>870</v>
      </c>
      <c r="B32" s="22">
        <v>0</v>
      </c>
      <c r="C32" s="22">
        <v>0</v>
      </c>
      <c r="D32" s="22">
        <f t="shared" si="0"/>
        <v>6.472135954999578E-5</v>
      </c>
      <c r="E32" s="20">
        <f>Model!$W$23*((drdp!B32+drdp!K32)*DBHG!$B32+(drdp!E32+drdp!N32)*DBHG!$C32+(drdp!H32+drdp!Q32)*DBHG!$D32)</f>
        <v>0</v>
      </c>
      <c r="F32" s="20">
        <f>Model!$W$23*((drdp!C32+drdp!L32)*DBHG!$B32+(drdp!F32+drdp!O32)*DBHG!$C32+(drdp!I32+drdp!R32)*DBHG!$D32)</f>
        <v>0</v>
      </c>
      <c r="G32" s="20">
        <f>Model!$W$23*((drdp!D32+drdp!M32)*DBHG!$B32+(drdp!G32+drdp!P32)*DBHG!$C32+(drdp!J32+drdp!S32)*DBHG!$D32)</f>
        <v>0</v>
      </c>
      <c r="H32" s="18">
        <f>Model!$W$23*((drdp!B32)*DBHG!$B32+(drdp!E32)*DBHG!$C32+(drdp!H32)*DBHG!$D32)</f>
        <v>0</v>
      </c>
      <c r="I32" s="18">
        <f>Model!$W$23*((drdp!C32)*DBHG!$B32+(drdp!F32)*DBHG!$C32+(drdp!I32)*DBHG!$D32)</f>
        <v>0</v>
      </c>
      <c r="J32" s="18">
        <f>Model!$W$23*((drdp!D32)*DBHG!$B32+(drdp!G32)*DBHG!$C32+(drdp!J32)*DBHG!$D32)</f>
        <v>0</v>
      </c>
      <c r="K32" s="21">
        <f>SUM(E$3:E31)+H32</f>
        <v>0</v>
      </c>
      <c r="L32" s="21">
        <f>SUM(F$3:F31)+I32</f>
        <v>0</v>
      </c>
      <c r="M32" s="21">
        <f>SUM(G$3:G31)+J32</f>
        <v>0</v>
      </c>
      <c r="N32" s="19">
        <f t="shared" si="2"/>
        <v>0</v>
      </c>
      <c r="O32" s="19">
        <f t="shared" si="2"/>
        <v>0</v>
      </c>
      <c r="P32" s="19">
        <f t="shared" si="2"/>
        <v>0</v>
      </c>
      <c r="Q32" s="19">
        <f t="shared" si="3"/>
        <v>0</v>
      </c>
      <c r="R32" s="19">
        <f t="shared" si="4"/>
        <v>0</v>
      </c>
      <c r="S32" s="19">
        <f t="shared" si="5"/>
        <v>0</v>
      </c>
    </row>
    <row r="33" spans="1:20" x14ac:dyDescent="0.25">
      <c r="A33" s="26">
        <f>Wellpath!E33</f>
        <v>900</v>
      </c>
      <c r="B33" s="22">
        <v>0</v>
      </c>
      <c r="C33" s="22">
        <v>0</v>
      </c>
      <c r="D33" s="22">
        <f t="shared" si="0"/>
        <v>6.472135954999578E-5</v>
      </c>
      <c r="E33" s="20">
        <f>Model!$W$23*((drdp!B33+drdp!K33)*DBHG!$B33+(drdp!E33+drdp!N33)*DBHG!$C33+(drdp!H33+drdp!Q33)*DBHG!$D33)</f>
        <v>0</v>
      </c>
      <c r="F33" s="20">
        <f>Model!$W$23*((drdp!C33+drdp!L33)*DBHG!$B33+(drdp!F33+drdp!O33)*DBHG!$C33+(drdp!I33+drdp!R33)*DBHG!$D33)</f>
        <v>0</v>
      </c>
      <c r="G33" s="20">
        <f>Model!$W$23*((drdp!D33+drdp!M33)*DBHG!$B33+(drdp!G33+drdp!P33)*DBHG!$C33+(drdp!J33+drdp!S33)*DBHG!$D33)</f>
        <v>0</v>
      </c>
      <c r="H33" s="18">
        <f>Model!$W$23*((drdp!B33)*DBHG!$B33+(drdp!E33)*DBHG!$C33+(drdp!H33)*DBHG!$D33)</f>
        <v>0</v>
      </c>
      <c r="I33" s="18">
        <f>Model!$W$23*((drdp!C33)*DBHG!$B33+(drdp!F33)*DBHG!$C33+(drdp!I33)*DBHG!$D33)</f>
        <v>0</v>
      </c>
      <c r="J33" s="18">
        <f>Model!$W$23*((drdp!D33)*DBHG!$B33+(drdp!G33)*DBHG!$C33+(drdp!J33)*DBHG!$D33)</f>
        <v>0</v>
      </c>
      <c r="K33" s="21">
        <f>SUM(E$3:E32)+H33</f>
        <v>0</v>
      </c>
      <c r="L33" s="21">
        <f>SUM(F$3:F32)+I33</f>
        <v>0</v>
      </c>
      <c r="M33" s="21">
        <f>SUM(G$3:G32)+J33</f>
        <v>0</v>
      </c>
      <c r="N33" s="19">
        <f t="shared" si="2"/>
        <v>0</v>
      </c>
      <c r="O33" s="19">
        <f t="shared" si="2"/>
        <v>0</v>
      </c>
      <c r="P33" s="19">
        <f t="shared" si="2"/>
        <v>0</v>
      </c>
      <c r="Q33" s="19">
        <f t="shared" si="3"/>
        <v>0</v>
      </c>
      <c r="R33" s="19">
        <f t="shared" si="4"/>
        <v>0</v>
      </c>
      <c r="S33" s="19">
        <f t="shared" si="5"/>
        <v>0</v>
      </c>
    </row>
    <row r="34" spans="1:20" x14ac:dyDescent="0.25">
      <c r="A34" s="26">
        <f>Wellpath!E34</f>
        <v>930</v>
      </c>
      <c r="B34" s="22">
        <v>0</v>
      </c>
      <c r="C34" s="22">
        <v>0</v>
      </c>
      <c r="D34" s="22">
        <f t="shared" si="0"/>
        <v>6.472135954999578E-5</v>
      </c>
      <c r="E34" s="20">
        <f>Model!$W$23*((drdp!B34+drdp!K34)*DBHG!$B34+(drdp!E34+drdp!N34)*DBHG!$C34+(drdp!H34+drdp!Q34)*DBHG!$D34)</f>
        <v>0</v>
      </c>
      <c r="F34" s="20">
        <f>Model!$W$23*((drdp!C34+drdp!L34)*DBHG!$B34+(drdp!F34+drdp!O34)*DBHG!$C34+(drdp!I34+drdp!R34)*DBHG!$D34)</f>
        <v>0</v>
      </c>
      <c r="G34" s="20">
        <f>Model!$W$23*((drdp!D34+drdp!M34)*DBHG!$B34+(drdp!G34+drdp!P34)*DBHG!$C34+(drdp!J34+drdp!S34)*DBHG!$D34)</f>
        <v>0</v>
      </c>
      <c r="H34" s="18">
        <f>Model!$W$23*((drdp!B34)*DBHG!$B34+(drdp!E34)*DBHG!$C34+(drdp!H34)*DBHG!$D34)</f>
        <v>0</v>
      </c>
      <c r="I34" s="18">
        <f>Model!$W$23*((drdp!C34)*DBHG!$B34+(drdp!F34)*DBHG!$C34+(drdp!I34)*DBHG!$D34)</f>
        <v>0</v>
      </c>
      <c r="J34" s="18">
        <f>Model!$W$23*((drdp!D34)*DBHG!$B34+(drdp!G34)*DBHG!$C34+(drdp!J34)*DBHG!$D34)</f>
        <v>0</v>
      </c>
      <c r="K34" s="21">
        <f>SUM(E$3:E33)+H34</f>
        <v>0</v>
      </c>
      <c r="L34" s="21">
        <f>SUM(F$3:F33)+I34</f>
        <v>0</v>
      </c>
      <c r="M34" s="21">
        <f>SUM(G$3:G33)+J34</f>
        <v>0</v>
      </c>
      <c r="N34" s="19">
        <f t="shared" si="2"/>
        <v>0</v>
      </c>
      <c r="O34" s="19">
        <f t="shared" si="2"/>
        <v>0</v>
      </c>
      <c r="P34" s="19">
        <f t="shared" si="2"/>
        <v>0</v>
      </c>
      <c r="Q34" s="19">
        <f t="shared" si="3"/>
        <v>0</v>
      </c>
      <c r="R34" s="19">
        <f t="shared" si="4"/>
        <v>0</v>
      </c>
      <c r="S34" s="19">
        <f t="shared" si="5"/>
        <v>0</v>
      </c>
    </row>
    <row r="35" spans="1:20" x14ac:dyDescent="0.25">
      <c r="A35" s="26">
        <f>Wellpath!E35</f>
        <v>960</v>
      </c>
      <c r="B35" s="22">
        <v>0</v>
      </c>
      <c r="C35" s="22">
        <v>0</v>
      </c>
      <c r="D35" s="22">
        <f t="shared" si="0"/>
        <v>6.472135954999578E-5</v>
      </c>
      <c r="E35" s="20">
        <f>Model!$W$23*((drdp!B35+drdp!K35)*DBHG!$B35+(drdp!E35+drdp!N35)*DBHG!$C35+(drdp!H35+drdp!Q35)*DBHG!$D35)</f>
        <v>0</v>
      </c>
      <c r="F35" s="20">
        <f>Model!$W$23*((drdp!C35+drdp!L35)*DBHG!$B35+(drdp!F35+drdp!O35)*DBHG!$C35+(drdp!I35+drdp!R35)*DBHG!$D35)</f>
        <v>0</v>
      </c>
      <c r="G35" s="20">
        <f>Model!$W$23*((drdp!D35+drdp!M35)*DBHG!$B35+(drdp!G35+drdp!P35)*DBHG!$C35+(drdp!J35+drdp!S35)*DBHG!$D35)</f>
        <v>0</v>
      </c>
      <c r="H35" s="18">
        <f>Model!$W$23*((drdp!B35)*DBHG!$B35+(drdp!E35)*DBHG!$C35+(drdp!H35)*DBHG!$D35)</f>
        <v>0</v>
      </c>
      <c r="I35" s="18">
        <f>Model!$W$23*((drdp!C35)*DBHG!$B35+(drdp!F35)*DBHG!$C35+(drdp!I35)*DBHG!$D35)</f>
        <v>0</v>
      </c>
      <c r="J35" s="18">
        <f>Model!$W$23*((drdp!D35)*DBHG!$B35+(drdp!G35)*DBHG!$C35+(drdp!J35)*DBHG!$D35)</f>
        <v>0</v>
      </c>
      <c r="K35" s="21">
        <f>SUM(E$3:E34)+H35</f>
        <v>0</v>
      </c>
      <c r="L35" s="21">
        <f>SUM(F$3:F34)+I35</f>
        <v>0</v>
      </c>
      <c r="M35" s="21">
        <f>SUM(G$3:G34)+J35</f>
        <v>0</v>
      </c>
      <c r="N35" s="19">
        <f t="shared" si="2"/>
        <v>0</v>
      </c>
      <c r="O35" s="19">
        <f t="shared" si="2"/>
        <v>0</v>
      </c>
      <c r="P35" s="19">
        <f t="shared" si="2"/>
        <v>0</v>
      </c>
      <c r="Q35" s="19">
        <f t="shared" si="3"/>
        <v>0</v>
      </c>
      <c r="R35" s="19">
        <f t="shared" si="4"/>
        <v>0</v>
      </c>
      <c r="S35" s="19">
        <f t="shared" si="5"/>
        <v>0</v>
      </c>
    </row>
    <row r="36" spans="1:20" x14ac:dyDescent="0.25">
      <c r="A36" s="26">
        <f>Wellpath!E36</f>
        <v>990</v>
      </c>
      <c r="B36" s="22">
        <v>0</v>
      </c>
      <c r="C36" s="22">
        <v>0</v>
      </c>
      <c r="D36" s="22">
        <f t="shared" si="0"/>
        <v>6.472135954999578E-5</v>
      </c>
      <c r="E36" s="20">
        <f>Model!$W$23*((drdp!B36+drdp!K36)*DBHG!$B36+(drdp!E36+drdp!N36)*DBHG!$C36+(drdp!H36+drdp!Q36)*DBHG!$D36)</f>
        <v>0</v>
      </c>
      <c r="F36" s="20">
        <f>Model!$W$23*((drdp!C36+drdp!L36)*DBHG!$B36+(drdp!F36+drdp!O36)*DBHG!$C36+(drdp!I36+drdp!R36)*DBHG!$D36)</f>
        <v>0</v>
      </c>
      <c r="G36" s="20">
        <f>Model!$W$23*((drdp!D36+drdp!M36)*DBHG!$B36+(drdp!G36+drdp!P36)*DBHG!$C36+(drdp!J36+drdp!S36)*DBHG!$D36)</f>
        <v>0</v>
      </c>
      <c r="H36" s="18">
        <f>Model!$W$23*((drdp!B36)*DBHG!$B36+(drdp!E36)*DBHG!$C36+(drdp!H36)*DBHG!$D36)</f>
        <v>0</v>
      </c>
      <c r="I36" s="18">
        <f>Model!$W$23*((drdp!C36)*DBHG!$B36+(drdp!F36)*DBHG!$C36+(drdp!I36)*DBHG!$D36)</f>
        <v>0</v>
      </c>
      <c r="J36" s="18">
        <f>Model!$W$23*((drdp!D36)*DBHG!$B36+(drdp!G36)*DBHG!$C36+(drdp!J36)*DBHG!$D36)</f>
        <v>0</v>
      </c>
      <c r="K36" s="21">
        <f>SUM(E$3:E35)+H36</f>
        <v>0</v>
      </c>
      <c r="L36" s="21">
        <f>SUM(F$3:F35)+I36</f>
        <v>0</v>
      </c>
      <c r="M36" s="21">
        <f>SUM(G$3:G35)+J36</f>
        <v>0</v>
      </c>
      <c r="N36" s="19">
        <f t="shared" si="2"/>
        <v>0</v>
      </c>
      <c r="O36" s="19">
        <f t="shared" si="2"/>
        <v>0</v>
      </c>
      <c r="P36" s="19">
        <f t="shared" si="2"/>
        <v>0</v>
      </c>
      <c r="Q36" s="19">
        <f t="shared" si="3"/>
        <v>0</v>
      </c>
      <c r="R36" s="19">
        <f t="shared" si="4"/>
        <v>0</v>
      </c>
      <c r="S36" s="19">
        <f t="shared" si="5"/>
        <v>0</v>
      </c>
    </row>
    <row r="37" spans="1:20" x14ac:dyDescent="0.25">
      <c r="A37" s="26">
        <f>Wellpath!E37</f>
        <v>1020</v>
      </c>
      <c r="B37" s="22">
        <v>0</v>
      </c>
      <c r="C37" s="22">
        <v>0</v>
      </c>
      <c r="D37" s="22">
        <f t="shared" si="0"/>
        <v>6.472135954999578E-5</v>
      </c>
      <c r="E37" s="20">
        <f>Model!$W$23*((drdp!B37+drdp!K37)*DBHG!$B37+(drdp!E37+drdp!N37)*DBHG!$C37+(drdp!H37+drdp!Q37)*DBHG!$D37)</f>
        <v>0</v>
      </c>
      <c r="F37" s="20">
        <f>Model!$W$23*((drdp!C37+drdp!L37)*DBHG!$B37+(drdp!F37+drdp!O37)*DBHG!$C37+(drdp!I37+drdp!R37)*DBHG!$D37)</f>
        <v>0</v>
      </c>
      <c r="G37" s="20">
        <f>Model!$W$23*((drdp!D37+drdp!M37)*DBHG!$B37+(drdp!G37+drdp!P37)*DBHG!$C37+(drdp!J37+drdp!S37)*DBHG!$D37)</f>
        <v>0</v>
      </c>
      <c r="H37" s="18">
        <f>Model!$W$23*((drdp!B37)*DBHG!$B37+(drdp!E37)*DBHG!$C37+(drdp!H37)*DBHG!$D37)</f>
        <v>0</v>
      </c>
      <c r="I37" s="18">
        <f>Model!$W$23*((drdp!C37)*DBHG!$B37+(drdp!F37)*DBHG!$C37+(drdp!I37)*DBHG!$D37)</f>
        <v>0</v>
      </c>
      <c r="J37" s="18">
        <f>Model!$W$23*((drdp!D37)*DBHG!$B37+(drdp!G37)*DBHG!$C37+(drdp!J37)*DBHG!$D37)</f>
        <v>0</v>
      </c>
      <c r="K37" s="21">
        <f>SUM(E$3:E36)+H37</f>
        <v>0</v>
      </c>
      <c r="L37" s="21">
        <f>SUM(F$3:F36)+I37</f>
        <v>0</v>
      </c>
      <c r="M37" s="21">
        <f>SUM(G$3:G36)+J37</f>
        <v>0</v>
      </c>
      <c r="N37" s="19">
        <f t="shared" si="2"/>
        <v>0</v>
      </c>
      <c r="O37" s="19">
        <f t="shared" si="2"/>
        <v>0</v>
      </c>
      <c r="P37" s="19">
        <f t="shared" si="2"/>
        <v>0</v>
      </c>
      <c r="Q37" s="19">
        <f t="shared" si="3"/>
        <v>0</v>
      </c>
      <c r="R37" s="19">
        <f t="shared" si="4"/>
        <v>0</v>
      </c>
      <c r="S37" s="19">
        <f t="shared" si="5"/>
        <v>0</v>
      </c>
    </row>
    <row r="38" spans="1:20" x14ac:dyDescent="0.25">
      <c r="A38" s="26">
        <f>Wellpath!E38</f>
        <v>1050</v>
      </c>
      <c r="B38" s="22">
        <v>0</v>
      </c>
      <c r="C38" s="22">
        <v>0</v>
      </c>
      <c r="D38" s="22">
        <f t="shared" si="0"/>
        <v>6.472135954999578E-5</v>
      </c>
      <c r="E38" s="20">
        <f>Model!$W$23*((drdp!B38+drdp!K38)*DBHG!$B38+(drdp!E38+drdp!N38)*DBHG!$C38+(drdp!H38+drdp!Q38)*DBHG!$D38)</f>
        <v>0</v>
      </c>
      <c r="F38" s="20">
        <f>Model!$W$23*((drdp!C38+drdp!L38)*DBHG!$B38+(drdp!F38+drdp!O38)*DBHG!$C38+(drdp!I38+drdp!R38)*DBHG!$D38)</f>
        <v>0</v>
      </c>
      <c r="G38" s="20">
        <f>Model!$W$23*((drdp!D38+drdp!M38)*DBHG!$B38+(drdp!G38+drdp!P38)*DBHG!$C38+(drdp!J38+drdp!S38)*DBHG!$D38)</f>
        <v>0</v>
      </c>
      <c r="H38" s="18">
        <f>Model!$W$23*((drdp!B38)*DBHG!$B38+(drdp!E38)*DBHG!$C38+(drdp!H38)*DBHG!$D38)</f>
        <v>0</v>
      </c>
      <c r="I38" s="18">
        <f>Model!$W$23*((drdp!C38)*DBHG!$B38+(drdp!F38)*DBHG!$C38+(drdp!I38)*DBHG!$D38)</f>
        <v>0</v>
      </c>
      <c r="J38" s="18">
        <f>Model!$W$23*((drdp!D38)*DBHG!$B38+(drdp!G38)*DBHG!$C38+(drdp!J38)*DBHG!$D38)</f>
        <v>0</v>
      </c>
      <c r="K38" s="21">
        <f>SUM(E$3:E37)+H38</f>
        <v>0</v>
      </c>
      <c r="L38" s="21">
        <f>SUM(F$3:F37)+I38</f>
        <v>0</v>
      </c>
      <c r="M38" s="21">
        <f>SUM(G$3:G37)+J38</f>
        <v>0</v>
      </c>
      <c r="N38" s="19">
        <f t="shared" si="2"/>
        <v>0</v>
      </c>
      <c r="O38" s="19">
        <f t="shared" si="2"/>
        <v>0</v>
      </c>
      <c r="P38" s="19">
        <f t="shared" si="2"/>
        <v>0</v>
      </c>
      <c r="Q38" s="19">
        <f t="shared" si="3"/>
        <v>0</v>
      </c>
      <c r="R38" s="19">
        <f t="shared" si="4"/>
        <v>0</v>
      </c>
      <c r="S38" s="19">
        <f t="shared" si="5"/>
        <v>0</v>
      </c>
    </row>
    <row r="39" spans="1:20" x14ac:dyDescent="0.25">
      <c r="A39" s="26">
        <f>Wellpath!E39</f>
        <v>1080</v>
      </c>
      <c r="B39" s="22">
        <v>0</v>
      </c>
      <c r="C39" s="22">
        <v>0</v>
      </c>
      <c r="D39" s="22">
        <f t="shared" si="0"/>
        <v>6.472135954999578E-5</v>
      </c>
      <c r="E39" s="20">
        <f>Model!$W$23*((drdp!B39+drdp!K39)*DBHG!$B39+(drdp!E39+drdp!N39)*DBHG!$C39+(drdp!H39+drdp!Q39)*DBHG!$D39)</f>
        <v>0</v>
      </c>
      <c r="F39" s="20">
        <f>Model!$W$23*((drdp!C39+drdp!L39)*DBHG!$B39+(drdp!F39+drdp!O39)*DBHG!$C39+(drdp!I39+drdp!R39)*DBHG!$D39)</f>
        <v>0</v>
      </c>
      <c r="G39" s="20">
        <f>Model!$W$23*((drdp!D39+drdp!M39)*DBHG!$B39+(drdp!G39+drdp!P39)*DBHG!$C39+(drdp!J39+drdp!S39)*DBHG!$D39)</f>
        <v>0</v>
      </c>
      <c r="H39" s="18">
        <f>Model!$W$23*((drdp!B39)*DBHG!$B39+(drdp!E39)*DBHG!$C39+(drdp!H39)*DBHG!$D39)</f>
        <v>0</v>
      </c>
      <c r="I39" s="18">
        <f>Model!$W$23*((drdp!C39)*DBHG!$B39+(drdp!F39)*DBHG!$C39+(drdp!I39)*DBHG!$D39)</f>
        <v>0</v>
      </c>
      <c r="J39" s="18">
        <f>Model!$W$23*((drdp!D39)*DBHG!$B39+(drdp!G39)*DBHG!$C39+(drdp!J39)*DBHG!$D39)</f>
        <v>0</v>
      </c>
      <c r="K39" s="21">
        <f>SUM(E$3:E38)+H39</f>
        <v>0</v>
      </c>
      <c r="L39" s="21">
        <f>SUM(F$3:F38)+I39</f>
        <v>0</v>
      </c>
      <c r="M39" s="21">
        <f>SUM(G$3:G38)+J39</f>
        <v>0</v>
      </c>
      <c r="N39" s="19">
        <f t="shared" si="2"/>
        <v>0</v>
      </c>
      <c r="O39" s="19">
        <f t="shared" si="2"/>
        <v>0</v>
      </c>
      <c r="P39" s="19">
        <f t="shared" si="2"/>
        <v>0</v>
      </c>
      <c r="Q39" s="19">
        <f t="shared" si="3"/>
        <v>0</v>
      </c>
      <c r="R39" s="19">
        <f t="shared" si="4"/>
        <v>0</v>
      </c>
      <c r="S39" s="19">
        <f t="shared" si="5"/>
        <v>0</v>
      </c>
    </row>
    <row r="40" spans="1:20" x14ac:dyDescent="0.25">
      <c r="A40" s="26">
        <f>Wellpath!E40</f>
        <v>1110</v>
      </c>
      <c r="B40" s="22">
        <v>0</v>
      </c>
      <c r="C40" s="22">
        <v>0</v>
      </c>
      <c r="D40" s="22">
        <f t="shared" si="0"/>
        <v>6.472135954999578E-5</v>
      </c>
      <c r="E40" s="20">
        <f>Model!$W$23*((drdp!B40+drdp!K40)*DBHG!$B40+(drdp!E40+drdp!N40)*DBHG!$C40+(drdp!H40+drdp!Q40)*DBHG!$D40)</f>
        <v>0</v>
      </c>
      <c r="F40" s="20">
        <f>Model!$W$23*((drdp!C40+drdp!L40)*DBHG!$B40+(drdp!F40+drdp!O40)*DBHG!$C40+(drdp!I40+drdp!R40)*DBHG!$D40)</f>
        <v>0</v>
      </c>
      <c r="G40" s="20">
        <f>Model!$W$23*((drdp!D40+drdp!M40)*DBHG!$B40+(drdp!G40+drdp!P40)*DBHG!$C40+(drdp!J40+drdp!S40)*DBHG!$D40)</f>
        <v>0</v>
      </c>
      <c r="H40" s="18">
        <f>Model!$W$23*((drdp!B40)*DBHG!$B40+(drdp!E40)*DBHG!$C40+(drdp!H40)*DBHG!$D40)</f>
        <v>0</v>
      </c>
      <c r="I40" s="18">
        <f>Model!$W$23*((drdp!C40)*DBHG!$B40+(drdp!F40)*DBHG!$C40+(drdp!I40)*DBHG!$D40)</f>
        <v>0</v>
      </c>
      <c r="J40" s="18">
        <f>Model!$W$23*((drdp!D40)*DBHG!$B40+(drdp!G40)*DBHG!$C40+(drdp!J40)*DBHG!$D40)</f>
        <v>0</v>
      </c>
      <c r="K40" s="21">
        <f>SUM(E$3:E39)+H40</f>
        <v>0</v>
      </c>
      <c r="L40" s="21">
        <f>SUM(F$3:F39)+I40</f>
        <v>0</v>
      </c>
      <c r="M40" s="21">
        <f>SUM(G$3:G39)+J40</f>
        <v>0</v>
      </c>
      <c r="N40" s="19">
        <f t="shared" si="2"/>
        <v>0</v>
      </c>
      <c r="O40" s="19">
        <f t="shared" si="2"/>
        <v>0</v>
      </c>
      <c r="P40" s="19">
        <f t="shared" si="2"/>
        <v>0</v>
      </c>
      <c r="Q40" s="19">
        <f t="shared" si="3"/>
        <v>0</v>
      </c>
      <c r="R40" s="19">
        <f t="shared" si="4"/>
        <v>0</v>
      </c>
      <c r="S40" s="19">
        <f t="shared" si="5"/>
        <v>0</v>
      </c>
    </row>
    <row r="41" spans="1:20" x14ac:dyDescent="0.25">
      <c r="A41" s="26">
        <f>Wellpath!E41</f>
        <v>1140</v>
      </c>
      <c r="B41" s="22">
        <v>0</v>
      </c>
      <c r="C41" s="22">
        <v>0</v>
      </c>
      <c r="D41" s="22">
        <f t="shared" si="0"/>
        <v>6.472135954999578E-5</v>
      </c>
      <c r="E41" s="20">
        <f>Model!$W$23*((drdp!B41+drdp!K41)*DBHG!$B41+(drdp!E41+drdp!N41)*DBHG!$C41+(drdp!H41+drdp!Q41)*DBHG!$D41)</f>
        <v>0</v>
      </c>
      <c r="F41" s="20">
        <f>Model!$W$23*((drdp!C41+drdp!L41)*DBHG!$B41+(drdp!F41+drdp!O41)*DBHG!$C41+(drdp!I41+drdp!R41)*DBHG!$D41)</f>
        <v>0</v>
      </c>
      <c r="G41" s="20">
        <f>Model!$W$23*((drdp!D41+drdp!M41)*DBHG!$B41+(drdp!G41+drdp!P41)*DBHG!$C41+(drdp!J41+drdp!S41)*DBHG!$D41)</f>
        <v>0</v>
      </c>
      <c r="H41" s="18">
        <f>Model!$W$23*((drdp!B41)*DBHG!$B41+(drdp!E41)*DBHG!$C41+(drdp!H41)*DBHG!$D41)</f>
        <v>0</v>
      </c>
      <c r="I41" s="18">
        <f>Model!$W$23*((drdp!C41)*DBHG!$B41+(drdp!F41)*DBHG!$C41+(drdp!I41)*DBHG!$D41)</f>
        <v>0</v>
      </c>
      <c r="J41" s="18">
        <f>Model!$W$23*((drdp!D41)*DBHG!$B41+(drdp!G41)*DBHG!$C41+(drdp!J41)*DBHG!$D41)</f>
        <v>0</v>
      </c>
      <c r="K41" s="21">
        <f>SUM(E$3:E40)+H41</f>
        <v>0</v>
      </c>
      <c r="L41" s="21">
        <f>SUM(F$3:F40)+I41</f>
        <v>0</v>
      </c>
      <c r="M41" s="21">
        <f>SUM(G$3:G40)+J41</f>
        <v>0</v>
      </c>
      <c r="N41" s="19">
        <f t="shared" si="2"/>
        <v>0</v>
      </c>
      <c r="O41" s="19">
        <f t="shared" si="2"/>
        <v>0</v>
      </c>
      <c r="P41" s="19">
        <f t="shared" si="2"/>
        <v>0</v>
      </c>
      <c r="Q41" s="19">
        <f t="shared" si="3"/>
        <v>0</v>
      </c>
      <c r="R41" s="19">
        <f t="shared" si="4"/>
        <v>0</v>
      </c>
      <c r="S41" s="19">
        <f t="shared" si="5"/>
        <v>0</v>
      </c>
    </row>
    <row r="42" spans="1:20" x14ac:dyDescent="0.25">
      <c r="A42" s="26">
        <f>Wellpath!E42</f>
        <v>1170</v>
      </c>
      <c r="B42" s="22">
        <v>0</v>
      </c>
      <c r="C42" s="22">
        <v>0</v>
      </c>
      <c r="D42" s="22">
        <f t="shared" si="0"/>
        <v>6.472135954999578E-5</v>
      </c>
      <c r="E42" s="20">
        <f>Model!$W$23*((drdp!B42+drdp!K42)*DBHG!$B42+(drdp!E42+drdp!N42)*DBHG!$C42+(drdp!H42+drdp!Q42)*DBHG!$D42)</f>
        <v>0</v>
      </c>
      <c r="F42" s="20">
        <f>Model!$W$23*((drdp!C42+drdp!L42)*DBHG!$B42+(drdp!F42+drdp!O42)*DBHG!$C42+(drdp!I42+drdp!R42)*DBHG!$D42)</f>
        <v>0</v>
      </c>
      <c r="G42" s="20">
        <f>Model!$W$23*((drdp!D42+drdp!M42)*DBHG!$B42+(drdp!G42+drdp!P42)*DBHG!$C42+(drdp!J42+drdp!S42)*DBHG!$D42)</f>
        <v>0</v>
      </c>
      <c r="H42" s="18">
        <f>Model!$W$23*((drdp!B42)*DBHG!$B42+(drdp!E42)*DBHG!$C42+(drdp!H42)*DBHG!$D42)</f>
        <v>0</v>
      </c>
      <c r="I42" s="18">
        <f>Model!$W$23*((drdp!C42)*DBHG!$B42+(drdp!F42)*DBHG!$C42+(drdp!I42)*DBHG!$D42)</f>
        <v>0</v>
      </c>
      <c r="J42" s="18">
        <f>Model!$W$23*((drdp!D42)*DBHG!$B42+(drdp!G42)*DBHG!$C42+(drdp!J42)*DBHG!$D42)</f>
        <v>0</v>
      </c>
      <c r="K42" s="21">
        <f>SUM(E$3:E41)+H42</f>
        <v>0</v>
      </c>
      <c r="L42" s="21">
        <f>SUM(F$3:F41)+I42</f>
        <v>0</v>
      </c>
      <c r="M42" s="21">
        <f>SUM(G$3:G41)+J42</f>
        <v>0</v>
      </c>
      <c r="N42" s="19">
        <f t="shared" si="2"/>
        <v>0</v>
      </c>
      <c r="O42" s="19">
        <f t="shared" si="2"/>
        <v>0</v>
      </c>
      <c r="P42" s="19">
        <f t="shared" si="2"/>
        <v>0</v>
      </c>
      <c r="Q42" s="19">
        <f t="shared" si="3"/>
        <v>0</v>
      </c>
      <c r="R42" s="19">
        <f t="shared" si="4"/>
        <v>0</v>
      </c>
      <c r="S42" s="19">
        <f t="shared" si="5"/>
        <v>0</v>
      </c>
    </row>
    <row r="43" spans="1:20" x14ac:dyDescent="0.25">
      <c r="A43" s="26">
        <f>Wellpath!E43</f>
        <v>1200</v>
      </c>
      <c r="B43" s="22">
        <v>0</v>
      </c>
      <c r="C43" s="22">
        <v>0</v>
      </c>
      <c r="D43" s="22">
        <f t="shared" si="0"/>
        <v>6.472135954999578E-5</v>
      </c>
      <c r="E43" s="20">
        <f>Model!$W$23*((drdp!B43+drdp!K43)*DBHG!$B43+(drdp!E43+drdp!N43)*DBHG!$C43+(drdp!H43+drdp!Q43)*DBHG!$D43)</f>
        <v>0</v>
      </c>
      <c r="F43" s="20">
        <f>Model!$W$23*((drdp!C43+drdp!L43)*DBHG!$B43+(drdp!F43+drdp!O43)*DBHG!$C43+(drdp!I43+drdp!R43)*DBHG!$D43)</f>
        <v>0</v>
      </c>
      <c r="G43" s="20">
        <f>Model!$W$23*((drdp!D43+drdp!M43)*DBHG!$B43+(drdp!G43+drdp!P43)*DBHG!$C43+(drdp!J43+drdp!S43)*DBHG!$D43)</f>
        <v>0</v>
      </c>
      <c r="H43" s="18">
        <f>Model!$W$23*((drdp!B43)*DBHG!$B43+(drdp!E43)*DBHG!$C43+(drdp!H43)*DBHG!$D43)</f>
        <v>0</v>
      </c>
      <c r="I43" s="18">
        <f>Model!$W$23*((drdp!C43)*DBHG!$B43+(drdp!F43)*DBHG!$C43+(drdp!I43)*DBHG!$D43)</f>
        <v>0</v>
      </c>
      <c r="J43" s="18">
        <f>Model!$W$23*((drdp!D43)*DBHG!$B43+(drdp!G43)*DBHG!$C43+(drdp!J43)*DBHG!$D43)</f>
        <v>0</v>
      </c>
      <c r="K43" s="21">
        <f>SUM(E$3:E42)+H43</f>
        <v>0</v>
      </c>
      <c r="L43" s="21">
        <f>SUM(F$3:F42)+I43</f>
        <v>0</v>
      </c>
      <c r="M43" s="21">
        <f>SUM(G$3:G42)+J43</f>
        <v>0</v>
      </c>
      <c r="N43" s="19">
        <f t="shared" si="2"/>
        <v>0</v>
      </c>
      <c r="O43" s="19">
        <f t="shared" si="2"/>
        <v>0</v>
      </c>
      <c r="P43" s="19">
        <f t="shared" si="2"/>
        <v>0</v>
      </c>
      <c r="Q43" s="19">
        <f t="shared" si="3"/>
        <v>0</v>
      </c>
      <c r="R43" s="19">
        <f t="shared" si="4"/>
        <v>0</v>
      </c>
      <c r="S43" s="19">
        <f t="shared" si="5"/>
        <v>0</v>
      </c>
      <c r="T43" s="10" t="s">
        <v>67</v>
      </c>
    </row>
    <row r="44" spans="1:20" s="36" customFormat="1" x14ac:dyDescent="0.25">
      <c r="A44" s="26">
        <f>Wellpath!E44</f>
        <v>1230</v>
      </c>
      <c r="B44" s="22">
        <v>0</v>
      </c>
      <c r="C44" s="22">
        <v>0</v>
      </c>
      <c r="D44" s="22">
        <f t="shared" si="0"/>
        <v>6.472135954999578E-5</v>
      </c>
      <c r="E44" s="20">
        <f>Model!$W$23*((drdp!B44+drdp!K44)*DBHG!$B44+(drdp!E44+drdp!N44)*DBHG!$C44+(drdp!H44+drdp!Q44)*DBHG!$D44)</f>
        <v>-5.7118816490696143E-3</v>
      </c>
      <c r="F44" s="20">
        <f>Model!$W$23*((drdp!C44+drdp!L44)*DBHG!$B44+(drdp!F44+drdp!O44)*DBHG!$C44+(drdp!I44+drdp!R44)*DBHG!$D44)</f>
        <v>1.530494075130353E-3</v>
      </c>
      <c r="G44" s="20">
        <f>Model!$W$23*((drdp!D44+drdp!M44)*DBHG!$B44+(drdp!G44+drdp!P44)*DBHG!$C44+(drdp!J44+drdp!S44)*DBHG!$D44)</f>
        <v>0</v>
      </c>
      <c r="H44" s="32">
        <f>Model!$W$23*((drdp!B44)*DBHG!$B44+(drdp!E44)*DBHG!$C44+(drdp!H44)*DBHG!$D44)</f>
        <v>-2.8559408245348071E-3</v>
      </c>
      <c r="I44" s="32">
        <f>Model!$W$23*((drdp!C44)*DBHG!$B44+(drdp!F44)*DBHG!$C44+(drdp!I44)*DBHG!$D44)</f>
        <v>7.6524703756517649E-4</v>
      </c>
      <c r="J44" s="32">
        <f>Model!$W$23*((drdp!D44)*DBHG!$B44+(drdp!G44)*DBHG!$C44+(drdp!J44)*DBHG!$D44)</f>
        <v>0</v>
      </c>
      <c r="K44" s="34">
        <f>SUM(E$3:E43)+H44</f>
        <v>-2.8559408245348071E-3</v>
      </c>
      <c r="L44" s="34">
        <f>SUM(F$3:F43)+I44</f>
        <v>7.6524703756517649E-4</v>
      </c>
      <c r="M44" s="34">
        <f>SUM(G$3:G43)+J44</f>
        <v>0</v>
      </c>
      <c r="N44" s="35">
        <f t="shared" si="2"/>
        <v>8.1563979932445547E-6</v>
      </c>
      <c r="O44" s="35">
        <f t="shared" si="2"/>
        <v>5.856030285022786E-7</v>
      </c>
      <c r="P44" s="35">
        <f t="shared" si="2"/>
        <v>0</v>
      </c>
      <c r="Q44" s="35">
        <f t="shared" si="3"/>
        <v>-2.1855002554367089E-6</v>
      </c>
      <c r="R44" s="35">
        <f t="shared" si="4"/>
        <v>0</v>
      </c>
      <c r="S44" s="35">
        <f t="shared" si="5"/>
        <v>0</v>
      </c>
    </row>
    <row r="45" spans="1:20" x14ac:dyDescent="0.25">
      <c r="A45" s="26">
        <f>Wellpath!E45</f>
        <v>1260</v>
      </c>
      <c r="B45" s="22">
        <v>0</v>
      </c>
      <c r="C45" s="22">
        <v>0</v>
      </c>
      <c r="D45" s="22">
        <f t="shared" si="0"/>
        <v>6.472135954999578E-5</v>
      </c>
      <c r="E45" s="20">
        <f>Model!$W$23*((drdp!B45+drdp!K45)*DBHG!$B45+(drdp!E45+drdp!N45)*DBHG!$C45+(drdp!H45+drdp!Q45)*DBHG!$D45)</f>
        <v>-1.1416804250197761E-2</v>
      </c>
      <c r="F45" s="20">
        <f>Model!$W$23*((drdp!C45+drdp!L45)*DBHG!$B45+(drdp!F45+drdp!O45)*DBHG!$C45+(drdp!I45+drdp!R45)*DBHG!$D45)</f>
        <v>3.0591234789846987E-3</v>
      </c>
      <c r="G45" s="20">
        <f>Model!$W$23*((drdp!D45+drdp!M45)*DBHG!$B45+(drdp!G45+drdp!P45)*DBHG!$C45+(drdp!J45+drdp!S45)*DBHG!$D45)</f>
        <v>0</v>
      </c>
      <c r="H45" s="18">
        <f>Model!$W$23*((drdp!B45)*DBHG!$B45+(drdp!E45)*DBHG!$C45+(drdp!H45)*DBHG!$D45)</f>
        <v>-5.7084021250988805E-3</v>
      </c>
      <c r="I45" s="18">
        <f>Model!$W$23*((drdp!C45)*DBHG!$B45+(drdp!F45)*DBHG!$C45+(drdp!I45)*DBHG!$D45)</f>
        <v>1.5295617394923493E-3</v>
      </c>
      <c r="J45" s="18">
        <f>Model!$W$23*((drdp!D45)*DBHG!$B45+(drdp!G45)*DBHG!$C45+(drdp!J45)*DBHG!$D45)</f>
        <v>0</v>
      </c>
      <c r="K45" s="21">
        <f>SUM(E$3:E44)+H45</f>
        <v>-1.1420283774168495E-2</v>
      </c>
      <c r="L45" s="21">
        <f>SUM(F$3:F44)+I45</f>
        <v>3.0600558146227025E-3</v>
      </c>
      <c r="M45" s="21">
        <f>SUM(G$3:G44)+J45</f>
        <v>0</v>
      </c>
      <c r="N45" s="19">
        <f t="shared" si="2"/>
        <v>1.3042288148253621E-4</v>
      </c>
      <c r="O45" s="19">
        <f t="shared" si="2"/>
        <v>9.3639415886062112E-6</v>
      </c>
      <c r="P45" s="19">
        <f t="shared" si="2"/>
        <v>0</v>
      </c>
      <c r="Q45" s="19">
        <f t="shared" si="3"/>
        <v>-3.4946705767785604E-5</v>
      </c>
      <c r="R45" s="19">
        <f t="shared" si="4"/>
        <v>0</v>
      </c>
      <c r="S45" s="19">
        <f t="shared" si="5"/>
        <v>0</v>
      </c>
    </row>
    <row r="46" spans="1:20" x14ac:dyDescent="0.25">
      <c r="A46" s="26">
        <f>Wellpath!E46</f>
        <v>1290</v>
      </c>
      <c r="B46" s="22">
        <v>0</v>
      </c>
      <c r="C46" s="22">
        <v>0</v>
      </c>
      <c r="D46" s="22">
        <f t="shared" si="0"/>
        <v>6.472135954999578E-5</v>
      </c>
      <c r="E46" s="20">
        <f>Model!$W$23*((drdp!B46+drdp!K46)*DBHG!$B46+(drdp!E46+drdp!N46)*DBHG!$C46+(drdp!H46+drdp!Q46)*DBHG!$D46)</f>
        <v>-1.7107817233970913E-2</v>
      </c>
      <c r="F46" s="20">
        <f>Model!$W$23*((drdp!C46+drdp!L46)*DBHG!$B46+(drdp!F46+drdp!O46)*DBHG!$C46+(drdp!I46+drdp!R46)*DBHG!$D46)</f>
        <v>4.5840258121017489E-3</v>
      </c>
      <c r="G46" s="20">
        <f>Model!$W$23*((drdp!D46+drdp!M46)*DBHG!$B46+(drdp!G46+drdp!P46)*DBHG!$C46+(drdp!J46+drdp!S46)*DBHG!$D46)</f>
        <v>0</v>
      </c>
      <c r="H46" s="18">
        <f>Model!$W$23*((drdp!B46)*DBHG!$B46+(drdp!E46)*DBHG!$C46+(drdp!H46)*DBHG!$D46)</f>
        <v>-8.5539086169854565E-3</v>
      </c>
      <c r="I46" s="18">
        <f>Model!$W$23*((drdp!C46)*DBHG!$B46+(drdp!F46)*DBHG!$C46+(drdp!I46)*DBHG!$D46)</f>
        <v>2.2920129060508745E-3</v>
      </c>
      <c r="J46" s="18">
        <f>Model!$W$23*((drdp!D46)*DBHG!$B46+(drdp!G46)*DBHG!$C46+(drdp!J46)*DBHG!$D46)</f>
        <v>0</v>
      </c>
      <c r="K46" s="21">
        <f>SUM(E$3:E45)+H46</f>
        <v>-2.5682594516252828E-2</v>
      </c>
      <c r="L46" s="21">
        <f>SUM(F$3:F45)+I46</f>
        <v>6.8816304601659259E-3</v>
      </c>
      <c r="M46" s="21">
        <f>SUM(G$3:G45)+J46</f>
        <v>0</v>
      </c>
      <c r="N46" s="19">
        <f t="shared" si="2"/>
        <v>6.5959566108625986E-4</v>
      </c>
      <c r="O46" s="19">
        <f t="shared" si="2"/>
        <v>4.735683779028349E-5</v>
      </c>
      <c r="P46" s="19">
        <f t="shared" si="2"/>
        <v>0</v>
      </c>
      <c r="Q46" s="19">
        <f t="shared" si="3"/>
        <v>-1.7673812471913583E-4</v>
      </c>
      <c r="R46" s="19">
        <f t="shared" si="4"/>
        <v>0</v>
      </c>
      <c r="S46" s="19">
        <f t="shared" si="5"/>
        <v>0</v>
      </c>
    </row>
    <row r="47" spans="1:20" x14ac:dyDescent="0.25">
      <c r="A47" s="26">
        <f>Wellpath!E47</f>
        <v>1320</v>
      </c>
      <c r="B47" s="22">
        <v>0</v>
      </c>
      <c r="C47" s="22">
        <v>0</v>
      </c>
      <c r="D47" s="22">
        <f t="shared" si="0"/>
        <v>6.472135954999578E-5</v>
      </c>
      <c r="E47" s="20">
        <f>Model!$W$23*((drdp!B47+drdp!K47)*DBHG!$B47+(drdp!E47+drdp!N47)*DBHG!$C47+(drdp!H47+drdp!Q47)*DBHG!$D47)</f>
        <v>-2.2777986977701701E-2</v>
      </c>
      <c r="F47" s="20">
        <f>Model!$W$23*((drdp!C47+drdp!L47)*DBHG!$B47+(drdp!F47+drdp!O47)*DBHG!$C47+(drdp!I47+drdp!R47)*DBHG!$D47)</f>
        <v>6.1033432158818001E-3</v>
      </c>
      <c r="G47" s="20">
        <f>Model!$W$23*((drdp!D47+drdp!M47)*DBHG!$B47+(drdp!G47+drdp!P47)*DBHG!$C47+(drdp!J47+drdp!S47)*DBHG!$D47)</f>
        <v>0</v>
      </c>
      <c r="H47" s="18">
        <f>Model!$W$23*((drdp!B47)*DBHG!$B47+(drdp!E47)*DBHG!$C47+(drdp!H47)*DBHG!$D47)</f>
        <v>-1.138899348885085E-2</v>
      </c>
      <c r="I47" s="18">
        <f>Model!$W$23*((drdp!C47)*DBHG!$B47+(drdp!F47)*DBHG!$C47+(drdp!I47)*DBHG!$D47)</f>
        <v>3.0516716079409E-3</v>
      </c>
      <c r="J47" s="18">
        <f>Model!$W$23*((drdp!D47)*DBHG!$B47+(drdp!G47)*DBHG!$C47+(drdp!J47)*DBHG!$D47)</f>
        <v>0</v>
      </c>
      <c r="K47" s="21">
        <f>SUM(E$3:E46)+H47</f>
        <v>-4.5625496622089132E-2</v>
      </c>
      <c r="L47" s="21">
        <f>SUM(F$3:F46)+I47</f>
        <v>1.22253149741577E-2</v>
      </c>
      <c r="M47" s="21">
        <f>SUM(G$3:G46)+J47</f>
        <v>0</v>
      </c>
      <c r="N47" s="19">
        <f t="shared" si="2"/>
        <v>2.0816859420122666E-3</v>
      </c>
      <c r="O47" s="19">
        <f t="shared" si="2"/>
        <v>1.4945832621736447E-4</v>
      </c>
      <c r="P47" s="19">
        <f t="shared" si="2"/>
        <v>0</v>
      </c>
      <c r="Q47" s="19">
        <f t="shared" si="3"/>
        <v>-5.5778606705740781E-4</v>
      </c>
      <c r="R47" s="19">
        <f t="shared" si="4"/>
        <v>0</v>
      </c>
      <c r="S47" s="19">
        <f t="shared" si="5"/>
        <v>0</v>
      </c>
    </row>
    <row r="48" spans="1:20" x14ac:dyDescent="0.25">
      <c r="A48" s="26">
        <f>Wellpath!E48</f>
        <v>1350</v>
      </c>
      <c r="B48" s="22">
        <v>0</v>
      </c>
      <c r="C48" s="22">
        <v>0</v>
      </c>
      <c r="D48" s="22">
        <f t="shared" si="0"/>
        <v>6.472135954999578E-5</v>
      </c>
      <c r="E48" s="20">
        <f>Model!$W$23*((drdp!B48+drdp!K48)*DBHG!$B48+(drdp!E48+drdp!N48)*DBHG!$C48+(drdp!H48+drdp!Q48)*DBHG!$D48)</f>
        <v>-2.8420405252980077E-2</v>
      </c>
      <c r="F48" s="20">
        <f>Model!$W$23*((drdp!C48+drdp!L48)*DBHG!$B48+(drdp!F48+drdp!O48)*DBHG!$C48+(drdp!I48+drdp!R48)*DBHG!$D48)</f>
        <v>7.6152246361012484E-3</v>
      </c>
      <c r="G48" s="20">
        <f>Model!$W$23*((drdp!D48+drdp!M48)*DBHG!$B48+(drdp!G48+drdp!P48)*DBHG!$C48+(drdp!J48+drdp!S48)*DBHG!$D48)</f>
        <v>0</v>
      </c>
      <c r="H48" s="18">
        <f>Model!$W$23*((drdp!B48)*DBHG!$B48+(drdp!E48)*DBHG!$C48+(drdp!H48)*DBHG!$D48)</f>
        <v>-1.4210202626490039E-2</v>
      </c>
      <c r="I48" s="18">
        <f>Model!$W$23*((drdp!C48)*DBHG!$B48+(drdp!F48)*DBHG!$C48+(drdp!I48)*DBHG!$D48)</f>
        <v>3.8076123180506242E-3</v>
      </c>
      <c r="J48" s="18">
        <f>Model!$W$23*((drdp!D48)*DBHG!$B48+(drdp!G48)*DBHG!$C48+(drdp!J48)*DBHG!$D48)</f>
        <v>0</v>
      </c>
      <c r="K48" s="21">
        <f>SUM(E$3:E47)+H48</f>
        <v>-7.1224692737430012E-2</v>
      </c>
      <c r="L48" s="21">
        <f>SUM(F$3:F47)+I48</f>
        <v>1.9084598900149227E-2</v>
      </c>
      <c r="M48" s="21">
        <f>SUM(G$3:G47)+J48</f>
        <v>0</v>
      </c>
      <c r="N48" s="19">
        <f t="shared" si="2"/>
        <v>5.0729568555413157E-3</v>
      </c>
      <c r="O48" s="19">
        <f t="shared" si="2"/>
        <v>3.6422191517957711E-4</v>
      </c>
      <c r="P48" s="19">
        <f t="shared" si="2"/>
        <v>0</v>
      </c>
      <c r="Q48" s="19">
        <f t="shared" si="3"/>
        <v>-1.3592946926802235E-3</v>
      </c>
      <c r="R48" s="19">
        <f t="shared" si="4"/>
        <v>0</v>
      </c>
      <c r="S48" s="19">
        <f t="shared" si="5"/>
        <v>0</v>
      </c>
    </row>
    <row r="49" spans="1:19" x14ac:dyDescent="0.25">
      <c r="A49" s="26">
        <f>Wellpath!E49</f>
        <v>1380</v>
      </c>
      <c r="B49" s="22">
        <v>0</v>
      </c>
      <c r="C49" s="22">
        <v>0</v>
      </c>
      <c r="D49" s="22">
        <f t="shared" si="0"/>
        <v>6.472135954999578E-5</v>
      </c>
      <c r="E49" s="20">
        <f>Model!$W$23*((drdp!B49+drdp!K49)*DBHG!$B49+(drdp!E49+drdp!N49)*DBHG!$C49+(drdp!H49+drdp!Q49)*DBHG!$D49)</f>
        <v>-3.4028197642285533E-2</v>
      </c>
      <c r="F49" s="20">
        <f>Model!$W$23*((drdp!C49+drdp!L49)*DBHG!$B49+(drdp!F49+drdp!O49)*DBHG!$C49+(drdp!I49+drdp!R49)*DBHG!$D49)</f>
        <v>9.1178280781370417E-3</v>
      </c>
      <c r="G49" s="20">
        <f>Model!$W$23*((drdp!D49+drdp!M49)*DBHG!$B49+(drdp!G49+drdp!P49)*DBHG!$C49+(drdp!J49+drdp!S49)*DBHG!$D49)</f>
        <v>0</v>
      </c>
      <c r="H49" s="18">
        <f>Model!$W$23*((drdp!B49)*DBHG!$B49+(drdp!E49)*DBHG!$C49+(drdp!H49)*DBHG!$D49)</f>
        <v>-1.7014098821142767E-2</v>
      </c>
      <c r="I49" s="18">
        <f>Model!$W$23*((drdp!C49)*DBHG!$B49+(drdp!F49)*DBHG!$C49+(drdp!I49)*DBHG!$D49)</f>
        <v>4.5589140390685208E-3</v>
      </c>
      <c r="J49" s="18">
        <f>Model!$W$23*((drdp!D49)*DBHG!$B49+(drdp!G49)*DBHG!$C49+(drdp!J49)*DBHG!$D49)</f>
        <v>0</v>
      </c>
      <c r="K49" s="21">
        <f>SUM(E$3:E48)+H49</f>
        <v>-0.10244899418506283</v>
      </c>
      <c r="L49" s="21">
        <f>SUM(F$3:F48)+I49</f>
        <v>2.745112525726837E-2</v>
      </c>
      <c r="M49" s="21">
        <f>SUM(G$3:G48)+J49</f>
        <v>0</v>
      </c>
      <c r="N49" s="19">
        <f t="shared" si="2"/>
        <v>1.0495796409531037E-2</v>
      </c>
      <c r="O49" s="19">
        <f t="shared" si="2"/>
        <v>7.5356427789023738E-4</v>
      </c>
      <c r="P49" s="19">
        <f t="shared" si="2"/>
        <v>0</v>
      </c>
      <c r="Q49" s="19">
        <f t="shared" si="3"/>
        <v>-2.8123401718553186E-3</v>
      </c>
      <c r="R49" s="19">
        <f t="shared" si="4"/>
        <v>0</v>
      </c>
      <c r="S49" s="19">
        <f t="shared" si="5"/>
        <v>0</v>
      </c>
    </row>
    <row r="50" spans="1:19" x14ac:dyDescent="0.25">
      <c r="A50" s="26">
        <f>Wellpath!E50</f>
        <v>1410</v>
      </c>
      <c r="B50" s="22">
        <v>0</v>
      </c>
      <c r="C50" s="22">
        <v>0</v>
      </c>
      <c r="D50" s="22">
        <f t="shared" si="0"/>
        <v>6.472135954999578E-5</v>
      </c>
      <c r="E50" s="20">
        <f>Model!$W$23*((drdp!B50+drdp!K50)*DBHG!$B50+(drdp!E50+drdp!N50)*DBHG!$C50+(drdp!H50+drdp!Q50)*DBHG!$D50)</f>
        <v>-3.959453191440588E-2</v>
      </c>
      <c r="F50" s="20">
        <f>Model!$W$23*((drdp!C50+drdp!L50)*DBHG!$B50+(drdp!F50+drdp!O50)*DBHG!$C50+(drdp!I50+drdp!R50)*DBHG!$D50)</f>
        <v>1.0609322851153367E-2</v>
      </c>
      <c r="G50" s="20">
        <f>Model!$W$23*((drdp!D50+drdp!M50)*DBHG!$B50+(drdp!G50+drdp!P50)*DBHG!$C50+(drdp!J50+drdp!S50)*DBHG!$D50)</f>
        <v>0</v>
      </c>
      <c r="H50" s="18">
        <f>Model!$W$23*((drdp!B50)*DBHG!$B50+(drdp!E50)*DBHG!$C50+(drdp!H50)*DBHG!$D50)</f>
        <v>-1.979726595720294E-2</v>
      </c>
      <c r="I50" s="18">
        <f>Model!$W$23*((drdp!C50)*DBHG!$B50+(drdp!F50)*DBHG!$C50+(drdp!I50)*DBHG!$D50)</f>
        <v>5.3046614255766837E-3</v>
      </c>
      <c r="J50" s="18">
        <f>Model!$W$23*((drdp!D50)*DBHG!$B50+(drdp!G50)*DBHG!$C50+(drdp!J50)*DBHG!$D50)</f>
        <v>0</v>
      </c>
      <c r="K50" s="21">
        <f>SUM(E$3:E49)+H50</f>
        <v>-0.13926035896340852</v>
      </c>
      <c r="L50" s="21">
        <f>SUM(F$3:F49)+I50</f>
        <v>3.7314700721913577E-2</v>
      </c>
      <c r="M50" s="21">
        <f>SUM(G$3:G49)+J50</f>
        <v>0</v>
      </c>
      <c r="N50" s="19">
        <f t="shared" si="2"/>
        <v>1.9393447578617395E-2</v>
      </c>
      <c r="O50" s="19">
        <f t="shared" si="2"/>
        <v>1.3923868899659777E-3</v>
      </c>
      <c r="P50" s="19">
        <f t="shared" si="2"/>
        <v>0</v>
      </c>
      <c r="Q50" s="19">
        <f t="shared" si="3"/>
        <v>-5.1964586171458441E-3</v>
      </c>
      <c r="R50" s="19">
        <f t="shared" si="4"/>
        <v>0</v>
      </c>
      <c r="S50" s="19">
        <f t="shared" si="5"/>
        <v>0</v>
      </c>
    </row>
    <row r="51" spans="1:19" x14ac:dyDescent="0.25">
      <c r="A51" s="26">
        <f>Wellpath!E51</f>
        <v>1440</v>
      </c>
      <c r="B51" s="22">
        <v>0</v>
      </c>
      <c r="C51" s="22">
        <v>0</v>
      </c>
      <c r="D51" s="22">
        <f t="shared" si="0"/>
        <v>6.472135954999578E-5</v>
      </c>
      <c r="E51" s="20">
        <f>Model!$W$23*((drdp!B51+drdp!K51)*DBHG!$B51+(drdp!E51+drdp!N51)*DBHG!$C51+(drdp!H51+drdp!Q51)*DBHG!$D51)</f>
        <v>-4.5112626348458605E-2</v>
      </c>
      <c r="F51" s="20">
        <f>Model!$W$23*((drdp!C51+drdp!L51)*DBHG!$B51+(drdp!F51+drdp!O51)*DBHG!$C51+(drdp!I51+drdp!R51)*DBHG!$D51)</f>
        <v>1.2087891798516468E-2</v>
      </c>
      <c r="G51" s="20">
        <f>Model!$W$23*((drdp!D51+drdp!M51)*DBHG!$B51+(drdp!G51+drdp!P51)*DBHG!$C51+(drdp!J51+drdp!S51)*DBHG!$D51)</f>
        <v>0</v>
      </c>
      <c r="H51" s="18">
        <f>Model!$W$23*((drdp!B51)*DBHG!$B51+(drdp!E51)*DBHG!$C51+(drdp!H51)*DBHG!$D51)</f>
        <v>-2.2556313174229303E-2</v>
      </c>
      <c r="I51" s="18">
        <f>Model!$W$23*((drdp!C51)*DBHG!$B51+(drdp!F51)*DBHG!$C51+(drdp!I51)*DBHG!$D51)</f>
        <v>6.0439458992582341E-3</v>
      </c>
      <c r="J51" s="18">
        <f>Model!$W$23*((drdp!D51)*DBHG!$B51+(drdp!G51)*DBHG!$C51+(drdp!J51)*DBHG!$D51)</f>
        <v>0</v>
      </c>
      <c r="K51" s="21">
        <f>SUM(E$3:E50)+H51</f>
        <v>-0.18161393809484075</v>
      </c>
      <c r="L51" s="21">
        <f>SUM(F$3:F50)+I51</f>
        <v>4.8663308046748489E-2</v>
      </c>
      <c r="M51" s="21">
        <f>SUM(G$3:G50)+J51</f>
        <v>0</v>
      </c>
      <c r="N51" s="19">
        <f t="shared" si="2"/>
        <v>3.2983622510316647E-2</v>
      </c>
      <c r="O51" s="19">
        <f t="shared" si="2"/>
        <v>2.3681175500527363E-3</v>
      </c>
      <c r="P51" s="19">
        <f t="shared" si="2"/>
        <v>0</v>
      </c>
      <c r="Q51" s="19">
        <f t="shared" si="3"/>
        <v>-8.8379350150923457E-3</v>
      </c>
      <c r="R51" s="19">
        <f t="shared" si="4"/>
        <v>0</v>
      </c>
      <c r="S51" s="19">
        <f t="shared" si="5"/>
        <v>0</v>
      </c>
    </row>
    <row r="52" spans="1:19" x14ac:dyDescent="0.25">
      <c r="A52" s="26">
        <f>Wellpath!E52</f>
        <v>1470</v>
      </c>
      <c r="B52" s="22">
        <v>0</v>
      </c>
      <c r="C52" s="22">
        <v>0</v>
      </c>
      <c r="D52" s="22">
        <f t="shared" si="0"/>
        <v>6.472135954999578E-5</v>
      </c>
      <c r="E52" s="20">
        <f>Model!$W$23*((drdp!B52+drdp!K52)*DBHG!$B52+(drdp!E52+drdp!N52)*DBHG!$C52+(drdp!H52+drdp!Q52)*DBHG!$D52)</f>
        <v>-5.0575757996373122E-2</v>
      </c>
      <c r="F52" s="20">
        <f>Model!$W$23*((drdp!C52+drdp!L52)*DBHG!$B52+(drdp!F52+drdp!O52)*DBHG!$C52+(drdp!I52+drdp!R52)*DBHG!$D52)</f>
        <v>1.3551733511720071E-2</v>
      </c>
      <c r="G52" s="20">
        <f>Model!$W$23*((drdp!D52+drdp!M52)*DBHG!$B52+(drdp!G52+drdp!P52)*DBHG!$C52+(drdp!J52+drdp!S52)*DBHG!$D52)</f>
        <v>0</v>
      </c>
      <c r="H52" s="18">
        <f>Model!$W$23*((drdp!B52)*DBHG!$B52+(drdp!E52)*DBHG!$C52+(drdp!H52)*DBHG!$D52)</f>
        <v>-2.5287878998186561E-2</v>
      </c>
      <c r="I52" s="18">
        <f>Model!$W$23*((drdp!C52)*DBHG!$B52+(drdp!F52)*DBHG!$C52+(drdp!I52)*DBHG!$D52)</f>
        <v>6.7758667558600353E-3</v>
      </c>
      <c r="J52" s="18">
        <f>Model!$W$23*((drdp!D52)*DBHG!$B52+(drdp!G52)*DBHG!$C52+(drdp!J52)*DBHG!$D52)</f>
        <v>0</v>
      </c>
      <c r="K52" s="21">
        <f>SUM(E$3:E51)+H52</f>
        <v>-0.22945813026725664</v>
      </c>
      <c r="L52" s="21">
        <f>SUM(F$3:F51)+I52</f>
        <v>6.1483120701866761E-2</v>
      </c>
      <c r="M52" s="21">
        <f>SUM(G$3:G51)+J52</f>
        <v>0</v>
      </c>
      <c r="N52" s="19">
        <f t="shared" si="2"/>
        <v>5.2651033545745317E-2</v>
      </c>
      <c r="O52" s="19">
        <f t="shared" si="2"/>
        <v>3.7801741312403171E-3</v>
      </c>
      <c r="P52" s="19">
        <f t="shared" si="2"/>
        <v>0</v>
      </c>
      <c r="Q52" s="19">
        <f t="shared" si="3"/>
        <v>-1.4107801919246408E-2</v>
      </c>
      <c r="R52" s="19">
        <f t="shared" si="4"/>
        <v>0</v>
      </c>
      <c r="S52" s="19">
        <f t="shared" si="5"/>
        <v>0</v>
      </c>
    </row>
    <row r="53" spans="1:19" x14ac:dyDescent="0.25">
      <c r="A53" s="26">
        <f>Wellpath!E53</f>
        <v>1500</v>
      </c>
      <c r="B53" s="22">
        <v>0</v>
      </c>
      <c r="C53" s="22">
        <v>0</v>
      </c>
      <c r="D53" s="22">
        <f t="shared" si="0"/>
        <v>6.472135954999578E-5</v>
      </c>
      <c r="E53" s="20">
        <f>Model!$W$23*((drdp!B53+drdp!K53)*DBHG!$B53+(drdp!E53+drdp!N53)*DBHG!$C53+(drdp!H53+drdp!Q53)*DBHG!$D53)</f>
        <v>-5.5977270873767332E-2</v>
      </c>
      <c r="F53" s="20">
        <f>Model!$W$23*((drdp!C53+drdp!L53)*DBHG!$B53+(drdp!F53+drdp!O53)*DBHG!$C53+(drdp!I53+drdp!R53)*DBHG!$D53)</f>
        <v>1.4999064525124164E-2</v>
      </c>
      <c r="G53" s="20">
        <f>Model!$W$23*((drdp!D53+drdp!M53)*DBHG!$B53+(drdp!G53+drdp!P53)*DBHG!$C53+(drdp!J53+drdp!S53)*DBHG!$D53)</f>
        <v>0</v>
      </c>
      <c r="H53" s="18">
        <f>Model!$W$23*((drdp!B53)*DBHG!$B53+(drdp!E53)*DBHG!$C53+(drdp!H53)*DBHG!$D53)</f>
        <v>-2.7988635436883666E-2</v>
      </c>
      <c r="I53" s="18">
        <f>Model!$W$23*((drdp!C53)*DBHG!$B53+(drdp!F53)*DBHG!$C53+(drdp!I53)*DBHG!$D53)</f>
        <v>7.499532262562082E-3</v>
      </c>
      <c r="J53" s="18">
        <f>Model!$W$23*((drdp!D53)*DBHG!$B53+(drdp!G53)*DBHG!$C53+(drdp!J53)*DBHG!$D53)</f>
        <v>0</v>
      </c>
      <c r="K53" s="21">
        <f>SUM(E$3:E52)+H53</f>
        <v>-0.2827346447023269</v>
      </c>
      <c r="L53" s="21">
        <f>SUM(F$3:F52)+I53</f>
        <v>7.575851972028888E-2</v>
      </c>
      <c r="M53" s="21">
        <f>SUM(G$3:G52)+J53</f>
        <v>0</v>
      </c>
      <c r="N53" s="19">
        <f t="shared" si="2"/>
        <v>7.9938879314951028E-2</v>
      </c>
      <c r="O53" s="19">
        <f t="shared" si="2"/>
        <v>5.739353310209399E-3</v>
      </c>
      <c r="P53" s="19">
        <f t="shared" si="2"/>
        <v>0</v>
      </c>
      <c r="Q53" s="19">
        <f t="shared" si="3"/>
        <v>-2.1419558156290101E-2</v>
      </c>
      <c r="R53" s="19">
        <f t="shared" si="4"/>
        <v>0</v>
      </c>
      <c r="S53" s="19">
        <f t="shared" si="5"/>
        <v>0</v>
      </c>
    </row>
    <row r="54" spans="1:19" x14ac:dyDescent="0.25">
      <c r="A54" s="26">
        <f>Wellpath!E54</f>
        <v>1530</v>
      </c>
      <c r="B54" s="22">
        <v>0</v>
      </c>
      <c r="C54" s="22">
        <v>0</v>
      </c>
      <c r="D54" s="22">
        <f t="shared" si="0"/>
        <v>6.472135954999578E-5</v>
      </c>
      <c r="E54" s="20">
        <f>Model!$W$23*((drdp!B54+drdp!K54)*DBHG!$B54+(drdp!E54+drdp!N54)*DBHG!$C54+(drdp!H54+drdp!Q54)*DBHG!$D54)</f>
        <v>-6.1310584069239442E-2</v>
      </c>
      <c r="F54" s="20">
        <f>Model!$W$23*((drdp!C54+drdp!L54)*DBHG!$B54+(drdp!F54+drdp!O54)*DBHG!$C54+(drdp!I54+drdp!R54)*DBHG!$D54)</f>
        <v>1.6428121488833162E-2</v>
      </c>
      <c r="G54" s="20">
        <f>Model!$W$23*((drdp!D54+drdp!M54)*DBHG!$B54+(drdp!G54+drdp!P54)*DBHG!$C54+(drdp!J54+drdp!S54)*DBHG!$D54)</f>
        <v>0</v>
      </c>
      <c r="H54" s="18">
        <f>Model!$W$23*((drdp!B54)*DBHG!$B54+(drdp!E54)*DBHG!$C54+(drdp!H54)*DBHG!$D54)</f>
        <v>-3.0655292034619721E-2</v>
      </c>
      <c r="I54" s="18">
        <f>Model!$W$23*((drdp!C54)*DBHG!$B54+(drdp!F54)*DBHG!$C54+(drdp!I54)*DBHG!$D54)</f>
        <v>8.2140607444165809E-3</v>
      </c>
      <c r="J54" s="18">
        <f>Model!$W$23*((drdp!D54)*DBHG!$B54+(drdp!G54)*DBHG!$C54+(drdp!J54)*DBHG!$D54)</f>
        <v>0</v>
      </c>
      <c r="K54" s="21">
        <f>SUM(E$3:E53)+H54</f>
        <v>-0.34137857217383027</v>
      </c>
      <c r="L54" s="21">
        <f>SUM(F$3:F53)+I54</f>
        <v>9.1472112727267532E-2</v>
      </c>
      <c r="M54" s="21">
        <f>SUM(G$3:G53)+J54</f>
        <v>0</v>
      </c>
      <c r="N54" s="19">
        <f t="shared" si="2"/>
        <v>0.11653932953944304</v>
      </c>
      <c r="O54" s="19">
        <f t="shared" si="2"/>
        <v>8.3671474067899387E-3</v>
      </c>
      <c r="P54" s="19">
        <f t="shared" si="2"/>
        <v>0</v>
      </c>
      <c r="Q54" s="19">
        <f t="shared" si="3"/>
        <v>-3.1226619236558239E-2</v>
      </c>
      <c r="R54" s="19">
        <f t="shared" si="4"/>
        <v>0</v>
      </c>
      <c r="S54" s="19">
        <f t="shared" si="5"/>
        <v>0</v>
      </c>
    </row>
    <row r="55" spans="1:19" x14ac:dyDescent="0.25">
      <c r="A55" s="26">
        <f>Wellpath!E55</f>
        <v>1560</v>
      </c>
      <c r="B55" s="22">
        <v>0</v>
      </c>
      <c r="C55" s="22">
        <v>0</v>
      </c>
      <c r="D55" s="22">
        <f t="shared" si="0"/>
        <v>6.472135954999578E-5</v>
      </c>
      <c r="E55" s="20">
        <f>Model!$W$23*((drdp!B55+drdp!K55)*DBHG!$B55+(drdp!E55+drdp!N55)*DBHG!$C55+(drdp!H55+drdp!Q55)*DBHG!$D55)</f>
        <v>-6.6569199762194664E-2</v>
      </c>
      <c r="F55" s="20">
        <f>Model!$W$23*((drdp!C55+drdp!L55)*DBHG!$B55+(drdp!F55+drdp!O55)*DBHG!$C55+(drdp!I55+drdp!R55)*DBHG!$D55)</f>
        <v>1.7837163317066144E-2</v>
      </c>
      <c r="G55" s="20">
        <f>Model!$W$23*((drdp!D55+drdp!M55)*DBHG!$B55+(drdp!G55+drdp!P55)*DBHG!$C55+(drdp!J55+drdp!S55)*DBHG!$D55)</f>
        <v>0</v>
      </c>
      <c r="H55" s="18">
        <f>Model!$W$23*((drdp!B55)*DBHG!$B55+(drdp!E55)*DBHG!$C55+(drdp!H55)*DBHG!$D55)</f>
        <v>-3.3284599881097332E-2</v>
      </c>
      <c r="I55" s="18">
        <f>Model!$W$23*((drdp!C55)*DBHG!$B55+(drdp!F55)*DBHG!$C55+(drdp!I55)*DBHG!$D55)</f>
        <v>8.9185816585330719E-3</v>
      </c>
      <c r="J55" s="18">
        <f>Model!$W$23*((drdp!D55)*DBHG!$B55+(drdp!G55)*DBHG!$C55+(drdp!J55)*DBHG!$D55)</f>
        <v>0</v>
      </c>
      <c r="K55" s="21">
        <f>SUM(E$3:E54)+H55</f>
        <v>-0.40531846408954736</v>
      </c>
      <c r="L55" s="21">
        <f>SUM(F$3:F54)+I55</f>
        <v>0.10860475513021718</v>
      </c>
      <c r="M55" s="21">
        <f>SUM(G$3:G54)+J55</f>
        <v>0</v>
      </c>
      <c r="N55" s="19">
        <f t="shared" si="2"/>
        <v>0.1642830573319097</v>
      </c>
      <c r="O55" s="19">
        <f t="shared" si="2"/>
        <v>1.1794992836894435E-2</v>
      </c>
      <c r="P55" s="19">
        <f t="shared" si="2"/>
        <v>0</v>
      </c>
      <c r="Q55" s="19">
        <f t="shared" si="3"/>
        <v>-4.4019512542201017E-2</v>
      </c>
      <c r="R55" s="19">
        <f t="shared" si="4"/>
        <v>0</v>
      </c>
      <c r="S55" s="19">
        <f t="shared" si="5"/>
        <v>0</v>
      </c>
    </row>
    <row r="56" spans="1:19" x14ac:dyDescent="0.25">
      <c r="A56" s="26">
        <f>Wellpath!E56</f>
        <v>1590</v>
      </c>
      <c r="B56" s="22">
        <v>0</v>
      </c>
      <c r="C56" s="22">
        <v>0</v>
      </c>
      <c r="D56" s="22">
        <f t="shared" si="0"/>
        <v>6.472135954999578E-5</v>
      </c>
      <c r="E56" s="20">
        <f>Model!$W$23*((drdp!B56+drdp!K56)*DBHG!$B56+(drdp!E56+drdp!N56)*DBHG!$C56+(drdp!H56+drdp!Q56)*DBHG!$D56)</f>
        <v>-7.1746711139438799E-2</v>
      </c>
      <c r="F56" s="20">
        <f>Model!$W$23*((drdp!C56+drdp!L56)*DBHG!$B56+(drdp!F56+drdp!O56)*DBHG!$C56+(drdp!I56+drdp!R56)*DBHG!$D56)</f>
        <v>1.9224473309401659E-2</v>
      </c>
      <c r="G56" s="20">
        <f>Model!$W$23*((drdp!D56+drdp!M56)*DBHG!$B56+(drdp!G56+drdp!P56)*DBHG!$C56+(drdp!J56+drdp!S56)*DBHG!$D56)</f>
        <v>0</v>
      </c>
      <c r="H56" s="18">
        <f>Model!$W$23*((drdp!B56)*DBHG!$B56+(drdp!E56)*DBHG!$C56+(drdp!H56)*DBHG!$D56)</f>
        <v>-3.5873355569719399E-2</v>
      </c>
      <c r="I56" s="18">
        <f>Model!$W$23*((drdp!C56)*DBHG!$B56+(drdp!F56)*DBHG!$C56+(drdp!I56)*DBHG!$D56)</f>
        <v>9.6122366547008297E-3</v>
      </c>
      <c r="J56" s="18">
        <f>Model!$W$23*((drdp!D56)*DBHG!$B56+(drdp!G56)*DBHG!$C56+(drdp!J56)*DBHG!$D56)</f>
        <v>0</v>
      </c>
      <c r="K56" s="21">
        <f>SUM(E$3:E55)+H56</f>
        <v>-0.47447641954036407</v>
      </c>
      <c r="L56" s="21">
        <f>SUM(F$3:F55)+I56</f>
        <v>0.12713557344345108</v>
      </c>
      <c r="M56" s="21">
        <f>SUM(G$3:G55)+J56</f>
        <v>0</v>
      </c>
      <c r="N56" s="19">
        <f t="shared" si="2"/>
        <v>0.22512787269984358</v>
      </c>
      <c r="O56" s="19">
        <f t="shared" si="2"/>
        <v>1.6163454034795143E-2</v>
      </c>
      <c r="P56" s="19">
        <f t="shared" si="2"/>
        <v>0</v>
      </c>
      <c r="Q56" s="19">
        <f t="shared" si="3"/>
        <v>-6.0322831683659664E-2</v>
      </c>
      <c r="R56" s="19">
        <f t="shared" si="4"/>
        <v>0</v>
      </c>
      <c r="S56" s="19">
        <f t="shared" si="5"/>
        <v>0</v>
      </c>
    </row>
    <row r="57" spans="1:19" x14ac:dyDescent="0.25">
      <c r="A57" s="26">
        <f>Wellpath!E57</f>
        <v>1620</v>
      </c>
      <c r="B57" s="22">
        <v>0</v>
      </c>
      <c r="C57" s="22">
        <v>0</v>
      </c>
      <c r="D57" s="22">
        <f t="shared" si="0"/>
        <v>6.472135954999578E-5</v>
      </c>
      <c r="E57" s="20">
        <f>Model!$W$23*((drdp!B57+drdp!K57)*DBHG!$B57+(drdp!E57+drdp!N57)*DBHG!$C57+(drdp!H57+drdp!Q57)*DBHG!$D57)</f>
        <v>-7.6836810200893141E-2</v>
      </c>
      <c r="F57" s="20">
        <f>Model!$W$23*((drdp!C57+drdp!L57)*DBHG!$B57+(drdp!F57+drdp!O57)*DBHG!$C57+(drdp!I57+drdp!R57)*DBHG!$D57)</f>
        <v>2.058836124231277E-2</v>
      </c>
      <c r="G57" s="20">
        <f>Model!$W$23*((drdp!D57+drdp!M57)*DBHG!$B57+(drdp!G57+drdp!P57)*DBHG!$C57+(drdp!J57+drdp!S57)*DBHG!$D57)</f>
        <v>0</v>
      </c>
      <c r="H57" s="18">
        <f>Model!$W$23*((drdp!B57)*DBHG!$B57+(drdp!E57)*DBHG!$C57+(drdp!H57)*DBHG!$D57)</f>
        <v>-3.841840510044657E-2</v>
      </c>
      <c r="I57" s="18">
        <f>Model!$W$23*((drdp!C57)*DBHG!$B57+(drdp!F57)*DBHG!$C57+(drdp!I57)*DBHG!$D57)</f>
        <v>1.0294180621156385E-2</v>
      </c>
      <c r="J57" s="18">
        <f>Model!$W$23*((drdp!D57)*DBHG!$B57+(drdp!G57)*DBHG!$C57+(drdp!J57)*DBHG!$D57)</f>
        <v>0</v>
      </c>
      <c r="K57" s="21">
        <f>SUM(E$3:E56)+H57</f>
        <v>-0.54876818021053009</v>
      </c>
      <c r="L57" s="21">
        <f>SUM(F$3:F56)+I57</f>
        <v>0.14704199071930829</v>
      </c>
      <c r="M57" s="21">
        <f>SUM(G$3:G56)+J57</f>
        <v>0</v>
      </c>
      <c r="N57" s="19">
        <f t="shared" si="2"/>
        <v>0.30114651561157685</v>
      </c>
      <c r="O57" s="19">
        <f t="shared" si="2"/>
        <v>2.1621347034697147E-2</v>
      </c>
      <c r="P57" s="19">
        <f t="shared" si="2"/>
        <v>0</v>
      </c>
      <c r="Q57" s="19">
        <f t="shared" si="3"/>
        <v>-8.0691965661568471E-2</v>
      </c>
      <c r="R57" s="19">
        <f t="shared" si="4"/>
        <v>0</v>
      </c>
      <c r="S57" s="19">
        <f t="shared" si="5"/>
        <v>0</v>
      </c>
    </row>
    <row r="58" spans="1:19" x14ac:dyDescent="0.25">
      <c r="A58" s="26">
        <f>Wellpath!E58</f>
        <v>1650</v>
      </c>
      <c r="B58" s="22">
        <v>0</v>
      </c>
      <c r="C58" s="22">
        <v>0</v>
      </c>
      <c r="D58" s="22">
        <f t="shared" si="0"/>
        <v>6.472135954999578E-5</v>
      </c>
      <c r="E58" s="20">
        <f>Model!$W$23*((drdp!B58+drdp!K58)*DBHG!$B58+(drdp!E58+drdp!N58)*DBHG!$C58+(drdp!H58+drdp!Q58)*DBHG!$D58)</f>
        <v>-8.1833295444920975E-2</v>
      </c>
      <c r="F58" s="20">
        <f>Model!$W$23*((drdp!C58+drdp!L58)*DBHG!$B58+(drdp!F58+drdp!O58)*DBHG!$C58+(drdp!I58+drdp!R58)*DBHG!$D58)</f>
        <v>2.1927165428444046E-2</v>
      </c>
      <c r="G58" s="20">
        <f>Model!$W$23*((drdp!D58+drdp!M58)*DBHG!$B58+(drdp!G58+drdp!P58)*DBHG!$C58+(drdp!J58+drdp!S58)*DBHG!$D58)</f>
        <v>0</v>
      </c>
      <c r="H58" s="18">
        <f>Model!$W$23*((drdp!B58)*DBHG!$B58+(drdp!E58)*DBHG!$C58+(drdp!H58)*DBHG!$D58)</f>
        <v>-4.0916647722460488E-2</v>
      </c>
      <c r="I58" s="18">
        <f>Model!$W$23*((drdp!C58)*DBHG!$B58+(drdp!F58)*DBHG!$C58+(drdp!I58)*DBHG!$D58)</f>
        <v>1.0963582714222023E-2</v>
      </c>
      <c r="J58" s="18">
        <f>Model!$W$23*((drdp!D58)*DBHG!$B58+(drdp!G58)*DBHG!$C58+(drdp!J58)*DBHG!$D58)</f>
        <v>0</v>
      </c>
      <c r="K58" s="21">
        <f>SUM(E$3:E57)+H58</f>
        <v>-0.62810323303343718</v>
      </c>
      <c r="L58" s="21">
        <f>SUM(F$3:F57)+I58</f>
        <v>0.1682997540546867</v>
      </c>
      <c r="M58" s="21">
        <f>SUM(G$3:G57)+J58</f>
        <v>0</v>
      </c>
      <c r="N58" s="19">
        <f t="shared" si="2"/>
        <v>0.39451367134705628</v>
      </c>
      <c r="O58" s="19">
        <f t="shared" si="2"/>
        <v>2.832480721486803E-2</v>
      </c>
      <c r="P58" s="19">
        <f t="shared" si="2"/>
        <v>0</v>
      </c>
      <c r="Q58" s="19">
        <f t="shared" si="3"/>
        <v>-0.10570961964048105</v>
      </c>
      <c r="R58" s="19">
        <f t="shared" si="4"/>
        <v>0</v>
      </c>
      <c r="S58" s="19">
        <f t="shared" si="5"/>
        <v>0</v>
      </c>
    </row>
    <row r="59" spans="1:19" x14ac:dyDescent="0.25">
      <c r="A59" s="26">
        <f>Wellpath!E59</f>
        <v>1680</v>
      </c>
      <c r="B59" s="22">
        <v>0</v>
      </c>
      <c r="C59" s="22">
        <v>0</v>
      </c>
      <c r="D59" s="22">
        <f t="shared" si="0"/>
        <v>6.472135954999578E-5</v>
      </c>
      <c r="E59" s="20">
        <f>Model!$W$23*((drdp!B59+drdp!K59)*DBHG!$B59+(drdp!E59+drdp!N59)*DBHG!$C59+(drdp!H59+drdp!Q59)*DBHG!$D59)</f>
        <v>-8.6730079423902012E-2</v>
      </c>
      <c r="F59" s="20">
        <f>Model!$W$23*((drdp!C59+drdp!L59)*DBHG!$B59+(drdp!F59+drdp!O59)*DBHG!$C59+(drdp!I59+drdp!R59)*DBHG!$D59)</f>
        <v>2.3239254741121675E-2</v>
      </c>
      <c r="G59" s="20">
        <f>Model!$W$23*((drdp!D59+drdp!M59)*DBHG!$B59+(drdp!G59+drdp!P59)*DBHG!$C59+(drdp!J59+drdp!S59)*DBHG!$D59)</f>
        <v>0</v>
      </c>
      <c r="H59" s="18">
        <f>Model!$W$23*((drdp!B59)*DBHG!$B59+(drdp!E59)*DBHG!$C59+(drdp!H59)*DBHG!$D59)</f>
        <v>-4.3365039711951006E-2</v>
      </c>
      <c r="I59" s="18">
        <f>Model!$W$23*((drdp!C59)*DBHG!$B59+(drdp!F59)*DBHG!$C59+(drdp!I59)*DBHG!$D59)</f>
        <v>1.1619627370560838E-2</v>
      </c>
      <c r="J59" s="18">
        <f>Model!$W$23*((drdp!D59)*DBHG!$B59+(drdp!G59)*DBHG!$C59+(drdp!J59)*DBHG!$D59)</f>
        <v>0</v>
      </c>
      <c r="K59" s="21">
        <f>SUM(E$3:E58)+H59</f>
        <v>-0.71238492046784874</v>
      </c>
      <c r="L59" s="21">
        <f>SUM(F$3:F58)+I59</f>
        <v>0.19088296413946956</v>
      </c>
      <c r="M59" s="21">
        <f>SUM(G$3:G58)+J59</f>
        <v>0</v>
      </c>
      <c r="N59" s="19">
        <f t="shared" si="2"/>
        <v>0.50749227490998317</v>
      </c>
      <c r="O59" s="19">
        <f t="shared" si="2"/>
        <v>3.6436305998670024E-2</v>
      </c>
      <c r="P59" s="19">
        <f t="shared" si="2"/>
        <v>0</v>
      </c>
      <c r="Q59" s="19">
        <f t="shared" si="3"/>
        <v>-0.13598214522716326</v>
      </c>
      <c r="R59" s="19">
        <f t="shared" si="4"/>
        <v>0</v>
      </c>
      <c r="S59" s="19">
        <f t="shared" si="5"/>
        <v>0</v>
      </c>
    </row>
    <row r="60" spans="1:19" x14ac:dyDescent="0.25">
      <c r="A60" s="26">
        <f>Wellpath!E60</f>
        <v>1710</v>
      </c>
      <c r="B60" s="22">
        <v>0</v>
      </c>
      <c r="C60" s="22">
        <v>0</v>
      </c>
      <c r="D60" s="22">
        <f t="shared" si="0"/>
        <v>6.472135954999578E-5</v>
      </c>
      <c r="E60" s="20">
        <f>Model!$W$23*((drdp!B60+drdp!K60)*DBHG!$B60+(drdp!E60+drdp!N60)*DBHG!$C60+(drdp!H60+drdp!Q60)*DBHG!$D60)</f>
        <v>-9.1521196160849624E-2</v>
      </c>
      <c r="F60" s="20">
        <f>Model!$W$23*((drdp!C60+drdp!L60)*DBHG!$B60+(drdp!F60+drdp!O60)*DBHG!$C60+(drdp!I60+drdp!R60)*DBHG!$D60)</f>
        <v>2.4523030601630021E-2</v>
      </c>
      <c r="G60" s="20">
        <f>Model!$W$23*((drdp!D60+drdp!M60)*DBHG!$B60+(drdp!G60+drdp!P60)*DBHG!$C60+(drdp!J60+drdp!S60)*DBHG!$D60)</f>
        <v>0</v>
      </c>
      <c r="H60" s="18">
        <f>Model!$W$23*((drdp!B60)*DBHG!$B60+(drdp!E60)*DBHG!$C60+(drdp!H60)*DBHG!$D60)</f>
        <v>-4.5760598080424812E-2</v>
      </c>
      <c r="I60" s="18">
        <f>Model!$W$23*((drdp!C60)*DBHG!$B60+(drdp!F60)*DBHG!$C60+(drdp!I60)*DBHG!$D60)</f>
        <v>1.2261515300815011E-2</v>
      </c>
      <c r="J60" s="18">
        <f>Model!$W$23*((drdp!D60)*DBHG!$B60+(drdp!G60)*DBHG!$C60+(drdp!J60)*DBHG!$D60)</f>
        <v>0</v>
      </c>
      <c r="K60" s="21">
        <f>SUM(E$3:E59)+H60</f>
        <v>-0.80151055826022444</v>
      </c>
      <c r="L60" s="21">
        <f>SUM(F$3:F59)+I60</f>
        <v>0.21476410681084543</v>
      </c>
      <c r="M60" s="21">
        <f>SUM(G$3:G59)+J60</f>
        <v>0</v>
      </c>
      <c r="N60" s="19">
        <f t="shared" si="2"/>
        <v>0.64241917500261658</v>
      </c>
      <c r="O60" s="19">
        <f t="shared" si="2"/>
        <v>4.6123621574260226E-2</v>
      </c>
      <c r="P60" s="19">
        <f t="shared" si="2"/>
        <v>0</v>
      </c>
      <c r="Q60" s="19">
        <f t="shared" si="3"/>
        <v>-0.1721356991442192</v>
      </c>
      <c r="R60" s="19">
        <f t="shared" si="4"/>
        <v>0</v>
      </c>
      <c r="S60" s="19">
        <f t="shared" si="5"/>
        <v>0</v>
      </c>
    </row>
    <row r="61" spans="1:19" x14ac:dyDescent="0.25">
      <c r="A61" s="26">
        <f>Wellpath!E61</f>
        <v>1740</v>
      </c>
      <c r="B61" s="22">
        <v>0</v>
      </c>
      <c r="C61" s="22">
        <v>0</v>
      </c>
      <c r="D61" s="22">
        <f t="shared" si="0"/>
        <v>6.472135954999578E-5</v>
      </c>
      <c r="E61" s="20">
        <f>Model!$W$23*((drdp!B61+drdp!K61)*DBHG!$B61+(drdp!E61+drdp!N61)*DBHG!$C61+(drdp!H61+drdp!Q61)*DBHG!$D61)</f>
        <v>-9.6200808418034758E-2</v>
      </c>
      <c r="F61" s="20">
        <f>Model!$W$23*((drdp!C61+drdp!L61)*DBHG!$B61+(drdp!F61+drdp!O61)*DBHG!$C61+(drdp!I61+drdp!R61)*DBHG!$D61)</f>
        <v>2.5776928926833562E-2</v>
      </c>
      <c r="G61" s="20">
        <f>Model!$W$23*((drdp!D61+drdp!M61)*DBHG!$B61+(drdp!G61+drdp!P61)*DBHG!$C61+(drdp!J61+drdp!S61)*DBHG!$D61)</f>
        <v>0</v>
      </c>
      <c r="H61" s="18">
        <f>Model!$W$23*((drdp!B61)*DBHG!$B61+(drdp!E61)*DBHG!$C61+(drdp!H61)*DBHG!$D61)</f>
        <v>-4.8100404209017379E-2</v>
      </c>
      <c r="I61" s="18">
        <f>Model!$W$23*((drdp!C61)*DBHG!$B61+(drdp!F61)*DBHG!$C61+(drdp!I61)*DBHG!$D61)</f>
        <v>1.2888464463416781E-2</v>
      </c>
      <c r="J61" s="18">
        <f>Model!$W$23*((drdp!D61)*DBHG!$B61+(drdp!G61)*DBHG!$C61+(drdp!J61)*DBHG!$D61)</f>
        <v>0</v>
      </c>
      <c r="K61" s="21">
        <f>SUM(E$3:E60)+H61</f>
        <v>-0.89537156054966671</v>
      </c>
      <c r="L61" s="21">
        <f>SUM(F$3:F60)+I61</f>
        <v>0.23991408657507723</v>
      </c>
      <c r="M61" s="21">
        <f>SUM(G$3:G60)+J61</f>
        <v>0</v>
      </c>
      <c r="N61" s="19">
        <f t="shared" si="2"/>
        <v>0.80169023144114548</v>
      </c>
      <c r="O61" s="19">
        <f t="shared" si="2"/>
        <v>5.7558768937153656E-2</v>
      </c>
      <c r="P61" s="19">
        <f t="shared" si="2"/>
        <v>0</v>
      </c>
      <c r="Q61" s="19">
        <f t="shared" si="3"/>
        <v>-0.21481225009457475</v>
      </c>
      <c r="R61" s="19">
        <f t="shared" si="4"/>
        <v>0</v>
      </c>
      <c r="S61" s="19">
        <f t="shared" si="5"/>
        <v>0</v>
      </c>
    </row>
    <row r="62" spans="1:19" x14ac:dyDescent="0.25">
      <c r="A62" s="26">
        <f>Wellpath!E62</f>
        <v>1770</v>
      </c>
      <c r="B62" s="22">
        <v>0</v>
      </c>
      <c r="C62" s="22">
        <v>0</v>
      </c>
      <c r="D62" s="22">
        <f t="shared" si="0"/>
        <v>6.472135954999578E-5</v>
      </c>
      <c r="E62" s="20">
        <f>Model!$W$23*((drdp!B62+drdp!K62)*DBHG!$B62+(drdp!E62+drdp!N62)*DBHG!$C62+(drdp!H62+drdp!Q62)*DBHG!$D62)</f>
        <v>-0.10076321480876103</v>
      </c>
      <c r="F62" s="20">
        <f>Model!$W$23*((drdp!C62+drdp!L62)*DBHG!$B62+(drdp!F62+drdp!O62)*DBHG!$C62+(drdp!I62+drdp!R62)*DBHG!$D62)</f>
        <v>2.6999422034771264E-2</v>
      </c>
      <c r="G62" s="20">
        <f>Model!$W$23*((drdp!D62+drdp!M62)*DBHG!$B62+(drdp!G62+drdp!P62)*DBHG!$C62+(drdp!J62+drdp!S62)*DBHG!$D62)</f>
        <v>0</v>
      </c>
      <c r="H62" s="18">
        <f>Model!$W$23*((drdp!B62)*DBHG!$B62+(drdp!E62)*DBHG!$C62+(drdp!H62)*DBHG!$D62)</f>
        <v>-5.0381607404380517E-2</v>
      </c>
      <c r="I62" s="18">
        <f>Model!$W$23*((drdp!C62)*DBHG!$B62+(drdp!F62)*DBHG!$C62+(drdp!I62)*DBHG!$D62)</f>
        <v>1.3499711017385632E-2</v>
      </c>
      <c r="J62" s="18">
        <f>Model!$W$23*((drdp!D62)*DBHG!$B62+(drdp!G62)*DBHG!$C62+(drdp!J62)*DBHG!$D62)</f>
        <v>0</v>
      </c>
      <c r="K62" s="21">
        <f>SUM(E$3:E61)+H62</f>
        <v>-0.99385357216306458</v>
      </c>
      <c r="L62" s="21">
        <f>SUM(F$3:F61)+I62</f>
        <v>0.26630226205587965</v>
      </c>
      <c r="M62" s="21">
        <f>SUM(G$3:G61)+J62</f>
        <v>0</v>
      </c>
      <c r="N62" s="19">
        <f t="shared" si="2"/>
        <v>0.9877449229012838</v>
      </c>
      <c r="O62" s="19">
        <f t="shared" si="2"/>
        <v>7.091689477607839E-2</v>
      </c>
      <c r="P62" s="19">
        <f t="shared" si="2"/>
        <v>0</v>
      </c>
      <c r="Q62" s="19">
        <f t="shared" si="3"/>
        <v>-0.26466545441934053</v>
      </c>
      <c r="R62" s="19">
        <f t="shared" si="4"/>
        <v>0</v>
      </c>
      <c r="S62" s="19">
        <f t="shared" si="5"/>
        <v>0</v>
      </c>
    </row>
    <row r="63" spans="1:19" x14ac:dyDescent="0.25">
      <c r="A63" s="26">
        <f>Wellpath!E63</f>
        <v>1800</v>
      </c>
      <c r="B63" s="22">
        <v>0</v>
      </c>
      <c r="C63" s="22">
        <v>0</v>
      </c>
      <c r="D63" s="22">
        <f t="shared" si="0"/>
        <v>6.472135954999578E-5</v>
      </c>
      <c r="E63" s="20">
        <f>Model!$W$23*((drdp!B63+drdp!K63)*DBHG!$B63+(drdp!E63+drdp!N63)*DBHG!$C63+(drdp!H63+drdp!Q63)*DBHG!$D63)</f>
        <v>-0.10520285674362624</v>
      </c>
      <c r="F63" s="20">
        <f>Model!$W$23*((drdp!C63+drdp!L63)*DBHG!$B63+(drdp!F63+drdp!O63)*DBHG!$C63+(drdp!I63+drdp!R63)*DBHG!$D63)</f>
        <v>2.8189020505901736E-2</v>
      </c>
      <c r="G63" s="20">
        <f>Model!$W$23*((drdp!D63+drdp!M63)*DBHG!$B63+(drdp!G63+drdp!P63)*DBHG!$C63+(drdp!J63+drdp!S63)*DBHG!$D63)</f>
        <v>0</v>
      </c>
      <c r="H63" s="18">
        <f>Model!$W$23*((drdp!B63)*DBHG!$B63+(drdp!E63)*DBHG!$C63+(drdp!H63)*DBHG!$D63)</f>
        <v>-5.2601428371813121E-2</v>
      </c>
      <c r="I63" s="18">
        <f>Model!$W$23*((drdp!C63)*DBHG!$B63+(drdp!F63)*DBHG!$C63+(drdp!I63)*DBHG!$D63)</f>
        <v>1.4094510252950868E-2</v>
      </c>
      <c r="J63" s="18">
        <f>Model!$W$23*((drdp!D63)*DBHG!$B63+(drdp!G63)*DBHG!$C63+(drdp!J63)*DBHG!$D63)</f>
        <v>0</v>
      </c>
      <c r="K63" s="21">
        <f>SUM(E$3:E62)+H63</f>
        <v>-1.0968366079392582</v>
      </c>
      <c r="L63" s="21">
        <f>SUM(F$3:F62)+I63</f>
        <v>0.29389648332621615</v>
      </c>
      <c r="M63" s="21">
        <f>SUM(G$3:G62)+J63</f>
        <v>0</v>
      </c>
      <c r="N63" s="19">
        <f t="shared" si="2"/>
        <v>1.203050544515698</v>
      </c>
      <c r="O63" s="19">
        <f t="shared" si="2"/>
        <v>8.637514291151685E-2</v>
      </c>
      <c r="P63" s="19">
        <f t="shared" si="2"/>
        <v>0</v>
      </c>
      <c r="Q63" s="19">
        <f t="shared" si="3"/>
        <v>-0.32235642185680369</v>
      </c>
      <c r="R63" s="19">
        <f t="shared" si="4"/>
        <v>0</v>
      </c>
      <c r="S63" s="19">
        <f t="shared" si="5"/>
        <v>0</v>
      </c>
    </row>
    <row r="64" spans="1:19" x14ac:dyDescent="0.25">
      <c r="A64" s="26">
        <f>Wellpath!E64</f>
        <v>1830</v>
      </c>
      <c r="B64" s="22">
        <v>0</v>
      </c>
      <c r="C64" s="22">
        <v>0</v>
      </c>
      <c r="D64" s="22">
        <f t="shared" si="0"/>
        <v>6.472135954999578E-5</v>
      </c>
      <c r="E64" s="20">
        <f>Model!$W$23*((drdp!B64+drdp!K64)*DBHG!$B64+(drdp!E64+drdp!N64)*DBHG!$C64+(drdp!H64+drdp!Q64)*DBHG!$D64)</f>
        <v>-0.10951432520280713</v>
      </c>
      <c r="F64" s="20">
        <f>Model!$W$23*((drdp!C64+drdp!L64)*DBHG!$B64+(drdp!F64+drdp!O64)*DBHG!$C64+(drdp!I64+drdp!R64)*DBHG!$D64)</f>
        <v>2.9344274997731516E-2</v>
      </c>
      <c r="G64" s="20">
        <f>Model!$W$23*((drdp!D64+drdp!M64)*DBHG!$B64+(drdp!G64+drdp!P64)*DBHG!$C64+(drdp!J64+drdp!S64)*DBHG!$D64)</f>
        <v>0</v>
      </c>
      <c r="H64" s="18">
        <f>Model!$W$23*((drdp!B64)*DBHG!$B64+(drdp!E64)*DBHG!$C64+(drdp!H64)*DBHG!$D64)</f>
        <v>-5.4757162601403564E-2</v>
      </c>
      <c r="I64" s="18">
        <f>Model!$W$23*((drdp!C64)*DBHG!$B64+(drdp!F64)*DBHG!$C64+(drdp!I64)*DBHG!$D64)</f>
        <v>1.4672137498865758E-2</v>
      </c>
      <c r="J64" s="18">
        <f>Model!$W$23*((drdp!D64)*DBHG!$B64+(drdp!G64)*DBHG!$C64+(drdp!J64)*DBHG!$D64)</f>
        <v>0</v>
      </c>
      <c r="K64" s="21">
        <f>SUM(E$3:E63)+H64</f>
        <v>-1.2041951989124751</v>
      </c>
      <c r="L64" s="21">
        <f>SUM(F$3:F63)+I64</f>
        <v>0.32266313107803274</v>
      </c>
      <c r="M64" s="21">
        <f>SUM(G$3:G63)+J64</f>
        <v>0</v>
      </c>
      <c r="N64" s="19">
        <f t="shared" si="2"/>
        <v>1.4500860770838553</v>
      </c>
      <c r="O64" s="19">
        <f t="shared" si="2"/>
        <v>0.10411149615707974</v>
      </c>
      <c r="P64" s="19">
        <f t="shared" si="2"/>
        <v>0</v>
      </c>
      <c r="Q64" s="19">
        <f t="shared" si="3"/>
        <v>-0.38854939331023364</v>
      </c>
      <c r="R64" s="19">
        <f t="shared" si="4"/>
        <v>0</v>
      </c>
      <c r="S64" s="19">
        <f t="shared" si="5"/>
        <v>0</v>
      </c>
    </row>
    <row r="65" spans="1:20" x14ac:dyDescent="0.25">
      <c r="A65" s="26">
        <f>Wellpath!E65</f>
        <v>1860</v>
      </c>
      <c r="B65" s="22">
        <v>0</v>
      </c>
      <c r="C65" s="22">
        <v>0</v>
      </c>
      <c r="D65" s="22">
        <f t="shared" si="0"/>
        <v>6.472135954999578E-5</v>
      </c>
      <c r="E65" s="20">
        <f>Model!$W$23*((drdp!B65+drdp!K65)*DBHG!$B65+(drdp!E65+drdp!N65)*DBHG!$C65+(drdp!H65+drdp!Q65)*DBHG!$D65)</f>
        <v>-0.113692367326117</v>
      </c>
      <c r="F65" s="20">
        <f>Model!$W$23*((drdp!C65+drdp!L65)*DBHG!$B65+(drdp!F65+drdp!O65)*DBHG!$C65+(drdp!I65+drdp!R65)*DBHG!$D65)</f>
        <v>3.0463778010615606E-2</v>
      </c>
      <c r="G65" s="20">
        <f>Model!$W$23*((drdp!D65+drdp!M65)*DBHG!$B65+(drdp!G65+drdp!P65)*DBHG!$C65+(drdp!J65+drdp!S65)*DBHG!$D65)</f>
        <v>0</v>
      </c>
      <c r="H65" s="18">
        <f>Model!$W$23*((drdp!B65)*DBHG!$B65+(drdp!E65)*DBHG!$C65+(drdp!H65)*DBHG!$D65)</f>
        <v>-5.6846183663058499E-2</v>
      </c>
      <c r="I65" s="18">
        <f>Model!$W$23*((drdp!C65)*DBHG!$B65+(drdp!F65)*DBHG!$C65+(drdp!I65)*DBHG!$D65)</f>
        <v>1.5231889005307803E-2</v>
      </c>
      <c r="J65" s="18">
        <f>Model!$W$23*((drdp!D65)*DBHG!$B65+(drdp!G65)*DBHG!$C65+(drdp!J65)*DBHG!$D65)</f>
        <v>0</v>
      </c>
      <c r="K65" s="21">
        <f>SUM(E$3:E64)+H65</f>
        <v>-1.3157985451769372</v>
      </c>
      <c r="L65" s="21">
        <f>SUM(F$3:F64)+I65</f>
        <v>0.3525671575822063</v>
      </c>
      <c r="M65" s="21">
        <f>SUM(G$3:G64)+J65</f>
        <v>0</v>
      </c>
      <c r="N65" s="19">
        <f t="shared" si="2"/>
        <v>1.7313258114897443</v>
      </c>
      <c r="O65" s="19">
        <f t="shared" si="2"/>
        <v>0.1243036006055963</v>
      </c>
      <c r="P65" s="19">
        <f t="shared" si="2"/>
        <v>0</v>
      </c>
      <c r="Q65" s="19">
        <f t="shared" si="3"/>
        <v>-0.46390735302383501</v>
      </c>
      <c r="R65" s="19">
        <f t="shared" si="4"/>
        <v>0</v>
      </c>
      <c r="S65" s="19">
        <f t="shared" si="5"/>
        <v>0</v>
      </c>
    </row>
    <row r="66" spans="1:20" x14ac:dyDescent="0.25">
      <c r="A66" s="26">
        <f>Wellpath!E66</f>
        <v>1890</v>
      </c>
      <c r="B66" s="22">
        <v>0</v>
      </c>
      <c r="C66" s="22">
        <v>0</v>
      </c>
      <c r="D66" s="22">
        <f t="shared" si="0"/>
        <v>6.472135954999578E-5</v>
      </c>
      <c r="E66" s="20">
        <f>Model!$W$23*((drdp!B66+drdp!K66)*DBHG!$B66+(drdp!E66+drdp!N66)*DBHG!$C66+(drdp!H66+drdp!Q66)*DBHG!$D66)</f>
        <v>-0.11773189281280659</v>
      </c>
      <c r="F66" s="20">
        <f>Model!$W$23*((drdp!C66+drdp!L66)*DBHG!$B66+(drdp!F66+drdp!O66)*DBHG!$C66+(drdp!I66+drdp!R66)*DBHG!$D66)</f>
        <v>3.1546165602579022E-2</v>
      </c>
      <c r="G66" s="20">
        <f>Model!$W$23*((drdp!D66+drdp!M66)*DBHG!$B66+(drdp!G66+drdp!P66)*DBHG!$C66+(drdp!J66+drdp!S66)*DBHG!$D66)</f>
        <v>0</v>
      </c>
      <c r="H66" s="18">
        <f>Model!$W$23*((drdp!B66)*DBHG!$B66+(drdp!E66)*DBHG!$C66+(drdp!H66)*DBHG!$D66)</f>
        <v>-5.8865946406403295E-2</v>
      </c>
      <c r="I66" s="18">
        <f>Model!$W$23*((drdp!C66)*DBHG!$B66+(drdp!F66)*DBHG!$C66+(drdp!I66)*DBHG!$D66)</f>
        <v>1.5773082801289511E-2</v>
      </c>
      <c r="J66" s="18">
        <f>Model!$W$23*((drdp!D66)*DBHG!$B66+(drdp!G66)*DBHG!$C66+(drdp!J66)*DBHG!$D66)</f>
        <v>0</v>
      </c>
      <c r="K66" s="21">
        <f>SUM(E$3:E65)+H66</f>
        <v>-1.4315106752463989</v>
      </c>
      <c r="L66" s="21">
        <f>SUM(F$3:F65)+I66</f>
        <v>0.38357212938880364</v>
      </c>
      <c r="M66" s="21">
        <f>SUM(G$3:G65)+J66</f>
        <v>0</v>
      </c>
      <c r="N66" s="19">
        <f t="shared" si="2"/>
        <v>2.0492228133444006</v>
      </c>
      <c r="O66" s="19">
        <f t="shared" si="2"/>
        <v>0.14712757844386112</v>
      </c>
      <c r="P66" s="19">
        <f t="shared" si="2"/>
        <v>0</v>
      </c>
      <c r="Q66" s="19">
        <f t="shared" si="3"/>
        <v>-0.54908759794706541</v>
      </c>
      <c r="R66" s="19">
        <f t="shared" si="4"/>
        <v>0</v>
      </c>
      <c r="S66" s="19">
        <f t="shared" si="5"/>
        <v>0</v>
      </c>
    </row>
    <row r="67" spans="1:20" x14ac:dyDescent="0.25">
      <c r="A67" s="26">
        <f>Wellpath!E67</f>
        <v>1920</v>
      </c>
      <c r="B67" s="22">
        <v>0</v>
      </c>
      <c r="C67" s="22">
        <v>0</v>
      </c>
      <c r="D67" s="22">
        <f t="shared" ref="D67:D130" si="6">1 / (Bfield * COS(Dip))</f>
        <v>6.472135954999578E-5</v>
      </c>
      <c r="E67" s="20">
        <f>Model!$W$23*((drdp!B67+drdp!K67)*DBHG!$B67+(drdp!E67+drdp!N67)*DBHG!$C67+(drdp!H67+drdp!Q67)*DBHG!$D67)</f>
        <v>-0.1216279801233117</v>
      </c>
      <c r="F67" s="20">
        <f>Model!$W$23*((drdp!C67+drdp!L67)*DBHG!$B67+(drdp!F67+drdp!O67)*DBHG!$C67+(drdp!I67+drdp!R67)*DBHG!$D67)</f>
        <v>3.259011905107001E-2</v>
      </c>
      <c r="G67" s="20">
        <f>Model!$W$23*((drdp!D67+drdp!M67)*DBHG!$B67+(drdp!G67+drdp!P67)*DBHG!$C67+(drdp!J67+drdp!S67)*DBHG!$D67)</f>
        <v>0</v>
      </c>
      <c r="H67" s="18">
        <f>Model!$W$23*((drdp!B67)*DBHG!$B67+(drdp!E67)*DBHG!$C67+(drdp!H67)*DBHG!$D67)</f>
        <v>-6.0813990061655852E-2</v>
      </c>
      <c r="I67" s="18">
        <f>Model!$W$23*((drdp!C67)*DBHG!$B67+(drdp!F67)*DBHG!$C67+(drdp!I67)*DBHG!$D67)</f>
        <v>1.6295059525535005E-2</v>
      </c>
      <c r="J67" s="18">
        <f>Model!$W$23*((drdp!D67)*DBHG!$B67+(drdp!G67)*DBHG!$C67+(drdp!J67)*DBHG!$D67)</f>
        <v>0</v>
      </c>
      <c r="K67" s="21">
        <f>SUM(E$3:E66)+H67</f>
        <v>-1.551190611714458</v>
      </c>
      <c r="L67" s="21">
        <f>SUM(F$3:F66)+I67</f>
        <v>0.41564027171562812</v>
      </c>
      <c r="M67" s="21">
        <f>SUM(G$3:G66)+J67</f>
        <v>0</v>
      </c>
      <c r="N67" s="19">
        <f t="shared" si="2"/>
        <v>2.4061923138710744</v>
      </c>
      <c r="O67" s="19">
        <f t="shared" si="2"/>
        <v>0.17275683547184117</v>
      </c>
      <c r="P67" s="19">
        <f t="shared" si="2"/>
        <v>0</v>
      </c>
      <c r="Q67" s="19">
        <f t="shared" si="3"/>
        <v>-0.64473728733572877</v>
      </c>
      <c r="R67" s="19">
        <f t="shared" si="4"/>
        <v>0</v>
      </c>
      <c r="S67" s="19">
        <f t="shared" si="5"/>
        <v>0</v>
      </c>
    </row>
    <row r="68" spans="1:20" x14ac:dyDescent="0.25">
      <c r="A68" s="26">
        <f>Wellpath!E68</f>
        <v>1950</v>
      </c>
      <c r="B68" s="22">
        <v>0</v>
      </c>
      <c r="C68" s="22">
        <v>0</v>
      </c>
      <c r="D68" s="22">
        <f t="shared" si="6"/>
        <v>6.472135954999578E-5</v>
      </c>
      <c r="E68" s="20">
        <f>Model!$W$23*((drdp!B68+drdp!K68)*DBHG!$B68+(drdp!E68+drdp!N68)*DBHG!$C68+(drdp!H68+drdp!Q68)*DBHG!$D68)</f>
        <v>-0.12537588247539058</v>
      </c>
      <c r="F68" s="20">
        <f>Model!$W$23*((drdp!C68+drdp!L68)*DBHG!$B68+(drdp!F68+drdp!O68)*DBHG!$C68+(drdp!I68+drdp!R68)*DBHG!$D68)</f>
        <v>3.3594366459620252E-2</v>
      </c>
      <c r="G68" s="20">
        <f>Model!$W$23*((drdp!D68+drdp!M68)*DBHG!$B68+(drdp!G68+drdp!P68)*DBHG!$C68+(drdp!J68+drdp!S68)*DBHG!$D68)</f>
        <v>0</v>
      </c>
      <c r="H68" s="18">
        <f>Model!$W$23*((drdp!B68)*DBHG!$B68+(drdp!E68)*DBHG!$C68+(drdp!H68)*DBHG!$D68)</f>
        <v>-6.2687941237695291E-2</v>
      </c>
      <c r="I68" s="18">
        <f>Model!$W$23*((drdp!C68)*DBHG!$B68+(drdp!F68)*DBHG!$C68+(drdp!I68)*DBHG!$D68)</f>
        <v>1.6797183229810126E-2</v>
      </c>
      <c r="J68" s="18">
        <f>Model!$W$23*((drdp!D68)*DBHG!$B68+(drdp!G68)*DBHG!$C68+(drdp!J68)*DBHG!$D68)</f>
        <v>0</v>
      </c>
      <c r="K68" s="21">
        <f>SUM(E$3:E67)+H68</f>
        <v>-1.6746925430138093</v>
      </c>
      <c r="L68" s="21">
        <f>SUM(F$3:F67)+I68</f>
        <v>0.44873251447097323</v>
      </c>
      <c r="M68" s="21">
        <f>SUM(G$3:G67)+J68</f>
        <v>0</v>
      </c>
      <c r="N68" s="19">
        <f t="shared" ref="N68:P131" si="7">K68^2</f>
        <v>2.8045951136260596</v>
      </c>
      <c r="O68" s="19">
        <f t="shared" si="7"/>
        <v>0.20136086954344221</v>
      </c>
      <c r="P68" s="19">
        <f t="shared" si="7"/>
        <v>0</v>
      </c>
      <c r="Q68" s="19">
        <f t="shared" ref="Q68:Q131" si="8">K68*L68</f>
        <v>-0.75148899579237516</v>
      </c>
      <c r="R68" s="19">
        <f t="shared" ref="R68:R131" si="9">K68*M68</f>
        <v>0</v>
      </c>
      <c r="S68" s="19">
        <f t="shared" ref="S68:S131" si="10">L68*M68</f>
        <v>0</v>
      </c>
    </row>
    <row r="69" spans="1:20" x14ac:dyDescent="0.25">
      <c r="A69" s="26">
        <f>Wellpath!E69</f>
        <v>1980</v>
      </c>
      <c r="B69" s="22">
        <v>0</v>
      </c>
      <c r="C69" s="22">
        <v>0</v>
      </c>
      <c r="D69" s="22">
        <f t="shared" si="6"/>
        <v>6.472135954999578E-5</v>
      </c>
      <c r="E69" s="20">
        <f>Model!$W$23*((drdp!B69+drdp!K69)*DBHG!$B69+(drdp!E69+drdp!N69)*DBHG!$C69+(drdp!H69+drdp!Q69)*DBHG!$D69)</f>
        <v>-0.12897103362734744</v>
      </c>
      <c r="F69" s="20">
        <f>Model!$W$23*((drdp!C69+drdp!L69)*DBHG!$B69+(drdp!F69+drdp!O69)*DBHG!$C69+(drdp!I69+drdp!R69)*DBHG!$D69)</f>
        <v>3.4557684307454914E-2</v>
      </c>
      <c r="G69" s="20">
        <f>Model!$W$23*((drdp!D69+drdp!M69)*DBHG!$B69+(drdp!G69+drdp!P69)*DBHG!$C69+(drdp!J69+drdp!S69)*DBHG!$D69)</f>
        <v>0</v>
      </c>
      <c r="H69" s="18">
        <f>Model!$W$23*((drdp!B69)*DBHG!$B69+(drdp!E69)*DBHG!$C69+(drdp!H69)*DBHG!$D69)</f>
        <v>-6.4485516813673718E-2</v>
      </c>
      <c r="I69" s="18">
        <f>Model!$W$23*((drdp!C69)*DBHG!$B69+(drdp!F69)*DBHG!$C69+(drdp!I69)*DBHG!$D69)</f>
        <v>1.7278842153727457E-2</v>
      </c>
      <c r="J69" s="18">
        <f>Model!$W$23*((drdp!D69)*DBHG!$B69+(drdp!G69)*DBHG!$C69+(drdp!J69)*DBHG!$D69)</f>
        <v>0</v>
      </c>
      <c r="K69" s="21">
        <f>SUM(E$3:E68)+H69</f>
        <v>-1.8018660010651784</v>
      </c>
      <c r="L69" s="21">
        <f>SUM(F$3:F68)+I69</f>
        <v>0.48280853985451083</v>
      </c>
      <c r="M69" s="21">
        <f>SUM(G$3:G68)+J69</f>
        <v>0</v>
      </c>
      <c r="N69" s="19">
        <f t="shared" si="7"/>
        <v>3.2467210857946172</v>
      </c>
      <c r="O69" s="19">
        <f t="shared" si="7"/>
        <v>0.23310408615644476</v>
      </c>
      <c r="P69" s="19">
        <f t="shared" si="7"/>
        <v>0</v>
      </c>
      <c r="Q69" s="19">
        <f t="shared" si="8"/>
        <v>-0.86995629298776522</v>
      </c>
      <c r="R69" s="19">
        <f t="shared" si="9"/>
        <v>0</v>
      </c>
      <c r="S69" s="19">
        <f t="shared" si="10"/>
        <v>0</v>
      </c>
    </row>
    <row r="70" spans="1:20" x14ac:dyDescent="0.25">
      <c r="A70" s="26">
        <f>Wellpath!E70</f>
        <v>2010</v>
      </c>
      <c r="B70" s="22">
        <v>0</v>
      </c>
      <c r="C70" s="22">
        <v>0</v>
      </c>
      <c r="D70" s="22">
        <f t="shared" si="6"/>
        <v>6.472135954999578E-5</v>
      </c>
      <c r="E70" s="20">
        <f>Model!$W$23*((drdp!B70+drdp!K70)*DBHG!$B70+(drdp!E70+drdp!N70)*DBHG!$C70+(drdp!H70+drdp!Q70)*DBHG!$D70)</f>
        <v>-0.13240905344129411</v>
      </c>
      <c r="F70" s="20">
        <f>Model!$W$23*((drdp!C70+drdp!L70)*DBHG!$B70+(drdp!F70+drdp!O70)*DBHG!$C70+(drdp!I70+drdp!R70)*DBHG!$D70)</f>
        <v>3.5478898940164122E-2</v>
      </c>
      <c r="G70" s="20">
        <f>Model!$W$23*((drdp!D70+drdp!M70)*DBHG!$B70+(drdp!G70+drdp!P70)*DBHG!$C70+(drdp!J70+drdp!S70)*DBHG!$D70)</f>
        <v>0</v>
      </c>
      <c r="H70" s="18">
        <f>Model!$W$23*((drdp!B70)*DBHG!$B70+(drdp!E70)*DBHG!$C70+(drdp!H70)*DBHG!$D70)</f>
        <v>-6.6204526720647056E-2</v>
      </c>
      <c r="I70" s="18">
        <f>Model!$W$23*((drdp!C70)*DBHG!$B70+(drdp!F70)*DBHG!$C70+(drdp!I70)*DBHG!$D70)</f>
        <v>1.7739449470082061E-2</v>
      </c>
      <c r="J70" s="18">
        <f>Model!$W$23*((drdp!D70)*DBHG!$B70+(drdp!G70)*DBHG!$C70+(drdp!J70)*DBHG!$D70)</f>
        <v>0</v>
      </c>
      <c r="K70" s="21">
        <f>SUM(E$3:E69)+H70</f>
        <v>-1.9325560445994991</v>
      </c>
      <c r="L70" s="21">
        <f>SUM(F$3:F69)+I70</f>
        <v>0.51782683147832043</v>
      </c>
      <c r="M70" s="21">
        <f>SUM(G$3:G69)+J70</f>
        <v>0</v>
      </c>
      <c r="N70" s="19">
        <f t="shared" si="7"/>
        <v>3.7347728655180612</v>
      </c>
      <c r="O70" s="19">
        <f t="shared" si="7"/>
        <v>0.26814462739887684</v>
      </c>
      <c r="P70" s="19">
        <f t="shared" si="7"/>
        <v>0</v>
      </c>
      <c r="Q70" s="19">
        <f t="shared" si="8"/>
        <v>-1.0007293732292344</v>
      </c>
      <c r="R70" s="19">
        <f t="shared" si="9"/>
        <v>0</v>
      </c>
      <c r="S70" s="19">
        <f t="shared" si="10"/>
        <v>0</v>
      </c>
    </row>
    <row r="71" spans="1:20" x14ac:dyDescent="0.25">
      <c r="A71" s="26">
        <f>Wellpath!E71</f>
        <v>2040</v>
      </c>
      <c r="B71" s="22">
        <v>0</v>
      </c>
      <c r="C71" s="22">
        <v>0</v>
      </c>
      <c r="D71" s="22">
        <f t="shared" si="6"/>
        <v>6.472135954999578E-5</v>
      </c>
      <c r="E71" s="20">
        <f>Model!$W$23*((drdp!B71+drdp!K71)*DBHG!$B71+(drdp!E71+drdp!N71)*DBHG!$C71+(drdp!H71+drdp!Q71)*DBHG!$D71)</f>
        <v>-0.13568575321967369</v>
      </c>
      <c r="F71" s="20">
        <f>Model!$W$23*((drdp!C71+drdp!L71)*DBHG!$B71+(drdp!F71+drdp!O71)*DBHG!$C71+(drdp!I71+drdp!R71)*DBHG!$D71)</f>
        <v>3.6356887999620176E-2</v>
      </c>
      <c r="G71" s="20">
        <f>Model!$W$23*((drdp!D71+drdp!M71)*DBHG!$B71+(drdp!G71+drdp!P71)*DBHG!$C71+(drdp!J71+drdp!S71)*DBHG!$D71)</f>
        <v>0</v>
      </c>
      <c r="H71" s="18">
        <f>Model!$W$23*((drdp!B71)*DBHG!$B71+(drdp!E71)*DBHG!$C71+(drdp!H71)*DBHG!$D71)</f>
        <v>-6.7842876609836844E-2</v>
      </c>
      <c r="I71" s="18">
        <f>Model!$W$23*((drdp!C71)*DBHG!$B71+(drdp!F71)*DBHG!$C71+(drdp!I71)*DBHG!$D71)</f>
        <v>1.8178443999810088E-2</v>
      </c>
      <c r="J71" s="18">
        <f>Model!$W$23*((drdp!D71)*DBHG!$B71+(drdp!G71)*DBHG!$C71+(drdp!J71)*DBHG!$D71)</f>
        <v>0</v>
      </c>
      <c r="K71" s="21">
        <f>SUM(E$3:E70)+H71</f>
        <v>-2.0666034479299831</v>
      </c>
      <c r="L71" s="21">
        <f>SUM(F$3:F70)+I71</f>
        <v>0.55374472494821247</v>
      </c>
      <c r="M71" s="21">
        <f>SUM(G$3:G70)+J71</f>
        <v>0</v>
      </c>
      <c r="N71" s="19">
        <f t="shared" si="7"/>
        <v>4.2708498109960944</v>
      </c>
      <c r="O71" s="19">
        <f t="shared" si="7"/>
        <v>0.30663322040797147</v>
      </c>
      <c r="P71" s="19">
        <f t="shared" si="7"/>
        <v>0</v>
      </c>
      <c r="Q71" s="19">
        <f t="shared" si="8"/>
        <v>-1.1443707578510161</v>
      </c>
      <c r="R71" s="19">
        <f t="shared" si="9"/>
        <v>0</v>
      </c>
      <c r="S71" s="19">
        <f t="shared" si="10"/>
        <v>0</v>
      </c>
    </row>
    <row r="72" spans="1:20" x14ac:dyDescent="0.25">
      <c r="A72" s="26">
        <f>Wellpath!E72</f>
        <v>2070</v>
      </c>
      <c r="B72" s="22">
        <v>0</v>
      </c>
      <c r="C72" s="22">
        <v>0</v>
      </c>
      <c r="D72" s="22">
        <f t="shared" si="6"/>
        <v>6.472135954999578E-5</v>
      </c>
      <c r="E72" s="20">
        <f>Model!$W$23*((drdp!B72+drdp!K72)*DBHG!$B72+(drdp!E72+drdp!N72)*DBHG!$C72+(drdp!H72+drdp!Q72)*DBHG!$D72)</f>
        <v>-0.13879714080854313</v>
      </c>
      <c r="F72" s="20">
        <f>Model!$W$23*((drdp!C72+drdp!L72)*DBHG!$B72+(drdp!F72+drdp!O72)*DBHG!$C72+(drdp!I72+drdp!R72)*DBHG!$D72)</f>
        <v>3.7190581791397954E-2</v>
      </c>
      <c r="G72" s="20">
        <f>Model!$W$23*((drdp!D72+drdp!M72)*DBHG!$B72+(drdp!G72+drdp!P72)*DBHG!$C72+(drdp!J72+drdp!S72)*DBHG!$D72)</f>
        <v>0</v>
      </c>
      <c r="H72" s="18">
        <f>Model!$W$23*((drdp!B72)*DBHG!$B72+(drdp!E72)*DBHG!$C72+(drdp!H72)*DBHG!$D72)</f>
        <v>-6.9398570404271567E-2</v>
      </c>
      <c r="I72" s="18">
        <f>Model!$W$23*((drdp!C72)*DBHG!$B72+(drdp!F72)*DBHG!$C72+(drdp!I72)*DBHG!$D72)</f>
        <v>1.8595290895698977E-2</v>
      </c>
      <c r="J72" s="18">
        <f>Model!$W$23*((drdp!D72)*DBHG!$B72+(drdp!G72)*DBHG!$C72+(drdp!J72)*DBHG!$D72)</f>
        <v>0</v>
      </c>
      <c r="K72" s="21">
        <f>SUM(E$3:E71)+H72</f>
        <v>-2.2038448949440914</v>
      </c>
      <c r="L72" s="21">
        <f>SUM(F$3:F71)+I72</f>
        <v>0.59051845984372164</v>
      </c>
      <c r="M72" s="21">
        <f>SUM(G$3:G71)+J72</f>
        <v>0</v>
      </c>
      <c r="N72" s="19">
        <f t="shared" si="7"/>
        <v>4.8569323209711337</v>
      </c>
      <c r="O72" s="19">
        <f t="shared" si="7"/>
        <v>0.3487120514162011</v>
      </c>
      <c r="P72" s="19">
        <f t="shared" si="7"/>
        <v>0</v>
      </c>
      <c r="Q72" s="19">
        <f t="shared" si="8"/>
        <v>-1.3014110930968334</v>
      </c>
      <c r="R72" s="19">
        <f t="shared" si="9"/>
        <v>0</v>
      </c>
      <c r="S72" s="19">
        <f t="shared" si="10"/>
        <v>0</v>
      </c>
    </row>
    <row r="73" spans="1:20" x14ac:dyDescent="0.25">
      <c r="A73" s="26">
        <f>Wellpath!E73</f>
        <v>2100</v>
      </c>
      <c r="B73" s="22">
        <v>0</v>
      </c>
      <c r="C73" s="22">
        <v>0</v>
      </c>
      <c r="D73" s="22">
        <f t="shared" si="6"/>
        <v>6.472135954999578E-5</v>
      </c>
      <c r="E73" s="20">
        <f>Model!$W$23*((drdp!B73+drdp!K73)*DBHG!$B73+(drdp!E73+drdp!N73)*DBHG!$C73+(drdp!H73+drdp!Q73)*DBHG!$D73)</f>
        <v>-0.14173942546139792</v>
      </c>
      <c r="F73" s="20">
        <f>Model!$W$23*((drdp!C73+drdp!L73)*DBHG!$B73+(drdp!F73+drdp!O73)*DBHG!$C73+(drdp!I73+drdp!R73)*DBHG!$D73)</f>
        <v>3.7978964588032876E-2</v>
      </c>
      <c r="G73" s="20">
        <f>Model!$W$23*((drdp!D73+drdp!M73)*DBHG!$B73+(drdp!G73+drdp!P73)*DBHG!$C73+(drdp!J73+drdp!S73)*DBHG!$D73)</f>
        <v>0</v>
      </c>
      <c r="H73" s="18">
        <f>Model!$W$23*((drdp!B73)*DBHG!$B73+(drdp!E73)*DBHG!$C73+(drdp!H73)*DBHG!$D73)</f>
        <v>-7.0869712730698961E-2</v>
      </c>
      <c r="I73" s="18">
        <f>Model!$W$23*((drdp!C73)*DBHG!$B73+(drdp!F73)*DBHG!$C73+(drdp!I73)*DBHG!$D73)</f>
        <v>1.8989482294016438E-2</v>
      </c>
      <c r="J73" s="18">
        <f>Model!$W$23*((drdp!D73)*DBHG!$B73+(drdp!G73)*DBHG!$C73+(drdp!J73)*DBHG!$D73)</f>
        <v>0</v>
      </c>
      <c r="K73" s="21">
        <f>SUM(E$3:E72)+H73</f>
        <v>-2.3441131780790623</v>
      </c>
      <c r="L73" s="21">
        <f>SUM(F$3:F72)+I73</f>
        <v>0.62810323303343707</v>
      </c>
      <c r="M73" s="21">
        <f>SUM(G$3:G72)+J73</f>
        <v>0</v>
      </c>
      <c r="N73" s="19">
        <f t="shared" si="7"/>
        <v>5.4948665916439214</v>
      </c>
      <c r="O73" s="19">
        <f t="shared" si="7"/>
        <v>0.39451367134705617</v>
      </c>
      <c r="P73" s="19">
        <f t="shared" si="7"/>
        <v>0</v>
      </c>
      <c r="Q73" s="19">
        <f t="shared" si="8"/>
        <v>-1.4723450657477439</v>
      </c>
      <c r="R73" s="19">
        <f t="shared" si="9"/>
        <v>0</v>
      </c>
      <c r="S73" s="19">
        <f t="shared" si="10"/>
        <v>0</v>
      </c>
      <c r="T73" s="10" t="s">
        <v>67</v>
      </c>
    </row>
    <row r="74" spans="1:20" x14ac:dyDescent="0.25">
      <c r="A74" s="26">
        <f>Wellpath!E74</f>
        <v>2130</v>
      </c>
      <c r="B74" s="22">
        <v>0</v>
      </c>
      <c r="C74" s="22">
        <v>0</v>
      </c>
      <c r="D74" s="22">
        <f t="shared" si="6"/>
        <v>6.472135954999578E-5</v>
      </c>
      <c r="E74" s="20">
        <f>Model!$W$23*((drdp!B74+drdp!K74)*DBHG!$B74+(drdp!E74+drdp!N74)*DBHG!$C74+(drdp!H74+drdp!Q74)*DBHG!$D74)</f>
        <v>-0.14173942546139792</v>
      </c>
      <c r="F74" s="20">
        <f>Model!$W$23*((drdp!C74+drdp!L74)*DBHG!$B74+(drdp!F74+drdp!O74)*DBHG!$C74+(drdp!I74+drdp!R74)*DBHG!$D74)</f>
        <v>3.7978964588032876E-2</v>
      </c>
      <c r="G74" s="20">
        <f>Model!$W$23*((drdp!D74+drdp!M74)*DBHG!$B74+(drdp!G74+drdp!P74)*DBHG!$C74+(drdp!J74+drdp!S74)*DBHG!$D74)</f>
        <v>0</v>
      </c>
      <c r="H74" s="18">
        <f>Model!$W$23*((drdp!B74)*DBHG!$B74+(drdp!E74)*DBHG!$C74+(drdp!H74)*DBHG!$D74)</f>
        <v>-7.0869712730698961E-2</v>
      </c>
      <c r="I74" s="18">
        <f>Model!$W$23*((drdp!C74)*DBHG!$B74+(drdp!F74)*DBHG!$C74+(drdp!I74)*DBHG!$D74)</f>
        <v>1.8989482294016438E-2</v>
      </c>
      <c r="J74" s="18">
        <f>Model!$W$23*((drdp!D74)*DBHG!$B74+(drdp!G74)*DBHG!$C74+(drdp!J74)*DBHG!$D74)</f>
        <v>0</v>
      </c>
      <c r="K74" s="21">
        <f>SUM(E$3:E73)+H74</f>
        <v>-2.4858526035404602</v>
      </c>
      <c r="L74" s="21">
        <f>SUM(F$3:F73)+I74</f>
        <v>0.66608219762146992</v>
      </c>
      <c r="M74" s="21">
        <f>SUM(G$3:G73)+J74</f>
        <v>0</v>
      </c>
      <c r="N74" s="19">
        <f t="shared" si="7"/>
        <v>6.1794631665288842</v>
      </c>
      <c r="O74" s="19">
        <f t="shared" si="7"/>
        <v>0.4436654939882469</v>
      </c>
      <c r="P74" s="19">
        <f t="shared" si="7"/>
        <v>0</v>
      </c>
      <c r="Q74" s="19">
        <f t="shared" si="8"/>
        <v>-1.6557821651292823</v>
      </c>
      <c r="R74" s="19">
        <f t="shared" si="9"/>
        <v>0</v>
      </c>
      <c r="S74" s="19">
        <f t="shared" si="10"/>
        <v>0</v>
      </c>
    </row>
    <row r="75" spans="1:20" x14ac:dyDescent="0.25">
      <c r="A75" s="26">
        <f>Wellpath!E75</f>
        <v>2160</v>
      </c>
      <c r="B75" s="22">
        <v>0</v>
      </c>
      <c r="C75" s="22">
        <v>0</v>
      </c>
      <c r="D75" s="22">
        <f t="shared" si="6"/>
        <v>6.472135954999578E-5</v>
      </c>
      <c r="E75" s="20">
        <f>Model!$W$23*((drdp!B75+drdp!K75)*DBHG!$B75+(drdp!E75+drdp!N75)*DBHG!$C75+(drdp!H75+drdp!Q75)*DBHG!$D75)</f>
        <v>-0.14173942546139792</v>
      </c>
      <c r="F75" s="20">
        <f>Model!$W$23*((drdp!C75+drdp!L75)*DBHG!$B75+(drdp!F75+drdp!O75)*DBHG!$C75+(drdp!I75+drdp!R75)*DBHG!$D75)</f>
        <v>3.7978964588032876E-2</v>
      </c>
      <c r="G75" s="20">
        <f>Model!$W$23*((drdp!D75+drdp!M75)*DBHG!$B75+(drdp!G75+drdp!P75)*DBHG!$C75+(drdp!J75+drdp!S75)*DBHG!$D75)</f>
        <v>0</v>
      </c>
      <c r="H75" s="18">
        <f>Model!$W$23*((drdp!B75)*DBHG!$B75+(drdp!E75)*DBHG!$C75+(drdp!H75)*DBHG!$D75)</f>
        <v>-7.0869712730698961E-2</v>
      </c>
      <c r="I75" s="18">
        <f>Model!$W$23*((drdp!C75)*DBHG!$B75+(drdp!F75)*DBHG!$C75+(drdp!I75)*DBHG!$D75)</f>
        <v>1.8989482294016438E-2</v>
      </c>
      <c r="J75" s="18">
        <f>Model!$W$23*((drdp!D75)*DBHG!$B75+(drdp!G75)*DBHG!$C75+(drdp!J75)*DBHG!$D75)</f>
        <v>0</v>
      </c>
      <c r="K75" s="21">
        <f>SUM(E$3:E74)+H75</f>
        <v>-2.6275920290018582</v>
      </c>
      <c r="L75" s="21">
        <f>SUM(F$3:F74)+I75</f>
        <v>0.70406116220950277</v>
      </c>
      <c r="M75" s="21">
        <f>SUM(G$3:G74)+J75</f>
        <v>0</v>
      </c>
      <c r="N75" s="19">
        <f t="shared" si="7"/>
        <v>6.9042398708741022</v>
      </c>
      <c r="O75" s="19">
        <f t="shared" si="7"/>
        <v>0.49570212013179576</v>
      </c>
      <c r="P75" s="19">
        <f t="shared" si="7"/>
        <v>0</v>
      </c>
      <c r="Q75" s="19">
        <f t="shared" si="8"/>
        <v>-1.8499854977514738</v>
      </c>
      <c r="R75" s="19">
        <f t="shared" si="9"/>
        <v>0</v>
      </c>
      <c r="S75" s="19">
        <f t="shared" si="10"/>
        <v>0</v>
      </c>
    </row>
    <row r="76" spans="1:20" x14ac:dyDescent="0.25">
      <c r="A76" s="26">
        <f>Wellpath!E76</f>
        <v>2190</v>
      </c>
      <c r="B76" s="22">
        <v>0</v>
      </c>
      <c r="C76" s="22">
        <v>0</v>
      </c>
      <c r="D76" s="22">
        <f t="shared" si="6"/>
        <v>6.472135954999578E-5</v>
      </c>
      <c r="E76" s="20">
        <f>Model!$W$23*((drdp!B76+drdp!K76)*DBHG!$B76+(drdp!E76+drdp!N76)*DBHG!$C76+(drdp!H76+drdp!Q76)*DBHG!$D76)</f>
        <v>-0.14173942546139792</v>
      </c>
      <c r="F76" s="20">
        <f>Model!$W$23*((drdp!C76+drdp!L76)*DBHG!$B76+(drdp!F76+drdp!O76)*DBHG!$C76+(drdp!I76+drdp!R76)*DBHG!$D76)</f>
        <v>3.7978964588032876E-2</v>
      </c>
      <c r="G76" s="20">
        <f>Model!$W$23*((drdp!D76+drdp!M76)*DBHG!$B76+(drdp!G76+drdp!P76)*DBHG!$C76+(drdp!J76+drdp!S76)*DBHG!$D76)</f>
        <v>0</v>
      </c>
      <c r="H76" s="18">
        <f>Model!$W$23*((drdp!B76)*DBHG!$B76+(drdp!E76)*DBHG!$C76+(drdp!H76)*DBHG!$D76)</f>
        <v>-7.0869712730698961E-2</v>
      </c>
      <c r="I76" s="18">
        <f>Model!$W$23*((drdp!C76)*DBHG!$B76+(drdp!F76)*DBHG!$C76+(drdp!I76)*DBHG!$D76)</f>
        <v>1.8989482294016438E-2</v>
      </c>
      <c r="J76" s="18">
        <f>Model!$W$23*((drdp!D76)*DBHG!$B76+(drdp!G76)*DBHG!$C76+(drdp!J76)*DBHG!$D76)</f>
        <v>0</v>
      </c>
      <c r="K76" s="21">
        <f>SUM(E$3:E75)+H76</f>
        <v>-2.7693314544632561</v>
      </c>
      <c r="L76" s="21">
        <f>SUM(F$3:F75)+I76</f>
        <v>0.74204012679753562</v>
      </c>
      <c r="M76" s="21">
        <f>SUM(G$3:G75)+J76</f>
        <v>0</v>
      </c>
      <c r="N76" s="19">
        <f t="shared" si="7"/>
        <v>7.6691967046795737</v>
      </c>
      <c r="O76" s="19">
        <f t="shared" si="7"/>
        <v>0.55062354977770278</v>
      </c>
      <c r="P76" s="19">
        <f t="shared" si="7"/>
        <v>0</v>
      </c>
      <c r="Q76" s="19">
        <f t="shared" si="8"/>
        <v>-2.0549550636143183</v>
      </c>
      <c r="R76" s="19">
        <f t="shared" si="9"/>
        <v>0</v>
      </c>
      <c r="S76" s="19">
        <f t="shared" si="10"/>
        <v>0</v>
      </c>
    </row>
    <row r="77" spans="1:20" x14ac:dyDescent="0.25">
      <c r="A77" s="26">
        <f>Wellpath!E77</f>
        <v>2220</v>
      </c>
      <c r="B77" s="22">
        <v>0</v>
      </c>
      <c r="C77" s="22">
        <v>0</v>
      </c>
      <c r="D77" s="22">
        <f t="shared" si="6"/>
        <v>6.472135954999578E-5</v>
      </c>
      <c r="E77" s="20">
        <f>Model!$W$23*((drdp!B77+drdp!K77)*DBHG!$B77+(drdp!E77+drdp!N77)*DBHG!$C77+(drdp!H77+drdp!Q77)*DBHG!$D77)</f>
        <v>-0.14173942546139792</v>
      </c>
      <c r="F77" s="20">
        <f>Model!$W$23*((drdp!C77+drdp!L77)*DBHG!$B77+(drdp!F77+drdp!O77)*DBHG!$C77+(drdp!I77+drdp!R77)*DBHG!$D77)</f>
        <v>3.7978964588032876E-2</v>
      </c>
      <c r="G77" s="20">
        <f>Model!$W$23*((drdp!D77+drdp!M77)*DBHG!$B77+(drdp!G77+drdp!P77)*DBHG!$C77+(drdp!J77+drdp!S77)*DBHG!$D77)</f>
        <v>0</v>
      </c>
      <c r="H77" s="18">
        <f>Model!$W$23*((drdp!B77)*DBHG!$B77+(drdp!E77)*DBHG!$C77+(drdp!H77)*DBHG!$D77)</f>
        <v>-7.0869712730698961E-2</v>
      </c>
      <c r="I77" s="18">
        <f>Model!$W$23*((drdp!C77)*DBHG!$B77+(drdp!F77)*DBHG!$C77+(drdp!I77)*DBHG!$D77)</f>
        <v>1.8989482294016438E-2</v>
      </c>
      <c r="J77" s="18">
        <f>Model!$W$23*((drdp!D77)*DBHG!$B77+(drdp!G77)*DBHG!$C77+(drdp!J77)*DBHG!$D77)</f>
        <v>0</v>
      </c>
      <c r="K77" s="21">
        <f>SUM(E$3:E76)+H77</f>
        <v>-2.9110708799246541</v>
      </c>
      <c r="L77" s="21">
        <f>SUM(F$3:F76)+I77</f>
        <v>0.78001909138556846</v>
      </c>
      <c r="M77" s="21">
        <f>SUM(G$3:G76)+J77</f>
        <v>0</v>
      </c>
      <c r="N77" s="19">
        <f t="shared" si="7"/>
        <v>8.4743336679453005</v>
      </c>
      <c r="O77" s="19">
        <f t="shared" si="7"/>
        <v>0.60842978292596783</v>
      </c>
      <c r="P77" s="19">
        <f t="shared" si="7"/>
        <v>0</v>
      </c>
      <c r="Q77" s="19">
        <f t="shared" si="8"/>
        <v>-2.2706908627178159</v>
      </c>
      <c r="R77" s="19">
        <f t="shared" si="9"/>
        <v>0</v>
      </c>
      <c r="S77" s="19">
        <f t="shared" si="10"/>
        <v>0</v>
      </c>
    </row>
    <row r="78" spans="1:20" x14ac:dyDescent="0.25">
      <c r="A78" s="26">
        <f>Wellpath!E78</f>
        <v>2250</v>
      </c>
      <c r="B78" s="22">
        <v>0</v>
      </c>
      <c r="C78" s="22">
        <v>0</v>
      </c>
      <c r="D78" s="22">
        <f t="shared" si="6"/>
        <v>6.472135954999578E-5</v>
      </c>
      <c r="E78" s="20">
        <f>Model!$W$23*((drdp!B78+drdp!K78)*DBHG!$B78+(drdp!E78+drdp!N78)*DBHG!$C78+(drdp!H78+drdp!Q78)*DBHG!$D78)</f>
        <v>-0.14173942546139792</v>
      </c>
      <c r="F78" s="20">
        <f>Model!$W$23*((drdp!C78+drdp!L78)*DBHG!$B78+(drdp!F78+drdp!O78)*DBHG!$C78+(drdp!I78+drdp!R78)*DBHG!$D78)</f>
        <v>3.7978964588032876E-2</v>
      </c>
      <c r="G78" s="20">
        <f>Model!$W$23*((drdp!D78+drdp!M78)*DBHG!$B78+(drdp!G78+drdp!P78)*DBHG!$C78+(drdp!J78+drdp!S78)*DBHG!$D78)</f>
        <v>0</v>
      </c>
      <c r="H78" s="18">
        <f>Model!$W$23*((drdp!B78)*DBHG!$B78+(drdp!E78)*DBHG!$C78+(drdp!H78)*DBHG!$D78)</f>
        <v>-7.0869712730698961E-2</v>
      </c>
      <c r="I78" s="18">
        <f>Model!$W$23*((drdp!C78)*DBHG!$B78+(drdp!F78)*DBHG!$C78+(drdp!I78)*DBHG!$D78)</f>
        <v>1.8989482294016438E-2</v>
      </c>
      <c r="J78" s="18">
        <f>Model!$W$23*((drdp!D78)*DBHG!$B78+(drdp!G78)*DBHG!$C78+(drdp!J78)*DBHG!$D78)</f>
        <v>0</v>
      </c>
      <c r="K78" s="21">
        <f>SUM(E$3:E77)+H78</f>
        <v>-3.052810305386052</v>
      </c>
      <c r="L78" s="21">
        <f>SUM(F$3:F77)+I78</f>
        <v>0.81799805597360131</v>
      </c>
      <c r="M78" s="21">
        <f>SUM(G$3:G77)+J78</f>
        <v>0</v>
      </c>
      <c r="N78" s="19">
        <f t="shared" si="7"/>
        <v>9.31965076067128</v>
      </c>
      <c r="O78" s="19">
        <f t="shared" si="7"/>
        <v>0.66912081957659097</v>
      </c>
      <c r="P78" s="19">
        <f t="shared" si="7"/>
        <v>0</v>
      </c>
      <c r="Q78" s="19">
        <f t="shared" si="8"/>
        <v>-2.4971928950619668</v>
      </c>
      <c r="R78" s="19">
        <f t="shared" si="9"/>
        <v>0</v>
      </c>
      <c r="S78" s="19">
        <f t="shared" si="10"/>
        <v>0</v>
      </c>
    </row>
    <row r="79" spans="1:20" x14ac:dyDescent="0.25">
      <c r="A79" s="26">
        <f>Wellpath!E79</f>
        <v>2280</v>
      </c>
      <c r="B79" s="22">
        <v>0</v>
      </c>
      <c r="C79" s="22">
        <v>0</v>
      </c>
      <c r="D79" s="22">
        <f t="shared" si="6"/>
        <v>6.472135954999578E-5</v>
      </c>
      <c r="E79" s="20">
        <f>Model!$W$23*((drdp!B79+drdp!K79)*DBHG!$B79+(drdp!E79+drdp!N79)*DBHG!$C79+(drdp!H79+drdp!Q79)*DBHG!$D79)</f>
        <v>-0.14173942546139792</v>
      </c>
      <c r="F79" s="20">
        <f>Model!$W$23*((drdp!C79+drdp!L79)*DBHG!$B79+(drdp!F79+drdp!O79)*DBHG!$C79+(drdp!I79+drdp!R79)*DBHG!$D79)</f>
        <v>3.7978964588032876E-2</v>
      </c>
      <c r="G79" s="20">
        <f>Model!$W$23*((drdp!D79+drdp!M79)*DBHG!$B79+(drdp!G79+drdp!P79)*DBHG!$C79+(drdp!J79+drdp!S79)*DBHG!$D79)</f>
        <v>0</v>
      </c>
      <c r="H79" s="18">
        <f>Model!$W$23*((drdp!B79)*DBHG!$B79+(drdp!E79)*DBHG!$C79+(drdp!H79)*DBHG!$D79)</f>
        <v>-7.0869712730698961E-2</v>
      </c>
      <c r="I79" s="18">
        <f>Model!$W$23*((drdp!C79)*DBHG!$B79+(drdp!F79)*DBHG!$C79+(drdp!I79)*DBHG!$D79)</f>
        <v>1.8989482294016438E-2</v>
      </c>
      <c r="J79" s="18">
        <f>Model!$W$23*((drdp!D79)*DBHG!$B79+(drdp!G79)*DBHG!$C79+(drdp!J79)*DBHG!$D79)</f>
        <v>0</v>
      </c>
      <c r="K79" s="21">
        <f>SUM(E$3:E78)+H79</f>
        <v>-3.19454973084745</v>
      </c>
      <c r="L79" s="21">
        <f>SUM(F$3:F78)+I79</f>
        <v>0.85597702056163416</v>
      </c>
      <c r="M79" s="21">
        <f>SUM(G$3:G78)+J79</f>
        <v>0</v>
      </c>
      <c r="N79" s="19">
        <f t="shared" si="7"/>
        <v>10.205147982857515</v>
      </c>
      <c r="O79" s="19">
        <f t="shared" si="7"/>
        <v>0.73269665972957232</v>
      </c>
      <c r="P79" s="19">
        <f t="shared" si="7"/>
        <v>0</v>
      </c>
      <c r="Q79" s="19">
        <f t="shared" si="8"/>
        <v>-2.7344611606467706</v>
      </c>
      <c r="R79" s="19">
        <f t="shared" si="9"/>
        <v>0</v>
      </c>
      <c r="S79" s="19">
        <f t="shared" si="10"/>
        <v>0</v>
      </c>
    </row>
    <row r="80" spans="1:20" x14ac:dyDescent="0.25">
      <c r="A80" s="26">
        <f>Wellpath!E80</f>
        <v>2310</v>
      </c>
      <c r="B80" s="22">
        <v>0</v>
      </c>
      <c r="C80" s="22">
        <v>0</v>
      </c>
      <c r="D80" s="22">
        <f t="shared" si="6"/>
        <v>6.472135954999578E-5</v>
      </c>
      <c r="E80" s="20">
        <f>Model!$W$23*((drdp!B80+drdp!K80)*DBHG!$B80+(drdp!E80+drdp!N80)*DBHG!$C80+(drdp!H80+drdp!Q80)*DBHG!$D80)</f>
        <v>-0.14173942546139792</v>
      </c>
      <c r="F80" s="20">
        <f>Model!$W$23*((drdp!C80+drdp!L80)*DBHG!$B80+(drdp!F80+drdp!O80)*DBHG!$C80+(drdp!I80+drdp!R80)*DBHG!$D80)</f>
        <v>3.7978964588032876E-2</v>
      </c>
      <c r="G80" s="20">
        <f>Model!$W$23*((drdp!D80+drdp!M80)*DBHG!$B80+(drdp!G80+drdp!P80)*DBHG!$C80+(drdp!J80+drdp!S80)*DBHG!$D80)</f>
        <v>0</v>
      </c>
      <c r="H80" s="18">
        <f>Model!$W$23*((drdp!B80)*DBHG!$B80+(drdp!E80)*DBHG!$C80+(drdp!H80)*DBHG!$D80)</f>
        <v>-7.0869712730698961E-2</v>
      </c>
      <c r="I80" s="18">
        <f>Model!$W$23*((drdp!C80)*DBHG!$B80+(drdp!F80)*DBHG!$C80+(drdp!I80)*DBHG!$D80)</f>
        <v>1.8989482294016438E-2</v>
      </c>
      <c r="J80" s="18">
        <f>Model!$W$23*((drdp!D80)*DBHG!$B80+(drdp!G80)*DBHG!$C80+(drdp!J80)*DBHG!$D80)</f>
        <v>0</v>
      </c>
      <c r="K80" s="21">
        <f>SUM(E$3:E79)+H80</f>
        <v>-3.3362891563088479</v>
      </c>
      <c r="L80" s="21">
        <f>SUM(F$3:F79)+I80</f>
        <v>0.89395598514966701</v>
      </c>
      <c r="M80" s="21">
        <f>SUM(G$3:G79)+J80</f>
        <v>0</v>
      </c>
      <c r="N80" s="19">
        <f t="shared" si="7"/>
        <v>11.130825334504005</v>
      </c>
      <c r="O80" s="19">
        <f t="shared" si="7"/>
        <v>0.79915730338491164</v>
      </c>
      <c r="P80" s="19">
        <f t="shared" si="7"/>
        <v>0</v>
      </c>
      <c r="Q80" s="19">
        <f t="shared" si="8"/>
        <v>-2.9824956594722276</v>
      </c>
      <c r="R80" s="19">
        <f t="shared" si="9"/>
        <v>0</v>
      </c>
      <c r="S80" s="19">
        <f t="shared" si="10"/>
        <v>0</v>
      </c>
    </row>
    <row r="81" spans="1:19" x14ac:dyDescent="0.25">
      <c r="A81" s="26">
        <f>Wellpath!E81</f>
        <v>2340</v>
      </c>
      <c r="B81" s="22">
        <v>0</v>
      </c>
      <c r="C81" s="22">
        <v>0</v>
      </c>
      <c r="D81" s="22">
        <f t="shared" si="6"/>
        <v>6.472135954999578E-5</v>
      </c>
      <c r="E81" s="20">
        <f>Model!$W$23*((drdp!B81+drdp!K81)*DBHG!$B81+(drdp!E81+drdp!N81)*DBHG!$C81+(drdp!H81+drdp!Q81)*DBHG!$D81)</f>
        <v>-0.14173942546139792</v>
      </c>
      <c r="F81" s="20">
        <f>Model!$W$23*((drdp!C81+drdp!L81)*DBHG!$B81+(drdp!F81+drdp!O81)*DBHG!$C81+(drdp!I81+drdp!R81)*DBHG!$D81)</f>
        <v>3.7978964588032876E-2</v>
      </c>
      <c r="G81" s="20">
        <f>Model!$W$23*((drdp!D81+drdp!M81)*DBHG!$B81+(drdp!G81+drdp!P81)*DBHG!$C81+(drdp!J81+drdp!S81)*DBHG!$D81)</f>
        <v>0</v>
      </c>
      <c r="H81" s="18">
        <f>Model!$W$23*((drdp!B81)*DBHG!$B81+(drdp!E81)*DBHG!$C81+(drdp!H81)*DBHG!$D81)</f>
        <v>-7.0869712730698961E-2</v>
      </c>
      <c r="I81" s="18">
        <f>Model!$W$23*((drdp!C81)*DBHG!$B81+(drdp!F81)*DBHG!$C81+(drdp!I81)*DBHG!$D81)</f>
        <v>1.8989482294016438E-2</v>
      </c>
      <c r="J81" s="18">
        <f>Model!$W$23*((drdp!D81)*DBHG!$B81+(drdp!G81)*DBHG!$C81+(drdp!J81)*DBHG!$D81)</f>
        <v>0</v>
      </c>
      <c r="K81" s="21">
        <f>SUM(E$3:E80)+H81</f>
        <v>-3.4780285817702459</v>
      </c>
      <c r="L81" s="21">
        <f>SUM(F$3:F80)+I81</f>
        <v>0.93193494973769986</v>
      </c>
      <c r="M81" s="21">
        <f>SUM(G$3:G80)+J81</f>
        <v>0</v>
      </c>
      <c r="N81" s="19">
        <f t="shared" si="7"/>
        <v>12.096682815610748</v>
      </c>
      <c r="O81" s="19">
        <f t="shared" si="7"/>
        <v>0.86850275054260917</v>
      </c>
      <c r="P81" s="19">
        <f t="shared" si="7"/>
        <v>0</v>
      </c>
      <c r="Q81" s="19">
        <f t="shared" si="8"/>
        <v>-3.2412963915383375</v>
      </c>
      <c r="R81" s="19">
        <f t="shared" si="9"/>
        <v>0</v>
      </c>
      <c r="S81" s="19">
        <f t="shared" si="10"/>
        <v>0</v>
      </c>
    </row>
    <row r="82" spans="1:19" x14ac:dyDescent="0.25">
      <c r="A82" s="26">
        <f>Wellpath!E82</f>
        <v>2370</v>
      </c>
      <c r="B82" s="22">
        <v>0</v>
      </c>
      <c r="C82" s="22">
        <v>0</v>
      </c>
      <c r="D82" s="22">
        <f t="shared" si="6"/>
        <v>6.472135954999578E-5</v>
      </c>
      <c r="E82" s="20">
        <f>Model!$W$23*((drdp!B82+drdp!K82)*DBHG!$B82+(drdp!E82+drdp!N82)*DBHG!$C82+(drdp!H82+drdp!Q82)*DBHG!$D82)</f>
        <v>-0.14173942546139792</v>
      </c>
      <c r="F82" s="20">
        <f>Model!$W$23*((drdp!C82+drdp!L82)*DBHG!$B82+(drdp!F82+drdp!O82)*DBHG!$C82+(drdp!I82+drdp!R82)*DBHG!$D82)</f>
        <v>3.7978964588032876E-2</v>
      </c>
      <c r="G82" s="20">
        <f>Model!$W$23*((drdp!D82+drdp!M82)*DBHG!$B82+(drdp!G82+drdp!P82)*DBHG!$C82+(drdp!J82+drdp!S82)*DBHG!$D82)</f>
        <v>0</v>
      </c>
      <c r="H82" s="18">
        <f>Model!$W$23*((drdp!B82)*DBHG!$B82+(drdp!E82)*DBHG!$C82+(drdp!H82)*DBHG!$D82)</f>
        <v>-7.0869712730698961E-2</v>
      </c>
      <c r="I82" s="18">
        <f>Model!$W$23*((drdp!C82)*DBHG!$B82+(drdp!F82)*DBHG!$C82+(drdp!I82)*DBHG!$D82)</f>
        <v>1.8989482294016438E-2</v>
      </c>
      <c r="J82" s="18">
        <f>Model!$W$23*((drdp!D82)*DBHG!$B82+(drdp!G82)*DBHG!$C82+(drdp!J82)*DBHG!$D82)</f>
        <v>0</v>
      </c>
      <c r="K82" s="21">
        <f>SUM(E$3:E81)+H82</f>
        <v>-3.6197680072316438</v>
      </c>
      <c r="L82" s="21">
        <f>SUM(F$3:F81)+I82</f>
        <v>0.96991391432573271</v>
      </c>
      <c r="M82" s="21">
        <f>SUM(G$3:G81)+J82</f>
        <v>0</v>
      </c>
      <c r="N82" s="19">
        <f t="shared" si="7"/>
        <v>13.102720426177745</v>
      </c>
      <c r="O82" s="19">
        <f t="shared" si="7"/>
        <v>0.94073300120266479</v>
      </c>
      <c r="P82" s="19">
        <f t="shared" si="7"/>
        <v>0</v>
      </c>
      <c r="Q82" s="19">
        <f t="shared" si="8"/>
        <v>-3.5108633568451006</v>
      </c>
      <c r="R82" s="19">
        <f t="shared" si="9"/>
        <v>0</v>
      </c>
      <c r="S82" s="19">
        <f t="shared" si="10"/>
        <v>0</v>
      </c>
    </row>
    <row r="83" spans="1:19" x14ac:dyDescent="0.25">
      <c r="A83" s="26">
        <f>Wellpath!E83</f>
        <v>2400</v>
      </c>
      <c r="B83" s="22">
        <v>0</v>
      </c>
      <c r="C83" s="22">
        <v>0</v>
      </c>
      <c r="D83" s="22">
        <f t="shared" si="6"/>
        <v>6.472135954999578E-5</v>
      </c>
      <c r="E83" s="20">
        <f>Model!$W$23*((drdp!B83+drdp!K83)*DBHG!$B83+(drdp!E83+drdp!N83)*DBHG!$C83+(drdp!H83+drdp!Q83)*DBHG!$D83)</f>
        <v>-0.14173942546139792</v>
      </c>
      <c r="F83" s="20">
        <f>Model!$W$23*((drdp!C83+drdp!L83)*DBHG!$B83+(drdp!F83+drdp!O83)*DBHG!$C83+(drdp!I83+drdp!R83)*DBHG!$D83)</f>
        <v>3.7978964588032876E-2</v>
      </c>
      <c r="G83" s="20">
        <f>Model!$W$23*((drdp!D83+drdp!M83)*DBHG!$B83+(drdp!G83+drdp!P83)*DBHG!$C83+(drdp!J83+drdp!S83)*DBHG!$D83)</f>
        <v>0</v>
      </c>
      <c r="H83" s="18">
        <f>Model!$W$23*((drdp!B83)*DBHG!$B83+(drdp!E83)*DBHG!$C83+(drdp!H83)*DBHG!$D83)</f>
        <v>-7.0869712730698961E-2</v>
      </c>
      <c r="I83" s="18">
        <f>Model!$W$23*((drdp!C83)*DBHG!$B83+(drdp!F83)*DBHG!$C83+(drdp!I83)*DBHG!$D83)</f>
        <v>1.8989482294016438E-2</v>
      </c>
      <c r="J83" s="18">
        <f>Model!$W$23*((drdp!D83)*DBHG!$B83+(drdp!G83)*DBHG!$C83+(drdp!J83)*DBHG!$D83)</f>
        <v>0</v>
      </c>
      <c r="K83" s="21">
        <f>SUM(E$3:E82)+H83</f>
        <v>-3.7615074326930418</v>
      </c>
      <c r="L83" s="21">
        <f>SUM(F$3:F82)+I83</f>
        <v>1.0078928789137656</v>
      </c>
      <c r="M83" s="21">
        <f>SUM(G$3:G82)+J83</f>
        <v>0</v>
      </c>
      <c r="N83" s="19">
        <f t="shared" si="7"/>
        <v>14.148938166204998</v>
      </c>
      <c r="O83" s="19">
        <f t="shared" si="7"/>
        <v>1.0158480553650784</v>
      </c>
      <c r="P83" s="19">
        <f t="shared" si="7"/>
        <v>0</v>
      </c>
      <c r="Q83" s="19">
        <f t="shared" si="8"/>
        <v>-3.7911965553925171</v>
      </c>
      <c r="R83" s="19">
        <f t="shared" si="9"/>
        <v>0</v>
      </c>
      <c r="S83" s="19">
        <f t="shared" si="10"/>
        <v>0</v>
      </c>
    </row>
    <row r="84" spans="1:19" x14ac:dyDescent="0.25">
      <c r="A84" s="26">
        <f>Wellpath!E84</f>
        <v>2430</v>
      </c>
      <c r="B84" s="22">
        <v>0</v>
      </c>
      <c r="C84" s="22">
        <v>0</v>
      </c>
      <c r="D84" s="22">
        <f t="shared" si="6"/>
        <v>6.472135954999578E-5</v>
      </c>
      <c r="E84" s="20">
        <f>Model!$W$23*((drdp!B84+drdp!K84)*DBHG!$B84+(drdp!E84+drdp!N84)*DBHG!$C84+(drdp!H84+drdp!Q84)*DBHG!$D84)</f>
        <v>-0.14173942546139792</v>
      </c>
      <c r="F84" s="20">
        <f>Model!$W$23*((drdp!C84+drdp!L84)*DBHG!$B84+(drdp!F84+drdp!O84)*DBHG!$C84+(drdp!I84+drdp!R84)*DBHG!$D84)</f>
        <v>3.7978964588032876E-2</v>
      </c>
      <c r="G84" s="20">
        <f>Model!$W$23*((drdp!D84+drdp!M84)*DBHG!$B84+(drdp!G84+drdp!P84)*DBHG!$C84+(drdp!J84+drdp!S84)*DBHG!$D84)</f>
        <v>0</v>
      </c>
      <c r="H84" s="18">
        <f>Model!$W$23*((drdp!B84)*DBHG!$B84+(drdp!E84)*DBHG!$C84+(drdp!H84)*DBHG!$D84)</f>
        <v>-7.0869712730698961E-2</v>
      </c>
      <c r="I84" s="18">
        <f>Model!$W$23*((drdp!C84)*DBHG!$B84+(drdp!F84)*DBHG!$C84+(drdp!I84)*DBHG!$D84)</f>
        <v>1.8989482294016438E-2</v>
      </c>
      <c r="J84" s="18">
        <f>Model!$W$23*((drdp!D84)*DBHG!$B84+(drdp!G84)*DBHG!$C84+(drdp!J84)*DBHG!$D84)</f>
        <v>0</v>
      </c>
      <c r="K84" s="21">
        <f>SUM(E$3:E83)+H84</f>
        <v>-3.9032468581544397</v>
      </c>
      <c r="L84" s="21">
        <f>SUM(F$3:F83)+I84</f>
        <v>1.0458718435017984</v>
      </c>
      <c r="M84" s="21">
        <f>SUM(G$3:G83)+J84</f>
        <v>0</v>
      </c>
      <c r="N84" s="19">
        <f t="shared" si="7"/>
        <v>15.235336035692505</v>
      </c>
      <c r="O84" s="19">
        <f t="shared" si="7"/>
        <v>1.0938479130298502</v>
      </c>
      <c r="P84" s="19">
        <f t="shared" si="7"/>
        <v>0</v>
      </c>
      <c r="Q84" s="19">
        <f t="shared" si="8"/>
        <v>-4.0822959871805864</v>
      </c>
      <c r="R84" s="19">
        <f t="shared" si="9"/>
        <v>0</v>
      </c>
      <c r="S84" s="19">
        <f t="shared" si="10"/>
        <v>0</v>
      </c>
    </row>
    <row r="85" spans="1:19" x14ac:dyDescent="0.25">
      <c r="A85" s="26">
        <f>Wellpath!E85</f>
        <v>2460</v>
      </c>
      <c r="B85" s="22">
        <v>0</v>
      </c>
      <c r="C85" s="22">
        <v>0</v>
      </c>
      <c r="D85" s="22">
        <f t="shared" si="6"/>
        <v>6.472135954999578E-5</v>
      </c>
      <c r="E85" s="20">
        <f>Model!$W$23*((drdp!B85+drdp!K85)*DBHG!$B85+(drdp!E85+drdp!N85)*DBHG!$C85+(drdp!H85+drdp!Q85)*DBHG!$D85)</f>
        <v>-0.14173942546139792</v>
      </c>
      <c r="F85" s="20">
        <f>Model!$W$23*((drdp!C85+drdp!L85)*DBHG!$B85+(drdp!F85+drdp!O85)*DBHG!$C85+(drdp!I85+drdp!R85)*DBHG!$D85)</f>
        <v>3.7978964588032876E-2</v>
      </c>
      <c r="G85" s="20">
        <f>Model!$W$23*((drdp!D85+drdp!M85)*DBHG!$B85+(drdp!G85+drdp!P85)*DBHG!$C85+(drdp!J85+drdp!S85)*DBHG!$D85)</f>
        <v>0</v>
      </c>
      <c r="H85" s="18">
        <f>Model!$W$23*((drdp!B85)*DBHG!$B85+(drdp!E85)*DBHG!$C85+(drdp!H85)*DBHG!$D85)</f>
        <v>-7.0869712730698961E-2</v>
      </c>
      <c r="I85" s="18">
        <f>Model!$W$23*((drdp!C85)*DBHG!$B85+(drdp!F85)*DBHG!$C85+(drdp!I85)*DBHG!$D85)</f>
        <v>1.8989482294016438E-2</v>
      </c>
      <c r="J85" s="18">
        <f>Model!$W$23*((drdp!D85)*DBHG!$B85+(drdp!G85)*DBHG!$C85+(drdp!J85)*DBHG!$D85)</f>
        <v>0</v>
      </c>
      <c r="K85" s="21">
        <f>SUM(E$3:E84)+H85</f>
        <v>-4.0449862836158372</v>
      </c>
      <c r="L85" s="21">
        <f>SUM(F$3:F84)+I85</f>
        <v>1.0838508080898313</v>
      </c>
      <c r="M85" s="21">
        <f>SUM(G$3:G84)+J85</f>
        <v>0</v>
      </c>
      <c r="N85" s="19">
        <f t="shared" si="7"/>
        <v>16.361914034640261</v>
      </c>
      <c r="O85" s="19">
        <f t="shared" si="7"/>
        <v>1.1747325741969803</v>
      </c>
      <c r="P85" s="19">
        <f t="shared" si="7"/>
        <v>0</v>
      </c>
      <c r="Q85" s="19">
        <f t="shared" si="8"/>
        <v>-4.3841616522093085</v>
      </c>
      <c r="R85" s="19">
        <f t="shared" si="9"/>
        <v>0</v>
      </c>
      <c r="S85" s="19">
        <f t="shared" si="10"/>
        <v>0</v>
      </c>
    </row>
    <row r="86" spans="1:19" x14ac:dyDescent="0.25">
      <c r="A86" s="26">
        <f>Wellpath!E86</f>
        <v>2490</v>
      </c>
      <c r="B86" s="22">
        <v>0</v>
      </c>
      <c r="C86" s="22">
        <v>0</v>
      </c>
      <c r="D86" s="22">
        <f t="shared" si="6"/>
        <v>6.472135954999578E-5</v>
      </c>
      <c r="E86" s="20">
        <f>Model!$W$23*((drdp!B86+drdp!K86)*DBHG!$B86+(drdp!E86+drdp!N86)*DBHG!$C86+(drdp!H86+drdp!Q86)*DBHG!$D86)</f>
        <v>-0.14173942546139792</v>
      </c>
      <c r="F86" s="20">
        <f>Model!$W$23*((drdp!C86+drdp!L86)*DBHG!$B86+(drdp!F86+drdp!O86)*DBHG!$C86+(drdp!I86+drdp!R86)*DBHG!$D86)</f>
        <v>3.7978964588032876E-2</v>
      </c>
      <c r="G86" s="20">
        <f>Model!$W$23*((drdp!D86+drdp!M86)*DBHG!$B86+(drdp!G86+drdp!P86)*DBHG!$C86+(drdp!J86+drdp!S86)*DBHG!$D86)</f>
        <v>0</v>
      </c>
      <c r="H86" s="18">
        <f>Model!$W$23*((drdp!B86)*DBHG!$B86+(drdp!E86)*DBHG!$C86+(drdp!H86)*DBHG!$D86)</f>
        <v>-7.0869712730698961E-2</v>
      </c>
      <c r="I86" s="18">
        <f>Model!$W$23*((drdp!C86)*DBHG!$B86+(drdp!F86)*DBHG!$C86+(drdp!I86)*DBHG!$D86)</f>
        <v>1.8989482294016438E-2</v>
      </c>
      <c r="J86" s="18">
        <f>Model!$W$23*((drdp!D86)*DBHG!$B86+(drdp!G86)*DBHG!$C86+(drdp!J86)*DBHG!$D86)</f>
        <v>0</v>
      </c>
      <c r="K86" s="21">
        <f>SUM(E$3:E85)+H86</f>
        <v>-4.1867257090772352</v>
      </c>
      <c r="L86" s="21">
        <f>SUM(F$3:F85)+I86</f>
        <v>1.1218297726778641</v>
      </c>
      <c r="M86" s="21">
        <f>SUM(G$3:G85)+J86</f>
        <v>0</v>
      </c>
      <c r="N86" s="19">
        <f t="shared" si="7"/>
        <v>17.528672163048277</v>
      </c>
      <c r="O86" s="19">
        <f t="shared" si="7"/>
        <v>1.2585020388664683</v>
      </c>
      <c r="P86" s="19">
        <f t="shared" si="7"/>
        <v>0</v>
      </c>
      <c r="Q86" s="19">
        <f t="shared" si="8"/>
        <v>-4.6967935504786844</v>
      </c>
      <c r="R86" s="19">
        <f t="shared" si="9"/>
        <v>0</v>
      </c>
      <c r="S86" s="19">
        <f t="shared" si="10"/>
        <v>0</v>
      </c>
    </row>
    <row r="87" spans="1:19" x14ac:dyDescent="0.25">
      <c r="A87" s="26">
        <f>Wellpath!E87</f>
        <v>2520</v>
      </c>
      <c r="B87" s="22">
        <v>0</v>
      </c>
      <c r="C87" s="22">
        <v>0</v>
      </c>
      <c r="D87" s="22">
        <f t="shared" si="6"/>
        <v>6.472135954999578E-5</v>
      </c>
      <c r="E87" s="20">
        <f>Model!$W$23*((drdp!B87+drdp!K87)*DBHG!$B87+(drdp!E87+drdp!N87)*DBHG!$C87+(drdp!H87+drdp!Q87)*DBHG!$D87)</f>
        <v>-0.14173942546139792</v>
      </c>
      <c r="F87" s="20">
        <f>Model!$W$23*((drdp!C87+drdp!L87)*DBHG!$B87+(drdp!F87+drdp!O87)*DBHG!$C87+(drdp!I87+drdp!R87)*DBHG!$D87)</f>
        <v>3.7978964588032876E-2</v>
      </c>
      <c r="G87" s="20">
        <f>Model!$W$23*((drdp!D87+drdp!M87)*DBHG!$B87+(drdp!G87+drdp!P87)*DBHG!$C87+(drdp!J87+drdp!S87)*DBHG!$D87)</f>
        <v>0</v>
      </c>
      <c r="H87" s="18">
        <f>Model!$W$23*((drdp!B87)*DBHG!$B87+(drdp!E87)*DBHG!$C87+(drdp!H87)*DBHG!$D87)</f>
        <v>-7.0869712730698961E-2</v>
      </c>
      <c r="I87" s="18">
        <f>Model!$W$23*((drdp!C87)*DBHG!$B87+(drdp!F87)*DBHG!$C87+(drdp!I87)*DBHG!$D87)</f>
        <v>1.8989482294016438E-2</v>
      </c>
      <c r="J87" s="18">
        <f>Model!$W$23*((drdp!D87)*DBHG!$B87+(drdp!G87)*DBHG!$C87+(drdp!J87)*DBHG!$D87)</f>
        <v>0</v>
      </c>
      <c r="K87" s="21">
        <f>SUM(E$3:E86)+H87</f>
        <v>-4.3284651345386331</v>
      </c>
      <c r="L87" s="21">
        <f>SUM(F$3:F86)+I87</f>
        <v>1.1598087372658969</v>
      </c>
      <c r="M87" s="21">
        <f>SUM(G$3:G86)+J87</f>
        <v>0</v>
      </c>
      <c r="N87" s="19">
        <f t="shared" si="7"/>
        <v>18.735610420916547</v>
      </c>
      <c r="O87" s="19">
        <f t="shared" si="7"/>
        <v>1.3451563070383143</v>
      </c>
      <c r="P87" s="19">
        <f t="shared" si="7"/>
        <v>0</v>
      </c>
      <c r="Q87" s="19">
        <f t="shared" si="8"/>
        <v>-5.0201916819887131</v>
      </c>
      <c r="R87" s="19">
        <f t="shared" si="9"/>
        <v>0</v>
      </c>
      <c r="S87" s="19">
        <f t="shared" si="10"/>
        <v>0</v>
      </c>
    </row>
    <row r="88" spans="1:19" x14ac:dyDescent="0.25">
      <c r="A88" s="26">
        <f>Wellpath!E88</f>
        <v>2550</v>
      </c>
      <c r="B88" s="22">
        <v>0</v>
      </c>
      <c r="C88" s="22">
        <v>0</v>
      </c>
      <c r="D88" s="22">
        <f t="shared" si="6"/>
        <v>6.472135954999578E-5</v>
      </c>
      <c r="E88" s="20">
        <f>Model!$W$23*((drdp!B88+drdp!K88)*DBHG!$B88+(drdp!E88+drdp!N88)*DBHG!$C88+(drdp!H88+drdp!Q88)*DBHG!$D88)</f>
        <v>-0.14173942546139792</v>
      </c>
      <c r="F88" s="20">
        <f>Model!$W$23*((drdp!C88+drdp!L88)*DBHG!$B88+(drdp!F88+drdp!O88)*DBHG!$C88+(drdp!I88+drdp!R88)*DBHG!$D88)</f>
        <v>3.7978964588032876E-2</v>
      </c>
      <c r="G88" s="20">
        <f>Model!$W$23*((drdp!D88+drdp!M88)*DBHG!$B88+(drdp!G88+drdp!P88)*DBHG!$C88+(drdp!J88+drdp!S88)*DBHG!$D88)</f>
        <v>0</v>
      </c>
      <c r="H88" s="18">
        <f>Model!$W$23*((drdp!B88)*DBHG!$B88+(drdp!E88)*DBHG!$C88+(drdp!H88)*DBHG!$D88)</f>
        <v>-7.0869712730698961E-2</v>
      </c>
      <c r="I88" s="18">
        <f>Model!$W$23*((drdp!C88)*DBHG!$B88+(drdp!F88)*DBHG!$C88+(drdp!I88)*DBHG!$D88)</f>
        <v>1.8989482294016438E-2</v>
      </c>
      <c r="J88" s="18">
        <f>Model!$W$23*((drdp!D88)*DBHG!$B88+(drdp!G88)*DBHG!$C88+(drdp!J88)*DBHG!$D88)</f>
        <v>0</v>
      </c>
      <c r="K88" s="21">
        <f>SUM(E$3:E87)+H88</f>
        <v>-4.4702045600000311</v>
      </c>
      <c r="L88" s="21">
        <f>SUM(F$3:F87)+I88</f>
        <v>1.1977877018539298</v>
      </c>
      <c r="M88" s="21">
        <f>SUM(G$3:G87)+J88</f>
        <v>0</v>
      </c>
      <c r="N88" s="19">
        <f t="shared" si="7"/>
        <v>19.982728808245071</v>
      </c>
      <c r="O88" s="19">
        <f t="shared" si="7"/>
        <v>1.4346953787125187</v>
      </c>
      <c r="P88" s="19">
        <f t="shared" si="7"/>
        <v>0</v>
      </c>
      <c r="Q88" s="19">
        <f t="shared" si="8"/>
        <v>-5.3543560467393947</v>
      </c>
      <c r="R88" s="19">
        <f t="shared" si="9"/>
        <v>0</v>
      </c>
      <c r="S88" s="19">
        <f t="shared" si="10"/>
        <v>0</v>
      </c>
    </row>
    <row r="89" spans="1:19" x14ac:dyDescent="0.25">
      <c r="A89" s="26">
        <f>Wellpath!E89</f>
        <v>2580</v>
      </c>
      <c r="B89" s="22">
        <v>0</v>
      </c>
      <c r="C89" s="22">
        <v>0</v>
      </c>
      <c r="D89" s="22">
        <f t="shared" si="6"/>
        <v>6.472135954999578E-5</v>
      </c>
      <c r="E89" s="20">
        <f>Model!$W$23*((drdp!B89+drdp!K89)*DBHG!$B89+(drdp!E89+drdp!N89)*DBHG!$C89+(drdp!H89+drdp!Q89)*DBHG!$D89)</f>
        <v>-0.14173942546139792</v>
      </c>
      <c r="F89" s="20">
        <f>Model!$W$23*((drdp!C89+drdp!L89)*DBHG!$B89+(drdp!F89+drdp!O89)*DBHG!$C89+(drdp!I89+drdp!R89)*DBHG!$D89)</f>
        <v>3.7978964588032876E-2</v>
      </c>
      <c r="G89" s="20">
        <f>Model!$W$23*((drdp!D89+drdp!M89)*DBHG!$B89+(drdp!G89+drdp!P89)*DBHG!$C89+(drdp!J89+drdp!S89)*DBHG!$D89)</f>
        <v>0</v>
      </c>
      <c r="H89" s="18">
        <f>Model!$W$23*((drdp!B89)*DBHG!$B89+(drdp!E89)*DBHG!$C89+(drdp!H89)*DBHG!$D89)</f>
        <v>-7.0869712730698961E-2</v>
      </c>
      <c r="I89" s="18">
        <f>Model!$W$23*((drdp!C89)*DBHG!$B89+(drdp!F89)*DBHG!$C89+(drdp!I89)*DBHG!$D89)</f>
        <v>1.8989482294016438E-2</v>
      </c>
      <c r="J89" s="18">
        <f>Model!$W$23*((drdp!D89)*DBHG!$B89+(drdp!G89)*DBHG!$C89+(drdp!J89)*DBHG!$D89)</f>
        <v>0</v>
      </c>
      <c r="K89" s="21">
        <f>SUM(E$3:E88)+H89</f>
        <v>-4.611943985461429</v>
      </c>
      <c r="L89" s="21">
        <f>SUM(F$3:F88)+I89</f>
        <v>1.2357666664419626</v>
      </c>
      <c r="M89" s="21">
        <f>SUM(G$3:G88)+J89</f>
        <v>0</v>
      </c>
      <c r="N89" s="19">
        <f t="shared" si="7"/>
        <v>21.270027325033851</v>
      </c>
      <c r="O89" s="19">
        <f t="shared" si="7"/>
        <v>1.527119253889081</v>
      </c>
      <c r="P89" s="19">
        <f t="shared" si="7"/>
        <v>0</v>
      </c>
      <c r="Q89" s="19">
        <f t="shared" si="8"/>
        <v>-5.69928664473073</v>
      </c>
      <c r="R89" s="19">
        <f t="shared" si="9"/>
        <v>0</v>
      </c>
      <c r="S89" s="19">
        <f t="shared" si="10"/>
        <v>0</v>
      </c>
    </row>
    <row r="90" spans="1:19" x14ac:dyDescent="0.25">
      <c r="A90" s="26">
        <f>Wellpath!E90</f>
        <v>2610</v>
      </c>
      <c r="B90" s="22">
        <v>0</v>
      </c>
      <c r="C90" s="22">
        <v>0</v>
      </c>
      <c r="D90" s="22">
        <f t="shared" si="6"/>
        <v>6.472135954999578E-5</v>
      </c>
      <c r="E90" s="20">
        <f>Model!$W$23*((drdp!B90+drdp!K90)*DBHG!$B90+(drdp!E90+drdp!N90)*DBHG!$C90+(drdp!H90+drdp!Q90)*DBHG!$D90)</f>
        <v>-0.14173942546139792</v>
      </c>
      <c r="F90" s="20">
        <f>Model!$W$23*((drdp!C90+drdp!L90)*DBHG!$B90+(drdp!F90+drdp!O90)*DBHG!$C90+(drdp!I90+drdp!R90)*DBHG!$D90)</f>
        <v>3.7978964588032876E-2</v>
      </c>
      <c r="G90" s="20">
        <f>Model!$W$23*((drdp!D90+drdp!M90)*DBHG!$B90+(drdp!G90+drdp!P90)*DBHG!$C90+(drdp!J90+drdp!S90)*DBHG!$D90)</f>
        <v>0</v>
      </c>
      <c r="H90" s="18">
        <f>Model!$W$23*((drdp!B90)*DBHG!$B90+(drdp!E90)*DBHG!$C90+(drdp!H90)*DBHG!$D90)</f>
        <v>-7.0869712730698961E-2</v>
      </c>
      <c r="I90" s="18">
        <f>Model!$W$23*((drdp!C90)*DBHG!$B90+(drdp!F90)*DBHG!$C90+(drdp!I90)*DBHG!$D90)</f>
        <v>1.8989482294016438E-2</v>
      </c>
      <c r="J90" s="18">
        <f>Model!$W$23*((drdp!D90)*DBHG!$B90+(drdp!G90)*DBHG!$C90+(drdp!J90)*DBHG!$D90)</f>
        <v>0</v>
      </c>
      <c r="K90" s="21">
        <f>SUM(E$3:E89)+H90</f>
        <v>-4.753683410922827</v>
      </c>
      <c r="L90" s="21">
        <f>SUM(F$3:F89)+I90</f>
        <v>1.2737456310299955</v>
      </c>
      <c r="M90" s="21">
        <f>SUM(G$3:G89)+J90</f>
        <v>0</v>
      </c>
      <c r="N90" s="19">
        <f t="shared" si="7"/>
        <v>22.597505971282882</v>
      </c>
      <c r="O90" s="19">
        <f t="shared" si="7"/>
        <v>1.6224279325680013</v>
      </c>
      <c r="P90" s="19">
        <f t="shared" si="7"/>
        <v>0</v>
      </c>
      <c r="Q90" s="19">
        <f t="shared" si="8"/>
        <v>-6.0549834759627172</v>
      </c>
      <c r="R90" s="19">
        <f t="shared" si="9"/>
        <v>0</v>
      </c>
      <c r="S90" s="19">
        <f t="shared" si="10"/>
        <v>0</v>
      </c>
    </row>
    <row r="91" spans="1:19" x14ac:dyDescent="0.25">
      <c r="A91" s="26">
        <f>Wellpath!E91</f>
        <v>2640</v>
      </c>
      <c r="B91" s="22">
        <v>0</v>
      </c>
      <c r="C91" s="22">
        <v>0</v>
      </c>
      <c r="D91" s="22">
        <f t="shared" si="6"/>
        <v>6.472135954999578E-5</v>
      </c>
      <c r="E91" s="20">
        <f>Model!$W$23*((drdp!B91+drdp!K91)*DBHG!$B91+(drdp!E91+drdp!N91)*DBHG!$C91+(drdp!H91+drdp!Q91)*DBHG!$D91)</f>
        <v>-0.14173942546139792</v>
      </c>
      <c r="F91" s="20">
        <f>Model!$W$23*((drdp!C91+drdp!L91)*DBHG!$B91+(drdp!F91+drdp!O91)*DBHG!$C91+(drdp!I91+drdp!R91)*DBHG!$D91)</f>
        <v>3.7978964588032876E-2</v>
      </c>
      <c r="G91" s="20">
        <f>Model!$W$23*((drdp!D91+drdp!M91)*DBHG!$B91+(drdp!G91+drdp!P91)*DBHG!$C91+(drdp!J91+drdp!S91)*DBHG!$D91)</f>
        <v>0</v>
      </c>
      <c r="H91" s="18">
        <f>Model!$W$23*((drdp!B91)*DBHG!$B91+(drdp!E91)*DBHG!$C91+(drdp!H91)*DBHG!$D91)</f>
        <v>-7.0869712730698961E-2</v>
      </c>
      <c r="I91" s="18">
        <f>Model!$W$23*((drdp!C91)*DBHG!$B91+(drdp!F91)*DBHG!$C91+(drdp!I91)*DBHG!$D91)</f>
        <v>1.8989482294016438E-2</v>
      </c>
      <c r="J91" s="18">
        <f>Model!$W$23*((drdp!D91)*DBHG!$B91+(drdp!G91)*DBHG!$C91+(drdp!J91)*DBHG!$D91)</f>
        <v>0</v>
      </c>
      <c r="K91" s="21">
        <f>SUM(E$3:E90)+H91</f>
        <v>-4.8954228363842249</v>
      </c>
      <c r="L91" s="21">
        <f>SUM(F$3:F90)+I91</f>
        <v>1.3117245956180283</v>
      </c>
      <c r="M91" s="21">
        <f>SUM(G$3:G90)+J91</f>
        <v>0</v>
      </c>
      <c r="N91" s="19">
        <f t="shared" si="7"/>
        <v>23.965164746992169</v>
      </c>
      <c r="O91" s="19">
        <f t="shared" si="7"/>
        <v>1.72062141474928</v>
      </c>
      <c r="P91" s="19">
        <f t="shared" si="7"/>
        <v>0</v>
      </c>
      <c r="Q91" s="19">
        <f t="shared" si="8"/>
        <v>-6.4214465404353591</v>
      </c>
      <c r="R91" s="19">
        <f t="shared" si="9"/>
        <v>0</v>
      </c>
      <c r="S91" s="19">
        <f t="shared" si="10"/>
        <v>0</v>
      </c>
    </row>
    <row r="92" spans="1:19" x14ac:dyDescent="0.25">
      <c r="A92" s="26">
        <f>Wellpath!E92</f>
        <v>2670</v>
      </c>
      <c r="B92" s="22">
        <v>0</v>
      </c>
      <c r="C92" s="22">
        <v>0</v>
      </c>
      <c r="D92" s="22">
        <f t="shared" si="6"/>
        <v>6.472135954999578E-5</v>
      </c>
      <c r="E92" s="20">
        <f>Model!$W$23*((drdp!B92+drdp!K92)*DBHG!$B92+(drdp!E92+drdp!N92)*DBHG!$C92+(drdp!H92+drdp!Q92)*DBHG!$D92)</f>
        <v>-0.14173942546139792</v>
      </c>
      <c r="F92" s="20">
        <f>Model!$W$23*((drdp!C92+drdp!L92)*DBHG!$B92+(drdp!F92+drdp!O92)*DBHG!$C92+(drdp!I92+drdp!R92)*DBHG!$D92)</f>
        <v>3.7978964588032876E-2</v>
      </c>
      <c r="G92" s="20">
        <f>Model!$W$23*((drdp!D92+drdp!M92)*DBHG!$B92+(drdp!G92+drdp!P92)*DBHG!$C92+(drdp!J92+drdp!S92)*DBHG!$D92)</f>
        <v>0</v>
      </c>
      <c r="H92" s="18">
        <f>Model!$W$23*((drdp!B92)*DBHG!$B92+(drdp!E92)*DBHG!$C92+(drdp!H92)*DBHG!$D92)</f>
        <v>-7.0869712730698961E-2</v>
      </c>
      <c r="I92" s="18">
        <f>Model!$W$23*((drdp!C92)*DBHG!$B92+(drdp!F92)*DBHG!$C92+(drdp!I92)*DBHG!$D92)</f>
        <v>1.8989482294016438E-2</v>
      </c>
      <c r="J92" s="18">
        <f>Model!$W$23*((drdp!D92)*DBHG!$B92+(drdp!G92)*DBHG!$C92+(drdp!J92)*DBHG!$D92)</f>
        <v>0</v>
      </c>
      <c r="K92" s="21">
        <f>SUM(E$3:E91)+H92</f>
        <v>-5.0371622618456229</v>
      </c>
      <c r="L92" s="21">
        <f>SUM(F$3:F91)+I92</f>
        <v>1.3497035602060612</v>
      </c>
      <c r="M92" s="21">
        <f>SUM(G$3:G91)+J92</f>
        <v>0</v>
      </c>
      <c r="N92" s="19">
        <f t="shared" si="7"/>
        <v>25.37300365216171</v>
      </c>
      <c r="O92" s="19">
        <f t="shared" si="7"/>
        <v>1.8216997004329167</v>
      </c>
      <c r="P92" s="19">
        <f t="shared" si="7"/>
        <v>0</v>
      </c>
      <c r="Q92" s="19">
        <f t="shared" si="8"/>
        <v>-6.798675838148653</v>
      </c>
      <c r="R92" s="19">
        <f t="shared" si="9"/>
        <v>0</v>
      </c>
      <c r="S92" s="19">
        <f t="shared" si="10"/>
        <v>0</v>
      </c>
    </row>
    <row r="93" spans="1:19" x14ac:dyDescent="0.25">
      <c r="A93" s="26">
        <f>Wellpath!E93</f>
        <v>2700</v>
      </c>
      <c r="B93" s="22">
        <v>0</v>
      </c>
      <c r="C93" s="22">
        <v>0</v>
      </c>
      <c r="D93" s="22">
        <f t="shared" si="6"/>
        <v>6.472135954999578E-5</v>
      </c>
      <c r="E93" s="20">
        <f>Model!$W$23*((drdp!B93+drdp!K93)*DBHG!$B93+(drdp!E93+drdp!N93)*DBHG!$C93+(drdp!H93+drdp!Q93)*DBHG!$D93)</f>
        <v>-0.14173942546139792</v>
      </c>
      <c r="F93" s="20">
        <f>Model!$W$23*((drdp!C93+drdp!L93)*DBHG!$B93+(drdp!F93+drdp!O93)*DBHG!$C93+(drdp!I93+drdp!R93)*DBHG!$D93)</f>
        <v>3.7978964588032876E-2</v>
      </c>
      <c r="G93" s="20">
        <f>Model!$W$23*((drdp!D93+drdp!M93)*DBHG!$B93+(drdp!G93+drdp!P93)*DBHG!$C93+(drdp!J93+drdp!S93)*DBHG!$D93)</f>
        <v>0</v>
      </c>
      <c r="H93" s="18">
        <f>Model!$W$23*((drdp!B93)*DBHG!$B93+(drdp!E93)*DBHG!$C93+(drdp!H93)*DBHG!$D93)</f>
        <v>-7.0869712730698961E-2</v>
      </c>
      <c r="I93" s="18">
        <f>Model!$W$23*((drdp!C93)*DBHG!$B93+(drdp!F93)*DBHG!$C93+(drdp!I93)*DBHG!$D93)</f>
        <v>1.8989482294016438E-2</v>
      </c>
      <c r="J93" s="18">
        <f>Model!$W$23*((drdp!D93)*DBHG!$B93+(drdp!G93)*DBHG!$C93+(drdp!J93)*DBHG!$D93)</f>
        <v>0</v>
      </c>
      <c r="K93" s="21">
        <f>SUM(E$3:E92)+H93</f>
        <v>-5.1789016873070208</v>
      </c>
      <c r="L93" s="21">
        <f>SUM(F$3:F92)+I93</f>
        <v>1.387682524794094</v>
      </c>
      <c r="M93" s="21">
        <f>SUM(G$3:G92)+J93</f>
        <v>0</v>
      </c>
      <c r="N93" s="19">
        <f t="shared" si="7"/>
        <v>26.821022686791508</v>
      </c>
      <c r="O93" s="19">
        <f t="shared" si="7"/>
        <v>1.9256627896189114</v>
      </c>
      <c r="P93" s="19">
        <f t="shared" si="7"/>
        <v>0</v>
      </c>
      <c r="Q93" s="19">
        <f t="shared" si="8"/>
        <v>-7.1866713691026005</v>
      </c>
      <c r="R93" s="19">
        <f t="shared" si="9"/>
        <v>0</v>
      </c>
      <c r="S93" s="19">
        <f t="shared" si="10"/>
        <v>0</v>
      </c>
    </row>
    <row r="94" spans="1:19" x14ac:dyDescent="0.25">
      <c r="A94" s="26">
        <f>Wellpath!E94</f>
        <v>2730</v>
      </c>
      <c r="B94" s="22">
        <v>0</v>
      </c>
      <c r="C94" s="22">
        <v>0</v>
      </c>
      <c r="D94" s="22">
        <f t="shared" si="6"/>
        <v>6.472135954999578E-5</v>
      </c>
      <c r="E94" s="20">
        <f>Model!$W$23*((drdp!B94+drdp!K94)*DBHG!$B94+(drdp!E94+drdp!N94)*DBHG!$C94+(drdp!H94+drdp!Q94)*DBHG!$D94)</f>
        <v>-0.14173942546139792</v>
      </c>
      <c r="F94" s="20">
        <f>Model!$W$23*((drdp!C94+drdp!L94)*DBHG!$B94+(drdp!F94+drdp!O94)*DBHG!$C94+(drdp!I94+drdp!R94)*DBHG!$D94)</f>
        <v>3.7978964588032876E-2</v>
      </c>
      <c r="G94" s="20">
        <f>Model!$W$23*((drdp!D94+drdp!M94)*DBHG!$B94+(drdp!G94+drdp!P94)*DBHG!$C94+(drdp!J94+drdp!S94)*DBHG!$D94)</f>
        <v>0</v>
      </c>
      <c r="H94" s="18">
        <f>Model!$W$23*((drdp!B94)*DBHG!$B94+(drdp!E94)*DBHG!$C94+(drdp!H94)*DBHG!$D94)</f>
        <v>-7.0869712730698961E-2</v>
      </c>
      <c r="I94" s="18">
        <f>Model!$W$23*((drdp!C94)*DBHG!$B94+(drdp!F94)*DBHG!$C94+(drdp!I94)*DBHG!$D94)</f>
        <v>1.8989482294016438E-2</v>
      </c>
      <c r="J94" s="18">
        <f>Model!$W$23*((drdp!D94)*DBHG!$B94+(drdp!G94)*DBHG!$C94+(drdp!J94)*DBHG!$D94)</f>
        <v>0</v>
      </c>
      <c r="K94" s="21">
        <f>SUM(E$3:E93)+H94</f>
        <v>-5.3206411127684188</v>
      </c>
      <c r="L94" s="21">
        <f>SUM(F$3:F93)+I94</f>
        <v>1.4256614893821269</v>
      </c>
      <c r="M94" s="21">
        <f>SUM(G$3:G93)+J94</f>
        <v>0</v>
      </c>
      <c r="N94" s="19">
        <f t="shared" si="7"/>
        <v>28.309221850881556</v>
      </c>
      <c r="O94" s="19">
        <f t="shared" si="7"/>
        <v>2.0325106823072643</v>
      </c>
      <c r="P94" s="19">
        <f t="shared" si="7"/>
        <v>0</v>
      </c>
      <c r="Q94" s="19">
        <f t="shared" si="8"/>
        <v>-7.5854331332972009</v>
      </c>
      <c r="R94" s="19">
        <f t="shared" si="9"/>
        <v>0</v>
      </c>
      <c r="S94" s="19">
        <f t="shared" si="10"/>
        <v>0</v>
      </c>
    </row>
    <row r="95" spans="1:19" x14ac:dyDescent="0.25">
      <c r="A95" s="26">
        <f>Wellpath!E95</f>
        <v>2760</v>
      </c>
      <c r="B95" s="22">
        <v>0</v>
      </c>
      <c r="C95" s="22">
        <v>0</v>
      </c>
      <c r="D95" s="22">
        <f t="shared" si="6"/>
        <v>6.472135954999578E-5</v>
      </c>
      <c r="E95" s="20">
        <f>Model!$W$23*((drdp!B95+drdp!K95)*DBHG!$B95+(drdp!E95+drdp!N95)*DBHG!$C95+(drdp!H95+drdp!Q95)*DBHG!$D95)</f>
        <v>-0.14173942546139792</v>
      </c>
      <c r="F95" s="20">
        <f>Model!$W$23*((drdp!C95+drdp!L95)*DBHG!$B95+(drdp!F95+drdp!O95)*DBHG!$C95+(drdp!I95+drdp!R95)*DBHG!$D95)</f>
        <v>3.7978964588032876E-2</v>
      </c>
      <c r="G95" s="20">
        <f>Model!$W$23*((drdp!D95+drdp!M95)*DBHG!$B95+(drdp!G95+drdp!P95)*DBHG!$C95+(drdp!J95+drdp!S95)*DBHG!$D95)</f>
        <v>0</v>
      </c>
      <c r="H95" s="18">
        <f>Model!$W$23*((drdp!B95)*DBHG!$B95+(drdp!E95)*DBHG!$C95+(drdp!H95)*DBHG!$D95)</f>
        <v>-7.0869712730698961E-2</v>
      </c>
      <c r="I95" s="18">
        <f>Model!$W$23*((drdp!C95)*DBHG!$B95+(drdp!F95)*DBHG!$C95+(drdp!I95)*DBHG!$D95)</f>
        <v>1.8989482294016438E-2</v>
      </c>
      <c r="J95" s="18">
        <f>Model!$W$23*((drdp!D95)*DBHG!$B95+(drdp!G95)*DBHG!$C95+(drdp!J95)*DBHG!$D95)</f>
        <v>0</v>
      </c>
      <c r="K95" s="21">
        <f>SUM(E$3:E94)+H95</f>
        <v>-5.4623805382298167</v>
      </c>
      <c r="L95" s="21">
        <f>SUM(F$3:F94)+I95</f>
        <v>1.4636404539701597</v>
      </c>
      <c r="M95" s="21">
        <f>SUM(G$3:G94)+J95</f>
        <v>0</v>
      </c>
      <c r="N95" s="19">
        <f t="shared" si="7"/>
        <v>29.837601144431861</v>
      </c>
      <c r="O95" s="19">
        <f t="shared" si="7"/>
        <v>2.1422433784979753</v>
      </c>
      <c r="P95" s="19">
        <f t="shared" si="7"/>
        <v>0</v>
      </c>
      <c r="Q95" s="19">
        <f t="shared" si="8"/>
        <v>-7.9949611307324542</v>
      </c>
      <c r="R95" s="19">
        <f t="shared" si="9"/>
        <v>0</v>
      </c>
      <c r="S95" s="19">
        <f t="shared" si="10"/>
        <v>0</v>
      </c>
    </row>
    <row r="96" spans="1:19" x14ac:dyDescent="0.25">
      <c r="A96" s="26">
        <f>Wellpath!E96</f>
        <v>2790</v>
      </c>
      <c r="B96" s="22">
        <v>0</v>
      </c>
      <c r="C96" s="22">
        <v>0</v>
      </c>
      <c r="D96" s="22">
        <f t="shared" si="6"/>
        <v>6.472135954999578E-5</v>
      </c>
      <c r="E96" s="20">
        <f>Model!$W$23*((drdp!B96+drdp!K96)*DBHG!$B96+(drdp!E96+drdp!N96)*DBHG!$C96+(drdp!H96+drdp!Q96)*DBHG!$D96)</f>
        <v>-0.14173942546139792</v>
      </c>
      <c r="F96" s="20">
        <f>Model!$W$23*((drdp!C96+drdp!L96)*DBHG!$B96+(drdp!F96+drdp!O96)*DBHG!$C96+(drdp!I96+drdp!R96)*DBHG!$D96)</f>
        <v>3.7978964588032876E-2</v>
      </c>
      <c r="G96" s="20">
        <f>Model!$W$23*((drdp!D96+drdp!M96)*DBHG!$B96+(drdp!G96+drdp!P96)*DBHG!$C96+(drdp!J96+drdp!S96)*DBHG!$D96)</f>
        <v>0</v>
      </c>
      <c r="H96" s="18">
        <f>Model!$W$23*((drdp!B96)*DBHG!$B96+(drdp!E96)*DBHG!$C96+(drdp!H96)*DBHG!$D96)</f>
        <v>-7.0869712730698961E-2</v>
      </c>
      <c r="I96" s="18">
        <f>Model!$W$23*((drdp!C96)*DBHG!$B96+(drdp!F96)*DBHG!$C96+(drdp!I96)*DBHG!$D96)</f>
        <v>1.8989482294016438E-2</v>
      </c>
      <c r="J96" s="18">
        <f>Model!$W$23*((drdp!D96)*DBHG!$B96+(drdp!G96)*DBHG!$C96+(drdp!J96)*DBHG!$D96)</f>
        <v>0</v>
      </c>
      <c r="K96" s="21">
        <f>SUM(E$3:E95)+H96</f>
        <v>-5.6041199636912147</v>
      </c>
      <c r="L96" s="21">
        <f>SUM(F$3:F95)+I96</f>
        <v>1.5016194185581926</v>
      </c>
      <c r="M96" s="21">
        <f>SUM(G$3:G95)+J96</f>
        <v>0</v>
      </c>
      <c r="N96" s="19">
        <f t="shared" si="7"/>
        <v>31.40616056744242</v>
      </c>
      <c r="O96" s="19">
        <f t="shared" si="7"/>
        <v>2.2548608781910442</v>
      </c>
      <c r="P96" s="19">
        <f t="shared" si="7"/>
        <v>0</v>
      </c>
      <c r="Q96" s="19">
        <f t="shared" si="8"/>
        <v>-8.4152553614083612</v>
      </c>
      <c r="R96" s="19">
        <f t="shared" si="9"/>
        <v>0</v>
      </c>
      <c r="S96" s="19">
        <f t="shared" si="10"/>
        <v>0</v>
      </c>
    </row>
    <row r="97" spans="1:19" x14ac:dyDescent="0.25">
      <c r="A97" s="26">
        <f>Wellpath!E97</f>
        <v>2820</v>
      </c>
      <c r="B97" s="22">
        <v>0</v>
      </c>
      <c r="C97" s="22">
        <v>0</v>
      </c>
      <c r="D97" s="22">
        <f t="shared" si="6"/>
        <v>6.472135954999578E-5</v>
      </c>
      <c r="E97" s="20">
        <f>Model!$W$23*((drdp!B97+drdp!K97)*DBHG!$B97+(drdp!E97+drdp!N97)*DBHG!$C97+(drdp!H97+drdp!Q97)*DBHG!$D97)</f>
        <v>-0.14173942546139792</v>
      </c>
      <c r="F97" s="20">
        <f>Model!$W$23*((drdp!C97+drdp!L97)*DBHG!$B97+(drdp!F97+drdp!O97)*DBHG!$C97+(drdp!I97+drdp!R97)*DBHG!$D97)</f>
        <v>3.7978964588032876E-2</v>
      </c>
      <c r="G97" s="20">
        <f>Model!$W$23*((drdp!D97+drdp!M97)*DBHG!$B97+(drdp!G97+drdp!P97)*DBHG!$C97+(drdp!J97+drdp!S97)*DBHG!$D97)</f>
        <v>0</v>
      </c>
      <c r="H97" s="18">
        <f>Model!$W$23*((drdp!B97)*DBHG!$B97+(drdp!E97)*DBHG!$C97+(drdp!H97)*DBHG!$D97)</f>
        <v>-7.0869712730698961E-2</v>
      </c>
      <c r="I97" s="18">
        <f>Model!$W$23*((drdp!C97)*DBHG!$B97+(drdp!F97)*DBHG!$C97+(drdp!I97)*DBHG!$D97)</f>
        <v>1.8989482294016438E-2</v>
      </c>
      <c r="J97" s="18">
        <f>Model!$W$23*((drdp!D97)*DBHG!$B97+(drdp!G97)*DBHG!$C97+(drdp!J97)*DBHG!$D97)</f>
        <v>0</v>
      </c>
      <c r="K97" s="21">
        <f>SUM(E$3:E96)+H97</f>
        <v>-5.7458593891526126</v>
      </c>
      <c r="L97" s="21">
        <f>SUM(F$3:F96)+I97</f>
        <v>1.5395983831462254</v>
      </c>
      <c r="M97" s="21">
        <f>SUM(G$3:G96)+J97</f>
        <v>0</v>
      </c>
      <c r="N97" s="19">
        <f t="shared" si="7"/>
        <v>33.014900119913236</v>
      </c>
      <c r="O97" s="19">
        <f t="shared" si="7"/>
        <v>2.3703631813864714</v>
      </c>
      <c r="P97" s="19">
        <f t="shared" si="7"/>
        <v>0</v>
      </c>
      <c r="Q97" s="19">
        <f t="shared" si="8"/>
        <v>-8.8463158253249201</v>
      </c>
      <c r="R97" s="19">
        <f t="shared" si="9"/>
        <v>0</v>
      </c>
      <c r="S97" s="19">
        <f t="shared" si="10"/>
        <v>0</v>
      </c>
    </row>
    <row r="98" spans="1:19" x14ac:dyDescent="0.25">
      <c r="A98" s="26">
        <f>Wellpath!E98</f>
        <v>2850</v>
      </c>
      <c r="B98" s="22">
        <v>0</v>
      </c>
      <c r="C98" s="22">
        <v>0</v>
      </c>
      <c r="D98" s="22">
        <f t="shared" si="6"/>
        <v>6.472135954999578E-5</v>
      </c>
      <c r="E98" s="20">
        <f>Model!$W$23*((drdp!B98+drdp!K98)*DBHG!$B98+(drdp!E98+drdp!N98)*DBHG!$C98+(drdp!H98+drdp!Q98)*DBHG!$D98)</f>
        <v>-0.14173942546139792</v>
      </c>
      <c r="F98" s="20">
        <f>Model!$W$23*((drdp!C98+drdp!L98)*DBHG!$B98+(drdp!F98+drdp!O98)*DBHG!$C98+(drdp!I98+drdp!R98)*DBHG!$D98)</f>
        <v>3.7978964588032876E-2</v>
      </c>
      <c r="G98" s="20">
        <f>Model!$W$23*((drdp!D98+drdp!M98)*DBHG!$B98+(drdp!G98+drdp!P98)*DBHG!$C98+(drdp!J98+drdp!S98)*DBHG!$D98)</f>
        <v>0</v>
      </c>
      <c r="H98" s="18">
        <f>Model!$W$23*((drdp!B98)*DBHG!$B98+(drdp!E98)*DBHG!$C98+(drdp!H98)*DBHG!$D98)</f>
        <v>-7.0869712730698961E-2</v>
      </c>
      <c r="I98" s="18">
        <f>Model!$W$23*((drdp!C98)*DBHG!$B98+(drdp!F98)*DBHG!$C98+(drdp!I98)*DBHG!$D98)</f>
        <v>1.8989482294016438E-2</v>
      </c>
      <c r="J98" s="18">
        <f>Model!$W$23*((drdp!D98)*DBHG!$B98+(drdp!G98)*DBHG!$C98+(drdp!J98)*DBHG!$D98)</f>
        <v>0</v>
      </c>
      <c r="K98" s="21">
        <f>SUM(E$3:E97)+H98</f>
        <v>-5.8875988146140106</v>
      </c>
      <c r="L98" s="21">
        <f>SUM(F$3:F97)+I98</f>
        <v>1.5775773477342583</v>
      </c>
      <c r="M98" s="21">
        <f>SUM(G$3:G97)+J98</f>
        <v>0</v>
      </c>
      <c r="N98" s="19">
        <f t="shared" si="7"/>
        <v>34.663819801844305</v>
      </c>
      <c r="O98" s="19">
        <f t="shared" si="7"/>
        <v>2.4887502880842569</v>
      </c>
      <c r="P98" s="19">
        <f t="shared" si="7"/>
        <v>0</v>
      </c>
      <c r="Q98" s="19">
        <f t="shared" si="8"/>
        <v>-9.2881425224821346</v>
      </c>
      <c r="R98" s="19">
        <f t="shared" si="9"/>
        <v>0</v>
      </c>
      <c r="S98" s="19">
        <f t="shared" si="10"/>
        <v>0</v>
      </c>
    </row>
    <row r="99" spans="1:19" x14ac:dyDescent="0.25">
      <c r="A99" s="26">
        <f>Wellpath!E99</f>
        <v>2880</v>
      </c>
      <c r="B99" s="22">
        <v>0</v>
      </c>
      <c r="C99" s="22">
        <v>0</v>
      </c>
      <c r="D99" s="22">
        <f t="shared" si="6"/>
        <v>6.472135954999578E-5</v>
      </c>
      <c r="E99" s="20">
        <f>Model!$W$23*((drdp!B99+drdp!K99)*DBHG!$B99+(drdp!E99+drdp!N99)*DBHG!$C99+(drdp!H99+drdp!Q99)*DBHG!$D99)</f>
        <v>-0.14173942546139792</v>
      </c>
      <c r="F99" s="20">
        <f>Model!$W$23*((drdp!C99+drdp!L99)*DBHG!$B99+(drdp!F99+drdp!O99)*DBHG!$C99+(drdp!I99+drdp!R99)*DBHG!$D99)</f>
        <v>3.7978964588032876E-2</v>
      </c>
      <c r="G99" s="20">
        <f>Model!$W$23*((drdp!D99+drdp!M99)*DBHG!$B99+(drdp!G99+drdp!P99)*DBHG!$C99+(drdp!J99+drdp!S99)*DBHG!$D99)</f>
        <v>0</v>
      </c>
      <c r="H99" s="18">
        <f>Model!$W$23*((drdp!B99)*DBHG!$B99+(drdp!E99)*DBHG!$C99+(drdp!H99)*DBHG!$D99)</f>
        <v>-7.0869712730698961E-2</v>
      </c>
      <c r="I99" s="18">
        <f>Model!$W$23*((drdp!C99)*DBHG!$B99+(drdp!F99)*DBHG!$C99+(drdp!I99)*DBHG!$D99)</f>
        <v>1.8989482294016438E-2</v>
      </c>
      <c r="J99" s="18">
        <f>Model!$W$23*((drdp!D99)*DBHG!$B99+(drdp!G99)*DBHG!$C99+(drdp!J99)*DBHG!$D99)</f>
        <v>0</v>
      </c>
      <c r="K99" s="21">
        <f>SUM(E$3:E98)+H99</f>
        <v>-6.0293382400754085</v>
      </c>
      <c r="L99" s="21">
        <f>SUM(F$3:F98)+I99</f>
        <v>1.6155563123222911</v>
      </c>
      <c r="M99" s="21">
        <f>SUM(G$3:G98)+J99</f>
        <v>0</v>
      </c>
      <c r="N99" s="19">
        <f t="shared" si="7"/>
        <v>36.352919613235628</v>
      </c>
      <c r="O99" s="19">
        <f t="shared" si="7"/>
        <v>2.6100221982844003</v>
      </c>
      <c r="P99" s="19">
        <f t="shared" si="7"/>
        <v>0</v>
      </c>
      <c r="Q99" s="19">
        <f t="shared" si="8"/>
        <v>-9.7407354528799992</v>
      </c>
      <c r="R99" s="19">
        <f t="shared" si="9"/>
        <v>0</v>
      </c>
      <c r="S99" s="19">
        <f t="shared" si="10"/>
        <v>0</v>
      </c>
    </row>
    <row r="100" spans="1:19" x14ac:dyDescent="0.25">
      <c r="A100" s="26">
        <f>Wellpath!E100</f>
        <v>2910</v>
      </c>
      <c r="B100" s="22">
        <v>0</v>
      </c>
      <c r="C100" s="22">
        <v>0</v>
      </c>
      <c r="D100" s="22">
        <f t="shared" si="6"/>
        <v>6.472135954999578E-5</v>
      </c>
      <c r="E100" s="20">
        <f>Model!$W$23*((drdp!B100+drdp!K100)*DBHG!$B100+(drdp!E100+drdp!N100)*DBHG!$C100+(drdp!H100+drdp!Q100)*DBHG!$D100)</f>
        <v>-0.14173942546139792</v>
      </c>
      <c r="F100" s="20">
        <f>Model!$W$23*((drdp!C100+drdp!L100)*DBHG!$B100+(drdp!F100+drdp!O100)*DBHG!$C100+(drdp!I100+drdp!R100)*DBHG!$D100)</f>
        <v>3.7978964588032876E-2</v>
      </c>
      <c r="G100" s="20">
        <f>Model!$W$23*((drdp!D100+drdp!M100)*DBHG!$B100+(drdp!G100+drdp!P100)*DBHG!$C100+(drdp!J100+drdp!S100)*DBHG!$D100)</f>
        <v>0</v>
      </c>
      <c r="H100" s="18">
        <f>Model!$W$23*((drdp!B100)*DBHG!$B100+(drdp!E100)*DBHG!$C100+(drdp!H100)*DBHG!$D100)</f>
        <v>-7.0869712730698961E-2</v>
      </c>
      <c r="I100" s="18">
        <f>Model!$W$23*((drdp!C100)*DBHG!$B100+(drdp!F100)*DBHG!$C100+(drdp!I100)*DBHG!$D100)</f>
        <v>1.8989482294016438E-2</v>
      </c>
      <c r="J100" s="18">
        <f>Model!$W$23*((drdp!D100)*DBHG!$B100+(drdp!G100)*DBHG!$C100+(drdp!J100)*DBHG!$D100)</f>
        <v>0</v>
      </c>
      <c r="K100" s="21">
        <f>SUM(E$3:E99)+H100</f>
        <v>-6.1710776655368065</v>
      </c>
      <c r="L100" s="21">
        <f>SUM(F$3:F99)+I100</f>
        <v>1.653535276910324</v>
      </c>
      <c r="M100" s="21">
        <f>SUM(G$3:G99)+J100</f>
        <v>0</v>
      </c>
      <c r="N100" s="19">
        <f t="shared" si="7"/>
        <v>38.082199554087204</v>
      </c>
      <c r="O100" s="19">
        <f t="shared" si="7"/>
        <v>2.734178911986902</v>
      </c>
      <c r="P100" s="19">
        <f t="shared" si="7"/>
        <v>0</v>
      </c>
      <c r="Q100" s="19">
        <f t="shared" si="8"/>
        <v>-10.204094616518519</v>
      </c>
      <c r="R100" s="19">
        <f t="shared" si="9"/>
        <v>0</v>
      </c>
      <c r="S100" s="19">
        <f t="shared" si="10"/>
        <v>0</v>
      </c>
    </row>
    <row r="101" spans="1:19" x14ac:dyDescent="0.25">
      <c r="A101" s="26">
        <f>Wellpath!E101</f>
        <v>2940</v>
      </c>
      <c r="B101" s="22">
        <v>0</v>
      </c>
      <c r="C101" s="22">
        <v>0</v>
      </c>
      <c r="D101" s="22">
        <f t="shared" si="6"/>
        <v>6.472135954999578E-5</v>
      </c>
      <c r="E101" s="20">
        <f>Model!$W$23*((drdp!B101+drdp!K101)*DBHG!$B101+(drdp!E101+drdp!N101)*DBHG!$C101+(drdp!H101+drdp!Q101)*DBHG!$D101)</f>
        <v>-0.14173942546139792</v>
      </c>
      <c r="F101" s="20">
        <f>Model!$W$23*((drdp!C101+drdp!L101)*DBHG!$B101+(drdp!F101+drdp!O101)*DBHG!$C101+(drdp!I101+drdp!R101)*DBHG!$D101)</f>
        <v>3.7978964588032876E-2</v>
      </c>
      <c r="G101" s="20">
        <f>Model!$W$23*((drdp!D101+drdp!M101)*DBHG!$B101+(drdp!G101+drdp!P101)*DBHG!$C101+(drdp!J101+drdp!S101)*DBHG!$D101)</f>
        <v>0</v>
      </c>
      <c r="H101" s="18">
        <f>Model!$W$23*((drdp!B101)*DBHG!$B101+(drdp!E101)*DBHG!$C101+(drdp!H101)*DBHG!$D101)</f>
        <v>-7.0869712730698961E-2</v>
      </c>
      <c r="I101" s="18">
        <f>Model!$W$23*((drdp!C101)*DBHG!$B101+(drdp!F101)*DBHG!$C101+(drdp!I101)*DBHG!$D101)</f>
        <v>1.8989482294016438E-2</v>
      </c>
      <c r="J101" s="18">
        <f>Model!$W$23*((drdp!D101)*DBHG!$B101+(drdp!G101)*DBHG!$C101+(drdp!J101)*DBHG!$D101)</f>
        <v>0</v>
      </c>
      <c r="K101" s="21">
        <f>SUM(E$3:E100)+H101</f>
        <v>-6.3128170909982044</v>
      </c>
      <c r="L101" s="21">
        <f>SUM(F$3:F100)+I101</f>
        <v>1.6915142414983568</v>
      </c>
      <c r="M101" s="21">
        <f>SUM(G$3:G100)+J101</f>
        <v>0</v>
      </c>
      <c r="N101" s="19">
        <f t="shared" si="7"/>
        <v>39.851659624399034</v>
      </c>
      <c r="O101" s="19">
        <f t="shared" si="7"/>
        <v>2.8612204291917616</v>
      </c>
      <c r="P101" s="19">
        <f t="shared" si="7"/>
        <v>0</v>
      </c>
      <c r="Q101" s="19">
        <f t="shared" si="8"/>
        <v>-10.678220013397691</v>
      </c>
      <c r="R101" s="19">
        <f t="shared" si="9"/>
        <v>0</v>
      </c>
      <c r="S101" s="19">
        <f t="shared" si="10"/>
        <v>0</v>
      </c>
    </row>
    <row r="102" spans="1:19" x14ac:dyDescent="0.25">
      <c r="A102" s="26">
        <f>Wellpath!E102</f>
        <v>2970</v>
      </c>
      <c r="B102" s="22">
        <v>0</v>
      </c>
      <c r="C102" s="22">
        <v>0</v>
      </c>
      <c r="D102" s="22">
        <f t="shared" si="6"/>
        <v>6.472135954999578E-5</v>
      </c>
      <c r="E102" s="20">
        <f>Model!$W$23*((drdp!B102+drdp!K102)*DBHG!$B102+(drdp!E102+drdp!N102)*DBHG!$C102+(drdp!H102+drdp!Q102)*DBHG!$D102)</f>
        <v>-0.14173942546139792</v>
      </c>
      <c r="F102" s="20">
        <f>Model!$W$23*((drdp!C102+drdp!L102)*DBHG!$B102+(drdp!F102+drdp!O102)*DBHG!$C102+(drdp!I102+drdp!R102)*DBHG!$D102)</f>
        <v>3.7978964588032876E-2</v>
      </c>
      <c r="G102" s="20">
        <f>Model!$W$23*((drdp!D102+drdp!M102)*DBHG!$B102+(drdp!G102+drdp!P102)*DBHG!$C102+(drdp!J102+drdp!S102)*DBHG!$D102)</f>
        <v>0</v>
      </c>
      <c r="H102" s="18">
        <f>Model!$W$23*((drdp!B102)*DBHG!$B102+(drdp!E102)*DBHG!$C102+(drdp!H102)*DBHG!$D102)</f>
        <v>-7.0869712730698961E-2</v>
      </c>
      <c r="I102" s="18">
        <f>Model!$W$23*((drdp!C102)*DBHG!$B102+(drdp!F102)*DBHG!$C102+(drdp!I102)*DBHG!$D102)</f>
        <v>1.8989482294016438E-2</v>
      </c>
      <c r="J102" s="18">
        <f>Model!$W$23*((drdp!D102)*DBHG!$B102+(drdp!G102)*DBHG!$C102+(drdp!J102)*DBHG!$D102)</f>
        <v>0</v>
      </c>
      <c r="K102" s="21">
        <f>SUM(E$3:E101)+H102</f>
        <v>-6.4545565164596024</v>
      </c>
      <c r="L102" s="21">
        <f>SUM(F$3:F101)+I102</f>
        <v>1.7294932060863897</v>
      </c>
      <c r="M102" s="21">
        <f>SUM(G$3:G101)+J102</f>
        <v>0</v>
      </c>
      <c r="N102" s="19">
        <f t="shared" si="7"/>
        <v>41.661299824171117</v>
      </c>
      <c r="O102" s="19">
        <f t="shared" si="7"/>
        <v>2.991146749898979</v>
      </c>
      <c r="P102" s="19">
        <f t="shared" si="7"/>
        <v>0</v>
      </c>
      <c r="Q102" s="19">
        <f t="shared" si="8"/>
        <v>-11.163111643517517</v>
      </c>
      <c r="R102" s="19">
        <f t="shared" si="9"/>
        <v>0</v>
      </c>
      <c r="S102" s="19">
        <f t="shared" si="10"/>
        <v>0</v>
      </c>
    </row>
    <row r="103" spans="1:19" x14ac:dyDescent="0.25">
      <c r="A103" s="26">
        <f>Wellpath!E103</f>
        <v>3000</v>
      </c>
      <c r="B103" s="22">
        <v>0</v>
      </c>
      <c r="C103" s="22">
        <v>0</v>
      </c>
      <c r="D103" s="22">
        <f t="shared" si="6"/>
        <v>6.472135954999578E-5</v>
      </c>
      <c r="E103" s="20">
        <f>Model!$W$23*((drdp!B103+drdp!K103)*DBHG!$B103+(drdp!E103+drdp!N103)*DBHG!$C103+(drdp!H103+drdp!Q103)*DBHG!$D103)</f>
        <v>-0.14173942546139792</v>
      </c>
      <c r="F103" s="20">
        <f>Model!$W$23*((drdp!C103+drdp!L103)*DBHG!$B103+(drdp!F103+drdp!O103)*DBHG!$C103+(drdp!I103+drdp!R103)*DBHG!$D103)</f>
        <v>3.7978964588032876E-2</v>
      </c>
      <c r="G103" s="20">
        <f>Model!$W$23*((drdp!D103+drdp!M103)*DBHG!$B103+(drdp!G103+drdp!P103)*DBHG!$C103+(drdp!J103+drdp!S103)*DBHG!$D103)</f>
        <v>0</v>
      </c>
      <c r="H103" s="18">
        <f>Model!$W$23*((drdp!B103)*DBHG!$B103+(drdp!E103)*DBHG!$C103+(drdp!H103)*DBHG!$D103)</f>
        <v>-7.0869712730698961E-2</v>
      </c>
      <c r="I103" s="18">
        <f>Model!$W$23*((drdp!C103)*DBHG!$B103+(drdp!F103)*DBHG!$C103+(drdp!I103)*DBHG!$D103)</f>
        <v>1.8989482294016438E-2</v>
      </c>
      <c r="J103" s="18">
        <f>Model!$W$23*((drdp!D103)*DBHG!$B103+(drdp!G103)*DBHG!$C103+(drdp!J103)*DBHG!$D103)</f>
        <v>0</v>
      </c>
      <c r="K103" s="21">
        <f>SUM(E$3:E102)+H103</f>
        <v>-6.5962959419210003</v>
      </c>
      <c r="L103" s="21">
        <f>SUM(F$3:F102)+I103</f>
        <v>1.7674721706744225</v>
      </c>
      <c r="M103" s="21">
        <f>SUM(G$3:G102)+J103</f>
        <v>0</v>
      </c>
      <c r="N103" s="19">
        <f t="shared" si="7"/>
        <v>43.511120153403454</v>
      </c>
      <c r="O103" s="19">
        <f t="shared" si="7"/>
        <v>3.1239578741085552</v>
      </c>
      <c r="P103" s="19">
        <f t="shared" si="7"/>
        <v>0</v>
      </c>
      <c r="Q103" s="19">
        <f t="shared" si="8"/>
        <v>-11.658769506877995</v>
      </c>
      <c r="R103" s="19">
        <f t="shared" si="9"/>
        <v>0</v>
      </c>
      <c r="S103" s="19">
        <f t="shared" si="10"/>
        <v>0</v>
      </c>
    </row>
    <row r="104" spans="1:19" x14ac:dyDescent="0.25">
      <c r="A104" s="26">
        <f>Wellpath!E104</f>
        <v>3030</v>
      </c>
      <c r="B104" s="22">
        <v>0</v>
      </c>
      <c r="C104" s="22">
        <v>0</v>
      </c>
      <c r="D104" s="22">
        <f t="shared" si="6"/>
        <v>6.472135954999578E-5</v>
      </c>
      <c r="E104" s="20">
        <f>Model!$W$23*((drdp!B104+drdp!K104)*DBHG!$B104+(drdp!E104+drdp!N104)*DBHG!$C104+(drdp!H104+drdp!Q104)*DBHG!$D104)</f>
        <v>-0.14173942546139792</v>
      </c>
      <c r="F104" s="20">
        <f>Model!$W$23*((drdp!C104+drdp!L104)*DBHG!$B104+(drdp!F104+drdp!O104)*DBHG!$C104+(drdp!I104+drdp!R104)*DBHG!$D104)</f>
        <v>3.7978964588032876E-2</v>
      </c>
      <c r="G104" s="20">
        <f>Model!$W$23*((drdp!D104+drdp!M104)*DBHG!$B104+(drdp!G104+drdp!P104)*DBHG!$C104+(drdp!J104+drdp!S104)*DBHG!$D104)</f>
        <v>0</v>
      </c>
      <c r="H104" s="18">
        <f>Model!$W$23*((drdp!B104)*DBHG!$B104+(drdp!E104)*DBHG!$C104+(drdp!H104)*DBHG!$D104)</f>
        <v>-7.0869712730698961E-2</v>
      </c>
      <c r="I104" s="18">
        <f>Model!$W$23*((drdp!C104)*DBHG!$B104+(drdp!F104)*DBHG!$C104+(drdp!I104)*DBHG!$D104)</f>
        <v>1.8989482294016438E-2</v>
      </c>
      <c r="J104" s="18">
        <f>Model!$W$23*((drdp!D104)*DBHG!$B104+(drdp!G104)*DBHG!$C104+(drdp!J104)*DBHG!$D104)</f>
        <v>0</v>
      </c>
      <c r="K104" s="21">
        <f>SUM(E$3:E103)+H104</f>
        <v>-6.7380353673823983</v>
      </c>
      <c r="L104" s="21">
        <f>SUM(F$3:F103)+I104</f>
        <v>1.8054511352624554</v>
      </c>
      <c r="M104" s="21">
        <f>SUM(G$3:G103)+J104</f>
        <v>0</v>
      </c>
      <c r="N104" s="19">
        <f t="shared" si="7"/>
        <v>45.401120612096051</v>
      </c>
      <c r="O104" s="19">
        <f t="shared" si="7"/>
        <v>3.2596538018204888</v>
      </c>
      <c r="P104" s="19">
        <f t="shared" si="7"/>
        <v>0</v>
      </c>
      <c r="Q104" s="19">
        <f t="shared" si="8"/>
        <v>-12.165193603479127</v>
      </c>
      <c r="R104" s="19">
        <f t="shared" si="9"/>
        <v>0</v>
      </c>
      <c r="S104" s="19">
        <f t="shared" si="10"/>
        <v>0</v>
      </c>
    </row>
    <row r="105" spans="1:19" x14ac:dyDescent="0.25">
      <c r="A105" s="26">
        <f>Wellpath!E105</f>
        <v>3060</v>
      </c>
      <c r="B105" s="22">
        <v>0</v>
      </c>
      <c r="C105" s="22">
        <v>0</v>
      </c>
      <c r="D105" s="22">
        <f t="shared" si="6"/>
        <v>6.472135954999578E-5</v>
      </c>
      <c r="E105" s="20">
        <f>Model!$W$23*((drdp!B105+drdp!K105)*DBHG!$B105+(drdp!E105+drdp!N105)*DBHG!$C105+(drdp!H105+drdp!Q105)*DBHG!$D105)</f>
        <v>-0.14173942546139792</v>
      </c>
      <c r="F105" s="20">
        <f>Model!$W$23*((drdp!C105+drdp!L105)*DBHG!$B105+(drdp!F105+drdp!O105)*DBHG!$C105+(drdp!I105+drdp!R105)*DBHG!$D105)</f>
        <v>3.7978964588032876E-2</v>
      </c>
      <c r="G105" s="20">
        <f>Model!$W$23*((drdp!D105+drdp!M105)*DBHG!$B105+(drdp!G105+drdp!P105)*DBHG!$C105+(drdp!J105+drdp!S105)*DBHG!$D105)</f>
        <v>0</v>
      </c>
      <c r="H105" s="18">
        <f>Model!$W$23*((drdp!B105)*DBHG!$B105+(drdp!E105)*DBHG!$C105+(drdp!H105)*DBHG!$D105)</f>
        <v>-7.0869712730698961E-2</v>
      </c>
      <c r="I105" s="18">
        <f>Model!$W$23*((drdp!C105)*DBHG!$B105+(drdp!F105)*DBHG!$C105+(drdp!I105)*DBHG!$D105)</f>
        <v>1.8989482294016438E-2</v>
      </c>
      <c r="J105" s="18">
        <f>Model!$W$23*((drdp!D105)*DBHG!$B105+(drdp!G105)*DBHG!$C105+(drdp!J105)*DBHG!$D105)</f>
        <v>0</v>
      </c>
      <c r="K105" s="21">
        <f>SUM(E$3:E104)+H105</f>
        <v>-6.8797747928437962</v>
      </c>
      <c r="L105" s="21">
        <f>SUM(F$3:F104)+I105</f>
        <v>1.8434300998504882</v>
      </c>
      <c r="M105" s="21">
        <f>SUM(G$3:G104)+J105</f>
        <v>0</v>
      </c>
      <c r="N105" s="19">
        <f t="shared" si="7"/>
        <v>47.331301200248902</v>
      </c>
      <c r="O105" s="19">
        <f t="shared" si="7"/>
        <v>3.3982345330347812</v>
      </c>
      <c r="P105" s="19">
        <f t="shared" si="7"/>
        <v>0</v>
      </c>
      <c r="Q105" s="19">
        <f t="shared" si="8"/>
        <v>-12.682383933320912</v>
      </c>
      <c r="R105" s="19">
        <f t="shared" si="9"/>
        <v>0</v>
      </c>
      <c r="S105" s="19">
        <f t="shared" si="10"/>
        <v>0</v>
      </c>
    </row>
    <row r="106" spans="1:19" x14ac:dyDescent="0.25">
      <c r="A106" s="26">
        <f>Wellpath!E106</f>
        <v>3090</v>
      </c>
      <c r="B106" s="22">
        <v>0</v>
      </c>
      <c r="C106" s="22">
        <v>0</v>
      </c>
      <c r="D106" s="22">
        <f t="shared" si="6"/>
        <v>6.472135954999578E-5</v>
      </c>
      <c r="E106" s="20">
        <f>Model!$W$23*((drdp!B106+drdp!K106)*DBHG!$B106+(drdp!E106+drdp!N106)*DBHG!$C106+(drdp!H106+drdp!Q106)*DBHG!$D106)</f>
        <v>-0.14173942546139792</v>
      </c>
      <c r="F106" s="20">
        <f>Model!$W$23*((drdp!C106+drdp!L106)*DBHG!$B106+(drdp!F106+drdp!O106)*DBHG!$C106+(drdp!I106+drdp!R106)*DBHG!$D106)</f>
        <v>3.7978964588032876E-2</v>
      </c>
      <c r="G106" s="20">
        <f>Model!$W$23*((drdp!D106+drdp!M106)*DBHG!$B106+(drdp!G106+drdp!P106)*DBHG!$C106+(drdp!J106+drdp!S106)*DBHG!$D106)</f>
        <v>0</v>
      </c>
      <c r="H106" s="18">
        <f>Model!$W$23*((drdp!B106)*DBHG!$B106+(drdp!E106)*DBHG!$C106+(drdp!H106)*DBHG!$D106)</f>
        <v>-7.0869712730698961E-2</v>
      </c>
      <c r="I106" s="18">
        <f>Model!$W$23*((drdp!C106)*DBHG!$B106+(drdp!F106)*DBHG!$C106+(drdp!I106)*DBHG!$D106)</f>
        <v>1.8989482294016438E-2</v>
      </c>
      <c r="J106" s="18">
        <f>Model!$W$23*((drdp!D106)*DBHG!$B106+(drdp!G106)*DBHG!$C106+(drdp!J106)*DBHG!$D106)</f>
        <v>0</v>
      </c>
      <c r="K106" s="21">
        <f>SUM(E$3:E105)+H106</f>
        <v>-7.0215142183051942</v>
      </c>
      <c r="L106" s="21">
        <f>SUM(F$3:F105)+I106</f>
        <v>1.8814090644385211</v>
      </c>
      <c r="M106" s="21">
        <f>SUM(G$3:G105)+J106</f>
        <v>0</v>
      </c>
      <c r="N106" s="19">
        <f t="shared" si="7"/>
        <v>49.301661917861999</v>
      </c>
      <c r="O106" s="19">
        <f t="shared" si="7"/>
        <v>3.539700067751431</v>
      </c>
      <c r="P106" s="19">
        <f t="shared" si="7"/>
        <v>0</v>
      </c>
      <c r="Q106" s="19">
        <f t="shared" si="8"/>
        <v>-13.210340496403349</v>
      </c>
      <c r="R106" s="19">
        <f t="shared" si="9"/>
        <v>0</v>
      </c>
      <c r="S106" s="19">
        <f t="shared" si="10"/>
        <v>0</v>
      </c>
    </row>
    <row r="107" spans="1:19" x14ac:dyDescent="0.25">
      <c r="A107" s="26">
        <f>Wellpath!E107</f>
        <v>3120</v>
      </c>
      <c r="B107" s="22">
        <v>0</v>
      </c>
      <c r="C107" s="22">
        <v>0</v>
      </c>
      <c r="D107" s="22">
        <f t="shared" si="6"/>
        <v>6.472135954999578E-5</v>
      </c>
      <c r="E107" s="20">
        <f>Model!$W$23*((drdp!B107+drdp!K107)*DBHG!$B107+(drdp!E107+drdp!N107)*DBHG!$C107+(drdp!H107+drdp!Q107)*DBHG!$D107)</f>
        <v>-0.14173942546139792</v>
      </c>
      <c r="F107" s="20">
        <f>Model!$W$23*((drdp!C107+drdp!L107)*DBHG!$B107+(drdp!F107+drdp!O107)*DBHG!$C107+(drdp!I107+drdp!R107)*DBHG!$D107)</f>
        <v>3.7978964588032876E-2</v>
      </c>
      <c r="G107" s="20">
        <f>Model!$W$23*((drdp!D107+drdp!M107)*DBHG!$B107+(drdp!G107+drdp!P107)*DBHG!$C107+(drdp!J107+drdp!S107)*DBHG!$D107)</f>
        <v>0</v>
      </c>
      <c r="H107" s="18">
        <f>Model!$W$23*((drdp!B107)*DBHG!$B107+(drdp!E107)*DBHG!$C107+(drdp!H107)*DBHG!$D107)</f>
        <v>-7.0869712730698961E-2</v>
      </c>
      <c r="I107" s="18">
        <f>Model!$W$23*((drdp!C107)*DBHG!$B107+(drdp!F107)*DBHG!$C107+(drdp!I107)*DBHG!$D107)</f>
        <v>1.8989482294016438E-2</v>
      </c>
      <c r="J107" s="18">
        <f>Model!$W$23*((drdp!D107)*DBHG!$B107+(drdp!G107)*DBHG!$C107+(drdp!J107)*DBHG!$D107)</f>
        <v>0</v>
      </c>
      <c r="K107" s="21">
        <f>SUM(E$3:E106)+H107</f>
        <v>-7.1632536437665921</v>
      </c>
      <c r="L107" s="21">
        <f>SUM(F$3:F106)+I107</f>
        <v>1.9193880290265539</v>
      </c>
      <c r="M107" s="21">
        <f>SUM(G$3:G106)+J107</f>
        <v>0</v>
      </c>
      <c r="N107" s="19">
        <f t="shared" si="7"/>
        <v>51.312202764935357</v>
      </c>
      <c r="O107" s="19">
        <f t="shared" si="7"/>
        <v>3.6840504059704395</v>
      </c>
      <c r="P107" s="19">
        <f t="shared" si="7"/>
        <v>0</v>
      </c>
      <c r="Q107" s="19">
        <f t="shared" si="8"/>
        <v>-13.74906329272644</v>
      </c>
      <c r="R107" s="19">
        <f t="shared" si="9"/>
        <v>0</v>
      </c>
      <c r="S107" s="19">
        <f t="shared" si="10"/>
        <v>0</v>
      </c>
    </row>
    <row r="108" spans="1:19" x14ac:dyDescent="0.25">
      <c r="A108" s="26">
        <f>Wellpath!E108</f>
        <v>3150</v>
      </c>
      <c r="B108" s="22">
        <v>0</v>
      </c>
      <c r="C108" s="22">
        <v>0</v>
      </c>
      <c r="D108" s="22">
        <f t="shared" si="6"/>
        <v>6.472135954999578E-5</v>
      </c>
      <c r="E108" s="20">
        <f>Model!$W$23*((drdp!B108+drdp!K108)*DBHG!$B108+(drdp!E108+drdp!N108)*DBHG!$C108+(drdp!H108+drdp!Q108)*DBHG!$D108)</f>
        <v>-0.14173942546139792</v>
      </c>
      <c r="F108" s="20">
        <f>Model!$W$23*((drdp!C108+drdp!L108)*DBHG!$B108+(drdp!F108+drdp!O108)*DBHG!$C108+(drdp!I108+drdp!R108)*DBHG!$D108)</f>
        <v>3.7978964588032876E-2</v>
      </c>
      <c r="G108" s="20">
        <f>Model!$W$23*((drdp!D108+drdp!M108)*DBHG!$B108+(drdp!G108+drdp!P108)*DBHG!$C108+(drdp!J108+drdp!S108)*DBHG!$D108)</f>
        <v>0</v>
      </c>
      <c r="H108" s="18">
        <f>Model!$W$23*((drdp!B108)*DBHG!$B108+(drdp!E108)*DBHG!$C108+(drdp!H108)*DBHG!$D108)</f>
        <v>-7.0869712730698961E-2</v>
      </c>
      <c r="I108" s="18">
        <f>Model!$W$23*((drdp!C108)*DBHG!$B108+(drdp!F108)*DBHG!$C108+(drdp!I108)*DBHG!$D108)</f>
        <v>1.8989482294016438E-2</v>
      </c>
      <c r="J108" s="18">
        <f>Model!$W$23*((drdp!D108)*DBHG!$B108+(drdp!G108)*DBHG!$C108+(drdp!J108)*DBHG!$D108)</f>
        <v>0</v>
      </c>
      <c r="K108" s="21">
        <f>SUM(E$3:E107)+H108</f>
        <v>-7.3049930692279901</v>
      </c>
      <c r="L108" s="21">
        <f>SUM(F$3:F107)+I108</f>
        <v>1.9573669936145868</v>
      </c>
      <c r="M108" s="21">
        <f>SUM(G$3:G107)+J108</f>
        <v>0</v>
      </c>
      <c r="N108" s="19">
        <f t="shared" si="7"/>
        <v>53.362923741468968</v>
      </c>
      <c r="O108" s="19">
        <f t="shared" si="7"/>
        <v>3.831285547691806</v>
      </c>
      <c r="P108" s="19">
        <f t="shared" si="7"/>
        <v>0</v>
      </c>
      <c r="Q108" s="19">
        <f t="shared" si="8"/>
        <v>-14.298552322290185</v>
      </c>
      <c r="R108" s="19">
        <f t="shared" si="9"/>
        <v>0</v>
      </c>
      <c r="S108" s="19">
        <f t="shared" si="10"/>
        <v>0</v>
      </c>
    </row>
    <row r="109" spans="1:19" x14ac:dyDescent="0.25">
      <c r="A109" s="26">
        <f>Wellpath!E109</f>
        <v>3180</v>
      </c>
      <c r="B109" s="22">
        <v>0</v>
      </c>
      <c r="C109" s="22">
        <v>0</v>
      </c>
      <c r="D109" s="22">
        <f t="shared" si="6"/>
        <v>6.472135954999578E-5</v>
      </c>
      <c r="E109" s="20">
        <f>Model!$W$23*((drdp!B109+drdp!K109)*DBHG!$B109+(drdp!E109+drdp!N109)*DBHG!$C109+(drdp!H109+drdp!Q109)*DBHG!$D109)</f>
        <v>-0.14173942546139792</v>
      </c>
      <c r="F109" s="20">
        <f>Model!$W$23*((drdp!C109+drdp!L109)*DBHG!$B109+(drdp!F109+drdp!O109)*DBHG!$C109+(drdp!I109+drdp!R109)*DBHG!$D109)</f>
        <v>3.7978964588032876E-2</v>
      </c>
      <c r="G109" s="20">
        <f>Model!$W$23*((drdp!D109+drdp!M109)*DBHG!$B109+(drdp!G109+drdp!P109)*DBHG!$C109+(drdp!J109+drdp!S109)*DBHG!$D109)</f>
        <v>0</v>
      </c>
      <c r="H109" s="18">
        <f>Model!$W$23*((drdp!B109)*DBHG!$B109+(drdp!E109)*DBHG!$C109+(drdp!H109)*DBHG!$D109)</f>
        <v>-7.0869712730698961E-2</v>
      </c>
      <c r="I109" s="18">
        <f>Model!$W$23*((drdp!C109)*DBHG!$B109+(drdp!F109)*DBHG!$C109+(drdp!I109)*DBHG!$D109)</f>
        <v>1.8989482294016438E-2</v>
      </c>
      <c r="J109" s="18">
        <f>Model!$W$23*((drdp!D109)*DBHG!$B109+(drdp!G109)*DBHG!$C109+(drdp!J109)*DBHG!$D109)</f>
        <v>0</v>
      </c>
      <c r="K109" s="21">
        <f>SUM(E$3:E108)+H109</f>
        <v>-7.446732494689388</v>
      </c>
      <c r="L109" s="21">
        <f>SUM(F$3:F108)+I109</f>
        <v>1.9953459582026196</v>
      </c>
      <c r="M109" s="21">
        <f>SUM(G$3:G108)+J109</f>
        <v>0</v>
      </c>
      <c r="N109" s="19">
        <f t="shared" si="7"/>
        <v>55.453824847462833</v>
      </c>
      <c r="O109" s="19">
        <f t="shared" si="7"/>
        <v>3.9814054929155303</v>
      </c>
      <c r="P109" s="19">
        <f t="shared" si="7"/>
        <v>0</v>
      </c>
      <c r="Q109" s="19">
        <f t="shared" si="8"/>
        <v>-14.858807585094581</v>
      </c>
      <c r="R109" s="19">
        <f t="shared" si="9"/>
        <v>0</v>
      </c>
      <c r="S109" s="19">
        <f t="shared" si="10"/>
        <v>0</v>
      </c>
    </row>
    <row r="110" spans="1:19" x14ac:dyDescent="0.25">
      <c r="A110" s="26">
        <f>Wellpath!E110</f>
        <v>3210</v>
      </c>
      <c r="B110" s="22">
        <v>0</v>
      </c>
      <c r="C110" s="22">
        <v>0</v>
      </c>
      <c r="D110" s="22">
        <f t="shared" si="6"/>
        <v>6.472135954999578E-5</v>
      </c>
      <c r="E110" s="20">
        <f>Model!$W$23*((drdp!B110+drdp!K110)*DBHG!$B110+(drdp!E110+drdp!N110)*DBHG!$C110+(drdp!H110+drdp!Q110)*DBHG!$D110)</f>
        <v>-0.14173942546139792</v>
      </c>
      <c r="F110" s="20">
        <f>Model!$W$23*((drdp!C110+drdp!L110)*DBHG!$B110+(drdp!F110+drdp!O110)*DBHG!$C110+(drdp!I110+drdp!R110)*DBHG!$D110)</f>
        <v>3.7978964588032876E-2</v>
      </c>
      <c r="G110" s="20">
        <f>Model!$W$23*((drdp!D110+drdp!M110)*DBHG!$B110+(drdp!G110+drdp!P110)*DBHG!$C110+(drdp!J110+drdp!S110)*DBHG!$D110)</f>
        <v>0</v>
      </c>
      <c r="H110" s="18">
        <f>Model!$W$23*((drdp!B110)*DBHG!$B110+(drdp!E110)*DBHG!$C110+(drdp!H110)*DBHG!$D110)</f>
        <v>-7.0869712730698961E-2</v>
      </c>
      <c r="I110" s="18">
        <f>Model!$W$23*((drdp!C110)*DBHG!$B110+(drdp!F110)*DBHG!$C110+(drdp!I110)*DBHG!$D110)</f>
        <v>1.8989482294016438E-2</v>
      </c>
      <c r="J110" s="18">
        <f>Model!$W$23*((drdp!D110)*DBHG!$B110+(drdp!G110)*DBHG!$C110+(drdp!J110)*DBHG!$D110)</f>
        <v>0</v>
      </c>
      <c r="K110" s="21">
        <f>SUM(E$3:E109)+H110</f>
        <v>-7.588471920150786</v>
      </c>
      <c r="L110" s="21">
        <f>SUM(F$3:F109)+I110</f>
        <v>2.0333249227906527</v>
      </c>
      <c r="M110" s="21">
        <f>SUM(G$3:G109)+J110</f>
        <v>0</v>
      </c>
      <c r="N110" s="19">
        <f t="shared" si="7"/>
        <v>57.584906082916959</v>
      </c>
      <c r="O110" s="19">
        <f t="shared" si="7"/>
        <v>4.1344102416416133</v>
      </c>
      <c r="P110" s="19">
        <f t="shared" si="7"/>
        <v>0</v>
      </c>
      <c r="Q110" s="19">
        <f t="shared" si="8"/>
        <v>-15.429829081139633</v>
      </c>
      <c r="R110" s="19">
        <f t="shared" si="9"/>
        <v>0</v>
      </c>
      <c r="S110" s="19">
        <f t="shared" si="10"/>
        <v>0</v>
      </c>
    </row>
    <row r="111" spans="1:19" x14ac:dyDescent="0.25">
      <c r="A111" s="26">
        <f>Wellpath!E111</f>
        <v>3240</v>
      </c>
      <c r="B111" s="22">
        <v>0</v>
      </c>
      <c r="C111" s="22">
        <v>0</v>
      </c>
      <c r="D111" s="22">
        <f t="shared" si="6"/>
        <v>6.472135954999578E-5</v>
      </c>
      <c r="E111" s="20">
        <f>Model!$W$23*((drdp!B111+drdp!K111)*DBHG!$B111+(drdp!E111+drdp!N111)*DBHG!$C111+(drdp!H111+drdp!Q111)*DBHG!$D111)</f>
        <v>-0.14173942546139792</v>
      </c>
      <c r="F111" s="20">
        <f>Model!$W$23*((drdp!C111+drdp!L111)*DBHG!$B111+(drdp!F111+drdp!O111)*DBHG!$C111+(drdp!I111+drdp!R111)*DBHG!$D111)</f>
        <v>3.7978964588032876E-2</v>
      </c>
      <c r="G111" s="20">
        <f>Model!$W$23*((drdp!D111+drdp!M111)*DBHG!$B111+(drdp!G111+drdp!P111)*DBHG!$C111+(drdp!J111+drdp!S111)*DBHG!$D111)</f>
        <v>0</v>
      </c>
      <c r="H111" s="18">
        <f>Model!$W$23*((drdp!B111)*DBHG!$B111+(drdp!E111)*DBHG!$C111+(drdp!H111)*DBHG!$D111)</f>
        <v>-7.0869712730698961E-2</v>
      </c>
      <c r="I111" s="18">
        <f>Model!$W$23*((drdp!C111)*DBHG!$B111+(drdp!F111)*DBHG!$C111+(drdp!I111)*DBHG!$D111)</f>
        <v>1.8989482294016438E-2</v>
      </c>
      <c r="J111" s="18">
        <f>Model!$W$23*((drdp!D111)*DBHG!$B111+(drdp!G111)*DBHG!$C111+(drdp!J111)*DBHG!$D111)</f>
        <v>0</v>
      </c>
      <c r="K111" s="21">
        <f>SUM(E$3:E110)+H111</f>
        <v>-7.7302113456121839</v>
      </c>
      <c r="L111" s="21">
        <f>SUM(F$3:F110)+I111</f>
        <v>2.0713038873786855</v>
      </c>
      <c r="M111" s="21">
        <f>SUM(G$3:G110)+J111</f>
        <v>0</v>
      </c>
      <c r="N111" s="19">
        <f t="shared" si="7"/>
        <v>59.756167447831331</v>
      </c>
      <c r="O111" s="19">
        <f t="shared" si="7"/>
        <v>4.2902997938700542</v>
      </c>
      <c r="P111" s="19">
        <f t="shared" si="7"/>
        <v>0</v>
      </c>
      <c r="Q111" s="19">
        <f t="shared" si="8"/>
        <v>-16.011616810425338</v>
      </c>
      <c r="R111" s="19">
        <f t="shared" si="9"/>
        <v>0</v>
      </c>
      <c r="S111" s="19">
        <f t="shared" si="10"/>
        <v>0</v>
      </c>
    </row>
    <row r="112" spans="1:19" x14ac:dyDescent="0.25">
      <c r="A112" s="26">
        <f>Wellpath!E112</f>
        <v>3270</v>
      </c>
      <c r="B112" s="22">
        <v>0</v>
      </c>
      <c r="C112" s="22">
        <v>0</v>
      </c>
      <c r="D112" s="22">
        <f t="shared" si="6"/>
        <v>6.472135954999578E-5</v>
      </c>
      <c r="E112" s="20">
        <f>Model!$W$23*((drdp!B112+drdp!K112)*DBHG!$B112+(drdp!E112+drdp!N112)*DBHG!$C112+(drdp!H112+drdp!Q112)*DBHG!$D112)</f>
        <v>-0.14173942546139792</v>
      </c>
      <c r="F112" s="20">
        <f>Model!$W$23*((drdp!C112+drdp!L112)*DBHG!$B112+(drdp!F112+drdp!O112)*DBHG!$C112+(drdp!I112+drdp!R112)*DBHG!$D112)</f>
        <v>3.7978964588032876E-2</v>
      </c>
      <c r="G112" s="20">
        <f>Model!$W$23*((drdp!D112+drdp!M112)*DBHG!$B112+(drdp!G112+drdp!P112)*DBHG!$C112+(drdp!J112+drdp!S112)*DBHG!$D112)</f>
        <v>0</v>
      </c>
      <c r="H112" s="18">
        <f>Model!$W$23*((drdp!B112)*DBHG!$B112+(drdp!E112)*DBHG!$C112+(drdp!H112)*DBHG!$D112)</f>
        <v>-7.0869712730698961E-2</v>
      </c>
      <c r="I112" s="18">
        <f>Model!$W$23*((drdp!C112)*DBHG!$B112+(drdp!F112)*DBHG!$C112+(drdp!I112)*DBHG!$D112)</f>
        <v>1.8989482294016438E-2</v>
      </c>
      <c r="J112" s="18">
        <f>Model!$W$23*((drdp!D112)*DBHG!$B112+(drdp!G112)*DBHG!$C112+(drdp!J112)*DBHG!$D112)</f>
        <v>0</v>
      </c>
      <c r="K112" s="21">
        <f>SUM(E$3:E111)+H112</f>
        <v>-7.8719507710735819</v>
      </c>
      <c r="L112" s="21">
        <f>SUM(F$3:F111)+I112</f>
        <v>2.1092828519667184</v>
      </c>
      <c r="M112" s="21">
        <f>SUM(G$3:G111)+J112</f>
        <v>0</v>
      </c>
      <c r="N112" s="19">
        <f t="shared" si="7"/>
        <v>61.967608942205963</v>
      </c>
      <c r="O112" s="19">
        <f t="shared" si="7"/>
        <v>4.449074149600853</v>
      </c>
      <c r="P112" s="19">
        <f t="shared" si="7"/>
        <v>0</v>
      </c>
      <c r="Q112" s="19">
        <f t="shared" si="8"/>
        <v>-16.604170772951694</v>
      </c>
      <c r="R112" s="19">
        <f t="shared" si="9"/>
        <v>0</v>
      </c>
      <c r="S112" s="19">
        <f t="shared" si="10"/>
        <v>0</v>
      </c>
    </row>
    <row r="113" spans="1:19" x14ac:dyDescent="0.25">
      <c r="A113" s="26">
        <f>Wellpath!E113</f>
        <v>3300</v>
      </c>
      <c r="B113" s="22">
        <v>0</v>
      </c>
      <c r="C113" s="22">
        <v>0</v>
      </c>
      <c r="D113" s="22">
        <f t="shared" si="6"/>
        <v>6.472135954999578E-5</v>
      </c>
      <c r="E113" s="20">
        <f>Model!$W$23*((drdp!B113+drdp!K113)*DBHG!$B113+(drdp!E113+drdp!N113)*DBHG!$C113+(drdp!H113+drdp!Q113)*DBHG!$D113)</f>
        <v>-0.14173942546139792</v>
      </c>
      <c r="F113" s="20">
        <f>Model!$W$23*((drdp!C113+drdp!L113)*DBHG!$B113+(drdp!F113+drdp!O113)*DBHG!$C113+(drdp!I113+drdp!R113)*DBHG!$D113)</f>
        <v>3.7978964588032876E-2</v>
      </c>
      <c r="G113" s="20">
        <f>Model!$W$23*((drdp!D113+drdp!M113)*DBHG!$B113+(drdp!G113+drdp!P113)*DBHG!$C113+(drdp!J113+drdp!S113)*DBHG!$D113)</f>
        <v>0</v>
      </c>
      <c r="H113" s="18">
        <f>Model!$W$23*((drdp!B113)*DBHG!$B113+(drdp!E113)*DBHG!$C113+(drdp!H113)*DBHG!$D113)</f>
        <v>-7.0869712730698961E-2</v>
      </c>
      <c r="I113" s="18">
        <f>Model!$W$23*((drdp!C113)*DBHG!$B113+(drdp!F113)*DBHG!$C113+(drdp!I113)*DBHG!$D113)</f>
        <v>1.8989482294016438E-2</v>
      </c>
      <c r="J113" s="18">
        <f>Model!$W$23*((drdp!D113)*DBHG!$B113+(drdp!G113)*DBHG!$C113+(drdp!J113)*DBHG!$D113)</f>
        <v>0</v>
      </c>
      <c r="K113" s="21">
        <f>SUM(E$3:E112)+H113</f>
        <v>-8.0136901965349807</v>
      </c>
      <c r="L113" s="21">
        <f>SUM(F$3:F112)+I113</f>
        <v>2.1472618165547512</v>
      </c>
      <c r="M113" s="21">
        <f>SUM(G$3:G112)+J113</f>
        <v>0</v>
      </c>
      <c r="N113" s="19">
        <f t="shared" si="7"/>
        <v>64.219230566040864</v>
      </c>
      <c r="O113" s="19">
        <f t="shared" si="7"/>
        <v>4.6107333088340106</v>
      </c>
      <c r="P113" s="19">
        <f t="shared" si="7"/>
        <v>0</v>
      </c>
      <c r="Q113" s="19">
        <f t="shared" si="8"/>
        <v>-17.207490968718705</v>
      </c>
      <c r="R113" s="19">
        <f t="shared" si="9"/>
        <v>0</v>
      </c>
      <c r="S113" s="19">
        <f t="shared" si="10"/>
        <v>0</v>
      </c>
    </row>
    <row r="114" spans="1:19" x14ac:dyDescent="0.25">
      <c r="A114" s="26">
        <f>Wellpath!E114</f>
        <v>3330</v>
      </c>
      <c r="B114" s="22">
        <v>0</v>
      </c>
      <c r="C114" s="22">
        <v>0</v>
      </c>
      <c r="D114" s="22">
        <f t="shared" si="6"/>
        <v>6.472135954999578E-5</v>
      </c>
      <c r="E114" s="20">
        <f>Model!$W$23*((drdp!B114+drdp!K114)*DBHG!$B114+(drdp!E114+drdp!N114)*DBHG!$C114+(drdp!H114+drdp!Q114)*DBHG!$D114)</f>
        <v>-0.14173942546139792</v>
      </c>
      <c r="F114" s="20">
        <f>Model!$W$23*((drdp!C114+drdp!L114)*DBHG!$B114+(drdp!F114+drdp!O114)*DBHG!$C114+(drdp!I114+drdp!R114)*DBHG!$D114)</f>
        <v>3.7978964588032876E-2</v>
      </c>
      <c r="G114" s="20">
        <f>Model!$W$23*((drdp!D114+drdp!M114)*DBHG!$B114+(drdp!G114+drdp!P114)*DBHG!$C114+(drdp!J114+drdp!S114)*DBHG!$D114)</f>
        <v>0</v>
      </c>
      <c r="H114" s="18">
        <f>Model!$W$23*((drdp!B114)*DBHG!$B114+(drdp!E114)*DBHG!$C114+(drdp!H114)*DBHG!$D114)</f>
        <v>-7.0869712730698961E-2</v>
      </c>
      <c r="I114" s="18">
        <f>Model!$W$23*((drdp!C114)*DBHG!$B114+(drdp!F114)*DBHG!$C114+(drdp!I114)*DBHG!$D114)</f>
        <v>1.8989482294016438E-2</v>
      </c>
      <c r="J114" s="18">
        <f>Model!$W$23*((drdp!D114)*DBHG!$B114+(drdp!G114)*DBHG!$C114+(drdp!J114)*DBHG!$D114)</f>
        <v>0</v>
      </c>
      <c r="K114" s="21">
        <f>SUM(E$3:E113)+H114</f>
        <v>-8.1554296219963778</v>
      </c>
      <c r="L114" s="21">
        <f>SUM(F$3:F113)+I114</f>
        <v>2.1852407811427841</v>
      </c>
      <c r="M114" s="21">
        <f>SUM(G$3:G113)+J114</f>
        <v>0</v>
      </c>
      <c r="N114" s="19">
        <f t="shared" si="7"/>
        <v>66.511032319335982</v>
      </c>
      <c r="O114" s="19">
        <f t="shared" si="7"/>
        <v>4.7752772715695251</v>
      </c>
      <c r="P114" s="19">
        <f t="shared" si="7"/>
        <v>0</v>
      </c>
      <c r="Q114" s="19">
        <f t="shared" si="8"/>
        <v>-17.821577397726365</v>
      </c>
      <c r="R114" s="19">
        <f t="shared" si="9"/>
        <v>0</v>
      </c>
      <c r="S114" s="19">
        <f t="shared" si="10"/>
        <v>0</v>
      </c>
    </row>
    <row r="115" spans="1:19" x14ac:dyDescent="0.25">
      <c r="A115" s="26">
        <f>Wellpath!E115</f>
        <v>3360</v>
      </c>
      <c r="B115" s="22">
        <v>0</v>
      </c>
      <c r="C115" s="22">
        <v>0</v>
      </c>
      <c r="D115" s="22">
        <f t="shared" si="6"/>
        <v>6.472135954999578E-5</v>
      </c>
      <c r="E115" s="20">
        <f>Model!$W$23*((drdp!B115+drdp!K115)*DBHG!$B115+(drdp!E115+drdp!N115)*DBHG!$C115+(drdp!H115+drdp!Q115)*DBHG!$D115)</f>
        <v>-0.14173942546139792</v>
      </c>
      <c r="F115" s="20">
        <f>Model!$W$23*((drdp!C115+drdp!L115)*DBHG!$B115+(drdp!F115+drdp!O115)*DBHG!$C115+(drdp!I115+drdp!R115)*DBHG!$D115)</f>
        <v>3.7978964588032876E-2</v>
      </c>
      <c r="G115" s="20">
        <f>Model!$W$23*((drdp!D115+drdp!M115)*DBHG!$B115+(drdp!G115+drdp!P115)*DBHG!$C115+(drdp!J115+drdp!S115)*DBHG!$D115)</f>
        <v>0</v>
      </c>
      <c r="H115" s="18">
        <f>Model!$W$23*((drdp!B115)*DBHG!$B115+(drdp!E115)*DBHG!$C115+(drdp!H115)*DBHG!$D115)</f>
        <v>-7.0869712730698961E-2</v>
      </c>
      <c r="I115" s="18">
        <f>Model!$W$23*((drdp!C115)*DBHG!$B115+(drdp!F115)*DBHG!$C115+(drdp!I115)*DBHG!$D115)</f>
        <v>1.8989482294016438E-2</v>
      </c>
      <c r="J115" s="18">
        <f>Model!$W$23*((drdp!D115)*DBHG!$B115+(drdp!G115)*DBHG!$C115+(drdp!J115)*DBHG!$D115)</f>
        <v>0</v>
      </c>
      <c r="K115" s="21">
        <f>SUM(E$3:E114)+H115</f>
        <v>-8.2971690474577748</v>
      </c>
      <c r="L115" s="21">
        <f>SUM(F$3:F114)+I115</f>
        <v>2.2232197457308169</v>
      </c>
      <c r="M115" s="21">
        <f>SUM(G$3:G114)+J115</f>
        <v>0</v>
      </c>
      <c r="N115" s="19">
        <f t="shared" si="7"/>
        <v>68.843014202091354</v>
      </c>
      <c r="O115" s="19">
        <f t="shared" si="7"/>
        <v>4.9427060378073984</v>
      </c>
      <c r="P115" s="19">
        <f t="shared" si="7"/>
        <v>0</v>
      </c>
      <c r="Q115" s="19">
        <f t="shared" si="8"/>
        <v>-18.446430059974677</v>
      </c>
      <c r="R115" s="19">
        <f t="shared" si="9"/>
        <v>0</v>
      </c>
      <c r="S115" s="19">
        <f t="shared" si="10"/>
        <v>0</v>
      </c>
    </row>
    <row r="116" spans="1:19" x14ac:dyDescent="0.25">
      <c r="A116" s="26">
        <f>Wellpath!E116</f>
        <v>3390</v>
      </c>
      <c r="B116" s="22">
        <v>0</v>
      </c>
      <c r="C116" s="22">
        <v>0</v>
      </c>
      <c r="D116" s="22">
        <f t="shared" si="6"/>
        <v>6.472135954999578E-5</v>
      </c>
      <c r="E116" s="20">
        <f>Model!$W$23*((drdp!B116+drdp!K116)*DBHG!$B116+(drdp!E116+drdp!N116)*DBHG!$C116+(drdp!H116+drdp!Q116)*DBHG!$D116)</f>
        <v>-0.14173942546139792</v>
      </c>
      <c r="F116" s="20">
        <f>Model!$W$23*((drdp!C116+drdp!L116)*DBHG!$B116+(drdp!F116+drdp!O116)*DBHG!$C116+(drdp!I116+drdp!R116)*DBHG!$D116)</f>
        <v>3.7978964588032876E-2</v>
      </c>
      <c r="G116" s="20">
        <f>Model!$W$23*((drdp!D116+drdp!M116)*DBHG!$B116+(drdp!G116+drdp!P116)*DBHG!$C116+(drdp!J116+drdp!S116)*DBHG!$D116)</f>
        <v>0</v>
      </c>
      <c r="H116" s="18">
        <f>Model!$W$23*((drdp!B116)*DBHG!$B116+(drdp!E116)*DBHG!$C116+(drdp!H116)*DBHG!$D116)</f>
        <v>-7.0869712730698961E-2</v>
      </c>
      <c r="I116" s="18">
        <f>Model!$W$23*((drdp!C116)*DBHG!$B116+(drdp!F116)*DBHG!$C116+(drdp!I116)*DBHG!$D116)</f>
        <v>1.8989482294016438E-2</v>
      </c>
      <c r="J116" s="18">
        <f>Model!$W$23*((drdp!D116)*DBHG!$B116+(drdp!G116)*DBHG!$C116+(drdp!J116)*DBHG!$D116)</f>
        <v>0</v>
      </c>
      <c r="K116" s="21">
        <f>SUM(E$3:E115)+H116</f>
        <v>-8.4389084729191719</v>
      </c>
      <c r="L116" s="21">
        <f>SUM(F$3:F115)+I116</f>
        <v>2.2611987103188498</v>
      </c>
      <c r="M116" s="21">
        <f>SUM(G$3:G115)+J116</f>
        <v>0</v>
      </c>
      <c r="N116" s="19">
        <f t="shared" si="7"/>
        <v>71.215176214306993</v>
      </c>
      <c r="O116" s="19">
        <f t="shared" si="7"/>
        <v>5.1130196075476295</v>
      </c>
      <c r="P116" s="19">
        <f t="shared" si="7"/>
        <v>0</v>
      </c>
      <c r="Q116" s="19">
        <f t="shared" si="8"/>
        <v>-19.082048955463645</v>
      </c>
      <c r="R116" s="19">
        <f t="shared" si="9"/>
        <v>0</v>
      </c>
      <c r="S116" s="19">
        <f t="shared" si="10"/>
        <v>0</v>
      </c>
    </row>
    <row r="117" spans="1:19" x14ac:dyDescent="0.25">
      <c r="A117" s="26">
        <f>Wellpath!E117</f>
        <v>3420</v>
      </c>
      <c r="B117" s="22">
        <v>0</v>
      </c>
      <c r="C117" s="22">
        <v>0</v>
      </c>
      <c r="D117" s="22">
        <f t="shared" si="6"/>
        <v>6.472135954999578E-5</v>
      </c>
      <c r="E117" s="20">
        <f>Model!$W$23*((drdp!B117+drdp!K117)*DBHG!$B117+(drdp!E117+drdp!N117)*DBHG!$C117+(drdp!H117+drdp!Q117)*DBHG!$D117)</f>
        <v>-0.14173942546139792</v>
      </c>
      <c r="F117" s="20">
        <f>Model!$W$23*((drdp!C117+drdp!L117)*DBHG!$B117+(drdp!F117+drdp!O117)*DBHG!$C117+(drdp!I117+drdp!R117)*DBHG!$D117)</f>
        <v>3.7978964588032876E-2</v>
      </c>
      <c r="G117" s="20">
        <f>Model!$W$23*((drdp!D117+drdp!M117)*DBHG!$B117+(drdp!G117+drdp!P117)*DBHG!$C117+(drdp!J117+drdp!S117)*DBHG!$D117)</f>
        <v>0</v>
      </c>
      <c r="H117" s="18">
        <f>Model!$W$23*((drdp!B117)*DBHG!$B117+(drdp!E117)*DBHG!$C117+(drdp!H117)*DBHG!$D117)</f>
        <v>-7.0869712730698961E-2</v>
      </c>
      <c r="I117" s="18">
        <f>Model!$W$23*((drdp!C117)*DBHG!$B117+(drdp!F117)*DBHG!$C117+(drdp!I117)*DBHG!$D117)</f>
        <v>1.8989482294016438E-2</v>
      </c>
      <c r="J117" s="18">
        <f>Model!$W$23*((drdp!D117)*DBHG!$B117+(drdp!G117)*DBHG!$C117+(drdp!J117)*DBHG!$D117)</f>
        <v>0</v>
      </c>
      <c r="K117" s="21">
        <f>SUM(E$3:E116)+H117</f>
        <v>-8.580647898380569</v>
      </c>
      <c r="L117" s="21">
        <f>SUM(F$3:F116)+I117</f>
        <v>2.2991776749068826</v>
      </c>
      <c r="M117" s="21">
        <f>SUM(G$3:G116)+J117</f>
        <v>0</v>
      </c>
      <c r="N117" s="19">
        <f t="shared" si="7"/>
        <v>73.627518355982872</v>
      </c>
      <c r="O117" s="19">
        <f t="shared" si="7"/>
        <v>5.2862179807902185</v>
      </c>
      <c r="P117" s="19">
        <f t="shared" si="7"/>
        <v>0</v>
      </c>
      <c r="Q117" s="19">
        <f t="shared" si="8"/>
        <v>-19.728434084193264</v>
      </c>
      <c r="R117" s="19">
        <f t="shared" si="9"/>
        <v>0</v>
      </c>
      <c r="S117" s="19">
        <f t="shared" si="10"/>
        <v>0</v>
      </c>
    </row>
    <row r="118" spans="1:19" x14ac:dyDescent="0.25">
      <c r="A118" s="26">
        <f>Wellpath!E118</f>
        <v>3450</v>
      </c>
      <c r="B118" s="22">
        <v>0</v>
      </c>
      <c r="C118" s="22">
        <v>0</v>
      </c>
      <c r="D118" s="22">
        <f t="shared" si="6"/>
        <v>6.472135954999578E-5</v>
      </c>
      <c r="E118" s="20">
        <f>Model!$W$23*((drdp!B118+drdp!K118)*DBHG!$B118+(drdp!E118+drdp!N118)*DBHG!$C118+(drdp!H118+drdp!Q118)*DBHG!$D118)</f>
        <v>-0.14173942546139792</v>
      </c>
      <c r="F118" s="20">
        <f>Model!$W$23*((drdp!C118+drdp!L118)*DBHG!$B118+(drdp!F118+drdp!O118)*DBHG!$C118+(drdp!I118+drdp!R118)*DBHG!$D118)</f>
        <v>3.7978964588032876E-2</v>
      </c>
      <c r="G118" s="20">
        <f>Model!$W$23*((drdp!D118+drdp!M118)*DBHG!$B118+(drdp!G118+drdp!P118)*DBHG!$C118+(drdp!J118+drdp!S118)*DBHG!$D118)</f>
        <v>0</v>
      </c>
      <c r="H118" s="18">
        <f>Model!$W$23*((drdp!B118)*DBHG!$B118+(drdp!E118)*DBHG!$C118+(drdp!H118)*DBHG!$D118)</f>
        <v>-7.0869712730698961E-2</v>
      </c>
      <c r="I118" s="18">
        <f>Model!$W$23*((drdp!C118)*DBHG!$B118+(drdp!F118)*DBHG!$C118+(drdp!I118)*DBHG!$D118)</f>
        <v>1.8989482294016438E-2</v>
      </c>
      <c r="J118" s="18">
        <f>Model!$W$23*((drdp!D118)*DBHG!$B118+(drdp!G118)*DBHG!$C118+(drdp!J118)*DBHG!$D118)</f>
        <v>0</v>
      </c>
      <c r="K118" s="21">
        <f>SUM(E$3:E117)+H118</f>
        <v>-8.722387323841966</v>
      </c>
      <c r="L118" s="21">
        <f>SUM(F$3:F117)+I118</f>
        <v>2.3371566394949155</v>
      </c>
      <c r="M118" s="21">
        <f>SUM(G$3:G117)+J118</f>
        <v>0</v>
      </c>
      <c r="N118" s="19">
        <f t="shared" si="7"/>
        <v>76.080040627119018</v>
      </c>
      <c r="O118" s="19">
        <f t="shared" si="7"/>
        <v>5.4623011575351663</v>
      </c>
      <c r="P118" s="19">
        <f t="shared" si="7"/>
        <v>0</v>
      </c>
      <c r="Q118" s="19">
        <f t="shared" si="8"/>
        <v>-20.385585446163539</v>
      </c>
      <c r="R118" s="19">
        <f t="shared" si="9"/>
        <v>0</v>
      </c>
      <c r="S118" s="19">
        <f t="shared" si="10"/>
        <v>0</v>
      </c>
    </row>
    <row r="119" spans="1:19" x14ac:dyDescent="0.25">
      <c r="A119" s="26">
        <f>Wellpath!E119</f>
        <v>3480</v>
      </c>
      <c r="B119" s="22">
        <v>0</v>
      </c>
      <c r="C119" s="22">
        <v>0</v>
      </c>
      <c r="D119" s="22">
        <f t="shared" si="6"/>
        <v>6.472135954999578E-5</v>
      </c>
      <c r="E119" s="20">
        <f>Model!$W$23*((drdp!B119+drdp!K119)*DBHG!$B119+(drdp!E119+drdp!N119)*DBHG!$C119+(drdp!H119+drdp!Q119)*DBHG!$D119)</f>
        <v>-0.14173942546139792</v>
      </c>
      <c r="F119" s="20">
        <f>Model!$W$23*((drdp!C119+drdp!L119)*DBHG!$B119+(drdp!F119+drdp!O119)*DBHG!$C119+(drdp!I119+drdp!R119)*DBHG!$D119)</f>
        <v>3.7978964588032876E-2</v>
      </c>
      <c r="G119" s="20">
        <f>Model!$W$23*((drdp!D119+drdp!M119)*DBHG!$B119+(drdp!G119+drdp!P119)*DBHG!$C119+(drdp!J119+drdp!S119)*DBHG!$D119)</f>
        <v>0</v>
      </c>
      <c r="H119" s="18">
        <f>Model!$W$23*((drdp!B119)*DBHG!$B119+(drdp!E119)*DBHG!$C119+(drdp!H119)*DBHG!$D119)</f>
        <v>-7.0869712730698961E-2</v>
      </c>
      <c r="I119" s="18">
        <f>Model!$W$23*((drdp!C119)*DBHG!$B119+(drdp!F119)*DBHG!$C119+(drdp!I119)*DBHG!$D119)</f>
        <v>1.8989482294016438E-2</v>
      </c>
      <c r="J119" s="18">
        <f>Model!$W$23*((drdp!D119)*DBHG!$B119+(drdp!G119)*DBHG!$C119+(drdp!J119)*DBHG!$D119)</f>
        <v>0</v>
      </c>
      <c r="K119" s="21">
        <f>SUM(E$3:E118)+H119</f>
        <v>-8.8641267493033631</v>
      </c>
      <c r="L119" s="21">
        <f>SUM(F$3:F118)+I119</f>
        <v>2.3751356040829483</v>
      </c>
      <c r="M119" s="21">
        <f>SUM(G$3:G118)+J119</f>
        <v>0</v>
      </c>
      <c r="N119" s="19">
        <f t="shared" si="7"/>
        <v>78.572743027715404</v>
      </c>
      <c r="O119" s="19">
        <f t="shared" si="7"/>
        <v>5.641269137782472</v>
      </c>
      <c r="P119" s="19">
        <f t="shared" si="7"/>
        <v>0</v>
      </c>
      <c r="Q119" s="19">
        <f t="shared" si="8"/>
        <v>-21.053503041374466</v>
      </c>
      <c r="R119" s="19">
        <f t="shared" si="9"/>
        <v>0</v>
      </c>
      <c r="S119" s="19">
        <f t="shared" si="10"/>
        <v>0</v>
      </c>
    </row>
    <row r="120" spans="1:19" x14ac:dyDescent="0.25">
      <c r="A120" s="26">
        <f>Wellpath!E120</f>
        <v>3510</v>
      </c>
      <c r="B120" s="22">
        <v>0</v>
      </c>
      <c r="C120" s="22">
        <v>0</v>
      </c>
      <c r="D120" s="22">
        <f t="shared" si="6"/>
        <v>6.472135954999578E-5</v>
      </c>
      <c r="E120" s="20">
        <f>Model!$W$23*((drdp!B120+drdp!K120)*DBHG!$B120+(drdp!E120+drdp!N120)*DBHG!$C120+(drdp!H120+drdp!Q120)*DBHG!$D120)</f>
        <v>-0.14173942546139792</v>
      </c>
      <c r="F120" s="20">
        <f>Model!$W$23*((drdp!C120+drdp!L120)*DBHG!$B120+(drdp!F120+drdp!O120)*DBHG!$C120+(drdp!I120+drdp!R120)*DBHG!$D120)</f>
        <v>3.7978964588032876E-2</v>
      </c>
      <c r="G120" s="20">
        <f>Model!$W$23*((drdp!D120+drdp!M120)*DBHG!$B120+(drdp!G120+drdp!P120)*DBHG!$C120+(drdp!J120+drdp!S120)*DBHG!$D120)</f>
        <v>0</v>
      </c>
      <c r="H120" s="18">
        <f>Model!$W$23*((drdp!B120)*DBHG!$B120+(drdp!E120)*DBHG!$C120+(drdp!H120)*DBHG!$D120)</f>
        <v>-7.0869712730698961E-2</v>
      </c>
      <c r="I120" s="18">
        <f>Model!$W$23*((drdp!C120)*DBHG!$B120+(drdp!F120)*DBHG!$C120+(drdp!I120)*DBHG!$D120)</f>
        <v>1.8989482294016438E-2</v>
      </c>
      <c r="J120" s="18">
        <f>Model!$W$23*((drdp!D120)*DBHG!$B120+(drdp!G120)*DBHG!$C120+(drdp!J120)*DBHG!$D120)</f>
        <v>0</v>
      </c>
      <c r="K120" s="21">
        <f>SUM(E$3:E119)+H120</f>
        <v>-9.0058661747647601</v>
      </c>
      <c r="L120" s="21">
        <f>SUM(F$3:F119)+I120</f>
        <v>2.4131145686709812</v>
      </c>
      <c r="M120" s="21">
        <f>SUM(G$3:G119)+J120</f>
        <v>0</v>
      </c>
      <c r="N120" s="19">
        <f t="shared" si="7"/>
        <v>81.105625557772058</v>
      </c>
      <c r="O120" s="19">
        <f t="shared" si="7"/>
        <v>5.8231219215321355</v>
      </c>
      <c r="P120" s="19">
        <f t="shared" si="7"/>
        <v>0</v>
      </c>
      <c r="Q120" s="19">
        <f t="shared" si="8"/>
        <v>-21.732186869826045</v>
      </c>
      <c r="R120" s="19">
        <f t="shared" si="9"/>
        <v>0</v>
      </c>
      <c r="S120" s="19">
        <f t="shared" si="10"/>
        <v>0</v>
      </c>
    </row>
    <row r="121" spans="1:19" x14ac:dyDescent="0.25">
      <c r="A121" s="26">
        <f>Wellpath!E121</f>
        <v>3540</v>
      </c>
      <c r="B121" s="22">
        <v>0</v>
      </c>
      <c r="C121" s="22">
        <v>0</v>
      </c>
      <c r="D121" s="22">
        <f t="shared" si="6"/>
        <v>6.472135954999578E-5</v>
      </c>
      <c r="E121" s="20">
        <f>Model!$W$23*((drdp!B121+drdp!K121)*DBHG!$B121+(drdp!E121+drdp!N121)*DBHG!$C121+(drdp!H121+drdp!Q121)*DBHG!$D121)</f>
        <v>-0.14173942546139792</v>
      </c>
      <c r="F121" s="20">
        <f>Model!$W$23*((drdp!C121+drdp!L121)*DBHG!$B121+(drdp!F121+drdp!O121)*DBHG!$C121+(drdp!I121+drdp!R121)*DBHG!$D121)</f>
        <v>3.7978964588032876E-2</v>
      </c>
      <c r="G121" s="20">
        <f>Model!$W$23*((drdp!D121+drdp!M121)*DBHG!$B121+(drdp!G121+drdp!P121)*DBHG!$C121+(drdp!J121+drdp!S121)*DBHG!$D121)</f>
        <v>0</v>
      </c>
      <c r="H121" s="18">
        <f>Model!$W$23*((drdp!B121)*DBHG!$B121+(drdp!E121)*DBHG!$C121+(drdp!H121)*DBHG!$D121)</f>
        <v>-7.0869712730698961E-2</v>
      </c>
      <c r="I121" s="18">
        <f>Model!$W$23*((drdp!C121)*DBHG!$B121+(drdp!F121)*DBHG!$C121+(drdp!I121)*DBHG!$D121)</f>
        <v>1.8989482294016438E-2</v>
      </c>
      <c r="J121" s="18">
        <f>Model!$W$23*((drdp!D121)*DBHG!$B121+(drdp!G121)*DBHG!$C121+(drdp!J121)*DBHG!$D121)</f>
        <v>0</v>
      </c>
      <c r="K121" s="21">
        <f>SUM(E$3:E120)+H121</f>
        <v>-9.1476056002261572</v>
      </c>
      <c r="L121" s="21">
        <f>SUM(F$3:F120)+I121</f>
        <v>2.451093533259014</v>
      </c>
      <c r="M121" s="21">
        <f>SUM(G$3:G120)+J121</f>
        <v>0</v>
      </c>
      <c r="N121" s="19">
        <f t="shared" si="7"/>
        <v>83.678688217288951</v>
      </c>
      <c r="O121" s="19">
        <f t="shared" si="7"/>
        <v>6.0078595087841569</v>
      </c>
      <c r="P121" s="19">
        <f t="shared" si="7"/>
        <v>0</v>
      </c>
      <c r="Q121" s="19">
        <f t="shared" si="8"/>
        <v>-22.421636931518275</v>
      </c>
      <c r="R121" s="19">
        <f t="shared" si="9"/>
        <v>0</v>
      </c>
      <c r="S121" s="19">
        <f t="shared" si="10"/>
        <v>0</v>
      </c>
    </row>
    <row r="122" spans="1:19" x14ac:dyDescent="0.25">
      <c r="A122" s="26">
        <f>Wellpath!E122</f>
        <v>3570</v>
      </c>
      <c r="B122" s="22">
        <v>0</v>
      </c>
      <c r="C122" s="22">
        <v>0</v>
      </c>
      <c r="D122" s="22">
        <f t="shared" si="6"/>
        <v>6.472135954999578E-5</v>
      </c>
      <c r="E122" s="20">
        <f>Model!$W$23*((drdp!B122+drdp!K122)*DBHG!$B122+(drdp!E122+drdp!N122)*DBHG!$C122+(drdp!H122+drdp!Q122)*DBHG!$D122)</f>
        <v>-0.14173942546139792</v>
      </c>
      <c r="F122" s="20">
        <f>Model!$W$23*((drdp!C122+drdp!L122)*DBHG!$B122+(drdp!F122+drdp!O122)*DBHG!$C122+(drdp!I122+drdp!R122)*DBHG!$D122)</f>
        <v>3.7978964588032876E-2</v>
      </c>
      <c r="G122" s="20">
        <f>Model!$W$23*((drdp!D122+drdp!M122)*DBHG!$B122+(drdp!G122+drdp!P122)*DBHG!$C122+(drdp!J122+drdp!S122)*DBHG!$D122)</f>
        <v>0</v>
      </c>
      <c r="H122" s="18">
        <f>Model!$W$23*((drdp!B122)*DBHG!$B122+(drdp!E122)*DBHG!$C122+(drdp!H122)*DBHG!$D122)</f>
        <v>-7.0869712730698961E-2</v>
      </c>
      <c r="I122" s="18">
        <f>Model!$W$23*((drdp!C122)*DBHG!$B122+(drdp!F122)*DBHG!$C122+(drdp!I122)*DBHG!$D122)</f>
        <v>1.8989482294016438E-2</v>
      </c>
      <c r="J122" s="18">
        <f>Model!$W$23*((drdp!D122)*DBHG!$B122+(drdp!G122)*DBHG!$C122+(drdp!J122)*DBHG!$D122)</f>
        <v>0</v>
      </c>
      <c r="K122" s="21">
        <f>SUM(E$3:E121)+H122</f>
        <v>-9.2893450256875543</v>
      </c>
      <c r="L122" s="21">
        <f>SUM(F$3:F121)+I122</f>
        <v>2.4890724978470469</v>
      </c>
      <c r="M122" s="21">
        <f>SUM(G$3:G121)+J122</f>
        <v>0</v>
      </c>
      <c r="N122" s="19">
        <f t="shared" si="7"/>
        <v>86.291931006266111</v>
      </c>
      <c r="O122" s="19">
        <f t="shared" si="7"/>
        <v>6.195481899538537</v>
      </c>
      <c r="P122" s="19">
        <f t="shared" si="7"/>
        <v>0</v>
      </c>
      <c r="Q122" s="19">
        <f t="shared" si="8"/>
        <v>-23.121853226451162</v>
      </c>
      <c r="R122" s="19">
        <f t="shared" si="9"/>
        <v>0</v>
      </c>
      <c r="S122" s="19">
        <f t="shared" si="10"/>
        <v>0</v>
      </c>
    </row>
    <row r="123" spans="1:19" x14ac:dyDescent="0.25">
      <c r="A123" s="26">
        <f>Wellpath!E123</f>
        <v>3600</v>
      </c>
      <c r="B123" s="22">
        <v>0</v>
      </c>
      <c r="C123" s="22">
        <v>0</v>
      </c>
      <c r="D123" s="22">
        <f t="shared" si="6"/>
        <v>6.472135954999578E-5</v>
      </c>
      <c r="E123" s="20">
        <f>Model!$W$23*((drdp!B123+drdp!K123)*DBHG!$B123+(drdp!E123+drdp!N123)*DBHG!$C123+(drdp!H123+drdp!Q123)*DBHG!$D123)</f>
        <v>-0.14173942546139792</v>
      </c>
      <c r="F123" s="20">
        <f>Model!$W$23*((drdp!C123+drdp!L123)*DBHG!$B123+(drdp!F123+drdp!O123)*DBHG!$C123+(drdp!I123+drdp!R123)*DBHG!$D123)</f>
        <v>3.7978964588032876E-2</v>
      </c>
      <c r="G123" s="20">
        <f>Model!$W$23*((drdp!D123+drdp!M123)*DBHG!$B123+(drdp!G123+drdp!P123)*DBHG!$C123+(drdp!J123+drdp!S123)*DBHG!$D123)</f>
        <v>0</v>
      </c>
      <c r="H123" s="18">
        <f>Model!$W$23*((drdp!B123)*DBHG!$B123+(drdp!E123)*DBHG!$C123+(drdp!H123)*DBHG!$D123)</f>
        <v>-7.0869712730698961E-2</v>
      </c>
      <c r="I123" s="18">
        <f>Model!$W$23*((drdp!C123)*DBHG!$B123+(drdp!F123)*DBHG!$C123+(drdp!I123)*DBHG!$D123)</f>
        <v>1.8989482294016438E-2</v>
      </c>
      <c r="J123" s="18">
        <f>Model!$W$23*((drdp!D123)*DBHG!$B123+(drdp!G123)*DBHG!$C123+(drdp!J123)*DBHG!$D123)</f>
        <v>0</v>
      </c>
      <c r="K123" s="21">
        <f>SUM(E$3:E122)+H123</f>
        <v>-9.4310844511489513</v>
      </c>
      <c r="L123" s="21">
        <f>SUM(F$3:F122)+I123</f>
        <v>2.5270514624350797</v>
      </c>
      <c r="M123" s="21">
        <f>SUM(G$3:G122)+J123</f>
        <v>0</v>
      </c>
      <c r="N123" s="19">
        <f t="shared" si="7"/>
        <v>88.945353924703511</v>
      </c>
      <c r="O123" s="19">
        <f t="shared" si="7"/>
        <v>6.385989093795275</v>
      </c>
      <c r="P123" s="19">
        <f t="shared" si="7"/>
        <v>0</v>
      </c>
      <c r="Q123" s="19">
        <f t="shared" si="8"/>
        <v>-23.8328357546247</v>
      </c>
      <c r="R123" s="19">
        <f t="shared" si="9"/>
        <v>0</v>
      </c>
      <c r="S123" s="19">
        <f t="shared" si="10"/>
        <v>0</v>
      </c>
    </row>
    <row r="124" spans="1:19" x14ac:dyDescent="0.25">
      <c r="A124" s="26">
        <f>Wellpath!E124</f>
        <v>3630</v>
      </c>
      <c r="B124" s="22">
        <v>0</v>
      </c>
      <c r="C124" s="22">
        <v>0</v>
      </c>
      <c r="D124" s="22">
        <f t="shared" si="6"/>
        <v>6.472135954999578E-5</v>
      </c>
      <c r="E124" s="20">
        <f>Model!$W$23*((drdp!B124+drdp!K124)*DBHG!$B124+(drdp!E124+drdp!N124)*DBHG!$C124+(drdp!H124+drdp!Q124)*DBHG!$D124)</f>
        <v>-0.14173942546139792</v>
      </c>
      <c r="F124" s="20">
        <f>Model!$W$23*((drdp!C124+drdp!L124)*DBHG!$B124+(drdp!F124+drdp!O124)*DBHG!$C124+(drdp!I124+drdp!R124)*DBHG!$D124)</f>
        <v>3.7978964588032876E-2</v>
      </c>
      <c r="G124" s="20">
        <f>Model!$W$23*((drdp!D124+drdp!M124)*DBHG!$B124+(drdp!G124+drdp!P124)*DBHG!$C124+(drdp!J124+drdp!S124)*DBHG!$D124)</f>
        <v>0</v>
      </c>
      <c r="H124" s="18">
        <f>Model!$W$23*((drdp!B124)*DBHG!$B124+(drdp!E124)*DBHG!$C124+(drdp!H124)*DBHG!$D124)</f>
        <v>-7.0869712730698961E-2</v>
      </c>
      <c r="I124" s="18">
        <f>Model!$W$23*((drdp!C124)*DBHG!$B124+(drdp!F124)*DBHG!$C124+(drdp!I124)*DBHG!$D124)</f>
        <v>1.8989482294016438E-2</v>
      </c>
      <c r="J124" s="18">
        <f>Model!$W$23*((drdp!D124)*DBHG!$B124+(drdp!G124)*DBHG!$C124+(drdp!J124)*DBHG!$D124)</f>
        <v>0</v>
      </c>
      <c r="K124" s="21">
        <f>SUM(E$3:E123)+H124</f>
        <v>-9.5728238766103484</v>
      </c>
      <c r="L124" s="21">
        <f>SUM(F$3:F123)+I124</f>
        <v>2.5650304270231126</v>
      </c>
      <c r="M124" s="21">
        <f>SUM(G$3:G123)+J124</f>
        <v>0</v>
      </c>
      <c r="N124" s="19">
        <f t="shared" si="7"/>
        <v>91.638956972601179</v>
      </c>
      <c r="O124" s="19">
        <f t="shared" si="7"/>
        <v>6.5793810915543709</v>
      </c>
      <c r="P124" s="19">
        <f t="shared" si="7"/>
        <v>0</v>
      </c>
      <c r="Q124" s="19">
        <f t="shared" si="8"/>
        <v>-24.55458451603889</v>
      </c>
      <c r="R124" s="19">
        <f t="shared" si="9"/>
        <v>0</v>
      </c>
      <c r="S124" s="19">
        <f t="shared" si="10"/>
        <v>0</v>
      </c>
    </row>
    <row r="125" spans="1:19" x14ac:dyDescent="0.25">
      <c r="A125" s="26">
        <f>Wellpath!E125</f>
        <v>3660</v>
      </c>
      <c r="B125" s="22">
        <v>0</v>
      </c>
      <c r="C125" s="22">
        <v>0</v>
      </c>
      <c r="D125" s="22">
        <f t="shared" si="6"/>
        <v>6.472135954999578E-5</v>
      </c>
      <c r="E125" s="20">
        <f>Model!$W$23*((drdp!B125+drdp!K125)*DBHG!$B125+(drdp!E125+drdp!N125)*DBHG!$C125+(drdp!H125+drdp!Q125)*DBHG!$D125)</f>
        <v>-0.14173942546139792</v>
      </c>
      <c r="F125" s="20">
        <f>Model!$W$23*((drdp!C125+drdp!L125)*DBHG!$B125+(drdp!F125+drdp!O125)*DBHG!$C125+(drdp!I125+drdp!R125)*DBHG!$D125)</f>
        <v>3.7978964588032876E-2</v>
      </c>
      <c r="G125" s="20">
        <f>Model!$W$23*((drdp!D125+drdp!M125)*DBHG!$B125+(drdp!G125+drdp!P125)*DBHG!$C125+(drdp!J125+drdp!S125)*DBHG!$D125)</f>
        <v>0</v>
      </c>
      <c r="H125" s="18">
        <f>Model!$W$23*((drdp!B125)*DBHG!$B125+(drdp!E125)*DBHG!$C125+(drdp!H125)*DBHG!$D125)</f>
        <v>-7.0869712730698961E-2</v>
      </c>
      <c r="I125" s="18">
        <f>Model!$W$23*((drdp!C125)*DBHG!$B125+(drdp!F125)*DBHG!$C125+(drdp!I125)*DBHG!$D125)</f>
        <v>1.8989482294016438E-2</v>
      </c>
      <c r="J125" s="18">
        <f>Model!$W$23*((drdp!D125)*DBHG!$B125+(drdp!G125)*DBHG!$C125+(drdp!J125)*DBHG!$D125)</f>
        <v>0</v>
      </c>
      <c r="K125" s="21">
        <f>SUM(E$3:E124)+H125</f>
        <v>-9.7145633020717455</v>
      </c>
      <c r="L125" s="21">
        <f>SUM(F$3:F124)+I125</f>
        <v>2.6030093916111454</v>
      </c>
      <c r="M125" s="21">
        <f>SUM(G$3:G124)+J125</f>
        <v>0</v>
      </c>
      <c r="N125" s="19">
        <f t="shared" si="7"/>
        <v>94.3727401499591</v>
      </c>
      <c r="O125" s="19">
        <f t="shared" si="7"/>
        <v>6.7756578928158255</v>
      </c>
      <c r="P125" s="19">
        <f t="shared" si="7"/>
        <v>0</v>
      </c>
      <c r="Q125" s="19">
        <f t="shared" si="8"/>
        <v>-25.287099510693736</v>
      </c>
      <c r="R125" s="19">
        <f t="shared" si="9"/>
        <v>0</v>
      </c>
      <c r="S125" s="19">
        <f t="shared" si="10"/>
        <v>0</v>
      </c>
    </row>
    <row r="126" spans="1:19" x14ac:dyDescent="0.25">
      <c r="A126" s="26">
        <f>Wellpath!E126</f>
        <v>3690</v>
      </c>
      <c r="B126" s="22">
        <v>0</v>
      </c>
      <c r="C126" s="22">
        <v>0</v>
      </c>
      <c r="D126" s="22">
        <f t="shared" si="6"/>
        <v>6.472135954999578E-5</v>
      </c>
      <c r="E126" s="20">
        <f>Model!$W$23*((drdp!B126+drdp!K126)*DBHG!$B126+(drdp!E126+drdp!N126)*DBHG!$C126+(drdp!H126+drdp!Q126)*DBHG!$D126)</f>
        <v>-0.14173942546139792</v>
      </c>
      <c r="F126" s="20">
        <f>Model!$W$23*((drdp!C126+drdp!L126)*DBHG!$B126+(drdp!F126+drdp!O126)*DBHG!$C126+(drdp!I126+drdp!R126)*DBHG!$D126)</f>
        <v>3.7978964588032876E-2</v>
      </c>
      <c r="G126" s="20">
        <f>Model!$W$23*((drdp!D126+drdp!M126)*DBHG!$B126+(drdp!G126+drdp!P126)*DBHG!$C126+(drdp!J126+drdp!S126)*DBHG!$D126)</f>
        <v>0</v>
      </c>
      <c r="H126" s="18">
        <f>Model!$W$23*((drdp!B126)*DBHG!$B126+(drdp!E126)*DBHG!$C126+(drdp!H126)*DBHG!$D126)</f>
        <v>-7.0869712730698961E-2</v>
      </c>
      <c r="I126" s="18">
        <f>Model!$W$23*((drdp!C126)*DBHG!$B126+(drdp!F126)*DBHG!$C126+(drdp!I126)*DBHG!$D126)</f>
        <v>1.8989482294016438E-2</v>
      </c>
      <c r="J126" s="18">
        <f>Model!$W$23*((drdp!D126)*DBHG!$B126+(drdp!G126)*DBHG!$C126+(drdp!J126)*DBHG!$D126)</f>
        <v>0</v>
      </c>
      <c r="K126" s="21">
        <f>SUM(E$3:E125)+H126</f>
        <v>-9.8563027275331425</v>
      </c>
      <c r="L126" s="21">
        <f>SUM(F$3:F125)+I126</f>
        <v>2.6409883561991783</v>
      </c>
      <c r="M126" s="21">
        <f>SUM(G$3:G125)+J126</f>
        <v>0</v>
      </c>
      <c r="N126" s="19">
        <f t="shared" si="7"/>
        <v>97.14670345677726</v>
      </c>
      <c r="O126" s="19">
        <f t="shared" si="7"/>
        <v>6.974819497579638</v>
      </c>
      <c r="P126" s="19">
        <f t="shared" si="7"/>
        <v>0</v>
      </c>
      <c r="Q126" s="19">
        <f t="shared" si="8"/>
        <v>-26.03038073858923</v>
      </c>
      <c r="R126" s="19">
        <f t="shared" si="9"/>
        <v>0</v>
      </c>
      <c r="S126" s="19">
        <f t="shared" si="10"/>
        <v>0</v>
      </c>
    </row>
    <row r="127" spans="1:19" x14ac:dyDescent="0.25">
      <c r="A127" s="26">
        <f>Wellpath!E127</f>
        <v>3720</v>
      </c>
      <c r="B127" s="22">
        <v>0</v>
      </c>
      <c r="C127" s="22">
        <v>0</v>
      </c>
      <c r="D127" s="22">
        <f t="shared" si="6"/>
        <v>6.472135954999578E-5</v>
      </c>
      <c r="E127" s="20">
        <f>Model!$W$23*((drdp!B127+drdp!K127)*DBHG!$B127+(drdp!E127+drdp!N127)*DBHG!$C127+(drdp!H127+drdp!Q127)*DBHG!$D127)</f>
        <v>-0.14173942546139792</v>
      </c>
      <c r="F127" s="20">
        <f>Model!$W$23*((drdp!C127+drdp!L127)*DBHG!$B127+(drdp!F127+drdp!O127)*DBHG!$C127+(drdp!I127+drdp!R127)*DBHG!$D127)</f>
        <v>3.7978964588032876E-2</v>
      </c>
      <c r="G127" s="20">
        <f>Model!$W$23*((drdp!D127+drdp!M127)*DBHG!$B127+(drdp!G127+drdp!P127)*DBHG!$C127+(drdp!J127+drdp!S127)*DBHG!$D127)</f>
        <v>0</v>
      </c>
      <c r="H127" s="18">
        <f>Model!$W$23*((drdp!B127)*DBHG!$B127+(drdp!E127)*DBHG!$C127+(drdp!H127)*DBHG!$D127)</f>
        <v>-7.0869712730698961E-2</v>
      </c>
      <c r="I127" s="18">
        <f>Model!$W$23*((drdp!C127)*DBHG!$B127+(drdp!F127)*DBHG!$C127+(drdp!I127)*DBHG!$D127)</f>
        <v>1.8989482294016438E-2</v>
      </c>
      <c r="J127" s="18">
        <f>Model!$W$23*((drdp!D127)*DBHG!$B127+(drdp!G127)*DBHG!$C127+(drdp!J127)*DBHG!$D127)</f>
        <v>0</v>
      </c>
      <c r="K127" s="21">
        <f>SUM(E$3:E126)+H127</f>
        <v>-9.9980421529945396</v>
      </c>
      <c r="L127" s="21">
        <f>SUM(F$3:F126)+I127</f>
        <v>2.6789673207872111</v>
      </c>
      <c r="M127" s="21">
        <f>SUM(G$3:G126)+J127</f>
        <v>0</v>
      </c>
      <c r="N127" s="19">
        <f t="shared" si="7"/>
        <v>99.960846893055688</v>
      </c>
      <c r="O127" s="19">
        <f t="shared" si="7"/>
        <v>7.1768659058458084</v>
      </c>
      <c r="P127" s="19">
        <f t="shared" si="7"/>
        <v>0</v>
      </c>
      <c r="Q127" s="19">
        <f t="shared" si="8"/>
        <v>-26.784428199725383</v>
      </c>
      <c r="R127" s="19">
        <f t="shared" si="9"/>
        <v>0</v>
      </c>
      <c r="S127" s="19">
        <f t="shared" si="10"/>
        <v>0</v>
      </c>
    </row>
    <row r="128" spans="1:19" x14ac:dyDescent="0.25">
      <c r="A128" s="26">
        <f>Wellpath!E128</f>
        <v>3750</v>
      </c>
      <c r="B128" s="22">
        <v>0</v>
      </c>
      <c r="C128" s="22">
        <v>0</v>
      </c>
      <c r="D128" s="22">
        <f t="shared" si="6"/>
        <v>6.472135954999578E-5</v>
      </c>
      <c r="E128" s="20">
        <f>Model!$W$23*((drdp!B128+drdp!K128)*DBHG!$B128+(drdp!E128+drdp!N128)*DBHG!$C128+(drdp!H128+drdp!Q128)*DBHG!$D128)</f>
        <v>-0.14173942546139792</v>
      </c>
      <c r="F128" s="20">
        <f>Model!$W$23*((drdp!C128+drdp!L128)*DBHG!$B128+(drdp!F128+drdp!O128)*DBHG!$C128+(drdp!I128+drdp!R128)*DBHG!$D128)</f>
        <v>3.7978964588032876E-2</v>
      </c>
      <c r="G128" s="20">
        <f>Model!$W$23*((drdp!D128+drdp!M128)*DBHG!$B128+(drdp!G128+drdp!P128)*DBHG!$C128+(drdp!J128+drdp!S128)*DBHG!$D128)</f>
        <v>0</v>
      </c>
      <c r="H128" s="18">
        <f>Model!$W$23*((drdp!B128)*DBHG!$B128+(drdp!E128)*DBHG!$C128+(drdp!H128)*DBHG!$D128)</f>
        <v>-7.0869712730698961E-2</v>
      </c>
      <c r="I128" s="18">
        <f>Model!$W$23*((drdp!C128)*DBHG!$B128+(drdp!F128)*DBHG!$C128+(drdp!I128)*DBHG!$D128)</f>
        <v>1.8989482294016438E-2</v>
      </c>
      <c r="J128" s="18">
        <f>Model!$W$23*((drdp!D128)*DBHG!$B128+(drdp!G128)*DBHG!$C128+(drdp!J128)*DBHG!$D128)</f>
        <v>0</v>
      </c>
      <c r="K128" s="21">
        <f>SUM(E$3:E127)+H128</f>
        <v>-10.139781578455937</v>
      </c>
      <c r="L128" s="21">
        <f>SUM(F$3:F127)+I128</f>
        <v>2.716946285375244</v>
      </c>
      <c r="M128" s="21">
        <f>SUM(G$3:G127)+J128</f>
        <v>0</v>
      </c>
      <c r="N128" s="19">
        <f t="shared" si="7"/>
        <v>102.81517045879437</v>
      </c>
      <c r="O128" s="19">
        <f t="shared" si="7"/>
        <v>7.3817971176143367</v>
      </c>
      <c r="P128" s="19">
        <f t="shared" si="7"/>
        <v>0</v>
      </c>
      <c r="Q128" s="19">
        <f t="shared" si="8"/>
        <v>-27.549241894102185</v>
      </c>
      <c r="R128" s="19">
        <f t="shared" si="9"/>
        <v>0</v>
      </c>
      <c r="S128" s="19">
        <f t="shared" si="10"/>
        <v>0</v>
      </c>
    </row>
    <row r="129" spans="1:19" x14ac:dyDescent="0.25">
      <c r="A129" s="26">
        <f>Wellpath!E129</f>
        <v>3780</v>
      </c>
      <c r="B129" s="22">
        <v>0</v>
      </c>
      <c r="C129" s="22">
        <v>0</v>
      </c>
      <c r="D129" s="22">
        <f t="shared" si="6"/>
        <v>6.472135954999578E-5</v>
      </c>
      <c r="E129" s="20">
        <f>Model!$W$23*((drdp!B129+drdp!K129)*DBHG!$B129+(drdp!E129+drdp!N129)*DBHG!$C129+(drdp!H129+drdp!Q129)*DBHG!$D129)</f>
        <v>-0.14173942546139792</v>
      </c>
      <c r="F129" s="20">
        <f>Model!$W$23*((drdp!C129+drdp!L129)*DBHG!$B129+(drdp!F129+drdp!O129)*DBHG!$C129+(drdp!I129+drdp!R129)*DBHG!$D129)</f>
        <v>3.7978964588032876E-2</v>
      </c>
      <c r="G129" s="20">
        <f>Model!$W$23*((drdp!D129+drdp!M129)*DBHG!$B129+(drdp!G129+drdp!P129)*DBHG!$C129+(drdp!J129+drdp!S129)*DBHG!$D129)</f>
        <v>0</v>
      </c>
      <c r="H129" s="18">
        <f>Model!$W$23*((drdp!B129)*DBHG!$B129+(drdp!E129)*DBHG!$C129+(drdp!H129)*DBHG!$D129)</f>
        <v>-7.0869712730698961E-2</v>
      </c>
      <c r="I129" s="18">
        <f>Model!$W$23*((drdp!C129)*DBHG!$B129+(drdp!F129)*DBHG!$C129+(drdp!I129)*DBHG!$D129)</f>
        <v>1.8989482294016438E-2</v>
      </c>
      <c r="J129" s="18">
        <f>Model!$W$23*((drdp!D129)*DBHG!$B129+(drdp!G129)*DBHG!$C129+(drdp!J129)*DBHG!$D129)</f>
        <v>0</v>
      </c>
      <c r="K129" s="21">
        <f>SUM(E$3:E128)+H129</f>
        <v>-10.281521003917334</v>
      </c>
      <c r="L129" s="21">
        <f>SUM(F$3:F128)+I129</f>
        <v>2.7549252499632768</v>
      </c>
      <c r="M129" s="21">
        <f>SUM(G$3:G128)+J129</f>
        <v>0</v>
      </c>
      <c r="N129" s="19">
        <f t="shared" si="7"/>
        <v>105.70967415399329</v>
      </c>
      <c r="O129" s="19">
        <f t="shared" si="7"/>
        <v>7.5896131328852237</v>
      </c>
      <c r="P129" s="19">
        <f t="shared" si="7"/>
        <v>0</v>
      </c>
      <c r="Q129" s="19">
        <f t="shared" si="8"/>
        <v>-28.324821821719642</v>
      </c>
      <c r="R129" s="19">
        <f t="shared" si="9"/>
        <v>0</v>
      </c>
      <c r="S129" s="19">
        <f t="shared" si="10"/>
        <v>0</v>
      </c>
    </row>
    <row r="130" spans="1:19" x14ac:dyDescent="0.25">
      <c r="A130" s="26">
        <f>Wellpath!E130</f>
        <v>3810</v>
      </c>
      <c r="B130" s="22">
        <v>0</v>
      </c>
      <c r="C130" s="22">
        <v>0</v>
      </c>
      <c r="D130" s="22">
        <f t="shared" si="6"/>
        <v>6.472135954999578E-5</v>
      </c>
      <c r="E130" s="20">
        <f>Model!$W$23*((drdp!B130+drdp!K130)*DBHG!$B130+(drdp!E130+drdp!N130)*DBHG!$C130+(drdp!H130+drdp!Q130)*DBHG!$D130)</f>
        <v>-0.14173942546139792</v>
      </c>
      <c r="F130" s="20">
        <f>Model!$W$23*((drdp!C130+drdp!L130)*DBHG!$B130+(drdp!F130+drdp!O130)*DBHG!$C130+(drdp!I130+drdp!R130)*DBHG!$D130)</f>
        <v>3.7978964588032876E-2</v>
      </c>
      <c r="G130" s="20">
        <f>Model!$W$23*((drdp!D130+drdp!M130)*DBHG!$B130+(drdp!G130+drdp!P130)*DBHG!$C130+(drdp!J130+drdp!S130)*DBHG!$D130)</f>
        <v>0</v>
      </c>
      <c r="H130" s="18">
        <f>Model!$W$23*((drdp!B130)*DBHG!$B130+(drdp!E130)*DBHG!$C130+(drdp!H130)*DBHG!$D130)</f>
        <v>-7.0869712730698961E-2</v>
      </c>
      <c r="I130" s="18">
        <f>Model!$W$23*((drdp!C130)*DBHG!$B130+(drdp!F130)*DBHG!$C130+(drdp!I130)*DBHG!$D130)</f>
        <v>1.8989482294016438E-2</v>
      </c>
      <c r="J130" s="18">
        <f>Model!$W$23*((drdp!D130)*DBHG!$B130+(drdp!G130)*DBHG!$C130+(drdp!J130)*DBHG!$D130)</f>
        <v>0</v>
      </c>
      <c r="K130" s="21">
        <f>SUM(E$3:E129)+H130</f>
        <v>-10.423260429378731</v>
      </c>
      <c r="L130" s="21">
        <f>SUM(F$3:F129)+I130</f>
        <v>2.7929042145513097</v>
      </c>
      <c r="M130" s="21">
        <f>SUM(G$3:G129)+J130</f>
        <v>0</v>
      </c>
      <c r="N130" s="19">
        <f t="shared" si="7"/>
        <v>108.64435797865248</v>
      </c>
      <c r="O130" s="19">
        <f t="shared" si="7"/>
        <v>7.8003139516584676</v>
      </c>
      <c r="P130" s="19">
        <f t="shared" si="7"/>
        <v>0</v>
      </c>
      <c r="Q130" s="19">
        <f t="shared" si="8"/>
        <v>-29.111167982577751</v>
      </c>
      <c r="R130" s="19">
        <f t="shared" si="9"/>
        <v>0</v>
      </c>
      <c r="S130" s="19">
        <f t="shared" si="10"/>
        <v>0</v>
      </c>
    </row>
    <row r="131" spans="1:19" x14ac:dyDescent="0.25">
      <c r="A131" s="26">
        <f>Wellpath!E131</f>
        <v>3840</v>
      </c>
      <c r="B131" s="22">
        <v>0</v>
      </c>
      <c r="C131" s="22">
        <v>0</v>
      </c>
      <c r="D131" s="22">
        <f t="shared" ref="D131:D194" si="11">1 / (Bfield * COS(Dip))</f>
        <v>6.472135954999578E-5</v>
      </c>
      <c r="E131" s="20">
        <f>Model!$W$23*((drdp!B131+drdp!K131)*DBHG!$B131+(drdp!E131+drdp!N131)*DBHG!$C131+(drdp!H131+drdp!Q131)*DBHG!$D131)</f>
        <v>-0.14173942546139792</v>
      </c>
      <c r="F131" s="20">
        <f>Model!$W$23*((drdp!C131+drdp!L131)*DBHG!$B131+(drdp!F131+drdp!O131)*DBHG!$C131+(drdp!I131+drdp!R131)*DBHG!$D131)</f>
        <v>3.7978964588032876E-2</v>
      </c>
      <c r="G131" s="20">
        <f>Model!$W$23*((drdp!D131+drdp!M131)*DBHG!$B131+(drdp!G131+drdp!P131)*DBHG!$C131+(drdp!J131+drdp!S131)*DBHG!$D131)</f>
        <v>0</v>
      </c>
      <c r="H131" s="18">
        <f>Model!$W$23*((drdp!B131)*DBHG!$B131+(drdp!E131)*DBHG!$C131+(drdp!H131)*DBHG!$D131)</f>
        <v>-7.0869712730698961E-2</v>
      </c>
      <c r="I131" s="18">
        <f>Model!$W$23*((drdp!C131)*DBHG!$B131+(drdp!F131)*DBHG!$C131+(drdp!I131)*DBHG!$D131)</f>
        <v>1.8989482294016438E-2</v>
      </c>
      <c r="J131" s="18">
        <f>Model!$W$23*((drdp!D131)*DBHG!$B131+(drdp!G131)*DBHG!$C131+(drdp!J131)*DBHG!$D131)</f>
        <v>0</v>
      </c>
      <c r="K131" s="21">
        <f>SUM(E$3:E130)+H131</f>
        <v>-10.564999854840128</v>
      </c>
      <c r="L131" s="21">
        <f>SUM(F$3:F130)+I131</f>
        <v>2.8308831791393425</v>
      </c>
      <c r="M131" s="21">
        <f>SUM(G$3:G130)+J131</f>
        <v>0</v>
      </c>
      <c r="N131" s="19">
        <f t="shared" si="7"/>
        <v>111.61922193277192</v>
      </c>
      <c r="O131" s="19">
        <f t="shared" si="7"/>
        <v>8.0138995739340704</v>
      </c>
      <c r="P131" s="19">
        <f t="shared" si="7"/>
        <v>0</v>
      </c>
      <c r="Q131" s="19">
        <f t="shared" si="8"/>
        <v>-29.908280376676512</v>
      </c>
      <c r="R131" s="19">
        <f t="shared" si="9"/>
        <v>0</v>
      </c>
      <c r="S131" s="19">
        <f t="shared" si="10"/>
        <v>0</v>
      </c>
    </row>
    <row r="132" spans="1:19" x14ac:dyDescent="0.25">
      <c r="A132" s="26">
        <f>Wellpath!E132</f>
        <v>3870</v>
      </c>
      <c r="B132" s="22">
        <v>0</v>
      </c>
      <c r="C132" s="22">
        <v>0</v>
      </c>
      <c r="D132" s="22">
        <f t="shared" si="11"/>
        <v>6.472135954999578E-5</v>
      </c>
      <c r="E132" s="20">
        <f>Model!$W$23*((drdp!B132+drdp!K132)*DBHG!$B132+(drdp!E132+drdp!N132)*DBHG!$C132+(drdp!H132+drdp!Q132)*DBHG!$D132)</f>
        <v>-0.14173942546139792</v>
      </c>
      <c r="F132" s="20">
        <f>Model!$W$23*((drdp!C132+drdp!L132)*DBHG!$B132+(drdp!F132+drdp!O132)*DBHG!$C132+(drdp!I132+drdp!R132)*DBHG!$D132)</f>
        <v>3.7978964588032876E-2</v>
      </c>
      <c r="G132" s="20">
        <f>Model!$W$23*((drdp!D132+drdp!M132)*DBHG!$B132+(drdp!G132+drdp!P132)*DBHG!$C132+(drdp!J132+drdp!S132)*DBHG!$D132)</f>
        <v>0</v>
      </c>
      <c r="H132" s="18">
        <f>Model!$W$23*((drdp!B132)*DBHG!$B132+(drdp!E132)*DBHG!$C132+(drdp!H132)*DBHG!$D132)</f>
        <v>-7.0869712730698961E-2</v>
      </c>
      <c r="I132" s="18">
        <f>Model!$W$23*((drdp!C132)*DBHG!$B132+(drdp!F132)*DBHG!$C132+(drdp!I132)*DBHG!$D132)</f>
        <v>1.8989482294016438E-2</v>
      </c>
      <c r="J132" s="18">
        <f>Model!$W$23*((drdp!D132)*DBHG!$B132+(drdp!G132)*DBHG!$C132+(drdp!J132)*DBHG!$D132)</f>
        <v>0</v>
      </c>
      <c r="K132" s="21">
        <f>SUM(E$3:E131)+H132</f>
        <v>-10.706739280301525</v>
      </c>
      <c r="L132" s="21">
        <f>SUM(F$3:F131)+I132</f>
        <v>2.8688621437273754</v>
      </c>
      <c r="M132" s="21">
        <f>SUM(G$3:G131)+J132</f>
        <v>0</v>
      </c>
      <c r="N132" s="19">
        <f t="shared" ref="N132:P133" si="12">K132^2</f>
        <v>114.63426601635162</v>
      </c>
      <c r="O132" s="19">
        <f t="shared" si="12"/>
        <v>8.2303699997120319</v>
      </c>
      <c r="P132" s="19">
        <f t="shared" si="12"/>
        <v>0</v>
      </c>
      <c r="Q132" s="19">
        <f t="shared" ref="Q132:Q133" si="13">K132*L132</f>
        <v>-30.716159004015928</v>
      </c>
      <c r="R132" s="19">
        <f t="shared" ref="R132:R133" si="14">K132*M132</f>
        <v>0</v>
      </c>
      <c r="S132" s="19">
        <f t="shared" ref="S132:S133" si="15">L132*M132</f>
        <v>0</v>
      </c>
    </row>
    <row r="133" spans="1:19" x14ac:dyDescent="0.25">
      <c r="A133" s="26">
        <f>Wellpath!E133</f>
        <v>3900</v>
      </c>
      <c r="B133" s="22">
        <v>0</v>
      </c>
      <c r="C133" s="22">
        <v>0</v>
      </c>
      <c r="D133" s="22">
        <f t="shared" si="11"/>
        <v>6.472135954999578E-5</v>
      </c>
      <c r="E133" s="20">
        <f>Model!$W$23*((drdp!B133+drdp!K133)*DBHG!$B133+(drdp!E133+drdp!N133)*DBHG!$C133+(drdp!H133+drdp!Q133)*DBHG!$D133)</f>
        <v>-0.14173942546139792</v>
      </c>
      <c r="F133" s="20">
        <f>Model!$W$23*((drdp!C133+drdp!L133)*DBHG!$B133+(drdp!F133+drdp!O133)*DBHG!$C133+(drdp!I133+drdp!R133)*DBHG!$D133)</f>
        <v>3.7978964588032876E-2</v>
      </c>
      <c r="G133" s="20">
        <f>Model!$W$23*((drdp!D133+drdp!M133)*DBHG!$B133+(drdp!G133+drdp!P133)*DBHG!$C133+(drdp!J133+drdp!S133)*DBHG!$D133)</f>
        <v>0</v>
      </c>
      <c r="H133" s="18">
        <f>Model!$W$23*((drdp!B133)*DBHG!$B133+(drdp!E133)*DBHG!$C133+(drdp!H133)*DBHG!$D133)</f>
        <v>-7.0869712730698961E-2</v>
      </c>
      <c r="I133" s="18">
        <f>Model!$W$23*((drdp!C133)*DBHG!$B133+(drdp!F133)*DBHG!$C133+(drdp!I133)*DBHG!$D133)</f>
        <v>1.8989482294016438E-2</v>
      </c>
      <c r="J133" s="18">
        <f>Model!$W$23*((drdp!D133)*DBHG!$B133+(drdp!G133)*DBHG!$C133+(drdp!J133)*DBHG!$D133)</f>
        <v>0</v>
      </c>
      <c r="K133" s="21">
        <f>SUM(E$3:E132)+H133</f>
        <v>-10.848478705762922</v>
      </c>
      <c r="L133" s="21">
        <f>SUM(F$3:F132)+I133</f>
        <v>2.9068411083154082</v>
      </c>
      <c r="M133" s="21">
        <f>SUM(G$3:G132)+J133</f>
        <v>0</v>
      </c>
      <c r="N133" s="19">
        <f t="shared" si="12"/>
        <v>117.68949022939157</v>
      </c>
      <c r="O133" s="19">
        <f t="shared" si="12"/>
        <v>8.4497252289923512</v>
      </c>
      <c r="P133" s="19">
        <f t="shared" si="12"/>
        <v>0</v>
      </c>
      <c r="Q133" s="19">
        <f t="shared" si="13"/>
        <v>-31.534803864595997</v>
      </c>
      <c r="R133" s="19">
        <f t="shared" si="14"/>
        <v>0</v>
      </c>
      <c r="S133" s="19">
        <f t="shared" si="15"/>
        <v>0</v>
      </c>
    </row>
    <row r="134" spans="1:19" x14ac:dyDescent="0.25">
      <c r="A134" s="26">
        <f>Wellpath!E134</f>
        <v>3930</v>
      </c>
      <c r="B134" s="22">
        <v>0</v>
      </c>
      <c r="C134" s="22">
        <v>0</v>
      </c>
      <c r="D134" s="22">
        <f t="shared" si="11"/>
        <v>6.472135954999578E-5</v>
      </c>
      <c r="E134" s="20">
        <f>Model!$W$23*((drdp!B134+drdp!K134)*DBHG!$B134+(drdp!E134+drdp!N134)*DBHG!$C134+(drdp!H134+drdp!Q134)*DBHG!$D134)</f>
        <v>-0.14173942546139792</v>
      </c>
      <c r="F134" s="20">
        <f>Model!$W$23*((drdp!C134+drdp!L134)*DBHG!$B134+(drdp!F134+drdp!O134)*DBHG!$C134+(drdp!I134+drdp!R134)*DBHG!$D134)</f>
        <v>3.7978964588032876E-2</v>
      </c>
      <c r="G134" s="20">
        <f>Model!$W$23*((drdp!D134+drdp!M134)*DBHG!$B134+(drdp!G134+drdp!P134)*DBHG!$C134+(drdp!J134+drdp!S134)*DBHG!$D134)</f>
        <v>0</v>
      </c>
      <c r="H134" s="18">
        <f>Model!$W$23*((drdp!B134)*DBHG!$B134+(drdp!E134)*DBHG!$C134+(drdp!H134)*DBHG!$D134)</f>
        <v>-7.0869712730698961E-2</v>
      </c>
      <c r="I134" s="18">
        <f>Model!$W$23*((drdp!C134)*DBHG!$B134+(drdp!F134)*DBHG!$C134+(drdp!I134)*DBHG!$D134)</f>
        <v>1.8989482294016438E-2</v>
      </c>
      <c r="J134" s="18">
        <f>Model!$W$23*((drdp!D134)*DBHG!$B134+(drdp!G134)*DBHG!$C134+(drdp!J134)*DBHG!$D134)</f>
        <v>0</v>
      </c>
      <c r="K134" s="21">
        <f>SUM(E$3:E133)+H134</f>
        <v>-10.990218131224319</v>
      </c>
      <c r="L134" s="21">
        <f>SUM(F$3:F133)+I134</f>
        <v>2.9448200729034411</v>
      </c>
      <c r="M134" s="21">
        <f>SUM(G$3:G133)+J134</f>
        <v>0</v>
      </c>
      <c r="N134" s="19">
        <f t="shared" ref="N134:N197" si="16">K134^2</f>
        <v>120.78489457189177</v>
      </c>
      <c r="O134" s="19">
        <f t="shared" ref="O134:O197" si="17">L134^2</f>
        <v>8.6719652617750285</v>
      </c>
      <c r="P134" s="19">
        <f t="shared" ref="P134:P197" si="18">M134^2</f>
        <v>0</v>
      </c>
      <c r="Q134" s="19">
        <f t="shared" ref="Q134:Q197" si="19">K134*L134</f>
        <v>-32.364214958416717</v>
      </c>
      <c r="R134" s="19">
        <f t="shared" ref="R134:R197" si="20">K134*M134</f>
        <v>0</v>
      </c>
      <c r="S134" s="19">
        <f t="shared" ref="S134:S197" si="21">L134*M134</f>
        <v>0</v>
      </c>
    </row>
    <row r="135" spans="1:19" x14ac:dyDescent="0.25">
      <c r="A135" s="26">
        <f>Wellpath!E135</f>
        <v>3960</v>
      </c>
      <c r="B135" s="22">
        <v>0</v>
      </c>
      <c r="C135" s="22">
        <v>0</v>
      </c>
      <c r="D135" s="22">
        <f t="shared" si="11"/>
        <v>6.472135954999578E-5</v>
      </c>
      <c r="E135" s="20">
        <f>Model!$W$23*((drdp!B135+drdp!K135)*DBHG!$B135+(drdp!E135+drdp!N135)*DBHG!$C135+(drdp!H135+drdp!Q135)*DBHG!$D135)</f>
        <v>-0.14173942546139792</v>
      </c>
      <c r="F135" s="20">
        <f>Model!$W$23*((drdp!C135+drdp!L135)*DBHG!$B135+(drdp!F135+drdp!O135)*DBHG!$C135+(drdp!I135+drdp!R135)*DBHG!$D135)</f>
        <v>3.7978964588032876E-2</v>
      </c>
      <c r="G135" s="20">
        <f>Model!$W$23*((drdp!D135+drdp!M135)*DBHG!$B135+(drdp!G135+drdp!P135)*DBHG!$C135+(drdp!J135+drdp!S135)*DBHG!$D135)</f>
        <v>0</v>
      </c>
      <c r="H135" s="18">
        <f>Model!$W$23*((drdp!B135)*DBHG!$B135+(drdp!E135)*DBHG!$C135+(drdp!H135)*DBHG!$D135)</f>
        <v>-7.0869712730698961E-2</v>
      </c>
      <c r="I135" s="18">
        <f>Model!$W$23*((drdp!C135)*DBHG!$B135+(drdp!F135)*DBHG!$C135+(drdp!I135)*DBHG!$D135)</f>
        <v>1.8989482294016438E-2</v>
      </c>
      <c r="J135" s="18">
        <f>Model!$W$23*((drdp!D135)*DBHG!$B135+(drdp!G135)*DBHG!$C135+(drdp!J135)*DBHG!$D135)</f>
        <v>0</v>
      </c>
      <c r="K135" s="21">
        <f>SUM(E$3:E134)+H135</f>
        <v>-11.131957556685716</v>
      </c>
      <c r="L135" s="21">
        <f>SUM(F$3:F134)+I135</f>
        <v>2.9827990374914739</v>
      </c>
      <c r="M135" s="21">
        <f>SUM(G$3:G134)+J135</f>
        <v>0</v>
      </c>
      <c r="N135" s="19">
        <f t="shared" si="16"/>
        <v>123.92047904385221</v>
      </c>
      <c r="O135" s="19">
        <f t="shared" si="17"/>
        <v>8.8970900980600636</v>
      </c>
      <c r="P135" s="19">
        <f t="shared" si="18"/>
        <v>0</v>
      </c>
      <c r="Q135" s="19">
        <f t="shared" si="19"/>
        <v>-33.204392285478093</v>
      </c>
      <c r="R135" s="19">
        <f t="shared" si="20"/>
        <v>0</v>
      </c>
      <c r="S135" s="19">
        <f t="shared" si="21"/>
        <v>0</v>
      </c>
    </row>
    <row r="136" spans="1:19" x14ac:dyDescent="0.25">
      <c r="A136" s="26">
        <f>Wellpath!E136</f>
        <v>3990</v>
      </c>
      <c r="B136" s="22">
        <v>0</v>
      </c>
      <c r="C136" s="22">
        <v>0</v>
      </c>
      <c r="D136" s="22">
        <f t="shared" si="11"/>
        <v>6.472135954999578E-5</v>
      </c>
      <c r="E136" s="20">
        <f>Model!$W$23*((drdp!B136+drdp!K136)*DBHG!$B136+(drdp!E136+drdp!N136)*DBHG!$C136+(drdp!H136+drdp!Q136)*DBHG!$D136)</f>
        <v>-0.14173942546139792</v>
      </c>
      <c r="F136" s="20">
        <f>Model!$W$23*((drdp!C136+drdp!L136)*DBHG!$B136+(drdp!F136+drdp!O136)*DBHG!$C136+(drdp!I136+drdp!R136)*DBHG!$D136)</f>
        <v>3.7978964588032876E-2</v>
      </c>
      <c r="G136" s="20">
        <f>Model!$W$23*((drdp!D136+drdp!M136)*DBHG!$B136+(drdp!G136+drdp!P136)*DBHG!$C136+(drdp!J136+drdp!S136)*DBHG!$D136)</f>
        <v>0</v>
      </c>
      <c r="H136" s="18">
        <f>Model!$W$23*((drdp!B136)*DBHG!$B136+(drdp!E136)*DBHG!$C136+(drdp!H136)*DBHG!$D136)</f>
        <v>-7.0869712730698961E-2</v>
      </c>
      <c r="I136" s="18">
        <f>Model!$W$23*((drdp!C136)*DBHG!$B136+(drdp!F136)*DBHG!$C136+(drdp!I136)*DBHG!$D136)</f>
        <v>1.8989482294016438E-2</v>
      </c>
      <c r="J136" s="18">
        <f>Model!$W$23*((drdp!D136)*DBHG!$B136+(drdp!G136)*DBHG!$C136+(drdp!J136)*DBHG!$D136)</f>
        <v>0</v>
      </c>
      <c r="K136" s="21">
        <f>SUM(E$3:E135)+H136</f>
        <v>-11.273696982147113</v>
      </c>
      <c r="L136" s="21">
        <f>SUM(F$3:F135)+I136</f>
        <v>3.0207780020795068</v>
      </c>
      <c r="M136" s="21">
        <f>SUM(G$3:G135)+J136</f>
        <v>0</v>
      </c>
      <c r="N136" s="19">
        <f t="shared" si="16"/>
        <v>127.09624364527292</v>
      </c>
      <c r="O136" s="19">
        <f t="shared" si="17"/>
        <v>9.1250997378474565</v>
      </c>
      <c r="P136" s="19">
        <f t="shared" si="18"/>
        <v>0</v>
      </c>
      <c r="Q136" s="19">
        <f t="shared" si="19"/>
        <v>-34.055335845780121</v>
      </c>
      <c r="R136" s="19">
        <f t="shared" si="20"/>
        <v>0</v>
      </c>
      <c r="S136" s="19">
        <f t="shared" si="21"/>
        <v>0</v>
      </c>
    </row>
    <row r="137" spans="1:19" x14ac:dyDescent="0.25">
      <c r="A137" s="26">
        <f>Wellpath!E137</f>
        <v>4020</v>
      </c>
      <c r="B137" s="22">
        <v>0</v>
      </c>
      <c r="C137" s="22">
        <v>0</v>
      </c>
      <c r="D137" s="22">
        <f t="shared" si="11"/>
        <v>6.472135954999578E-5</v>
      </c>
      <c r="E137" s="20">
        <f>Model!$W$23*((drdp!B137+drdp!K137)*DBHG!$B137+(drdp!E137+drdp!N137)*DBHG!$C137+(drdp!H137+drdp!Q137)*DBHG!$D137)</f>
        <v>-0.14173942546139792</v>
      </c>
      <c r="F137" s="20">
        <f>Model!$W$23*((drdp!C137+drdp!L137)*DBHG!$B137+(drdp!F137+drdp!O137)*DBHG!$C137+(drdp!I137+drdp!R137)*DBHG!$D137)</f>
        <v>3.7978964588032876E-2</v>
      </c>
      <c r="G137" s="20">
        <f>Model!$W$23*((drdp!D137+drdp!M137)*DBHG!$B137+(drdp!G137+drdp!P137)*DBHG!$C137+(drdp!J137+drdp!S137)*DBHG!$D137)</f>
        <v>0</v>
      </c>
      <c r="H137" s="18">
        <f>Model!$W$23*((drdp!B137)*DBHG!$B137+(drdp!E137)*DBHG!$C137+(drdp!H137)*DBHG!$D137)</f>
        <v>-7.0869712730698961E-2</v>
      </c>
      <c r="I137" s="18">
        <f>Model!$W$23*((drdp!C137)*DBHG!$B137+(drdp!F137)*DBHG!$C137+(drdp!I137)*DBHG!$D137)</f>
        <v>1.8989482294016438E-2</v>
      </c>
      <c r="J137" s="18">
        <f>Model!$W$23*((drdp!D137)*DBHG!$B137+(drdp!G137)*DBHG!$C137+(drdp!J137)*DBHG!$D137)</f>
        <v>0</v>
      </c>
      <c r="K137" s="21">
        <f>SUM(E$3:E136)+H137</f>
        <v>-11.41543640760851</v>
      </c>
      <c r="L137" s="21">
        <f>SUM(F$3:F136)+I137</f>
        <v>3.0587569666675396</v>
      </c>
      <c r="M137" s="21">
        <f>SUM(G$3:G136)+J137</f>
        <v>0</v>
      </c>
      <c r="N137" s="19">
        <f t="shared" si="16"/>
        <v>130.3121883761539</v>
      </c>
      <c r="O137" s="19">
        <f t="shared" si="17"/>
        <v>9.3559941811372074</v>
      </c>
      <c r="P137" s="19">
        <f t="shared" si="18"/>
        <v>0</v>
      </c>
      <c r="Q137" s="19">
        <f t="shared" si="19"/>
        <v>-34.917045639322801</v>
      </c>
      <c r="R137" s="19">
        <f t="shared" si="20"/>
        <v>0</v>
      </c>
      <c r="S137" s="19">
        <f t="shared" si="21"/>
        <v>0</v>
      </c>
    </row>
    <row r="138" spans="1:19" x14ac:dyDescent="0.25">
      <c r="A138" s="26">
        <f>Wellpath!E138</f>
        <v>4050</v>
      </c>
      <c r="B138" s="22">
        <v>0</v>
      </c>
      <c r="C138" s="22">
        <v>0</v>
      </c>
      <c r="D138" s="22">
        <f t="shared" si="11"/>
        <v>6.472135954999578E-5</v>
      </c>
      <c r="E138" s="20">
        <f>Model!$W$23*((drdp!B138+drdp!K138)*DBHG!$B138+(drdp!E138+drdp!N138)*DBHG!$C138+(drdp!H138+drdp!Q138)*DBHG!$D138)</f>
        <v>-0.14173942546139792</v>
      </c>
      <c r="F138" s="20">
        <f>Model!$W$23*((drdp!C138+drdp!L138)*DBHG!$B138+(drdp!F138+drdp!O138)*DBHG!$C138+(drdp!I138+drdp!R138)*DBHG!$D138)</f>
        <v>3.7978964588032876E-2</v>
      </c>
      <c r="G138" s="20">
        <f>Model!$W$23*((drdp!D138+drdp!M138)*DBHG!$B138+(drdp!G138+drdp!P138)*DBHG!$C138+(drdp!J138+drdp!S138)*DBHG!$D138)</f>
        <v>0</v>
      </c>
      <c r="H138" s="18">
        <f>Model!$W$23*((drdp!B138)*DBHG!$B138+(drdp!E138)*DBHG!$C138+(drdp!H138)*DBHG!$D138)</f>
        <v>-7.0869712730698961E-2</v>
      </c>
      <c r="I138" s="18">
        <f>Model!$W$23*((drdp!C138)*DBHG!$B138+(drdp!F138)*DBHG!$C138+(drdp!I138)*DBHG!$D138)</f>
        <v>1.8989482294016438E-2</v>
      </c>
      <c r="J138" s="18">
        <f>Model!$W$23*((drdp!D138)*DBHG!$B138+(drdp!G138)*DBHG!$C138+(drdp!J138)*DBHG!$D138)</f>
        <v>0</v>
      </c>
      <c r="K138" s="21">
        <f>SUM(E$3:E137)+H138</f>
        <v>-11.557175833069907</v>
      </c>
      <c r="L138" s="21">
        <f>SUM(F$3:F137)+I138</f>
        <v>3.0967359312555724</v>
      </c>
      <c r="M138" s="21">
        <f>SUM(G$3:G137)+J138</f>
        <v>0</v>
      </c>
      <c r="N138" s="19">
        <f t="shared" si="16"/>
        <v>133.5683132364951</v>
      </c>
      <c r="O138" s="19">
        <f t="shared" si="17"/>
        <v>9.5897734279293179</v>
      </c>
      <c r="P138" s="19">
        <f t="shared" si="18"/>
        <v>0</v>
      </c>
      <c r="Q138" s="19">
        <f t="shared" si="19"/>
        <v>-35.789521666106133</v>
      </c>
      <c r="R138" s="19">
        <f t="shared" si="20"/>
        <v>0</v>
      </c>
      <c r="S138" s="19">
        <f t="shared" si="21"/>
        <v>0</v>
      </c>
    </row>
    <row r="139" spans="1:19" x14ac:dyDescent="0.25">
      <c r="A139" s="26">
        <f>Wellpath!E139</f>
        <v>4080</v>
      </c>
      <c r="B139" s="22">
        <v>0</v>
      </c>
      <c r="C139" s="22">
        <v>0</v>
      </c>
      <c r="D139" s="22">
        <f t="shared" si="11"/>
        <v>6.472135954999578E-5</v>
      </c>
      <c r="E139" s="20">
        <f>Model!$W$23*((drdp!B139+drdp!K139)*DBHG!$B139+(drdp!E139+drdp!N139)*DBHG!$C139+(drdp!H139+drdp!Q139)*DBHG!$D139)</f>
        <v>-0.14173942546139792</v>
      </c>
      <c r="F139" s="20">
        <f>Model!$W$23*((drdp!C139+drdp!L139)*DBHG!$B139+(drdp!F139+drdp!O139)*DBHG!$C139+(drdp!I139+drdp!R139)*DBHG!$D139)</f>
        <v>3.7978964588032876E-2</v>
      </c>
      <c r="G139" s="20">
        <f>Model!$W$23*((drdp!D139+drdp!M139)*DBHG!$B139+(drdp!G139+drdp!P139)*DBHG!$C139+(drdp!J139+drdp!S139)*DBHG!$D139)</f>
        <v>0</v>
      </c>
      <c r="H139" s="18">
        <f>Model!$W$23*((drdp!B139)*DBHG!$B139+(drdp!E139)*DBHG!$C139+(drdp!H139)*DBHG!$D139)</f>
        <v>-7.0869712730698961E-2</v>
      </c>
      <c r="I139" s="18">
        <f>Model!$W$23*((drdp!C139)*DBHG!$B139+(drdp!F139)*DBHG!$C139+(drdp!I139)*DBHG!$D139)</f>
        <v>1.8989482294016438E-2</v>
      </c>
      <c r="J139" s="18">
        <f>Model!$W$23*((drdp!D139)*DBHG!$B139+(drdp!G139)*DBHG!$C139+(drdp!J139)*DBHG!$D139)</f>
        <v>0</v>
      </c>
      <c r="K139" s="21">
        <f>SUM(E$3:E138)+H139</f>
        <v>-11.698915258531304</v>
      </c>
      <c r="L139" s="21">
        <f>SUM(F$3:F138)+I139</f>
        <v>3.1347148958436053</v>
      </c>
      <c r="M139" s="21">
        <f>SUM(G$3:G138)+J139</f>
        <v>0</v>
      </c>
      <c r="N139" s="19">
        <f t="shared" si="16"/>
        <v>136.86461822629659</v>
      </c>
      <c r="O139" s="19">
        <f t="shared" si="17"/>
        <v>9.8264374782237844</v>
      </c>
      <c r="P139" s="19">
        <f t="shared" si="18"/>
        <v>0</v>
      </c>
      <c r="Q139" s="19">
        <f t="shared" si="19"/>
        <v>-36.672763926130123</v>
      </c>
      <c r="R139" s="19">
        <f t="shared" si="20"/>
        <v>0</v>
      </c>
      <c r="S139" s="19">
        <f t="shared" si="21"/>
        <v>0</v>
      </c>
    </row>
    <row r="140" spans="1:19" x14ac:dyDescent="0.25">
      <c r="A140" s="26">
        <f>Wellpath!E140</f>
        <v>4110</v>
      </c>
      <c r="B140" s="22">
        <v>0</v>
      </c>
      <c r="C140" s="22">
        <v>0</v>
      </c>
      <c r="D140" s="22">
        <f t="shared" si="11"/>
        <v>6.472135954999578E-5</v>
      </c>
      <c r="E140" s="20">
        <f>Model!$W$23*((drdp!B140+drdp!K140)*DBHG!$B140+(drdp!E140+drdp!N140)*DBHG!$C140+(drdp!H140+drdp!Q140)*DBHG!$D140)</f>
        <v>-0.14173942546139792</v>
      </c>
      <c r="F140" s="20">
        <f>Model!$W$23*((drdp!C140+drdp!L140)*DBHG!$B140+(drdp!F140+drdp!O140)*DBHG!$C140+(drdp!I140+drdp!R140)*DBHG!$D140)</f>
        <v>3.7978964588032876E-2</v>
      </c>
      <c r="G140" s="20">
        <f>Model!$W$23*((drdp!D140+drdp!M140)*DBHG!$B140+(drdp!G140+drdp!P140)*DBHG!$C140+(drdp!J140+drdp!S140)*DBHG!$D140)</f>
        <v>0</v>
      </c>
      <c r="H140" s="18">
        <f>Model!$W$23*((drdp!B140)*DBHG!$B140+(drdp!E140)*DBHG!$C140+(drdp!H140)*DBHG!$D140)</f>
        <v>-7.0869712730698961E-2</v>
      </c>
      <c r="I140" s="18">
        <f>Model!$W$23*((drdp!C140)*DBHG!$B140+(drdp!F140)*DBHG!$C140+(drdp!I140)*DBHG!$D140)</f>
        <v>1.8989482294016438E-2</v>
      </c>
      <c r="J140" s="18">
        <f>Model!$W$23*((drdp!D140)*DBHG!$B140+(drdp!G140)*DBHG!$C140+(drdp!J140)*DBHG!$D140)</f>
        <v>0</v>
      </c>
      <c r="K140" s="21">
        <f>SUM(E$3:E139)+H140</f>
        <v>-11.840654683992701</v>
      </c>
      <c r="L140" s="21">
        <f>SUM(F$3:F139)+I140</f>
        <v>3.1726938604316381</v>
      </c>
      <c r="M140" s="21">
        <f>SUM(G$3:G139)+J140</f>
        <v>0</v>
      </c>
      <c r="N140" s="19">
        <f t="shared" si="16"/>
        <v>140.20110334555829</v>
      </c>
      <c r="O140" s="19">
        <f t="shared" si="17"/>
        <v>10.065986332020611</v>
      </c>
      <c r="P140" s="19">
        <f t="shared" si="18"/>
        <v>0</v>
      </c>
      <c r="Q140" s="19">
        <f t="shared" si="19"/>
        <v>-37.566772419394759</v>
      </c>
      <c r="R140" s="19">
        <f t="shared" si="20"/>
        <v>0</v>
      </c>
      <c r="S140" s="19">
        <f t="shared" si="21"/>
        <v>0</v>
      </c>
    </row>
    <row r="141" spans="1:19" x14ac:dyDescent="0.25">
      <c r="A141" s="26">
        <f>Wellpath!E141</f>
        <v>4140</v>
      </c>
      <c r="B141" s="22">
        <v>0</v>
      </c>
      <c r="C141" s="22">
        <v>0</v>
      </c>
      <c r="D141" s="22">
        <f t="shared" si="11"/>
        <v>6.472135954999578E-5</v>
      </c>
      <c r="E141" s="20">
        <f>Model!$W$23*((drdp!B141+drdp!K141)*DBHG!$B141+(drdp!E141+drdp!N141)*DBHG!$C141+(drdp!H141+drdp!Q141)*DBHG!$D141)</f>
        <v>-0.14173942546139792</v>
      </c>
      <c r="F141" s="20">
        <f>Model!$W$23*((drdp!C141+drdp!L141)*DBHG!$B141+(drdp!F141+drdp!O141)*DBHG!$C141+(drdp!I141+drdp!R141)*DBHG!$D141)</f>
        <v>3.7978964588032876E-2</v>
      </c>
      <c r="G141" s="20">
        <f>Model!$W$23*((drdp!D141+drdp!M141)*DBHG!$B141+(drdp!G141+drdp!P141)*DBHG!$C141+(drdp!J141+drdp!S141)*DBHG!$D141)</f>
        <v>0</v>
      </c>
      <c r="H141" s="18">
        <f>Model!$W$23*((drdp!B141)*DBHG!$B141+(drdp!E141)*DBHG!$C141+(drdp!H141)*DBHG!$D141)</f>
        <v>-7.0869712730698961E-2</v>
      </c>
      <c r="I141" s="18">
        <f>Model!$W$23*((drdp!C141)*DBHG!$B141+(drdp!F141)*DBHG!$C141+(drdp!I141)*DBHG!$D141)</f>
        <v>1.8989482294016438E-2</v>
      </c>
      <c r="J141" s="18">
        <f>Model!$W$23*((drdp!D141)*DBHG!$B141+(drdp!G141)*DBHG!$C141+(drdp!J141)*DBHG!$D141)</f>
        <v>0</v>
      </c>
      <c r="K141" s="21">
        <f>SUM(E$3:E140)+H141</f>
        <v>-11.982394109454098</v>
      </c>
      <c r="L141" s="21">
        <f>SUM(F$3:F140)+I141</f>
        <v>3.210672825019671</v>
      </c>
      <c r="M141" s="21">
        <f>SUM(G$3:G140)+J141</f>
        <v>0</v>
      </c>
      <c r="N141" s="19">
        <f t="shared" si="16"/>
        <v>143.57776859428029</v>
      </c>
      <c r="O141" s="19">
        <f t="shared" si="17"/>
        <v>10.308419989319795</v>
      </c>
      <c r="P141" s="19">
        <f t="shared" si="18"/>
        <v>0</v>
      </c>
      <c r="Q141" s="19">
        <f t="shared" si="19"/>
        <v>-38.471547145900054</v>
      </c>
      <c r="R141" s="19">
        <f t="shared" si="20"/>
        <v>0</v>
      </c>
      <c r="S141" s="19">
        <f t="shared" si="21"/>
        <v>0</v>
      </c>
    </row>
    <row r="142" spans="1:19" x14ac:dyDescent="0.25">
      <c r="A142" s="26">
        <f>Wellpath!E142</f>
        <v>4170</v>
      </c>
      <c r="B142" s="22">
        <v>0</v>
      </c>
      <c r="C142" s="22">
        <v>0</v>
      </c>
      <c r="D142" s="22">
        <f t="shared" si="11"/>
        <v>6.472135954999578E-5</v>
      </c>
      <c r="E142" s="20">
        <f>Model!$W$23*((drdp!B142+drdp!K142)*DBHG!$B142+(drdp!E142+drdp!N142)*DBHG!$C142+(drdp!H142+drdp!Q142)*DBHG!$D142)</f>
        <v>-0.14173942546139792</v>
      </c>
      <c r="F142" s="20">
        <f>Model!$W$23*((drdp!C142+drdp!L142)*DBHG!$B142+(drdp!F142+drdp!O142)*DBHG!$C142+(drdp!I142+drdp!R142)*DBHG!$D142)</f>
        <v>3.7978964588032876E-2</v>
      </c>
      <c r="G142" s="20">
        <f>Model!$W$23*((drdp!D142+drdp!M142)*DBHG!$B142+(drdp!G142+drdp!P142)*DBHG!$C142+(drdp!J142+drdp!S142)*DBHG!$D142)</f>
        <v>0</v>
      </c>
      <c r="H142" s="18">
        <f>Model!$W$23*((drdp!B142)*DBHG!$B142+(drdp!E142)*DBHG!$C142+(drdp!H142)*DBHG!$D142)</f>
        <v>-7.0869712730698961E-2</v>
      </c>
      <c r="I142" s="18">
        <f>Model!$W$23*((drdp!C142)*DBHG!$B142+(drdp!F142)*DBHG!$C142+(drdp!I142)*DBHG!$D142)</f>
        <v>1.8989482294016438E-2</v>
      </c>
      <c r="J142" s="18">
        <f>Model!$W$23*((drdp!D142)*DBHG!$B142+(drdp!G142)*DBHG!$C142+(drdp!J142)*DBHG!$D142)</f>
        <v>0</v>
      </c>
      <c r="K142" s="21">
        <f>SUM(E$3:E141)+H142</f>
        <v>-12.124133534915496</v>
      </c>
      <c r="L142" s="21">
        <f>SUM(F$3:F141)+I142</f>
        <v>3.2486517896077038</v>
      </c>
      <c r="M142" s="21">
        <f>SUM(G$3:G141)+J142</f>
        <v>0</v>
      </c>
      <c r="N142" s="19">
        <f t="shared" si="16"/>
        <v>146.9946139724625</v>
      </c>
      <c r="O142" s="19">
        <f t="shared" si="17"/>
        <v>10.553738450121337</v>
      </c>
      <c r="P142" s="19">
        <f t="shared" si="18"/>
        <v>0</v>
      </c>
      <c r="Q142" s="19">
        <f t="shared" si="19"/>
        <v>-39.387088105646001</v>
      </c>
      <c r="R142" s="19">
        <f t="shared" si="20"/>
        <v>0</v>
      </c>
      <c r="S142" s="19">
        <f t="shared" si="21"/>
        <v>0</v>
      </c>
    </row>
    <row r="143" spans="1:19" x14ac:dyDescent="0.25">
      <c r="A143" s="26">
        <f>Wellpath!E143</f>
        <v>4200</v>
      </c>
      <c r="B143" s="22">
        <v>0</v>
      </c>
      <c r="C143" s="22">
        <v>0</v>
      </c>
      <c r="D143" s="22">
        <f t="shared" si="11"/>
        <v>6.472135954999578E-5</v>
      </c>
      <c r="E143" s="20">
        <f>Model!$W$23*((drdp!B143+drdp!K143)*DBHG!$B143+(drdp!E143+drdp!N143)*DBHG!$C143+(drdp!H143+drdp!Q143)*DBHG!$D143)</f>
        <v>-0.14173942546139792</v>
      </c>
      <c r="F143" s="20">
        <f>Model!$W$23*((drdp!C143+drdp!L143)*DBHG!$B143+(drdp!F143+drdp!O143)*DBHG!$C143+(drdp!I143+drdp!R143)*DBHG!$D143)</f>
        <v>3.7978964588032876E-2</v>
      </c>
      <c r="G143" s="20">
        <f>Model!$W$23*((drdp!D143+drdp!M143)*DBHG!$B143+(drdp!G143+drdp!P143)*DBHG!$C143+(drdp!J143+drdp!S143)*DBHG!$D143)</f>
        <v>0</v>
      </c>
      <c r="H143" s="18">
        <f>Model!$W$23*((drdp!B143)*DBHG!$B143+(drdp!E143)*DBHG!$C143+(drdp!H143)*DBHG!$D143)</f>
        <v>-7.0869712730698961E-2</v>
      </c>
      <c r="I143" s="18">
        <f>Model!$W$23*((drdp!C143)*DBHG!$B143+(drdp!F143)*DBHG!$C143+(drdp!I143)*DBHG!$D143)</f>
        <v>1.8989482294016438E-2</v>
      </c>
      <c r="J143" s="18">
        <f>Model!$W$23*((drdp!D143)*DBHG!$B143+(drdp!G143)*DBHG!$C143+(drdp!J143)*DBHG!$D143)</f>
        <v>0</v>
      </c>
      <c r="K143" s="21">
        <f>SUM(E$3:E142)+H143</f>
        <v>-12.265872960376893</v>
      </c>
      <c r="L143" s="21">
        <f>SUM(F$3:F142)+I143</f>
        <v>3.2866307541957367</v>
      </c>
      <c r="M143" s="21">
        <f>SUM(G$3:G142)+J143</f>
        <v>0</v>
      </c>
      <c r="N143" s="19">
        <f t="shared" si="16"/>
        <v>150.451639480105</v>
      </c>
      <c r="O143" s="19">
        <f t="shared" si="17"/>
        <v>10.801941714425237</v>
      </c>
      <c r="P143" s="19">
        <f t="shared" si="18"/>
        <v>0</v>
      </c>
      <c r="Q143" s="19">
        <f t="shared" si="19"/>
        <v>-40.313395298632599</v>
      </c>
      <c r="R143" s="19">
        <f t="shared" si="20"/>
        <v>0</v>
      </c>
      <c r="S143" s="19">
        <f t="shared" si="21"/>
        <v>0</v>
      </c>
    </row>
    <row r="144" spans="1:19" x14ac:dyDescent="0.25">
      <c r="A144" s="26">
        <f>Wellpath!E144</f>
        <v>4230</v>
      </c>
      <c r="B144" s="22">
        <v>0</v>
      </c>
      <c r="C144" s="22">
        <v>0</v>
      </c>
      <c r="D144" s="22">
        <f t="shared" si="11"/>
        <v>6.472135954999578E-5</v>
      </c>
      <c r="E144" s="20">
        <f>Model!$W$23*((drdp!B144+drdp!K144)*DBHG!$B144+(drdp!E144+drdp!N144)*DBHG!$C144+(drdp!H144+drdp!Q144)*DBHG!$D144)</f>
        <v>-0.14173942546139792</v>
      </c>
      <c r="F144" s="20">
        <f>Model!$W$23*((drdp!C144+drdp!L144)*DBHG!$B144+(drdp!F144+drdp!O144)*DBHG!$C144+(drdp!I144+drdp!R144)*DBHG!$D144)</f>
        <v>3.7978964588032876E-2</v>
      </c>
      <c r="G144" s="20">
        <f>Model!$W$23*((drdp!D144+drdp!M144)*DBHG!$B144+(drdp!G144+drdp!P144)*DBHG!$C144+(drdp!J144+drdp!S144)*DBHG!$D144)</f>
        <v>0</v>
      </c>
      <c r="H144" s="18">
        <f>Model!$W$23*((drdp!B144)*DBHG!$B144+(drdp!E144)*DBHG!$C144+(drdp!H144)*DBHG!$D144)</f>
        <v>-7.0869712730698961E-2</v>
      </c>
      <c r="I144" s="18">
        <f>Model!$W$23*((drdp!C144)*DBHG!$B144+(drdp!F144)*DBHG!$C144+(drdp!I144)*DBHG!$D144)</f>
        <v>1.8989482294016438E-2</v>
      </c>
      <c r="J144" s="18">
        <f>Model!$W$23*((drdp!D144)*DBHG!$B144+(drdp!G144)*DBHG!$C144+(drdp!J144)*DBHG!$D144)</f>
        <v>0</v>
      </c>
      <c r="K144" s="21">
        <f>SUM(E$3:E143)+H144</f>
        <v>-12.40761238583829</v>
      </c>
      <c r="L144" s="21">
        <f>SUM(F$3:F143)+I144</f>
        <v>3.3246097187837695</v>
      </c>
      <c r="M144" s="21">
        <f>SUM(G$3:G143)+J144</f>
        <v>0</v>
      </c>
      <c r="N144" s="19">
        <f t="shared" si="16"/>
        <v>153.94884511720772</v>
      </c>
      <c r="O144" s="19">
        <f t="shared" si="17"/>
        <v>11.053029782231496</v>
      </c>
      <c r="P144" s="19">
        <f t="shared" si="18"/>
        <v>0</v>
      </c>
      <c r="Q144" s="19">
        <f t="shared" si="19"/>
        <v>-41.25046872485985</v>
      </c>
      <c r="R144" s="19">
        <f t="shared" si="20"/>
        <v>0</v>
      </c>
      <c r="S144" s="19">
        <f t="shared" si="21"/>
        <v>0</v>
      </c>
    </row>
    <row r="145" spans="1:19" x14ac:dyDescent="0.25">
      <c r="A145" s="26">
        <f>Wellpath!E145</f>
        <v>4260</v>
      </c>
      <c r="B145" s="22">
        <v>0</v>
      </c>
      <c r="C145" s="22">
        <v>0</v>
      </c>
      <c r="D145" s="22">
        <f t="shared" si="11"/>
        <v>6.472135954999578E-5</v>
      </c>
      <c r="E145" s="20">
        <f>Model!$W$23*((drdp!B145+drdp!K145)*DBHG!$B145+(drdp!E145+drdp!N145)*DBHG!$C145+(drdp!H145+drdp!Q145)*DBHG!$D145)</f>
        <v>-0.14173942546139792</v>
      </c>
      <c r="F145" s="20">
        <f>Model!$W$23*((drdp!C145+drdp!L145)*DBHG!$B145+(drdp!F145+drdp!O145)*DBHG!$C145+(drdp!I145+drdp!R145)*DBHG!$D145)</f>
        <v>3.7978964588032876E-2</v>
      </c>
      <c r="G145" s="20">
        <f>Model!$W$23*((drdp!D145+drdp!M145)*DBHG!$B145+(drdp!G145+drdp!P145)*DBHG!$C145+(drdp!J145+drdp!S145)*DBHG!$D145)</f>
        <v>0</v>
      </c>
      <c r="H145" s="18">
        <f>Model!$W$23*((drdp!B145)*DBHG!$B145+(drdp!E145)*DBHG!$C145+(drdp!H145)*DBHG!$D145)</f>
        <v>-7.0869712730698961E-2</v>
      </c>
      <c r="I145" s="18">
        <f>Model!$W$23*((drdp!C145)*DBHG!$B145+(drdp!F145)*DBHG!$C145+(drdp!I145)*DBHG!$D145)</f>
        <v>1.8989482294016438E-2</v>
      </c>
      <c r="J145" s="18">
        <f>Model!$W$23*((drdp!D145)*DBHG!$B145+(drdp!G145)*DBHG!$C145+(drdp!J145)*DBHG!$D145)</f>
        <v>0</v>
      </c>
      <c r="K145" s="21">
        <f>SUM(E$3:E144)+H145</f>
        <v>-12.549351811299687</v>
      </c>
      <c r="L145" s="21">
        <f>SUM(F$3:F144)+I145</f>
        <v>3.3625886833718024</v>
      </c>
      <c r="M145" s="21">
        <f>SUM(G$3:G144)+J145</f>
        <v>0</v>
      </c>
      <c r="N145" s="19">
        <f t="shared" si="16"/>
        <v>157.48623088377073</v>
      </c>
      <c r="O145" s="19">
        <f t="shared" si="17"/>
        <v>11.307002653540112</v>
      </c>
      <c r="P145" s="19">
        <f t="shared" si="18"/>
        <v>0</v>
      </c>
      <c r="Q145" s="19">
        <f t="shared" si="19"/>
        <v>-42.19830838432776</v>
      </c>
      <c r="R145" s="19">
        <f t="shared" si="20"/>
        <v>0</v>
      </c>
      <c r="S145" s="19">
        <f t="shared" si="21"/>
        <v>0</v>
      </c>
    </row>
    <row r="146" spans="1:19" x14ac:dyDescent="0.25">
      <c r="A146" s="26">
        <f>Wellpath!E146</f>
        <v>4290</v>
      </c>
      <c r="B146" s="22">
        <v>0</v>
      </c>
      <c r="C146" s="22">
        <v>0</v>
      </c>
      <c r="D146" s="22">
        <f t="shared" si="11"/>
        <v>6.472135954999578E-5</v>
      </c>
      <c r="E146" s="20">
        <f>Model!$W$23*((drdp!B146+drdp!K146)*DBHG!$B146+(drdp!E146+drdp!N146)*DBHG!$C146+(drdp!H146+drdp!Q146)*DBHG!$D146)</f>
        <v>-0.14173942546139792</v>
      </c>
      <c r="F146" s="20">
        <f>Model!$W$23*((drdp!C146+drdp!L146)*DBHG!$B146+(drdp!F146+drdp!O146)*DBHG!$C146+(drdp!I146+drdp!R146)*DBHG!$D146)</f>
        <v>3.7978964588032876E-2</v>
      </c>
      <c r="G146" s="20">
        <f>Model!$W$23*((drdp!D146+drdp!M146)*DBHG!$B146+(drdp!G146+drdp!P146)*DBHG!$C146+(drdp!J146+drdp!S146)*DBHG!$D146)</f>
        <v>0</v>
      </c>
      <c r="H146" s="18">
        <f>Model!$W$23*((drdp!B146)*DBHG!$B146+(drdp!E146)*DBHG!$C146+(drdp!H146)*DBHG!$D146)</f>
        <v>-7.0869712730698961E-2</v>
      </c>
      <c r="I146" s="18">
        <f>Model!$W$23*((drdp!C146)*DBHG!$B146+(drdp!F146)*DBHG!$C146+(drdp!I146)*DBHG!$D146)</f>
        <v>1.8989482294016438E-2</v>
      </c>
      <c r="J146" s="18">
        <f>Model!$W$23*((drdp!D146)*DBHG!$B146+(drdp!G146)*DBHG!$C146+(drdp!J146)*DBHG!$D146)</f>
        <v>0</v>
      </c>
      <c r="K146" s="21">
        <f>SUM(E$3:E145)+H146</f>
        <v>-12.691091236761084</v>
      </c>
      <c r="L146" s="21">
        <f>SUM(F$3:F145)+I146</f>
        <v>3.4005676479598352</v>
      </c>
      <c r="M146" s="21">
        <f>SUM(G$3:G145)+J146</f>
        <v>0</v>
      </c>
      <c r="N146" s="19">
        <f t="shared" si="16"/>
        <v>161.06379677979396</v>
      </c>
      <c r="O146" s="19">
        <f t="shared" si="17"/>
        <v>11.563860328351087</v>
      </c>
      <c r="P146" s="19">
        <f t="shared" si="18"/>
        <v>0</v>
      </c>
      <c r="Q146" s="19">
        <f t="shared" si="19"/>
        <v>-43.156914277036314</v>
      </c>
      <c r="R146" s="19">
        <f t="shared" si="20"/>
        <v>0</v>
      </c>
      <c r="S146" s="19">
        <f t="shared" si="21"/>
        <v>0</v>
      </c>
    </row>
    <row r="147" spans="1:19" x14ac:dyDescent="0.25">
      <c r="A147" s="26">
        <f>Wellpath!E147</f>
        <v>4320</v>
      </c>
      <c r="B147" s="22">
        <v>0</v>
      </c>
      <c r="C147" s="22">
        <v>0</v>
      </c>
      <c r="D147" s="22">
        <f t="shared" si="11"/>
        <v>6.472135954999578E-5</v>
      </c>
      <c r="E147" s="20">
        <f>Model!$W$23*((drdp!B147+drdp!K147)*DBHG!$B147+(drdp!E147+drdp!N147)*DBHG!$C147+(drdp!H147+drdp!Q147)*DBHG!$D147)</f>
        <v>-0.14173942546139792</v>
      </c>
      <c r="F147" s="20">
        <f>Model!$W$23*((drdp!C147+drdp!L147)*DBHG!$B147+(drdp!F147+drdp!O147)*DBHG!$C147+(drdp!I147+drdp!R147)*DBHG!$D147)</f>
        <v>3.7978964588032876E-2</v>
      </c>
      <c r="G147" s="20">
        <f>Model!$W$23*((drdp!D147+drdp!M147)*DBHG!$B147+(drdp!G147+drdp!P147)*DBHG!$C147+(drdp!J147+drdp!S147)*DBHG!$D147)</f>
        <v>0</v>
      </c>
      <c r="H147" s="18">
        <f>Model!$W$23*((drdp!B147)*DBHG!$B147+(drdp!E147)*DBHG!$C147+(drdp!H147)*DBHG!$D147)</f>
        <v>-7.0869712730698961E-2</v>
      </c>
      <c r="I147" s="18">
        <f>Model!$W$23*((drdp!C147)*DBHG!$B147+(drdp!F147)*DBHG!$C147+(drdp!I147)*DBHG!$D147)</f>
        <v>1.8989482294016438E-2</v>
      </c>
      <c r="J147" s="18">
        <f>Model!$W$23*((drdp!D147)*DBHG!$B147+(drdp!G147)*DBHG!$C147+(drdp!J147)*DBHG!$D147)</f>
        <v>0</v>
      </c>
      <c r="K147" s="21">
        <f>SUM(E$3:E146)+H147</f>
        <v>-12.832830662222481</v>
      </c>
      <c r="L147" s="21">
        <f>SUM(F$3:F146)+I147</f>
        <v>3.4385466125478681</v>
      </c>
      <c r="M147" s="21">
        <f>SUM(G$3:G146)+J147</f>
        <v>0</v>
      </c>
      <c r="N147" s="19">
        <f t="shared" si="16"/>
        <v>164.68154280527747</v>
      </c>
      <c r="O147" s="19">
        <f t="shared" si="17"/>
        <v>11.823602806664418</v>
      </c>
      <c r="P147" s="19">
        <f t="shared" si="18"/>
        <v>0</v>
      </c>
      <c r="Q147" s="19">
        <f t="shared" si="19"/>
        <v>-44.126286402985528</v>
      </c>
      <c r="R147" s="19">
        <f t="shared" si="20"/>
        <v>0</v>
      </c>
      <c r="S147" s="19">
        <f t="shared" si="21"/>
        <v>0</v>
      </c>
    </row>
    <row r="148" spans="1:19" x14ac:dyDescent="0.25">
      <c r="A148" s="26">
        <f>Wellpath!E148</f>
        <v>4350</v>
      </c>
      <c r="B148" s="22">
        <v>0</v>
      </c>
      <c r="C148" s="22">
        <v>0</v>
      </c>
      <c r="D148" s="22">
        <f t="shared" si="11"/>
        <v>6.472135954999578E-5</v>
      </c>
      <c r="E148" s="20">
        <f>Model!$W$23*((drdp!B148+drdp!K148)*DBHG!$B148+(drdp!E148+drdp!N148)*DBHG!$C148+(drdp!H148+drdp!Q148)*DBHG!$D148)</f>
        <v>-0.14173942546139792</v>
      </c>
      <c r="F148" s="20">
        <f>Model!$W$23*((drdp!C148+drdp!L148)*DBHG!$B148+(drdp!F148+drdp!O148)*DBHG!$C148+(drdp!I148+drdp!R148)*DBHG!$D148)</f>
        <v>3.7978964588032876E-2</v>
      </c>
      <c r="G148" s="20">
        <f>Model!$W$23*((drdp!D148+drdp!M148)*DBHG!$B148+(drdp!G148+drdp!P148)*DBHG!$C148+(drdp!J148+drdp!S148)*DBHG!$D148)</f>
        <v>0</v>
      </c>
      <c r="H148" s="18">
        <f>Model!$W$23*((drdp!B148)*DBHG!$B148+(drdp!E148)*DBHG!$C148+(drdp!H148)*DBHG!$D148)</f>
        <v>-7.0869712730698961E-2</v>
      </c>
      <c r="I148" s="18">
        <f>Model!$W$23*((drdp!C148)*DBHG!$B148+(drdp!F148)*DBHG!$C148+(drdp!I148)*DBHG!$D148)</f>
        <v>1.8989482294016438E-2</v>
      </c>
      <c r="J148" s="18">
        <f>Model!$W$23*((drdp!D148)*DBHG!$B148+(drdp!G148)*DBHG!$C148+(drdp!J148)*DBHG!$D148)</f>
        <v>0</v>
      </c>
      <c r="K148" s="21">
        <f>SUM(E$3:E147)+H148</f>
        <v>-12.974570087683878</v>
      </c>
      <c r="L148" s="21">
        <f>SUM(F$3:F147)+I148</f>
        <v>3.4765255771359009</v>
      </c>
      <c r="M148" s="21">
        <f>SUM(G$3:G147)+J148</f>
        <v>0</v>
      </c>
      <c r="N148" s="19">
        <f t="shared" si="16"/>
        <v>168.33946896022124</v>
      </c>
      <c r="O148" s="19">
        <f t="shared" si="17"/>
        <v>12.086230088480109</v>
      </c>
      <c r="P148" s="19">
        <f t="shared" si="18"/>
        <v>0</v>
      </c>
      <c r="Q148" s="19">
        <f t="shared" si="19"/>
        <v>-45.106424762175394</v>
      </c>
      <c r="R148" s="19">
        <f t="shared" si="20"/>
        <v>0</v>
      </c>
      <c r="S148" s="19">
        <f t="shared" si="21"/>
        <v>0</v>
      </c>
    </row>
    <row r="149" spans="1:19" x14ac:dyDescent="0.25">
      <c r="A149" s="26">
        <f>Wellpath!E149</f>
        <v>4380</v>
      </c>
      <c r="B149" s="22">
        <v>0</v>
      </c>
      <c r="C149" s="22">
        <v>0</v>
      </c>
      <c r="D149" s="22">
        <f t="shared" si="11"/>
        <v>6.472135954999578E-5</v>
      </c>
      <c r="E149" s="20">
        <f>Model!$W$23*((drdp!B149+drdp!K149)*DBHG!$B149+(drdp!E149+drdp!N149)*DBHG!$C149+(drdp!H149+drdp!Q149)*DBHG!$D149)</f>
        <v>-0.14173942546139792</v>
      </c>
      <c r="F149" s="20">
        <f>Model!$W$23*((drdp!C149+drdp!L149)*DBHG!$B149+(drdp!F149+drdp!O149)*DBHG!$C149+(drdp!I149+drdp!R149)*DBHG!$D149)</f>
        <v>3.7978964588032876E-2</v>
      </c>
      <c r="G149" s="20">
        <f>Model!$W$23*((drdp!D149+drdp!M149)*DBHG!$B149+(drdp!G149+drdp!P149)*DBHG!$C149+(drdp!J149+drdp!S149)*DBHG!$D149)</f>
        <v>0</v>
      </c>
      <c r="H149" s="18">
        <f>Model!$W$23*((drdp!B149)*DBHG!$B149+(drdp!E149)*DBHG!$C149+(drdp!H149)*DBHG!$D149)</f>
        <v>-7.0869712730698961E-2</v>
      </c>
      <c r="I149" s="18">
        <f>Model!$W$23*((drdp!C149)*DBHG!$B149+(drdp!F149)*DBHG!$C149+(drdp!I149)*DBHG!$D149)</f>
        <v>1.8989482294016438E-2</v>
      </c>
      <c r="J149" s="18">
        <f>Model!$W$23*((drdp!D149)*DBHG!$B149+(drdp!G149)*DBHG!$C149+(drdp!J149)*DBHG!$D149)</f>
        <v>0</v>
      </c>
      <c r="K149" s="21">
        <f>SUM(E$3:E148)+H149</f>
        <v>-13.116309513145275</v>
      </c>
      <c r="L149" s="21">
        <f>SUM(F$3:F148)+I149</f>
        <v>3.5145045417239338</v>
      </c>
      <c r="M149" s="21">
        <f>SUM(G$3:G148)+J149</f>
        <v>0</v>
      </c>
      <c r="N149" s="19">
        <f t="shared" si="16"/>
        <v>172.03757524462523</v>
      </c>
      <c r="O149" s="19">
        <f t="shared" si="17"/>
        <v>12.351742173798158</v>
      </c>
      <c r="P149" s="19">
        <f t="shared" si="18"/>
        <v>0</v>
      </c>
      <c r="Q149" s="19">
        <f t="shared" si="19"/>
        <v>-46.097329354605904</v>
      </c>
      <c r="R149" s="19">
        <f t="shared" si="20"/>
        <v>0</v>
      </c>
      <c r="S149" s="19">
        <f t="shared" si="21"/>
        <v>0</v>
      </c>
    </row>
    <row r="150" spans="1:19" x14ac:dyDescent="0.25">
      <c r="A150" s="26">
        <f>Wellpath!E150</f>
        <v>4410</v>
      </c>
      <c r="B150" s="22">
        <v>0</v>
      </c>
      <c r="C150" s="22">
        <v>0</v>
      </c>
      <c r="D150" s="22">
        <f t="shared" si="11"/>
        <v>6.472135954999578E-5</v>
      </c>
      <c r="E150" s="20">
        <f>Model!$W$23*((drdp!B150+drdp!K150)*DBHG!$B150+(drdp!E150+drdp!N150)*DBHG!$C150+(drdp!H150+drdp!Q150)*DBHG!$D150)</f>
        <v>-0.14173942546139792</v>
      </c>
      <c r="F150" s="20">
        <f>Model!$W$23*((drdp!C150+drdp!L150)*DBHG!$B150+(drdp!F150+drdp!O150)*DBHG!$C150+(drdp!I150+drdp!R150)*DBHG!$D150)</f>
        <v>3.7978964588032876E-2</v>
      </c>
      <c r="G150" s="20">
        <f>Model!$W$23*((drdp!D150+drdp!M150)*DBHG!$B150+(drdp!G150+drdp!P150)*DBHG!$C150+(drdp!J150+drdp!S150)*DBHG!$D150)</f>
        <v>0</v>
      </c>
      <c r="H150" s="18">
        <f>Model!$W$23*((drdp!B150)*DBHG!$B150+(drdp!E150)*DBHG!$C150+(drdp!H150)*DBHG!$D150)</f>
        <v>-7.0869712730698961E-2</v>
      </c>
      <c r="I150" s="18">
        <f>Model!$W$23*((drdp!C150)*DBHG!$B150+(drdp!F150)*DBHG!$C150+(drdp!I150)*DBHG!$D150)</f>
        <v>1.8989482294016438E-2</v>
      </c>
      <c r="J150" s="18">
        <f>Model!$W$23*((drdp!D150)*DBHG!$B150+(drdp!G150)*DBHG!$C150+(drdp!J150)*DBHG!$D150)</f>
        <v>0</v>
      </c>
      <c r="K150" s="21">
        <f>SUM(E$3:E149)+H150</f>
        <v>-13.258048938606672</v>
      </c>
      <c r="L150" s="21">
        <f>SUM(F$3:F149)+I150</f>
        <v>3.5524835063119666</v>
      </c>
      <c r="M150" s="21">
        <f>SUM(G$3:G149)+J150</f>
        <v>0</v>
      </c>
      <c r="N150" s="19">
        <f t="shared" si="16"/>
        <v>175.7758616584895</v>
      </c>
      <c r="O150" s="19">
        <f t="shared" si="17"/>
        <v>12.620139062618565</v>
      </c>
      <c r="P150" s="19">
        <f t="shared" si="18"/>
        <v>0</v>
      </c>
      <c r="Q150" s="19">
        <f t="shared" si="19"/>
        <v>-47.099000180277081</v>
      </c>
      <c r="R150" s="19">
        <f t="shared" si="20"/>
        <v>0</v>
      </c>
      <c r="S150" s="19">
        <f t="shared" si="21"/>
        <v>0</v>
      </c>
    </row>
    <row r="151" spans="1:19" x14ac:dyDescent="0.25">
      <c r="A151" s="26">
        <f>Wellpath!E151</f>
        <v>4440</v>
      </c>
      <c r="B151" s="22">
        <v>0</v>
      </c>
      <c r="C151" s="22">
        <v>0</v>
      </c>
      <c r="D151" s="22">
        <f t="shared" si="11"/>
        <v>6.472135954999578E-5</v>
      </c>
      <c r="E151" s="20">
        <f>Model!$W$23*((drdp!B151+drdp!K151)*DBHG!$B151+(drdp!E151+drdp!N151)*DBHG!$C151+(drdp!H151+drdp!Q151)*DBHG!$D151)</f>
        <v>-0.14173942546139792</v>
      </c>
      <c r="F151" s="20">
        <f>Model!$W$23*((drdp!C151+drdp!L151)*DBHG!$B151+(drdp!F151+drdp!O151)*DBHG!$C151+(drdp!I151+drdp!R151)*DBHG!$D151)</f>
        <v>3.7978964588032876E-2</v>
      </c>
      <c r="G151" s="20">
        <f>Model!$W$23*((drdp!D151+drdp!M151)*DBHG!$B151+(drdp!G151+drdp!P151)*DBHG!$C151+(drdp!J151+drdp!S151)*DBHG!$D151)</f>
        <v>0</v>
      </c>
      <c r="H151" s="18">
        <f>Model!$W$23*((drdp!B151)*DBHG!$B151+(drdp!E151)*DBHG!$C151+(drdp!H151)*DBHG!$D151)</f>
        <v>-7.0869712730698961E-2</v>
      </c>
      <c r="I151" s="18">
        <f>Model!$W$23*((drdp!C151)*DBHG!$B151+(drdp!F151)*DBHG!$C151+(drdp!I151)*DBHG!$D151)</f>
        <v>1.8989482294016438E-2</v>
      </c>
      <c r="J151" s="18">
        <f>Model!$W$23*((drdp!D151)*DBHG!$B151+(drdp!G151)*DBHG!$C151+(drdp!J151)*DBHG!$D151)</f>
        <v>0</v>
      </c>
      <c r="K151" s="21">
        <f>SUM(E$3:E150)+H151</f>
        <v>-13.399788364068069</v>
      </c>
      <c r="L151" s="21">
        <f>SUM(F$3:F150)+I151</f>
        <v>3.5904624708999995</v>
      </c>
      <c r="M151" s="21">
        <f>SUM(G$3:G150)+J151</f>
        <v>0</v>
      </c>
      <c r="N151" s="19">
        <f t="shared" si="16"/>
        <v>179.55432820181403</v>
      </c>
      <c r="O151" s="19">
        <f t="shared" si="17"/>
        <v>12.891420754941329</v>
      </c>
      <c r="P151" s="19">
        <f t="shared" si="18"/>
        <v>0</v>
      </c>
      <c r="Q151" s="19">
        <f t="shared" si="19"/>
        <v>-48.111437239188902</v>
      </c>
      <c r="R151" s="19">
        <f t="shared" si="20"/>
        <v>0</v>
      </c>
      <c r="S151" s="19">
        <f t="shared" si="21"/>
        <v>0</v>
      </c>
    </row>
    <row r="152" spans="1:19" x14ac:dyDescent="0.25">
      <c r="A152" s="26">
        <f>Wellpath!E152</f>
        <v>4470</v>
      </c>
      <c r="B152" s="22">
        <v>0</v>
      </c>
      <c r="C152" s="22">
        <v>0</v>
      </c>
      <c r="D152" s="22">
        <f t="shared" si="11"/>
        <v>6.472135954999578E-5</v>
      </c>
      <c r="E152" s="20">
        <f>Model!$W$23*((drdp!B152+drdp!K152)*DBHG!$B152+(drdp!E152+drdp!N152)*DBHG!$C152+(drdp!H152+drdp!Q152)*DBHG!$D152)</f>
        <v>-0.14173942546139792</v>
      </c>
      <c r="F152" s="20">
        <f>Model!$W$23*((drdp!C152+drdp!L152)*DBHG!$B152+(drdp!F152+drdp!O152)*DBHG!$C152+(drdp!I152+drdp!R152)*DBHG!$D152)</f>
        <v>3.7978964588032876E-2</v>
      </c>
      <c r="G152" s="20">
        <f>Model!$W$23*((drdp!D152+drdp!M152)*DBHG!$B152+(drdp!G152+drdp!P152)*DBHG!$C152+(drdp!J152+drdp!S152)*DBHG!$D152)</f>
        <v>0</v>
      </c>
      <c r="H152" s="18">
        <f>Model!$W$23*((drdp!B152)*DBHG!$B152+(drdp!E152)*DBHG!$C152+(drdp!H152)*DBHG!$D152)</f>
        <v>-7.0869712730698961E-2</v>
      </c>
      <c r="I152" s="18">
        <f>Model!$W$23*((drdp!C152)*DBHG!$B152+(drdp!F152)*DBHG!$C152+(drdp!I152)*DBHG!$D152)</f>
        <v>1.8989482294016438E-2</v>
      </c>
      <c r="J152" s="18">
        <f>Model!$W$23*((drdp!D152)*DBHG!$B152+(drdp!G152)*DBHG!$C152+(drdp!J152)*DBHG!$D152)</f>
        <v>0</v>
      </c>
      <c r="K152" s="21">
        <f>SUM(E$3:E151)+H152</f>
        <v>-13.541527789529466</v>
      </c>
      <c r="L152" s="21">
        <f>SUM(F$3:F151)+I152</f>
        <v>3.6284414354880323</v>
      </c>
      <c r="M152" s="21">
        <f>SUM(G$3:G151)+J152</f>
        <v>0</v>
      </c>
      <c r="N152" s="19">
        <f t="shared" si="16"/>
        <v>183.37297487459878</v>
      </c>
      <c r="O152" s="19">
        <f t="shared" si="17"/>
        <v>13.165587250766453</v>
      </c>
      <c r="P152" s="19">
        <f t="shared" si="18"/>
        <v>0</v>
      </c>
      <c r="Q152" s="19">
        <f t="shared" si="19"/>
        <v>-49.134640531341375</v>
      </c>
      <c r="R152" s="19">
        <f t="shared" si="20"/>
        <v>0</v>
      </c>
      <c r="S152" s="19">
        <f t="shared" si="21"/>
        <v>0</v>
      </c>
    </row>
    <row r="153" spans="1:19" x14ac:dyDescent="0.25">
      <c r="A153" s="26">
        <f>Wellpath!E153</f>
        <v>4500</v>
      </c>
      <c r="B153" s="22">
        <v>0</v>
      </c>
      <c r="C153" s="22">
        <v>0</v>
      </c>
      <c r="D153" s="22">
        <f t="shared" si="11"/>
        <v>6.472135954999578E-5</v>
      </c>
      <c r="E153" s="20">
        <f>Model!$W$23*((drdp!B153+drdp!K153)*DBHG!$B153+(drdp!E153+drdp!N153)*DBHG!$C153+(drdp!H153+drdp!Q153)*DBHG!$D153)</f>
        <v>-0.14173942546139792</v>
      </c>
      <c r="F153" s="20">
        <f>Model!$W$23*((drdp!C153+drdp!L153)*DBHG!$B153+(drdp!F153+drdp!O153)*DBHG!$C153+(drdp!I153+drdp!R153)*DBHG!$D153)</f>
        <v>3.7978964588032876E-2</v>
      </c>
      <c r="G153" s="20">
        <f>Model!$W$23*((drdp!D153+drdp!M153)*DBHG!$B153+(drdp!G153+drdp!P153)*DBHG!$C153+(drdp!J153+drdp!S153)*DBHG!$D153)</f>
        <v>0</v>
      </c>
      <c r="H153" s="18">
        <f>Model!$W$23*((drdp!B153)*DBHG!$B153+(drdp!E153)*DBHG!$C153+(drdp!H153)*DBHG!$D153)</f>
        <v>-7.0869712730698961E-2</v>
      </c>
      <c r="I153" s="18">
        <f>Model!$W$23*((drdp!C153)*DBHG!$B153+(drdp!F153)*DBHG!$C153+(drdp!I153)*DBHG!$D153)</f>
        <v>1.8989482294016438E-2</v>
      </c>
      <c r="J153" s="18">
        <f>Model!$W$23*((drdp!D153)*DBHG!$B153+(drdp!G153)*DBHG!$C153+(drdp!J153)*DBHG!$D153)</f>
        <v>0</v>
      </c>
      <c r="K153" s="21">
        <f>SUM(E$3:E152)+H153</f>
        <v>-13.683267214990863</v>
      </c>
      <c r="L153" s="21">
        <f>SUM(F$3:F152)+I153</f>
        <v>3.6664204000760652</v>
      </c>
      <c r="M153" s="21">
        <f>SUM(G$3:G152)+J153</f>
        <v>0</v>
      </c>
      <c r="N153" s="19">
        <f t="shared" si="16"/>
        <v>187.23180167684382</v>
      </c>
      <c r="O153" s="19">
        <f t="shared" si="17"/>
        <v>13.442638550093934</v>
      </c>
      <c r="P153" s="19">
        <f t="shared" si="18"/>
        <v>0</v>
      </c>
      <c r="Q153" s="19">
        <f t="shared" si="19"/>
        <v>-50.168610056734508</v>
      </c>
      <c r="R153" s="19">
        <f t="shared" si="20"/>
        <v>0</v>
      </c>
      <c r="S153" s="19">
        <f t="shared" si="21"/>
        <v>0</v>
      </c>
    </row>
    <row r="154" spans="1:19" x14ac:dyDescent="0.25">
      <c r="A154" s="26">
        <f>Wellpath!E154</f>
        <v>4530</v>
      </c>
      <c r="B154" s="22">
        <v>0</v>
      </c>
      <c r="C154" s="22">
        <v>0</v>
      </c>
      <c r="D154" s="22">
        <f t="shared" si="11"/>
        <v>6.472135954999578E-5</v>
      </c>
      <c r="E154" s="20">
        <f>Model!$W$23*((drdp!B154+drdp!K154)*DBHG!$B154+(drdp!E154+drdp!N154)*DBHG!$C154+(drdp!H154+drdp!Q154)*DBHG!$D154)</f>
        <v>-0.14173942546139792</v>
      </c>
      <c r="F154" s="20">
        <f>Model!$W$23*((drdp!C154+drdp!L154)*DBHG!$B154+(drdp!F154+drdp!O154)*DBHG!$C154+(drdp!I154+drdp!R154)*DBHG!$D154)</f>
        <v>3.7978964588032876E-2</v>
      </c>
      <c r="G154" s="20">
        <f>Model!$W$23*((drdp!D154+drdp!M154)*DBHG!$B154+(drdp!G154+drdp!P154)*DBHG!$C154+(drdp!J154+drdp!S154)*DBHG!$D154)</f>
        <v>0</v>
      </c>
      <c r="H154" s="18">
        <f>Model!$W$23*((drdp!B154)*DBHG!$B154+(drdp!E154)*DBHG!$C154+(drdp!H154)*DBHG!$D154)</f>
        <v>-7.0869712730698961E-2</v>
      </c>
      <c r="I154" s="18">
        <f>Model!$W$23*((drdp!C154)*DBHG!$B154+(drdp!F154)*DBHG!$C154+(drdp!I154)*DBHG!$D154)</f>
        <v>1.8989482294016438E-2</v>
      </c>
      <c r="J154" s="18">
        <f>Model!$W$23*((drdp!D154)*DBHG!$B154+(drdp!G154)*DBHG!$C154+(drdp!J154)*DBHG!$D154)</f>
        <v>0</v>
      </c>
      <c r="K154" s="21">
        <f>SUM(E$3:E153)+H154</f>
        <v>-13.82500664045226</v>
      </c>
      <c r="L154" s="21">
        <f>SUM(F$3:F153)+I154</f>
        <v>3.704399364664098</v>
      </c>
      <c r="M154" s="21">
        <f>SUM(G$3:G153)+J154</f>
        <v>0</v>
      </c>
      <c r="N154" s="19">
        <f t="shared" si="16"/>
        <v>191.1308086085491</v>
      </c>
      <c r="O154" s="19">
        <f t="shared" si="17"/>
        <v>13.722574652923774</v>
      </c>
      <c r="P154" s="19">
        <f t="shared" si="18"/>
        <v>0</v>
      </c>
      <c r="Q154" s="19">
        <f t="shared" si="19"/>
        <v>-51.213345815368292</v>
      </c>
      <c r="R154" s="19">
        <f t="shared" si="20"/>
        <v>0</v>
      </c>
      <c r="S154" s="19">
        <f t="shared" si="21"/>
        <v>0</v>
      </c>
    </row>
    <row r="155" spans="1:19" x14ac:dyDescent="0.25">
      <c r="A155" s="26">
        <f>Wellpath!E155</f>
        <v>4560</v>
      </c>
      <c r="B155" s="22">
        <v>0</v>
      </c>
      <c r="C155" s="22">
        <v>0</v>
      </c>
      <c r="D155" s="22">
        <f t="shared" si="11"/>
        <v>6.472135954999578E-5</v>
      </c>
      <c r="E155" s="20">
        <f>Model!$W$23*((drdp!B155+drdp!K155)*DBHG!$B155+(drdp!E155+drdp!N155)*DBHG!$C155+(drdp!H155+drdp!Q155)*DBHG!$D155)</f>
        <v>-0.14173942546139792</v>
      </c>
      <c r="F155" s="20">
        <f>Model!$W$23*((drdp!C155+drdp!L155)*DBHG!$B155+(drdp!F155+drdp!O155)*DBHG!$C155+(drdp!I155+drdp!R155)*DBHG!$D155)</f>
        <v>3.7978964588032876E-2</v>
      </c>
      <c r="G155" s="20">
        <f>Model!$W$23*((drdp!D155+drdp!M155)*DBHG!$B155+(drdp!G155+drdp!P155)*DBHG!$C155+(drdp!J155+drdp!S155)*DBHG!$D155)</f>
        <v>0</v>
      </c>
      <c r="H155" s="18">
        <f>Model!$W$23*((drdp!B155)*DBHG!$B155+(drdp!E155)*DBHG!$C155+(drdp!H155)*DBHG!$D155)</f>
        <v>-7.0869712730698961E-2</v>
      </c>
      <c r="I155" s="18">
        <f>Model!$W$23*((drdp!C155)*DBHG!$B155+(drdp!F155)*DBHG!$C155+(drdp!I155)*DBHG!$D155)</f>
        <v>1.8989482294016438E-2</v>
      </c>
      <c r="J155" s="18">
        <f>Model!$W$23*((drdp!D155)*DBHG!$B155+(drdp!G155)*DBHG!$C155+(drdp!J155)*DBHG!$D155)</f>
        <v>0</v>
      </c>
      <c r="K155" s="21">
        <f>SUM(E$3:E154)+H155</f>
        <v>-13.966746065913657</v>
      </c>
      <c r="L155" s="21">
        <f>SUM(F$3:F154)+I155</f>
        <v>3.7423783292521309</v>
      </c>
      <c r="M155" s="21">
        <f>SUM(G$3:G154)+J155</f>
        <v>0</v>
      </c>
      <c r="N155" s="19">
        <f t="shared" si="16"/>
        <v>195.06999566971461</v>
      </c>
      <c r="O155" s="19">
        <f t="shared" si="17"/>
        <v>14.005395559255971</v>
      </c>
      <c r="P155" s="19">
        <f t="shared" si="18"/>
        <v>0</v>
      </c>
      <c r="Q155" s="19">
        <f t="shared" si="19"/>
        <v>-52.268847807242722</v>
      </c>
      <c r="R155" s="19">
        <f t="shared" si="20"/>
        <v>0</v>
      </c>
      <c r="S155" s="19">
        <f t="shared" si="21"/>
        <v>0</v>
      </c>
    </row>
    <row r="156" spans="1:19" x14ac:dyDescent="0.25">
      <c r="A156" s="26">
        <f>Wellpath!E156</f>
        <v>4590</v>
      </c>
      <c r="B156" s="22">
        <v>0</v>
      </c>
      <c r="C156" s="22">
        <v>0</v>
      </c>
      <c r="D156" s="22">
        <f t="shared" si="11"/>
        <v>6.472135954999578E-5</v>
      </c>
      <c r="E156" s="20">
        <f>Model!$W$23*((drdp!B156+drdp!K156)*DBHG!$B156+(drdp!E156+drdp!N156)*DBHG!$C156+(drdp!H156+drdp!Q156)*DBHG!$D156)</f>
        <v>-0.14173942546139792</v>
      </c>
      <c r="F156" s="20">
        <f>Model!$W$23*((drdp!C156+drdp!L156)*DBHG!$B156+(drdp!F156+drdp!O156)*DBHG!$C156+(drdp!I156+drdp!R156)*DBHG!$D156)</f>
        <v>3.7978964588032876E-2</v>
      </c>
      <c r="G156" s="20">
        <f>Model!$W$23*((drdp!D156+drdp!M156)*DBHG!$B156+(drdp!G156+drdp!P156)*DBHG!$C156+(drdp!J156+drdp!S156)*DBHG!$D156)</f>
        <v>0</v>
      </c>
      <c r="H156" s="18">
        <f>Model!$W$23*((drdp!B156)*DBHG!$B156+(drdp!E156)*DBHG!$C156+(drdp!H156)*DBHG!$D156)</f>
        <v>-7.0869712730698961E-2</v>
      </c>
      <c r="I156" s="18">
        <f>Model!$W$23*((drdp!C156)*DBHG!$B156+(drdp!F156)*DBHG!$C156+(drdp!I156)*DBHG!$D156)</f>
        <v>1.8989482294016438E-2</v>
      </c>
      <c r="J156" s="18">
        <f>Model!$W$23*((drdp!D156)*DBHG!$B156+(drdp!G156)*DBHG!$C156+(drdp!J156)*DBHG!$D156)</f>
        <v>0</v>
      </c>
      <c r="K156" s="21">
        <f>SUM(E$3:E155)+H156</f>
        <v>-14.108485491375054</v>
      </c>
      <c r="L156" s="21">
        <f>SUM(F$3:F155)+I156</f>
        <v>3.7803572938401637</v>
      </c>
      <c r="M156" s="21">
        <f>SUM(G$3:G155)+J156</f>
        <v>0</v>
      </c>
      <c r="N156" s="19">
        <f t="shared" si="16"/>
        <v>199.04936286034041</v>
      </c>
      <c r="O156" s="19">
        <f t="shared" si="17"/>
        <v>14.291101269090525</v>
      </c>
      <c r="P156" s="19">
        <f t="shared" si="18"/>
        <v>0</v>
      </c>
      <c r="Q156" s="19">
        <f t="shared" si="19"/>
        <v>-53.33511603235781</v>
      </c>
      <c r="R156" s="19">
        <f t="shared" si="20"/>
        <v>0</v>
      </c>
      <c r="S156" s="19">
        <f t="shared" si="21"/>
        <v>0</v>
      </c>
    </row>
    <row r="157" spans="1:19" x14ac:dyDescent="0.25">
      <c r="A157" s="26">
        <f>Wellpath!E157</f>
        <v>4620</v>
      </c>
      <c r="B157" s="22">
        <v>0</v>
      </c>
      <c r="C157" s="22">
        <v>0</v>
      </c>
      <c r="D157" s="22">
        <f t="shared" si="11"/>
        <v>6.472135954999578E-5</v>
      </c>
      <c r="E157" s="20">
        <f>Model!$W$23*((drdp!B157+drdp!K157)*DBHG!$B157+(drdp!E157+drdp!N157)*DBHG!$C157+(drdp!H157+drdp!Q157)*DBHG!$D157)</f>
        <v>-0.14173942546139792</v>
      </c>
      <c r="F157" s="20">
        <f>Model!$W$23*((drdp!C157+drdp!L157)*DBHG!$B157+(drdp!F157+drdp!O157)*DBHG!$C157+(drdp!I157+drdp!R157)*DBHG!$D157)</f>
        <v>3.7978964588032876E-2</v>
      </c>
      <c r="G157" s="20">
        <f>Model!$W$23*((drdp!D157+drdp!M157)*DBHG!$B157+(drdp!G157+drdp!P157)*DBHG!$C157+(drdp!J157+drdp!S157)*DBHG!$D157)</f>
        <v>0</v>
      </c>
      <c r="H157" s="18">
        <f>Model!$W$23*((drdp!B157)*DBHG!$B157+(drdp!E157)*DBHG!$C157+(drdp!H157)*DBHG!$D157)</f>
        <v>-7.0869712730698961E-2</v>
      </c>
      <c r="I157" s="18">
        <f>Model!$W$23*((drdp!C157)*DBHG!$B157+(drdp!F157)*DBHG!$C157+(drdp!I157)*DBHG!$D157)</f>
        <v>1.8989482294016438E-2</v>
      </c>
      <c r="J157" s="18">
        <f>Model!$W$23*((drdp!D157)*DBHG!$B157+(drdp!G157)*DBHG!$C157+(drdp!J157)*DBHG!$D157)</f>
        <v>0</v>
      </c>
      <c r="K157" s="21">
        <f>SUM(E$3:E156)+H157</f>
        <v>-14.250224916836451</v>
      </c>
      <c r="L157" s="21">
        <f>SUM(F$3:F156)+I157</f>
        <v>3.8183362584281966</v>
      </c>
      <c r="M157" s="21">
        <f>SUM(G$3:G156)+J157</f>
        <v>0</v>
      </c>
      <c r="N157" s="19">
        <f t="shared" si="16"/>
        <v>203.06891018042646</v>
      </c>
      <c r="O157" s="19">
        <f t="shared" si="17"/>
        <v>14.579691782427439</v>
      </c>
      <c r="P157" s="19">
        <f t="shared" si="18"/>
        <v>0</v>
      </c>
      <c r="Q157" s="19">
        <f t="shared" si="19"/>
        <v>-54.412150490713557</v>
      </c>
      <c r="R157" s="19">
        <f t="shared" si="20"/>
        <v>0</v>
      </c>
      <c r="S157" s="19">
        <f t="shared" si="21"/>
        <v>0</v>
      </c>
    </row>
    <row r="158" spans="1:19" x14ac:dyDescent="0.25">
      <c r="A158" s="26">
        <f>Wellpath!E158</f>
        <v>4650</v>
      </c>
      <c r="B158" s="22">
        <v>0</v>
      </c>
      <c r="C158" s="22">
        <v>0</v>
      </c>
      <c r="D158" s="22">
        <f t="shared" si="11"/>
        <v>6.472135954999578E-5</v>
      </c>
      <c r="E158" s="20">
        <f>Model!$W$23*((drdp!B158+drdp!K158)*DBHG!$B158+(drdp!E158+drdp!N158)*DBHG!$C158+(drdp!H158+drdp!Q158)*DBHG!$D158)</f>
        <v>-0.14173942546139792</v>
      </c>
      <c r="F158" s="20">
        <f>Model!$W$23*((drdp!C158+drdp!L158)*DBHG!$B158+(drdp!F158+drdp!O158)*DBHG!$C158+(drdp!I158+drdp!R158)*DBHG!$D158)</f>
        <v>3.7978964588032876E-2</v>
      </c>
      <c r="G158" s="20">
        <f>Model!$W$23*((drdp!D158+drdp!M158)*DBHG!$B158+(drdp!G158+drdp!P158)*DBHG!$C158+(drdp!J158+drdp!S158)*DBHG!$D158)</f>
        <v>0</v>
      </c>
      <c r="H158" s="18">
        <f>Model!$W$23*((drdp!B158)*DBHG!$B158+(drdp!E158)*DBHG!$C158+(drdp!H158)*DBHG!$D158)</f>
        <v>-7.0869712730698961E-2</v>
      </c>
      <c r="I158" s="18">
        <f>Model!$W$23*((drdp!C158)*DBHG!$B158+(drdp!F158)*DBHG!$C158+(drdp!I158)*DBHG!$D158)</f>
        <v>1.8989482294016438E-2</v>
      </c>
      <c r="J158" s="18">
        <f>Model!$W$23*((drdp!D158)*DBHG!$B158+(drdp!G158)*DBHG!$C158+(drdp!J158)*DBHG!$D158)</f>
        <v>0</v>
      </c>
      <c r="K158" s="21">
        <f>SUM(E$3:E157)+H158</f>
        <v>-14.391964342297848</v>
      </c>
      <c r="L158" s="21">
        <f>SUM(F$3:F157)+I158</f>
        <v>3.8563152230162294</v>
      </c>
      <c r="M158" s="21">
        <f>SUM(G$3:G157)+J158</f>
        <v>0</v>
      </c>
      <c r="N158" s="19">
        <f t="shared" si="16"/>
        <v>207.12863762997273</v>
      </c>
      <c r="O158" s="19">
        <f t="shared" si="17"/>
        <v>14.871167099266712</v>
      </c>
      <c r="P158" s="19">
        <f t="shared" si="18"/>
        <v>0</v>
      </c>
      <c r="Q158" s="19">
        <f t="shared" si="19"/>
        <v>-55.49995118230995</v>
      </c>
      <c r="R158" s="19">
        <f t="shared" si="20"/>
        <v>0</v>
      </c>
      <c r="S158" s="19">
        <f t="shared" si="21"/>
        <v>0</v>
      </c>
    </row>
    <row r="159" spans="1:19" x14ac:dyDescent="0.25">
      <c r="A159" s="26">
        <f>Wellpath!E159</f>
        <v>4680</v>
      </c>
      <c r="B159" s="22">
        <v>0</v>
      </c>
      <c r="C159" s="22">
        <v>0</v>
      </c>
      <c r="D159" s="22">
        <f t="shared" si="11"/>
        <v>6.472135954999578E-5</v>
      </c>
      <c r="E159" s="20">
        <f>Model!$W$23*((drdp!B159+drdp!K159)*DBHG!$B159+(drdp!E159+drdp!N159)*DBHG!$C159+(drdp!H159+drdp!Q159)*DBHG!$D159)</f>
        <v>-0.14173942546139792</v>
      </c>
      <c r="F159" s="20">
        <f>Model!$W$23*((drdp!C159+drdp!L159)*DBHG!$B159+(drdp!F159+drdp!O159)*DBHG!$C159+(drdp!I159+drdp!R159)*DBHG!$D159)</f>
        <v>3.7978964588032876E-2</v>
      </c>
      <c r="G159" s="20">
        <f>Model!$W$23*((drdp!D159+drdp!M159)*DBHG!$B159+(drdp!G159+drdp!P159)*DBHG!$C159+(drdp!J159+drdp!S159)*DBHG!$D159)</f>
        <v>0</v>
      </c>
      <c r="H159" s="18">
        <f>Model!$W$23*((drdp!B159)*DBHG!$B159+(drdp!E159)*DBHG!$C159+(drdp!H159)*DBHG!$D159)</f>
        <v>-7.0869712730698961E-2</v>
      </c>
      <c r="I159" s="18">
        <f>Model!$W$23*((drdp!C159)*DBHG!$B159+(drdp!F159)*DBHG!$C159+(drdp!I159)*DBHG!$D159)</f>
        <v>1.8989482294016438E-2</v>
      </c>
      <c r="J159" s="18">
        <f>Model!$W$23*((drdp!D159)*DBHG!$B159+(drdp!G159)*DBHG!$C159+(drdp!J159)*DBHG!$D159)</f>
        <v>0</v>
      </c>
      <c r="K159" s="21">
        <f>SUM(E$3:E158)+H159</f>
        <v>-14.533703767759246</v>
      </c>
      <c r="L159" s="21">
        <f>SUM(F$3:F158)+I159</f>
        <v>3.8942941876042623</v>
      </c>
      <c r="M159" s="21">
        <f>SUM(G$3:G158)+J159</f>
        <v>0</v>
      </c>
      <c r="N159" s="19">
        <f t="shared" si="16"/>
        <v>211.22854520897928</v>
      </c>
      <c r="O159" s="19">
        <f t="shared" si="17"/>
        <v>15.165527219608341</v>
      </c>
      <c r="P159" s="19">
        <f t="shared" si="18"/>
        <v>0</v>
      </c>
      <c r="Q159" s="19">
        <f t="shared" si="19"/>
        <v>-56.598518107146994</v>
      </c>
      <c r="R159" s="19">
        <f t="shared" si="20"/>
        <v>0</v>
      </c>
      <c r="S159" s="19">
        <f t="shared" si="21"/>
        <v>0</v>
      </c>
    </row>
    <row r="160" spans="1:19" x14ac:dyDescent="0.25">
      <c r="A160" s="26">
        <f>Wellpath!E160</f>
        <v>4710</v>
      </c>
      <c r="B160" s="22">
        <v>0</v>
      </c>
      <c r="C160" s="22">
        <v>0</v>
      </c>
      <c r="D160" s="22">
        <f t="shared" si="11"/>
        <v>6.472135954999578E-5</v>
      </c>
      <c r="E160" s="20">
        <f>Model!$W$23*((drdp!B160+drdp!K160)*DBHG!$B160+(drdp!E160+drdp!N160)*DBHG!$C160+(drdp!H160+drdp!Q160)*DBHG!$D160)</f>
        <v>-0.14173942546139792</v>
      </c>
      <c r="F160" s="20">
        <f>Model!$W$23*((drdp!C160+drdp!L160)*DBHG!$B160+(drdp!F160+drdp!O160)*DBHG!$C160+(drdp!I160+drdp!R160)*DBHG!$D160)</f>
        <v>3.7978964588032876E-2</v>
      </c>
      <c r="G160" s="20">
        <f>Model!$W$23*((drdp!D160+drdp!M160)*DBHG!$B160+(drdp!G160+drdp!P160)*DBHG!$C160+(drdp!J160+drdp!S160)*DBHG!$D160)</f>
        <v>0</v>
      </c>
      <c r="H160" s="18">
        <f>Model!$W$23*((drdp!B160)*DBHG!$B160+(drdp!E160)*DBHG!$C160+(drdp!H160)*DBHG!$D160)</f>
        <v>-7.0869712730698961E-2</v>
      </c>
      <c r="I160" s="18">
        <f>Model!$W$23*((drdp!C160)*DBHG!$B160+(drdp!F160)*DBHG!$C160+(drdp!I160)*DBHG!$D160)</f>
        <v>1.8989482294016438E-2</v>
      </c>
      <c r="J160" s="18">
        <f>Model!$W$23*((drdp!D160)*DBHG!$B160+(drdp!G160)*DBHG!$C160+(drdp!J160)*DBHG!$D160)</f>
        <v>0</v>
      </c>
      <c r="K160" s="21">
        <f>SUM(E$3:E159)+H160</f>
        <v>-14.675443193220643</v>
      </c>
      <c r="L160" s="21">
        <f>SUM(F$3:F159)+I160</f>
        <v>3.9322731521922951</v>
      </c>
      <c r="M160" s="21">
        <f>SUM(G$3:G159)+J160</f>
        <v>0</v>
      </c>
      <c r="N160" s="19">
        <f t="shared" si="16"/>
        <v>215.36863291744609</v>
      </c>
      <c r="O160" s="19">
        <f t="shared" si="17"/>
        <v>15.462772143452328</v>
      </c>
      <c r="P160" s="19">
        <f t="shared" si="18"/>
        <v>0</v>
      </c>
      <c r="Q160" s="19">
        <f t="shared" si="19"/>
        <v>-57.707851265224697</v>
      </c>
      <c r="R160" s="19">
        <f t="shared" si="20"/>
        <v>0</v>
      </c>
      <c r="S160" s="19">
        <f t="shared" si="21"/>
        <v>0</v>
      </c>
    </row>
    <row r="161" spans="1:20" x14ac:dyDescent="0.25">
      <c r="A161" s="26">
        <f>Wellpath!E161</f>
        <v>4740</v>
      </c>
      <c r="B161" s="22">
        <v>0</v>
      </c>
      <c r="C161" s="22">
        <v>0</v>
      </c>
      <c r="D161" s="22">
        <f t="shared" si="11"/>
        <v>6.472135954999578E-5</v>
      </c>
      <c r="E161" s="20">
        <f>Model!$W$23*((drdp!B161+drdp!K161)*DBHG!$B161+(drdp!E161+drdp!N161)*DBHG!$C161+(drdp!H161+drdp!Q161)*DBHG!$D161)</f>
        <v>-0.14173942546139792</v>
      </c>
      <c r="F161" s="20">
        <f>Model!$W$23*((drdp!C161+drdp!L161)*DBHG!$B161+(drdp!F161+drdp!O161)*DBHG!$C161+(drdp!I161+drdp!R161)*DBHG!$D161)</f>
        <v>3.7978964588032876E-2</v>
      </c>
      <c r="G161" s="20">
        <f>Model!$W$23*((drdp!D161+drdp!M161)*DBHG!$B161+(drdp!G161+drdp!P161)*DBHG!$C161+(drdp!J161+drdp!S161)*DBHG!$D161)</f>
        <v>0</v>
      </c>
      <c r="H161" s="18">
        <f>Model!$W$23*((drdp!B161)*DBHG!$B161+(drdp!E161)*DBHG!$C161+(drdp!H161)*DBHG!$D161)</f>
        <v>-7.0869712730698961E-2</v>
      </c>
      <c r="I161" s="18">
        <f>Model!$W$23*((drdp!C161)*DBHG!$B161+(drdp!F161)*DBHG!$C161+(drdp!I161)*DBHG!$D161)</f>
        <v>1.8989482294016438E-2</v>
      </c>
      <c r="J161" s="18">
        <f>Model!$W$23*((drdp!D161)*DBHG!$B161+(drdp!G161)*DBHG!$C161+(drdp!J161)*DBHG!$D161)</f>
        <v>0</v>
      </c>
      <c r="K161" s="21">
        <f>SUM(E$3:E160)+H161</f>
        <v>-14.81718261868204</v>
      </c>
      <c r="L161" s="21">
        <f>SUM(F$3:F160)+I161</f>
        <v>3.970252116780328</v>
      </c>
      <c r="M161" s="21">
        <f>SUM(G$3:G160)+J161</f>
        <v>0</v>
      </c>
      <c r="N161" s="19">
        <f t="shared" si="16"/>
        <v>219.54890075537315</v>
      </c>
      <c r="O161" s="19">
        <f t="shared" si="17"/>
        <v>15.762901870798675</v>
      </c>
      <c r="P161" s="19">
        <f t="shared" si="18"/>
        <v>0</v>
      </c>
      <c r="Q161" s="19">
        <f t="shared" si="19"/>
        <v>-58.827950656543052</v>
      </c>
      <c r="R161" s="19">
        <f t="shared" si="20"/>
        <v>0</v>
      </c>
      <c r="S161" s="19">
        <f t="shared" si="21"/>
        <v>0</v>
      </c>
    </row>
    <row r="162" spans="1:20" x14ac:dyDescent="0.25">
      <c r="A162" s="26">
        <f>Wellpath!E162</f>
        <v>4770</v>
      </c>
      <c r="B162" s="22">
        <v>0</v>
      </c>
      <c r="C162" s="22">
        <v>0</v>
      </c>
      <c r="D162" s="22">
        <f t="shared" si="11"/>
        <v>6.472135954999578E-5</v>
      </c>
      <c r="E162" s="20">
        <f>Model!$W$23*((drdp!B162+drdp!K162)*DBHG!$B162+(drdp!E162+drdp!N162)*DBHG!$C162+(drdp!H162+drdp!Q162)*DBHG!$D162)</f>
        <v>-0.14173942546139792</v>
      </c>
      <c r="F162" s="20">
        <f>Model!$W$23*((drdp!C162+drdp!L162)*DBHG!$B162+(drdp!F162+drdp!O162)*DBHG!$C162+(drdp!I162+drdp!R162)*DBHG!$D162)</f>
        <v>3.7978964588032876E-2</v>
      </c>
      <c r="G162" s="20">
        <f>Model!$W$23*((drdp!D162+drdp!M162)*DBHG!$B162+(drdp!G162+drdp!P162)*DBHG!$C162+(drdp!J162+drdp!S162)*DBHG!$D162)</f>
        <v>0</v>
      </c>
      <c r="H162" s="18">
        <f>Model!$W$23*((drdp!B162)*DBHG!$B162+(drdp!E162)*DBHG!$C162+(drdp!H162)*DBHG!$D162)</f>
        <v>-7.0869712730698961E-2</v>
      </c>
      <c r="I162" s="18">
        <f>Model!$W$23*((drdp!C162)*DBHG!$B162+(drdp!F162)*DBHG!$C162+(drdp!I162)*DBHG!$D162)</f>
        <v>1.8989482294016438E-2</v>
      </c>
      <c r="J162" s="18">
        <f>Model!$W$23*((drdp!D162)*DBHG!$B162+(drdp!G162)*DBHG!$C162+(drdp!J162)*DBHG!$D162)</f>
        <v>0</v>
      </c>
      <c r="K162" s="21">
        <f>SUM(E$3:E161)+H162</f>
        <v>-14.958922044143437</v>
      </c>
      <c r="L162" s="21">
        <f>SUM(F$3:F161)+I162</f>
        <v>4.0082310813683604</v>
      </c>
      <c r="M162" s="21">
        <f>SUM(G$3:G161)+J162</f>
        <v>0</v>
      </c>
      <c r="N162" s="19">
        <f t="shared" si="16"/>
        <v>223.76934872276047</v>
      </c>
      <c r="O162" s="19">
        <f t="shared" si="17"/>
        <v>16.065916401647375</v>
      </c>
      <c r="P162" s="19">
        <f t="shared" si="18"/>
        <v>0</v>
      </c>
      <c r="Q162" s="19">
        <f t="shared" si="19"/>
        <v>-59.958816281102052</v>
      </c>
      <c r="R162" s="19">
        <f t="shared" si="20"/>
        <v>0</v>
      </c>
      <c r="S162" s="19">
        <f t="shared" si="21"/>
        <v>0</v>
      </c>
    </row>
    <row r="163" spans="1:20" x14ac:dyDescent="0.25">
      <c r="A163" s="26">
        <f>Wellpath!E163</f>
        <v>4800</v>
      </c>
      <c r="B163" s="22">
        <v>0</v>
      </c>
      <c r="C163" s="22">
        <v>0</v>
      </c>
      <c r="D163" s="22">
        <f t="shared" si="11"/>
        <v>6.472135954999578E-5</v>
      </c>
      <c r="E163" s="20">
        <f>Model!$W$23*((drdp!B163+drdp!K163)*DBHG!$B163+(drdp!E163+drdp!N163)*DBHG!$C163+(drdp!H163+drdp!Q163)*DBHG!$D163)</f>
        <v>-0.14173942546139792</v>
      </c>
      <c r="F163" s="20">
        <f>Model!$W$23*((drdp!C163+drdp!L163)*DBHG!$B163+(drdp!F163+drdp!O163)*DBHG!$C163+(drdp!I163+drdp!R163)*DBHG!$D163)</f>
        <v>3.7978964588032876E-2</v>
      </c>
      <c r="G163" s="20">
        <f>Model!$W$23*((drdp!D163+drdp!M163)*DBHG!$B163+(drdp!G163+drdp!P163)*DBHG!$C163+(drdp!J163+drdp!S163)*DBHG!$D163)</f>
        <v>0</v>
      </c>
      <c r="H163" s="18">
        <f>Model!$W$23*((drdp!B163)*DBHG!$B163+(drdp!E163)*DBHG!$C163+(drdp!H163)*DBHG!$D163)</f>
        <v>-7.0869712730698961E-2</v>
      </c>
      <c r="I163" s="18">
        <f>Model!$W$23*((drdp!C163)*DBHG!$B163+(drdp!F163)*DBHG!$C163+(drdp!I163)*DBHG!$D163)</f>
        <v>1.8989482294016438E-2</v>
      </c>
      <c r="J163" s="18">
        <f>Model!$W$23*((drdp!D163)*DBHG!$B163+(drdp!G163)*DBHG!$C163+(drdp!J163)*DBHG!$D163)</f>
        <v>0</v>
      </c>
      <c r="K163" s="21">
        <f>SUM(E$3:E162)+H163</f>
        <v>-15.100661469604834</v>
      </c>
      <c r="L163" s="21">
        <f>SUM(F$3:F162)+I163</f>
        <v>4.0462100459563937</v>
      </c>
      <c r="M163" s="21">
        <f>SUM(G$3:G162)+J163</f>
        <v>0</v>
      </c>
      <c r="N163" s="19">
        <f t="shared" si="16"/>
        <v>228.02997681960801</v>
      </c>
      <c r="O163" s="19">
        <f t="shared" si="17"/>
        <v>16.371815735998442</v>
      </c>
      <c r="P163" s="19">
        <f t="shared" si="18"/>
        <v>0</v>
      </c>
      <c r="Q163" s="19">
        <f t="shared" si="19"/>
        <v>-61.100448138901719</v>
      </c>
      <c r="R163" s="19">
        <f t="shared" si="20"/>
        <v>0</v>
      </c>
      <c r="S163" s="19">
        <f t="shared" si="21"/>
        <v>0</v>
      </c>
    </row>
    <row r="164" spans="1:20" x14ac:dyDescent="0.25">
      <c r="A164" s="26">
        <f>Wellpath!E164</f>
        <v>4830</v>
      </c>
      <c r="B164" s="22">
        <v>0</v>
      </c>
      <c r="C164" s="22">
        <v>0</v>
      </c>
      <c r="D164" s="22">
        <f t="shared" si="11"/>
        <v>6.472135954999578E-5</v>
      </c>
      <c r="E164" s="20">
        <f>Model!$W$23*((drdp!B164+drdp!K164)*DBHG!$B164+(drdp!E164+drdp!N164)*DBHG!$C164+(drdp!H164+drdp!Q164)*DBHG!$D164)</f>
        <v>-0.14173942546139792</v>
      </c>
      <c r="F164" s="20">
        <f>Model!$W$23*((drdp!C164+drdp!L164)*DBHG!$B164+(drdp!F164+drdp!O164)*DBHG!$C164+(drdp!I164+drdp!R164)*DBHG!$D164)</f>
        <v>3.7978964588032876E-2</v>
      </c>
      <c r="G164" s="20">
        <f>Model!$W$23*((drdp!D164+drdp!M164)*DBHG!$B164+(drdp!G164+drdp!P164)*DBHG!$C164+(drdp!J164+drdp!S164)*DBHG!$D164)</f>
        <v>0</v>
      </c>
      <c r="H164" s="18">
        <f>Model!$W$23*((drdp!B164)*DBHG!$B164+(drdp!E164)*DBHG!$C164+(drdp!H164)*DBHG!$D164)</f>
        <v>-7.0869712730698961E-2</v>
      </c>
      <c r="I164" s="18">
        <f>Model!$W$23*((drdp!C164)*DBHG!$B164+(drdp!F164)*DBHG!$C164+(drdp!I164)*DBHG!$D164)</f>
        <v>1.8989482294016438E-2</v>
      </c>
      <c r="J164" s="18">
        <f>Model!$W$23*((drdp!D164)*DBHG!$B164+(drdp!G164)*DBHG!$C164+(drdp!J164)*DBHG!$D164)</f>
        <v>0</v>
      </c>
      <c r="K164" s="21">
        <f>SUM(E$3:E163)+H164</f>
        <v>-15.242400895066231</v>
      </c>
      <c r="L164" s="21">
        <f>SUM(F$3:F163)+I164</f>
        <v>4.084189010544427</v>
      </c>
      <c r="M164" s="21">
        <f>SUM(G$3:G163)+J164</f>
        <v>0</v>
      </c>
      <c r="N164" s="19">
        <f t="shared" si="16"/>
        <v>232.33078504591583</v>
      </c>
      <c r="O164" s="19">
        <f t="shared" si="17"/>
        <v>16.680599873851865</v>
      </c>
      <c r="P164" s="19">
        <f t="shared" si="18"/>
        <v>0</v>
      </c>
      <c r="Q164" s="19">
        <f t="shared" si="19"/>
        <v>-62.252846229942037</v>
      </c>
      <c r="R164" s="19">
        <f t="shared" si="20"/>
        <v>0</v>
      </c>
      <c r="S164" s="19">
        <f t="shared" si="21"/>
        <v>0</v>
      </c>
    </row>
    <row r="165" spans="1:20" x14ac:dyDescent="0.25">
      <c r="A165" s="26">
        <f>Wellpath!E165</f>
        <v>4860</v>
      </c>
      <c r="B165" s="22">
        <v>0</v>
      </c>
      <c r="C165" s="22">
        <v>0</v>
      </c>
      <c r="D165" s="22">
        <f t="shared" si="11"/>
        <v>6.472135954999578E-5</v>
      </c>
      <c r="E165" s="20">
        <f>Model!$W$23*((drdp!B165+drdp!K165)*DBHG!$B165+(drdp!E165+drdp!N165)*DBHG!$C165+(drdp!H165+drdp!Q165)*DBHG!$D165)</f>
        <v>-0.14173942546139792</v>
      </c>
      <c r="F165" s="20">
        <f>Model!$W$23*((drdp!C165+drdp!L165)*DBHG!$B165+(drdp!F165+drdp!O165)*DBHG!$C165+(drdp!I165+drdp!R165)*DBHG!$D165)</f>
        <v>3.7978964588032876E-2</v>
      </c>
      <c r="G165" s="20">
        <f>Model!$W$23*((drdp!D165+drdp!M165)*DBHG!$B165+(drdp!G165+drdp!P165)*DBHG!$C165+(drdp!J165+drdp!S165)*DBHG!$D165)</f>
        <v>0</v>
      </c>
      <c r="H165" s="18">
        <f>Model!$W$23*((drdp!B165)*DBHG!$B165+(drdp!E165)*DBHG!$C165+(drdp!H165)*DBHG!$D165)</f>
        <v>-7.0869712730698961E-2</v>
      </c>
      <c r="I165" s="18">
        <f>Model!$W$23*((drdp!C165)*DBHG!$B165+(drdp!F165)*DBHG!$C165+(drdp!I165)*DBHG!$D165)</f>
        <v>1.8989482294016438E-2</v>
      </c>
      <c r="J165" s="18">
        <f>Model!$W$23*((drdp!D165)*DBHG!$B165+(drdp!G165)*DBHG!$C165+(drdp!J165)*DBHG!$D165)</f>
        <v>0</v>
      </c>
      <c r="K165" s="21">
        <f>SUM(E$3:E164)+H165</f>
        <v>-15.384140320527628</v>
      </c>
      <c r="L165" s="21">
        <f>SUM(F$3:F164)+I165</f>
        <v>4.1221679751324602</v>
      </c>
      <c r="M165" s="21">
        <f>SUM(G$3:G164)+J165</f>
        <v>0</v>
      </c>
      <c r="N165" s="19">
        <f t="shared" si="16"/>
        <v>236.67177340168391</v>
      </c>
      <c r="O165" s="19">
        <f t="shared" si="17"/>
        <v>16.992268815207648</v>
      </c>
      <c r="P165" s="19">
        <f t="shared" si="18"/>
        <v>0</v>
      </c>
      <c r="Q165" s="19">
        <f t="shared" si="19"/>
        <v>-63.416010554223007</v>
      </c>
      <c r="R165" s="19">
        <f t="shared" si="20"/>
        <v>0</v>
      </c>
      <c r="S165" s="19">
        <f t="shared" si="21"/>
        <v>0</v>
      </c>
    </row>
    <row r="166" spans="1:20" x14ac:dyDescent="0.25">
      <c r="A166" s="26">
        <f>Wellpath!E166</f>
        <v>4890</v>
      </c>
      <c r="B166" s="22">
        <v>0</v>
      </c>
      <c r="C166" s="22">
        <v>0</v>
      </c>
      <c r="D166" s="22">
        <f t="shared" si="11"/>
        <v>6.472135954999578E-5</v>
      </c>
      <c r="E166" s="20">
        <f>Model!$W$23*((drdp!B166+drdp!K166)*DBHG!$B166+(drdp!E166+drdp!N166)*DBHG!$C166+(drdp!H166+drdp!Q166)*DBHG!$D166)</f>
        <v>-0.14173942546139792</v>
      </c>
      <c r="F166" s="20">
        <f>Model!$W$23*((drdp!C166+drdp!L166)*DBHG!$B166+(drdp!F166+drdp!O166)*DBHG!$C166+(drdp!I166+drdp!R166)*DBHG!$D166)</f>
        <v>3.7978964588032876E-2</v>
      </c>
      <c r="G166" s="20">
        <f>Model!$W$23*((drdp!D166+drdp!M166)*DBHG!$B166+(drdp!G166+drdp!P166)*DBHG!$C166+(drdp!J166+drdp!S166)*DBHG!$D166)</f>
        <v>0</v>
      </c>
      <c r="H166" s="18">
        <f>Model!$W$23*((drdp!B166)*DBHG!$B166+(drdp!E166)*DBHG!$C166+(drdp!H166)*DBHG!$D166)</f>
        <v>-7.0869712730698961E-2</v>
      </c>
      <c r="I166" s="18">
        <f>Model!$W$23*((drdp!C166)*DBHG!$B166+(drdp!F166)*DBHG!$C166+(drdp!I166)*DBHG!$D166)</f>
        <v>1.8989482294016438E-2</v>
      </c>
      <c r="J166" s="18">
        <f>Model!$W$23*((drdp!D166)*DBHG!$B166+(drdp!G166)*DBHG!$C166+(drdp!J166)*DBHG!$D166)</f>
        <v>0</v>
      </c>
      <c r="K166" s="21">
        <f>SUM(E$3:E165)+H166</f>
        <v>-15.525879745989025</v>
      </c>
      <c r="L166" s="21">
        <f>SUM(F$3:F165)+I166</f>
        <v>4.1601469397204935</v>
      </c>
      <c r="M166" s="21">
        <f>SUM(G$3:G165)+J166</f>
        <v>0</v>
      </c>
      <c r="N166" s="19">
        <f t="shared" si="16"/>
        <v>241.05294188691224</v>
      </c>
      <c r="O166" s="19">
        <f t="shared" si="17"/>
        <v>17.306822560065786</v>
      </c>
      <c r="P166" s="19">
        <f t="shared" si="18"/>
        <v>0</v>
      </c>
      <c r="Q166" s="19">
        <f t="shared" si="19"/>
        <v>-64.589941111744636</v>
      </c>
      <c r="R166" s="19">
        <f t="shared" si="20"/>
        <v>0</v>
      </c>
      <c r="S166" s="19">
        <f t="shared" si="21"/>
        <v>0</v>
      </c>
    </row>
    <row r="167" spans="1:20" x14ac:dyDescent="0.25">
      <c r="A167" s="26">
        <f>Wellpath!E167</f>
        <v>4920</v>
      </c>
      <c r="B167" s="22">
        <v>0</v>
      </c>
      <c r="C167" s="22">
        <v>0</v>
      </c>
      <c r="D167" s="22">
        <f t="shared" si="11"/>
        <v>6.472135954999578E-5</v>
      </c>
      <c r="E167" s="20">
        <f>Model!$W$23*((drdp!B167+drdp!K167)*DBHG!$B167+(drdp!E167+drdp!N167)*DBHG!$C167+(drdp!H167+drdp!Q167)*DBHG!$D167)</f>
        <v>-0.14173942546139792</v>
      </c>
      <c r="F167" s="20">
        <f>Model!$W$23*((drdp!C167+drdp!L167)*DBHG!$B167+(drdp!F167+drdp!O167)*DBHG!$C167+(drdp!I167+drdp!R167)*DBHG!$D167)</f>
        <v>3.7978964588032876E-2</v>
      </c>
      <c r="G167" s="20">
        <f>Model!$W$23*((drdp!D167+drdp!M167)*DBHG!$B167+(drdp!G167+drdp!P167)*DBHG!$C167+(drdp!J167+drdp!S167)*DBHG!$D167)</f>
        <v>0</v>
      </c>
      <c r="H167" s="18">
        <f>Model!$W$23*((drdp!B167)*DBHG!$B167+(drdp!E167)*DBHG!$C167+(drdp!H167)*DBHG!$D167)</f>
        <v>-7.0869712730698961E-2</v>
      </c>
      <c r="I167" s="18">
        <f>Model!$W$23*((drdp!C167)*DBHG!$B167+(drdp!F167)*DBHG!$C167+(drdp!I167)*DBHG!$D167)</f>
        <v>1.8989482294016438E-2</v>
      </c>
      <c r="J167" s="18">
        <f>Model!$W$23*((drdp!D167)*DBHG!$B167+(drdp!G167)*DBHG!$C167+(drdp!J167)*DBHG!$D167)</f>
        <v>0</v>
      </c>
      <c r="K167" s="21">
        <f>SUM(E$3:E166)+H167</f>
        <v>-15.667619171450422</v>
      </c>
      <c r="L167" s="21">
        <f>SUM(F$3:F166)+I167</f>
        <v>4.1981259043085268</v>
      </c>
      <c r="M167" s="21">
        <f>SUM(G$3:G166)+J167</f>
        <v>0</v>
      </c>
      <c r="N167" s="19">
        <f t="shared" si="16"/>
        <v>245.47429050160082</v>
      </c>
      <c r="O167" s="19">
        <f t="shared" si="17"/>
        <v>17.624261108426285</v>
      </c>
      <c r="P167" s="19">
        <f t="shared" si="18"/>
        <v>0</v>
      </c>
      <c r="Q167" s="19">
        <f t="shared" si="19"/>
        <v>-65.77463790250691</v>
      </c>
      <c r="R167" s="19">
        <f t="shared" si="20"/>
        <v>0</v>
      </c>
      <c r="S167" s="19">
        <f t="shared" si="21"/>
        <v>0</v>
      </c>
    </row>
    <row r="168" spans="1:20" x14ac:dyDescent="0.25">
      <c r="A168" s="26">
        <f>Wellpath!E168</f>
        <v>4950</v>
      </c>
      <c r="B168" s="22">
        <v>0</v>
      </c>
      <c r="C168" s="22">
        <v>0</v>
      </c>
      <c r="D168" s="22">
        <f t="shared" si="11"/>
        <v>6.472135954999578E-5</v>
      </c>
      <c r="E168" s="20">
        <f>Model!$W$23*((drdp!B168+drdp!K168)*DBHG!$B168+(drdp!E168+drdp!N168)*DBHG!$C168+(drdp!H168+drdp!Q168)*DBHG!$D168)</f>
        <v>-0.14173942546139792</v>
      </c>
      <c r="F168" s="20">
        <f>Model!$W$23*((drdp!C168+drdp!L168)*DBHG!$B168+(drdp!F168+drdp!O168)*DBHG!$C168+(drdp!I168+drdp!R168)*DBHG!$D168)</f>
        <v>3.7978964588032876E-2</v>
      </c>
      <c r="G168" s="20">
        <f>Model!$W$23*((drdp!D168+drdp!M168)*DBHG!$B168+(drdp!G168+drdp!P168)*DBHG!$C168+(drdp!J168+drdp!S168)*DBHG!$D168)</f>
        <v>0</v>
      </c>
      <c r="H168" s="18">
        <f>Model!$W$23*((drdp!B168)*DBHG!$B168+(drdp!E168)*DBHG!$C168+(drdp!H168)*DBHG!$D168)</f>
        <v>-7.0869712730698961E-2</v>
      </c>
      <c r="I168" s="18">
        <f>Model!$W$23*((drdp!C168)*DBHG!$B168+(drdp!F168)*DBHG!$C168+(drdp!I168)*DBHG!$D168)</f>
        <v>1.8989482294016438E-2</v>
      </c>
      <c r="J168" s="18">
        <f>Model!$W$23*((drdp!D168)*DBHG!$B168+(drdp!G168)*DBHG!$C168+(drdp!J168)*DBHG!$D168)</f>
        <v>0</v>
      </c>
      <c r="K168" s="21">
        <f>SUM(E$3:E167)+H168</f>
        <v>-15.809358596911819</v>
      </c>
      <c r="L168" s="21">
        <f>SUM(F$3:F167)+I168</f>
        <v>4.2361048688965601</v>
      </c>
      <c r="M168" s="21">
        <f>SUM(G$3:G167)+J168</f>
        <v>0</v>
      </c>
      <c r="N168" s="19">
        <f t="shared" si="16"/>
        <v>249.93581924574966</v>
      </c>
      <c r="O168" s="19">
        <f t="shared" si="17"/>
        <v>17.944584460289143</v>
      </c>
      <c r="P168" s="19">
        <f t="shared" si="18"/>
        <v>0</v>
      </c>
      <c r="Q168" s="19">
        <f t="shared" si="19"/>
        <v>-66.970100926509843</v>
      </c>
      <c r="R168" s="19">
        <f t="shared" si="20"/>
        <v>0</v>
      </c>
      <c r="S168" s="19">
        <f t="shared" si="21"/>
        <v>0</v>
      </c>
    </row>
    <row r="169" spans="1:20" x14ac:dyDescent="0.25">
      <c r="A169" s="26">
        <f>Wellpath!E169</f>
        <v>4980</v>
      </c>
      <c r="B169" s="22">
        <v>0</v>
      </c>
      <c r="C169" s="22">
        <v>0</v>
      </c>
      <c r="D169" s="22">
        <f t="shared" si="11"/>
        <v>6.472135954999578E-5</v>
      </c>
      <c r="E169" s="20">
        <f>Model!$W$23*((drdp!B169+drdp!K169)*DBHG!$B169+(drdp!E169+drdp!N169)*DBHG!$C169+(drdp!H169+drdp!Q169)*DBHG!$D169)</f>
        <v>-0.14173942546139792</v>
      </c>
      <c r="F169" s="20">
        <f>Model!$W$23*((drdp!C169+drdp!L169)*DBHG!$B169+(drdp!F169+drdp!O169)*DBHG!$C169+(drdp!I169+drdp!R169)*DBHG!$D169)</f>
        <v>3.7978964588032876E-2</v>
      </c>
      <c r="G169" s="20">
        <f>Model!$W$23*((drdp!D169+drdp!M169)*DBHG!$B169+(drdp!G169+drdp!P169)*DBHG!$C169+(drdp!J169+drdp!S169)*DBHG!$D169)</f>
        <v>0</v>
      </c>
      <c r="H169" s="18">
        <f>Model!$W$23*((drdp!B169)*DBHG!$B169+(drdp!E169)*DBHG!$C169+(drdp!H169)*DBHG!$D169)</f>
        <v>-7.0869712730698961E-2</v>
      </c>
      <c r="I169" s="18">
        <f>Model!$W$23*((drdp!C169)*DBHG!$B169+(drdp!F169)*DBHG!$C169+(drdp!I169)*DBHG!$D169)</f>
        <v>1.8989482294016438E-2</v>
      </c>
      <c r="J169" s="18">
        <f>Model!$W$23*((drdp!D169)*DBHG!$B169+(drdp!G169)*DBHG!$C169+(drdp!J169)*DBHG!$D169)</f>
        <v>0</v>
      </c>
      <c r="K169" s="21">
        <f>SUM(E$3:E168)+H169</f>
        <v>-15.951098022373216</v>
      </c>
      <c r="L169" s="21">
        <f>SUM(F$3:F168)+I169</f>
        <v>4.2740838334845934</v>
      </c>
      <c r="M169" s="21">
        <f>SUM(G$3:G168)+J169</f>
        <v>0</v>
      </c>
      <c r="N169" s="19">
        <f t="shared" si="16"/>
        <v>254.43752811935872</v>
      </c>
      <c r="O169" s="19">
        <f t="shared" si="17"/>
        <v>18.267792615654358</v>
      </c>
      <c r="P169" s="19">
        <f t="shared" si="18"/>
        <v>0</v>
      </c>
      <c r="Q169" s="19">
        <f t="shared" si="19"/>
        <v>-68.176330183753436</v>
      </c>
      <c r="R169" s="19">
        <f t="shared" si="20"/>
        <v>0</v>
      </c>
      <c r="S169" s="19">
        <f t="shared" si="21"/>
        <v>0</v>
      </c>
    </row>
    <row r="170" spans="1:20" x14ac:dyDescent="0.25">
      <c r="A170" s="26">
        <f>Wellpath!E170</f>
        <v>5010</v>
      </c>
      <c r="B170" s="22">
        <v>0</v>
      </c>
      <c r="C170" s="22">
        <v>0</v>
      </c>
      <c r="D170" s="22">
        <f t="shared" si="11"/>
        <v>6.472135954999578E-5</v>
      </c>
      <c r="E170" s="20">
        <f>Model!$W$23*((drdp!B170+drdp!K170)*DBHG!$B170+(drdp!E170+drdp!N170)*DBHG!$C170+(drdp!H170+drdp!Q170)*DBHG!$D170)</f>
        <v>-0.14173942546139792</v>
      </c>
      <c r="F170" s="20">
        <f>Model!$W$23*((drdp!C170+drdp!L170)*DBHG!$B170+(drdp!F170+drdp!O170)*DBHG!$C170+(drdp!I170+drdp!R170)*DBHG!$D170)</f>
        <v>3.7978964588032876E-2</v>
      </c>
      <c r="G170" s="20">
        <f>Model!$W$23*((drdp!D170+drdp!M170)*DBHG!$B170+(drdp!G170+drdp!P170)*DBHG!$C170+(drdp!J170+drdp!S170)*DBHG!$D170)</f>
        <v>0</v>
      </c>
      <c r="H170" s="18">
        <f>Model!$W$23*((drdp!B170)*DBHG!$B170+(drdp!E170)*DBHG!$C170+(drdp!H170)*DBHG!$D170)</f>
        <v>-7.0869712730698961E-2</v>
      </c>
      <c r="I170" s="18">
        <f>Model!$W$23*((drdp!C170)*DBHG!$B170+(drdp!F170)*DBHG!$C170+(drdp!I170)*DBHG!$D170)</f>
        <v>1.8989482294016438E-2</v>
      </c>
      <c r="J170" s="18">
        <f>Model!$W$23*((drdp!D170)*DBHG!$B170+(drdp!G170)*DBHG!$C170+(drdp!J170)*DBHG!$D170)</f>
        <v>0</v>
      </c>
      <c r="K170" s="21">
        <f>SUM(E$3:E169)+H170</f>
        <v>-16.092837447834611</v>
      </c>
      <c r="L170" s="21">
        <f>SUM(F$3:F169)+I170</f>
        <v>4.3120627980726267</v>
      </c>
      <c r="M170" s="21">
        <f>SUM(G$3:G169)+J170</f>
        <v>0</v>
      </c>
      <c r="N170" s="19">
        <f t="shared" si="16"/>
        <v>258.979417122428</v>
      </c>
      <c r="O170" s="19">
        <f t="shared" si="17"/>
        <v>18.593885574521931</v>
      </c>
      <c r="P170" s="19">
        <f t="shared" si="18"/>
        <v>0</v>
      </c>
      <c r="Q170" s="19">
        <f t="shared" si="19"/>
        <v>-69.393325674237659</v>
      </c>
      <c r="R170" s="19">
        <f t="shared" si="20"/>
        <v>0</v>
      </c>
      <c r="S170" s="19">
        <f t="shared" si="21"/>
        <v>0</v>
      </c>
    </row>
    <row r="171" spans="1:20" x14ac:dyDescent="0.25">
      <c r="A171" s="26">
        <f>Wellpath!E171</f>
        <v>5040</v>
      </c>
      <c r="B171" s="22">
        <v>0</v>
      </c>
      <c r="C171" s="22">
        <v>0</v>
      </c>
      <c r="D171" s="22">
        <f t="shared" si="11"/>
        <v>6.472135954999578E-5</v>
      </c>
      <c r="E171" s="20">
        <f>Model!$W$23*((drdp!B171+drdp!K171)*DBHG!$B171+(drdp!E171+drdp!N171)*DBHG!$C171+(drdp!H171+drdp!Q171)*DBHG!$D171)</f>
        <v>-0.14173942546139792</v>
      </c>
      <c r="F171" s="20">
        <f>Model!$W$23*((drdp!C171+drdp!L171)*DBHG!$B171+(drdp!F171+drdp!O171)*DBHG!$C171+(drdp!I171+drdp!R171)*DBHG!$D171)</f>
        <v>3.7978964588032876E-2</v>
      </c>
      <c r="G171" s="20">
        <f>Model!$W$23*((drdp!D171+drdp!M171)*DBHG!$B171+(drdp!G171+drdp!P171)*DBHG!$C171+(drdp!J171+drdp!S171)*DBHG!$D171)</f>
        <v>0</v>
      </c>
      <c r="H171" s="18">
        <f>Model!$W$23*((drdp!B171)*DBHG!$B171+(drdp!E171)*DBHG!$C171+(drdp!H171)*DBHG!$D171)</f>
        <v>-7.0869712730698961E-2</v>
      </c>
      <c r="I171" s="18">
        <f>Model!$W$23*((drdp!C171)*DBHG!$B171+(drdp!F171)*DBHG!$C171+(drdp!I171)*DBHG!$D171)</f>
        <v>1.8989482294016438E-2</v>
      </c>
      <c r="J171" s="18">
        <f>Model!$W$23*((drdp!D171)*DBHG!$B171+(drdp!G171)*DBHG!$C171+(drdp!J171)*DBHG!$D171)</f>
        <v>0</v>
      </c>
      <c r="K171" s="21">
        <f>SUM(E$3:E170)+H171</f>
        <v>-16.23457687329601</v>
      </c>
      <c r="L171" s="21">
        <f>SUM(F$3:F170)+I171</f>
        <v>4.35004176266066</v>
      </c>
      <c r="M171" s="21">
        <f>SUM(G$3:G170)+J171</f>
        <v>0</v>
      </c>
      <c r="N171" s="19">
        <f t="shared" si="16"/>
        <v>263.56148625495769</v>
      </c>
      <c r="O171" s="19">
        <f t="shared" si="17"/>
        <v>18.922863336891862</v>
      </c>
      <c r="P171" s="19">
        <f t="shared" si="18"/>
        <v>0</v>
      </c>
      <c r="Q171" s="19">
        <f t="shared" si="19"/>
        <v>-70.621087397962569</v>
      </c>
      <c r="R171" s="19">
        <f t="shared" si="20"/>
        <v>0</v>
      </c>
      <c r="S171" s="19">
        <f t="shared" si="21"/>
        <v>0</v>
      </c>
    </row>
    <row r="172" spans="1:20" x14ac:dyDescent="0.25">
      <c r="A172" s="26">
        <f>Wellpath!E172</f>
        <v>5070</v>
      </c>
      <c r="B172" s="22">
        <v>0</v>
      </c>
      <c r="C172" s="22">
        <v>0</v>
      </c>
      <c r="D172" s="22">
        <f t="shared" si="11"/>
        <v>6.472135954999578E-5</v>
      </c>
      <c r="E172" s="20">
        <f>Model!$W$23*((drdp!B172+drdp!K172)*DBHG!$B172+(drdp!E172+drdp!N172)*DBHG!$C172+(drdp!H172+drdp!Q172)*DBHG!$D172)</f>
        <v>-0.14173942546139792</v>
      </c>
      <c r="F172" s="20">
        <f>Model!$W$23*((drdp!C172+drdp!L172)*DBHG!$B172+(drdp!F172+drdp!O172)*DBHG!$C172+(drdp!I172+drdp!R172)*DBHG!$D172)</f>
        <v>3.7978964588032876E-2</v>
      </c>
      <c r="G172" s="20">
        <f>Model!$W$23*((drdp!D172+drdp!M172)*DBHG!$B172+(drdp!G172+drdp!P172)*DBHG!$C172+(drdp!J172+drdp!S172)*DBHG!$D172)</f>
        <v>0</v>
      </c>
      <c r="H172" s="18">
        <f>Model!$W$23*((drdp!B172)*DBHG!$B172+(drdp!E172)*DBHG!$C172+(drdp!H172)*DBHG!$D172)</f>
        <v>-7.0869712730698961E-2</v>
      </c>
      <c r="I172" s="18">
        <f>Model!$W$23*((drdp!C172)*DBHG!$B172+(drdp!F172)*DBHG!$C172+(drdp!I172)*DBHG!$D172)</f>
        <v>1.8989482294016438E-2</v>
      </c>
      <c r="J172" s="18">
        <f>Model!$W$23*((drdp!D172)*DBHG!$B172+(drdp!G172)*DBHG!$C172+(drdp!J172)*DBHG!$D172)</f>
        <v>0</v>
      </c>
      <c r="K172" s="21">
        <f>SUM(E$3:E171)+H172</f>
        <v>-16.376316298757409</v>
      </c>
      <c r="L172" s="21">
        <f>SUM(F$3:F171)+I172</f>
        <v>4.3880207272486933</v>
      </c>
      <c r="M172" s="21">
        <f>SUM(G$3:G171)+J172</f>
        <v>0</v>
      </c>
      <c r="N172" s="19">
        <f t="shared" si="16"/>
        <v>268.18373551694759</v>
      </c>
      <c r="O172" s="19">
        <f t="shared" si="17"/>
        <v>19.25472590276415</v>
      </c>
      <c r="P172" s="19">
        <f t="shared" si="18"/>
        <v>0</v>
      </c>
      <c r="Q172" s="19">
        <f t="shared" si="19"/>
        <v>-71.85961535492811</v>
      </c>
      <c r="R172" s="19">
        <f t="shared" si="20"/>
        <v>0</v>
      </c>
      <c r="S172" s="19">
        <f t="shared" si="21"/>
        <v>0</v>
      </c>
    </row>
    <row r="173" spans="1:20" x14ac:dyDescent="0.25">
      <c r="A173" s="26">
        <f>Wellpath!E173</f>
        <v>5100</v>
      </c>
      <c r="B173" s="22">
        <v>0</v>
      </c>
      <c r="C173" s="22">
        <v>0</v>
      </c>
      <c r="D173" s="22">
        <f t="shared" si="11"/>
        <v>6.472135954999578E-5</v>
      </c>
      <c r="E173" s="20">
        <f>Model!$W$23*((drdp!B173+drdp!K173)*DBHG!$B173+(drdp!E173+drdp!N173)*DBHG!$C173+(drdp!H173+drdp!Q173)*DBHG!$D173)</f>
        <v>-0.14173942546139792</v>
      </c>
      <c r="F173" s="20">
        <f>Model!$W$23*((drdp!C173+drdp!L173)*DBHG!$B173+(drdp!F173+drdp!O173)*DBHG!$C173+(drdp!I173+drdp!R173)*DBHG!$D173)</f>
        <v>3.7978964588032876E-2</v>
      </c>
      <c r="G173" s="20">
        <f>Model!$W$23*((drdp!D173+drdp!M173)*DBHG!$B173+(drdp!G173+drdp!P173)*DBHG!$C173+(drdp!J173+drdp!S173)*DBHG!$D173)</f>
        <v>0</v>
      </c>
      <c r="H173" s="18">
        <f>Model!$W$23*((drdp!B173)*DBHG!$B173+(drdp!E173)*DBHG!$C173+(drdp!H173)*DBHG!$D173)</f>
        <v>-7.0869712730698961E-2</v>
      </c>
      <c r="I173" s="18">
        <f>Model!$W$23*((drdp!C173)*DBHG!$B173+(drdp!F173)*DBHG!$C173+(drdp!I173)*DBHG!$D173)</f>
        <v>1.8989482294016438E-2</v>
      </c>
      <c r="J173" s="18">
        <f>Model!$W$23*((drdp!D173)*DBHG!$B173+(drdp!G173)*DBHG!$C173+(drdp!J173)*DBHG!$D173)</f>
        <v>0</v>
      </c>
      <c r="K173" s="21">
        <f>SUM(E$3:E172)+H173</f>
        <v>-16.518055724218808</v>
      </c>
      <c r="L173" s="21">
        <f>SUM(F$3:F172)+I173</f>
        <v>4.4259996918367266</v>
      </c>
      <c r="M173" s="21">
        <f>SUM(G$3:G172)+J173</f>
        <v>0</v>
      </c>
      <c r="N173" s="19">
        <f t="shared" si="16"/>
        <v>272.84616490839772</v>
      </c>
      <c r="O173" s="19">
        <f t="shared" si="17"/>
        <v>19.5894732721388</v>
      </c>
      <c r="P173" s="19">
        <f t="shared" si="18"/>
        <v>0</v>
      </c>
      <c r="Q173" s="19">
        <f t="shared" si="19"/>
        <v>-73.108909545134324</v>
      </c>
      <c r="R173" s="19">
        <f t="shared" si="20"/>
        <v>0</v>
      </c>
      <c r="S173" s="19">
        <f t="shared" si="21"/>
        <v>0</v>
      </c>
      <c r="T173" s="10" t="s">
        <v>67</v>
      </c>
    </row>
    <row r="174" spans="1:20" x14ac:dyDescent="0.25">
      <c r="A174" s="26">
        <f>Wellpath!E174</f>
        <v>5130</v>
      </c>
      <c r="B174" s="22">
        <v>0</v>
      </c>
      <c r="C174" s="22">
        <v>0</v>
      </c>
      <c r="D174" s="22">
        <f t="shared" si="11"/>
        <v>6.472135954999578E-5</v>
      </c>
      <c r="E174" s="20">
        <f>Model!$W$23*((drdp!B174+drdp!K174)*DBHG!$B174+(drdp!E174+drdp!N174)*DBHG!$C174+(drdp!H174+drdp!Q174)*DBHG!$D174)</f>
        <v>-0.14582800027451767</v>
      </c>
      <c r="F174" s="20">
        <f>Model!$W$23*((drdp!C174+drdp!L174)*DBHG!$B174+(drdp!F174+drdp!O174)*DBHG!$C174+(drdp!I174+drdp!R174)*DBHG!$D174)</f>
        <v>3.9074494907402543E-2</v>
      </c>
      <c r="G174" s="20">
        <f>Model!$W$23*((drdp!D174+drdp!M174)*DBHG!$B174+(drdp!G174+drdp!P174)*DBHG!$C174+(drdp!J174+drdp!S174)*DBHG!$D174)</f>
        <v>0</v>
      </c>
      <c r="H174" s="18">
        <f>Model!$W$23*((drdp!B174)*DBHG!$B174+(drdp!E174)*DBHG!$C174+(drdp!H174)*DBHG!$D174)</f>
        <v>-7.2914000137258836E-2</v>
      </c>
      <c r="I174" s="18">
        <f>Model!$W$23*((drdp!C174)*DBHG!$B174+(drdp!F174)*DBHG!$C174+(drdp!I174)*DBHG!$D174)</f>
        <v>1.9537247453701272E-2</v>
      </c>
      <c r="J174" s="18">
        <f>Model!$W$23*((drdp!D174)*DBHG!$B174+(drdp!G174)*DBHG!$C174+(drdp!J174)*DBHG!$D174)</f>
        <v>0</v>
      </c>
      <c r="K174" s="21">
        <f>SUM(E$3:E173)+H174</f>
        <v>-16.661839437086769</v>
      </c>
      <c r="L174" s="21">
        <f>SUM(F$3:F173)+I174</f>
        <v>4.4645264215844449</v>
      </c>
      <c r="M174" s="21">
        <f>SUM(G$3:G173)+J174</f>
        <v>0</v>
      </c>
      <c r="N174" s="19">
        <f t="shared" si="16"/>
        <v>277.61689342725992</v>
      </c>
      <c r="O174" s="19">
        <f t="shared" si="17"/>
        <v>19.931996169025609</v>
      </c>
      <c r="P174" s="19">
        <f t="shared" si="18"/>
        <v>0</v>
      </c>
      <c r="Q174" s="19">
        <f t="shared" si="19"/>
        <v>-74.387222399071575</v>
      </c>
      <c r="R174" s="19">
        <f t="shared" si="20"/>
        <v>0</v>
      </c>
      <c r="S174" s="19">
        <f t="shared" si="21"/>
        <v>0</v>
      </c>
    </row>
    <row r="175" spans="1:20" x14ac:dyDescent="0.25">
      <c r="A175" s="26">
        <f>Wellpath!E175</f>
        <v>5160</v>
      </c>
      <c r="B175" s="22">
        <v>0</v>
      </c>
      <c r="C175" s="22">
        <v>0</v>
      </c>
      <c r="D175" s="22">
        <f t="shared" si="11"/>
        <v>6.472135954999578E-5</v>
      </c>
      <c r="E175" s="20">
        <f>Model!$W$23*((drdp!B175+drdp!K175)*DBHG!$B175+(drdp!E175+drdp!N175)*DBHG!$C175+(drdp!H175+drdp!Q175)*DBHG!$D175)</f>
        <v>-0.14951687067526501</v>
      </c>
      <c r="F175" s="20">
        <f>Model!$W$23*((drdp!C175+drdp!L175)*DBHG!$B175+(drdp!F175+drdp!O175)*DBHG!$C175+(drdp!I175+drdp!R175)*DBHG!$D175)</f>
        <v>4.0062924752265867E-2</v>
      </c>
      <c r="G175" s="20">
        <f>Model!$W$23*((drdp!D175+drdp!M175)*DBHG!$B175+(drdp!G175+drdp!P175)*DBHG!$C175+(drdp!J175+drdp!S175)*DBHG!$D175)</f>
        <v>0</v>
      </c>
      <c r="H175" s="18">
        <f>Model!$W$23*((drdp!B175)*DBHG!$B175+(drdp!E175)*DBHG!$C175+(drdp!H175)*DBHG!$D175)</f>
        <v>-7.4758435337632503E-2</v>
      </c>
      <c r="I175" s="18">
        <f>Model!$W$23*((drdp!C175)*DBHG!$B175+(drdp!F175)*DBHG!$C175+(drdp!I175)*DBHG!$D175)</f>
        <v>2.0031462376132934E-2</v>
      </c>
      <c r="J175" s="18">
        <f>Model!$W$23*((drdp!D175)*DBHG!$B175+(drdp!G175)*DBHG!$C175+(drdp!J175)*DBHG!$D175)</f>
        <v>0</v>
      </c>
      <c r="K175" s="21">
        <f>SUM(E$3:E174)+H175</f>
        <v>-16.809511872561657</v>
      </c>
      <c r="L175" s="21">
        <f>SUM(F$3:F174)+I175</f>
        <v>4.504095131414279</v>
      </c>
      <c r="M175" s="21">
        <f>SUM(G$3:G174)+J175</f>
        <v>0</v>
      </c>
      <c r="N175" s="19">
        <f t="shared" si="16"/>
        <v>282.5596893937913</v>
      </c>
      <c r="O175" s="19">
        <f t="shared" si="17"/>
        <v>20.28687295282981</v>
      </c>
      <c r="P175" s="19">
        <f t="shared" si="18"/>
        <v>0</v>
      </c>
      <c r="Q175" s="19">
        <f t="shared" si="19"/>
        <v>-75.711640586655477</v>
      </c>
      <c r="R175" s="19">
        <f t="shared" si="20"/>
        <v>0</v>
      </c>
      <c r="S175" s="19">
        <f t="shared" si="21"/>
        <v>0</v>
      </c>
    </row>
    <row r="176" spans="1:20" x14ac:dyDescent="0.25">
      <c r="A176" s="26">
        <f>Wellpath!E176</f>
        <v>5190</v>
      </c>
      <c r="B176" s="22">
        <v>0</v>
      </c>
      <c r="C176" s="22">
        <v>0</v>
      </c>
      <c r="D176" s="22">
        <f t="shared" si="11"/>
        <v>6.472135954999578E-5</v>
      </c>
      <c r="E176" s="20">
        <f>Model!$W$23*((drdp!B176+drdp!K176)*DBHG!$B176+(drdp!E176+drdp!N176)*DBHG!$C176+(drdp!H176+drdp!Q176)*DBHG!$D176)</f>
        <v>-0.1527959257262817</v>
      </c>
      <c r="F176" s="20">
        <f>Model!$W$23*((drdp!C176+drdp!L176)*DBHG!$B176+(drdp!F176+drdp!O176)*DBHG!$C176+(drdp!I176+drdp!R176)*DBHG!$D176)</f>
        <v>4.094154490512298E-2</v>
      </c>
      <c r="G176" s="20">
        <f>Model!$W$23*((drdp!D176+drdp!M176)*DBHG!$B176+(drdp!G176+drdp!P176)*DBHG!$C176+(drdp!J176+drdp!S176)*DBHG!$D176)</f>
        <v>0</v>
      </c>
      <c r="H176" s="18">
        <f>Model!$W$23*((drdp!B176)*DBHG!$B176+(drdp!E176)*DBHG!$C176+(drdp!H176)*DBHG!$D176)</f>
        <v>-7.639796286314085E-2</v>
      </c>
      <c r="I176" s="18">
        <f>Model!$W$23*((drdp!C176)*DBHG!$B176+(drdp!F176)*DBHG!$C176+(drdp!I176)*DBHG!$D176)</f>
        <v>2.047077245256149E-2</v>
      </c>
      <c r="J176" s="18">
        <f>Model!$W$23*((drdp!D176)*DBHG!$B176+(drdp!G176)*DBHG!$C176+(drdp!J176)*DBHG!$D176)</f>
        <v>0</v>
      </c>
      <c r="K176" s="21">
        <f>SUM(E$3:E175)+H176</f>
        <v>-16.960668270762429</v>
      </c>
      <c r="L176" s="21">
        <f>SUM(F$3:F175)+I176</f>
        <v>4.5445973662429733</v>
      </c>
      <c r="M176" s="21">
        <f>SUM(G$3:G175)+J176</f>
        <v>0</v>
      </c>
      <c r="N176" s="19">
        <f t="shared" si="16"/>
        <v>287.66426819084739</v>
      </c>
      <c r="O176" s="19">
        <f t="shared" si="17"/>
        <v>20.653365221262568</v>
      </c>
      <c r="P176" s="19">
        <f t="shared" si="18"/>
        <v>0</v>
      </c>
      <c r="Q176" s="19">
        <f t="shared" si="19"/>
        <v>-77.079408353027702</v>
      </c>
      <c r="R176" s="19">
        <f t="shared" si="20"/>
        <v>0</v>
      </c>
      <c r="S176" s="19">
        <f t="shared" si="21"/>
        <v>0</v>
      </c>
    </row>
    <row r="177" spans="1:19" x14ac:dyDescent="0.25">
      <c r="A177" s="26">
        <f>Wellpath!E177</f>
        <v>5220</v>
      </c>
      <c r="B177" s="22">
        <v>0</v>
      </c>
      <c r="C177" s="22">
        <v>0</v>
      </c>
      <c r="D177" s="22">
        <f t="shared" si="11"/>
        <v>6.472135954999578E-5</v>
      </c>
      <c r="E177" s="20">
        <f>Model!$W$23*((drdp!B177+drdp!K177)*DBHG!$B177+(drdp!E177+drdp!N177)*DBHG!$C177+(drdp!H177+drdp!Q177)*DBHG!$D177)</f>
        <v>-0.15565617776559723</v>
      </c>
      <c r="F177" s="20">
        <f>Model!$W$23*((drdp!C177+drdp!L177)*DBHG!$B177+(drdp!F177+drdp!O177)*DBHG!$C177+(drdp!I177+drdp!R177)*DBHG!$D177)</f>
        <v>4.170794712920705E-2</v>
      </c>
      <c r="G177" s="20">
        <f>Model!$W$23*((drdp!D177+drdp!M177)*DBHG!$B177+(drdp!G177+drdp!P177)*DBHG!$C177+(drdp!J177+drdp!S177)*DBHG!$D177)</f>
        <v>0</v>
      </c>
      <c r="H177" s="18">
        <f>Model!$W$23*((drdp!B177)*DBHG!$B177+(drdp!E177)*DBHG!$C177+(drdp!H177)*DBHG!$D177)</f>
        <v>-7.7828088882798616E-2</v>
      </c>
      <c r="I177" s="18">
        <f>Model!$W$23*((drdp!C177)*DBHG!$B177+(drdp!F177)*DBHG!$C177+(drdp!I177)*DBHG!$D177)</f>
        <v>2.0853973564603525E-2</v>
      </c>
      <c r="J177" s="18">
        <f>Model!$W$23*((drdp!D177)*DBHG!$B177+(drdp!G177)*DBHG!$C177+(drdp!J177)*DBHG!$D177)</f>
        <v>0</v>
      </c>
      <c r="K177" s="21">
        <f>SUM(E$3:E176)+H177</f>
        <v>-17.11489432250837</v>
      </c>
      <c r="L177" s="21">
        <f>SUM(F$3:F176)+I177</f>
        <v>4.5859221122601381</v>
      </c>
      <c r="M177" s="21">
        <f>SUM(G$3:G176)+J177</f>
        <v>0</v>
      </c>
      <c r="N177" s="19">
        <f t="shared" si="16"/>
        <v>292.9196076706292</v>
      </c>
      <c r="O177" s="19">
        <f t="shared" si="17"/>
        <v>21.030681619716486</v>
      </c>
      <c r="P177" s="19">
        <f t="shared" si="18"/>
        <v>0</v>
      </c>
      <c r="Q177" s="19">
        <f t="shared" si="19"/>
        <v>-78.48757232258663</v>
      </c>
      <c r="R177" s="19">
        <f t="shared" si="20"/>
        <v>0</v>
      </c>
      <c r="S177" s="19">
        <f t="shared" si="21"/>
        <v>0</v>
      </c>
    </row>
    <row r="178" spans="1:19" x14ac:dyDescent="0.25">
      <c r="A178" s="26">
        <f>Wellpath!E178</f>
        <v>5250</v>
      </c>
      <c r="B178" s="22">
        <v>0</v>
      </c>
      <c r="C178" s="22">
        <v>0</v>
      </c>
      <c r="D178" s="22">
        <f t="shared" si="11"/>
        <v>6.472135954999578E-5</v>
      </c>
      <c r="E178" s="20">
        <f>Model!$W$23*((drdp!B178+drdp!K178)*DBHG!$B178+(drdp!E178+drdp!N178)*DBHG!$C178+(drdp!H178+drdp!Q178)*DBHG!$D178)</f>
        <v>-0.15808978704118551</v>
      </c>
      <c r="F178" s="20">
        <f>Model!$W$23*((drdp!C178+drdp!L178)*DBHG!$B178+(drdp!F178+drdp!O178)*DBHG!$C178+(drdp!I178+drdp!R178)*DBHG!$D178)</f>
        <v>4.2360030769293823E-2</v>
      </c>
      <c r="G178" s="20">
        <f>Model!$W$23*((drdp!D178+drdp!M178)*DBHG!$B178+(drdp!G178+drdp!P178)*DBHG!$C178+(drdp!J178+drdp!S178)*DBHG!$D178)</f>
        <v>0</v>
      </c>
      <c r="H178" s="18">
        <f>Model!$W$23*((drdp!B178)*DBHG!$B178+(drdp!E178)*DBHG!$C178+(drdp!H178)*DBHG!$D178)</f>
        <v>-7.9044893520592754E-2</v>
      </c>
      <c r="I178" s="18">
        <f>Model!$W$23*((drdp!C178)*DBHG!$B178+(drdp!F178)*DBHG!$C178+(drdp!I178)*DBHG!$D178)</f>
        <v>2.1180015384646911E-2</v>
      </c>
      <c r="J178" s="18">
        <f>Model!$W$23*((drdp!D178)*DBHG!$B178+(drdp!G178)*DBHG!$C178+(drdp!J178)*DBHG!$D178)</f>
        <v>0</v>
      </c>
      <c r="K178" s="21">
        <f>SUM(E$3:E177)+H178</f>
        <v>-17.271767304911759</v>
      </c>
      <c r="L178" s="21">
        <f>SUM(F$3:F177)+I178</f>
        <v>4.6279561012093877</v>
      </c>
      <c r="M178" s="21">
        <f>SUM(G$3:G177)+J178</f>
        <v>0</v>
      </c>
      <c r="N178" s="19">
        <f t="shared" si="16"/>
        <v>298.31394583501879</v>
      </c>
      <c r="O178" s="19">
        <f t="shared" si="17"/>
        <v>21.417977674721197</v>
      </c>
      <c r="P178" s="19">
        <f t="shared" si="18"/>
        <v>0</v>
      </c>
      <c r="Q178" s="19">
        <f t="shared" si="19"/>
        <v>-79.932980877435199</v>
      </c>
      <c r="R178" s="19">
        <f t="shared" si="20"/>
        <v>0</v>
      </c>
      <c r="S178" s="19">
        <f t="shared" si="21"/>
        <v>0</v>
      </c>
    </row>
    <row r="179" spans="1:19" x14ac:dyDescent="0.25">
      <c r="A179" s="26">
        <f>Wellpath!E179</f>
        <v>5280</v>
      </c>
      <c r="B179" s="22">
        <v>0</v>
      </c>
      <c r="C179" s="22">
        <v>0</v>
      </c>
      <c r="D179" s="22">
        <f t="shared" si="11"/>
        <v>6.472135954999578E-5</v>
      </c>
      <c r="E179" s="20">
        <f>Model!$W$23*((drdp!B179+drdp!K179)*DBHG!$B179+(drdp!E179+drdp!N179)*DBHG!$C179+(drdp!H179+drdp!Q179)*DBHG!$D179)</f>
        <v>-0.16009008319918022</v>
      </c>
      <c r="F179" s="20">
        <f>Model!$W$23*((drdp!C179+drdp!L179)*DBHG!$B179+(drdp!F179+drdp!O179)*DBHG!$C179+(drdp!I179+drdp!R179)*DBHG!$D179)</f>
        <v>4.2896008509451584E-2</v>
      </c>
      <c r="G179" s="20">
        <f>Model!$W$23*((drdp!D179+drdp!M179)*DBHG!$B179+(drdp!G179+drdp!P179)*DBHG!$C179+(drdp!J179+drdp!S179)*DBHG!$D179)</f>
        <v>0</v>
      </c>
      <c r="H179" s="18">
        <f>Model!$W$23*((drdp!B179)*DBHG!$B179+(drdp!E179)*DBHG!$C179+(drdp!H179)*DBHG!$D179)</f>
        <v>-8.0045041599590111E-2</v>
      </c>
      <c r="I179" s="18">
        <f>Model!$W$23*((drdp!C179)*DBHG!$B179+(drdp!F179)*DBHG!$C179+(drdp!I179)*DBHG!$D179)</f>
        <v>2.1448004254725792E-2</v>
      </c>
      <c r="J179" s="18">
        <f>Model!$W$23*((drdp!D179)*DBHG!$B179+(drdp!G179)*DBHG!$C179+(drdp!J179)*DBHG!$D179)</f>
        <v>0</v>
      </c>
      <c r="K179" s="21">
        <f>SUM(E$3:E178)+H179</f>
        <v>-17.430857240031941</v>
      </c>
      <c r="L179" s="21">
        <f>SUM(F$3:F178)+I179</f>
        <v>4.6705841208487611</v>
      </c>
      <c r="M179" s="21">
        <f>SUM(G$3:G178)+J179</f>
        <v>0</v>
      </c>
      <c r="N179" s="19">
        <f t="shared" si="16"/>
        <v>303.83478412237395</v>
      </c>
      <c r="O179" s="19">
        <f t="shared" si="17"/>
        <v>21.814356029924593</v>
      </c>
      <c r="P179" s="19">
        <f t="shared" si="18"/>
        <v>0</v>
      </c>
      <c r="Q179" s="19">
        <f t="shared" si="19"/>
        <v>-81.412285038074842</v>
      </c>
      <c r="R179" s="19">
        <f t="shared" si="20"/>
        <v>0</v>
      </c>
      <c r="S179" s="19">
        <f t="shared" si="21"/>
        <v>0</v>
      </c>
    </row>
    <row r="180" spans="1:19" x14ac:dyDescent="0.25">
      <c r="A180" s="26">
        <f>Wellpath!E180</f>
        <v>5310</v>
      </c>
      <c r="B180" s="22">
        <v>0</v>
      </c>
      <c r="C180" s="22">
        <v>0</v>
      </c>
      <c r="D180" s="22">
        <f t="shared" si="11"/>
        <v>6.472135954999578E-5</v>
      </c>
      <c r="E180" s="20">
        <f>Model!$W$23*((drdp!B180+drdp!K180)*DBHG!$B180+(drdp!E180+drdp!N180)*DBHG!$C180+(drdp!H180+drdp!Q180)*DBHG!$D180)</f>
        <v>-0.1616515835668513</v>
      </c>
      <c r="F180" s="20">
        <f>Model!$W$23*((drdp!C180+drdp!L180)*DBHG!$B180+(drdp!F180+drdp!O180)*DBHG!$C180+(drdp!I180+drdp!R180)*DBHG!$D180)</f>
        <v>4.3314411271949946E-2</v>
      </c>
      <c r="G180" s="20">
        <f>Model!$W$23*((drdp!D180+drdp!M180)*DBHG!$B180+(drdp!G180+drdp!P180)*DBHG!$C180+(drdp!J180+drdp!S180)*DBHG!$D180)</f>
        <v>0</v>
      </c>
      <c r="H180" s="18">
        <f>Model!$W$23*((drdp!B180)*DBHG!$B180+(drdp!E180)*DBHG!$C180+(drdp!H180)*DBHG!$D180)</f>
        <v>-8.0825791783425652E-2</v>
      </c>
      <c r="I180" s="18">
        <f>Model!$W$23*((drdp!C180)*DBHG!$B180+(drdp!F180)*DBHG!$C180+(drdp!I180)*DBHG!$D180)</f>
        <v>2.1657205635974973E-2</v>
      </c>
      <c r="J180" s="18">
        <f>Model!$W$23*((drdp!D180)*DBHG!$B180+(drdp!G180)*DBHG!$C180+(drdp!J180)*DBHG!$D180)</f>
        <v>0</v>
      </c>
      <c r="K180" s="21">
        <f>SUM(E$3:E179)+H180</f>
        <v>-17.591728073414956</v>
      </c>
      <c r="L180" s="21">
        <f>SUM(F$3:F179)+I180</f>
        <v>4.7136893307394621</v>
      </c>
      <c r="M180" s="21">
        <f>SUM(G$3:G179)+J180</f>
        <v>0</v>
      </c>
      <c r="N180" s="19">
        <f t="shared" si="16"/>
        <v>309.46889660897585</v>
      </c>
      <c r="O180" s="19">
        <f t="shared" si="17"/>
        <v>22.218867106727039</v>
      </c>
      <c r="P180" s="19">
        <f t="shared" si="18"/>
        <v>0</v>
      </c>
      <c r="Q180" s="19">
        <f t="shared" si="19"/>
        <v>-82.921940928925949</v>
      </c>
      <c r="R180" s="19">
        <f t="shared" si="20"/>
        <v>0</v>
      </c>
      <c r="S180" s="19">
        <f t="shared" si="21"/>
        <v>0</v>
      </c>
    </row>
    <row r="181" spans="1:19" x14ac:dyDescent="0.25">
      <c r="A181" s="26">
        <f>Wellpath!E181</f>
        <v>5340</v>
      </c>
      <c r="B181" s="22">
        <v>0</v>
      </c>
      <c r="C181" s="22">
        <v>0</v>
      </c>
      <c r="D181" s="22">
        <f t="shared" si="11"/>
        <v>6.472135954999578E-5</v>
      </c>
      <c r="E181" s="20">
        <f>Model!$W$23*((drdp!B181+drdp!K181)*DBHG!$B181+(drdp!E181+drdp!N181)*DBHG!$C181+(drdp!H181+drdp!Q181)*DBHG!$D181)</f>
        <v>-0.16277000818022941</v>
      </c>
      <c r="F181" s="20">
        <f>Model!$W$23*((drdp!C181+drdp!L181)*DBHG!$B181+(drdp!F181+drdp!O181)*DBHG!$C181+(drdp!I181+drdp!R181)*DBHG!$D181)</f>
        <v>4.3614092243899706E-2</v>
      </c>
      <c r="G181" s="20">
        <f>Model!$W$23*((drdp!D181+drdp!M181)*DBHG!$B181+(drdp!G181+drdp!P181)*DBHG!$C181+(drdp!J181+drdp!S181)*DBHG!$D181)</f>
        <v>0</v>
      </c>
      <c r="H181" s="18">
        <f>Model!$W$23*((drdp!B181)*DBHG!$B181+(drdp!E181)*DBHG!$C181+(drdp!H181)*DBHG!$D181)</f>
        <v>-8.1385004090114704E-2</v>
      </c>
      <c r="I181" s="18">
        <f>Model!$W$23*((drdp!C181)*DBHG!$B181+(drdp!F181)*DBHG!$C181+(drdp!I181)*DBHG!$D181)</f>
        <v>2.1807046121949853E-2</v>
      </c>
      <c r="J181" s="18">
        <f>Model!$W$23*((drdp!D181)*DBHG!$B181+(drdp!G181)*DBHG!$C181+(drdp!J181)*DBHG!$D181)</f>
        <v>0</v>
      </c>
      <c r="K181" s="21">
        <f>SUM(E$3:E180)+H181</f>
        <v>-17.753938869288497</v>
      </c>
      <c r="L181" s="21">
        <f>SUM(F$3:F180)+I181</f>
        <v>4.757153582497387</v>
      </c>
      <c r="M181" s="21">
        <f>SUM(G$3:G180)+J181</f>
        <v>0</v>
      </c>
      <c r="N181" s="19">
        <f t="shared" si="16"/>
        <v>315.20234537443292</v>
      </c>
      <c r="O181" s="19">
        <f t="shared" si="17"/>
        <v>22.630510207467722</v>
      </c>
      <c r="P181" s="19">
        <f t="shared" si="18"/>
        <v>0</v>
      </c>
      <c r="Q181" s="19">
        <f t="shared" si="19"/>
        <v>-84.458213895475382</v>
      </c>
      <c r="R181" s="19">
        <f t="shared" si="20"/>
        <v>0</v>
      </c>
      <c r="S181" s="19">
        <f t="shared" si="21"/>
        <v>0</v>
      </c>
    </row>
    <row r="182" spans="1:19" x14ac:dyDescent="0.25">
      <c r="A182" s="26">
        <f>Wellpath!E182</f>
        <v>5370</v>
      </c>
      <c r="B182" s="22">
        <v>0</v>
      </c>
      <c r="C182" s="22">
        <v>0</v>
      </c>
      <c r="D182" s="22">
        <f t="shared" si="11"/>
        <v>6.472135954999578E-5</v>
      </c>
      <c r="E182" s="20">
        <f>Model!$W$23*((drdp!B182+drdp!K182)*DBHG!$B182+(drdp!E182+drdp!N182)*DBHG!$C182+(drdp!H182+drdp!Q182)*DBHG!$D182)</f>
        <v>-0.16344229151519005</v>
      </c>
      <c r="F182" s="20">
        <f>Model!$W$23*((drdp!C182+drdp!L182)*DBHG!$B182+(drdp!F182+drdp!O182)*DBHG!$C182+(drdp!I182+drdp!R182)*DBHG!$D182)</f>
        <v>4.3794230020587306E-2</v>
      </c>
      <c r="G182" s="20">
        <f>Model!$W$23*((drdp!D182+drdp!M182)*DBHG!$B182+(drdp!G182+drdp!P182)*DBHG!$C182+(drdp!J182+drdp!S182)*DBHG!$D182)</f>
        <v>0</v>
      </c>
      <c r="H182" s="18">
        <f>Model!$W$23*((drdp!B182)*DBHG!$B182+(drdp!E182)*DBHG!$C182+(drdp!H182)*DBHG!$D182)</f>
        <v>-8.1721145757595023E-2</v>
      </c>
      <c r="I182" s="18">
        <f>Model!$W$23*((drdp!C182)*DBHG!$B182+(drdp!F182)*DBHG!$C182+(drdp!I182)*DBHG!$D182)</f>
        <v>2.1897115010293653E-2</v>
      </c>
      <c r="J182" s="18">
        <f>Model!$W$23*((drdp!D182)*DBHG!$B182+(drdp!G182)*DBHG!$C182+(drdp!J182)*DBHG!$D182)</f>
        <v>0</v>
      </c>
      <c r="K182" s="21">
        <f>SUM(E$3:E181)+H182</f>
        <v>-17.917045019136204</v>
      </c>
      <c r="L182" s="21">
        <f>SUM(F$3:F181)+I182</f>
        <v>4.8008577436296305</v>
      </c>
      <c r="M182" s="21">
        <f>SUM(G$3:G181)+J182</f>
        <v>0</v>
      </c>
      <c r="N182" s="19">
        <f t="shared" si="16"/>
        <v>321.02050221775346</v>
      </c>
      <c r="O182" s="19">
        <f t="shared" si="17"/>
        <v>23.048235074568588</v>
      </c>
      <c r="P182" s="19">
        <f t="shared" si="18"/>
        <v>0</v>
      </c>
      <c r="Q182" s="19">
        <f t="shared" si="19"/>
        <v>-86.017184323080741</v>
      </c>
      <c r="R182" s="19">
        <f t="shared" si="20"/>
        <v>0</v>
      </c>
      <c r="S182" s="19">
        <f t="shared" si="21"/>
        <v>0</v>
      </c>
    </row>
    <row r="183" spans="1:19" x14ac:dyDescent="0.25">
      <c r="A183" s="26">
        <f>Wellpath!E183</f>
        <v>5400</v>
      </c>
      <c r="B183" s="22">
        <v>0</v>
      </c>
      <c r="C183" s="22">
        <v>0</v>
      </c>
      <c r="D183" s="22">
        <f t="shared" si="11"/>
        <v>6.472135954999578E-5</v>
      </c>
      <c r="E183" s="20">
        <f>Model!$W$23*((drdp!B183+drdp!K183)*DBHG!$B183+(drdp!E183+drdp!N183)*DBHG!$C183+(drdp!H183+drdp!Q183)*DBHG!$D183)</f>
        <v>-0.16366659088984198</v>
      </c>
      <c r="F183" s="20">
        <f>Model!$W$23*((drdp!C183+drdp!L183)*DBHG!$B183+(drdp!F183+drdp!O183)*DBHG!$C183+(drdp!I183+drdp!R183)*DBHG!$D183)</f>
        <v>4.3854330856888092E-2</v>
      </c>
      <c r="G183" s="20">
        <f>Model!$W$23*((drdp!D183+drdp!M183)*DBHG!$B183+(drdp!G183+drdp!P183)*DBHG!$C183+(drdp!J183+drdp!S183)*DBHG!$D183)</f>
        <v>0</v>
      </c>
      <c r="H183" s="18">
        <f>Model!$W$23*((drdp!B183)*DBHG!$B183+(drdp!E183)*DBHG!$C183+(drdp!H183)*DBHG!$D183)</f>
        <v>-8.1833295444920989E-2</v>
      </c>
      <c r="I183" s="18">
        <f>Model!$W$23*((drdp!C183)*DBHG!$B183+(drdp!F183)*DBHG!$C183+(drdp!I183)*DBHG!$D183)</f>
        <v>2.1927165428444046E-2</v>
      </c>
      <c r="J183" s="18">
        <f>Model!$W$23*((drdp!D183)*DBHG!$B183+(drdp!G183)*DBHG!$C183+(drdp!J183)*DBHG!$D183)</f>
        <v>0</v>
      </c>
      <c r="K183" s="21">
        <f>SUM(E$3:E182)+H183</f>
        <v>-18.080599460338718</v>
      </c>
      <c r="L183" s="21">
        <f>SUM(F$3:F182)+I183</f>
        <v>4.8446820240683683</v>
      </c>
      <c r="M183" s="21">
        <f>SUM(G$3:G182)+J183</f>
        <v>0</v>
      </c>
      <c r="N183" s="19">
        <f t="shared" si="16"/>
        <v>326.90807684520075</v>
      </c>
      <c r="O183" s="19">
        <f t="shared" si="17"/>
        <v>23.470943914331183</v>
      </c>
      <c r="P183" s="19">
        <f t="shared" si="18"/>
        <v>0</v>
      </c>
      <c r="Q183" s="19">
        <f t="shared" si="19"/>
        <v>-87.59475518988323</v>
      </c>
      <c r="R183" s="19">
        <f t="shared" si="20"/>
        <v>0</v>
      </c>
      <c r="S183" s="19">
        <f t="shared" si="21"/>
        <v>0</v>
      </c>
    </row>
    <row r="184" spans="1:19" x14ac:dyDescent="0.25">
      <c r="A184" s="26">
        <f>Wellpath!E184</f>
        <v>5430</v>
      </c>
      <c r="B184" s="22">
        <v>0</v>
      </c>
      <c r="C184" s="22">
        <v>0</v>
      </c>
      <c r="D184" s="22">
        <f t="shared" si="11"/>
        <v>6.472135954999578E-5</v>
      </c>
      <c r="E184" s="20">
        <f>Model!$W$23*((drdp!B184+drdp!K184)*DBHG!$B184+(drdp!E184+drdp!N184)*DBHG!$C184+(drdp!H184+drdp!Q184)*DBHG!$D184)</f>
        <v>-0.16366659088984198</v>
      </c>
      <c r="F184" s="20">
        <f>Model!$W$23*((drdp!C184+drdp!L184)*DBHG!$B184+(drdp!F184+drdp!O184)*DBHG!$C184+(drdp!I184+drdp!R184)*DBHG!$D184)</f>
        <v>4.3854330856888092E-2</v>
      </c>
      <c r="G184" s="20">
        <f>Model!$W$23*((drdp!D184+drdp!M184)*DBHG!$B184+(drdp!G184+drdp!P184)*DBHG!$C184+(drdp!J184+drdp!S184)*DBHG!$D184)</f>
        <v>0</v>
      </c>
      <c r="H184" s="18">
        <f>Model!$W$23*((drdp!B184)*DBHG!$B184+(drdp!E184)*DBHG!$C184+(drdp!H184)*DBHG!$D184)</f>
        <v>-8.1833295444920989E-2</v>
      </c>
      <c r="I184" s="18">
        <f>Model!$W$23*((drdp!C184)*DBHG!$B184+(drdp!F184)*DBHG!$C184+(drdp!I184)*DBHG!$D184)</f>
        <v>2.1927165428444046E-2</v>
      </c>
      <c r="J184" s="18">
        <f>Model!$W$23*((drdp!D184)*DBHG!$B184+(drdp!G184)*DBHG!$C184+(drdp!J184)*DBHG!$D184)</f>
        <v>0</v>
      </c>
      <c r="K184" s="21">
        <f>SUM(E$3:E183)+H184</f>
        <v>-18.244266051228561</v>
      </c>
      <c r="L184" s="21">
        <f>SUM(F$3:F183)+I184</f>
        <v>4.8885363549252565</v>
      </c>
      <c r="M184" s="21">
        <f>SUM(G$3:G183)+J184</f>
        <v>0</v>
      </c>
      <c r="N184" s="19">
        <f t="shared" si="16"/>
        <v>332.85324374801098</v>
      </c>
      <c r="O184" s="19">
        <f t="shared" si="17"/>
        <v>23.897787693425915</v>
      </c>
      <c r="P184" s="19">
        <f t="shared" si="18"/>
        <v>0</v>
      </c>
      <c r="Q184" s="19">
        <f t="shared" si="19"/>
        <v>-89.187757860359469</v>
      </c>
      <c r="R184" s="19">
        <f t="shared" si="20"/>
        <v>0</v>
      </c>
      <c r="S184" s="19">
        <f t="shared" si="21"/>
        <v>0</v>
      </c>
    </row>
    <row r="185" spans="1:19" x14ac:dyDescent="0.25">
      <c r="A185" s="26">
        <f>Wellpath!E185</f>
        <v>5460</v>
      </c>
      <c r="B185" s="22">
        <v>0</v>
      </c>
      <c r="C185" s="22">
        <v>0</v>
      </c>
      <c r="D185" s="22">
        <f t="shared" si="11"/>
        <v>6.472135954999578E-5</v>
      </c>
      <c r="E185" s="20">
        <f>Model!$W$23*((drdp!B185+drdp!K185)*DBHG!$B185+(drdp!E185+drdp!N185)*DBHG!$C185+(drdp!H185+drdp!Q185)*DBHG!$D185)</f>
        <v>-0.16366659088984198</v>
      </c>
      <c r="F185" s="20">
        <f>Model!$W$23*((drdp!C185+drdp!L185)*DBHG!$B185+(drdp!F185+drdp!O185)*DBHG!$C185+(drdp!I185+drdp!R185)*DBHG!$D185)</f>
        <v>4.3854330856888092E-2</v>
      </c>
      <c r="G185" s="20">
        <f>Model!$W$23*((drdp!D185+drdp!M185)*DBHG!$B185+(drdp!G185+drdp!P185)*DBHG!$C185+(drdp!J185+drdp!S185)*DBHG!$D185)</f>
        <v>0</v>
      </c>
      <c r="H185" s="18">
        <f>Model!$W$23*((drdp!B185)*DBHG!$B185+(drdp!E185)*DBHG!$C185+(drdp!H185)*DBHG!$D185)</f>
        <v>-8.1833295444920989E-2</v>
      </c>
      <c r="I185" s="18">
        <f>Model!$W$23*((drdp!C185)*DBHG!$B185+(drdp!F185)*DBHG!$C185+(drdp!I185)*DBHG!$D185)</f>
        <v>2.1927165428444046E-2</v>
      </c>
      <c r="J185" s="18">
        <f>Model!$W$23*((drdp!D185)*DBHG!$B185+(drdp!G185)*DBHG!$C185+(drdp!J185)*DBHG!$D185)</f>
        <v>0</v>
      </c>
      <c r="K185" s="21">
        <f>SUM(E$3:E184)+H185</f>
        <v>-18.407932642118404</v>
      </c>
      <c r="L185" s="21">
        <f>SUM(F$3:F184)+I185</f>
        <v>4.9323906857821447</v>
      </c>
      <c r="M185" s="21">
        <f>SUM(G$3:G184)+J185</f>
        <v>0</v>
      </c>
      <c r="N185" s="19">
        <f t="shared" si="16"/>
        <v>338.85198415676825</v>
      </c>
      <c r="O185" s="19">
        <f t="shared" si="17"/>
        <v>24.328477877190455</v>
      </c>
      <c r="P185" s="19">
        <f t="shared" si="18"/>
        <v>0</v>
      </c>
      <c r="Q185" s="19">
        <f t="shared" si="19"/>
        <v>-90.795115508489914</v>
      </c>
      <c r="R185" s="19">
        <f t="shared" si="20"/>
        <v>0</v>
      </c>
      <c r="S185" s="19">
        <f t="shared" si="21"/>
        <v>0</v>
      </c>
    </row>
    <row r="186" spans="1:19" x14ac:dyDescent="0.25">
      <c r="A186" s="26">
        <f>Wellpath!E186</f>
        <v>5490</v>
      </c>
      <c r="B186" s="22">
        <v>0</v>
      </c>
      <c r="C186" s="22">
        <v>0</v>
      </c>
      <c r="D186" s="22">
        <f t="shared" si="11"/>
        <v>6.472135954999578E-5</v>
      </c>
      <c r="E186" s="20">
        <f>Model!$W$23*((drdp!B186+drdp!K186)*DBHG!$B186+(drdp!E186+drdp!N186)*DBHG!$C186+(drdp!H186+drdp!Q186)*DBHG!$D186)</f>
        <v>-0.16366659088984198</v>
      </c>
      <c r="F186" s="20">
        <f>Model!$W$23*((drdp!C186+drdp!L186)*DBHG!$B186+(drdp!F186+drdp!O186)*DBHG!$C186+(drdp!I186+drdp!R186)*DBHG!$D186)</f>
        <v>4.3854330856888092E-2</v>
      </c>
      <c r="G186" s="20">
        <f>Model!$W$23*((drdp!D186+drdp!M186)*DBHG!$B186+(drdp!G186+drdp!P186)*DBHG!$C186+(drdp!J186+drdp!S186)*DBHG!$D186)</f>
        <v>0</v>
      </c>
      <c r="H186" s="18">
        <f>Model!$W$23*((drdp!B186)*DBHG!$B186+(drdp!E186)*DBHG!$C186+(drdp!H186)*DBHG!$D186)</f>
        <v>-8.1833295444920989E-2</v>
      </c>
      <c r="I186" s="18">
        <f>Model!$W$23*((drdp!C186)*DBHG!$B186+(drdp!F186)*DBHG!$C186+(drdp!I186)*DBHG!$D186)</f>
        <v>2.1927165428444046E-2</v>
      </c>
      <c r="J186" s="18">
        <f>Model!$W$23*((drdp!D186)*DBHG!$B186+(drdp!G186)*DBHG!$C186+(drdp!J186)*DBHG!$D186)</f>
        <v>0</v>
      </c>
      <c r="K186" s="21">
        <f>SUM(E$3:E185)+H186</f>
        <v>-18.571599233008246</v>
      </c>
      <c r="L186" s="21">
        <f>SUM(F$3:F185)+I186</f>
        <v>4.9762450166390328</v>
      </c>
      <c r="M186" s="21">
        <f>SUM(G$3:G185)+J186</f>
        <v>0</v>
      </c>
      <c r="N186" s="19">
        <f t="shared" si="16"/>
        <v>344.90429807147251</v>
      </c>
      <c r="O186" s="19">
        <f t="shared" si="17"/>
        <v>24.76301446562481</v>
      </c>
      <c r="P186" s="19">
        <f t="shared" si="18"/>
        <v>0</v>
      </c>
      <c r="Q186" s="19">
        <f t="shared" si="19"/>
        <v>-92.416828134274567</v>
      </c>
      <c r="R186" s="19">
        <f t="shared" si="20"/>
        <v>0</v>
      </c>
      <c r="S186" s="19">
        <f t="shared" si="21"/>
        <v>0</v>
      </c>
    </row>
    <row r="187" spans="1:19" x14ac:dyDescent="0.25">
      <c r="A187" s="26">
        <f>Wellpath!E187</f>
        <v>5520</v>
      </c>
      <c r="B187" s="22">
        <v>0</v>
      </c>
      <c r="C187" s="22">
        <v>0</v>
      </c>
      <c r="D187" s="22">
        <f t="shared" si="11"/>
        <v>6.472135954999578E-5</v>
      </c>
      <c r="E187" s="20">
        <f>Model!$W$23*((drdp!B187+drdp!K187)*DBHG!$B187+(drdp!E187+drdp!N187)*DBHG!$C187+(drdp!H187+drdp!Q187)*DBHG!$D187)</f>
        <v>-0.16366659088984198</v>
      </c>
      <c r="F187" s="20">
        <f>Model!$W$23*((drdp!C187+drdp!L187)*DBHG!$B187+(drdp!F187+drdp!O187)*DBHG!$C187+(drdp!I187+drdp!R187)*DBHG!$D187)</f>
        <v>4.3854330856888092E-2</v>
      </c>
      <c r="G187" s="20">
        <f>Model!$W$23*((drdp!D187+drdp!M187)*DBHG!$B187+(drdp!G187+drdp!P187)*DBHG!$C187+(drdp!J187+drdp!S187)*DBHG!$D187)</f>
        <v>0</v>
      </c>
      <c r="H187" s="18">
        <f>Model!$W$23*((drdp!B187)*DBHG!$B187+(drdp!E187)*DBHG!$C187+(drdp!H187)*DBHG!$D187)</f>
        <v>-8.1833295444920989E-2</v>
      </c>
      <c r="I187" s="18">
        <f>Model!$W$23*((drdp!C187)*DBHG!$B187+(drdp!F187)*DBHG!$C187+(drdp!I187)*DBHG!$D187)</f>
        <v>2.1927165428444046E-2</v>
      </c>
      <c r="J187" s="18">
        <f>Model!$W$23*((drdp!D187)*DBHG!$B187+(drdp!G187)*DBHG!$C187+(drdp!J187)*DBHG!$D187)</f>
        <v>0</v>
      </c>
      <c r="K187" s="21">
        <f>SUM(E$3:E186)+H187</f>
        <v>-18.735265823898089</v>
      </c>
      <c r="L187" s="21">
        <f>SUM(F$3:F186)+I187</f>
        <v>5.020099347495921</v>
      </c>
      <c r="M187" s="21">
        <f>SUM(G$3:G186)+J187</f>
        <v>0</v>
      </c>
      <c r="N187" s="19">
        <f t="shared" si="16"/>
        <v>351.01018549212375</v>
      </c>
      <c r="O187" s="19">
        <f t="shared" si="17"/>
        <v>25.201397458728973</v>
      </c>
      <c r="P187" s="19">
        <f t="shared" si="18"/>
        <v>0</v>
      </c>
      <c r="Q187" s="19">
        <f t="shared" si="19"/>
        <v>-94.052895737713428</v>
      </c>
      <c r="R187" s="19">
        <f t="shared" si="20"/>
        <v>0</v>
      </c>
      <c r="S187" s="19">
        <f t="shared" si="21"/>
        <v>0</v>
      </c>
    </row>
    <row r="188" spans="1:19" x14ac:dyDescent="0.25">
      <c r="A188" s="26">
        <f>Wellpath!E188</f>
        <v>5550</v>
      </c>
      <c r="B188" s="22">
        <v>0</v>
      </c>
      <c r="C188" s="22">
        <v>0</v>
      </c>
      <c r="D188" s="22">
        <f t="shared" si="11"/>
        <v>6.472135954999578E-5</v>
      </c>
      <c r="E188" s="20">
        <f>Model!$W$23*((drdp!B188+drdp!K188)*DBHG!$B188+(drdp!E188+drdp!N188)*DBHG!$C188+(drdp!H188+drdp!Q188)*DBHG!$D188)</f>
        <v>-0.16366659088984198</v>
      </c>
      <c r="F188" s="20">
        <f>Model!$W$23*((drdp!C188+drdp!L188)*DBHG!$B188+(drdp!F188+drdp!O188)*DBHG!$C188+(drdp!I188+drdp!R188)*DBHG!$D188)</f>
        <v>4.3854330856888092E-2</v>
      </c>
      <c r="G188" s="20">
        <f>Model!$W$23*((drdp!D188+drdp!M188)*DBHG!$B188+(drdp!G188+drdp!P188)*DBHG!$C188+(drdp!J188+drdp!S188)*DBHG!$D188)</f>
        <v>0</v>
      </c>
      <c r="H188" s="18">
        <f>Model!$W$23*((drdp!B188)*DBHG!$B188+(drdp!E188)*DBHG!$C188+(drdp!H188)*DBHG!$D188)</f>
        <v>-8.1833295444920989E-2</v>
      </c>
      <c r="I188" s="18">
        <f>Model!$W$23*((drdp!C188)*DBHG!$B188+(drdp!F188)*DBHG!$C188+(drdp!I188)*DBHG!$D188)</f>
        <v>2.1927165428444046E-2</v>
      </c>
      <c r="J188" s="18">
        <f>Model!$W$23*((drdp!D188)*DBHG!$B188+(drdp!G188)*DBHG!$C188+(drdp!J188)*DBHG!$D188)</f>
        <v>0</v>
      </c>
      <c r="K188" s="21">
        <f>SUM(E$3:E187)+H188</f>
        <v>-18.898932414787932</v>
      </c>
      <c r="L188" s="21">
        <f>SUM(F$3:F187)+I188</f>
        <v>5.0639536783528092</v>
      </c>
      <c r="M188" s="21">
        <f>SUM(G$3:G187)+J188</f>
        <v>0</v>
      </c>
      <c r="N188" s="19">
        <f t="shared" si="16"/>
        <v>357.16964641872204</v>
      </c>
      <c r="O188" s="19">
        <f t="shared" si="17"/>
        <v>25.643626856502948</v>
      </c>
      <c r="P188" s="19">
        <f t="shared" si="18"/>
        <v>0</v>
      </c>
      <c r="Q188" s="19">
        <f t="shared" si="19"/>
        <v>-95.703318318806495</v>
      </c>
      <c r="R188" s="19">
        <f t="shared" si="20"/>
        <v>0</v>
      </c>
      <c r="S188" s="19">
        <f t="shared" si="21"/>
        <v>0</v>
      </c>
    </row>
    <row r="189" spans="1:19" x14ac:dyDescent="0.25">
      <c r="A189" s="26">
        <f>Wellpath!E189</f>
        <v>5580</v>
      </c>
      <c r="B189" s="22">
        <v>0</v>
      </c>
      <c r="C189" s="22">
        <v>0</v>
      </c>
      <c r="D189" s="22">
        <f t="shared" si="11"/>
        <v>6.472135954999578E-5</v>
      </c>
      <c r="E189" s="20">
        <f>Model!$W$23*((drdp!B189+drdp!K189)*DBHG!$B189+(drdp!E189+drdp!N189)*DBHG!$C189+(drdp!H189+drdp!Q189)*DBHG!$D189)</f>
        <v>-0.16366659088984198</v>
      </c>
      <c r="F189" s="20">
        <f>Model!$W$23*((drdp!C189+drdp!L189)*DBHG!$B189+(drdp!F189+drdp!O189)*DBHG!$C189+(drdp!I189+drdp!R189)*DBHG!$D189)</f>
        <v>4.3854330856888092E-2</v>
      </c>
      <c r="G189" s="20">
        <f>Model!$W$23*((drdp!D189+drdp!M189)*DBHG!$B189+(drdp!G189+drdp!P189)*DBHG!$C189+(drdp!J189+drdp!S189)*DBHG!$D189)</f>
        <v>0</v>
      </c>
      <c r="H189" s="18">
        <f>Model!$W$23*((drdp!B189)*DBHG!$B189+(drdp!E189)*DBHG!$C189+(drdp!H189)*DBHG!$D189)</f>
        <v>-8.1833295444920989E-2</v>
      </c>
      <c r="I189" s="18">
        <f>Model!$W$23*((drdp!C189)*DBHG!$B189+(drdp!F189)*DBHG!$C189+(drdp!I189)*DBHG!$D189)</f>
        <v>2.1927165428444046E-2</v>
      </c>
      <c r="J189" s="18">
        <f>Model!$W$23*((drdp!D189)*DBHG!$B189+(drdp!G189)*DBHG!$C189+(drdp!J189)*DBHG!$D189)</f>
        <v>0</v>
      </c>
      <c r="K189" s="21">
        <f>SUM(E$3:E188)+H189</f>
        <v>-19.062599005677775</v>
      </c>
      <c r="L189" s="21">
        <f>SUM(F$3:F188)+I189</f>
        <v>5.1078080092096974</v>
      </c>
      <c r="M189" s="21">
        <f>SUM(G$3:G188)+J189</f>
        <v>0</v>
      </c>
      <c r="N189" s="19">
        <f t="shared" si="16"/>
        <v>363.38268085126731</v>
      </c>
      <c r="O189" s="19">
        <f t="shared" si="17"/>
        <v>26.089702658946731</v>
      </c>
      <c r="P189" s="19">
        <f t="shared" si="18"/>
        <v>0</v>
      </c>
      <c r="Q189" s="19">
        <f t="shared" si="19"/>
        <v>-97.368095877553756</v>
      </c>
      <c r="R189" s="19">
        <f t="shared" si="20"/>
        <v>0</v>
      </c>
      <c r="S189" s="19">
        <f t="shared" si="21"/>
        <v>0</v>
      </c>
    </row>
    <row r="190" spans="1:19" x14ac:dyDescent="0.25">
      <c r="A190" s="26">
        <f>Wellpath!E190</f>
        <v>5610</v>
      </c>
      <c r="B190" s="22">
        <v>0</v>
      </c>
      <c r="C190" s="22">
        <v>0</v>
      </c>
      <c r="D190" s="22">
        <f t="shared" si="11"/>
        <v>6.472135954999578E-5</v>
      </c>
      <c r="E190" s="20">
        <f>Model!$W$23*((drdp!B190+drdp!K190)*DBHG!$B190+(drdp!E190+drdp!N190)*DBHG!$C190+(drdp!H190+drdp!Q190)*DBHG!$D190)</f>
        <v>-0.16366659088984198</v>
      </c>
      <c r="F190" s="20">
        <f>Model!$W$23*((drdp!C190+drdp!L190)*DBHG!$B190+(drdp!F190+drdp!O190)*DBHG!$C190+(drdp!I190+drdp!R190)*DBHG!$D190)</f>
        <v>4.3854330856888092E-2</v>
      </c>
      <c r="G190" s="20">
        <f>Model!$W$23*((drdp!D190+drdp!M190)*DBHG!$B190+(drdp!G190+drdp!P190)*DBHG!$C190+(drdp!J190+drdp!S190)*DBHG!$D190)</f>
        <v>0</v>
      </c>
      <c r="H190" s="18">
        <f>Model!$W$23*((drdp!B190)*DBHG!$B190+(drdp!E190)*DBHG!$C190+(drdp!H190)*DBHG!$D190)</f>
        <v>-8.1833295444920989E-2</v>
      </c>
      <c r="I190" s="18">
        <f>Model!$W$23*((drdp!C190)*DBHG!$B190+(drdp!F190)*DBHG!$C190+(drdp!I190)*DBHG!$D190)</f>
        <v>2.1927165428444046E-2</v>
      </c>
      <c r="J190" s="18">
        <f>Model!$W$23*((drdp!D190)*DBHG!$B190+(drdp!G190)*DBHG!$C190+(drdp!J190)*DBHG!$D190)</f>
        <v>0</v>
      </c>
      <c r="K190" s="21">
        <f>SUM(E$3:E189)+H190</f>
        <v>-19.226265596567618</v>
      </c>
      <c r="L190" s="21">
        <f>SUM(F$3:F189)+I190</f>
        <v>5.1516623400665855</v>
      </c>
      <c r="M190" s="21">
        <f>SUM(G$3:G189)+J190</f>
        <v>0</v>
      </c>
      <c r="N190" s="19">
        <f t="shared" si="16"/>
        <v>369.64928878975957</v>
      </c>
      <c r="O190" s="19">
        <f t="shared" si="17"/>
        <v>26.539624866060329</v>
      </c>
      <c r="P190" s="19">
        <f t="shared" si="18"/>
        <v>0</v>
      </c>
      <c r="Q190" s="19">
        <f t="shared" si="19"/>
        <v>-99.047228413955224</v>
      </c>
      <c r="R190" s="19">
        <f t="shared" si="20"/>
        <v>0</v>
      </c>
      <c r="S190" s="19">
        <f t="shared" si="21"/>
        <v>0</v>
      </c>
    </row>
    <row r="191" spans="1:19" x14ac:dyDescent="0.25">
      <c r="A191" s="26">
        <f>Wellpath!E191</f>
        <v>5640</v>
      </c>
      <c r="B191" s="22">
        <v>0</v>
      </c>
      <c r="C191" s="22">
        <v>0</v>
      </c>
      <c r="D191" s="22">
        <f t="shared" si="11"/>
        <v>6.472135954999578E-5</v>
      </c>
      <c r="E191" s="20">
        <f>Model!$W$23*((drdp!B191+drdp!K191)*DBHG!$B191+(drdp!E191+drdp!N191)*DBHG!$C191+(drdp!H191+drdp!Q191)*DBHG!$D191)</f>
        <v>-0.16366659088984198</v>
      </c>
      <c r="F191" s="20">
        <f>Model!$W$23*((drdp!C191+drdp!L191)*DBHG!$B191+(drdp!F191+drdp!O191)*DBHG!$C191+(drdp!I191+drdp!R191)*DBHG!$D191)</f>
        <v>4.3854330856888092E-2</v>
      </c>
      <c r="G191" s="20">
        <f>Model!$W$23*((drdp!D191+drdp!M191)*DBHG!$B191+(drdp!G191+drdp!P191)*DBHG!$C191+(drdp!J191+drdp!S191)*DBHG!$D191)</f>
        <v>0</v>
      </c>
      <c r="H191" s="18">
        <f>Model!$W$23*((drdp!B191)*DBHG!$B191+(drdp!E191)*DBHG!$C191+(drdp!H191)*DBHG!$D191)</f>
        <v>-8.1833295444920989E-2</v>
      </c>
      <c r="I191" s="18">
        <f>Model!$W$23*((drdp!C191)*DBHG!$B191+(drdp!F191)*DBHG!$C191+(drdp!I191)*DBHG!$D191)</f>
        <v>2.1927165428444046E-2</v>
      </c>
      <c r="J191" s="18">
        <f>Model!$W$23*((drdp!D191)*DBHG!$B191+(drdp!G191)*DBHG!$C191+(drdp!J191)*DBHG!$D191)</f>
        <v>0</v>
      </c>
      <c r="K191" s="21">
        <f>SUM(E$3:E190)+H191</f>
        <v>-19.389932187457461</v>
      </c>
      <c r="L191" s="21">
        <f>SUM(F$3:F190)+I191</f>
        <v>5.1955166709234737</v>
      </c>
      <c r="M191" s="21">
        <f>SUM(G$3:G190)+J191</f>
        <v>0</v>
      </c>
      <c r="N191" s="19">
        <f t="shared" si="16"/>
        <v>375.96947023419887</v>
      </c>
      <c r="O191" s="19">
        <f t="shared" si="17"/>
        <v>26.993393477843735</v>
      </c>
      <c r="P191" s="19">
        <f t="shared" si="18"/>
        <v>0</v>
      </c>
      <c r="Q191" s="19">
        <f t="shared" si="19"/>
        <v>-100.7407159280109</v>
      </c>
      <c r="R191" s="19">
        <f t="shared" si="20"/>
        <v>0</v>
      </c>
      <c r="S191" s="19">
        <f t="shared" si="21"/>
        <v>0</v>
      </c>
    </row>
    <row r="192" spans="1:19" x14ac:dyDescent="0.25">
      <c r="A192" s="26">
        <f>Wellpath!E192</f>
        <v>5670</v>
      </c>
      <c r="B192" s="22">
        <v>0</v>
      </c>
      <c r="C192" s="22">
        <v>0</v>
      </c>
      <c r="D192" s="22">
        <f t="shared" si="11"/>
        <v>6.472135954999578E-5</v>
      </c>
      <c r="E192" s="20">
        <f>Model!$W$23*((drdp!B192+drdp!K192)*DBHG!$B192+(drdp!E192+drdp!N192)*DBHG!$C192+(drdp!H192+drdp!Q192)*DBHG!$D192)</f>
        <v>-0.16366659088984198</v>
      </c>
      <c r="F192" s="20">
        <f>Model!$W$23*((drdp!C192+drdp!L192)*DBHG!$B192+(drdp!F192+drdp!O192)*DBHG!$C192+(drdp!I192+drdp!R192)*DBHG!$D192)</f>
        <v>4.3854330856888092E-2</v>
      </c>
      <c r="G192" s="20">
        <f>Model!$W$23*((drdp!D192+drdp!M192)*DBHG!$B192+(drdp!G192+drdp!P192)*DBHG!$C192+(drdp!J192+drdp!S192)*DBHG!$D192)</f>
        <v>0</v>
      </c>
      <c r="H192" s="18">
        <f>Model!$W$23*((drdp!B192)*DBHG!$B192+(drdp!E192)*DBHG!$C192+(drdp!H192)*DBHG!$D192)</f>
        <v>-8.1833295444920989E-2</v>
      </c>
      <c r="I192" s="18">
        <f>Model!$W$23*((drdp!C192)*DBHG!$B192+(drdp!F192)*DBHG!$C192+(drdp!I192)*DBHG!$D192)</f>
        <v>2.1927165428444046E-2</v>
      </c>
      <c r="J192" s="18">
        <f>Model!$W$23*((drdp!D192)*DBHG!$B192+(drdp!G192)*DBHG!$C192+(drdp!J192)*DBHG!$D192)</f>
        <v>0</v>
      </c>
      <c r="K192" s="21">
        <f>SUM(E$3:E191)+H192</f>
        <v>-19.553598778347304</v>
      </c>
      <c r="L192" s="21">
        <f>SUM(F$3:F191)+I192</f>
        <v>5.2393710017803619</v>
      </c>
      <c r="M192" s="21">
        <f>SUM(G$3:G191)+J192</f>
        <v>0</v>
      </c>
      <c r="N192" s="19">
        <f t="shared" si="16"/>
        <v>382.34322518458515</v>
      </c>
      <c r="O192" s="19">
        <f t="shared" si="17"/>
        <v>27.451008494296953</v>
      </c>
      <c r="P192" s="19">
        <f t="shared" si="18"/>
        <v>0</v>
      </c>
      <c r="Q192" s="19">
        <f t="shared" si="19"/>
        <v>-102.44855841972077</v>
      </c>
      <c r="R192" s="19">
        <f t="shared" si="20"/>
        <v>0</v>
      </c>
      <c r="S192" s="19">
        <f t="shared" si="21"/>
        <v>0</v>
      </c>
    </row>
    <row r="193" spans="1:19" x14ac:dyDescent="0.25">
      <c r="A193" s="26">
        <f>Wellpath!E193</f>
        <v>5700</v>
      </c>
      <c r="B193" s="22">
        <v>0</v>
      </c>
      <c r="C193" s="22">
        <v>0</v>
      </c>
      <c r="D193" s="22">
        <f t="shared" si="11"/>
        <v>6.472135954999578E-5</v>
      </c>
      <c r="E193" s="20">
        <f>Model!$W$23*((drdp!B193+drdp!K193)*DBHG!$B193+(drdp!E193+drdp!N193)*DBHG!$C193+(drdp!H193+drdp!Q193)*DBHG!$D193)</f>
        <v>-0.16366659088984198</v>
      </c>
      <c r="F193" s="20">
        <f>Model!$W$23*((drdp!C193+drdp!L193)*DBHG!$B193+(drdp!F193+drdp!O193)*DBHG!$C193+(drdp!I193+drdp!R193)*DBHG!$D193)</f>
        <v>4.3854330856888092E-2</v>
      </c>
      <c r="G193" s="20">
        <f>Model!$W$23*((drdp!D193+drdp!M193)*DBHG!$B193+(drdp!G193+drdp!P193)*DBHG!$C193+(drdp!J193+drdp!S193)*DBHG!$D193)</f>
        <v>0</v>
      </c>
      <c r="H193" s="18">
        <f>Model!$W$23*((drdp!B193)*DBHG!$B193+(drdp!E193)*DBHG!$C193+(drdp!H193)*DBHG!$D193)</f>
        <v>-8.1833295444920989E-2</v>
      </c>
      <c r="I193" s="18">
        <f>Model!$W$23*((drdp!C193)*DBHG!$B193+(drdp!F193)*DBHG!$C193+(drdp!I193)*DBHG!$D193)</f>
        <v>2.1927165428444046E-2</v>
      </c>
      <c r="J193" s="18">
        <f>Model!$W$23*((drdp!D193)*DBHG!$B193+(drdp!G193)*DBHG!$C193+(drdp!J193)*DBHG!$D193)</f>
        <v>0</v>
      </c>
      <c r="K193" s="21">
        <f>SUM(E$3:E192)+H193</f>
        <v>-19.717265369237147</v>
      </c>
      <c r="L193" s="21">
        <f>SUM(F$3:F192)+I193</f>
        <v>5.28322533263725</v>
      </c>
      <c r="M193" s="21">
        <f>SUM(G$3:G192)+J193</f>
        <v>0</v>
      </c>
      <c r="N193" s="19">
        <f t="shared" si="16"/>
        <v>388.77055364091848</v>
      </c>
      <c r="O193" s="19">
        <f t="shared" si="17"/>
        <v>27.91246991541998</v>
      </c>
      <c r="P193" s="19">
        <f t="shared" si="18"/>
        <v>0</v>
      </c>
      <c r="Q193" s="19">
        <f t="shared" si="19"/>
        <v>-104.17075588908486</v>
      </c>
      <c r="R193" s="19">
        <f t="shared" si="20"/>
        <v>0</v>
      </c>
      <c r="S193" s="19">
        <f t="shared" si="21"/>
        <v>0</v>
      </c>
    </row>
    <row r="194" spans="1:19" x14ac:dyDescent="0.25">
      <c r="A194" s="26">
        <f>Wellpath!E194</f>
        <v>5730</v>
      </c>
      <c r="B194" s="22">
        <v>0</v>
      </c>
      <c r="C194" s="22">
        <v>0</v>
      </c>
      <c r="D194" s="22">
        <f t="shared" si="11"/>
        <v>6.472135954999578E-5</v>
      </c>
      <c r="E194" s="20">
        <f>Model!$W$23*((drdp!B194+drdp!K194)*DBHG!$B194+(drdp!E194+drdp!N194)*DBHG!$C194+(drdp!H194+drdp!Q194)*DBHG!$D194)</f>
        <v>-0.16366659088984198</v>
      </c>
      <c r="F194" s="20">
        <f>Model!$W$23*((drdp!C194+drdp!L194)*DBHG!$B194+(drdp!F194+drdp!O194)*DBHG!$C194+(drdp!I194+drdp!R194)*DBHG!$D194)</f>
        <v>4.3854330856888092E-2</v>
      </c>
      <c r="G194" s="20">
        <f>Model!$W$23*((drdp!D194+drdp!M194)*DBHG!$B194+(drdp!G194+drdp!P194)*DBHG!$C194+(drdp!J194+drdp!S194)*DBHG!$D194)</f>
        <v>0</v>
      </c>
      <c r="H194" s="18">
        <f>Model!$W$23*((drdp!B194)*DBHG!$B194+(drdp!E194)*DBHG!$C194+(drdp!H194)*DBHG!$D194)</f>
        <v>-8.1833295444920989E-2</v>
      </c>
      <c r="I194" s="18">
        <f>Model!$W$23*((drdp!C194)*DBHG!$B194+(drdp!F194)*DBHG!$C194+(drdp!I194)*DBHG!$D194)</f>
        <v>2.1927165428444046E-2</v>
      </c>
      <c r="J194" s="18">
        <f>Model!$W$23*((drdp!D194)*DBHG!$B194+(drdp!G194)*DBHG!$C194+(drdp!J194)*DBHG!$D194)</f>
        <v>0</v>
      </c>
      <c r="K194" s="21">
        <f>SUM(E$3:E193)+H194</f>
        <v>-19.88093196012699</v>
      </c>
      <c r="L194" s="21">
        <f>SUM(F$3:F193)+I194</f>
        <v>5.3270796634941382</v>
      </c>
      <c r="M194" s="21">
        <f>SUM(G$3:G193)+J194</f>
        <v>0</v>
      </c>
      <c r="N194" s="19">
        <f t="shared" si="16"/>
        <v>395.25145560319879</v>
      </c>
      <c r="O194" s="19">
        <f t="shared" si="17"/>
        <v>28.377777741212821</v>
      </c>
      <c r="P194" s="19">
        <f t="shared" si="18"/>
        <v>0</v>
      </c>
      <c r="Q194" s="19">
        <f t="shared" si="19"/>
        <v>-105.90730833610314</v>
      </c>
      <c r="R194" s="19">
        <f t="shared" si="20"/>
        <v>0</v>
      </c>
      <c r="S194" s="19">
        <f t="shared" si="21"/>
        <v>0</v>
      </c>
    </row>
    <row r="195" spans="1:19" x14ac:dyDescent="0.25">
      <c r="A195" s="26">
        <f>Wellpath!E195</f>
        <v>5760</v>
      </c>
      <c r="B195" s="22">
        <v>0</v>
      </c>
      <c r="C195" s="22">
        <v>0</v>
      </c>
      <c r="D195" s="22">
        <f t="shared" ref="D195:D258" si="22">1 / (Bfield * COS(Dip))</f>
        <v>6.472135954999578E-5</v>
      </c>
      <c r="E195" s="20">
        <f>Model!$W$23*((drdp!B195+drdp!K195)*DBHG!$B195+(drdp!E195+drdp!N195)*DBHG!$C195+(drdp!H195+drdp!Q195)*DBHG!$D195)</f>
        <v>-0.16366659088984198</v>
      </c>
      <c r="F195" s="20">
        <f>Model!$W$23*((drdp!C195+drdp!L195)*DBHG!$B195+(drdp!F195+drdp!O195)*DBHG!$C195+(drdp!I195+drdp!R195)*DBHG!$D195)</f>
        <v>4.3854330856888092E-2</v>
      </c>
      <c r="G195" s="20">
        <f>Model!$W$23*((drdp!D195+drdp!M195)*DBHG!$B195+(drdp!G195+drdp!P195)*DBHG!$C195+(drdp!J195+drdp!S195)*DBHG!$D195)</f>
        <v>0</v>
      </c>
      <c r="H195" s="18">
        <f>Model!$W$23*((drdp!B195)*DBHG!$B195+(drdp!E195)*DBHG!$C195+(drdp!H195)*DBHG!$D195)</f>
        <v>-8.1833295444920989E-2</v>
      </c>
      <c r="I195" s="18">
        <f>Model!$W$23*((drdp!C195)*DBHG!$B195+(drdp!F195)*DBHG!$C195+(drdp!I195)*DBHG!$D195)</f>
        <v>2.1927165428444046E-2</v>
      </c>
      <c r="J195" s="18">
        <f>Model!$W$23*((drdp!D195)*DBHG!$B195+(drdp!G195)*DBHG!$C195+(drdp!J195)*DBHG!$D195)</f>
        <v>0</v>
      </c>
      <c r="K195" s="21">
        <f>SUM(E$3:E194)+H195</f>
        <v>-20.044598551016833</v>
      </c>
      <c r="L195" s="21">
        <f>SUM(F$3:F194)+I195</f>
        <v>5.3709339943510264</v>
      </c>
      <c r="M195" s="21">
        <f>SUM(G$3:G194)+J195</f>
        <v>0</v>
      </c>
      <c r="N195" s="19">
        <f t="shared" si="16"/>
        <v>401.78593107142609</v>
      </c>
      <c r="O195" s="19">
        <f t="shared" si="17"/>
        <v>28.84693197167547</v>
      </c>
      <c r="P195" s="19">
        <f t="shared" si="18"/>
        <v>0</v>
      </c>
      <c r="Q195" s="19">
        <f t="shared" si="19"/>
        <v>-107.65821576077563</v>
      </c>
      <c r="R195" s="19">
        <f t="shared" si="20"/>
        <v>0</v>
      </c>
      <c r="S195" s="19">
        <f t="shared" si="21"/>
        <v>0</v>
      </c>
    </row>
    <row r="196" spans="1:19" x14ac:dyDescent="0.25">
      <c r="A196" s="26">
        <f>Wellpath!E196</f>
        <v>5790</v>
      </c>
      <c r="B196" s="22">
        <v>0</v>
      </c>
      <c r="C196" s="22">
        <v>0</v>
      </c>
      <c r="D196" s="22">
        <f t="shared" si="22"/>
        <v>6.472135954999578E-5</v>
      </c>
      <c r="E196" s="20">
        <f>Model!$W$23*((drdp!B196+drdp!K196)*DBHG!$B196+(drdp!E196+drdp!N196)*DBHG!$C196+(drdp!H196+drdp!Q196)*DBHG!$D196)</f>
        <v>-0.16366659088984198</v>
      </c>
      <c r="F196" s="20">
        <f>Model!$W$23*((drdp!C196+drdp!L196)*DBHG!$B196+(drdp!F196+drdp!O196)*DBHG!$C196+(drdp!I196+drdp!R196)*DBHG!$D196)</f>
        <v>4.3854330856888092E-2</v>
      </c>
      <c r="G196" s="20">
        <f>Model!$W$23*((drdp!D196+drdp!M196)*DBHG!$B196+(drdp!G196+drdp!P196)*DBHG!$C196+(drdp!J196+drdp!S196)*DBHG!$D196)</f>
        <v>0</v>
      </c>
      <c r="H196" s="18">
        <f>Model!$W$23*((drdp!B196)*DBHG!$B196+(drdp!E196)*DBHG!$C196+(drdp!H196)*DBHG!$D196)</f>
        <v>-8.1833295444920989E-2</v>
      </c>
      <c r="I196" s="18">
        <f>Model!$W$23*((drdp!C196)*DBHG!$B196+(drdp!F196)*DBHG!$C196+(drdp!I196)*DBHG!$D196)</f>
        <v>2.1927165428444046E-2</v>
      </c>
      <c r="J196" s="18">
        <f>Model!$W$23*((drdp!D196)*DBHG!$B196+(drdp!G196)*DBHG!$C196+(drdp!J196)*DBHG!$D196)</f>
        <v>0</v>
      </c>
      <c r="K196" s="21">
        <f>SUM(E$3:E195)+H196</f>
        <v>-20.208265141906676</v>
      </c>
      <c r="L196" s="21">
        <f>SUM(F$3:F195)+I196</f>
        <v>5.4147883252079145</v>
      </c>
      <c r="M196" s="21">
        <f>SUM(G$3:G195)+J196</f>
        <v>0</v>
      </c>
      <c r="N196" s="19">
        <f t="shared" si="16"/>
        <v>408.37398004560043</v>
      </c>
      <c r="O196" s="19">
        <f t="shared" si="17"/>
        <v>29.319932606807932</v>
      </c>
      <c r="P196" s="19">
        <f t="shared" si="18"/>
        <v>0</v>
      </c>
      <c r="Q196" s="19">
        <f t="shared" si="19"/>
        <v>-109.42347816310233</v>
      </c>
      <c r="R196" s="19">
        <f t="shared" si="20"/>
        <v>0</v>
      </c>
      <c r="S196" s="19">
        <f t="shared" si="21"/>
        <v>0</v>
      </c>
    </row>
    <row r="197" spans="1:19" x14ac:dyDescent="0.25">
      <c r="A197" s="26">
        <f>Wellpath!E197</f>
        <v>5820</v>
      </c>
      <c r="B197" s="22">
        <v>0</v>
      </c>
      <c r="C197" s="22">
        <v>0</v>
      </c>
      <c r="D197" s="22">
        <f t="shared" si="22"/>
        <v>6.472135954999578E-5</v>
      </c>
      <c r="E197" s="20">
        <f>Model!$W$23*((drdp!B197+drdp!K197)*DBHG!$B197+(drdp!E197+drdp!N197)*DBHG!$C197+(drdp!H197+drdp!Q197)*DBHG!$D197)</f>
        <v>-0.16366659088984198</v>
      </c>
      <c r="F197" s="20">
        <f>Model!$W$23*((drdp!C197+drdp!L197)*DBHG!$B197+(drdp!F197+drdp!O197)*DBHG!$C197+(drdp!I197+drdp!R197)*DBHG!$D197)</f>
        <v>4.3854330856888092E-2</v>
      </c>
      <c r="G197" s="20">
        <f>Model!$W$23*((drdp!D197+drdp!M197)*DBHG!$B197+(drdp!G197+drdp!P197)*DBHG!$C197+(drdp!J197+drdp!S197)*DBHG!$D197)</f>
        <v>0</v>
      </c>
      <c r="H197" s="18">
        <f>Model!$W$23*((drdp!B197)*DBHG!$B197+(drdp!E197)*DBHG!$C197+(drdp!H197)*DBHG!$D197)</f>
        <v>-8.1833295444920989E-2</v>
      </c>
      <c r="I197" s="18">
        <f>Model!$W$23*((drdp!C197)*DBHG!$B197+(drdp!F197)*DBHG!$C197+(drdp!I197)*DBHG!$D197)</f>
        <v>2.1927165428444046E-2</v>
      </c>
      <c r="J197" s="18">
        <f>Model!$W$23*((drdp!D197)*DBHG!$B197+(drdp!G197)*DBHG!$C197+(drdp!J197)*DBHG!$D197)</f>
        <v>0</v>
      </c>
      <c r="K197" s="21">
        <f>SUM(E$3:E196)+H197</f>
        <v>-20.371931732796519</v>
      </c>
      <c r="L197" s="21">
        <f>SUM(F$3:F196)+I197</f>
        <v>5.4586426560648027</v>
      </c>
      <c r="M197" s="21">
        <f>SUM(G$3:G196)+J197</f>
        <v>0</v>
      </c>
      <c r="N197" s="19">
        <f t="shared" si="16"/>
        <v>415.01560252572176</v>
      </c>
      <c r="O197" s="19">
        <f t="shared" si="17"/>
        <v>29.796779646610204</v>
      </c>
      <c r="P197" s="19">
        <f t="shared" si="18"/>
        <v>0</v>
      </c>
      <c r="Q197" s="19">
        <f t="shared" si="19"/>
        <v>-111.20309554308322</v>
      </c>
      <c r="R197" s="19">
        <f t="shared" si="20"/>
        <v>0</v>
      </c>
      <c r="S197" s="19">
        <f t="shared" si="21"/>
        <v>0</v>
      </c>
    </row>
    <row r="198" spans="1:19" x14ac:dyDescent="0.25">
      <c r="A198" s="26">
        <f>Wellpath!E198</f>
        <v>5850</v>
      </c>
      <c r="B198" s="22">
        <v>0</v>
      </c>
      <c r="C198" s="22">
        <v>0</v>
      </c>
      <c r="D198" s="22">
        <f t="shared" si="22"/>
        <v>6.472135954999578E-5</v>
      </c>
      <c r="E198" s="20">
        <f>Model!$W$23*((drdp!B198+drdp!K198)*DBHG!$B198+(drdp!E198+drdp!N198)*DBHG!$C198+(drdp!H198+drdp!Q198)*DBHG!$D198)</f>
        <v>-0.16366659088984198</v>
      </c>
      <c r="F198" s="20">
        <f>Model!$W$23*((drdp!C198+drdp!L198)*DBHG!$B198+(drdp!F198+drdp!O198)*DBHG!$C198+(drdp!I198+drdp!R198)*DBHG!$D198)</f>
        <v>4.3854330856888092E-2</v>
      </c>
      <c r="G198" s="20">
        <f>Model!$W$23*((drdp!D198+drdp!M198)*DBHG!$B198+(drdp!G198+drdp!P198)*DBHG!$C198+(drdp!J198+drdp!S198)*DBHG!$D198)</f>
        <v>0</v>
      </c>
      <c r="H198" s="18">
        <f>Model!$W$23*((drdp!B198)*DBHG!$B198+(drdp!E198)*DBHG!$C198+(drdp!H198)*DBHG!$D198)</f>
        <v>-8.1833295444920989E-2</v>
      </c>
      <c r="I198" s="18">
        <f>Model!$W$23*((drdp!C198)*DBHG!$B198+(drdp!F198)*DBHG!$C198+(drdp!I198)*DBHG!$D198)</f>
        <v>2.1927165428444046E-2</v>
      </c>
      <c r="J198" s="18">
        <f>Model!$W$23*((drdp!D198)*DBHG!$B198+(drdp!G198)*DBHG!$C198+(drdp!J198)*DBHG!$D198)</f>
        <v>0</v>
      </c>
      <c r="K198" s="21">
        <f>SUM(E$3:E197)+H198</f>
        <v>-20.535598323686362</v>
      </c>
      <c r="L198" s="21">
        <f>SUM(F$3:F197)+I198</f>
        <v>5.5024969869216909</v>
      </c>
      <c r="M198" s="21">
        <f>SUM(G$3:G197)+J198</f>
        <v>0</v>
      </c>
      <c r="N198" s="19">
        <f t="shared" ref="N198:N261" si="23">K198^2</f>
        <v>421.71079851179007</v>
      </c>
      <c r="O198" s="19">
        <f t="shared" ref="O198:O261" si="24">L198^2</f>
        <v>30.277473091082285</v>
      </c>
      <c r="P198" s="19">
        <f t="shared" ref="P198:P261" si="25">M198^2</f>
        <v>0</v>
      </c>
      <c r="Q198" s="19">
        <f t="shared" ref="Q198:Q261" si="26">K198*L198</f>
        <v>-112.99706790071833</v>
      </c>
      <c r="R198" s="19">
        <f t="shared" ref="R198:R261" si="27">K198*M198</f>
        <v>0</v>
      </c>
      <c r="S198" s="19">
        <f t="shared" ref="S198:S261" si="28">L198*M198</f>
        <v>0</v>
      </c>
    </row>
    <row r="199" spans="1:19" x14ac:dyDescent="0.25">
      <c r="A199" s="26">
        <f>Wellpath!E199</f>
        <v>5880</v>
      </c>
      <c r="B199" s="22">
        <v>0</v>
      </c>
      <c r="C199" s="22">
        <v>0</v>
      </c>
      <c r="D199" s="22">
        <f t="shared" si="22"/>
        <v>6.472135954999578E-5</v>
      </c>
      <c r="E199" s="20">
        <f>Model!$W$23*((drdp!B199+drdp!K199)*DBHG!$B199+(drdp!E199+drdp!N199)*DBHG!$C199+(drdp!H199+drdp!Q199)*DBHG!$D199)</f>
        <v>-0.16366659088984198</v>
      </c>
      <c r="F199" s="20">
        <f>Model!$W$23*((drdp!C199+drdp!L199)*DBHG!$B199+(drdp!F199+drdp!O199)*DBHG!$C199+(drdp!I199+drdp!R199)*DBHG!$D199)</f>
        <v>4.3854330856888092E-2</v>
      </c>
      <c r="G199" s="20">
        <f>Model!$W$23*((drdp!D199+drdp!M199)*DBHG!$B199+(drdp!G199+drdp!P199)*DBHG!$C199+(drdp!J199+drdp!S199)*DBHG!$D199)</f>
        <v>0</v>
      </c>
      <c r="H199" s="18">
        <f>Model!$W$23*((drdp!B199)*DBHG!$B199+(drdp!E199)*DBHG!$C199+(drdp!H199)*DBHG!$D199)</f>
        <v>-8.1833295444920989E-2</v>
      </c>
      <c r="I199" s="18">
        <f>Model!$W$23*((drdp!C199)*DBHG!$B199+(drdp!F199)*DBHG!$C199+(drdp!I199)*DBHG!$D199)</f>
        <v>2.1927165428444046E-2</v>
      </c>
      <c r="J199" s="18">
        <f>Model!$W$23*((drdp!D199)*DBHG!$B199+(drdp!G199)*DBHG!$C199+(drdp!J199)*DBHG!$D199)</f>
        <v>0</v>
      </c>
      <c r="K199" s="21">
        <f>SUM(E$3:E198)+H199</f>
        <v>-20.699264914576204</v>
      </c>
      <c r="L199" s="21">
        <f>SUM(F$3:F198)+I199</f>
        <v>5.546351317778579</v>
      </c>
      <c r="M199" s="21">
        <f>SUM(G$3:G198)+J199</f>
        <v>0</v>
      </c>
      <c r="N199" s="19">
        <f t="shared" si="23"/>
        <v>428.45956800380543</v>
      </c>
      <c r="O199" s="19">
        <f t="shared" si="24"/>
        <v>30.762012940224182</v>
      </c>
      <c r="P199" s="19">
        <f t="shared" si="25"/>
        <v>0</v>
      </c>
      <c r="Q199" s="19">
        <f t="shared" si="26"/>
        <v>-114.80539523600764</v>
      </c>
      <c r="R199" s="19">
        <f t="shared" si="27"/>
        <v>0</v>
      </c>
      <c r="S199" s="19">
        <f t="shared" si="28"/>
        <v>0</v>
      </c>
    </row>
    <row r="200" spans="1:19" x14ac:dyDescent="0.25">
      <c r="A200" s="26">
        <f>Wellpath!E200</f>
        <v>5910</v>
      </c>
      <c r="B200" s="22">
        <v>0</v>
      </c>
      <c r="C200" s="22">
        <v>0</v>
      </c>
      <c r="D200" s="22">
        <f t="shared" si="22"/>
        <v>6.472135954999578E-5</v>
      </c>
      <c r="E200" s="20">
        <f>Model!$W$23*((drdp!B200+drdp!K200)*DBHG!$B200+(drdp!E200+drdp!N200)*DBHG!$C200+(drdp!H200+drdp!Q200)*DBHG!$D200)</f>
        <v>-0.16366659088984198</v>
      </c>
      <c r="F200" s="20">
        <f>Model!$W$23*((drdp!C200+drdp!L200)*DBHG!$B200+(drdp!F200+drdp!O200)*DBHG!$C200+(drdp!I200+drdp!R200)*DBHG!$D200)</f>
        <v>4.3854330856888092E-2</v>
      </c>
      <c r="G200" s="20">
        <f>Model!$W$23*((drdp!D200+drdp!M200)*DBHG!$B200+(drdp!G200+drdp!P200)*DBHG!$C200+(drdp!J200+drdp!S200)*DBHG!$D200)</f>
        <v>0</v>
      </c>
      <c r="H200" s="18">
        <f>Model!$W$23*((drdp!B200)*DBHG!$B200+(drdp!E200)*DBHG!$C200+(drdp!H200)*DBHG!$D200)</f>
        <v>-8.1833295444920989E-2</v>
      </c>
      <c r="I200" s="18">
        <f>Model!$W$23*((drdp!C200)*DBHG!$B200+(drdp!F200)*DBHG!$C200+(drdp!I200)*DBHG!$D200)</f>
        <v>2.1927165428444046E-2</v>
      </c>
      <c r="J200" s="18">
        <f>Model!$W$23*((drdp!D200)*DBHG!$B200+(drdp!G200)*DBHG!$C200+(drdp!J200)*DBHG!$D200)</f>
        <v>0</v>
      </c>
      <c r="K200" s="21">
        <f>SUM(E$3:E199)+H200</f>
        <v>-20.862931505466047</v>
      </c>
      <c r="L200" s="21">
        <f>SUM(F$3:F199)+I200</f>
        <v>5.5902056486354672</v>
      </c>
      <c r="M200" s="21">
        <f>SUM(G$3:G199)+J200</f>
        <v>0</v>
      </c>
      <c r="N200" s="19">
        <f t="shared" si="23"/>
        <v>435.26191100176777</v>
      </c>
      <c r="O200" s="19">
        <f t="shared" si="24"/>
        <v>31.250399194035886</v>
      </c>
      <c r="P200" s="19">
        <f t="shared" si="25"/>
        <v>0</v>
      </c>
      <c r="Q200" s="19">
        <f t="shared" si="26"/>
        <v>-116.62807754895115</v>
      </c>
      <c r="R200" s="19">
        <f t="shared" si="27"/>
        <v>0</v>
      </c>
      <c r="S200" s="19">
        <f t="shared" si="28"/>
        <v>0</v>
      </c>
    </row>
    <row r="201" spans="1:19" x14ac:dyDescent="0.25">
      <c r="A201" s="26">
        <f>Wellpath!E201</f>
        <v>5940</v>
      </c>
      <c r="B201" s="22">
        <v>0</v>
      </c>
      <c r="C201" s="22">
        <v>0</v>
      </c>
      <c r="D201" s="22">
        <f t="shared" si="22"/>
        <v>6.472135954999578E-5</v>
      </c>
      <c r="E201" s="20">
        <f>Model!$W$23*((drdp!B201+drdp!K201)*DBHG!$B201+(drdp!E201+drdp!N201)*DBHG!$C201+(drdp!H201+drdp!Q201)*DBHG!$D201)</f>
        <v>-0.16366659088984198</v>
      </c>
      <c r="F201" s="20">
        <f>Model!$W$23*((drdp!C201+drdp!L201)*DBHG!$B201+(drdp!F201+drdp!O201)*DBHG!$C201+(drdp!I201+drdp!R201)*DBHG!$D201)</f>
        <v>4.3854330856888092E-2</v>
      </c>
      <c r="G201" s="20">
        <f>Model!$W$23*((drdp!D201+drdp!M201)*DBHG!$B201+(drdp!G201+drdp!P201)*DBHG!$C201+(drdp!J201+drdp!S201)*DBHG!$D201)</f>
        <v>0</v>
      </c>
      <c r="H201" s="18">
        <f>Model!$W$23*((drdp!B201)*DBHG!$B201+(drdp!E201)*DBHG!$C201+(drdp!H201)*DBHG!$D201)</f>
        <v>-8.1833295444920989E-2</v>
      </c>
      <c r="I201" s="18">
        <f>Model!$W$23*((drdp!C201)*DBHG!$B201+(drdp!F201)*DBHG!$C201+(drdp!I201)*DBHG!$D201)</f>
        <v>2.1927165428444046E-2</v>
      </c>
      <c r="J201" s="18">
        <f>Model!$W$23*((drdp!D201)*DBHG!$B201+(drdp!G201)*DBHG!$C201+(drdp!J201)*DBHG!$D201)</f>
        <v>0</v>
      </c>
      <c r="K201" s="21">
        <f>SUM(E$3:E200)+H201</f>
        <v>-21.02659809635589</v>
      </c>
      <c r="L201" s="21">
        <f>SUM(F$3:F200)+I201</f>
        <v>5.6340599794923554</v>
      </c>
      <c r="M201" s="21">
        <f>SUM(G$3:G200)+J201</f>
        <v>0</v>
      </c>
      <c r="N201" s="19">
        <f t="shared" si="23"/>
        <v>442.11782750567716</v>
      </c>
      <c r="O201" s="19">
        <f t="shared" si="24"/>
        <v>31.742631852517398</v>
      </c>
      <c r="P201" s="19">
        <f t="shared" si="25"/>
        <v>0</v>
      </c>
      <c r="Q201" s="19">
        <f t="shared" si="26"/>
        <v>-118.46511483954886</v>
      </c>
      <c r="R201" s="19">
        <f t="shared" si="27"/>
        <v>0</v>
      </c>
      <c r="S201" s="19">
        <f t="shared" si="28"/>
        <v>0</v>
      </c>
    </row>
    <row r="202" spans="1:19" x14ac:dyDescent="0.25">
      <c r="A202" s="26">
        <f>Wellpath!E202</f>
        <v>5970</v>
      </c>
      <c r="B202" s="22">
        <v>0</v>
      </c>
      <c r="C202" s="22">
        <v>0</v>
      </c>
      <c r="D202" s="22">
        <f t="shared" si="22"/>
        <v>6.472135954999578E-5</v>
      </c>
      <c r="E202" s="20">
        <f>Model!$W$23*((drdp!B202+drdp!K202)*DBHG!$B202+(drdp!E202+drdp!N202)*DBHG!$C202+(drdp!H202+drdp!Q202)*DBHG!$D202)</f>
        <v>-0.16366659088984198</v>
      </c>
      <c r="F202" s="20">
        <f>Model!$W$23*((drdp!C202+drdp!L202)*DBHG!$B202+(drdp!F202+drdp!O202)*DBHG!$C202+(drdp!I202+drdp!R202)*DBHG!$D202)</f>
        <v>4.3854330856888092E-2</v>
      </c>
      <c r="G202" s="20">
        <f>Model!$W$23*((drdp!D202+drdp!M202)*DBHG!$B202+(drdp!G202+drdp!P202)*DBHG!$C202+(drdp!J202+drdp!S202)*DBHG!$D202)</f>
        <v>0</v>
      </c>
      <c r="H202" s="18">
        <f>Model!$W$23*((drdp!B202)*DBHG!$B202+(drdp!E202)*DBHG!$C202+(drdp!H202)*DBHG!$D202)</f>
        <v>-8.1833295444920989E-2</v>
      </c>
      <c r="I202" s="18">
        <f>Model!$W$23*((drdp!C202)*DBHG!$B202+(drdp!F202)*DBHG!$C202+(drdp!I202)*DBHG!$D202)</f>
        <v>2.1927165428444046E-2</v>
      </c>
      <c r="J202" s="18">
        <f>Model!$W$23*((drdp!D202)*DBHG!$B202+(drdp!G202)*DBHG!$C202+(drdp!J202)*DBHG!$D202)</f>
        <v>0</v>
      </c>
      <c r="K202" s="21">
        <f>SUM(E$3:E201)+H202</f>
        <v>-21.190264687245733</v>
      </c>
      <c r="L202" s="21">
        <f>SUM(F$3:F201)+I202</f>
        <v>5.6779143103492435</v>
      </c>
      <c r="M202" s="21">
        <f>SUM(G$3:G201)+J202</f>
        <v>0</v>
      </c>
      <c r="N202" s="19">
        <f t="shared" si="23"/>
        <v>449.02731751553353</v>
      </c>
      <c r="O202" s="19">
        <f t="shared" si="24"/>
        <v>32.238710915668726</v>
      </c>
      <c r="P202" s="19">
        <f t="shared" si="25"/>
        <v>0</v>
      </c>
      <c r="Q202" s="19">
        <f t="shared" si="26"/>
        <v>-120.31650710780079</v>
      </c>
      <c r="R202" s="19">
        <f t="shared" si="27"/>
        <v>0</v>
      </c>
      <c r="S202" s="19">
        <f t="shared" si="28"/>
        <v>0</v>
      </c>
    </row>
    <row r="203" spans="1:19" x14ac:dyDescent="0.25">
      <c r="A203" s="26">
        <f>Wellpath!E203</f>
        <v>6000</v>
      </c>
      <c r="B203" s="22">
        <v>0</v>
      </c>
      <c r="C203" s="22">
        <v>0</v>
      </c>
      <c r="D203" s="22">
        <f t="shared" si="22"/>
        <v>6.472135954999578E-5</v>
      </c>
      <c r="E203" s="20">
        <f>Model!$W$23*((drdp!B203+drdp!K203)*DBHG!$B203+(drdp!E203+drdp!N203)*DBHG!$C203+(drdp!H203+drdp!Q203)*DBHG!$D203)</f>
        <v>-0.16366659088984198</v>
      </c>
      <c r="F203" s="20">
        <f>Model!$W$23*((drdp!C203+drdp!L203)*DBHG!$B203+(drdp!F203+drdp!O203)*DBHG!$C203+(drdp!I203+drdp!R203)*DBHG!$D203)</f>
        <v>4.3854330856888092E-2</v>
      </c>
      <c r="G203" s="20">
        <f>Model!$W$23*((drdp!D203+drdp!M203)*DBHG!$B203+(drdp!G203+drdp!P203)*DBHG!$C203+(drdp!J203+drdp!S203)*DBHG!$D203)</f>
        <v>0</v>
      </c>
      <c r="H203" s="18">
        <f>Model!$W$23*((drdp!B203)*DBHG!$B203+(drdp!E203)*DBHG!$C203+(drdp!H203)*DBHG!$D203)</f>
        <v>-8.1833295444920989E-2</v>
      </c>
      <c r="I203" s="18">
        <f>Model!$W$23*((drdp!C203)*DBHG!$B203+(drdp!F203)*DBHG!$C203+(drdp!I203)*DBHG!$D203)</f>
        <v>2.1927165428444046E-2</v>
      </c>
      <c r="J203" s="18">
        <f>Model!$W$23*((drdp!D203)*DBHG!$B203+(drdp!G203)*DBHG!$C203+(drdp!J203)*DBHG!$D203)</f>
        <v>0</v>
      </c>
      <c r="K203" s="21">
        <f>SUM(E$3:E202)+H203</f>
        <v>-21.353931278135576</v>
      </c>
      <c r="L203" s="21">
        <f>SUM(F$3:F202)+I203</f>
        <v>5.7217686412061317</v>
      </c>
      <c r="M203" s="21">
        <f>SUM(G$3:G202)+J203</f>
        <v>0</v>
      </c>
      <c r="N203" s="19">
        <f t="shared" si="23"/>
        <v>455.99038103133688</v>
      </c>
      <c r="O203" s="19">
        <f t="shared" si="24"/>
        <v>32.738636383489862</v>
      </c>
      <c r="P203" s="19">
        <f t="shared" si="25"/>
        <v>0</v>
      </c>
      <c r="Q203" s="19">
        <f t="shared" si="26"/>
        <v>-122.18225435370691</v>
      </c>
      <c r="R203" s="19">
        <f t="shared" si="27"/>
        <v>0</v>
      </c>
      <c r="S203" s="19">
        <f t="shared" si="28"/>
        <v>0</v>
      </c>
    </row>
    <row r="204" spans="1:19" x14ac:dyDescent="0.25">
      <c r="A204" s="26">
        <f>Wellpath!E204</f>
        <v>6030</v>
      </c>
      <c r="B204" s="22">
        <v>0</v>
      </c>
      <c r="C204" s="22">
        <v>0</v>
      </c>
      <c r="D204" s="22">
        <f t="shared" si="22"/>
        <v>6.472135954999578E-5</v>
      </c>
      <c r="E204" s="20">
        <f>Model!$W$23*((drdp!B204+drdp!K204)*DBHG!$B204+(drdp!E204+drdp!N204)*DBHG!$C204+(drdp!H204+drdp!Q204)*DBHG!$D204)</f>
        <v>-0.16366659088984198</v>
      </c>
      <c r="F204" s="20">
        <f>Model!$W$23*((drdp!C204+drdp!L204)*DBHG!$B204+(drdp!F204+drdp!O204)*DBHG!$C204+(drdp!I204+drdp!R204)*DBHG!$D204)</f>
        <v>4.3854330856888092E-2</v>
      </c>
      <c r="G204" s="20">
        <f>Model!$W$23*((drdp!D204+drdp!M204)*DBHG!$B204+(drdp!G204+drdp!P204)*DBHG!$C204+(drdp!J204+drdp!S204)*DBHG!$D204)</f>
        <v>0</v>
      </c>
      <c r="H204" s="18">
        <f>Model!$W$23*((drdp!B204)*DBHG!$B204+(drdp!E204)*DBHG!$C204+(drdp!H204)*DBHG!$D204)</f>
        <v>-8.1833295444920989E-2</v>
      </c>
      <c r="I204" s="18">
        <f>Model!$W$23*((drdp!C204)*DBHG!$B204+(drdp!F204)*DBHG!$C204+(drdp!I204)*DBHG!$D204)</f>
        <v>2.1927165428444046E-2</v>
      </c>
      <c r="J204" s="18">
        <f>Model!$W$23*((drdp!D204)*DBHG!$B204+(drdp!G204)*DBHG!$C204+(drdp!J204)*DBHG!$D204)</f>
        <v>0</v>
      </c>
      <c r="K204" s="21">
        <f>SUM(E$3:E203)+H204</f>
        <v>-21.517597869025419</v>
      </c>
      <c r="L204" s="21">
        <f>SUM(F$3:F203)+I204</f>
        <v>5.7656229720630199</v>
      </c>
      <c r="M204" s="21">
        <f>SUM(G$3:G203)+J204</f>
        <v>0</v>
      </c>
      <c r="N204" s="19">
        <f t="shared" si="23"/>
        <v>463.00701805308728</v>
      </c>
      <c r="O204" s="19">
        <f t="shared" si="24"/>
        <v>33.242408255980813</v>
      </c>
      <c r="P204" s="19">
        <f t="shared" si="25"/>
        <v>0</v>
      </c>
      <c r="Q204" s="19">
        <f t="shared" si="26"/>
        <v>-124.06235657726724</v>
      </c>
      <c r="R204" s="19">
        <f t="shared" si="27"/>
        <v>0</v>
      </c>
      <c r="S204" s="19">
        <f t="shared" si="28"/>
        <v>0</v>
      </c>
    </row>
    <row r="205" spans="1:19" x14ac:dyDescent="0.25">
      <c r="A205" s="26">
        <f>Wellpath!E205</f>
        <v>6060</v>
      </c>
      <c r="B205" s="22">
        <v>0</v>
      </c>
      <c r="C205" s="22">
        <v>0</v>
      </c>
      <c r="D205" s="22">
        <f t="shared" si="22"/>
        <v>6.472135954999578E-5</v>
      </c>
      <c r="E205" s="20">
        <f>Model!$W$23*((drdp!B205+drdp!K205)*DBHG!$B205+(drdp!E205+drdp!N205)*DBHG!$C205+(drdp!H205+drdp!Q205)*DBHG!$D205)</f>
        <v>-0.16366659088984198</v>
      </c>
      <c r="F205" s="20">
        <f>Model!$W$23*((drdp!C205+drdp!L205)*DBHG!$B205+(drdp!F205+drdp!O205)*DBHG!$C205+(drdp!I205+drdp!R205)*DBHG!$D205)</f>
        <v>4.3854330856888092E-2</v>
      </c>
      <c r="G205" s="20">
        <f>Model!$W$23*((drdp!D205+drdp!M205)*DBHG!$B205+(drdp!G205+drdp!P205)*DBHG!$C205+(drdp!J205+drdp!S205)*DBHG!$D205)</f>
        <v>0</v>
      </c>
      <c r="H205" s="18">
        <f>Model!$W$23*((drdp!B205)*DBHG!$B205+(drdp!E205)*DBHG!$C205+(drdp!H205)*DBHG!$D205)</f>
        <v>-8.1833295444920989E-2</v>
      </c>
      <c r="I205" s="18">
        <f>Model!$W$23*((drdp!C205)*DBHG!$B205+(drdp!F205)*DBHG!$C205+(drdp!I205)*DBHG!$D205)</f>
        <v>2.1927165428444046E-2</v>
      </c>
      <c r="J205" s="18">
        <f>Model!$W$23*((drdp!D205)*DBHG!$B205+(drdp!G205)*DBHG!$C205+(drdp!J205)*DBHG!$D205)</f>
        <v>0</v>
      </c>
      <c r="K205" s="21">
        <f>SUM(E$3:E204)+H205</f>
        <v>-21.681264459915262</v>
      </c>
      <c r="L205" s="21">
        <f>SUM(F$3:F204)+I205</f>
        <v>5.809477302919908</v>
      </c>
      <c r="M205" s="21">
        <f>SUM(G$3:G204)+J205</f>
        <v>0</v>
      </c>
      <c r="N205" s="19">
        <f t="shared" si="23"/>
        <v>470.07722858078466</v>
      </c>
      <c r="O205" s="19">
        <f t="shared" si="24"/>
        <v>33.750026533141572</v>
      </c>
      <c r="P205" s="19">
        <f t="shared" si="25"/>
        <v>0</v>
      </c>
      <c r="Q205" s="19">
        <f t="shared" si="26"/>
        <v>-125.95681377848177</v>
      </c>
      <c r="R205" s="19">
        <f t="shared" si="27"/>
        <v>0</v>
      </c>
      <c r="S205" s="19">
        <f t="shared" si="28"/>
        <v>0</v>
      </c>
    </row>
    <row r="206" spans="1:19" x14ac:dyDescent="0.25">
      <c r="A206" s="26">
        <f>Wellpath!E206</f>
        <v>6090</v>
      </c>
      <c r="B206" s="22">
        <v>0</v>
      </c>
      <c r="C206" s="22">
        <v>0</v>
      </c>
      <c r="D206" s="22">
        <f t="shared" si="22"/>
        <v>6.472135954999578E-5</v>
      </c>
      <c r="E206" s="20">
        <f>Model!$W$23*((drdp!B206+drdp!K206)*DBHG!$B206+(drdp!E206+drdp!N206)*DBHG!$C206+(drdp!H206+drdp!Q206)*DBHG!$D206)</f>
        <v>-0.16366659088984198</v>
      </c>
      <c r="F206" s="20">
        <f>Model!$W$23*((drdp!C206+drdp!L206)*DBHG!$B206+(drdp!F206+drdp!O206)*DBHG!$C206+(drdp!I206+drdp!R206)*DBHG!$D206)</f>
        <v>4.3854330856888092E-2</v>
      </c>
      <c r="G206" s="20">
        <f>Model!$W$23*((drdp!D206+drdp!M206)*DBHG!$B206+(drdp!G206+drdp!P206)*DBHG!$C206+(drdp!J206+drdp!S206)*DBHG!$D206)</f>
        <v>0</v>
      </c>
      <c r="H206" s="18">
        <f>Model!$W$23*((drdp!B206)*DBHG!$B206+(drdp!E206)*DBHG!$C206+(drdp!H206)*DBHG!$D206)</f>
        <v>-8.1833295444920989E-2</v>
      </c>
      <c r="I206" s="18">
        <f>Model!$W$23*((drdp!C206)*DBHG!$B206+(drdp!F206)*DBHG!$C206+(drdp!I206)*DBHG!$D206)</f>
        <v>2.1927165428444046E-2</v>
      </c>
      <c r="J206" s="18">
        <f>Model!$W$23*((drdp!D206)*DBHG!$B206+(drdp!G206)*DBHG!$C206+(drdp!J206)*DBHG!$D206)</f>
        <v>0</v>
      </c>
      <c r="K206" s="21">
        <f>SUM(E$3:E205)+H206</f>
        <v>-21.844931050805105</v>
      </c>
      <c r="L206" s="21">
        <f>SUM(F$3:F205)+I206</f>
        <v>5.8533316337767962</v>
      </c>
      <c r="M206" s="21">
        <f>SUM(G$3:G205)+J206</f>
        <v>0</v>
      </c>
      <c r="N206" s="19">
        <f t="shared" si="23"/>
        <v>477.20101261442903</v>
      </c>
      <c r="O206" s="19">
        <f t="shared" si="24"/>
        <v>34.261491214972139</v>
      </c>
      <c r="P206" s="19">
        <f t="shared" si="25"/>
        <v>0</v>
      </c>
      <c r="Q206" s="19">
        <f t="shared" si="26"/>
        <v>-127.86562595735052</v>
      </c>
      <c r="R206" s="19">
        <f t="shared" si="27"/>
        <v>0</v>
      </c>
      <c r="S206" s="19">
        <f t="shared" si="28"/>
        <v>0</v>
      </c>
    </row>
    <row r="207" spans="1:19" x14ac:dyDescent="0.25">
      <c r="A207" s="26">
        <f>Wellpath!E207</f>
        <v>6120</v>
      </c>
      <c r="B207" s="22">
        <v>0</v>
      </c>
      <c r="C207" s="22">
        <v>0</v>
      </c>
      <c r="D207" s="22">
        <f t="shared" si="22"/>
        <v>6.472135954999578E-5</v>
      </c>
      <c r="E207" s="20">
        <f>Model!$W$23*((drdp!B207+drdp!K207)*DBHG!$B207+(drdp!E207+drdp!N207)*DBHG!$C207+(drdp!H207+drdp!Q207)*DBHG!$D207)</f>
        <v>-0.16366659088984198</v>
      </c>
      <c r="F207" s="20">
        <f>Model!$W$23*((drdp!C207+drdp!L207)*DBHG!$B207+(drdp!F207+drdp!O207)*DBHG!$C207+(drdp!I207+drdp!R207)*DBHG!$D207)</f>
        <v>4.3854330856888092E-2</v>
      </c>
      <c r="G207" s="20">
        <f>Model!$W$23*((drdp!D207+drdp!M207)*DBHG!$B207+(drdp!G207+drdp!P207)*DBHG!$C207+(drdp!J207+drdp!S207)*DBHG!$D207)</f>
        <v>0</v>
      </c>
      <c r="H207" s="18">
        <f>Model!$W$23*((drdp!B207)*DBHG!$B207+(drdp!E207)*DBHG!$C207+(drdp!H207)*DBHG!$D207)</f>
        <v>-8.1833295444920989E-2</v>
      </c>
      <c r="I207" s="18">
        <f>Model!$W$23*((drdp!C207)*DBHG!$B207+(drdp!F207)*DBHG!$C207+(drdp!I207)*DBHG!$D207)</f>
        <v>2.1927165428444046E-2</v>
      </c>
      <c r="J207" s="18">
        <f>Model!$W$23*((drdp!D207)*DBHG!$B207+(drdp!G207)*DBHG!$C207+(drdp!J207)*DBHG!$D207)</f>
        <v>0</v>
      </c>
      <c r="K207" s="21">
        <f>SUM(E$3:E206)+H207</f>
        <v>-22.008597641694948</v>
      </c>
      <c r="L207" s="21">
        <f>SUM(F$3:F206)+I207</f>
        <v>5.8971859646336844</v>
      </c>
      <c r="M207" s="21">
        <f>SUM(G$3:G206)+J207</f>
        <v>0</v>
      </c>
      <c r="N207" s="19">
        <f t="shared" si="23"/>
        <v>484.37837015402044</v>
      </c>
      <c r="O207" s="19">
        <f t="shared" si="24"/>
        <v>34.776802301472522</v>
      </c>
      <c r="P207" s="19">
        <f t="shared" si="25"/>
        <v>0</v>
      </c>
      <c r="Q207" s="19">
        <f t="shared" si="26"/>
        <v>-129.78879311387345</v>
      </c>
      <c r="R207" s="19">
        <f t="shared" si="27"/>
        <v>0</v>
      </c>
      <c r="S207" s="19">
        <f t="shared" si="28"/>
        <v>0</v>
      </c>
    </row>
    <row r="208" spans="1:19" x14ac:dyDescent="0.25">
      <c r="A208" s="26">
        <f>Wellpath!E208</f>
        <v>6150</v>
      </c>
      <c r="B208" s="22">
        <v>0</v>
      </c>
      <c r="C208" s="22">
        <v>0</v>
      </c>
      <c r="D208" s="22">
        <f t="shared" si="22"/>
        <v>6.472135954999578E-5</v>
      </c>
      <c r="E208" s="20">
        <f>Model!$W$23*((drdp!B208+drdp!K208)*DBHG!$B208+(drdp!E208+drdp!N208)*DBHG!$C208+(drdp!H208+drdp!Q208)*DBHG!$D208)</f>
        <v>-0.16366659088984198</v>
      </c>
      <c r="F208" s="20">
        <f>Model!$W$23*((drdp!C208+drdp!L208)*DBHG!$B208+(drdp!F208+drdp!O208)*DBHG!$C208+(drdp!I208+drdp!R208)*DBHG!$D208)</f>
        <v>4.3854330856888092E-2</v>
      </c>
      <c r="G208" s="20">
        <f>Model!$W$23*((drdp!D208+drdp!M208)*DBHG!$B208+(drdp!G208+drdp!P208)*DBHG!$C208+(drdp!J208+drdp!S208)*DBHG!$D208)</f>
        <v>0</v>
      </c>
      <c r="H208" s="18">
        <f>Model!$W$23*((drdp!B208)*DBHG!$B208+(drdp!E208)*DBHG!$C208+(drdp!H208)*DBHG!$D208)</f>
        <v>-8.1833295444920989E-2</v>
      </c>
      <c r="I208" s="18">
        <f>Model!$W$23*((drdp!C208)*DBHG!$B208+(drdp!F208)*DBHG!$C208+(drdp!I208)*DBHG!$D208)</f>
        <v>2.1927165428444046E-2</v>
      </c>
      <c r="J208" s="18">
        <f>Model!$W$23*((drdp!D208)*DBHG!$B208+(drdp!G208)*DBHG!$C208+(drdp!J208)*DBHG!$D208)</f>
        <v>0</v>
      </c>
      <c r="K208" s="21">
        <f>SUM(E$3:E207)+H208</f>
        <v>-22.172264232584791</v>
      </c>
      <c r="L208" s="21">
        <f>SUM(F$3:F207)+I208</f>
        <v>5.9410402954905726</v>
      </c>
      <c r="M208" s="21">
        <f>SUM(G$3:G207)+J208</f>
        <v>0</v>
      </c>
      <c r="N208" s="19">
        <f t="shared" si="23"/>
        <v>491.60930119955884</v>
      </c>
      <c r="O208" s="19">
        <f t="shared" si="24"/>
        <v>35.295959792642712</v>
      </c>
      <c r="P208" s="19">
        <f t="shared" si="25"/>
        <v>0</v>
      </c>
      <c r="Q208" s="19">
        <f t="shared" si="26"/>
        <v>-131.72631524805061</v>
      </c>
      <c r="R208" s="19">
        <f t="shared" si="27"/>
        <v>0</v>
      </c>
      <c r="S208" s="19">
        <f t="shared" si="28"/>
        <v>0</v>
      </c>
    </row>
    <row r="209" spans="1:19" x14ac:dyDescent="0.25">
      <c r="A209" s="26">
        <f>Wellpath!E209</f>
        <v>6180</v>
      </c>
      <c r="B209" s="22">
        <v>0</v>
      </c>
      <c r="C209" s="22">
        <v>0</v>
      </c>
      <c r="D209" s="22">
        <f t="shared" si="22"/>
        <v>6.472135954999578E-5</v>
      </c>
      <c r="E209" s="20">
        <f>Model!$W$23*((drdp!B209+drdp!K209)*DBHG!$B209+(drdp!E209+drdp!N209)*DBHG!$C209+(drdp!H209+drdp!Q209)*DBHG!$D209)</f>
        <v>-0.16366659088984198</v>
      </c>
      <c r="F209" s="20">
        <f>Model!$W$23*((drdp!C209+drdp!L209)*DBHG!$B209+(drdp!F209+drdp!O209)*DBHG!$C209+(drdp!I209+drdp!R209)*DBHG!$D209)</f>
        <v>4.3854330856888092E-2</v>
      </c>
      <c r="G209" s="20">
        <f>Model!$W$23*((drdp!D209+drdp!M209)*DBHG!$B209+(drdp!G209+drdp!P209)*DBHG!$C209+(drdp!J209+drdp!S209)*DBHG!$D209)</f>
        <v>0</v>
      </c>
      <c r="H209" s="18">
        <f>Model!$W$23*((drdp!B209)*DBHG!$B209+(drdp!E209)*DBHG!$C209+(drdp!H209)*DBHG!$D209)</f>
        <v>-8.1833295444920989E-2</v>
      </c>
      <c r="I209" s="18">
        <f>Model!$W$23*((drdp!C209)*DBHG!$B209+(drdp!F209)*DBHG!$C209+(drdp!I209)*DBHG!$D209)</f>
        <v>2.1927165428444046E-2</v>
      </c>
      <c r="J209" s="18">
        <f>Model!$W$23*((drdp!D209)*DBHG!$B209+(drdp!G209)*DBHG!$C209+(drdp!J209)*DBHG!$D209)</f>
        <v>0</v>
      </c>
      <c r="K209" s="21">
        <f>SUM(E$3:E208)+H209</f>
        <v>-22.335930823474634</v>
      </c>
      <c r="L209" s="21">
        <f>SUM(F$3:F208)+I209</f>
        <v>5.9848946263474607</v>
      </c>
      <c r="M209" s="21">
        <f>SUM(G$3:G208)+J209</f>
        <v>0</v>
      </c>
      <c r="N209" s="19">
        <f t="shared" si="23"/>
        <v>498.89380575104423</v>
      </c>
      <c r="O209" s="19">
        <f t="shared" si="24"/>
        <v>35.818963688482711</v>
      </c>
      <c r="P209" s="19">
        <f t="shared" si="25"/>
        <v>0</v>
      </c>
      <c r="Q209" s="19">
        <f t="shared" si="26"/>
        <v>-133.67819235988196</v>
      </c>
      <c r="R209" s="19">
        <f t="shared" si="27"/>
        <v>0</v>
      </c>
      <c r="S209" s="19">
        <f t="shared" si="28"/>
        <v>0</v>
      </c>
    </row>
    <row r="210" spans="1:19" x14ac:dyDescent="0.25">
      <c r="A210" s="26">
        <f>Wellpath!E210</f>
        <v>6210</v>
      </c>
      <c r="B210" s="22">
        <v>0</v>
      </c>
      <c r="C210" s="22">
        <v>0</v>
      </c>
      <c r="D210" s="22">
        <f t="shared" si="22"/>
        <v>6.472135954999578E-5</v>
      </c>
      <c r="E210" s="20">
        <f>Model!$W$23*((drdp!B210+drdp!K210)*DBHG!$B210+(drdp!E210+drdp!N210)*DBHG!$C210+(drdp!H210+drdp!Q210)*DBHG!$D210)</f>
        <v>-0.16366659088984198</v>
      </c>
      <c r="F210" s="20">
        <f>Model!$W$23*((drdp!C210+drdp!L210)*DBHG!$B210+(drdp!F210+drdp!O210)*DBHG!$C210+(drdp!I210+drdp!R210)*DBHG!$D210)</f>
        <v>4.3854330856888092E-2</v>
      </c>
      <c r="G210" s="20">
        <f>Model!$W$23*((drdp!D210+drdp!M210)*DBHG!$B210+(drdp!G210+drdp!P210)*DBHG!$C210+(drdp!J210+drdp!S210)*DBHG!$D210)</f>
        <v>0</v>
      </c>
      <c r="H210" s="18">
        <f>Model!$W$23*((drdp!B210)*DBHG!$B210+(drdp!E210)*DBHG!$C210+(drdp!H210)*DBHG!$D210)</f>
        <v>-8.1833295444920989E-2</v>
      </c>
      <c r="I210" s="18">
        <f>Model!$W$23*((drdp!C210)*DBHG!$B210+(drdp!F210)*DBHG!$C210+(drdp!I210)*DBHG!$D210)</f>
        <v>2.1927165428444046E-2</v>
      </c>
      <c r="J210" s="18">
        <f>Model!$W$23*((drdp!D210)*DBHG!$B210+(drdp!G210)*DBHG!$C210+(drdp!J210)*DBHG!$D210)</f>
        <v>0</v>
      </c>
      <c r="K210" s="21">
        <f>SUM(E$3:E209)+H210</f>
        <v>-22.499597414364477</v>
      </c>
      <c r="L210" s="21">
        <f>SUM(F$3:F209)+I210</f>
        <v>6.0287489572043489</v>
      </c>
      <c r="M210" s="21">
        <f>SUM(G$3:G209)+J210</f>
        <v>0</v>
      </c>
      <c r="N210" s="19">
        <f t="shared" si="23"/>
        <v>506.23188380847665</v>
      </c>
      <c r="O210" s="19">
        <f t="shared" si="24"/>
        <v>36.345813988992525</v>
      </c>
      <c r="P210" s="19">
        <f t="shared" si="25"/>
        <v>0</v>
      </c>
      <c r="Q210" s="19">
        <f t="shared" si="26"/>
        <v>-135.64442444936751</v>
      </c>
      <c r="R210" s="19">
        <f t="shared" si="27"/>
        <v>0</v>
      </c>
      <c r="S210" s="19">
        <f t="shared" si="28"/>
        <v>0</v>
      </c>
    </row>
    <row r="211" spans="1:19" x14ac:dyDescent="0.25">
      <c r="A211" s="26">
        <f>Wellpath!E211</f>
        <v>6240</v>
      </c>
      <c r="B211" s="22">
        <v>0</v>
      </c>
      <c r="C211" s="22">
        <v>0</v>
      </c>
      <c r="D211" s="22">
        <f t="shared" si="22"/>
        <v>6.472135954999578E-5</v>
      </c>
      <c r="E211" s="20">
        <f>Model!$W$23*((drdp!B211+drdp!K211)*DBHG!$B211+(drdp!E211+drdp!N211)*DBHG!$C211+(drdp!H211+drdp!Q211)*DBHG!$D211)</f>
        <v>-0.16366659088984198</v>
      </c>
      <c r="F211" s="20">
        <f>Model!$W$23*((drdp!C211+drdp!L211)*DBHG!$B211+(drdp!F211+drdp!O211)*DBHG!$C211+(drdp!I211+drdp!R211)*DBHG!$D211)</f>
        <v>4.3854330856888092E-2</v>
      </c>
      <c r="G211" s="20">
        <f>Model!$W$23*((drdp!D211+drdp!M211)*DBHG!$B211+(drdp!G211+drdp!P211)*DBHG!$C211+(drdp!J211+drdp!S211)*DBHG!$D211)</f>
        <v>0</v>
      </c>
      <c r="H211" s="18">
        <f>Model!$W$23*((drdp!B211)*DBHG!$B211+(drdp!E211)*DBHG!$C211+(drdp!H211)*DBHG!$D211)</f>
        <v>-8.1833295444920989E-2</v>
      </c>
      <c r="I211" s="18">
        <f>Model!$W$23*((drdp!C211)*DBHG!$B211+(drdp!F211)*DBHG!$C211+(drdp!I211)*DBHG!$D211)</f>
        <v>2.1927165428444046E-2</v>
      </c>
      <c r="J211" s="18">
        <f>Model!$W$23*((drdp!D211)*DBHG!$B211+(drdp!G211)*DBHG!$C211+(drdp!J211)*DBHG!$D211)</f>
        <v>0</v>
      </c>
      <c r="K211" s="21">
        <f>SUM(E$3:E210)+H211</f>
        <v>-22.663264005254319</v>
      </c>
      <c r="L211" s="21">
        <f>SUM(F$3:F210)+I211</f>
        <v>6.0726032880612371</v>
      </c>
      <c r="M211" s="21">
        <f>SUM(G$3:G210)+J211</f>
        <v>0</v>
      </c>
      <c r="N211" s="19">
        <f t="shared" si="23"/>
        <v>513.62353537185606</v>
      </c>
      <c r="O211" s="19">
        <f t="shared" si="24"/>
        <v>36.876510694172147</v>
      </c>
      <c r="P211" s="19">
        <f t="shared" si="25"/>
        <v>0</v>
      </c>
      <c r="Q211" s="19">
        <f t="shared" si="26"/>
        <v>-137.62501151650727</v>
      </c>
      <c r="R211" s="19">
        <f t="shared" si="27"/>
        <v>0</v>
      </c>
      <c r="S211" s="19">
        <f t="shared" si="28"/>
        <v>0</v>
      </c>
    </row>
    <row r="212" spans="1:19" x14ac:dyDescent="0.25">
      <c r="A212" s="26">
        <f>Wellpath!E212</f>
        <v>6270</v>
      </c>
      <c r="B212" s="22">
        <v>0</v>
      </c>
      <c r="C212" s="22">
        <v>0</v>
      </c>
      <c r="D212" s="22">
        <f t="shared" si="22"/>
        <v>6.472135954999578E-5</v>
      </c>
      <c r="E212" s="20">
        <f>Model!$W$23*((drdp!B212+drdp!K212)*DBHG!$B212+(drdp!E212+drdp!N212)*DBHG!$C212+(drdp!H212+drdp!Q212)*DBHG!$D212)</f>
        <v>-0.16366659088984198</v>
      </c>
      <c r="F212" s="20">
        <f>Model!$W$23*((drdp!C212+drdp!L212)*DBHG!$B212+(drdp!F212+drdp!O212)*DBHG!$C212+(drdp!I212+drdp!R212)*DBHG!$D212)</f>
        <v>4.3854330856888092E-2</v>
      </c>
      <c r="G212" s="20">
        <f>Model!$W$23*((drdp!D212+drdp!M212)*DBHG!$B212+(drdp!G212+drdp!P212)*DBHG!$C212+(drdp!J212+drdp!S212)*DBHG!$D212)</f>
        <v>0</v>
      </c>
      <c r="H212" s="18">
        <f>Model!$W$23*((drdp!B212)*DBHG!$B212+(drdp!E212)*DBHG!$C212+(drdp!H212)*DBHG!$D212)</f>
        <v>-8.1833295444920989E-2</v>
      </c>
      <c r="I212" s="18">
        <f>Model!$W$23*((drdp!C212)*DBHG!$B212+(drdp!F212)*DBHG!$C212+(drdp!I212)*DBHG!$D212)</f>
        <v>2.1927165428444046E-2</v>
      </c>
      <c r="J212" s="18">
        <f>Model!$W$23*((drdp!D212)*DBHG!$B212+(drdp!G212)*DBHG!$C212+(drdp!J212)*DBHG!$D212)</f>
        <v>0</v>
      </c>
      <c r="K212" s="21">
        <f>SUM(E$3:E211)+H212</f>
        <v>-22.826930596144162</v>
      </c>
      <c r="L212" s="21">
        <f>SUM(F$3:F211)+I212</f>
        <v>6.1164576189181252</v>
      </c>
      <c r="M212" s="21">
        <f>SUM(G$3:G211)+J212</f>
        <v>0</v>
      </c>
      <c r="N212" s="19">
        <f t="shared" si="23"/>
        <v>521.06876044118246</v>
      </c>
      <c r="O212" s="19">
        <f t="shared" si="24"/>
        <v>37.411053804021584</v>
      </c>
      <c r="P212" s="19">
        <f t="shared" si="25"/>
        <v>0</v>
      </c>
      <c r="Q212" s="19">
        <f t="shared" si="26"/>
        <v>-139.61995356130123</v>
      </c>
      <c r="R212" s="19">
        <f t="shared" si="27"/>
        <v>0</v>
      </c>
      <c r="S212" s="19">
        <f t="shared" si="28"/>
        <v>0</v>
      </c>
    </row>
    <row r="213" spans="1:19" x14ac:dyDescent="0.25">
      <c r="A213" s="26">
        <f>Wellpath!E213</f>
        <v>6300</v>
      </c>
      <c r="B213" s="22">
        <v>0</v>
      </c>
      <c r="C213" s="22">
        <v>0</v>
      </c>
      <c r="D213" s="22">
        <f t="shared" si="22"/>
        <v>6.472135954999578E-5</v>
      </c>
      <c r="E213" s="20">
        <f>Model!$W$23*((drdp!B213+drdp!K213)*DBHG!$B213+(drdp!E213+drdp!N213)*DBHG!$C213+(drdp!H213+drdp!Q213)*DBHG!$D213)</f>
        <v>-0.16366659088984198</v>
      </c>
      <c r="F213" s="20">
        <f>Model!$W$23*((drdp!C213+drdp!L213)*DBHG!$B213+(drdp!F213+drdp!O213)*DBHG!$C213+(drdp!I213+drdp!R213)*DBHG!$D213)</f>
        <v>4.3854330856888092E-2</v>
      </c>
      <c r="G213" s="20">
        <f>Model!$W$23*((drdp!D213+drdp!M213)*DBHG!$B213+(drdp!G213+drdp!P213)*DBHG!$C213+(drdp!J213+drdp!S213)*DBHG!$D213)</f>
        <v>0</v>
      </c>
      <c r="H213" s="18">
        <f>Model!$W$23*((drdp!B213)*DBHG!$B213+(drdp!E213)*DBHG!$C213+(drdp!H213)*DBHG!$D213)</f>
        <v>-8.1833295444920989E-2</v>
      </c>
      <c r="I213" s="18">
        <f>Model!$W$23*((drdp!C213)*DBHG!$B213+(drdp!F213)*DBHG!$C213+(drdp!I213)*DBHG!$D213)</f>
        <v>2.1927165428444046E-2</v>
      </c>
      <c r="J213" s="18">
        <f>Model!$W$23*((drdp!D213)*DBHG!$B213+(drdp!G213)*DBHG!$C213+(drdp!J213)*DBHG!$D213)</f>
        <v>0</v>
      </c>
      <c r="K213" s="21">
        <f>SUM(E$3:E212)+H213</f>
        <v>-22.990597187034005</v>
      </c>
      <c r="L213" s="21">
        <f>SUM(F$3:F212)+I213</f>
        <v>6.1603119497750134</v>
      </c>
      <c r="M213" s="21">
        <f>SUM(G$3:G212)+J213</f>
        <v>0</v>
      </c>
      <c r="N213" s="19">
        <f t="shared" si="23"/>
        <v>528.5675590164559</v>
      </c>
      <c r="O213" s="19">
        <f t="shared" si="24"/>
        <v>37.94944331854083</v>
      </c>
      <c r="P213" s="19">
        <f t="shared" si="25"/>
        <v>0</v>
      </c>
      <c r="Q213" s="19">
        <f t="shared" si="26"/>
        <v>-141.62925058374938</v>
      </c>
      <c r="R213" s="19">
        <f t="shared" si="27"/>
        <v>0</v>
      </c>
      <c r="S213" s="19">
        <f t="shared" si="28"/>
        <v>0</v>
      </c>
    </row>
    <row r="214" spans="1:19" x14ac:dyDescent="0.25">
      <c r="A214" s="26">
        <f>Wellpath!E214</f>
        <v>6330</v>
      </c>
      <c r="B214" s="22">
        <v>0</v>
      </c>
      <c r="C214" s="22">
        <v>0</v>
      </c>
      <c r="D214" s="22">
        <f t="shared" si="22"/>
        <v>6.472135954999578E-5</v>
      </c>
      <c r="E214" s="20">
        <f>Model!$W$23*((drdp!B214+drdp!K214)*DBHG!$B214+(drdp!E214+drdp!N214)*DBHG!$C214+(drdp!H214+drdp!Q214)*DBHG!$D214)</f>
        <v>-0.16366659088984198</v>
      </c>
      <c r="F214" s="20">
        <f>Model!$W$23*((drdp!C214+drdp!L214)*DBHG!$B214+(drdp!F214+drdp!O214)*DBHG!$C214+(drdp!I214+drdp!R214)*DBHG!$D214)</f>
        <v>4.3854330856888092E-2</v>
      </c>
      <c r="G214" s="20">
        <f>Model!$W$23*((drdp!D214+drdp!M214)*DBHG!$B214+(drdp!G214+drdp!P214)*DBHG!$C214+(drdp!J214+drdp!S214)*DBHG!$D214)</f>
        <v>0</v>
      </c>
      <c r="H214" s="18">
        <f>Model!$W$23*((drdp!B214)*DBHG!$B214+(drdp!E214)*DBHG!$C214+(drdp!H214)*DBHG!$D214)</f>
        <v>-8.1833295444920989E-2</v>
      </c>
      <c r="I214" s="18">
        <f>Model!$W$23*((drdp!C214)*DBHG!$B214+(drdp!F214)*DBHG!$C214+(drdp!I214)*DBHG!$D214)</f>
        <v>2.1927165428444046E-2</v>
      </c>
      <c r="J214" s="18">
        <f>Model!$W$23*((drdp!D214)*DBHG!$B214+(drdp!G214)*DBHG!$C214+(drdp!J214)*DBHG!$D214)</f>
        <v>0</v>
      </c>
      <c r="K214" s="21">
        <f>SUM(E$3:E213)+H214</f>
        <v>-23.154263777923848</v>
      </c>
      <c r="L214" s="21">
        <f>SUM(F$3:F213)+I214</f>
        <v>6.2041662806319016</v>
      </c>
      <c r="M214" s="21">
        <f>SUM(G$3:G213)+J214</f>
        <v>0</v>
      </c>
      <c r="N214" s="19">
        <f t="shared" si="23"/>
        <v>536.11993109767639</v>
      </c>
      <c r="O214" s="19">
        <f t="shared" si="24"/>
        <v>38.491679237729883</v>
      </c>
      <c r="P214" s="19">
        <f t="shared" si="25"/>
        <v>0</v>
      </c>
      <c r="Q214" s="19">
        <f t="shared" si="26"/>
        <v>-143.65290258385176</v>
      </c>
      <c r="R214" s="19">
        <f t="shared" si="27"/>
        <v>0</v>
      </c>
      <c r="S214" s="19">
        <f t="shared" si="28"/>
        <v>0</v>
      </c>
    </row>
    <row r="215" spans="1:19" x14ac:dyDescent="0.25">
      <c r="A215" s="26">
        <f>Wellpath!E215</f>
        <v>6360</v>
      </c>
      <c r="B215" s="22">
        <v>0</v>
      </c>
      <c r="C215" s="22">
        <v>0</v>
      </c>
      <c r="D215" s="22">
        <f t="shared" si="22"/>
        <v>6.472135954999578E-5</v>
      </c>
      <c r="E215" s="20">
        <f>Model!$W$23*((drdp!B215+drdp!K215)*DBHG!$B215+(drdp!E215+drdp!N215)*DBHG!$C215+(drdp!H215+drdp!Q215)*DBHG!$D215)</f>
        <v>-0.16366659088984198</v>
      </c>
      <c r="F215" s="20">
        <f>Model!$W$23*((drdp!C215+drdp!L215)*DBHG!$B215+(drdp!F215+drdp!O215)*DBHG!$C215+(drdp!I215+drdp!R215)*DBHG!$D215)</f>
        <v>4.3854330856888092E-2</v>
      </c>
      <c r="G215" s="20">
        <f>Model!$W$23*((drdp!D215+drdp!M215)*DBHG!$B215+(drdp!G215+drdp!P215)*DBHG!$C215+(drdp!J215+drdp!S215)*DBHG!$D215)</f>
        <v>0</v>
      </c>
      <c r="H215" s="18">
        <f>Model!$W$23*((drdp!B215)*DBHG!$B215+(drdp!E215)*DBHG!$C215+(drdp!H215)*DBHG!$D215)</f>
        <v>-8.1833295444920989E-2</v>
      </c>
      <c r="I215" s="18">
        <f>Model!$W$23*((drdp!C215)*DBHG!$B215+(drdp!F215)*DBHG!$C215+(drdp!I215)*DBHG!$D215)</f>
        <v>2.1927165428444046E-2</v>
      </c>
      <c r="J215" s="18">
        <f>Model!$W$23*((drdp!D215)*DBHG!$B215+(drdp!G215)*DBHG!$C215+(drdp!J215)*DBHG!$D215)</f>
        <v>0</v>
      </c>
      <c r="K215" s="21">
        <f>SUM(E$3:E214)+H215</f>
        <v>-23.317930368813691</v>
      </c>
      <c r="L215" s="21">
        <f>SUM(F$3:F214)+I215</f>
        <v>6.2480206114887897</v>
      </c>
      <c r="M215" s="21">
        <f>SUM(G$3:G214)+J215</f>
        <v>0</v>
      </c>
      <c r="N215" s="19">
        <f t="shared" si="23"/>
        <v>543.7258766848438</v>
      </c>
      <c r="O215" s="19">
        <f t="shared" si="24"/>
        <v>39.037761561588752</v>
      </c>
      <c r="P215" s="19">
        <f t="shared" si="25"/>
        <v>0</v>
      </c>
      <c r="Q215" s="19">
        <f t="shared" si="26"/>
        <v>-145.69090956160835</v>
      </c>
      <c r="R215" s="19">
        <f t="shared" si="27"/>
        <v>0</v>
      </c>
      <c r="S215" s="19">
        <f t="shared" si="28"/>
        <v>0</v>
      </c>
    </row>
    <row r="216" spans="1:19" x14ac:dyDescent="0.25">
      <c r="A216" s="26">
        <f>Wellpath!E216</f>
        <v>6390</v>
      </c>
      <c r="B216" s="22">
        <v>0</v>
      </c>
      <c r="C216" s="22">
        <v>0</v>
      </c>
      <c r="D216" s="22">
        <f t="shared" si="22"/>
        <v>6.472135954999578E-5</v>
      </c>
      <c r="E216" s="20">
        <f>Model!$W$23*((drdp!B216+drdp!K216)*DBHG!$B216+(drdp!E216+drdp!N216)*DBHG!$C216+(drdp!H216+drdp!Q216)*DBHG!$D216)</f>
        <v>-0.16366659088984198</v>
      </c>
      <c r="F216" s="20">
        <f>Model!$W$23*((drdp!C216+drdp!L216)*DBHG!$B216+(drdp!F216+drdp!O216)*DBHG!$C216+(drdp!I216+drdp!R216)*DBHG!$D216)</f>
        <v>4.3854330856888092E-2</v>
      </c>
      <c r="G216" s="20">
        <f>Model!$W$23*((drdp!D216+drdp!M216)*DBHG!$B216+(drdp!G216+drdp!P216)*DBHG!$C216+(drdp!J216+drdp!S216)*DBHG!$D216)</f>
        <v>0</v>
      </c>
      <c r="H216" s="18">
        <f>Model!$W$23*((drdp!B216)*DBHG!$B216+(drdp!E216)*DBHG!$C216+(drdp!H216)*DBHG!$D216)</f>
        <v>-8.1833295444920989E-2</v>
      </c>
      <c r="I216" s="18">
        <f>Model!$W$23*((drdp!C216)*DBHG!$B216+(drdp!F216)*DBHG!$C216+(drdp!I216)*DBHG!$D216)</f>
        <v>2.1927165428444046E-2</v>
      </c>
      <c r="J216" s="18">
        <f>Model!$W$23*((drdp!D216)*DBHG!$B216+(drdp!G216)*DBHG!$C216+(drdp!J216)*DBHG!$D216)</f>
        <v>0</v>
      </c>
      <c r="K216" s="21">
        <f>SUM(E$3:E215)+H216</f>
        <v>-23.481596959703534</v>
      </c>
      <c r="L216" s="21">
        <f>SUM(F$3:F215)+I216</f>
        <v>6.2918749423456779</v>
      </c>
      <c r="M216" s="21">
        <f>SUM(G$3:G215)+J216</f>
        <v>0</v>
      </c>
      <c r="N216" s="19">
        <f t="shared" si="23"/>
        <v>551.38539577795825</v>
      </c>
      <c r="O216" s="19">
        <f t="shared" si="24"/>
        <v>39.587690290117429</v>
      </c>
      <c r="P216" s="19">
        <f t="shared" si="25"/>
        <v>0</v>
      </c>
      <c r="Q216" s="19">
        <f t="shared" si="26"/>
        <v>-147.74327151701911</v>
      </c>
      <c r="R216" s="19">
        <f t="shared" si="27"/>
        <v>0</v>
      </c>
      <c r="S216" s="19">
        <f t="shared" si="28"/>
        <v>0</v>
      </c>
    </row>
    <row r="217" spans="1:19" x14ac:dyDescent="0.25">
      <c r="A217" s="26">
        <f>Wellpath!E217</f>
        <v>6420</v>
      </c>
      <c r="B217" s="22">
        <v>0</v>
      </c>
      <c r="C217" s="22">
        <v>0</v>
      </c>
      <c r="D217" s="22">
        <f t="shared" si="22"/>
        <v>6.472135954999578E-5</v>
      </c>
      <c r="E217" s="20">
        <f>Model!$W$23*((drdp!B217+drdp!K217)*DBHG!$B217+(drdp!E217+drdp!N217)*DBHG!$C217+(drdp!H217+drdp!Q217)*DBHG!$D217)</f>
        <v>-0.16366659088984198</v>
      </c>
      <c r="F217" s="20">
        <f>Model!$W$23*((drdp!C217+drdp!L217)*DBHG!$B217+(drdp!F217+drdp!O217)*DBHG!$C217+(drdp!I217+drdp!R217)*DBHG!$D217)</f>
        <v>4.3854330856888092E-2</v>
      </c>
      <c r="G217" s="20">
        <f>Model!$W$23*((drdp!D217+drdp!M217)*DBHG!$B217+(drdp!G217+drdp!P217)*DBHG!$C217+(drdp!J217+drdp!S217)*DBHG!$D217)</f>
        <v>0</v>
      </c>
      <c r="H217" s="18">
        <f>Model!$W$23*((drdp!B217)*DBHG!$B217+(drdp!E217)*DBHG!$C217+(drdp!H217)*DBHG!$D217)</f>
        <v>-8.1833295444920989E-2</v>
      </c>
      <c r="I217" s="18">
        <f>Model!$W$23*((drdp!C217)*DBHG!$B217+(drdp!F217)*DBHG!$C217+(drdp!I217)*DBHG!$D217)</f>
        <v>2.1927165428444046E-2</v>
      </c>
      <c r="J217" s="18">
        <f>Model!$W$23*((drdp!D217)*DBHG!$B217+(drdp!G217)*DBHG!$C217+(drdp!J217)*DBHG!$D217)</f>
        <v>0</v>
      </c>
      <c r="K217" s="21">
        <f>SUM(E$3:E216)+H217</f>
        <v>-23.645263550593377</v>
      </c>
      <c r="L217" s="21">
        <f>SUM(F$3:F216)+I217</f>
        <v>6.3357292732025661</v>
      </c>
      <c r="M217" s="21">
        <f>SUM(G$3:G216)+J217</f>
        <v>0</v>
      </c>
      <c r="N217" s="19">
        <f t="shared" si="23"/>
        <v>559.09848837701975</v>
      </c>
      <c r="O217" s="19">
        <f t="shared" si="24"/>
        <v>40.141465423315914</v>
      </c>
      <c r="P217" s="19">
        <f t="shared" si="25"/>
        <v>0</v>
      </c>
      <c r="Q217" s="19">
        <f t="shared" si="26"/>
        <v>-149.80998845008409</v>
      </c>
      <c r="R217" s="19">
        <f t="shared" si="27"/>
        <v>0</v>
      </c>
      <c r="S217" s="19">
        <f t="shared" si="28"/>
        <v>0</v>
      </c>
    </row>
    <row r="218" spans="1:19" x14ac:dyDescent="0.25">
      <c r="A218" s="26">
        <f>Wellpath!E218</f>
        <v>6450</v>
      </c>
      <c r="B218" s="22">
        <v>0</v>
      </c>
      <c r="C218" s="22">
        <v>0</v>
      </c>
      <c r="D218" s="22">
        <f t="shared" si="22"/>
        <v>6.472135954999578E-5</v>
      </c>
      <c r="E218" s="20">
        <f>Model!$W$23*((drdp!B218+drdp!K218)*DBHG!$B218+(drdp!E218+drdp!N218)*DBHG!$C218+(drdp!H218+drdp!Q218)*DBHG!$D218)</f>
        <v>-0.16366659088984198</v>
      </c>
      <c r="F218" s="20">
        <f>Model!$W$23*((drdp!C218+drdp!L218)*DBHG!$B218+(drdp!F218+drdp!O218)*DBHG!$C218+(drdp!I218+drdp!R218)*DBHG!$D218)</f>
        <v>4.3854330856888092E-2</v>
      </c>
      <c r="G218" s="20">
        <f>Model!$W$23*((drdp!D218+drdp!M218)*DBHG!$B218+(drdp!G218+drdp!P218)*DBHG!$C218+(drdp!J218+drdp!S218)*DBHG!$D218)</f>
        <v>0</v>
      </c>
      <c r="H218" s="18">
        <f>Model!$W$23*((drdp!B218)*DBHG!$B218+(drdp!E218)*DBHG!$C218+(drdp!H218)*DBHG!$D218)</f>
        <v>-8.1833295444920989E-2</v>
      </c>
      <c r="I218" s="18">
        <f>Model!$W$23*((drdp!C218)*DBHG!$B218+(drdp!F218)*DBHG!$C218+(drdp!I218)*DBHG!$D218)</f>
        <v>2.1927165428444046E-2</v>
      </c>
      <c r="J218" s="18">
        <f>Model!$W$23*((drdp!D218)*DBHG!$B218+(drdp!G218)*DBHG!$C218+(drdp!J218)*DBHG!$D218)</f>
        <v>0</v>
      </c>
      <c r="K218" s="21">
        <f>SUM(E$3:E217)+H218</f>
        <v>-23.80893014148322</v>
      </c>
      <c r="L218" s="21">
        <f>SUM(F$3:F217)+I218</f>
        <v>6.3795836040594542</v>
      </c>
      <c r="M218" s="21">
        <f>SUM(G$3:G217)+J218</f>
        <v>0</v>
      </c>
      <c r="N218" s="19">
        <f t="shared" si="23"/>
        <v>566.86515448202817</v>
      </c>
      <c r="O218" s="19">
        <f t="shared" si="24"/>
        <v>40.699086961184214</v>
      </c>
      <c r="P218" s="19">
        <f t="shared" si="25"/>
        <v>0</v>
      </c>
      <c r="Q218" s="19">
        <f t="shared" si="26"/>
        <v>-151.89106036080329</v>
      </c>
      <c r="R218" s="19">
        <f t="shared" si="27"/>
        <v>0</v>
      </c>
      <c r="S218" s="19">
        <f t="shared" si="28"/>
        <v>0</v>
      </c>
    </row>
    <row r="219" spans="1:19" x14ac:dyDescent="0.25">
      <c r="A219" s="26">
        <f>Wellpath!E219</f>
        <v>6480</v>
      </c>
      <c r="B219" s="22">
        <v>0</v>
      </c>
      <c r="C219" s="22">
        <v>0</v>
      </c>
      <c r="D219" s="22">
        <f t="shared" si="22"/>
        <v>6.472135954999578E-5</v>
      </c>
      <c r="E219" s="20">
        <f>Model!$W$23*((drdp!B219+drdp!K219)*DBHG!$B219+(drdp!E219+drdp!N219)*DBHG!$C219+(drdp!H219+drdp!Q219)*DBHG!$D219)</f>
        <v>-0.16366659088984198</v>
      </c>
      <c r="F219" s="20">
        <f>Model!$W$23*((drdp!C219+drdp!L219)*DBHG!$B219+(drdp!F219+drdp!O219)*DBHG!$C219+(drdp!I219+drdp!R219)*DBHG!$D219)</f>
        <v>4.3854330856888092E-2</v>
      </c>
      <c r="G219" s="20">
        <f>Model!$W$23*((drdp!D219+drdp!M219)*DBHG!$B219+(drdp!G219+drdp!P219)*DBHG!$C219+(drdp!J219+drdp!S219)*DBHG!$D219)</f>
        <v>0</v>
      </c>
      <c r="H219" s="18">
        <f>Model!$W$23*((drdp!B219)*DBHG!$B219+(drdp!E219)*DBHG!$C219+(drdp!H219)*DBHG!$D219)</f>
        <v>-8.1833295444920989E-2</v>
      </c>
      <c r="I219" s="18">
        <f>Model!$W$23*((drdp!C219)*DBHG!$B219+(drdp!F219)*DBHG!$C219+(drdp!I219)*DBHG!$D219)</f>
        <v>2.1927165428444046E-2</v>
      </c>
      <c r="J219" s="18">
        <f>Model!$W$23*((drdp!D219)*DBHG!$B219+(drdp!G219)*DBHG!$C219+(drdp!J219)*DBHG!$D219)</f>
        <v>0</v>
      </c>
      <c r="K219" s="21">
        <f>SUM(E$3:E218)+H219</f>
        <v>-23.972596732373063</v>
      </c>
      <c r="L219" s="21">
        <f>SUM(F$3:F218)+I219</f>
        <v>6.4234379349163424</v>
      </c>
      <c r="M219" s="21">
        <f>SUM(G$3:G218)+J219</f>
        <v>0</v>
      </c>
      <c r="N219" s="19">
        <f t="shared" si="23"/>
        <v>574.68539409298364</v>
      </c>
      <c r="O219" s="19">
        <f t="shared" si="24"/>
        <v>41.260554903722323</v>
      </c>
      <c r="P219" s="19">
        <f t="shared" si="25"/>
        <v>0</v>
      </c>
      <c r="Q219" s="19">
        <f t="shared" si="26"/>
        <v>-153.98648724917669</v>
      </c>
      <c r="R219" s="19">
        <f t="shared" si="27"/>
        <v>0</v>
      </c>
      <c r="S219" s="19">
        <f t="shared" si="28"/>
        <v>0</v>
      </c>
    </row>
    <row r="220" spans="1:19" x14ac:dyDescent="0.25">
      <c r="A220" s="26">
        <f>Wellpath!E220</f>
        <v>6510</v>
      </c>
      <c r="B220" s="22">
        <v>0</v>
      </c>
      <c r="C220" s="22">
        <v>0</v>
      </c>
      <c r="D220" s="22">
        <f t="shared" si="22"/>
        <v>6.472135954999578E-5</v>
      </c>
      <c r="E220" s="20">
        <f>Model!$W$23*((drdp!B220+drdp!K220)*DBHG!$B220+(drdp!E220+drdp!N220)*DBHG!$C220+(drdp!H220+drdp!Q220)*DBHG!$D220)</f>
        <v>-0.16366659088984198</v>
      </c>
      <c r="F220" s="20">
        <f>Model!$W$23*((drdp!C220+drdp!L220)*DBHG!$B220+(drdp!F220+drdp!O220)*DBHG!$C220+(drdp!I220+drdp!R220)*DBHG!$D220)</f>
        <v>4.3854330856888092E-2</v>
      </c>
      <c r="G220" s="20">
        <f>Model!$W$23*((drdp!D220+drdp!M220)*DBHG!$B220+(drdp!G220+drdp!P220)*DBHG!$C220+(drdp!J220+drdp!S220)*DBHG!$D220)</f>
        <v>0</v>
      </c>
      <c r="H220" s="18">
        <f>Model!$W$23*((drdp!B220)*DBHG!$B220+(drdp!E220)*DBHG!$C220+(drdp!H220)*DBHG!$D220)</f>
        <v>-8.1833295444920989E-2</v>
      </c>
      <c r="I220" s="18">
        <f>Model!$W$23*((drdp!C220)*DBHG!$B220+(drdp!F220)*DBHG!$C220+(drdp!I220)*DBHG!$D220)</f>
        <v>2.1927165428444046E-2</v>
      </c>
      <c r="J220" s="18">
        <f>Model!$W$23*((drdp!D220)*DBHG!$B220+(drdp!G220)*DBHG!$C220+(drdp!J220)*DBHG!$D220)</f>
        <v>0</v>
      </c>
      <c r="K220" s="21">
        <f>SUM(E$3:E219)+H220</f>
        <v>-24.136263323262906</v>
      </c>
      <c r="L220" s="21">
        <f>SUM(F$3:F219)+I220</f>
        <v>6.4672922657732306</v>
      </c>
      <c r="M220" s="21">
        <f>SUM(G$3:G219)+J220</f>
        <v>0</v>
      </c>
      <c r="N220" s="19">
        <f t="shared" si="23"/>
        <v>582.55920720988615</v>
      </c>
      <c r="O220" s="19">
        <f t="shared" si="24"/>
        <v>41.825869250930246</v>
      </c>
      <c r="P220" s="19">
        <f t="shared" si="25"/>
        <v>0</v>
      </c>
      <c r="Q220" s="19">
        <f t="shared" si="26"/>
        <v>-156.09626911520428</v>
      </c>
      <c r="R220" s="19">
        <f t="shared" si="27"/>
        <v>0</v>
      </c>
      <c r="S220" s="19">
        <f t="shared" si="28"/>
        <v>0</v>
      </c>
    </row>
    <row r="221" spans="1:19" x14ac:dyDescent="0.25">
      <c r="A221" s="26">
        <f>Wellpath!E221</f>
        <v>6540</v>
      </c>
      <c r="B221" s="22">
        <v>0</v>
      </c>
      <c r="C221" s="22">
        <v>0</v>
      </c>
      <c r="D221" s="22">
        <f t="shared" si="22"/>
        <v>6.472135954999578E-5</v>
      </c>
      <c r="E221" s="20">
        <f>Model!$W$23*((drdp!B221+drdp!K221)*DBHG!$B221+(drdp!E221+drdp!N221)*DBHG!$C221+(drdp!H221+drdp!Q221)*DBHG!$D221)</f>
        <v>-0.16366659088984198</v>
      </c>
      <c r="F221" s="20">
        <f>Model!$W$23*((drdp!C221+drdp!L221)*DBHG!$B221+(drdp!F221+drdp!O221)*DBHG!$C221+(drdp!I221+drdp!R221)*DBHG!$D221)</f>
        <v>4.3854330856888092E-2</v>
      </c>
      <c r="G221" s="20">
        <f>Model!$W$23*((drdp!D221+drdp!M221)*DBHG!$B221+(drdp!G221+drdp!P221)*DBHG!$C221+(drdp!J221+drdp!S221)*DBHG!$D221)</f>
        <v>0</v>
      </c>
      <c r="H221" s="18">
        <f>Model!$W$23*((drdp!B221)*DBHG!$B221+(drdp!E221)*DBHG!$C221+(drdp!H221)*DBHG!$D221)</f>
        <v>-8.1833295444920989E-2</v>
      </c>
      <c r="I221" s="18">
        <f>Model!$W$23*((drdp!C221)*DBHG!$B221+(drdp!F221)*DBHG!$C221+(drdp!I221)*DBHG!$D221)</f>
        <v>2.1927165428444046E-2</v>
      </c>
      <c r="J221" s="18">
        <f>Model!$W$23*((drdp!D221)*DBHG!$B221+(drdp!G221)*DBHG!$C221+(drdp!J221)*DBHG!$D221)</f>
        <v>0</v>
      </c>
      <c r="K221" s="21">
        <f>SUM(E$3:E220)+H221</f>
        <v>-24.299929914152749</v>
      </c>
      <c r="L221" s="21">
        <f>SUM(F$3:F220)+I221</f>
        <v>6.5111465966301187</v>
      </c>
      <c r="M221" s="21">
        <f>SUM(G$3:G220)+J221</f>
        <v>0</v>
      </c>
      <c r="N221" s="19">
        <f t="shared" si="23"/>
        <v>590.48659383273559</v>
      </c>
      <c r="O221" s="19">
        <f t="shared" si="24"/>
        <v>42.395030002807978</v>
      </c>
      <c r="P221" s="19">
        <f t="shared" si="25"/>
        <v>0</v>
      </c>
      <c r="Q221" s="19">
        <f t="shared" si="26"/>
        <v>-158.22040595888609</v>
      </c>
      <c r="R221" s="19">
        <f t="shared" si="27"/>
        <v>0</v>
      </c>
      <c r="S221" s="19">
        <f t="shared" si="28"/>
        <v>0</v>
      </c>
    </row>
    <row r="222" spans="1:19" x14ac:dyDescent="0.25">
      <c r="A222" s="26">
        <f>Wellpath!E222</f>
        <v>6570</v>
      </c>
      <c r="B222" s="22">
        <v>0</v>
      </c>
      <c r="C222" s="22">
        <v>0</v>
      </c>
      <c r="D222" s="22">
        <f t="shared" si="22"/>
        <v>6.472135954999578E-5</v>
      </c>
      <c r="E222" s="20">
        <f>Model!$W$23*((drdp!B222+drdp!K222)*DBHG!$B222+(drdp!E222+drdp!N222)*DBHG!$C222+(drdp!H222+drdp!Q222)*DBHG!$D222)</f>
        <v>-0.16366659088984198</v>
      </c>
      <c r="F222" s="20">
        <f>Model!$W$23*((drdp!C222+drdp!L222)*DBHG!$B222+(drdp!F222+drdp!O222)*DBHG!$C222+(drdp!I222+drdp!R222)*DBHG!$D222)</f>
        <v>4.3854330856888092E-2</v>
      </c>
      <c r="G222" s="20">
        <f>Model!$W$23*((drdp!D222+drdp!M222)*DBHG!$B222+(drdp!G222+drdp!P222)*DBHG!$C222+(drdp!J222+drdp!S222)*DBHG!$D222)</f>
        <v>0</v>
      </c>
      <c r="H222" s="18">
        <f>Model!$W$23*((drdp!B222)*DBHG!$B222+(drdp!E222)*DBHG!$C222+(drdp!H222)*DBHG!$D222)</f>
        <v>-8.1833295444920989E-2</v>
      </c>
      <c r="I222" s="18">
        <f>Model!$W$23*((drdp!C222)*DBHG!$B222+(drdp!F222)*DBHG!$C222+(drdp!I222)*DBHG!$D222)</f>
        <v>2.1927165428444046E-2</v>
      </c>
      <c r="J222" s="18">
        <f>Model!$W$23*((drdp!D222)*DBHG!$B222+(drdp!G222)*DBHG!$C222+(drdp!J222)*DBHG!$D222)</f>
        <v>0</v>
      </c>
      <c r="K222" s="21">
        <f>SUM(E$3:E221)+H222</f>
        <v>-24.463596505042592</v>
      </c>
      <c r="L222" s="21">
        <f>SUM(F$3:F221)+I222</f>
        <v>6.5550009274870069</v>
      </c>
      <c r="M222" s="21">
        <f>SUM(G$3:G221)+J222</f>
        <v>0</v>
      </c>
      <c r="N222" s="19">
        <f t="shared" si="23"/>
        <v>598.46755396153208</v>
      </c>
      <c r="O222" s="19">
        <f t="shared" si="24"/>
        <v>42.968037159355518</v>
      </c>
      <c r="P222" s="19">
        <f t="shared" si="25"/>
        <v>0</v>
      </c>
      <c r="Q222" s="19">
        <f t="shared" si="26"/>
        <v>-160.35889778022209</v>
      </c>
      <c r="R222" s="19">
        <f t="shared" si="27"/>
        <v>0</v>
      </c>
      <c r="S222" s="19">
        <f t="shared" si="28"/>
        <v>0</v>
      </c>
    </row>
    <row r="223" spans="1:19" x14ac:dyDescent="0.25">
      <c r="A223" s="26">
        <f>Wellpath!E223</f>
        <v>6600</v>
      </c>
      <c r="B223" s="22">
        <v>0</v>
      </c>
      <c r="C223" s="22">
        <v>0</v>
      </c>
      <c r="D223" s="22">
        <f t="shared" si="22"/>
        <v>6.472135954999578E-5</v>
      </c>
      <c r="E223" s="20">
        <f>Model!$W$23*((drdp!B223+drdp!K223)*DBHG!$B223+(drdp!E223+drdp!N223)*DBHG!$C223+(drdp!H223+drdp!Q223)*DBHG!$D223)</f>
        <v>-0.16366659088984198</v>
      </c>
      <c r="F223" s="20">
        <f>Model!$W$23*((drdp!C223+drdp!L223)*DBHG!$B223+(drdp!F223+drdp!O223)*DBHG!$C223+(drdp!I223+drdp!R223)*DBHG!$D223)</f>
        <v>4.3854330856888092E-2</v>
      </c>
      <c r="G223" s="20">
        <f>Model!$W$23*((drdp!D223+drdp!M223)*DBHG!$B223+(drdp!G223+drdp!P223)*DBHG!$C223+(drdp!J223+drdp!S223)*DBHG!$D223)</f>
        <v>0</v>
      </c>
      <c r="H223" s="18">
        <f>Model!$W$23*((drdp!B223)*DBHG!$B223+(drdp!E223)*DBHG!$C223+(drdp!H223)*DBHG!$D223)</f>
        <v>-8.1833295444920989E-2</v>
      </c>
      <c r="I223" s="18">
        <f>Model!$W$23*((drdp!C223)*DBHG!$B223+(drdp!F223)*DBHG!$C223+(drdp!I223)*DBHG!$D223)</f>
        <v>2.1927165428444046E-2</v>
      </c>
      <c r="J223" s="18">
        <f>Model!$W$23*((drdp!D223)*DBHG!$B223+(drdp!G223)*DBHG!$C223+(drdp!J223)*DBHG!$D223)</f>
        <v>0</v>
      </c>
      <c r="K223" s="21">
        <f>SUM(E$3:E222)+H223</f>
        <v>-24.627263095932435</v>
      </c>
      <c r="L223" s="21">
        <f>SUM(F$3:F222)+I223</f>
        <v>6.5988552583438951</v>
      </c>
      <c r="M223" s="21">
        <f>SUM(G$3:G222)+J223</f>
        <v>0</v>
      </c>
      <c r="N223" s="19">
        <f t="shared" si="23"/>
        <v>606.5020875962756</v>
      </c>
      <c r="O223" s="19">
        <f t="shared" si="24"/>
        <v>43.544890720572873</v>
      </c>
      <c r="P223" s="19">
        <f t="shared" si="25"/>
        <v>0</v>
      </c>
      <c r="Q223" s="19">
        <f t="shared" si="26"/>
        <v>-162.51174457921229</v>
      </c>
      <c r="R223" s="19">
        <f t="shared" si="27"/>
        <v>0</v>
      </c>
      <c r="S223" s="19">
        <f t="shared" si="28"/>
        <v>0</v>
      </c>
    </row>
    <row r="224" spans="1:19" x14ac:dyDescent="0.25">
      <c r="A224" s="26">
        <f>Wellpath!E224</f>
        <v>6630</v>
      </c>
      <c r="B224" s="22">
        <v>0</v>
      </c>
      <c r="C224" s="22">
        <v>0</v>
      </c>
      <c r="D224" s="22">
        <f t="shared" si="22"/>
        <v>6.472135954999578E-5</v>
      </c>
      <c r="E224" s="20">
        <f>Model!$W$23*((drdp!B224+drdp!K224)*DBHG!$B224+(drdp!E224+drdp!N224)*DBHG!$C224+(drdp!H224+drdp!Q224)*DBHG!$D224)</f>
        <v>-0.16366659088984198</v>
      </c>
      <c r="F224" s="20">
        <f>Model!$W$23*((drdp!C224+drdp!L224)*DBHG!$B224+(drdp!F224+drdp!O224)*DBHG!$C224+(drdp!I224+drdp!R224)*DBHG!$D224)</f>
        <v>4.3854330856888092E-2</v>
      </c>
      <c r="G224" s="20">
        <f>Model!$W$23*((drdp!D224+drdp!M224)*DBHG!$B224+(drdp!G224+drdp!P224)*DBHG!$C224+(drdp!J224+drdp!S224)*DBHG!$D224)</f>
        <v>0</v>
      </c>
      <c r="H224" s="18">
        <f>Model!$W$23*((drdp!B224)*DBHG!$B224+(drdp!E224)*DBHG!$C224+(drdp!H224)*DBHG!$D224)</f>
        <v>-8.1833295444920989E-2</v>
      </c>
      <c r="I224" s="18">
        <f>Model!$W$23*((drdp!C224)*DBHG!$B224+(drdp!F224)*DBHG!$C224+(drdp!I224)*DBHG!$D224)</f>
        <v>2.1927165428444046E-2</v>
      </c>
      <c r="J224" s="18">
        <f>Model!$W$23*((drdp!D224)*DBHG!$B224+(drdp!G224)*DBHG!$C224+(drdp!J224)*DBHG!$D224)</f>
        <v>0</v>
      </c>
      <c r="K224" s="21">
        <f>SUM(E$3:E223)+H224</f>
        <v>-24.790929686822277</v>
      </c>
      <c r="L224" s="21">
        <f>SUM(F$3:F223)+I224</f>
        <v>6.6427095892007832</v>
      </c>
      <c r="M224" s="21">
        <f>SUM(G$3:G223)+J224</f>
        <v>0</v>
      </c>
      <c r="N224" s="19">
        <f t="shared" si="23"/>
        <v>614.59019473696605</v>
      </c>
      <c r="O224" s="19">
        <f t="shared" si="24"/>
        <v>44.125590686460036</v>
      </c>
      <c r="P224" s="19">
        <f t="shared" si="25"/>
        <v>0</v>
      </c>
      <c r="Q224" s="19">
        <f t="shared" si="26"/>
        <v>-164.67894635585671</v>
      </c>
      <c r="R224" s="19">
        <f t="shared" si="27"/>
        <v>0</v>
      </c>
      <c r="S224" s="19">
        <f t="shared" si="28"/>
        <v>0</v>
      </c>
    </row>
    <row r="225" spans="1:19" x14ac:dyDescent="0.25">
      <c r="A225" s="26">
        <f>Wellpath!E225</f>
        <v>6660</v>
      </c>
      <c r="B225" s="22">
        <v>0</v>
      </c>
      <c r="C225" s="22">
        <v>0</v>
      </c>
      <c r="D225" s="22">
        <f t="shared" si="22"/>
        <v>6.472135954999578E-5</v>
      </c>
      <c r="E225" s="20">
        <f>Model!$W$23*((drdp!B225+drdp!K225)*DBHG!$B225+(drdp!E225+drdp!N225)*DBHG!$C225+(drdp!H225+drdp!Q225)*DBHG!$D225)</f>
        <v>-0.16366659088984198</v>
      </c>
      <c r="F225" s="20">
        <f>Model!$W$23*((drdp!C225+drdp!L225)*DBHG!$B225+(drdp!F225+drdp!O225)*DBHG!$C225+(drdp!I225+drdp!R225)*DBHG!$D225)</f>
        <v>4.3854330856888092E-2</v>
      </c>
      <c r="G225" s="20">
        <f>Model!$W$23*((drdp!D225+drdp!M225)*DBHG!$B225+(drdp!G225+drdp!P225)*DBHG!$C225+(drdp!J225+drdp!S225)*DBHG!$D225)</f>
        <v>0</v>
      </c>
      <c r="H225" s="18">
        <f>Model!$W$23*((drdp!B225)*DBHG!$B225+(drdp!E225)*DBHG!$C225+(drdp!H225)*DBHG!$D225)</f>
        <v>-8.1833295444920989E-2</v>
      </c>
      <c r="I225" s="18">
        <f>Model!$W$23*((drdp!C225)*DBHG!$B225+(drdp!F225)*DBHG!$C225+(drdp!I225)*DBHG!$D225)</f>
        <v>2.1927165428444046E-2</v>
      </c>
      <c r="J225" s="18">
        <f>Model!$W$23*((drdp!D225)*DBHG!$B225+(drdp!G225)*DBHG!$C225+(drdp!J225)*DBHG!$D225)</f>
        <v>0</v>
      </c>
      <c r="K225" s="21">
        <f>SUM(E$3:E224)+H225</f>
        <v>-24.95459627771212</v>
      </c>
      <c r="L225" s="21">
        <f>SUM(F$3:F224)+I225</f>
        <v>6.6865639200576714</v>
      </c>
      <c r="M225" s="21">
        <f>SUM(G$3:G224)+J225</f>
        <v>0</v>
      </c>
      <c r="N225" s="19">
        <f t="shared" si="23"/>
        <v>622.73187538360366</v>
      </c>
      <c r="O225" s="19">
        <f t="shared" si="24"/>
        <v>44.710137057017015</v>
      </c>
      <c r="P225" s="19">
        <f t="shared" si="25"/>
        <v>0</v>
      </c>
      <c r="Q225" s="19">
        <f t="shared" si="26"/>
        <v>-166.86050311015532</v>
      </c>
      <c r="R225" s="19">
        <f t="shared" si="27"/>
        <v>0</v>
      </c>
      <c r="S225" s="19">
        <f t="shared" si="28"/>
        <v>0</v>
      </c>
    </row>
    <row r="226" spans="1:19" x14ac:dyDescent="0.25">
      <c r="A226" s="26">
        <f>Wellpath!E226</f>
        <v>6690</v>
      </c>
      <c r="B226" s="22">
        <v>0</v>
      </c>
      <c r="C226" s="22">
        <v>0</v>
      </c>
      <c r="D226" s="22">
        <f t="shared" si="22"/>
        <v>6.472135954999578E-5</v>
      </c>
      <c r="E226" s="20">
        <f>Model!$W$23*((drdp!B226+drdp!K226)*DBHG!$B226+(drdp!E226+drdp!N226)*DBHG!$C226+(drdp!H226+drdp!Q226)*DBHG!$D226)</f>
        <v>-0.16366659088984198</v>
      </c>
      <c r="F226" s="20">
        <f>Model!$W$23*((drdp!C226+drdp!L226)*DBHG!$B226+(drdp!F226+drdp!O226)*DBHG!$C226+(drdp!I226+drdp!R226)*DBHG!$D226)</f>
        <v>4.3854330856888092E-2</v>
      </c>
      <c r="G226" s="20">
        <f>Model!$W$23*((drdp!D226+drdp!M226)*DBHG!$B226+(drdp!G226+drdp!P226)*DBHG!$C226+(drdp!J226+drdp!S226)*DBHG!$D226)</f>
        <v>0</v>
      </c>
      <c r="H226" s="18">
        <f>Model!$W$23*((drdp!B226)*DBHG!$B226+(drdp!E226)*DBHG!$C226+(drdp!H226)*DBHG!$D226)</f>
        <v>-8.1833295444920989E-2</v>
      </c>
      <c r="I226" s="18">
        <f>Model!$W$23*((drdp!C226)*DBHG!$B226+(drdp!F226)*DBHG!$C226+(drdp!I226)*DBHG!$D226)</f>
        <v>2.1927165428444046E-2</v>
      </c>
      <c r="J226" s="18">
        <f>Model!$W$23*((drdp!D226)*DBHG!$B226+(drdp!G226)*DBHG!$C226+(drdp!J226)*DBHG!$D226)</f>
        <v>0</v>
      </c>
      <c r="K226" s="21">
        <f>SUM(E$3:E225)+H226</f>
        <v>-25.118262868601963</v>
      </c>
      <c r="L226" s="21">
        <f>SUM(F$3:F225)+I226</f>
        <v>6.7304182509145596</v>
      </c>
      <c r="M226" s="21">
        <f>SUM(G$3:G225)+J226</f>
        <v>0</v>
      </c>
      <c r="N226" s="19">
        <f t="shared" si="23"/>
        <v>630.92712953618809</v>
      </c>
      <c r="O226" s="19">
        <f t="shared" si="24"/>
        <v>45.298529832243801</v>
      </c>
      <c r="P226" s="19">
        <f t="shared" si="25"/>
        <v>0</v>
      </c>
      <c r="Q226" s="19">
        <f t="shared" si="26"/>
        <v>-169.05641484210815</v>
      </c>
      <c r="R226" s="19">
        <f t="shared" si="27"/>
        <v>0</v>
      </c>
      <c r="S226" s="19">
        <f t="shared" si="28"/>
        <v>0</v>
      </c>
    </row>
    <row r="227" spans="1:19" x14ac:dyDescent="0.25">
      <c r="A227" s="26">
        <f>Wellpath!E227</f>
        <v>6720</v>
      </c>
      <c r="B227" s="22">
        <v>0</v>
      </c>
      <c r="C227" s="22">
        <v>0</v>
      </c>
      <c r="D227" s="22">
        <f t="shared" si="22"/>
        <v>6.472135954999578E-5</v>
      </c>
      <c r="E227" s="20">
        <f>Model!$W$23*((drdp!B227+drdp!K227)*DBHG!$B227+(drdp!E227+drdp!N227)*DBHG!$C227+(drdp!H227+drdp!Q227)*DBHG!$D227)</f>
        <v>-0.16366659088984198</v>
      </c>
      <c r="F227" s="20">
        <f>Model!$W$23*((drdp!C227+drdp!L227)*DBHG!$B227+(drdp!F227+drdp!O227)*DBHG!$C227+(drdp!I227+drdp!R227)*DBHG!$D227)</f>
        <v>4.3854330856888092E-2</v>
      </c>
      <c r="G227" s="20">
        <f>Model!$W$23*((drdp!D227+drdp!M227)*DBHG!$B227+(drdp!G227+drdp!P227)*DBHG!$C227+(drdp!J227+drdp!S227)*DBHG!$D227)</f>
        <v>0</v>
      </c>
      <c r="H227" s="18">
        <f>Model!$W$23*((drdp!B227)*DBHG!$B227+(drdp!E227)*DBHG!$C227+(drdp!H227)*DBHG!$D227)</f>
        <v>-8.1833295444920989E-2</v>
      </c>
      <c r="I227" s="18">
        <f>Model!$W$23*((drdp!C227)*DBHG!$B227+(drdp!F227)*DBHG!$C227+(drdp!I227)*DBHG!$D227)</f>
        <v>2.1927165428444046E-2</v>
      </c>
      <c r="J227" s="18">
        <f>Model!$W$23*((drdp!D227)*DBHG!$B227+(drdp!G227)*DBHG!$C227+(drdp!J227)*DBHG!$D227)</f>
        <v>0</v>
      </c>
      <c r="K227" s="21">
        <f>SUM(E$3:E226)+H227</f>
        <v>-25.281929459491806</v>
      </c>
      <c r="L227" s="21">
        <f>SUM(F$3:F226)+I227</f>
        <v>6.7742725817714478</v>
      </c>
      <c r="M227" s="21">
        <f>SUM(G$3:G226)+J227</f>
        <v>0</v>
      </c>
      <c r="N227" s="19">
        <f t="shared" si="23"/>
        <v>639.17595719471967</v>
      </c>
      <c r="O227" s="19">
        <f t="shared" si="24"/>
        <v>45.890769012140396</v>
      </c>
      <c r="P227" s="19">
        <f t="shared" si="25"/>
        <v>0</v>
      </c>
      <c r="Q227" s="19">
        <f t="shared" si="26"/>
        <v>-171.26668155171518</v>
      </c>
      <c r="R227" s="19">
        <f t="shared" si="27"/>
        <v>0</v>
      </c>
      <c r="S227" s="19">
        <f t="shared" si="28"/>
        <v>0</v>
      </c>
    </row>
    <row r="228" spans="1:19" x14ac:dyDescent="0.25">
      <c r="A228" s="26">
        <f>Wellpath!E228</f>
        <v>6750</v>
      </c>
      <c r="B228" s="22">
        <v>0</v>
      </c>
      <c r="C228" s="22">
        <v>0</v>
      </c>
      <c r="D228" s="22">
        <f t="shared" si="22"/>
        <v>6.472135954999578E-5</v>
      </c>
      <c r="E228" s="20">
        <f>Model!$W$23*((drdp!B228+drdp!K228)*DBHG!$B228+(drdp!E228+drdp!N228)*DBHG!$C228+(drdp!H228+drdp!Q228)*DBHG!$D228)</f>
        <v>-0.16366659088984198</v>
      </c>
      <c r="F228" s="20">
        <f>Model!$W$23*((drdp!C228+drdp!L228)*DBHG!$B228+(drdp!F228+drdp!O228)*DBHG!$C228+(drdp!I228+drdp!R228)*DBHG!$D228)</f>
        <v>4.3854330856888092E-2</v>
      </c>
      <c r="G228" s="20">
        <f>Model!$W$23*((drdp!D228+drdp!M228)*DBHG!$B228+(drdp!G228+drdp!P228)*DBHG!$C228+(drdp!J228+drdp!S228)*DBHG!$D228)</f>
        <v>0</v>
      </c>
      <c r="H228" s="18">
        <f>Model!$W$23*((drdp!B228)*DBHG!$B228+(drdp!E228)*DBHG!$C228+(drdp!H228)*DBHG!$D228)</f>
        <v>-8.1833295444920989E-2</v>
      </c>
      <c r="I228" s="18">
        <f>Model!$W$23*((drdp!C228)*DBHG!$B228+(drdp!F228)*DBHG!$C228+(drdp!I228)*DBHG!$D228)</f>
        <v>2.1927165428444046E-2</v>
      </c>
      <c r="J228" s="18">
        <f>Model!$W$23*((drdp!D228)*DBHG!$B228+(drdp!G228)*DBHG!$C228+(drdp!J228)*DBHG!$D228)</f>
        <v>0</v>
      </c>
      <c r="K228" s="21">
        <f>SUM(E$3:E227)+H228</f>
        <v>-25.445596050381649</v>
      </c>
      <c r="L228" s="21">
        <f>SUM(F$3:F227)+I228</f>
        <v>6.8181269126283359</v>
      </c>
      <c r="M228" s="21">
        <f>SUM(G$3:G227)+J228</f>
        <v>0</v>
      </c>
      <c r="N228" s="19">
        <f t="shared" si="23"/>
        <v>647.47835835919818</v>
      </c>
      <c r="O228" s="19">
        <f t="shared" si="24"/>
        <v>46.486854596706806</v>
      </c>
      <c r="P228" s="19">
        <f t="shared" si="25"/>
        <v>0</v>
      </c>
      <c r="Q228" s="19">
        <f t="shared" si="26"/>
        <v>-173.4913032389764</v>
      </c>
      <c r="R228" s="19">
        <f t="shared" si="27"/>
        <v>0</v>
      </c>
      <c r="S228" s="19">
        <f t="shared" si="28"/>
        <v>0</v>
      </c>
    </row>
    <row r="229" spans="1:19" x14ac:dyDescent="0.25">
      <c r="A229" s="26">
        <f>Wellpath!E229</f>
        <v>6780</v>
      </c>
      <c r="B229" s="22">
        <v>0</v>
      </c>
      <c r="C229" s="22">
        <v>0</v>
      </c>
      <c r="D229" s="22">
        <f t="shared" si="22"/>
        <v>6.472135954999578E-5</v>
      </c>
      <c r="E229" s="20">
        <f>Model!$W$23*((drdp!B229+drdp!K229)*DBHG!$B229+(drdp!E229+drdp!N229)*DBHG!$C229+(drdp!H229+drdp!Q229)*DBHG!$D229)</f>
        <v>-0.16366659088984198</v>
      </c>
      <c r="F229" s="20">
        <f>Model!$W$23*((drdp!C229+drdp!L229)*DBHG!$B229+(drdp!F229+drdp!O229)*DBHG!$C229+(drdp!I229+drdp!R229)*DBHG!$D229)</f>
        <v>4.3854330856888092E-2</v>
      </c>
      <c r="G229" s="20">
        <f>Model!$W$23*((drdp!D229+drdp!M229)*DBHG!$B229+(drdp!G229+drdp!P229)*DBHG!$C229+(drdp!J229+drdp!S229)*DBHG!$D229)</f>
        <v>0</v>
      </c>
      <c r="H229" s="18">
        <f>Model!$W$23*((drdp!B229)*DBHG!$B229+(drdp!E229)*DBHG!$C229+(drdp!H229)*DBHG!$D229)</f>
        <v>-8.1833295444920989E-2</v>
      </c>
      <c r="I229" s="18">
        <f>Model!$W$23*((drdp!C229)*DBHG!$B229+(drdp!F229)*DBHG!$C229+(drdp!I229)*DBHG!$D229)</f>
        <v>2.1927165428444046E-2</v>
      </c>
      <c r="J229" s="18">
        <f>Model!$W$23*((drdp!D229)*DBHG!$B229+(drdp!G229)*DBHG!$C229+(drdp!J229)*DBHG!$D229)</f>
        <v>0</v>
      </c>
      <c r="K229" s="21">
        <f>SUM(E$3:E228)+H229</f>
        <v>-25.609262641271492</v>
      </c>
      <c r="L229" s="21">
        <f>SUM(F$3:F228)+I229</f>
        <v>6.8619812434852241</v>
      </c>
      <c r="M229" s="21">
        <f>SUM(G$3:G228)+J229</f>
        <v>0</v>
      </c>
      <c r="N229" s="19">
        <f t="shared" si="23"/>
        <v>655.83433302962374</v>
      </c>
      <c r="O229" s="19">
        <f t="shared" si="24"/>
        <v>47.086786585943024</v>
      </c>
      <c r="P229" s="19">
        <f t="shared" si="25"/>
        <v>0</v>
      </c>
      <c r="Q229" s="19">
        <f t="shared" si="26"/>
        <v>-175.73027990389184</v>
      </c>
      <c r="R229" s="19">
        <f t="shared" si="27"/>
        <v>0</v>
      </c>
      <c r="S229" s="19">
        <f t="shared" si="28"/>
        <v>0</v>
      </c>
    </row>
    <row r="230" spans="1:19" x14ac:dyDescent="0.25">
      <c r="A230" s="26">
        <f>Wellpath!E230</f>
        <v>6810</v>
      </c>
      <c r="B230" s="22">
        <v>0</v>
      </c>
      <c r="C230" s="22">
        <v>0</v>
      </c>
      <c r="D230" s="22">
        <f t="shared" si="22"/>
        <v>6.472135954999578E-5</v>
      </c>
      <c r="E230" s="20">
        <f>Model!$W$23*((drdp!B230+drdp!K230)*DBHG!$B230+(drdp!E230+drdp!N230)*DBHG!$C230+(drdp!H230+drdp!Q230)*DBHG!$D230)</f>
        <v>-0.16366659088984198</v>
      </c>
      <c r="F230" s="20">
        <f>Model!$W$23*((drdp!C230+drdp!L230)*DBHG!$B230+(drdp!F230+drdp!O230)*DBHG!$C230+(drdp!I230+drdp!R230)*DBHG!$D230)</f>
        <v>4.3854330856888092E-2</v>
      </c>
      <c r="G230" s="20">
        <f>Model!$W$23*((drdp!D230+drdp!M230)*DBHG!$B230+(drdp!G230+drdp!P230)*DBHG!$C230+(drdp!J230+drdp!S230)*DBHG!$D230)</f>
        <v>0</v>
      </c>
      <c r="H230" s="18">
        <f>Model!$W$23*((drdp!B230)*DBHG!$B230+(drdp!E230)*DBHG!$C230+(drdp!H230)*DBHG!$D230)</f>
        <v>-8.1833295444920989E-2</v>
      </c>
      <c r="I230" s="18">
        <f>Model!$W$23*((drdp!C230)*DBHG!$B230+(drdp!F230)*DBHG!$C230+(drdp!I230)*DBHG!$D230)</f>
        <v>2.1927165428444046E-2</v>
      </c>
      <c r="J230" s="18">
        <f>Model!$W$23*((drdp!D230)*DBHG!$B230+(drdp!G230)*DBHG!$C230+(drdp!J230)*DBHG!$D230)</f>
        <v>0</v>
      </c>
      <c r="K230" s="21">
        <f>SUM(E$3:E229)+H230</f>
        <v>-25.772929232161335</v>
      </c>
      <c r="L230" s="21">
        <f>SUM(F$3:F229)+I230</f>
        <v>6.9058355743421123</v>
      </c>
      <c r="M230" s="21">
        <f>SUM(G$3:G229)+J230</f>
        <v>0</v>
      </c>
      <c r="N230" s="19">
        <f t="shared" si="23"/>
        <v>664.24388120599622</v>
      </c>
      <c r="O230" s="19">
        <f t="shared" si="24"/>
        <v>47.69056497984905</v>
      </c>
      <c r="P230" s="19">
        <f t="shared" si="25"/>
        <v>0</v>
      </c>
      <c r="Q230" s="19">
        <f t="shared" si="26"/>
        <v>-177.98361154646147</v>
      </c>
      <c r="R230" s="19">
        <f t="shared" si="27"/>
        <v>0</v>
      </c>
      <c r="S230" s="19">
        <f t="shared" si="28"/>
        <v>0</v>
      </c>
    </row>
    <row r="231" spans="1:19" x14ac:dyDescent="0.25">
      <c r="A231" s="26">
        <f>Wellpath!E231</f>
        <v>6840</v>
      </c>
      <c r="B231" s="22">
        <v>0</v>
      </c>
      <c r="C231" s="22">
        <v>0</v>
      </c>
      <c r="D231" s="22">
        <f t="shared" si="22"/>
        <v>6.472135954999578E-5</v>
      </c>
      <c r="E231" s="20">
        <f>Model!$W$23*((drdp!B231+drdp!K231)*DBHG!$B231+(drdp!E231+drdp!N231)*DBHG!$C231+(drdp!H231+drdp!Q231)*DBHG!$D231)</f>
        <v>-0.16366659088984198</v>
      </c>
      <c r="F231" s="20">
        <f>Model!$W$23*((drdp!C231+drdp!L231)*DBHG!$B231+(drdp!F231+drdp!O231)*DBHG!$C231+(drdp!I231+drdp!R231)*DBHG!$D231)</f>
        <v>4.3854330856888092E-2</v>
      </c>
      <c r="G231" s="20">
        <f>Model!$W$23*((drdp!D231+drdp!M231)*DBHG!$B231+(drdp!G231+drdp!P231)*DBHG!$C231+(drdp!J231+drdp!S231)*DBHG!$D231)</f>
        <v>0</v>
      </c>
      <c r="H231" s="18">
        <f>Model!$W$23*((drdp!B231)*DBHG!$B231+(drdp!E231)*DBHG!$C231+(drdp!H231)*DBHG!$D231)</f>
        <v>-8.1833295444920989E-2</v>
      </c>
      <c r="I231" s="18">
        <f>Model!$W$23*((drdp!C231)*DBHG!$B231+(drdp!F231)*DBHG!$C231+(drdp!I231)*DBHG!$D231)</f>
        <v>2.1927165428444046E-2</v>
      </c>
      <c r="J231" s="18">
        <f>Model!$W$23*((drdp!D231)*DBHG!$B231+(drdp!G231)*DBHG!$C231+(drdp!J231)*DBHG!$D231)</f>
        <v>0</v>
      </c>
      <c r="K231" s="21">
        <f>SUM(E$3:E230)+H231</f>
        <v>-25.936595823051178</v>
      </c>
      <c r="L231" s="21">
        <f>SUM(F$3:F230)+I231</f>
        <v>6.9496899051990004</v>
      </c>
      <c r="M231" s="21">
        <f>SUM(G$3:G230)+J231</f>
        <v>0</v>
      </c>
      <c r="N231" s="19">
        <f t="shared" si="23"/>
        <v>672.70700288831586</v>
      </c>
      <c r="O231" s="19">
        <f t="shared" si="24"/>
        <v>48.298189778424891</v>
      </c>
      <c r="P231" s="19">
        <f t="shared" si="25"/>
        <v>0</v>
      </c>
      <c r="Q231" s="19">
        <f t="shared" si="26"/>
        <v>-180.25129816668533</v>
      </c>
      <c r="R231" s="19">
        <f t="shared" si="27"/>
        <v>0</v>
      </c>
      <c r="S231" s="19">
        <f t="shared" si="28"/>
        <v>0</v>
      </c>
    </row>
    <row r="232" spans="1:19" x14ac:dyDescent="0.25">
      <c r="A232" s="26">
        <f>Wellpath!E232</f>
        <v>6870</v>
      </c>
      <c r="B232" s="22">
        <v>0</v>
      </c>
      <c r="C232" s="22">
        <v>0</v>
      </c>
      <c r="D232" s="22">
        <f t="shared" si="22"/>
        <v>6.472135954999578E-5</v>
      </c>
      <c r="E232" s="20">
        <f>Model!$W$23*((drdp!B232+drdp!K232)*DBHG!$B232+(drdp!E232+drdp!N232)*DBHG!$C232+(drdp!H232+drdp!Q232)*DBHG!$D232)</f>
        <v>-0.16366659088984198</v>
      </c>
      <c r="F232" s="20">
        <f>Model!$W$23*((drdp!C232+drdp!L232)*DBHG!$B232+(drdp!F232+drdp!O232)*DBHG!$C232+(drdp!I232+drdp!R232)*DBHG!$D232)</f>
        <v>4.3854330856888092E-2</v>
      </c>
      <c r="G232" s="20">
        <f>Model!$W$23*((drdp!D232+drdp!M232)*DBHG!$B232+(drdp!G232+drdp!P232)*DBHG!$C232+(drdp!J232+drdp!S232)*DBHG!$D232)</f>
        <v>0</v>
      </c>
      <c r="H232" s="18">
        <f>Model!$W$23*((drdp!B232)*DBHG!$B232+(drdp!E232)*DBHG!$C232+(drdp!H232)*DBHG!$D232)</f>
        <v>-8.1833295444920989E-2</v>
      </c>
      <c r="I232" s="18">
        <f>Model!$W$23*((drdp!C232)*DBHG!$B232+(drdp!F232)*DBHG!$C232+(drdp!I232)*DBHG!$D232)</f>
        <v>2.1927165428444046E-2</v>
      </c>
      <c r="J232" s="18">
        <f>Model!$W$23*((drdp!D232)*DBHG!$B232+(drdp!G232)*DBHG!$C232+(drdp!J232)*DBHG!$D232)</f>
        <v>0</v>
      </c>
      <c r="K232" s="21">
        <f>SUM(E$3:E231)+H232</f>
        <v>-26.100262413941021</v>
      </c>
      <c r="L232" s="21">
        <f>SUM(F$3:F231)+I232</f>
        <v>6.9935442360558886</v>
      </c>
      <c r="M232" s="21">
        <f>SUM(G$3:G231)+J232</f>
        <v>0</v>
      </c>
      <c r="N232" s="19">
        <f t="shared" si="23"/>
        <v>681.22369807658231</v>
      </c>
      <c r="O232" s="19">
        <f t="shared" si="24"/>
        <v>48.909660981670541</v>
      </c>
      <c r="P232" s="19">
        <f t="shared" si="25"/>
        <v>0</v>
      </c>
      <c r="Q232" s="19">
        <f t="shared" si="26"/>
        <v>-182.53333976456338</v>
      </c>
      <c r="R232" s="19">
        <f t="shared" si="27"/>
        <v>0</v>
      </c>
      <c r="S232" s="19">
        <f t="shared" si="28"/>
        <v>0</v>
      </c>
    </row>
    <row r="233" spans="1:19" x14ac:dyDescent="0.25">
      <c r="A233" s="26">
        <f>Wellpath!E233</f>
        <v>6900</v>
      </c>
      <c r="B233" s="22">
        <v>0</v>
      </c>
      <c r="C233" s="22">
        <v>0</v>
      </c>
      <c r="D233" s="22">
        <f t="shared" si="22"/>
        <v>6.472135954999578E-5</v>
      </c>
      <c r="E233" s="20">
        <f>Model!$W$23*((drdp!B233+drdp!K233)*DBHG!$B233+(drdp!E233+drdp!N233)*DBHG!$C233+(drdp!H233+drdp!Q233)*DBHG!$D233)</f>
        <v>-0.16366659088984198</v>
      </c>
      <c r="F233" s="20">
        <f>Model!$W$23*((drdp!C233+drdp!L233)*DBHG!$B233+(drdp!F233+drdp!O233)*DBHG!$C233+(drdp!I233+drdp!R233)*DBHG!$D233)</f>
        <v>4.3854330856888092E-2</v>
      </c>
      <c r="G233" s="20">
        <f>Model!$W$23*((drdp!D233+drdp!M233)*DBHG!$B233+(drdp!G233+drdp!P233)*DBHG!$C233+(drdp!J233+drdp!S233)*DBHG!$D233)</f>
        <v>0</v>
      </c>
      <c r="H233" s="18">
        <f>Model!$W$23*((drdp!B233)*DBHG!$B233+(drdp!E233)*DBHG!$C233+(drdp!H233)*DBHG!$D233)</f>
        <v>-8.1833295444920989E-2</v>
      </c>
      <c r="I233" s="18">
        <f>Model!$W$23*((drdp!C233)*DBHG!$B233+(drdp!F233)*DBHG!$C233+(drdp!I233)*DBHG!$D233)</f>
        <v>2.1927165428444046E-2</v>
      </c>
      <c r="J233" s="18">
        <f>Model!$W$23*((drdp!D233)*DBHG!$B233+(drdp!G233)*DBHG!$C233+(drdp!J233)*DBHG!$D233)</f>
        <v>0</v>
      </c>
      <c r="K233" s="21">
        <f>SUM(E$3:E232)+H233</f>
        <v>-26.263929004830864</v>
      </c>
      <c r="L233" s="21">
        <f>SUM(F$3:F232)+I233</f>
        <v>7.0373985669127768</v>
      </c>
      <c r="M233" s="21">
        <f>SUM(G$3:G232)+J233</f>
        <v>0</v>
      </c>
      <c r="N233" s="19">
        <f t="shared" si="23"/>
        <v>689.79396677079592</v>
      </c>
      <c r="O233" s="19">
        <f t="shared" si="24"/>
        <v>49.524978589586006</v>
      </c>
      <c r="P233" s="19">
        <f t="shared" si="25"/>
        <v>0</v>
      </c>
      <c r="Q233" s="19">
        <f t="shared" si="26"/>
        <v>-184.82973634009562</v>
      </c>
      <c r="R233" s="19">
        <f t="shared" si="27"/>
        <v>0</v>
      </c>
      <c r="S233" s="19">
        <f t="shared" si="28"/>
        <v>0</v>
      </c>
    </row>
    <row r="234" spans="1:19" x14ac:dyDescent="0.25">
      <c r="A234" s="26">
        <f>Wellpath!E234</f>
        <v>6930</v>
      </c>
      <c r="B234" s="22">
        <v>0</v>
      </c>
      <c r="C234" s="22">
        <v>0</v>
      </c>
      <c r="D234" s="22">
        <f t="shared" si="22"/>
        <v>6.472135954999578E-5</v>
      </c>
      <c r="E234" s="20">
        <f>Model!$W$23*((drdp!B234+drdp!K234)*DBHG!$B234+(drdp!E234+drdp!N234)*DBHG!$C234+(drdp!H234+drdp!Q234)*DBHG!$D234)</f>
        <v>-0.16366659088984198</v>
      </c>
      <c r="F234" s="20">
        <f>Model!$W$23*((drdp!C234+drdp!L234)*DBHG!$B234+(drdp!F234+drdp!O234)*DBHG!$C234+(drdp!I234+drdp!R234)*DBHG!$D234)</f>
        <v>4.3854330856888092E-2</v>
      </c>
      <c r="G234" s="20">
        <f>Model!$W$23*((drdp!D234+drdp!M234)*DBHG!$B234+(drdp!G234+drdp!P234)*DBHG!$C234+(drdp!J234+drdp!S234)*DBHG!$D234)</f>
        <v>0</v>
      </c>
      <c r="H234" s="18">
        <f>Model!$W$23*((drdp!B234)*DBHG!$B234+(drdp!E234)*DBHG!$C234+(drdp!H234)*DBHG!$D234)</f>
        <v>-8.1833295444920989E-2</v>
      </c>
      <c r="I234" s="18">
        <f>Model!$W$23*((drdp!C234)*DBHG!$B234+(drdp!F234)*DBHG!$C234+(drdp!I234)*DBHG!$D234)</f>
        <v>2.1927165428444046E-2</v>
      </c>
      <c r="J234" s="18">
        <f>Model!$W$23*((drdp!D234)*DBHG!$B234+(drdp!G234)*DBHG!$C234+(drdp!J234)*DBHG!$D234)</f>
        <v>0</v>
      </c>
      <c r="K234" s="21">
        <f>SUM(E$3:E233)+H234</f>
        <v>-26.427595595720707</v>
      </c>
      <c r="L234" s="21">
        <f>SUM(F$3:F233)+I234</f>
        <v>7.0812528977696649</v>
      </c>
      <c r="M234" s="21">
        <f>SUM(G$3:G233)+J234</f>
        <v>0</v>
      </c>
      <c r="N234" s="19">
        <f t="shared" si="23"/>
        <v>698.41780897095646</v>
      </c>
      <c r="O234" s="19">
        <f t="shared" si="24"/>
        <v>50.144142602171279</v>
      </c>
      <c r="P234" s="19">
        <f t="shared" si="25"/>
        <v>0</v>
      </c>
      <c r="Q234" s="19">
        <f t="shared" si="26"/>
        <v>-187.14048789328208</v>
      </c>
      <c r="R234" s="19">
        <f t="shared" si="27"/>
        <v>0</v>
      </c>
      <c r="S234" s="19">
        <f t="shared" si="28"/>
        <v>0</v>
      </c>
    </row>
    <row r="235" spans="1:19" x14ac:dyDescent="0.25">
      <c r="A235" s="26">
        <f>Wellpath!E235</f>
        <v>6960</v>
      </c>
      <c r="B235" s="22">
        <v>0</v>
      </c>
      <c r="C235" s="22">
        <v>0</v>
      </c>
      <c r="D235" s="22">
        <f t="shared" si="22"/>
        <v>6.472135954999578E-5</v>
      </c>
      <c r="E235" s="20">
        <f>Model!$W$23*((drdp!B235+drdp!K235)*DBHG!$B235+(drdp!E235+drdp!N235)*DBHG!$C235+(drdp!H235+drdp!Q235)*DBHG!$D235)</f>
        <v>-0.16366659088984198</v>
      </c>
      <c r="F235" s="20">
        <f>Model!$W$23*((drdp!C235+drdp!L235)*DBHG!$B235+(drdp!F235+drdp!O235)*DBHG!$C235+(drdp!I235+drdp!R235)*DBHG!$D235)</f>
        <v>4.3854330856888092E-2</v>
      </c>
      <c r="G235" s="20">
        <f>Model!$W$23*((drdp!D235+drdp!M235)*DBHG!$B235+(drdp!G235+drdp!P235)*DBHG!$C235+(drdp!J235+drdp!S235)*DBHG!$D235)</f>
        <v>0</v>
      </c>
      <c r="H235" s="18">
        <f>Model!$W$23*((drdp!B235)*DBHG!$B235+(drdp!E235)*DBHG!$C235+(drdp!H235)*DBHG!$D235)</f>
        <v>-8.1833295444920989E-2</v>
      </c>
      <c r="I235" s="18">
        <f>Model!$W$23*((drdp!C235)*DBHG!$B235+(drdp!F235)*DBHG!$C235+(drdp!I235)*DBHG!$D235)</f>
        <v>2.1927165428444046E-2</v>
      </c>
      <c r="J235" s="18">
        <f>Model!$W$23*((drdp!D235)*DBHG!$B235+(drdp!G235)*DBHG!$C235+(drdp!J235)*DBHG!$D235)</f>
        <v>0</v>
      </c>
      <c r="K235" s="21">
        <f>SUM(E$3:E234)+H235</f>
        <v>-26.59126218661055</v>
      </c>
      <c r="L235" s="21">
        <f>SUM(F$3:F234)+I235</f>
        <v>7.1251072286265531</v>
      </c>
      <c r="M235" s="21">
        <f>SUM(G$3:G234)+J235</f>
        <v>0</v>
      </c>
      <c r="N235" s="19">
        <f t="shared" si="23"/>
        <v>707.09522467706404</v>
      </c>
      <c r="O235" s="19">
        <f t="shared" si="24"/>
        <v>50.76715301942636</v>
      </c>
      <c r="P235" s="19">
        <f t="shared" si="25"/>
        <v>0</v>
      </c>
      <c r="Q235" s="19">
        <f t="shared" si="26"/>
        <v>-189.46559442412274</v>
      </c>
      <c r="R235" s="19">
        <f t="shared" si="27"/>
        <v>0</v>
      </c>
      <c r="S235" s="19">
        <f t="shared" si="28"/>
        <v>0</v>
      </c>
    </row>
    <row r="236" spans="1:19" x14ac:dyDescent="0.25">
      <c r="A236" s="26">
        <f>Wellpath!E236</f>
        <v>6990</v>
      </c>
      <c r="B236" s="22">
        <v>0</v>
      </c>
      <c r="C236" s="22">
        <v>0</v>
      </c>
      <c r="D236" s="22">
        <f t="shared" si="22"/>
        <v>6.472135954999578E-5</v>
      </c>
      <c r="E236" s="20">
        <f>Model!$W$23*((drdp!B236+drdp!K236)*DBHG!$B236+(drdp!E236+drdp!N236)*DBHG!$C236+(drdp!H236+drdp!Q236)*DBHG!$D236)</f>
        <v>-0.16366659088984198</v>
      </c>
      <c r="F236" s="20">
        <f>Model!$W$23*((drdp!C236+drdp!L236)*DBHG!$B236+(drdp!F236+drdp!O236)*DBHG!$C236+(drdp!I236+drdp!R236)*DBHG!$D236)</f>
        <v>4.3854330856888092E-2</v>
      </c>
      <c r="G236" s="20">
        <f>Model!$W$23*((drdp!D236+drdp!M236)*DBHG!$B236+(drdp!G236+drdp!P236)*DBHG!$C236+(drdp!J236+drdp!S236)*DBHG!$D236)</f>
        <v>0</v>
      </c>
      <c r="H236" s="18">
        <f>Model!$W$23*((drdp!B236)*DBHG!$B236+(drdp!E236)*DBHG!$C236+(drdp!H236)*DBHG!$D236)</f>
        <v>-8.1833295444920989E-2</v>
      </c>
      <c r="I236" s="18">
        <f>Model!$W$23*((drdp!C236)*DBHG!$B236+(drdp!F236)*DBHG!$C236+(drdp!I236)*DBHG!$D236)</f>
        <v>2.1927165428444046E-2</v>
      </c>
      <c r="J236" s="18">
        <f>Model!$W$23*((drdp!D236)*DBHG!$B236+(drdp!G236)*DBHG!$C236+(drdp!J236)*DBHG!$D236)</f>
        <v>0</v>
      </c>
      <c r="K236" s="21">
        <f>SUM(E$3:E235)+H236</f>
        <v>-26.754928777500393</v>
      </c>
      <c r="L236" s="21">
        <f>SUM(F$3:F235)+I236</f>
        <v>7.1689615594834413</v>
      </c>
      <c r="M236" s="21">
        <f>SUM(G$3:G235)+J236</f>
        <v>0</v>
      </c>
      <c r="N236" s="19">
        <f t="shared" si="23"/>
        <v>715.82621388911866</v>
      </c>
      <c r="O236" s="19">
        <f t="shared" si="24"/>
        <v>51.394009841351256</v>
      </c>
      <c r="P236" s="19">
        <f t="shared" si="25"/>
        <v>0</v>
      </c>
      <c r="Q236" s="19">
        <f t="shared" si="26"/>
        <v>-191.80505593261762</v>
      </c>
      <c r="R236" s="19">
        <f t="shared" si="27"/>
        <v>0</v>
      </c>
      <c r="S236" s="19">
        <f t="shared" si="28"/>
        <v>0</v>
      </c>
    </row>
    <row r="237" spans="1:19" x14ac:dyDescent="0.25">
      <c r="A237" s="26">
        <f>Wellpath!E237</f>
        <v>7020</v>
      </c>
      <c r="B237" s="22">
        <v>0</v>
      </c>
      <c r="C237" s="22">
        <v>0</v>
      </c>
      <c r="D237" s="22">
        <f t="shared" si="22"/>
        <v>6.472135954999578E-5</v>
      </c>
      <c r="E237" s="20">
        <f>Model!$W$23*((drdp!B237+drdp!K237)*DBHG!$B237+(drdp!E237+drdp!N237)*DBHG!$C237+(drdp!H237+drdp!Q237)*DBHG!$D237)</f>
        <v>-0.16366659088984198</v>
      </c>
      <c r="F237" s="20">
        <f>Model!$W$23*((drdp!C237+drdp!L237)*DBHG!$B237+(drdp!F237+drdp!O237)*DBHG!$C237+(drdp!I237+drdp!R237)*DBHG!$D237)</f>
        <v>4.3854330856888092E-2</v>
      </c>
      <c r="G237" s="20">
        <f>Model!$W$23*((drdp!D237+drdp!M237)*DBHG!$B237+(drdp!G237+drdp!P237)*DBHG!$C237+(drdp!J237+drdp!S237)*DBHG!$D237)</f>
        <v>0</v>
      </c>
      <c r="H237" s="18">
        <f>Model!$W$23*((drdp!B237)*DBHG!$B237+(drdp!E237)*DBHG!$C237+(drdp!H237)*DBHG!$D237)</f>
        <v>-8.1833295444920989E-2</v>
      </c>
      <c r="I237" s="18">
        <f>Model!$W$23*((drdp!C237)*DBHG!$B237+(drdp!F237)*DBHG!$C237+(drdp!I237)*DBHG!$D237)</f>
        <v>2.1927165428444046E-2</v>
      </c>
      <c r="J237" s="18">
        <f>Model!$W$23*((drdp!D237)*DBHG!$B237+(drdp!G237)*DBHG!$C237+(drdp!J237)*DBHG!$D237)</f>
        <v>0</v>
      </c>
      <c r="K237" s="21">
        <f>SUM(E$3:E236)+H237</f>
        <v>-26.918595368390235</v>
      </c>
      <c r="L237" s="21">
        <f>SUM(F$3:F236)+I237</f>
        <v>7.2128158903403294</v>
      </c>
      <c r="M237" s="21">
        <f>SUM(G$3:G236)+J237</f>
        <v>0</v>
      </c>
      <c r="N237" s="19">
        <f t="shared" si="23"/>
        <v>724.61077660712021</v>
      </c>
      <c r="O237" s="19">
        <f t="shared" si="24"/>
        <v>52.02471306794596</v>
      </c>
      <c r="P237" s="19">
        <f t="shared" si="25"/>
        <v>0</v>
      </c>
      <c r="Q237" s="19">
        <f t="shared" si="26"/>
        <v>-194.15887241876669</v>
      </c>
      <c r="R237" s="19">
        <f t="shared" si="27"/>
        <v>0</v>
      </c>
      <c r="S237" s="19">
        <f t="shared" si="28"/>
        <v>0</v>
      </c>
    </row>
    <row r="238" spans="1:19" x14ac:dyDescent="0.25">
      <c r="A238" s="26">
        <f>Wellpath!E238</f>
        <v>7050</v>
      </c>
      <c r="B238" s="22">
        <v>0</v>
      </c>
      <c r="C238" s="22">
        <v>0</v>
      </c>
      <c r="D238" s="22">
        <f t="shared" si="22"/>
        <v>6.472135954999578E-5</v>
      </c>
      <c r="E238" s="20">
        <f>Model!$W$23*((drdp!B238+drdp!K238)*DBHG!$B238+(drdp!E238+drdp!N238)*DBHG!$C238+(drdp!H238+drdp!Q238)*DBHG!$D238)</f>
        <v>-0.16366659088984198</v>
      </c>
      <c r="F238" s="20">
        <f>Model!$W$23*((drdp!C238+drdp!L238)*DBHG!$B238+(drdp!F238+drdp!O238)*DBHG!$C238+(drdp!I238+drdp!R238)*DBHG!$D238)</f>
        <v>4.3854330856888092E-2</v>
      </c>
      <c r="G238" s="20">
        <f>Model!$W$23*((drdp!D238+drdp!M238)*DBHG!$B238+(drdp!G238+drdp!P238)*DBHG!$C238+(drdp!J238+drdp!S238)*DBHG!$D238)</f>
        <v>0</v>
      </c>
      <c r="H238" s="18">
        <f>Model!$W$23*((drdp!B238)*DBHG!$B238+(drdp!E238)*DBHG!$C238+(drdp!H238)*DBHG!$D238)</f>
        <v>-8.1833295444920989E-2</v>
      </c>
      <c r="I238" s="18">
        <f>Model!$W$23*((drdp!C238)*DBHG!$B238+(drdp!F238)*DBHG!$C238+(drdp!I238)*DBHG!$D238)</f>
        <v>2.1927165428444046E-2</v>
      </c>
      <c r="J238" s="18">
        <f>Model!$W$23*((drdp!D238)*DBHG!$B238+(drdp!G238)*DBHG!$C238+(drdp!J238)*DBHG!$D238)</f>
        <v>0</v>
      </c>
      <c r="K238" s="21">
        <f>SUM(E$3:E237)+H238</f>
        <v>-27.082261959280078</v>
      </c>
      <c r="L238" s="21">
        <f>SUM(F$3:F237)+I238</f>
        <v>7.2566702211972176</v>
      </c>
      <c r="M238" s="21">
        <f>SUM(G$3:G237)+J238</f>
        <v>0</v>
      </c>
      <c r="N238" s="19">
        <f t="shared" si="23"/>
        <v>733.44891283106881</v>
      </c>
      <c r="O238" s="19">
        <f t="shared" si="24"/>
        <v>52.659262699210473</v>
      </c>
      <c r="P238" s="19">
        <f t="shared" si="25"/>
        <v>0</v>
      </c>
      <c r="Q238" s="19">
        <f t="shared" si="26"/>
        <v>-196.52704388256996</v>
      </c>
      <c r="R238" s="19">
        <f t="shared" si="27"/>
        <v>0</v>
      </c>
      <c r="S238" s="19">
        <f t="shared" si="28"/>
        <v>0</v>
      </c>
    </row>
    <row r="239" spans="1:19" x14ac:dyDescent="0.25">
      <c r="A239" s="26">
        <f>Wellpath!E239</f>
        <v>7080</v>
      </c>
      <c r="B239" s="22">
        <v>0</v>
      </c>
      <c r="C239" s="22">
        <v>0</v>
      </c>
      <c r="D239" s="22">
        <f t="shared" si="22"/>
        <v>6.472135954999578E-5</v>
      </c>
      <c r="E239" s="20">
        <f>Model!$W$23*((drdp!B239+drdp!K239)*DBHG!$B239+(drdp!E239+drdp!N239)*DBHG!$C239+(drdp!H239+drdp!Q239)*DBHG!$D239)</f>
        <v>-0.16366659088984198</v>
      </c>
      <c r="F239" s="20">
        <f>Model!$W$23*((drdp!C239+drdp!L239)*DBHG!$B239+(drdp!F239+drdp!O239)*DBHG!$C239+(drdp!I239+drdp!R239)*DBHG!$D239)</f>
        <v>4.3854330856888092E-2</v>
      </c>
      <c r="G239" s="20">
        <f>Model!$W$23*((drdp!D239+drdp!M239)*DBHG!$B239+(drdp!G239+drdp!P239)*DBHG!$C239+(drdp!J239+drdp!S239)*DBHG!$D239)</f>
        <v>0</v>
      </c>
      <c r="H239" s="18">
        <f>Model!$W$23*((drdp!B239)*DBHG!$B239+(drdp!E239)*DBHG!$C239+(drdp!H239)*DBHG!$D239)</f>
        <v>-8.1833295444920989E-2</v>
      </c>
      <c r="I239" s="18">
        <f>Model!$W$23*((drdp!C239)*DBHG!$B239+(drdp!F239)*DBHG!$C239+(drdp!I239)*DBHG!$D239)</f>
        <v>2.1927165428444046E-2</v>
      </c>
      <c r="J239" s="18">
        <f>Model!$W$23*((drdp!D239)*DBHG!$B239+(drdp!G239)*DBHG!$C239+(drdp!J239)*DBHG!$D239)</f>
        <v>0</v>
      </c>
      <c r="K239" s="21">
        <f>SUM(E$3:E238)+H239</f>
        <v>-27.245928550169921</v>
      </c>
      <c r="L239" s="21">
        <f>SUM(F$3:F238)+I239</f>
        <v>7.3005245520541058</v>
      </c>
      <c r="M239" s="21">
        <f>SUM(G$3:G238)+J239</f>
        <v>0</v>
      </c>
      <c r="N239" s="19">
        <f t="shared" si="23"/>
        <v>742.34062256096445</v>
      </c>
      <c r="O239" s="19">
        <f t="shared" si="24"/>
        <v>53.2976587351448</v>
      </c>
      <c r="P239" s="19">
        <f t="shared" si="25"/>
        <v>0</v>
      </c>
      <c r="Q239" s="19">
        <f t="shared" si="26"/>
        <v>-198.90957032402744</v>
      </c>
      <c r="R239" s="19">
        <f t="shared" si="27"/>
        <v>0</v>
      </c>
      <c r="S239" s="19">
        <f t="shared" si="28"/>
        <v>0</v>
      </c>
    </row>
    <row r="240" spans="1:19" x14ac:dyDescent="0.25">
      <c r="A240" s="26">
        <f>Wellpath!E240</f>
        <v>7110</v>
      </c>
      <c r="B240" s="22">
        <v>0</v>
      </c>
      <c r="C240" s="22">
        <v>0</v>
      </c>
      <c r="D240" s="22">
        <f t="shared" si="22"/>
        <v>6.472135954999578E-5</v>
      </c>
      <c r="E240" s="20">
        <f>Model!$W$23*((drdp!B240+drdp!K240)*DBHG!$B240+(drdp!E240+drdp!N240)*DBHG!$C240+(drdp!H240+drdp!Q240)*DBHG!$D240)</f>
        <v>-0.16366659088984198</v>
      </c>
      <c r="F240" s="20">
        <f>Model!$W$23*((drdp!C240+drdp!L240)*DBHG!$B240+(drdp!F240+drdp!O240)*DBHG!$C240+(drdp!I240+drdp!R240)*DBHG!$D240)</f>
        <v>4.3854330856888092E-2</v>
      </c>
      <c r="G240" s="20">
        <f>Model!$W$23*((drdp!D240+drdp!M240)*DBHG!$B240+(drdp!G240+drdp!P240)*DBHG!$C240+(drdp!J240+drdp!S240)*DBHG!$D240)</f>
        <v>0</v>
      </c>
      <c r="H240" s="18">
        <f>Model!$W$23*((drdp!B240)*DBHG!$B240+(drdp!E240)*DBHG!$C240+(drdp!H240)*DBHG!$D240)</f>
        <v>-8.1833295444920989E-2</v>
      </c>
      <c r="I240" s="18">
        <f>Model!$W$23*((drdp!C240)*DBHG!$B240+(drdp!F240)*DBHG!$C240+(drdp!I240)*DBHG!$D240)</f>
        <v>2.1927165428444046E-2</v>
      </c>
      <c r="J240" s="18">
        <f>Model!$W$23*((drdp!D240)*DBHG!$B240+(drdp!G240)*DBHG!$C240+(drdp!J240)*DBHG!$D240)</f>
        <v>0</v>
      </c>
      <c r="K240" s="21">
        <f>SUM(E$3:E239)+H240</f>
        <v>-27.409595141059764</v>
      </c>
      <c r="L240" s="21">
        <f>SUM(F$3:F239)+I240</f>
        <v>7.3443788829109939</v>
      </c>
      <c r="M240" s="21">
        <f>SUM(G$3:G239)+J240</f>
        <v>0</v>
      </c>
      <c r="N240" s="19">
        <f t="shared" si="23"/>
        <v>751.28590579680701</v>
      </c>
      <c r="O240" s="19">
        <f t="shared" si="24"/>
        <v>53.939901175748936</v>
      </c>
      <c r="P240" s="19">
        <f t="shared" si="25"/>
        <v>0</v>
      </c>
      <c r="Q240" s="19">
        <f t="shared" si="26"/>
        <v>-201.30645174313912</v>
      </c>
      <c r="R240" s="19">
        <f t="shared" si="27"/>
        <v>0</v>
      </c>
      <c r="S240" s="19">
        <f t="shared" si="28"/>
        <v>0</v>
      </c>
    </row>
    <row r="241" spans="1:19" x14ac:dyDescent="0.25">
      <c r="A241" s="26">
        <f>Wellpath!E241</f>
        <v>7140</v>
      </c>
      <c r="B241" s="22">
        <v>0</v>
      </c>
      <c r="C241" s="22">
        <v>0</v>
      </c>
      <c r="D241" s="22">
        <f t="shared" si="22"/>
        <v>6.472135954999578E-5</v>
      </c>
      <c r="E241" s="20">
        <f>Model!$W$23*((drdp!B241+drdp!K241)*DBHG!$B241+(drdp!E241+drdp!N241)*DBHG!$C241+(drdp!H241+drdp!Q241)*DBHG!$D241)</f>
        <v>-0.16366659088984198</v>
      </c>
      <c r="F241" s="20">
        <f>Model!$W$23*((drdp!C241+drdp!L241)*DBHG!$B241+(drdp!F241+drdp!O241)*DBHG!$C241+(drdp!I241+drdp!R241)*DBHG!$D241)</f>
        <v>4.3854330856888092E-2</v>
      </c>
      <c r="G241" s="20">
        <f>Model!$W$23*((drdp!D241+drdp!M241)*DBHG!$B241+(drdp!G241+drdp!P241)*DBHG!$C241+(drdp!J241+drdp!S241)*DBHG!$D241)</f>
        <v>0</v>
      </c>
      <c r="H241" s="18">
        <f>Model!$W$23*((drdp!B241)*DBHG!$B241+(drdp!E241)*DBHG!$C241+(drdp!H241)*DBHG!$D241)</f>
        <v>-8.1833295444920989E-2</v>
      </c>
      <c r="I241" s="18">
        <f>Model!$W$23*((drdp!C241)*DBHG!$B241+(drdp!F241)*DBHG!$C241+(drdp!I241)*DBHG!$D241)</f>
        <v>2.1927165428444046E-2</v>
      </c>
      <c r="J241" s="18">
        <f>Model!$W$23*((drdp!D241)*DBHG!$B241+(drdp!G241)*DBHG!$C241+(drdp!J241)*DBHG!$D241)</f>
        <v>0</v>
      </c>
      <c r="K241" s="21">
        <f>SUM(E$3:E240)+H241</f>
        <v>-27.573261731949607</v>
      </c>
      <c r="L241" s="21">
        <f>SUM(F$3:F240)+I241</f>
        <v>7.3882332137678821</v>
      </c>
      <c r="M241" s="21">
        <f>SUM(G$3:G240)+J241</f>
        <v>0</v>
      </c>
      <c r="N241" s="19">
        <f t="shared" si="23"/>
        <v>760.28476253859662</v>
      </c>
      <c r="O241" s="19">
        <f t="shared" si="24"/>
        <v>54.585990021022887</v>
      </c>
      <c r="P241" s="19">
        <f t="shared" si="25"/>
        <v>0</v>
      </c>
      <c r="Q241" s="19">
        <f t="shared" si="26"/>
        <v>-203.71768813990499</v>
      </c>
      <c r="R241" s="19">
        <f t="shared" si="27"/>
        <v>0</v>
      </c>
      <c r="S241" s="19">
        <f t="shared" si="28"/>
        <v>0</v>
      </c>
    </row>
    <row r="242" spans="1:19" x14ac:dyDescent="0.25">
      <c r="A242" s="26">
        <f>Wellpath!E242</f>
        <v>7170</v>
      </c>
      <c r="B242" s="22">
        <v>0</v>
      </c>
      <c r="C242" s="22">
        <v>0</v>
      </c>
      <c r="D242" s="22">
        <f t="shared" si="22"/>
        <v>6.472135954999578E-5</v>
      </c>
      <c r="E242" s="20">
        <f>Model!$W$23*((drdp!B242+drdp!K242)*DBHG!$B242+(drdp!E242+drdp!N242)*DBHG!$C242+(drdp!H242+drdp!Q242)*DBHG!$D242)</f>
        <v>-0.16366659088984198</v>
      </c>
      <c r="F242" s="20">
        <f>Model!$W$23*((drdp!C242+drdp!L242)*DBHG!$B242+(drdp!F242+drdp!O242)*DBHG!$C242+(drdp!I242+drdp!R242)*DBHG!$D242)</f>
        <v>4.3854330856888092E-2</v>
      </c>
      <c r="G242" s="20">
        <f>Model!$W$23*((drdp!D242+drdp!M242)*DBHG!$B242+(drdp!G242+drdp!P242)*DBHG!$C242+(drdp!J242+drdp!S242)*DBHG!$D242)</f>
        <v>0</v>
      </c>
      <c r="H242" s="18">
        <f>Model!$W$23*((drdp!B242)*DBHG!$B242+(drdp!E242)*DBHG!$C242+(drdp!H242)*DBHG!$D242)</f>
        <v>-8.1833295444920989E-2</v>
      </c>
      <c r="I242" s="18">
        <f>Model!$W$23*((drdp!C242)*DBHG!$B242+(drdp!F242)*DBHG!$C242+(drdp!I242)*DBHG!$D242)</f>
        <v>2.1927165428444046E-2</v>
      </c>
      <c r="J242" s="18">
        <f>Model!$W$23*((drdp!D242)*DBHG!$B242+(drdp!G242)*DBHG!$C242+(drdp!J242)*DBHG!$D242)</f>
        <v>0</v>
      </c>
      <c r="K242" s="21">
        <f>SUM(E$3:E241)+H242</f>
        <v>-27.73692832283945</v>
      </c>
      <c r="L242" s="21">
        <f>SUM(F$3:F241)+I242</f>
        <v>7.4320875446247703</v>
      </c>
      <c r="M242" s="21">
        <f>SUM(G$3:G241)+J242</f>
        <v>0</v>
      </c>
      <c r="N242" s="19">
        <f t="shared" si="23"/>
        <v>769.33719278633328</v>
      </c>
      <c r="O242" s="19">
        <f t="shared" si="24"/>
        <v>55.235925270966646</v>
      </c>
      <c r="P242" s="19">
        <f t="shared" si="25"/>
        <v>0</v>
      </c>
      <c r="Q242" s="19">
        <f t="shared" si="26"/>
        <v>-206.14327951432509</v>
      </c>
      <c r="R242" s="19">
        <f t="shared" si="27"/>
        <v>0</v>
      </c>
      <c r="S242" s="19">
        <f t="shared" si="28"/>
        <v>0</v>
      </c>
    </row>
    <row r="243" spans="1:19" x14ac:dyDescent="0.25">
      <c r="A243" s="26">
        <f>Wellpath!E243</f>
        <v>7200</v>
      </c>
      <c r="B243" s="22">
        <v>0</v>
      </c>
      <c r="C243" s="22">
        <v>0</v>
      </c>
      <c r="D243" s="22">
        <f t="shared" si="22"/>
        <v>6.472135954999578E-5</v>
      </c>
      <c r="E243" s="20">
        <f>Model!$W$23*((drdp!B243+drdp!K243)*DBHG!$B243+(drdp!E243+drdp!N243)*DBHG!$C243+(drdp!H243+drdp!Q243)*DBHG!$D243)</f>
        <v>-0.16366659088984198</v>
      </c>
      <c r="F243" s="20">
        <f>Model!$W$23*((drdp!C243+drdp!L243)*DBHG!$B243+(drdp!F243+drdp!O243)*DBHG!$C243+(drdp!I243+drdp!R243)*DBHG!$D243)</f>
        <v>4.3854330856888092E-2</v>
      </c>
      <c r="G243" s="20">
        <f>Model!$W$23*((drdp!D243+drdp!M243)*DBHG!$B243+(drdp!G243+drdp!P243)*DBHG!$C243+(drdp!J243+drdp!S243)*DBHG!$D243)</f>
        <v>0</v>
      </c>
      <c r="H243" s="18">
        <f>Model!$W$23*((drdp!B243)*DBHG!$B243+(drdp!E243)*DBHG!$C243+(drdp!H243)*DBHG!$D243)</f>
        <v>-8.1833295444920989E-2</v>
      </c>
      <c r="I243" s="18">
        <f>Model!$W$23*((drdp!C243)*DBHG!$B243+(drdp!F243)*DBHG!$C243+(drdp!I243)*DBHG!$D243)</f>
        <v>2.1927165428444046E-2</v>
      </c>
      <c r="J243" s="18">
        <f>Model!$W$23*((drdp!D243)*DBHG!$B243+(drdp!G243)*DBHG!$C243+(drdp!J243)*DBHG!$D243)</f>
        <v>0</v>
      </c>
      <c r="K243" s="21">
        <f>SUM(E$3:E242)+H243</f>
        <v>-27.900594913729293</v>
      </c>
      <c r="L243" s="21">
        <f>SUM(F$3:F242)+I243</f>
        <v>7.4759418754816584</v>
      </c>
      <c r="M243" s="21">
        <f>SUM(G$3:G242)+J243</f>
        <v>0</v>
      </c>
      <c r="N243" s="19">
        <f t="shared" si="23"/>
        <v>778.44319654001686</v>
      </c>
      <c r="O243" s="19">
        <f t="shared" si="24"/>
        <v>55.889706925580214</v>
      </c>
      <c r="P243" s="19">
        <f t="shared" si="25"/>
        <v>0</v>
      </c>
      <c r="Q243" s="19">
        <f t="shared" si="26"/>
        <v>-208.5832258663994</v>
      </c>
      <c r="R243" s="19">
        <f t="shared" si="27"/>
        <v>0</v>
      </c>
      <c r="S243" s="19">
        <f t="shared" si="28"/>
        <v>0</v>
      </c>
    </row>
    <row r="244" spans="1:19" x14ac:dyDescent="0.25">
      <c r="A244" s="26">
        <f>Wellpath!E244</f>
        <v>7230</v>
      </c>
      <c r="B244" s="22">
        <v>0</v>
      </c>
      <c r="C244" s="22">
        <v>0</v>
      </c>
      <c r="D244" s="22">
        <f t="shared" si="22"/>
        <v>6.472135954999578E-5</v>
      </c>
      <c r="E244" s="20">
        <f>Model!$W$23*((drdp!B244+drdp!K244)*DBHG!$B244+(drdp!E244+drdp!N244)*DBHG!$C244+(drdp!H244+drdp!Q244)*DBHG!$D244)</f>
        <v>-0.16366659088984198</v>
      </c>
      <c r="F244" s="20">
        <f>Model!$W$23*((drdp!C244+drdp!L244)*DBHG!$B244+(drdp!F244+drdp!O244)*DBHG!$C244+(drdp!I244+drdp!R244)*DBHG!$D244)</f>
        <v>4.3854330856888092E-2</v>
      </c>
      <c r="G244" s="20">
        <f>Model!$W$23*((drdp!D244+drdp!M244)*DBHG!$B244+(drdp!G244+drdp!P244)*DBHG!$C244+(drdp!J244+drdp!S244)*DBHG!$D244)</f>
        <v>0</v>
      </c>
      <c r="H244" s="18">
        <f>Model!$W$23*((drdp!B244)*DBHG!$B244+(drdp!E244)*DBHG!$C244+(drdp!H244)*DBHG!$D244)</f>
        <v>-8.1833295444920989E-2</v>
      </c>
      <c r="I244" s="18">
        <f>Model!$W$23*((drdp!C244)*DBHG!$B244+(drdp!F244)*DBHG!$C244+(drdp!I244)*DBHG!$D244)</f>
        <v>2.1927165428444046E-2</v>
      </c>
      <c r="J244" s="18">
        <f>Model!$W$23*((drdp!D244)*DBHG!$B244+(drdp!G244)*DBHG!$C244+(drdp!J244)*DBHG!$D244)</f>
        <v>0</v>
      </c>
      <c r="K244" s="21">
        <f>SUM(E$3:E243)+H244</f>
        <v>-28.064261504619136</v>
      </c>
      <c r="L244" s="21">
        <f>SUM(F$3:F243)+I244</f>
        <v>7.5197962063385466</v>
      </c>
      <c r="M244" s="21">
        <f>SUM(G$3:G243)+J244</f>
        <v>0</v>
      </c>
      <c r="N244" s="19">
        <f t="shared" si="23"/>
        <v>787.60277379964748</v>
      </c>
      <c r="O244" s="19">
        <f t="shared" si="24"/>
        <v>56.547334984863596</v>
      </c>
      <c r="P244" s="19">
        <f t="shared" si="25"/>
        <v>0</v>
      </c>
      <c r="Q244" s="19">
        <f t="shared" si="26"/>
        <v>-211.03752719612788</v>
      </c>
      <c r="R244" s="19">
        <f t="shared" si="27"/>
        <v>0</v>
      </c>
      <c r="S244" s="19">
        <f t="shared" si="28"/>
        <v>0</v>
      </c>
    </row>
    <row r="245" spans="1:19" x14ac:dyDescent="0.25">
      <c r="A245" s="26">
        <f>Wellpath!E245</f>
        <v>7260</v>
      </c>
      <c r="B245" s="22">
        <v>0</v>
      </c>
      <c r="C245" s="22">
        <v>0</v>
      </c>
      <c r="D245" s="22">
        <f t="shared" si="22"/>
        <v>6.472135954999578E-5</v>
      </c>
      <c r="E245" s="20">
        <f>Model!$W$23*((drdp!B245+drdp!K245)*DBHG!$B245+(drdp!E245+drdp!N245)*DBHG!$C245+(drdp!H245+drdp!Q245)*DBHG!$D245)</f>
        <v>-0.16366659088984198</v>
      </c>
      <c r="F245" s="20">
        <f>Model!$W$23*((drdp!C245+drdp!L245)*DBHG!$B245+(drdp!F245+drdp!O245)*DBHG!$C245+(drdp!I245+drdp!R245)*DBHG!$D245)</f>
        <v>4.3854330856888092E-2</v>
      </c>
      <c r="G245" s="20">
        <f>Model!$W$23*((drdp!D245+drdp!M245)*DBHG!$B245+(drdp!G245+drdp!P245)*DBHG!$C245+(drdp!J245+drdp!S245)*DBHG!$D245)</f>
        <v>0</v>
      </c>
      <c r="H245" s="18">
        <f>Model!$W$23*((drdp!B245)*DBHG!$B245+(drdp!E245)*DBHG!$C245+(drdp!H245)*DBHG!$D245)</f>
        <v>-8.1833295444920989E-2</v>
      </c>
      <c r="I245" s="18">
        <f>Model!$W$23*((drdp!C245)*DBHG!$B245+(drdp!F245)*DBHG!$C245+(drdp!I245)*DBHG!$D245)</f>
        <v>2.1927165428444046E-2</v>
      </c>
      <c r="J245" s="18">
        <f>Model!$W$23*((drdp!D245)*DBHG!$B245+(drdp!G245)*DBHG!$C245+(drdp!J245)*DBHG!$D245)</f>
        <v>0</v>
      </c>
      <c r="K245" s="21">
        <f>SUM(E$3:E244)+H245</f>
        <v>-28.227928095508979</v>
      </c>
      <c r="L245" s="21">
        <f>SUM(F$3:F244)+I245</f>
        <v>7.5636505371954348</v>
      </c>
      <c r="M245" s="21">
        <f>SUM(G$3:G244)+J245</f>
        <v>0</v>
      </c>
      <c r="N245" s="19">
        <f t="shared" si="23"/>
        <v>796.81592456522515</v>
      </c>
      <c r="O245" s="19">
        <f t="shared" si="24"/>
        <v>57.208809448816787</v>
      </c>
      <c r="P245" s="19">
        <f t="shared" si="25"/>
        <v>0</v>
      </c>
      <c r="Q245" s="19">
        <f t="shared" si="26"/>
        <v>-213.50618350351058</v>
      </c>
      <c r="R245" s="19">
        <f t="shared" si="27"/>
        <v>0</v>
      </c>
      <c r="S245" s="19">
        <f t="shared" si="28"/>
        <v>0</v>
      </c>
    </row>
    <row r="246" spans="1:19" x14ac:dyDescent="0.25">
      <c r="A246" s="26">
        <f>Wellpath!E246</f>
        <v>7290</v>
      </c>
      <c r="B246" s="22">
        <v>0</v>
      </c>
      <c r="C246" s="22">
        <v>0</v>
      </c>
      <c r="D246" s="22">
        <f t="shared" si="22"/>
        <v>6.472135954999578E-5</v>
      </c>
      <c r="E246" s="20">
        <f>Model!$W$23*((drdp!B246+drdp!K246)*DBHG!$B246+(drdp!E246+drdp!N246)*DBHG!$C246+(drdp!H246+drdp!Q246)*DBHG!$D246)</f>
        <v>-0.16366659088984198</v>
      </c>
      <c r="F246" s="20">
        <f>Model!$W$23*((drdp!C246+drdp!L246)*DBHG!$B246+(drdp!F246+drdp!O246)*DBHG!$C246+(drdp!I246+drdp!R246)*DBHG!$D246)</f>
        <v>4.3854330856888092E-2</v>
      </c>
      <c r="G246" s="20">
        <f>Model!$W$23*((drdp!D246+drdp!M246)*DBHG!$B246+(drdp!G246+drdp!P246)*DBHG!$C246+(drdp!J246+drdp!S246)*DBHG!$D246)</f>
        <v>0</v>
      </c>
      <c r="H246" s="18">
        <f>Model!$W$23*((drdp!B246)*DBHG!$B246+(drdp!E246)*DBHG!$C246+(drdp!H246)*DBHG!$D246)</f>
        <v>-8.1833295444920989E-2</v>
      </c>
      <c r="I246" s="18">
        <f>Model!$W$23*((drdp!C246)*DBHG!$B246+(drdp!F246)*DBHG!$C246+(drdp!I246)*DBHG!$D246)</f>
        <v>2.1927165428444046E-2</v>
      </c>
      <c r="J246" s="18">
        <f>Model!$W$23*((drdp!D246)*DBHG!$B246+(drdp!G246)*DBHG!$C246+(drdp!J246)*DBHG!$D246)</f>
        <v>0</v>
      </c>
      <c r="K246" s="21">
        <f>SUM(E$3:E245)+H246</f>
        <v>-28.391594686398822</v>
      </c>
      <c r="L246" s="21">
        <f>SUM(F$3:F245)+I246</f>
        <v>7.607504868052323</v>
      </c>
      <c r="M246" s="21">
        <f>SUM(G$3:G245)+J246</f>
        <v>0</v>
      </c>
      <c r="N246" s="19">
        <f t="shared" si="23"/>
        <v>806.08264883674985</v>
      </c>
      <c r="O246" s="19">
        <f t="shared" si="24"/>
        <v>57.874130317439793</v>
      </c>
      <c r="P246" s="19">
        <f t="shared" si="25"/>
        <v>0</v>
      </c>
      <c r="Q246" s="19">
        <f t="shared" si="26"/>
        <v>-215.98919478854751</v>
      </c>
      <c r="R246" s="19">
        <f t="shared" si="27"/>
        <v>0</v>
      </c>
      <c r="S246" s="19">
        <f t="shared" si="28"/>
        <v>0</v>
      </c>
    </row>
    <row r="247" spans="1:19" x14ac:dyDescent="0.25">
      <c r="A247" s="26">
        <f>Wellpath!E247</f>
        <v>7320</v>
      </c>
      <c r="B247" s="22">
        <v>0</v>
      </c>
      <c r="C247" s="22">
        <v>0</v>
      </c>
      <c r="D247" s="22">
        <f t="shared" si="22"/>
        <v>6.472135954999578E-5</v>
      </c>
      <c r="E247" s="20">
        <f>Model!$W$23*((drdp!B247+drdp!K247)*DBHG!$B247+(drdp!E247+drdp!N247)*DBHG!$C247+(drdp!H247+drdp!Q247)*DBHG!$D247)</f>
        <v>-0.16366659088984198</v>
      </c>
      <c r="F247" s="20">
        <f>Model!$W$23*((drdp!C247+drdp!L247)*DBHG!$B247+(drdp!F247+drdp!O247)*DBHG!$C247+(drdp!I247+drdp!R247)*DBHG!$D247)</f>
        <v>4.3854330856888092E-2</v>
      </c>
      <c r="G247" s="20">
        <f>Model!$W$23*((drdp!D247+drdp!M247)*DBHG!$B247+(drdp!G247+drdp!P247)*DBHG!$C247+(drdp!J247+drdp!S247)*DBHG!$D247)</f>
        <v>0</v>
      </c>
      <c r="H247" s="18">
        <f>Model!$W$23*((drdp!B247)*DBHG!$B247+(drdp!E247)*DBHG!$C247+(drdp!H247)*DBHG!$D247)</f>
        <v>-8.1833295444920989E-2</v>
      </c>
      <c r="I247" s="18">
        <f>Model!$W$23*((drdp!C247)*DBHG!$B247+(drdp!F247)*DBHG!$C247+(drdp!I247)*DBHG!$D247)</f>
        <v>2.1927165428444046E-2</v>
      </c>
      <c r="J247" s="18">
        <f>Model!$W$23*((drdp!D247)*DBHG!$B247+(drdp!G247)*DBHG!$C247+(drdp!J247)*DBHG!$D247)</f>
        <v>0</v>
      </c>
      <c r="K247" s="21">
        <f>SUM(E$3:E246)+H247</f>
        <v>-28.555261277288665</v>
      </c>
      <c r="L247" s="21">
        <f>SUM(F$3:F246)+I247</f>
        <v>7.6513591989092111</v>
      </c>
      <c r="M247" s="21">
        <f>SUM(G$3:G246)+J247</f>
        <v>0</v>
      </c>
      <c r="N247" s="19">
        <f t="shared" si="23"/>
        <v>815.40294661422149</v>
      </c>
      <c r="O247" s="19">
        <f t="shared" si="24"/>
        <v>58.543297590732607</v>
      </c>
      <c r="P247" s="19">
        <f t="shared" si="25"/>
        <v>0</v>
      </c>
      <c r="Q247" s="19">
        <f t="shared" si="26"/>
        <v>-218.48656105123862</v>
      </c>
      <c r="R247" s="19">
        <f t="shared" si="27"/>
        <v>0</v>
      </c>
      <c r="S247" s="19">
        <f t="shared" si="28"/>
        <v>0</v>
      </c>
    </row>
    <row r="248" spans="1:19" x14ac:dyDescent="0.25">
      <c r="A248" s="26">
        <f>Wellpath!E248</f>
        <v>7350</v>
      </c>
      <c r="B248" s="22">
        <v>0</v>
      </c>
      <c r="C248" s="22">
        <v>0</v>
      </c>
      <c r="D248" s="22">
        <f t="shared" si="22"/>
        <v>6.472135954999578E-5</v>
      </c>
      <c r="E248" s="20">
        <f>Model!$W$23*((drdp!B248+drdp!K248)*DBHG!$B248+(drdp!E248+drdp!N248)*DBHG!$C248+(drdp!H248+drdp!Q248)*DBHG!$D248)</f>
        <v>-0.16366659088984198</v>
      </c>
      <c r="F248" s="20">
        <f>Model!$W$23*((drdp!C248+drdp!L248)*DBHG!$B248+(drdp!F248+drdp!O248)*DBHG!$C248+(drdp!I248+drdp!R248)*DBHG!$D248)</f>
        <v>4.3854330856888092E-2</v>
      </c>
      <c r="G248" s="20">
        <f>Model!$W$23*((drdp!D248+drdp!M248)*DBHG!$B248+(drdp!G248+drdp!P248)*DBHG!$C248+(drdp!J248+drdp!S248)*DBHG!$D248)</f>
        <v>0</v>
      </c>
      <c r="H248" s="18">
        <f>Model!$W$23*((drdp!B248)*DBHG!$B248+(drdp!E248)*DBHG!$C248+(drdp!H248)*DBHG!$D248)</f>
        <v>-8.1833295444920989E-2</v>
      </c>
      <c r="I248" s="18">
        <f>Model!$W$23*((drdp!C248)*DBHG!$B248+(drdp!F248)*DBHG!$C248+(drdp!I248)*DBHG!$D248)</f>
        <v>2.1927165428444046E-2</v>
      </c>
      <c r="J248" s="18">
        <f>Model!$W$23*((drdp!D248)*DBHG!$B248+(drdp!G248)*DBHG!$C248+(drdp!J248)*DBHG!$D248)</f>
        <v>0</v>
      </c>
      <c r="K248" s="21">
        <f>SUM(E$3:E247)+H248</f>
        <v>-28.718927868178508</v>
      </c>
      <c r="L248" s="21">
        <f>SUM(F$3:F247)+I248</f>
        <v>7.6952135297660993</v>
      </c>
      <c r="M248" s="21">
        <f>SUM(G$3:G247)+J248</f>
        <v>0</v>
      </c>
      <c r="N248" s="19">
        <f t="shared" si="23"/>
        <v>824.77681789764017</v>
      </c>
      <c r="O248" s="19">
        <f t="shared" si="24"/>
        <v>59.216311268695229</v>
      </c>
      <c r="P248" s="19">
        <f t="shared" si="25"/>
        <v>0</v>
      </c>
      <c r="Q248" s="19">
        <f t="shared" si="26"/>
        <v>-220.99828229158393</v>
      </c>
      <c r="R248" s="19">
        <f t="shared" si="27"/>
        <v>0</v>
      </c>
      <c r="S248" s="19">
        <f t="shared" si="28"/>
        <v>0</v>
      </c>
    </row>
    <row r="249" spans="1:19" x14ac:dyDescent="0.25">
      <c r="A249" s="26">
        <f>Wellpath!E249</f>
        <v>7380</v>
      </c>
      <c r="B249" s="22">
        <v>0</v>
      </c>
      <c r="C249" s="22">
        <v>0</v>
      </c>
      <c r="D249" s="22">
        <f t="shared" si="22"/>
        <v>6.472135954999578E-5</v>
      </c>
      <c r="E249" s="20">
        <f>Model!$W$23*((drdp!B249+drdp!K249)*DBHG!$B249+(drdp!E249+drdp!N249)*DBHG!$C249+(drdp!H249+drdp!Q249)*DBHG!$D249)</f>
        <v>-0.16366659088984198</v>
      </c>
      <c r="F249" s="20">
        <f>Model!$W$23*((drdp!C249+drdp!L249)*DBHG!$B249+(drdp!F249+drdp!O249)*DBHG!$C249+(drdp!I249+drdp!R249)*DBHG!$D249)</f>
        <v>4.3854330856888092E-2</v>
      </c>
      <c r="G249" s="20">
        <f>Model!$W$23*((drdp!D249+drdp!M249)*DBHG!$B249+(drdp!G249+drdp!P249)*DBHG!$C249+(drdp!J249+drdp!S249)*DBHG!$D249)</f>
        <v>0</v>
      </c>
      <c r="H249" s="18">
        <f>Model!$W$23*((drdp!B249)*DBHG!$B249+(drdp!E249)*DBHG!$C249+(drdp!H249)*DBHG!$D249)</f>
        <v>-8.1833295444920989E-2</v>
      </c>
      <c r="I249" s="18">
        <f>Model!$W$23*((drdp!C249)*DBHG!$B249+(drdp!F249)*DBHG!$C249+(drdp!I249)*DBHG!$D249)</f>
        <v>2.1927165428444046E-2</v>
      </c>
      <c r="J249" s="18">
        <f>Model!$W$23*((drdp!D249)*DBHG!$B249+(drdp!G249)*DBHG!$C249+(drdp!J249)*DBHG!$D249)</f>
        <v>0</v>
      </c>
      <c r="K249" s="21">
        <f>SUM(E$3:E248)+H249</f>
        <v>-28.882594459068351</v>
      </c>
      <c r="L249" s="21">
        <f>SUM(F$3:F248)+I249</f>
        <v>7.7390678606229875</v>
      </c>
      <c r="M249" s="21">
        <f>SUM(G$3:G248)+J249</f>
        <v>0</v>
      </c>
      <c r="N249" s="19">
        <f t="shared" si="23"/>
        <v>834.20426268700578</v>
      </c>
      <c r="O249" s="19">
        <f t="shared" si="24"/>
        <v>59.893171351327666</v>
      </c>
      <c r="P249" s="19">
        <f t="shared" si="25"/>
        <v>0</v>
      </c>
      <c r="Q249" s="19">
        <f t="shared" si="26"/>
        <v>-223.52435850958346</v>
      </c>
      <c r="R249" s="19">
        <f t="shared" si="27"/>
        <v>0</v>
      </c>
      <c r="S249" s="19">
        <f t="shared" si="28"/>
        <v>0</v>
      </c>
    </row>
    <row r="250" spans="1:19" x14ac:dyDescent="0.25">
      <c r="A250" s="26">
        <f>Wellpath!E250</f>
        <v>7410</v>
      </c>
      <c r="B250" s="22">
        <v>0</v>
      </c>
      <c r="C250" s="22">
        <v>0</v>
      </c>
      <c r="D250" s="22">
        <f t="shared" si="22"/>
        <v>6.472135954999578E-5</v>
      </c>
      <c r="E250" s="20">
        <f>Model!$W$23*((drdp!B250+drdp!K250)*DBHG!$B250+(drdp!E250+drdp!N250)*DBHG!$C250+(drdp!H250+drdp!Q250)*DBHG!$D250)</f>
        <v>-0.16366659088984198</v>
      </c>
      <c r="F250" s="20">
        <f>Model!$W$23*((drdp!C250+drdp!L250)*DBHG!$B250+(drdp!F250+drdp!O250)*DBHG!$C250+(drdp!I250+drdp!R250)*DBHG!$D250)</f>
        <v>4.3854330856888092E-2</v>
      </c>
      <c r="G250" s="20">
        <f>Model!$W$23*((drdp!D250+drdp!M250)*DBHG!$B250+(drdp!G250+drdp!P250)*DBHG!$C250+(drdp!J250+drdp!S250)*DBHG!$D250)</f>
        <v>0</v>
      </c>
      <c r="H250" s="18">
        <f>Model!$W$23*((drdp!B250)*DBHG!$B250+(drdp!E250)*DBHG!$C250+(drdp!H250)*DBHG!$D250)</f>
        <v>-8.1833295444920989E-2</v>
      </c>
      <c r="I250" s="18">
        <f>Model!$W$23*((drdp!C250)*DBHG!$B250+(drdp!F250)*DBHG!$C250+(drdp!I250)*DBHG!$D250)</f>
        <v>2.1927165428444046E-2</v>
      </c>
      <c r="J250" s="18">
        <f>Model!$W$23*((drdp!D250)*DBHG!$B250+(drdp!G250)*DBHG!$C250+(drdp!J250)*DBHG!$D250)</f>
        <v>0</v>
      </c>
      <c r="K250" s="21">
        <f>SUM(E$3:E249)+H250</f>
        <v>-29.046261049958193</v>
      </c>
      <c r="L250" s="21">
        <f>SUM(F$3:F249)+I250</f>
        <v>7.7829221914798756</v>
      </c>
      <c r="M250" s="21">
        <f>SUM(G$3:G249)+J250</f>
        <v>0</v>
      </c>
      <c r="N250" s="19">
        <f t="shared" si="23"/>
        <v>843.68528098231843</v>
      </c>
      <c r="O250" s="19">
        <f t="shared" si="24"/>
        <v>60.573877838629912</v>
      </c>
      <c r="P250" s="19">
        <f t="shared" si="25"/>
        <v>0</v>
      </c>
      <c r="Q250" s="19">
        <f t="shared" si="26"/>
        <v>-226.06478970523719</v>
      </c>
      <c r="R250" s="19">
        <f t="shared" si="27"/>
        <v>0</v>
      </c>
      <c r="S250" s="19">
        <f t="shared" si="28"/>
        <v>0</v>
      </c>
    </row>
    <row r="251" spans="1:19" x14ac:dyDescent="0.25">
      <c r="A251" s="26">
        <f>Wellpath!E251</f>
        <v>7440</v>
      </c>
      <c r="B251" s="22">
        <v>0</v>
      </c>
      <c r="C251" s="22">
        <v>0</v>
      </c>
      <c r="D251" s="22">
        <f t="shared" si="22"/>
        <v>6.472135954999578E-5</v>
      </c>
      <c r="E251" s="20">
        <f>Model!$W$23*((drdp!B251+drdp!K251)*DBHG!$B251+(drdp!E251+drdp!N251)*DBHG!$C251+(drdp!H251+drdp!Q251)*DBHG!$D251)</f>
        <v>-0.16366659088984198</v>
      </c>
      <c r="F251" s="20">
        <f>Model!$W$23*((drdp!C251+drdp!L251)*DBHG!$B251+(drdp!F251+drdp!O251)*DBHG!$C251+(drdp!I251+drdp!R251)*DBHG!$D251)</f>
        <v>4.3854330856888092E-2</v>
      </c>
      <c r="G251" s="20">
        <f>Model!$W$23*((drdp!D251+drdp!M251)*DBHG!$B251+(drdp!G251+drdp!P251)*DBHG!$C251+(drdp!J251+drdp!S251)*DBHG!$D251)</f>
        <v>0</v>
      </c>
      <c r="H251" s="18">
        <f>Model!$W$23*((drdp!B251)*DBHG!$B251+(drdp!E251)*DBHG!$C251+(drdp!H251)*DBHG!$D251)</f>
        <v>-8.1833295444920989E-2</v>
      </c>
      <c r="I251" s="18">
        <f>Model!$W$23*((drdp!C251)*DBHG!$B251+(drdp!F251)*DBHG!$C251+(drdp!I251)*DBHG!$D251)</f>
        <v>2.1927165428444046E-2</v>
      </c>
      <c r="J251" s="18">
        <f>Model!$W$23*((drdp!D251)*DBHG!$B251+(drdp!G251)*DBHG!$C251+(drdp!J251)*DBHG!$D251)</f>
        <v>0</v>
      </c>
      <c r="K251" s="21">
        <f>SUM(E$3:E250)+H251</f>
        <v>-29.209927640848036</v>
      </c>
      <c r="L251" s="21">
        <f>SUM(F$3:F250)+I251</f>
        <v>7.8267765223367638</v>
      </c>
      <c r="M251" s="21">
        <f>SUM(G$3:G250)+J251</f>
        <v>0</v>
      </c>
      <c r="N251" s="19">
        <f t="shared" si="23"/>
        <v>853.21987278357813</v>
      </c>
      <c r="O251" s="19">
        <f t="shared" si="24"/>
        <v>61.258430730601965</v>
      </c>
      <c r="P251" s="19">
        <f t="shared" si="25"/>
        <v>0</v>
      </c>
      <c r="Q251" s="19">
        <f t="shared" si="26"/>
        <v>-228.61957587854511</v>
      </c>
      <c r="R251" s="19">
        <f t="shared" si="27"/>
        <v>0</v>
      </c>
      <c r="S251" s="19">
        <f t="shared" si="28"/>
        <v>0</v>
      </c>
    </row>
    <row r="252" spans="1:19" x14ac:dyDescent="0.25">
      <c r="A252" s="26">
        <f>Wellpath!E252</f>
        <v>7470</v>
      </c>
      <c r="B252" s="22">
        <v>0</v>
      </c>
      <c r="C252" s="22">
        <v>0</v>
      </c>
      <c r="D252" s="22">
        <f t="shared" si="22"/>
        <v>6.472135954999578E-5</v>
      </c>
      <c r="E252" s="20">
        <f>Model!$W$23*((drdp!B252+drdp!K252)*DBHG!$B252+(drdp!E252+drdp!N252)*DBHG!$C252+(drdp!H252+drdp!Q252)*DBHG!$D252)</f>
        <v>-0.16366659088984198</v>
      </c>
      <c r="F252" s="20">
        <f>Model!$W$23*((drdp!C252+drdp!L252)*DBHG!$B252+(drdp!F252+drdp!O252)*DBHG!$C252+(drdp!I252+drdp!R252)*DBHG!$D252)</f>
        <v>4.3854330856888092E-2</v>
      </c>
      <c r="G252" s="20">
        <f>Model!$W$23*((drdp!D252+drdp!M252)*DBHG!$B252+(drdp!G252+drdp!P252)*DBHG!$C252+(drdp!J252+drdp!S252)*DBHG!$D252)</f>
        <v>0</v>
      </c>
      <c r="H252" s="18">
        <f>Model!$W$23*((drdp!B252)*DBHG!$B252+(drdp!E252)*DBHG!$C252+(drdp!H252)*DBHG!$D252)</f>
        <v>-8.1833295444920989E-2</v>
      </c>
      <c r="I252" s="18">
        <f>Model!$W$23*((drdp!C252)*DBHG!$B252+(drdp!F252)*DBHG!$C252+(drdp!I252)*DBHG!$D252)</f>
        <v>2.1927165428444046E-2</v>
      </c>
      <c r="J252" s="18">
        <f>Model!$W$23*((drdp!D252)*DBHG!$B252+(drdp!G252)*DBHG!$C252+(drdp!J252)*DBHG!$D252)</f>
        <v>0</v>
      </c>
      <c r="K252" s="21">
        <f>SUM(E$3:E251)+H252</f>
        <v>-29.373594231737879</v>
      </c>
      <c r="L252" s="21">
        <f>SUM(F$3:F251)+I252</f>
        <v>7.870630853193652</v>
      </c>
      <c r="M252" s="21">
        <f>SUM(G$3:G251)+J252</f>
        <v>0</v>
      </c>
      <c r="N252" s="19">
        <f t="shared" si="23"/>
        <v>862.80803809078486</v>
      </c>
      <c r="O252" s="19">
        <f t="shared" si="24"/>
        <v>61.946830027243834</v>
      </c>
      <c r="P252" s="19">
        <f t="shared" si="25"/>
        <v>0</v>
      </c>
      <c r="Q252" s="19">
        <f t="shared" si="26"/>
        <v>-231.18871702950725</v>
      </c>
      <c r="R252" s="19">
        <f t="shared" si="27"/>
        <v>0</v>
      </c>
      <c r="S252" s="19">
        <f t="shared" si="28"/>
        <v>0</v>
      </c>
    </row>
    <row r="253" spans="1:19" x14ac:dyDescent="0.25">
      <c r="A253" s="26">
        <f>Wellpath!E253</f>
        <v>7500</v>
      </c>
      <c r="B253" s="22">
        <v>0</v>
      </c>
      <c r="C253" s="22">
        <v>0</v>
      </c>
      <c r="D253" s="22">
        <f t="shared" si="22"/>
        <v>6.472135954999578E-5</v>
      </c>
      <c r="E253" s="20">
        <f>Model!$W$23*((drdp!B253+drdp!K253)*DBHG!$B253+(drdp!E253+drdp!N253)*DBHG!$C253+(drdp!H253+drdp!Q253)*DBHG!$D253)</f>
        <v>-0.16366659088984198</v>
      </c>
      <c r="F253" s="20">
        <f>Model!$W$23*((drdp!C253+drdp!L253)*DBHG!$B253+(drdp!F253+drdp!O253)*DBHG!$C253+(drdp!I253+drdp!R253)*DBHG!$D253)</f>
        <v>4.3854330856888092E-2</v>
      </c>
      <c r="G253" s="20">
        <f>Model!$W$23*((drdp!D253+drdp!M253)*DBHG!$B253+(drdp!G253+drdp!P253)*DBHG!$C253+(drdp!J253+drdp!S253)*DBHG!$D253)</f>
        <v>0</v>
      </c>
      <c r="H253" s="18">
        <f>Model!$W$23*((drdp!B253)*DBHG!$B253+(drdp!E253)*DBHG!$C253+(drdp!H253)*DBHG!$D253)</f>
        <v>-8.1833295444920989E-2</v>
      </c>
      <c r="I253" s="18">
        <f>Model!$W$23*((drdp!C253)*DBHG!$B253+(drdp!F253)*DBHG!$C253+(drdp!I253)*DBHG!$D253)</f>
        <v>2.1927165428444046E-2</v>
      </c>
      <c r="J253" s="18">
        <f>Model!$W$23*((drdp!D253)*DBHG!$B253+(drdp!G253)*DBHG!$C253+(drdp!J253)*DBHG!$D253)</f>
        <v>0</v>
      </c>
      <c r="K253" s="21">
        <f>SUM(E$3:E252)+H253</f>
        <v>-29.537260822627722</v>
      </c>
      <c r="L253" s="21">
        <f>SUM(F$3:F252)+I253</f>
        <v>7.9144851840505401</v>
      </c>
      <c r="M253" s="21">
        <f>SUM(G$3:G252)+J253</f>
        <v>0</v>
      </c>
      <c r="N253" s="19">
        <f t="shared" si="23"/>
        <v>872.44977690393853</v>
      </c>
      <c r="O253" s="19">
        <f t="shared" si="24"/>
        <v>62.639075728555511</v>
      </c>
      <c r="P253" s="19">
        <f t="shared" si="25"/>
        <v>0</v>
      </c>
      <c r="Q253" s="19">
        <f t="shared" si="26"/>
        <v>-233.77221315812358</v>
      </c>
      <c r="R253" s="19">
        <f t="shared" si="27"/>
        <v>0</v>
      </c>
      <c r="S253" s="19">
        <f t="shared" si="28"/>
        <v>0</v>
      </c>
    </row>
    <row r="254" spans="1:19" x14ac:dyDescent="0.25">
      <c r="A254" s="26">
        <f>Wellpath!E254</f>
        <v>7530</v>
      </c>
      <c r="B254" s="22">
        <v>0</v>
      </c>
      <c r="C254" s="22">
        <v>0</v>
      </c>
      <c r="D254" s="22">
        <f t="shared" si="22"/>
        <v>6.472135954999578E-5</v>
      </c>
      <c r="E254" s="20">
        <f>Model!$W$23*((drdp!B254+drdp!K254)*DBHG!$B254+(drdp!E254+drdp!N254)*DBHG!$C254+(drdp!H254+drdp!Q254)*DBHG!$D254)</f>
        <v>-0.16366659088984198</v>
      </c>
      <c r="F254" s="20">
        <f>Model!$W$23*((drdp!C254+drdp!L254)*DBHG!$B254+(drdp!F254+drdp!O254)*DBHG!$C254+(drdp!I254+drdp!R254)*DBHG!$D254)</f>
        <v>4.3854330856888092E-2</v>
      </c>
      <c r="G254" s="20">
        <f>Model!$W$23*((drdp!D254+drdp!M254)*DBHG!$B254+(drdp!G254+drdp!P254)*DBHG!$C254+(drdp!J254+drdp!S254)*DBHG!$D254)</f>
        <v>0</v>
      </c>
      <c r="H254" s="18">
        <f>Model!$W$23*((drdp!B254)*DBHG!$B254+(drdp!E254)*DBHG!$C254+(drdp!H254)*DBHG!$D254)</f>
        <v>-8.1833295444920989E-2</v>
      </c>
      <c r="I254" s="18">
        <f>Model!$W$23*((drdp!C254)*DBHG!$B254+(drdp!F254)*DBHG!$C254+(drdp!I254)*DBHG!$D254)</f>
        <v>2.1927165428444046E-2</v>
      </c>
      <c r="J254" s="18">
        <f>Model!$W$23*((drdp!D254)*DBHG!$B254+(drdp!G254)*DBHG!$C254+(drdp!J254)*DBHG!$D254)</f>
        <v>0</v>
      </c>
      <c r="K254" s="21">
        <f>SUM(E$3:E253)+H254</f>
        <v>-29.700927413517565</v>
      </c>
      <c r="L254" s="21">
        <f>SUM(F$3:F253)+I254</f>
        <v>7.9583395149074283</v>
      </c>
      <c r="M254" s="21">
        <f>SUM(G$3:G253)+J254</f>
        <v>0</v>
      </c>
      <c r="N254" s="19">
        <f t="shared" si="23"/>
        <v>882.14508922303924</v>
      </c>
      <c r="O254" s="19">
        <f t="shared" si="24"/>
        <v>63.335167834537003</v>
      </c>
      <c r="P254" s="19">
        <f t="shared" si="25"/>
        <v>0</v>
      </c>
      <c r="Q254" s="19">
        <f t="shared" si="26"/>
        <v>-236.37006426439413</v>
      </c>
      <c r="R254" s="19">
        <f t="shared" si="27"/>
        <v>0</v>
      </c>
      <c r="S254" s="19">
        <f t="shared" si="28"/>
        <v>0</v>
      </c>
    </row>
    <row r="255" spans="1:19" x14ac:dyDescent="0.25">
      <c r="A255" s="26">
        <f>Wellpath!E255</f>
        <v>7560</v>
      </c>
      <c r="B255" s="22">
        <v>0</v>
      </c>
      <c r="C255" s="22">
        <v>0</v>
      </c>
      <c r="D255" s="22">
        <f t="shared" si="22"/>
        <v>6.472135954999578E-5</v>
      </c>
      <c r="E255" s="20">
        <f>Model!$W$23*((drdp!B255+drdp!K255)*DBHG!$B255+(drdp!E255+drdp!N255)*DBHG!$C255+(drdp!H255+drdp!Q255)*DBHG!$D255)</f>
        <v>-0.16366659088984198</v>
      </c>
      <c r="F255" s="20">
        <f>Model!$W$23*((drdp!C255+drdp!L255)*DBHG!$B255+(drdp!F255+drdp!O255)*DBHG!$C255+(drdp!I255+drdp!R255)*DBHG!$D255)</f>
        <v>4.3854330856888092E-2</v>
      </c>
      <c r="G255" s="20">
        <f>Model!$W$23*((drdp!D255+drdp!M255)*DBHG!$B255+(drdp!G255+drdp!P255)*DBHG!$C255+(drdp!J255+drdp!S255)*DBHG!$D255)</f>
        <v>0</v>
      </c>
      <c r="H255" s="18">
        <f>Model!$W$23*((drdp!B255)*DBHG!$B255+(drdp!E255)*DBHG!$C255+(drdp!H255)*DBHG!$D255)</f>
        <v>-8.1833295444920989E-2</v>
      </c>
      <c r="I255" s="18">
        <f>Model!$W$23*((drdp!C255)*DBHG!$B255+(drdp!F255)*DBHG!$C255+(drdp!I255)*DBHG!$D255)</f>
        <v>2.1927165428444046E-2</v>
      </c>
      <c r="J255" s="18">
        <f>Model!$W$23*((drdp!D255)*DBHG!$B255+(drdp!G255)*DBHG!$C255+(drdp!J255)*DBHG!$D255)</f>
        <v>0</v>
      </c>
      <c r="K255" s="21">
        <f>SUM(E$3:E254)+H255</f>
        <v>-29.864594004407408</v>
      </c>
      <c r="L255" s="21">
        <f>SUM(F$3:F254)+I255</f>
        <v>8.0021938457643156</v>
      </c>
      <c r="M255" s="21">
        <f>SUM(G$3:G254)+J255</f>
        <v>0</v>
      </c>
      <c r="N255" s="19">
        <f t="shared" si="23"/>
        <v>891.89397504808687</v>
      </c>
      <c r="O255" s="19">
        <f t="shared" si="24"/>
        <v>64.035106345188282</v>
      </c>
      <c r="P255" s="19">
        <f t="shared" si="25"/>
        <v>0</v>
      </c>
      <c r="Q255" s="19">
        <f t="shared" si="26"/>
        <v>-238.98227034831885</v>
      </c>
      <c r="R255" s="19">
        <f t="shared" si="27"/>
        <v>0</v>
      </c>
      <c r="S255" s="19">
        <f t="shared" si="28"/>
        <v>0</v>
      </c>
    </row>
    <row r="256" spans="1:19" x14ac:dyDescent="0.25">
      <c r="A256" s="26">
        <f>Wellpath!E256</f>
        <v>7590</v>
      </c>
      <c r="B256" s="22">
        <v>0</v>
      </c>
      <c r="C256" s="22">
        <v>0</v>
      </c>
      <c r="D256" s="22">
        <f t="shared" si="22"/>
        <v>6.472135954999578E-5</v>
      </c>
      <c r="E256" s="20">
        <f>Model!$W$23*((drdp!B256+drdp!K256)*DBHG!$B256+(drdp!E256+drdp!N256)*DBHG!$C256+(drdp!H256+drdp!Q256)*DBHG!$D256)</f>
        <v>-0.16366659088984198</v>
      </c>
      <c r="F256" s="20">
        <f>Model!$W$23*((drdp!C256+drdp!L256)*DBHG!$B256+(drdp!F256+drdp!O256)*DBHG!$C256+(drdp!I256+drdp!R256)*DBHG!$D256)</f>
        <v>4.3854330856888092E-2</v>
      </c>
      <c r="G256" s="20">
        <f>Model!$W$23*((drdp!D256+drdp!M256)*DBHG!$B256+(drdp!G256+drdp!P256)*DBHG!$C256+(drdp!J256+drdp!S256)*DBHG!$D256)</f>
        <v>0</v>
      </c>
      <c r="H256" s="18">
        <f>Model!$W$23*((drdp!B256)*DBHG!$B256+(drdp!E256)*DBHG!$C256+(drdp!H256)*DBHG!$D256)</f>
        <v>-8.1833295444920989E-2</v>
      </c>
      <c r="I256" s="18">
        <f>Model!$W$23*((drdp!C256)*DBHG!$B256+(drdp!F256)*DBHG!$C256+(drdp!I256)*DBHG!$D256)</f>
        <v>2.1927165428444046E-2</v>
      </c>
      <c r="J256" s="18">
        <f>Model!$W$23*((drdp!D256)*DBHG!$B256+(drdp!G256)*DBHG!$C256+(drdp!J256)*DBHG!$D256)</f>
        <v>0</v>
      </c>
      <c r="K256" s="21">
        <f>SUM(E$3:E255)+H256</f>
        <v>-30.028260595297251</v>
      </c>
      <c r="L256" s="21">
        <f>SUM(F$3:F255)+I256</f>
        <v>8.0460481766212038</v>
      </c>
      <c r="M256" s="21">
        <f>SUM(G$3:G255)+J256</f>
        <v>0</v>
      </c>
      <c r="N256" s="19">
        <f t="shared" si="23"/>
        <v>901.69643437908167</v>
      </c>
      <c r="O256" s="19">
        <f t="shared" si="24"/>
        <v>64.738891260509391</v>
      </c>
      <c r="P256" s="19">
        <f t="shared" si="25"/>
        <v>0</v>
      </c>
      <c r="Q256" s="19">
        <f t="shared" si="26"/>
        <v>-241.60883140989779</v>
      </c>
      <c r="R256" s="19">
        <f t="shared" si="27"/>
        <v>0</v>
      </c>
      <c r="S256" s="19">
        <f t="shared" si="28"/>
        <v>0</v>
      </c>
    </row>
    <row r="257" spans="1:20" x14ac:dyDescent="0.25">
      <c r="A257" s="26">
        <f>Wellpath!E257</f>
        <v>7620</v>
      </c>
      <c r="B257" s="22">
        <v>0</v>
      </c>
      <c r="C257" s="22">
        <v>0</v>
      </c>
      <c r="D257" s="22">
        <f t="shared" si="22"/>
        <v>6.472135954999578E-5</v>
      </c>
      <c r="E257" s="20">
        <f>Model!$W$23*((drdp!B257+drdp!K257)*DBHG!$B257+(drdp!E257+drdp!N257)*DBHG!$C257+(drdp!H257+drdp!Q257)*DBHG!$D257)</f>
        <v>-0.16366659088984198</v>
      </c>
      <c r="F257" s="20">
        <f>Model!$W$23*((drdp!C257+drdp!L257)*DBHG!$B257+(drdp!F257+drdp!O257)*DBHG!$C257+(drdp!I257+drdp!R257)*DBHG!$D257)</f>
        <v>4.3854330856888092E-2</v>
      </c>
      <c r="G257" s="20">
        <f>Model!$W$23*((drdp!D257+drdp!M257)*DBHG!$B257+(drdp!G257+drdp!P257)*DBHG!$C257+(drdp!J257+drdp!S257)*DBHG!$D257)</f>
        <v>0</v>
      </c>
      <c r="H257" s="18">
        <f>Model!$W$23*((drdp!B257)*DBHG!$B257+(drdp!E257)*DBHG!$C257+(drdp!H257)*DBHG!$D257)</f>
        <v>-8.1833295444920989E-2</v>
      </c>
      <c r="I257" s="18">
        <f>Model!$W$23*((drdp!C257)*DBHG!$B257+(drdp!F257)*DBHG!$C257+(drdp!I257)*DBHG!$D257)</f>
        <v>2.1927165428444046E-2</v>
      </c>
      <c r="J257" s="18">
        <f>Model!$W$23*((drdp!D257)*DBHG!$B257+(drdp!G257)*DBHG!$C257+(drdp!J257)*DBHG!$D257)</f>
        <v>0</v>
      </c>
      <c r="K257" s="21">
        <f>SUM(E$3:E256)+H257</f>
        <v>-30.191927186187094</v>
      </c>
      <c r="L257" s="21">
        <f>SUM(F$3:F256)+I257</f>
        <v>8.0899025074780919</v>
      </c>
      <c r="M257" s="21">
        <f>SUM(G$3:G256)+J257</f>
        <v>0</v>
      </c>
      <c r="N257" s="19">
        <f t="shared" si="23"/>
        <v>911.55246721602339</v>
      </c>
      <c r="O257" s="19">
        <f t="shared" si="24"/>
        <v>65.446522580500314</v>
      </c>
      <c r="P257" s="19">
        <f t="shared" si="25"/>
        <v>0</v>
      </c>
      <c r="Q257" s="19">
        <f t="shared" si="26"/>
        <v>-244.24974744913095</v>
      </c>
      <c r="R257" s="19">
        <f t="shared" si="27"/>
        <v>0</v>
      </c>
      <c r="S257" s="19">
        <f t="shared" si="28"/>
        <v>0</v>
      </c>
    </row>
    <row r="258" spans="1:20" x14ac:dyDescent="0.25">
      <c r="A258" s="26">
        <f>Wellpath!E258</f>
        <v>7650</v>
      </c>
      <c r="B258" s="22">
        <v>0</v>
      </c>
      <c r="C258" s="22">
        <v>0</v>
      </c>
      <c r="D258" s="22">
        <f t="shared" si="22"/>
        <v>6.472135954999578E-5</v>
      </c>
      <c r="E258" s="20">
        <f>Model!$W$23*((drdp!B258+drdp!K258)*DBHG!$B258+(drdp!E258+drdp!N258)*DBHG!$C258+(drdp!H258+drdp!Q258)*DBHG!$D258)</f>
        <v>-0.16366659088984198</v>
      </c>
      <c r="F258" s="20">
        <f>Model!$W$23*((drdp!C258+drdp!L258)*DBHG!$B258+(drdp!F258+drdp!O258)*DBHG!$C258+(drdp!I258+drdp!R258)*DBHG!$D258)</f>
        <v>4.3854330856888092E-2</v>
      </c>
      <c r="G258" s="20">
        <f>Model!$W$23*((drdp!D258+drdp!M258)*DBHG!$B258+(drdp!G258+drdp!P258)*DBHG!$C258+(drdp!J258+drdp!S258)*DBHG!$D258)</f>
        <v>0</v>
      </c>
      <c r="H258" s="18">
        <f>Model!$W$23*((drdp!B258)*DBHG!$B258+(drdp!E258)*DBHG!$C258+(drdp!H258)*DBHG!$D258)</f>
        <v>-8.1833295444920989E-2</v>
      </c>
      <c r="I258" s="18">
        <f>Model!$W$23*((drdp!C258)*DBHG!$B258+(drdp!F258)*DBHG!$C258+(drdp!I258)*DBHG!$D258)</f>
        <v>2.1927165428444046E-2</v>
      </c>
      <c r="J258" s="18">
        <f>Model!$W$23*((drdp!D258)*DBHG!$B258+(drdp!G258)*DBHG!$C258+(drdp!J258)*DBHG!$D258)</f>
        <v>0</v>
      </c>
      <c r="K258" s="21">
        <f>SUM(E$3:E257)+H258</f>
        <v>-30.355593777076937</v>
      </c>
      <c r="L258" s="21">
        <f>SUM(F$3:F257)+I258</f>
        <v>8.1337568383349801</v>
      </c>
      <c r="M258" s="21">
        <f>SUM(G$3:G257)+J258</f>
        <v>0</v>
      </c>
      <c r="N258" s="19">
        <f t="shared" si="23"/>
        <v>921.46207355891204</v>
      </c>
      <c r="O258" s="19">
        <f t="shared" si="24"/>
        <v>66.158000305161053</v>
      </c>
      <c r="P258" s="19">
        <f t="shared" si="25"/>
        <v>0</v>
      </c>
      <c r="Q258" s="19">
        <f t="shared" si="26"/>
        <v>-246.9050184660183</v>
      </c>
      <c r="R258" s="19">
        <f t="shared" si="27"/>
        <v>0</v>
      </c>
      <c r="S258" s="19">
        <f t="shared" si="28"/>
        <v>0</v>
      </c>
    </row>
    <row r="259" spans="1:20" x14ac:dyDescent="0.25">
      <c r="A259" s="26">
        <f>Wellpath!E259</f>
        <v>7680</v>
      </c>
      <c r="B259" s="22">
        <v>0</v>
      </c>
      <c r="C259" s="22">
        <v>0</v>
      </c>
      <c r="D259" s="22">
        <f t="shared" ref="D259:D270" si="29">1 / (Bfield * COS(Dip))</f>
        <v>6.472135954999578E-5</v>
      </c>
      <c r="E259" s="20">
        <f>Model!$W$23*((drdp!B259+drdp!K259)*DBHG!$B259+(drdp!E259+drdp!N259)*DBHG!$C259+(drdp!H259+drdp!Q259)*DBHG!$D259)</f>
        <v>-0.16366659088984198</v>
      </c>
      <c r="F259" s="20">
        <f>Model!$W$23*((drdp!C259+drdp!L259)*DBHG!$B259+(drdp!F259+drdp!O259)*DBHG!$C259+(drdp!I259+drdp!R259)*DBHG!$D259)</f>
        <v>4.3854330856888092E-2</v>
      </c>
      <c r="G259" s="20">
        <f>Model!$W$23*((drdp!D259+drdp!M259)*DBHG!$B259+(drdp!G259+drdp!P259)*DBHG!$C259+(drdp!J259+drdp!S259)*DBHG!$D259)</f>
        <v>0</v>
      </c>
      <c r="H259" s="18">
        <f>Model!$W$23*((drdp!B259)*DBHG!$B259+(drdp!E259)*DBHG!$C259+(drdp!H259)*DBHG!$D259)</f>
        <v>-8.1833295444920989E-2</v>
      </c>
      <c r="I259" s="18">
        <f>Model!$W$23*((drdp!C259)*DBHG!$B259+(drdp!F259)*DBHG!$C259+(drdp!I259)*DBHG!$D259)</f>
        <v>2.1927165428444046E-2</v>
      </c>
      <c r="J259" s="18">
        <f>Model!$W$23*((drdp!D259)*DBHG!$B259+(drdp!G259)*DBHG!$C259+(drdp!J259)*DBHG!$D259)</f>
        <v>0</v>
      </c>
      <c r="K259" s="21">
        <f>SUM(E$3:E258)+H259</f>
        <v>-30.51926036796678</v>
      </c>
      <c r="L259" s="21">
        <f>SUM(F$3:F258)+I259</f>
        <v>8.1776111691918683</v>
      </c>
      <c r="M259" s="21">
        <f>SUM(G$3:G258)+J259</f>
        <v>0</v>
      </c>
      <c r="N259" s="19">
        <f t="shared" si="23"/>
        <v>931.42525340774773</v>
      </c>
      <c r="O259" s="19">
        <f t="shared" si="24"/>
        <v>66.873324434491593</v>
      </c>
      <c r="P259" s="19">
        <f t="shared" si="25"/>
        <v>0</v>
      </c>
      <c r="Q259" s="19">
        <f t="shared" si="26"/>
        <v>-249.57464446055985</v>
      </c>
      <c r="R259" s="19">
        <f t="shared" si="27"/>
        <v>0</v>
      </c>
      <c r="S259" s="19">
        <f t="shared" si="28"/>
        <v>0</v>
      </c>
    </row>
    <row r="260" spans="1:20" x14ac:dyDescent="0.25">
      <c r="A260" s="26">
        <f>Wellpath!E260</f>
        <v>7710</v>
      </c>
      <c r="B260" s="22">
        <v>0</v>
      </c>
      <c r="C260" s="22">
        <v>0</v>
      </c>
      <c r="D260" s="22">
        <f t="shared" si="29"/>
        <v>6.472135954999578E-5</v>
      </c>
      <c r="E260" s="20">
        <f>Model!$W$23*((drdp!B260+drdp!K260)*DBHG!$B260+(drdp!E260+drdp!N260)*DBHG!$C260+(drdp!H260+drdp!Q260)*DBHG!$D260)</f>
        <v>-0.16366659088984198</v>
      </c>
      <c r="F260" s="20">
        <f>Model!$W$23*((drdp!C260+drdp!L260)*DBHG!$B260+(drdp!F260+drdp!O260)*DBHG!$C260+(drdp!I260+drdp!R260)*DBHG!$D260)</f>
        <v>4.3854330856888092E-2</v>
      </c>
      <c r="G260" s="20">
        <f>Model!$W$23*((drdp!D260+drdp!M260)*DBHG!$B260+(drdp!G260+drdp!P260)*DBHG!$C260+(drdp!J260+drdp!S260)*DBHG!$D260)</f>
        <v>0</v>
      </c>
      <c r="H260" s="18">
        <f>Model!$W$23*((drdp!B260)*DBHG!$B260+(drdp!E260)*DBHG!$C260+(drdp!H260)*DBHG!$D260)</f>
        <v>-8.1833295444920989E-2</v>
      </c>
      <c r="I260" s="18">
        <f>Model!$W$23*((drdp!C260)*DBHG!$B260+(drdp!F260)*DBHG!$C260+(drdp!I260)*DBHG!$D260)</f>
        <v>2.1927165428444046E-2</v>
      </c>
      <c r="J260" s="18">
        <f>Model!$W$23*((drdp!D260)*DBHG!$B260+(drdp!G260)*DBHG!$C260+(drdp!J260)*DBHG!$D260)</f>
        <v>0</v>
      </c>
      <c r="K260" s="21">
        <f>SUM(E$3:E259)+H260</f>
        <v>-30.682926958856623</v>
      </c>
      <c r="L260" s="21">
        <f>SUM(F$3:F259)+I260</f>
        <v>8.2214655000487564</v>
      </c>
      <c r="M260" s="21">
        <f>SUM(G$3:G259)+J260</f>
        <v>0</v>
      </c>
      <c r="N260" s="19">
        <f t="shared" si="23"/>
        <v>941.44200676253047</v>
      </c>
      <c r="O260" s="19">
        <f t="shared" si="24"/>
        <v>67.592494968491948</v>
      </c>
      <c r="P260" s="19">
        <f t="shared" si="25"/>
        <v>0</v>
      </c>
      <c r="Q260" s="19">
        <f t="shared" si="26"/>
        <v>-252.25862543275562</v>
      </c>
      <c r="R260" s="19">
        <f t="shared" si="27"/>
        <v>0</v>
      </c>
      <c r="S260" s="19">
        <f t="shared" si="28"/>
        <v>0</v>
      </c>
    </row>
    <row r="261" spans="1:20" x14ac:dyDescent="0.25">
      <c r="A261" s="26">
        <f>Wellpath!E261</f>
        <v>7740</v>
      </c>
      <c r="B261" s="22">
        <v>0</v>
      </c>
      <c r="C261" s="22">
        <v>0</v>
      </c>
      <c r="D261" s="22">
        <f t="shared" si="29"/>
        <v>6.472135954999578E-5</v>
      </c>
      <c r="E261" s="20">
        <f>Model!$W$23*((drdp!B261+drdp!K261)*DBHG!$B261+(drdp!E261+drdp!N261)*DBHG!$C261+(drdp!H261+drdp!Q261)*DBHG!$D261)</f>
        <v>-0.16366659088984198</v>
      </c>
      <c r="F261" s="20">
        <f>Model!$W$23*((drdp!C261+drdp!L261)*DBHG!$B261+(drdp!F261+drdp!O261)*DBHG!$C261+(drdp!I261+drdp!R261)*DBHG!$D261)</f>
        <v>4.3854330856888092E-2</v>
      </c>
      <c r="G261" s="20">
        <f>Model!$W$23*((drdp!D261+drdp!M261)*DBHG!$B261+(drdp!G261+drdp!P261)*DBHG!$C261+(drdp!J261+drdp!S261)*DBHG!$D261)</f>
        <v>0</v>
      </c>
      <c r="H261" s="18">
        <f>Model!$W$23*((drdp!B261)*DBHG!$B261+(drdp!E261)*DBHG!$C261+(drdp!H261)*DBHG!$D261)</f>
        <v>-8.1833295444920989E-2</v>
      </c>
      <c r="I261" s="18">
        <f>Model!$W$23*((drdp!C261)*DBHG!$B261+(drdp!F261)*DBHG!$C261+(drdp!I261)*DBHG!$D261)</f>
        <v>2.1927165428444046E-2</v>
      </c>
      <c r="J261" s="18">
        <f>Model!$W$23*((drdp!D261)*DBHG!$B261+(drdp!G261)*DBHG!$C261+(drdp!J261)*DBHG!$D261)</f>
        <v>0</v>
      </c>
      <c r="K261" s="21">
        <f>SUM(E$3:E260)+H261</f>
        <v>-30.846593549746466</v>
      </c>
      <c r="L261" s="21">
        <f>SUM(F$3:F260)+I261</f>
        <v>8.2653198309056446</v>
      </c>
      <c r="M261" s="21">
        <f>SUM(G$3:G260)+J261</f>
        <v>0</v>
      </c>
      <c r="N261" s="19">
        <f t="shared" si="23"/>
        <v>951.51233362326025</v>
      </c>
      <c r="O261" s="19">
        <f t="shared" si="24"/>
        <v>68.315511907162119</v>
      </c>
      <c r="P261" s="19">
        <f t="shared" si="25"/>
        <v>0</v>
      </c>
      <c r="Q261" s="19">
        <f t="shared" si="26"/>
        <v>-254.95696138260561</v>
      </c>
      <c r="R261" s="19">
        <f t="shared" si="27"/>
        <v>0</v>
      </c>
      <c r="S261" s="19">
        <f t="shared" si="28"/>
        <v>0</v>
      </c>
    </row>
    <row r="262" spans="1:20" x14ac:dyDescent="0.25">
      <c r="A262" s="26">
        <f>Wellpath!E262</f>
        <v>7770</v>
      </c>
      <c r="B262" s="22">
        <v>0</v>
      </c>
      <c r="C262" s="22">
        <v>0</v>
      </c>
      <c r="D262" s="22">
        <f t="shared" si="29"/>
        <v>6.472135954999578E-5</v>
      </c>
      <c r="E262" s="20">
        <f>Model!$W$23*((drdp!B262+drdp!K262)*DBHG!$B262+(drdp!E262+drdp!N262)*DBHG!$C262+(drdp!H262+drdp!Q262)*DBHG!$D262)</f>
        <v>-0.16366659088984198</v>
      </c>
      <c r="F262" s="20">
        <f>Model!$W$23*((drdp!C262+drdp!L262)*DBHG!$B262+(drdp!F262+drdp!O262)*DBHG!$C262+(drdp!I262+drdp!R262)*DBHG!$D262)</f>
        <v>4.3854330856888092E-2</v>
      </c>
      <c r="G262" s="20">
        <f>Model!$W$23*((drdp!D262+drdp!M262)*DBHG!$B262+(drdp!G262+drdp!P262)*DBHG!$C262+(drdp!J262+drdp!S262)*DBHG!$D262)</f>
        <v>0</v>
      </c>
      <c r="H262" s="18">
        <f>Model!$W$23*((drdp!B262)*DBHG!$B262+(drdp!E262)*DBHG!$C262+(drdp!H262)*DBHG!$D262)</f>
        <v>-8.1833295444920989E-2</v>
      </c>
      <c r="I262" s="18">
        <f>Model!$W$23*((drdp!C262)*DBHG!$B262+(drdp!F262)*DBHG!$C262+(drdp!I262)*DBHG!$D262)</f>
        <v>2.1927165428444046E-2</v>
      </c>
      <c r="J262" s="18">
        <f>Model!$W$23*((drdp!D262)*DBHG!$B262+(drdp!G262)*DBHG!$C262+(drdp!J262)*DBHG!$D262)</f>
        <v>0</v>
      </c>
      <c r="K262" s="21">
        <f>SUM(E$3:E261)+H262</f>
        <v>-31.010260140636309</v>
      </c>
      <c r="L262" s="21">
        <f>SUM(F$3:F261)+I262</f>
        <v>8.3091741617625328</v>
      </c>
      <c r="M262" s="21">
        <f>SUM(G$3:G261)+J262</f>
        <v>0</v>
      </c>
      <c r="N262" s="19">
        <f t="shared" ref="N262:N270" si="30">K262^2</f>
        <v>961.63623398993695</v>
      </c>
      <c r="O262" s="19">
        <f t="shared" ref="O262:O270" si="31">L262^2</f>
        <v>69.04237525050209</v>
      </c>
      <c r="P262" s="19">
        <f t="shared" ref="P262:P270" si="32">M262^2</f>
        <v>0</v>
      </c>
      <c r="Q262" s="19">
        <f t="shared" ref="Q262:Q270" si="33">K262*L262</f>
        <v>-257.66965231010977</v>
      </c>
      <c r="R262" s="19">
        <f t="shared" ref="R262:R270" si="34">K262*M262</f>
        <v>0</v>
      </c>
      <c r="S262" s="19">
        <f t="shared" ref="S262:S270" si="35">L262*M262</f>
        <v>0</v>
      </c>
    </row>
    <row r="263" spans="1:20" x14ac:dyDescent="0.25">
      <c r="A263" s="26">
        <f>Wellpath!E263</f>
        <v>7800</v>
      </c>
      <c r="B263" s="22">
        <v>0</v>
      </c>
      <c r="C263" s="22">
        <v>0</v>
      </c>
      <c r="D263" s="22">
        <f t="shared" si="29"/>
        <v>6.472135954999578E-5</v>
      </c>
      <c r="E263" s="20">
        <f>Model!$W$23*((drdp!B263+drdp!K263)*DBHG!$B263+(drdp!E263+drdp!N263)*DBHG!$C263+(drdp!H263+drdp!Q263)*DBHG!$D263)</f>
        <v>-0.16366659088984198</v>
      </c>
      <c r="F263" s="20">
        <f>Model!$W$23*((drdp!C263+drdp!L263)*DBHG!$B263+(drdp!F263+drdp!O263)*DBHG!$C263+(drdp!I263+drdp!R263)*DBHG!$D263)</f>
        <v>4.3854330856888092E-2</v>
      </c>
      <c r="G263" s="20">
        <f>Model!$W$23*((drdp!D263+drdp!M263)*DBHG!$B263+(drdp!G263+drdp!P263)*DBHG!$C263+(drdp!J263+drdp!S263)*DBHG!$D263)</f>
        <v>0</v>
      </c>
      <c r="H263" s="18">
        <f>Model!$W$23*((drdp!B263)*DBHG!$B263+(drdp!E263)*DBHG!$C263+(drdp!H263)*DBHG!$D263)</f>
        <v>-8.1833295444920989E-2</v>
      </c>
      <c r="I263" s="18">
        <f>Model!$W$23*((drdp!C263)*DBHG!$B263+(drdp!F263)*DBHG!$C263+(drdp!I263)*DBHG!$D263)</f>
        <v>2.1927165428444046E-2</v>
      </c>
      <c r="J263" s="18">
        <f>Model!$W$23*((drdp!D263)*DBHG!$B263+(drdp!G263)*DBHG!$C263+(drdp!J263)*DBHG!$D263)</f>
        <v>0</v>
      </c>
      <c r="K263" s="21">
        <f>SUM(E$3:E262)+H263</f>
        <v>-31.173926731526151</v>
      </c>
      <c r="L263" s="21">
        <f>SUM(F$3:F262)+I263</f>
        <v>8.3530284926194209</v>
      </c>
      <c r="M263" s="21">
        <f>SUM(G$3:G262)+J263</f>
        <v>0</v>
      </c>
      <c r="N263" s="19">
        <f t="shared" si="30"/>
        <v>971.8137078625607</v>
      </c>
      <c r="O263" s="19">
        <f t="shared" si="31"/>
        <v>69.773084998511877</v>
      </c>
      <c r="P263" s="19">
        <f t="shared" si="32"/>
        <v>0</v>
      </c>
      <c r="Q263" s="19">
        <f t="shared" si="33"/>
        <v>-260.39669821526815</v>
      </c>
      <c r="R263" s="19">
        <f t="shared" si="34"/>
        <v>0</v>
      </c>
      <c r="S263" s="19">
        <f t="shared" si="35"/>
        <v>0</v>
      </c>
    </row>
    <row r="264" spans="1:20" x14ac:dyDescent="0.25">
      <c r="A264" s="26">
        <f>Wellpath!E264</f>
        <v>7830</v>
      </c>
      <c r="B264" s="22">
        <v>0</v>
      </c>
      <c r="C264" s="22">
        <v>0</v>
      </c>
      <c r="D264" s="22">
        <f t="shared" si="29"/>
        <v>6.472135954999578E-5</v>
      </c>
      <c r="E264" s="20">
        <f>Model!$W$23*((drdp!B264+drdp!K264)*DBHG!$B264+(drdp!E264+drdp!N264)*DBHG!$C264+(drdp!H264+drdp!Q264)*DBHG!$D264)</f>
        <v>-0.16366659088984198</v>
      </c>
      <c r="F264" s="20">
        <f>Model!$W$23*((drdp!C264+drdp!L264)*DBHG!$B264+(drdp!F264+drdp!O264)*DBHG!$C264+(drdp!I264+drdp!R264)*DBHG!$D264)</f>
        <v>4.3854330856888092E-2</v>
      </c>
      <c r="G264" s="20">
        <f>Model!$W$23*((drdp!D264+drdp!M264)*DBHG!$B264+(drdp!G264+drdp!P264)*DBHG!$C264+(drdp!J264+drdp!S264)*DBHG!$D264)</f>
        <v>0</v>
      </c>
      <c r="H264" s="18">
        <f>Model!$W$23*((drdp!B264)*DBHG!$B264+(drdp!E264)*DBHG!$C264+(drdp!H264)*DBHG!$D264)</f>
        <v>-8.1833295444920989E-2</v>
      </c>
      <c r="I264" s="18">
        <f>Model!$W$23*((drdp!C264)*DBHG!$B264+(drdp!F264)*DBHG!$C264+(drdp!I264)*DBHG!$D264)</f>
        <v>2.1927165428444046E-2</v>
      </c>
      <c r="J264" s="18">
        <f>Model!$W$23*((drdp!D264)*DBHG!$B264+(drdp!G264)*DBHG!$C264+(drdp!J264)*DBHG!$D264)</f>
        <v>0</v>
      </c>
      <c r="K264" s="21">
        <f>SUM(E$3:E263)+H264</f>
        <v>-31.337593322415994</v>
      </c>
      <c r="L264" s="21">
        <f>SUM(F$3:F263)+I264</f>
        <v>8.3968828234763091</v>
      </c>
      <c r="M264" s="21">
        <f>SUM(G$3:G263)+J264</f>
        <v>0</v>
      </c>
      <c r="N264" s="19">
        <f t="shared" si="30"/>
        <v>982.0447552411315</v>
      </c>
      <c r="O264" s="19">
        <f t="shared" si="31"/>
        <v>70.507641151191478</v>
      </c>
      <c r="P264" s="19">
        <f t="shared" si="32"/>
        <v>0</v>
      </c>
      <c r="Q264" s="19">
        <f t="shared" si="33"/>
        <v>-263.13809909808077</v>
      </c>
      <c r="R264" s="19">
        <f t="shared" si="34"/>
        <v>0</v>
      </c>
      <c r="S264" s="19">
        <f t="shared" si="35"/>
        <v>0</v>
      </c>
    </row>
    <row r="265" spans="1:20" x14ac:dyDescent="0.25">
      <c r="A265" s="26">
        <f>Wellpath!E265</f>
        <v>7860</v>
      </c>
      <c r="B265" s="22">
        <v>0</v>
      </c>
      <c r="C265" s="22">
        <v>0</v>
      </c>
      <c r="D265" s="22">
        <f t="shared" si="29"/>
        <v>6.472135954999578E-5</v>
      </c>
      <c r="E265" s="20">
        <f>Model!$W$23*((drdp!B265+drdp!K265)*DBHG!$B265+(drdp!E265+drdp!N265)*DBHG!$C265+(drdp!H265+drdp!Q265)*DBHG!$D265)</f>
        <v>-0.16366659088984198</v>
      </c>
      <c r="F265" s="20">
        <f>Model!$W$23*((drdp!C265+drdp!L265)*DBHG!$B265+(drdp!F265+drdp!O265)*DBHG!$C265+(drdp!I265+drdp!R265)*DBHG!$D265)</f>
        <v>4.3854330856888092E-2</v>
      </c>
      <c r="G265" s="20">
        <f>Model!$W$23*((drdp!D265+drdp!M265)*DBHG!$B265+(drdp!G265+drdp!P265)*DBHG!$C265+(drdp!J265+drdp!S265)*DBHG!$D265)</f>
        <v>0</v>
      </c>
      <c r="H265" s="18">
        <f>Model!$W$23*((drdp!B265)*DBHG!$B265+(drdp!E265)*DBHG!$C265+(drdp!H265)*DBHG!$D265)</f>
        <v>-8.1833295444920989E-2</v>
      </c>
      <c r="I265" s="18">
        <f>Model!$W$23*((drdp!C265)*DBHG!$B265+(drdp!F265)*DBHG!$C265+(drdp!I265)*DBHG!$D265)</f>
        <v>2.1927165428444046E-2</v>
      </c>
      <c r="J265" s="18">
        <f>Model!$W$23*((drdp!D265)*DBHG!$B265+(drdp!G265)*DBHG!$C265+(drdp!J265)*DBHG!$D265)</f>
        <v>0</v>
      </c>
      <c r="K265" s="21">
        <f>SUM(E$3:E264)+H265</f>
        <v>-31.501259913305837</v>
      </c>
      <c r="L265" s="21">
        <f>SUM(F$3:F264)+I265</f>
        <v>8.4407371543331973</v>
      </c>
      <c r="M265" s="21">
        <f>SUM(G$3:G264)+J265</f>
        <v>0</v>
      </c>
      <c r="N265" s="19">
        <f t="shared" si="30"/>
        <v>992.32937612564933</v>
      </c>
      <c r="O265" s="19">
        <f t="shared" si="31"/>
        <v>71.246043708540881</v>
      </c>
      <c r="P265" s="19">
        <f t="shared" si="32"/>
        <v>0</v>
      </c>
      <c r="Q265" s="19">
        <f t="shared" si="33"/>
        <v>-265.89385495854754</v>
      </c>
      <c r="R265" s="19">
        <f t="shared" si="34"/>
        <v>0</v>
      </c>
      <c r="S265" s="19">
        <f t="shared" si="35"/>
        <v>0</v>
      </c>
    </row>
    <row r="266" spans="1:20" x14ac:dyDescent="0.25">
      <c r="A266" s="26">
        <f>Wellpath!E266</f>
        <v>7890</v>
      </c>
      <c r="B266" s="22">
        <v>0</v>
      </c>
      <c r="C266" s="22">
        <v>0</v>
      </c>
      <c r="D266" s="22">
        <f t="shared" si="29"/>
        <v>6.472135954999578E-5</v>
      </c>
      <c r="E266" s="20">
        <f>Model!$W$23*((drdp!B266+drdp!K266)*DBHG!$B266+(drdp!E266+drdp!N266)*DBHG!$C266+(drdp!H266+drdp!Q266)*DBHG!$D266)</f>
        <v>-0.16366659088984198</v>
      </c>
      <c r="F266" s="20">
        <f>Model!$W$23*((drdp!C266+drdp!L266)*DBHG!$B266+(drdp!F266+drdp!O266)*DBHG!$C266+(drdp!I266+drdp!R266)*DBHG!$D266)</f>
        <v>4.3854330856888092E-2</v>
      </c>
      <c r="G266" s="20">
        <f>Model!$W$23*((drdp!D266+drdp!M266)*DBHG!$B266+(drdp!G266+drdp!P266)*DBHG!$C266+(drdp!J266+drdp!S266)*DBHG!$D266)</f>
        <v>0</v>
      </c>
      <c r="H266" s="18">
        <f>Model!$W$23*((drdp!B266)*DBHG!$B266+(drdp!E266)*DBHG!$C266+(drdp!H266)*DBHG!$D266)</f>
        <v>-8.1833295444920989E-2</v>
      </c>
      <c r="I266" s="18">
        <f>Model!$W$23*((drdp!C266)*DBHG!$B266+(drdp!F266)*DBHG!$C266+(drdp!I266)*DBHG!$D266)</f>
        <v>2.1927165428444046E-2</v>
      </c>
      <c r="J266" s="18">
        <f>Model!$W$23*((drdp!D266)*DBHG!$B266+(drdp!G266)*DBHG!$C266+(drdp!J266)*DBHG!$D266)</f>
        <v>0</v>
      </c>
      <c r="K266" s="21">
        <f>SUM(E$3:E265)+H266</f>
        <v>-31.66492650419568</v>
      </c>
      <c r="L266" s="21">
        <f>SUM(F$3:F265)+I266</f>
        <v>8.4845914851900854</v>
      </c>
      <c r="M266" s="21">
        <f>SUM(G$3:G265)+J266</f>
        <v>0</v>
      </c>
      <c r="N266" s="19">
        <f t="shared" si="30"/>
        <v>1002.6675705161141</v>
      </c>
      <c r="O266" s="19">
        <f t="shared" si="31"/>
        <v>71.988292670560099</v>
      </c>
      <c r="P266" s="19">
        <f t="shared" si="32"/>
        <v>0</v>
      </c>
      <c r="Q266" s="19">
        <f t="shared" si="33"/>
        <v>-268.66396579666855</v>
      </c>
      <c r="R266" s="19">
        <f t="shared" si="34"/>
        <v>0</v>
      </c>
      <c r="S266" s="19">
        <f t="shared" si="35"/>
        <v>0</v>
      </c>
    </row>
    <row r="267" spans="1:20" x14ac:dyDescent="0.25">
      <c r="A267" s="26">
        <f>Wellpath!E267</f>
        <v>7920</v>
      </c>
      <c r="B267" s="22">
        <v>0</v>
      </c>
      <c r="C267" s="22">
        <v>0</v>
      </c>
      <c r="D267" s="22">
        <f t="shared" si="29"/>
        <v>6.472135954999578E-5</v>
      </c>
      <c r="E267" s="20">
        <f>Model!$W$23*((drdp!B267+drdp!K267)*DBHG!$B267+(drdp!E267+drdp!N267)*DBHG!$C267+(drdp!H267+drdp!Q267)*DBHG!$D267)</f>
        <v>-0.16366659088984198</v>
      </c>
      <c r="F267" s="20">
        <f>Model!$W$23*((drdp!C267+drdp!L267)*DBHG!$B267+(drdp!F267+drdp!O267)*DBHG!$C267+(drdp!I267+drdp!R267)*DBHG!$D267)</f>
        <v>4.3854330856888092E-2</v>
      </c>
      <c r="G267" s="20">
        <f>Model!$W$23*((drdp!D267+drdp!M267)*DBHG!$B267+(drdp!G267+drdp!P267)*DBHG!$C267+(drdp!J267+drdp!S267)*DBHG!$D267)</f>
        <v>0</v>
      </c>
      <c r="H267" s="18">
        <f>Model!$W$23*((drdp!B267)*DBHG!$B267+(drdp!E267)*DBHG!$C267+(drdp!H267)*DBHG!$D267)</f>
        <v>-8.1833295444920989E-2</v>
      </c>
      <c r="I267" s="18">
        <f>Model!$W$23*((drdp!C267)*DBHG!$B267+(drdp!F267)*DBHG!$C267+(drdp!I267)*DBHG!$D267)</f>
        <v>2.1927165428444046E-2</v>
      </c>
      <c r="J267" s="18">
        <f>Model!$W$23*((drdp!D267)*DBHG!$B267+(drdp!G267)*DBHG!$C267+(drdp!J267)*DBHG!$D267)</f>
        <v>0</v>
      </c>
      <c r="K267" s="21">
        <f>SUM(E$3:E266)+H267</f>
        <v>-31.828593095085523</v>
      </c>
      <c r="L267" s="21">
        <f>SUM(F$3:F266)+I267</f>
        <v>8.5284458160469736</v>
      </c>
      <c r="M267" s="21">
        <f>SUM(G$3:G266)+J267</f>
        <v>0</v>
      </c>
      <c r="N267" s="19">
        <f t="shared" si="30"/>
        <v>1013.0593384125258</v>
      </c>
      <c r="O267" s="19">
        <f t="shared" si="31"/>
        <v>72.734388037249133</v>
      </c>
      <c r="P267" s="19">
        <f t="shared" si="32"/>
        <v>0</v>
      </c>
      <c r="Q267" s="19">
        <f t="shared" si="33"/>
        <v>-271.4484316124437</v>
      </c>
      <c r="R267" s="19">
        <f t="shared" si="34"/>
        <v>0</v>
      </c>
      <c r="S267" s="19">
        <f t="shared" si="35"/>
        <v>0</v>
      </c>
    </row>
    <row r="268" spans="1:20" x14ac:dyDescent="0.25">
      <c r="A268" s="26">
        <f>Wellpath!E268</f>
        <v>7950</v>
      </c>
      <c r="B268" s="22">
        <v>0</v>
      </c>
      <c r="C268" s="22">
        <v>0</v>
      </c>
      <c r="D268" s="22">
        <f t="shared" si="29"/>
        <v>6.472135954999578E-5</v>
      </c>
      <c r="E268" s="20">
        <f>Model!$W$23*((drdp!B268+drdp!K268)*DBHG!$B268+(drdp!E268+drdp!N268)*DBHG!$C268+(drdp!H268+drdp!Q268)*DBHG!$D268)</f>
        <v>-0.16366659088984198</v>
      </c>
      <c r="F268" s="20">
        <f>Model!$W$23*((drdp!C268+drdp!L268)*DBHG!$B268+(drdp!F268+drdp!O268)*DBHG!$C268+(drdp!I268+drdp!R268)*DBHG!$D268)</f>
        <v>4.3854330856888092E-2</v>
      </c>
      <c r="G268" s="20">
        <f>Model!$W$23*((drdp!D268+drdp!M268)*DBHG!$B268+(drdp!G268+drdp!P268)*DBHG!$C268+(drdp!J268+drdp!S268)*DBHG!$D268)</f>
        <v>0</v>
      </c>
      <c r="H268" s="18">
        <f>Model!$W$23*((drdp!B268)*DBHG!$B268+(drdp!E268)*DBHG!$C268+(drdp!H268)*DBHG!$D268)</f>
        <v>-8.1833295444920989E-2</v>
      </c>
      <c r="I268" s="18">
        <f>Model!$W$23*((drdp!C268)*DBHG!$B268+(drdp!F268)*DBHG!$C268+(drdp!I268)*DBHG!$D268)</f>
        <v>2.1927165428444046E-2</v>
      </c>
      <c r="J268" s="18">
        <f>Model!$W$23*((drdp!D268)*DBHG!$B268+(drdp!G268)*DBHG!$C268+(drdp!J268)*DBHG!$D268)</f>
        <v>0</v>
      </c>
      <c r="K268" s="21">
        <f>SUM(E$3:E267)+H268</f>
        <v>-31.992259685975366</v>
      </c>
      <c r="L268" s="21">
        <f>SUM(F$3:F267)+I268</f>
        <v>8.5723001469038618</v>
      </c>
      <c r="M268" s="21">
        <f>SUM(G$3:G267)+J268</f>
        <v>0</v>
      </c>
      <c r="N268" s="19">
        <f t="shared" si="30"/>
        <v>1023.5046798148846</v>
      </c>
      <c r="O268" s="19">
        <f t="shared" si="31"/>
        <v>73.484329808607967</v>
      </c>
      <c r="P268" s="19">
        <f t="shared" si="32"/>
        <v>0</v>
      </c>
      <c r="Q268" s="19">
        <f t="shared" si="33"/>
        <v>-274.2472524058731</v>
      </c>
      <c r="R268" s="19">
        <f t="shared" si="34"/>
        <v>0</v>
      </c>
      <c r="S268" s="19">
        <f t="shared" si="35"/>
        <v>0</v>
      </c>
    </row>
    <row r="269" spans="1:20" x14ac:dyDescent="0.25">
      <c r="A269" s="26">
        <f>Wellpath!E269</f>
        <v>7980</v>
      </c>
      <c r="B269" s="22">
        <v>0</v>
      </c>
      <c r="C269" s="22">
        <v>0</v>
      </c>
      <c r="D269" s="22">
        <f t="shared" si="29"/>
        <v>6.472135954999578E-5</v>
      </c>
      <c r="E269" s="20">
        <f>Model!$W$23*((drdp!B269+drdp!K269)*DBHG!$B269+(drdp!E269+drdp!N269)*DBHG!$C269+(drdp!H269+drdp!Q269)*DBHG!$D269)</f>
        <v>-0.13638882574153496</v>
      </c>
      <c r="F269" s="20">
        <f>Model!$W$23*((drdp!C269+drdp!L269)*DBHG!$B269+(drdp!F269+drdp!O269)*DBHG!$C269+(drdp!I269+drdp!R269)*DBHG!$D269)</f>
        <v>3.6545275714073414E-2</v>
      </c>
      <c r="G269" s="20">
        <f>Model!$W$23*((drdp!D269+drdp!M269)*DBHG!$B269+(drdp!G269+drdp!P269)*DBHG!$C269+(drdp!J269+drdp!S269)*DBHG!$D269)</f>
        <v>0</v>
      </c>
      <c r="H269" s="18">
        <f>Model!$W$23*((drdp!B269)*DBHG!$B269+(drdp!E269)*DBHG!$C269+(drdp!H269)*DBHG!$D269)</f>
        <v>-8.1833295444920989E-2</v>
      </c>
      <c r="I269" s="18">
        <f>Model!$W$23*((drdp!C269)*DBHG!$B269+(drdp!F269)*DBHG!$C269+(drdp!I269)*DBHG!$D269)</f>
        <v>2.1927165428444046E-2</v>
      </c>
      <c r="J269" s="18">
        <f>Model!$W$23*((drdp!D269)*DBHG!$B269+(drdp!G269)*DBHG!$C269+(drdp!J269)*DBHG!$D269)</f>
        <v>0</v>
      </c>
      <c r="K269" s="21">
        <f>SUM(E$3:E268)+H269</f>
        <v>-32.155926276865209</v>
      </c>
      <c r="L269" s="21">
        <f>SUM(F$3:F268)+I269</f>
        <v>8.6161544777607499</v>
      </c>
      <c r="M269" s="21">
        <f>SUM(G$3:G268)+J269</f>
        <v>0</v>
      </c>
      <c r="N269" s="19">
        <f t="shared" si="30"/>
        <v>1034.0035947231904</v>
      </c>
      <c r="O269" s="19">
        <f t="shared" si="31"/>
        <v>74.238117984636617</v>
      </c>
      <c r="P269" s="19">
        <f t="shared" si="32"/>
        <v>0</v>
      </c>
      <c r="Q269" s="19">
        <f t="shared" si="33"/>
        <v>-277.06042817695675</v>
      </c>
      <c r="R269" s="19">
        <f t="shared" si="34"/>
        <v>0</v>
      </c>
      <c r="S269" s="19">
        <f t="shared" si="35"/>
        <v>0</v>
      </c>
    </row>
    <row r="270" spans="1:20" x14ac:dyDescent="0.25">
      <c r="A270" s="26">
        <f>Wellpath!E270</f>
        <v>8000</v>
      </c>
      <c r="B270" s="22">
        <v>0</v>
      </c>
      <c r="C270" s="22">
        <v>0</v>
      </c>
      <c r="D270" s="22">
        <f t="shared" si="29"/>
        <v>6.472135954999578E-5</v>
      </c>
      <c r="E270" s="20">
        <f>Model!$W$23*((drdp!B270+drdp!K270)*DBHG!$B270+(drdp!E270+drdp!N270)*DBHG!$C270+(drdp!H270+drdp!Q270)*DBHG!$D270)</f>
        <v>21.767656588348984</v>
      </c>
      <c r="F270" s="20">
        <f>Model!$W$23*((drdp!C270+drdp!L270)*DBHG!$B270+(drdp!F270+drdp!O270)*DBHG!$C270+(drdp!I270+drdp!R270)*DBHG!$D270)</f>
        <v>-5.8326260039661175</v>
      </c>
      <c r="G270" s="20">
        <f>Model!$W$23*((drdp!D270+drdp!M270)*DBHG!$B270+(drdp!G270+drdp!P270)*DBHG!$C270+(drdp!J270+drdp!S270)*DBHG!$D270)</f>
        <v>0</v>
      </c>
      <c r="H270" s="18">
        <f>Model!$W$23*((drdp!B270)*DBHG!$B270+(drdp!E270)*DBHG!$C270+(drdp!H270)*DBHG!$D270)</f>
        <v>-5.4555530296613995E-2</v>
      </c>
      <c r="I270" s="18">
        <f>Model!$W$23*((drdp!C270)*DBHG!$B270+(drdp!F270)*DBHG!$C270+(drdp!I270)*DBHG!$D270)</f>
        <v>1.4618110285629364E-2</v>
      </c>
      <c r="J270" s="18">
        <f>Model!$W$23*((drdp!D270)*DBHG!$B270+(drdp!G270)*DBHG!$C270+(drdp!J270)*DBHG!$D270)</f>
        <v>0</v>
      </c>
      <c r="K270" s="21">
        <f>SUM(E$3:E269)+H270</f>
        <v>-32.26503733745843</v>
      </c>
      <c r="L270" s="21">
        <f>SUM(F$3:F269)+I270</f>
        <v>8.6453906983320099</v>
      </c>
      <c r="M270" s="21">
        <f>SUM(G$3:G269)+J270</f>
        <v>0</v>
      </c>
      <c r="N270" s="19">
        <f t="shared" si="30"/>
        <v>1041.0326343875865</v>
      </c>
      <c r="O270" s="19">
        <f t="shared" si="31"/>
        <v>74.742780326805644</v>
      </c>
      <c r="P270" s="19">
        <f t="shared" si="32"/>
        <v>0</v>
      </c>
      <c r="Q270" s="19">
        <f t="shared" si="33"/>
        <v>-278.94385367859809</v>
      </c>
      <c r="R270" s="19">
        <f t="shared" si="34"/>
        <v>0</v>
      </c>
      <c r="S270" s="19">
        <f t="shared" si="35"/>
        <v>0</v>
      </c>
      <c r="T270" s="10" t="s">
        <v>67</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Z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6" width="11.28515625" style="17" customWidth="1"/>
    <col min="17" max="18" width="9.5703125" style="19" customWidth="1"/>
    <col min="19" max="19" width="11.5703125" style="19" customWidth="1"/>
    <col min="20" max="20" width="9.5703125" style="19" customWidth="1"/>
    <col min="21" max="21" width="10.28515625" style="19" customWidth="1"/>
    <col min="22" max="22" width="11.28515625" style="19" customWidth="1"/>
    <col min="23" max="16384" width="9.140625" style="10"/>
  </cols>
  <sheetData>
    <row r="1" spans="1:26" s="25" customFormat="1" x14ac:dyDescent="0.25">
      <c r="A1" s="14"/>
      <c r="B1" s="105" t="s">
        <v>48</v>
      </c>
      <c r="C1" s="105"/>
      <c r="D1" s="105"/>
      <c r="E1" s="106" t="s">
        <v>52</v>
      </c>
      <c r="F1" s="106"/>
      <c r="G1" s="106"/>
      <c r="H1" s="107" t="s">
        <v>53</v>
      </c>
      <c r="I1" s="107"/>
      <c r="J1" s="107"/>
      <c r="K1" s="125" t="s">
        <v>166</v>
      </c>
      <c r="L1" s="126"/>
      <c r="M1" s="126"/>
      <c r="N1" s="126"/>
      <c r="O1" s="126"/>
      <c r="P1" s="127"/>
      <c r="Q1" s="109" t="s">
        <v>54</v>
      </c>
      <c r="R1" s="109"/>
      <c r="S1" s="109"/>
      <c r="T1" s="109"/>
      <c r="U1" s="109"/>
      <c r="V1" s="109"/>
    </row>
    <row r="2" spans="1:26" s="25" customFormat="1" x14ac:dyDescent="0.25">
      <c r="A2" s="14" t="s">
        <v>42</v>
      </c>
      <c r="B2" s="27" t="s">
        <v>51</v>
      </c>
      <c r="C2" s="27" t="s">
        <v>49</v>
      </c>
      <c r="D2" s="27" t="s">
        <v>50</v>
      </c>
      <c r="E2" s="28" t="s">
        <v>43</v>
      </c>
      <c r="F2" s="28" t="s">
        <v>44</v>
      </c>
      <c r="G2" s="28" t="s">
        <v>45</v>
      </c>
      <c r="H2" s="29" t="s">
        <v>43</v>
      </c>
      <c r="I2" s="29" t="s">
        <v>44</v>
      </c>
      <c r="J2" s="29" t="s">
        <v>45</v>
      </c>
      <c r="K2" s="30" t="s">
        <v>55</v>
      </c>
      <c r="L2" s="30" t="s">
        <v>56</v>
      </c>
      <c r="M2" s="30" t="s">
        <v>57</v>
      </c>
      <c r="N2" s="30" t="s">
        <v>58</v>
      </c>
      <c r="O2" s="30" t="s">
        <v>59</v>
      </c>
      <c r="P2" s="30" t="s">
        <v>60</v>
      </c>
      <c r="Q2" s="31" t="s">
        <v>55</v>
      </c>
      <c r="R2" s="31" t="s">
        <v>56</v>
      </c>
      <c r="S2" s="31" t="s">
        <v>57</v>
      </c>
      <c r="T2" s="31" t="s">
        <v>58</v>
      </c>
      <c r="U2" s="31" t="s">
        <v>59</v>
      </c>
      <c r="V2" s="31" t="s">
        <v>60</v>
      </c>
    </row>
    <row r="3" spans="1:26" x14ac:dyDescent="0.25">
      <c r="A3" s="26">
        <f>Wellpath!E3</f>
        <v>0</v>
      </c>
      <c r="B3" s="22">
        <v>0</v>
      </c>
      <c r="C3" s="22">
        <v>0</v>
      </c>
      <c r="D3" s="22">
        <f t="shared" ref="D3:D66" si="0">1 / (Bfield * COS(Dip))</f>
        <v>6.472135954999578E-5</v>
      </c>
      <c r="E3" s="20">
        <f>Model!$W$24*((drdp!B3+drdp!K3)*DBHR!$B3+(drdp!E3+drdp!N3)*DBHR!$C3+(drdp!H3+drdp!Q3)*DBHR!$D3)</f>
        <v>0</v>
      </c>
      <c r="F3" s="20">
        <f>Model!$W$24*((drdp!C3+drdp!L3)*DBHR!$B3+(drdp!F3+drdp!O3)*DBHR!$C3+(drdp!I3+drdp!R3)*DBHR!$D3)</f>
        <v>0</v>
      </c>
      <c r="G3" s="20">
        <f>Model!$W$24*((drdp!D3+drdp!M3)*DBHR!$B3+(drdp!G3+drdp!P3)*DBHR!$C3+(drdp!J3+drdp!S3)*DBHR!$D3)</f>
        <v>0</v>
      </c>
      <c r="H3" s="18">
        <f>Model!$W$24*((drdp!B3)*DBHR!$B3+(drdp!E3)*DBHR!$C3+(drdp!H3)*DBHR!$D3)</f>
        <v>0</v>
      </c>
      <c r="I3" s="18">
        <f>Model!$W$24*((drdp!C3)*DBHR!$B3+(drdp!F3)*DBHR!$C3+(drdp!I3)*DBHR!$D3)</f>
        <v>0</v>
      </c>
      <c r="J3" s="18">
        <f>Model!$W$24*((drdp!D3)*DBHR!$B3+(drdp!G3)*DBHR!$C3+(drdp!J3)*DBHR!$D3)</f>
        <v>0</v>
      </c>
      <c r="K3" s="21">
        <v>0</v>
      </c>
      <c r="L3" s="21">
        <f>I3</f>
        <v>0</v>
      </c>
      <c r="M3" s="21">
        <f>J3</f>
        <v>0</v>
      </c>
      <c r="N3" s="21">
        <f>E3*F3</f>
        <v>0</v>
      </c>
      <c r="O3" s="21">
        <f>E3*G3</f>
        <v>0</v>
      </c>
      <c r="P3" s="21">
        <f>F3*G3</f>
        <v>0</v>
      </c>
      <c r="Q3" s="19">
        <f>K3^2</f>
        <v>0</v>
      </c>
      <c r="R3" s="19">
        <f t="shared" ref="R3:S3" si="1">L3^2</f>
        <v>0</v>
      </c>
      <c r="S3" s="19">
        <f t="shared" si="1"/>
        <v>0</v>
      </c>
      <c r="T3" s="19">
        <f>K3*L3</f>
        <v>0</v>
      </c>
      <c r="U3" s="19">
        <f>K3*M3</f>
        <v>0</v>
      </c>
      <c r="V3" s="19">
        <f>L3*M3</f>
        <v>0</v>
      </c>
      <c r="Y3" s="10" t="s">
        <v>70</v>
      </c>
      <c r="Z3" s="10" t="s">
        <v>47</v>
      </c>
    </row>
    <row r="4" spans="1:26" x14ac:dyDescent="0.25">
      <c r="A4" s="26">
        <f>Wellpath!E4</f>
        <v>30</v>
      </c>
      <c r="B4" s="22">
        <v>0</v>
      </c>
      <c r="C4" s="22">
        <v>0</v>
      </c>
      <c r="D4" s="22">
        <f t="shared" si="0"/>
        <v>6.472135954999578E-5</v>
      </c>
      <c r="E4" s="20">
        <f>Model!$W$24*((drdp!B4+drdp!K4)*DBHR!$B4+(drdp!E4+drdp!N4)*DBHR!$C4+(drdp!H4+drdp!Q4)*DBHR!$D4)</f>
        <v>0</v>
      </c>
      <c r="F4" s="20">
        <f>Model!$W$24*((drdp!C4+drdp!L4)*DBHR!$B4+(drdp!F4+drdp!O4)*DBHR!$C4+(drdp!I4+drdp!R4)*DBHR!$D4)</f>
        <v>0</v>
      </c>
      <c r="G4" s="20">
        <f>Model!$W$24*((drdp!D4+drdp!M4)*DBHR!$B4+(drdp!G4+drdp!P4)*DBHR!$C4+(drdp!J4+drdp!S4)*DBHR!$D4)</f>
        <v>0</v>
      </c>
      <c r="H4" s="18">
        <f>Model!$W$24*((drdp!B4)*DBHR!$B4+(drdp!E4)*DBHR!$C4+(drdp!H4)*DBHR!$D4)</f>
        <v>0</v>
      </c>
      <c r="I4" s="18">
        <f>Model!$W$24*((drdp!C4)*DBHR!$B4+(drdp!F4)*DBHR!$C4+(drdp!I4)*DBHR!$D4)</f>
        <v>0</v>
      </c>
      <c r="J4" s="18">
        <f>Model!$W$24*((drdp!D4)*DBHR!$B4+(drdp!G4)*DBHR!$C4+(drdp!J4)*DBHR!$D4)</f>
        <v>0</v>
      </c>
      <c r="K4" s="21">
        <f t="shared" ref="K4:M8" si="2">K3+E4^2</f>
        <v>0</v>
      </c>
      <c r="L4" s="21">
        <f t="shared" si="2"/>
        <v>0</v>
      </c>
      <c r="M4" s="21">
        <f t="shared" si="2"/>
        <v>0</v>
      </c>
      <c r="N4" s="21">
        <f t="shared" ref="N4:N8" si="3">N3+E4*F4</f>
        <v>0</v>
      </c>
      <c r="O4" s="21">
        <f t="shared" ref="O4:O8" si="4">O3+E4*G4</f>
        <v>0</v>
      </c>
      <c r="P4" s="21">
        <f t="shared" ref="P4:P8" si="5">P3+F4*G4</f>
        <v>0</v>
      </c>
      <c r="Q4" s="19">
        <f>H4^2</f>
        <v>0</v>
      </c>
      <c r="R4" s="19">
        <f t="shared" ref="R4:S4" si="6">I4^2</f>
        <v>0</v>
      </c>
      <c r="S4" s="19">
        <f t="shared" si="6"/>
        <v>0</v>
      </c>
      <c r="T4" s="19">
        <f>H4*I4</f>
        <v>0</v>
      </c>
      <c r="U4" s="19">
        <f>H4*J4</f>
        <v>0</v>
      </c>
      <c r="V4" s="19">
        <f>I4*J4</f>
        <v>0</v>
      </c>
      <c r="Y4" s="10" t="s">
        <v>33</v>
      </c>
      <c r="Z4" s="10" t="s">
        <v>75</v>
      </c>
    </row>
    <row r="5" spans="1:26" x14ac:dyDescent="0.25">
      <c r="A5" s="26">
        <f>Wellpath!E5</f>
        <v>60</v>
      </c>
      <c r="B5" s="22">
        <v>0</v>
      </c>
      <c r="C5" s="22">
        <v>0</v>
      </c>
      <c r="D5" s="22">
        <f t="shared" si="0"/>
        <v>6.472135954999578E-5</v>
      </c>
      <c r="E5" s="20">
        <v>0</v>
      </c>
      <c r="F5" s="20">
        <v>0</v>
      </c>
      <c r="G5" s="20">
        <v>0</v>
      </c>
      <c r="H5" s="18">
        <v>0</v>
      </c>
      <c r="I5" s="18">
        <v>0</v>
      </c>
      <c r="J5" s="18">
        <v>0</v>
      </c>
      <c r="K5" s="21">
        <f t="shared" si="2"/>
        <v>0</v>
      </c>
      <c r="L5" s="21">
        <f t="shared" si="2"/>
        <v>0</v>
      </c>
      <c r="M5" s="21">
        <f t="shared" si="2"/>
        <v>0</v>
      </c>
      <c r="N5" s="21">
        <f t="shared" si="3"/>
        <v>0</v>
      </c>
      <c r="O5" s="21">
        <f t="shared" si="4"/>
        <v>0</v>
      </c>
      <c r="P5" s="21">
        <f t="shared" si="5"/>
        <v>0</v>
      </c>
      <c r="Q5" s="19">
        <f>K4+H5^2</f>
        <v>0</v>
      </c>
      <c r="R5" s="19">
        <f t="shared" ref="R5:S8" si="7">L4+I5^2</f>
        <v>0</v>
      </c>
      <c r="S5" s="19">
        <f t="shared" si="7"/>
        <v>0</v>
      </c>
      <c r="T5" s="19">
        <f>N4+H5*I5</f>
        <v>0</v>
      </c>
      <c r="U5" s="19">
        <f>O4+H5*J5</f>
        <v>0</v>
      </c>
      <c r="V5" s="19">
        <f>P4+I5*J5</f>
        <v>0</v>
      </c>
    </row>
    <row r="6" spans="1:26" x14ac:dyDescent="0.25">
      <c r="A6" s="26">
        <f>Wellpath!E6</f>
        <v>90</v>
      </c>
      <c r="B6" s="22">
        <v>0</v>
      </c>
      <c r="C6" s="22">
        <v>0</v>
      </c>
      <c r="D6" s="22">
        <f t="shared" si="0"/>
        <v>6.472135954999578E-5</v>
      </c>
      <c r="E6" s="20">
        <f>Model!$W$24*((drdp!B6+drdp!K6)*DBHR!$B6+(drdp!E6+drdp!N6)*DBHR!$C6+(drdp!H6+drdp!Q6)*DBHR!$D6)</f>
        <v>0</v>
      </c>
      <c r="F6" s="20">
        <f>Model!$W$24*((drdp!C6+drdp!L6)*DBHR!$B6+(drdp!F6+drdp!O6)*DBHR!$C6+(drdp!I6+drdp!R6)*DBHR!$D6)</f>
        <v>0</v>
      </c>
      <c r="G6" s="20">
        <f>Model!$W$24*((drdp!D6+drdp!M6)*DBHR!$B6+(drdp!G6+drdp!P6)*DBHR!$C6+(drdp!J6+drdp!S6)*DBHR!$D6)</f>
        <v>0</v>
      </c>
      <c r="H6" s="18">
        <f>Model!$W$24*((drdp!B6)*DBHR!$B6+(drdp!E6)*DBHR!$C6+(drdp!H6)*DBHR!$D6)</f>
        <v>0</v>
      </c>
      <c r="I6" s="18">
        <f>Model!$W$24*((drdp!C6)*DBHR!$B6+(drdp!F6)*DBHR!$C6+(drdp!I6)*DBHR!$D6)</f>
        <v>0</v>
      </c>
      <c r="J6" s="18">
        <f>Model!$W$24*((drdp!D6)*DBHR!$B6+(drdp!G6)*DBHR!$C6+(drdp!J6)*DBHR!$D6)</f>
        <v>0</v>
      </c>
      <c r="K6" s="21">
        <f t="shared" si="2"/>
        <v>0</v>
      </c>
      <c r="L6" s="21">
        <f t="shared" si="2"/>
        <v>0</v>
      </c>
      <c r="M6" s="21">
        <f t="shared" si="2"/>
        <v>0</v>
      </c>
      <c r="N6" s="21">
        <f t="shared" si="3"/>
        <v>0</v>
      </c>
      <c r="O6" s="21">
        <f t="shared" si="4"/>
        <v>0</v>
      </c>
      <c r="P6" s="21">
        <f t="shared" si="5"/>
        <v>0</v>
      </c>
      <c r="Q6" s="19">
        <f t="shared" ref="Q6:Q8" si="8">K5+H6^2</f>
        <v>0</v>
      </c>
      <c r="R6" s="19">
        <f t="shared" si="7"/>
        <v>0</v>
      </c>
      <c r="S6" s="19">
        <f t="shared" si="7"/>
        <v>0</v>
      </c>
      <c r="T6" s="19">
        <f t="shared" ref="T6:T8" si="9">N5+H6*I6</f>
        <v>0</v>
      </c>
      <c r="U6" s="19">
        <f t="shared" ref="U6:U8" si="10">O5+H6*J6</f>
        <v>0</v>
      </c>
      <c r="V6" s="19">
        <f t="shared" ref="V6:V8" si="11">P5+I6*J6</f>
        <v>0</v>
      </c>
    </row>
    <row r="7" spans="1:26" x14ac:dyDescent="0.25">
      <c r="A7" s="26">
        <f>Wellpath!E7</f>
        <v>120</v>
      </c>
      <c r="B7" s="22">
        <v>0</v>
      </c>
      <c r="C7" s="22">
        <v>0</v>
      </c>
      <c r="D7" s="22">
        <f t="shared" si="0"/>
        <v>6.472135954999578E-5</v>
      </c>
      <c r="E7" s="20">
        <f>Model!$W$24*((drdp!B7+drdp!K7)*DBHR!$B7+(drdp!E7+drdp!N7)*DBHR!$C7+(drdp!H7+drdp!Q7)*DBHR!$D7)</f>
        <v>0</v>
      </c>
      <c r="F7" s="20">
        <f>Model!$W$24*((drdp!C7+drdp!L7)*DBHR!$B7+(drdp!F7+drdp!O7)*DBHR!$C7+(drdp!I7+drdp!R7)*DBHR!$D7)</f>
        <v>0</v>
      </c>
      <c r="G7" s="20">
        <f>Model!$W$24*((drdp!D7+drdp!M7)*DBHR!$B7+(drdp!G7+drdp!P7)*DBHR!$C7+(drdp!J7+drdp!S7)*DBHR!$D7)</f>
        <v>0</v>
      </c>
      <c r="H7" s="18">
        <f>Model!$W$24*((drdp!B7)*DBHR!$B7+(drdp!E7)*DBHR!$C7+(drdp!H7)*DBHR!$D7)</f>
        <v>0</v>
      </c>
      <c r="I7" s="18">
        <f>Model!$W$24*((drdp!C7)*DBHR!$B7+(drdp!F7)*DBHR!$C7+(drdp!I7)*DBHR!$D7)</f>
        <v>0</v>
      </c>
      <c r="J7" s="18">
        <f>Model!$W$24*((drdp!D7)*DBHR!$B7+(drdp!G7)*DBHR!$C7+(drdp!J7)*DBHR!$D7)</f>
        <v>0</v>
      </c>
      <c r="K7" s="21">
        <f t="shared" si="2"/>
        <v>0</v>
      </c>
      <c r="L7" s="21">
        <f t="shared" si="2"/>
        <v>0</v>
      </c>
      <c r="M7" s="21">
        <f t="shared" si="2"/>
        <v>0</v>
      </c>
      <c r="N7" s="21">
        <f t="shared" si="3"/>
        <v>0</v>
      </c>
      <c r="O7" s="21">
        <f t="shared" si="4"/>
        <v>0</v>
      </c>
      <c r="P7" s="21">
        <f t="shared" si="5"/>
        <v>0</v>
      </c>
      <c r="Q7" s="19">
        <f t="shared" si="8"/>
        <v>0</v>
      </c>
      <c r="R7" s="19">
        <f t="shared" si="7"/>
        <v>0</v>
      </c>
      <c r="S7" s="19">
        <f t="shared" si="7"/>
        <v>0</v>
      </c>
      <c r="T7" s="19">
        <f t="shared" si="9"/>
        <v>0</v>
      </c>
      <c r="U7" s="19">
        <f t="shared" si="10"/>
        <v>0</v>
      </c>
      <c r="V7" s="19">
        <f t="shared" si="11"/>
        <v>0</v>
      </c>
    </row>
    <row r="8" spans="1:26" x14ac:dyDescent="0.25">
      <c r="A8" s="26">
        <f>Wellpath!E8</f>
        <v>150</v>
      </c>
      <c r="B8" s="22">
        <v>0</v>
      </c>
      <c r="C8" s="22">
        <v>0</v>
      </c>
      <c r="D8" s="22">
        <f t="shared" si="0"/>
        <v>6.472135954999578E-5</v>
      </c>
      <c r="E8" s="20">
        <f>Model!$W$24*((drdp!B8+drdp!K8)*DBHR!$B8+(drdp!E8+drdp!N8)*DBHR!$C8+(drdp!H8+drdp!Q8)*DBHR!$D8)</f>
        <v>0</v>
      </c>
      <c r="F8" s="20">
        <f>Model!$W$24*((drdp!C8+drdp!L8)*DBHR!$B8+(drdp!F8+drdp!O8)*DBHR!$C8+(drdp!I8+drdp!R8)*DBHR!$D8)</f>
        <v>0</v>
      </c>
      <c r="G8" s="20">
        <f>Model!$W$24*((drdp!D8+drdp!M8)*DBHR!$B8+(drdp!G8+drdp!P8)*DBHR!$C8+(drdp!J8+drdp!S8)*DBHR!$D8)</f>
        <v>0</v>
      </c>
      <c r="H8" s="18">
        <f>Model!$W$24*((drdp!B8)*DBHR!$B8+(drdp!E8)*DBHR!$C8+(drdp!H8)*DBHR!$D8)</f>
        <v>0</v>
      </c>
      <c r="I8" s="18">
        <f>Model!$W$24*((drdp!C8)*DBHR!$B8+(drdp!F8)*DBHR!$C8+(drdp!I8)*DBHR!$D8)</f>
        <v>0</v>
      </c>
      <c r="J8" s="18">
        <f>Model!$W$24*((drdp!D8)*DBHR!$B8+(drdp!G8)*DBHR!$C8+(drdp!J8)*DBHR!$D8)</f>
        <v>0</v>
      </c>
      <c r="K8" s="21">
        <f t="shared" si="2"/>
        <v>0</v>
      </c>
      <c r="L8" s="21">
        <f t="shared" si="2"/>
        <v>0</v>
      </c>
      <c r="M8" s="21">
        <f t="shared" si="2"/>
        <v>0</v>
      </c>
      <c r="N8" s="21">
        <f t="shared" si="3"/>
        <v>0</v>
      </c>
      <c r="O8" s="21">
        <f t="shared" si="4"/>
        <v>0</v>
      </c>
      <c r="P8" s="21">
        <f t="shared" si="5"/>
        <v>0</v>
      </c>
      <c r="Q8" s="19">
        <f t="shared" si="8"/>
        <v>0</v>
      </c>
      <c r="R8" s="19">
        <f t="shared" si="7"/>
        <v>0</v>
      </c>
      <c r="S8" s="19">
        <f t="shared" si="7"/>
        <v>0</v>
      </c>
      <c r="T8" s="19">
        <f t="shared" si="9"/>
        <v>0</v>
      </c>
      <c r="U8" s="19">
        <f t="shared" si="10"/>
        <v>0</v>
      </c>
      <c r="V8" s="19">
        <f t="shared" si="11"/>
        <v>0</v>
      </c>
    </row>
    <row r="9" spans="1:26" x14ac:dyDescent="0.25">
      <c r="A9" s="26">
        <f>Wellpath!E9</f>
        <v>180</v>
      </c>
      <c r="B9" s="22">
        <v>0</v>
      </c>
      <c r="C9" s="22">
        <v>0</v>
      </c>
      <c r="D9" s="22">
        <f t="shared" si="0"/>
        <v>6.472135954999578E-5</v>
      </c>
      <c r="E9" s="20">
        <f>Model!$W$24*((drdp!B9+drdp!K9)*DBHR!$B9+(drdp!E9+drdp!N9)*DBHR!$C9+(drdp!H9+drdp!Q9)*DBHR!$D9)</f>
        <v>0</v>
      </c>
      <c r="F9" s="20">
        <f>Model!$W$24*((drdp!C9+drdp!L9)*DBHR!$B9+(drdp!F9+drdp!O9)*DBHR!$C9+(drdp!I9+drdp!R9)*DBHR!$D9)</f>
        <v>0</v>
      </c>
      <c r="G9" s="20">
        <f>Model!$W$24*((drdp!D9+drdp!M9)*DBHR!$B9+(drdp!G9+drdp!P9)*DBHR!$C9+(drdp!J9+drdp!S9)*DBHR!$D9)</f>
        <v>0</v>
      </c>
      <c r="H9" s="18">
        <f>Model!$W$24*((drdp!B9)*DBHR!$B9+(drdp!E9)*DBHR!$C9+(drdp!H9)*DBHR!$D9)</f>
        <v>0</v>
      </c>
      <c r="I9" s="18">
        <f>Model!$W$24*((drdp!C9)*DBHR!$B9+(drdp!F9)*DBHR!$C9+(drdp!I9)*DBHR!$D9)</f>
        <v>0</v>
      </c>
      <c r="J9" s="18">
        <f>Model!$W$24*((drdp!D9)*DBHR!$B9+(drdp!G9)*DBHR!$C9+(drdp!J9)*DBHR!$D9)</f>
        <v>0</v>
      </c>
      <c r="K9" s="21">
        <f t="shared" ref="K9:K72" si="12">K8+E9^2</f>
        <v>0</v>
      </c>
      <c r="L9" s="21">
        <f t="shared" ref="L9:L72" si="13">L8+F9^2</f>
        <v>0</v>
      </c>
      <c r="M9" s="21">
        <f t="shared" ref="M9:M72" si="14">M8+G9^2</f>
        <v>0</v>
      </c>
      <c r="N9" s="21">
        <f t="shared" ref="N9:N72" si="15">N8+E9*F9</f>
        <v>0</v>
      </c>
      <c r="O9" s="21">
        <f t="shared" ref="O9:O72" si="16">O8+E9*G9</f>
        <v>0</v>
      </c>
      <c r="P9" s="21">
        <f t="shared" ref="P9:P72" si="17">P8+F9*G9</f>
        <v>0</v>
      </c>
      <c r="Q9" s="19">
        <f t="shared" ref="Q9:Q72" si="18">K8+H9^2</f>
        <v>0</v>
      </c>
      <c r="R9" s="19">
        <f t="shared" ref="R9:R72" si="19">L8+I9^2</f>
        <v>0</v>
      </c>
      <c r="S9" s="19">
        <f t="shared" ref="S9:S72" si="20">M8+J9^2</f>
        <v>0</v>
      </c>
      <c r="T9" s="19">
        <f t="shared" ref="T9:T72" si="21">N8+H9*I9</f>
        <v>0</v>
      </c>
      <c r="U9" s="19">
        <f t="shared" ref="U9:U72" si="22">O8+H9*J9</f>
        <v>0</v>
      </c>
      <c r="V9" s="19">
        <f t="shared" ref="V9:V72" si="23">P8+I9*J9</f>
        <v>0</v>
      </c>
    </row>
    <row r="10" spans="1:26" x14ac:dyDescent="0.25">
      <c r="A10" s="26">
        <f>Wellpath!E10</f>
        <v>210</v>
      </c>
      <c r="B10" s="22">
        <v>0</v>
      </c>
      <c r="C10" s="22">
        <v>0</v>
      </c>
      <c r="D10" s="22">
        <f t="shared" si="0"/>
        <v>6.472135954999578E-5</v>
      </c>
      <c r="E10" s="20">
        <f>Model!$W$24*((drdp!B10+drdp!K10)*DBHR!$B10+(drdp!E10+drdp!N10)*DBHR!$C10+(drdp!H10+drdp!Q10)*DBHR!$D10)</f>
        <v>0</v>
      </c>
      <c r="F10" s="20">
        <f>Model!$W$24*((drdp!C10+drdp!L10)*DBHR!$B10+(drdp!F10+drdp!O10)*DBHR!$C10+(drdp!I10+drdp!R10)*DBHR!$D10)</f>
        <v>0</v>
      </c>
      <c r="G10" s="20">
        <f>Model!$W$24*((drdp!D10+drdp!M10)*DBHR!$B10+(drdp!G10+drdp!P10)*DBHR!$C10+(drdp!J10+drdp!S10)*DBHR!$D10)</f>
        <v>0</v>
      </c>
      <c r="H10" s="18">
        <f>Model!$W$24*((drdp!B10)*DBHR!$B10+(drdp!E10)*DBHR!$C10+(drdp!H10)*DBHR!$D10)</f>
        <v>0</v>
      </c>
      <c r="I10" s="18">
        <f>Model!$W$24*((drdp!C10)*DBHR!$B10+(drdp!F10)*DBHR!$C10+(drdp!I10)*DBHR!$D10)</f>
        <v>0</v>
      </c>
      <c r="J10" s="18">
        <f>Model!$W$24*((drdp!D10)*DBHR!$B10+(drdp!G10)*DBHR!$C10+(drdp!J10)*DBHR!$D10)</f>
        <v>0</v>
      </c>
      <c r="K10" s="21">
        <f t="shared" si="12"/>
        <v>0</v>
      </c>
      <c r="L10" s="21">
        <f t="shared" si="13"/>
        <v>0</v>
      </c>
      <c r="M10" s="21">
        <f t="shared" si="14"/>
        <v>0</v>
      </c>
      <c r="N10" s="21">
        <f t="shared" si="15"/>
        <v>0</v>
      </c>
      <c r="O10" s="21">
        <f t="shared" si="16"/>
        <v>0</v>
      </c>
      <c r="P10" s="21">
        <f t="shared" si="17"/>
        <v>0</v>
      </c>
      <c r="Q10" s="19">
        <f t="shared" si="18"/>
        <v>0</v>
      </c>
      <c r="R10" s="19">
        <f t="shared" si="19"/>
        <v>0</v>
      </c>
      <c r="S10" s="19">
        <f t="shared" si="20"/>
        <v>0</v>
      </c>
      <c r="T10" s="19">
        <f t="shared" si="21"/>
        <v>0</v>
      </c>
      <c r="U10" s="19">
        <f t="shared" si="22"/>
        <v>0</v>
      </c>
      <c r="V10" s="19">
        <f t="shared" si="23"/>
        <v>0</v>
      </c>
    </row>
    <row r="11" spans="1:26" x14ac:dyDescent="0.25">
      <c r="A11" s="26">
        <f>Wellpath!E11</f>
        <v>240</v>
      </c>
      <c r="B11" s="22">
        <v>0</v>
      </c>
      <c r="C11" s="22">
        <v>0</v>
      </c>
      <c r="D11" s="22">
        <f t="shared" si="0"/>
        <v>6.472135954999578E-5</v>
      </c>
      <c r="E11" s="20">
        <f>Model!$W$24*((drdp!B11+drdp!K11)*DBHR!$B11+(drdp!E11+drdp!N11)*DBHR!$C11+(drdp!H11+drdp!Q11)*DBHR!$D11)</f>
        <v>0</v>
      </c>
      <c r="F11" s="20">
        <f>Model!$W$24*((drdp!C11+drdp!L11)*DBHR!$B11+(drdp!F11+drdp!O11)*DBHR!$C11+(drdp!I11+drdp!R11)*DBHR!$D11)</f>
        <v>0</v>
      </c>
      <c r="G11" s="20">
        <f>Model!$W$24*((drdp!D11+drdp!M11)*DBHR!$B11+(drdp!G11+drdp!P11)*DBHR!$C11+(drdp!J11+drdp!S11)*DBHR!$D11)</f>
        <v>0</v>
      </c>
      <c r="H11" s="18">
        <f>Model!$W$24*((drdp!B11)*DBHR!$B11+(drdp!E11)*DBHR!$C11+(drdp!H11)*DBHR!$D11)</f>
        <v>0</v>
      </c>
      <c r="I11" s="18">
        <f>Model!$W$24*((drdp!C11)*DBHR!$B11+(drdp!F11)*DBHR!$C11+(drdp!I11)*DBHR!$D11)</f>
        <v>0</v>
      </c>
      <c r="J11" s="18">
        <f>Model!$W$24*((drdp!D11)*DBHR!$B11+(drdp!G11)*DBHR!$C11+(drdp!J11)*DBHR!$D11)</f>
        <v>0</v>
      </c>
      <c r="K11" s="21">
        <f t="shared" si="12"/>
        <v>0</v>
      </c>
      <c r="L11" s="21">
        <f t="shared" si="13"/>
        <v>0</v>
      </c>
      <c r="M11" s="21">
        <f t="shared" si="14"/>
        <v>0</v>
      </c>
      <c r="N11" s="21">
        <f t="shared" si="15"/>
        <v>0</v>
      </c>
      <c r="O11" s="21">
        <f t="shared" si="16"/>
        <v>0</v>
      </c>
      <c r="P11" s="21">
        <f t="shared" si="17"/>
        <v>0</v>
      </c>
      <c r="Q11" s="19">
        <f t="shared" si="18"/>
        <v>0</v>
      </c>
      <c r="R11" s="19">
        <f t="shared" si="19"/>
        <v>0</v>
      </c>
      <c r="S11" s="19">
        <f t="shared" si="20"/>
        <v>0</v>
      </c>
      <c r="T11" s="19">
        <f t="shared" si="21"/>
        <v>0</v>
      </c>
      <c r="U11" s="19">
        <f t="shared" si="22"/>
        <v>0</v>
      </c>
      <c r="V11" s="19">
        <f t="shared" si="23"/>
        <v>0</v>
      </c>
    </row>
    <row r="12" spans="1:26" x14ac:dyDescent="0.25">
      <c r="A12" s="26">
        <f>Wellpath!E12</f>
        <v>270</v>
      </c>
      <c r="B12" s="22">
        <v>0</v>
      </c>
      <c r="C12" s="22">
        <v>0</v>
      </c>
      <c r="D12" s="22">
        <f t="shared" si="0"/>
        <v>6.472135954999578E-5</v>
      </c>
      <c r="E12" s="20">
        <f>Model!$W$24*((drdp!B12+drdp!K12)*DBHR!$B12+(drdp!E12+drdp!N12)*DBHR!$C12+(drdp!H12+drdp!Q12)*DBHR!$D12)</f>
        <v>0</v>
      </c>
      <c r="F12" s="20">
        <f>Model!$W$24*((drdp!C12+drdp!L12)*DBHR!$B12+(drdp!F12+drdp!O12)*DBHR!$C12+(drdp!I12+drdp!R12)*DBHR!$D12)</f>
        <v>0</v>
      </c>
      <c r="G12" s="20">
        <f>Model!$W$24*((drdp!D12+drdp!M12)*DBHR!$B12+(drdp!G12+drdp!P12)*DBHR!$C12+(drdp!J12+drdp!S12)*DBHR!$D12)</f>
        <v>0</v>
      </c>
      <c r="H12" s="18">
        <f>Model!$W$24*((drdp!B12)*DBHR!$B12+(drdp!E12)*DBHR!$C12+(drdp!H12)*DBHR!$D12)</f>
        <v>0</v>
      </c>
      <c r="I12" s="18">
        <f>Model!$W$24*((drdp!C12)*DBHR!$B12+(drdp!F12)*DBHR!$C12+(drdp!I12)*DBHR!$D12)</f>
        <v>0</v>
      </c>
      <c r="J12" s="18">
        <f>Model!$W$24*((drdp!D12)*DBHR!$B12+(drdp!G12)*DBHR!$C12+(drdp!J12)*DBHR!$D12)</f>
        <v>0</v>
      </c>
      <c r="K12" s="21">
        <f t="shared" si="12"/>
        <v>0</v>
      </c>
      <c r="L12" s="21">
        <f t="shared" si="13"/>
        <v>0</v>
      </c>
      <c r="M12" s="21">
        <f t="shared" si="14"/>
        <v>0</v>
      </c>
      <c r="N12" s="21">
        <f t="shared" si="15"/>
        <v>0</v>
      </c>
      <c r="O12" s="21">
        <f t="shared" si="16"/>
        <v>0</v>
      </c>
      <c r="P12" s="21">
        <f t="shared" si="17"/>
        <v>0</v>
      </c>
      <c r="Q12" s="19">
        <f t="shared" si="18"/>
        <v>0</v>
      </c>
      <c r="R12" s="19">
        <f t="shared" si="19"/>
        <v>0</v>
      </c>
      <c r="S12" s="19">
        <f t="shared" si="20"/>
        <v>0</v>
      </c>
      <c r="T12" s="19">
        <f t="shared" si="21"/>
        <v>0</v>
      </c>
      <c r="U12" s="19">
        <f t="shared" si="22"/>
        <v>0</v>
      </c>
      <c r="V12" s="19">
        <f t="shared" si="23"/>
        <v>0</v>
      </c>
    </row>
    <row r="13" spans="1:26" x14ac:dyDescent="0.25">
      <c r="A13" s="26">
        <f>Wellpath!E13</f>
        <v>300</v>
      </c>
      <c r="B13" s="22">
        <v>0</v>
      </c>
      <c r="C13" s="22">
        <v>0</v>
      </c>
      <c r="D13" s="22">
        <f t="shared" si="0"/>
        <v>6.472135954999578E-5</v>
      </c>
      <c r="E13" s="20">
        <f>Model!$W$24*((drdp!B13+drdp!K13)*DBHR!$B13+(drdp!E13+drdp!N13)*DBHR!$C13+(drdp!H13+drdp!Q13)*DBHR!$D13)</f>
        <v>0</v>
      </c>
      <c r="F13" s="20">
        <f>Model!$W$24*((drdp!C13+drdp!L13)*DBHR!$B13+(drdp!F13+drdp!O13)*DBHR!$C13+(drdp!I13+drdp!R13)*DBHR!$D13)</f>
        <v>0</v>
      </c>
      <c r="G13" s="20">
        <f>Model!$W$24*((drdp!D13+drdp!M13)*DBHR!$B13+(drdp!G13+drdp!P13)*DBHR!$C13+(drdp!J13+drdp!S13)*DBHR!$D13)</f>
        <v>0</v>
      </c>
      <c r="H13" s="18">
        <f>Model!$W$24*((drdp!B13)*DBHR!$B13+(drdp!E13)*DBHR!$C13+(drdp!H13)*DBHR!$D13)</f>
        <v>0</v>
      </c>
      <c r="I13" s="18">
        <f>Model!$W$24*((drdp!C13)*DBHR!$B13+(drdp!F13)*DBHR!$C13+(drdp!I13)*DBHR!$D13)</f>
        <v>0</v>
      </c>
      <c r="J13" s="18">
        <f>Model!$W$24*((drdp!D13)*DBHR!$B13+(drdp!G13)*DBHR!$C13+(drdp!J13)*DBHR!$D13)</f>
        <v>0</v>
      </c>
      <c r="K13" s="21">
        <f t="shared" si="12"/>
        <v>0</v>
      </c>
      <c r="L13" s="21">
        <f t="shared" si="13"/>
        <v>0</v>
      </c>
      <c r="M13" s="21">
        <f t="shared" si="14"/>
        <v>0</v>
      </c>
      <c r="N13" s="21">
        <f t="shared" si="15"/>
        <v>0</v>
      </c>
      <c r="O13" s="21">
        <f t="shared" si="16"/>
        <v>0</v>
      </c>
      <c r="P13" s="21">
        <f t="shared" si="17"/>
        <v>0</v>
      </c>
      <c r="Q13" s="19">
        <f t="shared" si="18"/>
        <v>0</v>
      </c>
      <c r="R13" s="19">
        <f t="shared" si="19"/>
        <v>0</v>
      </c>
      <c r="S13" s="19">
        <f t="shared" si="20"/>
        <v>0</v>
      </c>
      <c r="T13" s="19">
        <f t="shared" si="21"/>
        <v>0</v>
      </c>
      <c r="U13" s="19">
        <f t="shared" si="22"/>
        <v>0</v>
      </c>
      <c r="V13" s="19">
        <f t="shared" si="23"/>
        <v>0</v>
      </c>
    </row>
    <row r="14" spans="1:26" x14ac:dyDescent="0.25">
      <c r="A14" s="26">
        <f>Wellpath!E14</f>
        <v>330</v>
      </c>
      <c r="B14" s="22">
        <v>0</v>
      </c>
      <c r="C14" s="22">
        <v>0</v>
      </c>
      <c r="D14" s="22">
        <f t="shared" si="0"/>
        <v>6.472135954999578E-5</v>
      </c>
      <c r="E14" s="20">
        <f>Model!$W$24*((drdp!B14+drdp!K14)*DBHR!$B14+(drdp!E14+drdp!N14)*DBHR!$C14+(drdp!H14+drdp!Q14)*DBHR!$D14)</f>
        <v>0</v>
      </c>
      <c r="F14" s="20">
        <f>Model!$W$24*((drdp!C14+drdp!L14)*DBHR!$B14+(drdp!F14+drdp!O14)*DBHR!$C14+(drdp!I14+drdp!R14)*DBHR!$D14)</f>
        <v>0</v>
      </c>
      <c r="G14" s="20">
        <f>Model!$W$24*((drdp!D14+drdp!M14)*DBHR!$B14+(drdp!G14+drdp!P14)*DBHR!$C14+(drdp!J14+drdp!S14)*DBHR!$D14)</f>
        <v>0</v>
      </c>
      <c r="H14" s="18">
        <f>Model!$W$24*((drdp!B14)*DBHR!$B14+(drdp!E14)*DBHR!$C14+(drdp!H14)*DBHR!$D14)</f>
        <v>0</v>
      </c>
      <c r="I14" s="18">
        <f>Model!$W$24*((drdp!C14)*DBHR!$B14+(drdp!F14)*DBHR!$C14+(drdp!I14)*DBHR!$D14)</f>
        <v>0</v>
      </c>
      <c r="J14" s="18">
        <f>Model!$W$24*((drdp!D14)*DBHR!$B14+(drdp!G14)*DBHR!$C14+(drdp!J14)*DBHR!$D14)</f>
        <v>0</v>
      </c>
      <c r="K14" s="21">
        <f t="shared" si="12"/>
        <v>0</v>
      </c>
      <c r="L14" s="21">
        <f t="shared" si="13"/>
        <v>0</v>
      </c>
      <c r="M14" s="21">
        <f t="shared" si="14"/>
        <v>0</v>
      </c>
      <c r="N14" s="21">
        <f t="shared" si="15"/>
        <v>0</v>
      </c>
      <c r="O14" s="21">
        <f t="shared" si="16"/>
        <v>0</v>
      </c>
      <c r="P14" s="21">
        <f t="shared" si="17"/>
        <v>0</v>
      </c>
      <c r="Q14" s="19">
        <f t="shared" si="18"/>
        <v>0</v>
      </c>
      <c r="R14" s="19">
        <f t="shared" si="19"/>
        <v>0</v>
      </c>
      <c r="S14" s="19">
        <f t="shared" si="20"/>
        <v>0</v>
      </c>
      <c r="T14" s="19">
        <f t="shared" si="21"/>
        <v>0</v>
      </c>
      <c r="U14" s="19">
        <f t="shared" si="22"/>
        <v>0</v>
      </c>
      <c r="V14" s="19">
        <f t="shared" si="23"/>
        <v>0</v>
      </c>
    </row>
    <row r="15" spans="1:26" x14ac:dyDescent="0.25">
      <c r="A15" s="26">
        <f>Wellpath!E15</f>
        <v>360</v>
      </c>
      <c r="B15" s="22">
        <v>0</v>
      </c>
      <c r="C15" s="22">
        <v>0</v>
      </c>
      <c r="D15" s="22">
        <f t="shared" si="0"/>
        <v>6.472135954999578E-5</v>
      </c>
      <c r="E15" s="20">
        <f>Model!$W$24*((drdp!B15+drdp!K15)*DBHR!$B15+(drdp!E15+drdp!N15)*DBHR!$C15+(drdp!H15+drdp!Q15)*DBHR!$D15)</f>
        <v>0</v>
      </c>
      <c r="F15" s="20">
        <f>Model!$W$24*((drdp!C15+drdp!L15)*DBHR!$B15+(drdp!F15+drdp!O15)*DBHR!$C15+(drdp!I15+drdp!R15)*DBHR!$D15)</f>
        <v>0</v>
      </c>
      <c r="G15" s="20">
        <f>Model!$W$24*((drdp!D15+drdp!M15)*DBHR!$B15+(drdp!G15+drdp!P15)*DBHR!$C15+(drdp!J15+drdp!S15)*DBHR!$D15)</f>
        <v>0</v>
      </c>
      <c r="H15" s="18">
        <f>Model!$W$24*((drdp!B15)*DBHR!$B15+(drdp!E15)*DBHR!$C15+(drdp!H15)*DBHR!$D15)</f>
        <v>0</v>
      </c>
      <c r="I15" s="18">
        <f>Model!$W$24*((drdp!C15)*DBHR!$B15+(drdp!F15)*DBHR!$C15+(drdp!I15)*DBHR!$D15)</f>
        <v>0</v>
      </c>
      <c r="J15" s="18">
        <f>Model!$W$24*((drdp!D15)*DBHR!$B15+(drdp!G15)*DBHR!$C15+(drdp!J15)*DBHR!$D15)</f>
        <v>0</v>
      </c>
      <c r="K15" s="21">
        <f t="shared" si="12"/>
        <v>0</v>
      </c>
      <c r="L15" s="21">
        <f t="shared" si="13"/>
        <v>0</v>
      </c>
      <c r="M15" s="21">
        <f t="shared" si="14"/>
        <v>0</v>
      </c>
      <c r="N15" s="21">
        <f t="shared" si="15"/>
        <v>0</v>
      </c>
      <c r="O15" s="21">
        <f t="shared" si="16"/>
        <v>0</v>
      </c>
      <c r="P15" s="21">
        <f t="shared" si="17"/>
        <v>0</v>
      </c>
      <c r="Q15" s="19">
        <f t="shared" si="18"/>
        <v>0</v>
      </c>
      <c r="R15" s="19">
        <f t="shared" si="19"/>
        <v>0</v>
      </c>
      <c r="S15" s="19">
        <f t="shared" si="20"/>
        <v>0</v>
      </c>
      <c r="T15" s="19">
        <f t="shared" si="21"/>
        <v>0</v>
      </c>
      <c r="U15" s="19">
        <f t="shared" si="22"/>
        <v>0</v>
      </c>
      <c r="V15" s="19">
        <f t="shared" si="23"/>
        <v>0</v>
      </c>
    </row>
    <row r="16" spans="1:26" x14ac:dyDescent="0.25">
      <c r="A16" s="26">
        <f>Wellpath!E16</f>
        <v>390</v>
      </c>
      <c r="B16" s="22">
        <v>0</v>
      </c>
      <c r="C16" s="22">
        <v>0</v>
      </c>
      <c r="D16" s="22">
        <f t="shared" si="0"/>
        <v>6.472135954999578E-5</v>
      </c>
      <c r="E16" s="20">
        <f>Model!$W$24*((drdp!B16+drdp!K16)*DBHR!$B16+(drdp!E16+drdp!N16)*DBHR!$C16+(drdp!H16+drdp!Q16)*DBHR!$D16)</f>
        <v>0</v>
      </c>
      <c r="F16" s="20">
        <f>Model!$W$24*((drdp!C16+drdp!L16)*DBHR!$B16+(drdp!F16+drdp!O16)*DBHR!$C16+(drdp!I16+drdp!R16)*DBHR!$D16)</f>
        <v>0</v>
      </c>
      <c r="G16" s="20">
        <f>Model!$W$24*((drdp!D16+drdp!M16)*DBHR!$B16+(drdp!G16+drdp!P16)*DBHR!$C16+(drdp!J16+drdp!S16)*DBHR!$D16)</f>
        <v>0</v>
      </c>
      <c r="H16" s="18">
        <f>Model!$W$24*((drdp!B16)*DBHR!$B16+(drdp!E16)*DBHR!$C16+(drdp!H16)*DBHR!$D16)</f>
        <v>0</v>
      </c>
      <c r="I16" s="18">
        <f>Model!$W$24*((drdp!C16)*DBHR!$B16+(drdp!F16)*DBHR!$C16+(drdp!I16)*DBHR!$D16)</f>
        <v>0</v>
      </c>
      <c r="J16" s="18">
        <f>Model!$W$24*((drdp!D16)*DBHR!$B16+(drdp!G16)*DBHR!$C16+(drdp!J16)*DBHR!$D16)</f>
        <v>0</v>
      </c>
      <c r="K16" s="21">
        <f t="shared" si="12"/>
        <v>0</v>
      </c>
      <c r="L16" s="21">
        <f t="shared" si="13"/>
        <v>0</v>
      </c>
      <c r="M16" s="21">
        <f t="shared" si="14"/>
        <v>0</v>
      </c>
      <c r="N16" s="21">
        <f t="shared" si="15"/>
        <v>0</v>
      </c>
      <c r="O16" s="21">
        <f t="shared" si="16"/>
        <v>0</v>
      </c>
      <c r="P16" s="21">
        <f t="shared" si="17"/>
        <v>0</v>
      </c>
      <c r="Q16" s="19">
        <f t="shared" si="18"/>
        <v>0</v>
      </c>
      <c r="R16" s="19">
        <f t="shared" si="19"/>
        <v>0</v>
      </c>
      <c r="S16" s="19">
        <f t="shared" si="20"/>
        <v>0</v>
      </c>
      <c r="T16" s="19">
        <f t="shared" si="21"/>
        <v>0</v>
      </c>
      <c r="U16" s="19">
        <f t="shared" si="22"/>
        <v>0</v>
      </c>
      <c r="V16" s="19">
        <f t="shared" si="23"/>
        <v>0</v>
      </c>
    </row>
    <row r="17" spans="1:22" x14ac:dyDescent="0.25">
      <c r="A17" s="26">
        <f>Wellpath!E17</f>
        <v>420</v>
      </c>
      <c r="B17" s="22">
        <v>0</v>
      </c>
      <c r="C17" s="22">
        <v>0</v>
      </c>
      <c r="D17" s="22">
        <f t="shared" si="0"/>
        <v>6.472135954999578E-5</v>
      </c>
      <c r="E17" s="20">
        <f>Model!$W$24*((drdp!B17+drdp!K17)*DBHR!$B17+(drdp!E17+drdp!N17)*DBHR!$C17+(drdp!H17+drdp!Q17)*DBHR!$D17)</f>
        <v>0</v>
      </c>
      <c r="F17" s="20">
        <f>Model!$W$24*((drdp!C17+drdp!L17)*DBHR!$B17+(drdp!F17+drdp!O17)*DBHR!$C17+(drdp!I17+drdp!R17)*DBHR!$D17)</f>
        <v>0</v>
      </c>
      <c r="G17" s="20">
        <f>Model!$W$24*((drdp!D17+drdp!M17)*DBHR!$B17+(drdp!G17+drdp!P17)*DBHR!$C17+(drdp!J17+drdp!S17)*DBHR!$D17)</f>
        <v>0</v>
      </c>
      <c r="H17" s="18">
        <f>Model!$W$24*((drdp!B17)*DBHR!$B17+(drdp!E17)*DBHR!$C17+(drdp!H17)*DBHR!$D17)</f>
        <v>0</v>
      </c>
      <c r="I17" s="18">
        <f>Model!$W$24*((drdp!C17)*DBHR!$B17+(drdp!F17)*DBHR!$C17+(drdp!I17)*DBHR!$D17)</f>
        <v>0</v>
      </c>
      <c r="J17" s="18">
        <f>Model!$W$24*((drdp!D17)*DBHR!$B17+(drdp!G17)*DBHR!$C17+(drdp!J17)*DBHR!$D17)</f>
        <v>0</v>
      </c>
      <c r="K17" s="21">
        <f t="shared" si="12"/>
        <v>0</v>
      </c>
      <c r="L17" s="21">
        <f t="shared" si="13"/>
        <v>0</v>
      </c>
      <c r="M17" s="21">
        <f t="shared" si="14"/>
        <v>0</v>
      </c>
      <c r="N17" s="21">
        <f t="shared" si="15"/>
        <v>0</v>
      </c>
      <c r="O17" s="21">
        <f t="shared" si="16"/>
        <v>0</v>
      </c>
      <c r="P17" s="21">
        <f t="shared" si="17"/>
        <v>0</v>
      </c>
      <c r="Q17" s="19">
        <f t="shared" si="18"/>
        <v>0</v>
      </c>
      <c r="R17" s="19">
        <f t="shared" si="19"/>
        <v>0</v>
      </c>
      <c r="S17" s="19">
        <f t="shared" si="20"/>
        <v>0</v>
      </c>
      <c r="T17" s="19">
        <f t="shared" si="21"/>
        <v>0</v>
      </c>
      <c r="U17" s="19">
        <f t="shared" si="22"/>
        <v>0</v>
      </c>
      <c r="V17" s="19">
        <f t="shared" si="23"/>
        <v>0</v>
      </c>
    </row>
    <row r="18" spans="1:22" x14ac:dyDescent="0.25">
      <c r="A18" s="26">
        <f>Wellpath!E18</f>
        <v>450</v>
      </c>
      <c r="B18" s="22">
        <v>0</v>
      </c>
      <c r="C18" s="22">
        <v>0</v>
      </c>
      <c r="D18" s="22">
        <f t="shared" si="0"/>
        <v>6.472135954999578E-5</v>
      </c>
      <c r="E18" s="20">
        <f>Model!$W$24*((drdp!B18+drdp!K18)*DBHR!$B18+(drdp!E18+drdp!N18)*DBHR!$C18+(drdp!H18+drdp!Q18)*DBHR!$D18)</f>
        <v>0</v>
      </c>
      <c r="F18" s="20">
        <f>Model!$W$24*((drdp!C18+drdp!L18)*DBHR!$B18+(drdp!F18+drdp!O18)*DBHR!$C18+(drdp!I18+drdp!R18)*DBHR!$D18)</f>
        <v>0</v>
      </c>
      <c r="G18" s="20">
        <f>Model!$W$24*((drdp!D18+drdp!M18)*DBHR!$B18+(drdp!G18+drdp!P18)*DBHR!$C18+(drdp!J18+drdp!S18)*DBHR!$D18)</f>
        <v>0</v>
      </c>
      <c r="H18" s="18">
        <f>Model!$W$24*((drdp!B18)*DBHR!$B18+(drdp!E18)*DBHR!$C18+(drdp!H18)*DBHR!$D18)</f>
        <v>0</v>
      </c>
      <c r="I18" s="18">
        <f>Model!$W$24*((drdp!C18)*DBHR!$B18+(drdp!F18)*DBHR!$C18+(drdp!I18)*DBHR!$D18)</f>
        <v>0</v>
      </c>
      <c r="J18" s="18">
        <f>Model!$W$24*((drdp!D18)*DBHR!$B18+(drdp!G18)*DBHR!$C18+(drdp!J18)*DBHR!$D18)</f>
        <v>0</v>
      </c>
      <c r="K18" s="21">
        <f t="shared" si="12"/>
        <v>0</v>
      </c>
      <c r="L18" s="21">
        <f t="shared" si="13"/>
        <v>0</v>
      </c>
      <c r="M18" s="21">
        <f t="shared" si="14"/>
        <v>0</v>
      </c>
      <c r="N18" s="21">
        <f t="shared" si="15"/>
        <v>0</v>
      </c>
      <c r="O18" s="21">
        <f t="shared" si="16"/>
        <v>0</v>
      </c>
      <c r="P18" s="21">
        <f t="shared" si="17"/>
        <v>0</v>
      </c>
      <c r="Q18" s="19">
        <f t="shared" si="18"/>
        <v>0</v>
      </c>
      <c r="R18" s="19">
        <f t="shared" si="19"/>
        <v>0</v>
      </c>
      <c r="S18" s="19">
        <f t="shared" si="20"/>
        <v>0</v>
      </c>
      <c r="T18" s="19">
        <f t="shared" si="21"/>
        <v>0</v>
      </c>
      <c r="U18" s="19">
        <f t="shared" si="22"/>
        <v>0</v>
      </c>
      <c r="V18" s="19">
        <f t="shared" si="23"/>
        <v>0</v>
      </c>
    </row>
    <row r="19" spans="1:22" x14ac:dyDescent="0.25">
      <c r="A19" s="26">
        <f>Wellpath!E19</f>
        <v>480</v>
      </c>
      <c r="B19" s="22">
        <v>0</v>
      </c>
      <c r="C19" s="22">
        <v>0</v>
      </c>
      <c r="D19" s="22">
        <f t="shared" si="0"/>
        <v>6.472135954999578E-5</v>
      </c>
      <c r="E19" s="20">
        <f>Model!$W$24*((drdp!B19+drdp!K19)*DBHR!$B19+(drdp!E19+drdp!N19)*DBHR!$C19+(drdp!H19+drdp!Q19)*DBHR!$D19)</f>
        <v>0</v>
      </c>
      <c r="F19" s="20">
        <f>Model!$W$24*((drdp!C19+drdp!L19)*DBHR!$B19+(drdp!F19+drdp!O19)*DBHR!$C19+(drdp!I19+drdp!R19)*DBHR!$D19)</f>
        <v>0</v>
      </c>
      <c r="G19" s="20">
        <f>Model!$W$24*((drdp!D19+drdp!M19)*DBHR!$B19+(drdp!G19+drdp!P19)*DBHR!$C19+(drdp!J19+drdp!S19)*DBHR!$D19)</f>
        <v>0</v>
      </c>
      <c r="H19" s="18">
        <f>Model!$W$24*((drdp!B19)*DBHR!$B19+(drdp!E19)*DBHR!$C19+(drdp!H19)*DBHR!$D19)</f>
        <v>0</v>
      </c>
      <c r="I19" s="18">
        <f>Model!$W$24*((drdp!C19)*DBHR!$B19+(drdp!F19)*DBHR!$C19+(drdp!I19)*DBHR!$D19)</f>
        <v>0</v>
      </c>
      <c r="J19" s="18">
        <f>Model!$W$24*((drdp!D19)*DBHR!$B19+(drdp!G19)*DBHR!$C19+(drdp!J19)*DBHR!$D19)</f>
        <v>0</v>
      </c>
      <c r="K19" s="21">
        <f t="shared" si="12"/>
        <v>0</v>
      </c>
      <c r="L19" s="21">
        <f t="shared" si="13"/>
        <v>0</v>
      </c>
      <c r="M19" s="21">
        <f t="shared" si="14"/>
        <v>0</v>
      </c>
      <c r="N19" s="21">
        <f t="shared" si="15"/>
        <v>0</v>
      </c>
      <c r="O19" s="21">
        <f t="shared" si="16"/>
        <v>0</v>
      </c>
      <c r="P19" s="21">
        <f t="shared" si="17"/>
        <v>0</v>
      </c>
      <c r="Q19" s="19">
        <f t="shared" si="18"/>
        <v>0</v>
      </c>
      <c r="R19" s="19">
        <f t="shared" si="19"/>
        <v>0</v>
      </c>
      <c r="S19" s="19">
        <f t="shared" si="20"/>
        <v>0</v>
      </c>
      <c r="T19" s="19">
        <f t="shared" si="21"/>
        <v>0</v>
      </c>
      <c r="U19" s="19">
        <f t="shared" si="22"/>
        <v>0</v>
      </c>
      <c r="V19" s="19">
        <f t="shared" si="23"/>
        <v>0</v>
      </c>
    </row>
    <row r="20" spans="1:22" x14ac:dyDescent="0.25">
      <c r="A20" s="26">
        <f>Wellpath!E20</f>
        <v>510</v>
      </c>
      <c r="B20" s="22">
        <v>0</v>
      </c>
      <c r="C20" s="22">
        <v>0</v>
      </c>
      <c r="D20" s="22">
        <f t="shared" si="0"/>
        <v>6.472135954999578E-5</v>
      </c>
      <c r="E20" s="20">
        <f>Model!$W$24*((drdp!B20+drdp!K20)*DBHR!$B20+(drdp!E20+drdp!N20)*DBHR!$C20+(drdp!H20+drdp!Q20)*DBHR!$D20)</f>
        <v>0</v>
      </c>
      <c r="F20" s="20">
        <f>Model!$W$24*((drdp!C20+drdp!L20)*DBHR!$B20+(drdp!F20+drdp!O20)*DBHR!$C20+(drdp!I20+drdp!R20)*DBHR!$D20)</f>
        <v>0</v>
      </c>
      <c r="G20" s="20">
        <f>Model!$W$24*((drdp!D20+drdp!M20)*DBHR!$B20+(drdp!G20+drdp!P20)*DBHR!$C20+(drdp!J20+drdp!S20)*DBHR!$D20)</f>
        <v>0</v>
      </c>
      <c r="H20" s="18">
        <f>Model!$W$24*((drdp!B20)*DBHR!$B20+(drdp!E20)*DBHR!$C20+(drdp!H20)*DBHR!$D20)</f>
        <v>0</v>
      </c>
      <c r="I20" s="18">
        <f>Model!$W$24*((drdp!C20)*DBHR!$B20+(drdp!F20)*DBHR!$C20+(drdp!I20)*DBHR!$D20)</f>
        <v>0</v>
      </c>
      <c r="J20" s="18">
        <f>Model!$W$24*((drdp!D20)*DBHR!$B20+(drdp!G20)*DBHR!$C20+(drdp!J20)*DBHR!$D20)</f>
        <v>0</v>
      </c>
      <c r="K20" s="21">
        <f t="shared" si="12"/>
        <v>0</v>
      </c>
      <c r="L20" s="21">
        <f t="shared" si="13"/>
        <v>0</v>
      </c>
      <c r="M20" s="21">
        <f t="shared" si="14"/>
        <v>0</v>
      </c>
      <c r="N20" s="21">
        <f t="shared" si="15"/>
        <v>0</v>
      </c>
      <c r="O20" s="21">
        <f t="shared" si="16"/>
        <v>0</v>
      </c>
      <c r="P20" s="21">
        <f t="shared" si="17"/>
        <v>0</v>
      </c>
      <c r="Q20" s="19">
        <f t="shared" si="18"/>
        <v>0</v>
      </c>
      <c r="R20" s="19">
        <f t="shared" si="19"/>
        <v>0</v>
      </c>
      <c r="S20" s="19">
        <f t="shared" si="20"/>
        <v>0</v>
      </c>
      <c r="T20" s="19">
        <f t="shared" si="21"/>
        <v>0</v>
      </c>
      <c r="U20" s="19">
        <f t="shared" si="22"/>
        <v>0</v>
      </c>
      <c r="V20" s="19">
        <f t="shared" si="23"/>
        <v>0</v>
      </c>
    </row>
    <row r="21" spans="1:22" x14ac:dyDescent="0.25">
      <c r="A21" s="26">
        <f>Wellpath!E21</f>
        <v>540</v>
      </c>
      <c r="B21" s="22">
        <v>0</v>
      </c>
      <c r="C21" s="22">
        <v>0</v>
      </c>
      <c r="D21" s="22">
        <f t="shared" si="0"/>
        <v>6.472135954999578E-5</v>
      </c>
      <c r="E21" s="20">
        <f>Model!$W$24*((drdp!B21+drdp!K21)*DBHR!$B21+(drdp!E21+drdp!N21)*DBHR!$C21+(drdp!H21+drdp!Q21)*DBHR!$D21)</f>
        <v>0</v>
      </c>
      <c r="F21" s="20">
        <f>Model!$W$24*((drdp!C21+drdp!L21)*DBHR!$B21+(drdp!F21+drdp!O21)*DBHR!$C21+(drdp!I21+drdp!R21)*DBHR!$D21)</f>
        <v>0</v>
      </c>
      <c r="G21" s="20">
        <f>Model!$W$24*((drdp!D21+drdp!M21)*DBHR!$B21+(drdp!G21+drdp!P21)*DBHR!$C21+(drdp!J21+drdp!S21)*DBHR!$D21)</f>
        <v>0</v>
      </c>
      <c r="H21" s="18">
        <f>Model!$W$24*((drdp!B21)*DBHR!$B21+(drdp!E21)*DBHR!$C21+(drdp!H21)*DBHR!$D21)</f>
        <v>0</v>
      </c>
      <c r="I21" s="18">
        <f>Model!$W$24*((drdp!C21)*DBHR!$B21+(drdp!F21)*DBHR!$C21+(drdp!I21)*DBHR!$D21)</f>
        <v>0</v>
      </c>
      <c r="J21" s="18">
        <f>Model!$W$24*((drdp!D21)*DBHR!$B21+(drdp!G21)*DBHR!$C21+(drdp!J21)*DBHR!$D21)</f>
        <v>0</v>
      </c>
      <c r="K21" s="21">
        <f t="shared" si="12"/>
        <v>0</v>
      </c>
      <c r="L21" s="21">
        <f t="shared" si="13"/>
        <v>0</v>
      </c>
      <c r="M21" s="21">
        <f t="shared" si="14"/>
        <v>0</v>
      </c>
      <c r="N21" s="21">
        <f t="shared" si="15"/>
        <v>0</v>
      </c>
      <c r="O21" s="21">
        <f t="shared" si="16"/>
        <v>0</v>
      </c>
      <c r="P21" s="21">
        <f t="shared" si="17"/>
        <v>0</v>
      </c>
      <c r="Q21" s="19">
        <f t="shared" si="18"/>
        <v>0</v>
      </c>
      <c r="R21" s="19">
        <f t="shared" si="19"/>
        <v>0</v>
      </c>
      <c r="S21" s="19">
        <f t="shared" si="20"/>
        <v>0</v>
      </c>
      <c r="T21" s="19">
        <f t="shared" si="21"/>
        <v>0</v>
      </c>
      <c r="U21" s="19">
        <f t="shared" si="22"/>
        <v>0</v>
      </c>
      <c r="V21" s="19">
        <f t="shared" si="23"/>
        <v>0</v>
      </c>
    </row>
    <row r="22" spans="1:22" x14ac:dyDescent="0.25">
      <c r="A22" s="26">
        <f>Wellpath!E22</f>
        <v>570</v>
      </c>
      <c r="B22" s="22">
        <v>0</v>
      </c>
      <c r="C22" s="22">
        <v>0</v>
      </c>
      <c r="D22" s="22">
        <f t="shared" si="0"/>
        <v>6.472135954999578E-5</v>
      </c>
      <c r="E22" s="20">
        <f>Model!$W$24*((drdp!B22+drdp!K22)*DBHR!$B22+(drdp!E22+drdp!N22)*DBHR!$C22+(drdp!H22+drdp!Q22)*DBHR!$D22)</f>
        <v>0</v>
      </c>
      <c r="F22" s="20">
        <f>Model!$W$24*((drdp!C22+drdp!L22)*DBHR!$B22+(drdp!F22+drdp!O22)*DBHR!$C22+(drdp!I22+drdp!R22)*DBHR!$D22)</f>
        <v>0</v>
      </c>
      <c r="G22" s="20">
        <f>Model!$W$24*((drdp!D22+drdp!M22)*DBHR!$B22+(drdp!G22+drdp!P22)*DBHR!$C22+(drdp!J22+drdp!S22)*DBHR!$D22)</f>
        <v>0</v>
      </c>
      <c r="H22" s="18">
        <f>Model!$W$24*((drdp!B22)*DBHR!$B22+(drdp!E22)*DBHR!$C22+(drdp!H22)*DBHR!$D22)</f>
        <v>0</v>
      </c>
      <c r="I22" s="18">
        <f>Model!$W$24*((drdp!C22)*DBHR!$B22+(drdp!F22)*DBHR!$C22+(drdp!I22)*DBHR!$D22)</f>
        <v>0</v>
      </c>
      <c r="J22" s="18">
        <f>Model!$W$24*((drdp!D22)*DBHR!$B22+(drdp!G22)*DBHR!$C22+(drdp!J22)*DBHR!$D22)</f>
        <v>0</v>
      </c>
      <c r="K22" s="21">
        <f t="shared" si="12"/>
        <v>0</v>
      </c>
      <c r="L22" s="21">
        <f t="shared" si="13"/>
        <v>0</v>
      </c>
      <c r="M22" s="21">
        <f t="shared" si="14"/>
        <v>0</v>
      </c>
      <c r="N22" s="21">
        <f t="shared" si="15"/>
        <v>0</v>
      </c>
      <c r="O22" s="21">
        <f t="shared" si="16"/>
        <v>0</v>
      </c>
      <c r="P22" s="21">
        <f t="shared" si="17"/>
        <v>0</v>
      </c>
      <c r="Q22" s="19">
        <f t="shared" si="18"/>
        <v>0</v>
      </c>
      <c r="R22" s="19">
        <f t="shared" si="19"/>
        <v>0</v>
      </c>
      <c r="S22" s="19">
        <f t="shared" si="20"/>
        <v>0</v>
      </c>
      <c r="T22" s="19">
        <f t="shared" si="21"/>
        <v>0</v>
      </c>
      <c r="U22" s="19">
        <f t="shared" si="22"/>
        <v>0</v>
      </c>
      <c r="V22" s="19">
        <f t="shared" si="23"/>
        <v>0</v>
      </c>
    </row>
    <row r="23" spans="1:22" x14ac:dyDescent="0.25">
      <c r="A23" s="26">
        <f>Wellpath!E23</f>
        <v>600</v>
      </c>
      <c r="B23" s="22">
        <v>0</v>
      </c>
      <c r="C23" s="22">
        <v>0</v>
      </c>
      <c r="D23" s="22">
        <f t="shared" si="0"/>
        <v>6.472135954999578E-5</v>
      </c>
      <c r="E23" s="20">
        <f>Model!$W$24*((drdp!B23+drdp!K23)*DBHR!$B23+(drdp!E23+drdp!N23)*DBHR!$C23+(drdp!H23+drdp!Q23)*DBHR!$D23)</f>
        <v>0</v>
      </c>
      <c r="F23" s="20">
        <f>Model!$W$24*((drdp!C23+drdp!L23)*DBHR!$B23+(drdp!F23+drdp!O23)*DBHR!$C23+(drdp!I23+drdp!R23)*DBHR!$D23)</f>
        <v>0</v>
      </c>
      <c r="G23" s="20">
        <f>Model!$W$24*((drdp!D23+drdp!M23)*DBHR!$B23+(drdp!G23+drdp!P23)*DBHR!$C23+(drdp!J23+drdp!S23)*DBHR!$D23)</f>
        <v>0</v>
      </c>
      <c r="H23" s="18">
        <f>Model!$W$24*((drdp!B23)*DBHR!$B23+(drdp!E23)*DBHR!$C23+(drdp!H23)*DBHR!$D23)</f>
        <v>0</v>
      </c>
      <c r="I23" s="18">
        <f>Model!$W$24*((drdp!C23)*DBHR!$B23+(drdp!F23)*DBHR!$C23+(drdp!I23)*DBHR!$D23)</f>
        <v>0</v>
      </c>
      <c r="J23" s="18">
        <f>Model!$W$24*((drdp!D23)*DBHR!$B23+(drdp!G23)*DBHR!$C23+(drdp!J23)*DBHR!$D23)</f>
        <v>0</v>
      </c>
      <c r="K23" s="21">
        <f t="shared" si="12"/>
        <v>0</v>
      </c>
      <c r="L23" s="21">
        <f t="shared" si="13"/>
        <v>0</v>
      </c>
      <c r="M23" s="21">
        <f t="shared" si="14"/>
        <v>0</v>
      </c>
      <c r="N23" s="21">
        <f t="shared" si="15"/>
        <v>0</v>
      </c>
      <c r="O23" s="21">
        <f t="shared" si="16"/>
        <v>0</v>
      </c>
      <c r="P23" s="21">
        <f t="shared" si="17"/>
        <v>0</v>
      </c>
      <c r="Q23" s="19">
        <f t="shared" si="18"/>
        <v>0</v>
      </c>
      <c r="R23" s="19">
        <f t="shared" si="19"/>
        <v>0</v>
      </c>
      <c r="S23" s="19">
        <f t="shared" si="20"/>
        <v>0</v>
      </c>
      <c r="T23" s="19">
        <f t="shared" si="21"/>
        <v>0</v>
      </c>
      <c r="U23" s="19">
        <f t="shared" si="22"/>
        <v>0</v>
      </c>
      <c r="V23" s="19">
        <f t="shared" si="23"/>
        <v>0</v>
      </c>
    </row>
    <row r="24" spans="1:22" x14ac:dyDescent="0.25">
      <c r="A24" s="26">
        <f>Wellpath!E24</f>
        <v>630</v>
      </c>
      <c r="B24" s="22">
        <v>0</v>
      </c>
      <c r="C24" s="22">
        <v>0</v>
      </c>
      <c r="D24" s="22">
        <f t="shared" si="0"/>
        <v>6.472135954999578E-5</v>
      </c>
      <c r="E24" s="20">
        <f>Model!$W$24*((drdp!B24+drdp!K24)*DBHR!$B24+(drdp!E24+drdp!N24)*DBHR!$C24+(drdp!H24+drdp!Q24)*DBHR!$D24)</f>
        <v>0</v>
      </c>
      <c r="F24" s="20">
        <f>Model!$W$24*((drdp!C24+drdp!L24)*DBHR!$B24+(drdp!F24+drdp!O24)*DBHR!$C24+(drdp!I24+drdp!R24)*DBHR!$D24)</f>
        <v>0</v>
      </c>
      <c r="G24" s="20">
        <f>Model!$W$24*((drdp!D24+drdp!M24)*DBHR!$B24+(drdp!G24+drdp!P24)*DBHR!$C24+(drdp!J24+drdp!S24)*DBHR!$D24)</f>
        <v>0</v>
      </c>
      <c r="H24" s="18">
        <f>Model!$W$24*((drdp!B24)*DBHR!$B24+(drdp!E24)*DBHR!$C24+(drdp!H24)*DBHR!$D24)</f>
        <v>0</v>
      </c>
      <c r="I24" s="18">
        <f>Model!$W$24*((drdp!C24)*DBHR!$B24+(drdp!F24)*DBHR!$C24+(drdp!I24)*DBHR!$D24)</f>
        <v>0</v>
      </c>
      <c r="J24" s="18">
        <f>Model!$W$24*((drdp!D24)*DBHR!$B24+(drdp!G24)*DBHR!$C24+(drdp!J24)*DBHR!$D24)</f>
        <v>0</v>
      </c>
      <c r="K24" s="21">
        <f t="shared" si="12"/>
        <v>0</v>
      </c>
      <c r="L24" s="21">
        <f t="shared" si="13"/>
        <v>0</v>
      </c>
      <c r="M24" s="21">
        <f t="shared" si="14"/>
        <v>0</v>
      </c>
      <c r="N24" s="21">
        <f t="shared" si="15"/>
        <v>0</v>
      </c>
      <c r="O24" s="21">
        <f t="shared" si="16"/>
        <v>0</v>
      </c>
      <c r="P24" s="21">
        <f t="shared" si="17"/>
        <v>0</v>
      </c>
      <c r="Q24" s="19">
        <f t="shared" si="18"/>
        <v>0</v>
      </c>
      <c r="R24" s="19">
        <f t="shared" si="19"/>
        <v>0</v>
      </c>
      <c r="S24" s="19">
        <f t="shared" si="20"/>
        <v>0</v>
      </c>
      <c r="T24" s="19">
        <f t="shared" si="21"/>
        <v>0</v>
      </c>
      <c r="U24" s="19">
        <f t="shared" si="22"/>
        <v>0</v>
      </c>
      <c r="V24" s="19">
        <f t="shared" si="23"/>
        <v>0</v>
      </c>
    </row>
    <row r="25" spans="1:22" x14ac:dyDescent="0.25">
      <c r="A25" s="26">
        <f>Wellpath!E25</f>
        <v>660</v>
      </c>
      <c r="B25" s="22">
        <v>0</v>
      </c>
      <c r="C25" s="22">
        <v>0</v>
      </c>
      <c r="D25" s="22">
        <f t="shared" si="0"/>
        <v>6.472135954999578E-5</v>
      </c>
      <c r="E25" s="20">
        <f>Model!$W$24*((drdp!B25+drdp!K25)*DBHR!$B25+(drdp!E25+drdp!N25)*DBHR!$C25+(drdp!H25+drdp!Q25)*DBHR!$D25)</f>
        <v>0</v>
      </c>
      <c r="F25" s="20">
        <f>Model!$W$24*((drdp!C25+drdp!L25)*DBHR!$B25+(drdp!F25+drdp!O25)*DBHR!$C25+(drdp!I25+drdp!R25)*DBHR!$D25)</f>
        <v>0</v>
      </c>
      <c r="G25" s="20">
        <f>Model!$W$24*((drdp!D25+drdp!M25)*DBHR!$B25+(drdp!G25+drdp!P25)*DBHR!$C25+(drdp!J25+drdp!S25)*DBHR!$D25)</f>
        <v>0</v>
      </c>
      <c r="H25" s="18">
        <f>Model!$W$24*((drdp!B25)*DBHR!$B25+(drdp!E25)*DBHR!$C25+(drdp!H25)*DBHR!$D25)</f>
        <v>0</v>
      </c>
      <c r="I25" s="18">
        <f>Model!$W$24*((drdp!C25)*DBHR!$B25+(drdp!F25)*DBHR!$C25+(drdp!I25)*DBHR!$D25)</f>
        <v>0</v>
      </c>
      <c r="J25" s="18">
        <f>Model!$W$24*((drdp!D25)*DBHR!$B25+(drdp!G25)*DBHR!$C25+(drdp!J25)*DBHR!$D25)</f>
        <v>0</v>
      </c>
      <c r="K25" s="21">
        <f t="shared" si="12"/>
        <v>0</v>
      </c>
      <c r="L25" s="21">
        <f t="shared" si="13"/>
        <v>0</v>
      </c>
      <c r="M25" s="21">
        <f t="shared" si="14"/>
        <v>0</v>
      </c>
      <c r="N25" s="21">
        <f t="shared" si="15"/>
        <v>0</v>
      </c>
      <c r="O25" s="21">
        <f t="shared" si="16"/>
        <v>0</v>
      </c>
      <c r="P25" s="21">
        <f t="shared" si="17"/>
        <v>0</v>
      </c>
      <c r="Q25" s="19">
        <f t="shared" si="18"/>
        <v>0</v>
      </c>
      <c r="R25" s="19">
        <f t="shared" si="19"/>
        <v>0</v>
      </c>
      <c r="S25" s="19">
        <f t="shared" si="20"/>
        <v>0</v>
      </c>
      <c r="T25" s="19">
        <f t="shared" si="21"/>
        <v>0</v>
      </c>
      <c r="U25" s="19">
        <f t="shared" si="22"/>
        <v>0</v>
      </c>
      <c r="V25" s="19">
        <f t="shared" si="23"/>
        <v>0</v>
      </c>
    </row>
    <row r="26" spans="1:22" x14ac:dyDescent="0.25">
      <c r="A26" s="26">
        <f>Wellpath!E26</f>
        <v>690</v>
      </c>
      <c r="B26" s="22">
        <v>0</v>
      </c>
      <c r="C26" s="22">
        <v>0</v>
      </c>
      <c r="D26" s="22">
        <f t="shared" si="0"/>
        <v>6.472135954999578E-5</v>
      </c>
      <c r="E26" s="20">
        <f>Model!$W$24*((drdp!B26+drdp!K26)*DBHR!$B26+(drdp!E26+drdp!N26)*DBHR!$C26+(drdp!H26+drdp!Q26)*DBHR!$D26)</f>
        <v>0</v>
      </c>
      <c r="F26" s="20">
        <f>Model!$W$24*((drdp!C26+drdp!L26)*DBHR!$B26+(drdp!F26+drdp!O26)*DBHR!$C26+(drdp!I26+drdp!R26)*DBHR!$D26)</f>
        <v>0</v>
      </c>
      <c r="G26" s="20">
        <f>Model!$W$24*((drdp!D26+drdp!M26)*DBHR!$B26+(drdp!G26+drdp!P26)*DBHR!$C26+(drdp!J26+drdp!S26)*DBHR!$D26)</f>
        <v>0</v>
      </c>
      <c r="H26" s="18">
        <f>Model!$W$24*((drdp!B26)*DBHR!$B26+(drdp!E26)*DBHR!$C26+(drdp!H26)*DBHR!$D26)</f>
        <v>0</v>
      </c>
      <c r="I26" s="18">
        <f>Model!$W$24*((drdp!C26)*DBHR!$B26+(drdp!F26)*DBHR!$C26+(drdp!I26)*DBHR!$D26)</f>
        <v>0</v>
      </c>
      <c r="J26" s="18">
        <f>Model!$W$24*((drdp!D26)*DBHR!$B26+(drdp!G26)*DBHR!$C26+(drdp!J26)*DBHR!$D26)</f>
        <v>0</v>
      </c>
      <c r="K26" s="21">
        <f t="shared" si="12"/>
        <v>0</v>
      </c>
      <c r="L26" s="21">
        <f t="shared" si="13"/>
        <v>0</v>
      </c>
      <c r="M26" s="21">
        <f t="shared" si="14"/>
        <v>0</v>
      </c>
      <c r="N26" s="21">
        <f t="shared" si="15"/>
        <v>0</v>
      </c>
      <c r="O26" s="21">
        <f t="shared" si="16"/>
        <v>0</v>
      </c>
      <c r="P26" s="21">
        <f t="shared" si="17"/>
        <v>0</v>
      </c>
      <c r="Q26" s="19">
        <f t="shared" si="18"/>
        <v>0</v>
      </c>
      <c r="R26" s="19">
        <f t="shared" si="19"/>
        <v>0</v>
      </c>
      <c r="S26" s="19">
        <f t="shared" si="20"/>
        <v>0</v>
      </c>
      <c r="T26" s="19">
        <f t="shared" si="21"/>
        <v>0</v>
      </c>
      <c r="U26" s="19">
        <f t="shared" si="22"/>
        <v>0</v>
      </c>
      <c r="V26" s="19">
        <f t="shared" si="23"/>
        <v>0</v>
      </c>
    </row>
    <row r="27" spans="1:22" x14ac:dyDescent="0.25">
      <c r="A27" s="26">
        <f>Wellpath!E27</f>
        <v>720</v>
      </c>
      <c r="B27" s="22">
        <v>0</v>
      </c>
      <c r="C27" s="22">
        <v>0</v>
      </c>
      <c r="D27" s="22">
        <f t="shared" si="0"/>
        <v>6.472135954999578E-5</v>
      </c>
      <c r="E27" s="20">
        <f>Model!$W$24*((drdp!B27+drdp!K27)*DBHR!$B27+(drdp!E27+drdp!N27)*DBHR!$C27+(drdp!H27+drdp!Q27)*DBHR!$D27)</f>
        <v>0</v>
      </c>
      <c r="F27" s="20">
        <f>Model!$W$24*((drdp!C27+drdp!L27)*DBHR!$B27+(drdp!F27+drdp!O27)*DBHR!$C27+(drdp!I27+drdp!R27)*DBHR!$D27)</f>
        <v>0</v>
      </c>
      <c r="G27" s="20">
        <f>Model!$W$24*((drdp!D27+drdp!M27)*DBHR!$B27+(drdp!G27+drdp!P27)*DBHR!$C27+(drdp!J27+drdp!S27)*DBHR!$D27)</f>
        <v>0</v>
      </c>
      <c r="H27" s="18">
        <f>Model!$W$24*((drdp!B27)*DBHR!$B27+(drdp!E27)*DBHR!$C27+(drdp!H27)*DBHR!$D27)</f>
        <v>0</v>
      </c>
      <c r="I27" s="18">
        <f>Model!$W$24*((drdp!C27)*DBHR!$B27+(drdp!F27)*DBHR!$C27+(drdp!I27)*DBHR!$D27)</f>
        <v>0</v>
      </c>
      <c r="J27" s="18">
        <f>Model!$W$24*((drdp!D27)*DBHR!$B27+(drdp!G27)*DBHR!$C27+(drdp!J27)*DBHR!$D27)</f>
        <v>0</v>
      </c>
      <c r="K27" s="21">
        <f t="shared" si="12"/>
        <v>0</v>
      </c>
      <c r="L27" s="21">
        <f t="shared" si="13"/>
        <v>0</v>
      </c>
      <c r="M27" s="21">
        <f t="shared" si="14"/>
        <v>0</v>
      </c>
      <c r="N27" s="21">
        <f t="shared" si="15"/>
        <v>0</v>
      </c>
      <c r="O27" s="21">
        <f t="shared" si="16"/>
        <v>0</v>
      </c>
      <c r="P27" s="21">
        <f t="shared" si="17"/>
        <v>0</v>
      </c>
      <c r="Q27" s="19">
        <f t="shared" si="18"/>
        <v>0</v>
      </c>
      <c r="R27" s="19">
        <f t="shared" si="19"/>
        <v>0</v>
      </c>
      <c r="S27" s="19">
        <f t="shared" si="20"/>
        <v>0</v>
      </c>
      <c r="T27" s="19">
        <f t="shared" si="21"/>
        <v>0</v>
      </c>
      <c r="U27" s="19">
        <f t="shared" si="22"/>
        <v>0</v>
      </c>
      <c r="V27" s="19">
        <f t="shared" si="23"/>
        <v>0</v>
      </c>
    </row>
    <row r="28" spans="1:22" x14ac:dyDescent="0.25">
      <c r="A28" s="26">
        <f>Wellpath!E28</f>
        <v>750</v>
      </c>
      <c r="B28" s="22">
        <v>0</v>
      </c>
      <c r="C28" s="22">
        <v>0</v>
      </c>
      <c r="D28" s="22">
        <f t="shared" si="0"/>
        <v>6.472135954999578E-5</v>
      </c>
      <c r="E28" s="20">
        <f>Model!$W$24*((drdp!B28+drdp!K28)*DBHR!$B28+(drdp!E28+drdp!N28)*DBHR!$C28+(drdp!H28+drdp!Q28)*DBHR!$D28)</f>
        <v>0</v>
      </c>
      <c r="F28" s="20">
        <f>Model!$W$24*((drdp!C28+drdp!L28)*DBHR!$B28+(drdp!F28+drdp!O28)*DBHR!$C28+(drdp!I28+drdp!R28)*DBHR!$D28)</f>
        <v>0</v>
      </c>
      <c r="G28" s="20">
        <f>Model!$W$24*((drdp!D28+drdp!M28)*DBHR!$B28+(drdp!G28+drdp!P28)*DBHR!$C28+(drdp!J28+drdp!S28)*DBHR!$D28)</f>
        <v>0</v>
      </c>
      <c r="H28" s="18">
        <f>Model!$W$24*((drdp!B28)*DBHR!$B28+(drdp!E28)*DBHR!$C28+(drdp!H28)*DBHR!$D28)</f>
        <v>0</v>
      </c>
      <c r="I28" s="18">
        <f>Model!$W$24*((drdp!C28)*DBHR!$B28+(drdp!F28)*DBHR!$C28+(drdp!I28)*DBHR!$D28)</f>
        <v>0</v>
      </c>
      <c r="J28" s="18">
        <f>Model!$W$24*((drdp!D28)*DBHR!$B28+(drdp!G28)*DBHR!$C28+(drdp!J28)*DBHR!$D28)</f>
        <v>0</v>
      </c>
      <c r="K28" s="21">
        <f t="shared" si="12"/>
        <v>0</v>
      </c>
      <c r="L28" s="21">
        <f t="shared" si="13"/>
        <v>0</v>
      </c>
      <c r="M28" s="21">
        <f t="shared" si="14"/>
        <v>0</v>
      </c>
      <c r="N28" s="21">
        <f t="shared" si="15"/>
        <v>0</v>
      </c>
      <c r="O28" s="21">
        <f t="shared" si="16"/>
        <v>0</v>
      </c>
      <c r="P28" s="21">
        <f t="shared" si="17"/>
        <v>0</v>
      </c>
      <c r="Q28" s="19">
        <f t="shared" si="18"/>
        <v>0</v>
      </c>
      <c r="R28" s="19">
        <f t="shared" si="19"/>
        <v>0</v>
      </c>
      <c r="S28" s="19">
        <f t="shared" si="20"/>
        <v>0</v>
      </c>
      <c r="T28" s="19">
        <f t="shared" si="21"/>
        <v>0</v>
      </c>
      <c r="U28" s="19">
        <f t="shared" si="22"/>
        <v>0</v>
      </c>
      <c r="V28" s="19">
        <f t="shared" si="23"/>
        <v>0</v>
      </c>
    </row>
    <row r="29" spans="1:22" x14ac:dyDescent="0.25">
      <c r="A29" s="26">
        <f>Wellpath!E29</f>
        <v>780</v>
      </c>
      <c r="B29" s="22">
        <v>0</v>
      </c>
      <c r="C29" s="22">
        <v>0</v>
      </c>
      <c r="D29" s="22">
        <f t="shared" si="0"/>
        <v>6.472135954999578E-5</v>
      </c>
      <c r="E29" s="20">
        <f>Model!$W$24*((drdp!B29+drdp!K29)*DBHR!$B29+(drdp!E29+drdp!N29)*DBHR!$C29+(drdp!H29+drdp!Q29)*DBHR!$D29)</f>
        <v>0</v>
      </c>
      <c r="F29" s="20">
        <f>Model!$W$24*((drdp!C29+drdp!L29)*DBHR!$B29+(drdp!F29+drdp!O29)*DBHR!$C29+(drdp!I29+drdp!R29)*DBHR!$D29)</f>
        <v>0</v>
      </c>
      <c r="G29" s="20">
        <f>Model!$W$24*((drdp!D29+drdp!M29)*DBHR!$B29+(drdp!G29+drdp!P29)*DBHR!$C29+(drdp!J29+drdp!S29)*DBHR!$D29)</f>
        <v>0</v>
      </c>
      <c r="H29" s="18">
        <f>Model!$W$24*((drdp!B29)*DBHR!$B29+(drdp!E29)*DBHR!$C29+(drdp!H29)*DBHR!$D29)</f>
        <v>0</v>
      </c>
      <c r="I29" s="18">
        <f>Model!$W$24*((drdp!C29)*DBHR!$B29+(drdp!F29)*DBHR!$C29+(drdp!I29)*DBHR!$D29)</f>
        <v>0</v>
      </c>
      <c r="J29" s="18">
        <f>Model!$W$24*((drdp!D29)*DBHR!$B29+(drdp!G29)*DBHR!$C29+(drdp!J29)*DBHR!$D29)</f>
        <v>0</v>
      </c>
      <c r="K29" s="21">
        <f t="shared" si="12"/>
        <v>0</v>
      </c>
      <c r="L29" s="21">
        <f t="shared" si="13"/>
        <v>0</v>
      </c>
      <c r="M29" s="21">
        <f t="shared" si="14"/>
        <v>0</v>
      </c>
      <c r="N29" s="21">
        <f t="shared" si="15"/>
        <v>0</v>
      </c>
      <c r="O29" s="21">
        <f t="shared" si="16"/>
        <v>0</v>
      </c>
      <c r="P29" s="21">
        <f t="shared" si="17"/>
        <v>0</v>
      </c>
      <c r="Q29" s="19">
        <f t="shared" si="18"/>
        <v>0</v>
      </c>
      <c r="R29" s="19">
        <f t="shared" si="19"/>
        <v>0</v>
      </c>
      <c r="S29" s="19">
        <f t="shared" si="20"/>
        <v>0</v>
      </c>
      <c r="T29" s="19">
        <f t="shared" si="21"/>
        <v>0</v>
      </c>
      <c r="U29" s="19">
        <f t="shared" si="22"/>
        <v>0</v>
      </c>
      <c r="V29" s="19">
        <f t="shared" si="23"/>
        <v>0</v>
      </c>
    </row>
    <row r="30" spans="1:22" x14ac:dyDescent="0.25">
      <c r="A30" s="26">
        <f>Wellpath!E30</f>
        <v>810</v>
      </c>
      <c r="B30" s="22">
        <v>0</v>
      </c>
      <c r="C30" s="22">
        <v>0</v>
      </c>
      <c r="D30" s="22">
        <f t="shared" si="0"/>
        <v>6.472135954999578E-5</v>
      </c>
      <c r="E30" s="20">
        <f>Model!$W$24*((drdp!B30+drdp!K30)*DBHR!$B30+(drdp!E30+drdp!N30)*DBHR!$C30+(drdp!H30+drdp!Q30)*DBHR!$D30)</f>
        <v>0</v>
      </c>
      <c r="F30" s="20">
        <f>Model!$W$24*((drdp!C30+drdp!L30)*DBHR!$B30+(drdp!F30+drdp!O30)*DBHR!$C30+(drdp!I30+drdp!R30)*DBHR!$D30)</f>
        <v>0</v>
      </c>
      <c r="G30" s="20">
        <f>Model!$W$24*((drdp!D30+drdp!M30)*DBHR!$B30+(drdp!G30+drdp!P30)*DBHR!$C30+(drdp!J30+drdp!S30)*DBHR!$D30)</f>
        <v>0</v>
      </c>
      <c r="H30" s="18">
        <f>Model!$W$24*((drdp!B30)*DBHR!$B30+(drdp!E30)*DBHR!$C30+(drdp!H30)*DBHR!$D30)</f>
        <v>0</v>
      </c>
      <c r="I30" s="18">
        <f>Model!$W$24*((drdp!C30)*DBHR!$B30+(drdp!F30)*DBHR!$C30+(drdp!I30)*DBHR!$D30)</f>
        <v>0</v>
      </c>
      <c r="J30" s="18">
        <f>Model!$W$24*((drdp!D30)*DBHR!$B30+(drdp!G30)*DBHR!$C30+(drdp!J30)*DBHR!$D30)</f>
        <v>0</v>
      </c>
      <c r="K30" s="21">
        <f t="shared" si="12"/>
        <v>0</v>
      </c>
      <c r="L30" s="21">
        <f t="shared" si="13"/>
        <v>0</v>
      </c>
      <c r="M30" s="21">
        <f t="shared" si="14"/>
        <v>0</v>
      </c>
      <c r="N30" s="21">
        <f t="shared" si="15"/>
        <v>0</v>
      </c>
      <c r="O30" s="21">
        <f t="shared" si="16"/>
        <v>0</v>
      </c>
      <c r="P30" s="21">
        <f t="shared" si="17"/>
        <v>0</v>
      </c>
      <c r="Q30" s="19">
        <f t="shared" si="18"/>
        <v>0</v>
      </c>
      <c r="R30" s="19">
        <f t="shared" si="19"/>
        <v>0</v>
      </c>
      <c r="S30" s="19">
        <f t="shared" si="20"/>
        <v>0</v>
      </c>
      <c r="T30" s="19">
        <f t="shared" si="21"/>
        <v>0</v>
      </c>
      <c r="U30" s="19">
        <f t="shared" si="22"/>
        <v>0</v>
      </c>
      <c r="V30" s="19">
        <f t="shared" si="23"/>
        <v>0</v>
      </c>
    </row>
    <row r="31" spans="1:22" x14ac:dyDescent="0.25">
      <c r="A31" s="26">
        <f>Wellpath!E31</f>
        <v>840</v>
      </c>
      <c r="B31" s="22">
        <v>0</v>
      </c>
      <c r="C31" s="22">
        <v>0</v>
      </c>
      <c r="D31" s="22">
        <f t="shared" si="0"/>
        <v>6.472135954999578E-5</v>
      </c>
      <c r="E31" s="20">
        <f>Model!$W$24*((drdp!B31+drdp!K31)*DBHR!$B31+(drdp!E31+drdp!N31)*DBHR!$C31+(drdp!H31+drdp!Q31)*DBHR!$D31)</f>
        <v>0</v>
      </c>
      <c r="F31" s="20">
        <f>Model!$W$24*((drdp!C31+drdp!L31)*DBHR!$B31+(drdp!F31+drdp!O31)*DBHR!$C31+(drdp!I31+drdp!R31)*DBHR!$D31)</f>
        <v>0</v>
      </c>
      <c r="G31" s="20">
        <f>Model!$W$24*((drdp!D31+drdp!M31)*DBHR!$B31+(drdp!G31+drdp!P31)*DBHR!$C31+(drdp!J31+drdp!S31)*DBHR!$D31)</f>
        <v>0</v>
      </c>
      <c r="H31" s="18">
        <f>Model!$W$24*((drdp!B31)*DBHR!$B31+(drdp!E31)*DBHR!$C31+(drdp!H31)*DBHR!$D31)</f>
        <v>0</v>
      </c>
      <c r="I31" s="18">
        <f>Model!$W$24*((drdp!C31)*DBHR!$B31+(drdp!F31)*DBHR!$C31+(drdp!I31)*DBHR!$D31)</f>
        <v>0</v>
      </c>
      <c r="J31" s="18">
        <f>Model!$W$24*((drdp!D31)*DBHR!$B31+(drdp!G31)*DBHR!$C31+(drdp!J31)*DBHR!$D31)</f>
        <v>0</v>
      </c>
      <c r="K31" s="21">
        <f t="shared" si="12"/>
        <v>0</v>
      </c>
      <c r="L31" s="21">
        <f t="shared" si="13"/>
        <v>0</v>
      </c>
      <c r="M31" s="21">
        <f t="shared" si="14"/>
        <v>0</v>
      </c>
      <c r="N31" s="21">
        <f t="shared" si="15"/>
        <v>0</v>
      </c>
      <c r="O31" s="21">
        <f t="shared" si="16"/>
        <v>0</v>
      </c>
      <c r="P31" s="21">
        <f t="shared" si="17"/>
        <v>0</v>
      </c>
      <c r="Q31" s="19">
        <f t="shared" si="18"/>
        <v>0</v>
      </c>
      <c r="R31" s="19">
        <f t="shared" si="19"/>
        <v>0</v>
      </c>
      <c r="S31" s="19">
        <f t="shared" si="20"/>
        <v>0</v>
      </c>
      <c r="T31" s="19">
        <f t="shared" si="21"/>
        <v>0</v>
      </c>
      <c r="U31" s="19">
        <f t="shared" si="22"/>
        <v>0</v>
      </c>
      <c r="V31" s="19">
        <f t="shared" si="23"/>
        <v>0</v>
      </c>
    </row>
    <row r="32" spans="1:22" x14ac:dyDescent="0.25">
      <c r="A32" s="26">
        <f>Wellpath!E32</f>
        <v>870</v>
      </c>
      <c r="B32" s="22">
        <v>0</v>
      </c>
      <c r="C32" s="22">
        <v>0</v>
      </c>
      <c r="D32" s="22">
        <f t="shared" si="0"/>
        <v>6.472135954999578E-5</v>
      </c>
      <c r="E32" s="20">
        <f>Model!$W$24*((drdp!B32+drdp!K32)*DBHR!$B32+(drdp!E32+drdp!N32)*DBHR!$C32+(drdp!H32+drdp!Q32)*DBHR!$D32)</f>
        <v>0</v>
      </c>
      <c r="F32" s="20">
        <f>Model!$W$24*((drdp!C32+drdp!L32)*DBHR!$B32+(drdp!F32+drdp!O32)*DBHR!$C32+(drdp!I32+drdp!R32)*DBHR!$D32)</f>
        <v>0</v>
      </c>
      <c r="G32" s="20">
        <f>Model!$W$24*((drdp!D32+drdp!M32)*DBHR!$B32+(drdp!G32+drdp!P32)*DBHR!$C32+(drdp!J32+drdp!S32)*DBHR!$D32)</f>
        <v>0</v>
      </c>
      <c r="H32" s="18">
        <f>Model!$W$24*((drdp!B32)*DBHR!$B32+(drdp!E32)*DBHR!$C32+(drdp!H32)*DBHR!$D32)</f>
        <v>0</v>
      </c>
      <c r="I32" s="18">
        <f>Model!$W$24*((drdp!C32)*DBHR!$B32+(drdp!F32)*DBHR!$C32+(drdp!I32)*DBHR!$D32)</f>
        <v>0</v>
      </c>
      <c r="J32" s="18">
        <f>Model!$W$24*((drdp!D32)*DBHR!$B32+(drdp!G32)*DBHR!$C32+(drdp!J32)*DBHR!$D32)</f>
        <v>0</v>
      </c>
      <c r="K32" s="21">
        <f t="shared" si="12"/>
        <v>0</v>
      </c>
      <c r="L32" s="21">
        <f t="shared" si="13"/>
        <v>0</v>
      </c>
      <c r="M32" s="21">
        <f t="shared" si="14"/>
        <v>0</v>
      </c>
      <c r="N32" s="21">
        <f t="shared" si="15"/>
        <v>0</v>
      </c>
      <c r="O32" s="21">
        <f t="shared" si="16"/>
        <v>0</v>
      </c>
      <c r="P32" s="21">
        <f t="shared" si="17"/>
        <v>0</v>
      </c>
      <c r="Q32" s="19">
        <f t="shared" si="18"/>
        <v>0</v>
      </c>
      <c r="R32" s="19">
        <f t="shared" si="19"/>
        <v>0</v>
      </c>
      <c r="S32" s="19">
        <f t="shared" si="20"/>
        <v>0</v>
      </c>
      <c r="T32" s="19">
        <f t="shared" si="21"/>
        <v>0</v>
      </c>
      <c r="U32" s="19">
        <f t="shared" si="22"/>
        <v>0</v>
      </c>
      <c r="V32" s="19">
        <f t="shared" si="23"/>
        <v>0</v>
      </c>
    </row>
    <row r="33" spans="1:23" x14ac:dyDescent="0.25">
      <c r="A33" s="26">
        <f>Wellpath!E33</f>
        <v>900</v>
      </c>
      <c r="B33" s="22">
        <v>0</v>
      </c>
      <c r="C33" s="22">
        <v>0</v>
      </c>
      <c r="D33" s="22">
        <f t="shared" si="0"/>
        <v>6.472135954999578E-5</v>
      </c>
      <c r="E33" s="20">
        <f>Model!$W$24*((drdp!B33+drdp!K33)*DBHR!$B33+(drdp!E33+drdp!N33)*DBHR!$C33+(drdp!H33+drdp!Q33)*DBHR!$D33)</f>
        <v>0</v>
      </c>
      <c r="F33" s="20">
        <f>Model!$W$24*((drdp!C33+drdp!L33)*DBHR!$B33+(drdp!F33+drdp!O33)*DBHR!$C33+(drdp!I33+drdp!R33)*DBHR!$D33)</f>
        <v>0</v>
      </c>
      <c r="G33" s="20">
        <f>Model!$W$24*((drdp!D33+drdp!M33)*DBHR!$B33+(drdp!G33+drdp!P33)*DBHR!$C33+(drdp!J33+drdp!S33)*DBHR!$D33)</f>
        <v>0</v>
      </c>
      <c r="H33" s="18">
        <f>Model!$W$24*((drdp!B33)*DBHR!$B33+(drdp!E33)*DBHR!$C33+(drdp!H33)*DBHR!$D33)</f>
        <v>0</v>
      </c>
      <c r="I33" s="18">
        <f>Model!$W$24*((drdp!C33)*DBHR!$B33+(drdp!F33)*DBHR!$C33+(drdp!I33)*DBHR!$D33)</f>
        <v>0</v>
      </c>
      <c r="J33" s="18">
        <f>Model!$W$24*((drdp!D33)*DBHR!$B33+(drdp!G33)*DBHR!$C33+(drdp!J33)*DBHR!$D33)</f>
        <v>0</v>
      </c>
      <c r="K33" s="21">
        <f t="shared" si="12"/>
        <v>0</v>
      </c>
      <c r="L33" s="21">
        <f t="shared" si="13"/>
        <v>0</v>
      </c>
      <c r="M33" s="21">
        <f t="shared" si="14"/>
        <v>0</v>
      </c>
      <c r="N33" s="21">
        <f t="shared" si="15"/>
        <v>0</v>
      </c>
      <c r="O33" s="21">
        <f t="shared" si="16"/>
        <v>0</v>
      </c>
      <c r="P33" s="21">
        <f t="shared" si="17"/>
        <v>0</v>
      </c>
      <c r="Q33" s="19">
        <f t="shared" si="18"/>
        <v>0</v>
      </c>
      <c r="R33" s="19">
        <f t="shared" si="19"/>
        <v>0</v>
      </c>
      <c r="S33" s="19">
        <f t="shared" si="20"/>
        <v>0</v>
      </c>
      <c r="T33" s="19">
        <f t="shared" si="21"/>
        <v>0</v>
      </c>
      <c r="U33" s="19">
        <f t="shared" si="22"/>
        <v>0</v>
      </c>
      <c r="V33" s="19">
        <f t="shared" si="23"/>
        <v>0</v>
      </c>
    </row>
    <row r="34" spans="1:23" x14ac:dyDescent="0.25">
      <c r="A34" s="26">
        <f>Wellpath!E34</f>
        <v>930</v>
      </c>
      <c r="B34" s="22">
        <v>0</v>
      </c>
      <c r="C34" s="22">
        <v>0</v>
      </c>
      <c r="D34" s="22">
        <f t="shared" si="0"/>
        <v>6.472135954999578E-5</v>
      </c>
      <c r="E34" s="20">
        <f>Model!$W$24*((drdp!B34+drdp!K34)*DBHR!$B34+(drdp!E34+drdp!N34)*DBHR!$C34+(drdp!H34+drdp!Q34)*DBHR!$D34)</f>
        <v>0</v>
      </c>
      <c r="F34" s="20">
        <f>Model!$W$24*((drdp!C34+drdp!L34)*DBHR!$B34+(drdp!F34+drdp!O34)*DBHR!$C34+(drdp!I34+drdp!R34)*DBHR!$D34)</f>
        <v>0</v>
      </c>
      <c r="G34" s="20">
        <f>Model!$W$24*((drdp!D34+drdp!M34)*DBHR!$B34+(drdp!G34+drdp!P34)*DBHR!$C34+(drdp!J34+drdp!S34)*DBHR!$D34)</f>
        <v>0</v>
      </c>
      <c r="H34" s="18">
        <f>Model!$W$24*((drdp!B34)*DBHR!$B34+(drdp!E34)*DBHR!$C34+(drdp!H34)*DBHR!$D34)</f>
        <v>0</v>
      </c>
      <c r="I34" s="18">
        <f>Model!$W$24*((drdp!C34)*DBHR!$B34+(drdp!F34)*DBHR!$C34+(drdp!I34)*DBHR!$D34)</f>
        <v>0</v>
      </c>
      <c r="J34" s="18">
        <f>Model!$W$24*((drdp!D34)*DBHR!$B34+(drdp!G34)*DBHR!$C34+(drdp!J34)*DBHR!$D34)</f>
        <v>0</v>
      </c>
      <c r="K34" s="21">
        <f t="shared" si="12"/>
        <v>0</v>
      </c>
      <c r="L34" s="21">
        <f t="shared" si="13"/>
        <v>0</v>
      </c>
      <c r="M34" s="21">
        <f t="shared" si="14"/>
        <v>0</v>
      </c>
      <c r="N34" s="21">
        <f t="shared" si="15"/>
        <v>0</v>
      </c>
      <c r="O34" s="21">
        <f t="shared" si="16"/>
        <v>0</v>
      </c>
      <c r="P34" s="21">
        <f t="shared" si="17"/>
        <v>0</v>
      </c>
      <c r="Q34" s="19">
        <f t="shared" si="18"/>
        <v>0</v>
      </c>
      <c r="R34" s="19">
        <f t="shared" si="19"/>
        <v>0</v>
      </c>
      <c r="S34" s="19">
        <f t="shared" si="20"/>
        <v>0</v>
      </c>
      <c r="T34" s="19">
        <f t="shared" si="21"/>
        <v>0</v>
      </c>
      <c r="U34" s="19">
        <f t="shared" si="22"/>
        <v>0</v>
      </c>
      <c r="V34" s="19">
        <f t="shared" si="23"/>
        <v>0</v>
      </c>
    </row>
    <row r="35" spans="1:23" x14ac:dyDescent="0.25">
      <c r="A35" s="26">
        <f>Wellpath!E35</f>
        <v>960</v>
      </c>
      <c r="B35" s="22">
        <v>0</v>
      </c>
      <c r="C35" s="22">
        <v>0</v>
      </c>
      <c r="D35" s="22">
        <f t="shared" si="0"/>
        <v>6.472135954999578E-5</v>
      </c>
      <c r="E35" s="20">
        <f>Model!$W$24*((drdp!B35+drdp!K35)*DBHR!$B35+(drdp!E35+drdp!N35)*DBHR!$C35+(drdp!H35+drdp!Q35)*DBHR!$D35)</f>
        <v>0</v>
      </c>
      <c r="F35" s="20">
        <f>Model!$W$24*((drdp!C35+drdp!L35)*DBHR!$B35+(drdp!F35+drdp!O35)*DBHR!$C35+(drdp!I35+drdp!R35)*DBHR!$D35)</f>
        <v>0</v>
      </c>
      <c r="G35" s="20">
        <f>Model!$W$24*((drdp!D35+drdp!M35)*DBHR!$B35+(drdp!G35+drdp!P35)*DBHR!$C35+(drdp!J35+drdp!S35)*DBHR!$D35)</f>
        <v>0</v>
      </c>
      <c r="H35" s="18">
        <f>Model!$W$24*((drdp!B35)*DBHR!$B35+(drdp!E35)*DBHR!$C35+(drdp!H35)*DBHR!$D35)</f>
        <v>0</v>
      </c>
      <c r="I35" s="18">
        <f>Model!$W$24*((drdp!C35)*DBHR!$B35+(drdp!F35)*DBHR!$C35+(drdp!I35)*DBHR!$D35)</f>
        <v>0</v>
      </c>
      <c r="J35" s="18">
        <f>Model!$W$24*((drdp!D35)*DBHR!$B35+(drdp!G35)*DBHR!$C35+(drdp!J35)*DBHR!$D35)</f>
        <v>0</v>
      </c>
      <c r="K35" s="21">
        <f t="shared" si="12"/>
        <v>0</v>
      </c>
      <c r="L35" s="21">
        <f t="shared" si="13"/>
        <v>0</v>
      </c>
      <c r="M35" s="21">
        <f t="shared" si="14"/>
        <v>0</v>
      </c>
      <c r="N35" s="21">
        <f t="shared" si="15"/>
        <v>0</v>
      </c>
      <c r="O35" s="21">
        <f t="shared" si="16"/>
        <v>0</v>
      </c>
      <c r="P35" s="21">
        <f t="shared" si="17"/>
        <v>0</v>
      </c>
      <c r="Q35" s="19">
        <f t="shared" si="18"/>
        <v>0</v>
      </c>
      <c r="R35" s="19">
        <f t="shared" si="19"/>
        <v>0</v>
      </c>
      <c r="S35" s="19">
        <f t="shared" si="20"/>
        <v>0</v>
      </c>
      <c r="T35" s="19">
        <f t="shared" si="21"/>
        <v>0</v>
      </c>
      <c r="U35" s="19">
        <f t="shared" si="22"/>
        <v>0</v>
      </c>
      <c r="V35" s="19">
        <f t="shared" si="23"/>
        <v>0</v>
      </c>
    </row>
    <row r="36" spans="1:23" x14ac:dyDescent="0.25">
      <c r="A36" s="26">
        <f>Wellpath!E36</f>
        <v>990</v>
      </c>
      <c r="B36" s="22">
        <v>0</v>
      </c>
      <c r="C36" s="22">
        <v>0</v>
      </c>
      <c r="D36" s="22">
        <f t="shared" si="0"/>
        <v>6.472135954999578E-5</v>
      </c>
      <c r="E36" s="20">
        <f>Model!$W$24*((drdp!B36+drdp!K36)*DBHR!$B36+(drdp!E36+drdp!N36)*DBHR!$C36+(drdp!H36+drdp!Q36)*DBHR!$D36)</f>
        <v>0</v>
      </c>
      <c r="F36" s="20">
        <f>Model!$W$24*((drdp!C36+drdp!L36)*DBHR!$B36+(drdp!F36+drdp!O36)*DBHR!$C36+(drdp!I36+drdp!R36)*DBHR!$D36)</f>
        <v>0</v>
      </c>
      <c r="G36" s="20">
        <f>Model!$W$24*((drdp!D36+drdp!M36)*DBHR!$B36+(drdp!G36+drdp!P36)*DBHR!$C36+(drdp!J36+drdp!S36)*DBHR!$D36)</f>
        <v>0</v>
      </c>
      <c r="H36" s="18">
        <f>Model!$W$24*((drdp!B36)*DBHR!$B36+(drdp!E36)*DBHR!$C36+(drdp!H36)*DBHR!$D36)</f>
        <v>0</v>
      </c>
      <c r="I36" s="18">
        <f>Model!$W$24*((drdp!C36)*DBHR!$B36+(drdp!F36)*DBHR!$C36+(drdp!I36)*DBHR!$D36)</f>
        <v>0</v>
      </c>
      <c r="J36" s="18">
        <f>Model!$W$24*((drdp!D36)*DBHR!$B36+(drdp!G36)*DBHR!$C36+(drdp!J36)*DBHR!$D36)</f>
        <v>0</v>
      </c>
      <c r="K36" s="21">
        <f t="shared" si="12"/>
        <v>0</v>
      </c>
      <c r="L36" s="21">
        <f t="shared" si="13"/>
        <v>0</v>
      </c>
      <c r="M36" s="21">
        <f t="shared" si="14"/>
        <v>0</v>
      </c>
      <c r="N36" s="21">
        <f t="shared" si="15"/>
        <v>0</v>
      </c>
      <c r="O36" s="21">
        <f t="shared" si="16"/>
        <v>0</v>
      </c>
      <c r="P36" s="21">
        <f t="shared" si="17"/>
        <v>0</v>
      </c>
      <c r="Q36" s="19">
        <f t="shared" si="18"/>
        <v>0</v>
      </c>
      <c r="R36" s="19">
        <f t="shared" si="19"/>
        <v>0</v>
      </c>
      <c r="S36" s="19">
        <f t="shared" si="20"/>
        <v>0</v>
      </c>
      <c r="T36" s="19">
        <f t="shared" si="21"/>
        <v>0</v>
      </c>
      <c r="U36" s="19">
        <f t="shared" si="22"/>
        <v>0</v>
      </c>
      <c r="V36" s="19">
        <f t="shared" si="23"/>
        <v>0</v>
      </c>
    </row>
    <row r="37" spans="1:23" x14ac:dyDescent="0.25">
      <c r="A37" s="26">
        <f>Wellpath!E37</f>
        <v>1020</v>
      </c>
      <c r="B37" s="22">
        <v>0</v>
      </c>
      <c r="C37" s="22">
        <v>0</v>
      </c>
      <c r="D37" s="22">
        <f t="shared" si="0"/>
        <v>6.472135954999578E-5</v>
      </c>
      <c r="E37" s="20">
        <f>Model!$W$24*((drdp!B37+drdp!K37)*DBHR!$B37+(drdp!E37+drdp!N37)*DBHR!$C37+(drdp!H37+drdp!Q37)*DBHR!$D37)</f>
        <v>0</v>
      </c>
      <c r="F37" s="20">
        <f>Model!$W$24*((drdp!C37+drdp!L37)*DBHR!$B37+(drdp!F37+drdp!O37)*DBHR!$C37+(drdp!I37+drdp!R37)*DBHR!$D37)</f>
        <v>0</v>
      </c>
      <c r="G37" s="20">
        <f>Model!$W$24*((drdp!D37+drdp!M37)*DBHR!$B37+(drdp!G37+drdp!P37)*DBHR!$C37+(drdp!J37+drdp!S37)*DBHR!$D37)</f>
        <v>0</v>
      </c>
      <c r="H37" s="18">
        <f>Model!$W$24*((drdp!B37)*DBHR!$B37+(drdp!E37)*DBHR!$C37+(drdp!H37)*DBHR!$D37)</f>
        <v>0</v>
      </c>
      <c r="I37" s="18">
        <f>Model!$W$24*((drdp!C37)*DBHR!$B37+(drdp!F37)*DBHR!$C37+(drdp!I37)*DBHR!$D37)</f>
        <v>0</v>
      </c>
      <c r="J37" s="18">
        <f>Model!$W$24*((drdp!D37)*DBHR!$B37+(drdp!G37)*DBHR!$C37+(drdp!J37)*DBHR!$D37)</f>
        <v>0</v>
      </c>
      <c r="K37" s="21">
        <f t="shared" si="12"/>
        <v>0</v>
      </c>
      <c r="L37" s="21">
        <f t="shared" si="13"/>
        <v>0</v>
      </c>
      <c r="M37" s="21">
        <f t="shared" si="14"/>
        <v>0</v>
      </c>
      <c r="N37" s="21">
        <f t="shared" si="15"/>
        <v>0</v>
      </c>
      <c r="O37" s="21">
        <f t="shared" si="16"/>
        <v>0</v>
      </c>
      <c r="P37" s="21">
        <f t="shared" si="17"/>
        <v>0</v>
      </c>
      <c r="Q37" s="19">
        <f t="shared" si="18"/>
        <v>0</v>
      </c>
      <c r="R37" s="19">
        <f t="shared" si="19"/>
        <v>0</v>
      </c>
      <c r="S37" s="19">
        <f t="shared" si="20"/>
        <v>0</v>
      </c>
      <c r="T37" s="19">
        <f t="shared" si="21"/>
        <v>0</v>
      </c>
      <c r="U37" s="19">
        <f t="shared" si="22"/>
        <v>0</v>
      </c>
      <c r="V37" s="19">
        <f t="shared" si="23"/>
        <v>0</v>
      </c>
    </row>
    <row r="38" spans="1:23" x14ac:dyDescent="0.25">
      <c r="A38" s="26">
        <f>Wellpath!E38</f>
        <v>1050</v>
      </c>
      <c r="B38" s="22">
        <v>0</v>
      </c>
      <c r="C38" s="22">
        <v>0</v>
      </c>
      <c r="D38" s="22">
        <f t="shared" si="0"/>
        <v>6.472135954999578E-5</v>
      </c>
      <c r="E38" s="20">
        <f>Model!$W$24*((drdp!B38+drdp!K38)*DBHR!$B38+(drdp!E38+drdp!N38)*DBHR!$C38+(drdp!H38+drdp!Q38)*DBHR!$D38)</f>
        <v>0</v>
      </c>
      <c r="F38" s="20">
        <f>Model!$W$24*((drdp!C38+drdp!L38)*DBHR!$B38+(drdp!F38+drdp!O38)*DBHR!$C38+(drdp!I38+drdp!R38)*DBHR!$D38)</f>
        <v>0</v>
      </c>
      <c r="G38" s="20">
        <f>Model!$W$24*((drdp!D38+drdp!M38)*DBHR!$B38+(drdp!G38+drdp!P38)*DBHR!$C38+(drdp!J38+drdp!S38)*DBHR!$D38)</f>
        <v>0</v>
      </c>
      <c r="H38" s="18">
        <f>Model!$W$24*((drdp!B38)*DBHR!$B38+(drdp!E38)*DBHR!$C38+(drdp!H38)*DBHR!$D38)</f>
        <v>0</v>
      </c>
      <c r="I38" s="18">
        <f>Model!$W$24*((drdp!C38)*DBHR!$B38+(drdp!F38)*DBHR!$C38+(drdp!I38)*DBHR!$D38)</f>
        <v>0</v>
      </c>
      <c r="J38" s="18">
        <f>Model!$W$24*((drdp!D38)*DBHR!$B38+(drdp!G38)*DBHR!$C38+(drdp!J38)*DBHR!$D38)</f>
        <v>0</v>
      </c>
      <c r="K38" s="21">
        <f t="shared" si="12"/>
        <v>0</v>
      </c>
      <c r="L38" s="21">
        <f t="shared" si="13"/>
        <v>0</v>
      </c>
      <c r="M38" s="21">
        <f t="shared" si="14"/>
        <v>0</v>
      </c>
      <c r="N38" s="21">
        <f t="shared" si="15"/>
        <v>0</v>
      </c>
      <c r="O38" s="21">
        <f t="shared" si="16"/>
        <v>0</v>
      </c>
      <c r="P38" s="21">
        <f t="shared" si="17"/>
        <v>0</v>
      </c>
      <c r="Q38" s="19">
        <f t="shared" si="18"/>
        <v>0</v>
      </c>
      <c r="R38" s="19">
        <f t="shared" si="19"/>
        <v>0</v>
      </c>
      <c r="S38" s="19">
        <f t="shared" si="20"/>
        <v>0</v>
      </c>
      <c r="T38" s="19">
        <f t="shared" si="21"/>
        <v>0</v>
      </c>
      <c r="U38" s="19">
        <f t="shared" si="22"/>
        <v>0</v>
      </c>
      <c r="V38" s="19">
        <f t="shared" si="23"/>
        <v>0</v>
      </c>
    </row>
    <row r="39" spans="1:23" x14ac:dyDescent="0.25">
      <c r="A39" s="26">
        <f>Wellpath!E39</f>
        <v>1080</v>
      </c>
      <c r="B39" s="22">
        <v>0</v>
      </c>
      <c r="C39" s="22">
        <v>0</v>
      </c>
      <c r="D39" s="22">
        <f t="shared" si="0"/>
        <v>6.472135954999578E-5</v>
      </c>
      <c r="E39" s="20">
        <f>Model!$W$24*((drdp!B39+drdp!K39)*DBHR!$B39+(drdp!E39+drdp!N39)*DBHR!$C39+(drdp!H39+drdp!Q39)*DBHR!$D39)</f>
        <v>0</v>
      </c>
      <c r="F39" s="20">
        <f>Model!$W$24*((drdp!C39+drdp!L39)*DBHR!$B39+(drdp!F39+drdp!O39)*DBHR!$C39+(drdp!I39+drdp!R39)*DBHR!$D39)</f>
        <v>0</v>
      </c>
      <c r="G39" s="20">
        <f>Model!$W$24*((drdp!D39+drdp!M39)*DBHR!$B39+(drdp!G39+drdp!P39)*DBHR!$C39+(drdp!J39+drdp!S39)*DBHR!$D39)</f>
        <v>0</v>
      </c>
      <c r="H39" s="18">
        <f>Model!$W$24*((drdp!B39)*DBHR!$B39+(drdp!E39)*DBHR!$C39+(drdp!H39)*DBHR!$D39)</f>
        <v>0</v>
      </c>
      <c r="I39" s="18">
        <f>Model!$W$24*((drdp!C39)*DBHR!$B39+(drdp!F39)*DBHR!$C39+(drdp!I39)*DBHR!$D39)</f>
        <v>0</v>
      </c>
      <c r="J39" s="18">
        <f>Model!$W$24*((drdp!D39)*DBHR!$B39+(drdp!G39)*DBHR!$C39+(drdp!J39)*DBHR!$D39)</f>
        <v>0</v>
      </c>
      <c r="K39" s="21">
        <f t="shared" si="12"/>
        <v>0</v>
      </c>
      <c r="L39" s="21">
        <f t="shared" si="13"/>
        <v>0</v>
      </c>
      <c r="M39" s="21">
        <f t="shared" si="14"/>
        <v>0</v>
      </c>
      <c r="N39" s="21">
        <f t="shared" si="15"/>
        <v>0</v>
      </c>
      <c r="O39" s="21">
        <f t="shared" si="16"/>
        <v>0</v>
      </c>
      <c r="P39" s="21">
        <f t="shared" si="17"/>
        <v>0</v>
      </c>
      <c r="Q39" s="19">
        <f t="shared" si="18"/>
        <v>0</v>
      </c>
      <c r="R39" s="19">
        <f t="shared" si="19"/>
        <v>0</v>
      </c>
      <c r="S39" s="19">
        <f t="shared" si="20"/>
        <v>0</v>
      </c>
      <c r="T39" s="19">
        <f t="shared" si="21"/>
        <v>0</v>
      </c>
      <c r="U39" s="19">
        <f t="shared" si="22"/>
        <v>0</v>
      </c>
      <c r="V39" s="19">
        <f t="shared" si="23"/>
        <v>0</v>
      </c>
    </row>
    <row r="40" spans="1:23" x14ac:dyDescent="0.25">
      <c r="A40" s="26">
        <f>Wellpath!E40</f>
        <v>1110</v>
      </c>
      <c r="B40" s="22">
        <v>0</v>
      </c>
      <c r="C40" s="22">
        <v>0</v>
      </c>
      <c r="D40" s="22">
        <f t="shared" si="0"/>
        <v>6.472135954999578E-5</v>
      </c>
      <c r="E40" s="20">
        <f>Model!$W$24*((drdp!B40+drdp!K40)*DBHR!$B40+(drdp!E40+drdp!N40)*DBHR!$C40+(drdp!H40+drdp!Q40)*DBHR!$D40)</f>
        <v>0</v>
      </c>
      <c r="F40" s="20">
        <f>Model!$W$24*((drdp!C40+drdp!L40)*DBHR!$B40+(drdp!F40+drdp!O40)*DBHR!$C40+(drdp!I40+drdp!R40)*DBHR!$D40)</f>
        <v>0</v>
      </c>
      <c r="G40" s="20">
        <f>Model!$W$24*((drdp!D40+drdp!M40)*DBHR!$B40+(drdp!G40+drdp!P40)*DBHR!$C40+(drdp!J40+drdp!S40)*DBHR!$D40)</f>
        <v>0</v>
      </c>
      <c r="H40" s="18">
        <f>Model!$W$24*((drdp!B40)*DBHR!$B40+(drdp!E40)*DBHR!$C40+(drdp!H40)*DBHR!$D40)</f>
        <v>0</v>
      </c>
      <c r="I40" s="18">
        <f>Model!$W$24*((drdp!C40)*DBHR!$B40+(drdp!F40)*DBHR!$C40+(drdp!I40)*DBHR!$D40)</f>
        <v>0</v>
      </c>
      <c r="J40" s="18">
        <f>Model!$W$24*((drdp!D40)*DBHR!$B40+(drdp!G40)*DBHR!$C40+(drdp!J40)*DBHR!$D40)</f>
        <v>0</v>
      </c>
      <c r="K40" s="21">
        <f t="shared" si="12"/>
        <v>0</v>
      </c>
      <c r="L40" s="21">
        <f t="shared" si="13"/>
        <v>0</v>
      </c>
      <c r="M40" s="21">
        <f t="shared" si="14"/>
        <v>0</v>
      </c>
      <c r="N40" s="21">
        <f t="shared" si="15"/>
        <v>0</v>
      </c>
      <c r="O40" s="21">
        <f t="shared" si="16"/>
        <v>0</v>
      </c>
      <c r="P40" s="21">
        <f t="shared" si="17"/>
        <v>0</v>
      </c>
      <c r="Q40" s="19">
        <f t="shared" si="18"/>
        <v>0</v>
      </c>
      <c r="R40" s="19">
        <f t="shared" si="19"/>
        <v>0</v>
      </c>
      <c r="S40" s="19">
        <f t="shared" si="20"/>
        <v>0</v>
      </c>
      <c r="T40" s="19">
        <f t="shared" si="21"/>
        <v>0</v>
      </c>
      <c r="U40" s="19">
        <f t="shared" si="22"/>
        <v>0</v>
      </c>
      <c r="V40" s="19">
        <f t="shared" si="23"/>
        <v>0</v>
      </c>
    </row>
    <row r="41" spans="1:23" x14ac:dyDescent="0.25">
      <c r="A41" s="26">
        <f>Wellpath!E41</f>
        <v>1140</v>
      </c>
      <c r="B41" s="22">
        <v>0</v>
      </c>
      <c r="C41" s="22">
        <v>0</v>
      </c>
      <c r="D41" s="22">
        <f t="shared" si="0"/>
        <v>6.472135954999578E-5</v>
      </c>
      <c r="E41" s="20">
        <f>Model!$W$24*((drdp!B41+drdp!K41)*DBHR!$B41+(drdp!E41+drdp!N41)*DBHR!$C41+(drdp!H41+drdp!Q41)*DBHR!$D41)</f>
        <v>0</v>
      </c>
      <c r="F41" s="20">
        <f>Model!$W$24*((drdp!C41+drdp!L41)*DBHR!$B41+(drdp!F41+drdp!O41)*DBHR!$C41+(drdp!I41+drdp!R41)*DBHR!$D41)</f>
        <v>0</v>
      </c>
      <c r="G41" s="20">
        <f>Model!$W$24*((drdp!D41+drdp!M41)*DBHR!$B41+(drdp!G41+drdp!P41)*DBHR!$C41+(drdp!J41+drdp!S41)*DBHR!$D41)</f>
        <v>0</v>
      </c>
      <c r="H41" s="18">
        <f>Model!$W$24*((drdp!B41)*DBHR!$B41+(drdp!E41)*DBHR!$C41+(drdp!H41)*DBHR!$D41)</f>
        <v>0</v>
      </c>
      <c r="I41" s="18">
        <f>Model!$W$24*((drdp!C41)*DBHR!$B41+(drdp!F41)*DBHR!$C41+(drdp!I41)*DBHR!$D41)</f>
        <v>0</v>
      </c>
      <c r="J41" s="18">
        <f>Model!$W$24*((drdp!D41)*DBHR!$B41+(drdp!G41)*DBHR!$C41+(drdp!J41)*DBHR!$D41)</f>
        <v>0</v>
      </c>
      <c r="K41" s="21">
        <f t="shared" si="12"/>
        <v>0</v>
      </c>
      <c r="L41" s="21">
        <f t="shared" si="13"/>
        <v>0</v>
      </c>
      <c r="M41" s="21">
        <f t="shared" si="14"/>
        <v>0</v>
      </c>
      <c r="N41" s="21">
        <f t="shared" si="15"/>
        <v>0</v>
      </c>
      <c r="O41" s="21">
        <f t="shared" si="16"/>
        <v>0</v>
      </c>
      <c r="P41" s="21">
        <f t="shared" si="17"/>
        <v>0</v>
      </c>
      <c r="Q41" s="19">
        <f t="shared" si="18"/>
        <v>0</v>
      </c>
      <c r="R41" s="19">
        <f t="shared" si="19"/>
        <v>0</v>
      </c>
      <c r="S41" s="19">
        <f t="shared" si="20"/>
        <v>0</v>
      </c>
      <c r="T41" s="19">
        <f t="shared" si="21"/>
        <v>0</v>
      </c>
      <c r="U41" s="19">
        <f t="shared" si="22"/>
        <v>0</v>
      </c>
      <c r="V41" s="19">
        <f t="shared" si="23"/>
        <v>0</v>
      </c>
    </row>
    <row r="42" spans="1:23" x14ac:dyDescent="0.25">
      <c r="A42" s="26">
        <f>Wellpath!E42</f>
        <v>1170</v>
      </c>
      <c r="B42" s="22">
        <v>0</v>
      </c>
      <c r="C42" s="22">
        <v>0</v>
      </c>
      <c r="D42" s="22">
        <f t="shared" si="0"/>
        <v>6.472135954999578E-5</v>
      </c>
      <c r="E42" s="20">
        <f>Model!$W$24*((drdp!B42+drdp!K42)*DBHR!$B42+(drdp!E42+drdp!N42)*DBHR!$C42+(drdp!H42+drdp!Q42)*DBHR!$D42)</f>
        <v>0</v>
      </c>
      <c r="F42" s="20">
        <f>Model!$W$24*((drdp!C42+drdp!L42)*DBHR!$B42+(drdp!F42+drdp!O42)*DBHR!$C42+(drdp!I42+drdp!R42)*DBHR!$D42)</f>
        <v>0</v>
      </c>
      <c r="G42" s="20">
        <f>Model!$W$24*((drdp!D42+drdp!M42)*DBHR!$B42+(drdp!G42+drdp!P42)*DBHR!$C42+(drdp!J42+drdp!S42)*DBHR!$D42)</f>
        <v>0</v>
      </c>
      <c r="H42" s="18">
        <f>Model!$W$24*((drdp!B42)*DBHR!$B42+(drdp!E42)*DBHR!$C42+(drdp!H42)*DBHR!$D42)</f>
        <v>0</v>
      </c>
      <c r="I42" s="18">
        <f>Model!$W$24*((drdp!C42)*DBHR!$B42+(drdp!F42)*DBHR!$C42+(drdp!I42)*DBHR!$D42)</f>
        <v>0</v>
      </c>
      <c r="J42" s="18">
        <f>Model!$W$24*((drdp!D42)*DBHR!$B42+(drdp!G42)*DBHR!$C42+(drdp!J42)*DBHR!$D42)</f>
        <v>0</v>
      </c>
      <c r="K42" s="21">
        <f t="shared" si="12"/>
        <v>0</v>
      </c>
      <c r="L42" s="21">
        <f t="shared" si="13"/>
        <v>0</v>
      </c>
      <c r="M42" s="21">
        <f t="shared" si="14"/>
        <v>0</v>
      </c>
      <c r="N42" s="21">
        <f t="shared" si="15"/>
        <v>0</v>
      </c>
      <c r="O42" s="21">
        <f t="shared" si="16"/>
        <v>0</v>
      </c>
      <c r="P42" s="21">
        <f t="shared" si="17"/>
        <v>0</v>
      </c>
      <c r="Q42" s="19">
        <f t="shared" si="18"/>
        <v>0</v>
      </c>
      <c r="R42" s="19">
        <f t="shared" si="19"/>
        <v>0</v>
      </c>
      <c r="S42" s="19">
        <f t="shared" si="20"/>
        <v>0</v>
      </c>
      <c r="T42" s="19">
        <f t="shared" si="21"/>
        <v>0</v>
      </c>
      <c r="U42" s="19">
        <f t="shared" si="22"/>
        <v>0</v>
      </c>
      <c r="V42" s="19">
        <f t="shared" si="23"/>
        <v>0</v>
      </c>
    </row>
    <row r="43" spans="1:23" x14ac:dyDescent="0.25">
      <c r="A43" s="26">
        <f>Wellpath!E43</f>
        <v>1200</v>
      </c>
      <c r="B43" s="22">
        <v>0</v>
      </c>
      <c r="C43" s="22">
        <v>0</v>
      </c>
      <c r="D43" s="22">
        <f t="shared" si="0"/>
        <v>6.472135954999578E-5</v>
      </c>
      <c r="E43" s="20">
        <f>Model!$W$24*((drdp!B43+drdp!K43)*DBHR!$B43+(drdp!E43+drdp!N43)*DBHR!$C43+(drdp!H43+drdp!Q43)*DBHR!$D43)</f>
        <v>0</v>
      </c>
      <c r="F43" s="20">
        <f>Model!$W$24*((drdp!C43+drdp!L43)*DBHR!$B43+(drdp!F43+drdp!O43)*DBHR!$C43+(drdp!I43+drdp!R43)*DBHR!$D43)</f>
        <v>0</v>
      </c>
      <c r="G43" s="20">
        <f>Model!$W$24*((drdp!D43+drdp!M43)*DBHR!$B43+(drdp!G43+drdp!P43)*DBHR!$C43+(drdp!J43+drdp!S43)*DBHR!$D43)</f>
        <v>0</v>
      </c>
      <c r="H43" s="18">
        <f>Model!$W$24*((drdp!B43)*DBHR!$B43+(drdp!E43)*DBHR!$C43+(drdp!H43)*DBHR!$D43)</f>
        <v>0</v>
      </c>
      <c r="I43" s="18">
        <f>Model!$W$24*((drdp!C43)*DBHR!$B43+(drdp!F43)*DBHR!$C43+(drdp!I43)*DBHR!$D43)</f>
        <v>0</v>
      </c>
      <c r="J43" s="18">
        <f>Model!$W$24*((drdp!D43)*DBHR!$B43+(drdp!G43)*DBHR!$C43+(drdp!J43)*DBHR!$D43)</f>
        <v>0</v>
      </c>
      <c r="K43" s="21">
        <f t="shared" si="12"/>
        <v>0</v>
      </c>
      <c r="L43" s="21">
        <f t="shared" si="13"/>
        <v>0</v>
      </c>
      <c r="M43" s="21">
        <f t="shared" si="14"/>
        <v>0</v>
      </c>
      <c r="N43" s="21">
        <f t="shared" si="15"/>
        <v>0</v>
      </c>
      <c r="O43" s="21">
        <f t="shared" si="16"/>
        <v>0</v>
      </c>
      <c r="P43" s="21">
        <f t="shared" si="17"/>
        <v>0</v>
      </c>
      <c r="Q43" s="19">
        <f t="shared" si="18"/>
        <v>0</v>
      </c>
      <c r="R43" s="19">
        <f t="shared" si="19"/>
        <v>0</v>
      </c>
      <c r="S43" s="19">
        <f t="shared" si="20"/>
        <v>0</v>
      </c>
      <c r="T43" s="19">
        <f t="shared" si="21"/>
        <v>0</v>
      </c>
      <c r="U43" s="19">
        <f t="shared" si="22"/>
        <v>0</v>
      </c>
      <c r="V43" s="19">
        <f t="shared" si="23"/>
        <v>0</v>
      </c>
      <c r="W43" s="10" t="s">
        <v>67</v>
      </c>
    </row>
    <row r="44" spans="1:23" s="36" customFormat="1" x14ac:dyDescent="0.25">
      <c r="A44" s="26">
        <f>Wellpath!E44</f>
        <v>1230</v>
      </c>
      <c r="B44" s="22">
        <v>0</v>
      </c>
      <c r="C44" s="22">
        <v>0</v>
      </c>
      <c r="D44" s="22">
        <f t="shared" si="0"/>
        <v>6.472135954999578E-5</v>
      </c>
      <c r="E44" s="20">
        <f>Model!$W$24*((drdp!B44+drdp!K44)*DBHR!$B44+(drdp!E44+drdp!N44)*DBHR!$C44+(drdp!H44+drdp!Q44)*DBHR!$D44)</f>
        <v>-3.4271289894417687E-3</v>
      </c>
      <c r="F44" s="20">
        <f>Model!$W$24*((drdp!C44+drdp!L44)*DBHR!$B44+(drdp!F44+drdp!O44)*DBHR!$C44+(drdp!I44+drdp!R44)*DBHR!$D44)</f>
        <v>9.1829644507821168E-4</v>
      </c>
      <c r="G44" s="20">
        <f>Model!$W$24*((drdp!D44+drdp!M44)*DBHR!$B44+(drdp!G44+drdp!P44)*DBHR!$C44+(drdp!J44+drdp!S44)*DBHR!$D44)</f>
        <v>0</v>
      </c>
      <c r="H44" s="32">
        <f>Model!$W$24*((drdp!B44)*DBHR!$B44+(drdp!E44)*DBHR!$C44+(drdp!H44)*DBHR!$D44)</f>
        <v>-1.7135644947208844E-3</v>
      </c>
      <c r="I44" s="32">
        <f>Model!$W$24*((drdp!C44)*DBHR!$B44+(drdp!F44)*DBHR!$C44+(drdp!I44)*DBHR!$D44)</f>
        <v>4.5914822253910584E-4</v>
      </c>
      <c r="J44" s="32">
        <f>Model!$W$24*((drdp!D44)*DBHR!$B44+(drdp!G44)*DBHR!$C44+(drdp!J44)*DBHR!$D44)</f>
        <v>0</v>
      </c>
      <c r="K44" s="21">
        <f t="shared" si="12"/>
        <v>1.1745213110272159E-5</v>
      </c>
      <c r="L44" s="21">
        <f t="shared" si="13"/>
        <v>8.4326836104328099E-7</v>
      </c>
      <c r="M44" s="21">
        <f t="shared" si="14"/>
        <v>0</v>
      </c>
      <c r="N44" s="21">
        <f t="shared" si="15"/>
        <v>-3.1471203678288605E-6</v>
      </c>
      <c r="O44" s="21">
        <f t="shared" si="16"/>
        <v>0</v>
      </c>
      <c r="P44" s="21">
        <f t="shared" si="17"/>
        <v>0</v>
      </c>
      <c r="Q44" s="19">
        <f t="shared" si="18"/>
        <v>2.9363032775680399E-6</v>
      </c>
      <c r="R44" s="19">
        <f t="shared" si="19"/>
        <v>2.1081709026082025E-7</v>
      </c>
      <c r="S44" s="19">
        <f t="shared" si="20"/>
        <v>0</v>
      </c>
      <c r="T44" s="19">
        <f t="shared" si="21"/>
        <v>-7.8678009195721512E-7</v>
      </c>
      <c r="U44" s="19">
        <f t="shared" si="22"/>
        <v>0</v>
      </c>
      <c r="V44" s="19">
        <f t="shared" si="23"/>
        <v>0</v>
      </c>
    </row>
    <row r="45" spans="1:23" x14ac:dyDescent="0.25">
      <c r="A45" s="26">
        <f>Wellpath!E45</f>
        <v>1260</v>
      </c>
      <c r="B45" s="22">
        <v>0</v>
      </c>
      <c r="C45" s="22">
        <v>0</v>
      </c>
      <c r="D45" s="22">
        <f t="shared" si="0"/>
        <v>6.472135954999578E-5</v>
      </c>
      <c r="E45" s="20">
        <f>Model!$W$24*((drdp!B45+drdp!K45)*DBHR!$B45+(drdp!E45+drdp!N45)*DBHR!$C45+(drdp!H45+drdp!Q45)*DBHR!$D45)</f>
        <v>-6.8500825501186559E-3</v>
      </c>
      <c r="F45" s="20">
        <f>Model!$W$24*((drdp!C45+drdp!L45)*DBHR!$B45+(drdp!F45+drdp!O45)*DBHR!$C45+(drdp!I45+drdp!R45)*DBHR!$D45)</f>
        <v>1.8354740873908191E-3</v>
      </c>
      <c r="G45" s="20">
        <f>Model!$W$24*((drdp!D45+drdp!M45)*DBHR!$B45+(drdp!G45+drdp!P45)*DBHR!$C45+(drdp!J45+drdp!S45)*DBHR!$D45)</f>
        <v>0</v>
      </c>
      <c r="H45" s="18">
        <f>Model!$W$24*((drdp!B45)*DBHR!$B45+(drdp!E45)*DBHR!$C45+(drdp!H45)*DBHR!$D45)</f>
        <v>-3.4250412750593279E-3</v>
      </c>
      <c r="I45" s="18">
        <f>Model!$W$24*((drdp!C45)*DBHR!$B45+(drdp!F45)*DBHR!$C45+(drdp!I45)*DBHR!$D45)</f>
        <v>9.1773704369540955E-4</v>
      </c>
      <c r="J45" s="18">
        <f>Model!$W$24*((drdp!D45)*DBHR!$B45+(drdp!G45)*DBHR!$C45+(drdp!J45)*DBHR!$D45)</f>
        <v>0</v>
      </c>
      <c r="K45" s="21">
        <f t="shared" si="12"/>
        <v>5.8668844053712274E-5</v>
      </c>
      <c r="L45" s="21">
        <f t="shared" si="13"/>
        <v>4.2122334865264409E-6</v>
      </c>
      <c r="M45" s="21">
        <f t="shared" si="14"/>
        <v>0</v>
      </c>
      <c r="N45" s="21">
        <f t="shared" si="15"/>
        <v>-1.5720269385059675E-5</v>
      </c>
      <c r="O45" s="21">
        <f t="shared" si="16"/>
        <v>0</v>
      </c>
      <c r="P45" s="21">
        <f t="shared" si="17"/>
        <v>0</v>
      </c>
      <c r="Q45" s="19">
        <f t="shared" si="18"/>
        <v>2.3476120846132187E-5</v>
      </c>
      <c r="R45" s="19">
        <f t="shared" si="19"/>
        <v>1.685509642414071E-6</v>
      </c>
      <c r="S45" s="19">
        <f t="shared" si="20"/>
        <v>0</v>
      </c>
      <c r="T45" s="19">
        <f t="shared" si="21"/>
        <v>-6.2904076221365644E-6</v>
      </c>
      <c r="U45" s="19">
        <f t="shared" si="22"/>
        <v>0</v>
      </c>
      <c r="V45" s="19">
        <f t="shared" si="23"/>
        <v>0</v>
      </c>
    </row>
    <row r="46" spans="1:23" x14ac:dyDescent="0.25">
      <c r="A46" s="26">
        <f>Wellpath!E46</f>
        <v>1290</v>
      </c>
      <c r="B46" s="22">
        <v>0</v>
      </c>
      <c r="C46" s="22">
        <v>0</v>
      </c>
      <c r="D46" s="22">
        <f t="shared" si="0"/>
        <v>6.472135954999578E-5</v>
      </c>
      <c r="E46" s="20">
        <f>Model!$W$24*((drdp!B46+drdp!K46)*DBHR!$B46+(drdp!E46+drdp!N46)*DBHR!$C46+(drdp!H46+drdp!Q46)*DBHR!$D46)</f>
        <v>-1.0264690340382547E-2</v>
      </c>
      <c r="F46" s="20">
        <f>Model!$W$24*((drdp!C46+drdp!L46)*DBHR!$B46+(drdp!F46+drdp!O46)*DBHR!$C46+(drdp!I46+drdp!R46)*DBHR!$D46)</f>
        <v>2.7504154872610492E-3</v>
      </c>
      <c r="G46" s="20">
        <f>Model!$W$24*((drdp!D46+drdp!M46)*DBHR!$B46+(drdp!G46+drdp!P46)*DBHR!$C46+(drdp!J46+drdp!S46)*DBHR!$D46)</f>
        <v>0</v>
      </c>
      <c r="H46" s="18">
        <f>Model!$W$24*((drdp!B46)*DBHR!$B46+(drdp!E46)*DBHR!$C46+(drdp!H46)*DBHR!$D46)</f>
        <v>-5.1323451701912734E-3</v>
      </c>
      <c r="I46" s="18">
        <f>Model!$W$24*((drdp!C46)*DBHR!$B46+(drdp!F46)*DBHR!$C46+(drdp!I46)*DBHR!$D46)</f>
        <v>1.3752077436305246E-3</v>
      </c>
      <c r="J46" s="18">
        <f>Model!$W$24*((drdp!D46)*DBHR!$B46+(drdp!G46)*DBHR!$C46+(drdp!J46)*DBHR!$D46)</f>
        <v>0</v>
      </c>
      <c r="K46" s="21">
        <f t="shared" si="12"/>
        <v>1.6403271183765506E-4</v>
      </c>
      <c r="L46" s="21">
        <f t="shared" si="13"/>
        <v>1.1777018839091876E-5</v>
      </c>
      <c r="M46" s="21">
        <f t="shared" si="14"/>
        <v>0</v>
      </c>
      <c r="N46" s="21">
        <f t="shared" si="15"/>
        <v>-4.3952432669186722E-5</v>
      </c>
      <c r="O46" s="21">
        <f t="shared" si="16"/>
        <v>0</v>
      </c>
      <c r="P46" s="21">
        <f t="shared" si="17"/>
        <v>0</v>
      </c>
      <c r="Q46" s="19">
        <f t="shared" si="18"/>
        <v>8.5009810999697966E-5</v>
      </c>
      <c r="R46" s="19">
        <f t="shared" si="19"/>
        <v>6.1034298246677996E-6</v>
      </c>
      <c r="S46" s="19">
        <f t="shared" si="20"/>
        <v>0</v>
      </c>
      <c r="T46" s="19">
        <f t="shared" si="21"/>
        <v>-2.2778310206091436E-5</v>
      </c>
      <c r="U46" s="19">
        <f t="shared" si="22"/>
        <v>0</v>
      </c>
      <c r="V46" s="19">
        <f t="shared" si="23"/>
        <v>0</v>
      </c>
    </row>
    <row r="47" spans="1:23" x14ac:dyDescent="0.25">
      <c r="A47" s="26">
        <f>Wellpath!E47</f>
        <v>1320</v>
      </c>
      <c r="B47" s="22">
        <v>0</v>
      </c>
      <c r="C47" s="22">
        <v>0</v>
      </c>
      <c r="D47" s="22">
        <f t="shared" si="0"/>
        <v>6.472135954999578E-5</v>
      </c>
      <c r="E47" s="20">
        <f>Model!$W$24*((drdp!B47+drdp!K47)*DBHR!$B47+(drdp!E47+drdp!N47)*DBHR!$C47+(drdp!H47+drdp!Q47)*DBHR!$D47)</f>
        <v>-1.366679218662102E-2</v>
      </c>
      <c r="F47" s="20">
        <f>Model!$W$24*((drdp!C47+drdp!L47)*DBHR!$B47+(drdp!F47+drdp!O47)*DBHR!$C47+(drdp!I47+drdp!R47)*DBHR!$D47)</f>
        <v>3.6620059295290799E-3</v>
      </c>
      <c r="G47" s="20">
        <f>Model!$W$24*((drdp!D47+drdp!M47)*DBHR!$B47+(drdp!G47+drdp!P47)*DBHR!$C47+(drdp!J47+drdp!S47)*DBHR!$D47)</f>
        <v>0</v>
      </c>
      <c r="H47" s="18">
        <f>Model!$W$24*((drdp!B47)*DBHR!$B47+(drdp!E47)*DBHR!$C47+(drdp!H47)*DBHR!$D47)</f>
        <v>-6.8333960933105098E-3</v>
      </c>
      <c r="I47" s="18">
        <f>Model!$W$24*((drdp!C47)*DBHR!$B47+(drdp!F47)*DBHR!$C47+(drdp!I47)*DBHR!$D47)</f>
        <v>1.8310029647645399E-3</v>
      </c>
      <c r="J47" s="18">
        <f>Model!$W$24*((drdp!D47)*DBHR!$B47+(drdp!G47)*DBHR!$C47+(drdp!J47)*DBHR!$D47)</f>
        <v>0</v>
      </c>
      <c r="K47" s="21">
        <f t="shared" si="12"/>
        <v>3.5081392050994041E-4</v>
      </c>
      <c r="L47" s="21">
        <f t="shared" si="13"/>
        <v>2.5187306266998017E-5</v>
      </c>
      <c r="M47" s="21">
        <f t="shared" si="14"/>
        <v>0</v>
      </c>
      <c r="N47" s="21">
        <f t="shared" si="15"/>
        <v>-9.4000306694234592E-5</v>
      </c>
      <c r="O47" s="21">
        <f t="shared" si="16"/>
        <v>0</v>
      </c>
      <c r="P47" s="21">
        <f t="shared" si="17"/>
        <v>0</v>
      </c>
      <c r="Q47" s="19">
        <f t="shared" si="18"/>
        <v>2.1072801400572641E-4</v>
      </c>
      <c r="R47" s="19">
        <f t="shared" si="19"/>
        <v>1.5129590696068411E-5</v>
      </c>
      <c r="S47" s="19">
        <f t="shared" si="20"/>
        <v>0</v>
      </c>
      <c r="T47" s="19">
        <f t="shared" si="21"/>
        <v>-5.6464401175448689E-5</v>
      </c>
      <c r="U47" s="19">
        <f t="shared" si="22"/>
        <v>0</v>
      </c>
      <c r="V47" s="19">
        <f t="shared" si="23"/>
        <v>0</v>
      </c>
    </row>
    <row r="48" spans="1:23" x14ac:dyDescent="0.25">
      <c r="A48" s="26">
        <f>Wellpath!E48</f>
        <v>1350</v>
      </c>
      <c r="B48" s="22">
        <v>0</v>
      </c>
      <c r="C48" s="22">
        <v>0</v>
      </c>
      <c r="D48" s="22">
        <f t="shared" si="0"/>
        <v>6.472135954999578E-5</v>
      </c>
      <c r="E48" s="20">
        <f>Model!$W$24*((drdp!B48+drdp!K48)*DBHR!$B48+(drdp!E48+drdp!N48)*DBHR!$C48+(drdp!H48+drdp!Q48)*DBHR!$D48)</f>
        <v>-1.7052243151788046E-2</v>
      </c>
      <c r="F48" s="20">
        <f>Model!$W$24*((drdp!C48+drdp!L48)*DBHR!$B48+(drdp!F48+drdp!O48)*DBHR!$C48+(drdp!I48+drdp!R48)*DBHR!$D48)</f>
        <v>4.5691347816607481E-3</v>
      </c>
      <c r="G48" s="20">
        <f>Model!$W$24*((drdp!D48+drdp!M48)*DBHR!$B48+(drdp!G48+drdp!P48)*DBHR!$C48+(drdp!J48+drdp!S48)*DBHR!$D48)</f>
        <v>0</v>
      </c>
      <c r="H48" s="18">
        <f>Model!$W$24*((drdp!B48)*DBHR!$B48+(drdp!E48)*DBHR!$C48+(drdp!H48)*DBHR!$D48)</f>
        <v>-8.5261215758940228E-3</v>
      </c>
      <c r="I48" s="18">
        <f>Model!$W$24*((drdp!C48)*DBHR!$B48+(drdp!F48)*DBHR!$C48+(drdp!I48)*DBHR!$D48)</f>
        <v>2.2845673908303741E-3</v>
      </c>
      <c r="J48" s="18">
        <f>Model!$W$24*((drdp!D48)*DBHR!$B48+(drdp!G48)*DBHR!$C48+(drdp!J48)*DBHR!$D48)</f>
        <v>0</v>
      </c>
      <c r="K48" s="21">
        <f t="shared" si="12"/>
        <v>6.4159291701764267E-4</v>
      </c>
      <c r="L48" s="21">
        <f t="shared" si="13"/>
        <v>4.6064298919980034E-5</v>
      </c>
      <c r="M48" s="21">
        <f t="shared" si="14"/>
        <v>0</v>
      </c>
      <c r="N48" s="21">
        <f t="shared" si="15"/>
        <v>-1.7191430398440563E-4</v>
      </c>
      <c r="O48" s="21">
        <f t="shared" si="16"/>
        <v>0</v>
      </c>
      <c r="P48" s="21">
        <f t="shared" si="17"/>
        <v>0</v>
      </c>
      <c r="Q48" s="19">
        <f t="shared" si="18"/>
        <v>4.2350866963686599E-4</v>
      </c>
      <c r="R48" s="19">
        <f t="shared" si="19"/>
        <v>3.040655443024352E-5</v>
      </c>
      <c r="S48" s="19">
        <f t="shared" si="20"/>
        <v>0</v>
      </c>
      <c r="T48" s="19">
        <f t="shared" si="21"/>
        <v>-1.1347880601677736E-4</v>
      </c>
      <c r="U48" s="19">
        <f t="shared" si="22"/>
        <v>0</v>
      </c>
      <c r="V48" s="19">
        <f t="shared" si="23"/>
        <v>0</v>
      </c>
    </row>
    <row r="49" spans="1:22" x14ac:dyDescent="0.25">
      <c r="A49" s="26">
        <f>Wellpath!E49</f>
        <v>1380</v>
      </c>
      <c r="B49" s="22">
        <v>0</v>
      </c>
      <c r="C49" s="22">
        <v>0</v>
      </c>
      <c r="D49" s="22">
        <f t="shared" si="0"/>
        <v>6.472135954999578E-5</v>
      </c>
      <c r="E49" s="20">
        <f>Model!$W$24*((drdp!B49+drdp!K49)*DBHR!$B49+(drdp!E49+drdp!N49)*DBHR!$C49+(drdp!H49+drdp!Q49)*DBHR!$D49)</f>
        <v>-2.041691858537132E-2</v>
      </c>
      <c r="F49" s="20">
        <f>Model!$W$24*((drdp!C49+drdp!L49)*DBHR!$B49+(drdp!F49+drdp!O49)*DBHR!$C49+(drdp!I49+drdp!R49)*DBHR!$D49)</f>
        <v>5.4706968468822247E-3</v>
      </c>
      <c r="G49" s="20">
        <f>Model!$W$24*((drdp!D49+drdp!M49)*DBHR!$B49+(drdp!G49+drdp!P49)*DBHR!$C49+(drdp!J49+drdp!S49)*DBHR!$D49)</f>
        <v>0</v>
      </c>
      <c r="H49" s="18">
        <f>Model!$W$24*((drdp!B49)*DBHR!$B49+(drdp!E49)*DBHR!$C49+(drdp!H49)*DBHR!$D49)</f>
        <v>-1.020845929268566E-2</v>
      </c>
      <c r="I49" s="18">
        <f>Model!$W$24*((drdp!C49)*DBHR!$B49+(drdp!F49)*DBHR!$C49+(drdp!I49)*DBHR!$D49)</f>
        <v>2.7353484234411123E-3</v>
      </c>
      <c r="J49" s="18">
        <f>Model!$W$24*((drdp!D49)*DBHR!$B49+(drdp!G49)*DBHR!$C49+(drdp!J49)*DBHR!$D49)</f>
        <v>0</v>
      </c>
      <c r="K49" s="21">
        <f t="shared" si="12"/>
        <v>1.0584434815393234E-3</v>
      </c>
      <c r="L49" s="21">
        <f t="shared" si="13"/>
        <v>7.5992822910467145E-5</v>
      </c>
      <c r="M49" s="21">
        <f t="shared" si="14"/>
        <v>0</v>
      </c>
      <c r="N49" s="21">
        <f t="shared" si="15"/>
        <v>-2.836090761124476E-4</v>
      </c>
      <c r="O49" s="21">
        <f t="shared" si="16"/>
        <v>0</v>
      </c>
      <c r="P49" s="21">
        <f t="shared" si="17"/>
        <v>0</v>
      </c>
      <c r="Q49" s="19">
        <f t="shared" si="18"/>
        <v>7.4580555814806292E-4</v>
      </c>
      <c r="R49" s="19">
        <f t="shared" si="19"/>
        <v>5.3546429917601816E-5</v>
      </c>
      <c r="S49" s="19">
        <f t="shared" si="20"/>
        <v>0</v>
      </c>
      <c r="T49" s="19">
        <f t="shared" si="21"/>
        <v>-1.9983799701641611E-4</v>
      </c>
      <c r="U49" s="19">
        <f t="shared" si="22"/>
        <v>0</v>
      </c>
      <c r="V49" s="19">
        <f t="shared" si="23"/>
        <v>0</v>
      </c>
    </row>
    <row r="50" spans="1:22" x14ac:dyDescent="0.25">
      <c r="A50" s="26">
        <f>Wellpath!E50</f>
        <v>1410</v>
      </c>
      <c r="B50" s="22">
        <v>0</v>
      </c>
      <c r="C50" s="22">
        <v>0</v>
      </c>
      <c r="D50" s="22">
        <f t="shared" si="0"/>
        <v>6.472135954999578E-5</v>
      </c>
      <c r="E50" s="20">
        <f>Model!$W$24*((drdp!B50+drdp!K50)*DBHR!$B50+(drdp!E50+drdp!N50)*DBHR!$C50+(drdp!H50+drdp!Q50)*DBHR!$D50)</f>
        <v>-2.3756719148643524E-2</v>
      </c>
      <c r="F50" s="20">
        <f>Model!$W$24*((drdp!C50+drdp!L50)*DBHR!$B50+(drdp!F50+drdp!O50)*DBHR!$C50+(drdp!I50+drdp!R50)*DBHR!$D50)</f>
        <v>6.365593710692021E-3</v>
      </c>
      <c r="G50" s="20">
        <f>Model!$W$24*((drdp!D50+drdp!M50)*DBHR!$B50+(drdp!G50+drdp!P50)*DBHR!$C50+(drdp!J50+drdp!S50)*DBHR!$D50)</f>
        <v>0</v>
      </c>
      <c r="H50" s="18">
        <f>Model!$W$24*((drdp!B50)*DBHR!$B50+(drdp!E50)*DBHR!$C50+(drdp!H50)*DBHR!$D50)</f>
        <v>-1.1878359574321762E-2</v>
      </c>
      <c r="I50" s="18">
        <f>Model!$W$24*((drdp!C50)*DBHR!$B50+(drdp!F50)*DBHR!$C50+(drdp!I50)*DBHR!$D50)</f>
        <v>3.1827968553460105E-3</v>
      </c>
      <c r="J50" s="18">
        <f>Model!$W$24*((drdp!D50)*DBHR!$B50+(drdp!G50)*DBHR!$C50+(drdp!J50)*DBHR!$D50)</f>
        <v>0</v>
      </c>
      <c r="K50" s="21">
        <f t="shared" si="12"/>
        <v>1.6228251862468492E-3</v>
      </c>
      <c r="L50" s="21">
        <f t="shared" si="13"/>
        <v>1.1651360620006896E-4</v>
      </c>
      <c r="M50" s="21">
        <f t="shared" si="14"/>
        <v>0</v>
      </c>
      <c r="N50" s="21">
        <f t="shared" si="15"/>
        <v>-4.3483469811172949E-4</v>
      </c>
      <c r="O50" s="21">
        <f t="shared" si="16"/>
        <v>0</v>
      </c>
      <c r="P50" s="21">
        <f t="shared" si="17"/>
        <v>0</v>
      </c>
      <c r="Q50" s="19">
        <f t="shared" si="18"/>
        <v>1.1995389077162049E-3</v>
      </c>
      <c r="R50" s="19">
        <f t="shared" si="19"/>
        <v>8.6123018732867595E-5</v>
      </c>
      <c r="S50" s="19">
        <f t="shared" si="20"/>
        <v>0</v>
      </c>
      <c r="T50" s="19">
        <f t="shared" si="21"/>
        <v>-3.214154816122681E-4</v>
      </c>
      <c r="U50" s="19">
        <f t="shared" si="22"/>
        <v>0</v>
      </c>
      <c r="V50" s="19">
        <f t="shared" si="23"/>
        <v>0</v>
      </c>
    </row>
    <row r="51" spans="1:22" x14ac:dyDescent="0.25">
      <c r="A51" s="26">
        <f>Wellpath!E51</f>
        <v>1440</v>
      </c>
      <c r="B51" s="22">
        <v>0</v>
      </c>
      <c r="C51" s="22">
        <v>0</v>
      </c>
      <c r="D51" s="22">
        <f t="shared" si="0"/>
        <v>6.472135954999578E-5</v>
      </c>
      <c r="E51" s="20">
        <f>Model!$W$24*((drdp!B51+drdp!K51)*DBHR!$B51+(drdp!E51+drdp!N51)*DBHR!$C51+(drdp!H51+drdp!Q51)*DBHR!$D51)</f>
        <v>-2.7067575809075161E-2</v>
      </c>
      <c r="F51" s="20">
        <f>Model!$W$24*((drdp!C51+drdp!L51)*DBHR!$B51+(drdp!F51+drdp!O51)*DBHR!$C51+(drdp!I51+drdp!R51)*DBHR!$D51)</f>
        <v>7.2527350791098807E-3</v>
      </c>
      <c r="G51" s="20">
        <f>Model!$W$24*((drdp!D51+drdp!M51)*DBHR!$B51+(drdp!G51+drdp!P51)*DBHR!$C51+(drdp!J51+drdp!S51)*DBHR!$D51)</f>
        <v>0</v>
      </c>
      <c r="H51" s="18">
        <f>Model!$W$24*((drdp!B51)*DBHR!$B51+(drdp!E51)*DBHR!$C51+(drdp!H51)*DBHR!$D51)</f>
        <v>-1.3533787904537581E-2</v>
      </c>
      <c r="I51" s="18">
        <f>Model!$W$24*((drdp!C51)*DBHR!$B51+(drdp!F51)*DBHR!$C51+(drdp!I51)*DBHR!$D51)</f>
        <v>3.6263675395549404E-3</v>
      </c>
      <c r="J51" s="18">
        <f>Model!$W$24*((drdp!D51)*DBHR!$B51+(drdp!G51)*DBHR!$C51+(drdp!J51)*DBHR!$D51)</f>
        <v>0</v>
      </c>
      <c r="K51" s="21">
        <f t="shared" si="12"/>
        <v>2.3554788464268802E-3</v>
      </c>
      <c r="L51" s="21">
        <f t="shared" si="13"/>
        <v>1.6911577232781998E-4</v>
      </c>
      <c r="M51" s="21">
        <f t="shared" si="14"/>
        <v>0</v>
      </c>
      <c r="N51" s="21">
        <f t="shared" si="15"/>
        <v>-6.311486546886749E-4</v>
      </c>
      <c r="O51" s="21">
        <f t="shared" si="16"/>
        <v>0</v>
      </c>
      <c r="P51" s="21">
        <f t="shared" si="17"/>
        <v>0</v>
      </c>
      <c r="Q51" s="19">
        <f t="shared" si="18"/>
        <v>1.8059886012918569E-3</v>
      </c>
      <c r="R51" s="19">
        <f t="shared" si="19"/>
        <v>1.2966414773200671E-4</v>
      </c>
      <c r="S51" s="19">
        <f t="shared" si="20"/>
        <v>0</v>
      </c>
      <c r="T51" s="19">
        <f t="shared" si="21"/>
        <v>-4.8391318725596587E-4</v>
      </c>
      <c r="U51" s="19">
        <f t="shared" si="22"/>
        <v>0</v>
      </c>
      <c r="V51" s="19">
        <f t="shared" si="23"/>
        <v>0</v>
      </c>
    </row>
    <row r="52" spans="1:22" x14ac:dyDescent="0.25">
      <c r="A52" s="26">
        <f>Wellpath!E52</f>
        <v>1470</v>
      </c>
      <c r="B52" s="22">
        <v>0</v>
      </c>
      <c r="C52" s="22">
        <v>0</v>
      </c>
      <c r="D52" s="22">
        <f t="shared" si="0"/>
        <v>6.472135954999578E-5</v>
      </c>
      <c r="E52" s="20">
        <f>Model!$W$24*((drdp!B52+drdp!K52)*DBHR!$B52+(drdp!E52+drdp!N52)*DBHR!$C52+(drdp!H52+drdp!Q52)*DBHR!$D52)</f>
        <v>-3.034545479782387E-2</v>
      </c>
      <c r="F52" s="20">
        <f>Model!$W$24*((drdp!C52+drdp!L52)*DBHR!$B52+(drdp!F52+drdp!O52)*DBHR!$C52+(drdp!I52+drdp!R52)*DBHR!$D52)</f>
        <v>8.1310401070320421E-3</v>
      </c>
      <c r="G52" s="20">
        <f>Model!$W$24*((drdp!D52+drdp!M52)*DBHR!$B52+(drdp!G52+drdp!P52)*DBHR!$C52+(drdp!J52+drdp!S52)*DBHR!$D52)</f>
        <v>0</v>
      </c>
      <c r="H52" s="18">
        <f>Model!$W$24*((drdp!B52)*DBHR!$B52+(drdp!E52)*DBHR!$C52+(drdp!H52)*DBHR!$D52)</f>
        <v>-1.5172727398911935E-2</v>
      </c>
      <c r="I52" s="18">
        <f>Model!$W$24*((drdp!C52)*DBHR!$B52+(drdp!F52)*DBHR!$C52+(drdp!I52)*DBHR!$D52)</f>
        <v>4.065520053516021E-3</v>
      </c>
      <c r="J52" s="18">
        <f>Model!$W$24*((drdp!D52)*DBHR!$B52+(drdp!G52)*DBHR!$C52+(drdp!J52)*DBHR!$D52)</f>
        <v>0</v>
      </c>
      <c r="K52" s="21">
        <f t="shared" si="12"/>
        <v>3.2763254733136522E-3</v>
      </c>
      <c r="L52" s="21">
        <f t="shared" si="13"/>
        <v>2.352295855499836E-4</v>
      </c>
      <c r="M52" s="21">
        <f t="shared" si="14"/>
        <v>0</v>
      </c>
      <c r="N52" s="21">
        <f t="shared" si="15"/>
        <v>-8.7788876471590871E-4</v>
      </c>
      <c r="O52" s="21">
        <f t="shared" si="16"/>
        <v>0</v>
      </c>
      <c r="P52" s="21">
        <f t="shared" si="17"/>
        <v>0</v>
      </c>
      <c r="Q52" s="19">
        <f t="shared" si="18"/>
        <v>2.585690503148573E-3</v>
      </c>
      <c r="R52" s="19">
        <f t="shared" si="19"/>
        <v>1.856442256333609E-4</v>
      </c>
      <c r="S52" s="19">
        <f t="shared" si="20"/>
        <v>0</v>
      </c>
      <c r="T52" s="19">
        <f t="shared" si="21"/>
        <v>-6.9283368219548338E-4</v>
      </c>
      <c r="U52" s="19">
        <f t="shared" si="22"/>
        <v>0</v>
      </c>
      <c r="V52" s="19">
        <f t="shared" si="23"/>
        <v>0</v>
      </c>
    </row>
    <row r="53" spans="1:22" x14ac:dyDescent="0.25">
      <c r="A53" s="26">
        <f>Wellpath!E53</f>
        <v>1500</v>
      </c>
      <c r="B53" s="22">
        <v>0</v>
      </c>
      <c r="C53" s="22">
        <v>0</v>
      </c>
      <c r="D53" s="22">
        <f t="shared" si="0"/>
        <v>6.472135954999578E-5</v>
      </c>
      <c r="E53" s="20">
        <f>Model!$W$24*((drdp!B53+drdp!K53)*DBHR!$B53+(drdp!E53+drdp!N53)*DBHR!$C53+(drdp!H53+drdp!Q53)*DBHR!$D53)</f>
        <v>-3.3586362524260401E-2</v>
      </c>
      <c r="F53" s="20">
        <f>Model!$W$24*((drdp!C53+drdp!L53)*DBHR!$B53+(drdp!F53+drdp!O53)*DBHR!$C53+(drdp!I53+drdp!R53)*DBHR!$D53)</f>
        <v>8.9994387150744981E-3</v>
      </c>
      <c r="G53" s="20">
        <f>Model!$W$24*((drdp!D53+drdp!M53)*DBHR!$B53+(drdp!G53+drdp!P53)*DBHR!$C53+(drdp!J53+drdp!S53)*DBHR!$D53)</f>
        <v>0</v>
      </c>
      <c r="H53" s="18">
        <f>Model!$W$24*((drdp!B53)*DBHR!$B53+(drdp!E53)*DBHR!$C53+(drdp!H53)*DBHR!$D53)</f>
        <v>-1.67931812621302E-2</v>
      </c>
      <c r="I53" s="18">
        <f>Model!$W$24*((drdp!C53)*DBHR!$B53+(drdp!F53)*DBHR!$C53+(drdp!I53)*DBHR!$D53)</f>
        <v>4.4997193575372491E-3</v>
      </c>
      <c r="J53" s="18">
        <f>Model!$W$24*((drdp!D53)*DBHR!$B53+(drdp!G53)*DBHR!$C53+(drdp!J53)*DBHR!$D53)</f>
        <v>0</v>
      </c>
      <c r="K53" s="21">
        <f t="shared" si="12"/>
        <v>4.4043692209246952E-3</v>
      </c>
      <c r="L53" s="21">
        <f t="shared" si="13"/>
        <v>3.1621948273636533E-4</v>
      </c>
      <c r="M53" s="21">
        <f t="shared" si="14"/>
        <v>0</v>
      </c>
      <c r="N53" s="21">
        <f t="shared" si="15"/>
        <v>-1.1801471759152651E-3</v>
      </c>
      <c r="O53" s="21">
        <f t="shared" si="16"/>
        <v>0</v>
      </c>
      <c r="P53" s="21">
        <f t="shared" si="17"/>
        <v>0</v>
      </c>
      <c r="Q53" s="19">
        <f t="shared" si="18"/>
        <v>3.558336410216413E-3</v>
      </c>
      <c r="R53" s="19">
        <f t="shared" si="19"/>
        <v>2.5547705984657902E-4</v>
      </c>
      <c r="S53" s="19">
        <f t="shared" si="20"/>
        <v>0</v>
      </c>
      <c r="T53" s="19">
        <f t="shared" si="21"/>
        <v>-9.5345336751574781E-4</v>
      </c>
      <c r="U53" s="19">
        <f t="shared" si="22"/>
        <v>0</v>
      </c>
      <c r="V53" s="19">
        <f t="shared" si="23"/>
        <v>0</v>
      </c>
    </row>
    <row r="54" spans="1:22" x14ac:dyDescent="0.25">
      <c r="A54" s="26">
        <f>Wellpath!E54</f>
        <v>1530</v>
      </c>
      <c r="B54" s="22">
        <v>0</v>
      </c>
      <c r="C54" s="22">
        <v>0</v>
      </c>
      <c r="D54" s="22">
        <f t="shared" si="0"/>
        <v>6.472135954999578E-5</v>
      </c>
      <c r="E54" s="20">
        <f>Model!$W$24*((drdp!B54+drdp!K54)*DBHR!$B54+(drdp!E54+drdp!N54)*DBHR!$C54+(drdp!H54+drdp!Q54)*DBHR!$D54)</f>
        <v>-3.6786350441543665E-2</v>
      </c>
      <c r="F54" s="20">
        <f>Model!$W$24*((drdp!C54+drdp!L54)*DBHR!$B54+(drdp!F54+drdp!O54)*DBHR!$C54+(drdp!I54+drdp!R54)*DBHR!$D54)</f>
        <v>9.8568728932998968E-3</v>
      </c>
      <c r="G54" s="20">
        <f>Model!$W$24*((drdp!D54+drdp!M54)*DBHR!$B54+(drdp!G54+drdp!P54)*DBHR!$C54+(drdp!J54+drdp!S54)*DBHR!$D54)</f>
        <v>0</v>
      </c>
      <c r="H54" s="18">
        <f>Model!$W$24*((drdp!B54)*DBHR!$B54+(drdp!E54)*DBHR!$C54+(drdp!H54)*DBHR!$D54)</f>
        <v>-1.8393175220771833E-2</v>
      </c>
      <c r="I54" s="18">
        <f>Model!$W$24*((drdp!C54)*DBHR!$B54+(drdp!F54)*DBHR!$C54+(drdp!I54)*DBHR!$D54)</f>
        <v>4.9284364466499484E-3</v>
      </c>
      <c r="J54" s="18">
        <f>Model!$W$24*((drdp!D54)*DBHR!$B54+(drdp!G54)*DBHR!$C54+(drdp!J54)*DBHR!$D54)</f>
        <v>0</v>
      </c>
      <c r="K54" s="21">
        <f t="shared" si="12"/>
        <v>5.7576047997327552E-3</v>
      </c>
      <c r="L54" s="21">
        <f t="shared" si="13"/>
        <v>4.1337742597103561E-4</v>
      </c>
      <c r="M54" s="21">
        <f t="shared" si="14"/>
        <v>0</v>
      </c>
      <c r="N54" s="21">
        <f t="shared" si="15"/>
        <v>-1.5427455564259475E-3</v>
      </c>
      <c r="O54" s="21">
        <f t="shared" si="16"/>
        <v>0</v>
      </c>
      <c r="P54" s="21">
        <f t="shared" si="17"/>
        <v>0</v>
      </c>
      <c r="Q54" s="19">
        <f t="shared" si="18"/>
        <v>4.7426781156267098E-3</v>
      </c>
      <c r="R54" s="19">
        <f t="shared" si="19"/>
        <v>3.4050896854503291E-4</v>
      </c>
      <c r="S54" s="19">
        <f t="shared" si="20"/>
        <v>0</v>
      </c>
      <c r="T54" s="19">
        <f t="shared" si="21"/>
        <v>-1.2707967710429357E-3</v>
      </c>
      <c r="U54" s="19">
        <f t="shared" si="22"/>
        <v>0</v>
      </c>
      <c r="V54" s="19">
        <f t="shared" si="23"/>
        <v>0</v>
      </c>
    </row>
    <row r="55" spans="1:22" x14ac:dyDescent="0.25">
      <c r="A55" s="26">
        <f>Wellpath!E55</f>
        <v>1560</v>
      </c>
      <c r="B55" s="22">
        <v>0</v>
      </c>
      <c r="C55" s="22">
        <v>0</v>
      </c>
      <c r="D55" s="22">
        <f t="shared" si="0"/>
        <v>6.472135954999578E-5</v>
      </c>
      <c r="E55" s="20">
        <f>Model!$W$24*((drdp!B55+drdp!K55)*DBHR!$B55+(drdp!E55+drdp!N55)*DBHR!$C55+(drdp!H55+drdp!Q55)*DBHR!$D55)</f>
        <v>-3.9941519857316796E-2</v>
      </c>
      <c r="F55" s="20">
        <f>Model!$W$24*((drdp!C55+drdp!L55)*DBHR!$B55+(drdp!F55+drdp!O55)*DBHR!$C55+(drdp!I55+drdp!R55)*DBHR!$D55)</f>
        <v>1.0702297990239687E-2</v>
      </c>
      <c r="G55" s="20">
        <f>Model!$W$24*((drdp!D55+drdp!M55)*DBHR!$B55+(drdp!G55+drdp!P55)*DBHR!$C55+(drdp!J55+drdp!S55)*DBHR!$D55)</f>
        <v>0</v>
      </c>
      <c r="H55" s="18">
        <f>Model!$W$24*((drdp!B55)*DBHR!$B55+(drdp!E55)*DBHR!$C55+(drdp!H55)*DBHR!$D55)</f>
        <v>-1.9970759928658398E-2</v>
      </c>
      <c r="I55" s="18">
        <f>Model!$W$24*((drdp!C55)*DBHR!$B55+(drdp!F55)*DBHR!$C55+(drdp!I55)*DBHR!$D55)</f>
        <v>5.3511489951198433E-3</v>
      </c>
      <c r="J55" s="18">
        <f>Model!$W$24*((drdp!D55)*DBHR!$B55+(drdp!G55)*DBHR!$C55+(drdp!J55)*DBHR!$D55)</f>
        <v>0</v>
      </c>
      <c r="K55" s="21">
        <f t="shared" si="12"/>
        <v>7.3529298082451872E-3</v>
      </c>
      <c r="L55" s="21">
        <f t="shared" si="13"/>
        <v>5.2791660824292404E-4</v>
      </c>
      <c r="M55" s="21">
        <f t="shared" si="14"/>
        <v>0</v>
      </c>
      <c r="N55" s="21">
        <f t="shared" si="15"/>
        <v>-1.9702116041220275E-3</v>
      </c>
      <c r="O55" s="21">
        <f t="shared" si="16"/>
        <v>0</v>
      </c>
      <c r="P55" s="21">
        <f t="shared" si="17"/>
        <v>0</v>
      </c>
      <c r="Q55" s="19">
        <f t="shared" si="18"/>
        <v>6.1564360518608632E-3</v>
      </c>
      <c r="R55" s="19">
        <f t="shared" si="19"/>
        <v>4.4201222153900772E-4</v>
      </c>
      <c r="S55" s="19">
        <f t="shared" si="20"/>
        <v>0</v>
      </c>
      <c r="T55" s="19">
        <f t="shared" si="21"/>
        <v>-1.6496120683499676E-3</v>
      </c>
      <c r="U55" s="19">
        <f t="shared" si="22"/>
        <v>0</v>
      </c>
      <c r="V55" s="19">
        <f t="shared" si="23"/>
        <v>0</v>
      </c>
    </row>
    <row r="56" spans="1:22" x14ac:dyDescent="0.25">
      <c r="A56" s="26">
        <f>Wellpath!E56</f>
        <v>1590</v>
      </c>
      <c r="B56" s="22">
        <v>0</v>
      </c>
      <c r="C56" s="22">
        <v>0</v>
      </c>
      <c r="D56" s="22">
        <f t="shared" si="0"/>
        <v>6.472135954999578E-5</v>
      </c>
      <c r="E56" s="20">
        <f>Model!$W$24*((drdp!B56+drdp!K56)*DBHR!$B56+(drdp!E56+drdp!N56)*DBHR!$C56+(drdp!H56+drdp!Q56)*DBHR!$D56)</f>
        <v>-4.3048026683663275E-2</v>
      </c>
      <c r="F56" s="20">
        <f>Model!$W$24*((drdp!C56+drdp!L56)*DBHR!$B56+(drdp!F56+drdp!O56)*DBHR!$C56+(drdp!I56+drdp!R56)*DBHR!$D56)</f>
        <v>1.1534683985640995E-2</v>
      </c>
      <c r="G56" s="20">
        <f>Model!$W$24*((drdp!D56+drdp!M56)*DBHR!$B56+(drdp!G56+drdp!P56)*DBHR!$C56+(drdp!J56+drdp!S56)*DBHR!$D56)</f>
        <v>0</v>
      </c>
      <c r="H56" s="18">
        <f>Model!$W$24*((drdp!B56)*DBHR!$B56+(drdp!E56)*DBHR!$C56+(drdp!H56)*DBHR!$D56)</f>
        <v>-2.1524013341831637E-2</v>
      </c>
      <c r="I56" s="18">
        <f>Model!$W$24*((drdp!C56)*DBHR!$B56+(drdp!F56)*DBHR!$C56+(drdp!I56)*DBHR!$D56)</f>
        <v>5.7673419928204973E-3</v>
      </c>
      <c r="J56" s="18">
        <f>Model!$W$24*((drdp!D56)*DBHR!$B56+(drdp!G56)*DBHR!$C56+(drdp!J56)*DBHR!$D56)</f>
        <v>0</v>
      </c>
      <c r="K56" s="21">
        <f t="shared" si="12"/>
        <v>9.2060624096025716E-3</v>
      </c>
      <c r="L56" s="21">
        <f t="shared" si="13"/>
        <v>6.6096554289152688E-4</v>
      </c>
      <c r="M56" s="21">
        <f t="shared" si="14"/>
        <v>0</v>
      </c>
      <c r="N56" s="21">
        <f t="shared" si="15"/>
        <v>-2.4667569881235245E-3</v>
      </c>
      <c r="O56" s="21">
        <f t="shared" si="16"/>
        <v>0</v>
      </c>
      <c r="P56" s="21">
        <f t="shared" si="17"/>
        <v>0</v>
      </c>
      <c r="Q56" s="19">
        <f t="shared" si="18"/>
        <v>7.8162129585845341E-3</v>
      </c>
      <c r="R56" s="19">
        <f t="shared" si="19"/>
        <v>5.6117884190507469E-4</v>
      </c>
      <c r="S56" s="19">
        <f t="shared" si="20"/>
        <v>0</v>
      </c>
      <c r="T56" s="19">
        <f t="shared" si="21"/>
        <v>-2.0943479501224016E-3</v>
      </c>
      <c r="U56" s="19">
        <f t="shared" si="22"/>
        <v>0</v>
      </c>
      <c r="V56" s="19">
        <f t="shared" si="23"/>
        <v>0</v>
      </c>
    </row>
    <row r="57" spans="1:22" x14ac:dyDescent="0.25">
      <c r="A57" s="26">
        <f>Wellpath!E57</f>
        <v>1620</v>
      </c>
      <c r="B57" s="22">
        <v>0</v>
      </c>
      <c r="C57" s="22">
        <v>0</v>
      </c>
      <c r="D57" s="22">
        <f t="shared" si="0"/>
        <v>6.472135954999578E-5</v>
      </c>
      <c r="E57" s="20">
        <f>Model!$W$24*((drdp!B57+drdp!K57)*DBHR!$B57+(drdp!E57+drdp!N57)*DBHR!$C57+(drdp!H57+drdp!Q57)*DBHR!$D57)</f>
        <v>-4.610208612053588E-2</v>
      </c>
      <c r="F57" s="20">
        <f>Model!$W$24*((drdp!C57+drdp!L57)*DBHR!$B57+(drdp!F57+drdp!O57)*DBHR!$C57+(drdp!I57+drdp!R57)*DBHR!$D57)</f>
        <v>1.2353016745387661E-2</v>
      </c>
      <c r="G57" s="20">
        <f>Model!$W$24*((drdp!D57+drdp!M57)*DBHR!$B57+(drdp!G57+drdp!P57)*DBHR!$C57+(drdp!J57+drdp!S57)*DBHR!$D57)</f>
        <v>0</v>
      </c>
      <c r="H57" s="18">
        <f>Model!$W$24*((drdp!B57)*DBHR!$B57+(drdp!E57)*DBHR!$C57+(drdp!H57)*DBHR!$D57)</f>
        <v>-2.305104306026794E-2</v>
      </c>
      <c r="I57" s="18">
        <f>Model!$W$24*((drdp!C57)*DBHR!$B57+(drdp!F57)*DBHR!$C57+(drdp!I57)*DBHR!$D57)</f>
        <v>6.1765083726938305E-3</v>
      </c>
      <c r="J57" s="18">
        <f>Model!$W$24*((drdp!D57)*DBHR!$B57+(drdp!G57)*DBHR!$C57+(drdp!J57)*DBHR!$D57)</f>
        <v>0</v>
      </c>
      <c r="K57" s="21">
        <f t="shared" si="12"/>
        <v>1.1331464754267878E-2</v>
      </c>
      <c r="L57" s="21">
        <f t="shared" si="13"/>
        <v>8.1356256560335483E-4</v>
      </c>
      <c r="M57" s="21">
        <f t="shared" si="14"/>
        <v>0</v>
      </c>
      <c r="N57" s="21">
        <f t="shared" si="15"/>
        <v>-3.0362568299678082E-3</v>
      </c>
      <c r="O57" s="21">
        <f t="shared" si="16"/>
        <v>0</v>
      </c>
      <c r="P57" s="21">
        <f t="shared" si="17"/>
        <v>0</v>
      </c>
      <c r="Q57" s="19">
        <f t="shared" si="18"/>
        <v>9.7374129957688987E-3</v>
      </c>
      <c r="R57" s="19">
        <f t="shared" si="19"/>
        <v>6.991147985694839E-4</v>
      </c>
      <c r="S57" s="19">
        <f t="shared" si="20"/>
        <v>0</v>
      </c>
      <c r="T57" s="19">
        <f t="shared" si="21"/>
        <v>-2.6091319485845956E-3</v>
      </c>
      <c r="U57" s="19">
        <f t="shared" si="22"/>
        <v>0</v>
      </c>
      <c r="V57" s="19">
        <f t="shared" si="23"/>
        <v>0</v>
      </c>
    </row>
    <row r="58" spans="1:22" x14ac:dyDescent="0.25">
      <c r="A58" s="26">
        <f>Wellpath!E58</f>
        <v>1650</v>
      </c>
      <c r="B58" s="22">
        <v>0</v>
      </c>
      <c r="C58" s="22">
        <v>0</v>
      </c>
      <c r="D58" s="22">
        <f t="shared" si="0"/>
        <v>6.472135954999578E-5</v>
      </c>
      <c r="E58" s="20">
        <f>Model!$W$24*((drdp!B58+drdp!K58)*DBHR!$B58+(drdp!E58+drdp!N58)*DBHR!$C58+(drdp!H58+drdp!Q58)*DBHR!$D58)</f>
        <v>-4.9099977266952581E-2</v>
      </c>
      <c r="F58" s="20">
        <f>Model!$W$24*((drdp!C58+drdp!L58)*DBHR!$B58+(drdp!F58+drdp!O58)*DBHR!$C58+(drdp!I58+drdp!R58)*DBHR!$D58)</f>
        <v>1.3156299257066427E-2</v>
      </c>
      <c r="G58" s="20">
        <f>Model!$W$24*((drdp!D58+drdp!M58)*DBHR!$B58+(drdp!G58+drdp!P58)*DBHR!$C58+(drdp!J58+drdp!S58)*DBHR!$D58)</f>
        <v>0</v>
      </c>
      <c r="H58" s="18">
        <f>Model!$W$24*((drdp!B58)*DBHR!$B58+(drdp!E58)*DBHR!$C58+(drdp!H58)*DBHR!$D58)</f>
        <v>-2.4549988633476291E-2</v>
      </c>
      <c r="I58" s="18">
        <f>Model!$W$24*((drdp!C58)*DBHR!$B58+(drdp!F58)*DBHR!$C58+(drdp!I58)*DBHR!$D58)</f>
        <v>6.5781496285332135E-3</v>
      </c>
      <c r="J58" s="18">
        <f>Model!$W$24*((drdp!D58)*DBHR!$B58+(drdp!G58)*DBHR!$C58+(drdp!J58)*DBHR!$D58)</f>
        <v>0</v>
      </c>
      <c r="K58" s="21">
        <f t="shared" si="12"/>
        <v>1.3742272521883139E-2</v>
      </c>
      <c r="L58" s="21">
        <f t="shared" si="13"/>
        <v>9.8665077574484157E-4</v>
      </c>
      <c r="M58" s="21">
        <f t="shared" si="14"/>
        <v>0</v>
      </c>
      <c r="N58" s="21">
        <f t="shared" si="15"/>
        <v>-3.6822308244069948E-3</v>
      </c>
      <c r="O58" s="21">
        <f t="shared" si="16"/>
        <v>0</v>
      </c>
      <c r="P58" s="21">
        <f t="shared" si="17"/>
        <v>0</v>
      </c>
      <c r="Q58" s="19">
        <f t="shared" si="18"/>
        <v>1.1934166696171693E-2</v>
      </c>
      <c r="R58" s="19">
        <f t="shared" si="19"/>
        <v>8.5683461813872651E-4</v>
      </c>
      <c r="S58" s="19">
        <f t="shared" si="20"/>
        <v>0</v>
      </c>
      <c r="T58" s="19">
        <f t="shared" si="21"/>
        <v>-3.1977503285776049E-3</v>
      </c>
      <c r="U58" s="19">
        <f t="shared" si="22"/>
        <v>0</v>
      </c>
      <c r="V58" s="19">
        <f t="shared" si="23"/>
        <v>0</v>
      </c>
    </row>
    <row r="59" spans="1:22" x14ac:dyDescent="0.25">
      <c r="A59" s="26">
        <f>Wellpath!E59</f>
        <v>1680</v>
      </c>
      <c r="B59" s="22">
        <v>0</v>
      </c>
      <c r="C59" s="22">
        <v>0</v>
      </c>
      <c r="D59" s="22">
        <f t="shared" si="0"/>
        <v>6.472135954999578E-5</v>
      </c>
      <c r="E59" s="20">
        <f>Model!$W$24*((drdp!B59+drdp!K59)*DBHR!$B59+(drdp!E59+drdp!N59)*DBHR!$C59+(drdp!H59+drdp!Q59)*DBHR!$D59)</f>
        <v>-5.2038047654341203E-2</v>
      </c>
      <c r="F59" s="20">
        <f>Model!$W$24*((drdp!C59+drdp!L59)*DBHR!$B59+(drdp!F59+drdp!O59)*DBHR!$C59+(drdp!I59+drdp!R59)*DBHR!$D59)</f>
        <v>1.3943552844673003E-2</v>
      </c>
      <c r="G59" s="20">
        <f>Model!$W$24*((drdp!D59+drdp!M59)*DBHR!$B59+(drdp!G59+drdp!P59)*DBHR!$C59+(drdp!J59+drdp!S59)*DBHR!$D59)</f>
        <v>0</v>
      </c>
      <c r="H59" s="18">
        <f>Model!$W$24*((drdp!B59)*DBHR!$B59+(drdp!E59)*DBHR!$C59+(drdp!H59)*DBHR!$D59)</f>
        <v>-2.6019023827170602E-2</v>
      </c>
      <c r="I59" s="18">
        <f>Model!$W$24*((drdp!C59)*DBHR!$B59+(drdp!F59)*DBHR!$C59+(drdp!I59)*DBHR!$D59)</f>
        <v>6.9717764223365015E-3</v>
      </c>
      <c r="J59" s="18">
        <f>Model!$W$24*((drdp!D59)*DBHR!$B59+(drdp!G59)*DBHR!$C59+(drdp!J59)*DBHR!$D59)</f>
        <v>0</v>
      </c>
      <c r="K59" s="21">
        <f t="shared" si="12"/>
        <v>1.6450230925558626E-2</v>
      </c>
      <c r="L59" s="21">
        <f t="shared" si="13"/>
        <v>1.1810734416770302E-3</v>
      </c>
      <c r="M59" s="21">
        <f t="shared" si="14"/>
        <v>0</v>
      </c>
      <c r="N59" s="21">
        <f t="shared" si="15"/>
        <v>-4.407826091808913E-3</v>
      </c>
      <c r="O59" s="21">
        <f t="shared" si="16"/>
        <v>0</v>
      </c>
      <c r="P59" s="21">
        <f t="shared" si="17"/>
        <v>0</v>
      </c>
      <c r="Q59" s="19">
        <f t="shared" si="18"/>
        <v>1.441926212280201E-2</v>
      </c>
      <c r="R59" s="19">
        <f t="shared" si="19"/>
        <v>1.0352564422278887E-3</v>
      </c>
      <c r="S59" s="19">
        <f t="shared" si="20"/>
        <v>0</v>
      </c>
      <c r="T59" s="19">
        <f t="shared" si="21"/>
        <v>-3.8636296412574746E-3</v>
      </c>
      <c r="U59" s="19">
        <f t="shared" si="22"/>
        <v>0</v>
      </c>
      <c r="V59" s="19">
        <f t="shared" si="23"/>
        <v>0</v>
      </c>
    </row>
    <row r="60" spans="1:22" x14ac:dyDescent="0.25">
      <c r="A60" s="26">
        <f>Wellpath!E60</f>
        <v>1710</v>
      </c>
      <c r="B60" s="22">
        <v>0</v>
      </c>
      <c r="C60" s="22">
        <v>0</v>
      </c>
      <c r="D60" s="22">
        <f t="shared" si="0"/>
        <v>6.472135954999578E-5</v>
      </c>
      <c r="E60" s="20">
        <f>Model!$W$24*((drdp!B60+drdp!K60)*DBHR!$B60+(drdp!E60+drdp!N60)*DBHR!$C60+(drdp!H60+drdp!Q60)*DBHR!$D60)</f>
        <v>-5.4912717696509766E-2</v>
      </c>
      <c r="F60" s="20">
        <f>Model!$W$24*((drdp!C60+drdp!L60)*DBHR!$B60+(drdp!F60+drdp!O60)*DBHR!$C60+(drdp!I60+drdp!R60)*DBHR!$D60)</f>
        <v>1.4713818360978013E-2</v>
      </c>
      <c r="G60" s="20">
        <f>Model!$W$24*((drdp!D60+drdp!M60)*DBHR!$B60+(drdp!G60+drdp!P60)*DBHR!$C60+(drdp!J60+drdp!S60)*DBHR!$D60)</f>
        <v>0</v>
      </c>
      <c r="H60" s="18">
        <f>Model!$W$24*((drdp!B60)*DBHR!$B60+(drdp!E60)*DBHR!$C60+(drdp!H60)*DBHR!$D60)</f>
        <v>-2.7456358848254883E-2</v>
      </c>
      <c r="I60" s="18">
        <f>Model!$W$24*((drdp!C60)*DBHR!$B60+(drdp!F60)*DBHR!$C60+(drdp!I60)*DBHR!$D60)</f>
        <v>7.3569091804890066E-3</v>
      </c>
      <c r="J60" s="18">
        <f>Model!$W$24*((drdp!D60)*DBHR!$B60+(drdp!G60)*DBHR!$C60+(drdp!J60)*DBHR!$D60)</f>
        <v>0</v>
      </c>
      <c r="K60" s="21">
        <f t="shared" si="12"/>
        <v>1.9465637490375203E-2</v>
      </c>
      <c r="L60" s="21">
        <f t="shared" si="13"/>
        <v>1.3975698924368839E-3</v>
      </c>
      <c r="M60" s="21">
        <f t="shared" si="14"/>
        <v>0</v>
      </c>
      <c r="N60" s="21">
        <f t="shared" si="15"/>
        <v>-5.2158018457030206E-3</v>
      </c>
      <c r="O60" s="21">
        <f t="shared" si="16"/>
        <v>0</v>
      </c>
      <c r="P60" s="21">
        <f t="shared" si="17"/>
        <v>0</v>
      </c>
      <c r="Q60" s="19">
        <f t="shared" si="18"/>
        <v>1.7204082566762771E-2</v>
      </c>
      <c r="R60" s="19">
        <f t="shared" si="19"/>
        <v>1.2351975543669937E-3</v>
      </c>
      <c r="S60" s="19">
        <f t="shared" si="20"/>
        <v>0</v>
      </c>
      <c r="T60" s="19">
        <f t="shared" si="21"/>
        <v>-4.6098200302824403E-3</v>
      </c>
      <c r="U60" s="19">
        <f t="shared" si="22"/>
        <v>0</v>
      </c>
      <c r="V60" s="19">
        <f t="shared" si="23"/>
        <v>0</v>
      </c>
    </row>
    <row r="61" spans="1:22" x14ac:dyDescent="0.25">
      <c r="A61" s="26">
        <f>Wellpath!E61</f>
        <v>1740</v>
      </c>
      <c r="B61" s="22">
        <v>0</v>
      </c>
      <c r="C61" s="22">
        <v>0</v>
      </c>
      <c r="D61" s="22">
        <f t="shared" si="0"/>
        <v>6.472135954999578E-5</v>
      </c>
      <c r="E61" s="20">
        <f>Model!$W$24*((drdp!B61+drdp!K61)*DBHR!$B61+(drdp!E61+drdp!N61)*DBHR!$C61+(drdp!H61+drdp!Q61)*DBHR!$D61)</f>
        <v>-5.7720485050820849E-2</v>
      </c>
      <c r="F61" s="20">
        <f>Model!$W$24*((drdp!C61+drdp!L61)*DBHR!$B61+(drdp!F61+drdp!O61)*DBHR!$C61+(drdp!I61+drdp!R61)*DBHR!$D61)</f>
        <v>1.5466157356100137E-2</v>
      </c>
      <c r="G61" s="20">
        <f>Model!$W$24*((drdp!D61+drdp!M61)*DBHR!$B61+(drdp!G61+drdp!P61)*DBHR!$C61+(drdp!J61+drdp!S61)*DBHR!$D61)</f>
        <v>0</v>
      </c>
      <c r="H61" s="18">
        <f>Model!$W$24*((drdp!B61)*DBHR!$B61+(drdp!E61)*DBHR!$C61+(drdp!H61)*DBHR!$D61)</f>
        <v>-2.8860242525410425E-2</v>
      </c>
      <c r="I61" s="18">
        <f>Model!$W$24*((drdp!C61)*DBHR!$B61+(drdp!F61)*DBHR!$C61+(drdp!I61)*DBHR!$D61)</f>
        <v>7.7330786780500683E-3</v>
      </c>
      <c r="J61" s="18">
        <f>Model!$W$24*((drdp!D61)*DBHR!$B61+(drdp!G61)*DBHR!$C61+(drdp!J61)*DBHR!$D61)</f>
        <v>0</v>
      </c>
      <c r="K61" s="21">
        <f t="shared" si="12"/>
        <v>2.2797291884877238E-2</v>
      </c>
      <c r="L61" s="21">
        <f t="shared" si="13"/>
        <v>1.6367719158005343E-3</v>
      </c>
      <c r="M61" s="21">
        <f t="shared" si="14"/>
        <v>0</v>
      </c>
      <c r="N61" s="21">
        <f t="shared" si="15"/>
        <v>-6.1085159501694415E-3</v>
      </c>
      <c r="O61" s="21">
        <f t="shared" si="16"/>
        <v>0</v>
      </c>
      <c r="P61" s="21">
        <f t="shared" si="17"/>
        <v>0</v>
      </c>
      <c r="Q61" s="19">
        <f t="shared" si="18"/>
        <v>2.0298551089000711E-2</v>
      </c>
      <c r="R61" s="19">
        <f t="shared" si="19"/>
        <v>1.4573703982777965E-3</v>
      </c>
      <c r="S61" s="19">
        <f t="shared" si="20"/>
        <v>0</v>
      </c>
      <c r="T61" s="19">
        <f t="shared" si="21"/>
        <v>-5.4389803718196258E-3</v>
      </c>
      <c r="U61" s="19">
        <f t="shared" si="22"/>
        <v>0</v>
      </c>
      <c r="V61" s="19">
        <f t="shared" si="23"/>
        <v>0</v>
      </c>
    </row>
    <row r="62" spans="1:22" x14ac:dyDescent="0.25">
      <c r="A62" s="26">
        <f>Wellpath!E62</f>
        <v>1770</v>
      </c>
      <c r="B62" s="22">
        <v>0</v>
      </c>
      <c r="C62" s="22">
        <v>0</v>
      </c>
      <c r="D62" s="22">
        <f t="shared" si="0"/>
        <v>6.472135954999578E-5</v>
      </c>
      <c r="E62" s="20">
        <f>Model!$W$24*((drdp!B62+drdp!K62)*DBHR!$B62+(drdp!E62+drdp!N62)*DBHR!$C62+(drdp!H62+drdp!Q62)*DBHR!$D62)</f>
        <v>-6.0457928885256619E-2</v>
      </c>
      <c r="F62" s="20">
        <f>Model!$W$24*((drdp!C62+drdp!L62)*DBHR!$B62+(drdp!F62+drdp!O62)*DBHR!$C62+(drdp!I62+drdp!R62)*DBHR!$D62)</f>
        <v>1.6199653220862757E-2</v>
      </c>
      <c r="G62" s="20">
        <f>Model!$W$24*((drdp!D62+drdp!M62)*DBHR!$B62+(drdp!G62+drdp!P62)*DBHR!$C62+(drdp!J62+drdp!S62)*DBHR!$D62)</f>
        <v>0</v>
      </c>
      <c r="H62" s="18">
        <f>Model!$W$24*((drdp!B62)*DBHR!$B62+(drdp!E62)*DBHR!$C62+(drdp!H62)*DBHR!$D62)</f>
        <v>-3.022896444262831E-2</v>
      </c>
      <c r="I62" s="18">
        <f>Model!$W$24*((drdp!C62)*DBHR!$B62+(drdp!F62)*DBHR!$C62+(drdp!I62)*DBHR!$D62)</f>
        <v>8.0998266104313783E-3</v>
      </c>
      <c r="J62" s="18">
        <f>Model!$W$24*((drdp!D62)*DBHR!$B62+(drdp!G62)*DBHR!$C62+(drdp!J62)*DBHR!$D62)</f>
        <v>0</v>
      </c>
      <c r="K62" s="21">
        <f t="shared" si="12"/>
        <v>2.6452453049971986E-2</v>
      </c>
      <c r="L62" s="21">
        <f t="shared" si="13"/>
        <v>1.8992006802767436E-3</v>
      </c>
      <c r="M62" s="21">
        <f t="shared" si="14"/>
        <v>0</v>
      </c>
      <c r="N62" s="21">
        <f t="shared" si="15"/>
        <v>-7.08791343256218E-3</v>
      </c>
      <c r="O62" s="21">
        <f t="shared" si="16"/>
        <v>0</v>
      </c>
      <c r="P62" s="21">
        <f t="shared" si="17"/>
        <v>0</v>
      </c>
      <c r="Q62" s="19">
        <f t="shared" si="18"/>
        <v>2.3711082176150925E-2</v>
      </c>
      <c r="R62" s="19">
        <f t="shared" si="19"/>
        <v>1.7023791069195866E-3</v>
      </c>
      <c r="S62" s="19">
        <f t="shared" si="20"/>
        <v>0</v>
      </c>
      <c r="T62" s="19">
        <f t="shared" si="21"/>
        <v>-6.3533653207676266E-3</v>
      </c>
      <c r="U62" s="19">
        <f t="shared" si="22"/>
        <v>0</v>
      </c>
      <c r="V62" s="19">
        <f t="shared" si="23"/>
        <v>0</v>
      </c>
    </row>
    <row r="63" spans="1:22" x14ac:dyDescent="0.25">
      <c r="A63" s="26">
        <f>Wellpath!E63</f>
        <v>1800</v>
      </c>
      <c r="B63" s="22">
        <v>0</v>
      </c>
      <c r="C63" s="22">
        <v>0</v>
      </c>
      <c r="D63" s="22">
        <f t="shared" si="0"/>
        <v>6.472135954999578E-5</v>
      </c>
      <c r="E63" s="20">
        <f>Model!$W$24*((drdp!B63+drdp!K63)*DBHR!$B63+(drdp!E63+drdp!N63)*DBHR!$C63+(drdp!H63+drdp!Q63)*DBHR!$D63)</f>
        <v>-6.3121714046175739E-2</v>
      </c>
      <c r="F63" s="20">
        <f>Model!$W$24*((drdp!C63+drdp!L63)*DBHR!$B63+(drdp!F63+drdp!O63)*DBHR!$C63+(drdp!I63+drdp!R63)*DBHR!$D63)</f>
        <v>1.6913412303541039E-2</v>
      </c>
      <c r="G63" s="20">
        <f>Model!$W$24*((drdp!D63+drdp!M63)*DBHR!$B63+(drdp!G63+drdp!P63)*DBHR!$C63+(drdp!J63+drdp!S63)*DBHR!$D63)</f>
        <v>0</v>
      </c>
      <c r="H63" s="18">
        <f>Model!$W$24*((drdp!B63)*DBHR!$B63+(drdp!E63)*DBHR!$C63+(drdp!H63)*DBHR!$D63)</f>
        <v>-3.156085702308787E-2</v>
      </c>
      <c r="I63" s="18">
        <f>Model!$W$24*((drdp!C63)*DBHR!$B63+(drdp!F63)*DBHR!$C63+(drdp!I63)*DBHR!$D63)</f>
        <v>8.4567061517705194E-3</v>
      </c>
      <c r="J63" s="18">
        <f>Model!$W$24*((drdp!D63)*DBHR!$B63+(drdp!G63)*DBHR!$C63+(drdp!J63)*DBHR!$D63)</f>
        <v>0</v>
      </c>
      <c r="K63" s="21">
        <f t="shared" si="12"/>
        <v>3.0436803834099163E-2</v>
      </c>
      <c r="L63" s="21">
        <f t="shared" si="13"/>
        <v>2.1852641960263168E-3</v>
      </c>
      <c r="M63" s="21">
        <f t="shared" si="14"/>
        <v>0</v>
      </c>
      <c r="N63" s="21">
        <f t="shared" si="15"/>
        <v>-8.1555170075313689E-3</v>
      </c>
      <c r="O63" s="21">
        <f t="shared" si="16"/>
        <v>0</v>
      </c>
      <c r="P63" s="21">
        <f t="shared" si="17"/>
        <v>0</v>
      </c>
      <c r="Q63" s="19">
        <f t="shared" si="18"/>
        <v>2.744854074600378E-2</v>
      </c>
      <c r="R63" s="19">
        <f t="shared" si="19"/>
        <v>1.9707165592141368E-3</v>
      </c>
      <c r="S63" s="19">
        <f t="shared" si="20"/>
        <v>0</v>
      </c>
      <c r="T63" s="19">
        <f t="shared" si="21"/>
        <v>-7.3548143263044768E-3</v>
      </c>
      <c r="U63" s="19">
        <f t="shared" si="22"/>
        <v>0</v>
      </c>
      <c r="V63" s="19">
        <f t="shared" si="23"/>
        <v>0</v>
      </c>
    </row>
    <row r="64" spans="1:22" x14ac:dyDescent="0.25">
      <c r="A64" s="26">
        <f>Wellpath!E64</f>
        <v>1830</v>
      </c>
      <c r="B64" s="22">
        <v>0</v>
      </c>
      <c r="C64" s="22">
        <v>0</v>
      </c>
      <c r="D64" s="22">
        <f t="shared" si="0"/>
        <v>6.472135954999578E-5</v>
      </c>
      <c r="E64" s="20">
        <f>Model!$W$24*((drdp!B64+drdp!K64)*DBHR!$B64+(drdp!E64+drdp!N64)*DBHR!$C64+(drdp!H64+drdp!Q64)*DBHR!$D64)</f>
        <v>-6.5708595121684268E-2</v>
      </c>
      <c r="F64" s="20">
        <f>Model!$W$24*((drdp!C64+drdp!L64)*DBHR!$B64+(drdp!F64+drdp!O64)*DBHR!$C64+(drdp!I64+drdp!R64)*DBHR!$D64)</f>
        <v>1.7606564998638909E-2</v>
      </c>
      <c r="G64" s="20">
        <f>Model!$W$24*((drdp!D64+drdp!M64)*DBHR!$B64+(drdp!G64+drdp!P64)*DBHR!$C64+(drdp!J64+drdp!S64)*DBHR!$D64)</f>
        <v>0</v>
      </c>
      <c r="H64" s="18">
        <f>Model!$W$24*((drdp!B64)*DBHR!$B64+(drdp!E64)*DBHR!$C64+(drdp!H64)*DBHR!$D64)</f>
        <v>-3.2854297560842134E-2</v>
      </c>
      <c r="I64" s="18">
        <f>Model!$W$24*((drdp!C64)*DBHR!$B64+(drdp!F64)*DBHR!$C64+(drdp!I64)*DBHR!$D64)</f>
        <v>8.8032824993194547E-3</v>
      </c>
      <c r="J64" s="18">
        <f>Model!$W$24*((drdp!D64)*DBHR!$B64+(drdp!G64)*DBHR!$C64+(drdp!J64)*DBHR!$D64)</f>
        <v>0</v>
      </c>
      <c r="K64" s="21">
        <f t="shared" si="12"/>
        <v>3.4754423306964592E-2</v>
      </c>
      <c r="L64" s="21">
        <f t="shared" si="13"/>
        <v>2.4952553270776137E-3</v>
      </c>
      <c r="M64" s="21">
        <f t="shared" si="14"/>
        <v>0</v>
      </c>
      <c r="N64" s="21">
        <f t="shared" si="15"/>
        <v>-9.3124196585105505E-3</v>
      </c>
      <c r="O64" s="21">
        <f t="shared" si="16"/>
        <v>0</v>
      </c>
      <c r="P64" s="21">
        <f t="shared" si="17"/>
        <v>0</v>
      </c>
      <c r="Q64" s="19">
        <f t="shared" si="18"/>
        <v>3.1516208702315522E-2</v>
      </c>
      <c r="R64" s="19">
        <f t="shared" si="19"/>
        <v>2.2627619787891412E-3</v>
      </c>
      <c r="S64" s="19">
        <f t="shared" si="20"/>
        <v>0</v>
      </c>
      <c r="T64" s="19">
        <f t="shared" si="21"/>
        <v>-8.4447426702761643E-3</v>
      </c>
      <c r="U64" s="19">
        <f t="shared" si="22"/>
        <v>0</v>
      </c>
      <c r="V64" s="19">
        <f t="shared" si="23"/>
        <v>0</v>
      </c>
    </row>
    <row r="65" spans="1:23" x14ac:dyDescent="0.25">
      <c r="A65" s="26">
        <f>Wellpath!E65</f>
        <v>1860</v>
      </c>
      <c r="B65" s="22">
        <v>0</v>
      </c>
      <c r="C65" s="22">
        <v>0</v>
      </c>
      <c r="D65" s="22">
        <f t="shared" si="0"/>
        <v>6.472135954999578E-5</v>
      </c>
      <c r="E65" s="20">
        <f>Model!$W$24*((drdp!B65+drdp!K65)*DBHR!$B65+(drdp!E65+drdp!N65)*DBHR!$C65+(drdp!H65+drdp!Q65)*DBHR!$D65)</f>
        <v>-6.821542039567019E-2</v>
      </c>
      <c r="F65" s="20">
        <f>Model!$W$24*((drdp!C65+drdp!L65)*DBHR!$B65+(drdp!F65+drdp!O65)*DBHR!$C65+(drdp!I65+drdp!R65)*DBHR!$D65)</f>
        <v>1.8278266806369362E-2</v>
      </c>
      <c r="G65" s="20">
        <f>Model!$W$24*((drdp!D65+drdp!M65)*DBHR!$B65+(drdp!G65+drdp!P65)*DBHR!$C65+(drdp!J65+drdp!S65)*DBHR!$D65)</f>
        <v>0</v>
      </c>
      <c r="H65" s="18">
        <f>Model!$W$24*((drdp!B65)*DBHR!$B65+(drdp!E65)*DBHR!$C65+(drdp!H65)*DBHR!$D65)</f>
        <v>-3.4107710197835095E-2</v>
      </c>
      <c r="I65" s="18">
        <f>Model!$W$24*((drdp!C65)*DBHR!$B65+(drdp!F65)*DBHR!$C65+(drdp!I65)*DBHR!$D65)</f>
        <v>9.1391334031846808E-3</v>
      </c>
      <c r="J65" s="18">
        <f>Model!$W$24*((drdp!D65)*DBHR!$B65+(drdp!G65)*DBHR!$C65+(drdp!J65)*DBHR!$D65)</f>
        <v>0</v>
      </c>
      <c r="K65" s="21">
        <f t="shared" si="12"/>
        <v>3.9407766886722609E-2</v>
      </c>
      <c r="L65" s="21">
        <f t="shared" si="13"/>
        <v>2.8293503645224378E-3</v>
      </c>
      <c r="M65" s="21">
        <f t="shared" si="14"/>
        <v>0</v>
      </c>
      <c r="N65" s="21">
        <f t="shared" si="15"/>
        <v>-1.0559279312811261E-2</v>
      </c>
      <c r="O65" s="21">
        <f t="shared" si="16"/>
        <v>0</v>
      </c>
      <c r="P65" s="21">
        <f t="shared" si="17"/>
        <v>0</v>
      </c>
      <c r="Q65" s="19">
        <f t="shared" si="18"/>
        <v>3.5917759201904098E-2</v>
      </c>
      <c r="R65" s="19">
        <f t="shared" si="19"/>
        <v>2.5787790864388199E-3</v>
      </c>
      <c r="S65" s="19">
        <f t="shared" si="20"/>
        <v>0</v>
      </c>
      <c r="T65" s="19">
        <f t="shared" si="21"/>
        <v>-9.6241345720857272E-3</v>
      </c>
      <c r="U65" s="19">
        <f t="shared" si="22"/>
        <v>0</v>
      </c>
      <c r="V65" s="19">
        <f t="shared" si="23"/>
        <v>0</v>
      </c>
    </row>
    <row r="66" spans="1:23" x14ac:dyDescent="0.25">
      <c r="A66" s="26">
        <f>Wellpath!E66</f>
        <v>1890</v>
      </c>
      <c r="B66" s="22">
        <v>0</v>
      </c>
      <c r="C66" s="22">
        <v>0</v>
      </c>
      <c r="D66" s="22">
        <f t="shared" si="0"/>
        <v>6.472135954999578E-5</v>
      </c>
      <c r="E66" s="20">
        <f>Model!$W$24*((drdp!B66+drdp!K66)*DBHR!$B66+(drdp!E66+drdp!N66)*DBHR!$C66+(drdp!H66+drdp!Q66)*DBHR!$D66)</f>
        <v>-7.0639135687683957E-2</v>
      </c>
      <c r="F66" s="20">
        <f>Model!$W$24*((drdp!C66+drdp!L66)*DBHR!$B66+(drdp!F66+drdp!O66)*DBHR!$C66+(drdp!I66+drdp!R66)*DBHR!$D66)</f>
        <v>1.8927699361547413E-2</v>
      </c>
      <c r="G66" s="20">
        <f>Model!$W$24*((drdp!D66+drdp!M66)*DBHR!$B66+(drdp!G66+drdp!P66)*DBHR!$C66+(drdp!J66+drdp!S66)*DBHR!$D66)</f>
        <v>0</v>
      </c>
      <c r="H66" s="18">
        <f>Model!$W$24*((drdp!B66)*DBHR!$B66+(drdp!E66)*DBHR!$C66+(drdp!H66)*DBHR!$D66)</f>
        <v>-3.5319567843841979E-2</v>
      </c>
      <c r="I66" s="18">
        <f>Model!$W$24*((drdp!C66)*DBHR!$B66+(drdp!F66)*DBHR!$C66+(drdp!I66)*DBHR!$D66)</f>
        <v>9.4638496807737064E-3</v>
      </c>
      <c r="J66" s="18">
        <f>Model!$W$24*((drdp!D66)*DBHR!$B66+(drdp!G66)*DBHR!$C66+(drdp!J66)*DBHR!$D66)</f>
        <v>0</v>
      </c>
      <c r="K66" s="21">
        <f t="shared" si="12"/>
        <v>4.4397654377425634E-2</v>
      </c>
      <c r="L66" s="21">
        <f t="shared" si="13"/>
        <v>3.1876081676435603E-3</v>
      </c>
      <c r="M66" s="21">
        <f t="shared" si="14"/>
        <v>0</v>
      </c>
      <c r="N66" s="21">
        <f t="shared" si="15"/>
        <v>-1.1896315636267297E-2</v>
      </c>
      <c r="O66" s="21">
        <f t="shared" si="16"/>
        <v>0</v>
      </c>
      <c r="P66" s="21">
        <f t="shared" si="17"/>
        <v>0</v>
      </c>
      <c r="Q66" s="19">
        <f t="shared" si="18"/>
        <v>4.0655238759398367E-2</v>
      </c>
      <c r="R66" s="19">
        <f t="shared" si="19"/>
        <v>2.9189148153027185E-3</v>
      </c>
      <c r="S66" s="19">
        <f t="shared" si="20"/>
        <v>0</v>
      </c>
      <c r="T66" s="19">
        <f t="shared" si="21"/>
        <v>-1.0893538393675271E-2</v>
      </c>
      <c r="U66" s="19">
        <f t="shared" si="22"/>
        <v>0</v>
      </c>
      <c r="V66" s="19">
        <f t="shared" si="23"/>
        <v>0</v>
      </c>
    </row>
    <row r="67" spans="1:23" x14ac:dyDescent="0.25">
      <c r="A67" s="26">
        <f>Wellpath!E67</f>
        <v>1920</v>
      </c>
      <c r="B67" s="22">
        <v>0</v>
      </c>
      <c r="C67" s="22">
        <v>0</v>
      </c>
      <c r="D67" s="22">
        <f t="shared" ref="D67:D130" si="24">1 / (Bfield * COS(Dip))</f>
        <v>6.472135954999578E-5</v>
      </c>
      <c r="E67" s="20">
        <f>Model!$W$24*((drdp!B67+drdp!K67)*DBHR!$B67+(drdp!E67+drdp!N67)*DBHR!$C67+(drdp!H67+drdp!Q67)*DBHR!$D67)</f>
        <v>-7.2976788073987012E-2</v>
      </c>
      <c r="F67" s="20">
        <f>Model!$W$24*((drdp!C67+drdp!L67)*DBHR!$B67+(drdp!F67+drdp!O67)*DBHR!$C67+(drdp!I67+drdp!R67)*DBHR!$D67)</f>
        <v>1.9554071430642004E-2</v>
      </c>
      <c r="G67" s="20">
        <f>Model!$W$24*((drdp!D67+drdp!M67)*DBHR!$B67+(drdp!G67+drdp!P67)*DBHR!$C67+(drdp!J67+drdp!S67)*DBHR!$D67)</f>
        <v>0</v>
      </c>
      <c r="H67" s="18">
        <f>Model!$W$24*((drdp!B67)*DBHR!$B67+(drdp!E67)*DBHR!$C67+(drdp!H67)*DBHR!$D67)</f>
        <v>-3.6488394036993506E-2</v>
      </c>
      <c r="I67" s="18">
        <f>Model!$W$24*((drdp!C67)*DBHR!$B67+(drdp!F67)*DBHR!$C67+(drdp!I67)*DBHR!$D67)</f>
        <v>9.777035715321002E-3</v>
      </c>
      <c r="J67" s="18">
        <f>Model!$W$24*((drdp!D67)*DBHR!$B67+(drdp!G67)*DBHR!$C67+(drdp!J67)*DBHR!$D67)</f>
        <v>0</v>
      </c>
      <c r="K67" s="21">
        <f t="shared" si="12"/>
        <v>4.9723265975021247E-2</v>
      </c>
      <c r="L67" s="21">
        <f t="shared" si="13"/>
        <v>3.5699698771582099E-3</v>
      </c>
      <c r="M67" s="21">
        <f t="shared" si="14"/>
        <v>0</v>
      </c>
      <c r="N67" s="21">
        <f t="shared" si="15"/>
        <v>-1.3323308963044862E-2</v>
      </c>
      <c r="O67" s="21">
        <f t="shared" si="16"/>
        <v>0</v>
      </c>
      <c r="P67" s="21">
        <f t="shared" si="17"/>
        <v>0</v>
      </c>
      <c r="Q67" s="19">
        <f t="shared" si="18"/>
        <v>4.5729057276824539E-2</v>
      </c>
      <c r="R67" s="19">
        <f t="shared" si="19"/>
        <v>3.2831985950222227E-3</v>
      </c>
      <c r="S67" s="19">
        <f t="shared" si="20"/>
        <v>0</v>
      </c>
      <c r="T67" s="19">
        <f t="shared" si="21"/>
        <v>-1.2253063967961688E-2</v>
      </c>
      <c r="U67" s="19">
        <f t="shared" si="22"/>
        <v>0</v>
      </c>
      <c r="V67" s="19">
        <f t="shared" si="23"/>
        <v>0</v>
      </c>
    </row>
    <row r="68" spans="1:23" x14ac:dyDescent="0.25">
      <c r="A68" s="26">
        <f>Wellpath!E68</f>
        <v>1950</v>
      </c>
      <c r="B68" s="22">
        <v>0</v>
      </c>
      <c r="C68" s="22">
        <v>0</v>
      </c>
      <c r="D68" s="22">
        <f t="shared" si="24"/>
        <v>6.472135954999578E-5</v>
      </c>
      <c r="E68" s="20">
        <f>Model!$W$24*((drdp!B68+drdp!K68)*DBHR!$B68+(drdp!E68+drdp!N68)*DBHR!$C68+(drdp!H68+drdp!Q68)*DBHR!$D68)</f>
        <v>-7.5225529485234338E-2</v>
      </c>
      <c r="F68" s="20">
        <f>Model!$W$24*((drdp!C68+drdp!L68)*DBHR!$B68+(drdp!F68+drdp!O68)*DBHR!$C68+(drdp!I68+drdp!R68)*DBHR!$D68)</f>
        <v>2.015661987577215E-2</v>
      </c>
      <c r="G68" s="20">
        <f>Model!$W$24*((drdp!D68+drdp!M68)*DBHR!$B68+(drdp!G68+drdp!P68)*DBHR!$C68+(drdp!J68+drdp!S68)*DBHR!$D68)</f>
        <v>0</v>
      </c>
      <c r="H68" s="18">
        <f>Model!$W$24*((drdp!B68)*DBHR!$B68+(drdp!E68)*DBHR!$C68+(drdp!H68)*DBHR!$D68)</f>
        <v>-3.7612764742617169E-2</v>
      </c>
      <c r="I68" s="18">
        <f>Model!$W$24*((drdp!C68)*DBHR!$B68+(drdp!F68)*DBHR!$C68+(drdp!I68)*DBHR!$D68)</f>
        <v>1.0078309937886075E-2</v>
      </c>
      <c r="J68" s="18">
        <f>Model!$W$24*((drdp!D68)*DBHR!$B68+(drdp!G68)*DBHR!$C68+(drdp!J68)*DBHR!$D68)</f>
        <v>0</v>
      </c>
      <c r="K68" s="21">
        <f t="shared" si="12"/>
        <v>5.5382146261355111E-2</v>
      </c>
      <c r="L68" s="21">
        <f t="shared" si="13"/>
        <v>3.9762592019745831E-3</v>
      </c>
      <c r="M68" s="21">
        <f t="shared" si="14"/>
        <v>0</v>
      </c>
      <c r="N68" s="21">
        <f t="shared" si="15"/>
        <v>-1.4839601365832421E-2</v>
      </c>
      <c r="O68" s="21">
        <f t="shared" si="16"/>
        <v>0</v>
      </c>
      <c r="P68" s="21">
        <f t="shared" si="17"/>
        <v>0</v>
      </c>
      <c r="Q68" s="19">
        <f t="shared" si="18"/>
        <v>5.113798604660471E-2</v>
      </c>
      <c r="R68" s="19">
        <f t="shared" si="19"/>
        <v>3.671542208362303E-3</v>
      </c>
      <c r="S68" s="19">
        <f t="shared" si="20"/>
        <v>0</v>
      </c>
      <c r="T68" s="19">
        <f t="shared" si="21"/>
        <v>-1.3702382063741751E-2</v>
      </c>
      <c r="U68" s="19">
        <f t="shared" si="22"/>
        <v>0</v>
      </c>
      <c r="V68" s="19">
        <f t="shared" si="23"/>
        <v>0</v>
      </c>
    </row>
    <row r="69" spans="1:23" x14ac:dyDescent="0.25">
      <c r="A69" s="26">
        <f>Wellpath!E69</f>
        <v>1980</v>
      </c>
      <c r="B69" s="22">
        <v>0</v>
      </c>
      <c r="C69" s="22">
        <v>0</v>
      </c>
      <c r="D69" s="22">
        <f t="shared" si="24"/>
        <v>6.472135954999578E-5</v>
      </c>
      <c r="E69" s="20">
        <f>Model!$W$24*((drdp!B69+drdp!K69)*DBHR!$B69+(drdp!E69+drdp!N69)*DBHR!$C69+(drdp!H69+drdp!Q69)*DBHR!$D69)</f>
        <v>-7.7382620176408456E-2</v>
      </c>
      <c r="F69" s="20">
        <f>Model!$W$24*((drdp!C69+drdp!L69)*DBHR!$B69+(drdp!F69+drdp!O69)*DBHR!$C69+(drdp!I69+drdp!R69)*DBHR!$D69)</f>
        <v>2.0734610584472946E-2</v>
      </c>
      <c r="G69" s="20">
        <f>Model!$W$24*((drdp!D69+drdp!M69)*DBHR!$B69+(drdp!G69+drdp!P69)*DBHR!$C69+(drdp!J69+drdp!S69)*DBHR!$D69)</f>
        <v>0</v>
      </c>
      <c r="H69" s="18">
        <f>Model!$W$24*((drdp!B69)*DBHR!$B69+(drdp!E69)*DBHR!$C69+(drdp!H69)*DBHR!$D69)</f>
        <v>-3.8691310088204228E-2</v>
      </c>
      <c r="I69" s="18">
        <f>Model!$W$24*((drdp!C69)*DBHR!$B69+(drdp!F69)*DBHR!$C69+(drdp!I69)*DBHR!$D69)</f>
        <v>1.0367305292236473E-2</v>
      </c>
      <c r="J69" s="18">
        <f>Model!$W$24*((drdp!D69)*DBHR!$B69+(drdp!G69)*DBHR!$C69+(drdp!J69)*DBHR!$D69)</f>
        <v>0</v>
      </c>
      <c r="K69" s="21">
        <f t="shared" si="12"/>
        <v>6.1370216166721406E-2</v>
      </c>
      <c r="L69" s="21">
        <f t="shared" si="13"/>
        <v>4.4061832780643208E-3</v>
      </c>
      <c r="M69" s="21">
        <f t="shared" si="14"/>
        <v>0</v>
      </c>
      <c r="N69" s="21">
        <f t="shared" si="15"/>
        <v>-1.644409986119643E-2</v>
      </c>
      <c r="O69" s="21">
        <f t="shared" si="16"/>
        <v>0</v>
      </c>
      <c r="P69" s="21">
        <f t="shared" si="17"/>
        <v>0</v>
      </c>
      <c r="Q69" s="19">
        <f t="shared" si="18"/>
        <v>5.6879163737696685E-2</v>
      </c>
      <c r="R69" s="19">
        <f t="shared" si="19"/>
        <v>4.0837402209970173E-3</v>
      </c>
      <c r="S69" s="19">
        <f t="shared" si="20"/>
        <v>0</v>
      </c>
      <c r="T69" s="19">
        <f t="shared" si="21"/>
        <v>-1.5240725989673423E-2</v>
      </c>
      <c r="U69" s="19">
        <f t="shared" si="22"/>
        <v>0</v>
      </c>
      <c r="V69" s="19">
        <f t="shared" si="23"/>
        <v>0</v>
      </c>
    </row>
    <row r="70" spans="1:23" x14ac:dyDescent="0.25">
      <c r="A70" s="26">
        <f>Wellpath!E70</f>
        <v>2010</v>
      </c>
      <c r="B70" s="22">
        <v>0</v>
      </c>
      <c r="C70" s="22">
        <v>0</v>
      </c>
      <c r="D70" s="22">
        <f t="shared" si="24"/>
        <v>6.472135954999578E-5</v>
      </c>
      <c r="E70" s="20">
        <f>Model!$W$24*((drdp!B70+drdp!K70)*DBHR!$B70+(drdp!E70+drdp!N70)*DBHR!$C70+(drdp!H70+drdp!Q70)*DBHR!$D70)</f>
        <v>-7.9445432064776458E-2</v>
      </c>
      <c r="F70" s="20">
        <f>Model!$W$24*((drdp!C70+drdp!L70)*DBHR!$B70+(drdp!F70+drdp!O70)*DBHR!$C70+(drdp!I70+drdp!R70)*DBHR!$D70)</f>
        <v>2.1287339364098472E-2</v>
      </c>
      <c r="G70" s="20">
        <f>Model!$W$24*((drdp!D70+drdp!M70)*DBHR!$B70+(drdp!G70+drdp!P70)*DBHR!$C70+(drdp!J70+drdp!S70)*DBHR!$D70)</f>
        <v>0</v>
      </c>
      <c r="H70" s="18">
        <f>Model!$W$24*((drdp!B70)*DBHR!$B70+(drdp!E70)*DBHR!$C70+(drdp!H70)*DBHR!$D70)</f>
        <v>-3.9722716032388229E-2</v>
      </c>
      <c r="I70" s="18">
        <f>Model!$W$24*((drdp!C70)*DBHR!$B70+(drdp!F70)*DBHR!$C70+(drdp!I70)*DBHR!$D70)</f>
        <v>1.0643669682049236E-2</v>
      </c>
      <c r="J70" s="18">
        <f>Model!$W$24*((drdp!D70)*DBHR!$B70+(drdp!G70)*DBHR!$C70+(drdp!J70)*DBHR!$D70)</f>
        <v>0</v>
      </c>
      <c r="K70" s="21">
        <f t="shared" si="12"/>
        <v>6.7681792842680416E-2</v>
      </c>
      <c r="L70" s="21">
        <f t="shared" si="13"/>
        <v>4.8593340952666174E-3</v>
      </c>
      <c r="M70" s="21">
        <f t="shared" si="14"/>
        <v>0</v>
      </c>
      <c r="N70" s="21">
        <f t="shared" si="15"/>
        <v>-1.8135281734486756E-2</v>
      </c>
      <c r="O70" s="21">
        <f t="shared" si="16"/>
        <v>0</v>
      </c>
      <c r="P70" s="21">
        <f t="shared" si="17"/>
        <v>0</v>
      </c>
      <c r="Q70" s="19">
        <f t="shared" si="18"/>
        <v>6.2948110335711155E-2</v>
      </c>
      <c r="R70" s="19">
        <f t="shared" si="19"/>
        <v>4.5194709823648945E-3</v>
      </c>
      <c r="S70" s="19">
        <f t="shared" si="20"/>
        <v>0</v>
      </c>
      <c r="T70" s="19">
        <f t="shared" si="21"/>
        <v>-1.6866895329519013E-2</v>
      </c>
      <c r="U70" s="19">
        <f t="shared" si="22"/>
        <v>0</v>
      </c>
      <c r="V70" s="19">
        <f t="shared" si="23"/>
        <v>0</v>
      </c>
    </row>
    <row r="71" spans="1:23" x14ac:dyDescent="0.25">
      <c r="A71" s="26">
        <f>Wellpath!E71</f>
        <v>2040</v>
      </c>
      <c r="B71" s="22">
        <v>0</v>
      </c>
      <c r="C71" s="22">
        <v>0</v>
      </c>
      <c r="D71" s="22">
        <f t="shared" si="24"/>
        <v>6.472135954999578E-5</v>
      </c>
      <c r="E71" s="20">
        <f>Model!$W$24*((drdp!B71+drdp!K71)*DBHR!$B71+(drdp!E71+drdp!N71)*DBHR!$C71+(drdp!H71+drdp!Q71)*DBHR!$D71)</f>
        <v>-8.1411451931804213E-2</v>
      </c>
      <c r="F71" s="20">
        <f>Model!$W$24*((drdp!C71+drdp!L71)*DBHR!$B71+(drdp!F71+drdp!O71)*DBHR!$C71+(drdp!I71+drdp!R71)*DBHR!$D71)</f>
        <v>2.1814132799772103E-2</v>
      </c>
      <c r="G71" s="20">
        <f>Model!$W$24*((drdp!D71+drdp!M71)*DBHR!$B71+(drdp!G71+drdp!P71)*DBHR!$C71+(drdp!J71+drdp!S71)*DBHR!$D71)</f>
        <v>0</v>
      </c>
      <c r="H71" s="18">
        <f>Model!$W$24*((drdp!B71)*DBHR!$B71+(drdp!E71)*DBHR!$C71+(drdp!H71)*DBHR!$D71)</f>
        <v>-4.0705725965902106E-2</v>
      </c>
      <c r="I71" s="18">
        <f>Model!$W$24*((drdp!C71)*DBHR!$B71+(drdp!F71)*DBHR!$C71+(drdp!I71)*DBHR!$D71)</f>
        <v>1.0907066399886051E-2</v>
      </c>
      <c r="J71" s="18">
        <f>Model!$W$24*((drdp!D71)*DBHR!$B71+(drdp!G71)*DBHR!$C71+(drdp!J71)*DBHR!$D71)</f>
        <v>0</v>
      </c>
      <c r="K71" s="21">
        <f t="shared" si="12"/>
        <v>7.4309617348324891E-2</v>
      </c>
      <c r="L71" s="21">
        <f t="shared" si="13"/>
        <v>5.3351904850727104E-3</v>
      </c>
      <c r="M71" s="21">
        <f t="shared" si="14"/>
        <v>0</v>
      </c>
      <c r="N71" s="21">
        <f t="shared" si="15"/>
        <v>-1.9911201958349396E-2</v>
      </c>
      <c r="O71" s="21">
        <f t="shared" si="16"/>
        <v>0</v>
      </c>
      <c r="P71" s="21">
        <f t="shared" si="17"/>
        <v>0</v>
      </c>
      <c r="Q71" s="19">
        <f t="shared" si="18"/>
        <v>6.9338748969091535E-2</v>
      </c>
      <c r="R71" s="19">
        <f t="shared" si="19"/>
        <v>4.9782981927181408E-3</v>
      </c>
      <c r="S71" s="19">
        <f t="shared" si="20"/>
        <v>0</v>
      </c>
      <c r="T71" s="19">
        <f t="shared" si="21"/>
        <v>-1.8579261790452415E-2</v>
      </c>
      <c r="U71" s="19">
        <f t="shared" si="22"/>
        <v>0</v>
      </c>
      <c r="V71" s="19">
        <f t="shared" si="23"/>
        <v>0</v>
      </c>
    </row>
    <row r="72" spans="1:23" x14ac:dyDescent="0.25">
      <c r="A72" s="26">
        <f>Wellpath!E72</f>
        <v>2070</v>
      </c>
      <c r="B72" s="22">
        <v>0</v>
      </c>
      <c r="C72" s="22">
        <v>0</v>
      </c>
      <c r="D72" s="22">
        <f t="shared" si="24"/>
        <v>6.472135954999578E-5</v>
      </c>
      <c r="E72" s="20">
        <f>Model!$W$24*((drdp!B72+drdp!K72)*DBHR!$B72+(drdp!E72+drdp!N72)*DBHR!$C72+(drdp!H72+drdp!Q72)*DBHR!$D72)</f>
        <v>-8.3278284485125878E-2</v>
      </c>
      <c r="F72" s="20">
        <f>Model!$W$24*((drdp!C72+drdp!L72)*DBHR!$B72+(drdp!F72+drdp!O72)*DBHR!$C72+(drdp!I72+drdp!R72)*DBHR!$D72)</f>
        <v>2.2314349074838771E-2</v>
      </c>
      <c r="G72" s="20">
        <f>Model!$W$24*((drdp!D72+drdp!M72)*DBHR!$B72+(drdp!G72+drdp!P72)*DBHR!$C72+(drdp!J72+drdp!S72)*DBHR!$D72)</f>
        <v>0</v>
      </c>
      <c r="H72" s="18">
        <f>Model!$W$24*((drdp!B72)*DBHR!$B72+(drdp!E72)*DBHR!$C72+(drdp!H72)*DBHR!$D72)</f>
        <v>-4.1639142242562939E-2</v>
      </c>
      <c r="I72" s="18">
        <f>Model!$W$24*((drdp!C72)*DBHR!$B72+(drdp!F72)*DBHR!$C72+(drdp!I72)*DBHR!$D72)</f>
        <v>1.1157174537419386E-2</v>
      </c>
      <c r="J72" s="18">
        <f>Model!$W$24*((drdp!D72)*DBHR!$B72+(drdp!G72)*DBHR!$C72+(drdp!J72)*DBHR!$D72)</f>
        <v>0</v>
      </c>
      <c r="K72" s="21">
        <f t="shared" si="12"/>
        <v>8.1244890015110455E-2</v>
      </c>
      <c r="L72" s="21">
        <f t="shared" si="13"/>
        <v>5.8331206597064681E-3</v>
      </c>
      <c r="M72" s="21">
        <f t="shared" si="14"/>
        <v>0</v>
      </c>
      <c r="N72" s="21">
        <f t="shared" si="15"/>
        <v>-2.1769502668704224E-2</v>
      </c>
      <c r="O72" s="21">
        <f t="shared" si="16"/>
        <v>0</v>
      </c>
      <c r="P72" s="21">
        <f t="shared" si="17"/>
        <v>0</v>
      </c>
      <c r="Q72" s="19">
        <f t="shared" si="18"/>
        <v>7.6043435515021282E-2</v>
      </c>
      <c r="R72" s="19">
        <f t="shared" si="19"/>
        <v>5.4596730287311502E-3</v>
      </c>
      <c r="S72" s="19">
        <f t="shared" si="20"/>
        <v>0</v>
      </c>
      <c r="T72" s="19">
        <f t="shared" si="21"/>
        <v>-2.0375777135938102E-2</v>
      </c>
      <c r="U72" s="19">
        <f t="shared" si="22"/>
        <v>0</v>
      </c>
      <c r="V72" s="19">
        <f t="shared" si="23"/>
        <v>0</v>
      </c>
    </row>
    <row r="73" spans="1:23" x14ac:dyDescent="0.25">
      <c r="A73" s="26">
        <f>Wellpath!E73</f>
        <v>2100</v>
      </c>
      <c r="B73" s="22">
        <v>0</v>
      </c>
      <c r="C73" s="22">
        <v>0</v>
      </c>
      <c r="D73" s="22">
        <f t="shared" si="24"/>
        <v>6.472135954999578E-5</v>
      </c>
      <c r="E73" s="20">
        <f>Model!$W$24*((drdp!B73+drdp!K73)*DBHR!$B73+(drdp!E73+drdp!N73)*DBHR!$C73+(drdp!H73+drdp!Q73)*DBHR!$D73)</f>
        <v>-8.5043655276838742E-2</v>
      </c>
      <c r="F73" s="20">
        <f>Model!$W$24*((drdp!C73+drdp!L73)*DBHR!$B73+(drdp!F73+drdp!O73)*DBHR!$C73+(drdp!I73+drdp!R73)*DBHR!$D73)</f>
        <v>2.2787378752819727E-2</v>
      </c>
      <c r="G73" s="20">
        <f>Model!$W$24*((drdp!D73+drdp!M73)*DBHR!$B73+(drdp!G73+drdp!P73)*DBHR!$C73+(drdp!J73+drdp!S73)*DBHR!$D73)</f>
        <v>0</v>
      </c>
      <c r="H73" s="18">
        <f>Model!$W$24*((drdp!B73)*DBHR!$B73+(drdp!E73)*DBHR!$C73+(drdp!H73)*DBHR!$D73)</f>
        <v>-4.2521827638419371E-2</v>
      </c>
      <c r="I73" s="18">
        <f>Model!$W$24*((drdp!C73)*DBHR!$B73+(drdp!F73)*DBHR!$C73+(drdp!I73)*DBHR!$D73)</f>
        <v>1.1393689376409864E-2</v>
      </c>
      <c r="J73" s="18">
        <f>Model!$W$24*((drdp!D73)*DBHR!$B73+(drdp!G73)*DBHR!$C73+(drdp!J73)*DBHR!$D73)</f>
        <v>0</v>
      </c>
      <c r="K73" s="21">
        <f t="shared" ref="K73:K133" si="25">K72+E73^2</f>
        <v>8.8477313317956233E-2</v>
      </c>
      <c r="L73" s="21">
        <f t="shared" ref="L73:L133" si="26">L72+F73^2</f>
        <v>6.3523852901309283E-3</v>
      </c>
      <c r="M73" s="21">
        <f t="shared" ref="M73:M133" si="27">M72+G73^2</f>
        <v>0</v>
      </c>
      <c r="N73" s="21">
        <f t="shared" ref="N73:N133" si="28">N72+E73*F73</f>
        <v>-2.3707424652021785E-2</v>
      </c>
      <c r="O73" s="21">
        <f t="shared" ref="O73:O133" si="29">O72+E73*G73</f>
        <v>0</v>
      </c>
      <c r="P73" s="21">
        <f t="shared" ref="P73:P133" si="30">P72+F73*G73</f>
        <v>0</v>
      </c>
      <c r="Q73" s="19">
        <f t="shared" ref="Q73:Q133" si="31">K72+H73^2</f>
        <v>8.3052995840821903E-2</v>
      </c>
      <c r="R73" s="19">
        <f t="shared" ref="R73:R133" si="32">L72+I73^2</f>
        <v>5.9629368173125833E-3</v>
      </c>
      <c r="S73" s="19">
        <f t="shared" ref="S73:S133" si="33">M72+J73^2</f>
        <v>0</v>
      </c>
      <c r="T73" s="19">
        <f t="shared" ref="T73:T133" si="34">N72+H73*I73</f>
        <v>-2.2253983164533614E-2</v>
      </c>
      <c r="U73" s="19">
        <f t="shared" ref="U73:U133" si="35">O72+H73*J73</f>
        <v>0</v>
      </c>
      <c r="V73" s="19">
        <f t="shared" ref="V73:V133" si="36">P72+I73*J73</f>
        <v>0</v>
      </c>
      <c r="W73" s="10" t="s">
        <v>67</v>
      </c>
    </row>
    <row r="74" spans="1:23" x14ac:dyDescent="0.25">
      <c r="A74" s="26">
        <f>Wellpath!E74</f>
        <v>2130</v>
      </c>
      <c r="B74" s="22">
        <v>0</v>
      </c>
      <c r="C74" s="22">
        <v>0</v>
      </c>
      <c r="D74" s="22">
        <f t="shared" si="24"/>
        <v>6.472135954999578E-5</v>
      </c>
      <c r="E74" s="20">
        <f>Model!$W$24*((drdp!B74+drdp!K74)*DBHR!$B74+(drdp!E74+drdp!N74)*DBHR!$C74+(drdp!H74+drdp!Q74)*DBHR!$D74)</f>
        <v>-8.5043655276838742E-2</v>
      </c>
      <c r="F74" s="20">
        <f>Model!$W$24*((drdp!C74+drdp!L74)*DBHR!$B74+(drdp!F74+drdp!O74)*DBHR!$C74+(drdp!I74+drdp!R74)*DBHR!$D74)</f>
        <v>2.2787378752819727E-2</v>
      </c>
      <c r="G74" s="20">
        <f>Model!$W$24*((drdp!D74+drdp!M74)*DBHR!$B74+(drdp!G74+drdp!P74)*DBHR!$C74+(drdp!J74+drdp!S74)*DBHR!$D74)</f>
        <v>0</v>
      </c>
      <c r="H74" s="18">
        <f>Model!$W$24*((drdp!B74)*DBHR!$B74+(drdp!E74)*DBHR!$C74+(drdp!H74)*DBHR!$D74)</f>
        <v>-4.2521827638419371E-2</v>
      </c>
      <c r="I74" s="18">
        <f>Model!$W$24*((drdp!C74)*DBHR!$B74+(drdp!F74)*DBHR!$C74+(drdp!I74)*DBHR!$D74)</f>
        <v>1.1393689376409864E-2</v>
      </c>
      <c r="J74" s="18">
        <f>Model!$W$24*((drdp!D74)*DBHR!$B74+(drdp!G74)*DBHR!$C74+(drdp!J74)*DBHR!$D74)</f>
        <v>0</v>
      </c>
      <c r="K74" s="21">
        <f t="shared" si="25"/>
        <v>9.5709736620802011E-2</v>
      </c>
      <c r="L74" s="21">
        <f t="shared" si="26"/>
        <v>6.8716499205553885E-3</v>
      </c>
      <c r="M74" s="21">
        <f t="shared" si="27"/>
        <v>0</v>
      </c>
      <c r="N74" s="21">
        <f t="shared" si="28"/>
        <v>-2.5645346635339347E-2</v>
      </c>
      <c r="O74" s="21">
        <f t="shared" si="29"/>
        <v>0</v>
      </c>
      <c r="P74" s="21">
        <f t="shared" si="30"/>
        <v>0</v>
      </c>
      <c r="Q74" s="19">
        <f t="shared" si="31"/>
        <v>9.0285419143667681E-2</v>
      </c>
      <c r="R74" s="19">
        <f t="shared" si="32"/>
        <v>6.4822014477370436E-3</v>
      </c>
      <c r="S74" s="19">
        <f t="shared" si="33"/>
        <v>0</v>
      </c>
      <c r="T74" s="19">
        <f t="shared" si="34"/>
        <v>-2.4191905147851175E-2</v>
      </c>
      <c r="U74" s="19">
        <f t="shared" si="35"/>
        <v>0</v>
      </c>
      <c r="V74" s="19">
        <f t="shared" si="36"/>
        <v>0</v>
      </c>
    </row>
    <row r="75" spans="1:23" x14ac:dyDescent="0.25">
      <c r="A75" s="26">
        <f>Wellpath!E75</f>
        <v>2160</v>
      </c>
      <c r="B75" s="22">
        <v>0</v>
      </c>
      <c r="C75" s="22">
        <v>0</v>
      </c>
      <c r="D75" s="22">
        <f t="shared" si="24"/>
        <v>6.472135954999578E-5</v>
      </c>
      <c r="E75" s="20">
        <f>Model!$W$24*((drdp!B75+drdp!K75)*DBHR!$B75+(drdp!E75+drdp!N75)*DBHR!$C75+(drdp!H75+drdp!Q75)*DBHR!$D75)</f>
        <v>-8.5043655276838742E-2</v>
      </c>
      <c r="F75" s="20">
        <f>Model!$W$24*((drdp!C75+drdp!L75)*DBHR!$B75+(drdp!F75+drdp!O75)*DBHR!$C75+(drdp!I75+drdp!R75)*DBHR!$D75)</f>
        <v>2.2787378752819727E-2</v>
      </c>
      <c r="G75" s="20">
        <f>Model!$W$24*((drdp!D75+drdp!M75)*DBHR!$B75+(drdp!G75+drdp!P75)*DBHR!$C75+(drdp!J75+drdp!S75)*DBHR!$D75)</f>
        <v>0</v>
      </c>
      <c r="H75" s="18">
        <f>Model!$W$24*((drdp!B75)*DBHR!$B75+(drdp!E75)*DBHR!$C75+(drdp!H75)*DBHR!$D75)</f>
        <v>-4.2521827638419371E-2</v>
      </c>
      <c r="I75" s="18">
        <f>Model!$W$24*((drdp!C75)*DBHR!$B75+(drdp!F75)*DBHR!$C75+(drdp!I75)*DBHR!$D75)</f>
        <v>1.1393689376409864E-2</v>
      </c>
      <c r="J75" s="18">
        <f>Model!$W$24*((drdp!D75)*DBHR!$B75+(drdp!G75)*DBHR!$C75+(drdp!J75)*DBHR!$D75)</f>
        <v>0</v>
      </c>
      <c r="K75" s="21">
        <f t="shared" si="25"/>
        <v>0.10294215992364779</v>
      </c>
      <c r="L75" s="21">
        <f t="shared" si="26"/>
        <v>7.3909145509798487E-3</v>
      </c>
      <c r="M75" s="21">
        <f t="shared" si="27"/>
        <v>0</v>
      </c>
      <c r="N75" s="21">
        <f t="shared" si="28"/>
        <v>-2.7583268618656908E-2</v>
      </c>
      <c r="O75" s="21">
        <f t="shared" si="29"/>
        <v>0</v>
      </c>
      <c r="P75" s="21">
        <f t="shared" si="30"/>
        <v>0</v>
      </c>
      <c r="Q75" s="19">
        <f t="shared" si="31"/>
        <v>9.7517842446513459E-2</v>
      </c>
      <c r="R75" s="19">
        <f t="shared" si="32"/>
        <v>7.0014660781615038E-3</v>
      </c>
      <c r="S75" s="19">
        <f t="shared" si="33"/>
        <v>0</v>
      </c>
      <c r="T75" s="19">
        <f t="shared" si="34"/>
        <v>-2.6129827131168737E-2</v>
      </c>
      <c r="U75" s="19">
        <f t="shared" si="35"/>
        <v>0</v>
      </c>
      <c r="V75" s="19">
        <f t="shared" si="36"/>
        <v>0</v>
      </c>
    </row>
    <row r="76" spans="1:23" x14ac:dyDescent="0.25">
      <c r="A76" s="26">
        <f>Wellpath!E76</f>
        <v>2190</v>
      </c>
      <c r="B76" s="22">
        <v>0</v>
      </c>
      <c r="C76" s="22">
        <v>0</v>
      </c>
      <c r="D76" s="22">
        <f t="shared" si="24"/>
        <v>6.472135954999578E-5</v>
      </c>
      <c r="E76" s="20">
        <f>Model!$W$24*((drdp!B76+drdp!K76)*DBHR!$B76+(drdp!E76+drdp!N76)*DBHR!$C76+(drdp!H76+drdp!Q76)*DBHR!$D76)</f>
        <v>-8.5043655276838742E-2</v>
      </c>
      <c r="F76" s="20">
        <f>Model!$W$24*((drdp!C76+drdp!L76)*DBHR!$B76+(drdp!F76+drdp!O76)*DBHR!$C76+(drdp!I76+drdp!R76)*DBHR!$D76)</f>
        <v>2.2787378752819727E-2</v>
      </c>
      <c r="G76" s="20">
        <f>Model!$W$24*((drdp!D76+drdp!M76)*DBHR!$B76+(drdp!G76+drdp!P76)*DBHR!$C76+(drdp!J76+drdp!S76)*DBHR!$D76)</f>
        <v>0</v>
      </c>
      <c r="H76" s="18">
        <f>Model!$W$24*((drdp!B76)*DBHR!$B76+(drdp!E76)*DBHR!$C76+(drdp!H76)*DBHR!$D76)</f>
        <v>-4.2521827638419371E-2</v>
      </c>
      <c r="I76" s="18">
        <f>Model!$W$24*((drdp!C76)*DBHR!$B76+(drdp!F76)*DBHR!$C76+(drdp!I76)*DBHR!$D76)</f>
        <v>1.1393689376409864E-2</v>
      </c>
      <c r="J76" s="18">
        <f>Model!$W$24*((drdp!D76)*DBHR!$B76+(drdp!G76)*DBHR!$C76+(drdp!J76)*DBHR!$D76)</f>
        <v>0</v>
      </c>
      <c r="K76" s="21">
        <f t="shared" si="25"/>
        <v>0.11017458322649357</v>
      </c>
      <c r="L76" s="21">
        <f t="shared" si="26"/>
        <v>7.9101791814043081E-3</v>
      </c>
      <c r="M76" s="21">
        <f t="shared" si="27"/>
        <v>0</v>
      </c>
      <c r="N76" s="21">
        <f t="shared" si="28"/>
        <v>-2.952119060197447E-2</v>
      </c>
      <c r="O76" s="21">
        <f t="shared" si="29"/>
        <v>0</v>
      </c>
      <c r="P76" s="21">
        <f t="shared" si="30"/>
        <v>0</v>
      </c>
      <c r="Q76" s="19">
        <f t="shared" si="31"/>
        <v>0.10475026574935924</v>
      </c>
      <c r="R76" s="19">
        <f t="shared" si="32"/>
        <v>7.520730708585964E-3</v>
      </c>
      <c r="S76" s="19">
        <f t="shared" si="33"/>
        <v>0</v>
      </c>
      <c r="T76" s="19">
        <f t="shared" si="34"/>
        <v>-2.8067749114486298E-2</v>
      </c>
      <c r="U76" s="19">
        <f t="shared" si="35"/>
        <v>0</v>
      </c>
      <c r="V76" s="19">
        <f t="shared" si="36"/>
        <v>0</v>
      </c>
    </row>
    <row r="77" spans="1:23" x14ac:dyDescent="0.25">
      <c r="A77" s="26">
        <f>Wellpath!E77</f>
        <v>2220</v>
      </c>
      <c r="B77" s="22">
        <v>0</v>
      </c>
      <c r="C77" s="22">
        <v>0</v>
      </c>
      <c r="D77" s="22">
        <f t="shared" si="24"/>
        <v>6.472135954999578E-5</v>
      </c>
      <c r="E77" s="20">
        <f>Model!$W$24*((drdp!B77+drdp!K77)*DBHR!$B77+(drdp!E77+drdp!N77)*DBHR!$C77+(drdp!H77+drdp!Q77)*DBHR!$D77)</f>
        <v>-8.5043655276838742E-2</v>
      </c>
      <c r="F77" s="20">
        <f>Model!$W$24*((drdp!C77+drdp!L77)*DBHR!$B77+(drdp!F77+drdp!O77)*DBHR!$C77+(drdp!I77+drdp!R77)*DBHR!$D77)</f>
        <v>2.2787378752819727E-2</v>
      </c>
      <c r="G77" s="20">
        <f>Model!$W$24*((drdp!D77+drdp!M77)*DBHR!$B77+(drdp!G77+drdp!P77)*DBHR!$C77+(drdp!J77+drdp!S77)*DBHR!$D77)</f>
        <v>0</v>
      </c>
      <c r="H77" s="18">
        <f>Model!$W$24*((drdp!B77)*DBHR!$B77+(drdp!E77)*DBHR!$C77+(drdp!H77)*DBHR!$D77)</f>
        <v>-4.2521827638419371E-2</v>
      </c>
      <c r="I77" s="18">
        <f>Model!$W$24*((drdp!C77)*DBHR!$B77+(drdp!F77)*DBHR!$C77+(drdp!I77)*DBHR!$D77)</f>
        <v>1.1393689376409864E-2</v>
      </c>
      <c r="J77" s="18">
        <f>Model!$W$24*((drdp!D77)*DBHR!$B77+(drdp!G77)*DBHR!$C77+(drdp!J77)*DBHR!$D77)</f>
        <v>0</v>
      </c>
      <c r="K77" s="21">
        <f t="shared" si="25"/>
        <v>0.11740700652933934</v>
      </c>
      <c r="L77" s="21">
        <f t="shared" si="26"/>
        <v>8.4294438118287674E-3</v>
      </c>
      <c r="M77" s="21">
        <f t="shared" si="27"/>
        <v>0</v>
      </c>
      <c r="N77" s="21">
        <f t="shared" si="28"/>
        <v>-3.1459112585292028E-2</v>
      </c>
      <c r="O77" s="21">
        <f t="shared" si="29"/>
        <v>0</v>
      </c>
      <c r="P77" s="21">
        <f t="shared" si="30"/>
        <v>0</v>
      </c>
      <c r="Q77" s="19">
        <f t="shared" si="31"/>
        <v>0.11198268905220501</v>
      </c>
      <c r="R77" s="19">
        <f t="shared" si="32"/>
        <v>8.0399953390104233E-3</v>
      </c>
      <c r="S77" s="19">
        <f t="shared" si="33"/>
        <v>0</v>
      </c>
      <c r="T77" s="19">
        <f t="shared" si="34"/>
        <v>-3.000567109780386E-2</v>
      </c>
      <c r="U77" s="19">
        <f t="shared" si="35"/>
        <v>0</v>
      </c>
      <c r="V77" s="19">
        <f t="shared" si="36"/>
        <v>0</v>
      </c>
    </row>
    <row r="78" spans="1:23" x14ac:dyDescent="0.25">
      <c r="A78" s="26">
        <f>Wellpath!E78</f>
        <v>2250</v>
      </c>
      <c r="B78" s="22">
        <v>0</v>
      </c>
      <c r="C78" s="22">
        <v>0</v>
      </c>
      <c r="D78" s="22">
        <f t="shared" si="24"/>
        <v>6.472135954999578E-5</v>
      </c>
      <c r="E78" s="20">
        <f>Model!$W$24*((drdp!B78+drdp!K78)*DBHR!$B78+(drdp!E78+drdp!N78)*DBHR!$C78+(drdp!H78+drdp!Q78)*DBHR!$D78)</f>
        <v>-8.5043655276838742E-2</v>
      </c>
      <c r="F78" s="20">
        <f>Model!$W$24*((drdp!C78+drdp!L78)*DBHR!$B78+(drdp!F78+drdp!O78)*DBHR!$C78+(drdp!I78+drdp!R78)*DBHR!$D78)</f>
        <v>2.2787378752819727E-2</v>
      </c>
      <c r="G78" s="20">
        <f>Model!$W$24*((drdp!D78+drdp!M78)*DBHR!$B78+(drdp!G78+drdp!P78)*DBHR!$C78+(drdp!J78+drdp!S78)*DBHR!$D78)</f>
        <v>0</v>
      </c>
      <c r="H78" s="18">
        <f>Model!$W$24*((drdp!B78)*DBHR!$B78+(drdp!E78)*DBHR!$C78+(drdp!H78)*DBHR!$D78)</f>
        <v>-4.2521827638419371E-2</v>
      </c>
      <c r="I78" s="18">
        <f>Model!$W$24*((drdp!C78)*DBHR!$B78+(drdp!F78)*DBHR!$C78+(drdp!I78)*DBHR!$D78)</f>
        <v>1.1393689376409864E-2</v>
      </c>
      <c r="J78" s="18">
        <f>Model!$W$24*((drdp!D78)*DBHR!$B78+(drdp!G78)*DBHR!$C78+(drdp!J78)*DBHR!$D78)</f>
        <v>0</v>
      </c>
      <c r="K78" s="21">
        <f t="shared" si="25"/>
        <v>0.12463942983218512</v>
      </c>
      <c r="L78" s="21">
        <f t="shared" si="26"/>
        <v>8.9487084422532268E-3</v>
      </c>
      <c r="M78" s="21">
        <f t="shared" si="27"/>
        <v>0</v>
      </c>
      <c r="N78" s="21">
        <f t="shared" si="28"/>
        <v>-3.3397034568609589E-2</v>
      </c>
      <c r="O78" s="21">
        <f t="shared" si="29"/>
        <v>0</v>
      </c>
      <c r="P78" s="21">
        <f t="shared" si="30"/>
        <v>0</v>
      </c>
      <c r="Q78" s="19">
        <f t="shared" si="31"/>
        <v>0.11921511235505079</v>
      </c>
      <c r="R78" s="19">
        <f t="shared" si="32"/>
        <v>8.5592599694348827E-3</v>
      </c>
      <c r="S78" s="19">
        <f t="shared" si="33"/>
        <v>0</v>
      </c>
      <c r="T78" s="19">
        <f t="shared" si="34"/>
        <v>-3.1943593081121414E-2</v>
      </c>
      <c r="U78" s="19">
        <f t="shared" si="35"/>
        <v>0</v>
      </c>
      <c r="V78" s="19">
        <f t="shared" si="36"/>
        <v>0</v>
      </c>
    </row>
    <row r="79" spans="1:23" x14ac:dyDescent="0.25">
      <c r="A79" s="26">
        <f>Wellpath!E79</f>
        <v>2280</v>
      </c>
      <c r="B79" s="22">
        <v>0</v>
      </c>
      <c r="C79" s="22">
        <v>0</v>
      </c>
      <c r="D79" s="22">
        <f t="shared" si="24"/>
        <v>6.472135954999578E-5</v>
      </c>
      <c r="E79" s="20">
        <f>Model!$W$24*((drdp!B79+drdp!K79)*DBHR!$B79+(drdp!E79+drdp!N79)*DBHR!$C79+(drdp!H79+drdp!Q79)*DBHR!$D79)</f>
        <v>-8.5043655276838742E-2</v>
      </c>
      <c r="F79" s="20">
        <f>Model!$W$24*((drdp!C79+drdp!L79)*DBHR!$B79+(drdp!F79+drdp!O79)*DBHR!$C79+(drdp!I79+drdp!R79)*DBHR!$D79)</f>
        <v>2.2787378752819727E-2</v>
      </c>
      <c r="G79" s="20">
        <f>Model!$W$24*((drdp!D79+drdp!M79)*DBHR!$B79+(drdp!G79+drdp!P79)*DBHR!$C79+(drdp!J79+drdp!S79)*DBHR!$D79)</f>
        <v>0</v>
      </c>
      <c r="H79" s="18">
        <f>Model!$W$24*((drdp!B79)*DBHR!$B79+(drdp!E79)*DBHR!$C79+(drdp!H79)*DBHR!$D79)</f>
        <v>-4.2521827638419371E-2</v>
      </c>
      <c r="I79" s="18">
        <f>Model!$W$24*((drdp!C79)*DBHR!$B79+(drdp!F79)*DBHR!$C79+(drdp!I79)*DBHR!$D79)</f>
        <v>1.1393689376409864E-2</v>
      </c>
      <c r="J79" s="18">
        <f>Model!$W$24*((drdp!D79)*DBHR!$B79+(drdp!G79)*DBHR!$C79+(drdp!J79)*DBHR!$D79)</f>
        <v>0</v>
      </c>
      <c r="K79" s="21">
        <f t="shared" si="25"/>
        <v>0.13187185313503091</v>
      </c>
      <c r="L79" s="21">
        <f t="shared" si="26"/>
        <v>9.4679730726776861E-3</v>
      </c>
      <c r="M79" s="21">
        <f t="shared" si="27"/>
        <v>0</v>
      </c>
      <c r="N79" s="21">
        <f t="shared" si="28"/>
        <v>-3.5334956551927151E-2</v>
      </c>
      <c r="O79" s="21">
        <f t="shared" si="29"/>
        <v>0</v>
      </c>
      <c r="P79" s="21">
        <f t="shared" si="30"/>
        <v>0</v>
      </c>
      <c r="Q79" s="19">
        <f t="shared" si="31"/>
        <v>0.12644753565789657</v>
      </c>
      <c r="R79" s="19">
        <f t="shared" si="32"/>
        <v>9.078524599859342E-3</v>
      </c>
      <c r="S79" s="19">
        <f t="shared" si="33"/>
        <v>0</v>
      </c>
      <c r="T79" s="19">
        <f t="shared" si="34"/>
        <v>-3.3881515064438976E-2</v>
      </c>
      <c r="U79" s="19">
        <f t="shared" si="35"/>
        <v>0</v>
      </c>
      <c r="V79" s="19">
        <f t="shared" si="36"/>
        <v>0</v>
      </c>
    </row>
    <row r="80" spans="1:23" x14ac:dyDescent="0.25">
      <c r="A80" s="26">
        <f>Wellpath!E80</f>
        <v>2310</v>
      </c>
      <c r="B80" s="22">
        <v>0</v>
      </c>
      <c r="C80" s="22">
        <v>0</v>
      </c>
      <c r="D80" s="22">
        <f t="shared" si="24"/>
        <v>6.472135954999578E-5</v>
      </c>
      <c r="E80" s="20">
        <f>Model!$W$24*((drdp!B80+drdp!K80)*DBHR!$B80+(drdp!E80+drdp!N80)*DBHR!$C80+(drdp!H80+drdp!Q80)*DBHR!$D80)</f>
        <v>-8.5043655276838742E-2</v>
      </c>
      <c r="F80" s="20">
        <f>Model!$W$24*((drdp!C80+drdp!L80)*DBHR!$B80+(drdp!F80+drdp!O80)*DBHR!$C80+(drdp!I80+drdp!R80)*DBHR!$D80)</f>
        <v>2.2787378752819727E-2</v>
      </c>
      <c r="G80" s="20">
        <f>Model!$W$24*((drdp!D80+drdp!M80)*DBHR!$B80+(drdp!G80+drdp!P80)*DBHR!$C80+(drdp!J80+drdp!S80)*DBHR!$D80)</f>
        <v>0</v>
      </c>
      <c r="H80" s="18">
        <f>Model!$W$24*((drdp!B80)*DBHR!$B80+(drdp!E80)*DBHR!$C80+(drdp!H80)*DBHR!$D80)</f>
        <v>-4.2521827638419371E-2</v>
      </c>
      <c r="I80" s="18">
        <f>Model!$W$24*((drdp!C80)*DBHR!$B80+(drdp!F80)*DBHR!$C80+(drdp!I80)*DBHR!$D80)</f>
        <v>1.1393689376409864E-2</v>
      </c>
      <c r="J80" s="18">
        <f>Model!$W$24*((drdp!D80)*DBHR!$B80+(drdp!G80)*DBHR!$C80+(drdp!J80)*DBHR!$D80)</f>
        <v>0</v>
      </c>
      <c r="K80" s="21">
        <f t="shared" si="25"/>
        <v>0.13910427643787671</v>
      </c>
      <c r="L80" s="21">
        <f t="shared" si="26"/>
        <v>9.9872377031021455E-3</v>
      </c>
      <c r="M80" s="21">
        <f t="shared" si="27"/>
        <v>0</v>
      </c>
      <c r="N80" s="21">
        <f t="shared" si="28"/>
        <v>-3.7272878535244712E-2</v>
      </c>
      <c r="O80" s="21">
        <f t="shared" si="29"/>
        <v>0</v>
      </c>
      <c r="P80" s="21">
        <f t="shared" si="30"/>
        <v>0</v>
      </c>
      <c r="Q80" s="19">
        <f t="shared" si="31"/>
        <v>0.13367995896074236</v>
      </c>
      <c r="R80" s="19">
        <f t="shared" si="32"/>
        <v>9.5977892302838014E-3</v>
      </c>
      <c r="S80" s="19">
        <f t="shared" si="33"/>
        <v>0</v>
      </c>
      <c r="T80" s="19">
        <f t="shared" si="34"/>
        <v>-3.5819437047756537E-2</v>
      </c>
      <c r="U80" s="19">
        <f t="shared" si="35"/>
        <v>0</v>
      </c>
      <c r="V80" s="19">
        <f t="shared" si="36"/>
        <v>0</v>
      </c>
    </row>
    <row r="81" spans="1:22" x14ac:dyDescent="0.25">
      <c r="A81" s="26">
        <f>Wellpath!E81</f>
        <v>2340</v>
      </c>
      <c r="B81" s="22">
        <v>0</v>
      </c>
      <c r="C81" s="22">
        <v>0</v>
      </c>
      <c r="D81" s="22">
        <f t="shared" si="24"/>
        <v>6.472135954999578E-5</v>
      </c>
      <c r="E81" s="20">
        <f>Model!$W$24*((drdp!B81+drdp!K81)*DBHR!$B81+(drdp!E81+drdp!N81)*DBHR!$C81+(drdp!H81+drdp!Q81)*DBHR!$D81)</f>
        <v>-8.5043655276838742E-2</v>
      </c>
      <c r="F81" s="20">
        <f>Model!$W$24*((drdp!C81+drdp!L81)*DBHR!$B81+(drdp!F81+drdp!O81)*DBHR!$C81+(drdp!I81+drdp!R81)*DBHR!$D81)</f>
        <v>2.2787378752819727E-2</v>
      </c>
      <c r="G81" s="20">
        <f>Model!$W$24*((drdp!D81+drdp!M81)*DBHR!$B81+(drdp!G81+drdp!P81)*DBHR!$C81+(drdp!J81+drdp!S81)*DBHR!$D81)</f>
        <v>0</v>
      </c>
      <c r="H81" s="18">
        <f>Model!$W$24*((drdp!B81)*DBHR!$B81+(drdp!E81)*DBHR!$C81+(drdp!H81)*DBHR!$D81)</f>
        <v>-4.2521827638419371E-2</v>
      </c>
      <c r="I81" s="18">
        <f>Model!$W$24*((drdp!C81)*DBHR!$B81+(drdp!F81)*DBHR!$C81+(drdp!I81)*DBHR!$D81)</f>
        <v>1.1393689376409864E-2</v>
      </c>
      <c r="J81" s="18">
        <f>Model!$W$24*((drdp!D81)*DBHR!$B81+(drdp!G81)*DBHR!$C81+(drdp!J81)*DBHR!$D81)</f>
        <v>0</v>
      </c>
      <c r="K81" s="21">
        <f t="shared" si="25"/>
        <v>0.1463366997407225</v>
      </c>
      <c r="L81" s="21">
        <f t="shared" si="26"/>
        <v>1.0506502333526605E-2</v>
      </c>
      <c r="M81" s="21">
        <f t="shared" si="27"/>
        <v>0</v>
      </c>
      <c r="N81" s="21">
        <f t="shared" si="28"/>
        <v>-3.9210800518562273E-2</v>
      </c>
      <c r="O81" s="21">
        <f t="shared" si="29"/>
        <v>0</v>
      </c>
      <c r="P81" s="21">
        <f t="shared" si="30"/>
        <v>0</v>
      </c>
      <c r="Q81" s="19">
        <f t="shared" si="31"/>
        <v>0.14091238226358815</v>
      </c>
      <c r="R81" s="19">
        <f t="shared" si="32"/>
        <v>1.0117053860708261E-2</v>
      </c>
      <c r="S81" s="19">
        <f t="shared" si="33"/>
        <v>0</v>
      </c>
      <c r="T81" s="19">
        <f t="shared" si="34"/>
        <v>-3.7757359031074099E-2</v>
      </c>
      <c r="U81" s="19">
        <f t="shared" si="35"/>
        <v>0</v>
      </c>
      <c r="V81" s="19">
        <f t="shared" si="36"/>
        <v>0</v>
      </c>
    </row>
    <row r="82" spans="1:22" x14ac:dyDescent="0.25">
      <c r="A82" s="26">
        <f>Wellpath!E82</f>
        <v>2370</v>
      </c>
      <c r="B82" s="22">
        <v>0</v>
      </c>
      <c r="C82" s="22">
        <v>0</v>
      </c>
      <c r="D82" s="22">
        <f t="shared" si="24"/>
        <v>6.472135954999578E-5</v>
      </c>
      <c r="E82" s="20">
        <f>Model!$W$24*((drdp!B82+drdp!K82)*DBHR!$B82+(drdp!E82+drdp!N82)*DBHR!$C82+(drdp!H82+drdp!Q82)*DBHR!$D82)</f>
        <v>-8.5043655276838742E-2</v>
      </c>
      <c r="F82" s="20">
        <f>Model!$W$24*((drdp!C82+drdp!L82)*DBHR!$B82+(drdp!F82+drdp!O82)*DBHR!$C82+(drdp!I82+drdp!R82)*DBHR!$D82)</f>
        <v>2.2787378752819727E-2</v>
      </c>
      <c r="G82" s="20">
        <f>Model!$W$24*((drdp!D82+drdp!M82)*DBHR!$B82+(drdp!G82+drdp!P82)*DBHR!$C82+(drdp!J82+drdp!S82)*DBHR!$D82)</f>
        <v>0</v>
      </c>
      <c r="H82" s="18">
        <f>Model!$W$24*((drdp!B82)*DBHR!$B82+(drdp!E82)*DBHR!$C82+(drdp!H82)*DBHR!$D82)</f>
        <v>-4.2521827638419371E-2</v>
      </c>
      <c r="I82" s="18">
        <f>Model!$W$24*((drdp!C82)*DBHR!$B82+(drdp!F82)*DBHR!$C82+(drdp!I82)*DBHR!$D82)</f>
        <v>1.1393689376409864E-2</v>
      </c>
      <c r="J82" s="18">
        <f>Model!$W$24*((drdp!D82)*DBHR!$B82+(drdp!G82)*DBHR!$C82+(drdp!J82)*DBHR!$D82)</f>
        <v>0</v>
      </c>
      <c r="K82" s="21">
        <f t="shared" si="25"/>
        <v>0.15356912304356829</v>
      </c>
      <c r="L82" s="21">
        <f t="shared" si="26"/>
        <v>1.1025766963951064E-2</v>
      </c>
      <c r="M82" s="21">
        <f t="shared" si="27"/>
        <v>0</v>
      </c>
      <c r="N82" s="21">
        <f t="shared" si="28"/>
        <v>-4.1148722501879835E-2</v>
      </c>
      <c r="O82" s="21">
        <f t="shared" si="29"/>
        <v>0</v>
      </c>
      <c r="P82" s="21">
        <f t="shared" si="30"/>
        <v>0</v>
      </c>
      <c r="Q82" s="19">
        <f t="shared" si="31"/>
        <v>0.14814480556643395</v>
      </c>
      <c r="R82" s="19">
        <f t="shared" si="32"/>
        <v>1.063631849113272E-2</v>
      </c>
      <c r="S82" s="19">
        <f t="shared" si="33"/>
        <v>0</v>
      </c>
      <c r="T82" s="19">
        <f t="shared" si="34"/>
        <v>-3.969528101439166E-2</v>
      </c>
      <c r="U82" s="19">
        <f t="shared" si="35"/>
        <v>0</v>
      </c>
      <c r="V82" s="19">
        <f t="shared" si="36"/>
        <v>0</v>
      </c>
    </row>
    <row r="83" spans="1:22" x14ac:dyDescent="0.25">
      <c r="A83" s="26">
        <f>Wellpath!E83</f>
        <v>2400</v>
      </c>
      <c r="B83" s="22">
        <v>0</v>
      </c>
      <c r="C83" s="22">
        <v>0</v>
      </c>
      <c r="D83" s="22">
        <f t="shared" si="24"/>
        <v>6.472135954999578E-5</v>
      </c>
      <c r="E83" s="20">
        <f>Model!$W$24*((drdp!B83+drdp!K83)*DBHR!$B83+(drdp!E83+drdp!N83)*DBHR!$C83+(drdp!H83+drdp!Q83)*DBHR!$D83)</f>
        <v>-8.5043655276838742E-2</v>
      </c>
      <c r="F83" s="20">
        <f>Model!$W$24*((drdp!C83+drdp!L83)*DBHR!$B83+(drdp!F83+drdp!O83)*DBHR!$C83+(drdp!I83+drdp!R83)*DBHR!$D83)</f>
        <v>2.2787378752819727E-2</v>
      </c>
      <c r="G83" s="20">
        <f>Model!$W$24*((drdp!D83+drdp!M83)*DBHR!$B83+(drdp!G83+drdp!P83)*DBHR!$C83+(drdp!J83+drdp!S83)*DBHR!$D83)</f>
        <v>0</v>
      </c>
      <c r="H83" s="18">
        <f>Model!$W$24*((drdp!B83)*DBHR!$B83+(drdp!E83)*DBHR!$C83+(drdp!H83)*DBHR!$D83)</f>
        <v>-4.2521827638419371E-2</v>
      </c>
      <c r="I83" s="18">
        <f>Model!$W$24*((drdp!C83)*DBHR!$B83+(drdp!F83)*DBHR!$C83+(drdp!I83)*DBHR!$D83)</f>
        <v>1.1393689376409864E-2</v>
      </c>
      <c r="J83" s="18">
        <f>Model!$W$24*((drdp!D83)*DBHR!$B83+(drdp!G83)*DBHR!$C83+(drdp!J83)*DBHR!$D83)</f>
        <v>0</v>
      </c>
      <c r="K83" s="21">
        <f t="shared" si="25"/>
        <v>0.16080154634641408</v>
      </c>
      <c r="L83" s="21">
        <f t="shared" si="26"/>
        <v>1.1545031594375523E-2</v>
      </c>
      <c r="M83" s="21">
        <f t="shared" si="27"/>
        <v>0</v>
      </c>
      <c r="N83" s="21">
        <f t="shared" si="28"/>
        <v>-4.3086644485197396E-2</v>
      </c>
      <c r="O83" s="21">
        <f t="shared" si="29"/>
        <v>0</v>
      </c>
      <c r="P83" s="21">
        <f t="shared" si="30"/>
        <v>0</v>
      </c>
      <c r="Q83" s="19">
        <f t="shared" si="31"/>
        <v>0.15537722886927974</v>
      </c>
      <c r="R83" s="19">
        <f t="shared" si="32"/>
        <v>1.1155583121557179E-2</v>
      </c>
      <c r="S83" s="19">
        <f t="shared" si="33"/>
        <v>0</v>
      </c>
      <c r="T83" s="19">
        <f t="shared" si="34"/>
        <v>-4.1633202997709222E-2</v>
      </c>
      <c r="U83" s="19">
        <f t="shared" si="35"/>
        <v>0</v>
      </c>
      <c r="V83" s="19">
        <f t="shared" si="36"/>
        <v>0</v>
      </c>
    </row>
    <row r="84" spans="1:22" x14ac:dyDescent="0.25">
      <c r="A84" s="26">
        <f>Wellpath!E84</f>
        <v>2430</v>
      </c>
      <c r="B84" s="22">
        <v>0</v>
      </c>
      <c r="C84" s="22">
        <v>0</v>
      </c>
      <c r="D84" s="22">
        <f t="shared" si="24"/>
        <v>6.472135954999578E-5</v>
      </c>
      <c r="E84" s="20">
        <f>Model!$W$24*((drdp!B84+drdp!K84)*DBHR!$B84+(drdp!E84+drdp!N84)*DBHR!$C84+(drdp!H84+drdp!Q84)*DBHR!$D84)</f>
        <v>-8.5043655276838742E-2</v>
      </c>
      <c r="F84" s="20">
        <f>Model!$W$24*((drdp!C84+drdp!L84)*DBHR!$B84+(drdp!F84+drdp!O84)*DBHR!$C84+(drdp!I84+drdp!R84)*DBHR!$D84)</f>
        <v>2.2787378752819727E-2</v>
      </c>
      <c r="G84" s="20">
        <f>Model!$W$24*((drdp!D84+drdp!M84)*DBHR!$B84+(drdp!G84+drdp!P84)*DBHR!$C84+(drdp!J84+drdp!S84)*DBHR!$D84)</f>
        <v>0</v>
      </c>
      <c r="H84" s="18">
        <f>Model!$W$24*((drdp!B84)*DBHR!$B84+(drdp!E84)*DBHR!$C84+(drdp!H84)*DBHR!$D84)</f>
        <v>-4.2521827638419371E-2</v>
      </c>
      <c r="I84" s="18">
        <f>Model!$W$24*((drdp!C84)*DBHR!$B84+(drdp!F84)*DBHR!$C84+(drdp!I84)*DBHR!$D84)</f>
        <v>1.1393689376409864E-2</v>
      </c>
      <c r="J84" s="18">
        <f>Model!$W$24*((drdp!D84)*DBHR!$B84+(drdp!G84)*DBHR!$C84+(drdp!J84)*DBHR!$D84)</f>
        <v>0</v>
      </c>
      <c r="K84" s="21">
        <f t="shared" si="25"/>
        <v>0.16803396964925987</v>
      </c>
      <c r="L84" s="21">
        <f t="shared" si="26"/>
        <v>1.2064296224799983E-2</v>
      </c>
      <c r="M84" s="21">
        <f t="shared" si="27"/>
        <v>0</v>
      </c>
      <c r="N84" s="21">
        <f t="shared" si="28"/>
        <v>-4.5024566468514958E-2</v>
      </c>
      <c r="O84" s="21">
        <f t="shared" si="29"/>
        <v>0</v>
      </c>
      <c r="P84" s="21">
        <f t="shared" si="30"/>
        <v>0</v>
      </c>
      <c r="Q84" s="19">
        <f t="shared" si="31"/>
        <v>0.16260965217212553</v>
      </c>
      <c r="R84" s="19">
        <f t="shared" si="32"/>
        <v>1.1674847751981639E-2</v>
      </c>
      <c r="S84" s="19">
        <f t="shared" si="33"/>
        <v>0</v>
      </c>
      <c r="T84" s="19">
        <f t="shared" si="34"/>
        <v>-4.3571124981026783E-2</v>
      </c>
      <c r="U84" s="19">
        <f t="shared" si="35"/>
        <v>0</v>
      </c>
      <c r="V84" s="19">
        <f t="shared" si="36"/>
        <v>0</v>
      </c>
    </row>
    <row r="85" spans="1:22" x14ac:dyDescent="0.25">
      <c r="A85" s="26">
        <f>Wellpath!E85</f>
        <v>2460</v>
      </c>
      <c r="B85" s="22">
        <v>0</v>
      </c>
      <c r="C85" s="22">
        <v>0</v>
      </c>
      <c r="D85" s="22">
        <f t="shared" si="24"/>
        <v>6.472135954999578E-5</v>
      </c>
      <c r="E85" s="20">
        <f>Model!$W$24*((drdp!B85+drdp!K85)*DBHR!$B85+(drdp!E85+drdp!N85)*DBHR!$C85+(drdp!H85+drdp!Q85)*DBHR!$D85)</f>
        <v>-8.5043655276838742E-2</v>
      </c>
      <c r="F85" s="20">
        <f>Model!$W$24*((drdp!C85+drdp!L85)*DBHR!$B85+(drdp!F85+drdp!O85)*DBHR!$C85+(drdp!I85+drdp!R85)*DBHR!$D85)</f>
        <v>2.2787378752819727E-2</v>
      </c>
      <c r="G85" s="20">
        <f>Model!$W$24*((drdp!D85+drdp!M85)*DBHR!$B85+(drdp!G85+drdp!P85)*DBHR!$C85+(drdp!J85+drdp!S85)*DBHR!$D85)</f>
        <v>0</v>
      </c>
      <c r="H85" s="18">
        <f>Model!$W$24*((drdp!B85)*DBHR!$B85+(drdp!E85)*DBHR!$C85+(drdp!H85)*DBHR!$D85)</f>
        <v>-4.2521827638419371E-2</v>
      </c>
      <c r="I85" s="18">
        <f>Model!$W$24*((drdp!C85)*DBHR!$B85+(drdp!F85)*DBHR!$C85+(drdp!I85)*DBHR!$D85)</f>
        <v>1.1393689376409864E-2</v>
      </c>
      <c r="J85" s="18">
        <f>Model!$W$24*((drdp!D85)*DBHR!$B85+(drdp!G85)*DBHR!$C85+(drdp!J85)*DBHR!$D85)</f>
        <v>0</v>
      </c>
      <c r="K85" s="21">
        <f t="shared" si="25"/>
        <v>0.17526639295210567</v>
      </c>
      <c r="L85" s="21">
        <f t="shared" si="26"/>
        <v>1.2583560855224442E-2</v>
      </c>
      <c r="M85" s="21">
        <f t="shared" si="27"/>
        <v>0</v>
      </c>
      <c r="N85" s="21">
        <f t="shared" si="28"/>
        <v>-4.6962488451832519E-2</v>
      </c>
      <c r="O85" s="21">
        <f t="shared" si="29"/>
        <v>0</v>
      </c>
      <c r="P85" s="21">
        <f t="shared" si="30"/>
        <v>0</v>
      </c>
      <c r="Q85" s="19">
        <f t="shared" si="31"/>
        <v>0.16984207547497132</v>
      </c>
      <c r="R85" s="19">
        <f t="shared" si="32"/>
        <v>1.2194112382406098E-2</v>
      </c>
      <c r="S85" s="19">
        <f t="shared" si="33"/>
        <v>0</v>
      </c>
      <c r="T85" s="19">
        <f t="shared" si="34"/>
        <v>-4.5509046964344345E-2</v>
      </c>
      <c r="U85" s="19">
        <f t="shared" si="35"/>
        <v>0</v>
      </c>
      <c r="V85" s="19">
        <f t="shared" si="36"/>
        <v>0</v>
      </c>
    </row>
    <row r="86" spans="1:22" x14ac:dyDescent="0.25">
      <c r="A86" s="26">
        <f>Wellpath!E86</f>
        <v>2490</v>
      </c>
      <c r="B86" s="22">
        <v>0</v>
      </c>
      <c r="C86" s="22">
        <v>0</v>
      </c>
      <c r="D86" s="22">
        <f t="shared" si="24"/>
        <v>6.472135954999578E-5</v>
      </c>
      <c r="E86" s="20">
        <f>Model!$W$24*((drdp!B86+drdp!K86)*DBHR!$B86+(drdp!E86+drdp!N86)*DBHR!$C86+(drdp!H86+drdp!Q86)*DBHR!$D86)</f>
        <v>-8.5043655276838742E-2</v>
      </c>
      <c r="F86" s="20">
        <f>Model!$W$24*((drdp!C86+drdp!L86)*DBHR!$B86+(drdp!F86+drdp!O86)*DBHR!$C86+(drdp!I86+drdp!R86)*DBHR!$D86)</f>
        <v>2.2787378752819727E-2</v>
      </c>
      <c r="G86" s="20">
        <f>Model!$W$24*((drdp!D86+drdp!M86)*DBHR!$B86+(drdp!G86+drdp!P86)*DBHR!$C86+(drdp!J86+drdp!S86)*DBHR!$D86)</f>
        <v>0</v>
      </c>
      <c r="H86" s="18">
        <f>Model!$W$24*((drdp!B86)*DBHR!$B86+(drdp!E86)*DBHR!$C86+(drdp!H86)*DBHR!$D86)</f>
        <v>-4.2521827638419371E-2</v>
      </c>
      <c r="I86" s="18">
        <f>Model!$W$24*((drdp!C86)*DBHR!$B86+(drdp!F86)*DBHR!$C86+(drdp!I86)*DBHR!$D86)</f>
        <v>1.1393689376409864E-2</v>
      </c>
      <c r="J86" s="18">
        <f>Model!$W$24*((drdp!D86)*DBHR!$B86+(drdp!G86)*DBHR!$C86+(drdp!J86)*DBHR!$D86)</f>
        <v>0</v>
      </c>
      <c r="K86" s="21">
        <f t="shared" si="25"/>
        <v>0.18249881625495146</v>
      </c>
      <c r="L86" s="21">
        <f t="shared" si="26"/>
        <v>1.3102825485648902E-2</v>
      </c>
      <c r="M86" s="21">
        <f t="shared" si="27"/>
        <v>0</v>
      </c>
      <c r="N86" s="21">
        <f t="shared" si="28"/>
        <v>-4.8900410435150081E-2</v>
      </c>
      <c r="O86" s="21">
        <f t="shared" si="29"/>
        <v>0</v>
      </c>
      <c r="P86" s="21">
        <f t="shared" si="30"/>
        <v>0</v>
      </c>
      <c r="Q86" s="19">
        <f t="shared" si="31"/>
        <v>0.17707449877781711</v>
      </c>
      <c r="R86" s="19">
        <f t="shared" si="32"/>
        <v>1.2713377012830557E-2</v>
      </c>
      <c r="S86" s="19">
        <f t="shared" si="33"/>
        <v>0</v>
      </c>
      <c r="T86" s="19">
        <f t="shared" si="34"/>
        <v>-4.7446968947661906E-2</v>
      </c>
      <c r="U86" s="19">
        <f t="shared" si="35"/>
        <v>0</v>
      </c>
      <c r="V86" s="19">
        <f t="shared" si="36"/>
        <v>0</v>
      </c>
    </row>
    <row r="87" spans="1:22" x14ac:dyDescent="0.25">
      <c r="A87" s="26">
        <f>Wellpath!E87</f>
        <v>2520</v>
      </c>
      <c r="B87" s="22">
        <v>0</v>
      </c>
      <c r="C87" s="22">
        <v>0</v>
      </c>
      <c r="D87" s="22">
        <f t="shared" si="24"/>
        <v>6.472135954999578E-5</v>
      </c>
      <c r="E87" s="20">
        <f>Model!$W$24*((drdp!B87+drdp!K87)*DBHR!$B87+(drdp!E87+drdp!N87)*DBHR!$C87+(drdp!H87+drdp!Q87)*DBHR!$D87)</f>
        <v>-8.5043655276838742E-2</v>
      </c>
      <c r="F87" s="20">
        <f>Model!$W$24*((drdp!C87+drdp!L87)*DBHR!$B87+(drdp!F87+drdp!O87)*DBHR!$C87+(drdp!I87+drdp!R87)*DBHR!$D87)</f>
        <v>2.2787378752819727E-2</v>
      </c>
      <c r="G87" s="20">
        <f>Model!$W$24*((drdp!D87+drdp!M87)*DBHR!$B87+(drdp!G87+drdp!P87)*DBHR!$C87+(drdp!J87+drdp!S87)*DBHR!$D87)</f>
        <v>0</v>
      </c>
      <c r="H87" s="18">
        <f>Model!$W$24*((drdp!B87)*DBHR!$B87+(drdp!E87)*DBHR!$C87+(drdp!H87)*DBHR!$D87)</f>
        <v>-4.2521827638419371E-2</v>
      </c>
      <c r="I87" s="18">
        <f>Model!$W$24*((drdp!C87)*DBHR!$B87+(drdp!F87)*DBHR!$C87+(drdp!I87)*DBHR!$D87)</f>
        <v>1.1393689376409864E-2</v>
      </c>
      <c r="J87" s="18">
        <f>Model!$W$24*((drdp!D87)*DBHR!$B87+(drdp!G87)*DBHR!$C87+(drdp!J87)*DBHR!$D87)</f>
        <v>0</v>
      </c>
      <c r="K87" s="21">
        <f t="shared" si="25"/>
        <v>0.18973123955779725</v>
      </c>
      <c r="L87" s="21">
        <f t="shared" si="26"/>
        <v>1.3622090116073361E-2</v>
      </c>
      <c r="M87" s="21">
        <f t="shared" si="27"/>
        <v>0</v>
      </c>
      <c r="N87" s="21">
        <f t="shared" si="28"/>
        <v>-5.0838332418467642E-2</v>
      </c>
      <c r="O87" s="21">
        <f t="shared" si="29"/>
        <v>0</v>
      </c>
      <c r="P87" s="21">
        <f t="shared" si="30"/>
        <v>0</v>
      </c>
      <c r="Q87" s="19">
        <f t="shared" si="31"/>
        <v>0.1843069220806629</v>
      </c>
      <c r="R87" s="19">
        <f t="shared" si="32"/>
        <v>1.3232641643255017E-2</v>
      </c>
      <c r="S87" s="19">
        <f t="shared" si="33"/>
        <v>0</v>
      </c>
      <c r="T87" s="19">
        <f t="shared" si="34"/>
        <v>-4.9384890930979468E-2</v>
      </c>
      <c r="U87" s="19">
        <f t="shared" si="35"/>
        <v>0</v>
      </c>
      <c r="V87" s="19">
        <f t="shared" si="36"/>
        <v>0</v>
      </c>
    </row>
    <row r="88" spans="1:22" x14ac:dyDescent="0.25">
      <c r="A88" s="26">
        <f>Wellpath!E88</f>
        <v>2550</v>
      </c>
      <c r="B88" s="22">
        <v>0</v>
      </c>
      <c r="C88" s="22">
        <v>0</v>
      </c>
      <c r="D88" s="22">
        <f t="shared" si="24"/>
        <v>6.472135954999578E-5</v>
      </c>
      <c r="E88" s="20">
        <f>Model!$W$24*((drdp!B88+drdp!K88)*DBHR!$B88+(drdp!E88+drdp!N88)*DBHR!$C88+(drdp!H88+drdp!Q88)*DBHR!$D88)</f>
        <v>-8.5043655276838742E-2</v>
      </c>
      <c r="F88" s="20">
        <f>Model!$W$24*((drdp!C88+drdp!L88)*DBHR!$B88+(drdp!F88+drdp!O88)*DBHR!$C88+(drdp!I88+drdp!R88)*DBHR!$D88)</f>
        <v>2.2787378752819727E-2</v>
      </c>
      <c r="G88" s="20">
        <f>Model!$W$24*((drdp!D88+drdp!M88)*DBHR!$B88+(drdp!G88+drdp!P88)*DBHR!$C88+(drdp!J88+drdp!S88)*DBHR!$D88)</f>
        <v>0</v>
      </c>
      <c r="H88" s="18">
        <f>Model!$W$24*((drdp!B88)*DBHR!$B88+(drdp!E88)*DBHR!$C88+(drdp!H88)*DBHR!$D88)</f>
        <v>-4.2521827638419371E-2</v>
      </c>
      <c r="I88" s="18">
        <f>Model!$W$24*((drdp!C88)*DBHR!$B88+(drdp!F88)*DBHR!$C88+(drdp!I88)*DBHR!$D88)</f>
        <v>1.1393689376409864E-2</v>
      </c>
      <c r="J88" s="18">
        <f>Model!$W$24*((drdp!D88)*DBHR!$B88+(drdp!G88)*DBHR!$C88+(drdp!J88)*DBHR!$D88)</f>
        <v>0</v>
      </c>
      <c r="K88" s="21">
        <f t="shared" si="25"/>
        <v>0.19696366286064304</v>
      </c>
      <c r="L88" s="21">
        <f t="shared" si="26"/>
        <v>1.414135474649782E-2</v>
      </c>
      <c r="M88" s="21">
        <f t="shared" si="27"/>
        <v>0</v>
      </c>
      <c r="N88" s="21">
        <f t="shared" si="28"/>
        <v>-5.2776254401785204E-2</v>
      </c>
      <c r="O88" s="21">
        <f t="shared" si="29"/>
        <v>0</v>
      </c>
      <c r="P88" s="21">
        <f t="shared" si="30"/>
        <v>0</v>
      </c>
      <c r="Q88" s="19">
        <f t="shared" si="31"/>
        <v>0.1915393453835087</v>
      </c>
      <c r="R88" s="19">
        <f t="shared" si="32"/>
        <v>1.3751906273679476E-2</v>
      </c>
      <c r="S88" s="19">
        <f t="shared" si="33"/>
        <v>0</v>
      </c>
      <c r="T88" s="19">
        <f t="shared" si="34"/>
        <v>-5.1322812914297029E-2</v>
      </c>
      <c r="U88" s="19">
        <f t="shared" si="35"/>
        <v>0</v>
      </c>
      <c r="V88" s="19">
        <f t="shared" si="36"/>
        <v>0</v>
      </c>
    </row>
    <row r="89" spans="1:22" x14ac:dyDescent="0.25">
      <c r="A89" s="26">
        <f>Wellpath!E89</f>
        <v>2580</v>
      </c>
      <c r="B89" s="22">
        <v>0</v>
      </c>
      <c r="C89" s="22">
        <v>0</v>
      </c>
      <c r="D89" s="22">
        <f t="shared" si="24"/>
        <v>6.472135954999578E-5</v>
      </c>
      <c r="E89" s="20">
        <f>Model!$W$24*((drdp!B89+drdp!K89)*DBHR!$B89+(drdp!E89+drdp!N89)*DBHR!$C89+(drdp!H89+drdp!Q89)*DBHR!$D89)</f>
        <v>-8.5043655276838742E-2</v>
      </c>
      <c r="F89" s="20">
        <f>Model!$W$24*((drdp!C89+drdp!L89)*DBHR!$B89+(drdp!F89+drdp!O89)*DBHR!$C89+(drdp!I89+drdp!R89)*DBHR!$D89)</f>
        <v>2.2787378752819727E-2</v>
      </c>
      <c r="G89" s="20">
        <f>Model!$W$24*((drdp!D89+drdp!M89)*DBHR!$B89+(drdp!G89+drdp!P89)*DBHR!$C89+(drdp!J89+drdp!S89)*DBHR!$D89)</f>
        <v>0</v>
      </c>
      <c r="H89" s="18">
        <f>Model!$W$24*((drdp!B89)*DBHR!$B89+(drdp!E89)*DBHR!$C89+(drdp!H89)*DBHR!$D89)</f>
        <v>-4.2521827638419371E-2</v>
      </c>
      <c r="I89" s="18">
        <f>Model!$W$24*((drdp!C89)*DBHR!$B89+(drdp!F89)*DBHR!$C89+(drdp!I89)*DBHR!$D89)</f>
        <v>1.1393689376409864E-2</v>
      </c>
      <c r="J89" s="18">
        <f>Model!$W$24*((drdp!D89)*DBHR!$B89+(drdp!G89)*DBHR!$C89+(drdp!J89)*DBHR!$D89)</f>
        <v>0</v>
      </c>
      <c r="K89" s="21">
        <f t="shared" si="25"/>
        <v>0.20419608616348883</v>
      </c>
      <c r="L89" s="21">
        <f t="shared" si="26"/>
        <v>1.466061937692228E-2</v>
      </c>
      <c r="M89" s="21">
        <f t="shared" si="27"/>
        <v>0</v>
      </c>
      <c r="N89" s="21">
        <f t="shared" si="28"/>
        <v>-5.4714176385102765E-2</v>
      </c>
      <c r="O89" s="21">
        <f t="shared" si="29"/>
        <v>0</v>
      </c>
      <c r="P89" s="21">
        <f t="shared" si="30"/>
        <v>0</v>
      </c>
      <c r="Q89" s="19">
        <f t="shared" si="31"/>
        <v>0.19877176868635449</v>
      </c>
      <c r="R89" s="19">
        <f t="shared" si="32"/>
        <v>1.4271170904103936E-2</v>
      </c>
      <c r="S89" s="19">
        <f t="shared" si="33"/>
        <v>0</v>
      </c>
      <c r="T89" s="19">
        <f t="shared" si="34"/>
        <v>-5.3260734897614591E-2</v>
      </c>
      <c r="U89" s="19">
        <f t="shared" si="35"/>
        <v>0</v>
      </c>
      <c r="V89" s="19">
        <f t="shared" si="36"/>
        <v>0</v>
      </c>
    </row>
    <row r="90" spans="1:22" x14ac:dyDescent="0.25">
      <c r="A90" s="26">
        <f>Wellpath!E90</f>
        <v>2610</v>
      </c>
      <c r="B90" s="22">
        <v>0</v>
      </c>
      <c r="C90" s="22">
        <v>0</v>
      </c>
      <c r="D90" s="22">
        <f t="shared" si="24"/>
        <v>6.472135954999578E-5</v>
      </c>
      <c r="E90" s="20">
        <f>Model!$W$24*((drdp!B90+drdp!K90)*DBHR!$B90+(drdp!E90+drdp!N90)*DBHR!$C90+(drdp!H90+drdp!Q90)*DBHR!$D90)</f>
        <v>-8.5043655276838742E-2</v>
      </c>
      <c r="F90" s="20">
        <f>Model!$W$24*((drdp!C90+drdp!L90)*DBHR!$B90+(drdp!F90+drdp!O90)*DBHR!$C90+(drdp!I90+drdp!R90)*DBHR!$D90)</f>
        <v>2.2787378752819727E-2</v>
      </c>
      <c r="G90" s="20">
        <f>Model!$W$24*((drdp!D90+drdp!M90)*DBHR!$B90+(drdp!G90+drdp!P90)*DBHR!$C90+(drdp!J90+drdp!S90)*DBHR!$D90)</f>
        <v>0</v>
      </c>
      <c r="H90" s="18">
        <f>Model!$W$24*((drdp!B90)*DBHR!$B90+(drdp!E90)*DBHR!$C90+(drdp!H90)*DBHR!$D90)</f>
        <v>-4.2521827638419371E-2</v>
      </c>
      <c r="I90" s="18">
        <f>Model!$W$24*((drdp!C90)*DBHR!$B90+(drdp!F90)*DBHR!$C90+(drdp!I90)*DBHR!$D90)</f>
        <v>1.1393689376409864E-2</v>
      </c>
      <c r="J90" s="18">
        <f>Model!$W$24*((drdp!D90)*DBHR!$B90+(drdp!G90)*DBHR!$C90+(drdp!J90)*DBHR!$D90)</f>
        <v>0</v>
      </c>
      <c r="K90" s="21">
        <f t="shared" si="25"/>
        <v>0.21142850946633462</v>
      </c>
      <c r="L90" s="21">
        <f t="shared" si="26"/>
        <v>1.5179884007346739E-2</v>
      </c>
      <c r="M90" s="21">
        <f t="shared" si="27"/>
        <v>0</v>
      </c>
      <c r="N90" s="21">
        <f t="shared" si="28"/>
        <v>-5.6652098368420327E-2</v>
      </c>
      <c r="O90" s="21">
        <f t="shared" si="29"/>
        <v>0</v>
      </c>
      <c r="P90" s="21">
        <f t="shared" si="30"/>
        <v>0</v>
      </c>
      <c r="Q90" s="19">
        <f t="shared" si="31"/>
        <v>0.20600419198920028</v>
      </c>
      <c r="R90" s="19">
        <f t="shared" si="32"/>
        <v>1.4790435534528395E-2</v>
      </c>
      <c r="S90" s="19">
        <f t="shared" si="33"/>
        <v>0</v>
      </c>
      <c r="T90" s="19">
        <f t="shared" si="34"/>
        <v>-5.5198656880932152E-2</v>
      </c>
      <c r="U90" s="19">
        <f t="shared" si="35"/>
        <v>0</v>
      </c>
      <c r="V90" s="19">
        <f t="shared" si="36"/>
        <v>0</v>
      </c>
    </row>
    <row r="91" spans="1:22" x14ac:dyDescent="0.25">
      <c r="A91" s="26">
        <f>Wellpath!E91</f>
        <v>2640</v>
      </c>
      <c r="B91" s="22">
        <v>0</v>
      </c>
      <c r="C91" s="22">
        <v>0</v>
      </c>
      <c r="D91" s="22">
        <f t="shared" si="24"/>
        <v>6.472135954999578E-5</v>
      </c>
      <c r="E91" s="20">
        <f>Model!$W$24*((drdp!B91+drdp!K91)*DBHR!$B91+(drdp!E91+drdp!N91)*DBHR!$C91+(drdp!H91+drdp!Q91)*DBHR!$D91)</f>
        <v>-8.5043655276838742E-2</v>
      </c>
      <c r="F91" s="20">
        <f>Model!$W$24*((drdp!C91+drdp!L91)*DBHR!$B91+(drdp!F91+drdp!O91)*DBHR!$C91+(drdp!I91+drdp!R91)*DBHR!$D91)</f>
        <v>2.2787378752819727E-2</v>
      </c>
      <c r="G91" s="20">
        <f>Model!$W$24*((drdp!D91+drdp!M91)*DBHR!$B91+(drdp!G91+drdp!P91)*DBHR!$C91+(drdp!J91+drdp!S91)*DBHR!$D91)</f>
        <v>0</v>
      </c>
      <c r="H91" s="18">
        <f>Model!$W$24*((drdp!B91)*DBHR!$B91+(drdp!E91)*DBHR!$C91+(drdp!H91)*DBHR!$D91)</f>
        <v>-4.2521827638419371E-2</v>
      </c>
      <c r="I91" s="18">
        <f>Model!$W$24*((drdp!C91)*DBHR!$B91+(drdp!F91)*DBHR!$C91+(drdp!I91)*DBHR!$D91)</f>
        <v>1.1393689376409864E-2</v>
      </c>
      <c r="J91" s="18">
        <f>Model!$W$24*((drdp!D91)*DBHR!$B91+(drdp!G91)*DBHR!$C91+(drdp!J91)*DBHR!$D91)</f>
        <v>0</v>
      </c>
      <c r="K91" s="21">
        <f t="shared" si="25"/>
        <v>0.21866093276918042</v>
      </c>
      <c r="L91" s="21">
        <f t="shared" si="26"/>
        <v>1.56991486377712E-2</v>
      </c>
      <c r="M91" s="21">
        <f t="shared" si="27"/>
        <v>0</v>
      </c>
      <c r="N91" s="21">
        <f t="shared" si="28"/>
        <v>-5.8590020351737888E-2</v>
      </c>
      <c r="O91" s="21">
        <f t="shared" si="29"/>
        <v>0</v>
      </c>
      <c r="P91" s="21">
        <f t="shared" si="30"/>
        <v>0</v>
      </c>
      <c r="Q91" s="19">
        <f t="shared" si="31"/>
        <v>0.21323661529204607</v>
      </c>
      <c r="R91" s="19">
        <f t="shared" si="32"/>
        <v>1.5309700164952854E-2</v>
      </c>
      <c r="S91" s="19">
        <f t="shared" si="33"/>
        <v>0</v>
      </c>
      <c r="T91" s="19">
        <f t="shared" si="34"/>
        <v>-5.7136578864249714E-2</v>
      </c>
      <c r="U91" s="19">
        <f t="shared" si="35"/>
        <v>0</v>
      </c>
      <c r="V91" s="19">
        <f t="shared" si="36"/>
        <v>0</v>
      </c>
    </row>
    <row r="92" spans="1:22" x14ac:dyDescent="0.25">
      <c r="A92" s="26">
        <f>Wellpath!E92</f>
        <v>2670</v>
      </c>
      <c r="B92" s="22">
        <v>0</v>
      </c>
      <c r="C92" s="22">
        <v>0</v>
      </c>
      <c r="D92" s="22">
        <f t="shared" si="24"/>
        <v>6.472135954999578E-5</v>
      </c>
      <c r="E92" s="20">
        <f>Model!$W$24*((drdp!B92+drdp!K92)*DBHR!$B92+(drdp!E92+drdp!N92)*DBHR!$C92+(drdp!H92+drdp!Q92)*DBHR!$D92)</f>
        <v>-8.5043655276838742E-2</v>
      </c>
      <c r="F92" s="20">
        <f>Model!$W$24*((drdp!C92+drdp!L92)*DBHR!$B92+(drdp!F92+drdp!O92)*DBHR!$C92+(drdp!I92+drdp!R92)*DBHR!$D92)</f>
        <v>2.2787378752819727E-2</v>
      </c>
      <c r="G92" s="20">
        <f>Model!$W$24*((drdp!D92+drdp!M92)*DBHR!$B92+(drdp!G92+drdp!P92)*DBHR!$C92+(drdp!J92+drdp!S92)*DBHR!$D92)</f>
        <v>0</v>
      </c>
      <c r="H92" s="18">
        <f>Model!$W$24*((drdp!B92)*DBHR!$B92+(drdp!E92)*DBHR!$C92+(drdp!H92)*DBHR!$D92)</f>
        <v>-4.2521827638419371E-2</v>
      </c>
      <c r="I92" s="18">
        <f>Model!$W$24*((drdp!C92)*DBHR!$B92+(drdp!F92)*DBHR!$C92+(drdp!I92)*DBHR!$D92)</f>
        <v>1.1393689376409864E-2</v>
      </c>
      <c r="J92" s="18">
        <f>Model!$W$24*((drdp!D92)*DBHR!$B92+(drdp!G92)*DBHR!$C92+(drdp!J92)*DBHR!$D92)</f>
        <v>0</v>
      </c>
      <c r="K92" s="21">
        <f t="shared" si="25"/>
        <v>0.22589335607202621</v>
      </c>
      <c r="L92" s="21">
        <f t="shared" si="26"/>
        <v>1.6218413268195661E-2</v>
      </c>
      <c r="M92" s="21">
        <f t="shared" si="27"/>
        <v>0</v>
      </c>
      <c r="N92" s="21">
        <f t="shared" si="28"/>
        <v>-6.052794233505545E-2</v>
      </c>
      <c r="O92" s="21">
        <f t="shared" si="29"/>
        <v>0</v>
      </c>
      <c r="P92" s="21">
        <f t="shared" si="30"/>
        <v>0</v>
      </c>
      <c r="Q92" s="19">
        <f t="shared" si="31"/>
        <v>0.22046903859489186</v>
      </c>
      <c r="R92" s="19">
        <f t="shared" si="32"/>
        <v>1.5828964795377314E-2</v>
      </c>
      <c r="S92" s="19">
        <f t="shared" si="33"/>
        <v>0</v>
      </c>
      <c r="T92" s="19">
        <f t="shared" si="34"/>
        <v>-5.9074500847567275E-2</v>
      </c>
      <c r="U92" s="19">
        <f t="shared" si="35"/>
        <v>0</v>
      </c>
      <c r="V92" s="19">
        <f t="shared" si="36"/>
        <v>0</v>
      </c>
    </row>
    <row r="93" spans="1:22" x14ac:dyDescent="0.25">
      <c r="A93" s="26">
        <f>Wellpath!E93</f>
        <v>2700</v>
      </c>
      <c r="B93" s="22">
        <v>0</v>
      </c>
      <c r="C93" s="22">
        <v>0</v>
      </c>
      <c r="D93" s="22">
        <f t="shared" si="24"/>
        <v>6.472135954999578E-5</v>
      </c>
      <c r="E93" s="20">
        <f>Model!$W$24*((drdp!B93+drdp!K93)*DBHR!$B93+(drdp!E93+drdp!N93)*DBHR!$C93+(drdp!H93+drdp!Q93)*DBHR!$D93)</f>
        <v>-8.5043655276838742E-2</v>
      </c>
      <c r="F93" s="20">
        <f>Model!$W$24*((drdp!C93+drdp!L93)*DBHR!$B93+(drdp!F93+drdp!O93)*DBHR!$C93+(drdp!I93+drdp!R93)*DBHR!$D93)</f>
        <v>2.2787378752819727E-2</v>
      </c>
      <c r="G93" s="20">
        <f>Model!$W$24*((drdp!D93+drdp!M93)*DBHR!$B93+(drdp!G93+drdp!P93)*DBHR!$C93+(drdp!J93+drdp!S93)*DBHR!$D93)</f>
        <v>0</v>
      </c>
      <c r="H93" s="18">
        <f>Model!$W$24*((drdp!B93)*DBHR!$B93+(drdp!E93)*DBHR!$C93+(drdp!H93)*DBHR!$D93)</f>
        <v>-4.2521827638419371E-2</v>
      </c>
      <c r="I93" s="18">
        <f>Model!$W$24*((drdp!C93)*DBHR!$B93+(drdp!F93)*DBHR!$C93+(drdp!I93)*DBHR!$D93)</f>
        <v>1.1393689376409864E-2</v>
      </c>
      <c r="J93" s="18">
        <f>Model!$W$24*((drdp!D93)*DBHR!$B93+(drdp!G93)*DBHR!$C93+(drdp!J93)*DBHR!$D93)</f>
        <v>0</v>
      </c>
      <c r="K93" s="21">
        <f t="shared" si="25"/>
        <v>0.233125779374872</v>
      </c>
      <c r="L93" s="21">
        <f t="shared" si="26"/>
        <v>1.6737677898620122E-2</v>
      </c>
      <c r="M93" s="21">
        <f t="shared" si="27"/>
        <v>0</v>
      </c>
      <c r="N93" s="21">
        <f t="shared" si="28"/>
        <v>-6.2465864318373011E-2</v>
      </c>
      <c r="O93" s="21">
        <f t="shared" si="29"/>
        <v>0</v>
      </c>
      <c r="P93" s="21">
        <f t="shared" si="30"/>
        <v>0</v>
      </c>
      <c r="Q93" s="19">
        <f t="shared" si="31"/>
        <v>0.22770146189773766</v>
      </c>
      <c r="R93" s="19">
        <f t="shared" si="32"/>
        <v>1.6348229425801775E-2</v>
      </c>
      <c r="S93" s="19">
        <f t="shared" si="33"/>
        <v>0</v>
      </c>
      <c r="T93" s="19">
        <f t="shared" si="34"/>
        <v>-6.1012422830884837E-2</v>
      </c>
      <c r="U93" s="19">
        <f t="shared" si="35"/>
        <v>0</v>
      </c>
      <c r="V93" s="19">
        <f t="shared" si="36"/>
        <v>0</v>
      </c>
    </row>
    <row r="94" spans="1:22" x14ac:dyDescent="0.25">
      <c r="A94" s="26">
        <f>Wellpath!E94</f>
        <v>2730</v>
      </c>
      <c r="B94" s="22">
        <v>0</v>
      </c>
      <c r="C94" s="22">
        <v>0</v>
      </c>
      <c r="D94" s="22">
        <f t="shared" si="24"/>
        <v>6.472135954999578E-5</v>
      </c>
      <c r="E94" s="20">
        <f>Model!$W$24*((drdp!B94+drdp!K94)*DBHR!$B94+(drdp!E94+drdp!N94)*DBHR!$C94+(drdp!H94+drdp!Q94)*DBHR!$D94)</f>
        <v>-8.5043655276838742E-2</v>
      </c>
      <c r="F94" s="20">
        <f>Model!$W$24*((drdp!C94+drdp!L94)*DBHR!$B94+(drdp!F94+drdp!O94)*DBHR!$C94+(drdp!I94+drdp!R94)*DBHR!$D94)</f>
        <v>2.2787378752819727E-2</v>
      </c>
      <c r="G94" s="20">
        <f>Model!$W$24*((drdp!D94+drdp!M94)*DBHR!$B94+(drdp!G94+drdp!P94)*DBHR!$C94+(drdp!J94+drdp!S94)*DBHR!$D94)</f>
        <v>0</v>
      </c>
      <c r="H94" s="18">
        <f>Model!$W$24*((drdp!B94)*DBHR!$B94+(drdp!E94)*DBHR!$C94+(drdp!H94)*DBHR!$D94)</f>
        <v>-4.2521827638419371E-2</v>
      </c>
      <c r="I94" s="18">
        <f>Model!$W$24*((drdp!C94)*DBHR!$B94+(drdp!F94)*DBHR!$C94+(drdp!I94)*DBHR!$D94)</f>
        <v>1.1393689376409864E-2</v>
      </c>
      <c r="J94" s="18">
        <f>Model!$W$24*((drdp!D94)*DBHR!$B94+(drdp!G94)*DBHR!$C94+(drdp!J94)*DBHR!$D94)</f>
        <v>0</v>
      </c>
      <c r="K94" s="21">
        <f t="shared" si="25"/>
        <v>0.24035820267771779</v>
      </c>
      <c r="L94" s="21">
        <f t="shared" si="26"/>
        <v>1.7256942529044583E-2</v>
      </c>
      <c r="M94" s="21">
        <f t="shared" si="27"/>
        <v>0</v>
      </c>
      <c r="N94" s="21">
        <f t="shared" si="28"/>
        <v>-6.4403786301690566E-2</v>
      </c>
      <c r="O94" s="21">
        <f t="shared" si="29"/>
        <v>0</v>
      </c>
      <c r="P94" s="21">
        <f t="shared" si="30"/>
        <v>0</v>
      </c>
      <c r="Q94" s="19">
        <f t="shared" si="31"/>
        <v>0.23493388520058345</v>
      </c>
      <c r="R94" s="19">
        <f t="shared" si="32"/>
        <v>1.6867494056226236E-2</v>
      </c>
      <c r="S94" s="19">
        <f t="shared" si="33"/>
        <v>0</v>
      </c>
      <c r="T94" s="19">
        <f t="shared" si="34"/>
        <v>-6.2950344814202405E-2</v>
      </c>
      <c r="U94" s="19">
        <f t="shared" si="35"/>
        <v>0</v>
      </c>
      <c r="V94" s="19">
        <f t="shared" si="36"/>
        <v>0</v>
      </c>
    </row>
    <row r="95" spans="1:22" x14ac:dyDescent="0.25">
      <c r="A95" s="26">
        <f>Wellpath!E95</f>
        <v>2760</v>
      </c>
      <c r="B95" s="22">
        <v>0</v>
      </c>
      <c r="C95" s="22">
        <v>0</v>
      </c>
      <c r="D95" s="22">
        <f t="shared" si="24"/>
        <v>6.472135954999578E-5</v>
      </c>
      <c r="E95" s="20">
        <f>Model!$W$24*((drdp!B95+drdp!K95)*DBHR!$B95+(drdp!E95+drdp!N95)*DBHR!$C95+(drdp!H95+drdp!Q95)*DBHR!$D95)</f>
        <v>-8.5043655276838742E-2</v>
      </c>
      <c r="F95" s="20">
        <f>Model!$W$24*((drdp!C95+drdp!L95)*DBHR!$B95+(drdp!F95+drdp!O95)*DBHR!$C95+(drdp!I95+drdp!R95)*DBHR!$D95)</f>
        <v>2.2787378752819727E-2</v>
      </c>
      <c r="G95" s="20">
        <f>Model!$W$24*((drdp!D95+drdp!M95)*DBHR!$B95+(drdp!G95+drdp!P95)*DBHR!$C95+(drdp!J95+drdp!S95)*DBHR!$D95)</f>
        <v>0</v>
      </c>
      <c r="H95" s="18">
        <f>Model!$W$24*((drdp!B95)*DBHR!$B95+(drdp!E95)*DBHR!$C95+(drdp!H95)*DBHR!$D95)</f>
        <v>-4.2521827638419371E-2</v>
      </c>
      <c r="I95" s="18">
        <f>Model!$W$24*((drdp!C95)*DBHR!$B95+(drdp!F95)*DBHR!$C95+(drdp!I95)*DBHR!$D95)</f>
        <v>1.1393689376409864E-2</v>
      </c>
      <c r="J95" s="18">
        <f>Model!$W$24*((drdp!D95)*DBHR!$B95+(drdp!G95)*DBHR!$C95+(drdp!J95)*DBHR!$D95)</f>
        <v>0</v>
      </c>
      <c r="K95" s="21">
        <f t="shared" si="25"/>
        <v>0.24759062598056358</v>
      </c>
      <c r="L95" s="21">
        <f t="shared" si="26"/>
        <v>1.7776207159469044E-2</v>
      </c>
      <c r="M95" s="21">
        <f t="shared" si="27"/>
        <v>0</v>
      </c>
      <c r="N95" s="21">
        <f t="shared" si="28"/>
        <v>-6.6341708285008127E-2</v>
      </c>
      <c r="O95" s="21">
        <f t="shared" si="29"/>
        <v>0</v>
      </c>
      <c r="P95" s="21">
        <f t="shared" si="30"/>
        <v>0</v>
      </c>
      <c r="Q95" s="19">
        <f t="shared" si="31"/>
        <v>0.24216630850342924</v>
      </c>
      <c r="R95" s="19">
        <f t="shared" si="32"/>
        <v>1.7386758686650697E-2</v>
      </c>
      <c r="S95" s="19">
        <f t="shared" si="33"/>
        <v>0</v>
      </c>
      <c r="T95" s="19">
        <f t="shared" si="34"/>
        <v>-6.4888266797519953E-2</v>
      </c>
      <c r="U95" s="19">
        <f t="shared" si="35"/>
        <v>0</v>
      </c>
      <c r="V95" s="19">
        <f t="shared" si="36"/>
        <v>0</v>
      </c>
    </row>
    <row r="96" spans="1:22" x14ac:dyDescent="0.25">
      <c r="A96" s="26">
        <f>Wellpath!E96</f>
        <v>2790</v>
      </c>
      <c r="B96" s="22">
        <v>0</v>
      </c>
      <c r="C96" s="22">
        <v>0</v>
      </c>
      <c r="D96" s="22">
        <f t="shared" si="24"/>
        <v>6.472135954999578E-5</v>
      </c>
      <c r="E96" s="20">
        <f>Model!$W$24*((drdp!B96+drdp!K96)*DBHR!$B96+(drdp!E96+drdp!N96)*DBHR!$C96+(drdp!H96+drdp!Q96)*DBHR!$D96)</f>
        <v>-8.5043655276838742E-2</v>
      </c>
      <c r="F96" s="20">
        <f>Model!$W$24*((drdp!C96+drdp!L96)*DBHR!$B96+(drdp!F96+drdp!O96)*DBHR!$C96+(drdp!I96+drdp!R96)*DBHR!$D96)</f>
        <v>2.2787378752819727E-2</v>
      </c>
      <c r="G96" s="20">
        <f>Model!$W$24*((drdp!D96+drdp!M96)*DBHR!$B96+(drdp!G96+drdp!P96)*DBHR!$C96+(drdp!J96+drdp!S96)*DBHR!$D96)</f>
        <v>0</v>
      </c>
      <c r="H96" s="18">
        <f>Model!$W$24*((drdp!B96)*DBHR!$B96+(drdp!E96)*DBHR!$C96+(drdp!H96)*DBHR!$D96)</f>
        <v>-4.2521827638419371E-2</v>
      </c>
      <c r="I96" s="18">
        <f>Model!$W$24*((drdp!C96)*DBHR!$B96+(drdp!F96)*DBHR!$C96+(drdp!I96)*DBHR!$D96)</f>
        <v>1.1393689376409864E-2</v>
      </c>
      <c r="J96" s="18">
        <f>Model!$W$24*((drdp!D96)*DBHR!$B96+(drdp!G96)*DBHR!$C96+(drdp!J96)*DBHR!$D96)</f>
        <v>0</v>
      </c>
      <c r="K96" s="21">
        <f t="shared" si="25"/>
        <v>0.25482304928340938</v>
      </c>
      <c r="L96" s="21">
        <f t="shared" si="26"/>
        <v>1.8295471789893505E-2</v>
      </c>
      <c r="M96" s="21">
        <f t="shared" si="27"/>
        <v>0</v>
      </c>
      <c r="N96" s="21">
        <f t="shared" si="28"/>
        <v>-6.8279630268325689E-2</v>
      </c>
      <c r="O96" s="21">
        <f t="shared" si="29"/>
        <v>0</v>
      </c>
      <c r="P96" s="21">
        <f t="shared" si="30"/>
        <v>0</v>
      </c>
      <c r="Q96" s="19">
        <f t="shared" si="31"/>
        <v>0.24939873180627503</v>
      </c>
      <c r="R96" s="19">
        <f t="shared" si="32"/>
        <v>1.7906023317075158E-2</v>
      </c>
      <c r="S96" s="19">
        <f t="shared" si="33"/>
        <v>0</v>
      </c>
      <c r="T96" s="19">
        <f t="shared" si="34"/>
        <v>-6.6826188780837514E-2</v>
      </c>
      <c r="U96" s="19">
        <f t="shared" si="35"/>
        <v>0</v>
      </c>
      <c r="V96" s="19">
        <f t="shared" si="36"/>
        <v>0</v>
      </c>
    </row>
    <row r="97" spans="1:22" x14ac:dyDescent="0.25">
      <c r="A97" s="26">
        <f>Wellpath!E97</f>
        <v>2820</v>
      </c>
      <c r="B97" s="22">
        <v>0</v>
      </c>
      <c r="C97" s="22">
        <v>0</v>
      </c>
      <c r="D97" s="22">
        <f t="shared" si="24"/>
        <v>6.472135954999578E-5</v>
      </c>
      <c r="E97" s="20">
        <f>Model!$W$24*((drdp!B97+drdp!K97)*DBHR!$B97+(drdp!E97+drdp!N97)*DBHR!$C97+(drdp!H97+drdp!Q97)*DBHR!$D97)</f>
        <v>-8.5043655276838742E-2</v>
      </c>
      <c r="F97" s="20">
        <f>Model!$W$24*((drdp!C97+drdp!L97)*DBHR!$B97+(drdp!F97+drdp!O97)*DBHR!$C97+(drdp!I97+drdp!R97)*DBHR!$D97)</f>
        <v>2.2787378752819727E-2</v>
      </c>
      <c r="G97" s="20">
        <f>Model!$W$24*((drdp!D97+drdp!M97)*DBHR!$B97+(drdp!G97+drdp!P97)*DBHR!$C97+(drdp!J97+drdp!S97)*DBHR!$D97)</f>
        <v>0</v>
      </c>
      <c r="H97" s="18">
        <f>Model!$W$24*((drdp!B97)*DBHR!$B97+(drdp!E97)*DBHR!$C97+(drdp!H97)*DBHR!$D97)</f>
        <v>-4.2521827638419371E-2</v>
      </c>
      <c r="I97" s="18">
        <f>Model!$W$24*((drdp!C97)*DBHR!$B97+(drdp!F97)*DBHR!$C97+(drdp!I97)*DBHR!$D97)</f>
        <v>1.1393689376409864E-2</v>
      </c>
      <c r="J97" s="18">
        <f>Model!$W$24*((drdp!D97)*DBHR!$B97+(drdp!G97)*DBHR!$C97+(drdp!J97)*DBHR!$D97)</f>
        <v>0</v>
      </c>
      <c r="K97" s="21">
        <f t="shared" si="25"/>
        <v>0.26205547258625517</v>
      </c>
      <c r="L97" s="21">
        <f t="shared" si="26"/>
        <v>1.8814736420317967E-2</v>
      </c>
      <c r="M97" s="21">
        <f t="shared" si="27"/>
        <v>0</v>
      </c>
      <c r="N97" s="21">
        <f t="shared" si="28"/>
        <v>-7.021755225164325E-2</v>
      </c>
      <c r="O97" s="21">
        <f t="shared" si="29"/>
        <v>0</v>
      </c>
      <c r="P97" s="21">
        <f t="shared" si="30"/>
        <v>0</v>
      </c>
      <c r="Q97" s="19">
        <f t="shared" si="31"/>
        <v>0.25663115510912082</v>
      </c>
      <c r="R97" s="19">
        <f t="shared" si="32"/>
        <v>1.8425287947499619E-2</v>
      </c>
      <c r="S97" s="19">
        <f t="shared" si="33"/>
        <v>0</v>
      </c>
      <c r="T97" s="19">
        <f t="shared" si="34"/>
        <v>-6.8764110764155076E-2</v>
      </c>
      <c r="U97" s="19">
        <f t="shared" si="35"/>
        <v>0</v>
      </c>
      <c r="V97" s="19">
        <f t="shared" si="36"/>
        <v>0</v>
      </c>
    </row>
    <row r="98" spans="1:22" x14ac:dyDescent="0.25">
      <c r="A98" s="26">
        <f>Wellpath!E98</f>
        <v>2850</v>
      </c>
      <c r="B98" s="22">
        <v>0</v>
      </c>
      <c r="C98" s="22">
        <v>0</v>
      </c>
      <c r="D98" s="22">
        <f t="shared" si="24"/>
        <v>6.472135954999578E-5</v>
      </c>
      <c r="E98" s="20">
        <f>Model!$W$24*((drdp!B98+drdp!K98)*DBHR!$B98+(drdp!E98+drdp!N98)*DBHR!$C98+(drdp!H98+drdp!Q98)*DBHR!$D98)</f>
        <v>-8.5043655276838742E-2</v>
      </c>
      <c r="F98" s="20">
        <f>Model!$W$24*((drdp!C98+drdp!L98)*DBHR!$B98+(drdp!F98+drdp!O98)*DBHR!$C98+(drdp!I98+drdp!R98)*DBHR!$D98)</f>
        <v>2.2787378752819727E-2</v>
      </c>
      <c r="G98" s="20">
        <f>Model!$W$24*((drdp!D98+drdp!M98)*DBHR!$B98+(drdp!G98+drdp!P98)*DBHR!$C98+(drdp!J98+drdp!S98)*DBHR!$D98)</f>
        <v>0</v>
      </c>
      <c r="H98" s="18">
        <f>Model!$W$24*((drdp!B98)*DBHR!$B98+(drdp!E98)*DBHR!$C98+(drdp!H98)*DBHR!$D98)</f>
        <v>-4.2521827638419371E-2</v>
      </c>
      <c r="I98" s="18">
        <f>Model!$W$24*((drdp!C98)*DBHR!$B98+(drdp!F98)*DBHR!$C98+(drdp!I98)*DBHR!$D98)</f>
        <v>1.1393689376409864E-2</v>
      </c>
      <c r="J98" s="18">
        <f>Model!$W$24*((drdp!D98)*DBHR!$B98+(drdp!G98)*DBHR!$C98+(drdp!J98)*DBHR!$D98)</f>
        <v>0</v>
      </c>
      <c r="K98" s="21">
        <f t="shared" si="25"/>
        <v>0.26928789588910096</v>
      </c>
      <c r="L98" s="21">
        <f t="shared" si="26"/>
        <v>1.9334001050742428E-2</v>
      </c>
      <c r="M98" s="21">
        <f t="shared" si="27"/>
        <v>0</v>
      </c>
      <c r="N98" s="21">
        <f t="shared" si="28"/>
        <v>-7.2155474234960812E-2</v>
      </c>
      <c r="O98" s="21">
        <f t="shared" si="29"/>
        <v>0</v>
      </c>
      <c r="P98" s="21">
        <f t="shared" si="30"/>
        <v>0</v>
      </c>
      <c r="Q98" s="19">
        <f t="shared" si="31"/>
        <v>0.26386357841196662</v>
      </c>
      <c r="R98" s="19">
        <f t="shared" si="32"/>
        <v>1.894455257792408E-2</v>
      </c>
      <c r="S98" s="19">
        <f t="shared" si="33"/>
        <v>0</v>
      </c>
      <c r="T98" s="19">
        <f t="shared" si="34"/>
        <v>-7.0702032747472637E-2</v>
      </c>
      <c r="U98" s="19">
        <f t="shared" si="35"/>
        <v>0</v>
      </c>
      <c r="V98" s="19">
        <f t="shared" si="36"/>
        <v>0</v>
      </c>
    </row>
    <row r="99" spans="1:22" x14ac:dyDescent="0.25">
      <c r="A99" s="26">
        <f>Wellpath!E99</f>
        <v>2880</v>
      </c>
      <c r="B99" s="22">
        <v>0</v>
      </c>
      <c r="C99" s="22">
        <v>0</v>
      </c>
      <c r="D99" s="22">
        <f t="shared" si="24"/>
        <v>6.472135954999578E-5</v>
      </c>
      <c r="E99" s="20">
        <f>Model!$W$24*((drdp!B99+drdp!K99)*DBHR!$B99+(drdp!E99+drdp!N99)*DBHR!$C99+(drdp!H99+drdp!Q99)*DBHR!$D99)</f>
        <v>-8.5043655276838742E-2</v>
      </c>
      <c r="F99" s="20">
        <f>Model!$W$24*((drdp!C99+drdp!L99)*DBHR!$B99+(drdp!F99+drdp!O99)*DBHR!$C99+(drdp!I99+drdp!R99)*DBHR!$D99)</f>
        <v>2.2787378752819727E-2</v>
      </c>
      <c r="G99" s="20">
        <f>Model!$W$24*((drdp!D99+drdp!M99)*DBHR!$B99+(drdp!G99+drdp!P99)*DBHR!$C99+(drdp!J99+drdp!S99)*DBHR!$D99)</f>
        <v>0</v>
      </c>
      <c r="H99" s="18">
        <f>Model!$W$24*((drdp!B99)*DBHR!$B99+(drdp!E99)*DBHR!$C99+(drdp!H99)*DBHR!$D99)</f>
        <v>-4.2521827638419371E-2</v>
      </c>
      <c r="I99" s="18">
        <f>Model!$W$24*((drdp!C99)*DBHR!$B99+(drdp!F99)*DBHR!$C99+(drdp!I99)*DBHR!$D99)</f>
        <v>1.1393689376409864E-2</v>
      </c>
      <c r="J99" s="18">
        <f>Model!$W$24*((drdp!D99)*DBHR!$B99+(drdp!G99)*DBHR!$C99+(drdp!J99)*DBHR!$D99)</f>
        <v>0</v>
      </c>
      <c r="K99" s="21">
        <f t="shared" si="25"/>
        <v>0.27652031919194675</v>
      </c>
      <c r="L99" s="21">
        <f t="shared" si="26"/>
        <v>1.9853265681166889E-2</v>
      </c>
      <c r="M99" s="21">
        <f t="shared" si="27"/>
        <v>0</v>
      </c>
      <c r="N99" s="21">
        <f t="shared" si="28"/>
        <v>-7.4093396218278373E-2</v>
      </c>
      <c r="O99" s="21">
        <f t="shared" si="29"/>
        <v>0</v>
      </c>
      <c r="P99" s="21">
        <f t="shared" si="30"/>
        <v>0</v>
      </c>
      <c r="Q99" s="19">
        <f t="shared" si="31"/>
        <v>0.27109600171481241</v>
      </c>
      <c r="R99" s="19">
        <f t="shared" si="32"/>
        <v>1.9463817208348541E-2</v>
      </c>
      <c r="S99" s="19">
        <f t="shared" si="33"/>
        <v>0</v>
      </c>
      <c r="T99" s="19">
        <f t="shared" si="34"/>
        <v>-7.2639954730790199E-2</v>
      </c>
      <c r="U99" s="19">
        <f t="shared" si="35"/>
        <v>0</v>
      </c>
      <c r="V99" s="19">
        <f t="shared" si="36"/>
        <v>0</v>
      </c>
    </row>
    <row r="100" spans="1:22" x14ac:dyDescent="0.25">
      <c r="A100" s="26">
        <f>Wellpath!E100</f>
        <v>2910</v>
      </c>
      <c r="B100" s="22">
        <v>0</v>
      </c>
      <c r="C100" s="22">
        <v>0</v>
      </c>
      <c r="D100" s="22">
        <f t="shared" si="24"/>
        <v>6.472135954999578E-5</v>
      </c>
      <c r="E100" s="20">
        <f>Model!$W$24*((drdp!B100+drdp!K100)*DBHR!$B100+(drdp!E100+drdp!N100)*DBHR!$C100+(drdp!H100+drdp!Q100)*DBHR!$D100)</f>
        <v>-8.5043655276838742E-2</v>
      </c>
      <c r="F100" s="20">
        <f>Model!$W$24*((drdp!C100+drdp!L100)*DBHR!$B100+(drdp!F100+drdp!O100)*DBHR!$C100+(drdp!I100+drdp!R100)*DBHR!$D100)</f>
        <v>2.2787378752819727E-2</v>
      </c>
      <c r="G100" s="20">
        <f>Model!$W$24*((drdp!D100+drdp!M100)*DBHR!$B100+(drdp!G100+drdp!P100)*DBHR!$C100+(drdp!J100+drdp!S100)*DBHR!$D100)</f>
        <v>0</v>
      </c>
      <c r="H100" s="18">
        <f>Model!$W$24*((drdp!B100)*DBHR!$B100+(drdp!E100)*DBHR!$C100+(drdp!H100)*DBHR!$D100)</f>
        <v>-4.2521827638419371E-2</v>
      </c>
      <c r="I100" s="18">
        <f>Model!$W$24*((drdp!C100)*DBHR!$B100+(drdp!F100)*DBHR!$C100+(drdp!I100)*DBHR!$D100)</f>
        <v>1.1393689376409864E-2</v>
      </c>
      <c r="J100" s="18">
        <f>Model!$W$24*((drdp!D100)*DBHR!$B100+(drdp!G100)*DBHR!$C100+(drdp!J100)*DBHR!$D100)</f>
        <v>0</v>
      </c>
      <c r="K100" s="21">
        <f t="shared" si="25"/>
        <v>0.28375274249479254</v>
      </c>
      <c r="L100" s="21">
        <f t="shared" si="26"/>
        <v>2.037253031159135E-2</v>
      </c>
      <c r="M100" s="21">
        <f t="shared" si="27"/>
        <v>0</v>
      </c>
      <c r="N100" s="21">
        <f t="shared" si="28"/>
        <v>-7.6031318201595935E-2</v>
      </c>
      <c r="O100" s="21">
        <f t="shared" si="29"/>
        <v>0</v>
      </c>
      <c r="P100" s="21">
        <f t="shared" si="30"/>
        <v>0</v>
      </c>
      <c r="Q100" s="19">
        <f t="shared" si="31"/>
        <v>0.2783284250176582</v>
      </c>
      <c r="R100" s="19">
        <f t="shared" si="32"/>
        <v>1.9983081838773002E-2</v>
      </c>
      <c r="S100" s="19">
        <f t="shared" si="33"/>
        <v>0</v>
      </c>
      <c r="T100" s="19">
        <f t="shared" si="34"/>
        <v>-7.457787671410776E-2</v>
      </c>
      <c r="U100" s="19">
        <f t="shared" si="35"/>
        <v>0</v>
      </c>
      <c r="V100" s="19">
        <f t="shared" si="36"/>
        <v>0</v>
      </c>
    </row>
    <row r="101" spans="1:22" x14ac:dyDescent="0.25">
      <c r="A101" s="26">
        <f>Wellpath!E101</f>
        <v>2940</v>
      </c>
      <c r="B101" s="22">
        <v>0</v>
      </c>
      <c r="C101" s="22">
        <v>0</v>
      </c>
      <c r="D101" s="22">
        <f t="shared" si="24"/>
        <v>6.472135954999578E-5</v>
      </c>
      <c r="E101" s="20">
        <f>Model!$W$24*((drdp!B101+drdp!K101)*DBHR!$B101+(drdp!E101+drdp!N101)*DBHR!$C101+(drdp!H101+drdp!Q101)*DBHR!$D101)</f>
        <v>-8.5043655276838742E-2</v>
      </c>
      <c r="F101" s="20">
        <f>Model!$W$24*((drdp!C101+drdp!L101)*DBHR!$B101+(drdp!F101+drdp!O101)*DBHR!$C101+(drdp!I101+drdp!R101)*DBHR!$D101)</f>
        <v>2.2787378752819727E-2</v>
      </c>
      <c r="G101" s="20">
        <f>Model!$W$24*((drdp!D101+drdp!M101)*DBHR!$B101+(drdp!G101+drdp!P101)*DBHR!$C101+(drdp!J101+drdp!S101)*DBHR!$D101)</f>
        <v>0</v>
      </c>
      <c r="H101" s="18">
        <f>Model!$W$24*((drdp!B101)*DBHR!$B101+(drdp!E101)*DBHR!$C101+(drdp!H101)*DBHR!$D101)</f>
        <v>-4.2521827638419371E-2</v>
      </c>
      <c r="I101" s="18">
        <f>Model!$W$24*((drdp!C101)*DBHR!$B101+(drdp!F101)*DBHR!$C101+(drdp!I101)*DBHR!$D101)</f>
        <v>1.1393689376409864E-2</v>
      </c>
      <c r="J101" s="18">
        <f>Model!$W$24*((drdp!D101)*DBHR!$B101+(drdp!G101)*DBHR!$C101+(drdp!J101)*DBHR!$D101)</f>
        <v>0</v>
      </c>
      <c r="K101" s="21">
        <f t="shared" si="25"/>
        <v>0.29098516579763833</v>
      </c>
      <c r="L101" s="21">
        <f t="shared" si="26"/>
        <v>2.0891794942015811E-2</v>
      </c>
      <c r="M101" s="21">
        <f t="shared" si="27"/>
        <v>0</v>
      </c>
      <c r="N101" s="21">
        <f t="shared" si="28"/>
        <v>-7.7969240184913496E-2</v>
      </c>
      <c r="O101" s="21">
        <f t="shared" si="29"/>
        <v>0</v>
      </c>
      <c r="P101" s="21">
        <f t="shared" si="30"/>
        <v>0</v>
      </c>
      <c r="Q101" s="19">
        <f t="shared" si="31"/>
        <v>0.28556084832050399</v>
      </c>
      <c r="R101" s="19">
        <f t="shared" si="32"/>
        <v>2.0502346469197463E-2</v>
      </c>
      <c r="S101" s="19">
        <f t="shared" si="33"/>
        <v>0</v>
      </c>
      <c r="T101" s="19">
        <f t="shared" si="34"/>
        <v>-7.6515798697425322E-2</v>
      </c>
      <c r="U101" s="19">
        <f t="shared" si="35"/>
        <v>0</v>
      </c>
      <c r="V101" s="19">
        <f t="shared" si="36"/>
        <v>0</v>
      </c>
    </row>
    <row r="102" spans="1:22" x14ac:dyDescent="0.25">
      <c r="A102" s="26">
        <f>Wellpath!E102</f>
        <v>2970</v>
      </c>
      <c r="B102" s="22">
        <v>0</v>
      </c>
      <c r="C102" s="22">
        <v>0</v>
      </c>
      <c r="D102" s="22">
        <f t="shared" si="24"/>
        <v>6.472135954999578E-5</v>
      </c>
      <c r="E102" s="20">
        <f>Model!$W$24*((drdp!B102+drdp!K102)*DBHR!$B102+(drdp!E102+drdp!N102)*DBHR!$C102+(drdp!H102+drdp!Q102)*DBHR!$D102)</f>
        <v>-8.5043655276838742E-2</v>
      </c>
      <c r="F102" s="20">
        <f>Model!$W$24*((drdp!C102+drdp!L102)*DBHR!$B102+(drdp!F102+drdp!O102)*DBHR!$C102+(drdp!I102+drdp!R102)*DBHR!$D102)</f>
        <v>2.2787378752819727E-2</v>
      </c>
      <c r="G102" s="20">
        <f>Model!$W$24*((drdp!D102+drdp!M102)*DBHR!$B102+(drdp!G102+drdp!P102)*DBHR!$C102+(drdp!J102+drdp!S102)*DBHR!$D102)</f>
        <v>0</v>
      </c>
      <c r="H102" s="18">
        <f>Model!$W$24*((drdp!B102)*DBHR!$B102+(drdp!E102)*DBHR!$C102+(drdp!H102)*DBHR!$D102)</f>
        <v>-4.2521827638419371E-2</v>
      </c>
      <c r="I102" s="18">
        <f>Model!$W$24*((drdp!C102)*DBHR!$B102+(drdp!F102)*DBHR!$C102+(drdp!I102)*DBHR!$D102)</f>
        <v>1.1393689376409864E-2</v>
      </c>
      <c r="J102" s="18">
        <f>Model!$W$24*((drdp!D102)*DBHR!$B102+(drdp!G102)*DBHR!$C102+(drdp!J102)*DBHR!$D102)</f>
        <v>0</v>
      </c>
      <c r="K102" s="21">
        <f t="shared" si="25"/>
        <v>0.29821758910048413</v>
      </c>
      <c r="L102" s="21">
        <f t="shared" si="26"/>
        <v>2.1411059572440272E-2</v>
      </c>
      <c r="M102" s="21">
        <f t="shared" si="27"/>
        <v>0</v>
      </c>
      <c r="N102" s="21">
        <f t="shared" si="28"/>
        <v>-7.9907162168231058E-2</v>
      </c>
      <c r="O102" s="21">
        <f t="shared" si="29"/>
        <v>0</v>
      </c>
      <c r="P102" s="21">
        <f t="shared" si="30"/>
        <v>0</v>
      </c>
      <c r="Q102" s="19">
        <f t="shared" si="31"/>
        <v>0.29279327162334978</v>
      </c>
      <c r="R102" s="19">
        <f t="shared" si="32"/>
        <v>2.1021611099621924E-2</v>
      </c>
      <c r="S102" s="19">
        <f t="shared" si="33"/>
        <v>0</v>
      </c>
      <c r="T102" s="19">
        <f t="shared" si="34"/>
        <v>-7.8453720680742883E-2</v>
      </c>
      <c r="U102" s="19">
        <f t="shared" si="35"/>
        <v>0</v>
      </c>
      <c r="V102" s="19">
        <f t="shared" si="36"/>
        <v>0</v>
      </c>
    </row>
    <row r="103" spans="1:22" x14ac:dyDescent="0.25">
      <c r="A103" s="26">
        <f>Wellpath!E103</f>
        <v>3000</v>
      </c>
      <c r="B103" s="22">
        <v>0</v>
      </c>
      <c r="C103" s="22">
        <v>0</v>
      </c>
      <c r="D103" s="22">
        <f t="shared" si="24"/>
        <v>6.472135954999578E-5</v>
      </c>
      <c r="E103" s="20">
        <f>Model!$W$24*((drdp!B103+drdp!K103)*DBHR!$B103+(drdp!E103+drdp!N103)*DBHR!$C103+(drdp!H103+drdp!Q103)*DBHR!$D103)</f>
        <v>-8.5043655276838742E-2</v>
      </c>
      <c r="F103" s="20">
        <f>Model!$W$24*((drdp!C103+drdp!L103)*DBHR!$B103+(drdp!F103+drdp!O103)*DBHR!$C103+(drdp!I103+drdp!R103)*DBHR!$D103)</f>
        <v>2.2787378752819727E-2</v>
      </c>
      <c r="G103" s="20">
        <f>Model!$W$24*((drdp!D103+drdp!M103)*DBHR!$B103+(drdp!G103+drdp!P103)*DBHR!$C103+(drdp!J103+drdp!S103)*DBHR!$D103)</f>
        <v>0</v>
      </c>
      <c r="H103" s="18">
        <f>Model!$W$24*((drdp!B103)*DBHR!$B103+(drdp!E103)*DBHR!$C103+(drdp!H103)*DBHR!$D103)</f>
        <v>-4.2521827638419371E-2</v>
      </c>
      <c r="I103" s="18">
        <f>Model!$W$24*((drdp!C103)*DBHR!$B103+(drdp!F103)*DBHR!$C103+(drdp!I103)*DBHR!$D103)</f>
        <v>1.1393689376409864E-2</v>
      </c>
      <c r="J103" s="18">
        <f>Model!$W$24*((drdp!D103)*DBHR!$B103+(drdp!G103)*DBHR!$C103+(drdp!J103)*DBHR!$D103)</f>
        <v>0</v>
      </c>
      <c r="K103" s="21">
        <f t="shared" si="25"/>
        <v>0.30545001240332992</v>
      </c>
      <c r="L103" s="21">
        <f t="shared" si="26"/>
        <v>2.1930324202864733E-2</v>
      </c>
      <c r="M103" s="21">
        <f t="shared" si="27"/>
        <v>0</v>
      </c>
      <c r="N103" s="21">
        <f t="shared" si="28"/>
        <v>-8.1845084151548619E-2</v>
      </c>
      <c r="O103" s="21">
        <f t="shared" si="29"/>
        <v>0</v>
      </c>
      <c r="P103" s="21">
        <f t="shared" si="30"/>
        <v>0</v>
      </c>
      <c r="Q103" s="19">
        <f t="shared" si="31"/>
        <v>0.30002569492619557</v>
      </c>
      <c r="R103" s="19">
        <f t="shared" si="32"/>
        <v>2.1540875730046385E-2</v>
      </c>
      <c r="S103" s="19">
        <f t="shared" si="33"/>
        <v>0</v>
      </c>
      <c r="T103" s="19">
        <f t="shared" si="34"/>
        <v>-8.0391642664060445E-2</v>
      </c>
      <c r="U103" s="19">
        <f t="shared" si="35"/>
        <v>0</v>
      </c>
      <c r="V103" s="19">
        <f t="shared" si="36"/>
        <v>0</v>
      </c>
    </row>
    <row r="104" spans="1:22" x14ac:dyDescent="0.25">
      <c r="A104" s="26">
        <f>Wellpath!E104</f>
        <v>3030</v>
      </c>
      <c r="B104" s="22">
        <v>0</v>
      </c>
      <c r="C104" s="22">
        <v>0</v>
      </c>
      <c r="D104" s="22">
        <f t="shared" si="24"/>
        <v>6.472135954999578E-5</v>
      </c>
      <c r="E104" s="20">
        <f>Model!$W$24*((drdp!B104+drdp!K104)*DBHR!$B104+(drdp!E104+drdp!N104)*DBHR!$C104+(drdp!H104+drdp!Q104)*DBHR!$D104)</f>
        <v>-8.5043655276838742E-2</v>
      </c>
      <c r="F104" s="20">
        <f>Model!$W$24*((drdp!C104+drdp!L104)*DBHR!$B104+(drdp!F104+drdp!O104)*DBHR!$C104+(drdp!I104+drdp!R104)*DBHR!$D104)</f>
        <v>2.2787378752819727E-2</v>
      </c>
      <c r="G104" s="20">
        <f>Model!$W$24*((drdp!D104+drdp!M104)*DBHR!$B104+(drdp!G104+drdp!P104)*DBHR!$C104+(drdp!J104+drdp!S104)*DBHR!$D104)</f>
        <v>0</v>
      </c>
      <c r="H104" s="18">
        <f>Model!$W$24*((drdp!B104)*DBHR!$B104+(drdp!E104)*DBHR!$C104+(drdp!H104)*DBHR!$D104)</f>
        <v>-4.2521827638419371E-2</v>
      </c>
      <c r="I104" s="18">
        <f>Model!$W$24*((drdp!C104)*DBHR!$B104+(drdp!F104)*DBHR!$C104+(drdp!I104)*DBHR!$D104)</f>
        <v>1.1393689376409864E-2</v>
      </c>
      <c r="J104" s="18">
        <f>Model!$W$24*((drdp!D104)*DBHR!$B104+(drdp!G104)*DBHR!$C104+(drdp!J104)*DBHR!$D104)</f>
        <v>0</v>
      </c>
      <c r="K104" s="21">
        <f t="shared" si="25"/>
        <v>0.31268243570617571</v>
      </c>
      <c r="L104" s="21">
        <f t="shared" si="26"/>
        <v>2.2449588833289194E-2</v>
      </c>
      <c r="M104" s="21">
        <f t="shared" si="27"/>
        <v>0</v>
      </c>
      <c r="N104" s="21">
        <f t="shared" si="28"/>
        <v>-8.3783006134866181E-2</v>
      </c>
      <c r="O104" s="21">
        <f t="shared" si="29"/>
        <v>0</v>
      </c>
      <c r="P104" s="21">
        <f t="shared" si="30"/>
        <v>0</v>
      </c>
      <c r="Q104" s="19">
        <f t="shared" si="31"/>
        <v>0.30725811822904137</v>
      </c>
      <c r="R104" s="19">
        <f t="shared" si="32"/>
        <v>2.2060140360470847E-2</v>
      </c>
      <c r="S104" s="19">
        <f t="shared" si="33"/>
        <v>0</v>
      </c>
      <c r="T104" s="19">
        <f t="shared" si="34"/>
        <v>-8.2329564647378006E-2</v>
      </c>
      <c r="U104" s="19">
        <f t="shared" si="35"/>
        <v>0</v>
      </c>
      <c r="V104" s="19">
        <f t="shared" si="36"/>
        <v>0</v>
      </c>
    </row>
    <row r="105" spans="1:22" x14ac:dyDescent="0.25">
      <c r="A105" s="26">
        <f>Wellpath!E105</f>
        <v>3060</v>
      </c>
      <c r="B105" s="22">
        <v>0</v>
      </c>
      <c r="C105" s="22">
        <v>0</v>
      </c>
      <c r="D105" s="22">
        <f t="shared" si="24"/>
        <v>6.472135954999578E-5</v>
      </c>
      <c r="E105" s="20">
        <f>Model!$W$24*((drdp!B105+drdp!K105)*DBHR!$B105+(drdp!E105+drdp!N105)*DBHR!$C105+(drdp!H105+drdp!Q105)*DBHR!$D105)</f>
        <v>-8.5043655276838742E-2</v>
      </c>
      <c r="F105" s="20">
        <f>Model!$W$24*((drdp!C105+drdp!L105)*DBHR!$B105+(drdp!F105+drdp!O105)*DBHR!$C105+(drdp!I105+drdp!R105)*DBHR!$D105)</f>
        <v>2.2787378752819727E-2</v>
      </c>
      <c r="G105" s="20">
        <f>Model!$W$24*((drdp!D105+drdp!M105)*DBHR!$B105+(drdp!G105+drdp!P105)*DBHR!$C105+(drdp!J105+drdp!S105)*DBHR!$D105)</f>
        <v>0</v>
      </c>
      <c r="H105" s="18">
        <f>Model!$W$24*((drdp!B105)*DBHR!$B105+(drdp!E105)*DBHR!$C105+(drdp!H105)*DBHR!$D105)</f>
        <v>-4.2521827638419371E-2</v>
      </c>
      <c r="I105" s="18">
        <f>Model!$W$24*((drdp!C105)*DBHR!$B105+(drdp!F105)*DBHR!$C105+(drdp!I105)*DBHR!$D105)</f>
        <v>1.1393689376409864E-2</v>
      </c>
      <c r="J105" s="18">
        <f>Model!$W$24*((drdp!D105)*DBHR!$B105+(drdp!G105)*DBHR!$C105+(drdp!J105)*DBHR!$D105)</f>
        <v>0</v>
      </c>
      <c r="K105" s="21">
        <f t="shared" si="25"/>
        <v>0.3199148590090215</v>
      </c>
      <c r="L105" s="21">
        <f t="shared" si="26"/>
        <v>2.2968853463713655E-2</v>
      </c>
      <c r="M105" s="21">
        <f t="shared" si="27"/>
        <v>0</v>
      </c>
      <c r="N105" s="21">
        <f t="shared" si="28"/>
        <v>-8.5720928118183742E-2</v>
      </c>
      <c r="O105" s="21">
        <f t="shared" si="29"/>
        <v>0</v>
      </c>
      <c r="P105" s="21">
        <f t="shared" si="30"/>
        <v>0</v>
      </c>
      <c r="Q105" s="19">
        <f t="shared" si="31"/>
        <v>0.31449054153188716</v>
      </c>
      <c r="R105" s="19">
        <f t="shared" si="32"/>
        <v>2.2579404990895308E-2</v>
      </c>
      <c r="S105" s="19">
        <f t="shared" si="33"/>
        <v>0</v>
      </c>
      <c r="T105" s="19">
        <f t="shared" si="34"/>
        <v>-8.4267486630695568E-2</v>
      </c>
      <c r="U105" s="19">
        <f t="shared" si="35"/>
        <v>0</v>
      </c>
      <c r="V105" s="19">
        <f t="shared" si="36"/>
        <v>0</v>
      </c>
    </row>
    <row r="106" spans="1:22" x14ac:dyDescent="0.25">
      <c r="A106" s="26">
        <f>Wellpath!E106</f>
        <v>3090</v>
      </c>
      <c r="B106" s="22">
        <v>0</v>
      </c>
      <c r="C106" s="22">
        <v>0</v>
      </c>
      <c r="D106" s="22">
        <f t="shared" si="24"/>
        <v>6.472135954999578E-5</v>
      </c>
      <c r="E106" s="20">
        <f>Model!$W$24*((drdp!B106+drdp!K106)*DBHR!$B106+(drdp!E106+drdp!N106)*DBHR!$C106+(drdp!H106+drdp!Q106)*DBHR!$D106)</f>
        <v>-8.5043655276838742E-2</v>
      </c>
      <c r="F106" s="20">
        <f>Model!$W$24*((drdp!C106+drdp!L106)*DBHR!$B106+(drdp!F106+drdp!O106)*DBHR!$C106+(drdp!I106+drdp!R106)*DBHR!$D106)</f>
        <v>2.2787378752819727E-2</v>
      </c>
      <c r="G106" s="20">
        <f>Model!$W$24*((drdp!D106+drdp!M106)*DBHR!$B106+(drdp!G106+drdp!P106)*DBHR!$C106+(drdp!J106+drdp!S106)*DBHR!$D106)</f>
        <v>0</v>
      </c>
      <c r="H106" s="18">
        <f>Model!$W$24*((drdp!B106)*DBHR!$B106+(drdp!E106)*DBHR!$C106+(drdp!H106)*DBHR!$D106)</f>
        <v>-4.2521827638419371E-2</v>
      </c>
      <c r="I106" s="18">
        <f>Model!$W$24*((drdp!C106)*DBHR!$B106+(drdp!F106)*DBHR!$C106+(drdp!I106)*DBHR!$D106)</f>
        <v>1.1393689376409864E-2</v>
      </c>
      <c r="J106" s="18">
        <f>Model!$W$24*((drdp!D106)*DBHR!$B106+(drdp!G106)*DBHR!$C106+(drdp!J106)*DBHR!$D106)</f>
        <v>0</v>
      </c>
      <c r="K106" s="21">
        <f t="shared" si="25"/>
        <v>0.32714728231186729</v>
      </c>
      <c r="L106" s="21">
        <f t="shared" si="26"/>
        <v>2.3488118094138116E-2</v>
      </c>
      <c r="M106" s="21">
        <f t="shared" si="27"/>
        <v>0</v>
      </c>
      <c r="N106" s="21">
        <f t="shared" si="28"/>
        <v>-8.7658850101501304E-2</v>
      </c>
      <c r="O106" s="21">
        <f t="shared" si="29"/>
        <v>0</v>
      </c>
      <c r="P106" s="21">
        <f t="shared" si="30"/>
        <v>0</v>
      </c>
      <c r="Q106" s="19">
        <f t="shared" si="31"/>
        <v>0.32172296483473295</v>
      </c>
      <c r="R106" s="19">
        <f t="shared" si="32"/>
        <v>2.3098669621319769E-2</v>
      </c>
      <c r="S106" s="19">
        <f t="shared" si="33"/>
        <v>0</v>
      </c>
      <c r="T106" s="19">
        <f t="shared" si="34"/>
        <v>-8.6205408614013129E-2</v>
      </c>
      <c r="U106" s="19">
        <f t="shared" si="35"/>
        <v>0</v>
      </c>
      <c r="V106" s="19">
        <f t="shared" si="36"/>
        <v>0</v>
      </c>
    </row>
    <row r="107" spans="1:22" x14ac:dyDescent="0.25">
      <c r="A107" s="26">
        <f>Wellpath!E107</f>
        <v>3120</v>
      </c>
      <c r="B107" s="22">
        <v>0</v>
      </c>
      <c r="C107" s="22">
        <v>0</v>
      </c>
      <c r="D107" s="22">
        <f t="shared" si="24"/>
        <v>6.472135954999578E-5</v>
      </c>
      <c r="E107" s="20">
        <f>Model!$W$24*((drdp!B107+drdp!K107)*DBHR!$B107+(drdp!E107+drdp!N107)*DBHR!$C107+(drdp!H107+drdp!Q107)*DBHR!$D107)</f>
        <v>-8.5043655276838742E-2</v>
      </c>
      <c r="F107" s="20">
        <f>Model!$W$24*((drdp!C107+drdp!L107)*DBHR!$B107+(drdp!F107+drdp!O107)*DBHR!$C107+(drdp!I107+drdp!R107)*DBHR!$D107)</f>
        <v>2.2787378752819727E-2</v>
      </c>
      <c r="G107" s="20">
        <f>Model!$W$24*((drdp!D107+drdp!M107)*DBHR!$B107+(drdp!G107+drdp!P107)*DBHR!$C107+(drdp!J107+drdp!S107)*DBHR!$D107)</f>
        <v>0</v>
      </c>
      <c r="H107" s="18">
        <f>Model!$W$24*((drdp!B107)*DBHR!$B107+(drdp!E107)*DBHR!$C107+(drdp!H107)*DBHR!$D107)</f>
        <v>-4.2521827638419371E-2</v>
      </c>
      <c r="I107" s="18">
        <f>Model!$W$24*((drdp!C107)*DBHR!$B107+(drdp!F107)*DBHR!$C107+(drdp!I107)*DBHR!$D107)</f>
        <v>1.1393689376409864E-2</v>
      </c>
      <c r="J107" s="18">
        <f>Model!$W$24*((drdp!D107)*DBHR!$B107+(drdp!G107)*DBHR!$C107+(drdp!J107)*DBHR!$D107)</f>
        <v>0</v>
      </c>
      <c r="K107" s="21">
        <f t="shared" si="25"/>
        <v>0.33437970561471309</v>
      </c>
      <c r="L107" s="21">
        <f t="shared" si="26"/>
        <v>2.4007382724562577E-2</v>
      </c>
      <c r="M107" s="21">
        <f t="shared" si="27"/>
        <v>0</v>
      </c>
      <c r="N107" s="21">
        <f t="shared" si="28"/>
        <v>-8.9596772084818865E-2</v>
      </c>
      <c r="O107" s="21">
        <f t="shared" si="29"/>
        <v>0</v>
      </c>
      <c r="P107" s="21">
        <f t="shared" si="30"/>
        <v>0</v>
      </c>
      <c r="Q107" s="19">
        <f t="shared" si="31"/>
        <v>0.32895538813757874</v>
      </c>
      <c r="R107" s="19">
        <f t="shared" si="32"/>
        <v>2.361793425174423E-2</v>
      </c>
      <c r="S107" s="19">
        <f t="shared" si="33"/>
        <v>0</v>
      </c>
      <c r="T107" s="19">
        <f t="shared" si="34"/>
        <v>-8.8143330597330691E-2</v>
      </c>
      <c r="U107" s="19">
        <f t="shared" si="35"/>
        <v>0</v>
      </c>
      <c r="V107" s="19">
        <f t="shared" si="36"/>
        <v>0</v>
      </c>
    </row>
    <row r="108" spans="1:22" x14ac:dyDescent="0.25">
      <c r="A108" s="26">
        <f>Wellpath!E108</f>
        <v>3150</v>
      </c>
      <c r="B108" s="22">
        <v>0</v>
      </c>
      <c r="C108" s="22">
        <v>0</v>
      </c>
      <c r="D108" s="22">
        <f t="shared" si="24"/>
        <v>6.472135954999578E-5</v>
      </c>
      <c r="E108" s="20">
        <f>Model!$W$24*((drdp!B108+drdp!K108)*DBHR!$B108+(drdp!E108+drdp!N108)*DBHR!$C108+(drdp!H108+drdp!Q108)*DBHR!$D108)</f>
        <v>-8.5043655276838742E-2</v>
      </c>
      <c r="F108" s="20">
        <f>Model!$W$24*((drdp!C108+drdp!L108)*DBHR!$B108+(drdp!F108+drdp!O108)*DBHR!$C108+(drdp!I108+drdp!R108)*DBHR!$D108)</f>
        <v>2.2787378752819727E-2</v>
      </c>
      <c r="G108" s="20">
        <f>Model!$W$24*((drdp!D108+drdp!M108)*DBHR!$B108+(drdp!G108+drdp!P108)*DBHR!$C108+(drdp!J108+drdp!S108)*DBHR!$D108)</f>
        <v>0</v>
      </c>
      <c r="H108" s="18">
        <f>Model!$W$24*((drdp!B108)*DBHR!$B108+(drdp!E108)*DBHR!$C108+(drdp!H108)*DBHR!$D108)</f>
        <v>-4.2521827638419371E-2</v>
      </c>
      <c r="I108" s="18">
        <f>Model!$W$24*((drdp!C108)*DBHR!$B108+(drdp!F108)*DBHR!$C108+(drdp!I108)*DBHR!$D108)</f>
        <v>1.1393689376409864E-2</v>
      </c>
      <c r="J108" s="18">
        <f>Model!$W$24*((drdp!D108)*DBHR!$B108+(drdp!G108)*DBHR!$C108+(drdp!J108)*DBHR!$D108)</f>
        <v>0</v>
      </c>
      <c r="K108" s="21">
        <f t="shared" si="25"/>
        <v>0.34161212891755888</v>
      </c>
      <c r="L108" s="21">
        <f t="shared" si="26"/>
        <v>2.4526647354987038E-2</v>
      </c>
      <c r="M108" s="21">
        <f t="shared" si="27"/>
        <v>0</v>
      </c>
      <c r="N108" s="21">
        <f t="shared" si="28"/>
        <v>-9.1534694068136427E-2</v>
      </c>
      <c r="O108" s="21">
        <f t="shared" si="29"/>
        <v>0</v>
      </c>
      <c r="P108" s="21">
        <f t="shared" si="30"/>
        <v>0</v>
      </c>
      <c r="Q108" s="19">
        <f t="shared" si="31"/>
        <v>0.33618781144042453</v>
      </c>
      <c r="R108" s="19">
        <f t="shared" si="32"/>
        <v>2.4137198882168691E-2</v>
      </c>
      <c r="S108" s="19">
        <f t="shared" si="33"/>
        <v>0</v>
      </c>
      <c r="T108" s="19">
        <f t="shared" si="34"/>
        <v>-9.0081252580648252E-2</v>
      </c>
      <c r="U108" s="19">
        <f t="shared" si="35"/>
        <v>0</v>
      </c>
      <c r="V108" s="19">
        <f t="shared" si="36"/>
        <v>0</v>
      </c>
    </row>
    <row r="109" spans="1:22" x14ac:dyDescent="0.25">
      <c r="A109" s="26">
        <f>Wellpath!E109</f>
        <v>3180</v>
      </c>
      <c r="B109" s="22">
        <v>0</v>
      </c>
      <c r="C109" s="22">
        <v>0</v>
      </c>
      <c r="D109" s="22">
        <f t="shared" si="24"/>
        <v>6.472135954999578E-5</v>
      </c>
      <c r="E109" s="20">
        <f>Model!$W$24*((drdp!B109+drdp!K109)*DBHR!$B109+(drdp!E109+drdp!N109)*DBHR!$C109+(drdp!H109+drdp!Q109)*DBHR!$D109)</f>
        <v>-8.5043655276838742E-2</v>
      </c>
      <c r="F109" s="20">
        <f>Model!$W$24*((drdp!C109+drdp!L109)*DBHR!$B109+(drdp!F109+drdp!O109)*DBHR!$C109+(drdp!I109+drdp!R109)*DBHR!$D109)</f>
        <v>2.2787378752819727E-2</v>
      </c>
      <c r="G109" s="20">
        <f>Model!$W$24*((drdp!D109+drdp!M109)*DBHR!$B109+(drdp!G109+drdp!P109)*DBHR!$C109+(drdp!J109+drdp!S109)*DBHR!$D109)</f>
        <v>0</v>
      </c>
      <c r="H109" s="18">
        <f>Model!$W$24*((drdp!B109)*DBHR!$B109+(drdp!E109)*DBHR!$C109+(drdp!H109)*DBHR!$D109)</f>
        <v>-4.2521827638419371E-2</v>
      </c>
      <c r="I109" s="18">
        <f>Model!$W$24*((drdp!C109)*DBHR!$B109+(drdp!F109)*DBHR!$C109+(drdp!I109)*DBHR!$D109)</f>
        <v>1.1393689376409864E-2</v>
      </c>
      <c r="J109" s="18">
        <f>Model!$W$24*((drdp!D109)*DBHR!$B109+(drdp!G109)*DBHR!$C109+(drdp!J109)*DBHR!$D109)</f>
        <v>0</v>
      </c>
      <c r="K109" s="21">
        <f t="shared" si="25"/>
        <v>0.34884455222040467</v>
      </c>
      <c r="L109" s="21">
        <f t="shared" si="26"/>
        <v>2.5045911985411499E-2</v>
      </c>
      <c r="M109" s="21">
        <f t="shared" si="27"/>
        <v>0</v>
      </c>
      <c r="N109" s="21">
        <f t="shared" si="28"/>
        <v>-9.3472616051453988E-2</v>
      </c>
      <c r="O109" s="21">
        <f t="shared" si="29"/>
        <v>0</v>
      </c>
      <c r="P109" s="21">
        <f t="shared" si="30"/>
        <v>0</v>
      </c>
      <c r="Q109" s="19">
        <f t="shared" si="31"/>
        <v>0.34342023474327033</v>
      </c>
      <c r="R109" s="19">
        <f t="shared" si="32"/>
        <v>2.4656463512593152E-2</v>
      </c>
      <c r="S109" s="19">
        <f t="shared" si="33"/>
        <v>0</v>
      </c>
      <c r="T109" s="19">
        <f t="shared" si="34"/>
        <v>-9.2019174563965814E-2</v>
      </c>
      <c r="U109" s="19">
        <f t="shared" si="35"/>
        <v>0</v>
      </c>
      <c r="V109" s="19">
        <f t="shared" si="36"/>
        <v>0</v>
      </c>
    </row>
    <row r="110" spans="1:22" x14ac:dyDescent="0.25">
      <c r="A110" s="26">
        <f>Wellpath!E110</f>
        <v>3210</v>
      </c>
      <c r="B110" s="22">
        <v>0</v>
      </c>
      <c r="C110" s="22">
        <v>0</v>
      </c>
      <c r="D110" s="22">
        <f t="shared" si="24"/>
        <v>6.472135954999578E-5</v>
      </c>
      <c r="E110" s="20">
        <f>Model!$W$24*((drdp!B110+drdp!K110)*DBHR!$B110+(drdp!E110+drdp!N110)*DBHR!$C110+(drdp!H110+drdp!Q110)*DBHR!$D110)</f>
        <v>-8.5043655276838742E-2</v>
      </c>
      <c r="F110" s="20">
        <f>Model!$W$24*((drdp!C110+drdp!L110)*DBHR!$B110+(drdp!F110+drdp!O110)*DBHR!$C110+(drdp!I110+drdp!R110)*DBHR!$D110)</f>
        <v>2.2787378752819727E-2</v>
      </c>
      <c r="G110" s="20">
        <f>Model!$W$24*((drdp!D110+drdp!M110)*DBHR!$B110+(drdp!G110+drdp!P110)*DBHR!$C110+(drdp!J110+drdp!S110)*DBHR!$D110)</f>
        <v>0</v>
      </c>
      <c r="H110" s="18">
        <f>Model!$W$24*((drdp!B110)*DBHR!$B110+(drdp!E110)*DBHR!$C110+(drdp!H110)*DBHR!$D110)</f>
        <v>-4.2521827638419371E-2</v>
      </c>
      <c r="I110" s="18">
        <f>Model!$W$24*((drdp!C110)*DBHR!$B110+(drdp!F110)*DBHR!$C110+(drdp!I110)*DBHR!$D110)</f>
        <v>1.1393689376409864E-2</v>
      </c>
      <c r="J110" s="18">
        <f>Model!$W$24*((drdp!D110)*DBHR!$B110+(drdp!G110)*DBHR!$C110+(drdp!J110)*DBHR!$D110)</f>
        <v>0</v>
      </c>
      <c r="K110" s="21">
        <f t="shared" si="25"/>
        <v>0.35607697552325046</v>
      </c>
      <c r="L110" s="21">
        <f t="shared" si="26"/>
        <v>2.5565176615835961E-2</v>
      </c>
      <c r="M110" s="21">
        <f t="shared" si="27"/>
        <v>0</v>
      </c>
      <c r="N110" s="21">
        <f t="shared" si="28"/>
        <v>-9.541053803477155E-2</v>
      </c>
      <c r="O110" s="21">
        <f t="shared" si="29"/>
        <v>0</v>
      </c>
      <c r="P110" s="21">
        <f t="shared" si="30"/>
        <v>0</v>
      </c>
      <c r="Q110" s="19">
        <f t="shared" si="31"/>
        <v>0.35065265804611612</v>
      </c>
      <c r="R110" s="19">
        <f t="shared" si="32"/>
        <v>2.5175728143017613E-2</v>
      </c>
      <c r="S110" s="19">
        <f t="shared" si="33"/>
        <v>0</v>
      </c>
      <c r="T110" s="19">
        <f t="shared" si="34"/>
        <v>-9.3957096547283375E-2</v>
      </c>
      <c r="U110" s="19">
        <f t="shared" si="35"/>
        <v>0</v>
      </c>
      <c r="V110" s="19">
        <f t="shared" si="36"/>
        <v>0</v>
      </c>
    </row>
    <row r="111" spans="1:22" x14ac:dyDescent="0.25">
      <c r="A111" s="26">
        <f>Wellpath!E111</f>
        <v>3240</v>
      </c>
      <c r="B111" s="22">
        <v>0</v>
      </c>
      <c r="C111" s="22">
        <v>0</v>
      </c>
      <c r="D111" s="22">
        <f t="shared" si="24"/>
        <v>6.472135954999578E-5</v>
      </c>
      <c r="E111" s="20">
        <f>Model!$W$24*((drdp!B111+drdp!K111)*DBHR!$B111+(drdp!E111+drdp!N111)*DBHR!$C111+(drdp!H111+drdp!Q111)*DBHR!$D111)</f>
        <v>-8.5043655276838742E-2</v>
      </c>
      <c r="F111" s="20">
        <f>Model!$W$24*((drdp!C111+drdp!L111)*DBHR!$B111+(drdp!F111+drdp!O111)*DBHR!$C111+(drdp!I111+drdp!R111)*DBHR!$D111)</f>
        <v>2.2787378752819727E-2</v>
      </c>
      <c r="G111" s="20">
        <f>Model!$W$24*((drdp!D111+drdp!M111)*DBHR!$B111+(drdp!G111+drdp!P111)*DBHR!$C111+(drdp!J111+drdp!S111)*DBHR!$D111)</f>
        <v>0</v>
      </c>
      <c r="H111" s="18">
        <f>Model!$W$24*((drdp!B111)*DBHR!$B111+(drdp!E111)*DBHR!$C111+(drdp!H111)*DBHR!$D111)</f>
        <v>-4.2521827638419371E-2</v>
      </c>
      <c r="I111" s="18">
        <f>Model!$W$24*((drdp!C111)*DBHR!$B111+(drdp!F111)*DBHR!$C111+(drdp!I111)*DBHR!$D111)</f>
        <v>1.1393689376409864E-2</v>
      </c>
      <c r="J111" s="18">
        <f>Model!$W$24*((drdp!D111)*DBHR!$B111+(drdp!G111)*DBHR!$C111+(drdp!J111)*DBHR!$D111)</f>
        <v>0</v>
      </c>
      <c r="K111" s="21">
        <f t="shared" si="25"/>
        <v>0.36330939882609625</v>
      </c>
      <c r="L111" s="21">
        <f t="shared" si="26"/>
        <v>2.6084441246260422E-2</v>
      </c>
      <c r="M111" s="21">
        <f t="shared" si="27"/>
        <v>0</v>
      </c>
      <c r="N111" s="21">
        <f t="shared" si="28"/>
        <v>-9.7348460018089111E-2</v>
      </c>
      <c r="O111" s="21">
        <f t="shared" si="29"/>
        <v>0</v>
      </c>
      <c r="P111" s="21">
        <f t="shared" si="30"/>
        <v>0</v>
      </c>
      <c r="Q111" s="19">
        <f t="shared" si="31"/>
        <v>0.35788508134896191</v>
      </c>
      <c r="R111" s="19">
        <f t="shared" si="32"/>
        <v>2.5694992773442074E-2</v>
      </c>
      <c r="S111" s="19">
        <f t="shared" si="33"/>
        <v>0</v>
      </c>
      <c r="T111" s="19">
        <f t="shared" si="34"/>
        <v>-9.5895018530600937E-2</v>
      </c>
      <c r="U111" s="19">
        <f t="shared" si="35"/>
        <v>0</v>
      </c>
      <c r="V111" s="19">
        <f t="shared" si="36"/>
        <v>0</v>
      </c>
    </row>
    <row r="112" spans="1:22" x14ac:dyDescent="0.25">
      <c r="A112" s="26">
        <f>Wellpath!E112</f>
        <v>3270</v>
      </c>
      <c r="B112" s="22">
        <v>0</v>
      </c>
      <c r="C112" s="22">
        <v>0</v>
      </c>
      <c r="D112" s="22">
        <f t="shared" si="24"/>
        <v>6.472135954999578E-5</v>
      </c>
      <c r="E112" s="20">
        <f>Model!$W$24*((drdp!B112+drdp!K112)*DBHR!$B112+(drdp!E112+drdp!N112)*DBHR!$C112+(drdp!H112+drdp!Q112)*DBHR!$D112)</f>
        <v>-8.5043655276838742E-2</v>
      </c>
      <c r="F112" s="20">
        <f>Model!$W$24*((drdp!C112+drdp!L112)*DBHR!$B112+(drdp!F112+drdp!O112)*DBHR!$C112+(drdp!I112+drdp!R112)*DBHR!$D112)</f>
        <v>2.2787378752819727E-2</v>
      </c>
      <c r="G112" s="20">
        <f>Model!$W$24*((drdp!D112+drdp!M112)*DBHR!$B112+(drdp!G112+drdp!P112)*DBHR!$C112+(drdp!J112+drdp!S112)*DBHR!$D112)</f>
        <v>0</v>
      </c>
      <c r="H112" s="18">
        <f>Model!$W$24*((drdp!B112)*DBHR!$B112+(drdp!E112)*DBHR!$C112+(drdp!H112)*DBHR!$D112)</f>
        <v>-4.2521827638419371E-2</v>
      </c>
      <c r="I112" s="18">
        <f>Model!$W$24*((drdp!C112)*DBHR!$B112+(drdp!F112)*DBHR!$C112+(drdp!I112)*DBHR!$D112)</f>
        <v>1.1393689376409864E-2</v>
      </c>
      <c r="J112" s="18">
        <f>Model!$W$24*((drdp!D112)*DBHR!$B112+(drdp!G112)*DBHR!$C112+(drdp!J112)*DBHR!$D112)</f>
        <v>0</v>
      </c>
      <c r="K112" s="21">
        <f t="shared" si="25"/>
        <v>0.37054182212894204</v>
      </c>
      <c r="L112" s="21">
        <f t="shared" si="26"/>
        <v>2.6603705876684883E-2</v>
      </c>
      <c r="M112" s="21">
        <f t="shared" si="27"/>
        <v>0</v>
      </c>
      <c r="N112" s="21">
        <f t="shared" si="28"/>
        <v>-9.9286382001406673E-2</v>
      </c>
      <c r="O112" s="21">
        <f t="shared" si="29"/>
        <v>0</v>
      </c>
      <c r="P112" s="21">
        <f t="shared" si="30"/>
        <v>0</v>
      </c>
      <c r="Q112" s="19">
        <f t="shared" si="31"/>
        <v>0.3651175046518077</v>
      </c>
      <c r="R112" s="19">
        <f t="shared" si="32"/>
        <v>2.6214257403866535E-2</v>
      </c>
      <c r="S112" s="19">
        <f t="shared" si="33"/>
        <v>0</v>
      </c>
      <c r="T112" s="19">
        <f t="shared" si="34"/>
        <v>-9.7832940513918498E-2</v>
      </c>
      <c r="U112" s="19">
        <f t="shared" si="35"/>
        <v>0</v>
      </c>
      <c r="V112" s="19">
        <f t="shared" si="36"/>
        <v>0</v>
      </c>
    </row>
    <row r="113" spans="1:22" x14ac:dyDescent="0.25">
      <c r="A113" s="26">
        <f>Wellpath!E113</f>
        <v>3300</v>
      </c>
      <c r="B113" s="22">
        <v>0</v>
      </c>
      <c r="C113" s="22">
        <v>0</v>
      </c>
      <c r="D113" s="22">
        <f t="shared" si="24"/>
        <v>6.472135954999578E-5</v>
      </c>
      <c r="E113" s="20">
        <f>Model!$W$24*((drdp!B113+drdp!K113)*DBHR!$B113+(drdp!E113+drdp!N113)*DBHR!$C113+(drdp!H113+drdp!Q113)*DBHR!$D113)</f>
        <v>-8.5043655276838742E-2</v>
      </c>
      <c r="F113" s="20">
        <f>Model!$W$24*((drdp!C113+drdp!L113)*DBHR!$B113+(drdp!F113+drdp!O113)*DBHR!$C113+(drdp!I113+drdp!R113)*DBHR!$D113)</f>
        <v>2.2787378752819727E-2</v>
      </c>
      <c r="G113" s="20">
        <f>Model!$W$24*((drdp!D113+drdp!M113)*DBHR!$B113+(drdp!G113+drdp!P113)*DBHR!$C113+(drdp!J113+drdp!S113)*DBHR!$D113)</f>
        <v>0</v>
      </c>
      <c r="H113" s="18">
        <f>Model!$W$24*((drdp!B113)*DBHR!$B113+(drdp!E113)*DBHR!$C113+(drdp!H113)*DBHR!$D113)</f>
        <v>-4.2521827638419371E-2</v>
      </c>
      <c r="I113" s="18">
        <f>Model!$W$24*((drdp!C113)*DBHR!$B113+(drdp!F113)*DBHR!$C113+(drdp!I113)*DBHR!$D113)</f>
        <v>1.1393689376409864E-2</v>
      </c>
      <c r="J113" s="18">
        <f>Model!$W$24*((drdp!D113)*DBHR!$B113+(drdp!G113)*DBHR!$C113+(drdp!J113)*DBHR!$D113)</f>
        <v>0</v>
      </c>
      <c r="K113" s="21">
        <f t="shared" si="25"/>
        <v>0.37777424543178784</v>
      </c>
      <c r="L113" s="21">
        <f t="shared" si="26"/>
        <v>2.7122970507109344E-2</v>
      </c>
      <c r="M113" s="21">
        <f t="shared" si="27"/>
        <v>0</v>
      </c>
      <c r="N113" s="21">
        <f t="shared" si="28"/>
        <v>-0.10122430398472423</v>
      </c>
      <c r="O113" s="21">
        <f t="shared" si="29"/>
        <v>0</v>
      </c>
      <c r="P113" s="21">
        <f t="shared" si="30"/>
        <v>0</v>
      </c>
      <c r="Q113" s="19">
        <f t="shared" si="31"/>
        <v>0.37234992795465349</v>
      </c>
      <c r="R113" s="19">
        <f t="shared" si="32"/>
        <v>2.6733522034290996E-2</v>
      </c>
      <c r="S113" s="19">
        <f t="shared" si="33"/>
        <v>0</v>
      </c>
      <c r="T113" s="19">
        <f t="shared" si="34"/>
        <v>-9.977086249723606E-2</v>
      </c>
      <c r="U113" s="19">
        <f t="shared" si="35"/>
        <v>0</v>
      </c>
      <c r="V113" s="19">
        <f t="shared" si="36"/>
        <v>0</v>
      </c>
    </row>
    <row r="114" spans="1:22" x14ac:dyDescent="0.25">
      <c r="A114" s="26">
        <f>Wellpath!E114</f>
        <v>3330</v>
      </c>
      <c r="B114" s="22">
        <v>0</v>
      </c>
      <c r="C114" s="22">
        <v>0</v>
      </c>
      <c r="D114" s="22">
        <f t="shared" si="24"/>
        <v>6.472135954999578E-5</v>
      </c>
      <c r="E114" s="20">
        <f>Model!$W$24*((drdp!B114+drdp!K114)*DBHR!$B114+(drdp!E114+drdp!N114)*DBHR!$C114+(drdp!H114+drdp!Q114)*DBHR!$D114)</f>
        <v>-8.5043655276838742E-2</v>
      </c>
      <c r="F114" s="20">
        <f>Model!$W$24*((drdp!C114+drdp!L114)*DBHR!$B114+(drdp!F114+drdp!O114)*DBHR!$C114+(drdp!I114+drdp!R114)*DBHR!$D114)</f>
        <v>2.2787378752819727E-2</v>
      </c>
      <c r="G114" s="20">
        <f>Model!$W$24*((drdp!D114+drdp!M114)*DBHR!$B114+(drdp!G114+drdp!P114)*DBHR!$C114+(drdp!J114+drdp!S114)*DBHR!$D114)</f>
        <v>0</v>
      </c>
      <c r="H114" s="18">
        <f>Model!$W$24*((drdp!B114)*DBHR!$B114+(drdp!E114)*DBHR!$C114+(drdp!H114)*DBHR!$D114)</f>
        <v>-4.2521827638419371E-2</v>
      </c>
      <c r="I114" s="18">
        <f>Model!$W$24*((drdp!C114)*DBHR!$B114+(drdp!F114)*DBHR!$C114+(drdp!I114)*DBHR!$D114)</f>
        <v>1.1393689376409864E-2</v>
      </c>
      <c r="J114" s="18">
        <f>Model!$W$24*((drdp!D114)*DBHR!$B114+(drdp!G114)*DBHR!$C114+(drdp!J114)*DBHR!$D114)</f>
        <v>0</v>
      </c>
      <c r="K114" s="21">
        <f t="shared" si="25"/>
        <v>0.38500666873463363</v>
      </c>
      <c r="L114" s="21">
        <f t="shared" si="26"/>
        <v>2.7642235137533805E-2</v>
      </c>
      <c r="M114" s="21">
        <f t="shared" si="27"/>
        <v>0</v>
      </c>
      <c r="N114" s="21">
        <f t="shared" si="28"/>
        <v>-0.1031622259680418</v>
      </c>
      <c r="O114" s="21">
        <f t="shared" si="29"/>
        <v>0</v>
      </c>
      <c r="P114" s="21">
        <f t="shared" si="30"/>
        <v>0</v>
      </c>
      <c r="Q114" s="19">
        <f t="shared" si="31"/>
        <v>0.37958235125749928</v>
      </c>
      <c r="R114" s="19">
        <f t="shared" si="32"/>
        <v>2.7252786664715457E-2</v>
      </c>
      <c r="S114" s="19">
        <f t="shared" si="33"/>
        <v>0</v>
      </c>
      <c r="T114" s="19">
        <f t="shared" si="34"/>
        <v>-0.10170878448055362</v>
      </c>
      <c r="U114" s="19">
        <f t="shared" si="35"/>
        <v>0</v>
      </c>
      <c r="V114" s="19">
        <f t="shared" si="36"/>
        <v>0</v>
      </c>
    </row>
    <row r="115" spans="1:22" x14ac:dyDescent="0.25">
      <c r="A115" s="26">
        <f>Wellpath!E115</f>
        <v>3360</v>
      </c>
      <c r="B115" s="22">
        <v>0</v>
      </c>
      <c r="C115" s="22">
        <v>0</v>
      </c>
      <c r="D115" s="22">
        <f t="shared" si="24"/>
        <v>6.472135954999578E-5</v>
      </c>
      <c r="E115" s="20">
        <f>Model!$W$24*((drdp!B115+drdp!K115)*DBHR!$B115+(drdp!E115+drdp!N115)*DBHR!$C115+(drdp!H115+drdp!Q115)*DBHR!$D115)</f>
        <v>-8.5043655276838742E-2</v>
      </c>
      <c r="F115" s="20">
        <f>Model!$W$24*((drdp!C115+drdp!L115)*DBHR!$B115+(drdp!F115+drdp!O115)*DBHR!$C115+(drdp!I115+drdp!R115)*DBHR!$D115)</f>
        <v>2.2787378752819727E-2</v>
      </c>
      <c r="G115" s="20">
        <f>Model!$W$24*((drdp!D115+drdp!M115)*DBHR!$B115+(drdp!G115+drdp!P115)*DBHR!$C115+(drdp!J115+drdp!S115)*DBHR!$D115)</f>
        <v>0</v>
      </c>
      <c r="H115" s="18">
        <f>Model!$W$24*((drdp!B115)*DBHR!$B115+(drdp!E115)*DBHR!$C115+(drdp!H115)*DBHR!$D115)</f>
        <v>-4.2521827638419371E-2</v>
      </c>
      <c r="I115" s="18">
        <f>Model!$W$24*((drdp!C115)*DBHR!$B115+(drdp!F115)*DBHR!$C115+(drdp!I115)*DBHR!$D115)</f>
        <v>1.1393689376409864E-2</v>
      </c>
      <c r="J115" s="18">
        <f>Model!$W$24*((drdp!D115)*DBHR!$B115+(drdp!G115)*DBHR!$C115+(drdp!J115)*DBHR!$D115)</f>
        <v>0</v>
      </c>
      <c r="K115" s="21">
        <f t="shared" si="25"/>
        <v>0.39223909203747942</v>
      </c>
      <c r="L115" s="21">
        <f t="shared" si="26"/>
        <v>2.8161499767958266E-2</v>
      </c>
      <c r="M115" s="21">
        <f t="shared" si="27"/>
        <v>0</v>
      </c>
      <c r="N115" s="21">
        <f t="shared" si="28"/>
        <v>-0.10510014795135936</v>
      </c>
      <c r="O115" s="21">
        <f t="shared" si="29"/>
        <v>0</v>
      </c>
      <c r="P115" s="21">
        <f t="shared" si="30"/>
        <v>0</v>
      </c>
      <c r="Q115" s="19">
        <f t="shared" si="31"/>
        <v>0.38681477456034508</v>
      </c>
      <c r="R115" s="19">
        <f t="shared" si="32"/>
        <v>2.7772051295139918E-2</v>
      </c>
      <c r="S115" s="19">
        <f t="shared" si="33"/>
        <v>0</v>
      </c>
      <c r="T115" s="19">
        <f t="shared" si="34"/>
        <v>-0.10364670646387118</v>
      </c>
      <c r="U115" s="19">
        <f t="shared" si="35"/>
        <v>0</v>
      </c>
      <c r="V115" s="19">
        <f t="shared" si="36"/>
        <v>0</v>
      </c>
    </row>
    <row r="116" spans="1:22" x14ac:dyDescent="0.25">
      <c r="A116" s="26">
        <f>Wellpath!E116</f>
        <v>3390</v>
      </c>
      <c r="B116" s="22">
        <v>0</v>
      </c>
      <c r="C116" s="22">
        <v>0</v>
      </c>
      <c r="D116" s="22">
        <f t="shared" si="24"/>
        <v>6.472135954999578E-5</v>
      </c>
      <c r="E116" s="20">
        <f>Model!$W$24*((drdp!B116+drdp!K116)*DBHR!$B116+(drdp!E116+drdp!N116)*DBHR!$C116+(drdp!H116+drdp!Q116)*DBHR!$D116)</f>
        <v>-8.5043655276838742E-2</v>
      </c>
      <c r="F116" s="20">
        <f>Model!$W$24*((drdp!C116+drdp!L116)*DBHR!$B116+(drdp!F116+drdp!O116)*DBHR!$C116+(drdp!I116+drdp!R116)*DBHR!$D116)</f>
        <v>2.2787378752819727E-2</v>
      </c>
      <c r="G116" s="20">
        <f>Model!$W$24*((drdp!D116+drdp!M116)*DBHR!$B116+(drdp!G116+drdp!P116)*DBHR!$C116+(drdp!J116+drdp!S116)*DBHR!$D116)</f>
        <v>0</v>
      </c>
      <c r="H116" s="18">
        <f>Model!$W$24*((drdp!B116)*DBHR!$B116+(drdp!E116)*DBHR!$C116+(drdp!H116)*DBHR!$D116)</f>
        <v>-4.2521827638419371E-2</v>
      </c>
      <c r="I116" s="18">
        <f>Model!$W$24*((drdp!C116)*DBHR!$B116+(drdp!F116)*DBHR!$C116+(drdp!I116)*DBHR!$D116)</f>
        <v>1.1393689376409864E-2</v>
      </c>
      <c r="J116" s="18">
        <f>Model!$W$24*((drdp!D116)*DBHR!$B116+(drdp!G116)*DBHR!$C116+(drdp!J116)*DBHR!$D116)</f>
        <v>0</v>
      </c>
      <c r="K116" s="21">
        <f t="shared" si="25"/>
        <v>0.39947151534032521</v>
      </c>
      <c r="L116" s="21">
        <f t="shared" si="26"/>
        <v>2.8680764398382727E-2</v>
      </c>
      <c r="M116" s="21">
        <f t="shared" si="27"/>
        <v>0</v>
      </c>
      <c r="N116" s="21">
        <f t="shared" si="28"/>
        <v>-0.10703806993467692</v>
      </c>
      <c r="O116" s="21">
        <f t="shared" si="29"/>
        <v>0</v>
      </c>
      <c r="P116" s="21">
        <f t="shared" si="30"/>
        <v>0</v>
      </c>
      <c r="Q116" s="19">
        <f t="shared" si="31"/>
        <v>0.39404719786319087</v>
      </c>
      <c r="R116" s="19">
        <f t="shared" si="32"/>
        <v>2.829131592556438E-2</v>
      </c>
      <c r="S116" s="19">
        <f t="shared" si="33"/>
        <v>0</v>
      </c>
      <c r="T116" s="19">
        <f t="shared" si="34"/>
        <v>-0.10558462844718874</v>
      </c>
      <c r="U116" s="19">
        <f t="shared" si="35"/>
        <v>0</v>
      </c>
      <c r="V116" s="19">
        <f t="shared" si="36"/>
        <v>0</v>
      </c>
    </row>
    <row r="117" spans="1:22" x14ac:dyDescent="0.25">
      <c r="A117" s="26">
        <f>Wellpath!E117</f>
        <v>3420</v>
      </c>
      <c r="B117" s="22">
        <v>0</v>
      </c>
      <c r="C117" s="22">
        <v>0</v>
      </c>
      <c r="D117" s="22">
        <f t="shared" si="24"/>
        <v>6.472135954999578E-5</v>
      </c>
      <c r="E117" s="20">
        <f>Model!$W$24*((drdp!B117+drdp!K117)*DBHR!$B117+(drdp!E117+drdp!N117)*DBHR!$C117+(drdp!H117+drdp!Q117)*DBHR!$D117)</f>
        <v>-8.5043655276838742E-2</v>
      </c>
      <c r="F117" s="20">
        <f>Model!$W$24*((drdp!C117+drdp!L117)*DBHR!$B117+(drdp!F117+drdp!O117)*DBHR!$C117+(drdp!I117+drdp!R117)*DBHR!$D117)</f>
        <v>2.2787378752819727E-2</v>
      </c>
      <c r="G117" s="20">
        <f>Model!$W$24*((drdp!D117+drdp!M117)*DBHR!$B117+(drdp!G117+drdp!P117)*DBHR!$C117+(drdp!J117+drdp!S117)*DBHR!$D117)</f>
        <v>0</v>
      </c>
      <c r="H117" s="18">
        <f>Model!$W$24*((drdp!B117)*DBHR!$B117+(drdp!E117)*DBHR!$C117+(drdp!H117)*DBHR!$D117)</f>
        <v>-4.2521827638419371E-2</v>
      </c>
      <c r="I117" s="18">
        <f>Model!$W$24*((drdp!C117)*DBHR!$B117+(drdp!F117)*DBHR!$C117+(drdp!I117)*DBHR!$D117)</f>
        <v>1.1393689376409864E-2</v>
      </c>
      <c r="J117" s="18">
        <f>Model!$W$24*((drdp!D117)*DBHR!$B117+(drdp!G117)*DBHR!$C117+(drdp!J117)*DBHR!$D117)</f>
        <v>0</v>
      </c>
      <c r="K117" s="21">
        <f t="shared" si="25"/>
        <v>0.406703938643171</v>
      </c>
      <c r="L117" s="21">
        <f t="shared" si="26"/>
        <v>2.9200029028807188E-2</v>
      </c>
      <c r="M117" s="21">
        <f t="shared" si="27"/>
        <v>0</v>
      </c>
      <c r="N117" s="21">
        <f t="shared" si="28"/>
        <v>-0.10897599191799448</v>
      </c>
      <c r="O117" s="21">
        <f t="shared" si="29"/>
        <v>0</v>
      </c>
      <c r="P117" s="21">
        <f t="shared" si="30"/>
        <v>0</v>
      </c>
      <c r="Q117" s="19">
        <f t="shared" si="31"/>
        <v>0.40127962116603666</v>
      </c>
      <c r="R117" s="19">
        <f t="shared" si="32"/>
        <v>2.8810580555988841E-2</v>
      </c>
      <c r="S117" s="19">
        <f t="shared" si="33"/>
        <v>0</v>
      </c>
      <c r="T117" s="19">
        <f t="shared" si="34"/>
        <v>-0.10752255043050631</v>
      </c>
      <c r="U117" s="19">
        <f t="shared" si="35"/>
        <v>0</v>
      </c>
      <c r="V117" s="19">
        <f t="shared" si="36"/>
        <v>0</v>
      </c>
    </row>
    <row r="118" spans="1:22" x14ac:dyDescent="0.25">
      <c r="A118" s="26">
        <f>Wellpath!E118</f>
        <v>3450</v>
      </c>
      <c r="B118" s="22">
        <v>0</v>
      </c>
      <c r="C118" s="22">
        <v>0</v>
      </c>
      <c r="D118" s="22">
        <f t="shared" si="24"/>
        <v>6.472135954999578E-5</v>
      </c>
      <c r="E118" s="20">
        <f>Model!$W$24*((drdp!B118+drdp!K118)*DBHR!$B118+(drdp!E118+drdp!N118)*DBHR!$C118+(drdp!H118+drdp!Q118)*DBHR!$D118)</f>
        <v>-8.5043655276838742E-2</v>
      </c>
      <c r="F118" s="20">
        <f>Model!$W$24*((drdp!C118+drdp!L118)*DBHR!$B118+(drdp!F118+drdp!O118)*DBHR!$C118+(drdp!I118+drdp!R118)*DBHR!$D118)</f>
        <v>2.2787378752819727E-2</v>
      </c>
      <c r="G118" s="20">
        <f>Model!$W$24*((drdp!D118+drdp!M118)*DBHR!$B118+(drdp!G118+drdp!P118)*DBHR!$C118+(drdp!J118+drdp!S118)*DBHR!$D118)</f>
        <v>0</v>
      </c>
      <c r="H118" s="18">
        <f>Model!$W$24*((drdp!B118)*DBHR!$B118+(drdp!E118)*DBHR!$C118+(drdp!H118)*DBHR!$D118)</f>
        <v>-4.2521827638419371E-2</v>
      </c>
      <c r="I118" s="18">
        <f>Model!$W$24*((drdp!C118)*DBHR!$B118+(drdp!F118)*DBHR!$C118+(drdp!I118)*DBHR!$D118)</f>
        <v>1.1393689376409864E-2</v>
      </c>
      <c r="J118" s="18">
        <f>Model!$W$24*((drdp!D118)*DBHR!$B118+(drdp!G118)*DBHR!$C118+(drdp!J118)*DBHR!$D118)</f>
        <v>0</v>
      </c>
      <c r="K118" s="21">
        <f t="shared" si="25"/>
        <v>0.4139363619460168</v>
      </c>
      <c r="L118" s="21">
        <f t="shared" si="26"/>
        <v>2.9719293659231649E-2</v>
      </c>
      <c r="M118" s="21">
        <f t="shared" si="27"/>
        <v>0</v>
      </c>
      <c r="N118" s="21">
        <f t="shared" si="28"/>
        <v>-0.11091391390131204</v>
      </c>
      <c r="O118" s="21">
        <f t="shared" si="29"/>
        <v>0</v>
      </c>
      <c r="P118" s="21">
        <f t="shared" si="30"/>
        <v>0</v>
      </c>
      <c r="Q118" s="19">
        <f t="shared" si="31"/>
        <v>0.40851204446888245</v>
      </c>
      <c r="R118" s="19">
        <f t="shared" si="32"/>
        <v>2.9329845186413302E-2</v>
      </c>
      <c r="S118" s="19">
        <f t="shared" si="33"/>
        <v>0</v>
      </c>
      <c r="T118" s="19">
        <f t="shared" si="34"/>
        <v>-0.10946047241382387</v>
      </c>
      <c r="U118" s="19">
        <f t="shared" si="35"/>
        <v>0</v>
      </c>
      <c r="V118" s="19">
        <f t="shared" si="36"/>
        <v>0</v>
      </c>
    </row>
    <row r="119" spans="1:22" x14ac:dyDescent="0.25">
      <c r="A119" s="26">
        <f>Wellpath!E119</f>
        <v>3480</v>
      </c>
      <c r="B119" s="22">
        <v>0</v>
      </c>
      <c r="C119" s="22">
        <v>0</v>
      </c>
      <c r="D119" s="22">
        <f t="shared" si="24"/>
        <v>6.472135954999578E-5</v>
      </c>
      <c r="E119" s="20">
        <f>Model!$W$24*((drdp!B119+drdp!K119)*DBHR!$B119+(drdp!E119+drdp!N119)*DBHR!$C119+(drdp!H119+drdp!Q119)*DBHR!$D119)</f>
        <v>-8.5043655276838742E-2</v>
      </c>
      <c r="F119" s="20">
        <f>Model!$W$24*((drdp!C119+drdp!L119)*DBHR!$B119+(drdp!F119+drdp!O119)*DBHR!$C119+(drdp!I119+drdp!R119)*DBHR!$D119)</f>
        <v>2.2787378752819727E-2</v>
      </c>
      <c r="G119" s="20">
        <f>Model!$W$24*((drdp!D119+drdp!M119)*DBHR!$B119+(drdp!G119+drdp!P119)*DBHR!$C119+(drdp!J119+drdp!S119)*DBHR!$D119)</f>
        <v>0</v>
      </c>
      <c r="H119" s="18">
        <f>Model!$W$24*((drdp!B119)*DBHR!$B119+(drdp!E119)*DBHR!$C119+(drdp!H119)*DBHR!$D119)</f>
        <v>-4.2521827638419371E-2</v>
      </c>
      <c r="I119" s="18">
        <f>Model!$W$24*((drdp!C119)*DBHR!$B119+(drdp!F119)*DBHR!$C119+(drdp!I119)*DBHR!$D119)</f>
        <v>1.1393689376409864E-2</v>
      </c>
      <c r="J119" s="18">
        <f>Model!$W$24*((drdp!D119)*DBHR!$B119+(drdp!G119)*DBHR!$C119+(drdp!J119)*DBHR!$D119)</f>
        <v>0</v>
      </c>
      <c r="K119" s="21">
        <f t="shared" si="25"/>
        <v>0.42116878524886259</v>
      </c>
      <c r="L119" s="21">
        <f t="shared" si="26"/>
        <v>3.023855828965611E-2</v>
      </c>
      <c r="M119" s="21">
        <f t="shared" si="27"/>
        <v>0</v>
      </c>
      <c r="N119" s="21">
        <f t="shared" si="28"/>
        <v>-0.1128518358846296</v>
      </c>
      <c r="O119" s="21">
        <f t="shared" si="29"/>
        <v>0</v>
      </c>
      <c r="P119" s="21">
        <f t="shared" si="30"/>
        <v>0</v>
      </c>
      <c r="Q119" s="19">
        <f t="shared" si="31"/>
        <v>0.41574446777172824</v>
      </c>
      <c r="R119" s="19">
        <f t="shared" si="32"/>
        <v>2.9849109816837763E-2</v>
      </c>
      <c r="S119" s="19">
        <f t="shared" si="33"/>
        <v>0</v>
      </c>
      <c r="T119" s="19">
        <f t="shared" si="34"/>
        <v>-0.11139839439714143</v>
      </c>
      <c r="U119" s="19">
        <f t="shared" si="35"/>
        <v>0</v>
      </c>
      <c r="V119" s="19">
        <f t="shared" si="36"/>
        <v>0</v>
      </c>
    </row>
    <row r="120" spans="1:22" x14ac:dyDescent="0.25">
      <c r="A120" s="26">
        <f>Wellpath!E120</f>
        <v>3510</v>
      </c>
      <c r="B120" s="22">
        <v>0</v>
      </c>
      <c r="C120" s="22">
        <v>0</v>
      </c>
      <c r="D120" s="22">
        <f t="shared" si="24"/>
        <v>6.472135954999578E-5</v>
      </c>
      <c r="E120" s="20">
        <f>Model!$W$24*((drdp!B120+drdp!K120)*DBHR!$B120+(drdp!E120+drdp!N120)*DBHR!$C120+(drdp!H120+drdp!Q120)*DBHR!$D120)</f>
        <v>-8.5043655276838742E-2</v>
      </c>
      <c r="F120" s="20">
        <f>Model!$W$24*((drdp!C120+drdp!L120)*DBHR!$B120+(drdp!F120+drdp!O120)*DBHR!$C120+(drdp!I120+drdp!R120)*DBHR!$D120)</f>
        <v>2.2787378752819727E-2</v>
      </c>
      <c r="G120" s="20">
        <f>Model!$W$24*((drdp!D120+drdp!M120)*DBHR!$B120+(drdp!G120+drdp!P120)*DBHR!$C120+(drdp!J120+drdp!S120)*DBHR!$D120)</f>
        <v>0</v>
      </c>
      <c r="H120" s="18">
        <f>Model!$W$24*((drdp!B120)*DBHR!$B120+(drdp!E120)*DBHR!$C120+(drdp!H120)*DBHR!$D120)</f>
        <v>-4.2521827638419371E-2</v>
      </c>
      <c r="I120" s="18">
        <f>Model!$W$24*((drdp!C120)*DBHR!$B120+(drdp!F120)*DBHR!$C120+(drdp!I120)*DBHR!$D120)</f>
        <v>1.1393689376409864E-2</v>
      </c>
      <c r="J120" s="18">
        <f>Model!$W$24*((drdp!D120)*DBHR!$B120+(drdp!G120)*DBHR!$C120+(drdp!J120)*DBHR!$D120)</f>
        <v>0</v>
      </c>
      <c r="K120" s="21">
        <f t="shared" si="25"/>
        <v>0.42840120855170838</v>
      </c>
      <c r="L120" s="21">
        <f t="shared" si="26"/>
        <v>3.0757822920080571E-2</v>
      </c>
      <c r="M120" s="21">
        <f t="shared" si="27"/>
        <v>0</v>
      </c>
      <c r="N120" s="21">
        <f t="shared" si="28"/>
        <v>-0.11478975786794716</v>
      </c>
      <c r="O120" s="21">
        <f t="shared" si="29"/>
        <v>0</v>
      </c>
      <c r="P120" s="21">
        <f t="shared" si="30"/>
        <v>0</v>
      </c>
      <c r="Q120" s="19">
        <f t="shared" si="31"/>
        <v>0.42297689107457404</v>
      </c>
      <c r="R120" s="19">
        <f t="shared" si="32"/>
        <v>3.0368374447262224E-2</v>
      </c>
      <c r="S120" s="19">
        <f t="shared" si="33"/>
        <v>0</v>
      </c>
      <c r="T120" s="19">
        <f t="shared" si="34"/>
        <v>-0.11333631638045899</v>
      </c>
      <c r="U120" s="19">
        <f t="shared" si="35"/>
        <v>0</v>
      </c>
      <c r="V120" s="19">
        <f t="shared" si="36"/>
        <v>0</v>
      </c>
    </row>
    <row r="121" spans="1:22" x14ac:dyDescent="0.25">
      <c r="A121" s="26">
        <f>Wellpath!E121</f>
        <v>3540</v>
      </c>
      <c r="B121" s="22">
        <v>0</v>
      </c>
      <c r="C121" s="22">
        <v>0</v>
      </c>
      <c r="D121" s="22">
        <f t="shared" si="24"/>
        <v>6.472135954999578E-5</v>
      </c>
      <c r="E121" s="20">
        <f>Model!$W$24*((drdp!B121+drdp!K121)*DBHR!$B121+(drdp!E121+drdp!N121)*DBHR!$C121+(drdp!H121+drdp!Q121)*DBHR!$D121)</f>
        <v>-8.5043655276838742E-2</v>
      </c>
      <c r="F121" s="20">
        <f>Model!$W$24*((drdp!C121+drdp!L121)*DBHR!$B121+(drdp!F121+drdp!O121)*DBHR!$C121+(drdp!I121+drdp!R121)*DBHR!$D121)</f>
        <v>2.2787378752819727E-2</v>
      </c>
      <c r="G121" s="20">
        <f>Model!$W$24*((drdp!D121+drdp!M121)*DBHR!$B121+(drdp!G121+drdp!P121)*DBHR!$C121+(drdp!J121+drdp!S121)*DBHR!$D121)</f>
        <v>0</v>
      </c>
      <c r="H121" s="18">
        <f>Model!$W$24*((drdp!B121)*DBHR!$B121+(drdp!E121)*DBHR!$C121+(drdp!H121)*DBHR!$D121)</f>
        <v>-4.2521827638419371E-2</v>
      </c>
      <c r="I121" s="18">
        <f>Model!$W$24*((drdp!C121)*DBHR!$B121+(drdp!F121)*DBHR!$C121+(drdp!I121)*DBHR!$D121)</f>
        <v>1.1393689376409864E-2</v>
      </c>
      <c r="J121" s="18">
        <f>Model!$W$24*((drdp!D121)*DBHR!$B121+(drdp!G121)*DBHR!$C121+(drdp!J121)*DBHR!$D121)</f>
        <v>0</v>
      </c>
      <c r="K121" s="21">
        <f t="shared" si="25"/>
        <v>0.43563363185455417</v>
      </c>
      <c r="L121" s="21">
        <f t="shared" si="26"/>
        <v>3.1277087550505032E-2</v>
      </c>
      <c r="M121" s="21">
        <f t="shared" si="27"/>
        <v>0</v>
      </c>
      <c r="N121" s="21">
        <f t="shared" si="28"/>
        <v>-0.11672767985126473</v>
      </c>
      <c r="O121" s="21">
        <f t="shared" si="29"/>
        <v>0</v>
      </c>
      <c r="P121" s="21">
        <f t="shared" si="30"/>
        <v>0</v>
      </c>
      <c r="Q121" s="19">
        <f t="shared" si="31"/>
        <v>0.43020931437741983</v>
      </c>
      <c r="R121" s="19">
        <f t="shared" si="32"/>
        <v>3.0887639077686685E-2</v>
      </c>
      <c r="S121" s="19">
        <f t="shared" si="33"/>
        <v>0</v>
      </c>
      <c r="T121" s="19">
        <f t="shared" si="34"/>
        <v>-0.11527423836377655</v>
      </c>
      <c r="U121" s="19">
        <f t="shared" si="35"/>
        <v>0</v>
      </c>
      <c r="V121" s="19">
        <f t="shared" si="36"/>
        <v>0</v>
      </c>
    </row>
    <row r="122" spans="1:22" x14ac:dyDescent="0.25">
      <c r="A122" s="26">
        <f>Wellpath!E122</f>
        <v>3570</v>
      </c>
      <c r="B122" s="22">
        <v>0</v>
      </c>
      <c r="C122" s="22">
        <v>0</v>
      </c>
      <c r="D122" s="22">
        <f t="shared" si="24"/>
        <v>6.472135954999578E-5</v>
      </c>
      <c r="E122" s="20">
        <f>Model!$W$24*((drdp!B122+drdp!K122)*DBHR!$B122+(drdp!E122+drdp!N122)*DBHR!$C122+(drdp!H122+drdp!Q122)*DBHR!$D122)</f>
        <v>-8.5043655276838742E-2</v>
      </c>
      <c r="F122" s="20">
        <f>Model!$W$24*((drdp!C122+drdp!L122)*DBHR!$B122+(drdp!F122+drdp!O122)*DBHR!$C122+(drdp!I122+drdp!R122)*DBHR!$D122)</f>
        <v>2.2787378752819727E-2</v>
      </c>
      <c r="G122" s="20">
        <f>Model!$W$24*((drdp!D122+drdp!M122)*DBHR!$B122+(drdp!G122+drdp!P122)*DBHR!$C122+(drdp!J122+drdp!S122)*DBHR!$D122)</f>
        <v>0</v>
      </c>
      <c r="H122" s="18">
        <f>Model!$W$24*((drdp!B122)*DBHR!$B122+(drdp!E122)*DBHR!$C122+(drdp!H122)*DBHR!$D122)</f>
        <v>-4.2521827638419371E-2</v>
      </c>
      <c r="I122" s="18">
        <f>Model!$W$24*((drdp!C122)*DBHR!$B122+(drdp!F122)*DBHR!$C122+(drdp!I122)*DBHR!$D122)</f>
        <v>1.1393689376409864E-2</v>
      </c>
      <c r="J122" s="18">
        <f>Model!$W$24*((drdp!D122)*DBHR!$B122+(drdp!G122)*DBHR!$C122+(drdp!J122)*DBHR!$D122)</f>
        <v>0</v>
      </c>
      <c r="K122" s="21">
        <f t="shared" si="25"/>
        <v>0.44286605515739996</v>
      </c>
      <c r="L122" s="21">
        <f t="shared" si="26"/>
        <v>3.1796352180929494E-2</v>
      </c>
      <c r="M122" s="21">
        <f t="shared" si="27"/>
        <v>0</v>
      </c>
      <c r="N122" s="21">
        <f t="shared" si="28"/>
        <v>-0.11866560183458229</v>
      </c>
      <c r="O122" s="21">
        <f t="shared" si="29"/>
        <v>0</v>
      </c>
      <c r="P122" s="21">
        <f t="shared" si="30"/>
        <v>0</v>
      </c>
      <c r="Q122" s="19">
        <f t="shared" si="31"/>
        <v>0.43744173768026562</v>
      </c>
      <c r="R122" s="19">
        <f t="shared" si="32"/>
        <v>3.1406903708111146E-2</v>
      </c>
      <c r="S122" s="19">
        <f t="shared" si="33"/>
        <v>0</v>
      </c>
      <c r="T122" s="19">
        <f t="shared" si="34"/>
        <v>-0.11721216034709411</v>
      </c>
      <c r="U122" s="19">
        <f t="shared" si="35"/>
        <v>0</v>
      </c>
      <c r="V122" s="19">
        <f t="shared" si="36"/>
        <v>0</v>
      </c>
    </row>
    <row r="123" spans="1:22" x14ac:dyDescent="0.25">
      <c r="A123" s="26">
        <f>Wellpath!E123</f>
        <v>3600</v>
      </c>
      <c r="B123" s="22">
        <v>0</v>
      </c>
      <c r="C123" s="22">
        <v>0</v>
      </c>
      <c r="D123" s="22">
        <f t="shared" si="24"/>
        <v>6.472135954999578E-5</v>
      </c>
      <c r="E123" s="20">
        <f>Model!$W$24*((drdp!B123+drdp!K123)*DBHR!$B123+(drdp!E123+drdp!N123)*DBHR!$C123+(drdp!H123+drdp!Q123)*DBHR!$D123)</f>
        <v>-8.5043655276838742E-2</v>
      </c>
      <c r="F123" s="20">
        <f>Model!$W$24*((drdp!C123+drdp!L123)*DBHR!$B123+(drdp!F123+drdp!O123)*DBHR!$C123+(drdp!I123+drdp!R123)*DBHR!$D123)</f>
        <v>2.2787378752819727E-2</v>
      </c>
      <c r="G123" s="20">
        <f>Model!$W$24*((drdp!D123+drdp!M123)*DBHR!$B123+(drdp!G123+drdp!P123)*DBHR!$C123+(drdp!J123+drdp!S123)*DBHR!$D123)</f>
        <v>0</v>
      </c>
      <c r="H123" s="18">
        <f>Model!$W$24*((drdp!B123)*DBHR!$B123+(drdp!E123)*DBHR!$C123+(drdp!H123)*DBHR!$D123)</f>
        <v>-4.2521827638419371E-2</v>
      </c>
      <c r="I123" s="18">
        <f>Model!$W$24*((drdp!C123)*DBHR!$B123+(drdp!F123)*DBHR!$C123+(drdp!I123)*DBHR!$D123)</f>
        <v>1.1393689376409864E-2</v>
      </c>
      <c r="J123" s="18">
        <f>Model!$W$24*((drdp!D123)*DBHR!$B123+(drdp!G123)*DBHR!$C123+(drdp!J123)*DBHR!$D123)</f>
        <v>0</v>
      </c>
      <c r="K123" s="21">
        <f t="shared" si="25"/>
        <v>0.45009847846024575</v>
      </c>
      <c r="L123" s="21">
        <f t="shared" si="26"/>
        <v>3.2315616811353955E-2</v>
      </c>
      <c r="M123" s="21">
        <f t="shared" si="27"/>
        <v>0</v>
      </c>
      <c r="N123" s="21">
        <f t="shared" si="28"/>
        <v>-0.12060352381789985</v>
      </c>
      <c r="O123" s="21">
        <f t="shared" si="29"/>
        <v>0</v>
      </c>
      <c r="P123" s="21">
        <f t="shared" si="30"/>
        <v>0</v>
      </c>
      <c r="Q123" s="19">
        <f t="shared" si="31"/>
        <v>0.44467416098311141</v>
      </c>
      <c r="R123" s="19">
        <f t="shared" si="32"/>
        <v>3.1926168338535607E-2</v>
      </c>
      <c r="S123" s="19">
        <f t="shared" si="33"/>
        <v>0</v>
      </c>
      <c r="T123" s="19">
        <f t="shared" si="34"/>
        <v>-0.11915008233041167</v>
      </c>
      <c r="U123" s="19">
        <f t="shared" si="35"/>
        <v>0</v>
      </c>
      <c r="V123" s="19">
        <f t="shared" si="36"/>
        <v>0</v>
      </c>
    </row>
    <row r="124" spans="1:22" x14ac:dyDescent="0.25">
      <c r="A124" s="26">
        <f>Wellpath!E124</f>
        <v>3630</v>
      </c>
      <c r="B124" s="22">
        <v>0</v>
      </c>
      <c r="C124" s="22">
        <v>0</v>
      </c>
      <c r="D124" s="22">
        <f t="shared" si="24"/>
        <v>6.472135954999578E-5</v>
      </c>
      <c r="E124" s="20">
        <f>Model!$W$24*((drdp!B124+drdp!K124)*DBHR!$B124+(drdp!E124+drdp!N124)*DBHR!$C124+(drdp!H124+drdp!Q124)*DBHR!$D124)</f>
        <v>-8.5043655276838742E-2</v>
      </c>
      <c r="F124" s="20">
        <f>Model!$W$24*((drdp!C124+drdp!L124)*DBHR!$B124+(drdp!F124+drdp!O124)*DBHR!$C124+(drdp!I124+drdp!R124)*DBHR!$D124)</f>
        <v>2.2787378752819727E-2</v>
      </c>
      <c r="G124" s="20">
        <f>Model!$W$24*((drdp!D124+drdp!M124)*DBHR!$B124+(drdp!G124+drdp!P124)*DBHR!$C124+(drdp!J124+drdp!S124)*DBHR!$D124)</f>
        <v>0</v>
      </c>
      <c r="H124" s="18">
        <f>Model!$W$24*((drdp!B124)*DBHR!$B124+(drdp!E124)*DBHR!$C124+(drdp!H124)*DBHR!$D124)</f>
        <v>-4.2521827638419371E-2</v>
      </c>
      <c r="I124" s="18">
        <f>Model!$W$24*((drdp!C124)*DBHR!$B124+(drdp!F124)*DBHR!$C124+(drdp!I124)*DBHR!$D124)</f>
        <v>1.1393689376409864E-2</v>
      </c>
      <c r="J124" s="18">
        <f>Model!$W$24*((drdp!D124)*DBHR!$B124+(drdp!G124)*DBHR!$C124+(drdp!J124)*DBHR!$D124)</f>
        <v>0</v>
      </c>
      <c r="K124" s="21">
        <f t="shared" si="25"/>
        <v>0.45733090176309155</v>
      </c>
      <c r="L124" s="21">
        <f t="shared" si="26"/>
        <v>3.2834881441778416E-2</v>
      </c>
      <c r="M124" s="21">
        <f t="shared" si="27"/>
        <v>0</v>
      </c>
      <c r="N124" s="21">
        <f t="shared" si="28"/>
        <v>-0.12254144580121741</v>
      </c>
      <c r="O124" s="21">
        <f t="shared" si="29"/>
        <v>0</v>
      </c>
      <c r="P124" s="21">
        <f t="shared" si="30"/>
        <v>0</v>
      </c>
      <c r="Q124" s="19">
        <f t="shared" si="31"/>
        <v>0.4519065842859572</v>
      </c>
      <c r="R124" s="19">
        <f t="shared" si="32"/>
        <v>3.2445432968960068E-2</v>
      </c>
      <c r="S124" s="19">
        <f t="shared" si="33"/>
        <v>0</v>
      </c>
      <c r="T124" s="19">
        <f t="shared" si="34"/>
        <v>-0.12108800431372924</v>
      </c>
      <c r="U124" s="19">
        <f t="shared" si="35"/>
        <v>0</v>
      </c>
      <c r="V124" s="19">
        <f t="shared" si="36"/>
        <v>0</v>
      </c>
    </row>
    <row r="125" spans="1:22" x14ac:dyDescent="0.25">
      <c r="A125" s="26">
        <f>Wellpath!E125</f>
        <v>3660</v>
      </c>
      <c r="B125" s="22">
        <v>0</v>
      </c>
      <c r="C125" s="22">
        <v>0</v>
      </c>
      <c r="D125" s="22">
        <f t="shared" si="24"/>
        <v>6.472135954999578E-5</v>
      </c>
      <c r="E125" s="20">
        <f>Model!$W$24*((drdp!B125+drdp!K125)*DBHR!$B125+(drdp!E125+drdp!N125)*DBHR!$C125+(drdp!H125+drdp!Q125)*DBHR!$D125)</f>
        <v>-8.5043655276838742E-2</v>
      </c>
      <c r="F125" s="20">
        <f>Model!$W$24*((drdp!C125+drdp!L125)*DBHR!$B125+(drdp!F125+drdp!O125)*DBHR!$C125+(drdp!I125+drdp!R125)*DBHR!$D125)</f>
        <v>2.2787378752819727E-2</v>
      </c>
      <c r="G125" s="20">
        <f>Model!$W$24*((drdp!D125+drdp!M125)*DBHR!$B125+(drdp!G125+drdp!P125)*DBHR!$C125+(drdp!J125+drdp!S125)*DBHR!$D125)</f>
        <v>0</v>
      </c>
      <c r="H125" s="18">
        <f>Model!$W$24*((drdp!B125)*DBHR!$B125+(drdp!E125)*DBHR!$C125+(drdp!H125)*DBHR!$D125)</f>
        <v>-4.2521827638419371E-2</v>
      </c>
      <c r="I125" s="18">
        <f>Model!$W$24*((drdp!C125)*DBHR!$B125+(drdp!F125)*DBHR!$C125+(drdp!I125)*DBHR!$D125)</f>
        <v>1.1393689376409864E-2</v>
      </c>
      <c r="J125" s="18">
        <f>Model!$W$24*((drdp!D125)*DBHR!$B125+(drdp!G125)*DBHR!$C125+(drdp!J125)*DBHR!$D125)</f>
        <v>0</v>
      </c>
      <c r="K125" s="21">
        <f t="shared" si="25"/>
        <v>0.46456332506593734</v>
      </c>
      <c r="L125" s="21">
        <f t="shared" si="26"/>
        <v>3.3354146072202877E-2</v>
      </c>
      <c r="M125" s="21">
        <f t="shared" si="27"/>
        <v>0</v>
      </c>
      <c r="N125" s="21">
        <f t="shared" si="28"/>
        <v>-0.12447936778453497</v>
      </c>
      <c r="O125" s="21">
        <f t="shared" si="29"/>
        <v>0</v>
      </c>
      <c r="P125" s="21">
        <f t="shared" si="30"/>
        <v>0</v>
      </c>
      <c r="Q125" s="19">
        <f t="shared" si="31"/>
        <v>0.45913900758880299</v>
      </c>
      <c r="R125" s="19">
        <f t="shared" si="32"/>
        <v>3.2964697599384529E-2</v>
      </c>
      <c r="S125" s="19">
        <f t="shared" si="33"/>
        <v>0</v>
      </c>
      <c r="T125" s="19">
        <f t="shared" si="34"/>
        <v>-0.1230259262970468</v>
      </c>
      <c r="U125" s="19">
        <f t="shared" si="35"/>
        <v>0</v>
      </c>
      <c r="V125" s="19">
        <f t="shared" si="36"/>
        <v>0</v>
      </c>
    </row>
    <row r="126" spans="1:22" x14ac:dyDescent="0.25">
      <c r="A126" s="26">
        <f>Wellpath!E126</f>
        <v>3690</v>
      </c>
      <c r="B126" s="22">
        <v>0</v>
      </c>
      <c r="C126" s="22">
        <v>0</v>
      </c>
      <c r="D126" s="22">
        <f t="shared" si="24"/>
        <v>6.472135954999578E-5</v>
      </c>
      <c r="E126" s="20">
        <f>Model!$W$24*((drdp!B126+drdp!K126)*DBHR!$B126+(drdp!E126+drdp!N126)*DBHR!$C126+(drdp!H126+drdp!Q126)*DBHR!$D126)</f>
        <v>-8.5043655276838742E-2</v>
      </c>
      <c r="F126" s="20">
        <f>Model!$W$24*((drdp!C126+drdp!L126)*DBHR!$B126+(drdp!F126+drdp!O126)*DBHR!$C126+(drdp!I126+drdp!R126)*DBHR!$D126)</f>
        <v>2.2787378752819727E-2</v>
      </c>
      <c r="G126" s="20">
        <f>Model!$W$24*((drdp!D126+drdp!M126)*DBHR!$B126+(drdp!G126+drdp!P126)*DBHR!$C126+(drdp!J126+drdp!S126)*DBHR!$D126)</f>
        <v>0</v>
      </c>
      <c r="H126" s="18">
        <f>Model!$W$24*((drdp!B126)*DBHR!$B126+(drdp!E126)*DBHR!$C126+(drdp!H126)*DBHR!$D126)</f>
        <v>-4.2521827638419371E-2</v>
      </c>
      <c r="I126" s="18">
        <f>Model!$W$24*((drdp!C126)*DBHR!$B126+(drdp!F126)*DBHR!$C126+(drdp!I126)*DBHR!$D126)</f>
        <v>1.1393689376409864E-2</v>
      </c>
      <c r="J126" s="18">
        <f>Model!$W$24*((drdp!D126)*DBHR!$B126+(drdp!G126)*DBHR!$C126+(drdp!J126)*DBHR!$D126)</f>
        <v>0</v>
      </c>
      <c r="K126" s="21">
        <f t="shared" si="25"/>
        <v>0.47179574836878313</v>
      </c>
      <c r="L126" s="21">
        <f t="shared" si="26"/>
        <v>3.3873410702627338E-2</v>
      </c>
      <c r="M126" s="21">
        <f t="shared" si="27"/>
        <v>0</v>
      </c>
      <c r="N126" s="21">
        <f t="shared" si="28"/>
        <v>-0.12641728976785252</v>
      </c>
      <c r="O126" s="21">
        <f t="shared" si="29"/>
        <v>0</v>
      </c>
      <c r="P126" s="21">
        <f t="shared" si="30"/>
        <v>0</v>
      </c>
      <c r="Q126" s="19">
        <f t="shared" si="31"/>
        <v>0.46637143089164879</v>
      </c>
      <c r="R126" s="19">
        <f t="shared" si="32"/>
        <v>3.348396222980899E-2</v>
      </c>
      <c r="S126" s="19">
        <f t="shared" si="33"/>
        <v>0</v>
      </c>
      <c r="T126" s="19">
        <f t="shared" si="34"/>
        <v>-0.12496384828036436</v>
      </c>
      <c r="U126" s="19">
        <f t="shared" si="35"/>
        <v>0</v>
      </c>
      <c r="V126" s="19">
        <f t="shared" si="36"/>
        <v>0</v>
      </c>
    </row>
    <row r="127" spans="1:22" x14ac:dyDescent="0.25">
      <c r="A127" s="26">
        <f>Wellpath!E127</f>
        <v>3720</v>
      </c>
      <c r="B127" s="22">
        <v>0</v>
      </c>
      <c r="C127" s="22">
        <v>0</v>
      </c>
      <c r="D127" s="22">
        <f t="shared" si="24"/>
        <v>6.472135954999578E-5</v>
      </c>
      <c r="E127" s="20">
        <f>Model!$W$24*((drdp!B127+drdp!K127)*DBHR!$B127+(drdp!E127+drdp!N127)*DBHR!$C127+(drdp!H127+drdp!Q127)*DBHR!$D127)</f>
        <v>-8.5043655276838742E-2</v>
      </c>
      <c r="F127" s="20">
        <f>Model!$W$24*((drdp!C127+drdp!L127)*DBHR!$B127+(drdp!F127+drdp!O127)*DBHR!$C127+(drdp!I127+drdp!R127)*DBHR!$D127)</f>
        <v>2.2787378752819727E-2</v>
      </c>
      <c r="G127" s="20">
        <f>Model!$W$24*((drdp!D127+drdp!M127)*DBHR!$B127+(drdp!G127+drdp!P127)*DBHR!$C127+(drdp!J127+drdp!S127)*DBHR!$D127)</f>
        <v>0</v>
      </c>
      <c r="H127" s="18">
        <f>Model!$W$24*((drdp!B127)*DBHR!$B127+(drdp!E127)*DBHR!$C127+(drdp!H127)*DBHR!$D127)</f>
        <v>-4.2521827638419371E-2</v>
      </c>
      <c r="I127" s="18">
        <f>Model!$W$24*((drdp!C127)*DBHR!$B127+(drdp!F127)*DBHR!$C127+(drdp!I127)*DBHR!$D127)</f>
        <v>1.1393689376409864E-2</v>
      </c>
      <c r="J127" s="18">
        <f>Model!$W$24*((drdp!D127)*DBHR!$B127+(drdp!G127)*DBHR!$C127+(drdp!J127)*DBHR!$D127)</f>
        <v>0</v>
      </c>
      <c r="K127" s="21">
        <f t="shared" si="25"/>
        <v>0.47902817167162892</v>
      </c>
      <c r="L127" s="21">
        <f t="shared" si="26"/>
        <v>3.4392675333051799E-2</v>
      </c>
      <c r="M127" s="21">
        <f t="shared" si="27"/>
        <v>0</v>
      </c>
      <c r="N127" s="21">
        <f t="shared" si="28"/>
        <v>-0.12835521175117007</v>
      </c>
      <c r="O127" s="21">
        <f t="shared" si="29"/>
        <v>0</v>
      </c>
      <c r="P127" s="21">
        <f t="shared" si="30"/>
        <v>0</v>
      </c>
      <c r="Q127" s="19">
        <f t="shared" si="31"/>
        <v>0.47360385419449458</v>
      </c>
      <c r="R127" s="19">
        <f t="shared" si="32"/>
        <v>3.4003226860233451E-2</v>
      </c>
      <c r="S127" s="19">
        <f t="shared" si="33"/>
        <v>0</v>
      </c>
      <c r="T127" s="19">
        <f t="shared" si="34"/>
        <v>-0.12690177026368191</v>
      </c>
      <c r="U127" s="19">
        <f t="shared" si="35"/>
        <v>0</v>
      </c>
      <c r="V127" s="19">
        <f t="shared" si="36"/>
        <v>0</v>
      </c>
    </row>
    <row r="128" spans="1:22" x14ac:dyDescent="0.25">
      <c r="A128" s="26">
        <f>Wellpath!E128</f>
        <v>3750</v>
      </c>
      <c r="B128" s="22">
        <v>0</v>
      </c>
      <c r="C128" s="22">
        <v>0</v>
      </c>
      <c r="D128" s="22">
        <f t="shared" si="24"/>
        <v>6.472135954999578E-5</v>
      </c>
      <c r="E128" s="20">
        <f>Model!$W$24*((drdp!B128+drdp!K128)*DBHR!$B128+(drdp!E128+drdp!N128)*DBHR!$C128+(drdp!H128+drdp!Q128)*DBHR!$D128)</f>
        <v>-8.5043655276838742E-2</v>
      </c>
      <c r="F128" s="20">
        <f>Model!$W$24*((drdp!C128+drdp!L128)*DBHR!$B128+(drdp!F128+drdp!O128)*DBHR!$C128+(drdp!I128+drdp!R128)*DBHR!$D128)</f>
        <v>2.2787378752819727E-2</v>
      </c>
      <c r="G128" s="20">
        <f>Model!$W$24*((drdp!D128+drdp!M128)*DBHR!$B128+(drdp!G128+drdp!P128)*DBHR!$C128+(drdp!J128+drdp!S128)*DBHR!$D128)</f>
        <v>0</v>
      </c>
      <c r="H128" s="18">
        <f>Model!$W$24*((drdp!B128)*DBHR!$B128+(drdp!E128)*DBHR!$C128+(drdp!H128)*DBHR!$D128)</f>
        <v>-4.2521827638419371E-2</v>
      </c>
      <c r="I128" s="18">
        <f>Model!$W$24*((drdp!C128)*DBHR!$B128+(drdp!F128)*DBHR!$C128+(drdp!I128)*DBHR!$D128)</f>
        <v>1.1393689376409864E-2</v>
      </c>
      <c r="J128" s="18">
        <f>Model!$W$24*((drdp!D128)*DBHR!$B128+(drdp!G128)*DBHR!$C128+(drdp!J128)*DBHR!$D128)</f>
        <v>0</v>
      </c>
      <c r="K128" s="21">
        <f t="shared" si="25"/>
        <v>0.48626059497447471</v>
      </c>
      <c r="L128" s="21">
        <f t="shared" si="26"/>
        <v>3.491193996347626E-2</v>
      </c>
      <c r="M128" s="21">
        <f t="shared" si="27"/>
        <v>0</v>
      </c>
      <c r="N128" s="21">
        <f t="shared" si="28"/>
        <v>-0.13029313373448762</v>
      </c>
      <c r="O128" s="21">
        <f t="shared" si="29"/>
        <v>0</v>
      </c>
      <c r="P128" s="21">
        <f t="shared" si="30"/>
        <v>0</v>
      </c>
      <c r="Q128" s="19">
        <f t="shared" si="31"/>
        <v>0.48083627749734037</v>
      </c>
      <c r="R128" s="19">
        <f t="shared" si="32"/>
        <v>3.4522491490657913E-2</v>
      </c>
      <c r="S128" s="19">
        <f t="shared" si="33"/>
        <v>0</v>
      </c>
      <c r="T128" s="19">
        <f t="shared" si="34"/>
        <v>-0.12883969224699945</v>
      </c>
      <c r="U128" s="19">
        <f t="shared" si="35"/>
        <v>0</v>
      </c>
      <c r="V128" s="19">
        <f t="shared" si="36"/>
        <v>0</v>
      </c>
    </row>
    <row r="129" spans="1:22" x14ac:dyDescent="0.25">
      <c r="A129" s="26">
        <f>Wellpath!E129</f>
        <v>3780</v>
      </c>
      <c r="B129" s="22">
        <v>0</v>
      </c>
      <c r="C129" s="22">
        <v>0</v>
      </c>
      <c r="D129" s="22">
        <f t="shared" si="24"/>
        <v>6.472135954999578E-5</v>
      </c>
      <c r="E129" s="20">
        <f>Model!$W$24*((drdp!B129+drdp!K129)*DBHR!$B129+(drdp!E129+drdp!N129)*DBHR!$C129+(drdp!H129+drdp!Q129)*DBHR!$D129)</f>
        <v>-8.5043655276838742E-2</v>
      </c>
      <c r="F129" s="20">
        <f>Model!$W$24*((drdp!C129+drdp!L129)*DBHR!$B129+(drdp!F129+drdp!O129)*DBHR!$C129+(drdp!I129+drdp!R129)*DBHR!$D129)</f>
        <v>2.2787378752819727E-2</v>
      </c>
      <c r="G129" s="20">
        <f>Model!$W$24*((drdp!D129+drdp!M129)*DBHR!$B129+(drdp!G129+drdp!P129)*DBHR!$C129+(drdp!J129+drdp!S129)*DBHR!$D129)</f>
        <v>0</v>
      </c>
      <c r="H129" s="18">
        <f>Model!$W$24*((drdp!B129)*DBHR!$B129+(drdp!E129)*DBHR!$C129+(drdp!H129)*DBHR!$D129)</f>
        <v>-4.2521827638419371E-2</v>
      </c>
      <c r="I129" s="18">
        <f>Model!$W$24*((drdp!C129)*DBHR!$B129+(drdp!F129)*DBHR!$C129+(drdp!I129)*DBHR!$D129)</f>
        <v>1.1393689376409864E-2</v>
      </c>
      <c r="J129" s="18">
        <f>Model!$W$24*((drdp!D129)*DBHR!$B129+(drdp!G129)*DBHR!$C129+(drdp!J129)*DBHR!$D129)</f>
        <v>0</v>
      </c>
      <c r="K129" s="21">
        <f t="shared" si="25"/>
        <v>0.49349301827732051</v>
      </c>
      <c r="L129" s="21">
        <f t="shared" si="26"/>
        <v>3.5431204593900721E-2</v>
      </c>
      <c r="M129" s="21">
        <f t="shared" si="27"/>
        <v>0</v>
      </c>
      <c r="N129" s="21">
        <f t="shared" si="28"/>
        <v>-0.13223105571780516</v>
      </c>
      <c r="O129" s="21">
        <f t="shared" si="29"/>
        <v>0</v>
      </c>
      <c r="P129" s="21">
        <f t="shared" si="30"/>
        <v>0</v>
      </c>
      <c r="Q129" s="19">
        <f t="shared" si="31"/>
        <v>0.48806870080018616</v>
      </c>
      <c r="R129" s="19">
        <f t="shared" si="32"/>
        <v>3.5041756121082374E-2</v>
      </c>
      <c r="S129" s="19">
        <f t="shared" si="33"/>
        <v>0</v>
      </c>
      <c r="T129" s="19">
        <f t="shared" si="34"/>
        <v>-0.130777614230317</v>
      </c>
      <c r="U129" s="19">
        <f t="shared" si="35"/>
        <v>0</v>
      </c>
      <c r="V129" s="19">
        <f t="shared" si="36"/>
        <v>0</v>
      </c>
    </row>
    <row r="130" spans="1:22" x14ac:dyDescent="0.25">
      <c r="A130" s="26">
        <f>Wellpath!E130</f>
        <v>3810</v>
      </c>
      <c r="B130" s="22">
        <v>0</v>
      </c>
      <c r="C130" s="22">
        <v>0</v>
      </c>
      <c r="D130" s="22">
        <f t="shared" si="24"/>
        <v>6.472135954999578E-5</v>
      </c>
      <c r="E130" s="20">
        <f>Model!$W$24*((drdp!B130+drdp!K130)*DBHR!$B130+(drdp!E130+drdp!N130)*DBHR!$C130+(drdp!H130+drdp!Q130)*DBHR!$D130)</f>
        <v>-8.5043655276838742E-2</v>
      </c>
      <c r="F130" s="20">
        <f>Model!$W$24*((drdp!C130+drdp!L130)*DBHR!$B130+(drdp!F130+drdp!O130)*DBHR!$C130+(drdp!I130+drdp!R130)*DBHR!$D130)</f>
        <v>2.2787378752819727E-2</v>
      </c>
      <c r="G130" s="20">
        <f>Model!$W$24*((drdp!D130+drdp!M130)*DBHR!$B130+(drdp!G130+drdp!P130)*DBHR!$C130+(drdp!J130+drdp!S130)*DBHR!$D130)</f>
        <v>0</v>
      </c>
      <c r="H130" s="18">
        <f>Model!$W$24*((drdp!B130)*DBHR!$B130+(drdp!E130)*DBHR!$C130+(drdp!H130)*DBHR!$D130)</f>
        <v>-4.2521827638419371E-2</v>
      </c>
      <c r="I130" s="18">
        <f>Model!$W$24*((drdp!C130)*DBHR!$B130+(drdp!F130)*DBHR!$C130+(drdp!I130)*DBHR!$D130)</f>
        <v>1.1393689376409864E-2</v>
      </c>
      <c r="J130" s="18">
        <f>Model!$W$24*((drdp!D130)*DBHR!$B130+(drdp!G130)*DBHR!$C130+(drdp!J130)*DBHR!$D130)</f>
        <v>0</v>
      </c>
      <c r="K130" s="21">
        <f t="shared" si="25"/>
        <v>0.5007254415801663</v>
      </c>
      <c r="L130" s="21">
        <f t="shared" si="26"/>
        <v>3.5950469224325182E-2</v>
      </c>
      <c r="M130" s="21">
        <f t="shared" si="27"/>
        <v>0</v>
      </c>
      <c r="N130" s="21">
        <f t="shared" si="28"/>
        <v>-0.13416897770112271</v>
      </c>
      <c r="O130" s="21">
        <f t="shared" si="29"/>
        <v>0</v>
      </c>
      <c r="P130" s="21">
        <f t="shared" si="30"/>
        <v>0</v>
      </c>
      <c r="Q130" s="19">
        <f t="shared" si="31"/>
        <v>0.49530112410303195</v>
      </c>
      <c r="R130" s="19">
        <f t="shared" si="32"/>
        <v>3.5561020751506835E-2</v>
      </c>
      <c r="S130" s="19">
        <f t="shared" si="33"/>
        <v>0</v>
      </c>
      <c r="T130" s="19">
        <f t="shared" si="34"/>
        <v>-0.13271553621363455</v>
      </c>
      <c r="U130" s="19">
        <f t="shared" si="35"/>
        <v>0</v>
      </c>
      <c r="V130" s="19">
        <f t="shared" si="36"/>
        <v>0</v>
      </c>
    </row>
    <row r="131" spans="1:22" x14ac:dyDescent="0.25">
      <c r="A131" s="26">
        <f>Wellpath!E131</f>
        <v>3840</v>
      </c>
      <c r="B131" s="22">
        <v>0</v>
      </c>
      <c r="C131" s="22">
        <v>0</v>
      </c>
      <c r="D131" s="22">
        <f t="shared" ref="D131:D194" si="37">1 / (Bfield * COS(Dip))</f>
        <v>6.472135954999578E-5</v>
      </c>
      <c r="E131" s="20">
        <f>Model!$W$24*((drdp!B131+drdp!K131)*DBHR!$B131+(drdp!E131+drdp!N131)*DBHR!$C131+(drdp!H131+drdp!Q131)*DBHR!$D131)</f>
        <v>-8.5043655276838742E-2</v>
      </c>
      <c r="F131" s="20">
        <f>Model!$W$24*((drdp!C131+drdp!L131)*DBHR!$B131+(drdp!F131+drdp!O131)*DBHR!$C131+(drdp!I131+drdp!R131)*DBHR!$D131)</f>
        <v>2.2787378752819727E-2</v>
      </c>
      <c r="G131" s="20">
        <f>Model!$W$24*((drdp!D131+drdp!M131)*DBHR!$B131+(drdp!G131+drdp!P131)*DBHR!$C131+(drdp!J131+drdp!S131)*DBHR!$D131)</f>
        <v>0</v>
      </c>
      <c r="H131" s="18">
        <f>Model!$W$24*((drdp!B131)*DBHR!$B131+(drdp!E131)*DBHR!$C131+(drdp!H131)*DBHR!$D131)</f>
        <v>-4.2521827638419371E-2</v>
      </c>
      <c r="I131" s="18">
        <f>Model!$W$24*((drdp!C131)*DBHR!$B131+(drdp!F131)*DBHR!$C131+(drdp!I131)*DBHR!$D131)</f>
        <v>1.1393689376409864E-2</v>
      </c>
      <c r="J131" s="18">
        <f>Model!$W$24*((drdp!D131)*DBHR!$B131+(drdp!G131)*DBHR!$C131+(drdp!J131)*DBHR!$D131)</f>
        <v>0</v>
      </c>
      <c r="K131" s="21">
        <f t="shared" si="25"/>
        <v>0.50795786488301209</v>
      </c>
      <c r="L131" s="21">
        <f t="shared" si="26"/>
        <v>3.6469733854749643E-2</v>
      </c>
      <c r="M131" s="21">
        <f t="shared" si="27"/>
        <v>0</v>
      </c>
      <c r="N131" s="21">
        <f t="shared" si="28"/>
        <v>-0.13610689968444026</v>
      </c>
      <c r="O131" s="21">
        <f t="shared" si="29"/>
        <v>0</v>
      </c>
      <c r="P131" s="21">
        <f t="shared" si="30"/>
        <v>0</v>
      </c>
      <c r="Q131" s="19">
        <f t="shared" si="31"/>
        <v>0.50253354740587775</v>
      </c>
      <c r="R131" s="19">
        <f t="shared" si="32"/>
        <v>3.6080285381931296E-2</v>
      </c>
      <c r="S131" s="19">
        <f t="shared" si="33"/>
        <v>0</v>
      </c>
      <c r="T131" s="19">
        <f t="shared" si="34"/>
        <v>-0.1346534581969521</v>
      </c>
      <c r="U131" s="19">
        <f t="shared" si="35"/>
        <v>0</v>
      </c>
      <c r="V131" s="19">
        <f t="shared" si="36"/>
        <v>0</v>
      </c>
    </row>
    <row r="132" spans="1:22" x14ac:dyDescent="0.25">
      <c r="A132" s="26">
        <f>Wellpath!E132</f>
        <v>3870</v>
      </c>
      <c r="B132" s="22">
        <v>0</v>
      </c>
      <c r="C132" s="22">
        <v>0</v>
      </c>
      <c r="D132" s="22">
        <f t="shared" si="37"/>
        <v>6.472135954999578E-5</v>
      </c>
      <c r="E132" s="20">
        <f>Model!$W$24*((drdp!B132+drdp!K132)*DBHR!$B132+(drdp!E132+drdp!N132)*DBHR!$C132+(drdp!H132+drdp!Q132)*DBHR!$D132)</f>
        <v>-8.5043655276838742E-2</v>
      </c>
      <c r="F132" s="20">
        <f>Model!$W$24*((drdp!C132+drdp!L132)*DBHR!$B132+(drdp!F132+drdp!O132)*DBHR!$C132+(drdp!I132+drdp!R132)*DBHR!$D132)</f>
        <v>2.2787378752819727E-2</v>
      </c>
      <c r="G132" s="20">
        <f>Model!$W$24*((drdp!D132+drdp!M132)*DBHR!$B132+(drdp!G132+drdp!P132)*DBHR!$C132+(drdp!J132+drdp!S132)*DBHR!$D132)</f>
        <v>0</v>
      </c>
      <c r="H132" s="18">
        <f>Model!$W$24*((drdp!B132)*DBHR!$B132+(drdp!E132)*DBHR!$C132+(drdp!H132)*DBHR!$D132)</f>
        <v>-4.2521827638419371E-2</v>
      </c>
      <c r="I132" s="18">
        <f>Model!$W$24*((drdp!C132)*DBHR!$B132+(drdp!F132)*DBHR!$C132+(drdp!I132)*DBHR!$D132)</f>
        <v>1.1393689376409864E-2</v>
      </c>
      <c r="J132" s="18">
        <f>Model!$W$24*((drdp!D132)*DBHR!$B132+(drdp!G132)*DBHR!$C132+(drdp!J132)*DBHR!$D132)</f>
        <v>0</v>
      </c>
      <c r="K132" s="21">
        <f t="shared" si="25"/>
        <v>0.51519028818585788</v>
      </c>
      <c r="L132" s="21">
        <f t="shared" si="26"/>
        <v>3.6988998485174104E-2</v>
      </c>
      <c r="M132" s="21">
        <f t="shared" si="27"/>
        <v>0</v>
      </c>
      <c r="N132" s="21">
        <f t="shared" si="28"/>
        <v>-0.13804482166775781</v>
      </c>
      <c r="O132" s="21">
        <f t="shared" si="29"/>
        <v>0</v>
      </c>
      <c r="P132" s="21">
        <f t="shared" si="30"/>
        <v>0</v>
      </c>
      <c r="Q132" s="19">
        <f t="shared" si="31"/>
        <v>0.50976597070872354</v>
      </c>
      <c r="R132" s="19">
        <f t="shared" si="32"/>
        <v>3.6599550012355757E-2</v>
      </c>
      <c r="S132" s="19">
        <f t="shared" si="33"/>
        <v>0</v>
      </c>
      <c r="T132" s="19">
        <f t="shared" si="34"/>
        <v>-0.13659138018026964</v>
      </c>
      <c r="U132" s="19">
        <f t="shared" si="35"/>
        <v>0</v>
      </c>
      <c r="V132" s="19">
        <f t="shared" si="36"/>
        <v>0</v>
      </c>
    </row>
    <row r="133" spans="1:22" x14ac:dyDescent="0.25">
      <c r="A133" s="26">
        <f>Wellpath!E133</f>
        <v>3900</v>
      </c>
      <c r="B133" s="22">
        <v>0</v>
      </c>
      <c r="C133" s="22">
        <v>0</v>
      </c>
      <c r="D133" s="22">
        <f t="shared" si="37"/>
        <v>6.472135954999578E-5</v>
      </c>
      <c r="E133" s="20">
        <f>Model!$W$24*((drdp!B133+drdp!K133)*DBHR!$B133+(drdp!E133+drdp!N133)*DBHR!$C133+(drdp!H133+drdp!Q133)*DBHR!$D133)</f>
        <v>-8.5043655276838742E-2</v>
      </c>
      <c r="F133" s="20">
        <f>Model!$W$24*((drdp!C133+drdp!L133)*DBHR!$B133+(drdp!F133+drdp!O133)*DBHR!$C133+(drdp!I133+drdp!R133)*DBHR!$D133)</f>
        <v>2.2787378752819727E-2</v>
      </c>
      <c r="G133" s="20">
        <f>Model!$W$24*((drdp!D133+drdp!M133)*DBHR!$B133+(drdp!G133+drdp!P133)*DBHR!$C133+(drdp!J133+drdp!S133)*DBHR!$D133)</f>
        <v>0</v>
      </c>
      <c r="H133" s="18">
        <f>Model!$W$24*((drdp!B133)*DBHR!$B133+(drdp!E133)*DBHR!$C133+(drdp!H133)*DBHR!$D133)</f>
        <v>-4.2521827638419371E-2</v>
      </c>
      <c r="I133" s="18">
        <f>Model!$W$24*((drdp!C133)*DBHR!$B133+(drdp!F133)*DBHR!$C133+(drdp!I133)*DBHR!$D133)</f>
        <v>1.1393689376409864E-2</v>
      </c>
      <c r="J133" s="18">
        <f>Model!$W$24*((drdp!D133)*DBHR!$B133+(drdp!G133)*DBHR!$C133+(drdp!J133)*DBHR!$D133)</f>
        <v>0</v>
      </c>
      <c r="K133" s="21">
        <f t="shared" si="25"/>
        <v>0.52242271148870367</v>
      </c>
      <c r="L133" s="21">
        <f t="shared" si="26"/>
        <v>3.7508263115598565E-2</v>
      </c>
      <c r="M133" s="21">
        <f t="shared" si="27"/>
        <v>0</v>
      </c>
      <c r="N133" s="21">
        <f t="shared" si="28"/>
        <v>-0.13998274365107535</v>
      </c>
      <c r="O133" s="21">
        <f t="shared" si="29"/>
        <v>0</v>
      </c>
      <c r="P133" s="21">
        <f t="shared" si="30"/>
        <v>0</v>
      </c>
      <c r="Q133" s="19">
        <f t="shared" si="31"/>
        <v>0.51699839401156933</v>
      </c>
      <c r="R133" s="19">
        <f t="shared" si="32"/>
        <v>3.7118814642780218E-2</v>
      </c>
      <c r="S133" s="19">
        <f t="shared" si="33"/>
        <v>0</v>
      </c>
      <c r="T133" s="19">
        <f t="shared" si="34"/>
        <v>-0.13852930216358719</v>
      </c>
      <c r="U133" s="19">
        <f t="shared" si="35"/>
        <v>0</v>
      </c>
      <c r="V133" s="19">
        <f t="shared" si="36"/>
        <v>0</v>
      </c>
    </row>
    <row r="134" spans="1:22" x14ac:dyDescent="0.25">
      <c r="A134" s="26">
        <f>Wellpath!E134</f>
        <v>3930</v>
      </c>
      <c r="B134" s="22">
        <v>0</v>
      </c>
      <c r="C134" s="22">
        <v>0</v>
      </c>
      <c r="D134" s="22">
        <f t="shared" si="37"/>
        <v>6.472135954999578E-5</v>
      </c>
      <c r="E134" s="20">
        <f>Model!$W$24*((drdp!B134+drdp!K134)*DBHR!$B134+(drdp!E134+drdp!N134)*DBHR!$C134+(drdp!H134+drdp!Q134)*DBHR!$D134)</f>
        <v>-8.5043655276838742E-2</v>
      </c>
      <c r="F134" s="20">
        <f>Model!$W$24*((drdp!C134+drdp!L134)*DBHR!$B134+(drdp!F134+drdp!O134)*DBHR!$C134+(drdp!I134+drdp!R134)*DBHR!$D134)</f>
        <v>2.2787378752819727E-2</v>
      </c>
      <c r="G134" s="20">
        <f>Model!$W$24*((drdp!D134+drdp!M134)*DBHR!$B134+(drdp!G134+drdp!P134)*DBHR!$C134+(drdp!J134+drdp!S134)*DBHR!$D134)</f>
        <v>0</v>
      </c>
      <c r="H134" s="18">
        <f>Model!$W$24*((drdp!B134)*DBHR!$B134+(drdp!E134)*DBHR!$C134+(drdp!H134)*DBHR!$D134)</f>
        <v>-4.2521827638419371E-2</v>
      </c>
      <c r="I134" s="18">
        <f>Model!$W$24*((drdp!C134)*DBHR!$B134+(drdp!F134)*DBHR!$C134+(drdp!I134)*DBHR!$D134)</f>
        <v>1.1393689376409864E-2</v>
      </c>
      <c r="J134" s="18">
        <f>Model!$W$24*((drdp!D134)*DBHR!$B134+(drdp!G134)*DBHR!$C134+(drdp!J134)*DBHR!$D134)</f>
        <v>0</v>
      </c>
      <c r="K134" s="21">
        <f t="shared" ref="K134:K197" si="38">K133+E134^2</f>
        <v>0.52965513479154946</v>
      </c>
      <c r="L134" s="21">
        <f t="shared" ref="L134:L197" si="39">L133+F134^2</f>
        <v>3.8027527746023027E-2</v>
      </c>
      <c r="M134" s="21">
        <f t="shared" ref="M134:M197" si="40">M133+G134^2</f>
        <v>0</v>
      </c>
      <c r="N134" s="21">
        <f t="shared" ref="N134:N197" si="41">N133+E134*F134</f>
        <v>-0.1419206656343929</v>
      </c>
      <c r="O134" s="21">
        <f t="shared" ref="O134:O197" si="42">O133+E134*G134</f>
        <v>0</v>
      </c>
      <c r="P134" s="21">
        <f t="shared" ref="P134:P197" si="43">P133+F134*G134</f>
        <v>0</v>
      </c>
      <c r="Q134" s="19">
        <f t="shared" ref="Q134:Q197" si="44">K133+H134^2</f>
        <v>0.52423081731441512</v>
      </c>
      <c r="R134" s="19">
        <f t="shared" ref="R134:R197" si="45">L133+I134^2</f>
        <v>3.7638079273204679E-2</v>
      </c>
      <c r="S134" s="19">
        <f t="shared" ref="S134:S197" si="46">M133+J134^2</f>
        <v>0</v>
      </c>
      <c r="T134" s="19">
        <f t="shared" ref="T134:T197" si="47">N133+H134*I134</f>
        <v>-0.14046722414690474</v>
      </c>
      <c r="U134" s="19">
        <f t="shared" ref="U134:U197" si="48">O133+H134*J134</f>
        <v>0</v>
      </c>
      <c r="V134" s="19">
        <f t="shared" ref="V134:V197" si="49">P133+I134*J134</f>
        <v>0</v>
      </c>
    </row>
    <row r="135" spans="1:22" x14ac:dyDescent="0.25">
      <c r="A135" s="26">
        <f>Wellpath!E135</f>
        <v>3960</v>
      </c>
      <c r="B135" s="22">
        <v>0</v>
      </c>
      <c r="C135" s="22">
        <v>0</v>
      </c>
      <c r="D135" s="22">
        <f t="shared" si="37"/>
        <v>6.472135954999578E-5</v>
      </c>
      <c r="E135" s="20">
        <f>Model!$W$24*((drdp!B135+drdp!K135)*DBHR!$B135+(drdp!E135+drdp!N135)*DBHR!$C135+(drdp!H135+drdp!Q135)*DBHR!$D135)</f>
        <v>-8.5043655276838742E-2</v>
      </c>
      <c r="F135" s="20">
        <f>Model!$W$24*((drdp!C135+drdp!L135)*DBHR!$B135+(drdp!F135+drdp!O135)*DBHR!$C135+(drdp!I135+drdp!R135)*DBHR!$D135)</f>
        <v>2.2787378752819727E-2</v>
      </c>
      <c r="G135" s="20">
        <f>Model!$W$24*((drdp!D135+drdp!M135)*DBHR!$B135+(drdp!G135+drdp!P135)*DBHR!$C135+(drdp!J135+drdp!S135)*DBHR!$D135)</f>
        <v>0</v>
      </c>
      <c r="H135" s="18">
        <f>Model!$W$24*((drdp!B135)*DBHR!$B135+(drdp!E135)*DBHR!$C135+(drdp!H135)*DBHR!$D135)</f>
        <v>-4.2521827638419371E-2</v>
      </c>
      <c r="I135" s="18">
        <f>Model!$W$24*((drdp!C135)*DBHR!$B135+(drdp!F135)*DBHR!$C135+(drdp!I135)*DBHR!$D135)</f>
        <v>1.1393689376409864E-2</v>
      </c>
      <c r="J135" s="18">
        <f>Model!$W$24*((drdp!D135)*DBHR!$B135+(drdp!G135)*DBHR!$C135+(drdp!J135)*DBHR!$D135)</f>
        <v>0</v>
      </c>
      <c r="K135" s="21">
        <f t="shared" si="38"/>
        <v>0.53688755809439526</v>
      </c>
      <c r="L135" s="21">
        <f t="shared" si="39"/>
        <v>3.8546792376447488E-2</v>
      </c>
      <c r="M135" s="21">
        <f t="shared" si="40"/>
        <v>0</v>
      </c>
      <c r="N135" s="21">
        <f t="shared" si="41"/>
        <v>-0.14385858761771045</v>
      </c>
      <c r="O135" s="21">
        <f t="shared" si="42"/>
        <v>0</v>
      </c>
      <c r="P135" s="21">
        <f t="shared" si="43"/>
        <v>0</v>
      </c>
      <c r="Q135" s="19">
        <f t="shared" si="44"/>
        <v>0.53146324061726091</v>
      </c>
      <c r="R135" s="19">
        <f t="shared" si="45"/>
        <v>3.815734390362914E-2</v>
      </c>
      <c r="S135" s="19">
        <f t="shared" si="46"/>
        <v>0</v>
      </c>
      <c r="T135" s="19">
        <f t="shared" si="47"/>
        <v>-0.14240514613022229</v>
      </c>
      <c r="U135" s="19">
        <f t="shared" si="48"/>
        <v>0</v>
      </c>
      <c r="V135" s="19">
        <f t="shared" si="49"/>
        <v>0</v>
      </c>
    </row>
    <row r="136" spans="1:22" x14ac:dyDescent="0.25">
      <c r="A136" s="26">
        <f>Wellpath!E136</f>
        <v>3990</v>
      </c>
      <c r="B136" s="22">
        <v>0</v>
      </c>
      <c r="C136" s="22">
        <v>0</v>
      </c>
      <c r="D136" s="22">
        <f t="shared" si="37"/>
        <v>6.472135954999578E-5</v>
      </c>
      <c r="E136" s="20">
        <f>Model!$W$24*((drdp!B136+drdp!K136)*DBHR!$B136+(drdp!E136+drdp!N136)*DBHR!$C136+(drdp!H136+drdp!Q136)*DBHR!$D136)</f>
        <v>-8.5043655276838742E-2</v>
      </c>
      <c r="F136" s="20">
        <f>Model!$W$24*((drdp!C136+drdp!L136)*DBHR!$B136+(drdp!F136+drdp!O136)*DBHR!$C136+(drdp!I136+drdp!R136)*DBHR!$D136)</f>
        <v>2.2787378752819727E-2</v>
      </c>
      <c r="G136" s="20">
        <f>Model!$W$24*((drdp!D136+drdp!M136)*DBHR!$B136+(drdp!G136+drdp!P136)*DBHR!$C136+(drdp!J136+drdp!S136)*DBHR!$D136)</f>
        <v>0</v>
      </c>
      <c r="H136" s="18">
        <f>Model!$W$24*((drdp!B136)*DBHR!$B136+(drdp!E136)*DBHR!$C136+(drdp!H136)*DBHR!$D136)</f>
        <v>-4.2521827638419371E-2</v>
      </c>
      <c r="I136" s="18">
        <f>Model!$W$24*((drdp!C136)*DBHR!$B136+(drdp!F136)*DBHR!$C136+(drdp!I136)*DBHR!$D136)</f>
        <v>1.1393689376409864E-2</v>
      </c>
      <c r="J136" s="18">
        <f>Model!$W$24*((drdp!D136)*DBHR!$B136+(drdp!G136)*DBHR!$C136+(drdp!J136)*DBHR!$D136)</f>
        <v>0</v>
      </c>
      <c r="K136" s="21">
        <f t="shared" si="38"/>
        <v>0.54411998139724105</v>
      </c>
      <c r="L136" s="21">
        <f t="shared" si="39"/>
        <v>3.9066057006871949E-2</v>
      </c>
      <c r="M136" s="21">
        <f t="shared" si="40"/>
        <v>0</v>
      </c>
      <c r="N136" s="21">
        <f t="shared" si="41"/>
        <v>-0.145796509601028</v>
      </c>
      <c r="O136" s="21">
        <f t="shared" si="42"/>
        <v>0</v>
      </c>
      <c r="P136" s="21">
        <f t="shared" si="43"/>
        <v>0</v>
      </c>
      <c r="Q136" s="19">
        <f t="shared" si="44"/>
        <v>0.5386956639201067</v>
      </c>
      <c r="R136" s="19">
        <f t="shared" si="45"/>
        <v>3.8676608534053601E-2</v>
      </c>
      <c r="S136" s="19">
        <f t="shared" si="46"/>
        <v>0</v>
      </c>
      <c r="T136" s="19">
        <f t="shared" si="47"/>
        <v>-0.14434306811353984</v>
      </c>
      <c r="U136" s="19">
        <f t="shared" si="48"/>
        <v>0</v>
      </c>
      <c r="V136" s="19">
        <f t="shared" si="49"/>
        <v>0</v>
      </c>
    </row>
    <row r="137" spans="1:22" x14ac:dyDescent="0.25">
      <c r="A137" s="26">
        <f>Wellpath!E137</f>
        <v>4020</v>
      </c>
      <c r="B137" s="22">
        <v>0</v>
      </c>
      <c r="C137" s="22">
        <v>0</v>
      </c>
      <c r="D137" s="22">
        <f t="shared" si="37"/>
        <v>6.472135954999578E-5</v>
      </c>
      <c r="E137" s="20">
        <f>Model!$W$24*((drdp!B137+drdp!K137)*DBHR!$B137+(drdp!E137+drdp!N137)*DBHR!$C137+(drdp!H137+drdp!Q137)*DBHR!$D137)</f>
        <v>-8.5043655276838742E-2</v>
      </c>
      <c r="F137" s="20">
        <f>Model!$W$24*((drdp!C137+drdp!L137)*DBHR!$B137+(drdp!F137+drdp!O137)*DBHR!$C137+(drdp!I137+drdp!R137)*DBHR!$D137)</f>
        <v>2.2787378752819727E-2</v>
      </c>
      <c r="G137" s="20">
        <f>Model!$W$24*((drdp!D137+drdp!M137)*DBHR!$B137+(drdp!G137+drdp!P137)*DBHR!$C137+(drdp!J137+drdp!S137)*DBHR!$D137)</f>
        <v>0</v>
      </c>
      <c r="H137" s="18">
        <f>Model!$W$24*((drdp!B137)*DBHR!$B137+(drdp!E137)*DBHR!$C137+(drdp!H137)*DBHR!$D137)</f>
        <v>-4.2521827638419371E-2</v>
      </c>
      <c r="I137" s="18">
        <f>Model!$W$24*((drdp!C137)*DBHR!$B137+(drdp!F137)*DBHR!$C137+(drdp!I137)*DBHR!$D137)</f>
        <v>1.1393689376409864E-2</v>
      </c>
      <c r="J137" s="18">
        <f>Model!$W$24*((drdp!D137)*DBHR!$B137+(drdp!G137)*DBHR!$C137+(drdp!J137)*DBHR!$D137)</f>
        <v>0</v>
      </c>
      <c r="K137" s="21">
        <f t="shared" si="38"/>
        <v>0.55135240470008684</v>
      </c>
      <c r="L137" s="21">
        <f t="shared" si="39"/>
        <v>3.958532163729641E-2</v>
      </c>
      <c r="M137" s="21">
        <f t="shared" si="40"/>
        <v>0</v>
      </c>
      <c r="N137" s="21">
        <f t="shared" si="41"/>
        <v>-0.14773443158434554</v>
      </c>
      <c r="O137" s="21">
        <f t="shared" si="42"/>
        <v>0</v>
      </c>
      <c r="P137" s="21">
        <f t="shared" si="43"/>
        <v>0</v>
      </c>
      <c r="Q137" s="19">
        <f t="shared" si="44"/>
        <v>0.5459280872229525</v>
      </c>
      <c r="R137" s="19">
        <f t="shared" si="45"/>
        <v>3.9195873164478062E-2</v>
      </c>
      <c r="S137" s="19">
        <f t="shared" si="46"/>
        <v>0</v>
      </c>
      <c r="T137" s="19">
        <f t="shared" si="47"/>
        <v>-0.14628099009685738</v>
      </c>
      <c r="U137" s="19">
        <f t="shared" si="48"/>
        <v>0</v>
      </c>
      <c r="V137" s="19">
        <f t="shared" si="49"/>
        <v>0</v>
      </c>
    </row>
    <row r="138" spans="1:22" x14ac:dyDescent="0.25">
      <c r="A138" s="26">
        <f>Wellpath!E138</f>
        <v>4050</v>
      </c>
      <c r="B138" s="22">
        <v>0</v>
      </c>
      <c r="C138" s="22">
        <v>0</v>
      </c>
      <c r="D138" s="22">
        <f t="shared" si="37"/>
        <v>6.472135954999578E-5</v>
      </c>
      <c r="E138" s="20">
        <f>Model!$W$24*((drdp!B138+drdp!K138)*DBHR!$B138+(drdp!E138+drdp!N138)*DBHR!$C138+(drdp!H138+drdp!Q138)*DBHR!$D138)</f>
        <v>-8.5043655276838742E-2</v>
      </c>
      <c r="F138" s="20">
        <f>Model!$W$24*((drdp!C138+drdp!L138)*DBHR!$B138+(drdp!F138+drdp!O138)*DBHR!$C138+(drdp!I138+drdp!R138)*DBHR!$D138)</f>
        <v>2.2787378752819727E-2</v>
      </c>
      <c r="G138" s="20">
        <f>Model!$W$24*((drdp!D138+drdp!M138)*DBHR!$B138+(drdp!G138+drdp!P138)*DBHR!$C138+(drdp!J138+drdp!S138)*DBHR!$D138)</f>
        <v>0</v>
      </c>
      <c r="H138" s="18">
        <f>Model!$W$24*((drdp!B138)*DBHR!$B138+(drdp!E138)*DBHR!$C138+(drdp!H138)*DBHR!$D138)</f>
        <v>-4.2521827638419371E-2</v>
      </c>
      <c r="I138" s="18">
        <f>Model!$W$24*((drdp!C138)*DBHR!$B138+(drdp!F138)*DBHR!$C138+(drdp!I138)*DBHR!$D138)</f>
        <v>1.1393689376409864E-2</v>
      </c>
      <c r="J138" s="18">
        <f>Model!$W$24*((drdp!D138)*DBHR!$B138+(drdp!G138)*DBHR!$C138+(drdp!J138)*DBHR!$D138)</f>
        <v>0</v>
      </c>
      <c r="K138" s="21">
        <f t="shared" si="38"/>
        <v>0.55858482800293263</v>
      </c>
      <c r="L138" s="21">
        <f t="shared" si="39"/>
        <v>4.0104586267720871E-2</v>
      </c>
      <c r="M138" s="21">
        <f t="shared" si="40"/>
        <v>0</v>
      </c>
      <c r="N138" s="21">
        <f t="shared" si="41"/>
        <v>-0.14967235356766309</v>
      </c>
      <c r="O138" s="21">
        <f t="shared" si="42"/>
        <v>0</v>
      </c>
      <c r="P138" s="21">
        <f t="shared" si="43"/>
        <v>0</v>
      </c>
      <c r="Q138" s="19">
        <f t="shared" si="44"/>
        <v>0.55316051052579829</v>
      </c>
      <c r="R138" s="19">
        <f t="shared" si="45"/>
        <v>3.9715137794902523E-2</v>
      </c>
      <c r="S138" s="19">
        <f t="shared" si="46"/>
        <v>0</v>
      </c>
      <c r="T138" s="19">
        <f t="shared" si="47"/>
        <v>-0.14821891208017493</v>
      </c>
      <c r="U138" s="19">
        <f t="shared" si="48"/>
        <v>0</v>
      </c>
      <c r="V138" s="19">
        <f t="shared" si="49"/>
        <v>0</v>
      </c>
    </row>
    <row r="139" spans="1:22" x14ac:dyDescent="0.25">
      <c r="A139" s="26">
        <f>Wellpath!E139</f>
        <v>4080</v>
      </c>
      <c r="B139" s="22">
        <v>0</v>
      </c>
      <c r="C139" s="22">
        <v>0</v>
      </c>
      <c r="D139" s="22">
        <f t="shared" si="37"/>
        <v>6.472135954999578E-5</v>
      </c>
      <c r="E139" s="20">
        <f>Model!$W$24*((drdp!B139+drdp!K139)*DBHR!$B139+(drdp!E139+drdp!N139)*DBHR!$C139+(drdp!H139+drdp!Q139)*DBHR!$D139)</f>
        <v>-8.5043655276838742E-2</v>
      </c>
      <c r="F139" s="20">
        <f>Model!$W$24*((drdp!C139+drdp!L139)*DBHR!$B139+(drdp!F139+drdp!O139)*DBHR!$C139+(drdp!I139+drdp!R139)*DBHR!$D139)</f>
        <v>2.2787378752819727E-2</v>
      </c>
      <c r="G139" s="20">
        <f>Model!$W$24*((drdp!D139+drdp!M139)*DBHR!$B139+(drdp!G139+drdp!P139)*DBHR!$C139+(drdp!J139+drdp!S139)*DBHR!$D139)</f>
        <v>0</v>
      </c>
      <c r="H139" s="18">
        <f>Model!$W$24*((drdp!B139)*DBHR!$B139+(drdp!E139)*DBHR!$C139+(drdp!H139)*DBHR!$D139)</f>
        <v>-4.2521827638419371E-2</v>
      </c>
      <c r="I139" s="18">
        <f>Model!$W$24*((drdp!C139)*DBHR!$B139+(drdp!F139)*DBHR!$C139+(drdp!I139)*DBHR!$D139)</f>
        <v>1.1393689376409864E-2</v>
      </c>
      <c r="J139" s="18">
        <f>Model!$W$24*((drdp!D139)*DBHR!$B139+(drdp!G139)*DBHR!$C139+(drdp!J139)*DBHR!$D139)</f>
        <v>0</v>
      </c>
      <c r="K139" s="21">
        <f t="shared" si="38"/>
        <v>0.56581725130577842</v>
      </c>
      <c r="L139" s="21">
        <f t="shared" si="39"/>
        <v>4.0623850898145332E-2</v>
      </c>
      <c r="M139" s="21">
        <f t="shared" si="40"/>
        <v>0</v>
      </c>
      <c r="N139" s="21">
        <f t="shared" si="41"/>
        <v>-0.15161027555098064</v>
      </c>
      <c r="O139" s="21">
        <f t="shared" si="42"/>
        <v>0</v>
      </c>
      <c r="P139" s="21">
        <f t="shared" si="43"/>
        <v>0</v>
      </c>
      <c r="Q139" s="19">
        <f t="shared" si="44"/>
        <v>0.56039293382864408</v>
      </c>
      <c r="R139" s="19">
        <f t="shared" si="45"/>
        <v>4.0234402425326984E-2</v>
      </c>
      <c r="S139" s="19">
        <f t="shared" si="46"/>
        <v>0</v>
      </c>
      <c r="T139" s="19">
        <f t="shared" si="47"/>
        <v>-0.15015683406349248</v>
      </c>
      <c r="U139" s="19">
        <f t="shared" si="48"/>
        <v>0</v>
      </c>
      <c r="V139" s="19">
        <f t="shared" si="49"/>
        <v>0</v>
      </c>
    </row>
    <row r="140" spans="1:22" x14ac:dyDescent="0.25">
      <c r="A140" s="26">
        <f>Wellpath!E140</f>
        <v>4110</v>
      </c>
      <c r="B140" s="22">
        <v>0</v>
      </c>
      <c r="C140" s="22">
        <v>0</v>
      </c>
      <c r="D140" s="22">
        <f t="shared" si="37"/>
        <v>6.472135954999578E-5</v>
      </c>
      <c r="E140" s="20">
        <f>Model!$W$24*((drdp!B140+drdp!K140)*DBHR!$B140+(drdp!E140+drdp!N140)*DBHR!$C140+(drdp!H140+drdp!Q140)*DBHR!$D140)</f>
        <v>-8.5043655276838742E-2</v>
      </c>
      <c r="F140" s="20">
        <f>Model!$W$24*((drdp!C140+drdp!L140)*DBHR!$B140+(drdp!F140+drdp!O140)*DBHR!$C140+(drdp!I140+drdp!R140)*DBHR!$D140)</f>
        <v>2.2787378752819727E-2</v>
      </c>
      <c r="G140" s="20">
        <f>Model!$W$24*((drdp!D140+drdp!M140)*DBHR!$B140+(drdp!G140+drdp!P140)*DBHR!$C140+(drdp!J140+drdp!S140)*DBHR!$D140)</f>
        <v>0</v>
      </c>
      <c r="H140" s="18">
        <f>Model!$W$24*((drdp!B140)*DBHR!$B140+(drdp!E140)*DBHR!$C140+(drdp!H140)*DBHR!$D140)</f>
        <v>-4.2521827638419371E-2</v>
      </c>
      <c r="I140" s="18">
        <f>Model!$W$24*((drdp!C140)*DBHR!$B140+(drdp!F140)*DBHR!$C140+(drdp!I140)*DBHR!$D140)</f>
        <v>1.1393689376409864E-2</v>
      </c>
      <c r="J140" s="18">
        <f>Model!$W$24*((drdp!D140)*DBHR!$B140+(drdp!G140)*DBHR!$C140+(drdp!J140)*DBHR!$D140)</f>
        <v>0</v>
      </c>
      <c r="K140" s="21">
        <f t="shared" si="38"/>
        <v>0.57304967460862422</v>
      </c>
      <c r="L140" s="21">
        <f t="shared" si="39"/>
        <v>4.1143115528569793E-2</v>
      </c>
      <c r="M140" s="21">
        <f t="shared" si="40"/>
        <v>0</v>
      </c>
      <c r="N140" s="21">
        <f t="shared" si="41"/>
        <v>-0.15354819753429819</v>
      </c>
      <c r="O140" s="21">
        <f t="shared" si="42"/>
        <v>0</v>
      </c>
      <c r="P140" s="21">
        <f t="shared" si="43"/>
        <v>0</v>
      </c>
      <c r="Q140" s="19">
        <f t="shared" si="44"/>
        <v>0.56762535713148987</v>
      </c>
      <c r="R140" s="19">
        <f t="shared" si="45"/>
        <v>4.0753667055751445E-2</v>
      </c>
      <c r="S140" s="19">
        <f t="shared" si="46"/>
        <v>0</v>
      </c>
      <c r="T140" s="19">
        <f t="shared" si="47"/>
        <v>-0.15209475604681003</v>
      </c>
      <c r="U140" s="19">
        <f t="shared" si="48"/>
        <v>0</v>
      </c>
      <c r="V140" s="19">
        <f t="shared" si="49"/>
        <v>0</v>
      </c>
    </row>
    <row r="141" spans="1:22" x14ac:dyDescent="0.25">
      <c r="A141" s="26">
        <f>Wellpath!E141</f>
        <v>4140</v>
      </c>
      <c r="B141" s="22">
        <v>0</v>
      </c>
      <c r="C141" s="22">
        <v>0</v>
      </c>
      <c r="D141" s="22">
        <f t="shared" si="37"/>
        <v>6.472135954999578E-5</v>
      </c>
      <c r="E141" s="20">
        <f>Model!$W$24*((drdp!B141+drdp!K141)*DBHR!$B141+(drdp!E141+drdp!N141)*DBHR!$C141+(drdp!H141+drdp!Q141)*DBHR!$D141)</f>
        <v>-8.5043655276838742E-2</v>
      </c>
      <c r="F141" s="20">
        <f>Model!$W$24*((drdp!C141+drdp!L141)*DBHR!$B141+(drdp!F141+drdp!O141)*DBHR!$C141+(drdp!I141+drdp!R141)*DBHR!$D141)</f>
        <v>2.2787378752819727E-2</v>
      </c>
      <c r="G141" s="20">
        <f>Model!$W$24*((drdp!D141+drdp!M141)*DBHR!$B141+(drdp!G141+drdp!P141)*DBHR!$C141+(drdp!J141+drdp!S141)*DBHR!$D141)</f>
        <v>0</v>
      </c>
      <c r="H141" s="18">
        <f>Model!$W$24*((drdp!B141)*DBHR!$B141+(drdp!E141)*DBHR!$C141+(drdp!H141)*DBHR!$D141)</f>
        <v>-4.2521827638419371E-2</v>
      </c>
      <c r="I141" s="18">
        <f>Model!$W$24*((drdp!C141)*DBHR!$B141+(drdp!F141)*DBHR!$C141+(drdp!I141)*DBHR!$D141)</f>
        <v>1.1393689376409864E-2</v>
      </c>
      <c r="J141" s="18">
        <f>Model!$W$24*((drdp!D141)*DBHR!$B141+(drdp!G141)*DBHR!$C141+(drdp!J141)*DBHR!$D141)</f>
        <v>0</v>
      </c>
      <c r="K141" s="21">
        <f t="shared" si="38"/>
        <v>0.58028209791147001</v>
      </c>
      <c r="L141" s="21">
        <f t="shared" si="39"/>
        <v>4.1662380158994254E-2</v>
      </c>
      <c r="M141" s="21">
        <f t="shared" si="40"/>
        <v>0</v>
      </c>
      <c r="N141" s="21">
        <f t="shared" si="41"/>
        <v>-0.15548611951761573</v>
      </c>
      <c r="O141" s="21">
        <f t="shared" si="42"/>
        <v>0</v>
      </c>
      <c r="P141" s="21">
        <f t="shared" si="43"/>
        <v>0</v>
      </c>
      <c r="Q141" s="19">
        <f t="shared" si="44"/>
        <v>0.57485778043433566</v>
      </c>
      <c r="R141" s="19">
        <f t="shared" si="45"/>
        <v>4.1272931686175907E-2</v>
      </c>
      <c r="S141" s="19">
        <f t="shared" si="46"/>
        <v>0</v>
      </c>
      <c r="T141" s="19">
        <f t="shared" si="47"/>
        <v>-0.15403267803012757</v>
      </c>
      <c r="U141" s="19">
        <f t="shared" si="48"/>
        <v>0</v>
      </c>
      <c r="V141" s="19">
        <f t="shared" si="49"/>
        <v>0</v>
      </c>
    </row>
    <row r="142" spans="1:22" x14ac:dyDescent="0.25">
      <c r="A142" s="26">
        <f>Wellpath!E142</f>
        <v>4170</v>
      </c>
      <c r="B142" s="22">
        <v>0</v>
      </c>
      <c r="C142" s="22">
        <v>0</v>
      </c>
      <c r="D142" s="22">
        <f t="shared" si="37"/>
        <v>6.472135954999578E-5</v>
      </c>
      <c r="E142" s="20">
        <f>Model!$W$24*((drdp!B142+drdp!K142)*DBHR!$B142+(drdp!E142+drdp!N142)*DBHR!$C142+(drdp!H142+drdp!Q142)*DBHR!$D142)</f>
        <v>-8.5043655276838742E-2</v>
      </c>
      <c r="F142" s="20">
        <f>Model!$W$24*((drdp!C142+drdp!L142)*DBHR!$B142+(drdp!F142+drdp!O142)*DBHR!$C142+(drdp!I142+drdp!R142)*DBHR!$D142)</f>
        <v>2.2787378752819727E-2</v>
      </c>
      <c r="G142" s="20">
        <f>Model!$W$24*((drdp!D142+drdp!M142)*DBHR!$B142+(drdp!G142+drdp!P142)*DBHR!$C142+(drdp!J142+drdp!S142)*DBHR!$D142)</f>
        <v>0</v>
      </c>
      <c r="H142" s="18">
        <f>Model!$W$24*((drdp!B142)*DBHR!$B142+(drdp!E142)*DBHR!$C142+(drdp!H142)*DBHR!$D142)</f>
        <v>-4.2521827638419371E-2</v>
      </c>
      <c r="I142" s="18">
        <f>Model!$W$24*((drdp!C142)*DBHR!$B142+(drdp!F142)*DBHR!$C142+(drdp!I142)*DBHR!$D142)</f>
        <v>1.1393689376409864E-2</v>
      </c>
      <c r="J142" s="18">
        <f>Model!$W$24*((drdp!D142)*DBHR!$B142+(drdp!G142)*DBHR!$C142+(drdp!J142)*DBHR!$D142)</f>
        <v>0</v>
      </c>
      <c r="K142" s="21">
        <f t="shared" si="38"/>
        <v>0.5875145212143158</v>
      </c>
      <c r="L142" s="21">
        <f t="shared" si="39"/>
        <v>4.2181644789418715E-2</v>
      </c>
      <c r="M142" s="21">
        <f t="shared" si="40"/>
        <v>0</v>
      </c>
      <c r="N142" s="21">
        <f t="shared" si="41"/>
        <v>-0.15742404150093328</v>
      </c>
      <c r="O142" s="21">
        <f t="shared" si="42"/>
        <v>0</v>
      </c>
      <c r="P142" s="21">
        <f t="shared" si="43"/>
        <v>0</v>
      </c>
      <c r="Q142" s="19">
        <f t="shared" si="44"/>
        <v>0.58209020373718146</v>
      </c>
      <c r="R142" s="19">
        <f t="shared" si="45"/>
        <v>4.1792196316600368E-2</v>
      </c>
      <c r="S142" s="19">
        <f t="shared" si="46"/>
        <v>0</v>
      </c>
      <c r="T142" s="19">
        <f t="shared" si="47"/>
        <v>-0.15597060001344512</v>
      </c>
      <c r="U142" s="19">
        <f t="shared" si="48"/>
        <v>0</v>
      </c>
      <c r="V142" s="19">
        <f t="shared" si="49"/>
        <v>0</v>
      </c>
    </row>
    <row r="143" spans="1:22" x14ac:dyDescent="0.25">
      <c r="A143" s="26">
        <f>Wellpath!E143</f>
        <v>4200</v>
      </c>
      <c r="B143" s="22">
        <v>0</v>
      </c>
      <c r="C143" s="22">
        <v>0</v>
      </c>
      <c r="D143" s="22">
        <f t="shared" si="37"/>
        <v>6.472135954999578E-5</v>
      </c>
      <c r="E143" s="20">
        <f>Model!$W$24*((drdp!B143+drdp!K143)*DBHR!$B143+(drdp!E143+drdp!N143)*DBHR!$C143+(drdp!H143+drdp!Q143)*DBHR!$D143)</f>
        <v>-8.5043655276838742E-2</v>
      </c>
      <c r="F143" s="20">
        <f>Model!$W$24*((drdp!C143+drdp!L143)*DBHR!$B143+(drdp!F143+drdp!O143)*DBHR!$C143+(drdp!I143+drdp!R143)*DBHR!$D143)</f>
        <v>2.2787378752819727E-2</v>
      </c>
      <c r="G143" s="20">
        <f>Model!$W$24*((drdp!D143+drdp!M143)*DBHR!$B143+(drdp!G143+drdp!P143)*DBHR!$C143+(drdp!J143+drdp!S143)*DBHR!$D143)</f>
        <v>0</v>
      </c>
      <c r="H143" s="18">
        <f>Model!$W$24*((drdp!B143)*DBHR!$B143+(drdp!E143)*DBHR!$C143+(drdp!H143)*DBHR!$D143)</f>
        <v>-4.2521827638419371E-2</v>
      </c>
      <c r="I143" s="18">
        <f>Model!$W$24*((drdp!C143)*DBHR!$B143+(drdp!F143)*DBHR!$C143+(drdp!I143)*DBHR!$D143)</f>
        <v>1.1393689376409864E-2</v>
      </c>
      <c r="J143" s="18">
        <f>Model!$W$24*((drdp!D143)*DBHR!$B143+(drdp!G143)*DBHR!$C143+(drdp!J143)*DBHR!$D143)</f>
        <v>0</v>
      </c>
      <c r="K143" s="21">
        <f t="shared" si="38"/>
        <v>0.59474694451716159</v>
      </c>
      <c r="L143" s="21">
        <f t="shared" si="39"/>
        <v>4.2700909419843176E-2</v>
      </c>
      <c r="M143" s="21">
        <f t="shared" si="40"/>
        <v>0</v>
      </c>
      <c r="N143" s="21">
        <f t="shared" si="41"/>
        <v>-0.15936196348425083</v>
      </c>
      <c r="O143" s="21">
        <f t="shared" si="42"/>
        <v>0</v>
      </c>
      <c r="P143" s="21">
        <f t="shared" si="43"/>
        <v>0</v>
      </c>
      <c r="Q143" s="19">
        <f t="shared" si="44"/>
        <v>0.58932262704002725</v>
      </c>
      <c r="R143" s="19">
        <f t="shared" si="45"/>
        <v>4.2311460947024829E-2</v>
      </c>
      <c r="S143" s="19">
        <f t="shared" si="46"/>
        <v>0</v>
      </c>
      <c r="T143" s="19">
        <f t="shared" si="47"/>
        <v>-0.15790852199676267</v>
      </c>
      <c r="U143" s="19">
        <f t="shared" si="48"/>
        <v>0</v>
      </c>
      <c r="V143" s="19">
        <f t="shared" si="49"/>
        <v>0</v>
      </c>
    </row>
    <row r="144" spans="1:22" x14ac:dyDescent="0.25">
      <c r="A144" s="26">
        <f>Wellpath!E144</f>
        <v>4230</v>
      </c>
      <c r="B144" s="22">
        <v>0</v>
      </c>
      <c r="C144" s="22">
        <v>0</v>
      </c>
      <c r="D144" s="22">
        <f t="shared" si="37"/>
        <v>6.472135954999578E-5</v>
      </c>
      <c r="E144" s="20">
        <f>Model!$W$24*((drdp!B144+drdp!K144)*DBHR!$B144+(drdp!E144+drdp!N144)*DBHR!$C144+(drdp!H144+drdp!Q144)*DBHR!$D144)</f>
        <v>-8.5043655276838742E-2</v>
      </c>
      <c r="F144" s="20">
        <f>Model!$W$24*((drdp!C144+drdp!L144)*DBHR!$B144+(drdp!F144+drdp!O144)*DBHR!$C144+(drdp!I144+drdp!R144)*DBHR!$D144)</f>
        <v>2.2787378752819727E-2</v>
      </c>
      <c r="G144" s="20">
        <f>Model!$W$24*((drdp!D144+drdp!M144)*DBHR!$B144+(drdp!G144+drdp!P144)*DBHR!$C144+(drdp!J144+drdp!S144)*DBHR!$D144)</f>
        <v>0</v>
      </c>
      <c r="H144" s="18">
        <f>Model!$W$24*((drdp!B144)*DBHR!$B144+(drdp!E144)*DBHR!$C144+(drdp!H144)*DBHR!$D144)</f>
        <v>-4.2521827638419371E-2</v>
      </c>
      <c r="I144" s="18">
        <f>Model!$W$24*((drdp!C144)*DBHR!$B144+(drdp!F144)*DBHR!$C144+(drdp!I144)*DBHR!$D144)</f>
        <v>1.1393689376409864E-2</v>
      </c>
      <c r="J144" s="18">
        <f>Model!$W$24*((drdp!D144)*DBHR!$B144+(drdp!G144)*DBHR!$C144+(drdp!J144)*DBHR!$D144)</f>
        <v>0</v>
      </c>
      <c r="K144" s="21">
        <f t="shared" si="38"/>
        <v>0.60197936782000738</v>
      </c>
      <c r="L144" s="21">
        <f t="shared" si="39"/>
        <v>4.3220174050267637E-2</v>
      </c>
      <c r="M144" s="21">
        <f t="shared" si="40"/>
        <v>0</v>
      </c>
      <c r="N144" s="21">
        <f t="shared" si="41"/>
        <v>-0.16129988546756838</v>
      </c>
      <c r="O144" s="21">
        <f t="shared" si="42"/>
        <v>0</v>
      </c>
      <c r="P144" s="21">
        <f t="shared" si="43"/>
        <v>0</v>
      </c>
      <c r="Q144" s="19">
        <f t="shared" si="44"/>
        <v>0.59655505034287304</v>
      </c>
      <c r="R144" s="19">
        <f t="shared" si="45"/>
        <v>4.283072557744929E-2</v>
      </c>
      <c r="S144" s="19">
        <f t="shared" si="46"/>
        <v>0</v>
      </c>
      <c r="T144" s="19">
        <f t="shared" si="47"/>
        <v>-0.15984644398008022</v>
      </c>
      <c r="U144" s="19">
        <f t="shared" si="48"/>
        <v>0</v>
      </c>
      <c r="V144" s="19">
        <f t="shared" si="49"/>
        <v>0</v>
      </c>
    </row>
    <row r="145" spans="1:22" x14ac:dyDescent="0.25">
      <c r="A145" s="26">
        <f>Wellpath!E145</f>
        <v>4260</v>
      </c>
      <c r="B145" s="22">
        <v>0</v>
      </c>
      <c r="C145" s="22">
        <v>0</v>
      </c>
      <c r="D145" s="22">
        <f t="shared" si="37"/>
        <v>6.472135954999578E-5</v>
      </c>
      <c r="E145" s="20">
        <f>Model!$W$24*((drdp!B145+drdp!K145)*DBHR!$B145+(drdp!E145+drdp!N145)*DBHR!$C145+(drdp!H145+drdp!Q145)*DBHR!$D145)</f>
        <v>-8.5043655276838742E-2</v>
      </c>
      <c r="F145" s="20">
        <f>Model!$W$24*((drdp!C145+drdp!L145)*DBHR!$B145+(drdp!F145+drdp!O145)*DBHR!$C145+(drdp!I145+drdp!R145)*DBHR!$D145)</f>
        <v>2.2787378752819727E-2</v>
      </c>
      <c r="G145" s="20">
        <f>Model!$W$24*((drdp!D145+drdp!M145)*DBHR!$B145+(drdp!G145+drdp!P145)*DBHR!$C145+(drdp!J145+drdp!S145)*DBHR!$D145)</f>
        <v>0</v>
      </c>
      <c r="H145" s="18">
        <f>Model!$W$24*((drdp!B145)*DBHR!$B145+(drdp!E145)*DBHR!$C145+(drdp!H145)*DBHR!$D145)</f>
        <v>-4.2521827638419371E-2</v>
      </c>
      <c r="I145" s="18">
        <f>Model!$W$24*((drdp!C145)*DBHR!$B145+(drdp!F145)*DBHR!$C145+(drdp!I145)*DBHR!$D145)</f>
        <v>1.1393689376409864E-2</v>
      </c>
      <c r="J145" s="18">
        <f>Model!$W$24*((drdp!D145)*DBHR!$B145+(drdp!G145)*DBHR!$C145+(drdp!J145)*DBHR!$D145)</f>
        <v>0</v>
      </c>
      <c r="K145" s="21">
        <f t="shared" si="38"/>
        <v>0.60921179112285317</v>
      </c>
      <c r="L145" s="21">
        <f t="shared" si="39"/>
        <v>4.3739438680692098E-2</v>
      </c>
      <c r="M145" s="21">
        <f t="shared" si="40"/>
        <v>0</v>
      </c>
      <c r="N145" s="21">
        <f t="shared" si="41"/>
        <v>-0.16323780745088592</v>
      </c>
      <c r="O145" s="21">
        <f t="shared" si="42"/>
        <v>0</v>
      </c>
      <c r="P145" s="21">
        <f t="shared" si="43"/>
        <v>0</v>
      </c>
      <c r="Q145" s="19">
        <f t="shared" si="44"/>
        <v>0.60378747364571883</v>
      </c>
      <c r="R145" s="19">
        <f t="shared" si="45"/>
        <v>4.3349990207873751E-2</v>
      </c>
      <c r="S145" s="19">
        <f t="shared" si="46"/>
        <v>0</v>
      </c>
      <c r="T145" s="19">
        <f t="shared" si="47"/>
        <v>-0.16178436596339776</v>
      </c>
      <c r="U145" s="19">
        <f t="shared" si="48"/>
        <v>0</v>
      </c>
      <c r="V145" s="19">
        <f t="shared" si="49"/>
        <v>0</v>
      </c>
    </row>
    <row r="146" spans="1:22" x14ac:dyDescent="0.25">
      <c r="A146" s="26">
        <f>Wellpath!E146</f>
        <v>4290</v>
      </c>
      <c r="B146" s="22">
        <v>0</v>
      </c>
      <c r="C146" s="22">
        <v>0</v>
      </c>
      <c r="D146" s="22">
        <f t="shared" si="37"/>
        <v>6.472135954999578E-5</v>
      </c>
      <c r="E146" s="20">
        <f>Model!$W$24*((drdp!B146+drdp!K146)*DBHR!$B146+(drdp!E146+drdp!N146)*DBHR!$C146+(drdp!H146+drdp!Q146)*DBHR!$D146)</f>
        <v>-8.5043655276838742E-2</v>
      </c>
      <c r="F146" s="20">
        <f>Model!$W$24*((drdp!C146+drdp!L146)*DBHR!$B146+(drdp!F146+drdp!O146)*DBHR!$C146+(drdp!I146+drdp!R146)*DBHR!$D146)</f>
        <v>2.2787378752819727E-2</v>
      </c>
      <c r="G146" s="20">
        <f>Model!$W$24*((drdp!D146+drdp!M146)*DBHR!$B146+(drdp!G146+drdp!P146)*DBHR!$C146+(drdp!J146+drdp!S146)*DBHR!$D146)</f>
        <v>0</v>
      </c>
      <c r="H146" s="18">
        <f>Model!$W$24*((drdp!B146)*DBHR!$B146+(drdp!E146)*DBHR!$C146+(drdp!H146)*DBHR!$D146)</f>
        <v>-4.2521827638419371E-2</v>
      </c>
      <c r="I146" s="18">
        <f>Model!$W$24*((drdp!C146)*DBHR!$B146+(drdp!F146)*DBHR!$C146+(drdp!I146)*DBHR!$D146)</f>
        <v>1.1393689376409864E-2</v>
      </c>
      <c r="J146" s="18">
        <f>Model!$W$24*((drdp!D146)*DBHR!$B146+(drdp!G146)*DBHR!$C146+(drdp!J146)*DBHR!$D146)</f>
        <v>0</v>
      </c>
      <c r="K146" s="21">
        <f t="shared" si="38"/>
        <v>0.61644421442569897</v>
      </c>
      <c r="L146" s="21">
        <f t="shared" si="39"/>
        <v>4.425870331111656E-2</v>
      </c>
      <c r="M146" s="21">
        <f t="shared" si="40"/>
        <v>0</v>
      </c>
      <c r="N146" s="21">
        <f t="shared" si="41"/>
        <v>-0.16517572943420347</v>
      </c>
      <c r="O146" s="21">
        <f t="shared" si="42"/>
        <v>0</v>
      </c>
      <c r="P146" s="21">
        <f t="shared" si="43"/>
        <v>0</v>
      </c>
      <c r="Q146" s="19">
        <f t="shared" si="44"/>
        <v>0.61101989694856462</v>
      </c>
      <c r="R146" s="19">
        <f t="shared" si="45"/>
        <v>4.3869254838298212E-2</v>
      </c>
      <c r="S146" s="19">
        <f t="shared" si="46"/>
        <v>0</v>
      </c>
      <c r="T146" s="19">
        <f t="shared" si="47"/>
        <v>-0.16372228794671531</v>
      </c>
      <c r="U146" s="19">
        <f t="shared" si="48"/>
        <v>0</v>
      </c>
      <c r="V146" s="19">
        <f t="shared" si="49"/>
        <v>0</v>
      </c>
    </row>
    <row r="147" spans="1:22" x14ac:dyDescent="0.25">
      <c r="A147" s="26">
        <f>Wellpath!E147</f>
        <v>4320</v>
      </c>
      <c r="B147" s="22">
        <v>0</v>
      </c>
      <c r="C147" s="22">
        <v>0</v>
      </c>
      <c r="D147" s="22">
        <f t="shared" si="37"/>
        <v>6.472135954999578E-5</v>
      </c>
      <c r="E147" s="20">
        <f>Model!$W$24*((drdp!B147+drdp!K147)*DBHR!$B147+(drdp!E147+drdp!N147)*DBHR!$C147+(drdp!H147+drdp!Q147)*DBHR!$D147)</f>
        <v>-8.5043655276838742E-2</v>
      </c>
      <c r="F147" s="20">
        <f>Model!$W$24*((drdp!C147+drdp!L147)*DBHR!$B147+(drdp!F147+drdp!O147)*DBHR!$C147+(drdp!I147+drdp!R147)*DBHR!$D147)</f>
        <v>2.2787378752819727E-2</v>
      </c>
      <c r="G147" s="20">
        <f>Model!$W$24*((drdp!D147+drdp!M147)*DBHR!$B147+(drdp!G147+drdp!P147)*DBHR!$C147+(drdp!J147+drdp!S147)*DBHR!$D147)</f>
        <v>0</v>
      </c>
      <c r="H147" s="18">
        <f>Model!$W$24*((drdp!B147)*DBHR!$B147+(drdp!E147)*DBHR!$C147+(drdp!H147)*DBHR!$D147)</f>
        <v>-4.2521827638419371E-2</v>
      </c>
      <c r="I147" s="18">
        <f>Model!$W$24*((drdp!C147)*DBHR!$B147+(drdp!F147)*DBHR!$C147+(drdp!I147)*DBHR!$D147)</f>
        <v>1.1393689376409864E-2</v>
      </c>
      <c r="J147" s="18">
        <f>Model!$W$24*((drdp!D147)*DBHR!$B147+(drdp!G147)*DBHR!$C147+(drdp!J147)*DBHR!$D147)</f>
        <v>0</v>
      </c>
      <c r="K147" s="21">
        <f t="shared" si="38"/>
        <v>0.62367663772854476</v>
      </c>
      <c r="L147" s="21">
        <f t="shared" si="39"/>
        <v>4.4777967941541021E-2</v>
      </c>
      <c r="M147" s="21">
        <f t="shared" si="40"/>
        <v>0</v>
      </c>
      <c r="N147" s="21">
        <f t="shared" si="41"/>
        <v>-0.16711365141752102</v>
      </c>
      <c r="O147" s="21">
        <f t="shared" si="42"/>
        <v>0</v>
      </c>
      <c r="P147" s="21">
        <f t="shared" si="43"/>
        <v>0</v>
      </c>
      <c r="Q147" s="19">
        <f t="shared" si="44"/>
        <v>0.61825232025141041</v>
      </c>
      <c r="R147" s="19">
        <f t="shared" si="45"/>
        <v>4.4388519468722673E-2</v>
      </c>
      <c r="S147" s="19">
        <f t="shared" si="46"/>
        <v>0</v>
      </c>
      <c r="T147" s="19">
        <f t="shared" si="47"/>
        <v>-0.16566020993003286</v>
      </c>
      <c r="U147" s="19">
        <f t="shared" si="48"/>
        <v>0</v>
      </c>
      <c r="V147" s="19">
        <f t="shared" si="49"/>
        <v>0</v>
      </c>
    </row>
    <row r="148" spans="1:22" x14ac:dyDescent="0.25">
      <c r="A148" s="26">
        <f>Wellpath!E148</f>
        <v>4350</v>
      </c>
      <c r="B148" s="22">
        <v>0</v>
      </c>
      <c r="C148" s="22">
        <v>0</v>
      </c>
      <c r="D148" s="22">
        <f t="shared" si="37"/>
        <v>6.472135954999578E-5</v>
      </c>
      <c r="E148" s="20">
        <f>Model!$W$24*((drdp!B148+drdp!K148)*DBHR!$B148+(drdp!E148+drdp!N148)*DBHR!$C148+(drdp!H148+drdp!Q148)*DBHR!$D148)</f>
        <v>-8.5043655276838742E-2</v>
      </c>
      <c r="F148" s="20">
        <f>Model!$W$24*((drdp!C148+drdp!L148)*DBHR!$B148+(drdp!F148+drdp!O148)*DBHR!$C148+(drdp!I148+drdp!R148)*DBHR!$D148)</f>
        <v>2.2787378752819727E-2</v>
      </c>
      <c r="G148" s="20">
        <f>Model!$W$24*((drdp!D148+drdp!M148)*DBHR!$B148+(drdp!G148+drdp!P148)*DBHR!$C148+(drdp!J148+drdp!S148)*DBHR!$D148)</f>
        <v>0</v>
      </c>
      <c r="H148" s="18">
        <f>Model!$W$24*((drdp!B148)*DBHR!$B148+(drdp!E148)*DBHR!$C148+(drdp!H148)*DBHR!$D148)</f>
        <v>-4.2521827638419371E-2</v>
      </c>
      <c r="I148" s="18">
        <f>Model!$W$24*((drdp!C148)*DBHR!$B148+(drdp!F148)*DBHR!$C148+(drdp!I148)*DBHR!$D148)</f>
        <v>1.1393689376409864E-2</v>
      </c>
      <c r="J148" s="18">
        <f>Model!$W$24*((drdp!D148)*DBHR!$B148+(drdp!G148)*DBHR!$C148+(drdp!J148)*DBHR!$D148)</f>
        <v>0</v>
      </c>
      <c r="K148" s="21">
        <f t="shared" si="38"/>
        <v>0.63090906103139055</v>
      </c>
      <c r="L148" s="21">
        <f t="shared" si="39"/>
        <v>4.5297232571965482E-2</v>
      </c>
      <c r="M148" s="21">
        <f t="shared" si="40"/>
        <v>0</v>
      </c>
      <c r="N148" s="21">
        <f t="shared" si="41"/>
        <v>-0.16905157340083857</v>
      </c>
      <c r="O148" s="21">
        <f t="shared" si="42"/>
        <v>0</v>
      </c>
      <c r="P148" s="21">
        <f t="shared" si="43"/>
        <v>0</v>
      </c>
      <c r="Q148" s="19">
        <f t="shared" si="44"/>
        <v>0.62548474355425621</v>
      </c>
      <c r="R148" s="19">
        <f t="shared" si="45"/>
        <v>4.4907784099147134E-2</v>
      </c>
      <c r="S148" s="19">
        <f t="shared" si="46"/>
        <v>0</v>
      </c>
      <c r="T148" s="19">
        <f t="shared" si="47"/>
        <v>-0.16759813191335041</v>
      </c>
      <c r="U148" s="19">
        <f t="shared" si="48"/>
        <v>0</v>
      </c>
      <c r="V148" s="19">
        <f t="shared" si="49"/>
        <v>0</v>
      </c>
    </row>
    <row r="149" spans="1:22" x14ac:dyDescent="0.25">
      <c r="A149" s="26">
        <f>Wellpath!E149</f>
        <v>4380</v>
      </c>
      <c r="B149" s="22">
        <v>0</v>
      </c>
      <c r="C149" s="22">
        <v>0</v>
      </c>
      <c r="D149" s="22">
        <f t="shared" si="37"/>
        <v>6.472135954999578E-5</v>
      </c>
      <c r="E149" s="20">
        <f>Model!$W$24*((drdp!B149+drdp!K149)*DBHR!$B149+(drdp!E149+drdp!N149)*DBHR!$C149+(drdp!H149+drdp!Q149)*DBHR!$D149)</f>
        <v>-8.5043655276838742E-2</v>
      </c>
      <c r="F149" s="20">
        <f>Model!$W$24*((drdp!C149+drdp!L149)*DBHR!$B149+(drdp!F149+drdp!O149)*DBHR!$C149+(drdp!I149+drdp!R149)*DBHR!$D149)</f>
        <v>2.2787378752819727E-2</v>
      </c>
      <c r="G149" s="20">
        <f>Model!$W$24*((drdp!D149+drdp!M149)*DBHR!$B149+(drdp!G149+drdp!P149)*DBHR!$C149+(drdp!J149+drdp!S149)*DBHR!$D149)</f>
        <v>0</v>
      </c>
      <c r="H149" s="18">
        <f>Model!$W$24*((drdp!B149)*DBHR!$B149+(drdp!E149)*DBHR!$C149+(drdp!H149)*DBHR!$D149)</f>
        <v>-4.2521827638419371E-2</v>
      </c>
      <c r="I149" s="18">
        <f>Model!$W$24*((drdp!C149)*DBHR!$B149+(drdp!F149)*DBHR!$C149+(drdp!I149)*DBHR!$D149)</f>
        <v>1.1393689376409864E-2</v>
      </c>
      <c r="J149" s="18">
        <f>Model!$W$24*((drdp!D149)*DBHR!$B149+(drdp!G149)*DBHR!$C149+(drdp!J149)*DBHR!$D149)</f>
        <v>0</v>
      </c>
      <c r="K149" s="21">
        <f t="shared" si="38"/>
        <v>0.63814148433423634</v>
      </c>
      <c r="L149" s="21">
        <f t="shared" si="39"/>
        <v>4.5816497202389943E-2</v>
      </c>
      <c r="M149" s="21">
        <f t="shared" si="40"/>
        <v>0</v>
      </c>
      <c r="N149" s="21">
        <f t="shared" si="41"/>
        <v>-0.17098949538415611</v>
      </c>
      <c r="O149" s="21">
        <f t="shared" si="42"/>
        <v>0</v>
      </c>
      <c r="P149" s="21">
        <f t="shared" si="43"/>
        <v>0</v>
      </c>
      <c r="Q149" s="19">
        <f t="shared" si="44"/>
        <v>0.632717166857102</v>
      </c>
      <c r="R149" s="19">
        <f t="shared" si="45"/>
        <v>4.5427048729571595E-2</v>
      </c>
      <c r="S149" s="19">
        <f t="shared" si="46"/>
        <v>0</v>
      </c>
      <c r="T149" s="19">
        <f t="shared" si="47"/>
        <v>-0.16953605389666795</v>
      </c>
      <c r="U149" s="19">
        <f t="shared" si="48"/>
        <v>0</v>
      </c>
      <c r="V149" s="19">
        <f t="shared" si="49"/>
        <v>0</v>
      </c>
    </row>
    <row r="150" spans="1:22" x14ac:dyDescent="0.25">
      <c r="A150" s="26">
        <f>Wellpath!E150</f>
        <v>4410</v>
      </c>
      <c r="B150" s="22">
        <v>0</v>
      </c>
      <c r="C150" s="22">
        <v>0</v>
      </c>
      <c r="D150" s="22">
        <f t="shared" si="37"/>
        <v>6.472135954999578E-5</v>
      </c>
      <c r="E150" s="20">
        <f>Model!$W$24*((drdp!B150+drdp!K150)*DBHR!$B150+(drdp!E150+drdp!N150)*DBHR!$C150+(drdp!H150+drdp!Q150)*DBHR!$D150)</f>
        <v>-8.5043655276838742E-2</v>
      </c>
      <c r="F150" s="20">
        <f>Model!$W$24*((drdp!C150+drdp!L150)*DBHR!$B150+(drdp!F150+drdp!O150)*DBHR!$C150+(drdp!I150+drdp!R150)*DBHR!$D150)</f>
        <v>2.2787378752819727E-2</v>
      </c>
      <c r="G150" s="20">
        <f>Model!$W$24*((drdp!D150+drdp!M150)*DBHR!$B150+(drdp!G150+drdp!P150)*DBHR!$C150+(drdp!J150+drdp!S150)*DBHR!$D150)</f>
        <v>0</v>
      </c>
      <c r="H150" s="18">
        <f>Model!$W$24*((drdp!B150)*DBHR!$B150+(drdp!E150)*DBHR!$C150+(drdp!H150)*DBHR!$D150)</f>
        <v>-4.2521827638419371E-2</v>
      </c>
      <c r="I150" s="18">
        <f>Model!$W$24*((drdp!C150)*DBHR!$B150+(drdp!F150)*DBHR!$C150+(drdp!I150)*DBHR!$D150)</f>
        <v>1.1393689376409864E-2</v>
      </c>
      <c r="J150" s="18">
        <f>Model!$W$24*((drdp!D150)*DBHR!$B150+(drdp!G150)*DBHR!$C150+(drdp!J150)*DBHR!$D150)</f>
        <v>0</v>
      </c>
      <c r="K150" s="21">
        <f t="shared" si="38"/>
        <v>0.64537390763708213</v>
      </c>
      <c r="L150" s="21">
        <f t="shared" si="39"/>
        <v>4.6335761832814404E-2</v>
      </c>
      <c r="M150" s="21">
        <f t="shared" si="40"/>
        <v>0</v>
      </c>
      <c r="N150" s="21">
        <f t="shared" si="41"/>
        <v>-0.17292741736747366</v>
      </c>
      <c r="O150" s="21">
        <f t="shared" si="42"/>
        <v>0</v>
      </c>
      <c r="P150" s="21">
        <f t="shared" si="43"/>
        <v>0</v>
      </c>
      <c r="Q150" s="19">
        <f t="shared" si="44"/>
        <v>0.63994959015994779</v>
      </c>
      <c r="R150" s="19">
        <f t="shared" si="45"/>
        <v>4.5946313359996056E-2</v>
      </c>
      <c r="S150" s="19">
        <f t="shared" si="46"/>
        <v>0</v>
      </c>
      <c r="T150" s="19">
        <f t="shared" si="47"/>
        <v>-0.1714739758799855</v>
      </c>
      <c r="U150" s="19">
        <f t="shared" si="48"/>
        <v>0</v>
      </c>
      <c r="V150" s="19">
        <f t="shared" si="49"/>
        <v>0</v>
      </c>
    </row>
    <row r="151" spans="1:22" x14ac:dyDescent="0.25">
      <c r="A151" s="26">
        <f>Wellpath!E151</f>
        <v>4440</v>
      </c>
      <c r="B151" s="22">
        <v>0</v>
      </c>
      <c r="C151" s="22">
        <v>0</v>
      </c>
      <c r="D151" s="22">
        <f t="shared" si="37"/>
        <v>6.472135954999578E-5</v>
      </c>
      <c r="E151" s="20">
        <f>Model!$W$24*((drdp!B151+drdp!K151)*DBHR!$B151+(drdp!E151+drdp!N151)*DBHR!$C151+(drdp!H151+drdp!Q151)*DBHR!$D151)</f>
        <v>-8.5043655276838742E-2</v>
      </c>
      <c r="F151" s="20">
        <f>Model!$W$24*((drdp!C151+drdp!L151)*DBHR!$B151+(drdp!F151+drdp!O151)*DBHR!$C151+(drdp!I151+drdp!R151)*DBHR!$D151)</f>
        <v>2.2787378752819727E-2</v>
      </c>
      <c r="G151" s="20">
        <f>Model!$W$24*((drdp!D151+drdp!M151)*DBHR!$B151+(drdp!G151+drdp!P151)*DBHR!$C151+(drdp!J151+drdp!S151)*DBHR!$D151)</f>
        <v>0</v>
      </c>
      <c r="H151" s="18">
        <f>Model!$W$24*((drdp!B151)*DBHR!$B151+(drdp!E151)*DBHR!$C151+(drdp!H151)*DBHR!$D151)</f>
        <v>-4.2521827638419371E-2</v>
      </c>
      <c r="I151" s="18">
        <f>Model!$W$24*((drdp!C151)*DBHR!$B151+(drdp!F151)*DBHR!$C151+(drdp!I151)*DBHR!$D151)</f>
        <v>1.1393689376409864E-2</v>
      </c>
      <c r="J151" s="18">
        <f>Model!$W$24*((drdp!D151)*DBHR!$B151+(drdp!G151)*DBHR!$C151+(drdp!J151)*DBHR!$D151)</f>
        <v>0</v>
      </c>
      <c r="K151" s="21">
        <f t="shared" si="38"/>
        <v>0.65260633093992793</v>
      </c>
      <c r="L151" s="21">
        <f t="shared" si="39"/>
        <v>4.6855026463238865E-2</v>
      </c>
      <c r="M151" s="21">
        <f t="shared" si="40"/>
        <v>0</v>
      </c>
      <c r="N151" s="21">
        <f t="shared" si="41"/>
        <v>-0.17486533935079121</v>
      </c>
      <c r="O151" s="21">
        <f t="shared" si="42"/>
        <v>0</v>
      </c>
      <c r="P151" s="21">
        <f t="shared" si="43"/>
        <v>0</v>
      </c>
      <c r="Q151" s="19">
        <f t="shared" si="44"/>
        <v>0.64718201346279358</v>
      </c>
      <c r="R151" s="19">
        <f t="shared" si="45"/>
        <v>4.6465577990420517E-2</v>
      </c>
      <c r="S151" s="19">
        <f t="shared" si="46"/>
        <v>0</v>
      </c>
      <c r="T151" s="19">
        <f t="shared" si="47"/>
        <v>-0.17341189786330305</v>
      </c>
      <c r="U151" s="19">
        <f t="shared" si="48"/>
        <v>0</v>
      </c>
      <c r="V151" s="19">
        <f t="shared" si="49"/>
        <v>0</v>
      </c>
    </row>
    <row r="152" spans="1:22" x14ac:dyDescent="0.25">
      <c r="A152" s="26">
        <f>Wellpath!E152</f>
        <v>4470</v>
      </c>
      <c r="B152" s="22">
        <v>0</v>
      </c>
      <c r="C152" s="22">
        <v>0</v>
      </c>
      <c r="D152" s="22">
        <f t="shared" si="37"/>
        <v>6.472135954999578E-5</v>
      </c>
      <c r="E152" s="20">
        <f>Model!$W$24*((drdp!B152+drdp!K152)*DBHR!$B152+(drdp!E152+drdp!N152)*DBHR!$C152+(drdp!H152+drdp!Q152)*DBHR!$D152)</f>
        <v>-8.5043655276838742E-2</v>
      </c>
      <c r="F152" s="20">
        <f>Model!$W$24*((drdp!C152+drdp!L152)*DBHR!$B152+(drdp!F152+drdp!O152)*DBHR!$C152+(drdp!I152+drdp!R152)*DBHR!$D152)</f>
        <v>2.2787378752819727E-2</v>
      </c>
      <c r="G152" s="20">
        <f>Model!$W$24*((drdp!D152+drdp!M152)*DBHR!$B152+(drdp!G152+drdp!P152)*DBHR!$C152+(drdp!J152+drdp!S152)*DBHR!$D152)</f>
        <v>0</v>
      </c>
      <c r="H152" s="18">
        <f>Model!$W$24*((drdp!B152)*DBHR!$B152+(drdp!E152)*DBHR!$C152+(drdp!H152)*DBHR!$D152)</f>
        <v>-4.2521827638419371E-2</v>
      </c>
      <c r="I152" s="18">
        <f>Model!$W$24*((drdp!C152)*DBHR!$B152+(drdp!F152)*DBHR!$C152+(drdp!I152)*DBHR!$D152)</f>
        <v>1.1393689376409864E-2</v>
      </c>
      <c r="J152" s="18">
        <f>Model!$W$24*((drdp!D152)*DBHR!$B152+(drdp!G152)*DBHR!$C152+(drdp!J152)*DBHR!$D152)</f>
        <v>0</v>
      </c>
      <c r="K152" s="21">
        <f t="shared" si="38"/>
        <v>0.65983875424277372</v>
      </c>
      <c r="L152" s="21">
        <f t="shared" si="39"/>
        <v>4.7374291093663326E-2</v>
      </c>
      <c r="M152" s="21">
        <f t="shared" si="40"/>
        <v>0</v>
      </c>
      <c r="N152" s="21">
        <f t="shared" si="41"/>
        <v>-0.17680326133410876</v>
      </c>
      <c r="O152" s="21">
        <f t="shared" si="42"/>
        <v>0</v>
      </c>
      <c r="P152" s="21">
        <f t="shared" si="43"/>
        <v>0</v>
      </c>
      <c r="Q152" s="19">
        <f t="shared" si="44"/>
        <v>0.65441443676563937</v>
      </c>
      <c r="R152" s="19">
        <f t="shared" si="45"/>
        <v>4.6984842620844978E-2</v>
      </c>
      <c r="S152" s="19">
        <f t="shared" si="46"/>
        <v>0</v>
      </c>
      <c r="T152" s="19">
        <f t="shared" si="47"/>
        <v>-0.1753498198466206</v>
      </c>
      <c r="U152" s="19">
        <f t="shared" si="48"/>
        <v>0</v>
      </c>
      <c r="V152" s="19">
        <f t="shared" si="49"/>
        <v>0</v>
      </c>
    </row>
    <row r="153" spans="1:22" x14ac:dyDescent="0.25">
      <c r="A153" s="26">
        <f>Wellpath!E153</f>
        <v>4500</v>
      </c>
      <c r="B153" s="22">
        <v>0</v>
      </c>
      <c r="C153" s="22">
        <v>0</v>
      </c>
      <c r="D153" s="22">
        <f t="shared" si="37"/>
        <v>6.472135954999578E-5</v>
      </c>
      <c r="E153" s="20">
        <f>Model!$W$24*((drdp!B153+drdp!K153)*DBHR!$B153+(drdp!E153+drdp!N153)*DBHR!$C153+(drdp!H153+drdp!Q153)*DBHR!$D153)</f>
        <v>-8.5043655276838742E-2</v>
      </c>
      <c r="F153" s="20">
        <f>Model!$W$24*((drdp!C153+drdp!L153)*DBHR!$B153+(drdp!F153+drdp!O153)*DBHR!$C153+(drdp!I153+drdp!R153)*DBHR!$D153)</f>
        <v>2.2787378752819727E-2</v>
      </c>
      <c r="G153" s="20">
        <f>Model!$W$24*((drdp!D153+drdp!M153)*DBHR!$B153+(drdp!G153+drdp!P153)*DBHR!$C153+(drdp!J153+drdp!S153)*DBHR!$D153)</f>
        <v>0</v>
      </c>
      <c r="H153" s="18">
        <f>Model!$W$24*((drdp!B153)*DBHR!$B153+(drdp!E153)*DBHR!$C153+(drdp!H153)*DBHR!$D153)</f>
        <v>-4.2521827638419371E-2</v>
      </c>
      <c r="I153" s="18">
        <f>Model!$W$24*((drdp!C153)*DBHR!$B153+(drdp!F153)*DBHR!$C153+(drdp!I153)*DBHR!$D153)</f>
        <v>1.1393689376409864E-2</v>
      </c>
      <c r="J153" s="18">
        <f>Model!$W$24*((drdp!D153)*DBHR!$B153+(drdp!G153)*DBHR!$C153+(drdp!J153)*DBHR!$D153)</f>
        <v>0</v>
      </c>
      <c r="K153" s="21">
        <f t="shared" si="38"/>
        <v>0.66707117754561951</v>
      </c>
      <c r="L153" s="21">
        <f t="shared" si="39"/>
        <v>4.7893555724087787E-2</v>
      </c>
      <c r="M153" s="21">
        <f t="shared" si="40"/>
        <v>0</v>
      </c>
      <c r="N153" s="21">
        <f t="shared" si="41"/>
        <v>-0.17874118331742631</v>
      </c>
      <c r="O153" s="21">
        <f t="shared" si="42"/>
        <v>0</v>
      </c>
      <c r="P153" s="21">
        <f t="shared" si="43"/>
        <v>0</v>
      </c>
      <c r="Q153" s="19">
        <f t="shared" si="44"/>
        <v>0.66164686006848517</v>
      </c>
      <c r="R153" s="19">
        <f t="shared" si="45"/>
        <v>4.750410725126944E-2</v>
      </c>
      <c r="S153" s="19">
        <f t="shared" si="46"/>
        <v>0</v>
      </c>
      <c r="T153" s="19">
        <f t="shared" si="47"/>
        <v>-0.17728774182993814</v>
      </c>
      <c r="U153" s="19">
        <f t="shared" si="48"/>
        <v>0</v>
      </c>
      <c r="V153" s="19">
        <f t="shared" si="49"/>
        <v>0</v>
      </c>
    </row>
    <row r="154" spans="1:22" x14ac:dyDescent="0.25">
      <c r="A154" s="26">
        <f>Wellpath!E154</f>
        <v>4530</v>
      </c>
      <c r="B154" s="22">
        <v>0</v>
      </c>
      <c r="C154" s="22">
        <v>0</v>
      </c>
      <c r="D154" s="22">
        <f t="shared" si="37"/>
        <v>6.472135954999578E-5</v>
      </c>
      <c r="E154" s="20">
        <f>Model!$W$24*((drdp!B154+drdp!K154)*DBHR!$B154+(drdp!E154+drdp!N154)*DBHR!$C154+(drdp!H154+drdp!Q154)*DBHR!$D154)</f>
        <v>-8.5043655276838742E-2</v>
      </c>
      <c r="F154" s="20">
        <f>Model!$W$24*((drdp!C154+drdp!L154)*DBHR!$B154+(drdp!F154+drdp!O154)*DBHR!$C154+(drdp!I154+drdp!R154)*DBHR!$D154)</f>
        <v>2.2787378752819727E-2</v>
      </c>
      <c r="G154" s="20">
        <f>Model!$W$24*((drdp!D154+drdp!M154)*DBHR!$B154+(drdp!G154+drdp!P154)*DBHR!$C154+(drdp!J154+drdp!S154)*DBHR!$D154)</f>
        <v>0</v>
      </c>
      <c r="H154" s="18">
        <f>Model!$W$24*((drdp!B154)*DBHR!$B154+(drdp!E154)*DBHR!$C154+(drdp!H154)*DBHR!$D154)</f>
        <v>-4.2521827638419371E-2</v>
      </c>
      <c r="I154" s="18">
        <f>Model!$W$24*((drdp!C154)*DBHR!$B154+(drdp!F154)*DBHR!$C154+(drdp!I154)*DBHR!$D154)</f>
        <v>1.1393689376409864E-2</v>
      </c>
      <c r="J154" s="18">
        <f>Model!$W$24*((drdp!D154)*DBHR!$B154+(drdp!G154)*DBHR!$C154+(drdp!J154)*DBHR!$D154)</f>
        <v>0</v>
      </c>
      <c r="K154" s="21">
        <f t="shared" si="38"/>
        <v>0.6743036008484653</v>
      </c>
      <c r="L154" s="21">
        <f t="shared" si="39"/>
        <v>4.8412820354512248E-2</v>
      </c>
      <c r="M154" s="21">
        <f t="shared" si="40"/>
        <v>0</v>
      </c>
      <c r="N154" s="21">
        <f t="shared" si="41"/>
        <v>-0.18067910530074385</v>
      </c>
      <c r="O154" s="21">
        <f t="shared" si="42"/>
        <v>0</v>
      </c>
      <c r="P154" s="21">
        <f t="shared" si="43"/>
        <v>0</v>
      </c>
      <c r="Q154" s="19">
        <f t="shared" si="44"/>
        <v>0.66887928337133096</v>
      </c>
      <c r="R154" s="19">
        <f t="shared" si="45"/>
        <v>4.8023371881693901E-2</v>
      </c>
      <c r="S154" s="19">
        <f t="shared" si="46"/>
        <v>0</v>
      </c>
      <c r="T154" s="19">
        <f t="shared" si="47"/>
        <v>-0.17922566381325569</v>
      </c>
      <c r="U154" s="19">
        <f t="shared" si="48"/>
        <v>0</v>
      </c>
      <c r="V154" s="19">
        <f t="shared" si="49"/>
        <v>0</v>
      </c>
    </row>
    <row r="155" spans="1:22" x14ac:dyDescent="0.25">
      <c r="A155" s="26">
        <f>Wellpath!E155</f>
        <v>4560</v>
      </c>
      <c r="B155" s="22">
        <v>0</v>
      </c>
      <c r="C155" s="22">
        <v>0</v>
      </c>
      <c r="D155" s="22">
        <f t="shared" si="37"/>
        <v>6.472135954999578E-5</v>
      </c>
      <c r="E155" s="20">
        <f>Model!$W$24*((drdp!B155+drdp!K155)*DBHR!$B155+(drdp!E155+drdp!N155)*DBHR!$C155+(drdp!H155+drdp!Q155)*DBHR!$D155)</f>
        <v>-8.5043655276838742E-2</v>
      </c>
      <c r="F155" s="20">
        <f>Model!$W$24*((drdp!C155+drdp!L155)*DBHR!$B155+(drdp!F155+drdp!O155)*DBHR!$C155+(drdp!I155+drdp!R155)*DBHR!$D155)</f>
        <v>2.2787378752819727E-2</v>
      </c>
      <c r="G155" s="20">
        <f>Model!$W$24*((drdp!D155+drdp!M155)*DBHR!$B155+(drdp!G155+drdp!P155)*DBHR!$C155+(drdp!J155+drdp!S155)*DBHR!$D155)</f>
        <v>0</v>
      </c>
      <c r="H155" s="18">
        <f>Model!$W$24*((drdp!B155)*DBHR!$B155+(drdp!E155)*DBHR!$C155+(drdp!H155)*DBHR!$D155)</f>
        <v>-4.2521827638419371E-2</v>
      </c>
      <c r="I155" s="18">
        <f>Model!$W$24*((drdp!C155)*DBHR!$B155+(drdp!F155)*DBHR!$C155+(drdp!I155)*DBHR!$D155)</f>
        <v>1.1393689376409864E-2</v>
      </c>
      <c r="J155" s="18">
        <f>Model!$W$24*((drdp!D155)*DBHR!$B155+(drdp!G155)*DBHR!$C155+(drdp!J155)*DBHR!$D155)</f>
        <v>0</v>
      </c>
      <c r="K155" s="21">
        <f t="shared" si="38"/>
        <v>0.68153602415131109</v>
      </c>
      <c r="L155" s="21">
        <f t="shared" si="39"/>
        <v>4.8932084984936709E-2</v>
      </c>
      <c r="M155" s="21">
        <f t="shared" si="40"/>
        <v>0</v>
      </c>
      <c r="N155" s="21">
        <f t="shared" si="41"/>
        <v>-0.1826170272840614</v>
      </c>
      <c r="O155" s="21">
        <f t="shared" si="42"/>
        <v>0</v>
      </c>
      <c r="P155" s="21">
        <f t="shared" si="43"/>
        <v>0</v>
      </c>
      <c r="Q155" s="19">
        <f t="shared" si="44"/>
        <v>0.67611170667417675</v>
      </c>
      <c r="R155" s="19">
        <f t="shared" si="45"/>
        <v>4.8542636512118362E-2</v>
      </c>
      <c r="S155" s="19">
        <f t="shared" si="46"/>
        <v>0</v>
      </c>
      <c r="T155" s="19">
        <f t="shared" si="47"/>
        <v>-0.18116358579657324</v>
      </c>
      <c r="U155" s="19">
        <f t="shared" si="48"/>
        <v>0</v>
      </c>
      <c r="V155" s="19">
        <f t="shared" si="49"/>
        <v>0</v>
      </c>
    </row>
    <row r="156" spans="1:22" x14ac:dyDescent="0.25">
      <c r="A156" s="26">
        <f>Wellpath!E156</f>
        <v>4590</v>
      </c>
      <c r="B156" s="22">
        <v>0</v>
      </c>
      <c r="C156" s="22">
        <v>0</v>
      </c>
      <c r="D156" s="22">
        <f t="shared" si="37"/>
        <v>6.472135954999578E-5</v>
      </c>
      <c r="E156" s="20">
        <f>Model!$W$24*((drdp!B156+drdp!K156)*DBHR!$B156+(drdp!E156+drdp!N156)*DBHR!$C156+(drdp!H156+drdp!Q156)*DBHR!$D156)</f>
        <v>-8.5043655276838742E-2</v>
      </c>
      <c r="F156" s="20">
        <f>Model!$W$24*((drdp!C156+drdp!L156)*DBHR!$B156+(drdp!F156+drdp!O156)*DBHR!$C156+(drdp!I156+drdp!R156)*DBHR!$D156)</f>
        <v>2.2787378752819727E-2</v>
      </c>
      <c r="G156" s="20">
        <f>Model!$W$24*((drdp!D156+drdp!M156)*DBHR!$B156+(drdp!G156+drdp!P156)*DBHR!$C156+(drdp!J156+drdp!S156)*DBHR!$D156)</f>
        <v>0</v>
      </c>
      <c r="H156" s="18">
        <f>Model!$W$24*((drdp!B156)*DBHR!$B156+(drdp!E156)*DBHR!$C156+(drdp!H156)*DBHR!$D156)</f>
        <v>-4.2521827638419371E-2</v>
      </c>
      <c r="I156" s="18">
        <f>Model!$W$24*((drdp!C156)*DBHR!$B156+(drdp!F156)*DBHR!$C156+(drdp!I156)*DBHR!$D156)</f>
        <v>1.1393689376409864E-2</v>
      </c>
      <c r="J156" s="18">
        <f>Model!$W$24*((drdp!D156)*DBHR!$B156+(drdp!G156)*DBHR!$C156+(drdp!J156)*DBHR!$D156)</f>
        <v>0</v>
      </c>
      <c r="K156" s="21">
        <f t="shared" si="38"/>
        <v>0.68876844745415688</v>
      </c>
      <c r="L156" s="21">
        <f t="shared" si="39"/>
        <v>4.945134961536117E-2</v>
      </c>
      <c r="M156" s="21">
        <f t="shared" si="40"/>
        <v>0</v>
      </c>
      <c r="N156" s="21">
        <f t="shared" si="41"/>
        <v>-0.18455494926737895</v>
      </c>
      <c r="O156" s="21">
        <f t="shared" si="42"/>
        <v>0</v>
      </c>
      <c r="P156" s="21">
        <f t="shared" si="43"/>
        <v>0</v>
      </c>
      <c r="Q156" s="19">
        <f t="shared" si="44"/>
        <v>0.68334412997702254</v>
      </c>
      <c r="R156" s="19">
        <f t="shared" si="45"/>
        <v>4.9061901142542823E-2</v>
      </c>
      <c r="S156" s="19">
        <f t="shared" si="46"/>
        <v>0</v>
      </c>
      <c r="T156" s="19">
        <f t="shared" si="47"/>
        <v>-0.18310150777989079</v>
      </c>
      <c r="U156" s="19">
        <f t="shared" si="48"/>
        <v>0</v>
      </c>
      <c r="V156" s="19">
        <f t="shared" si="49"/>
        <v>0</v>
      </c>
    </row>
    <row r="157" spans="1:22" x14ac:dyDescent="0.25">
      <c r="A157" s="26">
        <f>Wellpath!E157</f>
        <v>4620</v>
      </c>
      <c r="B157" s="22">
        <v>0</v>
      </c>
      <c r="C157" s="22">
        <v>0</v>
      </c>
      <c r="D157" s="22">
        <f t="shared" si="37"/>
        <v>6.472135954999578E-5</v>
      </c>
      <c r="E157" s="20">
        <f>Model!$W$24*((drdp!B157+drdp!K157)*DBHR!$B157+(drdp!E157+drdp!N157)*DBHR!$C157+(drdp!H157+drdp!Q157)*DBHR!$D157)</f>
        <v>-8.5043655276838742E-2</v>
      </c>
      <c r="F157" s="20">
        <f>Model!$W$24*((drdp!C157+drdp!L157)*DBHR!$B157+(drdp!F157+drdp!O157)*DBHR!$C157+(drdp!I157+drdp!R157)*DBHR!$D157)</f>
        <v>2.2787378752819727E-2</v>
      </c>
      <c r="G157" s="20">
        <f>Model!$W$24*((drdp!D157+drdp!M157)*DBHR!$B157+(drdp!G157+drdp!P157)*DBHR!$C157+(drdp!J157+drdp!S157)*DBHR!$D157)</f>
        <v>0</v>
      </c>
      <c r="H157" s="18">
        <f>Model!$W$24*((drdp!B157)*DBHR!$B157+(drdp!E157)*DBHR!$C157+(drdp!H157)*DBHR!$D157)</f>
        <v>-4.2521827638419371E-2</v>
      </c>
      <c r="I157" s="18">
        <f>Model!$W$24*((drdp!C157)*DBHR!$B157+(drdp!F157)*DBHR!$C157+(drdp!I157)*DBHR!$D157)</f>
        <v>1.1393689376409864E-2</v>
      </c>
      <c r="J157" s="18">
        <f>Model!$W$24*((drdp!D157)*DBHR!$B157+(drdp!G157)*DBHR!$C157+(drdp!J157)*DBHR!$D157)</f>
        <v>0</v>
      </c>
      <c r="K157" s="21">
        <f t="shared" si="38"/>
        <v>0.69600087075700268</v>
      </c>
      <c r="L157" s="21">
        <f t="shared" si="39"/>
        <v>4.9970614245785631E-2</v>
      </c>
      <c r="M157" s="21">
        <f t="shared" si="40"/>
        <v>0</v>
      </c>
      <c r="N157" s="21">
        <f t="shared" si="41"/>
        <v>-0.1864928712506965</v>
      </c>
      <c r="O157" s="21">
        <f t="shared" si="42"/>
        <v>0</v>
      </c>
      <c r="P157" s="21">
        <f t="shared" si="43"/>
        <v>0</v>
      </c>
      <c r="Q157" s="19">
        <f t="shared" si="44"/>
        <v>0.69057655327986833</v>
      </c>
      <c r="R157" s="19">
        <f t="shared" si="45"/>
        <v>4.9581165772967284E-2</v>
      </c>
      <c r="S157" s="19">
        <f t="shared" si="46"/>
        <v>0</v>
      </c>
      <c r="T157" s="19">
        <f t="shared" si="47"/>
        <v>-0.18503942976320834</v>
      </c>
      <c r="U157" s="19">
        <f t="shared" si="48"/>
        <v>0</v>
      </c>
      <c r="V157" s="19">
        <f t="shared" si="49"/>
        <v>0</v>
      </c>
    </row>
    <row r="158" spans="1:22" x14ac:dyDescent="0.25">
      <c r="A158" s="26">
        <f>Wellpath!E158</f>
        <v>4650</v>
      </c>
      <c r="B158" s="22">
        <v>0</v>
      </c>
      <c r="C158" s="22">
        <v>0</v>
      </c>
      <c r="D158" s="22">
        <f t="shared" si="37"/>
        <v>6.472135954999578E-5</v>
      </c>
      <c r="E158" s="20">
        <f>Model!$W$24*((drdp!B158+drdp!K158)*DBHR!$B158+(drdp!E158+drdp!N158)*DBHR!$C158+(drdp!H158+drdp!Q158)*DBHR!$D158)</f>
        <v>-8.5043655276838742E-2</v>
      </c>
      <c r="F158" s="20">
        <f>Model!$W$24*((drdp!C158+drdp!L158)*DBHR!$B158+(drdp!F158+drdp!O158)*DBHR!$C158+(drdp!I158+drdp!R158)*DBHR!$D158)</f>
        <v>2.2787378752819727E-2</v>
      </c>
      <c r="G158" s="20">
        <f>Model!$W$24*((drdp!D158+drdp!M158)*DBHR!$B158+(drdp!G158+drdp!P158)*DBHR!$C158+(drdp!J158+drdp!S158)*DBHR!$D158)</f>
        <v>0</v>
      </c>
      <c r="H158" s="18">
        <f>Model!$W$24*((drdp!B158)*DBHR!$B158+(drdp!E158)*DBHR!$C158+(drdp!H158)*DBHR!$D158)</f>
        <v>-4.2521827638419371E-2</v>
      </c>
      <c r="I158" s="18">
        <f>Model!$W$24*((drdp!C158)*DBHR!$B158+(drdp!F158)*DBHR!$C158+(drdp!I158)*DBHR!$D158)</f>
        <v>1.1393689376409864E-2</v>
      </c>
      <c r="J158" s="18">
        <f>Model!$W$24*((drdp!D158)*DBHR!$B158+(drdp!G158)*DBHR!$C158+(drdp!J158)*DBHR!$D158)</f>
        <v>0</v>
      </c>
      <c r="K158" s="21">
        <f t="shared" si="38"/>
        <v>0.70323329405984847</v>
      </c>
      <c r="L158" s="21">
        <f t="shared" si="39"/>
        <v>5.0489878876210093E-2</v>
      </c>
      <c r="M158" s="21">
        <f t="shared" si="40"/>
        <v>0</v>
      </c>
      <c r="N158" s="21">
        <f t="shared" si="41"/>
        <v>-0.18843079323401404</v>
      </c>
      <c r="O158" s="21">
        <f t="shared" si="42"/>
        <v>0</v>
      </c>
      <c r="P158" s="21">
        <f t="shared" si="43"/>
        <v>0</v>
      </c>
      <c r="Q158" s="19">
        <f t="shared" si="44"/>
        <v>0.69780897658271412</v>
      </c>
      <c r="R158" s="19">
        <f t="shared" si="45"/>
        <v>5.0100430403391745E-2</v>
      </c>
      <c r="S158" s="19">
        <f t="shared" si="46"/>
        <v>0</v>
      </c>
      <c r="T158" s="19">
        <f t="shared" si="47"/>
        <v>-0.18697735174652588</v>
      </c>
      <c r="U158" s="19">
        <f t="shared" si="48"/>
        <v>0</v>
      </c>
      <c r="V158" s="19">
        <f t="shared" si="49"/>
        <v>0</v>
      </c>
    </row>
    <row r="159" spans="1:22" x14ac:dyDescent="0.25">
      <c r="A159" s="26">
        <f>Wellpath!E159</f>
        <v>4680</v>
      </c>
      <c r="B159" s="22">
        <v>0</v>
      </c>
      <c r="C159" s="22">
        <v>0</v>
      </c>
      <c r="D159" s="22">
        <f t="shared" si="37"/>
        <v>6.472135954999578E-5</v>
      </c>
      <c r="E159" s="20">
        <f>Model!$W$24*((drdp!B159+drdp!K159)*DBHR!$B159+(drdp!E159+drdp!N159)*DBHR!$C159+(drdp!H159+drdp!Q159)*DBHR!$D159)</f>
        <v>-8.5043655276838742E-2</v>
      </c>
      <c r="F159" s="20">
        <f>Model!$W$24*((drdp!C159+drdp!L159)*DBHR!$B159+(drdp!F159+drdp!O159)*DBHR!$C159+(drdp!I159+drdp!R159)*DBHR!$D159)</f>
        <v>2.2787378752819727E-2</v>
      </c>
      <c r="G159" s="20">
        <f>Model!$W$24*((drdp!D159+drdp!M159)*DBHR!$B159+(drdp!G159+drdp!P159)*DBHR!$C159+(drdp!J159+drdp!S159)*DBHR!$D159)</f>
        <v>0</v>
      </c>
      <c r="H159" s="18">
        <f>Model!$W$24*((drdp!B159)*DBHR!$B159+(drdp!E159)*DBHR!$C159+(drdp!H159)*DBHR!$D159)</f>
        <v>-4.2521827638419371E-2</v>
      </c>
      <c r="I159" s="18">
        <f>Model!$W$24*((drdp!C159)*DBHR!$B159+(drdp!F159)*DBHR!$C159+(drdp!I159)*DBHR!$D159)</f>
        <v>1.1393689376409864E-2</v>
      </c>
      <c r="J159" s="18">
        <f>Model!$W$24*((drdp!D159)*DBHR!$B159+(drdp!G159)*DBHR!$C159+(drdp!J159)*DBHR!$D159)</f>
        <v>0</v>
      </c>
      <c r="K159" s="21">
        <f t="shared" si="38"/>
        <v>0.71046571736269426</v>
      </c>
      <c r="L159" s="21">
        <f t="shared" si="39"/>
        <v>5.1009143506634554E-2</v>
      </c>
      <c r="M159" s="21">
        <f t="shared" si="40"/>
        <v>0</v>
      </c>
      <c r="N159" s="21">
        <f t="shared" si="41"/>
        <v>-0.19036871521733159</v>
      </c>
      <c r="O159" s="21">
        <f t="shared" si="42"/>
        <v>0</v>
      </c>
      <c r="P159" s="21">
        <f t="shared" si="43"/>
        <v>0</v>
      </c>
      <c r="Q159" s="19">
        <f t="shared" si="44"/>
        <v>0.70504139988555992</v>
      </c>
      <c r="R159" s="19">
        <f t="shared" si="45"/>
        <v>5.0619695033816206E-2</v>
      </c>
      <c r="S159" s="19">
        <f t="shared" si="46"/>
        <v>0</v>
      </c>
      <c r="T159" s="19">
        <f t="shared" si="47"/>
        <v>-0.18891527372984343</v>
      </c>
      <c r="U159" s="19">
        <f t="shared" si="48"/>
        <v>0</v>
      </c>
      <c r="V159" s="19">
        <f t="shared" si="49"/>
        <v>0</v>
      </c>
    </row>
    <row r="160" spans="1:22" x14ac:dyDescent="0.25">
      <c r="A160" s="26">
        <f>Wellpath!E160</f>
        <v>4710</v>
      </c>
      <c r="B160" s="22">
        <v>0</v>
      </c>
      <c r="C160" s="22">
        <v>0</v>
      </c>
      <c r="D160" s="22">
        <f t="shared" si="37"/>
        <v>6.472135954999578E-5</v>
      </c>
      <c r="E160" s="20">
        <f>Model!$W$24*((drdp!B160+drdp!K160)*DBHR!$B160+(drdp!E160+drdp!N160)*DBHR!$C160+(drdp!H160+drdp!Q160)*DBHR!$D160)</f>
        <v>-8.5043655276838742E-2</v>
      </c>
      <c r="F160" s="20">
        <f>Model!$W$24*((drdp!C160+drdp!L160)*DBHR!$B160+(drdp!F160+drdp!O160)*DBHR!$C160+(drdp!I160+drdp!R160)*DBHR!$D160)</f>
        <v>2.2787378752819727E-2</v>
      </c>
      <c r="G160" s="20">
        <f>Model!$W$24*((drdp!D160+drdp!M160)*DBHR!$B160+(drdp!G160+drdp!P160)*DBHR!$C160+(drdp!J160+drdp!S160)*DBHR!$D160)</f>
        <v>0</v>
      </c>
      <c r="H160" s="18">
        <f>Model!$W$24*((drdp!B160)*DBHR!$B160+(drdp!E160)*DBHR!$C160+(drdp!H160)*DBHR!$D160)</f>
        <v>-4.2521827638419371E-2</v>
      </c>
      <c r="I160" s="18">
        <f>Model!$W$24*((drdp!C160)*DBHR!$B160+(drdp!F160)*DBHR!$C160+(drdp!I160)*DBHR!$D160)</f>
        <v>1.1393689376409864E-2</v>
      </c>
      <c r="J160" s="18">
        <f>Model!$W$24*((drdp!D160)*DBHR!$B160+(drdp!G160)*DBHR!$C160+(drdp!J160)*DBHR!$D160)</f>
        <v>0</v>
      </c>
      <c r="K160" s="21">
        <f t="shared" si="38"/>
        <v>0.71769814066554005</v>
      </c>
      <c r="L160" s="21">
        <f t="shared" si="39"/>
        <v>5.1528408137059015E-2</v>
      </c>
      <c r="M160" s="21">
        <f t="shared" si="40"/>
        <v>0</v>
      </c>
      <c r="N160" s="21">
        <f t="shared" si="41"/>
        <v>-0.19230663720064914</v>
      </c>
      <c r="O160" s="21">
        <f t="shared" si="42"/>
        <v>0</v>
      </c>
      <c r="P160" s="21">
        <f t="shared" si="43"/>
        <v>0</v>
      </c>
      <c r="Q160" s="19">
        <f t="shared" si="44"/>
        <v>0.71227382318840571</v>
      </c>
      <c r="R160" s="19">
        <f t="shared" si="45"/>
        <v>5.1138959664240667E-2</v>
      </c>
      <c r="S160" s="19">
        <f t="shared" si="46"/>
        <v>0</v>
      </c>
      <c r="T160" s="19">
        <f t="shared" si="47"/>
        <v>-0.19085319571316098</v>
      </c>
      <c r="U160" s="19">
        <f t="shared" si="48"/>
        <v>0</v>
      </c>
      <c r="V160" s="19">
        <f t="shared" si="49"/>
        <v>0</v>
      </c>
    </row>
    <row r="161" spans="1:23" x14ac:dyDescent="0.25">
      <c r="A161" s="26">
        <f>Wellpath!E161</f>
        <v>4740</v>
      </c>
      <c r="B161" s="22">
        <v>0</v>
      </c>
      <c r="C161" s="22">
        <v>0</v>
      </c>
      <c r="D161" s="22">
        <f t="shared" si="37"/>
        <v>6.472135954999578E-5</v>
      </c>
      <c r="E161" s="20">
        <f>Model!$W$24*((drdp!B161+drdp!K161)*DBHR!$B161+(drdp!E161+drdp!N161)*DBHR!$C161+(drdp!H161+drdp!Q161)*DBHR!$D161)</f>
        <v>-8.5043655276838742E-2</v>
      </c>
      <c r="F161" s="20">
        <f>Model!$W$24*((drdp!C161+drdp!L161)*DBHR!$B161+(drdp!F161+drdp!O161)*DBHR!$C161+(drdp!I161+drdp!R161)*DBHR!$D161)</f>
        <v>2.2787378752819727E-2</v>
      </c>
      <c r="G161" s="20">
        <f>Model!$W$24*((drdp!D161+drdp!M161)*DBHR!$B161+(drdp!G161+drdp!P161)*DBHR!$C161+(drdp!J161+drdp!S161)*DBHR!$D161)</f>
        <v>0</v>
      </c>
      <c r="H161" s="18">
        <f>Model!$W$24*((drdp!B161)*DBHR!$B161+(drdp!E161)*DBHR!$C161+(drdp!H161)*DBHR!$D161)</f>
        <v>-4.2521827638419371E-2</v>
      </c>
      <c r="I161" s="18">
        <f>Model!$W$24*((drdp!C161)*DBHR!$B161+(drdp!F161)*DBHR!$C161+(drdp!I161)*DBHR!$D161)</f>
        <v>1.1393689376409864E-2</v>
      </c>
      <c r="J161" s="18">
        <f>Model!$W$24*((drdp!D161)*DBHR!$B161+(drdp!G161)*DBHR!$C161+(drdp!J161)*DBHR!$D161)</f>
        <v>0</v>
      </c>
      <c r="K161" s="21">
        <f t="shared" si="38"/>
        <v>0.72493056396838584</v>
      </c>
      <c r="L161" s="21">
        <f t="shared" si="39"/>
        <v>5.2047672767483476E-2</v>
      </c>
      <c r="M161" s="21">
        <f t="shared" si="40"/>
        <v>0</v>
      </c>
      <c r="N161" s="21">
        <f t="shared" si="41"/>
        <v>-0.19424455918396669</v>
      </c>
      <c r="O161" s="21">
        <f t="shared" si="42"/>
        <v>0</v>
      </c>
      <c r="P161" s="21">
        <f t="shared" si="43"/>
        <v>0</v>
      </c>
      <c r="Q161" s="19">
        <f t="shared" si="44"/>
        <v>0.7195062464912515</v>
      </c>
      <c r="R161" s="19">
        <f t="shared" si="45"/>
        <v>5.1658224294665128E-2</v>
      </c>
      <c r="S161" s="19">
        <f t="shared" si="46"/>
        <v>0</v>
      </c>
      <c r="T161" s="19">
        <f t="shared" si="47"/>
        <v>-0.19279111769647853</v>
      </c>
      <c r="U161" s="19">
        <f t="shared" si="48"/>
        <v>0</v>
      </c>
      <c r="V161" s="19">
        <f t="shared" si="49"/>
        <v>0</v>
      </c>
    </row>
    <row r="162" spans="1:23" x14ac:dyDescent="0.25">
      <c r="A162" s="26">
        <f>Wellpath!E162</f>
        <v>4770</v>
      </c>
      <c r="B162" s="22">
        <v>0</v>
      </c>
      <c r="C162" s="22">
        <v>0</v>
      </c>
      <c r="D162" s="22">
        <f t="shared" si="37"/>
        <v>6.472135954999578E-5</v>
      </c>
      <c r="E162" s="20">
        <f>Model!$W$24*((drdp!B162+drdp!K162)*DBHR!$B162+(drdp!E162+drdp!N162)*DBHR!$C162+(drdp!H162+drdp!Q162)*DBHR!$D162)</f>
        <v>-8.5043655276838742E-2</v>
      </c>
      <c r="F162" s="20">
        <f>Model!$W$24*((drdp!C162+drdp!L162)*DBHR!$B162+(drdp!F162+drdp!O162)*DBHR!$C162+(drdp!I162+drdp!R162)*DBHR!$D162)</f>
        <v>2.2787378752819727E-2</v>
      </c>
      <c r="G162" s="20">
        <f>Model!$W$24*((drdp!D162+drdp!M162)*DBHR!$B162+(drdp!G162+drdp!P162)*DBHR!$C162+(drdp!J162+drdp!S162)*DBHR!$D162)</f>
        <v>0</v>
      </c>
      <c r="H162" s="18">
        <f>Model!$W$24*((drdp!B162)*DBHR!$B162+(drdp!E162)*DBHR!$C162+(drdp!H162)*DBHR!$D162)</f>
        <v>-4.2521827638419371E-2</v>
      </c>
      <c r="I162" s="18">
        <f>Model!$W$24*((drdp!C162)*DBHR!$B162+(drdp!F162)*DBHR!$C162+(drdp!I162)*DBHR!$D162)</f>
        <v>1.1393689376409864E-2</v>
      </c>
      <c r="J162" s="18">
        <f>Model!$W$24*((drdp!D162)*DBHR!$B162+(drdp!G162)*DBHR!$C162+(drdp!J162)*DBHR!$D162)</f>
        <v>0</v>
      </c>
      <c r="K162" s="21">
        <f t="shared" si="38"/>
        <v>0.73216298727123164</v>
      </c>
      <c r="L162" s="21">
        <f t="shared" si="39"/>
        <v>5.2566937397907937E-2</v>
      </c>
      <c r="M162" s="21">
        <f t="shared" si="40"/>
        <v>0</v>
      </c>
      <c r="N162" s="21">
        <f t="shared" si="41"/>
        <v>-0.19618248116728423</v>
      </c>
      <c r="O162" s="21">
        <f t="shared" si="42"/>
        <v>0</v>
      </c>
      <c r="P162" s="21">
        <f t="shared" si="43"/>
        <v>0</v>
      </c>
      <c r="Q162" s="19">
        <f t="shared" si="44"/>
        <v>0.72673866979409729</v>
      </c>
      <c r="R162" s="19">
        <f t="shared" si="45"/>
        <v>5.2177488925089589E-2</v>
      </c>
      <c r="S162" s="19">
        <f t="shared" si="46"/>
        <v>0</v>
      </c>
      <c r="T162" s="19">
        <f t="shared" si="47"/>
        <v>-0.19472903967979607</v>
      </c>
      <c r="U162" s="19">
        <f t="shared" si="48"/>
        <v>0</v>
      </c>
      <c r="V162" s="19">
        <f t="shared" si="49"/>
        <v>0</v>
      </c>
    </row>
    <row r="163" spans="1:23" x14ac:dyDescent="0.25">
      <c r="A163" s="26">
        <f>Wellpath!E163</f>
        <v>4800</v>
      </c>
      <c r="B163" s="22">
        <v>0</v>
      </c>
      <c r="C163" s="22">
        <v>0</v>
      </c>
      <c r="D163" s="22">
        <f t="shared" si="37"/>
        <v>6.472135954999578E-5</v>
      </c>
      <c r="E163" s="20">
        <f>Model!$W$24*((drdp!B163+drdp!K163)*DBHR!$B163+(drdp!E163+drdp!N163)*DBHR!$C163+(drdp!H163+drdp!Q163)*DBHR!$D163)</f>
        <v>-8.5043655276838742E-2</v>
      </c>
      <c r="F163" s="20">
        <f>Model!$W$24*((drdp!C163+drdp!L163)*DBHR!$B163+(drdp!F163+drdp!O163)*DBHR!$C163+(drdp!I163+drdp!R163)*DBHR!$D163)</f>
        <v>2.2787378752819727E-2</v>
      </c>
      <c r="G163" s="20">
        <f>Model!$W$24*((drdp!D163+drdp!M163)*DBHR!$B163+(drdp!G163+drdp!P163)*DBHR!$C163+(drdp!J163+drdp!S163)*DBHR!$D163)</f>
        <v>0</v>
      </c>
      <c r="H163" s="18">
        <f>Model!$W$24*((drdp!B163)*DBHR!$B163+(drdp!E163)*DBHR!$C163+(drdp!H163)*DBHR!$D163)</f>
        <v>-4.2521827638419371E-2</v>
      </c>
      <c r="I163" s="18">
        <f>Model!$W$24*((drdp!C163)*DBHR!$B163+(drdp!F163)*DBHR!$C163+(drdp!I163)*DBHR!$D163)</f>
        <v>1.1393689376409864E-2</v>
      </c>
      <c r="J163" s="18">
        <f>Model!$W$24*((drdp!D163)*DBHR!$B163+(drdp!G163)*DBHR!$C163+(drdp!J163)*DBHR!$D163)</f>
        <v>0</v>
      </c>
      <c r="K163" s="21">
        <f t="shared" si="38"/>
        <v>0.73939541057407743</v>
      </c>
      <c r="L163" s="21">
        <f t="shared" si="39"/>
        <v>5.3086202028332398E-2</v>
      </c>
      <c r="M163" s="21">
        <f t="shared" si="40"/>
        <v>0</v>
      </c>
      <c r="N163" s="21">
        <f t="shared" si="41"/>
        <v>-0.19812040315060178</v>
      </c>
      <c r="O163" s="21">
        <f t="shared" si="42"/>
        <v>0</v>
      </c>
      <c r="P163" s="21">
        <f t="shared" si="43"/>
        <v>0</v>
      </c>
      <c r="Q163" s="19">
        <f t="shared" si="44"/>
        <v>0.73397109309694308</v>
      </c>
      <c r="R163" s="19">
        <f t="shared" si="45"/>
        <v>5.269675355551405E-2</v>
      </c>
      <c r="S163" s="19">
        <f t="shared" si="46"/>
        <v>0</v>
      </c>
      <c r="T163" s="19">
        <f t="shared" si="47"/>
        <v>-0.19666696166311362</v>
      </c>
      <c r="U163" s="19">
        <f t="shared" si="48"/>
        <v>0</v>
      </c>
      <c r="V163" s="19">
        <f t="shared" si="49"/>
        <v>0</v>
      </c>
    </row>
    <row r="164" spans="1:23" x14ac:dyDescent="0.25">
      <c r="A164" s="26">
        <f>Wellpath!E164</f>
        <v>4830</v>
      </c>
      <c r="B164" s="22">
        <v>0</v>
      </c>
      <c r="C164" s="22">
        <v>0</v>
      </c>
      <c r="D164" s="22">
        <f t="shared" si="37"/>
        <v>6.472135954999578E-5</v>
      </c>
      <c r="E164" s="20">
        <f>Model!$W$24*((drdp!B164+drdp!K164)*DBHR!$B164+(drdp!E164+drdp!N164)*DBHR!$C164+(drdp!H164+drdp!Q164)*DBHR!$D164)</f>
        <v>-8.5043655276838742E-2</v>
      </c>
      <c r="F164" s="20">
        <f>Model!$W$24*((drdp!C164+drdp!L164)*DBHR!$B164+(drdp!F164+drdp!O164)*DBHR!$C164+(drdp!I164+drdp!R164)*DBHR!$D164)</f>
        <v>2.2787378752819727E-2</v>
      </c>
      <c r="G164" s="20">
        <f>Model!$W$24*((drdp!D164+drdp!M164)*DBHR!$B164+(drdp!G164+drdp!P164)*DBHR!$C164+(drdp!J164+drdp!S164)*DBHR!$D164)</f>
        <v>0</v>
      </c>
      <c r="H164" s="18">
        <f>Model!$W$24*((drdp!B164)*DBHR!$B164+(drdp!E164)*DBHR!$C164+(drdp!H164)*DBHR!$D164)</f>
        <v>-4.2521827638419371E-2</v>
      </c>
      <c r="I164" s="18">
        <f>Model!$W$24*((drdp!C164)*DBHR!$B164+(drdp!F164)*DBHR!$C164+(drdp!I164)*DBHR!$D164)</f>
        <v>1.1393689376409864E-2</v>
      </c>
      <c r="J164" s="18">
        <f>Model!$W$24*((drdp!D164)*DBHR!$B164+(drdp!G164)*DBHR!$C164+(drdp!J164)*DBHR!$D164)</f>
        <v>0</v>
      </c>
      <c r="K164" s="21">
        <f t="shared" si="38"/>
        <v>0.74662783387692322</v>
      </c>
      <c r="L164" s="21">
        <f t="shared" si="39"/>
        <v>5.3605466658756859E-2</v>
      </c>
      <c r="M164" s="21">
        <f t="shared" si="40"/>
        <v>0</v>
      </c>
      <c r="N164" s="21">
        <f t="shared" si="41"/>
        <v>-0.20005832513391933</v>
      </c>
      <c r="O164" s="21">
        <f t="shared" si="42"/>
        <v>0</v>
      </c>
      <c r="P164" s="21">
        <f t="shared" si="43"/>
        <v>0</v>
      </c>
      <c r="Q164" s="19">
        <f t="shared" si="44"/>
        <v>0.74120351639978888</v>
      </c>
      <c r="R164" s="19">
        <f t="shared" si="45"/>
        <v>5.3216018185938511E-2</v>
      </c>
      <c r="S164" s="19">
        <f t="shared" si="46"/>
        <v>0</v>
      </c>
      <c r="T164" s="19">
        <f t="shared" si="47"/>
        <v>-0.19860488364643117</v>
      </c>
      <c r="U164" s="19">
        <f t="shared" si="48"/>
        <v>0</v>
      </c>
      <c r="V164" s="19">
        <f t="shared" si="49"/>
        <v>0</v>
      </c>
    </row>
    <row r="165" spans="1:23" x14ac:dyDescent="0.25">
      <c r="A165" s="26">
        <f>Wellpath!E165</f>
        <v>4860</v>
      </c>
      <c r="B165" s="22">
        <v>0</v>
      </c>
      <c r="C165" s="22">
        <v>0</v>
      </c>
      <c r="D165" s="22">
        <f t="shared" si="37"/>
        <v>6.472135954999578E-5</v>
      </c>
      <c r="E165" s="20">
        <f>Model!$W$24*((drdp!B165+drdp!K165)*DBHR!$B165+(drdp!E165+drdp!N165)*DBHR!$C165+(drdp!H165+drdp!Q165)*DBHR!$D165)</f>
        <v>-8.5043655276838742E-2</v>
      </c>
      <c r="F165" s="20">
        <f>Model!$W$24*((drdp!C165+drdp!L165)*DBHR!$B165+(drdp!F165+drdp!O165)*DBHR!$C165+(drdp!I165+drdp!R165)*DBHR!$D165)</f>
        <v>2.2787378752819727E-2</v>
      </c>
      <c r="G165" s="20">
        <f>Model!$W$24*((drdp!D165+drdp!M165)*DBHR!$B165+(drdp!G165+drdp!P165)*DBHR!$C165+(drdp!J165+drdp!S165)*DBHR!$D165)</f>
        <v>0</v>
      </c>
      <c r="H165" s="18">
        <f>Model!$W$24*((drdp!B165)*DBHR!$B165+(drdp!E165)*DBHR!$C165+(drdp!H165)*DBHR!$D165)</f>
        <v>-4.2521827638419371E-2</v>
      </c>
      <c r="I165" s="18">
        <f>Model!$W$24*((drdp!C165)*DBHR!$B165+(drdp!F165)*DBHR!$C165+(drdp!I165)*DBHR!$D165)</f>
        <v>1.1393689376409864E-2</v>
      </c>
      <c r="J165" s="18">
        <f>Model!$W$24*((drdp!D165)*DBHR!$B165+(drdp!G165)*DBHR!$C165+(drdp!J165)*DBHR!$D165)</f>
        <v>0</v>
      </c>
      <c r="K165" s="21">
        <f t="shared" si="38"/>
        <v>0.75386025717976901</v>
      </c>
      <c r="L165" s="21">
        <f t="shared" si="39"/>
        <v>5.412473128918132E-2</v>
      </c>
      <c r="M165" s="21">
        <f t="shared" si="40"/>
        <v>0</v>
      </c>
      <c r="N165" s="21">
        <f t="shared" si="41"/>
        <v>-0.20199624711723688</v>
      </c>
      <c r="O165" s="21">
        <f t="shared" si="42"/>
        <v>0</v>
      </c>
      <c r="P165" s="21">
        <f t="shared" si="43"/>
        <v>0</v>
      </c>
      <c r="Q165" s="19">
        <f t="shared" si="44"/>
        <v>0.74843593970263467</v>
      </c>
      <c r="R165" s="19">
        <f t="shared" si="45"/>
        <v>5.3735282816362973E-2</v>
      </c>
      <c r="S165" s="19">
        <f t="shared" si="46"/>
        <v>0</v>
      </c>
      <c r="T165" s="19">
        <f t="shared" si="47"/>
        <v>-0.20054280562974872</v>
      </c>
      <c r="U165" s="19">
        <f t="shared" si="48"/>
        <v>0</v>
      </c>
      <c r="V165" s="19">
        <f t="shared" si="49"/>
        <v>0</v>
      </c>
    </row>
    <row r="166" spans="1:23" x14ac:dyDescent="0.25">
      <c r="A166" s="26">
        <f>Wellpath!E166</f>
        <v>4890</v>
      </c>
      <c r="B166" s="22">
        <v>0</v>
      </c>
      <c r="C166" s="22">
        <v>0</v>
      </c>
      <c r="D166" s="22">
        <f t="shared" si="37"/>
        <v>6.472135954999578E-5</v>
      </c>
      <c r="E166" s="20">
        <f>Model!$W$24*((drdp!B166+drdp!K166)*DBHR!$B166+(drdp!E166+drdp!N166)*DBHR!$C166+(drdp!H166+drdp!Q166)*DBHR!$D166)</f>
        <v>-8.5043655276838742E-2</v>
      </c>
      <c r="F166" s="20">
        <f>Model!$W$24*((drdp!C166+drdp!L166)*DBHR!$B166+(drdp!F166+drdp!O166)*DBHR!$C166+(drdp!I166+drdp!R166)*DBHR!$D166)</f>
        <v>2.2787378752819727E-2</v>
      </c>
      <c r="G166" s="20">
        <f>Model!$W$24*((drdp!D166+drdp!M166)*DBHR!$B166+(drdp!G166+drdp!P166)*DBHR!$C166+(drdp!J166+drdp!S166)*DBHR!$D166)</f>
        <v>0</v>
      </c>
      <c r="H166" s="18">
        <f>Model!$W$24*((drdp!B166)*DBHR!$B166+(drdp!E166)*DBHR!$C166+(drdp!H166)*DBHR!$D166)</f>
        <v>-4.2521827638419371E-2</v>
      </c>
      <c r="I166" s="18">
        <f>Model!$W$24*((drdp!C166)*DBHR!$B166+(drdp!F166)*DBHR!$C166+(drdp!I166)*DBHR!$D166)</f>
        <v>1.1393689376409864E-2</v>
      </c>
      <c r="J166" s="18">
        <f>Model!$W$24*((drdp!D166)*DBHR!$B166+(drdp!G166)*DBHR!$C166+(drdp!J166)*DBHR!$D166)</f>
        <v>0</v>
      </c>
      <c r="K166" s="21">
        <f t="shared" si="38"/>
        <v>0.7610926804826148</v>
      </c>
      <c r="L166" s="21">
        <f t="shared" si="39"/>
        <v>5.4643995919605781E-2</v>
      </c>
      <c r="M166" s="21">
        <f t="shared" si="40"/>
        <v>0</v>
      </c>
      <c r="N166" s="21">
        <f t="shared" si="41"/>
        <v>-0.20393416910055442</v>
      </c>
      <c r="O166" s="21">
        <f t="shared" si="42"/>
        <v>0</v>
      </c>
      <c r="P166" s="21">
        <f t="shared" si="43"/>
        <v>0</v>
      </c>
      <c r="Q166" s="19">
        <f t="shared" si="44"/>
        <v>0.75566836300548046</v>
      </c>
      <c r="R166" s="19">
        <f t="shared" si="45"/>
        <v>5.4254547446787434E-2</v>
      </c>
      <c r="S166" s="19">
        <f t="shared" si="46"/>
        <v>0</v>
      </c>
      <c r="T166" s="19">
        <f t="shared" si="47"/>
        <v>-0.20248072761306626</v>
      </c>
      <c r="U166" s="19">
        <f t="shared" si="48"/>
        <v>0</v>
      </c>
      <c r="V166" s="19">
        <f t="shared" si="49"/>
        <v>0</v>
      </c>
    </row>
    <row r="167" spans="1:23" x14ac:dyDescent="0.25">
      <c r="A167" s="26">
        <f>Wellpath!E167</f>
        <v>4920</v>
      </c>
      <c r="B167" s="22">
        <v>0</v>
      </c>
      <c r="C167" s="22">
        <v>0</v>
      </c>
      <c r="D167" s="22">
        <f t="shared" si="37"/>
        <v>6.472135954999578E-5</v>
      </c>
      <c r="E167" s="20">
        <f>Model!$W$24*((drdp!B167+drdp!K167)*DBHR!$B167+(drdp!E167+drdp!N167)*DBHR!$C167+(drdp!H167+drdp!Q167)*DBHR!$D167)</f>
        <v>-8.5043655276838742E-2</v>
      </c>
      <c r="F167" s="20">
        <f>Model!$W$24*((drdp!C167+drdp!L167)*DBHR!$B167+(drdp!F167+drdp!O167)*DBHR!$C167+(drdp!I167+drdp!R167)*DBHR!$D167)</f>
        <v>2.2787378752819727E-2</v>
      </c>
      <c r="G167" s="20">
        <f>Model!$W$24*((drdp!D167+drdp!M167)*DBHR!$B167+(drdp!G167+drdp!P167)*DBHR!$C167+(drdp!J167+drdp!S167)*DBHR!$D167)</f>
        <v>0</v>
      </c>
      <c r="H167" s="18">
        <f>Model!$W$24*((drdp!B167)*DBHR!$B167+(drdp!E167)*DBHR!$C167+(drdp!H167)*DBHR!$D167)</f>
        <v>-4.2521827638419371E-2</v>
      </c>
      <c r="I167" s="18">
        <f>Model!$W$24*((drdp!C167)*DBHR!$B167+(drdp!F167)*DBHR!$C167+(drdp!I167)*DBHR!$D167)</f>
        <v>1.1393689376409864E-2</v>
      </c>
      <c r="J167" s="18">
        <f>Model!$W$24*((drdp!D167)*DBHR!$B167+(drdp!G167)*DBHR!$C167+(drdp!J167)*DBHR!$D167)</f>
        <v>0</v>
      </c>
      <c r="K167" s="21">
        <f t="shared" si="38"/>
        <v>0.76832510378546059</v>
      </c>
      <c r="L167" s="21">
        <f t="shared" si="39"/>
        <v>5.5163260550030242E-2</v>
      </c>
      <c r="M167" s="21">
        <f t="shared" si="40"/>
        <v>0</v>
      </c>
      <c r="N167" s="21">
        <f t="shared" si="41"/>
        <v>-0.20587209108387197</v>
      </c>
      <c r="O167" s="21">
        <f t="shared" si="42"/>
        <v>0</v>
      </c>
      <c r="P167" s="21">
        <f t="shared" si="43"/>
        <v>0</v>
      </c>
      <c r="Q167" s="19">
        <f t="shared" si="44"/>
        <v>0.76290078630832625</v>
      </c>
      <c r="R167" s="19">
        <f t="shared" si="45"/>
        <v>5.4773812077211895E-2</v>
      </c>
      <c r="S167" s="19">
        <f t="shared" si="46"/>
        <v>0</v>
      </c>
      <c r="T167" s="19">
        <f t="shared" si="47"/>
        <v>-0.20441864959638381</v>
      </c>
      <c r="U167" s="19">
        <f t="shared" si="48"/>
        <v>0</v>
      </c>
      <c r="V167" s="19">
        <f t="shared" si="49"/>
        <v>0</v>
      </c>
    </row>
    <row r="168" spans="1:23" x14ac:dyDescent="0.25">
      <c r="A168" s="26">
        <f>Wellpath!E168</f>
        <v>4950</v>
      </c>
      <c r="B168" s="22">
        <v>0</v>
      </c>
      <c r="C168" s="22">
        <v>0</v>
      </c>
      <c r="D168" s="22">
        <f t="shared" si="37"/>
        <v>6.472135954999578E-5</v>
      </c>
      <c r="E168" s="20">
        <f>Model!$W$24*((drdp!B168+drdp!K168)*DBHR!$B168+(drdp!E168+drdp!N168)*DBHR!$C168+(drdp!H168+drdp!Q168)*DBHR!$D168)</f>
        <v>-8.5043655276838742E-2</v>
      </c>
      <c r="F168" s="20">
        <f>Model!$W$24*((drdp!C168+drdp!L168)*DBHR!$B168+(drdp!F168+drdp!O168)*DBHR!$C168+(drdp!I168+drdp!R168)*DBHR!$D168)</f>
        <v>2.2787378752819727E-2</v>
      </c>
      <c r="G168" s="20">
        <f>Model!$W$24*((drdp!D168+drdp!M168)*DBHR!$B168+(drdp!G168+drdp!P168)*DBHR!$C168+(drdp!J168+drdp!S168)*DBHR!$D168)</f>
        <v>0</v>
      </c>
      <c r="H168" s="18">
        <f>Model!$W$24*((drdp!B168)*DBHR!$B168+(drdp!E168)*DBHR!$C168+(drdp!H168)*DBHR!$D168)</f>
        <v>-4.2521827638419371E-2</v>
      </c>
      <c r="I168" s="18">
        <f>Model!$W$24*((drdp!C168)*DBHR!$B168+(drdp!F168)*DBHR!$C168+(drdp!I168)*DBHR!$D168)</f>
        <v>1.1393689376409864E-2</v>
      </c>
      <c r="J168" s="18">
        <f>Model!$W$24*((drdp!D168)*DBHR!$B168+(drdp!G168)*DBHR!$C168+(drdp!J168)*DBHR!$D168)</f>
        <v>0</v>
      </c>
      <c r="K168" s="21">
        <f t="shared" si="38"/>
        <v>0.77555752708830639</v>
      </c>
      <c r="L168" s="21">
        <f t="shared" si="39"/>
        <v>5.5682525180454703E-2</v>
      </c>
      <c r="M168" s="21">
        <f t="shared" si="40"/>
        <v>0</v>
      </c>
      <c r="N168" s="21">
        <f t="shared" si="41"/>
        <v>-0.20781001306718952</v>
      </c>
      <c r="O168" s="21">
        <f t="shared" si="42"/>
        <v>0</v>
      </c>
      <c r="P168" s="21">
        <f t="shared" si="43"/>
        <v>0</v>
      </c>
      <c r="Q168" s="19">
        <f t="shared" si="44"/>
        <v>0.77013320961117204</v>
      </c>
      <c r="R168" s="19">
        <f t="shared" si="45"/>
        <v>5.5293076707636356E-2</v>
      </c>
      <c r="S168" s="19">
        <f t="shared" si="46"/>
        <v>0</v>
      </c>
      <c r="T168" s="19">
        <f t="shared" si="47"/>
        <v>-0.20635657157970136</v>
      </c>
      <c r="U168" s="19">
        <f t="shared" si="48"/>
        <v>0</v>
      </c>
      <c r="V168" s="19">
        <f t="shared" si="49"/>
        <v>0</v>
      </c>
    </row>
    <row r="169" spans="1:23" x14ac:dyDescent="0.25">
      <c r="A169" s="26">
        <f>Wellpath!E169</f>
        <v>4980</v>
      </c>
      <c r="B169" s="22">
        <v>0</v>
      </c>
      <c r="C169" s="22">
        <v>0</v>
      </c>
      <c r="D169" s="22">
        <f t="shared" si="37"/>
        <v>6.472135954999578E-5</v>
      </c>
      <c r="E169" s="20">
        <f>Model!$W$24*((drdp!B169+drdp!K169)*DBHR!$B169+(drdp!E169+drdp!N169)*DBHR!$C169+(drdp!H169+drdp!Q169)*DBHR!$D169)</f>
        <v>-8.5043655276838742E-2</v>
      </c>
      <c r="F169" s="20">
        <f>Model!$W$24*((drdp!C169+drdp!L169)*DBHR!$B169+(drdp!F169+drdp!O169)*DBHR!$C169+(drdp!I169+drdp!R169)*DBHR!$D169)</f>
        <v>2.2787378752819727E-2</v>
      </c>
      <c r="G169" s="20">
        <f>Model!$W$24*((drdp!D169+drdp!M169)*DBHR!$B169+(drdp!G169+drdp!P169)*DBHR!$C169+(drdp!J169+drdp!S169)*DBHR!$D169)</f>
        <v>0</v>
      </c>
      <c r="H169" s="18">
        <f>Model!$W$24*((drdp!B169)*DBHR!$B169+(drdp!E169)*DBHR!$C169+(drdp!H169)*DBHR!$D169)</f>
        <v>-4.2521827638419371E-2</v>
      </c>
      <c r="I169" s="18">
        <f>Model!$W$24*((drdp!C169)*DBHR!$B169+(drdp!F169)*DBHR!$C169+(drdp!I169)*DBHR!$D169)</f>
        <v>1.1393689376409864E-2</v>
      </c>
      <c r="J169" s="18">
        <f>Model!$W$24*((drdp!D169)*DBHR!$B169+(drdp!G169)*DBHR!$C169+(drdp!J169)*DBHR!$D169)</f>
        <v>0</v>
      </c>
      <c r="K169" s="21">
        <f t="shared" si="38"/>
        <v>0.78278995039115218</v>
      </c>
      <c r="L169" s="21">
        <f t="shared" si="39"/>
        <v>5.6201789810879164E-2</v>
      </c>
      <c r="M169" s="21">
        <f t="shared" si="40"/>
        <v>0</v>
      </c>
      <c r="N169" s="21">
        <f t="shared" si="41"/>
        <v>-0.20974793505050707</v>
      </c>
      <c r="O169" s="21">
        <f t="shared" si="42"/>
        <v>0</v>
      </c>
      <c r="P169" s="21">
        <f t="shared" si="43"/>
        <v>0</v>
      </c>
      <c r="Q169" s="19">
        <f t="shared" si="44"/>
        <v>0.77736563291401783</v>
      </c>
      <c r="R169" s="19">
        <f t="shared" si="45"/>
        <v>5.5812341338060817E-2</v>
      </c>
      <c r="S169" s="19">
        <f t="shared" si="46"/>
        <v>0</v>
      </c>
      <c r="T169" s="19">
        <f t="shared" si="47"/>
        <v>-0.20829449356301891</v>
      </c>
      <c r="U169" s="19">
        <f t="shared" si="48"/>
        <v>0</v>
      </c>
      <c r="V169" s="19">
        <f t="shared" si="49"/>
        <v>0</v>
      </c>
    </row>
    <row r="170" spans="1:23" x14ac:dyDescent="0.25">
      <c r="A170" s="26">
        <f>Wellpath!E170</f>
        <v>5010</v>
      </c>
      <c r="B170" s="22">
        <v>0</v>
      </c>
      <c r="C170" s="22">
        <v>0</v>
      </c>
      <c r="D170" s="22">
        <f t="shared" si="37"/>
        <v>6.472135954999578E-5</v>
      </c>
      <c r="E170" s="20">
        <f>Model!$W$24*((drdp!B170+drdp!K170)*DBHR!$B170+(drdp!E170+drdp!N170)*DBHR!$C170+(drdp!H170+drdp!Q170)*DBHR!$D170)</f>
        <v>-8.5043655276838742E-2</v>
      </c>
      <c r="F170" s="20">
        <f>Model!$W$24*((drdp!C170+drdp!L170)*DBHR!$B170+(drdp!F170+drdp!O170)*DBHR!$C170+(drdp!I170+drdp!R170)*DBHR!$D170)</f>
        <v>2.2787378752819727E-2</v>
      </c>
      <c r="G170" s="20">
        <f>Model!$W$24*((drdp!D170+drdp!M170)*DBHR!$B170+(drdp!G170+drdp!P170)*DBHR!$C170+(drdp!J170+drdp!S170)*DBHR!$D170)</f>
        <v>0</v>
      </c>
      <c r="H170" s="18">
        <f>Model!$W$24*((drdp!B170)*DBHR!$B170+(drdp!E170)*DBHR!$C170+(drdp!H170)*DBHR!$D170)</f>
        <v>-4.2521827638419371E-2</v>
      </c>
      <c r="I170" s="18">
        <f>Model!$W$24*((drdp!C170)*DBHR!$B170+(drdp!F170)*DBHR!$C170+(drdp!I170)*DBHR!$D170)</f>
        <v>1.1393689376409864E-2</v>
      </c>
      <c r="J170" s="18">
        <f>Model!$W$24*((drdp!D170)*DBHR!$B170+(drdp!G170)*DBHR!$C170+(drdp!J170)*DBHR!$D170)</f>
        <v>0</v>
      </c>
      <c r="K170" s="21">
        <f t="shared" si="38"/>
        <v>0.79002237369399797</v>
      </c>
      <c r="L170" s="21">
        <f t="shared" si="39"/>
        <v>5.6721054441303626E-2</v>
      </c>
      <c r="M170" s="21">
        <f t="shared" si="40"/>
        <v>0</v>
      </c>
      <c r="N170" s="21">
        <f t="shared" si="41"/>
        <v>-0.21168585703382461</v>
      </c>
      <c r="O170" s="21">
        <f t="shared" si="42"/>
        <v>0</v>
      </c>
      <c r="P170" s="21">
        <f t="shared" si="43"/>
        <v>0</v>
      </c>
      <c r="Q170" s="19">
        <f t="shared" si="44"/>
        <v>0.78459805621686363</v>
      </c>
      <c r="R170" s="19">
        <f t="shared" si="45"/>
        <v>5.6331605968485278E-2</v>
      </c>
      <c r="S170" s="19">
        <f t="shared" si="46"/>
        <v>0</v>
      </c>
      <c r="T170" s="19">
        <f t="shared" si="47"/>
        <v>-0.21023241554633645</v>
      </c>
      <c r="U170" s="19">
        <f t="shared" si="48"/>
        <v>0</v>
      </c>
      <c r="V170" s="19">
        <f t="shared" si="49"/>
        <v>0</v>
      </c>
    </row>
    <row r="171" spans="1:23" x14ac:dyDescent="0.25">
      <c r="A171" s="26">
        <f>Wellpath!E171</f>
        <v>5040</v>
      </c>
      <c r="B171" s="22">
        <v>0</v>
      </c>
      <c r="C171" s="22">
        <v>0</v>
      </c>
      <c r="D171" s="22">
        <f t="shared" si="37"/>
        <v>6.472135954999578E-5</v>
      </c>
      <c r="E171" s="20">
        <f>Model!$W$24*((drdp!B171+drdp!K171)*DBHR!$B171+(drdp!E171+drdp!N171)*DBHR!$C171+(drdp!H171+drdp!Q171)*DBHR!$D171)</f>
        <v>-8.5043655276838742E-2</v>
      </c>
      <c r="F171" s="20">
        <f>Model!$W$24*((drdp!C171+drdp!L171)*DBHR!$B171+(drdp!F171+drdp!O171)*DBHR!$C171+(drdp!I171+drdp!R171)*DBHR!$D171)</f>
        <v>2.2787378752819727E-2</v>
      </c>
      <c r="G171" s="20">
        <f>Model!$W$24*((drdp!D171+drdp!M171)*DBHR!$B171+(drdp!G171+drdp!P171)*DBHR!$C171+(drdp!J171+drdp!S171)*DBHR!$D171)</f>
        <v>0</v>
      </c>
      <c r="H171" s="18">
        <f>Model!$W$24*((drdp!B171)*DBHR!$B171+(drdp!E171)*DBHR!$C171+(drdp!H171)*DBHR!$D171)</f>
        <v>-4.2521827638419371E-2</v>
      </c>
      <c r="I171" s="18">
        <f>Model!$W$24*((drdp!C171)*DBHR!$B171+(drdp!F171)*DBHR!$C171+(drdp!I171)*DBHR!$D171)</f>
        <v>1.1393689376409864E-2</v>
      </c>
      <c r="J171" s="18">
        <f>Model!$W$24*((drdp!D171)*DBHR!$B171+(drdp!G171)*DBHR!$C171+(drdp!J171)*DBHR!$D171)</f>
        <v>0</v>
      </c>
      <c r="K171" s="21">
        <f t="shared" si="38"/>
        <v>0.79725479699684376</v>
      </c>
      <c r="L171" s="21">
        <f t="shared" si="39"/>
        <v>5.7240319071728087E-2</v>
      </c>
      <c r="M171" s="21">
        <f t="shared" si="40"/>
        <v>0</v>
      </c>
      <c r="N171" s="21">
        <f t="shared" si="41"/>
        <v>-0.21362377901714216</v>
      </c>
      <c r="O171" s="21">
        <f t="shared" si="42"/>
        <v>0</v>
      </c>
      <c r="P171" s="21">
        <f t="shared" si="43"/>
        <v>0</v>
      </c>
      <c r="Q171" s="19">
        <f t="shared" si="44"/>
        <v>0.79183047951970942</v>
      </c>
      <c r="R171" s="19">
        <f t="shared" si="45"/>
        <v>5.6850870598909739E-2</v>
      </c>
      <c r="S171" s="19">
        <f t="shared" si="46"/>
        <v>0</v>
      </c>
      <c r="T171" s="19">
        <f t="shared" si="47"/>
        <v>-0.212170337529654</v>
      </c>
      <c r="U171" s="19">
        <f t="shared" si="48"/>
        <v>0</v>
      </c>
      <c r="V171" s="19">
        <f t="shared" si="49"/>
        <v>0</v>
      </c>
    </row>
    <row r="172" spans="1:23" x14ac:dyDescent="0.25">
      <c r="A172" s="26">
        <f>Wellpath!E172</f>
        <v>5070</v>
      </c>
      <c r="B172" s="22">
        <v>0</v>
      </c>
      <c r="C172" s="22">
        <v>0</v>
      </c>
      <c r="D172" s="22">
        <f t="shared" si="37"/>
        <v>6.472135954999578E-5</v>
      </c>
      <c r="E172" s="20">
        <f>Model!$W$24*((drdp!B172+drdp!K172)*DBHR!$B172+(drdp!E172+drdp!N172)*DBHR!$C172+(drdp!H172+drdp!Q172)*DBHR!$D172)</f>
        <v>-8.5043655276838742E-2</v>
      </c>
      <c r="F172" s="20">
        <f>Model!$W$24*((drdp!C172+drdp!L172)*DBHR!$B172+(drdp!F172+drdp!O172)*DBHR!$C172+(drdp!I172+drdp!R172)*DBHR!$D172)</f>
        <v>2.2787378752819727E-2</v>
      </c>
      <c r="G172" s="20">
        <f>Model!$W$24*((drdp!D172+drdp!M172)*DBHR!$B172+(drdp!G172+drdp!P172)*DBHR!$C172+(drdp!J172+drdp!S172)*DBHR!$D172)</f>
        <v>0</v>
      </c>
      <c r="H172" s="18">
        <f>Model!$W$24*((drdp!B172)*DBHR!$B172+(drdp!E172)*DBHR!$C172+(drdp!H172)*DBHR!$D172)</f>
        <v>-4.2521827638419371E-2</v>
      </c>
      <c r="I172" s="18">
        <f>Model!$W$24*((drdp!C172)*DBHR!$B172+(drdp!F172)*DBHR!$C172+(drdp!I172)*DBHR!$D172)</f>
        <v>1.1393689376409864E-2</v>
      </c>
      <c r="J172" s="18">
        <f>Model!$W$24*((drdp!D172)*DBHR!$B172+(drdp!G172)*DBHR!$C172+(drdp!J172)*DBHR!$D172)</f>
        <v>0</v>
      </c>
      <c r="K172" s="21">
        <f t="shared" si="38"/>
        <v>0.80448722029968955</v>
      </c>
      <c r="L172" s="21">
        <f t="shared" si="39"/>
        <v>5.7759583702152548E-2</v>
      </c>
      <c r="M172" s="21">
        <f t="shared" si="40"/>
        <v>0</v>
      </c>
      <c r="N172" s="21">
        <f t="shared" si="41"/>
        <v>-0.21556170100045971</v>
      </c>
      <c r="O172" s="21">
        <f t="shared" si="42"/>
        <v>0</v>
      </c>
      <c r="P172" s="21">
        <f t="shared" si="43"/>
        <v>0</v>
      </c>
      <c r="Q172" s="19">
        <f t="shared" si="44"/>
        <v>0.79906290282255521</v>
      </c>
      <c r="R172" s="19">
        <f t="shared" si="45"/>
        <v>5.73701352293342E-2</v>
      </c>
      <c r="S172" s="19">
        <f t="shared" si="46"/>
        <v>0</v>
      </c>
      <c r="T172" s="19">
        <f t="shared" si="47"/>
        <v>-0.21410825951297155</v>
      </c>
      <c r="U172" s="19">
        <f t="shared" si="48"/>
        <v>0</v>
      </c>
      <c r="V172" s="19">
        <f t="shared" si="49"/>
        <v>0</v>
      </c>
    </row>
    <row r="173" spans="1:23" x14ac:dyDescent="0.25">
      <c r="A173" s="26">
        <f>Wellpath!E173</f>
        <v>5100</v>
      </c>
      <c r="B173" s="22">
        <v>0</v>
      </c>
      <c r="C173" s="22">
        <v>0</v>
      </c>
      <c r="D173" s="22">
        <f t="shared" si="37"/>
        <v>6.472135954999578E-5</v>
      </c>
      <c r="E173" s="20">
        <f>Model!$W$24*((drdp!B173+drdp!K173)*DBHR!$B173+(drdp!E173+drdp!N173)*DBHR!$C173+(drdp!H173+drdp!Q173)*DBHR!$D173)</f>
        <v>-8.5043655276838742E-2</v>
      </c>
      <c r="F173" s="20">
        <f>Model!$W$24*((drdp!C173+drdp!L173)*DBHR!$B173+(drdp!F173+drdp!O173)*DBHR!$C173+(drdp!I173+drdp!R173)*DBHR!$D173)</f>
        <v>2.2787378752819727E-2</v>
      </c>
      <c r="G173" s="20">
        <f>Model!$W$24*((drdp!D173+drdp!M173)*DBHR!$B173+(drdp!G173+drdp!P173)*DBHR!$C173+(drdp!J173+drdp!S173)*DBHR!$D173)</f>
        <v>0</v>
      </c>
      <c r="H173" s="18">
        <f>Model!$W$24*((drdp!B173)*DBHR!$B173+(drdp!E173)*DBHR!$C173+(drdp!H173)*DBHR!$D173)</f>
        <v>-4.2521827638419371E-2</v>
      </c>
      <c r="I173" s="18">
        <f>Model!$W$24*((drdp!C173)*DBHR!$B173+(drdp!F173)*DBHR!$C173+(drdp!I173)*DBHR!$D173)</f>
        <v>1.1393689376409864E-2</v>
      </c>
      <c r="J173" s="18">
        <f>Model!$W$24*((drdp!D173)*DBHR!$B173+(drdp!G173)*DBHR!$C173+(drdp!J173)*DBHR!$D173)</f>
        <v>0</v>
      </c>
      <c r="K173" s="21">
        <f t="shared" si="38"/>
        <v>0.81171964360253535</v>
      </c>
      <c r="L173" s="21">
        <f t="shared" si="39"/>
        <v>5.8278848332577009E-2</v>
      </c>
      <c r="M173" s="21">
        <f t="shared" si="40"/>
        <v>0</v>
      </c>
      <c r="N173" s="21">
        <f t="shared" si="41"/>
        <v>-0.21749962298377726</v>
      </c>
      <c r="O173" s="21">
        <f t="shared" si="42"/>
        <v>0</v>
      </c>
      <c r="P173" s="21">
        <f t="shared" si="43"/>
        <v>0</v>
      </c>
      <c r="Q173" s="19">
        <f t="shared" si="44"/>
        <v>0.806295326125401</v>
      </c>
      <c r="R173" s="19">
        <f t="shared" si="45"/>
        <v>5.7889399859758661E-2</v>
      </c>
      <c r="S173" s="19">
        <f t="shared" si="46"/>
        <v>0</v>
      </c>
      <c r="T173" s="19">
        <f t="shared" si="47"/>
        <v>-0.2160461814962891</v>
      </c>
      <c r="U173" s="19">
        <f t="shared" si="48"/>
        <v>0</v>
      </c>
      <c r="V173" s="19">
        <f t="shared" si="49"/>
        <v>0</v>
      </c>
      <c r="W173" s="10" t="s">
        <v>67</v>
      </c>
    </row>
    <row r="174" spans="1:23" x14ac:dyDescent="0.25">
      <c r="A174" s="26">
        <f>Wellpath!E174</f>
        <v>5130</v>
      </c>
      <c r="B174" s="22">
        <v>0</v>
      </c>
      <c r="C174" s="22">
        <v>0</v>
      </c>
      <c r="D174" s="22">
        <f t="shared" si="37"/>
        <v>6.472135954999578E-5</v>
      </c>
      <c r="E174" s="20">
        <f>Model!$W$24*((drdp!B174+drdp!K174)*DBHR!$B174+(drdp!E174+drdp!N174)*DBHR!$C174+(drdp!H174+drdp!Q174)*DBHR!$D174)</f>
        <v>-8.7496800164710592E-2</v>
      </c>
      <c r="F174" s="20">
        <f>Model!$W$24*((drdp!C174+drdp!L174)*DBHR!$B174+(drdp!F174+drdp!O174)*DBHR!$C174+(drdp!I174+drdp!R174)*DBHR!$D174)</f>
        <v>2.3444696944441526E-2</v>
      </c>
      <c r="G174" s="20">
        <f>Model!$W$24*((drdp!D174+drdp!M174)*DBHR!$B174+(drdp!G174+drdp!P174)*DBHR!$C174+(drdp!J174+drdp!S174)*DBHR!$D174)</f>
        <v>0</v>
      </c>
      <c r="H174" s="18">
        <f>Model!$W$24*((drdp!B174)*DBHR!$B174+(drdp!E174)*DBHR!$C174+(drdp!H174)*DBHR!$D174)</f>
        <v>-4.3748400082355296E-2</v>
      </c>
      <c r="I174" s="18">
        <f>Model!$W$24*((drdp!C174)*DBHR!$B174+(drdp!F174)*DBHR!$C174+(drdp!I174)*DBHR!$D174)</f>
        <v>1.1722348472220763E-2</v>
      </c>
      <c r="J174" s="18">
        <f>Model!$W$24*((drdp!D174)*DBHR!$B174+(drdp!G174)*DBHR!$C174+(drdp!J174)*DBHR!$D174)</f>
        <v>0</v>
      </c>
      <c r="K174" s="21">
        <f t="shared" si="38"/>
        <v>0.81937533364159865</v>
      </c>
      <c r="L174" s="21">
        <f t="shared" si="39"/>
        <v>5.8828502147393713E-2</v>
      </c>
      <c r="M174" s="21">
        <f t="shared" si="40"/>
        <v>0</v>
      </c>
      <c r="N174" s="21">
        <f t="shared" si="41"/>
        <v>-0.21955095894724727</v>
      </c>
      <c r="O174" s="21">
        <f t="shared" si="42"/>
        <v>0</v>
      </c>
      <c r="P174" s="21">
        <f t="shared" si="43"/>
        <v>0</v>
      </c>
      <c r="Q174" s="19">
        <f t="shared" si="44"/>
        <v>0.8136335661123012</v>
      </c>
      <c r="R174" s="19">
        <f t="shared" si="45"/>
        <v>5.8416261786281183E-2</v>
      </c>
      <c r="S174" s="19">
        <f t="shared" si="46"/>
        <v>0</v>
      </c>
      <c r="T174" s="19">
        <f t="shared" si="47"/>
        <v>-0.21801245697464475</v>
      </c>
      <c r="U174" s="19">
        <f t="shared" si="48"/>
        <v>0</v>
      </c>
      <c r="V174" s="19">
        <f t="shared" si="49"/>
        <v>0</v>
      </c>
    </row>
    <row r="175" spans="1:23" x14ac:dyDescent="0.25">
      <c r="A175" s="26">
        <f>Wellpath!E175</f>
        <v>5160</v>
      </c>
      <c r="B175" s="22">
        <v>0</v>
      </c>
      <c r="C175" s="22">
        <v>0</v>
      </c>
      <c r="D175" s="22">
        <f t="shared" si="37"/>
        <v>6.472135954999578E-5</v>
      </c>
      <c r="E175" s="20">
        <f>Model!$W$24*((drdp!B175+drdp!K175)*DBHR!$B175+(drdp!E175+drdp!N175)*DBHR!$C175+(drdp!H175+drdp!Q175)*DBHR!$D175)</f>
        <v>-8.9710122405159007E-2</v>
      </c>
      <c r="F175" s="20">
        <f>Model!$W$24*((drdp!C175+drdp!L175)*DBHR!$B175+(drdp!F175+drdp!O175)*DBHR!$C175+(drdp!I175+drdp!R175)*DBHR!$D175)</f>
        <v>2.4037754851359519E-2</v>
      </c>
      <c r="G175" s="20">
        <f>Model!$W$24*((drdp!D175+drdp!M175)*DBHR!$B175+(drdp!G175+drdp!P175)*DBHR!$C175+(drdp!J175+drdp!S175)*DBHR!$D175)</f>
        <v>0</v>
      </c>
      <c r="H175" s="18">
        <f>Model!$W$24*((drdp!B175)*DBHR!$B175+(drdp!E175)*DBHR!$C175+(drdp!H175)*DBHR!$D175)</f>
        <v>-4.4855061202579503E-2</v>
      </c>
      <c r="I175" s="18">
        <f>Model!$W$24*((drdp!C175)*DBHR!$B175+(drdp!F175)*DBHR!$C175+(drdp!I175)*DBHR!$D175)</f>
        <v>1.201887742567976E-2</v>
      </c>
      <c r="J175" s="18">
        <f>Model!$W$24*((drdp!D175)*DBHR!$B175+(drdp!G175)*DBHR!$C175+(drdp!J175)*DBHR!$D175)</f>
        <v>0</v>
      </c>
      <c r="K175" s="21">
        <f t="shared" si="38"/>
        <v>0.82742323970354725</v>
      </c>
      <c r="L175" s="21">
        <f t="shared" si="39"/>
        <v>5.9406315805687768E-2</v>
      </c>
      <c r="M175" s="21">
        <f t="shared" si="40"/>
        <v>0</v>
      </c>
      <c r="N175" s="21">
        <f t="shared" si="41"/>
        <v>-0.22170738887730793</v>
      </c>
      <c r="O175" s="21">
        <f t="shared" si="42"/>
        <v>0</v>
      </c>
      <c r="P175" s="21">
        <f t="shared" si="43"/>
        <v>0</v>
      </c>
      <c r="Q175" s="19">
        <f t="shared" si="44"/>
        <v>0.82138731015708577</v>
      </c>
      <c r="R175" s="19">
        <f t="shared" si="45"/>
        <v>5.897295556196723E-2</v>
      </c>
      <c r="S175" s="19">
        <f t="shared" si="46"/>
        <v>0</v>
      </c>
      <c r="T175" s="19">
        <f t="shared" si="47"/>
        <v>-0.22009006642976245</v>
      </c>
      <c r="U175" s="19">
        <f t="shared" si="48"/>
        <v>0</v>
      </c>
      <c r="V175" s="19">
        <f t="shared" si="49"/>
        <v>0</v>
      </c>
    </row>
    <row r="176" spans="1:23" x14ac:dyDescent="0.25">
      <c r="A176" s="26">
        <f>Wellpath!E176</f>
        <v>5190</v>
      </c>
      <c r="B176" s="22">
        <v>0</v>
      </c>
      <c r="C176" s="22">
        <v>0</v>
      </c>
      <c r="D176" s="22">
        <f t="shared" si="37"/>
        <v>6.472135954999578E-5</v>
      </c>
      <c r="E176" s="20">
        <f>Model!$W$24*((drdp!B176+drdp!K176)*DBHR!$B176+(drdp!E176+drdp!N176)*DBHR!$C176+(drdp!H176+drdp!Q176)*DBHR!$D176)</f>
        <v>-9.1677555435769026E-2</v>
      </c>
      <c r="F176" s="20">
        <f>Model!$W$24*((drdp!C176+drdp!L176)*DBHR!$B176+(drdp!F176+drdp!O176)*DBHR!$C176+(drdp!I176+drdp!R176)*DBHR!$D176)</f>
        <v>2.4564926943073787E-2</v>
      </c>
      <c r="G176" s="20">
        <f>Model!$W$24*((drdp!D176+drdp!M176)*DBHR!$B176+(drdp!G176+drdp!P176)*DBHR!$C176+(drdp!J176+drdp!S176)*DBHR!$D176)</f>
        <v>0</v>
      </c>
      <c r="H176" s="18">
        <f>Model!$W$24*((drdp!B176)*DBHR!$B176+(drdp!E176)*DBHR!$C176+(drdp!H176)*DBHR!$D176)</f>
        <v>-4.5838777717884513E-2</v>
      </c>
      <c r="I176" s="18">
        <f>Model!$W$24*((drdp!C176)*DBHR!$B176+(drdp!F176)*DBHR!$C176+(drdp!I176)*DBHR!$D176)</f>
        <v>1.2282463471536893E-2</v>
      </c>
      <c r="J176" s="18">
        <f>Model!$W$24*((drdp!D176)*DBHR!$B176+(drdp!G176)*DBHR!$C176+(drdp!J176)*DBHR!$D176)</f>
        <v>0</v>
      </c>
      <c r="K176" s="21">
        <f t="shared" si="38"/>
        <v>0.83582801387422578</v>
      </c>
      <c r="L176" s="21">
        <f t="shared" si="39"/>
        <v>6.0009751441406321E-2</v>
      </c>
      <c r="M176" s="21">
        <f t="shared" si="40"/>
        <v>0</v>
      </c>
      <c r="N176" s="21">
        <f t="shared" si="41"/>
        <v>-0.22395944132890719</v>
      </c>
      <c r="O176" s="21">
        <f t="shared" si="42"/>
        <v>0</v>
      </c>
      <c r="P176" s="21">
        <f t="shared" si="43"/>
        <v>0</v>
      </c>
      <c r="Q176" s="19">
        <f t="shared" si="44"/>
        <v>0.82952443324621683</v>
      </c>
      <c r="R176" s="19">
        <f t="shared" si="45"/>
        <v>5.9557174714617404E-2</v>
      </c>
      <c r="S176" s="19">
        <f t="shared" si="46"/>
        <v>0</v>
      </c>
      <c r="T176" s="19">
        <f t="shared" si="47"/>
        <v>-0.22227040199020776</v>
      </c>
      <c r="U176" s="19">
        <f t="shared" si="48"/>
        <v>0</v>
      </c>
      <c r="V176" s="19">
        <f t="shared" si="49"/>
        <v>0</v>
      </c>
    </row>
    <row r="177" spans="1:22" x14ac:dyDescent="0.25">
      <c r="A177" s="26">
        <f>Wellpath!E177</f>
        <v>5220</v>
      </c>
      <c r="B177" s="22">
        <v>0</v>
      </c>
      <c r="C177" s="22">
        <v>0</v>
      </c>
      <c r="D177" s="22">
        <f t="shared" si="37"/>
        <v>6.472135954999578E-5</v>
      </c>
      <c r="E177" s="20">
        <f>Model!$W$24*((drdp!B177+drdp!K177)*DBHR!$B177+(drdp!E177+drdp!N177)*DBHR!$C177+(drdp!H177+drdp!Q177)*DBHR!$D177)</f>
        <v>-9.3393706659358325E-2</v>
      </c>
      <c r="F177" s="20">
        <f>Model!$W$24*((drdp!C177+drdp!L177)*DBHR!$B177+(drdp!F177+drdp!O177)*DBHR!$C177+(drdp!I177+drdp!R177)*DBHR!$D177)</f>
        <v>2.5024768277524229E-2</v>
      </c>
      <c r="G177" s="20">
        <f>Model!$W$24*((drdp!D177+drdp!M177)*DBHR!$B177+(drdp!G177+drdp!P177)*DBHR!$C177+(drdp!J177+drdp!S177)*DBHR!$D177)</f>
        <v>0</v>
      </c>
      <c r="H177" s="18">
        <f>Model!$W$24*((drdp!B177)*DBHR!$B177+(drdp!E177)*DBHR!$C177+(drdp!H177)*DBHR!$D177)</f>
        <v>-4.6696853329679162E-2</v>
      </c>
      <c r="I177" s="18">
        <f>Model!$W$24*((drdp!C177)*DBHR!$B177+(drdp!F177)*DBHR!$C177+(drdp!I177)*DBHR!$D177)</f>
        <v>1.2512384138762114E-2</v>
      </c>
      <c r="J177" s="18">
        <f>Model!$W$24*((drdp!D177)*DBHR!$B177+(drdp!G177)*DBHR!$C177+(drdp!J177)*DBHR!$D177)</f>
        <v>0</v>
      </c>
      <c r="K177" s="21">
        <f t="shared" si="38"/>
        <v>0.8445503983178001</v>
      </c>
      <c r="L177" s="21">
        <f t="shared" si="39"/>
        <v>6.0635990468750102E-2</v>
      </c>
      <c r="M177" s="21">
        <f t="shared" si="40"/>
        <v>0</v>
      </c>
      <c r="N177" s="21">
        <f t="shared" si="41"/>
        <v>-0.2262965971966367</v>
      </c>
      <c r="O177" s="21">
        <f t="shared" si="42"/>
        <v>0</v>
      </c>
      <c r="P177" s="21">
        <f t="shared" si="43"/>
        <v>0</v>
      </c>
      <c r="Q177" s="19">
        <f t="shared" si="44"/>
        <v>0.83800860998511939</v>
      </c>
      <c r="R177" s="19">
        <f t="shared" si="45"/>
        <v>6.016631119824227E-2</v>
      </c>
      <c r="S177" s="19">
        <f t="shared" si="46"/>
        <v>0</v>
      </c>
      <c r="T177" s="19">
        <f t="shared" si="47"/>
        <v>-0.22454373029583957</v>
      </c>
      <c r="U177" s="19">
        <f t="shared" si="48"/>
        <v>0</v>
      </c>
      <c r="V177" s="19">
        <f t="shared" si="49"/>
        <v>0</v>
      </c>
    </row>
    <row r="178" spans="1:22" x14ac:dyDescent="0.25">
      <c r="A178" s="26">
        <f>Wellpath!E178</f>
        <v>5250</v>
      </c>
      <c r="B178" s="22">
        <v>0</v>
      </c>
      <c r="C178" s="22">
        <v>0</v>
      </c>
      <c r="D178" s="22">
        <f t="shared" si="37"/>
        <v>6.472135954999578E-5</v>
      </c>
      <c r="E178" s="20">
        <f>Model!$W$24*((drdp!B178+drdp!K178)*DBHR!$B178+(drdp!E178+drdp!N178)*DBHR!$C178+(drdp!H178+drdp!Q178)*DBHR!$D178)</f>
        <v>-9.4853872224711311E-2</v>
      </c>
      <c r="F178" s="20">
        <f>Model!$W$24*((drdp!C178+drdp!L178)*DBHR!$B178+(drdp!F178+drdp!O178)*DBHR!$C178+(drdp!I178+drdp!R178)*DBHR!$D178)</f>
        <v>2.541601846157629E-2</v>
      </c>
      <c r="G178" s="20">
        <f>Model!$W$24*((drdp!D178+drdp!M178)*DBHR!$B178+(drdp!G178+drdp!P178)*DBHR!$C178+(drdp!J178+drdp!S178)*DBHR!$D178)</f>
        <v>0</v>
      </c>
      <c r="H178" s="18">
        <f>Model!$W$24*((drdp!B178)*DBHR!$B178+(drdp!E178)*DBHR!$C178+(drdp!H178)*DBHR!$D178)</f>
        <v>-4.7426936112355655E-2</v>
      </c>
      <c r="I178" s="18">
        <f>Model!$W$24*((drdp!C178)*DBHR!$B178+(drdp!F178)*DBHR!$C178+(drdp!I178)*DBHR!$D178)</f>
        <v>1.2708009230788145E-2</v>
      </c>
      <c r="J178" s="18">
        <f>Model!$W$24*((drdp!D178)*DBHR!$B178+(drdp!G178)*DBHR!$C178+(drdp!J178)*DBHR!$D178)</f>
        <v>0</v>
      </c>
      <c r="K178" s="21">
        <f t="shared" si="38"/>
        <v>0.85354765539382194</v>
      </c>
      <c r="L178" s="21">
        <f t="shared" si="39"/>
        <v>6.1281964463189287E-2</v>
      </c>
      <c r="M178" s="21">
        <f t="shared" si="40"/>
        <v>0</v>
      </c>
      <c r="N178" s="21">
        <f t="shared" si="41"/>
        <v>-0.22870740496425196</v>
      </c>
      <c r="O178" s="21">
        <f t="shared" si="42"/>
        <v>0</v>
      </c>
      <c r="P178" s="21">
        <f t="shared" si="43"/>
        <v>0</v>
      </c>
      <c r="Q178" s="19">
        <f t="shared" si="44"/>
        <v>0.84679971258680553</v>
      </c>
      <c r="R178" s="19">
        <f t="shared" si="45"/>
        <v>6.07974839673599E-2</v>
      </c>
      <c r="S178" s="19">
        <f t="shared" si="46"/>
        <v>0</v>
      </c>
      <c r="T178" s="19">
        <f t="shared" si="47"/>
        <v>-0.22689929913854051</v>
      </c>
      <c r="U178" s="19">
        <f t="shared" si="48"/>
        <v>0</v>
      </c>
      <c r="V178" s="19">
        <f t="shared" si="49"/>
        <v>0</v>
      </c>
    </row>
    <row r="179" spans="1:22" x14ac:dyDescent="0.25">
      <c r="A179" s="26">
        <f>Wellpath!E179</f>
        <v>5280</v>
      </c>
      <c r="B179" s="22">
        <v>0</v>
      </c>
      <c r="C179" s="22">
        <v>0</v>
      </c>
      <c r="D179" s="22">
        <f t="shared" si="37"/>
        <v>6.472135954999578E-5</v>
      </c>
      <c r="E179" s="20">
        <f>Model!$W$24*((drdp!B179+drdp!K179)*DBHR!$B179+(drdp!E179+drdp!N179)*DBHR!$C179+(drdp!H179+drdp!Q179)*DBHR!$D179)</f>
        <v>-9.6054049919508139E-2</v>
      </c>
      <c r="F179" s="20">
        <f>Model!$W$24*((drdp!C179+drdp!L179)*DBHR!$B179+(drdp!F179+drdp!O179)*DBHR!$C179+(drdp!I179+drdp!R179)*DBHR!$D179)</f>
        <v>2.5737605105670951E-2</v>
      </c>
      <c r="G179" s="20">
        <f>Model!$W$24*((drdp!D179+drdp!M179)*DBHR!$B179+(drdp!G179+drdp!P179)*DBHR!$C179+(drdp!J179+drdp!S179)*DBHR!$D179)</f>
        <v>0</v>
      </c>
      <c r="H179" s="18">
        <f>Model!$W$24*((drdp!B179)*DBHR!$B179+(drdp!E179)*DBHR!$C179+(drdp!H179)*DBHR!$D179)</f>
        <v>-4.8027024959754069E-2</v>
      </c>
      <c r="I179" s="18">
        <f>Model!$W$24*((drdp!C179)*DBHR!$B179+(drdp!F179)*DBHR!$C179+(drdp!I179)*DBHR!$D179)</f>
        <v>1.2868802552835476E-2</v>
      </c>
      <c r="J179" s="18">
        <f>Model!$W$24*((drdp!D179)*DBHR!$B179+(drdp!G179)*DBHR!$C179+(drdp!J179)*DBHR!$D179)</f>
        <v>0</v>
      </c>
      <c r="K179" s="21">
        <f t="shared" si="38"/>
        <v>0.86277403589976132</v>
      </c>
      <c r="L179" s="21">
        <f t="shared" si="39"/>
        <v>6.1944388779764749E-2</v>
      </c>
      <c r="M179" s="21">
        <f t="shared" si="40"/>
        <v>0</v>
      </c>
      <c r="N179" s="21">
        <f t="shared" si="41"/>
        <v>-0.23117960616988067</v>
      </c>
      <c r="O179" s="21">
        <f t="shared" si="42"/>
        <v>0</v>
      </c>
      <c r="P179" s="21">
        <f t="shared" si="43"/>
        <v>0</v>
      </c>
      <c r="Q179" s="19">
        <f t="shared" si="44"/>
        <v>0.85585425052030673</v>
      </c>
      <c r="R179" s="19">
        <f t="shared" si="45"/>
        <v>6.1447570542333151E-2</v>
      </c>
      <c r="S179" s="19">
        <f t="shared" si="46"/>
        <v>0</v>
      </c>
      <c r="T179" s="19">
        <f t="shared" si="47"/>
        <v>-0.22932545526565914</v>
      </c>
      <c r="U179" s="19">
        <f t="shared" si="48"/>
        <v>0</v>
      </c>
      <c r="V179" s="19">
        <f t="shared" si="49"/>
        <v>0</v>
      </c>
    </row>
    <row r="180" spans="1:22" x14ac:dyDescent="0.25">
      <c r="A180" s="26">
        <f>Wellpath!E180</f>
        <v>5310</v>
      </c>
      <c r="B180" s="22">
        <v>0</v>
      </c>
      <c r="C180" s="22">
        <v>0</v>
      </c>
      <c r="D180" s="22">
        <f t="shared" si="37"/>
        <v>6.472135954999578E-5</v>
      </c>
      <c r="E180" s="20">
        <f>Model!$W$24*((drdp!B180+drdp!K180)*DBHR!$B180+(drdp!E180+drdp!N180)*DBHR!$C180+(drdp!H180+drdp!Q180)*DBHR!$D180)</f>
        <v>-9.6990950140110777E-2</v>
      </c>
      <c r="F180" s="20">
        <f>Model!$W$24*((drdp!C180+drdp!L180)*DBHR!$B180+(drdp!F180+drdp!O180)*DBHR!$C180+(drdp!I180+drdp!R180)*DBHR!$D180)</f>
        <v>2.5988646763169969E-2</v>
      </c>
      <c r="G180" s="20">
        <f>Model!$W$24*((drdp!D180+drdp!M180)*DBHR!$B180+(drdp!G180+drdp!P180)*DBHR!$C180+(drdp!J180+drdp!S180)*DBHR!$D180)</f>
        <v>0</v>
      </c>
      <c r="H180" s="18">
        <f>Model!$W$24*((drdp!B180)*DBHR!$B180+(drdp!E180)*DBHR!$C180+(drdp!H180)*DBHR!$D180)</f>
        <v>-4.8495475070055388E-2</v>
      </c>
      <c r="I180" s="18">
        <f>Model!$W$24*((drdp!C180)*DBHR!$B180+(drdp!F180)*DBHR!$C180+(drdp!I180)*DBHR!$D180)</f>
        <v>1.2994323381584984E-2</v>
      </c>
      <c r="J180" s="18">
        <f>Model!$W$24*((drdp!D180)*DBHR!$B180+(drdp!G180)*DBHR!$C180+(drdp!J180)*DBHR!$D180)</f>
        <v>0</v>
      </c>
      <c r="K180" s="21">
        <f t="shared" si="38"/>
        <v>0.87218128030884279</v>
      </c>
      <c r="L180" s="21">
        <f t="shared" si="39"/>
        <v>6.2619798540345578E-2</v>
      </c>
      <c r="M180" s="21">
        <f t="shared" si="40"/>
        <v>0</v>
      </c>
      <c r="N180" s="21">
        <f t="shared" si="41"/>
        <v>-0.23370026971229624</v>
      </c>
      <c r="O180" s="21">
        <f t="shared" si="42"/>
        <v>0</v>
      </c>
      <c r="P180" s="21">
        <f t="shared" si="43"/>
        <v>0</v>
      </c>
      <c r="Q180" s="19">
        <f t="shared" si="44"/>
        <v>0.86512584700203166</v>
      </c>
      <c r="R180" s="19">
        <f t="shared" si="45"/>
        <v>6.2113241219909958E-2</v>
      </c>
      <c r="S180" s="19">
        <f t="shared" si="46"/>
        <v>0</v>
      </c>
      <c r="T180" s="19">
        <f t="shared" si="47"/>
        <v>-0.23180977205548456</v>
      </c>
      <c r="U180" s="19">
        <f t="shared" si="48"/>
        <v>0</v>
      </c>
      <c r="V180" s="19">
        <f t="shared" si="49"/>
        <v>0</v>
      </c>
    </row>
    <row r="181" spans="1:22" x14ac:dyDescent="0.25">
      <c r="A181" s="26">
        <f>Wellpath!E181</f>
        <v>5340</v>
      </c>
      <c r="B181" s="22">
        <v>0</v>
      </c>
      <c r="C181" s="22">
        <v>0</v>
      </c>
      <c r="D181" s="22">
        <f t="shared" si="37"/>
        <v>6.472135954999578E-5</v>
      </c>
      <c r="E181" s="20">
        <f>Model!$W$24*((drdp!B181+drdp!K181)*DBHR!$B181+(drdp!E181+drdp!N181)*DBHR!$C181+(drdp!H181+drdp!Q181)*DBHR!$D181)</f>
        <v>-9.7662004908137645E-2</v>
      </c>
      <c r="F181" s="20">
        <f>Model!$W$24*((drdp!C181+drdp!L181)*DBHR!$B181+(drdp!F181+drdp!O181)*DBHR!$C181+(drdp!I181+drdp!R181)*DBHR!$D181)</f>
        <v>2.6168455346339822E-2</v>
      </c>
      <c r="G181" s="20">
        <f>Model!$W$24*((drdp!D181+drdp!M181)*DBHR!$B181+(drdp!G181+drdp!P181)*DBHR!$C181+(drdp!J181+drdp!S181)*DBHR!$D181)</f>
        <v>0</v>
      </c>
      <c r="H181" s="18">
        <f>Model!$W$24*((drdp!B181)*DBHR!$B181+(drdp!E181)*DBHR!$C181+(drdp!H181)*DBHR!$D181)</f>
        <v>-4.8831002454068823E-2</v>
      </c>
      <c r="I181" s="18">
        <f>Model!$W$24*((drdp!C181)*DBHR!$B181+(drdp!F181)*DBHR!$C181+(drdp!I181)*DBHR!$D181)</f>
        <v>1.3084227673169911E-2</v>
      </c>
      <c r="J181" s="18">
        <f>Model!$W$24*((drdp!D181)*DBHR!$B181+(drdp!G181)*DBHR!$C181+(drdp!J181)*DBHR!$D181)</f>
        <v>0</v>
      </c>
      <c r="K181" s="21">
        <f t="shared" si="38"/>
        <v>0.88171914751151992</v>
      </c>
      <c r="L181" s="21">
        <f t="shared" si="39"/>
        <v>6.3304586595558959E-2</v>
      </c>
      <c r="M181" s="21">
        <f t="shared" si="40"/>
        <v>0</v>
      </c>
      <c r="N181" s="21">
        <f t="shared" si="41"/>
        <v>-0.23625593352676885</v>
      </c>
      <c r="O181" s="21">
        <f t="shared" si="42"/>
        <v>0</v>
      </c>
      <c r="P181" s="21">
        <f t="shared" si="43"/>
        <v>0</v>
      </c>
      <c r="Q181" s="19">
        <f t="shared" si="44"/>
        <v>0.87456574710951207</v>
      </c>
      <c r="R181" s="19">
        <f t="shared" si="45"/>
        <v>6.2790995554148923E-2</v>
      </c>
      <c r="S181" s="19">
        <f t="shared" si="46"/>
        <v>0</v>
      </c>
      <c r="T181" s="19">
        <f t="shared" si="47"/>
        <v>-0.23433918566591438</v>
      </c>
      <c r="U181" s="19">
        <f t="shared" si="48"/>
        <v>0</v>
      </c>
      <c r="V181" s="19">
        <f t="shared" si="49"/>
        <v>0</v>
      </c>
    </row>
    <row r="182" spans="1:22" x14ac:dyDescent="0.25">
      <c r="A182" s="26">
        <f>Wellpath!E182</f>
        <v>5370</v>
      </c>
      <c r="B182" s="22">
        <v>0</v>
      </c>
      <c r="C182" s="22">
        <v>0</v>
      </c>
      <c r="D182" s="22">
        <f t="shared" si="37"/>
        <v>6.472135954999578E-5</v>
      </c>
      <c r="E182" s="20">
        <f>Model!$W$24*((drdp!B182+drdp!K182)*DBHR!$B182+(drdp!E182+drdp!N182)*DBHR!$C182+(drdp!H182+drdp!Q182)*DBHR!$D182)</f>
        <v>-9.8065374909114031E-2</v>
      </c>
      <c r="F182" s="20">
        <f>Model!$W$24*((drdp!C182+drdp!L182)*DBHR!$B182+(drdp!F182+drdp!O182)*DBHR!$C182+(drdp!I182+drdp!R182)*DBHR!$D182)</f>
        <v>2.6276538012352385E-2</v>
      </c>
      <c r="G182" s="20">
        <f>Model!$W$24*((drdp!D182+drdp!M182)*DBHR!$B182+(drdp!G182+drdp!P182)*DBHR!$C182+(drdp!J182+drdp!S182)*DBHR!$D182)</f>
        <v>0</v>
      </c>
      <c r="H182" s="18">
        <f>Model!$W$24*((drdp!B182)*DBHR!$B182+(drdp!E182)*DBHR!$C182+(drdp!H182)*DBHR!$D182)</f>
        <v>-4.9032687454557015E-2</v>
      </c>
      <c r="I182" s="18">
        <f>Model!$W$24*((drdp!C182)*DBHR!$B182+(drdp!F182)*DBHR!$C182+(drdp!I182)*DBHR!$D182)</f>
        <v>1.3138269006176193E-2</v>
      </c>
      <c r="J182" s="18">
        <f>Model!$W$24*((drdp!D182)*DBHR!$B182+(drdp!G182)*DBHR!$C182+(drdp!J182)*DBHR!$D182)</f>
        <v>0</v>
      </c>
      <c r="K182" s="21">
        <f t="shared" si="38"/>
        <v>0.89133596526758496</v>
      </c>
      <c r="L182" s="21">
        <f t="shared" si="39"/>
        <v>6.3995043045473557E-2</v>
      </c>
      <c r="M182" s="21">
        <f t="shared" si="40"/>
        <v>0</v>
      </c>
      <c r="N182" s="21">
        <f t="shared" si="41"/>
        <v>-0.23883275207826377</v>
      </c>
      <c r="O182" s="21">
        <f t="shared" si="42"/>
        <v>0</v>
      </c>
      <c r="P182" s="21">
        <f t="shared" si="43"/>
        <v>0</v>
      </c>
      <c r="Q182" s="19">
        <f t="shared" si="44"/>
        <v>0.88412335195053615</v>
      </c>
      <c r="R182" s="19">
        <f t="shared" si="45"/>
        <v>6.3477200708037612E-2</v>
      </c>
      <c r="S182" s="19">
        <f t="shared" si="46"/>
        <v>0</v>
      </c>
      <c r="T182" s="19">
        <f t="shared" si="47"/>
        <v>-0.23690013816464259</v>
      </c>
      <c r="U182" s="19">
        <f t="shared" si="48"/>
        <v>0</v>
      </c>
      <c r="V182" s="19">
        <f t="shared" si="49"/>
        <v>0</v>
      </c>
    </row>
    <row r="183" spans="1:22" x14ac:dyDescent="0.25">
      <c r="A183" s="26">
        <f>Wellpath!E183</f>
        <v>5400</v>
      </c>
      <c r="B183" s="22">
        <v>0</v>
      </c>
      <c r="C183" s="22">
        <v>0</v>
      </c>
      <c r="D183" s="22">
        <f t="shared" si="37"/>
        <v>6.472135954999578E-5</v>
      </c>
      <c r="E183" s="20">
        <f>Model!$W$24*((drdp!B183+drdp!K183)*DBHR!$B183+(drdp!E183+drdp!N183)*DBHR!$C183+(drdp!H183+drdp!Q183)*DBHR!$D183)</f>
        <v>-9.8199954533905176E-2</v>
      </c>
      <c r="F183" s="20">
        <f>Model!$W$24*((drdp!C183+drdp!L183)*DBHR!$B183+(drdp!F183+drdp!O183)*DBHR!$C183+(drdp!I183+drdp!R183)*DBHR!$D183)</f>
        <v>2.6312598514132854E-2</v>
      </c>
      <c r="G183" s="20">
        <f>Model!$W$24*((drdp!D183+drdp!M183)*DBHR!$B183+(drdp!G183+drdp!P183)*DBHR!$C183+(drdp!J183+drdp!S183)*DBHR!$D183)</f>
        <v>0</v>
      </c>
      <c r="H183" s="18">
        <f>Model!$W$24*((drdp!B183)*DBHR!$B183+(drdp!E183)*DBHR!$C183+(drdp!H183)*DBHR!$D183)</f>
        <v>-4.9099977266952588E-2</v>
      </c>
      <c r="I183" s="18">
        <f>Model!$W$24*((drdp!C183)*DBHR!$B183+(drdp!F183)*DBHR!$C183+(drdp!I183)*DBHR!$D183)</f>
        <v>1.3156299257066427E-2</v>
      </c>
      <c r="J183" s="18">
        <f>Model!$W$24*((drdp!D183)*DBHR!$B183+(drdp!G183)*DBHR!$C183+(drdp!J183)*DBHR!$D183)</f>
        <v>0</v>
      </c>
      <c r="K183" s="21">
        <f t="shared" si="38"/>
        <v>0.90097919633804602</v>
      </c>
      <c r="L183" s="21">
        <f t="shared" si="39"/>
        <v>6.46873958860395E-2</v>
      </c>
      <c r="M183" s="21">
        <f t="shared" si="40"/>
        <v>0</v>
      </c>
      <c r="N183" s="21">
        <f t="shared" si="41"/>
        <v>-0.24141664805602051</v>
      </c>
      <c r="O183" s="21">
        <f t="shared" si="42"/>
        <v>0</v>
      </c>
      <c r="P183" s="21">
        <f t="shared" si="43"/>
        <v>0</v>
      </c>
      <c r="Q183" s="19">
        <f t="shared" si="44"/>
        <v>0.89374677303520023</v>
      </c>
      <c r="R183" s="19">
        <f t="shared" si="45"/>
        <v>6.4168131255615046E-2</v>
      </c>
      <c r="S183" s="19">
        <f t="shared" si="46"/>
        <v>0</v>
      </c>
      <c r="T183" s="19">
        <f t="shared" si="47"/>
        <v>-0.23947872607270296</v>
      </c>
      <c r="U183" s="19">
        <f t="shared" si="48"/>
        <v>0</v>
      </c>
      <c r="V183" s="19">
        <f t="shared" si="49"/>
        <v>0</v>
      </c>
    </row>
    <row r="184" spans="1:22" x14ac:dyDescent="0.25">
      <c r="A184" s="26">
        <f>Wellpath!E184</f>
        <v>5430</v>
      </c>
      <c r="B184" s="22">
        <v>0</v>
      </c>
      <c r="C184" s="22">
        <v>0</v>
      </c>
      <c r="D184" s="22">
        <f t="shared" si="37"/>
        <v>6.472135954999578E-5</v>
      </c>
      <c r="E184" s="20">
        <f>Model!$W$24*((drdp!B184+drdp!K184)*DBHR!$B184+(drdp!E184+drdp!N184)*DBHR!$C184+(drdp!H184+drdp!Q184)*DBHR!$D184)</f>
        <v>-9.8199954533905176E-2</v>
      </c>
      <c r="F184" s="20">
        <f>Model!$W$24*((drdp!C184+drdp!L184)*DBHR!$B184+(drdp!F184+drdp!O184)*DBHR!$C184+(drdp!I184+drdp!R184)*DBHR!$D184)</f>
        <v>2.6312598514132854E-2</v>
      </c>
      <c r="G184" s="20">
        <f>Model!$W$24*((drdp!D184+drdp!M184)*DBHR!$B184+(drdp!G184+drdp!P184)*DBHR!$C184+(drdp!J184+drdp!S184)*DBHR!$D184)</f>
        <v>0</v>
      </c>
      <c r="H184" s="18">
        <f>Model!$W$24*((drdp!B184)*DBHR!$B184+(drdp!E184)*DBHR!$C184+(drdp!H184)*DBHR!$D184)</f>
        <v>-4.9099977266952588E-2</v>
      </c>
      <c r="I184" s="18">
        <f>Model!$W$24*((drdp!C184)*DBHR!$B184+(drdp!F184)*DBHR!$C184+(drdp!I184)*DBHR!$D184)</f>
        <v>1.3156299257066427E-2</v>
      </c>
      <c r="J184" s="18">
        <f>Model!$W$24*((drdp!D184)*DBHR!$B184+(drdp!G184)*DBHR!$C184+(drdp!J184)*DBHR!$D184)</f>
        <v>0</v>
      </c>
      <c r="K184" s="21">
        <f t="shared" si="38"/>
        <v>0.91062242740850707</v>
      </c>
      <c r="L184" s="21">
        <f t="shared" si="39"/>
        <v>6.5379748726605444E-2</v>
      </c>
      <c r="M184" s="21">
        <f t="shared" si="40"/>
        <v>0</v>
      </c>
      <c r="N184" s="21">
        <f t="shared" si="41"/>
        <v>-0.24400054403377724</v>
      </c>
      <c r="O184" s="21">
        <f t="shared" si="42"/>
        <v>0</v>
      </c>
      <c r="P184" s="21">
        <f t="shared" si="43"/>
        <v>0</v>
      </c>
      <c r="Q184" s="19">
        <f t="shared" si="44"/>
        <v>0.90339000410566128</v>
      </c>
      <c r="R184" s="19">
        <f t="shared" si="45"/>
        <v>6.486048409618099E-2</v>
      </c>
      <c r="S184" s="19">
        <f t="shared" si="46"/>
        <v>0</v>
      </c>
      <c r="T184" s="19">
        <f t="shared" si="47"/>
        <v>-0.2420626220504597</v>
      </c>
      <c r="U184" s="19">
        <f t="shared" si="48"/>
        <v>0</v>
      </c>
      <c r="V184" s="19">
        <f t="shared" si="49"/>
        <v>0</v>
      </c>
    </row>
    <row r="185" spans="1:22" x14ac:dyDescent="0.25">
      <c r="A185" s="26">
        <f>Wellpath!E185</f>
        <v>5460</v>
      </c>
      <c r="B185" s="22">
        <v>0</v>
      </c>
      <c r="C185" s="22">
        <v>0</v>
      </c>
      <c r="D185" s="22">
        <f t="shared" si="37"/>
        <v>6.472135954999578E-5</v>
      </c>
      <c r="E185" s="20">
        <f>Model!$W$24*((drdp!B185+drdp!K185)*DBHR!$B185+(drdp!E185+drdp!N185)*DBHR!$C185+(drdp!H185+drdp!Q185)*DBHR!$D185)</f>
        <v>-9.8199954533905176E-2</v>
      </c>
      <c r="F185" s="20">
        <f>Model!$W$24*((drdp!C185+drdp!L185)*DBHR!$B185+(drdp!F185+drdp!O185)*DBHR!$C185+(drdp!I185+drdp!R185)*DBHR!$D185)</f>
        <v>2.6312598514132854E-2</v>
      </c>
      <c r="G185" s="20">
        <f>Model!$W$24*((drdp!D185+drdp!M185)*DBHR!$B185+(drdp!G185+drdp!P185)*DBHR!$C185+(drdp!J185+drdp!S185)*DBHR!$D185)</f>
        <v>0</v>
      </c>
      <c r="H185" s="18">
        <f>Model!$W$24*((drdp!B185)*DBHR!$B185+(drdp!E185)*DBHR!$C185+(drdp!H185)*DBHR!$D185)</f>
        <v>-4.9099977266952588E-2</v>
      </c>
      <c r="I185" s="18">
        <f>Model!$W$24*((drdp!C185)*DBHR!$B185+(drdp!F185)*DBHR!$C185+(drdp!I185)*DBHR!$D185)</f>
        <v>1.3156299257066427E-2</v>
      </c>
      <c r="J185" s="18">
        <f>Model!$W$24*((drdp!D185)*DBHR!$B185+(drdp!G185)*DBHR!$C185+(drdp!J185)*DBHR!$D185)</f>
        <v>0</v>
      </c>
      <c r="K185" s="21">
        <f t="shared" si="38"/>
        <v>0.92026565847896813</v>
      </c>
      <c r="L185" s="21">
        <f t="shared" si="39"/>
        <v>6.6072101567171387E-2</v>
      </c>
      <c r="M185" s="21">
        <f t="shared" si="40"/>
        <v>0</v>
      </c>
      <c r="N185" s="21">
        <f t="shared" si="41"/>
        <v>-0.24658444001153398</v>
      </c>
      <c r="O185" s="21">
        <f t="shared" si="42"/>
        <v>0</v>
      </c>
      <c r="P185" s="21">
        <f t="shared" si="43"/>
        <v>0</v>
      </c>
      <c r="Q185" s="19">
        <f t="shared" si="44"/>
        <v>0.91303323517612234</v>
      </c>
      <c r="R185" s="19">
        <f t="shared" si="45"/>
        <v>6.5552836936746933E-2</v>
      </c>
      <c r="S185" s="19">
        <f t="shared" si="46"/>
        <v>0</v>
      </c>
      <c r="T185" s="19">
        <f t="shared" si="47"/>
        <v>-0.24464651802821644</v>
      </c>
      <c r="U185" s="19">
        <f t="shared" si="48"/>
        <v>0</v>
      </c>
      <c r="V185" s="19">
        <f t="shared" si="49"/>
        <v>0</v>
      </c>
    </row>
    <row r="186" spans="1:22" x14ac:dyDescent="0.25">
      <c r="A186" s="26">
        <f>Wellpath!E186</f>
        <v>5490</v>
      </c>
      <c r="B186" s="22">
        <v>0</v>
      </c>
      <c r="C186" s="22">
        <v>0</v>
      </c>
      <c r="D186" s="22">
        <f t="shared" si="37"/>
        <v>6.472135954999578E-5</v>
      </c>
      <c r="E186" s="20">
        <f>Model!$W$24*((drdp!B186+drdp!K186)*DBHR!$B186+(drdp!E186+drdp!N186)*DBHR!$C186+(drdp!H186+drdp!Q186)*DBHR!$D186)</f>
        <v>-9.8199954533905176E-2</v>
      </c>
      <c r="F186" s="20">
        <f>Model!$W$24*((drdp!C186+drdp!L186)*DBHR!$B186+(drdp!F186+drdp!O186)*DBHR!$C186+(drdp!I186+drdp!R186)*DBHR!$D186)</f>
        <v>2.6312598514132854E-2</v>
      </c>
      <c r="G186" s="20">
        <f>Model!$W$24*((drdp!D186+drdp!M186)*DBHR!$B186+(drdp!G186+drdp!P186)*DBHR!$C186+(drdp!J186+drdp!S186)*DBHR!$D186)</f>
        <v>0</v>
      </c>
      <c r="H186" s="18">
        <f>Model!$W$24*((drdp!B186)*DBHR!$B186+(drdp!E186)*DBHR!$C186+(drdp!H186)*DBHR!$D186)</f>
        <v>-4.9099977266952588E-2</v>
      </c>
      <c r="I186" s="18">
        <f>Model!$W$24*((drdp!C186)*DBHR!$B186+(drdp!F186)*DBHR!$C186+(drdp!I186)*DBHR!$D186)</f>
        <v>1.3156299257066427E-2</v>
      </c>
      <c r="J186" s="18">
        <f>Model!$W$24*((drdp!D186)*DBHR!$B186+(drdp!G186)*DBHR!$C186+(drdp!J186)*DBHR!$D186)</f>
        <v>0</v>
      </c>
      <c r="K186" s="21">
        <f t="shared" si="38"/>
        <v>0.92990888954942919</v>
      </c>
      <c r="L186" s="21">
        <f t="shared" si="39"/>
        <v>6.6764454407737331E-2</v>
      </c>
      <c r="M186" s="21">
        <f t="shared" si="40"/>
        <v>0</v>
      </c>
      <c r="N186" s="21">
        <f t="shared" si="41"/>
        <v>-0.24916833598929072</v>
      </c>
      <c r="O186" s="21">
        <f t="shared" si="42"/>
        <v>0</v>
      </c>
      <c r="P186" s="21">
        <f t="shared" si="43"/>
        <v>0</v>
      </c>
      <c r="Q186" s="19">
        <f t="shared" si="44"/>
        <v>0.92267646624658339</v>
      </c>
      <c r="R186" s="19">
        <f t="shared" si="45"/>
        <v>6.6245189777312877E-2</v>
      </c>
      <c r="S186" s="19">
        <f t="shared" si="46"/>
        <v>0</v>
      </c>
      <c r="T186" s="19">
        <f t="shared" si="47"/>
        <v>-0.24723041400597318</v>
      </c>
      <c r="U186" s="19">
        <f t="shared" si="48"/>
        <v>0</v>
      </c>
      <c r="V186" s="19">
        <f t="shared" si="49"/>
        <v>0</v>
      </c>
    </row>
    <row r="187" spans="1:22" x14ac:dyDescent="0.25">
      <c r="A187" s="26">
        <f>Wellpath!E187</f>
        <v>5520</v>
      </c>
      <c r="B187" s="22">
        <v>0</v>
      </c>
      <c r="C187" s="22">
        <v>0</v>
      </c>
      <c r="D187" s="22">
        <f t="shared" si="37"/>
        <v>6.472135954999578E-5</v>
      </c>
      <c r="E187" s="20">
        <f>Model!$W$24*((drdp!B187+drdp!K187)*DBHR!$B187+(drdp!E187+drdp!N187)*DBHR!$C187+(drdp!H187+drdp!Q187)*DBHR!$D187)</f>
        <v>-9.8199954533905176E-2</v>
      </c>
      <c r="F187" s="20">
        <f>Model!$W$24*((drdp!C187+drdp!L187)*DBHR!$B187+(drdp!F187+drdp!O187)*DBHR!$C187+(drdp!I187+drdp!R187)*DBHR!$D187)</f>
        <v>2.6312598514132854E-2</v>
      </c>
      <c r="G187" s="20">
        <f>Model!$W$24*((drdp!D187+drdp!M187)*DBHR!$B187+(drdp!G187+drdp!P187)*DBHR!$C187+(drdp!J187+drdp!S187)*DBHR!$D187)</f>
        <v>0</v>
      </c>
      <c r="H187" s="18">
        <f>Model!$W$24*((drdp!B187)*DBHR!$B187+(drdp!E187)*DBHR!$C187+(drdp!H187)*DBHR!$D187)</f>
        <v>-4.9099977266952588E-2</v>
      </c>
      <c r="I187" s="18">
        <f>Model!$W$24*((drdp!C187)*DBHR!$B187+(drdp!F187)*DBHR!$C187+(drdp!I187)*DBHR!$D187)</f>
        <v>1.3156299257066427E-2</v>
      </c>
      <c r="J187" s="18">
        <f>Model!$W$24*((drdp!D187)*DBHR!$B187+(drdp!G187)*DBHR!$C187+(drdp!J187)*DBHR!$D187)</f>
        <v>0</v>
      </c>
      <c r="K187" s="21">
        <f t="shared" si="38"/>
        <v>0.93955212061989024</v>
      </c>
      <c r="L187" s="21">
        <f t="shared" si="39"/>
        <v>6.7456807248303274E-2</v>
      </c>
      <c r="M187" s="21">
        <f t="shared" si="40"/>
        <v>0</v>
      </c>
      <c r="N187" s="21">
        <f t="shared" si="41"/>
        <v>-0.25175223196704749</v>
      </c>
      <c r="O187" s="21">
        <f t="shared" si="42"/>
        <v>0</v>
      </c>
      <c r="P187" s="21">
        <f t="shared" si="43"/>
        <v>0</v>
      </c>
      <c r="Q187" s="19">
        <f t="shared" si="44"/>
        <v>0.93231969731704445</v>
      </c>
      <c r="R187" s="19">
        <f t="shared" si="45"/>
        <v>6.693754261787882E-2</v>
      </c>
      <c r="S187" s="19">
        <f t="shared" si="46"/>
        <v>0</v>
      </c>
      <c r="T187" s="19">
        <f t="shared" si="47"/>
        <v>-0.24981430998372992</v>
      </c>
      <c r="U187" s="19">
        <f t="shared" si="48"/>
        <v>0</v>
      </c>
      <c r="V187" s="19">
        <f t="shared" si="49"/>
        <v>0</v>
      </c>
    </row>
    <row r="188" spans="1:22" x14ac:dyDescent="0.25">
      <c r="A188" s="26">
        <f>Wellpath!E188</f>
        <v>5550</v>
      </c>
      <c r="B188" s="22">
        <v>0</v>
      </c>
      <c r="C188" s="22">
        <v>0</v>
      </c>
      <c r="D188" s="22">
        <f t="shared" si="37"/>
        <v>6.472135954999578E-5</v>
      </c>
      <c r="E188" s="20">
        <f>Model!$W$24*((drdp!B188+drdp!K188)*DBHR!$B188+(drdp!E188+drdp!N188)*DBHR!$C188+(drdp!H188+drdp!Q188)*DBHR!$D188)</f>
        <v>-9.8199954533905176E-2</v>
      </c>
      <c r="F188" s="20">
        <f>Model!$W$24*((drdp!C188+drdp!L188)*DBHR!$B188+(drdp!F188+drdp!O188)*DBHR!$C188+(drdp!I188+drdp!R188)*DBHR!$D188)</f>
        <v>2.6312598514132854E-2</v>
      </c>
      <c r="G188" s="20">
        <f>Model!$W$24*((drdp!D188+drdp!M188)*DBHR!$B188+(drdp!G188+drdp!P188)*DBHR!$C188+(drdp!J188+drdp!S188)*DBHR!$D188)</f>
        <v>0</v>
      </c>
      <c r="H188" s="18">
        <f>Model!$W$24*((drdp!B188)*DBHR!$B188+(drdp!E188)*DBHR!$C188+(drdp!H188)*DBHR!$D188)</f>
        <v>-4.9099977266952588E-2</v>
      </c>
      <c r="I188" s="18">
        <f>Model!$W$24*((drdp!C188)*DBHR!$B188+(drdp!F188)*DBHR!$C188+(drdp!I188)*DBHR!$D188)</f>
        <v>1.3156299257066427E-2</v>
      </c>
      <c r="J188" s="18">
        <f>Model!$W$24*((drdp!D188)*DBHR!$B188+(drdp!G188)*DBHR!$C188+(drdp!J188)*DBHR!$D188)</f>
        <v>0</v>
      </c>
      <c r="K188" s="21">
        <f t="shared" si="38"/>
        <v>0.9491953516903513</v>
      </c>
      <c r="L188" s="21">
        <f t="shared" si="39"/>
        <v>6.8149160088869218E-2</v>
      </c>
      <c r="M188" s="21">
        <f t="shared" si="40"/>
        <v>0</v>
      </c>
      <c r="N188" s="21">
        <f t="shared" si="41"/>
        <v>-0.25433612794480426</v>
      </c>
      <c r="O188" s="21">
        <f t="shared" si="42"/>
        <v>0</v>
      </c>
      <c r="P188" s="21">
        <f t="shared" si="43"/>
        <v>0</v>
      </c>
      <c r="Q188" s="19">
        <f t="shared" si="44"/>
        <v>0.9419629283875055</v>
      </c>
      <c r="R188" s="19">
        <f t="shared" si="45"/>
        <v>6.7629895458444764E-2</v>
      </c>
      <c r="S188" s="19">
        <f t="shared" si="46"/>
        <v>0</v>
      </c>
      <c r="T188" s="19">
        <f t="shared" si="47"/>
        <v>-0.25239820596148665</v>
      </c>
      <c r="U188" s="19">
        <f t="shared" si="48"/>
        <v>0</v>
      </c>
      <c r="V188" s="19">
        <f t="shared" si="49"/>
        <v>0</v>
      </c>
    </row>
    <row r="189" spans="1:22" x14ac:dyDescent="0.25">
      <c r="A189" s="26">
        <f>Wellpath!E189</f>
        <v>5580</v>
      </c>
      <c r="B189" s="22">
        <v>0</v>
      </c>
      <c r="C189" s="22">
        <v>0</v>
      </c>
      <c r="D189" s="22">
        <f t="shared" si="37"/>
        <v>6.472135954999578E-5</v>
      </c>
      <c r="E189" s="20">
        <f>Model!$W$24*((drdp!B189+drdp!K189)*DBHR!$B189+(drdp!E189+drdp!N189)*DBHR!$C189+(drdp!H189+drdp!Q189)*DBHR!$D189)</f>
        <v>-9.8199954533905176E-2</v>
      </c>
      <c r="F189" s="20">
        <f>Model!$W$24*((drdp!C189+drdp!L189)*DBHR!$B189+(drdp!F189+drdp!O189)*DBHR!$C189+(drdp!I189+drdp!R189)*DBHR!$D189)</f>
        <v>2.6312598514132854E-2</v>
      </c>
      <c r="G189" s="20">
        <f>Model!$W$24*((drdp!D189+drdp!M189)*DBHR!$B189+(drdp!G189+drdp!P189)*DBHR!$C189+(drdp!J189+drdp!S189)*DBHR!$D189)</f>
        <v>0</v>
      </c>
      <c r="H189" s="18">
        <f>Model!$W$24*((drdp!B189)*DBHR!$B189+(drdp!E189)*DBHR!$C189+(drdp!H189)*DBHR!$D189)</f>
        <v>-4.9099977266952588E-2</v>
      </c>
      <c r="I189" s="18">
        <f>Model!$W$24*((drdp!C189)*DBHR!$B189+(drdp!F189)*DBHR!$C189+(drdp!I189)*DBHR!$D189)</f>
        <v>1.3156299257066427E-2</v>
      </c>
      <c r="J189" s="18">
        <f>Model!$W$24*((drdp!D189)*DBHR!$B189+(drdp!G189)*DBHR!$C189+(drdp!J189)*DBHR!$D189)</f>
        <v>0</v>
      </c>
      <c r="K189" s="21">
        <f t="shared" si="38"/>
        <v>0.95883858276081235</v>
      </c>
      <c r="L189" s="21">
        <f t="shared" si="39"/>
        <v>6.8841512929435161E-2</v>
      </c>
      <c r="M189" s="21">
        <f t="shared" si="40"/>
        <v>0</v>
      </c>
      <c r="N189" s="21">
        <f t="shared" si="41"/>
        <v>-0.25692002392256102</v>
      </c>
      <c r="O189" s="21">
        <f t="shared" si="42"/>
        <v>0</v>
      </c>
      <c r="P189" s="21">
        <f t="shared" si="43"/>
        <v>0</v>
      </c>
      <c r="Q189" s="19">
        <f t="shared" si="44"/>
        <v>0.95160615945796656</v>
      </c>
      <c r="R189" s="19">
        <f t="shared" si="45"/>
        <v>6.8322248299010707E-2</v>
      </c>
      <c r="S189" s="19">
        <f t="shared" si="46"/>
        <v>0</v>
      </c>
      <c r="T189" s="19">
        <f t="shared" si="47"/>
        <v>-0.25498210193924342</v>
      </c>
      <c r="U189" s="19">
        <f t="shared" si="48"/>
        <v>0</v>
      </c>
      <c r="V189" s="19">
        <f t="shared" si="49"/>
        <v>0</v>
      </c>
    </row>
    <row r="190" spans="1:22" x14ac:dyDescent="0.25">
      <c r="A190" s="26">
        <f>Wellpath!E190</f>
        <v>5610</v>
      </c>
      <c r="B190" s="22">
        <v>0</v>
      </c>
      <c r="C190" s="22">
        <v>0</v>
      </c>
      <c r="D190" s="22">
        <f t="shared" si="37"/>
        <v>6.472135954999578E-5</v>
      </c>
      <c r="E190" s="20">
        <f>Model!$W$24*((drdp!B190+drdp!K190)*DBHR!$B190+(drdp!E190+drdp!N190)*DBHR!$C190+(drdp!H190+drdp!Q190)*DBHR!$D190)</f>
        <v>-9.8199954533905176E-2</v>
      </c>
      <c r="F190" s="20">
        <f>Model!$W$24*((drdp!C190+drdp!L190)*DBHR!$B190+(drdp!F190+drdp!O190)*DBHR!$C190+(drdp!I190+drdp!R190)*DBHR!$D190)</f>
        <v>2.6312598514132854E-2</v>
      </c>
      <c r="G190" s="20">
        <f>Model!$W$24*((drdp!D190+drdp!M190)*DBHR!$B190+(drdp!G190+drdp!P190)*DBHR!$C190+(drdp!J190+drdp!S190)*DBHR!$D190)</f>
        <v>0</v>
      </c>
      <c r="H190" s="18">
        <f>Model!$W$24*((drdp!B190)*DBHR!$B190+(drdp!E190)*DBHR!$C190+(drdp!H190)*DBHR!$D190)</f>
        <v>-4.9099977266952588E-2</v>
      </c>
      <c r="I190" s="18">
        <f>Model!$W$24*((drdp!C190)*DBHR!$B190+(drdp!F190)*DBHR!$C190+(drdp!I190)*DBHR!$D190)</f>
        <v>1.3156299257066427E-2</v>
      </c>
      <c r="J190" s="18">
        <f>Model!$W$24*((drdp!D190)*DBHR!$B190+(drdp!G190)*DBHR!$C190+(drdp!J190)*DBHR!$D190)</f>
        <v>0</v>
      </c>
      <c r="K190" s="21">
        <f t="shared" si="38"/>
        <v>0.96848181383127341</v>
      </c>
      <c r="L190" s="21">
        <f t="shared" si="39"/>
        <v>6.9533865770001105E-2</v>
      </c>
      <c r="M190" s="21">
        <f t="shared" si="40"/>
        <v>0</v>
      </c>
      <c r="N190" s="21">
        <f t="shared" si="41"/>
        <v>-0.25950391990031779</v>
      </c>
      <c r="O190" s="21">
        <f t="shared" si="42"/>
        <v>0</v>
      </c>
      <c r="P190" s="21">
        <f t="shared" si="43"/>
        <v>0</v>
      </c>
      <c r="Q190" s="19">
        <f t="shared" si="44"/>
        <v>0.96124939052842762</v>
      </c>
      <c r="R190" s="19">
        <f t="shared" si="45"/>
        <v>6.9014601139576651E-2</v>
      </c>
      <c r="S190" s="19">
        <f t="shared" si="46"/>
        <v>0</v>
      </c>
      <c r="T190" s="19">
        <f t="shared" si="47"/>
        <v>-0.25756599791700019</v>
      </c>
      <c r="U190" s="19">
        <f t="shared" si="48"/>
        <v>0</v>
      </c>
      <c r="V190" s="19">
        <f t="shared" si="49"/>
        <v>0</v>
      </c>
    </row>
    <row r="191" spans="1:22" x14ac:dyDescent="0.25">
      <c r="A191" s="26">
        <f>Wellpath!E191</f>
        <v>5640</v>
      </c>
      <c r="B191" s="22">
        <v>0</v>
      </c>
      <c r="C191" s="22">
        <v>0</v>
      </c>
      <c r="D191" s="22">
        <f t="shared" si="37"/>
        <v>6.472135954999578E-5</v>
      </c>
      <c r="E191" s="20">
        <f>Model!$W$24*((drdp!B191+drdp!K191)*DBHR!$B191+(drdp!E191+drdp!N191)*DBHR!$C191+(drdp!H191+drdp!Q191)*DBHR!$D191)</f>
        <v>-9.8199954533905176E-2</v>
      </c>
      <c r="F191" s="20">
        <f>Model!$W$24*((drdp!C191+drdp!L191)*DBHR!$B191+(drdp!F191+drdp!O191)*DBHR!$C191+(drdp!I191+drdp!R191)*DBHR!$D191)</f>
        <v>2.6312598514132854E-2</v>
      </c>
      <c r="G191" s="20">
        <f>Model!$W$24*((drdp!D191+drdp!M191)*DBHR!$B191+(drdp!G191+drdp!P191)*DBHR!$C191+(drdp!J191+drdp!S191)*DBHR!$D191)</f>
        <v>0</v>
      </c>
      <c r="H191" s="18">
        <f>Model!$W$24*((drdp!B191)*DBHR!$B191+(drdp!E191)*DBHR!$C191+(drdp!H191)*DBHR!$D191)</f>
        <v>-4.9099977266952588E-2</v>
      </c>
      <c r="I191" s="18">
        <f>Model!$W$24*((drdp!C191)*DBHR!$B191+(drdp!F191)*DBHR!$C191+(drdp!I191)*DBHR!$D191)</f>
        <v>1.3156299257066427E-2</v>
      </c>
      <c r="J191" s="18">
        <f>Model!$W$24*((drdp!D191)*DBHR!$B191+(drdp!G191)*DBHR!$C191+(drdp!J191)*DBHR!$D191)</f>
        <v>0</v>
      </c>
      <c r="K191" s="21">
        <f t="shared" si="38"/>
        <v>0.97812504490173446</v>
      </c>
      <c r="L191" s="21">
        <f t="shared" si="39"/>
        <v>7.0226218610567048E-2</v>
      </c>
      <c r="M191" s="21">
        <f t="shared" si="40"/>
        <v>0</v>
      </c>
      <c r="N191" s="21">
        <f t="shared" si="41"/>
        <v>-0.26208781587807456</v>
      </c>
      <c r="O191" s="21">
        <f t="shared" si="42"/>
        <v>0</v>
      </c>
      <c r="P191" s="21">
        <f t="shared" si="43"/>
        <v>0</v>
      </c>
      <c r="Q191" s="19">
        <f t="shared" si="44"/>
        <v>0.97089262159888867</v>
      </c>
      <c r="R191" s="19">
        <f t="shared" si="45"/>
        <v>6.9706953980142594E-2</v>
      </c>
      <c r="S191" s="19">
        <f t="shared" si="46"/>
        <v>0</v>
      </c>
      <c r="T191" s="19">
        <f t="shared" si="47"/>
        <v>-0.26014989389475696</v>
      </c>
      <c r="U191" s="19">
        <f t="shared" si="48"/>
        <v>0</v>
      </c>
      <c r="V191" s="19">
        <f t="shared" si="49"/>
        <v>0</v>
      </c>
    </row>
    <row r="192" spans="1:22" x14ac:dyDescent="0.25">
      <c r="A192" s="26">
        <f>Wellpath!E192</f>
        <v>5670</v>
      </c>
      <c r="B192" s="22">
        <v>0</v>
      </c>
      <c r="C192" s="22">
        <v>0</v>
      </c>
      <c r="D192" s="22">
        <f t="shared" si="37"/>
        <v>6.472135954999578E-5</v>
      </c>
      <c r="E192" s="20">
        <f>Model!$W$24*((drdp!B192+drdp!K192)*DBHR!$B192+(drdp!E192+drdp!N192)*DBHR!$C192+(drdp!H192+drdp!Q192)*DBHR!$D192)</f>
        <v>-9.8199954533905176E-2</v>
      </c>
      <c r="F192" s="20">
        <f>Model!$W$24*((drdp!C192+drdp!L192)*DBHR!$B192+(drdp!F192+drdp!O192)*DBHR!$C192+(drdp!I192+drdp!R192)*DBHR!$D192)</f>
        <v>2.6312598514132854E-2</v>
      </c>
      <c r="G192" s="20">
        <f>Model!$W$24*((drdp!D192+drdp!M192)*DBHR!$B192+(drdp!G192+drdp!P192)*DBHR!$C192+(drdp!J192+drdp!S192)*DBHR!$D192)</f>
        <v>0</v>
      </c>
      <c r="H192" s="18">
        <f>Model!$W$24*((drdp!B192)*DBHR!$B192+(drdp!E192)*DBHR!$C192+(drdp!H192)*DBHR!$D192)</f>
        <v>-4.9099977266952588E-2</v>
      </c>
      <c r="I192" s="18">
        <f>Model!$W$24*((drdp!C192)*DBHR!$B192+(drdp!F192)*DBHR!$C192+(drdp!I192)*DBHR!$D192)</f>
        <v>1.3156299257066427E-2</v>
      </c>
      <c r="J192" s="18">
        <f>Model!$W$24*((drdp!D192)*DBHR!$B192+(drdp!G192)*DBHR!$C192+(drdp!J192)*DBHR!$D192)</f>
        <v>0</v>
      </c>
      <c r="K192" s="21">
        <f t="shared" si="38"/>
        <v>0.98776827597219552</v>
      </c>
      <c r="L192" s="21">
        <f t="shared" si="39"/>
        <v>7.0918571451132992E-2</v>
      </c>
      <c r="M192" s="21">
        <f t="shared" si="40"/>
        <v>0</v>
      </c>
      <c r="N192" s="21">
        <f t="shared" si="41"/>
        <v>-0.26467171185583133</v>
      </c>
      <c r="O192" s="21">
        <f t="shared" si="42"/>
        <v>0</v>
      </c>
      <c r="P192" s="21">
        <f t="shared" si="43"/>
        <v>0</v>
      </c>
      <c r="Q192" s="19">
        <f t="shared" si="44"/>
        <v>0.98053585266934973</v>
      </c>
      <c r="R192" s="19">
        <f t="shared" si="45"/>
        <v>7.0399306820708538E-2</v>
      </c>
      <c r="S192" s="19">
        <f t="shared" si="46"/>
        <v>0</v>
      </c>
      <c r="T192" s="19">
        <f t="shared" si="47"/>
        <v>-0.26273378987251372</v>
      </c>
      <c r="U192" s="19">
        <f t="shared" si="48"/>
        <v>0</v>
      </c>
      <c r="V192" s="19">
        <f t="shared" si="49"/>
        <v>0</v>
      </c>
    </row>
    <row r="193" spans="1:22" x14ac:dyDescent="0.25">
      <c r="A193" s="26">
        <f>Wellpath!E193</f>
        <v>5700</v>
      </c>
      <c r="B193" s="22">
        <v>0</v>
      </c>
      <c r="C193" s="22">
        <v>0</v>
      </c>
      <c r="D193" s="22">
        <f t="shared" si="37"/>
        <v>6.472135954999578E-5</v>
      </c>
      <c r="E193" s="20">
        <f>Model!$W$24*((drdp!B193+drdp!K193)*DBHR!$B193+(drdp!E193+drdp!N193)*DBHR!$C193+(drdp!H193+drdp!Q193)*DBHR!$D193)</f>
        <v>-9.8199954533905176E-2</v>
      </c>
      <c r="F193" s="20">
        <f>Model!$W$24*((drdp!C193+drdp!L193)*DBHR!$B193+(drdp!F193+drdp!O193)*DBHR!$C193+(drdp!I193+drdp!R193)*DBHR!$D193)</f>
        <v>2.6312598514132854E-2</v>
      </c>
      <c r="G193" s="20">
        <f>Model!$W$24*((drdp!D193+drdp!M193)*DBHR!$B193+(drdp!G193+drdp!P193)*DBHR!$C193+(drdp!J193+drdp!S193)*DBHR!$D193)</f>
        <v>0</v>
      </c>
      <c r="H193" s="18">
        <f>Model!$W$24*((drdp!B193)*DBHR!$B193+(drdp!E193)*DBHR!$C193+(drdp!H193)*DBHR!$D193)</f>
        <v>-4.9099977266952588E-2</v>
      </c>
      <c r="I193" s="18">
        <f>Model!$W$24*((drdp!C193)*DBHR!$B193+(drdp!F193)*DBHR!$C193+(drdp!I193)*DBHR!$D193)</f>
        <v>1.3156299257066427E-2</v>
      </c>
      <c r="J193" s="18">
        <f>Model!$W$24*((drdp!D193)*DBHR!$B193+(drdp!G193)*DBHR!$C193+(drdp!J193)*DBHR!$D193)</f>
        <v>0</v>
      </c>
      <c r="K193" s="21">
        <f t="shared" si="38"/>
        <v>0.99741150704265658</v>
      </c>
      <c r="L193" s="21">
        <f t="shared" si="39"/>
        <v>7.1610924291698935E-2</v>
      </c>
      <c r="M193" s="21">
        <f t="shared" si="40"/>
        <v>0</v>
      </c>
      <c r="N193" s="21">
        <f t="shared" si="41"/>
        <v>-0.26725560783358809</v>
      </c>
      <c r="O193" s="21">
        <f t="shared" si="42"/>
        <v>0</v>
      </c>
      <c r="P193" s="21">
        <f t="shared" si="43"/>
        <v>0</v>
      </c>
      <c r="Q193" s="19">
        <f t="shared" si="44"/>
        <v>0.99017908373981078</v>
      </c>
      <c r="R193" s="19">
        <f t="shared" si="45"/>
        <v>7.1091659661274481E-2</v>
      </c>
      <c r="S193" s="19">
        <f t="shared" si="46"/>
        <v>0</v>
      </c>
      <c r="T193" s="19">
        <f t="shared" si="47"/>
        <v>-0.26531768585027049</v>
      </c>
      <c r="U193" s="19">
        <f t="shared" si="48"/>
        <v>0</v>
      </c>
      <c r="V193" s="19">
        <f t="shared" si="49"/>
        <v>0</v>
      </c>
    </row>
    <row r="194" spans="1:22" x14ac:dyDescent="0.25">
      <c r="A194" s="26">
        <f>Wellpath!E194</f>
        <v>5730</v>
      </c>
      <c r="B194" s="22">
        <v>0</v>
      </c>
      <c r="C194" s="22">
        <v>0</v>
      </c>
      <c r="D194" s="22">
        <f t="shared" si="37"/>
        <v>6.472135954999578E-5</v>
      </c>
      <c r="E194" s="20">
        <f>Model!$W$24*((drdp!B194+drdp!K194)*DBHR!$B194+(drdp!E194+drdp!N194)*DBHR!$C194+(drdp!H194+drdp!Q194)*DBHR!$D194)</f>
        <v>-9.8199954533905176E-2</v>
      </c>
      <c r="F194" s="20">
        <f>Model!$W$24*((drdp!C194+drdp!L194)*DBHR!$B194+(drdp!F194+drdp!O194)*DBHR!$C194+(drdp!I194+drdp!R194)*DBHR!$D194)</f>
        <v>2.6312598514132854E-2</v>
      </c>
      <c r="G194" s="20">
        <f>Model!$W$24*((drdp!D194+drdp!M194)*DBHR!$B194+(drdp!G194+drdp!P194)*DBHR!$C194+(drdp!J194+drdp!S194)*DBHR!$D194)</f>
        <v>0</v>
      </c>
      <c r="H194" s="18">
        <f>Model!$W$24*((drdp!B194)*DBHR!$B194+(drdp!E194)*DBHR!$C194+(drdp!H194)*DBHR!$D194)</f>
        <v>-4.9099977266952588E-2</v>
      </c>
      <c r="I194" s="18">
        <f>Model!$W$24*((drdp!C194)*DBHR!$B194+(drdp!F194)*DBHR!$C194+(drdp!I194)*DBHR!$D194)</f>
        <v>1.3156299257066427E-2</v>
      </c>
      <c r="J194" s="18">
        <f>Model!$W$24*((drdp!D194)*DBHR!$B194+(drdp!G194)*DBHR!$C194+(drdp!J194)*DBHR!$D194)</f>
        <v>0</v>
      </c>
      <c r="K194" s="21">
        <f t="shared" si="38"/>
        <v>1.0070547381131176</v>
      </c>
      <c r="L194" s="21">
        <f t="shared" si="39"/>
        <v>7.2303277132264879E-2</v>
      </c>
      <c r="M194" s="21">
        <f t="shared" si="40"/>
        <v>0</v>
      </c>
      <c r="N194" s="21">
        <f t="shared" si="41"/>
        <v>-0.26983950381134486</v>
      </c>
      <c r="O194" s="21">
        <f t="shared" si="42"/>
        <v>0</v>
      </c>
      <c r="P194" s="21">
        <f t="shared" si="43"/>
        <v>0</v>
      </c>
      <c r="Q194" s="19">
        <f t="shared" si="44"/>
        <v>0.99982231481027184</v>
      </c>
      <c r="R194" s="19">
        <f t="shared" si="45"/>
        <v>7.1784012501840425E-2</v>
      </c>
      <c r="S194" s="19">
        <f t="shared" si="46"/>
        <v>0</v>
      </c>
      <c r="T194" s="19">
        <f t="shared" si="47"/>
        <v>-0.26790158182802726</v>
      </c>
      <c r="U194" s="19">
        <f t="shared" si="48"/>
        <v>0</v>
      </c>
      <c r="V194" s="19">
        <f t="shared" si="49"/>
        <v>0</v>
      </c>
    </row>
    <row r="195" spans="1:22" x14ac:dyDescent="0.25">
      <c r="A195" s="26">
        <f>Wellpath!E195</f>
        <v>5760</v>
      </c>
      <c r="B195" s="22">
        <v>0</v>
      </c>
      <c r="C195" s="22">
        <v>0</v>
      </c>
      <c r="D195" s="22">
        <f t="shared" ref="D195:D258" si="50">1 / (Bfield * COS(Dip))</f>
        <v>6.472135954999578E-5</v>
      </c>
      <c r="E195" s="20">
        <f>Model!$W$24*((drdp!B195+drdp!K195)*DBHR!$B195+(drdp!E195+drdp!N195)*DBHR!$C195+(drdp!H195+drdp!Q195)*DBHR!$D195)</f>
        <v>-9.8199954533905176E-2</v>
      </c>
      <c r="F195" s="20">
        <f>Model!$W$24*((drdp!C195+drdp!L195)*DBHR!$B195+(drdp!F195+drdp!O195)*DBHR!$C195+(drdp!I195+drdp!R195)*DBHR!$D195)</f>
        <v>2.6312598514132854E-2</v>
      </c>
      <c r="G195" s="20">
        <f>Model!$W$24*((drdp!D195+drdp!M195)*DBHR!$B195+(drdp!G195+drdp!P195)*DBHR!$C195+(drdp!J195+drdp!S195)*DBHR!$D195)</f>
        <v>0</v>
      </c>
      <c r="H195" s="18">
        <f>Model!$W$24*((drdp!B195)*DBHR!$B195+(drdp!E195)*DBHR!$C195+(drdp!H195)*DBHR!$D195)</f>
        <v>-4.9099977266952588E-2</v>
      </c>
      <c r="I195" s="18">
        <f>Model!$W$24*((drdp!C195)*DBHR!$B195+(drdp!F195)*DBHR!$C195+(drdp!I195)*DBHR!$D195)</f>
        <v>1.3156299257066427E-2</v>
      </c>
      <c r="J195" s="18">
        <f>Model!$W$24*((drdp!D195)*DBHR!$B195+(drdp!G195)*DBHR!$C195+(drdp!J195)*DBHR!$D195)</f>
        <v>0</v>
      </c>
      <c r="K195" s="21">
        <f t="shared" si="38"/>
        <v>1.0166979691835787</v>
      </c>
      <c r="L195" s="21">
        <f t="shared" si="39"/>
        <v>7.2995629972830822E-2</v>
      </c>
      <c r="M195" s="21">
        <f t="shared" si="40"/>
        <v>0</v>
      </c>
      <c r="N195" s="21">
        <f t="shared" si="41"/>
        <v>-0.27242339978910163</v>
      </c>
      <c r="O195" s="21">
        <f t="shared" si="42"/>
        <v>0</v>
      </c>
      <c r="P195" s="21">
        <f t="shared" si="43"/>
        <v>0</v>
      </c>
      <c r="Q195" s="19">
        <f t="shared" si="44"/>
        <v>1.0094655458807329</v>
      </c>
      <c r="R195" s="19">
        <f t="shared" si="45"/>
        <v>7.2476365342406368E-2</v>
      </c>
      <c r="S195" s="19">
        <f t="shared" si="46"/>
        <v>0</v>
      </c>
      <c r="T195" s="19">
        <f t="shared" si="47"/>
        <v>-0.27048547780578402</v>
      </c>
      <c r="U195" s="19">
        <f t="shared" si="48"/>
        <v>0</v>
      </c>
      <c r="V195" s="19">
        <f t="shared" si="49"/>
        <v>0</v>
      </c>
    </row>
    <row r="196" spans="1:22" x14ac:dyDescent="0.25">
      <c r="A196" s="26">
        <f>Wellpath!E196</f>
        <v>5790</v>
      </c>
      <c r="B196" s="22">
        <v>0</v>
      </c>
      <c r="C196" s="22">
        <v>0</v>
      </c>
      <c r="D196" s="22">
        <f t="shared" si="50"/>
        <v>6.472135954999578E-5</v>
      </c>
      <c r="E196" s="20">
        <f>Model!$W$24*((drdp!B196+drdp!K196)*DBHR!$B196+(drdp!E196+drdp!N196)*DBHR!$C196+(drdp!H196+drdp!Q196)*DBHR!$D196)</f>
        <v>-9.8199954533905176E-2</v>
      </c>
      <c r="F196" s="20">
        <f>Model!$W$24*((drdp!C196+drdp!L196)*DBHR!$B196+(drdp!F196+drdp!O196)*DBHR!$C196+(drdp!I196+drdp!R196)*DBHR!$D196)</f>
        <v>2.6312598514132854E-2</v>
      </c>
      <c r="G196" s="20">
        <f>Model!$W$24*((drdp!D196+drdp!M196)*DBHR!$B196+(drdp!G196+drdp!P196)*DBHR!$C196+(drdp!J196+drdp!S196)*DBHR!$D196)</f>
        <v>0</v>
      </c>
      <c r="H196" s="18">
        <f>Model!$W$24*((drdp!B196)*DBHR!$B196+(drdp!E196)*DBHR!$C196+(drdp!H196)*DBHR!$D196)</f>
        <v>-4.9099977266952588E-2</v>
      </c>
      <c r="I196" s="18">
        <f>Model!$W$24*((drdp!C196)*DBHR!$B196+(drdp!F196)*DBHR!$C196+(drdp!I196)*DBHR!$D196)</f>
        <v>1.3156299257066427E-2</v>
      </c>
      <c r="J196" s="18">
        <f>Model!$W$24*((drdp!D196)*DBHR!$B196+(drdp!G196)*DBHR!$C196+(drdp!J196)*DBHR!$D196)</f>
        <v>0</v>
      </c>
      <c r="K196" s="21">
        <f t="shared" si="38"/>
        <v>1.0263412002540397</v>
      </c>
      <c r="L196" s="21">
        <f t="shared" si="39"/>
        <v>7.3687982813396766E-2</v>
      </c>
      <c r="M196" s="21">
        <f t="shared" si="40"/>
        <v>0</v>
      </c>
      <c r="N196" s="21">
        <f t="shared" si="41"/>
        <v>-0.2750072957668584</v>
      </c>
      <c r="O196" s="21">
        <f t="shared" si="42"/>
        <v>0</v>
      </c>
      <c r="P196" s="21">
        <f t="shared" si="43"/>
        <v>0</v>
      </c>
      <c r="Q196" s="19">
        <f t="shared" si="44"/>
        <v>1.019108776951194</v>
      </c>
      <c r="R196" s="19">
        <f t="shared" si="45"/>
        <v>7.3168718182972312E-2</v>
      </c>
      <c r="S196" s="19">
        <f t="shared" si="46"/>
        <v>0</v>
      </c>
      <c r="T196" s="19">
        <f t="shared" si="47"/>
        <v>-0.27306937378354079</v>
      </c>
      <c r="U196" s="19">
        <f t="shared" si="48"/>
        <v>0</v>
      </c>
      <c r="V196" s="19">
        <f t="shared" si="49"/>
        <v>0</v>
      </c>
    </row>
    <row r="197" spans="1:22" x14ac:dyDescent="0.25">
      <c r="A197" s="26">
        <f>Wellpath!E197</f>
        <v>5820</v>
      </c>
      <c r="B197" s="22">
        <v>0</v>
      </c>
      <c r="C197" s="22">
        <v>0</v>
      </c>
      <c r="D197" s="22">
        <f t="shared" si="50"/>
        <v>6.472135954999578E-5</v>
      </c>
      <c r="E197" s="20">
        <f>Model!$W$24*((drdp!B197+drdp!K197)*DBHR!$B197+(drdp!E197+drdp!N197)*DBHR!$C197+(drdp!H197+drdp!Q197)*DBHR!$D197)</f>
        <v>-9.8199954533905176E-2</v>
      </c>
      <c r="F197" s="20">
        <f>Model!$W$24*((drdp!C197+drdp!L197)*DBHR!$B197+(drdp!F197+drdp!O197)*DBHR!$C197+(drdp!I197+drdp!R197)*DBHR!$D197)</f>
        <v>2.6312598514132854E-2</v>
      </c>
      <c r="G197" s="20">
        <f>Model!$W$24*((drdp!D197+drdp!M197)*DBHR!$B197+(drdp!G197+drdp!P197)*DBHR!$C197+(drdp!J197+drdp!S197)*DBHR!$D197)</f>
        <v>0</v>
      </c>
      <c r="H197" s="18">
        <f>Model!$W$24*((drdp!B197)*DBHR!$B197+(drdp!E197)*DBHR!$C197+(drdp!H197)*DBHR!$D197)</f>
        <v>-4.9099977266952588E-2</v>
      </c>
      <c r="I197" s="18">
        <f>Model!$W$24*((drdp!C197)*DBHR!$B197+(drdp!F197)*DBHR!$C197+(drdp!I197)*DBHR!$D197)</f>
        <v>1.3156299257066427E-2</v>
      </c>
      <c r="J197" s="18">
        <f>Model!$W$24*((drdp!D197)*DBHR!$B197+(drdp!G197)*DBHR!$C197+(drdp!J197)*DBHR!$D197)</f>
        <v>0</v>
      </c>
      <c r="K197" s="21">
        <f t="shared" si="38"/>
        <v>1.0359844313245008</v>
      </c>
      <c r="L197" s="21">
        <f t="shared" si="39"/>
        <v>7.4380335653962709E-2</v>
      </c>
      <c r="M197" s="21">
        <f t="shared" si="40"/>
        <v>0</v>
      </c>
      <c r="N197" s="21">
        <f t="shared" si="41"/>
        <v>-0.27759119174461516</v>
      </c>
      <c r="O197" s="21">
        <f t="shared" si="42"/>
        <v>0</v>
      </c>
      <c r="P197" s="21">
        <f t="shared" si="43"/>
        <v>0</v>
      </c>
      <c r="Q197" s="19">
        <f t="shared" si="44"/>
        <v>1.028752008021655</v>
      </c>
      <c r="R197" s="19">
        <f t="shared" si="45"/>
        <v>7.3861071023538255E-2</v>
      </c>
      <c r="S197" s="19">
        <f t="shared" si="46"/>
        <v>0</v>
      </c>
      <c r="T197" s="19">
        <f t="shared" si="47"/>
        <v>-0.27565326976129756</v>
      </c>
      <c r="U197" s="19">
        <f t="shared" si="48"/>
        <v>0</v>
      </c>
      <c r="V197" s="19">
        <f t="shared" si="49"/>
        <v>0</v>
      </c>
    </row>
    <row r="198" spans="1:22" x14ac:dyDescent="0.25">
      <c r="A198" s="26">
        <f>Wellpath!E198</f>
        <v>5850</v>
      </c>
      <c r="B198" s="22">
        <v>0</v>
      </c>
      <c r="C198" s="22">
        <v>0</v>
      </c>
      <c r="D198" s="22">
        <f t="shared" si="50"/>
        <v>6.472135954999578E-5</v>
      </c>
      <c r="E198" s="20">
        <f>Model!$W$24*((drdp!B198+drdp!K198)*DBHR!$B198+(drdp!E198+drdp!N198)*DBHR!$C198+(drdp!H198+drdp!Q198)*DBHR!$D198)</f>
        <v>-9.8199954533905176E-2</v>
      </c>
      <c r="F198" s="20">
        <f>Model!$W$24*((drdp!C198+drdp!L198)*DBHR!$B198+(drdp!F198+drdp!O198)*DBHR!$C198+(drdp!I198+drdp!R198)*DBHR!$D198)</f>
        <v>2.6312598514132854E-2</v>
      </c>
      <c r="G198" s="20">
        <f>Model!$W$24*((drdp!D198+drdp!M198)*DBHR!$B198+(drdp!G198+drdp!P198)*DBHR!$C198+(drdp!J198+drdp!S198)*DBHR!$D198)</f>
        <v>0</v>
      </c>
      <c r="H198" s="18">
        <f>Model!$W$24*((drdp!B198)*DBHR!$B198+(drdp!E198)*DBHR!$C198+(drdp!H198)*DBHR!$D198)</f>
        <v>-4.9099977266952588E-2</v>
      </c>
      <c r="I198" s="18">
        <f>Model!$W$24*((drdp!C198)*DBHR!$B198+(drdp!F198)*DBHR!$C198+(drdp!I198)*DBHR!$D198)</f>
        <v>1.3156299257066427E-2</v>
      </c>
      <c r="J198" s="18">
        <f>Model!$W$24*((drdp!D198)*DBHR!$B198+(drdp!G198)*DBHR!$C198+(drdp!J198)*DBHR!$D198)</f>
        <v>0</v>
      </c>
      <c r="K198" s="21">
        <f t="shared" ref="K198:K261" si="51">K197+E198^2</f>
        <v>1.0456276623949619</v>
      </c>
      <c r="L198" s="21">
        <f t="shared" ref="L198:L261" si="52">L197+F198^2</f>
        <v>7.5072688494528653E-2</v>
      </c>
      <c r="M198" s="21">
        <f t="shared" ref="M198:M261" si="53">M197+G198^2</f>
        <v>0</v>
      </c>
      <c r="N198" s="21">
        <f t="shared" ref="N198:N261" si="54">N197+E198*F198</f>
        <v>-0.28017508772237193</v>
      </c>
      <c r="O198" s="21">
        <f t="shared" ref="O198:O261" si="55">O197+E198*G198</f>
        <v>0</v>
      </c>
      <c r="P198" s="21">
        <f t="shared" ref="P198:P261" si="56">P197+F198*G198</f>
        <v>0</v>
      </c>
      <c r="Q198" s="19">
        <f t="shared" ref="Q198:Q261" si="57">K197+H198^2</f>
        <v>1.0383952390921161</v>
      </c>
      <c r="R198" s="19">
        <f t="shared" ref="R198:R261" si="58">L197+I198^2</f>
        <v>7.4553423864104199E-2</v>
      </c>
      <c r="S198" s="19">
        <f t="shared" ref="S198:S261" si="59">M197+J198^2</f>
        <v>0</v>
      </c>
      <c r="T198" s="19">
        <f t="shared" ref="T198:T261" si="60">N197+H198*I198</f>
        <v>-0.27823716573905433</v>
      </c>
      <c r="U198" s="19">
        <f t="shared" ref="U198:U261" si="61">O197+H198*J198</f>
        <v>0</v>
      </c>
      <c r="V198" s="19">
        <f t="shared" ref="V198:V261" si="62">P197+I198*J198</f>
        <v>0</v>
      </c>
    </row>
    <row r="199" spans="1:22" x14ac:dyDescent="0.25">
      <c r="A199" s="26">
        <f>Wellpath!E199</f>
        <v>5880</v>
      </c>
      <c r="B199" s="22">
        <v>0</v>
      </c>
      <c r="C199" s="22">
        <v>0</v>
      </c>
      <c r="D199" s="22">
        <f t="shared" si="50"/>
        <v>6.472135954999578E-5</v>
      </c>
      <c r="E199" s="20">
        <f>Model!$W$24*((drdp!B199+drdp!K199)*DBHR!$B199+(drdp!E199+drdp!N199)*DBHR!$C199+(drdp!H199+drdp!Q199)*DBHR!$D199)</f>
        <v>-9.8199954533905176E-2</v>
      </c>
      <c r="F199" s="20">
        <f>Model!$W$24*((drdp!C199+drdp!L199)*DBHR!$B199+(drdp!F199+drdp!O199)*DBHR!$C199+(drdp!I199+drdp!R199)*DBHR!$D199)</f>
        <v>2.6312598514132854E-2</v>
      </c>
      <c r="G199" s="20">
        <f>Model!$W$24*((drdp!D199+drdp!M199)*DBHR!$B199+(drdp!G199+drdp!P199)*DBHR!$C199+(drdp!J199+drdp!S199)*DBHR!$D199)</f>
        <v>0</v>
      </c>
      <c r="H199" s="18">
        <f>Model!$W$24*((drdp!B199)*DBHR!$B199+(drdp!E199)*DBHR!$C199+(drdp!H199)*DBHR!$D199)</f>
        <v>-4.9099977266952588E-2</v>
      </c>
      <c r="I199" s="18">
        <f>Model!$W$24*((drdp!C199)*DBHR!$B199+(drdp!F199)*DBHR!$C199+(drdp!I199)*DBHR!$D199)</f>
        <v>1.3156299257066427E-2</v>
      </c>
      <c r="J199" s="18">
        <f>Model!$W$24*((drdp!D199)*DBHR!$B199+(drdp!G199)*DBHR!$C199+(drdp!J199)*DBHR!$D199)</f>
        <v>0</v>
      </c>
      <c r="K199" s="21">
        <f t="shared" si="51"/>
        <v>1.0552708934654229</v>
      </c>
      <c r="L199" s="21">
        <f t="shared" si="52"/>
        <v>7.5765041335094596E-2</v>
      </c>
      <c r="M199" s="21">
        <f t="shared" si="53"/>
        <v>0</v>
      </c>
      <c r="N199" s="21">
        <f t="shared" si="54"/>
        <v>-0.2827589837001287</v>
      </c>
      <c r="O199" s="21">
        <f t="shared" si="55"/>
        <v>0</v>
      </c>
      <c r="P199" s="21">
        <f t="shared" si="56"/>
        <v>0</v>
      </c>
      <c r="Q199" s="19">
        <f t="shared" si="57"/>
        <v>1.0480384701625771</v>
      </c>
      <c r="R199" s="19">
        <f t="shared" si="58"/>
        <v>7.5245776704670142E-2</v>
      </c>
      <c r="S199" s="19">
        <f t="shared" si="59"/>
        <v>0</v>
      </c>
      <c r="T199" s="19">
        <f t="shared" si="60"/>
        <v>-0.28082106171681109</v>
      </c>
      <c r="U199" s="19">
        <f t="shared" si="61"/>
        <v>0</v>
      </c>
      <c r="V199" s="19">
        <f t="shared" si="62"/>
        <v>0</v>
      </c>
    </row>
    <row r="200" spans="1:22" x14ac:dyDescent="0.25">
      <c r="A200" s="26">
        <f>Wellpath!E200</f>
        <v>5910</v>
      </c>
      <c r="B200" s="22">
        <v>0</v>
      </c>
      <c r="C200" s="22">
        <v>0</v>
      </c>
      <c r="D200" s="22">
        <f t="shared" si="50"/>
        <v>6.472135954999578E-5</v>
      </c>
      <c r="E200" s="20">
        <f>Model!$W$24*((drdp!B200+drdp!K200)*DBHR!$B200+(drdp!E200+drdp!N200)*DBHR!$C200+(drdp!H200+drdp!Q200)*DBHR!$D200)</f>
        <v>-9.8199954533905176E-2</v>
      </c>
      <c r="F200" s="20">
        <f>Model!$W$24*((drdp!C200+drdp!L200)*DBHR!$B200+(drdp!F200+drdp!O200)*DBHR!$C200+(drdp!I200+drdp!R200)*DBHR!$D200)</f>
        <v>2.6312598514132854E-2</v>
      </c>
      <c r="G200" s="20">
        <f>Model!$W$24*((drdp!D200+drdp!M200)*DBHR!$B200+(drdp!G200+drdp!P200)*DBHR!$C200+(drdp!J200+drdp!S200)*DBHR!$D200)</f>
        <v>0</v>
      </c>
      <c r="H200" s="18">
        <f>Model!$W$24*((drdp!B200)*DBHR!$B200+(drdp!E200)*DBHR!$C200+(drdp!H200)*DBHR!$D200)</f>
        <v>-4.9099977266952588E-2</v>
      </c>
      <c r="I200" s="18">
        <f>Model!$W$24*((drdp!C200)*DBHR!$B200+(drdp!F200)*DBHR!$C200+(drdp!I200)*DBHR!$D200)</f>
        <v>1.3156299257066427E-2</v>
      </c>
      <c r="J200" s="18">
        <f>Model!$W$24*((drdp!D200)*DBHR!$B200+(drdp!G200)*DBHR!$C200+(drdp!J200)*DBHR!$D200)</f>
        <v>0</v>
      </c>
      <c r="K200" s="21">
        <f t="shared" si="51"/>
        <v>1.064914124535884</v>
      </c>
      <c r="L200" s="21">
        <f t="shared" si="52"/>
        <v>7.645739417566054E-2</v>
      </c>
      <c r="M200" s="21">
        <f t="shared" si="53"/>
        <v>0</v>
      </c>
      <c r="N200" s="21">
        <f t="shared" si="54"/>
        <v>-0.28534287967788546</v>
      </c>
      <c r="O200" s="21">
        <f t="shared" si="55"/>
        <v>0</v>
      </c>
      <c r="P200" s="21">
        <f t="shared" si="56"/>
        <v>0</v>
      </c>
      <c r="Q200" s="19">
        <f t="shared" si="57"/>
        <v>1.0576817012330382</v>
      </c>
      <c r="R200" s="19">
        <f t="shared" si="58"/>
        <v>7.5938129545236085E-2</v>
      </c>
      <c r="S200" s="19">
        <f t="shared" si="59"/>
        <v>0</v>
      </c>
      <c r="T200" s="19">
        <f t="shared" si="60"/>
        <v>-0.28340495769456786</v>
      </c>
      <c r="U200" s="19">
        <f t="shared" si="61"/>
        <v>0</v>
      </c>
      <c r="V200" s="19">
        <f t="shared" si="62"/>
        <v>0</v>
      </c>
    </row>
    <row r="201" spans="1:22" x14ac:dyDescent="0.25">
      <c r="A201" s="26">
        <f>Wellpath!E201</f>
        <v>5940</v>
      </c>
      <c r="B201" s="22">
        <v>0</v>
      </c>
      <c r="C201" s="22">
        <v>0</v>
      </c>
      <c r="D201" s="22">
        <f t="shared" si="50"/>
        <v>6.472135954999578E-5</v>
      </c>
      <c r="E201" s="20">
        <f>Model!$W$24*((drdp!B201+drdp!K201)*DBHR!$B201+(drdp!E201+drdp!N201)*DBHR!$C201+(drdp!H201+drdp!Q201)*DBHR!$D201)</f>
        <v>-9.8199954533905176E-2</v>
      </c>
      <c r="F201" s="20">
        <f>Model!$W$24*((drdp!C201+drdp!L201)*DBHR!$B201+(drdp!F201+drdp!O201)*DBHR!$C201+(drdp!I201+drdp!R201)*DBHR!$D201)</f>
        <v>2.6312598514132854E-2</v>
      </c>
      <c r="G201" s="20">
        <f>Model!$W$24*((drdp!D201+drdp!M201)*DBHR!$B201+(drdp!G201+drdp!P201)*DBHR!$C201+(drdp!J201+drdp!S201)*DBHR!$D201)</f>
        <v>0</v>
      </c>
      <c r="H201" s="18">
        <f>Model!$W$24*((drdp!B201)*DBHR!$B201+(drdp!E201)*DBHR!$C201+(drdp!H201)*DBHR!$D201)</f>
        <v>-4.9099977266952588E-2</v>
      </c>
      <c r="I201" s="18">
        <f>Model!$W$24*((drdp!C201)*DBHR!$B201+(drdp!F201)*DBHR!$C201+(drdp!I201)*DBHR!$D201)</f>
        <v>1.3156299257066427E-2</v>
      </c>
      <c r="J201" s="18">
        <f>Model!$W$24*((drdp!D201)*DBHR!$B201+(drdp!G201)*DBHR!$C201+(drdp!J201)*DBHR!$D201)</f>
        <v>0</v>
      </c>
      <c r="K201" s="21">
        <f t="shared" si="51"/>
        <v>1.074557355606345</v>
      </c>
      <c r="L201" s="21">
        <f t="shared" si="52"/>
        <v>7.7149747016226483E-2</v>
      </c>
      <c r="M201" s="21">
        <f t="shared" si="53"/>
        <v>0</v>
      </c>
      <c r="N201" s="21">
        <f t="shared" si="54"/>
        <v>-0.28792677565564223</v>
      </c>
      <c r="O201" s="21">
        <f t="shared" si="55"/>
        <v>0</v>
      </c>
      <c r="P201" s="21">
        <f t="shared" si="56"/>
        <v>0</v>
      </c>
      <c r="Q201" s="19">
        <f t="shared" si="57"/>
        <v>1.0673249323034992</v>
      </c>
      <c r="R201" s="19">
        <f t="shared" si="58"/>
        <v>7.6630482385802029E-2</v>
      </c>
      <c r="S201" s="19">
        <f t="shared" si="59"/>
        <v>0</v>
      </c>
      <c r="T201" s="19">
        <f t="shared" si="60"/>
        <v>-0.28598885367232463</v>
      </c>
      <c r="U201" s="19">
        <f t="shared" si="61"/>
        <v>0</v>
      </c>
      <c r="V201" s="19">
        <f t="shared" si="62"/>
        <v>0</v>
      </c>
    </row>
    <row r="202" spans="1:22" x14ac:dyDescent="0.25">
      <c r="A202" s="26">
        <f>Wellpath!E202</f>
        <v>5970</v>
      </c>
      <c r="B202" s="22">
        <v>0</v>
      </c>
      <c r="C202" s="22">
        <v>0</v>
      </c>
      <c r="D202" s="22">
        <f t="shared" si="50"/>
        <v>6.472135954999578E-5</v>
      </c>
      <c r="E202" s="20">
        <f>Model!$W$24*((drdp!B202+drdp!K202)*DBHR!$B202+(drdp!E202+drdp!N202)*DBHR!$C202+(drdp!H202+drdp!Q202)*DBHR!$D202)</f>
        <v>-9.8199954533905176E-2</v>
      </c>
      <c r="F202" s="20">
        <f>Model!$W$24*((drdp!C202+drdp!L202)*DBHR!$B202+(drdp!F202+drdp!O202)*DBHR!$C202+(drdp!I202+drdp!R202)*DBHR!$D202)</f>
        <v>2.6312598514132854E-2</v>
      </c>
      <c r="G202" s="20">
        <f>Model!$W$24*((drdp!D202+drdp!M202)*DBHR!$B202+(drdp!G202+drdp!P202)*DBHR!$C202+(drdp!J202+drdp!S202)*DBHR!$D202)</f>
        <v>0</v>
      </c>
      <c r="H202" s="18">
        <f>Model!$W$24*((drdp!B202)*DBHR!$B202+(drdp!E202)*DBHR!$C202+(drdp!H202)*DBHR!$D202)</f>
        <v>-4.9099977266952588E-2</v>
      </c>
      <c r="I202" s="18">
        <f>Model!$W$24*((drdp!C202)*DBHR!$B202+(drdp!F202)*DBHR!$C202+(drdp!I202)*DBHR!$D202)</f>
        <v>1.3156299257066427E-2</v>
      </c>
      <c r="J202" s="18">
        <f>Model!$W$24*((drdp!D202)*DBHR!$B202+(drdp!G202)*DBHR!$C202+(drdp!J202)*DBHR!$D202)</f>
        <v>0</v>
      </c>
      <c r="K202" s="21">
        <f t="shared" si="51"/>
        <v>1.0842005866768061</v>
      </c>
      <c r="L202" s="21">
        <f t="shared" si="52"/>
        <v>7.7842099856792427E-2</v>
      </c>
      <c r="M202" s="21">
        <f t="shared" si="53"/>
        <v>0</v>
      </c>
      <c r="N202" s="21">
        <f t="shared" si="54"/>
        <v>-0.290510671633399</v>
      </c>
      <c r="O202" s="21">
        <f t="shared" si="55"/>
        <v>0</v>
      </c>
      <c r="P202" s="21">
        <f t="shared" si="56"/>
        <v>0</v>
      </c>
      <c r="Q202" s="19">
        <f t="shared" si="57"/>
        <v>1.0769681633739603</v>
      </c>
      <c r="R202" s="19">
        <f t="shared" si="58"/>
        <v>7.7322835226367972E-2</v>
      </c>
      <c r="S202" s="19">
        <f t="shared" si="59"/>
        <v>0</v>
      </c>
      <c r="T202" s="19">
        <f t="shared" si="60"/>
        <v>-0.28857274965008139</v>
      </c>
      <c r="U202" s="19">
        <f t="shared" si="61"/>
        <v>0</v>
      </c>
      <c r="V202" s="19">
        <f t="shared" si="62"/>
        <v>0</v>
      </c>
    </row>
    <row r="203" spans="1:22" x14ac:dyDescent="0.25">
      <c r="A203" s="26">
        <f>Wellpath!E203</f>
        <v>6000</v>
      </c>
      <c r="B203" s="22">
        <v>0</v>
      </c>
      <c r="C203" s="22">
        <v>0</v>
      </c>
      <c r="D203" s="22">
        <f t="shared" si="50"/>
        <v>6.472135954999578E-5</v>
      </c>
      <c r="E203" s="20">
        <f>Model!$W$24*((drdp!B203+drdp!K203)*DBHR!$B203+(drdp!E203+drdp!N203)*DBHR!$C203+(drdp!H203+drdp!Q203)*DBHR!$D203)</f>
        <v>-9.8199954533905176E-2</v>
      </c>
      <c r="F203" s="20">
        <f>Model!$W$24*((drdp!C203+drdp!L203)*DBHR!$B203+(drdp!F203+drdp!O203)*DBHR!$C203+(drdp!I203+drdp!R203)*DBHR!$D203)</f>
        <v>2.6312598514132854E-2</v>
      </c>
      <c r="G203" s="20">
        <f>Model!$W$24*((drdp!D203+drdp!M203)*DBHR!$B203+(drdp!G203+drdp!P203)*DBHR!$C203+(drdp!J203+drdp!S203)*DBHR!$D203)</f>
        <v>0</v>
      </c>
      <c r="H203" s="18">
        <f>Model!$W$24*((drdp!B203)*DBHR!$B203+(drdp!E203)*DBHR!$C203+(drdp!H203)*DBHR!$D203)</f>
        <v>-4.9099977266952588E-2</v>
      </c>
      <c r="I203" s="18">
        <f>Model!$W$24*((drdp!C203)*DBHR!$B203+(drdp!F203)*DBHR!$C203+(drdp!I203)*DBHR!$D203)</f>
        <v>1.3156299257066427E-2</v>
      </c>
      <c r="J203" s="18">
        <f>Model!$W$24*((drdp!D203)*DBHR!$B203+(drdp!G203)*DBHR!$C203+(drdp!J203)*DBHR!$D203)</f>
        <v>0</v>
      </c>
      <c r="K203" s="21">
        <f t="shared" si="51"/>
        <v>1.0938438177472671</v>
      </c>
      <c r="L203" s="21">
        <f t="shared" si="52"/>
        <v>7.853445269735837E-2</v>
      </c>
      <c r="M203" s="21">
        <f t="shared" si="53"/>
        <v>0</v>
      </c>
      <c r="N203" s="21">
        <f t="shared" si="54"/>
        <v>-0.29309456761115577</v>
      </c>
      <c r="O203" s="21">
        <f t="shared" si="55"/>
        <v>0</v>
      </c>
      <c r="P203" s="21">
        <f t="shared" si="56"/>
        <v>0</v>
      </c>
      <c r="Q203" s="19">
        <f t="shared" si="57"/>
        <v>1.0866113944444213</v>
      </c>
      <c r="R203" s="19">
        <f t="shared" si="58"/>
        <v>7.8015188066933916E-2</v>
      </c>
      <c r="S203" s="19">
        <f t="shared" si="59"/>
        <v>0</v>
      </c>
      <c r="T203" s="19">
        <f t="shared" si="60"/>
        <v>-0.29115664562783816</v>
      </c>
      <c r="U203" s="19">
        <f t="shared" si="61"/>
        <v>0</v>
      </c>
      <c r="V203" s="19">
        <f t="shared" si="62"/>
        <v>0</v>
      </c>
    </row>
    <row r="204" spans="1:22" x14ac:dyDescent="0.25">
      <c r="A204" s="26">
        <f>Wellpath!E204</f>
        <v>6030</v>
      </c>
      <c r="B204" s="22">
        <v>0</v>
      </c>
      <c r="C204" s="22">
        <v>0</v>
      </c>
      <c r="D204" s="22">
        <f t="shared" si="50"/>
        <v>6.472135954999578E-5</v>
      </c>
      <c r="E204" s="20">
        <f>Model!$W$24*((drdp!B204+drdp!K204)*DBHR!$B204+(drdp!E204+drdp!N204)*DBHR!$C204+(drdp!H204+drdp!Q204)*DBHR!$D204)</f>
        <v>-9.8199954533905176E-2</v>
      </c>
      <c r="F204" s="20">
        <f>Model!$W$24*((drdp!C204+drdp!L204)*DBHR!$B204+(drdp!F204+drdp!O204)*DBHR!$C204+(drdp!I204+drdp!R204)*DBHR!$D204)</f>
        <v>2.6312598514132854E-2</v>
      </c>
      <c r="G204" s="20">
        <f>Model!$W$24*((drdp!D204+drdp!M204)*DBHR!$B204+(drdp!G204+drdp!P204)*DBHR!$C204+(drdp!J204+drdp!S204)*DBHR!$D204)</f>
        <v>0</v>
      </c>
      <c r="H204" s="18">
        <f>Model!$W$24*((drdp!B204)*DBHR!$B204+(drdp!E204)*DBHR!$C204+(drdp!H204)*DBHR!$D204)</f>
        <v>-4.9099977266952588E-2</v>
      </c>
      <c r="I204" s="18">
        <f>Model!$W$24*((drdp!C204)*DBHR!$B204+(drdp!F204)*DBHR!$C204+(drdp!I204)*DBHR!$D204)</f>
        <v>1.3156299257066427E-2</v>
      </c>
      <c r="J204" s="18">
        <f>Model!$W$24*((drdp!D204)*DBHR!$B204+(drdp!G204)*DBHR!$C204+(drdp!J204)*DBHR!$D204)</f>
        <v>0</v>
      </c>
      <c r="K204" s="21">
        <f t="shared" si="51"/>
        <v>1.1034870488177282</v>
      </c>
      <c r="L204" s="21">
        <f t="shared" si="52"/>
        <v>7.9226805537924314E-2</v>
      </c>
      <c r="M204" s="21">
        <f t="shared" si="53"/>
        <v>0</v>
      </c>
      <c r="N204" s="21">
        <f t="shared" si="54"/>
        <v>-0.29567846358891253</v>
      </c>
      <c r="O204" s="21">
        <f t="shared" si="55"/>
        <v>0</v>
      </c>
      <c r="P204" s="21">
        <f t="shared" si="56"/>
        <v>0</v>
      </c>
      <c r="Q204" s="19">
        <f t="shared" si="57"/>
        <v>1.0962546255148824</v>
      </c>
      <c r="R204" s="19">
        <f t="shared" si="58"/>
        <v>7.8707540907499859E-2</v>
      </c>
      <c r="S204" s="19">
        <f t="shared" si="59"/>
        <v>0</v>
      </c>
      <c r="T204" s="19">
        <f t="shared" si="60"/>
        <v>-0.29374054160559493</v>
      </c>
      <c r="U204" s="19">
        <f t="shared" si="61"/>
        <v>0</v>
      </c>
      <c r="V204" s="19">
        <f t="shared" si="62"/>
        <v>0</v>
      </c>
    </row>
    <row r="205" spans="1:22" x14ac:dyDescent="0.25">
      <c r="A205" s="26">
        <f>Wellpath!E205</f>
        <v>6060</v>
      </c>
      <c r="B205" s="22">
        <v>0</v>
      </c>
      <c r="C205" s="22">
        <v>0</v>
      </c>
      <c r="D205" s="22">
        <f t="shared" si="50"/>
        <v>6.472135954999578E-5</v>
      </c>
      <c r="E205" s="20">
        <f>Model!$W$24*((drdp!B205+drdp!K205)*DBHR!$B205+(drdp!E205+drdp!N205)*DBHR!$C205+(drdp!H205+drdp!Q205)*DBHR!$D205)</f>
        <v>-9.8199954533905176E-2</v>
      </c>
      <c r="F205" s="20">
        <f>Model!$W$24*((drdp!C205+drdp!L205)*DBHR!$B205+(drdp!F205+drdp!O205)*DBHR!$C205+(drdp!I205+drdp!R205)*DBHR!$D205)</f>
        <v>2.6312598514132854E-2</v>
      </c>
      <c r="G205" s="20">
        <f>Model!$W$24*((drdp!D205+drdp!M205)*DBHR!$B205+(drdp!G205+drdp!P205)*DBHR!$C205+(drdp!J205+drdp!S205)*DBHR!$D205)</f>
        <v>0</v>
      </c>
      <c r="H205" s="18">
        <f>Model!$W$24*((drdp!B205)*DBHR!$B205+(drdp!E205)*DBHR!$C205+(drdp!H205)*DBHR!$D205)</f>
        <v>-4.9099977266952588E-2</v>
      </c>
      <c r="I205" s="18">
        <f>Model!$W$24*((drdp!C205)*DBHR!$B205+(drdp!F205)*DBHR!$C205+(drdp!I205)*DBHR!$D205)</f>
        <v>1.3156299257066427E-2</v>
      </c>
      <c r="J205" s="18">
        <f>Model!$W$24*((drdp!D205)*DBHR!$B205+(drdp!G205)*DBHR!$C205+(drdp!J205)*DBHR!$D205)</f>
        <v>0</v>
      </c>
      <c r="K205" s="21">
        <f t="shared" si="51"/>
        <v>1.1131302798881892</v>
      </c>
      <c r="L205" s="21">
        <f t="shared" si="52"/>
        <v>7.9919158378490257E-2</v>
      </c>
      <c r="M205" s="21">
        <f t="shared" si="53"/>
        <v>0</v>
      </c>
      <c r="N205" s="21">
        <f t="shared" si="54"/>
        <v>-0.2982623595666693</v>
      </c>
      <c r="O205" s="21">
        <f t="shared" si="55"/>
        <v>0</v>
      </c>
      <c r="P205" s="21">
        <f t="shared" si="56"/>
        <v>0</v>
      </c>
      <c r="Q205" s="19">
        <f t="shared" si="57"/>
        <v>1.1058978565853435</v>
      </c>
      <c r="R205" s="19">
        <f t="shared" si="58"/>
        <v>7.9399893748065803E-2</v>
      </c>
      <c r="S205" s="19">
        <f t="shared" si="59"/>
        <v>0</v>
      </c>
      <c r="T205" s="19">
        <f t="shared" si="60"/>
        <v>-0.2963244375833517</v>
      </c>
      <c r="U205" s="19">
        <f t="shared" si="61"/>
        <v>0</v>
      </c>
      <c r="V205" s="19">
        <f t="shared" si="62"/>
        <v>0</v>
      </c>
    </row>
    <row r="206" spans="1:22" x14ac:dyDescent="0.25">
      <c r="A206" s="26">
        <f>Wellpath!E206</f>
        <v>6090</v>
      </c>
      <c r="B206" s="22">
        <v>0</v>
      </c>
      <c r="C206" s="22">
        <v>0</v>
      </c>
      <c r="D206" s="22">
        <f t="shared" si="50"/>
        <v>6.472135954999578E-5</v>
      </c>
      <c r="E206" s="20">
        <f>Model!$W$24*((drdp!B206+drdp!K206)*DBHR!$B206+(drdp!E206+drdp!N206)*DBHR!$C206+(drdp!H206+drdp!Q206)*DBHR!$D206)</f>
        <v>-9.8199954533905176E-2</v>
      </c>
      <c r="F206" s="20">
        <f>Model!$W$24*((drdp!C206+drdp!L206)*DBHR!$B206+(drdp!F206+drdp!O206)*DBHR!$C206+(drdp!I206+drdp!R206)*DBHR!$D206)</f>
        <v>2.6312598514132854E-2</v>
      </c>
      <c r="G206" s="20">
        <f>Model!$W$24*((drdp!D206+drdp!M206)*DBHR!$B206+(drdp!G206+drdp!P206)*DBHR!$C206+(drdp!J206+drdp!S206)*DBHR!$D206)</f>
        <v>0</v>
      </c>
      <c r="H206" s="18">
        <f>Model!$W$24*((drdp!B206)*DBHR!$B206+(drdp!E206)*DBHR!$C206+(drdp!H206)*DBHR!$D206)</f>
        <v>-4.9099977266952588E-2</v>
      </c>
      <c r="I206" s="18">
        <f>Model!$W$24*((drdp!C206)*DBHR!$B206+(drdp!F206)*DBHR!$C206+(drdp!I206)*DBHR!$D206)</f>
        <v>1.3156299257066427E-2</v>
      </c>
      <c r="J206" s="18">
        <f>Model!$W$24*((drdp!D206)*DBHR!$B206+(drdp!G206)*DBHR!$C206+(drdp!J206)*DBHR!$D206)</f>
        <v>0</v>
      </c>
      <c r="K206" s="21">
        <f t="shared" si="51"/>
        <v>1.1227735109586503</v>
      </c>
      <c r="L206" s="21">
        <f t="shared" si="52"/>
        <v>8.0611511219056201E-2</v>
      </c>
      <c r="M206" s="21">
        <f t="shared" si="53"/>
        <v>0</v>
      </c>
      <c r="N206" s="21">
        <f t="shared" si="54"/>
        <v>-0.30084625554442607</v>
      </c>
      <c r="O206" s="21">
        <f t="shared" si="55"/>
        <v>0</v>
      </c>
      <c r="P206" s="21">
        <f t="shared" si="56"/>
        <v>0</v>
      </c>
      <c r="Q206" s="19">
        <f t="shared" si="57"/>
        <v>1.1155410876558045</v>
      </c>
      <c r="R206" s="19">
        <f t="shared" si="58"/>
        <v>8.0092246588631746E-2</v>
      </c>
      <c r="S206" s="19">
        <f t="shared" si="59"/>
        <v>0</v>
      </c>
      <c r="T206" s="19">
        <f t="shared" si="60"/>
        <v>-0.29890833356110846</v>
      </c>
      <c r="U206" s="19">
        <f t="shared" si="61"/>
        <v>0</v>
      </c>
      <c r="V206" s="19">
        <f t="shared" si="62"/>
        <v>0</v>
      </c>
    </row>
    <row r="207" spans="1:22" x14ac:dyDescent="0.25">
      <c r="A207" s="26">
        <f>Wellpath!E207</f>
        <v>6120</v>
      </c>
      <c r="B207" s="22">
        <v>0</v>
      </c>
      <c r="C207" s="22">
        <v>0</v>
      </c>
      <c r="D207" s="22">
        <f t="shared" si="50"/>
        <v>6.472135954999578E-5</v>
      </c>
      <c r="E207" s="20">
        <f>Model!$W$24*((drdp!B207+drdp!K207)*DBHR!$B207+(drdp!E207+drdp!N207)*DBHR!$C207+(drdp!H207+drdp!Q207)*DBHR!$D207)</f>
        <v>-9.8199954533905176E-2</v>
      </c>
      <c r="F207" s="20">
        <f>Model!$W$24*((drdp!C207+drdp!L207)*DBHR!$B207+(drdp!F207+drdp!O207)*DBHR!$C207+(drdp!I207+drdp!R207)*DBHR!$D207)</f>
        <v>2.6312598514132854E-2</v>
      </c>
      <c r="G207" s="20">
        <f>Model!$W$24*((drdp!D207+drdp!M207)*DBHR!$B207+(drdp!G207+drdp!P207)*DBHR!$C207+(drdp!J207+drdp!S207)*DBHR!$D207)</f>
        <v>0</v>
      </c>
      <c r="H207" s="18">
        <f>Model!$W$24*((drdp!B207)*DBHR!$B207+(drdp!E207)*DBHR!$C207+(drdp!H207)*DBHR!$D207)</f>
        <v>-4.9099977266952588E-2</v>
      </c>
      <c r="I207" s="18">
        <f>Model!$W$24*((drdp!C207)*DBHR!$B207+(drdp!F207)*DBHR!$C207+(drdp!I207)*DBHR!$D207)</f>
        <v>1.3156299257066427E-2</v>
      </c>
      <c r="J207" s="18">
        <f>Model!$W$24*((drdp!D207)*DBHR!$B207+(drdp!G207)*DBHR!$C207+(drdp!J207)*DBHR!$D207)</f>
        <v>0</v>
      </c>
      <c r="K207" s="21">
        <f t="shared" si="51"/>
        <v>1.1324167420291114</v>
      </c>
      <c r="L207" s="21">
        <f t="shared" si="52"/>
        <v>8.1303864059622144E-2</v>
      </c>
      <c r="M207" s="21">
        <f t="shared" si="53"/>
        <v>0</v>
      </c>
      <c r="N207" s="21">
        <f t="shared" si="54"/>
        <v>-0.30343015152218283</v>
      </c>
      <c r="O207" s="21">
        <f t="shared" si="55"/>
        <v>0</v>
      </c>
      <c r="P207" s="21">
        <f t="shared" si="56"/>
        <v>0</v>
      </c>
      <c r="Q207" s="19">
        <f t="shared" si="57"/>
        <v>1.1251843187262656</v>
      </c>
      <c r="R207" s="19">
        <f t="shared" si="58"/>
        <v>8.078459942919769E-2</v>
      </c>
      <c r="S207" s="19">
        <f t="shared" si="59"/>
        <v>0</v>
      </c>
      <c r="T207" s="19">
        <f t="shared" si="60"/>
        <v>-0.30149222953886523</v>
      </c>
      <c r="U207" s="19">
        <f t="shared" si="61"/>
        <v>0</v>
      </c>
      <c r="V207" s="19">
        <f t="shared" si="62"/>
        <v>0</v>
      </c>
    </row>
    <row r="208" spans="1:22" x14ac:dyDescent="0.25">
      <c r="A208" s="26">
        <f>Wellpath!E208</f>
        <v>6150</v>
      </c>
      <c r="B208" s="22">
        <v>0</v>
      </c>
      <c r="C208" s="22">
        <v>0</v>
      </c>
      <c r="D208" s="22">
        <f t="shared" si="50"/>
        <v>6.472135954999578E-5</v>
      </c>
      <c r="E208" s="20">
        <f>Model!$W$24*((drdp!B208+drdp!K208)*DBHR!$B208+(drdp!E208+drdp!N208)*DBHR!$C208+(drdp!H208+drdp!Q208)*DBHR!$D208)</f>
        <v>-9.8199954533905176E-2</v>
      </c>
      <c r="F208" s="20">
        <f>Model!$W$24*((drdp!C208+drdp!L208)*DBHR!$B208+(drdp!F208+drdp!O208)*DBHR!$C208+(drdp!I208+drdp!R208)*DBHR!$D208)</f>
        <v>2.6312598514132854E-2</v>
      </c>
      <c r="G208" s="20">
        <f>Model!$W$24*((drdp!D208+drdp!M208)*DBHR!$B208+(drdp!G208+drdp!P208)*DBHR!$C208+(drdp!J208+drdp!S208)*DBHR!$D208)</f>
        <v>0</v>
      </c>
      <c r="H208" s="18">
        <f>Model!$W$24*((drdp!B208)*DBHR!$B208+(drdp!E208)*DBHR!$C208+(drdp!H208)*DBHR!$D208)</f>
        <v>-4.9099977266952588E-2</v>
      </c>
      <c r="I208" s="18">
        <f>Model!$W$24*((drdp!C208)*DBHR!$B208+(drdp!F208)*DBHR!$C208+(drdp!I208)*DBHR!$D208)</f>
        <v>1.3156299257066427E-2</v>
      </c>
      <c r="J208" s="18">
        <f>Model!$W$24*((drdp!D208)*DBHR!$B208+(drdp!G208)*DBHR!$C208+(drdp!J208)*DBHR!$D208)</f>
        <v>0</v>
      </c>
      <c r="K208" s="21">
        <f t="shared" si="51"/>
        <v>1.1420599730995724</v>
      </c>
      <c r="L208" s="21">
        <f t="shared" si="52"/>
        <v>8.1996216900188088E-2</v>
      </c>
      <c r="M208" s="21">
        <f t="shared" si="53"/>
        <v>0</v>
      </c>
      <c r="N208" s="21">
        <f t="shared" si="54"/>
        <v>-0.3060140474999396</v>
      </c>
      <c r="O208" s="21">
        <f t="shared" si="55"/>
        <v>0</v>
      </c>
      <c r="P208" s="21">
        <f t="shared" si="56"/>
        <v>0</v>
      </c>
      <c r="Q208" s="19">
        <f t="shared" si="57"/>
        <v>1.1348275497967266</v>
      </c>
      <c r="R208" s="19">
        <f t="shared" si="58"/>
        <v>8.1476952269763633E-2</v>
      </c>
      <c r="S208" s="19">
        <f t="shared" si="59"/>
        <v>0</v>
      </c>
      <c r="T208" s="19">
        <f t="shared" si="60"/>
        <v>-0.304076125516622</v>
      </c>
      <c r="U208" s="19">
        <f t="shared" si="61"/>
        <v>0</v>
      </c>
      <c r="V208" s="19">
        <f t="shared" si="62"/>
        <v>0</v>
      </c>
    </row>
    <row r="209" spans="1:22" x14ac:dyDescent="0.25">
      <c r="A209" s="26">
        <f>Wellpath!E209</f>
        <v>6180</v>
      </c>
      <c r="B209" s="22">
        <v>0</v>
      </c>
      <c r="C209" s="22">
        <v>0</v>
      </c>
      <c r="D209" s="22">
        <f t="shared" si="50"/>
        <v>6.472135954999578E-5</v>
      </c>
      <c r="E209" s="20">
        <f>Model!$W$24*((drdp!B209+drdp!K209)*DBHR!$B209+(drdp!E209+drdp!N209)*DBHR!$C209+(drdp!H209+drdp!Q209)*DBHR!$D209)</f>
        <v>-9.8199954533905176E-2</v>
      </c>
      <c r="F209" s="20">
        <f>Model!$W$24*((drdp!C209+drdp!L209)*DBHR!$B209+(drdp!F209+drdp!O209)*DBHR!$C209+(drdp!I209+drdp!R209)*DBHR!$D209)</f>
        <v>2.6312598514132854E-2</v>
      </c>
      <c r="G209" s="20">
        <f>Model!$W$24*((drdp!D209+drdp!M209)*DBHR!$B209+(drdp!G209+drdp!P209)*DBHR!$C209+(drdp!J209+drdp!S209)*DBHR!$D209)</f>
        <v>0</v>
      </c>
      <c r="H209" s="18">
        <f>Model!$W$24*((drdp!B209)*DBHR!$B209+(drdp!E209)*DBHR!$C209+(drdp!H209)*DBHR!$D209)</f>
        <v>-4.9099977266952588E-2</v>
      </c>
      <c r="I209" s="18">
        <f>Model!$W$24*((drdp!C209)*DBHR!$B209+(drdp!F209)*DBHR!$C209+(drdp!I209)*DBHR!$D209)</f>
        <v>1.3156299257066427E-2</v>
      </c>
      <c r="J209" s="18">
        <f>Model!$W$24*((drdp!D209)*DBHR!$B209+(drdp!G209)*DBHR!$C209+(drdp!J209)*DBHR!$D209)</f>
        <v>0</v>
      </c>
      <c r="K209" s="21">
        <f t="shared" si="51"/>
        <v>1.1517032041700335</v>
      </c>
      <c r="L209" s="21">
        <f t="shared" si="52"/>
        <v>8.2688569740754031E-2</v>
      </c>
      <c r="M209" s="21">
        <f t="shared" si="53"/>
        <v>0</v>
      </c>
      <c r="N209" s="21">
        <f t="shared" si="54"/>
        <v>-0.30859794347769637</v>
      </c>
      <c r="O209" s="21">
        <f t="shared" si="55"/>
        <v>0</v>
      </c>
      <c r="P209" s="21">
        <f t="shared" si="56"/>
        <v>0</v>
      </c>
      <c r="Q209" s="19">
        <f t="shared" si="57"/>
        <v>1.1444707808671877</v>
      </c>
      <c r="R209" s="19">
        <f t="shared" si="58"/>
        <v>8.2169305110329577E-2</v>
      </c>
      <c r="S209" s="19">
        <f t="shared" si="59"/>
        <v>0</v>
      </c>
      <c r="T209" s="19">
        <f t="shared" si="60"/>
        <v>-0.30666002149437877</v>
      </c>
      <c r="U209" s="19">
        <f t="shared" si="61"/>
        <v>0</v>
      </c>
      <c r="V209" s="19">
        <f t="shared" si="62"/>
        <v>0</v>
      </c>
    </row>
    <row r="210" spans="1:22" x14ac:dyDescent="0.25">
      <c r="A210" s="26">
        <f>Wellpath!E210</f>
        <v>6210</v>
      </c>
      <c r="B210" s="22">
        <v>0</v>
      </c>
      <c r="C210" s="22">
        <v>0</v>
      </c>
      <c r="D210" s="22">
        <f t="shared" si="50"/>
        <v>6.472135954999578E-5</v>
      </c>
      <c r="E210" s="20">
        <f>Model!$W$24*((drdp!B210+drdp!K210)*DBHR!$B210+(drdp!E210+drdp!N210)*DBHR!$C210+(drdp!H210+drdp!Q210)*DBHR!$D210)</f>
        <v>-9.8199954533905176E-2</v>
      </c>
      <c r="F210" s="20">
        <f>Model!$W$24*((drdp!C210+drdp!L210)*DBHR!$B210+(drdp!F210+drdp!O210)*DBHR!$C210+(drdp!I210+drdp!R210)*DBHR!$D210)</f>
        <v>2.6312598514132854E-2</v>
      </c>
      <c r="G210" s="20">
        <f>Model!$W$24*((drdp!D210+drdp!M210)*DBHR!$B210+(drdp!G210+drdp!P210)*DBHR!$C210+(drdp!J210+drdp!S210)*DBHR!$D210)</f>
        <v>0</v>
      </c>
      <c r="H210" s="18">
        <f>Model!$W$24*((drdp!B210)*DBHR!$B210+(drdp!E210)*DBHR!$C210+(drdp!H210)*DBHR!$D210)</f>
        <v>-4.9099977266952588E-2</v>
      </c>
      <c r="I210" s="18">
        <f>Model!$W$24*((drdp!C210)*DBHR!$B210+(drdp!F210)*DBHR!$C210+(drdp!I210)*DBHR!$D210)</f>
        <v>1.3156299257066427E-2</v>
      </c>
      <c r="J210" s="18">
        <f>Model!$W$24*((drdp!D210)*DBHR!$B210+(drdp!G210)*DBHR!$C210+(drdp!J210)*DBHR!$D210)</f>
        <v>0</v>
      </c>
      <c r="K210" s="21">
        <f t="shared" si="51"/>
        <v>1.1613464352404945</v>
      </c>
      <c r="L210" s="21">
        <f t="shared" si="52"/>
        <v>8.3380922581319974E-2</v>
      </c>
      <c r="M210" s="21">
        <f t="shared" si="53"/>
        <v>0</v>
      </c>
      <c r="N210" s="21">
        <f t="shared" si="54"/>
        <v>-0.31118183945545314</v>
      </c>
      <c r="O210" s="21">
        <f t="shared" si="55"/>
        <v>0</v>
      </c>
      <c r="P210" s="21">
        <f t="shared" si="56"/>
        <v>0</v>
      </c>
      <c r="Q210" s="19">
        <f t="shared" si="57"/>
        <v>1.1541140119376487</v>
      </c>
      <c r="R210" s="19">
        <f t="shared" si="58"/>
        <v>8.286165795089552E-2</v>
      </c>
      <c r="S210" s="19">
        <f t="shared" si="59"/>
        <v>0</v>
      </c>
      <c r="T210" s="19">
        <f t="shared" si="60"/>
        <v>-0.30924391747213553</v>
      </c>
      <c r="U210" s="19">
        <f t="shared" si="61"/>
        <v>0</v>
      </c>
      <c r="V210" s="19">
        <f t="shared" si="62"/>
        <v>0</v>
      </c>
    </row>
    <row r="211" spans="1:22" x14ac:dyDescent="0.25">
      <c r="A211" s="26">
        <f>Wellpath!E211</f>
        <v>6240</v>
      </c>
      <c r="B211" s="22">
        <v>0</v>
      </c>
      <c r="C211" s="22">
        <v>0</v>
      </c>
      <c r="D211" s="22">
        <f t="shared" si="50"/>
        <v>6.472135954999578E-5</v>
      </c>
      <c r="E211" s="20">
        <f>Model!$W$24*((drdp!B211+drdp!K211)*DBHR!$B211+(drdp!E211+drdp!N211)*DBHR!$C211+(drdp!H211+drdp!Q211)*DBHR!$D211)</f>
        <v>-9.8199954533905176E-2</v>
      </c>
      <c r="F211" s="20">
        <f>Model!$W$24*((drdp!C211+drdp!L211)*DBHR!$B211+(drdp!F211+drdp!O211)*DBHR!$C211+(drdp!I211+drdp!R211)*DBHR!$D211)</f>
        <v>2.6312598514132854E-2</v>
      </c>
      <c r="G211" s="20">
        <f>Model!$W$24*((drdp!D211+drdp!M211)*DBHR!$B211+(drdp!G211+drdp!P211)*DBHR!$C211+(drdp!J211+drdp!S211)*DBHR!$D211)</f>
        <v>0</v>
      </c>
      <c r="H211" s="18">
        <f>Model!$W$24*((drdp!B211)*DBHR!$B211+(drdp!E211)*DBHR!$C211+(drdp!H211)*DBHR!$D211)</f>
        <v>-4.9099977266952588E-2</v>
      </c>
      <c r="I211" s="18">
        <f>Model!$W$24*((drdp!C211)*DBHR!$B211+(drdp!F211)*DBHR!$C211+(drdp!I211)*DBHR!$D211)</f>
        <v>1.3156299257066427E-2</v>
      </c>
      <c r="J211" s="18">
        <f>Model!$W$24*((drdp!D211)*DBHR!$B211+(drdp!G211)*DBHR!$C211+(drdp!J211)*DBHR!$D211)</f>
        <v>0</v>
      </c>
      <c r="K211" s="21">
        <f t="shared" si="51"/>
        <v>1.1709896663109556</v>
      </c>
      <c r="L211" s="21">
        <f t="shared" si="52"/>
        <v>8.4073275421885918E-2</v>
      </c>
      <c r="M211" s="21">
        <f t="shared" si="53"/>
        <v>0</v>
      </c>
      <c r="N211" s="21">
        <f t="shared" si="54"/>
        <v>-0.3137657354332099</v>
      </c>
      <c r="O211" s="21">
        <f t="shared" si="55"/>
        <v>0</v>
      </c>
      <c r="P211" s="21">
        <f t="shared" si="56"/>
        <v>0</v>
      </c>
      <c r="Q211" s="19">
        <f t="shared" si="57"/>
        <v>1.1637572430081098</v>
      </c>
      <c r="R211" s="19">
        <f t="shared" si="58"/>
        <v>8.3554010791461464E-2</v>
      </c>
      <c r="S211" s="19">
        <f t="shared" si="59"/>
        <v>0</v>
      </c>
      <c r="T211" s="19">
        <f t="shared" si="60"/>
        <v>-0.3118278134498923</v>
      </c>
      <c r="U211" s="19">
        <f t="shared" si="61"/>
        <v>0</v>
      </c>
      <c r="V211" s="19">
        <f t="shared" si="62"/>
        <v>0</v>
      </c>
    </row>
    <row r="212" spans="1:22" x14ac:dyDescent="0.25">
      <c r="A212" s="26">
        <f>Wellpath!E212</f>
        <v>6270</v>
      </c>
      <c r="B212" s="22">
        <v>0</v>
      </c>
      <c r="C212" s="22">
        <v>0</v>
      </c>
      <c r="D212" s="22">
        <f t="shared" si="50"/>
        <v>6.472135954999578E-5</v>
      </c>
      <c r="E212" s="20">
        <f>Model!$W$24*((drdp!B212+drdp!K212)*DBHR!$B212+(drdp!E212+drdp!N212)*DBHR!$C212+(drdp!H212+drdp!Q212)*DBHR!$D212)</f>
        <v>-9.8199954533905176E-2</v>
      </c>
      <c r="F212" s="20">
        <f>Model!$W$24*((drdp!C212+drdp!L212)*DBHR!$B212+(drdp!F212+drdp!O212)*DBHR!$C212+(drdp!I212+drdp!R212)*DBHR!$D212)</f>
        <v>2.6312598514132854E-2</v>
      </c>
      <c r="G212" s="20">
        <f>Model!$W$24*((drdp!D212+drdp!M212)*DBHR!$B212+(drdp!G212+drdp!P212)*DBHR!$C212+(drdp!J212+drdp!S212)*DBHR!$D212)</f>
        <v>0</v>
      </c>
      <c r="H212" s="18">
        <f>Model!$W$24*((drdp!B212)*DBHR!$B212+(drdp!E212)*DBHR!$C212+(drdp!H212)*DBHR!$D212)</f>
        <v>-4.9099977266952588E-2</v>
      </c>
      <c r="I212" s="18">
        <f>Model!$W$24*((drdp!C212)*DBHR!$B212+(drdp!F212)*DBHR!$C212+(drdp!I212)*DBHR!$D212)</f>
        <v>1.3156299257066427E-2</v>
      </c>
      <c r="J212" s="18">
        <f>Model!$W$24*((drdp!D212)*DBHR!$B212+(drdp!G212)*DBHR!$C212+(drdp!J212)*DBHR!$D212)</f>
        <v>0</v>
      </c>
      <c r="K212" s="21">
        <f t="shared" si="51"/>
        <v>1.1806328973814166</v>
      </c>
      <c r="L212" s="21">
        <f t="shared" si="52"/>
        <v>8.4765628262451861E-2</v>
      </c>
      <c r="M212" s="21">
        <f t="shared" si="53"/>
        <v>0</v>
      </c>
      <c r="N212" s="21">
        <f t="shared" si="54"/>
        <v>-0.31634963141096667</v>
      </c>
      <c r="O212" s="21">
        <f t="shared" si="55"/>
        <v>0</v>
      </c>
      <c r="P212" s="21">
        <f t="shared" si="56"/>
        <v>0</v>
      </c>
      <c r="Q212" s="19">
        <f t="shared" si="57"/>
        <v>1.1734004740785708</v>
      </c>
      <c r="R212" s="19">
        <f t="shared" si="58"/>
        <v>8.4246363632027407E-2</v>
      </c>
      <c r="S212" s="19">
        <f t="shared" si="59"/>
        <v>0</v>
      </c>
      <c r="T212" s="19">
        <f t="shared" si="60"/>
        <v>-0.31441170942764907</v>
      </c>
      <c r="U212" s="19">
        <f t="shared" si="61"/>
        <v>0</v>
      </c>
      <c r="V212" s="19">
        <f t="shared" si="62"/>
        <v>0</v>
      </c>
    </row>
    <row r="213" spans="1:22" x14ac:dyDescent="0.25">
      <c r="A213" s="26">
        <f>Wellpath!E213</f>
        <v>6300</v>
      </c>
      <c r="B213" s="22">
        <v>0</v>
      </c>
      <c r="C213" s="22">
        <v>0</v>
      </c>
      <c r="D213" s="22">
        <f t="shared" si="50"/>
        <v>6.472135954999578E-5</v>
      </c>
      <c r="E213" s="20">
        <f>Model!$W$24*((drdp!B213+drdp!K213)*DBHR!$B213+(drdp!E213+drdp!N213)*DBHR!$C213+(drdp!H213+drdp!Q213)*DBHR!$D213)</f>
        <v>-9.8199954533905176E-2</v>
      </c>
      <c r="F213" s="20">
        <f>Model!$W$24*((drdp!C213+drdp!L213)*DBHR!$B213+(drdp!F213+drdp!O213)*DBHR!$C213+(drdp!I213+drdp!R213)*DBHR!$D213)</f>
        <v>2.6312598514132854E-2</v>
      </c>
      <c r="G213" s="20">
        <f>Model!$W$24*((drdp!D213+drdp!M213)*DBHR!$B213+(drdp!G213+drdp!P213)*DBHR!$C213+(drdp!J213+drdp!S213)*DBHR!$D213)</f>
        <v>0</v>
      </c>
      <c r="H213" s="18">
        <f>Model!$W$24*((drdp!B213)*DBHR!$B213+(drdp!E213)*DBHR!$C213+(drdp!H213)*DBHR!$D213)</f>
        <v>-4.9099977266952588E-2</v>
      </c>
      <c r="I213" s="18">
        <f>Model!$W$24*((drdp!C213)*DBHR!$B213+(drdp!F213)*DBHR!$C213+(drdp!I213)*DBHR!$D213)</f>
        <v>1.3156299257066427E-2</v>
      </c>
      <c r="J213" s="18">
        <f>Model!$W$24*((drdp!D213)*DBHR!$B213+(drdp!G213)*DBHR!$C213+(drdp!J213)*DBHR!$D213)</f>
        <v>0</v>
      </c>
      <c r="K213" s="21">
        <f t="shared" si="51"/>
        <v>1.1902761284518777</v>
      </c>
      <c r="L213" s="21">
        <f t="shared" si="52"/>
        <v>8.5457981103017805E-2</v>
      </c>
      <c r="M213" s="21">
        <f t="shared" si="53"/>
        <v>0</v>
      </c>
      <c r="N213" s="21">
        <f t="shared" si="54"/>
        <v>-0.31893352738872344</v>
      </c>
      <c r="O213" s="21">
        <f t="shared" si="55"/>
        <v>0</v>
      </c>
      <c r="P213" s="21">
        <f t="shared" si="56"/>
        <v>0</v>
      </c>
      <c r="Q213" s="19">
        <f t="shared" si="57"/>
        <v>1.1830437051490319</v>
      </c>
      <c r="R213" s="19">
        <f t="shared" si="58"/>
        <v>8.4938716472593351E-2</v>
      </c>
      <c r="S213" s="19">
        <f t="shared" si="59"/>
        <v>0</v>
      </c>
      <c r="T213" s="19">
        <f t="shared" si="60"/>
        <v>-0.31699560540540583</v>
      </c>
      <c r="U213" s="19">
        <f t="shared" si="61"/>
        <v>0</v>
      </c>
      <c r="V213" s="19">
        <f t="shared" si="62"/>
        <v>0</v>
      </c>
    </row>
    <row r="214" spans="1:22" x14ac:dyDescent="0.25">
      <c r="A214" s="26">
        <f>Wellpath!E214</f>
        <v>6330</v>
      </c>
      <c r="B214" s="22">
        <v>0</v>
      </c>
      <c r="C214" s="22">
        <v>0</v>
      </c>
      <c r="D214" s="22">
        <f t="shared" si="50"/>
        <v>6.472135954999578E-5</v>
      </c>
      <c r="E214" s="20">
        <f>Model!$W$24*((drdp!B214+drdp!K214)*DBHR!$B214+(drdp!E214+drdp!N214)*DBHR!$C214+(drdp!H214+drdp!Q214)*DBHR!$D214)</f>
        <v>-9.8199954533905176E-2</v>
      </c>
      <c r="F214" s="20">
        <f>Model!$W$24*((drdp!C214+drdp!L214)*DBHR!$B214+(drdp!F214+drdp!O214)*DBHR!$C214+(drdp!I214+drdp!R214)*DBHR!$D214)</f>
        <v>2.6312598514132854E-2</v>
      </c>
      <c r="G214" s="20">
        <f>Model!$W$24*((drdp!D214+drdp!M214)*DBHR!$B214+(drdp!G214+drdp!P214)*DBHR!$C214+(drdp!J214+drdp!S214)*DBHR!$D214)</f>
        <v>0</v>
      </c>
      <c r="H214" s="18">
        <f>Model!$W$24*((drdp!B214)*DBHR!$B214+(drdp!E214)*DBHR!$C214+(drdp!H214)*DBHR!$D214)</f>
        <v>-4.9099977266952588E-2</v>
      </c>
      <c r="I214" s="18">
        <f>Model!$W$24*((drdp!C214)*DBHR!$B214+(drdp!F214)*DBHR!$C214+(drdp!I214)*DBHR!$D214)</f>
        <v>1.3156299257066427E-2</v>
      </c>
      <c r="J214" s="18">
        <f>Model!$W$24*((drdp!D214)*DBHR!$B214+(drdp!G214)*DBHR!$C214+(drdp!J214)*DBHR!$D214)</f>
        <v>0</v>
      </c>
      <c r="K214" s="21">
        <f t="shared" si="51"/>
        <v>1.1999193595223387</v>
      </c>
      <c r="L214" s="21">
        <f t="shared" si="52"/>
        <v>8.6150333943583748E-2</v>
      </c>
      <c r="M214" s="21">
        <f t="shared" si="53"/>
        <v>0</v>
      </c>
      <c r="N214" s="21">
        <f t="shared" si="54"/>
        <v>-0.3215174233664802</v>
      </c>
      <c r="O214" s="21">
        <f t="shared" si="55"/>
        <v>0</v>
      </c>
      <c r="P214" s="21">
        <f t="shared" si="56"/>
        <v>0</v>
      </c>
      <c r="Q214" s="19">
        <f t="shared" si="57"/>
        <v>1.192686936219493</v>
      </c>
      <c r="R214" s="19">
        <f t="shared" si="58"/>
        <v>8.5631069313159294E-2</v>
      </c>
      <c r="S214" s="19">
        <f t="shared" si="59"/>
        <v>0</v>
      </c>
      <c r="T214" s="19">
        <f t="shared" si="60"/>
        <v>-0.3195795013831626</v>
      </c>
      <c r="U214" s="19">
        <f t="shared" si="61"/>
        <v>0</v>
      </c>
      <c r="V214" s="19">
        <f t="shared" si="62"/>
        <v>0</v>
      </c>
    </row>
    <row r="215" spans="1:22" x14ac:dyDescent="0.25">
      <c r="A215" s="26">
        <f>Wellpath!E215</f>
        <v>6360</v>
      </c>
      <c r="B215" s="22">
        <v>0</v>
      </c>
      <c r="C215" s="22">
        <v>0</v>
      </c>
      <c r="D215" s="22">
        <f t="shared" si="50"/>
        <v>6.472135954999578E-5</v>
      </c>
      <c r="E215" s="20">
        <f>Model!$W$24*((drdp!B215+drdp!K215)*DBHR!$B215+(drdp!E215+drdp!N215)*DBHR!$C215+(drdp!H215+drdp!Q215)*DBHR!$D215)</f>
        <v>-9.8199954533905176E-2</v>
      </c>
      <c r="F215" s="20">
        <f>Model!$W$24*((drdp!C215+drdp!L215)*DBHR!$B215+(drdp!F215+drdp!O215)*DBHR!$C215+(drdp!I215+drdp!R215)*DBHR!$D215)</f>
        <v>2.6312598514132854E-2</v>
      </c>
      <c r="G215" s="20">
        <f>Model!$W$24*((drdp!D215+drdp!M215)*DBHR!$B215+(drdp!G215+drdp!P215)*DBHR!$C215+(drdp!J215+drdp!S215)*DBHR!$D215)</f>
        <v>0</v>
      </c>
      <c r="H215" s="18">
        <f>Model!$W$24*((drdp!B215)*DBHR!$B215+(drdp!E215)*DBHR!$C215+(drdp!H215)*DBHR!$D215)</f>
        <v>-4.9099977266952588E-2</v>
      </c>
      <c r="I215" s="18">
        <f>Model!$W$24*((drdp!C215)*DBHR!$B215+(drdp!F215)*DBHR!$C215+(drdp!I215)*DBHR!$D215)</f>
        <v>1.3156299257066427E-2</v>
      </c>
      <c r="J215" s="18">
        <f>Model!$W$24*((drdp!D215)*DBHR!$B215+(drdp!G215)*DBHR!$C215+(drdp!J215)*DBHR!$D215)</f>
        <v>0</v>
      </c>
      <c r="K215" s="21">
        <f t="shared" si="51"/>
        <v>1.2095625905927998</v>
      </c>
      <c r="L215" s="21">
        <f t="shared" si="52"/>
        <v>8.6842686784149692E-2</v>
      </c>
      <c r="M215" s="21">
        <f t="shared" si="53"/>
        <v>0</v>
      </c>
      <c r="N215" s="21">
        <f t="shared" si="54"/>
        <v>-0.32410131934423697</v>
      </c>
      <c r="O215" s="21">
        <f t="shared" si="55"/>
        <v>0</v>
      </c>
      <c r="P215" s="21">
        <f t="shared" si="56"/>
        <v>0</v>
      </c>
      <c r="Q215" s="19">
        <f t="shared" si="57"/>
        <v>1.202330167289954</v>
      </c>
      <c r="R215" s="19">
        <f t="shared" si="58"/>
        <v>8.6323422153725238E-2</v>
      </c>
      <c r="S215" s="19">
        <f t="shared" si="59"/>
        <v>0</v>
      </c>
      <c r="T215" s="19">
        <f t="shared" si="60"/>
        <v>-0.32216339736091937</v>
      </c>
      <c r="U215" s="19">
        <f t="shared" si="61"/>
        <v>0</v>
      </c>
      <c r="V215" s="19">
        <f t="shared" si="62"/>
        <v>0</v>
      </c>
    </row>
    <row r="216" spans="1:22" x14ac:dyDescent="0.25">
      <c r="A216" s="26">
        <f>Wellpath!E216</f>
        <v>6390</v>
      </c>
      <c r="B216" s="22">
        <v>0</v>
      </c>
      <c r="C216" s="22">
        <v>0</v>
      </c>
      <c r="D216" s="22">
        <f t="shared" si="50"/>
        <v>6.472135954999578E-5</v>
      </c>
      <c r="E216" s="20">
        <f>Model!$W$24*((drdp!B216+drdp!K216)*DBHR!$B216+(drdp!E216+drdp!N216)*DBHR!$C216+(drdp!H216+drdp!Q216)*DBHR!$D216)</f>
        <v>-9.8199954533905176E-2</v>
      </c>
      <c r="F216" s="20">
        <f>Model!$W$24*((drdp!C216+drdp!L216)*DBHR!$B216+(drdp!F216+drdp!O216)*DBHR!$C216+(drdp!I216+drdp!R216)*DBHR!$D216)</f>
        <v>2.6312598514132854E-2</v>
      </c>
      <c r="G216" s="20">
        <f>Model!$W$24*((drdp!D216+drdp!M216)*DBHR!$B216+(drdp!G216+drdp!P216)*DBHR!$C216+(drdp!J216+drdp!S216)*DBHR!$D216)</f>
        <v>0</v>
      </c>
      <c r="H216" s="18">
        <f>Model!$W$24*((drdp!B216)*DBHR!$B216+(drdp!E216)*DBHR!$C216+(drdp!H216)*DBHR!$D216)</f>
        <v>-4.9099977266952588E-2</v>
      </c>
      <c r="I216" s="18">
        <f>Model!$W$24*((drdp!C216)*DBHR!$B216+(drdp!F216)*DBHR!$C216+(drdp!I216)*DBHR!$D216)</f>
        <v>1.3156299257066427E-2</v>
      </c>
      <c r="J216" s="18">
        <f>Model!$W$24*((drdp!D216)*DBHR!$B216+(drdp!G216)*DBHR!$C216+(drdp!J216)*DBHR!$D216)</f>
        <v>0</v>
      </c>
      <c r="K216" s="21">
        <f t="shared" si="51"/>
        <v>1.2192058216632609</v>
      </c>
      <c r="L216" s="21">
        <f t="shared" si="52"/>
        <v>8.7535039624715635E-2</v>
      </c>
      <c r="M216" s="21">
        <f t="shared" si="53"/>
        <v>0</v>
      </c>
      <c r="N216" s="21">
        <f t="shared" si="54"/>
        <v>-0.32668521532199374</v>
      </c>
      <c r="O216" s="21">
        <f t="shared" si="55"/>
        <v>0</v>
      </c>
      <c r="P216" s="21">
        <f t="shared" si="56"/>
        <v>0</v>
      </c>
      <c r="Q216" s="19">
        <f t="shared" si="57"/>
        <v>1.2119733983604151</v>
      </c>
      <c r="R216" s="19">
        <f t="shared" si="58"/>
        <v>8.7015774994291181E-2</v>
      </c>
      <c r="S216" s="19">
        <f t="shared" si="59"/>
        <v>0</v>
      </c>
      <c r="T216" s="19">
        <f t="shared" si="60"/>
        <v>-0.32474729333867614</v>
      </c>
      <c r="U216" s="19">
        <f t="shared" si="61"/>
        <v>0</v>
      </c>
      <c r="V216" s="19">
        <f t="shared" si="62"/>
        <v>0</v>
      </c>
    </row>
    <row r="217" spans="1:22" x14ac:dyDescent="0.25">
      <c r="A217" s="26">
        <f>Wellpath!E217</f>
        <v>6420</v>
      </c>
      <c r="B217" s="22">
        <v>0</v>
      </c>
      <c r="C217" s="22">
        <v>0</v>
      </c>
      <c r="D217" s="22">
        <f t="shared" si="50"/>
        <v>6.472135954999578E-5</v>
      </c>
      <c r="E217" s="20">
        <f>Model!$W$24*((drdp!B217+drdp!K217)*DBHR!$B217+(drdp!E217+drdp!N217)*DBHR!$C217+(drdp!H217+drdp!Q217)*DBHR!$D217)</f>
        <v>-9.8199954533905176E-2</v>
      </c>
      <c r="F217" s="20">
        <f>Model!$W$24*((drdp!C217+drdp!L217)*DBHR!$B217+(drdp!F217+drdp!O217)*DBHR!$C217+(drdp!I217+drdp!R217)*DBHR!$D217)</f>
        <v>2.6312598514132854E-2</v>
      </c>
      <c r="G217" s="20">
        <f>Model!$W$24*((drdp!D217+drdp!M217)*DBHR!$B217+(drdp!G217+drdp!P217)*DBHR!$C217+(drdp!J217+drdp!S217)*DBHR!$D217)</f>
        <v>0</v>
      </c>
      <c r="H217" s="18">
        <f>Model!$W$24*((drdp!B217)*DBHR!$B217+(drdp!E217)*DBHR!$C217+(drdp!H217)*DBHR!$D217)</f>
        <v>-4.9099977266952588E-2</v>
      </c>
      <c r="I217" s="18">
        <f>Model!$W$24*((drdp!C217)*DBHR!$B217+(drdp!F217)*DBHR!$C217+(drdp!I217)*DBHR!$D217)</f>
        <v>1.3156299257066427E-2</v>
      </c>
      <c r="J217" s="18">
        <f>Model!$W$24*((drdp!D217)*DBHR!$B217+(drdp!G217)*DBHR!$C217+(drdp!J217)*DBHR!$D217)</f>
        <v>0</v>
      </c>
      <c r="K217" s="21">
        <f t="shared" si="51"/>
        <v>1.2288490527337219</v>
      </c>
      <c r="L217" s="21">
        <f t="shared" si="52"/>
        <v>8.8227392465281579E-2</v>
      </c>
      <c r="M217" s="21">
        <f t="shared" si="53"/>
        <v>0</v>
      </c>
      <c r="N217" s="21">
        <f t="shared" si="54"/>
        <v>-0.32926911129975051</v>
      </c>
      <c r="O217" s="21">
        <f t="shared" si="55"/>
        <v>0</v>
      </c>
      <c r="P217" s="21">
        <f t="shared" si="56"/>
        <v>0</v>
      </c>
      <c r="Q217" s="19">
        <f t="shared" si="57"/>
        <v>1.2216166294308761</v>
      </c>
      <c r="R217" s="19">
        <f t="shared" si="58"/>
        <v>8.7708127834857125E-2</v>
      </c>
      <c r="S217" s="19">
        <f t="shared" si="59"/>
        <v>0</v>
      </c>
      <c r="T217" s="19">
        <f t="shared" si="60"/>
        <v>-0.3273311893164329</v>
      </c>
      <c r="U217" s="19">
        <f t="shared" si="61"/>
        <v>0</v>
      </c>
      <c r="V217" s="19">
        <f t="shared" si="62"/>
        <v>0</v>
      </c>
    </row>
    <row r="218" spans="1:22" x14ac:dyDescent="0.25">
      <c r="A218" s="26">
        <f>Wellpath!E218</f>
        <v>6450</v>
      </c>
      <c r="B218" s="22">
        <v>0</v>
      </c>
      <c r="C218" s="22">
        <v>0</v>
      </c>
      <c r="D218" s="22">
        <f t="shared" si="50"/>
        <v>6.472135954999578E-5</v>
      </c>
      <c r="E218" s="20">
        <f>Model!$W$24*((drdp!B218+drdp!K218)*DBHR!$B218+(drdp!E218+drdp!N218)*DBHR!$C218+(drdp!H218+drdp!Q218)*DBHR!$D218)</f>
        <v>-9.8199954533905176E-2</v>
      </c>
      <c r="F218" s="20">
        <f>Model!$W$24*((drdp!C218+drdp!L218)*DBHR!$B218+(drdp!F218+drdp!O218)*DBHR!$C218+(drdp!I218+drdp!R218)*DBHR!$D218)</f>
        <v>2.6312598514132854E-2</v>
      </c>
      <c r="G218" s="20">
        <f>Model!$W$24*((drdp!D218+drdp!M218)*DBHR!$B218+(drdp!G218+drdp!P218)*DBHR!$C218+(drdp!J218+drdp!S218)*DBHR!$D218)</f>
        <v>0</v>
      </c>
      <c r="H218" s="18">
        <f>Model!$W$24*((drdp!B218)*DBHR!$B218+(drdp!E218)*DBHR!$C218+(drdp!H218)*DBHR!$D218)</f>
        <v>-4.9099977266952588E-2</v>
      </c>
      <c r="I218" s="18">
        <f>Model!$W$24*((drdp!C218)*DBHR!$B218+(drdp!F218)*DBHR!$C218+(drdp!I218)*DBHR!$D218)</f>
        <v>1.3156299257066427E-2</v>
      </c>
      <c r="J218" s="18">
        <f>Model!$W$24*((drdp!D218)*DBHR!$B218+(drdp!G218)*DBHR!$C218+(drdp!J218)*DBHR!$D218)</f>
        <v>0</v>
      </c>
      <c r="K218" s="21">
        <f t="shared" si="51"/>
        <v>1.238492283804183</v>
      </c>
      <c r="L218" s="21">
        <f t="shared" si="52"/>
        <v>8.8919745305847522E-2</v>
      </c>
      <c r="M218" s="21">
        <f t="shared" si="53"/>
        <v>0</v>
      </c>
      <c r="N218" s="21">
        <f t="shared" si="54"/>
        <v>-0.33185300727750727</v>
      </c>
      <c r="O218" s="21">
        <f t="shared" si="55"/>
        <v>0</v>
      </c>
      <c r="P218" s="21">
        <f t="shared" si="56"/>
        <v>0</v>
      </c>
      <c r="Q218" s="19">
        <f t="shared" si="57"/>
        <v>1.2312598605013372</v>
      </c>
      <c r="R218" s="19">
        <f t="shared" si="58"/>
        <v>8.8400480675423068E-2</v>
      </c>
      <c r="S218" s="19">
        <f t="shared" si="59"/>
        <v>0</v>
      </c>
      <c r="T218" s="19">
        <f t="shared" si="60"/>
        <v>-0.32991508529418967</v>
      </c>
      <c r="U218" s="19">
        <f t="shared" si="61"/>
        <v>0</v>
      </c>
      <c r="V218" s="19">
        <f t="shared" si="62"/>
        <v>0</v>
      </c>
    </row>
    <row r="219" spans="1:22" x14ac:dyDescent="0.25">
      <c r="A219" s="26">
        <f>Wellpath!E219</f>
        <v>6480</v>
      </c>
      <c r="B219" s="22">
        <v>0</v>
      </c>
      <c r="C219" s="22">
        <v>0</v>
      </c>
      <c r="D219" s="22">
        <f t="shared" si="50"/>
        <v>6.472135954999578E-5</v>
      </c>
      <c r="E219" s="20">
        <f>Model!$W$24*((drdp!B219+drdp!K219)*DBHR!$B219+(drdp!E219+drdp!N219)*DBHR!$C219+(drdp!H219+drdp!Q219)*DBHR!$D219)</f>
        <v>-9.8199954533905176E-2</v>
      </c>
      <c r="F219" s="20">
        <f>Model!$W$24*((drdp!C219+drdp!L219)*DBHR!$B219+(drdp!F219+drdp!O219)*DBHR!$C219+(drdp!I219+drdp!R219)*DBHR!$D219)</f>
        <v>2.6312598514132854E-2</v>
      </c>
      <c r="G219" s="20">
        <f>Model!$W$24*((drdp!D219+drdp!M219)*DBHR!$B219+(drdp!G219+drdp!P219)*DBHR!$C219+(drdp!J219+drdp!S219)*DBHR!$D219)</f>
        <v>0</v>
      </c>
      <c r="H219" s="18">
        <f>Model!$W$24*((drdp!B219)*DBHR!$B219+(drdp!E219)*DBHR!$C219+(drdp!H219)*DBHR!$D219)</f>
        <v>-4.9099977266952588E-2</v>
      </c>
      <c r="I219" s="18">
        <f>Model!$W$24*((drdp!C219)*DBHR!$B219+(drdp!F219)*DBHR!$C219+(drdp!I219)*DBHR!$D219)</f>
        <v>1.3156299257066427E-2</v>
      </c>
      <c r="J219" s="18">
        <f>Model!$W$24*((drdp!D219)*DBHR!$B219+(drdp!G219)*DBHR!$C219+(drdp!J219)*DBHR!$D219)</f>
        <v>0</v>
      </c>
      <c r="K219" s="21">
        <f t="shared" si="51"/>
        <v>1.248135514874644</v>
      </c>
      <c r="L219" s="21">
        <f t="shared" si="52"/>
        <v>8.9612098146413466E-2</v>
      </c>
      <c r="M219" s="21">
        <f t="shared" si="53"/>
        <v>0</v>
      </c>
      <c r="N219" s="21">
        <f t="shared" si="54"/>
        <v>-0.33443690325526404</v>
      </c>
      <c r="O219" s="21">
        <f t="shared" si="55"/>
        <v>0</v>
      </c>
      <c r="P219" s="21">
        <f t="shared" si="56"/>
        <v>0</v>
      </c>
      <c r="Q219" s="19">
        <f t="shared" si="57"/>
        <v>1.2409030915717982</v>
      </c>
      <c r="R219" s="19">
        <f t="shared" si="58"/>
        <v>8.9092833515989012E-2</v>
      </c>
      <c r="S219" s="19">
        <f t="shared" si="59"/>
        <v>0</v>
      </c>
      <c r="T219" s="19">
        <f t="shared" si="60"/>
        <v>-0.33249898127194644</v>
      </c>
      <c r="U219" s="19">
        <f t="shared" si="61"/>
        <v>0</v>
      </c>
      <c r="V219" s="19">
        <f t="shared" si="62"/>
        <v>0</v>
      </c>
    </row>
    <row r="220" spans="1:22" x14ac:dyDescent="0.25">
      <c r="A220" s="26">
        <f>Wellpath!E220</f>
        <v>6510</v>
      </c>
      <c r="B220" s="22">
        <v>0</v>
      </c>
      <c r="C220" s="22">
        <v>0</v>
      </c>
      <c r="D220" s="22">
        <f t="shared" si="50"/>
        <v>6.472135954999578E-5</v>
      </c>
      <c r="E220" s="20">
        <f>Model!$W$24*((drdp!B220+drdp!K220)*DBHR!$B220+(drdp!E220+drdp!N220)*DBHR!$C220+(drdp!H220+drdp!Q220)*DBHR!$D220)</f>
        <v>-9.8199954533905176E-2</v>
      </c>
      <c r="F220" s="20">
        <f>Model!$W$24*((drdp!C220+drdp!L220)*DBHR!$B220+(drdp!F220+drdp!O220)*DBHR!$C220+(drdp!I220+drdp!R220)*DBHR!$D220)</f>
        <v>2.6312598514132854E-2</v>
      </c>
      <c r="G220" s="20">
        <f>Model!$W$24*((drdp!D220+drdp!M220)*DBHR!$B220+(drdp!G220+drdp!P220)*DBHR!$C220+(drdp!J220+drdp!S220)*DBHR!$D220)</f>
        <v>0</v>
      </c>
      <c r="H220" s="18">
        <f>Model!$W$24*((drdp!B220)*DBHR!$B220+(drdp!E220)*DBHR!$C220+(drdp!H220)*DBHR!$D220)</f>
        <v>-4.9099977266952588E-2</v>
      </c>
      <c r="I220" s="18">
        <f>Model!$W$24*((drdp!C220)*DBHR!$B220+(drdp!F220)*DBHR!$C220+(drdp!I220)*DBHR!$D220)</f>
        <v>1.3156299257066427E-2</v>
      </c>
      <c r="J220" s="18">
        <f>Model!$W$24*((drdp!D220)*DBHR!$B220+(drdp!G220)*DBHR!$C220+(drdp!J220)*DBHR!$D220)</f>
        <v>0</v>
      </c>
      <c r="K220" s="21">
        <f t="shared" si="51"/>
        <v>1.2577787459451051</v>
      </c>
      <c r="L220" s="21">
        <f t="shared" si="52"/>
        <v>9.0304450986979409E-2</v>
      </c>
      <c r="M220" s="21">
        <f t="shared" si="53"/>
        <v>0</v>
      </c>
      <c r="N220" s="21">
        <f t="shared" si="54"/>
        <v>-0.33702079923302081</v>
      </c>
      <c r="O220" s="21">
        <f t="shared" si="55"/>
        <v>0</v>
      </c>
      <c r="P220" s="21">
        <f t="shared" si="56"/>
        <v>0</v>
      </c>
      <c r="Q220" s="19">
        <f t="shared" si="57"/>
        <v>1.2505463226422593</v>
      </c>
      <c r="R220" s="19">
        <f t="shared" si="58"/>
        <v>8.9785186356554955E-2</v>
      </c>
      <c r="S220" s="19">
        <f t="shared" si="59"/>
        <v>0</v>
      </c>
      <c r="T220" s="19">
        <f t="shared" si="60"/>
        <v>-0.3350828772497032</v>
      </c>
      <c r="U220" s="19">
        <f t="shared" si="61"/>
        <v>0</v>
      </c>
      <c r="V220" s="19">
        <f t="shared" si="62"/>
        <v>0</v>
      </c>
    </row>
    <row r="221" spans="1:22" x14ac:dyDescent="0.25">
      <c r="A221" s="26">
        <f>Wellpath!E221</f>
        <v>6540</v>
      </c>
      <c r="B221" s="22">
        <v>0</v>
      </c>
      <c r="C221" s="22">
        <v>0</v>
      </c>
      <c r="D221" s="22">
        <f t="shared" si="50"/>
        <v>6.472135954999578E-5</v>
      </c>
      <c r="E221" s="20">
        <f>Model!$W$24*((drdp!B221+drdp!K221)*DBHR!$B221+(drdp!E221+drdp!N221)*DBHR!$C221+(drdp!H221+drdp!Q221)*DBHR!$D221)</f>
        <v>-9.8199954533905176E-2</v>
      </c>
      <c r="F221" s="20">
        <f>Model!$W$24*((drdp!C221+drdp!L221)*DBHR!$B221+(drdp!F221+drdp!O221)*DBHR!$C221+(drdp!I221+drdp!R221)*DBHR!$D221)</f>
        <v>2.6312598514132854E-2</v>
      </c>
      <c r="G221" s="20">
        <f>Model!$W$24*((drdp!D221+drdp!M221)*DBHR!$B221+(drdp!G221+drdp!P221)*DBHR!$C221+(drdp!J221+drdp!S221)*DBHR!$D221)</f>
        <v>0</v>
      </c>
      <c r="H221" s="18">
        <f>Model!$W$24*((drdp!B221)*DBHR!$B221+(drdp!E221)*DBHR!$C221+(drdp!H221)*DBHR!$D221)</f>
        <v>-4.9099977266952588E-2</v>
      </c>
      <c r="I221" s="18">
        <f>Model!$W$24*((drdp!C221)*DBHR!$B221+(drdp!F221)*DBHR!$C221+(drdp!I221)*DBHR!$D221)</f>
        <v>1.3156299257066427E-2</v>
      </c>
      <c r="J221" s="18">
        <f>Model!$W$24*((drdp!D221)*DBHR!$B221+(drdp!G221)*DBHR!$C221+(drdp!J221)*DBHR!$D221)</f>
        <v>0</v>
      </c>
      <c r="K221" s="21">
        <f t="shared" si="51"/>
        <v>1.2674219770155661</v>
      </c>
      <c r="L221" s="21">
        <f t="shared" si="52"/>
        <v>9.0996803827545353E-2</v>
      </c>
      <c r="M221" s="21">
        <f t="shared" si="53"/>
        <v>0</v>
      </c>
      <c r="N221" s="21">
        <f t="shared" si="54"/>
        <v>-0.33960469521077757</v>
      </c>
      <c r="O221" s="21">
        <f t="shared" si="55"/>
        <v>0</v>
      </c>
      <c r="P221" s="21">
        <f t="shared" si="56"/>
        <v>0</v>
      </c>
      <c r="Q221" s="19">
        <f t="shared" si="57"/>
        <v>1.2601895537127203</v>
      </c>
      <c r="R221" s="19">
        <f t="shared" si="58"/>
        <v>9.0477539197120899E-2</v>
      </c>
      <c r="S221" s="19">
        <f t="shared" si="59"/>
        <v>0</v>
      </c>
      <c r="T221" s="19">
        <f t="shared" si="60"/>
        <v>-0.33766677322745997</v>
      </c>
      <c r="U221" s="19">
        <f t="shared" si="61"/>
        <v>0</v>
      </c>
      <c r="V221" s="19">
        <f t="shared" si="62"/>
        <v>0</v>
      </c>
    </row>
    <row r="222" spans="1:22" x14ac:dyDescent="0.25">
      <c r="A222" s="26">
        <f>Wellpath!E222</f>
        <v>6570</v>
      </c>
      <c r="B222" s="22">
        <v>0</v>
      </c>
      <c r="C222" s="22">
        <v>0</v>
      </c>
      <c r="D222" s="22">
        <f t="shared" si="50"/>
        <v>6.472135954999578E-5</v>
      </c>
      <c r="E222" s="20">
        <f>Model!$W$24*((drdp!B222+drdp!K222)*DBHR!$B222+(drdp!E222+drdp!N222)*DBHR!$C222+(drdp!H222+drdp!Q222)*DBHR!$D222)</f>
        <v>-9.8199954533905176E-2</v>
      </c>
      <c r="F222" s="20">
        <f>Model!$W$24*((drdp!C222+drdp!L222)*DBHR!$B222+(drdp!F222+drdp!O222)*DBHR!$C222+(drdp!I222+drdp!R222)*DBHR!$D222)</f>
        <v>2.6312598514132854E-2</v>
      </c>
      <c r="G222" s="20">
        <f>Model!$W$24*((drdp!D222+drdp!M222)*DBHR!$B222+(drdp!G222+drdp!P222)*DBHR!$C222+(drdp!J222+drdp!S222)*DBHR!$D222)</f>
        <v>0</v>
      </c>
      <c r="H222" s="18">
        <f>Model!$W$24*((drdp!B222)*DBHR!$B222+(drdp!E222)*DBHR!$C222+(drdp!H222)*DBHR!$D222)</f>
        <v>-4.9099977266952588E-2</v>
      </c>
      <c r="I222" s="18">
        <f>Model!$W$24*((drdp!C222)*DBHR!$B222+(drdp!F222)*DBHR!$C222+(drdp!I222)*DBHR!$D222)</f>
        <v>1.3156299257066427E-2</v>
      </c>
      <c r="J222" s="18">
        <f>Model!$W$24*((drdp!D222)*DBHR!$B222+(drdp!G222)*DBHR!$C222+(drdp!J222)*DBHR!$D222)</f>
        <v>0</v>
      </c>
      <c r="K222" s="21">
        <f t="shared" si="51"/>
        <v>1.2770652080860272</v>
      </c>
      <c r="L222" s="21">
        <f t="shared" si="52"/>
        <v>9.1689156668111296E-2</v>
      </c>
      <c r="M222" s="21">
        <f t="shared" si="53"/>
        <v>0</v>
      </c>
      <c r="N222" s="21">
        <f t="shared" si="54"/>
        <v>-0.34218859118853434</v>
      </c>
      <c r="O222" s="21">
        <f t="shared" si="55"/>
        <v>0</v>
      </c>
      <c r="P222" s="21">
        <f t="shared" si="56"/>
        <v>0</v>
      </c>
      <c r="Q222" s="19">
        <f t="shared" si="57"/>
        <v>1.2698327847831814</v>
      </c>
      <c r="R222" s="19">
        <f t="shared" si="58"/>
        <v>9.1169892037686842E-2</v>
      </c>
      <c r="S222" s="19">
        <f t="shared" si="59"/>
        <v>0</v>
      </c>
      <c r="T222" s="19">
        <f t="shared" si="60"/>
        <v>-0.34025066920521674</v>
      </c>
      <c r="U222" s="19">
        <f t="shared" si="61"/>
        <v>0</v>
      </c>
      <c r="V222" s="19">
        <f t="shared" si="62"/>
        <v>0</v>
      </c>
    </row>
    <row r="223" spans="1:22" x14ac:dyDescent="0.25">
      <c r="A223" s="26">
        <f>Wellpath!E223</f>
        <v>6600</v>
      </c>
      <c r="B223" s="22">
        <v>0</v>
      </c>
      <c r="C223" s="22">
        <v>0</v>
      </c>
      <c r="D223" s="22">
        <f t="shared" si="50"/>
        <v>6.472135954999578E-5</v>
      </c>
      <c r="E223" s="20">
        <f>Model!$W$24*((drdp!B223+drdp!K223)*DBHR!$B223+(drdp!E223+drdp!N223)*DBHR!$C223+(drdp!H223+drdp!Q223)*DBHR!$D223)</f>
        <v>-9.8199954533905176E-2</v>
      </c>
      <c r="F223" s="20">
        <f>Model!$W$24*((drdp!C223+drdp!L223)*DBHR!$B223+(drdp!F223+drdp!O223)*DBHR!$C223+(drdp!I223+drdp!R223)*DBHR!$D223)</f>
        <v>2.6312598514132854E-2</v>
      </c>
      <c r="G223" s="20">
        <f>Model!$W$24*((drdp!D223+drdp!M223)*DBHR!$B223+(drdp!G223+drdp!P223)*DBHR!$C223+(drdp!J223+drdp!S223)*DBHR!$D223)</f>
        <v>0</v>
      </c>
      <c r="H223" s="18">
        <f>Model!$W$24*((drdp!B223)*DBHR!$B223+(drdp!E223)*DBHR!$C223+(drdp!H223)*DBHR!$D223)</f>
        <v>-4.9099977266952588E-2</v>
      </c>
      <c r="I223" s="18">
        <f>Model!$W$24*((drdp!C223)*DBHR!$B223+(drdp!F223)*DBHR!$C223+(drdp!I223)*DBHR!$D223)</f>
        <v>1.3156299257066427E-2</v>
      </c>
      <c r="J223" s="18">
        <f>Model!$W$24*((drdp!D223)*DBHR!$B223+(drdp!G223)*DBHR!$C223+(drdp!J223)*DBHR!$D223)</f>
        <v>0</v>
      </c>
      <c r="K223" s="21">
        <f t="shared" si="51"/>
        <v>1.2867084391564882</v>
      </c>
      <c r="L223" s="21">
        <f t="shared" si="52"/>
        <v>9.238150950867724E-2</v>
      </c>
      <c r="M223" s="21">
        <f t="shared" si="53"/>
        <v>0</v>
      </c>
      <c r="N223" s="21">
        <f t="shared" si="54"/>
        <v>-0.34477248716629111</v>
      </c>
      <c r="O223" s="21">
        <f t="shared" si="55"/>
        <v>0</v>
      </c>
      <c r="P223" s="21">
        <f t="shared" si="56"/>
        <v>0</v>
      </c>
      <c r="Q223" s="19">
        <f t="shared" si="57"/>
        <v>1.2794760158536425</v>
      </c>
      <c r="R223" s="19">
        <f t="shared" si="58"/>
        <v>9.1862244878252786E-2</v>
      </c>
      <c r="S223" s="19">
        <f t="shared" si="59"/>
        <v>0</v>
      </c>
      <c r="T223" s="19">
        <f t="shared" si="60"/>
        <v>-0.34283456518297351</v>
      </c>
      <c r="U223" s="19">
        <f t="shared" si="61"/>
        <v>0</v>
      </c>
      <c r="V223" s="19">
        <f t="shared" si="62"/>
        <v>0</v>
      </c>
    </row>
    <row r="224" spans="1:22" x14ac:dyDescent="0.25">
      <c r="A224" s="26">
        <f>Wellpath!E224</f>
        <v>6630</v>
      </c>
      <c r="B224" s="22">
        <v>0</v>
      </c>
      <c r="C224" s="22">
        <v>0</v>
      </c>
      <c r="D224" s="22">
        <f t="shared" si="50"/>
        <v>6.472135954999578E-5</v>
      </c>
      <c r="E224" s="20">
        <f>Model!$W$24*((drdp!B224+drdp!K224)*DBHR!$B224+(drdp!E224+drdp!N224)*DBHR!$C224+(drdp!H224+drdp!Q224)*DBHR!$D224)</f>
        <v>-9.8199954533905176E-2</v>
      </c>
      <c r="F224" s="20">
        <f>Model!$W$24*((drdp!C224+drdp!L224)*DBHR!$B224+(drdp!F224+drdp!O224)*DBHR!$C224+(drdp!I224+drdp!R224)*DBHR!$D224)</f>
        <v>2.6312598514132854E-2</v>
      </c>
      <c r="G224" s="20">
        <f>Model!$W$24*((drdp!D224+drdp!M224)*DBHR!$B224+(drdp!G224+drdp!P224)*DBHR!$C224+(drdp!J224+drdp!S224)*DBHR!$D224)</f>
        <v>0</v>
      </c>
      <c r="H224" s="18">
        <f>Model!$W$24*((drdp!B224)*DBHR!$B224+(drdp!E224)*DBHR!$C224+(drdp!H224)*DBHR!$D224)</f>
        <v>-4.9099977266952588E-2</v>
      </c>
      <c r="I224" s="18">
        <f>Model!$W$24*((drdp!C224)*DBHR!$B224+(drdp!F224)*DBHR!$C224+(drdp!I224)*DBHR!$D224)</f>
        <v>1.3156299257066427E-2</v>
      </c>
      <c r="J224" s="18">
        <f>Model!$W$24*((drdp!D224)*DBHR!$B224+(drdp!G224)*DBHR!$C224+(drdp!J224)*DBHR!$D224)</f>
        <v>0</v>
      </c>
      <c r="K224" s="21">
        <f t="shared" si="51"/>
        <v>1.2963516702269493</v>
      </c>
      <c r="L224" s="21">
        <f t="shared" si="52"/>
        <v>9.3073862349243183E-2</v>
      </c>
      <c r="M224" s="21">
        <f t="shared" si="53"/>
        <v>0</v>
      </c>
      <c r="N224" s="21">
        <f t="shared" si="54"/>
        <v>-0.34735638314404788</v>
      </c>
      <c r="O224" s="21">
        <f t="shared" si="55"/>
        <v>0</v>
      </c>
      <c r="P224" s="21">
        <f t="shared" si="56"/>
        <v>0</v>
      </c>
      <c r="Q224" s="19">
        <f t="shared" si="57"/>
        <v>1.2891192469241035</v>
      </c>
      <c r="R224" s="19">
        <f t="shared" si="58"/>
        <v>9.2554597718818729E-2</v>
      </c>
      <c r="S224" s="19">
        <f t="shared" si="59"/>
        <v>0</v>
      </c>
      <c r="T224" s="19">
        <f t="shared" si="60"/>
        <v>-0.34541846116073027</v>
      </c>
      <c r="U224" s="19">
        <f t="shared" si="61"/>
        <v>0</v>
      </c>
      <c r="V224" s="19">
        <f t="shared" si="62"/>
        <v>0</v>
      </c>
    </row>
    <row r="225" spans="1:22" x14ac:dyDescent="0.25">
      <c r="A225" s="26">
        <f>Wellpath!E225</f>
        <v>6660</v>
      </c>
      <c r="B225" s="22">
        <v>0</v>
      </c>
      <c r="C225" s="22">
        <v>0</v>
      </c>
      <c r="D225" s="22">
        <f t="shared" si="50"/>
        <v>6.472135954999578E-5</v>
      </c>
      <c r="E225" s="20">
        <f>Model!$W$24*((drdp!B225+drdp!K225)*DBHR!$B225+(drdp!E225+drdp!N225)*DBHR!$C225+(drdp!H225+drdp!Q225)*DBHR!$D225)</f>
        <v>-9.8199954533905176E-2</v>
      </c>
      <c r="F225" s="20">
        <f>Model!$W$24*((drdp!C225+drdp!L225)*DBHR!$B225+(drdp!F225+drdp!O225)*DBHR!$C225+(drdp!I225+drdp!R225)*DBHR!$D225)</f>
        <v>2.6312598514132854E-2</v>
      </c>
      <c r="G225" s="20">
        <f>Model!$W$24*((drdp!D225+drdp!M225)*DBHR!$B225+(drdp!G225+drdp!P225)*DBHR!$C225+(drdp!J225+drdp!S225)*DBHR!$D225)</f>
        <v>0</v>
      </c>
      <c r="H225" s="18">
        <f>Model!$W$24*((drdp!B225)*DBHR!$B225+(drdp!E225)*DBHR!$C225+(drdp!H225)*DBHR!$D225)</f>
        <v>-4.9099977266952588E-2</v>
      </c>
      <c r="I225" s="18">
        <f>Model!$W$24*((drdp!C225)*DBHR!$B225+(drdp!F225)*DBHR!$C225+(drdp!I225)*DBHR!$D225)</f>
        <v>1.3156299257066427E-2</v>
      </c>
      <c r="J225" s="18">
        <f>Model!$W$24*((drdp!D225)*DBHR!$B225+(drdp!G225)*DBHR!$C225+(drdp!J225)*DBHR!$D225)</f>
        <v>0</v>
      </c>
      <c r="K225" s="21">
        <f t="shared" si="51"/>
        <v>1.3059949012974104</v>
      </c>
      <c r="L225" s="21">
        <f t="shared" si="52"/>
        <v>9.3766215189809127E-2</v>
      </c>
      <c r="M225" s="21">
        <f t="shared" si="53"/>
        <v>0</v>
      </c>
      <c r="N225" s="21">
        <f t="shared" si="54"/>
        <v>-0.34994027912180464</v>
      </c>
      <c r="O225" s="21">
        <f t="shared" si="55"/>
        <v>0</v>
      </c>
      <c r="P225" s="21">
        <f t="shared" si="56"/>
        <v>0</v>
      </c>
      <c r="Q225" s="19">
        <f t="shared" si="57"/>
        <v>1.2987624779945646</v>
      </c>
      <c r="R225" s="19">
        <f t="shared" si="58"/>
        <v>9.3246950559384673E-2</v>
      </c>
      <c r="S225" s="19">
        <f t="shared" si="59"/>
        <v>0</v>
      </c>
      <c r="T225" s="19">
        <f t="shared" si="60"/>
        <v>-0.34800235713848704</v>
      </c>
      <c r="U225" s="19">
        <f t="shared" si="61"/>
        <v>0</v>
      </c>
      <c r="V225" s="19">
        <f t="shared" si="62"/>
        <v>0</v>
      </c>
    </row>
    <row r="226" spans="1:22" x14ac:dyDescent="0.25">
      <c r="A226" s="26">
        <f>Wellpath!E226</f>
        <v>6690</v>
      </c>
      <c r="B226" s="22">
        <v>0</v>
      </c>
      <c r="C226" s="22">
        <v>0</v>
      </c>
      <c r="D226" s="22">
        <f t="shared" si="50"/>
        <v>6.472135954999578E-5</v>
      </c>
      <c r="E226" s="20">
        <f>Model!$W$24*((drdp!B226+drdp!K226)*DBHR!$B226+(drdp!E226+drdp!N226)*DBHR!$C226+(drdp!H226+drdp!Q226)*DBHR!$D226)</f>
        <v>-9.8199954533905176E-2</v>
      </c>
      <c r="F226" s="20">
        <f>Model!$W$24*((drdp!C226+drdp!L226)*DBHR!$B226+(drdp!F226+drdp!O226)*DBHR!$C226+(drdp!I226+drdp!R226)*DBHR!$D226)</f>
        <v>2.6312598514132854E-2</v>
      </c>
      <c r="G226" s="20">
        <f>Model!$W$24*((drdp!D226+drdp!M226)*DBHR!$B226+(drdp!G226+drdp!P226)*DBHR!$C226+(drdp!J226+drdp!S226)*DBHR!$D226)</f>
        <v>0</v>
      </c>
      <c r="H226" s="18">
        <f>Model!$W$24*((drdp!B226)*DBHR!$B226+(drdp!E226)*DBHR!$C226+(drdp!H226)*DBHR!$D226)</f>
        <v>-4.9099977266952588E-2</v>
      </c>
      <c r="I226" s="18">
        <f>Model!$W$24*((drdp!C226)*DBHR!$B226+(drdp!F226)*DBHR!$C226+(drdp!I226)*DBHR!$D226)</f>
        <v>1.3156299257066427E-2</v>
      </c>
      <c r="J226" s="18">
        <f>Model!$W$24*((drdp!D226)*DBHR!$B226+(drdp!G226)*DBHR!$C226+(drdp!J226)*DBHR!$D226)</f>
        <v>0</v>
      </c>
      <c r="K226" s="21">
        <f t="shared" si="51"/>
        <v>1.3156381323678714</v>
      </c>
      <c r="L226" s="21">
        <f t="shared" si="52"/>
        <v>9.445856803037507E-2</v>
      </c>
      <c r="M226" s="21">
        <f t="shared" si="53"/>
        <v>0</v>
      </c>
      <c r="N226" s="21">
        <f t="shared" si="54"/>
        <v>-0.35252417509956141</v>
      </c>
      <c r="O226" s="21">
        <f t="shared" si="55"/>
        <v>0</v>
      </c>
      <c r="P226" s="21">
        <f t="shared" si="56"/>
        <v>0</v>
      </c>
      <c r="Q226" s="19">
        <f t="shared" si="57"/>
        <v>1.3084057090650256</v>
      </c>
      <c r="R226" s="19">
        <f t="shared" si="58"/>
        <v>9.3939303399950616E-2</v>
      </c>
      <c r="S226" s="19">
        <f t="shared" si="59"/>
        <v>0</v>
      </c>
      <c r="T226" s="19">
        <f t="shared" si="60"/>
        <v>-0.35058625311624381</v>
      </c>
      <c r="U226" s="19">
        <f t="shared" si="61"/>
        <v>0</v>
      </c>
      <c r="V226" s="19">
        <f t="shared" si="62"/>
        <v>0</v>
      </c>
    </row>
    <row r="227" spans="1:22" x14ac:dyDescent="0.25">
      <c r="A227" s="26">
        <f>Wellpath!E227</f>
        <v>6720</v>
      </c>
      <c r="B227" s="22">
        <v>0</v>
      </c>
      <c r="C227" s="22">
        <v>0</v>
      </c>
      <c r="D227" s="22">
        <f t="shared" si="50"/>
        <v>6.472135954999578E-5</v>
      </c>
      <c r="E227" s="20">
        <f>Model!$W$24*((drdp!B227+drdp!K227)*DBHR!$B227+(drdp!E227+drdp!N227)*DBHR!$C227+(drdp!H227+drdp!Q227)*DBHR!$D227)</f>
        <v>-9.8199954533905176E-2</v>
      </c>
      <c r="F227" s="20">
        <f>Model!$W$24*((drdp!C227+drdp!L227)*DBHR!$B227+(drdp!F227+drdp!O227)*DBHR!$C227+(drdp!I227+drdp!R227)*DBHR!$D227)</f>
        <v>2.6312598514132854E-2</v>
      </c>
      <c r="G227" s="20">
        <f>Model!$W$24*((drdp!D227+drdp!M227)*DBHR!$B227+(drdp!G227+drdp!P227)*DBHR!$C227+(drdp!J227+drdp!S227)*DBHR!$D227)</f>
        <v>0</v>
      </c>
      <c r="H227" s="18">
        <f>Model!$W$24*((drdp!B227)*DBHR!$B227+(drdp!E227)*DBHR!$C227+(drdp!H227)*DBHR!$D227)</f>
        <v>-4.9099977266952588E-2</v>
      </c>
      <c r="I227" s="18">
        <f>Model!$W$24*((drdp!C227)*DBHR!$B227+(drdp!F227)*DBHR!$C227+(drdp!I227)*DBHR!$D227)</f>
        <v>1.3156299257066427E-2</v>
      </c>
      <c r="J227" s="18">
        <f>Model!$W$24*((drdp!D227)*DBHR!$B227+(drdp!G227)*DBHR!$C227+(drdp!J227)*DBHR!$D227)</f>
        <v>0</v>
      </c>
      <c r="K227" s="21">
        <f t="shared" si="51"/>
        <v>1.3252813634383325</v>
      </c>
      <c r="L227" s="21">
        <f t="shared" si="52"/>
        <v>9.5150920870941014E-2</v>
      </c>
      <c r="M227" s="21">
        <f t="shared" si="53"/>
        <v>0</v>
      </c>
      <c r="N227" s="21">
        <f t="shared" si="54"/>
        <v>-0.35510807107731818</v>
      </c>
      <c r="O227" s="21">
        <f t="shared" si="55"/>
        <v>0</v>
      </c>
      <c r="P227" s="21">
        <f t="shared" si="56"/>
        <v>0</v>
      </c>
      <c r="Q227" s="19">
        <f t="shared" si="57"/>
        <v>1.3180489401354867</v>
      </c>
      <c r="R227" s="19">
        <f t="shared" si="58"/>
        <v>9.463165624051656E-2</v>
      </c>
      <c r="S227" s="19">
        <f t="shared" si="59"/>
        <v>0</v>
      </c>
      <c r="T227" s="19">
        <f t="shared" si="60"/>
        <v>-0.35317014909400057</v>
      </c>
      <c r="U227" s="19">
        <f t="shared" si="61"/>
        <v>0</v>
      </c>
      <c r="V227" s="19">
        <f t="shared" si="62"/>
        <v>0</v>
      </c>
    </row>
    <row r="228" spans="1:22" x14ac:dyDescent="0.25">
      <c r="A228" s="26">
        <f>Wellpath!E228</f>
        <v>6750</v>
      </c>
      <c r="B228" s="22">
        <v>0</v>
      </c>
      <c r="C228" s="22">
        <v>0</v>
      </c>
      <c r="D228" s="22">
        <f t="shared" si="50"/>
        <v>6.472135954999578E-5</v>
      </c>
      <c r="E228" s="20">
        <f>Model!$W$24*((drdp!B228+drdp!K228)*DBHR!$B228+(drdp!E228+drdp!N228)*DBHR!$C228+(drdp!H228+drdp!Q228)*DBHR!$D228)</f>
        <v>-9.8199954533905176E-2</v>
      </c>
      <c r="F228" s="20">
        <f>Model!$W$24*((drdp!C228+drdp!L228)*DBHR!$B228+(drdp!F228+drdp!O228)*DBHR!$C228+(drdp!I228+drdp!R228)*DBHR!$D228)</f>
        <v>2.6312598514132854E-2</v>
      </c>
      <c r="G228" s="20">
        <f>Model!$W$24*((drdp!D228+drdp!M228)*DBHR!$B228+(drdp!G228+drdp!P228)*DBHR!$C228+(drdp!J228+drdp!S228)*DBHR!$D228)</f>
        <v>0</v>
      </c>
      <c r="H228" s="18">
        <f>Model!$W$24*((drdp!B228)*DBHR!$B228+(drdp!E228)*DBHR!$C228+(drdp!H228)*DBHR!$D228)</f>
        <v>-4.9099977266952588E-2</v>
      </c>
      <c r="I228" s="18">
        <f>Model!$W$24*((drdp!C228)*DBHR!$B228+(drdp!F228)*DBHR!$C228+(drdp!I228)*DBHR!$D228)</f>
        <v>1.3156299257066427E-2</v>
      </c>
      <c r="J228" s="18">
        <f>Model!$W$24*((drdp!D228)*DBHR!$B228+(drdp!G228)*DBHR!$C228+(drdp!J228)*DBHR!$D228)</f>
        <v>0</v>
      </c>
      <c r="K228" s="21">
        <f t="shared" si="51"/>
        <v>1.3349245945087935</v>
      </c>
      <c r="L228" s="21">
        <f t="shared" si="52"/>
        <v>9.5843273711506957E-2</v>
      </c>
      <c r="M228" s="21">
        <f t="shared" si="53"/>
        <v>0</v>
      </c>
      <c r="N228" s="21">
        <f t="shared" si="54"/>
        <v>-0.35769196705507494</v>
      </c>
      <c r="O228" s="21">
        <f t="shared" si="55"/>
        <v>0</v>
      </c>
      <c r="P228" s="21">
        <f t="shared" si="56"/>
        <v>0</v>
      </c>
      <c r="Q228" s="19">
        <f t="shared" si="57"/>
        <v>1.3276921712059477</v>
      </c>
      <c r="R228" s="19">
        <f t="shared" si="58"/>
        <v>9.5324009081082503E-2</v>
      </c>
      <c r="S228" s="19">
        <f t="shared" si="59"/>
        <v>0</v>
      </c>
      <c r="T228" s="19">
        <f t="shared" si="60"/>
        <v>-0.35575404507175734</v>
      </c>
      <c r="U228" s="19">
        <f t="shared" si="61"/>
        <v>0</v>
      </c>
      <c r="V228" s="19">
        <f t="shared" si="62"/>
        <v>0</v>
      </c>
    </row>
    <row r="229" spans="1:22" x14ac:dyDescent="0.25">
      <c r="A229" s="26">
        <f>Wellpath!E229</f>
        <v>6780</v>
      </c>
      <c r="B229" s="22">
        <v>0</v>
      </c>
      <c r="C229" s="22">
        <v>0</v>
      </c>
      <c r="D229" s="22">
        <f t="shared" si="50"/>
        <v>6.472135954999578E-5</v>
      </c>
      <c r="E229" s="20">
        <f>Model!$W$24*((drdp!B229+drdp!K229)*DBHR!$B229+(drdp!E229+drdp!N229)*DBHR!$C229+(drdp!H229+drdp!Q229)*DBHR!$D229)</f>
        <v>-9.8199954533905176E-2</v>
      </c>
      <c r="F229" s="20">
        <f>Model!$W$24*((drdp!C229+drdp!L229)*DBHR!$B229+(drdp!F229+drdp!O229)*DBHR!$C229+(drdp!I229+drdp!R229)*DBHR!$D229)</f>
        <v>2.6312598514132854E-2</v>
      </c>
      <c r="G229" s="20">
        <f>Model!$W$24*((drdp!D229+drdp!M229)*DBHR!$B229+(drdp!G229+drdp!P229)*DBHR!$C229+(drdp!J229+drdp!S229)*DBHR!$D229)</f>
        <v>0</v>
      </c>
      <c r="H229" s="18">
        <f>Model!$W$24*((drdp!B229)*DBHR!$B229+(drdp!E229)*DBHR!$C229+(drdp!H229)*DBHR!$D229)</f>
        <v>-4.9099977266952588E-2</v>
      </c>
      <c r="I229" s="18">
        <f>Model!$W$24*((drdp!C229)*DBHR!$B229+(drdp!F229)*DBHR!$C229+(drdp!I229)*DBHR!$D229)</f>
        <v>1.3156299257066427E-2</v>
      </c>
      <c r="J229" s="18">
        <f>Model!$W$24*((drdp!D229)*DBHR!$B229+(drdp!G229)*DBHR!$C229+(drdp!J229)*DBHR!$D229)</f>
        <v>0</v>
      </c>
      <c r="K229" s="21">
        <f t="shared" si="51"/>
        <v>1.3445678255792546</v>
      </c>
      <c r="L229" s="21">
        <f t="shared" si="52"/>
        <v>9.6535626552072901E-2</v>
      </c>
      <c r="M229" s="21">
        <f t="shared" si="53"/>
        <v>0</v>
      </c>
      <c r="N229" s="21">
        <f t="shared" si="54"/>
        <v>-0.36027586303283171</v>
      </c>
      <c r="O229" s="21">
        <f t="shared" si="55"/>
        <v>0</v>
      </c>
      <c r="P229" s="21">
        <f t="shared" si="56"/>
        <v>0</v>
      </c>
      <c r="Q229" s="19">
        <f t="shared" si="57"/>
        <v>1.3373354022764088</v>
      </c>
      <c r="R229" s="19">
        <f t="shared" si="58"/>
        <v>9.6016361921648447E-2</v>
      </c>
      <c r="S229" s="19">
        <f t="shared" si="59"/>
        <v>0</v>
      </c>
      <c r="T229" s="19">
        <f t="shared" si="60"/>
        <v>-0.35833794104951411</v>
      </c>
      <c r="U229" s="19">
        <f t="shared" si="61"/>
        <v>0</v>
      </c>
      <c r="V229" s="19">
        <f t="shared" si="62"/>
        <v>0</v>
      </c>
    </row>
    <row r="230" spans="1:22" x14ac:dyDescent="0.25">
      <c r="A230" s="26">
        <f>Wellpath!E230</f>
        <v>6810</v>
      </c>
      <c r="B230" s="22">
        <v>0</v>
      </c>
      <c r="C230" s="22">
        <v>0</v>
      </c>
      <c r="D230" s="22">
        <f t="shared" si="50"/>
        <v>6.472135954999578E-5</v>
      </c>
      <c r="E230" s="20">
        <f>Model!$W$24*((drdp!B230+drdp!K230)*DBHR!$B230+(drdp!E230+drdp!N230)*DBHR!$C230+(drdp!H230+drdp!Q230)*DBHR!$D230)</f>
        <v>-9.8199954533905176E-2</v>
      </c>
      <c r="F230" s="20">
        <f>Model!$W$24*((drdp!C230+drdp!L230)*DBHR!$B230+(drdp!F230+drdp!O230)*DBHR!$C230+(drdp!I230+drdp!R230)*DBHR!$D230)</f>
        <v>2.6312598514132854E-2</v>
      </c>
      <c r="G230" s="20">
        <f>Model!$W$24*((drdp!D230+drdp!M230)*DBHR!$B230+(drdp!G230+drdp!P230)*DBHR!$C230+(drdp!J230+drdp!S230)*DBHR!$D230)</f>
        <v>0</v>
      </c>
      <c r="H230" s="18">
        <f>Model!$W$24*((drdp!B230)*DBHR!$B230+(drdp!E230)*DBHR!$C230+(drdp!H230)*DBHR!$D230)</f>
        <v>-4.9099977266952588E-2</v>
      </c>
      <c r="I230" s="18">
        <f>Model!$W$24*((drdp!C230)*DBHR!$B230+(drdp!F230)*DBHR!$C230+(drdp!I230)*DBHR!$D230)</f>
        <v>1.3156299257066427E-2</v>
      </c>
      <c r="J230" s="18">
        <f>Model!$W$24*((drdp!D230)*DBHR!$B230+(drdp!G230)*DBHR!$C230+(drdp!J230)*DBHR!$D230)</f>
        <v>0</v>
      </c>
      <c r="K230" s="21">
        <f t="shared" si="51"/>
        <v>1.3542110566497156</v>
      </c>
      <c r="L230" s="21">
        <f t="shared" si="52"/>
        <v>9.7227979392638844E-2</v>
      </c>
      <c r="M230" s="21">
        <f t="shared" si="53"/>
        <v>0</v>
      </c>
      <c r="N230" s="21">
        <f t="shared" si="54"/>
        <v>-0.36285975901058848</v>
      </c>
      <c r="O230" s="21">
        <f t="shared" si="55"/>
        <v>0</v>
      </c>
      <c r="P230" s="21">
        <f t="shared" si="56"/>
        <v>0</v>
      </c>
      <c r="Q230" s="19">
        <f t="shared" si="57"/>
        <v>1.3469786333468698</v>
      </c>
      <c r="R230" s="19">
        <f t="shared" si="58"/>
        <v>9.670871476221439E-2</v>
      </c>
      <c r="S230" s="19">
        <f t="shared" si="59"/>
        <v>0</v>
      </c>
      <c r="T230" s="19">
        <f t="shared" si="60"/>
        <v>-0.36092183702727088</v>
      </c>
      <c r="U230" s="19">
        <f t="shared" si="61"/>
        <v>0</v>
      </c>
      <c r="V230" s="19">
        <f t="shared" si="62"/>
        <v>0</v>
      </c>
    </row>
    <row r="231" spans="1:22" x14ac:dyDescent="0.25">
      <c r="A231" s="26">
        <f>Wellpath!E231</f>
        <v>6840</v>
      </c>
      <c r="B231" s="22">
        <v>0</v>
      </c>
      <c r="C231" s="22">
        <v>0</v>
      </c>
      <c r="D231" s="22">
        <f t="shared" si="50"/>
        <v>6.472135954999578E-5</v>
      </c>
      <c r="E231" s="20">
        <f>Model!$W$24*((drdp!B231+drdp!K231)*DBHR!$B231+(drdp!E231+drdp!N231)*DBHR!$C231+(drdp!H231+drdp!Q231)*DBHR!$D231)</f>
        <v>-9.8199954533905176E-2</v>
      </c>
      <c r="F231" s="20">
        <f>Model!$W$24*((drdp!C231+drdp!L231)*DBHR!$B231+(drdp!F231+drdp!O231)*DBHR!$C231+(drdp!I231+drdp!R231)*DBHR!$D231)</f>
        <v>2.6312598514132854E-2</v>
      </c>
      <c r="G231" s="20">
        <f>Model!$W$24*((drdp!D231+drdp!M231)*DBHR!$B231+(drdp!G231+drdp!P231)*DBHR!$C231+(drdp!J231+drdp!S231)*DBHR!$D231)</f>
        <v>0</v>
      </c>
      <c r="H231" s="18">
        <f>Model!$W$24*((drdp!B231)*DBHR!$B231+(drdp!E231)*DBHR!$C231+(drdp!H231)*DBHR!$D231)</f>
        <v>-4.9099977266952588E-2</v>
      </c>
      <c r="I231" s="18">
        <f>Model!$W$24*((drdp!C231)*DBHR!$B231+(drdp!F231)*DBHR!$C231+(drdp!I231)*DBHR!$D231)</f>
        <v>1.3156299257066427E-2</v>
      </c>
      <c r="J231" s="18">
        <f>Model!$W$24*((drdp!D231)*DBHR!$B231+(drdp!G231)*DBHR!$C231+(drdp!J231)*DBHR!$D231)</f>
        <v>0</v>
      </c>
      <c r="K231" s="21">
        <f t="shared" si="51"/>
        <v>1.3638542877201767</v>
      </c>
      <c r="L231" s="21">
        <f t="shared" si="52"/>
        <v>9.7920332233204788E-2</v>
      </c>
      <c r="M231" s="21">
        <f t="shared" si="53"/>
        <v>0</v>
      </c>
      <c r="N231" s="21">
        <f t="shared" si="54"/>
        <v>-0.36544365498834525</v>
      </c>
      <c r="O231" s="21">
        <f t="shared" si="55"/>
        <v>0</v>
      </c>
      <c r="P231" s="21">
        <f t="shared" si="56"/>
        <v>0</v>
      </c>
      <c r="Q231" s="19">
        <f t="shared" si="57"/>
        <v>1.3566218644173309</v>
      </c>
      <c r="R231" s="19">
        <f t="shared" si="58"/>
        <v>9.7401067602780333E-2</v>
      </c>
      <c r="S231" s="19">
        <f t="shared" si="59"/>
        <v>0</v>
      </c>
      <c r="T231" s="19">
        <f t="shared" si="60"/>
        <v>-0.36350573300502764</v>
      </c>
      <c r="U231" s="19">
        <f t="shared" si="61"/>
        <v>0</v>
      </c>
      <c r="V231" s="19">
        <f t="shared" si="62"/>
        <v>0</v>
      </c>
    </row>
    <row r="232" spans="1:22" x14ac:dyDescent="0.25">
      <c r="A232" s="26">
        <f>Wellpath!E232</f>
        <v>6870</v>
      </c>
      <c r="B232" s="22">
        <v>0</v>
      </c>
      <c r="C232" s="22">
        <v>0</v>
      </c>
      <c r="D232" s="22">
        <f t="shared" si="50"/>
        <v>6.472135954999578E-5</v>
      </c>
      <c r="E232" s="20">
        <f>Model!$W$24*((drdp!B232+drdp!K232)*DBHR!$B232+(drdp!E232+drdp!N232)*DBHR!$C232+(drdp!H232+drdp!Q232)*DBHR!$D232)</f>
        <v>-9.8199954533905176E-2</v>
      </c>
      <c r="F232" s="20">
        <f>Model!$W$24*((drdp!C232+drdp!L232)*DBHR!$B232+(drdp!F232+drdp!O232)*DBHR!$C232+(drdp!I232+drdp!R232)*DBHR!$D232)</f>
        <v>2.6312598514132854E-2</v>
      </c>
      <c r="G232" s="20">
        <f>Model!$W$24*((drdp!D232+drdp!M232)*DBHR!$B232+(drdp!G232+drdp!P232)*DBHR!$C232+(drdp!J232+drdp!S232)*DBHR!$D232)</f>
        <v>0</v>
      </c>
      <c r="H232" s="18">
        <f>Model!$W$24*((drdp!B232)*DBHR!$B232+(drdp!E232)*DBHR!$C232+(drdp!H232)*DBHR!$D232)</f>
        <v>-4.9099977266952588E-2</v>
      </c>
      <c r="I232" s="18">
        <f>Model!$W$24*((drdp!C232)*DBHR!$B232+(drdp!F232)*DBHR!$C232+(drdp!I232)*DBHR!$D232)</f>
        <v>1.3156299257066427E-2</v>
      </c>
      <c r="J232" s="18">
        <f>Model!$W$24*((drdp!D232)*DBHR!$B232+(drdp!G232)*DBHR!$C232+(drdp!J232)*DBHR!$D232)</f>
        <v>0</v>
      </c>
      <c r="K232" s="21">
        <f t="shared" si="51"/>
        <v>1.3734975187906378</v>
      </c>
      <c r="L232" s="21">
        <f t="shared" si="52"/>
        <v>9.8612685073770731E-2</v>
      </c>
      <c r="M232" s="21">
        <f t="shared" si="53"/>
        <v>0</v>
      </c>
      <c r="N232" s="21">
        <f t="shared" si="54"/>
        <v>-0.36802755096610201</v>
      </c>
      <c r="O232" s="21">
        <f t="shared" si="55"/>
        <v>0</v>
      </c>
      <c r="P232" s="21">
        <f t="shared" si="56"/>
        <v>0</v>
      </c>
      <c r="Q232" s="19">
        <f t="shared" si="57"/>
        <v>1.366265095487792</v>
      </c>
      <c r="R232" s="19">
        <f t="shared" si="58"/>
        <v>9.8093420443346277E-2</v>
      </c>
      <c r="S232" s="19">
        <f t="shared" si="59"/>
        <v>0</v>
      </c>
      <c r="T232" s="19">
        <f t="shared" si="60"/>
        <v>-0.36608962898278441</v>
      </c>
      <c r="U232" s="19">
        <f t="shared" si="61"/>
        <v>0</v>
      </c>
      <c r="V232" s="19">
        <f t="shared" si="62"/>
        <v>0</v>
      </c>
    </row>
    <row r="233" spans="1:22" x14ac:dyDescent="0.25">
      <c r="A233" s="26">
        <f>Wellpath!E233</f>
        <v>6900</v>
      </c>
      <c r="B233" s="22">
        <v>0</v>
      </c>
      <c r="C233" s="22">
        <v>0</v>
      </c>
      <c r="D233" s="22">
        <f t="shared" si="50"/>
        <v>6.472135954999578E-5</v>
      </c>
      <c r="E233" s="20">
        <f>Model!$W$24*((drdp!B233+drdp!K233)*DBHR!$B233+(drdp!E233+drdp!N233)*DBHR!$C233+(drdp!H233+drdp!Q233)*DBHR!$D233)</f>
        <v>-9.8199954533905176E-2</v>
      </c>
      <c r="F233" s="20">
        <f>Model!$W$24*((drdp!C233+drdp!L233)*DBHR!$B233+(drdp!F233+drdp!O233)*DBHR!$C233+(drdp!I233+drdp!R233)*DBHR!$D233)</f>
        <v>2.6312598514132854E-2</v>
      </c>
      <c r="G233" s="20">
        <f>Model!$W$24*((drdp!D233+drdp!M233)*DBHR!$B233+(drdp!G233+drdp!P233)*DBHR!$C233+(drdp!J233+drdp!S233)*DBHR!$D233)</f>
        <v>0</v>
      </c>
      <c r="H233" s="18">
        <f>Model!$W$24*((drdp!B233)*DBHR!$B233+(drdp!E233)*DBHR!$C233+(drdp!H233)*DBHR!$D233)</f>
        <v>-4.9099977266952588E-2</v>
      </c>
      <c r="I233" s="18">
        <f>Model!$W$24*((drdp!C233)*DBHR!$B233+(drdp!F233)*DBHR!$C233+(drdp!I233)*DBHR!$D233)</f>
        <v>1.3156299257066427E-2</v>
      </c>
      <c r="J233" s="18">
        <f>Model!$W$24*((drdp!D233)*DBHR!$B233+(drdp!G233)*DBHR!$C233+(drdp!J233)*DBHR!$D233)</f>
        <v>0</v>
      </c>
      <c r="K233" s="21">
        <f t="shared" si="51"/>
        <v>1.3831407498610988</v>
      </c>
      <c r="L233" s="21">
        <f t="shared" si="52"/>
        <v>9.9305037914336675E-2</v>
      </c>
      <c r="M233" s="21">
        <f t="shared" si="53"/>
        <v>0</v>
      </c>
      <c r="N233" s="21">
        <f t="shared" si="54"/>
        <v>-0.37061144694385878</v>
      </c>
      <c r="O233" s="21">
        <f t="shared" si="55"/>
        <v>0</v>
      </c>
      <c r="P233" s="21">
        <f t="shared" si="56"/>
        <v>0</v>
      </c>
      <c r="Q233" s="19">
        <f t="shared" si="57"/>
        <v>1.375908326558253</v>
      </c>
      <c r="R233" s="19">
        <f t="shared" si="58"/>
        <v>9.878577328391222E-2</v>
      </c>
      <c r="S233" s="19">
        <f t="shared" si="59"/>
        <v>0</v>
      </c>
      <c r="T233" s="19">
        <f t="shared" si="60"/>
        <v>-0.36867352496054118</v>
      </c>
      <c r="U233" s="19">
        <f t="shared" si="61"/>
        <v>0</v>
      </c>
      <c r="V233" s="19">
        <f t="shared" si="62"/>
        <v>0</v>
      </c>
    </row>
    <row r="234" spans="1:22" x14ac:dyDescent="0.25">
      <c r="A234" s="26">
        <f>Wellpath!E234</f>
        <v>6930</v>
      </c>
      <c r="B234" s="22">
        <v>0</v>
      </c>
      <c r="C234" s="22">
        <v>0</v>
      </c>
      <c r="D234" s="22">
        <f t="shared" si="50"/>
        <v>6.472135954999578E-5</v>
      </c>
      <c r="E234" s="20">
        <f>Model!$W$24*((drdp!B234+drdp!K234)*DBHR!$B234+(drdp!E234+drdp!N234)*DBHR!$C234+(drdp!H234+drdp!Q234)*DBHR!$D234)</f>
        <v>-9.8199954533905176E-2</v>
      </c>
      <c r="F234" s="20">
        <f>Model!$W$24*((drdp!C234+drdp!L234)*DBHR!$B234+(drdp!F234+drdp!O234)*DBHR!$C234+(drdp!I234+drdp!R234)*DBHR!$D234)</f>
        <v>2.6312598514132854E-2</v>
      </c>
      <c r="G234" s="20">
        <f>Model!$W$24*((drdp!D234+drdp!M234)*DBHR!$B234+(drdp!G234+drdp!P234)*DBHR!$C234+(drdp!J234+drdp!S234)*DBHR!$D234)</f>
        <v>0</v>
      </c>
      <c r="H234" s="18">
        <f>Model!$W$24*((drdp!B234)*DBHR!$B234+(drdp!E234)*DBHR!$C234+(drdp!H234)*DBHR!$D234)</f>
        <v>-4.9099977266952588E-2</v>
      </c>
      <c r="I234" s="18">
        <f>Model!$W$24*((drdp!C234)*DBHR!$B234+(drdp!F234)*DBHR!$C234+(drdp!I234)*DBHR!$D234)</f>
        <v>1.3156299257066427E-2</v>
      </c>
      <c r="J234" s="18">
        <f>Model!$W$24*((drdp!D234)*DBHR!$B234+(drdp!G234)*DBHR!$C234+(drdp!J234)*DBHR!$D234)</f>
        <v>0</v>
      </c>
      <c r="K234" s="21">
        <f t="shared" si="51"/>
        <v>1.3927839809315599</v>
      </c>
      <c r="L234" s="21">
        <f t="shared" si="52"/>
        <v>9.9997390754902618E-2</v>
      </c>
      <c r="M234" s="21">
        <f t="shared" si="53"/>
        <v>0</v>
      </c>
      <c r="N234" s="21">
        <f t="shared" si="54"/>
        <v>-0.37319534292161555</v>
      </c>
      <c r="O234" s="21">
        <f t="shared" si="55"/>
        <v>0</v>
      </c>
      <c r="P234" s="21">
        <f t="shared" si="56"/>
        <v>0</v>
      </c>
      <c r="Q234" s="19">
        <f t="shared" si="57"/>
        <v>1.3855515576287141</v>
      </c>
      <c r="R234" s="19">
        <f t="shared" si="58"/>
        <v>9.9478126124478164E-2</v>
      </c>
      <c r="S234" s="19">
        <f t="shared" si="59"/>
        <v>0</v>
      </c>
      <c r="T234" s="19">
        <f t="shared" si="60"/>
        <v>-0.37125742093829794</v>
      </c>
      <c r="U234" s="19">
        <f t="shared" si="61"/>
        <v>0</v>
      </c>
      <c r="V234" s="19">
        <f t="shared" si="62"/>
        <v>0</v>
      </c>
    </row>
    <row r="235" spans="1:22" x14ac:dyDescent="0.25">
      <c r="A235" s="26">
        <f>Wellpath!E235</f>
        <v>6960</v>
      </c>
      <c r="B235" s="22">
        <v>0</v>
      </c>
      <c r="C235" s="22">
        <v>0</v>
      </c>
      <c r="D235" s="22">
        <f t="shared" si="50"/>
        <v>6.472135954999578E-5</v>
      </c>
      <c r="E235" s="20">
        <f>Model!$W$24*((drdp!B235+drdp!K235)*DBHR!$B235+(drdp!E235+drdp!N235)*DBHR!$C235+(drdp!H235+drdp!Q235)*DBHR!$D235)</f>
        <v>-9.8199954533905176E-2</v>
      </c>
      <c r="F235" s="20">
        <f>Model!$W$24*((drdp!C235+drdp!L235)*DBHR!$B235+(drdp!F235+drdp!O235)*DBHR!$C235+(drdp!I235+drdp!R235)*DBHR!$D235)</f>
        <v>2.6312598514132854E-2</v>
      </c>
      <c r="G235" s="20">
        <f>Model!$W$24*((drdp!D235+drdp!M235)*DBHR!$B235+(drdp!G235+drdp!P235)*DBHR!$C235+(drdp!J235+drdp!S235)*DBHR!$D235)</f>
        <v>0</v>
      </c>
      <c r="H235" s="18">
        <f>Model!$W$24*((drdp!B235)*DBHR!$B235+(drdp!E235)*DBHR!$C235+(drdp!H235)*DBHR!$D235)</f>
        <v>-4.9099977266952588E-2</v>
      </c>
      <c r="I235" s="18">
        <f>Model!$W$24*((drdp!C235)*DBHR!$B235+(drdp!F235)*DBHR!$C235+(drdp!I235)*DBHR!$D235)</f>
        <v>1.3156299257066427E-2</v>
      </c>
      <c r="J235" s="18">
        <f>Model!$W$24*((drdp!D235)*DBHR!$B235+(drdp!G235)*DBHR!$C235+(drdp!J235)*DBHR!$D235)</f>
        <v>0</v>
      </c>
      <c r="K235" s="21">
        <f t="shared" si="51"/>
        <v>1.4024272120020209</v>
      </c>
      <c r="L235" s="21">
        <f t="shared" si="52"/>
        <v>0.10068974359546856</v>
      </c>
      <c r="M235" s="21">
        <f t="shared" si="53"/>
        <v>0</v>
      </c>
      <c r="N235" s="21">
        <f t="shared" si="54"/>
        <v>-0.37577923889937231</v>
      </c>
      <c r="O235" s="21">
        <f t="shared" si="55"/>
        <v>0</v>
      </c>
      <c r="P235" s="21">
        <f t="shared" si="56"/>
        <v>0</v>
      </c>
      <c r="Q235" s="19">
        <f t="shared" si="57"/>
        <v>1.3951947886991751</v>
      </c>
      <c r="R235" s="19">
        <f t="shared" si="58"/>
        <v>0.10017047896504411</v>
      </c>
      <c r="S235" s="19">
        <f t="shared" si="59"/>
        <v>0</v>
      </c>
      <c r="T235" s="19">
        <f t="shared" si="60"/>
        <v>-0.37384131691605471</v>
      </c>
      <c r="U235" s="19">
        <f t="shared" si="61"/>
        <v>0</v>
      </c>
      <c r="V235" s="19">
        <f t="shared" si="62"/>
        <v>0</v>
      </c>
    </row>
    <row r="236" spans="1:22" x14ac:dyDescent="0.25">
      <c r="A236" s="26">
        <f>Wellpath!E236</f>
        <v>6990</v>
      </c>
      <c r="B236" s="22">
        <v>0</v>
      </c>
      <c r="C236" s="22">
        <v>0</v>
      </c>
      <c r="D236" s="22">
        <f t="shared" si="50"/>
        <v>6.472135954999578E-5</v>
      </c>
      <c r="E236" s="20">
        <f>Model!$W$24*((drdp!B236+drdp!K236)*DBHR!$B236+(drdp!E236+drdp!N236)*DBHR!$C236+(drdp!H236+drdp!Q236)*DBHR!$D236)</f>
        <v>-9.8199954533905176E-2</v>
      </c>
      <c r="F236" s="20">
        <f>Model!$W$24*((drdp!C236+drdp!L236)*DBHR!$B236+(drdp!F236+drdp!O236)*DBHR!$C236+(drdp!I236+drdp!R236)*DBHR!$D236)</f>
        <v>2.6312598514132854E-2</v>
      </c>
      <c r="G236" s="20">
        <f>Model!$W$24*((drdp!D236+drdp!M236)*DBHR!$B236+(drdp!G236+drdp!P236)*DBHR!$C236+(drdp!J236+drdp!S236)*DBHR!$D236)</f>
        <v>0</v>
      </c>
      <c r="H236" s="18">
        <f>Model!$W$24*((drdp!B236)*DBHR!$B236+(drdp!E236)*DBHR!$C236+(drdp!H236)*DBHR!$D236)</f>
        <v>-4.9099977266952588E-2</v>
      </c>
      <c r="I236" s="18">
        <f>Model!$W$24*((drdp!C236)*DBHR!$B236+(drdp!F236)*DBHR!$C236+(drdp!I236)*DBHR!$D236)</f>
        <v>1.3156299257066427E-2</v>
      </c>
      <c r="J236" s="18">
        <f>Model!$W$24*((drdp!D236)*DBHR!$B236+(drdp!G236)*DBHR!$C236+(drdp!J236)*DBHR!$D236)</f>
        <v>0</v>
      </c>
      <c r="K236" s="21">
        <f t="shared" si="51"/>
        <v>1.412070443072482</v>
      </c>
      <c r="L236" s="21">
        <f t="shared" si="52"/>
        <v>0.10138209643603451</v>
      </c>
      <c r="M236" s="21">
        <f t="shared" si="53"/>
        <v>0</v>
      </c>
      <c r="N236" s="21">
        <f t="shared" si="54"/>
        <v>-0.37836313487712908</v>
      </c>
      <c r="O236" s="21">
        <f t="shared" si="55"/>
        <v>0</v>
      </c>
      <c r="P236" s="21">
        <f t="shared" si="56"/>
        <v>0</v>
      </c>
      <c r="Q236" s="19">
        <f t="shared" si="57"/>
        <v>1.4048380197696362</v>
      </c>
      <c r="R236" s="19">
        <f t="shared" si="58"/>
        <v>0.10086283180561005</v>
      </c>
      <c r="S236" s="19">
        <f t="shared" si="59"/>
        <v>0</v>
      </c>
      <c r="T236" s="19">
        <f t="shared" si="60"/>
        <v>-0.37642521289381148</v>
      </c>
      <c r="U236" s="19">
        <f t="shared" si="61"/>
        <v>0</v>
      </c>
      <c r="V236" s="19">
        <f t="shared" si="62"/>
        <v>0</v>
      </c>
    </row>
    <row r="237" spans="1:22" x14ac:dyDescent="0.25">
      <c r="A237" s="26">
        <f>Wellpath!E237</f>
        <v>7020</v>
      </c>
      <c r="B237" s="22">
        <v>0</v>
      </c>
      <c r="C237" s="22">
        <v>0</v>
      </c>
      <c r="D237" s="22">
        <f t="shared" si="50"/>
        <v>6.472135954999578E-5</v>
      </c>
      <c r="E237" s="20">
        <f>Model!$W$24*((drdp!B237+drdp!K237)*DBHR!$B237+(drdp!E237+drdp!N237)*DBHR!$C237+(drdp!H237+drdp!Q237)*DBHR!$D237)</f>
        <v>-9.8199954533905176E-2</v>
      </c>
      <c r="F237" s="20">
        <f>Model!$W$24*((drdp!C237+drdp!L237)*DBHR!$B237+(drdp!F237+drdp!O237)*DBHR!$C237+(drdp!I237+drdp!R237)*DBHR!$D237)</f>
        <v>2.6312598514132854E-2</v>
      </c>
      <c r="G237" s="20">
        <f>Model!$W$24*((drdp!D237+drdp!M237)*DBHR!$B237+(drdp!G237+drdp!P237)*DBHR!$C237+(drdp!J237+drdp!S237)*DBHR!$D237)</f>
        <v>0</v>
      </c>
      <c r="H237" s="18">
        <f>Model!$W$24*((drdp!B237)*DBHR!$B237+(drdp!E237)*DBHR!$C237+(drdp!H237)*DBHR!$D237)</f>
        <v>-4.9099977266952588E-2</v>
      </c>
      <c r="I237" s="18">
        <f>Model!$W$24*((drdp!C237)*DBHR!$B237+(drdp!F237)*DBHR!$C237+(drdp!I237)*DBHR!$D237)</f>
        <v>1.3156299257066427E-2</v>
      </c>
      <c r="J237" s="18">
        <f>Model!$W$24*((drdp!D237)*DBHR!$B237+(drdp!G237)*DBHR!$C237+(drdp!J237)*DBHR!$D237)</f>
        <v>0</v>
      </c>
      <c r="K237" s="21">
        <f t="shared" si="51"/>
        <v>1.421713674142943</v>
      </c>
      <c r="L237" s="21">
        <f t="shared" si="52"/>
        <v>0.10207444927660045</v>
      </c>
      <c r="M237" s="21">
        <f t="shared" si="53"/>
        <v>0</v>
      </c>
      <c r="N237" s="21">
        <f t="shared" si="54"/>
        <v>-0.38094703085488585</v>
      </c>
      <c r="O237" s="21">
        <f t="shared" si="55"/>
        <v>0</v>
      </c>
      <c r="P237" s="21">
        <f t="shared" si="56"/>
        <v>0</v>
      </c>
      <c r="Q237" s="19">
        <f t="shared" si="57"/>
        <v>1.4144812508400972</v>
      </c>
      <c r="R237" s="19">
        <f t="shared" si="58"/>
        <v>0.10155518464617599</v>
      </c>
      <c r="S237" s="19">
        <f t="shared" si="59"/>
        <v>0</v>
      </c>
      <c r="T237" s="19">
        <f t="shared" si="60"/>
        <v>-0.37900910887156825</v>
      </c>
      <c r="U237" s="19">
        <f t="shared" si="61"/>
        <v>0</v>
      </c>
      <c r="V237" s="19">
        <f t="shared" si="62"/>
        <v>0</v>
      </c>
    </row>
    <row r="238" spans="1:22" x14ac:dyDescent="0.25">
      <c r="A238" s="26">
        <f>Wellpath!E238</f>
        <v>7050</v>
      </c>
      <c r="B238" s="22">
        <v>0</v>
      </c>
      <c r="C238" s="22">
        <v>0</v>
      </c>
      <c r="D238" s="22">
        <f t="shared" si="50"/>
        <v>6.472135954999578E-5</v>
      </c>
      <c r="E238" s="20">
        <f>Model!$W$24*((drdp!B238+drdp!K238)*DBHR!$B238+(drdp!E238+drdp!N238)*DBHR!$C238+(drdp!H238+drdp!Q238)*DBHR!$D238)</f>
        <v>-9.8199954533905176E-2</v>
      </c>
      <c r="F238" s="20">
        <f>Model!$W$24*((drdp!C238+drdp!L238)*DBHR!$B238+(drdp!F238+drdp!O238)*DBHR!$C238+(drdp!I238+drdp!R238)*DBHR!$D238)</f>
        <v>2.6312598514132854E-2</v>
      </c>
      <c r="G238" s="20">
        <f>Model!$W$24*((drdp!D238+drdp!M238)*DBHR!$B238+(drdp!G238+drdp!P238)*DBHR!$C238+(drdp!J238+drdp!S238)*DBHR!$D238)</f>
        <v>0</v>
      </c>
      <c r="H238" s="18">
        <f>Model!$W$24*((drdp!B238)*DBHR!$B238+(drdp!E238)*DBHR!$C238+(drdp!H238)*DBHR!$D238)</f>
        <v>-4.9099977266952588E-2</v>
      </c>
      <c r="I238" s="18">
        <f>Model!$W$24*((drdp!C238)*DBHR!$B238+(drdp!F238)*DBHR!$C238+(drdp!I238)*DBHR!$D238)</f>
        <v>1.3156299257066427E-2</v>
      </c>
      <c r="J238" s="18">
        <f>Model!$W$24*((drdp!D238)*DBHR!$B238+(drdp!G238)*DBHR!$C238+(drdp!J238)*DBHR!$D238)</f>
        <v>0</v>
      </c>
      <c r="K238" s="21">
        <f t="shared" si="51"/>
        <v>1.4313569052134041</v>
      </c>
      <c r="L238" s="21">
        <f t="shared" si="52"/>
        <v>0.10276680211716639</v>
      </c>
      <c r="M238" s="21">
        <f t="shared" si="53"/>
        <v>0</v>
      </c>
      <c r="N238" s="21">
        <f t="shared" si="54"/>
        <v>-0.38353092683264262</v>
      </c>
      <c r="O238" s="21">
        <f t="shared" si="55"/>
        <v>0</v>
      </c>
      <c r="P238" s="21">
        <f t="shared" si="56"/>
        <v>0</v>
      </c>
      <c r="Q238" s="19">
        <f t="shared" si="57"/>
        <v>1.4241244819105583</v>
      </c>
      <c r="R238" s="19">
        <f t="shared" si="58"/>
        <v>0.10224753748674194</v>
      </c>
      <c r="S238" s="19">
        <f t="shared" si="59"/>
        <v>0</v>
      </c>
      <c r="T238" s="19">
        <f t="shared" si="60"/>
        <v>-0.38159300484932501</v>
      </c>
      <c r="U238" s="19">
        <f t="shared" si="61"/>
        <v>0</v>
      </c>
      <c r="V238" s="19">
        <f t="shared" si="62"/>
        <v>0</v>
      </c>
    </row>
    <row r="239" spans="1:22" x14ac:dyDescent="0.25">
      <c r="A239" s="26">
        <f>Wellpath!E239</f>
        <v>7080</v>
      </c>
      <c r="B239" s="22">
        <v>0</v>
      </c>
      <c r="C239" s="22">
        <v>0</v>
      </c>
      <c r="D239" s="22">
        <f t="shared" si="50"/>
        <v>6.472135954999578E-5</v>
      </c>
      <c r="E239" s="20">
        <f>Model!$W$24*((drdp!B239+drdp!K239)*DBHR!$B239+(drdp!E239+drdp!N239)*DBHR!$C239+(drdp!H239+drdp!Q239)*DBHR!$D239)</f>
        <v>-9.8199954533905176E-2</v>
      </c>
      <c r="F239" s="20">
        <f>Model!$W$24*((drdp!C239+drdp!L239)*DBHR!$B239+(drdp!F239+drdp!O239)*DBHR!$C239+(drdp!I239+drdp!R239)*DBHR!$D239)</f>
        <v>2.6312598514132854E-2</v>
      </c>
      <c r="G239" s="20">
        <f>Model!$W$24*((drdp!D239+drdp!M239)*DBHR!$B239+(drdp!G239+drdp!P239)*DBHR!$C239+(drdp!J239+drdp!S239)*DBHR!$D239)</f>
        <v>0</v>
      </c>
      <c r="H239" s="18">
        <f>Model!$W$24*((drdp!B239)*DBHR!$B239+(drdp!E239)*DBHR!$C239+(drdp!H239)*DBHR!$D239)</f>
        <v>-4.9099977266952588E-2</v>
      </c>
      <c r="I239" s="18">
        <f>Model!$W$24*((drdp!C239)*DBHR!$B239+(drdp!F239)*DBHR!$C239+(drdp!I239)*DBHR!$D239)</f>
        <v>1.3156299257066427E-2</v>
      </c>
      <c r="J239" s="18">
        <f>Model!$W$24*((drdp!D239)*DBHR!$B239+(drdp!G239)*DBHR!$C239+(drdp!J239)*DBHR!$D239)</f>
        <v>0</v>
      </c>
      <c r="K239" s="21">
        <f t="shared" si="51"/>
        <v>1.4410001362838651</v>
      </c>
      <c r="L239" s="21">
        <f t="shared" si="52"/>
        <v>0.10345915495773234</v>
      </c>
      <c r="M239" s="21">
        <f t="shared" si="53"/>
        <v>0</v>
      </c>
      <c r="N239" s="21">
        <f t="shared" si="54"/>
        <v>-0.38611482281039938</v>
      </c>
      <c r="O239" s="21">
        <f t="shared" si="55"/>
        <v>0</v>
      </c>
      <c r="P239" s="21">
        <f t="shared" si="56"/>
        <v>0</v>
      </c>
      <c r="Q239" s="19">
        <f t="shared" si="57"/>
        <v>1.4337677129810193</v>
      </c>
      <c r="R239" s="19">
        <f t="shared" si="58"/>
        <v>0.10293989032730788</v>
      </c>
      <c r="S239" s="19">
        <f t="shared" si="59"/>
        <v>0</v>
      </c>
      <c r="T239" s="19">
        <f t="shared" si="60"/>
        <v>-0.38417690082708178</v>
      </c>
      <c r="U239" s="19">
        <f t="shared" si="61"/>
        <v>0</v>
      </c>
      <c r="V239" s="19">
        <f t="shared" si="62"/>
        <v>0</v>
      </c>
    </row>
    <row r="240" spans="1:22" x14ac:dyDescent="0.25">
      <c r="A240" s="26">
        <f>Wellpath!E240</f>
        <v>7110</v>
      </c>
      <c r="B240" s="22">
        <v>0</v>
      </c>
      <c r="C240" s="22">
        <v>0</v>
      </c>
      <c r="D240" s="22">
        <f t="shared" si="50"/>
        <v>6.472135954999578E-5</v>
      </c>
      <c r="E240" s="20">
        <f>Model!$W$24*((drdp!B240+drdp!K240)*DBHR!$B240+(drdp!E240+drdp!N240)*DBHR!$C240+(drdp!H240+drdp!Q240)*DBHR!$D240)</f>
        <v>-9.8199954533905176E-2</v>
      </c>
      <c r="F240" s="20">
        <f>Model!$W$24*((drdp!C240+drdp!L240)*DBHR!$B240+(drdp!F240+drdp!O240)*DBHR!$C240+(drdp!I240+drdp!R240)*DBHR!$D240)</f>
        <v>2.6312598514132854E-2</v>
      </c>
      <c r="G240" s="20">
        <f>Model!$W$24*((drdp!D240+drdp!M240)*DBHR!$B240+(drdp!G240+drdp!P240)*DBHR!$C240+(drdp!J240+drdp!S240)*DBHR!$D240)</f>
        <v>0</v>
      </c>
      <c r="H240" s="18">
        <f>Model!$W$24*((drdp!B240)*DBHR!$B240+(drdp!E240)*DBHR!$C240+(drdp!H240)*DBHR!$D240)</f>
        <v>-4.9099977266952588E-2</v>
      </c>
      <c r="I240" s="18">
        <f>Model!$W$24*((drdp!C240)*DBHR!$B240+(drdp!F240)*DBHR!$C240+(drdp!I240)*DBHR!$D240)</f>
        <v>1.3156299257066427E-2</v>
      </c>
      <c r="J240" s="18">
        <f>Model!$W$24*((drdp!D240)*DBHR!$B240+(drdp!G240)*DBHR!$C240+(drdp!J240)*DBHR!$D240)</f>
        <v>0</v>
      </c>
      <c r="K240" s="21">
        <f t="shared" si="51"/>
        <v>1.4506433673543262</v>
      </c>
      <c r="L240" s="21">
        <f t="shared" si="52"/>
        <v>0.10415150779829828</v>
      </c>
      <c r="M240" s="21">
        <f t="shared" si="53"/>
        <v>0</v>
      </c>
      <c r="N240" s="21">
        <f t="shared" si="54"/>
        <v>-0.38869871878815615</v>
      </c>
      <c r="O240" s="21">
        <f t="shared" si="55"/>
        <v>0</v>
      </c>
      <c r="P240" s="21">
        <f t="shared" si="56"/>
        <v>0</v>
      </c>
      <c r="Q240" s="19">
        <f t="shared" si="57"/>
        <v>1.4434109440514804</v>
      </c>
      <c r="R240" s="19">
        <f t="shared" si="58"/>
        <v>0.10363224316787382</v>
      </c>
      <c r="S240" s="19">
        <f t="shared" si="59"/>
        <v>0</v>
      </c>
      <c r="T240" s="19">
        <f t="shared" si="60"/>
        <v>-0.38676079680483855</v>
      </c>
      <c r="U240" s="19">
        <f t="shared" si="61"/>
        <v>0</v>
      </c>
      <c r="V240" s="19">
        <f t="shared" si="62"/>
        <v>0</v>
      </c>
    </row>
    <row r="241" spans="1:22" x14ac:dyDescent="0.25">
      <c r="A241" s="26">
        <f>Wellpath!E241</f>
        <v>7140</v>
      </c>
      <c r="B241" s="22">
        <v>0</v>
      </c>
      <c r="C241" s="22">
        <v>0</v>
      </c>
      <c r="D241" s="22">
        <f t="shared" si="50"/>
        <v>6.472135954999578E-5</v>
      </c>
      <c r="E241" s="20">
        <f>Model!$W$24*((drdp!B241+drdp!K241)*DBHR!$B241+(drdp!E241+drdp!N241)*DBHR!$C241+(drdp!H241+drdp!Q241)*DBHR!$D241)</f>
        <v>-9.8199954533905176E-2</v>
      </c>
      <c r="F241" s="20">
        <f>Model!$W$24*((drdp!C241+drdp!L241)*DBHR!$B241+(drdp!F241+drdp!O241)*DBHR!$C241+(drdp!I241+drdp!R241)*DBHR!$D241)</f>
        <v>2.6312598514132854E-2</v>
      </c>
      <c r="G241" s="20">
        <f>Model!$W$24*((drdp!D241+drdp!M241)*DBHR!$B241+(drdp!G241+drdp!P241)*DBHR!$C241+(drdp!J241+drdp!S241)*DBHR!$D241)</f>
        <v>0</v>
      </c>
      <c r="H241" s="18">
        <f>Model!$W$24*((drdp!B241)*DBHR!$B241+(drdp!E241)*DBHR!$C241+(drdp!H241)*DBHR!$D241)</f>
        <v>-4.9099977266952588E-2</v>
      </c>
      <c r="I241" s="18">
        <f>Model!$W$24*((drdp!C241)*DBHR!$B241+(drdp!F241)*DBHR!$C241+(drdp!I241)*DBHR!$D241)</f>
        <v>1.3156299257066427E-2</v>
      </c>
      <c r="J241" s="18">
        <f>Model!$W$24*((drdp!D241)*DBHR!$B241+(drdp!G241)*DBHR!$C241+(drdp!J241)*DBHR!$D241)</f>
        <v>0</v>
      </c>
      <c r="K241" s="21">
        <f t="shared" si="51"/>
        <v>1.4602865984247873</v>
      </c>
      <c r="L241" s="21">
        <f t="shared" si="52"/>
        <v>0.10484386063886422</v>
      </c>
      <c r="M241" s="21">
        <f t="shared" si="53"/>
        <v>0</v>
      </c>
      <c r="N241" s="21">
        <f t="shared" si="54"/>
        <v>-0.39128261476591292</v>
      </c>
      <c r="O241" s="21">
        <f t="shared" si="55"/>
        <v>0</v>
      </c>
      <c r="P241" s="21">
        <f t="shared" si="56"/>
        <v>0</v>
      </c>
      <c r="Q241" s="19">
        <f t="shared" si="57"/>
        <v>1.4530541751219415</v>
      </c>
      <c r="R241" s="19">
        <f t="shared" si="58"/>
        <v>0.10432459600843977</v>
      </c>
      <c r="S241" s="19">
        <f t="shared" si="59"/>
        <v>0</v>
      </c>
      <c r="T241" s="19">
        <f t="shared" si="60"/>
        <v>-0.38934469278259531</v>
      </c>
      <c r="U241" s="19">
        <f t="shared" si="61"/>
        <v>0</v>
      </c>
      <c r="V241" s="19">
        <f t="shared" si="62"/>
        <v>0</v>
      </c>
    </row>
    <row r="242" spans="1:22" x14ac:dyDescent="0.25">
      <c r="A242" s="26">
        <f>Wellpath!E242</f>
        <v>7170</v>
      </c>
      <c r="B242" s="22">
        <v>0</v>
      </c>
      <c r="C242" s="22">
        <v>0</v>
      </c>
      <c r="D242" s="22">
        <f t="shared" si="50"/>
        <v>6.472135954999578E-5</v>
      </c>
      <c r="E242" s="20">
        <f>Model!$W$24*((drdp!B242+drdp!K242)*DBHR!$B242+(drdp!E242+drdp!N242)*DBHR!$C242+(drdp!H242+drdp!Q242)*DBHR!$D242)</f>
        <v>-9.8199954533905176E-2</v>
      </c>
      <c r="F242" s="20">
        <f>Model!$W$24*((drdp!C242+drdp!L242)*DBHR!$B242+(drdp!F242+drdp!O242)*DBHR!$C242+(drdp!I242+drdp!R242)*DBHR!$D242)</f>
        <v>2.6312598514132854E-2</v>
      </c>
      <c r="G242" s="20">
        <f>Model!$W$24*((drdp!D242+drdp!M242)*DBHR!$B242+(drdp!G242+drdp!P242)*DBHR!$C242+(drdp!J242+drdp!S242)*DBHR!$D242)</f>
        <v>0</v>
      </c>
      <c r="H242" s="18">
        <f>Model!$W$24*((drdp!B242)*DBHR!$B242+(drdp!E242)*DBHR!$C242+(drdp!H242)*DBHR!$D242)</f>
        <v>-4.9099977266952588E-2</v>
      </c>
      <c r="I242" s="18">
        <f>Model!$W$24*((drdp!C242)*DBHR!$B242+(drdp!F242)*DBHR!$C242+(drdp!I242)*DBHR!$D242)</f>
        <v>1.3156299257066427E-2</v>
      </c>
      <c r="J242" s="18">
        <f>Model!$W$24*((drdp!D242)*DBHR!$B242+(drdp!G242)*DBHR!$C242+(drdp!J242)*DBHR!$D242)</f>
        <v>0</v>
      </c>
      <c r="K242" s="21">
        <f t="shared" si="51"/>
        <v>1.4699298294952483</v>
      </c>
      <c r="L242" s="21">
        <f t="shared" si="52"/>
        <v>0.10553621347943017</v>
      </c>
      <c r="M242" s="21">
        <f t="shared" si="53"/>
        <v>0</v>
      </c>
      <c r="N242" s="21">
        <f t="shared" si="54"/>
        <v>-0.39386651074366968</v>
      </c>
      <c r="O242" s="21">
        <f t="shared" si="55"/>
        <v>0</v>
      </c>
      <c r="P242" s="21">
        <f t="shared" si="56"/>
        <v>0</v>
      </c>
      <c r="Q242" s="19">
        <f t="shared" si="57"/>
        <v>1.4626974061924025</v>
      </c>
      <c r="R242" s="19">
        <f t="shared" si="58"/>
        <v>0.10501694884900571</v>
      </c>
      <c r="S242" s="19">
        <f t="shared" si="59"/>
        <v>0</v>
      </c>
      <c r="T242" s="19">
        <f t="shared" si="60"/>
        <v>-0.39192858876035208</v>
      </c>
      <c r="U242" s="19">
        <f t="shared" si="61"/>
        <v>0</v>
      </c>
      <c r="V242" s="19">
        <f t="shared" si="62"/>
        <v>0</v>
      </c>
    </row>
    <row r="243" spans="1:22" x14ac:dyDescent="0.25">
      <c r="A243" s="26">
        <f>Wellpath!E243</f>
        <v>7200</v>
      </c>
      <c r="B243" s="22">
        <v>0</v>
      </c>
      <c r="C243" s="22">
        <v>0</v>
      </c>
      <c r="D243" s="22">
        <f t="shared" si="50"/>
        <v>6.472135954999578E-5</v>
      </c>
      <c r="E243" s="20">
        <f>Model!$W$24*((drdp!B243+drdp!K243)*DBHR!$B243+(drdp!E243+drdp!N243)*DBHR!$C243+(drdp!H243+drdp!Q243)*DBHR!$D243)</f>
        <v>-9.8199954533905176E-2</v>
      </c>
      <c r="F243" s="20">
        <f>Model!$W$24*((drdp!C243+drdp!L243)*DBHR!$B243+(drdp!F243+drdp!O243)*DBHR!$C243+(drdp!I243+drdp!R243)*DBHR!$D243)</f>
        <v>2.6312598514132854E-2</v>
      </c>
      <c r="G243" s="20">
        <f>Model!$W$24*((drdp!D243+drdp!M243)*DBHR!$B243+(drdp!G243+drdp!P243)*DBHR!$C243+(drdp!J243+drdp!S243)*DBHR!$D243)</f>
        <v>0</v>
      </c>
      <c r="H243" s="18">
        <f>Model!$W$24*((drdp!B243)*DBHR!$B243+(drdp!E243)*DBHR!$C243+(drdp!H243)*DBHR!$D243)</f>
        <v>-4.9099977266952588E-2</v>
      </c>
      <c r="I243" s="18">
        <f>Model!$W$24*((drdp!C243)*DBHR!$B243+(drdp!F243)*DBHR!$C243+(drdp!I243)*DBHR!$D243)</f>
        <v>1.3156299257066427E-2</v>
      </c>
      <c r="J243" s="18">
        <f>Model!$W$24*((drdp!D243)*DBHR!$B243+(drdp!G243)*DBHR!$C243+(drdp!J243)*DBHR!$D243)</f>
        <v>0</v>
      </c>
      <c r="K243" s="21">
        <f t="shared" si="51"/>
        <v>1.4795730605657094</v>
      </c>
      <c r="L243" s="21">
        <f t="shared" si="52"/>
        <v>0.10622856631999611</v>
      </c>
      <c r="M243" s="21">
        <f t="shared" si="53"/>
        <v>0</v>
      </c>
      <c r="N243" s="21">
        <f t="shared" si="54"/>
        <v>-0.39645040672142645</v>
      </c>
      <c r="O243" s="21">
        <f t="shared" si="55"/>
        <v>0</v>
      </c>
      <c r="P243" s="21">
        <f t="shared" si="56"/>
        <v>0</v>
      </c>
      <c r="Q243" s="19">
        <f t="shared" si="57"/>
        <v>1.4723406372628636</v>
      </c>
      <c r="R243" s="19">
        <f t="shared" si="58"/>
        <v>0.10570930168957166</v>
      </c>
      <c r="S243" s="19">
        <f t="shared" si="59"/>
        <v>0</v>
      </c>
      <c r="T243" s="19">
        <f t="shared" si="60"/>
        <v>-0.39451248473810885</v>
      </c>
      <c r="U243" s="19">
        <f t="shared" si="61"/>
        <v>0</v>
      </c>
      <c r="V243" s="19">
        <f t="shared" si="62"/>
        <v>0</v>
      </c>
    </row>
    <row r="244" spans="1:22" x14ac:dyDescent="0.25">
      <c r="A244" s="26">
        <f>Wellpath!E244</f>
        <v>7230</v>
      </c>
      <c r="B244" s="22">
        <v>0</v>
      </c>
      <c r="C244" s="22">
        <v>0</v>
      </c>
      <c r="D244" s="22">
        <f t="shared" si="50"/>
        <v>6.472135954999578E-5</v>
      </c>
      <c r="E244" s="20">
        <f>Model!$W$24*((drdp!B244+drdp!K244)*DBHR!$B244+(drdp!E244+drdp!N244)*DBHR!$C244+(drdp!H244+drdp!Q244)*DBHR!$D244)</f>
        <v>-9.8199954533905176E-2</v>
      </c>
      <c r="F244" s="20">
        <f>Model!$W$24*((drdp!C244+drdp!L244)*DBHR!$B244+(drdp!F244+drdp!O244)*DBHR!$C244+(drdp!I244+drdp!R244)*DBHR!$D244)</f>
        <v>2.6312598514132854E-2</v>
      </c>
      <c r="G244" s="20">
        <f>Model!$W$24*((drdp!D244+drdp!M244)*DBHR!$B244+(drdp!G244+drdp!P244)*DBHR!$C244+(drdp!J244+drdp!S244)*DBHR!$D244)</f>
        <v>0</v>
      </c>
      <c r="H244" s="18">
        <f>Model!$W$24*((drdp!B244)*DBHR!$B244+(drdp!E244)*DBHR!$C244+(drdp!H244)*DBHR!$D244)</f>
        <v>-4.9099977266952588E-2</v>
      </c>
      <c r="I244" s="18">
        <f>Model!$W$24*((drdp!C244)*DBHR!$B244+(drdp!F244)*DBHR!$C244+(drdp!I244)*DBHR!$D244)</f>
        <v>1.3156299257066427E-2</v>
      </c>
      <c r="J244" s="18">
        <f>Model!$W$24*((drdp!D244)*DBHR!$B244+(drdp!G244)*DBHR!$C244+(drdp!J244)*DBHR!$D244)</f>
        <v>0</v>
      </c>
      <c r="K244" s="21">
        <f t="shared" si="51"/>
        <v>1.4892162916361704</v>
      </c>
      <c r="L244" s="21">
        <f t="shared" si="52"/>
        <v>0.10692091916056205</v>
      </c>
      <c r="M244" s="21">
        <f t="shared" si="53"/>
        <v>0</v>
      </c>
      <c r="N244" s="21">
        <f t="shared" si="54"/>
        <v>-0.39903430269918322</v>
      </c>
      <c r="O244" s="21">
        <f t="shared" si="55"/>
        <v>0</v>
      </c>
      <c r="P244" s="21">
        <f t="shared" si="56"/>
        <v>0</v>
      </c>
      <c r="Q244" s="19">
        <f t="shared" si="57"/>
        <v>1.4819838683333246</v>
      </c>
      <c r="R244" s="19">
        <f t="shared" si="58"/>
        <v>0.1064016545301376</v>
      </c>
      <c r="S244" s="19">
        <f t="shared" si="59"/>
        <v>0</v>
      </c>
      <c r="T244" s="19">
        <f t="shared" si="60"/>
        <v>-0.39709638071586562</v>
      </c>
      <c r="U244" s="19">
        <f t="shared" si="61"/>
        <v>0</v>
      </c>
      <c r="V244" s="19">
        <f t="shared" si="62"/>
        <v>0</v>
      </c>
    </row>
    <row r="245" spans="1:22" x14ac:dyDescent="0.25">
      <c r="A245" s="26">
        <f>Wellpath!E245</f>
        <v>7260</v>
      </c>
      <c r="B245" s="22">
        <v>0</v>
      </c>
      <c r="C245" s="22">
        <v>0</v>
      </c>
      <c r="D245" s="22">
        <f t="shared" si="50"/>
        <v>6.472135954999578E-5</v>
      </c>
      <c r="E245" s="20">
        <f>Model!$W$24*((drdp!B245+drdp!K245)*DBHR!$B245+(drdp!E245+drdp!N245)*DBHR!$C245+(drdp!H245+drdp!Q245)*DBHR!$D245)</f>
        <v>-9.8199954533905176E-2</v>
      </c>
      <c r="F245" s="20">
        <f>Model!$W$24*((drdp!C245+drdp!L245)*DBHR!$B245+(drdp!F245+drdp!O245)*DBHR!$C245+(drdp!I245+drdp!R245)*DBHR!$D245)</f>
        <v>2.6312598514132854E-2</v>
      </c>
      <c r="G245" s="20">
        <f>Model!$W$24*((drdp!D245+drdp!M245)*DBHR!$B245+(drdp!G245+drdp!P245)*DBHR!$C245+(drdp!J245+drdp!S245)*DBHR!$D245)</f>
        <v>0</v>
      </c>
      <c r="H245" s="18">
        <f>Model!$W$24*((drdp!B245)*DBHR!$B245+(drdp!E245)*DBHR!$C245+(drdp!H245)*DBHR!$D245)</f>
        <v>-4.9099977266952588E-2</v>
      </c>
      <c r="I245" s="18">
        <f>Model!$W$24*((drdp!C245)*DBHR!$B245+(drdp!F245)*DBHR!$C245+(drdp!I245)*DBHR!$D245)</f>
        <v>1.3156299257066427E-2</v>
      </c>
      <c r="J245" s="18">
        <f>Model!$W$24*((drdp!D245)*DBHR!$B245+(drdp!G245)*DBHR!$C245+(drdp!J245)*DBHR!$D245)</f>
        <v>0</v>
      </c>
      <c r="K245" s="21">
        <f t="shared" si="51"/>
        <v>1.4988595227066315</v>
      </c>
      <c r="L245" s="21">
        <f t="shared" si="52"/>
        <v>0.107613272001128</v>
      </c>
      <c r="M245" s="21">
        <f t="shared" si="53"/>
        <v>0</v>
      </c>
      <c r="N245" s="21">
        <f t="shared" si="54"/>
        <v>-0.40161819867693999</v>
      </c>
      <c r="O245" s="21">
        <f t="shared" si="55"/>
        <v>0</v>
      </c>
      <c r="P245" s="21">
        <f t="shared" si="56"/>
        <v>0</v>
      </c>
      <c r="Q245" s="19">
        <f t="shared" si="57"/>
        <v>1.4916270994037857</v>
      </c>
      <c r="R245" s="19">
        <f t="shared" si="58"/>
        <v>0.10709400737070354</v>
      </c>
      <c r="S245" s="19">
        <f t="shared" si="59"/>
        <v>0</v>
      </c>
      <c r="T245" s="19">
        <f t="shared" si="60"/>
        <v>-0.39968027669362238</v>
      </c>
      <c r="U245" s="19">
        <f t="shared" si="61"/>
        <v>0</v>
      </c>
      <c r="V245" s="19">
        <f t="shared" si="62"/>
        <v>0</v>
      </c>
    </row>
    <row r="246" spans="1:22" x14ac:dyDescent="0.25">
      <c r="A246" s="26">
        <f>Wellpath!E246</f>
        <v>7290</v>
      </c>
      <c r="B246" s="22">
        <v>0</v>
      </c>
      <c r="C246" s="22">
        <v>0</v>
      </c>
      <c r="D246" s="22">
        <f t="shared" si="50"/>
        <v>6.472135954999578E-5</v>
      </c>
      <c r="E246" s="20">
        <f>Model!$W$24*((drdp!B246+drdp!K246)*DBHR!$B246+(drdp!E246+drdp!N246)*DBHR!$C246+(drdp!H246+drdp!Q246)*DBHR!$D246)</f>
        <v>-9.8199954533905176E-2</v>
      </c>
      <c r="F246" s="20">
        <f>Model!$W$24*((drdp!C246+drdp!L246)*DBHR!$B246+(drdp!F246+drdp!O246)*DBHR!$C246+(drdp!I246+drdp!R246)*DBHR!$D246)</f>
        <v>2.6312598514132854E-2</v>
      </c>
      <c r="G246" s="20">
        <f>Model!$W$24*((drdp!D246+drdp!M246)*DBHR!$B246+(drdp!G246+drdp!P246)*DBHR!$C246+(drdp!J246+drdp!S246)*DBHR!$D246)</f>
        <v>0</v>
      </c>
      <c r="H246" s="18">
        <f>Model!$W$24*((drdp!B246)*DBHR!$B246+(drdp!E246)*DBHR!$C246+(drdp!H246)*DBHR!$D246)</f>
        <v>-4.9099977266952588E-2</v>
      </c>
      <c r="I246" s="18">
        <f>Model!$W$24*((drdp!C246)*DBHR!$B246+(drdp!F246)*DBHR!$C246+(drdp!I246)*DBHR!$D246)</f>
        <v>1.3156299257066427E-2</v>
      </c>
      <c r="J246" s="18">
        <f>Model!$W$24*((drdp!D246)*DBHR!$B246+(drdp!G246)*DBHR!$C246+(drdp!J246)*DBHR!$D246)</f>
        <v>0</v>
      </c>
      <c r="K246" s="21">
        <f t="shared" si="51"/>
        <v>1.5085027537770925</v>
      </c>
      <c r="L246" s="21">
        <f t="shared" si="52"/>
        <v>0.10830562484169394</v>
      </c>
      <c r="M246" s="21">
        <f t="shared" si="53"/>
        <v>0</v>
      </c>
      <c r="N246" s="21">
        <f t="shared" si="54"/>
        <v>-0.40420209465469675</v>
      </c>
      <c r="O246" s="21">
        <f t="shared" si="55"/>
        <v>0</v>
      </c>
      <c r="P246" s="21">
        <f t="shared" si="56"/>
        <v>0</v>
      </c>
      <c r="Q246" s="19">
        <f t="shared" si="57"/>
        <v>1.5012703304742467</v>
      </c>
      <c r="R246" s="19">
        <f t="shared" si="58"/>
        <v>0.10778636021126949</v>
      </c>
      <c r="S246" s="19">
        <f t="shared" si="59"/>
        <v>0</v>
      </c>
      <c r="T246" s="19">
        <f t="shared" si="60"/>
        <v>-0.40226417267137915</v>
      </c>
      <c r="U246" s="19">
        <f t="shared" si="61"/>
        <v>0</v>
      </c>
      <c r="V246" s="19">
        <f t="shared" si="62"/>
        <v>0</v>
      </c>
    </row>
    <row r="247" spans="1:22" x14ac:dyDescent="0.25">
      <c r="A247" s="26">
        <f>Wellpath!E247</f>
        <v>7320</v>
      </c>
      <c r="B247" s="22">
        <v>0</v>
      </c>
      <c r="C247" s="22">
        <v>0</v>
      </c>
      <c r="D247" s="22">
        <f t="shared" si="50"/>
        <v>6.472135954999578E-5</v>
      </c>
      <c r="E247" s="20">
        <f>Model!$W$24*((drdp!B247+drdp!K247)*DBHR!$B247+(drdp!E247+drdp!N247)*DBHR!$C247+(drdp!H247+drdp!Q247)*DBHR!$D247)</f>
        <v>-9.8199954533905176E-2</v>
      </c>
      <c r="F247" s="20">
        <f>Model!$W$24*((drdp!C247+drdp!L247)*DBHR!$B247+(drdp!F247+drdp!O247)*DBHR!$C247+(drdp!I247+drdp!R247)*DBHR!$D247)</f>
        <v>2.6312598514132854E-2</v>
      </c>
      <c r="G247" s="20">
        <f>Model!$W$24*((drdp!D247+drdp!M247)*DBHR!$B247+(drdp!G247+drdp!P247)*DBHR!$C247+(drdp!J247+drdp!S247)*DBHR!$D247)</f>
        <v>0</v>
      </c>
      <c r="H247" s="18">
        <f>Model!$W$24*((drdp!B247)*DBHR!$B247+(drdp!E247)*DBHR!$C247+(drdp!H247)*DBHR!$D247)</f>
        <v>-4.9099977266952588E-2</v>
      </c>
      <c r="I247" s="18">
        <f>Model!$W$24*((drdp!C247)*DBHR!$B247+(drdp!F247)*DBHR!$C247+(drdp!I247)*DBHR!$D247)</f>
        <v>1.3156299257066427E-2</v>
      </c>
      <c r="J247" s="18">
        <f>Model!$W$24*((drdp!D247)*DBHR!$B247+(drdp!G247)*DBHR!$C247+(drdp!J247)*DBHR!$D247)</f>
        <v>0</v>
      </c>
      <c r="K247" s="21">
        <f t="shared" si="51"/>
        <v>1.5181459848475536</v>
      </c>
      <c r="L247" s="21">
        <f t="shared" si="52"/>
        <v>0.10899797768225988</v>
      </c>
      <c r="M247" s="21">
        <f t="shared" si="53"/>
        <v>0</v>
      </c>
      <c r="N247" s="21">
        <f t="shared" si="54"/>
        <v>-0.40678599063245352</v>
      </c>
      <c r="O247" s="21">
        <f t="shared" si="55"/>
        <v>0</v>
      </c>
      <c r="P247" s="21">
        <f t="shared" si="56"/>
        <v>0</v>
      </c>
      <c r="Q247" s="19">
        <f t="shared" si="57"/>
        <v>1.5109135615447078</v>
      </c>
      <c r="R247" s="19">
        <f t="shared" si="58"/>
        <v>0.10847871305183543</v>
      </c>
      <c r="S247" s="19">
        <f t="shared" si="59"/>
        <v>0</v>
      </c>
      <c r="T247" s="19">
        <f t="shared" si="60"/>
        <v>-0.40484806864913592</v>
      </c>
      <c r="U247" s="19">
        <f t="shared" si="61"/>
        <v>0</v>
      </c>
      <c r="V247" s="19">
        <f t="shared" si="62"/>
        <v>0</v>
      </c>
    </row>
    <row r="248" spans="1:22" x14ac:dyDescent="0.25">
      <c r="A248" s="26">
        <f>Wellpath!E248</f>
        <v>7350</v>
      </c>
      <c r="B248" s="22">
        <v>0</v>
      </c>
      <c r="C248" s="22">
        <v>0</v>
      </c>
      <c r="D248" s="22">
        <f t="shared" si="50"/>
        <v>6.472135954999578E-5</v>
      </c>
      <c r="E248" s="20">
        <f>Model!$W$24*((drdp!B248+drdp!K248)*DBHR!$B248+(drdp!E248+drdp!N248)*DBHR!$C248+(drdp!H248+drdp!Q248)*DBHR!$D248)</f>
        <v>-9.8199954533905176E-2</v>
      </c>
      <c r="F248" s="20">
        <f>Model!$W$24*((drdp!C248+drdp!L248)*DBHR!$B248+(drdp!F248+drdp!O248)*DBHR!$C248+(drdp!I248+drdp!R248)*DBHR!$D248)</f>
        <v>2.6312598514132854E-2</v>
      </c>
      <c r="G248" s="20">
        <f>Model!$W$24*((drdp!D248+drdp!M248)*DBHR!$B248+(drdp!G248+drdp!P248)*DBHR!$C248+(drdp!J248+drdp!S248)*DBHR!$D248)</f>
        <v>0</v>
      </c>
      <c r="H248" s="18">
        <f>Model!$W$24*((drdp!B248)*DBHR!$B248+(drdp!E248)*DBHR!$C248+(drdp!H248)*DBHR!$D248)</f>
        <v>-4.9099977266952588E-2</v>
      </c>
      <c r="I248" s="18">
        <f>Model!$W$24*((drdp!C248)*DBHR!$B248+(drdp!F248)*DBHR!$C248+(drdp!I248)*DBHR!$D248)</f>
        <v>1.3156299257066427E-2</v>
      </c>
      <c r="J248" s="18">
        <f>Model!$W$24*((drdp!D248)*DBHR!$B248+(drdp!G248)*DBHR!$C248+(drdp!J248)*DBHR!$D248)</f>
        <v>0</v>
      </c>
      <c r="K248" s="21">
        <f t="shared" si="51"/>
        <v>1.5277892159180146</v>
      </c>
      <c r="L248" s="21">
        <f t="shared" si="52"/>
        <v>0.10969033052282583</v>
      </c>
      <c r="M248" s="21">
        <f t="shared" si="53"/>
        <v>0</v>
      </c>
      <c r="N248" s="21">
        <f t="shared" si="54"/>
        <v>-0.40936988661021029</v>
      </c>
      <c r="O248" s="21">
        <f t="shared" si="55"/>
        <v>0</v>
      </c>
      <c r="P248" s="21">
        <f t="shared" si="56"/>
        <v>0</v>
      </c>
      <c r="Q248" s="19">
        <f t="shared" si="57"/>
        <v>1.5205567926151689</v>
      </c>
      <c r="R248" s="19">
        <f t="shared" si="58"/>
        <v>0.10917106589240137</v>
      </c>
      <c r="S248" s="19">
        <f t="shared" si="59"/>
        <v>0</v>
      </c>
      <c r="T248" s="19">
        <f t="shared" si="60"/>
        <v>-0.40743196462689268</v>
      </c>
      <c r="U248" s="19">
        <f t="shared" si="61"/>
        <v>0</v>
      </c>
      <c r="V248" s="19">
        <f t="shared" si="62"/>
        <v>0</v>
      </c>
    </row>
    <row r="249" spans="1:22" x14ac:dyDescent="0.25">
      <c r="A249" s="26">
        <f>Wellpath!E249</f>
        <v>7380</v>
      </c>
      <c r="B249" s="22">
        <v>0</v>
      </c>
      <c r="C249" s="22">
        <v>0</v>
      </c>
      <c r="D249" s="22">
        <f t="shared" si="50"/>
        <v>6.472135954999578E-5</v>
      </c>
      <c r="E249" s="20">
        <f>Model!$W$24*((drdp!B249+drdp!K249)*DBHR!$B249+(drdp!E249+drdp!N249)*DBHR!$C249+(drdp!H249+drdp!Q249)*DBHR!$D249)</f>
        <v>-9.8199954533905176E-2</v>
      </c>
      <c r="F249" s="20">
        <f>Model!$W$24*((drdp!C249+drdp!L249)*DBHR!$B249+(drdp!F249+drdp!O249)*DBHR!$C249+(drdp!I249+drdp!R249)*DBHR!$D249)</f>
        <v>2.6312598514132854E-2</v>
      </c>
      <c r="G249" s="20">
        <f>Model!$W$24*((drdp!D249+drdp!M249)*DBHR!$B249+(drdp!G249+drdp!P249)*DBHR!$C249+(drdp!J249+drdp!S249)*DBHR!$D249)</f>
        <v>0</v>
      </c>
      <c r="H249" s="18">
        <f>Model!$W$24*((drdp!B249)*DBHR!$B249+(drdp!E249)*DBHR!$C249+(drdp!H249)*DBHR!$D249)</f>
        <v>-4.9099977266952588E-2</v>
      </c>
      <c r="I249" s="18">
        <f>Model!$W$24*((drdp!C249)*DBHR!$B249+(drdp!F249)*DBHR!$C249+(drdp!I249)*DBHR!$D249)</f>
        <v>1.3156299257066427E-2</v>
      </c>
      <c r="J249" s="18">
        <f>Model!$W$24*((drdp!D249)*DBHR!$B249+(drdp!G249)*DBHR!$C249+(drdp!J249)*DBHR!$D249)</f>
        <v>0</v>
      </c>
      <c r="K249" s="21">
        <f t="shared" si="51"/>
        <v>1.5374324469884757</v>
      </c>
      <c r="L249" s="21">
        <f t="shared" si="52"/>
        <v>0.11038268336339177</v>
      </c>
      <c r="M249" s="21">
        <f t="shared" si="53"/>
        <v>0</v>
      </c>
      <c r="N249" s="21">
        <f t="shared" si="54"/>
        <v>-0.41195378258796705</v>
      </c>
      <c r="O249" s="21">
        <f t="shared" si="55"/>
        <v>0</v>
      </c>
      <c r="P249" s="21">
        <f t="shared" si="56"/>
        <v>0</v>
      </c>
      <c r="Q249" s="19">
        <f t="shared" si="57"/>
        <v>1.5302000236856299</v>
      </c>
      <c r="R249" s="19">
        <f t="shared" si="58"/>
        <v>0.10986341873296732</v>
      </c>
      <c r="S249" s="19">
        <f t="shared" si="59"/>
        <v>0</v>
      </c>
      <c r="T249" s="19">
        <f t="shared" si="60"/>
        <v>-0.41001586060464945</v>
      </c>
      <c r="U249" s="19">
        <f t="shared" si="61"/>
        <v>0</v>
      </c>
      <c r="V249" s="19">
        <f t="shared" si="62"/>
        <v>0</v>
      </c>
    </row>
    <row r="250" spans="1:22" x14ac:dyDescent="0.25">
      <c r="A250" s="26">
        <f>Wellpath!E250</f>
        <v>7410</v>
      </c>
      <c r="B250" s="22">
        <v>0</v>
      </c>
      <c r="C250" s="22">
        <v>0</v>
      </c>
      <c r="D250" s="22">
        <f t="shared" si="50"/>
        <v>6.472135954999578E-5</v>
      </c>
      <c r="E250" s="20">
        <f>Model!$W$24*((drdp!B250+drdp!K250)*DBHR!$B250+(drdp!E250+drdp!N250)*DBHR!$C250+(drdp!H250+drdp!Q250)*DBHR!$D250)</f>
        <v>-9.8199954533905176E-2</v>
      </c>
      <c r="F250" s="20">
        <f>Model!$W$24*((drdp!C250+drdp!L250)*DBHR!$B250+(drdp!F250+drdp!O250)*DBHR!$C250+(drdp!I250+drdp!R250)*DBHR!$D250)</f>
        <v>2.6312598514132854E-2</v>
      </c>
      <c r="G250" s="20">
        <f>Model!$W$24*((drdp!D250+drdp!M250)*DBHR!$B250+(drdp!G250+drdp!P250)*DBHR!$C250+(drdp!J250+drdp!S250)*DBHR!$D250)</f>
        <v>0</v>
      </c>
      <c r="H250" s="18">
        <f>Model!$W$24*((drdp!B250)*DBHR!$B250+(drdp!E250)*DBHR!$C250+(drdp!H250)*DBHR!$D250)</f>
        <v>-4.9099977266952588E-2</v>
      </c>
      <c r="I250" s="18">
        <f>Model!$W$24*((drdp!C250)*DBHR!$B250+(drdp!F250)*DBHR!$C250+(drdp!I250)*DBHR!$D250)</f>
        <v>1.3156299257066427E-2</v>
      </c>
      <c r="J250" s="18">
        <f>Model!$W$24*((drdp!D250)*DBHR!$B250+(drdp!G250)*DBHR!$C250+(drdp!J250)*DBHR!$D250)</f>
        <v>0</v>
      </c>
      <c r="K250" s="21">
        <f t="shared" si="51"/>
        <v>1.5470756780589368</v>
      </c>
      <c r="L250" s="21">
        <f t="shared" si="52"/>
        <v>0.11107503620395771</v>
      </c>
      <c r="M250" s="21">
        <f t="shared" si="53"/>
        <v>0</v>
      </c>
      <c r="N250" s="21">
        <f t="shared" si="54"/>
        <v>-0.41453767856572382</v>
      </c>
      <c r="O250" s="21">
        <f t="shared" si="55"/>
        <v>0</v>
      </c>
      <c r="P250" s="21">
        <f t="shared" si="56"/>
        <v>0</v>
      </c>
      <c r="Q250" s="19">
        <f t="shared" si="57"/>
        <v>1.539843254756091</v>
      </c>
      <c r="R250" s="19">
        <f t="shared" si="58"/>
        <v>0.11055577157353326</v>
      </c>
      <c r="S250" s="19">
        <f t="shared" si="59"/>
        <v>0</v>
      </c>
      <c r="T250" s="19">
        <f t="shared" si="60"/>
        <v>-0.41259975658240622</v>
      </c>
      <c r="U250" s="19">
        <f t="shared" si="61"/>
        <v>0</v>
      </c>
      <c r="V250" s="19">
        <f t="shared" si="62"/>
        <v>0</v>
      </c>
    </row>
    <row r="251" spans="1:22" x14ac:dyDescent="0.25">
      <c r="A251" s="26">
        <f>Wellpath!E251</f>
        <v>7440</v>
      </c>
      <c r="B251" s="22">
        <v>0</v>
      </c>
      <c r="C251" s="22">
        <v>0</v>
      </c>
      <c r="D251" s="22">
        <f t="shared" si="50"/>
        <v>6.472135954999578E-5</v>
      </c>
      <c r="E251" s="20">
        <f>Model!$W$24*((drdp!B251+drdp!K251)*DBHR!$B251+(drdp!E251+drdp!N251)*DBHR!$C251+(drdp!H251+drdp!Q251)*DBHR!$D251)</f>
        <v>-9.8199954533905176E-2</v>
      </c>
      <c r="F251" s="20">
        <f>Model!$W$24*((drdp!C251+drdp!L251)*DBHR!$B251+(drdp!F251+drdp!O251)*DBHR!$C251+(drdp!I251+drdp!R251)*DBHR!$D251)</f>
        <v>2.6312598514132854E-2</v>
      </c>
      <c r="G251" s="20">
        <f>Model!$W$24*((drdp!D251+drdp!M251)*DBHR!$B251+(drdp!G251+drdp!P251)*DBHR!$C251+(drdp!J251+drdp!S251)*DBHR!$D251)</f>
        <v>0</v>
      </c>
      <c r="H251" s="18">
        <f>Model!$W$24*((drdp!B251)*DBHR!$B251+(drdp!E251)*DBHR!$C251+(drdp!H251)*DBHR!$D251)</f>
        <v>-4.9099977266952588E-2</v>
      </c>
      <c r="I251" s="18">
        <f>Model!$W$24*((drdp!C251)*DBHR!$B251+(drdp!F251)*DBHR!$C251+(drdp!I251)*DBHR!$D251)</f>
        <v>1.3156299257066427E-2</v>
      </c>
      <c r="J251" s="18">
        <f>Model!$W$24*((drdp!D251)*DBHR!$B251+(drdp!G251)*DBHR!$C251+(drdp!J251)*DBHR!$D251)</f>
        <v>0</v>
      </c>
      <c r="K251" s="21">
        <f t="shared" si="51"/>
        <v>1.5567189091293978</v>
      </c>
      <c r="L251" s="21">
        <f t="shared" si="52"/>
        <v>0.11176738904452366</v>
      </c>
      <c r="M251" s="21">
        <f t="shared" si="53"/>
        <v>0</v>
      </c>
      <c r="N251" s="21">
        <f t="shared" si="54"/>
        <v>-0.41712157454348059</v>
      </c>
      <c r="O251" s="21">
        <f t="shared" si="55"/>
        <v>0</v>
      </c>
      <c r="P251" s="21">
        <f t="shared" si="56"/>
        <v>0</v>
      </c>
      <c r="Q251" s="19">
        <f t="shared" si="57"/>
        <v>1.549486485826552</v>
      </c>
      <c r="R251" s="19">
        <f t="shared" si="58"/>
        <v>0.1112481244140992</v>
      </c>
      <c r="S251" s="19">
        <f t="shared" si="59"/>
        <v>0</v>
      </c>
      <c r="T251" s="19">
        <f t="shared" si="60"/>
        <v>-0.41518365256016299</v>
      </c>
      <c r="U251" s="19">
        <f t="shared" si="61"/>
        <v>0</v>
      </c>
      <c r="V251" s="19">
        <f t="shared" si="62"/>
        <v>0</v>
      </c>
    </row>
    <row r="252" spans="1:22" x14ac:dyDescent="0.25">
      <c r="A252" s="26">
        <f>Wellpath!E252</f>
        <v>7470</v>
      </c>
      <c r="B252" s="22">
        <v>0</v>
      </c>
      <c r="C252" s="22">
        <v>0</v>
      </c>
      <c r="D252" s="22">
        <f t="shared" si="50"/>
        <v>6.472135954999578E-5</v>
      </c>
      <c r="E252" s="20">
        <f>Model!$W$24*((drdp!B252+drdp!K252)*DBHR!$B252+(drdp!E252+drdp!N252)*DBHR!$C252+(drdp!H252+drdp!Q252)*DBHR!$D252)</f>
        <v>-9.8199954533905176E-2</v>
      </c>
      <c r="F252" s="20">
        <f>Model!$W$24*((drdp!C252+drdp!L252)*DBHR!$B252+(drdp!F252+drdp!O252)*DBHR!$C252+(drdp!I252+drdp!R252)*DBHR!$D252)</f>
        <v>2.6312598514132854E-2</v>
      </c>
      <c r="G252" s="20">
        <f>Model!$W$24*((drdp!D252+drdp!M252)*DBHR!$B252+(drdp!G252+drdp!P252)*DBHR!$C252+(drdp!J252+drdp!S252)*DBHR!$D252)</f>
        <v>0</v>
      </c>
      <c r="H252" s="18">
        <f>Model!$W$24*((drdp!B252)*DBHR!$B252+(drdp!E252)*DBHR!$C252+(drdp!H252)*DBHR!$D252)</f>
        <v>-4.9099977266952588E-2</v>
      </c>
      <c r="I252" s="18">
        <f>Model!$W$24*((drdp!C252)*DBHR!$B252+(drdp!F252)*DBHR!$C252+(drdp!I252)*DBHR!$D252)</f>
        <v>1.3156299257066427E-2</v>
      </c>
      <c r="J252" s="18">
        <f>Model!$W$24*((drdp!D252)*DBHR!$B252+(drdp!G252)*DBHR!$C252+(drdp!J252)*DBHR!$D252)</f>
        <v>0</v>
      </c>
      <c r="K252" s="21">
        <f t="shared" si="51"/>
        <v>1.5663621401998589</v>
      </c>
      <c r="L252" s="21">
        <f t="shared" si="52"/>
        <v>0.1124597418850896</v>
      </c>
      <c r="M252" s="21">
        <f t="shared" si="53"/>
        <v>0</v>
      </c>
      <c r="N252" s="21">
        <f t="shared" si="54"/>
        <v>-0.41970547052123736</v>
      </c>
      <c r="O252" s="21">
        <f t="shared" si="55"/>
        <v>0</v>
      </c>
      <c r="P252" s="21">
        <f t="shared" si="56"/>
        <v>0</v>
      </c>
      <c r="Q252" s="19">
        <f t="shared" si="57"/>
        <v>1.5591297168970131</v>
      </c>
      <c r="R252" s="19">
        <f t="shared" si="58"/>
        <v>0.11194047725466515</v>
      </c>
      <c r="S252" s="19">
        <f t="shared" si="59"/>
        <v>0</v>
      </c>
      <c r="T252" s="19">
        <f t="shared" si="60"/>
        <v>-0.41776754853791975</v>
      </c>
      <c r="U252" s="19">
        <f t="shared" si="61"/>
        <v>0</v>
      </c>
      <c r="V252" s="19">
        <f t="shared" si="62"/>
        <v>0</v>
      </c>
    </row>
    <row r="253" spans="1:22" x14ac:dyDescent="0.25">
      <c r="A253" s="26">
        <f>Wellpath!E253</f>
        <v>7500</v>
      </c>
      <c r="B253" s="22">
        <v>0</v>
      </c>
      <c r="C253" s="22">
        <v>0</v>
      </c>
      <c r="D253" s="22">
        <f t="shared" si="50"/>
        <v>6.472135954999578E-5</v>
      </c>
      <c r="E253" s="20">
        <f>Model!$W$24*((drdp!B253+drdp!K253)*DBHR!$B253+(drdp!E253+drdp!N253)*DBHR!$C253+(drdp!H253+drdp!Q253)*DBHR!$D253)</f>
        <v>-9.8199954533905176E-2</v>
      </c>
      <c r="F253" s="20">
        <f>Model!$W$24*((drdp!C253+drdp!L253)*DBHR!$B253+(drdp!F253+drdp!O253)*DBHR!$C253+(drdp!I253+drdp!R253)*DBHR!$D253)</f>
        <v>2.6312598514132854E-2</v>
      </c>
      <c r="G253" s="20">
        <f>Model!$W$24*((drdp!D253+drdp!M253)*DBHR!$B253+(drdp!G253+drdp!P253)*DBHR!$C253+(drdp!J253+drdp!S253)*DBHR!$D253)</f>
        <v>0</v>
      </c>
      <c r="H253" s="18">
        <f>Model!$W$24*((drdp!B253)*DBHR!$B253+(drdp!E253)*DBHR!$C253+(drdp!H253)*DBHR!$D253)</f>
        <v>-4.9099977266952588E-2</v>
      </c>
      <c r="I253" s="18">
        <f>Model!$W$24*((drdp!C253)*DBHR!$B253+(drdp!F253)*DBHR!$C253+(drdp!I253)*DBHR!$D253)</f>
        <v>1.3156299257066427E-2</v>
      </c>
      <c r="J253" s="18">
        <f>Model!$W$24*((drdp!D253)*DBHR!$B253+(drdp!G253)*DBHR!$C253+(drdp!J253)*DBHR!$D253)</f>
        <v>0</v>
      </c>
      <c r="K253" s="21">
        <f t="shared" si="51"/>
        <v>1.5760053712703199</v>
      </c>
      <c r="L253" s="21">
        <f t="shared" si="52"/>
        <v>0.11315209472565554</v>
      </c>
      <c r="M253" s="21">
        <f t="shared" si="53"/>
        <v>0</v>
      </c>
      <c r="N253" s="21">
        <f t="shared" si="54"/>
        <v>-0.42228936649899412</v>
      </c>
      <c r="O253" s="21">
        <f t="shared" si="55"/>
        <v>0</v>
      </c>
      <c r="P253" s="21">
        <f t="shared" si="56"/>
        <v>0</v>
      </c>
      <c r="Q253" s="19">
        <f t="shared" si="57"/>
        <v>1.5687729479674741</v>
      </c>
      <c r="R253" s="19">
        <f t="shared" si="58"/>
        <v>0.11263283009523109</v>
      </c>
      <c r="S253" s="19">
        <f t="shared" si="59"/>
        <v>0</v>
      </c>
      <c r="T253" s="19">
        <f t="shared" si="60"/>
        <v>-0.42035144451567652</v>
      </c>
      <c r="U253" s="19">
        <f t="shared" si="61"/>
        <v>0</v>
      </c>
      <c r="V253" s="19">
        <f t="shared" si="62"/>
        <v>0</v>
      </c>
    </row>
    <row r="254" spans="1:22" x14ac:dyDescent="0.25">
      <c r="A254" s="26">
        <f>Wellpath!E254</f>
        <v>7530</v>
      </c>
      <c r="B254" s="22">
        <v>0</v>
      </c>
      <c r="C254" s="22">
        <v>0</v>
      </c>
      <c r="D254" s="22">
        <f t="shared" si="50"/>
        <v>6.472135954999578E-5</v>
      </c>
      <c r="E254" s="20">
        <f>Model!$W$24*((drdp!B254+drdp!K254)*DBHR!$B254+(drdp!E254+drdp!N254)*DBHR!$C254+(drdp!H254+drdp!Q254)*DBHR!$D254)</f>
        <v>-9.8199954533905176E-2</v>
      </c>
      <c r="F254" s="20">
        <f>Model!$W$24*((drdp!C254+drdp!L254)*DBHR!$B254+(drdp!F254+drdp!O254)*DBHR!$C254+(drdp!I254+drdp!R254)*DBHR!$D254)</f>
        <v>2.6312598514132854E-2</v>
      </c>
      <c r="G254" s="20">
        <f>Model!$W$24*((drdp!D254+drdp!M254)*DBHR!$B254+(drdp!G254+drdp!P254)*DBHR!$C254+(drdp!J254+drdp!S254)*DBHR!$D254)</f>
        <v>0</v>
      </c>
      <c r="H254" s="18">
        <f>Model!$W$24*((drdp!B254)*DBHR!$B254+(drdp!E254)*DBHR!$C254+(drdp!H254)*DBHR!$D254)</f>
        <v>-4.9099977266952588E-2</v>
      </c>
      <c r="I254" s="18">
        <f>Model!$W$24*((drdp!C254)*DBHR!$B254+(drdp!F254)*DBHR!$C254+(drdp!I254)*DBHR!$D254)</f>
        <v>1.3156299257066427E-2</v>
      </c>
      <c r="J254" s="18">
        <f>Model!$W$24*((drdp!D254)*DBHR!$B254+(drdp!G254)*DBHR!$C254+(drdp!J254)*DBHR!$D254)</f>
        <v>0</v>
      </c>
      <c r="K254" s="21">
        <f t="shared" si="51"/>
        <v>1.585648602340781</v>
      </c>
      <c r="L254" s="21">
        <f t="shared" si="52"/>
        <v>0.11384444756622149</v>
      </c>
      <c r="M254" s="21">
        <f t="shared" si="53"/>
        <v>0</v>
      </c>
      <c r="N254" s="21">
        <f t="shared" si="54"/>
        <v>-0.42487326247675089</v>
      </c>
      <c r="O254" s="21">
        <f t="shared" si="55"/>
        <v>0</v>
      </c>
      <c r="P254" s="21">
        <f t="shared" si="56"/>
        <v>0</v>
      </c>
      <c r="Q254" s="19">
        <f t="shared" si="57"/>
        <v>1.5784161790379352</v>
      </c>
      <c r="R254" s="19">
        <f t="shared" si="58"/>
        <v>0.11332518293579703</v>
      </c>
      <c r="S254" s="19">
        <f t="shared" si="59"/>
        <v>0</v>
      </c>
      <c r="T254" s="19">
        <f t="shared" si="60"/>
        <v>-0.42293534049343329</v>
      </c>
      <c r="U254" s="19">
        <f t="shared" si="61"/>
        <v>0</v>
      </c>
      <c r="V254" s="19">
        <f t="shared" si="62"/>
        <v>0</v>
      </c>
    </row>
    <row r="255" spans="1:22" x14ac:dyDescent="0.25">
      <c r="A255" s="26">
        <f>Wellpath!E255</f>
        <v>7560</v>
      </c>
      <c r="B255" s="22">
        <v>0</v>
      </c>
      <c r="C255" s="22">
        <v>0</v>
      </c>
      <c r="D255" s="22">
        <f t="shared" si="50"/>
        <v>6.472135954999578E-5</v>
      </c>
      <c r="E255" s="20">
        <f>Model!$W$24*((drdp!B255+drdp!K255)*DBHR!$B255+(drdp!E255+drdp!N255)*DBHR!$C255+(drdp!H255+drdp!Q255)*DBHR!$D255)</f>
        <v>-9.8199954533905176E-2</v>
      </c>
      <c r="F255" s="20">
        <f>Model!$W$24*((drdp!C255+drdp!L255)*DBHR!$B255+(drdp!F255+drdp!O255)*DBHR!$C255+(drdp!I255+drdp!R255)*DBHR!$D255)</f>
        <v>2.6312598514132854E-2</v>
      </c>
      <c r="G255" s="20">
        <f>Model!$W$24*((drdp!D255+drdp!M255)*DBHR!$B255+(drdp!G255+drdp!P255)*DBHR!$C255+(drdp!J255+drdp!S255)*DBHR!$D255)</f>
        <v>0</v>
      </c>
      <c r="H255" s="18">
        <f>Model!$W$24*((drdp!B255)*DBHR!$B255+(drdp!E255)*DBHR!$C255+(drdp!H255)*DBHR!$D255)</f>
        <v>-4.9099977266952588E-2</v>
      </c>
      <c r="I255" s="18">
        <f>Model!$W$24*((drdp!C255)*DBHR!$B255+(drdp!F255)*DBHR!$C255+(drdp!I255)*DBHR!$D255)</f>
        <v>1.3156299257066427E-2</v>
      </c>
      <c r="J255" s="18">
        <f>Model!$W$24*((drdp!D255)*DBHR!$B255+(drdp!G255)*DBHR!$C255+(drdp!J255)*DBHR!$D255)</f>
        <v>0</v>
      </c>
      <c r="K255" s="21">
        <f t="shared" si="51"/>
        <v>1.595291833411242</v>
      </c>
      <c r="L255" s="21">
        <f t="shared" si="52"/>
        <v>0.11453680040678743</v>
      </c>
      <c r="M255" s="21">
        <f t="shared" si="53"/>
        <v>0</v>
      </c>
      <c r="N255" s="21">
        <f t="shared" si="54"/>
        <v>-0.42745715845450766</v>
      </c>
      <c r="O255" s="21">
        <f t="shared" si="55"/>
        <v>0</v>
      </c>
      <c r="P255" s="21">
        <f t="shared" si="56"/>
        <v>0</v>
      </c>
      <c r="Q255" s="19">
        <f t="shared" si="57"/>
        <v>1.5880594101083962</v>
      </c>
      <c r="R255" s="19">
        <f t="shared" si="58"/>
        <v>0.11401753577636298</v>
      </c>
      <c r="S255" s="19">
        <f t="shared" si="59"/>
        <v>0</v>
      </c>
      <c r="T255" s="19">
        <f t="shared" si="60"/>
        <v>-0.42551923647119005</v>
      </c>
      <c r="U255" s="19">
        <f t="shared" si="61"/>
        <v>0</v>
      </c>
      <c r="V255" s="19">
        <f t="shared" si="62"/>
        <v>0</v>
      </c>
    </row>
    <row r="256" spans="1:22" x14ac:dyDescent="0.25">
      <c r="A256" s="26">
        <f>Wellpath!E256</f>
        <v>7590</v>
      </c>
      <c r="B256" s="22">
        <v>0</v>
      </c>
      <c r="C256" s="22">
        <v>0</v>
      </c>
      <c r="D256" s="22">
        <f t="shared" si="50"/>
        <v>6.472135954999578E-5</v>
      </c>
      <c r="E256" s="20">
        <f>Model!$W$24*((drdp!B256+drdp!K256)*DBHR!$B256+(drdp!E256+drdp!N256)*DBHR!$C256+(drdp!H256+drdp!Q256)*DBHR!$D256)</f>
        <v>-9.8199954533905176E-2</v>
      </c>
      <c r="F256" s="20">
        <f>Model!$W$24*((drdp!C256+drdp!L256)*DBHR!$B256+(drdp!F256+drdp!O256)*DBHR!$C256+(drdp!I256+drdp!R256)*DBHR!$D256)</f>
        <v>2.6312598514132854E-2</v>
      </c>
      <c r="G256" s="20">
        <f>Model!$W$24*((drdp!D256+drdp!M256)*DBHR!$B256+(drdp!G256+drdp!P256)*DBHR!$C256+(drdp!J256+drdp!S256)*DBHR!$D256)</f>
        <v>0</v>
      </c>
      <c r="H256" s="18">
        <f>Model!$W$24*((drdp!B256)*DBHR!$B256+(drdp!E256)*DBHR!$C256+(drdp!H256)*DBHR!$D256)</f>
        <v>-4.9099977266952588E-2</v>
      </c>
      <c r="I256" s="18">
        <f>Model!$W$24*((drdp!C256)*DBHR!$B256+(drdp!F256)*DBHR!$C256+(drdp!I256)*DBHR!$D256)</f>
        <v>1.3156299257066427E-2</v>
      </c>
      <c r="J256" s="18">
        <f>Model!$W$24*((drdp!D256)*DBHR!$B256+(drdp!G256)*DBHR!$C256+(drdp!J256)*DBHR!$D256)</f>
        <v>0</v>
      </c>
      <c r="K256" s="21">
        <f t="shared" si="51"/>
        <v>1.6049350644817031</v>
      </c>
      <c r="L256" s="21">
        <f t="shared" si="52"/>
        <v>0.11522915324735337</v>
      </c>
      <c r="M256" s="21">
        <f t="shared" si="53"/>
        <v>0</v>
      </c>
      <c r="N256" s="21">
        <f t="shared" si="54"/>
        <v>-0.43004105443226442</v>
      </c>
      <c r="O256" s="21">
        <f t="shared" si="55"/>
        <v>0</v>
      </c>
      <c r="P256" s="21">
        <f t="shared" si="56"/>
        <v>0</v>
      </c>
      <c r="Q256" s="19">
        <f t="shared" si="57"/>
        <v>1.5977026411788573</v>
      </c>
      <c r="R256" s="19">
        <f t="shared" si="58"/>
        <v>0.11470988861692892</v>
      </c>
      <c r="S256" s="19">
        <f t="shared" si="59"/>
        <v>0</v>
      </c>
      <c r="T256" s="19">
        <f t="shared" si="60"/>
        <v>-0.42810313244894682</v>
      </c>
      <c r="U256" s="19">
        <f t="shared" si="61"/>
        <v>0</v>
      </c>
      <c r="V256" s="19">
        <f t="shared" si="62"/>
        <v>0</v>
      </c>
    </row>
    <row r="257" spans="1:23" x14ac:dyDescent="0.25">
      <c r="A257" s="26">
        <f>Wellpath!E257</f>
        <v>7620</v>
      </c>
      <c r="B257" s="22">
        <v>0</v>
      </c>
      <c r="C257" s="22">
        <v>0</v>
      </c>
      <c r="D257" s="22">
        <f t="shared" si="50"/>
        <v>6.472135954999578E-5</v>
      </c>
      <c r="E257" s="20">
        <f>Model!$W$24*((drdp!B257+drdp!K257)*DBHR!$B257+(drdp!E257+drdp!N257)*DBHR!$C257+(drdp!H257+drdp!Q257)*DBHR!$D257)</f>
        <v>-9.8199954533905176E-2</v>
      </c>
      <c r="F257" s="20">
        <f>Model!$W$24*((drdp!C257+drdp!L257)*DBHR!$B257+(drdp!F257+drdp!O257)*DBHR!$C257+(drdp!I257+drdp!R257)*DBHR!$D257)</f>
        <v>2.6312598514132854E-2</v>
      </c>
      <c r="G257" s="20">
        <f>Model!$W$24*((drdp!D257+drdp!M257)*DBHR!$B257+(drdp!G257+drdp!P257)*DBHR!$C257+(drdp!J257+drdp!S257)*DBHR!$D257)</f>
        <v>0</v>
      </c>
      <c r="H257" s="18">
        <f>Model!$W$24*((drdp!B257)*DBHR!$B257+(drdp!E257)*DBHR!$C257+(drdp!H257)*DBHR!$D257)</f>
        <v>-4.9099977266952588E-2</v>
      </c>
      <c r="I257" s="18">
        <f>Model!$W$24*((drdp!C257)*DBHR!$B257+(drdp!F257)*DBHR!$C257+(drdp!I257)*DBHR!$D257)</f>
        <v>1.3156299257066427E-2</v>
      </c>
      <c r="J257" s="18">
        <f>Model!$W$24*((drdp!D257)*DBHR!$B257+(drdp!G257)*DBHR!$C257+(drdp!J257)*DBHR!$D257)</f>
        <v>0</v>
      </c>
      <c r="K257" s="21">
        <f t="shared" si="51"/>
        <v>1.6145782955521641</v>
      </c>
      <c r="L257" s="21">
        <f t="shared" si="52"/>
        <v>0.11592150608791932</v>
      </c>
      <c r="M257" s="21">
        <f t="shared" si="53"/>
        <v>0</v>
      </c>
      <c r="N257" s="21">
        <f t="shared" si="54"/>
        <v>-0.43262495041002119</v>
      </c>
      <c r="O257" s="21">
        <f t="shared" si="55"/>
        <v>0</v>
      </c>
      <c r="P257" s="21">
        <f t="shared" si="56"/>
        <v>0</v>
      </c>
      <c r="Q257" s="19">
        <f t="shared" si="57"/>
        <v>1.6073458722493184</v>
      </c>
      <c r="R257" s="19">
        <f t="shared" si="58"/>
        <v>0.11540224145749486</v>
      </c>
      <c r="S257" s="19">
        <f t="shared" si="59"/>
        <v>0</v>
      </c>
      <c r="T257" s="19">
        <f t="shared" si="60"/>
        <v>-0.43068702842670359</v>
      </c>
      <c r="U257" s="19">
        <f t="shared" si="61"/>
        <v>0</v>
      </c>
      <c r="V257" s="19">
        <f t="shared" si="62"/>
        <v>0</v>
      </c>
    </row>
    <row r="258" spans="1:23" x14ac:dyDescent="0.25">
      <c r="A258" s="26">
        <f>Wellpath!E258</f>
        <v>7650</v>
      </c>
      <c r="B258" s="22">
        <v>0</v>
      </c>
      <c r="C258" s="22">
        <v>0</v>
      </c>
      <c r="D258" s="22">
        <f t="shared" si="50"/>
        <v>6.472135954999578E-5</v>
      </c>
      <c r="E258" s="20">
        <f>Model!$W$24*((drdp!B258+drdp!K258)*DBHR!$B258+(drdp!E258+drdp!N258)*DBHR!$C258+(drdp!H258+drdp!Q258)*DBHR!$D258)</f>
        <v>-9.8199954533905176E-2</v>
      </c>
      <c r="F258" s="20">
        <f>Model!$W$24*((drdp!C258+drdp!L258)*DBHR!$B258+(drdp!F258+drdp!O258)*DBHR!$C258+(drdp!I258+drdp!R258)*DBHR!$D258)</f>
        <v>2.6312598514132854E-2</v>
      </c>
      <c r="G258" s="20">
        <f>Model!$W$24*((drdp!D258+drdp!M258)*DBHR!$B258+(drdp!G258+drdp!P258)*DBHR!$C258+(drdp!J258+drdp!S258)*DBHR!$D258)</f>
        <v>0</v>
      </c>
      <c r="H258" s="18">
        <f>Model!$W$24*((drdp!B258)*DBHR!$B258+(drdp!E258)*DBHR!$C258+(drdp!H258)*DBHR!$D258)</f>
        <v>-4.9099977266952588E-2</v>
      </c>
      <c r="I258" s="18">
        <f>Model!$W$24*((drdp!C258)*DBHR!$B258+(drdp!F258)*DBHR!$C258+(drdp!I258)*DBHR!$D258)</f>
        <v>1.3156299257066427E-2</v>
      </c>
      <c r="J258" s="18">
        <f>Model!$W$24*((drdp!D258)*DBHR!$B258+(drdp!G258)*DBHR!$C258+(drdp!J258)*DBHR!$D258)</f>
        <v>0</v>
      </c>
      <c r="K258" s="21">
        <f t="shared" si="51"/>
        <v>1.6242215266226252</v>
      </c>
      <c r="L258" s="21">
        <f t="shared" si="52"/>
        <v>0.11661385892848526</v>
      </c>
      <c r="M258" s="21">
        <f t="shared" si="53"/>
        <v>0</v>
      </c>
      <c r="N258" s="21">
        <f t="shared" si="54"/>
        <v>-0.43520884638777796</v>
      </c>
      <c r="O258" s="21">
        <f t="shared" si="55"/>
        <v>0</v>
      </c>
      <c r="P258" s="21">
        <f t="shared" si="56"/>
        <v>0</v>
      </c>
      <c r="Q258" s="19">
        <f t="shared" si="57"/>
        <v>1.6169891033197794</v>
      </c>
      <c r="R258" s="19">
        <f t="shared" si="58"/>
        <v>0.11609459429806081</v>
      </c>
      <c r="S258" s="19">
        <f t="shared" si="59"/>
        <v>0</v>
      </c>
      <c r="T258" s="19">
        <f t="shared" si="60"/>
        <v>-0.43327092440446036</v>
      </c>
      <c r="U258" s="19">
        <f t="shared" si="61"/>
        <v>0</v>
      </c>
      <c r="V258" s="19">
        <f t="shared" si="62"/>
        <v>0</v>
      </c>
    </row>
    <row r="259" spans="1:23" x14ac:dyDescent="0.25">
      <c r="A259" s="26">
        <f>Wellpath!E259</f>
        <v>7680</v>
      </c>
      <c r="B259" s="22">
        <v>0</v>
      </c>
      <c r="C259" s="22">
        <v>0</v>
      </c>
      <c r="D259" s="22">
        <f t="shared" ref="D259:D270" si="63">1 / (Bfield * COS(Dip))</f>
        <v>6.472135954999578E-5</v>
      </c>
      <c r="E259" s="20">
        <f>Model!$W$24*((drdp!B259+drdp!K259)*DBHR!$B259+(drdp!E259+drdp!N259)*DBHR!$C259+(drdp!H259+drdp!Q259)*DBHR!$D259)</f>
        <v>-9.8199954533905176E-2</v>
      </c>
      <c r="F259" s="20">
        <f>Model!$W$24*((drdp!C259+drdp!L259)*DBHR!$B259+(drdp!F259+drdp!O259)*DBHR!$C259+(drdp!I259+drdp!R259)*DBHR!$D259)</f>
        <v>2.6312598514132854E-2</v>
      </c>
      <c r="G259" s="20">
        <f>Model!$W$24*((drdp!D259+drdp!M259)*DBHR!$B259+(drdp!G259+drdp!P259)*DBHR!$C259+(drdp!J259+drdp!S259)*DBHR!$D259)</f>
        <v>0</v>
      </c>
      <c r="H259" s="18">
        <f>Model!$W$24*((drdp!B259)*DBHR!$B259+(drdp!E259)*DBHR!$C259+(drdp!H259)*DBHR!$D259)</f>
        <v>-4.9099977266952588E-2</v>
      </c>
      <c r="I259" s="18">
        <f>Model!$W$24*((drdp!C259)*DBHR!$B259+(drdp!F259)*DBHR!$C259+(drdp!I259)*DBHR!$D259)</f>
        <v>1.3156299257066427E-2</v>
      </c>
      <c r="J259" s="18">
        <f>Model!$W$24*((drdp!D259)*DBHR!$B259+(drdp!G259)*DBHR!$C259+(drdp!J259)*DBHR!$D259)</f>
        <v>0</v>
      </c>
      <c r="K259" s="21">
        <f t="shared" si="51"/>
        <v>1.6338647576930863</v>
      </c>
      <c r="L259" s="21">
        <f t="shared" si="52"/>
        <v>0.11730621176905121</v>
      </c>
      <c r="M259" s="21">
        <f t="shared" si="53"/>
        <v>0</v>
      </c>
      <c r="N259" s="21">
        <f t="shared" si="54"/>
        <v>-0.43779274236553473</v>
      </c>
      <c r="O259" s="21">
        <f t="shared" si="55"/>
        <v>0</v>
      </c>
      <c r="P259" s="21">
        <f t="shared" si="56"/>
        <v>0</v>
      </c>
      <c r="Q259" s="19">
        <f t="shared" si="57"/>
        <v>1.6266323343902405</v>
      </c>
      <c r="R259" s="19">
        <f t="shared" si="58"/>
        <v>0.11678694713862675</v>
      </c>
      <c r="S259" s="19">
        <f t="shared" si="59"/>
        <v>0</v>
      </c>
      <c r="T259" s="19">
        <f t="shared" si="60"/>
        <v>-0.43585482038221712</v>
      </c>
      <c r="U259" s="19">
        <f t="shared" si="61"/>
        <v>0</v>
      </c>
      <c r="V259" s="19">
        <f t="shared" si="62"/>
        <v>0</v>
      </c>
    </row>
    <row r="260" spans="1:23" x14ac:dyDescent="0.25">
      <c r="A260" s="26">
        <f>Wellpath!E260</f>
        <v>7710</v>
      </c>
      <c r="B260" s="22">
        <v>0</v>
      </c>
      <c r="C260" s="22">
        <v>0</v>
      </c>
      <c r="D260" s="22">
        <f t="shared" si="63"/>
        <v>6.472135954999578E-5</v>
      </c>
      <c r="E260" s="20">
        <f>Model!$W$24*((drdp!B260+drdp!K260)*DBHR!$B260+(drdp!E260+drdp!N260)*DBHR!$C260+(drdp!H260+drdp!Q260)*DBHR!$D260)</f>
        <v>-9.8199954533905176E-2</v>
      </c>
      <c r="F260" s="20">
        <f>Model!$W$24*((drdp!C260+drdp!L260)*DBHR!$B260+(drdp!F260+drdp!O260)*DBHR!$C260+(drdp!I260+drdp!R260)*DBHR!$D260)</f>
        <v>2.6312598514132854E-2</v>
      </c>
      <c r="G260" s="20">
        <f>Model!$W$24*((drdp!D260+drdp!M260)*DBHR!$B260+(drdp!G260+drdp!P260)*DBHR!$C260+(drdp!J260+drdp!S260)*DBHR!$D260)</f>
        <v>0</v>
      </c>
      <c r="H260" s="18">
        <f>Model!$W$24*((drdp!B260)*DBHR!$B260+(drdp!E260)*DBHR!$C260+(drdp!H260)*DBHR!$D260)</f>
        <v>-4.9099977266952588E-2</v>
      </c>
      <c r="I260" s="18">
        <f>Model!$W$24*((drdp!C260)*DBHR!$B260+(drdp!F260)*DBHR!$C260+(drdp!I260)*DBHR!$D260)</f>
        <v>1.3156299257066427E-2</v>
      </c>
      <c r="J260" s="18">
        <f>Model!$W$24*((drdp!D260)*DBHR!$B260+(drdp!G260)*DBHR!$C260+(drdp!J260)*DBHR!$D260)</f>
        <v>0</v>
      </c>
      <c r="K260" s="21">
        <f t="shared" si="51"/>
        <v>1.6435079887635473</v>
      </c>
      <c r="L260" s="21">
        <f t="shared" si="52"/>
        <v>0.11799856460961715</v>
      </c>
      <c r="M260" s="21">
        <f t="shared" si="53"/>
        <v>0</v>
      </c>
      <c r="N260" s="21">
        <f t="shared" si="54"/>
        <v>-0.44037663834329149</v>
      </c>
      <c r="O260" s="21">
        <f t="shared" si="55"/>
        <v>0</v>
      </c>
      <c r="P260" s="21">
        <f t="shared" si="56"/>
        <v>0</v>
      </c>
      <c r="Q260" s="19">
        <f t="shared" si="57"/>
        <v>1.6362755654607015</v>
      </c>
      <c r="R260" s="19">
        <f t="shared" si="58"/>
        <v>0.11747929997919269</v>
      </c>
      <c r="S260" s="19">
        <f t="shared" si="59"/>
        <v>0</v>
      </c>
      <c r="T260" s="19">
        <f t="shared" si="60"/>
        <v>-0.43843871635997389</v>
      </c>
      <c r="U260" s="19">
        <f t="shared" si="61"/>
        <v>0</v>
      </c>
      <c r="V260" s="19">
        <f t="shared" si="62"/>
        <v>0</v>
      </c>
    </row>
    <row r="261" spans="1:23" x14ac:dyDescent="0.25">
      <c r="A261" s="26">
        <f>Wellpath!E261</f>
        <v>7740</v>
      </c>
      <c r="B261" s="22">
        <v>0</v>
      </c>
      <c r="C261" s="22">
        <v>0</v>
      </c>
      <c r="D261" s="22">
        <f t="shared" si="63"/>
        <v>6.472135954999578E-5</v>
      </c>
      <c r="E261" s="20">
        <f>Model!$W$24*((drdp!B261+drdp!K261)*DBHR!$B261+(drdp!E261+drdp!N261)*DBHR!$C261+(drdp!H261+drdp!Q261)*DBHR!$D261)</f>
        <v>-9.8199954533905176E-2</v>
      </c>
      <c r="F261" s="20">
        <f>Model!$W$24*((drdp!C261+drdp!L261)*DBHR!$B261+(drdp!F261+drdp!O261)*DBHR!$C261+(drdp!I261+drdp!R261)*DBHR!$D261)</f>
        <v>2.6312598514132854E-2</v>
      </c>
      <c r="G261" s="20">
        <f>Model!$W$24*((drdp!D261+drdp!M261)*DBHR!$B261+(drdp!G261+drdp!P261)*DBHR!$C261+(drdp!J261+drdp!S261)*DBHR!$D261)</f>
        <v>0</v>
      </c>
      <c r="H261" s="18">
        <f>Model!$W$24*((drdp!B261)*DBHR!$B261+(drdp!E261)*DBHR!$C261+(drdp!H261)*DBHR!$D261)</f>
        <v>-4.9099977266952588E-2</v>
      </c>
      <c r="I261" s="18">
        <f>Model!$W$24*((drdp!C261)*DBHR!$B261+(drdp!F261)*DBHR!$C261+(drdp!I261)*DBHR!$D261)</f>
        <v>1.3156299257066427E-2</v>
      </c>
      <c r="J261" s="18">
        <f>Model!$W$24*((drdp!D261)*DBHR!$B261+(drdp!G261)*DBHR!$C261+(drdp!J261)*DBHR!$D261)</f>
        <v>0</v>
      </c>
      <c r="K261" s="21">
        <f t="shared" si="51"/>
        <v>1.6531512198340084</v>
      </c>
      <c r="L261" s="21">
        <f t="shared" si="52"/>
        <v>0.11869091745018309</v>
      </c>
      <c r="M261" s="21">
        <f t="shared" si="53"/>
        <v>0</v>
      </c>
      <c r="N261" s="21">
        <f t="shared" si="54"/>
        <v>-0.44296053432104826</v>
      </c>
      <c r="O261" s="21">
        <f t="shared" si="55"/>
        <v>0</v>
      </c>
      <c r="P261" s="21">
        <f t="shared" si="56"/>
        <v>0</v>
      </c>
      <c r="Q261" s="19">
        <f t="shared" si="57"/>
        <v>1.6459187965311626</v>
      </c>
      <c r="R261" s="19">
        <f t="shared" si="58"/>
        <v>0.11817165281975864</v>
      </c>
      <c r="S261" s="19">
        <f t="shared" si="59"/>
        <v>0</v>
      </c>
      <c r="T261" s="19">
        <f t="shared" si="60"/>
        <v>-0.44102261233773066</v>
      </c>
      <c r="U261" s="19">
        <f t="shared" si="61"/>
        <v>0</v>
      </c>
      <c r="V261" s="19">
        <f t="shared" si="62"/>
        <v>0</v>
      </c>
    </row>
    <row r="262" spans="1:23" x14ac:dyDescent="0.25">
      <c r="A262" s="26">
        <f>Wellpath!E262</f>
        <v>7770</v>
      </c>
      <c r="B262" s="22">
        <v>0</v>
      </c>
      <c r="C262" s="22">
        <v>0</v>
      </c>
      <c r="D262" s="22">
        <f t="shared" si="63"/>
        <v>6.472135954999578E-5</v>
      </c>
      <c r="E262" s="20">
        <f>Model!$W$24*((drdp!B262+drdp!K262)*DBHR!$B262+(drdp!E262+drdp!N262)*DBHR!$C262+(drdp!H262+drdp!Q262)*DBHR!$D262)</f>
        <v>-9.8199954533905176E-2</v>
      </c>
      <c r="F262" s="20">
        <f>Model!$W$24*((drdp!C262+drdp!L262)*DBHR!$B262+(drdp!F262+drdp!O262)*DBHR!$C262+(drdp!I262+drdp!R262)*DBHR!$D262)</f>
        <v>2.6312598514132854E-2</v>
      </c>
      <c r="G262" s="20">
        <f>Model!$W$24*((drdp!D262+drdp!M262)*DBHR!$B262+(drdp!G262+drdp!P262)*DBHR!$C262+(drdp!J262+drdp!S262)*DBHR!$D262)</f>
        <v>0</v>
      </c>
      <c r="H262" s="18">
        <f>Model!$W$24*((drdp!B262)*DBHR!$B262+(drdp!E262)*DBHR!$C262+(drdp!H262)*DBHR!$D262)</f>
        <v>-4.9099977266952588E-2</v>
      </c>
      <c r="I262" s="18">
        <f>Model!$W$24*((drdp!C262)*DBHR!$B262+(drdp!F262)*DBHR!$C262+(drdp!I262)*DBHR!$D262)</f>
        <v>1.3156299257066427E-2</v>
      </c>
      <c r="J262" s="18">
        <f>Model!$W$24*((drdp!D262)*DBHR!$B262+(drdp!G262)*DBHR!$C262+(drdp!J262)*DBHR!$D262)</f>
        <v>0</v>
      </c>
      <c r="K262" s="21">
        <f t="shared" ref="K262:K270" si="64">K261+E262^2</f>
        <v>1.6627944509044694</v>
      </c>
      <c r="L262" s="21">
        <f t="shared" ref="L262:L270" si="65">L261+F262^2</f>
        <v>0.11938327029074904</v>
      </c>
      <c r="M262" s="21">
        <f t="shared" ref="M262:M270" si="66">M261+G262^2</f>
        <v>0</v>
      </c>
      <c r="N262" s="21">
        <f t="shared" ref="N262:N270" si="67">N261+E262*F262</f>
        <v>-0.44554443029880503</v>
      </c>
      <c r="O262" s="21">
        <f t="shared" ref="O262:O270" si="68">O261+E262*G262</f>
        <v>0</v>
      </c>
      <c r="P262" s="21">
        <f t="shared" ref="P262:P270" si="69">P261+F262*G262</f>
        <v>0</v>
      </c>
      <c r="Q262" s="19">
        <f t="shared" ref="Q262:Q270" si="70">K261+H262^2</f>
        <v>1.6555620276016236</v>
      </c>
      <c r="R262" s="19">
        <f t="shared" ref="R262:R270" si="71">L261+I262^2</f>
        <v>0.11886400566032458</v>
      </c>
      <c r="S262" s="19">
        <f t="shared" ref="S262:S270" si="72">M261+J262^2</f>
        <v>0</v>
      </c>
      <c r="T262" s="19">
        <f t="shared" ref="T262:T270" si="73">N261+H262*I262</f>
        <v>-0.44360650831548742</v>
      </c>
      <c r="U262" s="19">
        <f t="shared" ref="U262:U270" si="74">O261+H262*J262</f>
        <v>0</v>
      </c>
      <c r="V262" s="19">
        <f t="shared" ref="V262:V270" si="75">P261+I262*J262</f>
        <v>0</v>
      </c>
    </row>
    <row r="263" spans="1:23" x14ac:dyDescent="0.25">
      <c r="A263" s="26">
        <f>Wellpath!E263</f>
        <v>7800</v>
      </c>
      <c r="B263" s="22">
        <v>0</v>
      </c>
      <c r="C263" s="22">
        <v>0</v>
      </c>
      <c r="D263" s="22">
        <f t="shared" si="63"/>
        <v>6.472135954999578E-5</v>
      </c>
      <c r="E263" s="20">
        <f>Model!$W$24*((drdp!B263+drdp!K263)*DBHR!$B263+(drdp!E263+drdp!N263)*DBHR!$C263+(drdp!H263+drdp!Q263)*DBHR!$D263)</f>
        <v>-9.8199954533905176E-2</v>
      </c>
      <c r="F263" s="20">
        <f>Model!$W$24*((drdp!C263+drdp!L263)*DBHR!$B263+(drdp!F263+drdp!O263)*DBHR!$C263+(drdp!I263+drdp!R263)*DBHR!$D263)</f>
        <v>2.6312598514132854E-2</v>
      </c>
      <c r="G263" s="20">
        <f>Model!$W$24*((drdp!D263+drdp!M263)*DBHR!$B263+(drdp!G263+drdp!P263)*DBHR!$C263+(drdp!J263+drdp!S263)*DBHR!$D263)</f>
        <v>0</v>
      </c>
      <c r="H263" s="18">
        <f>Model!$W$24*((drdp!B263)*DBHR!$B263+(drdp!E263)*DBHR!$C263+(drdp!H263)*DBHR!$D263)</f>
        <v>-4.9099977266952588E-2</v>
      </c>
      <c r="I263" s="18">
        <f>Model!$W$24*((drdp!C263)*DBHR!$B263+(drdp!F263)*DBHR!$C263+(drdp!I263)*DBHR!$D263)</f>
        <v>1.3156299257066427E-2</v>
      </c>
      <c r="J263" s="18">
        <f>Model!$W$24*((drdp!D263)*DBHR!$B263+(drdp!G263)*DBHR!$C263+(drdp!J263)*DBHR!$D263)</f>
        <v>0</v>
      </c>
      <c r="K263" s="21">
        <f t="shared" si="64"/>
        <v>1.6724376819749305</v>
      </c>
      <c r="L263" s="21">
        <f t="shared" si="65"/>
        <v>0.12007562313131498</v>
      </c>
      <c r="M263" s="21">
        <f t="shared" si="66"/>
        <v>0</v>
      </c>
      <c r="N263" s="21">
        <f t="shared" si="67"/>
        <v>-0.44812832627656179</v>
      </c>
      <c r="O263" s="21">
        <f t="shared" si="68"/>
        <v>0</v>
      </c>
      <c r="P263" s="21">
        <f t="shared" si="69"/>
        <v>0</v>
      </c>
      <c r="Q263" s="19">
        <f t="shared" si="70"/>
        <v>1.6652052586720847</v>
      </c>
      <c r="R263" s="19">
        <f t="shared" si="71"/>
        <v>0.11955635850089052</v>
      </c>
      <c r="S263" s="19">
        <f t="shared" si="72"/>
        <v>0</v>
      </c>
      <c r="T263" s="19">
        <f t="shared" si="73"/>
        <v>-0.44619040429324419</v>
      </c>
      <c r="U263" s="19">
        <f t="shared" si="74"/>
        <v>0</v>
      </c>
      <c r="V263" s="19">
        <f t="shared" si="75"/>
        <v>0</v>
      </c>
    </row>
    <row r="264" spans="1:23" x14ac:dyDescent="0.25">
      <c r="A264" s="26">
        <f>Wellpath!E264</f>
        <v>7830</v>
      </c>
      <c r="B264" s="22">
        <v>0</v>
      </c>
      <c r="C264" s="22">
        <v>0</v>
      </c>
      <c r="D264" s="22">
        <f t="shared" si="63"/>
        <v>6.472135954999578E-5</v>
      </c>
      <c r="E264" s="20">
        <f>Model!$W$24*((drdp!B264+drdp!K264)*DBHR!$B264+(drdp!E264+drdp!N264)*DBHR!$C264+(drdp!H264+drdp!Q264)*DBHR!$D264)</f>
        <v>-9.8199954533905176E-2</v>
      </c>
      <c r="F264" s="20">
        <f>Model!$W$24*((drdp!C264+drdp!L264)*DBHR!$B264+(drdp!F264+drdp!O264)*DBHR!$C264+(drdp!I264+drdp!R264)*DBHR!$D264)</f>
        <v>2.6312598514132854E-2</v>
      </c>
      <c r="G264" s="20">
        <f>Model!$W$24*((drdp!D264+drdp!M264)*DBHR!$B264+(drdp!G264+drdp!P264)*DBHR!$C264+(drdp!J264+drdp!S264)*DBHR!$D264)</f>
        <v>0</v>
      </c>
      <c r="H264" s="18">
        <f>Model!$W$24*((drdp!B264)*DBHR!$B264+(drdp!E264)*DBHR!$C264+(drdp!H264)*DBHR!$D264)</f>
        <v>-4.9099977266952588E-2</v>
      </c>
      <c r="I264" s="18">
        <f>Model!$W$24*((drdp!C264)*DBHR!$B264+(drdp!F264)*DBHR!$C264+(drdp!I264)*DBHR!$D264)</f>
        <v>1.3156299257066427E-2</v>
      </c>
      <c r="J264" s="18">
        <f>Model!$W$24*((drdp!D264)*DBHR!$B264+(drdp!G264)*DBHR!$C264+(drdp!J264)*DBHR!$D264)</f>
        <v>0</v>
      </c>
      <c r="K264" s="21">
        <f t="shared" si="64"/>
        <v>1.6820809130453915</v>
      </c>
      <c r="L264" s="21">
        <f t="shared" si="65"/>
        <v>0.12076797597188092</v>
      </c>
      <c r="M264" s="21">
        <f t="shared" si="66"/>
        <v>0</v>
      </c>
      <c r="N264" s="21">
        <f t="shared" si="67"/>
        <v>-0.45071222225431856</v>
      </c>
      <c r="O264" s="21">
        <f t="shared" si="68"/>
        <v>0</v>
      </c>
      <c r="P264" s="21">
        <f t="shared" si="69"/>
        <v>0</v>
      </c>
      <c r="Q264" s="19">
        <f t="shared" si="70"/>
        <v>1.6748484897425457</v>
      </c>
      <c r="R264" s="19">
        <f t="shared" si="71"/>
        <v>0.12024871134145647</v>
      </c>
      <c r="S264" s="19">
        <f t="shared" si="72"/>
        <v>0</v>
      </c>
      <c r="T264" s="19">
        <f t="shared" si="73"/>
        <v>-0.44877430027100096</v>
      </c>
      <c r="U264" s="19">
        <f t="shared" si="74"/>
        <v>0</v>
      </c>
      <c r="V264" s="19">
        <f t="shared" si="75"/>
        <v>0</v>
      </c>
    </row>
    <row r="265" spans="1:23" x14ac:dyDescent="0.25">
      <c r="A265" s="26">
        <f>Wellpath!E265</f>
        <v>7860</v>
      </c>
      <c r="B265" s="22">
        <v>0</v>
      </c>
      <c r="C265" s="22">
        <v>0</v>
      </c>
      <c r="D265" s="22">
        <f t="shared" si="63"/>
        <v>6.472135954999578E-5</v>
      </c>
      <c r="E265" s="20">
        <f>Model!$W$24*((drdp!B265+drdp!K265)*DBHR!$B265+(drdp!E265+drdp!N265)*DBHR!$C265+(drdp!H265+drdp!Q265)*DBHR!$D265)</f>
        <v>-9.8199954533905176E-2</v>
      </c>
      <c r="F265" s="20">
        <f>Model!$W$24*((drdp!C265+drdp!L265)*DBHR!$B265+(drdp!F265+drdp!O265)*DBHR!$C265+(drdp!I265+drdp!R265)*DBHR!$D265)</f>
        <v>2.6312598514132854E-2</v>
      </c>
      <c r="G265" s="20">
        <f>Model!$W$24*((drdp!D265+drdp!M265)*DBHR!$B265+(drdp!G265+drdp!P265)*DBHR!$C265+(drdp!J265+drdp!S265)*DBHR!$D265)</f>
        <v>0</v>
      </c>
      <c r="H265" s="18">
        <f>Model!$W$24*((drdp!B265)*DBHR!$B265+(drdp!E265)*DBHR!$C265+(drdp!H265)*DBHR!$D265)</f>
        <v>-4.9099977266952588E-2</v>
      </c>
      <c r="I265" s="18">
        <f>Model!$W$24*((drdp!C265)*DBHR!$B265+(drdp!F265)*DBHR!$C265+(drdp!I265)*DBHR!$D265)</f>
        <v>1.3156299257066427E-2</v>
      </c>
      <c r="J265" s="18">
        <f>Model!$W$24*((drdp!D265)*DBHR!$B265+(drdp!G265)*DBHR!$C265+(drdp!J265)*DBHR!$D265)</f>
        <v>0</v>
      </c>
      <c r="K265" s="21">
        <f t="shared" si="64"/>
        <v>1.6917241441158526</v>
      </c>
      <c r="L265" s="21">
        <f t="shared" si="65"/>
        <v>0.12146032881244687</v>
      </c>
      <c r="M265" s="21">
        <f t="shared" si="66"/>
        <v>0</v>
      </c>
      <c r="N265" s="21">
        <f t="shared" si="67"/>
        <v>-0.45329611823207533</v>
      </c>
      <c r="O265" s="21">
        <f t="shared" si="68"/>
        <v>0</v>
      </c>
      <c r="P265" s="21">
        <f t="shared" si="69"/>
        <v>0</v>
      </c>
      <c r="Q265" s="19">
        <f t="shared" si="70"/>
        <v>1.6844917208130068</v>
      </c>
      <c r="R265" s="19">
        <f t="shared" si="71"/>
        <v>0.12094106418202241</v>
      </c>
      <c r="S265" s="19">
        <f t="shared" si="72"/>
        <v>0</v>
      </c>
      <c r="T265" s="19">
        <f t="shared" si="73"/>
        <v>-0.45135819624875773</v>
      </c>
      <c r="U265" s="19">
        <f t="shared" si="74"/>
        <v>0</v>
      </c>
      <c r="V265" s="19">
        <f t="shared" si="75"/>
        <v>0</v>
      </c>
    </row>
    <row r="266" spans="1:23" x14ac:dyDescent="0.25">
      <c r="A266" s="26">
        <f>Wellpath!E266</f>
        <v>7890</v>
      </c>
      <c r="B266" s="22">
        <v>0</v>
      </c>
      <c r="C266" s="22">
        <v>0</v>
      </c>
      <c r="D266" s="22">
        <f t="shared" si="63"/>
        <v>6.472135954999578E-5</v>
      </c>
      <c r="E266" s="20">
        <f>Model!$W$24*((drdp!B266+drdp!K266)*DBHR!$B266+(drdp!E266+drdp!N266)*DBHR!$C266+(drdp!H266+drdp!Q266)*DBHR!$D266)</f>
        <v>-9.8199954533905176E-2</v>
      </c>
      <c r="F266" s="20">
        <f>Model!$W$24*((drdp!C266+drdp!L266)*DBHR!$B266+(drdp!F266+drdp!O266)*DBHR!$C266+(drdp!I266+drdp!R266)*DBHR!$D266)</f>
        <v>2.6312598514132854E-2</v>
      </c>
      <c r="G266" s="20">
        <f>Model!$W$24*((drdp!D266+drdp!M266)*DBHR!$B266+(drdp!G266+drdp!P266)*DBHR!$C266+(drdp!J266+drdp!S266)*DBHR!$D266)</f>
        <v>0</v>
      </c>
      <c r="H266" s="18">
        <f>Model!$W$24*((drdp!B266)*DBHR!$B266+(drdp!E266)*DBHR!$C266+(drdp!H266)*DBHR!$D266)</f>
        <v>-4.9099977266952588E-2</v>
      </c>
      <c r="I266" s="18">
        <f>Model!$W$24*((drdp!C266)*DBHR!$B266+(drdp!F266)*DBHR!$C266+(drdp!I266)*DBHR!$D266)</f>
        <v>1.3156299257066427E-2</v>
      </c>
      <c r="J266" s="18">
        <f>Model!$W$24*((drdp!D266)*DBHR!$B266+(drdp!G266)*DBHR!$C266+(drdp!J266)*DBHR!$D266)</f>
        <v>0</v>
      </c>
      <c r="K266" s="21">
        <f t="shared" si="64"/>
        <v>1.7013673751863136</v>
      </c>
      <c r="L266" s="21">
        <f t="shared" si="65"/>
        <v>0.12215268165301281</v>
      </c>
      <c r="M266" s="21">
        <f t="shared" si="66"/>
        <v>0</v>
      </c>
      <c r="N266" s="21">
        <f t="shared" si="67"/>
        <v>-0.4558800142098321</v>
      </c>
      <c r="O266" s="21">
        <f t="shared" si="68"/>
        <v>0</v>
      </c>
      <c r="P266" s="21">
        <f t="shared" si="69"/>
        <v>0</v>
      </c>
      <c r="Q266" s="19">
        <f t="shared" si="70"/>
        <v>1.6941349518834679</v>
      </c>
      <c r="R266" s="19">
        <f t="shared" si="71"/>
        <v>0.12163341702258836</v>
      </c>
      <c r="S266" s="19">
        <f t="shared" si="72"/>
        <v>0</v>
      </c>
      <c r="T266" s="19">
        <f t="shared" si="73"/>
        <v>-0.45394209222651449</v>
      </c>
      <c r="U266" s="19">
        <f t="shared" si="74"/>
        <v>0</v>
      </c>
      <c r="V266" s="19">
        <f t="shared" si="75"/>
        <v>0</v>
      </c>
    </row>
    <row r="267" spans="1:23" x14ac:dyDescent="0.25">
      <c r="A267" s="26">
        <f>Wellpath!E267</f>
        <v>7920</v>
      </c>
      <c r="B267" s="22">
        <v>0</v>
      </c>
      <c r="C267" s="22">
        <v>0</v>
      </c>
      <c r="D267" s="22">
        <f t="shared" si="63"/>
        <v>6.472135954999578E-5</v>
      </c>
      <c r="E267" s="20">
        <f>Model!$W$24*((drdp!B267+drdp!K267)*DBHR!$B267+(drdp!E267+drdp!N267)*DBHR!$C267+(drdp!H267+drdp!Q267)*DBHR!$D267)</f>
        <v>-9.8199954533905176E-2</v>
      </c>
      <c r="F267" s="20">
        <f>Model!$W$24*((drdp!C267+drdp!L267)*DBHR!$B267+(drdp!F267+drdp!O267)*DBHR!$C267+(drdp!I267+drdp!R267)*DBHR!$D267)</f>
        <v>2.6312598514132854E-2</v>
      </c>
      <c r="G267" s="20">
        <f>Model!$W$24*((drdp!D267+drdp!M267)*DBHR!$B267+(drdp!G267+drdp!P267)*DBHR!$C267+(drdp!J267+drdp!S267)*DBHR!$D267)</f>
        <v>0</v>
      </c>
      <c r="H267" s="18">
        <f>Model!$W$24*((drdp!B267)*DBHR!$B267+(drdp!E267)*DBHR!$C267+(drdp!H267)*DBHR!$D267)</f>
        <v>-4.9099977266952588E-2</v>
      </c>
      <c r="I267" s="18">
        <f>Model!$W$24*((drdp!C267)*DBHR!$B267+(drdp!F267)*DBHR!$C267+(drdp!I267)*DBHR!$D267)</f>
        <v>1.3156299257066427E-2</v>
      </c>
      <c r="J267" s="18">
        <f>Model!$W$24*((drdp!D267)*DBHR!$B267+(drdp!G267)*DBHR!$C267+(drdp!J267)*DBHR!$D267)</f>
        <v>0</v>
      </c>
      <c r="K267" s="21">
        <f t="shared" si="64"/>
        <v>1.7110106062567747</v>
      </c>
      <c r="L267" s="21">
        <f t="shared" si="65"/>
        <v>0.12284503449357875</v>
      </c>
      <c r="M267" s="21">
        <f t="shared" si="66"/>
        <v>0</v>
      </c>
      <c r="N267" s="21">
        <f t="shared" si="67"/>
        <v>-0.45846391018758886</v>
      </c>
      <c r="O267" s="21">
        <f t="shared" si="68"/>
        <v>0</v>
      </c>
      <c r="P267" s="21">
        <f t="shared" si="69"/>
        <v>0</v>
      </c>
      <c r="Q267" s="19">
        <f t="shared" si="70"/>
        <v>1.7037781829539289</v>
      </c>
      <c r="R267" s="19">
        <f t="shared" si="71"/>
        <v>0.1223257698631543</v>
      </c>
      <c r="S267" s="19">
        <f t="shared" si="72"/>
        <v>0</v>
      </c>
      <c r="T267" s="19">
        <f t="shared" si="73"/>
        <v>-0.45652598820427126</v>
      </c>
      <c r="U267" s="19">
        <f t="shared" si="74"/>
        <v>0</v>
      </c>
      <c r="V267" s="19">
        <f t="shared" si="75"/>
        <v>0</v>
      </c>
    </row>
    <row r="268" spans="1:23" x14ac:dyDescent="0.25">
      <c r="A268" s="26">
        <f>Wellpath!E268</f>
        <v>7950</v>
      </c>
      <c r="B268" s="22">
        <v>0</v>
      </c>
      <c r="C268" s="22">
        <v>0</v>
      </c>
      <c r="D268" s="22">
        <f t="shared" si="63"/>
        <v>6.472135954999578E-5</v>
      </c>
      <c r="E268" s="20">
        <f>Model!$W$24*((drdp!B268+drdp!K268)*DBHR!$B268+(drdp!E268+drdp!N268)*DBHR!$C268+(drdp!H268+drdp!Q268)*DBHR!$D268)</f>
        <v>-9.8199954533905176E-2</v>
      </c>
      <c r="F268" s="20">
        <f>Model!$W$24*((drdp!C268+drdp!L268)*DBHR!$B268+(drdp!F268+drdp!O268)*DBHR!$C268+(drdp!I268+drdp!R268)*DBHR!$D268)</f>
        <v>2.6312598514132854E-2</v>
      </c>
      <c r="G268" s="20">
        <f>Model!$W$24*((drdp!D268+drdp!M268)*DBHR!$B268+(drdp!G268+drdp!P268)*DBHR!$C268+(drdp!J268+drdp!S268)*DBHR!$D268)</f>
        <v>0</v>
      </c>
      <c r="H268" s="18">
        <f>Model!$W$24*((drdp!B268)*DBHR!$B268+(drdp!E268)*DBHR!$C268+(drdp!H268)*DBHR!$D268)</f>
        <v>-4.9099977266952588E-2</v>
      </c>
      <c r="I268" s="18">
        <f>Model!$W$24*((drdp!C268)*DBHR!$B268+(drdp!F268)*DBHR!$C268+(drdp!I268)*DBHR!$D268)</f>
        <v>1.3156299257066427E-2</v>
      </c>
      <c r="J268" s="18">
        <f>Model!$W$24*((drdp!D268)*DBHR!$B268+(drdp!G268)*DBHR!$C268+(drdp!J268)*DBHR!$D268)</f>
        <v>0</v>
      </c>
      <c r="K268" s="21">
        <f t="shared" si="64"/>
        <v>1.7206538373272358</v>
      </c>
      <c r="L268" s="21">
        <f t="shared" si="65"/>
        <v>0.1235373873341447</v>
      </c>
      <c r="M268" s="21">
        <f t="shared" si="66"/>
        <v>0</v>
      </c>
      <c r="N268" s="21">
        <f t="shared" si="67"/>
        <v>-0.46104780616534563</v>
      </c>
      <c r="O268" s="21">
        <f t="shared" si="68"/>
        <v>0</v>
      </c>
      <c r="P268" s="21">
        <f t="shared" si="69"/>
        <v>0</v>
      </c>
      <c r="Q268" s="19">
        <f t="shared" si="70"/>
        <v>1.71342141402439</v>
      </c>
      <c r="R268" s="19">
        <f t="shared" si="71"/>
        <v>0.12301812270372024</v>
      </c>
      <c r="S268" s="19">
        <f t="shared" si="72"/>
        <v>0</v>
      </c>
      <c r="T268" s="19">
        <f t="shared" si="73"/>
        <v>-0.45910988418202803</v>
      </c>
      <c r="U268" s="19">
        <f t="shared" si="74"/>
        <v>0</v>
      </c>
      <c r="V268" s="19">
        <f t="shared" si="75"/>
        <v>0</v>
      </c>
    </row>
    <row r="269" spans="1:23" x14ac:dyDescent="0.25">
      <c r="A269" s="26">
        <f>Wellpath!E269</f>
        <v>7980</v>
      </c>
      <c r="B269" s="22">
        <v>0</v>
      </c>
      <c r="C269" s="22">
        <v>0</v>
      </c>
      <c r="D269" s="22">
        <f t="shared" si="63"/>
        <v>6.472135954999578E-5</v>
      </c>
      <c r="E269" s="20">
        <f>Model!$W$24*((drdp!B269+drdp!K269)*DBHR!$B269+(drdp!E269+drdp!N269)*DBHR!$C269+(drdp!H269+drdp!Q269)*DBHR!$D269)</f>
        <v>-8.1833295444920975E-2</v>
      </c>
      <c r="F269" s="20">
        <f>Model!$W$24*((drdp!C269+drdp!L269)*DBHR!$B269+(drdp!F269+drdp!O269)*DBHR!$C269+(drdp!I269+drdp!R269)*DBHR!$D269)</f>
        <v>2.1927165428444046E-2</v>
      </c>
      <c r="G269" s="20">
        <f>Model!$W$24*((drdp!D269+drdp!M269)*DBHR!$B269+(drdp!G269+drdp!P269)*DBHR!$C269+(drdp!J269+drdp!S269)*DBHR!$D269)</f>
        <v>0</v>
      </c>
      <c r="H269" s="18">
        <f>Model!$W$24*((drdp!B269)*DBHR!$B269+(drdp!E269)*DBHR!$C269+(drdp!H269)*DBHR!$D269)</f>
        <v>-4.9099977266952588E-2</v>
      </c>
      <c r="I269" s="18">
        <f>Model!$W$24*((drdp!C269)*DBHR!$B269+(drdp!F269)*DBHR!$C269+(drdp!I269)*DBHR!$D269)</f>
        <v>1.3156299257066427E-2</v>
      </c>
      <c r="J269" s="18">
        <f>Model!$W$24*((drdp!D269)*DBHR!$B269+(drdp!G269)*DBHR!$C269+(drdp!J269)*DBHR!$D269)</f>
        <v>0</v>
      </c>
      <c r="K269" s="21">
        <f t="shared" si="64"/>
        <v>1.7273505255706114</v>
      </c>
      <c r="L269" s="21">
        <f t="shared" si="65"/>
        <v>0.12401818791787105</v>
      </c>
      <c r="M269" s="21">
        <f t="shared" si="66"/>
        <v>0</v>
      </c>
      <c r="N269" s="21">
        <f t="shared" si="67"/>
        <v>-0.46284217837212116</v>
      </c>
      <c r="O269" s="21">
        <f t="shared" si="68"/>
        <v>0</v>
      </c>
      <c r="P269" s="21">
        <f t="shared" si="69"/>
        <v>0</v>
      </c>
      <c r="Q269" s="19">
        <f t="shared" si="70"/>
        <v>1.723064645094851</v>
      </c>
      <c r="R269" s="19">
        <f t="shared" si="71"/>
        <v>0.12371047554428619</v>
      </c>
      <c r="S269" s="19">
        <f t="shared" si="72"/>
        <v>0</v>
      </c>
      <c r="T269" s="19">
        <f t="shared" si="73"/>
        <v>-0.46169378015978479</v>
      </c>
      <c r="U269" s="19">
        <f t="shared" si="74"/>
        <v>0</v>
      </c>
      <c r="V269" s="19">
        <f t="shared" si="75"/>
        <v>0</v>
      </c>
    </row>
    <row r="270" spans="1:23" x14ac:dyDescent="0.25">
      <c r="A270" s="26">
        <f>Wellpath!E270</f>
        <v>8000</v>
      </c>
      <c r="B270" s="22">
        <v>0</v>
      </c>
      <c r="C270" s="22">
        <v>0</v>
      </c>
      <c r="D270" s="22">
        <f t="shared" si="63"/>
        <v>6.472135954999578E-5</v>
      </c>
      <c r="E270" s="20">
        <f>Model!$W$24*((drdp!B270+drdp!K270)*DBHR!$B270+(drdp!E270+drdp!N270)*DBHR!$C270+(drdp!H270+drdp!Q270)*DBHR!$D270)</f>
        <v>13.060593953009391</v>
      </c>
      <c r="F270" s="20">
        <f>Model!$W$24*((drdp!C270+drdp!L270)*DBHR!$B270+(drdp!F270+drdp!O270)*DBHR!$C270+(drdp!I270+drdp!R270)*DBHR!$D270)</f>
        <v>-3.4995756023796702</v>
      </c>
      <c r="G270" s="20">
        <f>Model!$W$24*((drdp!D270+drdp!M270)*DBHR!$B270+(drdp!G270+drdp!P270)*DBHR!$C270+(drdp!J270+drdp!S270)*DBHR!$D270)</f>
        <v>0</v>
      </c>
      <c r="H270" s="18">
        <f>Model!$W$24*((drdp!B270)*DBHR!$B270+(drdp!E270)*DBHR!$C270+(drdp!H270)*DBHR!$D270)</f>
        <v>-3.2733318177968394E-2</v>
      </c>
      <c r="I270" s="18">
        <f>Model!$W$24*((drdp!C270)*DBHR!$B270+(drdp!F270)*DBHR!$C270+(drdp!I270)*DBHR!$D270)</f>
        <v>8.7708661713776174E-3</v>
      </c>
      <c r="J270" s="18">
        <f>Model!$W$24*((drdp!D270)*DBHR!$B270+(drdp!G270)*DBHR!$C270+(drdp!J270)*DBHR!$D270)</f>
        <v>0</v>
      </c>
      <c r="K270" s="21">
        <f t="shared" si="64"/>
        <v>172.30646493095608</v>
      </c>
      <c r="L270" s="21">
        <f t="shared" si="65"/>
        <v>12.371047584688903</v>
      </c>
      <c r="M270" s="21">
        <f t="shared" si="66"/>
        <v>0</v>
      </c>
      <c r="N270" s="21">
        <f t="shared" si="67"/>
        <v>-46.169378128911241</v>
      </c>
      <c r="O270" s="21">
        <f t="shared" si="68"/>
        <v>0</v>
      </c>
      <c r="P270" s="21">
        <f t="shared" si="69"/>
        <v>0</v>
      </c>
      <c r="Q270" s="19">
        <f t="shared" si="70"/>
        <v>1.7284219956895515</v>
      </c>
      <c r="R270" s="19">
        <f t="shared" si="71"/>
        <v>0.12409511601126726</v>
      </c>
      <c r="S270" s="19">
        <f t="shared" si="72"/>
        <v>0</v>
      </c>
      <c r="T270" s="19">
        <f t="shared" si="73"/>
        <v>-0.46312927792520525</v>
      </c>
      <c r="U270" s="19">
        <f t="shared" si="74"/>
        <v>0</v>
      </c>
      <c r="V270" s="19">
        <f t="shared" si="75"/>
        <v>0</v>
      </c>
      <c r="W270" s="10" t="s">
        <v>67</v>
      </c>
    </row>
  </sheetData>
  <mergeCells count="5">
    <mergeCell ref="B1:D1"/>
    <mergeCell ref="E1:G1"/>
    <mergeCell ref="H1:J1"/>
    <mergeCell ref="Q1:V1"/>
    <mergeCell ref="K1:P1"/>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X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24"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24"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24" x14ac:dyDescent="0.25">
      <c r="A3" s="26">
        <f>Wellpath!E3</f>
        <v>0</v>
      </c>
      <c r="B3" s="22">
        <v>0</v>
      </c>
      <c r="C3" s="22">
        <v>0</v>
      </c>
      <c r="D3" s="22">
        <f>SIN(Wellpath!L3) * SIN(Wellpath!O3) / (Bfield * COS(Dip))</f>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c r="W3" t="s">
        <v>70</v>
      </c>
      <c r="X3" t="s">
        <v>257</v>
      </c>
    </row>
    <row r="4" spans="1:24" x14ac:dyDescent="0.25">
      <c r="A4" s="26">
        <f>Wellpath!E4</f>
        <v>30</v>
      </c>
      <c r="B4" s="22">
        <v>0</v>
      </c>
      <c r="C4" s="22">
        <v>0</v>
      </c>
      <c r="D4" s="22">
        <f>SIN(Wellpath!L4) * SIN(Wellpath!O4) / (Bfield * COS(Dip))</f>
        <v>0</v>
      </c>
      <c r="E4" s="20">
        <f>Model!$W$25*((drdp!B4+drdp!K4)*AMIL!$B4+(drdp!E4+drdp!N4)*AMIL!$C4+(drdp!H4+drdp!Q4)*AMIL!$D4)</f>
        <v>0</v>
      </c>
      <c r="F4" s="20">
        <f>Model!$W$25*((drdp!C4+drdp!L4)*AMIL!$B4+(drdp!F4+drdp!O4)*AMIL!$C4+(drdp!I4+drdp!R4)*AMIL!$D4)</f>
        <v>0</v>
      </c>
      <c r="G4" s="20">
        <f>Model!$W$25*((drdp!D4+drdp!M4)*AMIL!$B4+(drdp!G4+drdp!P4)*AMIL!$C4+(drdp!J4+drdp!S4)*AMIL!$D4)</f>
        <v>0</v>
      </c>
      <c r="H4" s="18">
        <f>Model!$W$25*((drdp!B4)*AMIL!$B4+(drdp!E4)*AMIL!$C4+(drdp!H4)*AMIL!$D4)</f>
        <v>0</v>
      </c>
      <c r="I4" s="18">
        <f>Model!$W$25*((drdp!C4)*AMIL!$B4+(drdp!F4)*AMIL!$C4+(drdp!I4)*AMIL!$D4)</f>
        <v>0</v>
      </c>
      <c r="J4" s="18">
        <f>Model!$W$25*((drdp!D4)*AMIL!$B4+(drdp!G4)*AMIL!$C4+(drdp!J4)*AMIL!$D4)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c r="W4" t="s">
        <v>33</v>
      </c>
      <c r="X4" t="s">
        <v>258</v>
      </c>
    </row>
    <row r="5" spans="1:24" x14ac:dyDescent="0.25">
      <c r="A5" s="26">
        <f>Wellpath!E5</f>
        <v>60</v>
      </c>
      <c r="B5" s="22">
        <v>0</v>
      </c>
      <c r="C5" s="22">
        <v>0</v>
      </c>
      <c r="D5" s="22">
        <f>SIN(Wellpath!L5) * SIN(Wellpath!O5) / (Bfield * COS(Dip))</f>
        <v>0</v>
      </c>
      <c r="E5" s="20">
        <f>Model!$W$25*((drdp!B5+drdp!K5)*AMIL!$B5+(drdp!E5+drdp!N5)*AMIL!$C5+(drdp!H5+drdp!Q5)*AMIL!$D5)</f>
        <v>0</v>
      </c>
      <c r="F5" s="20">
        <f>Model!$W$25*((drdp!C5+drdp!L5)*AMIL!$B5+(drdp!F5+drdp!O5)*AMIL!$C5+(drdp!I5+drdp!R5)*AMIL!$D5)</f>
        <v>0</v>
      </c>
      <c r="G5" s="20">
        <f>Model!$W$25*((drdp!D5+drdp!M5)*AMIL!$B5+(drdp!G5+drdp!P5)*AMIL!$C5+(drdp!J5+drdp!S5)*AMIL!$D5)</f>
        <v>0</v>
      </c>
      <c r="H5" s="18">
        <f>Model!$W$25*((drdp!B5)*AMIL!$B5+(drdp!E5)*AMIL!$C5+(drdp!H5)*AMIL!$D5)</f>
        <v>0</v>
      </c>
      <c r="I5" s="18">
        <f>Model!$W$25*((drdp!C5)*AMIL!$B5+(drdp!F5)*AMIL!$C5+(drdp!I5)*AMIL!$D5)</f>
        <v>0</v>
      </c>
      <c r="J5" s="18">
        <f>Model!$W$25*((drdp!D5)*AMIL!$B5+(drdp!G5)*AMIL!$C5+(drdp!J5)*AMIL!$D5)</f>
        <v>0</v>
      </c>
      <c r="K5" s="21">
        <f>SUM(E$3:E4)+H5</f>
        <v>0</v>
      </c>
      <c r="L5" s="21">
        <f>SUM(F$3:F4)+I5</f>
        <v>0</v>
      </c>
      <c r="M5" s="21">
        <f>SUM(G$3:G4)+J5</f>
        <v>0</v>
      </c>
      <c r="N5" s="19">
        <f t="shared" si="1"/>
        <v>0</v>
      </c>
      <c r="O5" s="19">
        <f t="shared" si="0"/>
        <v>0</v>
      </c>
      <c r="P5" s="19">
        <f t="shared" si="0"/>
        <v>0</v>
      </c>
      <c r="Q5" s="19">
        <f t="shared" si="2"/>
        <v>0</v>
      </c>
      <c r="R5" s="19">
        <f t="shared" si="3"/>
        <v>0</v>
      </c>
      <c r="S5" s="19">
        <f t="shared" si="4"/>
        <v>0</v>
      </c>
      <c r="W5" t="s">
        <v>46</v>
      </c>
      <c r="X5" t="s">
        <v>259</v>
      </c>
    </row>
    <row r="6" spans="1:24" x14ac:dyDescent="0.25">
      <c r="A6" s="26">
        <f>Wellpath!E6</f>
        <v>90</v>
      </c>
      <c r="B6" s="22">
        <v>0</v>
      </c>
      <c r="C6" s="22">
        <v>0</v>
      </c>
      <c r="D6" s="22">
        <f>SIN(Wellpath!L6) * SIN(Wellpath!O6) / (Bfield * COS(Dip))</f>
        <v>0</v>
      </c>
      <c r="E6" s="20">
        <f>Model!$W$25*((drdp!B6+drdp!K6)*AMIL!$B6+(drdp!E6+drdp!N6)*AMIL!$C6+(drdp!H6+drdp!Q6)*AMIL!$D6)</f>
        <v>0</v>
      </c>
      <c r="F6" s="20">
        <f>Model!$W$25*((drdp!C6+drdp!L6)*AMIL!$B6+(drdp!F6+drdp!O6)*AMIL!$C6+(drdp!I6+drdp!R6)*AMIL!$D6)</f>
        <v>0</v>
      </c>
      <c r="G6" s="20">
        <f>Model!$W$25*((drdp!D6+drdp!M6)*AMIL!$B6+(drdp!G6+drdp!P6)*AMIL!$C6+(drdp!J6+drdp!S6)*AMIL!$D6)</f>
        <v>0</v>
      </c>
      <c r="H6" s="18">
        <f>Model!$W$25*((drdp!B6)*AMIL!$B6+(drdp!E6)*AMIL!$C6+(drdp!H6)*AMIL!$D6)</f>
        <v>0</v>
      </c>
      <c r="I6" s="18">
        <f>Model!$W$25*((drdp!C6)*AMIL!$B6+(drdp!F6)*AMIL!$C6+(drdp!I6)*AMIL!$D6)</f>
        <v>0</v>
      </c>
      <c r="J6" s="18">
        <f>Model!$W$25*((drdp!D6)*AMIL!$B6+(drdp!G6)*AMIL!$C6+(drdp!J6)*AMIL!$D6)</f>
        <v>0</v>
      </c>
      <c r="K6" s="21">
        <f>SUM(E$3:E5)+H6</f>
        <v>0</v>
      </c>
      <c r="L6" s="21">
        <f>SUM(F$3:F5)+I6</f>
        <v>0</v>
      </c>
      <c r="M6" s="21">
        <f>SUM(G$3:G5)+J6</f>
        <v>0</v>
      </c>
      <c r="N6" s="19">
        <f t="shared" si="1"/>
        <v>0</v>
      </c>
      <c r="O6" s="19">
        <f t="shared" si="0"/>
        <v>0</v>
      </c>
      <c r="P6" s="19">
        <f t="shared" si="0"/>
        <v>0</v>
      </c>
      <c r="Q6" s="19">
        <f t="shared" si="2"/>
        <v>0</v>
      </c>
      <c r="R6" s="19">
        <f t="shared" si="3"/>
        <v>0</v>
      </c>
      <c r="S6" s="19">
        <f t="shared" si="4"/>
        <v>0</v>
      </c>
      <c r="W6" t="s">
        <v>77</v>
      </c>
      <c r="X6" t="s">
        <v>43</v>
      </c>
    </row>
    <row r="7" spans="1:24" x14ac:dyDescent="0.25">
      <c r="A7" s="26">
        <f>Wellpath!E7</f>
        <v>120</v>
      </c>
      <c r="B7" s="22">
        <v>0</v>
      </c>
      <c r="C7" s="22">
        <v>0</v>
      </c>
      <c r="D7" s="22">
        <f>SIN(Wellpath!L7) * SIN(Wellpath!O7) / (Bfield * COS(Dip))</f>
        <v>0</v>
      </c>
      <c r="E7" s="20">
        <f>Model!$W$25*((drdp!B7+drdp!K7)*AMIL!$B7+(drdp!E7+drdp!N7)*AMIL!$C7+(drdp!H7+drdp!Q7)*AMIL!$D7)</f>
        <v>0</v>
      </c>
      <c r="F7" s="20">
        <f>Model!$W$25*((drdp!C7+drdp!L7)*AMIL!$B7+(drdp!F7+drdp!O7)*AMIL!$C7+(drdp!I7+drdp!R7)*AMIL!$D7)</f>
        <v>0</v>
      </c>
      <c r="G7" s="20">
        <f>Model!$W$25*((drdp!D7+drdp!M7)*AMIL!$B7+(drdp!G7+drdp!P7)*AMIL!$C7+(drdp!J7+drdp!S7)*AMIL!$D7)</f>
        <v>0</v>
      </c>
      <c r="H7" s="18">
        <f>Model!$W$25*((drdp!B7)*AMIL!$B7+(drdp!E7)*AMIL!$C7+(drdp!H7)*AMIL!$D7)</f>
        <v>0</v>
      </c>
      <c r="I7" s="18">
        <f>Model!$W$25*((drdp!C7)*AMIL!$B7+(drdp!F7)*AMIL!$C7+(drdp!I7)*AMIL!$D7)</f>
        <v>0</v>
      </c>
      <c r="J7" s="18">
        <f>Model!$W$25*((drdp!D7)*AMIL!$B7+(drdp!G7)*AMIL!$C7+(drdp!J7)*AMIL!$D7)</f>
        <v>0</v>
      </c>
      <c r="K7" s="21">
        <f>SUM(E$3:E6)+H7</f>
        <v>0</v>
      </c>
      <c r="L7" s="21">
        <f>SUM(F$3:F6)+I7</f>
        <v>0</v>
      </c>
      <c r="M7" s="21">
        <f>SUM(G$3:G6)+J7</f>
        <v>0</v>
      </c>
      <c r="N7" s="19">
        <f t="shared" si="1"/>
        <v>0</v>
      </c>
      <c r="O7" s="19">
        <f t="shared" si="0"/>
        <v>0</v>
      </c>
      <c r="P7" s="19">
        <f t="shared" si="0"/>
        <v>0</v>
      </c>
      <c r="Q7" s="19">
        <f t="shared" si="2"/>
        <v>0</v>
      </c>
      <c r="R7" s="19">
        <f t="shared" si="3"/>
        <v>0</v>
      </c>
      <c r="S7" s="19">
        <f t="shared" si="4"/>
        <v>0</v>
      </c>
      <c r="W7" t="s">
        <v>74</v>
      </c>
      <c r="X7" t="s">
        <v>260</v>
      </c>
    </row>
    <row r="8" spans="1:24" x14ac:dyDescent="0.25">
      <c r="A8" s="26">
        <f>Wellpath!E8</f>
        <v>150</v>
      </c>
      <c r="B8" s="22">
        <v>0</v>
      </c>
      <c r="C8" s="22">
        <v>0</v>
      </c>
      <c r="D8" s="22">
        <f>SIN(Wellpath!L8) * SIN(Wellpath!O8) / (Bfield * COS(Dip))</f>
        <v>0</v>
      </c>
      <c r="E8" s="20">
        <f>Model!$W$25*((drdp!B8+drdp!K8)*AMIL!$B8+(drdp!E8+drdp!N8)*AMIL!$C8+(drdp!H8+drdp!Q8)*AMIL!$D8)</f>
        <v>0</v>
      </c>
      <c r="F8" s="20">
        <f>Model!$W$25*((drdp!C8+drdp!L8)*AMIL!$B8+(drdp!F8+drdp!O8)*AMIL!$C8+(drdp!I8+drdp!R8)*AMIL!$D8)</f>
        <v>0</v>
      </c>
      <c r="G8" s="20">
        <f>Model!$W$25*((drdp!D8+drdp!M8)*AMIL!$B8+(drdp!G8+drdp!P8)*AMIL!$C8+(drdp!J8+drdp!S8)*AMIL!$D8)</f>
        <v>0</v>
      </c>
      <c r="H8" s="18">
        <f>Model!$W$25*((drdp!B8)*AMIL!$B8+(drdp!E8)*AMIL!$C8+(drdp!H8)*AMIL!$D8)</f>
        <v>0</v>
      </c>
      <c r="I8" s="18">
        <f>Model!$W$25*((drdp!C8)*AMIL!$B8+(drdp!F8)*AMIL!$C8+(drdp!I8)*AMIL!$D8)</f>
        <v>0</v>
      </c>
      <c r="J8" s="18">
        <f>Model!$W$25*((drdp!D8)*AMIL!$B8+(drdp!G8)*AMIL!$C8+(drdp!J8)*AMIL!$D8)</f>
        <v>0</v>
      </c>
      <c r="K8" s="21">
        <f>SUM(E$3:E7)+H8</f>
        <v>0</v>
      </c>
      <c r="L8" s="21">
        <f>SUM(F$3:F7)+I8</f>
        <v>0</v>
      </c>
      <c r="M8" s="21">
        <f>SUM(G$3:G7)+J8</f>
        <v>0</v>
      </c>
      <c r="N8" s="19">
        <f t="shared" si="1"/>
        <v>0</v>
      </c>
      <c r="O8" s="19">
        <f t="shared" si="0"/>
        <v>0</v>
      </c>
      <c r="P8" s="19">
        <f t="shared" si="0"/>
        <v>0</v>
      </c>
      <c r="Q8" s="19">
        <f t="shared" si="2"/>
        <v>0</v>
      </c>
      <c r="R8" s="19">
        <f t="shared" si="3"/>
        <v>0</v>
      </c>
      <c r="S8" s="19">
        <f t="shared" si="4"/>
        <v>0</v>
      </c>
      <c r="W8" t="s">
        <v>78</v>
      </c>
      <c r="X8" t="s">
        <v>261</v>
      </c>
    </row>
    <row r="9" spans="1:24" x14ac:dyDescent="0.25">
      <c r="A9" s="26">
        <f>Wellpath!E9</f>
        <v>180</v>
      </c>
      <c r="B9" s="22">
        <v>0</v>
      </c>
      <c r="C9" s="22">
        <v>0</v>
      </c>
      <c r="D9" s="22">
        <f>SIN(Wellpath!L9) * SIN(Wellpath!O9) / (Bfield * COS(Dip))</f>
        <v>0</v>
      </c>
      <c r="E9" s="20">
        <f>Model!$W$25*((drdp!B9+drdp!K9)*AMIL!$B9+(drdp!E9+drdp!N9)*AMIL!$C9+(drdp!H9+drdp!Q9)*AMIL!$D9)</f>
        <v>0</v>
      </c>
      <c r="F9" s="20">
        <f>Model!$W$25*((drdp!C9+drdp!L9)*AMIL!$B9+(drdp!F9+drdp!O9)*AMIL!$C9+(drdp!I9+drdp!R9)*AMIL!$D9)</f>
        <v>0</v>
      </c>
      <c r="G9" s="20">
        <f>Model!$W$25*((drdp!D9+drdp!M9)*AMIL!$B9+(drdp!G9+drdp!P9)*AMIL!$C9+(drdp!J9+drdp!S9)*AMIL!$D9)</f>
        <v>0</v>
      </c>
      <c r="H9" s="18">
        <f>Model!$W$25*((drdp!B9)*AMIL!$B9+(drdp!E9)*AMIL!$C9+(drdp!H9)*AMIL!$D9)</f>
        <v>0</v>
      </c>
      <c r="I9" s="18">
        <f>Model!$W$25*((drdp!C9)*AMIL!$B9+(drdp!F9)*AMIL!$C9+(drdp!I9)*AMIL!$D9)</f>
        <v>0</v>
      </c>
      <c r="J9" s="18">
        <f>Model!$W$25*((drdp!D9)*AMIL!$B9+(drdp!G9)*AMIL!$C9+(drdp!J9)*AMIL!$D9)</f>
        <v>0</v>
      </c>
      <c r="K9" s="21">
        <f>SUM(E$3:E8)+H9</f>
        <v>0</v>
      </c>
      <c r="L9" s="21">
        <f>SUM(F$3:F8)+I9</f>
        <v>0</v>
      </c>
      <c r="M9" s="21">
        <f>SUM(G$3:G8)+J9</f>
        <v>0</v>
      </c>
      <c r="N9" s="19">
        <f t="shared" si="1"/>
        <v>0</v>
      </c>
      <c r="O9" s="19">
        <f t="shared" si="0"/>
        <v>0</v>
      </c>
      <c r="P9" s="19">
        <f t="shared" si="0"/>
        <v>0</v>
      </c>
      <c r="Q9" s="19">
        <f t="shared" si="2"/>
        <v>0</v>
      </c>
      <c r="R9" s="19">
        <f t="shared" si="3"/>
        <v>0</v>
      </c>
      <c r="S9" s="19">
        <f t="shared" si="4"/>
        <v>0</v>
      </c>
      <c r="W9" t="s">
        <v>256</v>
      </c>
      <c r="X9" t="s">
        <v>47</v>
      </c>
    </row>
    <row r="10" spans="1:24" x14ac:dyDescent="0.25">
      <c r="A10" s="26">
        <f>Wellpath!E10</f>
        <v>210</v>
      </c>
      <c r="B10" s="22">
        <v>0</v>
      </c>
      <c r="C10" s="22">
        <v>0</v>
      </c>
      <c r="D10" s="22">
        <f>SIN(Wellpath!L10) * SIN(Wellpath!O10) / (Bfield * COS(Dip))</f>
        <v>0</v>
      </c>
      <c r="E10" s="20">
        <f>Model!$W$25*((drdp!B10+drdp!K10)*AMIL!$B10+(drdp!E10+drdp!N10)*AMIL!$C10+(drdp!H10+drdp!Q10)*AMIL!$D10)</f>
        <v>0</v>
      </c>
      <c r="F10" s="20">
        <f>Model!$W$25*((drdp!C10+drdp!L10)*AMIL!$B10+(drdp!F10+drdp!O10)*AMIL!$C10+(drdp!I10+drdp!R10)*AMIL!$D10)</f>
        <v>0</v>
      </c>
      <c r="G10" s="20">
        <f>Model!$W$25*((drdp!D10+drdp!M10)*AMIL!$B10+(drdp!G10+drdp!P10)*AMIL!$C10+(drdp!J10+drdp!S10)*AMIL!$D10)</f>
        <v>0</v>
      </c>
      <c r="H10" s="18">
        <f>Model!$W$25*((drdp!B10)*AMIL!$B10+(drdp!E10)*AMIL!$C10+(drdp!H10)*AMIL!$D10)</f>
        <v>0</v>
      </c>
      <c r="I10" s="18">
        <f>Model!$W$25*((drdp!C10)*AMIL!$B10+(drdp!F10)*AMIL!$C10+(drdp!I10)*AMIL!$D10)</f>
        <v>0</v>
      </c>
      <c r="J10" s="18">
        <f>Model!$W$25*((drdp!D10)*AMIL!$B10+(drdp!G10)*AMIL!$C10+(drdp!J10)*AMIL!$D10)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c r="W10"/>
      <c r="X10"/>
    </row>
    <row r="11" spans="1:24" x14ac:dyDescent="0.25">
      <c r="A11" s="26">
        <f>Wellpath!E11</f>
        <v>240</v>
      </c>
      <c r="B11" s="22">
        <v>0</v>
      </c>
      <c r="C11" s="22">
        <v>0</v>
      </c>
      <c r="D11" s="22">
        <f>SIN(Wellpath!L11) * SIN(Wellpath!O11) / (Bfield * COS(Dip))</f>
        <v>0</v>
      </c>
      <c r="E11" s="20">
        <f>Model!$W$25*((drdp!B11+drdp!K11)*AMIL!$B11+(drdp!E11+drdp!N11)*AMIL!$C11+(drdp!H11+drdp!Q11)*AMIL!$D11)</f>
        <v>0</v>
      </c>
      <c r="F11" s="20">
        <f>Model!$W$25*((drdp!C11+drdp!L11)*AMIL!$B11+(drdp!F11+drdp!O11)*AMIL!$C11+(drdp!I11+drdp!R11)*AMIL!$D11)</f>
        <v>0</v>
      </c>
      <c r="G11" s="20">
        <f>Model!$W$25*((drdp!D11+drdp!M11)*AMIL!$B11+(drdp!G11+drdp!P11)*AMIL!$C11+(drdp!J11+drdp!S11)*AMIL!$D11)</f>
        <v>0</v>
      </c>
      <c r="H11" s="18">
        <f>Model!$W$25*((drdp!B11)*AMIL!$B11+(drdp!E11)*AMIL!$C11+(drdp!H11)*AMIL!$D11)</f>
        <v>0</v>
      </c>
      <c r="I11" s="18">
        <f>Model!$W$25*((drdp!C11)*AMIL!$B11+(drdp!F11)*AMIL!$C11+(drdp!I11)*AMIL!$D11)</f>
        <v>0</v>
      </c>
      <c r="J11" s="18">
        <f>Model!$W$25*((drdp!D11)*AMIL!$B11+(drdp!G11)*AMIL!$C11+(drdp!J11)*AMIL!$D11)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24" x14ac:dyDescent="0.25">
      <c r="A12" s="26">
        <f>Wellpath!E12</f>
        <v>270</v>
      </c>
      <c r="B12" s="22">
        <v>0</v>
      </c>
      <c r="C12" s="22">
        <v>0</v>
      </c>
      <c r="D12" s="22">
        <f>SIN(Wellpath!L12) * SIN(Wellpath!O12) / (Bfield * COS(Dip))</f>
        <v>0</v>
      </c>
      <c r="E12" s="20">
        <f>Model!$W$25*((drdp!B12+drdp!K12)*AMIL!$B12+(drdp!E12+drdp!N12)*AMIL!$C12+(drdp!H12+drdp!Q12)*AMIL!$D12)</f>
        <v>0</v>
      </c>
      <c r="F12" s="20">
        <f>Model!$W$25*((drdp!C12+drdp!L12)*AMIL!$B12+(drdp!F12+drdp!O12)*AMIL!$C12+(drdp!I12+drdp!R12)*AMIL!$D12)</f>
        <v>0</v>
      </c>
      <c r="G12" s="20">
        <f>Model!$W$25*((drdp!D12+drdp!M12)*AMIL!$B12+(drdp!G12+drdp!P12)*AMIL!$C12+(drdp!J12+drdp!S12)*AMIL!$D12)</f>
        <v>0</v>
      </c>
      <c r="H12" s="18">
        <f>Model!$W$25*((drdp!B12)*AMIL!$B12+(drdp!E12)*AMIL!$C12+(drdp!H12)*AMIL!$D12)</f>
        <v>0</v>
      </c>
      <c r="I12" s="18">
        <f>Model!$W$25*((drdp!C12)*AMIL!$B12+(drdp!F12)*AMIL!$C12+(drdp!I12)*AMIL!$D12)</f>
        <v>0</v>
      </c>
      <c r="J12" s="18">
        <f>Model!$W$25*((drdp!D12)*AMIL!$B12+(drdp!G12)*AMIL!$C12+(drdp!J12)*AMIL!$D12)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24" x14ac:dyDescent="0.25">
      <c r="A13" s="26">
        <f>Wellpath!E13</f>
        <v>300</v>
      </c>
      <c r="B13" s="22">
        <v>0</v>
      </c>
      <c r="C13" s="22">
        <v>0</v>
      </c>
      <c r="D13" s="22">
        <f>SIN(Wellpath!L13) * SIN(Wellpath!O13) / (Bfield * COS(Dip))</f>
        <v>0</v>
      </c>
      <c r="E13" s="20">
        <f>Model!$W$25*((drdp!B13+drdp!K13)*AMIL!$B13+(drdp!E13+drdp!N13)*AMIL!$C13+(drdp!H13+drdp!Q13)*AMIL!$D13)</f>
        <v>0</v>
      </c>
      <c r="F13" s="20">
        <f>Model!$W$25*((drdp!C13+drdp!L13)*AMIL!$B13+(drdp!F13+drdp!O13)*AMIL!$C13+(drdp!I13+drdp!R13)*AMIL!$D13)</f>
        <v>0</v>
      </c>
      <c r="G13" s="20">
        <f>Model!$W$25*((drdp!D13+drdp!M13)*AMIL!$B13+(drdp!G13+drdp!P13)*AMIL!$C13+(drdp!J13+drdp!S13)*AMIL!$D13)</f>
        <v>0</v>
      </c>
      <c r="H13" s="18">
        <f>Model!$W$25*((drdp!B13)*AMIL!$B13+(drdp!E13)*AMIL!$C13+(drdp!H13)*AMIL!$D13)</f>
        <v>0</v>
      </c>
      <c r="I13" s="18">
        <f>Model!$W$25*((drdp!C13)*AMIL!$B13+(drdp!F13)*AMIL!$C13+(drdp!I13)*AMIL!$D13)</f>
        <v>0</v>
      </c>
      <c r="J13" s="18">
        <f>Model!$W$25*((drdp!D13)*AMIL!$B13+(drdp!G13)*AMIL!$C13+(drdp!J13)*AMIL!$D13)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24" x14ac:dyDescent="0.25">
      <c r="A14" s="26">
        <f>Wellpath!E14</f>
        <v>330</v>
      </c>
      <c r="B14" s="22">
        <v>0</v>
      </c>
      <c r="C14" s="22">
        <v>0</v>
      </c>
      <c r="D14" s="22">
        <f>SIN(Wellpath!L14) * SIN(Wellpath!O14) / (Bfield * COS(Dip))</f>
        <v>0</v>
      </c>
      <c r="E14" s="20">
        <f>Model!$W$25*((drdp!B14+drdp!K14)*AMIL!$B14+(drdp!E14+drdp!N14)*AMIL!$C14+(drdp!H14+drdp!Q14)*AMIL!$D14)</f>
        <v>0</v>
      </c>
      <c r="F14" s="20">
        <f>Model!$W$25*((drdp!C14+drdp!L14)*AMIL!$B14+(drdp!F14+drdp!O14)*AMIL!$C14+(drdp!I14+drdp!R14)*AMIL!$D14)</f>
        <v>0</v>
      </c>
      <c r="G14" s="20">
        <f>Model!$W$25*((drdp!D14+drdp!M14)*AMIL!$B14+(drdp!G14+drdp!P14)*AMIL!$C14+(drdp!J14+drdp!S14)*AMIL!$D14)</f>
        <v>0</v>
      </c>
      <c r="H14" s="18">
        <f>Model!$W$25*((drdp!B14)*AMIL!$B14+(drdp!E14)*AMIL!$C14+(drdp!H14)*AMIL!$D14)</f>
        <v>0</v>
      </c>
      <c r="I14" s="18">
        <f>Model!$W$25*((drdp!C14)*AMIL!$B14+(drdp!F14)*AMIL!$C14+(drdp!I14)*AMIL!$D14)</f>
        <v>0</v>
      </c>
      <c r="J14" s="18">
        <f>Model!$W$25*((drdp!D14)*AMIL!$B14+(drdp!G14)*AMIL!$C14+(drdp!J14)*AMIL!$D14)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24" x14ac:dyDescent="0.25">
      <c r="A15" s="26">
        <f>Wellpath!E15</f>
        <v>360</v>
      </c>
      <c r="B15" s="22">
        <v>0</v>
      </c>
      <c r="C15" s="22">
        <v>0</v>
      </c>
      <c r="D15" s="22">
        <f>SIN(Wellpath!L15) * SIN(Wellpath!O15) / (Bfield * COS(Dip))</f>
        <v>0</v>
      </c>
      <c r="E15" s="20">
        <f>Model!$W$25*((drdp!B15+drdp!K15)*AMIL!$B15+(drdp!E15+drdp!N15)*AMIL!$C15+(drdp!H15+drdp!Q15)*AMIL!$D15)</f>
        <v>0</v>
      </c>
      <c r="F15" s="20">
        <f>Model!$W$25*((drdp!C15+drdp!L15)*AMIL!$B15+(drdp!F15+drdp!O15)*AMIL!$C15+(drdp!I15+drdp!R15)*AMIL!$D15)</f>
        <v>0</v>
      </c>
      <c r="G15" s="20">
        <f>Model!$W$25*((drdp!D15+drdp!M15)*AMIL!$B15+(drdp!G15+drdp!P15)*AMIL!$C15+(drdp!J15+drdp!S15)*AMIL!$D15)</f>
        <v>0</v>
      </c>
      <c r="H15" s="18">
        <f>Model!$W$25*((drdp!B15)*AMIL!$B15+(drdp!E15)*AMIL!$C15+(drdp!H15)*AMIL!$D15)</f>
        <v>0</v>
      </c>
      <c r="I15" s="18">
        <f>Model!$W$25*((drdp!C15)*AMIL!$B15+(drdp!F15)*AMIL!$C15+(drdp!I15)*AMIL!$D15)</f>
        <v>0</v>
      </c>
      <c r="J15" s="18">
        <f>Model!$W$25*((drdp!D15)*AMIL!$B15+(drdp!G15)*AMIL!$C15+(drdp!J15)*AMIL!$D15)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24" x14ac:dyDescent="0.25">
      <c r="A16" s="26">
        <f>Wellpath!E16</f>
        <v>390</v>
      </c>
      <c r="B16" s="22">
        <v>0</v>
      </c>
      <c r="C16" s="22">
        <v>0</v>
      </c>
      <c r="D16" s="22">
        <f>SIN(Wellpath!L16) * SIN(Wellpath!O16) / (Bfield * COS(Dip))</f>
        <v>0</v>
      </c>
      <c r="E16" s="20">
        <f>Model!$W$25*((drdp!B16+drdp!K16)*AMIL!$B16+(drdp!E16+drdp!N16)*AMIL!$C16+(drdp!H16+drdp!Q16)*AMIL!$D16)</f>
        <v>0</v>
      </c>
      <c r="F16" s="20">
        <f>Model!$W$25*((drdp!C16+drdp!L16)*AMIL!$B16+(drdp!F16+drdp!O16)*AMIL!$C16+(drdp!I16+drdp!R16)*AMIL!$D16)</f>
        <v>0</v>
      </c>
      <c r="G16" s="20">
        <f>Model!$W$25*((drdp!D16+drdp!M16)*AMIL!$B16+(drdp!G16+drdp!P16)*AMIL!$C16+(drdp!J16+drdp!S16)*AMIL!$D16)</f>
        <v>0</v>
      </c>
      <c r="H16" s="18">
        <f>Model!$W$25*((drdp!B16)*AMIL!$B16+(drdp!E16)*AMIL!$C16+(drdp!H16)*AMIL!$D16)</f>
        <v>0</v>
      </c>
      <c r="I16" s="18">
        <f>Model!$W$25*((drdp!C16)*AMIL!$B16+(drdp!F16)*AMIL!$C16+(drdp!I16)*AMIL!$D16)</f>
        <v>0</v>
      </c>
      <c r="J16" s="18">
        <f>Model!$W$25*((drdp!D16)*AMIL!$B16+(drdp!G16)*AMIL!$C16+(drdp!J16)*AMIL!$D16)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f>SIN(Wellpath!L17) * SIN(Wellpath!O17) / (Bfield * COS(Dip))</f>
        <v>0</v>
      </c>
      <c r="E17" s="20">
        <f>Model!$W$25*((drdp!B17+drdp!K17)*AMIL!$B17+(drdp!E17+drdp!N17)*AMIL!$C17+(drdp!H17+drdp!Q17)*AMIL!$D17)</f>
        <v>0</v>
      </c>
      <c r="F17" s="20">
        <f>Model!$W$25*((drdp!C17+drdp!L17)*AMIL!$B17+(drdp!F17+drdp!O17)*AMIL!$C17+(drdp!I17+drdp!R17)*AMIL!$D17)</f>
        <v>0</v>
      </c>
      <c r="G17" s="20">
        <f>Model!$W$25*((drdp!D17+drdp!M17)*AMIL!$B17+(drdp!G17+drdp!P17)*AMIL!$C17+(drdp!J17+drdp!S17)*AMIL!$D17)</f>
        <v>0</v>
      </c>
      <c r="H17" s="18">
        <f>Model!$W$25*((drdp!B17)*AMIL!$B17+(drdp!E17)*AMIL!$C17+(drdp!H17)*AMIL!$D17)</f>
        <v>0</v>
      </c>
      <c r="I17" s="18">
        <f>Model!$W$25*((drdp!C17)*AMIL!$B17+(drdp!F17)*AMIL!$C17+(drdp!I17)*AMIL!$D17)</f>
        <v>0</v>
      </c>
      <c r="J17" s="18">
        <f>Model!$W$25*((drdp!D17)*AMIL!$B17+(drdp!G17)*AMIL!$C17+(drdp!J17)*AMIL!$D17)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f>SIN(Wellpath!L18) * SIN(Wellpath!O18) / (Bfield * COS(Dip))</f>
        <v>0</v>
      </c>
      <c r="E18" s="20">
        <f>Model!$W$25*((drdp!B18+drdp!K18)*AMIL!$B18+(drdp!E18+drdp!N18)*AMIL!$C18+(drdp!H18+drdp!Q18)*AMIL!$D18)</f>
        <v>0</v>
      </c>
      <c r="F18" s="20">
        <f>Model!$W$25*((drdp!C18+drdp!L18)*AMIL!$B18+(drdp!F18+drdp!O18)*AMIL!$C18+(drdp!I18+drdp!R18)*AMIL!$D18)</f>
        <v>0</v>
      </c>
      <c r="G18" s="20">
        <f>Model!$W$25*((drdp!D18+drdp!M18)*AMIL!$B18+(drdp!G18+drdp!P18)*AMIL!$C18+(drdp!J18+drdp!S18)*AMIL!$D18)</f>
        <v>0</v>
      </c>
      <c r="H18" s="18">
        <f>Model!$W$25*((drdp!B18)*AMIL!$B18+(drdp!E18)*AMIL!$C18+(drdp!H18)*AMIL!$D18)</f>
        <v>0</v>
      </c>
      <c r="I18" s="18">
        <f>Model!$W$25*((drdp!C18)*AMIL!$B18+(drdp!F18)*AMIL!$C18+(drdp!I18)*AMIL!$D18)</f>
        <v>0</v>
      </c>
      <c r="J18" s="18">
        <f>Model!$W$25*((drdp!D18)*AMIL!$B18+(drdp!G18)*AMIL!$C18+(drdp!J18)*AMIL!$D18)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f>SIN(Wellpath!L19) * SIN(Wellpath!O19) / (Bfield * COS(Dip))</f>
        <v>0</v>
      </c>
      <c r="E19" s="20">
        <f>Model!$W$25*((drdp!B19+drdp!K19)*AMIL!$B19+(drdp!E19+drdp!N19)*AMIL!$C19+(drdp!H19+drdp!Q19)*AMIL!$D19)</f>
        <v>0</v>
      </c>
      <c r="F19" s="20">
        <f>Model!$W$25*((drdp!C19+drdp!L19)*AMIL!$B19+(drdp!F19+drdp!O19)*AMIL!$C19+(drdp!I19+drdp!R19)*AMIL!$D19)</f>
        <v>0</v>
      </c>
      <c r="G19" s="20">
        <f>Model!$W$25*((drdp!D19+drdp!M19)*AMIL!$B19+(drdp!G19+drdp!P19)*AMIL!$C19+(drdp!J19+drdp!S19)*AMIL!$D19)</f>
        <v>0</v>
      </c>
      <c r="H19" s="18">
        <f>Model!$W$25*((drdp!B19)*AMIL!$B19+(drdp!E19)*AMIL!$C19+(drdp!H19)*AMIL!$D19)</f>
        <v>0</v>
      </c>
      <c r="I19" s="18">
        <f>Model!$W$25*((drdp!C19)*AMIL!$B19+(drdp!F19)*AMIL!$C19+(drdp!I19)*AMIL!$D19)</f>
        <v>0</v>
      </c>
      <c r="J19" s="18">
        <f>Model!$W$25*((drdp!D19)*AMIL!$B19+(drdp!G19)*AMIL!$C19+(drdp!J19)*AMIL!$D19)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f>SIN(Wellpath!L20) * SIN(Wellpath!O20) / (Bfield * COS(Dip))</f>
        <v>0</v>
      </c>
      <c r="E20" s="20">
        <f>Model!$W$25*((drdp!B20+drdp!K20)*AMIL!$B20+(drdp!E20+drdp!N20)*AMIL!$C20+(drdp!H20+drdp!Q20)*AMIL!$D20)</f>
        <v>0</v>
      </c>
      <c r="F20" s="20">
        <f>Model!$W$25*((drdp!C20+drdp!L20)*AMIL!$B20+(drdp!F20+drdp!O20)*AMIL!$C20+(drdp!I20+drdp!R20)*AMIL!$D20)</f>
        <v>0</v>
      </c>
      <c r="G20" s="20">
        <f>Model!$W$25*((drdp!D20+drdp!M20)*AMIL!$B20+(drdp!G20+drdp!P20)*AMIL!$C20+(drdp!J20+drdp!S20)*AMIL!$D20)</f>
        <v>0</v>
      </c>
      <c r="H20" s="18">
        <f>Model!$W$25*((drdp!B20)*AMIL!$B20+(drdp!E20)*AMIL!$C20+(drdp!H20)*AMIL!$D20)</f>
        <v>0</v>
      </c>
      <c r="I20" s="18">
        <f>Model!$W$25*((drdp!C20)*AMIL!$B20+(drdp!F20)*AMIL!$C20+(drdp!I20)*AMIL!$D20)</f>
        <v>0</v>
      </c>
      <c r="J20" s="18">
        <f>Model!$W$25*((drdp!D20)*AMIL!$B20+(drdp!G20)*AMIL!$C20+(drdp!J20)*AMIL!$D20)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f>SIN(Wellpath!L21) * SIN(Wellpath!O21) / (Bfield * COS(Dip))</f>
        <v>0</v>
      </c>
      <c r="E21" s="20">
        <f>Model!$W$25*((drdp!B21+drdp!K21)*AMIL!$B21+(drdp!E21+drdp!N21)*AMIL!$C21+(drdp!H21+drdp!Q21)*AMIL!$D21)</f>
        <v>0</v>
      </c>
      <c r="F21" s="20">
        <f>Model!$W$25*((drdp!C21+drdp!L21)*AMIL!$B21+(drdp!F21+drdp!O21)*AMIL!$C21+(drdp!I21+drdp!R21)*AMIL!$D21)</f>
        <v>0</v>
      </c>
      <c r="G21" s="20">
        <f>Model!$W$25*((drdp!D21+drdp!M21)*AMIL!$B21+(drdp!G21+drdp!P21)*AMIL!$C21+(drdp!J21+drdp!S21)*AMIL!$D21)</f>
        <v>0</v>
      </c>
      <c r="H21" s="18">
        <f>Model!$W$25*((drdp!B21)*AMIL!$B21+(drdp!E21)*AMIL!$C21+(drdp!H21)*AMIL!$D21)</f>
        <v>0</v>
      </c>
      <c r="I21" s="18">
        <f>Model!$W$25*((drdp!C21)*AMIL!$B21+(drdp!F21)*AMIL!$C21+(drdp!I21)*AMIL!$D21)</f>
        <v>0</v>
      </c>
      <c r="J21" s="18">
        <f>Model!$W$25*((drdp!D21)*AMIL!$B21+(drdp!G21)*AMIL!$C21+(drdp!J21)*AMIL!$D21)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f>SIN(Wellpath!L22) * SIN(Wellpath!O22) / (Bfield * COS(Dip))</f>
        <v>0</v>
      </c>
      <c r="E22" s="20">
        <f>Model!$W$25*((drdp!B22+drdp!K22)*AMIL!$B22+(drdp!E22+drdp!N22)*AMIL!$C22+(drdp!H22+drdp!Q22)*AMIL!$D22)</f>
        <v>0</v>
      </c>
      <c r="F22" s="20">
        <f>Model!$W$25*((drdp!C22+drdp!L22)*AMIL!$B22+(drdp!F22+drdp!O22)*AMIL!$C22+(drdp!I22+drdp!R22)*AMIL!$D22)</f>
        <v>0</v>
      </c>
      <c r="G22" s="20">
        <f>Model!$W$25*((drdp!D22+drdp!M22)*AMIL!$B22+(drdp!G22+drdp!P22)*AMIL!$C22+(drdp!J22+drdp!S22)*AMIL!$D22)</f>
        <v>0</v>
      </c>
      <c r="H22" s="18">
        <f>Model!$W$25*((drdp!B22)*AMIL!$B22+(drdp!E22)*AMIL!$C22+(drdp!H22)*AMIL!$D22)</f>
        <v>0</v>
      </c>
      <c r="I22" s="18">
        <f>Model!$W$25*((drdp!C22)*AMIL!$B22+(drdp!F22)*AMIL!$C22+(drdp!I22)*AMIL!$D22)</f>
        <v>0</v>
      </c>
      <c r="J22" s="18">
        <f>Model!$W$25*((drdp!D22)*AMIL!$B22+(drdp!G22)*AMIL!$C22+(drdp!J22)*AMIL!$D22)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f>SIN(Wellpath!L23) * SIN(Wellpath!O23) / (Bfield * COS(Dip))</f>
        <v>0</v>
      </c>
      <c r="E23" s="20">
        <f>Model!$W$25*((drdp!B23+drdp!K23)*AMIL!$B23+(drdp!E23+drdp!N23)*AMIL!$C23+(drdp!H23+drdp!Q23)*AMIL!$D23)</f>
        <v>0</v>
      </c>
      <c r="F23" s="20">
        <f>Model!$W$25*((drdp!C23+drdp!L23)*AMIL!$B23+(drdp!F23+drdp!O23)*AMIL!$C23+(drdp!I23+drdp!R23)*AMIL!$D23)</f>
        <v>0</v>
      </c>
      <c r="G23" s="20">
        <f>Model!$W$25*((drdp!D23+drdp!M23)*AMIL!$B23+(drdp!G23+drdp!P23)*AMIL!$C23+(drdp!J23+drdp!S23)*AMIL!$D23)</f>
        <v>0</v>
      </c>
      <c r="H23" s="18">
        <f>Model!$W$25*((drdp!B23)*AMIL!$B23+(drdp!E23)*AMIL!$C23+(drdp!H23)*AMIL!$D23)</f>
        <v>0</v>
      </c>
      <c r="I23" s="18">
        <f>Model!$W$25*((drdp!C23)*AMIL!$B23+(drdp!F23)*AMIL!$C23+(drdp!I23)*AMIL!$D23)</f>
        <v>0</v>
      </c>
      <c r="J23" s="18">
        <f>Model!$W$25*((drdp!D23)*AMIL!$B23+(drdp!G23)*AMIL!$C23+(drdp!J23)*AMIL!$D23)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f>SIN(Wellpath!L24) * SIN(Wellpath!O24) / (Bfield * COS(Dip))</f>
        <v>0</v>
      </c>
      <c r="E24" s="20">
        <f>Model!$W$25*((drdp!B24+drdp!K24)*AMIL!$B24+(drdp!E24+drdp!N24)*AMIL!$C24+(drdp!H24+drdp!Q24)*AMIL!$D24)</f>
        <v>0</v>
      </c>
      <c r="F24" s="20">
        <f>Model!$W$25*((drdp!C24+drdp!L24)*AMIL!$B24+(drdp!F24+drdp!O24)*AMIL!$C24+(drdp!I24+drdp!R24)*AMIL!$D24)</f>
        <v>0</v>
      </c>
      <c r="G24" s="20">
        <f>Model!$W$25*((drdp!D24+drdp!M24)*AMIL!$B24+(drdp!G24+drdp!P24)*AMIL!$C24+(drdp!J24+drdp!S24)*AMIL!$D24)</f>
        <v>0</v>
      </c>
      <c r="H24" s="18">
        <f>Model!$W$25*((drdp!B24)*AMIL!$B24+(drdp!E24)*AMIL!$C24+(drdp!H24)*AMIL!$D24)</f>
        <v>0</v>
      </c>
      <c r="I24" s="18">
        <f>Model!$W$25*((drdp!C24)*AMIL!$B24+(drdp!F24)*AMIL!$C24+(drdp!I24)*AMIL!$D24)</f>
        <v>0</v>
      </c>
      <c r="J24" s="18">
        <f>Model!$W$25*((drdp!D24)*AMIL!$B24+(drdp!G24)*AMIL!$C24+(drdp!J24)*AMIL!$D24)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f>SIN(Wellpath!L25) * SIN(Wellpath!O25) / (Bfield * COS(Dip))</f>
        <v>0</v>
      </c>
      <c r="E25" s="20">
        <f>Model!$W$25*((drdp!B25+drdp!K25)*AMIL!$B25+(drdp!E25+drdp!N25)*AMIL!$C25+(drdp!H25+drdp!Q25)*AMIL!$D25)</f>
        <v>0</v>
      </c>
      <c r="F25" s="20">
        <f>Model!$W$25*((drdp!C25+drdp!L25)*AMIL!$B25+(drdp!F25+drdp!O25)*AMIL!$C25+(drdp!I25+drdp!R25)*AMIL!$D25)</f>
        <v>0</v>
      </c>
      <c r="G25" s="20">
        <f>Model!$W$25*((drdp!D25+drdp!M25)*AMIL!$B25+(drdp!G25+drdp!P25)*AMIL!$C25+(drdp!J25+drdp!S25)*AMIL!$D25)</f>
        <v>0</v>
      </c>
      <c r="H25" s="18">
        <f>Model!$W$25*((drdp!B25)*AMIL!$B25+(drdp!E25)*AMIL!$C25+(drdp!H25)*AMIL!$D25)</f>
        <v>0</v>
      </c>
      <c r="I25" s="18">
        <f>Model!$W$25*((drdp!C25)*AMIL!$B25+(drdp!F25)*AMIL!$C25+(drdp!I25)*AMIL!$D25)</f>
        <v>0</v>
      </c>
      <c r="J25" s="18">
        <f>Model!$W$25*((drdp!D25)*AMIL!$B25+(drdp!G25)*AMIL!$C25+(drdp!J25)*AMIL!$D25)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f>SIN(Wellpath!L26) * SIN(Wellpath!O26) / (Bfield * COS(Dip))</f>
        <v>0</v>
      </c>
      <c r="E26" s="20">
        <f>Model!$W$25*((drdp!B26+drdp!K26)*AMIL!$B26+(drdp!E26+drdp!N26)*AMIL!$C26+(drdp!H26+drdp!Q26)*AMIL!$D26)</f>
        <v>0</v>
      </c>
      <c r="F26" s="20">
        <f>Model!$W$25*((drdp!C26+drdp!L26)*AMIL!$B26+(drdp!F26+drdp!O26)*AMIL!$C26+(drdp!I26+drdp!R26)*AMIL!$D26)</f>
        <v>0</v>
      </c>
      <c r="G26" s="20">
        <f>Model!$W$25*((drdp!D26+drdp!M26)*AMIL!$B26+(drdp!G26+drdp!P26)*AMIL!$C26+(drdp!J26+drdp!S26)*AMIL!$D26)</f>
        <v>0</v>
      </c>
      <c r="H26" s="18">
        <f>Model!$W$25*((drdp!B26)*AMIL!$B26+(drdp!E26)*AMIL!$C26+(drdp!H26)*AMIL!$D26)</f>
        <v>0</v>
      </c>
      <c r="I26" s="18">
        <f>Model!$W$25*((drdp!C26)*AMIL!$B26+(drdp!F26)*AMIL!$C26+(drdp!I26)*AMIL!$D26)</f>
        <v>0</v>
      </c>
      <c r="J26" s="18">
        <f>Model!$W$25*((drdp!D26)*AMIL!$B26+(drdp!G26)*AMIL!$C26+(drdp!J26)*AMIL!$D26)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f>SIN(Wellpath!L27) * SIN(Wellpath!O27) / (Bfield * COS(Dip))</f>
        <v>0</v>
      </c>
      <c r="E27" s="20">
        <f>Model!$W$25*((drdp!B27+drdp!K27)*AMIL!$B27+(drdp!E27+drdp!N27)*AMIL!$C27+(drdp!H27+drdp!Q27)*AMIL!$D27)</f>
        <v>0</v>
      </c>
      <c r="F27" s="20">
        <f>Model!$W$25*((drdp!C27+drdp!L27)*AMIL!$B27+(drdp!F27+drdp!O27)*AMIL!$C27+(drdp!I27+drdp!R27)*AMIL!$D27)</f>
        <v>0</v>
      </c>
      <c r="G27" s="20">
        <f>Model!$W$25*((drdp!D27+drdp!M27)*AMIL!$B27+(drdp!G27+drdp!P27)*AMIL!$C27+(drdp!J27+drdp!S27)*AMIL!$D27)</f>
        <v>0</v>
      </c>
      <c r="H27" s="18">
        <f>Model!$W$25*((drdp!B27)*AMIL!$B27+(drdp!E27)*AMIL!$C27+(drdp!H27)*AMIL!$D27)</f>
        <v>0</v>
      </c>
      <c r="I27" s="18">
        <f>Model!$W$25*((drdp!C27)*AMIL!$B27+(drdp!F27)*AMIL!$C27+(drdp!I27)*AMIL!$D27)</f>
        <v>0</v>
      </c>
      <c r="J27" s="18">
        <f>Model!$W$25*((drdp!D27)*AMIL!$B27+(drdp!G27)*AMIL!$C27+(drdp!J27)*AMIL!$D27)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f>SIN(Wellpath!L28) * SIN(Wellpath!O28) / (Bfield * COS(Dip))</f>
        <v>0</v>
      </c>
      <c r="E28" s="20">
        <f>Model!$W$25*((drdp!B28+drdp!K28)*AMIL!$B28+(drdp!E28+drdp!N28)*AMIL!$C28+(drdp!H28+drdp!Q28)*AMIL!$D28)</f>
        <v>0</v>
      </c>
      <c r="F28" s="20">
        <f>Model!$W$25*((drdp!C28+drdp!L28)*AMIL!$B28+(drdp!F28+drdp!O28)*AMIL!$C28+(drdp!I28+drdp!R28)*AMIL!$D28)</f>
        <v>0</v>
      </c>
      <c r="G28" s="20">
        <f>Model!$W$25*((drdp!D28+drdp!M28)*AMIL!$B28+(drdp!G28+drdp!P28)*AMIL!$C28+(drdp!J28+drdp!S28)*AMIL!$D28)</f>
        <v>0</v>
      </c>
      <c r="H28" s="18">
        <f>Model!$W$25*((drdp!B28)*AMIL!$B28+(drdp!E28)*AMIL!$C28+(drdp!H28)*AMIL!$D28)</f>
        <v>0</v>
      </c>
      <c r="I28" s="18">
        <f>Model!$W$25*((drdp!C28)*AMIL!$B28+(drdp!F28)*AMIL!$C28+(drdp!I28)*AMIL!$D28)</f>
        <v>0</v>
      </c>
      <c r="J28" s="18">
        <f>Model!$W$25*((drdp!D28)*AMIL!$B28+(drdp!G28)*AMIL!$C28+(drdp!J28)*AMIL!$D28)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f>SIN(Wellpath!L29) * SIN(Wellpath!O29) / (Bfield * COS(Dip))</f>
        <v>0</v>
      </c>
      <c r="E29" s="20">
        <f>Model!$W$25*((drdp!B29+drdp!K29)*AMIL!$B29+(drdp!E29+drdp!N29)*AMIL!$C29+(drdp!H29+drdp!Q29)*AMIL!$D29)</f>
        <v>0</v>
      </c>
      <c r="F29" s="20">
        <f>Model!$W$25*((drdp!C29+drdp!L29)*AMIL!$B29+(drdp!F29+drdp!O29)*AMIL!$C29+(drdp!I29+drdp!R29)*AMIL!$D29)</f>
        <v>0</v>
      </c>
      <c r="G29" s="20">
        <f>Model!$W$25*((drdp!D29+drdp!M29)*AMIL!$B29+(drdp!G29+drdp!P29)*AMIL!$C29+(drdp!J29+drdp!S29)*AMIL!$D29)</f>
        <v>0</v>
      </c>
      <c r="H29" s="18">
        <f>Model!$W$25*((drdp!B29)*AMIL!$B29+(drdp!E29)*AMIL!$C29+(drdp!H29)*AMIL!$D29)</f>
        <v>0</v>
      </c>
      <c r="I29" s="18">
        <f>Model!$W$25*((drdp!C29)*AMIL!$B29+(drdp!F29)*AMIL!$C29+(drdp!I29)*AMIL!$D29)</f>
        <v>0</v>
      </c>
      <c r="J29" s="18">
        <f>Model!$W$25*((drdp!D29)*AMIL!$B29+(drdp!G29)*AMIL!$C29+(drdp!J29)*AMIL!$D29)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f>SIN(Wellpath!L30) * SIN(Wellpath!O30) / (Bfield * COS(Dip))</f>
        <v>0</v>
      </c>
      <c r="E30" s="20">
        <f>Model!$W$25*((drdp!B30+drdp!K30)*AMIL!$B30+(drdp!E30+drdp!N30)*AMIL!$C30+(drdp!H30+drdp!Q30)*AMIL!$D30)</f>
        <v>0</v>
      </c>
      <c r="F30" s="20">
        <f>Model!$W$25*((drdp!C30+drdp!L30)*AMIL!$B30+(drdp!F30+drdp!O30)*AMIL!$C30+(drdp!I30+drdp!R30)*AMIL!$D30)</f>
        <v>0</v>
      </c>
      <c r="G30" s="20">
        <f>Model!$W$25*((drdp!D30+drdp!M30)*AMIL!$B30+(drdp!G30+drdp!P30)*AMIL!$C30+(drdp!J30+drdp!S30)*AMIL!$D30)</f>
        <v>0</v>
      </c>
      <c r="H30" s="18">
        <f>Model!$W$25*((drdp!B30)*AMIL!$B30+(drdp!E30)*AMIL!$C30+(drdp!H30)*AMIL!$D30)</f>
        <v>0</v>
      </c>
      <c r="I30" s="18">
        <f>Model!$W$25*((drdp!C30)*AMIL!$B30+(drdp!F30)*AMIL!$C30+(drdp!I30)*AMIL!$D30)</f>
        <v>0</v>
      </c>
      <c r="J30" s="18">
        <f>Model!$W$25*((drdp!D30)*AMIL!$B30+(drdp!G30)*AMIL!$C30+(drdp!J30)*AMIL!$D30)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f>SIN(Wellpath!L31) * SIN(Wellpath!O31) / (Bfield * COS(Dip))</f>
        <v>0</v>
      </c>
      <c r="E31" s="20">
        <f>Model!$W$25*((drdp!B31+drdp!K31)*AMIL!$B31+(drdp!E31+drdp!N31)*AMIL!$C31+(drdp!H31+drdp!Q31)*AMIL!$D31)</f>
        <v>0</v>
      </c>
      <c r="F31" s="20">
        <f>Model!$W$25*((drdp!C31+drdp!L31)*AMIL!$B31+(drdp!F31+drdp!O31)*AMIL!$C31+(drdp!I31+drdp!R31)*AMIL!$D31)</f>
        <v>0</v>
      </c>
      <c r="G31" s="20">
        <f>Model!$W$25*((drdp!D31+drdp!M31)*AMIL!$B31+(drdp!G31+drdp!P31)*AMIL!$C31+(drdp!J31+drdp!S31)*AMIL!$D31)</f>
        <v>0</v>
      </c>
      <c r="H31" s="18">
        <f>Model!$W$25*((drdp!B31)*AMIL!$B31+(drdp!E31)*AMIL!$C31+(drdp!H31)*AMIL!$D31)</f>
        <v>0</v>
      </c>
      <c r="I31" s="18">
        <f>Model!$W$25*((drdp!C31)*AMIL!$B31+(drdp!F31)*AMIL!$C31+(drdp!I31)*AMIL!$D31)</f>
        <v>0</v>
      </c>
      <c r="J31" s="18">
        <f>Model!$W$25*((drdp!D31)*AMIL!$B31+(drdp!G31)*AMIL!$C31+(drdp!J31)*AMIL!$D31)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f>SIN(Wellpath!L32) * SIN(Wellpath!O32) / (Bfield * COS(Dip))</f>
        <v>0</v>
      </c>
      <c r="E32" s="20">
        <f>Model!$W$25*((drdp!B32+drdp!K32)*AMIL!$B32+(drdp!E32+drdp!N32)*AMIL!$C32+(drdp!H32+drdp!Q32)*AMIL!$D32)</f>
        <v>0</v>
      </c>
      <c r="F32" s="20">
        <f>Model!$W$25*((drdp!C32+drdp!L32)*AMIL!$B32+(drdp!F32+drdp!O32)*AMIL!$C32+(drdp!I32+drdp!R32)*AMIL!$D32)</f>
        <v>0</v>
      </c>
      <c r="G32" s="20">
        <f>Model!$W$25*((drdp!D32+drdp!M32)*AMIL!$B32+(drdp!G32+drdp!P32)*AMIL!$C32+(drdp!J32+drdp!S32)*AMIL!$D32)</f>
        <v>0</v>
      </c>
      <c r="H32" s="18">
        <f>Model!$W$25*((drdp!B32)*AMIL!$B32+(drdp!E32)*AMIL!$C32+(drdp!H32)*AMIL!$D32)</f>
        <v>0</v>
      </c>
      <c r="I32" s="18">
        <f>Model!$W$25*((drdp!C32)*AMIL!$B32+(drdp!F32)*AMIL!$C32+(drdp!I32)*AMIL!$D32)</f>
        <v>0</v>
      </c>
      <c r="J32" s="18">
        <f>Model!$W$25*((drdp!D32)*AMIL!$B32+(drdp!G32)*AMIL!$C32+(drdp!J32)*AMIL!$D32)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20" x14ac:dyDescent="0.25">
      <c r="A33" s="26">
        <f>Wellpath!E33</f>
        <v>900</v>
      </c>
      <c r="B33" s="22">
        <v>0</v>
      </c>
      <c r="C33" s="22">
        <v>0</v>
      </c>
      <c r="D33" s="22">
        <f>SIN(Wellpath!L33) * SIN(Wellpath!O33) / (Bfield * COS(Dip))</f>
        <v>0</v>
      </c>
      <c r="E33" s="20">
        <f>Model!$W$25*((drdp!B33+drdp!K33)*AMIL!$B33+(drdp!E33+drdp!N33)*AMIL!$C33+(drdp!H33+drdp!Q33)*AMIL!$D33)</f>
        <v>0</v>
      </c>
      <c r="F33" s="20">
        <f>Model!$W$25*((drdp!C33+drdp!L33)*AMIL!$B33+(drdp!F33+drdp!O33)*AMIL!$C33+(drdp!I33+drdp!R33)*AMIL!$D33)</f>
        <v>0</v>
      </c>
      <c r="G33" s="20">
        <f>Model!$W$25*((drdp!D33+drdp!M33)*AMIL!$B33+(drdp!G33+drdp!P33)*AMIL!$C33+(drdp!J33+drdp!S33)*AMIL!$D33)</f>
        <v>0</v>
      </c>
      <c r="H33" s="18">
        <f>Model!$W$25*((drdp!B33)*AMIL!$B33+(drdp!E33)*AMIL!$C33+(drdp!H33)*AMIL!$D33)</f>
        <v>0</v>
      </c>
      <c r="I33" s="18">
        <f>Model!$W$25*((drdp!C33)*AMIL!$B33+(drdp!F33)*AMIL!$C33+(drdp!I33)*AMIL!$D33)</f>
        <v>0</v>
      </c>
      <c r="J33" s="18">
        <f>Model!$W$25*((drdp!D33)*AMIL!$B33+(drdp!G33)*AMIL!$C33+(drdp!J33)*AMIL!$D33)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20" x14ac:dyDescent="0.25">
      <c r="A34" s="26">
        <f>Wellpath!E34</f>
        <v>930</v>
      </c>
      <c r="B34" s="22">
        <v>0</v>
      </c>
      <c r="C34" s="22">
        <v>0</v>
      </c>
      <c r="D34" s="22">
        <f>SIN(Wellpath!L34) * SIN(Wellpath!O34) / (Bfield * COS(Dip))</f>
        <v>0</v>
      </c>
      <c r="E34" s="20">
        <f>Model!$W$25*((drdp!B34+drdp!K34)*AMIL!$B34+(drdp!E34+drdp!N34)*AMIL!$C34+(drdp!H34+drdp!Q34)*AMIL!$D34)</f>
        <v>0</v>
      </c>
      <c r="F34" s="20">
        <f>Model!$W$25*((drdp!C34+drdp!L34)*AMIL!$B34+(drdp!F34+drdp!O34)*AMIL!$C34+(drdp!I34+drdp!R34)*AMIL!$D34)</f>
        <v>0</v>
      </c>
      <c r="G34" s="20">
        <f>Model!$W$25*((drdp!D34+drdp!M34)*AMIL!$B34+(drdp!G34+drdp!P34)*AMIL!$C34+(drdp!J34+drdp!S34)*AMIL!$D34)</f>
        <v>0</v>
      </c>
      <c r="H34" s="18">
        <f>Model!$W$25*((drdp!B34)*AMIL!$B34+(drdp!E34)*AMIL!$C34+(drdp!H34)*AMIL!$D34)</f>
        <v>0</v>
      </c>
      <c r="I34" s="18">
        <f>Model!$W$25*((drdp!C34)*AMIL!$B34+(drdp!F34)*AMIL!$C34+(drdp!I34)*AMIL!$D34)</f>
        <v>0</v>
      </c>
      <c r="J34" s="18">
        <f>Model!$W$25*((drdp!D34)*AMIL!$B34+(drdp!G34)*AMIL!$C34+(drdp!J34)*AMIL!$D34)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20" x14ac:dyDescent="0.25">
      <c r="A35" s="26">
        <f>Wellpath!E35</f>
        <v>960</v>
      </c>
      <c r="B35" s="22">
        <v>0</v>
      </c>
      <c r="C35" s="22">
        <v>0</v>
      </c>
      <c r="D35" s="22">
        <f>SIN(Wellpath!L35) * SIN(Wellpath!O35) / (Bfield * COS(Dip))</f>
        <v>0</v>
      </c>
      <c r="E35" s="20">
        <f>Model!$W$25*((drdp!B35+drdp!K35)*AMIL!$B35+(drdp!E35+drdp!N35)*AMIL!$C35+(drdp!H35+drdp!Q35)*AMIL!$D35)</f>
        <v>0</v>
      </c>
      <c r="F35" s="20">
        <f>Model!$W$25*((drdp!C35+drdp!L35)*AMIL!$B35+(drdp!F35+drdp!O35)*AMIL!$C35+(drdp!I35+drdp!R35)*AMIL!$D35)</f>
        <v>0</v>
      </c>
      <c r="G35" s="20">
        <f>Model!$W$25*((drdp!D35+drdp!M35)*AMIL!$B35+(drdp!G35+drdp!P35)*AMIL!$C35+(drdp!J35+drdp!S35)*AMIL!$D35)</f>
        <v>0</v>
      </c>
      <c r="H35" s="18">
        <f>Model!$W$25*((drdp!B35)*AMIL!$B35+(drdp!E35)*AMIL!$C35+(drdp!H35)*AMIL!$D35)</f>
        <v>0</v>
      </c>
      <c r="I35" s="18">
        <f>Model!$W$25*((drdp!C35)*AMIL!$B35+(drdp!F35)*AMIL!$C35+(drdp!I35)*AMIL!$D35)</f>
        <v>0</v>
      </c>
      <c r="J35" s="18">
        <f>Model!$W$25*((drdp!D35)*AMIL!$B35+(drdp!G35)*AMIL!$C35+(drdp!J35)*AMIL!$D35)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20" x14ac:dyDescent="0.25">
      <c r="A36" s="26">
        <f>Wellpath!E36</f>
        <v>990</v>
      </c>
      <c r="B36" s="22">
        <v>0</v>
      </c>
      <c r="C36" s="22">
        <v>0</v>
      </c>
      <c r="D36" s="22">
        <f>SIN(Wellpath!L36) * SIN(Wellpath!O36) / (Bfield * COS(Dip))</f>
        <v>0</v>
      </c>
      <c r="E36" s="20">
        <f>Model!$W$25*((drdp!B36+drdp!K36)*AMIL!$B36+(drdp!E36+drdp!N36)*AMIL!$C36+(drdp!H36+drdp!Q36)*AMIL!$D36)</f>
        <v>0</v>
      </c>
      <c r="F36" s="20">
        <f>Model!$W$25*((drdp!C36+drdp!L36)*AMIL!$B36+(drdp!F36+drdp!O36)*AMIL!$C36+(drdp!I36+drdp!R36)*AMIL!$D36)</f>
        <v>0</v>
      </c>
      <c r="G36" s="20">
        <f>Model!$W$25*((drdp!D36+drdp!M36)*AMIL!$B36+(drdp!G36+drdp!P36)*AMIL!$C36+(drdp!J36+drdp!S36)*AMIL!$D36)</f>
        <v>0</v>
      </c>
      <c r="H36" s="18">
        <f>Model!$W$25*((drdp!B36)*AMIL!$B36+(drdp!E36)*AMIL!$C36+(drdp!H36)*AMIL!$D36)</f>
        <v>0</v>
      </c>
      <c r="I36" s="18">
        <f>Model!$W$25*((drdp!C36)*AMIL!$B36+(drdp!F36)*AMIL!$C36+(drdp!I36)*AMIL!$D36)</f>
        <v>0</v>
      </c>
      <c r="J36" s="18">
        <f>Model!$W$25*((drdp!D36)*AMIL!$B36+(drdp!G36)*AMIL!$C36+(drdp!J36)*AMIL!$D36)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20" x14ac:dyDescent="0.25">
      <c r="A37" s="26">
        <f>Wellpath!E37</f>
        <v>1020</v>
      </c>
      <c r="B37" s="22">
        <v>0</v>
      </c>
      <c r="C37" s="22">
        <v>0</v>
      </c>
      <c r="D37" s="22">
        <f>SIN(Wellpath!L37) * SIN(Wellpath!O37) / (Bfield * COS(Dip))</f>
        <v>0</v>
      </c>
      <c r="E37" s="20">
        <f>Model!$W$25*((drdp!B37+drdp!K37)*AMIL!$B37+(drdp!E37+drdp!N37)*AMIL!$C37+(drdp!H37+drdp!Q37)*AMIL!$D37)</f>
        <v>0</v>
      </c>
      <c r="F37" s="20">
        <f>Model!$W$25*((drdp!C37+drdp!L37)*AMIL!$B37+(drdp!F37+drdp!O37)*AMIL!$C37+(drdp!I37+drdp!R37)*AMIL!$D37)</f>
        <v>0</v>
      </c>
      <c r="G37" s="20">
        <f>Model!$W$25*((drdp!D37+drdp!M37)*AMIL!$B37+(drdp!G37+drdp!P37)*AMIL!$C37+(drdp!J37+drdp!S37)*AMIL!$D37)</f>
        <v>0</v>
      </c>
      <c r="H37" s="18">
        <f>Model!$W$25*((drdp!B37)*AMIL!$B37+(drdp!E37)*AMIL!$C37+(drdp!H37)*AMIL!$D37)</f>
        <v>0</v>
      </c>
      <c r="I37" s="18">
        <f>Model!$W$25*((drdp!C37)*AMIL!$B37+(drdp!F37)*AMIL!$C37+(drdp!I37)*AMIL!$D37)</f>
        <v>0</v>
      </c>
      <c r="J37" s="18">
        <f>Model!$W$25*((drdp!D37)*AMIL!$B37+(drdp!G37)*AMIL!$C37+(drdp!J37)*AMIL!$D37)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20" x14ac:dyDescent="0.25">
      <c r="A38" s="26">
        <f>Wellpath!E38</f>
        <v>1050</v>
      </c>
      <c r="B38" s="22">
        <v>0</v>
      </c>
      <c r="C38" s="22">
        <v>0</v>
      </c>
      <c r="D38" s="22">
        <f>SIN(Wellpath!L38) * SIN(Wellpath!O38) / (Bfield * COS(Dip))</f>
        <v>0</v>
      </c>
      <c r="E38" s="20">
        <f>Model!$W$25*((drdp!B38+drdp!K38)*AMIL!$B38+(drdp!E38+drdp!N38)*AMIL!$C38+(drdp!H38+drdp!Q38)*AMIL!$D38)</f>
        <v>0</v>
      </c>
      <c r="F38" s="20">
        <f>Model!$W$25*((drdp!C38+drdp!L38)*AMIL!$B38+(drdp!F38+drdp!O38)*AMIL!$C38+(drdp!I38+drdp!R38)*AMIL!$D38)</f>
        <v>0</v>
      </c>
      <c r="G38" s="20">
        <f>Model!$W$25*((drdp!D38+drdp!M38)*AMIL!$B38+(drdp!G38+drdp!P38)*AMIL!$C38+(drdp!J38+drdp!S38)*AMIL!$D38)</f>
        <v>0</v>
      </c>
      <c r="H38" s="18">
        <f>Model!$W$25*((drdp!B38)*AMIL!$B38+(drdp!E38)*AMIL!$C38+(drdp!H38)*AMIL!$D38)</f>
        <v>0</v>
      </c>
      <c r="I38" s="18">
        <f>Model!$W$25*((drdp!C38)*AMIL!$B38+(drdp!F38)*AMIL!$C38+(drdp!I38)*AMIL!$D38)</f>
        <v>0</v>
      </c>
      <c r="J38" s="18">
        <f>Model!$W$25*((drdp!D38)*AMIL!$B38+(drdp!G38)*AMIL!$C38+(drdp!J38)*AMIL!$D38)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20" x14ac:dyDescent="0.25">
      <c r="A39" s="26">
        <f>Wellpath!E39</f>
        <v>1080</v>
      </c>
      <c r="B39" s="22">
        <v>0</v>
      </c>
      <c r="C39" s="22">
        <v>0</v>
      </c>
      <c r="D39" s="22">
        <f>SIN(Wellpath!L39) * SIN(Wellpath!O39) / (Bfield * COS(Dip))</f>
        <v>0</v>
      </c>
      <c r="E39" s="20">
        <f>Model!$W$25*((drdp!B39+drdp!K39)*AMIL!$B39+(drdp!E39+drdp!N39)*AMIL!$C39+(drdp!H39+drdp!Q39)*AMIL!$D39)</f>
        <v>0</v>
      </c>
      <c r="F39" s="20">
        <f>Model!$W$25*((drdp!C39+drdp!L39)*AMIL!$B39+(drdp!F39+drdp!O39)*AMIL!$C39+(drdp!I39+drdp!R39)*AMIL!$D39)</f>
        <v>0</v>
      </c>
      <c r="G39" s="20">
        <f>Model!$W$25*((drdp!D39+drdp!M39)*AMIL!$B39+(drdp!G39+drdp!P39)*AMIL!$C39+(drdp!J39+drdp!S39)*AMIL!$D39)</f>
        <v>0</v>
      </c>
      <c r="H39" s="18">
        <f>Model!$W$25*((drdp!B39)*AMIL!$B39+(drdp!E39)*AMIL!$C39+(drdp!H39)*AMIL!$D39)</f>
        <v>0</v>
      </c>
      <c r="I39" s="18">
        <f>Model!$W$25*((drdp!C39)*AMIL!$B39+(drdp!F39)*AMIL!$C39+(drdp!I39)*AMIL!$D39)</f>
        <v>0</v>
      </c>
      <c r="J39" s="18">
        <f>Model!$W$25*((drdp!D39)*AMIL!$B39+(drdp!G39)*AMIL!$C39+(drdp!J39)*AMIL!$D39)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20" x14ac:dyDescent="0.25">
      <c r="A40" s="26">
        <f>Wellpath!E40</f>
        <v>1110</v>
      </c>
      <c r="B40" s="22">
        <v>0</v>
      </c>
      <c r="C40" s="22">
        <v>0</v>
      </c>
      <c r="D40" s="22">
        <f>SIN(Wellpath!L40) * SIN(Wellpath!O40) / (Bfield * COS(Dip))</f>
        <v>0</v>
      </c>
      <c r="E40" s="20">
        <f>Model!$W$25*((drdp!B40+drdp!K40)*AMIL!$B40+(drdp!E40+drdp!N40)*AMIL!$C40+(drdp!H40+drdp!Q40)*AMIL!$D40)</f>
        <v>0</v>
      </c>
      <c r="F40" s="20">
        <f>Model!$W$25*((drdp!C40+drdp!L40)*AMIL!$B40+(drdp!F40+drdp!O40)*AMIL!$C40+(drdp!I40+drdp!R40)*AMIL!$D40)</f>
        <v>0</v>
      </c>
      <c r="G40" s="20">
        <f>Model!$W$25*((drdp!D40+drdp!M40)*AMIL!$B40+(drdp!G40+drdp!P40)*AMIL!$C40+(drdp!J40+drdp!S40)*AMIL!$D40)</f>
        <v>0</v>
      </c>
      <c r="H40" s="18">
        <f>Model!$W$25*((drdp!B40)*AMIL!$B40+(drdp!E40)*AMIL!$C40+(drdp!H40)*AMIL!$D40)</f>
        <v>0</v>
      </c>
      <c r="I40" s="18">
        <f>Model!$W$25*((drdp!C40)*AMIL!$B40+(drdp!F40)*AMIL!$C40+(drdp!I40)*AMIL!$D40)</f>
        <v>0</v>
      </c>
      <c r="J40" s="18">
        <f>Model!$W$25*((drdp!D40)*AMIL!$B40+(drdp!G40)*AMIL!$C40+(drdp!J40)*AMIL!$D40)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20" x14ac:dyDescent="0.25">
      <c r="A41" s="26">
        <f>Wellpath!E41</f>
        <v>1140</v>
      </c>
      <c r="B41" s="22">
        <v>0</v>
      </c>
      <c r="C41" s="22">
        <v>0</v>
      </c>
      <c r="D41" s="22">
        <f>SIN(Wellpath!L41) * SIN(Wellpath!O41) / (Bfield * COS(Dip))</f>
        <v>0</v>
      </c>
      <c r="E41" s="20">
        <f>Model!$W$25*((drdp!B41+drdp!K41)*AMIL!$B41+(drdp!E41+drdp!N41)*AMIL!$C41+(drdp!H41+drdp!Q41)*AMIL!$D41)</f>
        <v>0</v>
      </c>
      <c r="F41" s="20">
        <f>Model!$W$25*((drdp!C41+drdp!L41)*AMIL!$B41+(drdp!F41+drdp!O41)*AMIL!$C41+(drdp!I41+drdp!R41)*AMIL!$D41)</f>
        <v>0</v>
      </c>
      <c r="G41" s="20">
        <f>Model!$W$25*((drdp!D41+drdp!M41)*AMIL!$B41+(drdp!G41+drdp!P41)*AMIL!$C41+(drdp!J41+drdp!S41)*AMIL!$D41)</f>
        <v>0</v>
      </c>
      <c r="H41" s="18">
        <f>Model!$W$25*((drdp!B41)*AMIL!$B41+(drdp!E41)*AMIL!$C41+(drdp!H41)*AMIL!$D41)</f>
        <v>0</v>
      </c>
      <c r="I41" s="18">
        <f>Model!$W$25*((drdp!C41)*AMIL!$B41+(drdp!F41)*AMIL!$C41+(drdp!I41)*AMIL!$D41)</f>
        <v>0</v>
      </c>
      <c r="J41" s="18">
        <f>Model!$W$25*((drdp!D41)*AMIL!$B41+(drdp!G41)*AMIL!$C41+(drdp!J41)*AMIL!$D41)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20" x14ac:dyDescent="0.25">
      <c r="A42" s="26">
        <f>Wellpath!E42</f>
        <v>1170</v>
      </c>
      <c r="B42" s="22">
        <v>0</v>
      </c>
      <c r="C42" s="22">
        <v>0</v>
      </c>
      <c r="D42" s="22">
        <f>SIN(Wellpath!L42) * SIN(Wellpath!O42) / (Bfield * COS(Dip))</f>
        <v>0</v>
      </c>
      <c r="E42" s="20">
        <f>Model!$W$25*((drdp!B42+drdp!K42)*AMIL!$B42+(drdp!E42+drdp!N42)*AMIL!$C42+(drdp!H42+drdp!Q42)*AMIL!$D42)</f>
        <v>0</v>
      </c>
      <c r="F42" s="20">
        <f>Model!$W$25*((drdp!C42+drdp!L42)*AMIL!$B42+(drdp!F42+drdp!O42)*AMIL!$C42+(drdp!I42+drdp!R42)*AMIL!$D42)</f>
        <v>0</v>
      </c>
      <c r="G42" s="20">
        <f>Model!$W$25*((drdp!D42+drdp!M42)*AMIL!$B42+(drdp!G42+drdp!P42)*AMIL!$C42+(drdp!J42+drdp!S42)*AMIL!$D42)</f>
        <v>0</v>
      </c>
      <c r="H42" s="18">
        <f>Model!$W$25*((drdp!B42)*AMIL!$B42+(drdp!E42)*AMIL!$C42+(drdp!H42)*AMIL!$D42)</f>
        <v>0</v>
      </c>
      <c r="I42" s="18">
        <f>Model!$W$25*((drdp!C42)*AMIL!$B42+(drdp!F42)*AMIL!$C42+(drdp!I42)*AMIL!$D42)</f>
        <v>0</v>
      </c>
      <c r="J42" s="18">
        <f>Model!$W$25*((drdp!D42)*AMIL!$B42+(drdp!G42)*AMIL!$C42+(drdp!J42)*AMIL!$D42)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20" x14ac:dyDescent="0.25">
      <c r="A43" s="26">
        <f>Wellpath!E43</f>
        <v>1200</v>
      </c>
      <c r="B43" s="22">
        <v>0</v>
      </c>
      <c r="C43" s="22">
        <v>0</v>
      </c>
      <c r="D43" s="22">
        <f>SIN(Wellpath!L43) * SIN(Wellpath!O43) / (Bfield * COS(Dip))</f>
        <v>0</v>
      </c>
      <c r="E43" s="20">
        <f>Model!$W$25*((drdp!B43+drdp!K43)*AMIL!$B43+(drdp!E43+drdp!N43)*AMIL!$C43+(drdp!H43+drdp!Q43)*AMIL!$D43)</f>
        <v>0</v>
      </c>
      <c r="F43" s="20">
        <f>Model!$W$25*((drdp!C43+drdp!L43)*AMIL!$B43+(drdp!F43+drdp!O43)*AMIL!$C43+(drdp!I43+drdp!R43)*AMIL!$D43)</f>
        <v>0</v>
      </c>
      <c r="G43" s="20">
        <f>Model!$W$25*((drdp!D43+drdp!M43)*AMIL!$B43+(drdp!G43+drdp!P43)*AMIL!$C43+(drdp!J43+drdp!S43)*AMIL!$D43)</f>
        <v>0</v>
      </c>
      <c r="H43" s="18">
        <f>Model!$W$25*((drdp!B43)*AMIL!$B43+(drdp!E43)*AMIL!$C43+(drdp!H43)*AMIL!$D43)</f>
        <v>0</v>
      </c>
      <c r="I43" s="18">
        <f>Model!$W$25*((drdp!C43)*AMIL!$B43+(drdp!F43)*AMIL!$C43+(drdp!I43)*AMIL!$D43)</f>
        <v>0</v>
      </c>
      <c r="J43" s="18">
        <f>Model!$W$25*((drdp!D43)*AMIL!$B43+(drdp!G43)*AMIL!$C43+(drdp!J43)*AMIL!$D43)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c r="T43" s="10" t="s">
        <v>67</v>
      </c>
    </row>
    <row r="44" spans="1:20" s="36" customFormat="1" x14ac:dyDescent="0.25">
      <c r="A44" s="26">
        <f>Wellpath!E44</f>
        <v>1230</v>
      </c>
      <c r="B44" s="22">
        <v>0</v>
      </c>
      <c r="C44" s="22">
        <v>0</v>
      </c>
      <c r="D44" s="22">
        <f>SIN(Wellpath!L44) * SIN(Wellpath!O44) / (Bfield * COS(Dip))</f>
        <v>2.2172434057299496E-6</v>
      </c>
      <c r="E44" s="20">
        <f>Model!$W$25*((drdp!B44+drdp!K44)*AMIL!$B44+(drdp!E44+drdp!N44)*AMIL!$C44+(drdp!H44+drdp!Q44)*AMIL!$D44)</f>
        <v>-4.9331037512650663E-4</v>
      </c>
      <c r="F44" s="20">
        <f>Model!$W$25*((drdp!C44+drdp!L44)*AMIL!$B44+(drdp!F44+drdp!O44)*AMIL!$C44+(drdp!I44+drdp!R44)*AMIL!$D44)</f>
        <v>1.3218211663304166E-4</v>
      </c>
      <c r="G44" s="20">
        <f>Model!$W$25*((drdp!D44+drdp!M44)*AMIL!$B44+(drdp!G44+drdp!P44)*AMIL!$C44+(drdp!J44+drdp!S44)*AMIL!$D44)</f>
        <v>0</v>
      </c>
      <c r="H44" s="32">
        <f>Model!$W$25*((drdp!B44)*AMIL!$B44+(drdp!E44)*AMIL!$C44+(drdp!H44)*AMIL!$D44)</f>
        <v>-2.4665518756325332E-4</v>
      </c>
      <c r="I44" s="32">
        <f>Model!$W$25*((drdp!C44)*AMIL!$B44+(drdp!F44)*AMIL!$C44+(drdp!I44)*AMIL!$D44)</f>
        <v>6.609105831652083E-5</v>
      </c>
      <c r="J44" s="32">
        <f>Model!$W$25*((drdp!D44)*AMIL!$B44+(drdp!G44)*AMIL!$C44+(drdp!J44)*AMIL!$D44)</f>
        <v>0</v>
      </c>
      <c r="K44" s="34">
        <f>SUM(E$3:E43)+H44</f>
        <v>-2.4665518756325332E-4</v>
      </c>
      <c r="L44" s="34">
        <f>SUM(F$3:F43)+I44</f>
        <v>6.609105831652083E-5</v>
      </c>
      <c r="M44" s="34">
        <f>SUM(G$3:G43)+J44</f>
        <v>0</v>
      </c>
      <c r="N44" s="35">
        <f t="shared" si="1"/>
        <v>6.0838781551863676E-8</v>
      </c>
      <c r="O44" s="35">
        <f t="shared" si="1"/>
        <v>4.3680279893977569E-9</v>
      </c>
      <c r="P44" s="35">
        <f t="shared" si="1"/>
        <v>0</v>
      </c>
      <c r="Q44" s="35">
        <f t="shared" si="2"/>
        <v>-1.6301702385315357E-8</v>
      </c>
      <c r="R44" s="35">
        <f t="shared" si="3"/>
        <v>0</v>
      </c>
      <c r="S44" s="35">
        <f t="shared" si="4"/>
        <v>0</v>
      </c>
    </row>
    <row r="45" spans="1:20" x14ac:dyDescent="0.25">
      <c r="A45" s="26">
        <f>Wellpath!E45</f>
        <v>1260</v>
      </c>
      <c r="B45" s="22">
        <v>0</v>
      </c>
      <c r="C45" s="22">
        <v>0</v>
      </c>
      <c r="D45" s="22">
        <f>SIN(Wellpath!L45) * SIN(Wellpath!O45) / (Bfield * COS(Dip))</f>
        <v>4.4317854419101823E-6</v>
      </c>
      <c r="E45" s="20">
        <f>Model!$W$25*((drdp!B45+drdp!K45)*AMIL!$B45+(drdp!E45+drdp!N45)*AMIL!$C45+(drdp!H45+drdp!Q45)*AMIL!$D45)</f>
        <v>-1.9708381419457962E-3</v>
      </c>
      <c r="F45" s="20">
        <f>Model!$W$25*((drdp!C45+drdp!L45)*AMIL!$B45+(drdp!F45+drdp!O45)*AMIL!$C45+(drdp!I45+drdp!R45)*AMIL!$D45)</f>
        <v>5.2808448854683055E-4</v>
      </c>
      <c r="G45" s="20">
        <f>Model!$W$25*((drdp!D45+drdp!M45)*AMIL!$B45+(drdp!G45+drdp!P45)*AMIL!$C45+(drdp!J45+drdp!S45)*AMIL!$D45)</f>
        <v>0</v>
      </c>
      <c r="H45" s="18">
        <f>Model!$W$25*((drdp!B45)*AMIL!$B45+(drdp!E45)*AMIL!$C45+(drdp!H45)*AMIL!$D45)</f>
        <v>-9.854190709728981E-4</v>
      </c>
      <c r="I45" s="18">
        <f>Model!$W$25*((drdp!C45)*AMIL!$B45+(drdp!F45)*AMIL!$C45+(drdp!I45)*AMIL!$D45)</f>
        <v>2.6404224427341527E-4</v>
      </c>
      <c r="J45" s="18">
        <f>Model!$W$25*((drdp!D45)*AMIL!$B45+(drdp!G45)*AMIL!$C45+(drdp!J45)*AMIL!$D45)</f>
        <v>0</v>
      </c>
      <c r="K45" s="21">
        <f>SUM(E$3:E44)+H45</f>
        <v>-1.4787294460994046E-3</v>
      </c>
      <c r="L45" s="21">
        <f>SUM(F$3:F44)+I45</f>
        <v>3.9622436090645693E-4</v>
      </c>
      <c r="M45" s="21">
        <f>SUM(G$3:G44)+J45</f>
        <v>0</v>
      </c>
      <c r="N45" s="19">
        <f t="shared" si="1"/>
        <v>2.186640774761452E-6</v>
      </c>
      <c r="O45" s="19">
        <f t="shared" si="1"/>
        <v>1.5699374417573023E-7</v>
      </c>
      <c r="P45" s="19">
        <f t="shared" si="1"/>
        <v>0</v>
      </c>
      <c r="Q45" s="19">
        <f t="shared" si="2"/>
        <v>-5.8590862973429565E-7</v>
      </c>
      <c r="R45" s="19">
        <f t="shared" si="3"/>
        <v>0</v>
      </c>
      <c r="S45" s="19">
        <f t="shared" si="4"/>
        <v>0</v>
      </c>
    </row>
    <row r="46" spans="1:20" x14ac:dyDescent="0.25">
      <c r="A46" s="26">
        <f>Wellpath!E46</f>
        <v>1290</v>
      </c>
      <c r="B46" s="22">
        <v>0</v>
      </c>
      <c r="C46" s="22">
        <v>0</v>
      </c>
      <c r="D46" s="22">
        <f>SIN(Wellpath!L46) * SIN(Wellpath!O46) / (Bfield * COS(Dip))</f>
        <v>6.640928030193661E-6</v>
      </c>
      <c r="E46" s="20">
        <f>Model!$W$25*((drdp!B46+drdp!K46)*AMIL!$B46+(drdp!E46+drdp!N46)*AMIL!$C46+(drdp!H46+drdp!Q46)*AMIL!$D46)</f>
        <v>-4.4253849336984962E-3</v>
      </c>
      <c r="F46" s="20">
        <f>Model!$W$25*((drdp!C46+drdp!L46)*AMIL!$B46+(drdp!F46+drdp!O46)*AMIL!$C46+(drdp!I46+drdp!R46)*AMIL!$D46)</f>
        <v>1.1857783191813692E-3</v>
      </c>
      <c r="G46" s="20">
        <f>Model!$W$25*((drdp!D46+drdp!M46)*AMIL!$B46+(drdp!G46+drdp!P46)*AMIL!$C46+(drdp!J46+drdp!S46)*AMIL!$D46)</f>
        <v>0</v>
      </c>
      <c r="H46" s="18">
        <f>Model!$W$25*((drdp!B46)*AMIL!$B46+(drdp!E46)*AMIL!$C46+(drdp!H46)*AMIL!$D46)</f>
        <v>-2.2126924668492481E-3</v>
      </c>
      <c r="I46" s="18">
        <f>Model!$W$25*((drdp!C46)*AMIL!$B46+(drdp!F46)*AMIL!$C46+(drdp!I46)*AMIL!$D46)</f>
        <v>5.9288915959068462E-4</v>
      </c>
      <c r="J46" s="18">
        <f>Model!$W$25*((drdp!D46)*AMIL!$B46+(drdp!G46)*AMIL!$C46+(drdp!J46)*AMIL!$D46)</f>
        <v>0</v>
      </c>
      <c r="K46" s="21">
        <f>SUM(E$3:E45)+H46</f>
        <v>-4.6768409839215508E-3</v>
      </c>
      <c r="L46" s="21">
        <f>SUM(F$3:F45)+I46</f>
        <v>1.2531557647705569E-3</v>
      </c>
      <c r="M46" s="21">
        <f>SUM(G$3:G45)+J46</f>
        <v>0</v>
      </c>
      <c r="N46" s="19">
        <f t="shared" si="1"/>
        <v>2.18728415888883E-5</v>
      </c>
      <c r="O46" s="19">
        <f t="shared" si="1"/>
        <v>1.5703993707776794E-6</v>
      </c>
      <c r="P46" s="19">
        <f t="shared" si="1"/>
        <v>0</v>
      </c>
      <c r="Q46" s="19">
        <f t="shared" si="2"/>
        <v>-5.860810239916495E-6</v>
      </c>
      <c r="R46" s="19">
        <f t="shared" si="3"/>
        <v>0</v>
      </c>
      <c r="S46" s="19">
        <f t="shared" si="4"/>
        <v>0</v>
      </c>
    </row>
    <row r="47" spans="1:20" x14ac:dyDescent="0.25">
      <c r="A47" s="26">
        <f>Wellpath!E47</f>
        <v>1320</v>
      </c>
      <c r="B47" s="22">
        <v>0</v>
      </c>
      <c r="C47" s="22">
        <v>0</v>
      </c>
      <c r="D47" s="22">
        <f>SIN(Wellpath!L47) * SIN(Wellpath!O47) / (Bfield * COS(Dip))</f>
        <v>8.8419796706288935E-6</v>
      </c>
      <c r="E47" s="20">
        <f>Model!$W$25*((drdp!B47+drdp!K47)*AMIL!$B47+(drdp!E47+drdp!N47)*AMIL!$C47+(drdp!H47+drdp!Q47)*AMIL!$D47)</f>
        <v>-7.8449924451453688E-3</v>
      </c>
      <c r="F47" s="20">
        <f>Model!$W$25*((drdp!C47+drdp!L47)*AMIL!$B47+(drdp!F47+drdp!O47)*AMIL!$C47+(drdp!I47+drdp!R47)*AMIL!$D47)</f>
        <v>2.1020593903049601E-3</v>
      </c>
      <c r="G47" s="20">
        <f>Model!$W$25*((drdp!D47+drdp!M47)*AMIL!$B47+(drdp!G47+drdp!P47)*AMIL!$C47+(drdp!J47+drdp!S47)*AMIL!$D47)</f>
        <v>0</v>
      </c>
      <c r="H47" s="18">
        <f>Model!$W$25*((drdp!B47)*AMIL!$B47+(drdp!E47)*AMIL!$C47+(drdp!H47)*AMIL!$D47)</f>
        <v>-3.9224962225726844E-3</v>
      </c>
      <c r="I47" s="18">
        <f>Model!$W$25*((drdp!C47)*AMIL!$B47+(drdp!F47)*AMIL!$C47+(drdp!I47)*AMIL!$D47)</f>
        <v>1.05102969515248E-3</v>
      </c>
      <c r="J47" s="18">
        <f>Model!$W$25*((drdp!D47)*AMIL!$B47+(drdp!G47)*AMIL!$C47+(drdp!J47)*AMIL!$D47)</f>
        <v>0</v>
      </c>
      <c r="K47" s="21">
        <f>SUM(E$3:E46)+H47</f>
        <v>-1.0812029673343482E-2</v>
      </c>
      <c r="L47" s="21">
        <f>SUM(F$3:F46)+I47</f>
        <v>2.8970746195137215E-3</v>
      </c>
      <c r="M47" s="21">
        <f>SUM(G$3:G46)+J47</f>
        <v>0</v>
      </c>
      <c r="N47" s="19">
        <f t="shared" si="1"/>
        <v>1.1689998565725997E-4</v>
      </c>
      <c r="O47" s="19">
        <f t="shared" si="1"/>
        <v>8.3930413510305734E-6</v>
      </c>
      <c r="P47" s="19">
        <f t="shared" si="1"/>
        <v>0</v>
      </c>
      <c r="Q47" s="19">
        <f t="shared" si="2"/>
        <v>-3.1323256752072638E-5</v>
      </c>
      <c r="R47" s="19">
        <f t="shared" si="3"/>
        <v>0</v>
      </c>
      <c r="S47" s="19">
        <f t="shared" si="4"/>
        <v>0</v>
      </c>
    </row>
    <row r="48" spans="1:20" x14ac:dyDescent="0.25">
      <c r="A48" s="26">
        <f>Wellpath!E48</f>
        <v>1350</v>
      </c>
      <c r="B48" s="22">
        <v>0</v>
      </c>
      <c r="C48" s="22">
        <v>0</v>
      </c>
      <c r="D48" s="22">
        <f>SIN(Wellpath!L48) * SIN(Wellpath!O48) / (Bfield * COS(Dip))</f>
        <v>1.1032258720838019E-5</v>
      </c>
      <c r="E48" s="20">
        <f>Model!$W$25*((drdp!B48+drdp!K48)*AMIL!$B48+(drdp!E48+drdp!N48)*AMIL!$C48+(drdp!H48+drdp!Q48)*AMIL!$D48)</f>
        <v>-1.2213000692228386E-2</v>
      </c>
      <c r="F48" s="20">
        <f>Model!$W$25*((drdp!C48+drdp!L48)*AMIL!$B48+(drdp!F48+drdp!O48)*AMIL!$C48+(drdp!I48+drdp!R48)*AMIL!$D48)</f>
        <v>3.2724636726433384E-3</v>
      </c>
      <c r="G48" s="20">
        <f>Model!$W$25*((drdp!D48+drdp!M48)*AMIL!$B48+(drdp!G48+drdp!P48)*AMIL!$C48+(drdp!J48+drdp!S48)*AMIL!$D48)</f>
        <v>0</v>
      </c>
      <c r="H48" s="18">
        <f>Model!$W$25*((drdp!B48)*AMIL!$B48+(drdp!E48)*AMIL!$C48+(drdp!H48)*AMIL!$D48)</f>
        <v>-6.1065003461141928E-3</v>
      </c>
      <c r="I48" s="18">
        <f>Model!$W$25*((drdp!C48)*AMIL!$B48+(drdp!F48)*AMIL!$C48+(drdp!I48)*AMIL!$D48)</f>
        <v>1.6362318363216692E-3</v>
      </c>
      <c r="J48" s="18">
        <f>Model!$W$25*((drdp!D48)*AMIL!$B48+(drdp!G48)*AMIL!$C48+(drdp!J48)*AMIL!$D48)</f>
        <v>0</v>
      </c>
      <c r="K48" s="21">
        <f>SUM(E$3:E47)+H48</f>
        <v>-2.084102624203036E-2</v>
      </c>
      <c r="L48" s="21">
        <f>SUM(F$3:F47)+I48</f>
        <v>5.5843361509878712E-3</v>
      </c>
      <c r="M48" s="21">
        <f>SUM(G$3:G47)+J48</f>
        <v>0</v>
      </c>
      <c r="N48" s="19">
        <f t="shared" si="1"/>
        <v>4.3434837482099811E-4</v>
      </c>
      <c r="O48" s="19">
        <f t="shared" si="1"/>
        <v>3.1184810247230033E-5</v>
      </c>
      <c r="P48" s="19">
        <f t="shared" si="1"/>
        <v>0</v>
      </c>
      <c r="Q48" s="19">
        <f t="shared" si="2"/>
        <v>-1.1638329626705703E-4</v>
      </c>
      <c r="R48" s="19">
        <f t="shared" si="3"/>
        <v>0</v>
      </c>
      <c r="S48" s="19">
        <f t="shared" si="4"/>
        <v>0</v>
      </c>
    </row>
    <row r="49" spans="1:19" x14ac:dyDescent="0.25">
      <c r="A49" s="26">
        <f>Wellpath!E49</f>
        <v>1380</v>
      </c>
      <c r="B49" s="22">
        <v>0</v>
      </c>
      <c r="C49" s="22">
        <v>0</v>
      </c>
      <c r="D49" s="22">
        <f>SIN(Wellpath!L49) * SIN(Wellpath!O49) / (Bfield * COS(Dip))</f>
        <v>1.3209096663184989E-5</v>
      </c>
      <c r="E49" s="20">
        <f>Model!$W$25*((drdp!B49+drdp!K49)*AMIL!$B49+(drdp!E49+drdp!N49)*AMIL!$C49+(drdp!H49+drdp!Q49)*AMIL!$D49)</f>
        <v>-1.7508129177838429E-2</v>
      </c>
      <c r="F49" s="20">
        <f>Model!$W$25*((drdp!C49+drdp!L49)*AMIL!$B49+(drdp!F49+drdp!O49)*AMIL!$C49+(drdp!I49+drdp!R49)*AMIL!$D49)</f>
        <v>4.6912890741815823E-3</v>
      </c>
      <c r="G49" s="20">
        <f>Model!$W$25*((drdp!D49+drdp!M49)*AMIL!$B49+(drdp!G49+drdp!P49)*AMIL!$C49+(drdp!J49+drdp!S49)*AMIL!$D49)</f>
        <v>0</v>
      </c>
      <c r="H49" s="18">
        <f>Model!$W$25*((drdp!B49)*AMIL!$B49+(drdp!E49)*AMIL!$C49+(drdp!H49)*AMIL!$D49)</f>
        <v>-8.7540645889192144E-3</v>
      </c>
      <c r="I49" s="18">
        <f>Model!$W$25*((drdp!C49)*AMIL!$B49+(drdp!F49)*AMIL!$C49+(drdp!I49)*AMIL!$D49)</f>
        <v>2.3456445370907911E-3</v>
      </c>
      <c r="J49" s="18">
        <f>Model!$W$25*((drdp!D49)*AMIL!$B49+(drdp!G49)*AMIL!$C49+(drdp!J49)*AMIL!$D49)</f>
        <v>0</v>
      </c>
      <c r="K49" s="21">
        <f>SUM(E$3:E48)+H49</f>
        <v>-3.5701591177063771E-2</v>
      </c>
      <c r="L49" s="21">
        <f>SUM(F$3:F48)+I49</f>
        <v>9.5662125244003315E-3</v>
      </c>
      <c r="M49" s="21">
        <f>SUM(G$3:G48)+J49</f>
        <v>0</v>
      </c>
      <c r="N49" s="19">
        <f t="shared" si="1"/>
        <v>1.2746036125741978E-3</v>
      </c>
      <c r="O49" s="19">
        <f t="shared" si="1"/>
        <v>9.1512422061993767E-5</v>
      </c>
      <c r="P49" s="19">
        <f t="shared" si="1"/>
        <v>0</v>
      </c>
      <c r="Q49" s="19">
        <f t="shared" si="2"/>
        <v>-3.4152900865904785E-4</v>
      </c>
      <c r="R49" s="19">
        <f t="shared" si="3"/>
        <v>0</v>
      </c>
      <c r="S49" s="19">
        <f t="shared" si="4"/>
        <v>0</v>
      </c>
    </row>
    <row r="50" spans="1:19" x14ac:dyDescent="0.25">
      <c r="A50" s="26">
        <f>Wellpath!E50</f>
        <v>1410</v>
      </c>
      <c r="B50" s="22">
        <v>0</v>
      </c>
      <c r="C50" s="22">
        <v>0</v>
      </c>
      <c r="D50" s="22">
        <f>SIN(Wellpath!L50) * SIN(Wellpath!O50) / (Bfield * COS(Dip))</f>
        <v>1.5369841355953225E-5</v>
      </c>
      <c r="E50" s="20">
        <f>Model!$W$25*((drdp!B50+drdp!K50)*AMIL!$B50+(drdp!E50+drdp!N50)*AMIL!$C50+(drdp!H50+drdp!Q50)*AMIL!$D50)</f>
        <v>-2.3704580568258034E-2</v>
      </c>
      <c r="F50" s="20">
        <f>Model!$W$25*((drdp!C50+drdp!L50)*AMIL!$B50+(drdp!F50+drdp!O50)*AMIL!$C50+(drdp!I50+drdp!R50)*AMIL!$D50)</f>
        <v>6.3516232201832222E-3</v>
      </c>
      <c r="G50" s="20">
        <f>Model!$W$25*((drdp!D50+drdp!M50)*AMIL!$B50+(drdp!G50+drdp!P50)*AMIL!$C50+(drdp!J50+drdp!S50)*AMIL!$D50)</f>
        <v>0</v>
      </c>
      <c r="H50" s="18">
        <f>Model!$W$25*((drdp!B50)*AMIL!$B50+(drdp!E50)*AMIL!$C50+(drdp!H50)*AMIL!$D50)</f>
        <v>-1.1852290284129017E-2</v>
      </c>
      <c r="I50" s="18">
        <f>Model!$W$25*((drdp!C50)*AMIL!$B50+(drdp!F50)*AMIL!$C50+(drdp!I50)*AMIL!$D50)</f>
        <v>3.1758116100916111E-3</v>
      </c>
      <c r="J50" s="18">
        <f>Model!$W$25*((drdp!D50)*AMIL!$B50+(drdp!G50)*AMIL!$C50+(drdp!J50)*AMIL!$D50)</f>
        <v>0</v>
      </c>
      <c r="K50" s="21">
        <f>SUM(E$3:E49)+H50</f>
        <v>-5.6307946050111995E-2</v>
      </c>
      <c r="L50" s="21">
        <f>SUM(F$3:F49)+I50</f>
        <v>1.5087668671582734E-2</v>
      </c>
      <c r="M50" s="21">
        <f>SUM(G$3:G49)+J50</f>
        <v>0</v>
      </c>
      <c r="N50" s="19">
        <f t="shared" si="1"/>
        <v>3.1705847883823231E-3</v>
      </c>
      <c r="O50" s="19">
        <f t="shared" si="1"/>
        <v>2.2763774594345912E-4</v>
      </c>
      <c r="P50" s="19">
        <f t="shared" si="1"/>
        <v>0</v>
      </c>
      <c r="Q50" s="19">
        <f t="shared" si="2"/>
        <v>-8.4955563358144555E-4</v>
      </c>
      <c r="R50" s="19">
        <f t="shared" si="3"/>
        <v>0</v>
      </c>
      <c r="S50" s="19">
        <f t="shared" si="4"/>
        <v>0</v>
      </c>
    </row>
    <row r="51" spans="1:19" x14ac:dyDescent="0.25">
      <c r="A51" s="26">
        <f>Wellpath!E51</f>
        <v>1440</v>
      </c>
      <c r="B51" s="22">
        <v>0</v>
      </c>
      <c r="C51" s="22">
        <v>0</v>
      </c>
      <c r="D51" s="22">
        <f>SIN(Wellpath!L51) * SIN(Wellpath!O51) / (Bfield * COS(Dip))</f>
        <v>1.7511860264571796E-5</v>
      </c>
      <c r="E51" s="20">
        <f>Model!$W$25*((drdp!B51+drdp!K51)*AMIL!$B51+(drdp!E51+drdp!N51)*AMIL!$C51+(drdp!H51+drdp!Q51)*AMIL!$D51)</f>
        <v>-3.0772166375178198E-2</v>
      </c>
      <c r="F51" s="20">
        <f>Model!$W$25*((drdp!C51+drdp!L51)*AMIL!$B51+(drdp!F51+drdp!O51)*AMIL!$C51+(drdp!I51+drdp!R51)*AMIL!$D51)</f>
        <v>8.2453771295851446E-3</v>
      </c>
      <c r="G51" s="20">
        <f>Model!$W$25*((drdp!D51+drdp!M51)*AMIL!$B51+(drdp!G51+drdp!P51)*AMIL!$C51+(drdp!J51+drdp!S51)*AMIL!$D51)</f>
        <v>0</v>
      </c>
      <c r="H51" s="18">
        <f>Model!$W$25*((drdp!B51)*AMIL!$B51+(drdp!E51)*AMIL!$C51+(drdp!H51)*AMIL!$D51)</f>
        <v>-1.5386083187589099E-2</v>
      </c>
      <c r="I51" s="18">
        <f>Model!$W$25*((drdp!C51)*AMIL!$B51+(drdp!F51)*AMIL!$C51+(drdp!I51)*AMIL!$D51)</f>
        <v>4.1226885647925723E-3</v>
      </c>
      <c r="J51" s="18">
        <f>Model!$W$25*((drdp!D51)*AMIL!$B51+(drdp!G51)*AMIL!$C51+(drdp!J51)*AMIL!$D51)</f>
        <v>0</v>
      </c>
      <c r="K51" s="21">
        <f>SUM(E$3:E50)+H51</f>
        <v>-8.3546319521830115E-2</v>
      </c>
      <c r="L51" s="21">
        <f>SUM(F$3:F50)+I51</f>
        <v>2.2386168846466919E-2</v>
      </c>
      <c r="M51" s="21">
        <f>SUM(G$3:G50)+J51</f>
        <v>0</v>
      </c>
      <c r="N51" s="19">
        <f t="shared" si="1"/>
        <v>6.9799875056437317E-3</v>
      </c>
      <c r="O51" s="19">
        <f t="shared" si="1"/>
        <v>5.0114055562252603E-4</v>
      </c>
      <c r="P51" s="19">
        <f t="shared" si="1"/>
        <v>0</v>
      </c>
      <c r="Q51" s="19">
        <f t="shared" si="2"/>
        <v>-1.8702820153165642E-3</v>
      </c>
      <c r="R51" s="19">
        <f t="shared" si="3"/>
        <v>0</v>
      </c>
      <c r="S51" s="19">
        <f t="shared" si="4"/>
        <v>0</v>
      </c>
    </row>
    <row r="52" spans="1:19" x14ac:dyDescent="0.25">
      <c r="A52" s="26">
        <f>Wellpath!E52</f>
        <v>1470</v>
      </c>
      <c r="B52" s="22">
        <v>0</v>
      </c>
      <c r="C52" s="22">
        <v>0</v>
      </c>
      <c r="D52" s="22">
        <f>SIN(Wellpath!L52) * SIN(Wellpath!O52) / (Bfield * COS(Dip))</f>
        <v>1.9632543668953276E-5</v>
      </c>
      <c r="E52" s="20">
        <f>Model!$W$25*((drdp!B52+drdp!K52)*AMIL!$B52+(drdp!E52+drdp!N52)*AMIL!$C52+(drdp!H52+drdp!Q52)*AMIL!$D52)</f>
        <v>-3.8676454030978878E-2</v>
      </c>
      <c r="F52" s="20">
        <f>Model!$W$25*((drdp!C52+drdp!L52)*AMIL!$B52+(drdp!F52+drdp!O52)*AMIL!$C52+(drdp!I52+drdp!R52)*AMIL!$D52)</f>
        <v>1.0363324623700229E-2</v>
      </c>
      <c r="G52" s="20">
        <f>Model!$W$25*((drdp!D52+drdp!M52)*AMIL!$B52+(drdp!G52+drdp!P52)*AMIL!$C52+(drdp!J52+drdp!S52)*AMIL!$D52)</f>
        <v>0</v>
      </c>
      <c r="H52" s="18">
        <f>Model!$W$25*((drdp!B52)*AMIL!$B52+(drdp!E52)*AMIL!$C52+(drdp!H52)*AMIL!$D52)</f>
        <v>-1.9338227015489439E-2</v>
      </c>
      <c r="I52" s="18">
        <f>Model!$W$25*((drdp!C52)*AMIL!$B52+(drdp!F52)*AMIL!$C52+(drdp!I52)*AMIL!$D52)</f>
        <v>5.1816623118501144E-3</v>
      </c>
      <c r="J52" s="18">
        <f>Model!$W$25*((drdp!D52)*AMIL!$B52+(drdp!G52)*AMIL!$C52+(drdp!J52)*AMIL!$D52)</f>
        <v>0</v>
      </c>
      <c r="K52" s="21">
        <f>SUM(E$3:E51)+H52</f>
        <v>-0.11827062972490865</v>
      </c>
      <c r="L52" s="21">
        <f>SUM(F$3:F51)+I52</f>
        <v>3.16905197231096E-2</v>
      </c>
      <c r="M52" s="21">
        <f>SUM(G$3:G51)+J52</f>
        <v>0</v>
      </c>
      <c r="N52" s="19">
        <f t="shared" si="1"/>
        <v>1.3987941855526445E-2</v>
      </c>
      <c r="O52" s="19">
        <f t="shared" si="1"/>
        <v>1.0042890403207986E-3</v>
      </c>
      <c r="P52" s="19">
        <f t="shared" si="1"/>
        <v>0</v>
      </c>
      <c r="Q52" s="19">
        <f t="shared" si="2"/>
        <v>-3.7480577239618102E-3</v>
      </c>
      <c r="R52" s="19">
        <f t="shared" si="3"/>
        <v>0</v>
      </c>
      <c r="S52" s="19">
        <f t="shared" si="4"/>
        <v>0</v>
      </c>
    </row>
    <row r="53" spans="1:19" x14ac:dyDescent="0.25">
      <c r="A53" s="26">
        <f>Wellpath!E53</f>
        <v>1500</v>
      </c>
      <c r="B53" s="22">
        <v>0</v>
      </c>
      <c r="C53" s="22">
        <v>0</v>
      </c>
      <c r="D53" s="22">
        <f>SIN(Wellpath!L53) * SIN(Wellpath!O53) / (Bfield * COS(Dip))</f>
        <v>2.1729307843035654E-5</v>
      </c>
      <c r="E53" s="20">
        <f>Model!$W$25*((drdp!B53+drdp!K53)*AMIL!$B53+(drdp!E53+drdp!N53)*AMIL!$C53+(drdp!H53+drdp!Q53)*AMIL!$D53)</f>
        <v>-4.7378934640737197E-2</v>
      </c>
      <c r="F53" s="20">
        <f>Model!$W$25*((drdp!C53+drdp!L53)*AMIL!$B53+(drdp!F53+drdp!O53)*AMIL!$C53+(drdp!I53+drdp!R53)*AMIL!$D53)</f>
        <v>1.2695147275232474E-2</v>
      </c>
      <c r="G53" s="20">
        <f>Model!$W$25*((drdp!D53+drdp!M53)*AMIL!$B53+(drdp!G53+drdp!P53)*AMIL!$C53+(drdp!J53+drdp!S53)*AMIL!$D53)</f>
        <v>0</v>
      </c>
      <c r="H53" s="18">
        <f>Model!$W$25*((drdp!B53)*AMIL!$B53+(drdp!E53)*AMIL!$C53+(drdp!H53)*AMIL!$D53)</f>
        <v>-2.3689467320368598E-2</v>
      </c>
      <c r="I53" s="18">
        <f>Model!$W$25*((drdp!C53)*AMIL!$B53+(drdp!F53)*AMIL!$C53+(drdp!I53)*AMIL!$D53)</f>
        <v>6.3475736376162372E-3</v>
      </c>
      <c r="J53" s="18">
        <f>Model!$W$25*((drdp!D53)*AMIL!$B53+(drdp!G53)*AMIL!$C53+(drdp!J53)*AMIL!$D53)</f>
        <v>0</v>
      </c>
      <c r="K53" s="21">
        <f>SUM(E$3:E52)+H53</f>
        <v>-0.16129832406076666</v>
      </c>
      <c r="L53" s="21">
        <f>SUM(F$3:F52)+I53</f>
        <v>4.3219755672575959E-2</v>
      </c>
      <c r="M53" s="21">
        <f>SUM(G$3:G52)+J53</f>
        <v>0</v>
      </c>
      <c r="N53" s="19">
        <f t="shared" si="1"/>
        <v>2.6017149344812099E-2</v>
      </c>
      <c r="O53" s="19">
        <f t="shared" si="1"/>
        <v>1.8679472803971617E-3</v>
      </c>
      <c r="P53" s="19">
        <f t="shared" si="1"/>
        <v>0</v>
      </c>
      <c r="Q53" s="19">
        <f t="shared" si="2"/>
        <v>-6.9712741563023152E-3</v>
      </c>
      <c r="R53" s="19">
        <f t="shared" si="3"/>
        <v>0</v>
      </c>
      <c r="S53" s="19">
        <f t="shared" si="4"/>
        <v>0</v>
      </c>
    </row>
    <row r="54" spans="1:19" x14ac:dyDescent="0.25">
      <c r="A54" s="26">
        <f>Wellpath!E54</f>
        <v>1530</v>
      </c>
      <c r="B54" s="22">
        <v>0</v>
      </c>
      <c r="C54" s="22">
        <v>0</v>
      </c>
      <c r="D54" s="22">
        <f>SIN(Wellpath!L54) * SIN(Wellpath!O54) / (Bfield * COS(Dip))</f>
        <v>2.3799598202654577E-5</v>
      </c>
      <c r="E54" s="20">
        <f>Model!$W$25*((drdp!B54+drdp!K54)*AMIL!$B54+(drdp!E54+drdp!N54)*AMIL!$C54+(drdp!H54+drdp!Q54)*AMIL!$D54)</f>
        <v>-5.6837210593692705E-2</v>
      </c>
      <c r="F54" s="20">
        <f>Model!$W$25*((drdp!C54+drdp!L54)*AMIL!$B54+(drdp!F54+drdp!O54)*AMIL!$C54+(drdp!I54+drdp!R54)*AMIL!$D54)</f>
        <v>1.5229484678617613E-2</v>
      </c>
      <c r="G54" s="20">
        <f>Model!$W$25*((drdp!D54+drdp!M54)*AMIL!$B54+(drdp!G54+drdp!P54)*AMIL!$C54+(drdp!J54+drdp!S54)*AMIL!$D54)</f>
        <v>0</v>
      </c>
      <c r="H54" s="18">
        <f>Model!$W$25*((drdp!B54)*AMIL!$B54+(drdp!E54)*AMIL!$C54+(drdp!H54)*AMIL!$D54)</f>
        <v>-2.8418605296846353E-2</v>
      </c>
      <c r="I54" s="18">
        <f>Model!$W$25*((drdp!C54)*AMIL!$B54+(drdp!F54)*AMIL!$C54+(drdp!I54)*AMIL!$D54)</f>
        <v>7.6147423393088066E-3</v>
      </c>
      <c r="J54" s="18">
        <f>Model!$W$25*((drdp!D54)*AMIL!$B54+(drdp!G54)*AMIL!$C54+(drdp!J54)*AMIL!$D54)</f>
        <v>0</v>
      </c>
      <c r="K54" s="21">
        <f>SUM(E$3:E53)+H54</f>
        <v>-0.21340639667798161</v>
      </c>
      <c r="L54" s="21">
        <f>SUM(F$3:F53)+I54</f>
        <v>5.7182071649500996E-2</v>
      </c>
      <c r="M54" s="21">
        <f>SUM(G$3:G53)+J54</f>
        <v>0</v>
      </c>
      <c r="N54" s="19">
        <f t="shared" si="1"/>
        <v>4.554229014308004E-2</v>
      </c>
      <c r="O54" s="19">
        <f t="shared" si="1"/>
        <v>3.2697893181286657E-3</v>
      </c>
      <c r="P54" s="19">
        <f t="shared" si="1"/>
        <v>0</v>
      </c>
      <c r="Q54" s="19">
        <f t="shared" si="2"/>
        <v>-1.2203019865302176E-2</v>
      </c>
      <c r="R54" s="19">
        <f t="shared" si="3"/>
        <v>0</v>
      </c>
      <c r="S54" s="19">
        <f t="shared" si="4"/>
        <v>0</v>
      </c>
    </row>
    <row r="55" spans="1:19" x14ac:dyDescent="0.25">
      <c r="A55" s="26">
        <f>Wellpath!E55</f>
        <v>1560</v>
      </c>
      <c r="B55" s="22">
        <v>0</v>
      </c>
      <c r="C55" s="22">
        <v>0</v>
      </c>
      <c r="D55" s="22">
        <f>SIN(Wellpath!L55) * SIN(Wellpath!O55) / (Bfield * COS(Dip))</f>
        <v>2.584089241791063E-5</v>
      </c>
      <c r="E55" s="20">
        <f>Model!$W$25*((drdp!B55+drdp!K55)*AMIL!$B55+(drdp!E55+drdp!N55)*AMIL!$C55+(drdp!H55+drdp!Q55)*AMIL!$D55)</f>
        <v>-6.7005202120145199E-2</v>
      </c>
      <c r="F55" s="20">
        <f>Model!$W$25*((drdp!C55+drdp!L55)*AMIL!$B55+(drdp!F55+drdp!O55)*AMIL!$C55+(drdp!I55+drdp!R55)*AMIL!$D55)</f>
        <v>1.7953989796777058E-2</v>
      </c>
      <c r="G55" s="20">
        <f>Model!$W$25*((drdp!D55+drdp!M55)*AMIL!$B55+(drdp!G55+drdp!P55)*AMIL!$C55+(drdp!J55+drdp!S55)*AMIL!$D55)</f>
        <v>0</v>
      </c>
      <c r="H55" s="18">
        <f>Model!$W$25*((drdp!B55)*AMIL!$B55+(drdp!E55)*AMIL!$C55+(drdp!H55)*AMIL!$D55)</f>
        <v>-3.35026010600726E-2</v>
      </c>
      <c r="I55" s="18">
        <f>Model!$W$25*((drdp!C55)*AMIL!$B55+(drdp!F55)*AMIL!$C55+(drdp!I55)*AMIL!$D55)</f>
        <v>8.9769948983885288E-3</v>
      </c>
      <c r="J55" s="18">
        <f>Model!$W$25*((drdp!D55)*AMIL!$B55+(drdp!G55)*AMIL!$C55+(drdp!J55)*AMIL!$D55)</f>
        <v>0</v>
      </c>
      <c r="K55" s="21">
        <f>SUM(E$3:E54)+H55</f>
        <v>-0.27532760303490056</v>
      </c>
      <c r="L55" s="21">
        <f>SUM(F$3:F54)+I55</f>
        <v>7.3773808887198339E-2</v>
      </c>
      <c r="M55" s="21">
        <f>SUM(G$3:G54)+J55</f>
        <v>0</v>
      </c>
      <c r="N55" s="19">
        <f t="shared" si="1"/>
        <v>7.5805288992943781E-2</v>
      </c>
      <c r="O55" s="19">
        <f t="shared" si="1"/>
        <v>5.4425748777248645E-3</v>
      </c>
      <c r="P55" s="19">
        <f t="shared" si="1"/>
        <v>0</v>
      </c>
      <c r="Q55" s="19">
        <f t="shared" si="2"/>
        <v>-2.0311965967667163E-2</v>
      </c>
      <c r="R55" s="19">
        <f t="shared" si="3"/>
        <v>0</v>
      </c>
      <c r="S55" s="19">
        <f t="shared" si="4"/>
        <v>0</v>
      </c>
    </row>
    <row r="56" spans="1:19" x14ac:dyDescent="0.25">
      <c r="A56" s="26">
        <f>Wellpath!E56</f>
        <v>1590</v>
      </c>
      <c r="B56" s="22">
        <v>0</v>
      </c>
      <c r="C56" s="22">
        <v>0</v>
      </c>
      <c r="D56" s="22">
        <f>SIN(Wellpath!L56) * SIN(Wellpath!O56) / (Bfield * COS(Dip))</f>
        <v>2.7850703486239788E-5</v>
      </c>
      <c r="E56" s="20">
        <f>Model!$W$25*((drdp!B56+drdp!K56)*AMIL!$B56+(drdp!E56+drdp!N56)*AMIL!$C56+(drdp!H56+drdp!Q56)*AMIL!$D56)</f>
        <v>-7.783337178746072E-2</v>
      </c>
      <c r="F56" s="20">
        <f>Model!$W$25*((drdp!C56+drdp!L56)*AMIL!$B56+(drdp!F56+drdp!O56)*AMIL!$C56+(drdp!I56+drdp!R56)*AMIL!$D56)</f>
        <v>2.0855389114641427E-2</v>
      </c>
      <c r="G56" s="20">
        <f>Model!$W$25*((drdp!D56+drdp!M56)*AMIL!$B56+(drdp!G56+drdp!P56)*AMIL!$C56+(drdp!J56+drdp!S56)*AMIL!$D56)</f>
        <v>0</v>
      </c>
      <c r="H56" s="18">
        <f>Model!$W$25*((drdp!B56)*AMIL!$B56+(drdp!E56)*AMIL!$C56+(drdp!H56)*AMIL!$D56)</f>
        <v>-3.891668589373036E-2</v>
      </c>
      <c r="I56" s="18">
        <f>Model!$W$25*((drdp!C56)*AMIL!$B56+(drdp!F56)*AMIL!$C56+(drdp!I56)*AMIL!$D56)</f>
        <v>1.0427694557320713E-2</v>
      </c>
      <c r="J56" s="18">
        <f>Model!$W$25*((drdp!D56)*AMIL!$B56+(drdp!G56)*AMIL!$C56+(drdp!J56)*AMIL!$D56)</f>
        <v>0</v>
      </c>
      <c r="K56" s="21">
        <f>SUM(E$3:E55)+H56</f>
        <v>-0.34774688998870357</v>
      </c>
      <c r="L56" s="21">
        <f>SUM(F$3:F55)+I56</f>
        <v>9.3178498342907576E-2</v>
      </c>
      <c r="M56" s="21">
        <f>SUM(G$3:G55)+J56</f>
        <v>0</v>
      </c>
      <c r="N56" s="19">
        <f t="shared" si="1"/>
        <v>0.1209278994968155</v>
      </c>
      <c r="O56" s="19">
        <f t="shared" si="1"/>
        <v>8.68223255343923E-3</v>
      </c>
      <c r="P56" s="19">
        <f t="shared" si="1"/>
        <v>0</v>
      </c>
      <c r="Q56" s="19">
        <f t="shared" si="2"/>
        <v>-3.2402533012563677E-2</v>
      </c>
      <c r="R56" s="19">
        <f t="shared" si="3"/>
        <v>0</v>
      </c>
      <c r="S56" s="19">
        <f t="shared" si="4"/>
        <v>0</v>
      </c>
    </row>
    <row r="57" spans="1:19" x14ac:dyDescent="0.25">
      <c r="A57" s="26">
        <f>Wellpath!E57</f>
        <v>1620</v>
      </c>
      <c r="B57" s="22">
        <v>0</v>
      </c>
      <c r="C57" s="22">
        <v>0</v>
      </c>
      <c r="D57" s="22">
        <f>SIN(Wellpath!L57) * SIN(Wellpath!O57) / (Bfield * COS(Dip))</f>
        <v>2.9826582762442966E-5</v>
      </c>
      <c r="E57" s="20">
        <f>Model!$W$25*((drdp!B57+drdp!K57)*AMIL!$B57+(drdp!E57+drdp!N57)*AMIL!$C57+(drdp!H57+drdp!Q57)*AMIL!$D57)</f>
        <v>-8.9268965841463918E-2</v>
      </c>
      <c r="F57" s="20">
        <f>Model!$W$25*((drdp!C57+drdp!L57)*AMIL!$B57+(drdp!F57+drdp!O57)*AMIL!$C57+(drdp!I57+drdp!R57)*AMIL!$D57)</f>
        <v>2.3919547306381735E-2</v>
      </c>
      <c r="G57" s="20">
        <f>Model!$W$25*((drdp!D57+drdp!M57)*AMIL!$B57+(drdp!G57+drdp!P57)*AMIL!$C57+(drdp!J57+drdp!S57)*AMIL!$D57)</f>
        <v>0</v>
      </c>
      <c r="H57" s="18">
        <f>Model!$W$25*((drdp!B57)*AMIL!$B57+(drdp!E57)*AMIL!$C57+(drdp!H57)*AMIL!$D57)</f>
        <v>-4.4634482920731959E-2</v>
      </c>
      <c r="I57" s="18">
        <f>Model!$W$25*((drdp!C57)*AMIL!$B57+(drdp!F57)*AMIL!$C57+(drdp!I57)*AMIL!$D57)</f>
        <v>1.1959773653190868E-2</v>
      </c>
      <c r="J57" s="18">
        <f>Model!$W$25*((drdp!D57)*AMIL!$B57+(drdp!G57)*AMIL!$C57+(drdp!J57)*AMIL!$D57)</f>
        <v>0</v>
      </c>
      <c r="K57" s="21">
        <f>SUM(E$3:E56)+H57</f>
        <v>-0.43129805880316591</v>
      </c>
      <c r="L57" s="21">
        <f>SUM(F$3:F56)+I57</f>
        <v>0.11556596655341915</v>
      </c>
      <c r="M57" s="21">
        <f>SUM(G$3:G56)+J57</f>
        <v>0</v>
      </c>
      <c r="N57" s="19">
        <f t="shared" si="1"/>
        <v>0.18601801552737915</v>
      </c>
      <c r="O57" s="19">
        <f t="shared" si="1"/>
        <v>1.3355492625425994E-2</v>
      </c>
      <c r="P57" s="19">
        <f t="shared" si="1"/>
        <v>0</v>
      </c>
      <c r="Q57" s="19">
        <f t="shared" si="2"/>
        <v>-4.9843377038201277E-2</v>
      </c>
      <c r="R57" s="19">
        <f t="shared" si="3"/>
        <v>0</v>
      </c>
      <c r="S57" s="19">
        <f t="shared" si="4"/>
        <v>0</v>
      </c>
    </row>
    <row r="58" spans="1:19" x14ac:dyDescent="0.25">
      <c r="A58" s="26">
        <f>Wellpath!E58</f>
        <v>1650</v>
      </c>
      <c r="B58" s="22">
        <v>0</v>
      </c>
      <c r="C58" s="22">
        <v>0</v>
      </c>
      <c r="D58" s="22">
        <f>SIN(Wellpath!L58) * SIN(Wellpath!O58) / (Bfield * COS(Dip))</f>
        <v>3.1766122941982963E-5</v>
      </c>
      <c r="E58" s="20">
        <f>Model!$W$25*((drdp!B58+drdp!K58)*AMIL!$B58+(drdp!E58+drdp!N58)*AMIL!$C58+(drdp!H58+drdp!Q58)*AMIL!$D58)</f>
        <v>-0.10125627121742557</v>
      </c>
      <c r="F58" s="20">
        <f>Model!$W$25*((drdp!C58+drdp!L58)*AMIL!$B58+(drdp!F58+drdp!O58)*AMIL!$C58+(drdp!I58+drdp!R58)*AMIL!$D58)</f>
        <v>2.7131536101295914E-2</v>
      </c>
      <c r="G58" s="20">
        <f>Model!$W$25*((drdp!D58+drdp!M58)*AMIL!$B58+(drdp!G58+drdp!P58)*AMIL!$C58+(drdp!J58+drdp!S58)*AMIL!$D58)</f>
        <v>0</v>
      </c>
      <c r="H58" s="18">
        <f>Model!$W$25*((drdp!B58)*AMIL!$B58+(drdp!E58)*AMIL!$C58+(drdp!H58)*AMIL!$D58)</f>
        <v>-5.0628135608712786E-2</v>
      </c>
      <c r="I58" s="18">
        <f>Model!$W$25*((drdp!C58)*AMIL!$B58+(drdp!F58)*AMIL!$C58+(drdp!I58)*AMIL!$D58)</f>
        <v>1.3565768050647957E-2</v>
      </c>
      <c r="J58" s="18">
        <f>Model!$W$25*((drdp!D58)*AMIL!$B58+(drdp!G58)*AMIL!$C58+(drdp!J58)*AMIL!$D58)</f>
        <v>0</v>
      </c>
      <c r="K58" s="21">
        <f>SUM(E$3:E57)+H58</f>
        <v>-0.52656067733261069</v>
      </c>
      <c r="L58" s="21">
        <f>SUM(F$3:F57)+I58</f>
        <v>0.14109150825725797</v>
      </c>
      <c r="M58" s="21">
        <f>SUM(G$3:G57)+J58</f>
        <v>0</v>
      </c>
      <c r="N58" s="19">
        <f t="shared" si="1"/>
        <v>0.27726614691297774</v>
      </c>
      <c r="O58" s="19">
        <f t="shared" si="1"/>
        <v>1.9906813702307895E-2</v>
      </c>
      <c r="P58" s="19">
        <f t="shared" si="1"/>
        <v>0</v>
      </c>
      <c r="Q58" s="19">
        <f t="shared" si="2"/>
        <v>-7.4293240153821397E-2</v>
      </c>
      <c r="R58" s="19">
        <f t="shared" si="3"/>
        <v>0</v>
      </c>
      <c r="S58" s="19">
        <f t="shared" si="4"/>
        <v>0</v>
      </c>
    </row>
    <row r="59" spans="1:19" x14ac:dyDescent="0.25">
      <c r="A59" s="26">
        <f>Wellpath!E59</f>
        <v>1680</v>
      </c>
      <c r="B59" s="22">
        <v>0</v>
      </c>
      <c r="C59" s="22">
        <v>0</v>
      </c>
      <c r="D59" s="22">
        <f>SIN(Wellpath!L59) * SIN(Wellpath!O59) / (Bfield * COS(Dip))</f>
        <v>3.3666960993914286E-5</v>
      </c>
      <c r="E59" s="20">
        <f>Model!$W$25*((drdp!B59+drdp!K59)*AMIL!$B59+(drdp!E59+drdp!N59)*AMIL!$C59+(drdp!H59+drdp!Q59)*AMIL!$D59)</f>
        <v>-0.11373688696851372</v>
      </c>
      <c r="F59" s="20">
        <f>Model!$W$25*((drdp!C59+drdp!L59)*AMIL!$B59+(drdp!F59+drdp!O59)*AMIL!$C59+(drdp!I59+drdp!R59)*AMIL!$D59)</f>
        <v>3.0475707012843134E-2</v>
      </c>
      <c r="G59" s="20">
        <f>Model!$W$25*((drdp!D59+drdp!M59)*AMIL!$B59+(drdp!G59+drdp!P59)*AMIL!$C59+(drdp!J59+drdp!S59)*AMIL!$D59)</f>
        <v>0</v>
      </c>
      <c r="H59" s="18">
        <f>Model!$W$25*((drdp!B59)*AMIL!$B59+(drdp!E59)*AMIL!$C59+(drdp!H59)*AMIL!$D59)</f>
        <v>-5.6868443484256861E-2</v>
      </c>
      <c r="I59" s="18">
        <f>Model!$W$25*((drdp!C59)*AMIL!$B59+(drdp!F59)*AMIL!$C59+(drdp!I59)*AMIL!$D59)</f>
        <v>1.5237853506421567E-2</v>
      </c>
      <c r="J59" s="18">
        <f>Model!$W$25*((drdp!D59)*AMIL!$B59+(drdp!G59)*AMIL!$C59+(drdp!J59)*AMIL!$D59)</f>
        <v>0</v>
      </c>
      <c r="K59" s="21">
        <f>SUM(E$3:E58)+H59</f>
        <v>-0.63405725642558031</v>
      </c>
      <c r="L59" s="21">
        <f>SUM(F$3:F58)+I59</f>
        <v>0.1698951298143275</v>
      </c>
      <c r="M59" s="21">
        <f>SUM(G$3:G58)+J59</f>
        <v>0</v>
      </c>
      <c r="N59" s="19">
        <f t="shared" si="1"/>
        <v>0.40202860442593408</v>
      </c>
      <c r="O59" s="19">
        <f t="shared" si="1"/>
        <v>2.8864355134627193E-2</v>
      </c>
      <c r="P59" s="19">
        <f t="shared" si="1"/>
        <v>0</v>
      </c>
      <c r="Q59" s="19">
        <f t="shared" si="2"/>
        <v>-0.10772323989014031</v>
      </c>
      <c r="R59" s="19">
        <f t="shared" si="3"/>
        <v>0</v>
      </c>
      <c r="S59" s="19">
        <f t="shared" si="4"/>
        <v>0</v>
      </c>
    </row>
    <row r="60" spans="1:19" x14ac:dyDescent="0.25">
      <c r="A60" s="26">
        <f>Wellpath!E60</f>
        <v>1710</v>
      </c>
      <c r="B60" s="22">
        <v>0</v>
      </c>
      <c r="C60" s="22">
        <v>0</v>
      </c>
      <c r="D60" s="22">
        <f>SIN(Wellpath!L60) * SIN(Wellpath!O60) / (Bfield * COS(Dip))</f>
        <v>3.5526781039872322E-5</v>
      </c>
      <c r="E60" s="20">
        <f>Model!$W$25*((drdp!B60+drdp!K60)*AMIL!$B60+(drdp!E60+drdp!N60)*AMIL!$C60+(drdp!H60+drdp!Q60)*AMIL!$D60)</f>
        <v>-0.1266500087893363</v>
      </c>
      <c r="F60" s="20">
        <f>Model!$W$25*((drdp!C60+drdp!L60)*AMIL!$B60+(drdp!F60+drdp!O60)*AMIL!$C60+(drdp!I60+drdp!R60)*AMIL!$D60)</f>
        <v>3.3935767576497251E-2</v>
      </c>
      <c r="G60" s="20">
        <f>Model!$W$25*((drdp!D60+drdp!M60)*AMIL!$B60+(drdp!G60+drdp!P60)*AMIL!$C60+(drdp!J60+drdp!S60)*AMIL!$D60)</f>
        <v>0</v>
      </c>
      <c r="H60" s="18">
        <f>Model!$W$25*((drdp!B60)*AMIL!$B60+(drdp!E60)*AMIL!$C60+(drdp!H60)*AMIL!$D60)</f>
        <v>-6.332500439466815E-2</v>
      </c>
      <c r="I60" s="18">
        <f>Model!$W$25*((drdp!C60)*AMIL!$B60+(drdp!F60)*AMIL!$C60+(drdp!I60)*AMIL!$D60)</f>
        <v>1.6967883788248626E-2</v>
      </c>
      <c r="J60" s="18">
        <f>Model!$W$25*((drdp!D60)*AMIL!$B60+(drdp!G60)*AMIL!$C60+(drdp!J60)*AMIL!$D60)</f>
        <v>0</v>
      </c>
      <c r="K60" s="21">
        <f>SUM(E$3:E59)+H60</f>
        <v>-0.75425070430450525</v>
      </c>
      <c r="L60" s="21">
        <f>SUM(F$3:F59)+I60</f>
        <v>0.20210086710899769</v>
      </c>
      <c r="M60" s="21">
        <f>SUM(G$3:G59)+J60</f>
        <v>0</v>
      </c>
      <c r="N60" s="19">
        <f t="shared" si="1"/>
        <v>0.56889412494384217</v>
      </c>
      <c r="O60" s="19">
        <f t="shared" si="1"/>
        <v>4.0844760486208741E-2</v>
      </c>
      <c r="P60" s="19">
        <f t="shared" si="1"/>
        <v>0</v>
      </c>
      <c r="Q60" s="19">
        <f t="shared" si="2"/>
        <v>-0.15243472135751274</v>
      </c>
      <c r="R60" s="19">
        <f t="shared" si="3"/>
        <v>0</v>
      </c>
      <c r="S60" s="19">
        <f t="shared" si="4"/>
        <v>0</v>
      </c>
    </row>
    <row r="61" spans="1:19" x14ac:dyDescent="0.25">
      <c r="A61" s="26">
        <f>Wellpath!E61</f>
        <v>1740</v>
      </c>
      <c r="B61" s="22">
        <v>0</v>
      </c>
      <c r="C61" s="22">
        <v>0</v>
      </c>
      <c r="D61" s="22">
        <f>SIN(Wellpath!L61) * SIN(Wellpath!O61) / (Bfield * COS(Dip))</f>
        <v>3.734331717561435E-5</v>
      </c>
      <c r="E61" s="20">
        <f>Model!$W$25*((drdp!B61+drdp!K61)*AMIL!$B61+(drdp!E61+drdp!N61)*AMIL!$C61+(drdp!H61+drdp!Q61)*AMIL!$D61)</f>
        <v>-0.13993272524840444</v>
      </c>
      <c r="F61" s="20">
        <f>Model!$W$25*((drdp!C61+drdp!L61)*AMIL!$B61+(drdp!F61+drdp!O61)*AMIL!$C61+(drdp!I61+drdp!R61)*AMIL!$D61)</f>
        <v>3.7494860724996144E-2</v>
      </c>
      <c r="G61" s="20">
        <f>Model!$W$25*((drdp!D61+drdp!M61)*AMIL!$B61+(drdp!G61+drdp!P61)*AMIL!$C61+(drdp!J61+drdp!S61)*AMIL!$D61)</f>
        <v>0</v>
      </c>
      <c r="H61" s="18">
        <f>Model!$W$25*((drdp!B61)*AMIL!$B61+(drdp!E61)*AMIL!$C61+(drdp!H61)*AMIL!$D61)</f>
        <v>-6.9966362624202222E-2</v>
      </c>
      <c r="I61" s="18">
        <f>Model!$W$25*((drdp!C61)*AMIL!$B61+(drdp!F61)*AMIL!$C61+(drdp!I61)*AMIL!$D61)</f>
        <v>1.8747430362498072E-2</v>
      </c>
      <c r="J61" s="18">
        <f>Model!$W$25*((drdp!D61)*AMIL!$B61+(drdp!G61)*AMIL!$C61+(drdp!J61)*AMIL!$D61)</f>
        <v>0</v>
      </c>
      <c r="K61" s="21">
        <f>SUM(E$3:E60)+H61</f>
        <v>-0.88754207132337559</v>
      </c>
      <c r="L61" s="21">
        <f>SUM(F$3:F60)+I61</f>
        <v>0.23781618125974438</v>
      </c>
      <c r="M61" s="21">
        <f>SUM(G$3:G60)+J61</f>
        <v>0</v>
      </c>
      <c r="N61" s="19">
        <f t="shared" si="1"/>
        <v>0.78773092836898795</v>
      </c>
      <c r="O61" s="19">
        <f t="shared" si="1"/>
        <v>5.6556536068967593E-2</v>
      </c>
      <c r="P61" s="19">
        <f t="shared" si="1"/>
        <v>0</v>
      </c>
      <c r="Q61" s="19">
        <f t="shared" si="2"/>
        <v>-0.21107186610948886</v>
      </c>
      <c r="R61" s="19">
        <f t="shared" si="3"/>
        <v>0</v>
      </c>
      <c r="S61" s="19">
        <f t="shared" si="4"/>
        <v>0</v>
      </c>
    </row>
    <row r="62" spans="1:19" x14ac:dyDescent="0.25">
      <c r="A62" s="26">
        <f>Wellpath!E62</f>
        <v>1770</v>
      </c>
      <c r="B62" s="22">
        <v>0</v>
      </c>
      <c r="C62" s="22">
        <v>0</v>
      </c>
      <c r="D62" s="22">
        <f>SIN(Wellpath!L62) * SIN(Wellpath!O62) / (Bfield * COS(Dip))</f>
        <v>3.9114356231674948E-5</v>
      </c>
      <c r="E62" s="20">
        <f>Model!$W$25*((drdp!B62+drdp!K62)*AMIL!$B62+(drdp!E62+drdp!N62)*AMIL!$C62+(drdp!H62+drdp!Q62)*AMIL!$D62)</f>
        <v>-0.15352032428630383</v>
      </c>
      <c r="F62" s="20">
        <f>Model!$W$25*((drdp!C62+drdp!L62)*AMIL!$B62+(drdp!F62+drdp!O62)*AMIL!$C62+(drdp!I62+drdp!R62)*AMIL!$D62)</f>
        <v>4.1135646914279178E-2</v>
      </c>
      <c r="G62" s="20">
        <f>Model!$W$25*((drdp!D62+drdp!M62)*AMIL!$B62+(drdp!G62+drdp!P62)*AMIL!$C62+(drdp!J62+drdp!S62)*AMIL!$D62)</f>
        <v>0</v>
      </c>
      <c r="H62" s="18">
        <f>Model!$W$25*((drdp!B62)*AMIL!$B62+(drdp!E62)*AMIL!$C62+(drdp!H62)*AMIL!$D62)</f>
        <v>-7.6760162143151914E-2</v>
      </c>
      <c r="I62" s="18">
        <f>Model!$W$25*((drdp!C62)*AMIL!$B62+(drdp!F62)*AMIL!$C62+(drdp!I62)*AMIL!$D62)</f>
        <v>2.0567823457139589E-2</v>
      </c>
      <c r="J62" s="18">
        <f>Model!$W$25*((drdp!D62)*AMIL!$B62+(drdp!G62)*AMIL!$C62+(drdp!J62)*AMIL!$D62)</f>
        <v>0</v>
      </c>
      <c r="K62" s="21">
        <f>SUM(E$3:E61)+H62</f>
        <v>-1.0342685960907299</v>
      </c>
      <c r="L62" s="21">
        <f>SUM(F$3:F61)+I62</f>
        <v>0.27713143507938204</v>
      </c>
      <c r="M62" s="21">
        <f>SUM(G$3:G61)+J62</f>
        <v>0</v>
      </c>
      <c r="N62" s="19">
        <f t="shared" si="1"/>
        <v>1.0697115288594894</v>
      </c>
      <c r="O62" s="19">
        <f t="shared" si="1"/>
        <v>7.6801832309157742E-2</v>
      </c>
      <c r="P62" s="19">
        <f t="shared" si="1"/>
        <v>0</v>
      </c>
      <c r="Q62" s="19">
        <f t="shared" si="2"/>
        <v>-0.28662834029216172</v>
      </c>
      <c r="R62" s="19">
        <f t="shared" si="3"/>
        <v>0</v>
      </c>
      <c r="S62" s="19">
        <f t="shared" si="4"/>
        <v>0</v>
      </c>
    </row>
    <row r="63" spans="1:19" x14ac:dyDescent="0.25">
      <c r="A63" s="26">
        <f>Wellpath!E63</f>
        <v>1800</v>
      </c>
      <c r="B63" s="22">
        <v>0</v>
      </c>
      <c r="C63" s="22">
        <v>0</v>
      </c>
      <c r="D63" s="22">
        <f>SIN(Wellpath!L63) * SIN(Wellpath!O63) / (Bfield * COS(Dip))</f>
        <v>4.0837740469771933E-5</v>
      </c>
      <c r="E63" s="20">
        <f>Model!$W$25*((drdp!B63+drdp!K63)*AMIL!$B63+(drdp!E63+drdp!N63)*AMIL!$C63+(drdp!H63+drdp!Q63)*AMIL!$D63)</f>
        <v>-0.16734660848634231</v>
      </c>
      <c r="F63" s="20">
        <f>Model!$W$25*((drdp!C63+drdp!L63)*AMIL!$B63+(drdp!F63+drdp!O63)*AMIL!$C63+(drdp!I63+drdp!R63)*AMIL!$D63)</f>
        <v>4.4840388600002681E-2</v>
      </c>
      <c r="G63" s="20">
        <f>Model!$W$25*((drdp!D63+drdp!M63)*AMIL!$B63+(drdp!G63+drdp!P63)*AMIL!$C63+(drdp!J63+drdp!S63)*AMIL!$D63)</f>
        <v>0</v>
      </c>
      <c r="H63" s="18">
        <f>Model!$W$25*((drdp!B63)*AMIL!$B63+(drdp!E63)*AMIL!$C63+(drdp!H63)*AMIL!$D63)</f>
        <v>-8.3673304243171154E-2</v>
      </c>
      <c r="I63" s="18">
        <f>Model!$W$25*((drdp!C63)*AMIL!$B63+(drdp!F63)*AMIL!$C63+(drdp!I63)*AMIL!$D63)</f>
        <v>2.2420194300001341E-2</v>
      </c>
      <c r="J63" s="18">
        <f>Model!$W$25*((drdp!D63)*AMIL!$B63+(drdp!G63)*AMIL!$C63+(drdp!J63)*AMIL!$D63)</f>
        <v>0</v>
      </c>
      <c r="K63" s="21">
        <f>SUM(E$3:E62)+H63</f>
        <v>-1.194702062477053</v>
      </c>
      <c r="L63" s="21">
        <f>SUM(F$3:F62)+I63</f>
        <v>0.32011945283652299</v>
      </c>
      <c r="M63" s="21">
        <f>SUM(G$3:G62)+J63</f>
        <v>0</v>
      </c>
      <c r="N63" s="19">
        <f t="shared" si="1"/>
        <v>1.4273130180869242</v>
      </c>
      <c r="O63" s="19">
        <f t="shared" si="1"/>
        <v>0.10247646408435486</v>
      </c>
      <c r="P63" s="19">
        <f t="shared" si="1"/>
        <v>0</v>
      </c>
      <c r="Q63" s="19">
        <f t="shared" si="2"/>
        <v>-0.38244737054281969</v>
      </c>
      <c r="R63" s="19">
        <f t="shared" si="3"/>
        <v>0</v>
      </c>
      <c r="S63" s="19">
        <f t="shared" si="4"/>
        <v>0</v>
      </c>
    </row>
    <row r="64" spans="1:19" x14ac:dyDescent="0.25">
      <c r="A64" s="26">
        <f>Wellpath!E64</f>
        <v>1830</v>
      </c>
      <c r="B64" s="22">
        <v>0</v>
      </c>
      <c r="C64" s="22">
        <v>0</v>
      </c>
      <c r="D64" s="22">
        <f>SIN(Wellpath!L64) * SIN(Wellpath!O64) / (Bfield * COS(Dip))</f>
        <v>4.2511370211678201E-5</v>
      </c>
      <c r="E64" s="20">
        <f>Model!$W$25*((drdp!B64+drdp!K64)*AMIL!$B64+(drdp!E64+drdp!N64)*AMIL!$C64+(drdp!H64+drdp!Q64)*AMIL!$D64)</f>
        <v>-0.18134421758171071</v>
      </c>
      <c r="F64" s="20">
        <f>Model!$W$25*((drdp!C64+drdp!L64)*AMIL!$B64+(drdp!F64+drdp!O64)*AMIL!$C64+(drdp!I64+drdp!R64)*AMIL!$D64)</f>
        <v>4.859103665307319E-2</v>
      </c>
      <c r="G64" s="20">
        <f>Model!$W$25*((drdp!D64+drdp!M64)*AMIL!$B64+(drdp!G64+drdp!P64)*AMIL!$C64+(drdp!J64+drdp!S64)*AMIL!$D64)</f>
        <v>0</v>
      </c>
      <c r="H64" s="18">
        <f>Model!$W$25*((drdp!B64)*AMIL!$B64+(drdp!E64)*AMIL!$C64+(drdp!H64)*AMIL!$D64)</f>
        <v>-9.0672108790855355E-2</v>
      </c>
      <c r="I64" s="18">
        <f>Model!$W$25*((drdp!C64)*AMIL!$B64+(drdp!F64)*AMIL!$C64+(drdp!I64)*AMIL!$D64)</f>
        <v>2.4295518326536595E-2</v>
      </c>
      <c r="J64" s="18">
        <f>Model!$W$25*((drdp!D64)*AMIL!$B64+(drdp!G64)*AMIL!$C64+(drdp!J64)*AMIL!$D64)</f>
        <v>0</v>
      </c>
      <c r="K64" s="21">
        <f>SUM(E$3:E63)+H64</f>
        <v>-1.3690474755110793</v>
      </c>
      <c r="L64" s="21">
        <f>SUM(F$3:F63)+I64</f>
        <v>0.36683516546306089</v>
      </c>
      <c r="M64" s="21">
        <f>SUM(G$3:G63)+J64</f>
        <v>0</v>
      </c>
      <c r="N64" s="19">
        <f t="shared" si="1"/>
        <v>1.8742909902032592</v>
      </c>
      <c r="O64" s="19">
        <f t="shared" si="1"/>
        <v>0.13456803862031125</v>
      </c>
      <c r="P64" s="19">
        <f t="shared" si="1"/>
        <v>0</v>
      </c>
      <c r="Q64" s="19">
        <f t="shared" si="2"/>
        <v>-0.50221475720589259</v>
      </c>
      <c r="R64" s="19">
        <f t="shared" si="3"/>
        <v>0</v>
      </c>
      <c r="S64" s="19">
        <f t="shared" si="4"/>
        <v>0</v>
      </c>
    </row>
    <row r="65" spans="1:20" x14ac:dyDescent="0.25">
      <c r="A65" s="26">
        <f>Wellpath!E65</f>
        <v>1860</v>
      </c>
      <c r="B65" s="22">
        <v>0</v>
      </c>
      <c r="C65" s="22">
        <v>0</v>
      </c>
      <c r="D65" s="22">
        <f>SIN(Wellpath!L65) * SIN(Wellpath!O65) / (Bfield * COS(Dip))</f>
        <v>4.4133206397356114E-5</v>
      </c>
      <c r="E65" s="20">
        <f>Model!$W$25*((drdp!B65+drdp!K65)*AMIL!$B65+(drdp!E65+drdp!N65)*AMIL!$C65+(drdp!H65+drdp!Q65)*AMIL!$D65)</f>
        <v>-0.19544495662793099</v>
      </c>
      <c r="F65" s="20">
        <f>Model!$W$25*((drdp!C65+drdp!L65)*AMIL!$B65+(drdp!F65+drdp!O65)*AMIL!$C65+(drdp!I65+drdp!R65)*AMIL!$D65)</f>
        <v>5.2369318293189908E-2</v>
      </c>
      <c r="G65" s="20">
        <f>Model!$W$25*((drdp!D65+drdp!M65)*AMIL!$B65+(drdp!G65+drdp!P65)*AMIL!$C65+(drdp!J65+drdp!S65)*AMIL!$D65)</f>
        <v>0</v>
      </c>
      <c r="H65" s="18">
        <f>Model!$W$25*((drdp!B65)*AMIL!$B65+(drdp!E65)*AMIL!$C65+(drdp!H65)*AMIL!$D65)</f>
        <v>-9.7722478313965494E-2</v>
      </c>
      <c r="I65" s="18">
        <f>Model!$W$25*((drdp!C65)*AMIL!$B65+(drdp!F65)*AMIL!$C65+(drdp!I65)*AMIL!$D65)</f>
        <v>2.6184659146594954E-2</v>
      </c>
      <c r="J65" s="18">
        <f>Model!$W$25*((drdp!D65)*AMIL!$B65+(drdp!G65)*AMIL!$C65+(drdp!J65)*AMIL!$D65)</f>
        <v>0</v>
      </c>
      <c r="K65" s="21">
        <f>SUM(E$3:E64)+H65</f>
        <v>-1.5574420626159</v>
      </c>
      <c r="L65" s="21">
        <f>SUM(F$3:F64)+I65</f>
        <v>0.41731534293619243</v>
      </c>
      <c r="M65" s="21">
        <f>SUM(G$3:G64)+J65</f>
        <v>0</v>
      </c>
      <c r="N65" s="19">
        <f t="shared" si="1"/>
        <v>2.4256257784052688</v>
      </c>
      <c r="O65" s="19">
        <f t="shared" si="1"/>
        <v>0.17415209544995189</v>
      </c>
      <c r="P65" s="19">
        <f t="shared" si="1"/>
        <v>0</v>
      </c>
      <c r="Q65" s="19">
        <f t="shared" si="2"/>
        <v>-0.64994446846380516</v>
      </c>
      <c r="R65" s="19">
        <f t="shared" si="3"/>
        <v>0</v>
      </c>
      <c r="S65" s="19">
        <f t="shared" si="4"/>
        <v>0</v>
      </c>
    </row>
    <row r="66" spans="1:20" x14ac:dyDescent="0.25">
      <c r="A66" s="26">
        <f>Wellpath!E66</f>
        <v>1890</v>
      </c>
      <c r="B66" s="22">
        <v>0</v>
      </c>
      <c r="C66" s="22">
        <v>0</v>
      </c>
      <c r="D66" s="22">
        <f>SIN(Wellpath!L66) * SIN(Wellpath!O66) / (Bfield * COS(Dip))</f>
        <v>4.5701273069238142E-5</v>
      </c>
      <c r="E66" s="20">
        <f>Model!$W$25*((drdp!B66+drdp!K66)*AMIL!$B66+(drdp!E66+drdp!N66)*AMIL!$C66+(drdp!H66+drdp!Q66)*AMIL!$D66)</f>
        <v>-0.2095801282417713</v>
      </c>
      <c r="F66" s="20">
        <f>Model!$W$25*((drdp!C66+drdp!L66)*AMIL!$B66+(drdp!F66+drdp!O66)*AMIL!$C66+(drdp!I66+drdp!R66)*AMIL!$D66)</f>
        <v>5.6156826111993741E-2</v>
      </c>
      <c r="G66" s="20">
        <f>Model!$W$25*((drdp!D66+drdp!M66)*AMIL!$B66+(drdp!G66+drdp!P66)*AMIL!$C66+(drdp!J66+drdp!S66)*AMIL!$D66)</f>
        <v>0</v>
      </c>
      <c r="H66" s="18">
        <f>Model!$W$25*((drdp!B66)*AMIL!$B66+(drdp!E66)*AMIL!$C66+(drdp!H66)*AMIL!$D66)</f>
        <v>-0.10479006412088565</v>
      </c>
      <c r="I66" s="18">
        <f>Model!$W$25*((drdp!C66)*AMIL!$B66+(drdp!F66)*AMIL!$C66+(drdp!I66)*AMIL!$D66)</f>
        <v>2.807841305599687E-2</v>
      </c>
      <c r="J66" s="18">
        <f>Model!$W$25*((drdp!D66)*AMIL!$B66+(drdp!G66)*AMIL!$C66+(drdp!J66)*AMIL!$D66)</f>
        <v>0</v>
      </c>
      <c r="K66" s="21">
        <f>SUM(E$3:E65)+H66</f>
        <v>-1.7599546050507513</v>
      </c>
      <c r="L66" s="21">
        <f>SUM(F$3:F65)+I66</f>
        <v>0.47157841513878429</v>
      </c>
      <c r="M66" s="21">
        <f>SUM(G$3:G65)+J66</f>
        <v>0</v>
      </c>
      <c r="N66" s="19">
        <f t="shared" si="1"/>
        <v>3.0974402118393458</v>
      </c>
      <c r="O66" s="19">
        <f t="shared" si="1"/>
        <v>0.22238620162480757</v>
      </c>
      <c r="P66" s="19">
        <f t="shared" si="1"/>
        <v>0</v>
      </c>
      <c r="Q66" s="19">
        <f t="shared" si="2"/>
        <v>-0.82995660336603838</v>
      </c>
      <c r="R66" s="19">
        <f t="shared" si="3"/>
        <v>0</v>
      </c>
      <c r="S66" s="19">
        <f t="shared" si="4"/>
        <v>0</v>
      </c>
    </row>
    <row r="67" spans="1:20" x14ac:dyDescent="0.25">
      <c r="A67" s="26">
        <f>Wellpath!E67</f>
        <v>1920</v>
      </c>
      <c r="B67" s="22">
        <v>0</v>
      </c>
      <c r="C67" s="22">
        <v>0</v>
      </c>
      <c r="D67" s="22">
        <f>SIN(Wellpath!L67) * SIN(Wellpath!O67) / (Bfield * COS(Dip))</f>
        <v>4.7213659779626763E-5</v>
      </c>
      <c r="E67" s="20">
        <f>Model!$W$25*((drdp!B67+drdp!K67)*AMIL!$B67+(drdp!E67+drdp!N67)*AMIL!$C67+(drdp!H67+drdp!Q67)*AMIL!$D67)</f>
        <v>-0.22368086728799166</v>
      </c>
      <c r="F67" s="20">
        <f>Model!$W$25*((drdp!C67+drdp!L67)*AMIL!$B67+(drdp!F67+drdp!O67)*AMIL!$C67+(drdp!I67+drdp!R67)*AMIL!$D67)</f>
        <v>5.9935107752110486E-2</v>
      </c>
      <c r="G67" s="20">
        <f>Model!$W$25*((drdp!D67+drdp!M67)*AMIL!$B67+(drdp!G67+drdp!P67)*AMIL!$C67+(drdp!J67+drdp!S67)*AMIL!$D67)</f>
        <v>0</v>
      </c>
      <c r="H67" s="18">
        <f>Model!$W$25*((drdp!B67)*AMIL!$B67+(drdp!E67)*AMIL!$C67+(drdp!H67)*AMIL!$D67)</f>
        <v>-0.11184043364399583</v>
      </c>
      <c r="I67" s="18">
        <f>Model!$W$25*((drdp!C67)*AMIL!$B67+(drdp!F67)*AMIL!$C67+(drdp!I67)*AMIL!$D67)</f>
        <v>2.9967553876055243E-2</v>
      </c>
      <c r="J67" s="18">
        <f>Model!$W$25*((drdp!D67)*AMIL!$B67+(drdp!G67)*AMIL!$C67+(drdp!J67)*AMIL!$D67)</f>
        <v>0</v>
      </c>
      <c r="K67" s="21">
        <f>SUM(E$3:E66)+H67</f>
        <v>-1.9765851028156327</v>
      </c>
      <c r="L67" s="21">
        <f>SUM(F$3:F66)+I67</f>
        <v>0.5296243820708364</v>
      </c>
      <c r="M67" s="21">
        <f>SUM(G$3:G66)+J67</f>
        <v>0</v>
      </c>
      <c r="N67" s="19">
        <f t="shared" si="1"/>
        <v>3.9068886686726851</v>
      </c>
      <c r="O67" s="19">
        <f t="shared" si="1"/>
        <v>0.2805019860839153</v>
      </c>
      <c r="P67" s="19">
        <f t="shared" si="1"/>
        <v>0</v>
      </c>
      <c r="Q67" s="19">
        <f t="shared" si="2"/>
        <v>-1.0468476636891502</v>
      </c>
      <c r="R67" s="19">
        <f t="shared" si="3"/>
        <v>0</v>
      </c>
      <c r="S67" s="19">
        <f t="shared" si="4"/>
        <v>0</v>
      </c>
    </row>
    <row r="68" spans="1:20" x14ac:dyDescent="0.25">
      <c r="A68" s="26">
        <f>Wellpath!E68</f>
        <v>1950</v>
      </c>
      <c r="B68" s="22">
        <v>0</v>
      </c>
      <c r="C68" s="22">
        <v>0</v>
      </c>
      <c r="D68" s="22">
        <f>SIN(Wellpath!L68) * SIN(Wellpath!O68) / (Bfield * COS(Dip))</f>
        <v>4.8668523918280662E-5</v>
      </c>
      <c r="E68" s="20">
        <f>Model!$W$25*((drdp!B68+drdp!K68)*AMIL!$B68+(drdp!E68+drdp!N68)*AMIL!$C68+(drdp!H68+drdp!Q68)*AMIL!$D68)</f>
        <v>-0.2376784763833599</v>
      </c>
      <c r="F68" s="20">
        <f>Model!$W$25*((drdp!C68+drdp!L68)*AMIL!$B68+(drdp!F68+drdp!O68)*AMIL!$C68+(drdp!I68+drdp!R68)*AMIL!$D68)</f>
        <v>6.368575580518096E-2</v>
      </c>
      <c r="G68" s="20">
        <f>Model!$W$25*((drdp!D68+drdp!M68)*AMIL!$B68+(drdp!G68+drdp!P68)*AMIL!$C68+(drdp!J68+drdp!S68)*AMIL!$D68)</f>
        <v>0</v>
      </c>
      <c r="H68" s="18">
        <f>Model!$W$25*((drdp!B68)*AMIL!$B68+(drdp!E68)*AMIL!$C68+(drdp!H68)*AMIL!$D68)</f>
        <v>-0.11883923819167995</v>
      </c>
      <c r="I68" s="18">
        <f>Model!$W$25*((drdp!C68)*AMIL!$B68+(drdp!F68)*AMIL!$C68+(drdp!I68)*AMIL!$D68)</f>
        <v>3.184287790259048E-2</v>
      </c>
      <c r="J68" s="18">
        <f>Model!$W$25*((drdp!D68)*AMIL!$B68+(drdp!G68)*AMIL!$C68+(drdp!J68)*AMIL!$D68)</f>
        <v>0</v>
      </c>
      <c r="K68" s="21">
        <f>SUM(E$3:E67)+H68</f>
        <v>-2.2072647746513088</v>
      </c>
      <c r="L68" s="21">
        <f>SUM(F$3:F67)+I68</f>
        <v>0.59143481384948204</v>
      </c>
      <c r="M68" s="21">
        <f>SUM(G$3:G67)+J68</f>
        <v>0</v>
      </c>
      <c r="N68" s="19">
        <f t="shared" ref="N68:P131" si="5">K68^2</f>
        <v>4.8720177854164932</v>
      </c>
      <c r="O68" s="19">
        <f t="shared" si="5"/>
        <v>0.3497951390331715</v>
      </c>
      <c r="P68" s="19">
        <f t="shared" si="5"/>
        <v>0</v>
      </c>
      <c r="Q68" s="19">
        <f t="shared" ref="Q68:Q131" si="6">K68*L68</f>
        <v>-1.3054532311124156</v>
      </c>
      <c r="R68" s="19">
        <f t="shared" ref="R68:R131" si="7">K68*M68</f>
        <v>0</v>
      </c>
      <c r="S68" s="19">
        <f t="shared" ref="S68:S131" si="8">L68*M68</f>
        <v>0</v>
      </c>
    </row>
    <row r="69" spans="1:20" x14ac:dyDescent="0.25">
      <c r="A69" s="26">
        <f>Wellpath!E69</f>
        <v>1980</v>
      </c>
      <c r="B69" s="22">
        <v>0</v>
      </c>
      <c r="C69" s="22">
        <v>0</v>
      </c>
      <c r="D69" s="22">
        <f>SIN(Wellpath!L69) * SIN(Wellpath!O69) / (Bfield * COS(Dip))</f>
        <v>5.0064092957351554E-5</v>
      </c>
      <c r="E69" s="20">
        <f>Model!$W$25*((drdp!B69+drdp!K69)*AMIL!$B69+(drdp!E69+drdp!N69)*AMIL!$C69+(drdp!H69+drdp!Q69)*AMIL!$D69)</f>
        <v>-0.25150476058339855</v>
      </c>
      <c r="F69" s="20">
        <f>Model!$W$25*((drdp!C69+drdp!L69)*AMIL!$B69+(drdp!F69+drdp!O69)*AMIL!$C69+(drdp!I69+drdp!R69)*AMIL!$D69)</f>
        <v>6.7390497490904505E-2</v>
      </c>
      <c r="G69" s="20">
        <f>Model!$W$25*((drdp!D69+drdp!M69)*AMIL!$B69+(drdp!G69+drdp!P69)*AMIL!$C69+(drdp!J69+drdp!S69)*AMIL!$D69)</f>
        <v>0</v>
      </c>
      <c r="H69" s="18">
        <f>Model!$W$25*((drdp!B69)*AMIL!$B69+(drdp!E69)*AMIL!$C69+(drdp!H69)*AMIL!$D69)</f>
        <v>-0.12575238029169927</v>
      </c>
      <c r="I69" s="18">
        <f>Model!$W$25*((drdp!C69)*AMIL!$B69+(drdp!F69)*AMIL!$C69+(drdp!I69)*AMIL!$D69)</f>
        <v>3.3695248745452253E-2</v>
      </c>
      <c r="J69" s="18">
        <f>Model!$W$25*((drdp!D69)*AMIL!$B69+(drdp!G69)*AMIL!$C69+(drdp!J69)*AMIL!$D69)</f>
        <v>0</v>
      </c>
      <c r="K69" s="21">
        <f>SUM(E$3:E68)+H69</f>
        <v>-2.4518563931346877</v>
      </c>
      <c r="L69" s="21">
        <f>SUM(F$3:F68)+I69</f>
        <v>0.65697294049752486</v>
      </c>
      <c r="M69" s="21">
        <f>SUM(G$3:G68)+J69</f>
        <v>0</v>
      </c>
      <c r="N69" s="19">
        <f t="shared" si="5"/>
        <v>6.0115997725554404</v>
      </c>
      <c r="O69" s="19">
        <f t="shared" si="5"/>
        <v>0.43161344454596434</v>
      </c>
      <c r="P69" s="19">
        <f t="shared" si="5"/>
        <v>0</v>
      </c>
      <c r="Q69" s="19">
        <f t="shared" si="6"/>
        <v>-1.6108033042753511</v>
      </c>
      <c r="R69" s="19">
        <f t="shared" si="7"/>
        <v>0</v>
      </c>
      <c r="S69" s="19">
        <f t="shared" si="8"/>
        <v>0</v>
      </c>
    </row>
    <row r="70" spans="1:20" x14ac:dyDescent="0.25">
      <c r="A70" s="26">
        <f>Wellpath!E70</f>
        <v>2010</v>
      </c>
      <c r="B70" s="22">
        <v>0</v>
      </c>
      <c r="C70" s="22">
        <v>0</v>
      </c>
      <c r="D70" s="22">
        <f>SIN(Wellpath!L70) * SIN(Wellpath!O70) / (Bfield * COS(Dip))</f>
        <v>5.1398666610936249E-5</v>
      </c>
      <c r="E70" s="20">
        <f>Model!$W$25*((drdp!B70+drdp!K70)*AMIL!$B70+(drdp!E70+drdp!N70)*AMIL!$C70+(drdp!H70+drdp!Q70)*AMIL!$D70)</f>
        <v>-0.26509235962129796</v>
      </c>
      <c r="F70" s="20">
        <f>Model!$W$25*((drdp!C70+drdp!L70)*AMIL!$B70+(drdp!F70+drdp!O70)*AMIL!$C70+(drdp!I70+drdp!R70)*AMIL!$D70)</f>
        <v>7.1031283680187532E-2</v>
      </c>
      <c r="G70" s="20">
        <f>Model!$W$25*((drdp!D70+drdp!M70)*AMIL!$B70+(drdp!G70+drdp!P70)*AMIL!$C70+(drdp!J70+drdp!S70)*AMIL!$D70)</f>
        <v>0</v>
      </c>
      <c r="H70" s="18">
        <f>Model!$W$25*((drdp!B70)*AMIL!$B70+(drdp!E70)*AMIL!$C70+(drdp!H70)*AMIL!$D70)</f>
        <v>-0.13254617981064898</v>
      </c>
      <c r="I70" s="18">
        <f>Model!$W$25*((drdp!C70)*AMIL!$B70+(drdp!F70)*AMIL!$C70+(drdp!I70)*AMIL!$D70)</f>
        <v>3.5515641840093766E-2</v>
      </c>
      <c r="J70" s="18">
        <f>Model!$W$25*((drdp!D70)*AMIL!$B70+(drdp!G70)*AMIL!$C70+(drdp!J70)*AMIL!$D70)</f>
        <v>0</v>
      </c>
      <c r="K70" s="21">
        <f>SUM(E$3:E69)+H70</f>
        <v>-2.7101549532370361</v>
      </c>
      <c r="L70" s="21">
        <f>SUM(F$3:F69)+I70</f>
        <v>0.72618383108307094</v>
      </c>
      <c r="M70" s="21">
        <f>SUM(G$3:G69)+J70</f>
        <v>0</v>
      </c>
      <c r="N70" s="19">
        <f t="shared" si="5"/>
        <v>7.3449398705552413</v>
      </c>
      <c r="O70" s="19">
        <f t="shared" si="5"/>
        <v>0.52734295652648611</v>
      </c>
      <c r="P70" s="19">
        <f t="shared" si="5"/>
        <v>0</v>
      </c>
      <c r="Q70" s="19">
        <f t="shared" si="6"/>
        <v>-1.9680707067704319</v>
      </c>
      <c r="R70" s="19">
        <f t="shared" si="7"/>
        <v>0</v>
      </c>
      <c r="S70" s="19">
        <f t="shared" si="8"/>
        <v>0</v>
      </c>
    </row>
    <row r="71" spans="1:20" x14ac:dyDescent="0.25">
      <c r="A71" s="26">
        <f>Wellpath!E71</f>
        <v>2040</v>
      </c>
      <c r="B71" s="22">
        <v>0</v>
      </c>
      <c r="C71" s="22">
        <v>0</v>
      </c>
      <c r="D71" s="22">
        <f>SIN(Wellpath!L71) * SIN(Wellpath!O71) / (Bfield * COS(Dip))</f>
        <v>5.2670618906613156E-5</v>
      </c>
      <c r="E71" s="20">
        <f>Model!$W$25*((drdp!B71+drdp!K71)*AMIL!$B71+(drdp!E71+drdp!N71)*AMIL!$C71+(drdp!H71+drdp!Q71)*AMIL!$D71)</f>
        <v>-0.27837507608036616</v>
      </c>
      <c r="F71" s="20">
        <f>Model!$W$25*((drdp!C71+drdp!L71)*AMIL!$B71+(drdp!F71+drdp!O71)*AMIL!$C71+(drdp!I71+drdp!R71)*AMIL!$D71)</f>
        <v>7.4590376828686439E-2</v>
      </c>
      <c r="G71" s="20">
        <f>Model!$W$25*((drdp!D71+drdp!M71)*AMIL!$B71+(drdp!G71+drdp!P71)*AMIL!$C71+(drdp!J71+drdp!S71)*AMIL!$D71)</f>
        <v>0</v>
      </c>
      <c r="H71" s="18">
        <f>Model!$W$25*((drdp!B71)*AMIL!$B71+(drdp!E71)*AMIL!$C71+(drdp!H71)*AMIL!$D71)</f>
        <v>-0.13918753804018308</v>
      </c>
      <c r="I71" s="18">
        <f>Model!$W$25*((drdp!C71)*AMIL!$B71+(drdp!F71)*AMIL!$C71+(drdp!I71)*AMIL!$D71)</f>
        <v>3.7295188414343219E-2</v>
      </c>
      <c r="J71" s="18">
        <f>Model!$W$25*((drdp!D71)*AMIL!$B71+(drdp!G71)*AMIL!$C71+(drdp!J71)*AMIL!$D71)</f>
        <v>0</v>
      </c>
      <c r="K71" s="21">
        <f>SUM(E$3:E70)+H71</f>
        <v>-2.981888671087868</v>
      </c>
      <c r="L71" s="21">
        <f>SUM(F$3:F70)+I71</f>
        <v>0.79899466133750785</v>
      </c>
      <c r="M71" s="21">
        <f>SUM(G$3:G70)+J71</f>
        <v>0</v>
      </c>
      <c r="N71" s="19">
        <f t="shared" si="5"/>
        <v>8.8916600467621709</v>
      </c>
      <c r="O71" s="19">
        <f t="shared" si="5"/>
        <v>0.63839246884583889</v>
      </c>
      <c r="P71" s="19">
        <f t="shared" si="5"/>
        <v>0</v>
      </c>
      <c r="Q71" s="19">
        <f t="shared" si="6"/>
        <v>-2.3825131289020023</v>
      </c>
      <c r="R71" s="19">
        <f t="shared" si="7"/>
        <v>0</v>
      </c>
      <c r="S71" s="19">
        <f t="shared" si="8"/>
        <v>0</v>
      </c>
    </row>
    <row r="72" spans="1:20" x14ac:dyDescent="0.25">
      <c r="A72" s="26">
        <f>Wellpath!E72</f>
        <v>2070</v>
      </c>
      <c r="B72" s="22">
        <v>0</v>
      </c>
      <c r="C72" s="22">
        <v>0</v>
      </c>
      <c r="D72" s="22">
        <f>SIN(Wellpath!L72) * SIN(Wellpath!O72) / (Bfield * COS(Dip))</f>
        <v>5.3878400166439239E-5</v>
      </c>
      <c r="E72" s="20">
        <f>Model!$W$25*((drdp!B72+drdp!K72)*AMIL!$B72+(drdp!E72+drdp!N72)*AMIL!$C72+(drdp!H72+drdp!Q72)*AMIL!$D72)</f>
        <v>-0.29128819790118859</v>
      </c>
      <c r="F72" s="20">
        <f>Model!$W$25*((drdp!C72+drdp!L72)*AMIL!$B72+(drdp!F72+drdp!O72)*AMIL!$C72+(drdp!I72+drdp!R72)*AMIL!$D72)</f>
        <v>7.8050437392340521E-2</v>
      </c>
      <c r="G72" s="20">
        <f>Model!$W$25*((drdp!D72+drdp!M72)*AMIL!$B72+(drdp!G72+drdp!P72)*AMIL!$C72+(drdp!J72+drdp!S72)*AMIL!$D72)</f>
        <v>0</v>
      </c>
      <c r="H72" s="18">
        <f>Model!$W$25*((drdp!B72)*AMIL!$B72+(drdp!E72)*AMIL!$C72+(drdp!H72)*AMIL!$D72)</f>
        <v>-0.1456440989505943</v>
      </c>
      <c r="I72" s="18">
        <f>Model!$W$25*((drdp!C72)*AMIL!$B72+(drdp!F72)*AMIL!$C72+(drdp!I72)*AMIL!$D72)</f>
        <v>3.9025218696170261E-2</v>
      </c>
      <c r="J72" s="18">
        <f>Model!$W$25*((drdp!D72)*AMIL!$B72+(drdp!G72)*AMIL!$C72+(drdp!J72)*AMIL!$D72)</f>
        <v>0</v>
      </c>
      <c r="K72" s="21">
        <f>SUM(E$3:E71)+H72</f>
        <v>-3.2667203080786451</v>
      </c>
      <c r="L72" s="21">
        <f>SUM(F$3:F71)+I72</f>
        <v>0.87531506844802132</v>
      </c>
      <c r="M72" s="21">
        <f>SUM(G$3:G71)+J72</f>
        <v>0</v>
      </c>
      <c r="N72" s="19">
        <f t="shared" si="5"/>
        <v>10.671461571213438</v>
      </c>
      <c r="O72" s="19">
        <f t="shared" si="5"/>
        <v>0.76617646905216419</v>
      </c>
      <c r="P72" s="19">
        <f t="shared" si="5"/>
        <v>0</v>
      </c>
      <c r="Q72" s="19">
        <f t="shared" si="6"/>
        <v>-2.8594095100664005</v>
      </c>
      <c r="R72" s="19">
        <f t="shared" si="7"/>
        <v>0</v>
      </c>
      <c r="S72" s="19">
        <f t="shared" si="8"/>
        <v>0</v>
      </c>
    </row>
    <row r="73" spans="1:20" x14ac:dyDescent="0.25">
      <c r="A73" s="26">
        <f>Wellpath!E73</f>
        <v>2100</v>
      </c>
      <c r="B73" s="22">
        <v>0</v>
      </c>
      <c r="C73" s="22">
        <v>0</v>
      </c>
      <c r="D73" s="22">
        <f>SIN(Wellpath!L73) * SIN(Wellpath!O73) / (Bfield * COS(Dip))</f>
        <v>5.5020538894993826E-5</v>
      </c>
      <c r="E73" s="20">
        <f>Model!$W$25*((drdp!B73+drdp!K73)*AMIL!$B73+(drdp!E73+drdp!N73)*AMIL!$C73+(drdp!H73+drdp!Q73)*AMIL!$D73)</f>
        <v>-0.3037688136522767</v>
      </c>
      <c r="F73" s="20">
        <f>Model!$W$25*((drdp!C73+drdp!L73)*AMIL!$B73+(drdp!F73+drdp!O73)*AMIL!$C73+(drdp!I73+drdp!R73)*AMIL!$D73)</f>
        <v>8.1394608303887728E-2</v>
      </c>
      <c r="G73" s="20">
        <f>Model!$W$25*((drdp!D73+drdp!M73)*AMIL!$B73+(drdp!G73+drdp!P73)*AMIL!$C73+(drdp!J73+drdp!S73)*AMIL!$D73)</f>
        <v>0</v>
      </c>
      <c r="H73" s="18">
        <f>Model!$W$25*((drdp!B73)*AMIL!$B73+(drdp!E73)*AMIL!$C73+(drdp!H73)*AMIL!$D73)</f>
        <v>-0.15188440682613835</v>
      </c>
      <c r="I73" s="18">
        <f>Model!$W$25*((drdp!C73)*AMIL!$B73+(drdp!F73)*AMIL!$C73+(drdp!I73)*AMIL!$D73)</f>
        <v>4.0697304151943864E-2</v>
      </c>
      <c r="J73" s="18">
        <f>Model!$W$25*((drdp!D73)*AMIL!$B73+(drdp!G73)*AMIL!$C73+(drdp!J73)*AMIL!$D73)</f>
        <v>0</v>
      </c>
      <c r="K73" s="21">
        <f>SUM(E$3:E72)+H73</f>
        <v>-3.5642488138553778</v>
      </c>
      <c r="L73" s="21">
        <f>SUM(F$3:F72)+I73</f>
        <v>0.95503759129613541</v>
      </c>
      <c r="M73" s="21">
        <f>SUM(G$3:G72)+J73</f>
        <v>0</v>
      </c>
      <c r="N73" s="19">
        <f t="shared" si="5"/>
        <v>12.703869607069468</v>
      </c>
      <c r="O73" s="19">
        <f t="shared" si="5"/>
        <v>0.91209680078872424</v>
      </c>
      <c r="P73" s="19">
        <f t="shared" si="5"/>
        <v>0</v>
      </c>
      <c r="Q73" s="19">
        <f t="shared" si="6"/>
        <v>-3.403991601964548</v>
      </c>
      <c r="R73" s="19">
        <f t="shared" si="7"/>
        <v>0</v>
      </c>
      <c r="S73" s="19">
        <f t="shared" si="8"/>
        <v>0</v>
      </c>
      <c r="T73" s="10" t="s">
        <v>67</v>
      </c>
    </row>
    <row r="74" spans="1:20" x14ac:dyDescent="0.25">
      <c r="A74" s="26">
        <f>Wellpath!E74</f>
        <v>2130</v>
      </c>
      <c r="B74" s="22">
        <v>0</v>
      </c>
      <c r="C74" s="22">
        <v>0</v>
      </c>
      <c r="D74" s="22">
        <f>SIN(Wellpath!L74) * SIN(Wellpath!O74) / (Bfield * COS(Dip))</f>
        <v>5.5020538894993826E-5</v>
      </c>
      <c r="E74" s="20">
        <f>Model!$W$25*((drdp!B74+drdp!K74)*AMIL!$B74+(drdp!E74+drdp!N74)*AMIL!$C74+(drdp!H74+drdp!Q74)*AMIL!$D74)</f>
        <v>-0.3037688136522767</v>
      </c>
      <c r="F74" s="20">
        <f>Model!$W$25*((drdp!C74+drdp!L74)*AMIL!$B74+(drdp!F74+drdp!O74)*AMIL!$C74+(drdp!I74+drdp!R74)*AMIL!$D74)</f>
        <v>8.1394608303887728E-2</v>
      </c>
      <c r="G74" s="20">
        <f>Model!$W$25*((drdp!D74+drdp!M74)*AMIL!$B74+(drdp!G74+drdp!P74)*AMIL!$C74+(drdp!J74+drdp!S74)*AMIL!$D74)</f>
        <v>0</v>
      </c>
      <c r="H74" s="18">
        <f>Model!$W$25*((drdp!B74)*AMIL!$B74+(drdp!E74)*AMIL!$C74+(drdp!H74)*AMIL!$D74)</f>
        <v>-0.15188440682613835</v>
      </c>
      <c r="I74" s="18">
        <f>Model!$W$25*((drdp!C74)*AMIL!$B74+(drdp!F74)*AMIL!$C74+(drdp!I74)*AMIL!$D74)</f>
        <v>4.0697304151943864E-2</v>
      </c>
      <c r="J74" s="18">
        <f>Model!$W$25*((drdp!D74)*AMIL!$B74+(drdp!G74)*AMIL!$C74+(drdp!J74)*AMIL!$D74)</f>
        <v>0</v>
      </c>
      <c r="K74" s="21">
        <f>SUM(E$3:E73)+H74</f>
        <v>-3.8680176275076543</v>
      </c>
      <c r="L74" s="21">
        <f>SUM(F$3:F73)+I74</f>
        <v>1.0364321996000232</v>
      </c>
      <c r="M74" s="21">
        <f>SUM(G$3:G73)+J74</f>
        <v>0</v>
      </c>
      <c r="N74" s="19">
        <f t="shared" si="5"/>
        <v>14.961560366709943</v>
      </c>
      <c r="O74" s="19">
        <f t="shared" si="5"/>
        <v>1.0741917043677423</v>
      </c>
      <c r="P74" s="19">
        <f t="shared" si="5"/>
        <v>0</v>
      </c>
      <c r="Q74" s="19">
        <f t="shared" si="6"/>
        <v>-4.0089380177694212</v>
      </c>
      <c r="R74" s="19">
        <f t="shared" si="7"/>
        <v>0</v>
      </c>
      <c r="S74" s="19">
        <f t="shared" si="8"/>
        <v>0</v>
      </c>
    </row>
    <row r="75" spans="1:20" x14ac:dyDescent="0.25">
      <c r="A75" s="26">
        <f>Wellpath!E75</f>
        <v>2160</v>
      </c>
      <c r="B75" s="22">
        <v>0</v>
      </c>
      <c r="C75" s="22">
        <v>0</v>
      </c>
      <c r="D75" s="22">
        <f>SIN(Wellpath!L75) * SIN(Wellpath!O75) / (Bfield * COS(Dip))</f>
        <v>5.5020538894993826E-5</v>
      </c>
      <c r="E75" s="20">
        <f>Model!$W$25*((drdp!B75+drdp!K75)*AMIL!$B75+(drdp!E75+drdp!N75)*AMIL!$C75+(drdp!H75+drdp!Q75)*AMIL!$D75)</f>
        <v>-0.3037688136522767</v>
      </c>
      <c r="F75" s="20">
        <f>Model!$W$25*((drdp!C75+drdp!L75)*AMIL!$B75+(drdp!F75+drdp!O75)*AMIL!$C75+(drdp!I75+drdp!R75)*AMIL!$D75)</f>
        <v>8.1394608303887728E-2</v>
      </c>
      <c r="G75" s="20">
        <f>Model!$W$25*((drdp!D75+drdp!M75)*AMIL!$B75+(drdp!G75+drdp!P75)*AMIL!$C75+(drdp!J75+drdp!S75)*AMIL!$D75)</f>
        <v>0</v>
      </c>
      <c r="H75" s="18">
        <f>Model!$W$25*((drdp!B75)*AMIL!$B75+(drdp!E75)*AMIL!$C75+(drdp!H75)*AMIL!$D75)</f>
        <v>-0.15188440682613835</v>
      </c>
      <c r="I75" s="18">
        <f>Model!$W$25*((drdp!C75)*AMIL!$B75+(drdp!F75)*AMIL!$C75+(drdp!I75)*AMIL!$D75)</f>
        <v>4.0697304151943864E-2</v>
      </c>
      <c r="J75" s="18">
        <f>Model!$W$25*((drdp!D75)*AMIL!$B75+(drdp!G75)*AMIL!$C75+(drdp!J75)*AMIL!$D75)</f>
        <v>0</v>
      </c>
      <c r="K75" s="21">
        <f>SUM(E$3:E74)+H75</f>
        <v>-4.1717864411599308</v>
      </c>
      <c r="L75" s="21">
        <f>SUM(F$3:F74)+I75</f>
        <v>1.1178268079039109</v>
      </c>
      <c r="M75" s="21">
        <f>SUM(G$3:G74)+J75</f>
        <v>0</v>
      </c>
      <c r="N75" s="19">
        <f t="shared" si="5"/>
        <v>17.403802110645842</v>
      </c>
      <c r="O75" s="19">
        <f t="shared" si="5"/>
        <v>1.2495367724686468</v>
      </c>
      <c r="P75" s="19">
        <f t="shared" si="5"/>
        <v>0</v>
      </c>
      <c r="Q75" s="19">
        <f t="shared" si="6"/>
        <v>-4.6633347207786215</v>
      </c>
      <c r="R75" s="19">
        <f t="shared" si="7"/>
        <v>0</v>
      </c>
      <c r="S75" s="19">
        <f t="shared" si="8"/>
        <v>0</v>
      </c>
    </row>
    <row r="76" spans="1:20" x14ac:dyDescent="0.25">
      <c r="A76" s="26">
        <f>Wellpath!E76</f>
        <v>2190</v>
      </c>
      <c r="B76" s="22">
        <v>0</v>
      </c>
      <c r="C76" s="22">
        <v>0</v>
      </c>
      <c r="D76" s="22">
        <f>SIN(Wellpath!L76) * SIN(Wellpath!O76) / (Bfield * COS(Dip))</f>
        <v>5.5020538894993826E-5</v>
      </c>
      <c r="E76" s="20">
        <f>Model!$W$25*((drdp!B76+drdp!K76)*AMIL!$B76+(drdp!E76+drdp!N76)*AMIL!$C76+(drdp!H76+drdp!Q76)*AMIL!$D76)</f>
        <v>-0.3037688136522767</v>
      </c>
      <c r="F76" s="20">
        <f>Model!$W$25*((drdp!C76+drdp!L76)*AMIL!$B76+(drdp!F76+drdp!O76)*AMIL!$C76+(drdp!I76+drdp!R76)*AMIL!$D76)</f>
        <v>8.1394608303887728E-2</v>
      </c>
      <c r="G76" s="20">
        <f>Model!$W$25*((drdp!D76+drdp!M76)*AMIL!$B76+(drdp!G76+drdp!P76)*AMIL!$C76+(drdp!J76+drdp!S76)*AMIL!$D76)</f>
        <v>0</v>
      </c>
      <c r="H76" s="18">
        <f>Model!$W$25*((drdp!B76)*AMIL!$B76+(drdp!E76)*AMIL!$C76+(drdp!H76)*AMIL!$D76)</f>
        <v>-0.15188440682613835</v>
      </c>
      <c r="I76" s="18">
        <f>Model!$W$25*((drdp!C76)*AMIL!$B76+(drdp!F76)*AMIL!$C76+(drdp!I76)*AMIL!$D76)</f>
        <v>4.0697304151943864E-2</v>
      </c>
      <c r="J76" s="18">
        <f>Model!$W$25*((drdp!D76)*AMIL!$B76+(drdp!G76)*AMIL!$C76+(drdp!J76)*AMIL!$D76)</f>
        <v>0</v>
      </c>
      <c r="K76" s="21">
        <f>SUM(E$3:E75)+H76</f>
        <v>-4.4755552548122077</v>
      </c>
      <c r="L76" s="21">
        <f>SUM(F$3:F75)+I76</f>
        <v>1.1992214162077985</v>
      </c>
      <c r="M76" s="21">
        <f>SUM(G$3:G75)+J76</f>
        <v>0</v>
      </c>
      <c r="N76" s="19">
        <f t="shared" si="5"/>
        <v>20.030594838877164</v>
      </c>
      <c r="O76" s="19">
        <f t="shared" si="5"/>
        <v>1.4381320050914379</v>
      </c>
      <c r="P76" s="19">
        <f t="shared" si="5"/>
        <v>0</v>
      </c>
      <c r="Q76" s="19">
        <f t="shared" si="6"/>
        <v>-5.36718171099215</v>
      </c>
      <c r="R76" s="19">
        <f t="shared" si="7"/>
        <v>0</v>
      </c>
      <c r="S76" s="19">
        <f t="shared" si="8"/>
        <v>0</v>
      </c>
    </row>
    <row r="77" spans="1:20" x14ac:dyDescent="0.25">
      <c r="A77" s="26">
        <f>Wellpath!E77</f>
        <v>2220</v>
      </c>
      <c r="B77" s="22">
        <v>0</v>
      </c>
      <c r="C77" s="22">
        <v>0</v>
      </c>
      <c r="D77" s="22">
        <f>SIN(Wellpath!L77) * SIN(Wellpath!O77) / (Bfield * COS(Dip))</f>
        <v>5.5020538894993826E-5</v>
      </c>
      <c r="E77" s="20">
        <f>Model!$W$25*((drdp!B77+drdp!K77)*AMIL!$B77+(drdp!E77+drdp!N77)*AMIL!$C77+(drdp!H77+drdp!Q77)*AMIL!$D77)</f>
        <v>-0.3037688136522767</v>
      </c>
      <c r="F77" s="20">
        <f>Model!$W$25*((drdp!C77+drdp!L77)*AMIL!$B77+(drdp!F77+drdp!O77)*AMIL!$C77+(drdp!I77+drdp!R77)*AMIL!$D77)</f>
        <v>8.1394608303887728E-2</v>
      </c>
      <c r="G77" s="20">
        <f>Model!$W$25*((drdp!D77+drdp!M77)*AMIL!$B77+(drdp!G77+drdp!P77)*AMIL!$C77+(drdp!J77+drdp!S77)*AMIL!$D77)</f>
        <v>0</v>
      </c>
      <c r="H77" s="18">
        <f>Model!$W$25*((drdp!B77)*AMIL!$B77+(drdp!E77)*AMIL!$C77+(drdp!H77)*AMIL!$D77)</f>
        <v>-0.15188440682613835</v>
      </c>
      <c r="I77" s="18">
        <f>Model!$W$25*((drdp!C77)*AMIL!$B77+(drdp!F77)*AMIL!$C77+(drdp!I77)*AMIL!$D77)</f>
        <v>4.0697304151943864E-2</v>
      </c>
      <c r="J77" s="18">
        <f>Model!$W$25*((drdp!D77)*AMIL!$B77+(drdp!G77)*AMIL!$C77+(drdp!J77)*AMIL!$D77)</f>
        <v>0</v>
      </c>
      <c r="K77" s="21">
        <f>SUM(E$3:E76)+H77</f>
        <v>-4.7793240684644847</v>
      </c>
      <c r="L77" s="21">
        <f>SUM(F$3:F76)+I77</f>
        <v>1.2806160245116862</v>
      </c>
      <c r="M77" s="21">
        <f>SUM(G$3:G76)+J77</f>
        <v>0</v>
      </c>
      <c r="N77" s="19">
        <f t="shared" si="5"/>
        <v>22.841938551403913</v>
      </c>
      <c r="O77" s="19">
        <f t="shared" si="5"/>
        <v>1.6399774022361158</v>
      </c>
      <c r="P77" s="19">
        <f t="shared" si="5"/>
        <v>0</v>
      </c>
      <c r="Q77" s="19">
        <f t="shared" si="6"/>
        <v>-6.1204789884100066</v>
      </c>
      <c r="R77" s="19">
        <f t="shared" si="7"/>
        <v>0</v>
      </c>
      <c r="S77" s="19">
        <f t="shared" si="8"/>
        <v>0</v>
      </c>
    </row>
    <row r="78" spans="1:20" x14ac:dyDescent="0.25">
      <c r="A78" s="26">
        <f>Wellpath!E78</f>
        <v>2250</v>
      </c>
      <c r="B78" s="22">
        <v>0</v>
      </c>
      <c r="C78" s="22">
        <v>0</v>
      </c>
      <c r="D78" s="22">
        <f>SIN(Wellpath!L78) * SIN(Wellpath!O78) / (Bfield * COS(Dip))</f>
        <v>5.5020538894993826E-5</v>
      </c>
      <c r="E78" s="20">
        <f>Model!$W$25*((drdp!B78+drdp!K78)*AMIL!$B78+(drdp!E78+drdp!N78)*AMIL!$C78+(drdp!H78+drdp!Q78)*AMIL!$D78)</f>
        <v>-0.3037688136522767</v>
      </c>
      <c r="F78" s="20">
        <f>Model!$W$25*((drdp!C78+drdp!L78)*AMIL!$B78+(drdp!F78+drdp!O78)*AMIL!$C78+(drdp!I78+drdp!R78)*AMIL!$D78)</f>
        <v>8.1394608303887728E-2</v>
      </c>
      <c r="G78" s="20">
        <f>Model!$W$25*((drdp!D78+drdp!M78)*AMIL!$B78+(drdp!G78+drdp!P78)*AMIL!$C78+(drdp!J78+drdp!S78)*AMIL!$D78)</f>
        <v>0</v>
      </c>
      <c r="H78" s="18">
        <f>Model!$W$25*((drdp!B78)*AMIL!$B78+(drdp!E78)*AMIL!$C78+(drdp!H78)*AMIL!$D78)</f>
        <v>-0.15188440682613835</v>
      </c>
      <c r="I78" s="18">
        <f>Model!$W$25*((drdp!C78)*AMIL!$B78+(drdp!F78)*AMIL!$C78+(drdp!I78)*AMIL!$D78)</f>
        <v>4.0697304151943864E-2</v>
      </c>
      <c r="J78" s="18">
        <f>Model!$W$25*((drdp!D78)*AMIL!$B78+(drdp!G78)*AMIL!$C78+(drdp!J78)*AMIL!$D78)</f>
        <v>0</v>
      </c>
      <c r="K78" s="21">
        <f>SUM(E$3:E77)+H78</f>
        <v>-5.0830928821167616</v>
      </c>
      <c r="L78" s="21">
        <f>SUM(F$3:F77)+I78</f>
        <v>1.3620106328155739</v>
      </c>
      <c r="M78" s="21">
        <f>SUM(G$3:G77)+J78</f>
        <v>0</v>
      </c>
      <c r="N78" s="19">
        <f t="shared" si="5"/>
        <v>25.837833248226087</v>
      </c>
      <c r="O78" s="19">
        <f t="shared" si="5"/>
        <v>1.85507296390268</v>
      </c>
      <c r="P78" s="19">
        <f t="shared" si="5"/>
        <v>0</v>
      </c>
      <c r="Q78" s="19">
        <f t="shared" si="6"/>
        <v>-6.9232265530321895</v>
      </c>
      <c r="R78" s="19">
        <f t="shared" si="7"/>
        <v>0</v>
      </c>
      <c r="S78" s="19">
        <f t="shared" si="8"/>
        <v>0</v>
      </c>
    </row>
    <row r="79" spans="1:20" x14ac:dyDescent="0.25">
      <c r="A79" s="26">
        <f>Wellpath!E79</f>
        <v>2280</v>
      </c>
      <c r="B79" s="22">
        <v>0</v>
      </c>
      <c r="C79" s="22">
        <v>0</v>
      </c>
      <c r="D79" s="22">
        <f>SIN(Wellpath!L79) * SIN(Wellpath!O79) / (Bfield * COS(Dip))</f>
        <v>5.5020538894993826E-5</v>
      </c>
      <c r="E79" s="20">
        <f>Model!$W$25*((drdp!B79+drdp!K79)*AMIL!$B79+(drdp!E79+drdp!N79)*AMIL!$C79+(drdp!H79+drdp!Q79)*AMIL!$D79)</f>
        <v>-0.3037688136522767</v>
      </c>
      <c r="F79" s="20">
        <f>Model!$W$25*((drdp!C79+drdp!L79)*AMIL!$B79+(drdp!F79+drdp!O79)*AMIL!$C79+(drdp!I79+drdp!R79)*AMIL!$D79)</f>
        <v>8.1394608303887728E-2</v>
      </c>
      <c r="G79" s="20">
        <f>Model!$W$25*((drdp!D79+drdp!M79)*AMIL!$B79+(drdp!G79+drdp!P79)*AMIL!$C79+(drdp!J79+drdp!S79)*AMIL!$D79)</f>
        <v>0</v>
      </c>
      <c r="H79" s="18">
        <f>Model!$W$25*((drdp!B79)*AMIL!$B79+(drdp!E79)*AMIL!$C79+(drdp!H79)*AMIL!$D79)</f>
        <v>-0.15188440682613835</v>
      </c>
      <c r="I79" s="18">
        <f>Model!$W$25*((drdp!C79)*AMIL!$B79+(drdp!F79)*AMIL!$C79+(drdp!I79)*AMIL!$D79)</f>
        <v>4.0697304151943864E-2</v>
      </c>
      <c r="J79" s="18">
        <f>Model!$W$25*((drdp!D79)*AMIL!$B79+(drdp!G79)*AMIL!$C79+(drdp!J79)*AMIL!$D79)</f>
        <v>0</v>
      </c>
      <c r="K79" s="21">
        <f>SUM(E$3:E78)+H79</f>
        <v>-5.3868616957690385</v>
      </c>
      <c r="L79" s="21">
        <f>SUM(F$3:F78)+I79</f>
        <v>1.4434052411194616</v>
      </c>
      <c r="M79" s="21">
        <f>SUM(G$3:G78)+J79</f>
        <v>0</v>
      </c>
      <c r="N79" s="19">
        <f t="shared" si="5"/>
        <v>29.01827892934368</v>
      </c>
      <c r="O79" s="19">
        <f t="shared" si="5"/>
        <v>2.0834186900911309</v>
      </c>
      <c r="P79" s="19">
        <f t="shared" si="5"/>
        <v>0</v>
      </c>
      <c r="Q79" s="19">
        <f t="shared" si="6"/>
        <v>-7.7754244048587005</v>
      </c>
      <c r="R79" s="19">
        <f t="shared" si="7"/>
        <v>0</v>
      </c>
      <c r="S79" s="19">
        <f t="shared" si="8"/>
        <v>0</v>
      </c>
    </row>
    <row r="80" spans="1:20" x14ac:dyDescent="0.25">
      <c r="A80" s="26">
        <f>Wellpath!E80</f>
        <v>2310</v>
      </c>
      <c r="B80" s="22">
        <v>0</v>
      </c>
      <c r="C80" s="22">
        <v>0</v>
      </c>
      <c r="D80" s="22">
        <f>SIN(Wellpath!L80) * SIN(Wellpath!O80) / (Bfield * COS(Dip))</f>
        <v>5.5020538894993826E-5</v>
      </c>
      <c r="E80" s="20">
        <f>Model!$W$25*((drdp!B80+drdp!K80)*AMIL!$B80+(drdp!E80+drdp!N80)*AMIL!$C80+(drdp!H80+drdp!Q80)*AMIL!$D80)</f>
        <v>-0.3037688136522767</v>
      </c>
      <c r="F80" s="20">
        <f>Model!$W$25*((drdp!C80+drdp!L80)*AMIL!$B80+(drdp!F80+drdp!O80)*AMIL!$C80+(drdp!I80+drdp!R80)*AMIL!$D80)</f>
        <v>8.1394608303887728E-2</v>
      </c>
      <c r="G80" s="20">
        <f>Model!$W$25*((drdp!D80+drdp!M80)*AMIL!$B80+(drdp!G80+drdp!P80)*AMIL!$C80+(drdp!J80+drdp!S80)*AMIL!$D80)</f>
        <v>0</v>
      </c>
      <c r="H80" s="18">
        <f>Model!$W$25*((drdp!B80)*AMIL!$B80+(drdp!E80)*AMIL!$C80+(drdp!H80)*AMIL!$D80)</f>
        <v>-0.15188440682613835</v>
      </c>
      <c r="I80" s="18">
        <f>Model!$W$25*((drdp!C80)*AMIL!$B80+(drdp!F80)*AMIL!$C80+(drdp!I80)*AMIL!$D80)</f>
        <v>4.0697304151943864E-2</v>
      </c>
      <c r="J80" s="18">
        <f>Model!$W$25*((drdp!D80)*AMIL!$B80+(drdp!G80)*AMIL!$C80+(drdp!J80)*AMIL!$D80)</f>
        <v>0</v>
      </c>
      <c r="K80" s="21">
        <f>SUM(E$3:E79)+H80</f>
        <v>-5.6906305094213154</v>
      </c>
      <c r="L80" s="21">
        <f>SUM(F$3:F79)+I80</f>
        <v>1.5247998494233492</v>
      </c>
      <c r="M80" s="21">
        <f>SUM(G$3:G79)+J80</f>
        <v>0</v>
      </c>
      <c r="N80" s="19">
        <f t="shared" si="5"/>
        <v>32.383275594756697</v>
      </c>
      <c r="O80" s="19">
        <f t="shared" si="5"/>
        <v>2.3250145808014686</v>
      </c>
      <c r="P80" s="19">
        <f t="shared" si="5"/>
        <v>0</v>
      </c>
      <c r="Q80" s="19">
        <f t="shared" si="6"/>
        <v>-8.6770725438895386</v>
      </c>
      <c r="R80" s="19">
        <f t="shared" si="7"/>
        <v>0</v>
      </c>
      <c r="S80" s="19">
        <f t="shared" si="8"/>
        <v>0</v>
      </c>
    </row>
    <row r="81" spans="1:19" x14ac:dyDescent="0.25">
      <c r="A81" s="26">
        <f>Wellpath!E81</f>
        <v>2340</v>
      </c>
      <c r="B81" s="22">
        <v>0</v>
      </c>
      <c r="C81" s="22">
        <v>0</v>
      </c>
      <c r="D81" s="22">
        <f>SIN(Wellpath!L81) * SIN(Wellpath!O81) / (Bfield * COS(Dip))</f>
        <v>5.5020538894993826E-5</v>
      </c>
      <c r="E81" s="20">
        <f>Model!$W$25*((drdp!B81+drdp!K81)*AMIL!$B81+(drdp!E81+drdp!N81)*AMIL!$C81+(drdp!H81+drdp!Q81)*AMIL!$D81)</f>
        <v>-0.3037688136522767</v>
      </c>
      <c r="F81" s="20">
        <f>Model!$W$25*((drdp!C81+drdp!L81)*AMIL!$B81+(drdp!F81+drdp!O81)*AMIL!$C81+(drdp!I81+drdp!R81)*AMIL!$D81)</f>
        <v>8.1394608303887728E-2</v>
      </c>
      <c r="G81" s="20">
        <f>Model!$W$25*((drdp!D81+drdp!M81)*AMIL!$B81+(drdp!G81+drdp!P81)*AMIL!$C81+(drdp!J81+drdp!S81)*AMIL!$D81)</f>
        <v>0</v>
      </c>
      <c r="H81" s="18">
        <f>Model!$W$25*((drdp!B81)*AMIL!$B81+(drdp!E81)*AMIL!$C81+(drdp!H81)*AMIL!$D81)</f>
        <v>-0.15188440682613835</v>
      </c>
      <c r="I81" s="18">
        <f>Model!$W$25*((drdp!C81)*AMIL!$B81+(drdp!F81)*AMIL!$C81+(drdp!I81)*AMIL!$D81)</f>
        <v>4.0697304151943864E-2</v>
      </c>
      <c r="J81" s="18">
        <f>Model!$W$25*((drdp!D81)*AMIL!$B81+(drdp!G81)*AMIL!$C81+(drdp!J81)*AMIL!$D81)</f>
        <v>0</v>
      </c>
      <c r="K81" s="21">
        <f>SUM(E$3:E80)+H81</f>
        <v>-5.9943993230735924</v>
      </c>
      <c r="L81" s="21">
        <f>SUM(F$3:F80)+I81</f>
        <v>1.6061944577272369</v>
      </c>
      <c r="M81" s="21">
        <f>SUM(G$3:G80)+J81</f>
        <v>0</v>
      </c>
      <c r="N81" s="19">
        <f t="shared" si="5"/>
        <v>35.932823244465141</v>
      </c>
      <c r="O81" s="19">
        <f t="shared" si="5"/>
        <v>2.5798606360336924</v>
      </c>
      <c r="P81" s="19">
        <f t="shared" si="5"/>
        <v>0</v>
      </c>
      <c r="Q81" s="19">
        <f t="shared" si="6"/>
        <v>-9.6281709701247049</v>
      </c>
      <c r="R81" s="19">
        <f t="shared" si="7"/>
        <v>0</v>
      </c>
      <c r="S81" s="19">
        <f t="shared" si="8"/>
        <v>0</v>
      </c>
    </row>
    <row r="82" spans="1:19" x14ac:dyDescent="0.25">
      <c r="A82" s="26">
        <f>Wellpath!E82</f>
        <v>2370</v>
      </c>
      <c r="B82" s="22">
        <v>0</v>
      </c>
      <c r="C82" s="22">
        <v>0</v>
      </c>
      <c r="D82" s="22">
        <f>SIN(Wellpath!L82) * SIN(Wellpath!O82) / (Bfield * COS(Dip))</f>
        <v>5.5020538894993826E-5</v>
      </c>
      <c r="E82" s="20">
        <f>Model!$W$25*((drdp!B82+drdp!K82)*AMIL!$B82+(drdp!E82+drdp!N82)*AMIL!$C82+(drdp!H82+drdp!Q82)*AMIL!$D82)</f>
        <v>-0.3037688136522767</v>
      </c>
      <c r="F82" s="20">
        <f>Model!$W$25*((drdp!C82+drdp!L82)*AMIL!$B82+(drdp!F82+drdp!O82)*AMIL!$C82+(drdp!I82+drdp!R82)*AMIL!$D82)</f>
        <v>8.1394608303887728E-2</v>
      </c>
      <c r="G82" s="20">
        <f>Model!$W$25*((drdp!D82+drdp!M82)*AMIL!$B82+(drdp!G82+drdp!P82)*AMIL!$C82+(drdp!J82+drdp!S82)*AMIL!$D82)</f>
        <v>0</v>
      </c>
      <c r="H82" s="18">
        <f>Model!$W$25*((drdp!B82)*AMIL!$B82+(drdp!E82)*AMIL!$C82+(drdp!H82)*AMIL!$D82)</f>
        <v>-0.15188440682613835</v>
      </c>
      <c r="I82" s="18">
        <f>Model!$W$25*((drdp!C82)*AMIL!$B82+(drdp!F82)*AMIL!$C82+(drdp!I82)*AMIL!$D82)</f>
        <v>4.0697304151943864E-2</v>
      </c>
      <c r="J82" s="18">
        <f>Model!$W$25*((drdp!D82)*AMIL!$B82+(drdp!G82)*AMIL!$C82+(drdp!J82)*AMIL!$D82)</f>
        <v>0</v>
      </c>
      <c r="K82" s="21">
        <f>SUM(E$3:E81)+H82</f>
        <v>-6.2981681367258693</v>
      </c>
      <c r="L82" s="21">
        <f>SUM(F$3:F81)+I82</f>
        <v>1.6875890660311246</v>
      </c>
      <c r="M82" s="21">
        <f>SUM(G$3:G81)+J82</f>
        <v>0</v>
      </c>
      <c r="N82" s="19">
        <f t="shared" si="5"/>
        <v>39.666921878469005</v>
      </c>
      <c r="O82" s="19">
        <f t="shared" si="5"/>
        <v>2.8479568557878032</v>
      </c>
      <c r="P82" s="19">
        <f t="shared" si="5"/>
        <v>0</v>
      </c>
      <c r="Q82" s="19">
        <f t="shared" si="6"/>
        <v>-10.628719683564197</v>
      </c>
      <c r="R82" s="19">
        <f t="shared" si="7"/>
        <v>0</v>
      </c>
      <c r="S82" s="19">
        <f t="shared" si="8"/>
        <v>0</v>
      </c>
    </row>
    <row r="83" spans="1:19" x14ac:dyDescent="0.25">
      <c r="A83" s="26">
        <f>Wellpath!E83</f>
        <v>2400</v>
      </c>
      <c r="B83" s="22">
        <v>0</v>
      </c>
      <c r="C83" s="22">
        <v>0</v>
      </c>
      <c r="D83" s="22">
        <f>SIN(Wellpath!L83) * SIN(Wellpath!O83) / (Bfield * COS(Dip))</f>
        <v>5.5020538894993826E-5</v>
      </c>
      <c r="E83" s="20">
        <f>Model!$W$25*((drdp!B83+drdp!K83)*AMIL!$B83+(drdp!E83+drdp!N83)*AMIL!$C83+(drdp!H83+drdp!Q83)*AMIL!$D83)</f>
        <v>-0.3037688136522767</v>
      </c>
      <c r="F83" s="20">
        <f>Model!$W$25*((drdp!C83+drdp!L83)*AMIL!$B83+(drdp!F83+drdp!O83)*AMIL!$C83+(drdp!I83+drdp!R83)*AMIL!$D83)</f>
        <v>8.1394608303887728E-2</v>
      </c>
      <c r="G83" s="20">
        <f>Model!$W$25*((drdp!D83+drdp!M83)*AMIL!$B83+(drdp!G83+drdp!P83)*AMIL!$C83+(drdp!J83+drdp!S83)*AMIL!$D83)</f>
        <v>0</v>
      </c>
      <c r="H83" s="18">
        <f>Model!$W$25*((drdp!B83)*AMIL!$B83+(drdp!E83)*AMIL!$C83+(drdp!H83)*AMIL!$D83)</f>
        <v>-0.15188440682613835</v>
      </c>
      <c r="I83" s="18">
        <f>Model!$W$25*((drdp!C83)*AMIL!$B83+(drdp!F83)*AMIL!$C83+(drdp!I83)*AMIL!$D83)</f>
        <v>4.0697304151943864E-2</v>
      </c>
      <c r="J83" s="18">
        <f>Model!$W$25*((drdp!D83)*AMIL!$B83+(drdp!G83)*AMIL!$C83+(drdp!J83)*AMIL!$D83)</f>
        <v>0</v>
      </c>
      <c r="K83" s="21">
        <f>SUM(E$3:E82)+H83</f>
        <v>-6.6019369503781462</v>
      </c>
      <c r="L83" s="21">
        <f>SUM(F$3:F82)+I83</f>
        <v>1.7689836743350122</v>
      </c>
      <c r="M83" s="21">
        <f>SUM(G$3:G82)+J83</f>
        <v>0</v>
      </c>
      <c r="N83" s="19">
        <f t="shared" si="5"/>
        <v>43.585571496768296</v>
      </c>
      <c r="O83" s="19">
        <f t="shared" si="5"/>
        <v>3.1293032400638006</v>
      </c>
      <c r="P83" s="19">
        <f t="shared" si="5"/>
        <v>0</v>
      </c>
      <c r="Q83" s="19">
        <f t="shared" si="6"/>
        <v>-11.678718684208018</v>
      </c>
      <c r="R83" s="19">
        <f t="shared" si="7"/>
        <v>0</v>
      </c>
      <c r="S83" s="19">
        <f t="shared" si="8"/>
        <v>0</v>
      </c>
    </row>
    <row r="84" spans="1:19" x14ac:dyDescent="0.25">
      <c r="A84" s="26">
        <f>Wellpath!E84</f>
        <v>2430</v>
      </c>
      <c r="B84" s="22">
        <v>0</v>
      </c>
      <c r="C84" s="22">
        <v>0</v>
      </c>
      <c r="D84" s="22">
        <f>SIN(Wellpath!L84) * SIN(Wellpath!O84) / (Bfield * COS(Dip))</f>
        <v>5.5020538894993826E-5</v>
      </c>
      <c r="E84" s="20">
        <f>Model!$W$25*((drdp!B84+drdp!K84)*AMIL!$B84+(drdp!E84+drdp!N84)*AMIL!$C84+(drdp!H84+drdp!Q84)*AMIL!$D84)</f>
        <v>-0.3037688136522767</v>
      </c>
      <c r="F84" s="20">
        <f>Model!$W$25*((drdp!C84+drdp!L84)*AMIL!$B84+(drdp!F84+drdp!O84)*AMIL!$C84+(drdp!I84+drdp!R84)*AMIL!$D84)</f>
        <v>8.1394608303887728E-2</v>
      </c>
      <c r="G84" s="20">
        <f>Model!$W$25*((drdp!D84+drdp!M84)*AMIL!$B84+(drdp!G84+drdp!P84)*AMIL!$C84+(drdp!J84+drdp!S84)*AMIL!$D84)</f>
        <v>0</v>
      </c>
      <c r="H84" s="18">
        <f>Model!$W$25*((drdp!B84)*AMIL!$B84+(drdp!E84)*AMIL!$C84+(drdp!H84)*AMIL!$D84)</f>
        <v>-0.15188440682613835</v>
      </c>
      <c r="I84" s="18">
        <f>Model!$W$25*((drdp!C84)*AMIL!$B84+(drdp!F84)*AMIL!$C84+(drdp!I84)*AMIL!$D84)</f>
        <v>4.0697304151943864E-2</v>
      </c>
      <c r="J84" s="18">
        <f>Model!$W$25*((drdp!D84)*AMIL!$B84+(drdp!G84)*AMIL!$C84+(drdp!J84)*AMIL!$D84)</f>
        <v>0</v>
      </c>
      <c r="K84" s="21">
        <f>SUM(E$3:E83)+H84</f>
        <v>-6.9057057640304231</v>
      </c>
      <c r="L84" s="21">
        <f>SUM(F$3:F83)+I84</f>
        <v>1.8503782826388999</v>
      </c>
      <c r="M84" s="21">
        <f>SUM(G$3:G83)+J84</f>
        <v>0</v>
      </c>
      <c r="N84" s="19">
        <f t="shared" si="5"/>
        <v>47.688772099363007</v>
      </c>
      <c r="O84" s="19">
        <f t="shared" si="5"/>
        <v>3.4238997888616844</v>
      </c>
      <c r="P84" s="19">
        <f t="shared" si="5"/>
        <v>0</v>
      </c>
      <c r="Q84" s="19">
        <f t="shared" si="6"/>
        <v>-12.778167972056167</v>
      </c>
      <c r="R84" s="19">
        <f t="shared" si="7"/>
        <v>0</v>
      </c>
      <c r="S84" s="19">
        <f t="shared" si="8"/>
        <v>0</v>
      </c>
    </row>
    <row r="85" spans="1:19" x14ac:dyDescent="0.25">
      <c r="A85" s="26">
        <f>Wellpath!E85</f>
        <v>2460</v>
      </c>
      <c r="B85" s="22">
        <v>0</v>
      </c>
      <c r="C85" s="22">
        <v>0</v>
      </c>
      <c r="D85" s="22">
        <f>SIN(Wellpath!L85) * SIN(Wellpath!O85) / (Bfield * COS(Dip))</f>
        <v>5.5020538894993826E-5</v>
      </c>
      <c r="E85" s="20">
        <f>Model!$W$25*((drdp!B85+drdp!K85)*AMIL!$B85+(drdp!E85+drdp!N85)*AMIL!$C85+(drdp!H85+drdp!Q85)*AMIL!$D85)</f>
        <v>-0.3037688136522767</v>
      </c>
      <c r="F85" s="20">
        <f>Model!$W$25*((drdp!C85+drdp!L85)*AMIL!$B85+(drdp!F85+drdp!O85)*AMIL!$C85+(drdp!I85+drdp!R85)*AMIL!$D85)</f>
        <v>8.1394608303887728E-2</v>
      </c>
      <c r="G85" s="20">
        <f>Model!$W$25*((drdp!D85+drdp!M85)*AMIL!$B85+(drdp!G85+drdp!P85)*AMIL!$C85+(drdp!J85+drdp!S85)*AMIL!$D85)</f>
        <v>0</v>
      </c>
      <c r="H85" s="18">
        <f>Model!$W$25*((drdp!B85)*AMIL!$B85+(drdp!E85)*AMIL!$C85+(drdp!H85)*AMIL!$D85)</f>
        <v>-0.15188440682613835</v>
      </c>
      <c r="I85" s="18">
        <f>Model!$W$25*((drdp!C85)*AMIL!$B85+(drdp!F85)*AMIL!$C85+(drdp!I85)*AMIL!$D85)</f>
        <v>4.0697304151943864E-2</v>
      </c>
      <c r="J85" s="18">
        <f>Model!$W$25*((drdp!D85)*AMIL!$B85+(drdp!G85)*AMIL!$C85+(drdp!J85)*AMIL!$D85)</f>
        <v>0</v>
      </c>
      <c r="K85" s="21">
        <f>SUM(E$3:E84)+H85</f>
        <v>-7.2094745776827001</v>
      </c>
      <c r="L85" s="21">
        <f>SUM(F$3:F84)+I85</f>
        <v>1.9317728909427876</v>
      </c>
      <c r="M85" s="21">
        <f>SUM(G$3:G84)+J85</f>
        <v>0</v>
      </c>
      <c r="N85" s="19">
        <f t="shared" si="5"/>
        <v>51.976523686253145</v>
      </c>
      <c r="O85" s="19">
        <f t="shared" si="5"/>
        <v>3.7317465021814553</v>
      </c>
      <c r="P85" s="19">
        <f t="shared" si="5"/>
        <v>0</v>
      </c>
      <c r="Q85" s="19">
        <f t="shared" si="6"/>
        <v>-13.927067547108642</v>
      </c>
      <c r="R85" s="19">
        <f t="shared" si="7"/>
        <v>0</v>
      </c>
      <c r="S85" s="19">
        <f t="shared" si="8"/>
        <v>0</v>
      </c>
    </row>
    <row r="86" spans="1:19" x14ac:dyDescent="0.25">
      <c r="A86" s="26">
        <f>Wellpath!E86</f>
        <v>2490</v>
      </c>
      <c r="B86" s="22">
        <v>0</v>
      </c>
      <c r="C86" s="22">
        <v>0</v>
      </c>
      <c r="D86" s="22">
        <f>SIN(Wellpath!L86) * SIN(Wellpath!O86) / (Bfield * COS(Dip))</f>
        <v>5.5020538894993826E-5</v>
      </c>
      <c r="E86" s="20">
        <f>Model!$W$25*((drdp!B86+drdp!K86)*AMIL!$B86+(drdp!E86+drdp!N86)*AMIL!$C86+(drdp!H86+drdp!Q86)*AMIL!$D86)</f>
        <v>-0.3037688136522767</v>
      </c>
      <c r="F86" s="20">
        <f>Model!$W$25*((drdp!C86+drdp!L86)*AMIL!$B86+(drdp!F86+drdp!O86)*AMIL!$C86+(drdp!I86+drdp!R86)*AMIL!$D86)</f>
        <v>8.1394608303887728E-2</v>
      </c>
      <c r="G86" s="20">
        <f>Model!$W$25*((drdp!D86+drdp!M86)*AMIL!$B86+(drdp!G86+drdp!P86)*AMIL!$C86+(drdp!J86+drdp!S86)*AMIL!$D86)</f>
        <v>0</v>
      </c>
      <c r="H86" s="18">
        <f>Model!$W$25*((drdp!B86)*AMIL!$B86+(drdp!E86)*AMIL!$C86+(drdp!H86)*AMIL!$D86)</f>
        <v>-0.15188440682613835</v>
      </c>
      <c r="I86" s="18">
        <f>Model!$W$25*((drdp!C86)*AMIL!$B86+(drdp!F86)*AMIL!$C86+(drdp!I86)*AMIL!$D86)</f>
        <v>4.0697304151943864E-2</v>
      </c>
      <c r="J86" s="18">
        <f>Model!$W$25*((drdp!D86)*AMIL!$B86+(drdp!G86)*AMIL!$C86+(drdp!J86)*AMIL!$D86)</f>
        <v>0</v>
      </c>
      <c r="K86" s="21">
        <f>SUM(E$3:E85)+H86</f>
        <v>-7.513243391334977</v>
      </c>
      <c r="L86" s="21">
        <f>SUM(F$3:F85)+I86</f>
        <v>2.0131674992466753</v>
      </c>
      <c r="M86" s="21">
        <f>SUM(G$3:G85)+J86</f>
        <v>0</v>
      </c>
      <c r="N86" s="19">
        <f t="shared" si="5"/>
        <v>56.448826257438704</v>
      </c>
      <c r="O86" s="19">
        <f t="shared" si="5"/>
        <v>4.0528433800231118</v>
      </c>
      <c r="P86" s="19">
        <f t="shared" si="5"/>
        <v>0</v>
      </c>
      <c r="Q86" s="19">
        <f t="shared" si="6"/>
        <v>-15.125417409365445</v>
      </c>
      <c r="R86" s="19">
        <f t="shared" si="7"/>
        <v>0</v>
      </c>
      <c r="S86" s="19">
        <f t="shared" si="8"/>
        <v>0</v>
      </c>
    </row>
    <row r="87" spans="1:19" x14ac:dyDescent="0.25">
      <c r="A87" s="26">
        <f>Wellpath!E87</f>
        <v>2520</v>
      </c>
      <c r="B87" s="22">
        <v>0</v>
      </c>
      <c r="C87" s="22">
        <v>0</v>
      </c>
      <c r="D87" s="22">
        <f>SIN(Wellpath!L87) * SIN(Wellpath!O87) / (Bfield * COS(Dip))</f>
        <v>5.5020538894993826E-5</v>
      </c>
      <c r="E87" s="20">
        <f>Model!$W$25*((drdp!B87+drdp!K87)*AMIL!$B87+(drdp!E87+drdp!N87)*AMIL!$C87+(drdp!H87+drdp!Q87)*AMIL!$D87)</f>
        <v>-0.3037688136522767</v>
      </c>
      <c r="F87" s="20">
        <f>Model!$W$25*((drdp!C87+drdp!L87)*AMIL!$B87+(drdp!F87+drdp!O87)*AMIL!$C87+(drdp!I87+drdp!R87)*AMIL!$D87)</f>
        <v>8.1394608303887728E-2</v>
      </c>
      <c r="G87" s="20">
        <f>Model!$W$25*((drdp!D87+drdp!M87)*AMIL!$B87+(drdp!G87+drdp!P87)*AMIL!$C87+(drdp!J87+drdp!S87)*AMIL!$D87)</f>
        <v>0</v>
      </c>
      <c r="H87" s="18">
        <f>Model!$W$25*((drdp!B87)*AMIL!$B87+(drdp!E87)*AMIL!$C87+(drdp!H87)*AMIL!$D87)</f>
        <v>-0.15188440682613835</v>
      </c>
      <c r="I87" s="18">
        <f>Model!$W$25*((drdp!C87)*AMIL!$B87+(drdp!F87)*AMIL!$C87+(drdp!I87)*AMIL!$D87)</f>
        <v>4.0697304151943864E-2</v>
      </c>
      <c r="J87" s="18">
        <f>Model!$W$25*((drdp!D87)*AMIL!$B87+(drdp!G87)*AMIL!$C87+(drdp!J87)*AMIL!$D87)</f>
        <v>0</v>
      </c>
      <c r="K87" s="21">
        <f>SUM(E$3:E86)+H87</f>
        <v>-7.8170122049872539</v>
      </c>
      <c r="L87" s="21">
        <f>SUM(F$3:F86)+I87</f>
        <v>2.0945621075505629</v>
      </c>
      <c r="M87" s="21">
        <f>SUM(G$3:G86)+J87</f>
        <v>0</v>
      </c>
      <c r="N87" s="19">
        <f t="shared" si="5"/>
        <v>61.105679812919689</v>
      </c>
      <c r="O87" s="19">
        <f t="shared" si="5"/>
        <v>4.3871904223866558</v>
      </c>
      <c r="P87" s="19">
        <f t="shared" si="5"/>
        <v>0</v>
      </c>
      <c r="Q87" s="19">
        <f t="shared" si="6"/>
        <v>-16.373217558826575</v>
      </c>
      <c r="R87" s="19">
        <f t="shared" si="7"/>
        <v>0</v>
      </c>
      <c r="S87" s="19">
        <f t="shared" si="8"/>
        <v>0</v>
      </c>
    </row>
    <row r="88" spans="1:19" x14ac:dyDescent="0.25">
      <c r="A88" s="26">
        <f>Wellpath!E88</f>
        <v>2550</v>
      </c>
      <c r="B88" s="22">
        <v>0</v>
      </c>
      <c r="C88" s="22">
        <v>0</v>
      </c>
      <c r="D88" s="22">
        <f>SIN(Wellpath!L88) * SIN(Wellpath!O88) / (Bfield * COS(Dip))</f>
        <v>5.5020538894993826E-5</v>
      </c>
      <c r="E88" s="20">
        <f>Model!$W$25*((drdp!B88+drdp!K88)*AMIL!$B88+(drdp!E88+drdp!N88)*AMIL!$C88+(drdp!H88+drdp!Q88)*AMIL!$D88)</f>
        <v>-0.3037688136522767</v>
      </c>
      <c r="F88" s="20">
        <f>Model!$W$25*((drdp!C88+drdp!L88)*AMIL!$B88+(drdp!F88+drdp!O88)*AMIL!$C88+(drdp!I88+drdp!R88)*AMIL!$D88)</f>
        <v>8.1394608303887728E-2</v>
      </c>
      <c r="G88" s="20">
        <f>Model!$W$25*((drdp!D88+drdp!M88)*AMIL!$B88+(drdp!G88+drdp!P88)*AMIL!$C88+(drdp!J88+drdp!S88)*AMIL!$D88)</f>
        <v>0</v>
      </c>
      <c r="H88" s="18">
        <f>Model!$W$25*((drdp!B88)*AMIL!$B88+(drdp!E88)*AMIL!$C88+(drdp!H88)*AMIL!$D88)</f>
        <v>-0.15188440682613835</v>
      </c>
      <c r="I88" s="18">
        <f>Model!$W$25*((drdp!C88)*AMIL!$B88+(drdp!F88)*AMIL!$C88+(drdp!I88)*AMIL!$D88)</f>
        <v>4.0697304151943864E-2</v>
      </c>
      <c r="J88" s="18">
        <f>Model!$W$25*((drdp!D88)*AMIL!$B88+(drdp!G88)*AMIL!$C88+(drdp!J88)*AMIL!$D88)</f>
        <v>0</v>
      </c>
      <c r="K88" s="21">
        <f>SUM(E$3:E87)+H88</f>
        <v>-8.1207810186395317</v>
      </c>
      <c r="L88" s="21">
        <f>SUM(F$3:F87)+I88</f>
        <v>2.1759567158544506</v>
      </c>
      <c r="M88" s="21">
        <f>SUM(G$3:G87)+J88</f>
        <v>0</v>
      </c>
      <c r="N88" s="19">
        <f t="shared" si="5"/>
        <v>65.947084352696109</v>
      </c>
      <c r="O88" s="19">
        <f t="shared" si="5"/>
        <v>4.7347876292720867</v>
      </c>
      <c r="P88" s="19">
        <f t="shared" si="5"/>
        <v>0</v>
      </c>
      <c r="Q88" s="19">
        <f t="shared" si="6"/>
        <v>-17.670467995492036</v>
      </c>
      <c r="R88" s="19">
        <f t="shared" si="7"/>
        <v>0</v>
      </c>
      <c r="S88" s="19">
        <f t="shared" si="8"/>
        <v>0</v>
      </c>
    </row>
    <row r="89" spans="1:19" x14ac:dyDescent="0.25">
      <c r="A89" s="26">
        <f>Wellpath!E89</f>
        <v>2580</v>
      </c>
      <c r="B89" s="22">
        <v>0</v>
      </c>
      <c r="C89" s="22">
        <v>0</v>
      </c>
      <c r="D89" s="22">
        <f>SIN(Wellpath!L89) * SIN(Wellpath!O89) / (Bfield * COS(Dip))</f>
        <v>5.5020538894993826E-5</v>
      </c>
      <c r="E89" s="20">
        <f>Model!$W$25*((drdp!B89+drdp!K89)*AMIL!$B89+(drdp!E89+drdp!N89)*AMIL!$C89+(drdp!H89+drdp!Q89)*AMIL!$D89)</f>
        <v>-0.3037688136522767</v>
      </c>
      <c r="F89" s="20">
        <f>Model!$W$25*((drdp!C89+drdp!L89)*AMIL!$B89+(drdp!F89+drdp!O89)*AMIL!$C89+(drdp!I89+drdp!R89)*AMIL!$D89)</f>
        <v>8.1394608303887728E-2</v>
      </c>
      <c r="G89" s="20">
        <f>Model!$W$25*((drdp!D89+drdp!M89)*AMIL!$B89+(drdp!G89+drdp!P89)*AMIL!$C89+(drdp!J89+drdp!S89)*AMIL!$D89)</f>
        <v>0</v>
      </c>
      <c r="H89" s="18">
        <f>Model!$W$25*((drdp!B89)*AMIL!$B89+(drdp!E89)*AMIL!$C89+(drdp!H89)*AMIL!$D89)</f>
        <v>-0.15188440682613835</v>
      </c>
      <c r="I89" s="18">
        <f>Model!$W$25*((drdp!C89)*AMIL!$B89+(drdp!F89)*AMIL!$C89+(drdp!I89)*AMIL!$D89)</f>
        <v>4.0697304151943864E-2</v>
      </c>
      <c r="J89" s="18">
        <f>Model!$W$25*((drdp!D89)*AMIL!$B89+(drdp!G89)*AMIL!$C89+(drdp!J89)*AMIL!$D89)</f>
        <v>0</v>
      </c>
      <c r="K89" s="21">
        <f>SUM(E$3:E88)+H89</f>
        <v>-8.4245498322918078</v>
      </c>
      <c r="L89" s="21">
        <f>SUM(F$3:F88)+I89</f>
        <v>2.2573513241583383</v>
      </c>
      <c r="M89" s="21">
        <f>SUM(G$3:G88)+J89</f>
        <v>0</v>
      </c>
      <c r="N89" s="19">
        <f t="shared" si="5"/>
        <v>70.973039876767928</v>
      </c>
      <c r="O89" s="19">
        <f t="shared" si="5"/>
        <v>5.0956350006794029</v>
      </c>
      <c r="P89" s="19">
        <f t="shared" si="5"/>
        <v>0</v>
      </c>
      <c r="Q89" s="19">
        <f t="shared" si="6"/>
        <v>-19.01716871936182</v>
      </c>
      <c r="R89" s="19">
        <f t="shared" si="7"/>
        <v>0</v>
      </c>
      <c r="S89" s="19">
        <f t="shared" si="8"/>
        <v>0</v>
      </c>
    </row>
    <row r="90" spans="1:19" x14ac:dyDescent="0.25">
      <c r="A90" s="26">
        <f>Wellpath!E90</f>
        <v>2610</v>
      </c>
      <c r="B90" s="22">
        <v>0</v>
      </c>
      <c r="C90" s="22">
        <v>0</v>
      </c>
      <c r="D90" s="22">
        <f>SIN(Wellpath!L90) * SIN(Wellpath!O90) / (Bfield * COS(Dip))</f>
        <v>5.5020538894993826E-5</v>
      </c>
      <c r="E90" s="20">
        <f>Model!$W$25*((drdp!B90+drdp!K90)*AMIL!$B90+(drdp!E90+drdp!N90)*AMIL!$C90+(drdp!H90+drdp!Q90)*AMIL!$D90)</f>
        <v>-0.3037688136522767</v>
      </c>
      <c r="F90" s="20">
        <f>Model!$W$25*((drdp!C90+drdp!L90)*AMIL!$B90+(drdp!F90+drdp!O90)*AMIL!$C90+(drdp!I90+drdp!R90)*AMIL!$D90)</f>
        <v>8.1394608303887728E-2</v>
      </c>
      <c r="G90" s="20">
        <f>Model!$W$25*((drdp!D90+drdp!M90)*AMIL!$B90+(drdp!G90+drdp!P90)*AMIL!$C90+(drdp!J90+drdp!S90)*AMIL!$D90)</f>
        <v>0</v>
      </c>
      <c r="H90" s="18">
        <f>Model!$W$25*((drdp!B90)*AMIL!$B90+(drdp!E90)*AMIL!$C90+(drdp!H90)*AMIL!$D90)</f>
        <v>-0.15188440682613835</v>
      </c>
      <c r="I90" s="18">
        <f>Model!$W$25*((drdp!C90)*AMIL!$B90+(drdp!F90)*AMIL!$C90+(drdp!I90)*AMIL!$D90)</f>
        <v>4.0697304151943864E-2</v>
      </c>
      <c r="J90" s="18">
        <f>Model!$W$25*((drdp!D90)*AMIL!$B90+(drdp!G90)*AMIL!$C90+(drdp!J90)*AMIL!$D90)</f>
        <v>0</v>
      </c>
      <c r="K90" s="21">
        <f>SUM(E$3:E89)+H90</f>
        <v>-8.7283186459440838</v>
      </c>
      <c r="L90" s="21">
        <f>SUM(F$3:F89)+I90</f>
        <v>2.338745932462226</v>
      </c>
      <c r="M90" s="21">
        <f>SUM(G$3:G89)+J90</f>
        <v>0</v>
      </c>
      <c r="N90" s="19">
        <f t="shared" si="5"/>
        <v>76.183546385135159</v>
      </c>
      <c r="O90" s="19">
        <f t="shared" si="5"/>
        <v>5.4697325366086069</v>
      </c>
      <c r="P90" s="19">
        <f t="shared" si="5"/>
        <v>0</v>
      </c>
      <c r="Q90" s="19">
        <f t="shared" si="6"/>
        <v>-20.41331973043593</v>
      </c>
      <c r="R90" s="19">
        <f t="shared" si="7"/>
        <v>0</v>
      </c>
      <c r="S90" s="19">
        <f t="shared" si="8"/>
        <v>0</v>
      </c>
    </row>
    <row r="91" spans="1:19" x14ac:dyDescent="0.25">
      <c r="A91" s="26">
        <f>Wellpath!E91</f>
        <v>2640</v>
      </c>
      <c r="B91" s="22">
        <v>0</v>
      </c>
      <c r="C91" s="22">
        <v>0</v>
      </c>
      <c r="D91" s="22">
        <f>SIN(Wellpath!L91) * SIN(Wellpath!O91) / (Bfield * COS(Dip))</f>
        <v>5.5020538894993826E-5</v>
      </c>
      <c r="E91" s="20">
        <f>Model!$W$25*((drdp!B91+drdp!K91)*AMIL!$B91+(drdp!E91+drdp!N91)*AMIL!$C91+(drdp!H91+drdp!Q91)*AMIL!$D91)</f>
        <v>-0.3037688136522767</v>
      </c>
      <c r="F91" s="20">
        <f>Model!$W$25*((drdp!C91+drdp!L91)*AMIL!$B91+(drdp!F91+drdp!O91)*AMIL!$C91+(drdp!I91+drdp!R91)*AMIL!$D91)</f>
        <v>8.1394608303887728E-2</v>
      </c>
      <c r="G91" s="20">
        <f>Model!$W$25*((drdp!D91+drdp!M91)*AMIL!$B91+(drdp!G91+drdp!P91)*AMIL!$C91+(drdp!J91+drdp!S91)*AMIL!$D91)</f>
        <v>0</v>
      </c>
      <c r="H91" s="18">
        <f>Model!$W$25*((drdp!B91)*AMIL!$B91+(drdp!E91)*AMIL!$C91+(drdp!H91)*AMIL!$D91)</f>
        <v>-0.15188440682613835</v>
      </c>
      <c r="I91" s="18">
        <f>Model!$W$25*((drdp!C91)*AMIL!$B91+(drdp!F91)*AMIL!$C91+(drdp!I91)*AMIL!$D91)</f>
        <v>4.0697304151943864E-2</v>
      </c>
      <c r="J91" s="18">
        <f>Model!$W$25*((drdp!D91)*AMIL!$B91+(drdp!G91)*AMIL!$C91+(drdp!J91)*AMIL!$D91)</f>
        <v>0</v>
      </c>
      <c r="K91" s="21">
        <f>SUM(E$3:E90)+H91</f>
        <v>-9.0320874595963598</v>
      </c>
      <c r="L91" s="21">
        <f>SUM(F$3:F90)+I91</f>
        <v>2.4201405407661136</v>
      </c>
      <c r="M91" s="21">
        <f>SUM(G$3:G90)+J91</f>
        <v>0</v>
      </c>
      <c r="N91" s="19">
        <f t="shared" si="5"/>
        <v>81.578603877797832</v>
      </c>
      <c r="O91" s="19">
        <f t="shared" si="5"/>
        <v>5.857080237059697</v>
      </c>
      <c r="P91" s="19">
        <f t="shared" si="5"/>
        <v>0</v>
      </c>
      <c r="Q91" s="19">
        <f t="shared" si="6"/>
        <v>-21.858921028714366</v>
      </c>
      <c r="R91" s="19">
        <f t="shared" si="7"/>
        <v>0</v>
      </c>
      <c r="S91" s="19">
        <f t="shared" si="8"/>
        <v>0</v>
      </c>
    </row>
    <row r="92" spans="1:19" x14ac:dyDescent="0.25">
      <c r="A92" s="26">
        <f>Wellpath!E92</f>
        <v>2670</v>
      </c>
      <c r="B92" s="22">
        <v>0</v>
      </c>
      <c r="C92" s="22">
        <v>0</v>
      </c>
      <c r="D92" s="22">
        <f>SIN(Wellpath!L92) * SIN(Wellpath!O92) / (Bfield * COS(Dip))</f>
        <v>5.5020538894993826E-5</v>
      </c>
      <c r="E92" s="20">
        <f>Model!$W$25*((drdp!B92+drdp!K92)*AMIL!$B92+(drdp!E92+drdp!N92)*AMIL!$C92+(drdp!H92+drdp!Q92)*AMIL!$D92)</f>
        <v>-0.3037688136522767</v>
      </c>
      <c r="F92" s="20">
        <f>Model!$W$25*((drdp!C92+drdp!L92)*AMIL!$B92+(drdp!F92+drdp!O92)*AMIL!$C92+(drdp!I92+drdp!R92)*AMIL!$D92)</f>
        <v>8.1394608303887728E-2</v>
      </c>
      <c r="G92" s="20">
        <f>Model!$W$25*((drdp!D92+drdp!M92)*AMIL!$B92+(drdp!G92+drdp!P92)*AMIL!$C92+(drdp!J92+drdp!S92)*AMIL!$D92)</f>
        <v>0</v>
      </c>
      <c r="H92" s="18">
        <f>Model!$W$25*((drdp!B92)*AMIL!$B92+(drdp!E92)*AMIL!$C92+(drdp!H92)*AMIL!$D92)</f>
        <v>-0.15188440682613835</v>
      </c>
      <c r="I92" s="18">
        <f>Model!$W$25*((drdp!C92)*AMIL!$B92+(drdp!F92)*AMIL!$C92+(drdp!I92)*AMIL!$D92)</f>
        <v>4.0697304151943864E-2</v>
      </c>
      <c r="J92" s="18">
        <f>Model!$W$25*((drdp!D92)*AMIL!$B92+(drdp!G92)*AMIL!$C92+(drdp!J92)*AMIL!$D92)</f>
        <v>0</v>
      </c>
      <c r="K92" s="21">
        <f>SUM(E$3:E91)+H92</f>
        <v>-9.3358562732486359</v>
      </c>
      <c r="L92" s="21">
        <f>SUM(F$3:F91)+I92</f>
        <v>2.5015351490700013</v>
      </c>
      <c r="M92" s="21">
        <f>SUM(G$3:G91)+J92</f>
        <v>0</v>
      </c>
      <c r="N92" s="19">
        <f t="shared" si="5"/>
        <v>87.158212354755904</v>
      </c>
      <c r="O92" s="19">
        <f t="shared" si="5"/>
        <v>6.2576781020326733</v>
      </c>
      <c r="P92" s="19">
        <f t="shared" si="5"/>
        <v>0</v>
      </c>
      <c r="Q92" s="19">
        <f t="shared" si="6"/>
        <v>-23.353972614197133</v>
      </c>
      <c r="R92" s="19">
        <f t="shared" si="7"/>
        <v>0</v>
      </c>
      <c r="S92" s="19">
        <f t="shared" si="8"/>
        <v>0</v>
      </c>
    </row>
    <row r="93" spans="1:19" x14ac:dyDescent="0.25">
      <c r="A93" s="26">
        <f>Wellpath!E93</f>
        <v>2700</v>
      </c>
      <c r="B93" s="22">
        <v>0</v>
      </c>
      <c r="C93" s="22">
        <v>0</v>
      </c>
      <c r="D93" s="22">
        <f>SIN(Wellpath!L93) * SIN(Wellpath!O93) / (Bfield * COS(Dip))</f>
        <v>5.5020538894993826E-5</v>
      </c>
      <c r="E93" s="20">
        <f>Model!$W$25*((drdp!B93+drdp!K93)*AMIL!$B93+(drdp!E93+drdp!N93)*AMIL!$C93+(drdp!H93+drdp!Q93)*AMIL!$D93)</f>
        <v>-0.3037688136522767</v>
      </c>
      <c r="F93" s="20">
        <f>Model!$W$25*((drdp!C93+drdp!L93)*AMIL!$B93+(drdp!F93+drdp!O93)*AMIL!$C93+(drdp!I93+drdp!R93)*AMIL!$D93)</f>
        <v>8.1394608303887728E-2</v>
      </c>
      <c r="G93" s="20">
        <f>Model!$W$25*((drdp!D93+drdp!M93)*AMIL!$B93+(drdp!G93+drdp!P93)*AMIL!$C93+(drdp!J93+drdp!S93)*AMIL!$D93)</f>
        <v>0</v>
      </c>
      <c r="H93" s="18">
        <f>Model!$W$25*((drdp!B93)*AMIL!$B93+(drdp!E93)*AMIL!$C93+(drdp!H93)*AMIL!$D93)</f>
        <v>-0.15188440682613835</v>
      </c>
      <c r="I93" s="18">
        <f>Model!$W$25*((drdp!C93)*AMIL!$B93+(drdp!F93)*AMIL!$C93+(drdp!I93)*AMIL!$D93)</f>
        <v>4.0697304151943864E-2</v>
      </c>
      <c r="J93" s="18">
        <f>Model!$W$25*((drdp!D93)*AMIL!$B93+(drdp!G93)*AMIL!$C93+(drdp!J93)*AMIL!$D93)</f>
        <v>0</v>
      </c>
      <c r="K93" s="21">
        <f>SUM(E$3:E92)+H93</f>
        <v>-9.6396250869009119</v>
      </c>
      <c r="L93" s="21">
        <f>SUM(F$3:F92)+I93</f>
        <v>2.582929757373889</v>
      </c>
      <c r="M93" s="21">
        <f>SUM(G$3:G92)+J93</f>
        <v>0</v>
      </c>
      <c r="N93" s="19">
        <f t="shared" si="5"/>
        <v>92.922371816009417</v>
      </c>
      <c r="O93" s="19">
        <f t="shared" si="5"/>
        <v>6.6715261315275374</v>
      </c>
      <c r="P93" s="19">
        <f t="shared" si="5"/>
        <v>0</v>
      </c>
      <c r="Q93" s="19">
        <f t="shared" si="6"/>
        <v>-24.898474486884226</v>
      </c>
      <c r="R93" s="19">
        <f t="shared" si="7"/>
        <v>0</v>
      </c>
      <c r="S93" s="19">
        <f t="shared" si="8"/>
        <v>0</v>
      </c>
    </row>
    <row r="94" spans="1:19" x14ac:dyDescent="0.25">
      <c r="A94" s="26">
        <f>Wellpath!E94</f>
        <v>2730</v>
      </c>
      <c r="B94" s="22">
        <v>0</v>
      </c>
      <c r="C94" s="22">
        <v>0</v>
      </c>
      <c r="D94" s="22">
        <f>SIN(Wellpath!L94) * SIN(Wellpath!O94) / (Bfield * COS(Dip))</f>
        <v>5.5020538894993826E-5</v>
      </c>
      <c r="E94" s="20">
        <f>Model!$W$25*((drdp!B94+drdp!K94)*AMIL!$B94+(drdp!E94+drdp!N94)*AMIL!$C94+(drdp!H94+drdp!Q94)*AMIL!$D94)</f>
        <v>-0.3037688136522767</v>
      </c>
      <c r="F94" s="20">
        <f>Model!$W$25*((drdp!C94+drdp!L94)*AMIL!$B94+(drdp!F94+drdp!O94)*AMIL!$C94+(drdp!I94+drdp!R94)*AMIL!$D94)</f>
        <v>8.1394608303887728E-2</v>
      </c>
      <c r="G94" s="20">
        <f>Model!$W$25*((drdp!D94+drdp!M94)*AMIL!$B94+(drdp!G94+drdp!P94)*AMIL!$C94+(drdp!J94+drdp!S94)*AMIL!$D94)</f>
        <v>0</v>
      </c>
      <c r="H94" s="18">
        <f>Model!$W$25*((drdp!B94)*AMIL!$B94+(drdp!E94)*AMIL!$C94+(drdp!H94)*AMIL!$D94)</f>
        <v>-0.15188440682613835</v>
      </c>
      <c r="I94" s="18">
        <f>Model!$W$25*((drdp!C94)*AMIL!$B94+(drdp!F94)*AMIL!$C94+(drdp!I94)*AMIL!$D94)</f>
        <v>4.0697304151943864E-2</v>
      </c>
      <c r="J94" s="18">
        <f>Model!$W$25*((drdp!D94)*AMIL!$B94+(drdp!G94)*AMIL!$C94+(drdp!J94)*AMIL!$D94)</f>
        <v>0</v>
      </c>
      <c r="K94" s="21">
        <f>SUM(E$3:E93)+H94</f>
        <v>-9.9433939005531879</v>
      </c>
      <c r="L94" s="21">
        <f>SUM(F$3:F93)+I94</f>
        <v>2.6643243656777766</v>
      </c>
      <c r="M94" s="21">
        <f>SUM(G$3:G93)+J94</f>
        <v>0</v>
      </c>
      <c r="N94" s="19">
        <f t="shared" si="5"/>
        <v>98.871082261558342</v>
      </c>
      <c r="O94" s="19">
        <f t="shared" si="5"/>
        <v>7.0986243255442867</v>
      </c>
      <c r="P94" s="19">
        <f t="shared" si="5"/>
        <v>0</v>
      </c>
      <c r="Q94" s="19">
        <f t="shared" si="6"/>
        <v>-26.492426646775645</v>
      </c>
      <c r="R94" s="19">
        <f t="shared" si="7"/>
        <v>0</v>
      </c>
      <c r="S94" s="19">
        <f t="shared" si="8"/>
        <v>0</v>
      </c>
    </row>
    <row r="95" spans="1:19" x14ac:dyDescent="0.25">
      <c r="A95" s="26">
        <f>Wellpath!E95</f>
        <v>2760</v>
      </c>
      <c r="B95" s="22">
        <v>0</v>
      </c>
      <c r="C95" s="22">
        <v>0</v>
      </c>
      <c r="D95" s="22">
        <f>SIN(Wellpath!L95) * SIN(Wellpath!O95) / (Bfield * COS(Dip))</f>
        <v>5.5020538894993826E-5</v>
      </c>
      <c r="E95" s="20">
        <f>Model!$W$25*((drdp!B95+drdp!K95)*AMIL!$B95+(drdp!E95+drdp!N95)*AMIL!$C95+(drdp!H95+drdp!Q95)*AMIL!$D95)</f>
        <v>-0.3037688136522767</v>
      </c>
      <c r="F95" s="20">
        <f>Model!$W$25*((drdp!C95+drdp!L95)*AMIL!$B95+(drdp!F95+drdp!O95)*AMIL!$C95+(drdp!I95+drdp!R95)*AMIL!$D95)</f>
        <v>8.1394608303887728E-2</v>
      </c>
      <c r="G95" s="20">
        <f>Model!$W$25*((drdp!D95+drdp!M95)*AMIL!$B95+(drdp!G95+drdp!P95)*AMIL!$C95+(drdp!J95+drdp!S95)*AMIL!$D95)</f>
        <v>0</v>
      </c>
      <c r="H95" s="18">
        <f>Model!$W$25*((drdp!B95)*AMIL!$B95+(drdp!E95)*AMIL!$C95+(drdp!H95)*AMIL!$D95)</f>
        <v>-0.15188440682613835</v>
      </c>
      <c r="I95" s="18">
        <f>Model!$W$25*((drdp!C95)*AMIL!$B95+(drdp!F95)*AMIL!$C95+(drdp!I95)*AMIL!$D95)</f>
        <v>4.0697304151943864E-2</v>
      </c>
      <c r="J95" s="18">
        <f>Model!$W$25*((drdp!D95)*AMIL!$B95+(drdp!G95)*AMIL!$C95+(drdp!J95)*AMIL!$D95)</f>
        <v>0</v>
      </c>
      <c r="K95" s="21">
        <f>SUM(E$3:E94)+H95</f>
        <v>-10.247162714205464</v>
      </c>
      <c r="L95" s="21">
        <f>SUM(F$3:F94)+I95</f>
        <v>2.7457189739816643</v>
      </c>
      <c r="M95" s="21">
        <f>SUM(G$3:G94)+J95</f>
        <v>0</v>
      </c>
      <c r="N95" s="19">
        <f t="shared" si="5"/>
        <v>105.0043436914027</v>
      </c>
      <c r="O95" s="19">
        <f t="shared" si="5"/>
        <v>7.538972684082923</v>
      </c>
      <c r="P95" s="19">
        <f t="shared" si="5"/>
        <v>0</v>
      </c>
      <c r="Q95" s="19">
        <f t="shared" si="6"/>
        <v>-28.135829093871394</v>
      </c>
      <c r="R95" s="19">
        <f t="shared" si="7"/>
        <v>0</v>
      </c>
      <c r="S95" s="19">
        <f t="shared" si="8"/>
        <v>0</v>
      </c>
    </row>
    <row r="96" spans="1:19" x14ac:dyDescent="0.25">
      <c r="A96" s="26">
        <f>Wellpath!E96</f>
        <v>2790</v>
      </c>
      <c r="B96" s="22">
        <v>0</v>
      </c>
      <c r="C96" s="22">
        <v>0</v>
      </c>
      <c r="D96" s="22">
        <f>SIN(Wellpath!L96) * SIN(Wellpath!O96) / (Bfield * COS(Dip))</f>
        <v>5.5020538894993826E-5</v>
      </c>
      <c r="E96" s="20">
        <f>Model!$W$25*((drdp!B96+drdp!K96)*AMIL!$B96+(drdp!E96+drdp!N96)*AMIL!$C96+(drdp!H96+drdp!Q96)*AMIL!$D96)</f>
        <v>-0.3037688136522767</v>
      </c>
      <c r="F96" s="20">
        <f>Model!$W$25*((drdp!C96+drdp!L96)*AMIL!$B96+(drdp!F96+drdp!O96)*AMIL!$C96+(drdp!I96+drdp!R96)*AMIL!$D96)</f>
        <v>8.1394608303887728E-2</v>
      </c>
      <c r="G96" s="20">
        <f>Model!$W$25*((drdp!D96+drdp!M96)*AMIL!$B96+(drdp!G96+drdp!P96)*AMIL!$C96+(drdp!J96+drdp!S96)*AMIL!$D96)</f>
        <v>0</v>
      </c>
      <c r="H96" s="18">
        <f>Model!$W$25*((drdp!B96)*AMIL!$B96+(drdp!E96)*AMIL!$C96+(drdp!H96)*AMIL!$D96)</f>
        <v>-0.15188440682613835</v>
      </c>
      <c r="I96" s="18">
        <f>Model!$W$25*((drdp!C96)*AMIL!$B96+(drdp!F96)*AMIL!$C96+(drdp!I96)*AMIL!$D96)</f>
        <v>4.0697304151943864E-2</v>
      </c>
      <c r="J96" s="18">
        <f>Model!$W$25*((drdp!D96)*AMIL!$B96+(drdp!G96)*AMIL!$C96+(drdp!J96)*AMIL!$D96)</f>
        <v>0</v>
      </c>
      <c r="K96" s="21">
        <f>SUM(E$3:E95)+H96</f>
        <v>-10.55093152785774</v>
      </c>
      <c r="L96" s="21">
        <f>SUM(F$3:F95)+I96</f>
        <v>2.827113582285552</v>
      </c>
      <c r="M96" s="21">
        <f>SUM(G$3:G95)+J96</f>
        <v>0</v>
      </c>
      <c r="N96" s="19">
        <f t="shared" si="5"/>
        <v>111.32215610554246</v>
      </c>
      <c r="O96" s="19">
        <f t="shared" si="5"/>
        <v>7.9925712071434463</v>
      </c>
      <c r="P96" s="19">
        <f t="shared" si="5"/>
        <v>0</v>
      </c>
      <c r="Q96" s="19">
        <f t="shared" si="6"/>
        <v>-29.828681828171469</v>
      </c>
      <c r="R96" s="19">
        <f t="shared" si="7"/>
        <v>0</v>
      </c>
      <c r="S96" s="19">
        <f t="shared" si="8"/>
        <v>0</v>
      </c>
    </row>
    <row r="97" spans="1:19" x14ac:dyDescent="0.25">
      <c r="A97" s="26">
        <f>Wellpath!E97</f>
        <v>2820</v>
      </c>
      <c r="B97" s="22">
        <v>0</v>
      </c>
      <c r="C97" s="22">
        <v>0</v>
      </c>
      <c r="D97" s="22">
        <f>SIN(Wellpath!L97) * SIN(Wellpath!O97) / (Bfield * COS(Dip))</f>
        <v>5.5020538894993826E-5</v>
      </c>
      <c r="E97" s="20">
        <f>Model!$W$25*((drdp!B97+drdp!K97)*AMIL!$B97+(drdp!E97+drdp!N97)*AMIL!$C97+(drdp!H97+drdp!Q97)*AMIL!$D97)</f>
        <v>-0.3037688136522767</v>
      </c>
      <c r="F97" s="20">
        <f>Model!$W$25*((drdp!C97+drdp!L97)*AMIL!$B97+(drdp!F97+drdp!O97)*AMIL!$C97+(drdp!I97+drdp!R97)*AMIL!$D97)</f>
        <v>8.1394608303887728E-2</v>
      </c>
      <c r="G97" s="20">
        <f>Model!$W$25*((drdp!D97+drdp!M97)*AMIL!$B97+(drdp!G97+drdp!P97)*AMIL!$C97+(drdp!J97+drdp!S97)*AMIL!$D97)</f>
        <v>0</v>
      </c>
      <c r="H97" s="18">
        <f>Model!$W$25*((drdp!B97)*AMIL!$B97+(drdp!E97)*AMIL!$C97+(drdp!H97)*AMIL!$D97)</f>
        <v>-0.15188440682613835</v>
      </c>
      <c r="I97" s="18">
        <f>Model!$W$25*((drdp!C97)*AMIL!$B97+(drdp!F97)*AMIL!$C97+(drdp!I97)*AMIL!$D97)</f>
        <v>4.0697304151943864E-2</v>
      </c>
      <c r="J97" s="18">
        <f>Model!$W$25*((drdp!D97)*AMIL!$B97+(drdp!G97)*AMIL!$C97+(drdp!J97)*AMIL!$D97)</f>
        <v>0</v>
      </c>
      <c r="K97" s="21">
        <f>SUM(E$3:E96)+H97</f>
        <v>-10.854700341510016</v>
      </c>
      <c r="L97" s="21">
        <f>SUM(F$3:F96)+I97</f>
        <v>2.9085081905894397</v>
      </c>
      <c r="M97" s="21">
        <f>SUM(G$3:G96)+J97</f>
        <v>0</v>
      </c>
      <c r="N97" s="19">
        <f t="shared" si="5"/>
        <v>117.82451950397765</v>
      </c>
      <c r="O97" s="19">
        <f t="shared" si="5"/>
        <v>8.4594198947258565</v>
      </c>
      <c r="P97" s="19">
        <f t="shared" si="5"/>
        <v>0</v>
      </c>
      <c r="Q97" s="19">
        <f t="shared" si="6"/>
        <v>-31.57098484967587</v>
      </c>
      <c r="R97" s="19">
        <f t="shared" si="7"/>
        <v>0</v>
      </c>
      <c r="S97" s="19">
        <f t="shared" si="8"/>
        <v>0</v>
      </c>
    </row>
    <row r="98" spans="1:19" x14ac:dyDescent="0.25">
      <c r="A98" s="26">
        <f>Wellpath!E98</f>
        <v>2850</v>
      </c>
      <c r="B98" s="22">
        <v>0</v>
      </c>
      <c r="C98" s="22">
        <v>0</v>
      </c>
      <c r="D98" s="22">
        <f>SIN(Wellpath!L98) * SIN(Wellpath!O98) / (Bfield * COS(Dip))</f>
        <v>5.5020538894993826E-5</v>
      </c>
      <c r="E98" s="20">
        <f>Model!$W$25*((drdp!B98+drdp!K98)*AMIL!$B98+(drdp!E98+drdp!N98)*AMIL!$C98+(drdp!H98+drdp!Q98)*AMIL!$D98)</f>
        <v>-0.3037688136522767</v>
      </c>
      <c r="F98" s="20">
        <f>Model!$W$25*((drdp!C98+drdp!L98)*AMIL!$B98+(drdp!F98+drdp!O98)*AMIL!$C98+(drdp!I98+drdp!R98)*AMIL!$D98)</f>
        <v>8.1394608303887728E-2</v>
      </c>
      <c r="G98" s="20">
        <f>Model!$W$25*((drdp!D98+drdp!M98)*AMIL!$B98+(drdp!G98+drdp!P98)*AMIL!$C98+(drdp!J98+drdp!S98)*AMIL!$D98)</f>
        <v>0</v>
      </c>
      <c r="H98" s="18">
        <f>Model!$W$25*((drdp!B98)*AMIL!$B98+(drdp!E98)*AMIL!$C98+(drdp!H98)*AMIL!$D98)</f>
        <v>-0.15188440682613835</v>
      </c>
      <c r="I98" s="18">
        <f>Model!$W$25*((drdp!C98)*AMIL!$B98+(drdp!F98)*AMIL!$C98+(drdp!I98)*AMIL!$D98)</f>
        <v>4.0697304151943864E-2</v>
      </c>
      <c r="J98" s="18">
        <f>Model!$W$25*((drdp!D98)*AMIL!$B98+(drdp!G98)*AMIL!$C98+(drdp!J98)*AMIL!$D98)</f>
        <v>0</v>
      </c>
      <c r="K98" s="21">
        <f>SUM(E$3:E97)+H98</f>
        <v>-11.158469155162292</v>
      </c>
      <c r="L98" s="21">
        <f>SUM(F$3:F97)+I98</f>
        <v>2.9899027988933273</v>
      </c>
      <c r="M98" s="21">
        <f>SUM(G$3:G97)+J98</f>
        <v>0</v>
      </c>
      <c r="N98" s="19">
        <f t="shared" si="5"/>
        <v>124.51143388670828</v>
      </c>
      <c r="O98" s="19">
        <f t="shared" si="5"/>
        <v>8.9395187468301529</v>
      </c>
      <c r="P98" s="19">
        <f t="shared" si="5"/>
        <v>0</v>
      </c>
      <c r="Q98" s="19">
        <f t="shared" si="6"/>
        <v>-33.362738158384602</v>
      </c>
      <c r="R98" s="19">
        <f t="shared" si="7"/>
        <v>0</v>
      </c>
      <c r="S98" s="19">
        <f t="shared" si="8"/>
        <v>0</v>
      </c>
    </row>
    <row r="99" spans="1:19" x14ac:dyDescent="0.25">
      <c r="A99" s="26">
        <f>Wellpath!E99</f>
        <v>2880</v>
      </c>
      <c r="B99" s="22">
        <v>0</v>
      </c>
      <c r="C99" s="22">
        <v>0</v>
      </c>
      <c r="D99" s="22">
        <f>SIN(Wellpath!L99) * SIN(Wellpath!O99) / (Bfield * COS(Dip))</f>
        <v>5.5020538894993826E-5</v>
      </c>
      <c r="E99" s="20">
        <f>Model!$W$25*((drdp!B99+drdp!K99)*AMIL!$B99+(drdp!E99+drdp!N99)*AMIL!$C99+(drdp!H99+drdp!Q99)*AMIL!$D99)</f>
        <v>-0.3037688136522767</v>
      </c>
      <c r="F99" s="20">
        <f>Model!$W$25*((drdp!C99+drdp!L99)*AMIL!$B99+(drdp!F99+drdp!O99)*AMIL!$C99+(drdp!I99+drdp!R99)*AMIL!$D99)</f>
        <v>8.1394608303887728E-2</v>
      </c>
      <c r="G99" s="20">
        <f>Model!$W$25*((drdp!D99+drdp!M99)*AMIL!$B99+(drdp!G99+drdp!P99)*AMIL!$C99+(drdp!J99+drdp!S99)*AMIL!$D99)</f>
        <v>0</v>
      </c>
      <c r="H99" s="18">
        <f>Model!$W$25*((drdp!B99)*AMIL!$B99+(drdp!E99)*AMIL!$C99+(drdp!H99)*AMIL!$D99)</f>
        <v>-0.15188440682613835</v>
      </c>
      <c r="I99" s="18">
        <f>Model!$W$25*((drdp!C99)*AMIL!$B99+(drdp!F99)*AMIL!$C99+(drdp!I99)*AMIL!$D99)</f>
        <v>4.0697304151943864E-2</v>
      </c>
      <c r="J99" s="18">
        <f>Model!$W$25*((drdp!D99)*AMIL!$B99+(drdp!G99)*AMIL!$C99+(drdp!J99)*AMIL!$D99)</f>
        <v>0</v>
      </c>
      <c r="K99" s="21">
        <f>SUM(E$3:E98)+H99</f>
        <v>-11.462237968814568</v>
      </c>
      <c r="L99" s="21">
        <f>SUM(F$3:F98)+I99</f>
        <v>3.071297407197215</v>
      </c>
      <c r="M99" s="21">
        <f>SUM(G$3:G98)+J99</f>
        <v>0</v>
      </c>
      <c r="N99" s="19">
        <f t="shared" si="5"/>
        <v>131.38289925373431</v>
      </c>
      <c r="O99" s="19">
        <f t="shared" si="5"/>
        <v>9.4328677634563363</v>
      </c>
      <c r="P99" s="19">
        <f t="shared" si="5"/>
        <v>0</v>
      </c>
      <c r="Q99" s="19">
        <f t="shared" si="6"/>
        <v>-35.203941754297652</v>
      </c>
      <c r="R99" s="19">
        <f t="shared" si="7"/>
        <v>0</v>
      </c>
      <c r="S99" s="19">
        <f t="shared" si="8"/>
        <v>0</v>
      </c>
    </row>
    <row r="100" spans="1:19" x14ac:dyDescent="0.25">
      <c r="A100" s="26">
        <f>Wellpath!E100</f>
        <v>2910</v>
      </c>
      <c r="B100" s="22">
        <v>0</v>
      </c>
      <c r="C100" s="22">
        <v>0</v>
      </c>
      <c r="D100" s="22">
        <f>SIN(Wellpath!L100) * SIN(Wellpath!O100) / (Bfield * COS(Dip))</f>
        <v>5.5020538894993826E-5</v>
      </c>
      <c r="E100" s="20">
        <f>Model!$W$25*((drdp!B100+drdp!K100)*AMIL!$B100+(drdp!E100+drdp!N100)*AMIL!$C100+(drdp!H100+drdp!Q100)*AMIL!$D100)</f>
        <v>-0.3037688136522767</v>
      </c>
      <c r="F100" s="20">
        <f>Model!$W$25*((drdp!C100+drdp!L100)*AMIL!$B100+(drdp!F100+drdp!O100)*AMIL!$C100+(drdp!I100+drdp!R100)*AMIL!$D100)</f>
        <v>8.1394608303887728E-2</v>
      </c>
      <c r="G100" s="20">
        <f>Model!$W$25*((drdp!D100+drdp!M100)*AMIL!$B100+(drdp!G100+drdp!P100)*AMIL!$C100+(drdp!J100+drdp!S100)*AMIL!$D100)</f>
        <v>0</v>
      </c>
      <c r="H100" s="18">
        <f>Model!$W$25*((drdp!B100)*AMIL!$B100+(drdp!E100)*AMIL!$C100+(drdp!H100)*AMIL!$D100)</f>
        <v>-0.15188440682613835</v>
      </c>
      <c r="I100" s="18">
        <f>Model!$W$25*((drdp!C100)*AMIL!$B100+(drdp!F100)*AMIL!$C100+(drdp!I100)*AMIL!$D100)</f>
        <v>4.0697304151943864E-2</v>
      </c>
      <c r="J100" s="18">
        <f>Model!$W$25*((drdp!D100)*AMIL!$B100+(drdp!G100)*AMIL!$C100+(drdp!J100)*AMIL!$D100)</f>
        <v>0</v>
      </c>
      <c r="K100" s="21">
        <f>SUM(E$3:E99)+H100</f>
        <v>-11.766006782466844</v>
      </c>
      <c r="L100" s="21">
        <f>SUM(F$3:F99)+I100</f>
        <v>3.1526920155011027</v>
      </c>
      <c r="M100" s="21">
        <f>SUM(G$3:G99)+J100</f>
        <v>0</v>
      </c>
      <c r="N100" s="19">
        <f t="shared" si="5"/>
        <v>138.43891560505577</v>
      </c>
      <c r="O100" s="19">
        <f t="shared" si="5"/>
        <v>9.9394669446044048</v>
      </c>
      <c r="P100" s="19">
        <f t="shared" si="5"/>
        <v>0</v>
      </c>
      <c r="Q100" s="19">
        <f t="shared" si="6"/>
        <v>-37.09459563741504</v>
      </c>
      <c r="R100" s="19">
        <f t="shared" si="7"/>
        <v>0</v>
      </c>
      <c r="S100" s="19">
        <f t="shared" si="8"/>
        <v>0</v>
      </c>
    </row>
    <row r="101" spans="1:19" x14ac:dyDescent="0.25">
      <c r="A101" s="26">
        <f>Wellpath!E101</f>
        <v>2940</v>
      </c>
      <c r="B101" s="22">
        <v>0</v>
      </c>
      <c r="C101" s="22">
        <v>0</v>
      </c>
      <c r="D101" s="22">
        <f>SIN(Wellpath!L101) * SIN(Wellpath!O101) / (Bfield * COS(Dip))</f>
        <v>5.5020538894993826E-5</v>
      </c>
      <c r="E101" s="20">
        <f>Model!$W$25*((drdp!B101+drdp!K101)*AMIL!$B101+(drdp!E101+drdp!N101)*AMIL!$C101+(drdp!H101+drdp!Q101)*AMIL!$D101)</f>
        <v>-0.3037688136522767</v>
      </c>
      <c r="F101" s="20">
        <f>Model!$W$25*((drdp!C101+drdp!L101)*AMIL!$B101+(drdp!F101+drdp!O101)*AMIL!$C101+(drdp!I101+drdp!R101)*AMIL!$D101)</f>
        <v>8.1394608303887728E-2</v>
      </c>
      <c r="G101" s="20">
        <f>Model!$W$25*((drdp!D101+drdp!M101)*AMIL!$B101+(drdp!G101+drdp!P101)*AMIL!$C101+(drdp!J101+drdp!S101)*AMIL!$D101)</f>
        <v>0</v>
      </c>
      <c r="H101" s="18">
        <f>Model!$W$25*((drdp!B101)*AMIL!$B101+(drdp!E101)*AMIL!$C101+(drdp!H101)*AMIL!$D101)</f>
        <v>-0.15188440682613835</v>
      </c>
      <c r="I101" s="18">
        <f>Model!$W$25*((drdp!C101)*AMIL!$B101+(drdp!F101)*AMIL!$C101+(drdp!I101)*AMIL!$D101)</f>
        <v>4.0697304151943864E-2</v>
      </c>
      <c r="J101" s="18">
        <f>Model!$W$25*((drdp!D101)*AMIL!$B101+(drdp!G101)*AMIL!$C101+(drdp!J101)*AMIL!$D101)</f>
        <v>0</v>
      </c>
      <c r="K101" s="21">
        <f>SUM(E$3:E100)+H101</f>
        <v>-12.06977559611912</v>
      </c>
      <c r="L101" s="21">
        <f>SUM(F$3:F100)+I101</f>
        <v>3.2340866238049903</v>
      </c>
      <c r="M101" s="21">
        <f>SUM(G$3:G100)+J101</f>
        <v>0</v>
      </c>
      <c r="N101" s="19">
        <f t="shared" si="5"/>
        <v>145.67948294067267</v>
      </c>
      <c r="O101" s="19">
        <f t="shared" si="5"/>
        <v>10.45931629027436</v>
      </c>
      <c r="P101" s="19">
        <f t="shared" si="5"/>
        <v>0</v>
      </c>
      <c r="Q101" s="19">
        <f t="shared" si="6"/>
        <v>-39.03469980773675</v>
      </c>
      <c r="R101" s="19">
        <f t="shared" si="7"/>
        <v>0</v>
      </c>
      <c r="S101" s="19">
        <f t="shared" si="8"/>
        <v>0</v>
      </c>
    </row>
    <row r="102" spans="1:19" x14ac:dyDescent="0.25">
      <c r="A102" s="26">
        <f>Wellpath!E102</f>
        <v>2970</v>
      </c>
      <c r="B102" s="22">
        <v>0</v>
      </c>
      <c r="C102" s="22">
        <v>0</v>
      </c>
      <c r="D102" s="22">
        <f>SIN(Wellpath!L102) * SIN(Wellpath!O102) / (Bfield * COS(Dip))</f>
        <v>5.5020538894993826E-5</v>
      </c>
      <c r="E102" s="20">
        <f>Model!$W$25*((drdp!B102+drdp!K102)*AMIL!$B102+(drdp!E102+drdp!N102)*AMIL!$C102+(drdp!H102+drdp!Q102)*AMIL!$D102)</f>
        <v>-0.3037688136522767</v>
      </c>
      <c r="F102" s="20">
        <f>Model!$W$25*((drdp!C102+drdp!L102)*AMIL!$B102+(drdp!F102+drdp!O102)*AMIL!$C102+(drdp!I102+drdp!R102)*AMIL!$D102)</f>
        <v>8.1394608303887728E-2</v>
      </c>
      <c r="G102" s="20">
        <f>Model!$W$25*((drdp!D102+drdp!M102)*AMIL!$B102+(drdp!G102+drdp!P102)*AMIL!$C102+(drdp!J102+drdp!S102)*AMIL!$D102)</f>
        <v>0</v>
      </c>
      <c r="H102" s="18">
        <f>Model!$W$25*((drdp!B102)*AMIL!$B102+(drdp!E102)*AMIL!$C102+(drdp!H102)*AMIL!$D102)</f>
        <v>-0.15188440682613835</v>
      </c>
      <c r="I102" s="18">
        <f>Model!$W$25*((drdp!C102)*AMIL!$B102+(drdp!F102)*AMIL!$C102+(drdp!I102)*AMIL!$D102)</f>
        <v>4.0697304151943864E-2</v>
      </c>
      <c r="J102" s="18">
        <f>Model!$W$25*((drdp!D102)*AMIL!$B102+(drdp!G102)*AMIL!$C102+(drdp!J102)*AMIL!$D102)</f>
        <v>0</v>
      </c>
      <c r="K102" s="21">
        <f>SUM(E$3:E101)+H102</f>
        <v>-12.373544409771396</v>
      </c>
      <c r="L102" s="21">
        <f>SUM(F$3:F101)+I102</f>
        <v>3.315481232108878</v>
      </c>
      <c r="M102" s="21">
        <f>SUM(G$3:G101)+J102</f>
        <v>0</v>
      </c>
      <c r="N102" s="19">
        <f t="shared" si="5"/>
        <v>153.10460126058496</v>
      </c>
      <c r="O102" s="19">
        <f t="shared" si="5"/>
        <v>10.992415800466205</v>
      </c>
      <c r="P102" s="19">
        <f t="shared" si="5"/>
        <v>0</v>
      </c>
      <c r="Q102" s="19">
        <f t="shared" si="6"/>
        <v>-41.02425426526279</v>
      </c>
      <c r="R102" s="19">
        <f t="shared" si="7"/>
        <v>0</v>
      </c>
      <c r="S102" s="19">
        <f t="shared" si="8"/>
        <v>0</v>
      </c>
    </row>
    <row r="103" spans="1:19" x14ac:dyDescent="0.25">
      <c r="A103" s="26">
        <f>Wellpath!E103</f>
        <v>3000</v>
      </c>
      <c r="B103" s="22">
        <v>0</v>
      </c>
      <c r="C103" s="22">
        <v>0</v>
      </c>
      <c r="D103" s="22">
        <f>SIN(Wellpath!L103) * SIN(Wellpath!O103) / (Bfield * COS(Dip))</f>
        <v>5.5020538894993826E-5</v>
      </c>
      <c r="E103" s="20">
        <f>Model!$W$25*((drdp!B103+drdp!K103)*AMIL!$B103+(drdp!E103+drdp!N103)*AMIL!$C103+(drdp!H103+drdp!Q103)*AMIL!$D103)</f>
        <v>-0.3037688136522767</v>
      </c>
      <c r="F103" s="20">
        <f>Model!$W$25*((drdp!C103+drdp!L103)*AMIL!$B103+(drdp!F103+drdp!O103)*AMIL!$C103+(drdp!I103+drdp!R103)*AMIL!$D103)</f>
        <v>8.1394608303887728E-2</v>
      </c>
      <c r="G103" s="20">
        <f>Model!$W$25*((drdp!D103+drdp!M103)*AMIL!$B103+(drdp!G103+drdp!P103)*AMIL!$C103+(drdp!J103+drdp!S103)*AMIL!$D103)</f>
        <v>0</v>
      </c>
      <c r="H103" s="18">
        <f>Model!$W$25*((drdp!B103)*AMIL!$B103+(drdp!E103)*AMIL!$C103+(drdp!H103)*AMIL!$D103)</f>
        <v>-0.15188440682613835</v>
      </c>
      <c r="I103" s="18">
        <f>Model!$W$25*((drdp!C103)*AMIL!$B103+(drdp!F103)*AMIL!$C103+(drdp!I103)*AMIL!$D103)</f>
        <v>4.0697304151943864E-2</v>
      </c>
      <c r="J103" s="18">
        <f>Model!$W$25*((drdp!D103)*AMIL!$B103+(drdp!G103)*AMIL!$C103+(drdp!J103)*AMIL!$D103)</f>
        <v>0</v>
      </c>
      <c r="K103" s="21">
        <f>SUM(E$3:E102)+H103</f>
        <v>-12.677313223423672</v>
      </c>
      <c r="L103" s="21">
        <f>SUM(F$3:F102)+I103</f>
        <v>3.3968758404127657</v>
      </c>
      <c r="M103" s="21">
        <f>SUM(G$3:G102)+J103</f>
        <v>0</v>
      </c>
      <c r="N103" s="19">
        <f t="shared" si="5"/>
        <v>160.71427056479271</v>
      </c>
      <c r="O103" s="19">
        <f t="shared" si="5"/>
        <v>11.538765475179932</v>
      </c>
      <c r="P103" s="19">
        <f t="shared" si="5"/>
        <v>0</v>
      </c>
      <c r="Q103" s="19">
        <f t="shared" si="6"/>
        <v>-43.063259009993153</v>
      </c>
      <c r="R103" s="19">
        <f t="shared" si="7"/>
        <v>0</v>
      </c>
      <c r="S103" s="19">
        <f t="shared" si="8"/>
        <v>0</v>
      </c>
    </row>
    <row r="104" spans="1:19" x14ac:dyDescent="0.25">
      <c r="A104" s="26">
        <f>Wellpath!E104</f>
        <v>3030</v>
      </c>
      <c r="B104" s="22">
        <v>0</v>
      </c>
      <c r="C104" s="22">
        <v>0</v>
      </c>
      <c r="D104" s="22">
        <f>SIN(Wellpath!L104) * SIN(Wellpath!O104) / (Bfield * COS(Dip))</f>
        <v>5.5020538894993826E-5</v>
      </c>
      <c r="E104" s="20">
        <f>Model!$W$25*((drdp!B104+drdp!K104)*AMIL!$B104+(drdp!E104+drdp!N104)*AMIL!$C104+(drdp!H104+drdp!Q104)*AMIL!$D104)</f>
        <v>-0.3037688136522767</v>
      </c>
      <c r="F104" s="20">
        <f>Model!$W$25*((drdp!C104+drdp!L104)*AMIL!$B104+(drdp!F104+drdp!O104)*AMIL!$C104+(drdp!I104+drdp!R104)*AMIL!$D104)</f>
        <v>8.1394608303887728E-2</v>
      </c>
      <c r="G104" s="20">
        <f>Model!$W$25*((drdp!D104+drdp!M104)*AMIL!$B104+(drdp!G104+drdp!P104)*AMIL!$C104+(drdp!J104+drdp!S104)*AMIL!$D104)</f>
        <v>0</v>
      </c>
      <c r="H104" s="18">
        <f>Model!$W$25*((drdp!B104)*AMIL!$B104+(drdp!E104)*AMIL!$C104+(drdp!H104)*AMIL!$D104)</f>
        <v>-0.15188440682613835</v>
      </c>
      <c r="I104" s="18">
        <f>Model!$W$25*((drdp!C104)*AMIL!$B104+(drdp!F104)*AMIL!$C104+(drdp!I104)*AMIL!$D104)</f>
        <v>4.0697304151943864E-2</v>
      </c>
      <c r="J104" s="18">
        <f>Model!$W$25*((drdp!D104)*AMIL!$B104+(drdp!G104)*AMIL!$C104+(drdp!J104)*AMIL!$D104)</f>
        <v>0</v>
      </c>
      <c r="K104" s="21">
        <f>SUM(E$3:E103)+H104</f>
        <v>-12.981082037075948</v>
      </c>
      <c r="L104" s="21">
        <f>SUM(F$3:F103)+I104</f>
        <v>3.4782704487166534</v>
      </c>
      <c r="M104" s="21">
        <f>SUM(G$3:G103)+J104</f>
        <v>0</v>
      </c>
      <c r="N104" s="19">
        <f t="shared" si="5"/>
        <v>168.50849085329585</v>
      </c>
      <c r="O104" s="19">
        <f t="shared" si="5"/>
        <v>12.098365314415549</v>
      </c>
      <c r="P104" s="19">
        <f t="shared" si="5"/>
        <v>0</v>
      </c>
      <c r="Q104" s="19">
        <f t="shared" si="6"/>
        <v>-45.151714041927846</v>
      </c>
      <c r="R104" s="19">
        <f t="shared" si="7"/>
        <v>0</v>
      </c>
      <c r="S104" s="19">
        <f t="shared" si="8"/>
        <v>0</v>
      </c>
    </row>
    <row r="105" spans="1:19" x14ac:dyDescent="0.25">
      <c r="A105" s="26">
        <f>Wellpath!E105</f>
        <v>3060</v>
      </c>
      <c r="B105" s="22">
        <v>0</v>
      </c>
      <c r="C105" s="22">
        <v>0</v>
      </c>
      <c r="D105" s="22">
        <f>SIN(Wellpath!L105) * SIN(Wellpath!O105) / (Bfield * COS(Dip))</f>
        <v>5.5020538894993826E-5</v>
      </c>
      <c r="E105" s="20">
        <f>Model!$W$25*((drdp!B105+drdp!K105)*AMIL!$B105+(drdp!E105+drdp!N105)*AMIL!$C105+(drdp!H105+drdp!Q105)*AMIL!$D105)</f>
        <v>-0.3037688136522767</v>
      </c>
      <c r="F105" s="20">
        <f>Model!$W$25*((drdp!C105+drdp!L105)*AMIL!$B105+(drdp!F105+drdp!O105)*AMIL!$C105+(drdp!I105+drdp!R105)*AMIL!$D105)</f>
        <v>8.1394608303887728E-2</v>
      </c>
      <c r="G105" s="20">
        <f>Model!$W$25*((drdp!D105+drdp!M105)*AMIL!$B105+(drdp!G105+drdp!P105)*AMIL!$C105+(drdp!J105+drdp!S105)*AMIL!$D105)</f>
        <v>0</v>
      </c>
      <c r="H105" s="18">
        <f>Model!$W$25*((drdp!B105)*AMIL!$B105+(drdp!E105)*AMIL!$C105+(drdp!H105)*AMIL!$D105)</f>
        <v>-0.15188440682613835</v>
      </c>
      <c r="I105" s="18">
        <f>Model!$W$25*((drdp!C105)*AMIL!$B105+(drdp!F105)*AMIL!$C105+(drdp!I105)*AMIL!$D105)</f>
        <v>4.0697304151943864E-2</v>
      </c>
      <c r="J105" s="18">
        <f>Model!$W$25*((drdp!D105)*AMIL!$B105+(drdp!G105)*AMIL!$C105+(drdp!J105)*AMIL!$D105)</f>
        <v>0</v>
      </c>
      <c r="K105" s="21">
        <f>SUM(E$3:E104)+H105</f>
        <v>-13.284850850728224</v>
      </c>
      <c r="L105" s="21">
        <f>SUM(F$3:F104)+I105</f>
        <v>3.559665057020541</v>
      </c>
      <c r="M105" s="21">
        <f>SUM(G$3:G104)+J105</f>
        <v>0</v>
      </c>
      <c r="N105" s="19">
        <f t="shared" si="5"/>
        <v>176.48726212609444</v>
      </c>
      <c r="O105" s="19">
        <f t="shared" si="5"/>
        <v>12.671215318173052</v>
      </c>
      <c r="P105" s="19">
        <f t="shared" si="5"/>
        <v>0</v>
      </c>
      <c r="Q105" s="19">
        <f t="shared" si="6"/>
        <v>-47.289619361066869</v>
      </c>
      <c r="R105" s="19">
        <f t="shared" si="7"/>
        <v>0</v>
      </c>
      <c r="S105" s="19">
        <f t="shared" si="8"/>
        <v>0</v>
      </c>
    </row>
    <row r="106" spans="1:19" x14ac:dyDescent="0.25">
      <c r="A106" s="26">
        <f>Wellpath!E106</f>
        <v>3090</v>
      </c>
      <c r="B106" s="22">
        <v>0</v>
      </c>
      <c r="C106" s="22">
        <v>0</v>
      </c>
      <c r="D106" s="22">
        <f>SIN(Wellpath!L106) * SIN(Wellpath!O106) / (Bfield * COS(Dip))</f>
        <v>5.5020538894993826E-5</v>
      </c>
      <c r="E106" s="20">
        <f>Model!$W$25*((drdp!B106+drdp!K106)*AMIL!$B106+(drdp!E106+drdp!N106)*AMIL!$C106+(drdp!H106+drdp!Q106)*AMIL!$D106)</f>
        <v>-0.3037688136522767</v>
      </c>
      <c r="F106" s="20">
        <f>Model!$W$25*((drdp!C106+drdp!L106)*AMIL!$B106+(drdp!F106+drdp!O106)*AMIL!$C106+(drdp!I106+drdp!R106)*AMIL!$D106)</f>
        <v>8.1394608303887728E-2</v>
      </c>
      <c r="G106" s="20">
        <f>Model!$W$25*((drdp!D106+drdp!M106)*AMIL!$B106+(drdp!G106+drdp!P106)*AMIL!$C106+(drdp!J106+drdp!S106)*AMIL!$D106)</f>
        <v>0</v>
      </c>
      <c r="H106" s="18">
        <f>Model!$W$25*((drdp!B106)*AMIL!$B106+(drdp!E106)*AMIL!$C106+(drdp!H106)*AMIL!$D106)</f>
        <v>-0.15188440682613835</v>
      </c>
      <c r="I106" s="18">
        <f>Model!$W$25*((drdp!C106)*AMIL!$B106+(drdp!F106)*AMIL!$C106+(drdp!I106)*AMIL!$D106)</f>
        <v>4.0697304151943864E-2</v>
      </c>
      <c r="J106" s="18">
        <f>Model!$W$25*((drdp!D106)*AMIL!$B106+(drdp!G106)*AMIL!$C106+(drdp!J106)*AMIL!$D106)</f>
        <v>0</v>
      </c>
      <c r="K106" s="21">
        <f>SUM(E$3:E105)+H106</f>
        <v>-13.5886196643805</v>
      </c>
      <c r="L106" s="21">
        <f>SUM(F$3:F105)+I106</f>
        <v>3.6410596653244287</v>
      </c>
      <c r="M106" s="21">
        <f>SUM(G$3:G105)+J106</f>
        <v>0</v>
      </c>
      <c r="N106" s="19">
        <f t="shared" si="5"/>
        <v>184.65058438318843</v>
      </c>
      <c r="O106" s="19">
        <f t="shared" si="5"/>
        <v>13.257315486452441</v>
      </c>
      <c r="P106" s="19">
        <f t="shared" si="5"/>
        <v>0</v>
      </c>
      <c r="Q106" s="19">
        <f t="shared" si="6"/>
        <v>-49.476974967410214</v>
      </c>
      <c r="R106" s="19">
        <f t="shared" si="7"/>
        <v>0</v>
      </c>
      <c r="S106" s="19">
        <f t="shared" si="8"/>
        <v>0</v>
      </c>
    </row>
    <row r="107" spans="1:19" x14ac:dyDescent="0.25">
      <c r="A107" s="26">
        <f>Wellpath!E107</f>
        <v>3120</v>
      </c>
      <c r="B107" s="22">
        <v>0</v>
      </c>
      <c r="C107" s="22">
        <v>0</v>
      </c>
      <c r="D107" s="22">
        <f>SIN(Wellpath!L107) * SIN(Wellpath!O107) / (Bfield * COS(Dip))</f>
        <v>5.5020538894993826E-5</v>
      </c>
      <c r="E107" s="20">
        <f>Model!$W$25*((drdp!B107+drdp!K107)*AMIL!$B107+(drdp!E107+drdp!N107)*AMIL!$C107+(drdp!H107+drdp!Q107)*AMIL!$D107)</f>
        <v>-0.3037688136522767</v>
      </c>
      <c r="F107" s="20">
        <f>Model!$W$25*((drdp!C107+drdp!L107)*AMIL!$B107+(drdp!F107+drdp!O107)*AMIL!$C107+(drdp!I107+drdp!R107)*AMIL!$D107)</f>
        <v>8.1394608303887728E-2</v>
      </c>
      <c r="G107" s="20">
        <f>Model!$W$25*((drdp!D107+drdp!M107)*AMIL!$B107+(drdp!G107+drdp!P107)*AMIL!$C107+(drdp!J107+drdp!S107)*AMIL!$D107)</f>
        <v>0</v>
      </c>
      <c r="H107" s="18">
        <f>Model!$W$25*((drdp!B107)*AMIL!$B107+(drdp!E107)*AMIL!$C107+(drdp!H107)*AMIL!$D107)</f>
        <v>-0.15188440682613835</v>
      </c>
      <c r="I107" s="18">
        <f>Model!$W$25*((drdp!C107)*AMIL!$B107+(drdp!F107)*AMIL!$C107+(drdp!I107)*AMIL!$D107)</f>
        <v>4.0697304151943864E-2</v>
      </c>
      <c r="J107" s="18">
        <f>Model!$W$25*((drdp!D107)*AMIL!$B107+(drdp!G107)*AMIL!$C107+(drdp!J107)*AMIL!$D107)</f>
        <v>0</v>
      </c>
      <c r="K107" s="21">
        <f>SUM(E$3:E106)+H107</f>
        <v>-13.892388478032776</v>
      </c>
      <c r="L107" s="21">
        <f>SUM(F$3:F106)+I107</f>
        <v>3.7224542736283164</v>
      </c>
      <c r="M107" s="21">
        <f>SUM(G$3:G106)+J107</f>
        <v>0</v>
      </c>
      <c r="N107" s="19">
        <f t="shared" si="5"/>
        <v>192.99845762457784</v>
      </c>
      <c r="O107" s="19">
        <f t="shared" si="5"/>
        <v>13.856665819253717</v>
      </c>
      <c r="P107" s="19">
        <f t="shared" si="5"/>
        <v>0</v>
      </c>
      <c r="Q107" s="19">
        <f t="shared" si="6"/>
        <v>-51.71378086095789</v>
      </c>
      <c r="R107" s="19">
        <f t="shared" si="7"/>
        <v>0</v>
      </c>
      <c r="S107" s="19">
        <f t="shared" si="8"/>
        <v>0</v>
      </c>
    </row>
    <row r="108" spans="1:19" x14ac:dyDescent="0.25">
      <c r="A108" s="26">
        <f>Wellpath!E108</f>
        <v>3150</v>
      </c>
      <c r="B108" s="22">
        <v>0</v>
      </c>
      <c r="C108" s="22">
        <v>0</v>
      </c>
      <c r="D108" s="22">
        <f>SIN(Wellpath!L108) * SIN(Wellpath!O108) / (Bfield * COS(Dip))</f>
        <v>5.5020538894993826E-5</v>
      </c>
      <c r="E108" s="20">
        <f>Model!$W$25*((drdp!B108+drdp!K108)*AMIL!$B108+(drdp!E108+drdp!N108)*AMIL!$C108+(drdp!H108+drdp!Q108)*AMIL!$D108)</f>
        <v>-0.3037688136522767</v>
      </c>
      <c r="F108" s="20">
        <f>Model!$W$25*((drdp!C108+drdp!L108)*AMIL!$B108+(drdp!F108+drdp!O108)*AMIL!$C108+(drdp!I108+drdp!R108)*AMIL!$D108)</f>
        <v>8.1394608303887728E-2</v>
      </c>
      <c r="G108" s="20">
        <f>Model!$W$25*((drdp!D108+drdp!M108)*AMIL!$B108+(drdp!G108+drdp!P108)*AMIL!$C108+(drdp!J108+drdp!S108)*AMIL!$D108)</f>
        <v>0</v>
      </c>
      <c r="H108" s="18">
        <f>Model!$W$25*((drdp!B108)*AMIL!$B108+(drdp!E108)*AMIL!$C108+(drdp!H108)*AMIL!$D108)</f>
        <v>-0.15188440682613835</v>
      </c>
      <c r="I108" s="18">
        <f>Model!$W$25*((drdp!C108)*AMIL!$B108+(drdp!F108)*AMIL!$C108+(drdp!I108)*AMIL!$D108)</f>
        <v>4.0697304151943864E-2</v>
      </c>
      <c r="J108" s="18">
        <f>Model!$W$25*((drdp!D108)*AMIL!$B108+(drdp!G108)*AMIL!$C108+(drdp!J108)*AMIL!$D108)</f>
        <v>0</v>
      </c>
      <c r="K108" s="21">
        <f>SUM(E$3:E107)+H108</f>
        <v>-14.196157291685052</v>
      </c>
      <c r="L108" s="21">
        <f>SUM(F$3:F107)+I108</f>
        <v>3.8038488819322041</v>
      </c>
      <c r="M108" s="21">
        <f>SUM(G$3:G107)+J108</f>
        <v>0</v>
      </c>
      <c r="N108" s="19">
        <f t="shared" si="5"/>
        <v>201.53088185026269</v>
      </c>
      <c r="O108" s="19">
        <f t="shared" si="5"/>
        <v>14.46926631657688</v>
      </c>
      <c r="P108" s="19">
        <f t="shared" si="5"/>
        <v>0</v>
      </c>
      <c r="Q108" s="19">
        <f t="shared" si="6"/>
        <v>-54.000037041709895</v>
      </c>
      <c r="R108" s="19">
        <f t="shared" si="7"/>
        <v>0</v>
      </c>
      <c r="S108" s="19">
        <f t="shared" si="8"/>
        <v>0</v>
      </c>
    </row>
    <row r="109" spans="1:19" x14ac:dyDescent="0.25">
      <c r="A109" s="26">
        <f>Wellpath!E109</f>
        <v>3180</v>
      </c>
      <c r="B109" s="22">
        <v>0</v>
      </c>
      <c r="C109" s="22">
        <v>0</v>
      </c>
      <c r="D109" s="22">
        <f>SIN(Wellpath!L109) * SIN(Wellpath!O109) / (Bfield * COS(Dip))</f>
        <v>5.5020538894993826E-5</v>
      </c>
      <c r="E109" s="20">
        <f>Model!$W$25*((drdp!B109+drdp!K109)*AMIL!$B109+(drdp!E109+drdp!N109)*AMIL!$C109+(drdp!H109+drdp!Q109)*AMIL!$D109)</f>
        <v>-0.3037688136522767</v>
      </c>
      <c r="F109" s="20">
        <f>Model!$W$25*((drdp!C109+drdp!L109)*AMIL!$B109+(drdp!F109+drdp!O109)*AMIL!$C109+(drdp!I109+drdp!R109)*AMIL!$D109)</f>
        <v>8.1394608303887728E-2</v>
      </c>
      <c r="G109" s="20">
        <f>Model!$W$25*((drdp!D109+drdp!M109)*AMIL!$B109+(drdp!G109+drdp!P109)*AMIL!$C109+(drdp!J109+drdp!S109)*AMIL!$D109)</f>
        <v>0</v>
      </c>
      <c r="H109" s="18">
        <f>Model!$W$25*((drdp!B109)*AMIL!$B109+(drdp!E109)*AMIL!$C109+(drdp!H109)*AMIL!$D109)</f>
        <v>-0.15188440682613835</v>
      </c>
      <c r="I109" s="18">
        <f>Model!$W$25*((drdp!C109)*AMIL!$B109+(drdp!F109)*AMIL!$C109+(drdp!I109)*AMIL!$D109)</f>
        <v>4.0697304151943864E-2</v>
      </c>
      <c r="J109" s="18">
        <f>Model!$W$25*((drdp!D109)*AMIL!$B109+(drdp!G109)*AMIL!$C109+(drdp!J109)*AMIL!$D109)</f>
        <v>0</v>
      </c>
      <c r="K109" s="21">
        <f>SUM(E$3:E108)+H109</f>
        <v>-14.499926105337329</v>
      </c>
      <c r="L109" s="21">
        <f>SUM(F$3:F108)+I109</f>
        <v>3.8852434902360917</v>
      </c>
      <c r="M109" s="21">
        <f>SUM(G$3:G108)+J109</f>
        <v>0</v>
      </c>
      <c r="N109" s="19">
        <f t="shared" si="5"/>
        <v>210.24785706024295</v>
      </c>
      <c r="O109" s="19">
        <f t="shared" si="5"/>
        <v>15.095116978421927</v>
      </c>
      <c r="P109" s="19">
        <f t="shared" si="5"/>
        <v>0</v>
      </c>
      <c r="Q109" s="19">
        <f t="shared" si="6"/>
        <v>-56.335743509666223</v>
      </c>
      <c r="R109" s="19">
        <f t="shared" si="7"/>
        <v>0</v>
      </c>
      <c r="S109" s="19">
        <f t="shared" si="8"/>
        <v>0</v>
      </c>
    </row>
    <row r="110" spans="1:19" x14ac:dyDescent="0.25">
      <c r="A110" s="26">
        <f>Wellpath!E110</f>
        <v>3210</v>
      </c>
      <c r="B110" s="22">
        <v>0</v>
      </c>
      <c r="C110" s="22">
        <v>0</v>
      </c>
      <c r="D110" s="22">
        <f>SIN(Wellpath!L110) * SIN(Wellpath!O110) / (Bfield * COS(Dip))</f>
        <v>5.5020538894993826E-5</v>
      </c>
      <c r="E110" s="20">
        <f>Model!$W$25*((drdp!B110+drdp!K110)*AMIL!$B110+(drdp!E110+drdp!N110)*AMIL!$C110+(drdp!H110+drdp!Q110)*AMIL!$D110)</f>
        <v>-0.3037688136522767</v>
      </c>
      <c r="F110" s="20">
        <f>Model!$W$25*((drdp!C110+drdp!L110)*AMIL!$B110+(drdp!F110+drdp!O110)*AMIL!$C110+(drdp!I110+drdp!R110)*AMIL!$D110)</f>
        <v>8.1394608303887728E-2</v>
      </c>
      <c r="G110" s="20">
        <f>Model!$W$25*((drdp!D110+drdp!M110)*AMIL!$B110+(drdp!G110+drdp!P110)*AMIL!$C110+(drdp!J110+drdp!S110)*AMIL!$D110)</f>
        <v>0</v>
      </c>
      <c r="H110" s="18">
        <f>Model!$W$25*((drdp!B110)*AMIL!$B110+(drdp!E110)*AMIL!$C110+(drdp!H110)*AMIL!$D110)</f>
        <v>-0.15188440682613835</v>
      </c>
      <c r="I110" s="18">
        <f>Model!$W$25*((drdp!C110)*AMIL!$B110+(drdp!F110)*AMIL!$C110+(drdp!I110)*AMIL!$D110)</f>
        <v>4.0697304151943864E-2</v>
      </c>
      <c r="J110" s="18">
        <f>Model!$W$25*((drdp!D110)*AMIL!$B110+(drdp!G110)*AMIL!$C110+(drdp!J110)*AMIL!$D110)</f>
        <v>0</v>
      </c>
      <c r="K110" s="21">
        <f>SUM(E$3:E109)+H110</f>
        <v>-14.803694918989605</v>
      </c>
      <c r="L110" s="21">
        <f>SUM(F$3:F109)+I110</f>
        <v>3.9666380985399794</v>
      </c>
      <c r="M110" s="21">
        <f>SUM(G$3:G109)+J110</f>
        <v>0</v>
      </c>
      <c r="N110" s="19">
        <f t="shared" si="5"/>
        <v>219.14938325451863</v>
      </c>
      <c r="O110" s="19">
        <f t="shared" si="5"/>
        <v>15.734217804788864</v>
      </c>
      <c r="P110" s="19">
        <f t="shared" si="5"/>
        <v>0</v>
      </c>
      <c r="Q110" s="19">
        <f t="shared" si="6"/>
        <v>-58.720900264826881</v>
      </c>
      <c r="R110" s="19">
        <f t="shared" si="7"/>
        <v>0</v>
      </c>
      <c r="S110" s="19">
        <f t="shared" si="8"/>
        <v>0</v>
      </c>
    </row>
    <row r="111" spans="1:19" x14ac:dyDescent="0.25">
      <c r="A111" s="26">
        <f>Wellpath!E111</f>
        <v>3240</v>
      </c>
      <c r="B111" s="22">
        <v>0</v>
      </c>
      <c r="C111" s="22">
        <v>0</v>
      </c>
      <c r="D111" s="22">
        <f>SIN(Wellpath!L111) * SIN(Wellpath!O111) / (Bfield * COS(Dip))</f>
        <v>5.5020538894993826E-5</v>
      </c>
      <c r="E111" s="20">
        <f>Model!$W$25*((drdp!B111+drdp!K111)*AMIL!$B111+(drdp!E111+drdp!N111)*AMIL!$C111+(drdp!H111+drdp!Q111)*AMIL!$D111)</f>
        <v>-0.3037688136522767</v>
      </c>
      <c r="F111" s="20">
        <f>Model!$W$25*((drdp!C111+drdp!L111)*AMIL!$B111+(drdp!F111+drdp!O111)*AMIL!$C111+(drdp!I111+drdp!R111)*AMIL!$D111)</f>
        <v>8.1394608303887728E-2</v>
      </c>
      <c r="G111" s="20">
        <f>Model!$W$25*((drdp!D111+drdp!M111)*AMIL!$B111+(drdp!G111+drdp!P111)*AMIL!$C111+(drdp!J111+drdp!S111)*AMIL!$D111)</f>
        <v>0</v>
      </c>
      <c r="H111" s="18">
        <f>Model!$W$25*((drdp!B111)*AMIL!$B111+(drdp!E111)*AMIL!$C111+(drdp!H111)*AMIL!$D111)</f>
        <v>-0.15188440682613835</v>
      </c>
      <c r="I111" s="18">
        <f>Model!$W$25*((drdp!C111)*AMIL!$B111+(drdp!F111)*AMIL!$C111+(drdp!I111)*AMIL!$D111)</f>
        <v>4.0697304151943864E-2</v>
      </c>
      <c r="J111" s="18">
        <f>Model!$W$25*((drdp!D111)*AMIL!$B111+(drdp!G111)*AMIL!$C111+(drdp!J111)*AMIL!$D111)</f>
        <v>0</v>
      </c>
      <c r="K111" s="21">
        <f>SUM(E$3:E110)+H111</f>
        <v>-15.107463732641881</v>
      </c>
      <c r="L111" s="21">
        <f>SUM(F$3:F110)+I111</f>
        <v>4.048032706843868</v>
      </c>
      <c r="M111" s="21">
        <f>SUM(G$3:G110)+J111</f>
        <v>0</v>
      </c>
      <c r="N111" s="19">
        <f t="shared" si="5"/>
        <v>228.23546043308974</v>
      </c>
      <c r="O111" s="19">
        <f t="shared" si="5"/>
        <v>16.386568795677693</v>
      </c>
      <c r="P111" s="19">
        <f t="shared" si="5"/>
        <v>0</v>
      </c>
      <c r="Q111" s="19">
        <f t="shared" si="6"/>
        <v>-61.155507307191876</v>
      </c>
      <c r="R111" s="19">
        <f t="shared" si="7"/>
        <v>0</v>
      </c>
      <c r="S111" s="19">
        <f t="shared" si="8"/>
        <v>0</v>
      </c>
    </row>
    <row r="112" spans="1:19" x14ac:dyDescent="0.25">
      <c r="A112" s="26">
        <f>Wellpath!E112</f>
        <v>3270</v>
      </c>
      <c r="B112" s="22">
        <v>0</v>
      </c>
      <c r="C112" s="22">
        <v>0</v>
      </c>
      <c r="D112" s="22">
        <f>SIN(Wellpath!L112) * SIN(Wellpath!O112) / (Bfield * COS(Dip))</f>
        <v>5.5020538894993826E-5</v>
      </c>
      <c r="E112" s="20">
        <f>Model!$W$25*((drdp!B112+drdp!K112)*AMIL!$B112+(drdp!E112+drdp!N112)*AMIL!$C112+(drdp!H112+drdp!Q112)*AMIL!$D112)</f>
        <v>-0.3037688136522767</v>
      </c>
      <c r="F112" s="20">
        <f>Model!$W$25*((drdp!C112+drdp!L112)*AMIL!$B112+(drdp!F112+drdp!O112)*AMIL!$C112+(drdp!I112+drdp!R112)*AMIL!$D112)</f>
        <v>8.1394608303887728E-2</v>
      </c>
      <c r="G112" s="20">
        <f>Model!$W$25*((drdp!D112+drdp!M112)*AMIL!$B112+(drdp!G112+drdp!P112)*AMIL!$C112+(drdp!J112+drdp!S112)*AMIL!$D112)</f>
        <v>0</v>
      </c>
      <c r="H112" s="18">
        <f>Model!$W$25*((drdp!B112)*AMIL!$B112+(drdp!E112)*AMIL!$C112+(drdp!H112)*AMIL!$D112)</f>
        <v>-0.15188440682613835</v>
      </c>
      <c r="I112" s="18">
        <f>Model!$W$25*((drdp!C112)*AMIL!$B112+(drdp!F112)*AMIL!$C112+(drdp!I112)*AMIL!$D112)</f>
        <v>4.0697304151943864E-2</v>
      </c>
      <c r="J112" s="18">
        <f>Model!$W$25*((drdp!D112)*AMIL!$B112+(drdp!G112)*AMIL!$C112+(drdp!J112)*AMIL!$D112)</f>
        <v>0</v>
      </c>
      <c r="K112" s="21">
        <f>SUM(E$3:E111)+H112</f>
        <v>-15.411232546294157</v>
      </c>
      <c r="L112" s="21">
        <f>SUM(F$3:F111)+I112</f>
        <v>4.1294273151477556</v>
      </c>
      <c r="M112" s="21">
        <f>SUM(G$3:G111)+J112</f>
        <v>0</v>
      </c>
      <c r="N112" s="19">
        <f t="shared" si="5"/>
        <v>237.50608859595627</v>
      </c>
      <c r="O112" s="19">
        <f t="shared" si="5"/>
        <v>17.052169951088402</v>
      </c>
      <c r="P112" s="19">
        <f t="shared" si="5"/>
        <v>0</v>
      </c>
      <c r="Q112" s="19">
        <f t="shared" si="6"/>
        <v>-63.639564636761186</v>
      </c>
      <c r="R112" s="19">
        <f t="shared" si="7"/>
        <v>0</v>
      </c>
      <c r="S112" s="19">
        <f t="shared" si="8"/>
        <v>0</v>
      </c>
    </row>
    <row r="113" spans="1:19" x14ac:dyDescent="0.25">
      <c r="A113" s="26">
        <f>Wellpath!E113</f>
        <v>3300</v>
      </c>
      <c r="B113" s="22">
        <v>0</v>
      </c>
      <c r="C113" s="22">
        <v>0</v>
      </c>
      <c r="D113" s="22">
        <f>SIN(Wellpath!L113) * SIN(Wellpath!O113) / (Bfield * COS(Dip))</f>
        <v>5.5020538894993826E-5</v>
      </c>
      <c r="E113" s="20">
        <f>Model!$W$25*((drdp!B113+drdp!K113)*AMIL!$B113+(drdp!E113+drdp!N113)*AMIL!$C113+(drdp!H113+drdp!Q113)*AMIL!$D113)</f>
        <v>-0.3037688136522767</v>
      </c>
      <c r="F113" s="20">
        <f>Model!$W$25*((drdp!C113+drdp!L113)*AMIL!$B113+(drdp!F113+drdp!O113)*AMIL!$C113+(drdp!I113+drdp!R113)*AMIL!$D113)</f>
        <v>8.1394608303887728E-2</v>
      </c>
      <c r="G113" s="20">
        <f>Model!$W$25*((drdp!D113+drdp!M113)*AMIL!$B113+(drdp!G113+drdp!P113)*AMIL!$C113+(drdp!J113+drdp!S113)*AMIL!$D113)</f>
        <v>0</v>
      </c>
      <c r="H113" s="18">
        <f>Model!$W$25*((drdp!B113)*AMIL!$B113+(drdp!E113)*AMIL!$C113+(drdp!H113)*AMIL!$D113)</f>
        <v>-0.15188440682613835</v>
      </c>
      <c r="I113" s="18">
        <f>Model!$W$25*((drdp!C113)*AMIL!$B113+(drdp!F113)*AMIL!$C113+(drdp!I113)*AMIL!$D113)</f>
        <v>4.0697304151943864E-2</v>
      </c>
      <c r="J113" s="18">
        <f>Model!$W$25*((drdp!D113)*AMIL!$B113+(drdp!G113)*AMIL!$C113+(drdp!J113)*AMIL!$D113)</f>
        <v>0</v>
      </c>
      <c r="K113" s="21">
        <f>SUM(E$3:E112)+H113</f>
        <v>-15.715001359946433</v>
      </c>
      <c r="L113" s="21">
        <f>SUM(F$3:F112)+I113</f>
        <v>4.2108219234516433</v>
      </c>
      <c r="M113" s="21">
        <f>SUM(G$3:G112)+J113</f>
        <v>0</v>
      </c>
      <c r="N113" s="19">
        <f t="shared" si="5"/>
        <v>246.96126774311824</v>
      </c>
      <c r="O113" s="19">
        <f t="shared" si="5"/>
        <v>17.731021271020996</v>
      </c>
      <c r="P113" s="19">
        <f t="shared" si="5"/>
        <v>0</v>
      </c>
      <c r="Q113" s="19">
        <f t="shared" si="6"/>
        <v>-66.173072253534826</v>
      </c>
      <c r="R113" s="19">
        <f t="shared" si="7"/>
        <v>0</v>
      </c>
      <c r="S113" s="19">
        <f t="shared" si="8"/>
        <v>0</v>
      </c>
    </row>
    <row r="114" spans="1:19" x14ac:dyDescent="0.25">
      <c r="A114" s="26">
        <f>Wellpath!E114</f>
        <v>3330</v>
      </c>
      <c r="B114" s="22">
        <v>0</v>
      </c>
      <c r="C114" s="22">
        <v>0</v>
      </c>
      <c r="D114" s="22">
        <f>SIN(Wellpath!L114) * SIN(Wellpath!O114) / (Bfield * COS(Dip))</f>
        <v>5.5020538894993826E-5</v>
      </c>
      <c r="E114" s="20">
        <f>Model!$W$25*((drdp!B114+drdp!K114)*AMIL!$B114+(drdp!E114+drdp!N114)*AMIL!$C114+(drdp!H114+drdp!Q114)*AMIL!$D114)</f>
        <v>-0.3037688136522767</v>
      </c>
      <c r="F114" s="20">
        <f>Model!$W$25*((drdp!C114+drdp!L114)*AMIL!$B114+(drdp!F114+drdp!O114)*AMIL!$C114+(drdp!I114+drdp!R114)*AMIL!$D114)</f>
        <v>8.1394608303887728E-2</v>
      </c>
      <c r="G114" s="20">
        <f>Model!$W$25*((drdp!D114+drdp!M114)*AMIL!$B114+(drdp!G114+drdp!P114)*AMIL!$C114+(drdp!J114+drdp!S114)*AMIL!$D114)</f>
        <v>0</v>
      </c>
      <c r="H114" s="18">
        <f>Model!$W$25*((drdp!B114)*AMIL!$B114+(drdp!E114)*AMIL!$C114+(drdp!H114)*AMIL!$D114)</f>
        <v>-0.15188440682613835</v>
      </c>
      <c r="I114" s="18">
        <f>Model!$W$25*((drdp!C114)*AMIL!$B114+(drdp!F114)*AMIL!$C114+(drdp!I114)*AMIL!$D114)</f>
        <v>4.0697304151943864E-2</v>
      </c>
      <c r="J114" s="18">
        <f>Model!$W$25*((drdp!D114)*AMIL!$B114+(drdp!G114)*AMIL!$C114+(drdp!J114)*AMIL!$D114)</f>
        <v>0</v>
      </c>
      <c r="K114" s="21">
        <f>SUM(E$3:E113)+H114</f>
        <v>-16.01877017359871</v>
      </c>
      <c r="L114" s="21">
        <f>SUM(F$3:F113)+I114</f>
        <v>4.292216531755531</v>
      </c>
      <c r="M114" s="21">
        <f>SUM(G$3:G113)+J114</f>
        <v>0</v>
      </c>
      <c r="N114" s="19">
        <f t="shared" si="5"/>
        <v>256.60099787457568</v>
      </c>
      <c r="O114" s="19">
        <f t="shared" si="5"/>
        <v>18.423122755475479</v>
      </c>
      <c r="P114" s="19">
        <f t="shared" si="5"/>
        <v>0</v>
      </c>
      <c r="Q114" s="19">
        <f t="shared" si="6"/>
        <v>-68.756030157512797</v>
      </c>
      <c r="R114" s="19">
        <f t="shared" si="7"/>
        <v>0</v>
      </c>
      <c r="S114" s="19">
        <f t="shared" si="8"/>
        <v>0</v>
      </c>
    </row>
    <row r="115" spans="1:19" x14ac:dyDescent="0.25">
      <c r="A115" s="26">
        <f>Wellpath!E115</f>
        <v>3360</v>
      </c>
      <c r="B115" s="22">
        <v>0</v>
      </c>
      <c r="C115" s="22">
        <v>0</v>
      </c>
      <c r="D115" s="22">
        <f>SIN(Wellpath!L115) * SIN(Wellpath!O115) / (Bfield * COS(Dip))</f>
        <v>5.5020538894993826E-5</v>
      </c>
      <c r="E115" s="20">
        <f>Model!$W$25*((drdp!B115+drdp!K115)*AMIL!$B115+(drdp!E115+drdp!N115)*AMIL!$C115+(drdp!H115+drdp!Q115)*AMIL!$D115)</f>
        <v>-0.3037688136522767</v>
      </c>
      <c r="F115" s="20">
        <f>Model!$W$25*((drdp!C115+drdp!L115)*AMIL!$B115+(drdp!F115+drdp!O115)*AMIL!$C115+(drdp!I115+drdp!R115)*AMIL!$D115)</f>
        <v>8.1394608303887728E-2</v>
      </c>
      <c r="G115" s="20">
        <f>Model!$W$25*((drdp!D115+drdp!M115)*AMIL!$B115+(drdp!G115+drdp!P115)*AMIL!$C115+(drdp!J115+drdp!S115)*AMIL!$D115)</f>
        <v>0</v>
      </c>
      <c r="H115" s="18">
        <f>Model!$W$25*((drdp!B115)*AMIL!$B115+(drdp!E115)*AMIL!$C115+(drdp!H115)*AMIL!$D115)</f>
        <v>-0.15188440682613835</v>
      </c>
      <c r="I115" s="18">
        <f>Model!$W$25*((drdp!C115)*AMIL!$B115+(drdp!F115)*AMIL!$C115+(drdp!I115)*AMIL!$D115)</f>
        <v>4.0697304151943864E-2</v>
      </c>
      <c r="J115" s="18">
        <f>Model!$W$25*((drdp!D115)*AMIL!$B115+(drdp!G115)*AMIL!$C115+(drdp!J115)*AMIL!$D115)</f>
        <v>0</v>
      </c>
      <c r="K115" s="21">
        <f>SUM(E$3:E114)+H115</f>
        <v>-16.322538987250987</v>
      </c>
      <c r="L115" s="21">
        <f>SUM(F$3:F114)+I115</f>
        <v>4.3736111400594186</v>
      </c>
      <c r="M115" s="21">
        <f>SUM(G$3:G114)+J115</f>
        <v>0</v>
      </c>
      <c r="N115" s="19">
        <f t="shared" si="5"/>
        <v>266.42527899032848</v>
      </c>
      <c r="O115" s="19">
        <f t="shared" si="5"/>
        <v>19.128474404451847</v>
      </c>
      <c r="P115" s="19">
        <f t="shared" si="5"/>
        <v>0</v>
      </c>
      <c r="Q115" s="19">
        <f t="shared" si="6"/>
        <v>-71.38843834869509</v>
      </c>
      <c r="R115" s="19">
        <f t="shared" si="7"/>
        <v>0</v>
      </c>
      <c r="S115" s="19">
        <f t="shared" si="8"/>
        <v>0</v>
      </c>
    </row>
    <row r="116" spans="1:19" x14ac:dyDescent="0.25">
      <c r="A116" s="26">
        <f>Wellpath!E116</f>
        <v>3390</v>
      </c>
      <c r="B116" s="22">
        <v>0</v>
      </c>
      <c r="C116" s="22">
        <v>0</v>
      </c>
      <c r="D116" s="22">
        <f>SIN(Wellpath!L116) * SIN(Wellpath!O116) / (Bfield * COS(Dip))</f>
        <v>5.5020538894993826E-5</v>
      </c>
      <c r="E116" s="20">
        <f>Model!$W$25*((drdp!B116+drdp!K116)*AMIL!$B116+(drdp!E116+drdp!N116)*AMIL!$C116+(drdp!H116+drdp!Q116)*AMIL!$D116)</f>
        <v>-0.3037688136522767</v>
      </c>
      <c r="F116" s="20">
        <f>Model!$W$25*((drdp!C116+drdp!L116)*AMIL!$B116+(drdp!F116+drdp!O116)*AMIL!$C116+(drdp!I116+drdp!R116)*AMIL!$D116)</f>
        <v>8.1394608303887728E-2</v>
      </c>
      <c r="G116" s="20">
        <f>Model!$W$25*((drdp!D116+drdp!M116)*AMIL!$B116+(drdp!G116+drdp!P116)*AMIL!$C116+(drdp!J116+drdp!S116)*AMIL!$D116)</f>
        <v>0</v>
      </c>
      <c r="H116" s="18">
        <f>Model!$W$25*((drdp!B116)*AMIL!$B116+(drdp!E116)*AMIL!$C116+(drdp!H116)*AMIL!$D116)</f>
        <v>-0.15188440682613835</v>
      </c>
      <c r="I116" s="18">
        <f>Model!$W$25*((drdp!C116)*AMIL!$B116+(drdp!F116)*AMIL!$C116+(drdp!I116)*AMIL!$D116)</f>
        <v>4.0697304151943864E-2</v>
      </c>
      <c r="J116" s="18">
        <f>Model!$W$25*((drdp!D116)*AMIL!$B116+(drdp!G116)*AMIL!$C116+(drdp!J116)*AMIL!$D116)</f>
        <v>0</v>
      </c>
      <c r="K116" s="21">
        <f>SUM(E$3:E115)+H116</f>
        <v>-16.626307800903263</v>
      </c>
      <c r="L116" s="21">
        <f>SUM(F$3:F115)+I116</f>
        <v>4.4550057483633063</v>
      </c>
      <c r="M116" s="21">
        <f>SUM(G$3:G115)+J116</f>
        <v>0</v>
      </c>
      <c r="N116" s="19">
        <f t="shared" si="5"/>
        <v>276.43411109037669</v>
      </c>
      <c r="O116" s="19">
        <f t="shared" si="5"/>
        <v>19.847076217950104</v>
      </c>
      <c r="P116" s="19">
        <f t="shared" si="5"/>
        <v>0</v>
      </c>
      <c r="Q116" s="19">
        <f t="shared" si="6"/>
        <v>-74.070296827081719</v>
      </c>
      <c r="R116" s="19">
        <f t="shared" si="7"/>
        <v>0</v>
      </c>
      <c r="S116" s="19">
        <f t="shared" si="8"/>
        <v>0</v>
      </c>
    </row>
    <row r="117" spans="1:19" x14ac:dyDescent="0.25">
      <c r="A117" s="26">
        <f>Wellpath!E117</f>
        <v>3420</v>
      </c>
      <c r="B117" s="22">
        <v>0</v>
      </c>
      <c r="C117" s="22">
        <v>0</v>
      </c>
      <c r="D117" s="22">
        <f>SIN(Wellpath!L117) * SIN(Wellpath!O117) / (Bfield * COS(Dip))</f>
        <v>5.5020538894993826E-5</v>
      </c>
      <c r="E117" s="20">
        <f>Model!$W$25*((drdp!B117+drdp!K117)*AMIL!$B117+(drdp!E117+drdp!N117)*AMIL!$C117+(drdp!H117+drdp!Q117)*AMIL!$D117)</f>
        <v>-0.3037688136522767</v>
      </c>
      <c r="F117" s="20">
        <f>Model!$W$25*((drdp!C117+drdp!L117)*AMIL!$B117+(drdp!F117+drdp!O117)*AMIL!$C117+(drdp!I117+drdp!R117)*AMIL!$D117)</f>
        <v>8.1394608303887728E-2</v>
      </c>
      <c r="G117" s="20">
        <f>Model!$W$25*((drdp!D117+drdp!M117)*AMIL!$B117+(drdp!G117+drdp!P117)*AMIL!$C117+(drdp!J117+drdp!S117)*AMIL!$D117)</f>
        <v>0</v>
      </c>
      <c r="H117" s="18">
        <f>Model!$W$25*((drdp!B117)*AMIL!$B117+(drdp!E117)*AMIL!$C117+(drdp!H117)*AMIL!$D117)</f>
        <v>-0.15188440682613835</v>
      </c>
      <c r="I117" s="18">
        <f>Model!$W$25*((drdp!C117)*AMIL!$B117+(drdp!F117)*AMIL!$C117+(drdp!I117)*AMIL!$D117)</f>
        <v>4.0697304151943864E-2</v>
      </c>
      <c r="J117" s="18">
        <f>Model!$W$25*((drdp!D117)*AMIL!$B117+(drdp!G117)*AMIL!$C117+(drdp!J117)*AMIL!$D117)</f>
        <v>0</v>
      </c>
      <c r="K117" s="21">
        <f>SUM(E$3:E116)+H117</f>
        <v>-16.930076614555539</v>
      </c>
      <c r="L117" s="21">
        <f>SUM(F$3:F116)+I117</f>
        <v>4.536400356667194</v>
      </c>
      <c r="M117" s="21">
        <f>SUM(G$3:G116)+J117</f>
        <v>0</v>
      </c>
      <c r="N117" s="19">
        <f t="shared" si="5"/>
        <v>286.62749417472031</v>
      </c>
      <c r="O117" s="19">
        <f t="shared" si="5"/>
        <v>20.578928195970246</v>
      </c>
      <c r="P117" s="19">
        <f t="shared" si="5"/>
        <v>0</v>
      </c>
      <c r="Q117" s="19">
        <f t="shared" si="6"/>
        <v>-76.801605592672672</v>
      </c>
      <c r="R117" s="19">
        <f t="shared" si="7"/>
        <v>0</v>
      </c>
      <c r="S117" s="19">
        <f t="shared" si="8"/>
        <v>0</v>
      </c>
    </row>
    <row r="118" spans="1:19" x14ac:dyDescent="0.25">
      <c r="A118" s="26">
        <f>Wellpath!E118</f>
        <v>3450</v>
      </c>
      <c r="B118" s="22">
        <v>0</v>
      </c>
      <c r="C118" s="22">
        <v>0</v>
      </c>
      <c r="D118" s="22">
        <f>SIN(Wellpath!L118) * SIN(Wellpath!O118) / (Bfield * COS(Dip))</f>
        <v>5.5020538894993826E-5</v>
      </c>
      <c r="E118" s="20">
        <f>Model!$W$25*((drdp!B118+drdp!K118)*AMIL!$B118+(drdp!E118+drdp!N118)*AMIL!$C118+(drdp!H118+drdp!Q118)*AMIL!$D118)</f>
        <v>-0.3037688136522767</v>
      </c>
      <c r="F118" s="20">
        <f>Model!$W$25*((drdp!C118+drdp!L118)*AMIL!$B118+(drdp!F118+drdp!O118)*AMIL!$C118+(drdp!I118+drdp!R118)*AMIL!$D118)</f>
        <v>8.1394608303887728E-2</v>
      </c>
      <c r="G118" s="20">
        <f>Model!$W$25*((drdp!D118+drdp!M118)*AMIL!$B118+(drdp!G118+drdp!P118)*AMIL!$C118+(drdp!J118+drdp!S118)*AMIL!$D118)</f>
        <v>0</v>
      </c>
      <c r="H118" s="18">
        <f>Model!$W$25*((drdp!B118)*AMIL!$B118+(drdp!E118)*AMIL!$C118+(drdp!H118)*AMIL!$D118)</f>
        <v>-0.15188440682613835</v>
      </c>
      <c r="I118" s="18">
        <f>Model!$W$25*((drdp!C118)*AMIL!$B118+(drdp!F118)*AMIL!$C118+(drdp!I118)*AMIL!$D118)</f>
        <v>4.0697304151943864E-2</v>
      </c>
      <c r="J118" s="18">
        <f>Model!$W$25*((drdp!D118)*AMIL!$B118+(drdp!G118)*AMIL!$C118+(drdp!J118)*AMIL!$D118)</f>
        <v>0</v>
      </c>
      <c r="K118" s="21">
        <f>SUM(E$3:E117)+H118</f>
        <v>-17.233845428207815</v>
      </c>
      <c r="L118" s="21">
        <f>SUM(F$3:F117)+I118</f>
        <v>4.6177949649710817</v>
      </c>
      <c r="M118" s="21">
        <f>SUM(G$3:G117)+J118</f>
        <v>0</v>
      </c>
      <c r="N118" s="19">
        <f t="shared" si="5"/>
        <v>297.0054282433594</v>
      </c>
      <c r="O118" s="19">
        <f t="shared" si="5"/>
        <v>21.324030338512273</v>
      </c>
      <c r="P118" s="19">
        <f t="shared" si="5"/>
        <v>0</v>
      </c>
      <c r="Q118" s="19">
        <f t="shared" si="6"/>
        <v>-79.582364645467948</v>
      </c>
      <c r="R118" s="19">
        <f t="shared" si="7"/>
        <v>0</v>
      </c>
      <c r="S118" s="19">
        <f t="shared" si="8"/>
        <v>0</v>
      </c>
    </row>
    <row r="119" spans="1:19" x14ac:dyDescent="0.25">
      <c r="A119" s="26">
        <f>Wellpath!E119</f>
        <v>3480</v>
      </c>
      <c r="B119" s="22">
        <v>0</v>
      </c>
      <c r="C119" s="22">
        <v>0</v>
      </c>
      <c r="D119" s="22">
        <f>SIN(Wellpath!L119) * SIN(Wellpath!O119) / (Bfield * COS(Dip))</f>
        <v>5.5020538894993826E-5</v>
      </c>
      <c r="E119" s="20">
        <f>Model!$W$25*((drdp!B119+drdp!K119)*AMIL!$B119+(drdp!E119+drdp!N119)*AMIL!$C119+(drdp!H119+drdp!Q119)*AMIL!$D119)</f>
        <v>-0.3037688136522767</v>
      </c>
      <c r="F119" s="20">
        <f>Model!$W$25*((drdp!C119+drdp!L119)*AMIL!$B119+(drdp!F119+drdp!O119)*AMIL!$C119+(drdp!I119+drdp!R119)*AMIL!$D119)</f>
        <v>8.1394608303887728E-2</v>
      </c>
      <c r="G119" s="20">
        <f>Model!$W$25*((drdp!D119+drdp!M119)*AMIL!$B119+(drdp!G119+drdp!P119)*AMIL!$C119+(drdp!J119+drdp!S119)*AMIL!$D119)</f>
        <v>0</v>
      </c>
      <c r="H119" s="18">
        <f>Model!$W$25*((drdp!B119)*AMIL!$B119+(drdp!E119)*AMIL!$C119+(drdp!H119)*AMIL!$D119)</f>
        <v>-0.15188440682613835</v>
      </c>
      <c r="I119" s="18">
        <f>Model!$W$25*((drdp!C119)*AMIL!$B119+(drdp!F119)*AMIL!$C119+(drdp!I119)*AMIL!$D119)</f>
        <v>4.0697304151943864E-2</v>
      </c>
      <c r="J119" s="18">
        <f>Model!$W$25*((drdp!D119)*AMIL!$B119+(drdp!G119)*AMIL!$C119+(drdp!J119)*AMIL!$D119)</f>
        <v>0</v>
      </c>
      <c r="K119" s="21">
        <f>SUM(E$3:E118)+H119</f>
        <v>-17.537614241860091</v>
      </c>
      <c r="L119" s="21">
        <f>SUM(F$3:F118)+I119</f>
        <v>4.6991895732749693</v>
      </c>
      <c r="M119" s="21">
        <f>SUM(G$3:G118)+J119</f>
        <v>0</v>
      </c>
      <c r="N119" s="19">
        <f t="shared" si="5"/>
        <v>307.56791329629391</v>
      </c>
      <c r="O119" s="19">
        <f t="shared" si="5"/>
        <v>22.082382645576189</v>
      </c>
      <c r="P119" s="19">
        <f t="shared" si="5"/>
        <v>0</v>
      </c>
      <c r="Q119" s="19">
        <f t="shared" si="6"/>
        <v>-82.412573985467546</v>
      </c>
      <c r="R119" s="19">
        <f t="shared" si="7"/>
        <v>0</v>
      </c>
      <c r="S119" s="19">
        <f t="shared" si="8"/>
        <v>0</v>
      </c>
    </row>
    <row r="120" spans="1:19" x14ac:dyDescent="0.25">
      <c r="A120" s="26">
        <f>Wellpath!E120</f>
        <v>3510</v>
      </c>
      <c r="B120" s="22">
        <v>0</v>
      </c>
      <c r="C120" s="22">
        <v>0</v>
      </c>
      <c r="D120" s="22">
        <f>SIN(Wellpath!L120) * SIN(Wellpath!O120) / (Bfield * COS(Dip))</f>
        <v>5.5020538894993826E-5</v>
      </c>
      <c r="E120" s="20">
        <f>Model!$W$25*((drdp!B120+drdp!K120)*AMIL!$B120+(drdp!E120+drdp!N120)*AMIL!$C120+(drdp!H120+drdp!Q120)*AMIL!$D120)</f>
        <v>-0.3037688136522767</v>
      </c>
      <c r="F120" s="20">
        <f>Model!$W$25*((drdp!C120+drdp!L120)*AMIL!$B120+(drdp!F120+drdp!O120)*AMIL!$C120+(drdp!I120+drdp!R120)*AMIL!$D120)</f>
        <v>8.1394608303887728E-2</v>
      </c>
      <c r="G120" s="20">
        <f>Model!$W$25*((drdp!D120+drdp!M120)*AMIL!$B120+(drdp!G120+drdp!P120)*AMIL!$C120+(drdp!J120+drdp!S120)*AMIL!$D120)</f>
        <v>0</v>
      </c>
      <c r="H120" s="18">
        <f>Model!$W$25*((drdp!B120)*AMIL!$B120+(drdp!E120)*AMIL!$C120+(drdp!H120)*AMIL!$D120)</f>
        <v>-0.15188440682613835</v>
      </c>
      <c r="I120" s="18">
        <f>Model!$W$25*((drdp!C120)*AMIL!$B120+(drdp!F120)*AMIL!$C120+(drdp!I120)*AMIL!$D120)</f>
        <v>4.0697304151943864E-2</v>
      </c>
      <c r="J120" s="18">
        <f>Model!$W$25*((drdp!D120)*AMIL!$B120+(drdp!G120)*AMIL!$C120+(drdp!J120)*AMIL!$D120)</f>
        <v>0</v>
      </c>
      <c r="K120" s="21">
        <f>SUM(E$3:E119)+H120</f>
        <v>-17.841383055512367</v>
      </c>
      <c r="L120" s="21">
        <f>SUM(F$3:F119)+I120</f>
        <v>4.780584181578857</v>
      </c>
      <c r="M120" s="21">
        <f>SUM(G$3:G119)+J120</f>
        <v>0</v>
      </c>
      <c r="N120" s="19">
        <f t="shared" si="5"/>
        <v>318.31494933352377</v>
      </c>
      <c r="O120" s="19">
        <f t="shared" si="5"/>
        <v>22.85398511716199</v>
      </c>
      <c r="P120" s="19">
        <f t="shared" si="5"/>
        <v>0</v>
      </c>
      <c r="Q120" s="19">
        <f t="shared" si="6"/>
        <v>-85.292233612671481</v>
      </c>
      <c r="R120" s="19">
        <f t="shared" si="7"/>
        <v>0</v>
      </c>
      <c r="S120" s="19">
        <f t="shared" si="8"/>
        <v>0</v>
      </c>
    </row>
    <row r="121" spans="1:19" x14ac:dyDescent="0.25">
      <c r="A121" s="26">
        <f>Wellpath!E121</f>
        <v>3540</v>
      </c>
      <c r="B121" s="22">
        <v>0</v>
      </c>
      <c r="C121" s="22">
        <v>0</v>
      </c>
      <c r="D121" s="22">
        <f>SIN(Wellpath!L121) * SIN(Wellpath!O121) / (Bfield * COS(Dip))</f>
        <v>5.5020538894993826E-5</v>
      </c>
      <c r="E121" s="20">
        <f>Model!$W$25*((drdp!B121+drdp!K121)*AMIL!$B121+(drdp!E121+drdp!N121)*AMIL!$C121+(drdp!H121+drdp!Q121)*AMIL!$D121)</f>
        <v>-0.3037688136522767</v>
      </c>
      <c r="F121" s="20">
        <f>Model!$W$25*((drdp!C121+drdp!L121)*AMIL!$B121+(drdp!F121+drdp!O121)*AMIL!$C121+(drdp!I121+drdp!R121)*AMIL!$D121)</f>
        <v>8.1394608303887728E-2</v>
      </c>
      <c r="G121" s="20">
        <f>Model!$W$25*((drdp!D121+drdp!M121)*AMIL!$B121+(drdp!G121+drdp!P121)*AMIL!$C121+(drdp!J121+drdp!S121)*AMIL!$D121)</f>
        <v>0</v>
      </c>
      <c r="H121" s="18">
        <f>Model!$W$25*((drdp!B121)*AMIL!$B121+(drdp!E121)*AMIL!$C121+(drdp!H121)*AMIL!$D121)</f>
        <v>-0.15188440682613835</v>
      </c>
      <c r="I121" s="18">
        <f>Model!$W$25*((drdp!C121)*AMIL!$B121+(drdp!F121)*AMIL!$C121+(drdp!I121)*AMIL!$D121)</f>
        <v>4.0697304151943864E-2</v>
      </c>
      <c r="J121" s="18">
        <f>Model!$W$25*((drdp!D121)*AMIL!$B121+(drdp!G121)*AMIL!$C121+(drdp!J121)*AMIL!$D121)</f>
        <v>0</v>
      </c>
      <c r="K121" s="21">
        <f>SUM(E$3:E120)+H121</f>
        <v>-18.145151869164643</v>
      </c>
      <c r="L121" s="21">
        <f>SUM(F$3:F120)+I121</f>
        <v>4.8619787898827447</v>
      </c>
      <c r="M121" s="21">
        <f>SUM(G$3:G120)+J121</f>
        <v>0</v>
      </c>
      <c r="N121" s="19">
        <f t="shared" si="5"/>
        <v>329.2465363550491</v>
      </c>
      <c r="O121" s="19">
        <f t="shared" si="5"/>
        <v>23.63883775326968</v>
      </c>
      <c r="P121" s="19">
        <f t="shared" si="5"/>
        <v>0</v>
      </c>
      <c r="Q121" s="19">
        <f t="shared" si="6"/>
        <v>-88.221343527079739</v>
      </c>
      <c r="R121" s="19">
        <f t="shared" si="7"/>
        <v>0</v>
      </c>
      <c r="S121" s="19">
        <f t="shared" si="8"/>
        <v>0</v>
      </c>
    </row>
    <row r="122" spans="1:19" x14ac:dyDescent="0.25">
      <c r="A122" s="26">
        <f>Wellpath!E122</f>
        <v>3570</v>
      </c>
      <c r="B122" s="22">
        <v>0</v>
      </c>
      <c r="C122" s="22">
        <v>0</v>
      </c>
      <c r="D122" s="22">
        <f>SIN(Wellpath!L122) * SIN(Wellpath!O122) / (Bfield * COS(Dip))</f>
        <v>5.5020538894993826E-5</v>
      </c>
      <c r="E122" s="20">
        <f>Model!$W$25*((drdp!B122+drdp!K122)*AMIL!$B122+(drdp!E122+drdp!N122)*AMIL!$C122+(drdp!H122+drdp!Q122)*AMIL!$D122)</f>
        <v>-0.3037688136522767</v>
      </c>
      <c r="F122" s="20">
        <f>Model!$W$25*((drdp!C122+drdp!L122)*AMIL!$B122+(drdp!F122+drdp!O122)*AMIL!$C122+(drdp!I122+drdp!R122)*AMIL!$D122)</f>
        <v>8.1394608303887728E-2</v>
      </c>
      <c r="G122" s="20">
        <f>Model!$W$25*((drdp!D122+drdp!M122)*AMIL!$B122+(drdp!G122+drdp!P122)*AMIL!$C122+(drdp!J122+drdp!S122)*AMIL!$D122)</f>
        <v>0</v>
      </c>
      <c r="H122" s="18">
        <f>Model!$W$25*((drdp!B122)*AMIL!$B122+(drdp!E122)*AMIL!$C122+(drdp!H122)*AMIL!$D122)</f>
        <v>-0.15188440682613835</v>
      </c>
      <c r="I122" s="18">
        <f>Model!$W$25*((drdp!C122)*AMIL!$B122+(drdp!F122)*AMIL!$C122+(drdp!I122)*AMIL!$D122)</f>
        <v>4.0697304151943864E-2</v>
      </c>
      <c r="J122" s="18">
        <f>Model!$W$25*((drdp!D122)*AMIL!$B122+(drdp!G122)*AMIL!$C122+(drdp!J122)*AMIL!$D122)</f>
        <v>0</v>
      </c>
      <c r="K122" s="21">
        <f>SUM(E$3:E121)+H122</f>
        <v>-18.448920682816919</v>
      </c>
      <c r="L122" s="21">
        <f>SUM(F$3:F121)+I122</f>
        <v>4.9433733981866324</v>
      </c>
      <c r="M122" s="21">
        <f>SUM(G$3:G121)+J122</f>
        <v>0</v>
      </c>
      <c r="N122" s="19">
        <f t="shared" si="5"/>
        <v>340.3626743608699</v>
      </c>
      <c r="O122" s="19">
        <f t="shared" si="5"/>
        <v>24.436940553899252</v>
      </c>
      <c r="P122" s="19">
        <f t="shared" si="5"/>
        <v>0</v>
      </c>
      <c r="Q122" s="19">
        <f t="shared" si="6"/>
        <v>-91.19990372869232</v>
      </c>
      <c r="R122" s="19">
        <f t="shared" si="7"/>
        <v>0</v>
      </c>
      <c r="S122" s="19">
        <f t="shared" si="8"/>
        <v>0</v>
      </c>
    </row>
    <row r="123" spans="1:19" x14ac:dyDescent="0.25">
      <c r="A123" s="26">
        <f>Wellpath!E123</f>
        <v>3600</v>
      </c>
      <c r="B123" s="22">
        <v>0</v>
      </c>
      <c r="C123" s="22">
        <v>0</v>
      </c>
      <c r="D123" s="22">
        <f>SIN(Wellpath!L123) * SIN(Wellpath!O123) / (Bfield * COS(Dip))</f>
        <v>5.5020538894993826E-5</v>
      </c>
      <c r="E123" s="20">
        <f>Model!$W$25*((drdp!B123+drdp!K123)*AMIL!$B123+(drdp!E123+drdp!N123)*AMIL!$C123+(drdp!H123+drdp!Q123)*AMIL!$D123)</f>
        <v>-0.3037688136522767</v>
      </c>
      <c r="F123" s="20">
        <f>Model!$W$25*((drdp!C123+drdp!L123)*AMIL!$B123+(drdp!F123+drdp!O123)*AMIL!$C123+(drdp!I123+drdp!R123)*AMIL!$D123)</f>
        <v>8.1394608303887728E-2</v>
      </c>
      <c r="G123" s="20">
        <f>Model!$W$25*((drdp!D123+drdp!M123)*AMIL!$B123+(drdp!G123+drdp!P123)*AMIL!$C123+(drdp!J123+drdp!S123)*AMIL!$D123)</f>
        <v>0</v>
      </c>
      <c r="H123" s="18">
        <f>Model!$W$25*((drdp!B123)*AMIL!$B123+(drdp!E123)*AMIL!$C123+(drdp!H123)*AMIL!$D123)</f>
        <v>-0.15188440682613835</v>
      </c>
      <c r="I123" s="18">
        <f>Model!$W$25*((drdp!C123)*AMIL!$B123+(drdp!F123)*AMIL!$C123+(drdp!I123)*AMIL!$D123)</f>
        <v>4.0697304151943864E-2</v>
      </c>
      <c r="J123" s="18">
        <f>Model!$W$25*((drdp!D123)*AMIL!$B123+(drdp!G123)*AMIL!$C123+(drdp!J123)*AMIL!$D123)</f>
        <v>0</v>
      </c>
      <c r="K123" s="21">
        <f>SUM(E$3:E122)+H123</f>
        <v>-18.752689496469195</v>
      </c>
      <c r="L123" s="21">
        <f>SUM(F$3:F122)+I123</f>
        <v>5.02476800649052</v>
      </c>
      <c r="M123" s="21">
        <f>SUM(G$3:G122)+J123</f>
        <v>0</v>
      </c>
      <c r="N123" s="19">
        <f t="shared" si="5"/>
        <v>351.66336335098606</v>
      </c>
      <c r="O123" s="19">
        <f t="shared" si="5"/>
        <v>25.248293519050716</v>
      </c>
      <c r="P123" s="19">
        <f t="shared" si="5"/>
        <v>0</v>
      </c>
      <c r="Q123" s="19">
        <f t="shared" si="6"/>
        <v>-94.227914217509223</v>
      </c>
      <c r="R123" s="19">
        <f t="shared" si="7"/>
        <v>0</v>
      </c>
      <c r="S123" s="19">
        <f t="shared" si="8"/>
        <v>0</v>
      </c>
    </row>
    <row r="124" spans="1:19" x14ac:dyDescent="0.25">
      <c r="A124" s="26">
        <f>Wellpath!E124</f>
        <v>3630</v>
      </c>
      <c r="B124" s="22">
        <v>0</v>
      </c>
      <c r="C124" s="22">
        <v>0</v>
      </c>
      <c r="D124" s="22">
        <f>SIN(Wellpath!L124) * SIN(Wellpath!O124) / (Bfield * COS(Dip))</f>
        <v>5.5020538894993826E-5</v>
      </c>
      <c r="E124" s="20">
        <f>Model!$W$25*((drdp!B124+drdp!K124)*AMIL!$B124+(drdp!E124+drdp!N124)*AMIL!$C124+(drdp!H124+drdp!Q124)*AMIL!$D124)</f>
        <v>-0.3037688136522767</v>
      </c>
      <c r="F124" s="20">
        <f>Model!$W$25*((drdp!C124+drdp!L124)*AMIL!$B124+(drdp!F124+drdp!O124)*AMIL!$C124+(drdp!I124+drdp!R124)*AMIL!$D124)</f>
        <v>8.1394608303887728E-2</v>
      </c>
      <c r="G124" s="20">
        <f>Model!$W$25*((drdp!D124+drdp!M124)*AMIL!$B124+(drdp!G124+drdp!P124)*AMIL!$C124+(drdp!J124+drdp!S124)*AMIL!$D124)</f>
        <v>0</v>
      </c>
      <c r="H124" s="18">
        <f>Model!$W$25*((drdp!B124)*AMIL!$B124+(drdp!E124)*AMIL!$C124+(drdp!H124)*AMIL!$D124)</f>
        <v>-0.15188440682613835</v>
      </c>
      <c r="I124" s="18">
        <f>Model!$W$25*((drdp!C124)*AMIL!$B124+(drdp!F124)*AMIL!$C124+(drdp!I124)*AMIL!$D124)</f>
        <v>4.0697304151943864E-2</v>
      </c>
      <c r="J124" s="18">
        <f>Model!$W$25*((drdp!D124)*AMIL!$B124+(drdp!G124)*AMIL!$C124+(drdp!J124)*AMIL!$D124)</f>
        <v>0</v>
      </c>
      <c r="K124" s="21">
        <f>SUM(E$3:E123)+H124</f>
        <v>-19.056458310121471</v>
      </c>
      <c r="L124" s="21">
        <f>SUM(F$3:F123)+I124</f>
        <v>5.1061626147944077</v>
      </c>
      <c r="M124" s="21">
        <f>SUM(G$3:G123)+J124</f>
        <v>0</v>
      </c>
      <c r="N124" s="19">
        <f t="shared" si="5"/>
        <v>363.14860332539769</v>
      </c>
      <c r="O124" s="19">
        <f t="shared" si="5"/>
        <v>26.072896648724061</v>
      </c>
      <c r="P124" s="19">
        <f t="shared" si="5"/>
        <v>0</v>
      </c>
      <c r="Q124" s="19">
        <f t="shared" si="6"/>
        <v>-97.305374993530464</v>
      </c>
      <c r="R124" s="19">
        <f t="shared" si="7"/>
        <v>0</v>
      </c>
      <c r="S124" s="19">
        <f t="shared" si="8"/>
        <v>0</v>
      </c>
    </row>
    <row r="125" spans="1:19" x14ac:dyDescent="0.25">
      <c r="A125" s="26">
        <f>Wellpath!E125</f>
        <v>3660</v>
      </c>
      <c r="B125" s="22">
        <v>0</v>
      </c>
      <c r="C125" s="22">
        <v>0</v>
      </c>
      <c r="D125" s="22">
        <f>SIN(Wellpath!L125) * SIN(Wellpath!O125) / (Bfield * COS(Dip))</f>
        <v>5.5020538894993826E-5</v>
      </c>
      <c r="E125" s="20">
        <f>Model!$W$25*((drdp!B125+drdp!K125)*AMIL!$B125+(drdp!E125+drdp!N125)*AMIL!$C125+(drdp!H125+drdp!Q125)*AMIL!$D125)</f>
        <v>-0.3037688136522767</v>
      </c>
      <c r="F125" s="20">
        <f>Model!$W$25*((drdp!C125+drdp!L125)*AMIL!$B125+(drdp!F125+drdp!O125)*AMIL!$C125+(drdp!I125+drdp!R125)*AMIL!$D125)</f>
        <v>8.1394608303887728E-2</v>
      </c>
      <c r="G125" s="20">
        <f>Model!$W$25*((drdp!D125+drdp!M125)*AMIL!$B125+(drdp!G125+drdp!P125)*AMIL!$C125+(drdp!J125+drdp!S125)*AMIL!$D125)</f>
        <v>0</v>
      </c>
      <c r="H125" s="18">
        <f>Model!$W$25*((drdp!B125)*AMIL!$B125+(drdp!E125)*AMIL!$C125+(drdp!H125)*AMIL!$D125)</f>
        <v>-0.15188440682613835</v>
      </c>
      <c r="I125" s="18">
        <f>Model!$W$25*((drdp!C125)*AMIL!$B125+(drdp!F125)*AMIL!$C125+(drdp!I125)*AMIL!$D125)</f>
        <v>4.0697304151943864E-2</v>
      </c>
      <c r="J125" s="18">
        <f>Model!$W$25*((drdp!D125)*AMIL!$B125+(drdp!G125)*AMIL!$C125+(drdp!J125)*AMIL!$D125)</f>
        <v>0</v>
      </c>
      <c r="K125" s="21">
        <f>SUM(E$3:E124)+H125</f>
        <v>-19.360227123773747</v>
      </c>
      <c r="L125" s="21">
        <f>SUM(F$3:F124)+I125</f>
        <v>5.1875572230982954</v>
      </c>
      <c r="M125" s="21">
        <f>SUM(G$3:G124)+J125</f>
        <v>0</v>
      </c>
      <c r="N125" s="19">
        <f t="shared" si="5"/>
        <v>374.81839428410467</v>
      </c>
      <c r="O125" s="19">
        <f t="shared" si="5"/>
        <v>26.910749942919299</v>
      </c>
      <c r="P125" s="19">
        <f t="shared" si="5"/>
        <v>0</v>
      </c>
      <c r="Q125" s="19">
        <f t="shared" si="6"/>
        <v>-100.43228605675604</v>
      </c>
      <c r="R125" s="19">
        <f t="shared" si="7"/>
        <v>0</v>
      </c>
      <c r="S125" s="19">
        <f t="shared" si="8"/>
        <v>0</v>
      </c>
    </row>
    <row r="126" spans="1:19" x14ac:dyDescent="0.25">
      <c r="A126" s="26">
        <f>Wellpath!E126</f>
        <v>3690</v>
      </c>
      <c r="B126" s="22">
        <v>0</v>
      </c>
      <c r="C126" s="22">
        <v>0</v>
      </c>
      <c r="D126" s="22">
        <f>SIN(Wellpath!L126) * SIN(Wellpath!O126) / (Bfield * COS(Dip))</f>
        <v>5.5020538894993826E-5</v>
      </c>
      <c r="E126" s="20">
        <f>Model!$W$25*((drdp!B126+drdp!K126)*AMIL!$B126+(drdp!E126+drdp!N126)*AMIL!$C126+(drdp!H126+drdp!Q126)*AMIL!$D126)</f>
        <v>-0.3037688136522767</v>
      </c>
      <c r="F126" s="20">
        <f>Model!$W$25*((drdp!C126+drdp!L126)*AMIL!$B126+(drdp!F126+drdp!O126)*AMIL!$C126+(drdp!I126+drdp!R126)*AMIL!$D126)</f>
        <v>8.1394608303887728E-2</v>
      </c>
      <c r="G126" s="20">
        <f>Model!$W$25*((drdp!D126+drdp!M126)*AMIL!$B126+(drdp!G126+drdp!P126)*AMIL!$C126+(drdp!J126+drdp!S126)*AMIL!$D126)</f>
        <v>0</v>
      </c>
      <c r="H126" s="18">
        <f>Model!$W$25*((drdp!B126)*AMIL!$B126+(drdp!E126)*AMIL!$C126+(drdp!H126)*AMIL!$D126)</f>
        <v>-0.15188440682613835</v>
      </c>
      <c r="I126" s="18">
        <f>Model!$W$25*((drdp!C126)*AMIL!$B126+(drdp!F126)*AMIL!$C126+(drdp!I126)*AMIL!$D126)</f>
        <v>4.0697304151943864E-2</v>
      </c>
      <c r="J126" s="18">
        <f>Model!$W$25*((drdp!D126)*AMIL!$B126+(drdp!G126)*AMIL!$C126+(drdp!J126)*AMIL!$D126)</f>
        <v>0</v>
      </c>
      <c r="K126" s="21">
        <f>SUM(E$3:E125)+H126</f>
        <v>-19.663995937426023</v>
      </c>
      <c r="L126" s="21">
        <f>SUM(F$3:F125)+I126</f>
        <v>5.268951831402183</v>
      </c>
      <c r="M126" s="21">
        <f>SUM(G$3:G125)+J126</f>
        <v>0</v>
      </c>
      <c r="N126" s="19">
        <f t="shared" si="5"/>
        <v>386.67273622710712</v>
      </c>
      <c r="O126" s="19">
        <f t="shared" si="5"/>
        <v>27.761853401636419</v>
      </c>
      <c r="P126" s="19">
        <f t="shared" si="5"/>
        <v>0</v>
      </c>
      <c r="Q126" s="19">
        <f t="shared" si="6"/>
        <v>-103.60864740718593</v>
      </c>
      <c r="R126" s="19">
        <f t="shared" si="7"/>
        <v>0</v>
      </c>
      <c r="S126" s="19">
        <f t="shared" si="8"/>
        <v>0</v>
      </c>
    </row>
    <row r="127" spans="1:19" x14ac:dyDescent="0.25">
      <c r="A127" s="26">
        <f>Wellpath!E127</f>
        <v>3720</v>
      </c>
      <c r="B127" s="22">
        <v>0</v>
      </c>
      <c r="C127" s="22">
        <v>0</v>
      </c>
      <c r="D127" s="22">
        <f>SIN(Wellpath!L127) * SIN(Wellpath!O127) / (Bfield * COS(Dip))</f>
        <v>5.5020538894993826E-5</v>
      </c>
      <c r="E127" s="20">
        <f>Model!$W$25*((drdp!B127+drdp!K127)*AMIL!$B127+(drdp!E127+drdp!N127)*AMIL!$C127+(drdp!H127+drdp!Q127)*AMIL!$D127)</f>
        <v>-0.3037688136522767</v>
      </c>
      <c r="F127" s="20">
        <f>Model!$W$25*((drdp!C127+drdp!L127)*AMIL!$B127+(drdp!F127+drdp!O127)*AMIL!$C127+(drdp!I127+drdp!R127)*AMIL!$D127)</f>
        <v>8.1394608303887728E-2</v>
      </c>
      <c r="G127" s="20">
        <f>Model!$W$25*((drdp!D127+drdp!M127)*AMIL!$B127+(drdp!G127+drdp!P127)*AMIL!$C127+(drdp!J127+drdp!S127)*AMIL!$D127)</f>
        <v>0</v>
      </c>
      <c r="H127" s="18">
        <f>Model!$W$25*((drdp!B127)*AMIL!$B127+(drdp!E127)*AMIL!$C127+(drdp!H127)*AMIL!$D127)</f>
        <v>-0.15188440682613835</v>
      </c>
      <c r="I127" s="18">
        <f>Model!$W$25*((drdp!C127)*AMIL!$B127+(drdp!F127)*AMIL!$C127+(drdp!I127)*AMIL!$D127)</f>
        <v>4.0697304151943864E-2</v>
      </c>
      <c r="J127" s="18">
        <f>Model!$W$25*((drdp!D127)*AMIL!$B127+(drdp!G127)*AMIL!$C127+(drdp!J127)*AMIL!$D127)</f>
        <v>0</v>
      </c>
      <c r="K127" s="21">
        <f>SUM(E$3:E126)+H127</f>
        <v>-19.967764751078299</v>
      </c>
      <c r="L127" s="21">
        <f>SUM(F$3:F126)+I127</f>
        <v>5.3503464397060707</v>
      </c>
      <c r="M127" s="21">
        <f>SUM(G$3:G126)+J127</f>
        <v>0</v>
      </c>
      <c r="N127" s="19">
        <f t="shared" si="5"/>
        <v>398.71162915440499</v>
      </c>
      <c r="O127" s="19">
        <f t="shared" si="5"/>
        <v>28.626207024875427</v>
      </c>
      <c r="P127" s="19">
        <f t="shared" si="5"/>
        <v>0</v>
      </c>
      <c r="Q127" s="19">
        <f t="shared" si="6"/>
        <v>-106.83445904482015</v>
      </c>
      <c r="R127" s="19">
        <f t="shared" si="7"/>
        <v>0</v>
      </c>
      <c r="S127" s="19">
        <f t="shared" si="8"/>
        <v>0</v>
      </c>
    </row>
    <row r="128" spans="1:19" x14ac:dyDescent="0.25">
      <c r="A128" s="26">
        <f>Wellpath!E128</f>
        <v>3750</v>
      </c>
      <c r="B128" s="22">
        <v>0</v>
      </c>
      <c r="C128" s="22">
        <v>0</v>
      </c>
      <c r="D128" s="22">
        <f>SIN(Wellpath!L128) * SIN(Wellpath!O128) / (Bfield * COS(Dip))</f>
        <v>5.5020538894993826E-5</v>
      </c>
      <c r="E128" s="20">
        <f>Model!$W$25*((drdp!B128+drdp!K128)*AMIL!$B128+(drdp!E128+drdp!N128)*AMIL!$C128+(drdp!H128+drdp!Q128)*AMIL!$D128)</f>
        <v>-0.3037688136522767</v>
      </c>
      <c r="F128" s="20">
        <f>Model!$W$25*((drdp!C128+drdp!L128)*AMIL!$B128+(drdp!F128+drdp!O128)*AMIL!$C128+(drdp!I128+drdp!R128)*AMIL!$D128)</f>
        <v>8.1394608303887728E-2</v>
      </c>
      <c r="G128" s="20">
        <f>Model!$W$25*((drdp!D128+drdp!M128)*AMIL!$B128+(drdp!G128+drdp!P128)*AMIL!$C128+(drdp!J128+drdp!S128)*AMIL!$D128)</f>
        <v>0</v>
      </c>
      <c r="H128" s="18">
        <f>Model!$W$25*((drdp!B128)*AMIL!$B128+(drdp!E128)*AMIL!$C128+(drdp!H128)*AMIL!$D128)</f>
        <v>-0.15188440682613835</v>
      </c>
      <c r="I128" s="18">
        <f>Model!$W$25*((drdp!C128)*AMIL!$B128+(drdp!F128)*AMIL!$C128+(drdp!I128)*AMIL!$D128)</f>
        <v>4.0697304151943864E-2</v>
      </c>
      <c r="J128" s="18">
        <f>Model!$W$25*((drdp!D128)*AMIL!$B128+(drdp!G128)*AMIL!$C128+(drdp!J128)*AMIL!$D128)</f>
        <v>0</v>
      </c>
      <c r="K128" s="21">
        <f>SUM(E$3:E127)+H128</f>
        <v>-20.271533564730575</v>
      </c>
      <c r="L128" s="21">
        <f>SUM(F$3:F127)+I128</f>
        <v>5.4317410480099584</v>
      </c>
      <c r="M128" s="21">
        <f>SUM(G$3:G127)+J128</f>
        <v>0</v>
      </c>
      <c r="N128" s="19">
        <f t="shared" si="5"/>
        <v>410.93507306599827</v>
      </c>
      <c r="O128" s="19">
        <f t="shared" si="5"/>
        <v>29.503810812636321</v>
      </c>
      <c r="P128" s="19">
        <f t="shared" si="5"/>
        <v>0</v>
      </c>
      <c r="Q128" s="19">
        <f t="shared" si="6"/>
        <v>-110.1097209696587</v>
      </c>
      <c r="R128" s="19">
        <f t="shared" si="7"/>
        <v>0</v>
      </c>
      <c r="S128" s="19">
        <f t="shared" si="8"/>
        <v>0</v>
      </c>
    </row>
    <row r="129" spans="1:19" x14ac:dyDescent="0.25">
      <c r="A129" s="26">
        <f>Wellpath!E129</f>
        <v>3780</v>
      </c>
      <c r="B129" s="22">
        <v>0</v>
      </c>
      <c r="C129" s="22">
        <v>0</v>
      </c>
      <c r="D129" s="22">
        <f>SIN(Wellpath!L129) * SIN(Wellpath!O129) / (Bfield * COS(Dip))</f>
        <v>5.5020538894993826E-5</v>
      </c>
      <c r="E129" s="20">
        <f>Model!$W$25*((drdp!B129+drdp!K129)*AMIL!$B129+(drdp!E129+drdp!N129)*AMIL!$C129+(drdp!H129+drdp!Q129)*AMIL!$D129)</f>
        <v>-0.3037688136522767</v>
      </c>
      <c r="F129" s="20">
        <f>Model!$W$25*((drdp!C129+drdp!L129)*AMIL!$B129+(drdp!F129+drdp!O129)*AMIL!$C129+(drdp!I129+drdp!R129)*AMIL!$D129)</f>
        <v>8.1394608303887728E-2</v>
      </c>
      <c r="G129" s="20">
        <f>Model!$W$25*((drdp!D129+drdp!M129)*AMIL!$B129+(drdp!G129+drdp!P129)*AMIL!$C129+(drdp!J129+drdp!S129)*AMIL!$D129)</f>
        <v>0</v>
      </c>
      <c r="H129" s="18">
        <f>Model!$W$25*((drdp!B129)*AMIL!$B129+(drdp!E129)*AMIL!$C129+(drdp!H129)*AMIL!$D129)</f>
        <v>-0.15188440682613835</v>
      </c>
      <c r="I129" s="18">
        <f>Model!$W$25*((drdp!C129)*AMIL!$B129+(drdp!F129)*AMIL!$C129+(drdp!I129)*AMIL!$D129)</f>
        <v>4.0697304151943864E-2</v>
      </c>
      <c r="J129" s="18">
        <f>Model!$W$25*((drdp!D129)*AMIL!$B129+(drdp!G129)*AMIL!$C129+(drdp!J129)*AMIL!$D129)</f>
        <v>0</v>
      </c>
      <c r="K129" s="21">
        <f>SUM(E$3:E128)+H129</f>
        <v>-20.575302378382851</v>
      </c>
      <c r="L129" s="21">
        <f>SUM(F$3:F128)+I129</f>
        <v>5.5131356563138461</v>
      </c>
      <c r="M129" s="21">
        <f>SUM(G$3:G128)+J129</f>
        <v>0</v>
      </c>
      <c r="N129" s="19">
        <f t="shared" si="5"/>
        <v>423.34306796188702</v>
      </c>
      <c r="O129" s="19">
        <f t="shared" si="5"/>
        <v>30.394664764919103</v>
      </c>
      <c r="P129" s="19">
        <f t="shared" si="5"/>
        <v>0</v>
      </c>
      <c r="Q129" s="19">
        <f t="shared" si="6"/>
        <v>-113.43443318170158</v>
      </c>
      <c r="R129" s="19">
        <f t="shared" si="7"/>
        <v>0</v>
      </c>
      <c r="S129" s="19">
        <f t="shared" si="8"/>
        <v>0</v>
      </c>
    </row>
    <row r="130" spans="1:19" x14ac:dyDescent="0.25">
      <c r="A130" s="26">
        <f>Wellpath!E130</f>
        <v>3810</v>
      </c>
      <c r="B130" s="22">
        <v>0</v>
      </c>
      <c r="C130" s="22">
        <v>0</v>
      </c>
      <c r="D130" s="22">
        <f>SIN(Wellpath!L130) * SIN(Wellpath!O130) / (Bfield * COS(Dip))</f>
        <v>5.5020538894993826E-5</v>
      </c>
      <c r="E130" s="20">
        <f>Model!$W$25*((drdp!B130+drdp!K130)*AMIL!$B130+(drdp!E130+drdp!N130)*AMIL!$C130+(drdp!H130+drdp!Q130)*AMIL!$D130)</f>
        <v>-0.3037688136522767</v>
      </c>
      <c r="F130" s="20">
        <f>Model!$W$25*((drdp!C130+drdp!L130)*AMIL!$B130+(drdp!F130+drdp!O130)*AMIL!$C130+(drdp!I130+drdp!R130)*AMIL!$D130)</f>
        <v>8.1394608303887728E-2</v>
      </c>
      <c r="G130" s="20">
        <f>Model!$W$25*((drdp!D130+drdp!M130)*AMIL!$B130+(drdp!G130+drdp!P130)*AMIL!$C130+(drdp!J130+drdp!S130)*AMIL!$D130)</f>
        <v>0</v>
      </c>
      <c r="H130" s="18">
        <f>Model!$W$25*((drdp!B130)*AMIL!$B130+(drdp!E130)*AMIL!$C130+(drdp!H130)*AMIL!$D130)</f>
        <v>-0.15188440682613835</v>
      </c>
      <c r="I130" s="18">
        <f>Model!$W$25*((drdp!C130)*AMIL!$B130+(drdp!F130)*AMIL!$C130+(drdp!I130)*AMIL!$D130)</f>
        <v>4.0697304151943864E-2</v>
      </c>
      <c r="J130" s="18">
        <f>Model!$W$25*((drdp!D130)*AMIL!$B130+(drdp!G130)*AMIL!$C130+(drdp!J130)*AMIL!$D130)</f>
        <v>0</v>
      </c>
      <c r="K130" s="21">
        <f>SUM(E$3:E129)+H130</f>
        <v>-20.879071192035127</v>
      </c>
      <c r="L130" s="21">
        <f>SUM(F$3:F129)+I130</f>
        <v>5.5945302646177337</v>
      </c>
      <c r="M130" s="21">
        <f>SUM(G$3:G129)+J130</f>
        <v>0</v>
      </c>
      <c r="N130" s="19">
        <f t="shared" si="5"/>
        <v>435.93561384207112</v>
      </c>
      <c r="O130" s="19">
        <f t="shared" si="5"/>
        <v>31.29876888172377</v>
      </c>
      <c r="P130" s="19">
        <f t="shared" si="5"/>
        <v>0</v>
      </c>
      <c r="Q130" s="19">
        <f t="shared" si="6"/>
        <v>-116.80859568094878</v>
      </c>
      <c r="R130" s="19">
        <f t="shared" si="7"/>
        <v>0</v>
      </c>
      <c r="S130" s="19">
        <f t="shared" si="8"/>
        <v>0</v>
      </c>
    </row>
    <row r="131" spans="1:19" x14ac:dyDescent="0.25">
      <c r="A131" s="26">
        <f>Wellpath!E131</f>
        <v>3840</v>
      </c>
      <c r="B131" s="22">
        <v>0</v>
      </c>
      <c r="C131" s="22">
        <v>0</v>
      </c>
      <c r="D131" s="22">
        <f>SIN(Wellpath!L131) * SIN(Wellpath!O131) / (Bfield * COS(Dip))</f>
        <v>5.5020538894993826E-5</v>
      </c>
      <c r="E131" s="20">
        <f>Model!$W$25*((drdp!B131+drdp!K131)*AMIL!$B131+(drdp!E131+drdp!N131)*AMIL!$C131+(drdp!H131+drdp!Q131)*AMIL!$D131)</f>
        <v>-0.3037688136522767</v>
      </c>
      <c r="F131" s="20">
        <f>Model!$W$25*((drdp!C131+drdp!L131)*AMIL!$B131+(drdp!F131+drdp!O131)*AMIL!$C131+(drdp!I131+drdp!R131)*AMIL!$D131)</f>
        <v>8.1394608303887728E-2</v>
      </c>
      <c r="G131" s="20">
        <f>Model!$W$25*((drdp!D131+drdp!M131)*AMIL!$B131+(drdp!G131+drdp!P131)*AMIL!$C131+(drdp!J131+drdp!S131)*AMIL!$D131)</f>
        <v>0</v>
      </c>
      <c r="H131" s="18">
        <f>Model!$W$25*((drdp!B131)*AMIL!$B131+(drdp!E131)*AMIL!$C131+(drdp!H131)*AMIL!$D131)</f>
        <v>-0.15188440682613835</v>
      </c>
      <c r="I131" s="18">
        <f>Model!$W$25*((drdp!C131)*AMIL!$B131+(drdp!F131)*AMIL!$C131+(drdp!I131)*AMIL!$D131)</f>
        <v>4.0697304151943864E-2</v>
      </c>
      <c r="J131" s="18">
        <f>Model!$W$25*((drdp!D131)*AMIL!$B131+(drdp!G131)*AMIL!$C131+(drdp!J131)*AMIL!$D131)</f>
        <v>0</v>
      </c>
      <c r="K131" s="21">
        <f>SUM(E$3:E130)+H131</f>
        <v>-21.182840005687403</v>
      </c>
      <c r="L131" s="21">
        <f>SUM(F$3:F130)+I131</f>
        <v>5.6759248729216214</v>
      </c>
      <c r="M131" s="21">
        <f>SUM(G$3:G130)+J131</f>
        <v>0</v>
      </c>
      <c r="N131" s="19">
        <f t="shared" si="5"/>
        <v>448.71271070655069</v>
      </c>
      <c r="O131" s="19">
        <f t="shared" si="5"/>
        <v>32.216123163050327</v>
      </c>
      <c r="P131" s="19">
        <f t="shared" si="5"/>
        <v>0</v>
      </c>
      <c r="Q131" s="19">
        <f t="shared" si="6"/>
        <v>-120.23220846740031</v>
      </c>
      <c r="R131" s="19">
        <f t="shared" si="7"/>
        <v>0</v>
      </c>
      <c r="S131" s="19">
        <f t="shared" si="8"/>
        <v>0</v>
      </c>
    </row>
    <row r="132" spans="1:19" x14ac:dyDescent="0.25">
      <c r="A132" s="26">
        <f>Wellpath!E132</f>
        <v>3870</v>
      </c>
      <c r="B132" s="22">
        <v>0</v>
      </c>
      <c r="C132" s="22">
        <v>0</v>
      </c>
      <c r="D132" s="22">
        <f>SIN(Wellpath!L132) * SIN(Wellpath!O132) / (Bfield * COS(Dip))</f>
        <v>5.5020538894993826E-5</v>
      </c>
      <c r="E132" s="20">
        <f>Model!$W$25*((drdp!B132+drdp!K132)*AMIL!$B132+(drdp!E132+drdp!N132)*AMIL!$C132+(drdp!H132+drdp!Q132)*AMIL!$D132)</f>
        <v>-0.3037688136522767</v>
      </c>
      <c r="F132" s="20">
        <f>Model!$W$25*((drdp!C132+drdp!L132)*AMIL!$B132+(drdp!F132+drdp!O132)*AMIL!$C132+(drdp!I132+drdp!R132)*AMIL!$D132)</f>
        <v>8.1394608303887728E-2</v>
      </c>
      <c r="G132" s="20">
        <f>Model!$W$25*((drdp!D132+drdp!M132)*AMIL!$B132+(drdp!G132+drdp!P132)*AMIL!$C132+(drdp!J132+drdp!S132)*AMIL!$D132)</f>
        <v>0</v>
      </c>
      <c r="H132" s="18">
        <f>Model!$W$25*((drdp!B132)*AMIL!$B132+(drdp!E132)*AMIL!$C132+(drdp!H132)*AMIL!$D132)</f>
        <v>-0.15188440682613835</v>
      </c>
      <c r="I132" s="18">
        <f>Model!$W$25*((drdp!C132)*AMIL!$B132+(drdp!F132)*AMIL!$C132+(drdp!I132)*AMIL!$D132)</f>
        <v>4.0697304151943864E-2</v>
      </c>
      <c r="J132" s="18">
        <f>Model!$W$25*((drdp!D132)*AMIL!$B132+(drdp!G132)*AMIL!$C132+(drdp!J132)*AMIL!$D132)</f>
        <v>0</v>
      </c>
      <c r="K132" s="21">
        <f>SUM(E$3:E131)+H132</f>
        <v>-21.486608819339679</v>
      </c>
      <c r="L132" s="21">
        <f>SUM(F$3:F131)+I132</f>
        <v>5.7573194812255091</v>
      </c>
      <c r="M132" s="21">
        <f>SUM(G$3:G131)+J132</f>
        <v>0</v>
      </c>
      <c r="N132" s="19">
        <f t="shared" ref="N132:P133" si="9">K132^2</f>
        <v>461.67435855532568</v>
      </c>
      <c r="O132" s="19">
        <f t="shared" si="9"/>
        <v>33.146727608898765</v>
      </c>
      <c r="P132" s="19">
        <f t="shared" si="9"/>
        <v>0</v>
      </c>
      <c r="Q132" s="19">
        <f t="shared" ref="Q132:Q133" si="10">K132*L132</f>
        <v>-123.70527154105616</v>
      </c>
      <c r="R132" s="19">
        <f t="shared" ref="R132:R133" si="11">K132*M132</f>
        <v>0</v>
      </c>
      <c r="S132" s="19">
        <f t="shared" ref="S132:S133" si="12">L132*M132</f>
        <v>0</v>
      </c>
    </row>
    <row r="133" spans="1:19" x14ac:dyDescent="0.25">
      <c r="A133" s="26">
        <f>Wellpath!E133</f>
        <v>3900</v>
      </c>
      <c r="B133" s="22">
        <v>0</v>
      </c>
      <c r="C133" s="22">
        <v>0</v>
      </c>
      <c r="D133" s="22">
        <f>SIN(Wellpath!L133) * SIN(Wellpath!O133) / (Bfield * COS(Dip))</f>
        <v>5.5020538894993826E-5</v>
      </c>
      <c r="E133" s="20">
        <f>Model!$W$25*((drdp!B133+drdp!K133)*AMIL!$B133+(drdp!E133+drdp!N133)*AMIL!$C133+(drdp!H133+drdp!Q133)*AMIL!$D133)</f>
        <v>-0.3037688136522767</v>
      </c>
      <c r="F133" s="20">
        <f>Model!$W$25*((drdp!C133+drdp!L133)*AMIL!$B133+(drdp!F133+drdp!O133)*AMIL!$C133+(drdp!I133+drdp!R133)*AMIL!$D133)</f>
        <v>8.1394608303887728E-2</v>
      </c>
      <c r="G133" s="20">
        <f>Model!$W$25*((drdp!D133+drdp!M133)*AMIL!$B133+(drdp!G133+drdp!P133)*AMIL!$C133+(drdp!J133+drdp!S133)*AMIL!$D133)</f>
        <v>0</v>
      </c>
      <c r="H133" s="18">
        <f>Model!$W$25*((drdp!B133)*AMIL!$B133+(drdp!E133)*AMIL!$C133+(drdp!H133)*AMIL!$D133)</f>
        <v>-0.15188440682613835</v>
      </c>
      <c r="I133" s="18">
        <f>Model!$W$25*((drdp!C133)*AMIL!$B133+(drdp!F133)*AMIL!$C133+(drdp!I133)*AMIL!$D133)</f>
        <v>4.0697304151943864E-2</v>
      </c>
      <c r="J133" s="18">
        <f>Model!$W$25*((drdp!D133)*AMIL!$B133+(drdp!G133)*AMIL!$C133+(drdp!J133)*AMIL!$D133)</f>
        <v>0</v>
      </c>
      <c r="K133" s="21">
        <f>SUM(E$3:E132)+H133</f>
        <v>-21.790377632991955</v>
      </c>
      <c r="L133" s="21">
        <f>SUM(F$3:F132)+I133</f>
        <v>5.8387140895293967</v>
      </c>
      <c r="M133" s="21">
        <f>SUM(G$3:G132)+J133</f>
        <v>0</v>
      </c>
      <c r="N133" s="19">
        <f t="shared" si="9"/>
        <v>474.82055738839608</v>
      </c>
      <c r="O133" s="19">
        <f t="shared" si="9"/>
        <v>34.090582219269095</v>
      </c>
      <c r="P133" s="19">
        <f t="shared" si="9"/>
        <v>0</v>
      </c>
      <c r="Q133" s="19">
        <f t="shared" si="10"/>
        <v>-127.22778490191635</v>
      </c>
      <c r="R133" s="19">
        <f t="shared" si="11"/>
        <v>0</v>
      </c>
      <c r="S133" s="19">
        <f t="shared" si="12"/>
        <v>0</v>
      </c>
    </row>
    <row r="134" spans="1:19" x14ac:dyDescent="0.25">
      <c r="A134" s="26">
        <f>Wellpath!E134</f>
        <v>3930</v>
      </c>
      <c r="B134" s="22">
        <v>0</v>
      </c>
      <c r="C134" s="22">
        <v>0</v>
      </c>
      <c r="D134" s="22">
        <f>SIN(Wellpath!L134) * SIN(Wellpath!O134) / (Bfield * COS(Dip))</f>
        <v>5.5020538894993826E-5</v>
      </c>
      <c r="E134" s="20">
        <f>Model!$W$25*((drdp!B134+drdp!K134)*AMIL!$B134+(drdp!E134+drdp!N134)*AMIL!$C134+(drdp!H134+drdp!Q134)*AMIL!$D134)</f>
        <v>-0.3037688136522767</v>
      </c>
      <c r="F134" s="20">
        <f>Model!$W$25*((drdp!C134+drdp!L134)*AMIL!$B134+(drdp!F134+drdp!O134)*AMIL!$C134+(drdp!I134+drdp!R134)*AMIL!$D134)</f>
        <v>8.1394608303887728E-2</v>
      </c>
      <c r="G134" s="20">
        <f>Model!$W$25*((drdp!D134+drdp!M134)*AMIL!$B134+(drdp!G134+drdp!P134)*AMIL!$C134+(drdp!J134+drdp!S134)*AMIL!$D134)</f>
        <v>0</v>
      </c>
      <c r="H134" s="18">
        <f>Model!$W$25*((drdp!B134)*AMIL!$B134+(drdp!E134)*AMIL!$C134+(drdp!H134)*AMIL!$D134)</f>
        <v>-0.15188440682613835</v>
      </c>
      <c r="I134" s="18">
        <f>Model!$W$25*((drdp!C134)*AMIL!$B134+(drdp!F134)*AMIL!$C134+(drdp!I134)*AMIL!$D134)</f>
        <v>4.0697304151943864E-2</v>
      </c>
      <c r="J134" s="18">
        <f>Model!$W$25*((drdp!D134)*AMIL!$B134+(drdp!G134)*AMIL!$C134+(drdp!J134)*AMIL!$D134)</f>
        <v>0</v>
      </c>
      <c r="K134" s="21">
        <f>SUM(E$3:E133)+H134</f>
        <v>-22.094146446644231</v>
      </c>
      <c r="L134" s="21">
        <f>SUM(F$3:F133)+I134</f>
        <v>5.9201086978332844</v>
      </c>
      <c r="M134" s="21">
        <f>SUM(G$3:G133)+J134</f>
        <v>0</v>
      </c>
      <c r="N134" s="19">
        <f t="shared" ref="N134:N197" si="13">K134^2</f>
        <v>488.1513072057619</v>
      </c>
      <c r="O134" s="19">
        <f t="shared" ref="O134:O197" si="14">L134^2</f>
        <v>35.047686994161303</v>
      </c>
      <c r="P134" s="19">
        <f t="shared" ref="P134:P197" si="15">M134^2</f>
        <v>0</v>
      </c>
      <c r="Q134" s="19">
        <f t="shared" ref="Q134:Q197" si="16">K134*L134</f>
        <v>-130.79974854998088</v>
      </c>
      <c r="R134" s="19">
        <f t="shared" ref="R134:R197" si="17">K134*M134</f>
        <v>0</v>
      </c>
      <c r="S134" s="19">
        <f t="shared" ref="S134:S197" si="18">L134*M134</f>
        <v>0</v>
      </c>
    </row>
    <row r="135" spans="1:19" x14ac:dyDescent="0.25">
      <c r="A135" s="26">
        <f>Wellpath!E135</f>
        <v>3960</v>
      </c>
      <c r="B135" s="22">
        <v>0</v>
      </c>
      <c r="C135" s="22">
        <v>0</v>
      </c>
      <c r="D135" s="22">
        <f>SIN(Wellpath!L135) * SIN(Wellpath!O135) / (Bfield * COS(Dip))</f>
        <v>5.5020538894993826E-5</v>
      </c>
      <c r="E135" s="20">
        <f>Model!$W$25*((drdp!B135+drdp!K135)*AMIL!$B135+(drdp!E135+drdp!N135)*AMIL!$C135+(drdp!H135+drdp!Q135)*AMIL!$D135)</f>
        <v>-0.3037688136522767</v>
      </c>
      <c r="F135" s="20">
        <f>Model!$W$25*((drdp!C135+drdp!L135)*AMIL!$B135+(drdp!F135+drdp!O135)*AMIL!$C135+(drdp!I135+drdp!R135)*AMIL!$D135)</f>
        <v>8.1394608303887728E-2</v>
      </c>
      <c r="G135" s="20">
        <f>Model!$W$25*((drdp!D135+drdp!M135)*AMIL!$B135+(drdp!G135+drdp!P135)*AMIL!$C135+(drdp!J135+drdp!S135)*AMIL!$D135)</f>
        <v>0</v>
      </c>
      <c r="H135" s="18">
        <f>Model!$W$25*((drdp!B135)*AMIL!$B135+(drdp!E135)*AMIL!$C135+(drdp!H135)*AMIL!$D135)</f>
        <v>-0.15188440682613835</v>
      </c>
      <c r="I135" s="18">
        <f>Model!$W$25*((drdp!C135)*AMIL!$B135+(drdp!F135)*AMIL!$C135+(drdp!I135)*AMIL!$D135)</f>
        <v>4.0697304151943864E-2</v>
      </c>
      <c r="J135" s="18">
        <f>Model!$W$25*((drdp!D135)*AMIL!$B135+(drdp!G135)*AMIL!$C135+(drdp!J135)*AMIL!$D135)</f>
        <v>0</v>
      </c>
      <c r="K135" s="21">
        <f>SUM(E$3:E134)+H135</f>
        <v>-22.397915260296507</v>
      </c>
      <c r="L135" s="21">
        <f>SUM(F$3:F134)+I135</f>
        <v>6.0015033061371721</v>
      </c>
      <c r="M135" s="21">
        <f>SUM(G$3:G134)+J135</f>
        <v>0</v>
      </c>
      <c r="N135" s="19">
        <f t="shared" si="13"/>
        <v>501.66660800742318</v>
      </c>
      <c r="O135" s="19">
        <f t="shared" si="14"/>
        <v>36.018041933575404</v>
      </c>
      <c r="P135" s="19">
        <f t="shared" si="15"/>
        <v>0</v>
      </c>
      <c r="Q135" s="19">
        <f t="shared" si="16"/>
        <v>-134.42116248524971</v>
      </c>
      <c r="R135" s="19">
        <f t="shared" si="17"/>
        <v>0</v>
      </c>
      <c r="S135" s="19">
        <f t="shared" si="18"/>
        <v>0</v>
      </c>
    </row>
    <row r="136" spans="1:19" x14ac:dyDescent="0.25">
      <c r="A136" s="26">
        <f>Wellpath!E136</f>
        <v>3990</v>
      </c>
      <c r="B136" s="22">
        <v>0</v>
      </c>
      <c r="C136" s="22">
        <v>0</v>
      </c>
      <c r="D136" s="22">
        <f>SIN(Wellpath!L136) * SIN(Wellpath!O136) / (Bfield * COS(Dip))</f>
        <v>5.5020538894993826E-5</v>
      </c>
      <c r="E136" s="20">
        <f>Model!$W$25*((drdp!B136+drdp!K136)*AMIL!$B136+(drdp!E136+drdp!N136)*AMIL!$C136+(drdp!H136+drdp!Q136)*AMIL!$D136)</f>
        <v>-0.3037688136522767</v>
      </c>
      <c r="F136" s="20">
        <f>Model!$W$25*((drdp!C136+drdp!L136)*AMIL!$B136+(drdp!F136+drdp!O136)*AMIL!$C136+(drdp!I136+drdp!R136)*AMIL!$D136)</f>
        <v>8.1394608303887728E-2</v>
      </c>
      <c r="G136" s="20">
        <f>Model!$W$25*((drdp!D136+drdp!M136)*AMIL!$B136+(drdp!G136+drdp!P136)*AMIL!$C136+(drdp!J136+drdp!S136)*AMIL!$D136)</f>
        <v>0</v>
      </c>
      <c r="H136" s="18">
        <f>Model!$W$25*((drdp!B136)*AMIL!$B136+(drdp!E136)*AMIL!$C136+(drdp!H136)*AMIL!$D136)</f>
        <v>-0.15188440682613835</v>
      </c>
      <c r="I136" s="18">
        <f>Model!$W$25*((drdp!C136)*AMIL!$B136+(drdp!F136)*AMIL!$C136+(drdp!I136)*AMIL!$D136)</f>
        <v>4.0697304151943864E-2</v>
      </c>
      <c r="J136" s="18">
        <f>Model!$W$25*((drdp!D136)*AMIL!$B136+(drdp!G136)*AMIL!$C136+(drdp!J136)*AMIL!$D136)</f>
        <v>0</v>
      </c>
      <c r="K136" s="21">
        <f>SUM(E$3:E135)+H136</f>
        <v>-22.701684073948783</v>
      </c>
      <c r="L136" s="21">
        <f>SUM(F$3:F135)+I136</f>
        <v>6.0828979144410598</v>
      </c>
      <c r="M136" s="21">
        <f>SUM(G$3:G135)+J136</f>
        <v>0</v>
      </c>
      <c r="N136" s="19">
        <f t="shared" si="13"/>
        <v>515.36645979337982</v>
      </c>
      <c r="O136" s="19">
        <f t="shared" si="14"/>
        <v>37.001647037511397</v>
      </c>
      <c r="P136" s="19">
        <f t="shared" si="15"/>
        <v>0</v>
      </c>
      <c r="Q136" s="19">
        <f t="shared" si="16"/>
        <v>-138.09202670772288</v>
      </c>
      <c r="R136" s="19">
        <f t="shared" si="17"/>
        <v>0</v>
      </c>
      <c r="S136" s="19">
        <f t="shared" si="18"/>
        <v>0</v>
      </c>
    </row>
    <row r="137" spans="1:19" x14ac:dyDescent="0.25">
      <c r="A137" s="26">
        <f>Wellpath!E137</f>
        <v>4020</v>
      </c>
      <c r="B137" s="22">
        <v>0</v>
      </c>
      <c r="C137" s="22">
        <v>0</v>
      </c>
      <c r="D137" s="22">
        <f>SIN(Wellpath!L137) * SIN(Wellpath!O137) / (Bfield * COS(Dip))</f>
        <v>5.5020538894993826E-5</v>
      </c>
      <c r="E137" s="20">
        <f>Model!$W$25*((drdp!B137+drdp!K137)*AMIL!$B137+(drdp!E137+drdp!N137)*AMIL!$C137+(drdp!H137+drdp!Q137)*AMIL!$D137)</f>
        <v>-0.3037688136522767</v>
      </c>
      <c r="F137" s="20">
        <f>Model!$W$25*((drdp!C137+drdp!L137)*AMIL!$B137+(drdp!F137+drdp!O137)*AMIL!$C137+(drdp!I137+drdp!R137)*AMIL!$D137)</f>
        <v>8.1394608303887728E-2</v>
      </c>
      <c r="G137" s="20">
        <f>Model!$W$25*((drdp!D137+drdp!M137)*AMIL!$B137+(drdp!G137+drdp!P137)*AMIL!$C137+(drdp!J137+drdp!S137)*AMIL!$D137)</f>
        <v>0</v>
      </c>
      <c r="H137" s="18">
        <f>Model!$W$25*((drdp!B137)*AMIL!$B137+(drdp!E137)*AMIL!$C137+(drdp!H137)*AMIL!$D137)</f>
        <v>-0.15188440682613835</v>
      </c>
      <c r="I137" s="18">
        <f>Model!$W$25*((drdp!C137)*AMIL!$B137+(drdp!F137)*AMIL!$C137+(drdp!I137)*AMIL!$D137)</f>
        <v>4.0697304151943864E-2</v>
      </c>
      <c r="J137" s="18">
        <f>Model!$W$25*((drdp!D137)*AMIL!$B137+(drdp!G137)*AMIL!$C137+(drdp!J137)*AMIL!$D137)</f>
        <v>0</v>
      </c>
      <c r="K137" s="21">
        <f>SUM(E$3:E136)+H137</f>
        <v>-23.005452887601059</v>
      </c>
      <c r="L137" s="21">
        <f>SUM(F$3:F136)+I137</f>
        <v>6.1642925227449474</v>
      </c>
      <c r="M137" s="21">
        <f>SUM(G$3:G136)+J137</f>
        <v>0</v>
      </c>
      <c r="N137" s="19">
        <f t="shared" si="13"/>
        <v>529.25086256363193</v>
      </c>
      <c r="O137" s="19">
        <f t="shared" si="14"/>
        <v>37.998502305969268</v>
      </c>
      <c r="P137" s="19">
        <f t="shared" si="15"/>
        <v>0</v>
      </c>
      <c r="Q137" s="19">
        <f t="shared" si="16"/>
        <v>-141.81234121740036</v>
      </c>
      <c r="R137" s="19">
        <f t="shared" si="17"/>
        <v>0</v>
      </c>
      <c r="S137" s="19">
        <f t="shared" si="18"/>
        <v>0</v>
      </c>
    </row>
    <row r="138" spans="1:19" x14ac:dyDescent="0.25">
      <c r="A138" s="26">
        <f>Wellpath!E138</f>
        <v>4050</v>
      </c>
      <c r="B138" s="22">
        <v>0</v>
      </c>
      <c r="C138" s="22">
        <v>0</v>
      </c>
      <c r="D138" s="22">
        <f>SIN(Wellpath!L138) * SIN(Wellpath!O138) / (Bfield * COS(Dip))</f>
        <v>5.5020538894993826E-5</v>
      </c>
      <c r="E138" s="20">
        <f>Model!$W$25*((drdp!B138+drdp!K138)*AMIL!$B138+(drdp!E138+drdp!N138)*AMIL!$C138+(drdp!H138+drdp!Q138)*AMIL!$D138)</f>
        <v>-0.3037688136522767</v>
      </c>
      <c r="F138" s="20">
        <f>Model!$W$25*((drdp!C138+drdp!L138)*AMIL!$B138+(drdp!F138+drdp!O138)*AMIL!$C138+(drdp!I138+drdp!R138)*AMIL!$D138)</f>
        <v>8.1394608303887728E-2</v>
      </c>
      <c r="G138" s="20">
        <f>Model!$W$25*((drdp!D138+drdp!M138)*AMIL!$B138+(drdp!G138+drdp!P138)*AMIL!$C138+(drdp!J138+drdp!S138)*AMIL!$D138)</f>
        <v>0</v>
      </c>
      <c r="H138" s="18">
        <f>Model!$W$25*((drdp!B138)*AMIL!$B138+(drdp!E138)*AMIL!$C138+(drdp!H138)*AMIL!$D138)</f>
        <v>-0.15188440682613835</v>
      </c>
      <c r="I138" s="18">
        <f>Model!$W$25*((drdp!C138)*AMIL!$B138+(drdp!F138)*AMIL!$C138+(drdp!I138)*AMIL!$D138)</f>
        <v>4.0697304151943864E-2</v>
      </c>
      <c r="J138" s="18">
        <f>Model!$W$25*((drdp!D138)*AMIL!$B138+(drdp!G138)*AMIL!$C138+(drdp!J138)*AMIL!$D138)</f>
        <v>0</v>
      </c>
      <c r="K138" s="21">
        <f>SUM(E$3:E137)+H138</f>
        <v>-23.309221701253335</v>
      </c>
      <c r="L138" s="21">
        <f>SUM(F$3:F137)+I138</f>
        <v>6.2456871310488351</v>
      </c>
      <c r="M138" s="21">
        <f>SUM(G$3:G137)+J138</f>
        <v>0</v>
      </c>
      <c r="N138" s="19">
        <f t="shared" si="13"/>
        <v>543.31981631817939</v>
      </c>
      <c r="O138" s="19">
        <f t="shared" si="14"/>
        <v>39.008607738949031</v>
      </c>
      <c r="P138" s="19">
        <f t="shared" si="15"/>
        <v>0</v>
      </c>
      <c r="Q138" s="19">
        <f t="shared" si="16"/>
        <v>-145.5821060142822</v>
      </c>
      <c r="R138" s="19">
        <f t="shared" si="17"/>
        <v>0</v>
      </c>
      <c r="S138" s="19">
        <f t="shared" si="18"/>
        <v>0</v>
      </c>
    </row>
    <row r="139" spans="1:19" x14ac:dyDescent="0.25">
      <c r="A139" s="26">
        <f>Wellpath!E139</f>
        <v>4080</v>
      </c>
      <c r="B139" s="22">
        <v>0</v>
      </c>
      <c r="C139" s="22">
        <v>0</v>
      </c>
      <c r="D139" s="22">
        <f>SIN(Wellpath!L139) * SIN(Wellpath!O139) / (Bfield * COS(Dip))</f>
        <v>5.5020538894993826E-5</v>
      </c>
      <c r="E139" s="20">
        <f>Model!$W$25*((drdp!B139+drdp!K139)*AMIL!$B139+(drdp!E139+drdp!N139)*AMIL!$C139+(drdp!H139+drdp!Q139)*AMIL!$D139)</f>
        <v>-0.3037688136522767</v>
      </c>
      <c r="F139" s="20">
        <f>Model!$W$25*((drdp!C139+drdp!L139)*AMIL!$B139+(drdp!F139+drdp!O139)*AMIL!$C139+(drdp!I139+drdp!R139)*AMIL!$D139)</f>
        <v>8.1394608303887728E-2</v>
      </c>
      <c r="G139" s="20">
        <f>Model!$W$25*((drdp!D139+drdp!M139)*AMIL!$B139+(drdp!G139+drdp!P139)*AMIL!$C139+(drdp!J139+drdp!S139)*AMIL!$D139)</f>
        <v>0</v>
      </c>
      <c r="H139" s="18">
        <f>Model!$W$25*((drdp!B139)*AMIL!$B139+(drdp!E139)*AMIL!$C139+(drdp!H139)*AMIL!$D139)</f>
        <v>-0.15188440682613835</v>
      </c>
      <c r="I139" s="18">
        <f>Model!$W$25*((drdp!C139)*AMIL!$B139+(drdp!F139)*AMIL!$C139+(drdp!I139)*AMIL!$D139)</f>
        <v>4.0697304151943864E-2</v>
      </c>
      <c r="J139" s="18">
        <f>Model!$W$25*((drdp!D139)*AMIL!$B139+(drdp!G139)*AMIL!$C139+(drdp!J139)*AMIL!$D139)</f>
        <v>0</v>
      </c>
      <c r="K139" s="21">
        <f>SUM(E$3:E138)+H139</f>
        <v>-23.612990514905611</v>
      </c>
      <c r="L139" s="21">
        <f>SUM(F$3:F138)+I139</f>
        <v>6.3270817393527228</v>
      </c>
      <c r="M139" s="21">
        <f>SUM(G$3:G138)+J139</f>
        <v>0</v>
      </c>
      <c r="N139" s="19">
        <f t="shared" si="13"/>
        <v>557.57332105702233</v>
      </c>
      <c r="O139" s="19">
        <f t="shared" si="14"/>
        <v>40.031963336450673</v>
      </c>
      <c r="P139" s="19">
        <f t="shared" si="15"/>
        <v>0</v>
      </c>
      <c r="Q139" s="19">
        <f t="shared" si="16"/>
        <v>-149.40132109836833</v>
      </c>
      <c r="R139" s="19">
        <f t="shared" si="17"/>
        <v>0</v>
      </c>
      <c r="S139" s="19">
        <f t="shared" si="18"/>
        <v>0</v>
      </c>
    </row>
    <row r="140" spans="1:19" x14ac:dyDescent="0.25">
      <c r="A140" s="26">
        <f>Wellpath!E140</f>
        <v>4110</v>
      </c>
      <c r="B140" s="22">
        <v>0</v>
      </c>
      <c r="C140" s="22">
        <v>0</v>
      </c>
      <c r="D140" s="22">
        <f>SIN(Wellpath!L140) * SIN(Wellpath!O140) / (Bfield * COS(Dip))</f>
        <v>5.5020538894993826E-5</v>
      </c>
      <c r="E140" s="20">
        <f>Model!$W$25*((drdp!B140+drdp!K140)*AMIL!$B140+(drdp!E140+drdp!N140)*AMIL!$C140+(drdp!H140+drdp!Q140)*AMIL!$D140)</f>
        <v>-0.3037688136522767</v>
      </c>
      <c r="F140" s="20">
        <f>Model!$W$25*((drdp!C140+drdp!L140)*AMIL!$B140+(drdp!F140+drdp!O140)*AMIL!$C140+(drdp!I140+drdp!R140)*AMIL!$D140)</f>
        <v>8.1394608303887728E-2</v>
      </c>
      <c r="G140" s="20">
        <f>Model!$W$25*((drdp!D140+drdp!M140)*AMIL!$B140+(drdp!G140+drdp!P140)*AMIL!$C140+(drdp!J140+drdp!S140)*AMIL!$D140)</f>
        <v>0</v>
      </c>
      <c r="H140" s="18">
        <f>Model!$W$25*((drdp!B140)*AMIL!$B140+(drdp!E140)*AMIL!$C140+(drdp!H140)*AMIL!$D140)</f>
        <v>-0.15188440682613835</v>
      </c>
      <c r="I140" s="18">
        <f>Model!$W$25*((drdp!C140)*AMIL!$B140+(drdp!F140)*AMIL!$C140+(drdp!I140)*AMIL!$D140)</f>
        <v>4.0697304151943864E-2</v>
      </c>
      <c r="J140" s="18">
        <f>Model!$W$25*((drdp!D140)*AMIL!$B140+(drdp!G140)*AMIL!$C140+(drdp!J140)*AMIL!$D140)</f>
        <v>0</v>
      </c>
      <c r="K140" s="21">
        <f>SUM(E$3:E139)+H140</f>
        <v>-23.916759328557887</v>
      </c>
      <c r="L140" s="21">
        <f>SUM(F$3:F139)+I140</f>
        <v>6.4084763476566105</v>
      </c>
      <c r="M140" s="21">
        <f>SUM(G$3:G139)+J140</f>
        <v>0</v>
      </c>
      <c r="N140" s="19">
        <f t="shared" si="13"/>
        <v>572.01137678016073</v>
      </c>
      <c r="O140" s="19">
        <f t="shared" si="14"/>
        <v>41.068569098474207</v>
      </c>
      <c r="P140" s="19">
        <f t="shared" si="15"/>
        <v>0</v>
      </c>
      <c r="Q140" s="19">
        <f t="shared" si="16"/>
        <v>-153.26998646965882</v>
      </c>
      <c r="R140" s="19">
        <f t="shared" si="17"/>
        <v>0</v>
      </c>
      <c r="S140" s="19">
        <f t="shared" si="18"/>
        <v>0</v>
      </c>
    </row>
    <row r="141" spans="1:19" x14ac:dyDescent="0.25">
      <c r="A141" s="26">
        <f>Wellpath!E141</f>
        <v>4140</v>
      </c>
      <c r="B141" s="22">
        <v>0</v>
      </c>
      <c r="C141" s="22">
        <v>0</v>
      </c>
      <c r="D141" s="22">
        <f>SIN(Wellpath!L141) * SIN(Wellpath!O141) / (Bfield * COS(Dip))</f>
        <v>5.5020538894993826E-5</v>
      </c>
      <c r="E141" s="20">
        <f>Model!$W$25*((drdp!B141+drdp!K141)*AMIL!$B141+(drdp!E141+drdp!N141)*AMIL!$C141+(drdp!H141+drdp!Q141)*AMIL!$D141)</f>
        <v>-0.3037688136522767</v>
      </c>
      <c r="F141" s="20">
        <f>Model!$W$25*((drdp!C141+drdp!L141)*AMIL!$B141+(drdp!F141+drdp!O141)*AMIL!$C141+(drdp!I141+drdp!R141)*AMIL!$D141)</f>
        <v>8.1394608303887728E-2</v>
      </c>
      <c r="G141" s="20">
        <f>Model!$W$25*((drdp!D141+drdp!M141)*AMIL!$B141+(drdp!G141+drdp!P141)*AMIL!$C141+(drdp!J141+drdp!S141)*AMIL!$D141)</f>
        <v>0</v>
      </c>
      <c r="H141" s="18">
        <f>Model!$W$25*((drdp!B141)*AMIL!$B141+(drdp!E141)*AMIL!$C141+(drdp!H141)*AMIL!$D141)</f>
        <v>-0.15188440682613835</v>
      </c>
      <c r="I141" s="18">
        <f>Model!$W$25*((drdp!C141)*AMIL!$B141+(drdp!F141)*AMIL!$C141+(drdp!I141)*AMIL!$D141)</f>
        <v>4.0697304151943864E-2</v>
      </c>
      <c r="J141" s="18">
        <f>Model!$W$25*((drdp!D141)*AMIL!$B141+(drdp!G141)*AMIL!$C141+(drdp!J141)*AMIL!$D141)</f>
        <v>0</v>
      </c>
      <c r="K141" s="21">
        <f>SUM(E$3:E140)+H141</f>
        <v>-24.220528142210163</v>
      </c>
      <c r="L141" s="21">
        <f>SUM(F$3:F140)+I141</f>
        <v>6.4898709559604981</v>
      </c>
      <c r="M141" s="21">
        <f>SUM(G$3:G140)+J141</f>
        <v>0</v>
      </c>
      <c r="N141" s="19">
        <f t="shared" si="13"/>
        <v>586.63398348759449</v>
      </c>
      <c r="O141" s="19">
        <f t="shared" si="14"/>
        <v>42.118425025019633</v>
      </c>
      <c r="P141" s="19">
        <f t="shared" si="15"/>
        <v>0</v>
      </c>
      <c r="Q141" s="19">
        <f t="shared" si="16"/>
        <v>-157.18810212815362</v>
      </c>
      <c r="R141" s="19">
        <f t="shared" si="17"/>
        <v>0</v>
      </c>
      <c r="S141" s="19">
        <f t="shared" si="18"/>
        <v>0</v>
      </c>
    </row>
    <row r="142" spans="1:19" x14ac:dyDescent="0.25">
      <c r="A142" s="26">
        <f>Wellpath!E142</f>
        <v>4170</v>
      </c>
      <c r="B142" s="22">
        <v>0</v>
      </c>
      <c r="C142" s="22">
        <v>0</v>
      </c>
      <c r="D142" s="22">
        <f>SIN(Wellpath!L142) * SIN(Wellpath!O142) / (Bfield * COS(Dip))</f>
        <v>5.5020538894993826E-5</v>
      </c>
      <c r="E142" s="20">
        <f>Model!$W$25*((drdp!B142+drdp!K142)*AMIL!$B142+(drdp!E142+drdp!N142)*AMIL!$C142+(drdp!H142+drdp!Q142)*AMIL!$D142)</f>
        <v>-0.3037688136522767</v>
      </c>
      <c r="F142" s="20">
        <f>Model!$W$25*((drdp!C142+drdp!L142)*AMIL!$B142+(drdp!F142+drdp!O142)*AMIL!$C142+(drdp!I142+drdp!R142)*AMIL!$D142)</f>
        <v>8.1394608303887728E-2</v>
      </c>
      <c r="G142" s="20">
        <f>Model!$W$25*((drdp!D142+drdp!M142)*AMIL!$B142+(drdp!G142+drdp!P142)*AMIL!$C142+(drdp!J142+drdp!S142)*AMIL!$D142)</f>
        <v>0</v>
      </c>
      <c r="H142" s="18">
        <f>Model!$W$25*((drdp!B142)*AMIL!$B142+(drdp!E142)*AMIL!$C142+(drdp!H142)*AMIL!$D142)</f>
        <v>-0.15188440682613835</v>
      </c>
      <c r="I142" s="18">
        <f>Model!$W$25*((drdp!C142)*AMIL!$B142+(drdp!F142)*AMIL!$C142+(drdp!I142)*AMIL!$D142)</f>
        <v>4.0697304151943864E-2</v>
      </c>
      <c r="J142" s="18">
        <f>Model!$W$25*((drdp!D142)*AMIL!$B142+(drdp!G142)*AMIL!$C142+(drdp!J142)*AMIL!$D142)</f>
        <v>0</v>
      </c>
      <c r="K142" s="21">
        <f>SUM(E$3:E141)+H142</f>
        <v>-24.52429695586244</v>
      </c>
      <c r="L142" s="21">
        <f>SUM(F$3:F141)+I142</f>
        <v>6.5712655642643858</v>
      </c>
      <c r="M142" s="21">
        <f>SUM(G$3:G141)+J142</f>
        <v>0</v>
      </c>
      <c r="N142" s="19">
        <f t="shared" si="13"/>
        <v>601.44114117932372</v>
      </c>
      <c r="O142" s="19">
        <f t="shared" si="14"/>
        <v>43.181531116086937</v>
      </c>
      <c r="P142" s="19">
        <f t="shared" si="15"/>
        <v>0</v>
      </c>
      <c r="Q142" s="19">
        <f t="shared" si="16"/>
        <v>-161.15566807385275</v>
      </c>
      <c r="R142" s="19">
        <f t="shared" si="17"/>
        <v>0</v>
      </c>
      <c r="S142" s="19">
        <f t="shared" si="18"/>
        <v>0</v>
      </c>
    </row>
    <row r="143" spans="1:19" x14ac:dyDescent="0.25">
      <c r="A143" s="26">
        <f>Wellpath!E143</f>
        <v>4200</v>
      </c>
      <c r="B143" s="22">
        <v>0</v>
      </c>
      <c r="C143" s="22">
        <v>0</v>
      </c>
      <c r="D143" s="22">
        <f>SIN(Wellpath!L143) * SIN(Wellpath!O143) / (Bfield * COS(Dip))</f>
        <v>5.5020538894993826E-5</v>
      </c>
      <c r="E143" s="20">
        <f>Model!$W$25*((drdp!B143+drdp!K143)*AMIL!$B143+(drdp!E143+drdp!N143)*AMIL!$C143+(drdp!H143+drdp!Q143)*AMIL!$D143)</f>
        <v>-0.3037688136522767</v>
      </c>
      <c r="F143" s="20">
        <f>Model!$W$25*((drdp!C143+drdp!L143)*AMIL!$B143+(drdp!F143+drdp!O143)*AMIL!$C143+(drdp!I143+drdp!R143)*AMIL!$D143)</f>
        <v>8.1394608303887728E-2</v>
      </c>
      <c r="G143" s="20">
        <f>Model!$W$25*((drdp!D143+drdp!M143)*AMIL!$B143+(drdp!G143+drdp!P143)*AMIL!$C143+(drdp!J143+drdp!S143)*AMIL!$D143)</f>
        <v>0</v>
      </c>
      <c r="H143" s="18">
        <f>Model!$W$25*((drdp!B143)*AMIL!$B143+(drdp!E143)*AMIL!$C143+(drdp!H143)*AMIL!$D143)</f>
        <v>-0.15188440682613835</v>
      </c>
      <c r="I143" s="18">
        <f>Model!$W$25*((drdp!C143)*AMIL!$B143+(drdp!F143)*AMIL!$C143+(drdp!I143)*AMIL!$D143)</f>
        <v>4.0697304151943864E-2</v>
      </c>
      <c r="J143" s="18">
        <f>Model!$W$25*((drdp!D143)*AMIL!$B143+(drdp!G143)*AMIL!$C143+(drdp!J143)*AMIL!$D143)</f>
        <v>0</v>
      </c>
      <c r="K143" s="21">
        <f>SUM(E$3:E142)+H143</f>
        <v>-24.828065769514716</v>
      </c>
      <c r="L143" s="21">
        <f>SUM(F$3:F142)+I143</f>
        <v>6.6526601725682735</v>
      </c>
      <c r="M143" s="21">
        <f>SUM(G$3:G142)+J143</f>
        <v>0</v>
      </c>
      <c r="N143" s="19">
        <f t="shared" si="13"/>
        <v>616.43284985534831</v>
      </c>
      <c r="O143" s="19">
        <f t="shared" si="14"/>
        <v>44.257887371676134</v>
      </c>
      <c r="P143" s="19">
        <f t="shared" si="15"/>
        <v>0</v>
      </c>
      <c r="Q143" s="19">
        <f t="shared" si="16"/>
        <v>-165.17268430675622</v>
      </c>
      <c r="R143" s="19">
        <f t="shared" si="17"/>
        <v>0</v>
      </c>
      <c r="S143" s="19">
        <f t="shared" si="18"/>
        <v>0</v>
      </c>
    </row>
    <row r="144" spans="1:19" x14ac:dyDescent="0.25">
      <c r="A144" s="26">
        <f>Wellpath!E144</f>
        <v>4230</v>
      </c>
      <c r="B144" s="22">
        <v>0</v>
      </c>
      <c r="C144" s="22">
        <v>0</v>
      </c>
      <c r="D144" s="22">
        <f>SIN(Wellpath!L144) * SIN(Wellpath!O144) / (Bfield * COS(Dip))</f>
        <v>5.5020538894993826E-5</v>
      </c>
      <c r="E144" s="20">
        <f>Model!$W$25*((drdp!B144+drdp!K144)*AMIL!$B144+(drdp!E144+drdp!N144)*AMIL!$C144+(drdp!H144+drdp!Q144)*AMIL!$D144)</f>
        <v>-0.3037688136522767</v>
      </c>
      <c r="F144" s="20">
        <f>Model!$W$25*((drdp!C144+drdp!L144)*AMIL!$B144+(drdp!F144+drdp!O144)*AMIL!$C144+(drdp!I144+drdp!R144)*AMIL!$D144)</f>
        <v>8.1394608303887728E-2</v>
      </c>
      <c r="G144" s="20">
        <f>Model!$W$25*((drdp!D144+drdp!M144)*AMIL!$B144+(drdp!G144+drdp!P144)*AMIL!$C144+(drdp!J144+drdp!S144)*AMIL!$D144)</f>
        <v>0</v>
      </c>
      <c r="H144" s="18">
        <f>Model!$W$25*((drdp!B144)*AMIL!$B144+(drdp!E144)*AMIL!$C144+(drdp!H144)*AMIL!$D144)</f>
        <v>-0.15188440682613835</v>
      </c>
      <c r="I144" s="18">
        <f>Model!$W$25*((drdp!C144)*AMIL!$B144+(drdp!F144)*AMIL!$C144+(drdp!I144)*AMIL!$D144)</f>
        <v>4.0697304151943864E-2</v>
      </c>
      <c r="J144" s="18">
        <f>Model!$W$25*((drdp!D144)*AMIL!$B144+(drdp!G144)*AMIL!$C144+(drdp!J144)*AMIL!$D144)</f>
        <v>0</v>
      </c>
      <c r="K144" s="21">
        <f>SUM(E$3:E143)+H144</f>
        <v>-25.131834583166992</v>
      </c>
      <c r="L144" s="21">
        <f>SUM(F$3:F143)+I144</f>
        <v>6.7340547808721611</v>
      </c>
      <c r="M144" s="21">
        <f>SUM(G$3:G143)+J144</f>
        <v>0</v>
      </c>
      <c r="N144" s="19">
        <f t="shared" si="13"/>
        <v>631.60910951566837</v>
      </c>
      <c r="O144" s="19">
        <f t="shared" si="14"/>
        <v>45.347493791787208</v>
      </c>
      <c r="P144" s="19">
        <f t="shared" si="15"/>
        <v>0</v>
      </c>
      <c r="Q144" s="19">
        <f t="shared" si="16"/>
        <v>-169.23915082686401</v>
      </c>
      <c r="R144" s="19">
        <f t="shared" si="17"/>
        <v>0</v>
      </c>
      <c r="S144" s="19">
        <f t="shared" si="18"/>
        <v>0</v>
      </c>
    </row>
    <row r="145" spans="1:19" x14ac:dyDescent="0.25">
      <c r="A145" s="26">
        <f>Wellpath!E145</f>
        <v>4260</v>
      </c>
      <c r="B145" s="22">
        <v>0</v>
      </c>
      <c r="C145" s="22">
        <v>0</v>
      </c>
      <c r="D145" s="22">
        <f>SIN(Wellpath!L145) * SIN(Wellpath!O145) / (Bfield * COS(Dip))</f>
        <v>5.5020538894993826E-5</v>
      </c>
      <c r="E145" s="20">
        <f>Model!$W$25*((drdp!B145+drdp!K145)*AMIL!$B145+(drdp!E145+drdp!N145)*AMIL!$C145+(drdp!H145+drdp!Q145)*AMIL!$D145)</f>
        <v>-0.3037688136522767</v>
      </c>
      <c r="F145" s="20">
        <f>Model!$W$25*((drdp!C145+drdp!L145)*AMIL!$B145+(drdp!F145+drdp!O145)*AMIL!$C145+(drdp!I145+drdp!R145)*AMIL!$D145)</f>
        <v>8.1394608303887728E-2</v>
      </c>
      <c r="G145" s="20">
        <f>Model!$W$25*((drdp!D145+drdp!M145)*AMIL!$B145+(drdp!G145+drdp!P145)*AMIL!$C145+(drdp!J145+drdp!S145)*AMIL!$D145)</f>
        <v>0</v>
      </c>
      <c r="H145" s="18">
        <f>Model!$W$25*((drdp!B145)*AMIL!$B145+(drdp!E145)*AMIL!$C145+(drdp!H145)*AMIL!$D145)</f>
        <v>-0.15188440682613835</v>
      </c>
      <c r="I145" s="18">
        <f>Model!$W$25*((drdp!C145)*AMIL!$B145+(drdp!F145)*AMIL!$C145+(drdp!I145)*AMIL!$D145)</f>
        <v>4.0697304151943864E-2</v>
      </c>
      <c r="J145" s="18">
        <f>Model!$W$25*((drdp!D145)*AMIL!$B145+(drdp!G145)*AMIL!$C145+(drdp!J145)*AMIL!$D145)</f>
        <v>0</v>
      </c>
      <c r="K145" s="21">
        <f>SUM(E$3:E144)+H145</f>
        <v>-25.435603396819268</v>
      </c>
      <c r="L145" s="21">
        <f>SUM(F$3:F144)+I145</f>
        <v>6.8154493891760488</v>
      </c>
      <c r="M145" s="21">
        <f>SUM(G$3:G144)+J145</f>
        <v>0</v>
      </c>
      <c r="N145" s="19">
        <f t="shared" si="13"/>
        <v>646.96992016028389</v>
      </c>
      <c r="O145" s="19">
        <f t="shared" si="14"/>
        <v>46.450350376420175</v>
      </c>
      <c r="P145" s="19">
        <f t="shared" si="15"/>
        <v>0</v>
      </c>
      <c r="Q145" s="19">
        <f t="shared" si="16"/>
        <v>-173.35506763417612</v>
      </c>
      <c r="R145" s="19">
        <f t="shared" si="17"/>
        <v>0</v>
      </c>
      <c r="S145" s="19">
        <f t="shared" si="18"/>
        <v>0</v>
      </c>
    </row>
    <row r="146" spans="1:19" x14ac:dyDescent="0.25">
      <c r="A146" s="26">
        <f>Wellpath!E146</f>
        <v>4290</v>
      </c>
      <c r="B146" s="22">
        <v>0</v>
      </c>
      <c r="C146" s="22">
        <v>0</v>
      </c>
      <c r="D146" s="22">
        <f>SIN(Wellpath!L146) * SIN(Wellpath!O146) / (Bfield * COS(Dip))</f>
        <v>5.5020538894993826E-5</v>
      </c>
      <c r="E146" s="20">
        <f>Model!$W$25*((drdp!B146+drdp!K146)*AMIL!$B146+(drdp!E146+drdp!N146)*AMIL!$C146+(drdp!H146+drdp!Q146)*AMIL!$D146)</f>
        <v>-0.3037688136522767</v>
      </c>
      <c r="F146" s="20">
        <f>Model!$W$25*((drdp!C146+drdp!L146)*AMIL!$B146+(drdp!F146+drdp!O146)*AMIL!$C146+(drdp!I146+drdp!R146)*AMIL!$D146)</f>
        <v>8.1394608303887728E-2</v>
      </c>
      <c r="G146" s="20">
        <f>Model!$W$25*((drdp!D146+drdp!M146)*AMIL!$B146+(drdp!G146+drdp!P146)*AMIL!$C146+(drdp!J146+drdp!S146)*AMIL!$D146)</f>
        <v>0</v>
      </c>
      <c r="H146" s="18">
        <f>Model!$W$25*((drdp!B146)*AMIL!$B146+(drdp!E146)*AMIL!$C146+(drdp!H146)*AMIL!$D146)</f>
        <v>-0.15188440682613835</v>
      </c>
      <c r="I146" s="18">
        <f>Model!$W$25*((drdp!C146)*AMIL!$B146+(drdp!F146)*AMIL!$C146+(drdp!I146)*AMIL!$D146)</f>
        <v>4.0697304151943864E-2</v>
      </c>
      <c r="J146" s="18">
        <f>Model!$W$25*((drdp!D146)*AMIL!$B146+(drdp!G146)*AMIL!$C146+(drdp!J146)*AMIL!$D146)</f>
        <v>0</v>
      </c>
      <c r="K146" s="21">
        <f>SUM(E$3:E145)+H146</f>
        <v>-25.739372210471544</v>
      </c>
      <c r="L146" s="21">
        <f>SUM(F$3:F145)+I146</f>
        <v>6.8968439974799365</v>
      </c>
      <c r="M146" s="21">
        <f>SUM(G$3:G145)+J146</f>
        <v>0</v>
      </c>
      <c r="N146" s="19">
        <f t="shared" si="13"/>
        <v>662.51528178919477</v>
      </c>
      <c r="O146" s="19">
        <f t="shared" si="14"/>
        <v>47.566457125575027</v>
      </c>
      <c r="P146" s="19">
        <f t="shared" si="15"/>
        <v>0</v>
      </c>
      <c r="Q146" s="19">
        <f t="shared" si="16"/>
        <v>-177.52043472869255</v>
      </c>
      <c r="R146" s="19">
        <f t="shared" si="17"/>
        <v>0</v>
      </c>
      <c r="S146" s="19">
        <f t="shared" si="18"/>
        <v>0</v>
      </c>
    </row>
    <row r="147" spans="1:19" x14ac:dyDescent="0.25">
      <c r="A147" s="26">
        <f>Wellpath!E147</f>
        <v>4320</v>
      </c>
      <c r="B147" s="22">
        <v>0</v>
      </c>
      <c r="C147" s="22">
        <v>0</v>
      </c>
      <c r="D147" s="22">
        <f>SIN(Wellpath!L147) * SIN(Wellpath!O147) / (Bfield * COS(Dip))</f>
        <v>5.5020538894993826E-5</v>
      </c>
      <c r="E147" s="20">
        <f>Model!$W$25*((drdp!B147+drdp!K147)*AMIL!$B147+(drdp!E147+drdp!N147)*AMIL!$C147+(drdp!H147+drdp!Q147)*AMIL!$D147)</f>
        <v>-0.3037688136522767</v>
      </c>
      <c r="F147" s="20">
        <f>Model!$W$25*((drdp!C147+drdp!L147)*AMIL!$B147+(drdp!F147+drdp!O147)*AMIL!$C147+(drdp!I147+drdp!R147)*AMIL!$D147)</f>
        <v>8.1394608303887728E-2</v>
      </c>
      <c r="G147" s="20">
        <f>Model!$W$25*((drdp!D147+drdp!M147)*AMIL!$B147+(drdp!G147+drdp!P147)*AMIL!$C147+(drdp!J147+drdp!S147)*AMIL!$D147)</f>
        <v>0</v>
      </c>
      <c r="H147" s="18">
        <f>Model!$W$25*((drdp!B147)*AMIL!$B147+(drdp!E147)*AMIL!$C147+(drdp!H147)*AMIL!$D147)</f>
        <v>-0.15188440682613835</v>
      </c>
      <c r="I147" s="18">
        <f>Model!$W$25*((drdp!C147)*AMIL!$B147+(drdp!F147)*AMIL!$C147+(drdp!I147)*AMIL!$D147)</f>
        <v>4.0697304151943864E-2</v>
      </c>
      <c r="J147" s="18">
        <f>Model!$W$25*((drdp!D147)*AMIL!$B147+(drdp!G147)*AMIL!$C147+(drdp!J147)*AMIL!$D147)</f>
        <v>0</v>
      </c>
      <c r="K147" s="21">
        <f>SUM(E$3:E146)+H147</f>
        <v>-26.04314102412382</v>
      </c>
      <c r="L147" s="21">
        <f>SUM(F$3:F146)+I147</f>
        <v>6.9782386057838242</v>
      </c>
      <c r="M147" s="21">
        <f>SUM(G$3:G146)+J147</f>
        <v>0</v>
      </c>
      <c r="N147" s="19">
        <f t="shared" si="13"/>
        <v>678.24519440240113</v>
      </c>
      <c r="O147" s="19">
        <f t="shared" si="14"/>
        <v>48.695814039251772</v>
      </c>
      <c r="P147" s="19">
        <f t="shared" si="15"/>
        <v>0</v>
      </c>
      <c r="Q147" s="19">
        <f t="shared" si="16"/>
        <v>-181.73525211041331</v>
      </c>
      <c r="R147" s="19">
        <f t="shared" si="17"/>
        <v>0</v>
      </c>
      <c r="S147" s="19">
        <f t="shared" si="18"/>
        <v>0</v>
      </c>
    </row>
    <row r="148" spans="1:19" x14ac:dyDescent="0.25">
      <c r="A148" s="26">
        <f>Wellpath!E148</f>
        <v>4350</v>
      </c>
      <c r="B148" s="22">
        <v>0</v>
      </c>
      <c r="C148" s="22">
        <v>0</v>
      </c>
      <c r="D148" s="22">
        <f>SIN(Wellpath!L148) * SIN(Wellpath!O148) / (Bfield * COS(Dip))</f>
        <v>5.5020538894993826E-5</v>
      </c>
      <c r="E148" s="20">
        <f>Model!$W$25*((drdp!B148+drdp!K148)*AMIL!$B148+(drdp!E148+drdp!N148)*AMIL!$C148+(drdp!H148+drdp!Q148)*AMIL!$D148)</f>
        <v>-0.3037688136522767</v>
      </c>
      <c r="F148" s="20">
        <f>Model!$W$25*((drdp!C148+drdp!L148)*AMIL!$B148+(drdp!F148+drdp!O148)*AMIL!$C148+(drdp!I148+drdp!R148)*AMIL!$D148)</f>
        <v>8.1394608303887728E-2</v>
      </c>
      <c r="G148" s="20">
        <f>Model!$W$25*((drdp!D148+drdp!M148)*AMIL!$B148+(drdp!G148+drdp!P148)*AMIL!$C148+(drdp!J148+drdp!S148)*AMIL!$D148)</f>
        <v>0</v>
      </c>
      <c r="H148" s="18">
        <f>Model!$W$25*((drdp!B148)*AMIL!$B148+(drdp!E148)*AMIL!$C148+(drdp!H148)*AMIL!$D148)</f>
        <v>-0.15188440682613835</v>
      </c>
      <c r="I148" s="18">
        <f>Model!$W$25*((drdp!C148)*AMIL!$B148+(drdp!F148)*AMIL!$C148+(drdp!I148)*AMIL!$D148)</f>
        <v>4.0697304151943864E-2</v>
      </c>
      <c r="J148" s="18">
        <f>Model!$W$25*((drdp!D148)*AMIL!$B148+(drdp!G148)*AMIL!$C148+(drdp!J148)*AMIL!$D148)</f>
        <v>0</v>
      </c>
      <c r="K148" s="21">
        <f>SUM(E$3:E147)+H148</f>
        <v>-26.346909837776096</v>
      </c>
      <c r="L148" s="21">
        <f>SUM(F$3:F147)+I148</f>
        <v>7.0596332140877118</v>
      </c>
      <c r="M148" s="21">
        <f>SUM(G$3:G147)+J148</f>
        <v>0</v>
      </c>
      <c r="N148" s="19">
        <f t="shared" si="13"/>
        <v>694.15965799990283</v>
      </c>
      <c r="O148" s="19">
        <f t="shared" si="14"/>
        <v>49.838421117450395</v>
      </c>
      <c r="P148" s="19">
        <f t="shared" si="15"/>
        <v>0</v>
      </c>
      <c r="Q148" s="19">
        <f t="shared" si="16"/>
        <v>-185.99951977933841</v>
      </c>
      <c r="R148" s="19">
        <f t="shared" si="17"/>
        <v>0</v>
      </c>
      <c r="S148" s="19">
        <f t="shared" si="18"/>
        <v>0</v>
      </c>
    </row>
    <row r="149" spans="1:19" x14ac:dyDescent="0.25">
      <c r="A149" s="26">
        <f>Wellpath!E149</f>
        <v>4380</v>
      </c>
      <c r="B149" s="22">
        <v>0</v>
      </c>
      <c r="C149" s="22">
        <v>0</v>
      </c>
      <c r="D149" s="22">
        <f>SIN(Wellpath!L149) * SIN(Wellpath!O149) / (Bfield * COS(Dip))</f>
        <v>5.5020538894993826E-5</v>
      </c>
      <c r="E149" s="20">
        <f>Model!$W$25*((drdp!B149+drdp!K149)*AMIL!$B149+(drdp!E149+drdp!N149)*AMIL!$C149+(drdp!H149+drdp!Q149)*AMIL!$D149)</f>
        <v>-0.3037688136522767</v>
      </c>
      <c r="F149" s="20">
        <f>Model!$W$25*((drdp!C149+drdp!L149)*AMIL!$B149+(drdp!F149+drdp!O149)*AMIL!$C149+(drdp!I149+drdp!R149)*AMIL!$D149)</f>
        <v>8.1394608303887728E-2</v>
      </c>
      <c r="G149" s="20">
        <f>Model!$W$25*((drdp!D149+drdp!M149)*AMIL!$B149+(drdp!G149+drdp!P149)*AMIL!$C149+(drdp!J149+drdp!S149)*AMIL!$D149)</f>
        <v>0</v>
      </c>
      <c r="H149" s="18">
        <f>Model!$W$25*((drdp!B149)*AMIL!$B149+(drdp!E149)*AMIL!$C149+(drdp!H149)*AMIL!$D149)</f>
        <v>-0.15188440682613835</v>
      </c>
      <c r="I149" s="18">
        <f>Model!$W$25*((drdp!C149)*AMIL!$B149+(drdp!F149)*AMIL!$C149+(drdp!I149)*AMIL!$D149)</f>
        <v>4.0697304151943864E-2</v>
      </c>
      <c r="J149" s="18">
        <f>Model!$W$25*((drdp!D149)*AMIL!$B149+(drdp!G149)*AMIL!$C149+(drdp!J149)*AMIL!$D149)</f>
        <v>0</v>
      </c>
      <c r="K149" s="21">
        <f>SUM(E$3:E148)+H149</f>
        <v>-26.650678651428372</v>
      </c>
      <c r="L149" s="21">
        <f>SUM(F$3:F148)+I149</f>
        <v>7.1410278223915995</v>
      </c>
      <c r="M149" s="21">
        <f>SUM(G$3:G148)+J149</f>
        <v>0</v>
      </c>
      <c r="N149" s="19">
        <f t="shared" si="13"/>
        <v>710.25867258170001</v>
      </c>
      <c r="O149" s="19">
        <f t="shared" si="14"/>
        <v>50.99427836017091</v>
      </c>
      <c r="P149" s="19">
        <f t="shared" si="15"/>
        <v>0</v>
      </c>
      <c r="Q149" s="19">
        <f t="shared" si="16"/>
        <v>-190.31323773546782</v>
      </c>
      <c r="R149" s="19">
        <f t="shared" si="17"/>
        <v>0</v>
      </c>
      <c r="S149" s="19">
        <f t="shared" si="18"/>
        <v>0</v>
      </c>
    </row>
    <row r="150" spans="1:19" x14ac:dyDescent="0.25">
      <c r="A150" s="26">
        <f>Wellpath!E150</f>
        <v>4410</v>
      </c>
      <c r="B150" s="22">
        <v>0</v>
      </c>
      <c r="C150" s="22">
        <v>0</v>
      </c>
      <c r="D150" s="22">
        <f>SIN(Wellpath!L150) * SIN(Wellpath!O150) / (Bfield * COS(Dip))</f>
        <v>5.5020538894993826E-5</v>
      </c>
      <c r="E150" s="20">
        <f>Model!$W$25*((drdp!B150+drdp!K150)*AMIL!$B150+(drdp!E150+drdp!N150)*AMIL!$C150+(drdp!H150+drdp!Q150)*AMIL!$D150)</f>
        <v>-0.3037688136522767</v>
      </c>
      <c r="F150" s="20">
        <f>Model!$W$25*((drdp!C150+drdp!L150)*AMIL!$B150+(drdp!F150+drdp!O150)*AMIL!$C150+(drdp!I150+drdp!R150)*AMIL!$D150)</f>
        <v>8.1394608303887728E-2</v>
      </c>
      <c r="G150" s="20">
        <f>Model!$W$25*((drdp!D150+drdp!M150)*AMIL!$B150+(drdp!G150+drdp!P150)*AMIL!$C150+(drdp!J150+drdp!S150)*AMIL!$D150)</f>
        <v>0</v>
      </c>
      <c r="H150" s="18">
        <f>Model!$W$25*((drdp!B150)*AMIL!$B150+(drdp!E150)*AMIL!$C150+(drdp!H150)*AMIL!$D150)</f>
        <v>-0.15188440682613835</v>
      </c>
      <c r="I150" s="18">
        <f>Model!$W$25*((drdp!C150)*AMIL!$B150+(drdp!F150)*AMIL!$C150+(drdp!I150)*AMIL!$D150)</f>
        <v>4.0697304151943864E-2</v>
      </c>
      <c r="J150" s="18">
        <f>Model!$W$25*((drdp!D150)*AMIL!$B150+(drdp!G150)*AMIL!$C150+(drdp!J150)*AMIL!$D150)</f>
        <v>0</v>
      </c>
      <c r="K150" s="21">
        <f>SUM(E$3:E149)+H150</f>
        <v>-26.954447465080648</v>
      </c>
      <c r="L150" s="21">
        <f>SUM(F$3:F149)+I150</f>
        <v>7.2224224306954872</v>
      </c>
      <c r="M150" s="21">
        <f>SUM(G$3:G149)+J150</f>
        <v>0</v>
      </c>
      <c r="N150" s="19">
        <f t="shared" si="13"/>
        <v>726.54223814779255</v>
      </c>
      <c r="O150" s="19">
        <f t="shared" si="14"/>
        <v>52.16338576741331</v>
      </c>
      <c r="P150" s="19">
        <f t="shared" si="15"/>
        <v>0</v>
      </c>
      <c r="Q150" s="19">
        <f t="shared" si="16"/>
        <v>-194.6764059788016</v>
      </c>
      <c r="R150" s="19">
        <f t="shared" si="17"/>
        <v>0</v>
      </c>
      <c r="S150" s="19">
        <f t="shared" si="18"/>
        <v>0</v>
      </c>
    </row>
    <row r="151" spans="1:19" x14ac:dyDescent="0.25">
      <c r="A151" s="26">
        <f>Wellpath!E151</f>
        <v>4440</v>
      </c>
      <c r="B151" s="22">
        <v>0</v>
      </c>
      <c r="C151" s="22">
        <v>0</v>
      </c>
      <c r="D151" s="22">
        <f>SIN(Wellpath!L151) * SIN(Wellpath!O151) / (Bfield * COS(Dip))</f>
        <v>5.5020538894993826E-5</v>
      </c>
      <c r="E151" s="20">
        <f>Model!$W$25*((drdp!B151+drdp!K151)*AMIL!$B151+(drdp!E151+drdp!N151)*AMIL!$C151+(drdp!H151+drdp!Q151)*AMIL!$D151)</f>
        <v>-0.3037688136522767</v>
      </c>
      <c r="F151" s="20">
        <f>Model!$W$25*((drdp!C151+drdp!L151)*AMIL!$B151+(drdp!F151+drdp!O151)*AMIL!$C151+(drdp!I151+drdp!R151)*AMIL!$D151)</f>
        <v>8.1394608303887728E-2</v>
      </c>
      <c r="G151" s="20">
        <f>Model!$W$25*((drdp!D151+drdp!M151)*AMIL!$B151+(drdp!G151+drdp!P151)*AMIL!$C151+(drdp!J151+drdp!S151)*AMIL!$D151)</f>
        <v>0</v>
      </c>
      <c r="H151" s="18">
        <f>Model!$W$25*((drdp!B151)*AMIL!$B151+(drdp!E151)*AMIL!$C151+(drdp!H151)*AMIL!$D151)</f>
        <v>-0.15188440682613835</v>
      </c>
      <c r="I151" s="18">
        <f>Model!$W$25*((drdp!C151)*AMIL!$B151+(drdp!F151)*AMIL!$C151+(drdp!I151)*AMIL!$D151)</f>
        <v>4.0697304151943864E-2</v>
      </c>
      <c r="J151" s="18">
        <f>Model!$W$25*((drdp!D151)*AMIL!$B151+(drdp!G151)*AMIL!$C151+(drdp!J151)*AMIL!$D151)</f>
        <v>0</v>
      </c>
      <c r="K151" s="21">
        <f>SUM(E$3:E150)+H151</f>
        <v>-27.258216278732924</v>
      </c>
      <c r="L151" s="21">
        <f>SUM(F$3:F150)+I151</f>
        <v>7.3038170389993748</v>
      </c>
      <c r="M151" s="21">
        <f>SUM(G$3:G150)+J151</f>
        <v>0</v>
      </c>
      <c r="N151" s="19">
        <f t="shared" si="13"/>
        <v>743.01035469818055</v>
      </c>
      <c r="O151" s="19">
        <f t="shared" si="14"/>
        <v>53.345743339177595</v>
      </c>
      <c r="P151" s="19">
        <f t="shared" si="15"/>
        <v>0</v>
      </c>
      <c r="Q151" s="19">
        <f t="shared" si="16"/>
        <v>-199.08902450933965</v>
      </c>
      <c r="R151" s="19">
        <f t="shared" si="17"/>
        <v>0</v>
      </c>
      <c r="S151" s="19">
        <f t="shared" si="18"/>
        <v>0</v>
      </c>
    </row>
    <row r="152" spans="1:19" x14ac:dyDescent="0.25">
      <c r="A152" s="26">
        <f>Wellpath!E152</f>
        <v>4470</v>
      </c>
      <c r="B152" s="22">
        <v>0</v>
      </c>
      <c r="C152" s="22">
        <v>0</v>
      </c>
      <c r="D152" s="22">
        <f>SIN(Wellpath!L152) * SIN(Wellpath!O152) / (Bfield * COS(Dip))</f>
        <v>5.5020538894993826E-5</v>
      </c>
      <c r="E152" s="20">
        <f>Model!$W$25*((drdp!B152+drdp!K152)*AMIL!$B152+(drdp!E152+drdp!N152)*AMIL!$C152+(drdp!H152+drdp!Q152)*AMIL!$D152)</f>
        <v>-0.3037688136522767</v>
      </c>
      <c r="F152" s="20">
        <f>Model!$W$25*((drdp!C152+drdp!L152)*AMIL!$B152+(drdp!F152+drdp!O152)*AMIL!$C152+(drdp!I152+drdp!R152)*AMIL!$D152)</f>
        <v>8.1394608303887728E-2</v>
      </c>
      <c r="G152" s="20">
        <f>Model!$W$25*((drdp!D152+drdp!M152)*AMIL!$B152+(drdp!G152+drdp!P152)*AMIL!$C152+(drdp!J152+drdp!S152)*AMIL!$D152)</f>
        <v>0</v>
      </c>
      <c r="H152" s="18">
        <f>Model!$W$25*((drdp!B152)*AMIL!$B152+(drdp!E152)*AMIL!$C152+(drdp!H152)*AMIL!$D152)</f>
        <v>-0.15188440682613835</v>
      </c>
      <c r="I152" s="18">
        <f>Model!$W$25*((drdp!C152)*AMIL!$B152+(drdp!F152)*AMIL!$C152+(drdp!I152)*AMIL!$D152)</f>
        <v>4.0697304151943864E-2</v>
      </c>
      <c r="J152" s="18">
        <f>Model!$W$25*((drdp!D152)*AMIL!$B152+(drdp!G152)*AMIL!$C152+(drdp!J152)*AMIL!$D152)</f>
        <v>0</v>
      </c>
      <c r="K152" s="21">
        <f>SUM(E$3:E151)+H152</f>
        <v>-27.5619850923852</v>
      </c>
      <c r="L152" s="21">
        <f>SUM(F$3:F151)+I152</f>
        <v>7.3852116473032625</v>
      </c>
      <c r="M152" s="21">
        <f>SUM(G$3:G151)+J152</f>
        <v>0</v>
      </c>
      <c r="N152" s="19">
        <f t="shared" si="13"/>
        <v>759.66302223286402</v>
      </c>
      <c r="O152" s="19">
        <f t="shared" si="14"/>
        <v>54.541351075463766</v>
      </c>
      <c r="P152" s="19">
        <f t="shared" si="15"/>
        <v>0</v>
      </c>
      <c r="Q152" s="19">
        <f t="shared" si="16"/>
        <v>-203.55109332708207</v>
      </c>
      <c r="R152" s="19">
        <f t="shared" si="17"/>
        <v>0</v>
      </c>
      <c r="S152" s="19">
        <f t="shared" si="18"/>
        <v>0</v>
      </c>
    </row>
    <row r="153" spans="1:19" x14ac:dyDescent="0.25">
      <c r="A153" s="26">
        <f>Wellpath!E153</f>
        <v>4500</v>
      </c>
      <c r="B153" s="22">
        <v>0</v>
      </c>
      <c r="C153" s="22">
        <v>0</v>
      </c>
      <c r="D153" s="22">
        <f>SIN(Wellpath!L153) * SIN(Wellpath!O153) / (Bfield * COS(Dip))</f>
        <v>5.5020538894993826E-5</v>
      </c>
      <c r="E153" s="20">
        <f>Model!$W$25*((drdp!B153+drdp!K153)*AMIL!$B153+(drdp!E153+drdp!N153)*AMIL!$C153+(drdp!H153+drdp!Q153)*AMIL!$D153)</f>
        <v>-0.3037688136522767</v>
      </c>
      <c r="F153" s="20">
        <f>Model!$W$25*((drdp!C153+drdp!L153)*AMIL!$B153+(drdp!F153+drdp!O153)*AMIL!$C153+(drdp!I153+drdp!R153)*AMIL!$D153)</f>
        <v>8.1394608303887728E-2</v>
      </c>
      <c r="G153" s="20">
        <f>Model!$W$25*((drdp!D153+drdp!M153)*AMIL!$B153+(drdp!G153+drdp!P153)*AMIL!$C153+(drdp!J153+drdp!S153)*AMIL!$D153)</f>
        <v>0</v>
      </c>
      <c r="H153" s="18">
        <f>Model!$W$25*((drdp!B153)*AMIL!$B153+(drdp!E153)*AMIL!$C153+(drdp!H153)*AMIL!$D153)</f>
        <v>-0.15188440682613835</v>
      </c>
      <c r="I153" s="18">
        <f>Model!$W$25*((drdp!C153)*AMIL!$B153+(drdp!F153)*AMIL!$C153+(drdp!I153)*AMIL!$D153)</f>
        <v>4.0697304151943864E-2</v>
      </c>
      <c r="J153" s="18">
        <f>Model!$W$25*((drdp!D153)*AMIL!$B153+(drdp!G153)*AMIL!$C153+(drdp!J153)*AMIL!$D153)</f>
        <v>0</v>
      </c>
      <c r="K153" s="21">
        <f>SUM(E$3:E152)+H153</f>
        <v>-27.865753906037476</v>
      </c>
      <c r="L153" s="21">
        <f>SUM(F$3:F152)+I153</f>
        <v>7.4666062556071502</v>
      </c>
      <c r="M153" s="21">
        <f>SUM(G$3:G152)+J153</f>
        <v>0</v>
      </c>
      <c r="N153" s="19">
        <f t="shared" si="13"/>
        <v>776.50024075184285</v>
      </c>
      <c r="O153" s="19">
        <f t="shared" si="14"/>
        <v>55.750208976271828</v>
      </c>
      <c r="P153" s="19">
        <f t="shared" si="15"/>
        <v>0</v>
      </c>
      <c r="Q153" s="19">
        <f t="shared" si="16"/>
        <v>-208.0626124320288</v>
      </c>
      <c r="R153" s="19">
        <f t="shared" si="17"/>
        <v>0</v>
      </c>
      <c r="S153" s="19">
        <f t="shared" si="18"/>
        <v>0</v>
      </c>
    </row>
    <row r="154" spans="1:19" x14ac:dyDescent="0.25">
      <c r="A154" s="26">
        <f>Wellpath!E154</f>
        <v>4530</v>
      </c>
      <c r="B154" s="22">
        <v>0</v>
      </c>
      <c r="C154" s="22">
        <v>0</v>
      </c>
      <c r="D154" s="22">
        <f>SIN(Wellpath!L154) * SIN(Wellpath!O154) / (Bfield * COS(Dip))</f>
        <v>5.5020538894993826E-5</v>
      </c>
      <c r="E154" s="20">
        <f>Model!$W$25*((drdp!B154+drdp!K154)*AMIL!$B154+(drdp!E154+drdp!N154)*AMIL!$C154+(drdp!H154+drdp!Q154)*AMIL!$D154)</f>
        <v>-0.3037688136522767</v>
      </c>
      <c r="F154" s="20">
        <f>Model!$W$25*((drdp!C154+drdp!L154)*AMIL!$B154+(drdp!F154+drdp!O154)*AMIL!$C154+(drdp!I154+drdp!R154)*AMIL!$D154)</f>
        <v>8.1394608303887728E-2</v>
      </c>
      <c r="G154" s="20">
        <f>Model!$W$25*((drdp!D154+drdp!M154)*AMIL!$B154+(drdp!G154+drdp!P154)*AMIL!$C154+(drdp!J154+drdp!S154)*AMIL!$D154)</f>
        <v>0</v>
      </c>
      <c r="H154" s="18">
        <f>Model!$W$25*((drdp!B154)*AMIL!$B154+(drdp!E154)*AMIL!$C154+(drdp!H154)*AMIL!$D154)</f>
        <v>-0.15188440682613835</v>
      </c>
      <c r="I154" s="18">
        <f>Model!$W$25*((drdp!C154)*AMIL!$B154+(drdp!F154)*AMIL!$C154+(drdp!I154)*AMIL!$D154)</f>
        <v>4.0697304151943864E-2</v>
      </c>
      <c r="J154" s="18">
        <f>Model!$W$25*((drdp!D154)*AMIL!$B154+(drdp!G154)*AMIL!$C154+(drdp!J154)*AMIL!$D154)</f>
        <v>0</v>
      </c>
      <c r="K154" s="21">
        <f>SUM(E$3:E153)+H154</f>
        <v>-28.169522719689752</v>
      </c>
      <c r="L154" s="21">
        <f>SUM(F$3:F153)+I154</f>
        <v>7.5480008639110379</v>
      </c>
      <c r="M154" s="21">
        <f>SUM(G$3:G153)+J154</f>
        <v>0</v>
      </c>
      <c r="N154" s="19">
        <f t="shared" si="13"/>
        <v>793.52201025511715</v>
      </c>
      <c r="O154" s="19">
        <f t="shared" si="14"/>
        <v>56.972317041601777</v>
      </c>
      <c r="P154" s="19">
        <f t="shared" si="15"/>
        <v>0</v>
      </c>
      <c r="Q154" s="19">
        <f t="shared" si="16"/>
        <v>-212.62358182417987</v>
      </c>
      <c r="R154" s="19">
        <f t="shared" si="17"/>
        <v>0</v>
      </c>
      <c r="S154" s="19">
        <f t="shared" si="18"/>
        <v>0</v>
      </c>
    </row>
    <row r="155" spans="1:19" x14ac:dyDescent="0.25">
      <c r="A155" s="26">
        <f>Wellpath!E155</f>
        <v>4560</v>
      </c>
      <c r="B155" s="22">
        <v>0</v>
      </c>
      <c r="C155" s="22">
        <v>0</v>
      </c>
      <c r="D155" s="22">
        <f>SIN(Wellpath!L155) * SIN(Wellpath!O155) / (Bfield * COS(Dip))</f>
        <v>5.5020538894993826E-5</v>
      </c>
      <c r="E155" s="20">
        <f>Model!$W$25*((drdp!B155+drdp!K155)*AMIL!$B155+(drdp!E155+drdp!N155)*AMIL!$C155+(drdp!H155+drdp!Q155)*AMIL!$D155)</f>
        <v>-0.3037688136522767</v>
      </c>
      <c r="F155" s="20">
        <f>Model!$W$25*((drdp!C155+drdp!L155)*AMIL!$B155+(drdp!F155+drdp!O155)*AMIL!$C155+(drdp!I155+drdp!R155)*AMIL!$D155)</f>
        <v>8.1394608303887728E-2</v>
      </c>
      <c r="G155" s="20">
        <f>Model!$W$25*((drdp!D155+drdp!M155)*AMIL!$B155+(drdp!G155+drdp!P155)*AMIL!$C155+(drdp!J155+drdp!S155)*AMIL!$D155)</f>
        <v>0</v>
      </c>
      <c r="H155" s="18">
        <f>Model!$W$25*((drdp!B155)*AMIL!$B155+(drdp!E155)*AMIL!$C155+(drdp!H155)*AMIL!$D155)</f>
        <v>-0.15188440682613835</v>
      </c>
      <c r="I155" s="18">
        <f>Model!$W$25*((drdp!C155)*AMIL!$B155+(drdp!F155)*AMIL!$C155+(drdp!I155)*AMIL!$D155)</f>
        <v>4.0697304151943864E-2</v>
      </c>
      <c r="J155" s="18">
        <f>Model!$W$25*((drdp!D155)*AMIL!$B155+(drdp!G155)*AMIL!$C155+(drdp!J155)*AMIL!$D155)</f>
        <v>0</v>
      </c>
      <c r="K155" s="21">
        <f>SUM(E$3:E154)+H155</f>
        <v>-28.473291533342028</v>
      </c>
      <c r="L155" s="21">
        <f>SUM(F$3:F154)+I155</f>
        <v>7.6293954722149255</v>
      </c>
      <c r="M155" s="21">
        <f>SUM(G$3:G154)+J155</f>
        <v>0</v>
      </c>
      <c r="N155" s="19">
        <f t="shared" si="13"/>
        <v>810.72833074268681</v>
      </c>
      <c r="O155" s="19">
        <f t="shared" si="14"/>
        <v>58.20767527145361</v>
      </c>
      <c r="P155" s="19">
        <f t="shared" si="15"/>
        <v>0</v>
      </c>
      <c r="Q155" s="19">
        <f t="shared" si="16"/>
        <v>-217.23400150353524</v>
      </c>
      <c r="R155" s="19">
        <f t="shared" si="17"/>
        <v>0</v>
      </c>
      <c r="S155" s="19">
        <f t="shared" si="18"/>
        <v>0</v>
      </c>
    </row>
    <row r="156" spans="1:19" x14ac:dyDescent="0.25">
      <c r="A156" s="26">
        <f>Wellpath!E156</f>
        <v>4590</v>
      </c>
      <c r="B156" s="22">
        <v>0</v>
      </c>
      <c r="C156" s="22">
        <v>0</v>
      </c>
      <c r="D156" s="22">
        <f>SIN(Wellpath!L156) * SIN(Wellpath!O156) / (Bfield * COS(Dip))</f>
        <v>5.5020538894993826E-5</v>
      </c>
      <c r="E156" s="20">
        <f>Model!$W$25*((drdp!B156+drdp!K156)*AMIL!$B156+(drdp!E156+drdp!N156)*AMIL!$C156+(drdp!H156+drdp!Q156)*AMIL!$D156)</f>
        <v>-0.3037688136522767</v>
      </c>
      <c r="F156" s="20">
        <f>Model!$W$25*((drdp!C156+drdp!L156)*AMIL!$B156+(drdp!F156+drdp!O156)*AMIL!$C156+(drdp!I156+drdp!R156)*AMIL!$D156)</f>
        <v>8.1394608303887728E-2</v>
      </c>
      <c r="G156" s="20">
        <f>Model!$W$25*((drdp!D156+drdp!M156)*AMIL!$B156+(drdp!G156+drdp!P156)*AMIL!$C156+(drdp!J156+drdp!S156)*AMIL!$D156)</f>
        <v>0</v>
      </c>
      <c r="H156" s="18">
        <f>Model!$W$25*((drdp!B156)*AMIL!$B156+(drdp!E156)*AMIL!$C156+(drdp!H156)*AMIL!$D156)</f>
        <v>-0.15188440682613835</v>
      </c>
      <c r="I156" s="18">
        <f>Model!$W$25*((drdp!C156)*AMIL!$B156+(drdp!F156)*AMIL!$C156+(drdp!I156)*AMIL!$D156)</f>
        <v>4.0697304151943864E-2</v>
      </c>
      <c r="J156" s="18">
        <f>Model!$W$25*((drdp!D156)*AMIL!$B156+(drdp!G156)*AMIL!$C156+(drdp!J156)*AMIL!$D156)</f>
        <v>0</v>
      </c>
      <c r="K156" s="21">
        <f>SUM(E$3:E155)+H156</f>
        <v>-28.777060346994304</v>
      </c>
      <c r="L156" s="21">
        <f>SUM(F$3:F155)+I156</f>
        <v>7.7107900805188132</v>
      </c>
      <c r="M156" s="21">
        <f>SUM(G$3:G155)+J156</f>
        <v>0</v>
      </c>
      <c r="N156" s="19">
        <f t="shared" si="13"/>
        <v>828.11920221455193</v>
      </c>
      <c r="O156" s="19">
        <f t="shared" si="14"/>
        <v>59.456283665827328</v>
      </c>
      <c r="P156" s="19">
        <f t="shared" si="15"/>
        <v>0</v>
      </c>
      <c r="Q156" s="19">
        <f t="shared" si="16"/>
        <v>-221.89387147009495</v>
      </c>
      <c r="R156" s="19">
        <f t="shared" si="17"/>
        <v>0</v>
      </c>
      <c r="S156" s="19">
        <f t="shared" si="18"/>
        <v>0</v>
      </c>
    </row>
    <row r="157" spans="1:19" x14ac:dyDescent="0.25">
      <c r="A157" s="26">
        <f>Wellpath!E157</f>
        <v>4620</v>
      </c>
      <c r="B157" s="22">
        <v>0</v>
      </c>
      <c r="C157" s="22">
        <v>0</v>
      </c>
      <c r="D157" s="22">
        <f>SIN(Wellpath!L157) * SIN(Wellpath!O157) / (Bfield * COS(Dip))</f>
        <v>5.5020538894993826E-5</v>
      </c>
      <c r="E157" s="20">
        <f>Model!$W$25*((drdp!B157+drdp!K157)*AMIL!$B157+(drdp!E157+drdp!N157)*AMIL!$C157+(drdp!H157+drdp!Q157)*AMIL!$D157)</f>
        <v>-0.3037688136522767</v>
      </c>
      <c r="F157" s="20">
        <f>Model!$W$25*((drdp!C157+drdp!L157)*AMIL!$B157+(drdp!F157+drdp!O157)*AMIL!$C157+(drdp!I157+drdp!R157)*AMIL!$D157)</f>
        <v>8.1394608303887728E-2</v>
      </c>
      <c r="G157" s="20">
        <f>Model!$W$25*((drdp!D157+drdp!M157)*AMIL!$B157+(drdp!G157+drdp!P157)*AMIL!$C157+(drdp!J157+drdp!S157)*AMIL!$D157)</f>
        <v>0</v>
      </c>
      <c r="H157" s="18">
        <f>Model!$W$25*((drdp!B157)*AMIL!$B157+(drdp!E157)*AMIL!$C157+(drdp!H157)*AMIL!$D157)</f>
        <v>-0.15188440682613835</v>
      </c>
      <c r="I157" s="18">
        <f>Model!$W$25*((drdp!C157)*AMIL!$B157+(drdp!F157)*AMIL!$C157+(drdp!I157)*AMIL!$D157)</f>
        <v>4.0697304151943864E-2</v>
      </c>
      <c r="J157" s="18">
        <f>Model!$W$25*((drdp!D157)*AMIL!$B157+(drdp!G157)*AMIL!$C157+(drdp!J157)*AMIL!$D157)</f>
        <v>0</v>
      </c>
      <c r="K157" s="21">
        <f>SUM(E$3:E156)+H157</f>
        <v>-29.08082916064658</v>
      </c>
      <c r="L157" s="21">
        <f>SUM(F$3:F156)+I157</f>
        <v>7.7921846888227009</v>
      </c>
      <c r="M157" s="21">
        <f>SUM(G$3:G156)+J157</f>
        <v>0</v>
      </c>
      <c r="N157" s="19">
        <f t="shared" si="13"/>
        <v>845.69462467071253</v>
      </c>
      <c r="O157" s="19">
        <f t="shared" si="14"/>
        <v>60.718142224722932</v>
      </c>
      <c r="P157" s="19">
        <f t="shared" si="15"/>
        <v>0</v>
      </c>
      <c r="Q157" s="19">
        <f t="shared" si="16"/>
        <v>-226.603191723859</v>
      </c>
      <c r="R157" s="19">
        <f t="shared" si="17"/>
        <v>0</v>
      </c>
      <c r="S157" s="19">
        <f t="shared" si="18"/>
        <v>0</v>
      </c>
    </row>
    <row r="158" spans="1:19" x14ac:dyDescent="0.25">
      <c r="A158" s="26">
        <f>Wellpath!E158</f>
        <v>4650</v>
      </c>
      <c r="B158" s="22">
        <v>0</v>
      </c>
      <c r="C158" s="22">
        <v>0</v>
      </c>
      <c r="D158" s="22">
        <f>SIN(Wellpath!L158) * SIN(Wellpath!O158) / (Bfield * COS(Dip))</f>
        <v>5.5020538894993826E-5</v>
      </c>
      <c r="E158" s="20">
        <f>Model!$W$25*((drdp!B158+drdp!K158)*AMIL!$B158+(drdp!E158+drdp!N158)*AMIL!$C158+(drdp!H158+drdp!Q158)*AMIL!$D158)</f>
        <v>-0.3037688136522767</v>
      </c>
      <c r="F158" s="20">
        <f>Model!$W$25*((drdp!C158+drdp!L158)*AMIL!$B158+(drdp!F158+drdp!O158)*AMIL!$C158+(drdp!I158+drdp!R158)*AMIL!$D158)</f>
        <v>8.1394608303887728E-2</v>
      </c>
      <c r="G158" s="20">
        <f>Model!$W$25*((drdp!D158+drdp!M158)*AMIL!$B158+(drdp!G158+drdp!P158)*AMIL!$C158+(drdp!J158+drdp!S158)*AMIL!$D158)</f>
        <v>0</v>
      </c>
      <c r="H158" s="18">
        <f>Model!$W$25*((drdp!B158)*AMIL!$B158+(drdp!E158)*AMIL!$C158+(drdp!H158)*AMIL!$D158)</f>
        <v>-0.15188440682613835</v>
      </c>
      <c r="I158" s="18">
        <f>Model!$W$25*((drdp!C158)*AMIL!$B158+(drdp!F158)*AMIL!$C158+(drdp!I158)*AMIL!$D158)</f>
        <v>4.0697304151943864E-2</v>
      </c>
      <c r="J158" s="18">
        <f>Model!$W$25*((drdp!D158)*AMIL!$B158+(drdp!G158)*AMIL!$C158+(drdp!J158)*AMIL!$D158)</f>
        <v>0</v>
      </c>
      <c r="K158" s="21">
        <f>SUM(E$3:E157)+H158</f>
        <v>-29.384597974298856</v>
      </c>
      <c r="L158" s="21">
        <f>SUM(F$3:F157)+I158</f>
        <v>7.8735792971265885</v>
      </c>
      <c r="M158" s="21">
        <f>SUM(G$3:G157)+J158</f>
        <v>0</v>
      </c>
      <c r="N158" s="19">
        <f t="shared" si="13"/>
        <v>863.45459811116848</v>
      </c>
      <c r="O158" s="19">
        <f t="shared" si="14"/>
        <v>61.993250948140421</v>
      </c>
      <c r="P158" s="19">
        <f t="shared" si="15"/>
        <v>0</v>
      </c>
      <c r="Q158" s="19">
        <f t="shared" si="16"/>
        <v>-231.36196226482735</v>
      </c>
      <c r="R158" s="19">
        <f t="shared" si="17"/>
        <v>0</v>
      </c>
      <c r="S158" s="19">
        <f t="shared" si="18"/>
        <v>0</v>
      </c>
    </row>
    <row r="159" spans="1:19" x14ac:dyDescent="0.25">
      <c r="A159" s="26">
        <f>Wellpath!E159</f>
        <v>4680</v>
      </c>
      <c r="B159" s="22">
        <v>0</v>
      </c>
      <c r="C159" s="22">
        <v>0</v>
      </c>
      <c r="D159" s="22">
        <f>SIN(Wellpath!L159) * SIN(Wellpath!O159) / (Bfield * COS(Dip))</f>
        <v>5.5020538894993826E-5</v>
      </c>
      <c r="E159" s="20">
        <f>Model!$W$25*((drdp!B159+drdp!K159)*AMIL!$B159+(drdp!E159+drdp!N159)*AMIL!$C159+(drdp!H159+drdp!Q159)*AMIL!$D159)</f>
        <v>-0.3037688136522767</v>
      </c>
      <c r="F159" s="20">
        <f>Model!$W$25*((drdp!C159+drdp!L159)*AMIL!$B159+(drdp!F159+drdp!O159)*AMIL!$C159+(drdp!I159+drdp!R159)*AMIL!$D159)</f>
        <v>8.1394608303887728E-2</v>
      </c>
      <c r="G159" s="20">
        <f>Model!$W$25*((drdp!D159+drdp!M159)*AMIL!$B159+(drdp!G159+drdp!P159)*AMIL!$C159+(drdp!J159+drdp!S159)*AMIL!$D159)</f>
        <v>0</v>
      </c>
      <c r="H159" s="18">
        <f>Model!$W$25*((drdp!B159)*AMIL!$B159+(drdp!E159)*AMIL!$C159+(drdp!H159)*AMIL!$D159)</f>
        <v>-0.15188440682613835</v>
      </c>
      <c r="I159" s="18">
        <f>Model!$W$25*((drdp!C159)*AMIL!$B159+(drdp!F159)*AMIL!$C159+(drdp!I159)*AMIL!$D159)</f>
        <v>4.0697304151943864E-2</v>
      </c>
      <c r="J159" s="18">
        <f>Model!$W$25*((drdp!D159)*AMIL!$B159+(drdp!G159)*AMIL!$C159+(drdp!J159)*AMIL!$D159)</f>
        <v>0</v>
      </c>
      <c r="K159" s="21">
        <f>SUM(E$3:E158)+H159</f>
        <v>-29.688366787951132</v>
      </c>
      <c r="L159" s="21">
        <f>SUM(F$3:F158)+I159</f>
        <v>7.9549739054304762</v>
      </c>
      <c r="M159" s="21">
        <f>SUM(G$3:G158)+J159</f>
        <v>0</v>
      </c>
      <c r="N159" s="19">
        <f t="shared" si="13"/>
        <v>881.39912253591979</v>
      </c>
      <c r="O159" s="19">
        <f t="shared" si="14"/>
        <v>63.281609836079802</v>
      </c>
      <c r="P159" s="19">
        <f t="shared" si="15"/>
        <v>0</v>
      </c>
      <c r="Q159" s="19">
        <f t="shared" si="16"/>
        <v>-236.17018309300005</v>
      </c>
      <c r="R159" s="19">
        <f t="shared" si="17"/>
        <v>0</v>
      </c>
      <c r="S159" s="19">
        <f t="shared" si="18"/>
        <v>0</v>
      </c>
    </row>
    <row r="160" spans="1:19" x14ac:dyDescent="0.25">
      <c r="A160" s="26">
        <f>Wellpath!E160</f>
        <v>4710</v>
      </c>
      <c r="B160" s="22">
        <v>0</v>
      </c>
      <c r="C160" s="22">
        <v>0</v>
      </c>
      <c r="D160" s="22">
        <f>SIN(Wellpath!L160) * SIN(Wellpath!O160) / (Bfield * COS(Dip))</f>
        <v>5.5020538894993826E-5</v>
      </c>
      <c r="E160" s="20">
        <f>Model!$W$25*((drdp!B160+drdp!K160)*AMIL!$B160+(drdp!E160+drdp!N160)*AMIL!$C160+(drdp!H160+drdp!Q160)*AMIL!$D160)</f>
        <v>-0.3037688136522767</v>
      </c>
      <c r="F160" s="20">
        <f>Model!$W$25*((drdp!C160+drdp!L160)*AMIL!$B160+(drdp!F160+drdp!O160)*AMIL!$C160+(drdp!I160+drdp!R160)*AMIL!$D160)</f>
        <v>8.1394608303887728E-2</v>
      </c>
      <c r="G160" s="20">
        <f>Model!$W$25*((drdp!D160+drdp!M160)*AMIL!$B160+(drdp!G160+drdp!P160)*AMIL!$C160+(drdp!J160+drdp!S160)*AMIL!$D160)</f>
        <v>0</v>
      </c>
      <c r="H160" s="18">
        <f>Model!$W$25*((drdp!B160)*AMIL!$B160+(drdp!E160)*AMIL!$C160+(drdp!H160)*AMIL!$D160)</f>
        <v>-0.15188440682613835</v>
      </c>
      <c r="I160" s="18">
        <f>Model!$W$25*((drdp!C160)*AMIL!$B160+(drdp!F160)*AMIL!$C160+(drdp!I160)*AMIL!$D160)</f>
        <v>4.0697304151943864E-2</v>
      </c>
      <c r="J160" s="18">
        <f>Model!$W$25*((drdp!D160)*AMIL!$B160+(drdp!G160)*AMIL!$C160+(drdp!J160)*AMIL!$D160)</f>
        <v>0</v>
      </c>
      <c r="K160" s="21">
        <f>SUM(E$3:E159)+H160</f>
        <v>-29.992135601603408</v>
      </c>
      <c r="L160" s="21">
        <f>SUM(F$3:F159)+I160</f>
        <v>8.036368513734363</v>
      </c>
      <c r="M160" s="21">
        <f>SUM(G$3:G159)+J160</f>
        <v>0</v>
      </c>
      <c r="N160" s="19">
        <f t="shared" si="13"/>
        <v>899.52819794496668</v>
      </c>
      <c r="O160" s="19">
        <f t="shared" si="14"/>
        <v>64.583218888541055</v>
      </c>
      <c r="P160" s="19">
        <f t="shared" si="15"/>
        <v>0</v>
      </c>
      <c r="Q160" s="19">
        <f t="shared" si="16"/>
        <v>-241.02785420837705</v>
      </c>
      <c r="R160" s="19">
        <f t="shared" si="17"/>
        <v>0</v>
      </c>
      <c r="S160" s="19">
        <f t="shared" si="18"/>
        <v>0</v>
      </c>
    </row>
    <row r="161" spans="1:20" x14ac:dyDescent="0.25">
      <c r="A161" s="26">
        <f>Wellpath!E161</f>
        <v>4740</v>
      </c>
      <c r="B161" s="22">
        <v>0</v>
      </c>
      <c r="C161" s="22">
        <v>0</v>
      </c>
      <c r="D161" s="22">
        <f>SIN(Wellpath!L161) * SIN(Wellpath!O161) / (Bfield * COS(Dip))</f>
        <v>5.5020538894993826E-5</v>
      </c>
      <c r="E161" s="20">
        <f>Model!$W$25*((drdp!B161+drdp!K161)*AMIL!$B161+(drdp!E161+drdp!N161)*AMIL!$C161+(drdp!H161+drdp!Q161)*AMIL!$D161)</f>
        <v>-0.3037688136522767</v>
      </c>
      <c r="F161" s="20">
        <f>Model!$W$25*((drdp!C161+drdp!L161)*AMIL!$B161+(drdp!F161+drdp!O161)*AMIL!$C161+(drdp!I161+drdp!R161)*AMIL!$D161)</f>
        <v>8.1394608303887728E-2</v>
      </c>
      <c r="G161" s="20">
        <f>Model!$W$25*((drdp!D161+drdp!M161)*AMIL!$B161+(drdp!G161+drdp!P161)*AMIL!$C161+(drdp!J161+drdp!S161)*AMIL!$D161)</f>
        <v>0</v>
      </c>
      <c r="H161" s="18">
        <f>Model!$W$25*((drdp!B161)*AMIL!$B161+(drdp!E161)*AMIL!$C161+(drdp!H161)*AMIL!$D161)</f>
        <v>-0.15188440682613835</v>
      </c>
      <c r="I161" s="18">
        <f>Model!$W$25*((drdp!C161)*AMIL!$B161+(drdp!F161)*AMIL!$C161+(drdp!I161)*AMIL!$D161)</f>
        <v>4.0697304151943864E-2</v>
      </c>
      <c r="J161" s="18">
        <f>Model!$W$25*((drdp!D161)*AMIL!$B161+(drdp!G161)*AMIL!$C161+(drdp!J161)*AMIL!$D161)</f>
        <v>0</v>
      </c>
      <c r="K161" s="21">
        <f>SUM(E$3:E160)+H161</f>
        <v>-30.295904415255684</v>
      </c>
      <c r="L161" s="21">
        <f>SUM(F$3:F160)+I161</f>
        <v>8.1177631220382516</v>
      </c>
      <c r="M161" s="21">
        <f>SUM(G$3:G160)+J161</f>
        <v>0</v>
      </c>
      <c r="N161" s="19">
        <f t="shared" si="13"/>
        <v>917.84182433830881</v>
      </c>
      <c r="O161" s="19">
        <f t="shared" si="14"/>
        <v>65.89807810552422</v>
      </c>
      <c r="P161" s="19">
        <f t="shared" si="15"/>
        <v>0</v>
      </c>
      <c r="Q161" s="19">
        <f t="shared" si="16"/>
        <v>-245.93497561095845</v>
      </c>
      <c r="R161" s="19">
        <f t="shared" si="17"/>
        <v>0</v>
      </c>
      <c r="S161" s="19">
        <f t="shared" si="18"/>
        <v>0</v>
      </c>
    </row>
    <row r="162" spans="1:20" x14ac:dyDescent="0.25">
      <c r="A162" s="26">
        <f>Wellpath!E162</f>
        <v>4770</v>
      </c>
      <c r="B162" s="22">
        <v>0</v>
      </c>
      <c r="C162" s="22">
        <v>0</v>
      </c>
      <c r="D162" s="22">
        <f>SIN(Wellpath!L162) * SIN(Wellpath!O162) / (Bfield * COS(Dip))</f>
        <v>5.5020538894993826E-5</v>
      </c>
      <c r="E162" s="20">
        <f>Model!$W$25*((drdp!B162+drdp!K162)*AMIL!$B162+(drdp!E162+drdp!N162)*AMIL!$C162+(drdp!H162+drdp!Q162)*AMIL!$D162)</f>
        <v>-0.3037688136522767</v>
      </c>
      <c r="F162" s="20">
        <f>Model!$W$25*((drdp!C162+drdp!L162)*AMIL!$B162+(drdp!F162+drdp!O162)*AMIL!$C162+(drdp!I162+drdp!R162)*AMIL!$D162)</f>
        <v>8.1394608303887728E-2</v>
      </c>
      <c r="G162" s="20">
        <f>Model!$W$25*((drdp!D162+drdp!M162)*AMIL!$B162+(drdp!G162+drdp!P162)*AMIL!$C162+(drdp!J162+drdp!S162)*AMIL!$D162)</f>
        <v>0</v>
      </c>
      <c r="H162" s="18">
        <f>Model!$W$25*((drdp!B162)*AMIL!$B162+(drdp!E162)*AMIL!$C162+(drdp!H162)*AMIL!$D162)</f>
        <v>-0.15188440682613835</v>
      </c>
      <c r="I162" s="18">
        <f>Model!$W$25*((drdp!C162)*AMIL!$B162+(drdp!F162)*AMIL!$C162+(drdp!I162)*AMIL!$D162)</f>
        <v>4.0697304151943864E-2</v>
      </c>
      <c r="J162" s="18">
        <f>Model!$W$25*((drdp!D162)*AMIL!$B162+(drdp!G162)*AMIL!$C162+(drdp!J162)*AMIL!$D162)</f>
        <v>0</v>
      </c>
      <c r="K162" s="21">
        <f>SUM(E$3:E161)+H162</f>
        <v>-30.59967322890796</v>
      </c>
      <c r="L162" s="21">
        <f>SUM(F$3:F161)+I162</f>
        <v>8.1991577303421401</v>
      </c>
      <c r="M162" s="21">
        <f>SUM(G$3:G161)+J162</f>
        <v>0</v>
      </c>
      <c r="N162" s="19">
        <f t="shared" si="13"/>
        <v>936.34000171594653</v>
      </c>
      <c r="O162" s="19">
        <f t="shared" si="14"/>
        <v>67.226187487029279</v>
      </c>
      <c r="P162" s="19">
        <f t="shared" si="15"/>
        <v>0</v>
      </c>
      <c r="Q162" s="19">
        <f t="shared" si="16"/>
        <v>-250.89154730074415</v>
      </c>
      <c r="R162" s="19">
        <f t="shared" si="17"/>
        <v>0</v>
      </c>
      <c r="S162" s="19">
        <f t="shared" si="18"/>
        <v>0</v>
      </c>
    </row>
    <row r="163" spans="1:20" x14ac:dyDescent="0.25">
      <c r="A163" s="26">
        <f>Wellpath!E163</f>
        <v>4800</v>
      </c>
      <c r="B163" s="22">
        <v>0</v>
      </c>
      <c r="C163" s="22">
        <v>0</v>
      </c>
      <c r="D163" s="22">
        <f>SIN(Wellpath!L163) * SIN(Wellpath!O163) / (Bfield * COS(Dip))</f>
        <v>5.5020538894993826E-5</v>
      </c>
      <c r="E163" s="20">
        <f>Model!$W$25*((drdp!B163+drdp!K163)*AMIL!$B163+(drdp!E163+drdp!N163)*AMIL!$C163+(drdp!H163+drdp!Q163)*AMIL!$D163)</f>
        <v>-0.3037688136522767</v>
      </c>
      <c r="F163" s="20">
        <f>Model!$W$25*((drdp!C163+drdp!L163)*AMIL!$B163+(drdp!F163+drdp!O163)*AMIL!$C163+(drdp!I163+drdp!R163)*AMIL!$D163)</f>
        <v>8.1394608303887728E-2</v>
      </c>
      <c r="G163" s="20">
        <f>Model!$W$25*((drdp!D163+drdp!M163)*AMIL!$B163+(drdp!G163+drdp!P163)*AMIL!$C163+(drdp!J163+drdp!S163)*AMIL!$D163)</f>
        <v>0</v>
      </c>
      <c r="H163" s="18">
        <f>Model!$W$25*((drdp!B163)*AMIL!$B163+(drdp!E163)*AMIL!$C163+(drdp!H163)*AMIL!$D163)</f>
        <v>-0.15188440682613835</v>
      </c>
      <c r="I163" s="18">
        <f>Model!$W$25*((drdp!C163)*AMIL!$B163+(drdp!F163)*AMIL!$C163+(drdp!I163)*AMIL!$D163)</f>
        <v>4.0697304151943864E-2</v>
      </c>
      <c r="J163" s="18">
        <f>Model!$W$25*((drdp!D163)*AMIL!$B163+(drdp!G163)*AMIL!$C163+(drdp!J163)*AMIL!$D163)</f>
        <v>0</v>
      </c>
      <c r="K163" s="21">
        <f>SUM(E$3:E162)+H163</f>
        <v>-30.903442042560236</v>
      </c>
      <c r="L163" s="21">
        <f>SUM(F$3:F162)+I163</f>
        <v>8.2805523386460287</v>
      </c>
      <c r="M163" s="21">
        <f>SUM(G$3:G162)+J163</f>
        <v>0</v>
      </c>
      <c r="N163" s="19">
        <f t="shared" si="13"/>
        <v>955.0227300778796</v>
      </c>
      <c r="O163" s="19">
        <f t="shared" si="14"/>
        <v>68.567547033056215</v>
      </c>
      <c r="P163" s="19">
        <f t="shared" si="15"/>
        <v>0</v>
      </c>
      <c r="Q163" s="19">
        <f t="shared" si="16"/>
        <v>-255.89756927773416</v>
      </c>
      <c r="R163" s="19">
        <f t="shared" si="17"/>
        <v>0</v>
      </c>
      <c r="S163" s="19">
        <f t="shared" si="18"/>
        <v>0</v>
      </c>
    </row>
    <row r="164" spans="1:20" x14ac:dyDescent="0.25">
      <c r="A164" s="26">
        <f>Wellpath!E164</f>
        <v>4830</v>
      </c>
      <c r="B164" s="22">
        <v>0</v>
      </c>
      <c r="C164" s="22">
        <v>0</v>
      </c>
      <c r="D164" s="22">
        <f>SIN(Wellpath!L164) * SIN(Wellpath!O164) / (Bfield * COS(Dip))</f>
        <v>5.5020538894993826E-5</v>
      </c>
      <c r="E164" s="20">
        <f>Model!$W$25*((drdp!B164+drdp!K164)*AMIL!$B164+(drdp!E164+drdp!N164)*AMIL!$C164+(drdp!H164+drdp!Q164)*AMIL!$D164)</f>
        <v>-0.3037688136522767</v>
      </c>
      <c r="F164" s="20">
        <f>Model!$W$25*((drdp!C164+drdp!L164)*AMIL!$B164+(drdp!F164+drdp!O164)*AMIL!$C164+(drdp!I164+drdp!R164)*AMIL!$D164)</f>
        <v>8.1394608303887728E-2</v>
      </c>
      <c r="G164" s="20">
        <f>Model!$W$25*((drdp!D164+drdp!M164)*AMIL!$B164+(drdp!G164+drdp!P164)*AMIL!$C164+(drdp!J164+drdp!S164)*AMIL!$D164)</f>
        <v>0</v>
      </c>
      <c r="H164" s="18">
        <f>Model!$W$25*((drdp!B164)*AMIL!$B164+(drdp!E164)*AMIL!$C164+(drdp!H164)*AMIL!$D164)</f>
        <v>-0.15188440682613835</v>
      </c>
      <c r="I164" s="18">
        <f>Model!$W$25*((drdp!C164)*AMIL!$B164+(drdp!F164)*AMIL!$C164+(drdp!I164)*AMIL!$D164)</f>
        <v>4.0697304151943864E-2</v>
      </c>
      <c r="J164" s="18">
        <f>Model!$W$25*((drdp!D164)*AMIL!$B164+(drdp!G164)*AMIL!$C164+(drdp!J164)*AMIL!$D164)</f>
        <v>0</v>
      </c>
      <c r="K164" s="21">
        <f>SUM(E$3:E163)+H164</f>
        <v>-31.207210856212512</v>
      </c>
      <c r="L164" s="21">
        <f>SUM(F$3:F163)+I164</f>
        <v>8.3619469469499172</v>
      </c>
      <c r="M164" s="21">
        <f>SUM(G$3:G163)+J164</f>
        <v>0</v>
      </c>
      <c r="N164" s="19">
        <f t="shared" si="13"/>
        <v>973.89000942410814</v>
      </c>
      <c r="O164" s="19">
        <f t="shared" si="14"/>
        <v>69.922156743605044</v>
      </c>
      <c r="P164" s="19">
        <f t="shared" si="15"/>
        <v>0</v>
      </c>
      <c r="Q164" s="19">
        <f t="shared" si="16"/>
        <v>-260.95304154192854</v>
      </c>
      <c r="R164" s="19">
        <f t="shared" si="17"/>
        <v>0</v>
      </c>
      <c r="S164" s="19">
        <f t="shared" si="18"/>
        <v>0</v>
      </c>
    </row>
    <row r="165" spans="1:20" x14ac:dyDescent="0.25">
      <c r="A165" s="26">
        <f>Wellpath!E165</f>
        <v>4860</v>
      </c>
      <c r="B165" s="22">
        <v>0</v>
      </c>
      <c r="C165" s="22">
        <v>0</v>
      </c>
      <c r="D165" s="22">
        <f>SIN(Wellpath!L165) * SIN(Wellpath!O165) / (Bfield * COS(Dip))</f>
        <v>5.5020538894993826E-5</v>
      </c>
      <c r="E165" s="20">
        <f>Model!$W$25*((drdp!B165+drdp!K165)*AMIL!$B165+(drdp!E165+drdp!N165)*AMIL!$C165+(drdp!H165+drdp!Q165)*AMIL!$D165)</f>
        <v>-0.3037688136522767</v>
      </c>
      <c r="F165" s="20">
        <f>Model!$W$25*((drdp!C165+drdp!L165)*AMIL!$B165+(drdp!F165+drdp!O165)*AMIL!$C165+(drdp!I165+drdp!R165)*AMIL!$D165)</f>
        <v>8.1394608303887728E-2</v>
      </c>
      <c r="G165" s="20">
        <f>Model!$W$25*((drdp!D165+drdp!M165)*AMIL!$B165+(drdp!G165+drdp!P165)*AMIL!$C165+(drdp!J165+drdp!S165)*AMIL!$D165)</f>
        <v>0</v>
      </c>
      <c r="H165" s="18">
        <f>Model!$W$25*((drdp!B165)*AMIL!$B165+(drdp!E165)*AMIL!$C165+(drdp!H165)*AMIL!$D165)</f>
        <v>-0.15188440682613835</v>
      </c>
      <c r="I165" s="18">
        <f>Model!$W$25*((drdp!C165)*AMIL!$B165+(drdp!F165)*AMIL!$C165+(drdp!I165)*AMIL!$D165)</f>
        <v>4.0697304151943864E-2</v>
      </c>
      <c r="J165" s="18">
        <f>Model!$W$25*((drdp!D165)*AMIL!$B165+(drdp!G165)*AMIL!$C165+(drdp!J165)*AMIL!$D165)</f>
        <v>0</v>
      </c>
      <c r="K165" s="21">
        <f>SUM(E$3:E164)+H165</f>
        <v>-31.510979669864788</v>
      </c>
      <c r="L165" s="21">
        <f>SUM(F$3:F164)+I165</f>
        <v>8.4433415552538058</v>
      </c>
      <c r="M165" s="21">
        <f>SUM(G$3:G164)+J165</f>
        <v>0</v>
      </c>
      <c r="N165" s="19">
        <f t="shared" si="13"/>
        <v>992.94183975463204</v>
      </c>
      <c r="O165" s="19">
        <f t="shared" si="14"/>
        <v>71.29001661867575</v>
      </c>
      <c r="P165" s="19">
        <f t="shared" si="15"/>
        <v>0</v>
      </c>
      <c r="Q165" s="19">
        <f t="shared" si="16"/>
        <v>-266.0579640933272</v>
      </c>
      <c r="R165" s="19">
        <f t="shared" si="17"/>
        <v>0</v>
      </c>
      <c r="S165" s="19">
        <f t="shared" si="18"/>
        <v>0</v>
      </c>
    </row>
    <row r="166" spans="1:20" x14ac:dyDescent="0.25">
      <c r="A166" s="26">
        <f>Wellpath!E166</f>
        <v>4890</v>
      </c>
      <c r="B166" s="22">
        <v>0</v>
      </c>
      <c r="C166" s="22">
        <v>0</v>
      </c>
      <c r="D166" s="22">
        <f>SIN(Wellpath!L166) * SIN(Wellpath!O166) / (Bfield * COS(Dip))</f>
        <v>5.5020538894993826E-5</v>
      </c>
      <c r="E166" s="20">
        <f>Model!$W$25*((drdp!B166+drdp!K166)*AMIL!$B166+(drdp!E166+drdp!N166)*AMIL!$C166+(drdp!H166+drdp!Q166)*AMIL!$D166)</f>
        <v>-0.3037688136522767</v>
      </c>
      <c r="F166" s="20">
        <f>Model!$W$25*((drdp!C166+drdp!L166)*AMIL!$B166+(drdp!F166+drdp!O166)*AMIL!$C166+(drdp!I166+drdp!R166)*AMIL!$D166)</f>
        <v>8.1394608303887728E-2</v>
      </c>
      <c r="G166" s="20">
        <f>Model!$W$25*((drdp!D166+drdp!M166)*AMIL!$B166+(drdp!G166+drdp!P166)*AMIL!$C166+(drdp!J166+drdp!S166)*AMIL!$D166)</f>
        <v>0</v>
      </c>
      <c r="H166" s="18">
        <f>Model!$W$25*((drdp!B166)*AMIL!$B166+(drdp!E166)*AMIL!$C166+(drdp!H166)*AMIL!$D166)</f>
        <v>-0.15188440682613835</v>
      </c>
      <c r="I166" s="18">
        <f>Model!$W$25*((drdp!C166)*AMIL!$B166+(drdp!F166)*AMIL!$C166+(drdp!I166)*AMIL!$D166)</f>
        <v>4.0697304151943864E-2</v>
      </c>
      <c r="J166" s="18">
        <f>Model!$W$25*((drdp!D166)*AMIL!$B166+(drdp!G166)*AMIL!$C166+(drdp!J166)*AMIL!$D166)</f>
        <v>0</v>
      </c>
      <c r="K166" s="21">
        <f>SUM(E$3:E165)+H166</f>
        <v>-31.814748483517064</v>
      </c>
      <c r="L166" s="21">
        <f>SUM(F$3:F165)+I166</f>
        <v>8.5247361635576944</v>
      </c>
      <c r="M166" s="21">
        <f>SUM(G$3:G165)+J166</f>
        <v>0</v>
      </c>
      <c r="N166" s="19">
        <f t="shared" si="13"/>
        <v>1012.1782210694513</v>
      </c>
      <c r="O166" s="19">
        <f t="shared" si="14"/>
        <v>72.671126658268363</v>
      </c>
      <c r="P166" s="19">
        <f t="shared" si="15"/>
        <v>0</v>
      </c>
      <c r="Q166" s="19">
        <f t="shared" si="16"/>
        <v>-271.21233693193022</v>
      </c>
      <c r="R166" s="19">
        <f t="shared" si="17"/>
        <v>0</v>
      </c>
      <c r="S166" s="19">
        <f t="shared" si="18"/>
        <v>0</v>
      </c>
    </row>
    <row r="167" spans="1:20" x14ac:dyDescent="0.25">
      <c r="A167" s="26">
        <f>Wellpath!E167</f>
        <v>4920</v>
      </c>
      <c r="B167" s="22">
        <v>0</v>
      </c>
      <c r="C167" s="22">
        <v>0</v>
      </c>
      <c r="D167" s="22">
        <f>SIN(Wellpath!L167) * SIN(Wellpath!O167) / (Bfield * COS(Dip))</f>
        <v>5.5020538894993826E-5</v>
      </c>
      <c r="E167" s="20">
        <f>Model!$W$25*((drdp!B167+drdp!K167)*AMIL!$B167+(drdp!E167+drdp!N167)*AMIL!$C167+(drdp!H167+drdp!Q167)*AMIL!$D167)</f>
        <v>-0.3037688136522767</v>
      </c>
      <c r="F167" s="20">
        <f>Model!$W$25*((drdp!C167+drdp!L167)*AMIL!$B167+(drdp!F167+drdp!O167)*AMIL!$C167+(drdp!I167+drdp!R167)*AMIL!$D167)</f>
        <v>8.1394608303887728E-2</v>
      </c>
      <c r="G167" s="20">
        <f>Model!$W$25*((drdp!D167+drdp!M167)*AMIL!$B167+(drdp!G167+drdp!P167)*AMIL!$C167+(drdp!J167+drdp!S167)*AMIL!$D167)</f>
        <v>0</v>
      </c>
      <c r="H167" s="18">
        <f>Model!$W$25*((drdp!B167)*AMIL!$B167+(drdp!E167)*AMIL!$C167+(drdp!H167)*AMIL!$D167)</f>
        <v>-0.15188440682613835</v>
      </c>
      <c r="I167" s="18">
        <f>Model!$W$25*((drdp!C167)*AMIL!$B167+(drdp!F167)*AMIL!$C167+(drdp!I167)*AMIL!$D167)</f>
        <v>4.0697304151943864E-2</v>
      </c>
      <c r="J167" s="18">
        <f>Model!$W$25*((drdp!D167)*AMIL!$B167+(drdp!G167)*AMIL!$C167+(drdp!J167)*AMIL!$D167)</f>
        <v>0</v>
      </c>
      <c r="K167" s="21">
        <f>SUM(E$3:E166)+H167</f>
        <v>-32.11851729716934</v>
      </c>
      <c r="L167" s="21">
        <f>SUM(F$3:F166)+I167</f>
        <v>8.6061307718615829</v>
      </c>
      <c r="M167" s="21">
        <f>SUM(G$3:G166)+J167</f>
        <v>0</v>
      </c>
      <c r="N167" s="19">
        <f t="shared" si="13"/>
        <v>1031.599153368566</v>
      </c>
      <c r="O167" s="19">
        <f t="shared" si="14"/>
        <v>74.065486862382841</v>
      </c>
      <c r="P167" s="19">
        <f t="shared" si="15"/>
        <v>0</v>
      </c>
      <c r="Q167" s="19">
        <f t="shared" si="16"/>
        <v>-276.41616005773756</v>
      </c>
      <c r="R167" s="19">
        <f t="shared" si="17"/>
        <v>0</v>
      </c>
      <c r="S167" s="19">
        <f t="shared" si="18"/>
        <v>0</v>
      </c>
    </row>
    <row r="168" spans="1:20" x14ac:dyDescent="0.25">
      <c r="A168" s="26">
        <f>Wellpath!E168</f>
        <v>4950</v>
      </c>
      <c r="B168" s="22">
        <v>0</v>
      </c>
      <c r="C168" s="22">
        <v>0</v>
      </c>
      <c r="D168" s="22">
        <f>SIN(Wellpath!L168) * SIN(Wellpath!O168) / (Bfield * COS(Dip))</f>
        <v>5.5020538894993826E-5</v>
      </c>
      <c r="E168" s="20">
        <f>Model!$W$25*((drdp!B168+drdp!K168)*AMIL!$B168+(drdp!E168+drdp!N168)*AMIL!$C168+(drdp!H168+drdp!Q168)*AMIL!$D168)</f>
        <v>-0.3037688136522767</v>
      </c>
      <c r="F168" s="20">
        <f>Model!$W$25*((drdp!C168+drdp!L168)*AMIL!$B168+(drdp!F168+drdp!O168)*AMIL!$C168+(drdp!I168+drdp!R168)*AMIL!$D168)</f>
        <v>8.1394608303887728E-2</v>
      </c>
      <c r="G168" s="20">
        <f>Model!$W$25*((drdp!D168+drdp!M168)*AMIL!$B168+(drdp!G168+drdp!P168)*AMIL!$C168+(drdp!J168+drdp!S168)*AMIL!$D168)</f>
        <v>0</v>
      </c>
      <c r="H168" s="18">
        <f>Model!$W$25*((drdp!B168)*AMIL!$B168+(drdp!E168)*AMIL!$C168+(drdp!H168)*AMIL!$D168)</f>
        <v>-0.15188440682613835</v>
      </c>
      <c r="I168" s="18">
        <f>Model!$W$25*((drdp!C168)*AMIL!$B168+(drdp!F168)*AMIL!$C168+(drdp!I168)*AMIL!$D168)</f>
        <v>4.0697304151943864E-2</v>
      </c>
      <c r="J168" s="18">
        <f>Model!$W$25*((drdp!D168)*AMIL!$B168+(drdp!G168)*AMIL!$C168+(drdp!J168)*AMIL!$D168)</f>
        <v>0</v>
      </c>
      <c r="K168" s="21">
        <f>SUM(E$3:E167)+H168</f>
        <v>-32.422286110821624</v>
      </c>
      <c r="L168" s="21">
        <f>SUM(F$3:F167)+I168</f>
        <v>8.6875253801654715</v>
      </c>
      <c r="M168" s="21">
        <f>SUM(G$3:G167)+J168</f>
        <v>0</v>
      </c>
      <c r="N168" s="19">
        <f t="shared" si="13"/>
        <v>1051.2046366519767</v>
      </c>
      <c r="O168" s="19">
        <f t="shared" si="14"/>
        <v>75.473097231019224</v>
      </c>
      <c r="P168" s="19">
        <f t="shared" si="15"/>
        <v>0</v>
      </c>
      <c r="Q168" s="19">
        <f t="shared" si="16"/>
        <v>-281.66943347074931</v>
      </c>
      <c r="R168" s="19">
        <f t="shared" si="17"/>
        <v>0</v>
      </c>
      <c r="S168" s="19">
        <f t="shared" si="18"/>
        <v>0</v>
      </c>
    </row>
    <row r="169" spans="1:20" x14ac:dyDescent="0.25">
      <c r="A169" s="26">
        <f>Wellpath!E169</f>
        <v>4980</v>
      </c>
      <c r="B169" s="22">
        <v>0</v>
      </c>
      <c r="C169" s="22">
        <v>0</v>
      </c>
      <c r="D169" s="22">
        <f>SIN(Wellpath!L169) * SIN(Wellpath!O169) / (Bfield * COS(Dip))</f>
        <v>5.5020538894993826E-5</v>
      </c>
      <c r="E169" s="20">
        <f>Model!$W$25*((drdp!B169+drdp!K169)*AMIL!$B169+(drdp!E169+drdp!N169)*AMIL!$C169+(drdp!H169+drdp!Q169)*AMIL!$D169)</f>
        <v>-0.3037688136522767</v>
      </c>
      <c r="F169" s="20">
        <f>Model!$W$25*((drdp!C169+drdp!L169)*AMIL!$B169+(drdp!F169+drdp!O169)*AMIL!$C169+(drdp!I169+drdp!R169)*AMIL!$D169)</f>
        <v>8.1394608303887728E-2</v>
      </c>
      <c r="G169" s="20">
        <f>Model!$W$25*((drdp!D169+drdp!M169)*AMIL!$B169+(drdp!G169+drdp!P169)*AMIL!$C169+(drdp!J169+drdp!S169)*AMIL!$D169)</f>
        <v>0</v>
      </c>
      <c r="H169" s="18">
        <f>Model!$W$25*((drdp!B169)*AMIL!$B169+(drdp!E169)*AMIL!$C169+(drdp!H169)*AMIL!$D169)</f>
        <v>-0.15188440682613835</v>
      </c>
      <c r="I169" s="18">
        <f>Model!$W$25*((drdp!C169)*AMIL!$B169+(drdp!F169)*AMIL!$C169+(drdp!I169)*AMIL!$D169)</f>
        <v>4.0697304151943864E-2</v>
      </c>
      <c r="J169" s="18">
        <f>Model!$W$25*((drdp!D169)*AMIL!$B169+(drdp!G169)*AMIL!$C169+(drdp!J169)*AMIL!$D169)</f>
        <v>0</v>
      </c>
      <c r="K169" s="21">
        <f>SUM(E$3:E168)+H169</f>
        <v>-32.7260549244739</v>
      </c>
      <c r="L169" s="21">
        <f>SUM(F$3:F168)+I169</f>
        <v>8.76891998846936</v>
      </c>
      <c r="M169" s="21">
        <f>SUM(G$3:G168)+J169</f>
        <v>0</v>
      </c>
      <c r="N169" s="19">
        <f t="shared" si="13"/>
        <v>1070.9946709196824</v>
      </c>
      <c r="O169" s="19">
        <f t="shared" si="14"/>
        <v>76.893957764177486</v>
      </c>
      <c r="P169" s="19">
        <f t="shared" si="15"/>
        <v>0</v>
      </c>
      <c r="Q169" s="19">
        <f t="shared" si="16"/>
        <v>-286.97215717096532</v>
      </c>
      <c r="R169" s="19">
        <f t="shared" si="17"/>
        <v>0</v>
      </c>
      <c r="S169" s="19">
        <f t="shared" si="18"/>
        <v>0</v>
      </c>
    </row>
    <row r="170" spans="1:20" x14ac:dyDescent="0.25">
      <c r="A170" s="26">
        <f>Wellpath!E170</f>
        <v>5010</v>
      </c>
      <c r="B170" s="22">
        <v>0</v>
      </c>
      <c r="C170" s="22">
        <v>0</v>
      </c>
      <c r="D170" s="22">
        <f>SIN(Wellpath!L170) * SIN(Wellpath!O170) / (Bfield * COS(Dip))</f>
        <v>5.5020538894993826E-5</v>
      </c>
      <c r="E170" s="20">
        <f>Model!$W$25*((drdp!B170+drdp!K170)*AMIL!$B170+(drdp!E170+drdp!N170)*AMIL!$C170+(drdp!H170+drdp!Q170)*AMIL!$D170)</f>
        <v>-0.3037688136522767</v>
      </c>
      <c r="F170" s="20">
        <f>Model!$W$25*((drdp!C170+drdp!L170)*AMIL!$B170+(drdp!F170+drdp!O170)*AMIL!$C170+(drdp!I170+drdp!R170)*AMIL!$D170)</f>
        <v>8.1394608303887728E-2</v>
      </c>
      <c r="G170" s="20">
        <f>Model!$W$25*((drdp!D170+drdp!M170)*AMIL!$B170+(drdp!G170+drdp!P170)*AMIL!$C170+(drdp!J170+drdp!S170)*AMIL!$D170)</f>
        <v>0</v>
      </c>
      <c r="H170" s="18">
        <f>Model!$W$25*((drdp!B170)*AMIL!$B170+(drdp!E170)*AMIL!$C170+(drdp!H170)*AMIL!$D170)</f>
        <v>-0.15188440682613835</v>
      </c>
      <c r="I170" s="18">
        <f>Model!$W$25*((drdp!C170)*AMIL!$B170+(drdp!F170)*AMIL!$C170+(drdp!I170)*AMIL!$D170)</f>
        <v>4.0697304151943864E-2</v>
      </c>
      <c r="J170" s="18">
        <f>Model!$W$25*((drdp!D170)*AMIL!$B170+(drdp!G170)*AMIL!$C170+(drdp!J170)*AMIL!$D170)</f>
        <v>0</v>
      </c>
      <c r="K170" s="21">
        <f>SUM(E$3:E169)+H170</f>
        <v>-33.029823738126176</v>
      </c>
      <c r="L170" s="21">
        <f>SUM(F$3:F169)+I170</f>
        <v>8.8503145967732486</v>
      </c>
      <c r="M170" s="21">
        <f>SUM(G$3:G169)+J170</f>
        <v>0</v>
      </c>
      <c r="N170" s="19">
        <f t="shared" si="13"/>
        <v>1090.9692561716834</v>
      </c>
      <c r="O170" s="19">
        <f t="shared" si="14"/>
        <v>78.328068461857626</v>
      </c>
      <c r="P170" s="19">
        <f t="shared" si="15"/>
        <v>0</v>
      </c>
      <c r="Q170" s="19">
        <f t="shared" si="16"/>
        <v>-292.32433115838563</v>
      </c>
      <c r="R170" s="19">
        <f t="shared" si="17"/>
        <v>0</v>
      </c>
      <c r="S170" s="19">
        <f t="shared" si="18"/>
        <v>0</v>
      </c>
    </row>
    <row r="171" spans="1:20" x14ac:dyDescent="0.25">
      <c r="A171" s="26">
        <f>Wellpath!E171</f>
        <v>5040</v>
      </c>
      <c r="B171" s="22">
        <v>0</v>
      </c>
      <c r="C171" s="22">
        <v>0</v>
      </c>
      <c r="D171" s="22">
        <f>SIN(Wellpath!L171) * SIN(Wellpath!O171) / (Bfield * COS(Dip))</f>
        <v>5.5020538894993826E-5</v>
      </c>
      <c r="E171" s="20">
        <f>Model!$W$25*((drdp!B171+drdp!K171)*AMIL!$B171+(drdp!E171+drdp!N171)*AMIL!$C171+(drdp!H171+drdp!Q171)*AMIL!$D171)</f>
        <v>-0.3037688136522767</v>
      </c>
      <c r="F171" s="20">
        <f>Model!$W$25*((drdp!C171+drdp!L171)*AMIL!$B171+(drdp!F171+drdp!O171)*AMIL!$C171+(drdp!I171+drdp!R171)*AMIL!$D171)</f>
        <v>8.1394608303887728E-2</v>
      </c>
      <c r="G171" s="20">
        <f>Model!$W$25*((drdp!D171+drdp!M171)*AMIL!$B171+(drdp!G171+drdp!P171)*AMIL!$C171+(drdp!J171+drdp!S171)*AMIL!$D171)</f>
        <v>0</v>
      </c>
      <c r="H171" s="18">
        <f>Model!$W$25*((drdp!B171)*AMIL!$B171+(drdp!E171)*AMIL!$C171+(drdp!H171)*AMIL!$D171)</f>
        <v>-0.15188440682613835</v>
      </c>
      <c r="I171" s="18">
        <f>Model!$W$25*((drdp!C171)*AMIL!$B171+(drdp!F171)*AMIL!$C171+(drdp!I171)*AMIL!$D171)</f>
        <v>4.0697304151943864E-2</v>
      </c>
      <c r="J171" s="18">
        <f>Model!$W$25*((drdp!D171)*AMIL!$B171+(drdp!G171)*AMIL!$C171+(drdp!J171)*AMIL!$D171)</f>
        <v>0</v>
      </c>
      <c r="K171" s="21">
        <f>SUM(E$3:E170)+H171</f>
        <v>-33.333592551778452</v>
      </c>
      <c r="L171" s="21">
        <f>SUM(F$3:F170)+I171</f>
        <v>8.9317092050771372</v>
      </c>
      <c r="M171" s="21">
        <f>SUM(G$3:G170)+J171</f>
        <v>0</v>
      </c>
      <c r="N171" s="19">
        <f t="shared" si="13"/>
        <v>1111.1283924079798</v>
      </c>
      <c r="O171" s="19">
        <f t="shared" si="14"/>
        <v>79.775429324059672</v>
      </c>
      <c r="P171" s="19">
        <f t="shared" si="15"/>
        <v>0</v>
      </c>
      <c r="Q171" s="19">
        <f t="shared" si="16"/>
        <v>-297.72595543301031</v>
      </c>
      <c r="R171" s="19">
        <f t="shared" si="17"/>
        <v>0</v>
      </c>
      <c r="S171" s="19">
        <f t="shared" si="18"/>
        <v>0</v>
      </c>
    </row>
    <row r="172" spans="1:20" x14ac:dyDescent="0.25">
      <c r="A172" s="26">
        <f>Wellpath!E172</f>
        <v>5070</v>
      </c>
      <c r="B172" s="22">
        <v>0</v>
      </c>
      <c r="C172" s="22">
        <v>0</v>
      </c>
      <c r="D172" s="22">
        <f>SIN(Wellpath!L172) * SIN(Wellpath!O172) / (Bfield * COS(Dip))</f>
        <v>5.5020538894993826E-5</v>
      </c>
      <c r="E172" s="20">
        <f>Model!$W$25*((drdp!B172+drdp!K172)*AMIL!$B172+(drdp!E172+drdp!N172)*AMIL!$C172+(drdp!H172+drdp!Q172)*AMIL!$D172)</f>
        <v>-0.3037688136522767</v>
      </c>
      <c r="F172" s="20">
        <f>Model!$W$25*((drdp!C172+drdp!L172)*AMIL!$B172+(drdp!F172+drdp!O172)*AMIL!$C172+(drdp!I172+drdp!R172)*AMIL!$D172)</f>
        <v>8.1394608303887728E-2</v>
      </c>
      <c r="G172" s="20">
        <f>Model!$W$25*((drdp!D172+drdp!M172)*AMIL!$B172+(drdp!G172+drdp!P172)*AMIL!$C172+(drdp!J172+drdp!S172)*AMIL!$D172)</f>
        <v>0</v>
      </c>
      <c r="H172" s="18">
        <f>Model!$W$25*((drdp!B172)*AMIL!$B172+(drdp!E172)*AMIL!$C172+(drdp!H172)*AMIL!$D172)</f>
        <v>-0.15188440682613835</v>
      </c>
      <c r="I172" s="18">
        <f>Model!$W$25*((drdp!C172)*AMIL!$B172+(drdp!F172)*AMIL!$C172+(drdp!I172)*AMIL!$D172)</f>
        <v>4.0697304151943864E-2</v>
      </c>
      <c r="J172" s="18">
        <f>Model!$W$25*((drdp!D172)*AMIL!$B172+(drdp!G172)*AMIL!$C172+(drdp!J172)*AMIL!$D172)</f>
        <v>0</v>
      </c>
      <c r="K172" s="21">
        <f>SUM(E$3:E171)+H172</f>
        <v>-33.637361365430728</v>
      </c>
      <c r="L172" s="21">
        <f>SUM(F$3:F171)+I172</f>
        <v>9.0131038133810257</v>
      </c>
      <c r="M172" s="21">
        <f>SUM(G$3:G171)+J172</f>
        <v>0</v>
      </c>
      <c r="N172" s="19">
        <f t="shared" si="13"/>
        <v>1131.4720796285717</v>
      </c>
      <c r="O172" s="19">
        <f t="shared" si="14"/>
        <v>81.236040350783583</v>
      </c>
      <c r="P172" s="19">
        <f t="shared" si="15"/>
        <v>0</v>
      </c>
      <c r="Q172" s="19">
        <f t="shared" si="16"/>
        <v>-303.1770299948393</v>
      </c>
      <c r="R172" s="19">
        <f t="shared" si="17"/>
        <v>0</v>
      </c>
      <c r="S172" s="19">
        <f t="shared" si="18"/>
        <v>0</v>
      </c>
    </row>
    <row r="173" spans="1:20" x14ac:dyDescent="0.25">
      <c r="A173" s="26">
        <f>Wellpath!E173</f>
        <v>5100</v>
      </c>
      <c r="B173" s="22">
        <v>0</v>
      </c>
      <c r="C173" s="22">
        <v>0</v>
      </c>
      <c r="D173" s="22">
        <f>SIN(Wellpath!L173) * SIN(Wellpath!O173) / (Bfield * COS(Dip))</f>
        <v>5.5020538894993826E-5</v>
      </c>
      <c r="E173" s="20">
        <f>Model!$W$25*((drdp!B173+drdp!K173)*AMIL!$B173+(drdp!E173+drdp!N173)*AMIL!$C173+(drdp!H173+drdp!Q173)*AMIL!$D173)</f>
        <v>-0.3037688136522767</v>
      </c>
      <c r="F173" s="20">
        <f>Model!$W$25*((drdp!C173+drdp!L173)*AMIL!$B173+(drdp!F173+drdp!O173)*AMIL!$C173+(drdp!I173+drdp!R173)*AMIL!$D173)</f>
        <v>8.1394608303887728E-2</v>
      </c>
      <c r="G173" s="20">
        <f>Model!$W$25*((drdp!D173+drdp!M173)*AMIL!$B173+(drdp!G173+drdp!P173)*AMIL!$C173+(drdp!J173+drdp!S173)*AMIL!$D173)</f>
        <v>0</v>
      </c>
      <c r="H173" s="18">
        <f>Model!$W$25*((drdp!B173)*AMIL!$B173+(drdp!E173)*AMIL!$C173+(drdp!H173)*AMIL!$D173)</f>
        <v>-0.15188440682613835</v>
      </c>
      <c r="I173" s="18">
        <f>Model!$W$25*((drdp!C173)*AMIL!$B173+(drdp!F173)*AMIL!$C173+(drdp!I173)*AMIL!$D173)</f>
        <v>4.0697304151943864E-2</v>
      </c>
      <c r="J173" s="18">
        <f>Model!$W$25*((drdp!D173)*AMIL!$B173+(drdp!G173)*AMIL!$C173+(drdp!J173)*AMIL!$D173)</f>
        <v>0</v>
      </c>
      <c r="K173" s="21">
        <f>SUM(E$3:E172)+H173</f>
        <v>-33.941130179083004</v>
      </c>
      <c r="L173" s="21">
        <f>SUM(F$3:F172)+I173</f>
        <v>9.0944984216849143</v>
      </c>
      <c r="M173" s="21">
        <f>SUM(G$3:G172)+J173</f>
        <v>0</v>
      </c>
      <c r="N173" s="19">
        <f t="shared" si="13"/>
        <v>1152.0003178334591</v>
      </c>
      <c r="O173" s="19">
        <f t="shared" si="14"/>
        <v>82.709901542029399</v>
      </c>
      <c r="P173" s="19">
        <f t="shared" si="15"/>
        <v>0</v>
      </c>
      <c r="Q173" s="19">
        <f t="shared" si="16"/>
        <v>-308.6775548438726</v>
      </c>
      <c r="R173" s="19">
        <f t="shared" si="17"/>
        <v>0</v>
      </c>
      <c r="S173" s="19">
        <f t="shared" si="18"/>
        <v>0</v>
      </c>
      <c r="T173" s="10" t="s">
        <v>67</v>
      </c>
    </row>
    <row r="174" spans="1:20" x14ac:dyDescent="0.25">
      <c r="A174" s="26">
        <f>Wellpath!E174</f>
        <v>5130</v>
      </c>
      <c r="B174" s="22">
        <v>0</v>
      </c>
      <c r="C174" s="22">
        <v>0</v>
      </c>
      <c r="D174" s="22">
        <f>SIN(Wellpath!L174) * SIN(Wellpath!O174) / (Bfield * COS(Dip))</f>
        <v>5.6607645578953219E-5</v>
      </c>
      <c r="E174" s="20">
        <f>Model!$W$25*((drdp!B174+drdp!K174)*AMIL!$B174+(drdp!E174+drdp!N174)*AMIL!$C174+(drdp!H174+drdp!Q174)*AMIL!$D174)</f>
        <v>-0.32154642828231028</v>
      </c>
      <c r="F174" s="20">
        <f>Model!$W$25*((drdp!C174+drdp!L174)*AMIL!$B174+(drdp!F174+drdp!O174)*AMIL!$C174+(drdp!I174+drdp!R174)*AMIL!$D174)</f>
        <v>8.6158105787356942E-2</v>
      </c>
      <c r="G174" s="20">
        <f>Model!$W$25*((drdp!D174+drdp!M174)*AMIL!$B174+(drdp!G174+drdp!P174)*AMIL!$C174+(drdp!J174+drdp!S174)*AMIL!$D174)</f>
        <v>0</v>
      </c>
      <c r="H174" s="18">
        <f>Model!$W$25*((drdp!B174)*AMIL!$B174+(drdp!E174)*AMIL!$C174+(drdp!H174)*AMIL!$D174)</f>
        <v>-0.16077321414115514</v>
      </c>
      <c r="I174" s="18">
        <f>Model!$W$25*((drdp!C174)*AMIL!$B174+(drdp!F174)*AMIL!$C174+(drdp!I174)*AMIL!$D174)</f>
        <v>4.3079052893678471E-2</v>
      </c>
      <c r="J174" s="18">
        <f>Model!$W$25*((drdp!D174)*AMIL!$B174+(drdp!G174)*AMIL!$C174+(drdp!J174)*AMIL!$D174)</f>
        <v>0</v>
      </c>
      <c r="K174" s="21">
        <f>SUM(E$3:E173)+H174</f>
        <v>-34.25378780005029</v>
      </c>
      <c r="L174" s="21">
        <f>SUM(F$3:F173)+I174</f>
        <v>9.1782747787305379</v>
      </c>
      <c r="M174" s="21">
        <f>SUM(G$3:G173)+J174</f>
        <v>0</v>
      </c>
      <c r="N174" s="19">
        <f t="shared" si="13"/>
        <v>1173.3219786508741</v>
      </c>
      <c r="O174" s="19">
        <f t="shared" si="14"/>
        <v>84.240727913881102</v>
      </c>
      <c r="P174" s="19">
        <f t="shared" si="15"/>
        <v>0</v>
      </c>
      <c r="Q174" s="19">
        <f t="shared" si="16"/>
        <v>-314.39067664118937</v>
      </c>
      <c r="R174" s="19">
        <f t="shared" si="17"/>
        <v>0</v>
      </c>
      <c r="S174" s="19">
        <f t="shared" si="18"/>
        <v>0</v>
      </c>
    </row>
    <row r="175" spans="1:20" x14ac:dyDescent="0.25">
      <c r="A175" s="26">
        <f>Wellpath!E175</f>
        <v>5160</v>
      </c>
      <c r="B175" s="22">
        <v>0</v>
      </c>
      <c r="C175" s="22">
        <v>0</v>
      </c>
      <c r="D175" s="22">
        <f>SIN(Wellpath!L175) * SIN(Wellpath!O175) / (Bfield * COS(Dip))</f>
        <v>5.8039594641129906E-5</v>
      </c>
      <c r="E175" s="20">
        <f>Model!$W$25*((drdp!B175+drdp!K175)*AMIL!$B175+(drdp!E175+drdp!N175)*AMIL!$C175+(drdp!H175+drdp!Q175)*AMIL!$D175)</f>
        <v>-0.33801988274955713</v>
      </c>
      <c r="F175" s="20">
        <f>Model!$W$25*((drdp!C175+drdp!L175)*AMIL!$B175+(drdp!F175+drdp!O175)*AMIL!$C175+(drdp!I175+drdp!R175)*AMIL!$D175)</f>
        <v>9.0572154608406619E-2</v>
      </c>
      <c r="G175" s="20">
        <f>Model!$W$25*((drdp!D175+drdp!M175)*AMIL!$B175+(drdp!G175+drdp!P175)*AMIL!$C175+(drdp!J175+drdp!S175)*AMIL!$D175)</f>
        <v>0</v>
      </c>
      <c r="H175" s="18">
        <f>Model!$W$25*((drdp!B175)*AMIL!$B175+(drdp!E175)*AMIL!$C175+(drdp!H175)*AMIL!$D175)</f>
        <v>-0.16900994137477857</v>
      </c>
      <c r="I175" s="18">
        <f>Model!$W$25*((drdp!C175)*AMIL!$B175+(drdp!F175)*AMIL!$C175+(drdp!I175)*AMIL!$D175)</f>
        <v>4.5286077304203309E-2</v>
      </c>
      <c r="J175" s="18">
        <f>Model!$W$25*((drdp!D175)*AMIL!$B175+(drdp!G175)*AMIL!$C175+(drdp!J175)*AMIL!$D175)</f>
        <v>0</v>
      </c>
      <c r="K175" s="21">
        <f>SUM(E$3:E174)+H175</f>
        <v>-34.583570955566231</v>
      </c>
      <c r="L175" s="21">
        <f>SUM(F$3:F174)+I175</f>
        <v>9.2666399089284184</v>
      </c>
      <c r="M175" s="21">
        <f>SUM(G$3:G174)+J175</f>
        <v>0</v>
      </c>
      <c r="N175" s="19">
        <f t="shared" si="13"/>
        <v>1196.0233800386841</v>
      </c>
      <c r="O175" s="19">
        <f t="shared" si="14"/>
        <v>85.870615201744883</v>
      </c>
      <c r="P175" s="19">
        <f t="shared" si="15"/>
        <v>0</v>
      </c>
      <c r="Q175" s="19">
        <f t="shared" si="16"/>
        <v>-320.47349881010774</v>
      </c>
      <c r="R175" s="19">
        <f t="shared" si="17"/>
        <v>0</v>
      </c>
      <c r="S175" s="19">
        <f t="shared" si="18"/>
        <v>0</v>
      </c>
    </row>
    <row r="176" spans="1:20" x14ac:dyDescent="0.25">
      <c r="A176" s="26">
        <f>Wellpath!E176</f>
        <v>5190</v>
      </c>
      <c r="B176" s="22">
        <v>0</v>
      </c>
      <c r="C176" s="22">
        <v>0</v>
      </c>
      <c r="D176" s="22">
        <f>SIN(Wellpath!L176) * SIN(Wellpath!O176) / (Bfield * COS(Dip))</f>
        <v>5.9312461208678003E-5</v>
      </c>
      <c r="E176" s="20">
        <f>Model!$W$25*((drdp!B176+drdp!K176)*AMIL!$B176+(drdp!E176+drdp!N176)*AMIL!$C176+(drdp!H176+drdp!Q176)*AMIL!$D176)</f>
        <v>-0.35300869043958205</v>
      </c>
      <c r="F176" s="20">
        <f>Model!$W$25*((drdp!C176+drdp!L176)*AMIL!$B176+(drdp!F176+drdp!O176)*AMIL!$C176+(drdp!I176+drdp!R176)*AMIL!$D176)</f>
        <v>9.4588393524454167E-2</v>
      </c>
      <c r="G176" s="20">
        <f>Model!$W$25*((drdp!D176+drdp!M176)*AMIL!$B176+(drdp!G176+drdp!P176)*AMIL!$C176+(drdp!J176+drdp!S176)*AMIL!$D176)</f>
        <v>0</v>
      </c>
      <c r="H176" s="18">
        <f>Model!$W$25*((drdp!B176)*AMIL!$B176+(drdp!E176)*AMIL!$C176+(drdp!H176)*AMIL!$D176)</f>
        <v>-0.17650434521979103</v>
      </c>
      <c r="I176" s="18">
        <f>Model!$W$25*((drdp!C176)*AMIL!$B176+(drdp!F176)*AMIL!$C176+(drdp!I176)*AMIL!$D176)</f>
        <v>4.7294196762227084E-2</v>
      </c>
      <c r="J176" s="18">
        <f>Model!$W$25*((drdp!D176)*AMIL!$B176+(drdp!G176)*AMIL!$C176+(drdp!J176)*AMIL!$D176)</f>
        <v>0</v>
      </c>
      <c r="K176" s="21">
        <f>SUM(E$3:E175)+H176</f>
        <v>-34.929085242160795</v>
      </c>
      <c r="L176" s="21">
        <f>SUM(F$3:F175)+I176</f>
        <v>9.3592201829948483</v>
      </c>
      <c r="M176" s="21">
        <f>SUM(G$3:G175)+J176</f>
        <v>0</v>
      </c>
      <c r="N176" s="19">
        <f t="shared" si="13"/>
        <v>1220.040995854135</v>
      </c>
      <c r="O176" s="19">
        <f t="shared" si="14"/>
        <v>87.59500243377812</v>
      </c>
      <c r="P176" s="19">
        <f t="shared" si="15"/>
        <v>0</v>
      </c>
      <c r="Q176" s="19">
        <f t="shared" si="16"/>
        <v>-326.90899957197882</v>
      </c>
      <c r="R176" s="19">
        <f t="shared" si="17"/>
        <v>0</v>
      </c>
      <c r="S176" s="19">
        <f t="shared" si="18"/>
        <v>0</v>
      </c>
    </row>
    <row r="177" spans="1:19" x14ac:dyDescent="0.25">
      <c r="A177" s="26">
        <f>Wellpath!E177</f>
        <v>5220</v>
      </c>
      <c r="B177" s="22">
        <v>0</v>
      </c>
      <c r="C177" s="22">
        <v>0</v>
      </c>
      <c r="D177" s="22">
        <f>SIN(Wellpath!L177) * SIN(Wellpath!O177) / (Bfield * COS(Dip))</f>
        <v>6.0422756442811749E-5</v>
      </c>
      <c r="E177" s="20">
        <f>Model!$W$25*((drdp!B177+drdp!K177)*AMIL!$B177+(drdp!E177+drdp!N177)*AMIL!$C177+(drdp!H177+drdp!Q177)*AMIL!$D177)</f>
        <v>-0.36634863083872349</v>
      </c>
      <c r="F177" s="20">
        <f>Model!$W$25*((drdp!C177+drdp!L177)*AMIL!$B177+(drdp!F177+drdp!O177)*AMIL!$C177+(drdp!I177+drdp!R177)*AMIL!$D177)</f>
        <v>9.8162819781483432E-2</v>
      </c>
      <c r="G177" s="20">
        <f>Model!$W$25*((drdp!D177+drdp!M177)*AMIL!$B177+(drdp!G177+drdp!P177)*AMIL!$C177+(drdp!J177+drdp!S177)*AMIL!$D177)</f>
        <v>0</v>
      </c>
      <c r="H177" s="18">
        <f>Model!$W$25*((drdp!B177)*AMIL!$B177+(drdp!E177)*AMIL!$C177+(drdp!H177)*AMIL!$D177)</f>
        <v>-0.18317431541936174</v>
      </c>
      <c r="I177" s="18">
        <f>Model!$W$25*((drdp!C177)*AMIL!$B177+(drdp!F177)*AMIL!$C177+(drdp!I177)*AMIL!$D177)</f>
        <v>4.9081409890741716E-2</v>
      </c>
      <c r="J177" s="18">
        <f>Model!$W$25*((drdp!D177)*AMIL!$B177+(drdp!G177)*AMIL!$C177+(drdp!J177)*AMIL!$D177)</f>
        <v>0</v>
      </c>
      <c r="K177" s="21">
        <f>SUM(E$3:E176)+H177</f>
        <v>-35.28876390279995</v>
      </c>
      <c r="L177" s="21">
        <f>SUM(F$3:F176)+I177</f>
        <v>9.4555957896478162</v>
      </c>
      <c r="M177" s="21">
        <f>SUM(G$3:G176)+J177</f>
        <v>0</v>
      </c>
      <c r="N177" s="19">
        <f t="shared" si="13"/>
        <v>1245.2968577875567</v>
      </c>
      <c r="O177" s="19">
        <f t="shared" si="14"/>
        <v>89.408291737205502</v>
      </c>
      <c r="P177" s="19">
        <f t="shared" si="15"/>
        <v>0</v>
      </c>
      <c r="Q177" s="19">
        <f t="shared" si="16"/>
        <v>-333.67628738119106</v>
      </c>
      <c r="R177" s="19">
        <f t="shared" si="17"/>
        <v>0</v>
      </c>
      <c r="S177" s="19">
        <f t="shared" si="18"/>
        <v>0</v>
      </c>
    </row>
    <row r="178" spans="1:19" x14ac:dyDescent="0.25">
      <c r="A178" s="26">
        <f>Wellpath!E178</f>
        <v>5250</v>
      </c>
      <c r="B178" s="22">
        <v>0</v>
      </c>
      <c r="C178" s="22">
        <v>0</v>
      </c>
      <c r="D178" s="22">
        <f>SIN(Wellpath!L178) * SIN(Wellpath!O178) / (Bfield * COS(Dip))</f>
        <v>6.1367437101470047E-5</v>
      </c>
      <c r="E178" s="20">
        <f>Model!$W$25*((drdp!B178+drdp!K178)*AMIL!$B178+(drdp!E178+drdp!N178)*AMIL!$C178+(drdp!H178+drdp!Q178)*AMIL!$D178)</f>
        <v>-0.37789354876840647</v>
      </c>
      <c r="F178" s="20">
        <f>Model!$W$25*((drdp!C178+drdp!L178)*AMIL!$B178+(drdp!F178+drdp!O178)*AMIL!$C178+(drdp!I178+drdp!R178)*AMIL!$D178)</f>
        <v>0.10125627121742557</v>
      </c>
      <c r="G178" s="20">
        <f>Model!$W$25*((drdp!D178+drdp!M178)*AMIL!$B178+(drdp!G178+drdp!P178)*AMIL!$C178+(drdp!J178+drdp!S178)*AMIL!$D178)</f>
        <v>0</v>
      </c>
      <c r="H178" s="18">
        <f>Model!$W$25*((drdp!B178)*AMIL!$B178+(drdp!E178)*AMIL!$C178+(drdp!H178)*AMIL!$D178)</f>
        <v>-0.18894677438420324</v>
      </c>
      <c r="I178" s="18">
        <f>Model!$W$25*((drdp!C178)*AMIL!$B178+(drdp!F178)*AMIL!$C178+(drdp!I178)*AMIL!$D178)</f>
        <v>5.0628135608712786E-2</v>
      </c>
      <c r="J178" s="18">
        <f>Model!$W$25*((drdp!D178)*AMIL!$B178+(drdp!G178)*AMIL!$C178+(drdp!J178)*AMIL!$D178)</f>
        <v>0</v>
      </c>
      <c r="K178" s="21">
        <f>SUM(E$3:E177)+H178</f>
        <v>-35.660884992603513</v>
      </c>
      <c r="L178" s="21">
        <f>SUM(F$3:F177)+I178</f>
        <v>9.5553053351472723</v>
      </c>
      <c r="M178" s="21">
        <f>SUM(G$3:G177)+J178</f>
        <v>0</v>
      </c>
      <c r="N178" s="19">
        <f t="shared" si="13"/>
        <v>1271.6987184556945</v>
      </c>
      <c r="O178" s="19">
        <f t="shared" si="14"/>
        <v>91.30386004789392</v>
      </c>
      <c r="P178" s="19">
        <f t="shared" si="15"/>
        <v>0</v>
      </c>
      <c r="Q178" s="19">
        <f t="shared" si="16"/>
        <v>-340.75064462589762</v>
      </c>
      <c r="R178" s="19">
        <f t="shared" si="17"/>
        <v>0</v>
      </c>
      <c r="S178" s="19">
        <f t="shared" si="18"/>
        <v>0</v>
      </c>
    </row>
    <row r="179" spans="1:19" x14ac:dyDescent="0.25">
      <c r="A179" s="26">
        <f>Wellpath!E179</f>
        <v>5280</v>
      </c>
      <c r="B179" s="22">
        <v>0</v>
      </c>
      <c r="C179" s="22">
        <v>0</v>
      </c>
      <c r="D179" s="22">
        <f>SIN(Wellpath!L179) * SIN(Wellpath!O179) / (Bfield * COS(Dip))</f>
        <v>6.2143913880631467E-5</v>
      </c>
      <c r="E179" s="20">
        <f>Model!$W$25*((drdp!B179+drdp!K179)*AMIL!$B179+(drdp!E179+drdp!N179)*AMIL!$C179+(drdp!H179+drdp!Q179)*AMIL!$D179)</f>
        <v>-0.38751695569186378</v>
      </c>
      <c r="F179" s="20">
        <f>Model!$W$25*((drdp!C179+drdp!L179)*AMIL!$B179+(drdp!F179+drdp!O179)*AMIL!$C179+(drdp!I179+drdp!R179)*AMIL!$D179)</f>
        <v>0.10383485533100206</v>
      </c>
      <c r="G179" s="20">
        <f>Model!$W$25*((drdp!D179+drdp!M179)*AMIL!$B179+(drdp!G179+drdp!P179)*AMIL!$C179+(drdp!J179+drdp!S179)*AMIL!$D179)</f>
        <v>0</v>
      </c>
      <c r="H179" s="18">
        <f>Model!$W$25*((drdp!B179)*AMIL!$B179+(drdp!E179)*AMIL!$C179+(drdp!H179)*AMIL!$D179)</f>
        <v>-0.19375847784593189</v>
      </c>
      <c r="I179" s="18">
        <f>Model!$W$25*((drdp!C179)*AMIL!$B179+(drdp!F179)*AMIL!$C179+(drdp!I179)*AMIL!$D179)</f>
        <v>5.1917427665501031E-2</v>
      </c>
      <c r="J179" s="18">
        <f>Model!$W$25*((drdp!D179)*AMIL!$B179+(drdp!G179)*AMIL!$C179+(drdp!J179)*AMIL!$D179)</f>
        <v>0</v>
      </c>
      <c r="K179" s="21">
        <f>SUM(E$3:E178)+H179</f>
        <v>-36.043590244833645</v>
      </c>
      <c r="L179" s="21">
        <f>SUM(F$3:F178)+I179</f>
        <v>9.6578508984214846</v>
      </c>
      <c r="M179" s="21">
        <f>SUM(G$3:G178)+J179</f>
        <v>0</v>
      </c>
      <c r="N179" s="19">
        <f t="shared" si="13"/>
        <v>1299.1403977374671</v>
      </c>
      <c r="O179" s="19">
        <f t="shared" si="14"/>
        <v>93.274083976140673</v>
      </c>
      <c r="P179" s="19">
        <f t="shared" si="15"/>
        <v>0</v>
      </c>
      <c r="Q179" s="19">
        <f t="shared" si="16"/>
        <v>-348.10362042840245</v>
      </c>
      <c r="R179" s="19">
        <f t="shared" si="17"/>
        <v>0</v>
      </c>
      <c r="S179" s="19">
        <f t="shared" si="18"/>
        <v>0</v>
      </c>
    </row>
    <row r="180" spans="1:19" x14ac:dyDescent="0.25">
      <c r="A180" s="26">
        <f>Wellpath!E180</f>
        <v>5310</v>
      </c>
      <c r="B180" s="22">
        <v>0</v>
      </c>
      <c r="C180" s="22">
        <v>0</v>
      </c>
      <c r="D180" s="22">
        <f>SIN(Wellpath!L180) * SIN(Wellpath!O180) / (Bfield * COS(Dip))</f>
        <v>6.2750058511416585E-5</v>
      </c>
      <c r="E180" s="20">
        <f>Model!$W$25*((drdp!B180+drdp!K180)*AMIL!$B180+(drdp!E180+drdp!N180)*AMIL!$C180+(drdp!H180+drdp!Q180)*AMIL!$D180)</f>
        <v>-0.39511341554901519</v>
      </c>
      <c r="F180" s="20">
        <f>Model!$W$25*((drdp!C180+drdp!L180)*AMIL!$B180+(drdp!F180+drdp!O180)*AMIL!$C180+(drdp!I180+drdp!R180)*AMIL!$D180)</f>
        <v>0.10587032061506123</v>
      </c>
      <c r="G180" s="20">
        <f>Model!$W$25*((drdp!D180+drdp!M180)*AMIL!$B180+(drdp!G180+drdp!P180)*AMIL!$C180+(drdp!J180+drdp!S180)*AMIL!$D180)</f>
        <v>0</v>
      </c>
      <c r="H180" s="18">
        <f>Model!$W$25*((drdp!B180)*AMIL!$B180+(drdp!E180)*AMIL!$C180+(drdp!H180)*AMIL!$D180)</f>
        <v>-0.1975567077745076</v>
      </c>
      <c r="I180" s="18">
        <f>Model!$W$25*((drdp!C180)*AMIL!$B180+(drdp!F180)*AMIL!$C180+(drdp!I180)*AMIL!$D180)</f>
        <v>5.2935160307530614E-2</v>
      </c>
      <c r="J180" s="18">
        <f>Model!$W$25*((drdp!D180)*AMIL!$B180+(drdp!G180)*AMIL!$C180+(drdp!J180)*AMIL!$D180)</f>
        <v>0</v>
      </c>
      <c r="K180" s="21">
        <f>SUM(E$3:E179)+H180</f>
        <v>-36.434905430454087</v>
      </c>
      <c r="L180" s="21">
        <f>SUM(F$3:F179)+I180</f>
        <v>9.7627034863945159</v>
      </c>
      <c r="M180" s="21">
        <f>SUM(G$3:G179)+J180</f>
        <v>0</v>
      </c>
      <c r="N180" s="19">
        <f t="shared" si="13"/>
        <v>1327.5023337261327</v>
      </c>
      <c r="O180" s="19">
        <f t="shared" si="14"/>
        <v>95.310379363259642</v>
      </c>
      <c r="P180" s="19">
        <f t="shared" si="15"/>
        <v>0</v>
      </c>
      <c r="Q180" s="19">
        <f t="shared" si="16"/>
        <v>-355.70317827234862</v>
      </c>
      <c r="R180" s="19">
        <f t="shared" si="17"/>
        <v>0</v>
      </c>
      <c r="S180" s="19">
        <f t="shared" si="18"/>
        <v>0</v>
      </c>
    </row>
    <row r="181" spans="1:19" x14ac:dyDescent="0.25">
      <c r="A181" s="26">
        <f>Wellpath!E181</f>
        <v>5340</v>
      </c>
      <c r="B181" s="22">
        <v>0</v>
      </c>
      <c r="C181" s="22">
        <v>0</v>
      </c>
      <c r="D181" s="22">
        <f>SIN(Wellpath!L181) * SIN(Wellpath!O181) / (Bfield * COS(Dip))</f>
        <v>6.3184209593524973E-5</v>
      </c>
      <c r="E181" s="20">
        <f>Model!$W$25*((drdp!B181+drdp!K181)*AMIL!$B181+(drdp!E181+drdp!N181)*AMIL!$C181+(drdp!H181+drdp!Q181)*AMIL!$D181)</f>
        <v>-0.40059969993600381</v>
      </c>
      <c r="F181" s="20">
        <f>Model!$W$25*((drdp!C181+drdp!L181)*AMIL!$B181+(drdp!F181+drdp!O181)*AMIL!$C181+(drdp!I181+drdp!R181)*AMIL!$D181)</f>
        <v>0.10734036608600228</v>
      </c>
      <c r="G181" s="20">
        <f>Model!$W$25*((drdp!D181+drdp!M181)*AMIL!$B181+(drdp!G181+drdp!P181)*AMIL!$C181+(drdp!J181+drdp!S181)*AMIL!$D181)</f>
        <v>0</v>
      </c>
      <c r="H181" s="18">
        <f>Model!$W$25*((drdp!B181)*AMIL!$B181+(drdp!E181)*AMIL!$C181+(drdp!H181)*AMIL!$D181)</f>
        <v>-0.2002998499680019</v>
      </c>
      <c r="I181" s="18">
        <f>Model!$W$25*((drdp!C181)*AMIL!$B181+(drdp!F181)*AMIL!$C181+(drdp!I181)*AMIL!$D181)</f>
        <v>5.3670183043001141E-2</v>
      </c>
      <c r="J181" s="18">
        <f>Model!$W$25*((drdp!D181)*AMIL!$B181+(drdp!G181)*AMIL!$C181+(drdp!J181)*AMIL!$D181)</f>
        <v>0</v>
      </c>
      <c r="K181" s="21">
        <f>SUM(E$3:E180)+H181</f>
        <v>-36.832761988196594</v>
      </c>
      <c r="L181" s="21">
        <f>SUM(F$3:F180)+I181</f>
        <v>9.869308829745048</v>
      </c>
      <c r="M181" s="21">
        <f>SUM(G$3:G180)+J181</f>
        <v>0</v>
      </c>
      <c r="N181" s="19">
        <f t="shared" si="13"/>
        <v>1356.6523556791399</v>
      </c>
      <c r="O181" s="19">
        <f t="shared" si="14"/>
        <v>97.403256776883566</v>
      </c>
      <c r="P181" s="19">
        <f t="shared" si="15"/>
        <v>0</v>
      </c>
      <c r="Q181" s="19">
        <f t="shared" si="16"/>
        <v>-363.51390311400644</v>
      </c>
      <c r="R181" s="19">
        <f t="shared" si="17"/>
        <v>0</v>
      </c>
      <c r="S181" s="19">
        <f t="shared" si="18"/>
        <v>0</v>
      </c>
    </row>
    <row r="182" spans="1:19" x14ac:dyDescent="0.25">
      <c r="A182" s="26">
        <f>Wellpath!E182</f>
        <v>5370</v>
      </c>
      <c r="B182" s="22">
        <v>0</v>
      </c>
      <c r="C182" s="22">
        <v>0</v>
      </c>
      <c r="D182" s="22">
        <f>SIN(Wellpath!L182) * SIN(Wellpath!O182) / (Bfield * COS(Dip))</f>
        <v>6.3445177149018084E-5</v>
      </c>
      <c r="E182" s="20">
        <f>Model!$W$25*((drdp!B182+drdp!K182)*AMIL!$B182+(drdp!E182+drdp!N182)*AMIL!$C182+(drdp!H182+drdp!Q182)*AMIL!$D182)</f>
        <v>-0.40391569997300719</v>
      </c>
      <c r="F182" s="20">
        <f>Model!$W$25*((drdp!C182+drdp!L182)*AMIL!$B182+(drdp!F182+drdp!O182)*AMIL!$C182+(drdp!I182+drdp!R182)*AMIL!$D182)</f>
        <v>0.10822888561801891</v>
      </c>
      <c r="G182" s="20">
        <f>Model!$W$25*((drdp!D182+drdp!M182)*AMIL!$B182+(drdp!G182+drdp!P182)*AMIL!$C182+(drdp!J182+drdp!S182)*AMIL!$D182)</f>
        <v>0</v>
      </c>
      <c r="H182" s="18">
        <f>Model!$W$25*((drdp!B182)*AMIL!$B182+(drdp!E182)*AMIL!$C182+(drdp!H182)*AMIL!$D182)</f>
        <v>-0.2019578499865036</v>
      </c>
      <c r="I182" s="18">
        <f>Model!$W$25*((drdp!C182)*AMIL!$B182+(drdp!F182)*AMIL!$C182+(drdp!I182)*AMIL!$D182)</f>
        <v>5.4114442809009455E-2</v>
      </c>
      <c r="J182" s="18">
        <f>Model!$W$25*((drdp!D182)*AMIL!$B182+(drdp!G182)*AMIL!$C182+(drdp!J182)*AMIL!$D182)</f>
        <v>0</v>
      </c>
      <c r="K182" s="21">
        <f>SUM(E$3:E181)+H182</f>
        <v>-37.235019688151098</v>
      </c>
      <c r="L182" s="21">
        <f>SUM(F$3:F181)+I182</f>
        <v>9.9770934555970587</v>
      </c>
      <c r="M182" s="21">
        <f>SUM(G$3:G181)+J182</f>
        <v>0</v>
      </c>
      <c r="N182" s="19">
        <f t="shared" si="13"/>
        <v>1386.4466911769998</v>
      </c>
      <c r="O182" s="19">
        <f t="shared" si="14"/>
        <v>99.542393821717653</v>
      </c>
      <c r="P182" s="19">
        <f t="shared" si="15"/>
        <v>0</v>
      </c>
      <c r="Q182" s="19">
        <f t="shared" si="16"/>
        <v>-371.49727124967995</v>
      </c>
      <c r="R182" s="19">
        <f t="shared" si="17"/>
        <v>0</v>
      </c>
      <c r="S182" s="19">
        <f t="shared" si="18"/>
        <v>0</v>
      </c>
    </row>
    <row r="183" spans="1:19" x14ac:dyDescent="0.25">
      <c r="A183" s="26">
        <f>Wellpath!E183</f>
        <v>5400</v>
      </c>
      <c r="B183" s="22">
        <v>0</v>
      </c>
      <c r="C183" s="22">
        <v>0</v>
      </c>
      <c r="D183" s="22">
        <f>SIN(Wellpath!L183) * SIN(Wellpath!O183) / (Bfield * COS(Dip))</f>
        <v>6.3532245883965926E-5</v>
      </c>
      <c r="E183" s="20">
        <f>Model!$W$25*((drdp!B183+drdp!K183)*AMIL!$B183+(drdp!E183+drdp!N183)*AMIL!$C183+(drdp!H183+drdp!Q183)*AMIL!$D183)</f>
        <v>-0.40502508486970229</v>
      </c>
      <c r="F183" s="20">
        <f>Model!$W$25*((drdp!C183+drdp!L183)*AMIL!$B183+(drdp!F183+drdp!O183)*AMIL!$C183+(drdp!I183+drdp!R183)*AMIL!$D183)</f>
        <v>0.10852614440518366</v>
      </c>
      <c r="G183" s="20">
        <f>Model!$W$25*((drdp!D183+drdp!M183)*AMIL!$B183+(drdp!G183+drdp!P183)*AMIL!$C183+(drdp!J183+drdp!S183)*AMIL!$D183)</f>
        <v>0</v>
      </c>
      <c r="H183" s="18">
        <f>Model!$W$25*((drdp!B183)*AMIL!$B183+(drdp!E183)*AMIL!$C183+(drdp!H183)*AMIL!$D183)</f>
        <v>-0.20251254243485114</v>
      </c>
      <c r="I183" s="18">
        <f>Model!$W$25*((drdp!C183)*AMIL!$B183+(drdp!F183)*AMIL!$C183+(drdp!I183)*AMIL!$D183)</f>
        <v>5.4263072202591828E-2</v>
      </c>
      <c r="J183" s="18">
        <f>Model!$W$25*((drdp!D183)*AMIL!$B183+(drdp!G183)*AMIL!$C183+(drdp!J183)*AMIL!$D183)</f>
        <v>0</v>
      </c>
      <c r="K183" s="21">
        <f>SUM(E$3:E182)+H183</f>
        <v>-37.63949008057245</v>
      </c>
      <c r="L183" s="21">
        <f>SUM(F$3:F182)+I183</f>
        <v>10.085470970608659</v>
      </c>
      <c r="M183" s="21">
        <f>SUM(G$3:G182)+J183</f>
        <v>0</v>
      </c>
      <c r="N183" s="19">
        <f t="shared" si="13"/>
        <v>1416.731213525512</v>
      </c>
      <c r="O183" s="19">
        <f t="shared" si="14"/>
        <v>101.71672469898996</v>
      </c>
      <c r="P183" s="19">
        <f t="shared" si="15"/>
        <v>0</v>
      </c>
      <c r="Q183" s="19">
        <f t="shared" si="16"/>
        <v>-379.611984556126</v>
      </c>
      <c r="R183" s="19">
        <f t="shared" si="17"/>
        <v>0</v>
      </c>
      <c r="S183" s="19">
        <f t="shared" si="18"/>
        <v>0</v>
      </c>
    </row>
    <row r="184" spans="1:19" x14ac:dyDescent="0.25">
      <c r="A184" s="26">
        <f>Wellpath!E184</f>
        <v>5430</v>
      </c>
      <c r="B184" s="22">
        <v>0</v>
      </c>
      <c r="C184" s="22">
        <v>0</v>
      </c>
      <c r="D184" s="22">
        <f>SIN(Wellpath!L184) * SIN(Wellpath!O184) / (Bfield * COS(Dip))</f>
        <v>6.3532245883965926E-5</v>
      </c>
      <c r="E184" s="20">
        <f>Model!$W$25*((drdp!B184+drdp!K184)*AMIL!$B184+(drdp!E184+drdp!N184)*AMIL!$C184+(drdp!H184+drdp!Q184)*AMIL!$D184)</f>
        <v>-0.40502508486970229</v>
      </c>
      <c r="F184" s="20">
        <f>Model!$W$25*((drdp!C184+drdp!L184)*AMIL!$B184+(drdp!F184+drdp!O184)*AMIL!$C184+(drdp!I184+drdp!R184)*AMIL!$D184)</f>
        <v>0.10852614440518366</v>
      </c>
      <c r="G184" s="20">
        <f>Model!$W$25*((drdp!D184+drdp!M184)*AMIL!$B184+(drdp!G184+drdp!P184)*AMIL!$C184+(drdp!J184+drdp!S184)*AMIL!$D184)</f>
        <v>0</v>
      </c>
      <c r="H184" s="18">
        <f>Model!$W$25*((drdp!B184)*AMIL!$B184+(drdp!E184)*AMIL!$C184+(drdp!H184)*AMIL!$D184)</f>
        <v>-0.20251254243485114</v>
      </c>
      <c r="I184" s="18">
        <f>Model!$W$25*((drdp!C184)*AMIL!$B184+(drdp!F184)*AMIL!$C184+(drdp!I184)*AMIL!$D184)</f>
        <v>5.4263072202591828E-2</v>
      </c>
      <c r="J184" s="18">
        <f>Model!$W$25*((drdp!D184)*AMIL!$B184+(drdp!G184)*AMIL!$C184+(drdp!J184)*AMIL!$D184)</f>
        <v>0</v>
      </c>
      <c r="K184" s="21">
        <f>SUM(E$3:E183)+H184</f>
        <v>-38.044515165442149</v>
      </c>
      <c r="L184" s="21">
        <f>SUM(F$3:F183)+I184</f>
        <v>10.193997115013843</v>
      </c>
      <c r="M184" s="21">
        <f>SUM(G$3:G183)+J184</f>
        <v>0</v>
      </c>
      <c r="N184" s="19">
        <f t="shared" si="13"/>
        <v>1447.3851341735576</v>
      </c>
      <c r="O184" s="19">
        <f t="shared" si="14"/>
        <v>103.91757718091056</v>
      </c>
      <c r="P184" s="19">
        <f t="shared" si="15"/>
        <v>0</v>
      </c>
      <c r="Q184" s="19">
        <f t="shared" si="16"/>
        <v>-387.82567783861771</v>
      </c>
      <c r="R184" s="19">
        <f t="shared" si="17"/>
        <v>0</v>
      </c>
      <c r="S184" s="19">
        <f t="shared" si="18"/>
        <v>0</v>
      </c>
    </row>
    <row r="185" spans="1:19" x14ac:dyDescent="0.25">
      <c r="A185" s="26">
        <f>Wellpath!E185</f>
        <v>5460</v>
      </c>
      <c r="B185" s="22">
        <v>0</v>
      </c>
      <c r="C185" s="22">
        <v>0</v>
      </c>
      <c r="D185" s="22">
        <f>SIN(Wellpath!L185) * SIN(Wellpath!O185) / (Bfield * COS(Dip))</f>
        <v>6.3532245883965926E-5</v>
      </c>
      <c r="E185" s="20">
        <f>Model!$W$25*((drdp!B185+drdp!K185)*AMIL!$B185+(drdp!E185+drdp!N185)*AMIL!$C185+(drdp!H185+drdp!Q185)*AMIL!$D185)</f>
        <v>-0.40502508486970229</v>
      </c>
      <c r="F185" s="20">
        <f>Model!$W$25*((drdp!C185+drdp!L185)*AMIL!$B185+(drdp!F185+drdp!O185)*AMIL!$C185+(drdp!I185+drdp!R185)*AMIL!$D185)</f>
        <v>0.10852614440518366</v>
      </c>
      <c r="G185" s="20">
        <f>Model!$W$25*((drdp!D185+drdp!M185)*AMIL!$B185+(drdp!G185+drdp!P185)*AMIL!$C185+(drdp!J185+drdp!S185)*AMIL!$D185)</f>
        <v>0</v>
      </c>
      <c r="H185" s="18">
        <f>Model!$W$25*((drdp!B185)*AMIL!$B185+(drdp!E185)*AMIL!$C185+(drdp!H185)*AMIL!$D185)</f>
        <v>-0.20251254243485114</v>
      </c>
      <c r="I185" s="18">
        <f>Model!$W$25*((drdp!C185)*AMIL!$B185+(drdp!F185)*AMIL!$C185+(drdp!I185)*AMIL!$D185)</f>
        <v>5.4263072202591828E-2</v>
      </c>
      <c r="J185" s="18">
        <f>Model!$W$25*((drdp!D185)*AMIL!$B185+(drdp!G185)*AMIL!$C185+(drdp!J185)*AMIL!$D185)</f>
        <v>0</v>
      </c>
      <c r="K185" s="21">
        <f>SUM(E$3:E184)+H185</f>
        <v>-38.449540250311848</v>
      </c>
      <c r="L185" s="21">
        <f>SUM(F$3:F184)+I185</f>
        <v>10.302523259419027</v>
      </c>
      <c r="M185" s="21">
        <f>SUM(G$3:G184)+J185</f>
        <v>0</v>
      </c>
      <c r="N185" s="19">
        <f t="shared" si="13"/>
        <v>1478.3671454603509</v>
      </c>
      <c r="O185" s="19">
        <f t="shared" si="14"/>
        <v>106.14198551087006</v>
      </c>
      <c r="P185" s="19">
        <f t="shared" si="15"/>
        <v>0</v>
      </c>
      <c r="Q185" s="19">
        <f t="shared" si="16"/>
        <v>-396.1272827428059</v>
      </c>
      <c r="R185" s="19">
        <f t="shared" si="17"/>
        <v>0</v>
      </c>
      <c r="S185" s="19">
        <f t="shared" si="18"/>
        <v>0</v>
      </c>
    </row>
    <row r="186" spans="1:19" x14ac:dyDescent="0.25">
      <c r="A186" s="26">
        <f>Wellpath!E186</f>
        <v>5490</v>
      </c>
      <c r="B186" s="22">
        <v>0</v>
      </c>
      <c r="C186" s="22">
        <v>0</v>
      </c>
      <c r="D186" s="22">
        <f>SIN(Wellpath!L186) * SIN(Wellpath!O186) / (Bfield * COS(Dip))</f>
        <v>6.3532245883965926E-5</v>
      </c>
      <c r="E186" s="20">
        <f>Model!$W$25*((drdp!B186+drdp!K186)*AMIL!$B186+(drdp!E186+drdp!N186)*AMIL!$C186+(drdp!H186+drdp!Q186)*AMIL!$D186)</f>
        <v>-0.40502508486970229</v>
      </c>
      <c r="F186" s="20">
        <f>Model!$W$25*((drdp!C186+drdp!L186)*AMIL!$B186+(drdp!F186+drdp!O186)*AMIL!$C186+(drdp!I186+drdp!R186)*AMIL!$D186)</f>
        <v>0.10852614440518366</v>
      </c>
      <c r="G186" s="20">
        <f>Model!$W$25*((drdp!D186+drdp!M186)*AMIL!$B186+(drdp!G186+drdp!P186)*AMIL!$C186+(drdp!J186+drdp!S186)*AMIL!$D186)</f>
        <v>0</v>
      </c>
      <c r="H186" s="18">
        <f>Model!$W$25*((drdp!B186)*AMIL!$B186+(drdp!E186)*AMIL!$C186+(drdp!H186)*AMIL!$D186)</f>
        <v>-0.20251254243485114</v>
      </c>
      <c r="I186" s="18">
        <f>Model!$W$25*((drdp!C186)*AMIL!$B186+(drdp!F186)*AMIL!$C186+(drdp!I186)*AMIL!$D186)</f>
        <v>5.4263072202591828E-2</v>
      </c>
      <c r="J186" s="18">
        <f>Model!$W$25*((drdp!D186)*AMIL!$B186+(drdp!G186)*AMIL!$C186+(drdp!J186)*AMIL!$D186)</f>
        <v>0</v>
      </c>
      <c r="K186" s="21">
        <f>SUM(E$3:E185)+H186</f>
        <v>-38.854565335181547</v>
      </c>
      <c r="L186" s="21">
        <f>SUM(F$3:F185)+I186</f>
        <v>10.411049403824212</v>
      </c>
      <c r="M186" s="21">
        <f>SUM(G$3:G185)+J186</f>
        <v>0</v>
      </c>
      <c r="N186" s="19">
        <f t="shared" si="13"/>
        <v>1509.6772473858916</v>
      </c>
      <c r="O186" s="19">
        <f t="shared" si="14"/>
        <v>108.38994968886847</v>
      </c>
      <c r="P186" s="19">
        <f t="shared" si="15"/>
        <v>0</v>
      </c>
      <c r="Q186" s="19">
        <f t="shared" si="16"/>
        <v>-404.5167992686907</v>
      </c>
      <c r="R186" s="19">
        <f t="shared" si="17"/>
        <v>0</v>
      </c>
      <c r="S186" s="19">
        <f t="shared" si="18"/>
        <v>0</v>
      </c>
    </row>
    <row r="187" spans="1:19" x14ac:dyDescent="0.25">
      <c r="A187" s="26">
        <f>Wellpath!E187</f>
        <v>5520</v>
      </c>
      <c r="B187" s="22">
        <v>0</v>
      </c>
      <c r="C187" s="22">
        <v>0</v>
      </c>
      <c r="D187" s="22">
        <f>SIN(Wellpath!L187) * SIN(Wellpath!O187) / (Bfield * COS(Dip))</f>
        <v>6.3532245883965926E-5</v>
      </c>
      <c r="E187" s="20">
        <f>Model!$W$25*((drdp!B187+drdp!K187)*AMIL!$B187+(drdp!E187+drdp!N187)*AMIL!$C187+(drdp!H187+drdp!Q187)*AMIL!$D187)</f>
        <v>-0.40502508486970229</v>
      </c>
      <c r="F187" s="20">
        <f>Model!$W$25*((drdp!C187+drdp!L187)*AMIL!$B187+(drdp!F187+drdp!O187)*AMIL!$C187+(drdp!I187+drdp!R187)*AMIL!$D187)</f>
        <v>0.10852614440518366</v>
      </c>
      <c r="G187" s="20">
        <f>Model!$W$25*((drdp!D187+drdp!M187)*AMIL!$B187+(drdp!G187+drdp!P187)*AMIL!$C187+(drdp!J187+drdp!S187)*AMIL!$D187)</f>
        <v>0</v>
      </c>
      <c r="H187" s="18">
        <f>Model!$W$25*((drdp!B187)*AMIL!$B187+(drdp!E187)*AMIL!$C187+(drdp!H187)*AMIL!$D187)</f>
        <v>-0.20251254243485114</v>
      </c>
      <c r="I187" s="18">
        <f>Model!$W$25*((drdp!C187)*AMIL!$B187+(drdp!F187)*AMIL!$C187+(drdp!I187)*AMIL!$D187)</f>
        <v>5.4263072202591828E-2</v>
      </c>
      <c r="J187" s="18">
        <f>Model!$W$25*((drdp!D187)*AMIL!$B187+(drdp!G187)*AMIL!$C187+(drdp!J187)*AMIL!$D187)</f>
        <v>0</v>
      </c>
      <c r="K187" s="21">
        <f>SUM(E$3:E186)+H187</f>
        <v>-39.259590420051246</v>
      </c>
      <c r="L187" s="21">
        <f>SUM(F$3:F186)+I187</f>
        <v>10.519575548229396</v>
      </c>
      <c r="M187" s="21">
        <f>SUM(G$3:G186)+J187</f>
        <v>0</v>
      </c>
      <c r="N187" s="19">
        <f t="shared" si="13"/>
        <v>1541.3154399501796</v>
      </c>
      <c r="O187" s="19">
        <f t="shared" si="14"/>
        <v>110.66146971490579</v>
      </c>
      <c r="P187" s="19">
        <f t="shared" si="15"/>
        <v>0</v>
      </c>
      <c r="Q187" s="19">
        <f t="shared" si="16"/>
        <v>-412.99422741627211</v>
      </c>
      <c r="R187" s="19">
        <f t="shared" si="17"/>
        <v>0</v>
      </c>
      <c r="S187" s="19">
        <f t="shared" si="18"/>
        <v>0</v>
      </c>
    </row>
    <row r="188" spans="1:19" x14ac:dyDescent="0.25">
      <c r="A188" s="26">
        <f>Wellpath!E188</f>
        <v>5550</v>
      </c>
      <c r="B188" s="22">
        <v>0</v>
      </c>
      <c r="C188" s="22">
        <v>0</v>
      </c>
      <c r="D188" s="22">
        <f>SIN(Wellpath!L188) * SIN(Wellpath!O188) / (Bfield * COS(Dip))</f>
        <v>6.3532245883965926E-5</v>
      </c>
      <c r="E188" s="20">
        <f>Model!$W$25*((drdp!B188+drdp!K188)*AMIL!$B188+(drdp!E188+drdp!N188)*AMIL!$C188+(drdp!H188+drdp!Q188)*AMIL!$D188)</f>
        <v>-0.40502508486970229</v>
      </c>
      <c r="F188" s="20">
        <f>Model!$W$25*((drdp!C188+drdp!L188)*AMIL!$B188+(drdp!F188+drdp!O188)*AMIL!$C188+(drdp!I188+drdp!R188)*AMIL!$D188)</f>
        <v>0.10852614440518366</v>
      </c>
      <c r="G188" s="20">
        <f>Model!$W$25*((drdp!D188+drdp!M188)*AMIL!$B188+(drdp!G188+drdp!P188)*AMIL!$C188+(drdp!J188+drdp!S188)*AMIL!$D188)</f>
        <v>0</v>
      </c>
      <c r="H188" s="18">
        <f>Model!$W$25*((drdp!B188)*AMIL!$B188+(drdp!E188)*AMIL!$C188+(drdp!H188)*AMIL!$D188)</f>
        <v>-0.20251254243485114</v>
      </c>
      <c r="I188" s="18">
        <f>Model!$W$25*((drdp!C188)*AMIL!$B188+(drdp!F188)*AMIL!$C188+(drdp!I188)*AMIL!$D188)</f>
        <v>5.4263072202591828E-2</v>
      </c>
      <c r="J188" s="18">
        <f>Model!$W$25*((drdp!D188)*AMIL!$B188+(drdp!G188)*AMIL!$C188+(drdp!J188)*AMIL!$D188)</f>
        <v>0</v>
      </c>
      <c r="K188" s="21">
        <f>SUM(E$3:E187)+H188</f>
        <v>-39.664615504920945</v>
      </c>
      <c r="L188" s="21">
        <f>SUM(F$3:F187)+I188</f>
        <v>10.62810169263458</v>
      </c>
      <c r="M188" s="21">
        <f>SUM(G$3:G187)+J188</f>
        <v>0</v>
      </c>
      <c r="N188" s="19">
        <f t="shared" si="13"/>
        <v>1573.2817231532151</v>
      </c>
      <c r="O188" s="19">
        <f t="shared" si="14"/>
        <v>112.95654558898202</v>
      </c>
      <c r="P188" s="19">
        <f t="shared" si="15"/>
        <v>0</v>
      </c>
      <c r="Q188" s="19">
        <f t="shared" si="16"/>
        <v>-421.55956718555012</v>
      </c>
      <c r="R188" s="19">
        <f t="shared" si="17"/>
        <v>0</v>
      </c>
      <c r="S188" s="19">
        <f t="shared" si="18"/>
        <v>0</v>
      </c>
    </row>
    <row r="189" spans="1:19" x14ac:dyDescent="0.25">
      <c r="A189" s="26">
        <f>Wellpath!E189</f>
        <v>5580</v>
      </c>
      <c r="B189" s="22">
        <v>0</v>
      </c>
      <c r="C189" s="22">
        <v>0</v>
      </c>
      <c r="D189" s="22">
        <f>SIN(Wellpath!L189) * SIN(Wellpath!O189) / (Bfield * COS(Dip))</f>
        <v>6.3532245883965926E-5</v>
      </c>
      <c r="E189" s="20">
        <f>Model!$W$25*((drdp!B189+drdp!K189)*AMIL!$B189+(drdp!E189+drdp!N189)*AMIL!$C189+(drdp!H189+drdp!Q189)*AMIL!$D189)</f>
        <v>-0.40502508486970229</v>
      </c>
      <c r="F189" s="20">
        <f>Model!$W$25*((drdp!C189+drdp!L189)*AMIL!$B189+(drdp!F189+drdp!O189)*AMIL!$C189+(drdp!I189+drdp!R189)*AMIL!$D189)</f>
        <v>0.10852614440518366</v>
      </c>
      <c r="G189" s="20">
        <f>Model!$W$25*((drdp!D189+drdp!M189)*AMIL!$B189+(drdp!G189+drdp!P189)*AMIL!$C189+(drdp!J189+drdp!S189)*AMIL!$D189)</f>
        <v>0</v>
      </c>
      <c r="H189" s="18">
        <f>Model!$W$25*((drdp!B189)*AMIL!$B189+(drdp!E189)*AMIL!$C189+(drdp!H189)*AMIL!$D189)</f>
        <v>-0.20251254243485114</v>
      </c>
      <c r="I189" s="18">
        <f>Model!$W$25*((drdp!C189)*AMIL!$B189+(drdp!F189)*AMIL!$C189+(drdp!I189)*AMIL!$D189)</f>
        <v>5.4263072202591828E-2</v>
      </c>
      <c r="J189" s="18">
        <f>Model!$W$25*((drdp!D189)*AMIL!$B189+(drdp!G189)*AMIL!$C189+(drdp!J189)*AMIL!$D189)</f>
        <v>0</v>
      </c>
      <c r="K189" s="21">
        <f>SUM(E$3:E188)+H189</f>
        <v>-40.069640589790644</v>
      </c>
      <c r="L189" s="21">
        <f>SUM(F$3:F188)+I189</f>
        <v>10.736627837039764</v>
      </c>
      <c r="M189" s="21">
        <f>SUM(G$3:G188)+J189</f>
        <v>0</v>
      </c>
      <c r="N189" s="19">
        <f t="shared" si="13"/>
        <v>1605.5760969949979</v>
      </c>
      <c r="O189" s="19">
        <f t="shared" si="14"/>
        <v>115.27517731109717</v>
      </c>
      <c r="P189" s="19">
        <f t="shared" si="15"/>
        <v>0</v>
      </c>
      <c r="Q189" s="19">
        <f t="shared" si="16"/>
        <v>-430.21281857652468</v>
      </c>
      <c r="R189" s="19">
        <f t="shared" si="17"/>
        <v>0</v>
      </c>
      <c r="S189" s="19">
        <f t="shared" si="18"/>
        <v>0</v>
      </c>
    </row>
    <row r="190" spans="1:19" x14ac:dyDescent="0.25">
      <c r="A190" s="26">
        <f>Wellpath!E190</f>
        <v>5610</v>
      </c>
      <c r="B190" s="22">
        <v>0</v>
      </c>
      <c r="C190" s="22">
        <v>0</v>
      </c>
      <c r="D190" s="22">
        <f>SIN(Wellpath!L190) * SIN(Wellpath!O190) / (Bfield * COS(Dip))</f>
        <v>6.3532245883965926E-5</v>
      </c>
      <c r="E190" s="20">
        <f>Model!$W$25*((drdp!B190+drdp!K190)*AMIL!$B190+(drdp!E190+drdp!N190)*AMIL!$C190+(drdp!H190+drdp!Q190)*AMIL!$D190)</f>
        <v>-0.40502508486970229</v>
      </c>
      <c r="F190" s="20">
        <f>Model!$W$25*((drdp!C190+drdp!L190)*AMIL!$B190+(drdp!F190+drdp!O190)*AMIL!$C190+(drdp!I190+drdp!R190)*AMIL!$D190)</f>
        <v>0.10852614440518366</v>
      </c>
      <c r="G190" s="20">
        <f>Model!$W$25*((drdp!D190+drdp!M190)*AMIL!$B190+(drdp!G190+drdp!P190)*AMIL!$C190+(drdp!J190+drdp!S190)*AMIL!$D190)</f>
        <v>0</v>
      </c>
      <c r="H190" s="18">
        <f>Model!$W$25*((drdp!B190)*AMIL!$B190+(drdp!E190)*AMIL!$C190+(drdp!H190)*AMIL!$D190)</f>
        <v>-0.20251254243485114</v>
      </c>
      <c r="I190" s="18">
        <f>Model!$W$25*((drdp!C190)*AMIL!$B190+(drdp!F190)*AMIL!$C190+(drdp!I190)*AMIL!$D190)</f>
        <v>5.4263072202591828E-2</v>
      </c>
      <c r="J190" s="18">
        <f>Model!$W$25*((drdp!D190)*AMIL!$B190+(drdp!G190)*AMIL!$C190+(drdp!J190)*AMIL!$D190)</f>
        <v>0</v>
      </c>
      <c r="K190" s="21">
        <f>SUM(E$3:E189)+H190</f>
        <v>-40.474665674660343</v>
      </c>
      <c r="L190" s="21">
        <f>SUM(F$3:F189)+I190</f>
        <v>10.845153981444948</v>
      </c>
      <c r="M190" s="21">
        <f>SUM(G$3:G189)+J190</f>
        <v>0</v>
      </c>
      <c r="N190" s="19">
        <f t="shared" si="13"/>
        <v>1638.1985614755283</v>
      </c>
      <c r="O190" s="19">
        <f t="shared" si="14"/>
        <v>117.61736488125122</v>
      </c>
      <c r="P190" s="19">
        <f t="shared" si="15"/>
        <v>0</v>
      </c>
      <c r="Q190" s="19">
        <f t="shared" si="16"/>
        <v>-438.95398158919579</v>
      </c>
      <c r="R190" s="19">
        <f t="shared" si="17"/>
        <v>0</v>
      </c>
      <c r="S190" s="19">
        <f t="shared" si="18"/>
        <v>0</v>
      </c>
    </row>
    <row r="191" spans="1:19" x14ac:dyDescent="0.25">
      <c r="A191" s="26">
        <f>Wellpath!E191</f>
        <v>5640</v>
      </c>
      <c r="B191" s="22">
        <v>0</v>
      </c>
      <c r="C191" s="22">
        <v>0</v>
      </c>
      <c r="D191" s="22">
        <f>SIN(Wellpath!L191) * SIN(Wellpath!O191) / (Bfield * COS(Dip))</f>
        <v>6.3532245883965926E-5</v>
      </c>
      <c r="E191" s="20">
        <f>Model!$W$25*((drdp!B191+drdp!K191)*AMIL!$B191+(drdp!E191+drdp!N191)*AMIL!$C191+(drdp!H191+drdp!Q191)*AMIL!$D191)</f>
        <v>-0.40502508486970229</v>
      </c>
      <c r="F191" s="20">
        <f>Model!$W$25*((drdp!C191+drdp!L191)*AMIL!$B191+(drdp!F191+drdp!O191)*AMIL!$C191+(drdp!I191+drdp!R191)*AMIL!$D191)</f>
        <v>0.10852614440518366</v>
      </c>
      <c r="G191" s="20">
        <f>Model!$W$25*((drdp!D191+drdp!M191)*AMIL!$B191+(drdp!G191+drdp!P191)*AMIL!$C191+(drdp!J191+drdp!S191)*AMIL!$D191)</f>
        <v>0</v>
      </c>
      <c r="H191" s="18">
        <f>Model!$W$25*((drdp!B191)*AMIL!$B191+(drdp!E191)*AMIL!$C191+(drdp!H191)*AMIL!$D191)</f>
        <v>-0.20251254243485114</v>
      </c>
      <c r="I191" s="18">
        <f>Model!$W$25*((drdp!C191)*AMIL!$B191+(drdp!F191)*AMIL!$C191+(drdp!I191)*AMIL!$D191)</f>
        <v>5.4263072202591828E-2</v>
      </c>
      <c r="J191" s="18">
        <f>Model!$W$25*((drdp!D191)*AMIL!$B191+(drdp!G191)*AMIL!$C191+(drdp!J191)*AMIL!$D191)</f>
        <v>0</v>
      </c>
      <c r="K191" s="21">
        <f>SUM(E$3:E190)+H191</f>
        <v>-40.879690759530042</v>
      </c>
      <c r="L191" s="21">
        <f>SUM(F$3:F190)+I191</f>
        <v>10.953680125850132</v>
      </c>
      <c r="M191" s="21">
        <f>SUM(G$3:G190)+J191</f>
        <v>0</v>
      </c>
      <c r="N191" s="19">
        <f t="shared" si="13"/>
        <v>1671.1491165948059</v>
      </c>
      <c r="O191" s="19">
        <f t="shared" si="14"/>
        <v>119.98310829944417</v>
      </c>
      <c r="P191" s="19">
        <f t="shared" si="15"/>
        <v>0</v>
      </c>
      <c r="Q191" s="19">
        <f t="shared" si="16"/>
        <v>-447.78305622356351</v>
      </c>
      <c r="R191" s="19">
        <f t="shared" si="17"/>
        <v>0</v>
      </c>
      <c r="S191" s="19">
        <f t="shared" si="18"/>
        <v>0</v>
      </c>
    </row>
    <row r="192" spans="1:19" x14ac:dyDescent="0.25">
      <c r="A192" s="26">
        <f>Wellpath!E192</f>
        <v>5670</v>
      </c>
      <c r="B192" s="22">
        <v>0</v>
      </c>
      <c r="C192" s="22">
        <v>0</v>
      </c>
      <c r="D192" s="22">
        <f>SIN(Wellpath!L192) * SIN(Wellpath!O192) / (Bfield * COS(Dip))</f>
        <v>6.3532245883965926E-5</v>
      </c>
      <c r="E192" s="20">
        <f>Model!$W$25*((drdp!B192+drdp!K192)*AMIL!$B192+(drdp!E192+drdp!N192)*AMIL!$C192+(drdp!H192+drdp!Q192)*AMIL!$D192)</f>
        <v>-0.40502508486970229</v>
      </c>
      <c r="F192" s="20">
        <f>Model!$W$25*((drdp!C192+drdp!L192)*AMIL!$B192+(drdp!F192+drdp!O192)*AMIL!$C192+(drdp!I192+drdp!R192)*AMIL!$D192)</f>
        <v>0.10852614440518366</v>
      </c>
      <c r="G192" s="20">
        <f>Model!$W$25*((drdp!D192+drdp!M192)*AMIL!$B192+(drdp!G192+drdp!P192)*AMIL!$C192+(drdp!J192+drdp!S192)*AMIL!$D192)</f>
        <v>0</v>
      </c>
      <c r="H192" s="18">
        <f>Model!$W$25*((drdp!B192)*AMIL!$B192+(drdp!E192)*AMIL!$C192+(drdp!H192)*AMIL!$D192)</f>
        <v>-0.20251254243485114</v>
      </c>
      <c r="I192" s="18">
        <f>Model!$W$25*((drdp!C192)*AMIL!$B192+(drdp!F192)*AMIL!$C192+(drdp!I192)*AMIL!$D192)</f>
        <v>5.4263072202591828E-2</v>
      </c>
      <c r="J192" s="18">
        <f>Model!$W$25*((drdp!D192)*AMIL!$B192+(drdp!G192)*AMIL!$C192+(drdp!J192)*AMIL!$D192)</f>
        <v>0</v>
      </c>
      <c r="K192" s="21">
        <f>SUM(E$3:E191)+H192</f>
        <v>-41.284715844399742</v>
      </c>
      <c r="L192" s="21">
        <f>SUM(F$3:F191)+I192</f>
        <v>11.062206270255317</v>
      </c>
      <c r="M192" s="21">
        <f>SUM(G$3:G191)+J192</f>
        <v>0</v>
      </c>
      <c r="N192" s="19">
        <f t="shared" si="13"/>
        <v>1704.427762352831</v>
      </c>
      <c r="O192" s="19">
        <f t="shared" si="14"/>
        <v>122.37240756567604</v>
      </c>
      <c r="P192" s="19">
        <f t="shared" si="15"/>
        <v>0</v>
      </c>
      <c r="Q192" s="19">
        <f t="shared" si="16"/>
        <v>-456.70004247962783</v>
      </c>
      <c r="R192" s="19">
        <f t="shared" si="17"/>
        <v>0</v>
      </c>
      <c r="S192" s="19">
        <f t="shared" si="18"/>
        <v>0</v>
      </c>
    </row>
    <row r="193" spans="1:19" x14ac:dyDescent="0.25">
      <c r="A193" s="26">
        <f>Wellpath!E193</f>
        <v>5700</v>
      </c>
      <c r="B193" s="22">
        <v>0</v>
      </c>
      <c r="C193" s="22">
        <v>0</v>
      </c>
      <c r="D193" s="22">
        <f>SIN(Wellpath!L193) * SIN(Wellpath!O193) / (Bfield * COS(Dip))</f>
        <v>6.3532245883965926E-5</v>
      </c>
      <c r="E193" s="20">
        <f>Model!$W$25*((drdp!B193+drdp!K193)*AMIL!$B193+(drdp!E193+drdp!N193)*AMIL!$C193+(drdp!H193+drdp!Q193)*AMIL!$D193)</f>
        <v>-0.40502508486970229</v>
      </c>
      <c r="F193" s="20">
        <f>Model!$W$25*((drdp!C193+drdp!L193)*AMIL!$B193+(drdp!F193+drdp!O193)*AMIL!$C193+(drdp!I193+drdp!R193)*AMIL!$D193)</f>
        <v>0.10852614440518366</v>
      </c>
      <c r="G193" s="20">
        <f>Model!$W$25*((drdp!D193+drdp!M193)*AMIL!$B193+(drdp!G193+drdp!P193)*AMIL!$C193+(drdp!J193+drdp!S193)*AMIL!$D193)</f>
        <v>0</v>
      </c>
      <c r="H193" s="18">
        <f>Model!$W$25*((drdp!B193)*AMIL!$B193+(drdp!E193)*AMIL!$C193+(drdp!H193)*AMIL!$D193)</f>
        <v>-0.20251254243485114</v>
      </c>
      <c r="I193" s="18">
        <f>Model!$W$25*((drdp!C193)*AMIL!$B193+(drdp!F193)*AMIL!$C193+(drdp!I193)*AMIL!$D193)</f>
        <v>5.4263072202591828E-2</v>
      </c>
      <c r="J193" s="18">
        <f>Model!$W$25*((drdp!D193)*AMIL!$B193+(drdp!G193)*AMIL!$C193+(drdp!J193)*AMIL!$D193)</f>
        <v>0</v>
      </c>
      <c r="K193" s="21">
        <f>SUM(E$3:E192)+H193</f>
        <v>-41.689740929269441</v>
      </c>
      <c r="L193" s="21">
        <f>SUM(F$3:F192)+I193</f>
        <v>11.170732414660501</v>
      </c>
      <c r="M193" s="21">
        <f>SUM(G$3:G192)+J193</f>
        <v>0</v>
      </c>
      <c r="N193" s="19">
        <f t="shared" si="13"/>
        <v>1738.0344987496037</v>
      </c>
      <c r="O193" s="19">
        <f t="shared" si="14"/>
        <v>124.78526267994683</v>
      </c>
      <c r="P193" s="19">
        <f t="shared" si="15"/>
        <v>0</v>
      </c>
      <c r="Q193" s="19">
        <f t="shared" si="16"/>
        <v>-465.70494035738875</v>
      </c>
      <c r="R193" s="19">
        <f t="shared" si="17"/>
        <v>0</v>
      </c>
      <c r="S193" s="19">
        <f t="shared" si="18"/>
        <v>0</v>
      </c>
    </row>
    <row r="194" spans="1:19" x14ac:dyDescent="0.25">
      <c r="A194" s="26">
        <f>Wellpath!E194</f>
        <v>5730</v>
      </c>
      <c r="B194" s="22">
        <v>0</v>
      </c>
      <c r="C194" s="22">
        <v>0</v>
      </c>
      <c r="D194" s="22">
        <f>SIN(Wellpath!L194) * SIN(Wellpath!O194) / (Bfield * COS(Dip))</f>
        <v>6.3532245883965926E-5</v>
      </c>
      <c r="E194" s="20">
        <f>Model!$W$25*((drdp!B194+drdp!K194)*AMIL!$B194+(drdp!E194+drdp!N194)*AMIL!$C194+(drdp!H194+drdp!Q194)*AMIL!$D194)</f>
        <v>-0.40502508486970229</v>
      </c>
      <c r="F194" s="20">
        <f>Model!$W$25*((drdp!C194+drdp!L194)*AMIL!$B194+(drdp!F194+drdp!O194)*AMIL!$C194+(drdp!I194+drdp!R194)*AMIL!$D194)</f>
        <v>0.10852614440518366</v>
      </c>
      <c r="G194" s="20">
        <f>Model!$W$25*((drdp!D194+drdp!M194)*AMIL!$B194+(drdp!G194+drdp!P194)*AMIL!$C194+(drdp!J194+drdp!S194)*AMIL!$D194)</f>
        <v>0</v>
      </c>
      <c r="H194" s="18">
        <f>Model!$W$25*((drdp!B194)*AMIL!$B194+(drdp!E194)*AMIL!$C194+(drdp!H194)*AMIL!$D194)</f>
        <v>-0.20251254243485114</v>
      </c>
      <c r="I194" s="18">
        <f>Model!$W$25*((drdp!C194)*AMIL!$B194+(drdp!F194)*AMIL!$C194+(drdp!I194)*AMIL!$D194)</f>
        <v>5.4263072202591828E-2</v>
      </c>
      <c r="J194" s="18">
        <f>Model!$W$25*((drdp!D194)*AMIL!$B194+(drdp!G194)*AMIL!$C194+(drdp!J194)*AMIL!$D194)</f>
        <v>0</v>
      </c>
      <c r="K194" s="21">
        <f>SUM(E$3:E193)+H194</f>
        <v>-42.09476601413914</v>
      </c>
      <c r="L194" s="21">
        <f>SUM(F$3:F193)+I194</f>
        <v>11.279258559065685</v>
      </c>
      <c r="M194" s="21">
        <f>SUM(G$3:G193)+J194</f>
        <v>0</v>
      </c>
      <c r="N194" s="19">
        <f t="shared" si="13"/>
        <v>1771.9693257851236</v>
      </c>
      <c r="O194" s="19">
        <f t="shared" si="14"/>
        <v>127.2216736422565</v>
      </c>
      <c r="P194" s="19">
        <f t="shared" si="15"/>
        <v>0</v>
      </c>
      <c r="Q194" s="19">
        <f t="shared" si="16"/>
        <v>-474.79774985684617</v>
      </c>
      <c r="R194" s="19">
        <f t="shared" si="17"/>
        <v>0</v>
      </c>
      <c r="S194" s="19">
        <f t="shared" si="18"/>
        <v>0</v>
      </c>
    </row>
    <row r="195" spans="1:19" x14ac:dyDescent="0.25">
      <c r="A195" s="26">
        <f>Wellpath!E195</f>
        <v>5760</v>
      </c>
      <c r="B195" s="22">
        <v>0</v>
      </c>
      <c r="C195" s="22">
        <v>0</v>
      </c>
      <c r="D195" s="22">
        <f>SIN(Wellpath!L195) * SIN(Wellpath!O195) / (Bfield * COS(Dip))</f>
        <v>6.3532245883965926E-5</v>
      </c>
      <c r="E195" s="20">
        <f>Model!$W$25*((drdp!B195+drdp!K195)*AMIL!$B195+(drdp!E195+drdp!N195)*AMIL!$C195+(drdp!H195+drdp!Q195)*AMIL!$D195)</f>
        <v>-0.40502508486970229</v>
      </c>
      <c r="F195" s="20">
        <f>Model!$W$25*((drdp!C195+drdp!L195)*AMIL!$B195+(drdp!F195+drdp!O195)*AMIL!$C195+(drdp!I195+drdp!R195)*AMIL!$D195)</f>
        <v>0.10852614440518366</v>
      </c>
      <c r="G195" s="20">
        <f>Model!$W$25*((drdp!D195+drdp!M195)*AMIL!$B195+(drdp!G195+drdp!P195)*AMIL!$C195+(drdp!J195+drdp!S195)*AMIL!$D195)</f>
        <v>0</v>
      </c>
      <c r="H195" s="18">
        <f>Model!$W$25*((drdp!B195)*AMIL!$B195+(drdp!E195)*AMIL!$C195+(drdp!H195)*AMIL!$D195)</f>
        <v>-0.20251254243485114</v>
      </c>
      <c r="I195" s="18">
        <f>Model!$W$25*((drdp!C195)*AMIL!$B195+(drdp!F195)*AMIL!$C195+(drdp!I195)*AMIL!$D195)</f>
        <v>5.4263072202591828E-2</v>
      </c>
      <c r="J195" s="18">
        <f>Model!$W$25*((drdp!D195)*AMIL!$B195+(drdp!G195)*AMIL!$C195+(drdp!J195)*AMIL!$D195)</f>
        <v>0</v>
      </c>
      <c r="K195" s="21">
        <f>SUM(E$3:E194)+H195</f>
        <v>-42.499791099008839</v>
      </c>
      <c r="L195" s="21">
        <f>SUM(F$3:F194)+I195</f>
        <v>11.387784703470869</v>
      </c>
      <c r="M195" s="21">
        <f>SUM(G$3:G194)+J195</f>
        <v>0</v>
      </c>
      <c r="N195" s="19">
        <f t="shared" si="13"/>
        <v>1806.2322434593909</v>
      </c>
      <c r="O195" s="19">
        <f t="shared" si="14"/>
        <v>129.68164045260511</v>
      </c>
      <c r="P195" s="19">
        <f t="shared" si="15"/>
        <v>0</v>
      </c>
      <c r="Q195" s="19">
        <f t="shared" si="16"/>
        <v>-483.97847097800025</v>
      </c>
      <c r="R195" s="19">
        <f t="shared" si="17"/>
        <v>0</v>
      </c>
      <c r="S195" s="19">
        <f t="shared" si="18"/>
        <v>0</v>
      </c>
    </row>
    <row r="196" spans="1:19" x14ac:dyDescent="0.25">
      <c r="A196" s="26">
        <f>Wellpath!E196</f>
        <v>5790</v>
      </c>
      <c r="B196" s="22">
        <v>0</v>
      </c>
      <c r="C196" s="22">
        <v>0</v>
      </c>
      <c r="D196" s="22">
        <f>SIN(Wellpath!L196) * SIN(Wellpath!O196) / (Bfield * COS(Dip))</f>
        <v>6.3532245883965926E-5</v>
      </c>
      <c r="E196" s="20">
        <f>Model!$W$25*((drdp!B196+drdp!K196)*AMIL!$B196+(drdp!E196+drdp!N196)*AMIL!$C196+(drdp!H196+drdp!Q196)*AMIL!$D196)</f>
        <v>-0.40502508486970229</v>
      </c>
      <c r="F196" s="20">
        <f>Model!$W$25*((drdp!C196+drdp!L196)*AMIL!$B196+(drdp!F196+drdp!O196)*AMIL!$C196+(drdp!I196+drdp!R196)*AMIL!$D196)</f>
        <v>0.10852614440518366</v>
      </c>
      <c r="G196" s="20">
        <f>Model!$W$25*((drdp!D196+drdp!M196)*AMIL!$B196+(drdp!G196+drdp!P196)*AMIL!$C196+(drdp!J196+drdp!S196)*AMIL!$D196)</f>
        <v>0</v>
      </c>
      <c r="H196" s="18">
        <f>Model!$W$25*((drdp!B196)*AMIL!$B196+(drdp!E196)*AMIL!$C196+(drdp!H196)*AMIL!$D196)</f>
        <v>-0.20251254243485114</v>
      </c>
      <c r="I196" s="18">
        <f>Model!$W$25*((drdp!C196)*AMIL!$B196+(drdp!F196)*AMIL!$C196+(drdp!I196)*AMIL!$D196)</f>
        <v>5.4263072202591828E-2</v>
      </c>
      <c r="J196" s="18">
        <f>Model!$W$25*((drdp!D196)*AMIL!$B196+(drdp!G196)*AMIL!$C196+(drdp!J196)*AMIL!$D196)</f>
        <v>0</v>
      </c>
      <c r="K196" s="21">
        <f>SUM(E$3:E195)+H196</f>
        <v>-42.904816183878538</v>
      </c>
      <c r="L196" s="21">
        <f>SUM(F$3:F195)+I196</f>
        <v>11.496310847876053</v>
      </c>
      <c r="M196" s="21">
        <f>SUM(G$3:G195)+J196</f>
        <v>0</v>
      </c>
      <c r="N196" s="19">
        <f t="shared" si="13"/>
        <v>1840.8232517724057</v>
      </c>
      <c r="O196" s="19">
        <f t="shared" si="14"/>
        <v>132.16516311099261</v>
      </c>
      <c r="P196" s="19">
        <f t="shared" si="15"/>
        <v>0</v>
      </c>
      <c r="Q196" s="19">
        <f t="shared" si="16"/>
        <v>-493.24710372085087</v>
      </c>
      <c r="R196" s="19">
        <f t="shared" si="17"/>
        <v>0</v>
      </c>
      <c r="S196" s="19">
        <f t="shared" si="18"/>
        <v>0</v>
      </c>
    </row>
    <row r="197" spans="1:19" x14ac:dyDescent="0.25">
      <c r="A197" s="26">
        <f>Wellpath!E197</f>
        <v>5820</v>
      </c>
      <c r="B197" s="22">
        <v>0</v>
      </c>
      <c r="C197" s="22">
        <v>0</v>
      </c>
      <c r="D197" s="22">
        <f>SIN(Wellpath!L197) * SIN(Wellpath!O197) / (Bfield * COS(Dip))</f>
        <v>6.3532245883965926E-5</v>
      </c>
      <c r="E197" s="20">
        <f>Model!$W$25*((drdp!B197+drdp!K197)*AMIL!$B197+(drdp!E197+drdp!N197)*AMIL!$C197+(drdp!H197+drdp!Q197)*AMIL!$D197)</f>
        <v>-0.40502508486970229</v>
      </c>
      <c r="F197" s="20">
        <f>Model!$W$25*((drdp!C197+drdp!L197)*AMIL!$B197+(drdp!F197+drdp!O197)*AMIL!$C197+(drdp!I197+drdp!R197)*AMIL!$D197)</f>
        <v>0.10852614440518366</v>
      </c>
      <c r="G197" s="20">
        <f>Model!$W$25*((drdp!D197+drdp!M197)*AMIL!$B197+(drdp!G197+drdp!P197)*AMIL!$C197+(drdp!J197+drdp!S197)*AMIL!$D197)</f>
        <v>0</v>
      </c>
      <c r="H197" s="18">
        <f>Model!$W$25*((drdp!B197)*AMIL!$B197+(drdp!E197)*AMIL!$C197+(drdp!H197)*AMIL!$D197)</f>
        <v>-0.20251254243485114</v>
      </c>
      <c r="I197" s="18">
        <f>Model!$W$25*((drdp!C197)*AMIL!$B197+(drdp!F197)*AMIL!$C197+(drdp!I197)*AMIL!$D197)</f>
        <v>5.4263072202591828E-2</v>
      </c>
      <c r="J197" s="18">
        <f>Model!$W$25*((drdp!D197)*AMIL!$B197+(drdp!G197)*AMIL!$C197+(drdp!J197)*AMIL!$D197)</f>
        <v>0</v>
      </c>
      <c r="K197" s="21">
        <f>SUM(E$3:E196)+H197</f>
        <v>-43.309841268748237</v>
      </c>
      <c r="L197" s="21">
        <f>SUM(F$3:F196)+I197</f>
        <v>11.604836992281237</v>
      </c>
      <c r="M197" s="21">
        <f>SUM(G$3:G196)+J197</f>
        <v>0</v>
      </c>
      <c r="N197" s="19">
        <f t="shared" si="13"/>
        <v>1875.7423507241679</v>
      </c>
      <c r="O197" s="19">
        <f t="shared" si="14"/>
        <v>134.67224161741905</v>
      </c>
      <c r="P197" s="19">
        <f t="shared" si="15"/>
        <v>0</v>
      </c>
      <c r="Q197" s="19">
        <f t="shared" si="16"/>
        <v>-502.60364808539811</v>
      </c>
      <c r="R197" s="19">
        <f t="shared" si="17"/>
        <v>0</v>
      </c>
      <c r="S197" s="19">
        <f t="shared" si="18"/>
        <v>0</v>
      </c>
    </row>
    <row r="198" spans="1:19" x14ac:dyDescent="0.25">
      <c r="A198" s="26">
        <f>Wellpath!E198</f>
        <v>5850</v>
      </c>
      <c r="B198" s="22">
        <v>0</v>
      </c>
      <c r="C198" s="22">
        <v>0</v>
      </c>
      <c r="D198" s="22">
        <f>SIN(Wellpath!L198) * SIN(Wellpath!O198) / (Bfield * COS(Dip))</f>
        <v>6.3532245883965926E-5</v>
      </c>
      <c r="E198" s="20">
        <f>Model!$W$25*((drdp!B198+drdp!K198)*AMIL!$B198+(drdp!E198+drdp!N198)*AMIL!$C198+(drdp!H198+drdp!Q198)*AMIL!$D198)</f>
        <v>-0.40502508486970229</v>
      </c>
      <c r="F198" s="20">
        <f>Model!$W$25*((drdp!C198+drdp!L198)*AMIL!$B198+(drdp!F198+drdp!O198)*AMIL!$C198+(drdp!I198+drdp!R198)*AMIL!$D198)</f>
        <v>0.10852614440518366</v>
      </c>
      <c r="G198" s="20">
        <f>Model!$W$25*((drdp!D198+drdp!M198)*AMIL!$B198+(drdp!G198+drdp!P198)*AMIL!$C198+(drdp!J198+drdp!S198)*AMIL!$D198)</f>
        <v>0</v>
      </c>
      <c r="H198" s="18">
        <f>Model!$W$25*((drdp!B198)*AMIL!$B198+(drdp!E198)*AMIL!$C198+(drdp!H198)*AMIL!$D198)</f>
        <v>-0.20251254243485114</v>
      </c>
      <c r="I198" s="18">
        <f>Model!$W$25*((drdp!C198)*AMIL!$B198+(drdp!F198)*AMIL!$C198+(drdp!I198)*AMIL!$D198)</f>
        <v>5.4263072202591828E-2</v>
      </c>
      <c r="J198" s="18">
        <f>Model!$W$25*((drdp!D198)*AMIL!$B198+(drdp!G198)*AMIL!$C198+(drdp!J198)*AMIL!$D198)</f>
        <v>0</v>
      </c>
      <c r="K198" s="21">
        <f>SUM(E$3:E197)+H198</f>
        <v>-43.714866353617936</v>
      </c>
      <c r="L198" s="21">
        <f>SUM(F$3:F197)+I198</f>
        <v>11.713363136686421</v>
      </c>
      <c r="M198" s="21">
        <f>SUM(G$3:G197)+J198</f>
        <v>0</v>
      </c>
      <c r="N198" s="19">
        <f t="shared" ref="N198:N261" si="19">K198^2</f>
        <v>1910.9895403146775</v>
      </c>
      <c r="O198" s="19">
        <f t="shared" ref="O198:O261" si="20">L198^2</f>
        <v>137.20287597188437</v>
      </c>
      <c r="P198" s="19">
        <f t="shared" ref="P198:P261" si="21">M198^2</f>
        <v>0</v>
      </c>
      <c r="Q198" s="19">
        <f t="shared" ref="Q198:Q261" si="22">K198*L198</f>
        <v>-512.04810407164189</v>
      </c>
      <c r="R198" s="19">
        <f t="shared" ref="R198:R261" si="23">K198*M198</f>
        <v>0</v>
      </c>
      <c r="S198" s="19">
        <f t="shared" ref="S198:S261" si="24">L198*M198</f>
        <v>0</v>
      </c>
    </row>
    <row r="199" spans="1:19" x14ac:dyDescent="0.25">
      <c r="A199" s="26">
        <f>Wellpath!E199</f>
        <v>5880</v>
      </c>
      <c r="B199" s="22">
        <v>0</v>
      </c>
      <c r="C199" s="22">
        <v>0</v>
      </c>
      <c r="D199" s="22">
        <f>SIN(Wellpath!L199) * SIN(Wellpath!O199) / (Bfield * COS(Dip))</f>
        <v>6.3532245883965926E-5</v>
      </c>
      <c r="E199" s="20">
        <f>Model!$W$25*((drdp!B199+drdp!K199)*AMIL!$B199+(drdp!E199+drdp!N199)*AMIL!$C199+(drdp!H199+drdp!Q199)*AMIL!$D199)</f>
        <v>-0.40502508486970229</v>
      </c>
      <c r="F199" s="20">
        <f>Model!$W$25*((drdp!C199+drdp!L199)*AMIL!$B199+(drdp!F199+drdp!O199)*AMIL!$C199+(drdp!I199+drdp!R199)*AMIL!$D199)</f>
        <v>0.10852614440518366</v>
      </c>
      <c r="G199" s="20">
        <f>Model!$W$25*((drdp!D199+drdp!M199)*AMIL!$B199+(drdp!G199+drdp!P199)*AMIL!$C199+(drdp!J199+drdp!S199)*AMIL!$D199)</f>
        <v>0</v>
      </c>
      <c r="H199" s="18">
        <f>Model!$W$25*((drdp!B199)*AMIL!$B199+(drdp!E199)*AMIL!$C199+(drdp!H199)*AMIL!$D199)</f>
        <v>-0.20251254243485114</v>
      </c>
      <c r="I199" s="18">
        <f>Model!$W$25*((drdp!C199)*AMIL!$B199+(drdp!F199)*AMIL!$C199+(drdp!I199)*AMIL!$D199)</f>
        <v>5.4263072202591828E-2</v>
      </c>
      <c r="J199" s="18">
        <f>Model!$W$25*((drdp!D199)*AMIL!$B199+(drdp!G199)*AMIL!$C199+(drdp!J199)*AMIL!$D199)</f>
        <v>0</v>
      </c>
      <c r="K199" s="21">
        <f>SUM(E$3:E198)+H199</f>
        <v>-44.119891438487635</v>
      </c>
      <c r="L199" s="21">
        <f>SUM(F$3:F198)+I199</f>
        <v>11.821889281091606</v>
      </c>
      <c r="M199" s="21">
        <f>SUM(G$3:G198)+J199</f>
        <v>0</v>
      </c>
      <c r="N199" s="19">
        <f t="shared" si="19"/>
        <v>1946.5648205439345</v>
      </c>
      <c r="O199" s="19">
        <f t="shared" si="20"/>
        <v>139.7570661743886</v>
      </c>
      <c r="P199" s="19">
        <f t="shared" si="21"/>
        <v>0</v>
      </c>
      <c r="Q199" s="19">
        <f t="shared" si="22"/>
        <v>-521.58047167958227</v>
      </c>
      <c r="R199" s="19">
        <f t="shared" si="23"/>
        <v>0</v>
      </c>
      <c r="S199" s="19">
        <f t="shared" si="24"/>
        <v>0</v>
      </c>
    </row>
    <row r="200" spans="1:19" x14ac:dyDescent="0.25">
      <c r="A200" s="26">
        <f>Wellpath!E200</f>
        <v>5910</v>
      </c>
      <c r="B200" s="22">
        <v>0</v>
      </c>
      <c r="C200" s="22">
        <v>0</v>
      </c>
      <c r="D200" s="22">
        <f>SIN(Wellpath!L200) * SIN(Wellpath!O200) / (Bfield * COS(Dip))</f>
        <v>6.3532245883965926E-5</v>
      </c>
      <c r="E200" s="20">
        <f>Model!$W$25*((drdp!B200+drdp!K200)*AMIL!$B200+(drdp!E200+drdp!N200)*AMIL!$C200+(drdp!H200+drdp!Q200)*AMIL!$D200)</f>
        <v>-0.40502508486970229</v>
      </c>
      <c r="F200" s="20">
        <f>Model!$W$25*((drdp!C200+drdp!L200)*AMIL!$B200+(drdp!F200+drdp!O200)*AMIL!$C200+(drdp!I200+drdp!R200)*AMIL!$D200)</f>
        <v>0.10852614440518366</v>
      </c>
      <c r="G200" s="20">
        <f>Model!$W$25*((drdp!D200+drdp!M200)*AMIL!$B200+(drdp!G200+drdp!P200)*AMIL!$C200+(drdp!J200+drdp!S200)*AMIL!$D200)</f>
        <v>0</v>
      </c>
      <c r="H200" s="18">
        <f>Model!$W$25*((drdp!B200)*AMIL!$B200+(drdp!E200)*AMIL!$C200+(drdp!H200)*AMIL!$D200)</f>
        <v>-0.20251254243485114</v>
      </c>
      <c r="I200" s="18">
        <f>Model!$W$25*((drdp!C200)*AMIL!$B200+(drdp!F200)*AMIL!$C200+(drdp!I200)*AMIL!$D200)</f>
        <v>5.4263072202591828E-2</v>
      </c>
      <c r="J200" s="18">
        <f>Model!$W$25*((drdp!D200)*AMIL!$B200+(drdp!G200)*AMIL!$C200+(drdp!J200)*AMIL!$D200)</f>
        <v>0</v>
      </c>
      <c r="K200" s="21">
        <f>SUM(E$3:E199)+H200</f>
        <v>-44.524916523357334</v>
      </c>
      <c r="L200" s="21">
        <f>SUM(F$3:F199)+I200</f>
        <v>11.93041542549679</v>
      </c>
      <c r="M200" s="21">
        <f>SUM(G$3:G199)+J200</f>
        <v>0</v>
      </c>
      <c r="N200" s="19">
        <f t="shared" si="19"/>
        <v>1982.468191411939</v>
      </c>
      <c r="O200" s="19">
        <f t="shared" si="20"/>
        <v>142.33481222493174</v>
      </c>
      <c r="P200" s="19">
        <f t="shared" si="21"/>
        <v>0</v>
      </c>
      <c r="Q200" s="19">
        <f t="shared" si="22"/>
        <v>-531.20075090921921</v>
      </c>
      <c r="R200" s="19">
        <f t="shared" si="23"/>
        <v>0</v>
      </c>
      <c r="S200" s="19">
        <f t="shared" si="24"/>
        <v>0</v>
      </c>
    </row>
    <row r="201" spans="1:19" x14ac:dyDescent="0.25">
      <c r="A201" s="26">
        <f>Wellpath!E201</f>
        <v>5940</v>
      </c>
      <c r="B201" s="22">
        <v>0</v>
      </c>
      <c r="C201" s="22">
        <v>0</v>
      </c>
      <c r="D201" s="22">
        <f>SIN(Wellpath!L201) * SIN(Wellpath!O201) / (Bfield * COS(Dip))</f>
        <v>6.3532245883965926E-5</v>
      </c>
      <c r="E201" s="20">
        <f>Model!$W$25*((drdp!B201+drdp!K201)*AMIL!$B201+(drdp!E201+drdp!N201)*AMIL!$C201+(drdp!H201+drdp!Q201)*AMIL!$D201)</f>
        <v>-0.40502508486970229</v>
      </c>
      <c r="F201" s="20">
        <f>Model!$W$25*((drdp!C201+drdp!L201)*AMIL!$B201+(drdp!F201+drdp!O201)*AMIL!$C201+(drdp!I201+drdp!R201)*AMIL!$D201)</f>
        <v>0.10852614440518366</v>
      </c>
      <c r="G201" s="20">
        <f>Model!$W$25*((drdp!D201+drdp!M201)*AMIL!$B201+(drdp!G201+drdp!P201)*AMIL!$C201+(drdp!J201+drdp!S201)*AMIL!$D201)</f>
        <v>0</v>
      </c>
      <c r="H201" s="18">
        <f>Model!$W$25*((drdp!B201)*AMIL!$B201+(drdp!E201)*AMIL!$C201+(drdp!H201)*AMIL!$D201)</f>
        <v>-0.20251254243485114</v>
      </c>
      <c r="I201" s="18">
        <f>Model!$W$25*((drdp!C201)*AMIL!$B201+(drdp!F201)*AMIL!$C201+(drdp!I201)*AMIL!$D201)</f>
        <v>5.4263072202591828E-2</v>
      </c>
      <c r="J201" s="18">
        <f>Model!$W$25*((drdp!D201)*AMIL!$B201+(drdp!G201)*AMIL!$C201+(drdp!J201)*AMIL!$D201)</f>
        <v>0</v>
      </c>
      <c r="K201" s="21">
        <f>SUM(E$3:E200)+H201</f>
        <v>-44.929941608227033</v>
      </c>
      <c r="L201" s="21">
        <f>SUM(F$3:F200)+I201</f>
        <v>12.038941569901974</v>
      </c>
      <c r="M201" s="21">
        <f>SUM(G$3:G200)+J201</f>
        <v>0</v>
      </c>
      <c r="N201" s="19">
        <f t="shared" si="19"/>
        <v>2018.6996529186908</v>
      </c>
      <c r="O201" s="19">
        <f t="shared" si="20"/>
        <v>144.93611412351382</v>
      </c>
      <c r="P201" s="19">
        <f t="shared" si="21"/>
        <v>0</v>
      </c>
      <c r="Q201" s="19">
        <f t="shared" si="22"/>
        <v>-540.90894176055281</v>
      </c>
      <c r="R201" s="19">
        <f t="shared" si="23"/>
        <v>0</v>
      </c>
      <c r="S201" s="19">
        <f t="shared" si="24"/>
        <v>0</v>
      </c>
    </row>
    <row r="202" spans="1:19" x14ac:dyDescent="0.25">
      <c r="A202" s="26">
        <f>Wellpath!E202</f>
        <v>5970</v>
      </c>
      <c r="B202" s="22">
        <v>0</v>
      </c>
      <c r="C202" s="22">
        <v>0</v>
      </c>
      <c r="D202" s="22">
        <f>SIN(Wellpath!L202) * SIN(Wellpath!O202) / (Bfield * COS(Dip))</f>
        <v>6.3532245883965926E-5</v>
      </c>
      <c r="E202" s="20">
        <f>Model!$W$25*((drdp!B202+drdp!K202)*AMIL!$B202+(drdp!E202+drdp!N202)*AMIL!$C202+(drdp!H202+drdp!Q202)*AMIL!$D202)</f>
        <v>-0.40502508486970229</v>
      </c>
      <c r="F202" s="20">
        <f>Model!$W$25*((drdp!C202+drdp!L202)*AMIL!$B202+(drdp!F202+drdp!O202)*AMIL!$C202+(drdp!I202+drdp!R202)*AMIL!$D202)</f>
        <v>0.10852614440518366</v>
      </c>
      <c r="G202" s="20">
        <f>Model!$W$25*((drdp!D202+drdp!M202)*AMIL!$B202+(drdp!G202+drdp!P202)*AMIL!$C202+(drdp!J202+drdp!S202)*AMIL!$D202)</f>
        <v>0</v>
      </c>
      <c r="H202" s="18">
        <f>Model!$W$25*((drdp!B202)*AMIL!$B202+(drdp!E202)*AMIL!$C202+(drdp!H202)*AMIL!$D202)</f>
        <v>-0.20251254243485114</v>
      </c>
      <c r="I202" s="18">
        <f>Model!$W$25*((drdp!C202)*AMIL!$B202+(drdp!F202)*AMIL!$C202+(drdp!I202)*AMIL!$D202)</f>
        <v>5.4263072202591828E-2</v>
      </c>
      <c r="J202" s="18">
        <f>Model!$W$25*((drdp!D202)*AMIL!$B202+(drdp!G202)*AMIL!$C202+(drdp!J202)*AMIL!$D202)</f>
        <v>0</v>
      </c>
      <c r="K202" s="21">
        <f>SUM(E$3:E201)+H202</f>
        <v>-45.334966693096732</v>
      </c>
      <c r="L202" s="21">
        <f>SUM(F$3:F201)+I202</f>
        <v>12.147467714307158</v>
      </c>
      <c r="M202" s="21">
        <f>SUM(G$3:G201)+J202</f>
        <v>0</v>
      </c>
      <c r="N202" s="19">
        <f t="shared" si="19"/>
        <v>2055.2592050641902</v>
      </c>
      <c r="O202" s="19">
        <f t="shared" si="20"/>
        <v>147.56097187013478</v>
      </c>
      <c r="P202" s="19">
        <f t="shared" si="21"/>
        <v>0</v>
      </c>
      <c r="Q202" s="19">
        <f t="shared" si="22"/>
        <v>-550.70504423358295</v>
      </c>
      <c r="R202" s="19">
        <f t="shared" si="23"/>
        <v>0</v>
      </c>
      <c r="S202" s="19">
        <f t="shared" si="24"/>
        <v>0</v>
      </c>
    </row>
    <row r="203" spans="1:19" x14ac:dyDescent="0.25">
      <c r="A203" s="26">
        <f>Wellpath!E203</f>
        <v>6000</v>
      </c>
      <c r="B203" s="22">
        <v>0</v>
      </c>
      <c r="C203" s="22">
        <v>0</v>
      </c>
      <c r="D203" s="22">
        <f>SIN(Wellpath!L203) * SIN(Wellpath!O203) / (Bfield * COS(Dip))</f>
        <v>6.3532245883965926E-5</v>
      </c>
      <c r="E203" s="20">
        <f>Model!$W$25*((drdp!B203+drdp!K203)*AMIL!$B203+(drdp!E203+drdp!N203)*AMIL!$C203+(drdp!H203+drdp!Q203)*AMIL!$D203)</f>
        <v>-0.40502508486970229</v>
      </c>
      <c r="F203" s="20">
        <f>Model!$W$25*((drdp!C203+drdp!L203)*AMIL!$B203+(drdp!F203+drdp!O203)*AMIL!$C203+(drdp!I203+drdp!R203)*AMIL!$D203)</f>
        <v>0.10852614440518366</v>
      </c>
      <c r="G203" s="20">
        <f>Model!$W$25*((drdp!D203+drdp!M203)*AMIL!$B203+(drdp!G203+drdp!P203)*AMIL!$C203+(drdp!J203+drdp!S203)*AMIL!$D203)</f>
        <v>0</v>
      </c>
      <c r="H203" s="18">
        <f>Model!$W$25*((drdp!B203)*AMIL!$B203+(drdp!E203)*AMIL!$C203+(drdp!H203)*AMIL!$D203)</f>
        <v>-0.20251254243485114</v>
      </c>
      <c r="I203" s="18">
        <f>Model!$W$25*((drdp!C203)*AMIL!$B203+(drdp!F203)*AMIL!$C203+(drdp!I203)*AMIL!$D203)</f>
        <v>5.4263072202591828E-2</v>
      </c>
      <c r="J203" s="18">
        <f>Model!$W$25*((drdp!D203)*AMIL!$B203+(drdp!G203)*AMIL!$C203+(drdp!J203)*AMIL!$D203)</f>
        <v>0</v>
      </c>
      <c r="K203" s="21">
        <f>SUM(E$3:E202)+H203</f>
        <v>-45.739991777966431</v>
      </c>
      <c r="L203" s="21">
        <f>SUM(F$3:F202)+I203</f>
        <v>12.255993858712342</v>
      </c>
      <c r="M203" s="21">
        <f>SUM(G$3:G202)+J203</f>
        <v>0</v>
      </c>
      <c r="N203" s="19">
        <f t="shared" si="19"/>
        <v>2092.1468478484367</v>
      </c>
      <c r="O203" s="19">
        <f t="shared" si="20"/>
        <v>150.20938546479465</v>
      </c>
      <c r="P203" s="19">
        <f t="shared" si="21"/>
        <v>0</v>
      </c>
      <c r="Q203" s="19">
        <f t="shared" si="22"/>
        <v>-560.58905832830965</v>
      </c>
      <c r="R203" s="19">
        <f t="shared" si="23"/>
        <v>0</v>
      </c>
      <c r="S203" s="19">
        <f t="shared" si="24"/>
        <v>0</v>
      </c>
    </row>
    <row r="204" spans="1:19" x14ac:dyDescent="0.25">
      <c r="A204" s="26">
        <f>Wellpath!E204</f>
        <v>6030</v>
      </c>
      <c r="B204" s="22">
        <v>0</v>
      </c>
      <c r="C204" s="22">
        <v>0</v>
      </c>
      <c r="D204" s="22">
        <f>SIN(Wellpath!L204) * SIN(Wellpath!O204) / (Bfield * COS(Dip))</f>
        <v>6.3532245883965926E-5</v>
      </c>
      <c r="E204" s="20">
        <f>Model!$W$25*((drdp!B204+drdp!K204)*AMIL!$B204+(drdp!E204+drdp!N204)*AMIL!$C204+(drdp!H204+drdp!Q204)*AMIL!$D204)</f>
        <v>-0.40502508486970229</v>
      </c>
      <c r="F204" s="20">
        <f>Model!$W$25*((drdp!C204+drdp!L204)*AMIL!$B204+(drdp!F204+drdp!O204)*AMIL!$C204+(drdp!I204+drdp!R204)*AMIL!$D204)</f>
        <v>0.10852614440518366</v>
      </c>
      <c r="G204" s="20">
        <f>Model!$W$25*((drdp!D204+drdp!M204)*AMIL!$B204+(drdp!G204+drdp!P204)*AMIL!$C204+(drdp!J204+drdp!S204)*AMIL!$D204)</f>
        <v>0</v>
      </c>
      <c r="H204" s="18">
        <f>Model!$W$25*((drdp!B204)*AMIL!$B204+(drdp!E204)*AMIL!$C204+(drdp!H204)*AMIL!$D204)</f>
        <v>-0.20251254243485114</v>
      </c>
      <c r="I204" s="18">
        <f>Model!$W$25*((drdp!C204)*AMIL!$B204+(drdp!F204)*AMIL!$C204+(drdp!I204)*AMIL!$D204)</f>
        <v>5.4263072202591828E-2</v>
      </c>
      <c r="J204" s="18">
        <f>Model!$W$25*((drdp!D204)*AMIL!$B204+(drdp!G204)*AMIL!$C204+(drdp!J204)*AMIL!$D204)</f>
        <v>0</v>
      </c>
      <c r="K204" s="21">
        <f>SUM(E$3:E203)+H204</f>
        <v>-46.14501686283613</v>
      </c>
      <c r="L204" s="21">
        <f>SUM(F$3:F203)+I204</f>
        <v>12.364520003117526</v>
      </c>
      <c r="M204" s="21">
        <f>SUM(G$3:G203)+J204</f>
        <v>0</v>
      </c>
      <c r="N204" s="19">
        <f t="shared" si="19"/>
        <v>2129.3625812714308</v>
      </c>
      <c r="O204" s="19">
        <f t="shared" si="20"/>
        <v>152.88135490749343</v>
      </c>
      <c r="P204" s="19">
        <f t="shared" si="21"/>
        <v>0</v>
      </c>
      <c r="Q204" s="19">
        <f t="shared" si="22"/>
        <v>-570.56098404473289</v>
      </c>
      <c r="R204" s="19">
        <f t="shared" si="23"/>
        <v>0</v>
      </c>
      <c r="S204" s="19">
        <f t="shared" si="24"/>
        <v>0</v>
      </c>
    </row>
    <row r="205" spans="1:19" x14ac:dyDescent="0.25">
      <c r="A205" s="26">
        <f>Wellpath!E205</f>
        <v>6060</v>
      </c>
      <c r="B205" s="22">
        <v>0</v>
      </c>
      <c r="C205" s="22">
        <v>0</v>
      </c>
      <c r="D205" s="22">
        <f>SIN(Wellpath!L205) * SIN(Wellpath!O205) / (Bfield * COS(Dip))</f>
        <v>6.3532245883965926E-5</v>
      </c>
      <c r="E205" s="20">
        <f>Model!$W$25*((drdp!B205+drdp!K205)*AMIL!$B205+(drdp!E205+drdp!N205)*AMIL!$C205+(drdp!H205+drdp!Q205)*AMIL!$D205)</f>
        <v>-0.40502508486970229</v>
      </c>
      <c r="F205" s="20">
        <f>Model!$W$25*((drdp!C205+drdp!L205)*AMIL!$B205+(drdp!F205+drdp!O205)*AMIL!$C205+(drdp!I205+drdp!R205)*AMIL!$D205)</f>
        <v>0.10852614440518366</v>
      </c>
      <c r="G205" s="20">
        <f>Model!$W$25*((drdp!D205+drdp!M205)*AMIL!$B205+(drdp!G205+drdp!P205)*AMIL!$C205+(drdp!J205+drdp!S205)*AMIL!$D205)</f>
        <v>0</v>
      </c>
      <c r="H205" s="18">
        <f>Model!$W$25*((drdp!B205)*AMIL!$B205+(drdp!E205)*AMIL!$C205+(drdp!H205)*AMIL!$D205)</f>
        <v>-0.20251254243485114</v>
      </c>
      <c r="I205" s="18">
        <f>Model!$W$25*((drdp!C205)*AMIL!$B205+(drdp!F205)*AMIL!$C205+(drdp!I205)*AMIL!$D205)</f>
        <v>5.4263072202591828E-2</v>
      </c>
      <c r="J205" s="18">
        <f>Model!$W$25*((drdp!D205)*AMIL!$B205+(drdp!G205)*AMIL!$C205+(drdp!J205)*AMIL!$D205)</f>
        <v>0</v>
      </c>
      <c r="K205" s="21">
        <f>SUM(E$3:E204)+H205</f>
        <v>-46.550041947705829</v>
      </c>
      <c r="L205" s="21">
        <f>SUM(F$3:F204)+I205</f>
        <v>12.473046147522711</v>
      </c>
      <c r="M205" s="21">
        <f>SUM(G$3:G204)+J205</f>
        <v>0</v>
      </c>
      <c r="N205" s="19">
        <f t="shared" si="19"/>
        <v>2166.9064053331722</v>
      </c>
      <c r="O205" s="19">
        <f t="shared" si="20"/>
        <v>155.57688019823112</v>
      </c>
      <c r="P205" s="19">
        <f t="shared" si="21"/>
        <v>0</v>
      </c>
      <c r="Q205" s="19">
        <f t="shared" si="22"/>
        <v>-580.6208213828528</v>
      </c>
      <c r="R205" s="19">
        <f t="shared" si="23"/>
        <v>0</v>
      </c>
      <c r="S205" s="19">
        <f t="shared" si="24"/>
        <v>0</v>
      </c>
    </row>
    <row r="206" spans="1:19" x14ac:dyDescent="0.25">
      <c r="A206" s="26">
        <f>Wellpath!E206</f>
        <v>6090</v>
      </c>
      <c r="B206" s="22">
        <v>0</v>
      </c>
      <c r="C206" s="22">
        <v>0</v>
      </c>
      <c r="D206" s="22">
        <f>SIN(Wellpath!L206) * SIN(Wellpath!O206) / (Bfield * COS(Dip))</f>
        <v>6.3532245883965926E-5</v>
      </c>
      <c r="E206" s="20">
        <f>Model!$W$25*((drdp!B206+drdp!K206)*AMIL!$B206+(drdp!E206+drdp!N206)*AMIL!$C206+(drdp!H206+drdp!Q206)*AMIL!$D206)</f>
        <v>-0.40502508486970229</v>
      </c>
      <c r="F206" s="20">
        <f>Model!$W$25*((drdp!C206+drdp!L206)*AMIL!$B206+(drdp!F206+drdp!O206)*AMIL!$C206+(drdp!I206+drdp!R206)*AMIL!$D206)</f>
        <v>0.10852614440518366</v>
      </c>
      <c r="G206" s="20">
        <f>Model!$W$25*((drdp!D206+drdp!M206)*AMIL!$B206+(drdp!G206+drdp!P206)*AMIL!$C206+(drdp!J206+drdp!S206)*AMIL!$D206)</f>
        <v>0</v>
      </c>
      <c r="H206" s="18">
        <f>Model!$W$25*((drdp!B206)*AMIL!$B206+(drdp!E206)*AMIL!$C206+(drdp!H206)*AMIL!$D206)</f>
        <v>-0.20251254243485114</v>
      </c>
      <c r="I206" s="18">
        <f>Model!$W$25*((drdp!C206)*AMIL!$B206+(drdp!F206)*AMIL!$C206+(drdp!I206)*AMIL!$D206)</f>
        <v>5.4263072202591828E-2</v>
      </c>
      <c r="J206" s="18">
        <f>Model!$W$25*((drdp!D206)*AMIL!$B206+(drdp!G206)*AMIL!$C206+(drdp!J206)*AMIL!$D206)</f>
        <v>0</v>
      </c>
      <c r="K206" s="21">
        <f>SUM(E$3:E205)+H206</f>
        <v>-46.955067032575528</v>
      </c>
      <c r="L206" s="21">
        <f>SUM(F$3:F205)+I206</f>
        <v>12.581572291927895</v>
      </c>
      <c r="M206" s="21">
        <f>SUM(G$3:G205)+J206</f>
        <v>0</v>
      </c>
      <c r="N206" s="19">
        <f t="shared" si="19"/>
        <v>2204.7783200336612</v>
      </c>
      <c r="O206" s="19">
        <f t="shared" si="20"/>
        <v>158.29596133700772</v>
      </c>
      <c r="P206" s="19">
        <f t="shared" si="21"/>
        <v>0</v>
      </c>
      <c r="Q206" s="19">
        <f t="shared" si="22"/>
        <v>-590.76857034266925</v>
      </c>
      <c r="R206" s="19">
        <f t="shared" si="23"/>
        <v>0</v>
      </c>
      <c r="S206" s="19">
        <f t="shared" si="24"/>
        <v>0</v>
      </c>
    </row>
    <row r="207" spans="1:19" x14ac:dyDescent="0.25">
      <c r="A207" s="26">
        <f>Wellpath!E207</f>
        <v>6120</v>
      </c>
      <c r="B207" s="22">
        <v>0</v>
      </c>
      <c r="C207" s="22">
        <v>0</v>
      </c>
      <c r="D207" s="22">
        <f>SIN(Wellpath!L207) * SIN(Wellpath!O207) / (Bfield * COS(Dip))</f>
        <v>6.3532245883965926E-5</v>
      </c>
      <c r="E207" s="20">
        <f>Model!$W$25*((drdp!B207+drdp!K207)*AMIL!$B207+(drdp!E207+drdp!N207)*AMIL!$C207+(drdp!H207+drdp!Q207)*AMIL!$D207)</f>
        <v>-0.40502508486970229</v>
      </c>
      <c r="F207" s="20">
        <f>Model!$W$25*((drdp!C207+drdp!L207)*AMIL!$B207+(drdp!F207+drdp!O207)*AMIL!$C207+(drdp!I207+drdp!R207)*AMIL!$D207)</f>
        <v>0.10852614440518366</v>
      </c>
      <c r="G207" s="20">
        <f>Model!$W$25*((drdp!D207+drdp!M207)*AMIL!$B207+(drdp!G207+drdp!P207)*AMIL!$C207+(drdp!J207+drdp!S207)*AMIL!$D207)</f>
        <v>0</v>
      </c>
      <c r="H207" s="18">
        <f>Model!$W$25*((drdp!B207)*AMIL!$B207+(drdp!E207)*AMIL!$C207+(drdp!H207)*AMIL!$D207)</f>
        <v>-0.20251254243485114</v>
      </c>
      <c r="I207" s="18">
        <f>Model!$W$25*((drdp!C207)*AMIL!$B207+(drdp!F207)*AMIL!$C207+(drdp!I207)*AMIL!$D207)</f>
        <v>5.4263072202591828E-2</v>
      </c>
      <c r="J207" s="18">
        <f>Model!$W$25*((drdp!D207)*AMIL!$B207+(drdp!G207)*AMIL!$C207+(drdp!J207)*AMIL!$D207)</f>
        <v>0</v>
      </c>
      <c r="K207" s="21">
        <f>SUM(E$3:E206)+H207</f>
        <v>-47.360092117445227</v>
      </c>
      <c r="L207" s="21">
        <f>SUM(F$3:F206)+I207</f>
        <v>12.690098436333079</v>
      </c>
      <c r="M207" s="21">
        <f>SUM(G$3:G206)+J207</f>
        <v>0</v>
      </c>
      <c r="N207" s="19">
        <f t="shared" si="19"/>
        <v>2242.9783253728974</v>
      </c>
      <c r="O207" s="19">
        <f t="shared" si="20"/>
        <v>161.03859832382327</v>
      </c>
      <c r="P207" s="19">
        <f t="shared" si="21"/>
        <v>0</v>
      </c>
      <c r="Q207" s="19">
        <f t="shared" si="22"/>
        <v>-601.00423092418225</v>
      </c>
      <c r="R207" s="19">
        <f t="shared" si="23"/>
        <v>0</v>
      </c>
      <c r="S207" s="19">
        <f t="shared" si="24"/>
        <v>0</v>
      </c>
    </row>
    <row r="208" spans="1:19" x14ac:dyDescent="0.25">
      <c r="A208" s="26">
        <f>Wellpath!E208</f>
        <v>6150</v>
      </c>
      <c r="B208" s="22">
        <v>0</v>
      </c>
      <c r="C208" s="22">
        <v>0</v>
      </c>
      <c r="D208" s="22">
        <f>SIN(Wellpath!L208) * SIN(Wellpath!O208) / (Bfield * COS(Dip))</f>
        <v>6.3532245883965926E-5</v>
      </c>
      <c r="E208" s="20">
        <f>Model!$W$25*((drdp!B208+drdp!K208)*AMIL!$B208+(drdp!E208+drdp!N208)*AMIL!$C208+(drdp!H208+drdp!Q208)*AMIL!$D208)</f>
        <v>-0.40502508486970229</v>
      </c>
      <c r="F208" s="20">
        <f>Model!$W$25*((drdp!C208+drdp!L208)*AMIL!$B208+(drdp!F208+drdp!O208)*AMIL!$C208+(drdp!I208+drdp!R208)*AMIL!$D208)</f>
        <v>0.10852614440518366</v>
      </c>
      <c r="G208" s="20">
        <f>Model!$W$25*((drdp!D208+drdp!M208)*AMIL!$B208+(drdp!G208+drdp!P208)*AMIL!$C208+(drdp!J208+drdp!S208)*AMIL!$D208)</f>
        <v>0</v>
      </c>
      <c r="H208" s="18">
        <f>Model!$W$25*((drdp!B208)*AMIL!$B208+(drdp!E208)*AMIL!$C208+(drdp!H208)*AMIL!$D208)</f>
        <v>-0.20251254243485114</v>
      </c>
      <c r="I208" s="18">
        <f>Model!$W$25*((drdp!C208)*AMIL!$B208+(drdp!F208)*AMIL!$C208+(drdp!I208)*AMIL!$D208)</f>
        <v>5.4263072202591828E-2</v>
      </c>
      <c r="J208" s="18">
        <f>Model!$W$25*((drdp!D208)*AMIL!$B208+(drdp!G208)*AMIL!$C208+(drdp!J208)*AMIL!$D208)</f>
        <v>0</v>
      </c>
      <c r="K208" s="21">
        <f>SUM(E$3:E207)+H208</f>
        <v>-47.765117202314926</v>
      </c>
      <c r="L208" s="21">
        <f>SUM(F$3:F207)+I208</f>
        <v>12.798624580738263</v>
      </c>
      <c r="M208" s="21">
        <f>SUM(G$3:G207)+J208</f>
        <v>0</v>
      </c>
      <c r="N208" s="19">
        <f t="shared" si="19"/>
        <v>2281.5064213508813</v>
      </c>
      <c r="O208" s="19">
        <f t="shared" si="20"/>
        <v>163.80479115867769</v>
      </c>
      <c r="P208" s="19">
        <f t="shared" si="21"/>
        <v>0</v>
      </c>
      <c r="Q208" s="19">
        <f t="shared" si="22"/>
        <v>-611.32780312739192</v>
      </c>
      <c r="R208" s="19">
        <f t="shared" si="23"/>
        <v>0</v>
      </c>
      <c r="S208" s="19">
        <f t="shared" si="24"/>
        <v>0</v>
      </c>
    </row>
    <row r="209" spans="1:19" x14ac:dyDescent="0.25">
      <c r="A209" s="26">
        <f>Wellpath!E209</f>
        <v>6180</v>
      </c>
      <c r="B209" s="22">
        <v>0</v>
      </c>
      <c r="C209" s="22">
        <v>0</v>
      </c>
      <c r="D209" s="22">
        <f>SIN(Wellpath!L209) * SIN(Wellpath!O209) / (Bfield * COS(Dip))</f>
        <v>6.3532245883965926E-5</v>
      </c>
      <c r="E209" s="20">
        <f>Model!$W$25*((drdp!B209+drdp!K209)*AMIL!$B209+(drdp!E209+drdp!N209)*AMIL!$C209+(drdp!H209+drdp!Q209)*AMIL!$D209)</f>
        <v>-0.40502508486970229</v>
      </c>
      <c r="F209" s="20">
        <f>Model!$W$25*((drdp!C209+drdp!L209)*AMIL!$B209+(drdp!F209+drdp!O209)*AMIL!$C209+(drdp!I209+drdp!R209)*AMIL!$D209)</f>
        <v>0.10852614440518366</v>
      </c>
      <c r="G209" s="20">
        <f>Model!$W$25*((drdp!D209+drdp!M209)*AMIL!$B209+(drdp!G209+drdp!P209)*AMIL!$C209+(drdp!J209+drdp!S209)*AMIL!$D209)</f>
        <v>0</v>
      </c>
      <c r="H209" s="18">
        <f>Model!$W$25*((drdp!B209)*AMIL!$B209+(drdp!E209)*AMIL!$C209+(drdp!H209)*AMIL!$D209)</f>
        <v>-0.20251254243485114</v>
      </c>
      <c r="I209" s="18">
        <f>Model!$W$25*((drdp!C209)*AMIL!$B209+(drdp!F209)*AMIL!$C209+(drdp!I209)*AMIL!$D209)</f>
        <v>5.4263072202591828E-2</v>
      </c>
      <c r="J209" s="18">
        <f>Model!$W$25*((drdp!D209)*AMIL!$B209+(drdp!G209)*AMIL!$C209+(drdp!J209)*AMIL!$D209)</f>
        <v>0</v>
      </c>
      <c r="K209" s="21">
        <f>SUM(E$3:E208)+H209</f>
        <v>-48.170142287184625</v>
      </c>
      <c r="L209" s="21">
        <f>SUM(F$3:F208)+I209</f>
        <v>12.907150725143447</v>
      </c>
      <c r="M209" s="21">
        <f>SUM(G$3:G208)+J209</f>
        <v>0</v>
      </c>
      <c r="N209" s="19">
        <f t="shared" si="19"/>
        <v>2320.3626079676123</v>
      </c>
      <c r="O209" s="19">
        <f t="shared" si="20"/>
        <v>166.59453984157102</v>
      </c>
      <c r="P209" s="19">
        <f t="shared" si="21"/>
        <v>0</v>
      </c>
      <c r="Q209" s="19">
        <f t="shared" si="22"/>
        <v>-621.73928695229802</v>
      </c>
      <c r="R209" s="19">
        <f t="shared" si="23"/>
        <v>0</v>
      </c>
      <c r="S209" s="19">
        <f t="shared" si="24"/>
        <v>0</v>
      </c>
    </row>
    <row r="210" spans="1:19" x14ac:dyDescent="0.25">
      <c r="A210" s="26">
        <f>Wellpath!E210</f>
        <v>6210</v>
      </c>
      <c r="B210" s="22">
        <v>0</v>
      </c>
      <c r="C210" s="22">
        <v>0</v>
      </c>
      <c r="D210" s="22">
        <f>SIN(Wellpath!L210) * SIN(Wellpath!O210) / (Bfield * COS(Dip))</f>
        <v>6.3532245883965926E-5</v>
      </c>
      <c r="E210" s="20">
        <f>Model!$W$25*((drdp!B210+drdp!K210)*AMIL!$B210+(drdp!E210+drdp!N210)*AMIL!$C210+(drdp!H210+drdp!Q210)*AMIL!$D210)</f>
        <v>-0.40502508486970229</v>
      </c>
      <c r="F210" s="20">
        <f>Model!$W$25*((drdp!C210+drdp!L210)*AMIL!$B210+(drdp!F210+drdp!O210)*AMIL!$C210+(drdp!I210+drdp!R210)*AMIL!$D210)</f>
        <v>0.10852614440518366</v>
      </c>
      <c r="G210" s="20">
        <f>Model!$W$25*((drdp!D210+drdp!M210)*AMIL!$B210+(drdp!G210+drdp!P210)*AMIL!$C210+(drdp!J210+drdp!S210)*AMIL!$D210)</f>
        <v>0</v>
      </c>
      <c r="H210" s="18">
        <f>Model!$W$25*((drdp!B210)*AMIL!$B210+(drdp!E210)*AMIL!$C210+(drdp!H210)*AMIL!$D210)</f>
        <v>-0.20251254243485114</v>
      </c>
      <c r="I210" s="18">
        <f>Model!$W$25*((drdp!C210)*AMIL!$B210+(drdp!F210)*AMIL!$C210+(drdp!I210)*AMIL!$D210)</f>
        <v>5.4263072202591828E-2</v>
      </c>
      <c r="J210" s="18">
        <f>Model!$W$25*((drdp!D210)*AMIL!$B210+(drdp!G210)*AMIL!$C210+(drdp!J210)*AMIL!$D210)</f>
        <v>0</v>
      </c>
      <c r="K210" s="21">
        <f>SUM(E$3:E209)+H210</f>
        <v>-48.575167372054324</v>
      </c>
      <c r="L210" s="21">
        <f>SUM(F$3:F209)+I210</f>
        <v>13.015676869548631</v>
      </c>
      <c r="M210" s="21">
        <f>SUM(G$3:G209)+J210</f>
        <v>0</v>
      </c>
      <c r="N210" s="19">
        <f t="shared" si="19"/>
        <v>2359.5468852230911</v>
      </c>
      <c r="O210" s="19">
        <f t="shared" si="20"/>
        <v>169.40784437250326</v>
      </c>
      <c r="P210" s="19">
        <f t="shared" si="21"/>
        <v>0</v>
      </c>
      <c r="Q210" s="19">
        <f t="shared" si="22"/>
        <v>-632.23868239890089</v>
      </c>
      <c r="R210" s="19">
        <f t="shared" si="23"/>
        <v>0</v>
      </c>
      <c r="S210" s="19">
        <f t="shared" si="24"/>
        <v>0</v>
      </c>
    </row>
    <row r="211" spans="1:19" x14ac:dyDescent="0.25">
      <c r="A211" s="26">
        <f>Wellpath!E211</f>
        <v>6240</v>
      </c>
      <c r="B211" s="22">
        <v>0</v>
      </c>
      <c r="C211" s="22">
        <v>0</v>
      </c>
      <c r="D211" s="22">
        <f>SIN(Wellpath!L211) * SIN(Wellpath!O211) / (Bfield * COS(Dip))</f>
        <v>6.3532245883965926E-5</v>
      </c>
      <c r="E211" s="20">
        <f>Model!$W$25*((drdp!B211+drdp!K211)*AMIL!$B211+(drdp!E211+drdp!N211)*AMIL!$C211+(drdp!H211+drdp!Q211)*AMIL!$D211)</f>
        <v>-0.40502508486970229</v>
      </c>
      <c r="F211" s="20">
        <f>Model!$W$25*((drdp!C211+drdp!L211)*AMIL!$B211+(drdp!F211+drdp!O211)*AMIL!$C211+(drdp!I211+drdp!R211)*AMIL!$D211)</f>
        <v>0.10852614440518366</v>
      </c>
      <c r="G211" s="20">
        <f>Model!$W$25*((drdp!D211+drdp!M211)*AMIL!$B211+(drdp!G211+drdp!P211)*AMIL!$C211+(drdp!J211+drdp!S211)*AMIL!$D211)</f>
        <v>0</v>
      </c>
      <c r="H211" s="18">
        <f>Model!$W$25*((drdp!B211)*AMIL!$B211+(drdp!E211)*AMIL!$C211+(drdp!H211)*AMIL!$D211)</f>
        <v>-0.20251254243485114</v>
      </c>
      <c r="I211" s="18">
        <f>Model!$W$25*((drdp!C211)*AMIL!$B211+(drdp!F211)*AMIL!$C211+(drdp!I211)*AMIL!$D211)</f>
        <v>5.4263072202591828E-2</v>
      </c>
      <c r="J211" s="18">
        <f>Model!$W$25*((drdp!D211)*AMIL!$B211+(drdp!G211)*AMIL!$C211+(drdp!J211)*AMIL!$D211)</f>
        <v>0</v>
      </c>
      <c r="K211" s="21">
        <f>SUM(E$3:E210)+H211</f>
        <v>-48.980192456924023</v>
      </c>
      <c r="L211" s="21">
        <f>SUM(F$3:F210)+I211</f>
        <v>13.124203013953815</v>
      </c>
      <c r="M211" s="21">
        <f>SUM(G$3:G210)+J211</f>
        <v>0</v>
      </c>
      <c r="N211" s="19">
        <f t="shared" si="19"/>
        <v>2399.059253117317</v>
      </c>
      <c r="O211" s="19">
        <f t="shared" si="20"/>
        <v>172.24470475147442</v>
      </c>
      <c r="P211" s="19">
        <f t="shared" si="21"/>
        <v>0</v>
      </c>
      <c r="Q211" s="19">
        <f t="shared" si="22"/>
        <v>-642.8259894672002</v>
      </c>
      <c r="R211" s="19">
        <f t="shared" si="23"/>
        <v>0</v>
      </c>
      <c r="S211" s="19">
        <f t="shared" si="24"/>
        <v>0</v>
      </c>
    </row>
    <row r="212" spans="1:19" x14ac:dyDescent="0.25">
      <c r="A212" s="26">
        <f>Wellpath!E212</f>
        <v>6270</v>
      </c>
      <c r="B212" s="22">
        <v>0</v>
      </c>
      <c r="C212" s="22">
        <v>0</v>
      </c>
      <c r="D212" s="22">
        <f>SIN(Wellpath!L212) * SIN(Wellpath!O212) / (Bfield * COS(Dip))</f>
        <v>6.3532245883965926E-5</v>
      </c>
      <c r="E212" s="20">
        <f>Model!$W$25*((drdp!B212+drdp!K212)*AMIL!$B212+(drdp!E212+drdp!N212)*AMIL!$C212+(drdp!H212+drdp!Q212)*AMIL!$D212)</f>
        <v>-0.40502508486970229</v>
      </c>
      <c r="F212" s="20">
        <f>Model!$W$25*((drdp!C212+drdp!L212)*AMIL!$B212+(drdp!F212+drdp!O212)*AMIL!$C212+(drdp!I212+drdp!R212)*AMIL!$D212)</f>
        <v>0.10852614440518366</v>
      </c>
      <c r="G212" s="20">
        <f>Model!$W$25*((drdp!D212+drdp!M212)*AMIL!$B212+(drdp!G212+drdp!P212)*AMIL!$C212+(drdp!J212+drdp!S212)*AMIL!$D212)</f>
        <v>0</v>
      </c>
      <c r="H212" s="18">
        <f>Model!$W$25*((drdp!B212)*AMIL!$B212+(drdp!E212)*AMIL!$C212+(drdp!H212)*AMIL!$D212)</f>
        <v>-0.20251254243485114</v>
      </c>
      <c r="I212" s="18">
        <f>Model!$W$25*((drdp!C212)*AMIL!$B212+(drdp!F212)*AMIL!$C212+(drdp!I212)*AMIL!$D212)</f>
        <v>5.4263072202591828E-2</v>
      </c>
      <c r="J212" s="18">
        <f>Model!$W$25*((drdp!D212)*AMIL!$B212+(drdp!G212)*AMIL!$C212+(drdp!J212)*AMIL!$D212)</f>
        <v>0</v>
      </c>
      <c r="K212" s="21">
        <f>SUM(E$3:E211)+H212</f>
        <v>-49.385217541793722</v>
      </c>
      <c r="L212" s="21">
        <f>SUM(F$3:F211)+I212</f>
        <v>13.232729158359</v>
      </c>
      <c r="M212" s="21">
        <f>SUM(G$3:G211)+J212</f>
        <v>0</v>
      </c>
      <c r="N212" s="19">
        <f t="shared" si="19"/>
        <v>2438.8997116502906</v>
      </c>
      <c r="O212" s="19">
        <f t="shared" si="20"/>
        <v>175.10512097848448</v>
      </c>
      <c r="P212" s="19">
        <f t="shared" si="21"/>
        <v>0</v>
      </c>
      <c r="Q212" s="19">
        <f t="shared" si="22"/>
        <v>-653.50120815719617</v>
      </c>
      <c r="R212" s="19">
        <f t="shared" si="23"/>
        <v>0</v>
      </c>
      <c r="S212" s="19">
        <f t="shared" si="24"/>
        <v>0</v>
      </c>
    </row>
    <row r="213" spans="1:19" x14ac:dyDescent="0.25">
      <c r="A213" s="26">
        <f>Wellpath!E213</f>
        <v>6300</v>
      </c>
      <c r="B213" s="22">
        <v>0</v>
      </c>
      <c r="C213" s="22">
        <v>0</v>
      </c>
      <c r="D213" s="22">
        <f>SIN(Wellpath!L213) * SIN(Wellpath!O213) / (Bfield * COS(Dip))</f>
        <v>6.3532245883965926E-5</v>
      </c>
      <c r="E213" s="20">
        <f>Model!$W$25*((drdp!B213+drdp!K213)*AMIL!$B213+(drdp!E213+drdp!N213)*AMIL!$C213+(drdp!H213+drdp!Q213)*AMIL!$D213)</f>
        <v>-0.40502508486970229</v>
      </c>
      <c r="F213" s="20">
        <f>Model!$W$25*((drdp!C213+drdp!L213)*AMIL!$B213+(drdp!F213+drdp!O213)*AMIL!$C213+(drdp!I213+drdp!R213)*AMIL!$D213)</f>
        <v>0.10852614440518366</v>
      </c>
      <c r="G213" s="20">
        <f>Model!$W$25*((drdp!D213+drdp!M213)*AMIL!$B213+(drdp!G213+drdp!P213)*AMIL!$C213+(drdp!J213+drdp!S213)*AMIL!$D213)</f>
        <v>0</v>
      </c>
      <c r="H213" s="18">
        <f>Model!$W$25*((drdp!B213)*AMIL!$B213+(drdp!E213)*AMIL!$C213+(drdp!H213)*AMIL!$D213)</f>
        <v>-0.20251254243485114</v>
      </c>
      <c r="I213" s="18">
        <f>Model!$W$25*((drdp!C213)*AMIL!$B213+(drdp!F213)*AMIL!$C213+(drdp!I213)*AMIL!$D213)</f>
        <v>5.4263072202591828E-2</v>
      </c>
      <c r="J213" s="18">
        <f>Model!$W$25*((drdp!D213)*AMIL!$B213+(drdp!G213)*AMIL!$C213+(drdp!J213)*AMIL!$D213)</f>
        <v>0</v>
      </c>
      <c r="K213" s="21">
        <f>SUM(E$3:E212)+H213</f>
        <v>-49.790242626663421</v>
      </c>
      <c r="L213" s="21">
        <f>SUM(F$3:F212)+I213</f>
        <v>13.341255302764184</v>
      </c>
      <c r="M213" s="21">
        <f>SUM(G$3:G212)+J213</f>
        <v>0</v>
      </c>
      <c r="N213" s="19">
        <f t="shared" si="19"/>
        <v>2479.0682608220113</v>
      </c>
      <c r="O213" s="19">
        <f t="shared" si="20"/>
        <v>177.98909305353345</v>
      </c>
      <c r="P213" s="19">
        <f t="shared" si="21"/>
        <v>0</v>
      </c>
      <c r="Q213" s="19">
        <f t="shared" si="22"/>
        <v>-664.2643384688887</v>
      </c>
      <c r="R213" s="19">
        <f t="shared" si="23"/>
        <v>0</v>
      </c>
      <c r="S213" s="19">
        <f t="shared" si="24"/>
        <v>0</v>
      </c>
    </row>
    <row r="214" spans="1:19" x14ac:dyDescent="0.25">
      <c r="A214" s="26">
        <f>Wellpath!E214</f>
        <v>6330</v>
      </c>
      <c r="B214" s="22">
        <v>0</v>
      </c>
      <c r="C214" s="22">
        <v>0</v>
      </c>
      <c r="D214" s="22">
        <f>SIN(Wellpath!L214) * SIN(Wellpath!O214) / (Bfield * COS(Dip))</f>
        <v>6.3532245883965926E-5</v>
      </c>
      <c r="E214" s="20">
        <f>Model!$W$25*((drdp!B214+drdp!K214)*AMIL!$B214+(drdp!E214+drdp!N214)*AMIL!$C214+(drdp!H214+drdp!Q214)*AMIL!$D214)</f>
        <v>-0.40502508486970229</v>
      </c>
      <c r="F214" s="20">
        <f>Model!$W$25*((drdp!C214+drdp!L214)*AMIL!$B214+(drdp!F214+drdp!O214)*AMIL!$C214+(drdp!I214+drdp!R214)*AMIL!$D214)</f>
        <v>0.10852614440518366</v>
      </c>
      <c r="G214" s="20">
        <f>Model!$W$25*((drdp!D214+drdp!M214)*AMIL!$B214+(drdp!G214+drdp!P214)*AMIL!$C214+(drdp!J214+drdp!S214)*AMIL!$D214)</f>
        <v>0</v>
      </c>
      <c r="H214" s="18">
        <f>Model!$W$25*((drdp!B214)*AMIL!$B214+(drdp!E214)*AMIL!$C214+(drdp!H214)*AMIL!$D214)</f>
        <v>-0.20251254243485114</v>
      </c>
      <c r="I214" s="18">
        <f>Model!$W$25*((drdp!C214)*AMIL!$B214+(drdp!F214)*AMIL!$C214+(drdp!I214)*AMIL!$D214)</f>
        <v>5.4263072202591828E-2</v>
      </c>
      <c r="J214" s="18">
        <f>Model!$W$25*((drdp!D214)*AMIL!$B214+(drdp!G214)*AMIL!$C214+(drdp!J214)*AMIL!$D214)</f>
        <v>0</v>
      </c>
      <c r="K214" s="21">
        <f>SUM(E$3:E213)+H214</f>
        <v>-50.19526771153312</v>
      </c>
      <c r="L214" s="21">
        <f>SUM(F$3:F213)+I214</f>
        <v>13.449781447169368</v>
      </c>
      <c r="M214" s="21">
        <f>SUM(G$3:G213)+J214</f>
        <v>0</v>
      </c>
      <c r="N214" s="19">
        <f t="shared" si="19"/>
        <v>2519.5649006324793</v>
      </c>
      <c r="O214" s="19">
        <f t="shared" si="20"/>
        <v>180.89662097662134</v>
      </c>
      <c r="P214" s="19">
        <f t="shared" si="21"/>
        <v>0</v>
      </c>
      <c r="Q214" s="19">
        <f t="shared" si="22"/>
        <v>-675.11538040227776</v>
      </c>
      <c r="R214" s="19">
        <f t="shared" si="23"/>
        <v>0</v>
      </c>
      <c r="S214" s="19">
        <f t="shared" si="24"/>
        <v>0</v>
      </c>
    </row>
    <row r="215" spans="1:19" x14ac:dyDescent="0.25">
      <c r="A215" s="26">
        <f>Wellpath!E215</f>
        <v>6360</v>
      </c>
      <c r="B215" s="22">
        <v>0</v>
      </c>
      <c r="C215" s="22">
        <v>0</v>
      </c>
      <c r="D215" s="22">
        <f>SIN(Wellpath!L215) * SIN(Wellpath!O215) / (Bfield * COS(Dip))</f>
        <v>6.3532245883965926E-5</v>
      </c>
      <c r="E215" s="20">
        <f>Model!$W$25*((drdp!B215+drdp!K215)*AMIL!$B215+(drdp!E215+drdp!N215)*AMIL!$C215+(drdp!H215+drdp!Q215)*AMIL!$D215)</f>
        <v>-0.40502508486970229</v>
      </c>
      <c r="F215" s="20">
        <f>Model!$W$25*((drdp!C215+drdp!L215)*AMIL!$B215+(drdp!F215+drdp!O215)*AMIL!$C215+(drdp!I215+drdp!R215)*AMIL!$D215)</f>
        <v>0.10852614440518366</v>
      </c>
      <c r="G215" s="20">
        <f>Model!$W$25*((drdp!D215+drdp!M215)*AMIL!$B215+(drdp!G215+drdp!P215)*AMIL!$C215+(drdp!J215+drdp!S215)*AMIL!$D215)</f>
        <v>0</v>
      </c>
      <c r="H215" s="18">
        <f>Model!$W$25*((drdp!B215)*AMIL!$B215+(drdp!E215)*AMIL!$C215+(drdp!H215)*AMIL!$D215)</f>
        <v>-0.20251254243485114</v>
      </c>
      <c r="I215" s="18">
        <f>Model!$W$25*((drdp!C215)*AMIL!$B215+(drdp!F215)*AMIL!$C215+(drdp!I215)*AMIL!$D215)</f>
        <v>5.4263072202591828E-2</v>
      </c>
      <c r="J215" s="18">
        <f>Model!$W$25*((drdp!D215)*AMIL!$B215+(drdp!G215)*AMIL!$C215+(drdp!J215)*AMIL!$D215)</f>
        <v>0</v>
      </c>
      <c r="K215" s="21">
        <f>SUM(E$3:E214)+H215</f>
        <v>-50.600292796402819</v>
      </c>
      <c r="L215" s="21">
        <f>SUM(F$3:F214)+I215</f>
        <v>13.558307591574552</v>
      </c>
      <c r="M215" s="21">
        <f>SUM(G$3:G214)+J215</f>
        <v>0</v>
      </c>
      <c r="N215" s="19">
        <f t="shared" si="19"/>
        <v>2560.3896310816949</v>
      </c>
      <c r="O215" s="19">
        <f t="shared" si="20"/>
        <v>183.82770474774813</v>
      </c>
      <c r="P215" s="19">
        <f t="shared" si="21"/>
        <v>0</v>
      </c>
      <c r="Q215" s="19">
        <f t="shared" si="22"/>
        <v>-686.0543339573635</v>
      </c>
      <c r="R215" s="19">
        <f t="shared" si="23"/>
        <v>0</v>
      </c>
      <c r="S215" s="19">
        <f t="shared" si="24"/>
        <v>0</v>
      </c>
    </row>
    <row r="216" spans="1:19" x14ac:dyDescent="0.25">
      <c r="A216" s="26">
        <f>Wellpath!E216</f>
        <v>6390</v>
      </c>
      <c r="B216" s="22">
        <v>0</v>
      </c>
      <c r="C216" s="22">
        <v>0</v>
      </c>
      <c r="D216" s="22">
        <f>SIN(Wellpath!L216) * SIN(Wellpath!O216) / (Bfield * COS(Dip))</f>
        <v>6.3532245883965926E-5</v>
      </c>
      <c r="E216" s="20">
        <f>Model!$W$25*((drdp!B216+drdp!K216)*AMIL!$B216+(drdp!E216+drdp!N216)*AMIL!$C216+(drdp!H216+drdp!Q216)*AMIL!$D216)</f>
        <v>-0.40502508486970229</v>
      </c>
      <c r="F216" s="20">
        <f>Model!$W$25*((drdp!C216+drdp!L216)*AMIL!$B216+(drdp!F216+drdp!O216)*AMIL!$C216+(drdp!I216+drdp!R216)*AMIL!$D216)</f>
        <v>0.10852614440518366</v>
      </c>
      <c r="G216" s="20">
        <f>Model!$W$25*((drdp!D216+drdp!M216)*AMIL!$B216+(drdp!G216+drdp!P216)*AMIL!$C216+(drdp!J216+drdp!S216)*AMIL!$D216)</f>
        <v>0</v>
      </c>
      <c r="H216" s="18">
        <f>Model!$W$25*((drdp!B216)*AMIL!$B216+(drdp!E216)*AMIL!$C216+(drdp!H216)*AMIL!$D216)</f>
        <v>-0.20251254243485114</v>
      </c>
      <c r="I216" s="18">
        <f>Model!$W$25*((drdp!C216)*AMIL!$B216+(drdp!F216)*AMIL!$C216+(drdp!I216)*AMIL!$D216)</f>
        <v>5.4263072202591828E-2</v>
      </c>
      <c r="J216" s="18">
        <f>Model!$W$25*((drdp!D216)*AMIL!$B216+(drdp!G216)*AMIL!$C216+(drdp!J216)*AMIL!$D216)</f>
        <v>0</v>
      </c>
      <c r="K216" s="21">
        <f>SUM(E$3:E215)+H216</f>
        <v>-51.005317881272518</v>
      </c>
      <c r="L216" s="21">
        <f>SUM(F$3:F215)+I216</f>
        <v>13.666833735979736</v>
      </c>
      <c r="M216" s="21">
        <f>SUM(G$3:G215)+J216</f>
        <v>0</v>
      </c>
      <c r="N216" s="19">
        <f t="shared" si="19"/>
        <v>2601.5424521696582</v>
      </c>
      <c r="O216" s="19">
        <f t="shared" si="20"/>
        <v>186.78234436691383</v>
      </c>
      <c r="P216" s="19">
        <f t="shared" si="21"/>
        <v>0</v>
      </c>
      <c r="Q216" s="19">
        <f t="shared" si="22"/>
        <v>-697.08119913414578</v>
      </c>
      <c r="R216" s="19">
        <f t="shared" si="23"/>
        <v>0</v>
      </c>
      <c r="S216" s="19">
        <f t="shared" si="24"/>
        <v>0</v>
      </c>
    </row>
    <row r="217" spans="1:19" x14ac:dyDescent="0.25">
      <c r="A217" s="26">
        <f>Wellpath!E217</f>
        <v>6420</v>
      </c>
      <c r="B217" s="22">
        <v>0</v>
      </c>
      <c r="C217" s="22">
        <v>0</v>
      </c>
      <c r="D217" s="22">
        <f>SIN(Wellpath!L217) * SIN(Wellpath!O217) / (Bfield * COS(Dip))</f>
        <v>6.3532245883965926E-5</v>
      </c>
      <c r="E217" s="20">
        <f>Model!$W$25*((drdp!B217+drdp!K217)*AMIL!$B217+(drdp!E217+drdp!N217)*AMIL!$C217+(drdp!H217+drdp!Q217)*AMIL!$D217)</f>
        <v>-0.40502508486970229</v>
      </c>
      <c r="F217" s="20">
        <f>Model!$W$25*((drdp!C217+drdp!L217)*AMIL!$B217+(drdp!F217+drdp!O217)*AMIL!$C217+(drdp!I217+drdp!R217)*AMIL!$D217)</f>
        <v>0.10852614440518366</v>
      </c>
      <c r="G217" s="20">
        <f>Model!$W$25*((drdp!D217+drdp!M217)*AMIL!$B217+(drdp!G217+drdp!P217)*AMIL!$C217+(drdp!J217+drdp!S217)*AMIL!$D217)</f>
        <v>0</v>
      </c>
      <c r="H217" s="18">
        <f>Model!$W$25*((drdp!B217)*AMIL!$B217+(drdp!E217)*AMIL!$C217+(drdp!H217)*AMIL!$D217)</f>
        <v>-0.20251254243485114</v>
      </c>
      <c r="I217" s="18">
        <f>Model!$W$25*((drdp!C217)*AMIL!$B217+(drdp!F217)*AMIL!$C217+(drdp!I217)*AMIL!$D217)</f>
        <v>5.4263072202591828E-2</v>
      </c>
      <c r="J217" s="18">
        <f>Model!$W$25*((drdp!D217)*AMIL!$B217+(drdp!G217)*AMIL!$C217+(drdp!J217)*AMIL!$D217)</f>
        <v>0</v>
      </c>
      <c r="K217" s="21">
        <f>SUM(E$3:E216)+H217</f>
        <v>-51.410342966142217</v>
      </c>
      <c r="L217" s="21">
        <f>SUM(F$3:F216)+I217</f>
        <v>13.77535988038492</v>
      </c>
      <c r="M217" s="21">
        <f>SUM(G$3:G216)+J217</f>
        <v>0</v>
      </c>
      <c r="N217" s="19">
        <f t="shared" si="19"/>
        <v>2643.0233638963687</v>
      </c>
      <c r="O217" s="19">
        <f t="shared" si="20"/>
        <v>189.76053983411845</v>
      </c>
      <c r="P217" s="19">
        <f t="shared" si="21"/>
        <v>0</v>
      </c>
      <c r="Q217" s="19">
        <f t="shared" si="22"/>
        <v>-708.19597593262461</v>
      </c>
      <c r="R217" s="19">
        <f t="shared" si="23"/>
        <v>0</v>
      </c>
      <c r="S217" s="19">
        <f t="shared" si="24"/>
        <v>0</v>
      </c>
    </row>
    <row r="218" spans="1:19" x14ac:dyDescent="0.25">
      <c r="A218" s="26">
        <f>Wellpath!E218</f>
        <v>6450</v>
      </c>
      <c r="B218" s="22">
        <v>0</v>
      </c>
      <c r="C218" s="22">
        <v>0</v>
      </c>
      <c r="D218" s="22">
        <f>SIN(Wellpath!L218) * SIN(Wellpath!O218) / (Bfield * COS(Dip))</f>
        <v>6.3532245883965926E-5</v>
      </c>
      <c r="E218" s="20">
        <f>Model!$W$25*((drdp!B218+drdp!K218)*AMIL!$B218+(drdp!E218+drdp!N218)*AMIL!$C218+(drdp!H218+drdp!Q218)*AMIL!$D218)</f>
        <v>-0.40502508486970229</v>
      </c>
      <c r="F218" s="20">
        <f>Model!$W$25*((drdp!C218+drdp!L218)*AMIL!$B218+(drdp!F218+drdp!O218)*AMIL!$C218+(drdp!I218+drdp!R218)*AMIL!$D218)</f>
        <v>0.10852614440518366</v>
      </c>
      <c r="G218" s="20">
        <f>Model!$W$25*((drdp!D218+drdp!M218)*AMIL!$B218+(drdp!G218+drdp!P218)*AMIL!$C218+(drdp!J218+drdp!S218)*AMIL!$D218)</f>
        <v>0</v>
      </c>
      <c r="H218" s="18">
        <f>Model!$W$25*((drdp!B218)*AMIL!$B218+(drdp!E218)*AMIL!$C218+(drdp!H218)*AMIL!$D218)</f>
        <v>-0.20251254243485114</v>
      </c>
      <c r="I218" s="18">
        <f>Model!$W$25*((drdp!C218)*AMIL!$B218+(drdp!F218)*AMIL!$C218+(drdp!I218)*AMIL!$D218)</f>
        <v>5.4263072202591828E-2</v>
      </c>
      <c r="J218" s="18">
        <f>Model!$W$25*((drdp!D218)*AMIL!$B218+(drdp!G218)*AMIL!$C218+(drdp!J218)*AMIL!$D218)</f>
        <v>0</v>
      </c>
      <c r="K218" s="21">
        <f>SUM(E$3:E217)+H218</f>
        <v>-51.815368051011916</v>
      </c>
      <c r="L218" s="21">
        <f>SUM(F$3:F217)+I218</f>
        <v>13.883886024790105</v>
      </c>
      <c r="M218" s="21">
        <f>SUM(G$3:G217)+J218</f>
        <v>0</v>
      </c>
      <c r="N218" s="19">
        <f t="shared" si="19"/>
        <v>2684.8323662618263</v>
      </c>
      <c r="O218" s="19">
        <f t="shared" si="20"/>
        <v>192.76229114936197</v>
      </c>
      <c r="P218" s="19">
        <f t="shared" si="21"/>
        <v>0</v>
      </c>
      <c r="Q218" s="19">
        <f t="shared" si="22"/>
        <v>-719.39866435279998</v>
      </c>
      <c r="R218" s="19">
        <f t="shared" si="23"/>
        <v>0</v>
      </c>
      <c r="S218" s="19">
        <f t="shared" si="24"/>
        <v>0</v>
      </c>
    </row>
    <row r="219" spans="1:19" x14ac:dyDescent="0.25">
      <c r="A219" s="26">
        <f>Wellpath!E219</f>
        <v>6480</v>
      </c>
      <c r="B219" s="22">
        <v>0</v>
      </c>
      <c r="C219" s="22">
        <v>0</v>
      </c>
      <c r="D219" s="22">
        <f>SIN(Wellpath!L219) * SIN(Wellpath!O219) / (Bfield * COS(Dip))</f>
        <v>6.3532245883965926E-5</v>
      </c>
      <c r="E219" s="20">
        <f>Model!$W$25*((drdp!B219+drdp!K219)*AMIL!$B219+(drdp!E219+drdp!N219)*AMIL!$C219+(drdp!H219+drdp!Q219)*AMIL!$D219)</f>
        <v>-0.40502508486970229</v>
      </c>
      <c r="F219" s="20">
        <f>Model!$W$25*((drdp!C219+drdp!L219)*AMIL!$B219+(drdp!F219+drdp!O219)*AMIL!$C219+(drdp!I219+drdp!R219)*AMIL!$D219)</f>
        <v>0.10852614440518366</v>
      </c>
      <c r="G219" s="20">
        <f>Model!$W$25*((drdp!D219+drdp!M219)*AMIL!$B219+(drdp!G219+drdp!P219)*AMIL!$C219+(drdp!J219+drdp!S219)*AMIL!$D219)</f>
        <v>0</v>
      </c>
      <c r="H219" s="18">
        <f>Model!$W$25*((drdp!B219)*AMIL!$B219+(drdp!E219)*AMIL!$C219+(drdp!H219)*AMIL!$D219)</f>
        <v>-0.20251254243485114</v>
      </c>
      <c r="I219" s="18">
        <f>Model!$W$25*((drdp!C219)*AMIL!$B219+(drdp!F219)*AMIL!$C219+(drdp!I219)*AMIL!$D219)</f>
        <v>5.4263072202591828E-2</v>
      </c>
      <c r="J219" s="18">
        <f>Model!$W$25*((drdp!D219)*AMIL!$B219+(drdp!G219)*AMIL!$C219+(drdp!J219)*AMIL!$D219)</f>
        <v>0</v>
      </c>
      <c r="K219" s="21">
        <f>SUM(E$3:E218)+H219</f>
        <v>-52.220393135881615</v>
      </c>
      <c r="L219" s="21">
        <f>SUM(F$3:F218)+I219</f>
        <v>13.992412169195289</v>
      </c>
      <c r="M219" s="21">
        <f>SUM(G$3:G218)+J219</f>
        <v>0</v>
      </c>
      <c r="N219" s="19">
        <f t="shared" si="19"/>
        <v>2726.9694592660317</v>
      </c>
      <c r="O219" s="19">
        <f t="shared" si="20"/>
        <v>195.78759831264441</v>
      </c>
      <c r="P219" s="19">
        <f t="shared" si="21"/>
        <v>0</v>
      </c>
      <c r="Q219" s="19">
        <f t="shared" si="22"/>
        <v>-730.68926439467202</v>
      </c>
      <c r="R219" s="19">
        <f t="shared" si="23"/>
        <v>0</v>
      </c>
      <c r="S219" s="19">
        <f t="shared" si="24"/>
        <v>0</v>
      </c>
    </row>
    <row r="220" spans="1:19" x14ac:dyDescent="0.25">
      <c r="A220" s="26">
        <f>Wellpath!E220</f>
        <v>6510</v>
      </c>
      <c r="B220" s="22">
        <v>0</v>
      </c>
      <c r="C220" s="22">
        <v>0</v>
      </c>
      <c r="D220" s="22">
        <f>SIN(Wellpath!L220) * SIN(Wellpath!O220) / (Bfield * COS(Dip))</f>
        <v>6.3532245883965926E-5</v>
      </c>
      <c r="E220" s="20">
        <f>Model!$W$25*((drdp!B220+drdp!K220)*AMIL!$B220+(drdp!E220+drdp!N220)*AMIL!$C220+(drdp!H220+drdp!Q220)*AMIL!$D220)</f>
        <v>-0.40502508486970229</v>
      </c>
      <c r="F220" s="20">
        <f>Model!$W$25*((drdp!C220+drdp!L220)*AMIL!$B220+(drdp!F220+drdp!O220)*AMIL!$C220+(drdp!I220+drdp!R220)*AMIL!$D220)</f>
        <v>0.10852614440518366</v>
      </c>
      <c r="G220" s="20">
        <f>Model!$W$25*((drdp!D220+drdp!M220)*AMIL!$B220+(drdp!G220+drdp!P220)*AMIL!$C220+(drdp!J220+drdp!S220)*AMIL!$D220)</f>
        <v>0</v>
      </c>
      <c r="H220" s="18">
        <f>Model!$W$25*((drdp!B220)*AMIL!$B220+(drdp!E220)*AMIL!$C220+(drdp!H220)*AMIL!$D220)</f>
        <v>-0.20251254243485114</v>
      </c>
      <c r="I220" s="18">
        <f>Model!$W$25*((drdp!C220)*AMIL!$B220+(drdp!F220)*AMIL!$C220+(drdp!I220)*AMIL!$D220)</f>
        <v>5.4263072202591828E-2</v>
      </c>
      <c r="J220" s="18">
        <f>Model!$W$25*((drdp!D220)*AMIL!$B220+(drdp!G220)*AMIL!$C220+(drdp!J220)*AMIL!$D220)</f>
        <v>0</v>
      </c>
      <c r="K220" s="21">
        <f>SUM(E$3:E219)+H220</f>
        <v>-52.625418220751314</v>
      </c>
      <c r="L220" s="21">
        <f>SUM(F$3:F219)+I220</f>
        <v>14.100938313600473</v>
      </c>
      <c r="M220" s="21">
        <f>SUM(G$3:G219)+J220</f>
        <v>0</v>
      </c>
      <c r="N220" s="19">
        <f t="shared" si="19"/>
        <v>2769.4346429089842</v>
      </c>
      <c r="O220" s="19">
        <f t="shared" si="20"/>
        <v>198.83646132396575</v>
      </c>
      <c r="P220" s="19">
        <f t="shared" si="21"/>
        <v>0</v>
      </c>
      <c r="Q220" s="19">
        <f t="shared" si="22"/>
        <v>-742.06777605824061</v>
      </c>
      <c r="R220" s="19">
        <f t="shared" si="23"/>
        <v>0</v>
      </c>
      <c r="S220" s="19">
        <f t="shared" si="24"/>
        <v>0</v>
      </c>
    </row>
    <row r="221" spans="1:19" x14ac:dyDescent="0.25">
      <c r="A221" s="26">
        <f>Wellpath!E221</f>
        <v>6540</v>
      </c>
      <c r="B221" s="22">
        <v>0</v>
      </c>
      <c r="C221" s="22">
        <v>0</v>
      </c>
      <c r="D221" s="22">
        <f>SIN(Wellpath!L221) * SIN(Wellpath!O221) / (Bfield * COS(Dip))</f>
        <v>6.3532245883965926E-5</v>
      </c>
      <c r="E221" s="20">
        <f>Model!$W$25*((drdp!B221+drdp!K221)*AMIL!$B221+(drdp!E221+drdp!N221)*AMIL!$C221+(drdp!H221+drdp!Q221)*AMIL!$D221)</f>
        <v>-0.40502508486970229</v>
      </c>
      <c r="F221" s="20">
        <f>Model!$W$25*((drdp!C221+drdp!L221)*AMIL!$B221+(drdp!F221+drdp!O221)*AMIL!$C221+(drdp!I221+drdp!R221)*AMIL!$D221)</f>
        <v>0.10852614440518366</v>
      </c>
      <c r="G221" s="20">
        <f>Model!$W$25*((drdp!D221+drdp!M221)*AMIL!$B221+(drdp!G221+drdp!P221)*AMIL!$C221+(drdp!J221+drdp!S221)*AMIL!$D221)</f>
        <v>0</v>
      </c>
      <c r="H221" s="18">
        <f>Model!$W$25*((drdp!B221)*AMIL!$B221+(drdp!E221)*AMIL!$C221+(drdp!H221)*AMIL!$D221)</f>
        <v>-0.20251254243485114</v>
      </c>
      <c r="I221" s="18">
        <f>Model!$W$25*((drdp!C221)*AMIL!$B221+(drdp!F221)*AMIL!$C221+(drdp!I221)*AMIL!$D221)</f>
        <v>5.4263072202591828E-2</v>
      </c>
      <c r="J221" s="18">
        <f>Model!$W$25*((drdp!D221)*AMIL!$B221+(drdp!G221)*AMIL!$C221+(drdp!J221)*AMIL!$D221)</f>
        <v>0</v>
      </c>
      <c r="K221" s="21">
        <f>SUM(E$3:E220)+H221</f>
        <v>-53.030443305621013</v>
      </c>
      <c r="L221" s="21">
        <f>SUM(F$3:F220)+I221</f>
        <v>14.209464458005657</v>
      </c>
      <c r="M221" s="21">
        <f>SUM(G$3:G220)+J221</f>
        <v>0</v>
      </c>
      <c r="N221" s="19">
        <f t="shared" si="19"/>
        <v>2812.2279171906844</v>
      </c>
      <c r="O221" s="19">
        <f t="shared" si="20"/>
        <v>201.908880183326</v>
      </c>
      <c r="P221" s="19">
        <f t="shared" si="21"/>
        <v>0</v>
      </c>
      <c r="Q221" s="19">
        <f t="shared" si="22"/>
        <v>-753.53419934350586</v>
      </c>
      <c r="R221" s="19">
        <f t="shared" si="23"/>
        <v>0</v>
      </c>
      <c r="S221" s="19">
        <f t="shared" si="24"/>
        <v>0</v>
      </c>
    </row>
    <row r="222" spans="1:19" x14ac:dyDescent="0.25">
      <c r="A222" s="26">
        <f>Wellpath!E222</f>
        <v>6570</v>
      </c>
      <c r="B222" s="22">
        <v>0</v>
      </c>
      <c r="C222" s="22">
        <v>0</v>
      </c>
      <c r="D222" s="22">
        <f>SIN(Wellpath!L222) * SIN(Wellpath!O222) / (Bfield * COS(Dip))</f>
        <v>6.3532245883965926E-5</v>
      </c>
      <c r="E222" s="20">
        <f>Model!$W$25*((drdp!B222+drdp!K222)*AMIL!$B222+(drdp!E222+drdp!N222)*AMIL!$C222+(drdp!H222+drdp!Q222)*AMIL!$D222)</f>
        <v>-0.40502508486970229</v>
      </c>
      <c r="F222" s="20">
        <f>Model!$W$25*((drdp!C222+drdp!L222)*AMIL!$B222+(drdp!F222+drdp!O222)*AMIL!$C222+(drdp!I222+drdp!R222)*AMIL!$D222)</f>
        <v>0.10852614440518366</v>
      </c>
      <c r="G222" s="20">
        <f>Model!$W$25*((drdp!D222+drdp!M222)*AMIL!$B222+(drdp!G222+drdp!P222)*AMIL!$C222+(drdp!J222+drdp!S222)*AMIL!$D222)</f>
        <v>0</v>
      </c>
      <c r="H222" s="18">
        <f>Model!$W$25*((drdp!B222)*AMIL!$B222+(drdp!E222)*AMIL!$C222+(drdp!H222)*AMIL!$D222)</f>
        <v>-0.20251254243485114</v>
      </c>
      <c r="I222" s="18">
        <f>Model!$W$25*((drdp!C222)*AMIL!$B222+(drdp!F222)*AMIL!$C222+(drdp!I222)*AMIL!$D222)</f>
        <v>5.4263072202591828E-2</v>
      </c>
      <c r="J222" s="18">
        <f>Model!$W$25*((drdp!D222)*AMIL!$B222+(drdp!G222)*AMIL!$C222+(drdp!J222)*AMIL!$D222)</f>
        <v>0</v>
      </c>
      <c r="K222" s="21">
        <f>SUM(E$3:E221)+H222</f>
        <v>-53.435468390490712</v>
      </c>
      <c r="L222" s="21">
        <f>SUM(F$3:F221)+I222</f>
        <v>14.317990602410841</v>
      </c>
      <c r="M222" s="21">
        <f>SUM(G$3:G221)+J222</f>
        <v>0</v>
      </c>
      <c r="N222" s="19">
        <f t="shared" si="19"/>
        <v>2855.3492821111322</v>
      </c>
      <c r="O222" s="19">
        <f t="shared" si="20"/>
        <v>205.00485489072517</v>
      </c>
      <c r="P222" s="19">
        <f t="shared" si="21"/>
        <v>0</v>
      </c>
      <c r="Q222" s="19">
        <f t="shared" si="22"/>
        <v>-765.08853425046755</v>
      </c>
      <c r="R222" s="19">
        <f t="shared" si="23"/>
        <v>0</v>
      </c>
      <c r="S222" s="19">
        <f t="shared" si="24"/>
        <v>0</v>
      </c>
    </row>
    <row r="223" spans="1:19" x14ac:dyDescent="0.25">
      <c r="A223" s="26">
        <f>Wellpath!E223</f>
        <v>6600</v>
      </c>
      <c r="B223" s="22">
        <v>0</v>
      </c>
      <c r="C223" s="22">
        <v>0</v>
      </c>
      <c r="D223" s="22">
        <f>SIN(Wellpath!L223) * SIN(Wellpath!O223) / (Bfield * COS(Dip))</f>
        <v>6.3532245883965926E-5</v>
      </c>
      <c r="E223" s="20">
        <f>Model!$W$25*((drdp!B223+drdp!K223)*AMIL!$B223+(drdp!E223+drdp!N223)*AMIL!$C223+(drdp!H223+drdp!Q223)*AMIL!$D223)</f>
        <v>-0.40502508486970229</v>
      </c>
      <c r="F223" s="20">
        <f>Model!$W$25*((drdp!C223+drdp!L223)*AMIL!$B223+(drdp!F223+drdp!O223)*AMIL!$C223+(drdp!I223+drdp!R223)*AMIL!$D223)</f>
        <v>0.10852614440518366</v>
      </c>
      <c r="G223" s="20">
        <f>Model!$W$25*((drdp!D223+drdp!M223)*AMIL!$B223+(drdp!G223+drdp!P223)*AMIL!$C223+(drdp!J223+drdp!S223)*AMIL!$D223)</f>
        <v>0</v>
      </c>
      <c r="H223" s="18">
        <f>Model!$W$25*((drdp!B223)*AMIL!$B223+(drdp!E223)*AMIL!$C223+(drdp!H223)*AMIL!$D223)</f>
        <v>-0.20251254243485114</v>
      </c>
      <c r="I223" s="18">
        <f>Model!$W$25*((drdp!C223)*AMIL!$B223+(drdp!F223)*AMIL!$C223+(drdp!I223)*AMIL!$D223)</f>
        <v>5.4263072202591828E-2</v>
      </c>
      <c r="J223" s="18">
        <f>Model!$W$25*((drdp!D223)*AMIL!$B223+(drdp!G223)*AMIL!$C223+(drdp!J223)*AMIL!$D223)</f>
        <v>0</v>
      </c>
      <c r="K223" s="21">
        <f>SUM(E$3:E222)+H223</f>
        <v>-53.840493475360411</v>
      </c>
      <c r="L223" s="21">
        <f>SUM(F$3:F222)+I223</f>
        <v>14.426516746816025</v>
      </c>
      <c r="M223" s="21">
        <f>SUM(G$3:G222)+J223</f>
        <v>0</v>
      </c>
      <c r="N223" s="19">
        <f t="shared" si="19"/>
        <v>2898.7987376703268</v>
      </c>
      <c r="O223" s="19">
        <f t="shared" si="20"/>
        <v>208.12438544616325</v>
      </c>
      <c r="P223" s="19">
        <f t="shared" si="21"/>
        <v>0</v>
      </c>
      <c r="Q223" s="19">
        <f t="shared" si="22"/>
        <v>-776.73078077912589</v>
      </c>
      <c r="R223" s="19">
        <f t="shared" si="23"/>
        <v>0</v>
      </c>
      <c r="S223" s="19">
        <f t="shared" si="24"/>
        <v>0</v>
      </c>
    </row>
    <row r="224" spans="1:19" x14ac:dyDescent="0.25">
      <c r="A224" s="26">
        <f>Wellpath!E224</f>
        <v>6630</v>
      </c>
      <c r="B224" s="22">
        <v>0</v>
      </c>
      <c r="C224" s="22">
        <v>0</v>
      </c>
      <c r="D224" s="22">
        <f>SIN(Wellpath!L224) * SIN(Wellpath!O224) / (Bfield * COS(Dip))</f>
        <v>6.3532245883965926E-5</v>
      </c>
      <c r="E224" s="20">
        <f>Model!$W$25*((drdp!B224+drdp!K224)*AMIL!$B224+(drdp!E224+drdp!N224)*AMIL!$C224+(drdp!H224+drdp!Q224)*AMIL!$D224)</f>
        <v>-0.40502508486970229</v>
      </c>
      <c r="F224" s="20">
        <f>Model!$W$25*((drdp!C224+drdp!L224)*AMIL!$B224+(drdp!F224+drdp!O224)*AMIL!$C224+(drdp!I224+drdp!R224)*AMIL!$D224)</f>
        <v>0.10852614440518366</v>
      </c>
      <c r="G224" s="20">
        <f>Model!$W$25*((drdp!D224+drdp!M224)*AMIL!$B224+(drdp!G224+drdp!P224)*AMIL!$C224+(drdp!J224+drdp!S224)*AMIL!$D224)</f>
        <v>0</v>
      </c>
      <c r="H224" s="18">
        <f>Model!$W$25*((drdp!B224)*AMIL!$B224+(drdp!E224)*AMIL!$C224+(drdp!H224)*AMIL!$D224)</f>
        <v>-0.20251254243485114</v>
      </c>
      <c r="I224" s="18">
        <f>Model!$W$25*((drdp!C224)*AMIL!$B224+(drdp!F224)*AMIL!$C224+(drdp!I224)*AMIL!$D224)</f>
        <v>5.4263072202591828E-2</v>
      </c>
      <c r="J224" s="18">
        <f>Model!$W$25*((drdp!D224)*AMIL!$B224+(drdp!G224)*AMIL!$C224+(drdp!J224)*AMIL!$D224)</f>
        <v>0</v>
      </c>
      <c r="K224" s="21">
        <f>SUM(E$3:E223)+H224</f>
        <v>-54.24551856023011</v>
      </c>
      <c r="L224" s="21">
        <f>SUM(F$3:F223)+I224</f>
        <v>14.53504289122121</v>
      </c>
      <c r="M224" s="21">
        <f>SUM(G$3:G223)+J224</f>
        <v>0</v>
      </c>
      <c r="N224" s="19">
        <f t="shared" si="19"/>
        <v>2942.5762838682695</v>
      </c>
      <c r="O224" s="19">
        <f t="shared" si="20"/>
        <v>211.26747184964023</v>
      </c>
      <c r="P224" s="19">
        <f t="shared" si="21"/>
        <v>0</v>
      </c>
      <c r="Q224" s="19">
        <f t="shared" si="22"/>
        <v>-788.46093892948079</v>
      </c>
      <c r="R224" s="19">
        <f t="shared" si="23"/>
        <v>0</v>
      </c>
      <c r="S224" s="19">
        <f t="shared" si="24"/>
        <v>0</v>
      </c>
    </row>
    <row r="225" spans="1:19" x14ac:dyDescent="0.25">
      <c r="A225" s="26">
        <f>Wellpath!E225</f>
        <v>6660</v>
      </c>
      <c r="B225" s="22">
        <v>0</v>
      </c>
      <c r="C225" s="22">
        <v>0</v>
      </c>
      <c r="D225" s="22">
        <f>SIN(Wellpath!L225) * SIN(Wellpath!O225) / (Bfield * COS(Dip))</f>
        <v>6.3532245883965926E-5</v>
      </c>
      <c r="E225" s="20">
        <f>Model!$W$25*((drdp!B225+drdp!K225)*AMIL!$B225+(drdp!E225+drdp!N225)*AMIL!$C225+(drdp!H225+drdp!Q225)*AMIL!$D225)</f>
        <v>-0.40502508486970229</v>
      </c>
      <c r="F225" s="20">
        <f>Model!$W$25*((drdp!C225+drdp!L225)*AMIL!$B225+(drdp!F225+drdp!O225)*AMIL!$C225+(drdp!I225+drdp!R225)*AMIL!$D225)</f>
        <v>0.10852614440518366</v>
      </c>
      <c r="G225" s="20">
        <f>Model!$W$25*((drdp!D225+drdp!M225)*AMIL!$B225+(drdp!G225+drdp!P225)*AMIL!$C225+(drdp!J225+drdp!S225)*AMIL!$D225)</f>
        <v>0</v>
      </c>
      <c r="H225" s="18">
        <f>Model!$W$25*((drdp!B225)*AMIL!$B225+(drdp!E225)*AMIL!$C225+(drdp!H225)*AMIL!$D225)</f>
        <v>-0.20251254243485114</v>
      </c>
      <c r="I225" s="18">
        <f>Model!$W$25*((drdp!C225)*AMIL!$B225+(drdp!F225)*AMIL!$C225+(drdp!I225)*AMIL!$D225)</f>
        <v>5.4263072202591828E-2</v>
      </c>
      <c r="J225" s="18">
        <f>Model!$W$25*((drdp!D225)*AMIL!$B225+(drdp!G225)*AMIL!$C225+(drdp!J225)*AMIL!$D225)</f>
        <v>0</v>
      </c>
      <c r="K225" s="21">
        <f>SUM(E$3:E224)+H225</f>
        <v>-54.650543645099809</v>
      </c>
      <c r="L225" s="21">
        <f>SUM(F$3:F224)+I225</f>
        <v>14.643569035626394</v>
      </c>
      <c r="M225" s="21">
        <f>SUM(G$3:G224)+J225</f>
        <v>0</v>
      </c>
      <c r="N225" s="19">
        <f t="shared" si="19"/>
        <v>2986.6819207049593</v>
      </c>
      <c r="O225" s="19">
        <f t="shared" si="20"/>
        <v>214.4341141011561</v>
      </c>
      <c r="P225" s="19">
        <f t="shared" si="21"/>
        <v>0</v>
      </c>
      <c r="Q225" s="19">
        <f t="shared" si="22"/>
        <v>-800.27900870153235</v>
      </c>
      <c r="R225" s="19">
        <f t="shared" si="23"/>
        <v>0</v>
      </c>
      <c r="S225" s="19">
        <f t="shared" si="24"/>
        <v>0</v>
      </c>
    </row>
    <row r="226" spans="1:19" x14ac:dyDescent="0.25">
      <c r="A226" s="26">
        <f>Wellpath!E226</f>
        <v>6690</v>
      </c>
      <c r="B226" s="22">
        <v>0</v>
      </c>
      <c r="C226" s="22">
        <v>0</v>
      </c>
      <c r="D226" s="22">
        <f>SIN(Wellpath!L226) * SIN(Wellpath!O226) / (Bfield * COS(Dip))</f>
        <v>6.3532245883965926E-5</v>
      </c>
      <c r="E226" s="20">
        <f>Model!$W$25*((drdp!B226+drdp!K226)*AMIL!$B226+(drdp!E226+drdp!N226)*AMIL!$C226+(drdp!H226+drdp!Q226)*AMIL!$D226)</f>
        <v>-0.40502508486970229</v>
      </c>
      <c r="F226" s="20">
        <f>Model!$W$25*((drdp!C226+drdp!L226)*AMIL!$B226+(drdp!F226+drdp!O226)*AMIL!$C226+(drdp!I226+drdp!R226)*AMIL!$D226)</f>
        <v>0.10852614440518366</v>
      </c>
      <c r="G226" s="20">
        <f>Model!$W$25*((drdp!D226+drdp!M226)*AMIL!$B226+(drdp!G226+drdp!P226)*AMIL!$C226+(drdp!J226+drdp!S226)*AMIL!$D226)</f>
        <v>0</v>
      </c>
      <c r="H226" s="18">
        <f>Model!$W$25*((drdp!B226)*AMIL!$B226+(drdp!E226)*AMIL!$C226+(drdp!H226)*AMIL!$D226)</f>
        <v>-0.20251254243485114</v>
      </c>
      <c r="I226" s="18">
        <f>Model!$W$25*((drdp!C226)*AMIL!$B226+(drdp!F226)*AMIL!$C226+(drdp!I226)*AMIL!$D226)</f>
        <v>5.4263072202591828E-2</v>
      </c>
      <c r="J226" s="18">
        <f>Model!$W$25*((drdp!D226)*AMIL!$B226+(drdp!G226)*AMIL!$C226+(drdp!J226)*AMIL!$D226)</f>
        <v>0</v>
      </c>
      <c r="K226" s="21">
        <f>SUM(E$3:E225)+H226</f>
        <v>-55.055568729969508</v>
      </c>
      <c r="L226" s="21">
        <f>SUM(F$3:F225)+I226</f>
        <v>14.752095180031578</v>
      </c>
      <c r="M226" s="21">
        <f>SUM(G$3:G225)+J226</f>
        <v>0</v>
      </c>
      <c r="N226" s="19">
        <f t="shared" si="19"/>
        <v>3031.1156481803964</v>
      </c>
      <c r="O226" s="19">
        <f t="shared" si="20"/>
        <v>217.6243122007109</v>
      </c>
      <c r="P226" s="19">
        <f t="shared" si="21"/>
        <v>0</v>
      </c>
      <c r="Q226" s="19">
        <f t="shared" si="22"/>
        <v>-812.18499009528045</v>
      </c>
      <c r="R226" s="19">
        <f t="shared" si="23"/>
        <v>0</v>
      </c>
      <c r="S226" s="19">
        <f t="shared" si="24"/>
        <v>0</v>
      </c>
    </row>
    <row r="227" spans="1:19" x14ac:dyDescent="0.25">
      <c r="A227" s="26">
        <f>Wellpath!E227</f>
        <v>6720</v>
      </c>
      <c r="B227" s="22">
        <v>0</v>
      </c>
      <c r="C227" s="22">
        <v>0</v>
      </c>
      <c r="D227" s="22">
        <f>SIN(Wellpath!L227) * SIN(Wellpath!O227) / (Bfield * COS(Dip))</f>
        <v>6.3532245883965926E-5</v>
      </c>
      <c r="E227" s="20">
        <f>Model!$W$25*((drdp!B227+drdp!K227)*AMIL!$B227+(drdp!E227+drdp!N227)*AMIL!$C227+(drdp!H227+drdp!Q227)*AMIL!$D227)</f>
        <v>-0.40502508486970229</v>
      </c>
      <c r="F227" s="20">
        <f>Model!$W$25*((drdp!C227+drdp!L227)*AMIL!$B227+(drdp!F227+drdp!O227)*AMIL!$C227+(drdp!I227+drdp!R227)*AMIL!$D227)</f>
        <v>0.10852614440518366</v>
      </c>
      <c r="G227" s="20">
        <f>Model!$W$25*((drdp!D227+drdp!M227)*AMIL!$B227+(drdp!G227+drdp!P227)*AMIL!$C227+(drdp!J227+drdp!S227)*AMIL!$D227)</f>
        <v>0</v>
      </c>
      <c r="H227" s="18">
        <f>Model!$W$25*((drdp!B227)*AMIL!$B227+(drdp!E227)*AMIL!$C227+(drdp!H227)*AMIL!$D227)</f>
        <v>-0.20251254243485114</v>
      </c>
      <c r="I227" s="18">
        <f>Model!$W$25*((drdp!C227)*AMIL!$B227+(drdp!F227)*AMIL!$C227+(drdp!I227)*AMIL!$D227)</f>
        <v>5.4263072202591828E-2</v>
      </c>
      <c r="J227" s="18">
        <f>Model!$W$25*((drdp!D227)*AMIL!$B227+(drdp!G227)*AMIL!$C227+(drdp!J227)*AMIL!$D227)</f>
        <v>0</v>
      </c>
      <c r="K227" s="21">
        <f>SUM(E$3:E226)+H227</f>
        <v>-55.460593814839207</v>
      </c>
      <c r="L227" s="21">
        <f>SUM(F$3:F226)+I227</f>
        <v>14.860621324436762</v>
      </c>
      <c r="M227" s="21">
        <f>SUM(G$3:G226)+J227</f>
        <v>0</v>
      </c>
      <c r="N227" s="19">
        <f t="shared" si="19"/>
        <v>3075.8774662945807</v>
      </c>
      <c r="O227" s="19">
        <f t="shared" si="20"/>
        <v>220.83806614830462</v>
      </c>
      <c r="P227" s="19">
        <f t="shared" si="21"/>
        <v>0</v>
      </c>
      <c r="Q227" s="19">
        <f t="shared" si="22"/>
        <v>-824.17888311072511</v>
      </c>
      <c r="R227" s="19">
        <f t="shared" si="23"/>
        <v>0</v>
      </c>
      <c r="S227" s="19">
        <f t="shared" si="24"/>
        <v>0</v>
      </c>
    </row>
    <row r="228" spans="1:19" x14ac:dyDescent="0.25">
      <c r="A228" s="26">
        <f>Wellpath!E228</f>
        <v>6750</v>
      </c>
      <c r="B228" s="22">
        <v>0</v>
      </c>
      <c r="C228" s="22">
        <v>0</v>
      </c>
      <c r="D228" s="22">
        <f>SIN(Wellpath!L228) * SIN(Wellpath!O228) / (Bfield * COS(Dip))</f>
        <v>6.3532245883965926E-5</v>
      </c>
      <c r="E228" s="20">
        <f>Model!$W$25*((drdp!B228+drdp!K228)*AMIL!$B228+(drdp!E228+drdp!N228)*AMIL!$C228+(drdp!H228+drdp!Q228)*AMIL!$D228)</f>
        <v>-0.40502508486970229</v>
      </c>
      <c r="F228" s="20">
        <f>Model!$W$25*((drdp!C228+drdp!L228)*AMIL!$B228+(drdp!F228+drdp!O228)*AMIL!$C228+(drdp!I228+drdp!R228)*AMIL!$D228)</f>
        <v>0.10852614440518366</v>
      </c>
      <c r="G228" s="20">
        <f>Model!$W$25*((drdp!D228+drdp!M228)*AMIL!$B228+(drdp!G228+drdp!P228)*AMIL!$C228+(drdp!J228+drdp!S228)*AMIL!$D228)</f>
        <v>0</v>
      </c>
      <c r="H228" s="18">
        <f>Model!$W$25*((drdp!B228)*AMIL!$B228+(drdp!E228)*AMIL!$C228+(drdp!H228)*AMIL!$D228)</f>
        <v>-0.20251254243485114</v>
      </c>
      <c r="I228" s="18">
        <f>Model!$W$25*((drdp!C228)*AMIL!$B228+(drdp!F228)*AMIL!$C228+(drdp!I228)*AMIL!$D228)</f>
        <v>5.4263072202591828E-2</v>
      </c>
      <c r="J228" s="18">
        <f>Model!$W$25*((drdp!D228)*AMIL!$B228+(drdp!G228)*AMIL!$C228+(drdp!J228)*AMIL!$D228)</f>
        <v>0</v>
      </c>
      <c r="K228" s="21">
        <f>SUM(E$3:E227)+H228</f>
        <v>-55.865618899708906</v>
      </c>
      <c r="L228" s="21">
        <f>SUM(F$3:F227)+I228</f>
        <v>14.969147468841946</v>
      </c>
      <c r="M228" s="21">
        <f>SUM(G$3:G227)+J228</f>
        <v>0</v>
      </c>
      <c r="N228" s="19">
        <f t="shared" si="19"/>
        <v>3120.9673750475131</v>
      </c>
      <c r="O228" s="19">
        <f t="shared" si="20"/>
        <v>224.07537594393725</v>
      </c>
      <c r="P228" s="19">
        <f t="shared" si="21"/>
        <v>0</v>
      </c>
      <c r="Q228" s="19">
        <f t="shared" si="22"/>
        <v>-836.26068774786631</v>
      </c>
      <c r="R228" s="19">
        <f t="shared" si="23"/>
        <v>0</v>
      </c>
      <c r="S228" s="19">
        <f t="shared" si="24"/>
        <v>0</v>
      </c>
    </row>
    <row r="229" spans="1:19" x14ac:dyDescent="0.25">
      <c r="A229" s="26">
        <f>Wellpath!E229</f>
        <v>6780</v>
      </c>
      <c r="B229" s="22">
        <v>0</v>
      </c>
      <c r="C229" s="22">
        <v>0</v>
      </c>
      <c r="D229" s="22">
        <f>SIN(Wellpath!L229) * SIN(Wellpath!O229) / (Bfield * COS(Dip))</f>
        <v>6.3532245883965926E-5</v>
      </c>
      <c r="E229" s="20">
        <f>Model!$W$25*((drdp!B229+drdp!K229)*AMIL!$B229+(drdp!E229+drdp!N229)*AMIL!$C229+(drdp!H229+drdp!Q229)*AMIL!$D229)</f>
        <v>-0.40502508486970229</v>
      </c>
      <c r="F229" s="20">
        <f>Model!$W$25*((drdp!C229+drdp!L229)*AMIL!$B229+(drdp!F229+drdp!O229)*AMIL!$C229+(drdp!I229+drdp!R229)*AMIL!$D229)</f>
        <v>0.10852614440518366</v>
      </c>
      <c r="G229" s="20">
        <f>Model!$W$25*((drdp!D229+drdp!M229)*AMIL!$B229+(drdp!G229+drdp!P229)*AMIL!$C229+(drdp!J229+drdp!S229)*AMIL!$D229)</f>
        <v>0</v>
      </c>
      <c r="H229" s="18">
        <f>Model!$W$25*((drdp!B229)*AMIL!$B229+(drdp!E229)*AMIL!$C229+(drdp!H229)*AMIL!$D229)</f>
        <v>-0.20251254243485114</v>
      </c>
      <c r="I229" s="18">
        <f>Model!$W$25*((drdp!C229)*AMIL!$B229+(drdp!F229)*AMIL!$C229+(drdp!I229)*AMIL!$D229)</f>
        <v>5.4263072202591828E-2</v>
      </c>
      <c r="J229" s="18">
        <f>Model!$W$25*((drdp!D229)*AMIL!$B229+(drdp!G229)*AMIL!$C229+(drdp!J229)*AMIL!$D229)</f>
        <v>0</v>
      </c>
      <c r="K229" s="21">
        <f>SUM(E$3:E228)+H229</f>
        <v>-56.270643984578605</v>
      </c>
      <c r="L229" s="21">
        <f>SUM(F$3:F228)+I229</f>
        <v>15.07767361324713</v>
      </c>
      <c r="M229" s="21">
        <f>SUM(G$3:G228)+J229</f>
        <v>0</v>
      </c>
      <c r="N229" s="19">
        <f t="shared" si="19"/>
        <v>3166.3853744391922</v>
      </c>
      <c r="O229" s="19">
        <f t="shared" si="20"/>
        <v>227.33624158760878</v>
      </c>
      <c r="P229" s="19">
        <f t="shared" si="21"/>
        <v>0</v>
      </c>
      <c r="Q229" s="19">
        <f t="shared" si="22"/>
        <v>-848.43040400670418</v>
      </c>
      <c r="R229" s="19">
        <f t="shared" si="23"/>
        <v>0</v>
      </c>
      <c r="S229" s="19">
        <f t="shared" si="24"/>
        <v>0</v>
      </c>
    </row>
    <row r="230" spans="1:19" x14ac:dyDescent="0.25">
      <c r="A230" s="26">
        <f>Wellpath!E230</f>
        <v>6810</v>
      </c>
      <c r="B230" s="22">
        <v>0</v>
      </c>
      <c r="C230" s="22">
        <v>0</v>
      </c>
      <c r="D230" s="22">
        <f>SIN(Wellpath!L230) * SIN(Wellpath!O230) / (Bfield * COS(Dip))</f>
        <v>6.3532245883965926E-5</v>
      </c>
      <c r="E230" s="20">
        <f>Model!$W$25*((drdp!B230+drdp!K230)*AMIL!$B230+(drdp!E230+drdp!N230)*AMIL!$C230+(drdp!H230+drdp!Q230)*AMIL!$D230)</f>
        <v>-0.40502508486970229</v>
      </c>
      <c r="F230" s="20">
        <f>Model!$W$25*((drdp!C230+drdp!L230)*AMIL!$B230+(drdp!F230+drdp!O230)*AMIL!$C230+(drdp!I230+drdp!R230)*AMIL!$D230)</f>
        <v>0.10852614440518366</v>
      </c>
      <c r="G230" s="20">
        <f>Model!$W$25*((drdp!D230+drdp!M230)*AMIL!$B230+(drdp!G230+drdp!P230)*AMIL!$C230+(drdp!J230+drdp!S230)*AMIL!$D230)</f>
        <v>0</v>
      </c>
      <c r="H230" s="18">
        <f>Model!$W$25*((drdp!B230)*AMIL!$B230+(drdp!E230)*AMIL!$C230+(drdp!H230)*AMIL!$D230)</f>
        <v>-0.20251254243485114</v>
      </c>
      <c r="I230" s="18">
        <f>Model!$W$25*((drdp!C230)*AMIL!$B230+(drdp!F230)*AMIL!$C230+(drdp!I230)*AMIL!$D230)</f>
        <v>5.4263072202591828E-2</v>
      </c>
      <c r="J230" s="18">
        <f>Model!$W$25*((drdp!D230)*AMIL!$B230+(drdp!G230)*AMIL!$C230+(drdp!J230)*AMIL!$D230)</f>
        <v>0</v>
      </c>
      <c r="K230" s="21">
        <f>SUM(E$3:E229)+H230</f>
        <v>-56.675669069448304</v>
      </c>
      <c r="L230" s="21">
        <f>SUM(F$3:F229)+I230</f>
        <v>15.186199757652314</v>
      </c>
      <c r="M230" s="21">
        <f>SUM(G$3:G229)+J230</f>
        <v>0</v>
      </c>
      <c r="N230" s="19">
        <f t="shared" si="19"/>
        <v>3212.131464469619</v>
      </c>
      <c r="O230" s="19">
        <f t="shared" si="20"/>
        <v>230.6206630793192</v>
      </c>
      <c r="P230" s="19">
        <f t="shared" si="21"/>
        <v>0</v>
      </c>
      <c r="Q230" s="19">
        <f t="shared" si="22"/>
        <v>-860.68803188723859</v>
      </c>
      <c r="R230" s="19">
        <f t="shared" si="23"/>
        <v>0</v>
      </c>
      <c r="S230" s="19">
        <f t="shared" si="24"/>
        <v>0</v>
      </c>
    </row>
    <row r="231" spans="1:19" x14ac:dyDescent="0.25">
      <c r="A231" s="26">
        <f>Wellpath!E231</f>
        <v>6840</v>
      </c>
      <c r="B231" s="22">
        <v>0</v>
      </c>
      <c r="C231" s="22">
        <v>0</v>
      </c>
      <c r="D231" s="22">
        <f>SIN(Wellpath!L231) * SIN(Wellpath!O231) / (Bfield * COS(Dip))</f>
        <v>6.3532245883965926E-5</v>
      </c>
      <c r="E231" s="20">
        <f>Model!$W$25*((drdp!B231+drdp!K231)*AMIL!$B231+(drdp!E231+drdp!N231)*AMIL!$C231+(drdp!H231+drdp!Q231)*AMIL!$D231)</f>
        <v>-0.40502508486970229</v>
      </c>
      <c r="F231" s="20">
        <f>Model!$W$25*((drdp!C231+drdp!L231)*AMIL!$B231+(drdp!F231+drdp!O231)*AMIL!$C231+(drdp!I231+drdp!R231)*AMIL!$D231)</f>
        <v>0.10852614440518366</v>
      </c>
      <c r="G231" s="20">
        <f>Model!$W$25*((drdp!D231+drdp!M231)*AMIL!$B231+(drdp!G231+drdp!P231)*AMIL!$C231+(drdp!J231+drdp!S231)*AMIL!$D231)</f>
        <v>0</v>
      </c>
      <c r="H231" s="18">
        <f>Model!$W$25*((drdp!B231)*AMIL!$B231+(drdp!E231)*AMIL!$C231+(drdp!H231)*AMIL!$D231)</f>
        <v>-0.20251254243485114</v>
      </c>
      <c r="I231" s="18">
        <f>Model!$W$25*((drdp!C231)*AMIL!$B231+(drdp!F231)*AMIL!$C231+(drdp!I231)*AMIL!$D231)</f>
        <v>5.4263072202591828E-2</v>
      </c>
      <c r="J231" s="18">
        <f>Model!$W$25*((drdp!D231)*AMIL!$B231+(drdp!G231)*AMIL!$C231+(drdp!J231)*AMIL!$D231)</f>
        <v>0</v>
      </c>
      <c r="K231" s="21">
        <f>SUM(E$3:E230)+H231</f>
        <v>-57.080694154318003</v>
      </c>
      <c r="L231" s="21">
        <f>SUM(F$3:F230)+I231</f>
        <v>15.294725902057499</v>
      </c>
      <c r="M231" s="21">
        <f>SUM(G$3:G230)+J231</f>
        <v>0</v>
      </c>
      <c r="N231" s="19">
        <f t="shared" si="19"/>
        <v>3258.2056451387934</v>
      </c>
      <c r="O231" s="19">
        <f t="shared" si="20"/>
        <v>233.92864041906856</v>
      </c>
      <c r="P231" s="19">
        <f t="shared" si="21"/>
        <v>0</v>
      </c>
      <c r="Q231" s="19">
        <f t="shared" si="22"/>
        <v>-873.03357138946956</v>
      </c>
      <c r="R231" s="19">
        <f t="shared" si="23"/>
        <v>0</v>
      </c>
      <c r="S231" s="19">
        <f t="shared" si="24"/>
        <v>0</v>
      </c>
    </row>
    <row r="232" spans="1:19" x14ac:dyDescent="0.25">
      <c r="A232" s="26">
        <f>Wellpath!E232</f>
        <v>6870</v>
      </c>
      <c r="B232" s="22">
        <v>0</v>
      </c>
      <c r="C232" s="22">
        <v>0</v>
      </c>
      <c r="D232" s="22">
        <f>SIN(Wellpath!L232) * SIN(Wellpath!O232) / (Bfield * COS(Dip))</f>
        <v>6.3532245883965926E-5</v>
      </c>
      <c r="E232" s="20">
        <f>Model!$W$25*((drdp!B232+drdp!K232)*AMIL!$B232+(drdp!E232+drdp!N232)*AMIL!$C232+(drdp!H232+drdp!Q232)*AMIL!$D232)</f>
        <v>-0.40502508486970229</v>
      </c>
      <c r="F232" s="20">
        <f>Model!$W$25*((drdp!C232+drdp!L232)*AMIL!$B232+(drdp!F232+drdp!O232)*AMIL!$C232+(drdp!I232+drdp!R232)*AMIL!$D232)</f>
        <v>0.10852614440518366</v>
      </c>
      <c r="G232" s="20">
        <f>Model!$W$25*((drdp!D232+drdp!M232)*AMIL!$B232+(drdp!G232+drdp!P232)*AMIL!$C232+(drdp!J232+drdp!S232)*AMIL!$D232)</f>
        <v>0</v>
      </c>
      <c r="H232" s="18">
        <f>Model!$W$25*((drdp!B232)*AMIL!$B232+(drdp!E232)*AMIL!$C232+(drdp!H232)*AMIL!$D232)</f>
        <v>-0.20251254243485114</v>
      </c>
      <c r="I232" s="18">
        <f>Model!$W$25*((drdp!C232)*AMIL!$B232+(drdp!F232)*AMIL!$C232+(drdp!I232)*AMIL!$D232)</f>
        <v>5.4263072202591828E-2</v>
      </c>
      <c r="J232" s="18">
        <f>Model!$W$25*((drdp!D232)*AMIL!$B232+(drdp!G232)*AMIL!$C232+(drdp!J232)*AMIL!$D232)</f>
        <v>0</v>
      </c>
      <c r="K232" s="21">
        <f>SUM(E$3:E231)+H232</f>
        <v>-57.485719239187702</v>
      </c>
      <c r="L232" s="21">
        <f>SUM(F$3:F231)+I232</f>
        <v>15.403252046462683</v>
      </c>
      <c r="M232" s="21">
        <f>SUM(G$3:G231)+J232</f>
        <v>0</v>
      </c>
      <c r="N232" s="19">
        <f t="shared" si="19"/>
        <v>3304.6079164467151</v>
      </c>
      <c r="O232" s="19">
        <f t="shared" si="20"/>
        <v>237.26017360685682</v>
      </c>
      <c r="P232" s="19">
        <f t="shared" si="21"/>
        <v>0</v>
      </c>
      <c r="Q232" s="19">
        <f t="shared" si="22"/>
        <v>-885.46702251339718</v>
      </c>
      <c r="R232" s="19">
        <f t="shared" si="23"/>
        <v>0</v>
      </c>
      <c r="S232" s="19">
        <f t="shared" si="24"/>
        <v>0</v>
      </c>
    </row>
    <row r="233" spans="1:19" x14ac:dyDescent="0.25">
      <c r="A233" s="26">
        <f>Wellpath!E233</f>
        <v>6900</v>
      </c>
      <c r="B233" s="22">
        <v>0</v>
      </c>
      <c r="C233" s="22">
        <v>0</v>
      </c>
      <c r="D233" s="22">
        <f>SIN(Wellpath!L233) * SIN(Wellpath!O233) / (Bfield * COS(Dip))</f>
        <v>6.3532245883965926E-5</v>
      </c>
      <c r="E233" s="20">
        <f>Model!$W$25*((drdp!B233+drdp!K233)*AMIL!$B233+(drdp!E233+drdp!N233)*AMIL!$C233+(drdp!H233+drdp!Q233)*AMIL!$D233)</f>
        <v>-0.40502508486970229</v>
      </c>
      <c r="F233" s="20">
        <f>Model!$W$25*((drdp!C233+drdp!L233)*AMIL!$B233+(drdp!F233+drdp!O233)*AMIL!$C233+(drdp!I233+drdp!R233)*AMIL!$D233)</f>
        <v>0.10852614440518366</v>
      </c>
      <c r="G233" s="20">
        <f>Model!$W$25*((drdp!D233+drdp!M233)*AMIL!$B233+(drdp!G233+drdp!P233)*AMIL!$C233+(drdp!J233+drdp!S233)*AMIL!$D233)</f>
        <v>0</v>
      </c>
      <c r="H233" s="18">
        <f>Model!$W$25*((drdp!B233)*AMIL!$B233+(drdp!E233)*AMIL!$C233+(drdp!H233)*AMIL!$D233)</f>
        <v>-0.20251254243485114</v>
      </c>
      <c r="I233" s="18">
        <f>Model!$W$25*((drdp!C233)*AMIL!$B233+(drdp!F233)*AMIL!$C233+(drdp!I233)*AMIL!$D233)</f>
        <v>5.4263072202591828E-2</v>
      </c>
      <c r="J233" s="18">
        <f>Model!$W$25*((drdp!D233)*AMIL!$B233+(drdp!G233)*AMIL!$C233+(drdp!J233)*AMIL!$D233)</f>
        <v>0</v>
      </c>
      <c r="K233" s="21">
        <f>SUM(E$3:E232)+H233</f>
        <v>-57.890744324057401</v>
      </c>
      <c r="L233" s="21">
        <f>SUM(F$3:F232)+I233</f>
        <v>15.511778190867867</v>
      </c>
      <c r="M233" s="21">
        <f>SUM(G$3:G232)+J233</f>
        <v>0</v>
      </c>
      <c r="N233" s="19">
        <f t="shared" si="19"/>
        <v>3351.3382783933844</v>
      </c>
      <c r="O233" s="19">
        <f t="shared" si="20"/>
        <v>240.615262642684</v>
      </c>
      <c r="P233" s="19">
        <f t="shared" si="21"/>
        <v>0</v>
      </c>
      <c r="Q233" s="19">
        <f t="shared" si="22"/>
        <v>-897.98838525902136</v>
      </c>
      <c r="R233" s="19">
        <f t="shared" si="23"/>
        <v>0</v>
      </c>
      <c r="S233" s="19">
        <f t="shared" si="24"/>
        <v>0</v>
      </c>
    </row>
    <row r="234" spans="1:19" x14ac:dyDescent="0.25">
      <c r="A234" s="26">
        <f>Wellpath!E234</f>
        <v>6930</v>
      </c>
      <c r="B234" s="22">
        <v>0</v>
      </c>
      <c r="C234" s="22">
        <v>0</v>
      </c>
      <c r="D234" s="22">
        <f>SIN(Wellpath!L234) * SIN(Wellpath!O234) / (Bfield * COS(Dip))</f>
        <v>6.3532245883965926E-5</v>
      </c>
      <c r="E234" s="20">
        <f>Model!$W$25*((drdp!B234+drdp!K234)*AMIL!$B234+(drdp!E234+drdp!N234)*AMIL!$C234+(drdp!H234+drdp!Q234)*AMIL!$D234)</f>
        <v>-0.40502508486970229</v>
      </c>
      <c r="F234" s="20">
        <f>Model!$W$25*((drdp!C234+drdp!L234)*AMIL!$B234+(drdp!F234+drdp!O234)*AMIL!$C234+(drdp!I234+drdp!R234)*AMIL!$D234)</f>
        <v>0.10852614440518366</v>
      </c>
      <c r="G234" s="20">
        <f>Model!$W$25*((drdp!D234+drdp!M234)*AMIL!$B234+(drdp!G234+drdp!P234)*AMIL!$C234+(drdp!J234+drdp!S234)*AMIL!$D234)</f>
        <v>0</v>
      </c>
      <c r="H234" s="18">
        <f>Model!$W$25*((drdp!B234)*AMIL!$B234+(drdp!E234)*AMIL!$C234+(drdp!H234)*AMIL!$D234)</f>
        <v>-0.20251254243485114</v>
      </c>
      <c r="I234" s="18">
        <f>Model!$W$25*((drdp!C234)*AMIL!$B234+(drdp!F234)*AMIL!$C234+(drdp!I234)*AMIL!$D234)</f>
        <v>5.4263072202591828E-2</v>
      </c>
      <c r="J234" s="18">
        <f>Model!$W$25*((drdp!D234)*AMIL!$B234+(drdp!G234)*AMIL!$C234+(drdp!J234)*AMIL!$D234)</f>
        <v>0</v>
      </c>
      <c r="K234" s="21">
        <f>SUM(E$3:E233)+H234</f>
        <v>-58.2957694089271</v>
      </c>
      <c r="L234" s="21">
        <f>SUM(F$3:F233)+I234</f>
        <v>15.620304335273051</v>
      </c>
      <c r="M234" s="21">
        <f>SUM(G$3:G233)+J234</f>
        <v>0</v>
      </c>
      <c r="N234" s="19">
        <f t="shared" si="19"/>
        <v>3398.3967309788009</v>
      </c>
      <c r="O234" s="19">
        <f t="shared" si="20"/>
        <v>243.99390752655006</v>
      </c>
      <c r="P234" s="19">
        <f t="shared" si="21"/>
        <v>0</v>
      </c>
      <c r="Q234" s="19">
        <f t="shared" si="22"/>
        <v>-910.59765962634208</v>
      </c>
      <c r="R234" s="19">
        <f t="shared" si="23"/>
        <v>0</v>
      </c>
      <c r="S234" s="19">
        <f t="shared" si="24"/>
        <v>0</v>
      </c>
    </row>
    <row r="235" spans="1:19" x14ac:dyDescent="0.25">
      <c r="A235" s="26">
        <f>Wellpath!E235</f>
        <v>6960</v>
      </c>
      <c r="B235" s="22">
        <v>0</v>
      </c>
      <c r="C235" s="22">
        <v>0</v>
      </c>
      <c r="D235" s="22">
        <f>SIN(Wellpath!L235) * SIN(Wellpath!O235) / (Bfield * COS(Dip))</f>
        <v>6.3532245883965926E-5</v>
      </c>
      <c r="E235" s="20">
        <f>Model!$W$25*((drdp!B235+drdp!K235)*AMIL!$B235+(drdp!E235+drdp!N235)*AMIL!$C235+(drdp!H235+drdp!Q235)*AMIL!$D235)</f>
        <v>-0.40502508486970229</v>
      </c>
      <c r="F235" s="20">
        <f>Model!$W$25*((drdp!C235+drdp!L235)*AMIL!$B235+(drdp!F235+drdp!O235)*AMIL!$C235+(drdp!I235+drdp!R235)*AMIL!$D235)</f>
        <v>0.10852614440518366</v>
      </c>
      <c r="G235" s="20">
        <f>Model!$W$25*((drdp!D235+drdp!M235)*AMIL!$B235+(drdp!G235+drdp!P235)*AMIL!$C235+(drdp!J235+drdp!S235)*AMIL!$D235)</f>
        <v>0</v>
      </c>
      <c r="H235" s="18">
        <f>Model!$W$25*((drdp!B235)*AMIL!$B235+(drdp!E235)*AMIL!$C235+(drdp!H235)*AMIL!$D235)</f>
        <v>-0.20251254243485114</v>
      </c>
      <c r="I235" s="18">
        <f>Model!$W$25*((drdp!C235)*AMIL!$B235+(drdp!F235)*AMIL!$C235+(drdp!I235)*AMIL!$D235)</f>
        <v>5.4263072202591828E-2</v>
      </c>
      <c r="J235" s="18">
        <f>Model!$W$25*((drdp!D235)*AMIL!$B235+(drdp!G235)*AMIL!$C235+(drdp!J235)*AMIL!$D235)</f>
        <v>0</v>
      </c>
      <c r="K235" s="21">
        <f>SUM(E$3:E234)+H235</f>
        <v>-58.700794493796799</v>
      </c>
      <c r="L235" s="21">
        <f>SUM(F$3:F234)+I235</f>
        <v>15.728830479678235</v>
      </c>
      <c r="M235" s="21">
        <f>SUM(G$3:G234)+J235</f>
        <v>0</v>
      </c>
      <c r="N235" s="19">
        <f t="shared" si="19"/>
        <v>3445.7832742029645</v>
      </c>
      <c r="O235" s="19">
        <f t="shared" si="20"/>
        <v>247.39610825845506</v>
      </c>
      <c r="P235" s="19">
        <f t="shared" si="21"/>
        <v>0</v>
      </c>
      <c r="Q235" s="19">
        <f t="shared" si="22"/>
        <v>-923.29484561535946</v>
      </c>
      <c r="R235" s="19">
        <f t="shared" si="23"/>
        <v>0</v>
      </c>
      <c r="S235" s="19">
        <f t="shared" si="24"/>
        <v>0</v>
      </c>
    </row>
    <row r="236" spans="1:19" x14ac:dyDescent="0.25">
      <c r="A236" s="26">
        <f>Wellpath!E236</f>
        <v>6990</v>
      </c>
      <c r="B236" s="22">
        <v>0</v>
      </c>
      <c r="C236" s="22">
        <v>0</v>
      </c>
      <c r="D236" s="22">
        <f>SIN(Wellpath!L236) * SIN(Wellpath!O236) / (Bfield * COS(Dip))</f>
        <v>6.3532245883965926E-5</v>
      </c>
      <c r="E236" s="20">
        <f>Model!$W$25*((drdp!B236+drdp!K236)*AMIL!$B236+(drdp!E236+drdp!N236)*AMIL!$C236+(drdp!H236+drdp!Q236)*AMIL!$D236)</f>
        <v>-0.40502508486970229</v>
      </c>
      <c r="F236" s="20">
        <f>Model!$W$25*((drdp!C236+drdp!L236)*AMIL!$B236+(drdp!F236+drdp!O236)*AMIL!$C236+(drdp!I236+drdp!R236)*AMIL!$D236)</f>
        <v>0.10852614440518366</v>
      </c>
      <c r="G236" s="20">
        <f>Model!$W$25*((drdp!D236+drdp!M236)*AMIL!$B236+(drdp!G236+drdp!P236)*AMIL!$C236+(drdp!J236+drdp!S236)*AMIL!$D236)</f>
        <v>0</v>
      </c>
      <c r="H236" s="18">
        <f>Model!$W$25*((drdp!B236)*AMIL!$B236+(drdp!E236)*AMIL!$C236+(drdp!H236)*AMIL!$D236)</f>
        <v>-0.20251254243485114</v>
      </c>
      <c r="I236" s="18">
        <f>Model!$W$25*((drdp!C236)*AMIL!$B236+(drdp!F236)*AMIL!$C236+(drdp!I236)*AMIL!$D236)</f>
        <v>5.4263072202591828E-2</v>
      </c>
      <c r="J236" s="18">
        <f>Model!$W$25*((drdp!D236)*AMIL!$B236+(drdp!G236)*AMIL!$C236+(drdp!J236)*AMIL!$D236)</f>
        <v>0</v>
      </c>
      <c r="K236" s="21">
        <f>SUM(E$3:E235)+H236</f>
        <v>-59.105819578666498</v>
      </c>
      <c r="L236" s="21">
        <f>SUM(F$3:F235)+I236</f>
        <v>15.837356624083419</v>
      </c>
      <c r="M236" s="21">
        <f>SUM(G$3:G235)+J236</f>
        <v>0</v>
      </c>
      <c r="N236" s="19">
        <f t="shared" si="19"/>
        <v>3493.4979080658759</v>
      </c>
      <c r="O236" s="19">
        <f t="shared" si="20"/>
        <v>250.82186483839897</v>
      </c>
      <c r="P236" s="19">
        <f t="shared" si="21"/>
        <v>0</v>
      </c>
      <c r="Q236" s="19">
        <f t="shared" si="22"/>
        <v>-936.07994322607328</v>
      </c>
      <c r="R236" s="19">
        <f t="shared" si="23"/>
        <v>0</v>
      </c>
      <c r="S236" s="19">
        <f t="shared" si="24"/>
        <v>0</v>
      </c>
    </row>
    <row r="237" spans="1:19" x14ac:dyDescent="0.25">
      <c r="A237" s="26">
        <f>Wellpath!E237</f>
        <v>7020</v>
      </c>
      <c r="B237" s="22">
        <v>0</v>
      </c>
      <c r="C237" s="22">
        <v>0</v>
      </c>
      <c r="D237" s="22">
        <f>SIN(Wellpath!L237) * SIN(Wellpath!O237) / (Bfield * COS(Dip))</f>
        <v>6.3532245883965926E-5</v>
      </c>
      <c r="E237" s="20">
        <f>Model!$W$25*((drdp!B237+drdp!K237)*AMIL!$B237+(drdp!E237+drdp!N237)*AMIL!$C237+(drdp!H237+drdp!Q237)*AMIL!$D237)</f>
        <v>-0.40502508486970229</v>
      </c>
      <c r="F237" s="20">
        <f>Model!$W$25*((drdp!C237+drdp!L237)*AMIL!$B237+(drdp!F237+drdp!O237)*AMIL!$C237+(drdp!I237+drdp!R237)*AMIL!$D237)</f>
        <v>0.10852614440518366</v>
      </c>
      <c r="G237" s="20">
        <f>Model!$W$25*((drdp!D237+drdp!M237)*AMIL!$B237+(drdp!G237+drdp!P237)*AMIL!$C237+(drdp!J237+drdp!S237)*AMIL!$D237)</f>
        <v>0</v>
      </c>
      <c r="H237" s="18">
        <f>Model!$W$25*((drdp!B237)*AMIL!$B237+(drdp!E237)*AMIL!$C237+(drdp!H237)*AMIL!$D237)</f>
        <v>-0.20251254243485114</v>
      </c>
      <c r="I237" s="18">
        <f>Model!$W$25*((drdp!C237)*AMIL!$B237+(drdp!F237)*AMIL!$C237+(drdp!I237)*AMIL!$D237)</f>
        <v>5.4263072202591828E-2</v>
      </c>
      <c r="J237" s="18">
        <f>Model!$W$25*((drdp!D237)*AMIL!$B237+(drdp!G237)*AMIL!$C237+(drdp!J237)*AMIL!$D237)</f>
        <v>0</v>
      </c>
      <c r="K237" s="21">
        <f>SUM(E$3:E236)+H237</f>
        <v>-59.510844663536197</v>
      </c>
      <c r="L237" s="21">
        <f>SUM(F$3:F236)+I237</f>
        <v>15.945882768488604</v>
      </c>
      <c r="M237" s="21">
        <f>SUM(G$3:G236)+J237</f>
        <v>0</v>
      </c>
      <c r="N237" s="19">
        <f t="shared" si="19"/>
        <v>3541.5406325675349</v>
      </c>
      <c r="O237" s="19">
        <f t="shared" si="20"/>
        <v>254.27117726638178</v>
      </c>
      <c r="P237" s="19">
        <f t="shared" si="21"/>
        <v>0</v>
      </c>
      <c r="Q237" s="19">
        <f t="shared" si="22"/>
        <v>-948.95295245848376</v>
      </c>
      <c r="R237" s="19">
        <f t="shared" si="23"/>
        <v>0</v>
      </c>
      <c r="S237" s="19">
        <f t="shared" si="24"/>
        <v>0</v>
      </c>
    </row>
    <row r="238" spans="1:19" x14ac:dyDescent="0.25">
      <c r="A238" s="26">
        <f>Wellpath!E238</f>
        <v>7050</v>
      </c>
      <c r="B238" s="22">
        <v>0</v>
      </c>
      <c r="C238" s="22">
        <v>0</v>
      </c>
      <c r="D238" s="22">
        <f>SIN(Wellpath!L238) * SIN(Wellpath!O238) / (Bfield * COS(Dip))</f>
        <v>6.3532245883965926E-5</v>
      </c>
      <c r="E238" s="20">
        <f>Model!$W$25*((drdp!B238+drdp!K238)*AMIL!$B238+(drdp!E238+drdp!N238)*AMIL!$C238+(drdp!H238+drdp!Q238)*AMIL!$D238)</f>
        <v>-0.40502508486970229</v>
      </c>
      <c r="F238" s="20">
        <f>Model!$W$25*((drdp!C238+drdp!L238)*AMIL!$B238+(drdp!F238+drdp!O238)*AMIL!$C238+(drdp!I238+drdp!R238)*AMIL!$D238)</f>
        <v>0.10852614440518366</v>
      </c>
      <c r="G238" s="20">
        <f>Model!$W$25*((drdp!D238+drdp!M238)*AMIL!$B238+(drdp!G238+drdp!P238)*AMIL!$C238+(drdp!J238+drdp!S238)*AMIL!$D238)</f>
        <v>0</v>
      </c>
      <c r="H238" s="18">
        <f>Model!$W$25*((drdp!B238)*AMIL!$B238+(drdp!E238)*AMIL!$C238+(drdp!H238)*AMIL!$D238)</f>
        <v>-0.20251254243485114</v>
      </c>
      <c r="I238" s="18">
        <f>Model!$W$25*((drdp!C238)*AMIL!$B238+(drdp!F238)*AMIL!$C238+(drdp!I238)*AMIL!$D238)</f>
        <v>5.4263072202591828E-2</v>
      </c>
      <c r="J238" s="18">
        <f>Model!$W$25*((drdp!D238)*AMIL!$B238+(drdp!G238)*AMIL!$C238+(drdp!J238)*AMIL!$D238)</f>
        <v>0</v>
      </c>
      <c r="K238" s="21">
        <f>SUM(E$3:E237)+H238</f>
        <v>-59.915869748405896</v>
      </c>
      <c r="L238" s="21">
        <f>SUM(F$3:F237)+I238</f>
        <v>16.054408912893788</v>
      </c>
      <c r="M238" s="21">
        <f>SUM(G$3:G237)+J238</f>
        <v>0</v>
      </c>
      <c r="N238" s="19">
        <f t="shared" si="19"/>
        <v>3589.9114477079406</v>
      </c>
      <c r="O238" s="19">
        <f t="shared" si="20"/>
        <v>257.74404554240351</v>
      </c>
      <c r="P238" s="19">
        <f t="shared" si="21"/>
        <v>0</v>
      </c>
      <c r="Q238" s="19">
        <f t="shared" si="22"/>
        <v>-961.91387331259091</v>
      </c>
      <c r="R238" s="19">
        <f t="shared" si="23"/>
        <v>0</v>
      </c>
      <c r="S238" s="19">
        <f t="shared" si="24"/>
        <v>0</v>
      </c>
    </row>
    <row r="239" spans="1:19" x14ac:dyDescent="0.25">
      <c r="A239" s="26">
        <f>Wellpath!E239</f>
        <v>7080</v>
      </c>
      <c r="B239" s="22">
        <v>0</v>
      </c>
      <c r="C239" s="22">
        <v>0</v>
      </c>
      <c r="D239" s="22">
        <f>SIN(Wellpath!L239) * SIN(Wellpath!O239) / (Bfield * COS(Dip))</f>
        <v>6.3532245883965926E-5</v>
      </c>
      <c r="E239" s="20">
        <f>Model!$W$25*((drdp!B239+drdp!K239)*AMIL!$B239+(drdp!E239+drdp!N239)*AMIL!$C239+(drdp!H239+drdp!Q239)*AMIL!$D239)</f>
        <v>-0.40502508486970229</v>
      </c>
      <c r="F239" s="20">
        <f>Model!$W$25*((drdp!C239+drdp!L239)*AMIL!$B239+(drdp!F239+drdp!O239)*AMIL!$C239+(drdp!I239+drdp!R239)*AMIL!$D239)</f>
        <v>0.10852614440518366</v>
      </c>
      <c r="G239" s="20">
        <f>Model!$W$25*((drdp!D239+drdp!M239)*AMIL!$B239+(drdp!G239+drdp!P239)*AMIL!$C239+(drdp!J239+drdp!S239)*AMIL!$D239)</f>
        <v>0</v>
      </c>
      <c r="H239" s="18">
        <f>Model!$W$25*((drdp!B239)*AMIL!$B239+(drdp!E239)*AMIL!$C239+(drdp!H239)*AMIL!$D239)</f>
        <v>-0.20251254243485114</v>
      </c>
      <c r="I239" s="18">
        <f>Model!$W$25*((drdp!C239)*AMIL!$B239+(drdp!F239)*AMIL!$C239+(drdp!I239)*AMIL!$D239)</f>
        <v>5.4263072202591828E-2</v>
      </c>
      <c r="J239" s="18">
        <f>Model!$W$25*((drdp!D239)*AMIL!$B239+(drdp!G239)*AMIL!$C239+(drdp!J239)*AMIL!$D239)</f>
        <v>0</v>
      </c>
      <c r="K239" s="21">
        <f>SUM(E$3:E238)+H239</f>
        <v>-60.320894833275595</v>
      </c>
      <c r="L239" s="21">
        <f>SUM(F$3:F238)+I239</f>
        <v>16.16293505729897</v>
      </c>
      <c r="M239" s="21">
        <f>SUM(G$3:G238)+J239</f>
        <v>0</v>
      </c>
      <c r="N239" s="19">
        <f t="shared" si="19"/>
        <v>3638.6103534870945</v>
      </c>
      <c r="O239" s="19">
        <f t="shared" si="20"/>
        <v>261.24046966646404</v>
      </c>
      <c r="P239" s="19">
        <f t="shared" si="21"/>
        <v>0</v>
      </c>
      <c r="Q239" s="19">
        <f t="shared" si="22"/>
        <v>-974.96270578839437</v>
      </c>
      <c r="R239" s="19">
        <f t="shared" si="23"/>
        <v>0</v>
      </c>
      <c r="S239" s="19">
        <f t="shared" si="24"/>
        <v>0</v>
      </c>
    </row>
    <row r="240" spans="1:19" x14ac:dyDescent="0.25">
      <c r="A240" s="26">
        <f>Wellpath!E240</f>
        <v>7110</v>
      </c>
      <c r="B240" s="22">
        <v>0</v>
      </c>
      <c r="C240" s="22">
        <v>0</v>
      </c>
      <c r="D240" s="22">
        <f>SIN(Wellpath!L240) * SIN(Wellpath!O240) / (Bfield * COS(Dip))</f>
        <v>6.3532245883965926E-5</v>
      </c>
      <c r="E240" s="20">
        <f>Model!$W$25*((drdp!B240+drdp!K240)*AMIL!$B240+(drdp!E240+drdp!N240)*AMIL!$C240+(drdp!H240+drdp!Q240)*AMIL!$D240)</f>
        <v>-0.40502508486970229</v>
      </c>
      <c r="F240" s="20">
        <f>Model!$W$25*((drdp!C240+drdp!L240)*AMIL!$B240+(drdp!F240+drdp!O240)*AMIL!$C240+(drdp!I240+drdp!R240)*AMIL!$D240)</f>
        <v>0.10852614440518366</v>
      </c>
      <c r="G240" s="20">
        <f>Model!$W$25*((drdp!D240+drdp!M240)*AMIL!$B240+(drdp!G240+drdp!P240)*AMIL!$C240+(drdp!J240+drdp!S240)*AMIL!$D240)</f>
        <v>0</v>
      </c>
      <c r="H240" s="18">
        <f>Model!$W$25*((drdp!B240)*AMIL!$B240+(drdp!E240)*AMIL!$C240+(drdp!H240)*AMIL!$D240)</f>
        <v>-0.20251254243485114</v>
      </c>
      <c r="I240" s="18">
        <f>Model!$W$25*((drdp!C240)*AMIL!$B240+(drdp!F240)*AMIL!$C240+(drdp!I240)*AMIL!$D240)</f>
        <v>5.4263072202591828E-2</v>
      </c>
      <c r="J240" s="18">
        <f>Model!$W$25*((drdp!D240)*AMIL!$B240+(drdp!G240)*AMIL!$C240+(drdp!J240)*AMIL!$D240)</f>
        <v>0</v>
      </c>
      <c r="K240" s="21">
        <f>SUM(E$3:E239)+H240</f>
        <v>-60.725919918145294</v>
      </c>
      <c r="L240" s="21">
        <f>SUM(F$3:F239)+I240</f>
        <v>16.271461201704152</v>
      </c>
      <c r="M240" s="21">
        <f>SUM(G$3:G239)+J240</f>
        <v>0</v>
      </c>
      <c r="N240" s="19">
        <f t="shared" si="19"/>
        <v>3687.6373499049955</v>
      </c>
      <c r="O240" s="19">
        <f t="shared" si="20"/>
        <v>264.76044963856356</v>
      </c>
      <c r="P240" s="19">
        <f t="shared" si="21"/>
        <v>0</v>
      </c>
      <c r="Q240" s="19">
        <f t="shared" si="22"/>
        <v>-988.0994498858945</v>
      </c>
      <c r="R240" s="19">
        <f t="shared" si="23"/>
        <v>0</v>
      </c>
      <c r="S240" s="19">
        <f t="shared" si="24"/>
        <v>0</v>
      </c>
    </row>
    <row r="241" spans="1:19" x14ac:dyDescent="0.25">
      <c r="A241" s="26">
        <f>Wellpath!E241</f>
        <v>7140</v>
      </c>
      <c r="B241" s="22">
        <v>0</v>
      </c>
      <c r="C241" s="22">
        <v>0</v>
      </c>
      <c r="D241" s="22">
        <f>SIN(Wellpath!L241) * SIN(Wellpath!O241) / (Bfield * COS(Dip))</f>
        <v>6.3532245883965926E-5</v>
      </c>
      <c r="E241" s="20">
        <f>Model!$W$25*((drdp!B241+drdp!K241)*AMIL!$B241+(drdp!E241+drdp!N241)*AMIL!$C241+(drdp!H241+drdp!Q241)*AMIL!$D241)</f>
        <v>-0.40502508486970229</v>
      </c>
      <c r="F241" s="20">
        <f>Model!$W$25*((drdp!C241+drdp!L241)*AMIL!$B241+(drdp!F241+drdp!O241)*AMIL!$C241+(drdp!I241+drdp!R241)*AMIL!$D241)</f>
        <v>0.10852614440518366</v>
      </c>
      <c r="G241" s="20">
        <f>Model!$W$25*((drdp!D241+drdp!M241)*AMIL!$B241+(drdp!G241+drdp!P241)*AMIL!$C241+(drdp!J241+drdp!S241)*AMIL!$D241)</f>
        <v>0</v>
      </c>
      <c r="H241" s="18">
        <f>Model!$W$25*((drdp!B241)*AMIL!$B241+(drdp!E241)*AMIL!$C241+(drdp!H241)*AMIL!$D241)</f>
        <v>-0.20251254243485114</v>
      </c>
      <c r="I241" s="18">
        <f>Model!$W$25*((drdp!C241)*AMIL!$B241+(drdp!F241)*AMIL!$C241+(drdp!I241)*AMIL!$D241)</f>
        <v>5.4263072202591828E-2</v>
      </c>
      <c r="J241" s="18">
        <f>Model!$W$25*((drdp!D241)*AMIL!$B241+(drdp!G241)*AMIL!$C241+(drdp!J241)*AMIL!$D241)</f>
        <v>0</v>
      </c>
      <c r="K241" s="21">
        <f>SUM(E$3:E240)+H241</f>
        <v>-61.130945003014993</v>
      </c>
      <c r="L241" s="21">
        <f>SUM(F$3:F240)+I241</f>
        <v>16.379987346109335</v>
      </c>
      <c r="M241" s="21">
        <f>SUM(G$3:G240)+J241</f>
        <v>0</v>
      </c>
      <c r="N241" s="19">
        <f t="shared" si="19"/>
        <v>3736.9924369616438</v>
      </c>
      <c r="O241" s="19">
        <f t="shared" si="20"/>
        <v>268.3039854587019</v>
      </c>
      <c r="P241" s="19">
        <f t="shared" si="21"/>
        <v>0</v>
      </c>
      <c r="Q241" s="19">
        <f t="shared" si="22"/>
        <v>-1001.3241056050913</v>
      </c>
      <c r="R241" s="19">
        <f t="shared" si="23"/>
        <v>0</v>
      </c>
      <c r="S241" s="19">
        <f t="shared" si="24"/>
        <v>0</v>
      </c>
    </row>
    <row r="242" spans="1:19" x14ac:dyDescent="0.25">
      <c r="A242" s="26">
        <f>Wellpath!E242</f>
        <v>7170</v>
      </c>
      <c r="B242" s="22">
        <v>0</v>
      </c>
      <c r="C242" s="22">
        <v>0</v>
      </c>
      <c r="D242" s="22">
        <f>SIN(Wellpath!L242) * SIN(Wellpath!O242) / (Bfield * COS(Dip))</f>
        <v>6.3532245883965926E-5</v>
      </c>
      <c r="E242" s="20">
        <f>Model!$W$25*((drdp!B242+drdp!K242)*AMIL!$B242+(drdp!E242+drdp!N242)*AMIL!$C242+(drdp!H242+drdp!Q242)*AMIL!$D242)</f>
        <v>-0.40502508486970229</v>
      </c>
      <c r="F242" s="20">
        <f>Model!$W$25*((drdp!C242+drdp!L242)*AMIL!$B242+(drdp!F242+drdp!O242)*AMIL!$C242+(drdp!I242+drdp!R242)*AMIL!$D242)</f>
        <v>0.10852614440518366</v>
      </c>
      <c r="G242" s="20">
        <f>Model!$W$25*((drdp!D242+drdp!M242)*AMIL!$B242+(drdp!G242+drdp!P242)*AMIL!$C242+(drdp!J242+drdp!S242)*AMIL!$D242)</f>
        <v>0</v>
      </c>
      <c r="H242" s="18">
        <f>Model!$W$25*((drdp!B242)*AMIL!$B242+(drdp!E242)*AMIL!$C242+(drdp!H242)*AMIL!$D242)</f>
        <v>-0.20251254243485114</v>
      </c>
      <c r="I242" s="18">
        <f>Model!$W$25*((drdp!C242)*AMIL!$B242+(drdp!F242)*AMIL!$C242+(drdp!I242)*AMIL!$D242)</f>
        <v>5.4263072202591828E-2</v>
      </c>
      <c r="J242" s="18">
        <f>Model!$W$25*((drdp!D242)*AMIL!$B242+(drdp!G242)*AMIL!$C242+(drdp!J242)*AMIL!$D242)</f>
        <v>0</v>
      </c>
      <c r="K242" s="21">
        <f>SUM(E$3:E241)+H242</f>
        <v>-61.535970087884692</v>
      </c>
      <c r="L242" s="21">
        <f>SUM(F$3:F241)+I242</f>
        <v>16.488513490514517</v>
      </c>
      <c r="M242" s="21">
        <f>SUM(G$3:G241)+J242</f>
        <v>0</v>
      </c>
      <c r="N242" s="19">
        <f t="shared" si="19"/>
        <v>3786.6756146570397</v>
      </c>
      <c r="O242" s="19">
        <f t="shared" si="20"/>
        <v>271.87107712687924</v>
      </c>
      <c r="P242" s="19">
        <f t="shared" si="21"/>
        <v>0</v>
      </c>
      <c r="Q242" s="19">
        <f t="shared" si="22"/>
        <v>-1014.6366729459845</v>
      </c>
      <c r="R242" s="19">
        <f t="shared" si="23"/>
        <v>0</v>
      </c>
      <c r="S242" s="19">
        <f t="shared" si="24"/>
        <v>0</v>
      </c>
    </row>
    <row r="243" spans="1:19" x14ac:dyDescent="0.25">
      <c r="A243" s="26">
        <f>Wellpath!E243</f>
        <v>7200</v>
      </c>
      <c r="B243" s="22">
        <v>0</v>
      </c>
      <c r="C243" s="22">
        <v>0</v>
      </c>
      <c r="D243" s="22">
        <f>SIN(Wellpath!L243) * SIN(Wellpath!O243) / (Bfield * COS(Dip))</f>
        <v>6.3532245883965926E-5</v>
      </c>
      <c r="E243" s="20">
        <f>Model!$W$25*((drdp!B243+drdp!K243)*AMIL!$B243+(drdp!E243+drdp!N243)*AMIL!$C243+(drdp!H243+drdp!Q243)*AMIL!$D243)</f>
        <v>-0.40502508486970229</v>
      </c>
      <c r="F243" s="20">
        <f>Model!$W$25*((drdp!C243+drdp!L243)*AMIL!$B243+(drdp!F243+drdp!O243)*AMIL!$C243+(drdp!I243+drdp!R243)*AMIL!$D243)</f>
        <v>0.10852614440518366</v>
      </c>
      <c r="G243" s="20">
        <f>Model!$W$25*((drdp!D243+drdp!M243)*AMIL!$B243+(drdp!G243+drdp!P243)*AMIL!$C243+(drdp!J243+drdp!S243)*AMIL!$D243)</f>
        <v>0</v>
      </c>
      <c r="H243" s="18">
        <f>Model!$W$25*((drdp!B243)*AMIL!$B243+(drdp!E243)*AMIL!$C243+(drdp!H243)*AMIL!$D243)</f>
        <v>-0.20251254243485114</v>
      </c>
      <c r="I243" s="18">
        <f>Model!$W$25*((drdp!C243)*AMIL!$B243+(drdp!F243)*AMIL!$C243+(drdp!I243)*AMIL!$D243)</f>
        <v>5.4263072202591828E-2</v>
      </c>
      <c r="J243" s="18">
        <f>Model!$W$25*((drdp!D243)*AMIL!$B243+(drdp!G243)*AMIL!$C243+(drdp!J243)*AMIL!$D243)</f>
        <v>0</v>
      </c>
      <c r="K243" s="21">
        <f>SUM(E$3:E242)+H243</f>
        <v>-61.940995172754391</v>
      </c>
      <c r="L243" s="21">
        <f>SUM(F$3:F242)+I243</f>
        <v>16.5970396349197</v>
      </c>
      <c r="M243" s="21">
        <f>SUM(G$3:G242)+J243</f>
        <v>0</v>
      </c>
      <c r="N243" s="19">
        <f t="shared" si="19"/>
        <v>3836.6868829911828</v>
      </c>
      <c r="O243" s="19">
        <f t="shared" si="20"/>
        <v>275.46172464309541</v>
      </c>
      <c r="P243" s="19">
        <f t="shared" si="21"/>
        <v>0</v>
      </c>
      <c r="Q243" s="19">
        <f t="shared" si="22"/>
        <v>-1028.0371519085745</v>
      </c>
      <c r="R243" s="19">
        <f t="shared" si="23"/>
        <v>0</v>
      </c>
      <c r="S243" s="19">
        <f t="shared" si="24"/>
        <v>0</v>
      </c>
    </row>
    <row r="244" spans="1:19" x14ac:dyDescent="0.25">
      <c r="A244" s="26">
        <f>Wellpath!E244</f>
        <v>7230</v>
      </c>
      <c r="B244" s="22">
        <v>0</v>
      </c>
      <c r="C244" s="22">
        <v>0</v>
      </c>
      <c r="D244" s="22">
        <f>SIN(Wellpath!L244) * SIN(Wellpath!O244) / (Bfield * COS(Dip))</f>
        <v>6.3532245883965926E-5</v>
      </c>
      <c r="E244" s="20">
        <f>Model!$W$25*((drdp!B244+drdp!K244)*AMIL!$B244+(drdp!E244+drdp!N244)*AMIL!$C244+(drdp!H244+drdp!Q244)*AMIL!$D244)</f>
        <v>-0.40502508486970229</v>
      </c>
      <c r="F244" s="20">
        <f>Model!$W$25*((drdp!C244+drdp!L244)*AMIL!$B244+(drdp!F244+drdp!O244)*AMIL!$C244+(drdp!I244+drdp!R244)*AMIL!$D244)</f>
        <v>0.10852614440518366</v>
      </c>
      <c r="G244" s="20">
        <f>Model!$W$25*((drdp!D244+drdp!M244)*AMIL!$B244+(drdp!G244+drdp!P244)*AMIL!$C244+(drdp!J244+drdp!S244)*AMIL!$D244)</f>
        <v>0</v>
      </c>
      <c r="H244" s="18">
        <f>Model!$W$25*((drdp!B244)*AMIL!$B244+(drdp!E244)*AMIL!$C244+(drdp!H244)*AMIL!$D244)</f>
        <v>-0.20251254243485114</v>
      </c>
      <c r="I244" s="18">
        <f>Model!$W$25*((drdp!C244)*AMIL!$B244+(drdp!F244)*AMIL!$C244+(drdp!I244)*AMIL!$D244)</f>
        <v>5.4263072202591828E-2</v>
      </c>
      <c r="J244" s="18">
        <f>Model!$W$25*((drdp!D244)*AMIL!$B244+(drdp!G244)*AMIL!$C244+(drdp!J244)*AMIL!$D244)</f>
        <v>0</v>
      </c>
      <c r="K244" s="21">
        <f>SUM(E$3:E243)+H244</f>
        <v>-62.34602025762409</v>
      </c>
      <c r="L244" s="21">
        <f>SUM(F$3:F243)+I244</f>
        <v>16.705565779324882</v>
      </c>
      <c r="M244" s="21">
        <f>SUM(G$3:G243)+J244</f>
        <v>0</v>
      </c>
      <c r="N244" s="19">
        <f t="shared" si="19"/>
        <v>3887.0262419640735</v>
      </c>
      <c r="O244" s="19">
        <f t="shared" si="20"/>
        <v>279.07592800735057</v>
      </c>
      <c r="P244" s="19">
        <f t="shared" si="21"/>
        <v>0</v>
      </c>
      <c r="Q244" s="19">
        <f t="shared" si="22"/>
        <v>-1041.525542492861</v>
      </c>
      <c r="R244" s="19">
        <f t="shared" si="23"/>
        <v>0</v>
      </c>
      <c r="S244" s="19">
        <f t="shared" si="24"/>
        <v>0</v>
      </c>
    </row>
    <row r="245" spans="1:19" x14ac:dyDescent="0.25">
      <c r="A245" s="26">
        <f>Wellpath!E245</f>
        <v>7260</v>
      </c>
      <c r="B245" s="22">
        <v>0</v>
      </c>
      <c r="C245" s="22">
        <v>0</v>
      </c>
      <c r="D245" s="22">
        <f>SIN(Wellpath!L245) * SIN(Wellpath!O245) / (Bfield * COS(Dip))</f>
        <v>6.3532245883965926E-5</v>
      </c>
      <c r="E245" s="20">
        <f>Model!$W$25*((drdp!B245+drdp!K245)*AMIL!$B245+(drdp!E245+drdp!N245)*AMIL!$C245+(drdp!H245+drdp!Q245)*AMIL!$D245)</f>
        <v>-0.40502508486970229</v>
      </c>
      <c r="F245" s="20">
        <f>Model!$W$25*((drdp!C245+drdp!L245)*AMIL!$B245+(drdp!F245+drdp!O245)*AMIL!$C245+(drdp!I245+drdp!R245)*AMIL!$D245)</f>
        <v>0.10852614440518366</v>
      </c>
      <c r="G245" s="20">
        <f>Model!$W$25*((drdp!D245+drdp!M245)*AMIL!$B245+(drdp!G245+drdp!P245)*AMIL!$C245+(drdp!J245+drdp!S245)*AMIL!$D245)</f>
        <v>0</v>
      </c>
      <c r="H245" s="18">
        <f>Model!$W$25*((drdp!B245)*AMIL!$B245+(drdp!E245)*AMIL!$C245+(drdp!H245)*AMIL!$D245)</f>
        <v>-0.20251254243485114</v>
      </c>
      <c r="I245" s="18">
        <f>Model!$W$25*((drdp!C245)*AMIL!$B245+(drdp!F245)*AMIL!$C245+(drdp!I245)*AMIL!$D245)</f>
        <v>5.4263072202591828E-2</v>
      </c>
      <c r="J245" s="18">
        <f>Model!$W$25*((drdp!D245)*AMIL!$B245+(drdp!G245)*AMIL!$C245+(drdp!J245)*AMIL!$D245)</f>
        <v>0</v>
      </c>
      <c r="K245" s="21">
        <f>SUM(E$3:E244)+H245</f>
        <v>-62.751045342493789</v>
      </c>
      <c r="L245" s="21">
        <f>SUM(F$3:F244)+I245</f>
        <v>16.814091923730064</v>
      </c>
      <c r="M245" s="21">
        <f>SUM(G$3:G244)+J245</f>
        <v>0</v>
      </c>
      <c r="N245" s="19">
        <f t="shared" si="19"/>
        <v>3937.6936915757115</v>
      </c>
      <c r="O245" s="19">
        <f t="shared" si="20"/>
        <v>282.71368721964456</v>
      </c>
      <c r="P245" s="19">
        <f t="shared" si="21"/>
        <v>0</v>
      </c>
      <c r="Q245" s="19">
        <f t="shared" si="22"/>
        <v>-1055.1018446988439</v>
      </c>
      <c r="R245" s="19">
        <f t="shared" si="23"/>
        <v>0</v>
      </c>
      <c r="S245" s="19">
        <f t="shared" si="24"/>
        <v>0</v>
      </c>
    </row>
    <row r="246" spans="1:19" x14ac:dyDescent="0.25">
      <c r="A246" s="26">
        <f>Wellpath!E246</f>
        <v>7290</v>
      </c>
      <c r="B246" s="22">
        <v>0</v>
      </c>
      <c r="C246" s="22">
        <v>0</v>
      </c>
      <c r="D246" s="22">
        <f>SIN(Wellpath!L246) * SIN(Wellpath!O246) / (Bfield * COS(Dip))</f>
        <v>6.3532245883965926E-5</v>
      </c>
      <c r="E246" s="20">
        <f>Model!$W$25*((drdp!B246+drdp!K246)*AMIL!$B246+(drdp!E246+drdp!N246)*AMIL!$C246+(drdp!H246+drdp!Q246)*AMIL!$D246)</f>
        <v>-0.40502508486970229</v>
      </c>
      <c r="F246" s="20">
        <f>Model!$W$25*((drdp!C246+drdp!L246)*AMIL!$B246+(drdp!F246+drdp!O246)*AMIL!$C246+(drdp!I246+drdp!R246)*AMIL!$D246)</f>
        <v>0.10852614440518366</v>
      </c>
      <c r="G246" s="20">
        <f>Model!$W$25*((drdp!D246+drdp!M246)*AMIL!$B246+(drdp!G246+drdp!P246)*AMIL!$C246+(drdp!J246+drdp!S246)*AMIL!$D246)</f>
        <v>0</v>
      </c>
      <c r="H246" s="18">
        <f>Model!$W$25*((drdp!B246)*AMIL!$B246+(drdp!E246)*AMIL!$C246+(drdp!H246)*AMIL!$D246)</f>
        <v>-0.20251254243485114</v>
      </c>
      <c r="I246" s="18">
        <f>Model!$W$25*((drdp!C246)*AMIL!$B246+(drdp!F246)*AMIL!$C246+(drdp!I246)*AMIL!$D246)</f>
        <v>5.4263072202591828E-2</v>
      </c>
      <c r="J246" s="18">
        <f>Model!$W$25*((drdp!D246)*AMIL!$B246+(drdp!G246)*AMIL!$C246+(drdp!J246)*AMIL!$D246)</f>
        <v>0</v>
      </c>
      <c r="K246" s="21">
        <f>SUM(E$3:E245)+H246</f>
        <v>-63.156070427363488</v>
      </c>
      <c r="L246" s="21">
        <f>SUM(F$3:F245)+I246</f>
        <v>16.922618068135247</v>
      </c>
      <c r="M246" s="21">
        <f>SUM(G$3:G245)+J246</f>
        <v>0</v>
      </c>
      <c r="N246" s="19">
        <f t="shared" si="19"/>
        <v>3988.6892318260971</v>
      </c>
      <c r="O246" s="19">
        <f t="shared" si="20"/>
        <v>286.37500227997754</v>
      </c>
      <c r="P246" s="19">
        <f t="shared" si="21"/>
        <v>0</v>
      </c>
      <c r="Q246" s="19">
        <f t="shared" si="22"/>
        <v>-1068.7660585265235</v>
      </c>
      <c r="R246" s="19">
        <f t="shared" si="23"/>
        <v>0</v>
      </c>
      <c r="S246" s="19">
        <f t="shared" si="24"/>
        <v>0</v>
      </c>
    </row>
    <row r="247" spans="1:19" x14ac:dyDescent="0.25">
      <c r="A247" s="26">
        <f>Wellpath!E247</f>
        <v>7320</v>
      </c>
      <c r="B247" s="22">
        <v>0</v>
      </c>
      <c r="C247" s="22">
        <v>0</v>
      </c>
      <c r="D247" s="22">
        <f>SIN(Wellpath!L247) * SIN(Wellpath!O247) / (Bfield * COS(Dip))</f>
        <v>6.3532245883965926E-5</v>
      </c>
      <c r="E247" s="20">
        <f>Model!$W$25*((drdp!B247+drdp!K247)*AMIL!$B247+(drdp!E247+drdp!N247)*AMIL!$C247+(drdp!H247+drdp!Q247)*AMIL!$D247)</f>
        <v>-0.40502508486970229</v>
      </c>
      <c r="F247" s="20">
        <f>Model!$W$25*((drdp!C247+drdp!L247)*AMIL!$B247+(drdp!F247+drdp!O247)*AMIL!$C247+(drdp!I247+drdp!R247)*AMIL!$D247)</f>
        <v>0.10852614440518366</v>
      </c>
      <c r="G247" s="20">
        <f>Model!$W$25*((drdp!D247+drdp!M247)*AMIL!$B247+(drdp!G247+drdp!P247)*AMIL!$C247+(drdp!J247+drdp!S247)*AMIL!$D247)</f>
        <v>0</v>
      </c>
      <c r="H247" s="18">
        <f>Model!$W$25*((drdp!B247)*AMIL!$B247+(drdp!E247)*AMIL!$C247+(drdp!H247)*AMIL!$D247)</f>
        <v>-0.20251254243485114</v>
      </c>
      <c r="I247" s="18">
        <f>Model!$W$25*((drdp!C247)*AMIL!$B247+(drdp!F247)*AMIL!$C247+(drdp!I247)*AMIL!$D247)</f>
        <v>5.4263072202591828E-2</v>
      </c>
      <c r="J247" s="18">
        <f>Model!$W$25*((drdp!D247)*AMIL!$B247+(drdp!G247)*AMIL!$C247+(drdp!J247)*AMIL!$D247)</f>
        <v>0</v>
      </c>
      <c r="K247" s="21">
        <f>SUM(E$3:E246)+H247</f>
        <v>-63.561095512233187</v>
      </c>
      <c r="L247" s="21">
        <f>SUM(F$3:F246)+I247</f>
        <v>17.031144212540429</v>
      </c>
      <c r="M247" s="21">
        <f>SUM(G$3:G246)+J247</f>
        <v>0</v>
      </c>
      <c r="N247" s="19">
        <f t="shared" si="19"/>
        <v>4040.0128627152299</v>
      </c>
      <c r="O247" s="19">
        <f t="shared" si="20"/>
        <v>290.05987318834934</v>
      </c>
      <c r="P247" s="19">
        <f t="shared" si="21"/>
        <v>0</v>
      </c>
      <c r="Q247" s="19">
        <f t="shared" si="22"/>
        <v>-1082.5181839758998</v>
      </c>
      <c r="R247" s="19">
        <f t="shared" si="23"/>
        <v>0</v>
      </c>
      <c r="S247" s="19">
        <f t="shared" si="24"/>
        <v>0</v>
      </c>
    </row>
    <row r="248" spans="1:19" x14ac:dyDescent="0.25">
      <c r="A248" s="26">
        <f>Wellpath!E248</f>
        <v>7350</v>
      </c>
      <c r="B248" s="22">
        <v>0</v>
      </c>
      <c r="C248" s="22">
        <v>0</v>
      </c>
      <c r="D248" s="22">
        <f>SIN(Wellpath!L248) * SIN(Wellpath!O248) / (Bfield * COS(Dip))</f>
        <v>6.3532245883965926E-5</v>
      </c>
      <c r="E248" s="20">
        <f>Model!$W$25*((drdp!B248+drdp!K248)*AMIL!$B248+(drdp!E248+drdp!N248)*AMIL!$C248+(drdp!H248+drdp!Q248)*AMIL!$D248)</f>
        <v>-0.40502508486970229</v>
      </c>
      <c r="F248" s="20">
        <f>Model!$W$25*((drdp!C248+drdp!L248)*AMIL!$B248+(drdp!F248+drdp!O248)*AMIL!$C248+(drdp!I248+drdp!R248)*AMIL!$D248)</f>
        <v>0.10852614440518366</v>
      </c>
      <c r="G248" s="20">
        <f>Model!$W$25*((drdp!D248+drdp!M248)*AMIL!$B248+(drdp!G248+drdp!P248)*AMIL!$C248+(drdp!J248+drdp!S248)*AMIL!$D248)</f>
        <v>0</v>
      </c>
      <c r="H248" s="18">
        <f>Model!$W$25*((drdp!B248)*AMIL!$B248+(drdp!E248)*AMIL!$C248+(drdp!H248)*AMIL!$D248)</f>
        <v>-0.20251254243485114</v>
      </c>
      <c r="I248" s="18">
        <f>Model!$W$25*((drdp!C248)*AMIL!$B248+(drdp!F248)*AMIL!$C248+(drdp!I248)*AMIL!$D248)</f>
        <v>5.4263072202591828E-2</v>
      </c>
      <c r="J248" s="18">
        <f>Model!$W$25*((drdp!D248)*AMIL!$B248+(drdp!G248)*AMIL!$C248+(drdp!J248)*AMIL!$D248)</f>
        <v>0</v>
      </c>
      <c r="K248" s="21">
        <f>SUM(E$3:E247)+H248</f>
        <v>-63.966120597102886</v>
      </c>
      <c r="L248" s="21">
        <f>SUM(F$3:F247)+I248</f>
        <v>17.139670356945611</v>
      </c>
      <c r="M248" s="21">
        <f>SUM(G$3:G247)+J248</f>
        <v>0</v>
      </c>
      <c r="N248" s="19">
        <f t="shared" si="19"/>
        <v>4091.6645842431103</v>
      </c>
      <c r="O248" s="19">
        <f t="shared" si="20"/>
        <v>293.76829994476009</v>
      </c>
      <c r="P248" s="19">
        <f t="shared" si="21"/>
        <v>0</v>
      </c>
      <c r="Q248" s="19">
        <f t="shared" si="22"/>
        <v>-1096.3582210469724</v>
      </c>
      <c r="R248" s="19">
        <f t="shared" si="23"/>
        <v>0</v>
      </c>
      <c r="S248" s="19">
        <f t="shared" si="24"/>
        <v>0</v>
      </c>
    </row>
    <row r="249" spans="1:19" x14ac:dyDescent="0.25">
      <c r="A249" s="26">
        <f>Wellpath!E249</f>
        <v>7380</v>
      </c>
      <c r="B249" s="22">
        <v>0</v>
      </c>
      <c r="C249" s="22">
        <v>0</v>
      </c>
      <c r="D249" s="22">
        <f>SIN(Wellpath!L249) * SIN(Wellpath!O249) / (Bfield * COS(Dip))</f>
        <v>6.3532245883965926E-5</v>
      </c>
      <c r="E249" s="20">
        <f>Model!$W$25*((drdp!B249+drdp!K249)*AMIL!$B249+(drdp!E249+drdp!N249)*AMIL!$C249+(drdp!H249+drdp!Q249)*AMIL!$D249)</f>
        <v>-0.40502508486970229</v>
      </c>
      <c r="F249" s="20">
        <f>Model!$W$25*((drdp!C249+drdp!L249)*AMIL!$B249+(drdp!F249+drdp!O249)*AMIL!$C249+(drdp!I249+drdp!R249)*AMIL!$D249)</f>
        <v>0.10852614440518366</v>
      </c>
      <c r="G249" s="20">
        <f>Model!$W$25*((drdp!D249+drdp!M249)*AMIL!$B249+(drdp!G249+drdp!P249)*AMIL!$C249+(drdp!J249+drdp!S249)*AMIL!$D249)</f>
        <v>0</v>
      </c>
      <c r="H249" s="18">
        <f>Model!$W$25*((drdp!B249)*AMIL!$B249+(drdp!E249)*AMIL!$C249+(drdp!H249)*AMIL!$D249)</f>
        <v>-0.20251254243485114</v>
      </c>
      <c r="I249" s="18">
        <f>Model!$W$25*((drdp!C249)*AMIL!$B249+(drdp!F249)*AMIL!$C249+(drdp!I249)*AMIL!$D249)</f>
        <v>5.4263072202591828E-2</v>
      </c>
      <c r="J249" s="18">
        <f>Model!$W$25*((drdp!D249)*AMIL!$B249+(drdp!G249)*AMIL!$C249+(drdp!J249)*AMIL!$D249)</f>
        <v>0</v>
      </c>
      <c r="K249" s="21">
        <f>SUM(E$3:E248)+H249</f>
        <v>-64.371145681972578</v>
      </c>
      <c r="L249" s="21">
        <f>SUM(F$3:F248)+I249</f>
        <v>17.248196501350794</v>
      </c>
      <c r="M249" s="21">
        <f>SUM(G$3:G248)+J249</f>
        <v>0</v>
      </c>
      <c r="N249" s="19">
        <f t="shared" si="19"/>
        <v>4143.6443964097371</v>
      </c>
      <c r="O249" s="19">
        <f t="shared" si="20"/>
        <v>297.50028254920977</v>
      </c>
      <c r="P249" s="19">
        <f t="shared" si="21"/>
        <v>0</v>
      </c>
      <c r="Q249" s="19">
        <f t="shared" si="22"/>
        <v>-1110.2861697397416</v>
      </c>
      <c r="R249" s="19">
        <f t="shared" si="23"/>
        <v>0</v>
      </c>
      <c r="S249" s="19">
        <f t="shared" si="24"/>
        <v>0</v>
      </c>
    </row>
    <row r="250" spans="1:19" x14ac:dyDescent="0.25">
      <c r="A250" s="26">
        <f>Wellpath!E250</f>
        <v>7410</v>
      </c>
      <c r="B250" s="22">
        <v>0</v>
      </c>
      <c r="C250" s="22">
        <v>0</v>
      </c>
      <c r="D250" s="22">
        <f>SIN(Wellpath!L250) * SIN(Wellpath!O250) / (Bfield * COS(Dip))</f>
        <v>6.3532245883965926E-5</v>
      </c>
      <c r="E250" s="20">
        <f>Model!$W$25*((drdp!B250+drdp!K250)*AMIL!$B250+(drdp!E250+drdp!N250)*AMIL!$C250+(drdp!H250+drdp!Q250)*AMIL!$D250)</f>
        <v>-0.40502508486970229</v>
      </c>
      <c r="F250" s="20">
        <f>Model!$W$25*((drdp!C250+drdp!L250)*AMIL!$B250+(drdp!F250+drdp!O250)*AMIL!$C250+(drdp!I250+drdp!R250)*AMIL!$D250)</f>
        <v>0.10852614440518366</v>
      </c>
      <c r="G250" s="20">
        <f>Model!$W$25*((drdp!D250+drdp!M250)*AMIL!$B250+(drdp!G250+drdp!P250)*AMIL!$C250+(drdp!J250+drdp!S250)*AMIL!$D250)</f>
        <v>0</v>
      </c>
      <c r="H250" s="18">
        <f>Model!$W$25*((drdp!B250)*AMIL!$B250+(drdp!E250)*AMIL!$C250+(drdp!H250)*AMIL!$D250)</f>
        <v>-0.20251254243485114</v>
      </c>
      <c r="I250" s="18">
        <f>Model!$W$25*((drdp!C250)*AMIL!$B250+(drdp!F250)*AMIL!$C250+(drdp!I250)*AMIL!$D250)</f>
        <v>5.4263072202591828E-2</v>
      </c>
      <c r="J250" s="18">
        <f>Model!$W$25*((drdp!D250)*AMIL!$B250+(drdp!G250)*AMIL!$C250+(drdp!J250)*AMIL!$D250)</f>
        <v>0</v>
      </c>
      <c r="K250" s="21">
        <f>SUM(E$3:E249)+H250</f>
        <v>-64.776170766842284</v>
      </c>
      <c r="L250" s="21">
        <f>SUM(F$3:F249)+I250</f>
        <v>17.356722645755976</v>
      </c>
      <c r="M250" s="21">
        <f>SUM(G$3:G249)+J250</f>
        <v>0</v>
      </c>
      <c r="N250" s="19">
        <f t="shared" si="19"/>
        <v>4195.9522992151133</v>
      </c>
      <c r="O250" s="19">
        <f t="shared" si="20"/>
        <v>301.25582100169834</v>
      </c>
      <c r="P250" s="19">
        <f t="shared" si="21"/>
        <v>0</v>
      </c>
      <c r="Q250" s="19">
        <f t="shared" si="22"/>
        <v>-1124.3020300542078</v>
      </c>
      <c r="R250" s="19">
        <f t="shared" si="23"/>
        <v>0</v>
      </c>
      <c r="S250" s="19">
        <f t="shared" si="24"/>
        <v>0</v>
      </c>
    </row>
    <row r="251" spans="1:19" x14ac:dyDescent="0.25">
      <c r="A251" s="26">
        <f>Wellpath!E251</f>
        <v>7440</v>
      </c>
      <c r="B251" s="22">
        <v>0</v>
      </c>
      <c r="C251" s="22">
        <v>0</v>
      </c>
      <c r="D251" s="22">
        <f>SIN(Wellpath!L251) * SIN(Wellpath!O251) / (Bfield * COS(Dip))</f>
        <v>6.3532245883965926E-5</v>
      </c>
      <c r="E251" s="20">
        <f>Model!$W$25*((drdp!B251+drdp!K251)*AMIL!$B251+(drdp!E251+drdp!N251)*AMIL!$C251+(drdp!H251+drdp!Q251)*AMIL!$D251)</f>
        <v>-0.40502508486970229</v>
      </c>
      <c r="F251" s="20">
        <f>Model!$W$25*((drdp!C251+drdp!L251)*AMIL!$B251+(drdp!F251+drdp!O251)*AMIL!$C251+(drdp!I251+drdp!R251)*AMIL!$D251)</f>
        <v>0.10852614440518366</v>
      </c>
      <c r="G251" s="20">
        <f>Model!$W$25*((drdp!D251+drdp!M251)*AMIL!$B251+(drdp!G251+drdp!P251)*AMIL!$C251+(drdp!J251+drdp!S251)*AMIL!$D251)</f>
        <v>0</v>
      </c>
      <c r="H251" s="18">
        <f>Model!$W$25*((drdp!B251)*AMIL!$B251+(drdp!E251)*AMIL!$C251+(drdp!H251)*AMIL!$D251)</f>
        <v>-0.20251254243485114</v>
      </c>
      <c r="I251" s="18">
        <f>Model!$W$25*((drdp!C251)*AMIL!$B251+(drdp!F251)*AMIL!$C251+(drdp!I251)*AMIL!$D251)</f>
        <v>5.4263072202591828E-2</v>
      </c>
      <c r="J251" s="18">
        <f>Model!$W$25*((drdp!D251)*AMIL!$B251+(drdp!G251)*AMIL!$C251+(drdp!J251)*AMIL!$D251)</f>
        <v>0</v>
      </c>
      <c r="K251" s="21">
        <f>SUM(E$3:E250)+H251</f>
        <v>-65.18119585171199</v>
      </c>
      <c r="L251" s="21">
        <f>SUM(F$3:F250)+I251</f>
        <v>17.465248790161159</v>
      </c>
      <c r="M251" s="21">
        <f>SUM(G$3:G250)+J251</f>
        <v>0</v>
      </c>
      <c r="N251" s="19">
        <f t="shared" si="19"/>
        <v>4248.5882926592367</v>
      </c>
      <c r="O251" s="19">
        <f t="shared" si="20"/>
        <v>305.03491530222584</v>
      </c>
      <c r="P251" s="19">
        <f t="shared" si="21"/>
        <v>0</v>
      </c>
      <c r="Q251" s="19">
        <f t="shared" si="22"/>
        <v>-1138.4058019903703</v>
      </c>
      <c r="R251" s="19">
        <f t="shared" si="23"/>
        <v>0</v>
      </c>
      <c r="S251" s="19">
        <f t="shared" si="24"/>
        <v>0</v>
      </c>
    </row>
    <row r="252" spans="1:19" x14ac:dyDescent="0.25">
      <c r="A252" s="26">
        <f>Wellpath!E252</f>
        <v>7470</v>
      </c>
      <c r="B252" s="22">
        <v>0</v>
      </c>
      <c r="C252" s="22">
        <v>0</v>
      </c>
      <c r="D252" s="22">
        <f>SIN(Wellpath!L252) * SIN(Wellpath!O252) / (Bfield * COS(Dip))</f>
        <v>6.3532245883965926E-5</v>
      </c>
      <c r="E252" s="20">
        <f>Model!$W$25*((drdp!B252+drdp!K252)*AMIL!$B252+(drdp!E252+drdp!N252)*AMIL!$C252+(drdp!H252+drdp!Q252)*AMIL!$D252)</f>
        <v>-0.40502508486970229</v>
      </c>
      <c r="F252" s="20">
        <f>Model!$W$25*((drdp!C252+drdp!L252)*AMIL!$B252+(drdp!F252+drdp!O252)*AMIL!$C252+(drdp!I252+drdp!R252)*AMIL!$D252)</f>
        <v>0.10852614440518366</v>
      </c>
      <c r="G252" s="20">
        <f>Model!$W$25*((drdp!D252+drdp!M252)*AMIL!$B252+(drdp!G252+drdp!P252)*AMIL!$C252+(drdp!J252+drdp!S252)*AMIL!$D252)</f>
        <v>0</v>
      </c>
      <c r="H252" s="18">
        <f>Model!$W$25*((drdp!B252)*AMIL!$B252+(drdp!E252)*AMIL!$C252+(drdp!H252)*AMIL!$D252)</f>
        <v>-0.20251254243485114</v>
      </c>
      <c r="I252" s="18">
        <f>Model!$W$25*((drdp!C252)*AMIL!$B252+(drdp!F252)*AMIL!$C252+(drdp!I252)*AMIL!$D252)</f>
        <v>5.4263072202591828E-2</v>
      </c>
      <c r="J252" s="18">
        <f>Model!$W$25*((drdp!D252)*AMIL!$B252+(drdp!G252)*AMIL!$C252+(drdp!J252)*AMIL!$D252)</f>
        <v>0</v>
      </c>
      <c r="K252" s="21">
        <f>SUM(E$3:E251)+H252</f>
        <v>-65.586220936581697</v>
      </c>
      <c r="L252" s="21">
        <f>SUM(F$3:F251)+I252</f>
        <v>17.573774934566341</v>
      </c>
      <c r="M252" s="21">
        <f>SUM(G$3:G251)+J252</f>
        <v>0</v>
      </c>
      <c r="N252" s="19">
        <f t="shared" si="19"/>
        <v>4301.5523767421073</v>
      </c>
      <c r="O252" s="19">
        <f t="shared" si="20"/>
        <v>308.83756545079223</v>
      </c>
      <c r="P252" s="19">
        <f t="shared" si="21"/>
        <v>0</v>
      </c>
      <c r="Q252" s="19">
        <f t="shared" si="22"/>
        <v>-1152.5974855482295</v>
      </c>
      <c r="R252" s="19">
        <f t="shared" si="23"/>
        <v>0</v>
      </c>
      <c r="S252" s="19">
        <f t="shared" si="24"/>
        <v>0</v>
      </c>
    </row>
    <row r="253" spans="1:19" x14ac:dyDescent="0.25">
      <c r="A253" s="26">
        <f>Wellpath!E253</f>
        <v>7500</v>
      </c>
      <c r="B253" s="22">
        <v>0</v>
      </c>
      <c r="C253" s="22">
        <v>0</v>
      </c>
      <c r="D253" s="22">
        <f>SIN(Wellpath!L253) * SIN(Wellpath!O253) / (Bfield * COS(Dip))</f>
        <v>6.3532245883965926E-5</v>
      </c>
      <c r="E253" s="20">
        <f>Model!$W$25*((drdp!B253+drdp!K253)*AMIL!$B253+(drdp!E253+drdp!N253)*AMIL!$C253+(drdp!H253+drdp!Q253)*AMIL!$D253)</f>
        <v>-0.40502508486970229</v>
      </c>
      <c r="F253" s="20">
        <f>Model!$W$25*((drdp!C253+drdp!L253)*AMIL!$B253+(drdp!F253+drdp!O253)*AMIL!$C253+(drdp!I253+drdp!R253)*AMIL!$D253)</f>
        <v>0.10852614440518366</v>
      </c>
      <c r="G253" s="20">
        <f>Model!$W$25*((drdp!D253+drdp!M253)*AMIL!$B253+(drdp!G253+drdp!P253)*AMIL!$C253+(drdp!J253+drdp!S253)*AMIL!$D253)</f>
        <v>0</v>
      </c>
      <c r="H253" s="18">
        <f>Model!$W$25*((drdp!B253)*AMIL!$B253+(drdp!E253)*AMIL!$C253+(drdp!H253)*AMIL!$D253)</f>
        <v>-0.20251254243485114</v>
      </c>
      <c r="I253" s="18">
        <f>Model!$W$25*((drdp!C253)*AMIL!$B253+(drdp!F253)*AMIL!$C253+(drdp!I253)*AMIL!$D253)</f>
        <v>5.4263072202591828E-2</v>
      </c>
      <c r="J253" s="18">
        <f>Model!$W$25*((drdp!D253)*AMIL!$B253+(drdp!G253)*AMIL!$C253+(drdp!J253)*AMIL!$D253)</f>
        <v>0</v>
      </c>
      <c r="K253" s="21">
        <f>SUM(E$3:E252)+H253</f>
        <v>-65.991246021451403</v>
      </c>
      <c r="L253" s="21">
        <f>SUM(F$3:F252)+I253</f>
        <v>17.682301078971523</v>
      </c>
      <c r="M253" s="21">
        <f>SUM(G$3:G252)+J253</f>
        <v>0</v>
      </c>
      <c r="N253" s="19">
        <f t="shared" si="19"/>
        <v>4354.844551463726</v>
      </c>
      <c r="O253" s="19">
        <f t="shared" si="20"/>
        <v>312.66377144739749</v>
      </c>
      <c r="P253" s="19">
        <f t="shared" si="21"/>
        <v>0</v>
      </c>
      <c r="Q253" s="19">
        <f t="shared" si="22"/>
        <v>-1166.8770807277854</v>
      </c>
      <c r="R253" s="19">
        <f t="shared" si="23"/>
        <v>0</v>
      </c>
      <c r="S253" s="19">
        <f t="shared" si="24"/>
        <v>0</v>
      </c>
    </row>
    <row r="254" spans="1:19" x14ac:dyDescent="0.25">
      <c r="A254" s="26">
        <f>Wellpath!E254</f>
        <v>7530</v>
      </c>
      <c r="B254" s="22">
        <v>0</v>
      </c>
      <c r="C254" s="22">
        <v>0</v>
      </c>
      <c r="D254" s="22">
        <f>SIN(Wellpath!L254) * SIN(Wellpath!O254) / (Bfield * COS(Dip))</f>
        <v>6.3532245883965926E-5</v>
      </c>
      <c r="E254" s="20">
        <f>Model!$W$25*((drdp!B254+drdp!K254)*AMIL!$B254+(drdp!E254+drdp!N254)*AMIL!$C254+(drdp!H254+drdp!Q254)*AMIL!$D254)</f>
        <v>-0.40502508486970229</v>
      </c>
      <c r="F254" s="20">
        <f>Model!$W$25*((drdp!C254+drdp!L254)*AMIL!$B254+(drdp!F254+drdp!O254)*AMIL!$C254+(drdp!I254+drdp!R254)*AMIL!$D254)</f>
        <v>0.10852614440518366</v>
      </c>
      <c r="G254" s="20">
        <f>Model!$W$25*((drdp!D254+drdp!M254)*AMIL!$B254+(drdp!G254+drdp!P254)*AMIL!$C254+(drdp!J254+drdp!S254)*AMIL!$D254)</f>
        <v>0</v>
      </c>
      <c r="H254" s="18">
        <f>Model!$W$25*((drdp!B254)*AMIL!$B254+(drdp!E254)*AMIL!$C254+(drdp!H254)*AMIL!$D254)</f>
        <v>-0.20251254243485114</v>
      </c>
      <c r="I254" s="18">
        <f>Model!$W$25*((drdp!C254)*AMIL!$B254+(drdp!F254)*AMIL!$C254+(drdp!I254)*AMIL!$D254)</f>
        <v>5.4263072202591828E-2</v>
      </c>
      <c r="J254" s="18">
        <f>Model!$W$25*((drdp!D254)*AMIL!$B254+(drdp!G254)*AMIL!$C254+(drdp!J254)*AMIL!$D254)</f>
        <v>0</v>
      </c>
      <c r="K254" s="21">
        <f>SUM(E$3:E253)+H254</f>
        <v>-66.396271106321109</v>
      </c>
      <c r="L254" s="21">
        <f>SUM(F$3:F253)+I254</f>
        <v>17.790827223376706</v>
      </c>
      <c r="M254" s="21">
        <f>SUM(G$3:G253)+J254</f>
        <v>0</v>
      </c>
      <c r="N254" s="19">
        <f t="shared" si="19"/>
        <v>4408.464816824091</v>
      </c>
      <c r="O254" s="19">
        <f t="shared" si="20"/>
        <v>316.5135332920417</v>
      </c>
      <c r="P254" s="19">
        <f t="shared" si="21"/>
        <v>0</v>
      </c>
      <c r="Q254" s="19">
        <f t="shared" si="22"/>
        <v>-1181.2445875290377</v>
      </c>
      <c r="R254" s="19">
        <f t="shared" si="23"/>
        <v>0</v>
      </c>
      <c r="S254" s="19">
        <f t="shared" si="24"/>
        <v>0</v>
      </c>
    </row>
    <row r="255" spans="1:19" x14ac:dyDescent="0.25">
      <c r="A255" s="26">
        <f>Wellpath!E255</f>
        <v>7560</v>
      </c>
      <c r="B255" s="22">
        <v>0</v>
      </c>
      <c r="C255" s="22">
        <v>0</v>
      </c>
      <c r="D255" s="22">
        <f>SIN(Wellpath!L255) * SIN(Wellpath!O255) / (Bfield * COS(Dip))</f>
        <v>6.3532245883965926E-5</v>
      </c>
      <c r="E255" s="20">
        <f>Model!$W$25*((drdp!B255+drdp!K255)*AMIL!$B255+(drdp!E255+drdp!N255)*AMIL!$C255+(drdp!H255+drdp!Q255)*AMIL!$D255)</f>
        <v>-0.40502508486970229</v>
      </c>
      <c r="F255" s="20">
        <f>Model!$W$25*((drdp!C255+drdp!L255)*AMIL!$B255+(drdp!F255+drdp!O255)*AMIL!$C255+(drdp!I255+drdp!R255)*AMIL!$D255)</f>
        <v>0.10852614440518366</v>
      </c>
      <c r="G255" s="20">
        <f>Model!$W$25*((drdp!D255+drdp!M255)*AMIL!$B255+(drdp!G255+drdp!P255)*AMIL!$C255+(drdp!J255+drdp!S255)*AMIL!$D255)</f>
        <v>0</v>
      </c>
      <c r="H255" s="18">
        <f>Model!$W$25*((drdp!B255)*AMIL!$B255+(drdp!E255)*AMIL!$C255+(drdp!H255)*AMIL!$D255)</f>
        <v>-0.20251254243485114</v>
      </c>
      <c r="I255" s="18">
        <f>Model!$W$25*((drdp!C255)*AMIL!$B255+(drdp!F255)*AMIL!$C255+(drdp!I255)*AMIL!$D255)</f>
        <v>5.4263072202591828E-2</v>
      </c>
      <c r="J255" s="18">
        <f>Model!$W$25*((drdp!D255)*AMIL!$B255+(drdp!G255)*AMIL!$C255+(drdp!J255)*AMIL!$D255)</f>
        <v>0</v>
      </c>
      <c r="K255" s="21">
        <f>SUM(E$3:E254)+H255</f>
        <v>-66.801296191190815</v>
      </c>
      <c r="L255" s="21">
        <f>SUM(F$3:F254)+I255</f>
        <v>17.899353367781888</v>
      </c>
      <c r="M255" s="21">
        <f>SUM(G$3:G254)+J255</f>
        <v>0</v>
      </c>
      <c r="N255" s="19">
        <f t="shared" si="19"/>
        <v>4462.4131728232041</v>
      </c>
      <c r="O255" s="19">
        <f t="shared" si="20"/>
        <v>320.38685098472484</v>
      </c>
      <c r="P255" s="19">
        <f t="shared" si="21"/>
        <v>0</v>
      </c>
      <c r="Q255" s="19">
        <f t="shared" si="22"/>
        <v>-1195.7000059519867</v>
      </c>
      <c r="R255" s="19">
        <f t="shared" si="23"/>
        <v>0</v>
      </c>
      <c r="S255" s="19">
        <f t="shared" si="24"/>
        <v>0</v>
      </c>
    </row>
    <row r="256" spans="1:19" x14ac:dyDescent="0.25">
      <c r="A256" s="26">
        <f>Wellpath!E256</f>
        <v>7590</v>
      </c>
      <c r="B256" s="22">
        <v>0</v>
      </c>
      <c r="C256" s="22">
        <v>0</v>
      </c>
      <c r="D256" s="22">
        <f>SIN(Wellpath!L256) * SIN(Wellpath!O256) / (Bfield * COS(Dip))</f>
        <v>6.3532245883965926E-5</v>
      </c>
      <c r="E256" s="20">
        <f>Model!$W$25*((drdp!B256+drdp!K256)*AMIL!$B256+(drdp!E256+drdp!N256)*AMIL!$C256+(drdp!H256+drdp!Q256)*AMIL!$D256)</f>
        <v>-0.40502508486970229</v>
      </c>
      <c r="F256" s="20">
        <f>Model!$W$25*((drdp!C256+drdp!L256)*AMIL!$B256+(drdp!F256+drdp!O256)*AMIL!$C256+(drdp!I256+drdp!R256)*AMIL!$D256)</f>
        <v>0.10852614440518366</v>
      </c>
      <c r="G256" s="20">
        <f>Model!$W$25*((drdp!D256+drdp!M256)*AMIL!$B256+(drdp!G256+drdp!P256)*AMIL!$C256+(drdp!J256+drdp!S256)*AMIL!$D256)</f>
        <v>0</v>
      </c>
      <c r="H256" s="18">
        <f>Model!$W$25*((drdp!B256)*AMIL!$B256+(drdp!E256)*AMIL!$C256+(drdp!H256)*AMIL!$D256)</f>
        <v>-0.20251254243485114</v>
      </c>
      <c r="I256" s="18">
        <f>Model!$W$25*((drdp!C256)*AMIL!$B256+(drdp!F256)*AMIL!$C256+(drdp!I256)*AMIL!$D256)</f>
        <v>5.4263072202591828E-2</v>
      </c>
      <c r="J256" s="18">
        <f>Model!$W$25*((drdp!D256)*AMIL!$B256+(drdp!G256)*AMIL!$C256+(drdp!J256)*AMIL!$D256)</f>
        <v>0</v>
      </c>
      <c r="K256" s="21">
        <f>SUM(E$3:E255)+H256</f>
        <v>-67.206321276060521</v>
      </c>
      <c r="L256" s="21">
        <f>SUM(F$3:F255)+I256</f>
        <v>18.007879512187071</v>
      </c>
      <c r="M256" s="21">
        <f>SUM(G$3:G255)+J256</f>
        <v>0</v>
      </c>
      <c r="N256" s="19">
        <f t="shared" si="19"/>
        <v>4516.6896194610654</v>
      </c>
      <c r="O256" s="19">
        <f t="shared" si="20"/>
        <v>324.28372452544687</v>
      </c>
      <c r="P256" s="19">
        <f t="shared" si="21"/>
        <v>0</v>
      </c>
      <c r="Q256" s="19">
        <f t="shared" si="22"/>
        <v>-1210.2433359966324</v>
      </c>
      <c r="R256" s="19">
        <f t="shared" si="23"/>
        <v>0</v>
      </c>
      <c r="S256" s="19">
        <f t="shared" si="24"/>
        <v>0</v>
      </c>
    </row>
    <row r="257" spans="1:20" x14ac:dyDescent="0.25">
      <c r="A257" s="26">
        <f>Wellpath!E257</f>
        <v>7620</v>
      </c>
      <c r="B257" s="22">
        <v>0</v>
      </c>
      <c r="C257" s="22">
        <v>0</v>
      </c>
      <c r="D257" s="22">
        <f>SIN(Wellpath!L257) * SIN(Wellpath!O257) / (Bfield * COS(Dip))</f>
        <v>6.3532245883965926E-5</v>
      </c>
      <c r="E257" s="20">
        <f>Model!$W$25*((drdp!B257+drdp!K257)*AMIL!$B257+(drdp!E257+drdp!N257)*AMIL!$C257+(drdp!H257+drdp!Q257)*AMIL!$D257)</f>
        <v>-0.40502508486970229</v>
      </c>
      <c r="F257" s="20">
        <f>Model!$W$25*((drdp!C257+drdp!L257)*AMIL!$B257+(drdp!F257+drdp!O257)*AMIL!$C257+(drdp!I257+drdp!R257)*AMIL!$D257)</f>
        <v>0.10852614440518366</v>
      </c>
      <c r="G257" s="20">
        <f>Model!$W$25*((drdp!D257+drdp!M257)*AMIL!$B257+(drdp!G257+drdp!P257)*AMIL!$C257+(drdp!J257+drdp!S257)*AMIL!$D257)</f>
        <v>0</v>
      </c>
      <c r="H257" s="18">
        <f>Model!$W$25*((drdp!B257)*AMIL!$B257+(drdp!E257)*AMIL!$C257+(drdp!H257)*AMIL!$D257)</f>
        <v>-0.20251254243485114</v>
      </c>
      <c r="I257" s="18">
        <f>Model!$W$25*((drdp!C257)*AMIL!$B257+(drdp!F257)*AMIL!$C257+(drdp!I257)*AMIL!$D257)</f>
        <v>5.4263072202591828E-2</v>
      </c>
      <c r="J257" s="18">
        <f>Model!$W$25*((drdp!D257)*AMIL!$B257+(drdp!G257)*AMIL!$C257+(drdp!J257)*AMIL!$D257)</f>
        <v>0</v>
      </c>
      <c r="K257" s="21">
        <f>SUM(E$3:E256)+H257</f>
        <v>-67.611346360930227</v>
      </c>
      <c r="L257" s="21">
        <f>SUM(F$3:F256)+I257</f>
        <v>18.116405656592253</v>
      </c>
      <c r="M257" s="21">
        <f>SUM(G$3:G256)+J257</f>
        <v>0</v>
      </c>
      <c r="N257" s="19">
        <f t="shared" si="19"/>
        <v>4571.2941567376729</v>
      </c>
      <c r="O257" s="19">
        <f t="shared" si="20"/>
        <v>328.20415391420778</v>
      </c>
      <c r="P257" s="19">
        <f t="shared" si="21"/>
        <v>0</v>
      </c>
      <c r="Q257" s="19">
        <f t="shared" si="22"/>
        <v>-1224.8745776629744</v>
      </c>
      <c r="R257" s="19">
        <f t="shared" si="23"/>
        <v>0</v>
      </c>
      <c r="S257" s="19">
        <f t="shared" si="24"/>
        <v>0</v>
      </c>
    </row>
    <row r="258" spans="1:20" x14ac:dyDescent="0.25">
      <c r="A258" s="26">
        <f>Wellpath!E258</f>
        <v>7650</v>
      </c>
      <c r="B258" s="22">
        <v>0</v>
      </c>
      <c r="C258" s="22">
        <v>0</v>
      </c>
      <c r="D258" s="22">
        <f>SIN(Wellpath!L258) * SIN(Wellpath!O258) / (Bfield * COS(Dip))</f>
        <v>6.3532245883965926E-5</v>
      </c>
      <c r="E258" s="20">
        <f>Model!$W$25*((drdp!B258+drdp!K258)*AMIL!$B258+(drdp!E258+drdp!N258)*AMIL!$C258+(drdp!H258+drdp!Q258)*AMIL!$D258)</f>
        <v>-0.40502508486970229</v>
      </c>
      <c r="F258" s="20">
        <f>Model!$W$25*((drdp!C258+drdp!L258)*AMIL!$B258+(drdp!F258+drdp!O258)*AMIL!$C258+(drdp!I258+drdp!R258)*AMIL!$D258)</f>
        <v>0.10852614440518366</v>
      </c>
      <c r="G258" s="20">
        <f>Model!$W$25*((drdp!D258+drdp!M258)*AMIL!$B258+(drdp!G258+drdp!P258)*AMIL!$C258+(drdp!J258+drdp!S258)*AMIL!$D258)</f>
        <v>0</v>
      </c>
      <c r="H258" s="18">
        <f>Model!$W$25*((drdp!B258)*AMIL!$B258+(drdp!E258)*AMIL!$C258+(drdp!H258)*AMIL!$D258)</f>
        <v>-0.20251254243485114</v>
      </c>
      <c r="I258" s="18">
        <f>Model!$W$25*((drdp!C258)*AMIL!$B258+(drdp!F258)*AMIL!$C258+(drdp!I258)*AMIL!$D258)</f>
        <v>5.4263072202591828E-2</v>
      </c>
      <c r="J258" s="18">
        <f>Model!$W$25*((drdp!D258)*AMIL!$B258+(drdp!G258)*AMIL!$C258+(drdp!J258)*AMIL!$D258)</f>
        <v>0</v>
      </c>
      <c r="K258" s="21">
        <f>SUM(E$3:E257)+H258</f>
        <v>-68.016371445799933</v>
      </c>
      <c r="L258" s="21">
        <f>SUM(F$3:F257)+I258</f>
        <v>18.224931800997435</v>
      </c>
      <c r="M258" s="21">
        <f>SUM(G$3:G257)+J258</f>
        <v>0</v>
      </c>
      <c r="N258" s="19">
        <f t="shared" si="19"/>
        <v>4626.2267846530285</v>
      </c>
      <c r="O258" s="19">
        <f t="shared" si="20"/>
        <v>332.14813915100763</v>
      </c>
      <c r="P258" s="19">
        <f t="shared" si="21"/>
        <v>0</v>
      </c>
      <c r="Q258" s="19">
        <f t="shared" si="22"/>
        <v>-1239.5937309510132</v>
      </c>
      <c r="R258" s="19">
        <f t="shared" si="23"/>
        <v>0</v>
      </c>
      <c r="S258" s="19">
        <f t="shared" si="24"/>
        <v>0</v>
      </c>
    </row>
    <row r="259" spans="1:20" x14ac:dyDescent="0.25">
      <c r="A259" s="26">
        <f>Wellpath!E259</f>
        <v>7680</v>
      </c>
      <c r="B259" s="22">
        <v>0</v>
      </c>
      <c r="C259" s="22">
        <v>0</v>
      </c>
      <c r="D259" s="22">
        <f>SIN(Wellpath!L259) * SIN(Wellpath!O259) / (Bfield * COS(Dip))</f>
        <v>6.3532245883965926E-5</v>
      </c>
      <c r="E259" s="20">
        <f>Model!$W$25*((drdp!B259+drdp!K259)*AMIL!$B259+(drdp!E259+drdp!N259)*AMIL!$C259+(drdp!H259+drdp!Q259)*AMIL!$D259)</f>
        <v>-0.40502508486970229</v>
      </c>
      <c r="F259" s="20">
        <f>Model!$W$25*((drdp!C259+drdp!L259)*AMIL!$B259+(drdp!F259+drdp!O259)*AMIL!$C259+(drdp!I259+drdp!R259)*AMIL!$D259)</f>
        <v>0.10852614440518366</v>
      </c>
      <c r="G259" s="20">
        <f>Model!$W$25*((drdp!D259+drdp!M259)*AMIL!$B259+(drdp!G259+drdp!P259)*AMIL!$C259+(drdp!J259+drdp!S259)*AMIL!$D259)</f>
        <v>0</v>
      </c>
      <c r="H259" s="18">
        <f>Model!$W$25*((drdp!B259)*AMIL!$B259+(drdp!E259)*AMIL!$C259+(drdp!H259)*AMIL!$D259)</f>
        <v>-0.20251254243485114</v>
      </c>
      <c r="I259" s="18">
        <f>Model!$W$25*((drdp!C259)*AMIL!$B259+(drdp!F259)*AMIL!$C259+(drdp!I259)*AMIL!$D259)</f>
        <v>5.4263072202591828E-2</v>
      </c>
      <c r="J259" s="18">
        <f>Model!$W$25*((drdp!D259)*AMIL!$B259+(drdp!G259)*AMIL!$C259+(drdp!J259)*AMIL!$D259)</f>
        <v>0</v>
      </c>
      <c r="K259" s="21">
        <f>SUM(E$3:E258)+H259</f>
        <v>-68.421396530669639</v>
      </c>
      <c r="L259" s="21">
        <f>SUM(F$3:F258)+I259</f>
        <v>18.333457945402618</v>
      </c>
      <c r="M259" s="21">
        <f>SUM(G$3:G258)+J259</f>
        <v>0</v>
      </c>
      <c r="N259" s="19">
        <f t="shared" si="19"/>
        <v>4681.4875032071313</v>
      </c>
      <c r="O259" s="19">
        <f t="shared" si="20"/>
        <v>336.11568023584636</v>
      </c>
      <c r="P259" s="19">
        <f t="shared" si="21"/>
        <v>0</v>
      </c>
      <c r="Q259" s="19">
        <f t="shared" si="22"/>
        <v>-1254.4007958607483</v>
      </c>
      <c r="R259" s="19">
        <f t="shared" si="23"/>
        <v>0</v>
      </c>
      <c r="S259" s="19">
        <f t="shared" si="24"/>
        <v>0</v>
      </c>
    </row>
    <row r="260" spans="1:20" x14ac:dyDescent="0.25">
      <c r="A260" s="26">
        <f>Wellpath!E260</f>
        <v>7710</v>
      </c>
      <c r="B260" s="22">
        <v>0</v>
      </c>
      <c r="C260" s="22">
        <v>0</v>
      </c>
      <c r="D260" s="22">
        <f>SIN(Wellpath!L260) * SIN(Wellpath!O260) / (Bfield * COS(Dip))</f>
        <v>6.3532245883965926E-5</v>
      </c>
      <c r="E260" s="20">
        <f>Model!$W$25*((drdp!B260+drdp!K260)*AMIL!$B260+(drdp!E260+drdp!N260)*AMIL!$C260+(drdp!H260+drdp!Q260)*AMIL!$D260)</f>
        <v>-0.40502508486970229</v>
      </c>
      <c r="F260" s="20">
        <f>Model!$W$25*((drdp!C260+drdp!L260)*AMIL!$B260+(drdp!F260+drdp!O260)*AMIL!$C260+(drdp!I260+drdp!R260)*AMIL!$D260)</f>
        <v>0.10852614440518366</v>
      </c>
      <c r="G260" s="20">
        <f>Model!$W$25*((drdp!D260+drdp!M260)*AMIL!$B260+(drdp!G260+drdp!P260)*AMIL!$C260+(drdp!J260+drdp!S260)*AMIL!$D260)</f>
        <v>0</v>
      </c>
      <c r="H260" s="18">
        <f>Model!$W$25*((drdp!B260)*AMIL!$B260+(drdp!E260)*AMIL!$C260+(drdp!H260)*AMIL!$D260)</f>
        <v>-0.20251254243485114</v>
      </c>
      <c r="I260" s="18">
        <f>Model!$W$25*((drdp!C260)*AMIL!$B260+(drdp!F260)*AMIL!$C260+(drdp!I260)*AMIL!$D260)</f>
        <v>5.4263072202591828E-2</v>
      </c>
      <c r="J260" s="18">
        <f>Model!$W$25*((drdp!D260)*AMIL!$B260+(drdp!G260)*AMIL!$C260+(drdp!J260)*AMIL!$D260)</f>
        <v>0</v>
      </c>
      <c r="K260" s="21">
        <f>SUM(E$3:E259)+H260</f>
        <v>-68.826421615539346</v>
      </c>
      <c r="L260" s="21">
        <f>SUM(F$3:F259)+I260</f>
        <v>18.4419840898078</v>
      </c>
      <c r="M260" s="21">
        <f>SUM(G$3:G259)+J260</f>
        <v>0</v>
      </c>
      <c r="N260" s="19">
        <f t="shared" si="19"/>
        <v>4737.0763123999814</v>
      </c>
      <c r="O260" s="19">
        <f t="shared" si="20"/>
        <v>340.10677716872402</v>
      </c>
      <c r="P260" s="19">
        <f t="shared" si="21"/>
        <v>0</v>
      </c>
      <c r="Q260" s="19">
        <f t="shared" si="22"/>
        <v>-1269.2957723921802</v>
      </c>
      <c r="R260" s="19">
        <f t="shared" si="23"/>
        <v>0</v>
      </c>
      <c r="S260" s="19">
        <f t="shared" si="24"/>
        <v>0</v>
      </c>
    </row>
    <row r="261" spans="1:20" x14ac:dyDescent="0.25">
      <c r="A261" s="26">
        <f>Wellpath!E261</f>
        <v>7740</v>
      </c>
      <c r="B261" s="22">
        <v>0</v>
      </c>
      <c r="C261" s="22">
        <v>0</v>
      </c>
      <c r="D261" s="22">
        <f>SIN(Wellpath!L261) * SIN(Wellpath!O261) / (Bfield * COS(Dip))</f>
        <v>6.3532245883965926E-5</v>
      </c>
      <c r="E261" s="20">
        <f>Model!$W$25*((drdp!B261+drdp!K261)*AMIL!$B261+(drdp!E261+drdp!N261)*AMIL!$C261+(drdp!H261+drdp!Q261)*AMIL!$D261)</f>
        <v>-0.40502508486970229</v>
      </c>
      <c r="F261" s="20">
        <f>Model!$W$25*((drdp!C261+drdp!L261)*AMIL!$B261+(drdp!F261+drdp!O261)*AMIL!$C261+(drdp!I261+drdp!R261)*AMIL!$D261)</f>
        <v>0.10852614440518366</v>
      </c>
      <c r="G261" s="20">
        <f>Model!$W$25*((drdp!D261+drdp!M261)*AMIL!$B261+(drdp!G261+drdp!P261)*AMIL!$C261+(drdp!J261+drdp!S261)*AMIL!$D261)</f>
        <v>0</v>
      </c>
      <c r="H261" s="18">
        <f>Model!$W$25*((drdp!B261)*AMIL!$B261+(drdp!E261)*AMIL!$C261+(drdp!H261)*AMIL!$D261)</f>
        <v>-0.20251254243485114</v>
      </c>
      <c r="I261" s="18">
        <f>Model!$W$25*((drdp!C261)*AMIL!$B261+(drdp!F261)*AMIL!$C261+(drdp!I261)*AMIL!$D261)</f>
        <v>5.4263072202591828E-2</v>
      </c>
      <c r="J261" s="18">
        <f>Model!$W$25*((drdp!D261)*AMIL!$B261+(drdp!G261)*AMIL!$C261+(drdp!J261)*AMIL!$D261)</f>
        <v>0</v>
      </c>
      <c r="K261" s="21">
        <f>SUM(E$3:E260)+H261</f>
        <v>-69.231446700409052</v>
      </c>
      <c r="L261" s="21">
        <f>SUM(F$3:F260)+I261</f>
        <v>18.550510234212982</v>
      </c>
      <c r="M261" s="21">
        <f>SUM(G$3:G260)+J261</f>
        <v>0</v>
      </c>
      <c r="N261" s="19">
        <f t="shared" si="19"/>
        <v>4792.9932122315795</v>
      </c>
      <c r="O261" s="19">
        <f t="shared" si="20"/>
        <v>344.12142994964057</v>
      </c>
      <c r="P261" s="19">
        <f t="shared" si="21"/>
        <v>0</v>
      </c>
      <c r="Q261" s="19">
        <f t="shared" si="22"/>
        <v>-1284.2786605453086</v>
      </c>
      <c r="R261" s="19">
        <f t="shared" si="23"/>
        <v>0</v>
      </c>
      <c r="S261" s="19">
        <f t="shared" si="24"/>
        <v>0</v>
      </c>
    </row>
    <row r="262" spans="1:20" x14ac:dyDescent="0.25">
      <c r="A262" s="26">
        <f>Wellpath!E262</f>
        <v>7770</v>
      </c>
      <c r="B262" s="22">
        <v>0</v>
      </c>
      <c r="C262" s="22">
        <v>0</v>
      </c>
      <c r="D262" s="22">
        <f>SIN(Wellpath!L262) * SIN(Wellpath!O262) / (Bfield * COS(Dip))</f>
        <v>6.3532245883965926E-5</v>
      </c>
      <c r="E262" s="20">
        <f>Model!$W$25*((drdp!B262+drdp!K262)*AMIL!$B262+(drdp!E262+drdp!N262)*AMIL!$C262+(drdp!H262+drdp!Q262)*AMIL!$D262)</f>
        <v>-0.40502508486970229</v>
      </c>
      <c r="F262" s="20">
        <f>Model!$W$25*((drdp!C262+drdp!L262)*AMIL!$B262+(drdp!F262+drdp!O262)*AMIL!$C262+(drdp!I262+drdp!R262)*AMIL!$D262)</f>
        <v>0.10852614440518366</v>
      </c>
      <c r="G262" s="20">
        <f>Model!$W$25*((drdp!D262+drdp!M262)*AMIL!$B262+(drdp!G262+drdp!P262)*AMIL!$C262+(drdp!J262+drdp!S262)*AMIL!$D262)</f>
        <v>0</v>
      </c>
      <c r="H262" s="18">
        <f>Model!$W$25*((drdp!B262)*AMIL!$B262+(drdp!E262)*AMIL!$C262+(drdp!H262)*AMIL!$D262)</f>
        <v>-0.20251254243485114</v>
      </c>
      <c r="I262" s="18">
        <f>Model!$W$25*((drdp!C262)*AMIL!$B262+(drdp!F262)*AMIL!$C262+(drdp!I262)*AMIL!$D262)</f>
        <v>5.4263072202591828E-2</v>
      </c>
      <c r="J262" s="18">
        <f>Model!$W$25*((drdp!D262)*AMIL!$B262+(drdp!G262)*AMIL!$C262+(drdp!J262)*AMIL!$D262)</f>
        <v>0</v>
      </c>
      <c r="K262" s="21">
        <f>SUM(E$3:E261)+H262</f>
        <v>-69.636471785278758</v>
      </c>
      <c r="L262" s="21">
        <f>SUM(F$3:F261)+I262</f>
        <v>18.659036378618165</v>
      </c>
      <c r="M262" s="21">
        <f>SUM(G$3:G261)+J262</f>
        <v>0</v>
      </c>
      <c r="N262" s="19">
        <f t="shared" ref="N262:N270" si="25">K262^2</f>
        <v>4849.2382027019248</v>
      </c>
      <c r="O262" s="19">
        <f t="shared" ref="O262:O270" si="26">L262^2</f>
        <v>348.15963857859606</v>
      </c>
      <c r="P262" s="19">
        <f t="shared" ref="P262:P270" si="27">M262^2</f>
        <v>0</v>
      </c>
      <c r="Q262" s="19">
        <f t="shared" ref="Q262:Q270" si="28">K262*L262</f>
        <v>-1299.3494603201339</v>
      </c>
      <c r="R262" s="19">
        <f t="shared" ref="R262:R270" si="29">K262*M262</f>
        <v>0</v>
      </c>
      <c r="S262" s="19">
        <f t="shared" ref="S262:S270" si="30">L262*M262</f>
        <v>0</v>
      </c>
    </row>
    <row r="263" spans="1:20" x14ac:dyDescent="0.25">
      <c r="A263" s="26">
        <f>Wellpath!E263</f>
        <v>7800</v>
      </c>
      <c r="B263" s="22">
        <v>0</v>
      </c>
      <c r="C263" s="22">
        <v>0</v>
      </c>
      <c r="D263" s="22">
        <f>SIN(Wellpath!L263) * SIN(Wellpath!O263) / (Bfield * COS(Dip))</f>
        <v>6.3532245883965926E-5</v>
      </c>
      <c r="E263" s="20">
        <f>Model!$W$25*((drdp!B263+drdp!K263)*AMIL!$B263+(drdp!E263+drdp!N263)*AMIL!$C263+(drdp!H263+drdp!Q263)*AMIL!$D263)</f>
        <v>-0.40502508486970229</v>
      </c>
      <c r="F263" s="20">
        <f>Model!$W$25*((drdp!C263+drdp!L263)*AMIL!$B263+(drdp!F263+drdp!O263)*AMIL!$C263+(drdp!I263+drdp!R263)*AMIL!$D263)</f>
        <v>0.10852614440518366</v>
      </c>
      <c r="G263" s="20">
        <f>Model!$W$25*((drdp!D263+drdp!M263)*AMIL!$B263+(drdp!G263+drdp!P263)*AMIL!$C263+(drdp!J263+drdp!S263)*AMIL!$D263)</f>
        <v>0</v>
      </c>
      <c r="H263" s="18">
        <f>Model!$W$25*((drdp!B263)*AMIL!$B263+(drdp!E263)*AMIL!$C263+(drdp!H263)*AMIL!$D263)</f>
        <v>-0.20251254243485114</v>
      </c>
      <c r="I263" s="18">
        <f>Model!$W$25*((drdp!C263)*AMIL!$B263+(drdp!F263)*AMIL!$C263+(drdp!I263)*AMIL!$D263)</f>
        <v>5.4263072202591828E-2</v>
      </c>
      <c r="J263" s="18">
        <f>Model!$W$25*((drdp!D263)*AMIL!$B263+(drdp!G263)*AMIL!$C263+(drdp!J263)*AMIL!$D263)</f>
        <v>0</v>
      </c>
      <c r="K263" s="21">
        <f>SUM(E$3:E262)+H263</f>
        <v>-70.041496870148464</v>
      </c>
      <c r="L263" s="21">
        <f>SUM(F$3:F262)+I263</f>
        <v>18.767562523023347</v>
      </c>
      <c r="M263" s="21">
        <f>SUM(G$3:G262)+J263</f>
        <v>0</v>
      </c>
      <c r="N263" s="19">
        <f t="shared" si="25"/>
        <v>4905.8112838110173</v>
      </c>
      <c r="O263" s="19">
        <f t="shared" si="26"/>
        <v>352.22140305559049</v>
      </c>
      <c r="P263" s="19">
        <f t="shared" si="27"/>
        <v>0</v>
      </c>
      <c r="Q263" s="19">
        <f t="shared" si="28"/>
        <v>-1314.5081717166554</v>
      </c>
      <c r="R263" s="19">
        <f t="shared" si="29"/>
        <v>0</v>
      </c>
      <c r="S263" s="19">
        <f t="shared" si="30"/>
        <v>0</v>
      </c>
    </row>
    <row r="264" spans="1:20" x14ac:dyDescent="0.25">
      <c r="A264" s="26">
        <f>Wellpath!E264</f>
        <v>7830</v>
      </c>
      <c r="B264" s="22">
        <v>0</v>
      </c>
      <c r="C264" s="22">
        <v>0</v>
      </c>
      <c r="D264" s="22">
        <f>SIN(Wellpath!L264) * SIN(Wellpath!O264) / (Bfield * COS(Dip))</f>
        <v>6.3532245883965926E-5</v>
      </c>
      <c r="E264" s="20">
        <f>Model!$W$25*((drdp!B264+drdp!K264)*AMIL!$B264+(drdp!E264+drdp!N264)*AMIL!$C264+(drdp!H264+drdp!Q264)*AMIL!$D264)</f>
        <v>-0.40502508486970229</v>
      </c>
      <c r="F264" s="20">
        <f>Model!$W$25*((drdp!C264+drdp!L264)*AMIL!$B264+(drdp!F264+drdp!O264)*AMIL!$C264+(drdp!I264+drdp!R264)*AMIL!$D264)</f>
        <v>0.10852614440518366</v>
      </c>
      <c r="G264" s="20">
        <f>Model!$W$25*((drdp!D264+drdp!M264)*AMIL!$B264+(drdp!G264+drdp!P264)*AMIL!$C264+(drdp!J264+drdp!S264)*AMIL!$D264)</f>
        <v>0</v>
      </c>
      <c r="H264" s="18">
        <f>Model!$W$25*((drdp!B264)*AMIL!$B264+(drdp!E264)*AMIL!$C264+(drdp!H264)*AMIL!$D264)</f>
        <v>-0.20251254243485114</v>
      </c>
      <c r="I264" s="18">
        <f>Model!$W$25*((drdp!C264)*AMIL!$B264+(drdp!F264)*AMIL!$C264+(drdp!I264)*AMIL!$D264)</f>
        <v>5.4263072202591828E-2</v>
      </c>
      <c r="J264" s="18">
        <f>Model!$W$25*((drdp!D264)*AMIL!$B264+(drdp!G264)*AMIL!$C264+(drdp!J264)*AMIL!$D264)</f>
        <v>0</v>
      </c>
      <c r="K264" s="21">
        <f>SUM(E$3:E263)+H264</f>
        <v>-70.44652195501817</v>
      </c>
      <c r="L264" s="21">
        <f>SUM(F$3:F263)+I264</f>
        <v>18.87608866742853</v>
      </c>
      <c r="M264" s="21">
        <f>SUM(G$3:G263)+J264</f>
        <v>0</v>
      </c>
      <c r="N264" s="19">
        <f t="shared" si="25"/>
        <v>4962.7124555588571</v>
      </c>
      <c r="O264" s="19">
        <f t="shared" si="26"/>
        <v>356.30672338062374</v>
      </c>
      <c r="P264" s="19">
        <f t="shared" si="27"/>
        <v>0</v>
      </c>
      <c r="Q264" s="19">
        <f t="shared" si="28"/>
        <v>-1329.7547947348735</v>
      </c>
      <c r="R264" s="19">
        <f t="shared" si="29"/>
        <v>0</v>
      </c>
      <c r="S264" s="19">
        <f t="shared" si="30"/>
        <v>0</v>
      </c>
    </row>
    <row r="265" spans="1:20" x14ac:dyDescent="0.25">
      <c r="A265" s="26">
        <f>Wellpath!E265</f>
        <v>7860</v>
      </c>
      <c r="B265" s="22">
        <v>0</v>
      </c>
      <c r="C265" s="22">
        <v>0</v>
      </c>
      <c r="D265" s="22">
        <f>SIN(Wellpath!L265) * SIN(Wellpath!O265) / (Bfield * COS(Dip))</f>
        <v>6.3532245883965926E-5</v>
      </c>
      <c r="E265" s="20">
        <f>Model!$W$25*((drdp!B265+drdp!K265)*AMIL!$B265+(drdp!E265+drdp!N265)*AMIL!$C265+(drdp!H265+drdp!Q265)*AMIL!$D265)</f>
        <v>-0.40502508486970229</v>
      </c>
      <c r="F265" s="20">
        <f>Model!$W$25*((drdp!C265+drdp!L265)*AMIL!$B265+(drdp!F265+drdp!O265)*AMIL!$C265+(drdp!I265+drdp!R265)*AMIL!$D265)</f>
        <v>0.10852614440518366</v>
      </c>
      <c r="G265" s="20">
        <f>Model!$W$25*((drdp!D265+drdp!M265)*AMIL!$B265+(drdp!G265+drdp!P265)*AMIL!$C265+(drdp!J265+drdp!S265)*AMIL!$D265)</f>
        <v>0</v>
      </c>
      <c r="H265" s="18">
        <f>Model!$W$25*((drdp!B265)*AMIL!$B265+(drdp!E265)*AMIL!$C265+(drdp!H265)*AMIL!$D265)</f>
        <v>-0.20251254243485114</v>
      </c>
      <c r="I265" s="18">
        <f>Model!$W$25*((drdp!C265)*AMIL!$B265+(drdp!F265)*AMIL!$C265+(drdp!I265)*AMIL!$D265)</f>
        <v>5.4263072202591828E-2</v>
      </c>
      <c r="J265" s="18">
        <f>Model!$W$25*((drdp!D265)*AMIL!$B265+(drdp!G265)*AMIL!$C265+(drdp!J265)*AMIL!$D265)</f>
        <v>0</v>
      </c>
      <c r="K265" s="21">
        <f>SUM(E$3:E264)+H265</f>
        <v>-70.851547039887876</v>
      </c>
      <c r="L265" s="21">
        <f>SUM(F$3:F264)+I265</f>
        <v>18.984614811833712</v>
      </c>
      <c r="M265" s="21">
        <f>SUM(G$3:G264)+J265</f>
        <v>0</v>
      </c>
      <c r="N265" s="19">
        <f t="shared" si="25"/>
        <v>5019.9417179454449</v>
      </c>
      <c r="O265" s="19">
        <f t="shared" si="26"/>
        <v>360.41559955369598</v>
      </c>
      <c r="P265" s="19">
        <f t="shared" si="27"/>
        <v>0</v>
      </c>
      <c r="Q265" s="19">
        <f t="shared" si="28"/>
        <v>-1345.0893293747883</v>
      </c>
      <c r="R265" s="19">
        <f t="shared" si="29"/>
        <v>0</v>
      </c>
      <c r="S265" s="19">
        <f t="shared" si="30"/>
        <v>0</v>
      </c>
    </row>
    <row r="266" spans="1:20" x14ac:dyDescent="0.25">
      <c r="A266" s="26">
        <f>Wellpath!E266</f>
        <v>7890</v>
      </c>
      <c r="B266" s="22">
        <v>0</v>
      </c>
      <c r="C266" s="22">
        <v>0</v>
      </c>
      <c r="D266" s="22">
        <f>SIN(Wellpath!L266) * SIN(Wellpath!O266) / (Bfield * COS(Dip))</f>
        <v>6.3532245883965926E-5</v>
      </c>
      <c r="E266" s="20">
        <f>Model!$W$25*((drdp!B266+drdp!K266)*AMIL!$B266+(drdp!E266+drdp!N266)*AMIL!$C266+(drdp!H266+drdp!Q266)*AMIL!$D266)</f>
        <v>-0.40502508486970229</v>
      </c>
      <c r="F266" s="20">
        <f>Model!$W$25*((drdp!C266+drdp!L266)*AMIL!$B266+(drdp!F266+drdp!O266)*AMIL!$C266+(drdp!I266+drdp!R266)*AMIL!$D266)</f>
        <v>0.10852614440518366</v>
      </c>
      <c r="G266" s="20">
        <f>Model!$W$25*((drdp!D266+drdp!M266)*AMIL!$B266+(drdp!G266+drdp!P266)*AMIL!$C266+(drdp!J266+drdp!S266)*AMIL!$D266)</f>
        <v>0</v>
      </c>
      <c r="H266" s="18">
        <f>Model!$W$25*((drdp!B266)*AMIL!$B266+(drdp!E266)*AMIL!$C266+(drdp!H266)*AMIL!$D266)</f>
        <v>-0.20251254243485114</v>
      </c>
      <c r="I266" s="18">
        <f>Model!$W$25*((drdp!C266)*AMIL!$B266+(drdp!F266)*AMIL!$C266+(drdp!I266)*AMIL!$D266)</f>
        <v>5.4263072202591828E-2</v>
      </c>
      <c r="J266" s="18">
        <f>Model!$W$25*((drdp!D266)*AMIL!$B266+(drdp!G266)*AMIL!$C266+(drdp!J266)*AMIL!$D266)</f>
        <v>0</v>
      </c>
      <c r="K266" s="21">
        <f>SUM(E$3:E265)+H266</f>
        <v>-71.256572124757582</v>
      </c>
      <c r="L266" s="21">
        <f>SUM(F$3:F265)+I266</f>
        <v>19.093140956238894</v>
      </c>
      <c r="M266" s="21">
        <f>SUM(G$3:G265)+J266</f>
        <v>0</v>
      </c>
      <c r="N266" s="19">
        <f t="shared" si="25"/>
        <v>5077.499070970779</v>
      </c>
      <c r="O266" s="19">
        <f t="shared" si="26"/>
        <v>364.54803157480706</v>
      </c>
      <c r="P266" s="19">
        <f t="shared" si="27"/>
        <v>0</v>
      </c>
      <c r="Q266" s="19">
        <f t="shared" si="28"/>
        <v>-1360.5117756363998</v>
      </c>
      <c r="R266" s="19">
        <f t="shared" si="29"/>
        <v>0</v>
      </c>
      <c r="S266" s="19">
        <f t="shared" si="30"/>
        <v>0</v>
      </c>
    </row>
    <row r="267" spans="1:20" x14ac:dyDescent="0.25">
      <c r="A267" s="26">
        <f>Wellpath!E267</f>
        <v>7920</v>
      </c>
      <c r="B267" s="22">
        <v>0</v>
      </c>
      <c r="C267" s="22">
        <v>0</v>
      </c>
      <c r="D267" s="22">
        <f>SIN(Wellpath!L267) * SIN(Wellpath!O267) / (Bfield * COS(Dip))</f>
        <v>6.3532245883965926E-5</v>
      </c>
      <c r="E267" s="20">
        <f>Model!$W$25*((drdp!B267+drdp!K267)*AMIL!$B267+(drdp!E267+drdp!N267)*AMIL!$C267+(drdp!H267+drdp!Q267)*AMIL!$D267)</f>
        <v>-0.40502508486970229</v>
      </c>
      <c r="F267" s="20">
        <f>Model!$W$25*((drdp!C267+drdp!L267)*AMIL!$B267+(drdp!F267+drdp!O267)*AMIL!$C267+(drdp!I267+drdp!R267)*AMIL!$D267)</f>
        <v>0.10852614440518366</v>
      </c>
      <c r="G267" s="20">
        <f>Model!$W$25*((drdp!D267+drdp!M267)*AMIL!$B267+(drdp!G267+drdp!P267)*AMIL!$C267+(drdp!J267+drdp!S267)*AMIL!$D267)</f>
        <v>0</v>
      </c>
      <c r="H267" s="18">
        <f>Model!$W$25*((drdp!B267)*AMIL!$B267+(drdp!E267)*AMIL!$C267+(drdp!H267)*AMIL!$D267)</f>
        <v>-0.20251254243485114</v>
      </c>
      <c r="I267" s="18">
        <f>Model!$W$25*((drdp!C267)*AMIL!$B267+(drdp!F267)*AMIL!$C267+(drdp!I267)*AMIL!$D267)</f>
        <v>5.4263072202591828E-2</v>
      </c>
      <c r="J267" s="18">
        <f>Model!$W$25*((drdp!D267)*AMIL!$B267+(drdp!G267)*AMIL!$C267+(drdp!J267)*AMIL!$D267)</f>
        <v>0</v>
      </c>
      <c r="K267" s="21">
        <f>SUM(E$3:E266)+H267</f>
        <v>-71.661597209627288</v>
      </c>
      <c r="L267" s="21">
        <f>SUM(F$3:F266)+I267</f>
        <v>19.201667100644077</v>
      </c>
      <c r="M267" s="21">
        <f>SUM(G$3:G266)+J267</f>
        <v>0</v>
      </c>
      <c r="N267" s="19">
        <f t="shared" si="25"/>
        <v>5135.3845146348613</v>
      </c>
      <c r="O267" s="19">
        <f t="shared" si="26"/>
        <v>368.70401944395712</v>
      </c>
      <c r="P267" s="19">
        <f t="shared" si="27"/>
        <v>0</v>
      </c>
      <c r="Q267" s="19">
        <f t="shared" si="28"/>
        <v>-1376.0221335197077</v>
      </c>
      <c r="R267" s="19">
        <f t="shared" si="29"/>
        <v>0</v>
      </c>
      <c r="S267" s="19">
        <f t="shared" si="30"/>
        <v>0</v>
      </c>
    </row>
    <row r="268" spans="1:20" x14ac:dyDescent="0.25">
      <c r="A268" s="26">
        <f>Wellpath!E268</f>
        <v>7950</v>
      </c>
      <c r="B268" s="22">
        <v>0</v>
      </c>
      <c r="C268" s="22">
        <v>0</v>
      </c>
      <c r="D268" s="22">
        <f>SIN(Wellpath!L268) * SIN(Wellpath!O268) / (Bfield * COS(Dip))</f>
        <v>6.3532245883965926E-5</v>
      </c>
      <c r="E268" s="20">
        <f>Model!$W$25*((drdp!B268+drdp!K268)*AMIL!$B268+(drdp!E268+drdp!N268)*AMIL!$C268+(drdp!H268+drdp!Q268)*AMIL!$D268)</f>
        <v>-0.40502508486970229</v>
      </c>
      <c r="F268" s="20">
        <f>Model!$W$25*((drdp!C268+drdp!L268)*AMIL!$B268+(drdp!F268+drdp!O268)*AMIL!$C268+(drdp!I268+drdp!R268)*AMIL!$D268)</f>
        <v>0.10852614440518366</v>
      </c>
      <c r="G268" s="20">
        <f>Model!$W$25*((drdp!D268+drdp!M268)*AMIL!$B268+(drdp!G268+drdp!P268)*AMIL!$C268+(drdp!J268+drdp!S268)*AMIL!$D268)</f>
        <v>0</v>
      </c>
      <c r="H268" s="18">
        <f>Model!$W$25*((drdp!B268)*AMIL!$B268+(drdp!E268)*AMIL!$C268+(drdp!H268)*AMIL!$D268)</f>
        <v>-0.20251254243485114</v>
      </c>
      <c r="I268" s="18">
        <f>Model!$W$25*((drdp!C268)*AMIL!$B268+(drdp!F268)*AMIL!$C268+(drdp!I268)*AMIL!$D268)</f>
        <v>5.4263072202591828E-2</v>
      </c>
      <c r="J268" s="18">
        <f>Model!$W$25*((drdp!D268)*AMIL!$B268+(drdp!G268)*AMIL!$C268+(drdp!J268)*AMIL!$D268)</f>
        <v>0</v>
      </c>
      <c r="K268" s="21">
        <f>SUM(E$3:E267)+H268</f>
        <v>-72.066622294496995</v>
      </c>
      <c r="L268" s="21">
        <f>SUM(F$3:F267)+I268</f>
        <v>19.310193245049259</v>
      </c>
      <c r="M268" s="21">
        <f>SUM(G$3:G267)+J268</f>
        <v>0</v>
      </c>
      <c r="N268" s="19">
        <f t="shared" si="25"/>
        <v>5193.5980489376916</v>
      </c>
      <c r="O268" s="19">
        <f t="shared" si="26"/>
        <v>372.88356316114601</v>
      </c>
      <c r="P268" s="19">
        <f t="shared" si="27"/>
        <v>0</v>
      </c>
      <c r="Q268" s="19">
        <f t="shared" si="28"/>
        <v>-1391.6204030247122</v>
      </c>
      <c r="R268" s="19">
        <f t="shared" si="29"/>
        <v>0</v>
      </c>
      <c r="S268" s="19">
        <f t="shared" si="30"/>
        <v>0</v>
      </c>
    </row>
    <row r="269" spans="1:20" x14ac:dyDescent="0.25">
      <c r="A269" s="26">
        <f>Wellpath!E269</f>
        <v>7980</v>
      </c>
      <c r="B269" s="22">
        <v>0</v>
      </c>
      <c r="C269" s="22">
        <v>0</v>
      </c>
      <c r="D269" s="22">
        <f>SIN(Wellpath!L269) * SIN(Wellpath!O269) / (Bfield * COS(Dip))</f>
        <v>6.3532245883965926E-5</v>
      </c>
      <c r="E269" s="20">
        <f>Model!$W$25*((drdp!B269+drdp!K269)*AMIL!$B269+(drdp!E269+drdp!N269)*AMIL!$C269+(drdp!H269+drdp!Q269)*AMIL!$D269)</f>
        <v>-0.33752090405808527</v>
      </c>
      <c r="F269" s="20">
        <f>Model!$W$25*((drdp!C269+drdp!L269)*AMIL!$B269+(drdp!F269+drdp!O269)*AMIL!$C269+(drdp!I269+drdp!R269)*AMIL!$D269)</f>
        <v>9.043845367098638E-2</v>
      </c>
      <c r="G269" s="20">
        <f>Model!$W$25*((drdp!D269+drdp!M269)*AMIL!$B269+(drdp!G269+drdp!P269)*AMIL!$C269+(drdp!J269+drdp!S269)*AMIL!$D269)</f>
        <v>0</v>
      </c>
      <c r="H269" s="18">
        <f>Model!$W$25*((drdp!B269)*AMIL!$B269+(drdp!E269)*AMIL!$C269+(drdp!H269)*AMIL!$D269)</f>
        <v>-0.20251254243485114</v>
      </c>
      <c r="I269" s="18">
        <f>Model!$W$25*((drdp!C269)*AMIL!$B269+(drdp!F269)*AMIL!$C269+(drdp!I269)*AMIL!$D269)</f>
        <v>5.4263072202591828E-2</v>
      </c>
      <c r="J269" s="18">
        <f>Model!$W$25*((drdp!D269)*AMIL!$B269+(drdp!G269)*AMIL!$C269+(drdp!J269)*AMIL!$D269)</f>
        <v>0</v>
      </c>
      <c r="K269" s="21">
        <f>SUM(E$3:E268)+H269</f>
        <v>-72.471647379366701</v>
      </c>
      <c r="L269" s="21">
        <f>SUM(F$3:F268)+I269</f>
        <v>19.418719389454441</v>
      </c>
      <c r="M269" s="21">
        <f>SUM(G$3:G268)+J269</f>
        <v>0</v>
      </c>
      <c r="N269" s="19">
        <f t="shared" si="25"/>
        <v>5252.1396738792682</v>
      </c>
      <c r="O269" s="19">
        <f t="shared" si="26"/>
        <v>377.0866627263739</v>
      </c>
      <c r="P269" s="19">
        <f t="shared" si="27"/>
        <v>0</v>
      </c>
      <c r="Q269" s="19">
        <f t="shared" si="28"/>
        <v>-1407.3065841514133</v>
      </c>
      <c r="R269" s="19">
        <f t="shared" si="29"/>
        <v>0</v>
      </c>
      <c r="S269" s="19">
        <f t="shared" si="30"/>
        <v>0</v>
      </c>
    </row>
    <row r="270" spans="1:20" x14ac:dyDescent="0.25">
      <c r="A270" s="26">
        <f>Wellpath!E270</f>
        <v>8000</v>
      </c>
      <c r="B270" s="22">
        <v>0</v>
      </c>
      <c r="C270" s="22">
        <v>0</v>
      </c>
      <c r="D270" s="22">
        <f>SIN(Wellpath!L270) * SIN(Wellpath!O270) / (Bfield * COS(Dip))</f>
        <v>6.3532245883965926E-5</v>
      </c>
      <c r="E270" s="20">
        <f>Model!$W$25*((drdp!B270+drdp!K270)*AMIL!$B270+(drdp!E270+drdp!N270)*AMIL!$C270+(drdp!H270+drdp!Q270)*AMIL!$D270)</f>
        <v>53.868336287670409</v>
      </c>
      <c r="F270" s="20">
        <f>Model!$W$25*((drdp!C270+drdp!L270)*AMIL!$B270+(drdp!F270+drdp!O270)*AMIL!$C270+(drdp!I270+drdp!R270)*AMIL!$D270)</f>
        <v>-14.433977205889427</v>
      </c>
      <c r="G270" s="20">
        <f>Model!$W$25*((drdp!D270+drdp!M270)*AMIL!$B270+(drdp!G270+drdp!P270)*AMIL!$C270+(drdp!J270+drdp!S270)*AMIL!$D270)</f>
        <v>0</v>
      </c>
      <c r="H270" s="18">
        <f>Model!$W$25*((drdp!B270)*AMIL!$B270+(drdp!E270)*AMIL!$C270+(drdp!H270)*AMIL!$D270)</f>
        <v>-0.1350083616232341</v>
      </c>
      <c r="I270" s="18">
        <f>Model!$W$25*((drdp!C270)*AMIL!$B270+(drdp!F270)*AMIL!$C270+(drdp!I270)*AMIL!$D270)</f>
        <v>3.6175381468394552E-2</v>
      </c>
      <c r="J270" s="18">
        <f>Model!$W$25*((drdp!D270)*AMIL!$B270+(drdp!G270)*AMIL!$C270+(drdp!J270)*AMIL!$D270)</f>
        <v>0</v>
      </c>
      <c r="K270" s="21">
        <f>SUM(E$3:E269)+H270</f>
        <v>-72.741664102613171</v>
      </c>
      <c r="L270" s="21">
        <f>SUM(F$3:F269)+I270</f>
        <v>19.491070152391231</v>
      </c>
      <c r="M270" s="21">
        <f>SUM(G$3:G269)+J270</f>
        <v>0</v>
      </c>
      <c r="N270" s="19">
        <f t="shared" si="25"/>
        <v>5291.3496964174019</v>
      </c>
      <c r="O270" s="19">
        <f t="shared" si="26"/>
        <v>379.9018156854363</v>
      </c>
      <c r="P270" s="19">
        <f t="shared" si="27"/>
        <v>0</v>
      </c>
      <c r="Q270" s="19">
        <f t="shared" si="28"/>
        <v>-1417.8128780257123</v>
      </c>
      <c r="R270" s="19">
        <f t="shared" si="29"/>
        <v>0</v>
      </c>
      <c r="S270" s="19">
        <f t="shared" si="30"/>
        <v>0</v>
      </c>
      <c r="T270" s="10" t="s">
        <v>67</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f>SIN(Wellpath!$L3)</f>
        <v>0</v>
      </c>
      <c r="D3" s="22">
        <v>0</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f>SIN(Wellpath!$L4)</f>
        <v>0</v>
      </c>
      <c r="D4" s="22">
        <v>0</v>
      </c>
      <c r="E4" s="20">
        <f>Model!$W$26*((drdp!B4+drdp!K4)*SAG!$B4+(drdp!E4+drdp!N4)*SAG!$C4+(drdp!H4+drdp!Q4)*SAG!$D4)</f>
        <v>0</v>
      </c>
      <c r="F4" s="20">
        <f>Model!$W$26*((drdp!C4+drdp!L4)*SAG!$B4+(drdp!F4+drdp!O4)*SAG!$C4+(drdp!I4+drdp!R4)*SAG!$D4)</f>
        <v>0</v>
      </c>
      <c r="G4" s="20">
        <f>Model!$W$26*((drdp!D4+drdp!M4)*SAG!$B4+(drdp!G4+drdp!P4)*SAG!$C4+(drdp!J4+drdp!S4)*SAG!$D4)</f>
        <v>0</v>
      </c>
      <c r="H4" s="18">
        <f>Model!$W$26*((drdp!B4)*SAG!$B4+(drdp!E4)*SAG!$C4+(drdp!H4)*SAG!$D4)</f>
        <v>0</v>
      </c>
      <c r="I4" s="18">
        <f>Model!$W$26*((drdp!C4)*SAG!$B4+(drdp!F4)*SAG!$C4+(drdp!I4)*SAG!$D4)</f>
        <v>0</v>
      </c>
      <c r="J4" s="18">
        <f>Model!$W$26*((drdp!D4)*SAG!$B4+(drdp!G4)*SAG!$C4+(drdp!J4)*SAG!$D4)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f>SIN(Wellpath!$L5)</f>
        <v>0</v>
      </c>
      <c r="D5" s="22">
        <v>0</v>
      </c>
      <c r="E5" s="20">
        <f>Model!$W$26*((drdp!B5+drdp!K5)*SAG!$B5+(drdp!E5+drdp!N5)*SAG!$C5+(drdp!H5+drdp!Q5)*SAG!$D5)</f>
        <v>0</v>
      </c>
      <c r="F5" s="20">
        <f>Model!$W$26*((drdp!C5+drdp!L5)*SAG!$B5+(drdp!F5+drdp!O5)*SAG!$C5+(drdp!I5+drdp!R5)*SAG!$D5)</f>
        <v>0</v>
      </c>
      <c r="G5" s="20">
        <f>Model!$W$26*((drdp!D5+drdp!M5)*SAG!$B5+(drdp!G5+drdp!P5)*SAG!$C5+(drdp!J5+drdp!S5)*SAG!$D5)</f>
        <v>0</v>
      </c>
      <c r="H5" s="18">
        <f>Model!$W$26*((drdp!B5)*SAG!$B5+(drdp!E5)*SAG!$C5+(drdp!H5)*SAG!$D5)</f>
        <v>0</v>
      </c>
      <c r="I5" s="18">
        <f>Model!$W$26*((drdp!C5)*SAG!$B5+(drdp!F5)*SAG!$C5+(drdp!I5)*SAG!$D5)</f>
        <v>0</v>
      </c>
      <c r="J5" s="18">
        <f>Model!$W$26*((drdp!D5)*SAG!$B5+(drdp!G5)*SAG!$C5+(drdp!J5)*SAG!$D5)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f>SIN(Wellpath!$L6)</f>
        <v>0</v>
      </c>
      <c r="D6" s="22">
        <v>0</v>
      </c>
      <c r="E6" s="20">
        <f>Model!$W$26*((drdp!B6+drdp!K6)*SAG!$B6+(drdp!E6+drdp!N6)*SAG!$C6+(drdp!H6+drdp!Q6)*SAG!$D6)</f>
        <v>0</v>
      </c>
      <c r="F6" s="20">
        <f>Model!$W$26*((drdp!C6+drdp!L6)*SAG!$B6+(drdp!F6+drdp!O6)*SAG!$C6+(drdp!I6+drdp!R6)*SAG!$D6)</f>
        <v>0</v>
      </c>
      <c r="G6" s="20">
        <f>Model!$W$26*((drdp!D6+drdp!M6)*SAG!$B6+(drdp!G6+drdp!P6)*SAG!$C6+(drdp!J6+drdp!S6)*SAG!$D6)</f>
        <v>0</v>
      </c>
      <c r="H6" s="18">
        <f>Model!$W$26*((drdp!B6)*SAG!$B6+(drdp!E6)*SAG!$C6+(drdp!H6)*SAG!$D6)</f>
        <v>0</v>
      </c>
      <c r="I6" s="18">
        <f>Model!$W$26*((drdp!C6)*SAG!$B6+(drdp!F6)*SAG!$C6+(drdp!I6)*SAG!$D6)</f>
        <v>0</v>
      </c>
      <c r="J6" s="18">
        <f>Model!$W$26*((drdp!D6)*SAG!$B6+(drdp!G6)*SAG!$C6+(drdp!J6)*SAG!$D6)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f>SIN(Wellpath!$L7)</f>
        <v>0</v>
      </c>
      <c r="D7" s="22">
        <v>0</v>
      </c>
      <c r="E7" s="20">
        <f>Model!$W$26*((drdp!B7+drdp!K7)*SAG!$B7+(drdp!E7+drdp!N7)*SAG!$C7+(drdp!H7+drdp!Q7)*SAG!$D7)</f>
        <v>0</v>
      </c>
      <c r="F7" s="20">
        <f>Model!$W$26*((drdp!C7+drdp!L7)*SAG!$B7+(drdp!F7+drdp!O7)*SAG!$C7+(drdp!I7+drdp!R7)*SAG!$D7)</f>
        <v>0</v>
      </c>
      <c r="G7" s="20">
        <f>Model!$W$26*((drdp!D7+drdp!M7)*SAG!$B7+(drdp!G7+drdp!P7)*SAG!$C7+(drdp!J7+drdp!S7)*SAG!$D7)</f>
        <v>0</v>
      </c>
      <c r="H7" s="18">
        <f>Model!$W$26*((drdp!B7)*SAG!$B7+(drdp!E7)*SAG!$C7+(drdp!H7)*SAG!$D7)</f>
        <v>0</v>
      </c>
      <c r="I7" s="18">
        <f>Model!$W$26*((drdp!C7)*SAG!$B7+(drdp!F7)*SAG!$C7+(drdp!I7)*SAG!$D7)</f>
        <v>0</v>
      </c>
      <c r="J7" s="18">
        <f>Model!$W$26*((drdp!D7)*SAG!$B7+(drdp!G7)*SAG!$C7+(drdp!J7)*SAG!$D7)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f>SIN(Wellpath!$L8)</f>
        <v>0</v>
      </c>
      <c r="D8" s="22">
        <v>0</v>
      </c>
      <c r="E8" s="20">
        <f>Model!$W$26*((drdp!B8+drdp!K8)*SAG!$B8+(drdp!E8+drdp!N8)*SAG!$C8+(drdp!H8+drdp!Q8)*SAG!$D8)</f>
        <v>0</v>
      </c>
      <c r="F8" s="20">
        <f>Model!$W$26*((drdp!C8+drdp!L8)*SAG!$B8+(drdp!F8+drdp!O8)*SAG!$C8+(drdp!I8+drdp!R8)*SAG!$D8)</f>
        <v>0</v>
      </c>
      <c r="G8" s="20">
        <f>Model!$W$26*((drdp!D8+drdp!M8)*SAG!$B8+(drdp!G8+drdp!P8)*SAG!$C8+(drdp!J8+drdp!S8)*SAG!$D8)</f>
        <v>0</v>
      </c>
      <c r="H8" s="18">
        <f>Model!$W$26*((drdp!B8)*SAG!$B8+(drdp!E8)*SAG!$C8+(drdp!H8)*SAG!$D8)</f>
        <v>0</v>
      </c>
      <c r="I8" s="18">
        <f>Model!$W$26*((drdp!C8)*SAG!$B8+(drdp!F8)*SAG!$C8+(drdp!I8)*SAG!$D8)</f>
        <v>0</v>
      </c>
      <c r="J8" s="18">
        <f>Model!$W$26*((drdp!D8)*SAG!$B8+(drdp!G8)*SAG!$C8+(drdp!J8)*SAG!$D8)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f>SIN(Wellpath!$L9)</f>
        <v>0</v>
      </c>
      <c r="D9" s="22">
        <v>0</v>
      </c>
      <c r="E9" s="20">
        <f>Model!$W$26*((drdp!B9+drdp!K9)*SAG!$B9+(drdp!E9+drdp!N9)*SAG!$C9+(drdp!H9+drdp!Q9)*SAG!$D9)</f>
        <v>0</v>
      </c>
      <c r="F9" s="20">
        <f>Model!$W$26*((drdp!C9+drdp!L9)*SAG!$B9+(drdp!F9+drdp!O9)*SAG!$C9+(drdp!I9+drdp!R9)*SAG!$D9)</f>
        <v>0</v>
      </c>
      <c r="G9" s="20">
        <f>Model!$W$26*((drdp!D9+drdp!M9)*SAG!$B9+(drdp!G9+drdp!P9)*SAG!$C9+(drdp!J9+drdp!S9)*SAG!$D9)</f>
        <v>0</v>
      </c>
      <c r="H9" s="18">
        <f>Model!$W$26*((drdp!B9)*SAG!$B9+(drdp!E9)*SAG!$C9+(drdp!H9)*SAG!$D9)</f>
        <v>0</v>
      </c>
      <c r="I9" s="18">
        <f>Model!$W$26*((drdp!C9)*SAG!$B9+(drdp!F9)*SAG!$C9+(drdp!I9)*SAG!$D9)</f>
        <v>0</v>
      </c>
      <c r="J9" s="18">
        <f>Model!$W$26*((drdp!D9)*SAG!$B9+(drdp!G9)*SAG!$C9+(drdp!J9)*SAG!$D9)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f>SIN(Wellpath!$L10)</f>
        <v>0</v>
      </c>
      <c r="D10" s="22">
        <v>0</v>
      </c>
      <c r="E10" s="20">
        <f>Model!$W$26*((drdp!B10+drdp!K10)*SAG!$B10+(drdp!E10+drdp!N10)*SAG!$C10+(drdp!H10+drdp!Q10)*SAG!$D10)</f>
        <v>0</v>
      </c>
      <c r="F10" s="20">
        <f>Model!$W$26*((drdp!C10+drdp!L10)*SAG!$B10+(drdp!F10+drdp!O10)*SAG!$C10+(drdp!I10+drdp!R10)*SAG!$D10)</f>
        <v>0</v>
      </c>
      <c r="G10" s="20">
        <f>Model!$W$26*((drdp!D10+drdp!M10)*SAG!$B10+(drdp!G10+drdp!P10)*SAG!$C10+(drdp!J10+drdp!S10)*SAG!$D10)</f>
        <v>0</v>
      </c>
      <c r="H10" s="18">
        <f>Model!$W$26*((drdp!B10)*SAG!$B10+(drdp!E10)*SAG!$C10+(drdp!H10)*SAG!$D10)</f>
        <v>0</v>
      </c>
      <c r="I10" s="18">
        <f>Model!$W$26*((drdp!C10)*SAG!$B10+(drdp!F10)*SAG!$C10+(drdp!I10)*SAG!$D10)</f>
        <v>0</v>
      </c>
      <c r="J10" s="18">
        <f>Model!$W$26*((drdp!D10)*SAG!$B10+(drdp!G10)*SAG!$C10+(drdp!J10)*SAG!$D10)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f>SIN(Wellpath!$L11)</f>
        <v>0</v>
      </c>
      <c r="D11" s="22">
        <v>0</v>
      </c>
      <c r="E11" s="20">
        <f>Model!$W$26*((drdp!B11+drdp!K11)*SAG!$B11+(drdp!E11+drdp!N11)*SAG!$C11+(drdp!H11+drdp!Q11)*SAG!$D11)</f>
        <v>0</v>
      </c>
      <c r="F11" s="20">
        <f>Model!$W$26*((drdp!C11+drdp!L11)*SAG!$B11+(drdp!F11+drdp!O11)*SAG!$C11+(drdp!I11+drdp!R11)*SAG!$D11)</f>
        <v>0</v>
      </c>
      <c r="G11" s="20">
        <f>Model!$W$26*((drdp!D11+drdp!M11)*SAG!$B11+(drdp!G11+drdp!P11)*SAG!$C11+(drdp!J11+drdp!S11)*SAG!$D11)</f>
        <v>0</v>
      </c>
      <c r="H11" s="18">
        <f>Model!$W$26*((drdp!B11)*SAG!$B11+(drdp!E11)*SAG!$C11+(drdp!H11)*SAG!$D11)</f>
        <v>0</v>
      </c>
      <c r="I11" s="18">
        <f>Model!$W$26*((drdp!C11)*SAG!$B11+(drdp!F11)*SAG!$C11+(drdp!I11)*SAG!$D11)</f>
        <v>0</v>
      </c>
      <c r="J11" s="18">
        <f>Model!$W$26*((drdp!D11)*SAG!$B11+(drdp!G11)*SAG!$C11+(drdp!J11)*SAG!$D11)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f>SIN(Wellpath!$L12)</f>
        <v>0</v>
      </c>
      <c r="D12" s="22">
        <v>0</v>
      </c>
      <c r="E12" s="20">
        <f>Model!$W$26*((drdp!B12+drdp!K12)*SAG!$B12+(drdp!E12+drdp!N12)*SAG!$C12+(drdp!H12+drdp!Q12)*SAG!$D12)</f>
        <v>0</v>
      </c>
      <c r="F12" s="20">
        <f>Model!$W$26*((drdp!C12+drdp!L12)*SAG!$B12+(drdp!F12+drdp!O12)*SAG!$C12+(drdp!I12+drdp!R12)*SAG!$D12)</f>
        <v>0</v>
      </c>
      <c r="G12" s="20">
        <f>Model!$W$26*((drdp!D12+drdp!M12)*SAG!$B12+(drdp!G12+drdp!P12)*SAG!$C12+(drdp!J12+drdp!S12)*SAG!$D12)</f>
        <v>0</v>
      </c>
      <c r="H12" s="18">
        <f>Model!$W$26*((drdp!B12)*SAG!$B12+(drdp!E12)*SAG!$C12+(drdp!H12)*SAG!$D12)</f>
        <v>0</v>
      </c>
      <c r="I12" s="18">
        <f>Model!$W$26*((drdp!C12)*SAG!$B12+(drdp!F12)*SAG!$C12+(drdp!I12)*SAG!$D12)</f>
        <v>0</v>
      </c>
      <c r="J12" s="18">
        <f>Model!$W$26*((drdp!D12)*SAG!$B12+(drdp!G12)*SAG!$C12+(drdp!J12)*SAG!$D12)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f>SIN(Wellpath!$L13)</f>
        <v>0</v>
      </c>
      <c r="D13" s="22">
        <v>0</v>
      </c>
      <c r="E13" s="20">
        <f>Model!$W$26*((drdp!B13+drdp!K13)*SAG!$B13+(drdp!E13+drdp!N13)*SAG!$C13+(drdp!H13+drdp!Q13)*SAG!$D13)</f>
        <v>0</v>
      </c>
      <c r="F13" s="20">
        <f>Model!$W$26*((drdp!C13+drdp!L13)*SAG!$B13+(drdp!F13+drdp!O13)*SAG!$C13+(drdp!I13+drdp!R13)*SAG!$D13)</f>
        <v>0</v>
      </c>
      <c r="G13" s="20">
        <f>Model!$W$26*((drdp!D13+drdp!M13)*SAG!$B13+(drdp!G13+drdp!P13)*SAG!$C13+(drdp!J13+drdp!S13)*SAG!$D13)</f>
        <v>0</v>
      </c>
      <c r="H13" s="18">
        <f>Model!$W$26*((drdp!B13)*SAG!$B13+(drdp!E13)*SAG!$C13+(drdp!H13)*SAG!$D13)</f>
        <v>0</v>
      </c>
      <c r="I13" s="18">
        <f>Model!$W$26*((drdp!C13)*SAG!$B13+(drdp!F13)*SAG!$C13+(drdp!I13)*SAG!$D13)</f>
        <v>0</v>
      </c>
      <c r="J13" s="18">
        <f>Model!$W$26*((drdp!D13)*SAG!$B13+(drdp!G13)*SAG!$C13+(drdp!J13)*SAG!$D13)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f>SIN(Wellpath!$L14)</f>
        <v>0</v>
      </c>
      <c r="D14" s="22">
        <v>0</v>
      </c>
      <c r="E14" s="20">
        <f>Model!$W$26*((drdp!B14+drdp!K14)*SAG!$B14+(drdp!E14+drdp!N14)*SAG!$C14+(drdp!H14+drdp!Q14)*SAG!$D14)</f>
        <v>0</v>
      </c>
      <c r="F14" s="20">
        <f>Model!$W$26*((drdp!C14+drdp!L14)*SAG!$B14+(drdp!F14+drdp!O14)*SAG!$C14+(drdp!I14+drdp!R14)*SAG!$D14)</f>
        <v>0</v>
      </c>
      <c r="G14" s="20">
        <f>Model!$W$26*((drdp!D14+drdp!M14)*SAG!$B14+(drdp!G14+drdp!P14)*SAG!$C14+(drdp!J14+drdp!S14)*SAG!$D14)</f>
        <v>0</v>
      </c>
      <c r="H14" s="18">
        <f>Model!$W$26*((drdp!B14)*SAG!$B14+(drdp!E14)*SAG!$C14+(drdp!H14)*SAG!$D14)</f>
        <v>0</v>
      </c>
      <c r="I14" s="18">
        <f>Model!$W$26*((drdp!C14)*SAG!$B14+(drdp!F14)*SAG!$C14+(drdp!I14)*SAG!$D14)</f>
        <v>0</v>
      </c>
      <c r="J14" s="18">
        <f>Model!$W$26*((drdp!D14)*SAG!$B14+(drdp!G14)*SAG!$C14+(drdp!J14)*SAG!$D14)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f>SIN(Wellpath!$L15)</f>
        <v>0</v>
      </c>
      <c r="D15" s="22">
        <v>0</v>
      </c>
      <c r="E15" s="20">
        <f>Model!$W$26*((drdp!B15+drdp!K15)*SAG!$B15+(drdp!E15+drdp!N15)*SAG!$C15+(drdp!H15+drdp!Q15)*SAG!$D15)</f>
        <v>0</v>
      </c>
      <c r="F15" s="20">
        <f>Model!$W$26*((drdp!C15+drdp!L15)*SAG!$B15+(drdp!F15+drdp!O15)*SAG!$C15+(drdp!I15+drdp!R15)*SAG!$D15)</f>
        <v>0</v>
      </c>
      <c r="G15" s="20">
        <f>Model!$W$26*((drdp!D15+drdp!M15)*SAG!$B15+(drdp!G15+drdp!P15)*SAG!$C15+(drdp!J15+drdp!S15)*SAG!$D15)</f>
        <v>0</v>
      </c>
      <c r="H15" s="18">
        <f>Model!$W$26*((drdp!B15)*SAG!$B15+(drdp!E15)*SAG!$C15+(drdp!H15)*SAG!$D15)</f>
        <v>0</v>
      </c>
      <c r="I15" s="18">
        <f>Model!$W$26*((drdp!C15)*SAG!$B15+(drdp!F15)*SAG!$C15+(drdp!I15)*SAG!$D15)</f>
        <v>0</v>
      </c>
      <c r="J15" s="18">
        <f>Model!$W$26*((drdp!D15)*SAG!$B15+(drdp!G15)*SAG!$C15+(drdp!J15)*SAG!$D15)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f>SIN(Wellpath!$L16)</f>
        <v>0</v>
      </c>
      <c r="D16" s="22">
        <v>0</v>
      </c>
      <c r="E16" s="20">
        <f>Model!$W$26*((drdp!B16+drdp!K16)*SAG!$B16+(drdp!E16+drdp!N16)*SAG!$C16+(drdp!H16+drdp!Q16)*SAG!$D16)</f>
        <v>0</v>
      </c>
      <c r="F16" s="20">
        <f>Model!$W$26*((drdp!C16+drdp!L16)*SAG!$B16+(drdp!F16+drdp!O16)*SAG!$C16+(drdp!I16+drdp!R16)*SAG!$D16)</f>
        <v>0</v>
      </c>
      <c r="G16" s="20">
        <f>Model!$W$26*((drdp!D16+drdp!M16)*SAG!$B16+(drdp!G16+drdp!P16)*SAG!$C16+(drdp!J16+drdp!S16)*SAG!$D16)</f>
        <v>0</v>
      </c>
      <c r="H16" s="18">
        <f>Model!$W$26*((drdp!B16)*SAG!$B16+(drdp!E16)*SAG!$C16+(drdp!H16)*SAG!$D16)</f>
        <v>0</v>
      </c>
      <c r="I16" s="18">
        <f>Model!$W$26*((drdp!C16)*SAG!$B16+(drdp!F16)*SAG!$C16+(drdp!I16)*SAG!$D16)</f>
        <v>0</v>
      </c>
      <c r="J16" s="18">
        <f>Model!$W$26*((drdp!D16)*SAG!$B16+(drdp!G16)*SAG!$C16+(drdp!J16)*SAG!$D16)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f>SIN(Wellpath!$L17)</f>
        <v>0</v>
      </c>
      <c r="D17" s="22">
        <v>0</v>
      </c>
      <c r="E17" s="20">
        <f>Model!$W$26*((drdp!B17+drdp!K17)*SAG!$B17+(drdp!E17+drdp!N17)*SAG!$C17+(drdp!H17+drdp!Q17)*SAG!$D17)</f>
        <v>0</v>
      </c>
      <c r="F17" s="20">
        <f>Model!$W$26*((drdp!C17+drdp!L17)*SAG!$B17+(drdp!F17+drdp!O17)*SAG!$C17+(drdp!I17+drdp!R17)*SAG!$D17)</f>
        <v>0</v>
      </c>
      <c r="G17" s="20">
        <f>Model!$W$26*((drdp!D17+drdp!M17)*SAG!$B17+(drdp!G17+drdp!P17)*SAG!$C17+(drdp!J17+drdp!S17)*SAG!$D17)</f>
        <v>0</v>
      </c>
      <c r="H17" s="18">
        <f>Model!$W$26*((drdp!B17)*SAG!$B17+(drdp!E17)*SAG!$C17+(drdp!H17)*SAG!$D17)</f>
        <v>0</v>
      </c>
      <c r="I17" s="18">
        <f>Model!$W$26*((drdp!C17)*SAG!$B17+(drdp!F17)*SAG!$C17+(drdp!I17)*SAG!$D17)</f>
        <v>0</v>
      </c>
      <c r="J17" s="18">
        <f>Model!$W$26*((drdp!D17)*SAG!$B17+(drdp!G17)*SAG!$C17+(drdp!J17)*SAG!$D17)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f>SIN(Wellpath!$L18)</f>
        <v>0</v>
      </c>
      <c r="D18" s="22">
        <v>0</v>
      </c>
      <c r="E18" s="20">
        <f>Model!$W$26*((drdp!B18+drdp!K18)*SAG!$B18+(drdp!E18+drdp!N18)*SAG!$C18+(drdp!H18+drdp!Q18)*SAG!$D18)</f>
        <v>0</v>
      </c>
      <c r="F18" s="20">
        <f>Model!$W$26*((drdp!C18+drdp!L18)*SAG!$B18+(drdp!F18+drdp!O18)*SAG!$C18+(drdp!I18+drdp!R18)*SAG!$D18)</f>
        <v>0</v>
      </c>
      <c r="G18" s="20">
        <f>Model!$W$26*((drdp!D18+drdp!M18)*SAG!$B18+(drdp!G18+drdp!P18)*SAG!$C18+(drdp!J18+drdp!S18)*SAG!$D18)</f>
        <v>0</v>
      </c>
      <c r="H18" s="18">
        <f>Model!$W$26*((drdp!B18)*SAG!$B18+(drdp!E18)*SAG!$C18+(drdp!H18)*SAG!$D18)</f>
        <v>0</v>
      </c>
      <c r="I18" s="18">
        <f>Model!$W$26*((drdp!C18)*SAG!$B18+(drdp!F18)*SAG!$C18+(drdp!I18)*SAG!$D18)</f>
        <v>0</v>
      </c>
      <c r="J18" s="18">
        <f>Model!$W$26*((drdp!D18)*SAG!$B18+(drdp!G18)*SAG!$C18+(drdp!J18)*SAG!$D18)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f>SIN(Wellpath!$L19)</f>
        <v>0</v>
      </c>
      <c r="D19" s="22">
        <v>0</v>
      </c>
      <c r="E19" s="20">
        <f>Model!$W$26*((drdp!B19+drdp!K19)*SAG!$B19+(drdp!E19+drdp!N19)*SAG!$C19+(drdp!H19+drdp!Q19)*SAG!$D19)</f>
        <v>0</v>
      </c>
      <c r="F19" s="20">
        <f>Model!$W$26*((drdp!C19+drdp!L19)*SAG!$B19+(drdp!F19+drdp!O19)*SAG!$C19+(drdp!I19+drdp!R19)*SAG!$D19)</f>
        <v>0</v>
      </c>
      <c r="G19" s="20">
        <f>Model!$W$26*((drdp!D19+drdp!M19)*SAG!$B19+(drdp!G19+drdp!P19)*SAG!$C19+(drdp!J19+drdp!S19)*SAG!$D19)</f>
        <v>0</v>
      </c>
      <c r="H19" s="18">
        <f>Model!$W$26*((drdp!B19)*SAG!$B19+(drdp!E19)*SAG!$C19+(drdp!H19)*SAG!$D19)</f>
        <v>0</v>
      </c>
      <c r="I19" s="18">
        <f>Model!$W$26*((drdp!C19)*SAG!$B19+(drdp!F19)*SAG!$C19+(drdp!I19)*SAG!$D19)</f>
        <v>0</v>
      </c>
      <c r="J19" s="18">
        <f>Model!$W$26*((drdp!D19)*SAG!$B19+(drdp!G19)*SAG!$C19+(drdp!J19)*SAG!$D19)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f>SIN(Wellpath!$L20)</f>
        <v>0</v>
      </c>
      <c r="D20" s="22">
        <v>0</v>
      </c>
      <c r="E20" s="20">
        <f>Model!$W$26*((drdp!B20+drdp!K20)*SAG!$B20+(drdp!E20+drdp!N20)*SAG!$C20+(drdp!H20+drdp!Q20)*SAG!$D20)</f>
        <v>0</v>
      </c>
      <c r="F20" s="20">
        <f>Model!$W$26*((drdp!C20+drdp!L20)*SAG!$B20+(drdp!F20+drdp!O20)*SAG!$C20+(drdp!I20+drdp!R20)*SAG!$D20)</f>
        <v>0</v>
      </c>
      <c r="G20" s="20">
        <f>Model!$W$26*((drdp!D20+drdp!M20)*SAG!$B20+(drdp!G20+drdp!P20)*SAG!$C20+(drdp!J20+drdp!S20)*SAG!$D20)</f>
        <v>0</v>
      </c>
      <c r="H20" s="18">
        <f>Model!$W$26*((drdp!B20)*SAG!$B20+(drdp!E20)*SAG!$C20+(drdp!H20)*SAG!$D20)</f>
        <v>0</v>
      </c>
      <c r="I20" s="18">
        <f>Model!$W$26*((drdp!C20)*SAG!$B20+(drdp!F20)*SAG!$C20+(drdp!I20)*SAG!$D20)</f>
        <v>0</v>
      </c>
      <c r="J20" s="18">
        <f>Model!$W$26*((drdp!D20)*SAG!$B20+(drdp!G20)*SAG!$C20+(drdp!J20)*SAG!$D20)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f>SIN(Wellpath!$L21)</f>
        <v>0</v>
      </c>
      <c r="D21" s="22">
        <v>0</v>
      </c>
      <c r="E21" s="20">
        <f>Model!$W$26*((drdp!B21+drdp!K21)*SAG!$B21+(drdp!E21+drdp!N21)*SAG!$C21+(drdp!H21+drdp!Q21)*SAG!$D21)</f>
        <v>0</v>
      </c>
      <c r="F21" s="20">
        <f>Model!$W$26*((drdp!C21+drdp!L21)*SAG!$B21+(drdp!F21+drdp!O21)*SAG!$C21+(drdp!I21+drdp!R21)*SAG!$D21)</f>
        <v>0</v>
      </c>
      <c r="G21" s="20">
        <f>Model!$W$26*((drdp!D21+drdp!M21)*SAG!$B21+(drdp!G21+drdp!P21)*SAG!$C21+(drdp!J21+drdp!S21)*SAG!$D21)</f>
        <v>0</v>
      </c>
      <c r="H21" s="18">
        <f>Model!$W$26*((drdp!B21)*SAG!$B21+(drdp!E21)*SAG!$C21+(drdp!H21)*SAG!$D21)</f>
        <v>0</v>
      </c>
      <c r="I21" s="18">
        <f>Model!$W$26*((drdp!C21)*SAG!$B21+(drdp!F21)*SAG!$C21+(drdp!I21)*SAG!$D21)</f>
        <v>0</v>
      </c>
      <c r="J21" s="18">
        <f>Model!$W$26*((drdp!D21)*SAG!$B21+(drdp!G21)*SAG!$C21+(drdp!J21)*SAG!$D21)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f>SIN(Wellpath!$L22)</f>
        <v>0</v>
      </c>
      <c r="D22" s="22">
        <v>0</v>
      </c>
      <c r="E22" s="20">
        <f>Model!$W$26*((drdp!B22+drdp!K22)*SAG!$B22+(drdp!E22+drdp!N22)*SAG!$C22+(drdp!H22+drdp!Q22)*SAG!$D22)</f>
        <v>0</v>
      </c>
      <c r="F22" s="20">
        <f>Model!$W$26*((drdp!C22+drdp!L22)*SAG!$B22+(drdp!F22+drdp!O22)*SAG!$C22+(drdp!I22+drdp!R22)*SAG!$D22)</f>
        <v>0</v>
      </c>
      <c r="G22" s="20">
        <f>Model!$W$26*((drdp!D22+drdp!M22)*SAG!$B22+(drdp!G22+drdp!P22)*SAG!$C22+(drdp!J22+drdp!S22)*SAG!$D22)</f>
        <v>0</v>
      </c>
      <c r="H22" s="18">
        <f>Model!$W$26*((drdp!B22)*SAG!$B22+(drdp!E22)*SAG!$C22+(drdp!H22)*SAG!$D22)</f>
        <v>0</v>
      </c>
      <c r="I22" s="18">
        <f>Model!$W$26*((drdp!C22)*SAG!$B22+(drdp!F22)*SAG!$C22+(drdp!I22)*SAG!$D22)</f>
        <v>0</v>
      </c>
      <c r="J22" s="18">
        <f>Model!$W$26*((drdp!D22)*SAG!$B22+(drdp!G22)*SAG!$C22+(drdp!J22)*SAG!$D22)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f>SIN(Wellpath!$L23)</f>
        <v>0</v>
      </c>
      <c r="D23" s="22">
        <v>0</v>
      </c>
      <c r="E23" s="20">
        <f>Model!$W$26*((drdp!B23+drdp!K23)*SAG!$B23+(drdp!E23+drdp!N23)*SAG!$C23+(drdp!H23+drdp!Q23)*SAG!$D23)</f>
        <v>0</v>
      </c>
      <c r="F23" s="20">
        <f>Model!$W$26*((drdp!C23+drdp!L23)*SAG!$B23+(drdp!F23+drdp!O23)*SAG!$C23+(drdp!I23+drdp!R23)*SAG!$D23)</f>
        <v>0</v>
      </c>
      <c r="G23" s="20">
        <f>Model!$W$26*((drdp!D23+drdp!M23)*SAG!$B23+(drdp!G23+drdp!P23)*SAG!$C23+(drdp!J23+drdp!S23)*SAG!$D23)</f>
        <v>0</v>
      </c>
      <c r="H23" s="18">
        <f>Model!$W$26*((drdp!B23)*SAG!$B23+(drdp!E23)*SAG!$C23+(drdp!H23)*SAG!$D23)</f>
        <v>0</v>
      </c>
      <c r="I23" s="18">
        <f>Model!$W$26*((drdp!C23)*SAG!$B23+(drdp!F23)*SAG!$C23+(drdp!I23)*SAG!$D23)</f>
        <v>0</v>
      </c>
      <c r="J23" s="18">
        <f>Model!$W$26*((drdp!D23)*SAG!$B23+(drdp!G23)*SAG!$C23+(drdp!J23)*SAG!$D23)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f>SIN(Wellpath!$L24)</f>
        <v>0</v>
      </c>
      <c r="D24" s="22">
        <v>0</v>
      </c>
      <c r="E24" s="20">
        <f>Model!$W$26*((drdp!B24+drdp!K24)*SAG!$B24+(drdp!E24+drdp!N24)*SAG!$C24+(drdp!H24+drdp!Q24)*SAG!$D24)</f>
        <v>0</v>
      </c>
      <c r="F24" s="20">
        <f>Model!$W$26*((drdp!C24+drdp!L24)*SAG!$B24+(drdp!F24+drdp!O24)*SAG!$C24+(drdp!I24+drdp!R24)*SAG!$D24)</f>
        <v>0</v>
      </c>
      <c r="G24" s="20">
        <f>Model!$W$26*((drdp!D24+drdp!M24)*SAG!$B24+(drdp!G24+drdp!P24)*SAG!$C24+(drdp!J24+drdp!S24)*SAG!$D24)</f>
        <v>0</v>
      </c>
      <c r="H24" s="18">
        <f>Model!$W$26*((drdp!B24)*SAG!$B24+(drdp!E24)*SAG!$C24+(drdp!H24)*SAG!$D24)</f>
        <v>0</v>
      </c>
      <c r="I24" s="18">
        <f>Model!$W$26*((drdp!C24)*SAG!$B24+(drdp!F24)*SAG!$C24+(drdp!I24)*SAG!$D24)</f>
        <v>0</v>
      </c>
      <c r="J24" s="18">
        <f>Model!$W$26*((drdp!D24)*SAG!$B24+(drdp!G24)*SAG!$C24+(drdp!J24)*SAG!$D24)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f>SIN(Wellpath!$L25)</f>
        <v>0</v>
      </c>
      <c r="D25" s="22">
        <v>0</v>
      </c>
      <c r="E25" s="20">
        <f>Model!$W$26*((drdp!B25+drdp!K25)*SAG!$B25+(drdp!E25+drdp!N25)*SAG!$C25+(drdp!H25+drdp!Q25)*SAG!$D25)</f>
        <v>0</v>
      </c>
      <c r="F25" s="20">
        <f>Model!$W$26*((drdp!C25+drdp!L25)*SAG!$B25+(drdp!F25+drdp!O25)*SAG!$C25+(drdp!I25+drdp!R25)*SAG!$D25)</f>
        <v>0</v>
      </c>
      <c r="G25" s="20">
        <f>Model!$W$26*((drdp!D25+drdp!M25)*SAG!$B25+(drdp!G25+drdp!P25)*SAG!$C25+(drdp!J25+drdp!S25)*SAG!$D25)</f>
        <v>0</v>
      </c>
      <c r="H25" s="18">
        <f>Model!$W$26*((drdp!B25)*SAG!$B25+(drdp!E25)*SAG!$C25+(drdp!H25)*SAG!$D25)</f>
        <v>0</v>
      </c>
      <c r="I25" s="18">
        <f>Model!$W$26*((drdp!C25)*SAG!$B25+(drdp!F25)*SAG!$C25+(drdp!I25)*SAG!$D25)</f>
        <v>0</v>
      </c>
      <c r="J25" s="18">
        <f>Model!$W$26*((drdp!D25)*SAG!$B25+(drdp!G25)*SAG!$C25+(drdp!J25)*SAG!$D25)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f>SIN(Wellpath!$L26)</f>
        <v>0</v>
      </c>
      <c r="D26" s="22">
        <v>0</v>
      </c>
      <c r="E26" s="20">
        <f>Model!$W$26*((drdp!B26+drdp!K26)*SAG!$B26+(drdp!E26+drdp!N26)*SAG!$C26+(drdp!H26+drdp!Q26)*SAG!$D26)</f>
        <v>0</v>
      </c>
      <c r="F26" s="20">
        <f>Model!$W$26*((drdp!C26+drdp!L26)*SAG!$B26+(drdp!F26+drdp!O26)*SAG!$C26+(drdp!I26+drdp!R26)*SAG!$D26)</f>
        <v>0</v>
      </c>
      <c r="G26" s="20">
        <f>Model!$W$26*((drdp!D26+drdp!M26)*SAG!$B26+(drdp!G26+drdp!P26)*SAG!$C26+(drdp!J26+drdp!S26)*SAG!$D26)</f>
        <v>0</v>
      </c>
      <c r="H26" s="18">
        <f>Model!$W$26*((drdp!B26)*SAG!$B26+(drdp!E26)*SAG!$C26+(drdp!H26)*SAG!$D26)</f>
        <v>0</v>
      </c>
      <c r="I26" s="18">
        <f>Model!$W$26*((drdp!C26)*SAG!$B26+(drdp!F26)*SAG!$C26+(drdp!I26)*SAG!$D26)</f>
        <v>0</v>
      </c>
      <c r="J26" s="18">
        <f>Model!$W$26*((drdp!D26)*SAG!$B26+(drdp!G26)*SAG!$C26+(drdp!J26)*SAG!$D26)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f>SIN(Wellpath!$L27)</f>
        <v>0</v>
      </c>
      <c r="D27" s="22">
        <v>0</v>
      </c>
      <c r="E27" s="20">
        <f>Model!$W$26*((drdp!B27+drdp!K27)*SAG!$B27+(drdp!E27+drdp!N27)*SAG!$C27+(drdp!H27+drdp!Q27)*SAG!$D27)</f>
        <v>0</v>
      </c>
      <c r="F27" s="20">
        <f>Model!$W$26*((drdp!C27+drdp!L27)*SAG!$B27+(drdp!F27+drdp!O27)*SAG!$C27+(drdp!I27+drdp!R27)*SAG!$D27)</f>
        <v>0</v>
      </c>
      <c r="G27" s="20">
        <f>Model!$W$26*((drdp!D27+drdp!M27)*SAG!$B27+(drdp!G27+drdp!P27)*SAG!$C27+(drdp!J27+drdp!S27)*SAG!$D27)</f>
        <v>0</v>
      </c>
      <c r="H27" s="18">
        <f>Model!$W$26*((drdp!B27)*SAG!$B27+(drdp!E27)*SAG!$C27+(drdp!H27)*SAG!$D27)</f>
        <v>0</v>
      </c>
      <c r="I27" s="18">
        <f>Model!$W$26*((drdp!C27)*SAG!$B27+(drdp!F27)*SAG!$C27+(drdp!I27)*SAG!$D27)</f>
        <v>0</v>
      </c>
      <c r="J27" s="18">
        <f>Model!$W$26*((drdp!D27)*SAG!$B27+(drdp!G27)*SAG!$C27+(drdp!J27)*SAG!$D27)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f>SIN(Wellpath!$L28)</f>
        <v>0</v>
      </c>
      <c r="D28" s="22">
        <v>0</v>
      </c>
      <c r="E28" s="20">
        <f>Model!$W$26*((drdp!B28+drdp!K28)*SAG!$B28+(drdp!E28+drdp!N28)*SAG!$C28+(drdp!H28+drdp!Q28)*SAG!$D28)</f>
        <v>0</v>
      </c>
      <c r="F28" s="20">
        <f>Model!$W$26*((drdp!C28+drdp!L28)*SAG!$B28+(drdp!F28+drdp!O28)*SAG!$C28+(drdp!I28+drdp!R28)*SAG!$D28)</f>
        <v>0</v>
      </c>
      <c r="G28" s="20">
        <f>Model!$W$26*((drdp!D28+drdp!M28)*SAG!$B28+(drdp!G28+drdp!P28)*SAG!$C28+(drdp!J28+drdp!S28)*SAG!$D28)</f>
        <v>0</v>
      </c>
      <c r="H28" s="18">
        <f>Model!$W$26*((drdp!B28)*SAG!$B28+(drdp!E28)*SAG!$C28+(drdp!H28)*SAG!$D28)</f>
        <v>0</v>
      </c>
      <c r="I28" s="18">
        <f>Model!$W$26*((drdp!C28)*SAG!$B28+(drdp!F28)*SAG!$C28+(drdp!I28)*SAG!$D28)</f>
        <v>0</v>
      </c>
      <c r="J28" s="18">
        <f>Model!$W$26*((drdp!D28)*SAG!$B28+(drdp!G28)*SAG!$C28+(drdp!J28)*SAG!$D28)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f>SIN(Wellpath!$L29)</f>
        <v>0</v>
      </c>
      <c r="D29" s="22">
        <v>0</v>
      </c>
      <c r="E29" s="20">
        <f>Model!$W$26*((drdp!B29+drdp!K29)*SAG!$B29+(drdp!E29+drdp!N29)*SAG!$C29+(drdp!H29+drdp!Q29)*SAG!$D29)</f>
        <v>0</v>
      </c>
      <c r="F29" s="20">
        <f>Model!$W$26*((drdp!C29+drdp!L29)*SAG!$B29+(drdp!F29+drdp!O29)*SAG!$C29+(drdp!I29+drdp!R29)*SAG!$D29)</f>
        <v>0</v>
      </c>
      <c r="G29" s="20">
        <f>Model!$W$26*((drdp!D29+drdp!M29)*SAG!$B29+(drdp!G29+drdp!P29)*SAG!$C29+(drdp!J29+drdp!S29)*SAG!$D29)</f>
        <v>0</v>
      </c>
      <c r="H29" s="18">
        <f>Model!$W$26*((drdp!B29)*SAG!$B29+(drdp!E29)*SAG!$C29+(drdp!H29)*SAG!$D29)</f>
        <v>0</v>
      </c>
      <c r="I29" s="18">
        <f>Model!$W$26*((drdp!C29)*SAG!$B29+(drdp!F29)*SAG!$C29+(drdp!I29)*SAG!$D29)</f>
        <v>0</v>
      </c>
      <c r="J29" s="18">
        <f>Model!$W$26*((drdp!D29)*SAG!$B29+(drdp!G29)*SAG!$C29+(drdp!J29)*SAG!$D29)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f>SIN(Wellpath!$L30)</f>
        <v>0</v>
      </c>
      <c r="D30" s="22">
        <v>0</v>
      </c>
      <c r="E30" s="20">
        <f>Model!$W$26*((drdp!B30+drdp!K30)*SAG!$B30+(drdp!E30+drdp!N30)*SAG!$C30+(drdp!H30+drdp!Q30)*SAG!$D30)</f>
        <v>0</v>
      </c>
      <c r="F30" s="20">
        <f>Model!$W$26*((drdp!C30+drdp!L30)*SAG!$B30+(drdp!F30+drdp!O30)*SAG!$C30+(drdp!I30+drdp!R30)*SAG!$D30)</f>
        <v>0</v>
      </c>
      <c r="G30" s="20">
        <f>Model!$W$26*((drdp!D30+drdp!M30)*SAG!$B30+(drdp!G30+drdp!P30)*SAG!$C30+(drdp!J30+drdp!S30)*SAG!$D30)</f>
        <v>0</v>
      </c>
      <c r="H30" s="18">
        <f>Model!$W$26*((drdp!B30)*SAG!$B30+(drdp!E30)*SAG!$C30+(drdp!H30)*SAG!$D30)</f>
        <v>0</v>
      </c>
      <c r="I30" s="18">
        <f>Model!$W$26*((drdp!C30)*SAG!$B30+(drdp!F30)*SAG!$C30+(drdp!I30)*SAG!$D30)</f>
        <v>0</v>
      </c>
      <c r="J30" s="18">
        <f>Model!$W$26*((drdp!D30)*SAG!$B30+(drdp!G30)*SAG!$C30+(drdp!J30)*SAG!$D30)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f>SIN(Wellpath!$L31)</f>
        <v>0</v>
      </c>
      <c r="D31" s="22">
        <v>0</v>
      </c>
      <c r="E31" s="20">
        <f>Model!$W$26*((drdp!B31+drdp!K31)*SAG!$B31+(drdp!E31+drdp!N31)*SAG!$C31+(drdp!H31+drdp!Q31)*SAG!$D31)</f>
        <v>0</v>
      </c>
      <c r="F31" s="20">
        <f>Model!$W$26*((drdp!C31+drdp!L31)*SAG!$B31+(drdp!F31+drdp!O31)*SAG!$C31+(drdp!I31+drdp!R31)*SAG!$D31)</f>
        <v>0</v>
      </c>
      <c r="G31" s="20">
        <f>Model!$W$26*((drdp!D31+drdp!M31)*SAG!$B31+(drdp!G31+drdp!P31)*SAG!$C31+(drdp!J31+drdp!S31)*SAG!$D31)</f>
        <v>0</v>
      </c>
      <c r="H31" s="18">
        <f>Model!$W$26*((drdp!B31)*SAG!$B31+(drdp!E31)*SAG!$C31+(drdp!H31)*SAG!$D31)</f>
        <v>0</v>
      </c>
      <c r="I31" s="18">
        <f>Model!$W$26*((drdp!C31)*SAG!$B31+(drdp!F31)*SAG!$C31+(drdp!I31)*SAG!$D31)</f>
        <v>0</v>
      </c>
      <c r="J31" s="18">
        <f>Model!$W$26*((drdp!D31)*SAG!$B31+(drdp!G31)*SAG!$C31+(drdp!J31)*SAG!$D31)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f>SIN(Wellpath!$L32)</f>
        <v>0</v>
      </c>
      <c r="D32" s="22">
        <v>0</v>
      </c>
      <c r="E32" s="20">
        <f>Model!$W$26*((drdp!B32+drdp!K32)*SAG!$B32+(drdp!E32+drdp!N32)*SAG!$C32+(drdp!H32+drdp!Q32)*SAG!$D32)</f>
        <v>0</v>
      </c>
      <c r="F32" s="20">
        <f>Model!$W$26*((drdp!C32+drdp!L32)*SAG!$B32+(drdp!F32+drdp!O32)*SAG!$C32+(drdp!I32+drdp!R32)*SAG!$D32)</f>
        <v>0</v>
      </c>
      <c r="G32" s="20">
        <f>Model!$W$26*((drdp!D32+drdp!M32)*SAG!$B32+(drdp!G32+drdp!P32)*SAG!$C32+(drdp!J32+drdp!S32)*SAG!$D32)</f>
        <v>0</v>
      </c>
      <c r="H32" s="18">
        <f>Model!$W$26*((drdp!B32)*SAG!$B32+(drdp!E32)*SAG!$C32+(drdp!H32)*SAG!$D32)</f>
        <v>0</v>
      </c>
      <c r="I32" s="18">
        <f>Model!$W$26*((drdp!C32)*SAG!$B32+(drdp!F32)*SAG!$C32+(drdp!I32)*SAG!$D32)</f>
        <v>0</v>
      </c>
      <c r="J32" s="18">
        <f>Model!$W$26*((drdp!D32)*SAG!$B32+(drdp!G32)*SAG!$C32+(drdp!J32)*SAG!$D32)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f>SIN(Wellpath!$L33)</f>
        <v>0</v>
      </c>
      <c r="D33" s="22">
        <v>0</v>
      </c>
      <c r="E33" s="20">
        <f>Model!$W$26*((drdp!B33+drdp!K33)*SAG!$B33+(drdp!E33+drdp!N33)*SAG!$C33+(drdp!H33+drdp!Q33)*SAG!$D33)</f>
        <v>0</v>
      </c>
      <c r="F33" s="20">
        <f>Model!$W$26*((drdp!C33+drdp!L33)*SAG!$B33+(drdp!F33+drdp!O33)*SAG!$C33+(drdp!I33+drdp!R33)*SAG!$D33)</f>
        <v>0</v>
      </c>
      <c r="G33" s="20">
        <f>Model!$W$26*((drdp!D33+drdp!M33)*SAG!$B33+(drdp!G33+drdp!P33)*SAG!$C33+(drdp!J33+drdp!S33)*SAG!$D33)</f>
        <v>0</v>
      </c>
      <c r="H33" s="18">
        <f>Model!$W$26*((drdp!B33)*SAG!$B33+(drdp!E33)*SAG!$C33+(drdp!H33)*SAG!$D33)</f>
        <v>0</v>
      </c>
      <c r="I33" s="18">
        <f>Model!$W$26*((drdp!C33)*SAG!$B33+(drdp!F33)*SAG!$C33+(drdp!I33)*SAG!$D33)</f>
        <v>0</v>
      </c>
      <c r="J33" s="18">
        <f>Model!$W$26*((drdp!D33)*SAG!$B33+(drdp!G33)*SAG!$C33+(drdp!J33)*SAG!$D33)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f>SIN(Wellpath!$L34)</f>
        <v>0</v>
      </c>
      <c r="D34" s="22">
        <v>0</v>
      </c>
      <c r="E34" s="20">
        <f>Model!$W$26*((drdp!B34+drdp!K34)*SAG!$B34+(drdp!E34+drdp!N34)*SAG!$C34+(drdp!H34+drdp!Q34)*SAG!$D34)</f>
        <v>0</v>
      </c>
      <c r="F34" s="20">
        <f>Model!$W$26*((drdp!C34+drdp!L34)*SAG!$B34+(drdp!F34+drdp!O34)*SAG!$C34+(drdp!I34+drdp!R34)*SAG!$D34)</f>
        <v>0</v>
      </c>
      <c r="G34" s="20">
        <f>Model!$W$26*((drdp!D34+drdp!M34)*SAG!$B34+(drdp!G34+drdp!P34)*SAG!$C34+(drdp!J34+drdp!S34)*SAG!$D34)</f>
        <v>0</v>
      </c>
      <c r="H34" s="18">
        <f>Model!$W$26*((drdp!B34)*SAG!$B34+(drdp!E34)*SAG!$C34+(drdp!H34)*SAG!$D34)</f>
        <v>0</v>
      </c>
      <c r="I34" s="18">
        <f>Model!$W$26*((drdp!C34)*SAG!$B34+(drdp!F34)*SAG!$C34+(drdp!I34)*SAG!$D34)</f>
        <v>0</v>
      </c>
      <c r="J34" s="18">
        <f>Model!$W$26*((drdp!D34)*SAG!$B34+(drdp!G34)*SAG!$C34+(drdp!J34)*SAG!$D34)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f>SIN(Wellpath!$L35)</f>
        <v>0</v>
      </c>
      <c r="D35" s="22">
        <v>0</v>
      </c>
      <c r="E35" s="20">
        <f>Model!$W$26*((drdp!B35+drdp!K35)*SAG!$B35+(drdp!E35+drdp!N35)*SAG!$C35+(drdp!H35+drdp!Q35)*SAG!$D35)</f>
        <v>0</v>
      </c>
      <c r="F35" s="20">
        <f>Model!$W$26*((drdp!C35+drdp!L35)*SAG!$B35+(drdp!F35+drdp!O35)*SAG!$C35+(drdp!I35+drdp!R35)*SAG!$D35)</f>
        <v>0</v>
      </c>
      <c r="G35" s="20">
        <f>Model!$W$26*((drdp!D35+drdp!M35)*SAG!$B35+(drdp!G35+drdp!P35)*SAG!$C35+(drdp!J35+drdp!S35)*SAG!$D35)</f>
        <v>0</v>
      </c>
      <c r="H35" s="18">
        <f>Model!$W$26*((drdp!B35)*SAG!$B35+(drdp!E35)*SAG!$C35+(drdp!H35)*SAG!$D35)</f>
        <v>0</v>
      </c>
      <c r="I35" s="18">
        <f>Model!$W$26*((drdp!C35)*SAG!$B35+(drdp!F35)*SAG!$C35+(drdp!I35)*SAG!$D35)</f>
        <v>0</v>
      </c>
      <c r="J35" s="18">
        <f>Model!$W$26*((drdp!D35)*SAG!$B35+(drdp!G35)*SAG!$C35+(drdp!J35)*SAG!$D35)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f>SIN(Wellpath!$L36)</f>
        <v>0</v>
      </c>
      <c r="D36" s="22">
        <v>0</v>
      </c>
      <c r="E36" s="20">
        <f>Model!$W$26*((drdp!B36+drdp!K36)*SAG!$B36+(drdp!E36+drdp!N36)*SAG!$C36+(drdp!H36+drdp!Q36)*SAG!$D36)</f>
        <v>0</v>
      </c>
      <c r="F36" s="20">
        <f>Model!$W$26*((drdp!C36+drdp!L36)*SAG!$B36+(drdp!F36+drdp!O36)*SAG!$C36+(drdp!I36+drdp!R36)*SAG!$D36)</f>
        <v>0</v>
      </c>
      <c r="G36" s="20">
        <f>Model!$W$26*((drdp!D36+drdp!M36)*SAG!$B36+(drdp!G36+drdp!P36)*SAG!$C36+(drdp!J36+drdp!S36)*SAG!$D36)</f>
        <v>0</v>
      </c>
      <c r="H36" s="18">
        <f>Model!$W$26*((drdp!B36)*SAG!$B36+(drdp!E36)*SAG!$C36+(drdp!H36)*SAG!$D36)</f>
        <v>0</v>
      </c>
      <c r="I36" s="18">
        <f>Model!$W$26*((drdp!C36)*SAG!$B36+(drdp!F36)*SAG!$C36+(drdp!I36)*SAG!$D36)</f>
        <v>0</v>
      </c>
      <c r="J36" s="18">
        <f>Model!$W$26*((drdp!D36)*SAG!$B36+(drdp!G36)*SAG!$C36+(drdp!J36)*SAG!$D36)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f>SIN(Wellpath!$L37)</f>
        <v>0</v>
      </c>
      <c r="D37" s="22">
        <v>0</v>
      </c>
      <c r="E37" s="20">
        <f>Model!$W$26*((drdp!B37+drdp!K37)*SAG!$B37+(drdp!E37+drdp!N37)*SAG!$C37+(drdp!H37+drdp!Q37)*SAG!$D37)</f>
        <v>0</v>
      </c>
      <c r="F37" s="20">
        <f>Model!$W$26*((drdp!C37+drdp!L37)*SAG!$B37+(drdp!F37+drdp!O37)*SAG!$C37+(drdp!I37+drdp!R37)*SAG!$D37)</f>
        <v>0</v>
      </c>
      <c r="G37" s="20">
        <f>Model!$W$26*((drdp!D37+drdp!M37)*SAG!$B37+(drdp!G37+drdp!P37)*SAG!$C37+(drdp!J37+drdp!S37)*SAG!$D37)</f>
        <v>0</v>
      </c>
      <c r="H37" s="18">
        <f>Model!$W$26*((drdp!B37)*SAG!$B37+(drdp!E37)*SAG!$C37+(drdp!H37)*SAG!$D37)</f>
        <v>0</v>
      </c>
      <c r="I37" s="18">
        <f>Model!$W$26*((drdp!C37)*SAG!$B37+(drdp!F37)*SAG!$C37+(drdp!I37)*SAG!$D37)</f>
        <v>0</v>
      </c>
      <c r="J37" s="18">
        <f>Model!$W$26*((drdp!D37)*SAG!$B37+(drdp!G37)*SAG!$C37+(drdp!J37)*SAG!$D37)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f>SIN(Wellpath!$L38)</f>
        <v>0</v>
      </c>
      <c r="D38" s="22">
        <v>0</v>
      </c>
      <c r="E38" s="20">
        <f>Model!$W$26*((drdp!B38+drdp!K38)*SAG!$B38+(drdp!E38+drdp!N38)*SAG!$C38+(drdp!H38+drdp!Q38)*SAG!$D38)</f>
        <v>0</v>
      </c>
      <c r="F38" s="20">
        <f>Model!$W$26*((drdp!C38+drdp!L38)*SAG!$B38+(drdp!F38+drdp!O38)*SAG!$C38+(drdp!I38+drdp!R38)*SAG!$D38)</f>
        <v>0</v>
      </c>
      <c r="G38" s="20">
        <f>Model!$W$26*((drdp!D38+drdp!M38)*SAG!$B38+(drdp!G38+drdp!P38)*SAG!$C38+(drdp!J38+drdp!S38)*SAG!$D38)</f>
        <v>0</v>
      </c>
      <c r="H38" s="18">
        <f>Model!$W$26*((drdp!B38)*SAG!$B38+(drdp!E38)*SAG!$C38+(drdp!H38)*SAG!$D38)</f>
        <v>0</v>
      </c>
      <c r="I38" s="18">
        <f>Model!$W$26*((drdp!C38)*SAG!$B38+(drdp!F38)*SAG!$C38+(drdp!I38)*SAG!$D38)</f>
        <v>0</v>
      </c>
      <c r="J38" s="18">
        <f>Model!$W$26*((drdp!D38)*SAG!$B38+(drdp!G38)*SAG!$C38+(drdp!J38)*SAG!$D38)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f>SIN(Wellpath!$L39)</f>
        <v>0</v>
      </c>
      <c r="D39" s="22">
        <v>0</v>
      </c>
      <c r="E39" s="20">
        <f>Model!$W$26*((drdp!B39+drdp!K39)*SAG!$B39+(drdp!E39+drdp!N39)*SAG!$C39+(drdp!H39+drdp!Q39)*SAG!$D39)</f>
        <v>0</v>
      </c>
      <c r="F39" s="20">
        <f>Model!$W$26*((drdp!C39+drdp!L39)*SAG!$B39+(drdp!F39+drdp!O39)*SAG!$C39+(drdp!I39+drdp!R39)*SAG!$D39)</f>
        <v>0</v>
      </c>
      <c r="G39" s="20">
        <f>Model!$W$26*((drdp!D39+drdp!M39)*SAG!$B39+(drdp!G39+drdp!P39)*SAG!$C39+(drdp!J39+drdp!S39)*SAG!$D39)</f>
        <v>0</v>
      </c>
      <c r="H39" s="18">
        <f>Model!$W$26*((drdp!B39)*SAG!$B39+(drdp!E39)*SAG!$C39+(drdp!H39)*SAG!$D39)</f>
        <v>0</v>
      </c>
      <c r="I39" s="18">
        <f>Model!$W$26*((drdp!C39)*SAG!$B39+(drdp!F39)*SAG!$C39+(drdp!I39)*SAG!$D39)</f>
        <v>0</v>
      </c>
      <c r="J39" s="18">
        <f>Model!$W$26*((drdp!D39)*SAG!$B39+(drdp!G39)*SAG!$C39+(drdp!J39)*SAG!$D39)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f>SIN(Wellpath!$L40)</f>
        <v>0</v>
      </c>
      <c r="D40" s="22">
        <v>0</v>
      </c>
      <c r="E40" s="20">
        <f>Model!$W$26*((drdp!B40+drdp!K40)*SAG!$B40+(drdp!E40+drdp!N40)*SAG!$C40+(drdp!H40+drdp!Q40)*SAG!$D40)</f>
        <v>0</v>
      </c>
      <c r="F40" s="20">
        <f>Model!$W$26*((drdp!C40+drdp!L40)*SAG!$B40+(drdp!F40+drdp!O40)*SAG!$C40+(drdp!I40+drdp!R40)*SAG!$D40)</f>
        <v>0</v>
      </c>
      <c r="G40" s="20">
        <f>Model!$W$26*((drdp!D40+drdp!M40)*SAG!$B40+(drdp!G40+drdp!P40)*SAG!$C40+(drdp!J40+drdp!S40)*SAG!$D40)</f>
        <v>0</v>
      </c>
      <c r="H40" s="18">
        <f>Model!$W$26*((drdp!B40)*SAG!$B40+(drdp!E40)*SAG!$C40+(drdp!H40)*SAG!$D40)</f>
        <v>0</v>
      </c>
      <c r="I40" s="18">
        <f>Model!$W$26*((drdp!C40)*SAG!$B40+(drdp!F40)*SAG!$C40+(drdp!I40)*SAG!$D40)</f>
        <v>0</v>
      </c>
      <c r="J40" s="18">
        <f>Model!$W$26*((drdp!D40)*SAG!$B40+(drdp!G40)*SAG!$C40+(drdp!J40)*SAG!$D40)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f>SIN(Wellpath!$L41)</f>
        <v>0</v>
      </c>
      <c r="D41" s="22">
        <v>0</v>
      </c>
      <c r="E41" s="20">
        <f>Model!$W$26*((drdp!B41+drdp!K41)*SAG!$B41+(drdp!E41+drdp!N41)*SAG!$C41+(drdp!H41+drdp!Q41)*SAG!$D41)</f>
        <v>0</v>
      </c>
      <c r="F41" s="20">
        <f>Model!$W$26*((drdp!C41+drdp!L41)*SAG!$B41+(drdp!F41+drdp!O41)*SAG!$C41+(drdp!I41+drdp!R41)*SAG!$D41)</f>
        <v>0</v>
      </c>
      <c r="G41" s="20">
        <f>Model!$W$26*((drdp!D41+drdp!M41)*SAG!$B41+(drdp!G41+drdp!P41)*SAG!$C41+(drdp!J41+drdp!S41)*SAG!$D41)</f>
        <v>0</v>
      </c>
      <c r="H41" s="18">
        <f>Model!$W$26*((drdp!B41)*SAG!$B41+(drdp!E41)*SAG!$C41+(drdp!H41)*SAG!$D41)</f>
        <v>0</v>
      </c>
      <c r="I41" s="18">
        <f>Model!$W$26*((drdp!C41)*SAG!$B41+(drdp!F41)*SAG!$C41+(drdp!I41)*SAG!$D41)</f>
        <v>0</v>
      </c>
      <c r="J41" s="18">
        <f>Model!$W$26*((drdp!D41)*SAG!$B41+(drdp!G41)*SAG!$C41+(drdp!J41)*SAG!$D41)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f>SIN(Wellpath!$L42)</f>
        <v>0</v>
      </c>
      <c r="D42" s="22">
        <v>0</v>
      </c>
      <c r="E42" s="20">
        <f>Model!$W$26*((drdp!B42+drdp!K42)*SAG!$B42+(drdp!E42+drdp!N42)*SAG!$C42+(drdp!H42+drdp!Q42)*SAG!$D42)</f>
        <v>0</v>
      </c>
      <c r="F42" s="20">
        <f>Model!$W$26*((drdp!C42+drdp!L42)*SAG!$B42+(drdp!F42+drdp!O42)*SAG!$C42+(drdp!I42+drdp!R42)*SAG!$D42)</f>
        <v>0</v>
      </c>
      <c r="G42" s="20">
        <f>Model!$W$26*((drdp!D42+drdp!M42)*SAG!$B42+(drdp!G42+drdp!P42)*SAG!$C42+(drdp!J42+drdp!S42)*SAG!$D42)</f>
        <v>0</v>
      </c>
      <c r="H42" s="18">
        <f>Model!$W$26*((drdp!B42)*SAG!$B42+(drdp!E42)*SAG!$C42+(drdp!H42)*SAG!$D42)</f>
        <v>0</v>
      </c>
      <c r="I42" s="18">
        <f>Model!$W$26*((drdp!C42)*SAG!$B42+(drdp!F42)*SAG!$C42+(drdp!I42)*SAG!$D42)</f>
        <v>0</v>
      </c>
      <c r="J42" s="18">
        <f>Model!$W$26*((drdp!D42)*SAG!$B42+(drdp!G42)*SAG!$C42+(drdp!J42)*SAG!$D42)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f>SIN(Wellpath!$L43)</f>
        <v>0</v>
      </c>
      <c r="D43" s="22">
        <v>0</v>
      </c>
      <c r="E43" s="20">
        <f>Model!$W$26*((drdp!B43+drdp!K43)*SAG!$B43+(drdp!E43+drdp!N43)*SAG!$C43+(drdp!H43+drdp!Q43)*SAG!$D43)</f>
        <v>0</v>
      </c>
      <c r="F43" s="20">
        <f>Model!$W$26*((drdp!C43+drdp!L43)*SAG!$B43+(drdp!F43+drdp!O43)*SAG!$C43+(drdp!I43+drdp!R43)*SAG!$D43)</f>
        <v>0</v>
      </c>
      <c r="G43" s="20">
        <f>Model!$W$26*((drdp!D43+drdp!M43)*SAG!$B43+(drdp!G43+drdp!P43)*SAG!$C43+(drdp!J43+drdp!S43)*SAG!$D43)</f>
        <v>0</v>
      </c>
      <c r="H43" s="18">
        <f>Model!$W$26*((drdp!B43)*SAG!$B43+(drdp!E43)*SAG!$C43+(drdp!H43)*SAG!$D43)</f>
        <v>0</v>
      </c>
      <c r="I43" s="18">
        <f>Model!$W$26*((drdp!C43)*SAG!$B43+(drdp!F43)*SAG!$C43+(drdp!I43)*SAG!$D43)</f>
        <v>0</v>
      </c>
      <c r="J43" s="18">
        <f>Model!$W$26*((drdp!D43)*SAG!$B43+(drdp!G43)*SAG!$C43+(drdp!J43)*SAG!$D43)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33">
        <v>0</v>
      </c>
      <c r="C44" s="33">
        <f>SIN(Wellpath!$L44)</f>
        <v>3.4899496702500969E-2</v>
      </c>
      <c r="D44" s="33">
        <v>0</v>
      </c>
      <c r="E44" s="20">
        <f>Model!$W$26*((drdp!B44+drdp!K44)*SAG!$B44+(drdp!E44+drdp!N44)*SAG!$C44+(drdp!H44+drdp!Q44)*SAG!$D44)</f>
        <v>9.4532114289768451E-4</v>
      </c>
      <c r="F44" s="20">
        <f>Model!$W$26*((drdp!C44+drdp!L44)*SAG!$B44+(drdp!F44+drdp!O44)*SAG!$C44+(drdp!I44+drdp!R44)*SAG!$D44)</f>
        <v>3.5279865347632379E-3</v>
      </c>
      <c r="G44" s="20">
        <f>Model!$W$26*((drdp!D44+drdp!M44)*SAG!$B44+(drdp!G44+drdp!P44)*SAG!$C44+(drdp!J44+drdp!S44)*SAG!$D44)</f>
        <v>-1.2754603013750182E-4</v>
      </c>
      <c r="H44" s="32">
        <f>Model!$W$26*((drdp!B44)*SAG!$B44+(drdp!E44)*SAG!$C44+(drdp!H44)*SAG!$D44)</f>
        <v>4.7266057144884226E-4</v>
      </c>
      <c r="I44" s="32">
        <f>Model!$W$26*((drdp!C44)*SAG!$B44+(drdp!F44)*SAG!$C44+(drdp!I44)*SAG!$D44)</f>
        <v>1.763993267381619E-3</v>
      </c>
      <c r="J44" s="32">
        <f>Model!$W$26*((drdp!D44)*SAG!$B44+(drdp!G44)*SAG!$C44+(drdp!J44)*SAG!$D44)</f>
        <v>-6.3773015068750908E-5</v>
      </c>
      <c r="K44" s="34">
        <f>SUM(E$3:E43)+H44</f>
        <v>4.7266057144884226E-4</v>
      </c>
      <c r="L44" s="34">
        <f>SUM(F$3:F43)+I44</f>
        <v>1.763993267381619E-3</v>
      </c>
      <c r="M44" s="34">
        <f>SUM(G$3:G43)+J44</f>
        <v>-6.3773015068750908E-5</v>
      </c>
      <c r="N44" s="35">
        <f t="shared" si="1"/>
        <v>2.2340801580234612E-7</v>
      </c>
      <c r="O44" s="35">
        <f t="shared" si="1"/>
        <v>3.1116722473676797E-6</v>
      </c>
      <c r="P44" s="35">
        <f t="shared" si="1"/>
        <v>4.0669974509591301E-9</v>
      </c>
      <c r="Q44" s="35">
        <f t="shared" si="2"/>
        <v>8.3377006579250637E-7</v>
      </c>
      <c r="R44" s="35">
        <f t="shared" si="3"/>
        <v>-3.0142989745411434E-8</v>
      </c>
      <c r="S44" s="35">
        <f t="shared" si="4"/>
        <v>-1.1249516922190313E-7</v>
      </c>
    </row>
    <row r="45" spans="1:19" x14ac:dyDescent="0.25">
      <c r="A45" s="26">
        <f>Wellpath!E45</f>
        <v>1260</v>
      </c>
      <c r="B45" s="22">
        <v>0</v>
      </c>
      <c r="C45" s="22">
        <f>SIN(Wellpath!$L45)</f>
        <v>6.9756473744125302E-2</v>
      </c>
      <c r="D45" s="22">
        <v>0</v>
      </c>
      <c r="E45" s="20">
        <f>Model!$W$26*((drdp!B45+drdp!K45)*SAG!$B45+(drdp!E45+drdp!N45)*SAG!$C45+(drdp!H45+drdp!Q45)*SAG!$D45)</f>
        <v>1.8860367762105201E-3</v>
      </c>
      <c r="F45" s="20">
        <f>Model!$W$26*((drdp!C45+drdp!L45)*SAG!$B45+(drdp!F45+drdp!O45)*SAG!$C45+(drdp!I45+drdp!R45)*SAG!$D45)</f>
        <v>7.038785073761075E-3</v>
      </c>
      <c r="G45" s="20">
        <f>Model!$W$26*((drdp!D45+drdp!M45)*SAG!$B45+(drdp!G45+drdp!P45)*SAG!$C45+(drdp!J45+drdp!S45)*SAG!$D45)</f>
        <v>-5.0956272911205954E-4</v>
      </c>
      <c r="H45" s="18">
        <f>Model!$W$26*((drdp!B45)*SAG!$B45+(drdp!E45)*SAG!$C45+(drdp!H45)*SAG!$D45)</f>
        <v>9.4301838810526006E-4</v>
      </c>
      <c r="I45" s="18">
        <f>Model!$W$26*((drdp!C45)*SAG!$B45+(drdp!F45)*SAG!$C45+(drdp!I45)*SAG!$D45)</f>
        <v>3.5193925368805375E-3</v>
      </c>
      <c r="J45" s="18">
        <f>Model!$W$26*((drdp!D45)*SAG!$B45+(drdp!G45)*SAG!$C45+(drdp!J45)*SAG!$D45)</f>
        <v>-2.5478136455602977E-4</v>
      </c>
      <c r="K45" s="21">
        <f>SUM(E$3:E44)+H45</f>
        <v>1.8883395310029445E-3</v>
      </c>
      <c r="L45" s="21">
        <f>SUM(F$3:F44)+I45</f>
        <v>7.0473790716437754E-3</v>
      </c>
      <c r="M45" s="21">
        <f>SUM(G$3:G44)+J45</f>
        <v>-3.8232739469353156E-4</v>
      </c>
      <c r="N45" s="19">
        <f t="shared" si="1"/>
        <v>3.5658261843484201E-6</v>
      </c>
      <c r="O45" s="19">
        <f t="shared" si="1"/>
        <v>4.966555177944268E-5</v>
      </c>
      <c r="P45" s="19">
        <f t="shared" si="1"/>
        <v>1.4617423673314347E-7</v>
      </c>
      <c r="Q45" s="19">
        <f t="shared" si="2"/>
        <v>1.3307844490947772E-5</v>
      </c>
      <c r="R45" s="19">
        <f t="shared" si="3"/>
        <v>-7.2196393318516105E-7</v>
      </c>
      <c r="S45" s="19">
        <f t="shared" si="4"/>
        <v>-2.6944060798792838E-6</v>
      </c>
    </row>
    <row r="46" spans="1:19" x14ac:dyDescent="0.25">
      <c r="A46" s="26">
        <f>Wellpath!E46</f>
        <v>1290</v>
      </c>
      <c r="B46" s="22">
        <v>0</v>
      </c>
      <c r="C46" s="22">
        <f>SIN(Wellpath!$L46)</f>
        <v>0.10452846326765347</v>
      </c>
      <c r="D46" s="22">
        <v>0</v>
      </c>
      <c r="E46" s="20">
        <f>Model!$W$26*((drdp!B46+drdp!K46)*SAG!$B46+(drdp!E46+drdp!N46)*SAG!$C46+(drdp!H46+drdp!Q46)*SAG!$D46)</f>
        <v>2.8175638279334119E-3</v>
      </c>
      <c r="F46" s="20">
        <f>Model!$W$26*((drdp!C46+drdp!L46)*SAG!$B46+(drdp!F46+drdp!O46)*SAG!$C46+(drdp!I46+drdp!R46)*SAG!$D46)</f>
        <v>1.051529135941575E-2</v>
      </c>
      <c r="G46" s="20">
        <f>Model!$W$26*((drdp!D46+drdp!M46)*SAG!$B46+(drdp!G46+drdp!P46)*SAG!$C46+(drdp!J46+drdp!S46)*SAG!$D46)</f>
        <v>-1.1441889499664531E-3</v>
      </c>
      <c r="H46" s="18">
        <f>Model!$W$26*((drdp!B46)*SAG!$B46+(drdp!E46)*SAG!$C46+(drdp!H46)*SAG!$D46)</f>
        <v>1.4087819139667059E-3</v>
      </c>
      <c r="I46" s="18">
        <f>Model!$W$26*((drdp!C46)*SAG!$B46+(drdp!F46)*SAG!$C46+(drdp!I46)*SAG!$D46)</f>
        <v>5.2576456797078751E-3</v>
      </c>
      <c r="J46" s="18">
        <f>Model!$W$26*((drdp!D46)*SAG!$B46+(drdp!G46)*SAG!$C46+(drdp!J46)*SAG!$D46)</f>
        <v>-5.7209447498322657E-4</v>
      </c>
      <c r="K46" s="21">
        <f>SUM(E$3:E45)+H46</f>
        <v>4.2401398330749107E-3</v>
      </c>
      <c r="L46" s="21">
        <f>SUM(F$3:F45)+I46</f>
        <v>1.5824417288232188E-2</v>
      </c>
      <c r="M46" s="21">
        <f>SUM(G$3:G45)+J46</f>
        <v>-1.209203234232788E-3</v>
      </c>
      <c r="N46" s="19">
        <f t="shared" si="1"/>
        <v>1.7978785804028533E-5</v>
      </c>
      <c r="O46" s="19">
        <f t="shared" si="1"/>
        <v>2.5041218251210177E-4</v>
      </c>
      <c r="P46" s="19">
        <f t="shared" si="1"/>
        <v>1.4621724616790347E-6</v>
      </c>
      <c r="Q46" s="19">
        <f t="shared" si="2"/>
        <v>6.7097742079032566E-5</v>
      </c>
      <c r="R46" s="19">
        <f t="shared" si="3"/>
        <v>-5.1271907997534553E-6</v>
      </c>
      <c r="S46" s="19">
        <f t="shared" si="4"/>
        <v>-1.9134936564779604E-5</v>
      </c>
    </row>
    <row r="47" spans="1:19" x14ac:dyDescent="0.25">
      <c r="A47" s="26">
        <f>Wellpath!E47</f>
        <v>1320</v>
      </c>
      <c r="B47" s="22">
        <v>0</v>
      </c>
      <c r="C47" s="22">
        <f>SIN(Wellpath!$L47)</f>
        <v>0.13917310096006544</v>
      </c>
      <c r="D47" s="22">
        <v>0</v>
      </c>
      <c r="E47" s="20">
        <f>Model!$W$26*((drdp!B47+drdp!K47)*SAG!$B47+(drdp!E47+drdp!N47)*SAG!$C47+(drdp!H47+drdp!Q47)*SAG!$D47)</f>
        <v>3.7353639919071382E-3</v>
      </c>
      <c r="F47" s="20">
        <f>Model!$W$26*((drdp!C47+drdp!L47)*SAG!$B47+(drdp!F47+drdp!O47)*SAG!$C47+(drdp!I47+drdp!R47)*SAG!$D47)</f>
        <v>1.3940568202560741E-2</v>
      </c>
      <c r="G47" s="20">
        <f>Model!$W$26*((drdp!D47+drdp!M47)*SAG!$B47+(drdp!G47+drdp!P47)*SAG!$C47+(drdp!J47+drdp!S47)*SAG!$D47)</f>
        <v>-2.0283328575450847E-3</v>
      </c>
      <c r="H47" s="18">
        <f>Model!$W$26*((drdp!B47)*SAG!$B47+(drdp!E47)*SAG!$C47+(drdp!H47)*SAG!$D47)</f>
        <v>1.8676819959535691E-3</v>
      </c>
      <c r="I47" s="18">
        <f>Model!$W$26*((drdp!C47)*SAG!$B47+(drdp!F47)*SAG!$C47+(drdp!I47)*SAG!$D47)</f>
        <v>6.9702841012803706E-3</v>
      </c>
      <c r="J47" s="18">
        <f>Model!$W$26*((drdp!D47)*SAG!$B47+(drdp!G47)*SAG!$C47+(drdp!J47)*SAG!$D47)</f>
        <v>-1.0141664287725424E-3</v>
      </c>
      <c r="K47" s="21">
        <f>SUM(E$3:E46)+H47</f>
        <v>7.5166037429951855E-3</v>
      </c>
      <c r="L47" s="21">
        <f>SUM(F$3:F46)+I47</f>
        <v>2.8052347069220433E-2</v>
      </c>
      <c r="M47" s="21">
        <f>SUM(G$3:G46)+J47</f>
        <v>-2.7954641379885569E-3</v>
      </c>
      <c r="N47" s="19">
        <f t="shared" si="1"/>
        <v>5.6499331829209234E-5</v>
      </c>
      <c r="O47" s="19">
        <f t="shared" si="1"/>
        <v>7.8693417609200023E-4</v>
      </c>
      <c r="P47" s="19">
        <f t="shared" si="1"/>
        <v>7.8146197467801046E-6</v>
      </c>
      <c r="Q47" s="19">
        <f t="shared" si="2"/>
        <v>2.1085837698030233E-4</v>
      </c>
      <c r="R47" s="19">
        <f t="shared" si="3"/>
        <v>-2.1012396203013595E-5</v>
      </c>
      <c r="S47" s="19">
        <f t="shared" si="4"/>
        <v>-7.8419330218414119E-5</v>
      </c>
    </row>
    <row r="48" spans="1:19" x14ac:dyDescent="0.25">
      <c r="A48" s="26">
        <f>Wellpath!E48</f>
        <v>1350</v>
      </c>
      <c r="B48" s="22">
        <v>0</v>
      </c>
      <c r="C48" s="22">
        <f>SIN(Wellpath!$L48)</f>
        <v>0.17364817766693033</v>
      </c>
      <c r="D48" s="22">
        <v>0</v>
      </c>
      <c r="E48" s="20">
        <f>Model!$W$26*((drdp!B48+drdp!K48)*SAG!$B48+(drdp!E48+drdp!N48)*SAG!$C48+(drdp!H48+drdp!Q48)*SAG!$D48)</f>
        <v>4.6349658379897674E-3</v>
      </c>
      <c r="F48" s="20">
        <f>Model!$W$26*((drdp!C48+drdp!L48)*SAG!$B48+(drdp!F48+drdp!O48)*SAG!$C48+(drdp!I48+drdp!R48)*SAG!$D48)</f>
        <v>1.7297927998723872E-2</v>
      </c>
      <c r="G48" s="20">
        <f>Model!$W$26*((drdp!D48+drdp!M48)*SAG!$B48+(drdp!G48+drdp!P48)*SAG!$C48+(drdp!J48+drdp!S48)*SAG!$D48)</f>
        <v>-3.1576869916040665E-3</v>
      </c>
      <c r="H48" s="18">
        <f>Model!$W$26*((drdp!B48)*SAG!$B48+(drdp!E48)*SAG!$C48+(drdp!H48)*SAG!$D48)</f>
        <v>2.3174829189948837E-3</v>
      </c>
      <c r="I48" s="18">
        <f>Model!$W$26*((drdp!C48)*SAG!$B48+(drdp!F48)*SAG!$C48+(drdp!I48)*SAG!$D48)</f>
        <v>8.6489639993619361E-3</v>
      </c>
      <c r="J48" s="18">
        <f>Model!$W$26*((drdp!D48)*SAG!$B48+(drdp!G48)*SAG!$C48+(drdp!J48)*SAG!$D48)</f>
        <v>-1.5788434958020332E-3</v>
      </c>
      <c r="K48" s="21">
        <f>SUM(E$3:E47)+H48</f>
        <v>1.1701768657943638E-2</v>
      </c>
      <c r="L48" s="21">
        <f>SUM(F$3:F47)+I48</f>
        <v>4.3671595169862742E-2</v>
      </c>
      <c r="M48" s="21">
        <f>SUM(G$3:G47)+J48</f>
        <v>-5.3884740625631325E-3</v>
      </c>
      <c r="N48" s="19">
        <f t="shared" si="1"/>
        <v>1.3693138972403207E-4</v>
      </c>
      <c r="O48" s="19">
        <f t="shared" si="1"/>
        <v>1.9072082246803788E-3</v>
      </c>
      <c r="P48" s="19">
        <f t="shared" si="1"/>
        <v>2.903565272291563E-5</v>
      </c>
      <c r="Q48" s="19">
        <f t="shared" si="2"/>
        <v>5.1103490360110263E-4</v>
      </c>
      <c r="R48" s="19">
        <f t="shared" si="3"/>
        <v>-6.3054676899443489E-5</v>
      </c>
      <c r="S48" s="19">
        <f t="shared" si="4"/>
        <v>-2.3532325784356275E-4</v>
      </c>
    </row>
    <row r="49" spans="1:19" x14ac:dyDescent="0.25">
      <c r="A49" s="26">
        <f>Wellpath!E49</f>
        <v>1380</v>
      </c>
      <c r="B49" s="22">
        <v>0</v>
      </c>
      <c r="C49" s="22">
        <f>SIN(Wellpath!$L49)</f>
        <v>0.20791169081775934</v>
      </c>
      <c r="D49" s="22">
        <v>0</v>
      </c>
      <c r="E49" s="20">
        <f>Model!$W$26*((drdp!B49+drdp!K49)*SAG!$B49+(drdp!E49+drdp!N49)*SAG!$C49+(drdp!H49+drdp!Q49)*SAG!$D49)</f>
        <v>5.5119865964148489E-3</v>
      </c>
      <c r="F49" s="20">
        <f>Model!$W$26*((drdp!C49+drdp!L49)*SAG!$B49+(drdp!F49+drdp!O49)*SAG!$C49+(drdp!I49+drdp!R49)*SAG!$D49)</f>
        <v>2.0571014028458869E-2</v>
      </c>
      <c r="G49" s="20">
        <f>Model!$W$26*((drdp!D49+drdp!M49)*SAG!$B49+(drdp!G49+drdp!P49)*SAG!$C49+(drdp!J49+drdp!S49)*SAG!$D49)</f>
        <v>-4.5267492523245441E-3</v>
      </c>
      <c r="H49" s="18">
        <f>Model!$W$26*((drdp!B49)*SAG!$B49+(drdp!E49)*SAG!$C49+(drdp!H49)*SAG!$D49)</f>
        <v>2.7559932982074245E-3</v>
      </c>
      <c r="I49" s="18">
        <f>Model!$W$26*((drdp!C49)*SAG!$B49+(drdp!F49)*SAG!$C49+(drdp!I49)*SAG!$D49)</f>
        <v>1.0285507014229435E-2</v>
      </c>
      <c r="J49" s="18">
        <f>Model!$W$26*((drdp!D49)*SAG!$B49+(drdp!G49)*SAG!$C49+(drdp!J49)*SAG!$D49)</f>
        <v>-2.2633746261622721E-3</v>
      </c>
      <c r="K49" s="21">
        <f>SUM(E$3:E48)+H49</f>
        <v>1.6775244875145947E-2</v>
      </c>
      <c r="L49" s="21">
        <f>SUM(F$3:F48)+I49</f>
        <v>6.2606066183454115E-2</v>
      </c>
      <c r="M49" s="21">
        <f>SUM(G$3:G48)+J49</f>
        <v>-9.2306921845274371E-3</v>
      </c>
      <c r="N49" s="19">
        <f t="shared" si="1"/>
        <v>2.8140884062111035E-4</v>
      </c>
      <c r="O49" s="19">
        <f t="shared" si="1"/>
        <v>3.9195195229670366E-3</v>
      </c>
      <c r="P49" s="19">
        <f t="shared" si="1"/>
        <v>8.5205678205495908E-5</v>
      </c>
      <c r="Q49" s="19">
        <f t="shared" si="2"/>
        <v>1.0502320908970365E-3</v>
      </c>
      <c r="R49" s="19">
        <f t="shared" si="3"/>
        <v>-1.5484712176254363E-4</v>
      </c>
      <c r="S49" s="19">
        <f t="shared" si="4"/>
        <v>-5.7789732582361739E-4</v>
      </c>
    </row>
    <row r="50" spans="1:19" x14ac:dyDescent="0.25">
      <c r="A50" s="26">
        <f>Wellpath!E50</f>
        <v>1410</v>
      </c>
      <c r="B50" s="22">
        <v>0</v>
      </c>
      <c r="C50" s="22">
        <f>SIN(Wellpath!$L50)</f>
        <v>0.24192189559966773</v>
      </c>
      <c r="D50" s="22">
        <v>0</v>
      </c>
      <c r="E50" s="20">
        <f>Model!$W$26*((drdp!B50+drdp!K50)*SAG!$B50+(drdp!E50+drdp!N50)*SAG!$C50+(drdp!H50+drdp!Q50)*SAG!$D50)</f>
        <v>6.3621535102051513E-3</v>
      </c>
      <c r="F50" s="20">
        <f>Model!$W$26*((drdp!C50+drdp!L50)*SAG!$B50+(drdp!F50+drdp!O50)*SAG!$C50+(drdp!I50+drdp!R50)*SAG!$D50)</f>
        <v>2.3743880145638305E-2</v>
      </c>
      <c r="G50" s="20">
        <f>Model!$W$26*((drdp!D50+drdp!M50)*SAG!$B50+(drdp!G50+drdp!P50)*SAG!$C50+(drdp!J50+drdp!S50)*SAG!$D50)</f>
        <v>-6.1288497059899432E-3</v>
      </c>
      <c r="H50" s="18">
        <f>Model!$W$26*((drdp!B50)*SAG!$B50+(drdp!E50)*SAG!$C50+(drdp!H50)*SAG!$D50)</f>
        <v>3.1810767551025756E-3</v>
      </c>
      <c r="I50" s="18">
        <f>Model!$W$26*((drdp!C50)*SAG!$B50+(drdp!F50)*SAG!$C50+(drdp!I50)*SAG!$D50)</f>
        <v>1.1871940072819153E-2</v>
      </c>
      <c r="J50" s="18">
        <f>Model!$W$26*((drdp!D50)*SAG!$B50+(drdp!G50)*SAG!$C50+(drdp!J50)*SAG!$D50)</f>
        <v>-3.0644248529949716E-3</v>
      </c>
      <c r="K50" s="21">
        <f>SUM(E$3:E49)+H50</f>
        <v>2.2712314928455948E-2</v>
      </c>
      <c r="L50" s="21">
        <f>SUM(F$3:F49)+I50</f>
        <v>8.4763513270502702E-2</v>
      </c>
      <c r="M50" s="21">
        <f>SUM(G$3:G49)+J50</f>
        <v>-1.4558491663684682E-2</v>
      </c>
      <c r="N50" s="19">
        <f t="shared" si="1"/>
        <v>5.1584924940936293E-4</v>
      </c>
      <c r="O50" s="19">
        <f t="shared" si="1"/>
        <v>7.1848531819586874E-3</v>
      </c>
      <c r="P50" s="19">
        <f t="shared" si="1"/>
        <v>2.1194967952157636E-4</v>
      </c>
      <c r="Q50" s="19">
        <f t="shared" si="2"/>
        <v>1.9251756078420125E-3</v>
      </c>
      <c r="R50" s="19">
        <f t="shared" si="3"/>
        <v>-3.3065704754890707E-4</v>
      </c>
      <c r="S50" s="19">
        <f t="shared" si="4"/>
        <v>-1.2340289013332395E-3</v>
      </c>
    </row>
    <row r="51" spans="1:19" x14ac:dyDescent="0.25">
      <c r="A51" s="26">
        <f>Wellpath!E51</f>
        <v>1440</v>
      </c>
      <c r="B51" s="22">
        <v>0</v>
      </c>
      <c r="C51" s="22">
        <f>SIN(Wellpath!$L51)</f>
        <v>0.27563735581699916</v>
      </c>
      <c r="D51" s="22">
        <v>0</v>
      </c>
      <c r="E51" s="20">
        <f>Model!$W$26*((drdp!B51+drdp!K51)*SAG!$B51+(drdp!E51+drdp!N51)*SAG!$C51+(drdp!H51+drdp!Q51)*SAG!$D51)</f>
        <v>7.1813246516151683E-3</v>
      </c>
      <c r="F51" s="20">
        <f>Model!$W$26*((drdp!C51+drdp!L51)*SAG!$B51+(drdp!F51+drdp!O51)*SAG!$C51+(drdp!I51+drdp!R51)*SAG!$D51)</f>
        <v>2.680106846547468E-2</v>
      </c>
      <c r="G51" s="20">
        <f>Model!$W$26*((drdp!D51+drdp!M51)*SAG!$B51+(drdp!G51+drdp!P51)*SAG!$C51+(drdp!J51+drdp!S51)*SAG!$D51)</f>
        <v>-7.9561830802325779E-3</v>
      </c>
      <c r="H51" s="18">
        <f>Model!$W$26*((drdp!B51)*SAG!$B51+(drdp!E51)*SAG!$C51+(drdp!H51)*SAG!$D51)</f>
        <v>3.5906623258075841E-3</v>
      </c>
      <c r="I51" s="18">
        <f>Model!$W$26*((drdp!C51)*SAG!$B51+(drdp!F51)*SAG!$C51+(drdp!I51)*SAG!$D51)</f>
        <v>1.340053423273734E-2</v>
      </c>
      <c r="J51" s="18">
        <f>Model!$W$26*((drdp!D51)*SAG!$B51+(drdp!G51)*SAG!$C51+(drdp!J51)*SAG!$D51)</f>
        <v>-3.9780915401162889E-3</v>
      </c>
      <c r="K51" s="21">
        <f>SUM(E$3:E50)+H51</f>
        <v>2.9484054009366108E-2</v>
      </c>
      <c r="L51" s="21">
        <f>SUM(F$3:F50)+I51</f>
        <v>0.11003598757605919</v>
      </c>
      <c r="M51" s="21">
        <f>SUM(G$3:G50)+J51</f>
        <v>-2.1601008056795941E-2</v>
      </c>
      <c r="N51" s="19">
        <f t="shared" si="1"/>
        <v>8.6930944082721769E-4</v>
      </c>
      <c r="O51" s="19">
        <f t="shared" si="1"/>
        <v>1.2107918561838652E-2</v>
      </c>
      <c r="P51" s="19">
        <f t="shared" si="1"/>
        <v>4.6660354906976313E-4</v>
      </c>
      <c r="Q51" s="19">
        <f t="shared" si="2"/>
        <v>3.244307000666467E-3</v>
      </c>
      <c r="R51" s="19">
        <f t="shared" si="3"/>
        <v>-6.3688528820332396E-4</v>
      </c>
      <c r="S51" s="19">
        <f t="shared" si="4"/>
        <v>-2.3768882541679525E-3</v>
      </c>
    </row>
    <row r="52" spans="1:19" x14ac:dyDescent="0.25">
      <c r="A52" s="26">
        <f>Wellpath!E52</f>
        <v>1470</v>
      </c>
      <c r="B52" s="22">
        <v>0</v>
      </c>
      <c r="C52" s="22">
        <f>SIN(Wellpath!$L52)</f>
        <v>0.3090169943749474</v>
      </c>
      <c r="D52" s="22">
        <v>0</v>
      </c>
      <c r="E52" s="20">
        <f>Model!$W$26*((drdp!B52+drdp!K52)*SAG!$B52+(drdp!E52+drdp!N52)*SAG!$C52+(drdp!H52+drdp!Q52)*SAG!$D52)</f>
        <v>7.9655091011867456E-3</v>
      </c>
      <c r="F52" s="20">
        <f>Model!$W$26*((drdp!C52+drdp!L52)*SAG!$B52+(drdp!F52+drdp!O52)*SAG!$C52+(drdp!I52+drdp!R52)*SAG!$D52)</f>
        <v>2.972768467378124E-2</v>
      </c>
      <c r="G52" s="20">
        <f>Model!$W$26*((drdp!D52+drdp!M52)*SAG!$B52+(drdp!G52+drdp!P52)*SAG!$C52+(drdp!J52+drdp!S52)*SAG!$D52)</f>
        <v>-9.9998467905360548E-3</v>
      </c>
      <c r="H52" s="18">
        <f>Model!$W$26*((drdp!B52)*SAG!$B52+(drdp!E52)*SAG!$C52+(drdp!H52)*SAG!$D52)</f>
        <v>3.9827545505933728E-3</v>
      </c>
      <c r="I52" s="18">
        <f>Model!$W$26*((drdp!C52)*SAG!$B52+(drdp!F52)*SAG!$C52+(drdp!I52)*SAG!$D52)</f>
        <v>1.486384233689062E-2</v>
      </c>
      <c r="J52" s="18">
        <f>Model!$W$26*((drdp!D52)*SAG!$B52+(drdp!G52)*SAG!$C52+(drdp!J52)*SAG!$D52)</f>
        <v>-4.9999233952680274E-3</v>
      </c>
      <c r="K52" s="21">
        <f>SUM(E$3:E51)+H52</f>
        <v>3.7057470885767066E-2</v>
      </c>
      <c r="L52" s="21">
        <f>SUM(F$3:F51)+I52</f>
        <v>0.13830036414568717</v>
      </c>
      <c r="M52" s="21">
        <f>SUM(G$3:G51)+J52</f>
        <v>-3.0579022992180255E-2</v>
      </c>
      <c r="N52" s="19">
        <f t="shared" si="1"/>
        <v>1.3732561484494736E-3</v>
      </c>
      <c r="O52" s="19">
        <f t="shared" si="1"/>
        <v>1.9126990722829671E-2</v>
      </c>
      <c r="P52" s="19">
        <f t="shared" si="1"/>
        <v>9.350766471562887E-4</v>
      </c>
      <c r="Q52" s="19">
        <f t="shared" si="2"/>
        <v>5.1250617178197856E-3</v>
      </c>
      <c r="R52" s="19">
        <f t="shared" si="3"/>
        <v>-1.1331812542479216E-3</v>
      </c>
      <c r="S52" s="19">
        <f t="shared" si="4"/>
        <v>-4.2290900150378698E-3</v>
      </c>
    </row>
    <row r="53" spans="1:19" x14ac:dyDescent="0.25">
      <c r="A53" s="26">
        <f>Wellpath!E53</f>
        <v>1500</v>
      </c>
      <c r="B53" s="22">
        <v>0</v>
      </c>
      <c r="C53" s="22">
        <f>SIN(Wellpath!$L53)</f>
        <v>0.34202014332566871</v>
      </c>
      <c r="D53" s="22">
        <v>0</v>
      </c>
      <c r="E53" s="20">
        <f>Model!$W$26*((drdp!B53+drdp!K53)*SAG!$B53+(drdp!E53+drdp!N53)*SAG!$C53+(drdp!H53+drdp!Q53)*SAG!$D53)</f>
        <v>8.7108863911075189E-3</v>
      </c>
      <c r="F53" s="20">
        <f>Model!$W$26*((drdp!C53+drdp!L53)*SAG!$B53+(drdp!F53+drdp!O53)*SAG!$C53+(drdp!I53+drdp!R53)*SAG!$D53)</f>
        <v>3.2509470590573554E-2</v>
      </c>
      <c r="G53" s="20">
        <f>Model!$W$26*((drdp!D53+drdp!M53)*SAG!$B53+(drdp!G53+drdp!P53)*SAG!$C53+(drdp!J53+drdp!S53)*SAG!$D53)</f>
        <v>-1.2249884312732126E-2</v>
      </c>
      <c r="H53" s="18">
        <f>Model!$W$26*((drdp!B53)*SAG!$B53+(drdp!E53)*SAG!$C53+(drdp!H53)*SAG!$D53)</f>
        <v>4.3554431955537595E-3</v>
      </c>
      <c r="I53" s="18">
        <f>Model!$W$26*((drdp!C53)*SAG!$B53+(drdp!F53)*SAG!$C53+(drdp!I53)*SAG!$D53)</f>
        <v>1.6254735295286777E-2</v>
      </c>
      <c r="J53" s="18">
        <f>Model!$W$26*((drdp!D53)*SAG!$B53+(drdp!G53)*SAG!$C53+(drdp!J53)*SAG!$D53)</f>
        <v>-6.1249421563660629E-3</v>
      </c>
      <c r="K53" s="21">
        <f>SUM(E$3:E52)+H53</f>
        <v>4.5395668631914195E-2</v>
      </c>
      <c r="L53" s="21">
        <f>SUM(F$3:F52)+I53</f>
        <v>0.16941894177786457</v>
      </c>
      <c r="M53" s="21">
        <f>SUM(G$3:G52)+J53</f>
        <v>-4.1703888543814342E-2</v>
      </c>
      <c r="N53" s="19">
        <f t="shared" si="1"/>
        <v>2.0607667305385584E-3</v>
      </c>
      <c r="O53" s="19">
        <f t="shared" si="1"/>
        <v>2.8702777833131465E-2</v>
      </c>
      <c r="P53" s="19">
        <f t="shared" si="1"/>
        <v>1.7392143196748892E-3</v>
      </c>
      <c r="Q53" s="19">
        <f t="shared" si="2"/>
        <v>7.6908861409175034E-3</v>
      </c>
      <c r="R53" s="19">
        <f t="shared" si="3"/>
        <v>-1.8931759049972785E-3</v>
      </c>
      <c r="S53" s="19">
        <f t="shared" si="4"/>
        <v>-7.0654286651150354E-3</v>
      </c>
    </row>
    <row r="54" spans="1:19" x14ac:dyDescent="0.25">
      <c r="A54" s="26">
        <f>Wellpath!E54</f>
        <v>1530</v>
      </c>
      <c r="B54" s="22">
        <v>0</v>
      </c>
      <c r="C54" s="22">
        <f>SIN(Wellpath!$L54)</f>
        <v>0.37460659341591201</v>
      </c>
      <c r="D54" s="22">
        <v>0</v>
      </c>
      <c r="E54" s="20">
        <f>Model!$W$26*((drdp!B54+drdp!K54)*SAG!$B54+(drdp!E54+drdp!N54)*SAG!$C54+(drdp!H54+drdp!Q54)*SAG!$D54)</f>
        <v>9.4138251181460526E-3</v>
      </c>
      <c r="F54" s="20">
        <f>Model!$W$26*((drdp!C54+drdp!L54)*SAG!$B54+(drdp!F54+drdp!O54)*SAG!$C54+(drdp!I54+drdp!R54)*SAG!$D54)</f>
        <v>3.5132873634489158E-2</v>
      </c>
      <c r="G54" s="20">
        <f>Model!$W$26*((drdp!D54+drdp!M54)*SAG!$B54+(drdp!G54+drdp!P54)*SAG!$C54+(drdp!J54+drdp!S54)*SAG!$D54)</f>
        <v>-1.4695333690185636E-2</v>
      </c>
      <c r="H54" s="18">
        <f>Model!$W$26*((drdp!B54)*SAG!$B54+(drdp!E54)*SAG!$C54+(drdp!H54)*SAG!$D54)</f>
        <v>4.7069125590730263E-3</v>
      </c>
      <c r="I54" s="18">
        <f>Model!$W$26*((drdp!C54)*SAG!$B54+(drdp!F54)*SAG!$C54+(drdp!I54)*SAG!$D54)</f>
        <v>1.7566436817244579E-2</v>
      </c>
      <c r="J54" s="18">
        <f>Model!$W$26*((drdp!D54)*SAG!$B54+(drdp!G54)*SAG!$C54+(drdp!J54)*SAG!$D54)</f>
        <v>-7.3476668450928179E-3</v>
      </c>
      <c r="K54" s="21">
        <f>SUM(E$3:E53)+H54</f>
        <v>5.445802438654098E-2</v>
      </c>
      <c r="L54" s="21">
        <f>SUM(F$3:F53)+I54</f>
        <v>0.2032401138903959</v>
      </c>
      <c r="M54" s="21">
        <f>SUM(G$3:G53)+J54</f>
        <v>-5.5176497545273227E-2</v>
      </c>
      <c r="N54" s="19">
        <f t="shared" si="1"/>
        <v>2.9656764200850921E-3</v>
      </c>
      <c r="O54" s="19">
        <f t="shared" si="1"/>
        <v>4.1306543894181091E-2</v>
      </c>
      <c r="P54" s="19">
        <f t="shared" si="1"/>
        <v>3.0444458813635423E-3</v>
      </c>
      <c r="Q54" s="19">
        <f t="shared" si="2"/>
        <v>1.1068055078566546E-2</v>
      </c>
      <c r="R54" s="19">
        <f t="shared" si="3"/>
        <v>-3.0048030488844081E-3</v>
      </c>
      <c r="S54" s="19">
        <f t="shared" si="4"/>
        <v>-1.1214077645174481E-2</v>
      </c>
    </row>
    <row r="55" spans="1:19" x14ac:dyDescent="0.25">
      <c r="A55" s="26">
        <f>Wellpath!E55</f>
        <v>1560</v>
      </c>
      <c r="B55" s="22">
        <v>0</v>
      </c>
      <c r="C55" s="22">
        <f>SIN(Wellpath!$L55)</f>
        <v>0.40673664307580021</v>
      </c>
      <c r="D55" s="22">
        <v>0</v>
      </c>
      <c r="E55" s="20">
        <f>Model!$W$26*((drdp!B55+drdp!K55)*SAG!$B55+(drdp!E55+drdp!N55)*SAG!$C55+(drdp!H55+drdp!Q55)*SAG!$D55)</f>
        <v>1.007090063548337E-2</v>
      </c>
      <c r="F55" s="20">
        <f>Model!$W$26*((drdp!C55+drdp!L55)*SAG!$B55+(drdp!F55+drdp!O55)*SAG!$C55+(drdp!I55+drdp!R55)*SAG!$D55)</f>
        <v>3.7585112849601636E-2</v>
      </c>
      <c r="G55" s="20">
        <f>Model!$W$26*((drdp!D55+drdp!M55)*SAG!$B55+(drdp!G55+drdp!P55)*SAG!$C55+(drdp!J55+drdp!S55)*SAG!$D55)</f>
        <v>-1.7324280939345342E-2</v>
      </c>
      <c r="H55" s="18">
        <f>Model!$W$26*((drdp!B55)*SAG!$B55+(drdp!E55)*SAG!$C55+(drdp!H55)*SAG!$D55)</f>
        <v>5.0354503177416849E-3</v>
      </c>
      <c r="I55" s="18">
        <f>Model!$W$26*((drdp!C55)*SAG!$B55+(drdp!F55)*SAG!$C55+(drdp!I55)*SAG!$D55)</f>
        <v>1.8792556424800818E-2</v>
      </c>
      <c r="J55" s="18">
        <f>Model!$W$26*((drdp!D55)*SAG!$B55+(drdp!G55)*SAG!$C55+(drdp!J55)*SAG!$D55)</f>
        <v>-8.662140469672671E-3</v>
      </c>
      <c r="K55" s="21">
        <f>SUM(E$3:E54)+H55</f>
        <v>6.4200387263355696E-2</v>
      </c>
      <c r="L55" s="21">
        <f>SUM(F$3:F54)+I55</f>
        <v>0.23959910713244131</v>
      </c>
      <c r="M55" s="21">
        <f>SUM(G$3:G54)+J55</f>
        <v>-7.1186304860038713E-2</v>
      </c>
      <c r="N55" s="19">
        <f t="shared" si="1"/>
        <v>4.1216897247648441E-3</v>
      </c>
      <c r="O55" s="19">
        <f t="shared" si="1"/>
        <v>5.7407732138663091E-2</v>
      </c>
      <c r="P55" s="19">
        <f t="shared" si="1"/>
        <v>5.0674899996263709E-3</v>
      </c>
      <c r="Q55" s="19">
        <f t="shared" si="2"/>
        <v>1.5382355465856982E-2</v>
      </c>
      <c r="R55" s="19">
        <f t="shared" si="3"/>
        <v>-4.5701883398617848E-3</v>
      </c>
      <c r="S55" s="19">
        <f t="shared" si="4"/>
        <v>-1.7056175084523045E-2</v>
      </c>
    </row>
    <row r="56" spans="1:19" x14ac:dyDescent="0.25">
      <c r="A56" s="26">
        <f>Wellpath!E56</f>
        <v>1590</v>
      </c>
      <c r="B56" s="22">
        <v>0</v>
      </c>
      <c r="C56" s="22">
        <f>SIN(Wellpath!$L56)</f>
        <v>0.4383711467890774</v>
      </c>
      <c r="D56" s="22">
        <v>0</v>
      </c>
      <c r="E56" s="20">
        <f>Model!$W$26*((drdp!B56+drdp!K56)*SAG!$B56+(drdp!E56+drdp!N56)*SAG!$C56+(drdp!H56+drdp!Q56)*SAG!$D56)</f>
        <v>1.0678911737248005E-2</v>
      </c>
      <c r="F56" s="20">
        <f>Model!$W$26*((drdp!C56+drdp!L56)*SAG!$B56+(drdp!F56+drdp!O56)*SAG!$C56+(drdp!I56+drdp!R56)*SAG!$D56)</f>
        <v>3.9854241172953185E-2</v>
      </c>
      <c r="G56" s="20">
        <f>Model!$W$26*((drdp!D56+drdp!M56)*SAG!$B56+(drdp!G56+drdp!P56)*SAG!$C56+(drdp!J56+drdp!S56)*SAG!$D56)</f>
        <v>-2.0123918093474191E-2</v>
      </c>
      <c r="H56" s="18">
        <f>Model!$W$26*((drdp!B56)*SAG!$B56+(drdp!E56)*SAG!$C56+(drdp!H56)*SAG!$D56)</f>
        <v>5.3394558686240025E-3</v>
      </c>
      <c r="I56" s="18">
        <f>Model!$W$26*((drdp!C56)*SAG!$B56+(drdp!F56)*SAG!$C56+(drdp!I56)*SAG!$D56)</f>
        <v>1.9927120586476593E-2</v>
      </c>
      <c r="J56" s="18">
        <f>Model!$W$26*((drdp!D56)*SAG!$B56+(drdp!G56)*SAG!$C56+(drdp!J56)*SAG!$D56)</f>
        <v>-1.0061959046737096E-2</v>
      </c>
      <c r="K56" s="21">
        <f>SUM(E$3:E55)+H56</f>
        <v>7.4575293449721372E-2</v>
      </c>
      <c r="L56" s="21">
        <f>SUM(F$3:F55)+I56</f>
        <v>0.27831878414371874</v>
      </c>
      <c r="M56" s="21">
        <f>SUM(G$3:G55)+J56</f>
        <v>-8.9910404376448483E-2</v>
      </c>
      <c r="N56" s="19">
        <f t="shared" si="1"/>
        <v>5.5614743931120553E-3</v>
      </c>
      <c r="O56" s="19">
        <f t="shared" si="1"/>
        <v>7.7461345607237914E-2</v>
      </c>
      <c r="P56" s="19">
        <f t="shared" si="1"/>
        <v>8.083880815136486E-3</v>
      </c>
      <c r="Q56" s="19">
        <f t="shared" si="2"/>
        <v>2.0755705000087485E-2</v>
      </c>
      <c r="R56" s="19">
        <f t="shared" si="3"/>
        <v>-6.7050947905567581E-3</v>
      </c>
      <c r="S56" s="19">
        <f t="shared" si="4"/>
        <v>-2.502375442792323E-2</v>
      </c>
    </row>
    <row r="57" spans="1:19" x14ac:dyDescent="0.25">
      <c r="A57" s="26">
        <f>Wellpath!E57</f>
        <v>1620</v>
      </c>
      <c r="B57" s="22">
        <v>0</v>
      </c>
      <c r="C57" s="22">
        <f>SIN(Wellpath!$L57)</f>
        <v>0.46947156278589081</v>
      </c>
      <c r="D57" s="22">
        <v>0</v>
      </c>
      <c r="E57" s="20">
        <f>Model!$W$26*((drdp!B57+drdp!K57)*SAG!$B57+(drdp!E57+drdp!N57)*SAG!$C57+(drdp!H57+drdp!Q57)*SAG!$D57)</f>
        <v>1.1234896254469225E-2</v>
      </c>
      <c r="F57" s="20">
        <f>Model!$W$26*((drdp!C57+drdp!L57)*SAG!$B57+(drdp!F57+drdp!O57)*SAG!$C57+(drdp!I57+drdp!R57)*SAG!$D57)</f>
        <v>4.1929203639444426E-2</v>
      </c>
      <c r="G57" s="20">
        <f>Model!$W$26*((drdp!D57+drdp!M57)*SAG!$B57+(drdp!G57+drdp!P57)*SAG!$C57+(drdp!J57+drdp!S57)*SAG!$D57)</f>
        <v>-2.308060560177581E-2</v>
      </c>
      <c r="H57" s="18">
        <f>Model!$W$26*((drdp!B57)*SAG!$B57+(drdp!E57)*SAG!$C57+(drdp!H57)*SAG!$D57)</f>
        <v>5.6174481272346123E-3</v>
      </c>
      <c r="I57" s="18">
        <f>Model!$W$26*((drdp!C57)*SAG!$B57+(drdp!F57)*SAG!$C57+(drdp!I57)*SAG!$D57)</f>
        <v>2.0964601819722213E-2</v>
      </c>
      <c r="J57" s="18">
        <f>Model!$W$26*((drdp!D57)*SAG!$B57+(drdp!G57)*SAG!$C57+(drdp!J57)*SAG!$D57)</f>
        <v>-1.1540302800887905E-2</v>
      </c>
      <c r="K57" s="21">
        <f>SUM(E$3:E56)+H57</f>
        <v>8.5532197445579994E-2</v>
      </c>
      <c r="L57" s="21">
        <f>SUM(F$3:F56)+I57</f>
        <v>0.31921050654991751</v>
      </c>
      <c r="M57" s="21">
        <f>SUM(G$3:G56)+J57</f>
        <v>-0.11151266622407348</v>
      </c>
      <c r="N57" s="19">
        <f t="shared" si="1"/>
        <v>7.3157567998696806E-3</v>
      </c>
      <c r="O57" s="19">
        <f t="shared" si="1"/>
        <v>0.10189534749185493</v>
      </c>
      <c r="P57" s="19">
        <f t="shared" si="1"/>
        <v>1.2435074728401618E-2</v>
      </c>
      <c r="Q57" s="19">
        <f t="shared" si="2"/>
        <v>2.7302776072931152E-2</v>
      </c>
      <c r="R57" s="19">
        <f t="shared" si="3"/>
        <v>-9.5379233851605114E-3</v>
      </c>
      <c r="S57" s="19">
        <f t="shared" si="4"/>
        <v>-3.559601467211837E-2</v>
      </c>
    </row>
    <row r="58" spans="1:19" x14ac:dyDescent="0.25">
      <c r="A58" s="26">
        <f>Wellpath!E58</f>
        <v>1650</v>
      </c>
      <c r="B58" s="22">
        <v>0</v>
      </c>
      <c r="C58" s="22">
        <f>SIN(Wellpath!$L58)</f>
        <v>0.49999999999999994</v>
      </c>
      <c r="D58" s="22">
        <v>0</v>
      </c>
      <c r="E58" s="20">
        <f>Model!$W$26*((drdp!B58+drdp!K58)*SAG!$B58+(drdp!E58+drdp!N58)*SAG!$C58+(drdp!H58+drdp!Q58)*SAG!$D58)</f>
        <v>1.1736145486466487E-2</v>
      </c>
      <c r="F58" s="20">
        <f>Model!$W$26*((drdp!C58+drdp!L58)*SAG!$B58+(drdp!F58+drdp!O58)*SAG!$C58+(drdp!I58+drdp!R58)*SAG!$D58)</f>
        <v>4.3799891240513089E-2</v>
      </c>
      <c r="G58" s="20">
        <f>Model!$W$26*((drdp!D58+drdp!M58)*SAG!$B58+(drdp!G58+drdp!P58)*SAG!$C58+(drdp!J58+drdp!S58)*SAG!$D58)</f>
        <v>-2.6179938779914938E-2</v>
      </c>
      <c r="H58" s="18">
        <f>Model!$W$26*((drdp!B58)*SAG!$B58+(drdp!E58)*SAG!$C58+(drdp!H58)*SAG!$D58)</f>
        <v>5.8680727432332434E-3</v>
      </c>
      <c r="I58" s="18">
        <f>Model!$W$26*((drdp!C58)*SAG!$B58+(drdp!F58)*SAG!$C58+(drdp!I58)*SAG!$D58)</f>
        <v>2.1899945620256545E-2</v>
      </c>
      <c r="J58" s="18">
        <f>Model!$W$26*((drdp!D58)*SAG!$B58+(drdp!G58)*SAG!$C58+(drdp!J58)*SAG!$D58)</f>
        <v>-1.3089969389957469E-2</v>
      </c>
      <c r="K58" s="21">
        <f>SUM(E$3:E57)+H58</f>
        <v>9.7017718316047843E-2</v>
      </c>
      <c r="L58" s="21">
        <f>SUM(F$3:F57)+I58</f>
        <v>0.36207505398989626</v>
      </c>
      <c r="M58" s="21">
        <f>SUM(G$3:G57)+J58</f>
        <v>-0.13614293841491887</v>
      </c>
      <c r="N58" s="19">
        <f t="shared" si="1"/>
        <v>9.4124376672520046E-3</v>
      </c>
      <c r="O58" s="19">
        <f t="shared" si="1"/>
        <v>0.13109834472178628</v>
      </c>
      <c r="P58" s="19">
        <f t="shared" si="1"/>
        <v>1.8534899680248393E-2</v>
      </c>
      <c r="Q58" s="19">
        <f t="shared" si="2"/>
        <v>3.5127695597259569E-2</v>
      </c>
      <c r="R58" s="19">
        <f t="shared" si="3"/>
        <v>-1.3208277249857648E-2</v>
      </c>
      <c r="S58" s="19">
        <f t="shared" si="4"/>
        <v>-4.9293961776924869E-2</v>
      </c>
    </row>
    <row r="59" spans="1:19" x14ac:dyDescent="0.25">
      <c r="A59" s="26">
        <f>Wellpath!E59</f>
        <v>1680</v>
      </c>
      <c r="B59" s="22">
        <v>0</v>
      </c>
      <c r="C59" s="22">
        <f>SIN(Wellpath!$L59)</f>
        <v>0.5299192642332049</v>
      </c>
      <c r="D59" s="22">
        <v>0</v>
      </c>
      <c r="E59" s="20">
        <f>Model!$W$26*((drdp!B59+drdp!K59)*SAG!$B59+(drdp!E59+drdp!N59)*SAG!$C59+(drdp!H59+drdp!Q59)*SAG!$D59)</f>
        <v>1.2180217397366905E-2</v>
      </c>
      <c r="F59" s="20">
        <f>Model!$W$26*((drdp!C59+drdp!L59)*SAG!$B59+(drdp!F59+drdp!O59)*SAG!$C59+(drdp!I59+drdp!R59)*SAG!$D59)</f>
        <v>4.545719017420765E-2</v>
      </c>
      <c r="G59" s="20">
        <f>Model!$W$26*((drdp!D59+drdp!M59)*SAG!$B59+(drdp!G59+drdp!P59)*SAG!$C59+(drdp!J59+drdp!S59)*SAG!$D59)</f>
        <v>-2.9406817988191572E-2</v>
      </c>
      <c r="H59" s="18">
        <f>Model!$W$26*((drdp!B59)*SAG!$B59+(drdp!E59)*SAG!$C59+(drdp!H59)*SAG!$D59)</f>
        <v>6.0901086986834526E-3</v>
      </c>
      <c r="I59" s="18">
        <f>Model!$W$26*((drdp!C59)*SAG!$B59+(drdp!F59)*SAG!$C59+(drdp!I59)*SAG!$D59)</f>
        <v>2.2728595087103825E-2</v>
      </c>
      <c r="J59" s="18">
        <f>Model!$W$26*((drdp!D59)*SAG!$B59+(drdp!G59)*SAG!$C59+(drdp!J59)*SAG!$D59)</f>
        <v>-1.4703408994095786E-2</v>
      </c>
      <c r="K59" s="21">
        <f>SUM(E$3:E58)+H59</f>
        <v>0.10897589975796454</v>
      </c>
      <c r="L59" s="21">
        <f>SUM(F$3:F58)+I59</f>
        <v>0.40670359469725664</v>
      </c>
      <c r="M59" s="21">
        <f>SUM(G$3:G58)+J59</f>
        <v>-0.16393631679897211</v>
      </c>
      <c r="N59" s="19">
        <f t="shared" si="1"/>
        <v>1.1875746728057936E-2</v>
      </c>
      <c r="O59" s="19">
        <f t="shared" si="1"/>
        <v>0.16540781393967041</v>
      </c>
      <c r="P59" s="19">
        <f t="shared" si="1"/>
        <v>2.6875115965612945E-2</v>
      </c>
      <c r="Q59" s="19">
        <f t="shared" si="2"/>
        <v>4.4320890166932081E-2</v>
      </c>
      <c r="R59" s="19">
        <f t="shared" si="3"/>
        <v>-1.7865107626174704E-2</v>
      </c>
      <c r="S59" s="19">
        <f t="shared" si="4"/>
        <v>-6.6673489343570216E-2</v>
      </c>
    </row>
    <row r="60" spans="1:19" x14ac:dyDescent="0.25">
      <c r="A60" s="26">
        <f>Wellpath!E60</f>
        <v>1710</v>
      </c>
      <c r="B60" s="22">
        <v>0</v>
      </c>
      <c r="C60" s="22">
        <f>SIN(Wellpath!$L60)</f>
        <v>0.5591929034707469</v>
      </c>
      <c r="D60" s="22">
        <v>0</v>
      </c>
      <c r="E60" s="20">
        <f>Model!$W$26*((drdp!B60+drdp!K60)*SAG!$B60+(drdp!E60+drdp!N60)*SAG!$C60+(drdp!H60+drdp!Q60)*SAG!$D60)</f>
        <v>1.2564948513458527E-2</v>
      </c>
      <c r="F60" s="20">
        <f>Model!$W$26*((drdp!C60+drdp!L60)*SAG!$B60+(drdp!F60+drdp!O60)*SAG!$C60+(drdp!I60+drdp!R60)*SAG!$D60)</f>
        <v>4.6893026246714258E-2</v>
      </c>
      <c r="G60" s="20">
        <f>Model!$W$26*((drdp!D60+drdp!M60)*SAG!$B60+(drdp!G60+drdp!P60)*SAG!$C60+(drdp!J60+drdp!S60)*SAG!$D60)</f>
        <v>-3.2745522195467766E-2</v>
      </c>
      <c r="H60" s="18">
        <f>Model!$W$26*((drdp!B60)*SAG!$B60+(drdp!E60)*SAG!$C60+(drdp!H60)*SAG!$D60)</f>
        <v>6.2824742567292634E-3</v>
      </c>
      <c r="I60" s="18">
        <f>Model!$W$26*((drdp!C60)*SAG!$B60+(drdp!F60)*SAG!$C60+(drdp!I60)*SAG!$D60)</f>
        <v>2.3446513123357129E-2</v>
      </c>
      <c r="J60" s="18">
        <f>Model!$W$26*((drdp!D60)*SAG!$B60+(drdp!G60)*SAG!$C60+(drdp!J60)*SAG!$D60)</f>
        <v>-1.6372761097733883E-2</v>
      </c>
      <c r="K60" s="21">
        <f>SUM(E$3:E59)+H60</f>
        <v>0.12134848271337725</v>
      </c>
      <c r="L60" s="21">
        <f>SUM(F$3:F59)+I60</f>
        <v>0.45287870290771753</v>
      </c>
      <c r="M60" s="21">
        <f>SUM(G$3:G59)+J60</f>
        <v>-0.19501248689080181</v>
      </c>
      <c r="N60" s="19">
        <f t="shared" si="1"/>
        <v>1.4725454256838818E-2</v>
      </c>
      <c r="O60" s="19">
        <f t="shared" si="1"/>
        <v>0.2050991195473767</v>
      </c>
      <c r="P60" s="19">
        <f t="shared" si="1"/>
        <v>3.8029870043335148E-2</v>
      </c>
      <c r="Q60" s="19">
        <f t="shared" si="2"/>
        <v>5.4956143451053874E-2</v>
      </c>
      <c r="R60" s="19">
        <f t="shared" si="3"/>
        <v>-2.3664469394361173E-2</v>
      </c>
      <c r="S60" s="19">
        <f t="shared" si="4"/>
        <v>-8.8317002113914592E-2</v>
      </c>
    </row>
    <row r="61" spans="1:19" x14ac:dyDescent="0.25">
      <c r="A61" s="26">
        <f>Wellpath!E61</f>
        <v>1740</v>
      </c>
      <c r="B61" s="22">
        <v>0</v>
      </c>
      <c r="C61" s="22">
        <f>SIN(Wellpath!$L61)</f>
        <v>0.58778525229247314</v>
      </c>
      <c r="D61" s="22">
        <v>0</v>
      </c>
      <c r="E61" s="20">
        <f>Model!$W$26*((drdp!B61+drdp!K61)*SAG!$B61+(drdp!E61+drdp!N61)*SAG!$C61+(drdp!H61+drdp!Q61)*SAG!$D61)</f>
        <v>1.2888464463416783E-2</v>
      </c>
      <c r="F61" s="20">
        <f>Model!$W$26*((drdp!C61+drdp!L61)*SAG!$B61+(drdp!F61+drdp!O61)*SAG!$C61+(drdp!I61+drdp!R61)*SAG!$D61)</f>
        <v>4.8100404209017393E-2</v>
      </c>
      <c r="G61" s="20">
        <f>Model!$W$26*((drdp!D61+drdp!M61)*SAG!$B61+(drdp!G61+drdp!P61)*SAG!$C61+(drdp!J61+drdp!S61)*SAG!$D61)</f>
        <v>-3.6179785570450998E-2</v>
      </c>
      <c r="H61" s="18">
        <f>Model!$W$26*((drdp!B61)*SAG!$B61+(drdp!E61)*SAG!$C61+(drdp!H61)*SAG!$D61)</f>
        <v>6.4442322317083914E-3</v>
      </c>
      <c r="I61" s="18">
        <f>Model!$W$26*((drdp!C61)*SAG!$B61+(drdp!F61)*SAG!$C61+(drdp!I61)*SAG!$D61)</f>
        <v>2.4050202104508697E-2</v>
      </c>
      <c r="J61" s="18">
        <f>Model!$W$26*((drdp!D61)*SAG!$B61+(drdp!G61)*SAG!$C61+(drdp!J61)*SAG!$D61)</f>
        <v>-1.8089892785225499E-2</v>
      </c>
      <c r="K61" s="21">
        <f>SUM(E$3:E60)+H61</f>
        <v>0.13407518920181491</v>
      </c>
      <c r="L61" s="21">
        <f>SUM(F$3:F60)+I61</f>
        <v>0.50037541813558339</v>
      </c>
      <c r="M61" s="21">
        <f>SUM(G$3:G60)+J61</f>
        <v>-0.22947514077376119</v>
      </c>
      <c r="N61" s="19">
        <f t="shared" si="1"/>
        <v>1.7976156359502466E-2</v>
      </c>
      <c r="O61" s="19">
        <f t="shared" si="1"/>
        <v>0.25037555907435993</v>
      </c>
      <c r="P61" s="19">
        <f t="shared" si="1"/>
        <v>5.2658840233137515E-2</v>
      </c>
      <c r="Q61" s="19">
        <f t="shared" si="2"/>
        <v>6.7087928858465595E-2</v>
      </c>
      <c r="R61" s="19">
        <f t="shared" si="3"/>
        <v>-3.0766922916355143E-2</v>
      </c>
      <c r="S61" s="19">
        <f t="shared" si="4"/>
        <v>-0.11482371951639261</v>
      </c>
    </row>
    <row r="62" spans="1:19" x14ac:dyDescent="0.25">
      <c r="A62" s="26">
        <f>Wellpath!E62</f>
        <v>1770</v>
      </c>
      <c r="B62" s="22">
        <v>0</v>
      </c>
      <c r="C62" s="22">
        <f>SIN(Wellpath!$L62)</f>
        <v>0.61566147532565829</v>
      </c>
      <c r="D62" s="22">
        <v>0</v>
      </c>
      <c r="E62" s="20">
        <f>Model!$W$26*((drdp!B62+drdp!K62)*SAG!$B62+(drdp!E62+drdp!N62)*SAG!$C62+(drdp!H62+drdp!Q62)*SAG!$D62)</f>
        <v>1.3149189110053191E-2</v>
      </c>
      <c r="F62" s="20">
        <f>Model!$W$26*((drdp!C62+drdp!L62)*SAG!$B62+(drdp!F62+drdp!O62)*SAG!$C62+(drdp!I62+drdp!R62)*SAG!$D62)</f>
        <v>4.9073441837049904E-2</v>
      </c>
      <c r="G62" s="20">
        <f>Model!$W$26*((drdp!D62+drdp!M62)*SAG!$B62+(drdp!G62+drdp!P62)*SAG!$C62+(drdp!J62+drdp!S62)*SAG!$D62)</f>
        <v>-3.9692876727189338E-2</v>
      </c>
      <c r="H62" s="18">
        <f>Model!$W$26*((drdp!B62)*SAG!$B62+(drdp!E62)*SAG!$C62+(drdp!H62)*SAG!$D62)</f>
        <v>6.5745945550265954E-3</v>
      </c>
      <c r="I62" s="18">
        <f>Model!$W$26*((drdp!C62)*SAG!$B62+(drdp!F62)*SAG!$C62+(drdp!I62)*SAG!$D62)</f>
        <v>2.4536720918524952E-2</v>
      </c>
      <c r="J62" s="18">
        <f>Model!$W$26*((drdp!D62)*SAG!$B62+(drdp!G62)*SAG!$C62+(drdp!J62)*SAG!$D62)</f>
        <v>-1.9846438363594669E-2</v>
      </c>
      <c r="K62" s="21">
        <f>SUM(E$3:E61)+H62</f>
        <v>0.1470940159885499</v>
      </c>
      <c r="L62" s="21">
        <f>SUM(F$3:F61)+I62</f>
        <v>0.54896234115861708</v>
      </c>
      <c r="M62" s="21">
        <f>SUM(G$3:G61)+J62</f>
        <v>-0.26741147192258136</v>
      </c>
      <c r="N62" s="19">
        <f t="shared" si="1"/>
        <v>2.1636649539639775E-2</v>
      </c>
      <c r="O62" s="19">
        <f t="shared" si="1"/>
        <v>0.30135965201034987</v>
      </c>
      <c r="P62" s="19">
        <f t="shared" si="1"/>
        <v>7.1508895315801513E-2</v>
      </c>
      <c r="Q62" s="19">
        <f t="shared" si="2"/>
        <v>8.0749075387497413E-2</v>
      </c>
      <c r="R62" s="19">
        <f t="shared" si="3"/>
        <v>-3.9334627326501843E-2</v>
      </c>
      <c r="S62" s="19">
        <f t="shared" si="4"/>
        <v>-0.14679882767929206</v>
      </c>
    </row>
    <row r="63" spans="1:19" x14ac:dyDescent="0.25">
      <c r="A63" s="26">
        <f>Wellpath!E63</f>
        <v>1800</v>
      </c>
      <c r="B63" s="22">
        <v>0</v>
      </c>
      <c r="C63" s="22">
        <f>SIN(Wellpath!$L63)</f>
        <v>0.64278760968653925</v>
      </c>
      <c r="D63" s="22">
        <v>0</v>
      </c>
      <c r="E63" s="20">
        <f>Model!$W$26*((drdp!B63+drdp!K63)*SAG!$B63+(drdp!E63+drdp!N63)*SAG!$C63+(drdp!H63+drdp!Q63)*SAG!$D63)</f>
        <v>1.3345852229097285E-2</v>
      </c>
      <c r="F63" s="20">
        <f>Model!$W$26*((drdp!C63+drdp!L63)*SAG!$B63+(drdp!F63+drdp!O63)*SAG!$C63+(drdp!I63+drdp!R63)*SAG!$D63)</f>
        <v>4.9807398589297419E-2</v>
      </c>
      <c r="G63" s="20">
        <f>Model!$W$26*((drdp!D63+drdp!M63)*SAG!$B63+(drdp!G63+drdp!P63)*SAG!$C63+(drdp!J63+drdp!S63)*SAG!$D63)</f>
        <v>-4.3267680238701818E-2</v>
      </c>
      <c r="H63" s="18">
        <f>Model!$W$26*((drdp!B63)*SAG!$B63+(drdp!E63)*SAG!$C63+(drdp!H63)*SAG!$D63)</f>
        <v>6.6729261145486423E-3</v>
      </c>
      <c r="I63" s="18">
        <f>Model!$W$26*((drdp!C63)*SAG!$B63+(drdp!F63)*SAG!$C63+(drdp!I63)*SAG!$D63)</f>
        <v>2.490369929464871E-2</v>
      </c>
      <c r="J63" s="18">
        <f>Model!$W$26*((drdp!D63)*SAG!$B63+(drdp!G63)*SAG!$C63+(drdp!J63)*SAG!$D63)</f>
        <v>-2.1633840119350909E-2</v>
      </c>
      <c r="K63" s="21">
        <f>SUM(E$3:E62)+H63</f>
        <v>0.16034153665812514</v>
      </c>
      <c r="L63" s="21">
        <f>SUM(F$3:F62)+I63</f>
        <v>0.59840276137179071</v>
      </c>
      <c r="M63" s="21">
        <f>SUM(G$3:G62)+J63</f>
        <v>-0.30889175040552697</v>
      </c>
      <c r="N63" s="19">
        <f t="shared" si="1"/>
        <v>2.570940837788889E-2</v>
      </c>
      <c r="O63" s="19">
        <f t="shared" si="1"/>
        <v>0.3580858648173843</v>
      </c>
      <c r="P63" s="19">
        <f t="shared" si="1"/>
        <v>9.541411346859037E-2</v>
      </c>
      <c r="Q63" s="19">
        <f t="shared" si="2"/>
        <v>9.5948818298818295E-2</v>
      </c>
      <c r="R63" s="19">
        <f t="shared" si="3"/>
        <v>-4.9528177921040244E-2</v>
      </c>
      <c r="S63" s="19">
        <f t="shared" si="4"/>
        <v>-0.1848416764076333</v>
      </c>
    </row>
    <row r="64" spans="1:19" x14ac:dyDescent="0.25">
      <c r="A64" s="26">
        <f>Wellpath!E64</f>
        <v>1830</v>
      </c>
      <c r="B64" s="22">
        <v>0</v>
      </c>
      <c r="C64" s="22">
        <f>SIN(Wellpath!$L64)</f>
        <v>0.66913060635885824</v>
      </c>
      <c r="D64" s="22">
        <v>0</v>
      </c>
      <c r="E64" s="20">
        <f>Model!$W$26*((drdp!B64+drdp!K64)*SAG!$B64+(drdp!E64+drdp!N64)*SAG!$C64+(drdp!H64+drdp!Q64)*SAG!$D64)</f>
        <v>1.3477495697601597E-2</v>
      </c>
      <c r="F64" s="20">
        <f>Model!$W$26*((drdp!C64+drdp!L64)*SAG!$B64+(drdp!F64+drdp!O64)*SAG!$C64+(drdp!I64+drdp!R64)*SAG!$D64)</f>
        <v>5.0298698702240116E-2</v>
      </c>
      <c r="G64" s="20">
        <f>Model!$W$26*((drdp!D64+drdp!M64)*SAG!$B64+(drdp!G64+drdp!P64)*SAG!$C64+(drdp!J64+drdp!S64)*SAG!$D64)</f>
        <v>-4.6886780021618377E-2</v>
      </c>
      <c r="H64" s="18">
        <f>Model!$W$26*((drdp!B64)*SAG!$B64+(drdp!E64)*SAG!$C64+(drdp!H64)*SAG!$D64)</f>
        <v>6.7387478488007985E-3</v>
      </c>
      <c r="I64" s="18">
        <f>Model!$W$26*((drdp!C64)*SAG!$B64+(drdp!F64)*SAG!$C64+(drdp!I64)*SAG!$D64)</f>
        <v>2.5149349351120058E-2</v>
      </c>
      <c r="J64" s="18">
        <f>Model!$W$26*((drdp!D64)*SAG!$B64+(drdp!G64)*SAG!$C64+(drdp!J64)*SAG!$D64)</f>
        <v>-2.3443390010809188E-2</v>
      </c>
      <c r="K64" s="21">
        <f>SUM(E$3:E63)+H64</f>
        <v>0.17375321062147459</v>
      </c>
      <c r="L64" s="21">
        <f>SUM(F$3:F63)+I64</f>
        <v>0.64845581001755936</v>
      </c>
      <c r="M64" s="21">
        <f>SUM(G$3:G63)+J64</f>
        <v>-0.35396898053568704</v>
      </c>
      <c r="N64" s="19">
        <f t="shared" si="1"/>
        <v>3.0190178201270509E-2</v>
      </c>
      <c r="O64" s="19">
        <f t="shared" si="1"/>
        <v>0.42049493754552902</v>
      </c>
      <c r="P64" s="19">
        <f t="shared" si="1"/>
        <v>0.12529403918147358</v>
      </c>
      <c r="Q64" s="19">
        <f t="shared" si="2"/>
        <v>0.1126712789366999</v>
      </c>
      <c r="R64" s="19">
        <f t="shared" si="3"/>
        <v>-6.1503246828485868E-2</v>
      </c>
      <c r="S64" s="19">
        <f t="shared" si="4"/>
        <v>-0.22953324199435865</v>
      </c>
    </row>
    <row r="65" spans="1:19" x14ac:dyDescent="0.25">
      <c r="A65" s="26">
        <f>Wellpath!E65</f>
        <v>1860</v>
      </c>
      <c r="B65" s="22">
        <v>0</v>
      </c>
      <c r="C65" s="22">
        <f>SIN(Wellpath!$L65)</f>
        <v>0.69465837045899725</v>
      </c>
      <c r="D65" s="22">
        <v>0</v>
      </c>
      <c r="E65" s="20">
        <f>Model!$W$26*((drdp!B65+drdp!K65)*SAG!$B65+(drdp!E65+drdp!N65)*SAG!$C65+(drdp!H65+drdp!Q65)*SAG!$D65)</f>
        <v>1.3543478161820319E-2</v>
      </c>
      <c r="F65" s="20">
        <f>Model!$W$26*((drdp!C65+drdp!L65)*SAG!$B65+(drdp!F65+drdp!O65)*SAG!$C65+(drdp!I65+drdp!R65)*SAG!$D65)</f>
        <v>5.0544948611112979E-2</v>
      </c>
      <c r="G65" s="20">
        <f>Model!$W$26*((drdp!D65+drdp!M65)*SAG!$B65+(drdp!G65+drdp!P65)*SAG!$C65+(drdp!J65+drdp!S65)*SAG!$D65)</f>
        <v>-5.0532544185587246E-2</v>
      </c>
      <c r="H65" s="18">
        <f>Model!$W$26*((drdp!B65)*SAG!$B65+(drdp!E65)*SAG!$C65+(drdp!H65)*SAG!$D65)</f>
        <v>6.7717390809101594E-3</v>
      </c>
      <c r="I65" s="18">
        <f>Model!$W$26*((drdp!C65)*SAG!$B65+(drdp!F65)*SAG!$C65+(drdp!I65)*SAG!$D65)</f>
        <v>2.5272474305556489E-2</v>
      </c>
      <c r="J65" s="18">
        <f>Model!$W$26*((drdp!D65)*SAG!$B65+(drdp!G65)*SAG!$C65+(drdp!J65)*SAG!$D65)</f>
        <v>-2.5266272092793623E-2</v>
      </c>
      <c r="K65" s="21">
        <f>SUM(E$3:E64)+H65</f>
        <v>0.18726369755118555</v>
      </c>
      <c r="L65" s="21">
        <f>SUM(F$3:F64)+I65</f>
        <v>0.69887763367423594</v>
      </c>
      <c r="M65" s="21">
        <f>SUM(G$3:G64)+J65</f>
        <v>-0.40267864263928987</v>
      </c>
      <c r="N65" s="19">
        <f t="shared" si="1"/>
        <v>3.5067692420541897E-2</v>
      </c>
      <c r="O65" s="19">
        <f t="shared" si="1"/>
        <v>0.48842994685009955</v>
      </c>
      <c r="P65" s="19">
        <f t="shared" si="1"/>
        <v>0.16215008923782093</v>
      </c>
      <c r="Q65" s="19">
        <f t="shared" si="2"/>
        <v>0.13087440981766038</v>
      </c>
      <c r="R65" s="19">
        <f t="shared" si="3"/>
        <v>-7.5407091545525912E-2</v>
      </c>
      <c r="S65" s="19">
        <f t="shared" si="4"/>
        <v>-0.28142309689890022</v>
      </c>
    </row>
    <row r="66" spans="1:19" x14ac:dyDescent="0.25">
      <c r="A66" s="26">
        <f>Wellpath!E66</f>
        <v>1890</v>
      </c>
      <c r="B66" s="22">
        <v>0</v>
      </c>
      <c r="C66" s="22">
        <f>SIN(Wellpath!$L66)</f>
        <v>0.71933980033865108</v>
      </c>
      <c r="D66" s="22">
        <v>0</v>
      </c>
      <c r="E66" s="20">
        <f>Model!$W$26*((drdp!B66+drdp!K66)*SAG!$B66+(drdp!E66+drdp!N66)*SAG!$C66+(drdp!H66+drdp!Q66)*SAG!$D66)</f>
        <v>1.3543478161820319E-2</v>
      </c>
      <c r="F66" s="20">
        <f>Model!$W$26*((drdp!C66+drdp!L66)*SAG!$B66+(drdp!F66+drdp!O66)*SAG!$C66+(drdp!I66+drdp!R66)*SAG!$D66)</f>
        <v>5.0544948611112979E-2</v>
      </c>
      <c r="G66" s="20">
        <f>Model!$W$26*((drdp!D66+drdp!M66)*SAG!$B66+(drdp!G66+drdp!P66)*SAG!$C66+(drdp!J66+drdp!S66)*SAG!$D66)</f>
        <v>-5.4187210934072513E-2</v>
      </c>
      <c r="H66" s="18">
        <f>Model!$W$26*((drdp!B66)*SAG!$B66+(drdp!E66)*SAG!$C66+(drdp!H66)*SAG!$D66)</f>
        <v>6.7717390809101594E-3</v>
      </c>
      <c r="I66" s="18">
        <f>Model!$W$26*((drdp!C66)*SAG!$B66+(drdp!F66)*SAG!$C66+(drdp!I66)*SAG!$D66)</f>
        <v>2.5272474305556489E-2</v>
      </c>
      <c r="J66" s="18">
        <f>Model!$W$26*((drdp!D66)*SAG!$B66+(drdp!G66)*SAG!$C66+(drdp!J66)*SAG!$D66)</f>
        <v>-2.7093605467036257E-2</v>
      </c>
      <c r="K66" s="21">
        <f>SUM(E$3:E65)+H66</f>
        <v>0.20080717571300588</v>
      </c>
      <c r="L66" s="21">
        <f>SUM(F$3:F65)+I66</f>
        <v>0.74942258228534897</v>
      </c>
      <c r="M66" s="21">
        <f>SUM(G$3:G65)+J66</f>
        <v>-0.45503852019911972</v>
      </c>
      <c r="N66" s="19">
        <f t="shared" si="1"/>
        <v>4.0323521817834017E-2</v>
      </c>
      <c r="O66" s="19">
        <f t="shared" si="1"/>
        <v>0.5616342068392407</v>
      </c>
      <c r="P66" s="19">
        <f t="shared" si="1"/>
        <v>0.2070600548650047</v>
      </c>
      <c r="Q66" s="19">
        <f t="shared" si="2"/>
        <v>0.15048943216426869</v>
      </c>
      <c r="R66" s="19">
        <f t="shared" si="3"/>
        <v>-9.1375000081810806E-2</v>
      </c>
      <c r="S66" s="19">
        <f t="shared" si="4"/>
        <v>-0.34101614284692822</v>
      </c>
    </row>
    <row r="67" spans="1:19" x14ac:dyDescent="0.25">
      <c r="A67" s="26">
        <f>Wellpath!E67</f>
        <v>1920</v>
      </c>
      <c r="B67" s="22">
        <v>0</v>
      </c>
      <c r="C67" s="22">
        <f>SIN(Wellpath!$L67)</f>
        <v>0.74314482547739424</v>
      </c>
      <c r="D67" s="22">
        <v>0</v>
      </c>
      <c r="E67" s="20">
        <f>Model!$W$26*((drdp!B67+drdp!K67)*SAG!$B67+(drdp!E67+drdp!N67)*SAG!$C67+(drdp!H67+drdp!Q67)*SAG!$D67)</f>
        <v>1.3477495697601597E-2</v>
      </c>
      <c r="F67" s="20">
        <f>Model!$W$26*((drdp!C67+drdp!L67)*SAG!$B67+(drdp!F67+drdp!O67)*SAG!$C67+(drdp!I67+drdp!R67)*SAG!$D67)</f>
        <v>5.0298698702240109E-2</v>
      </c>
      <c r="G67" s="20">
        <f>Model!$W$26*((drdp!D67+drdp!M67)*SAG!$B67+(drdp!G67+drdp!P67)*SAG!$C67+(drdp!J67+drdp!S67)*SAG!$D67)</f>
        <v>-5.783297509804141E-2</v>
      </c>
      <c r="H67" s="18">
        <f>Model!$W$26*((drdp!B67)*SAG!$B67+(drdp!E67)*SAG!$C67+(drdp!H67)*SAG!$D67)</f>
        <v>6.7387478488007985E-3</v>
      </c>
      <c r="I67" s="18">
        <f>Model!$W$26*((drdp!C67)*SAG!$B67+(drdp!F67)*SAG!$C67+(drdp!I67)*SAG!$D67)</f>
        <v>2.5149349351120055E-2</v>
      </c>
      <c r="J67" s="18">
        <f>Model!$W$26*((drdp!D67)*SAG!$B67+(drdp!G67)*SAG!$C67+(drdp!J67)*SAG!$D67)</f>
        <v>-2.8916487549020705E-2</v>
      </c>
      <c r="K67" s="21">
        <f>SUM(E$3:E66)+H67</f>
        <v>0.21431766264271684</v>
      </c>
      <c r="L67" s="21">
        <f>SUM(F$3:F66)+I67</f>
        <v>0.79984440594202555</v>
      </c>
      <c r="M67" s="21">
        <f>SUM(G$3:G66)+J67</f>
        <v>-0.51104861321517669</v>
      </c>
      <c r="N67" s="19">
        <f t="shared" si="1"/>
        <v>4.5932060520637384E-2</v>
      </c>
      <c r="O67" s="19">
        <f t="shared" si="1"/>
        <v>0.63975107371675177</v>
      </c>
      <c r="P67" s="19">
        <f t="shared" si="1"/>
        <v>0.26117068506915525</v>
      </c>
      <c r="Q67" s="19">
        <f t="shared" si="2"/>
        <v>0.17142078355934728</v>
      </c>
      <c r="R67" s="19">
        <f t="shared" si="3"/>
        <v>-0.10952674428107853</v>
      </c>
      <c r="S67" s="19">
        <f t="shared" si="4"/>
        <v>-0.40875937444458899</v>
      </c>
    </row>
    <row r="68" spans="1:19" x14ac:dyDescent="0.25">
      <c r="A68" s="26">
        <f>Wellpath!E68</f>
        <v>1950</v>
      </c>
      <c r="B68" s="22">
        <v>0</v>
      </c>
      <c r="C68" s="22">
        <f>SIN(Wellpath!$L68)</f>
        <v>0.76604444311897801</v>
      </c>
      <c r="D68" s="22">
        <v>0</v>
      </c>
      <c r="E68" s="20">
        <f>Model!$W$26*((drdp!B68+drdp!K68)*SAG!$B68+(drdp!E68+drdp!N68)*SAG!$C68+(drdp!H68+drdp!Q68)*SAG!$D68)</f>
        <v>1.3345852229097286E-2</v>
      </c>
      <c r="F68" s="20">
        <f>Model!$W$26*((drdp!C68+drdp!L68)*SAG!$B68+(drdp!F68+drdp!O68)*SAG!$C68+(drdp!I68+drdp!R68)*SAG!$D68)</f>
        <v>4.980739858929744E-2</v>
      </c>
      <c r="G68" s="20">
        <f>Model!$W$26*((drdp!D68+drdp!M68)*SAG!$B68+(drdp!G68+drdp!P68)*SAG!$C68+(drdp!J68+drdp!S68)*SAG!$D68)</f>
        <v>-6.1452074880957948E-2</v>
      </c>
      <c r="H68" s="18">
        <f>Model!$W$26*((drdp!B68)*SAG!$B68+(drdp!E68)*SAG!$C68+(drdp!H68)*SAG!$D68)</f>
        <v>6.6729261145486432E-3</v>
      </c>
      <c r="I68" s="18">
        <f>Model!$W$26*((drdp!C68)*SAG!$B68+(drdp!F68)*SAG!$C68+(drdp!I68)*SAG!$D68)</f>
        <v>2.490369929464872E-2</v>
      </c>
      <c r="J68" s="18">
        <f>Model!$W$26*((drdp!D68)*SAG!$B68+(drdp!G68)*SAG!$C68+(drdp!J68)*SAG!$D68)</f>
        <v>-3.0726037440478974E-2</v>
      </c>
      <c r="K68" s="21">
        <f>SUM(E$3:E67)+H68</f>
        <v>0.22772933660606628</v>
      </c>
      <c r="L68" s="21">
        <f>SUM(F$3:F67)+I68</f>
        <v>0.84989745458779442</v>
      </c>
      <c r="M68" s="21">
        <f>SUM(G$3:G67)+J68</f>
        <v>-0.57069113820467632</v>
      </c>
      <c r="N68" s="19">
        <f t="shared" ref="N68:P131" si="5">K68^2</f>
        <v>5.1860650751039045E-2</v>
      </c>
      <c r="O68" s="19">
        <f t="shared" si="5"/>
        <v>0.72232568331481206</v>
      </c>
      <c r="P68" s="19">
        <f t="shared" si="5"/>
        <v>0.32568837522534899</v>
      </c>
      <c r="Q68" s="19">
        <f t="shared" ref="Q68:Q131" si="6">K68*L68</f>
        <v>0.19354658351646278</v>
      </c>
      <c r="R68" s="19">
        <f t="shared" ref="R68:R131" si="7">K68*M68</f>
        <v>-0.12996311431031182</v>
      </c>
      <c r="S68" s="19">
        <f t="shared" ref="S68:S131" si="8">L68*M68</f>
        <v>-0.48502894571596561</v>
      </c>
    </row>
    <row r="69" spans="1:19" x14ac:dyDescent="0.25">
      <c r="A69" s="26">
        <f>Wellpath!E69</f>
        <v>1980</v>
      </c>
      <c r="B69" s="22">
        <v>0</v>
      </c>
      <c r="C69" s="22">
        <f>SIN(Wellpath!$L69)</f>
        <v>0.78801075360672201</v>
      </c>
      <c r="D69" s="22">
        <v>0</v>
      </c>
      <c r="E69" s="20">
        <f>Model!$W$26*((drdp!B69+drdp!K69)*SAG!$B69+(drdp!E69+drdp!N69)*SAG!$C69+(drdp!H69+drdp!Q69)*SAG!$D69)</f>
        <v>1.3149189110053191E-2</v>
      </c>
      <c r="F69" s="20">
        <f>Model!$W$26*((drdp!C69+drdp!L69)*SAG!$B69+(drdp!F69+drdp!O69)*SAG!$C69+(drdp!I69+drdp!R69)*SAG!$D69)</f>
        <v>4.9073441837049897E-2</v>
      </c>
      <c r="G69" s="20">
        <f>Model!$W$26*((drdp!D69+drdp!M69)*SAG!$B69+(drdp!G69+drdp!P69)*SAG!$C69+(drdp!J69+drdp!S69)*SAG!$D69)</f>
        <v>-6.5026878392470441E-2</v>
      </c>
      <c r="H69" s="18">
        <f>Model!$W$26*((drdp!B69)*SAG!$B69+(drdp!E69)*SAG!$C69+(drdp!H69)*SAG!$D69)</f>
        <v>6.5745945550265954E-3</v>
      </c>
      <c r="I69" s="18">
        <f>Model!$W$26*((drdp!C69)*SAG!$B69+(drdp!F69)*SAG!$C69+(drdp!I69)*SAG!$D69)</f>
        <v>2.4536720918524949E-2</v>
      </c>
      <c r="J69" s="18">
        <f>Model!$W$26*((drdp!D69)*SAG!$B69+(drdp!G69)*SAG!$C69+(drdp!J69)*SAG!$D69)</f>
        <v>-3.2513439196235221E-2</v>
      </c>
      <c r="K69" s="21">
        <f>SUM(E$3:E68)+H69</f>
        <v>0.24097685727564153</v>
      </c>
      <c r="L69" s="21">
        <f>SUM(F$3:F68)+I69</f>
        <v>0.89933787480096805</v>
      </c>
      <c r="M69" s="21">
        <f>SUM(G$3:G68)+J69</f>
        <v>-0.63393061484139046</v>
      </c>
      <c r="N69" s="19">
        <f t="shared" si="5"/>
        <v>5.8069845742444906E-2</v>
      </c>
      <c r="O69" s="19">
        <f t="shared" si="5"/>
        <v>0.80880861305152163</v>
      </c>
      <c r="P69" s="19">
        <f t="shared" si="5"/>
        <v>0.40186802443318331</v>
      </c>
      <c r="Q69" s="19">
        <f t="shared" si="6"/>
        <v>0.21671961469849166</v>
      </c>
      <c r="R69" s="19">
        <f t="shared" si="7"/>
        <v>-0.15276260729529342</v>
      </c>
      <c r="S69" s="19">
        <f t="shared" si="8"/>
        <v>-0.57011781192272715</v>
      </c>
    </row>
    <row r="70" spans="1:19" x14ac:dyDescent="0.25">
      <c r="A70" s="26">
        <f>Wellpath!E70</f>
        <v>2010</v>
      </c>
      <c r="B70" s="22">
        <v>0</v>
      </c>
      <c r="C70" s="22">
        <f>SIN(Wellpath!$L70)</f>
        <v>0.80901699437494745</v>
      </c>
      <c r="D70" s="22">
        <v>0</v>
      </c>
      <c r="E70" s="20">
        <f>Model!$W$26*((drdp!B70+drdp!K70)*SAG!$B70+(drdp!E70+drdp!N70)*SAG!$C70+(drdp!H70+drdp!Q70)*SAG!$D70)</f>
        <v>1.2888464463416785E-2</v>
      </c>
      <c r="F70" s="20">
        <f>Model!$W$26*((drdp!C70+drdp!L70)*SAG!$B70+(drdp!F70+drdp!O70)*SAG!$C70+(drdp!I70+drdp!R70)*SAG!$D70)</f>
        <v>4.8100404209017386E-2</v>
      </c>
      <c r="G70" s="20">
        <f>Model!$W$26*((drdp!D70+drdp!M70)*SAG!$B70+(drdp!G70+drdp!P70)*SAG!$C70+(drdp!J70+drdp!S70)*SAG!$D70)</f>
        <v>-6.8539969549208782E-2</v>
      </c>
      <c r="H70" s="18">
        <f>Model!$W$26*((drdp!B70)*SAG!$B70+(drdp!E70)*SAG!$C70+(drdp!H70)*SAG!$D70)</f>
        <v>6.4442322317083923E-3</v>
      </c>
      <c r="I70" s="18">
        <f>Model!$W$26*((drdp!C70)*SAG!$B70+(drdp!F70)*SAG!$C70+(drdp!I70)*SAG!$D70)</f>
        <v>2.4050202104508693E-2</v>
      </c>
      <c r="J70" s="18">
        <f>Model!$W$26*((drdp!D70)*SAG!$B70+(drdp!G70)*SAG!$C70+(drdp!J70)*SAG!$D70)</f>
        <v>-3.4269984774604391E-2</v>
      </c>
      <c r="K70" s="21">
        <f>SUM(E$3:E69)+H70</f>
        <v>0.25399568406237649</v>
      </c>
      <c r="L70" s="21">
        <f>SUM(F$3:F69)+I70</f>
        <v>0.94792479782400163</v>
      </c>
      <c r="M70" s="21">
        <f>SUM(G$3:G69)+J70</f>
        <v>-0.70071403881223016</v>
      </c>
      <c r="N70" s="19">
        <f t="shared" si="5"/>
        <v>6.4513807522314573E-2</v>
      </c>
      <c r="O70" s="19">
        <f t="shared" si="5"/>
        <v>0.8985614223296744</v>
      </c>
      <c r="P70" s="19">
        <f t="shared" si="5"/>
        <v>0.49100016418854758</v>
      </c>
      <c r="Q70" s="19">
        <f t="shared" si="6"/>
        <v>0.24076880746299723</v>
      </c>
      <c r="R70" s="19">
        <f t="shared" si="7"/>
        <v>-0.17797834162022302</v>
      </c>
      <c r="S70" s="19">
        <f t="shared" si="8"/>
        <v>-0.6642242135735229</v>
      </c>
    </row>
    <row r="71" spans="1:19" x14ac:dyDescent="0.25">
      <c r="A71" s="26">
        <f>Wellpath!E71</f>
        <v>2040</v>
      </c>
      <c r="B71" s="22">
        <v>0</v>
      </c>
      <c r="C71" s="22">
        <f>SIN(Wellpath!$L71)</f>
        <v>0.82903757255504174</v>
      </c>
      <c r="D71" s="22">
        <v>0</v>
      </c>
      <c r="E71" s="20">
        <f>Model!$W$26*((drdp!B71+drdp!K71)*SAG!$B71+(drdp!E71+drdp!N71)*SAG!$C71+(drdp!H71+drdp!Q71)*SAG!$D71)</f>
        <v>1.2564948513458527E-2</v>
      </c>
      <c r="F71" s="20">
        <f>Model!$W$26*((drdp!C71+drdp!L71)*SAG!$B71+(drdp!F71+drdp!O71)*SAG!$C71+(drdp!I71+drdp!R71)*SAG!$D71)</f>
        <v>4.6893026246714258E-2</v>
      </c>
      <c r="G71" s="20">
        <f>Model!$W$26*((drdp!D71+drdp!M71)*SAG!$B71+(drdp!G71+drdp!P71)*SAG!$C71+(drdp!J71+drdp!S71)*SAG!$D71)</f>
        <v>-7.1974232924192028E-2</v>
      </c>
      <c r="H71" s="18">
        <f>Model!$W$26*((drdp!B71)*SAG!$B71+(drdp!E71)*SAG!$C71+(drdp!H71)*SAG!$D71)</f>
        <v>6.2824742567292634E-3</v>
      </c>
      <c r="I71" s="18">
        <f>Model!$W$26*((drdp!C71)*SAG!$B71+(drdp!F71)*SAG!$C71+(drdp!I71)*SAG!$D71)</f>
        <v>2.3446513123357129E-2</v>
      </c>
      <c r="J71" s="18">
        <f>Model!$W$26*((drdp!D71)*SAG!$B71+(drdp!G71)*SAG!$C71+(drdp!J71)*SAG!$D71)</f>
        <v>-3.5987116462096014E-2</v>
      </c>
      <c r="K71" s="21">
        <f>SUM(E$3:E70)+H71</f>
        <v>0.2667223905508142</v>
      </c>
      <c r="L71" s="21">
        <f>SUM(F$3:F70)+I71</f>
        <v>0.99542151305186743</v>
      </c>
      <c r="M71" s="21">
        <f>SUM(G$3:G70)+J71</f>
        <v>-0.77097114004893053</v>
      </c>
      <c r="N71" s="19">
        <f t="shared" si="5"/>
        <v>7.1140833621141056E-2</v>
      </c>
      <c r="O71" s="19">
        <f t="shared" si="5"/>
        <v>0.99086398864646907</v>
      </c>
      <c r="P71" s="19">
        <f t="shared" si="5"/>
        <v>0.59439649878834766</v>
      </c>
      <c r="Q71" s="19">
        <f t="shared" si="6"/>
        <v>0.2655012055669026</v>
      </c>
      <c r="R71" s="19">
        <f t="shared" si="7"/>
        <v>-0.20563526551953731</v>
      </c>
      <c r="S71" s="19">
        <f t="shared" si="8"/>
        <v>-0.76744125874682956</v>
      </c>
    </row>
    <row r="72" spans="1:19" x14ac:dyDescent="0.25">
      <c r="A72" s="26">
        <f>Wellpath!E72</f>
        <v>2070</v>
      </c>
      <c r="B72" s="22">
        <v>0</v>
      </c>
      <c r="C72" s="22">
        <f>SIN(Wellpath!$L72)</f>
        <v>0.84804809615642596</v>
      </c>
      <c r="D72" s="22">
        <v>0</v>
      </c>
      <c r="E72" s="20">
        <f>Model!$W$26*((drdp!B72+drdp!K72)*SAG!$B72+(drdp!E72+drdp!N72)*SAG!$C72+(drdp!H72+drdp!Q72)*SAG!$D72)</f>
        <v>1.2180217397366905E-2</v>
      </c>
      <c r="F72" s="20">
        <f>Model!$W$26*((drdp!C72+drdp!L72)*SAG!$B72+(drdp!F72+drdp!O72)*SAG!$C72+(drdp!I72+drdp!R72)*SAG!$D72)</f>
        <v>4.545719017420765E-2</v>
      </c>
      <c r="G72" s="20">
        <f>Model!$W$26*((drdp!D72+drdp!M72)*SAG!$B72+(drdp!G72+drdp!P72)*SAG!$C72+(drdp!J72+drdp!S72)*SAG!$D72)</f>
        <v>-7.5312937131468194E-2</v>
      </c>
      <c r="H72" s="18">
        <f>Model!$W$26*((drdp!B72)*SAG!$B72+(drdp!E72)*SAG!$C72+(drdp!H72)*SAG!$D72)</f>
        <v>6.0901086986834526E-3</v>
      </c>
      <c r="I72" s="18">
        <f>Model!$W$26*((drdp!C72)*SAG!$B72+(drdp!F72)*SAG!$C72+(drdp!I72)*SAG!$D72)</f>
        <v>2.2728595087103825E-2</v>
      </c>
      <c r="J72" s="18">
        <f>Model!$W$26*((drdp!D72)*SAG!$B72+(drdp!G72)*SAG!$C72+(drdp!J72)*SAG!$D72)</f>
        <v>-3.7656468565734097E-2</v>
      </c>
      <c r="K72" s="21">
        <f>SUM(E$3:E71)+H72</f>
        <v>0.27909497350622686</v>
      </c>
      <c r="L72" s="21">
        <f>SUM(F$3:F71)+I72</f>
        <v>1.0415966212623284</v>
      </c>
      <c r="M72" s="21">
        <f>SUM(G$3:G71)+J72</f>
        <v>-0.84461472507676072</v>
      </c>
      <c r="N72" s="19">
        <f t="shared" si="5"/>
        <v>7.789400423644148E-2</v>
      </c>
      <c r="O72" s="19">
        <f t="shared" si="5"/>
        <v>1.0849235214250985</v>
      </c>
      <c r="P72" s="19">
        <f t="shared" si="5"/>
        <v>0.71337403381649211</v>
      </c>
      <c r="Q72" s="19">
        <f t="shared" si="6"/>
        <v>0.29070438141538496</v>
      </c>
      <c r="R72" s="19">
        <f t="shared" si="7"/>
        <v>-0.23572772431826761</v>
      </c>
      <c r="S72" s="19">
        <f t="shared" si="8"/>
        <v>-0.87974784390836436</v>
      </c>
    </row>
    <row r="73" spans="1:19" x14ac:dyDescent="0.25">
      <c r="A73" s="26">
        <f>Wellpath!E73</f>
        <v>2100</v>
      </c>
      <c r="B73" s="22">
        <v>0</v>
      </c>
      <c r="C73" s="22">
        <f>SIN(Wellpath!$L73)</f>
        <v>0.8660254037844386</v>
      </c>
      <c r="D73" s="22">
        <v>0</v>
      </c>
      <c r="E73" s="20">
        <f>Model!$W$26*((drdp!B73+drdp!K73)*SAG!$B73+(drdp!E73+drdp!N73)*SAG!$C73+(drdp!H73+drdp!Q73)*SAG!$D73)</f>
        <v>1.1736145486466489E-2</v>
      </c>
      <c r="F73" s="20">
        <f>Model!$W$26*((drdp!C73+drdp!L73)*SAG!$B73+(drdp!F73+drdp!O73)*SAG!$C73+(drdp!I73+drdp!R73)*SAG!$D73)</f>
        <v>4.3799891240513096E-2</v>
      </c>
      <c r="G73" s="20">
        <f>Model!$W$26*((drdp!D73+drdp!M73)*SAG!$B73+(drdp!G73+drdp!P73)*SAG!$C73+(drdp!J73+drdp!S73)*SAG!$D73)</f>
        <v>-7.8539816339744814E-2</v>
      </c>
      <c r="H73" s="18">
        <f>Model!$W$26*((drdp!B73)*SAG!$B73+(drdp!E73)*SAG!$C73+(drdp!H73)*SAG!$D73)</f>
        <v>5.8680727432332443E-3</v>
      </c>
      <c r="I73" s="18">
        <f>Model!$W$26*((drdp!C73)*SAG!$B73+(drdp!F73)*SAG!$C73+(drdp!I73)*SAG!$D73)</f>
        <v>2.1899945620256548E-2</v>
      </c>
      <c r="J73" s="18">
        <f>Model!$W$26*((drdp!D73)*SAG!$B73+(drdp!G73)*SAG!$C73+(drdp!J73)*SAG!$D73)</f>
        <v>-3.9269908169872407E-2</v>
      </c>
      <c r="K73" s="21">
        <f>SUM(E$3:E72)+H73</f>
        <v>0.2910531549481436</v>
      </c>
      <c r="L73" s="21">
        <f>SUM(F$3:F72)+I73</f>
        <v>1.0862251619696888</v>
      </c>
      <c r="M73" s="21">
        <f>SUM(G$3:G72)+J73</f>
        <v>-0.92154110181236715</v>
      </c>
      <c r="N73" s="19">
        <f t="shared" si="5"/>
        <v>8.4711939005268092E-2</v>
      </c>
      <c r="O73" s="19">
        <f t="shared" si="5"/>
        <v>1.1798851024960766</v>
      </c>
      <c r="P73" s="19">
        <f t="shared" si="5"/>
        <v>0.8492380023295516</v>
      </c>
      <c r="Q73" s="19">
        <f t="shared" si="6"/>
        <v>0.31614926037533619</v>
      </c>
      <c r="R73" s="19">
        <f t="shared" si="7"/>
        <v>-0.26821744509687789</v>
      </c>
      <c r="S73" s="19">
        <f t="shared" si="8"/>
        <v>-1.0010011325778641</v>
      </c>
    </row>
    <row r="74" spans="1:19" x14ac:dyDescent="0.25">
      <c r="A74" s="26">
        <f>Wellpath!E74</f>
        <v>2130</v>
      </c>
      <c r="B74" s="22">
        <v>0</v>
      </c>
      <c r="C74" s="22">
        <f>SIN(Wellpath!$L74)</f>
        <v>0.8660254037844386</v>
      </c>
      <c r="D74" s="22">
        <v>0</v>
      </c>
      <c r="E74" s="20">
        <f>Model!$W$26*((drdp!B74+drdp!K74)*SAG!$B74+(drdp!E74+drdp!N74)*SAG!$C74+(drdp!H74+drdp!Q74)*SAG!$D74)</f>
        <v>1.1736145486466489E-2</v>
      </c>
      <c r="F74" s="20">
        <f>Model!$W$26*((drdp!C74+drdp!L74)*SAG!$B74+(drdp!F74+drdp!O74)*SAG!$C74+(drdp!I74+drdp!R74)*SAG!$D74)</f>
        <v>4.3799891240513096E-2</v>
      </c>
      <c r="G74" s="20">
        <f>Model!$W$26*((drdp!D74+drdp!M74)*SAG!$B74+(drdp!G74+drdp!P74)*SAG!$C74+(drdp!J74+drdp!S74)*SAG!$D74)</f>
        <v>-7.8539816339744814E-2</v>
      </c>
      <c r="H74" s="18">
        <f>Model!$W$26*((drdp!B74)*SAG!$B74+(drdp!E74)*SAG!$C74+(drdp!H74)*SAG!$D74)</f>
        <v>5.8680727432332443E-3</v>
      </c>
      <c r="I74" s="18">
        <f>Model!$W$26*((drdp!C74)*SAG!$B74+(drdp!F74)*SAG!$C74+(drdp!I74)*SAG!$D74)</f>
        <v>2.1899945620256548E-2</v>
      </c>
      <c r="J74" s="18">
        <f>Model!$W$26*((drdp!D74)*SAG!$B74+(drdp!G74)*SAG!$C74+(drdp!J74)*SAG!$D74)</f>
        <v>-3.9269908169872407E-2</v>
      </c>
      <c r="K74" s="21">
        <f>SUM(E$3:E73)+H74</f>
        <v>0.30278930043461011</v>
      </c>
      <c r="L74" s="21">
        <f>SUM(F$3:F73)+I74</f>
        <v>1.1300250532102019</v>
      </c>
      <c r="M74" s="21">
        <f>SUM(G$3:G73)+J74</f>
        <v>-1.000080918152112</v>
      </c>
      <c r="N74" s="19">
        <f t="shared" si="5"/>
        <v>9.1681360457680577E-2</v>
      </c>
      <c r="O74" s="19">
        <f t="shared" si="5"/>
        <v>1.2769566208827194</v>
      </c>
      <c r="P74" s="19">
        <f t="shared" si="5"/>
        <v>1.0001618428519712</v>
      </c>
      <c r="Q74" s="19">
        <f t="shared" si="6"/>
        <v>0.34215949533510009</v>
      </c>
      <c r="R74" s="19">
        <f t="shared" si="7"/>
        <v>-0.30281380158528054</v>
      </c>
      <c r="S74" s="19">
        <f t="shared" si="8"/>
        <v>-1.1301164927493479</v>
      </c>
    </row>
    <row r="75" spans="1:19" x14ac:dyDescent="0.25">
      <c r="A75" s="26">
        <f>Wellpath!E75</f>
        <v>2160</v>
      </c>
      <c r="B75" s="22">
        <v>0</v>
      </c>
      <c r="C75" s="22">
        <f>SIN(Wellpath!$L75)</f>
        <v>0.8660254037844386</v>
      </c>
      <c r="D75" s="22">
        <v>0</v>
      </c>
      <c r="E75" s="20">
        <f>Model!$W$26*((drdp!B75+drdp!K75)*SAG!$B75+(drdp!E75+drdp!N75)*SAG!$C75+(drdp!H75+drdp!Q75)*SAG!$D75)</f>
        <v>1.1736145486466489E-2</v>
      </c>
      <c r="F75" s="20">
        <f>Model!$W$26*((drdp!C75+drdp!L75)*SAG!$B75+(drdp!F75+drdp!O75)*SAG!$C75+(drdp!I75+drdp!R75)*SAG!$D75)</f>
        <v>4.3799891240513096E-2</v>
      </c>
      <c r="G75" s="20">
        <f>Model!$W$26*((drdp!D75+drdp!M75)*SAG!$B75+(drdp!G75+drdp!P75)*SAG!$C75+(drdp!J75+drdp!S75)*SAG!$D75)</f>
        <v>-7.8539816339744814E-2</v>
      </c>
      <c r="H75" s="18">
        <f>Model!$W$26*((drdp!B75)*SAG!$B75+(drdp!E75)*SAG!$C75+(drdp!H75)*SAG!$D75)</f>
        <v>5.8680727432332443E-3</v>
      </c>
      <c r="I75" s="18">
        <f>Model!$W$26*((drdp!C75)*SAG!$B75+(drdp!F75)*SAG!$C75+(drdp!I75)*SAG!$D75)</f>
        <v>2.1899945620256548E-2</v>
      </c>
      <c r="J75" s="18">
        <f>Model!$W$26*((drdp!D75)*SAG!$B75+(drdp!G75)*SAG!$C75+(drdp!J75)*SAG!$D75)</f>
        <v>-3.9269908169872407E-2</v>
      </c>
      <c r="K75" s="21">
        <f>SUM(E$3:E74)+H75</f>
        <v>0.31452544592107662</v>
      </c>
      <c r="L75" s="21">
        <f>SUM(F$3:F74)+I75</f>
        <v>1.1738249444507149</v>
      </c>
      <c r="M75" s="21">
        <f>SUM(G$3:G74)+J75</f>
        <v>-1.0786207344918568</v>
      </c>
      <c r="N75" s="19">
        <f t="shared" si="5"/>
        <v>9.8926256131852089E-2</v>
      </c>
      <c r="O75" s="19">
        <f t="shared" si="5"/>
        <v>1.3778650002147241</v>
      </c>
      <c r="P75" s="19">
        <f t="shared" si="5"/>
        <v>1.1634226888757526</v>
      </c>
      <c r="Q75" s="19">
        <f t="shared" si="6"/>
        <v>0.36919781408664409</v>
      </c>
      <c r="R75" s="19">
        <f t="shared" si="7"/>
        <v>-0.33925366749577046</v>
      </c>
      <c r="S75" s="19">
        <f t="shared" si="8"/>
        <v>-1.2661119237482932</v>
      </c>
    </row>
    <row r="76" spans="1:19" x14ac:dyDescent="0.25">
      <c r="A76" s="26">
        <f>Wellpath!E76</f>
        <v>2190</v>
      </c>
      <c r="B76" s="22">
        <v>0</v>
      </c>
      <c r="C76" s="22">
        <f>SIN(Wellpath!$L76)</f>
        <v>0.8660254037844386</v>
      </c>
      <c r="D76" s="22">
        <v>0</v>
      </c>
      <c r="E76" s="20">
        <f>Model!$W$26*((drdp!B76+drdp!K76)*SAG!$B76+(drdp!E76+drdp!N76)*SAG!$C76+(drdp!H76+drdp!Q76)*SAG!$D76)</f>
        <v>1.1736145486466489E-2</v>
      </c>
      <c r="F76" s="20">
        <f>Model!$W$26*((drdp!C76+drdp!L76)*SAG!$B76+(drdp!F76+drdp!O76)*SAG!$C76+(drdp!I76+drdp!R76)*SAG!$D76)</f>
        <v>4.3799891240513096E-2</v>
      </c>
      <c r="G76" s="20">
        <f>Model!$W$26*((drdp!D76+drdp!M76)*SAG!$B76+(drdp!G76+drdp!P76)*SAG!$C76+(drdp!J76+drdp!S76)*SAG!$D76)</f>
        <v>-7.8539816339744814E-2</v>
      </c>
      <c r="H76" s="18">
        <f>Model!$W$26*((drdp!B76)*SAG!$B76+(drdp!E76)*SAG!$C76+(drdp!H76)*SAG!$D76)</f>
        <v>5.8680727432332443E-3</v>
      </c>
      <c r="I76" s="18">
        <f>Model!$W$26*((drdp!C76)*SAG!$B76+(drdp!F76)*SAG!$C76+(drdp!I76)*SAG!$D76)</f>
        <v>2.1899945620256548E-2</v>
      </c>
      <c r="J76" s="18">
        <f>Model!$W$26*((drdp!D76)*SAG!$B76+(drdp!G76)*SAG!$C76+(drdp!J76)*SAG!$D76)</f>
        <v>-3.9269908169872407E-2</v>
      </c>
      <c r="K76" s="21">
        <f>SUM(E$3:E75)+H76</f>
        <v>0.32626159140754313</v>
      </c>
      <c r="L76" s="21">
        <f>SUM(F$3:F75)+I76</f>
        <v>1.217624835691228</v>
      </c>
      <c r="M76" s="21">
        <f>SUM(G$3:G75)+J76</f>
        <v>-1.1571605508316016</v>
      </c>
      <c r="N76" s="19">
        <f t="shared" si="5"/>
        <v>0.10644662602778263</v>
      </c>
      <c r="O76" s="19">
        <f t="shared" si="5"/>
        <v>1.48261024049209</v>
      </c>
      <c r="P76" s="19">
        <f t="shared" si="5"/>
        <v>1.3390205404008957</v>
      </c>
      <c r="Q76" s="19">
        <f t="shared" si="6"/>
        <v>0.3972642166299683</v>
      </c>
      <c r="R76" s="19">
        <f t="shared" si="7"/>
        <v>-0.37753704282834755</v>
      </c>
      <c r="S76" s="19">
        <f t="shared" si="8"/>
        <v>-1.4089874255746999</v>
      </c>
    </row>
    <row r="77" spans="1:19" x14ac:dyDescent="0.25">
      <c r="A77" s="26">
        <f>Wellpath!E77</f>
        <v>2220</v>
      </c>
      <c r="B77" s="22">
        <v>0</v>
      </c>
      <c r="C77" s="22">
        <f>SIN(Wellpath!$L77)</f>
        <v>0.8660254037844386</v>
      </c>
      <c r="D77" s="22">
        <v>0</v>
      </c>
      <c r="E77" s="20">
        <f>Model!$W$26*((drdp!B77+drdp!K77)*SAG!$B77+(drdp!E77+drdp!N77)*SAG!$C77+(drdp!H77+drdp!Q77)*SAG!$D77)</f>
        <v>1.1736145486466489E-2</v>
      </c>
      <c r="F77" s="20">
        <f>Model!$W$26*((drdp!C77+drdp!L77)*SAG!$B77+(drdp!F77+drdp!O77)*SAG!$C77+(drdp!I77+drdp!R77)*SAG!$D77)</f>
        <v>4.3799891240513096E-2</v>
      </c>
      <c r="G77" s="20">
        <f>Model!$W$26*((drdp!D77+drdp!M77)*SAG!$B77+(drdp!G77+drdp!P77)*SAG!$C77+(drdp!J77+drdp!S77)*SAG!$D77)</f>
        <v>-7.8539816339744814E-2</v>
      </c>
      <c r="H77" s="18">
        <f>Model!$W$26*((drdp!B77)*SAG!$B77+(drdp!E77)*SAG!$C77+(drdp!H77)*SAG!$D77)</f>
        <v>5.8680727432332443E-3</v>
      </c>
      <c r="I77" s="18">
        <f>Model!$W$26*((drdp!C77)*SAG!$B77+(drdp!F77)*SAG!$C77+(drdp!I77)*SAG!$D77)</f>
        <v>2.1899945620256548E-2</v>
      </c>
      <c r="J77" s="18">
        <f>Model!$W$26*((drdp!D77)*SAG!$B77+(drdp!G77)*SAG!$C77+(drdp!J77)*SAG!$D77)</f>
        <v>-3.9269908169872407E-2</v>
      </c>
      <c r="K77" s="21">
        <f>SUM(E$3:E76)+H77</f>
        <v>0.33799773689400964</v>
      </c>
      <c r="L77" s="21">
        <f>SUM(F$3:F76)+I77</f>
        <v>1.2614247269317411</v>
      </c>
      <c r="M77" s="21">
        <f>SUM(G$3:G76)+J77</f>
        <v>-1.2357003671713465</v>
      </c>
      <c r="N77" s="19">
        <f t="shared" si="5"/>
        <v>0.11424247014547216</v>
      </c>
      <c r="O77" s="19">
        <f t="shared" si="5"/>
        <v>1.5911923417148177</v>
      </c>
      <c r="P77" s="19">
        <f t="shared" si="5"/>
        <v>1.5269553974274004</v>
      </c>
      <c r="Q77" s="19">
        <f t="shared" si="6"/>
        <v>0.42635870296507261</v>
      </c>
      <c r="R77" s="19">
        <f t="shared" si="7"/>
        <v>-0.41766392758301185</v>
      </c>
      <c r="S77" s="19">
        <f t="shared" si="8"/>
        <v>-1.5587429982285679</v>
      </c>
    </row>
    <row r="78" spans="1:19" x14ac:dyDescent="0.25">
      <c r="A78" s="26">
        <f>Wellpath!E78</f>
        <v>2250</v>
      </c>
      <c r="B78" s="22">
        <v>0</v>
      </c>
      <c r="C78" s="22">
        <f>SIN(Wellpath!$L78)</f>
        <v>0.8660254037844386</v>
      </c>
      <c r="D78" s="22">
        <v>0</v>
      </c>
      <c r="E78" s="20">
        <f>Model!$W$26*((drdp!B78+drdp!K78)*SAG!$B78+(drdp!E78+drdp!N78)*SAG!$C78+(drdp!H78+drdp!Q78)*SAG!$D78)</f>
        <v>1.1736145486466489E-2</v>
      </c>
      <c r="F78" s="20">
        <f>Model!$W$26*((drdp!C78+drdp!L78)*SAG!$B78+(drdp!F78+drdp!O78)*SAG!$C78+(drdp!I78+drdp!R78)*SAG!$D78)</f>
        <v>4.3799891240513096E-2</v>
      </c>
      <c r="G78" s="20">
        <f>Model!$W$26*((drdp!D78+drdp!M78)*SAG!$B78+(drdp!G78+drdp!P78)*SAG!$C78+(drdp!J78+drdp!S78)*SAG!$D78)</f>
        <v>-7.8539816339744814E-2</v>
      </c>
      <c r="H78" s="18">
        <f>Model!$W$26*((drdp!B78)*SAG!$B78+(drdp!E78)*SAG!$C78+(drdp!H78)*SAG!$D78)</f>
        <v>5.8680727432332443E-3</v>
      </c>
      <c r="I78" s="18">
        <f>Model!$W$26*((drdp!C78)*SAG!$B78+(drdp!F78)*SAG!$C78+(drdp!I78)*SAG!$D78)</f>
        <v>2.1899945620256548E-2</v>
      </c>
      <c r="J78" s="18">
        <f>Model!$W$26*((drdp!D78)*SAG!$B78+(drdp!G78)*SAG!$C78+(drdp!J78)*SAG!$D78)</f>
        <v>-3.9269908169872407E-2</v>
      </c>
      <c r="K78" s="21">
        <f>SUM(E$3:E77)+H78</f>
        <v>0.34973388238047615</v>
      </c>
      <c r="L78" s="21">
        <f>SUM(F$3:F77)+I78</f>
        <v>1.3052246181722542</v>
      </c>
      <c r="M78" s="21">
        <f>SUM(G$3:G77)+J78</f>
        <v>-1.3142401835110913</v>
      </c>
      <c r="N78" s="19">
        <f t="shared" si="5"/>
        <v>0.12231378848492072</v>
      </c>
      <c r="O78" s="19">
        <f t="shared" si="5"/>
        <v>1.7036113038829068</v>
      </c>
      <c r="P78" s="19">
        <f t="shared" si="5"/>
        <v>1.7272272599552669</v>
      </c>
      <c r="Q78" s="19">
        <f t="shared" si="6"/>
        <v>0.45648127309195702</v>
      </c>
      <c r="R78" s="19">
        <f t="shared" si="7"/>
        <v>-0.45963432175976338</v>
      </c>
      <c r="S78" s="19">
        <f t="shared" si="8"/>
        <v>-1.7153786417098975</v>
      </c>
    </row>
    <row r="79" spans="1:19" x14ac:dyDescent="0.25">
      <c r="A79" s="26">
        <f>Wellpath!E79</f>
        <v>2280</v>
      </c>
      <c r="B79" s="22">
        <v>0</v>
      </c>
      <c r="C79" s="22">
        <f>SIN(Wellpath!$L79)</f>
        <v>0.8660254037844386</v>
      </c>
      <c r="D79" s="22">
        <v>0</v>
      </c>
      <c r="E79" s="20">
        <f>Model!$W$26*((drdp!B79+drdp!K79)*SAG!$B79+(drdp!E79+drdp!N79)*SAG!$C79+(drdp!H79+drdp!Q79)*SAG!$D79)</f>
        <v>1.1736145486466489E-2</v>
      </c>
      <c r="F79" s="20">
        <f>Model!$W$26*((drdp!C79+drdp!L79)*SAG!$B79+(drdp!F79+drdp!O79)*SAG!$C79+(drdp!I79+drdp!R79)*SAG!$D79)</f>
        <v>4.3799891240513096E-2</v>
      </c>
      <c r="G79" s="20">
        <f>Model!$W$26*((drdp!D79+drdp!M79)*SAG!$B79+(drdp!G79+drdp!P79)*SAG!$C79+(drdp!J79+drdp!S79)*SAG!$D79)</f>
        <v>-7.8539816339744814E-2</v>
      </c>
      <c r="H79" s="18">
        <f>Model!$W$26*((drdp!B79)*SAG!$B79+(drdp!E79)*SAG!$C79+(drdp!H79)*SAG!$D79)</f>
        <v>5.8680727432332443E-3</v>
      </c>
      <c r="I79" s="18">
        <f>Model!$W$26*((drdp!C79)*SAG!$B79+(drdp!F79)*SAG!$C79+(drdp!I79)*SAG!$D79)</f>
        <v>2.1899945620256548E-2</v>
      </c>
      <c r="J79" s="18">
        <f>Model!$W$26*((drdp!D79)*SAG!$B79+(drdp!G79)*SAG!$C79+(drdp!J79)*SAG!$D79)</f>
        <v>-3.9269908169872407E-2</v>
      </c>
      <c r="K79" s="21">
        <f>SUM(E$3:E78)+H79</f>
        <v>0.36147002786694266</v>
      </c>
      <c r="L79" s="21">
        <f>SUM(F$3:F78)+I79</f>
        <v>1.3490245094127673</v>
      </c>
      <c r="M79" s="21">
        <f>SUM(G$3:G78)+J79</f>
        <v>-1.3927799998508361</v>
      </c>
      <c r="N79" s="19">
        <f t="shared" si="5"/>
        <v>0.13066058104612829</v>
      </c>
      <c r="O79" s="19">
        <f t="shared" si="5"/>
        <v>1.8198671269963576</v>
      </c>
      <c r="P79" s="19">
        <f t="shared" si="5"/>
        <v>1.9398361279844951</v>
      </c>
      <c r="Q79" s="19">
        <f t="shared" si="6"/>
        <v>0.48763192701062164</v>
      </c>
      <c r="R79" s="19">
        <f t="shared" si="7"/>
        <v>-0.50344822535860212</v>
      </c>
      <c r="S79" s="19">
        <f t="shared" si="8"/>
        <v>-1.8788943560186884</v>
      </c>
    </row>
    <row r="80" spans="1:19" x14ac:dyDescent="0.25">
      <c r="A80" s="26">
        <f>Wellpath!E80</f>
        <v>2310</v>
      </c>
      <c r="B80" s="22">
        <v>0</v>
      </c>
      <c r="C80" s="22">
        <f>SIN(Wellpath!$L80)</f>
        <v>0.8660254037844386</v>
      </c>
      <c r="D80" s="22">
        <v>0</v>
      </c>
      <c r="E80" s="20">
        <f>Model!$W$26*((drdp!B80+drdp!K80)*SAG!$B80+(drdp!E80+drdp!N80)*SAG!$C80+(drdp!H80+drdp!Q80)*SAG!$D80)</f>
        <v>1.1736145486466489E-2</v>
      </c>
      <c r="F80" s="20">
        <f>Model!$W$26*((drdp!C80+drdp!L80)*SAG!$B80+(drdp!F80+drdp!O80)*SAG!$C80+(drdp!I80+drdp!R80)*SAG!$D80)</f>
        <v>4.3799891240513096E-2</v>
      </c>
      <c r="G80" s="20">
        <f>Model!$W$26*((drdp!D80+drdp!M80)*SAG!$B80+(drdp!G80+drdp!P80)*SAG!$C80+(drdp!J80+drdp!S80)*SAG!$D80)</f>
        <v>-7.8539816339744814E-2</v>
      </c>
      <c r="H80" s="18">
        <f>Model!$W$26*((drdp!B80)*SAG!$B80+(drdp!E80)*SAG!$C80+(drdp!H80)*SAG!$D80)</f>
        <v>5.8680727432332443E-3</v>
      </c>
      <c r="I80" s="18">
        <f>Model!$W$26*((drdp!C80)*SAG!$B80+(drdp!F80)*SAG!$C80+(drdp!I80)*SAG!$D80)</f>
        <v>2.1899945620256548E-2</v>
      </c>
      <c r="J80" s="18">
        <f>Model!$W$26*((drdp!D80)*SAG!$B80+(drdp!G80)*SAG!$C80+(drdp!J80)*SAG!$D80)</f>
        <v>-3.9269908169872407E-2</v>
      </c>
      <c r="K80" s="21">
        <f>SUM(E$3:E79)+H80</f>
        <v>0.37320617335340917</v>
      </c>
      <c r="L80" s="21">
        <f>SUM(F$3:F79)+I80</f>
        <v>1.3928244006532804</v>
      </c>
      <c r="M80" s="21">
        <f>SUM(G$3:G79)+J80</f>
        <v>-1.4713198161905809</v>
      </c>
      <c r="N80" s="19">
        <f t="shared" si="5"/>
        <v>0.13928284782909489</v>
      </c>
      <c r="O80" s="19">
        <f t="shared" si="5"/>
        <v>1.9399598110551697</v>
      </c>
      <c r="P80" s="19">
        <f t="shared" si="5"/>
        <v>2.1647820015150847</v>
      </c>
      <c r="Q80" s="19">
        <f t="shared" si="6"/>
        <v>0.51981066472106641</v>
      </c>
      <c r="R80" s="19">
        <f t="shared" si="7"/>
        <v>-0.54910563837952808</v>
      </c>
      <c r="S80" s="19">
        <f t="shared" si="8"/>
        <v>-2.0492901411549407</v>
      </c>
    </row>
    <row r="81" spans="1:19" x14ac:dyDescent="0.25">
      <c r="A81" s="26">
        <f>Wellpath!E81</f>
        <v>2340</v>
      </c>
      <c r="B81" s="22">
        <v>0</v>
      </c>
      <c r="C81" s="22">
        <f>SIN(Wellpath!$L81)</f>
        <v>0.8660254037844386</v>
      </c>
      <c r="D81" s="22">
        <v>0</v>
      </c>
      <c r="E81" s="20">
        <f>Model!$W$26*((drdp!B81+drdp!K81)*SAG!$B81+(drdp!E81+drdp!N81)*SAG!$C81+(drdp!H81+drdp!Q81)*SAG!$D81)</f>
        <v>1.1736145486466489E-2</v>
      </c>
      <c r="F81" s="20">
        <f>Model!$W$26*((drdp!C81+drdp!L81)*SAG!$B81+(drdp!F81+drdp!O81)*SAG!$C81+(drdp!I81+drdp!R81)*SAG!$D81)</f>
        <v>4.3799891240513096E-2</v>
      </c>
      <c r="G81" s="20">
        <f>Model!$W$26*((drdp!D81+drdp!M81)*SAG!$B81+(drdp!G81+drdp!P81)*SAG!$C81+(drdp!J81+drdp!S81)*SAG!$D81)</f>
        <v>-7.8539816339744814E-2</v>
      </c>
      <c r="H81" s="18">
        <f>Model!$W$26*((drdp!B81)*SAG!$B81+(drdp!E81)*SAG!$C81+(drdp!H81)*SAG!$D81)</f>
        <v>5.8680727432332443E-3</v>
      </c>
      <c r="I81" s="18">
        <f>Model!$W$26*((drdp!C81)*SAG!$B81+(drdp!F81)*SAG!$C81+(drdp!I81)*SAG!$D81)</f>
        <v>2.1899945620256548E-2</v>
      </c>
      <c r="J81" s="18">
        <f>Model!$W$26*((drdp!D81)*SAG!$B81+(drdp!G81)*SAG!$C81+(drdp!J81)*SAG!$D81)</f>
        <v>-3.9269908169872407E-2</v>
      </c>
      <c r="K81" s="21">
        <f>SUM(E$3:E80)+H81</f>
        <v>0.38494231883987567</v>
      </c>
      <c r="L81" s="21">
        <f>SUM(F$3:F80)+I81</f>
        <v>1.4366242918937935</v>
      </c>
      <c r="M81" s="21">
        <f>SUM(G$3:G80)+J81</f>
        <v>-1.5498596325303258</v>
      </c>
      <c r="N81" s="19">
        <f t="shared" si="5"/>
        <v>0.14818058883382051</v>
      </c>
      <c r="O81" s="19">
        <f t="shared" si="5"/>
        <v>2.0638893560593434</v>
      </c>
      <c r="P81" s="19">
        <f t="shared" si="5"/>
        <v>2.4020648805470364</v>
      </c>
      <c r="Q81" s="19">
        <f t="shared" si="6"/>
        <v>0.55301748622329128</v>
      </c>
      <c r="R81" s="19">
        <f t="shared" si="7"/>
        <v>-0.59660656082254127</v>
      </c>
      <c r="S81" s="19">
        <f t="shared" si="8"/>
        <v>-2.2265659971186542</v>
      </c>
    </row>
    <row r="82" spans="1:19" x14ac:dyDescent="0.25">
      <c r="A82" s="26">
        <f>Wellpath!E82</f>
        <v>2370</v>
      </c>
      <c r="B82" s="22">
        <v>0</v>
      </c>
      <c r="C82" s="22">
        <f>SIN(Wellpath!$L82)</f>
        <v>0.8660254037844386</v>
      </c>
      <c r="D82" s="22">
        <v>0</v>
      </c>
      <c r="E82" s="20">
        <f>Model!$W$26*((drdp!B82+drdp!K82)*SAG!$B82+(drdp!E82+drdp!N82)*SAG!$C82+(drdp!H82+drdp!Q82)*SAG!$D82)</f>
        <v>1.1736145486466489E-2</v>
      </c>
      <c r="F82" s="20">
        <f>Model!$W$26*((drdp!C82+drdp!L82)*SAG!$B82+(drdp!F82+drdp!O82)*SAG!$C82+(drdp!I82+drdp!R82)*SAG!$D82)</f>
        <v>4.3799891240513096E-2</v>
      </c>
      <c r="G82" s="20">
        <f>Model!$W$26*((drdp!D82+drdp!M82)*SAG!$B82+(drdp!G82+drdp!P82)*SAG!$C82+(drdp!J82+drdp!S82)*SAG!$D82)</f>
        <v>-7.8539816339744814E-2</v>
      </c>
      <c r="H82" s="18">
        <f>Model!$W$26*((drdp!B82)*SAG!$B82+(drdp!E82)*SAG!$C82+(drdp!H82)*SAG!$D82)</f>
        <v>5.8680727432332443E-3</v>
      </c>
      <c r="I82" s="18">
        <f>Model!$W$26*((drdp!C82)*SAG!$B82+(drdp!F82)*SAG!$C82+(drdp!I82)*SAG!$D82)</f>
        <v>2.1899945620256548E-2</v>
      </c>
      <c r="J82" s="18">
        <f>Model!$W$26*((drdp!D82)*SAG!$B82+(drdp!G82)*SAG!$C82+(drdp!J82)*SAG!$D82)</f>
        <v>-3.9269908169872407E-2</v>
      </c>
      <c r="K82" s="21">
        <f>SUM(E$3:E81)+H82</f>
        <v>0.39667846432634218</v>
      </c>
      <c r="L82" s="21">
        <f>SUM(F$3:F81)+I82</f>
        <v>1.4804241831343066</v>
      </c>
      <c r="M82" s="21">
        <f>SUM(G$3:G81)+J82</f>
        <v>-1.6283994488700706</v>
      </c>
      <c r="N82" s="19">
        <f t="shared" si="5"/>
        <v>0.15735380406030514</v>
      </c>
      <c r="O82" s="19">
        <f t="shared" si="5"/>
        <v>2.191655762008879</v>
      </c>
      <c r="P82" s="19">
        <f t="shared" si="5"/>
        <v>2.6516847650803497</v>
      </c>
      <c r="Q82" s="19">
        <f t="shared" si="6"/>
        <v>0.58725239151729625</v>
      </c>
      <c r="R82" s="19">
        <f t="shared" si="7"/>
        <v>-0.64595099268764156</v>
      </c>
      <c r="S82" s="19">
        <f t="shared" si="8"/>
        <v>-2.4107219239098292</v>
      </c>
    </row>
    <row r="83" spans="1:19" x14ac:dyDescent="0.25">
      <c r="A83" s="26">
        <f>Wellpath!E83</f>
        <v>2400</v>
      </c>
      <c r="B83" s="22">
        <v>0</v>
      </c>
      <c r="C83" s="22">
        <f>SIN(Wellpath!$L83)</f>
        <v>0.8660254037844386</v>
      </c>
      <c r="D83" s="22">
        <v>0</v>
      </c>
      <c r="E83" s="20">
        <f>Model!$W$26*((drdp!B83+drdp!K83)*SAG!$B83+(drdp!E83+drdp!N83)*SAG!$C83+(drdp!H83+drdp!Q83)*SAG!$D83)</f>
        <v>1.1736145486466489E-2</v>
      </c>
      <c r="F83" s="20">
        <f>Model!$W$26*((drdp!C83+drdp!L83)*SAG!$B83+(drdp!F83+drdp!O83)*SAG!$C83+(drdp!I83+drdp!R83)*SAG!$D83)</f>
        <v>4.3799891240513096E-2</v>
      </c>
      <c r="G83" s="20">
        <f>Model!$W$26*((drdp!D83+drdp!M83)*SAG!$B83+(drdp!G83+drdp!P83)*SAG!$C83+(drdp!J83+drdp!S83)*SAG!$D83)</f>
        <v>-7.8539816339744814E-2</v>
      </c>
      <c r="H83" s="18">
        <f>Model!$W$26*((drdp!B83)*SAG!$B83+(drdp!E83)*SAG!$C83+(drdp!H83)*SAG!$D83)</f>
        <v>5.8680727432332443E-3</v>
      </c>
      <c r="I83" s="18">
        <f>Model!$W$26*((drdp!C83)*SAG!$B83+(drdp!F83)*SAG!$C83+(drdp!I83)*SAG!$D83)</f>
        <v>2.1899945620256548E-2</v>
      </c>
      <c r="J83" s="18">
        <f>Model!$W$26*((drdp!D83)*SAG!$B83+(drdp!G83)*SAG!$C83+(drdp!J83)*SAG!$D83)</f>
        <v>-3.9269908169872407E-2</v>
      </c>
      <c r="K83" s="21">
        <f>SUM(E$3:E82)+H83</f>
        <v>0.40841460981280869</v>
      </c>
      <c r="L83" s="21">
        <f>SUM(F$3:F82)+I83</f>
        <v>1.5242240743748197</v>
      </c>
      <c r="M83" s="21">
        <f>SUM(G$3:G82)+J83</f>
        <v>-1.7069392652098154</v>
      </c>
      <c r="N83" s="19">
        <f t="shared" si="5"/>
        <v>0.16680249350854878</v>
      </c>
      <c r="O83" s="19">
        <f t="shared" si="5"/>
        <v>2.3232590289037756</v>
      </c>
      <c r="P83" s="19">
        <f t="shared" si="5"/>
        <v>2.9136416551150246</v>
      </c>
      <c r="Q83" s="19">
        <f t="shared" si="6"/>
        <v>0.62251538060308143</v>
      </c>
      <c r="R83" s="19">
        <f t="shared" si="7"/>
        <v>-0.69713893397482918</v>
      </c>
      <c r="S83" s="19">
        <f t="shared" si="8"/>
        <v>-2.6017579215284656</v>
      </c>
    </row>
    <row r="84" spans="1:19" x14ac:dyDescent="0.25">
      <c r="A84" s="26">
        <f>Wellpath!E84</f>
        <v>2430</v>
      </c>
      <c r="B84" s="22">
        <v>0</v>
      </c>
      <c r="C84" s="22">
        <f>SIN(Wellpath!$L84)</f>
        <v>0.8660254037844386</v>
      </c>
      <c r="D84" s="22">
        <v>0</v>
      </c>
      <c r="E84" s="20">
        <f>Model!$W$26*((drdp!B84+drdp!K84)*SAG!$B84+(drdp!E84+drdp!N84)*SAG!$C84+(drdp!H84+drdp!Q84)*SAG!$D84)</f>
        <v>1.1736145486466489E-2</v>
      </c>
      <c r="F84" s="20">
        <f>Model!$W$26*((drdp!C84+drdp!L84)*SAG!$B84+(drdp!F84+drdp!O84)*SAG!$C84+(drdp!I84+drdp!R84)*SAG!$D84)</f>
        <v>4.3799891240513096E-2</v>
      </c>
      <c r="G84" s="20">
        <f>Model!$W$26*((drdp!D84+drdp!M84)*SAG!$B84+(drdp!G84+drdp!P84)*SAG!$C84+(drdp!J84+drdp!S84)*SAG!$D84)</f>
        <v>-7.8539816339744814E-2</v>
      </c>
      <c r="H84" s="18">
        <f>Model!$W$26*((drdp!B84)*SAG!$B84+(drdp!E84)*SAG!$C84+(drdp!H84)*SAG!$D84)</f>
        <v>5.8680727432332443E-3</v>
      </c>
      <c r="I84" s="18">
        <f>Model!$W$26*((drdp!C84)*SAG!$B84+(drdp!F84)*SAG!$C84+(drdp!I84)*SAG!$D84)</f>
        <v>2.1899945620256548E-2</v>
      </c>
      <c r="J84" s="18">
        <f>Model!$W$26*((drdp!D84)*SAG!$B84+(drdp!G84)*SAG!$C84+(drdp!J84)*SAG!$D84)</f>
        <v>-3.9269908169872407E-2</v>
      </c>
      <c r="K84" s="21">
        <f>SUM(E$3:E83)+H84</f>
        <v>0.4201507552992752</v>
      </c>
      <c r="L84" s="21">
        <f>SUM(F$3:F83)+I84</f>
        <v>1.5680239656153327</v>
      </c>
      <c r="M84" s="21">
        <f>SUM(G$3:G83)+J84</f>
        <v>-1.7854790815495603</v>
      </c>
      <c r="N84" s="19">
        <f t="shared" si="5"/>
        <v>0.17652665717855143</v>
      </c>
      <c r="O84" s="19">
        <f t="shared" si="5"/>
        <v>2.4586991567440344</v>
      </c>
      <c r="P84" s="19">
        <f t="shared" si="5"/>
        <v>3.1879355506510612</v>
      </c>
      <c r="Q84" s="19">
        <f t="shared" si="6"/>
        <v>0.65880645348064681</v>
      </c>
      <c r="R84" s="19">
        <f t="shared" si="7"/>
        <v>-0.75017038468410391</v>
      </c>
      <c r="S84" s="19">
        <f t="shared" si="8"/>
        <v>-2.7996739899745635</v>
      </c>
    </row>
    <row r="85" spans="1:19" x14ac:dyDescent="0.25">
      <c r="A85" s="26">
        <f>Wellpath!E85</f>
        <v>2460</v>
      </c>
      <c r="B85" s="22">
        <v>0</v>
      </c>
      <c r="C85" s="22">
        <f>SIN(Wellpath!$L85)</f>
        <v>0.8660254037844386</v>
      </c>
      <c r="D85" s="22">
        <v>0</v>
      </c>
      <c r="E85" s="20">
        <f>Model!$W$26*((drdp!B85+drdp!K85)*SAG!$B85+(drdp!E85+drdp!N85)*SAG!$C85+(drdp!H85+drdp!Q85)*SAG!$D85)</f>
        <v>1.1736145486466489E-2</v>
      </c>
      <c r="F85" s="20">
        <f>Model!$W$26*((drdp!C85+drdp!L85)*SAG!$B85+(drdp!F85+drdp!O85)*SAG!$C85+(drdp!I85+drdp!R85)*SAG!$D85)</f>
        <v>4.3799891240513096E-2</v>
      </c>
      <c r="G85" s="20">
        <f>Model!$W$26*((drdp!D85+drdp!M85)*SAG!$B85+(drdp!G85+drdp!P85)*SAG!$C85+(drdp!J85+drdp!S85)*SAG!$D85)</f>
        <v>-7.8539816339744814E-2</v>
      </c>
      <c r="H85" s="18">
        <f>Model!$W$26*((drdp!B85)*SAG!$B85+(drdp!E85)*SAG!$C85+(drdp!H85)*SAG!$D85)</f>
        <v>5.8680727432332443E-3</v>
      </c>
      <c r="I85" s="18">
        <f>Model!$W$26*((drdp!C85)*SAG!$B85+(drdp!F85)*SAG!$C85+(drdp!I85)*SAG!$D85)</f>
        <v>2.1899945620256548E-2</v>
      </c>
      <c r="J85" s="18">
        <f>Model!$W$26*((drdp!D85)*SAG!$B85+(drdp!G85)*SAG!$C85+(drdp!J85)*SAG!$D85)</f>
        <v>-3.9269908169872407E-2</v>
      </c>
      <c r="K85" s="21">
        <f>SUM(E$3:E84)+H85</f>
        <v>0.43188690078574171</v>
      </c>
      <c r="L85" s="21">
        <f>SUM(F$3:F84)+I85</f>
        <v>1.6118238568558458</v>
      </c>
      <c r="M85" s="21">
        <f>SUM(G$3:G84)+J85</f>
        <v>-1.8640188978893051</v>
      </c>
      <c r="N85" s="19">
        <f t="shared" si="5"/>
        <v>0.1865262950703131</v>
      </c>
      <c r="O85" s="19">
        <f t="shared" si="5"/>
        <v>2.5979761455296542</v>
      </c>
      <c r="P85" s="19">
        <f t="shared" si="5"/>
        <v>3.4745664516884593</v>
      </c>
      <c r="Q85" s="19">
        <f t="shared" si="6"/>
        <v>0.69612561014999219</v>
      </c>
      <c r="R85" s="19">
        <f t="shared" si="7"/>
        <v>-0.80504534481546597</v>
      </c>
      <c r="S85" s="19">
        <f t="shared" si="8"/>
        <v>-3.0044701292481228</v>
      </c>
    </row>
    <row r="86" spans="1:19" x14ac:dyDescent="0.25">
      <c r="A86" s="26">
        <f>Wellpath!E86</f>
        <v>2490</v>
      </c>
      <c r="B86" s="22">
        <v>0</v>
      </c>
      <c r="C86" s="22">
        <f>SIN(Wellpath!$L86)</f>
        <v>0.8660254037844386</v>
      </c>
      <c r="D86" s="22">
        <v>0</v>
      </c>
      <c r="E86" s="20">
        <f>Model!$W$26*((drdp!B86+drdp!K86)*SAG!$B86+(drdp!E86+drdp!N86)*SAG!$C86+(drdp!H86+drdp!Q86)*SAG!$D86)</f>
        <v>1.1736145486466489E-2</v>
      </c>
      <c r="F86" s="20">
        <f>Model!$W$26*((drdp!C86+drdp!L86)*SAG!$B86+(drdp!F86+drdp!O86)*SAG!$C86+(drdp!I86+drdp!R86)*SAG!$D86)</f>
        <v>4.3799891240513096E-2</v>
      </c>
      <c r="G86" s="20">
        <f>Model!$W$26*((drdp!D86+drdp!M86)*SAG!$B86+(drdp!G86+drdp!P86)*SAG!$C86+(drdp!J86+drdp!S86)*SAG!$D86)</f>
        <v>-7.8539816339744814E-2</v>
      </c>
      <c r="H86" s="18">
        <f>Model!$W$26*((drdp!B86)*SAG!$B86+(drdp!E86)*SAG!$C86+(drdp!H86)*SAG!$D86)</f>
        <v>5.8680727432332443E-3</v>
      </c>
      <c r="I86" s="18">
        <f>Model!$W$26*((drdp!C86)*SAG!$B86+(drdp!F86)*SAG!$C86+(drdp!I86)*SAG!$D86)</f>
        <v>2.1899945620256548E-2</v>
      </c>
      <c r="J86" s="18">
        <f>Model!$W$26*((drdp!D86)*SAG!$B86+(drdp!G86)*SAG!$C86+(drdp!J86)*SAG!$D86)</f>
        <v>-3.9269908169872407E-2</v>
      </c>
      <c r="K86" s="21">
        <f>SUM(E$3:E85)+H86</f>
        <v>0.44362304627220822</v>
      </c>
      <c r="L86" s="21">
        <f>SUM(F$3:F85)+I86</f>
        <v>1.6556237480963589</v>
      </c>
      <c r="M86" s="21">
        <f>SUM(G$3:G85)+J86</f>
        <v>-1.9425587142290499</v>
      </c>
      <c r="N86" s="19">
        <f t="shared" si="5"/>
        <v>0.19680140718383379</v>
      </c>
      <c r="O86" s="19">
        <f t="shared" si="5"/>
        <v>2.7410899952606358</v>
      </c>
      <c r="P86" s="19">
        <f t="shared" si="5"/>
        <v>3.7735343582272196</v>
      </c>
      <c r="Q86" s="19">
        <f t="shared" si="6"/>
        <v>0.73447285061111789</v>
      </c>
      <c r="R86" s="19">
        <f t="shared" si="7"/>
        <v>-0.86176381436891514</v>
      </c>
      <c r="S86" s="19">
        <f t="shared" si="8"/>
        <v>-3.2161463393491436</v>
      </c>
    </row>
    <row r="87" spans="1:19" x14ac:dyDescent="0.25">
      <c r="A87" s="26">
        <f>Wellpath!E87</f>
        <v>2520</v>
      </c>
      <c r="B87" s="22">
        <v>0</v>
      </c>
      <c r="C87" s="22">
        <f>SIN(Wellpath!$L87)</f>
        <v>0.8660254037844386</v>
      </c>
      <c r="D87" s="22">
        <v>0</v>
      </c>
      <c r="E87" s="20">
        <f>Model!$W$26*((drdp!B87+drdp!K87)*SAG!$B87+(drdp!E87+drdp!N87)*SAG!$C87+(drdp!H87+drdp!Q87)*SAG!$D87)</f>
        <v>1.1736145486466489E-2</v>
      </c>
      <c r="F87" s="20">
        <f>Model!$W$26*((drdp!C87+drdp!L87)*SAG!$B87+(drdp!F87+drdp!O87)*SAG!$C87+(drdp!I87+drdp!R87)*SAG!$D87)</f>
        <v>4.3799891240513096E-2</v>
      </c>
      <c r="G87" s="20">
        <f>Model!$W$26*((drdp!D87+drdp!M87)*SAG!$B87+(drdp!G87+drdp!P87)*SAG!$C87+(drdp!J87+drdp!S87)*SAG!$D87)</f>
        <v>-7.8539816339744814E-2</v>
      </c>
      <c r="H87" s="18">
        <f>Model!$W$26*((drdp!B87)*SAG!$B87+(drdp!E87)*SAG!$C87+(drdp!H87)*SAG!$D87)</f>
        <v>5.8680727432332443E-3</v>
      </c>
      <c r="I87" s="18">
        <f>Model!$W$26*((drdp!C87)*SAG!$B87+(drdp!F87)*SAG!$C87+(drdp!I87)*SAG!$D87)</f>
        <v>2.1899945620256548E-2</v>
      </c>
      <c r="J87" s="18">
        <f>Model!$W$26*((drdp!D87)*SAG!$B87+(drdp!G87)*SAG!$C87+(drdp!J87)*SAG!$D87)</f>
        <v>-3.9269908169872407E-2</v>
      </c>
      <c r="K87" s="21">
        <f>SUM(E$3:E86)+H87</f>
        <v>0.45535919175867473</v>
      </c>
      <c r="L87" s="21">
        <f>SUM(F$3:F86)+I87</f>
        <v>1.699423639336872</v>
      </c>
      <c r="M87" s="21">
        <f>SUM(G$3:G86)+J87</f>
        <v>-2.0210985305687945</v>
      </c>
      <c r="N87" s="19">
        <f t="shared" si="5"/>
        <v>0.20735199351911351</v>
      </c>
      <c r="O87" s="19">
        <f t="shared" si="5"/>
        <v>2.8880407059369788</v>
      </c>
      <c r="P87" s="19">
        <f t="shared" si="5"/>
        <v>4.0848392702673406</v>
      </c>
      <c r="Q87" s="19">
        <f t="shared" si="6"/>
        <v>0.77384817486402357</v>
      </c>
      <c r="R87" s="19">
        <f t="shared" si="7"/>
        <v>-0.92032579334445141</v>
      </c>
      <c r="S87" s="19">
        <f t="shared" si="8"/>
        <v>-3.434702620277625</v>
      </c>
    </row>
    <row r="88" spans="1:19" x14ac:dyDescent="0.25">
      <c r="A88" s="26">
        <f>Wellpath!E88</f>
        <v>2550</v>
      </c>
      <c r="B88" s="22">
        <v>0</v>
      </c>
      <c r="C88" s="22">
        <f>SIN(Wellpath!$L88)</f>
        <v>0.8660254037844386</v>
      </c>
      <c r="D88" s="22">
        <v>0</v>
      </c>
      <c r="E88" s="20">
        <f>Model!$W$26*((drdp!B88+drdp!K88)*SAG!$B88+(drdp!E88+drdp!N88)*SAG!$C88+(drdp!H88+drdp!Q88)*SAG!$D88)</f>
        <v>1.1736145486466489E-2</v>
      </c>
      <c r="F88" s="20">
        <f>Model!$W$26*((drdp!C88+drdp!L88)*SAG!$B88+(drdp!F88+drdp!O88)*SAG!$C88+(drdp!I88+drdp!R88)*SAG!$D88)</f>
        <v>4.3799891240513096E-2</v>
      </c>
      <c r="G88" s="20">
        <f>Model!$W$26*((drdp!D88+drdp!M88)*SAG!$B88+(drdp!G88+drdp!P88)*SAG!$C88+(drdp!J88+drdp!S88)*SAG!$D88)</f>
        <v>-7.8539816339744814E-2</v>
      </c>
      <c r="H88" s="18">
        <f>Model!$W$26*((drdp!B88)*SAG!$B88+(drdp!E88)*SAG!$C88+(drdp!H88)*SAG!$D88)</f>
        <v>5.8680727432332443E-3</v>
      </c>
      <c r="I88" s="18">
        <f>Model!$W$26*((drdp!C88)*SAG!$B88+(drdp!F88)*SAG!$C88+(drdp!I88)*SAG!$D88)</f>
        <v>2.1899945620256548E-2</v>
      </c>
      <c r="J88" s="18">
        <f>Model!$W$26*((drdp!D88)*SAG!$B88+(drdp!G88)*SAG!$C88+(drdp!J88)*SAG!$D88)</f>
        <v>-3.9269908169872407E-2</v>
      </c>
      <c r="K88" s="21">
        <f>SUM(E$3:E87)+H88</f>
        <v>0.46709533724514124</v>
      </c>
      <c r="L88" s="21">
        <f>SUM(F$3:F87)+I88</f>
        <v>1.7432235305773851</v>
      </c>
      <c r="M88" s="21">
        <f>SUM(G$3:G87)+J88</f>
        <v>-2.0996383469085393</v>
      </c>
      <c r="N88" s="19">
        <f t="shared" si="5"/>
        <v>0.21817805407615223</v>
      </c>
      <c r="O88" s="19">
        <f t="shared" si="5"/>
        <v>3.0388282775586837</v>
      </c>
      <c r="P88" s="19">
        <f t="shared" si="5"/>
        <v>4.4084811878088237</v>
      </c>
      <c r="Q88" s="19">
        <f t="shared" si="6"/>
        <v>0.81425158290870947</v>
      </c>
      <c r="R88" s="19">
        <f t="shared" si="7"/>
        <v>-0.98073128174207502</v>
      </c>
      <c r="S88" s="19">
        <f t="shared" si="8"/>
        <v>-3.6601389720335686</v>
      </c>
    </row>
    <row r="89" spans="1:19" x14ac:dyDescent="0.25">
      <c r="A89" s="26">
        <f>Wellpath!E89</f>
        <v>2580</v>
      </c>
      <c r="B89" s="22">
        <v>0</v>
      </c>
      <c r="C89" s="22">
        <f>SIN(Wellpath!$L89)</f>
        <v>0.8660254037844386</v>
      </c>
      <c r="D89" s="22">
        <v>0</v>
      </c>
      <c r="E89" s="20">
        <f>Model!$W$26*((drdp!B89+drdp!K89)*SAG!$B89+(drdp!E89+drdp!N89)*SAG!$C89+(drdp!H89+drdp!Q89)*SAG!$D89)</f>
        <v>1.1736145486466489E-2</v>
      </c>
      <c r="F89" s="20">
        <f>Model!$W$26*((drdp!C89+drdp!L89)*SAG!$B89+(drdp!F89+drdp!O89)*SAG!$C89+(drdp!I89+drdp!R89)*SAG!$D89)</f>
        <v>4.3799891240513096E-2</v>
      </c>
      <c r="G89" s="20">
        <f>Model!$W$26*((drdp!D89+drdp!M89)*SAG!$B89+(drdp!G89+drdp!P89)*SAG!$C89+(drdp!J89+drdp!S89)*SAG!$D89)</f>
        <v>-7.8539816339744814E-2</v>
      </c>
      <c r="H89" s="18">
        <f>Model!$W$26*((drdp!B89)*SAG!$B89+(drdp!E89)*SAG!$C89+(drdp!H89)*SAG!$D89)</f>
        <v>5.8680727432332443E-3</v>
      </c>
      <c r="I89" s="18">
        <f>Model!$W$26*((drdp!C89)*SAG!$B89+(drdp!F89)*SAG!$C89+(drdp!I89)*SAG!$D89)</f>
        <v>2.1899945620256548E-2</v>
      </c>
      <c r="J89" s="18">
        <f>Model!$W$26*((drdp!D89)*SAG!$B89+(drdp!G89)*SAG!$C89+(drdp!J89)*SAG!$D89)</f>
        <v>-3.9269908169872407E-2</v>
      </c>
      <c r="K89" s="21">
        <f>SUM(E$3:E88)+H89</f>
        <v>0.47883148273160775</v>
      </c>
      <c r="L89" s="21">
        <f>SUM(F$3:F88)+I89</f>
        <v>1.7870234218178982</v>
      </c>
      <c r="M89" s="21">
        <f>SUM(G$3:G88)+J89</f>
        <v>-2.1781781632482842</v>
      </c>
      <c r="N89" s="19">
        <f t="shared" si="5"/>
        <v>0.22927958885494998</v>
      </c>
      <c r="O89" s="19">
        <f t="shared" si="5"/>
        <v>3.1934527101257495</v>
      </c>
      <c r="P89" s="19">
        <f t="shared" si="5"/>
        <v>4.7444601108516693</v>
      </c>
      <c r="Q89" s="19">
        <f t="shared" si="6"/>
        <v>0.85568307474517546</v>
      </c>
      <c r="R89" s="19">
        <f t="shared" si="7"/>
        <v>-1.042980279561786</v>
      </c>
      <c r="S89" s="19">
        <f t="shared" si="8"/>
        <v>-3.8924553946169733</v>
      </c>
    </row>
    <row r="90" spans="1:19" x14ac:dyDescent="0.25">
      <c r="A90" s="26">
        <f>Wellpath!E90</f>
        <v>2610</v>
      </c>
      <c r="B90" s="22">
        <v>0</v>
      </c>
      <c r="C90" s="22">
        <f>SIN(Wellpath!$L90)</f>
        <v>0.8660254037844386</v>
      </c>
      <c r="D90" s="22">
        <v>0</v>
      </c>
      <c r="E90" s="20">
        <f>Model!$W$26*((drdp!B90+drdp!K90)*SAG!$B90+(drdp!E90+drdp!N90)*SAG!$C90+(drdp!H90+drdp!Q90)*SAG!$D90)</f>
        <v>1.1736145486466489E-2</v>
      </c>
      <c r="F90" s="20">
        <f>Model!$W$26*((drdp!C90+drdp!L90)*SAG!$B90+(drdp!F90+drdp!O90)*SAG!$C90+(drdp!I90+drdp!R90)*SAG!$D90)</f>
        <v>4.3799891240513096E-2</v>
      </c>
      <c r="G90" s="20">
        <f>Model!$W$26*((drdp!D90+drdp!M90)*SAG!$B90+(drdp!G90+drdp!P90)*SAG!$C90+(drdp!J90+drdp!S90)*SAG!$D90)</f>
        <v>-7.8539816339744814E-2</v>
      </c>
      <c r="H90" s="18">
        <f>Model!$W$26*((drdp!B90)*SAG!$B90+(drdp!E90)*SAG!$C90+(drdp!H90)*SAG!$D90)</f>
        <v>5.8680727432332443E-3</v>
      </c>
      <c r="I90" s="18">
        <f>Model!$W$26*((drdp!C90)*SAG!$B90+(drdp!F90)*SAG!$C90+(drdp!I90)*SAG!$D90)</f>
        <v>2.1899945620256548E-2</v>
      </c>
      <c r="J90" s="18">
        <f>Model!$W$26*((drdp!D90)*SAG!$B90+(drdp!G90)*SAG!$C90+(drdp!J90)*SAG!$D90)</f>
        <v>-3.9269908169872407E-2</v>
      </c>
      <c r="K90" s="21">
        <f>SUM(E$3:E89)+H90</f>
        <v>0.49056762821807426</v>
      </c>
      <c r="L90" s="21">
        <f>SUM(F$3:F89)+I90</f>
        <v>1.8308233130584113</v>
      </c>
      <c r="M90" s="21">
        <f>SUM(G$3:G89)+J90</f>
        <v>-2.256717979588029</v>
      </c>
      <c r="N90" s="19">
        <f t="shared" si="5"/>
        <v>0.24065659785550672</v>
      </c>
      <c r="O90" s="19">
        <f t="shared" si="5"/>
        <v>3.3519140036381776</v>
      </c>
      <c r="P90" s="19">
        <f t="shared" si="5"/>
        <v>5.0927760393958756</v>
      </c>
      <c r="Q90" s="19">
        <f t="shared" si="6"/>
        <v>0.89814265037342167</v>
      </c>
      <c r="R90" s="19">
        <f t="shared" si="7"/>
        <v>-1.1070727868035839</v>
      </c>
      <c r="S90" s="19">
        <f t="shared" si="8"/>
        <v>-4.1316518880278394</v>
      </c>
    </row>
    <row r="91" spans="1:19" x14ac:dyDescent="0.25">
      <c r="A91" s="26">
        <f>Wellpath!E91</f>
        <v>2640</v>
      </c>
      <c r="B91" s="22">
        <v>0</v>
      </c>
      <c r="C91" s="22">
        <f>SIN(Wellpath!$L91)</f>
        <v>0.8660254037844386</v>
      </c>
      <c r="D91" s="22">
        <v>0</v>
      </c>
      <c r="E91" s="20">
        <f>Model!$W$26*((drdp!B91+drdp!K91)*SAG!$B91+(drdp!E91+drdp!N91)*SAG!$C91+(drdp!H91+drdp!Q91)*SAG!$D91)</f>
        <v>1.1736145486466489E-2</v>
      </c>
      <c r="F91" s="20">
        <f>Model!$W$26*((drdp!C91+drdp!L91)*SAG!$B91+(drdp!F91+drdp!O91)*SAG!$C91+(drdp!I91+drdp!R91)*SAG!$D91)</f>
        <v>4.3799891240513096E-2</v>
      </c>
      <c r="G91" s="20">
        <f>Model!$W$26*((drdp!D91+drdp!M91)*SAG!$B91+(drdp!G91+drdp!P91)*SAG!$C91+(drdp!J91+drdp!S91)*SAG!$D91)</f>
        <v>-7.8539816339744814E-2</v>
      </c>
      <c r="H91" s="18">
        <f>Model!$W$26*((drdp!B91)*SAG!$B91+(drdp!E91)*SAG!$C91+(drdp!H91)*SAG!$D91)</f>
        <v>5.8680727432332443E-3</v>
      </c>
      <c r="I91" s="18">
        <f>Model!$W$26*((drdp!C91)*SAG!$B91+(drdp!F91)*SAG!$C91+(drdp!I91)*SAG!$D91)</f>
        <v>2.1899945620256548E-2</v>
      </c>
      <c r="J91" s="18">
        <f>Model!$W$26*((drdp!D91)*SAG!$B91+(drdp!G91)*SAG!$C91+(drdp!J91)*SAG!$D91)</f>
        <v>-3.9269908169872407E-2</v>
      </c>
      <c r="K91" s="21">
        <f>SUM(E$3:E90)+H91</f>
        <v>0.50230377370454071</v>
      </c>
      <c r="L91" s="21">
        <f>SUM(F$3:F90)+I91</f>
        <v>1.8746232042989244</v>
      </c>
      <c r="M91" s="21">
        <f>SUM(G$3:G90)+J91</f>
        <v>-2.3352577959277738</v>
      </c>
      <c r="N91" s="19">
        <f t="shared" si="5"/>
        <v>0.25230908107782246</v>
      </c>
      <c r="O91" s="19">
        <f t="shared" si="5"/>
        <v>3.5142121580959667</v>
      </c>
      <c r="P91" s="19">
        <f t="shared" si="5"/>
        <v>5.4534289734414445</v>
      </c>
      <c r="Q91" s="19">
        <f t="shared" si="6"/>
        <v>0.94163030979344786</v>
      </c>
      <c r="R91" s="19">
        <f t="shared" si="7"/>
        <v>-1.1730088034674691</v>
      </c>
      <c r="S91" s="19">
        <f t="shared" si="8"/>
        <v>-4.377728452266167</v>
      </c>
    </row>
    <row r="92" spans="1:19" x14ac:dyDescent="0.25">
      <c r="A92" s="26">
        <f>Wellpath!E92</f>
        <v>2670</v>
      </c>
      <c r="B92" s="22">
        <v>0</v>
      </c>
      <c r="C92" s="22">
        <f>SIN(Wellpath!$L92)</f>
        <v>0.8660254037844386</v>
      </c>
      <c r="D92" s="22">
        <v>0</v>
      </c>
      <c r="E92" s="20">
        <f>Model!$W$26*((drdp!B92+drdp!K92)*SAG!$B92+(drdp!E92+drdp!N92)*SAG!$C92+(drdp!H92+drdp!Q92)*SAG!$D92)</f>
        <v>1.1736145486466489E-2</v>
      </c>
      <c r="F92" s="20">
        <f>Model!$W$26*((drdp!C92+drdp!L92)*SAG!$B92+(drdp!F92+drdp!O92)*SAG!$C92+(drdp!I92+drdp!R92)*SAG!$D92)</f>
        <v>4.3799891240513096E-2</v>
      </c>
      <c r="G92" s="20">
        <f>Model!$W$26*((drdp!D92+drdp!M92)*SAG!$B92+(drdp!G92+drdp!P92)*SAG!$C92+(drdp!J92+drdp!S92)*SAG!$D92)</f>
        <v>-7.8539816339744814E-2</v>
      </c>
      <c r="H92" s="18">
        <f>Model!$W$26*((drdp!B92)*SAG!$B92+(drdp!E92)*SAG!$C92+(drdp!H92)*SAG!$D92)</f>
        <v>5.8680727432332443E-3</v>
      </c>
      <c r="I92" s="18">
        <f>Model!$W$26*((drdp!C92)*SAG!$B92+(drdp!F92)*SAG!$C92+(drdp!I92)*SAG!$D92)</f>
        <v>2.1899945620256548E-2</v>
      </c>
      <c r="J92" s="18">
        <f>Model!$W$26*((drdp!D92)*SAG!$B92+(drdp!G92)*SAG!$C92+(drdp!J92)*SAG!$D92)</f>
        <v>-3.9269908169872407E-2</v>
      </c>
      <c r="K92" s="21">
        <f>SUM(E$3:E91)+H92</f>
        <v>0.51403991919100722</v>
      </c>
      <c r="L92" s="21">
        <f>SUM(F$3:F91)+I92</f>
        <v>1.9184230955394375</v>
      </c>
      <c r="M92" s="21">
        <f>SUM(G$3:G91)+J92</f>
        <v>-2.4137976122675187</v>
      </c>
      <c r="N92" s="19">
        <f t="shared" si="5"/>
        <v>0.26423703852189723</v>
      </c>
      <c r="O92" s="19">
        <f t="shared" si="5"/>
        <v>3.6803471734991176</v>
      </c>
      <c r="P92" s="19">
        <f t="shared" si="5"/>
        <v>5.8264189129883741</v>
      </c>
      <c r="Q92" s="19">
        <f t="shared" si="6"/>
        <v>0.98614605300525437</v>
      </c>
      <c r="R92" s="19">
        <f t="shared" si="7"/>
        <v>-1.2407883295534414</v>
      </c>
      <c r="S92" s="19">
        <f t="shared" si="8"/>
        <v>-4.6306850873319556</v>
      </c>
    </row>
    <row r="93" spans="1:19" x14ac:dyDescent="0.25">
      <c r="A93" s="26">
        <f>Wellpath!E93</f>
        <v>2700</v>
      </c>
      <c r="B93" s="22">
        <v>0</v>
      </c>
      <c r="C93" s="22">
        <f>SIN(Wellpath!$L93)</f>
        <v>0.8660254037844386</v>
      </c>
      <c r="D93" s="22">
        <v>0</v>
      </c>
      <c r="E93" s="20">
        <f>Model!$W$26*((drdp!B93+drdp!K93)*SAG!$B93+(drdp!E93+drdp!N93)*SAG!$C93+(drdp!H93+drdp!Q93)*SAG!$D93)</f>
        <v>1.1736145486466489E-2</v>
      </c>
      <c r="F93" s="20">
        <f>Model!$W$26*((drdp!C93+drdp!L93)*SAG!$B93+(drdp!F93+drdp!O93)*SAG!$C93+(drdp!I93+drdp!R93)*SAG!$D93)</f>
        <v>4.3799891240513096E-2</v>
      </c>
      <c r="G93" s="20">
        <f>Model!$W$26*((drdp!D93+drdp!M93)*SAG!$B93+(drdp!G93+drdp!P93)*SAG!$C93+(drdp!J93+drdp!S93)*SAG!$D93)</f>
        <v>-7.8539816339744814E-2</v>
      </c>
      <c r="H93" s="18">
        <f>Model!$W$26*((drdp!B93)*SAG!$B93+(drdp!E93)*SAG!$C93+(drdp!H93)*SAG!$D93)</f>
        <v>5.8680727432332443E-3</v>
      </c>
      <c r="I93" s="18">
        <f>Model!$W$26*((drdp!C93)*SAG!$B93+(drdp!F93)*SAG!$C93+(drdp!I93)*SAG!$D93)</f>
        <v>2.1899945620256548E-2</v>
      </c>
      <c r="J93" s="18">
        <f>Model!$W$26*((drdp!D93)*SAG!$B93+(drdp!G93)*SAG!$C93+(drdp!J93)*SAG!$D93)</f>
        <v>-3.9269908169872407E-2</v>
      </c>
      <c r="K93" s="21">
        <f>SUM(E$3:E92)+H93</f>
        <v>0.52577606467747373</v>
      </c>
      <c r="L93" s="21">
        <f>SUM(F$3:F92)+I93</f>
        <v>1.9622229867799506</v>
      </c>
      <c r="M93" s="21">
        <f>SUM(G$3:G92)+J93</f>
        <v>-2.4923374286072635</v>
      </c>
      <c r="N93" s="19">
        <f t="shared" si="5"/>
        <v>0.27644047018773105</v>
      </c>
      <c r="O93" s="19">
        <f t="shared" si="5"/>
        <v>3.8503190498476298</v>
      </c>
      <c r="P93" s="19">
        <f t="shared" si="5"/>
        <v>6.2117458580366662</v>
      </c>
      <c r="Q93" s="19">
        <f t="shared" si="6"/>
        <v>1.031689880008841</v>
      </c>
      <c r="R93" s="19">
        <f t="shared" si="7"/>
        <v>-1.3104113650615012</v>
      </c>
      <c r="S93" s="19">
        <f t="shared" si="8"/>
        <v>-4.8905217932252061</v>
      </c>
    </row>
    <row r="94" spans="1:19" x14ac:dyDescent="0.25">
      <c r="A94" s="26">
        <f>Wellpath!E94</f>
        <v>2730</v>
      </c>
      <c r="B94" s="22">
        <v>0</v>
      </c>
      <c r="C94" s="22">
        <f>SIN(Wellpath!$L94)</f>
        <v>0.8660254037844386</v>
      </c>
      <c r="D94" s="22">
        <v>0</v>
      </c>
      <c r="E94" s="20">
        <f>Model!$W$26*((drdp!B94+drdp!K94)*SAG!$B94+(drdp!E94+drdp!N94)*SAG!$C94+(drdp!H94+drdp!Q94)*SAG!$D94)</f>
        <v>1.1736145486466489E-2</v>
      </c>
      <c r="F94" s="20">
        <f>Model!$W$26*((drdp!C94+drdp!L94)*SAG!$B94+(drdp!F94+drdp!O94)*SAG!$C94+(drdp!I94+drdp!R94)*SAG!$D94)</f>
        <v>4.3799891240513096E-2</v>
      </c>
      <c r="G94" s="20">
        <f>Model!$W$26*((drdp!D94+drdp!M94)*SAG!$B94+(drdp!G94+drdp!P94)*SAG!$C94+(drdp!J94+drdp!S94)*SAG!$D94)</f>
        <v>-7.8539816339744814E-2</v>
      </c>
      <c r="H94" s="18">
        <f>Model!$W$26*((drdp!B94)*SAG!$B94+(drdp!E94)*SAG!$C94+(drdp!H94)*SAG!$D94)</f>
        <v>5.8680727432332443E-3</v>
      </c>
      <c r="I94" s="18">
        <f>Model!$W$26*((drdp!C94)*SAG!$B94+(drdp!F94)*SAG!$C94+(drdp!I94)*SAG!$D94)</f>
        <v>2.1899945620256548E-2</v>
      </c>
      <c r="J94" s="18">
        <f>Model!$W$26*((drdp!D94)*SAG!$B94+(drdp!G94)*SAG!$C94+(drdp!J94)*SAG!$D94)</f>
        <v>-3.9269908169872407E-2</v>
      </c>
      <c r="K94" s="21">
        <f>SUM(E$3:E93)+H94</f>
        <v>0.53751221016394024</v>
      </c>
      <c r="L94" s="21">
        <f>SUM(F$3:F93)+I94</f>
        <v>2.0060228780204636</v>
      </c>
      <c r="M94" s="21">
        <f>SUM(G$3:G93)+J94</f>
        <v>-2.5708772449470083</v>
      </c>
      <c r="N94" s="19">
        <f t="shared" si="5"/>
        <v>0.28891937607532386</v>
      </c>
      <c r="O94" s="19">
        <f t="shared" si="5"/>
        <v>4.024127787141504</v>
      </c>
      <c r="P94" s="19">
        <f t="shared" si="5"/>
        <v>6.60940980858632</v>
      </c>
      <c r="Q94" s="19">
        <f t="shared" si="6"/>
        <v>1.0782617908042078</v>
      </c>
      <c r="R94" s="19">
        <f t="shared" si="7"/>
        <v>-1.3818779099916481</v>
      </c>
      <c r="S94" s="19">
        <f t="shared" si="8"/>
        <v>-5.1572385699459184</v>
      </c>
    </row>
    <row r="95" spans="1:19" x14ac:dyDescent="0.25">
      <c r="A95" s="26">
        <f>Wellpath!E95</f>
        <v>2760</v>
      </c>
      <c r="B95" s="22">
        <v>0</v>
      </c>
      <c r="C95" s="22">
        <f>SIN(Wellpath!$L95)</f>
        <v>0.8660254037844386</v>
      </c>
      <c r="D95" s="22">
        <v>0</v>
      </c>
      <c r="E95" s="20">
        <f>Model!$W$26*((drdp!B95+drdp!K95)*SAG!$B95+(drdp!E95+drdp!N95)*SAG!$C95+(drdp!H95+drdp!Q95)*SAG!$D95)</f>
        <v>1.1736145486466489E-2</v>
      </c>
      <c r="F95" s="20">
        <f>Model!$W$26*((drdp!C95+drdp!L95)*SAG!$B95+(drdp!F95+drdp!O95)*SAG!$C95+(drdp!I95+drdp!R95)*SAG!$D95)</f>
        <v>4.3799891240513096E-2</v>
      </c>
      <c r="G95" s="20">
        <f>Model!$W$26*((drdp!D95+drdp!M95)*SAG!$B95+(drdp!G95+drdp!P95)*SAG!$C95+(drdp!J95+drdp!S95)*SAG!$D95)</f>
        <v>-7.8539816339744814E-2</v>
      </c>
      <c r="H95" s="18">
        <f>Model!$W$26*((drdp!B95)*SAG!$B95+(drdp!E95)*SAG!$C95+(drdp!H95)*SAG!$D95)</f>
        <v>5.8680727432332443E-3</v>
      </c>
      <c r="I95" s="18">
        <f>Model!$W$26*((drdp!C95)*SAG!$B95+(drdp!F95)*SAG!$C95+(drdp!I95)*SAG!$D95)</f>
        <v>2.1899945620256548E-2</v>
      </c>
      <c r="J95" s="18">
        <f>Model!$W$26*((drdp!D95)*SAG!$B95+(drdp!G95)*SAG!$C95+(drdp!J95)*SAG!$D95)</f>
        <v>-3.9269908169872407E-2</v>
      </c>
      <c r="K95" s="21">
        <f>SUM(E$3:E94)+H95</f>
        <v>0.54924835565040675</v>
      </c>
      <c r="L95" s="21">
        <f>SUM(F$3:F94)+I95</f>
        <v>2.049822769260977</v>
      </c>
      <c r="M95" s="21">
        <f>SUM(G$3:G94)+J95</f>
        <v>-2.6494170612867531</v>
      </c>
      <c r="N95" s="19">
        <f t="shared" si="5"/>
        <v>0.30167375618467568</v>
      </c>
      <c r="O95" s="19">
        <f t="shared" si="5"/>
        <v>4.20177338538074</v>
      </c>
      <c r="P95" s="19">
        <f t="shared" si="5"/>
        <v>7.0194107646373354</v>
      </c>
      <c r="Q95" s="19">
        <f t="shared" si="6"/>
        <v>1.1258617853913546</v>
      </c>
      <c r="R95" s="19">
        <f t="shared" si="7"/>
        <v>-1.4551879643438821</v>
      </c>
      <c r="S95" s="19">
        <f t="shared" si="8"/>
        <v>-5.4308354174940918</v>
      </c>
    </row>
    <row r="96" spans="1:19" x14ac:dyDescent="0.25">
      <c r="A96" s="26">
        <f>Wellpath!E96</f>
        <v>2790</v>
      </c>
      <c r="B96" s="22">
        <v>0</v>
      </c>
      <c r="C96" s="22">
        <f>SIN(Wellpath!$L96)</f>
        <v>0.8660254037844386</v>
      </c>
      <c r="D96" s="22">
        <v>0</v>
      </c>
      <c r="E96" s="20">
        <f>Model!$W$26*((drdp!B96+drdp!K96)*SAG!$B96+(drdp!E96+drdp!N96)*SAG!$C96+(drdp!H96+drdp!Q96)*SAG!$D96)</f>
        <v>1.1736145486466489E-2</v>
      </c>
      <c r="F96" s="20">
        <f>Model!$W$26*((drdp!C96+drdp!L96)*SAG!$B96+(drdp!F96+drdp!O96)*SAG!$C96+(drdp!I96+drdp!R96)*SAG!$D96)</f>
        <v>4.3799891240513096E-2</v>
      </c>
      <c r="G96" s="20">
        <f>Model!$W$26*((drdp!D96+drdp!M96)*SAG!$B96+(drdp!G96+drdp!P96)*SAG!$C96+(drdp!J96+drdp!S96)*SAG!$D96)</f>
        <v>-7.8539816339744814E-2</v>
      </c>
      <c r="H96" s="18">
        <f>Model!$W$26*((drdp!B96)*SAG!$B96+(drdp!E96)*SAG!$C96+(drdp!H96)*SAG!$D96)</f>
        <v>5.8680727432332443E-3</v>
      </c>
      <c r="I96" s="18">
        <f>Model!$W$26*((drdp!C96)*SAG!$B96+(drdp!F96)*SAG!$C96+(drdp!I96)*SAG!$D96)</f>
        <v>2.1899945620256548E-2</v>
      </c>
      <c r="J96" s="18">
        <f>Model!$W$26*((drdp!D96)*SAG!$B96+(drdp!G96)*SAG!$C96+(drdp!J96)*SAG!$D96)</f>
        <v>-3.9269908169872407E-2</v>
      </c>
      <c r="K96" s="21">
        <f>SUM(E$3:E95)+H96</f>
        <v>0.56098450113687326</v>
      </c>
      <c r="L96" s="21">
        <f>SUM(F$3:F95)+I96</f>
        <v>2.0936226605014903</v>
      </c>
      <c r="M96" s="21">
        <f>SUM(G$3:G95)+J96</f>
        <v>-2.727956877626498</v>
      </c>
      <c r="N96" s="19">
        <f t="shared" si="5"/>
        <v>0.31470361051578655</v>
      </c>
      <c r="O96" s="19">
        <f t="shared" si="5"/>
        <v>4.3832558445653387</v>
      </c>
      <c r="P96" s="19">
        <f t="shared" si="5"/>
        <v>7.4417487261897124</v>
      </c>
      <c r="Q96" s="19">
        <f t="shared" si="6"/>
        <v>1.1744898637702819</v>
      </c>
      <c r="R96" s="19">
        <f t="shared" si="7"/>
        <v>-1.5303415281182033</v>
      </c>
      <c r="S96" s="19">
        <f t="shared" si="8"/>
        <v>-5.7113123358697271</v>
      </c>
    </row>
    <row r="97" spans="1:19" x14ac:dyDescent="0.25">
      <c r="A97" s="26">
        <f>Wellpath!E97</f>
        <v>2820</v>
      </c>
      <c r="B97" s="22">
        <v>0</v>
      </c>
      <c r="C97" s="22">
        <f>SIN(Wellpath!$L97)</f>
        <v>0.8660254037844386</v>
      </c>
      <c r="D97" s="22">
        <v>0</v>
      </c>
      <c r="E97" s="20">
        <f>Model!$W$26*((drdp!B97+drdp!K97)*SAG!$B97+(drdp!E97+drdp!N97)*SAG!$C97+(drdp!H97+drdp!Q97)*SAG!$D97)</f>
        <v>1.1736145486466489E-2</v>
      </c>
      <c r="F97" s="20">
        <f>Model!$W$26*((drdp!C97+drdp!L97)*SAG!$B97+(drdp!F97+drdp!O97)*SAG!$C97+(drdp!I97+drdp!R97)*SAG!$D97)</f>
        <v>4.3799891240513096E-2</v>
      </c>
      <c r="G97" s="20">
        <f>Model!$W$26*((drdp!D97+drdp!M97)*SAG!$B97+(drdp!G97+drdp!P97)*SAG!$C97+(drdp!J97+drdp!S97)*SAG!$D97)</f>
        <v>-7.8539816339744814E-2</v>
      </c>
      <c r="H97" s="18">
        <f>Model!$W$26*((drdp!B97)*SAG!$B97+(drdp!E97)*SAG!$C97+(drdp!H97)*SAG!$D97)</f>
        <v>5.8680727432332443E-3</v>
      </c>
      <c r="I97" s="18">
        <f>Model!$W$26*((drdp!C97)*SAG!$B97+(drdp!F97)*SAG!$C97+(drdp!I97)*SAG!$D97)</f>
        <v>2.1899945620256548E-2</v>
      </c>
      <c r="J97" s="18">
        <f>Model!$W$26*((drdp!D97)*SAG!$B97+(drdp!G97)*SAG!$C97+(drdp!J97)*SAG!$D97)</f>
        <v>-3.9269908169872407E-2</v>
      </c>
      <c r="K97" s="21">
        <f>SUM(E$3:E96)+H97</f>
        <v>0.57272064662333977</v>
      </c>
      <c r="L97" s="21">
        <f>SUM(F$3:F96)+I97</f>
        <v>2.1374225517420036</v>
      </c>
      <c r="M97" s="21">
        <f>SUM(G$3:G96)+J97</f>
        <v>-2.8064966939662428</v>
      </c>
      <c r="N97" s="19">
        <f t="shared" si="5"/>
        <v>0.32800893906865641</v>
      </c>
      <c r="O97" s="19">
        <f t="shared" si="5"/>
        <v>4.5685751646952983</v>
      </c>
      <c r="P97" s="19">
        <f t="shared" si="5"/>
        <v>7.876423693243451</v>
      </c>
      <c r="Q97" s="19">
        <f t="shared" si="6"/>
        <v>1.2241460259409891</v>
      </c>
      <c r="R97" s="19">
        <f t="shared" si="7"/>
        <v>-1.6073386013146118</v>
      </c>
      <c r="S97" s="19">
        <f t="shared" si="8"/>
        <v>-5.9986693250728234</v>
      </c>
    </row>
    <row r="98" spans="1:19" x14ac:dyDescent="0.25">
      <c r="A98" s="26">
        <f>Wellpath!E98</f>
        <v>2850</v>
      </c>
      <c r="B98" s="22">
        <v>0</v>
      </c>
      <c r="C98" s="22">
        <f>SIN(Wellpath!$L98)</f>
        <v>0.8660254037844386</v>
      </c>
      <c r="D98" s="22">
        <v>0</v>
      </c>
      <c r="E98" s="20">
        <f>Model!$W$26*((drdp!B98+drdp!K98)*SAG!$B98+(drdp!E98+drdp!N98)*SAG!$C98+(drdp!H98+drdp!Q98)*SAG!$D98)</f>
        <v>1.1736145486466489E-2</v>
      </c>
      <c r="F98" s="20">
        <f>Model!$W$26*((drdp!C98+drdp!L98)*SAG!$B98+(drdp!F98+drdp!O98)*SAG!$C98+(drdp!I98+drdp!R98)*SAG!$D98)</f>
        <v>4.3799891240513096E-2</v>
      </c>
      <c r="G98" s="20">
        <f>Model!$W$26*((drdp!D98+drdp!M98)*SAG!$B98+(drdp!G98+drdp!P98)*SAG!$C98+(drdp!J98+drdp!S98)*SAG!$D98)</f>
        <v>-7.8539816339744814E-2</v>
      </c>
      <c r="H98" s="18">
        <f>Model!$W$26*((drdp!B98)*SAG!$B98+(drdp!E98)*SAG!$C98+(drdp!H98)*SAG!$D98)</f>
        <v>5.8680727432332443E-3</v>
      </c>
      <c r="I98" s="18">
        <f>Model!$W$26*((drdp!C98)*SAG!$B98+(drdp!F98)*SAG!$C98+(drdp!I98)*SAG!$D98)</f>
        <v>2.1899945620256548E-2</v>
      </c>
      <c r="J98" s="18">
        <f>Model!$W$26*((drdp!D98)*SAG!$B98+(drdp!G98)*SAG!$C98+(drdp!J98)*SAG!$D98)</f>
        <v>-3.9269908169872407E-2</v>
      </c>
      <c r="K98" s="21">
        <f>SUM(E$3:E97)+H98</f>
        <v>0.58445679210980628</v>
      </c>
      <c r="L98" s="21">
        <f>SUM(F$3:F97)+I98</f>
        <v>2.1812224429825169</v>
      </c>
      <c r="M98" s="21">
        <f>SUM(G$3:G97)+J98</f>
        <v>-2.8850365103059876</v>
      </c>
      <c r="N98" s="19">
        <f t="shared" si="5"/>
        <v>0.34158974184328533</v>
      </c>
      <c r="O98" s="19">
        <f t="shared" si="5"/>
        <v>4.757731345770619</v>
      </c>
      <c r="P98" s="19">
        <f t="shared" si="5"/>
        <v>8.3234356657985504</v>
      </c>
      <c r="Q98" s="19">
        <f t="shared" si="6"/>
        <v>1.2748302719034768</v>
      </c>
      <c r="R98" s="19">
        <f t="shared" si="7"/>
        <v>-1.6861791839331075</v>
      </c>
      <c r="S98" s="19">
        <f t="shared" si="8"/>
        <v>-6.2929063851033815</v>
      </c>
    </row>
    <row r="99" spans="1:19" x14ac:dyDescent="0.25">
      <c r="A99" s="26">
        <f>Wellpath!E99</f>
        <v>2880</v>
      </c>
      <c r="B99" s="22">
        <v>0</v>
      </c>
      <c r="C99" s="22">
        <f>SIN(Wellpath!$L99)</f>
        <v>0.8660254037844386</v>
      </c>
      <c r="D99" s="22">
        <v>0</v>
      </c>
      <c r="E99" s="20">
        <f>Model!$W$26*((drdp!B99+drdp!K99)*SAG!$B99+(drdp!E99+drdp!N99)*SAG!$C99+(drdp!H99+drdp!Q99)*SAG!$D99)</f>
        <v>1.1736145486466489E-2</v>
      </c>
      <c r="F99" s="20">
        <f>Model!$W$26*((drdp!C99+drdp!L99)*SAG!$B99+(drdp!F99+drdp!O99)*SAG!$C99+(drdp!I99+drdp!R99)*SAG!$D99)</f>
        <v>4.3799891240513096E-2</v>
      </c>
      <c r="G99" s="20">
        <f>Model!$W$26*((drdp!D99+drdp!M99)*SAG!$B99+(drdp!G99+drdp!P99)*SAG!$C99+(drdp!J99+drdp!S99)*SAG!$D99)</f>
        <v>-7.8539816339744814E-2</v>
      </c>
      <c r="H99" s="18">
        <f>Model!$W$26*((drdp!B99)*SAG!$B99+(drdp!E99)*SAG!$C99+(drdp!H99)*SAG!$D99)</f>
        <v>5.8680727432332443E-3</v>
      </c>
      <c r="I99" s="18">
        <f>Model!$W$26*((drdp!C99)*SAG!$B99+(drdp!F99)*SAG!$C99+(drdp!I99)*SAG!$D99)</f>
        <v>2.1899945620256548E-2</v>
      </c>
      <c r="J99" s="18">
        <f>Model!$W$26*((drdp!D99)*SAG!$B99+(drdp!G99)*SAG!$C99+(drdp!J99)*SAG!$D99)</f>
        <v>-3.9269908169872407E-2</v>
      </c>
      <c r="K99" s="21">
        <f>SUM(E$3:E98)+H99</f>
        <v>0.59619293759627279</v>
      </c>
      <c r="L99" s="21">
        <f>SUM(F$3:F98)+I99</f>
        <v>2.2250223342230302</v>
      </c>
      <c r="M99" s="21">
        <f>SUM(G$3:G98)+J99</f>
        <v>-2.9635763266457325</v>
      </c>
      <c r="N99" s="19">
        <f t="shared" si="5"/>
        <v>0.35544601883967319</v>
      </c>
      <c r="O99" s="19">
        <f t="shared" si="5"/>
        <v>4.9507243877913023</v>
      </c>
      <c r="P99" s="19">
        <f t="shared" si="5"/>
        <v>8.7827846438550132</v>
      </c>
      <c r="Q99" s="19">
        <f t="shared" si="6"/>
        <v>1.3265426016577442</v>
      </c>
      <c r="R99" s="19">
        <f t="shared" si="7"/>
        <v>-1.7668632759736904</v>
      </c>
      <c r="S99" s="19">
        <f t="shared" si="8"/>
        <v>-6.5940235159614007</v>
      </c>
    </row>
    <row r="100" spans="1:19" x14ac:dyDescent="0.25">
      <c r="A100" s="26">
        <f>Wellpath!E100</f>
        <v>2910</v>
      </c>
      <c r="B100" s="22">
        <v>0</v>
      </c>
      <c r="C100" s="22">
        <f>SIN(Wellpath!$L100)</f>
        <v>0.8660254037844386</v>
      </c>
      <c r="D100" s="22">
        <v>0</v>
      </c>
      <c r="E100" s="20">
        <f>Model!$W$26*((drdp!B100+drdp!K100)*SAG!$B100+(drdp!E100+drdp!N100)*SAG!$C100+(drdp!H100+drdp!Q100)*SAG!$D100)</f>
        <v>1.1736145486466489E-2</v>
      </c>
      <c r="F100" s="20">
        <f>Model!$W$26*((drdp!C100+drdp!L100)*SAG!$B100+(drdp!F100+drdp!O100)*SAG!$C100+(drdp!I100+drdp!R100)*SAG!$D100)</f>
        <v>4.3799891240513096E-2</v>
      </c>
      <c r="G100" s="20">
        <f>Model!$W$26*((drdp!D100+drdp!M100)*SAG!$B100+(drdp!G100+drdp!P100)*SAG!$C100+(drdp!J100+drdp!S100)*SAG!$D100)</f>
        <v>-7.8539816339744814E-2</v>
      </c>
      <c r="H100" s="18">
        <f>Model!$W$26*((drdp!B100)*SAG!$B100+(drdp!E100)*SAG!$C100+(drdp!H100)*SAG!$D100)</f>
        <v>5.8680727432332443E-3</v>
      </c>
      <c r="I100" s="18">
        <f>Model!$W$26*((drdp!C100)*SAG!$B100+(drdp!F100)*SAG!$C100+(drdp!I100)*SAG!$D100)</f>
        <v>2.1899945620256548E-2</v>
      </c>
      <c r="J100" s="18">
        <f>Model!$W$26*((drdp!D100)*SAG!$B100+(drdp!G100)*SAG!$C100+(drdp!J100)*SAG!$D100)</f>
        <v>-3.9269908169872407E-2</v>
      </c>
      <c r="K100" s="21">
        <f>SUM(E$3:E99)+H100</f>
        <v>0.6079290830827393</v>
      </c>
      <c r="L100" s="21">
        <f>SUM(F$3:F99)+I100</f>
        <v>2.2688222254635435</v>
      </c>
      <c r="M100" s="21">
        <f>SUM(G$3:G99)+J100</f>
        <v>-3.0421161429854773</v>
      </c>
      <c r="N100" s="19">
        <f t="shared" si="5"/>
        <v>0.36957777005782017</v>
      </c>
      <c r="O100" s="19">
        <f t="shared" si="5"/>
        <v>5.1475542907573466</v>
      </c>
      <c r="P100" s="19">
        <f t="shared" si="5"/>
        <v>9.2544706274128377</v>
      </c>
      <c r="Q100" s="19">
        <f t="shared" si="6"/>
        <v>1.379283015203792</v>
      </c>
      <c r="R100" s="19">
        <f t="shared" si="7"/>
        <v>-1.8493908774363605</v>
      </c>
      <c r="S100" s="19">
        <f t="shared" si="8"/>
        <v>-6.9020207176468817</v>
      </c>
    </row>
    <row r="101" spans="1:19" x14ac:dyDescent="0.25">
      <c r="A101" s="26">
        <f>Wellpath!E101</f>
        <v>2940</v>
      </c>
      <c r="B101" s="22">
        <v>0</v>
      </c>
      <c r="C101" s="22">
        <f>SIN(Wellpath!$L101)</f>
        <v>0.8660254037844386</v>
      </c>
      <c r="D101" s="22">
        <v>0</v>
      </c>
      <c r="E101" s="20">
        <f>Model!$W$26*((drdp!B101+drdp!K101)*SAG!$B101+(drdp!E101+drdp!N101)*SAG!$C101+(drdp!H101+drdp!Q101)*SAG!$D101)</f>
        <v>1.1736145486466489E-2</v>
      </c>
      <c r="F101" s="20">
        <f>Model!$W$26*((drdp!C101+drdp!L101)*SAG!$B101+(drdp!F101+drdp!O101)*SAG!$C101+(drdp!I101+drdp!R101)*SAG!$D101)</f>
        <v>4.3799891240513096E-2</v>
      </c>
      <c r="G101" s="20">
        <f>Model!$W$26*((drdp!D101+drdp!M101)*SAG!$B101+(drdp!G101+drdp!P101)*SAG!$C101+(drdp!J101+drdp!S101)*SAG!$D101)</f>
        <v>-7.8539816339744814E-2</v>
      </c>
      <c r="H101" s="18">
        <f>Model!$W$26*((drdp!B101)*SAG!$B101+(drdp!E101)*SAG!$C101+(drdp!H101)*SAG!$D101)</f>
        <v>5.8680727432332443E-3</v>
      </c>
      <c r="I101" s="18">
        <f>Model!$W$26*((drdp!C101)*SAG!$B101+(drdp!F101)*SAG!$C101+(drdp!I101)*SAG!$D101)</f>
        <v>2.1899945620256548E-2</v>
      </c>
      <c r="J101" s="18">
        <f>Model!$W$26*((drdp!D101)*SAG!$B101+(drdp!G101)*SAG!$C101+(drdp!J101)*SAG!$D101)</f>
        <v>-3.9269908169872407E-2</v>
      </c>
      <c r="K101" s="21">
        <f>SUM(E$3:E100)+H101</f>
        <v>0.61966522856920581</v>
      </c>
      <c r="L101" s="21">
        <f>SUM(F$3:F100)+I101</f>
        <v>2.3126221167040568</v>
      </c>
      <c r="M101" s="21">
        <f>SUM(G$3:G100)+J101</f>
        <v>-3.1206559593252221</v>
      </c>
      <c r="N101" s="19">
        <f t="shared" si="5"/>
        <v>0.38398499549772608</v>
      </c>
      <c r="O101" s="19">
        <f t="shared" si="5"/>
        <v>5.3482210546687519</v>
      </c>
      <c r="P101" s="19">
        <f t="shared" si="5"/>
        <v>9.7384936164720219</v>
      </c>
      <c r="Q101" s="19">
        <f t="shared" si="6"/>
        <v>1.4330515125416199</v>
      </c>
      <c r="R101" s="19">
        <f t="shared" si="7"/>
        <v>-1.9337619883211179</v>
      </c>
      <c r="S101" s="19">
        <f t="shared" si="8"/>
        <v>-7.2168979901598238</v>
      </c>
    </row>
    <row r="102" spans="1:19" x14ac:dyDescent="0.25">
      <c r="A102" s="26">
        <f>Wellpath!E102</f>
        <v>2970</v>
      </c>
      <c r="B102" s="22">
        <v>0</v>
      </c>
      <c r="C102" s="22">
        <f>SIN(Wellpath!$L102)</f>
        <v>0.8660254037844386</v>
      </c>
      <c r="D102" s="22">
        <v>0</v>
      </c>
      <c r="E102" s="20">
        <f>Model!$W$26*((drdp!B102+drdp!K102)*SAG!$B102+(drdp!E102+drdp!N102)*SAG!$C102+(drdp!H102+drdp!Q102)*SAG!$D102)</f>
        <v>1.1736145486466489E-2</v>
      </c>
      <c r="F102" s="20">
        <f>Model!$W$26*((drdp!C102+drdp!L102)*SAG!$B102+(drdp!F102+drdp!O102)*SAG!$C102+(drdp!I102+drdp!R102)*SAG!$D102)</f>
        <v>4.3799891240513096E-2</v>
      </c>
      <c r="G102" s="20">
        <f>Model!$W$26*((drdp!D102+drdp!M102)*SAG!$B102+(drdp!G102+drdp!P102)*SAG!$C102+(drdp!J102+drdp!S102)*SAG!$D102)</f>
        <v>-7.8539816339744814E-2</v>
      </c>
      <c r="H102" s="18">
        <f>Model!$W$26*((drdp!B102)*SAG!$B102+(drdp!E102)*SAG!$C102+(drdp!H102)*SAG!$D102)</f>
        <v>5.8680727432332443E-3</v>
      </c>
      <c r="I102" s="18">
        <f>Model!$W$26*((drdp!C102)*SAG!$B102+(drdp!F102)*SAG!$C102+(drdp!I102)*SAG!$D102)</f>
        <v>2.1899945620256548E-2</v>
      </c>
      <c r="J102" s="18">
        <f>Model!$W$26*((drdp!D102)*SAG!$B102+(drdp!G102)*SAG!$C102+(drdp!J102)*SAG!$D102)</f>
        <v>-3.9269908169872407E-2</v>
      </c>
      <c r="K102" s="21">
        <f>SUM(E$3:E101)+H102</f>
        <v>0.63140137405567232</v>
      </c>
      <c r="L102" s="21">
        <f>SUM(F$3:F101)+I102</f>
        <v>2.3564220079445701</v>
      </c>
      <c r="M102" s="21">
        <f>SUM(G$3:G101)+J102</f>
        <v>-3.1991957756649669</v>
      </c>
      <c r="N102" s="19">
        <f t="shared" si="5"/>
        <v>0.39866769515939104</v>
      </c>
      <c r="O102" s="19">
        <f t="shared" si="5"/>
        <v>5.5527246795255198</v>
      </c>
      <c r="P102" s="19">
        <f t="shared" si="5"/>
        <v>10.23485361103257</v>
      </c>
      <c r="Q102" s="19">
        <f t="shared" si="6"/>
        <v>1.4878480936712279</v>
      </c>
      <c r="R102" s="19">
        <f t="shared" si="7"/>
        <v>-2.0199766086279625</v>
      </c>
      <c r="S102" s="19">
        <f t="shared" si="8"/>
        <v>-7.5386553335002278</v>
      </c>
    </row>
    <row r="103" spans="1:19" x14ac:dyDescent="0.25">
      <c r="A103" s="26">
        <f>Wellpath!E103</f>
        <v>3000</v>
      </c>
      <c r="B103" s="22">
        <v>0</v>
      </c>
      <c r="C103" s="22">
        <f>SIN(Wellpath!$L103)</f>
        <v>0.8660254037844386</v>
      </c>
      <c r="D103" s="22">
        <v>0</v>
      </c>
      <c r="E103" s="20">
        <f>Model!$W$26*((drdp!B103+drdp!K103)*SAG!$B103+(drdp!E103+drdp!N103)*SAG!$C103+(drdp!H103+drdp!Q103)*SAG!$D103)</f>
        <v>1.1736145486466489E-2</v>
      </c>
      <c r="F103" s="20">
        <f>Model!$W$26*((drdp!C103+drdp!L103)*SAG!$B103+(drdp!F103+drdp!O103)*SAG!$C103+(drdp!I103+drdp!R103)*SAG!$D103)</f>
        <v>4.3799891240513096E-2</v>
      </c>
      <c r="G103" s="20">
        <f>Model!$W$26*((drdp!D103+drdp!M103)*SAG!$B103+(drdp!G103+drdp!P103)*SAG!$C103+(drdp!J103+drdp!S103)*SAG!$D103)</f>
        <v>-7.8539816339744814E-2</v>
      </c>
      <c r="H103" s="18">
        <f>Model!$W$26*((drdp!B103)*SAG!$B103+(drdp!E103)*SAG!$C103+(drdp!H103)*SAG!$D103)</f>
        <v>5.8680727432332443E-3</v>
      </c>
      <c r="I103" s="18">
        <f>Model!$W$26*((drdp!C103)*SAG!$B103+(drdp!F103)*SAG!$C103+(drdp!I103)*SAG!$D103)</f>
        <v>2.1899945620256548E-2</v>
      </c>
      <c r="J103" s="18">
        <f>Model!$W$26*((drdp!D103)*SAG!$B103+(drdp!G103)*SAG!$C103+(drdp!J103)*SAG!$D103)</f>
        <v>-3.9269908169872407E-2</v>
      </c>
      <c r="K103" s="21">
        <f>SUM(E$3:E102)+H103</f>
        <v>0.64313751954213882</v>
      </c>
      <c r="L103" s="21">
        <f>SUM(F$3:F102)+I103</f>
        <v>2.4002218991850834</v>
      </c>
      <c r="M103" s="21">
        <f>SUM(G$3:G102)+J103</f>
        <v>-3.2777355920047118</v>
      </c>
      <c r="N103" s="19">
        <f t="shared" si="5"/>
        <v>0.41362586904281501</v>
      </c>
      <c r="O103" s="19">
        <f t="shared" si="5"/>
        <v>5.7610651653276488</v>
      </c>
      <c r="P103" s="19">
        <f t="shared" si="5"/>
        <v>10.743550611094479</v>
      </c>
      <c r="Q103" s="19">
        <f t="shared" si="6"/>
        <v>1.5436727585926162</v>
      </c>
      <c r="R103" s="19">
        <f t="shared" si="7"/>
        <v>-2.1080347383568943</v>
      </c>
      <c r="S103" s="19">
        <f t="shared" si="8"/>
        <v>-7.8672927476680927</v>
      </c>
    </row>
    <row r="104" spans="1:19" x14ac:dyDescent="0.25">
      <c r="A104" s="26">
        <f>Wellpath!E104</f>
        <v>3030</v>
      </c>
      <c r="B104" s="22">
        <v>0</v>
      </c>
      <c r="C104" s="22">
        <f>SIN(Wellpath!$L104)</f>
        <v>0.8660254037844386</v>
      </c>
      <c r="D104" s="22">
        <v>0</v>
      </c>
      <c r="E104" s="20">
        <f>Model!$W$26*((drdp!B104+drdp!K104)*SAG!$B104+(drdp!E104+drdp!N104)*SAG!$C104+(drdp!H104+drdp!Q104)*SAG!$D104)</f>
        <v>1.1736145486466489E-2</v>
      </c>
      <c r="F104" s="20">
        <f>Model!$W$26*((drdp!C104+drdp!L104)*SAG!$B104+(drdp!F104+drdp!O104)*SAG!$C104+(drdp!I104+drdp!R104)*SAG!$D104)</f>
        <v>4.3799891240513096E-2</v>
      </c>
      <c r="G104" s="20">
        <f>Model!$W$26*((drdp!D104+drdp!M104)*SAG!$B104+(drdp!G104+drdp!P104)*SAG!$C104+(drdp!J104+drdp!S104)*SAG!$D104)</f>
        <v>-7.8539816339744814E-2</v>
      </c>
      <c r="H104" s="18">
        <f>Model!$W$26*((drdp!B104)*SAG!$B104+(drdp!E104)*SAG!$C104+(drdp!H104)*SAG!$D104)</f>
        <v>5.8680727432332443E-3</v>
      </c>
      <c r="I104" s="18">
        <f>Model!$W$26*((drdp!C104)*SAG!$B104+(drdp!F104)*SAG!$C104+(drdp!I104)*SAG!$D104)</f>
        <v>2.1899945620256548E-2</v>
      </c>
      <c r="J104" s="18">
        <f>Model!$W$26*((drdp!D104)*SAG!$B104+(drdp!G104)*SAG!$C104+(drdp!J104)*SAG!$D104)</f>
        <v>-3.9269908169872407E-2</v>
      </c>
      <c r="K104" s="21">
        <f>SUM(E$3:E103)+H104</f>
        <v>0.65487366502860533</v>
      </c>
      <c r="L104" s="21">
        <f>SUM(F$3:F103)+I104</f>
        <v>2.4440217904255968</v>
      </c>
      <c r="M104" s="21">
        <f>SUM(G$3:G103)+J104</f>
        <v>-3.3562754083444566</v>
      </c>
      <c r="N104" s="19">
        <f t="shared" si="5"/>
        <v>0.42885951714799797</v>
      </c>
      <c r="O104" s="19">
        <f t="shared" si="5"/>
        <v>5.9732425120751396</v>
      </c>
      <c r="P104" s="19">
        <f t="shared" si="5"/>
        <v>11.264584616657748</v>
      </c>
      <c r="Q104" s="19">
        <f t="shared" si="6"/>
        <v>1.6005255073057845</v>
      </c>
      <c r="R104" s="19">
        <f t="shared" si="7"/>
        <v>-2.1979363775079133</v>
      </c>
      <c r="S104" s="19">
        <f t="shared" si="8"/>
        <v>-8.2028102326634205</v>
      </c>
    </row>
    <row r="105" spans="1:19" x14ac:dyDescent="0.25">
      <c r="A105" s="26">
        <f>Wellpath!E105</f>
        <v>3060</v>
      </c>
      <c r="B105" s="22">
        <v>0</v>
      </c>
      <c r="C105" s="22">
        <f>SIN(Wellpath!$L105)</f>
        <v>0.8660254037844386</v>
      </c>
      <c r="D105" s="22">
        <v>0</v>
      </c>
      <c r="E105" s="20">
        <f>Model!$W$26*((drdp!B105+drdp!K105)*SAG!$B105+(drdp!E105+drdp!N105)*SAG!$C105+(drdp!H105+drdp!Q105)*SAG!$D105)</f>
        <v>1.1736145486466489E-2</v>
      </c>
      <c r="F105" s="20">
        <f>Model!$W$26*((drdp!C105+drdp!L105)*SAG!$B105+(drdp!F105+drdp!O105)*SAG!$C105+(drdp!I105+drdp!R105)*SAG!$D105)</f>
        <v>4.3799891240513096E-2</v>
      </c>
      <c r="G105" s="20">
        <f>Model!$W$26*((drdp!D105+drdp!M105)*SAG!$B105+(drdp!G105+drdp!P105)*SAG!$C105+(drdp!J105+drdp!S105)*SAG!$D105)</f>
        <v>-7.8539816339744814E-2</v>
      </c>
      <c r="H105" s="18">
        <f>Model!$W$26*((drdp!B105)*SAG!$B105+(drdp!E105)*SAG!$C105+(drdp!H105)*SAG!$D105)</f>
        <v>5.8680727432332443E-3</v>
      </c>
      <c r="I105" s="18">
        <f>Model!$W$26*((drdp!C105)*SAG!$B105+(drdp!F105)*SAG!$C105+(drdp!I105)*SAG!$D105)</f>
        <v>2.1899945620256548E-2</v>
      </c>
      <c r="J105" s="18">
        <f>Model!$W$26*((drdp!D105)*SAG!$B105+(drdp!G105)*SAG!$C105+(drdp!J105)*SAG!$D105)</f>
        <v>-3.9269908169872407E-2</v>
      </c>
      <c r="K105" s="21">
        <f>SUM(E$3:E104)+H105</f>
        <v>0.66660981051507184</v>
      </c>
      <c r="L105" s="21">
        <f>SUM(F$3:F104)+I105</f>
        <v>2.4878216816661101</v>
      </c>
      <c r="M105" s="21">
        <f>SUM(G$3:G104)+J105</f>
        <v>-3.4348152246842014</v>
      </c>
      <c r="N105" s="19">
        <f t="shared" si="5"/>
        <v>0.44436863947493999</v>
      </c>
      <c r="O105" s="19">
        <f t="shared" si="5"/>
        <v>6.1892567197679922</v>
      </c>
      <c r="P105" s="19">
        <f t="shared" si="5"/>
        <v>11.797955627722381</v>
      </c>
      <c r="Q105" s="19">
        <f t="shared" si="6"/>
        <v>1.6584063398107329</v>
      </c>
      <c r="R105" s="19">
        <f t="shared" si="7"/>
        <v>-2.2896815260810195</v>
      </c>
      <c r="S105" s="19">
        <f t="shared" si="8"/>
        <v>-8.5452077884862074</v>
      </c>
    </row>
    <row r="106" spans="1:19" x14ac:dyDescent="0.25">
      <c r="A106" s="26">
        <f>Wellpath!E106</f>
        <v>3090</v>
      </c>
      <c r="B106" s="22">
        <v>0</v>
      </c>
      <c r="C106" s="22">
        <f>SIN(Wellpath!$L106)</f>
        <v>0.8660254037844386</v>
      </c>
      <c r="D106" s="22">
        <v>0</v>
      </c>
      <c r="E106" s="20">
        <f>Model!$W$26*((drdp!B106+drdp!K106)*SAG!$B106+(drdp!E106+drdp!N106)*SAG!$C106+(drdp!H106+drdp!Q106)*SAG!$D106)</f>
        <v>1.1736145486466489E-2</v>
      </c>
      <c r="F106" s="20">
        <f>Model!$W$26*((drdp!C106+drdp!L106)*SAG!$B106+(drdp!F106+drdp!O106)*SAG!$C106+(drdp!I106+drdp!R106)*SAG!$D106)</f>
        <v>4.3799891240513096E-2</v>
      </c>
      <c r="G106" s="20">
        <f>Model!$W$26*((drdp!D106+drdp!M106)*SAG!$B106+(drdp!G106+drdp!P106)*SAG!$C106+(drdp!J106+drdp!S106)*SAG!$D106)</f>
        <v>-7.8539816339744814E-2</v>
      </c>
      <c r="H106" s="18">
        <f>Model!$W$26*((drdp!B106)*SAG!$B106+(drdp!E106)*SAG!$C106+(drdp!H106)*SAG!$D106)</f>
        <v>5.8680727432332443E-3</v>
      </c>
      <c r="I106" s="18">
        <f>Model!$W$26*((drdp!C106)*SAG!$B106+(drdp!F106)*SAG!$C106+(drdp!I106)*SAG!$D106)</f>
        <v>2.1899945620256548E-2</v>
      </c>
      <c r="J106" s="18">
        <f>Model!$W$26*((drdp!D106)*SAG!$B106+(drdp!G106)*SAG!$C106+(drdp!J106)*SAG!$D106)</f>
        <v>-3.9269908169872407E-2</v>
      </c>
      <c r="K106" s="21">
        <f>SUM(E$3:E105)+H106</f>
        <v>0.67834595600153835</v>
      </c>
      <c r="L106" s="21">
        <f>SUM(F$3:F105)+I106</f>
        <v>2.5316215729066234</v>
      </c>
      <c r="M106" s="21">
        <f>SUM(G$3:G105)+J106</f>
        <v>-3.5133550410239462</v>
      </c>
      <c r="N106" s="19">
        <f t="shared" si="5"/>
        <v>0.460153236023641</v>
      </c>
      <c r="O106" s="19">
        <f t="shared" si="5"/>
        <v>6.4091077884062058</v>
      </c>
      <c r="P106" s="19">
        <f t="shared" si="5"/>
        <v>12.343663644288375</v>
      </c>
      <c r="Q106" s="19">
        <f t="shared" si="6"/>
        <v>1.7173152561074616</v>
      </c>
      <c r="R106" s="19">
        <f t="shared" si="7"/>
        <v>-2.3832701840762129</v>
      </c>
      <c r="S106" s="19">
        <f t="shared" si="8"/>
        <v>-8.8944854151364563</v>
      </c>
    </row>
    <row r="107" spans="1:19" x14ac:dyDescent="0.25">
      <c r="A107" s="26">
        <f>Wellpath!E107</f>
        <v>3120</v>
      </c>
      <c r="B107" s="22">
        <v>0</v>
      </c>
      <c r="C107" s="22">
        <f>SIN(Wellpath!$L107)</f>
        <v>0.8660254037844386</v>
      </c>
      <c r="D107" s="22">
        <v>0</v>
      </c>
      <c r="E107" s="20">
        <f>Model!$W$26*((drdp!B107+drdp!K107)*SAG!$B107+(drdp!E107+drdp!N107)*SAG!$C107+(drdp!H107+drdp!Q107)*SAG!$D107)</f>
        <v>1.1736145486466489E-2</v>
      </c>
      <c r="F107" s="20">
        <f>Model!$W$26*((drdp!C107+drdp!L107)*SAG!$B107+(drdp!F107+drdp!O107)*SAG!$C107+(drdp!I107+drdp!R107)*SAG!$D107)</f>
        <v>4.3799891240513096E-2</v>
      </c>
      <c r="G107" s="20">
        <f>Model!$W$26*((drdp!D107+drdp!M107)*SAG!$B107+(drdp!G107+drdp!P107)*SAG!$C107+(drdp!J107+drdp!S107)*SAG!$D107)</f>
        <v>-7.8539816339744814E-2</v>
      </c>
      <c r="H107" s="18">
        <f>Model!$W$26*((drdp!B107)*SAG!$B107+(drdp!E107)*SAG!$C107+(drdp!H107)*SAG!$D107)</f>
        <v>5.8680727432332443E-3</v>
      </c>
      <c r="I107" s="18">
        <f>Model!$W$26*((drdp!C107)*SAG!$B107+(drdp!F107)*SAG!$C107+(drdp!I107)*SAG!$D107)</f>
        <v>2.1899945620256548E-2</v>
      </c>
      <c r="J107" s="18">
        <f>Model!$W$26*((drdp!D107)*SAG!$B107+(drdp!G107)*SAG!$C107+(drdp!J107)*SAG!$D107)</f>
        <v>-3.9269908169872407E-2</v>
      </c>
      <c r="K107" s="21">
        <f>SUM(E$3:E106)+H107</f>
        <v>0.69008210148800486</v>
      </c>
      <c r="L107" s="21">
        <f>SUM(F$3:F106)+I107</f>
        <v>2.5754214641471367</v>
      </c>
      <c r="M107" s="21">
        <f>SUM(G$3:G106)+J107</f>
        <v>-3.5918948573636911</v>
      </c>
      <c r="N107" s="19">
        <f t="shared" si="5"/>
        <v>0.47621330679410107</v>
      </c>
      <c r="O107" s="19">
        <f t="shared" si="5"/>
        <v>6.6327957179897812</v>
      </c>
      <c r="P107" s="19">
        <f t="shared" si="5"/>
        <v>12.901708666355731</v>
      </c>
      <c r="Q107" s="19">
        <f t="shared" si="6"/>
        <v>1.7772522561959705</v>
      </c>
      <c r="R107" s="19">
        <f t="shared" si="7"/>
        <v>-2.4787023514934936</v>
      </c>
      <c r="S107" s="19">
        <f t="shared" si="8"/>
        <v>-9.2506431126141688</v>
      </c>
    </row>
    <row r="108" spans="1:19" x14ac:dyDescent="0.25">
      <c r="A108" s="26">
        <f>Wellpath!E108</f>
        <v>3150</v>
      </c>
      <c r="B108" s="22">
        <v>0</v>
      </c>
      <c r="C108" s="22">
        <f>SIN(Wellpath!$L108)</f>
        <v>0.8660254037844386</v>
      </c>
      <c r="D108" s="22">
        <v>0</v>
      </c>
      <c r="E108" s="20">
        <f>Model!$W$26*((drdp!B108+drdp!K108)*SAG!$B108+(drdp!E108+drdp!N108)*SAG!$C108+(drdp!H108+drdp!Q108)*SAG!$D108)</f>
        <v>1.1736145486466489E-2</v>
      </c>
      <c r="F108" s="20">
        <f>Model!$W$26*((drdp!C108+drdp!L108)*SAG!$B108+(drdp!F108+drdp!O108)*SAG!$C108+(drdp!I108+drdp!R108)*SAG!$D108)</f>
        <v>4.3799891240513096E-2</v>
      </c>
      <c r="G108" s="20">
        <f>Model!$W$26*((drdp!D108+drdp!M108)*SAG!$B108+(drdp!G108+drdp!P108)*SAG!$C108+(drdp!J108+drdp!S108)*SAG!$D108)</f>
        <v>-7.8539816339744814E-2</v>
      </c>
      <c r="H108" s="18">
        <f>Model!$W$26*((drdp!B108)*SAG!$B108+(drdp!E108)*SAG!$C108+(drdp!H108)*SAG!$D108)</f>
        <v>5.8680727432332443E-3</v>
      </c>
      <c r="I108" s="18">
        <f>Model!$W$26*((drdp!C108)*SAG!$B108+(drdp!F108)*SAG!$C108+(drdp!I108)*SAG!$D108)</f>
        <v>2.1899945620256548E-2</v>
      </c>
      <c r="J108" s="18">
        <f>Model!$W$26*((drdp!D108)*SAG!$B108+(drdp!G108)*SAG!$C108+(drdp!J108)*SAG!$D108)</f>
        <v>-3.9269908169872407E-2</v>
      </c>
      <c r="K108" s="21">
        <f>SUM(E$3:E107)+H108</f>
        <v>0.70181824697447137</v>
      </c>
      <c r="L108" s="21">
        <f>SUM(F$3:F107)+I108</f>
        <v>2.61922135538765</v>
      </c>
      <c r="M108" s="21">
        <f>SUM(G$3:G107)+J108</f>
        <v>-3.6704346737034359</v>
      </c>
      <c r="N108" s="19">
        <f t="shared" si="5"/>
        <v>0.49254885178632007</v>
      </c>
      <c r="O108" s="19">
        <f t="shared" si="5"/>
        <v>6.8603205085187184</v>
      </c>
      <c r="P108" s="19">
        <f t="shared" si="5"/>
        <v>13.472090693924448</v>
      </c>
      <c r="Q108" s="19">
        <f t="shared" si="6"/>
        <v>1.8382173400762594</v>
      </c>
      <c r="R108" s="19">
        <f t="shared" si="7"/>
        <v>-2.575978028332861</v>
      </c>
      <c r="S108" s="19">
        <f t="shared" si="8"/>
        <v>-9.6136808809193397</v>
      </c>
    </row>
    <row r="109" spans="1:19" x14ac:dyDescent="0.25">
      <c r="A109" s="26">
        <f>Wellpath!E109</f>
        <v>3180</v>
      </c>
      <c r="B109" s="22">
        <v>0</v>
      </c>
      <c r="C109" s="22">
        <f>SIN(Wellpath!$L109)</f>
        <v>0.8660254037844386</v>
      </c>
      <c r="D109" s="22">
        <v>0</v>
      </c>
      <c r="E109" s="20">
        <f>Model!$W$26*((drdp!B109+drdp!K109)*SAG!$B109+(drdp!E109+drdp!N109)*SAG!$C109+(drdp!H109+drdp!Q109)*SAG!$D109)</f>
        <v>1.1736145486466489E-2</v>
      </c>
      <c r="F109" s="20">
        <f>Model!$W$26*((drdp!C109+drdp!L109)*SAG!$B109+(drdp!F109+drdp!O109)*SAG!$C109+(drdp!I109+drdp!R109)*SAG!$D109)</f>
        <v>4.3799891240513096E-2</v>
      </c>
      <c r="G109" s="20">
        <f>Model!$W$26*((drdp!D109+drdp!M109)*SAG!$B109+(drdp!G109+drdp!P109)*SAG!$C109+(drdp!J109+drdp!S109)*SAG!$D109)</f>
        <v>-7.8539816339744814E-2</v>
      </c>
      <c r="H109" s="18">
        <f>Model!$W$26*((drdp!B109)*SAG!$B109+(drdp!E109)*SAG!$C109+(drdp!H109)*SAG!$D109)</f>
        <v>5.8680727432332443E-3</v>
      </c>
      <c r="I109" s="18">
        <f>Model!$W$26*((drdp!C109)*SAG!$B109+(drdp!F109)*SAG!$C109+(drdp!I109)*SAG!$D109)</f>
        <v>2.1899945620256548E-2</v>
      </c>
      <c r="J109" s="18">
        <f>Model!$W$26*((drdp!D109)*SAG!$B109+(drdp!G109)*SAG!$C109+(drdp!J109)*SAG!$D109)</f>
        <v>-3.9269908169872407E-2</v>
      </c>
      <c r="K109" s="21">
        <f>SUM(E$3:E108)+H109</f>
        <v>0.71355439246093788</v>
      </c>
      <c r="L109" s="21">
        <f>SUM(F$3:F108)+I109</f>
        <v>2.6630212466281633</v>
      </c>
      <c r="M109" s="21">
        <f>SUM(G$3:G108)+J109</f>
        <v>-3.7489744900431807</v>
      </c>
      <c r="N109" s="19">
        <f t="shared" si="5"/>
        <v>0.50915987100029814</v>
      </c>
      <c r="O109" s="19">
        <f t="shared" si="5"/>
        <v>7.0916821599930167</v>
      </c>
      <c r="P109" s="19">
        <f t="shared" si="5"/>
        <v>14.054809726994527</v>
      </c>
      <c r="Q109" s="19">
        <f t="shared" si="6"/>
        <v>1.9002105077483284</v>
      </c>
      <c r="R109" s="19">
        <f t="shared" si="7"/>
        <v>-2.6750972145943162</v>
      </c>
      <c r="S109" s="19">
        <f t="shared" si="8"/>
        <v>-9.9835987200519742</v>
      </c>
    </row>
    <row r="110" spans="1:19" x14ac:dyDescent="0.25">
      <c r="A110" s="26">
        <f>Wellpath!E110</f>
        <v>3210</v>
      </c>
      <c r="B110" s="22">
        <v>0</v>
      </c>
      <c r="C110" s="22">
        <f>SIN(Wellpath!$L110)</f>
        <v>0.8660254037844386</v>
      </c>
      <c r="D110" s="22">
        <v>0</v>
      </c>
      <c r="E110" s="20">
        <f>Model!$W$26*((drdp!B110+drdp!K110)*SAG!$B110+(drdp!E110+drdp!N110)*SAG!$C110+(drdp!H110+drdp!Q110)*SAG!$D110)</f>
        <v>1.1736145486466489E-2</v>
      </c>
      <c r="F110" s="20">
        <f>Model!$W$26*((drdp!C110+drdp!L110)*SAG!$B110+(drdp!F110+drdp!O110)*SAG!$C110+(drdp!I110+drdp!R110)*SAG!$D110)</f>
        <v>4.3799891240513096E-2</v>
      </c>
      <c r="G110" s="20">
        <f>Model!$W$26*((drdp!D110+drdp!M110)*SAG!$B110+(drdp!G110+drdp!P110)*SAG!$C110+(drdp!J110+drdp!S110)*SAG!$D110)</f>
        <v>-7.8539816339744814E-2</v>
      </c>
      <c r="H110" s="18">
        <f>Model!$W$26*((drdp!B110)*SAG!$B110+(drdp!E110)*SAG!$C110+(drdp!H110)*SAG!$D110)</f>
        <v>5.8680727432332443E-3</v>
      </c>
      <c r="I110" s="18">
        <f>Model!$W$26*((drdp!C110)*SAG!$B110+(drdp!F110)*SAG!$C110+(drdp!I110)*SAG!$D110)</f>
        <v>2.1899945620256548E-2</v>
      </c>
      <c r="J110" s="18">
        <f>Model!$W$26*((drdp!D110)*SAG!$B110+(drdp!G110)*SAG!$C110+(drdp!J110)*SAG!$D110)</f>
        <v>-3.9269908169872407E-2</v>
      </c>
      <c r="K110" s="21">
        <f>SUM(E$3:E109)+H110</f>
        <v>0.72529053794740439</v>
      </c>
      <c r="L110" s="21">
        <f>SUM(F$3:F109)+I110</f>
        <v>2.7068211378686766</v>
      </c>
      <c r="M110" s="21">
        <f>SUM(G$3:G109)+J110</f>
        <v>-3.8275143063829256</v>
      </c>
      <c r="N110" s="19">
        <f t="shared" si="5"/>
        <v>0.52604636443603525</v>
      </c>
      <c r="O110" s="19">
        <f t="shared" si="5"/>
        <v>7.3268806724126776</v>
      </c>
      <c r="P110" s="19">
        <f t="shared" si="5"/>
        <v>14.649865765565968</v>
      </c>
      <c r="Q110" s="19">
        <f t="shared" si="6"/>
        <v>1.9632317592121777</v>
      </c>
      <c r="R110" s="19">
        <f t="shared" si="7"/>
        <v>-2.7760599102778585</v>
      </c>
      <c r="S110" s="19">
        <f t="shared" si="8"/>
        <v>-10.360396630012069</v>
      </c>
    </row>
    <row r="111" spans="1:19" x14ac:dyDescent="0.25">
      <c r="A111" s="26">
        <f>Wellpath!E111</f>
        <v>3240</v>
      </c>
      <c r="B111" s="22">
        <v>0</v>
      </c>
      <c r="C111" s="22">
        <f>SIN(Wellpath!$L111)</f>
        <v>0.8660254037844386</v>
      </c>
      <c r="D111" s="22">
        <v>0</v>
      </c>
      <c r="E111" s="20">
        <f>Model!$W$26*((drdp!B111+drdp!K111)*SAG!$B111+(drdp!E111+drdp!N111)*SAG!$C111+(drdp!H111+drdp!Q111)*SAG!$D111)</f>
        <v>1.1736145486466489E-2</v>
      </c>
      <c r="F111" s="20">
        <f>Model!$W$26*((drdp!C111+drdp!L111)*SAG!$B111+(drdp!F111+drdp!O111)*SAG!$C111+(drdp!I111+drdp!R111)*SAG!$D111)</f>
        <v>4.3799891240513096E-2</v>
      </c>
      <c r="G111" s="20">
        <f>Model!$W$26*((drdp!D111+drdp!M111)*SAG!$B111+(drdp!G111+drdp!P111)*SAG!$C111+(drdp!J111+drdp!S111)*SAG!$D111)</f>
        <v>-7.8539816339744814E-2</v>
      </c>
      <c r="H111" s="18">
        <f>Model!$W$26*((drdp!B111)*SAG!$B111+(drdp!E111)*SAG!$C111+(drdp!H111)*SAG!$D111)</f>
        <v>5.8680727432332443E-3</v>
      </c>
      <c r="I111" s="18">
        <f>Model!$W$26*((drdp!C111)*SAG!$B111+(drdp!F111)*SAG!$C111+(drdp!I111)*SAG!$D111)</f>
        <v>2.1899945620256548E-2</v>
      </c>
      <c r="J111" s="18">
        <f>Model!$W$26*((drdp!D111)*SAG!$B111+(drdp!G111)*SAG!$C111+(drdp!J111)*SAG!$D111)</f>
        <v>-3.9269908169872407E-2</v>
      </c>
      <c r="K111" s="21">
        <f>SUM(E$3:E110)+H111</f>
        <v>0.7370266834338709</v>
      </c>
      <c r="L111" s="21">
        <f>SUM(F$3:F110)+I111</f>
        <v>2.7506210291091899</v>
      </c>
      <c r="M111" s="21">
        <f>SUM(G$3:G110)+J111</f>
        <v>-3.9060541227226704</v>
      </c>
      <c r="N111" s="19">
        <f t="shared" si="5"/>
        <v>0.54320833209353137</v>
      </c>
      <c r="O111" s="19">
        <f t="shared" si="5"/>
        <v>7.5659160457776995</v>
      </c>
      <c r="P111" s="19">
        <f t="shared" si="5"/>
        <v>15.25725880963877</v>
      </c>
      <c r="Q111" s="19">
        <f t="shared" si="6"/>
        <v>2.0272810944678072</v>
      </c>
      <c r="R111" s="19">
        <f t="shared" si="7"/>
        <v>-2.878866115383488</v>
      </c>
      <c r="S111" s="19">
        <f t="shared" si="8"/>
        <v>-10.744074610799625</v>
      </c>
    </row>
    <row r="112" spans="1:19" x14ac:dyDescent="0.25">
      <c r="A112" s="26">
        <f>Wellpath!E112</f>
        <v>3270</v>
      </c>
      <c r="B112" s="22">
        <v>0</v>
      </c>
      <c r="C112" s="22">
        <f>SIN(Wellpath!$L112)</f>
        <v>0.8660254037844386</v>
      </c>
      <c r="D112" s="22">
        <v>0</v>
      </c>
      <c r="E112" s="20">
        <f>Model!$W$26*((drdp!B112+drdp!K112)*SAG!$B112+(drdp!E112+drdp!N112)*SAG!$C112+(drdp!H112+drdp!Q112)*SAG!$D112)</f>
        <v>1.1736145486466489E-2</v>
      </c>
      <c r="F112" s="20">
        <f>Model!$W$26*((drdp!C112+drdp!L112)*SAG!$B112+(drdp!F112+drdp!O112)*SAG!$C112+(drdp!I112+drdp!R112)*SAG!$D112)</f>
        <v>4.3799891240513096E-2</v>
      </c>
      <c r="G112" s="20">
        <f>Model!$W$26*((drdp!D112+drdp!M112)*SAG!$B112+(drdp!G112+drdp!P112)*SAG!$C112+(drdp!J112+drdp!S112)*SAG!$D112)</f>
        <v>-7.8539816339744814E-2</v>
      </c>
      <c r="H112" s="18">
        <f>Model!$W$26*((drdp!B112)*SAG!$B112+(drdp!E112)*SAG!$C112+(drdp!H112)*SAG!$D112)</f>
        <v>5.8680727432332443E-3</v>
      </c>
      <c r="I112" s="18">
        <f>Model!$W$26*((drdp!C112)*SAG!$B112+(drdp!F112)*SAG!$C112+(drdp!I112)*SAG!$D112)</f>
        <v>2.1899945620256548E-2</v>
      </c>
      <c r="J112" s="18">
        <f>Model!$W$26*((drdp!D112)*SAG!$B112+(drdp!G112)*SAG!$C112+(drdp!J112)*SAG!$D112)</f>
        <v>-3.9269908169872407E-2</v>
      </c>
      <c r="K112" s="21">
        <f>SUM(E$3:E111)+H112</f>
        <v>0.74876282892033741</v>
      </c>
      <c r="L112" s="21">
        <f>SUM(F$3:F111)+I112</f>
        <v>2.7944209203497032</v>
      </c>
      <c r="M112" s="21">
        <f>SUM(G$3:G111)+J112</f>
        <v>-3.9845939390624152</v>
      </c>
      <c r="N112" s="19">
        <f t="shared" si="5"/>
        <v>0.56064577397278648</v>
      </c>
      <c r="O112" s="19">
        <f t="shared" si="5"/>
        <v>7.8087882800880823</v>
      </c>
      <c r="P112" s="19">
        <f t="shared" si="5"/>
        <v>15.876988859212934</v>
      </c>
      <c r="Q112" s="19">
        <f t="shared" si="6"/>
        <v>2.0923585135152165</v>
      </c>
      <c r="R112" s="19">
        <f t="shared" si="7"/>
        <v>-2.9835158299112043</v>
      </c>
      <c r="S112" s="19">
        <f t="shared" si="8"/>
        <v>-11.134632662414644</v>
      </c>
    </row>
    <row r="113" spans="1:19" x14ac:dyDescent="0.25">
      <c r="A113" s="26">
        <f>Wellpath!E113</f>
        <v>3300</v>
      </c>
      <c r="B113" s="22">
        <v>0</v>
      </c>
      <c r="C113" s="22">
        <f>SIN(Wellpath!$L113)</f>
        <v>0.8660254037844386</v>
      </c>
      <c r="D113" s="22">
        <v>0</v>
      </c>
      <c r="E113" s="20">
        <f>Model!$W$26*((drdp!B113+drdp!K113)*SAG!$B113+(drdp!E113+drdp!N113)*SAG!$C113+(drdp!H113+drdp!Q113)*SAG!$D113)</f>
        <v>1.1736145486466489E-2</v>
      </c>
      <c r="F113" s="20">
        <f>Model!$W$26*((drdp!C113+drdp!L113)*SAG!$B113+(drdp!F113+drdp!O113)*SAG!$C113+(drdp!I113+drdp!R113)*SAG!$D113)</f>
        <v>4.3799891240513096E-2</v>
      </c>
      <c r="G113" s="20">
        <f>Model!$W$26*((drdp!D113+drdp!M113)*SAG!$B113+(drdp!G113+drdp!P113)*SAG!$C113+(drdp!J113+drdp!S113)*SAG!$D113)</f>
        <v>-7.8539816339744814E-2</v>
      </c>
      <c r="H113" s="18">
        <f>Model!$W$26*((drdp!B113)*SAG!$B113+(drdp!E113)*SAG!$C113+(drdp!H113)*SAG!$D113)</f>
        <v>5.8680727432332443E-3</v>
      </c>
      <c r="I113" s="18">
        <f>Model!$W$26*((drdp!C113)*SAG!$B113+(drdp!F113)*SAG!$C113+(drdp!I113)*SAG!$D113)</f>
        <v>2.1899945620256548E-2</v>
      </c>
      <c r="J113" s="18">
        <f>Model!$W$26*((drdp!D113)*SAG!$B113+(drdp!G113)*SAG!$C113+(drdp!J113)*SAG!$D113)</f>
        <v>-3.9269908169872407E-2</v>
      </c>
      <c r="K113" s="21">
        <f>SUM(E$3:E112)+H113</f>
        <v>0.76049897440680392</v>
      </c>
      <c r="L113" s="21">
        <f>SUM(F$3:F112)+I113</f>
        <v>2.8382208115902166</v>
      </c>
      <c r="M113" s="21">
        <f>SUM(G$3:G112)+J113</f>
        <v>-4.06313375540216</v>
      </c>
      <c r="N113" s="19">
        <f t="shared" si="5"/>
        <v>0.57835869007380059</v>
      </c>
      <c r="O113" s="19">
        <f t="shared" si="5"/>
        <v>8.0554973753438279</v>
      </c>
      <c r="P113" s="19">
        <f t="shared" si="5"/>
        <v>16.50905591428846</v>
      </c>
      <c r="Q113" s="19">
        <f t="shared" si="6"/>
        <v>2.1584640163544062</v>
      </c>
      <c r="R113" s="19">
        <f t="shared" si="7"/>
        <v>-3.0900090538610083</v>
      </c>
      <c r="S113" s="19">
        <f t="shared" si="8"/>
        <v>-11.532070784857122</v>
      </c>
    </row>
    <row r="114" spans="1:19" x14ac:dyDescent="0.25">
      <c r="A114" s="26">
        <f>Wellpath!E114</f>
        <v>3330</v>
      </c>
      <c r="B114" s="22">
        <v>0</v>
      </c>
      <c r="C114" s="22">
        <f>SIN(Wellpath!$L114)</f>
        <v>0.8660254037844386</v>
      </c>
      <c r="D114" s="22">
        <v>0</v>
      </c>
      <c r="E114" s="20">
        <f>Model!$W$26*((drdp!B114+drdp!K114)*SAG!$B114+(drdp!E114+drdp!N114)*SAG!$C114+(drdp!H114+drdp!Q114)*SAG!$D114)</f>
        <v>1.1736145486466489E-2</v>
      </c>
      <c r="F114" s="20">
        <f>Model!$W$26*((drdp!C114+drdp!L114)*SAG!$B114+(drdp!F114+drdp!O114)*SAG!$C114+(drdp!I114+drdp!R114)*SAG!$D114)</f>
        <v>4.3799891240513096E-2</v>
      </c>
      <c r="G114" s="20">
        <f>Model!$W$26*((drdp!D114+drdp!M114)*SAG!$B114+(drdp!G114+drdp!P114)*SAG!$C114+(drdp!J114+drdp!S114)*SAG!$D114)</f>
        <v>-7.8539816339744814E-2</v>
      </c>
      <c r="H114" s="18">
        <f>Model!$W$26*((drdp!B114)*SAG!$B114+(drdp!E114)*SAG!$C114+(drdp!H114)*SAG!$D114)</f>
        <v>5.8680727432332443E-3</v>
      </c>
      <c r="I114" s="18">
        <f>Model!$W$26*((drdp!C114)*SAG!$B114+(drdp!F114)*SAG!$C114+(drdp!I114)*SAG!$D114)</f>
        <v>2.1899945620256548E-2</v>
      </c>
      <c r="J114" s="18">
        <f>Model!$W$26*((drdp!D114)*SAG!$B114+(drdp!G114)*SAG!$C114+(drdp!J114)*SAG!$D114)</f>
        <v>-3.9269908169872407E-2</v>
      </c>
      <c r="K114" s="21">
        <f>SUM(E$3:E113)+H114</f>
        <v>0.77223511989327043</v>
      </c>
      <c r="L114" s="21">
        <f>SUM(F$3:F113)+I114</f>
        <v>2.8820207028307299</v>
      </c>
      <c r="M114" s="21">
        <f>SUM(G$3:G113)+J114</f>
        <v>-4.1416735717419044</v>
      </c>
      <c r="N114" s="19">
        <f t="shared" si="5"/>
        <v>0.5963470803965738</v>
      </c>
      <c r="O114" s="19">
        <f t="shared" si="5"/>
        <v>8.3060433315449345</v>
      </c>
      <c r="P114" s="19">
        <f t="shared" si="5"/>
        <v>17.153459974865346</v>
      </c>
      <c r="Q114" s="19">
        <f t="shared" si="6"/>
        <v>2.2255976029853763</v>
      </c>
      <c r="R114" s="19">
        <f t="shared" si="7"/>
        <v>-3.1983457872328991</v>
      </c>
      <c r="S114" s="19">
        <f t="shared" si="8"/>
        <v>-11.936388978127063</v>
      </c>
    </row>
    <row r="115" spans="1:19" x14ac:dyDescent="0.25">
      <c r="A115" s="26">
        <f>Wellpath!E115</f>
        <v>3360</v>
      </c>
      <c r="B115" s="22">
        <v>0</v>
      </c>
      <c r="C115" s="22">
        <f>SIN(Wellpath!$L115)</f>
        <v>0.8660254037844386</v>
      </c>
      <c r="D115" s="22">
        <v>0</v>
      </c>
      <c r="E115" s="20">
        <f>Model!$W$26*((drdp!B115+drdp!K115)*SAG!$B115+(drdp!E115+drdp!N115)*SAG!$C115+(drdp!H115+drdp!Q115)*SAG!$D115)</f>
        <v>1.1736145486466489E-2</v>
      </c>
      <c r="F115" s="20">
        <f>Model!$W$26*((drdp!C115+drdp!L115)*SAG!$B115+(drdp!F115+drdp!O115)*SAG!$C115+(drdp!I115+drdp!R115)*SAG!$D115)</f>
        <v>4.3799891240513096E-2</v>
      </c>
      <c r="G115" s="20">
        <f>Model!$W$26*((drdp!D115+drdp!M115)*SAG!$B115+(drdp!G115+drdp!P115)*SAG!$C115+(drdp!J115+drdp!S115)*SAG!$D115)</f>
        <v>-7.8539816339744814E-2</v>
      </c>
      <c r="H115" s="18">
        <f>Model!$W$26*((drdp!B115)*SAG!$B115+(drdp!E115)*SAG!$C115+(drdp!H115)*SAG!$D115)</f>
        <v>5.8680727432332443E-3</v>
      </c>
      <c r="I115" s="18">
        <f>Model!$W$26*((drdp!C115)*SAG!$B115+(drdp!F115)*SAG!$C115+(drdp!I115)*SAG!$D115)</f>
        <v>2.1899945620256548E-2</v>
      </c>
      <c r="J115" s="18">
        <f>Model!$W$26*((drdp!D115)*SAG!$B115+(drdp!G115)*SAG!$C115+(drdp!J115)*SAG!$D115)</f>
        <v>-3.9269908169872407E-2</v>
      </c>
      <c r="K115" s="21">
        <f>SUM(E$3:E114)+H115</f>
        <v>0.78397126537973694</v>
      </c>
      <c r="L115" s="21">
        <f>SUM(F$3:F114)+I115</f>
        <v>2.9258205940712432</v>
      </c>
      <c r="M115" s="21">
        <f>SUM(G$3:G114)+J115</f>
        <v>-4.2202133880816488</v>
      </c>
      <c r="N115" s="19">
        <f t="shared" si="5"/>
        <v>0.61461094494110591</v>
      </c>
      <c r="O115" s="19">
        <f t="shared" si="5"/>
        <v>8.5604261486914019</v>
      </c>
      <c r="P115" s="19">
        <f t="shared" si="5"/>
        <v>17.810201040943589</v>
      </c>
      <c r="Q115" s="19">
        <f t="shared" si="6"/>
        <v>2.293759273408126</v>
      </c>
      <c r="R115" s="19">
        <f t="shared" si="7"/>
        <v>-3.3085260300268771</v>
      </c>
      <c r="S115" s="19">
        <f t="shared" si="8"/>
        <v>-12.347587242224463</v>
      </c>
    </row>
    <row r="116" spans="1:19" x14ac:dyDescent="0.25">
      <c r="A116" s="26">
        <f>Wellpath!E116</f>
        <v>3390</v>
      </c>
      <c r="B116" s="22">
        <v>0</v>
      </c>
      <c r="C116" s="22">
        <f>SIN(Wellpath!$L116)</f>
        <v>0.8660254037844386</v>
      </c>
      <c r="D116" s="22">
        <v>0</v>
      </c>
      <c r="E116" s="20">
        <f>Model!$W$26*((drdp!B116+drdp!K116)*SAG!$B116+(drdp!E116+drdp!N116)*SAG!$C116+(drdp!H116+drdp!Q116)*SAG!$D116)</f>
        <v>1.1736145486466489E-2</v>
      </c>
      <c r="F116" s="20">
        <f>Model!$W$26*((drdp!C116+drdp!L116)*SAG!$B116+(drdp!F116+drdp!O116)*SAG!$C116+(drdp!I116+drdp!R116)*SAG!$D116)</f>
        <v>4.3799891240513096E-2</v>
      </c>
      <c r="G116" s="20">
        <f>Model!$W$26*((drdp!D116+drdp!M116)*SAG!$B116+(drdp!G116+drdp!P116)*SAG!$C116+(drdp!J116+drdp!S116)*SAG!$D116)</f>
        <v>-7.8539816339744814E-2</v>
      </c>
      <c r="H116" s="18">
        <f>Model!$W$26*((drdp!B116)*SAG!$B116+(drdp!E116)*SAG!$C116+(drdp!H116)*SAG!$D116)</f>
        <v>5.8680727432332443E-3</v>
      </c>
      <c r="I116" s="18">
        <f>Model!$W$26*((drdp!C116)*SAG!$B116+(drdp!F116)*SAG!$C116+(drdp!I116)*SAG!$D116)</f>
        <v>2.1899945620256548E-2</v>
      </c>
      <c r="J116" s="18">
        <f>Model!$W$26*((drdp!D116)*SAG!$B116+(drdp!G116)*SAG!$C116+(drdp!J116)*SAG!$D116)</f>
        <v>-3.9269908169872407E-2</v>
      </c>
      <c r="K116" s="21">
        <f>SUM(E$3:E115)+H116</f>
        <v>0.79570741086620345</v>
      </c>
      <c r="L116" s="21">
        <f>SUM(F$3:F115)+I116</f>
        <v>2.9696204853117565</v>
      </c>
      <c r="M116" s="21">
        <f>SUM(G$3:G115)+J116</f>
        <v>-4.2987532044213932</v>
      </c>
      <c r="N116" s="19">
        <f t="shared" si="5"/>
        <v>0.63315028370739712</v>
      </c>
      <c r="O116" s="19">
        <f t="shared" si="5"/>
        <v>8.8186458267832322</v>
      </c>
      <c r="P116" s="19">
        <f t="shared" si="5"/>
        <v>18.479279112523198</v>
      </c>
      <c r="Q116" s="19">
        <f t="shared" si="6"/>
        <v>2.3629490276226561</v>
      </c>
      <c r="R116" s="19">
        <f t="shared" si="7"/>
        <v>-3.4205497822429423</v>
      </c>
      <c r="S116" s="19">
        <f t="shared" si="8"/>
        <v>-12.765665577149326</v>
      </c>
    </row>
    <row r="117" spans="1:19" x14ac:dyDescent="0.25">
      <c r="A117" s="26">
        <f>Wellpath!E117</f>
        <v>3420</v>
      </c>
      <c r="B117" s="22">
        <v>0</v>
      </c>
      <c r="C117" s="22">
        <f>SIN(Wellpath!$L117)</f>
        <v>0.8660254037844386</v>
      </c>
      <c r="D117" s="22">
        <v>0</v>
      </c>
      <c r="E117" s="20">
        <f>Model!$W$26*((drdp!B117+drdp!K117)*SAG!$B117+(drdp!E117+drdp!N117)*SAG!$C117+(drdp!H117+drdp!Q117)*SAG!$D117)</f>
        <v>1.1736145486466489E-2</v>
      </c>
      <c r="F117" s="20">
        <f>Model!$W$26*((drdp!C117+drdp!L117)*SAG!$B117+(drdp!F117+drdp!O117)*SAG!$C117+(drdp!I117+drdp!R117)*SAG!$D117)</f>
        <v>4.3799891240513096E-2</v>
      </c>
      <c r="G117" s="20">
        <f>Model!$W$26*((drdp!D117+drdp!M117)*SAG!$B117+(drdp!G117+drdp!P117)*SAG!$C117+(drdp!J117+drdp!S117)*SAG!$D117)</f>
        <v>-7.8539816339744814E-2</v>
      </c>
      <c r="H117" s="18">
        <f>Model!$W$26*((drdp!B117)*SAG!$B117+(drdp!E117)*SAG!$C117+(drdp!H117)*SAG!$D117)</f>
        <v>5.8680727432332443E-3</v>
      </c>
      <c r="I117" s="18">
        <f>Model!$W$26*((drdp!C117)*SAG!$B117+(drdp!F117)*SAG!$C117+(drdp!I117)*SAG!$D117)</f>
        <v>2.1899945620256548E-2</v>
      </c>
      <c r="J117" s="18">
        <f>Model!$W$26*((drdp!D117)*SAG!$B117+(drdp!G117)*SAG!$C117+(drdp!J117)*SAG!$D117)</f>
        <v>-3.9269908169872407E-2</v>
      </c>
      <c r="K117" s="21">
        <f>SUM(E$3:E116)+H117</f>
        <v>0.80744355635266996</v>
      </c>
      <c r="L117" s="21">
        <f>SUM(F$3:F116)+I117</f>
        <v>3.0134203765522698</v>
      </c>
      <c r="M117" s="21">
        <f>SUM(G$3:G116)+J117</f>
        <v>-4.3772930207611376</v>
      </c>
      <c r="N117" s="19">
        <f t="shared" si="5"/>
        <v>0.65196509669544733</v>
      </c>
      <c r="O117" s="19">
        <f t="shared" si="5"/>
        <v>9.0807023658204233</v>
      </c>
      <c r="P117" s="19">
        <f t="shared" si="5"/>
        <v>19.160694189604165</v>
      </c>
      <c r="Q117" s="19">
        <f t="shared" si="6"/>
        <v>2.4331668656289667</v>
      </c>
      <c r="R117" s="19">
        <f t="shared" si="7"/>
        <v>-3.5344170438810947</v>
      </c>
      <c r="S117" s="19">
        <f t="shared" si="8"/>
        <v>-13.19062398290165</v>
      </c>
    </row>
    <row r="118" spans="1:19" x14ac:dyDescent="0.25">
      <c r="A118" s="26">
        <f>Wellpath!E118</f>
        <v>3450</v>
      </c>
      <c r="B118" s="22">
        <v>0</v>
      </c>
      <c r="C118" s="22">
        <f>SIN(Wellpath!$L118)</f>
        <v>0.8660254037844386</v>
      </c>
      <c r="D118" s="22">
        <v>0</v>
      </c>
      <c r="E118" s="20">
        <f>Model!$W$26*((drdp!B118+drdp!K118)*SAG!$B118+(drdp!E118+drdp!N118)*SAG!$C118+(drdp!H118+drdp!Q118)*SAG!$D118)</f>
        <v>1.1736145486466489E-2</v>
      </c>
      <c r="F118" s="20">
        <f>Model!$W$26*((drdp!C118+drdp!L118)*SAG!$B118+(drdp!F118+drdp!O118)*SAG!$C118+(drdp!I118+drdp!R118)*SAG!$D118)</f>
        <v>4.3799891240513096E-2</v>
      </c>
      <c r="G118" s="20">
        <f>Model!$W$26*((drdp!D118+drdp!M118)*SAG!$B118+(drdp!G118+drdp!P118)*SAG!$C118+(drdp!J118+drdp!S118)*SAG!$D118)</f>
        <v>-7.8539816339744814E-2</v>
      </c>
      <c r="H118" s="18">
        <f>Model!$W$26*((drdp!B118)*SAG!$B118+(drdp!E118)*SAG!$C118+(drdp!H118)*SAG!$D118)</f>
        <v>5.8680727432332443E-3</v>
      </c>
      <c r="I118" s="18">
        <f>Model!$W$26*((drdp!C118)*SAG!$B118+(drdp!F118)*SAG!$C118+(drdp!I118)*SAG!$D118)</f>
        <v>2.1899945620256548E-2</v>
      </c>
      <c r="J118" s="18">
        <f>Model!$W$26*((drdp!D118)*SAG!$B118+(drdp!G118)*SAG!$C118+(drdp!J118)*SAG!$D118)</f>
        <v>-3.9269908169872407E-2</v>
      </c>
      <c r="K118" s="21">
        <f>SUM(E$3:E117)+H118</f>
        <v>0.81917970183913646</v>
      </c>
      <c r="L118" s="21">
        <f>SUM(F$3:F117)+I118</f>
        <v>3.0572202677927831</v>
      </c>
      <c r="M118" s="21">
        <f>SUM(G$3:G117)+J118</f>
        <v>-4.455832837100882</v>
      </c>
      <c r="N118" s="19">
        <f t="shared" si="5"/>
        <v>0.67105538390525654</v>
      </c>
      <c r="O118" s="19">
        <f t="shared" si="5"/>
        <v>9.3465957658029772</v>
      </c>
      <c r="P118" s="19">
        <f t="shared" si="5"/>
        <v>19.854446272186493</v>
      </c>
      <c r="Q118" s="19">
        <f t="shared" si="6"/>
        <v>2.5044127874270572</v>
      </c>
      <c r="R118" s="19">
        <f t="shared" si="7"/>
        <v>-3.6501278149413339</v>
      </c>
      <c r="S118" s="19">
        <f t="shared" si="8"/>
        <v>-13.622462459481435</v>
      </c>
    </row>
    <row r="119" spans="1:19" x14ac:dyDescent="0.25">
      <c r="A119" s="26">
        <f>Wellpath!E119</f>
        <v>3480</v>
      </c>
      <c r="B119" s="22">
        <v>0</v>
      </c>
      <c r="C119" s="22">
        <f>SIN(Wellpath!$L119)</f>
        <v>0.8660254037844386</v>
      </c>
      <c r="D119" s="22">
        <v>0</v>
      </c>
      <c r="E119" s="20">
        <f>Model!$W$26*((drdp!B119+drdp!K119)*SAG!$B119+(drdp!E119+drdp!N119)*SAG!$C119+(drdp!H119+drdp!Q119)*SAG!$D119)</f>
        <v>1.1736145486466489E-2</v>
      </c>
      <c r="F119" s="20">
        <f>Model!$W$26*((drdp!C119+drdp!L119)*SAG!$B119+(drdp!F119+drdp!O119)*SAG!$C119+(drdp!I119+drdp!R119)*SAG!$D119)</f>
        <v>4.3799891240513096E-2</v>
      </c>
      <c r="G119" s="20">
        <f>Model!$W$26*((drdp!D119+drdp!M119)*SAG!$B119+(drdp!G119+drdp!P119)*SAG!$C119+(drdp!J119+drdp!S119)*SAG!$D119)</f>
        <v>-7.8539816339744814E-2</v>
      </c>
      <c r="H119" s="18">
        <f>Model!$W$26*((drdp!B119)*SAG!$B119+(drdp!E119)*SAG!$C119+(drdp!H119)*SAG!$D119)</f>
        <v>5.8680727432332443E-3</v>
      </c>
      <c r="I119" s="18">
        <f>Model!$W$26*((drdp!C119)*SAG!$B119+(drdp!F119)*SAG!$C119+(drdp!I119)*SAG!$D119)</f>
        <v>2.1899945620256548E-2</v>
      </c>
      <c r="J119" s="18">
        <f>Model!$W$26*((drdp!D119)*SAG!$B119+(drdp!G119)*SAG!$C119+(drdp!J119)*SAG!$D119)</f>
        <v>-3.9269908169872407E-2</v>
      </c>
      <c r="K119" s="21">
        <f>SUM(E$3:E118)+H119</f>
        <v>0.83091584732560297</v>
      </c>
      <c r="L119" s="21">
        <f>SUM(F$3:F118)+I119</f>
        <v>3.1010201590332964</v>
      </c>
      <c r="M119" s="21">
        <f>SUM(G$3:G118)+J119</f>
        <v>-4.5343726534406263</v>
      </c>
      <c r="N119" s="19">
        <f t="shared" si="5"/>
        <v>0.69042114533682475</v>
      </c>
      <c r="O119" s="19">
        <f t="shared" si="5"/>
        <v>9.6163260267308903</v>
      </c>
      <c r="P119" s="19">
        <f t="shared" si="5"/>
        <v>20.560535360270187</v>
      </c>
      <c r="Q119" s="19">
        <f t="shared" si="6"/>
        <v>2.5766867930169277</v>
      </c>
      <c r="R119" s="19">
        <f t="shared" si="7"/>
        <v>-3.7676820954236607</v>
      </c>
      <c r="S119" s="19">
        <f t="shared" si="8"/>
        <v>-14.061181006888681</v>
      </c>
    </row>
    <row r="120" spans="1:19" x14ac:dyDescent="0.25">
      <c r="A120" s="26">
        <f>Wellpath!E120</f>
        <v>3510</v>
      </c>
      <c r="B120" s="22">
        <v>0</v>
      </c>
      <c r="C120" s="22">
        <f>SIN(Wellpath!$L120)</f>
        <v>0.8660254037844386</v>
      </c>
      <c r="D120" s="22">
        <v>0</v>
      </c>
      <c r="E120" s="20">
        <f>Model!$W$26*((drdp!B120+drdp!K120)*SAG!$B120+(drdp!E120+drdp!N120)*SAG!$C120+(drdp!H120+drdp!Q120)*SAG!$D120)</f>
        <v>1.1736145486466489E-2</v>
      </c>
      <c r="F120" s="20">
        <f>Model!$W$26*((drdp!C120+drdp!L120)*SAG!$B120+(drdp!F120+drdp!O120)*SAG!$C120+(drdp!I120+drdp!R120)*SAG!$D120)</f>
        <v>4.3799891240513096E-2</v>
      </c>
      <c r="G120" s="20">
        <f>Model!$W$26*((drdp!D120+drdp!M120)*SAG!$B120+(drdp!G120+drdp!P120)*SAG!$C120+(drdp!J120+drdp!S120)*SAG!$D120)</f>
        <v>-7.8539816339744814E-2</v>
      </c>
      <c r="H120" s="18">
        <f>Model!$W$26*((drdp!B120)*SAG!$B120+(drdp!E120)*SAG!$C120+(drdp!H120)*SAG!$D120)</f>
        <v>5.8680727432332443E-3</v>
      </c>
      <c r="I120" s="18">
        <f>Model!$W$26*((drdp!C120)*SAG!$B120+(drdp!F120)*SAG!$C120+(drdp!I120)*SAG!$D120)</f>
        <v>2.1899945620256548E-2</v>
      </c>
      <c r="J120" s="18">
        <f>Model!$W$26*((drdp!D120)*SAG!$B120+(drdp!G120)*SAG!$C120+(drdp!J120)*SAG!$D120)</f>
        <v>-3.9269908169872407E-2</v>
      </c>
      <c r="K120" s="21">
        <f>SUM(E$3:E119)+H120</f>
        <v>0.84265199281206948</v>
      </c>
      <c r="L120" s="21">
        <f>SUM(F$3:F119)+I120</f>
        <v>3.1448200502738097</v>
      </c>
      <c r="M120" s="21">
        <f>SUM(G$3:G119)+J120</f>
        <v>-4.6129124697803707</v>
      </c>
      <c r="N120" s="19">
        <f t="shared" si="5"/>
        <v>0.71006238099015195</v>
      </c>
      <c r="O120" s="19">
        <f t="shared" si="5"/>
        <v>9.8898931486041679</v>
      </c>
      <c r="P120" s="19">
        <f t="shared" si="5"/>
        <v>21.278961453855239</v>
      </c>
      <c r="Q120" s="19">
        <f t="shared" si="6"/>
        <v>2.6499888823985782</v>
      </c>
      <c r="R120" s="19">
        <f t="shared" si="7"/>
        <v>-3.8870798853280748</v>
      </c>
      <c r="S120" s="19">
        <f t="shared" si="8"/>
        <v>-14.506779625123389</v>
      </c>
    </row>
    <row r="121" spans="1:19" x14ac:dyDescent="0.25">
      <c r="A121" s="26">
        <f>Wellpath!E121</f>
        <v>3540</v>
      </c>
      <c r="B121" s="22">
        <v>0</v>
      </c>
      <c r="C121" s="22">
        <f>SIN(Wellpath!$L121)</f>
        <v>0.8660254037844386</v>
      </c>
      <c r="D121" s="22">
        <v>0</v>
      </c>
      <c r="E121" s="20">
        <f>Model!$W$26*((drdp!B121+drdp!K121)*SAG!$B121+(drdp!E121+drdp!N121)*SAG!$C121+(drdp!H121+drdp!Q121)*SAG!$D121)</f>
        <v>1.1736145486466489E-2</v>
      </c>
      <c r="F121" s="20">
        <f>Model!$W$26*((drdp!C121+drdp!L121)*SAG!$B121+(drdp!F121+drdp!O121)*SAG!$C121+(drdp!I121+drdp!R121)*SAG!$D121)</f>
        <v>4.3799891240513096E-2</v>
      </c>
      <c r="G121" s="20">
        <f>Model!$W$26*((drdp!D121+drdp!M121)*SAG!$B121+(drdp!G121+drdp!P121)*SAG!$C121+(drdp!J121+drdp!S121)*SAG!$D121)</f>
        <v>-7.8539816339744814E-2</v>
      </c>
      <c r="H121" s="18">
        <f>Model!$W$26*((drdp!B121)*SAG!$B121+(drdp!E121)*SAG!$C121+(drdp!H121)*SAG!$D121)</f>
        <v>5.8680727432332443E-3</v>
      </c>
      <c r="I121" s="18">
        <f>Model!$W$26*((drdp!C121)*SAG!$B121+(drdp!F121)*SAG!$C121+(drdp!I121)*SAG!$D121)</f>
        <v>2.1899945620256548E-2</v>
      </c>
      <c r="J121" s="18">
        <f>Model!$W$26*((drdp!D121)*SAG!$B121+(drdp!G121)*SAG!$C121+(drdp!J121)*SAG!$D121)</f>
        <v>-3.9269908169872407E-2</v>
      </c>
      <c r="K121" s="21">
        <f>SUM(E$3:E120)+H121</f>
        <v>0.85438813829853599</v>
      </c>
      <c r="L121" s="21">
        <f>SUM(F$3:F120)+I121</f>
        <v>3.188619941514323</v>
      </c>
      <c r="M121" s="21">
        <f>SUM(G$3:G120)+J121</f>
        <v>-4.6914522861201151</v>
      </c>
      <c r="N121" s="19">
        <f t="shared" si="5"/>
        <v>0.72997909086523827</v>
      </c>
      <c r="O121" s="19">
        <f t="shared" si="5"/>
        <v>10.167297131422805</v>
      </c>
      <c r="P121" s="19">
        <f t="shared" si="5"/>
        <v>22.009724552941655</v>
      </c>
      <c r="Q121" s="19">
        <f t="shared" si="6"/>
        <v>2.7243190555720092</v>
      </c>
      <c r="R121" s="19">
        <f t="shared" si="7"/>
        <v>-4.0083211846545757</v>
      </c>
      <c r="S121" s="19">
        <f t="shared" si="8"/>
        <v>-14.959258314185558</v>
      </c>
    </row>
    <row r="122" spans="1:19" x14ac:dyDescent="0.25">
      <c r="A122" s="26">
        <f>Wellpath!E122</f>
        <v>3570</v>
      </c>
      <c r="B122" s="22">
        <v>0</v>
      </c>
      <c r="C122" s="22">
        <f>SIN(Wellpath!$L122)</f>
        <v>0.8660254037844386</v>
      </c>
      <c r="D122" s="22">
        <v>0</v>
      </c>
      <c r="E122" s="20">
        <f>Model!$W$26*((drdp!B122+drdp!K122)*SAG!$B122+(drdp!E122+drdp!N122)*SAG!$C122+(drdp!H122+drdp!Q122)*SAG!$D122)</f>
        <v>1.1736145486466489E-2</v>
      </c>
      <c r="F122" s="20">
        <f>Model!$W$26*((drdp!C122+drdp!L122)*SAG!$B122+(drdp!F122+drdp!O122)*SAG!$C122+(drdp!I122+drdp!R122)*SAG!$D122)</f>
        <v>4.3799891240513096E-2</v>
      </c>
      <c r="G122" s="20">
        <f>Model!$W$26*((drdp!D122+drdp!M122)*SAG!$B122+(drdp!G122+drdp!P122)*SAG!$C122+(drdp!J122+drdp!S122)*SAG!$D122)</f>
        <v>-7.8539816339744814E-2</v>
      </c>
      <c r="H122" s="18">
        <f>Model!$W$26*((drdp!B122)*SAG!$B122+(drdp!E122)*SAG!$C122+(drdp!H122)*SAG!$D122)</f>
        <v>5.8680727432332443E-3</v>
      </c>
      <c r="I122" s="18">
        <f>Model!$W$26*((drdp!C122)*SAG!$B122+(drdp!F122)*SAG!$C122+(drdp!I122)*SAG!$D122)</f>
        <v>2.1899945620256548E-2</v>
      </c>
      <c r="J122" s="18">
        <f>Model!$W$26*((drdp!D122)*SAG!$B122+(drdp!G122)*SAG!$C122+(drdp!J122)*SAG!$D122)</f>
        <v>-3.9269908169872407E-2</v>
      </c>
      <c r="K122" s="21">
        <f>SUM(E$3:E121)+H122</f>
        <v>0.8661242837850025</v>
      </c>
      <c r="L122" s="21">
        <f>SUM(F$3:F121)+I122</f>
        <v>3.2324198327548364</v>
      </c>
      <c r="M122" s="21">
        <f>SUM(G$3:G121)+J122</f>
        <v>-4.7699921024598595</v>
      </c>
      <c r="N122" s="19">
        <f t="shared" si="5"/>
        <v>0.75017127496208358</v>
      </c>
      <c r="O122" s="19">
        <f t="shared" si="5"/>
        <v>10.448537975186804</v>
      </c>
      <c r="P122" s="19">
        <f t="shared" si="5"/>
        <v>22.75282465752943</v>
      </c>
      <c r="Q122" s="19">
        <f t="shared" si="6"/>
        <v>2.7996773125372201</v>
      </c>
      <c r="R122" s="19">
        <f t="shared" si="7"/>
        <v>-4.1314059934031642</v>
      </c>
      <c r="S122" s="19">
        <f t="shared" si="8"/>
        <v>-15.41861707407519</v>
      </c>
    </row>
    <row r="123" spans="1:19" x14ac:dyDescent="0.25">
      <c r="A123" s="26">
        <f>Wellpath!E123</f>
        <v>3600</v>
      </c>
      <c r="B123" s="22">
        <v>0</v>
      </c>
      <c r="C123" s="22">
        <f>SIN(Wellpath!$L123)</f>
        <v>0.8660254037844386</v>
      </c>
      <c r="D123" s="22">
        <v>0</v>
      </c>
      <c r="E123" s="20">
        <f>Model!$W$26*((drdp!B123+drdp!K123)*SAG!$B123+(drdp!E123+drdp!N123)*SAG!$C123+(drdp!H123+drdp!Q123)*SAG!$D123)</f>
        <v>1.1736145486466489E-2</v>
      </c>
      <c r="F123" s="20">
        <f>Model!$W$26*((drdp!C123+drdp!L123)*SAG!$B123+(drdp!F123+drdp!O123)*SAG!$C123+(drdp!I123+drdp!R123)*SAG!$D123)</f>
        <v>4.3799891240513096E-2</v>
      </c>
      <c r="G123" s="20">
        <f>Model!$W$26*((drdp!D123+drdp!M123)*SAG!$B123+(drdp!G123+drdp!P123)*SAG!$C123+(drdp!J123+drdp!S123)*SAG!$D123)</f>
        <v>-7.8539816339744814E-2</v>
      </c>
      <c r="H123" s="18">
        <f>Model!$W$26*((drdp!B123)*SAG!$B123+(drdp!E123)*SAG!$C123+(drdp!H123)*SAG!$D123)</f>
        <v>5.8680727432332443E-3</v>
      </c>
      <c r="I123" s="18">
        <f>Model!$W$26*((drdp!C123)*SAG!$B123+(drdp!F123)*SAG!$C123+(drdp!I123)*SAG!$D123)</f>
        <v>2.1899945620256548E-2</v>
      </c>
      <c r="J123" s="18">
        <f>Model!$W$26*((drdp!D123)*SAG!$B123+(drdp!G123)*SAG!$C123+(drdp!J123)*SAG!$D123)</f>
        <v>-3.9269908169872407E-2</v>
      </c>
      <c r="K123" s="21">
        <f>SUM(E$3:E122)+H123</f>
        <v>0.87786042927146901</v>
      </c>
      <c r="L123" s="21">
        <f>SUM(F$3:F122)+I123</f>
        <v>3.2762197239953497</v>
      </c>
      <c r="M123" s="21">
        <f>SUM(G$3:G122)+J123</f>
        <v>-4.8485319187996039</v>
      </c>
      <c r="N123" s="19">
        <f t="shared" si="5"/>
        <v>0.77063893328068789</v>
      </c>
      <c r="O123" s="19">
        <f t="shared" si="5"/>
        <v>10.733615679896165</v>
      </c>
      <c r="P123" s="19">
        <f t="shared" si="5"/>
        <v>23.508261767618567</v>
      </c>
      <c r="Q123" s="19">
        <f t="shared" si="6"/>
        <v>2.8760636532942114</v>
      </c>
      <c r="R123" s="19">
        <f t="shared" si="7"/>
        <v>-4.2563343115738395</v>
      </c>
      <c r="S123" s="19">
        <f t="shared" si="8"/>
        <v>-15.884855904792282</v>
      </c>
    </row>
    <row r="124" spans="1:19" x14ac:dyDescent="0.25">
      <c r="A124" s="26">
        <f>Wellpath!E124</f>
        <v>3630</v>
      </c>
      <c r="B124" s="22">
        <v>0</v>
      </c>
      <c r="C124" s="22">
        <f>SIN(Wellpath!$L124)</f>
        <v>0.8660254037844386</v>
      </c>
      <c r="D124" s="22">
        <v>0</v>
      </c>
      <c r="E124" s="20">
        <f>Model!$W$26*((drdp!B124+drdp!K124)*SAG!$B124+(drdp!E124+drdp!N124)*SAG!$C124+(drdp!H124+drdp!Q124)*SAG!$D124)</f>
        <v>1.1736145486466489E-2</v>
      </c>
      <c r="F124" s="20">
        <f>Model!$W$26*((drdp!C124+drdp!L124)*SAG!$B124+(drdp!F124+drdp!O124)*SAG!$C124+(drdp!I124+drdp!R124)*SAG!$D124)</f>
        <v>4.3799891240513096E-2</v>
      </c>
      <c r="G124" s="20">
        <f>Model!$W$26*((drdp!D124+drdp!M124)*SAG!$B124+(drdp!G124+drdp!P124)*SAG!$C124+(drdp!J124+drdp!S124)*SAG!$D124)</f>
        <v>-7.8539816339744814E-2</v>
      </c>
      <c r="H124" s="18">
        <f>Model!$W$26*((drdp!B124)*SAG!$B124+(drdp!E124)*SAG!$C124+(drdp!H124)*SAG!$D124)</f>
        <v>5.8680727432332443E-3</v>
      </c>
      <c r="I124" s="18">
        <f>Model!$W$26*((drdp!C124)*SAG!$B124+(drdp!F124)*SAG!$C124+(drdp!I124)*SAG!$D124)</f>
        <v>2.1899945620256548E-2</v>
      </c>
      <c r="J124" s="18">
        <f>Model!$W$26*((drdp!D124)*SAG!$B124+(drdp!G124)*SAG!$C124+(drdp!J124)*SAG!$D124)</f>
        <v>-3.9269908169872407E-2</v>
      </c>
      <c r="K124" s="21">
        <f>SUM(E$3:E123)+H124</f>
        <v>0.88959657475793552</v>
      </c>
      <c r="L124" s="21">
        <f>SUM(F$3:F123)+I124</f>
        <v>3.320019615235863</v>
      </c>
      <c r="M124" s="21">
        <f>SUM(G$3:G123)+J124</f>
        <v>-4.9270717351393483</v>
      </c>
      <c r="N124" s="19">
        <f t="shared" si="5"/>
        <v>0.79138206582105119</v>
      </c>
      <c r="O124" s="19">
        <f t="shared" si="5"/>
        <v>11.022530245550888</v>
      </c>
      <c r="P124" s="19">
        <f t="shared" si="5"/>
        <v>24.276035883209069</v>
      </c>
      <c r="Q124" s="19">
        <f t="shared" si="6"/>
        <v>2.9534780778429828</v>
      </c>
      <c r="R124" s="19">
        <f t="shared" si="7"/>
        <v>-4.3831061391666024</v>
      </c>
      <c r="S124" s="19">
        <f t="shared" si="8"/>
        <v>-16.357974806336834</v>
      </c>
    </row>
    <row r="125" spans="1:19" x14ac:dyDescent="0.25">
      <c r="A125" s="26">
        <f>Wellpath!E125</f>
        <v>3660</v>
      </c>
      <c r="B125" s="22">
        <v>0</v>
      </c>
      <c r="C125" s="22">
        <f>SIN(Wellpath!$L125)</f>
        <v>0.8660254037844386</v>
      </c>
      <c r="D125" s="22">
        <v>0</v>
      </c>
      <c r="E125" s="20">
        <f>Model!$W$26*((drdp!B125+drdp!K125)*SAG!$B125+(drdp!E125+drdp!N125)*SAG!$C125+(drdp!H125+drdp!Q125)*SAG!$D125)</f>
        <v>1.1736145486466489E-2</v>
      </c>
      <c r="F125" s="20">
        <f>Model!$W$26*((drdp!C125+drdp!L125)*SAG!$B125+(drdp!F125+drdp!O125)*SAG!$C125+(drdp!I125+drdp!R125)*SAG!$D125)</f>
        <v>4.3799891240513096E-2</v>
      </c>
      <c r="G125" s="20">
        <f>Model!$W$26*((drdp!D125+drdp!M125)*SAG!$B125+(drdp!G125+drdp!P125)*SAG!$C125+(drdp!J125+drdp!S125)*SAG!$D125)</f>
        <v>-7.8539816339744814E-2</v>
      </c>
      <c r="H125" s="18">
        <f>Model!$W$26*((drdp!B125)*SAG!$B125+(drdp!E125)*SAG!$C125+(drdp!H125)*SAG!$D125)</f>
        <v>5.8680727432332443E-3</v>
      </c>
      <c r="I125" s="18">
        <f>Model!$W$26*((drdp!C125)*SAG!$B125+(drdp!F125)*SAG!$C125+(drdp!I125)*SAG!$D125)</f>
        <v>2.1899945620256548E-2</v>
      </c>
      <c r="J125" s="18">
        <f>Model!$W$26*((drdp!D125)*SAG!$B125+(drdp!G125)*SAG!$C125+(drdp!J125)*SAG!$D125)</f>
        <v>-3.9269908169872407E-2</v>
      </c>
      <c r="K125" s="21">
        <f>SUM(E$3:E124)+H125</f>
        <v>0.90133272024440203</v>
      </c>
      <c r="L125" s="21">
        <f>SUM(F$3:F124)+I125</f>
        <v>3.3638195064763763</v>
      </c>
      <c r="M125" s="21">
        <f>SUM(G$3:G124)+J125</f>
        <v>-5.0056115514790926</v>
      </c>
      <c r="N125" s="19">
        <f t="shared" si="5"/>
        <v>0.8124006725831735</v>
      </c>
      <c r="O125" s="19">
        <f t="shared" si="5"/>
        <v>11.315281672150972</v>
      </c>
      <c r="P125" s="19">
        <f t="shared" si="5"/>
        <v>25.056147004300929</v>
      </c>
      <c r="Q125" s="19">
        <f t="shared" si="6"/>
        <v>3.0319205861835341</v>
      </c>
      <c r="R125" s="19">
        <f t="shared" si="7"/>
        <v>-4.5117214761814521</v>
      </c>
      <c r="S125" s="19">
        <f t="shared" si="8"/>
        <v>-16.83797377870885</v>
      </c>
    </row>
    <row r="126" spans="1:19" x14ac:dyDescent="0.25">
      <c r="A126" s="26">
        <f>Wellpath!E126</f>
        <v>3690</v>
      </c>
      <c r="B126" s="22">
        <v>0</v>
      </c>
      <c r="C126" s="22">
        <f>SIN(Wellpath!$L126)</f>
        <v>0.8660254037844386</v>
      </c>
      <c r="D126" s="22">
        <v>0</v>
      </c>
      <c r="E126" s="20">
        <f>Model!$W$26*((drdp!B126+drdp!K126)*SAG!$B126+(drdp!E126+drdp!N126)*SAG!$C126+(drdp!H126+drdp!Q126)*SAG!$D126)</f>
        <v>1.1736145486466489E-2</v>
      </c>
      <c r="F126" s="20">
        <f>Model!$W$26*((drdp!C126+drdp!L126)*SAG!$B126+(drdp!F126+drdp!O126)*SAG!$C126+(drdp!I126+drdp!R126)*SAG!$D126)</f>
        <v>4.3799891240513096E-2</v>
      </c>
      <c r="G126" s="20">
        <f>Model!$W$26*((drdp!D126+drdp!M126)*SAG!$B126+(drdp!G126+drdp!P126)*SAG!$C126+(drdp!J126+drdp!S126)*SAG!$D126)</f>
        <v>-7.8539816339744814E-2</v>
      </c>
      <c r="H126" s="18">
        <f>Model!$W$26*((drdp!B126)*SAG!$B126+(drdp!E126)*SAG!$C126+(drdp!H126)*SAG!$D126)</f>
        <v>5.8680727432332443E-3</v>
      </c>
      <c r="I126" s="18">
        <f>Model!$W$26*((drdp!C126)*SAG!$B126+(drdp!F126)*SAG!$C126+(drdp!I126)*SAG!$D126)</f>
        <v>2.1899945620256548E-2</v>
      </c>
      <c r="J126" s="18">
        <f>Model!$W$26*((drdp!D126)*SAG!$B126+(drdp!G126)*SAG!$C126+(drdp!J126)*SAG!$D126)</f>
        <v>-3.9269908169872407E-2</v>
      </c>
      <c r="K126" s="21">
        <f>SUM(E$3:E125)+H126</f>
        <v>0.91306886573086854</v>
      </c>
      <c r="L126" s="21">
        <f>SUM(F$3:F125)+I126</f>
        <v>3.4076193977168896</v>
      </c>
      <c r="M126" s="21">
        <f>SUM(G$3:G125)+J126</f>
        <v>-5.084151367818837</v>
      </c>
      <c r="N126" s="19">
        <f t="shared" si="5"/>
        <v>0.8336947535670548</v>
      </c>
      <c r="O126" s="19">
        <f t="shared" si="5"/>
        <v>11.611869959696417</v>
      </c>
      <c r="P126" s="19">
        <f t="shared" si="5"/>
        <v>25.84859513089415</v>
      </c>
      <c r="Q126" s="19">
        <f t="shared" si="6"/>
        <v>3.1113911783158659</v>
      </c>
      <c r="R126" s="19">
        <f t="shared" si="7"/>
        <v>-4.6421803226183895</v>
      </c>
      <c r="S126" s="19">
        <f t="shared" si="8"/>
        <v>-17.324852821908326</v>
      </c>
    </row>
    <row r="127" spans="1:19" x14ac:dyDescent="0.25">
      <c r="A127" s="26">
        <f>Wellpath!E127</f>
        <v>3720</v>
      </c>
      <c r="B127" s="22">
        <v>0</v>
      </c>
      <c r="C127" s="22">
        <f>SIN(Wellpath!$L127)</f>
        <v>0.8660254037844386</v>
      </c>
      <c r="D127" s="22">
        <v>0</v>
      </c>
      <c r="E127" s="20">
        <f>Model!$W$26*((drdp!B127+drdp!K127)*SAG!$B127+(drdp!E127+drdp!N127)*SAG!$C127+(drdp!H127+drdp!Q127)*SAG!$D127)</f>
        <v>1.1736145486466489E-2</v>
      </c>
      <c r="F127" s="20">
        <f>Model!$W$26*((drdp!C127+drdp!L127)*SAG!$B127+(drdp!F127+drdp!O127)*SAG!$C127+(drdp!I127+drdp!R127)*SAG!$D127)</f>
        <v>4.3799891240513096E-2</v>
      </c>
      <c r="G127" s="20">
        <f>Model!$W$26*((drdp!D127+drdp!M127)*SAG!$B127+(drdp!G127+drdp!P127)*SAG!$C127+(drdp!J127+drdp!S127)*SAG!$D127)</f>
        <v>-7.8539816339744814E-2</v>
      </c>
      <c r="H127" s="18">
        <f>Model!$W$26*((drdp!B127)*SAG!$B127+(drdp!E127)*SAG!$C127+(drdp!H127)*SAG!$D127)</f>
        <v>5.8680727432332443E-3</v>
      </c>
      <c r="I127" s="18">
        <f>Model!$W$26*((drdp!C127)*SAG!$B127+(drdp!F127)*SAG!$C127+(drdp!I127)*SAG!$D127)</f>
        <v>2.1899945620256548E-2</v>
      </c>
      <c r="J127" s="18">
        <f>Model!$W$26*((drdp!D127)*SAG!$B127+(drdp!G127)*SAG!$C127+(drdp!J127)*SAG!$D127)</f>
        <v>-3.9269908169872407E-2</v>
      </c>
      <c r="K127" s="21">
        <f>SUM(E$3:E126)+H127</f>
        <v>0.92480501121733505</v>
      </c>
      <c r="L127" s="21">
        <f>SUM(F$3:F126)+I127</f>
        <v>3.4514192889574029</v>
      </c>
      <c r="M127" s="21">
        <f>SUM(G$3:G126)+J127</f>
        <v>-5.1626911841585814</v>
      </c>
      <c r="N127" s="19">
        <f t="shared" si="5"/>
        <v>0.85526430877269521</v>
      </c>
      <c r="O127" s="19">
        <f t="shared" si="5"/>
        <v>11.912295108187225</v>
      </c>
      <c r="P127" s="19">
        <f t="shared" si="5"/>
        <v>26.653380262988737</v>
      </c>
      <c r="Q127" s="19">
        <f t="shared" si="6"/>
        <v>3.1918898542399776</v>
      </c>
      <c r="R127" s="19">
        <f t="shared" si="7"/>
        <v>-4.7744826784774137</v>
      </c>
      <c r="S127" s="19">
        <f t="shared" si="8"/>
        <v>-17.818611935935262</v>
      </c>
    </row>
    <row r="128" spans="1:19" x14ac:dyDescent="0.25">
      <c r="A128" s="26">
        <f>Wellpath!E128</f>
        <v>3750</v>
      </c>
      <c r="B128" s="22">
        <v>0</v>
      </c>
      <c r="C128" s="22">
        <f>SIN(Wellpath!$L128)</f>
        <v>0.8660254037844386</v>
      </c>
      <c r="D128" s="22">
        <v>0</v>
      </c>
      <c r="E128" s="20">
        <f>Model!$W$26*((drdp!B128+drdp!K128)*SAG!$B128+(drdp!E128+drdp!N128)*SAG!$C128+(drdp!H128+drdp!Q128)*SAG!$D128)</f>
        <v>1.1736145486466489E-2</v>
      </c>
      <c r="F128" s="20">
        <f>Model!$W$26*((drdp!C128+drdp!L128)*SAG!$B128+(drdp!F128+drdp!O128)*SAG!$C128+(drdp!I128+drdp!R128)*SAG!$D128)</f>
        <v>4.3799891240513096E-2</v>
      </c>
      <c r="G128" s="20">
        <f>Model!$W$26*((drdp!D128+drdp!M128)*SAG!$B128+(drdp!G128+drdp!P128)*SAG!$C128+(drdp!J128+drdp!S128)*SAG!$D128)</f>
        <v>-7.8539816339744814E-2</v>
      </c>
      <c r="H128" s="18">
        <f>Model!$W$26*((drdp!B128)*SAG!$B128+(drdp!E128)*SAG!$C128+(drdp!H128)*SAG!$D128)</f>
        <v>5.8680727432332443E-3</v>
      </c>
      <c r="I128" s="18">
        <f>Model!$W$26*((drdp!C128)*SAG!$B128+(drdp!F128)*SAG!$C128+(drdp!I128)*SAG!$D128)</f>
        <v>2.1899945620256548E-2</v>
      </c>
      <c r="J128" s="18">
        <f>Model!$W$26*((drdp!D128)*SAG!$B128+(drdp!G128)*SAG!$C128+(drdp!J128)*SAG!$D128)</f>
        <v>-3.9269908169872407E-2</v>
      </c>
      <c r="K128" s="21">
        <f>SUM(E$3:E127)+H128</f>
        <v>0.93654115670380156</v>
      </c>
      <c r="L128" s="21">
        <f>SUM(F$3:F127)+I128</f>
        <v>3.4952191801979162</v>
      </c>
      <c r="M128" s="21">
        <f>SUM(G$3:G127)+J128</f>
        <v>-5.2412310004983258</v>
      </c>
      <c r="N128" s="19">
        <f t="shared" si="5"/>
        <v>0.87710933820009462</v>
      </c>
      <c r="O128" s="19">
        <f t="shared" si="5"/>
        <v>12.216557117623394</v>
      </c>
      <c r="P128" s="19">
        <f t="shared" si="5"/>
        <v>27.470502400584682</v>
      </c>
      <c r="Q128" s="19">
        <f t="shared" si="6"/>
        <v>3.2734166139558694</v>
      </c>
      <c r="R128" s="19">
        <f t="shared" si="7"/>
        <v>-4.9086285437585255</v>
      </c>
      <c r="S128" s="19">
        <f t="shared" si="8"/>
        <v>-18.319251120789662</v>
      </c>
    </row>
    <row r="129" spans="1:19" x14ac:dyDescent="0.25">
      <c r="A129" s="26">
        <f>Wellpath!E129</f>
        <v>3780</v>
      </c>
      <c r="B129" s="22">
        <v>0</v>
      </c>
      <c r="C129" s="22">
        <f>SIN(Wellpath!$L129)</f>
        <v>0.8660254037844386</v>
      </c>
      <c r="D129" s="22">
        <v>0</v>
      </c>
      <c r="E129" s="20">
        <f>Model!$W$26*((drdp!B129+drdp!K129)*SAG!$B129+(drdp!E129+drdp!N129)*SAG!$C129+(drdp!H129+drdp!Q129)*SAG!$D129)</f>
        <v>1.1736145486466489E-2</v>
      </c>
      <c r="F129" s="20">
        <f>Model!$W$26*((drdp!C129+drdp!L129)*SAG!$B129+(drdp!F129+drdp!O129)*SAG!$C129+(drdp!I129+drdp!R129)*SAG!$D129)</f>
        <v>4.3799891240513096E-2</v>
      </c>
      <c r="G129" s="20">
        <f>Model!$W$26*((drdp!D129+drdp!M129)*SAG!$B129+(drdp!G129+drdp!P129)*SAG!$C129+(drdp!J129+drdp!S129)*SAG!$D129)</f>
        <v>-7.8539816339744814E-2</v>
      </c>
      <c r="H129" s="18">
        <f>Model!$W$26*((drdp!B129)*SAG!$B129+(drdp!E129)*SAG!$C129+(drdp!H129)*SAG!$D129)</f>
        <v>5.8680727432332443E-3</v>
      </c>
      <c r="I129" s="18">
        <f>Model!$W$26*((drdp!C129)*SAG!$B129+(drdp!F129)*SAG!$C129+(drdp!I129)*SAG!$D129)</f>
        <v>2.1899945620256548E-2</v>
      </c>
      <c r="J129" s="18">
        <f>Model!$W$26*((drdp!D129)*SAG!$B129+(drdp!G129)*SAG!$C129+(drdp!J129)*SAG!$D129)</f>
        <v>-3.9269908169872407E-2</v>
      </c>
      <c r="K129" s="21">
        <f>SUM(E$3:E128)+H129</f>
        <v>0.94827730219026807</v>
      </c>
      <c r="L129" s="21">
        <f>SUM(F$3:F128)+I129</f>
        <v>3.5390190714384295</v>
      </c>
      <c r="M129" s="21">
        <f>SUM(G$3:G128)+J129</f>
        <v>-5.3197708168380702</v>
      </c>
      <c r="N129" s="19">
        <f t="shared" si="5"/>
        <v>0.89922984184925303</v>
      </c>
      <c r="O129" s="19">
        <f t="shared" si="5"/>
        <v>12.524655988004923</v>
      </c>
      <c r="P129" s="19">
        <f t="shared" si="5"/>
        <v>28.299961543681988</v>
      </c>
      <c r="Q129" s="19">
        <f t="shared" si="6"/>
        <v>3.3559714574635415</v>
      </c>
      <c r="R129" s="19">
        <f t="shared" si="7"/>
        <v>-5.0446179184617241</v>
      </c>
      <c r="S129" s="19">
        <f t="shared" si="8"/>
        <v>-18.826770376471522</v>
      </c>
    </row>
    <row r="130" spans="1:19" x14ac:dyDescent="0.25">
      <c r="A130" s="26">
        <f>Wellpath!E130</f>
        <v>3810</v>
      </c>
      <c r="B130" s="22">
        <v>0</v>
      </c>
      <c r="C130" s="22">
        <f>SIN(Wellpath!$L130)</f>
        <v>0.8660254037844386</v>
      </c>
      <c r="D130" s="22">
        <v>0</v>
      </c>
      <c r="E130" s="20">
        <f>Model!$W$26*((drdp!B130+drdp!K130)*SAG!$B130+(drdp!E130+drdp!N130)*SAG!$C130+(drdp!H130+drdp!Q130)*SAG!$D130)</f>
        <v>1.1736145486466489E-2</v>
      </c>
      <c r="F130" s="20">
        <f>Model!$W$26*((drdp!C130+drdp!L130)*SAG!$B130+(drdp!F130+drdp!O130)*SAG!$C130+(drdp!I130+drdp!R130)*SAG!$D130)</f>
        <v>4.3799891240513096E-2</v>
      </c>
      <c r="G130" s="20">
        <f>Model!$W$26*((drdp!D130+drdp!M130)*SAG!$B130+(drdp!G130+drdp!P130)*SAG!$C130+(drdp!J130+drdp!S130)*SAG!$D130)</f>
        <v>-7.8539816339744814E-2</v>
      </c>
      <c r="H130" s="18">
        <f>Model!$W$26*((drdp!B130)*SAG!$B130+(drdp!E130)*SAG!$C130+(drdp!H130)*SAG!$D130)</f>
        <v>5.8680727432332443E-3</v>
      </c>
      <c r="I130" s="18">
        <f>Model!$W$26*((drdp!C130)*SAG!$B130+(drdp!F130)*SAG!$C130+(drdp!I130)*SAG!$D130)</f>
        <v>2.1899945620256548E-2</v>
      </c>
      <c r="J130" s="18">
        <f>Model!$W$26*((drdp!D130)*SAG!$B130+(drdp!G130)*SAG!$C130+(drdp!J130)*SAG!$D130)</f>
        <v>-3.9269908169872407E-2</v>
      </c>
      <c r="K130" s="21">
        <f>SUM(E$3:E129)+H130</f>
        <v>0.96001344767673458</v>
      </c>
      <c r="L130" s="21">
        <f>SUM(F$3:F129)+I130</f>
        <v>3.5828189626789428</v>
      </c>
      <c r="M130" s="21">
        <f>SUM(G$3:G129)+J130</f>
        <v>-5.3983106331778146</v>
      </c>
      <c r="N130" s="19">
        <f t="shared" si="5"/>
        <v>0.92162581972017044</v>
      </c>
      <c r="O130" s="19">
        <f t="shared" si="5"/>
        <v>12.836591719331816</v>
      </c>
      <c r="P130" s="19">
        <f t="shared" si="5"/>
        <v>29.141757692280656</v>
      </c>
      <c r="Q130" s="19">
        <f t="shared" si="6"/>
        <v>3.4395543847629937</v>
      </c>
      <c r="R130" s="19">
        <f t="shared" si="7"/>
        <v>-5.1824508025870095</v>
      </c>
      <c r="S130" s="19">
        <f t="shared" si="8"/>
        <v>-19.341169702980846</v>
      </c>
    </row>
    <row r="131" spans="1:19" x14ac:dyDescent="0.25">
      <c r="A131" s="26">
        <f>Wellpath!E131</f>
        <v>3840</v>
      </c>
      <c r="B131" s="22">
        <v>0</v>
      </c>
      <c r="C131" s="22">
        <f>SIN(Wellpath!$L131)</f>
        <v>0.8660254037844386</v>
      </c>
      <c r="D131" s="22">
        <v>0</v>
      </c>
      <c r="E131" s="20">
        <f>Model!$W$26*((drdp!B131+drdp!K131)*SAG!$B131+(drdp!E131+drdp!N131)*SAG!$C131+(drdp!H131+drdp!Q131)*SAG!$D131)</f>
        <v>1.1736145486466489E-2</v>
      </c>
      <c r="F131" s="20">
        <f>Model!$W$26*((drdp!C131+drdp!L131)*SAG!$B131+(drdp!F131+drdp!O131)*SAG!$C131+(drdp!I131+drdp!R131)*SAG!$D131)</f>
        <v>4.3799891240513096E-2</v>
      </c>
      <c r="G131" s="20">
        <f>Model!$W$26*((drdp!D131+drdp!M131)*SAG!$B131+(drdp!G131+drdp!P131)*SAG!$C131+(drdp!J131+drdp!S131)*SAG!$D131)</f>
        <v>-7.8539816339744814E-2</v>
      </c>
      <c r="H131" s="18">
        <f>Model!$W$26*((drdp!B131)*SAG!$B131+(drdp!E131)*SAG!$C131+(drdp!H131)*SAG!$D131)</f>
        <v>5.8680727432332443E-3</v>
      </c>
      <c r="I131" s="18">
        <f>Model!$W$26*((drdp!C131)*SAG!$B131+(drdp!F131)*SAG!$C131+(drdp!I131)*SAG!$D131)</f>
        <v>2.1899945620256548E-2</v>
      </c>
      <c r="J131" s="18">
        <f>Model!$W$26*((drdp!D131)*SAG!$B131+(drdp!G131)*SAG!$C131+(drdp!J131)*SAG!$D131)</f>
        <v>-3.9269908169872407E-2</v>
      </c>
      <c r="K131" s="21">
        <f>SUM(E$3:E130)+H131</f>
        <v>0.97174959316320109</v>
      </c>
      <c r="L131" s="21">
        <f>SUM(F$3:F130)+I131</f>
        <v>3.6266188539194562</v>
      </c>
      <c r="M131" s="21">
        <f>SUM(G$3:G130)+J131</f>
        <v>-5.4768504495175589</v>
      </c>
      <c r="N131" s="19">
        <f t="shared" si="5"/>
        <v>0.94429727181284684</v>
      </c>
      <c r="O131" s="19">
        <f t="shared" si="5"/>
        <v>13.152364311604069</v>
      </c>
      <c r="P131" s="19">
        <f t="shared" si="5"/>
        <v>29.995890846380689</v>
      </c>
      <c r="Q131" s="19">
        <f t="shared" si="6"/>
        <v>3.5241653958542263</v>
      </c>
      <c r="R131" s="19">
        <f t="shared" si="7"/>
        <v>-5.3221271961343826</v>
      </c>
      <c r="S131" s="19">
        <f t="shared" si="8"/>
        <v>-19.86244910031763</v>
      </c>
    </row>
    <row r="132" spans="1:19" x14ac:dyDescent="0.25">
      <c r="A132" s="26">
        <f>Wellpath!E132</f>
        <v>3870</v>
      </c>
      <c r="B132" s="22">
        <v>0</v>
      </c>
      <c r="C132" s="22">
        <f>SIN(Wellpath!$L132)</f>
        <v>0.8660254037844386</v>
      </c>
      <c r="D132" s="22">
        <v>0</v>
      </c>
      <c r="E132" s="20">
        <f>Model!$W$26*((drdp!B132+drdp!K132)*SAG!$B132+(drdp!E132+drdp!N132)*SAG!$C132+(drdp!H132+drdp!Q132)*SAG!$D132)</f>
        <v>1.1736145486466489E-2</v>
      </c>
      <c r="F132" s="20">
        <f>Model!$W$26*((drdp!C132+drdp!L132)*SAG!$B132+(drdp!F132+drdp!O132)*SAG!$C132+(drdp!I132+drdp!R132)*SAG!$D132)</f>
        <v>4.3799891240513096E-2</v>
      </c>
      <c r="G132" s="20">
        <f>Model!$W$26*((drdp!D132+drdp!M132)*SAG!$B132+(drdp!G132+drdp!P132)*SAG!$C132+(drdp!J132+drdp!S132)*SAG!$D132)</f>
        <v>-7.8539816339744814E-2</v>
      </c>
      <c r="H132" s="18">
        <f>Model!$W$26*((drdp!B132)*SAG!$B132+(drdp!E132)*SAG!$C132+(drdp!H132)*SAG!$D132)</f>
        <v>5.8680727432332443E-3</v>
      </c>
      <c r="I132" s="18">
        <f>Model!$W$26*((drdp!C132)*SAG!$B132+(drdp!F132)*SAG!$C132+(drdp!I132)*SAG!$D132)</f>
        <v>2.1899945620256548E-2</v>
      </c>
      <c r="J132" s="18">
        <f>Model!$W$26*((drdp!D132)*SAG!$B132+(drdp!G132)*SAG!$C132+(drdp!J132)*SAG!$D132)</f>
        <v>-3.9269908169872407E-2</v>
      </c>
      <c r="K132" s="21">
        <f>SUM(E$3:E131)+H132</f>
        <v>0.9834857386496676</v>
      </c>
      <c r="L132" s="21">
        <f>SUM(F$3:F131)+I132</f>
        <v>3.6704187451599695</v>
      </c>
      <c r="M132" s="21">
        <f>SUM(G$3:G131)+J132</f>
        <v>-5.5553902658573033</v>
      </c>
      <c r="N132" s="19">
        <f t="shared" ref="N132:P133" si="9">K132^2</f>
        <v>0.96724419812728224</v>
      </c>
      <c r="O132" s="19">
        <f t="shared" si="9"/>
        <v>13.471973764821685</v>
      </c>
      <c r="P132" s="19">
        <f t="shared" si="9"/>
        <v>30.862361005982081</v>
      </c>
      <c r="Q132" s="19">
        <f t="shared" ref="Q132:Q133" si="10">K132*L132</f>
        <v>3.6098044907372384</v>
      </c>
      <c r="R132" s="19">
        <f t="shared" ref="R132:R133" si="11">K132*M132</f>
        <v>-5.4636470991038433</v>
      </c>
      <c r="S132" s="19">
        <f t="shared" ref="S132:S133" si="12">L132*M132</f>
        <v>-20.390608568481873</v>
      </c>
    </row>
    <row r="133" spans="1:19" x14ac:dyDescent="0.25">
      <c r="A133" s="26">
        <f>Wellpath!E133</f>
        <v>3900</v>
      </c>
      <c r="B133" s="22">
        <v>0</v>
      </c>
      <c r="C133" s="22">
        <f>SIN(Wellpath!$L133)</f>
        <v>0.8660254037844386</v>
      </c>
      <c r="D133" s="22">
        <v>0</v>
      </c>
      <c r="E133" s="20">
        <f>Model!$W$26*((drdp!B133+drdp!K133)*SAG!$B133+(drdp!E133+drdp!N133)*SAG!$C133+(drdp!H133+drdp!Q133)*SAG!$D133)</f>
        <v>1.1736145486466489E-2</v>
      </c>
      <c r="F133" s="20">
        <f>Model!$W$26*((drdp!C133+drdp!L133)*SAG!$B133+(drdp!F133+drdp!O133)*SAG!$C133+(drdp!I133+drdp!R133)*SAG!$D133)</f>
        <v>4.3799891240513096E-2</v>
      </c>
      <c r="G133" s="20">
        <f>Model!$W$26*((drdp!D133+drdp!M133)*SAG!$B133+(drdp!G133+drdp!P133)*SAG!$C133+(drdp!J133+drdp!S133)*SAG!$D133)</f>
        <v>-7.8539816339744814E-2</v>
      </c>
      <c r="H133" s="18">
        <f>Model!$W$26*((drdp!B133)*SAG!$B133+(drdp!E133)*SAG!$C133+(drdp!H133)*SAG!$D133)</f>
        <v>5.8680727432332443E-3</v>
      </c>
      <c r="I133" s="18">
        <f>Model!$W$26*((drdp!C133)*SAG!$B133+(drdp!F133)*SAG!$C133+(drdp!I133)*SAG!$D133)</f>
        <v>2.1899945620256548E-2</v>
      </c>
      <c r="J133" s="18">
        <f>Model!$W$26*((drdp!D133)*SAG!$B133+(drdp!G133)*SAG!$C133+(drdp!J133)*SAG!$D133)</f>
        <v>-3.9269908169872407E-2</v>
      </c>
      <c r="K133" s="21">
        <f>SUM(E$3:E132)+H133</f>
        <v>0.99522188413613411</v>
      </c>
      <c r="L133" s="21">
        <f>SUM(F$3:F132)+I133</f>
        <v>3.7142186364004828</v>
      </c>
      <c r="M133" s="21">
        <f>SUM(G$3:G132)+J133</f>
        <v>-5.6339300821970477</v>
      </c>
      <c r="N133" s="19">
        <f t="shared" si="9"/>
        <v>0.99046659866347675</v>
      </c>
      <c r="O133" s="19">
        <f t="shared" si="9"/>
        <v>13.795420078984662</v>
      </c>
      <c r="P133" s="19">
        <f t="shared" si="9"/>
        <v>31.741168171084833</v>
      </c>
      <c r="Q133" s="19">
        <f t="shared" si="10"/>
        <v>3.6964716694120314</v>
      </c>
      <c r="R133" s="19">
        <f t="shared" si="11"/>
        <v>-5.6070105114953908</v>
      </c>
      <c r="S133" s="19">
        <f t="shared" si="12"/>
        <v>-20.925648107473577</v>
      </c>
    </row>
    <row r="134" spans="1:19" x14ac:dyDescent="0.25">
      <c r="A134" s="26">
        <f>Wellpath!E134</f>
        <v>3930</v>
      </c>
      <c r="B134" s="22">
        <v>0</v>
      </c>
      <c r="C134" s="22">
        <f>SIN(Wellpath!$L134)</f>
        <v>0.8660254037844386</v>
      </c>
      <c r="D134" s="22">
        <v>0</v>
      </c>
      <c r="E134" s="20">
        <f>Model!$W$26*((drdp!B134+drdp!K134)*SAG!$B134+(drdp!E134+drdp!N134)*SAG!$C134+(drdp!H134+drdp!Q134)*SAG!$D134)</f>
        <v>1.1736145486466489E-2</v>
      </c>
      <c r="F134" s="20">
        <f>Model!$W$26*((drdp!C134+drdp!L134)*SAG!$B134+(drdp!F134+drdp!O134)*SAG!$C134+(drdp!I134+drdp!R134)*SAG!$D134)</f>
        <v>4.3799891240513096E-2</v>
      </c>
      <c r="G134" s="20">
        <f>Model!$W$26*((drdp!D134+drdp!M134)*SAG!$B134+(drdp!G134+drdp!P134)*SAG!$C134+(drdp!J134+drdp!S134)*SAG!$D134)</f>
        <v>-7.8539816339744814E-2</v>
      </c>
      <c r="H134" s="18">
        <f>Model!$W$26*((drdp!B134)*SAG!$B134+(drdp!E134)*SAG!$C134+(drdp!H134)*SAG!$D134)</f>
        <v>5.8680727432332443E-3</v>
      </c>
      <c r="I134" s="18">
        <f>Model!$W$26*((drdp!C134)*SAG!$B134+(drdp!F134)*SAG!$C134+(drdp!I134)*SAG!$D134)</f>
        <v>2.1899945620256548E-2</v>
      </c>
      <c r="J134" s="18">
        <f>Model!$W$26*((drdp!D134)*SAG!$B134+(drdp!G134)*SAG!$C134+(drdp!J134)*SAG!$D134)</f>
        <v>-3.9269908169872407E-2</v>
      </c>
      <c r="K134" s="21">
        <f>SUM(E$3:E133)+H134</f>
        <v>1.0069580296226006</v>
      </c>
      <c r="L134" s="21">
        <f>SUM(F$3:F133)+I134</f>
        <v>3.7580185276409961</v>
      </c>
      <c r="M134" s="21">
        <f>SUM(G$3:G133)+J134</f>
        <v>-5.7124698985367921</v>
      </c>
      <c r="N134" s="19">
        <f t="shared" ref="N134:N197" si="13">K134^2</f>
        <v>1.0139644734214301</v>
      </c>
      <c r="O134" s="19">
        <f t="shared" ref="O134:O197" si="14">L134^2</f>
        <v>14.122703254093</v>
      </c>
      <c r="P134" s="19">
        <f t="shared" ref="P134:P197" si="15">M134^2</f>
        <v>32.632312341688944</v>
      </c>
      <c r="Q134" s="19">
        <f t="shared" ref="Q134:Q197" si="16">K134*L134</f>
        <v>3.784166931878604</v>
      </c>
      <c r="R134" s="19">
        <f t="shared" ref="R134:R197" si="17">K134*M134</f>
        <v>-5.752217433309025</v>
      </c>
      <c r="S134" s="19">
        <f t="shared" ref="S134:S197" si="18">L134*M134</f>
        <v>-21.467567717292745</v>
      </c>
    </row>
    <row r="135" spans="1:19" x14ac:dyDescent="0.25">
      <c r="A135" s="26">
        <f>Wellpath!E135</f>
        <v>3960</v>
      </c>
      <c r="B135" s="22">
        <v>0</v>
      </c>
      <c r="C135" s="22">
        <f>SIN(Wellpath!$L135)</f>
        <v>0.8660254037844386</v>
      </c>
      <c r="D135" s="22">
        <v>0</v>
      </c>
      <c r="E135" s="20">
        <f>Model!$W$26*((drdp!B135+drdp!K135)*SAG!$B135+(drdp!E135+drdp!N135)*SAG!$C135+(drdp!H135+drdp!Q135)*SAG!$D135)</f>
        <v>1.1736145486466489E-2</v>
      </c>
      <c r="F135" s="20">
        <f>Model!$W$26*((drdp!C135+drdp!L135)*SAG!$B135+(drdp!F135+drdp!O135)*SAG!$C135+(drdp!I135+drdp!R135)*SAG!$D135)</f>
        <v>4.3799891240513096E-2</v>
      </c>
      <c r="G135" s="20">
        <f>Model!$W$26*((drdp!D135+drdp!M135)*SAG!$B135+(drdp!G135+drdp!P135)*SAG!$C135+(drdp!J135+drdp!S135)*SAG!$D135)</f>
        <v>-7.8539816339744814E-2</v>
      </c>
      <c r="H135" s="18">
        <f>Model!$W$26*((drdp!B135)*SAG!$B135+(drdp!E135)*SAG!$C135+(drdp!H135)*SAG!$D135)</f>
        <v>5.8680727432332443E-3</v>
      </c>
      <c r="I135" s="18">
        <f>Model!$W$26*((drdp!C135)*SAG!$B135+(drdp!F135)*SAG!$C135+(drdp!I135)*SAG!$D135)</f>
        <v>2.1899945620256548E-2</v>
      </c>
      <c r="J135" s="18">
        <f>Model!$W$26*((drdp!D135)*SAG!$B135+(drdp!G135)*SAG!$C135+(drdp!J135)*SAG!$D135)</f>
        <v>-3.9269908169872407E-2</v>
      </c>
      <c r="K135" s="21">
        <f>SUM(E$3:E134)+H135</f>
        <v>1.018694175109067</v>
      </c>
      <c r="L135" s="21">
        <f>SUM(F$3:F134)+I135</f>
        <v>3.8018184188815094</v>
      </c>
      <c r="M135" s="21">
        <f>SUM(G$3:G134)+J135</f>
        <v>-5.7910097148765365</v>
      </c>
      <c r="N135" s="19">
        <f t="shared" si="13"/>
        <v>1.0377378224011424</v>
      </c>
      <c r="O135" s="19">
        <f t="shared" si="14"/>
        <v>14.453823290146699</v>
      </c>
      <c r="P135" s="19">
        <f t="shared" si="15"/>
        <v>33.535793517794424</v>
      </c>
      <c r="Q135" s="19">
        <f t="shared" si="16"/>
        <v>3.8728902781369565</v>
      </c>
      <c r="R135" s="19">
        <f t="shared" si="17"/>
        <v>-5.8992678645447469</v>
      </c>
      <c r="S135" s="19">
        <f t="shared" si="18"/>
        <v>-22.016367397939373</v>
      </c>
    </row>
    <row r="136" spans="1:19" x14ac:dyDescent="0.25">
      <c r="A136" s="26">
        <f>Wellpath!E136</f>
        <v>3990</v>
      </c>
      <c r="B136" s="22">
        <v>0</v>
      </c>
      <c r="C136" s="22">
        <f>SIN(Wellpath!$L136)</f>
        <v>0.8660254037844386</v>
      </c>
      <c r="D136" s="22">
        <v>0</v>
      </c>
      <c r="E136" s="20">
        <f>Model!$W$26*((drdp!B136+drdp!K136)*SAG!$B136+(drdp!E136+drdp!N136)*SAG!$C136+(drdp!H136+drdp!Q136)*SAG!$D136)</f>
        <v>1.1736145486466489E-2</v>
      </c>
      <c r="F136" s="20">
        <f>Model!$W$26*((drdp!C136+drdp!L136)*SAG!$B136+(drdp!F136+drdp!O136)*SAG!$C136+(drdp!I136+drdp!R136)*SAG!$D136)</f>
        <v>4.3799891240513096E-2</v>
      </c>
      <c r="G136" s="20">
        <f>Model!$W$26*((drdp!D136+drdp!M136)*SAG!$B136+(drdp!G136+drdp!P136)*SAG!$C136+(drdp!J136+drdp!S136)*SAG!$D136)</f>
        <v>-7.8539816339744814E-2</v>
      </c>
      <c r="H136" s="18">
        <f>Model!$W$26*((drdp!B136)*SAG!$B136+(drdp!E136)*SAG!$C136+(drdp!H136)*SAG!$D136)</f>
        <v>5.8680727432332443E-3</v>
      </c>
      <c r="I136" s="18">
        <f>Model!$W$26*((drdp!C136)*SAG!$B136+(drdp!F136)*SAG!$C136+(drdp!I136)*SAG!$D136)</f>
        <v>2.1899945620256548E-2</v>
      </c>
      <c r="J136" s="18">
        <f>Model!$W$26*((drdp!D136)*SAG!$B136+(drdp!G136)*SAG!$C136+(drdp!J136)*SAG!$D136)</f>
        <v>-3.9269908169872407E-2</v>
      </c>
      <c r="K136" s="21">
        <f>SUM(E$3:E135)+H136</f>
        <v>1.0304303205955334</v>
      </c>
      <c r="L136" s="21">
        <f>SUM(F$3:F135)+I136</f>
        <v>3.8456183101220227</v>
      </c>
      <c r="M136" s="21">
        <f>SUM(G$3:G135)+J136</f>
        <v>-5.8695495312162809</v>
      </c>
      <c r="N136" s="19">
        <f t="shared" si="13"/>
        <v>1.0617866456026137</v>
      </c>
      <c r="O136" s="19">
        <f t="shared" si="14"/>
        <v>14.788780187145761</v>
      </c>
      <c r="P136" s="19">
        <f t="shared" si="15"/>
        <v>34.451611699401262</v>
      </c>
      <c r="Q136" s="19">
        <f t="shared" si="16"/>
        <v>3.9626417081870895</v>
      </c>
      <c r="R136" s="19">
        <f t="shared" si="17"/>
        <v>-6.0481618052025548</v>
      </c>
      <c r="S136" s="19">
        <f t="shared" si="18"/>
        <v>-22.572047149413464</v>
      </c>
    </row>
    <row r="137" spans="1:19" x14ac:dyDescent="0.25">
      <c r="A137" s="26">
        <f>Wellpath!E137</f>
        <v>4020</v>
      </c>
      <c r="B137" s="22">
        <v>0</v>
      </c>
      <c r="C137" s="22">
        <f>SIN(Wellpath!$L137)</f>
        <v>0.8660254037844386</v>
      </c>
      <c r="D137" s="22">
        <v>0</v>
      </c>
      <c r="E137" s="20">
        <f>Model!$W$26*((drdp!B137+drdp!K137)*SAG!$B137+(drdp!E137+drdp!N137)*SAG!$C137+(drdp!H137+drdp!Q137)*SAG!$D137)</f>
        <v>1.1736145486466489E-2</v>
      </c>
      <c r="F137" s="20">
        <f>Model!$W$26*((drdp!C137+drdp!L137)*SAG!$B137+(drdp!F137+drdp!O137)*SAG!$C137+(drdp!I137+drdp!R137)*SAG!$D137)</f>
        <v>4.3799891240513096E-2</v>
      </c>
      <c r="G137" s="20">
        <f>Model!$W$26*((drdp!D137+drdp!M137)*SAG!$B137+(drdp!G137+drdp!P137)*SAG!$C137+(drdp!J137+drdp!S137)*SAG!$D137)</f>
        <v>-7.8539816339744814E-2</v>
      </c>
      <c r="H137" s="18">
        <f>Model!$W$26*((drdp!B137)*SAG!$B137+(drdp!E137)*SAG!$C137+(drdp!H137)*SAG!$D137)</f>
        <v>5.8680727432332443E-3</v>
      </c>
      <c r="I137" s="18">
        <f>Model!$W$26*((drdp!C137)*SAG!$B137+(drdp!F137)*SAG!$C137+(drdp!I137)*SAG!$D137)</f>
        <v>2.1899945620256548E-2</v>
      </c>
      <c r="J137" s="18">
        <f>Model!$W$26*((drdp!D137)*SAG!$B137+(drdp!G137)*SAG!$C137+(drdp!J137)*SAG!$D137)</f>
        <v>-3.9269908169872407E-2</v>
      </c>
      <c r="K137" s="21">
        <f>SUM(E$3:E136)+H137</f>
        <v>1.0421664660819998</v>
      </c>
      <c r="L137" s="21">
        <f>SUM(F$3:F136)+I137</f>
        <v>3.889418201362536</v>
      </c>
      <c r="M137" s="21">
        <f>SUM(G$3:G136)+J137</f>
        <v>-5.9480893475560253</v>
      </c>
      <c r="N137" s="19">
        <f t="shared" si="13"/>
        <v>1.086110943025844</v>
      </c>
      <c r="O137" s="19">
        <f t="shared" si="14"/>
        <v>15.127573945090186</v>
      </c>
      <c r="P137" s="19">
        <f t="shared" si="15"/>
        <v>35.379766886509465</v>
      </c>
      <c r="Q137" s="19">
        <f t="shared" si="16"/>
        <v>4.0534212220290025</v>
      </c>
      <c r="R137" s="19">
        <f t="shared" si="17"/>
        <v>-6.1988992552824511</v>
      </c>
      <c r="S137" s="19">
        <f t="shared" si="18"/>
        <v>-23.134606971715016</v>
      </c>
    </row>
    <row r="138" spans="1:19" x14ac:dyDescent="0.25">
      <c r="A138" s="26">
        <f>Wellpath!E138</f>
        <v>4050</v>
      </c>
      <c r="B138" s="22">
        <v>0</v>
      </c>
      <c r="C138" s="22">
        <f>SIN(Wellpath!$L138)</f>
        <v>0.8660254037844386</v>
      </c>
      <c r="D138" s="22">
        <v>0</v>
      </c>
      <c r="E138" s="20">
        <f>Model!$W$26*((drdp!B138+drdp!K138)*SAG!$B138+(drdp!E138+drdp!N138)*SAG!$C138+(drdp!H138+drdp!Q138)*SAG!$D138)</f>
        <v>1.1736145486466489E-2</v>
      </c>
      <c r="F138" s="20">
        <f>Model!$W$26*((drdp!C138+drdp!L138)*SAG!$B138+(drdp!F138+drdp!O138)*SAG!$C138+(drdp!I138+drdp!R138)*SAG!$D138)</f>
        <v>4.3799891240513096E-2</v>
      </c>
      <c r="G138" s="20">
        <f>Model!$W$26*((drdp!D138+drdp!M138)*SAG!$B138+(drdp!G138+drdp!P138)*SAG!$C138+(drdp!J138+drdp!S138)*SAG!$D138)</f>
        <v>-7.8539816339744814E-2</v>
      </c>
      <c r="H138" s="18">
        <f>Model!$W$26*((drdp!B138)*SAG!$B138+(drdp!E138)*SAG!$C138+(drdp!H138)*SAG!$D138)</f>
        <v>5.8680727432332443E-3</v>
      </c>
      <c r="I138" s="18">
        <f>Model!$W$26*((drdp!C138)*SAG!$B138+(drdp!F138)*SAG!$C138+(drdp!I138)*SAG!$D138)</f>
        <v>2.1899945620256548E-2</v>
      </c>
      <c r="J138" s="18">
        <f>Model!$W$26*((drdp!D138)*SAG!$B138+(drdp!G138)*SAG!$C138+(drdp!J138)*SAG!$D138)</f>
        <v>-3.9269908169872407E-2</v>
      </c>
      <c r="K138" s="21">
        <f>SUM(E$3:E137)+H138</f>
        <v>1.0539026115684662</v>
      </c>
      <c r="L138" s="21">
        <f>SUM(F$3:F137)+I138</f>
        <v>3.9332180926030493</v>
      </c>
      <c r="M138" s="21">
        <f>SUM(G$3:G137)+J138</f>
        <v>-6.0266291638957696</v>
      </c>
      <c r="N138" s="19">
        <f t="shared" si="13"/>
        <v>1.1107107146708333</v>
      </c>
      <c r="O138" s="19">
        <f t="shared" si="14"/>
        <v>15.470204563979969</v>
      </c>
      <c r="P138" s="19">
        <f t="shared" si="15"/>
        <v>36.320259079119026</v>
      </c>
      <c r="Q138" s="19">
        <f t="shared" si="16"/>
        <v>4.1452288196626954</v>
      </c>
      <c r="R138" s="19">
        <f t="shared" si="17"/>
        <v>-6.3514802147844334</v>
      </c>
      <c r="S138" s="19">
        <f t="shared" si="18"/>
        <v>-23.704046864844027</v>
      </c>
    </row>
    <row r="139" spans="1:19" x14ac:dyDescent="0.25">
      <c r="A139" s="26">
        <f>Wellpath!E139</f>
        <v>4080</v>
      </c>
      <c r="B139" s="22">
        <v>0</v>
      </c>
      <c r="C139" s="22">
        <f>SIN(Wellpath!$L139)</f>
        <v>0.8660254037844386</v>
      </c>
      <c r="D139" s="22">
        <v>0</v>
      </c>
      <c r="E139" s="20">
        <f>Model!$W$26*((drdp!B139+drdp!K139)*SAG!$B139+(drdp!E139+drdp!N139)*SAG!$C139+(drdp!H139+drdp!Q139)*SAG!$D139)</f>
        <v>1.1736145486466489E-2</v>
      </c>
      <c r="F139" s="20">
        <f>Model!$W$26*((drdp!C139+drdp!L139)*SAG!$B139+(drdp!F139+drdp!O139)*SAG!$C139+(drdp!I139+drdp!R139)*SAG!$D139)</f>
        <v>4.3799891240513096E-2</v>
      </c>
      <c r="G139" s="20">
        <f>Model!$W$26*((drdp!D139+drdp!M139)*SAG!$B139+(drdp!G139+drdp!P139)*SAG!$C139+(drdp!J139+drdp!S139)*SAG!$D139)</f>
        <v>-7.8539816339744814E-2</v>
      </c>
      <c r="H139" s="18">
        <f>Model!$W$26*((drdp!B139)*SAG!$B139+(drdp!E139)*SAG!$C139+(drdp!H139)*SAG!$D139)</f>
        <v>5.8680727432332443E-3</v>
      </c>
      <c r="I139" s="18">
        <f>Model!$W$26*((drdp!C139)*SAG!$B139+(drdp!F139)*SAG!$C139+(drdp!I139)*SAG!$D139)</f>
        <v>2.1899945620256548E-2</v>
      </c>
      <c r="J139" s="18">
        <f>Model!$W$26*((drdp!D139)*SAG!$B139+(drdp!G139)*SAG!$C139+(drdp!J139)*SAG!$D139)</f>
        <v>-3.9269908169872407E-2</v>
      </c>
      <c r="K139" s="21">
        <f>SUM(E$3:E138)+H139</f>
        <v>1.0656387570549326</v>
      </c>
      <c r="L139" s="21">
        <f>SUM(F$3:F138)+I139</f>
        <v>3.9770179838435626</v>
      </c>
      <c r="M139" s="21">
        <f>SUM(G$3:G138)+J139</f>
        <v>-6.105168980235514</v>
      </c>
      <c r="N139" s="19">
        <f t="shared" si="13"/>
        <v>1.1355859605375818</v>
      </c>
      <c r="O139" s="19">
        <f t="shared" si="14"/>
        <v>15.816672043815116</v>
      </c>
      <c r="P139" s="19">
        <f t="shared" si="15"/>
        <v>37.273088277229945</v>
      </c>
      <c r="Q139" s="19">
        <f t="shared" si="16"/>
        <v>4.2380645010881679</v>
      </c>
      <c r="R139" s="19">
        <f t="shared" si="17"/>
        <v>-6.5059046837085033</v>
      </c>
      <c r="S139" s="19">
        <f t="shared" si="18"/>
        <v>-24.280366828800503</v>
      </c>
    </row>
    <row r="140" spans="1:19" x14ac:dyDescent="0.25">
      <c r="A140" s="26">
        <f>Wellpath!E140</f>
        <v>4110</v>
      </c>
      <c r="B140" s="22">
        <v>0</v>
      </c>
      <c r="C140" s="22">
        <f>SIN(Wellpath!$L140)</f>
        <v>0.8660254037844386</v>
      </c>
      <c r="D140" s="22">
        <v>0</v>
      </c>
      <c r="E140" s="20">
        <f>Model!$W$26*((drdp!B140+drdp!K140)*SAG!$B140+(drdp!E140+drdp!N140)*SAG!$C140+(drdp!H140+drdp!Q140)*SAG!$D140)</f>
        <v>1.1736145486466489E-2</v>
      </c>
      <c r="F140" s="20">
        <f>Model!$W$26*((drdp!C140+drdp!L140)*SAG!$B140+(drdp!F140+drdp!O140)*SAG!$C140+(drdp!I140+drdp!R140)*SAG!$D140)</f>
        <v>4.3799891240513096E-2</v>
      </c>
      <c r="G140" s="20">
        <f>Model!$W$26*((drdp!D140+drdp!M140)*SAG!$B140+(drdp!G140+drdp!P140)*SAG!$C140+(drdp!J140+drdp!S140)*SAG!$D140)</f>
        <v>-7.8539816339744814E-2</v>
      </c>
      <c r="H140" s="18">
        <f>Model!$W$26*((drdp!B140)*SAG!$B140+(drdp!E140)*SAG!$C140+(drdp!H140)*SAG!$D140)</f>
        <v>5.8680727432332443E-3</v>
      </c>
      <c r="I140" s="18">
        <f>Model!$W$26*((drdp!C140)*SAG!$B140+(drdp!F140)*SAG!$C140+(drdp!I140)*SAG!$D140)</f>
        <v>2.1899945620256548E-2</v>
      </c>
      <c r="J140" s="18">
        <f>Model!$W$26*((drdp!D140)*SAG!$B140+(drdp!G140)*SAG!$C140+(drdp!J140)*SAG!$D140)</f>
        <v>-3.9269908169872407E-2</v>
      </c>
      <c r="K140" s="21">
        <f>SUM(E$3:E139)+H140</f>
        <v>1.077374902541399</v>
      </c>
      <c r="L140" s="21">
        <f>SUM(F$3:F139)+I140</f>
        <v>4.0208178750840755</v>
      </c>
      <c r="M140" s="21">
        <f>SUM(G$3:G139)+J140</f>
        <v>-6.1837087965752584</v>
      </c>
      <c r="N140" s="19">
        <f t="shared" si="13"/>
        <v>1.160736680626089</v>
      </c>
      <c r="O140" s="19">
        <f t="shared" si="14"/>
        <v>16.166976384595621</v>
      </c>
      <c r="P140" s="19">
        <f t="shared" si="15"/>
        <v>38.23825448084223</v>
      </c>
      <c r="Q140" s="19">
        <f t="shared" si="16"/>
        <v>4.3319282663054208</v>
      </c>
      <c r="R140" s="19">
        <f t="shared" si="17"/>
        <v>-6.6621726620546609</v>
      </c>
      <c r="S140" s="19">
        <f t="shared" si="18"/>
        <v>-24.863566863584435</v>
      </c>
    </row>
    <row r="141" spans="1:19" x14ac:dyDescent="0.25">
      <c r="A141" s="26">
        <f>Wellpath!E141</f>
        <v>4140</v>
      </c>
      <c r="B141" s="22">
        <v>0</v>
      </c>
      <c r="C141" s="22">
        <f>SIN(Wellpath!$L141)</f>
        <v>0.8660254037844386</v>
      </c>
      <c r="D141" s="22">
        <v>0</v>
      </c>
      <c r="E141" s="20">
        <f>Model!$W$26*((drdp!B141+drdp!K141)*SAG!$B141+(drdp!E141+drdp!N141)*SAG!$C141+(drdp!H141+drdp!Q141)*SAG!$D141)</f>
        <v>1.1736145486466489E-2</v>
      </c>
      <c r="F141" s="20">
        <f>Model!$W$26*((drdp!C141+drdp!L141)*SAG!$B141+(drdp!F141+drdp!O141)*SAG!$C141+(drdp!I141+drdp!R141)*SAG!$D141)</f>
        <v>4.3799891240513096E-2</v>
      </c>
      <c r="G141" s="20">
        <f>Model!$W$26*((drdp!D141+drdp!M141)*SAG!$B141+(drdp!G141+drdp!P141)*SAG!$C141+(drdp!J141+drdp!S141)*SAG!$D141)</f>
        <v>-7.8539816339744814E-2</v>
      </c>
      <c r="H141" s="18">
        <f>Model!$W$26*((drdp!B141)*SAG!$B141+(drdp!E141)*SAG!$C141+(drdp!H141)*SAG!$D141)</f>
        <v>5.8680727432332443E-3</v>
      </c>
      <c r="I141" s="18">
        <f>Model!$W$26*((drdp!C141)*SAG!$B141+(drdp!F141)*SAG!$C141+(drdp!I141)*SAG!$D141)</f>
        <v>2.1899945620256548E-2</v>
      </c>
      <c r="J141" s="18">
        <f>Model!$W$26*((drdp!D141)*SAG!$B141+(drdp!G141)*SAG!$C141+(drdp!J141)*SAG!$D141)</f>
        <v>-3.9269908169872407E-2</v>
      </c>
      <c r="K141" s="21">
        <f>SUM(E$3:E140)+H141</f>
        <v>1.0891110480278654</v>
      </c>
      <c r="L141" s="21">
        <f>SUM(F$3:F140)+I141</f>
        <v>4.0646177663245888</v>
      </c>
      <c r="M141" s="21">
        <f>SUM(G$3:G140)+J141</f>
        <v>-6.2622486129150028</v>
      </c>
      <c r="N141" s="19">
        <f t="shared" si="13"/>
        <v>1.1861628749363553</v>
      </c>
      <c r="O141" s="19">
        <f t="shared" si="14"/>
        <v>16.521117586321491</v>
      </c>
      <c r="P141" s="19">
        <f t="shared" si="15"/>
        <v>39.215757689955879</v>
      </c>
      <c r="Q141" s="19">
        <f t="shared" si="16"/>
        <v>4.4268201153144542</v>
      </c>
      <c r="R141" s="19">
        <f t="shared" si="17"/>
        <v>-6.8202841498229052</v>
      </c>
      <c r="S141" s="19">
        <f t="shared" si="18"/>
        <v>-25.453646969195834</v>
      </c>
    </row>
    <row r="142" spans="1:19" x14ac:dyDescent="0.25">
      <c r="A142" s="26">
        <f>Wellpath!E142</f>
        <v>4170</v>
      </c>
      <c r="B142" s="22">
        <v>0</v>
      </c>
      <c r="C142" s="22">
        <f>SIN(Wellpath!$L142)</f>
        <v>0.8660254037844386</v>
      </c>
      <c r="D142" s="22">
        <v>0</v>
      </c>
      <c r="E142" s="20">
        <f>Model!$W$26*((drdp!B142+drdp!K142)*SAG!$B142+(drdp!E142+drdp!N142)*SAG!$C142+(drdp!H142+drdp!Q142)*SAG!$D142)</f>
        <v>1.1736145486466489E-2</v>
      </c>
      <c r="F142" s="20">
        <f>Model!$W$26*((drdp!C142+drdp!L142)*SAG!$B142+(drdp!F142+drdp!O142)*SAG!$C142+(drdp!I142+drdp!R142)*SAG!$D142)</f>
        <v>4.3799891240513096E-2</v>
      </c>
      <c r="G142" s="20">
        <f>Model!$W$26*((drdp!D142+drdp!M142)*SAG!$B142+(drdp!G142+drdp!P142)*SAG!$C142+(drdp!J142+drdp!S142)*SAG!$D142)</f>
        <v>-7.8539816339744814E-2</v>
      </c>
      <c r="H142" s="18">
        <f>Model!$W$26*((drdp!B142)*SAG!$B142+(drdp!E142)*SAG!$C142+(drdp!H142)*SAG!$D142)</f>
        <v>5.8680727432332443E-3</v>
      </c>
      <c r="I142" s="18">
        <f>Model!$W$26*((drdp!C142)*SAG!$B142+(drdp!F142)*SAG!$C142+(drdp!I142)*SAG!$D142)</f>
        <v>2.1899945620256548E-2</v>
      </c>
      <c r="J142" s="18">
        <f>Model!$W$26*((drdp!D142)*SAG!$B142+(drdp!G142)*SAG!$C142+(drdp!J142)*SAG!$D142)</f>
        <v>-3.9269908169872407E-2</v>
      </c>
      <c r="K142" s="21">
        <f>SUM(E$3:E141)+H142</f>
        <v>1.1008471935143318</v>
      </c>
      <c r="L142" s="21">
        <f>SUM(F$3:F141)+I142</f>
        <v>4.1084176575651021</v>
      </c>
      <c r="M142" s="21">
        <f>SUM(G$3:G141)+J142</f>
        <v>-6.3407884292547472</v>
      </c>
      <c r="N142" s="19">
        <f t="shared" si="13"/>
        <v>1.2118645434683808</v>
      </c>
      <c r="O142" s="19">
        <f t="shared" si="14"/>
        <v>16.87909564899272</v>
      </c>
      <c r="P142" s="19">
        <f t="shared" si="15"/>
        <v>40.205597904570887</v>
      </c>
      <c r="Q142" s="19">
        <f t="shared" si="16"/>
        <v>4.522740048115268</v>
      </c>
      <c r="R142" s="19">
        <f t="shared" si="17"/>
        <v>-6.9802391470132363</v>
      </c>
      <c r="S142" s="19">
        <f t="shared" si="18"/>
        <v>-26.050607145634693</v>
      </c>
    </row>
    <row r="143" spans="1:19" x14ac:dyDescent="0.25">
      <c r="A143" s="26">
        <f>Wellpath!E143</f>
        <v>4200</v>
      </c>
      <c r="B143" s="22">
        <v>0</v>
      </c>
      <c r="C143" s="22">
        <f>SIN(Wellpath!$L143)</f>
        <v>0.8660254037844386</v>
      </c>
      <c r="D143" s="22">
        <v>0</v>
      </c>
      <c r="E143" s="20">
        <f>Model!$W$26*((drdp!B143+drdp!K143)*SAG!$B143+(drdp!E143+drdp!N143)*SAG!$C143+(drdp!H143+drdp!Q143)*SAG!$D143)</f>
        <v>1.1736145486466489E-2</v>
      </c>
      <c r="F143" s="20">
        <f>Model!$W$26*((drdp!C143+drdp!L143)*SAG!$B143+(drdp!F143+drdp!O143)*SAG!$C143+(drdp!I143+drdp!R143)*SAG!$D143)</f>
        <v>4.3799891240513096E-2</v>
      </c>
      <c r="G143" s="20">
        <f>Model!$W$26*((drdp!D143+drdp!M143)*SAG!$B143+(drdp!G143+drdp!P143)*SAG!$C143+(drdp!J143+drdp!S143)*SAG!$D143)</f>
        <v>-7.8539816339744814E-2</v>
      </c>
      <c r="H143" s="18">
        <f>Model!$W$26*((drdp!B143)*SAG!$B143+(drdp!E143)*SAG!$C143+(drdp!H143)*SAG!$D143)</f>
        <v>5.8680727432332443E-3</v>
      </c>
      <c r="I143" s="18">
        <f>Model!$W$26*((drdp!C143)*SAG!$B143+(drdp!F143)*SAG!$C143+(drdp!I143)*SAG!$D143)</f>
        <v>2.1899945620256548E-2</v>
      </c>
      <c r="J143" s="18">
        <f>Model!$W$26*((drdp!D143)*SAG!$B143+(drdp!G143)*SAG!$C143+(drdp!J143)*SAG!$D143)</f>
        <v>-3.9269908169872407E-2</v>
      </c>
      <c r="K143" s="21">
        <f>SUM(E$3:E142)+H143</f>
        <v>1.1125833390007982</v>
      </c>
      <c r="L143" s="21">
        <f>SUM(F$3:F142)+I143</f>
        <v>4.1522175488056154</v>
      </c>
      <c r="M143" s="21">
        <f>SUM(G$3:G142)+J143</f>
        <v>-6.4193282455944916</v>
      </c>
      <c r="N143" s="19">
        <f t="shared" si="13"/>
        <v>1.2378416862221651</v>
      </c>
      <c r="O143" s="19">
        <f t="shared" si="14"/>
        <v>17.240910572609312</v>
      </c>
      <c r="P143" s="19">
        <f t="shared" si="15"/>
        <v>41.207775124687252</v>
      </c>
      <c r="Q143" s="19">
        <f t="shared" si="16"/>
        <v>4.6196880647078613</v>
      </c>
      <c r="R143" s="19">
        <f t="shared" si="17"/>
        <v>-7.1420376536256551</v>
      </c>
      <c r="S143" s="19">
        <f t="shared" si="18"/>
        <v>-26.654447392901012</v>
      </c>
    </row>
    <row r="144" spans="1:19" x14ac:dyDescent="0.25">
      <c r="A144" s="26">
        <f>Wellpath!E144</f>
        <v>4230</v>
      </c>
      <c r="B144" s="22">
        <v>0</v>
      </c>
      <c r="C144" s="22">
        <f>SIN(Wellpath!$L144)</f>
        <v>0.8660254037844386</v>
      </c>
      <c r="D144" s="22">
        <v>0</v>
      </c>
      <c r="E144" s="20">
        <f>Model!$W$26*((drdp!B144+drdp!K144)*SAG!$B144+(drdp!E144+drdp!N144)*SAG!$C144+(drdp!H144+drdp!Q144)*SAG!$D144)</f>
        <v>1.1736145486466489E-2</v>
      </c>
      <c r="F144" s="20">
        <f>Model!$W$26*((drdp!C144+drdp!L144)*SAG!$B144+(drdp!F144+drdp!O144)*SAG!$C144+(drdp!I144+drdp!R144)*SAG!$D144)</f>
        <v>4.3799891240513096E-2</v>
      </c>
      <c r="G144" s="20">
        <f>Model!$W$26*((drdp!D144+drdp!M144)*SAG!$B144+(drdp!G144+drdp!P144)*SAG!$C144+(drdp!J144+drdp!S144)*SAG!$D144)</f>
        <v>-7.8539816339744814E-2</v>
      </c>
      <c r="H144" s="18">
        <f>Model!$W$26*((drdp!B144)*SAG!$B144+(drdp!E144)*SAG!$C144+(drdp!H144)*SAG!$D144)</f>
        <v>5.8680727432332443E-3</v>
      </c>
      <c r="I144" s="18">
        <f>Model!$W$26*((drdp!C144)*SAG!$B144+(drdp!F144)*SAG!$C144+(drdp!I144)*SAG!$D144)</f>
        <v>2.1899945620256548E-2</v>
      </c>
      <c r="J144" s="18">
        <f>Model!$W$26*((drdp!D144)*SAG!$B144+(drdp!G144)*SAG!$C144+(drdp!J144)*SAG!$D144)</f>
        <v>-3.9269908169872407E-2</v>
      </c>
      <c r="K144" s="21">
        <f>SUM(E$3:E143)+H144</f>
        <v>1.1243194844872646</v>
      </c>
      <c r="L144" s="21">
        <f>SUM(F$3:F143)+I144</f>
        <v>4.1960174400461288</v>
      </c>
      <c r="M144" s="21">
        <f>SUM(G$3:G143)+J144</f>
        <v>-6.4978680619342359</v>
      </c>
      <c r="N144" s="19">
        <f t="shared" si="13"/>
        <v>1.2640943031977083</v>
      </c>
      <c r="O144" s="19">
        <f t="shared" si="14"/>
        <v>17.606562357171267</v>
      </c>
      <c r="P144" s="19">
        <f t="shared" si="15"/>
        <v>42.222289350304983</v>
      </c>
      <c r="Q144" s="19">
        <f t="shared" si="16"/>
        <v>4.7176641650922351</v>
      </c>
      <c r="R144" s="19">
        <f t="shared" si="17"/>
        <v>-7.3056796696601616</v>
      </c>
      <c r="S144" s="19">
        <f t="shared" si="18"/>
        <v>-27.265167710994792</v>
      </c>
    </row>
    <row r="145" spans="1:19" x14ac:dyDescent="0.25">
      <c r="A145" s="26">
        <f>Wellpath!E145</f>
        <v>4260</v>
      </c>
      <c r="B145" s="22">
        <v>0</v>
      </c>
      <c r="C145" s="22">
        <f>SIN(Wellpath!$L145)</f>
        <v>0.8660254037844386</v>
      </c>
      <c r="D145" s="22">
        <v>0</v>
      </c>
      <c r="E145" s="20">
        <f>Model!$W$26*((drdp!B145+drdp!K145)*SAG!$B145+(drdp!E145+drdp!N145)*SAG!$C145+(drdp!H145+drdp!Q145)*SAG!$D145)</f>
        <v>1.1736145486466489E-2</v>
      </c>
      <c r="F145" s="20">
        <f>Model!$W$26*((drdp!C145+drdp!L145)*SAG!$B145+(drdp!F145+drdp!O145)*SAG!$C145+(drdp!I145+drdp!R145)*SAG!$D145)</f>
        <v>4.3799891240513096E-2</v>
      </c>
      <c r="G145" s="20">
        <f>Model!$W$26*((drdp!D145+drdp!M145)*SAG!$B145+(drdp!G145+drdp!P145)*SAG!$C145+(drdp!J145+drdp!S145)*SAG!$D145)</f>
        <v>-7.8539816339744814E-2</v>
      </c>
      <c r="H145" s="18">
        <f>Model!$W$26*((drdp!B145)*SAG!$B145+(drdp!E145)*SAG!$C145+(drdp!H145)*SAG!$D145)</f>
        <v>5.8680727432332443E-3</v>
      </c>
      <c r="I145" s="18">
        <f>Model!$W$26*((drdp!C145)*SAG!$B145+(drdp!F145)*SAG!$C145+(drdp!I145)*SAG!$D145)</f>
        <v>2.1899945620256548E-2</v>
      </c>
      <c r="J145" s="18">
        <f>Model!$W$26*((drdp!D145)*SAG!$B145+(drdp!G145)*SAG!$C145+(drdp!J145)*SAG!$D145)</f>
        <v>-3.9269908169872407E-2</v>
      </c>
      <c r="K145" s="21">
        <f>SUM(E$3:E144)+H145</f>
        <v>1.136055629973731</v>
      </c>
      <c r="L145" s="21">
        <f>SUM(F$3:F144)+I145</f>
        <v>4.2398173312866421</v>
      </c>
      <c r="M145" s="21">
        <f>SUM(G$3:G144)+J145</f>
        <v>-6.5764078782739803</v>
      </c>
      <c r="N145" s="19">
        <f t="shared" si="13"/>
        <v>1.2906223943950108</v>
      </c>
      <c r="O145" s="19">
        <f t="shared" si="14"/>
        <v>17.976051002678584</v>
      </c>
      <c r="P145" s="19">
        <f t="shared" si="15"/>
        <v>43.249140581424072</v>
      </c>
      <c r="Q145" s="19">
        <f t="shared" si="16"/>
        <v>4.8166683492683893</v>
      </c>
      <c r="R145" s="19">
        <f t="shared" si="17"/>
        <v>-7.4711651951167539</v>
      </c>
      <c r="S145" s="19">
        <f t="shared" si="18"/>
        <v>-27.882768099916035</v>
      </c>
    </row>
    <row r="146" spans="1:19" x14ac:dyDescent="0.25">
      <c r="A146" s="26">
        <f>Wellpath!E146</f>
        <v>4290</v>
      </c>
      <c r="B146" s="22">
        <v>0</v>
      </c>
      <c r="C146" s="22">
        <f>SIN(Wellpath!$L146)</f>
        <v>0.8660254037844386</v>
      </c>
      <c r="D146" s="22">
        <v>0</v>
      </c>
      <c r="E146" s="20">
        <f>Model!$W$26*((drdp!B146+drdp!K146)*SAG!$B146+(drdp!E146+drdp!N146)*SAG!$C146+(drdp!H146+drdp!Q146)*SAG!$D146)</f>
        <v>1.1736145486466489E-2</v>
      </c>
      <c r="F146" s="20">
        <f>Model!$W$26*((drdp!C146+drdp!L146)*SAG!$B146+(drdp!F146+drdp!O146)*SAG!$C146+(drdp!I146+drdp!R146)*SAG!$D146)</f>
        <v>4.3799891240513096E-2</v>
      </c>
      <c r="G146" s="20">
        <f>Model!$W$26*((drdp!D146+drdp!M146)*SAG!$B146+(drdp!G146+drdp!P146)*SAG!$C146+(drdp!J146+drdp!S146)*SAG!$D146)</f>
        <v>-7.8539816339744814E-2</v>
      </c>
      <c r="H146" s="18">
        <f>Model!$W$26*((drdp!B146)*SAG!$B146+(drdp!E146)*SAG!$C146+(drdp!H146)*SAG!$D146)</f>
        <v>5.8680727432332443E-3</v>
      </c>
      <c r="I146" s="18">
        <f>Model!$W$26*((drdp!C146)*SAG!$B146+(drdp!F146)*SAG!$C146+(drdp!I146)*SAG!$D146)</f>
        <v>2.1899945620256548E-2</v>
      </c>
      <c r="J146" s="18">
        <f>Model!$W$26*((drdp!D146)*SAG!$B146+(drdp!G146)*SAG!$C146+(drdp!J146)*SAG!$D146)</f>
        <v>-3.9269908169872407E-2</v>
      </c>
      <c r="K146" s="21">
        <f>SUM(E$3:E145)+H146</f>
        <v>1.1477917754601974</v>
      </c>
      <c r="L146" s="21">
        <f>SUM(F$3:F145)+I146</f>
        <v>4.2836172225271554</v>
      </c>
      <c r="M146" s="21">
        <f>SUM(G$3:G145)+J146</f>
        <v>-6.6549476946137247</v>
      </c>
      <c r="N146" s="19">
        <f t="shared" si="13"/>
        <v>1.3174259598140723</v>
      </c>
      <c r="O146" s="19">
        <f t="shared" si="14"/>
        <v>18.349376509131261</v>
      </c>
      <c r="P146" s="19">
        <f t="shared" si="15"/>
        <v>44.288328818044526</v>
      </c>
      <c r="Q146" s="19">
        <f t="shared" si="16"/>
        <v>4.916700617236323</v>
      </c>
      <c r="R146" s="19">
        <f t="shared" si="17"/>
        <v>-7.6384942299954348</v>
      </c>
      <c r="S146" s="19">
        <f t="shared" si="18"/>
        <v>-28.507248559664738</v>
      </c>
    </row>
    <row r="147" spans="1:19" x14ac:dyDescent="0.25">
      <c r="A147" s="26">
        <f>Wellpath!E147</f>
        <v>4320</v>
      </c>
      <c r="B147" s="22">
        <v>0</v>
      </c>
      <c r="C147" s="22">
        <f>SIN(Wellpath!$L147)</f>
        <v>0.8660254037844386</v>
      </c>
      <c r="D147" s="22">
        <v>0</v>
      </c>
      <c r="E147" s="20">
        <f>Model!$W$26*((drdp!B147+drdp!K147)*SAG!$B147+(drdp!E147+drdp!N147)*SAG!$C147+(drdp!H147+drdp!Q147)*SAG!$D147)</f>
        <v>1.1736145486466489E-2</v>
      </c>
      <c r="F147" s="20">
        <f>Model!$W$26*((drdp!C147+drdp!L147)*SAG!$B147+(drdp!F147+drdp!O147)*SAG!$C147+(drdp!I147+drdp!R147)*SAG!$D147)</f>
        <v>4.3799891240513096E-2</v>
      </c>
      <c r="G147" s="20">
        <f>Model!$W$26*((drdp!D147+drdp!M147)*SAG!$B147+(drdp!G147+drdp!P147)*SAG!$C147+(drdp!J147+drdp!S147)*SAG!$D147)</f>
        <v>-7.8539816339744814E-2</v>
      </c>
      <c r="H147" s="18">
        <f>Model!$W$26*((drdp!B147)*SAG!$B147+(drdp!E147)*SAG!$C147+(drdp!H147)*SAG!$D147)</f>
        <v>5.8680727432332443E-3</v>
      </c>
      <c r="I147" s="18">
        <f>Model!$W$26*((drdp!C147)*SAG!$B147+(drdp!F147)*SAG!$C147+(drdp!I147)*SAG!$D147)</f>
        <v>2.1899945620256548E-2</v>
      </c>
      <c r="J147" s="18">
        <f>Model!$W$26*((drdp!D147)*SAG!$B147+(drdp!G147)*SAG!$C147+(drdp!J147)*SAG!$D147)</f>
        <v>-3.9269908169872407E-2</v>
      </c>
      <c r="K147" s="21">
        <f>SUM(E$3:E146)+H147</f>
        <v>1.1595279209466638</v>
      </c>
      <c r="L147" s="21">
        <f>SUM(F$3:F146)+I147</f>
        <v>4.3274171137676687</v>
      </c>
      <c r="M147" s="21">
        <f>SUM(G$3:G146)+J147</f>
        <v>-6.7334875109534691</v>
      </c>
      <c r="N147" s="19">
        <f t="shared" si="13"/>
        <v>1.3445049994548925</v>
      </c>
      <c r="O147" s="19">
        <f t="shared" si="14"/>
        <v>18.7265388765293</v>
      </c>
      <c r="P147" s="19">
        <f t="shared" si="15"/>
        <v>45.339854060166346</v>
      </c>
      <c r="Q147" s="19">
        <f t="shared" si="16"/>
        <v>5.0177609689960372</v>
      </c>
      <c r="R147" s="19">
        <f t="shared" si="17"/>
        <v>-7.8076667742962025</v>
      </c>
      <c r="S147" s="19">
        <f t="shared" si="18"/>
        <v>-29.138609090240905</v>
      </c>
    </row>
    <row r="148" spans="1:19" x14ac:dyDescent="0.25">
      <c r="A148" s="26">
        <f>Wellpath!E148</f>
        <v>4350</v>
      </c>
      <c r="B148" s="22">
        <v>0</v>
      </c>
      <c r="C148" s="22">
        <f>SIN(Wellpath!$L148)</f>
        <v>0.8660254037844386</v>
      </c>
      <c r="D148" s="22">
        <v>0</v>
      </c>
      <c r="E148" s="20">
        <f>Model!$W$26*((drdp!B148+drdp!K148)*SAG!$B148+(drdp!E148+drdp!N148)*SAG!$C148+(drdp!H148+drdp!Q148)*SAG!$D148)</f>
        <v>1.1736145486466489E-2</v>
      </c>
      <c r="F148" s="20">
        <f>Model!$W$26*((drdp!C148+drdp!L148)*SAG!$B148+(drdp!F148+drdp!O148)*SAG!$C148+(drdp!I148+drdp!R148)*SAG!$D148)</f>
        <v>4.3799891240513096E-2</v>
      </c>
      <c r="G148" s="20">
        <f>Model!$W$26*((drdp!D148+drdp!M148)*SAG!$B148+(drdp!G148+drdp!P148)*SAG!$C148+(drdp!J148+drdp!S148)*SAG!$D148)</f>
        <v>-7.8539816339744814E-2</v>
      </c>
      <c r="H148" s="18">
        <f>Model!$W$26*((drdp!B148)*SAG!$B148+(drdp!E148)*SAG!$C148+(drdp!H148)*SAG!$D148)</f>
        <v>5.8680727432332443E-3</v>
      </c>
      <c r="I148" s="18">
        <f>Model!$W$26*((drdp!C148)*SAG!$B148+(drdp!F148)*SAG!$C148+(drdp!I148)*SAG!$D148)</f>
        <v>2.1899945620256548E-2</v>
      </c>
      <c r="J148" s="18">
        <f>Model!$W$26*((drdp!D148)*SAG!$B148+(drdp!G148)*SAG!$C148+(drdp!J148)*SAG!$D148)</f>
        <v>-3.9269908169872407E-2</v>
      </c>
      <c r="K148" s="21">
        <f>SUM(E$3:E147)+H148</f>
        <v>1.1712640664331302</v>
      </c>
      <c r="L148" s="21">
        <f>SUM(F$3:F147)+I148</f>
        <v>4.371217005008182</v>
      </c>
      <c r="M148" s="21">
        <f>SUM(G$3:G147)+J148</f>
        <v>-6.8120273272932135</v>
      </c>
      <c r="N148" s="19">
        <f t="shared" si="13"/>
        <v>1.371859513317472</v>
      </c>
      <c r="O148" s="19">
        <f t="shared" si="14"/>
        <v>19.107538104872699</v>
      </c>
      <c r="P148" s="19">
        <f t="shared" si="15"/>
        <v>46.403716307789523</v>
      </c>
      <c r="Q148" s="19">
        <f t="shared" si="16"/>
        <v>5.1198494045475318</v>
      </c>
      <c r="R148" s="19">
        <f t="shared" si="17"/>
        <v>-7.9786828280190569</v>
      </c>
      <c r="S148" s="19">
        <f t="shared" si="18"/>
        <v>-29.776849691644532</v>
      </c>
    </row>
    <row r="149" spans="1:19" x14ac:dyDescent="0.25">
      <c r="A149" s="26">
        <f>Wellpath!E149</f>
        <v>4380</v>
      </c>
      <c r="B149" s="22">
        <v>0</v>
      </c>
      <c r="C149" s="22">
        <f>SIN(Wellpath!$L149)</f>
        <v>0.8660254037844386</v>
      </c>
      <c r="D149" s="22">
        <v>0</v>
      </c>
      <c r="E149" s="20">
        <f>Model!$W$26*((drdp!B149+drdp!K149)*SAG!$B149+(drdp!E149+drdp!N149)*SAG!$C149+(drdp!H149+drdp!Q149)*SAG!$D149)</f>
        <v>1.1736145486466489E-2</v>
      </c>
      <c r="F149" s="20">
        <f>Model!$W$26*((drdp!C149+drdp!L149)*SAG!$B149+(drdp!F149+drdp!O149)*SAG!$C149+(drdp!I149+drdp!R149)*SAG!$D149)</f>
        <v>4.3799891240513096E-2</v>
      </c>
      <c r="G149" s="20">
        <f>Model!$W$26*((drdp!D149+drdp!M149)*SAG!$B149+(drdp!G149+drdp!P149)*SAG!$C149+(drdp!J149+drdp!S149)*SAG!$D149)</f>
        <v>-7.8539816339744814E-2</v>
      </c>
      <c r="H149" s="18">
        <f>Model!$W$26*((drdp!B149)*SAG!$B149+(drdp!E149)*SAG!$C149+(drdp!H149)*SAG!$D149)</f>
        <v>5.8680727432332443E-3</v>
      </c>
      <c r="I149" s="18">
        <f>Model!$W$26*((drdp!C149)*SAG!$B149+(drdp!F149)*SAG!$C149+(drdp!I149)*SAG!$D149)</f>
        <v>2.1899945620256548E-2</v>
      </c>
      <c r="J149" s="18">
        <f>Model!$W$26*((drdp!D149)*SAG!$B149+(drdp!G149)*SAG!$C149+(drdp!J149)*SAG!$D149)</f>
        <v>-3.9269908169872407E-2</v>
      </c>
      <c r="K149" s="21">
        <f>SUM(E$3:E148)+H149</f>
        <v>1.1830002119195966</v>
      </c>
      <c r="L149" s="21">
        <f>SUM(F$3:F148)+I149</f>
        <v>4.4150168962486953</v>
      </c>
      <c r="M149" s="21">
        <f>SUM(G$3:G148)+J149</f>
        <v>-6.8905671436329579</v>
      </c>
      <c r="N149" s="19">
        <f t="shared" si="13"/>
        <v>1.3994895014018105</v>
      </c>
      <c r="O149" s="19">
        <f t="shared" si="14"/>
        <v>19.492374194161464</v>
      </c>
      <c r="P149" s="19">
        <f t="shared" si="15"/>
        <v>47.479915560914058</v>
      </c>
      <c r="Q149" s="19">
        <f t="shared" si="16"/>
        <v>5.2229659238908059</v>
      </c>
      <c r="R149" s="19">
        <f t="shared" si="17"/>
        <v>-8.1515423911639981</v>
      </c>
      <c r="S149" s="19">
        <f t="shared" si="18"/>
        <v>-30.421970363875619</v>
      </c>
    </row>
    <row r="150" spans="1:19" x14ac:dyDescent="0.25">
      <c r="A150" s="26">
        <f>Wellpath!E150</f>
        <v>4410</v>
      </c>
      <c r="B150" s="22">
        <v>0</v>
      </c>
      <c r="C150" s="22">
        <f>SIN(Wellpath!$L150)</f>
        <v>0.8660254037844386</v>
      </c>
      <c r="D150" s="22">
        <v>0</v>
      </c>
      <c r="E150" s="20">
        <f>Model!$W$26*((drdp!B150+drdp!K150)*SAG!$B150+(drdp!E150+drdp!N150)*SAG!$C150+(drdp!H150+drdp!Q150)*SAG!$D150)</f>
        <v>1.1736145486466489E-2</v>
      </c>
      <c r="F150" s="20">
        <f>Model!$W$26*((drdp!C150+drdp!L150)*SAG!$B150+(drdp!F150+drdp!O150)*SAG!$C150+(drdp!I150+drdp!R150)*SAG!$D150)</f>
        <v>4.3799891240513096E-2</v>
      </c>
      <c r="G150" s="20">
        <f>Model!$W$26*((drdp!D150+drdp!M150)*SAG!$B150+(drdp!G150+drdp!P150)*SAG!$C150+(drdp!J150+drdp!S150)*SAG!$D150)</f>
        <v>-7.8539816339744814E-2</v>
      </c>
      <c r="H150" s="18">
        <f>Model!$W$26*((drdp!B150)*SAG!$B150+(drdp!E150)*SAG!$C150+(drdp!H150)*SAG!$D150)</f>
        <v>5.8680727432332443E-3</v>
      </c>
      <c r="I150" s="18">
        <f>Model!$W$26*((drdp!C150)*SAG!$B150+(drdp!F150)*SAG!$C150+(drdp!I150)*SAG!$D150)</f>
        <v>2.1899945620256548E-2</v>
      </c>
      <c r="J150" s="18">
        <f>Model!$W$26*((drdp!D150)*SAG!$B150+(drdp!G150)*SAG!$C150+(drdp!J150)*SAG!$D150)</f>
        <v>-3.9269908169872407E-2</v>
      </c>
      <c r="K150" s="21">
        <f>SUM(E$3:E149)+H150</f>
        <v>1.194736357406063</v>
      </c>
      <c r="L150" s="21">
        <f>SUM(F$3:F149)+I150</f>
        <v>4.4588167874892086</v>
      </c>
      <c r="M150" s="21">
        <f>SUM(G$3:G149)+J150</f>
        <v>-6.9691069599727022</v>
      </c>
      <c r="N150" s="19">
        <f t="shared" si="13"/>
        <v>1.427394963707908</v>
      </c>
      <c r="O150" s="19">
        <f t="shared" si="14"/>
        <v>19.881047144395588</v>
      </c>
      <c r="P150" s="19">
        <f t="shared" si="15"/>
        <v>48.568451819539959</v>
      </c>
      <c r="Q150" s="19">
        <f t="shared" si="16"/>
        <v>5.3271105270258605</v>
      </c>
      <c r="R150" s="19">
        <f t="shared" si="17"/>
        <v>-8.326245463731027</v>
      </c>
      <c r="S150" s="19">
        <f t="shared" si="18"/>
        <v>-31.07397110693417</v>
      </c>
    </row>
    <row r="151" spans="1:19" x14ac:dyDescent="0.25">
      <c r="A151" s="26">
        <f>Wellpath!E151</f>
        <v>4440</v>
      </c>
      <c r="B151" s="22">
        <v>0</v>
      </c>
      <c r="C151" s="22">
        <f>SIN(Wellpath!$L151)</f>
        <v>0.8660254037844386</v>
      </c>
      <c r="D151" s="22">
        <v>0</v>
      </c>
      <c r="E151" s="20">
        <f>Model!$W$26*((drdp!B151+drdp!K151)*SAG!$B151+(drdp!E151+drdp!N151)*SAG!$C151+(drdp!H151+drdp!Q151)*SAG!$D151)</f>
        <v>1.1736145486466489E-2</v>
      </c>
      <c r="F151" s="20">
        <f>Model!$W$26*((drdp!C151+drdp!L151)*SAG!$B151+(drdp!F151+drdp!O151)*SAG!$C151+(drdp!I151+drdp!R151)*SAG!$D151)</f>
        <v>4.3799891240513096E-2</v>
      </c>
      <c r="G151" s="20">
        <f>Model!$W$26*((drdp!D151+drdp!M151)*SAG!$B151+(drdp!G151+drdp!P151)*SAG!$C151+(drdp!J151+drdp!S151)*SAG!$D151)</f>
        <v>-7.8539816339744814E-2</v>
      </c>
      <c r="H151" s="18">
        <f>Model!$W$26*((drdp!B151)*SAG!$B151+(drdp!E151)*SAG!$C151+(drdp!H151)*SAG!$D151)</f>
        <v>5.8680727432332443E-3</v>
      </c>
      <c r="I151" s="18">
        <f>Model!$W$26*((drdp!C151)*SAG!$B151+(drdp!F151)*SAG!$C151+(drdp!I151)*SAG!$D151)</f>
        <v>2.1899945620256548E-2</v>
      </c>
      <c r="J151" s="18">
        <f>Model!$W$26*((drdp!D151)*SAG!$B151+(drdp!G151)*SAG!$C151+(drdp!J151)*SAG!$D151)</f>
        <v>-3.9269908169872407E-2</v>
      </c>
      <c r="K151" s="21">
        <f>SUM(E$3:E150)+H151</f>
        <v>1.2064725028925294</v>
      </c>
      <c r="L151" s="21">
        <f>SUM(F$3:F150)+I151</f>
        <v>4.5026166787297219</v>
      </c>
      <c r="M151" s="21">
        <f>SUM(G$3:G150)+J151</f>
        <v>-7.0476467763124466</v>
      </c>
      <c r="N151" s="19">
        <f t="shared" si="13"/>
        <v>1.4555759002357642</v>
      </c>
      <c r="O151" s="19">
        <f t="shared" si="14"/>
        <v>20.273556955575071</v>
      </c>
      <c r="P151" s="19">
        <f t="shared" si="15"/>
        <v>49.669325083667218</v>
      </c>
      <c r="Q151" s="19">
        <f t="shared" si="16"/>
        <v>5.4322832139526955</v>
      </c>
      <c r="R151" s="19">
        <f t="shared" si="17"/>
        <v>-8.5027920457201436</v>
      </c>
      <c r="S151" s="19">
        <f t="shared" si="18"/>
        <v>-31.732851920820181</v>
      </c>
    </row>
    <row r="152" spans="1:19" x14ac:dyDescent="0.25">
      <c r="A152" s="26">
        <f>Wellpath!E152</f>
        <v>4470</v>
      </c>
      <c r="B152" s="22">
        <v>0</v>
      </c>
      <c r="C152" s="22">
        <f>SIN(Wellpath!$L152)</f>
        <v>0.8660254037844386</v>
      </c>
      <c r="D152" s="22">
        <v>0</v>
      </c>
      <c r="E152" s="20">
        <f>Model!$W$26*((drdp!B152+drdp!K152)*SAG!$B152+(drdp!E152+drdp!N152)*SAG!$C152+(drdp!H152+drdp!Q152)*SAG!$D152)</f>
        <v>1.1736145486466489E-2</v>
      </c>
      <c r="F152" s="20">
        <f>Model!$W$26*((drdp!C152+drdp!L152)*SAG!$B152+(drdp!F152+drdp!O152)*SAG!$C152+(drdp!I152+drdp!R152)*SAG!$D152)</f>
        <v>4.3799891240513096E-2</v>
      </c>
      <c r="G152" s="20">
        <f>Model!$W$26*((drdp!D152+drdp!M152)*SAG!$B152+(drdp!G152+drdp!P152)*SAG!$C152+(drdp!J152+drdp!S152)*SAG!$D152)</f>
        <v>-7.8539816339744814E-2</v>
      </c>
      <c r="H152" s="18">
        <f>Model!$W$26*((drdp!B152)*SAG!$B152+(drdp!E152)*SAG!$C152+(drdp!H152)*SAG!$D152)</f>
        <v>5.8680727432332443E-3</v>
      </c>
      <c r="I152" s="18">
        <f>Model!$W$26*((drdp!C152)*SAG!$B152+(drdp!F152)*SAG!$C152+(drdp!I152)*SAG!$D152)</f>
        <v>2.1899945620256548E-2</v>
      </c>
      <c r="J152" s="18">
        <f>Model!$W$26*((drdp!D152)*SAG!$B152+(drdp!G152)*SAG!$C152+(drdp!J152)*SAG!$D152)</f>
        <v>-3.9269908169872407E-2</v>
      </c>
      <c r="K152" s="21">
        <f>SUM(E$3:E151)+H152</f>
        <v>1.2182086483789958</v>
      </c>
      <c r="L152" s="21">
        <f>SUM(F$3:F151)+I152</f>
        <v>4.5464165699702352</v>
      </c>
      <c r="M152" s="21">
        <f>SUM(G$3:G151)+J152</f>
        <v>-7.126186592652191</v>
      </c>
      <c r="N152" s="19">
        <f t="shared" si="13"/>
        <v>1.4840323109853797</v>
      </c>
      <c r="O152" s="19">
        <f t="shared" si="14"/>
        <v>20.66990362769992</v>
      </c>
      <c r="P152" s="19">
        <f t="shared" si="15"/>
        <v>50.782535353295842</v>
      </c>
      <c r="Q152" s="19">
        <f t="shared" si="16"/>
        <v>5.5384839846713101</v>
      </c>
      <c r="R152" s="19">
        <f t="shared" si="17"/>
        <v>-8.6811821371313478</v>
      </c>
      <c r="S152" s="19">
        <f t="shared" si="18"/>
        <v>-32.398612805533652</v>
      </c>
    </row>
    <row r="153" spans="1:19" x14ac:dyDescent="0.25">
      <c r="A153" s="26">
        <f>Wellpath!E153</f>
        <v>4500</v>
      </c>
      <c r="B153" s="22">
        <v>0</v>
      </c>
      <c r="C153" s="22">
        <f>SIN(Wellpath!$L153)</f>
        <v>0.8660254037844386</v>
      </c>
      <c r="D153" s="22">
        <v>0</v>
      </c>
      <c r="E153" s="20">
        <f>Model!$W$26*((drdp!B153+drdp!K153)*SAG!$B153+(drdp!E153+drdp!N153)*SAG!$C153+(drdp!H153+drdp!Q153)*SAG!$D153)</f>
        <v>1.1736145486466489E-2</v>
      </c>
      <c r="F153" s="20">
        <f>Model!$W$26*((drdp!C153+drdp!L153)*SAG!$B153+(drdp!F153+drdp!O153)*SAG!$C153+(drdp!I153+drdp!R153)*SAG!$D153)</f>
        <v>4.3799891240513096E-2</v>
      </c>
      <c r="G153" s="20">
        <f>Model!$W$26*((drdp!D153+drdp!M153)*SAG!$B153+(drdp!G153+drdp!P153)*SAG!$C153+(drdp!J153+drdp!S153)*SAG!$D153)</f>
        <v>-7.8539816339744814E-2</v>
      </c>
      <c r="H153" s="18">
        <f>Model!$W$26*((drdp!B153)*SAG!$B153+(drdp!E153)*SAG!$C153+(drdp!H153)*SAG!$D153)</f>
        <v>5.8680727432332443E-3</v>
      </c>
      <c r="I153" s="18">
        <f>Model!$W$26*((drdp!C153)*SAG!$B153+(drdp!F153)*SAG!$C153+(drdp!I153)*SAG!$D153)</f>
        <v>2.1899945620256548E-2</v>
      </c>
      <c r="J153" s="18">
        <f>Model!$W$26*((drdp!D153)*SAG!$B153+(drdp!G153)*SAG!$C153+(drdp!J153)*SAG!$D153)</f>
        <v>-3.9269908169872407E-2</v>
      </c>
      <c r="K153" s="21">
        <f>SUM(E$3:E152)+H153</f>
        <v>1.2299447938654622</v>
      </c>
      <c r="L153" s="21">
        <f>SUM(F$3:F152)+I153</f>
        <v>4.5902164612107486</v>
      </c>
      <c r="M153" s="21">
        <f>SUM(G$3:G152)+J153</f>
        <v>-7.2047264089919354</v>
      </c>
      <c r="N153" s="19">
        <f t="shared" si="13"/>
        <v>1.5127641959567542</v>
      </c>
      <c r="O153" s="19">
        <f t="shared" si="14"/>
        <v>21.070087160770129</v>
      </c>
      <c r="P153" s="19">
        <f t="shared" si="15"/>
        <v>51.908082628425831</v>
      </c>
      <c r="Q153" s="19">
        <f t="shared" si="16"/>
        <v>5.6457128391817051</v>
      </c>
      <c r="R153" s="19">
        <f t="shared" si="17"/>
        <v>-8.8614157379646379</v>
      </c>
      <c r="S153" s="19">
        <f t="shared" si="18"/>
        <v>-33.071253761074587</v>
      </c>
    </row>
    <row r="154" spans="1:19" x14ac:dyDescent="0.25">
      <c r="A154" s="26">
        <f>Wellpath!E154</f>
        <v>4530</v>
      </c>
      <c r="B154" s="22">
        <v>0</v>
      </c>
      <c r="C154" s="22">
        <f>SIN(Wellpath!$L154)</f>
        <v>0.8660254037844386</v>
      </c>
      <c r="D154" s="22">
        <v>0</v>
      </c>
      <c r="E154" s="20">
        <f>Model!$W$26*((drdp!B154+drdp!K154)*SAG!$B154+(drdp!E154+drdp!N154)*SAG!$C154+(drdp!H154+drdp!Q154)*SAG!$D154)</f>
        <v>1.1736145486466489E-2</v>
      </c>
      <c r="F154" s="20">
        <f>Model!$W$26*((drdp!C154+drdp!L154)*SAG!$B154+(drdp!F154+drdp!O154)*SAG!$C154+(drdp!I154+drdp!R154)*SAG!$D154)</f>
        <v>4.3799891240513096E-2</v>
      </c>
      <c r="G154" s="20">
        <f>Model!$W$26*((drdp!D154+drdp!M154)*SAG!$B154+(drdp!G154+drdp!P154)*SAG!$C154+(drdp!J154+drdp!S154)*SAG!$D154)</f>
        <v>-7.8539816339744814E-2</v>
      </c>
      <c r="H154" s="18">
        <f>Model!$W$26*((drdp!B154)*SAG!$B154+(drdp!E154)*SAG!$C154+(drdp!H154)*SAG!$D154)</f>
        <v>5.8680727432332443E-3</v>
      </c>
      <c r="I154" s="18">
        <f>Model!$W$26*((drdp!C154)*SAG!$B154+(drdp!F154)*SAG!$C154+(drdp!I154)*SAG!$D154)</f>
        <v>2.1899945620256548E-2</v>
      </c>
      <c r="J154" s="18">
        <f>Model!$W$26*((drdp!D154)*SAG!$B154+(drdp!G154)*SAG!$C154+(drdp!J154)*SAG!$D154)</f>
        <v>-3.9269908169872407E-2</v>
      </c>
      <c r="K154" s="21">
        <f>SUM(E$3:E153)+H154</f>
        <v>1.2416809393519286</v>
      </c>
      <c r="L154" s="21">
        <f>SUM(F$3:F153)+I154</f>
        <v>4.6340163524512619</v>
      </c>
      <c r="M154" s="21">
        <f>SUM(G$3:G153)+J154</f>
        <v>-7.2832662253316798</v>
      </c>
      <c r="N154" s="19">
        <f t="shared" si="13"/>
        <v>1.5417715551498878</v>
      </c>
      <c r="O154" s="19">
        <f t="shared" si="14"/>
        <v>21.474107554785697</v>
      </c>
      <c r="P154" s="19">
        <f t="shared" si="15"/>
        <v>53.045966909057178</v>
      </c>
      <c r="Q154" s="19">
        <f t="shared" si="16"/>
        <v>5.7539697774838805</v>
      </c>
      <c r="R154" s="19">
        <f t="shared" si="17"/>
        <v>-9.0434928482200156</v>
      </c>
      <c r="S154" s="19">
        <f t="shared" si="18"/>
        <v>-33.750774787442978</v>
      </c>
    </row>
    <row r="155" spans="1:19" x14ac:dyDescent="0.25">
      <c r="A155" s="26">
        <f>Wellpath!E155</f>
        <v>4560</v>
      </c>
      <c r="B155" s="22">
        <v>0</v>
      </c>
      <c r="C155" s="22">
        <f>SIN(Wellpath!$L155)</f>
        <v>0.8660254037844386</v>
      </c>
      <c r="D155" s="22">
        <v>0</v>
      </c>
      <c r="E155" s="20">
        <f>Model!$W$26*((drdp!B155+drdp!K155)*SAG!$B155+(drdp!E155+drdp!N155)*SAG!$C155+(drdp!H155+drdp!Q155)*SAG!$D155)</f>
        <v>1.1736145486466489E-2</v>
      </c>
      <c r="F155" s="20">
        <f>Model!$W$26*((drdp!C155+drdp!L155)*SAG!$B155+(drdp!F155+drdp!O155)*SAG!$C155+(drdp!I155+drdp!R155)*SAG!$D155)</f>
        <v>4.3799891240513096E-2</v>
      </c>
      <c r="G155" s="20">
        <f>Model!$W$26*((drdp!D155+drdp!M155)*SAG!$B155+(drdp!G155+drdp!P155)*SAG!$C155+(drdp!J155+drdp!S155)*SAG!$D155)</f>
        <v>-7.8539816339744814E-2</v>
      </c>
      <c r="H155" s="18">
        <f>Model!$W$26*((drdp!B155)*SAG!$B155+(drdp!E155)*SAG!$C155+(drdp!H155)*SAG!$D155)</f>
        <v>5.8680727432332443E-3</v>
      </c>
      <c r="I155" s="18">
        <f>Model!$W$26*((drdp!C155)*SAG!$B155+(drdp!F155)*SAG!$C155+(drdp!I155)*SAG!$D155)</f>
        <v>2.1899945620256548E-2</v>
      </c>
      <c r="J155" s="18">
        <f>Model!$W$26*((drdp!D155)*SAG!$B155+(drdp!G155)*SAG!$C155+(drdp!J155)*SAG!$D155)</f>
        <v>-3.9269908169872407E-2</v>
      </c>
      <c r="K155" s="21">
        <f>SUM(E$3:E154)+H155</f>
        <v>1.253417084838395</v>
      </c>
      <c r="L155" s="21">
        <f>SUM(F$3:F154)+I155</f>
        <v>4.6778162436917752</v>
      </c>
      <c r="M155" s="21">
        <f>SUM(G$3:G154)+J155</f>
        <v>-7.3618060416714242</v>
      </c>
      <c r="N155" s="19">
        <f t="shared" si="13"/>
        <v>1.5710543885647803</v>
      </c>
      <c r="O155" s="19">
        <f t="shared" si="14"/>
        <v>21.881964809746631</v>
      </c>
      <c r="P155" s="19">
        <f t="shared" si="15"/>
        <v>54.196188195189883</v>
      </c>
      <c r="Q155" s="19">
        <f t="shared" si="16"/>
        <v>5.8632547995778355</v>
      </c>
      <c r="R155" s="19">
        <f t="shared" si="17"/>
        <v>-9.2274134678974811</v>
      </c>
      <c r="S155" s="19">
        <f t="shared" si="18"/>
        <v>-34.43717588463884</v>
      </c>
    </row>
    <row r="156" spans="1:19" x14ac:dyDescent="0.25">
      <c r="A156" s="26">
        <f>Wellpath!E156</f>
        <v>4590</v>
      </c>
      <c r="B156" s="22">
        <v>0</v>
      </c>
      <c r="C156" s="22">
        <f>SIN(Wellpath!$L156)</f>
        <v>0.8660254037844386</v>
      </c>
      <c r="D156" s="22">
        <v>0</v>
      </c>
      <c r="E156" s="20">
        <f>Model!$W$26*((drdp!B156+drdp!K156)*SAG!$B156+(drdp!E156+drdp!N156)*SAG!$C156+(drdp!H156+drdp!Q156)*SAG!$D156)</f>
        <v>1.1736145486466489E-2</v>
      </c>
      <c r="F156" s="20">
        <f>Model!$W$26*((drdp!C156+drdp!L156)*SAG!$B156+(drdp!F156+drdp!O156)*SAG!$C156+(drdp!I156+drdp!R156)*SAG!$D156)</f>
        <v>4.3799891240513096E-2</v>
      </c>
      <c r="G156" s="20">
        <f>Model!$W$26*((drdp!D156+drdp!M156)*SAG!$B156+(drdp!G156+drdp!P156)*SAG!$C156+(drdp!J156+drdp!S156)*SAG!$D156)</f>
        <v>-7.8539816339744814E-2</v>
      </c>
      <c r="H156" s="18">
        <f>Model!$W$26*((drdp!B156)*SAG!$B156+(drdp!E156)*SAG!$C156+(drdp!H156)*SAG!$D156)</f>
        <v>5.8680727432332443E-3</v>
      </c>
      <c r="I156" s="18">
        <f>Model!$W$26*((drdp!C156)*SAG!$B156+(drdp!F156)*SAG!$C156+(drdp!I156)*SAG!$D156)</f>
        <v>2.1899945620256548E-2</v>
      </c>
      <c r="J156" s="18">
        <f>Model!$W$26*((drdp!D156)*SAG!$B156+(drdp!G156)*SAG!$C156+(drdp!J156)*SAG!$D156)</f>
        <v>-3.9269908169872407E-2</v>
      </c>
      <c r="K156" s="21">
        <f>SUM(E$3:E155)+H156</f>
        <v>1.2651532303248614</v>
      </c>
      <c r="L156" s="21">
        <f>SUM(F$3:F155)+I156</f>
        <v>4.7216161349322885</v>
      </c>
      <c r="M156" s="21">
        <f>SUM(G$3:G155)+J156</f>
        <v>-7.4403458580111685</v>
      </c>
      <c r="N156" s="19">
        <f t="shared" si="13"/>
        <v>1.6006126962014318</v>
      </c>
      <c r="O156" s="19">
        <f t="shared" si="14"/>
        <v>22.293658925652924</v>
      </c>
      <c r="P156" s="19">
        <f t="shared" si="15"/>
        <v>55.358746486823954</v>
      </c>
      <c r="Q156" s="19">
        <f t="shared" si="16"/>
        <v>5.9735679054635717</v>
      </c>
      <c r="R156" s="19">
        <f t="shared" si="17"/>
        <v>-9.4131775969970324</v>
      </c>
      <c r="S156" s="19">
        <f t="shared" si="18"/>
        <v>-35.130457052662159</v>
      </c>
    </row>
    <row r="157" spans="1:19" x14ac:dyDescent="0.25">
      <c r="A157" s="26">
        <f>Wellpath!E157</f>
        <v>4620</v>
      </c>
      <c r="B157" s="22">
        <v>0</v>
      </c>
      <c r="C157" s="22">
        <f>SIN(Wellpath!$L157)</f>
        <v>0.8660254037844386</v>
      </c>
      <c r="D157" s="22">
        <v>0</v>
      </c>
      <c r="E157" s="20">
        <f>Model!$W$26*((drdp!B157+drdp!K157)*SAG!$B157+(drdp!E157+drdp!N157)*SAG!$C157+(drdp!H157+drdp!Q157)*SAG!$D157)</f>
        <v>1.1736145486466489E-2</v>
      </c>
      <c r="F157" s="20">
        <f>Model!$W$26*((drdp!C157+drdp!L157)*SAG!$B157+(drdp!F157+drdp!O157)*SAG!$C157+(drdp!I157+drdp!R157)*SAG!$D157)</f>
        <v>4.3799891240513096E-2</v>
      </c>
      <c r="G157" s="20">
        <f>Model!$W$26*((drdp!D157+drdp!M157)*SAG!$B157+(drdp!G157+drdp!P157)*SAG!$C157+(drdp!J157+drdp!S157)*SAG!$D157)</f>
        <v>-7.8539816339744814E-2</v>
      </c>
      <c r="H157" s="18">
        <f>Model!$W$26*((drdp!B157)*SAG!$B157+(drdp!E157)*SAG!$C157+(drdp!H157)*SAG!$D157)</f>
        <v>5.8680727432332443E-3</v>
      </c>
      <c r="I157" s="18">
        <f>Model!$W$26*((drdp!C157)*SAG!$B157+(drdp!F157)*SAG!$C157+(drdp!I157)*SAG!$D157)</f>
        <v>2.1899945620256548E-2</v>
      </c>
      <c r="J157" s="18">
        <f>Model!$W$26*((drdp!D157)*SAG!$B157+(drdp!G157)*SAG!$C157+(drdp!J157)*SAG!$D157)</f>
        <v>-3.9269908169872407E-2</v>
      </c>
      <c r="K157" s="21">
        <f>SUM(E$3:E156)+H157</f>
        <v>1.2768893758113278</v>
      </c>
      <c r="L157" s="21">
        <f>SUM(F$3:F156)+I157</f>
        <v>4.7654160261728018</v>
      </c>
      <c r="M157" s="21">
        <f>SUM(G$3:G156)+J157</f>
        <v>-7.5188856743509129</v>
      </c>
      <c r="N157" s="19">
        <f t="shared" si="13"/>
        <v>1.6304464780598422</v>
      </c>
      <c r="O157" s="19">
        <f t="shared" si="14"/>
        <v>22.709189902504576</v>
      </c>
      <c r="P157" s="19">
        <f t="shared" si="15"/>
        <v>56.533641783959382</v>
      </c>
      <c r="Q157" s="19">
        <f t="shared" si="16"/>
        <v>6.0849090951410867</v>
      </c>
      <c r="R157" s="19">
        <f t="shared" si="17"/>
        <v>-9.6007852355186714</v>
      </c>
      <c r="S157" s="19">
        <f t="shared" si="18"/>
        <v>-35.830618291512934</v>
      </c>
    </row>
    <row r="158" spans="1:19" x14ac:dyDescent="0.25">
      <c r="A158" s="26">
        <f>Wellpath!E158</f>
        <v>4650</v>
      </c>
      <c r="B158" s="22">
        <v>0</v>
      </c>
      <c r="C158" s="22">
        <f>SIN(Wellpath!$L158)</f>
        <v>0.8660254037844386</v>
      </c>
      <c r="D158" s="22">
        <v>0</v>
      </c>
      <c r="E158" s="20">
        <f>Model!$W$26*((drdp!B158+drdp!K158)*SAG!$B158+(drdp!E158+drdp!N158)*SAG!$C158+(drdp!H158+drdp!Q158)*SAG!$D158)</f>
        <v>1.1736145486466489E-2</v>
      </c>
      <c r="F158" s="20">
        <f>Model!$W$26*((drdp!C158+drdp!L158)*SAG!$B158+(drdp!F158+drdp!O158)*SAG!$C158+(drdp!I158+drdp!R158)*SAG!$D158)</f>
        <v>4.3799891240513096E-2</v>
      </c>
      <c r="G158" s="20">
        <f>Model!$W$26*((drdp!D158+drdp!M158)*SAG!$B158+(drdp!G158+drdp!P158)*SAG!$C158+(drdp!J158+drdp!S158)*SAG!$D158)</f>
        <v>-7.8539816339744814E-2</v>
      </c>
      <c r="H158" s="18">
        <f>Model!$W$26*((drdp!B158)*SAG!$B158+(drdp!E158)*SAG!$C158+(drdp!H158)*SAG!$D158)</f>
        <v>5.8680727432332443E-3</v>
      </c>
      <c r="I158" s="18">
        <f>Model!$W$26*((drdp!C158)*SAG!$B158+(drdp!F158)*SAG!$C158+(drdp!I158)*SAG!$D158)</f>
        <v>2.1899945620256548E-2</v>
      </c>
      <c r="J158" s="18">
        <f>Model!$W$26*((drdp!D158)*SAG!$B158+(drdp!G158)*SAG!$C158+(drdp!J158)*SAG!$D158)</f>
        <v>-3.9269908169872407E-2</v>
      </c>
      <c r="K158" s="21">
        <f>SUM(E$3:E157)+H158</f>
        <v>1.2886255212977942</v>
      </c>
      <c r="L158" s="21">
        <f>SUM(F$3:F157)+I158</f>
        <v>4.8092159174133151</v>
      </c>
      <c r="M158" s="21">
        <f>SUM(G$3:G157)+J158</f>
        <v>-7.5974254906906573</v>
      </c>
      <c r="N158" s="19">
        <f t="shared" si="13"/>
        <v>1.6605557341400119</v>
      </c>
      <c r="O158" s="19">
        <f t="shared" si="14"/>
        <v>23.128557740301595</v>
      </c>
      <c r="P158" s="19">
        <f t="shared" si="15"/>
        <v>57.720874086596176</v>
      </c>
      <c r="Q158" s="19">
        <f t="shared" si="16"/>
        <v>6.1972783686103829</v>
      </c>
      <c r="R158" s="19">
        <f t="shared" si="17"/>
        <v>-9.790236383462398</v>
      </c>
      <c r="S158" s="19">
        <f t="shared" si="18"/>
        <v>-36.537659601191173</v>
      </c>
    </row>
    <row r="159" spans="1:19" x14ac:dyDescent="0.25">
      <c r="A159" s="26">
        <f>Wellpath!E159</f>
        <v>4680</v>
      </c>
      <c r="B159" s="22">
        <v>0</v>
      </c>
      <c r="C159" s="22">
        <f>SIN(Wellpath!$L159)</f>
        <v>0.8660254037844386</v>
      </c>
      <c r="D159" s="22">
        <v>0</v>
      </c>
      <c r="E159" s="20">
        <f>Model!$W$26*((drdp!B159+drdp!K159)*SAG!$B159+(drdp!E159+drdp!N159)*SAG!$C159+(drdp!H159+drdp!Q159)*SAG!$D159)</f>
        <v>1.1736145486466489E-2</v>
      </c>
      <c r="F159" s="20">
        <f>Model!$W$26*((drdp!C159+drdp!L159)*SAG!$B159+(drdp!F159+drdp!O159)*SAG!$C159+(drdp!I159+drdp!R159)*SAG!$D159)</f>
        <v>4.3799891240513096E-2</v>
      </c>
      <c r="G159" s="20">
        <f>Model!$W$26*((drdp!D159+drdp!M159)*SAG!$B159+(drdp!G159+drdp!P159)*SAG!$C159+(drdp!J159+drdp!S159)*SAG!$D159)</f>
        <v>-7.8539816339744814E-2</v>
      </c>
      <c r="H159" s="18">
        <f>Model!$W$26*((drdp!B159)*SAG!$B159+(drdp!E159)*SAG!$C159+(drdp!H159)*SAG!$D159)</f>
        <v>5.8680727432332443E-3</v>
      </c>
      <c r="I159" s="18">
        <f>Model!$W$26*((drdp!C159)*SAG!$B159+(drdp!F159)*SAG!$C159+(drdp!I159)*SAG!$D159)</f>
        <v>2.1899945620256548E-2</v>
      </c>
      <c r="J159" s="18">
        <f>Model!$W$26*((drdp!D159)*SAG!$B159+(drdp!G159)*SAG!$C159+(drdp!J159)*SAG!$D159)</f>
        <v>-3.9269908169872407E-2</v>
      </c>
      <c r="K159" s="21">
        <f>SUM(E$3:E158)+H159</f>
        <v>1.3003616667842606</v>
      </c>
      <c r="L159" s="21">
        <f>SUM(F$3:F158)+I159</f>
        <v>4.8530158086538284</v>
      </c>
      <c r="M159" s="21">
        <f>SUM(G$3:G158)+J159</f>
        <v>-7.6759653070304017</v>
      </c>
      <c r="N159" s="19">
        <f t="shared" si="13"/>
        <v>1.6909404644419403</v>
      </c>
      <c r="O159" s="19">
        <f t="shared" si="14"/>
        <v>23.551762439043973</v>
      </c>
      <c r="P159" s="19">
        <f t="shared" si="15"/>
        <v>58.920443394734328</v>
      </c>
      <c r="Q159" s="19">
        <f t="shared" si="16"/>
        <v>6.3106757258714588</v>
      </c>
      <c r="R159" s="19">
        <f t="shared" si="17"/>
        <v>-9.9815310408282123</v>
      </c>
      <c r="S159" s="19">
        <f t="shared" si="18"/>
        <v>-37.251580981696875</v>
      </c>
    </row>
    <row r="160" spans="1:19" x14ac:dyDescent="0.25">
      <c r="A160" s="26">
        <f>Wellpath!E160</f>
        <v>4710</v>
      </c>
      <c r="B160" s="22">
        <v>0</v>
      </c>
      <c r="C160" s="22">
        <f>SIN(Wellpath!$L160)</f>
        <v>0.8660254037844386</v>
      </c>
      <c r="D160" s="22">
        <v>0</v>
      </c>
      <c r="E160" s="20">
        <f>Model!$W$26*((drdp!B160+drdp!K160)*SAG!$B160+(drdp!E160+drdp!N160)*SAG!$C160+(drdp!H160+drdp!Q160)*SAG!$D160)</f>
        <v>1.1736145486466489E-2</v>
      </c>
      <c r="F160" s="20">
        <f>Model!$W$26*((drdp!C160+drdp!L160)*SAG!$B160+(drdp!F160+drdp!O160)*SAG!$C160+(drdp!I160+drdp!R160)*SAG!$D160)</f>
        <v>4.3799891240513096E-2</v>
      </c>
      <c r="G160" s="20">
        <f>Model!$W$26*((drdp!D160+drdp!M160)*SAG!$B160+(drdp!G160+drdp!P160)*SAG!$C160+(drdp!J160+drdp!S160)*SAG!$D160)</f>
        <v>-7.8539816339744814E-2</v>
      </c>
      <c r="H160" s="18">
        <f>Model!$W$26*((drdp!B160)*SAG!$B160+(drdp!E160)*SAG!$C160+(drdp!H160)*SAG!$D160)</f>
        <v>5.8680727432332443E-3</v>
      </c>
      <c r="I160" s="18">
        <f>Model!$W$26*((drdp!C160)*SAG!$B160+(drdp!F160)*SAG!$C160+(drdp!I160)*SAG!$D160)</f>
        <v>2.1899945620256548E-2</v>
      </c>
      <c r="J160" s="18">
        <f>Model!$W$26*((drdp!D160)*SAG!$B160+(drdp!G160)*SAG!$C160+(drdp!J160)*SAG!$D160)</f>
        <v>-3.9269908169872407E-2</v>
      </c>
      <c r="K160" s="21">
        <f>SUM(E$3:E159)+H160</f>
        <v>1.312097812270727</v>
      </c>
      <c r="L160" s="21">
        <f>SUM(F$3:F159)+I160</f>
        <v>4.8968156998943417</v>
      </c>
      <c r="M160" s="21">
        <f>SUM(G$3:G159)+J160</f>
        <v>-7.7545051233701461</v>
      </c>
      <c r="N160" s="19">
        <f t="shared" si="13"/>
        <v>1.7216006689656278</v>
      </c>
      <c r="O160" s="19">
        <f t="shared" si="14"/>
        <v>23.978803998731713</v>
      </c>
      <c r="P160" s="19">
        <f t="shared" si="15"/>
        <v>60.132349708373845</v>
      </c>
      <c r="Q160" s="19">
        <f t="shared" si="16"/>
        <v>6.4251011669243141</v>
      </c>
      <c r="R160" s="19">
        <f t="shared" si="17"/>
        <v>-10.174669207616112</v>
      </c>
      <c r="S160" s="19">
        <f t="shared" si="18"/>
        <v>-37.972382433030042</v>
      </c>
    </row>
    <row r="161" spans="1:19" x14ac:dyDescent="0.25">
      <c r="A161" s="26">
        <f>Wellpath!E161</f>
        <v>4740</v>
      </c>
      <c r="B161" s="22">
        <v>0</v>
      </c>
      <c r="C161" s="22">
        <f>SIN(Wellpath!$L161)</f>
        <v>0.8660254037844386</v>
      </c>
      <c r="D161" s="22">
        <v>0</v>
      </c>
      <c r="E161" s="20">
        <f>Model!$W$26*((drdp!B161+drdp!K161)*SAG!$B161+(drdp!E161+drdp!N161)*SAG!$C161+(drdp!H161+drdp!Q161)*SAG!$D161)</f>
        <v>1.1736145486466489E-2</v>
      </c>
      <c r="F161" s="20">
        <f>Model!$W$26*((drdp!C161+drdp!L161)*SAG!$B161+(drdp!F161+drdp!O161)*SAG!$C161+(drdp!I161+drdp!R161)*SAG!$D161)</f>
        <v>4.3799891240513096E-2</v>
      </c>
      <c r="G161" s="20">
        <f>Model!$W$26*((drdp!D161+drdp!M161)*SAG!$B161+(drdp!G161+drdp!P161)*SAG!$C161+(drdp!J161+drdp!S161)*SAG!$D161)</f>
        <v>-7.8539816339744814E-2</v>
      </c>
      <c r="H161" s="18">
        <f>Model!$W$26*((drdp!B161)*SAG!$B161+(drdp!E161)*SAG!$C161+(drdp!H161)*SAG!$D161)</f>
        <v>5.8680727432332443E-3</v>
      </c>
      <c r="I161" s="18">
        <f>Model!$W$26*((drdp!C161)*SAG!$B161+(drdp!F161)*SAG!$C161+(drdp!I161)*SAG!$D161)</f>
        <v>2.1899945620256548E-2</v>
      </c>
      <c r="J161" s="18">
        <f>Model!$W$26*((drdp!D161)*SAG!$B161+(drdp!G161)*SAG!$C161+(drdp!J161)*SAG!$D161)</f>
        <v>-3.9269908169872407E-2</v>
      </c>
      <c r="K161" s="21">
        <f>SUM(E$3:E160)+H161</f>
        <v>1.3238339577571934</v>
      </c>
      <c r="L161" s="21">
        <f>SUM(F$3:F160)+I161</f>
        <v>4.940615591134855</v>
      </c>
      <c r="M161" s="21">
        <f>SUM(G$3:G160)+J161</f>
        <v>-7.8330449397098905</v>
      </c>
      <c r="N161" s="19">
        <f t="shared" si="13"/>
        <v>1.7525363477110745</v>
      </c>
      <c r="O161" s="19">
        <f t="shared" si="14"/>
        <v>24.409682419364813</v>
      </c>
      <c r="P161" s="19">
        <f t="shared" si="15"/>
        <v>61.35659302751472</v>
      </c>
      <c r="Q161" s="19">
        <f t="shared" si="16"/>
        <v>6.5405546917689508</v>
      </c>
      <c r="R161" s="19">
        <f t="shared" si="17"/>
        <v>-10.3696508838261</v>
      </c>
      <c r="S161" s="19">
        <f t="shared" si="18"/>
        <v>-38.700063955190664</v>
      </c>
    </row>
    <row r="162" spans="1:19" x14ac:dyDescent="0.25">
      <c r="A162" s="26">
        <f>Wellpath!E162</f>
        <v>4770</v>
      </c>
      <c r="B162" s="22">
        <v>0</v>
      </c>
      <c r="C162" s="22">
        <f>SIN(Wellpath!$L162)</f>
        <v>0.8660254037844386</v>
      </c>
      <c r="D162" s="22">
        <v>0</v>
      </c>
      <c r="E162" s="20">
        <f>Model!$W$26*((drdp!B162+drdp!K162)*SAG!$B162+(drdp!E162+drdp!N162)*SAG!$C162+(drdp!H162+drdp!Q162)*SAG!$D162)</f>
        <v>1.1736145486466489E-2</v>
      </c>
      <c r="F162" s="20">
        <f>Model!$W$26*((drdp!C162+drdp!L162)*SAG!$B162+(drdp!F162+drdp!O162)*SAG!$C162+(drdp!I162+drdp!R162)*SAG!$D162)</f>
        <v>4.3799891240513096E-2</v>
      </c>
      <c r="G162" s="20">
        <f>Model!$W$26*((drdp!D162+drdp!M162)*SAG!$B162+(drdp!G162+drdp!P162)*SAG!$C162+(drdp!J162+drdp!S162)*SAG!$D162)</f>
        <v>-7.8539816339744814E-2</v>
      </c>
      <c r="H162" s="18">
        <f>Model!$W$26*((drdp!B162)*SAG!$B162+(drdp!E162)*SAG!$C162+(drdp!H162)*SAG!$D162)</f>
        <v>5.8680727432332443E-3</v>
      </c>
      <c r="I162" s="18">
        <f>Model!$W$26*((drdp!C162)*SAG!$B162+(drdp!F162)*SAG!$C162+(drdp!I162)*SAG!$D162)</f>
        <v>2.1899945620256548E-2</v>
      </c>
      <c r="J162" s="18">
        <f>Model!$W$26*((drdp!D162)*SAG!$B162+(drdp!G162)*SAG!$C162+(drdp!J162)*SAG!$D162)</f>
        <v>-3.9269908169872407E-2</v>
      </c>
      <c r="K162" s="21">
        <f>SUM(E$3:E161)+H162</f>
        <v>1.3355701032436598</v>
      </c>
      <c r="L162" s="21">
        <f>SUM(F$3:F161)+I162</f>
        <v>4.9844154823753684</v>
      </c>
      <c r="M162" s="21">
        <f>SUM(G$3:G161)+J162</f>
        <v>-7.9115847560496348</v>
      </c>
      <c r="N162" s="19">
        <f t="shared" si="13"/>
        <v>1.7837475006782799</v>
      </c>
      <c r="O162" s="19">
        <f t="shared" si="14"/>
        <v>24.844397700943276</v>
      </c>
      <c r="P162" s="19">
        <f t="shared" si="15"/>
        <v>62.59317335215696</v>
      </c>
      <c r="Q162" s="19">
        <f t="shared" si="16"/>
        <v>6.657036300405367</v>
      </c>
      <c r="R162" s="19">
        <f t="shared" si="17"/>
        <v>-10.566476069458176</v>
      </c>
      <c r="S162" s="19">
        <f t="shared" si="18"/>
        <v>-39.434625548178751</v>
      </c>
    </row>
    <row r="163" spans="1:19" x14ac:dyDescent="0.25">
      <c r="A163" s="26">
        <f>Wellpath!E163</f>
        <v>4800</v>
      </c>
      <c r="B163" s="22">
        <v>0</v>
      </c>
      <c r="C163" s="22">
        <f>SIN(Wellpath!$L163)</f>
        <v>0.8660254037844386</v>
      </c>
      <c r="D163" s="22">
        <v>0</v>
      </c>
      <c r="E163" s="20">
        <f>Model!$W$26*((drdp!B163+drdp!K163)*SAG!$B163+(drdp!E163+drdp!N163)*SAG!$C163+(drdp!H163+drdp!Q163)*SAG!$D163)</f>
        <v>1.1736145486466489E-2</v>
      </c>
      <c r="F163" s="20">
        <f>Model!$W$26*((drdp!C163+drdp!L163)*SAG!$B163+(drdp!F163+drdp!O163)*SAG!$C163+(drdp!I163+drdp!R163)*SAG!$D163)</f>
        <v>4.3799891240513096E-2</v>
      </c>
      <c r="G163" s="20">
        <f>Model!$W$26*((drdp!D163+drdp!M163)*SAG!$B163+(drdp!G163+drdp!P163)*SAG!$C163+(drdp!J163+drdp!S163)*SAG!$D163)</f>
        <v>-7.8539816339744814E-2</v>
      </c>
      <c r="H163" s="18">
        <f>Model!$W$26*((drdp!B163)*SAG!$B163+(drdp!E163)*SAG!$C163+(drdp!H163)*SAG!$D163)</f>
        <v>5.8680727432332443E-3</v>
      </c>
      <c r="I163" s="18">
        <f>Model!$W$26*((drdp!C163)*SAG!$B163+(drdp!F163)*SAG!$C163+(drdp!I163)*SAG!$D163)</f>
        <v>2.1899945620256548E-2</v>
      </c>
      <c r="J163" s="18">
        <f>Model!$W$26*((drdp!D163)*SAG!$B163+(drdp!G163)*SAG!$C163+(drdp!J163)*SAG!$D163)</f>
        <v>-3.9269908169872407E-2</v>
      </c>
      <c r="K163" s="21">
        <f>SUM(E$3:E162)+H163</f>
        <v>1.3473062487301262</v>
      </c>
      <c r="L163" s="21">
        <f>SUM(F$3:F162)+I163</f>
        <v>5.0282153736158817</v>
      </c>
      <c r="M163" s="21">
        <f>SUM(G$3:G162)+J163</f>
        <v>-7.9901245723893792</v>
      </c>
      <c r="N163" s="19">
        <f t="shared" si="13"/>
        <v>1.8152341278672446</v>
      </c>
      <c r="O163" s="19">
        <f t="shared" si="14"/>
        <v>25.282949843467101</v>
      </c>
      <c r="P163" s="19">
        <f t="shared" si="15"/>
        <v>63.842090682300558</v>
      </c>
      <c r="Q163" s="19">
        <f t="shared" si="16"/>
        <v>6.7745459928335636</v>
      </c>
      <c r="R163" s="19">
        <f t="shared" si="17"/>
        <v>-10.765144764512337</v>
      </c>
      <c r="S163" s="19">
        <f t="shared" si="18"/>
        <v>-40.176067211994301</v>
      </c>
    </row>
    <row r="164" spans="1:19" x14ac:dyDescent="0.25">
      <c r="A164" s="26">
        <f>Wellpath!E164</f>
        <v>4830</v>
      </c>
      <c r="B164" s="22">
        <v>0</v>
      </c>
      <c r="C164" s="22">
        <f>SIN(Wellpath!$L164)</f>
        <v>0.8660254037844386</v>
      </c>
      <c r="D164" s="22">
        <v>0</v>
      </c>
      <c r="E164" s="20">
        <f>Model!$W$26*((drdp!B164+drdp!K164)*SAG!$B164+(drdp!E164+drdp!N164)*SAG!$C164+(drdp!H164+drdp!Q164)*SAG!$D164)</f>
        <v>1.1736145486466489E-2</v>
      </c>
      <c r="F164" s="20">
        <f>Model!$W$26*((drdp!C164+drdp!L164)*SAG!$B164+(drdp!F164+drdp!O164)*SAG!$C164+(drdp!I164+drdp!R164)*SAG!$D164)</f>
        <v>4.3799891240513096E-2</v>
      </c>
      <c r="G164" s="20">
        <f>Model!$W$26*((drdp!D164+drdp!M164)*SAG!$B164+(drdp!G164+drdp!P164)*SAG!$C164+(drdp!J164+drdp!S164)*SAG!$D164)</f>
        <v>-7.8539816339744814E-2</v>
      </c>
      <c r="H164" s="18">
        <f>Model!$W$26*((drdp!B164)*SAG!$B164+(drdp!E164)*SAG!$C164+(drdp!H164)*SAG!$D164)</f>
        <v>5.8680727432332443E-3</v>
      </c>
      <c r="I164" s="18">
        <f>Model!$W$26*((drdp!C164)*SAG!$B164+(drdp!F164)*SAG!$C164+(drdp!I164)*SAG!$D164)</f>
        <v>2.1899945620256548E-2</v>
      </c>
      <c r="J164" s="18">
        <f>Model!$W$26*((drdp!D164)*SAG!$B164+(drdp!G164)*SAG!$C164+(drdp!J164)*SAG!$D164)</f>
        <v>-3.9269908169872407E-2</v>
      </c>
      <c r="K164" s="21">
        <f>SUM(E$3:E163)+H164</f>
        <v>1.3590423942165926</v>
      </c>
      <c r="L164" s="21">
        <f>SUM(F$3:F163)+I164</f>
        <v>5.072015264856395</v>
      </c>
      <c r="M164" s="21">
        <f>SUM(G$3:G163)+J164</f>
        <v>-8.0686643887291236</v>
      </c>
      <c r="N164" s="19">
        <f t="shared" si="13"/>
        <v>1.8469962292779682</v>
      </c>
      <c r="O164" s="19">
        <f t="shared" si="14"/>
        <v>25.725338846936285</v>
      </c>
      <c r="P164" s="19">
        <f t="shared" si="15"/>
        <v>65.103345017945529</v>
      </c>
      <c r="Q164" s="19">
        <f t="shared" si="16"/>
        <v>6.8930837690535398</v>
      </c>
      <c r="R164" s="19">
        <f t="shared" si="17"/>
        <v>-10.965656968988588</v>
      </c>
      <c r="S164" s="19">
        <f t="shared" si="18"/>
        <v>-40.924388946637308</v>
      </c>
    </row>
    <row r="165" spans="1:19" x14ac:dyDescent="0.25">
      <c r="A165" s="26">
        <f>Wellpath!E165</f>
        <v>4860</v>
      </c>
      <c r="B165" s="22">
        <v>0</v>
      </c>
      <c r="C165" s="22">
        <f>SIN(Wellpath!$L165)</f>
        <v>0.8660254037844386</v>
      </c>
      <c r="D165" s="22">
        <v>0</v>
      </c>
      <c r="E165" s="20">
        <f>Model!$W$26*((drdp!B165+drdp!K165)*SAG!$B165+(drdp!E165+drdp!N165)*SAG!$C165+(drdp!H165+drdp!Q165)*SAG!$D165)</f>
        <v>1.1736145486466489E-2</v>
      </c>
      <c r="F165" s="20">
        <f>Model!$W$26*((drdp!C165+drdp!L165)*SAG!$B165+(drdp!F165+drdp!O165)*SAG!$C165+(drdp!I165+drdp!R165)*SAG!$D165)</f>
        <v>4.3799891240513096E-2</v>
      </c>
      <c r="G165" s="20">
        <f>Model!$W$26*((drdp!D165+drdp!M165)*SAG!$B165+(drdp!G165+drdp!P165)*SAG!$C165+(drdp!J165+drdp!S165)*SAG!$D165)</f>
        <v>-7.8539816339744814E-2</v>
      </c>
      <c r="H165" s="18">
        <f>Model!$W$26*((drdp!B165)*SAG!$B165+(drdp!E165)*SAG!$C165+(drdp!H165)*SAG!$D165)</f>
        <v>5.8680727432332443E-3</v>
      </c>
      <c r="I165" s="18">
        <f>Model!$W$26*((drdp!C165)*SAG!$B165+(drdp!F165)*SAG!$C165+(drdp!I165)*SAG!$D165)</f>
        <v>2.1899945620256548E-2</v>
      </c>
      <c r="J165" s="18">
        <f>Model!$W$26*((drdp!D165)*SAG!$B165+(drdp!G165)*SAG!$C165+(drdp!J165)*SAG!$D165)</f>
        <v>-3.9269908169872407E-2</v>
      </c>
      <c r="K165" s="21">
        <f>SUM(E$3:E164)+H165</f>
        <v>1.370778539703059</v>
      </c>
      <c r="L165" s="21">
        <f>SUM(F$3:F164)+I165</f>
        <v>5.1158151560969083</v>
      </c>
      <c r="M165" s="21">
        <f>SUM(G$3:G164)+J165</f>
        <v>-8.1472042050688689</v>
      </c>
      <c r="N165" s="19">
        <f t="shared" si="13"/>
        <v>1.8790338049104507</v>
      </c>
      <c r="O165" s="19">
        <f t="shared" si="14"/>
        <v>26.171564711350833</v>
      </c>
      <c r="P165" s="19">
        <f t="shared" si="15"/>
        <v>66.376936359091857</v>
      </c>
      <c r="Q165" s="19">
        <f t="shared" si="16"/>
        <v>7.0126496290652964</v>
      </c>
      <c r="R165" s="19">
        <f t="shared" si="17"/>
        <v>-11.168012682886925</v>
      </c>
      <c r="S165" s="19">
        <f t="shared" si="18"/>
        <v>-41.679590752107785</v>
      </c>
    </row>
    <row r="166" spans="1:19" x14ac:dyDescent="0.25">
      <c r="A166" s="26">
        <f>Wellpath!E166</f>
        <v>4890</v>
      </c>
      <c r="B166" s="22">
        <v>0</v>
      </c>
      <c r="C166" s="22">
        <f>SIN(Wellpath!$L166)</f>
        <v>0.8660254037844386</v>
      </c>
      <c r="D166" s="22">
        <v>0</v>
      </c>
      <c r="E166" s="20">
        <f>Model!$W$26*((drdp!B166+drdp!K166)*SAG!$B166+(drdp!E166+drdp!N166)*SAG!$C166+(drdp!H166+drdp!Q166)*SAG!$D166)</f>
        <v>1.1736145486466489E-2</v>
      </c>
      <c r="F166" s="20">
        <f>Model!$W$26*((drdp!C166+drdp!L166)*SAG!$B166+(drdp!F166+drdp!O166)*SAG!$C166+(drdp!I166+drdp!R166)*SAG!$D166)</f>
        <v>4.3799891240513096E-2</v>
      </c>
      <c r="G166" s="20">
        <f>Model!$W$26*((drdp!D166+drdp!M166)*SAG!$B166+(drdp!G166+drdp!P166)*SAG!$C166+(drdp!J166+drdp!S166)*SAG!$D166)</f>
        <v>-7.8539816339744814E-2</v>
      </c>
      <c r="H166" s="18">
        <f>Model!$W$26*((drdp!B166)*SAG!$B166+(drdp!E166)*SAG!$C166+(drdp!H166)*SAG!$D166)</f>
        <v>5.8680727432332443E-3</v>
      </c>
      <c r="I166" s="18">
        <f>Model!$W$26*((drdp!C166)*SAG!$B166+(drdp!F166)*SAG!$C166+(drdp!I166)*SAG!$D166)</f>
        <v>2.1899945620256548E-2</v>
      </c>
      <c r="J166" s="18">
        <f>Model!$W$26*((drdp!D166)*SAG!$B166+(drdp!G166)*SAG!$C166+(drdp!J166)*SAG!$D166)</f>
        <v>-3.9269908169872407E-2</v>
      </c>
      <c r="K166" s="21">
        <f>SUM(E$3:E165)+H166</f>
        <v>1.3825146851895254</v>
      </c>
      <c r="L166" s="21">
        <f>SUM(F$3:F165)+I166</f>
        <v>5.1596150473374216</v>
      </c>
      <c r="M166" s="21">
        <f>SUM(G$3:G165)+J166</f>
        <v>-8.2257440214086142</v>
      </c>
      <c r="N166" s="19">
        <f t="shared" si="13"/>
        <v>1.9113468547646923</v>
      </c>
      <c r="O166" s="19">
        <f t="shared" si="14"/>
        <v>26.621627436710742</v>
      </c>
      <c r="P166" s="19">
        <f t="shared" si="15"/>
        <v>67.662864705739565</v>
      </c>
      <c r="Q166" s="19">
        <f t="shared" si="16"/>
        <v>7.1332435728688335</v>
      </c>
      <c r="R166" s="19">
        <f t="shared" si="17"/>
        <v>-11.372211906207351</v>
      </c>
      <c r="S166" s="19">
        <f t="shared" si="18"/>
        <v>-42.441672628405719</v>
      </c>
    </row>
    <row r="167" spans="1:19" x14ac:dyDescent="0.25">
      <c r="A167" s="26">
        <f>Wellpath!E167</f>
        <v>4920</v>
      </c>
      <c r="B167" s="22">
        <v>0</v>
      </c>
      <c r="C167" s="22">
        <f>SIN(Wellpath!$L167)</f>
        <v>0.8660254037844386</v>
      </c>
      <c r="D167" s="22">
        <v>0</v>
      </c>
      <c r="E167" s="20">
        <f>Model!$W$26*((drdp!B167+drdp!K167)*SAG!$B167+(drdp!E167+drdp!N167)*SAG!$C167+(drdp!H167+drdp!Q167)*SAG!$D167)</f>
        <v>1.1736145486466489E-2</v>
      </c>
      <c r="F167" s="20">
        <f>Model!$W$26*((drdp!C167+drdp!L167)*SAG!$B167+(drdp!F167+drdp!O167)*SAG!$C167+(drdp!I167+drdp!R167)*SAG!$D167)</f>
        <v>4.3799891240513096E-2</v>
      </c>
      <c r="G167" s="20">
        <f>Model!$W$26*((drdp!D167+drdp!M167)*SAG!$B167+(drdp!G167+drdp!P167)*SAG!$C167+(drdp!J167+drdp!S167)*SAG!$D167)</f>
        <v>-7.8539816339744814E-2</v>
      </c>
      <c r="H167" s="18">
        <f>Model!$W$26*((drdp!B167)*SAG!$B167+(drdp!E167)*SAG!$C167+(drdp!H167)*SAG!$D167)</f>
        <v>5.8680727432332443E-3</v>
      </c>
      <c r="I167" s="18">
        <f>Model!$W$26*((drdp!C167)*SAG!$B167+(drdp!F167)*SAG!$C167+(drdp!I167)*SAG!$D167)</f>
        <v>2.1899945620256548E-2</v>
      </c>
      <c r="J167" s="18">
        <f>Model!$W$26*((drdp!D167)*SAG!$B167+(drdp!G167)*SAG!$C167+(drdp!J167)*SAG!$D167)</f>
        <v>-3.9269908169872407E-2</v>
      </c>
      <c r="K167" s="21">
        <f>SUM(E$3:E166)+H167</f>
        <v>1.3942508306759918</v>
      </c>
      <c r="L167" s="21">
        <f>SUM(F$3:F166)+I167</f>
        <v>5.2034149385779349</v>
      </c>
      <c r="M167" s="21">
        <f>SUM(G$3:G166)+J167</f>
        <v>-8.3042838377483594</v>
      </c>
      <c r="N167" s="19">
        <f t="shared" si="13"/>
        <v>1.943935378840693</v>
      </c>
      <c r="O167" s="19">
        <f t="shared" si="14"/>
        <v>27.075527023016015</v>
      </c>
      <c r="P167" s="19">
        <f t="shared" si="15"/>
        <v>68.961130057888624</v>
      </c>
      <c r="Q167" s="19">
        <f t="shared" si="16"/>
        <v>7.2548656004641501</v>
      </c>
      <c r="R167" s="19">
        <f t="shared" si="17"/>
        <v>-11.578254638949863</v>
      </c>
      <c r="S167" s="19">
        <f t="shared" si="18"/>
        <v>-43.210634575531117</v>
      </c>
    </row>
    <row r="168" spans="1:19" x14ac:dyDescent="0.25">
      <c r="A168" s="26">
        <f>Wellpath!E168</f>
        <v>4950</v>
      </c>
      <c r="B168" s="22">
        <v>0</v>
      </c>
      <c r="C168" s="22">
        <f>SIN(Wellpath!$L168)</f>
        <v>0.8660254037844386</v>
      </c>
      <c r="D168" s="22">
        <v>0</v>
      </c>
      <c r="E168" s="20">
        <f>Model!$W$26*((drdp!B168+drdp!K168)*SAG!$B168+(drdp!E168+drdp!N168)*SAG!$C168+(drdp!H168+drdp!Q168)*SAG!$D168)</f>
        <v>1.1736145486466489E-2</v>
      </c>
      <c r="F168" s="20">
        <f>Model!$W$26*((drdp!C168+drdp!L168)*SAG!$B168+(drdp!F168+drdp!O168)*SAG!$C168+(drdp!I168+drdp!R168)*SAG!$D168)</f>
        <v>4.3799891240513096E-2</v>
      </c>
      <c r="G168" s="20">
        <f>Model!$W$26*((drdp!D168+drdp!M168)*SAG!$B168+(drdp!G168+drdp!P168)*SAG!$C168+(drdp!J168+drdp!S168)*SAG!$D168)</f>
        <v>-7.8539816339744814E-2</v>
      </c>
      <c r="H168" s="18">
        <f>Model!$W$26*((drdp!B168)*SAG!$B168+(drdp!E168)*SAG!$C168+(drdp!H168)*SAG!$D168)</f>
        <v>5.8680727432332443E-3</v>
      </c>
      <c r="I168" s="18">
        <f>Model!$W$26*((drdp!C168)*SAG!$B168+(drdp!F168)*SAG!$C168+(drdp!I168)*SAG!$D168)</f>
        <v>2.1899945620256548E-2</v>
      </c>
      <c r="J168" s="18">
        <f>Model!$W$26*((drdp!D168)*SAG!$B168+(drdp!G168)*SAG!$C168+(drdp!J168)*SAG!$D168)</f>
        <v>-3.9269908169872407E-2</v>
      </c>
      <c r="K168" s="21">
        <f>SUM(E$3:E167)+H168</f>
        <v>1.4059869761624582</v>
      </c>
      <c r="L168" s="21">
        <f>SUM(F$3:F167)+I168</f>
        <v>5.2472148298184482</v>
      </c>
      <c r="M168" s="21">
        <f>SUM(G$3:G167)+J168</f>
        <v>-8.3828236540881047</v>
      </c>
      <c r="N168" s="19">
        <f t="shared" si="13"/>
        <v>1.9767993771384527</v>
      </c>
      <c r="O168" s="19">
        <f t="shared" si="14"/>
        <v>27.533263470266647</v>
      </c>
      <c r="P168" s="19">
        <f t="shared" si="15"/>
        <v>70.271732415539049</v>
      </c>
      <c r="Q168" s="19">
        <f t="shared" si="16"/>
        <v>7.3775157118512471</v>
      </c>
      <c r="R168" s="19">
        <f t="shared" si="17"/>
        <v>-11.786140881114463</v>
      </c>
      <c r="S168" s="19">
        <f t="shared" si="18"/>
        <v>-43.986476593483978</v>
      </c>
    </row>
    <row r="169" spans="1:19" x14ac:dyDescent="0.25">
      <c r="A169" s="26">
        <f>Wellpath!E169</f>
        <v>4980</v>
      </c>
      <c r="B169" s="22">
        <v>0</v>
      </c>
      <c r="C169" s="22">
        <f>SIN(Wellpath!$L169)</f>
        <v>0.8660254037844386</v>
      </c>
      <c r="D169" s="22">
        <v>0</v>
      </c>
      <c r="E169" s="20">
        <f>Model!$W$26*((drdp!B169+drdp!K169)*SAG!$B169+(drdp!E169+drdp!N169)*SAG!$C169+(drdp!H169+drdp!Q169)*SAG!$D169)</f>
        <v>1.1736145486466489E-2</v>
      </c>
      <c r="F169" s="20">
        <f>Model!$W$26*((drdp!C169+drdp!L169)*SAG!$B169+(drdp!F169+drdp!O169)*SAG!$C169+(drdp!I169+drdp!R169)*SAG!$D169)</f>
        <v>4.3799891240513096E-2</v>
      </c>
      <c r="G169" s="20">
        <f>Model!$W$26*((drdp!D169+drdp!M169)*SAG!$B169+(drdp!G169+drdp!P169)*SAG!$C169+(drdp!J169+drdp!S169)*SAG!$D169)</f>
        <v>-7.8539816339744814E-2</v>
      </c>
      <c r="H169" s="18">
        <f>Model!$W$26*((drdp!B169)*SAG!$B169+(drdp!E169)*SAG!$C169+(drdp!H169)*SAG!$D169)</f>
        <v>5.8680727432332443E-3</v>
      </c>
      <c r="I169" s="18">
        <f>Model!$W$26*((drdp!C169)*SAG!$B169+(drdp!F169)*SAG!$C169+(drdp!I169)*SAG!$D169)</f>
        <v>2.1899945620256548E-2</v>
      </c>
      <c r="J169" s="18">
        <f>Model!$W$26*((drdp!D169)*SAG!$B169+(drdp!G169)*SAG!$C169+(drdp!J169)*SAG!$D169)</f>
        <v>-3.9269908169872407E-2</v>
      </c>
      <c r="K169" s="21">
        <f>SUM(E$3:E168)+H169</f>
        <v>1.4177231216489246</v>
      </c>
      <c r="L169" s="21">
        <f>SUM(F$3:F168)+I169</f>
        <v>5.2910147210589615</v>
      </c>
      <c r="M169" s="21">
        <f>SUM(G$3:G168)+J169</f>
        <v>-8.46136347042785</v>
      </c>
      <c r="N169" s="19">
        <f t="shared" si="13"/>
        <v>2.0099388496579715</v>
      </c>
      <c r="O169" s="19">
        <f t="shared" si="14"/>
        <v>27.994836778462641</v>
      </c>
      <c r="P169" s="19">
        <f t="shared" si="15"/>
        <v>71.594671778690824</v>
      </c>
      <c r="Q169" s="19">
        <f t="shared" si="16"/>
        <v>7.5011939070301246</v>
      </c>
      <c r="R169" s="19">
        <f t="shared" si="17"/>
        <v>-11.995870632701148</v>
      </c>
      <c r="S169" s="19">
        <f t="shared" si="18"/>
        <v>-44.769198682264296</v>
      </c>
    </row>
    <row r="170" spans="1:19" x14ac:dyDescent="0.25">
      <c r="A170" s="26">
        <f>Wellpath!E170</f>
        <v>5010</v>
      </c>
      <c r="B170" s="22">
        <v>0</v>
      </c>
      <c r="C170" s="22">
        <f>SIN(Wellpath!$L170)</f>
        <v>0.8660254037844386</v>
      </c>
      <c r="D170" s="22">
        <v>0</v>
      </c>
      <c r="E170" s="20">
        <f>Model!$W$26*((drdp!B170+drdp!K170)*SAG!$B170+(drdp!E170+drdp!N170)*SAG!$C170+(drdp!H170+drdp!Q170)*SAG!$D170)</f>
        <v>1.1736145486466489E-2</v>
      </c>
      <c r="F170" s="20">
        <f>Model!$W$26*((drdp!C170+drdp!L170)*SAG!$B170+(drdp!F170+drdp!O170)*SAG!$C170+(drdp!I170+drdp!R170)*SAG!$D170)</f>
        <v>4.3799891240513096E-2</v>
      </c>
      <c r="G170" s="20">
        <f>Model!$W$26*((drdp!D170+drdp!M170)*SAG!$B170+(drdp!G170+drdp!P170)*SAG!$C170+(drdp!J170+drdp!S170)*SAG!$D170)</f>
        <v>-7.8539816339744814E-2</v>
      </c>
      <c r="H170" s="18">
        <f>Model!$W$26*((drdp!B170)*SAG!$B170+(drdp!E170)*SAG!$C170+(drdp!H170)*SAG!$D170)</f>
        <v>5.8680727432332443E-3</v>
      </c>
      <c r="I170" s="18">
        <f>Model!$W$26*((drdp!C170)*SAG!$B170+(drdp!F170)*SAG!$C170+(drdp!I170)*SAG!$D170)</f>
        <v>2.1899945620256548E-2</v>
      </c>
      <c r="J170" s="18">
        <f>Model!$W$26*((drdp!D170)*SAG!$B170+(drdp!G170)*SAG!$C170+(drdp!J170)*SAG!$D170)</f>
        <v>-3.9269908169872407E-2</v>
      </c>
      <c r="K170" s="21">
        <f>SUM(E$3:E169)+H170</f>
        <v>1.429459267135391</v>
      </c>
      <c r="L170" s="21">
        <f>SUM(F$3:F169)+I170</f>
        <v>5.3348146122994748</v>
      </c>
      <c r="M170" s="21">
        <f>SUM(G$3:G169)+J170</f>
        <v>-8.5399032867675952</v>
      </c>
      <c r="N170" s="19">
        <f t="shared" si="13"/>
        <v>2.043353796399249</v>
      </c>
      <c r="O170" s="19">
        <f t="shared" si="14"/>
        <v>28.460246947603995</v>
      </c>
      <c r="P170" s="19">
        <f t="shared" si="15"/>
        <v>72.929948147343978</v>
      </c>
      <c r="Q170" s="19">
        <f t="shared" si="16"/>
        <v>7.6259001860007825</v>
      </c>
      <c r="R170" s="19">
        <f t="shared" si="17"/>
        <v>-12.207443893709923</v>
      </c>
      <c r="S170" s="19">
        <f t="shared" si="18"/>
        <v>-45.558800841872078</v>
      </c>
    </row>
    <row r="171" spans="1:19" x14ac:dyDescent="0.25">
      <c r="A171" s="26">
        <f>Wellpath!E171</f>
        <v>5040</v>
      </c>
      <c r="B171" s="22">
        <v>0</v>
      </c>
      <c r="C171" s="22">
        <f>SIN(Wellpath!$L171)</f>
        <v>0.8660254037844386</v>
      </c>
      <c r="D171" s="22">
        <v>0</v>
      </c>
      <c r="E171" s="20">
        <f>Model!$W$26*((drdp!B171+drdp!K171)*SAG!$B171+(drdp!E171+drdp!N171)*SAG!$C171+(drdp!H171+drdp!Q171)*SAG!$D171)</f>
        <v>1.1736145486466489E-2</v>
      </c>
      <c r="F171" s="20">
        <f>Model!$W$26*((drdp!C171+drdp!L171)*SAG!$B171+(drdp!F171+drdp!O171)*SAG!$C171+(drdp!I171+drdp!R171)*SAG!$D171)</f>
        <v>4.3799891240513096E-2</v>
      </c>
      <c r="G171" s="20">
        <f>Model!$W$26*((drdp!D171+drdp!M171)*SAG!$B171+(drdp!G171+drdp!P171)*SAG!$C171+(drdp!J171+drdp!S171)*SAG!$D171)</f>
        <v>-7.8539816339744814E-2</v>
      </c>
      <c r="H171" s="18">
        <f>Model!$W$26*((drdp!B171)*SAG!$B171+(drdp!E171)*SAG!$C171+(drdp!H171)*SAG!$D171)</f>
        <v>5.8680727432332443E-3</v>
      </c>
      <c r="I171" s="18">
        <f>Model!$W$26*((drdp!C171)*SAG!$B171+(drdp!F171)*SAG!$C171+(drdp!I171)*SAG!$D171)</f>
        <v>2.1899945620256548E-2</v>
      </c>
      <c r="J171" s="18">
        <f>Model!$W$26*((drdp!D171)*SAG!$B171+(drdp!G171)*SAG!$C171+(drdp!J171)*SAG!$D171)</f>
        <v>-3.9269908169872407E-2</v>
      </c>
      <c r="K171" s="21">
        <f>SUM(E$3:E170)+H171</f>
        <v>1.4411954126218574</v>
      </c>
      <c r="L171" s="21">
        <f>SUM(F$3:F170)+I171</f>
        <v>5.3786145035399882</v>
      </c>
      <c r="M171" s="21">
        <f>SUM(G$3:G170)+J171</f>
        <v>-8.6184431031073405</v>
      </c>
      <c r="N171" s="19">
        <f t="shared" si="13"/>
        <v>2.0770442173622858</v>
      </c>
      <c r="O171" s="19">
        <f t="shared" si="14"/>
        <v>28.929493977690715</v>
      </c>
      <c r="P171" s="19">
        <f t="shared" si="15"/>
        <v>74.277561521498484</v>
      </c>
      <c r="Q171" s="19">
        <f t="shared" si="16"/>
        <v>7.7516345487632199</v>
      </c>
      <c r="R171" s="19">
        <f t="shared" si="17"/>
        <v>-12.420860664140784</v>
      </c>
      <c r="S171" s="19">
        <f t="shared" si="18"/>
        <v>-46.355283072307323</v>
      </c>
    </row>
    <row r="172" spans="1:19" x14ac:dyDescent="0.25">
      <c r="A172" s="26">
        <f>Wellpath!E172</f>
        <v>5070</v>
      </c>
      <c r="B172" s="22">
        <v>0</v>
      </c>
      <c r="C172" s="22">
        <f>SIN(Wellpath!$L172)</f>
        <v>0.8660254037844386</v>
      </c>
      <c r="D172" s="22">
        <v>0</v>
      </c>
      <c r="E172" s="20">
        <f>Model!$W$26*((drdp!B172+drdp!K172)*SAG!$B172+(drdp!E172+drdp!N172)*SAG!$C172+(drdp!H172+drdp!Q172)*SAG!$D172)</f>
        <v>1.1736145486466489E-2</v>
      </c>
      <c r="F172" s="20">
        <f>Model!$W$26*((drdp!C172+drdp!L172)*SAG!$B172+(drdp!F172+drdp!O172)*SAG!$C172+(drdp!I172+drdp!R172)*SAG!$D172)</f>
        <v>4.3799891240513096E-2</v>
      </c>
      <c r="G172" s="20">
        <f>Model!$W$26*((drdp!D172+drdp!M172)*SAG!$B172+(drdp!G172+drdp!P172)*SAG!$C172+(drdp!J172+drdp!S172)*SAG!$D172)</f>
        <v>-7.8539816339744814E-2</v>
      </c>
      <c r="H172" s="18">
        <f>Model!$W$26*((drdp!B172)*SAG!$B172+(drdp!E172)*SAG!$C172+(drdp!H172)*SAG!$D172)</f>
        <v>5.8680727432332443E-3</v>
      </c>
      <c r="I172" s="18">
        <f>Model!$W$26*((drdp!C172)*SAG!$B172+(drdp!F172)*SAG!$C172+(drdp!I172)*SAG!$D172)</f>
        <v>2.1899945620256548E-2</v>
      </c>
      <c r="J172" s="18">
        <f>Model!$W$26*((drdp!D172)*SAG!$B172+(drdp!G172)*SAG!$C172+(drdp!J172)*SAG!$D172)</f>
        <v>-3.9269908169872407E-2</v>
      </c>
      <c r="K172" s="21">
        <f>SUM(E$3:E171)+H172</f>
        <v>1.4529315581083238</v>
      </c>
      <c r="L172" s="21">
        <f>SUM(F$3:F171)+I172</f>
        <v>5.4224143947805015</v>
      </c>
      <c r="M172" s="21">
        <f>SUM(G$3:G171)+J172</f>
        <v>-8.6969829194470858</v>
      </c>
      <c r="N172" s="19">
        <f t="shared" si="13"/>
        <v>2.1110101125470813</v>
      </c>
      <c r="O172" s="19">
        <f t="shared" si="14"/>
        <v>29.402577868722791</v>
      </c>
      <c r="P172" s="19">
        <f t="shared" si="15"/>
        <v>75.637511901154355</v>
      </c>
      <c r="Q172" s="19">
        <f t="shared" si="16"/>
        <v>7.8783969953174378</v>
      </c>
      <c r="R172" s="19">
        <f t="shared" si="17"/>
        <v>-12.636120943993733</v>
      </c>
      <c r="S172" s="19">
        <f t="shared" si="18"/>
        <v>-47.158645373570032</v>
      </c>
    </row>
    <row r="173" spans="1:19" x14ac:dyDescent="0.25">
      <c r="A173" s="26">
        <f>Wellpath!E173</f>
        <v>5100</v>
      </c>
      <c r="B173" s="22">
        <v>0</v>
      </c>
      <c r="C173" s="22">
        <f>SIN(Wellpath!$L173)</f>
        <v>0.8660254037844386</v>
      </c>
      <c r="D173" s="22">
        <v>0</v>
      </c>
      <c r="E173" s="20">
        <f>Model!$W$26*((drdp!B173+drdp!K173)*SAG!$B173+(drdp!E173+drdp!N173)*SAG!$C173+(drdp!H173+drdp!Q173)*SAG!$D173)</f>
        <v>1.1736145486466489E-2</v>
      </c>
      <c r="F173" s="20">
        <f>Model!$W$26*((drdp!C173+drdp!L173)*SAG!$B173+(drdp!F173+drdp!O173)*SAG!$C173+(drdp!I173+drdp!R173)*SAG!$D173)</f>
        <v>4.3799891240513096E-2</v>
      </c>
      <c r="G173" s="20">
        <f>Model!$W$26*((drdp!D173+drdp!M173)*SAG!$B173+(drdp!G173+drdp!P173)*SAG!$C173+(drdp!J173+drdp!S173)*SAG!$D173)</f>
        <v>-7.8539816339744814E-2</v>
      </c>
      <c r="H173" s="18">
        <f>Model!$W$26*((drdp!B173)*SAG!$B173+(drdp!E173)*SAG!$C173+(drdp!H173)*SAG!$D173)</f>
        <v>5.8680727432332443E-3</v>
      </c>
      <c r="I173" s="18">
        <f>Model!$W$26*((drdp!C173)*SAG!$B173+(drdp!F173)*SAG!$C173+(drdp!I173)*SAG!$D173)</f>
        <v>2.1899945620256548E-2</v>
      </c>
      <c r="J173" s="18">
        <f>Model!$W$26*((drdp!D173)*SAG!$B173+(drdp!G173)*SAG!$C173+(drdp!J173)*SAG!$D173)</f>
        <v>-3.9269908169872407E-2</v>
      </c>
      <c r="K173" s="21">
        <f>SUM(E$3:E172)+H173</f>
        <v>1.4646677035947901</v>
      </c>
      <c r="L173" s="21">
        <f>SUM(F$3:F172)+I173</f>
        <v>5.4662142860210148</v>
      </c>
      <c r="M173" s="21">
        <f>SUM(G$3:G172)+J173</f>
        <v>-8.7755227357868311</v>
      </c>
      <c r="N173" s="19">
        <f t="shared" si="13"/>
        <v>2.1452514819536361</v>
      </c>
      <c r="O173" s="19">
        <f t="shared" si="14"/>
        <v>29.879498620700232</v>
      </c>
      <c r="P173" s="19">
        <f t="shared" si="15"/>
        <v>77.009799286311591</v>
      </c>
      <c r="Q173" s="19">
        <f t="shared" si="16"/>
        <v>8.0061875256634352</v>
      </c>
      <c r="R173" s="19">
        <f t="shared" si="17"/>
        <v>-12.853224733268767</v>
      </c>
      <c r="S173" s="19">
        <f t="shared" si="18"/>
        <v>-47.968887745660197</v>
      </c>
    </row>
    <row r="174" spans="1:19" x14ac:dyDescent="0.25">
      <c r="A174" s="26">
        <f>Wellpath!E174</f>
        <v>5130</v>
      </c>
      <c r="B174" s="22">
        <v>0</v>
      </c>
      <c r="C174" s="22">
        <f>SIN(Wellpath!$L174)</f>
        <v>0.89100652418836779</v>
      </c>
      <c r="D174" s="22">
        <v>0</v>
      </c>
      <c r="E174" s="20">
        <f>Model!$W$26*((drdp!B174+drdp!K174)*SAG!$B174+(drdp!E174+drdp!N174)*SAG!$C174+(drdp!H174+drdp!Q174)*SAG!$D174)</f>
        <v>1.0963582714222027E-2</v>
      </c>
      <c r="F174" s="20">
        <f>Model!$W$26*((drdp!C174+drdp!L174)*SAG!$B174+(drdp!F174+drdp!O174)*SAG!$C174+(drdp!I174+drdp!R174)*SAG!$D174)</f>
        <v>4.0916647722460502E-2</v>
      </c>
      <c r="G174" s="20">
        <f>Model!$W$26*((drdp!D174+drdp!M174)*SAG!$B174+(drdp!G174+drdp!P174)*SAG!$C174+(drdp!J174+drdp!S174)*SAG!$D174)</f>
        <v>-8.3136241401337491E-2</v>
      </c>
      <c r="H174" s="18">
        <f>Model!$W$26*((drdp!B174)*SAG!$B174+(drdp!E174)*SAG!$C174+(drdp!H174)*SAG!$D174)</f>
        <v>5.4817913571110133E-3</v>
      </c>
      <c r="I174" s="18">
        <f>Model!$W$26*((drdp!C174)*SAG!$B174+(drdp!F174)*SAG!$C174+(drdp!I174)*SAG!$D174)</f>
        <v>2.0458323861230251E-2</v>
      </c>
      <c r="J174" s="18">
        <f>Model!$W$26*((drdp!D174)*SAG!$B174+(drdp!G174)*SAG!$C174+(drdp!J174)*SAG!$D174)</f>
        <v>-4.1568120700668745E-2</v>
      </c>
      <c r="K174" s="21">
        <f>SUM(E$3:E173)+H174</f>
        <v>1.4760175676951344</v>
      </c>
      <c r="L174" s="21">
        <f>SUM(F$3:F173)+I174</f>
        <v>5.5085725555025018</v>
      </c>
      <c r="M174" s="21">
        <f>SUM(G$3:G173)+J174</f>
        <v>-8.8563607646573725</v>
      </c>
      <c r="N174" s="19">
        <f t="shared" si="13"/>
        <v>2.1786278601446605</v>
      </c>
      <c r="O174" s="19">
        <f t="shared" si="14"/>
        <v>30.344371599235362</v>
      </c>
      <c r="P174" s="19">
        <f t="shared" si="15"/>
        <v>78.435125993762526</v>
      </c>
      <c r="Q174" s="19">
        <f t="shared" si="16"/>
        <v>8.1307498648449741</v>
      </c>
      <c r="R174" s="19">
        <f t="shared" si="17"/>
        <v>-13.072144074480196</v>
      </c>
      <c r="S174" s="19">
        <f t="shared" si="18"/>
        <v>-48.78590584982075</v>
      </c>
    </row>
    <row r="175" spans="1:19" x14ac:dyDescent="0.25">
      <c r="A175" s="26">
        <f>Wellpath!E175</f>
        <v>5160</v>
      </c>
      <c r="B175" s="22">
        <v>0</v>
      </c>
      <c r="C175" s="22">
        <f>SIN(Wellpath!$L175)</f>
        <v>0.91354545764260087</v>
      </c>
      <c r="D175" s="22">
        <v>0</v>
      </c>
      <c r="E175" s="20">
        <f>Model!$W$26*((drdp!B175+drdp!K175)*SAG!$B175+(drdp!E175+drdp!N175)*SAG!$C175+(drdp!H175+drdp!Q175)*SAG!$D175)</f>
        <v>1.007090063548337E-2</v>
      </c>
      <c r="F175" s="20">
        <f>Model!$W$26*((drdp!C175+drdp!L175)*SAG!$B175+(drdp!F175+drdp!O175)*SAG!$C175+(drdp!I175+drdp!R175)*SAG!$D175)</f>
        <v>3.7585112849601629E-2</v>
      </c>
      <c r="G175" s="20">
        <f>Model!$W$26*((drdp!D175+drdp!M175)*SAG!$B175+(drdp!G175+drdp!P175)*SAG!$C175+(drdp!J175+drdp!S175)*SAG!$D175)</f>
        <v>-8.7395474180314431E-2</v>
      </c>
      <c r="H175" s="18">
        <f>Model!$W$26*((drdp!B175)*SAG!$B175+(drdp!E175)*SAG!$C175+(drdp!H175)*SAG!$D175)</f>
        <v>5.0354503177416849E-3</v>
      </c>
      <c r="I175" s="18">
        <f>Model!$W$26*((drdp!C175)*SAG!$B175+(drdp!F175)*SAG!$C175+(drdp!I175)*SAG!$D175)</f>
        <v>1.8792556424800815E-2</v>
      </c>
      <c r="J175" s="18">
        <f>Model!$W$26*((drdp!D175)*SAG!$B175+(drdp!G175)*SAG!$C175+(drdp!J175)*SAG!$D175)</f>
        <v>-4.3697737090157215E-2</v>
      </c>
      <c r="K175" s="21">
        <f>SUM(E$3:E174)+H175</f>
        <v>1.4865348093699871</v>
      </c>
      <c r="L175" s="21">
        <f>SUM(F$3:F174)+I175</f>
        <v>5.5478234357885334</v>
      </c>
      <c r="M175" s="21">
        <f>SUM(G$3:G174)+J175</f>
        <v>-8.9416266224481991</v>
      </c>
      <c r="N175" s="19">
        <f t="shared" si="13"/>
        <v>2.2097857394686637</v>
      </c>
      <c r="O175" s="19">
        <f t="shared" si="14"/>
        <v>30.778344874684489</v>
      </c>
      <c r="P175" s="19">
        <f t="shared" si="15"/>
        <v>79.952686655274391</v>
      </c>
      <c r="Q175" s="19">
        <f t="shared" si="16"/>
        <v>8.2470326535382537</v>
      </c>
      <c r="R175" s="19">
        <f t="shared" si="17"/>
        <v>-13.292039226658634</v>
      </c>
      <c r="S175" s="19">
        <f t="shared" si="18"/>
        <v>-49.606565730088789</v>
      </c>
    </row>
    <row r="176" spans="1:19" x14ac:dyDescent="0.25">
      <c r="A176" s="26">
        <f>Wellpath!E176</f>
        <v>5190</v>
      </c>
      <c r="B176" s="22">
        <v>0</v>
      </c>
      <c r="C176" s="22">
        <f>SIN(Wellpath!$L176)</f>
        <v>0.93358042649720174</v>
      </c>
      <c r="D176" s="22">
        <v>0</v>
      </c>
      <c r="E176" s="20">
        <f>Model!$W$26*((drdp!B176+drdp!K176)*SAG!$B176+(drdp!E176+drdp!N176)*SAG!$C176+(drdp!H176+drdp!Q176)*SAG!$D176)</f>
        <v>9.0678796619109141E-3</v>
      </c>
      <c r="F176" s="20">
        <f>Model!$W$26*((drdp!C176+drdp!L176)*SAG!$B176+(drdp!F176+drdp!O176)*SAG!$C176+(drdp!I176+drdp!R176)*SAG!$D176)</f>
        <v>3.384178761517203E-2</v>
      </c>
      <c r="G176" s="20">
        <f>Model!$W$26*((drdp!D176+drdp!M176)*SAG!$B176+(drdp!G176+drdp!P176)*SAG!$C176+(drdp!J176+drdp!S176)*SAG!$D176)</f>
        <v>-9.1270849631047396E-2</v>
      </c>
      <c r="H176" s="18">
        <f>Model!$W$26*((drdp!B176)*SAG!$B176+(drdp!E176)*SAG!$C176+(drdp!H176)*SAG!$D176)</f>
        <v>4.5339398309554571E-3</v>
      </c>
      <c r="I176" s="18">
        <f>Model!$W$26*((drdp!C176)*SAG!$B176+(drdp!F176)*SAG!$C176+(drdp!I176)*SAG!$D176)</f>
        <v>1.6920893807586015E-2</v>
      </c>
      <c r="J176" s="18">
        <f>Model!$W$26*((drdp!D176)*SAG!$B176+(drdp!G176)*SAG!$C176+(drdp!J176)*SAG!$D176)</f>
        <v>-4.5635424815523698E-2</v>
      </c>
      <c r="K176" s="21">
        <f>SUM(E$3:E175)+H176</f>
        <v>1.4961041995186841</v>
      </c>
      <c r="L176" s="21">
        <f>SUM(F$3:F175)+I176</f>
        <v>5.5835368860209202</v>
      </c>
      <c r="M176" s="21">
        <f>SUM(G$3:G175)+J176</f>
        <v>-9.0309597843538789</v>
      </c>
      <c r="N176" s="19">
        <f t="shared" si="13"/>
        <v>2.2383277758174427</v>
      </c>
      <c r="O176" s="19">
        <f t="shared" si="14"/>
        <v>31.175884157556194</v>
      </c>
      <c r="P176" s="19">
        <f t="shared" si="15"/>
        <v>81.558234626617065</v>
      </c>
      <c r="Q176" s="19">
        <f t="shared" si="16"/>
        <v>8.3535529833433753</v>
      </c>
      <c r="R176" s="19">
        <f t="shared" si="17"/>
        <v>-13.511256859056187</v>
      </c>
      <c r="S176" s="19">
        <f t="shared" si="18"/>
        <v>-50.424697072111421</v>
      </c>
    </row>
    <row r="177" spans="1:19" x14ac:dyDescent="0.25">
      <c r="A177" s="26">
        <f>Wellpath!E177</f>
        <v>5220</v>
      </c>
      <c r="B177" s="22">
        <v>0</v>
      </c>
      <c r="C177" s="22">
        <f>SIN(Wellpath!$L177)</f>
        <v>0.95105651629515353</v>
      </c>
      <c r="D177" s="22">
        <v>0</v>
      </c>
      <c r="E177" s="20">
        <f>Model!$W$26*((drdp!B177+drdp!K177)*SAG!$B177+(drdp!E177+drdp!N177)*SAG!$C177+(drdp!H177+drdp!Q177)*SAG!$D177)</f>
        <v>7.9655091011867473E-3</v>
      </c>
      <c r="F177" s="20">
        <f>Model!$W$26*((drdp!C177+drdp!L177)*SAG!$B177+(drdp!F177+drdp!O177)*SAG!$C177+(drdp!I177+drdp!R177)*SAG!$D177)</f>
        <v>2.9727684673781254E-2</v>
      </c>
      <c r="G177" s="20">
        <f>Model!$W$26*((drdp!D177+drdp!M177)*SAG!$B177+(drdp!G177+drdp!P177)*SAG!$C177+(drdp!J177+drdp!S177)*SAG!$D177)</f>
        <v>-9.4719908329123706E-2</v>
      </c>
      <c r="H177" s="18">
        <f>Model!$W$26*((drdp!B177)*SAG!$B177+(drdp!E177)*SAG!$C177+(drdp!H177)*SAG!$D177)</f>
        <v>3.9827545505933737E-3</v>
      </c>
      <c r="I177" s="18">
        <f>Model!$W$26*((drdp!C177)*SAG!$B177+(drdp!F177)*SAG!$C177+(drdp!I177)*SAG!$D177)</f>
        <v>1.4863842336890627E-2</v>
      </c>
      <c r="J177" s="18">
        <f>Model!$W$26*((drdp!D177)*SAG!$B177+(drdp!G177)*SAG!$C177+(drdp!J177)*SAG!$D177)</f>
        <v>-4.7359954164561853E-2</v>
      </c>
      <c r="K177" s="21">
        <f>SUM(E$3:E176)+H177</f>
        <v>1.5046208939002328</v>
      </c>
      <c r="L177" s="21">
        <f>SUM(F$3:F176)+I177</f>
        <v>5.6153216221653972</v>
      </c>
      <c r="M177" s="21">
        <f>SUM(G$3:G176)+J177</f>
        <v>-9.1239551633339655</v>
      </c>
      <c r="N177" s="19">
        <f t="shared" si="13"/>
        <v>2.2638840343611357</v>
      </c>
      <c r="O177" s="19">
        <f t="shared" si="14"/>
        <v>31.531836920358227</v>
      </c>
      <c r="P177" s="19">
        <f t="shared" si="15"/>
        <v>83.24655782252853</v>
      </c>
      <c r="Q177" s="19">
        <f t="shared" si="16"/>
        <v>8.4489302386798055</v>
      </c>
      <c r="R177" s="19">
        <f t="shared" si="17"/>
        <v>-13.728093573761196</v>
      </c>
      <c r="S177" s="19">
        <f t="shared" si="18"/>
        <v>-51.233942708336834</v>
      </c>
    </row>
    <row r="178" spans="1:19" x14ac:dyDescent="0.25">
      <c r="A178" s="26">
        <f>Wellpath!E178</f>
        <v>5250</v>
      </c>
      <c r="B178" s="22">
        <v>0</v>
      </c>
      <c r="C178" s="22">
        <f>SIN(Wellpath!$L178)</f>
        <v>0.96592582628906831</v>
      </c>
      <c r="D178" s="22">
        <v>0</v>
      </c>
      <c r="E178" s="20">
        <f>Model!$W$26*((drdp!B178+drdp!K178)*SAG!$B178+(drdp!E178+drdp!N178)*SAG!$C178+(drdp!H178+drdp!Q178)*SAG!$D178)</f>
        <v>6.7758667558600371E-3</v>
      </c>
      <c r="F178" s="20">
        <f>Model!$W$26*((drdp!C178+drdp!L178)*SAG!$B178+(drdp!F178+drdp!O178)*SAG!$C178+(drdp!I178+drdp!R178)*SAG!$D178)</f>
        <v>2.5287878998186564E-2</v>
      </c>
      <c r="G178" s="20">
        <f>Model!$W$26*((drdp!D178+drdp!M178)*SAG!$B178+(drdp!G178+drdp!P178)*SAG!$C178+(drdp!J178+drdp!S178)*SAG!$D178)</f>
        <v>-9.7704861665685344E-2</v>
      </c>
      <c r="H178" s="18">
        <f>Model!$W$26*((drdp!B178)*SAG!$B178+(drdp!E178)*SAG!$C178+(drdp!H178)*SAG!$D178)</f>
        <v>3.3879333779300185E-3</v>
      </c>
      <c r="I178" s="18">
        <f>Model!$W$26*((drdp!C178)*SAG!$B178+(drdp!F178)*SAG!$C178+(drdp!I178)*SAG!$D178)</f>
        <v>1.2643939499093282E-2</v>
      </c>
      <c r="J178" s="18">
        <f>Model!$W$26*((drdp!D178)*SAG!$B178+(drdp!G178)*SAG!$C178+(drdp!J178)*SAG!$D178)</f>
        <v>-4.8852430832842672E-2</v>
      </c>
      <c r="K178" s="21">
        <f>SUM(E$3:E177)+H178</f>
        <v>1.5119915818287564</v>
      </c>
      <c r="L178" s="21">
        <f>SUM(F$3:F177)+I178</f>
        <v>5.6428294040013807</v>
      </c>
      <c r="M178" s="21">
        <f>SUM(G$3:G177)+J178</f>
        <v>-9.2201675483313696</v>
      </c>
      <c r="N178" s="19">
        <f t="shared" si="13"/>
        <v>2.2861185435210247</v>
      </c>
      <c r="O178" s="19">
        <f t="shared" si="14"/>
        <v>31.841523682662576</v>
      </c>
      <c r="P178" s="19">
        <f t="shared" si="15"/>
        <v>85.011489619302893</v>
      </c>
      <c r="Q178" s="19">
        <f t="shared" si="16"/>
        <v>8.5319105565458653</v>
      </c>
      <c r="R178" s="19">
        <f t="shared" si="17"/>
        <v>-13.940815716127714</v>
      </c>
      <c r="S178" s="19">
        <f t="shared" si="18"/>
        <v>-52.027832551543575</v>
      </c>
    </row>
    <row r="179" spans="1:19" x14ac:dyDescent="0.25">
      <c r="A179" s="26">
        <f>Wellpath!E179</f>
        <v>5280</v>
      </c>
      <c r="B179" s="22">
        <v>0</v>
      </c>
      <c r="C179" s="22">
        <f>SIN(Wellpath!$L179)</f>
        <v>0.97814760073380558</v>
      </c>
      <c r="D179" s="22">
        <v>0</v>
      </c>
      <c r="E179" s="20">
        <f>Model!$W$26*((drdp!B179+drdp!K179)*SAG!$B179+(drdp!E179+drdp!N179)*SAG!$C179+(drdp!H179+drdp!Q179)*SAG!$D179)</f>
        <v>5.5119865964148515E-3</v>
      </c>
      <c r="F179" s="20">
        <f>Model!$W$26*((drdp!C179+drdp!L179)*SAG!$B179+(drdp!F179+drdp!O179)*SAG!$C179+(drdp!I179+drdp!R179)*SAG!$D179)</f>
        <v>2.0571014028458876E-2</v>
      </c>
      <c r="G179" s="20">
        <f>Model!$W$26*((drdp!D179+drdp!M179)*SAG!$B179+(drdp!G179+drdp!P179)*SAG!$C179+(drdp!J179+drdp!S179)*SAG!$D179)</f>
        <v>-0.10019300586733522</v>
      </c>
      <c r="H179" s="18">
        <f>Model!$W$26*((drdp!B179)*SAG!$B179+(drdp!E179)*SAG!$C179+(drdp!H179)*SAG!$D179)</f>
        <v>2.7559932982074258E-3</v>
      </c>
      <c r="I179" s="18">
        <f>Model!$W$26*((drdp!C179)*SAG!$B179+(drdp!F179)*SAG!$C179+(drdp!I179)*SAG!$D179)</f>
        <v>1.0285507014229438E-2</v>
      </c>
      <c r="J179" s="18">
        <f>Model!$W$26*((drdp!D179)*SAG!$B179+(drdp!G179)*SAG!$C179+(drdp!J179)*SAG!$D179)</f>
        <v>-5.009650293366761E-2</v>
      </c>
      <c r="K179" s="21">
        <f>SUM(E$3:E178)+H179</f>
        <v>1.5181355085048938</v>
      </c>
      <c r="L179" s="21">
        <f>SUM(F$3:F178)+I179</f>
        <v>5.6657588505147034</v>
      </c>
      <c r="M179" s="21">
        <f>SUM(G$3:G178)+J179</f>
        <v>-9.3191164820978791</v>
      </c>
      <c r="N179" s="19">
        <f t="shared" si="13"/>
        <v>2.3047354221834122</v>
      </c>
      <c r="O179" s="19">
        <f t="shared" si="14"/>
        <v>32.100823352185692</v>
      </c>
      <c r="P179" s="19">
        <f t="shared" si="15"/>
        <v>86.845932006908356</v>
      </c>
      <c r="Q179" s="19">
        <f t="shared" si="16"/>
        <v>8.6013896935922425</v>
      </c>
      <c r="R179" s="19">
        <f t="shared" si="17"/>
        <v>-14.147681639366001</v>
      </c>
      <c r="S179" s="19">
        <f t="shared" si="18"/>
        <v>-52.799866687423503</v>
      </c>
    </row>
    <row r="180" spans="1:19" x14ac:dyDescent="0.25">
      <c r="A180" s="26">
        <f>Wellpath!E180</f>
        <v>5310</v>
      </c>
      <c r="B180" s="22">
        <v>0</v>
      </c>
      <c r="C180" s="22">
        <f>SIN(Wellpath!$L180)</f>
        <v>0.98768834059513777</v>
      </c>
      <c r="D180" s="22">
        <v>0</v>
      </c>
      <c r="E180" s="20">
        <f>Model!$W$26*((drdp!B180+drdp!K180)*SAG!$B180+(drdp!E180+drdp!N180)*SAG!$C180+(drdp!H180+drdp!Q180)*SAG!$D180)</f>
        <v>4.1877159583619912E-3</v>
      </c>
      <c r="F180" s="20">
        <f>Model!$W$26*((drdp!C180+drdp!L180)*SAG!$B180+(drdp!F180+drdp!O180)*SAG!$C180+(drdp!I180+drdp!R180)*SAG!$D180)</f>
        <v>1.5628768724273948E-2</v>
      </c>
      <c r="G180" s="20">
        <f>Model!$W$26*((drdp!D180+drdp!M180)*SAG!$B180+(drdp!G180+drdp!P180)*SAG!$C180+(drdp!J180+drdp!S180)*SAG!$D180)</f>
        <v>-0.10215708030552249</v>
      </c>
      <c r="H180" s="18">
        <f>Model!$W$26*((drdp!B180)*SAG!$B180+(drdp!E180)*SAG!$C180+(drdp!H180)*SAG!$D180)</f>
        <v>2.0938579791809956E-3</v>
      </c>
      <c r="I180" s="18">
        <f>Model!$W$26*((drdp!C180)*SAG!$B180+(drdp!F180)*SAG!$C180+(drdp!I180)*SAG!$D180)</f>
        <v>7.8143843621369738E-3</v>
      </c>
      <c r="J180" s="18">
        <f>Model!$W$26*((drdp!D180)*SAG!$B180+(drdp!G180)*SAG!$C180+(drdp!J180)*SAG!$D180)</f>
        <v>-5.1078540152761247E-2</v>
      </c>
      <c r="K180" s="21">
        <f>SUM(E$3:E179)+H180</f>
        <v>1.522985359782282</v>
      </c>
      <c r="L180" s="21">
        <f>SUM(F$3:F179)+I180</f>
        <v>5.6838587418910693</v>
      </c>
      <c r="M180" s="21">
        <f>SUM(G$3:G179)+J180</f>
        <v>-9.4202915251843091</v>
      </c>
      <c r="N180" s="19">
        <f t="shared" si="13"/>
        <v>2.319484406111167</v>
      </c>
      <c r="O180" s="19">
        <f t="shared" si="14"/>
        <v>32.306250197771533</v>
      </c>
      <c r="P180" s="19">
        <f t="shared" si="15"/>
        <v>88.741892419459319</v>
      </c>
      <c r="Q180" s="19">
        <f t="shared" si="16"/>
        <v>8.656433650970639</v>
      </c>
      <c r="R180" s="19">
        <f t="shared" si="17"/>
        <v>-14.346966077736807</v>
      </c>
      <c r="S180" s="19">
        <f t="shared" si="18"/>
        <v>-53.543606336581192</v>
      </c>
    </row>
    <row r="181" spans="1:19" x14ac:dyDescent="0.25">
      <c r="A181" s="26">
        <f>Wellpath!E181</f>
        <v>5340</v>
      </c>
      <c r="B181" s="22">
        <v>0</v>
      </c>
      <c r="C181" s="22">
        <f>SIN(Wellpath!$L181)</f>
        <v>0.99452189536827329</v>
      </c>
      <c r="D181" s="22">
        <v>0</v>
      </c>
      <c r="E181" s="20">
        <f>Model!$W$26*((drdp!B181+drdp!K181)*SAG!$B181+(drdp!E181+drdp!N181)*SAG!$C181+(drdp!H181+drdp!Q181)*SAG!$D181)</f>
        <v>2.8175638279334119E-3</v>
      </c>
      <c r="F181" s="20">
        <f>Model!$W$26*((drdp!C181+drdp!L181)*SAG!$B181+(drdp!F181+drdp!O181)*SAG!$C181+(drdp!I181+drdp!R181)*SAG!$D181)</f>
        <v>1.0515291359415748E-2</v>
      </c>
      <c r="G181" s="20">
        <f>Model!$W$26*((drdp!D181+drdp!M181)*SAG!$B181+(drdp!G181+drdp!P181)*SAG!$C181+(drdp!J181+drdp!S181)*SAG!$D181)</f>
        <v>-0.10357556616969331</v>
      </c>
      <c r="H181" s="18">
        <f>Model!$W$26*((drdp!B181)*SAG!$B181+(drdp!E181)*SAG!$C181+(drdp!H181)*SAG!$D181)</f>
        <v>1.4087819139667059E-3</v>
      </c>
      <c r="I181" s="18">
        <f>Model!$W$26*((drdp!C181)*SAG!$B181+(drdp!F181)*SAG!$C181+(drdp!I181)*SAG!$D181)</f>
        <v>5.2576456797078742E-3</v>
      </c>
      <c r="J181" s="18">
        <f>Model!$W$26*((drdp!D181)*SAG!$B181+(drdp!G181)*SAG!$C181+(drdp!J181)*SAG!$D181)</f>
        <v>-5.1787783084846654E-2</v>
      </c>
      <c r="K181" s="21">
        <f>SUM(E$3:E180)+H181</f>
        <v>1.5264879996754299</v>
      </c>
      <c r="L181" s="21">
        <f>SUM(F$3:F180)+I181</f>
        <v>5.696930771932915</v>
      </c>
      <c r="M181" s="21">
        <f>SUM(G$3:G180)+J181</f>
        <v>-9.5231578484219153</v>
      </c>
      <c r="N181" s="19">
        <f t="shared" si="13"/>
        <v>2.3301656131530954</v>
      </c>
      <c r="O181" s="19">
        <f t="shared" si="14"/>
        <v>32.455020220196161</v>
      </c>
      <c r="P181" s="19">
        <f t="shared" si="15"/>
        <v>90.69053540595992</v>
      </c>
      <c r="Q181" s="19">
        <f t="shared" si="16"/>
        <v>8.6962964583372777</v>
      </c>
      <c r="R181" s="19">
        <f t="shared" si="17"/>
        <v>-14.53698617463094</v>
      </c>
      <c r="S181" s="19">
        <f t="shared" si="18"/>
        <v>-54.252770992649261</v>
      </c>
    </row>
    <row r="182" spans="1:19" x14ac:dyDescent="0.25">
      <c r="A182" s="26">
        <f>Wellpath!E182</f>
        <v>5370</v>
      </c>
      <c r="B182" s="22">
        <v>0</v>
      </c>
      <c r="C182" s="22">
        <f>SIN(Wellpath!$L182)</f>
        <v>0.99862953475457383</v>
      </c>
      <c r="D182" s="22">
        <v>0</v>
      </c>
      <c r="E182" s="20">
        <f>Model!$W$26*((drdp!B182+drdp!K182)*SAG!$B182+(drdp!E182+drdp!N182)*SAG!$C182+(drdp!H182+drdp!Q182)*SAG!$D182)</f>
        <v>1.4165418785928639E-3</v>
      </c>
      <c r="F182" s="20">
        <f>Model!$W$26*((drdp!C182+drdp!L182)*SAG!$B182+(drdp!F182+drdp!O182)*SAG!$C182+(drdp!I182+drdp!R182)*SAG!$D182)</f>
        <v>5.2866062619576328E-3</v>
      </c>
      <c r="G182" s="20">
        <f>Model!$W$26*((drdp!D182+drdp!M182)*SAG!$B182+(drdp!G182+drdp!P182)*SAG!$C182+(drdp!J182+drdp!S182)*SAG!$D182)</f>
        <v>-0.10443292223188262</v>
      </c>
      <c r="H182" s="18">
        <f>Model!$W$26*((drdp!B182)*SAG!$B182+(drdp!E182)*SAG!$C182+(drdp!H182)*SAG!$D182)</f>
        <v>7.0827093929643197E-4</v>
      </c>
      <c r="I182" s="18">
        <f>Model!$W$26*((drdp!C182)*SAG!$B182+(drdp!F182)*SAG!$C182+(drdp!I182)*SAG!$D182)</f>
        <v>2.6433031309788164E-3</v>
      </c>
      <c r="J182" s="18">
        <f>Model!$W$26*((drdp!D182)*SAG!$B182+(drdp!G182)*SAG!$C182+(drdp!J182)*SAG!$D182)</f>
        <v>-5.2216461115941311E-2</v>
      </c>
      <c r="K182" s="21">
        <f>SUM(E$3:E181)+H182</f>
        <v>1.5286050525286932</v>
      </c>
      <c r="L182" s="21">
        <f>SUM(F$3:F181)+I182</f>
        <v>5.7048317207436012</v>
      </c>
      <c r="M182" s="21">
        <f>SUM(G$3:G181)+J182</f>
        <v>-9.6271620926227044</v>
      </c>
      <c r="N182" s="19">
        <f t="shared" si="13"/>
        <v>2.3366334066162486</v>
      </c>
      <c r="O182" s="19">
        <f t="shared" si="14"/>
        <v>32.545104962002398</v>
      </c>
      <c r="P182" s="19">
        <f t="shared" si="15"/>
        <v>92.682249957631569</v>
      </c>
      <c r="Q182" s="19">
        <f t="shared" si="16"/>
        <v>8.7204345921546285</v>
      </c>
      <c r="R182" s="19">
        <f t="shared" si="17"/>
        <v>-14.716128616295773</v>
      </c>
      <c r="S182" s="19">
        <f t="shared" si="18"/>
        <v>-54.921339686734349</v>
      </c>
    </row>
    <row r="183" spans="1:19" x14ac:dyDescent="0.25">
      <c r="A183" s="26">
        <f>Wellpath!E183</f>
        <v>5400</v>
      </c>
      <c r="B183" s="22">
        <v>0</v>
      </c>
      <c r="C183" s="22">
        <f>SIN(Wellpath!$L183)</f>
        <v>1</v>
      </c>
      <c r="D183" s="22">
        <v>0</v>
      </c>
      <c r="E183" s="20">
        <f>Model!$W$26*((drdp!B183+drdp!K183)*SAG!$B183+(drdp!E183+drdp!N183)*SAG!$C183+(drdp!H183+drdp!Q183)*SAG!$D183)</f>
        <v>1.6602885373217218E-18</v>
      </c>
      <c r="F183" s="20">
        <f>Model!$W$26*((drdp!C183+drdp!L183)*SAG!$B183+(drdp!F183+drdp!O183)*SAG!$C183+(drdp!I183+drdp!R183)*SAG!$D183)</f>
        <v>6.1962811765088824E-18</v>
      </c>
      <c r="G183" s="20">
        <f>Model!$W$26*((drdp!D183+drdp!M183)*SAG!$B183+(drdp!G183+drdp!P183)*SAG!$C183+(drdp!J183+drdp!S183)*SAG!$D183)</f>
        <v>-0.10471975511965978</v>
      </c>
      <c r="H183" s="18">
        <f>Model!$W$26*((drdp!B183)*SAG!$B183+(drdp!E183)*SAG!$C183+(drdp!H183)*SAG!$D183)</f>
        <v>8.301442686608609E-19</v>
      </c>
      <c r="I183" s="18">
        <f>Model!$W$26*((drdp!C183)*SAG!$B183+(drdp!F183)*SAG!$C183+(drdp!I183)*SAG!$D183)</f>
        <v>3.0981405882544412E-18</v>
      </c>
      <c r="J183" s="18">
        <f>Model!$W$26*((drdp!D183)*SAG!$B183+(drdp!G183)*SAG!$C183+(drdp!J183)*SAG!$D183)</f>
        <v>-5.235987755982989E-2</v>
      </c>
      <c r="K183" s="21">
        <f>SUM(E$3:E182)+H183</f>
        <v>1.5293133234679896</v>
      </c>
      <c r="L183" s="21">
        <f>SUM(F$3:F182)+I183</f>
        <v>5.7074750238745802</v>
      </c>
      <c r="M183" s="21">
        <f>SUM(G$3:G182)+J183</f>
        <v>-9.731738431298476</v>
      </c>
      <c r="N183" s="19">
        <f t="shared" si="13"/>
        <v>2.3387992413367078</v>
      </c>
      <c r="O183" s="19">
        <f t="shared" si="14"/>
        <v>32.57527114815214</v>
      </c>
      <c r="P183" s="19">
        <f t="shared" si="15"/>
        <v>94.706732895211729</v>
      </c>
      <c r="Q183" s="19">
        <f t="shared" si="16"/>
        <v>8.7285175973721785</v>
      </c>
      <c r="R183" s="19">
        <f t="shared" si="17"/>
        <v>-14.882877243490233</v>
      </c>
      <c r="S183" s="19">
        <f t="shared" si="18"/>
        <v>-55.54365403551644</v>
      </c>
    </row>
    <row r="184" spans="1:19" x14ac:dyDescent="0.25">
      <c r="A184" s="26">
        <f>Wellpath!E184</f>
        <v>5430</v>
      </c>
      <c r="B184" s="22">
        <v>0</v>
      </c>
      <c r="C184" s="22">
        <f>SIN(Wellpath!$L184)</f>
        <v>1</v>
      </c>
      <c r="D184" s="22">
        <v>0</v>
      </c>
      <c r="E184" s="20">
        <f>Model!$W$26*((drdp!B184+drdp!K184)*SAG!$B184+(drdp!E184+drdp!N184)*SAG!$C184+(drdp!H184+drdp!Q184)*SAG!$D184)</f>
        <v>1.6602885373217218E-18</v>
      </c>
      <c r="F184" s="20">
        <f>Model!$W$26*((drdp!C184+drdp!L184)*SAG!$B184+(drdp!F184+drdp!O184)*SAG!$C184+(drdp!I184+drdp!R184)*SAG!$D184)</f>
        <v>6.1962811765088824E-18</v>
      </c>
      <c r="G184" s="20">
        <f>Model!$W$26*((drdp!D184+drdp!M184)*SAG!$B184+(drdp!G184+drdp!P184)*SAG!$C184+(drdp!J184+drdp!S184)*SAG!$D184)</f>
        <v>-0.10471975511965978</v>
      </c>
      <c r="H184" s="18">
        <f>Model!$W$26*((drdp!B184)*SAG!$B184+(drdp!E184)*SAG!$C184+(drdp!H184)*SAG!$D184)</f>
        <v>8.301442686608609E-19</v>
      </c>
      <c r="I184" s="18">
        <f>Model!$W$26*((drdp!C184)*SAG!$B184+(drdp!F184)*SAG!$C184+(drdp!I184)*SAG!$D184)</f>
        <v>3.0981405882544412E-18</v>
      </c>
      <c r="J184" s="18">
        <f>Model!$W$26*((drdp!D184)*SAG!$B184+(drdp!G184)*SAG!$C184+(drdp!J184)*SAG!$D184)</f>
        <v>-5.235987755982989E-2</v>
      </c>
      <c r="K184" s="21">
        <f>SUM(E$3:E183)+H184</f>
        <v>1.5293133234679896</v>
      </c>
      <c r="L184" s="21">
        <f>SUM(F$3:F183)+I184</f>
        <v>5.7074750238745802</v>
      </c>
      <c r="M184" s="21">
        <f>SUM(G$3:G183)+J184</f>
        <v>-9.8364581864181364</v>
      </c>
      <c r="N184" s="19">
        <f t="shared" si="13"/>
        <v>2.3387992413367078</v>
      </c>
      <c r="O184" s="19">
        <f t="shared" si="14"/>
        <v>32.57527114815214</v>
      </c>
      <c r="P184" s="19">
        <f t="shared" si="15"/>
        <v>96.755909653152372</v>
      </c>
      <c r="Q184" s="19">
        <f t="shared" si="16"/>
        <v>8.7285175973721785</v>
      </c>
      <c r="R184" s="19">
        <f t="shared" si="17"/>
        <v>-15.043026560225034</v>
      </c>
      <c r="S184" s="19">
        <f t="shared" si="18"/>
        <v>-56.141339422368162</v>
      </c>
    </row>
    <row r="185" spans="1:19" x14ac:dyDescent="0.25">
      <c r="A185" s="26">
        <f>Wellpath!E185</f>
        <v>5460</v>
      </c>
      <c r="B185" s="22">
        <v>0</v>
      </c>
      <c r="C185" s="22">
        <f>SIN(Wellpath!$L185)</f>
        <v>1</v>
      </c>
      <c r="D185" s="22">
        <v>0</v>
      </c>
      <c r="E185" s="20">
        <f>Model!$W$26*((drdp!B185+drdp!K185)*SAG!$B185+(drdp!E185+drdp!N185)*SAG!$C185+(drdp!H185+drdp!Q185)*SAG!$D185)</f>
        <v>1.6602885373217218E-18</v>
      </c>
      <c r="F185" s="20">
        <f>Model!$W$26*((drdp!C185+drdp!L185)*SAG!$B185+(drdp!F185+drdp!O185)*SAG!$C185+(drdp!I185+drdp!R185)*SAG!$D185)</f>
        <v>6.1962811765088824E-18</v>
      </c>
      <c r="G185" s="20">
        <f>Model!$W$26*((drdp!D185+drdp!M185)*SAG!$B185+(drdp!G185+drdp!P185)*SAG!$C185+(drdp!J185+drdp!S185)*SAG!$D185)</f>
        <v>-0.10471975511965978</v>
      </c>
      <c r="H185" s="18">
        <f>Model!$W$26*((drdp!B185)*SAG!$B185+(drdp!E185)*SAG!$C185+(drdp!H185)*SAG!$D185)</f>
        <v>8.301442686608609E-19</v>
      </c>
      <c r="I185" s="18">
        <f>Model!$W$26*((drdp!C185)*SAG!$B185+(drdp!F185)*SAG!$C185+(drdp!I185)*SAG!$D185)</f>
        <v>3.0981405882544412E-18</v>
      </c>
      <c r="J185" s="18">
        <f>Model!$W$26*((drdp!D185)*SAG!$B185+(drdp!G185)*SAG!$C185+(drdp!J185)*SAG!$D185)</f>
        <v>-5.235987755982989E-2</v>
      </c>
      <c r="K185" s="21">
        <f>SUM(E$3:E184)+H185</f>
        <v>1.5293133234679896</v>
      </c>
      <c r="L185" s="21">
        <f>SUM(F$3:F184)+I185</f>
        <v>5.7074750238745802</v>
      </c>
      <c r="M185" s="21">
        <f>SUM(G$3:G184)+J185</f>
        <v>-9.9411779415377968</v>
      </c>
      <c r="N185" s="19">
        <f t="shared" si="13"/>
        <v>2.3387992413367078</v>
      </c>
      <c r="O185" s="19">
        <f t="shared" si="14"/>
        <v>32.57527114815214</v>
      </c>
      <c r="P185" s="19">
        <f t="shared" si="15"/>
        <v>98.827018865317669</v>
      </c>
      <c r="Q185" s="19">
        <f t="shared" si="16"/>
        <v>8.7285175973721785</v>
      </c>
      <c r="R185" s="19">
        <f t="shared" si="17"/>
        <v>-15.203175876959836</v>
      </c>
      <c r="S185" s="19">
        <f t="shared" si="18"/>
        <v>-56.739024809219885</v>
      </c>
    </row>
    <row r="186" spans="1:19" x14ac:dyDescent="0.25">
      <c r="A186" s="26">
        <f>Wellpath!E186</f>
        <v>5490</v>
      </c>
      <c r="B186" s="22">
        <v>0</v>
      </c>
      <c r="C186" s="22">
        <f>SIN(Wellpath!$L186)</f>
        <v>1</v>
      </c>
      <c r="D186" s="22">
        <v>0</v>
      </c>
      <c r="E186" s="20">
        <f>Model!$W$26*((drdp!B186+drdp!K186)*SAG!$B186+(drdp!E186+drdp!N186)*SAG!$C186+(drdp!H186+drdp!Q186)*SAG!$D186)</f>
        <v>1.6602885373217218E-18</v>
      </c>
      <c r="F186" s="20">
        <f>Model!$W$26*((drdp!C186+drdp!L186)*SAG!$B186+(drdp!F186+drdp!O186)*SAG!$C186+(drdp!I186+drdp!R186)*SAG!$D186)</f>
        <v>6.1962811765088824E-18</v>
      </c>
      <c r="G186" s="20">
        <f>Model!$W$26*((drdp!D186+drdp!M186)*SAG!$B186+(drdp!G186+drdp!P186)*SAG!$C186+(drdp!J186+drdp!S186)*SAG!$D186)</f>
        <v>-0.10471975511965978</v>
      </c>
      <c r="H186" s="18">
        <f>Model!$W$26*((drdp!B186)*SAG!$B186+(drdp!E186)*SAG!$C186+(drdp!H186)*SAG!$D186)</f>
        <v>8.301442686608609E-19</v>
      </c>
      <c r="I186" s="18">
        <f>Model!$W$26*((drdp!C186)*SAG!$B186+(drdp!F186)*SAG!$C186+(drdp!I186)*SAG!$D186)</f>
        <v>3.0981405882544412E-18</v>
      </c>
      <c r="J186" s="18">
        <f>Model!$W$26*((drdp!D186)*SAG!$B186+(drdp!G186)*SAG!$C186+(drdp!J186)*SAG!$D186)</f>
        <v>-5.235987755982989E-2</v>
      </c>
      <c r="K186" s="21">
        <f>SUM(E$3:E185)+H186</f>
        <v>1.5293133234679896</v>
      </c>
      <c r="L186" s="21">
        <f>SUM(F$3:F185)+I186</f>
        <v>5.7074750238745802</v>
      </c>
      <c r="M186" s="21">
        <f>SUM(G$3:G185)+J186</f>
        <v>-10.045897696657457</v>
      </c>
      <c r="N186" s="19">
        <f t="shared" si="13"/>
        <v>2.3387992413367078</v>
      </c>
      <c r="O186" s="19">
        <f t="shared" si="14"/>
        <v>32.57527114815214</v>
      </c>
      <c r="P186" s="19">
        <f t="shared" si="15"/>
        <v>100.92006053170761</v>
      </c>
      <c r="Q186" s="19">
        <f t="shared" si="16"/>
        <v>8.7285175973721785</v>
      </c>
      <c r="R186" s="19">
        <f t="shared" si="17"/>
        <v>-15.363325193694639</v>
      </c>
      <c r="S186" s="19">
        <f t="shared" si="18"/>
        <v>-57.336710196071607</v>
      </c>
    </row>
    <row r="187" spans="1:19" x14ac:dyDescent="0.25">
      <c r="A187" s="26">
        <f>Wellpath!E187</f>
        <v>5520</v>
      </c>
      <c r="B187" s="22">
        <v>0</v>
      </c>
      <c r="C187" s="22">
        <f>SIN(Wellpath!$L187)</f>
        <v>1</v>
      </c>
      <c r="D187" s="22">
        <v>0</v>
      </c>
      <c r="E187" s="20">
        <f>Model!$W$26*((drdp!B187+drdp!K187)*SAG!$B187+(drdp!E187+drdp!N187)*SAG!$C187+(drdp!H187+drdp!Q187)*SAG!$D187)</f>
        <v>1.6602885373217218E-18</v>
      </c>
      <c r="F187" s="20">
        <f>Model!$W$26*((drdp!C187+drdp!L187)*SAG!$B187+(drdp!F187+drdp!O187)*SAG!$C187+(drdp!I187+drdp!R187)*SAG!$D187)</f>
        <v>6.1962811765088824E-18</v>
      </c>
      <c r="G187" s="20">
        <f>Model!$W$26*((drdp!D187+drdp!M187)*SAG!$B187+(drdp!G187+drdp!P187)*SAG!$C187+(drdp!J187+drdp!S187)*SAG!$D187)</f>
        <v>-0.10471975511965978</v>
      </c>
      <c r="H187" s="18">
        <f>Model!$W$26*((drdp!B187)*SAG!$B187+(drdp!E187)*SAG!$C187+(drdp!H187)*SAG!$D187)</f>
        <v>8.301442686608609E-19</v>
      </c>
      <c r="I187" s="18">
        <f>Model!$W$26*((drdp!C187)*SAG!$B187+(drdp!F187)*SAG!$C187+(drdp!I187)*SAG!$D187)</f>
        <v>3.0981405882544412E-18</v>
      </c>
      <c r="J187" s="18">
        <f>Model!$W$26*((drdp!D187)*SAG!$B187+(drdp!G187)*SAG!$C187+(drdp!J187)*SAG!$D187)</f>
        <v>-5.235987755982989E-2</v>
      </c>
      <c r="K187" s="21">
        <f>SUM(E$3:E186)+H187</f>
        <v>1.5293133234679896</v>
      </c>
      <c r="L187" s="21">
        <f>SUM(F$3:F186)+I187</f>
        <v>5.7074750238745802</v>
      </c>
      <c r="M187" s="21">
        <f>SUM(G$3:G186)+J187</f>
        <v>-10.150617451777117</v>
      </c>
      <c r="N187" s="19">
        <f t="shared" si="13"/>
        <v>2.3387992413367078</v>
      </c>
      <c r="O187" s="19">
        <f t="shared" si="14"/>
        <v>32.57527114815214</v>
      </c>
      <c r="P187" s="19">
        <f t="shared" si="15"/>
        <v>103.03503465232218</v>
      </c>
      <c r="Q187" s="19">
        <f t="shared" si="16"/>
        <v>8.7285175973721785</v>
      </c>
      <c r="R187" s="19">
        <f t="shared" si="17"/>
        <v>-15.523474510429439</v>
      </c>
      <c r="S187" s="19">
        <f t="shared" si="18"/>
        <v>-57.934395582923337</v>
      </c>
    </row>
    <row r="188" spans="1:19" x14ac:dyDescent="0.25">
      <c r="A188" s="26">
        <f>Wellpath!E188</f>
        <v>5550</v>
      </c>
      <c r="B188" s="22">
        <v>0</v>
      </c>
      <c r="C188" s="22">
        <f>SIN(Wellpath!$L188)</f>
        <v>1</v>
      </c>
      <c r="D188" s="22">
        <v>0</v>
      </c>
      <c r="E188" s="20">
        <f>Model!$W$26*((drdp!B188+drdp!K188)*SAG!$B188+(drdp!E188+drdp!N188)*SAG!$C188+(drdp!H188+drdp!Q188)*SAG!$D188)</f>
        <v>1.6602885373217218E-18</v>
      </c>
      <c r="F188" s="20">
        <f>Model!$W$26*((drdp!C188+drdp!L188)*SAG!$B188+(drdp!F188+drdp!O188)*SAG!$C188+(drdp!I188+drdp!R188)*SAG!$D188)</f>
        <v>6.1962811765088824E-18</v>
      </c>
      <c r="G188" s="20">
        <f>Model!$W$26*((drdp!D188+drdp!M188)*SAG!$B188+(drdp!G188+drdp!P188)*SAG!$C188+(drdp!J188+drdp!S188)*SAG!$D188)</f>
        <v>-0.10471975511965978</v>
      </c>
      <c r="H188" s="18">
        <f>Model!$W$26*((drdp!B188)*SAG!$B188+(drdp!E188)*SAG!$C188+(drdp!H188)*SAG!$D188)</f>
        <v>8.301442686608609E-19</v>
      </c>
      <c r="I188" s="18">
        <f>Model!$W$26*((drdp!C188)*SAG!$B188+(drdp!F188)*SAG!$C188+(drdp!I188)*SAG!$D188)</f>
        <v>3.0981405882544412E-18</v>
      </c>
      <c r="J188" s="18">
        <f>Model!$W$26*((drdp!D188)*SAG!$B188+(drdp!G188)*SAG!$C188+(drdp!J188)*SAG!$D188)</f>
        <v>-5.235987755982989E-2</v>
      </c>
      <c r="K188" s="21">
        <f>SUM(E$3:E187)+H188</f>
        <v>1.5293133234679896</v>
      </c>
      <c r="L188" s="21">
        <f>SUM(F$3:F187)+I188</f>
        <v>5.7074750238745802</v>
      </c>
      <c r="M188" s="21">
        <f>SUM(G$3:G187)+J188</f>
        <v>-10.255337206896778</v>
      </c>
      <c r="N188" s="19">
        <f t="shared" si="13"/>
        <v>2.3387992413367078</v>
      </c>
      <c r="O188" s="19">
        <f t="shared" si="14"/>
        <v>32.57527114815214</v>
      </c>
      <c r="P188" s="19">
        <f t="shared" si="15"/>
        <v>105.17194122716141</v>
      </c>
      <c r="Q188" s="19">
        <f t="shared" si="16"/>
        <v>8.7285175973721785</v>
      </c>
      <c r="R188" s="19">
        <f t="shared" si="17"/>
        <v>-15.683623827164242</v>
      </c>
      <c r="S188" s="19">
        <f t="shared" si="18"/>
        <v>-58.532080969775059</v>
      </c>
    </row>
    <row r="189" spans="1:19" x14ac:dyDescent="0.25">
      <c r="A189" s="26">
        <f>Wellpath!E189</f>
        <v>5580</v>
      </c>
      <c r="B189" s="22">
        <v>0</v>
      </c>
      <c r="C189" s="22">
        <f>SIN(Wellpath!$L189)</f>
        <v>1</v>
      </c>
      <c r="D189" s="22">
        <v>0</v>
      </c>
      <c r="E189" s="20">
        <f>Model!$W$26*((drdp!B189+drdp!K189)*SAG!$B189+(drdp!E189+drdp!N189)*SAG!$C189+(drdp!H189+drdp!Q189)*SAG!$D189)</f>
        <v>1.6602885373217218E-18</v>
      </c>
      <c r="F189" s="20">
        <f>Model!$W$26*((drdp!C189+drdp!L189)*SAG!$B189+(drdp!F189+drdp!O189)*SAG!$C189+(drdp!I189+drdp!R189)*SAG!$D189)</f>
        <v>6.1962811765088824E-18</v>
      </c>
      <c r="G189" s="20">
        <f>Model!$W$26*((drdp!D189+drdp!M189)*SAG!$B189+(drdp!G189+drdp!P189)*SAG!$C189+(drdp!J189+drdp!S189)*SAG!$D189)</f>
        <v>-0.10471975511965978</v>
      </c>
      <c r="H189" s="18">
        <f>Model!$W$26*((drdp!B189)*SAG!$B189+(drdp!E189)*SAG!$C189+(drdp!H189)*SAG!$D189)</f>
        <v>8.301442686608609E-19</v>
      </c>
      <c r="I189" s="18">
        <f>Model!$W$26*((drdp!C189)*SAG!$B189+(drdp!F189)*SAG!$C189+(drdp!I189)*SAG!$D189)</f>
        <v>3.0981405882544412E-18</v>
      </c>
      <c r="J189" s="18">
        <f>Model!$W$26*((drdp!D189)*SAG!$B189+(drdp!G189)*SAG!$C189+(drdp!J189)*SAG!$D189)</f>
        <v>-5.235987755982989E-2</v>
      </c>
      <c r="K189" s="21">
        <f>SUM(E$3:E188)+H189</f>
        <v>1.5293133234679896</v>
      </c>
      <c r="L189" s="21">
        <f>SUM(F$3:F188)+I189</f>
        <v>5.7074750238745802</v>
      </c>
      <c r="M189" s="21">
        <f>SUM(G$3:G188)+J189</f>
        <v>-10.360056962016438</v>
      </c>
      <c r="N189" s="19">
        <f t="shared" si="13"/>
        <v>2.3387992413367078</v>
      </c>
      <c r="O189" s="19">
        <f t="shared" si="14"/>
        <v>32.57527114815214</v>
      </c>
      <c r="P189" s="19">
        <f t="shared" si="15"/>
        <v>107.33078025622527</v>
      </c>
      <c r="Q189" s="19">
        <f t="shared" si="16"/>
        <v>8.7285175973721785</v>
      </c>
      <c r="R189" s="19">
        <f t="shared" si="17"/>
        <v>-15.843773143899043</v>
      </c>
      <c r="S189" s="19">
        <f t="shared" si="18"/>
        <v>-59.129766356626781</v>
      </c>
    </row>
    <row r="190" spans="1:19" x14ac:dyDescent="0.25">
      <c r="A190" s="26">
        <f>Wellpath!E190</f>
        <v>5610</v>
      </c>
      <c r="B190" s="22">
        <v>0</v>
      </c>
      <c r="C190" s="22">
        <f>SIN(Wellpath!$L190)</f>
        <v>1</v>
      </c>
      <c r="D190" s="22">
        <v>0</v>
      </c>
      <c r="E190" s="20">
        <f>Model!$W$26*((drdp!B190+drdp!K190)*SAG!$B190+(drdp!E190+drdp!N190)*SAG!$C190+(drdp!H190+drdp!Q190)*SAG!$D190)</f>
        <v>1.6602885373217218E-18</v>
      </c>
      <c r="F190" s="20">
        <f>Model!$W$26*((drdp!C190+drdp!L190)*SAG!$B190+(drdp!F190+drdp!O190)*SAG!$C190+(drdp!I190+drdp!R190)*SAG!$D190)</f>
        <v>6.1962811765088824E-18</v>
      </c>
      <c r="G190" s="20">
        <f>Model!$W$26*((drdp!D190+drdp!M190)*SAG!$B190+(drdp!G190+drdp!P190)*SAG!$C190+(drdp!J190+drdp!S190)*SAG!$D190)</f>
        <v>-0.10471975511965978</v>
      </c>
      <c r="H190" s="18">
        <f>Model!$W$26*((drdp!B190)*SAG!$B190+(drdp!E190)*SAG!$C190+(drdp!H190)*SAG!$D190)</f>
        <v>8.301442686608609E-19</v>
      </c>
      <c r="I190" s="18">
        <f>Model!$W$26*((drdp!C190)*SAG!$B190+(drdp!F190)*SAG!$C190+(drdp!I190)*SAG!$D190)</f>
        <v>3.0981405882544412E-18</v>
      </c>
      <c r="J190" s="18">
        <f>Model!$W$26*((drdp!D190)*SAG!$B190+(drdp!G190)*SAG!$C190+(drdp!J190)*SAG!$D190)</f>
        <v>-5.235987755982989E-2</v>
      </c>
      <c r="K190" s="21">
        <f>SUM(E$3:E189)+H190</f>
        <v>1.5293133234679896</v>
      </c>
      <c r="L190" s="21">
        <f>SUM(F$3:F189)+I190</f>
        <v>5.7074750238745802</v>
      </c>
      <c r="M190" s="21">
        <f>SUM(G$3:G189)+J190</f>
        <v>-10.464776717136099</v>
      </c>
      <c r="N190" s="19">
        <f t="shared" si="13"/>
        <v>2.3387992413367078</v>
      </c>
      <c r="O190" s="19">
        <f t="shared" si="14"/>
        <v>32.57527114815214</v>
      </c>
      <c r="P190" s="19">
        <f t="shared" si="15"/>
        <v>109.51155173951378</v>
      </c>
      <c r="Q190" s="19">
        <f t="shared" si="16"/>
        <v>8.7285175973721785</v>
      </c>
      <c r="R190" s="19">
        <f t="shared" si="17"/>
        <v>-16.003922460633845</v>
      </c>
      <c r="S190" s="19">
        <f t="shared" si="18"/>
        <v>-59.727451743478504</v>
      </c>
    </row>
    <row r="191" spans="1:19" x14ac:dyDescent="0.25">
      <c r="A191" s="26">
        <f>Wellpath!E191</f>
        <v>5640</v>
      </c>
      <c r="B191" s="22">
        <v>0</v>
      </c>
      <c r="C191" s="22">
        <f>SIN(Wellpath!$L191)</f>
        <v>1</v>
      </c>
      <c r="D191" s="22">
        <v>0</v>
      </c>
      <c r="E191" s="20">
        <f>Model!$W$26*((drdp!B191+drdp!K191)*SAG!$B191+(drdp!E191+drdp!N191)*SAG!$C191+(drdp!H191+drdp!Q191)*SAG!$D191)</f>
        <v>1.6602885373217218E-18</v>
      </c>
      <c r="F191" s="20">
        <f>Model!$W$26*((drdp!C191+drdp!L191)*SAG!$B191+(drdp!F191+drdp!O191)*SAG!$C191+(drdp!I191+drdp!R191)*SAG!$D191)</f>
        <v>6.1962811765088824E-18</v>
      </c>
      <c r="G191" s="20">
        <f>Model!$W$26*((drdp!D191+drdp!M191)*SAG!$B191+(drdp!G191+drdp!P191)*SAG!$C191+(drdp!J191+drdp!S191)*SAG!$D191)</f>
        <v>-0.10471975511965978</v>
      </c>
      <c r="H191" s="18">
        <f>Model!$W$26*((drdp!B191)*SAG!$B191+(drdp!E191)*SAG!$C191+(drdp!H191)*SAG!$D191)</f>
        <v>8.301442686608609E-19</v>
      </c>
      <c r="I191" s="18">
        <f>Model!$W$26*((drdp!C191)*SAG!$B191+(drdp!F191)*SAG!$C191+(drdp!I191)*SAG!$D191)</f>
        <v>3.0981405882544412E-18</v>
      </c>
      <c r="J191" s="18">
        <f>Model!$W$26*((drdp!D191)*SAG!$B191+(drdp!G191)*SAG!$C191+(drdp!J191)*SAG!$D191)</f>
        <v>-5.235987755982989E-2</v>
      </c>
      <c r="K191" s="21">
        <f>SUM(E$3:E190)+H191</f>
        <v>1.5293133234679896</v>
      </c>
      <c r="L191" s="21">
        <f>SUM(F$3:F190)+I191</f>
        <v>5.7074750238745802</v>
      </c>
      <c r="M191" s="21">
        <f>SUM(G$3:G190)+J191</f>
        <v>-10.569496472255759</v>
      </c>
      <c r="N191" s="19">
        <f t="shared" si="13"/>
        <v>2.3387992413367078</v>
      </c>
      <c r="O191" s="19">
        <f t="shared" si="14"/>
        <v>32.57527114815214</v>
      </c>
      <c r="P191" s="19">
        <f t="shared" si="15"/>
        <v>111.71425567702693</v>
      </c>
      <c r="Q191" s="19">
        <f t="shared" si="16"/>
        <v>8.7285175973721785</v>
      </c>
      <c r="R191" s="19">
        <f t="shared" si="17"/>
        <v>-16.164071777368648</v>
      </c>
      <c r="S191" s="19">
        <f t="shared" si="18"/>
        <v>-60.325137130330226</v>
      </c>
    </row>
    <row r="192" spans="1:19" x14ac:dyDescent="0.25">
      <c r="A192" s="26">
        <f>Wellpath!E192</f>
        <v>5670</v>
      </c>
      <c r="B192" s="22">
        <v>0</v>
      </c>
      <c r="C192" s="22">
        <f>SIN(Wellpath!$L192)</f>
        <v>1</v>
      </c>
      <c r="D192" s="22">
        <v>0</v>
      </c>
      <c r="E192" s="20">
        <f>Model!$W$26*((drdp!B192+drdp!K192)*SAG!$B192+(drdp!E192+drdp!N192)*SAG!$C192+(drdp!H192+drdp!Q192)*SAG!$D192)</f>
        <v>1.6602885373217218E-18</v>
      </c>
      <c r="F192" s="20">
        <f>Model!$W$26*((drdp!C192+drdp!L192)*SAG!$B192+(drdp!F192+drdp!O192)*SAG!$C192+(drdp!I192+drdp!R192)*SAG!$D192)</f>
        <v>6.1962811765088824E-18</v>
      </c>
      <c r="G192" s="20">
        <f>Model!$W$26*((drdp!D192+drdp!M192)*SAG!$B192+(drdp!G192+drdp!P192)*SAG!$C192+(drdp!J192+drdp!S192)*SAG!$D192)</f>
        <v>-0.10471975511965978</v>
      </c>
      <c r="H192" s="18">
        <f>Model!$W$26*((drdp!B192)*SAG!$B192+(drdp!E192)*SAG!$C192+(drdp!H192)*SAG!$D192)</f>
        <v>8.301442686608609E-19</v>
      </c>
      <c r="I192" s="18">
        <f>Model!$W$26*((drdp!C192)*SAG!$B192+(drdp!F192)*SAG!$C192+(drdp!I192)*SAG!$D192)</f>
        <v>3.0981405882544412E-18</v>
      </c>
      <c r="J192" s="18">
        <f>Model!$W$26*((drdp!D192)*SAG!$B192+(drdp!G192)*SAG!$C192+(drdp!J192)*SAG!$D192)</f>
        <v>-5.235987755982989E-2</v>
      </c>
      <c r="K192" s="21">
        <f>SUM(E$3:E191)+H192</f>
        <v>1.5293133234679896</v>
      </c>
      <c r="L192" s="21">
        <f>SUM(F$3:F191)+I192</f>
        <v>5.7074750238745802</v>
      </c>
      <c r="M192" s="21">
        <f>SUM(G$3:G191)+J192</f>
        <v>-10.674216227375419</v>
      </c>
      <c r="N192" s="19">
        <f t="shared" si="13"/>
        <v>2.3387992413367078</v>
      </c>
      <c r="O192" s="19">
        <f t="shared" si="14"/>
        <v>32.57527114815214</v>
      </c>
      <c r="P192" s="19">
        <f t="shared" si="15"/>
        <v>113.93889206876473</v>
      </c>
      <c r="Q192" s="19">
        <f t="shared" si="16"/>
        <v>8.7285175973721785</v>
      </c>
      <c r="R192" s="19">
        <f t="shared" si="17"/>
        <v>-16.32422109410345</v>
      </c>
      <c r="S192" s="19">
        <f t="shared" si="18"/>
        <v>-60.922822517181949</v>
      </c>
    </row>
    <row r="193" spans="1:19" x14ac:dyDescent="0.25">
      <c r="A193" s="26">
        <f>Wellpath!E193</f>
        <v>5700</v>
      </c>
      <c r="B193" s="22">
        <v>0</v>
      </c>
      <c r="C193" s="22">
        <f>SIN(Wellpath!$L193)</f>
        <v>1</v>
      </c>
      <c r="D193" s="22">
        <v>0</v>
      </c>
      <c r="E193" s="20">
        <f>Model!$W$26*((drdp!B193+drdp!K193)*SAG!$B193+(drdp!E193+drdp!N193)*SAG!$C193+(drdp!H193+drdp!Q193)*SAG!$D193)</f>
        <v>1.6602885373217218E-18</v>
      </c>
      <c r="F193" s="20">
        <f>Model!$W$26*((drdp!C193+drdp!L193)*SAG!$B193+(drdp!F193+drdp!O193)*SAG!$C193+(drdp!I193+drdp!R193)*SAG!$D193)</f>
        <v>6.1962811765088824E-18</v>
      </c>
      <c r="G193" s="20">
        <f>Model!$W$26*((drdp!D193+drdp!M193)*SAG!$B193+(drdp!G193+drdp!P193)*SAG!$C193+(drdp!J193+drdp!S193)*SAG!$D193)</f>
        <v>-0.10471975511965978</v>
      </c>
      <c r="H193" s="18">
        <f>Model!$W$26*((drdp!B193)*SAG!$B193+(drdp!E193)*SAG!$C193+(drdp!H193)*SAG!$D193)</f>
        <v>8.301442686608609E-19</v>
      </c>
      <c r="I193" s="18">
        <f>Model!$W$26*((drdp!C193)*SAG!$B193+(drdp!F193)*SAG!$C193+(drdp!I193)*SAG!$D193)</f>
        <v>3.0981405882544412E-18</v>
      </c>
      <c r="J193" s="18">
        <f>Model!$W$26*((drdp!D193)*SAG!$B193+(drdp!G193)*SAG!$C193+(drdp!J193)*SAG!$D193)</f>
        <v>-5.235987755982989E-2</v>
      </c>
      <c r="K193" s="21">
        <f>SUM(E$3:E192)+H193</f>
        <v>1.5293133234679896</v>
      </c>
      <c r="L193" s="21">
        <f>SUM(F$3:F192)+I193</f>
        <v>5.7074750238745802</v>
      </c>
      <c r="M193" s="21">
        <f>SUM(G$3:G192)+J193</f>
        <v>-10.77893598249508</v>
      </c>
      <c r="N193" s="19">
        <f t="shared" si="13"/>
        <v>2.3387992413367078</v>
      </c>
      <c r="O193" s="19">
        <f t="shared" si="14"/>
        <v>32.57527114815214</v>
      </c>
      <c r="P193" s="19">
        <f t="shared" si="15"/>
        <v>116.18546091472717</v>
      </c>
      <c r="Q193" s="19">
        <f t="shared" si="16"/>
        <v>8.7285175973721785</v>
      </c>
      <c r="R193" s="19">
        <f t="shared" si="17"/>
        <v>-16.484370410838249</v>
      </c>
      <c r="S193" s="19">
        <f t="shared" si="18"/>
        <v>-61.520507904033678</v>
      </c>
    </row>
    <row r="194" spans="1:19" x14ac:dyDescent="0.25">
      <c r="A194" s="26">
        <f>Wellpath!E194</f>
        <v>5730</v>
      </c>
      <c r="B194" s="22">
        <v>0</v>
      </c>
      <c r="C194" s="22">
        <f>SIN(Wellpath!$L194)</f>
        <v>1</v>
      </c>
      <c r="D194" s="22">
        <v>0</v>
      </c>
      <c r="E194" s="20">
        <f>Model!$W$26*((drdp!B194+drdp!K194)*SAG!$B194+(drdp!E194+drdp!N194)*SAG!$C194+(drdp!H194+drdp!Q194)*SAG!$D194)</f>
        <v>1.6602885373217218E-18</v>
      </c>
      <c r="F194" s="20">
        <f>Model!$W$26*((drdp!C194+drdp!L194)*SAG!$B194+(drdp!F194+drdp!O194)*SAG!$C194+(drdp!I194+drdp!R194)*SAG!$D194)</f>
        <v>6.1962811765088824E-18</v>
      </c>
      <c r="G194" s="20">
        <f>Model!$W$26*((drdp!D194+drdp!M194)*SAG!$B194+(drdp!G194+drdp!P194)*SAG!$C194+(drdp!J194+drdp!S194)*SAG!$D194)</f>
        <v>-0.10471975511965978</v>
      </c>
      <c r="H194" s="18">
        <f>Model!$W$26*((drdp!B194)*SAG!$B194+(drdp!E194)*SAG!$C194+(drdp!H194)*SAG!$D194)</f>
        <v>8.301442686608609E-19</v>
      </c>
      <c r="I194" s="18">
        <f>Model!$W$26*((drdp!C194)*SAG!$B194+(drdp!F194)*SAG!$C194+(drdp!I194)*SAG!$D194)</f>
        <v>3.0981405882544412E-18</v>
      </c>
      <c r="J194" s="18">
        <f>Model!$W$26*((drdp!D194)*SAG!$B194+(drdp!G194)*SAG!$C194+(drdp!J194)*SAG!$D194)</f>
        <v>-5.235987755982989E-2</v>
      </c>
      <c r="K194" s="21">
        <f>SUM(E$3:E193)+H194</f>
        <v>1.5293133234679896</v>
      </c>
      <c r="L194" s="21">
        <f>SUM(F$3:F193)+I194</f>
        <v>5.7074750238745802</v>
      </c>
      <c r="M194" s="21">
        <f>SUM(G$3:G193)+J194</f>
        <v>-10.88365573761474</v>
      </c>
      <c r="N194" s="19">
        <f t="shared" si="13"/>
        <v>2.3387992413367078</v>
      </c>
      <c r="O194" s="19">
        <f t="shared" si="14"/>
        <v>32.57527114815214</v>
      </c>
      <c r="P194" s="19">
        <f t="shared" si="15"/>
        <v>118.45396221491426</v>
      </c>
      <c r="Q194" s="19">
        <f t="shared" si="16"/>
        <v>8.7285175973721785</v>
      </c>
      <c r="R194" s="19">
        <f t="shared" si="17"/>
        <v>-16.644519727573051</v>
      </c>
      <c r="S194" s="19">
        <f t="shared" si="18"/>
        <v>-62.118193290885401</v>
      </c>
    </row>
    <row r="195" spans="1:19" x14ac:dyDescent="0.25">
      <c r="A195" s="26">
        <f>Wellpath!E195</f>
        <v>5760</v>
      </c>
      <c r="B195" s="22">
        <v>0</v>
      </c>
      <c r="C195" s="22">
        <f>SIN(Wellpath!$L195)</f>
        <v>1</v>
      </c>
      <c r="D195" s="22">
        <v>0</v>
      </c>
      <c r="E195" s="20">
        <f>Model!$W$26*((drdp!B195+drdp!K195)*SAG!$B195+(drdp!E195+drdp!N195)*SAG!$C195+(drdp!H195+drdp!Q195)*SAG!$D195)</f>
        <v>1.6602885373217218E-18</v>
      </c>
      <c r="F195" s="20">
        <f>Model!$W$26*((drdp!C195+drdp!L195)*SAG!$B195+(drdp!F195+drdp!O195)*SAG!$C195+(drdp!I195+drdp!R195)*SAG!$D195)</f>
        <v>6.1962811765088824E-18</v>
      </c>
      <c r="G195" s="20">
        <f>Model!$W$26*((drdp!D195+drdp!M195)*SAG!$B195+(drdp!G195+drdp!P195)*SAG!$C195+(drdp!J195+drdp!S195)*SAG!$D195)</f>
        <v>-0.10471975511965978</v>
      </c>
      <c r="H195" s="18">
        <f>Model!$W$26*((drdp!B195)*SAG!$B195+(drdp!E195)*SAG!$C195+(drdp!H195)*SAG!$D195)</f>
        <v>8.301442686608609E-19</v>
      </c>
      <c r="I195" s="18">
        <f>Model!$W$26*((drdp!C195)*SAG!$B195+(drdp!F195)*SAG!$C195+(drdp!I195)*SAG!$D195)</f>
        <v>3.0981405882544412E-18</v>
      </c>
      <c r="J195" s="18">
        <f>Model!$W$26*((drdp!D195)*SAG!$B195+(drdp!G195)*SAG!$C195+(drdp!J195)*SAG!$D195)</f>
        <v>-5.235987755982989E-2</v>
      </c>
      <c r="K195" s="21">
        <f>SUM(E$3:E194)+H195</f>
        <v>1.5293133234679896</v>
      </c>
      <c r="L195" s="21">
        <f>SUM(F$3:F194)+I195</f>
        <v>5.7074750238745802</v>
      </c>
      <c r="M195" s="21">
        <f>SUM(G$3:G194)+J195</f>
        <v>-10.9883754927344</v>
      </c>
      <c r="N195" s="19">
        <f t="shared" si="13"/>
        <v>2.3387992413367078</v>
      </c>
      <c r="O195" s="19">
        <f t="shared" si="14"/>
        <v>32.57527114815214</v>
      </c>
      <c r="P195" s="19">
        <f t="shared" si="15"/>
        <v>120.74439596932598</v>
      </c>
      <c r="Q195" s="19">
        <f t="shared" si="16"/>
        <v>8.7285175973721785</v>
      </c>
      <c r="R195" s="19">
        <f t="shared" si="17"/>
        <v>-16.804669044307854</v>
      </c>
      <c r="S195" s="19">
        <f t="shared" si="18"/>
        <v>-62.715878677737123</v>
      </c>
    </row>
    <row r="196" spans="1:19" x14ac:dyDescent="0.25">
      <c r="A196" s="26">
        <f>Wellpath!E196</f>
        <v>5790</v>
      </c>
      <c r="B196" s="22">
        <v>0</v>
      </c>
      <c r="C196" s="22">
        <f>SIN(Wellpath!$L196)</f>
        <v>1</v>
      </c>
      <c r="D196" s="22">
        <v>0</v>
      </c>
      <c r="E196" s="20">
        <f>Model!$W$26*((drdp!B196+drdp!K196)*SAG!$B196+(drdp!E196+drdp!N196)*SAG!$C196+(drdp!H196+drdp!Q196)*SAG!$D196)</f>
        <v>1.6602885373217218E-18</v>
      </c>
      <c r="F196" s="20">
        <f>Model!$W$26*((drdp!C196+drdp!L196)*SAG!$B196+(drdp!F196+drdp!O196)*SAG!$C196+(drdp!I196+drdp!R196)*SAG!$D196)</f>
        <v>6.1962811765088824E-18</v>
      </c>
      <c r="G196" s="20">
        <f>Model!$W$26*((drdp!D196+drdp!M196)*SAG!$B196+(drdp!G196+drdp!P196)*SAG!$C196+(drdp!J196+drdp!S196)*SAG!$D196)</f>
        <v>-0.10471975511965978</v>
      </c>
      <c r="H196" s="18">
        <f>Model!$W$26*((drdp!B196)*SAG!$B196+(drdp!E196)*SAG!$C196+(drdp!H196)*SAG!$D196)</f>
        <v>8.301442686608609E-19</v>
      </c>
      <c r="I196" s="18">
        <f>Model!$W$26*((drdp!C196)*SAG!$B196+(drdp!F196)*SAG!$C196+(drdp!I196)*SAG!$D196)</f>
        <v>3.0981405882544412E-18</v>
      </c>
      <c r="J196" s="18">
        <f>Model!$W$26*((drdp!D196)*SAG!$B196+(drdp!G196)*SAG!$C196+(drdp!J196)*SAG!$D196)</f>
        <v>-5.235987755982989E-2</v>
      </c>
      <c r="K196" s="21">
        <f>SUM(E$3:E195)+H196</f>
        <v>1.5293133234679896</v>
      </c>
      <c r="L196" s="21">
        <f>SUM(F$3:F195)+I196</f>
        <v>5.7074750238745802</v>
      </c>
      <c r="M196" s="21">
        <f>SUM(G$3:G195)+J196</f>
        <v>-11.093095247854061</v>
      </c>
      <c r="N196" s="19">
        <f t="shared" si="13"/>
        <v>2.3387992413367078</v>
      </c>
      <c r="O196" s="19">
        <f t="shared" si="14"/>
        <v>32.57527114815214</v>
      </c>
      <c r="P196" s="19">
        <f t="shared" si="15"/>
        <v>123.05676217796234</v>
      </c>
      <c r="Q196" s="19">
        <f t="shared" si="16"/>
        <v>8.7285175973721785</v>
      </c>
      <c r="R196" s="19">
        <f t="shared" si="17"/>
        <v>-16.964818361042656</v>
      </c>
      <c r="S196" s="19">
        <f t="shared" si="18"/>
        <v>-63.313564064588846</v>
      </c>
    </row>
    <row r="197" spans="1:19" x14ac:dyDescent="0.25">
      <c r="A197" s="26">
        <f>Wellpath!E197</f>
        <v>5820</v>
      </c>
      <c r="B197" s="22">
        <v>0</v>
      </c>
      <c r="C197" s="22">
        <f>SIN(Wellpath!$L197)</f>
        <v>1</v>
      </c>
      <c r="D197" s="22">
        <v>0</v>
      </c>
      <c r="E197" s="20">
        <f>Model!$W$26*((drdp!B197+drdp!K197)*SAG!$B197+(drdp!E197+drdp!N197)*SAG!$C197+(drdp!H197+drdp!Q197)*SAG!$D197)</f>
        <v>1.6602885373217218E-18</v>
      </c>
      <c r="F197" s="20">
        <f>Model!$W$26*((drdp!C197+drdp!L197)*SAG!$B197+(drdp!F197+drdp!O197)*SAG!$C197+(drdp!I197+drdp!R197)*SAG!$D197)</f>
        <v>6.1962811765088824E-18</v>
      </c>
      <c r="G197" s="20">
        <f>Model!$W$26*((drdp!D197+drdp!M197)*SAG!$B197+(drdp!G197+drdp!P197)*SAG!$C197+(drdp!J197+drdp!S197)*SAG!$D197)</f>
        <v>-0.10471975511965978</v>
      </c>
      <c r="H197" s="18">
        <f>Model!$W$26*((drdp!B197)*SAG!$B197+(drdp!E197)*SAG!$C197+(drdp!H197)*SAG!$D197)</f>
        <v>8.301442686608609E-19</v>
      </c>
      <c r="I197" s="18">
        <f>Model!$W$26*((drdp!C197)*SAG!$B197+(drdp!F197)*SAG!$C197+(drdp!I197)*SAG!$D197)</f>
        <v>3.0981405882544412E-18</v>
      </c>
      <c r="J197" s="18">
        <f>Model!$W$26*((drdp!D197)*SAG!$B197+(drdp!G197)*SAG!$C197+(drdp!J197)*SAG!$D197)</f>
        <v>-5.235987755982989E-2</v>
      </c>
      <c r="K197" s="21">
        <f>SUM(E$3:E196)+H197</f>
        <v>1.5293133234679896</v>
      </c>
      <c r="L197" s="21">
        <f>SUM(F$3:F196)+I197</f>
        <v>5.7074750238745802</v>
      </c>
      <c r="M197" s="21">
        <f>SUM(G$3:G196)+J197</f>
        <v>-11.197815002973721</v>
      </c>
      <c r="N197" s="19">
        <f t="shared" si="13"/>
        <v>2.3387992413367078</v>
      </c>
      <c r="O197" s="19">
        <f t="shared" si="14"/>
        <v>32.57527114815214</v>
      </c>
      <c r="P197" s="19">
        <f t="shared" si="15"/>
        <v>125.39106084082336</v>
      </c>
      <c r="Q197" s="19">
        <f t="shared" si="16"/>
        <v>8.7285175973721785</v>
      </c>
      <c r="R197" s="19">
        <f t="shared" si="17"/>
        <v>-17.124967677777459</v>
      </c>
      <c r="S197" s="19">
        <f t="shared" si="18"/>
        <v>-63.911249451440568</v>
      </c>
    </row>
    <row r="198" spans="1:19" x14ac:dyDescent="0.25">
      <c r="A198" s="26">
        <f>Wellpath!E198</f>
        <v>5850</v>
      </c>
      <c r="B198" s="22">
        <v>0</v>
      </c>
      <c r="C198" s="22">
        <f>SIN(Wellpath!$L198)</f>
        <v>1</v>
      </c>
      <c r="D198" s="22">
        <v>0</v>
      </c>
      <c r="E198" s="20">
        <f>Model!$W$26*((drdp!B198+drdp!K198)*SAG!$B198+(drdp!E198+drdp!N198)*SAG!$C198+(drdp!H198+drdp!Q198)*SAG!$D198)</f>
        <v>1.6602885373217218E-18</v>
      </c>
      <c r="F198" s="20">
        <f>Model!$W$26*((drdp!C198+drdp!L198)*SAG!$B198+(drdp!F198+drdp!O198)*SAG!$C198+(drdp!I198+drdp!R198)*SAG!$D198)</f>
        <v>6.1962811765088824E-18</v>
      </c>
      <c r="G198" s="20">
        <f>Model!$W$26*((drdp!D198+drdp!M198)*SAG!$B198+(drdp!G198+drdp!P198)*SAG!$C198+(drdp!J198+drdp!S198)*SAG!$D198)</f>
        <v>-0.10471975511965978</v>
      </c>
      <c r="H198" s="18">
        <f>Model!$W$26*((drdp!B198)*SAG!$B198+(drdp!E198)*SAG!$C198+(drdp!H198)*SAG!$D198)</f>
        <v>8.301442686608609E-19</v>
      </c>
      <c r="I198" s="18">
        <f>Model!$W$26*((drdp!C198)*SAG!$B198+(drdp!F198)*SAG!$C198+(drdp!I198)*SAG!$D198)</f>
        <v>3.0981405882544412E-18</v>
      </c>
      <c r="J198" s="18">
        <f>Model!$W$26*((drdp!D198)*SAG!$B198+(drdp!G198)*SAG!$C198+(drdp!J198)*SAG!$D198)</f>
        <v>-5.235987755982989E-2</v>
      </c>
      <c r="K198" s="21">
        <f>SUM(E$3:E197)+H198</f>
        <v>1.5293133234679896</v>
      </c>
      <c r="L198" s="21">
        <f>SUM(F$3:F197)+I198</f>
        <v>5.7074750238745802</v>
      </c>
      <c r="M198" s="21">
        <f>SUM(G$3:G197)+J198</f>
        <v>-11.302534758093381</v>
      </c>
      <c r="N198" s="19">
        <f t="shared" ref="N198:N261" si="19">K198^2</f>
        <v>2.3387992413367078</v>
      </c>
      <c r="O198" s="19">
        <f t="shared" ref="O198:O261" si="20">L198^2</f>
        <v>32.57527114815214</v>
      </c>
      <c r="P198" s="19">
        <f t="shared" ref="P198:P261" si="21">M198^2</f>
        <v>127.74729195790901</v>
      </c>
      <c r="Q198" s="19">
        <f t="shared" ref="Q198:Q261" si="22">K198*L198</f>
        <v>8.7285175973721785</v>
      </c>
      <c r="R198" s="19">
        <f t="shared" ref="R198:R261" si="23">K198*M198</f>
        <v>-17.285116994512261</v>
      </c>
      <c r="S198" s="19">
        <f t="shared" ref="S198:S261" si="24">L198*M198</f>
        <v>-64.508934838292291</v>
      </c>
    </row>
    <row r="199" spans="1:19" x14ac:dyDescent="0.25">
      <c r="A199" s="26">
        <f>Wellpath!E199</f>
        <v>5880</v>
      </c>
      <c r="B199" s="22">
        <v>0</v>
      </c>
      <c r="C199" s="22">
        <f>SIN(Wellpath!$L199)</f>
        <v>1</v>
      </c>
      <c r="D199" s="22">
        <v>0</v>
      </c>
      <c r="E199" s="20">
        <f>Model!$W$26*((drdp!B199+drdp!K199)*SAG!$B199+(drdp!E199+drdp!N199)*SAG!$C199+(drdp!H199+drdp!Q199)*SAG!$D199)</f>
        <v>1.6602885373217218E-18</v>
      </c>
      <c r="F199" s="20">
        <f>Model!$W$26*((drdp!C199+drdp!L199)*SAG!$B199+(drdp!F199+drdp!O199)*SAG!$C199+(drdp!I199+drdp!R199)*SAG!$D199)</f>
        <v>6.1962811765088824E-18</v>
      </c>
      <c r="G199" s="20">
        <f>Model!$W$26*((drdp!D199+drdp!M199)*SAG!$B199+(drdp!G199+drdp!P199)*SAG!$C199+(drdp!J199+drdp!S199)*SAG!$D199)</f>
        <v>-0.10471975511965978</v>
      </c>
      <c r="H199" s="18">
        <f>Model!$W$26*((drdp!B199)*SAG!$B199+(drdp!E199)*SAG!$C199+(drdp!H199)*SAG!$D199)</f>
        <v>8.301442686608609E-19</v>
      </c>
      <c r="I199" s="18">
        <f>Model!$W$26*((drdp!C199)*SAG!$B199+(drdp!F199)*SAG!$C199+(drdp!I199)*SAG!$D199)</f>
        <v>3.0981405882544412E-18</v>
      </c>
      <c r="J199" s="18">
        <f>Model!$W$26*((drdp!D199)*SAG!$B199+(drdp!G199)*SAG!$C199+(drdp!J199)*SAG!$D199)</f>
        <v>-5.235987755982989E-2</v>
      </c>
      <c r="K199" s="21">
        <f>SUM(E$3:E198)+H199</f>
        <v>1.5293133234679896</v>
      </c>
      <c r="L199" s="21">
        <f>SUM(F$3:F198)+I199</f>
        <v>5.7074750238745802</v>
      </c>
      <c r="M199" s="21">
        <f>SUM(G$3:G198)+J199</f>
        <v>-11.407254513213042</v>
      </c>
      <c r="N199" s="19">
        <f t="shared" si="19"/>
        <v>2.3387992413367078</v>
      </c>
      <c r="O199" s="19">
        <f t="shared" si="20"/>
        <v>32.57527114815214</v>
      </c>
      <c r="P199" s="19">
        <f t="shared" si="21"/>
        <v>130.12545552921932</v>
      </c>
      <c r="Q199" s="19">
        <f t="shared" si="22"/>
        <v>8.7285175973721785</v>
      </c>
      <c r="R199" s="19">
        <f t="shared" si="23"/>
        <v>-17.44526631124706</v>
      </c>
      <c r="S199" s="19">
        <f t="shared" si="24"/>
        <v>-65.106620225144013</v>
      </c>
    </row>
    <row r="200" spans="1:19" x14ac:dyDescent="0.25">
      <c r="A200" s="26">
        <f>Wellpath!E200</f>
        <v>5910</v>
      </c>
      <c r="B200" s="22">
        <v>0</v>
      </c>
      <c r="C200" s="22">
        <f>SIN(Wellpath!$L200)</f>
        <v>1</v>
      </c>
      <c r="D200" s="22">
        <v>0</v>
      </c>
      <c r="E200" s="20">
        <f>Model!$W$26*((drdp!B200+drdp!K200)*SAG!$B200+(drdp!E200+drdp!N200)*SAG!$C200+(drdp!H200+drdp!Q200)*SAG!$D200)</f>
        <v>1.6602885373217218E-18</v>
      </c>
      <c r="F200" s="20">
        <f>Model!$W$26*((drdp!C200+drdp!L200)*SAG!$B200+(drdp!F200+drdp!O200)*SAG!$C200+(drdp!I200+drdp!R200)*SAG!$D200)</f>
        <v>6.1962811765088824E-18</v>
      </c>
      <c r="G200" s="20">
        <f>Model!$W$26*((drdp!D200+drdp!M200)*SAG!$B200+(drdp!G200+drdp!P200)*SAG!$C200+(drdp!J200+drdp!S200)*SAG!$D200)</f>
        <v>-0.10471975511965978</v>
      </c>
      <c r="H200" s="18">
        <f>Model!$W$26*((drdp!B200)*SAG!$B200+(drdp!E200)*SAG!$C200+(drdp!H200)*SAG!$D200)</f>
        <v>8.301442686608609E-19</v>
      </c>
      <c r="I200" s="18">
        <f>Model!$W$26*((drdp!C200)*SAG!$B200+(drdp!F200)*SAG!$C200+(drdp!I200)*SAG!$D200)</f>
        <v>3.0981405882544412E-18</v>
      </c>
      <c r="J200" s="18">
        <f>Model!$W$26*((drdp!D200)*SAG!$B200+(drdp!G200)*SAG!$C200+(drdp!J200)*SAG!$D200)</f>
        <v>-5.235987755982989E-2</v>
      </c>
      <c r="K200" s="21">
        <f>SUM(E$3:E199)+H200</f>
        <v>1.5293133234679896</v>
      </c>
      <c r="L200" s="21">
        <f>SUM(F$3:F199)+I200</f>
        <v>5.7074750238745802</v>
      </c>
      <c r="M200" s="21">
        <f>SUM(G$3:G199)+J200</f>
        <v>-11.511974268332702</v>
      </c>
      <c r="N200" s="19">
        <f t="shared" si="19"/>
        <v>2.3387992413367078</v>
      </c>
      <c r="O200" s="19">
        <f t="shared" si="20"/>
        <v>32.57527114815214</v>
      </c>
      <c r="P200" s="19">
        <f t="shared" si="21"/>
        <v>132.52555155475426</v>
      </c>
      <c r="Q200" s="19">
        <f t="shared" si="22"/>
        <v>8.7285175973721785</v>
      </c>
      <c r="R200" s="19">
        <f t="shared" si="23"/>
        <v>-17.605415627981863</v>
      </c>
      <c r="S200" s="19">
        <f t="shared" si="24"/>
        <v>-65.704305611995736</v>
      </c>
    </row>
    <row r="201" spans="1:19" x14ac:dyDescent="0.25">
      <c r="A201" s="26">
        <f>Wellpath!E201</f>
        <v>5940</v>
      </c>
      <c r="B201" s="22">
        <v>0</v>
      </c>
      <c r="C201" s="22">
        <f>SIN(Wellpath!$L201)</f>
        <v>1</v>
      </c>
      <c r="D201" s="22">
        <v>0</v>
      </c>
      <c r="E201" s="20">
        <f>Model!$W$26*((drdp!B201+drdp!K201)*SAG!$B201+(drdp!E201+drdp!N201)*SAG!$C201+(drdp!H201+drdp!Q201)*SAG!$D201)</f>
        <v>1.6602885373217218E-18</v>
      </c>
      <c r="F201" s="20">
        <f>Model!$W$26*((drdp!C201+drdp!L201)*SAG!$B201+(drdp!F201+drdp!O201)*SAG!$C201+(drdp!I201+drdp!R201)*SAG!$D201)</f>
        <v>6.1962811765088824E-18</v>
      </c>
      <c r="G201" s="20">
        <f>Model!$W$26*((drdp!D201+drdp!M201)*SAG!$B201+(drdp!G201+drdp!P201)*SAG!$C201+(drdp!J201+drdp!S201)*SAG!$D201)</f>
        <v>-0.10471975511965978</v>
      </c>
      <c r="H201" s="18">
        <f>Model!$W$26*((drdp!B201)*SAG!$B201+(drdp!E201)*SAG!$C201+(drdp!H201)*SAG!$D201)</f>
        <v>8.301442686608609E-19</v>
      </c>
      <c r="I201" s="18">
        <f>Model!$W$26*((drdp!C201)*SAG!$B201+(drdp!F201)*SAG!$C201+(drdp!I201)*SAG!$D201)</f>
        <v>3.0981405882544412E-18</v>
      </c>
      <c r="J201" s="18">
        <f>Model!$W$26*((drdp!D201)*SAG!$B201+(drdp!G201)*SAG!$C201+(drdp!J201)*SAG!$D201)</f>
        <v>-5.235987755982989E-2</v>
      </c>
      <c r="K201" s="21">
        <f>SUM(E$3:E200)+H201</f>
        <v>1.5293133234679896</v>
      </c>
      <c r="L201" s="21">
        <f>SUM(F$3:F200)+I201</f>
        <v>5.7074750238745802</v>
      </c>
      <c r="M201" s="21">
        <f>SUM(G$3:G200)+J201</f>
        <v>-11.616694023452363</v>
      </c>
      <c r="N201" s="19">
        <f t="shared" si="19"/>
        <v>2.3387992413367078</v>
      </c>
      <c r="O201" s="19">
        <f t="shared" si="20"/>
        <v>32.57527114815214</v>
      </c>
      <c r="P201" s="19">
        <f t="shared" si="21"/>
        <v>134.94758003451383</v>
      </c>
      <c r="Q201" s="19">
        <f t="shared" si="22"/>
        <v>8.7285175973721785</v>
      </c>
      <c r="R201" s="19">
        <f t="shared" si="23"/>
        <v>-17.765564944716665</v>
      </c>
      <c r="S201" s="19">
        <f t="shared" si="24"/>
        <v>-66.301990998847472</v>
      </c>
    </row>
    <row r="202" spans="1:19" x14ac:dyDescent="0.25">
      <c r="A202" s="26">
        <f>Wellpath!E202</f>
        <v>5970</v>
      </c>
      <c r="B202" s="22">
        <v>0</v>
      </c>
      <c r="C202" s="22">
        <f>SIN(Wellpath!$L202)</f>
        <v>1</v>
      </c>
      <c r="D202" s="22">
        <v>0</v>
      </c>
      <c r="E202" s="20">
        <f>Model!$W$26*((drdp!B202+drdp!K202)*SAG!$B202+(drdp!E202+drdp!N202)*SAG!$C202+(drdp!H202+drdp!Q202)*SAG!$D202)</f>
        <v>1.6602885373217218E-18</v>
      </c>
      <c r="F202" s="20">
        <f>Model!$W$26*((drdp!C202+drdp!L202)*SAG!$B202+(drdp!F202+drdp!O202)*SAG!$C202+(drdp!I202+drdp!R202)*SAG!$D202)</f>
        <v>6.1962811765088824E-18</v>
      </c>
      <c r="G202" s="20">
        <f>Model!$W$26*((drdp!D202+drdp!M202)*SAG!$B202+(drdp!G202+drdp!P202)*SAG!$C202+(drdp!J202+drdp!S202)*SAG!$D202)</f>
        <v>-0.10471975511965978</v>
      </c>
      <c r="H202" s="18">
        <f>Model!$W$26*((drdp!B202)*SAG!$B202+(drdp!E202)*SAG!$C202+(drdp!H202)*SAG!$D202)</f>
        <v>8.301442686608609E-19</v>
      </c>
      <c r="I202" s="18">
        <f>Model!$W$26*((drdp!C202)*SAG!$B202+(drdp!F202)*SAG!$C202+(drdp!I202)*SAG!$D202)</f>
        <v>3.0981405882544412E-18</v>
      </c>
      <c r="J202" s="18">
        <f>Model!$W$26*((drdp!D202)*SAG!$B202+(drdp!G202)*SAG!$C202+(drdp!J202)*SAG!$D202)</f>
        <v>-5.235987755982989E-2</v>
      </c>
      <c r="K202" s="21">
        <f>SUM(E$3:E201)+H202</f>
        <v>1.5293133234679896</v>
      </c>
      <c r="L202" s="21">
        <f>SUM(F$3:F201)+I202</f>
        <v>5.7074750238745802</v>
      </c>
      <c r="M202" s="21">
        <f>SUM(G$3:G201)+J202</f>
        <v>-11.721413778572023</v>
      </c>
      <c r="N202" s="19">
        <f t="shared" si="19"/>
        <v>2.3387992413367078</v>
      </c>
      <c r="O202" s="19">
        <f t="shared" si="20"/>
        <v>32.57527114815214</v>
      </c>
      <c r="P202" s="19">
        <f t="shared" si="21"/>
        <v>137.39154096849808</v>
      </c>
      <c r="Q202" s="19">
        <f t="shared" si="22"/>
        <v>8.7285175973721785</v>
      </c>
      <c r="R202" s="19">
        <f t="shared" si="23"/>
        <v>-17.925714261451468</v>
      </c>
      <c r="S202" s="19">
        <f t="shared" si="24"/>
        <v>-66.899676385699195</v>
      </c>
    </row>
    <row r="203" spans="1:19" x14ac:dyDescent="0.25">
      <c r="A203" s="26">
        <f>Wellpath!E203</f>
        <v>6000</v>
      </c>
      <c r="B203" s="22">
        <v>0</v>
      </c>
      <c r="C203" s="22">
        <f>SIN(Wellpath!$L203)</f>
        <v>1</v>
      </c>
      <c r="D203" s="22">
        <v>0</v>
      </c>
      <c r="E203" s="20">
        <f>Model!$W$26*((drdp!B203+drdp!K203)*SAG!$B203+(drdp!E203+drdp!N203)*SAG!$C203+(drdp!H203+drdp!Q203)*SAG!$D203)</f>
        <v>1.6602885373217218E-18</v>
      </c>
      <c r="F203" s="20">
        <f>Model!$W$26*((drdp!C203+drdp!L203)*SAG!$B203+(drdp!F203+drdp!O203)*SAG!$C203+(drdp!I203+drdp!R203)*SAG!$D203)</f>
        <v>6.1962811765088824E-18</v>
      </c>
      <c r="G203" s="20">
        <f>Model!$W$26*((drdp!D203+drdp!M203)*SAG!$B203+(drdp!G203+drdp!P203)*SAG!$C203+(drdp!J203+drdp!S203)*SAG!$D203)</f>
        <v>-0.10471975511965978</v>
      </c>
      <c r="H203" s="18">
        <f>Model!$W$26*((drdp!B203)*SAG!$B203+(drdp!E203)*SAG!$C203+(drdp!H203)*SAG!$D203)</f>
        <v>8.301442686608609E-19</v>
      </c>
      <c r="I203" s="18">
        <f>Model!$W$26*((drdp!C203)*SAG!$B203+(drdp!F203)*SAG!$C203+(drdp!I203)*SAG!$D203)</f>
        <v>3.0981405882544412E-18</v>
      </c>
      <c r="J203" s="18">
        <f>Model!$W$26*((drdp!D203)*SAG!$B203+(drdp!G203)*SAG!$C203+(drdp!J203)*SAG!$D203)</f>
        <v>-5.235987755982989E-2</v>
      </c>
      <c r="K203" s="21">
        <f>SUM(E$3:E202)+H203</f>
        <v>1.5293133234679896</v>
      </c>
      <c r="L203" s="21">
        <f>SUM(F$3:F202)+I203</f>
        <v>5.7074750238745802</v>
      </c>
      <c r="M203" s="21">
        <f>SUM(G$3:G202)+J203</f>
        <v>-11.826133533691683</v>
      </c>
      <c r="N203" s="19">
        <f t="shared" si="19"/>
        <v>2.3387992413367078</v>
      </c>
      <c r="O203" s="19">
        <f t="shared" si="20"/>
        <v>32.57527114815214</v>
      </c>
      <c r="P203" s="19">
        <f t="shared" si="21"/>
        <v>139.85743435670693</v>
      </c>
      <c r="Q203" s="19">
        <f t="shared" si="22"/>
        <v>8.7285175973721785</v>
      </c>
      <c r="R203" s="19">
        <f t="shared" si="23"/>
        <v>-18.08586357818627</v>
      </c>
      <c r="S203" s="19">
        <f t="shared" si="24"/>
        <v>-67.497361772550917</v>
      </c>
    </row>
    <row r="204" spans="1:19" x14ac:dyDescent="0.25">
      <c r="A204" s="26">
        <f>Wellpath!E204</f>
        <v>6030</v>
      </c>
      <c r="B204" s="22">
        <v>0</v>
      </c>
      <c r="C204" s="22">
        <f>SIN(Wellpath!$L204)</f>
        <v>1</v>
      </c>
      <c r="D204" s="22">
        <v>0</v>
      </c>
      <c r="E204" s="20">
        <f>Model!$W$26*((drdp!B204+drdp!K204)*SAG!$B204+(drdp!E204+drdp!N204)*SAG!$C204+(drdp!H204+drdp!Q204)*SAG!$D204)</f>
        <v>1.6602885373217218E-18</v>
      </c>
      <c r="F204" s="20">
        <f>Model!$W$26*((drdp!C204+drdp!L204)*SAG!$B204+(drdp!F204+drdp!O204)*SAG!$C204+(drdp!I204+drdp!R204)*SAG!$D204)</f>
        <v>6.1962811765088824E-18</v>
      </c>
      <c r="G204" s="20">
        <f>Model!$W$26*((drdp!D204+drdp!M204)*SAG!$B204+(drdp!G204+drdp!P204)*SAG!$C204+(drdp!J204+drdp!S204)*SAG!$D204)</f>
        <v>-0.10471975511965978</v>
      </c>
      <c r="H204" s="18">
        <f>Model!$W$26*((drdp!B204)*SAG!$B204+(drdp!E204)*SAG!$C204+(drdp!H204)*SAG!$D204)</f>
        <v>8.301442686608609E-19</v>
      </c>
      <c r="I204" s="18">
        <f>Model!$W$26*((drdp!C204)*SAG!$B204+(drdp!F204)*SAG!$C204+(drdp!I204)*SAG!$D204)</f>
        <v>3.0981405882544412E-18</v>
      </c>
      <c r="J204" s="18">
        <f>Model!$W$26*((drdp!D204)*SAG!$B204+(drdp!G204)*SAG!$C204+(drdp!J204)*SAG!$D204)</f>
        <v>-5.235987755982989E-2</v>
      </c>
      <c r="K204" s="21">
        <f>SUM(E$3:E203)+H204</f>
        <v>1.5293133234679896</v>
      </c>
      <c r="L204" s="21">
        <f>SUM(F$3:F203)+I204</f>
        <v>5.7074750238745802</v>
      </c>
      <c r="M204" s="21">
        <f>SUM(G$3:G203)+J204</f>
        <v>-11.930853288811344</v>
      </c>
      <c r="N204" s="19">
        <f t="shared" si="19"/>
        <v>2.3387992413367078</v>
      </c>
      <c r="O204" s="19">
        <f t="shared" si="20"/>
        <v>32.57527114815214</v>
      </c>
      <c r="P204" s="19">
        <f t="shared" si="21"/>
        <v>142.34526019914045</v>
      </c>
      <c r="Q204" s="19">
        <f t="shared" si="22"/>
        <v>8.7285175973721785</v>
      </c>
      <c r="R204" s="19">
        <f t="shared" si="23"/>
        <v>-18.246012894921069</v>
      </c>
      <c r="S204" s="19">
        <f t="shared" si="24"/>
        <v>-68.09504715940264</v>
      </c>
    </row>
    <row r="205" spans="1:19" x14ac:dyDescent="0.25">
      <c r="A205" s="26">
        <f>Wellpath!E205</f>
        <v>6060</v>
      </c>
      <c r="B205" s="22">
        <v>0</v>
      </c>
      <c r="C205" s="22">
        <f>SIN(Wellpath!$L205)</f>
        <v>1</v>
      </c>
      <c r="D205" s="22">
        <v>0</v>
      </c>
      <c r="E205" s="20">
        <f>Model!$W$26*((drdp!B205+drdp!K205)*SAG!$B205+(drdp!E205+drdp!N205)*SAG!$C205+(drdp!H205+drdp!Q205)*SAG!$D205)</f>
        <v>1.6602885373217218E-18</v>
      </c>
      <c r="F205" s="20">
        <f>Model!$W$26*((drdp!C205+drdp!L205)*SAG!$B205+(drdp!F205+drdp!O205)*SAG!$C205+(drdp!I205+drdp!R205)*SAG!$D205)</f>
        <v>6.1962811765088824E-18</v>
      </c>
      <c r="G205" s="20">
        <f>Model!$W$26*((drdp!D205+drdp!M205)*SAG!$B205+(drdp!G205+drdp!P205)*SAG!$C205+(drdp!J205+drdp!S205)*SAG!$D205)</f>
        <v>-0.10471975511965978</v>
      </c>
      <c r="H205" s="18">
        <f>Model!$W$26*((drdp!B205)*SAG!$B205+(drdp!E205)*SAG!$C205+(drdp!H205)*SAG!$D205)</f>
        <v>8.301442686608609E-19</v>
      </c>
      <c r="I205" s="18">
        <f>Model!$W$26*((drdp!C205)*SAG!$B205+(drdp!F205)*SAG!$C205+(drdp!I205)*SAG!$D205)</f>
        <v>3.0981405882544412E-18</v>
      </c>
      <c r="J205" s="18">
        <f>Model!$W$26*((drdp!D205)*SAG!$B205+(drdp!G205)*SAG!$C205+(drdp!J205)*SAG!$D205)</f>
        <v>-5.235987755982989E-2</v>
      </c>
      <c r="K205" s="21">
        <f>SUM(E$3:E204)+H205</f>
        <v>1.5293133234679896</v>
      </c>
      <c r="L205" s="21">
        <f>SUM(F$3:F204)+I205</f>
        <v>5.7074750238745802</v>
      </c>
      <c r="M205" s="21">
        <f>SUM(G$3:G204)+J205</f>
        <v>-12.035573043931004</v>
      </c>
      <c r="N205" s="19">
        <f t="shared" si="19"/>
        <v>2.3387992413367078</v>
      </c>
      <c r="O205" s="19">
        <f t="shared" si="20"/>
        <v>32.57527114815214</v>
      </c>
      <c r="P205" s="19">
        <f t="shared" si="21"/>
        <v>144.85501849579862</v>
      </c>
      <c r="Q205" s="19">
        <f t="shared" si="22"/>
        <v>8.7285175973721785</v>
      </c>
      <c r="R205" s="19">
        <f t="shared" si="23"/>
        <v>-18.406162211655872</v>
      </c>
      <c r="S205" s="19">
        <f t="shared" si="24"/>
        <v>-68.692732546254362</v>
      </c>
    </row>
    <row r="206" spans="1:19" x14ac:dyDescent="0.25">
      <c r="A206" s="26">
        <f>Wellpath!E206</f>
        <v>6090</v>
      </c>
      <c r="B206" s="22">
        <v>0</v>
      </c>
      <c r="C206" s="22">
        <f>SIN(Wellpath!$L206)</f>
        <v>1</v>
      </c>
      <c r="D206" s="22">
        <v>0</v>
      </c>
      <c r="E206" s="20">
        <f>Model!$W$26*((drdp!B206+drdp!K206)*SAG!$B206+(drdp!E206+drdp!N206)*SAG!$C206+(drdp!H206+drdp!Q206)*SAG!$D206)</f>
        <v>1.6602885373217218E-18</v>
      </c>
      <c r="F206" s="20">
        <f>Model!$W$26*((drdp!C206+drdp!L206)*SAG!$B206+(drdp!F206+drdp!O206)*SAG!$C206+(drdp!I206+drdp!R206)*SAG!$D206)</f>
        <v>6.1962811765088824E-18</v>
      </c>
      <c r="G206" s="20">
        <f>Model!$W$26*((drdp!D206+drdp!M206)*SAG!$B206+(drdp!G206+drdp!P206)*SAG!$C206+(drdp!J206+drdp!S206)*SAG!$D206)</f>
        <v>-0.10471975511965978</v>
      </c>
      <c r="H206" s="18">
        <f>Model!$W$26*((drdp!B206)*SAG!$B206+(drdp!E206)*SAG!$C206+(drdp!H206)*SAG!$D206)</f>
        <v>8.301442686608609E-19</v>
      </c>
      <c r="I206" s="18">
        <f>Model!$W$26*((drdp!C206)*SAG!$B206+(drdp!F206)*SAG!$C206+(drdp!I206)*SAG!$D206)</f>
        <v>3.0981405882544412E-18</v>
      </c>
      <c r="J206" s="18">
        <f>Model!$W$26*((drdp!D206)*SAG!$B206+(drdp!G206)*SAG!$C206+(drdp!J206)*SAG!$D206)</f>
        <v>-5.235987755982989E-2</v>
      </c>
      <c r="K206" s="21">
        <f>SUM(E$3:E205)+H206</f>
        <v>1.5293133234679896</v>
      </c>
      <c r="L206" s="21">
        <f>SUM(F$3:F205)+I206</f>
        <v>5.7074750238745802</v>
      </c>
      <c r="M206" s="21">
        <f>SUM(G$3:G205)+J206</f>
        <v>-12.140292799050664</v>
      </c>
      <c r="N206" s="19">
        <f t="shared" si="19"/>
        <v>2.3387992413367078</v>
      </c>
      <c r="O206" s="19">
        <f t="shared" si="20"/>
        <v>32.57527114815214</v>
      </c>
      <c r="P206" s="19">
        <f t="shared" si="21"/>
        <v>147.38670924668142</v>
      </c>
      <c r="Q206" s="19">
        <f t="shared" si="22"/>
        <v>8.7285175973721785</v>
      </c>
      <c r="R206" s="19">
        <f t="shared" si="23"/>
        <v>-18.566311528390674</v>
      </c>
      <c r="S206" s="19">
        <f t="shared" si="24"/>
        <v>-69.290417933106085</v>
      </c>
    </row>
    <row r="207" spans="1:19" x14ac:dyDescent="0.25">
      <c r="A207" s="26">
        <f>Wellpath!E207</f>
        <v>6120</v>
      </c>
      <c r="B207" s="22">
        <v>0</v>
      </c>
      <c r="C207" s="22">
        <f>SIN(Wellpath!$L207)</f>
        <v>1</v>
      </c>
      <c r="D207" s="22">
        <v>0</v>
      </c>
      <c r="E207" s="20">
        <f>Model!$W$26*((drdp!B207+drdp!K207)*SAG!$B207+(drdp!E207+drdp!N207)*SAG!$C207+(drdp!H207+drdp!Q207)*SAG!$D207)</f>
        <v>1.6602885373217218E-18</v>
      </c>
      <c r="F207" s="20">
        <f>Model!$W$26*((drdp!C207+drdp!L207)*SAG!$B207+(drdp!F207+drdp!O207)*SAG!$C207+(drdp!I207+drdp!R207)*SAG!$D207)</f>
        <v>6.1962811765088824E-18</v>
      </c>
      <c r="G207" s="20">
        <f>Model!$W$26*((drdp!D207+drdp!M207)*SAG!$B207+(drdp!G207+drdp!P207)*SAG!$C207+(drdp!J207+drdp!S207)*SAG!$D207)</f>
        <v>-0.10471975511965978</v>
      </c>
      <c r="H207" s="18">
        <f>Model!$W$26*((drdp!B207)*SAG!$B207+(drdp!E207)*SAG!$C207+(drdp!H207)*SAG!$D207)</f>
        <v>8.301442686608609E-19</v>
      </c>
      <c r="I207" s="18">
        <f>Model!$W$26*((drdp!C207)*SAG!$B207+(drdp!F207)*SAG!$C207+(drdp!I207)*SAG!$D207)</f>
        <v>3.0981405882544412E-18</v>
      </c>
      <c r="J207" s="18">
        <f>Model!$W$26*((drdp!D207)*SAG!$B207+(drdp!G207)*SAG!$C207+(drdp!J207)*SAG!$D207)</f>
        <v>-5.235987755982989E-2</v>
      </c>
      <c r="K207" s="21">
        <f>SUM(E$3:E206)+H207</f>
        <v>1.5293133234679896</v>
      </c>
      <c r="L207" s="21">
        <f>SUM(F$3:F206)+I207</f>
        <v>5.7074750238745802</v>
      </c>
      <c r="M207" s="21">
        <f>SUM(G$3:G206)+J207</f>
        <v>-12.245012554170325</v>
      </c>
      <c r="N207" s="19">
        <f t="shared" si="19"/>
        <v>2.3387992413367078</v>
      </c>
      <c r="O207" s="19">
        <f t="shared" si="20"/>
        <v>32.57527114815214</v>
      </c>
      <c r="P207" s="19">
        <f t="shared" si="21"/>
        <v>149.94033245178886</v>
      </c>
      <c r="Q207" s="19">
        <f t="shared" si="22"/>
        <v>8.7285175973721785</v>
      </c>
      <c r="R207" s="19">
        <f t="shared" si="23"/>
        <v>-18.726460845125477</v>
      </c>
      <c r="S207" s="19">
        <f t="shared" si="24"/>
        <v>-69.888103319957807</v>
      </c>
    </row>
    <row r="208" spans="1:19" x14ac:dyDescent="0.25">
      <c r="A208" s="26">
        <f>Wellpath!E208</f>
        <v>6150</v>
      </c>
      <c r="B208" s="22">
        <v>0</v>
      </c>
      <c r="C208" s="22">
        <f>SIN(Wellpath!$L208)</f>
        <v>1</v>
      </c>
      <c r="D208" s="22">
        <v>0</v>
      </c>
      <c r="E208" s="20">
        <f>Model!$W$26*((drdp!B208+drdp!K208)*SAG!$B208+(drdp!E208+drdp!N208)*SAG!$C208+(drdp!H208+drdp!Q208)*SAG!$D208)</f>
        <v>1.6602885373217218E-18</v>
      </c>
      <c r="F208" s="20">
        <f>Model!$W$26*((drdp!C208+drdp!L208)*SAG!$B208+(drdp!F208+drdp!O208)*SAG!$C208+(drdp!I208+drdp!R208)*SAG!$D208)</f>
        <v>6.1962811765088824E-18</v>
      </c>
      <c r="G208" s="20">
        <f>Model!$W$26*((drdp!D208+drdp!M208)*SAG!$B208+(drdp!G208+drdp!P208)*SAG!$C208+(drdp!J208+drdp!S208)*SAG!$D208)</f>
        <v>-0.10471975511965978</v>
      </c>
      <c r="H208" s="18">
        <f>Model!$W$26*((drdp!B208)*SAG!$B208+(drdp!E208)*SAG!$C208+(drdp!H208)*SAG!$D208)</f>
        <v>8.301442686608609E-19</v>
      </c>
      <c r="I208" s="18">
        <f>Model!$W$26*((drdp!C208)*SAG!$B208+(drdp!F208)*SAG!$C208+(drdp!I208)*SAG!$D208)</f>
        <v>3.0981405882544412E-18</v>
      </c>
      <c r="J208" s="18">
        <f>Model!$W$26*((drdp!D208)*SAG!$B208+(drdp!G208)*SAG!$C208+(drdp!J208)*SAG!$D208)</f>
        <v>-5.235987755982989E-2</v>
      </c>
      <c r="K208" s="21">
        <f>SUM(E$3:E207)+H208</f>
        <v>1.5293133234679896</v>
      </c>
      <c r="L208" s="21">
        <f>SUM(F$3:F207)+I208</f>
        <v>5.7074750238745802</v>
      </c>
      <c r="M208" s="21">
        <f>SUM(G$3:G207)+J208</f>
        <v>-12.349732309289985</v>
      </c>
      <c r="N208" s="19">
        <f t="shared" si="19"/>
        <v>2.3387992413367078</v>
      </c>
      <c r="O208" s="19">
        <f t="shared" si="20"/>
        <v>32.57527114815214</v>
      </c>
      <c r="P208" s="19">
        <f t="shared" si="21"/>
        <v>152.51588811112094</v>
      </c>
      <c r="Q208" s="19">
        <f t="shared" si="22"/>
        <v>8.7285175973721785</v>
      </c>
      <c r="R208" s="19">
        <f t="shared" si="23"/>
        <v>-18.886610161860279</v>
      </c>
      <c r="S208" s="19">
        <f t="shared" si="24"/>
        <v>-70.485788706809529</v>
      </c>
    </row>
    <row r="209" spans="1:19" x14ac:dyDescent="0.25">
      <c r="A209" s="26">
        <f>Wellpath!E209</f>
        <v>6180</v>
      </c>
      <c r="B209" s="22">
        <v>0</v>
      </c>
      <c r="C209" s="22">
        <f>SIN(Wellpath!$L209)</f>
        <v>1</v>
      </c>
      <c r="D209" s="22">
        <v>0</v>
      </c>
      <c r="E209" s="20">
        <f>Model!$W$26*((drdp!B209+drdp!K209)*SAG!$B209+(drdp!E209+drdp!N209)*SAG!$C209+(drdp!H209+drdp!Q209)*SAG!$D209)</f>
        <v>1.6602885373217218E-18</v>
      </c>
      <c r="F209" s="20">
        <f>Model!$W$26*((drdp!C209+drdp!L209)*SAG!$B209+(drdp!F209+drdp!O209)*SAG!$C209+(drdp!I209+drdp!R209)*SAG!$D209)</f>
        <v>6.1962811765088824E-18</v>
      </c>
      <c r="G209" s="20">
        <f>Model!$W$26*((drdp!D209+drdp!M209)*SAG!$B209+(drdp!G209+drdp!P209)*SAG!$C209+(drdp!J209+drdp!S209)*SAG!$D209)</f>
        <v>-0.10471975511965978</v>
      </c>
      <c r="H209" s="18">
        <f>Model!$W$26*((drdp!B209)*SAG!$B209+(drdp!E209)*SAG!$C209+(drdp!H209)*SAG!$D209)</f>
        <v>8.301442686608609E-19</v>
      </c>
      <c r="I209" s="18">
        <f>Model!$W$26*((drdp!C209)*SAG!$B209+(drdp!F209)*SAG!$C209+(drdp!I209)*SAG!$D209)</f>
        <v>3.0981405882544412E-18</v>
      </c>
      <c r="J209" s="18">
        <f>Model!$W$26*((drdp!D209)*SAG!$B209+(drdp!G209)*SAG!$C209+(drdp!J209)*SAG!$D209)</f>
        <v>-5.235987755982989E-2</v>
      </c>
      <c r="K209" s="21">
        <f>SUM(E$3:E208)+H209</f>
        <v>1.5293133234679896</v>
      </c>
      <c r="L209" s="21">
        <f>SUM(F$3:F208)+I209</f>
        <v>5.7074750238745802</v>
      </c>
      <c r="M209" s="21">
        <f>SUM(G$3:G208)+J209</f>
        <v>-12.454452064409645</v>
      </c>
      <c r="N209" s="19">
        <f t="shared" si="19"/>
        <v>2.3387992413367078</v>
      </c>
      <c r="O209" s="19">
        <f t="shared" si="20"/>
        <v>32.57527114815214</v>
      </c>
      <c r="P209" s="19">
        <f t="shared" si="21"/>
        <v>155.11337622467769</v>
      </c>
      <c r="Q209" s="19">
        <f t="shared" si="22"/>
        <v>8.7285175973721785</v>
      </c>
      <c r="R209" s="19">
        <f t="shared" si="23"/>
        <v>-19.046759478595078</v>
      </c>
      <c r="S209" s="19">
        <f t="shared" si="24"/>
        <v>-71.083474093661252</v>
      </c>
    </row>
    <row r="210" spans="1:19" x14ac:dyDescent="0.25">
      <c r="A210" s="26">
        <f>Wellpath!E210</f>
        <v>6210</v>
      </c>
      <c r="B210" s="22">
        <v>0</v>
      </c>
      <c r="C210" s="22">
        <f>SIN(Wellpath!$L210)</f>
        <v>1</v>
      </c>
      <c r="D210" s="22">
        <v>0</v>
      </c>
      <c r="E210" s="20">
        <f>Model!$W$26*((drdp!B210+drdp!K210)*SAG!$B210+(drdp!E210+drdp!N210)*SAG!$C210+(drdp!H210+drdp!Q210)*SAG!$D210)</f>
        <v>1.6602885373217218E-18</v>
      </c>
      <c r="F210" s="20">
        <f>Model!$W$26*((drdp!C210+drdp!L210)*SAG!$B210+(drdp!F210+drdp!O210)*SAG!$C210+(drdp!I210+drdp!R210)*SAG!$D210)</f>
        <v>6.1962811765088824E-18</v>
      </c>
      <c r="G210" s="20">
        <f>Model!$W$26*((drdp!D210+drdp!M210)*SAG!$B210+(drdp!G210+drdp!P210)*SAG!$C210+(drdp!J210+drdp!S210)*SAG!$D210)</f>
        <v>-0.10471975511965978</v>
      </c>
      <c r="H210" s="18">
        <f>Model!$W$26*((drdp!B210)*SAG!$B210+(drdp!E210)*SAG!$C210+(drdp!H210)*SAG!$D210)</f>
        <v>8.301442686608609E-19</v>
      </c>
      <c r="I210" s="18">
        <f>Model!$W$26*((drdp!C210)*SAG!$B210+(drdp!F210)*SAG!$C210+(drdp!I210)*SAG!$D210)</f>
        <v>3.0981405882544412E-18</v>
      </c>
      <c r="J210" s="18">
        <f>Model!$W$26*((drdp!D210)*SAG!$B210+(drdp!G210)*SAG!$C210+(drdp!J210)*SAG!$D210)</f>
        <v>-5.235987755982989E-2</v>
      </c>
      <c r="K210" s="21">
        <f>SUM(E$3:E209)+H210</f>
        <v>1.5293133234679896</v>
      </c>
      <c r="L210" s="21">
        <f>SUM(F$3:F209)+I210</f>
        <v>5.7074750238745802</v>
      </c>
      <c r="M210" s="21">
        <f>SUM(G$3:G209)+J210</f>
        <v>-12.559171819529306</v>
      </c>
      <c r="N210" s="19">
        <f t="shared" si="19"/>
        <v>2.3387992413367078</v>
      </c>
      <c r="O210" s="19">
        <f t="shared" si="20"/>
        <v>32.57527114815214</v>
      </c>
      <c r="P210" s="19">
        <f t="shared" si="21"/>
        <v>157.73279679245906</v>
      </c>
      <c r="Q210" s="19">
        <f t="shared" si="22"/>
        <v>8.7285175973721785</v>
      </c>
      <c r="R210" s="19">
        <f t="shared" si="23"/>
        <v>-19.20690879532988</v>
      </c>
      <c r="S210" s="19">
        <f t="shared" si="24"/>
        <v>-71.681159480512974</v>
      </c>
    </row>
    <row r="211" spans="1:19" x14ac:dyDescent="0.25">
      <c r="A211" s="26">
        <f>Wellpath!E211</f>
        <v>6240</v>
      </c>
      <c r="B211" s="22">
        <v>0</v>
      </c>
      <c r="C211" s="22">
        <f>SIN(Wellpath!$L211)</f>
        <v>1</v>
      </c>
      <c r="D211" s="22">
        <v>0</v>
      </c>
      <c r="E211" s="20">
        <f>Model!$W$26*((drdp!B211+drdp!K211)*SAG!$B211+(drdp!E211+drdp!N211)*SAG!$C211+(drdp!H211+drdp!Q211)*SAG!$D211)</f>
        <v>1.6602885373217218E-18</v>
      </c>
      <c r="F211" s="20">
        <f>Model!$W$26*((drdp!C211+drdp!L211)*SAG!$B211+(drdp!F211+drdp!O211)*SAG!$C211+(drdp!I211+drdp!R211)*SAG!$D211)</f>
        <v>6.1962811765088824E-18</v>
      </c>
      <c r="G211" s="20">
        <f>Model!$W$26*((drdp!D211+drdp!M211)*SAG!$B211+(drdp!G211+drdp!P211)*SAG!$C211+(drdp!J211+drdp!S211)*SAG!$D211)</f>
        <v>-0.10471975511965978</v>
      </c>
      <c r="H211" s="18">
        <f>Model!$W$26*((drdp!B211)*SAG!$B211+(drdp!E211)*SAG!$C211+(drdp!H211)*SAG!$D211)</f>
        <v>8.301442686608609E-19</v>
      </c>
      <c r="I211" s="18">
        <f>Model!$W$26*((drdp!C211)*SAG!$B211+(drdp!F211)*SAG!$C211+(drdp!I211)*SAG!$D211)</f>
        <v>3.0981405882544412E-18</v>
      </c>
      <c r="J211" s="18">
        <f>Model!$W$26*((drdp!D211)*SAG!$B211+(drdp!G211)*SAG!$C211+(drdp!J211)*SAG!$D211)</f>
        <v>-5.235987755982989E-2</v>
      </c>
      <c r="K211" s="21">
        <f>SUM(E$3:E210)+H211</f>
        <v>1.5293133234679896</v>
      </c>
      <c r="L211" s="21">
        <f>SUM(F$3:F210)+I211</f>
        <v>5.7074750238745802</v>
      </c>
      <c r="M211" s="21">
        <f>SUM(G$3:G210)+J211</f>
        <v>-12.663891574648966</v>
      </c>
      <c r="N211" s="19">
        <f t="shared" si="19"/>
        <v>2.3387992413367078</v>
      </c>
      <c r="O211" s="19">
        <f t="shared" si="20"/>
        <v>32.57527114815214</v>
      </c>
      <c r="P211" s="19">
        <f t="shared" si="21"/>
        <v>160.37414981446508</v>
      </c>
      <c r="Q211" s="19">
        <f t="shared" si="22"/>
        <v>8.7285175973721785</v>
      </c>
      <c r="R211" s="19">
        <f t="shared" si="23"/>
        <v>-19.367058112064683</v>
      </c>
      <c r="S211" s="19">
        <f t="shared" si="24"/>
        <v>-72.278844867364697</v>
      </c>
    </row>
    <row r="212" spans="1:19" x14ac:dyDescent="0.25">
      <c r="A212" s="26">
        <f>Wellpath!E212</f>
        <v>6270</v>
      </c>
      <c r="B212" s="22">
        <v>0</v>
      </c>
      <c r="C212" s="22">
        <f>SIN(Wellpath!$L212)</f>
        <v>1</v>
      </c>
      <c r="D212" s="22">
        <v>0</v>
      </c>
      <c r="E212" s="20">
        <f>Model!$W$26*((drdp!B212+drdp!K212)*SAG!$B212+(drdp!E212+drdp!N212)*SAG!$C212+(drdp!H212+drdp!Q212)*SAG!$D212)</f>
        <v>1.6602885373217218E-18</v>
      </c>
      <c r="F212" s="20">
        <f>Model!$W$26*((drdp!C212+drdp!L212)*SAG!$B212+(drdp!F212+drdp!O212)*SAG!$C212+(drdp!I212+drdp!R212)*SAG!$D212)</f>
        <v>6.1962811765088824E-18</v>
      </c>
      <c r="G212" s="20">
        <f>Model!$W$26*((drdp!D212+drdp!M212)*SAG!$B212+(drdp!G212+drdp!P212)*SAG!$C212+(drdp!J212+drdp!S212)*SAG!$D212)</f>
        <v>-0.10471975511965978</v>
      </c>
      <c r="H212" s="18">
        <f>Model!$W$26*((drdp!B212)*SAG!$B212+(drdp!E212)*SAG!$C212+(drdp!H212)*SAG!$D212)</f>
        <v>8.301442686608609E-19</v>
      </c>
      <c r="I212" s="18">
        <f>Model!$W$26*((drdp!C212)*SAG!$B212+(drdp!F212)*SAG!$C212+(drdp!I212)*SAG!$D212)</f>
        <v>3.0981405882544412E-18</v>
      </c>
      <c r="J212" s="18">
        <f>Model!$W$26*((drdp!D212)*SAG!$B212+(drdp!G212)*SAG!$C212+(drdp!J212)*SAG!$D212)</f>
        <v>-5.235987755982989E-2</v>
      </c>
      <c r="K212" s="21">
        <f>SUM(E$3:E211)+H212</f>
        <v>1.5293133234679896</v>
      </c>
      <c r="L212" s="21">
        <f>SUM(F$3:F211)+I212</f>
        <v>5.7074750238745802</v>
      </c>
      <c r="M212" s="21">
        <f>SUM(G$3:G211)+J212</f>
        <v>-12.768611329768627</v>
      </c>
      <c r="N212" s="19">
        <f t="shared" si="19"/>
        <v>2.3387992413367078</v>
      </c>
      <c r="O212" s="19">
        <f t="shared" si="20"/>
        <v>32.57527114815214</v>
      </c>
      <c r="P212" s="19">
        <f t="shared" si="21"/>
        <v>163.03743529069573</v>
      </c>
      <c r="Q212" s="19">
        <f t="shared" si="22"/>
        <v>8.7285175973721785</v>
      </c>
      <c r="R212" s="19">
        <f t="shared" si="23"/>
        <v>-19.527207428799485</v>
      </c>
      <c r="S212" s="19">
        <f t="shared" si="24"/>
        <v>-72.876530254216433</v>
      </c>
    </row>
    <row r="213" spans="1:19" x14ac:dyDescent="0.25">
      <c r="A213" s="26">
        <f>Wellpath!E213</f>
        <v>6300</v>
      </c>
      <c r="B213" s="22">
        <v>0</v>
      </c>
      <c r="C213" s="22">
        <f>SIN(Wellpath!$L213)</f>
        <v>1</v>
      </c>
      <c r="D213" s="22">
        <v>0</v>
      </c>
      <c r="E213" s="20">
        <f>Model!$W$26*((drdp!B213+drdp!K213)*SAG!$B213+(drdp!E213+drdp!N213)*SAG!$C213+(drdp!H213+drdp!Q213)*SAG!$D213)</f>
        <v>1.6602885373217218E-18</v>
      </c>
      <c r="F213" s="20">
        <f>Model!$W$26*((drdp!C213+drdp!L213)*SAG!$B213+(drdp!F213+drdp!O213)*SAG!$C213+(drdp!I213+drdp!R213)*SAG!$D213)</f>
        <v>6.1962811765088824E-18</v>
      </c>
      <c r="G213" s="20">
        <f>Model!$W$26*((drdp!D213+drdp!M213)*SAG!$B213+(drdp!G213+drdp!P213)*SAG!$C213+(drdp!J213+drdp!S213)*SAG!$D213)</f>
        <v>-0.10471975511965978</v>
      </c>
      <c r="H213" s="18">
        <f>Model!$W$26*((drdp!B213)*SAG!$B213+(drdp!E213)*SAG!$C213+(drdp!H213)*SAG!$D213)</f>
        <v>8.301442686608609E-19</v>
      </c>
      <c r="I213" s="18">
        <f>Model!$W$26*((drdp!C213)*SAG!$B213+(drdp!F213)*SAG!$C213+(drdp!I213)*SAG!$D213)</f>
        <v>3.0981405882544412E-18</v>
      </c>
      <c r="J213" s="18">
        <f>Model!$W$26*((drdp!D213)*SAG!$B213+(drdp!G213)*SAG!$C213+(drdp!J213)*SAG!$D213)</f>
        <v>-5.235987755982989E-2</v>
      </c>
      <c r="K213" s="21">
        <f>SUM(E$3:E212)+H213</f>
        <v>1.5293133234679896</v>
      </c>
      <c r="L213" s="21">
        <f>SUM(F$3:F212)+I213</f>
        <v>5.7074750238745802</v>
      </c>
      <c r="M213" s="21">
        <f>SUM(G$3:G212)+J213</f>
        <v>-12.873331084888287</v>
      </c>
      <c r="N213" s="19">
        <f t="shared" si="19"/>
        <v>2.3387992413367078</v>
      </c>
      <c r="O213" s="19">
        <f t="shared" si="20"/>
        <v>32.57527114815214</v>
      </c>
      <c r="P213" s="19">
        <f t="shared" si="21"/>
        <v>165.72265322115103</v>
      </c>
      <c r="Q213" s="19">
        <f t="shared" si="22"/>
        <v>8.7285175973721785</v>
      </c>
      <c r="R213" s="19">
        <f t="shared" si="23"/>
        <v>-19.687356745534288</v>
      </c>
      <c r="S213" s="19">
        <f t="shared" si="24"/>
        <v>-73.474215641068156</v>
      </c>
    </row>
    <row r="214" spans="1:19" x14ac:dyDescent="0.25">
      <c r="A214" s="26">
        <f>Wellpath!E214</f>
        <v>6330</v>
      </c>
      <c r="B214" s="22">
        <v>0</v>
      </c>
      <c r="C214" s="22">
        <f>SIN(Wellpath!$L214)</f>
        <v>1</v>
      </c>
      <c r="D214" s="22">
        <v>0</v>
      </c>
      <c r="E214" s="20">
        <f>Model!$W$26*((drdp!B214+drdp!K214)*SAG!$B214+(drdp!E214+drdp!N214)*SAG!$C214+(drdp!H214+drdp!Q214)*SAG!$D214)</f>
        <v>1.6602885373217218E-18</v>
      </c>
      <c r="F214" s="20">
        <f>Model!$W$26*((drdp!C214+drdp!L214)*SAG!$B214+(drdp!F214+drdp!O214)*SAG!$C214+(drdp!I214+drdp!R214)*SAG!$D214)</f>
        <v>6.1962811765088824E-18</v>
      </c>
      <c r="G214" s="20">
        <f>Model!$W$26*((drdp!D214+drdp!M214)*SAG!$B214+(drdp!G214+drdp!P214)*SAG!$C214+(drdp!J214+drdp!S214)*SAG!$D214)</f>
        <v>-0.10471975511965978</v>
      </c>
      <c r="H214" s="18">
        <f>Model!$W$26*((drdp!B214)*SAG!$B214+(drdp!E214)*SAG!$C214+(drdp!H214)*SAG!$D214)</f>
        <v>8.301442686608609E-19</v>
      </c>
      <c r="I214" s="18">
        <f>Model!$W$26*((drdp!C214)*SAG!$B214+(drdp!F214)*SAG!$C214+(drdp!I214)*SAG!$D214)</f>
        <v>3.0981405882544412E-18</v>
      </c>
      <c r="J214" s="18">
        <f>Model!$W$26*((drdp!D214)*SAG!$B214+(drdp!G214)*SAG!$C214+(drdp!J214)*SAG!$D214)</f>
        <v>-5.235987755982989E-2</v>
      </c>
      <c r="K214" s="21">
        <f>SUM(E$3:E213)+H214</f>
        <v>1.5293133234679896</v>
      </c>
      <c r="L214" s="21">
        <f>SUM(F$3:F213)+I214</f>
        <v>5.7074750238745802</v>
      </c>
      <c r="M214" s="21">
        <f>SUM(G$3:G213)+J214</f>
        <v>-12.978050840007947</v>
      </c>
      <c r="N214" s="19">
        <f t="shared" si="19"/>
        <v>2.3387992413367078</v>
      </c>
      <c r="O214" s="19">
        <f t="shared" si="20"/>
        <v>32.57527114815214</v>
      </c>
      <c r="P214" s="19">
        <f t="shared" si="21"/>
        <v>168.42980360583098</v>
      </c>
      <c r="Q214" s="19">
        <f t="shared" si="22"/>
        <v>8.7285175973721785</v>
      </c>
      <c r="R214" s="19">
        <f t="shared" si="23"/>
        <v>-19.84750606226909</v>
      </c>
      <c r="S214" s="19">
        <f t="shared" si="24"/>
        <v>-74.071901027919878</v>
      </c>
    </row>
    <row r="215" spans="1:19" x14ac:dyDescent="0.25">
      <c r="A215" s="26">
        <f>Wellpath!E215</f>
        <v>6360</v>
      </c>
      <c r="B215" s="22">
        <v>0</v>
      </c>
      <c r="C215" s="22">
        <f>SIN(Wellpath!$L215)</f>
        <v>1</v>
      </c>
      <c r="D215" s="22">
        <v>0</v>
      </c>
      <c r="E215" s="20">
        <f>Model!$W$26*((drdp!B215+drdp!K215)*SAG!$B215+(drdp!E215+drdp!N215)*SAG!$C215+(drdp!H215+drdp!Q215)*SAG!$D215)</f>
        <v>1.6602885373217218E-18</v>
      </c>
      <c r="F215" s="20">
        <f>Model!$W$26*((drdp!C215+drdp!L215)*SAG!$B215+(drdp!F215+drdp!O215)*SAG!$C215+(drdp!I215+drdp!R215)*SAG!$D215)</f>
        <v>6.1962811765088824E-18</v>
      </c>
      <c r="G215" s="20">
        <f>Model!$W$26*((drdp!D215+drdp!M215)*SAG!$B215+(drdp!G215+drdp!P215)*SAG!$C215+(drdp!J215+drdp!S215)*SAG!$D215)</f>
        <v>-0.10471975511965978</v>
      </c>
      <c r="H215" s="18">
        <f>Model!$W$26*((drdp!B215)*SAG!$B215+(drdp!E215)*SAG!$C215+(drdp!H215)*SAG!$D215)</f>
        <v>8.301442686608609E-19</v>
      </c>
      <c r="I215" s="18">
        <f>Model!$W$26*((drdp!C215)*SAG!$B215+(drdp!F215)*SAG!$C215+(drdp!I215)*SAG!$D215)</f>
        <v>3.0981405882544412E-18</v>
      </c>
      <c r="J215" s="18">
        <f>Model!$W$26*((drdp!D215)*SAG!$B215+(drdp!G215)*SAG!$C215+(drdp!J215)*SAG!$D215)</f>
        <v>-5.235987755982989E-2</v>
      </c>
      <c r="K215" s="21">
        <f>SUM(E$3:E214)+H215</f>
        <v>1.5293133234679896</v>
      </c>
      <c r="L215" s="21">
        <f>SUM(F$3:F214)+I215</f>
        <v>5.7074750238745802</v>
      </c>
      <c r="M215" s="21">
        <f>SUM(G$3:G214)+J215</f>
        <v>-13.082770595127608</v>
      </c>
      <c r="N215" s="19">
        <f t="shared" si="19"/>
        <v>2.3387992413367078</v>
      </c>
      <c r="O215" s="19">
        <f t="shared" si="20"/>
        <v>32.57527114815214</v>
      </c>
      <c r="P215" s="19">
        <f t="shared" si="21"/>
        <v>171.15888644473557</v>
      </c>
      <c r="Q215" s="19">
        <f t="shared" si="22"/>
        <v>8.7285175973721785</v>
      </c>
      <c r="R215" s="19">
        <f t="shared" si="23"/>
        <v>-20.007655379003889</v>
      </c>
      <c r="S215" s="19">
        <f t="shared" si="24"/>
        <v>-74.669586414771601</v>
      </c>
    </row>
    <row r="216" spans="1:19" x14ac:dyDescent="0.25">
      <c r="A216" s="26">
        <f>Wellpath!E216</f>
        <v>6390</v>
      </c>
      <c r="B216" s="22">
        <v>0</v>
      </c>
      <c r="C216" s="22">
        <f>SIN(Wellpath!$L216)</f>
        <v>1</v>
      </c>
      <c r="D216" s="22">
        <v>0</v>
      </c>
      <c r="E216" s="20">
        <f>Model!$W$26*((drdp!B216+drdp!K216)*SAG!$B216+(drdp!E216+drdp!N216)*SAG!$C216+(drdp!H216+drdp!Q216)*SAG!$D216)</f>
        <v>1.6602885373217218E-18</v>
      </c>
      <c r="F216" s="20">
        <f>Model!$W$26*((drdp!C216+drdp!L216)*SAG!$B216+(drdp!F216+drdp!O216)*SAG!$C216+(drdp!I216+drdp!R216)*SAG!$D216)</f>
        <v>6.1962811765088824E-18</v>
      </c>
      <c r="G216" s="20">
        <f>Model!$W$26*((drdp!D216+drdp!M216)*SAG!$B216+(drdp!G216+drdp!P216)*SAG!$C216+(drdp!J216+drdp!S216)*SAG!$D216)</f>
        <v>-0.10471975511965978</v>
      </c>
      <c r="H216" s="18">
        <f>Model!$W$26*((drdp!B216)*SAG!$B216+(drdp!E216)*SAG!$C216+(drdp!H216)*SAG!$D216)</f>
        <v>8.301442686608609E-19</v>
      </c>
      <c r="I216" s="18">
        <f>Model!$W$26*((drdp!C216)*SAG!$B216+(drdp!F216)*SAG!$C216+(drdp!I216)*SAG!$D216)</f>
        <v>3.0981405882544412E-18</v>
      </c>
      <c r="J216" s="18">
        <f>Model!$W$26*((drdp!D216)*SAG!$B216+(drdp!G216)*SAG!$C216+(drdp!J216)*SAG!$D216)</f>
        <v>-5.235987755982989E-2</v>
      </c>
      <c r="K216" s="21">
        <f>SUM(E$3:E215)+H216</f>
        <v>1.5293133234679896</v>
      </c>
      <c r="L216" s="21">
        <f>SUM(F$3:F215)+I216</f>
        <v>5.7074750238745802</v>
      </c>
      <c r="M216" s="21">
        <f>SUM(G$3:G215)+J216</f>
        <v>-13.187490350247268</v>
      </c>
      <c r="N216" s="19">
        <f t="shared" si="19"/>
        <v>2.3387992413367078</v>
      </c>
      <c r="O216" s="19">
        <f t="shared" si="20"/>
        <v>32.57527114815214</v>
      </c>
      <c r="P216" s="19">
        <f t="shared" si="21"/>
        <v>173.9099017378648</v>
      </c>
      <c r="Q216" s="19">
        <f t="shared" si="22"/>
        <v>8.7285175973721785</v>
      </c>
      <c r="R216" s="19">
        <f t="shared" si="23"/>
        <v>-20.167804695738692</v>
      </c>
      <c r="S216" s="19">
        <f t="shared" si="24"/>
        <v>-75.267271801623323</v>
      </c>
    </row>
    <row r="217" spans="1:19" x14ac:dyDescent="0.25">
      <c r="A217" s="26">
        <f>Wellpath!E217</f>
        <v>6420</v>
      </c>
      <c r="B217" s="22">
        <v>0</v>
      </c>
      <c r="C217" s="22">
        <f>SIN(Wellpath!$L217)</f>
        <v>1</v>
      </c>
      <c r="D217" s="22">
        <v>0</v>
      </c>
      <c r="E217" s="20">
        <f>Model!$W$26*((drdp!B217+drdp!K217)*SAG!$B217+(drdp!E217+drdp!N217)*SAG!$C217+(drdp!H217+drdp!Q217)*SAG!$D217)</f>
        <v>1.6602885373217218E-18</v>
      </c>
      <c r="F217" s="20">
        <f>Model!$W$26*((drdp!C217+drdp!L217)*SAG!$B217+(drdp!F217+drdp!O217)*SAG!$C217+(drdp!I217+drdp!R217)*SAG!$D217)</f>
        <v>6.1962811765088824E-18</v>
      </c>
      <c r="G217" s="20">
        <f>Model!$W$26*((drdp!D217+drdp!M217)*SAG!$B217+(drdp!G217+drdp!P217)*SAG!$C217+(drdp!J217+drdp!S217)*SAG!$D217)</f>
        <v>-0.10471975511965978</v>
      </c>
      <c r="H217" s="18">
        <f>Model!$W$26*((drdp!B217)*SAG!$B217+(drdp!E217)*SAG!$C217+(drdp!H217)*SAG!$D217)</f>
        <v>8.301442686608609E-19</v>
      </c>
      <c r="I217" s="18">
        <f>Model!$W$26*((drdp!C217)*SAG!$B217+(drdp!F217)*SAG!$C217+(drdp!I217)*SAG!$D217)</f>
        <v>3.0981405882544412E-18</v>
      </c>
      <c r="J217" s="18">
        <f>Model!$W$26*((drdp!D217)*SAG!$B217+(drdp!G217)*SAG!$C217+(drdp!J217)*SAG!$D217)</f>
        <v>-5.235987755982989E-2</v>
      </c>
      <c r="K217" s="21">
        <f>SUM(E$3:E216)+H217</f>
        <v>1.5293133234679896</v>
      </c>
      <c r="L217" s="21">
        <f>SUM(F$3:F216)+I217</f>
        <v>5.7074750238745802</v>
      </c>
      <c r="M217" s="21">
        <f>SUM(G$3:G216)+J217</f>
        <v>-13.292210105366928</v>
      </c>
      <c r="N217" s="19">
        <f t="shared" si="19"/>
        <v>2.3387992413367078</v>
      </c>
      <c r="O217" s="19">
        <f t="shared" si="20"/>
        <v>32.57527114815214</v>
      </c>
      <c r="P217" s="19">
        <f t="shared" si="21"/>
        <v>176.6828494852187</v>
      </c>
      <c r="Q217" s="19">
        <f t="shared" si="22"/>
        <v>8.7285175973721785</v>
      </c>
      <c r="R217" s="19">
        <f t="shared" si="23"/>
        <v>-20.327954012473494</v>
      </c>
      <c r="S217" s="19">
        <f t="shared" si="24"/>
        <v>-75.864957188475046</v>
      </c>
    </row>
    <row r="218" spans="1:19" x14ac:dyDescent="0.25">
      <c r="A218" s="26">
        <f>Wellpath!E218</f>
        <v>6450</v>
      </c>
      <c r="B218" s="22">
        <v>0</v>
      </c>
      <c r="C218" s="22">
        <f>SIN(Wellpath!$L218)</f>
        <v>1</v>
      </c>
      <c r="D218" s="22">
        <v>0</v>
      </c>
      <c r="E218" s="20">
        <f>Model!$W$26*((drdp!B218+drdp!K218)*SAG!$B218+(drdp!E218+drdp!N218)*SAG!$C218+(drdp!H218+drdp!Q218)*SAG!$D218)</f>
        <v>1.6602885373217218E-18</v>
      </c>
      <c r="F218" s="20">
        <f>Model!$W$26*((drdp!C218+drdp!L218)*SAG!$B218+(drdp!F218+drdp!O218)*SAG!$C218+(drdp!I218+drdp!R218)*SAG!$D218)</f>
        <v>6.1962811765088824E-18</v>
      </c>
      <c r="G218" s="20">
        <f>Model!$W$26*((drdp!D218+drdp!M218)*SAG!$B218+(drdp!G218+drdp!P218)*SAG!$C218+(drdp!J218+drdp!S218)*SAG!$D218)</f>
        <v>-0.10471975511965978</v>
      </c>
      <c r="H218" s="18">
        <f>Model!$W$26*((drdp!B218)*SAG!$B218+(drdp!E218)*SAG!$C218+(drdp!H218)*SAG!$D218)</f>
        <v>8.301442686608609E-19</v>
      </c>
      <c r="I218" s="18">
        <f>Model!$W$26*((drdp!C218)*SAG!$B218+(drdp!F218)*SAG!$C218+(drdp!I218)*SAG!$D218)</f>
        <v>3.0981405882544412E-18</v>
      </c>
      <c r="J218" s="18">
        <f>Model!$W$26*((drdp!D218)*SAG!$B218+(drdp!G218)*SAG!$C218+(drdp!J218)*SAG!$D218)</f>
        <v>-5.235987755982989E-2</v>
      </c>
      <c r="K218" s="21">
        <f>SUM(E$3:E217)+H218</f>
        <v>1.5293133234679896</v>
      </c>
      <c r="L218" s="21">
        <f>SUM(F$3:F217)+I218</f>
        <v>5.7074750238745802</v>
      </c>
      <c r="M218" s="21">
        <f>SUM(G$3:G217)+J218</f>
        <v>-13.396929860486589</v>
      </c>
      <c r="N218" s="19">
        <f t="shared" si="19"/>
        <v>2.3387992413367078</v>
      </c>
      <c r="O218" s="19">
        <f t="shared" si="20"/>
        <v>32.57527114815214</v>
      </c>
      <c r="P218" s="19">
        <f t="shared" si="21"/>
        <v>179.4777296867972</v>
      </c>
      <c r="Q218" s="19">
        <f t="shared" si="22"/>
        <v>8.7285175973721785</v>
      </c>
      <c r="R218" s="19">
        <f t="shared" si="23"/>
        <v>-20.488103329208297</v>
      </c>
      <c r="S218" s="19">
        <f t="shared" si="24"/>
        <v>-76.462642575326768</v>
      </c>
    </row>
    <row r="219" spans="1:19" x14ac:dyDescent="0.25">
      <c r="A219" s="26">
        <f>Wellpath!E219</f>
        <v>6480</v>
      </c>
      <c r="B219" s="22">
        <v>0</v>
      </c>
      <c r="C219" s="22">
        <f>SIN(Wellpath!$L219)</f>
        <v>1</v>
      </c>
      <c r="D219" s="22">
        <v>0</v>
      </c>
      <c r="E219" s="20">
        <f>Model!$W$26*((drdp!B219+drdp!K219)*SAG!$B219+(drdp!E219+drdp!N219)*SAG!$C219+(drdp!H219+drdp!Q219)*SAG!$D219)</f>
        <v>1.6602885373217218E-18</v>
      </c>
      <c r="F219" s="20">
        <f>Model!$W$26*((drdp!C219+drdp!L219)*SAG!$B219+(drdp!F219+drdp!O219)*SAG!$C219+(drdp!I219+drdp!R219)*SAG!$D219)</f>
        <v>6.1962811765088824E-18</v>
      </c>
      <c r="G219" s="20">
        <f>Model!$W$26*((drdp!D219+drdp!M219)*SAG!$B219+(drdp!G219+drdp!P219)*SAG!$C219+(drdp!J219+drdp!S219)*SAG!$D219)</f>
        <v>-0.10471975511965978</v>
      </c>
      <c r="H219" s="18">
        <f>Model!$W$26*((drdp!B219)*SAG!$B219+(drdp!E219)*SAG!$C219+(drdp!H219)*SAG!$D219)</f>
        <v>8.301442686608609E-19</v>
      </c>
      <c r="I219" s="18">
        <f>Model!$W$26*((drdp!C219)*SAG!$B219+(drdp!F219)*SAG!$C219+(drdp!I219)*SAG!$D219)</f>
        <v>3.0981405882544412E-18</v>
      </c>
      <c r="J219" s="18">
        <f>Model!$W$26*((drdp!D219)*SAG!$B219+(drdp!G219)*SAG!$C219+(drdp!J219)*SAG!$D219)</f>
        <v>-5.235987755982989E-2</v>
      </c>
      <c r="K219" s="21">
        <f>SUM(E$3:E218)+H219</f>
        <v>1.5293133234679896</v>
      </c>
      <c r="L219" s="21">
        <f>SUM(F$3:F218)+I219</f>
        <v>5.7074750238745802</v>
      </c>
      <c r="M219" s="21">
        <f>SUM(G$3:G218)+J219</f>
        <v>-13.501649615606249</v>
      </c>
      <c r="N219" s="19">
        <f t="shared" si="19"/>
        <v>2.3387992413367078</v>
      </c>
      <c r="O219" s="19">
        <f t="shared" si="20"/>
        <v>32.57527114815214</v>
      </c>
      <c r="P219" s="19">
        <f t="shared" si="21"/>
        <v>182.29454234260038</v>
      </c>
      <c r="Q219" s="19">
        <f t="shared" si="22"/>
        <v>8.7285175973721785</v>
      </c>
      <c r="R219" s="19">
        <f t="shared" si="23"/>
        <v>-20.648252645943099</v>
      </c>
      <c r="S219" s="19">
        <f t="shared" si="24"/>
        <v>-77.060327962178491</v>
      </c>
    </row>
    <row r="220" spans="1:19" x14ac:dyDescent="0.25">
      <c r="A220" s="26">
        <f>Wellpath!E220</f>
        <v>6510</v>
      </c>
      <c r="B220" s="22">
        <v>0</v>
      </c>
      <c r="C220" s="22">
        <f>SIN(Wellpath!$L220)</f>
        <v>1</v>
      </c>
      <c r="D220" s="22">
        <v>0</v>
      </c>
      <c r="E220" s="20">
        <f>Model!$W$26*((drdp!B220+drdp!K220)*SAG!$B220+(drdp!E220+drdp!N220)*SAG!$C220+(drdp!H220+drdp!Q220)*SAG!$D220)</f>
        <v>1.6602885373217218E-18</v>
      </c>
      <c r="F220" s="20">
        <f>Model!$W$26*((drdp!C220+drdp!L220)*SAG!$B220+(drdp!F220+drdp!O220)*SAG!$C220+(drdp!I220+drdp!R220)*SAG!$D220)</f>
        <v>6.1962811765088824E-18</v>
      </c>
      <c r="G220" s="20">
        <f>Model!$W$26*((drdp!D220+drdp!M220)*SAG!$B220+(drdp!G220+drdp!P220)*SAG!$C220+(drdp!J220+drdp!S220)*SAG!$D220)</f>
        <v>-0.10471975511965978</v>
      </c>
      <c r="H220" s="18">
        <f>Model!$W$26*((drdp!B220)*SAG!$B220+(drdp!E220)*SAG!$C220+(drdp!H220)*SAG!$D220)</f>
        <v>8.301442686608609E-19</v>
      </c>
      <c r="I220" s="18">
        <f>Model!$W$26*((drdp!C220)*SAG!$B220+(drdp!F220)*SAG!$C220+(drdp!I220)*SAG!$D220)</f>
        <v>3.0981405882544412E-18</v>
      </c>
      <c r="J220" s="18">
        <f>Model!$W$26*((drdp!D220)*SAG!$B220+(drdp!G220)*SAG!$C220+(drdp!J220)*SAG!$D220)</f>
        <v>-5.235987755982989E-2</v>
      </c>
      <c r="K220" s="21">
        <f>SUM(E$3:E219)+H220</f>
        <v>1.5293133234679896</v>
      </c>
      <c r="L220" s="21">
        <f>SUM(F$3:F219)+I220</f>
        <v>5.7074750238745802</v>
      </c>
      <c r="M220" s="21">
        <f>SUM(G$3:G219)+J220</f>
        <v>-13.606369370725909</v>
      </c>
      <c r="N220" s="19">
        <f t="shared" si="19"/>
        <v>2.3387992413367078</v>
      </c>
      <c r="O220" s="19">
        <f t="shared" si="20"/>
        <v>32.57527114815214</v>
      </c>
      <c r="P220" s="19">
        <f t="shared" si="21"/>
        <v>185.1332874526282</v>
      </c>
      <c r="Q220" s="19">
        <f t="shared" si="22"/>
        <v>8.7285175973721785</v>
      </c>
      <c r="R220" s="19">
        <f t="shared" si="23"/>
        <v>-20.808401962677898</v>
      </c>
      <c r="S220" s="19">
        <f t="shared" si="24"/>
        <v>-77.658013349030213</v>
      </c>
    </row>
    <row r="221" spans="1:19" x14ac:dyDescent="0.25">
      <c r="A221" s="26">
        <f>Wellpath!E221</f>
        <v>6540</v>
      </c>
      <c r="B221" s="22">
        <v>0</v>
      </c>
      <c r="C221" s="22">
        <f>SIN(Wellpath!$L221)</f>
        <v>1</v>
      </c>
      <c r="D221" s="22">
        <v>0</v>
      </c>
      <c r="E221" s="20">
        <f>Model!$W$26*((drdp!B221+drdp!K221)*SAG!$B221+(drdp!E221+drdp!N221)*SAG!$C221+(drdp!H221+drdp!Q221)*SAG!$D221)</f>
        <v>1.6602885373217218E-18</v>
      </c>
      <c r="F221" s="20">
        <f>Model!$W$26*((drdp!C221+drdp!L221)*SAG!$B221+(drdp!F221+drdp!O221)*SAG!$C221+(drdp!I221+drdp!R221)*SAG!$D221)</f>
        <v>6.1962811765088824E-18</v>
      </c>
      <c r="G221" s="20">
        <f>Model!$W$26*((drdp!D221+drdp!M221)*SAG!$B221+(drdp!G221+drdp!P221)*SAG!$C221+(drdp!J221+drdp!S221)*SAG!$D221)</f>
        <v>-0.10471975511965978</v>
      </c>
      <c r="H221" s="18">
        <f>Model!$W$26*((drdp!B221)*SAG!$B221+(drdp!E221)*SAG!$C221+(drdp!H221)*SAG!$D221)</f>
        <v>8.301442686608609E-19</v>
      </c>
      <c r="I221" s="18">
        <f>Model!$W$26*((drdp!C221)*SAG!$B221+(drdp!F221)*SAG!$C221+(drdp!I221)*SAG!$D221)</f>
        <v>3.0981405882544412E-18</v>
      </c>
      <c r="J221" s="18">
        <f>Model!$W$26*((drdp!D221)*SAG!$B221+(drdp!G221)*SAG!$C221+(drdp!J221)*SAG!$D221)</f>
        <v>-5.235987755982989E-2</v>
      </c>
      <c r="K221" s="21">
        <f>SUM(E$3:E220)+H221</f>
        <v>1.5293133234679896</v>
      </c>
      <c r="L221" s="21">
        <f>SUM(F$3:F220)+I221</f>
        <v>5.7074750238745802</v>
      </c>
      <c r="M221" s="21">
        <f>SUM(G$3:G220)+J221</f>
        <v>-13.71108912584557</v>
      </c>
      <c r="N221" s="19">
        <f t="shared" si="19"/>
        <v>2.3387992413367078</v>
      </c>
      <c r="O221" s="19">
        <f t="shared" si="20"/>
        <v>32.57527114815214</v>
      </c>
      <c r="P221" s="19">
        <f t="shared" si="21"/>
        <v>187.99396501688062</v>
      </c>
      <c r="Q221" s="19">
        <f t="shared" si="22"/>
        <v>8.7285175973721785</v>
      </c>
      <c r="R221" s="19">
        <f t="shared" si="23"/>
        <v>-20.968551279412701</v>
      </c>
      <c r="S221" s="19">
        <f t="shared" si="24"/>
        <v>-78.255698735881936</v>
      </c>
    </row>
    <row r="222" spans="1:19" x14ac:dyDescent="0.25">
      <c r="A222" s="26">
        <f>Wellpath!E222</f>
        <v>6570</v>
      </c>
      <c r="B222" s="22">
        <v>0</v>
      </c>
      <c r="C222" s="22">
        <f>SIN(Wellpath!$L222)</f>
        <v>1</v>
      </c>
      <c r="D222" s="22">
        <v>0</v>
      </c>
      <c r="E222" s="20">
        <f>Model!$W$26*((drdp!B222+drdp!K222)*SAG!$B222+(drdp!E222+drdp!N222)*SAG!$C222+(drdp!H222+drdp!Q222)*SAG!$D222)</f>
        <v>1.6602885373217218E-18</v>
      </c>
      <c r="F222" s="20">
        <f>Model!$W$26*((drdp!C222+drdp!L222)*SAG!$B222+(drdp!F222+drdp!O222)*SAG!$C222+(drdp!I222+drdp!R222)*SAG!$D222)</f>
        <v>6.1962811765088824E-18</v>
      </c>
      <c r="G222" s="20">
        <f>Model!$W$26*((drdp!D222+drdp!M222)*SAG!$B222+(drdp!G222+drdp!P222)*SAG!$C222+(drdp!J222+drdp!S222)*SAG!$D222)</f>
        <v>-0.10471975511965978</v>
      </c>
      <c r="H222" s="18">
        <f>Model!$W$26*((drdp!B222)*SAG!$B222+(drdp!E222)*SAG!$C222+(drdp!H222)*SAG!$D222)</f>
        <v>8.301442686608609E-19</v>
      </c>
      <c r="I222" s="18">
        <f>Model!$W$26*((drdp!C222)*SAG!$B222+(drdp!F222)*SAG!$C222+(drdp!I222)*SAG!$D222)</f>
        <v>3.0981405882544412E-18</v>
      </c>
      <c r="J222" s="18">
        <f>Model!$W$26*((drdp!D222)*SAG!$B222+(drdp!G222)*SAG!$C222+(drdp!J222)*SAG!$D222)</f>
        <v>-5.235987755982989E-2</v>
      </c>
      <c r="K222" s="21">
        <f>SUM(E$3:E221)+H222</f>
        <v>1.5293133234679896</v>
      </c>
      <c r="L222" s="21">
        <f>SUM(F$3:F221)+I222</f>
        <v>5.7074750238745802</v>
      </c>
      <c r="M222" s="21">
        <f>SUM(G$3:G221)+J222</f>
        <v>-13.81580888096523</v>
      </c>
      <c r="N222" s="19">
        <f t="shared" si="19"/>
        <v>2.3387992413367078</v>
      </c>
      <c r="O222" s="19">
        <f t="shared" si="20"/>
        <v>32.57527114815214</v>
      </c>
      <c r="P222" s="19">
        <f t="shared" si="21"/>
        <v>190.87657503535772</v>
      </c>
      <c r="Q222" s="19">
        <f t="shared" si="22"/>
        <v>8.7285175973721785</v>
      </c>
      <c r="R222" s="19">
        <f t="shared" si="23"/>
        <v>-21.128700596147503</v>
      </c>
      <c r="S222" s="19">
        <f t="shared" si="24"/>
        <v>-78.853384122733658</v>
      </c>
    </row>
    <row r="223" spans="1:19" x14ac:dyDescent="0.25">
      <c r="A223" s="26">
        <f>Wellpath!E223</f>
        <v>6600</v>
      </c>
      <c r="B223" s="22">
        <v>0</v>
      </c>
      <c r="C223" s="22">
        <f>SIN(Wellpath!$L223)</f>
        <v>1</v>
      </c>
      <c r="D223" s="22">
        <v>0</v>
      </c>
      <c r="E223" s="20">
        <f>Model!$W$26*((drdp!B223+drdp!K223)*SAG!$B223+(drdp!E223+drdp!N223)*SAG!$C223+(drdp!H223+drdp!Q223)*SAG!$D223)</f>
        <v>1.6602885373217218E-18</v>
      </c>
      <c r="F223" s="20">
        <f>Model!$W$26*((drdp!C223+drdp!L223)*SAG!$B223+(drdp!F223+drdp!O223)*SAG!$C223+(drdp!I223+drdp!R223)*SAG!$D223)</f>
        <v>6.1962811765088824E-18</v>
      </c>
      <c r="G223" s="20">
        <f>Model!$W$26*((drdp!D223+drdp!M223)*SAG!$B223+(drdp!G223+drdp!P223)*SAG!$C223+(drdp!J223+drdp!S223)*SAG!$D223)</f>
        <v>-0.10471975511965978</v>
      </c>
      <c r="H223" s="18">
        <f>Model!$W$26*((drdp!B223)*SAG!$B223+(drdp!E223)*SAG!$C223+(drdp!H223)*SAG!$D223)</f>
        <v>8.301442686608609E-19</v>
      </c>
      <c r="I223" s="18">
        <f>Model!$W$26*((drdp!C223)*SAG!$B223+(drdp!F223)*SAG!$C223+(drdp!I223)*SAG!$D223)</f>
        <v>3.0981405882544412E-18</v>
      </c>
      <c r="J223" s="18">
        <f>Model!$W$26*((drdp!D223)*SAG!$B223+(drdp!G223)*SAG!$C223+(drdp!J223)*SAG!$D223)</f>
        <v>-5.235987755982989E-2</v>
      </c>
      <c r="K223" s="21">
        <f>SUM(E$3:E222)+H223</f>
        <v>1.5293133234679896</v>
      </c>
      <c r="L223" s="21">
        <f>SUM(F$3:F222)+I223</f>
        <v>5.7074750238745802</v>
      </c>
      <c r="M223" s="21">
        <f>SUM(G$3:G222)+J223</f>
        <v>-13.920528636084891</v>
      </c>
      <c r="N223" s="19">
        <f t="shared" si="19"/>
        <v>2.3387992413367078</v>
      </c>
      <c r="O223" s="19">
        <f t="shared" si="20"/>
        <v>32.57527114815214</v>
      </c>
      <c r="P223" s="19">
        <f t="shared" si="21"/>
        <v>193.78111750805945</v>
      </c>
      <c r="Q223" s="19">
        <f t="shared" si="22"/>
        <v>8.7285175973721785</v>
      </c>
      <c r="R223" s="19">
        <f t="shared" si="23"/>
        <v>-21.288849912882306</v>
      </c>
      <c r="S223" s="19">
        <f t="shared" si="24"/>
        <v>-79.451069509585381</v>
      </c>
    </row>
    <row r="224" spans="1:19" x14ac:dyDescent="0.25">
      <c r="A224" s="26">
        <f>Wellpath!E224</f>
        <v>6630</v>
      </c>
      <c r="B224" s="22">
        <v>0</v>
      </c>
      <c r="C224" s="22">
        <f>SIN(Wellpath!$L224)</f>
        <v>1</v>
      </c>
      <c r="D224" s="22">
        <v>0</v>
      </c>
      <c r="E224" s="20">
        <f>Model!$W$26*((drdp!B224+drdp!K224)*SAG!$B224+(drdp!E224+drdp!N224)*SAG!$C224+(drdp!H224+drdp!Q224)*SAG!$D224)</f>
        <v>1.6602885373217218E-18</v>
      </c>
      <c r="F224" s="20">
        <f>Model!$W$26*((drdp!C224+drdp!L224)*SAG!$B224+(drdp!F224+drdp!O224)*SAG!$C224+(drdp!I224+drdp!R224)*SAG!$D224)</f>
        <v>6.1962811765088824E-18</v>
      </c>
      <c r="G224" s="20">
        <f>Model!$W$26*((drdp!D224+drdp!M224)*SAG!$B224+(drdp!G224+drdp!P224)*SAG!$C224+(drdp!J224+drdp!S224)*SAG!$D224)</f>
        <v>-0.10471975511965978</v>
      </c>
      <c r="H224" s="18">
        <f>Model!$W$26*((drdp!B224)*SAG!$B224+(drdp!E224)*SAG!$C224+(drdp!H224)*SAG!$D224)</f>
        <v>8.301442686608609E-19</v>
      </c>
      <c r="I224" s="18">
        <f>Model!$W$26*((drdp!C224)*SAG!$B224+(drdp!F224)*SAG!$C224+(drdp!I224)*SAG!$D224)</f>
        <v>3.0981405882544412E-18</v>
      </c>
      <c r="J224" s="18">
        <f>Model!$W$26*((drdp!D224)*SAG!$B224+(drdp!G224)*SAG!$C224+(drdp!J224)*SAG!$D224)</f>
        <v>-5.235987755982989E-2</v>
      </c>
      <c r="K224" s="21">
        <f>SUM(E$3:E223)+H224</f>
        <v>1.5293133234679896</v>
      </c>
      <c r="L224" s="21">
        <f>SUM(F$3:F223)+I224</f>
        <v>5.7074750238745802</v>
      </c>
      <c r="M224" s="21">
        <f>SUM(G$3:G223)+J224</f>
        <v>-14.025248391204551</v>
      </c>
      <c r="N224" s="19">
        <f t="shared" si="19"/>
        <v>2.3387992413367078</v>
      </c>
      <c r="O224" s="19">
        <f t="shared" si="20"/>
        <v>32.57527114815214</v>
      </c>
      <c r="P224" s="19">
        <f t="shared" si="21"/>
        <v>196.70759243498586</v>
      </c>
      <c r="Q224" s="19">
        <f t="shared" si="22"/>
        <v>8.7285175973721785</v>
      </c>
      <c r="R224" s="19">
        <f t="shared" si="23"/>
        <v>-21.448999229617108</v>
      </c>
      <c r="S224" s="19">
        <f t="shared" si="24"/>
        <v>-80.048754896437117</v>
      </c>
    </row>
    <row r="225" spans="1:19" x14ac:dyDescent="0.25">
      <c r="A225" s="26">
        <f>Wellpath!E225</f>
        <v>6660</v>
      </c>
      <c r="B225" s="22">
        <v>0</v>
      </c>
      <c r="C225" s="22">
        <f>SIN(Wellpath!$L225)</f>
        <v>1</v>
      </c>
      <c r="D225" s="22">
        <v>0</v>
      </c>
      <c r="E225" s="20">
        <f>Model!$W$26*((drdp!B225+drdp!K225)*SAG!$B225+(drdp!E225+drdp!N225)*SAG!$C225+(drdp!H225+drdp!Q225)*SAG!$D225)</f>
        <v>1.6602885373217218E-18</v>
      </c>
      <c r="F225" s="20">
        <f>Model!$W$26*((drdp!C225+drdp!L225)*SAG!$B225+(drdp!F225+drdp!O225)*SAG!$C225+(drdp!I225+drdp!R225)*SAG!$D225)</f>
        <v>6.1962811765088824E-18</v>
      </c>
      <c r="G225" s="20">
        <f>Model!$W$26*((drdp!D225+drdp!M225)*SAG!$B225+(drdp!G225+drdp!P225)*SAG!$C225+(drdp!J225+drdp!S225)*SAG!$D225)</f>
        <v>-0.10471975511965978</v>
      </c>
      <c r="H225" s="18">
        <f>Model!$W$26*((drdp!B225)*SAG!$B225+(drdp!E225)*SAG!$C225+(drdp!H225)*SAG!$D225)</f>
        <v>8.301442686608609E-19</v>
      </c>
      <c r="I225" s="18">
        <f>Model!$W$26*((drdp!C225)*SAG!$B225+(drdp!F225)*SAG!$C225+(drdp!I225)*SAG!$D225)</f>
        <v>3.0981405882544412E-18</v>
      </c>
      <c r="J225" s="18">
        <f>Model!$W$26*((drdp!D225)*SAG!$B225+(drdp!G225)*SAG!$C225+(drdp!J225)*SAG!$D225)</f>
        <v>-5.235987755982989E-2</v>
      </c>
      <c r="K225" s="21">
        <f>SUM(E$3:E224)+H225</f>
        <v>1.5293133234679896</v>
      </c>
      <c r="L225" s="21">
        <f>SUM(F$3:F224)+I225</f>
        <v>5.7074750238745802</v>
      </c>
      <c r="M225" s="21">
        <f>SUM(G$3:G224)+J225</f>
        <v>-14.129968146324211</v>
      </c>
      <c r="N225" s="19">
        <f t="shared" si="19"/>
        <v>2.3387992413367078</v>
      </c>
      <c r="O225" s="19">
        <f t="shared" si="20"/>
        <v>32.57527114815214</v>
      </c>
      <c r="P225" s="19">
        <f t="shared" si="21"/>
        <v>199.65599981613687</v>
      </c>
      <c r="Q225" s="19">
        <f t="shared" si="22"/>
        <v>8.7285175973721785</v>
      </c>
      <c r="R225" s="19">
        <f t="shared" si="23"/>
        <v>-21.609148546351907</v>
      </c>
      <c r="S225" s="19">
        <f t="shared" si="24"/>
        <v>-80.64644028328884</v>
      </c>
    </row>
    <row r="226" spans="1:19" x14ac:dyDescent="0.25">
      <c r="A226" s="26">
        <f>Wellpath!E226</f>
        <v>6690</v>
      </c>
      <c r="B226" s="22">
        <v>0</v>
      </c>
      <c r="C226" s="22">
        <f>SIN(Wellpath!$L226)</f>
        <v>1</v>
      </c>
      <c r="D226" s="22">
        <v>0</v>
      </c>
      <c r="E226" s="20">
        <f>Model!$W$26*((drdp!B226+drdp!K226)*SAG!$B226+(drdp!E226+drdp!N226)*SAG!$C226+(drdp!H226+drdp!Q226)*SAG!$D226)</f>
        <v>1.6602885373217218E-18</v>
      </c>
      <c r="F226" s="20">
        <f>Model!$W$26*((drdp!C226+drdp!L226)*SAG!$B226+(drdp!F226+drdp!O226)*SAG!$C226+(drdp!I226+drdp!R226)*SAG!$D226)</f>
        <v>6.1962811765088824E-18</v>
      </c>
      <c r="G226" s="20">
        <f>Model!$W$26*((drdp!D226+drdp!M226)*SAG!$B226+(drdp!G226+drdp!P226)*SAG!$C226+(drdp!J226+drdp!S226)*SAG!$D226)</f>
        <v>-0.10471975511965978</v>
      </c>
      <c r="H226" s="18">
        <f>Model!$W$26*((drdp!B226)*SAG!$B226+(drdp!E226)*SAG!$C226+(drdp!H226)*SAG!$D226)</f>
        <v>8.301442686608609E-19</v>
      </c>
      <c r="I226" s="18">
        <f>Model!$W$26*((drdp!C226)*SAG!$B226+(drdp!F226)*SAG!$C226+(drdp!I226)*SAG!$D226)</f>
        <v>3.0981405882544412E-18</v>
      </c>
      <c r="J226" s="18">
        <f>Model!$W$26*((drdp!D226)*SAG!$B226+(drdp!G226)*SAG!$C226+(drdp!J226)*SAG!$D226)</f>
        <v>-5.235987755982989E-2</v>
      </c>
      <c r="K226" s="21">
        <f>SUM(E$3:E225)+H226</f>
        <v>1.5293133234679896</v>
      </c>
      <c r="L226" s="21">
        <f>SUM(F$3:F225)+I226</f>
        <v>5.7074750238745802</v>
      </c>
      <c r="M226" s="21">
        <f>SUM(G$3:G225)+J226</f>
        <v>-14.234687901443872</v>
      </c>
      <c r="N226" s="19">
        <f t="shared" si="19"/>
        <v>2.3387992413367078</v>
      </c>
      <c r="O226" s="19">
        <f t="shared" si="20"/>
        <v>32.57527114815214</v>
      </c>
      <c r="P226" s="19">
        <f t="shared" si="21"/>
        <v>202.62633965151252</v>
      </c>
      <c r="Q226" s="19">
        <f t="shared" si="22"/>
        <v>8.7285175973721785</v>
      </c>
      <c r="R226" s="19">
        <f t="shared" si="23"/>
        <v>-21.76929786308671</v>
      </c>
      <c r="S226" s="19">
        <f t="shared" si="24"/>
        <v>-81.244125670140562</v>
      </c>
    </row>
    <row r="227" spans="1:19" x14ac:dyDescent="0.25">
      <c r="A227" s="26">
        <f>Wellpath!E227</f>
        <v>6720</v>
      </c>
      <c r="B227" s="22">
        <v>0</v>
      </c>
      <c r="C227" s="22">
        <f>SIN(Wellpath!$L227)</f>
        <v>1</v>
      </c>
      <c r="D227" s="22">
        <v>0</v>
      </c>
      <c r="E227" s="20">
        <f>Model!$W$26*((drdp!B227+drdp!K227)*SAG!$B227+(drdp!E227+drdp!N227)*SAG!$C227+(drdp!H227+drdp!Q227)*SAG!$D227)</f>
        <v>1.6602885373217218E-18</v>
      </c>
      <c r="F227" s="20">
        <f>Model!$W$26*((drdp!C227+drdp!L227)*SAG!$B227+(drdp!F227+drdp!O227)*SAG!$C227+(drdp!I227+drdp!R227)*SAG!$D227)</f>
        <v>6.1962811765088824E-18</v>
      </c>
      <c r="G227" s="20">
        <f>Model!$W$26*((drdp!D227+drdp!M227)*SAG!$B227+(drdp!G227+drdp!P227)*SAG!$C227+(drdp!J227+drdp!S227)*SAG!$D227)</f>
        <v>-0.10471975511965978</v>
      </c>
      <c r="H227" s="18">
        <f>Model!$W$26*((drdp!B227)*SAG!$B227+(drdp!E227)*SAG!$C227+(drdp!H227)*SAG!$D227)</f>
        <v>8.301442686608609E-19</v>
      </c>
      <c r="I227" s="18">
        <f>Model!$W$26*((drdp!C227)*SAG!$B227+(drdp!F227)*SAG!$C227+(drdp!I227)*SAG!$D227)</f>
        <v>3.0981405882544412E-18</v>
      </c>
      <c r="J227" s="18">
        <f>Model!$W$26*((drdp!D227)*SAG!$B227+(drdp!G227)*SAG!$C227+(drdp!J227)*SAG!$D227)</f>
        <v>-5.235987755982989E-2</v>
      </c>
      <c r="K227" s="21">
        <f>SUM(E$3:E226)+H227</f>
        <v>1.5293133234679896</v>
      </c>
      <c r="L227" s="21">
        <f>SUM(F$3:F226)+I227</f>
        <v>5.7074750238745802</v>
      </c>
      <c r="M227" s="21">
        <f>SUM(G$3:G226)+J227</f>
        <v>-14.339407656563532</v>
      </c>
      <c r="N227" s="19">
        <f t="shared" si="19"/>
        <v>2.3387992413367078</v>
      </c>
      <c r="O227" s="19">
        <f t="shared" si="20"/>
        <v>32.57527114815214</v>
      </c>
      <c r="P227" s="19">
        <f t="shared" si="21"/>
        <v>205.61861194111285</v>
      </c>
      <c r="Q227" s="19">
        <f t="shared" si="22"/>
        <v>8.7285175973721785</v>
      </c>
      <c r="R227" s="19">
        <f t="shared" si="23"/>
        <v>-21.929447179821512</v>
      </c>
      <c r="S227" s="19">
        <f t="shared" si="24"/>
        <v>-81.841811056992285</v>
      </c>
    </row>
    <row r="228" spans="1:19" x14ac:dyDescent="0.25">
      <c r="A228" s="26">
        <f>Wellpath!E228</f>
        <v>6750</v>
      </c>
      <c r="B228" s="22">
        <v>0</v>
      </c>
      <c r="C228" s="22">
        <f>SIN(Wellpath!$L228)</f>
        <v>1</v>
      </c>
      <c r="D228" s="22">
        <v>0</v>
      </c>
      <c r="E228" s="20">
        <f>Model!$W$26*((drdp!B228+drdp!K228)*SAG!$B228+(drdp!E228+drdp!N228)*SAG!$C228+(drdp!H228+drdp!Q228)*SAG!$D228)</f>
        <v>1.6602885373217218E-18</v>
      </c>
      <c r="F228" s="20">
        <f>Model!$W$26*((drdp!C228+drdp!L228)*SAG!$B228+(drdp!F228+drdp!O228)*SAG!$C228+(drdp!I228+drdp!R228)*SAG!$D228)</f>
        <v>6.1962811765088824E-18</v>
      </c>
      <c r="G228" s="20">
        <f>Model!$W$26*((drdp!D228+drdp!M228)*SAG!$B228+(drdp!G228+drdp!P228)*SAG!$C228+(drdp!J228+drdp!S228)*SAG!$D228)</f>
        <v>-0.10471975511965978</v>
      </c>
      <c r="H228" s="18">
        <f>Model!$W$26*((drdp!B228)*SAG!$B228+(drdp!E228)*SAG!$C228+(drdp!H228)*SAG!$D228)</f>
        <v>8.301442686608609E-19</v>
      </c>
      <c r="I228" s="18">
        <f>Model!$W$26*((drdp!C228)*SAG!$B228+(drdp!F228)*SAG!$C228+(drdp!I228)*SAG!$D228)</f>
        <v>3.0981405882544412E-18</v>
      </c>
      <c r="J228" s="18">
        <f>Model!$W$26*((drdp!D228)*SAG!$B228+(drdp!G228)*SAG!$C228+(drdp!J228)*SAG!$D228)</f>
        <v>-5.235987755982989E-2</v>
      </c>
      <c r="K228" s="21">
        <f>SUM(E$3:E227)+H228</f>
        <v>1.5293133234679896</v>
      </c>
      <c r="L228" s="21">
        <f>SUM(F$3:F227)+I228</f>
        <v>5.7074750238745802</v>
      </c>
      <c r="M228" s="21">
        <f>SUM(G$3:G227)+J228</f>
        <v>-14.444127411683192</v>
      </c>
      <c r="N228" s="19">
        <f t="shared" si="19"/>
        <v>2.3387992413367078</v>
      </c>
      <c r="O228" s="19">
        <f t="shared" si="20"/>
        <v>32.57527114815214</v>
      </c>
      <c r="P228" s="19">
        <f t="shared" si="21"/>
        <v>208.63281668493781</v>
      </c>
      <c r="Q228" s="19">
        <f t="shared" si="22"/>
        <v>8.7285175973721785</v>
      </c>
      <c r="R228" s="19">
        <f t="shared" si="23"/>
        <v>-22.089596496556315</v>
      </c>
      <c r="S228" s="19">
        <f t="shared" si="24"/>
        <v>-82.439496443844007</v>
      </c>
    </row>
    <row r="229" spans="1:19" x14ac:dyDescent="0.25">
      <c r="A229" s="26">
        <f>Wellpath!E229</f>
        <v>6780</v>
      </c>
      <c r="B229" s="22">
        <v>0</v>
      </c>
      <c r="C229" s="22">
        <f>SIN(Wellpath!$L229)</f>
        <v>1</v>
      </c>
      <c r="D229" s="22">
        <v>0</v>
      </c>
      <c r="E229" s="20">
        <f>Model!$W$26*((drdp!B229+drdp!K229)*SAG!$B229+(drdp!E229+drdp!N229)*SAG!$C229+(drdp!H229+drdp!Q229)*SAG!$D229)</f>
        <v>1.6602885373217218E-18</v>
      </c>
      <c r="F229" s="20">
        <f>Model!$W$26*((drdp!C229+drdp!L229)*SAG!$B229+(drdp!F229+drdp!O229)*SAG!$C229+(drdp!I229+drdp!R229)*SAG!$D229)</f>
        <v>6.1962811765088824E-18</v>
      </c>
      <c r="G229" s="20">
        <f>Model!$W$26*((drdp!D229+drdp!M229)*SAG!$B229+(drdp!G229+drdp!P229)*SAG!$C229+(drdp!J229+drdp!S229)*SAG!$D229)</f>
        <v>-0.10471975511965978</v>
      </c>
      <c r="H229" s="18">
        <f>Model!$W$26*((drdp!B229)*SAG!$B229+(drdp!E229)*SAG!$C229+(drdp!H229)*SAG!$D229)</f>
        <v>8.301442686608609E-19</v>
      </c>
      <c r="I229" s="18">
        <f>Model!$W$26*((drdp!C229)*SAG!$B229+(drdp!F229)*SAG!$C229+(drdp!I229)*SAG!$D229)</f>
        <v>3.0981405882544412E-18</v>
      </c>
      <c r="J229" s="18">
        <f>Model!$W$26*((drdp!D229)*SAG!$B229+(drdp!G229)*SAG!$C229+(drdp!J229)*SAG!$D229)</f>
        <v>-5.235987755982989E-2</v>
      </c>
      <c r="K229" s="21">
        <f>SUM(E$3:E228)+H229</f>
        <v>1.5293133234679896</v>
      </c>
      <c r="L229" s="21">
        <f>SUM(F$3:F228)+I229</f>
        <v>5.7074750238745802</v>
      </c>
      <c r="M229" s="21">
        <f>SUM(G$3:G228)+J229</f>
        <v>-14.548847166802853</v>
      </c>
      <c r="N229" s="19">
        <f t="shared" si="19"/>
        <v>2.3387992413367078</v>
      </c>
      <c r="O229" s="19">
        <f t="shared" si="20"/>
        <v>32.57527114815214</v>
      </c>
      <c r="P229" s="19">
        <f t="shared" si="21"/>
        <v>211.66895388298738</v>
      </c>
      <c r="Q229" s="19">
        <f t="shared" si="22"/>
        <v>8.7285175973721785</v>
      </c>
      <c r="R229" s="19">
        <f t="shared" si="23"/>
        <v>-22.249745813291117</v>
      </c>
      <c r="S229" s="19">
        <f t="shared" si="24"/>
        <v>-83.037181830695729</v>
      </c>
    </row>
    <row r="230" spans="1:19" x14ac:dyDescent="0.25">
      <c r="A230" s="26">
        <f>Wellpath!E230</f>
        <v>6810</v>
      </c>
      <c r="B230" s="22">
        <v>0</v>
      </c>
      <c r="C230" s="22">
        <f>SIN(Wellpath!$L230)</f>
        <v>1</v>
      </c>
      <c r="D230" s="22">
        <v>0</v>
      </c>
      <c r="E230" s="20">
        <f>Model!$W$26*((drdp!B230+drdp!K230)*SAG!$B230+(drdp!E230+drdp!N230)*SAG!$C230+(drdp!H230+drdp!Q230)*SAG!$D230)</f>
        <v>1.6602885373217218E-18</v>
      </c>
      <c r="F230" s="20">
        <f>Model!$W$26*((drdp!C230+drdp!L230)*SAG!$B230+(drdp!F230+drdp!O230)*SAG!$C230+(drdp!I230+drdp!R230)*SAG!$D230)</f>
        <v>6.1962811765088824E-18</v>
      </c>
      <c r="G230" s="20">
        <f>Model!$W$26*((drdp!D230+drdp!M230)*SAG!$B230+(drdp!G230+drdp!P230)*SAG!$C230+(drdp!J230+drdp!S230)*SAG!$D230)</f>
        <v>-0.10471975511965978</v>
      </c>
      <c r="H230" s="18">
        <f>Model!$W$26*((drdp!B230)*SAG!$B230+(drdp!E230)*SAG!$C230+(drdp!H230)*SAG!$D230)</f>
        <v>8.301442686608609E-19</v>
      </c>
      <c r="I230" s="18">
        <f>Model!$W$26*((drdp!C230)*SAG!$B230+(drdp!F230)*SAG!$C230+(drdp!I230)*SAG!$D230)</f>
        <v>3.0981405882544412E-18</v>
      </c>
      <c r="J230" s="18">
        <f>Model!$W$26*((drdp!D230)*SAG!$B230+(drdp!G230)*SAG!$C230+(drdp!J230)*SAG!$D230)</f>
        <v>-5.235987755982989E-2</v>
      </c>
      <c r="K230" s="21">
        <f>SUM(E$3:E229)+H230</f>
        <v>1.5293133234679896</v>
      </c>
      <c r="L230" s="21">
        <f>SUM(F$3:F229)+I230</f>
        <v>5.7074750238745802</v>
      </c>
      <c r="M230" s="21">
        <f>SUM(G$3:G229)+J230</f>
        <v>-14.653566921922513</v>
      </c>
      <c r="N230" s="19">
        <f t="shared" si="19"/>
        <v>2.3387992413367078</v>
      </c>
      <c r="O230" s="19">
        <f t="shared" si="20"/>
        <v>32.57527114815214</v>
      </c>
      <c r="P230" s="19">
        <f t="shared" si="21"/>
        <v>214.72702353526162</v>
      </c>
      <c r="Q230" s="19">
        <f t="shared" si="22"/>
        <v>8.7285175973721785</v>
      </c>
      <c r="R230" s="19">
        <f t="shared" si="23"/>
        <v>-22.409895130025916</v>
      </c>
      <c r="S230" s="19">
        <f t="shared" si="24"/>
        <v>-83.634867217547452</v>
      </c>
    </row>
    <row r="231" spans="1:19" x14ac:dyDescent="0.25">
      <c r="A231" s="26">
        <f>Wellpath!E231</f>
        <v>6840</v>
      </c>
      <c r="B231" s="22">
        <v>0</v>
      </c>
      <c r="C231" s="22">
        <f>SIN(Wellpath!$L231)</f>
        <v>1</v>
      </c>
      <c r="D231" s="22">
        <v>0</v>
      </c>
      <c r="E231" s="20">
        <f>Model!$W$26*((drdp!B231+drdp!K231)*SAG!$B231+(drdp!E231+drdp!N231)*SAG!$C231+(drdp!H231+drdp!Q231)*SAG!$D231)</f>
        <v>1.6602885373217218E-18</v>
      </c>
      <c r="F231" s="20">
        <f>Model!$W$26*((drdp!C231+drdp!L231)*SAG!$B231+(drdp!F231+drdp!O231)*SAG!$C231+(drdp!I231+drdp!R231)*SAG!$D231)</f>
        <v>6.1962811765088824E-18</v>
      </c>
      <c r="G231" s="20">
        <f>Model!$W$26*((drdp!D231+drdp!M231)*SAG!$B231+(drdp!G231+drdp!P231)*SAG!$C231+(drdp!J231+drdp!S231)*SAG!$D231)</f>
        <v>-0.10471975511965978</v>
      </c>
      <c r="H231" s="18">
        <f>Model!$W$26*((drdp!B231)*SAG!$B231+(drdp!E231)*SAG!$C231+(drdp!H231)*SAG!$D231)</f>
        <v>8.301442686608609E-19</v>
      </c>
      <c r="I231" s="18">
        <f>Model!$W$26*((drdp!C231)*SAG!$B231+(drdp!F231)*SAG!$C231+(drdp!I231)*SAG!$D231)</f>
        <v>3.0981405882544412E-18</v>
      </c>
      <c r="J231" s="18">
        <f>Model!$W$26*((drdp!D231)*SAG!$B231+(drdp!G231)*SAG!$C231+(drdp!J231)*SAG!$D231)</f>
        <v>-5.235987755982989E-2</v>
      </c>
      <c r="K231" s="21">
        <f>SUM(E$3:E230)+H231</f>
        <v>1.5293133234679896</v>
      </c>
      <c r="L231" s="21">
        <f>SUM(F$3:F230)+I231</f>
        <v>5.7074750238745802</v>
      </c>
      <c r="M231" s="21">
        <f>SUM(G$3:G230)+J231</f>
        <v>-14.758286677042173</v>
      </c>
      <c r="N231" s="19">
        <f t="shared" si="19"/>
        <v>2.3387992413367078</v>
      </c>
      <c r="O231" s="19">
        <f t="shared" si="20"/>
        <v>32.57527114815214</v>
      </c>
      <c r="P231" s="19">
        <f t="shared" si="21"/>
        <v>217.80702564176053</v>
      </c>
      <c r="Q231" s="19">
        <f t="shared" si="22"/>
        <v>8.7285175973721785</v>
      </c>
      <c r="R231" s="19">
        <f t="shared" si="23"/>
        <v>-22.570044446760718</v>
      </c>
      <c r="S231" s="19">
        <f t="shared" si="24"/>
        <v>-84.232552604399174</v>
      </c>
    </row>
    <row r="232" spans="1:19" x14ac:dyDescent="0.25">
      <c r="A232" s="26">
        <f>Wellpath!E232</f>
        <v>6870</v>
      </c>
      <c r="B232" s="22">
        <v>0</v>
      </c>
      <c r="C232" s="22">
        <f>SIN(Wellpath!$L232)</f>
        <v>1</v>
      </c>
      <c r="D232" s="22">
        <v>0</v>
      </c>
      <c r="E232" s="20">
        <f>Model!$W$26*((drdp!B232+drdp!K232)*SAG!$B232+(drdp!E232+drdp!N232)*SAG!$C232+(drdp!H232+drdp!Q232)*SAG!$D232)</f>
        <v>1.6602885373217218E-18</v>
      </c>
      <c r="F232" s="20">
        <f>Model!$W$26*((drdp!C232+drdp!L232)*SAG!$B232+(drdp!F232+drdp!O232)*SAG!$C232+(drdp!I232+drdp!R232)*SAG!$D232)</f>
        <v>6.1962811765088824E-18</v>
      </c>
      <c r="G232" s="20">
        <f>Model!$W$26*((drdp!D232+drdp!M232)*SAG!$B232+(drdp!G232+drdp!P232)*SAG!$C232+(drdp!J232+drdp!S232)*SAG!$D232)</f>
        <v>-0.10471975511965978</v>
      </c>
      <c r="H232" s="18">
        <f>Model!$W$26*((drdp!B232)*SAG!$B232+(drdp!E232)*SAG!$C232+(drdp!H232)*SAG!$D232)</f>
        <v>8.301442686608609E-19</v>
      </c>
      <c r="I232" s="18">
        <f>Model!$W$26*((drdp!C232)*SAG!$B232+(drdp!F232)*SAG!$C232+(drdp!I232)*SAG!$D232)</f>
        <v>3.0981405882544412E-18</v>
      </c>
      <c r="J232" s="18">
        <f>Model!$W$26*((drdp!D232)*SAG!$B232+(drdp!G232)*SAG!$C232+(drdp!J232)*SAG!$D232)</f>
        <v>-5.235987755982989E-2</v>
      </c>
      <c r="K232" s="21">
        <f>SUM(E$3:E231)+H232</f>
        <v>1.5293133234679896</v>
      </c>
      <c r="L232" s="21">
        <f>SUM(F$3:F231)+I232</f>
        <v>5.7074750238745802</v>
      </c>
      <c r="M232" s="21">
        <f>SUM(G$3:G231)+J232</f>
        <v>-14.863006432161834</v>
      </c>
      <c r="N232" s="19">
        <f t="shared" si="19"/>
        <v>2.3387992413367078</v>
      </c>
      <c r="O232" s="19">
        <f t="shared" si="20"/>
        <v>32.57527114815214</v>
      </c>
      <c r="P232" s="19">
        <f t="shared" si="21"/>
        <v>220.90896020248405</v>
      </c>
      <c r="Q232" s="19">
        <f t="shared" si="22"/>
        <v>8.7285175973721785</v>
      </c>
      <c r="R232" s="19">
        <f t="shared" si="23"/>
        <v>-22.730193763495521</v>
      </c>
      <c r="S232" s="19">
        <f t="shared" si="24"/>
        <v>-84.830237991250897</v>
      </c>
    </row>
    <row r="233" spans="1:19" x14ac:dyDescent="0.25">
      <c r="A233" s="26">
        <f>Wellpath!E233</f>
        <v>6900</v>
      </c>
      <c r="B233" s="22">
        <v>0</v>
      </c>
      <c r="C233" s="22">
        <f>SIN(Wellpath!$L233)</f>
        <v>1</v>
      </c>
      <c r="D233" s="22">
        <v>0</v>
      </c>
      <c r="E233" s="20">
        <f>Model!$W$26*((drdp!B233+drdp!K233)*SAG!$B233+(drdp!E233+drdp!N233)*SAG!$C233+(drdp!H233+drdp!Q233)*SAG!$D233)</f>
        <v>1.6602885373217218E-18</v>
      </c>
      <c r="F233" s="20">
        <f>Model!$W$26*((drdp!C233+drdp!L233)*SAG!$B233+(drdp!F233+drdp!O233)*SAG!$C233+(drdp!I233+drdp!R233)*SAG!$D233)</f>
        <v>6.1962811765088824E-18</v>
      </c>
      <c r="G233" s="20">
        <f>Model!$W$26*((drdp!D233+drdp!M233)*SAG!$B233+(drdp!G233+drdp!P233)*SAG!$C233+(drdp!J233+drdp!S233)*SAG!$D233)</f>
        <v>-0.10471975511965978</v>
      </c>
      <c r="H233" s="18">
        <f>Model!$W$26*((drdp!B233)*SAG!$B233+(drdp!E233)*SAG!$C233+(drdp!H233)*SAG!$D233)</f>
        <v>8.301442686608609E-19</v>
      </c>
      <c r="I233" s="18">
        <f>Model!$W$26*((drdp!C233)*SAG!$B233+(drdp!F233)*SAG!$C233+(drdp!I233)*SAG!$D233)</f>
        <v>3.0981405882544412E-18</v>
      </c>
      <c r="J233" s="18">
        <f>Model!$W$26*((drdp!D233)*SAG!$B233+(drdp!G233)*SAG!$C233+(drdp!J233)*SAG!$D233)</f>
        <v>-5.235987755982989E-2</v>
      </c>
      <c r="K233" s="21">
        <f>SUM(E$3:E232)+H233</f>
        <v>1.5293133234679896</v>
      </c>
      <c r="L233" s="21">
        <f>SUM(F$3:F232)+I233</f>
        <v>5.7074750238745802</v>
      </c>
      <c r="M233" s="21">
        <f>SUM(G$3:G232)+J233</f>
        <v>-14.967726187281494</v>
      </c>
      <c r="N233" s="19">
        <f t="shared" si="19"/>
        <v>2.3387992413367078</v>
      </c>
      <c r="O233" s="19">
        <f t="shared" si="20"/>
        <v>32.57527114815214</v>
      </c>
      <c r="P233" s="19">
        <f t="shared" si="21"/>
        <v>224.03282721743221</v>
      </c>
      <c r="Q233" s="19">
        <f t="shared" si="22"/>
        <v>8.7285175973721785</v>
      </c>
      <c r="R233" s="19">
        <f t="shared" si="23"/>
        <v>-22.890343080230323</v>
      </c>
      <c r="S233" s="19">
        <f t="shared" si="24"/>
        <v>-85.427923378102619</v>
      </c>
    </row>
    <row r="234" spans="1:19" x14ac:dyDescent="0.25">
      <c r="A234" s="26">
        <f>Wellpath!E234</f>
        <v>6930</v>
      </c>
      <c r="B234" s="22">
        <v>0</v>
      </c>
      <c r="C234" s="22">
        <f>SIN(Wellpath!$L234)</f>
        <v>1</v>
      </c>
      <c r="D234" s="22">
        <v>0</v>
      </c>
      <c r="E234" s="20">
        <f>Model!$W$26*((drdp!B234+drdp!K234)*SAG!$B234+(drdp!E234+drdp!N234)*SAG!$C234+(drdp!H234+drdp!Q234)*SAG!$D234)</f>
        <v>1.6602885373217218E-18</v>
      </c>
      <c r="F234" s="20">
        <f>Model!$W$26*((drdp!C234+drdp!L234)*SAG!$B234+(drdp!F234+drdp!O234)*SAG!$C234+(drdp!I234+drdp!R234)*SAG!$D234)</f>
        <v>6.1962811765088824E-18</v>
      </c>
      <c r="G234" s="20">
        <f>Model!$W$26*((drdp!D234+drdp!M234)*SAG!$B234+(drdp!G234+drdp!P234)*SAG!$C234+(drdp!J234+drdp!S234)*SAG!$D234)</f>
        <v>-0.10471975511965978</v>
      </c>
      <c r="H234" s="18">
        <f>Model!$W$26*((drdp!B234)*SAG!$B234+(drdp!E234)*SAG!$C234+(drdp!H234)*SAG!$D234)</f>
        <v>8.301442686608609E-19</v>
      </c>
      <c r="I234" s="18">
        <f>Model!$W$26*((drdp!C234)*SAG!$B234+(drdp!F234)*SAG!$C234+(drdp!I234)*SAG!$D234)</f>
        <v>3.0981405882544412E-18</v>
      </c>
      <c r="J234" s="18">
        <f>Model!$W$26*((drdp!D234)*SAG!$B234+(drdp!G234)*SAG!$C234+(drdp!J234)*SAG!$D234)</f>
        <v>-5.235987755982989E-2</v>
      </c>
      <c r="K234" s="21">
        <f>SUM(E$3:E233)+H234</f>
        <v>1.5293133234679896</v>
      </c>
      <c r="L234" s="21">
        <f>SUM(F$3:F233)+I234</f>
        <v>5.7074750238745802</v>
      </c>
      <c r="M234" s="21">
        <f>SUM(G$3:G233)+J234</f>
        <v>-15.072445942401155</v>
      </c>
      <c r="N234" s="19">
        <f t="shared" si="19"/>
        <v>2.3387992413367078</v>
      </c>
      <c r="O234" s="19">
        <f t="shared" si="20"/>
        <v>32.57527114815214</v>
      </c>
      <c r="P234" s="19">
        <f t="shared" si="21"/>
        <v>227.17862668660501</v>
      </c>
      <c r="Q234" s="19">
        <f t="shared" si="22"/>
        <v>8.7285175973721785</v>
      </c>
      <c r="R234" s="19">
        <f t="shared" si="23"/>
        <v>-23.050492396965126</v>
      </c>
      <c r="S234" s="19">
        <f t="shared" si="24"/>
        <v>-86.025608764954342</v>
      </c>
    </row>
    <row r="235" spans="1:19" x14ac:dyDescent="0.25">
      <c r="A235" s="26">
        <f>Wellpath!E235</f>
        <v>6960</v>
      </c>
      <c r="B235" s="22">
        <v>0</v>
      </c>
      <c r="C235" s="22">
        <f>SIN(Wellpath!$L235)</f>
        <v>1</v>
      </c>
      <c r="D235" s="22">
        <v>0</v>
      </c>
      <c r="E235" s="20">
        <f>Model!$W$26*((drdp!B235+drdp!K235)*SAG!$B235+(drdp!E235+drdp!N235)*SAG!$C235+(drdp!H235+drdp!Q235)*SAG!$D235)</f>
        <v>1.6602885373217218E-18</v>
      </c>
      <c r="F235" s="20">
        <f>Model!$W$26*((drdp!C235+drdp!L235)*SAG!$B235+(drdp!F235+drdp!O235)*SAG!$C235+(drdp!I235+drdp!R235)*SAG!$D235)</f>
        <v>6.1962811765088824E-18</v>
      </c>
      <c r="G235" s="20">
        <f>Model!$W$26*((drdp!D235+drdp!M235)*SAG!$B235+(drdp!G235+drdp!P235)*SAG!$C235+(drdp!J235+drdp!S235)*SAG!$D235)</f>
        <v>-0.10471975511965978</v>
      </c>
      <c r="H235" s="18">
        <f>Model!$W$26*((drdp!B235)*SAG!$B235+(drdp!E235)*SAG!$C235+(drdp!H235)*SAG!$D235)</f>
        <v>8.301442686608609E-19</v>
      </c>
      <c r="I235" s="18">
        <f>Model!$W$26*((drdp!C235)*SAG!$B235+(drdp!F235)*SAG!$C235+(drdp!I235)*SAG!$D235)</f>
        <v>3.0981405882544412E-18</v>
      </c>
      <c r="J235" s="18">
        <f>Model!$W$26*((drdp!D235)*SAG!$B235+(drdp!G235)*SAG!$C235+(drdp!J235)*SAG!$D235)</f>
        <v>-5.235987755982989E-2</v>
      </c>
      <c r="K235" s="21">
        <f>SUM(E$3:E234)+H235</f>
        <v>1.5293133234679896</v>
      </c>
      <c r="L235" s="21">
        <f>SUM(F$3:F234)+I235</f>
        <v>5.7074750238745802</v>
      </c>
      <c r="M235" s="21">
        <f>SUM(G$3:G234)+J235</f>
        <v>-15.177165697520815</v>
      </c>
      <c r="N235" s="19">
        <f t="shared" si="19"/>
        <v>2.3387992413367078</v>
      </c>
      <c r="O235" s="19">
        <f t="shared" si="20"/>
        <v>32.57527114815214</v>
      </c>
      <c r="P235" s="19">
        <f t="shared" si="21"/>
        <v>230.34635861000248</v>
      </c>
      <c r="Q235" s="19">
        <f t="shared" si="22"/>
        <v>8.7285175973721785</v>
      </c>
      <c r="R235" s="19">
        <f t="shared" si="23"/>
        <v>-23.210641713699928</v>
      </c>
      <c r="S235" s="19">
        <f t="shared" si="24"/>
        <v>-86.623294151806078</v>
      </c>
    </row>
    <row r="236" spans="1:19" x14ac:dyDescent="0.25">
      <c r="A236" s="26">
        <f>Wellpath!E236</f>
        <v>6990</v>
      </c>
      <c r="B236" s="22">
        <v>0</v>
      </c>
      <c r="C236" s="22">
        <f>SIN(Wellpath!$L236)</f>
        <v>1</v>
      </c>
      <c r="D236" s="22">
        <v>0</v>
      </c>
      <c r="E236" s="20">
        <f>Model!$W$26*((drdp!B236+drdp!K236)*SAG!$B236+(drdp!E236+drdp!N236)*SAG!$C236+(drdp!H236+drdp!Q236)*SAG!$D236)</f>
        <v>1.6602885373217218E-18</v>
      </c>
      <c r="F236" s="20">
        <f>Model!$W$26*((drdp!C236+drdp!L236)*SAG!$B236+(drdp!F236+drdp!O236)*SAG!$C236+(drdp!I236+drdp!R236)*SAG!$D236)</f>
        <v>6.1962811765088824E-18</v>
      </c>
      <c r="G236" s="20">
        <f>Model!$W$26*((drdp!D236+drdp!M236)*SAG!$B236+(drdp!G236+drdp!P236)*SAG!$C236+(drdp!J236+drdp!S236)*SAG!$D236)</f>
        <v>-0.10471975511965978</v>
      </c>
      <c r="H236" s="18">
        <f>Model!$W$26*((drdp!B236)*SAG!$B236+(drdp!E236)*SAG!$C236+(drdp!H236)*SAG!$D236)</f>
        <v>8.301442686608609E-19</v>
      </c>
      <c r="I236" s="18">
        <f>Model!$W$26*((drdp!C236)*SAG!$B236+(drdp!F236)*SAG!$C236+(drdp!I236)*SAG!$D236)</f>
        <v>3.0981405882544412E-18</v>
      </c>
      <c r="J236" s="18">
        <f>Model!$W$26*((drdp!D236)*SAG!$B236+(drdp!G236)*SAG!$C236+(drdp!J236)*SAG!$D236)</f>
        <v>-5.235987755982989E-2</v>
      </c>
      <c r="K236" s="21">
        <f>SUM(E$3:E235)+H236</f>
        <v>1.5293133234679896</v>
      </c>
      <c r="L236" s="21">
        <f>SUM(F$3:F235)+I236</f>
        <v>5.7074750238745802</v>
      </c>
      <c r="M236" s="21">
        <f>SUM(G$3:G235)+J236</f>
        <v>-15.281885452640475</v>
      </c>
      <c r="N236" s="19">
        <f t="shared" si="19"/>
        <v>2.3387992413367078</v>
      </c>
      <c r="O236" s="19">
        <f t="shared" si="20"/>
        <v>32.57527114815214</v>
      </c>
      <c r="P236" s="19">
        <f t="shared" si="21"/>
        <v>233.53602298762459</v>
      </c>
      <c r="Q236" s="19">
        <f t="shared" si="22"/>
        <v>8.7285175973721785</v>
      </c>
      <c r="R236" s="19">
        <f t="shared" si="23"/>
        <v>-23.370791030434727</v>
      </c>
      <c r="S236" s="19">
        <f t="shared" si="24"/>
        <v>-87.220979538657801</v>
      </c>
    </row>
    <row r="237" spans="1:19" x14ac:dyDescent="0.25">
      <c r="A237" s="26">
        <f>Wellpath!E237</f>
        <v>7020</v>
      </c>
      <c r="B237" s="22">
        <v>0</v>
      </c>
      <c r="C237" s="22">
        <f>SIN(Wellpath!$L237)</f>
        <v>1</v>
      </c>
      <c r="D237" s="22">
        <v>0</v>
      </c>
      <c r="E237" s="20">
        <f>Model!$W$26*((drdp!B237+drdp!K237)*SAG!$B237+(drdp!E237+drdp!N237)*SAG!$C237+(drdp!H237+drdp!Q237)*SAG!$D237)</f>
        <v>1.6602885373217218E-18</v>
      </c>
      <c r="F237" s="20">
        <f>Model!$W$26*((drdp!C237+drdp!L237)*SAG!$B237+(drdp!F237+drdp!O237)*SAG!$C237+(drdp!I237+drdp!R237)*SAG!$D237)</f>
        <v>6.1962811765088824E-18</v>
      </c>
      <c r="G237" s="20">
        <f>Model!$W$26*((drdp!D237+drdp!M237)*SAG!$B237+(drdp!G237+drdp!P237)*SAG!$C237+(drdp!J237+drdp!S237)*SAG!$D237)</f>
        <v>-0.10471975511965978</v>
      </c>
      <c r="H237" s="18">
        <f>Model!$W$26*((drdp!B237)*SAG!$B237+(drdp!E237)*SAG!$C237+(drdp!H237)*SAG!$D237)</f>
        <v>8.301442686608609E-19</v>
      </c>
      <c r="I237" s="18">
        <f>Model!$W$26*((drdp!C237)*SAG!$B237+(drdp!F237)*SAG!$C237+(drdp!I237)*SAG!$D237)</f>
        <v>3.0981405882544412E-18</v>
      </c>
      <c r="J237" s="18">
        <f>Model!$W$26*((drdp!D237)*SAG!$B237+(drdp!G237)*SAG!$C237+(drdp!J237)*SAG!$D237)</f>
        <v>-5.235987755982989E-2</v>
      </c>
      <c r="K237" s="21">
        <f>SUM(E$3:E236)+H237</f>
        <v>1.5293133234679896</v>
      </c>
      <c r="L237" s="21">
        <f>SUM(F$3:F236)+I237</f>
        <v>5.7074750238745802</v>
      </c>
      <c r="M237" s="21">
        <f>SUM(G$3:G236)+J237</f>
        <v>-15.386605207760136</v>
      </c>
      <c r="N237" s="19">
        <f t="shared" si="19"/>
        <v>2.3387992413367078</v>
      </c>
      <c r="O237" s="19">
        <f t="shared" si="20"/>
        <v>32.57527114815214</v>
      </c>
      <c r="P237" s="19">
        <f t="shared" si="21"/>
        <v>236.74761981947134</v>
      </c>
      <c r="Q237" s="19">
        <f t="shared" si="22"/>
        <v>8.7285175973721785</v>
      </c>
      <c r="R237" s="19">
        <f t="shared" si="23"/>
        <v>-23.53094034716953</v>
      </c>
      <c r="S237" s="19">
        <f t="shared" si="24"/>
        <v>-87.818664925509523</v>
      </c>
    </row>
    <row r="238" spans="1:19" x14ac:dyDescent="0.25">
      <c r="A238" s="26">
        <f>Wellpath!E238</f>
        <v>7050</v>
      </c>
      <c r="B238" s="22">
        <v>0</v>
      </c>
      <c r="C238" s="22">
        <f>SIN(Wellpath!$L238)</f>
        <v>1</v>
      </c>
      <c r="D238" s="22">
        <v>0</v>
      </c>
      <c r="E238" s="20">
        <f>Model!$W$26*((drdp!B238+drdp!K238)*SAG!$B238+(drdp!E238+drdp!N238)*SAG!$C238+(drdp!H238+drdp!Q238)*SAG!$D238)</f>
        <v>1.6602885373217218E-18</v>
      </c>
      <c r="F238" s="20">
        <f>Model!$W$26*((drdp!C238+drdp!L238)*SAG!$B238+(drdp!F238+drdp!O238)*SAG!$C238+(drdp!I238+drdp!R238)*SAG!$D238)</f>
        <v>6.1962811765088824E-18</v>
      </c>
      <c r="G238" s="20">
        <f>Model!$W$26*((drdp!D238+drdp!M238)*SAG!$B238+(drdp!G238+drdp!P238)*SAG!$C238+(drdp!J238+drdp!S238)*SAG!$D238)</f>
        <v>-0.10471975511965978</v>
      </c>
      <c r="H238" s="18">
        <f>Model!$W$26*((drdp!B238)*SAG!$B238+(drdp!E238)*SAG!$C238+(drdp!H238)*SAG!$D238)</f>
        <v>8.301442686608609E-19</v>
      </c>
      <c r="I238" s="18">
        <f>Model!$W$26*((drdp!C238)*SAG!$B238+(drdp!F238)*SAG!$C238+(drdp!I238)*SAG!$D238)</f>
        <v>3.0981405882544412E-18</v>
      </c>
      <c r="J238" s="18">
        <f>Model!$W$26*((drdp!D238)*SAG!$B238+(drdp!G238)*SAG!$C238+(drdp!J238)*SAG!$D238)</f>
        <v>-5.235987755982989E-2</v>
      </c>
      <c r="K238" s="21">
        <f>SUM(E$3:E237)+H238</f>
        <v>1.5293133234679896</v>
      </c>
      <c r="L238" s="21">
        <f>SUM(F$3:F237)+I238</f>
        <v>5.7074750238745802</v>
      </c>
      <c r="M238" s="21">
        <f>SUM(G$3:G237)+J238</f>
        <v>-15.491324962879796</v>
      </c>
      <c r="N238" s="19">
        <f t="shared" si="19"/>
        <v>2.3387992413367078</v>
      </c>
      <c r="O238" s="19">
        <f t="shared" si="20"/>
        <v>32.57527114815214</v>
      </c>
      <c r="P238" s="19">
        <f t="shared" si="21"/>
        <v>239.9811491055427</v>
      </c>
      <c r="Q238" s="19">
        <f t="shared" si="22"/>
        <v>8.7285175973721785</v>
      </c>
      <c r="R238" s="19">
        <f t="shared" si="23"/>
        <v>-23.691089663904332</v>
      </c>
      <c r="S238" s="19">
        <f t="shared" si="24"/>
        <v>-88.416350312361246</v>
      </c>
    </row>
    <row r="239" spans="1:19" x14ac:dyDescent="0.25">
      <c r="A239" s="26">
        <f>Wellpath!E239</f>
        <v>7080</v>
      </c>
      <c r="B239" s="22">
        <v>0</v>
      </c>
      <c r="C239" s="22">
        <f>SIN(Wellpath!$L239)</f>
        <v>1</v>
      </c>
      <c r="D239" s="22">
        <v>0</v>
      </c>
      <c r="E239" s="20">
        <f>Model!$W$26*((drdp!B239+drdp!K239)*SAG!$B239+(drdp!E239+drdp!N239)*SAG!$C239+(drdp!H239+drdp!Q239)*SAG!$D239)</f>
        <v>1.6602885373217218E-18</v>
      </c>
      <c r="F239" s="20">
        <f>Model!$W$26*((drdp!C239+drdp!L239)*SAG!$B239+(drdp!F239+drdp!O239)*SAG!$C239+(drdp!I239+drdp!R239)*SAG!$D239)</f>
        <v>6.1962811765088824E-18</v>
      </c>
      <c r="G239" s="20">
        <f>Model!$W$26*((drdp!D239+drdp!M239)*SAG!$B239+(drdp!G239+drdp!P239)*SAG!$C239+(drdp!J239+drdp!S239)*SAG!$D239)</f>
        <v>-0.10471975511965978</v>
      </c>
      <c r="H239" s="18">
        <f>Model!$W$26*((drdp!B239)*SAG!$B239+(drdp!E239)*SAG!$C239+(drdp!H239)*SAG!$D239)</f>
        <v>8.301442686608609E-19</v>
      </c>
      <c r="I239" s="18">
        <f>Model!$W$26*((drdp!C239)*SAG!$B239+(drdp!F239)*SAG!$C239+(drdp!I239)*SAG!$D239)</f>
        <v>3.0981405882544412E-18</v>
      </c>
      <c r="J239" s="18">
        <f>Model!$W$26*((drdp!D239)*SAG!$B239+(drdp!G239)*SAG!$C239+(drdp!J239)*SAG!$D239)</f>
        <v>-5.235987755982989E-2</v>
      </c>
      <c r="K239" s="21">
        <f>SUM(E$3:E238)+H239</f>
        <v>1.5293133234679896</v>
      </c>
      <c r="L239" s="21">
        <f>SUM(F$3:F238)+I239</f>
        <v>5.7074750238745802</v>
      </c>
      <c r="M239" s="21">
        <f>SUM(G$3:G238)+J239</f>
        <v>-15.596044717999456</v>
      </c>
      <c r="N239" s="19">
        <f t="shared" si="19"/>
        <v>2.3387992413367078</v>
      </c>
      <c r="O239" s="19">
        <f t="shared" si="20"/>
        <v>32.57527114815214</v>
      </c>
      <c r="P239" s="19">
        <f t="shared" si="21"/>
        <v>243.23661084583875</v>
      </c>
      <c r="Q239" s="19">
        <f t="shared" si="22"/>
        <v>8.7285175973721785</v>
      </c>
      <c r="R239" s="19">
        <f t="shared" si="23"/>
        <v>-23.851238980639135</v>
      </c>
      <c r="S239" s="19">
        <f t="shared" si="24"/>
        <v>-89.014035699212968</v>
      </c>
    </row>
    <row r="240" spans="1:19" x14ac:dyDescent="0.25">
      <c r="A240" s="26">
        <f>Wellpath!E240</f>
        <v>7110</v>
      </c>
      <c r="B240" s="22">
        <v>0</v>
      </c>
      <c r="C240" s="22">
        <f>SIN(Wellpath!$L240)</f>
        <v>1</v>
      </c>
      <c r="D240" s="22">
        <v>0</v>
      </c>
      <c r="E240" s="20">
        <f>Model!$W$26*((drdp!B240+drdp!K240)*SAG!$B240+(drdp!E240+drdp!N240)*SAG!$C240+(drdp!H240+drdp!Q240)*SAG!$D240)</f>
        <v>1.6602885373217218E-18</v>
      </c>
      <c r="F240" s="20">
        <f>Model!$W$26*((drdp!C240+drdp!L240)*SAG!$B240+(drdp!F240+drdp!O240)*SAG!$C240+(drdp!I240+drdp!R240)*SAG!$D240)</f>
        <v>6.1962811765088824E-18</v>
      </c>
      <c r="G240" s="20">
        <f>Model!$W$26*((drdp!D240+drdp!M240)*SAG!$B240+(drdp!G240+drdp!P240)*SAG!$C240+(drdp!J240+drdp!S240)*SAG!$D240)</f>
        <v>-0.10471975511965978</v>
      </c>
      <c r="H240" s="18">
        <f>Model!$W$26*((drdp!B240)*SAG!$B240+(drdp!E240)*SAG!$C240+(drdp!H240)*SAG!$D240)</f>
        <v>8.301442686608609E-19</v>
      </c>
      <c r="I240" s="18">
        <f>Model!$W$26*((drdp!C240)*SAG!$B240+(drdp!F240)*SAG!$C240+(drdp!I240)*SAG!$D240)</f>
        <v>3.0981405882544412E-18</v>
      </c>
      <c r="J240" s="18">
        <f>Model!$W$26*((drdp!D240)*SAG!$B240+(drdp!G240)*SAG!$C240+(drdp!J240)*SAG!$D240)</f>
        <v>-5.235987755982989E-2</v>
      </c>
      <c r="K240" s="21">
        <f>SUM(E$3:E239)+H240</f>
        <v>1.5293133234679896</v>
      </c>
      <c r="L240" s="21">
        <f>SUM(F$3:F239)+I240</f>
        <v>5.7074750238745802</v>
      </c>
      <c r="M240" s="21">
        <f>SUM(G$3:G239)+J240</f>
        <v>-15.700764473119117</v>
      </c>
      <c r="N240" s="19">
        <f t="shared" si="19"/>
        <v>2.3387992413367078</v>
      </c>
      <c r="O240" s="19">
        <f t="shared" si="20"/>
        <v>32.57527114815214</v>
      </c>
      <c r="P240" s="19">
        <f t="shared" si="21"/>
        <v>246.51400504035942</v>
      </c>
      <c r="Q240" s="19">
        <f t="shared" si="22"/>
        <v>8.7285175973721785</v>
      </c>
      <c r="R240" s="19">
        <f t="shared" si="23"/>
        <v>-24.011388297373937</v>
      </c>
      <c r="S240" s="19">
        <f t="shared" si="24"/>
        <v>-89.611721086064691</v>
      </c>
    </row>
    <row r="241" spans="1:19" x14ac:dyDescent="0.25">
      <c r="A241" s="26">
        <f>Wellpath!E241</f>
        <v>7140</v>
      </c>
      <c r="B241" s="22">
        <v>0</v>
      </c>
      <c r="C241" s="22">
        <f>SIN(Wellpath!$L241)</f>
        <v>1</v>
      </c>
      <c r="D241" s="22">
        <v>0</v>
      </c>
      <c r="E241" s="20">
        <f>Model!$W$26*((drdp!B241+drdp!K241)*SAG!$B241+(drdp!E241+drdp!N241)*SAG!$C241+(drdp!H241+drdp!Q241)*SAG!$D241)</f>
        <v>1.6602885373217218E-18</v>
      </c>
      <c r="F241" s="20">
        <f>Model!$W$26*((drdp!C241+drdp!L241)*SAG!$B241+(drdp!F241+drdp!O241)*SAG!$C241+(drdp!I241+drdp!R241)*SAG!$D241)</f>
        <v>6.1962811765088824E-18</v>
      </c>
      <c r="G241" s="20">
        <f>Model!$W$26*((drdp!D241+drdp!M241)*SAG!$B241+(drdp!G241+drdp!P241)*SAG!$C241+(drdp!J241+drdp!S241)*SAG!$D241)</f>
        <v>-0.10471975511965978</v>
      </c>
      <c r="H241" s="18">
        <f>Model!$W$26*((drdp!B241)*SAG!$B241+(drdp!E241)*SAG!$C241+(drdp!H241)*SAG!$D241)</f>
        <v>8.301442686608609E-19</v>
      </c>
      <c r="I241" s="18">
        <f>Model!$W$26*((drdp!C241)*SAG!$B241+(drdp!F241)*SAG!$C241+(drdp!I241)*SAG!$D241)</f>
        <v>3.0981405882544412E-18</v>
      </c>
      <c r="J241" s="18">
        <f>Model!$W$26*((drdp!D241)*SAG!$B241+(drdp!G241)*SAG!$C241+(drdp!J241)*SAG!$D241)</f>
        <v>-5.235987755982989E-2</v>
      </c>
      <c r="K241" s="21">
        <f>SUM(E$3:E240)+H241</f>
        <v>1.5293133234679896</v>
      </c>
      <c r="L241" s="21">
        <f>SUM(F$3:F240)+I241</f>
        <v>5.7074750238745802</v>
      </c>
      <c r="M241" s="21">
        <f>SUM(G$3:G240)+J241</f>
        <v>-15.805484228238777</v>
      </c>
      <c r="N241" s="19">
        <f t="shared" si="19"/>
        <v>2.3387992413367078</v>
      </c>
      <c r="O241" s="19">
        <f t="shared" si="20"/>
        <v>32.57527114815214</v>
      </c>
      <c r="P241" s="19">
        <f t="shared" si="21"/>
        <v>249.81333168910473</v>
      </c>
      <c r="Q241" s="19">
        <f t="shared" si="22"/>
        <v>8.7285175973721785</v>
      </c>
      <c r="R241" s="19">
        <f t="shared" si="23"/>
        <v>-24.171537614108736</v>
      </c>
      <c r="S241" s="19">
        <f t="shared" si="24"/>
        <v>-90.209406472916413</v>
      </c>
    </row>
    <row r="242" spans="1:19" x14ac:dyDescent="0.25">
      <c r="A242" s="26">
        <f>Wellpath!E242</f>
        <v>7170</v>
      </c>
      <c r="B242" s="22">
        <v>0</v>
      </c>
      <c r="C242" s="22">
        <f>SIN(Wellpath!$L242)</f>
        <v>1</v>
      </c>
      <c r="D242" s="22">
        <v>0</v>
      </c>
      <c r="E242" s="20">
        <f>Model!$W$26*((drdp!B242+drdp!K242)*SAG!$B242+(drdp!E242+drdp!N242)*SAG!$C242+(drdp!H242+drdp!Q242)*SAG!$D242)</f>
        <v>1.6602885373217218E-18</v>
      </c>
      <c r="F242" s="20">
        <f>Model!$W$26*((drdp!C242+drdp!L242)*SAG!$B242+(drdp!F242+drdp!O242)*SAG!$C242+(drdp!I242+drdp!R242)*SAG!$D242)</f>
        <v>6.1962811765088824E-18</v>
      </c>
      <c r="G242" s="20">
        <f>Model!$W$26*((drdp!D242+drdp!M242)*SAG!$B242+(drdp!G242+drdp!P242)*SAG!$C242+(drdp!J242+drdp!S242)*SAG!$D242)</f>
        <v>-0.10471975511965978</v>
      </c>
      <c r="H242" s="18">
        <f>Model!$W$26*((drdp!B242)*SAG!$B242+(drdp!E242)*SAG!$C242+(drdp!H242)*SAG!$D242)</f>
        <v>8.301442686608609E-19</v>
      </c>
      <c r="I242" s="18">
        <f>Model!$W$26*((drdp!C242)*SAG!$B242+(drdp!F242)*SAG!$C242+(drdp!I242)*SAG!$D242)</f>
        <v>3.0981405882544412E-18</v>
      </c>
      <c r="J242" s="18">
        <f>Model!$W$26*((drdp!D242)*SAG!$B242+(drdp!G242)*SAG!$C242+(drdp!J242)*SAG!$D242)</f>
        <v>-5.235987755982989E-2</v>
      </c>
      <c r="K242" s="21">
        <f>SUM(E$3:E241)+H242</f>
        <v>1.5293133234679896</v>
      </c>
      <c r="L242" s="21">
        <f>SUM(F$3:F241)+I242</f>
        <v>5.7074750238745802</v>
      </c>
      <c r="M242" s="21">
        <f>SUM(G$3:G241)+J242</f>
        <v>-15.910203983358437</v>
      </c>
      <c r="N242" s="19">
        <f t="shared" si="19"/>
        <v>2.3387992413367078</v>
      </c>
      <c r="O242" s="19">
        <f t="shared" si="20"/>
        <v>32.57527114815214</v>
      </c>
      <c r="P242" s="19">
        <f t="shared" si="21"/>
        <v>253.1345907920747</v>
      </c>
      <c r="Q242" s="19">
        <f t="shared" si="22"/>
        <v>8.7285175973721785</v>
      </c>
      <c r="R242" s="19">
        <f t="shared" si="23"/>
        <v>-24.331686930843539</v>
      </c>
      <c r="S242" s="19">
        <f t="shared" si="24"/>
        <v>-90.807091859768136</v>
      </c>
    </row>
    <row r="243" spans="1:19" x14ac:dyDescent="0.25">
      <c r="A243" s="26">
        <f>Wellpath!E243</f>
        <v>7200</v>
      </c>
      <c r="B243" s="22">
        <v>0</v>
      </c>
      <c r="C243" s="22">
        <f>SIN(Wellpath!$L243)</f>
        <v>1</v>
      </c>
      <c r="D243" s="22">
        <v>0</v>
      </c>
      <c r="E243" s="20">
        <f>Model!$W$26*((drdp!B243+drdp!K243)*SAG!$B243+(drdp!E243+drdp!N243)*SAG!$C243+(drdp!H243+drdp!Q243)*SAG!$D243)</f>
        <v>1.6602885373217218E-18</v>
      </c>
      <c r="F243" s="20">
        <f>Model!$W$26*((drdp!C243+drdp!L243)*SAG!$B243+(drdp!F243+drdp!O243)*SAG!$C243+(drdp!I243+drdp!R243)*SAG!$D243)</f>
        <v>6.1962811765088824E-18</v>
      </c>
      <c r="G243" s="20">
        <f>Model!$W$26*((drdp!D243+drdp!M243)*SAG!$B243+(drdp!G243+drdp!P243)*SAG!$C243+(drdp!J243+drdp!S243)*SAG!$D243)</f>
        <v>-0.10471975511965978</v>
      </c>
      <c r="H243" s="18">
        <f>Model!$W$26*((drdp!B243)*SAG!$B243+(drdp!E243)*SAG!$C243+(drdp!H243)*SAG!$D243)</f>
        <v>8.301442686608609E-19</v>
      </c>
      <c r="I243" s="18">
        <f>Model!$W$26*((drdp!C243)*SAG!$B243+(drdp!F243)*SAG!$C243+(drdp!I243)*SAG!$D243)</f>
        <v>3.0981405882544412E-18</v>
      </c>
      <c r="J243" s="18">
        <f>Model!$W$26*((drdp!D243)*SAG!$B243+(drdp!G243)*SAG!$C243+(drdp!J243)*SAG!$D243)</f>
        <v>-5.235987755982989E-2</v>
      </c>
      <c r="K243" s="21">
        <f>SUM(E$3:E242)+H243</f>
        <v>1.5293133234679896</v>
      </c>
      <c r="L243" s="21">
        <f>SUM(F$3:F242)+I243</f>
        <v>5.7074750238745802</v>
      </c>
      <c r="M243" s="21">
        <f>SUM(G$3:G242)+J243</f>
        <v>-16.014923738478096</v>
      </c>
      <c r="N243" s="19">
        <f t="shared" si="19"/>
        <v>2.3387992413367078</v>
      </c>
      <c r="O243" s="19">
        <f t="shared" si="20"/>
        <v>32.57527114815214</v>
      </c>
      <c r="P243" s="19">
        <f t="shared" si="21"/>
        <v>256.47778234926926</v>
      </c>
      <c r="Q243" s="19">
        <f t="shared" si="22"/>
        <v>8.7285175973721785</v>
      </c>
      <c r="R243" s="19">
        <f t="shared" si="23"/>
        <v>-24.491836247578338</v>
      </c>
      <c r="S243" s="19">
        <f t="shared" si="24"/>
        <v>-91.404777246619858</v>
      </c>
    </row>
    <row r="244" spans="1:19" x14ac:dyDescent="0.25">
      <c r="A244" s="26">
        <f>Wellpath!E244</f>
        <v>7230</v>
      </c>
      <c r="B244" s="22">
        <v>0</v>
      </c>
      <c r="C244" s="22">
        <f>SIN(Wellpath!$L244)</f>
        <v>1</v>
      </c>
      <c r="D244" s="22">
        <v>0</v>
      </c>
      <c r="E244" s="20">
        <f>Model!$W$26*((drdp!B244+drdp!K244)*SAG!$B244+(drdp!E244+drdp!N244)*SAG!$C244+(drdp!H244+drdp!Q244)*SAG!$D244)</f>
        <v>1.6602885373217218E-18</v>
      </c>
      <c r="F244" s="20">
        <f>Model!$W$26*((drdp!C244+drdp!L244)*SAG!$B244+(drdp!F244+drdp!O244)*SAG!$C244+(drdp!I244+drdp!R244)*SAG!$D244)</f>
        <v>6.1962811765088824E-18</v>
      </c>
      <c r="G244" s="20">
        <f>Model!$W$26*((drdp!D244+drdp!M244)*SAG!$B244+(drdp!G244+drdp!P244)*SAG!$C244+(drdp!J244+drdp!S244)*SAG!$D244)</f>
        <v>-0.10471975511965978</v>
      </c>
      <c r="H244" s="18">
        <f>Model!$W$26*((drdp!B244)*SAG!$B244+(drdp!E244)*SAG!$C244+(drdp!H244)*SAG!$D244)</f>
        <v>8.301442686608609E-19</v>
      </c>
      <c r="I244" s="18">
        <f>Model!$W$26*((drdp!C244)*SAG!$B244+(drdp!F244)*SAG!$C244+(drdp!I244)*SAG!$D244)</f>
        <v>3.0981405882544412E-18</v>
      </c>
      <c r="J244" s="18">
        <f>Model!$W$26*((drdp!D244)*SAG!$B244+(drdp!G244)*SAG!$C244+(drdp!J244)*SAG!$D244)</f>
        <v>-5.235987755982989E-2</v>
      </c>
      <c r="K244" s="21">
        <f>SUM(E$3:E243)+H244</f>
        <v>1.5293133234679896</v>
      </c>
      <c r="L244" s="21">
        <f>SUM(F$3:F243)+I244</f>
        <v>5.7074750238745802</v>
      </c>
      <c r="M244" s="21">
        <f>SUM(G$3:G243)+J244</f>
        <v>-16.119643493597756</v>
      </c>
      <c r="N244" s="19">
        <f t="shared" si="19"/>
        <v>2.3387992413367078</v>
      </c>
      <c r="O244" s="19">
        <f t="shared" si="20"/>
        <v>32.57527114815214</v>
      </c>
      <c r="P244" s="19">
        <f t="shared" si="21"/>
        <v>259.84290636068846</v>
      </c>
      <c r="Q244" s="19">
        <f t="shared" si="22"/>
        <v>8.7285175973721785</v>
      </c>
      <c r="R244" s="19">
        <f t="shared" si="23"/>
        <v>-24.65198556431314</v>
      </c>
      <c r="S244" s="19">
        <f t="shared" si="24"/>
        <v>-92.00246263347158</v>
      </c>
    </row>
    <row r="245" spans="1:19" x14ac:dyDescent="0.25">
      <c r="A245" s="26">
        <f>Wellpath!E245</f>
        <v>7260</v>
      </c>
      <c r="B245" s="22">
        <v>0</v>
      </c>
      <c r="C245" s="22">
        <f>SIN(Wellpath!$L245)</f>
        <v>1</v>
      </c>
      <c r="D245" s="22">
        <v>0</v>
      </c>
      <c r="E245" s="20">
        <f>Model!$W$26*((drdp!B245+drdp!K245)*SAG!$B245+(drdp!E245+drdp!N245)*SAG!$C245+(drdp!H245+drdp!Q245)*SAG!$D245)</f>
        <v>1.6602885373217218E-18</v>
      </c>
      <c r="F245" s="20">
        <f>Model!$W$26*((drdp!C245+drdp!L245)*SAG!$B245+(drdp!F245+drdp!O245)*SAG!$C245+(drdp!I245+drdp!R245)*SAG!$D245)</f>
        <v>6.1962811765088824E-18</v>
      </c>
      <c r="G245" s="20">
        <f>Model!$W$26*((drdp!D245+drdp!M245)*SAG!$B245+(drdp!G245+drdp!P245)*SAG!$C245+(drdp!J245+drdp!S245)*SAG!$D245)</f>
        <v>-0.10471975511965978</v>
      </c>
      <c r="H245" s="18">
        <f>Model!$W$26*((drdp!B245)*SAG!$B245+(drdp!E245)*SAG!$C245+(drdp!H245)*SAG!$D245)</f>
        <v>8.301442686608609E-19</v>
      </c>
      <c r="I245" s="18">
        <f>Model!$W$26*((drdp!C245)*SAG!$B245+(drdp!F245)*SAG!$C245+(drdp!I245)*SAG!$D245)</f>
        <v>3.0981405882544412E-18</v>
      </c>
      <c r="J245" s="18">
        <f>Model!$W$26*((drdp!D245)*SAG!$B245+(drdp!G245)*SAG!$C245+(drdp!J245)*SAG!$D245)</f>
        <v>-5.235987755982989E-2</v>
      </c>
      <c r="K245" s="21">
        <f>SUM(E$3:E244)+H245</f>
        <v>1.5293133234679896</v>
      </c>
      <c r="L245" s="21">
        <f>SUM(F$3:F244)+I245</f>
        <v>5.7074750238745802</v>
      </c>
      <c r="M245" s="21">
        <f>SUM(G$3:G244)+J245</f>
        <v>-16.224363248717417</v>
      </c>
      <c r="N245" s="19">
        <f t="shared" si="19"/>
        <v>2.3387992413367078</v>
      </c>
      <c r="O245" s="19">
        <f t="shared" si="20"/>
        <v>32.57527114815214</v>
      </c>
      <c r="P245" s="19">
        <f t="shared" si="21"/>
        <v>263.22996282633238</v>
      </c>
      <c r="Q245" s="19">
        <f t="shared" si="22"/>
        <v>8.7285175973721785</v>
      </c>
      <c r="R245" s="19">
        <f t="shared" si="23"/>
        <v>-24.812134881047943</v>
      </c>
      <c r="S245" s="19">
        <f t="shared" si="24"/>
        <v>-92.600148020323303</v>
      </c>
    </row>
    <row r="246" spans="1:19" x14ac:dyDescent="0.25">
      <c r="A246" s="26">
        <f>Wellpath!E246</f>
        <v>7290</v>
      </c>
      <c r="B246" s="22">
        <v>0</v>
      </c>
      <c r="C246" s="22">
        <f>SIN(Wellpath!$L246)</f>
        <v>1</v>
      </c>
      <c r="D246" s="22">
        <v>0</v>
      </c>
      <c r="E246" s="20">
        <f>Model!$W$26*((drdp!B246+drdp!K246)*SAG!$B246+(drdp!E246+drdp!N246)*SAG!$C246+(drdp!H246+drdp!Q246)*SAG!$D246)</f>
        <v>1.6602885373217218E-18</v>
      </c>
      <c r="F246" s="20">
        <f>Model!$W$26*((drdp!C246+drdp!L246)*SAG!$B246+(drdp!F246+drdp!O246)*SAG!$C246+(drdp!I246+drdp!R246)*SAG!$D246)</f>
        <v>6.1962811765088824E-18</v>
      </c>
      <c r="G246" s="20">
        <f>Model!$W$26*((drdp!D246+drdp!M246)*SAG!$B246+(drdp!G246+drdp!P246)*SAG!$C246+(drdp!J246+drdp!S246)*SAG!$D246)</f>
        <v>-0.10471975511965978</v>
      </c>
      <c r="H246" s="18">
        <f>Model!$W$26*((drdp!B246)*SAG!$B246+(drdp!E246)*SAG!$C246+(drdp!H246)*SAG!$D246)</f>
        <v>8.301442686608609E-19</v>
      </c>
      <c r="I246" s="18">
        <f>Model!$W$26*((drdp!C246)*SAG!$B246+(drdp!F246)*SAG!$C246+(drdp!I246)*SAG!$D246)</f>
        <v>3.0981405882544412E-18</v>
      </c>
      <c r="J246" s="18">
        <f>Model!$W$26*((drdp!D246)*SAG!$B246+(drdp!G246)*SAG!$C246+(drdp!J246)*SAG!$D246)</f>
        <v>-5.235987755982989E-2</v>
      </c>
      <c r="K246" s="21">
        <f>SUM(E$3:E245)+H246</f>
        <v>1.5293133234679896</v>
      </c>
      <c r="L246" s="21">
        <f>SUM(F$3:F245)+I246</f>
        <v>5.7074750238745802</v>
      </c>
      <c r="M246" s="21">
        <f>SUM(G$3:G245)+J246</f>
        <v>-16.329083003837077</v>
      </c>
      <c r="N246" s="19">
        <f t="shared" si="19"/>
        <v>2.3387992413367078</v>
      </c>
      <c r="O246" s="19">
        <f t="shared" si="20"/>
        <v>32.57527114815214</v>
      </c>
      <c r="P246" s="19">
        <f t="shared" si="21"/>
        <v>266.63895174620092</v>
      </c>
      <c r="Q246" s="19">
        <f t="shared" si="22"/>
        <v>8.7285175973721785</v>
      </c>
      <c r="R246" s="19">
        <f t="shared" si="23"/>
        <v>-24.972284197782745</v>
      </c>
      <c r="S246" s="19">
        <f t="shared" si="24"/>
        <v>-93.197833407175025</v>
      </c>
    </row>
    <row r="247" spans="1:19" x14ac:dyDescent="0.25">
      <c r="A247" s="26">
        <f>Wellpath!E247</f>
        <v>7320</v>
      </c>
      <c r="B247" s="22">
        <v>0</v>
      </c>
      <c r="C247" s="22">
        <f>SIN(Wellpath!$L247)</f>
        <v>1</v>
      </c>
      <c r="D247" s="22">
        <v>0</v>
      </c>
      <c r="E247" s="20">
        <f>Model!$W$26*((drdp!B247+drdp!K247)*SAG!$B247+(drdp!E247+drdp!N247)*SAG!$C247+(drdp!H247+drdp!Q247)*SAG!$D247)</f>
        <v>1.6602885373217218E-18</v>
      </c>
      <c r="F247" s="20">
        <f>Model!$W$26*((drdp!C247+drdp!L247)*SAG!$B247+(drdp!F247+drdp!O247)*SAG!$C247+(drdp!I247+drdp!R247)*SAG!$D247)</f>
        <v>6.1962811765088824E-18</v>
      </c>
      <c r="G247" s="20">
        <f>Model!$W$26*((drdp!D247+drdp!M247)*SAG!$B247+(drdp!G247+drdp!P247)*SAG!$C247+(drdp!J247+drdp!S247)*SAG!$D247)</f>
        <v>-0.10471975511965978</v>
      </c>
      <c r="H247" s="18">
        <f>Model!$W$26*((drdp!B247)*SAG!$B247+(drdp!E247)*SAG!$C247+(drdp!H247)*SAG!$D247)</f>
        <v>8.301442686608609E-19</v>
      </c>
      <c r="I247" s="18">
        <f>Model!$W$26*((drdp!C247)*SAG!$B247+(drdp!F247)*SAG!$C247+(drdp!I247)*SAG!$D247)</f>
        <v>3.0981405882544412E-18</v>
      </c>
      <c r="J247" s="18">
        <f>Model!$W$26*((drdp!D247)*SAG!$B247+(drdp!G247)*SAG!$C247+(drdp!J247)*SAG!$D247)</f>
        <v>-5.235987755982989E-2</v>
      </c>
      <c r="K247" s="21">
        <f>SUM(E$3:E246)+H247</f>
        <v>1.5293133234679896</v>
      </c>
      <c r="L247" s="21">
        <f>SUM(F$3:F246)+I247</f>
        <v>5.7074750238745802</v>
      </c>
      <c r="M247" s="21">
        <f>SUM(G$3:G246)+J247</f>
        <v>-16.433802758956737</v>
      </c>
      <c r="N247" s="19">
        <f t="shared" si="19"/>
        <v>2.3387992413367078</v>
      </c>
      <c r="O247" s="19">
        <f t="shared" si="20"/>
        <v>32.57527114815214</v>
      </c>
      <c r="P247" s="19">
        <f t="shared" si="21"/>
        <v>270.06987312029406</v>
      </c>
      <c r="Q247" s="19">
        <f t="shared" si="22"/>
        <v>8.7285175973721785</v>
      </c>
      <c r="R247" s="19">
        <f t="shared" si="23"/>
        <v>-25.132433514517547</v>
      </c>
      <c r="S247" s="19">
        <f t="shared" si="24"/>
        <v>-93.795518794026748</v>
      </c>
    </row>
    <row r="248" spans="1:19" x14ac:dyDescent="0.25">
      <c r="A248" s="26">
        <f>Wellpath!E248</f>
        <v>7350</v>
      </c>
      <c r="B248" s="22">
        <v>0</v>
      </c>
      <c r="C248" s="22">
        <f>SIN(Wellpath!$L248)</f>
        <v>1</v>
      </c>
      <c r="D248" s="22">
        <v>0</v>
      </c>
      <c r="E248" s="20">
        <f>Model!$W$26*((drdp!B248+drdp!K248)*SAG!$B248+(drdp!E248+drdp!N248)*SAG!$C248+(drdp!H248+drdp!Q248)*SAG!$D248)</f>
        <v>1.6602885373217218E-18</v>
      </c>
      <c r="F248" s="20">
        <f>Model!$W$26*((drdp!C248+drdp!L248)*SAG!$B248+(drdp!F248+drdp!O248)*SAG!$C248+(drdp!I248+drdp!R248)*SAG!$D248)</f>
        <v>6.1962811765088824E-18</v>
      </c>
      <c r="G248" s="20">
        <f>Model!$W$26*((drdp!D248+drdp!M248)*SAG!$B248+(drdp!G248+drdp!P248)*SAG!$C248+(drdp!J248+drdp!S248)*SAG!$D248)</f>
        <v>-0.10471975511965978</v>
      </c>
      <c r="H248" s="18">
        <f>Model!$W$26*((drdp!B248)*SAG!$B248+(drdp!E248)*SAG!$C248+(drdp!H248)*SAG!$D248)</f>
        <v>8.301442686608609E-19</v>
      </c>
      <c r="I248" s="18">
        <f>Model!$W$26*((drdp!C248)*SAG!$B248+(drdp!F248)*SAG!$C248+(drdp!I248)*SAG!$D248)</f>
        <v>3.0981405882544412E-18</v>
      </c>
      <c r="J248" s="18">
        <f>Model!$W$26*((drdp!D248)*SAG!$B248+(drdp!G248)*SAG!$C248+(drdp!J248)*SAG!$D248)</f>
        <v>-5.235987755982989E-2</v>
      </c>
      <c r="K248" s="21">
        <f>SUM(E$3:E247)+H248</f>
        <v>1.5293133234679896</v>
      </c>
      <c r="L248" s="21">
        <f>SUM(F$3:F247)+I248</f>
        <v>5.7074750238745802</v>
      </c>
      <c r="M248" s="21">
        <f>SUM(G$3:G247)+J248</f>
        <v>-16.538522514076398</v>
      </c>
      <c r="N248" s="19">
        <f t="shared" si="19"/>
        <v>2.3387992413367078</v>
      </c>
      <c r="O248" s="19">
        <f t="shared" si="20"/>
        <v>32.57527114815214</v>
      </c>
      <c r="P248" s="19">
        <f t="shared" si="21"/>
        <v>273.52272694861188</v>
      </c>
      <c r="Q248" s="19">
        <f t="shared" si="22"/>
        <v>8.7285175973721785</v>
      </c>
      <c r="R248" s="19">
        <f t="shared" si="23"/>
        <v>-25.292582831252346</v>
      </c>
      <c r="S248" s="19">
        <f t="shared" si="24"/>
        <v>-94.39320418087847</v>
      </c>
    </row>
    <row r="249" spans="1:19" x14ac:dyDescent="0.25">
      <c r="A249" s="26">
        <f>Wellpath!E249</f>
        <v>7380</v>
      </c>
      <c r="B249" s="22">
        <v>0</v>
      </c>
      <c r="C249" s="22">
        <f>SIN(Wellpath!$L249)</f>
        <v>1</v>
      </c>
      <c r="D249" s="22">
        <v>0</v>
      </c>
      <c r="E249" s="20">
        <f>Model!$W$26*((drdp!B249+drdp!K249)*SAG!$B249+(drdp!E249+drdp!N249)*SAG!$C249+(drdp!H249+drdp!Q249)*SAG!$D249)</f>
        <v>1.6602885373217218E-18</v>
      </c>
      <c r="F249" s="20">
        <f>Model!$W$26*((drdp!C249+drdp!L249)*SAG!$B249+(drdp!F249+drdp!O249)*SAG!$C249+(drdp!I249+drdp!R249)*SAG!$D249)</f>
        <v>6.1962811765088824E-18</v>
      </c>
      <c r="G249" s="20">
        <f>Model!$W$26*((drdp!D249+drdp!M249)*SAG!$B249+(drdp!G249+drdp!P249)*SAG!$C249+(drdp!J249+drdp!S249)*SAG!$D249)</f>
        <v>-0.10471975511965978</v>
      </c>
      <c r="H249" s="18">
        <f>Model!$W$26*((drdp!B249)*SAG!$B249+(drdp!E249)*SAG!$C249+(drdp!H249)*SAG!$D249)</f>
        <v>8.301442686608609E-19</v>
      </c>
      <c r="I249" s="18">
        <f>Model!$W$26*((drdp!C249)*SAG!$B249+(drdp!F249)*SAG!$C249+(drdp!I249)*SAG!$D249)</f>
        <v>3.0981405882544412E-18</v>
      </c>
      <c r="J249" s="18">
        <f>Model!$W$26*((drdp!D249)*SAG!$B249+(drdp!G249)*SAG!$C249+(drdp!J249)*SAG!$D249)</f>
        <v>-5.235987755982989E-2</v>
      </c>
      <c r="K249" s="21">
        <f>SUM(E$3:E248)+H249</f>
        <v>1.5293133234679896</v>
      </c>
      <c r="L249" s="21">
        <f>SUM(F$3:F248)+I249</f>
        <v>5.7074750238745802</v>
      </c>
      <c r="M249" s="21">
        <f>SUM(G$3:G248)+J249</f>
        <v>-16.643242269196058</v>
      </c>
      <c r="N249" s="19">
        <f t="shared" si="19"/>
        <v>2.3387992413367078</v>
      </c>
      <c r="O249" s="19">
        <f t="shared" si="20"/>
        <v>32.57527114815214</v>
      </c>
      <c r="P249" s="19">
        <f t="shared" si="21"/>
        <v>276.99751323115436</v>
      </c>
      <c r="Q249" s="19">
        <f t="shared" si="22"/>
        <v>8.7285175973721785</v>
      </c>
      <c r="R249" s="19">
        <f t="shared" si="23"/>
        <v>-25.452732147987149</v>
      </c>
      <c r="S249" s="19">
        <f t="shared" si="24"/>
        <v>-94.990889567730193</v>
      </c>
    </row>
    <row r="250" spans="1:19" x14ac:dyDescent="0.25">
      <c r="A250" s="26">
        <f>Wellpath!E250</f>
        <v>7410</v>
      </c>
      <c r="B250" s="22">
        <v>0</v>
      </c>
      <c r="C250" s="22">
        <f>SIN(Wellpath!$L250)</f>
        <v>1</v>
      </c>
      <c r="D250" s="22">
        <v>0</v>
      </c>
      <c r="E250" s="20">
        <f>Model!$W$26*((drdp!B250+drdp!K250)*SAG!$B250+(drdp!E250+drdp!N250)*SAG!$C250+(drdp!H250+drdp!Q250)*SAG!$D250)</f>
        <v>1.6602885373217218E-18</v>
      </c>
      <c r="F250" s="20">
        <f>Model!$W$26*((drdp!C250+drdp!L250)*SAG!$B250+(drdp!F250+drdp!O250)*SAG!$C250+(drdp!I250+drdp!R250)*SAG!$D250)</f>
        <v>6.1962811765088824E-18</v>
      </c>
      <c r="G250" s="20">
        <f>Model!$W$26*((drdp!D250+drdp!M250)*SAG!$B250+(drdp!G250+drdp!P250)*SAG!$C250+(drdp!J250+drdp!S250)*SAG!$D250)</f>
        <v>-0.10471975511965978</v>
      </c>
      <c r="H250" s="18">
        <f>Model!$W$26*((drdp!B250)*SAG!$B250+(drdp!E250)*SAG!$C250+(drdp!H250)*SAG!$D250)</f>
        <v>8.301442686608609E-19</v>
      </c>
      <c r="I250" s="18">
        <f>Model!$W$26*((drdp!C250)*SAG!$B250+(drdp!F250)*SAG!$C250+(drdp!I250)*SAG!$D250)</f>
        <v>3.0981405882544412E-18</v>
      </c>
      <c r="J250" s="18">
        <f>Model!$W$26*((drdp!D250)*SAG!$B250+(drdp!G250)*SAG!$C250+(drdp!J250)*SAG!$D250)</f>
        <v>-5.235987755982989E-2</v>
      </c>
      <c r="K250" s="21">
        <f>SUM(E$3:E249)+H250</f>
        <v>1.5293133234679896</v>
      </c>
      <c r="L250" s="21">
        <f>SUM(F$3:F249)+I250</f>
        <v>5.7074750238745802</v>
      </c>
      <c r="M250" s="21">
        <f>SUM(G$3:G249)+J250</f>
        <v>-16.747962024315719</v>
      </c>
      <c r="N250" s="19">
        <f t="shared" si="19"/>
        <v>2.3387992413367078</v>
      </c>
      <c r="O250" s="19">
        <f t="shared" si="20"/>
        <v>32.57527114815214</v>
      </c>
      <c r="P250" s="19">
        <f t="shared" si="21"/>
        <v>280.49423196792145</v>
      </c>
      <c r="Q250" s="19">
        <f t="shared" si="22"/>
        <v>8.7285175973721785</v>
      </c>
      <c r="R250" s="19">
        <f t="shared" si="23"/>
        <v>-25.612881464721951</v>
      </c>
      <c r="S250" s="19">
        <f t="shared" si="24"/>
        <v>-95.588574954581915</v>
      </c>
    </row>
    <row r="251" spans="1:19" x14ac:dyDescent="0.25">
      <c r="A251" s="26">
        <f>Wellpath!E251</f>
        <v>7440</v>
      </c>
      <c r="B251" s="22">
        <v>0</v>
      </c>
      <c r="C251" s="22">
        <f>SIN(Wellpath!$L251)</f>
        <v>1</v>
      </c>
      <c r="D251" s="22">
        <v>0</v>
      </c>
      <c r="E251" s="20">
        <f>Model!$W$26*((drdp!B251+drdp!K251)*SAG!$B251+(drdp!E251+drdp!N251)*SAG!$C251+(drdp!H251+drdp!Q251)*SAG!$D251)</f>
        <v>1.6602885373217218E-18</v>
      </c>
      <c r="F251" s="20">
        <f>Model!$W$26*((drdp!C251+drdp!L251)*SAG!$B251+(drdp!F251+drdp!O251)*SAG!$C251+(drdp!I251+drdp!R251)*SAG!$D251)</f>
        <v>6.1962811765088824E-18</v>
      </c>
      <c r="G251" s="20">
        <f>Model!$W$26*((drdp!D251+drdp!M251)*SAG!$B251+(drdp!G251+drdp!P251)*SAG!$C251+(drdp!J251+drdp!S251)*SAG!$D251)</f>
        <v>-0.10471975511965978</v>
      </c>
      <c r="H251" s="18">
        <f>Model!$W$26*((drdp!B251)*SAG!$B251+(drdp!E251)*SAG!$C251+(drdp!H251)*SAG!$D251)</f>
        <v>8.301442686608609E-19</v>
      </c>
      <c r="I251" s="18">
        <f>Model!$W$26*((drdp!C251)*SAG!$B251+(drdp!F251)*SAG!$C251+(drdp!I251)*SAG!$D251)</f>
        <v>3.0981405882544412E-18</v>
      </c>
      <c r="J251" s="18">
        <f>Model!$W$26*((drdp!D251)*SAG!$B251+(drdp!G251)*SAG!$C251+(drdp!J251)*SAG!$D251)</f>
        <v>-5.235987755982989E-2</v>
      </c>
      <c r="K251" s="21">
        <f>SUM(E$3:E250)+H251</f>
        <v>1.5293133234679896</v>
      </c>
      <c r="L251" s="21">
        <f>SUM(F$3:F250)+I251</f>
        <v>5.7074750238745802</v>
      </c>
      <c r="M251" s="21">
        <f>SUM(G$3:G250)+J251</f>
        <v>-16.852681779435379</v>
      </c>
      <c r="N251" s="19">
        <f t="shared" si="19"/>
        <v>2.3387992413367078</v>
      </c>
      <c r="O251" s="19">
        <f t="shared" si="20"/>
        <v>32.57527114815214</v>
      </c>
      <c r="P251" s="19">
        <f t="shared" si="21"/>
        <v>284.01288315891321</v>
      </c>
      <c r="Q251" s="19">
        <f t="shared" si="22"/>
        <v>8.7285175973721785</v>
      </c>
      <c r="R251" s="19">
        <f t="shared" si="23"/>
        <v>-25.773030781456754</v>
      </c>
      <c r="S251" s="19">
        <f t="shared" si="24"/>
        <v>-96.186260341433638</v>
      </c>
    </row>
    <row r="252" spans="1:19" x14ac:dyDescent="0.25">
      <c r="A252" s="26">
        <f>Wellpath!E252</f>
        <v>7470</v>
      </c>
      <c r="B252" s="22">
        <v>0</v>
      </c>
      <c r="C252" s="22">
        <f>SIN(Wellpath!$L252)</f>
        <v>1</v>
      </c>
      <c r="D252" s="22">
        <v>0</v>
      </c>
      <c r="E252" s="20">
        <f>Model!$W$26*((drdp!B252+drdp!K252)*SAG!$B252+(drdp!E252+drdp!N252)*SAG!$C252+(drdp!H252+drdp!Q252)*SAG!$D252)</f>
        <v>1.6602885373217218E-18</v>
      </c>
      <c r="F252" s="20">
        <f>Model!$W$26*((drdp!C252+drdp!L252)*SAG!$B252+(drdp!F252+drdp!O252)*SAG!$C252+(drdp!I252+drdp!R252)*SAG!$D252)</f>
        <v>6.1962811765088824E-18</v>
      </c>
      <c r="G252" s="20">
        <f>Model!$W$26*((drdp!D252+drdp!M252)*SAG!$B252+(drdp!G252+drdp!P252)*SAG!$C252+(drdp!J252+drdp!S252)*SAG!$D252)</f>
        <v>-0.10471975511965978</v>
      </c>
      <c r="H252" s="18">
        <f>Model!$W$26*((drdp!B252)*SAG!$B252+(drdp!E252)*SAG!$C252+(drdp!H252)*SAG!$D252)</f>
        <v>8.301442686608609E-19</v>
      </c>
      <c r="I252" s="18">
        <f>Model!$W$26*((drdp!C252)*SAG!$B252+(drdp!F252)*SAG!$C252+(drdp!I252)*SAG!$D252)</f>
        <v>3.0981405882544412E-18</v>
      </c>
      <c r="J252" s="18">
        <f>Model!$W$26*((drdp!D252)*SAG!$B252+(drdp!G252)*SAG!$C252+(drdp!J252)*SAG!$D252)</f>
        <v>-5.235987755982989E-2</v>
      </c>
      <c r="K252" s="21">
        <f>SUM(E$3:E251)+H252</f>
        <v>1.5293133234679896</v>
      </c>
      <c r="L252" s="21">
        <f>SUM(F$3:F251)+I252</f>
        <v>5.7074750238745802</v>
      </c>
      <c r="M252" s="21">
        <f>SUM(G$3:G251)+J252</f>
        <v>-16.957401534555039</v>
      </c>
      <c r="N252" s="19">
        <f t="shared" si="19"/>
        <v>2.3387992413367078</v>
      </c>
      <c r="O252" s="19">
        <f t="shared" si="20"/>
        <v>32.57527114815214</v>
      </c>
      <c r="P252" s="19">
        <f t="shared" si="21"/>
        <v>287.55346680412958</v>
      </c>
      <c r="Q252" s="19">
        <f t="shared" si="22"/>
        <v>8.7285175973721785</v>
      </c>
      <c r="R252" s="19">
        <f t="shared" si="23"/>
        <v>-25.933180098191556</v>
      </c>
      <c r="S252" s="19">
        <f t="shared" si="24"/>
        <v>-96.78394572828536</v>
      </c>
    </row>
    <row r="253" spans="1:19" x14ac:dyDescent="0.25">
      <c r="A253" s="26">
        <f>Wellpath!E253</f>
        <v>7500</v>
      </c>
      <c r="B253" s="22">
        <v>0</v>
      </c>
      <c r="C253" s="22">
        <f>SIN(Wellpath!$L253)</f>
        <v>1</v>
      </c>
      <c r="D253" s="22">
        <v>0</v>
      </c>
      <c r="E253" s="20">
        <f>Model!$W$26*((drdp!B253+drdp!K253)*SAG!$B253+(drdp!E253+drdp!N253)*SAG!$C253+(drdp!H253+drdp!Q253)*SAG!$D253)</f>
        <v>1.6602885373217218E-18</v>
      </c>
      <c r="F253" s="20">
        <f>Model!$W$26*((drdp!C253+drdp!L253)*SAG!$B253+(drdp!F253+drdp!O253)*SAG!$C253+(drdp!I253+drdp!R253)*SAG!$D253)</f>
        <v>6.1962811765088824E-18</v>
      </c>
      <c r="G253" s="20">
        <f>Model!$W$26*((drdp!D253+drdp!M253)*SAG!$B253+(drdp!G253+drdp!P253)*SAG!$C253+(drdp!J253+drdp!S253)*SAG!$D253)</f>
        <v>-0.10471975511965978</v>
      </c>
      <c r="H253" s="18">
        <f>Model!$W$26*((drdp!B253)*SAG!$B253+(drdp!E253)*SAG!$C253+(drdp!H253)*SAG!$D253)</f>
        <v>8.301442686608609E-19</v>
      </c>
      <c r="I253" s="18">
        <f>Model!$W$26*((drdp!C253)*SAG!$B253+(drdp!F253)*SAG!$C253+(drdp!I253)*SAG!$D253)</f>
        <v>3.0981405882544412E-18</v>
      </c>
      <c r="J253" s="18">
        <f>Model!$W$26*((drdp!D253)*SAG!$B253+(drdp!G253)*SAG!$C253+(drdp!J253)*SAG!$D253)</f>
        <v>-5.235987755982989E-2</v>
      </c>
      <c r="K253" s="21">
        <f>SUM(E$3:E252)+H253</f>
        <v>1.5293133234679896</v>
      </c>
      <c r="L253" s="21">
        <f>SUM(F$3:F252)+I253</f>
        <v>5.7074750238745802</v>
      </c>
      <c r="M253" s="21">
        <f>SUM(G$3:G252)+J253</f>
        <v>-17.0621212896747</v>
      </c>
      <c r="N253" s="19">
        <f t="shared" si="19"/>
        <v>2.3387992413367078</v>
      </c>
      <c r="O253" s="19">
        <f t="shared" si="20"/>
        <v>32.57527114815214</v>
      </c>
      <c r="P253" s="19">
        <f t="shared" si="21"/>
        <v>291.11598290357063</v>
      </c>
      <c r="Q253" s="19">
        <f t="shared" si="22"/>
        <v>8.7285175973721785</v>
      </c>
      <c r="R253" s="19">
        <f t="shared" si="23"/>
        <v>-26.093329414926355</v>
      </c>
      <c r="S253" s="19">
        <f t="shared" si="24"/>
        <v>-97.381631115137083</v>
      </c>
    </row>
    <row r="254" spans="1:19" x14ac:dyDescent="0.25">
      <c r="A254" s="26">
        <f>Wellpath!E254</f>
        <v>7530</v>
      </c>
      <c r="B254" s="22">
        <v>0</v>
      </c>
      <c r="C254" s="22">
        <f>SIN(Wellpath!$L254)</f>
        <v>1</v>
      </c>
      <c r="D254" s="22">
        <v>0</v>
      </c>
      <c r="E254" s="20">
        <f>Model!$W$26*((drdp!B254+drdp!K254)*SAG!$B254+(drdp!E254+drdp!N254)*SAG!$C254+(drdp!H254+drdp!Q254)*SAG!$D254)</f>
        <v>1.6602885373217218E-18</v>
      </c>
      <c r="F254" s="20">
        <f>Model!$W$26*((drdp!C254+drdp!L254)*SAG!$B254+(drdp!F254+drdp!O254)*SAG!$C254+(drdp!I254+drdp!R254)*SAG!$D254)</f>
        <v>6.1962811765088824E-18</v>
      </c>
      <c r="G254" s="20">
        <f>Model!$W$26*((drdp!D254+drdp!M254)*SAG!$B254+(drdp!G254+drdp!P254)*SAG!$C254+(drdp!J254+drdp!S254)*SAG!$D254)</f>
        <v>-0.10471975511965978</v>
      </c>
      <c r="H254" s="18">
        <f>Model!$W$26*((drdp!B254)*SAG!$B254+(drdp!E254)*SAG!$C254+(drdp!H254)*SAG!$D254)</f>
        <v>8.301442686608609E-19</v>
      </c>
      <c r="I254" s="18">
        <f>Model!$W$26*((drdp!C254)*SAG!$B254+(drdp!F254)*SAG!$C254+(drdp!I254)*SAG!$D254)</f>
        <v>3.0981405882544412E-18</v>
      </c>
      <c r="J254" s="18">
        <f>Model!$W$26*((drdp!D254)*SAG!$B254+(drdp!G254)*SAG!$C254+(drdp!J254)*SAG!$D254)</f>
        <v>-5.235987755982989E-2</v>
      </c>
      <c r="K254" s="21">
        <f>SUM(E$3:E253)+H254</f>
        <v>1.5293133234679896</v>
      </c>
      <c r="L254" s="21">
        <f>SUM(F$3:F253)+I254</f>
        <v>5.7074750238745802</v>
      </c>
      <c r="M254" s="21">
        <f>SUM(G$3:G253)+J254</f>
        <v>-17.16684104479436</v>
      </c>
      <c r="N254" s="19">
        <f t="shared" si="19"/>
        <v>2.3387992413367078</v>
      </c>
      <c r="O254" s="19">
        <f t="shared" si="20"/>
        <v>32.57527114815214</v>
      </c>
      <c r="P254" s="19">
        <f t="shared" si="21"/>
        <v>294.70043145723633</v>
      </c>
      <c r="Q254" s="19">
        <f t="shared" si="22"/>
        <v>8.7285175973721785</v>
      </c>
      <c r="R254" s="19">
        <f t="shared" si="23"/>
        <v>-26.253478731661158</v>
      </c>
      <c r="S254" s="19">
        <f t="shared" si="24"/>
        <v>-97.979316501988819</v>
      </c>
    </row>
    <row r="255" spans="1:19" x14ac:dyDescent="0.25">
      <c r="A255" s="26">
        <f>Wellpath!E255</f>
        <v>7560</v>
      </c>
      <c r="B255" s="22">
        <v>0</v>
      </c>
      <c r="C255" s="22">
        <f>SIN(Wellpath!$L255)</f>
        <v>1</v>
      </c>
      <c r="D255" s="22">
        <v>0</v>
      </c>
      <c r="E255" s="20">
        <f>Model!$W$26*((drdp!B255+drdp!K255)*SAG!$B255+(drdp!E255+drdp!N255)*SAG!$C255+(drdp!H255+drdp!Q255)*SAG!$D255)</f>
        <v>1.6602885373217218E-18</v>
      </c>
      <c r="F255" s="20">
        <f>Model!$W$26*((drdp!C255+drdp!L255)*SAG!$B255+(drdp!F255+drdp!O255)*SAG!$C255+(drdp!I255+drdp!R255)*SAG!$D255)</f>
        <v>6.1962811765088824E-18</v>
      </c>
      <c r="G255" s="20">
        <f>Model!$W$26*((drdp!D255+drdp!M255)*SAG!$B255+(drdp!G255+drdp!P255)*SAG!$C255+(drdp!J255+drdp!S255)*SAG!$D255)</f>
        <v>-0.10471975511965978</v>
      </c>
      <c r="H255" s="18">
        <f>Model!$W$26*((drdp!B255)*SAG!$B255+(drdp!E255)*SAG!$C255+(drdp!H255)*SAG!$D255)</f>
        <v>8.301442686608609E-19</v>
      </c>
      <c r="I255" s="18">
        <f>Model!$W$26*((drdp!C255)*SAG!$B255+(drdp!F255)*SAG!$C255+(drdp!I255)*SAG!$D255)</f>
        <v>3.0981405882544412E-18</v>
      </c>
      <c r="J255" s="18">
        <f>Model!$W$26*((drdp!D255)*SAG!$B255+(drdp!G255)*SAG!$C255+(drdp!J255)*SAG!$D255)</f>
        <v>-5.235987755982989E-2</v>
      </c>
      <c r="K255" s="21">
        <f>SUM(E$3:E254)+H255</f>
        <v>1.5293133234679896</v>
      </c>
      <c r="L255" s="21">
        <f>SUM(F$3:F254)+I255</f>
        <v>5.7074750238745802</v>
      </c>
      <c r="M255" s="21">
        <f>SUM(G$3:G254)+J255</f>
        <v>-17.27156079991402</v>
      </c>
      <c r="N255" s="19">
        <f t="shared" si="19"/>
        <v>2.3387992413367078</v>
      </c>
      <c r="O255" s="19">
        <f t="shared" si="20"/>
        <v>32.57527114815214</v>
      </c>
      <c r="P255" s="19">
        <f t="shared" si="21"/>
        <v>298.30681246512665</v>
      </c>
      <c r="Q255" s="19">
        <f t="shared" si="22"/>
        <v>8.7285175973721785</v>
      </c>
      <c r="R255" s="19">
        <f t="shared" si="23"/>
        <v>-26.41362804839596</v>
      </c>
      <c r="S255" s="19">
        <f t="shared" si="24"/>
        <v>-98.577001888840542</v>
      </c>
    </row>
    <row r="256" spans="1:19" x14ac:dyDescent="0.25">
      <c r="A256" s="26">
        <f>Wellpath!E256</f>
        <v>7590</v>
      </c>
      <c r="B256" s="22">
        <v>0</v>
      </c>
      <c r="C256" s="22">
        <f>SIN(Wellpath!$L256)</f>
        <v>1</v>
      </c>
      <c r="D256" s="22">
        <v>0</v>
      </c>
      <c r="E256" s="20">
        <f>Model!$W$26*((drdp!B256+drdp!K256)*SAG!$B256+(drdp!E256+drdp!N256)*SAG!$C256+(drdp!H256+drdp!Q256)*SAG!$D256)</f>
        <v>1.6602885373217218E-18</v>
      </c>
      <c r="F256" s="20">
        <f>Model!$W$26*((drdp!C256+drdp!L256)*SAG!$B256+(drdp!F256+drdp!O256)*SAG!$C256+(drdp!I256+drdp!R256)*SAG!$D256)</f>
        <v>6.1962811765088824E-18</v>
      </c>
      <c r="G256" s="20">
        <f>Model!$W$26*((drdp!D256+drdp!M256)*SAG!$B256+(drdp!G256+drdp!P256)*SAG!$C256+(drdp!J256+drdp!S256)*SAG!$D256)</f>
        <v>-0.10471975511965978</v>
      </c>
      <c r="H256" s="18">
        <f>Model!$W$26*((drdp!B256)*SAG!$B256+(drdp!E256)*SAG!$C256+(drdp!H256)*SAG!$D256)</f>
        <v>8.301442686608609E-19</v>
      </c>
      <c r="I256" s="18">
        <f>Model!$W$26*((drdp!C256)*SAG!$B256+(drdp!F256)*SAG!$C256+(drdp!I256)*SAG!$D256)</f>
        <v>3.0981405882544412E-18</v>
      </c>
      <c r="J256" s="18">
        <f>Model!$W$26*((drdp!D256)*SAG!$B256+(drdp!G256)*SAG!$C256+(drdp!J256)*SAG!$D256)</f>
        <v>-5.235987755982989E-2</v>
      </c>
      <c r="K256" s="21">
        <f>SUM(E$3:E255)+H256</f>
        <v>1.5293133234679896</v>
      </c>
      <c r="L256" s="21">
        <f>SUM(F$3:F255)+I256</f>
        <v>5.7074750238745802</v>
      </c>
      <c r="M256" s="21">
        <f>SUM(G$3:G255)+J256</f>
        <v>-17.376280555033681</v>
      </c>
      <c r="N256" s="19">
        <f t="shared" si="19"/>
        <v>2.3387992413367078</v>
      </c>
      <c r="O256" s="19">
        <f t="shared" si="20"/>
        <v>32.57527114815214</v>
      </c>
      <c r="P256" s="19">
        <f t="shared" si="21"/>
        <v>301.93512592724159</v>
      </c>
      <c r="Q256" s="19">
        <f t="shared" si="22"/>
        <v>8.7285175973721785</v>
      </c>
      <c r="R256" s="19">
        <f t="shared" si="23"/>
        <v>-26.573777365130763</v>
      </c>
      <c r="S256" s="19">
        <f t="shared" si="24"/>
        <v>-99.174687275692264</v>
      </c>
    </row>
    <row r="257" spans="1:19" x14ac:dyDescent="0.25">
      <c r="A257" s="26">
        <f>Wellpath!E257</f>
        <v>7620</v>
      </c>
      <c r="B257" s="22">
        <v>0</v>
      </c>
      <c r="C257" s="22">
        <f>SIN(Wellpath!$L257)</f>
        <v>1</v>
      </c>
      <c r="D257" s="22">
        <v>0</v>
      </c>
      <c r="E257" s="20">
        <f>Model!$W$26*((drdp!B257+drdp!K257)*SAG!$B257+(drdp!E257+drdp!N257)*SAG!$C257+(drdp!H257+drdp!Q257)*SAG!$D257)</f>
        <v>1.6602885373217218E-18</v>
      </c>
      <c r="F257" s="20">
        <f>Model!$W$26*((drdp!C257+drdp!L257)*SAG!$B257+(drdp!F257+drdp!O257)*SAG!$C257+(drdp!I257+drdp!R257)*SAG!$D257)</f>
        <v>6.1962811765088824E-18</v>
      </c>
      <c r="G257" s="20">
        <f>Model!$W$26*((drdp!D257+drdp!M257)*SAG!$B257+(drdp!G257+drdp!P257)*SAG!$C257+(drdp!J257+drdp!S257)*SAG!$D257)</f>
        <v>-0.10471975511965978</v>
      </c>
      <c r="H257" s="18">
        <f>Model!$W$26*((drdp!B257)*SAG!$B257+(drdp!E257)*SAG!$C257+(drdp!H257)*SAG!$D257)</f>
        <v>8.301442686608609E-19</v>
      </c>
      <c r="I257" s="18">
        <f>Model!$W$26*((drdp!C257)*SAG!$B257+(drdp!F257)*SAG!$C257+(drdp!I257)*SAG!$D257)</f>
        <v>3.0981405882544412E-18</v>
      </c>
      <c r="J257" s="18">
        <f>Model!$W$26*((drdp!D257)*SAG!$B257+(drdp!G257)*SAG!$C257+(drdp!J257)*SAG!$D257)</f>
        <v>-5.235987755982989E-2</v>
      </c>
      <c r="K257" s="21">
        <f>SUM(E$3:E256)+H257</f>
        <v>1.5293133234679896</v>
      </c>
      <c r="L257" s="21">
        <f>SUM(F$3:F256)+I257</f>
        <v>5.7074750238745802</v>
      </c>
      <c r="M257" s="21">
        <f>SUM(G$3:G256)+J257</f>
        <v>-17.481000310153341</v>
      </c>
      <c r="N257" s="19">
        <f t="shared" si="19"/>
        <v>2.3387992413367078</v>
      </c>
      <c r="O257" s="19">
        <f t="shared" si="20"/>
        <v>32.57527114815214</v>
      </c>
      <c r="P257" s="19">
        <f t="shared" si="21"/>
        <v>305.58537184358119</v>
      </c>
      <c r="Q257" s="19">
        <f t="shared" si="22"/>
        <v>8.7285175973721785</v>
      </c>
      <c r="R257" s="19">
        <f t="shared" si="23"/>
        <v>-26.733926681865565</v>
      </c>
      <c r="S257" s="19">
        <f t="shared" si="24"/>
        <v>-99.772372662543987</v>
      </c>
    </row>
    <row r="258" spans="1:19" x14ac:dyDescent="0.25">
      <c r="A258" s="26">
        <f>Wellpath!E258</f>
        <v>7650</v>
      </c>
      <c r="B258" s="22">
        <v>0</v>
      </c>
      <c r="C258" s="22">
        <f>SIN(Wellpath!$L258)</f>
        <v>1</v>
      </c>
      <c r="D258" s="22">
        <v>0</v>
      </c>
      <c r="E258" s="20">
        <f>Model!$W$26*((drdp!B258+drdp!K258)*SAG!$B258+(drdp!E258+drdp!N258)*SAG!$C258+(drdp!H258+drdp!Q258)*SAG!$D258)</f>
        <v>1.6602885373217218E-18</v>
      </c>
      <c r="F258" s="20">
        <f>Model!$W$26*((drdp!C258+drdp!L258)*SAG!$B258+(drdp!F258+drdp!O258)*SAG!$C258+(drdp!I258+drdp!R258)*SAG!$D258)</f>
        <v>6.1962811765088824E-18</v>
      </c>
      <c r="G258" s="20">
        <f>Model!$W$26*((drdp!D258+drdp!M258)*SAG!$B258+(drdp!G258+drdp!P258)*SAG!$C258+(drdp!J258+drdp!S258)*SAG!$D258)</f>
        <v>-0.10471975511965978</v>
      </c>
      <c r="H258" s="18">
        <f>Model!$W$26*((drdp!B258)*SAG!$B258+(drdp!E258)*SAG!$C258+(drdp!H258)*SAG!$D258)</f>
        <v>8.301442686608609E-19</v>
      </c>
      <c r="I258" s="18">
        <f>Model!$W$26*((drdp!C258)*SAG!$B258+(drdp!F258)*SAG!$C258+(drdp!I258)*SAG!$D258)</f>
        <v>3.0981405882544412E-18</v>
      </c>
      <c r="J258" s="18">
        <f>Model!$W$26*((drdp!D258)*SAG!$B258+(drdp!G258)*SAG!$C258+(drdp!J258)*SAG!$D258)</f>
        <v>-5.235987755982989E-2</v>
      </c>
      <c r="K258" s="21">
        <f>SUM(E$3:E257)+H258</f>
        <v>1.5293133234679896</v>
      </c>
      <c r="L258" s="21">
        <f>SUM(F$3:F257)+I258</f>
        <v>5.7074750238745802</v>
      </c>
      <c r="M258" s="21">
        <f>SUM(G$3:G257)+J258</f>
        <v>-17.585720065273001</v>
      </c>
      <c r="N258" s="19">
        <f t="shared" si="19"/>
        <v>2.3387992413367078</v>
      </c>
      <c r="O258" s="19">
        <f t="shared" si="20"/>
        <v>32.57527114815214</v>
      </c>
      <c r="P258" s="19">
        <f t="shared" si="21"/>
        <v>309.25755021414545</v>
      </c>
      <c r="Q258" s="19">
        <f t="shared" si="22"/>
        <v>8.7285175973721785</v>
      </c>
      <c r="R258" s="19">
        <f t="shared" si="23"/>
        <v>-26.894075998600364</v>
      </c>
      <c r="S258" s="19">
        <f t="shared" si="24"/>
        <v>-100.37005804939571</v>
      </c>
    </row>
    <row r="259" spans="1:19" x14ac:dyDescent="0.25">
      <c r="A259" s="26">
        <f>Wellpath!E259</f>
        <v>7680</v>
      </c>
      <c r="B259" s="22">
        <v>0</v>
      </c>
      <c r="C259" s="22">
        <f>SIN(Wellpath!$L259)</f>
        <v>1</v>
      </c>
      <c r="D259" s="22">
        <v>0</v>
      </c>
      <c r="E259" s="20">
        <f>Model!$W$26*((drdp!B259+drdp!K259)*SAG!$B259+(drdp!E259+drdp!N259)*SAG!$C259+(drdp!H259+drdp!Q259)*SAG!$D259)</f>
        <v>1.6602885373217218E-18</v>
      </c>
      <c r="F259" s="20">
        <f>Model!$W$26*((drdp!C259+drdp!L259)*SAG!$B259+(drdp!F259+drdp!O259)*SAG!$C259+(drdp!I259+drdp!R259)*SAG!$D259)</f>
        <v>6.1962811765088824E-18</v>
      </c>
      <c r="G259" s="20">
        <f>Model!$W$26*((drdp!D259+drdp!M259)*SAG!$B259+(drdp!G259+drdp!P259)*SAG!$C259+(drdp!J259+drdp!S259)*SAG!$D259)</f>
        <v>-0.10471975511965978</v>
      </c>
      <c r="H259" s="18">
        <f>Model!$W$26*((drdp!B259)*SAG!$B259+(drdp!E259)*SAG!$C259+(drdp!H259)*SAG!$D259)</f>
        <v>8.301442686608609E-19</v>
      </c>
      <c r="I259" s="18">
        <f>Model!$W$26*((drdp!C259)*SAG!$B259+(drdp!F259)*SAG!$C259+(drdp!I259)*SAG!$D259)</f>
        <v>3.0981405882544412E-18</v>
      </c>
      <c r="J259" s="18">
        <f>Model!$W$26*((drdp!D259)*SAG!$B259+(drdp!G259)*SAG!$C259+(drdp!J259)*SAG!$D259)</f>
        <v>-5.235987755982989E-2</v>
      </c>
      <c r="K259" s="21">
        <f>SUM(E$3:E258)+H259</f>
        <v>1.5293133234679896</v>
      </c>
      <c r="L259" s="21">
        <f>SUM(F$3:F258)+I259</f>
        <v>5.7074750238745802</v>
      </c>
      <c r="M259" s="21">
        <f>SUM(G$3:G258)+J259</f>
        <v>-17.690439820392662</v>
      </c>
      <c r="N259" s="19">
        <f t="shared" si="19"/>
        <v>2.3387992413367078</v>
      </c>
      <c r="O259" s="19">
        <f t="shared" si="20"/>
        <v>32.57527114815214</v>
      </c>
      <c r="P259" s="19">
        <f t="shared" si="21"/>
        <v>312.95166103893433</v>
      </c>
      <c r="Q259" s="19">
        <f t="shared" si="22"/>
        <v>8.7285175973721785</v>
      </c>
      <c r="R259" s="19">
        <f t="shared" si="23"/>
        <v>-27.054225315335167</v>
      </c>
      <c r="S259" s="19">
        <f t="shared" si="24"/>
        <v>-100.96774343624743</v>
      </c>
    </row>
    <row r="260" spans="1:19" x14ac:dyDescent="0.25">
      <c r="A260" s="26">
        <f>Wellpath!E260</f>
        <v>7710</v>
      </c>
      <c r="B260" s="22">
        <v>0</v>
      </c>
      <c r="C260" s="22">
        <f>SIN(Wellpath!$L260)</f>
        <v>1</v>
      </c>
      <c r="D260" s="22">
        <v>0</v>
      </c>
      <c r="E260" s="20">
        <f>Model!$W$26*((drdp!B260+drdp!K260)*SAG!$B260+(drdp!E260+drdp!N260)*SAG!$C260+(drdp!H260+drdp!Q260)*SAG!$D260)</f>
        <v>1.6602885373217218E-18</v>
      </c>
      <c r="F260" s="20">
        <f>Model!$W$26*((drdp!C260+drdp!L260)*SAG!$B260+(drdp!F260+drdp!O260)*SAG!$C260+(drdp!I260+drdp!R260)*SAG!$D260)</f>
        <v>6.1962811765088824E-18</v>
      </c>
      <c r="G260" s="20">
        <f>Model!$W$26*((drdp!D260+drdp!M260)*SAG!$B260+(drdp!G260+drdp!P260)*SAG!$C260+(drdp!J260+drdp!S260)*SAG!$D260)</f>
        <v>-0.10471975511965978</v>
      </c>
      <c r="H260" s="18">
        <f>Model!$W$26*((drdp!B260)*SAG!$B260+(drdp!E260)*SAG!$C260+(drdp!H260)*SAG!$D260)</f>
        <v>8.301442686608609E-19</v>
      </c>
      <c r="I260" s="18">
        <f>Model!$W$26*((drdp!C260)*SAG!$B260+(drdp!F260)*SAG!$C260+(drdp!I260)*SAG!$D260)</f>
        <v>3.0981405882544412E-18</v>
      </c>
      <c r="J260" s="18">
        <f>Model!$W$26*((drdp!D260)*SAG!$B260+(drdp!G260)*SAG!$C260+(drdp!J260)*SAG!$D260)</f>
        <v>-5.235987755982989E-2</v>
      </c>
      <c r="K260" s="21">
        <f>SUM(E$3:E259)+H260</f>
        <v>1.5293133234679896</v>
      </c>
      <c r="L260" s="21">
        <f>SUM(F$3:F259)+I260</f>
        <v>5.7074750238745802</v>
      </c>
      <c r="M260" s="21">
        <f>SUM(G$3:G259)+J260</f>
        <v>-17.795159575512322</v>
      </c>
      <c r="N260" s="19">
        <f t="shared" si="19"/>
        <v>2.3387992413367078</v>
      </c>
      <c r="O260" s="19">
        <f t="shared" si="20"/>
        <v>32.57527114815214</v>
      </c>
      <c r="P260" s="19">
        <f t="shared" si="21"/>
        <v>316.66770431794788</v>
      </c>
      <c r="Q260" s="19">
        <f t="shared" si="22"/>
        <v>8.7285175973721785</v>
      </c>
      <c r="R260" s="19">
        <f t="shared" si="23"/>
        <v>-27.214374632069969</v>
      </c>
      <c r="S260" s="19">
        <f t="shared" si="24"/>
        <v>-101.56542882309915</v>
      </c>
    </row>
    <row r="261" spans="1:19" x14ac:dyDescent="0.25">
      <c r="A261" s="26">
        <f>Wellpath!E261</f>
        <v>7740</v>
      </c>
      <c r="B261" s="22">
        <v>0</v>
      </c>
      <c r="C261" s="22">
        <f>SIN(Wellpath!$L261)</f>
        <v>1</v>
      </c>
      <c r="D261" s="22">
        <v>0</v>
      </c>
      <c r="E261" s="20">
        <f>Model!$W$26*((drdp!B261+drdp!K261)*SAG!$B261+(drdp!E261+drdp!N261)*SAG!$C261+(drdp!H261+drdp!Q261)*SAG!$D261)</f>
        <v>1.6602885373217218E-18</v>
      </c>
      <c r="F261" s="20">
        <f>Model!$W$26*((drdp!C261+drdp!L261)*SAG!$B261+(drdp!F261+drdp!O261)*SAG!$C261+(drdp!I261+drdp!R261)*SAG!$D261)</f>
        <v>6.1962811765088824E-18</v>
      </c>
      <c r="G261" s="20">
        <f>Model!$W$26*((drdp!D261+drdp!M261)*SAG!$B261+(drdp!G261+drdp!P261)*SAG!$C261+(drdp!J261+drdp!S261)*SAG!$D261)</f>
        <v>-0.10471975511965978</v>
      </c>
      <c r="H261" s="18">
        <f>Model!$W$26*((drdp!B261)*SAG!$B261+(drdp!E261)*SAG!$C261+(drdp!H261)*SAG!$D261)</f>
        <v>8.301442686608609E-19</v>
      </c>
      <c r="I261" s="18">
        <f>Model!$W$26*((drdp!C261)*SAG!$B261+(drdp!F261)*SAG!$C261+(drdp!I261)*SAG!$D261)</f>
        <v>3.0981405882544412E-18</v>
      </c>
      <c r="J261" s="18">
        <f>Model!$W$26*((drdp!D261)*SAG!$B261+(drdp!G261)*SAG!$C261+(drdp!J261)*SAG!$D261)</f>
        <v>-5.235987755982989E-2</v>
      </c>
      <c r="K261" s="21">
        <f>SUM(E$3:E260)+H261</f>
        <v>1.5293133234679896</v>
      </c>
      <c r="L261" s="21">
        <f>SUM(F$3:F260)+I261</f>
        <v>5.7074750238745802</v>
      </c>
      <c r="M261" s="21">
        <f>SUM(G$3:G260)+J261</f>
        <v>-17.899879330631983</v>
      </c>
      <c r="N261" s="19">
        <f t="shared" si="19"/>
        <v>2.3387992413367078</v>
      </c>
      <c r="O261" s="19">
        <f t="shared" si="20"/>
        <v>32.57527114815214</v>
      </c>
      <c r="P261" s="19">
        <f t="shared" si="21"/>
        <v>320.4056800511861</v>
      </c>
      <c r="Q261" s="19">
        <f t="shared" si="22"/>
        <v>8.7285175973721785</v>
      </c>
      <c r="R261" s="19">
        <f t="shared" si="23"/>
        <v>-27.374523948804772</v>
      </c>
      <c r="S261" s="19">
        <f t="shared" si="24"/>
        <v>-102.16311420995088</v>
      </c>
    </row>
    <row r="262" spans="1:19" x14ac:dyDescent="0.25">
      <c r="A262" s="26">
        <f>Wellpath!E262</f>
        <v>7770</v>
      </c>
      <c r="B262" s="22">
        <v>0</v>
      </c>
      <c r="C262" s="22">
        <f>SIN(Wellpath!$L262)</f>
        <v>1</v>
      </c>
      <c r="D262" s="22">
        <v>0</v>
      </c>
      <c r="E262" s="20">
        <f>Model!$W$26*((drdp!B262+drdp!K262)*SAG!$B262+(drdp!E262+drdp!N262)*SAG!$C262+(drdp!H262+drdp!Q262)*SAG!$D262)</f>
        <v>1.6602885373217218E-18</v>
      </c>
      <c r="F262" s="20">
        <f>Model!$W$26*((drdp!C262+drdp!L262)*SAG!$B262+(drdp!F262+drdp!O262)*SAG!$C262+(drdp!I262+drdp!R262)*SAG!$D262)</f>
        <v>6.1962811765088824E-18</v>
      </c>
      <c r="G262" s="20">
        <f>Model!$W$26*((drdp!D262+drdp!M262)*SAG!$B262+(drdp!G262+drdp!P262)*SAG!$C262+(drdp!J262+drdp!S262)*SAG!$D262)</f>
        <v>-0.10471975511965978</v>
      </c>
      <c r="H262" s="18">
        <f>Model!$W$26*((drdp!B262)*SAG!$B262+(drdp!E262)*SAG!$C262+(drdp!H262)*SAG!$D262)</f>
        <v>8.301442686608609E-19</v>
      </c>
      <c r="I262" s="18">
        <f>Model!$W$26*((drdp!C262)*SAG!$B262+(drdp!F262)*SAG!$C262+(drdp!I262)*SAG!$D262)</f>
        <v>3.0981405882544412E-18</v>
      </c>
      <c r="J262" s="18">
        <f>Model!$W$26*((drdp!D262)*SAG!$B262+(drdp!G262)*SAG!$C262+(drdp!J262)*SAG!$D262)</f>
        <v>-5.235987755982989E-2</v>
      </c>
      <c r="K262" s="21">
        <f>SUM(E$3:E261)+H262</f>
        <v>1.5293133234679896</v>
      </c>
      <c r="L262" s="21">
        <f>SUM(F$3:F261)+I262</f>
        <v>5.7074750238745802</v>
      </c>
      <c r="M262" s="21">
        <f>SUM(G$3:G261)+J262</f>
        <v>-18.004599085751643</v>
      </c>
      <c r="N262" s="19">
        <f t="shared" ref="N262:N270" si="25">K262^2</f>
        <v>2.3387992413367078</v>
      </c>
      <c r="O262" s="19">
        <f t="shared" ref="O262:O270" si="26">L262^2</f>
        <v>32.57527114815214</v>
      </c>
      <c r="P262" s="19">
        <f t="shared" ref="P262:P270" si="27">M262^2</f>
        <v>324.16558823864892</v>
      </c>
      <c r="Q262" s="19">
        <f t="shared" ref="Q262:Q270" si="28">K262*L262</f>
        <v>8.7285175973721785</v>
      </c>
      <c r="R262" s="19">
        <f t="shared" ref="R262:R270" si="29">K262*M262</f>
        <v>-27.534673265539574</v>
      </c>
      <c r="S262" s="19">
        <f t="shared" ref="S262:S270" si="30">L262*M262</f>
        <v>-102.7607995968026</v>
      </c>
    </row>
    <row r="263" spans="1:19" x14ac:dyDescent="0.25">
      <c r="A263" s="26">
        <f>Wellpath!E263</f>
        <v>7800</v>
      </c>
      <c r="B263" s="22">
        <v>0</v>
      </c>
      <c r="C263" s="22">
        <f>SIN(Wellpath!$L263)</f>
        <v>1</v>
      </c>
      <c r="D263" s="22">
        <v>0</v>
      </c>
      <c r="E263" s="20">
        <f>Model!$W$26*((drdp!B263+drdp!K263)*SAG!$B263+(drdp!E263+drdp!N263)*SAG!$C263+(drdp!H263+drdp!Q263)*SAG!$D263)</f>
        <v>1.6602885373217218E-18</v>
      </c>
      <c r="F263" s="20">
        <f>Model!$W$26*((drdp!C263+drdp!L263)*SAG!$B263+(drdp!F263+drdp!O263)*SAG!$C263+(drdp!I263+drdp!R263)*SAG!$D263)</f>
        <v>6.1962811765088824E-18</v>
      </c>
      <c r="G263" s="20">
        <f>Model!$W$26*((drdp!D263+drdp!M263)*SAG!$B263+(drdp!G263+drdp!P263)*SAG!$C263+(drdp!J263+drdp!S263)*SAG!$D263)</f>
        <v>-0.10471975511965978</v>
      </c>
      <c r="H263" s="18">
        <f>Model!$W$26*((drdp!B263)*SAG!$B263+(drdp!E263)*SAG!$C263+(drdp!H263)*SAG!$D263)</f>
        <v>8.301442686608609E-19</v>
      </c>
      <c r="I263" s="18">
        <f>Model!$W$26*((drdp!C263)*SAG!$B263+(drdp!F263)*SAG!$C263+(drdp!I263)*SAG!$D263)</f>
        <v>3.0981405882544412E-18</v>
      </c>
      <c r="J263" s="18">
        <f>Model!$W$26*((drdp!D263)*SAG!$B263+(drdp!G263)*SAG!$C263+(drdp!J263)*SAG!$D263)</f>
        <v>-5.235987755982989E-2</v>
      </c>
      <c r="K263" s="21">
        <f>SUM(E$3:E262)+H263</f>
        <v>1.5293133234679896</v>
      </c>
      <c r="L263" s="21">
        <f>SUM(F$3:F262)+I263</f>
        <v>5.7074750238745802</v>
      </c>
      <c r="M263" s="21">
        <f>SUM(G$3:G262)+J263</f>
        <v>-18.109318840871303</v>
      </c>
      <c r="N263" s="19">
        <f t="shared" si="25"/>
        <v>2.3387992413367078</v>
      </c>
      <c r="O263" s="19">
        <f t="shared" si="26"/>
        <v>32.57527114815214</v>
      </c>
      <c r="P263" s="19">
        <f t="shared" si="27"/>
        <v>327.94742888033636</v>
      </c>
      <c r="Q263" s="19">
        <f t="shared" si="28"/>
        <v>8.7285175973721785</v>
      </c>
      <c r="R263" s="19">
        <f t="shared" si="29"/>
        <v>-27.694822582274377</v>
      </c>
      <c r="S263" s="19">
        <f t="shared" si="30"/>
        <v>-103.35848498365432</v>
      </c>
    </row>
    <row r="264" spans="1:19" x14ac:dyDescent="0.25">
      <c r="A264" s="26">
        <f>Wellpath!E264</f>
        <v>7830</v>
      </c>
      <c r="B264" s="22">
        <v>0</v>
      </c>
      <c r="C264" s="22">
        <f>SIN(Wellpath!$L264)</f>
        <v>1</v>
      </c>
      <c r="D264" s="22">
        <v>0</v>
      </c>
      <c r="E264" s="20">
        <f>Model!$W$26*((drdp!B264+drdp!K264)*SAG!$B264+(drdp!E264+drdp!N264)*SAG!$C264+(drdp!H264+drdp!Q264)*SAG!$D264)</f>
        <v>1.6602885373217218E-18</v>
      </c>
      <c r="F264" s="20">
        <f>Model!$W$26*((drdp!C264+drdp!L264)*SAG!$B264+(drdp!F264+drdp!O264)*SAG!$C264+(drdp!I264+drdp!R264)*SAG!$D264)</f>
        <v>6.1962811765088824E-18</v>
      </c>
      <c r="G264" s="20">
        <f>Model!$W$26*((drdp!D264+drdp!M264)*SAG!$B264+(drdp!G264+drdp!P264)*SAG!$C264+(drdp!J264+drdp!S264)*SAG!$D264)</f>
        <v>-0.10471975511965978</v>
      </c>
      <c r="H264" s="18">
        <f>Model!$W$26*((drdp!B264)*SAG!$B264+(drdp!E264)*SAG!$C264+(drdp!H264)*SAG!$D264)</f>
        <v>8.301442686608609E-19</v>
      </c>
      <c r="I264" s="18">
        <f>Model!$W$26*((drdp!C264)*SAG!$B264+(drdp!F264)*SAG!$C264+(drdp!I264)*SAG!$D264)</f>
        <v>3.0981405882544412E-18</v>
      </c>
      <c r="J264" s="18">
        <f>Model!$W$26*((drdp!D264)*SAG!$B264+(drdp!G264)*SAG!$C264+(drdp!J264)*SAG!$D264)</f>
        <v>-5.235987755982989E-2</v>
      </c>
      <c r="K264" s="21">
        <f>SUM(E$3:E263)+H264</f>
        <v>1.5293133234679896</v>
      </c>
      <c r="L264" s="21">
        <f>SUM(F$3:F263)+I264</f>
        <v>5.7074750238745802</v>
      </c>
      <c r="M264" s="21">
        <f>SUM(G$3:G263)+J264</f>
        <v>-18.214038595990964</v>
      </c>
      <c r="N264" s="19">
        <f t="shared" si="25"/>
        <v>2.3387992413367078</v>
      </c>
      <c r="O264" s="19">
        <f t="shared" si="26"/>
        <v>32.57527114815214</v>
      </c>
      <c r="P264" s="19">
        <f t="shared" si="27"/>
        <v>331.75120197624847</v>
      </c>
      <c r="Q264" s="19">
        <f t="shared" si="28"/>
        <v>8.7285175973721785</v>
      </c>
      <c r="R264" s="19">
        <f t="shared" si="29"/>
        <v>-27.854971899009175</v>
      </c>
      <c r="S264" s="19">
        <f t="shared" si="30"/>
        <v>-103.95617037050604</v>
      </c>
    </row>
    <row r="265" spans="1:19" x14ac:dyDescent="0.25">
      <c r="A265" s="26">
        <f>Wellpath!E265</f>
        <v>7860</v>
      </c>
      <c r="B265" s="22">
        <v>0</v>
      </c>
      <c r="C265" s="22">
        <f>SIN(Wellpath!$L265)</f>
        <v>1</v>
      </c>
      <c r="D265" s="22">
        <v>0</v>
      </c>
      <c r="E265" s="20">
        <f>Model!$W$26*((drdp!B265+drdp!K265)*SAG!$B265+(drdp!E265+drdp!N265)*SAG!$C265+(drdp!H265+drdp!Q265)*SAG!$D265)</f>
        <v>1.6602885373217218E-18</v>
      </c>
      <c r="F265" s="20">
        <f>Model!$W$26*((drdp!C265+drdp!L265)*SAG!$B265+(drdp!F265+drdp!O265)*SAG!$C265+(drdp!I265+drdp!R265)*SAG!$D265)</f>
        <v>6.1962811765088824E-18</v>
      </c>
      <c r="G265" s="20">
        <f>Model!$W$26*((drdp!D265+drdp!M265)*SAG!$B265+(drdp!G265+drdp!P265)*SAG!$C265+(drdp!J265+drdp!S265)*SAG!$D265)</f>
        <v>-0.10471975511965978</v>
      </c>
      <c r="H265" s="18">
        <f>Model!$W$26*((drdp!B265)*SAG!$B265+(drdp!E265)*SAG!$C265+(drdp!H265)*SAG!$D265)</f>
        <v>8.301442686608609E-19</v>
      </c>
      <c r="I265" s="18">
        <f>Model!$W$26*((drdp!C265)*SAG!$B265+(drdp!F265)*SAG!$C265+(drdp!I265)*SAG!$D265)</f>
        <v>3.0981405882544412E-18</v>
      </c>
      <c r="J265" s="18">
        <f>Model!$W$26*((drdp!D265)*SAG!$B265+(drdp!G265)*SAG!$C265+(drdp!J265)*SAG!$D265)</f>
        <v>-5.235987755982989E-2</v>
      </c>
      <c r="K265" s="21">
        <f>SUM(E$3:E264)+H265</f>
        <v>1.5293133234679896</v>
      </c>
      <c r="L265" s="21">
        <f>SUM(F$3:F264)+I265</f>
        <v>5.7074750238745802</v>
      </c>
      <c r="M265" s="21">
        <f>SUM(G$3:G264)+J265</f>
        <v>-18.318758351110624</v>
      </c>
      <c r="N265" s="19">
        <f t="shared" si="25"/>
        <v>2.3387992413367078</v>
      </c>
      <c r="O265" s="19">
        <f t="shared" si="26"/>
        <v>32.57527114815214</v>
      </c>
      <c r="P265" s="19">
        <f t="shared" si="27"/>
        <v>335.57690752638524</v>
      </c>
      <c r="Q265" s="19">
        <f t="shared" si="28"/>
        <v>8.7285175973721785</v>
      </c>
      <c r="R265" s="19">
        <f t="shared" si="29"/>
        <v>-28.015121215743978</v>
      </c>
      <c r="S265" s="19">
        <f t="shared" si="30"/>
        <v>-104.55385575735778</v>
      </c>
    </row>
    <row r="266" spans="1:19" x14ac:dyDescent="0.25">
      <c r="A266" s="26">
        <f>Wellpath!E266</f>
        <v>7890</v>
      </c>
      <c r="B266" s="22">
        <v>0</v>
      </c>
      <c r="C266" s="22">
        <f>SIN(Wellpath!$L266)</f>
        <v>1</v>
      </c>
      <c r="D266" s="22">
        <v>0</v>
      </c>
      <c r="E266" s="20">
        <f>Model!$W$26*((drdp!B266+drdp!K266)*SAG!$B266+(drdp!E266+drdp!N266)*SAG!$C266+(drdp!H266+drdp!Q266)*SAG!$D266)</f>
        <v>1.6602885373217218E-18</v>
      </c>
      <c r="F266" s="20">
        <f>Model!$W$26*((drdp!C266+drdp!L266)*SAG!$B266+(drdp!F266+drdp!O266)*SAG!$C266+(drdp!I266+drdp!R266)*SAG!$D266)</f>
        <v>6.1962811765088824E-18</v>
      </c>
      <c r="G266" s="20">
        <f>Model!$W$26*((drdp!D266+drdp!M266)*SAG!$B266+(drdp!G266+drdp!P266)*SAG!$C266+(drdp!J266+drdp!S266)*SAG!$D266)</f>
        <v>-0.10471975511965978</v>
      </c>
      <c r="H266" s="18">
        <f>Model!$W$26*((drdp!B266)*SAG!$B266+(drdp!E266)*SAG!$C266+(drdp!H266)*SAG!$D266)</f>
        <v>8.301442686608609E-19</v>
      </c>
      <c r="I266" s="18">
        <f>Model!$W$26*((drdp!C266)*SAG!$B266+(drdp!F266)*SAG!$C266+(drdp!I266)*SAG!$D266)</f>
        <v>3.0981405882544412E-18</v>
      </c>
      <c r="J266" s="18">
        <f>Model!$W$26*((drdp!D266)*SAG!$B266+(drdp!G266)*SAG!$C266+(drdp!J266)*SAG!$D266)</f>
        <v>-5.235987755982989E-2</v>
      </c>
      <c r="K266" s="21">
        <f>SUM(E$3:E265)+H266</f>
        <v>1.5293133234679896</v>
      </c>
      <c r="L266" s="21">
        <f>SUM(F$3:F265)+I266</f>
        <v>5.7074750238745802</v>
      </c>
      <c r="M266" s="21">
        <f>SUM(G$3:G265)+J266</f>
        <v>-18.423478106230284</v>
      </c>
      <c r="N266" s="19">
        <f t="shared" si="25"/>
        <v>2.3387992413367078</v>
      </c>
      <c r="O266" s="19">
        <f t="shared" si="26"/>
        <v>32.57527114815214</v>
      </c>
      <c r="P266" s="19">
        <f t="shared" si="27"/>
        <v>339.42454553074663</v>
      </c>
      <c r="Q266" s="19">
        <f t="shared" si="28"/>
        <v>8.7285175973721785</v>
      </c>
      <c r="R266" s="19">
        <f t="shared" si="29"/>
        <v>-28.17527053247878</v>
      </c>
      <c r="S266" s="19">
        <f t="shared" si="30"/>
        <v>-105.1515411442095</v>
      </c>
    </row>
    <row r="267" spans="1:19" x14ac:dyDescent="0.25">
      <c r="A267" s="26">
        <f>Wellpath!E267</f>
        <v>7920</v>
      </c>
      <c r="B267" s="22">
        <v>0</v>
      </c>
      <c r="C267" s="22">
        <f>SIN(Wellpath!$L267)</f>
        <v>1</v>
      </c>
      <c r="D267" s="22">
        <v>0</v>
      </c>
      <c r="E267" s="20">
        <f>Model!$W$26*((drdp!B267+drdp!K267)*SAG!$B267+(drdp!E267+drdp!N267)*SAG!$C267+(drdp!H267+drdp!Q267)*SAG!$D267)</f>
        <v>1.6602885373217218E-18</v>
      </c>
      <c r="F267" s="20">
        <f>Model!$W$26*((drdp!C267+drdp!L267)*SAG!$B267+(drdp!F267+drdp!O267)*SAG!$C267+(drdp!I267+drdp!R267)*SAG!$D267)</f>
        <v>6.1962811765088824E-18</v>
      </c>
      <c r="G267" s="20">
        <f>Model!$W$26*((drdp!D267+drdp!M267)*SAG!$B267+(drdp!G267+drdp!P267)*SAG!$C267+(drdp!J267+drdp!S267)*SAG!$D267)</f>
        <v>-0.10471975511965978</v>
      </c>
      <c r="H267" s="18">
        <f>Model!$W$26*((drdp!B267)*SAG!$B267+(drdp!E267)*SAG!$C267+(drdp!H267)*SAG!$D267)</f>
        <v>8.301442686608609E-19</v>
      </c>
      <c r="I267" s="18">
        <f>Model!$W$26*((drdp!C267)*SAG!$B267+(drdp!F267)*SAG!$C267+(drdp!I267)*SAG!$D267)</f>
        <v>3.0981405882544412E-18</v>
      </c>
      <c r="J267" s="18">
        <f>Model!$W$26*((drdp!D267)*SAG!$B267+(drdp!G267)*SAG!$C267+(drdp!J267)*SAG!$D267)</f>
        <v>-5.235987755982989E-2</v>
      </c>
      <c r="K267" s="21">
        <f>SUM(E$3:E266)+H267</f>
        <v>1.5293133234679896</v>
      </c>
      <c r="L267" s="21">
        <f>SUM(F$3:F266)+I267</f>
        <v>5.7074750238745802</v>
      </c>
      <c r="M267" s="21">
        <f>SUM(G$3:G266)+J267</f>
        <v>-18.528197861349945</v>
      </c>
      <c r="N267" s="19">
        <f t="shared" si="25"/>
        <v>2.3387992413367078</v>
      </c>
      <c r="O267" s="19">
        <f t="shared" si="26"/>
        <v>32.57527114815214</v>
      </c>
      <c r="P267" s="19">
        <f t="shared" si="27"/>
        <v>343.29411598933268</v>
      </c>
      <c r="Q267" s="19">
        <f t="shared" si="28"/>
        <v>8.7285175973721785</v>
      </c>
      <c r="R267" s="19">
        <f t="shared" si="29"/>
        <v>-28.335419849213583</v>
      </c>
      <c r="S267" s="19">
        <f t="shared" si="30"/>
        <v>-105.74922653106123</v>
      </c>
    </row>
    <row r="268" spans="1:19" x14ac:dyDescent="0.25">
      <c r="A268" s="26">
        <f>Wellpath!E268</f>
        <v>7950</v>
      </c>
      <c r="B268" s="22">
        <v>0</v>
      </c>
      <c r="C268" s="22">
        <f>SIN(Wellpath!$L268)</f>
        <v>1</v>
      </c>
      <c r="D268" s="22">
        <v>0</v>
      </c>
      <c r="E268" s="20">
        <f>Model!$W$26*((drdp!B268+drdp!K268)*SAG!$B268+(drdp!E268+drdp!N268)*SAG!$C268+(drdp!H268+drdp!Q268)*SAG!$D268)</f>
        <v>1.6602885373217218E-18</v>
      </c>
      <c r="F268" s="20">
        <f>Model!$W$26*((drdp!C268+drdp!L268)*SAG!$B268+(drdp!F268+drdp!O268)*SAG!$C268+(drdp!I268+drdp!R268)*SAG!$D268)</f>
        <v>6.1962811765088824E-18</v>
      </c>
      <c r="G268" s="20">
        <f>Model!$W$26*((drdp!D268+drdp!M268)*SAG!$B268+(drdp!G268+drdp!P268)*SAG!$C268+(drdp!J268+drdp!S268)*SAG!$D268)</f>
        <v>-0.10471975511965978</v>
      </c>
      <c r="H268" s="18">
        <f>Model!$W$26*((drdp!B268)*SAG!$B268+(drdp!E268)*SAG!$C268+(drdp!H268)*SAG!$D268)</f>
        <v>8.301442686608609E-19</v>
      </c>
      <c r="I268" s="18">
        <f>Model!$W$26*((drdp!C268)*SAG!$B268+(drdp!F268)*SAG!$C268+(drdp!I268)*SAG!$D268)</f>
        <v>3.0981405882544412E-18</v>
      </c>
      <c r="J268" s="18">
        <f>Model!$W$26*((drdp!D268)*SAG!$B268+(drdp!G268)*SAG!$C268+(drdp!J268)*SAG!$D268)</f>
        <v>-5.235987755982989E-2</v>
      </c>
      <c r="K268" s="21">
        <f>SUM(E$3:E267)+H268</f>
        <v>1.5293133234679896</v>
      </c>
      <c r="L268" s="21">
        <f>SUM(F$3:F267)+I268</f>
        <v>5.7074750238745802</v>
      </c>
      <c r="M268" s="21">
        <f>SUM(G$3:G267)+J268</f>
        <v>-18.632917616469605</v>
      </c>
      <c r="N268" s="19">
        <f t="shared" si="25"/>
        <v>2.3387992413367078</v>
      </c>
      <c r="O268" s="19">
        <f t="shared" si="26"/>
        <v>32.57527114815214</v>
      </c>
      <c r="P268" s="19">
        <f t="shared" si="27"/>
        <v>347.18561890214335</v>
      </c>
      <c r="Q268" s="19">
        <f t="shared" si="28"/>
        <v>8.7285175973721785</v>
      </c>
      <c r="R268" s="19">
        <f t="shared" si="29"/>
        <v>-28.495569165948385</v>
      </c>
      <c r="S268" s="19">
        <f t="shared" si="30"/>
        <v>-106.34691191791295</v>
      </c>
    </row>
    <row r="269" spans="1:19" x14ac:dyDescent="0.25">
      <c r="A269" s="26">
        <f>Wellpath!E269</f>
        <v>7980</v>
      </c>
      <c r="B269" s="22">
        <v>0</v>
      </c>
      <c r="C269" s="22">
        <f>SIN(Wellpath!$L269)</f>
        <v>1</v>
      </c>
      <c r="D269" s="22">
        <v>0</v>
      </c>
      <c r="E269" s="20">
        <f>Model!$W$26*((drdp!B269+drdp!K269)*SAG!$B269+(drdp!E269+drdp!N269)*SAG!$C269+(drdp!H269+drdp!Q269)*SAG!$D269)</f>
        <v>1.3835737811014346E-18</v>
      </c>
      <c r="F269" s="20">
        <f>Model!$W$26*((drdp!C269+drdp!L269)*SAG!$B269+(drdp!F269+drdp!O269)*SAG!$C269+(drdp!I269+drdp!R269)*SAG!$D269)</f>
        <v>5.1635676470907352E-18</v>
      </c>
      <c r="G269" s="20">
        <f>Model!$W$26*((drdp!D269+drdp!M269)*SAG!$B269+(drdp!G269+drdp!P269)*SAG!$C269+(drdp!J269+drdp!S269)*SAG!$D269)</f>
        <v>-8.7266462599716474E-2</v>
      </c>
      <c r="H269" s="18">
        <f>Model!$W$26*((drdp!B269)*SAG!$B269+(drdp!E269)*SAG!$C269+(drdp!H269)*SAG!$D269)</f>
        <v>8.301442686608609E-19</v>
      </c>
      <c r="I269" s="18">
        <f>Model!$W$26*((drdp!C269)*SAG!$B269+(drdp!F269)*SAG!$C269+(drdp!I269)*SAG!$D269)</f>
        <v>3.0981405882544412E-18</v>
      </c>
      <c r="J269" s="18">
        <f>Model!$W$26*((drdp!D269)*SAG!$B269+(drdp!G269)*SAG!$C269+(drdp!J269)*SAG!$D269)</f>
        <v>-5.235987755982989E-2</v>
      </c>
      <c r="K269" s="21">
        <f>SUM(E$3:E268)+H269</f>
        <v>1.5293133234679896</v>
      </c>
      <c r="L269" s="21">
        <f>SUM(F$3:F268)+I269</f>
        <v>5.7074750238745802</v>
      </c>
      <c r="M269" s="21">
        <f>SUM(G$3:G268)+J269</f>
        <v>-18.737637371589265</v>
      </c>
      <c r="N269" s="19">
        <f t="shared" si="25"/>
        <v>2.3387992413367078</v>
      </c>
      <c r="O269" s="19">
        <f t="shared" si="26"/>
        <v>32.57527114815214</v>
      </c>
      <c r="P269" s="19">
        <f t="shared" si="27"/>
        <v>351.09905426917868</v>
      </c>
      <c r="Q269" s="19">
        <f t="shared" si="28"/>
        <v>8.7285175973721785</v>
      </c>
      <c r="R269" s="19">
        <f t="shared" si="29"/>
        <v>-28.655718482683184</v>
      </c>
      <c r="S269" s="19">
        <f t="shared" si="30"/>
        <v>-106.94459730476467</v>
      </c>
    </row>
    <row r="270" spans="1:19" x14ac:dyDescent="0.25">
      <c r="A270" s="26">
        <f>Wellpath!E270</f>
        <v>8000</v>
      </c>
      <c r="B270" s="22">
        <v>0</v>
      </c>
      <c r="C270" s="22">
        <f>SIN(Wellpath!$L270)</f>
        <v>1</v>
      </c>
      <c r="D270" s="22">
        <v>0</v>
      </c>
      <c r="E270" s="20">
        <f>Model!$W$26*((drdp!B270+drdp!K270)*SAG!$B270+(drdp!E270+drdp!N270)*SAG!$C270+(drdp!H270+drdp!Q270)*SAG!$D270)</f>
        <v>-2.2081837546378898E-16</v>
      </c>
      <c r="F270" s="20">
        <f>Model!$W$26*((drdp!C270+drdp!L270)*SAG!$B270+(drdp!F270+drdp!O270)*SAG!$C270+(drdp!I270+drdp!R270)*SAG!$D270)</f>
        <v>-8.2410539647568141E-16</v>
      </c>
      <c r="G270" s="20">
        <f>Model!$W$26*((drdp!D270+drdp!M270)*SAG!$B270+(drdp!G270+drdp!P270)*SAG!$C270+(drdp!J270+drdp!S270)*SAG!$D270)</f>
        <v>13.92772743091475</v>
      </c>
      <c r="H270" s="18">
        <f>Model!$W$26*((drdp!B270)*SAG!$B270+(drdp!E270)*SAG!$C270+(drdp!H270)*SAG!$D270)</f>
        <v>5.5342951244057387E-19</v>
      </c>
      <c r="I270" s="18">
        <f>Model!$W$26*((drdp!C270)*SAG!$B270+(drdp!F270)*SAG!$C270+(drdp!I270)*SAG!$D270)</f>
        <v>2.065427058836294E-18</v>
      </c>
      <c r="J270" s="18">
        <f>Model!$W$26*((drdp!D270)*SAG!$B270+(drdp!G270)*SAG!$C270+(drdp!J270)*SAG!$D270)</f>
        <v>-3.4906585039886591E-2</v>
      </c>
      <c r="K270" s="21">
        <f>SUM(E$3:E269)+H270</f>
        <v>1.5293133234679896</v>
      </c>
      <c r="L270" s="21">
        <f>SUM(F$3:F269)+I270</f>
        <v>5.7074750238745802</v>
      </c>
      <c r="M270" s="21">
        <f>SUM(G$3:G269)+J270</f>
        <v>-18.807450541669041</v>
      </c>
      <c r="N270" s="19">
        <f t="shared" si="25"/>
        <v>2.3387992413367078</v>
      </c>
      <c r="O270" s="19">
        <f t="shared" si="26"/>
        <v>32.57527114815214</v>
      </c>
      <c r="P270" s="19">
        <f t="shared" si="27"/>
        <v>353.72019587732711</v>
      </c>
      <c r="Q270" s="19">
        <f t="shared" si="28"/>
        <v>8.7285175973721785</v>
      </c>
      <c r="R270" s="19">
        <f t="shared" si="29"/>
        <v>-28.762484693839724</v>
      </c>
      <c r="S270" s="19">
        <f t="shared" si="30"/>
        <v>-107.34305422933249</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V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s>
  <sheetData>
    <row r="1" spans="1:22"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22"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22" x14ac:dyDescent="0.25">
      <c r="A3" s="26">
        <f>Wellpath!E3</f>
        <v>0</v>
      </c>
      <c r="B3" s="22">
        <v>0</v>
      </c>
      <c r="C3" s="22">
        <f>SIN(Wellpath!$L3)</f>
        <v>0</v>
      </c>
      <c r="D3" s="22">
        <v>0</v>
      </c>
      <c r="E3" s="20">
        <f>Model!$W$27*((drdp!B3+drdp!K3)*XYM1!$B3+(drdp!E3+drdp!N3)*XYM1!$C3+(drdp!H3+drdp!Q3)*XYM1!$D3)</f>
        <v>0</v>
      </c>
      <c r="F3" s="20">
        <f>Model!$W$27*((drdp!C3+drdp!L3)*XYM1!$B3+(drdp!F3+drdp!O3)*XYM1!$C3+(drdp!I3+drdp!R3)*XYM1!$D3)</f>
        <v>0</v>
      </c>
      <c r="G3" s="20">
        <f>Model!$W$27*((drdp!D3+drdp!M3)*XYM1!$B3+(drdp!G3+drdp!P3)*XYM1!$C3+(drdp!J3+drdp!S3)*XYM1!$D3)</f>
        <v>0</v>
      </c>
      <c r="H3" s="18">
        <f>Model!$W$27*((drdp!B3)*XYM1!$B3+(drdp!E3)*XYM1!$C3+(drdp!H3)*XYM1!$D3)</f>
        <v>0</v>
      </c>
      <c r="I3" s="18">
        <f>Model!$W$27*((drdp!C3)*XYM1!$B3+(drdp!F3)*XYM1!$C3+(drdp!I3)*XYM1!$D3)</f>
        <v>0</v>
      </c>
      <c r="J3" s="18">
        <f>Model!$W$27*((drdp!D3)*XYM1!$B3+(drdp!G3)*XYM1!$C3+(drdp!J3)*XYM1!$D3)</f>
        <v>0</v>
      </c>
      <c r="K3" s="21">
        <f>SUM(E2:E$3)+H3</f>
        <v>0</v>
      </c>
      <c r="L3" s="21">
        <f>SUM(F2:F$3)+I3</f>
        <v>0</v>
      </c>
      <c r="M3" s="21">
        <f>SUM(G2:G$3)+J3</f>
        <v>0</v>
      </c>
      <c r="N3" s="19">
        <f>K3^2</f>
        <v>0</v>
      </c>
      <c r="O3" s="19">
        <f t="shared" ref="O3:P3" si="0">L3^2</f>
        <v>0</v>
      </c>
      <c r="P3" s="19">
        <f t="shared" si="0"/>
        <v>0</v>
      </c>
      <c r="Q3" s="19">
        <f>K3*L3</f>
        <v>0</v>
      </c>
      <c r="R3" s="19">
        <f>K3*M3</f>
        <v>0</v>
      </c>
      <c r="S3" s="19">
        <f>L3*M3</f>
        <v>0</v>
      </c>
      <c r="V3" s="74"/>
    </row>
    <row r="4" spans="1:22" x14ac:dyDescent="0.25">
      <c r="A4" s="26">
        <f>Wellpath!E4</f>
        <v>30</v>
      </c>
      <c r="B4" s="22">
        <v>0</v>
      </c>
      <c r="C4" s="22">
        <f>SIN(Wellpath!$L4)</f>
        <v>0</v>
      </c>
      <c r="D4" s="22">
        <v>0</v>
      </c>
      <c r="E4" s="20">
        <f>Model!$W$27*((drdp!B4+drdp!K4)*XYM1!$B4+(drdp!E4+drdp!N4)*XYM1!$C4+(drdp!H4+drdp!Q4)*XYM1!$D4)</f>
        <v>0</v>
      </c>
      <c r="F4" s="20">
        <f>Model!$W$27*((drdp!C4+drdp!L4)*XYM1!$B4+(drdp!F4+drdp!O4)*XYM1!$C4+(drdp!I4+drdp!R4)*XYM1!$D4)</f>
        <v>0</v>
      </c>
      <c r="G4" s="20">
        <f>Model!$W$27*((drdp!D4+drdp!M4)*XYM1!$B4+(drdp!G4+drdp!P4)*XYM1!$C4+(drdp!J4+drdp!S4)*XYM1!$D4)</f>
        <v>0</v>
      </c>
      <c r="H4" s="18">
        <f>Model!$W$27*((drdp!B4)*XYM1!$B4+(drdp!E4)*XYM1!$C4+(drdp!H4)*XYM1!$D4)</f>
        <v>0</v>
      </c>
      <c r="I4" s="18">
        <f>Model!$W$27*((drdp!C4)*XYM1!$B4+(drdp!F4)*XYM1!$C4+(drdp!I4)*XYM1!$D4)</f>
        <v>0</v>
      </c>
      <c r="J4" s="18">
        <f>Model!$W$27*((drdp!D4)*XYM1!$B4+(drdp!G4)*XYM1!$C4+(drdp!J4)*XYM1!$D4)</f>
        <v>0</v>
      </c>
      <c r="K4" s="21">
        <f>SUM(E$3:E3)+H4</f>
        <v>0</v>
      </c>
      <c r="L4" s="21">
        <f>SUM(F$3:F3)+I4</f>
        <v>0</v>
      </c>
      <c r="M4" s="21">
        <f>SUM(G$3:G3)+J4</f>
        <v>0</v>
      </c>
      <c r="N4" s="19">
        <f t="shared" ref="N4:N67" si="1">K4^2</f>
        <v>0</v>
      </c>
      <c r="O4" s="19">
        <f t="shared" ref="O4:O67" si="2">L4^2</f>
        <v>0</v>
      </c>
      <c r="P4" s="19">
        <f t="shared" ref="P4:P67" si="3">M4^2</f>
        <v>0</v>
      </c>
      <c r="Q4" s="19">
        <f t="shared" ref="Q4:Q67" si="4">K4*L4</f>
        <v>0</v>
      </c>
      <c r="R4" s="19">
        <f t="shared" ref="R4:R67" si="5">K4*M4</f>
        <v>0</v>
      </c>
      <c r="S4" s="19">
        <f t="shared" ref="S4:S67" si="6">L4*M4</f>
        <v>0</v>
      </c>
      <c r="V4" s="74"/>
    </row>
    <row r="5" spans="1:22" x14ac:dyDescent="0.25">
      <c r="A5" s="26">
        <f>Wellpath!E5</f>
        <v>60</v>
      </c>
      <c r="B5" s="22">
        <v>0</v>
      </c>
      <c r="C5" s="22">
        <f>SIN(Wellpath!$L5)</f>
        <v>0</v>
      </c>
      <c r="D5" s="22">
        <v>0</v>
      </c>
      <c r="E5" s="20">
        <f>Model!$W$27*((drdp!B5+drdp!K5)*XYM1!$B5+(drdp!E5+drdp!N5)*XYM1!$C5+(drdp!H5+drdp!Q5)*XYM1!$D5)</f>
        <v>0</v>
      </c>
      <c r="F5" s="20">
        <f>Model!$W$27*((drdp!C5+drdp!L5)*XYM1!$B5+(drdp!F5+drdp!O5)*XYM1!$C5+(drdp!I5+drdp!R5)*XYM1!$D5)</f>
        <v>0</v>
      </c>
      <c r="G5" s="20">
        <f>Model!$W$27*((drdp!D5+drdp!M5)*XYM1!$B5+(drdp!G5+drdp!P5)*XYM1!$C5+(drdp!J5+drdp!S5)*XYM1!$D5)</f>
        <v>0</v>
      </c>
      <c r="H5" s="18">
        <f>Model!$W$27*((drdp!B5)*XYM1!$B5+(drdp!E5)*XYM1!$C5+(drdp!H5)*XYM1!$D5)</f>
        <v>0</v>
      </c>
      <c r="I5" s="18">
        <f>Model!$W$27*((drdp!C5)*XYM1!$B5+(drdp!F5)*XYM1!$C5+(drdp!I5)*XYM1!$D5)</f>
        <v>0</v>
      </c>
      <c r="J5" s="18">
        <f>Model!$W$27*((drdp!D5)*XYM1!$B5+(drdp!G5)*XYM1!$C5+(drdp!J5)*XYM1!$D5)</f>
        <v>0</v>
      </c>
      <c r="K5" s="21">
        <f>SUM(E$3:E4)+H5</f>
        <v>0</v>
      </c>
      <c r="L5" s="21">
        <f>SUM(F$3:F4)+I5</f>
        <v>0</v>
      </c>
      <c r="M5" s="21">
        <f>SUM(G$3:G4)+J5</f>
        <v>0</v>
      </c>
      <c r="N5" s="19">
        <f t="shared" si="1"/>
        <v>0</v>
      </c>
      <c r="O5" s="19">
        <f t="shared" si="2"/>
        <v>0</v>
      </c>
      <c r="P5" s="19">
        <f t="shared" si="3"/>
        <v>0</v>
      </c>
      <c r="Q5" s="19">
        <f t="shared" si="4"/>
        <v>0</v>
      </c>
      <c r="R5" s="19">
        <f t="shared" si="5"/>
        <v>0</v>
      </c>
      <c r="S5" s="19">
        <f t="shared" si="6"/>
        <v>0</v>
      </c>
      <c r="V5" s="74"/>
    </row>
    <row r="6" spans="1:22" x14ac:dyDescent="0.25">
      <c r="A6" s="26">
        <f>Wellpath!E6</f>
        <v>90</v>
      </c>
      <c r="B6" s="22">
        <v>0</v>
      </c>
      <c r="C6" s="22">
        <f>SIN(Wellpath!$L6)</f>
        <v>0</v>
      </c>
      <c r="D6" s="22">
        <v>0</v>
      </c>
      <c r="E6" s="20">
        <f>Model!$W$27*((drdp!B6+drdp!K6)*XYM1!$B6+(drdp!E6+drdp!N6)*XYM1!$C6+(drdp!H6+drdp!Q6)*XYM1!$D6)</f>
        <v>0</v>
      </c>
      <c r="F6" s="20">
        <f>Model!$W$27*((drdp!C6+drdp!L6)*XYM1!$B6+(drdp!F6+drdp!O6)*XYM1!$C6+(drdp!I6+drdp!R6)*XYM1!$D6)</f>
        <v>0</v>
      </c>
      <c r="G6" s="20">
        <f>Model!$W$27*((drdp!D6+drdp!M6)*XYM1!$B6+(drdp!G6+drdp!P6)*XYM1!$C6+(drdp!J6+drdp!S6)*XYM1!$D6)</f>
        <v>0</v>
      </c>
      <c r="H6" s="18">
        <f>Model!$W$27*((drdp!B6)*XYM1!$B6+(drdp!E6)*XYM1!$C6+(drdp!H6)*XYM1!$D6)</f>
        <v>0</v>
      </c>
      <c r="I6" s="18">
        <f>Model!$W$27*((drdp!C6)*XYM1!$B6+(drdp!F6)*XYM1!$C6+(drdp!I6)*XYM1!$D6)</f>
        <v>0</v>
      </c>
      <c r="J6" s="18">
        <f>Model!$W$27*((drdp!D6)*XYM1!$B6+(drdp!G6)*XYM1!$C6+(drdp!J6)*XYM1!$D6)</f>
        <v>0</v>
      </c>
      <c r="K6" s="21">
        <f>SUM(E$3:E5)+H6</f>
        <v>0</v>
      </c>
      <c r="L6" s="21">
        <f>SUM(F$3:F5)+I6</f>
        <v>0</v>
      </c>
      <c r="M6" s="21">
        <f>SUM(G$3:G5)+J6</f>
        <v>0</v>
      </c>
      <c r="N6" s="19">
        <f t="shared" si="1"/>
        <v>0</v>
      </c>
      <c r="O6" s="19">
        <f t="shared" si="2"/>
        <v>0</v>
      </c>
      <c r="P6" s="19">
        <f t="shared" si="3"/>
        <v>0</v>
      </c>
      <c r="Q6" s="19">
        <f t="shared" si="4"/>
        <v>0</v>
      </c>
      <c r="R6" s="19">
        <f t="shared" si="5"/>
        <v>0</v>
      </c>
      <c r="S6" s="19">
        <f t="shared" si="6"/>
        <v>0</v>
      </c>
      <c r="V6" s="74"/>
    </row>
    <row r="7" spans="1:22" x14ac:dyDescent="0.25">
      <c r="A7" s="26">
        <f>Wellpath!E7</f>
        <v>120</v>
      </c>
      <c r="B7" s="22">
        <v>0</v>
      </c>
      <c r="C7" s="22">
        <f>SIN(Wellpath!$L7)</f>
        <v>0</v>
      </c>
      <c r="D7" s="22">
        <v>0</v>
      </c>
      <c r="E7" s="20">
        <f>Model!$W$27*((drdp!B7+drdp!K7)*XYM1!$B7+(drdp!E7+drdp!N7)*XYM1!$C7+(drdp!H7+drdp!Q7)*XYM1!$D7)</f>
        <v>0</v>
      </c>
      <c r="F7" s="20">
        <f>Model!$W$27*((drdp!C7+drdp!L7)*XYM1!$B7+(drdp!F7+drdp!O7)*XYM1!$C7+(drdp!I7+drdp!R7)*XYM1!$D7)</f>
        <v>0</v>
      </c>
      <c r="G7" s="20">
        <f>Model!$W$27*((drdp!D7+drdp!M7)*XYM1!$B7+(drdp!G7+drdp!P7)*XYM1!$C7+(drdp!J7+drdp!S7)*XYM1!$D7)</f>
        <v>0</v>
      </c>
      <c r="H7" s="18">
        <f>Model!$W$27*((drdp!B7)*XYM1!$B7+(drdp!E7)*XYM1!$C7+(drdp!H7)*XYM1!$D7)</f>
        <v>0</v>
      </c>
      <c r="I7" s="18">
        <f>Model!$W$27*((drdp!C7)*XYM1!$B7+(drdp!F7)*XYM1!$C7+(drdp!I7)*XYM1!$D7)</f>
        <v>0</v>
      </c>
      <c r="J7" s="18">
        <f>Model!$W$27*((drdp!D7)*XYM1!$B7+(drdp!G7)*XYM1!$C7+(drdp!J7)*XYM1!$D7)</f>
        <v>0</v>
      </c>
      <c r="K7" s="21">
        <f>SUM(E$3:E6)+H7</f>
        <v>0</v>
      </c>
      <c r="L7" s="21">
        <f>SUM(F$3:F6)+I7</f>
        <v>0</v>
      </c>
      <c r="M7" s="21">
        <f>SUM(G$3:G6)+J7</f>
        <v>0</v>
      </c>
      <c r="N7" s="19">
        <f t="shared" si="1"/>
        <v>0</v>
      </c>
      <c r="O7" s="19">
        <f t="shared" si="2"/>
        <v>0</v>
      </c>
      <c r="P7" s="19">
        <f t="shared" si="3"/>
        <v>0</v>
      </c>
      <c r="Q7" s="19">
        <f t="shared" si="4"/>
        <v>0</v>
      </c>
      <c r="R7" s="19">
        <f t="shared" si="5"/>
        <v>0</v>
      </c>
      <c r="S7" s="19">
        <f t="shared" si="6"/>
        <v>0</v>
      </c>
      <c r="V7" s="74"/>
    </row>
    <row r="8" spans="1:22" x14ac:dyDescent="0.25">
      <c r="A8" s="26">
        <f>Wellpath!E8</f>
        <v>150</v>
      </c>
      <c r="B8" s="22">
        <v>0</v>
      </c>
      <c r="C8" s="22">
        <f>SIN(Wellpath!$L8)</f>
        <v>0</v>
      </c>
      <c r="D8" s="22">
        <v>0</v>
      </c>
      <c r="E8" s="20">
        <f>Model!$W$27*((drdp!B8+drdp!K8)*XYM1!$B8+(drdp!E8+drdp!N8)*XYM1!$C8+(drdp!H8+drdp!Q8)*XYM1!$D8)</f>
        <v>0</v>
      </c>
      <c r="F8" s="20">
        <f>Model!$W$27*((drdp!C8+drdp!L8)*XYM1!$B8+(drdp!F8+drdp!O8)*XYM1!$C8+(drdp!I8+drdp!R8)*XYM1!$D8)</f>
        <v>0</v>
      </c>
      <c r="G8" s="20">
        <f>Model!$W$27*((drdp!D8+drdp!M8)*XYM1!$B8+(drdp!G8+drdp!P8)*XYM1!$C8+(drdp!J8+drdp!S8)*XYM1!$D8)</f>
        <v>0</v>
      </c>
      <c r="H8" s="18">
        <f>Model!$W$27*((drdp!B8)*XYM1!$B8+(drdp!E8)*XYM1!$C8+(drdp!H8)*XYM1!$D8)</f>
        <v>0</v>
      </c>
      <c r="I8" s="18">
        <f>Model!$W$27*((drdp!C8)*XYM1!$B8+(drdp!F8)*XYM1!$C8+(drdp!I8)*XYM1!$D8)</f>
        <v>0</v>
      </c>
      <c r="J8" s="18">
        <f>Model!$W$27*((drdp!D8)*XYM1!$B8+(drdp!G8)*XYM1!$C8+(drdp!J8)*XYM1!$D8)</f>
        <v>0</v>
      </c>
      <c r="K8" s="21">
        <f>SUM(E$3:E7)+H8</f>
        <v>0</v>
      </c>
      <c r="L8" s="21">
        <f>SUM(F$3:F7)+I8</f>
        <v>0</v>
      </c>
      <c r="M8" s="21">
        <f>SUM(G$3:G7)+J8</f>
        <v>0</v>
      </c>
      <c r="N8" s="19">
        <f t="shared" si="1"/>
        <v>0</v>
      </c>
      <c r="O8" s="19">
        <f t="shared" si="2"/>
        <v>0</v>
      </c>
      <c r="P8" s="19">
        <f t="shared" si="3"/>
        <v>0</v>
      </c>
      <c r="Q8" s="19">
        <f t="shared" si="4"/>
        <v>0</v>
      </c>
      <c r="R8" s="19">
        <f t="shared" si="5"/>
        <v>0</v>
      </c>
      <c r="S8" s="19">
        <f t="shared" si="6"/>
        <v>0</v>
      </c>
      <c r="V8" s="74"/>
    </row>
    <row r="9" spans="1:22" x14ac:dyDescent="0.25">
      <c r="A9" s="26">
        <f>Wellpath!E9</f>
        <v>180</v>
      </c>
      <c r="B9" s="22">
        <v>0</v>
      </c>
      <c r="C9" s="22">
        <f>SIN(Wellpath!$L9)</f>
        <v>0</v>
      </c>
      <c r="D9" s="22">
        <v>0</v>
      </c>
      <c r="E9" s="20">
        <f>Model!$W$27*((drdp!B9+drdp!K9)*XYM1!$B9+(drdp!E9+drdp!N9)*XYM1!$C9+(drdp!H9+drdp!Q9)*XYM1!$D9)</f>
        <v>0</v>
      </c>
      <c r="F9" s="20">
        <f>Model!$W$27*((drdp!C9+drdp!L9)*XYM1!$B9+(drdp!F9+drdp!O9)*XYM1!$C9+(drdp!I9+drdp!R9)*XYM1!$D9)</f>
        <v>0</v>
      </c>
      <c r="G9" s="20">
        <f>Model!$W$27*((drdp!D9+drdp!M9)*XYM1!$B9+(drdp!G9+drdp!P9)*XYM1!$C9+(drdp!J9+drdp!S9)*XYM1!$D9)</f>
        <v>0</v>
      </c>
      <c r="H9" s="18">
        <f>Model!$W$27*((drdp!B9)*XYM1!$B9+(drdp!E9)*XYM1!$C9+(drdp!H9)*XYM1!$D9)</f>
        <v>0</v>
      </c>
      <c r="I9" s="18">
        <f>Model!$W$27*((drdp!C9)*XYM1!$B9+(drdp!F9)*XYM1!$C9+(drdp!I9)*XYM1!$D9)</f>
        <v>0</v>
      </c>
      <c r="J9" s="18">
        <f>Model!$W$27*((drdp!D9)*XYM1!$B9+(drdp!G9)*XYM1!$C9+(drdp!J9)*XYM1!$D9)</f>
        <v>0</v>
      </c>
      <c r="K9" s="21">
        <f>SUM(E$3:E8)+H9</f>
        <v>0</v>
      </c>
      <c r="L9" s="21">
        <f>SUM(F$3:F8)+I9</f>
        <v>0</v>
      </c>
      <c r="M9" s="21">
        <f>SUM(G$3:G8)+J9</f>
        <v>0</v>
      </c>
      <c r="N9" s="19">
        <f t="shared" si="1"/>
        <v>0</v>
      </c>
      <c r="O9" s="19">
        <f t="shared" si="2"/>
        <v>0</v>
      </c>
      <c r="P9" s="19">
        <f t="shared" si="3"/>
        <v>0</v>
      </c>
      <c r="Q9" s="19">
        <f t="shared" si="4"/>
        <v>0</v>
      </c>
      <c r="R9" s="19">
        <f t="shared" si="5"/>
        <v>0</v>
      </c>
      <c r="S9" s="19">
        <f t="shared" si="6"/>
        <v>0</v>
      </c>
      <c r="V9" s="74"/>
    </row>
    <row r="10" spans="1:22" x14ac:dyDescent="0.25">
      <c r="A10" s="26">
        <f>Wellpath!E10</f>
        <v>210</v>
      </c>
      <c r="B10" s="22">
        <v>0</v>
      </c>
      <c r="C10" s="22">
        <f>SIN(Wellpath!$L10)</f>
        <v>0</v>
      </c>
      <c r="D10" s="22">
        <v>0</v>
      </c>
      <c r="E10" s="20">
        <f>Model!$W$27*((drdp!B10+drdp!K10)*XYM1!$B10+(drdp!E10+drdp!N10)*XYM1!$C10+(drdp!H10+drdp!Q10)*XYM1!$D10)</f>
        <v>0</v>
      </c>
      <c r="F10" s="20">
        <f>Model!$W$27*((drdp!C10+drdp!L10)*XYM1!$B10+(drdp!F10+drdp!O10)*XYM1!$C10+(drdp!I10+drdp!R10)*XYM1!$D10)</f>
        <v>0</v>
      </c>
      <c r="G10" s="20">
        <f>Model!$W$27*((drdp!D10+drdp!M10)*XYM1!$B10+(drdp!G10+drdp!P10)*XYM1!$C10+(drdp!J10+drdp!S10)*XYM1!$D10)</f>
        <v>0</v>
      </c>
      <c r="H10" s="18">
        <f>Model!$W$27*((drdp!B10)*XYM1!$B10+(drdp!E10)*XYM1!$C10+(drdp!H10)*XYM1!$D10)</f>
        <v>0</v>
      </c>
      <c r="I10" s="18">
        <f>Model!$W$27*((drdp!C10)*XYM1!$B10+(drdp!F10)*XYM1!$C10+(drdp!I10)*XYM1!$D10)</f>
        <v>0</v>
      </c>
      <c r="J10" s="18">
        <f>Model!$W$27*((drdp!D10)*XYM1!$B10+(drdp!G10)*XYM1!$C10+(drdp!J10)*XYM1!$D10)</f>
        <v>0</v>
      </c>
      <c r="K10" s="21">
        <f>SUM(E$3:E9)+H10</f>
        <v>0</v>
      </c>
      <c r="L10" s="21">
        <f>SUM(F$3:F9)+I10</f>
        <v>0</v>
      </c>
      <c r="M10" s="21">
        <f>SUM(G$3:G9)+J10</f>
        <v>0</v>
      </c>
      <c r="N10" s="19">
        <f t="shared" si="1"/>
        <v>0</v>
      </c>
      <c r="O10" s="19">
        <f t="shared" si="2"/>
        <v>0</v>
      </c>
      <c r="P10" s="19">
        <f t="shared" si="3"/>
        <v>0</v>
      </c>
      <c r="Q10" s="19">
        <f t="shared" si="4"/>
        <v>0</v>
      </c>
      <c r="R10" s="19">
        <f t="shared" si="5"/>
        <v>0</v>
      </c>
      <c r="S10" s="19">
        <f t="shared" si="6"/>
        <v>0</v>
      </c>
      <c r="V10" s="74"/>
    </row>
    <row r="11" spans="1:22" x14ac:dyDescent="0.25">
      <c r="A11" s="26">
        <f>Wellpath!E11</f>
        <v>240</v>
      </c>
      <c r="B11" s="22">
        <v>0</v>
      </c>
      <c r="C11" s="22">
        <f>SIN(Wellpath!$L11)</f>
        <v>0</v>
      </c>
      <c r="D11" s="22">
        <v>0</v>
      </c>
      <c r="E11" s="20">
        <f>Model!$W$27*((drdp!B11+drdp!K11)*XYM1!$B11+(drdp!E11+drdp!N11)*XYM1!$C11+(drdp!H11+drdp!Q11)*XYM1!$D11)</f>
        <v>0</v>
      </c>
      <c r="F11" s="20">
        <f>Model!$W$27*((drdp!C11+drdp!L11)*XYM1!$B11+(drdp!F11+drdp!O11)*XYM1!$C11+(drdp!I11+drdp!R11)*XYM1!$D11)</f>
        <v>0</v>
      </c>
      <c r="G11" s="20">
        <f>Model!$W$27*((drdp!D11+drdp!M11)*XYM1!$B11+(drdp!G11+drdp!P11)*XYM1!$C11+(drdp!J11+drdp!S11)*XYM1!$D11)</f>
        <v>0</v>
      </c>
      <c r="H11" s="18">
        <f>Model!$W$27*((drdp!B11)*XYM1!$B11+(drdp!E11)*XYM1!$C11+(drdp!H11)*XYM1!$D11)</f>
        <v>0</v>
      </c>
      <c r="I11" s="18">
        <f>Model!$W$27*((drdp!C11)*XYM1!$B11+(drdp!F11)*XYM1!$C11+(drdp!I11)*XYM1!$D11)</f>
        <v>0</v>
      </c>
      <c r="J11" s="18">
        <f>Model!$W$27*((drdp!D11)*XYM1!$B11+(drdp!G11)*XYM1!$C11+(drdp!J11)*XYM1!$D11)</f>
        <v>0</v>
      </c>
      <c r="K11" s="21">
        <f>SUM(E$3:E10)+H11</f>
        <v>0</v>
      </c>
      <c r="L11" s="21">
        <f>SUM(F$3:F10)+I11</f>
        <v>0</v>
      </c>
      <c r="M11" s="21">
        <f>SUM(G$3:G10)+J11</f>
        <v>0</v>
      </c>
      <c r="N11" s="19">
        <f t="shared" si="1"/>
        <v>0</v>
      </c>
      <c r="O11" s="19">
        <f t="shared" si="2"/>
        <v>0</v>
      </c>
      <c r="P11" s="19">
        <f t="shared" si="3"/>
        <v>0</v>
      </c>
      <c r="Q11" s="19">
        <f t="shared" si="4"/>
        <v>0</v>
      </c>
      <c r="R11" s="19">
        <f t="shared" si="5"/>
        <v>0</v>
      </c>
      <c r="S11" s="19">
        <f t="shared" si="6"/>
        <v>0</v>
      </c>
      <c r="V11" s="74"/>
    </row>
    <row r="12" spans="1:22" x14ac:dyDescent="0.25">
      <c r="A12" s="26">
        <f>Wellpath!E12</f>
        <v>270</v>
      </c>
      <c r="B12" s="22">
        <v>0</v>
      </c>
      <c r="C12" s="22">
        <f>SIN(Wellpath!$L12)</f>
        <v>0</v>
      </c>
      <c r="D12" s="22">
        <v>0</v>
      </c>
      <c r="E12" s="20">
        <f>Model!$W$27*((drdp!B12+drdp!K12)*XYM1!$B12+(drdp!E12+drdp!N12)*XYM1!$C12+(drdp!H12+drdp!Q12)*XYM1!$D12)</f>
        <v>0</v>
      </c>
      <c r="F12" s="20">
        <f>Model!$W$27*((drdp!C12+drdp!L12)*XYM1!$B12+(drdp!F12+drdp!O12)*XYM1!$C12+(drdp!I12+drdp!R12)*XYM1!$D12)</f>
        <v>0</v>
      </c>
      <c r="G12" s="20">
        <f>Model!$W$27*((drdp!D12+drdp!M12)*XYM1!$B12+(drdp!G12+drdp!P12)*XYM1!$C12+(drdp!J12+drdp!S12)*XYM1!$D12)</f>
        <v>0</v>
      </c>
      <c r="H12" s="18">
        <f>Model!$W$27*((drdp!B12)*XYM1!$B12+(drdp!E12)*XYM1!$C12+(drdp!H12)*XYM1!$D12)</f>
        <v>0</v>
      </c>
      <c r="I12" s="18">
        <f>Model!$W$27*((drdp!C12)*XYM1!$B12+(drdp!F12)*XYM1!$C12+(drdp!I12)*XYM1!$D12)</f>
        <v>0</v>
      </c>
      <c r="J12" s="18">
        <f>Model!$W$27*((drdp!D12)*XYM1!$B12+(drdp!G12)*XYM1!$C12+(drdp!J12)*XYM1!$D12)</f>
        <v>0</v>
      </c>
      <c r="K12" s="21">
        <f>SUM(E$3:E11)+H12</f>
        <v>0</v>
      </c>
      <c r="L12" s="21">
        <f>SUM(F$3:F11)+I12</f>
        <v>0</v>
      </c>
      <c r="M12" s="21">
        <f>SUM(G$3:G11)+J12</f>
        <v>0</v>
      </c>
      <c r="N12" s="19">
        <f t="shared" si="1"/>
        <v>0</v>
      </c>
      <c r="O12" s="19">
        <f t="shared" si="2"/>
        <v>0</v>
      </c>
      <c r="P12" s="19">
        <f t="shared" si="3"/>
        <v>0</v>
      </c>
      <c r="Q12" s="19">
        <f t="shared" si="4"/>
        <v>0</v>
      </c>
      <c r="R12" s="19">
        <f t="shared" si="5"/>
        <v>0</v>
      </c>
      <c r="S12" s="19">
        <f t="shared" si="6"/>
        <v>0</v>
      </c>
      <c r="V12" s="74"/>
    </row>
    <row r="13" spans="1:22" x14ac:dyDescent="0.25">
      <c r="A13" s="26">
        <f>Wellpath!E13</f>
        <v>300</v>
      </c>
      <c r="B13" s="22">
        <v>0</v>
      </c>
      <c r="C13" s="22">
        <f>SIN(Wellpath!$L13)</f>
        <v>0</v>
      </c>
      <c r="D13" s="22">
        <v>0</v>
      </c>
      <c r="E13" s="20">
        <f>Model!$W$27*((drdp!B13+drdp!K13)*XYM1!$B13+(drdp!E13+drdp!N13)*XYM1!$C13+(drdp!H13+drdp!Q13)*XYM1!$D13)</f>
        <v>0</v>
      </c>
      <c r="F13" s="20">
        <f>Model!$W$27*((drdp!C13+drdp!L13)*XYM1!$B13+(drdp!F13+drdp!O13)*XYM1!$C13+(drdp!I13+drdp!R13)*XYM1!$D13)</f>
        <v>0</v>
      </c>
      <c r="G13" s="20">
        <f>Model!$W$27*((drdp!D13+drdp!M13)*XYM1!$B13+(drdp!G13+drdp!P13)*XYM1!$C13+(drdp!J13+drdp!S13)*XYM1!$D13)</f>
        <v>0</v>
      </c>
      <c r="H13" s="18">
        <f>Model!$W$27*((drdp!B13)*XYM1!$B13+(drdp!E13)*XYM1!$C13+(drdp!H13)*XYM1!$D13)</f>
        <v>0</v>
      </c>
      <c r="I13" s="18">
        <f>Model!$W$27*((drdp!C13)*XYM1!$B13+(drdp!F13)*XYM1!$C13+(drdp!I13)*XYM1!$D13)</f>
        <v>0</v>
      </c>
      <c r="J13" s="18">
        <f>Model!$W$27*((drdp!D13)*XYM1!$B13+(drdp!G13)*XYM1!$C13+(drdp!J13)*XYM1!$D13)</f>
        <v>0</v>
      </c>
      <c r="K13" s="21">
        <f>SUM(E$3:E12)+H13</f>
        <v>0</v>
      </c>
      <c r="L13" s="21">
        <f>SUM(F$3:F12)+I13</f>
        <v>0</v>
      </c>
      <c r="M13" s="21">
        <f>SUM(G$3:G12)+J13</f>
        <v>0</v>
      </c>
      <c r="N13" s="19">
        <f t="shared" si="1"/>
        <v>0</v>
      </c>
      <c r="O13" s="19">
        <f t="shared" si="2"/>
        <v>0</v>
      </c>
      <c r="P13" s="19">
        <f t="shared" si="3"/>
        <v>0</v>
      </c>
      <c r="Q13" s="19">
        <f t="shared" si="4"/>
        <v>0</v>
      </c>
      <c r="R13" s="19">
        <f t="shared" si="5"/>
        <v>0</v>
      </c>
      <c r="S13" s="19">
        <f t="shared" si="6"/>
        <v>0</v>
      </c>
      <c r="V13" s="74"/>
    </row>
    <row r="14" spans="1:22" x14ac:dyDescent="0.25">
      <c r="A14" s="26">
        <f>Wellpath!E14</f>
        <v>330</v>
      </c>
      <c r="B14" s="22">
        <v>0</v>
      </c>
      <c r="C14" s="22">
        <f>SIN(Wellpath!$L14)</f>
        <v>0</v>
      </c>
      <c r="D14" s="22">
        <v>0</v>
      </c>
      <c r="E14" s="20">
        <f>Model!$W$27*((drdp!B14+drdp!K14)*XYM1!$B14+(drdp!E14+drdp!N14)*XYM1!$C14+(drdp!H14+drdp!Q14)*XYM1!$D14)</f>
        <v>0</v>
      </c>
      <c r="F14" s="20">
        <f>Model!$W$27*((drdp!C14+drdp!L14)*XYM1!$B14+(drdp!F14+drdp!O14)*XYM1!$C14+(drdp!I14+drdp!R14)*XYM1!$D14)</f>
        <v>0</v>
      </c>
      <c r="G14" s="20">
        <f>Model!$W$27*((drdp!D14+drdp!M14)*XYM1!$B14+(drdp!G14+drdp!P14)*XYM1!$C14+(drdp!J14+drdp!S14)*XYM1!$D14)</f>
        <v>0</v>
      </c>
      <c r="H14" s="18">
        <f>Model!$W$27*((drdp!B14)*XYM1!$B14+(drdp!E14)*XYM1!$C14+(drdp!H14)*XYM1!$D14)</f>
        <v>0</v>
      </c>
      <c r="I14" s="18">
        <f>Model!$W$27*((drdp!C14)*XYM1!$B14+(drdp!F14)*XYM1!$C14+(drdp!I14)*XYM1!$D14)</f>
        <v>0</v>
      </c>
      <c r="J14" s="18">
        <f>Model!$W$27*((drdp!D14)*XYM1!$B14+(drdp!G14)*XYM1!$C14+(drdp!J14)*XYM1!$D14)</f>
        <v>0</v>
      </c>
      <c r="K14" s="21">
        <f>SUM(E$3:E13)+H14</f>
        <v>0</v>
      </c>
      <c r="L14" s="21">
        <f>SUM(F$3:F13)+I14</f>
        <v>0</v>
      </c>
      <c r="M14" s="21">
        <f>SUM(G$3:G13)+J14</f>
        <v>0</v>
      </c>
      <c r="N14" s="19">
        <f t="shared" si="1"/>
        <v>0</v>
      </c>
      <c r="O14" s="19">
        <f t="shared" si="2"/>
        <v>0</v>
      </c>
      <c r="P14" s="19">
        <f t="shared" si="3"/>
        <v>0</v>
      </c>
      <c r="Q14" s="19">
        <f t="shared" si="4"/>
        <v>0</v>
      </c>
      <c r="R14" s="19">
        <f t="shared" si="5"/>
        <v>0</v>
      </c>
      <c r="S14" s="19">
        <f t="shared" si="6"/>
        <v>0</v>
      </c>
      <c r="V14" s="74"/>
    </row>
    <row r="15" spans="1:22" x14ac:dyDescent="0.25">
      <c r="A15" s="26">
        <f>Wellpath!E15</f>
        <v>360</v>
      </c>
      <c r="B15" s="22">
        <v>0</v>
      </c>
      <c r="C15" s="22">
        <f>SIN(Wellpath!$L15)</f>
        <v>0</v>
      </c>
      <c r="D15" s="22">
        <v>0</v>
      </c>
      <c r="E15" s="20">
        <f>Model!$W$27*((drdp!B15+drdp!K15)*XYM1!$B15+(drdp!E15+drdp!N15)*XYM1!$C15+(drdp!H15+drdp!Q15)*XYM1!$D15)</f>
        <v>0</v>
      </c>
      <c r="F15" s="20">
        <f>Model!$W$27*((drdp!C15+drdp!L15)*XYM1!$B15+(drdp!F15+drdp!O15)*XYM1!$C15+(drdp!I15+drdp!R15)*XYM1!$D15)</f>
        <v>0</v>
      </c>
      <c r="G15" s="20">
        <f>Model!$W$27*((drdp!D15+drdp!M15)*XYM1!$B15+(drdp!G15+drdp!P15)*XYM1!$C15+(drdp!J15+drdp!S15)*XYM1!$D15)</f>
        <v>0</v>
      </c>
      <c r="H15" s="18">
        <f>Model!$W$27*((drdp!B15)*XYM1!$B15+(drdp!E15)*XYM1!$C15+(drdp!H15)*XYM1!$D15)</f>
        <v>0</v>
      </c>
      <c r="I15" s="18">
        <f>Model!$W$27*((drdp!C15)*XYM1!$B15+(drdp!F15)*XYM1!$C15+(drdp!I15)*XYM1!$D15)</f>
        <v>0</v>
      </c>
      <c r="J15" s="18">
        <f>Model!$W$27*((drdp!D15)*XYM1!$B15+(drdp!G15)*XYM1!$C15+(drdp!J15)*XYM1!$D15)</f>
        <v>0</v>
      </c>
      <c r="K15" s="21">
        <f>SUM(E$3:E14)+H15</f>
        <v>0</v>
      </c>
      <c r="L15" s="21">
        <f>SUM(F$3:F14)+I15</f>
        <v>0</v>
      </c>
      <c r="M15" s="21">
        <f>SUM(G$3:G14)+J15</f>
        <v>0</v>
      </c>
      <c r="N15" s="19">
        <f t="shared" si="1"/>
        <v>0</v>
      </c>
      <c r="O15" s="19">
        <f t="shared" si="2"/>
        <v>0</v>
      </c>
      <c r="P15" s="19">
        <f t="shared" si="3"/>
        <v>0</v>
      </c>
      <c r="Q15" s="19">
        <f t="shared" si="4"/>
        <v>0</v>
      </c>
      <c r="R15" s="19">
        <f t="shared" si="5"/>
        <v>0</v>
      </c>
      <c r="S15" s="19">
        <f t="shared" si="6"/>
        <v>0</v>
      </c>
      <c r="V15" s="74"/>
    </row>
    <row r="16" spans="1:22" x14ac:dyDescent="0.25">
      <c r="A16" s="26">
        <f>Wellpath!E16</f>
        <v>390</v>
      </c>
      <c r="B16" s="22">
        <v>0</v>
      </c>
      <c r="C16" s="22">
        <f>SIN(Wellpath!$L16)</f>
        <v>0</v>
      </c>
      <c r="D16" s="22">
        <v>0</v>
      </c>
      <c r="E16" s="20">
        <f>Model!$W$27*((drdp!B16+drdp!K16)*XYM1!$B16+(drdp!E16+drdp!N16)*XYM1!$C16+(drdp!H16+drdp!Q16)*XYM1!$D16)</f>
        <v>0</v>
      </c>
      <c r="F16" s="20">
        <f>Model!$W$27*((drdp!C16+drdp!L16)*XYM1!$B16+(drdp!F16+drdp!O16)*XYM1!$C16+(drdp!I16+drdp!R16)*XYM1!$D16)</f>
        <v>0</v>
      </c>
      <c r="G16" s="20">
        <f>Model!$W$27*((drdp!D16+drdp!M16)*XYM1!$B16+(drdp!G16+drdp!P16)*XYM1!$C16+(drdp!J16+drdp!S16)*XYM1!$D16)</f>
        <v>0</v>
      </c>
      <c r="H16" s="18">
        <f>Model!$W$27*((drdp!B16)*XYM1!$B16+(drdp!E16)*XYM1!$C16+(drdp!H16)*XYM1!$D16)</f>
        <v>0</v>
      </c>
      <c r="I16" s="18">
        <f>Model!$W$27*((drdp!C16)*XYM1!$B16+(drdp!F16)*XYM1!$C16+(drdp!I16)*XYM1!$D16)</f>
        <v>0</v>
      </c>
      <c r="J16" s="18">
        <f>Model!$W$27*((drdp!D16)*XYM1!$B16+(drdp!G16)*XYM1!$C16+(drdp!J16)*XYM1!$D16)</f>
        <v>0</v>
      </c>
      <c r="K16" s="21">
        <f>SUM(E$3:E15)+H16</f>
        <v>0</v>
      </c>
      <c r="L16" s="21">
        <f>SUM(F$3:F15)+I16</f>
        <v>0</v>
      </c>
      <c r="M16" s="21">
        <f>SUM(G$3:G15)+J16</f>
        <v>0</v>
      </c>
      <c r="N16" s="19">
        <f t="shared" si="1"/>
        <v>0</v>
      </c>
      <c r="O16" s="19">
        <f t="shared" si="2"/>
        <v>0</v>
      </c>
      <c r="P16" s="19">
        <f t="shared" si="3"/>
        <v>0</v>
      </c>
      <c r="Q16" s="19">
        <f t="shared" si="4"/>
        <v>0</v>
      </c>
      <c r="R16" s="19">
        <f t="shared" si="5"/>
        <v>0</v>
      </c>
      <c r="S16" s="19">
        <f t="shared" si="6"/>
        <v>0</v>
      </c>
      <c r="V16" s="74"/>
    </row>
    <row r="17" spans="1:22" x14ac:dyDescent="0.25">
      <c r="A17" s="26">
        <f>Wellpath!E17</f>
        <v>420</v>
      </c>
      <c r="B17" s="22">
        <v>0</v>
      </c>
      <c r="C17" s="22">
        <f>SIN(Wellpath!$L17)</f>
        <v>0</v>
      </c>
      <c r="D17" s="22">
        <v>0</v>
      </c>
      <c r="E17" s="20">
        <f>Model!$W$27*((drdp!B17+drdp!K17)*XYM1!$B17+(drdp!E17+drdp!N17)*XYM1!$C17+(drdp!H17+drdp!Q17)*XYM1!$D17)</f>
        <v>0</v>
      </c>
      <c r="F17" s="20">
        <f>Model!$W$27*((drdp!C17+drdp!L17)*XYM1!$B17+(drdp!F17+drdp!O17)*XYM1!$C17+(drdp!I17+drdp!R17)*XYM1!$D17)</f>
        <v>0</v>
      </c>
      <c r="G17" s="20">
        <f>Model!$W$27*((drdp!D17+drdp!M17)*XYM1!$B17+(drdp!G17+drdp!P17)*XYM1!$C17+(drdp!J17+drdp!S17)*XYM1!$D17)</f>
        <v>0</v>
      </c>
      <c r="H17" s="18">
        <f>Model!$W$27*((drdp!B17)*XYM1!$B17+(drdp!E17)*XYM1!$C17+(drdp!H17)*XYM1!$D17)</f>
        <v>0</v>
      </c>
      <c r="I17" s="18">
        <f>Model!$W$27*((drdp!C17)*XYM1!$B17+(drdp!F17)*XYM1!$C17+(drdp!I17)*XYM1!$D17)</f>
        <v>0</v>
      </c>
      <c r="J17" s="18">
        <f>Model!$W$27*((drdp!D17)*XYM1!$B17+(drdp!G17)*XYM1!$C17+(drdp!J17)*XYM1!$D17)</f>
        <v>0</v>
      </c>
      <c r="K17" s="21">
        <f>SUM(E$3:E16)+H17</f>
        <v>0</v>
      </c>
      <c r="L17" s="21">
        <f>SUM(F$3:F16)+I17</f>
        <v>0</v>
      </c>
      <c r="M17" s="21">
        <f>SUM(G$3:G16)+J17</f>
        <v>0</v>
      </c>
      <c r="N17" s="19">
        <f t="shared" si="1"/>
        <v>0</v>
      </c>
      <c r="O17" s="19">
        <f t="shared" si="2"/>
        <v>0</v>
      </c>
      <c r="P17" s="19">
        <f t="shared" si="3"/>
        <v>0</v>
      </c>
      <c r="Q17" s="19">
        <f t="shared" si="4"/>
        <v>0</v>
      </c>
      <c r="R17" s="19">
        <f t="shared" si="5"/>
        <v>0</v>
      </c>
      <c r="S17" s="19">
        <f t="shared" si="6"/>
        <v>0</v>
      </c>
      <c r="V17" s="74"/>
    </row>
    <row r="18" spans="1:22" x14ac:dyDescent="0.25">
      <c r="A18" s="26">
        <f>Wellpath!E18</f>
        <v>450</v>
      </c>
      <c r="B18" s="22">
        <v>0</v>
      </c>
      <c r="C18" s="22">
        <f>SIN(Wellpath!$L18)</f>
        <v>0</v>
      </c>
      <c r="D18" s="22">
        <v>0</v>
      </c>
      <c r="E18" s="20">
        <f>Model!$W$27*((drdp!B18+drdp!K18)*XYM1!$B18+(drdp!E18+drdp!N18)*XYM1!$C18+(drdp!H18+drdp!Q18)*XYM1!$D18)</f>
        <v>0</v>
      </c>
      <c r="F18" s="20">
        <f>Model!$W$27*((drdp!C18+drdp!L18)*XYM1!$B18+(drdp!F18+drdp!O18)*XYM1!$C18+(drdp!I18+drdp!R18)*XYM1!$D18)</f>
        <v>0</v>
      </c>
      <c r="G18" s="20">
        <f>Model!$W$27*((drdp!D18+drdp!M18)*XYM1!$B18+(drdp!G18+drdp!P18)*XYM1!$C18+(drdp!J18+drdp!S18)*XYM1!$D18)</f>
        <v>0</v>
      </c>
      <c r="H18" s="18">
        <f>Model!$W$27*((drdp!B18)*XYM1!$B18+(drdp!E18)*XYM1!$C18+(drdp!H18)*XYM1!$D18)</f>
        <v>0</v>
      </c>
      <c r="I18" s="18">
        <f>Model!$W$27*((drdp!C18)*XYM1!$B18+(drdp!F18)*XYM1!$C18+(drdp!I18)*XYM1!$D18)</f>
        <v>0</v>
      </c>
      <c r="J18" s="18">
        <f>Model!$W$27*((drdp!D18)*XYM1!$B18+(drdp!G18)*XYM1!$C18+(drdp!J18)*XYM1!$D18)</f>
        <v>0</v>
      </c>
      <c r="K18" s="21">
        <f>SUM(E$3:E17)+H18</f>
        <v>0</v>
      </c>
      <c r="L18" s="21">
        <f>SUM(F$3:F17)+I18</f>
        <v>0</v>
      </c>
      <c r="M18" s="21">
        <f>SUM(G$3:G17)+J18</f>
        <v>0</v>
      </c>
      <c r="N18" s="19">
        <f t="shared" si="1"/>
        <v>0</v>
      </c>
      <c r="O18" s="19">
        <f t="shared" si="2"/>
        <v>0</v>
      </c>
      <c r="P18" s="19">
        <f t="shared" si="3"/>
        <v>0</v>
      </c>
      <c r="Q18" s="19">
        <f t="shared" si="4"/>
        <v>0</v>
      </c>
      <c r="R18" s="19">
        <f t="shared" si="5"/>
        <v>0</v>
      </c>
      <c r="S18" s="19">
        <f t="shared" si="6"/>
        <v>0</v>
      </c>
      <c r="V18" s="74"/>
    </row>
    <row r="19" spans="1:22" x14ac:dyDescent="0.25">
      <c r="A19" s="26">
        <f>Wellpath!E19</f>
        <v>480</v>
      </c>
      <c r="B19" s="22">
        <v>0</v>
      </c>
      <c r="C19" s="22">
        <f>SIN(Wellpath!$L19)</f>
        <v>0</v>
      </c>
      <c r="D19" s="22">
        <v>0</v>
      </c>
      <c r="E19" s="20">
        <f>Model!$W$27*((drdp!B19+drdp!K19)*XYM1!$B19+(drdp!E19+drdp!N19)*XYM1!$C19+(drdp!H19+drdp!Q19)*XYM1!$D19)</f>
        <v>0</v>
      </c>
      <c r="F19" s="20">
        <f>Model!$W$27*((drdp!C19+drdp!L19)*XYM1!$B19+(drdp!F19+drdp!O19)*XYM1!$C19+(drdp!I19+drdp!R19)*XYM1!$D19)</f>
        <v>0</v>
      </c>
      <c r="G19" s="20">
        <f>Model!$W$27*((drdp!D19+drdp!M19)*XYM1!$B19+(drdp!G19+drdp!P19)*XYM1!$C19+(drdp!J19+drdp!S19)*XYM1!$D19)</f>
        <v>0</v>
      </c>
      <c r="H19" s="18">
        <f>Model!$W$27*((drdp!B19)*XYM1!$B19+(drdp!E19)*XYM1!$C19+(drdp!H19)*XYM1!$D19)</f>
        <v>0</v>
      </c>
      <c r="I19" s="18">
        <f>Model!$W$27*((drdp!C19)*XYM1!$B19+(drdp!F19)*XYM1!$C19+(drdp!I19)*XYM1!$D19)</f>
        <v>0</v>
      </c>
      <c r="J19" s="18">
        <f>Model!$W$27*((drdp!D19)*XYM1!$B19+(drdp!G19)*XYM1!$C19+(drdp!J19)*XYM1!$D19)</f>
        <v>0</v>
      </c>
      <c r="K19" s="21">
        <f>SUM(E$3:E18)+H19</f>
        <v>0</v>
      </c>
      <c r="L19" s="21">
        <f>SUM(F$3:F18)+I19</f>
        <v>0</v>
      </c>
      <c r="M19" s="21">
        <f>SUM(G$3:G18)+J19</f>
        <v>0</v>
      </c>
      <c r="N19" s="19">
        <f t="shared" si="1"/>
        <v>0</v>
      </c>
      <c r="O19" s="19">
        <f t="shared" si="2"/>
        <v>0</v>
      </c>
      <c r="P19" s="19">
        <f t="shared" si="3"/>
        <v>0</v>
      </c>
      <c r="Q19" s="19">
        <f t="shared" si="4"/>
        <v>0</v>
      </c>
      <c r="R19" s="19">
        <f t="shared" si="5"/>
        <v>0</v>
      </c>
      <c r="S19" s="19">
        <f t="shared" si="6"/>
        <v>0</v>
      </c>
      <c r="V19" s="74"/>
    </row>
    <row r="20" spans="1:22" x14ac:dyDescent="0.25">
      <c r="A20" s="26">
        <f>Wellpath!E20</f>
        <v>510</v>
      </c>
      <c r="B20" s="22">
        <v>0</v>
      </c>
      <c r="C20" s="22">
        <f>SIN(Wellpath!$L20)</f>
        <v>0</v>
      </c>
      <c r="D20" s="22">
        <v>0</v>
      </c>
      <c r="E20" s="20">
        <f>Model!$W$27*((drdp!B20+drdp!K20)*XYM1!$B20+(drdp!E20+drdp!N20)*XYM1!$C20+(drdp!H20+drdp!Q20)*XYM1!$D20)</f>
        <v>0</v>
      </c>
      <c r="F20" s="20">
        <f>Model!$W$27*((drdp!C20+drdp!L20)*XYM1!$B20+(drdp!F20+drdp!O20)*XYM1!$C20+(drdp!I20+drdp!R20)*XYM1!$D20)</f>
        <v>0</v>
      </c>
      <c r="G20" s="20">
        <f>Model!$W$27*((drdp!D20+drdp!M20)*XYM1!$B20+(drdp!G20+drdp!P20)*XYM1!$C20+(drdp!J20+drdp!S20)*XYM1!$D20)</f>
        <v>0</v>
      </c>
      <c r="H20" s="18">
        <f>Model!$W$27*((drdp!B20)*XYM1!$B20+(drdp!E20)*XYM1!$C20+(drdp!H20)*XYM1!$D20)</f>
        <v>0</v>
      </c>
      <c r="I20" s="18">
        <f>Model!$W$27*((drdp!C20)*XYM1!$B20+(drdp!F20)*XYM1!$C20+(drdp!I20)*XYM1!$D20)</f>
        <v>0</v>
      </c>
      <c r="J20" s="18">
        <f>Model!$W$27*((drdp!D20)*XYM1!$B20+(drdp!G20)*XYM1!$C20+(drdp!J20)*XYM1!$D20)</f>
        <v>0</v>
      </c>
      <c r="K20" s="21">
        <f>SUM(E$3:E19)+H20</f>
        <v>0</v>
      </c>
      <c r="L20" s="21">
        <f>SUM(F$3:F19)+I20</f>
        <v>0</v>
      </c>
      <c r="M20" s="21">
        <f>SUM(G$3:G19)+J20</f>
        <v>0</v>
      </c>
      <c r="N20" s="19">
        <f t="shared" si="1"/>
        <v>0</v>
      </c>
      <c r="O20" s="19">
        <f t="shared" si="2"/>
        <v>0</v>
      </c>
      <c r="P20" s="19">
        <f t="shared" si="3"/>
        <v>0</v>
      </c>
      <c r="Q20" s="19">
        <f t="shared" si="4"/>
        <v>0</v>
      </c>
      <c r="R20" s="19">
        <f t="shared" si="5"/>
        <v>0</v>
      </c>
      <c r="S20" s="19">
        <f t="shared" si="6"/>
        <v>0</v>
      </c>
      <c r="V20" s="74"/>
    </row>
    <row r="21" spans="1:22" x14ac:dyDescent="0.25">
      <c r="A21" s="26">
        <f>Wellpath!E21</f>
        <v>540</v>
      </c>
      <c r="B21" s="22">
        <v>0</v>
      </c>
      <c r="C21" s="22">
        <f>SIN(Wellpath!$L21)</f>
        <v>0</v>
      </c>
      <c r="D21" s="22">
        <v>0</v>
      </c>
      <c r="E21" s="20">
        <f>Model!$W$27*((drdp!B21+drdp!K21)*XYM1!$B21+(drdp!E21+drdp!N21)*XYM1!$C21+(drdp!H21+drdp!Q21)*XYM1!$D21)</f>
        <v>0</v>
      </c>
      <c r="F21" s="20">
        <f>Model!$W$27*((drdp!C21+drdp!L21)*XYM1!$B21+(drdp!F21+drdp!O21)*XYM1!$C21+(drdp!I21+drdp!R21)*XYM1!$D21)</f>
        <v>0</v>
      </c>
      <c r="G21" s="20">
        <f>Model!$W$27*((drdp!D21+drdp!M21)*XYM1!$B21+(drdp!G21+drdp!P21)*XYM1!$C21+(drdp!J21+drdp!S21)*XYM1!$D21)</f>
        <v>0</v>
      </c>
      <c r="H21" s="18">
        <f>Model!$W$27*((drdp!B21)*XYM1!$B21+(drdp!E21)*XYM1!$C21+(drdp!H21)*XYM1!$D21)</f>
        <v>0</v>
      </c>
      <c r="I21" s="18">
        <f>Model!$W$27*((drdp!C21)*XYM1!$B21+(drdp!F21)*XYM1!$C21+(drdp!I21)*XYM1!$D21)</f>
        <v>0</v>
      </c>
      <c r="J21" s="18">
        <f>Model!$W$27*((drdp!D21)*XYM1!$B21+(drdp!G21)*XYM1!$C21+(drdp!J21)*XYM1!$D21)</f>
        <v>0</v>
      </c>
      <c r="K21" s="21">
        <f>SUM(E$3:E20)+H21</f>
        <v>0</v>
      </c>
      <c r="L21" s="21">
        <f>SUM(F$3:F20)+I21</f>
        <v>0</v>
      </c>
      <c r="M21" s="21">
        <f>SUM(G$3:G20)+J21</f>
        <v>0</v>
      </c>
      <c r="N21" s="19">
        <f t="shared" si="1"/>
        <v>0</v>
      </c>
      <c r="O21" s="19">
        <f t="shared" si="2"/>
        <v>0</v>
      </c>
      <c r="P21" s="19">
        <f t="shared" si="3"/>
        <v>0</v>
      </c>
      <c r="Q21" s="19">
        <f t="shared" si="4"/>
        <v>0</v>
      </c>
      <c r="R21" s="19">
        <f t="shared" si="5"/>
        <v>0</v>
      </c>
      <c r="S21" s="19">
        <f t="shared" si="6"/>
        <v>0</v>
      </c>
      <c r="V21" s="74"/>
    </row>
    <row r="22" spans="1:22" x14ac:dyDescent="0.25">
      <c r="A22" s="26">
        <f>Wellpath!E22</f>
        <v>570</v>
      </c>
      <c r="B22" s="22">
        <v>0</v>
      </c>
      <c r="C22" s="22">
        <f>SIN(Wellpath!$L22)</f>
        <v>0</v>
      </c>
      <c r="D22" s="22">
        <v>0</v>
      </c>
      <c r="E22" s="20">
        <f>Model!$W$27*((drdp!B22+drdp!K22)*XYM1!$B22+(drdp!E22+drdp!N22)*XYM1!$C22+(drdp!H22+drdp!Q22)*XYM1!$D22)</f>
        <v>0</v>
      </c>
      <c r="F22" s="20">
        <f>Model!$W$27*((drdp!C22+drdp!L22)*XYM1!$B22+(drdp!F22+drdp!O22)*XYM1!$C22+(drdp!I22+drdp!R22)*XYM1!$D22)</f>
        <v>0</v>
      </c>
      <c r="G22" s="20">
        <f>Model!$W$27*((drdp!D22+drdp!M22)*XYM1!$B22+(drdp!G22+drdp!P22)*XYM1!$C22+(drdp!J22+drdp!S22)*XYM1!$D22)</f>
        <v>0</v>
      </c>
      <c r="H22" s="18">
        <f>Model!$W$27*((drdp!B22)*XYM1!$B22+(drdp!E22)*XYM1!$C22+(drdp!H22)*XYM1!$D22)</f>
        <v>0</v>
      </c>
      <c r="I22" s="18">
        <f>Model!$W$27*((drdp!C22)*XYM1!$B22+(drdp!F22)*XYM1!$C22+(drdp!I22)*XYM1!$D22)</f>
        <v>0</v>
      </c>
      <c r="J22" s="18">
        <f>Model!$W$27*((drdp!D22)*XYM1!$B22+(drdp!G22)*XYM1!$C22+(drdp!J22)*XYM1!$D22)</f>
        <v>0</v>
      </c>
      <c r="K22" s="21">
        <f>SUM(E$3:E21)+H22</f>
        <v>0</v>
      </c>
      <c r="L22" s="21">
        <f>SUM(F$3:F21)+I22</f>
        <v>0</v>
      </c>
      <c r="M22" s="21">
        <f>SUM(G$3:G21)+J22</f>
        <v>0</v>
      </c>
      <c r="N22" s="19">
        <f t="shared" si="1"/>
        <v>0</v>
      </c>
      <c r="O22" s="19">
        <f t="shared" si="2"/>
        <v>0</v>
      </c>
      <c r="P22" s="19">
        <f t="shared" si="3"/>
        <v>0</v>
      </c>
      <c r="Q22" s="19">
        <f t="shared" si="4"/>
        <v>0</v>
      </c>
      <c r="R22" s="19">
        <f t="shared" si="5"/>
        <v>0</v>
      </c>
      <c r="S22" s="19">
        <f t="shared" si="6"/>
        <v>0</v>
      </c>
      <c r="V22" s="74"/>
    </row>
    <row r="23" spans="1:22" x14ac:dyDescent="0.25">
      <c r="A23" s="26">
        <f>Wellpath!E23</f>
        <v>600</v>
      </c>
      <c r="B23" s="22">
        <v>0</v>
      </c>
      <c r="C23" s="22">
        <f>SIN(Wellpath!$L23)</f>
        <v>0</v>
      </c>
      <c r="D23" s="22">
        <v>0</v>
      </c>
      <c r="E23" s="20">
        <f>Model!$W$27*((drdp!B23+drdp!K23)*XYM1!$B23+(drdp!E23+drdp!N23)*XYM1!$C23+(drdp!H23+drdp!Q23)*XYM1!$D23)</f>
        <v>0</v>
      </c>
      <c r="F23" s="20">
        <f>Model!$W$27*((drdp!C23+drdp!L23)*XYM1!$B23+(drdp!F23+drdp!O23)*XYM1!$C23+(drdp!I23+drdp!R23)*XYM1!$D23)</f>
        <v>0</v>
      </c>
      <c r="G23" s="20">
        <f>Model!$W$27*((drdp!D23+drdp!M23)*XYM1!$B23+(drdp!G23+drdp!P23)*XYM1!$C23+(drdp!J23+drdp!S23)*XYM1!$D23)</f>
        <v>0</v>
      </c>
      <c r="H23" s="18">
        <f>Model!$W$27*((drdp!B23)*XYM1!$B23+(drdp!E23)*XYM1!$C23+(drdp!H23)*XYM1!$D23)</f>
        <v>0</v>
      </c>
      <c r="I23" s="18">
        <f>Model!$W$27*((drdp!C23)*XYM1!$B23+(drdp!F23)*XYM1!$C23+(drdp!I23)*XYM1!$D23)</f>
        <v>0</v>
      </c>
      <c r="J23" s="18">
        <f>Model!$W$27*((drdp!D23)*XYM1!$B23+(drdp!G23)*XYM1!$C23+(drdp!J23)*XYM1!$D23)</f>
        <v>0</v>
      </c>
      <c r="K23" s="21">
        <f>SUM(E$3:E22)+H23</f>
        <v>0</v>
      </c>
      <c r="L23" s="21">
        <f>SUM(F$3:F22)+I23</f>
        <v>0</v>
      </c>
      <c r="M23" s="21">
        <f>SUM(G$3:G22)+J23</f>
        <v>0</v>
      </c>
      <c r="N23" s="19">
        <f t="shared" si="1"/>
        <v>0</v>
      </c>
      <c r="O23" s="19">
        <f t="shared" si="2"/>
        <v>0</v>
      </c>
      <c r="P23" s="19">
        <f t="shared" si="3"/>
        <v>0</v>
      </c>
      <c r="Q23" s="19">
        <f t="shared" si="4"/>
        <v>0</v>
      </c>
      <c r="R23" s="19">
        <f t="shared" si="5"/>
        <v>0</v>
      </c>
      <c r="S23" s="19">
        <f t="shared" si="6"/>
        <v>0</v>
      </c>
      <c r="V23" s="74"/>
    </row>
    <row r="24" spans="1:22" x14ac:dyDescent="0.25">
      <c r="A24" s="26">
        <f>Wellpath!E24</f>
        <v>630</v>
      </c>
      <c r="B24" s="22">
        <v>0</v>
      </c>
      <c r="C24" s="22">
        <f>SIN(Wellpath!$L24)</f>
        <v>0</v>
      </c>
      <c r="D24" s="22">
        <v>0</v>
      </c>
      <c r="E24" s="20">
        <f>Model!$W$27*((drdp!B24+drdp!K24)*XYM1!$B24+(drdp!E24+drdp!N24)*XYM1!$C24+(drdp!H24+drdp!Q24)*XYM1!$D24)</f>
        <v>0</v>
      </c>
      <c r="F24" s="20">
        <f>Model!$W$27*((drdp!C24+drdp!L24)*XYM1!$B24+(drdp!F24+drdp!O24)*XYM1!$C24+(drdp!I24+drdp!R24)*XYM1!$D24)</f>
        <v>0</v>
      </c>
      <c r="G24" s="20">
        <f>Model!$W$27*((drdp!D24+drdp!M24)*XYM1!$B24+(drdp!G24+drdp!P24)*XYM1!$C24+(drdp!J24+drdp!S24)*XYM1!$D24)</f>
        <v>0</v>
      </c>
      <c r="H24" s="18">
        <f>Model!$W$27*((drdp!B24)*XYM1!$B24+(drdp!E24)*XYM1!$C24+(drdp!H24)*XYM1!$D24)</f>
        <v>0</v>
      </c>
      <c r="I24" s="18">
        <f>Model!$W$27*((drdp!C24)*XYM1!$B24+(drdp!F24)*XYM1!$C24+(drdp!I24)*XYM1!$D24)</f>
        <v>0</v>
      </c>
      <c r="J24" s="18">
        <f>Model!$W$27*((drdp!D24)*XYM1!$B24+(drdp!G24)*XYM1!$C24+(drdp!J24)*XYM1!$D24)</f>
        <v>0</v>
      </c>
      <c r="K24" s="21">
        <f>SUM(E$3:E23)+H24</f>
        <v>0</v>
      </c>
      <c r="L24" s="21">
        <f>SUM(F$3:F23)+I24</f>
        <v>0</v>
      </c>
      <c r="M24" s="21">
        <f>SUM(G$3:G23)+J24</f>
        <v>0</v>
      </c>
      <c r="N24" s="19">
        <f t="shared" si="1"/>
        <v>0</v>
      </c>
      <c r="O24" s="19">
        <f t="shared" si="2"/>
        <v>0</v>
      </c>
      <c r="P24" s="19">
        <f t="shared" si="3"/>
        <v>0</v>
      </c>
      <c r="Q24" s="19">
        <f t="shared" si="4"/>
        <v>0</v>
      </c>
      <c r="R24" s="19">
        <f t="shared" si="5"/>
        <v>0</v>
      </c>
      <c r="S24" s="19">
        <f t="shared" si="6"/>
        <v>0</v>
      </c>
      <c r="V24" s="74"/>
    </row>
    <row r="25" spans="1:22" x14ac:dyDescent="0.25">
      <c r="A25" s="26">
        <f>Wellpath!E25</f>
        <v>660</v>
      </c>
      <c r="B25" s="22">
        <v>0</v>
      </c>
      <c r="C25" s="22">
        <f>SIN(Wellpath!$L25)</f>
        <v>0</v>
      </c>
      <c r="D25" s="22">
        <v>0</v>
      </c>
      <c r="E25" s="20">
        <f>Model!$W$27*((drdp!B25+drdp!K25)*XYM1!$B25+(drdp!E25+drdp!N25)*XYM1!$C25+(drdp!H25+drdp!Q25)*XYM1!$D25)</f>
        <v>0</v>
      </c>
      <c r="F25" s="20">
        <f>Model!$W$27*((drdp!C25+drdp!L25)*XYM1!$B25+(drdp!F25+drdp!O25)*XYM1!$C25+(drdp!I25+drdp!R25)*XYM1!$D25)</f>
        <v>0</v>
      </c>
      <c r="G25" s="20">
        <f>Model!$W$27*((drdp!D25+drdp!M25)*XYM1!$B25+(drdp!G25+drdp!P25)*XYM1!$C25+(drdp!J25+drdp!S25)*XYM1!$D25)</f>
        <v>0</v>
      </c>
      <c r="H25" s="18">
        <f>Model!$W$27*((drdp!B25)*XYM1!$B25+(drdp!E25)*XYM1!$C25+(drdp!H25)*XYM1!$D25)</f>
        <v>0</v>
      </c>
      <c r="I25" s="18">
        <f>Model!$W$27*((drdp!C25)*XYM1!$B25+(drdp!F25)*XYM1!$C25+(drdp!I25)*XYM1!$D25)</f>
        <v>0</v>
      </c>
      <c r="J25" s="18">
        <f>Model!$W$27*((drdp!D25)*XYM1!$B25+(drdp!G25)*XYM1!$C25+(drdp!J25)*XYM1!$D25)</f>
        <v>0</v>
      </c>
      <c r="K25" s="21">
        <f>SUM(E$3:E24)+H25</f>
        <v>0</v>
      </c>
      <c r="L25" s="21">
        <f>SUM(F$3:F24)+I25</f>
        <v>0</v>
      </c>
      <c r="M25" s="21">
        <f>SUM(G$3:G24)+J25</f>
        <v>0</v>
      </c>
      <c r="N25" s="19">
        <f t="shared" si="1"/>
        <v>0</v>
      </c>
      <c r="O25" s="19">
        <f t="shared" si="2"/>
        <v>0</v>
      </c>
      <c r="P25" s="19">
        <f t="shared" si="3"/>
        <v>0</v>
      </c>
      <c r="Q25" s="19">
        <f t="shared" si="4"/>
        <v>0</v>
      </c>
      <c r="R25" s="19">
        <f t="shared" si="5"/>
        <v>0</v>
      </c>
      <c r="S25" s="19">
        <f t="shared" si="6"/>
        <v>0</v>
      </c>
      <c r="V25" s="74"/>
    </row>
    <row r="26" spans="1:22" x14ac:dyDescent="0.25">
      <c r="A26" s="26">
        <f>Wellpath!E26</f>
        <v>690</v>
      </c>
      <c r="B26" s="22">
        <v>0</v>
      </c>
      <c r="C26" s="22">
        <f>SIN(Wellpath!$L26)</f>
        <v>0</v>
      </c>
      <c r="D26" s="22">
        <v>0</v>
      </c>
      <c r="E26" s="20">
        <f>Model!$W$27*((drdp!B26+drdp!K26)*XYM1!$B26+(drdp!E26+drdp!N26)*XYM1!$C26+(drdp!H26+drdp!Q26)*XYM1!$D26)</f>
        <v>0</v>
      </c>
      <c r="F26" s="20">
        <f>Model!$W$27*((drdp!C26+drdp!L26)*XYM1!$B26+(drdp!F26+drdp!O26)*XYM1!$C26+(drdp!I26+drdp!R26)*XYM1!$D26)</f>
        <v>0</v>
      </c>
      <c r="G26" s="20">
        <f>Model!$W$27*((drdp!D26+drdp!M26)*XYM1!$B26+(drdp!G26+drdp!P26)*XYM1!$C26+(drdp!J26+drdp!S26)*XYM1!$D26)</f>
        <v>0</v>
      </c>
      <c r="H26" s="18">
        <f>Model!$W$27*((drdp!B26)*XYM1!$B26+(drdp!E26)*XYM1!$C26+(drdp!H26)*XYM1!$D26)</f>
        <v>0</v>
      </c>
      <c r="I26" s="18">
        <f>Model!$W$27*((drdp!C26)*XYM1!$B26+(drdp!F26)*XYM1!$C26+(drdp!I26)*XYM1!$D26)</f>
        <v>0</v>
      </c>
      <c r="J26" s="18">
        <f>Model!$W$27*((drdp!D26)*XYM1!$B26+(drdp!G26)*XYM1!$C26+(drdp!J26)*XYM1!$D26)</f>
        <v>0</v>
      </c>
      <c r="K26" s="21">
        <f>SUM(E$3:E25)+H26</f>
        <v>0</v>
      </c>
      <c r="L26" s="21">
        <f>SUM(F$3:F25)+I26</f>
        <v>0</v>
      </c>
      <c r="M26" s="21">
        <f>SUM(G$3:G25)+J26</f>
        <v>0</v>
      </c>
      <c r="N26" s="19">
        <f t="shared" si="1"/>
        <v>0</v>
      </c>
      <c r="O26" s="19">
        <f t="shared" si="2"/>
        <v>0</v>
      </c>
      <c r="P26" s="19">
        <f t="shared" si="3"/>
        <v>0</v>
      </c>
      <c r="Q26" s="19">
        <f t="shared" si="4"/>
        <v>0</v>
      </c>
      <c r="R26" s="19">
        <f t="shared" si="5"/>
        <v>0</v>
      </c>
      <c r="S26" s="19">
        <f t="shared" si="6"/>
        <v>0</v>
      </c>
      <c r="V26" s="74"/>
    </row>
    <row r="27" spans="1:22" x14ac:dyDescent="0.25">
      <c r="A27" s="26">
        <f>Wellpath!E27</f>
        <v>720</v>
      </c>
      <c r="B27" s="22">
        <v>0</v>
      </c>
      <c r="C27" s="22">
        <f>SIN(Wellpath!$L27)</f>
        <v>0</v>
      </c>
      <c r="D27" s="22">
        <v>0</v>
      </c>
      <c r="E27" s="20">
        <f>Model!$W$27*((drdp!B27+drdp!K27)*XYM1!$B27+(drdp!E27+drdp!N27)*XYM1!$C27+(drdp!H27+drdp!Q27)*XYM1!$D27)</f>
        <v>0</v>
      </c>
      <c r="F27" s="20">
        <f>Model!$W$27*((drdp!C27+drdp!L27)*XYM1!$B27+(drdp!F27+drdp!O27)*XYM1!$C27+(drdp!I27+drdp!R27)*XYM1!$D27)</f>
        <v>0</v>
      </c>
      <c r="G27" s="20">
        <f>Model!$W$27*((drdp!D27+drdp!M27)*XYM1!$B27+(drdp!G27+drdp!P27)*XYM1!$C27+(drdp!J27+drdp!S27)*XYM1!$D27)</f>
        <v>0</v>
      </c>
      <c r="H27" s="18">
        <f>Model!$W$27*((drdp!B27)*XYM1!$B27+(drdp!E27)*XYM1!$C27+(drdp!H27)*XYM1!$D27)</f>
        <v>0</v>
      </c>
      <c r="I27" s="18">
        <f>Model!$W$27*((drdp!C27)*XYM1!$B27+(drdp!F27)*XYM1!$C27+(drdp!I27)*XYM1!$D27)</f>
        <v>0</v>
      </c>
      <c r="J27" s="18">
        <f>Model!$W$27*((drdp!D27)*XYM1!$B27+(drdp!G27)*XYM1!$C27+(drdp!J27)*XYM1!$D27)</f>
        <v>0</v>
      </c>
      <c r="K27" s="21">
        <f>SUM(E$3:E26)+H27</f>
        <v>0</v>
      </c>
      <c r="L27" s="21">
        <f>SUM(F$3:F26)+I27</f>
        <v>0</v>
      </c>
      <c r="M27" s="21">
        <f>SUM(G$3:G26)+J27</f>
        <v>0</v>
      </c>
      <c r="N27" s="19">
        <f t="shared" si="1"/>
        <v>0</v>
      </c>
      <c r="O27" s="19">
        <f t="shared" si="2"/>
        <v>0</v>
      </c>
      <c r="P27" s="19">
        <f t="shared" si="3"/>
        <v>0</v>
      </c>
      <c r="Q27" s="19">
        <f t="shared" si="4"/>
        <v>0</v>
      </c>
      <c r="R27" s="19">
        <f t="shared" si="5"/>
        <v>0</v>
      </c>
      <c r="S27" s="19">
        <f t="shared" si="6"/>
        <v>0</v>
      </c>
      <c r="V27" s="74"/>
    </row>
    <row r="28" spans="1:22" x14ac:dyDescent="0.25">
      <c r="A28" s="26">
        <f>Wellpath!E28</f>
        <v>750</v>
      </c>
      <c r="B28" s="22">
        <v>0</v>
      </c>
      <c r="C28" s="22">
        <f>SIN(Wellpath!$L28)</f>
        <v>0</v>
      </c>
      <c r="D28" s="22">
        <v>0</v>
      </c>
      <c r="E28" s="20">
        <f>Model!$W$27*((drdp!B28+drdp!K28)*XYM1!$B28+(drdp!E28+drdp!N28)*XYM1!$C28+(drdp!H28+drdp!Q28)*XYM1!$D28)</f>
        <v>0</v>
      </c>
      <c r="F28" s="20">
        <f>Model!$W$27*((drdp!C28+drdp!L28)*XYM1!$B28+(drdp!F28+drdp!O28)*XYM1!$C28+(drdp!I28+drdp!R28)*XYM1!$D28)</f>
        <v>0</v>
      </c>
      <c r="G28" s="20">
        <f>Model!$W$27*((drdp!D28+drdp!M28)*XYM1!$B28+(drdp!G28+drdp!P28)*XYM1!$C28+(drdp!J28+drdp!S28)*XYM1!$D28)</f>
        <v>0</v>
      </c>
      <c r="H28" s="18">
        <f>Model!$W$27*((drdp!B28)*XYM1!$B28+(drdp!E28)*XYM1!$C28+(drdp!H28)*XYM1!$D28)</f>
        <v>0</v>
      </c>
      <c r="I28" s="18">
        <f>Model!$W$27*((drdp!C28)*XYM1!$B28+(drdp!F28)*XYM1!$C28+(drdp!I28)*XYM1!$D28)</f>
        <v>0</v>
      </c>
      <c r="J28" s="18">
        <f>Model!$W$27*((drdp!D28)*XYM1!$B28+(drdp!G28)*XYM1!$C28+(drdp!J28)*XYM1!$D28)</f>
        <v>0</v>
      </c>
      <c r="K28" s="21">
        <f>SUM(E$3:E27)+H28</f>
        <v>0</v>
      </c>
      <c r="L28" s="21">
        <f>SUM(F$3:F27)+I28</f>
        <v>0</v>
      </c>
      <c r="M28" s="21">
        <f>SUM(G$3:G27)+J28</f>
        <v>0</v>
      </c>
      <c r="N28" s="19">
        <f t="shared" si="1"/>
        <v>0</v>
      </c>
      <c r="O28" s="19">
        <f t="shared" si="2"/>
        <v>0</v>
      </c>
      <c r="P28" s="19">
        <f t="shared" si="3"/>
        <v>0</v>
      </c>
      <c r="Q28" s="19">
        <f t="shared" si="4"/>
        <v>0</v>
      </c>
      <c r="R28" s="19">
        <f t="shared" si="5"/>
        <v>0</v>
      </c>
      <c r="S28" s="19">
        <f t="shared" si="6"/>
        <v>0</v>
      </c>
      <c r="V28" s="74"/>
    </row>
    <row r="29" spans="1:22" x14ac:dyDescent="0.25">
      <c r="A29" s="26">
        <f>Wellpath!E29</f>
        <v>780</v>
      </c>
      <c r="B29" s="22">
        <v>0</v>
      </c>
      <c r="C29" s="22">
        <f>SIN(Wellpath!$L29)</f>
        <v>0</v>
      </c>
      <c r="D29" s="22">
        <v>0</v>
      </c>
      <c r="E29" s="20">
        <f>Model!$W$27*((drdp!B29+drdp!K29)*XYM1!$B29+(drdp!E29+drdp!N29)*XYM1!$C29+(drdp!H29+drdp!Q29)*XYM1!$D29)</f>
        <v>0</v>
      </c>
      <c r="F29" s="20">
        <f>Model!$W$27*((drdp!C29+drdp!L29)*XYM1!$B29+(drdp!F29+drdp!O29)*XYM1!$C29+(drdp!I29+drdp!R29)*XYM1!$D29)</f>
        <v>0</v>
      </c>
      <c r="G29" s="20">
        <f>Model!$W$27*((drdp!D29+drdp!M29)*XYM1!$B29+(drdp!G29+drdp!P29)*XYM1!$C29+(drdp!J29+drdp!S29)*XYM1!$D29)</f>
        <v>0</v>
      </c>
      <c r="H29" s="18">
        <f>Model!$W$27*((drdp!B29)*XYM1!$B29+(drdp!E29)*XYM1!$C29+(drdp!H29)*XYM1!$D29)</f>
        <v>0</v>
      </c>
      <c r="I29" s="18">
        <f>Model!$W$27*((drdp!C29)*XYM1!$B29+(drdp!F29)*XYM1!$C29+(drdp!I29)*XYM1!$D29)</f>
        <v>0</v>
      </c>
      <c r="J29" s="18">
        <f>Model!$W$27*((drdp!D29)*XYM1!$B29+(drdp!G29)*XYM1!$C29+(drdp!J29)*XYM1!$D29)</f>
        <v>0</v>
      </c>
      <c r="K29" s="21">
        <f>SUM(E$3:E28)+H29</f>
        <v>0</v>
      </c>
      <c r="L29" s="21">
        <f>SUM(F$3:F28)+I29</f>
        <v>0</v>
      </c>
      <c r="M29" s="21">
        <f>SUM(G$3:G28)+J29</f>
        <v>0</v>
      </c>
      <c r="N29" s="19">
        <f t="shared" si="1"/>
        <v>0</v>
      </c>
      <c r="O29" s="19">
        <f t="shared" si="2"/>
        <v>0</v>
      </c>
      <c r="P29" s="19">
        <f t="shared" si="3"/>
        <v>0</v>
      </c>
      <c r="Q29" s="19">
        <f t="shared" si="4"/>
        <v>0</v>
      </c>
      <c r="R29" s="19">
        <f t="shared" si="5"/>
        <v>0</v>
      </c>
      <c r="S29" s="19">
        <f t="shared" si="6"/>
        <v>0</v>
      </c>
      <c r="V29" s="74"/>
    </row>
    <row r="30" spans="1:22" x14ac:dyDescent="0.25">
      <c r="A30" s="26">
        <f>Wellpath!E30</f>
        <v>810</v>
      </c>
      <c r="B30" s="22">
        <v>0</v>
      </c>
      <c r="C30" s="22">
        <f>SIN(Wellpath!$L30)</f>
        <v>0</v>
      </c>
      <c r="D30" s="22">
        <v>0</v>
      </c>
      <c r="E30" s="20">
        <f>Model!$W$27*((drdp!B30+drdp!K30)*XYM1!$B30+(drdp!E30+drdp!N30)*XYM1!$C30+(drdp!H30+drdp!Q30)*XYM1!$D30)</f>
        <v>0</v>
      </c>
      <c r="F30" s="20">
        <f>Model!$W$27*((drdp!C30+drdp!L30)*XYM1!$B30+(drdp!F30+drdp!O30)*XYM1!$C30+(drdp!I30+drdp!R30)*XYM1!$D30)</f>
        <v>0</v>
      </c>
      <c r="G30" s="20">
        <f>Model!$W$27*((drdp!D30+drdp!M30)*XYM1!$B30+(drdp!G30+drdp!P30)*XYM1!$C30+(drdp!J30+drdp!S30)*XYM1!$D30)</f>
        <v>0</v>
      </c>
      <c r="H30" s="18">
        <f>Model!$W$27*((drdp!B30)*XYM1!$B30+(drdp!E30)*XYM1!$C30+(drdp!H30)*XYM1!$D30)</f>
        <v>0</v>
      </c>
      <c r="I30" s="18">
        <f>Model!$W$27*((drdp!C30)*XYM1!$B30+(drdp!F30)*XYM1!$C30+(drdp!I30)*XYM1!$D30)</f>
        <v>0</v>
      </c>
      <c r="J30" s="18">
        <f>Model!$W$27*((drdp!D30)*XYM1!$B30+(drdp!G30)*XYM1!$C30+(drdp!J30)*XYM1!$D30)</f>
        <v>0</v>
      </c>
      <c r="K30" s="21">
        <f>SUM(E$3:E29)+H30</f>
        <v>0</v>
      </c>
      <c r="L30" s="21">
        <f>SUM(F$3:F29)+I30</f>
        <v>0</v>
      </c>
      <c r="M30" s="21">
        <f>SUM(G$3:G29)+J30</f>
        <v>0</v>
      </c>
      <c r="N30" s="19">
        <f t="shared" si="1"/>
        <v>0</v>
      </c>
      <c r="O30" s="19">
        <f t="shared" si="2"/>
        <v>0</v>
      </c>
      <c r="P30" s="19">
        <f t="shared" si="3"/>
        <v>0</v>
      </c>
      <c r="Q30" s="19">
        <f t="shared" si="4"/>
        <v>0</v>
      </c>
      <c r="R30" s="19">
        <f t="shared" si="5"/>
        <v>0</v>
      </c>
      <c r="S30" s="19">
        <f t="shared" si="6"/>
        <v>0</v>
      </c>
      <c r="V30" s="74"/>
    </row>
    <row r="31" spans="1:22" x14ac:dyDescent="0.25">
      <c r="A31" s="26">
        <f>Wellpath!E31</f>
        <v>840</v>
      </c>
      <c r="B31" s="22">
        <v>0</v>
      </c>
      <c r="C31" s="22">
        <f>SIN(Wellpath!$L31)</f>
        <v>0</v>
      </c>
      <c r="D31" s="22">
        <v>0</v>
      </c>
      <c r="E31" s="20">
        <f>Model!$W$27*((drdp!B31+drdp!K31)*XYM1!$B31+(drdp!E31+drdp!N31)*XYM1!$C31+(drdp!H31+drdp!Q31)*XYM1!$D31)</f>
        <v>0</v>
      </c>
      <c r="F31" s="20">
        <f>Model!$W$27*((drdp!C31+drdp!L31)*XYM1!$B31+(drdp!F31+drdp!O31)*XYM1!$C31+(drdp!I31+drdp!R31)*XYM1!$D31)</f>
        <v>0</v>
      </c>
      <c r="G31" s="20">
        <f>Model!$W$27*((drdp!D31+drdp!M31)*XYM1!$B31+(drdp!G31+drdp!P31)*XYM1!$C31+(drdp!J31+drdp!S31)*XYM1!$D31)</f>
        <v>0</v>
      </c>
      <c r="H31" s="18">
        <f>Model!$W$27*((drdp!B31)*XYM1!$B31+(drdp!E31)*XYM1!$C31+(drdp!H31)*XYM1!$D31)</f>
        <v>0</v>
      </c>
      <c r="I31" s="18">
        <f>Model!$W$27*((drdp!C31)*XYM1!$B31+(drdp!F31)*XYM1!$C31+(drdp!I31)*XYM1!$D31)</f>
        <v>0</v>
      </c>
      <c r="J31" s="18">
        <f>Model!$W$27*((drdp!D31)*XYM1!$B31+(drdp!G31)*XYM1!$C31+(drdp!J31)*XYM1!$D31)</f>
        <v>0</v>
      </c>
      <c r="K31" s="21">
        <f>SUM(E$3:E30)+H31</f>
        <v>0</v>
      </c>
      <c r="L31" s="21">
        <f>SUM(F$3:F30)+I31</f>
        <v>0</v>
      </c>
      <c r="M31" s="21">
        <f>SUM(G$3:G30)+J31</f>
        <v>0</v>
      </c>
      <c r="N31" s="19">
        <f t="shared" si="1"/>
        <v>0</v>
      </c>
      <c r="O31" s="19">
        <f t="shared" si="2"/>
        <v>0</v>
      </c>
      <c r="P31" s="19">
        <f t="shared" si="3"/>
        <v>0</v>
      </c>
      <c r="Q31" s="19">
        <f t="shared" si="4"/>
        <v>0</v>
      </c>
      <c r="R31" s="19">
        <f t="shared" si="5"/>
        <v>0</v>
      </c>
      <c r="S31" s="19">
        <f t="shared" si="6"/>
        <v>0</v>
      </c>
      <c r="V31" s="74"/>
    </row>
    <row r="32" spans="1:22" x14ac:dyDescent="0.25">
      <c r="A32" s="26">
        <f>Wellpath!E32</f>
        <v>870</v>
      </c>
      <c r="B32" s="22">
        <v>0</v>
      </c>
      <c r="C32" s="22">
        <f>SIN(Wellpath!$L32)</f>
        <v>0</v>
      </c>
      <c r="D32" s="22">
        <v>0</v>
      </c>
      <c r="E32" s="20">
        <f>Model!$W$27*((drdp!B32+drdp!K32)*XYM1!$B32+(drdp!E32+drdp!N32)*XYM1!$C32+(drdp!H32+drdp!Q32)*XYM1!$D32)</f>
        <v>0</v>
      </c>
      <c r="F32" s="20">
        <f>Model!$W$27*((drdp!C32+drdp!L32)*XYM1!$B32+(drdp!F32+drdp!O32)*XYM1!$C32+(drdp!I32+drdp!R32)*XYM1!$D32)</f>
        <v>0</v>
      </c>
      <c r="G32" s="20">
        <f>Model!$W$27*((drdp!D32+drdp!M32)*XYM1!$B32+(drdp!G32+drdp!P32)*XYM1!$C32+(drdp!J32+drdp!S32)*XYM1!$D32)</f>
        <v>0</v>
      </c>
      <c r="H32" s="18">
        <f>Model!$W$27*((drdp!B32)*XYM1!$B32+(drdp!E32)*XYM1!$C32+(drdp!H32)*XYM1!$D32)</f>
        <v>0</v>
      </c>
      <c r="I32" s="18">
        <f>Model!$W$27*((drdp!C32)*XYM1!$B32+(drdp!F32)*XYM1!$C32+(drdp!I32)*XYM1!$D32)</f>
        <v>0</v>
      </c>
      <c r="J32" s="18">
        <f>Model!$W$27*((drdp!D32)*XYM1!$B32+(drdp!G32)*XYM1!$C32+(drdp!J32)*XYM1!$D32)</f>
        <v>0</v>
      </c>
      <c r="K32" s="21">
        <f>SUM(E$3:E31)+H32</f>
        <v>0</v>
      </c>
      <c r="L32" s="21">
        <f>SUM(F$3:F31)+I32</f>
        <v>0</v>
      </c>
      <c r="M32" s="21">
        <f>SUM(G$3:G31)+J32</f>
        <v>0</v>
      </c>
      <c r="N32" s="19">
        <f t="shared" si="1"/>
        <v>0</v>
      </c>
      <c r="O32" s="19">
        <f t="shared" si="2"/>
        <v>0</v>
      </c>
      <c r="P32" s="19">
        <f t="shared" si="3"/>
        <v>0</v>
      </c>
      <c r="Q32" s="19">
        <f t="shared" si="4"/>
        <v>0</v>
      </c>
      <c r="R32" s="19">
        <f t="shared" si="5"/>
        <v>0</v>
      </c>
      <c r="S32" s="19">
        <f t="shared" si="6"/>
        <v>0</v>
      </c>
      <c r="V32" s="74"/>
    </row>
    <row r="33" spans="1:22" x14ac:dyDescent="0.25">
      <c r="A33" s="26">
        <f>Wellpath!E33</f>
        <v>900</v>
      </c>
      <c r="B33" s="22">
        <v>0</v>
      </c>
      <c r="C33" s="22">
        <f>SIN(Wellpath!$L33)</f>
        <v>0</v>
      </c>
      <c r="D33" s="22">
        <v>0</v>
      </c>
      <c r="E33" s="20">
        <f>Model!$W$27*((drdp!B33+drdp!K33)*XYM1!$B33+(drdp!E33+drdp!N33)*XYM1!$C33+(drdp!H33+drdp!Q33)*XYM1!$D33)</f>
        <v>0</v>
      </c>
      <c r="F33" s="20">
        <f>Model!$W$27*((drdp!C33+drdp!L33)*XYM1!$B33+(drdp!F33+drdp!O33)*XYM1!$C33+(drdp!I33+drdp!R33)*XYM1!$D33)</f>
        <v>0</v>
      </c>
      <c r="G33" s="20">
        <f>Model!$W$27*((drdp!D33+drdp!M33)*XYM1!$B33+(drdp!G33+drdp!P33)*XYM1!$C33+(drdp!J33+drdp!S33)*XYM1!$D33)</f>
        <v>0</v>
      </c>
      <c r="H33" s="18">
        <f>Model!$W$27*((drdp!B33)*XYM1!$B33+(drdp!E33)*XYM1!$C33+(drdp!H33)*XYM1!$D33)</f>
        <v>0</v>
      </c>
      <c r="I33" s="18">
        <f>Model!$W$27*((drdp!C33)*XYM1!$B33+(drdp!F33)*XYM1!$C33+(drdp!I33)*XYM1!$D33)</f>
        <v>0</v>
      </c>
      <c r="J33" s="18">
        <f>Model!$W$27*((drdp!D33)*XYM1!$B33+(drdp!G33)*XYM1!$C33+(drdp!J33)*XYM1!$D33)</f>
        <v>0</v>
      </c>
      <c r="K33" s="21">
        <f>SUM(E$3:E32)+H33</f>
        <v>0</v>
      </c>
      <c r="L33" s="21">
        <f>SUM(F$3:F32)+I33</f>
        <v>0</v>
      </c>
      <c r="M33" s="21">
        <f>SUM(G$3:G32)+J33</f>
        <v>0</v>
      </c>
      <c r="N33" s="19">
        <f t="shared" si="1"/>
        <v>0</v>
      </c>
      <c r="O33" s="19">
        <f t="shared" si="2"/>
        <v>0</v>
      </c>
      <c r="P33" s="19">
        <f t="shared" si="3"/>
        <v>0</v>
      </c>
      <c r="Q33" s="19">
        <f t="shared" si="4"/>
        <v>0</v>
      </c>
      <c r="R33" s="19">
        <f t="shared" si="5"/>
        <v>0</v>
      </c>
      <c r="S33" s="19">
        <f t="shared" si="6"/>
        <v>0</v>
      </c>
      <c r="V33" s="74"/>
    </row>
    <row r="34" spans="1:22" x14ac:dyDescent="0.25">
      <c r="A34" s="26">
        <f>Wellpath!E34</f>
        <v>930</v>
      </c>
      <c r="B34" s="22">
        <v>0</v>
      </c>
      <c r="C34" s="22">
        <f>SIN(Wellpath!$L34)</f>
        <v>0</v>
      </c>
      <c r="D34" s="22">
        <v>0</v>
      </c>
      <c r="E34" s="20">
        <f>Model!$W$27*((drdp!B34+drdp!K34)*XYM1!$B34+(drdp!E34+drdp!N34)*XYM1!$C34+(drdp!H34+drdp!Q34)*XYM1!$D34)</f>
        <v>0</v>
      </c>
      <c r="F34" s="20">
        <f>Model!$W$27*((drdp!C34+drdp!L34)*XYM1!$B34+(drdp!F34+drdp!O34)*XYM1!$C34+(drdp!I34+drdp!R34)*XYM1!$D34)</f>
        <v>0</v>
      </c>
      <c r="G34" s="20">
        <f>Model!$W$27*((drdp!D34+drdp!M34)*XYM1!$B34+(drdp!G34+drdp!P34)*XYM1!$C34+(drdp!J34+drdp!S34)*XYM1!$D34)</f>
        <v>0</v>
      </c>
      <c r="H34" s="18">
        <f>Model!$W$27*((drdp!B34)*XYM1!$B34+(drdp!E34)*XYM1!$C34+(drdp!H34)*XYM1!$D34)</f>
        <v>0</v>
      </c>
      <c r="I34" s="18">
        <f>Model!$W$27*((drdp!C34)*XYM1!$B34+(drdp!F34)*XYM1!$C34+(drdp!I34)*XYM1!$D34)</f>
        <v>0</v>
      </c>
      <c r="J34" s="18">
        <f>Model!$W$27*((drdp!D34)*XYM1!$B34+(drdp!G34)*XYM1!$C34+(drdp!J34)*XYM1!$D34)</f>
        <v>0</v>
      </c>
      <c r="K34" s="21">
        <f>SUM(E$3:E33)+H34</f>
        <v>0</v>
      </c>
      <c r="L34" s="21">
        <f>SUM(F$3:F33)+I34</f>
        <v>0</v>
      </c>
      <c r="M34" s="21">
        <f>SUM(G$3:G33)+J34</f>
        <v>0</v>
      </c>
      <c r="N34" s="19">
        <f t="shared" si="1"/>
        <v>0</v>
      </c>
      <c r="O34" s="19">
        <f t="shared" si="2"/>
        <v>0</v>
      </c>
      <c r="P34" s="19">
        <f t="shared" si="3"/>
        <v>0</v>
      </c>
      <c r="Q34" s="19">
        <f t="shared" si="4"/>
        <v>0</v>
      </c>
      <c r="R34" s="19">
        <f t="shared" si="5"/>
        <v>0</v>
      </c>
      <c r="S34" s="19">
        <f t="shared" si="6"/>
        <v>0</v>
      </c>
      <c r="V34" s="74"/>
    </row>
    <row r="35" spans="1:22" x14ac:dyDescent="0.25">
      <c r="A35" s="26">
        <f>Wellpath!E35</f>
        <v>960</v>
      </c>
      <c r="B35" s="22">
        <v>0</v>
      </c>
      <c r="C35" s="22">
        <f>SIN(Wellpath!$L35)</f>
        <v>0</v>
      </c>
      <c r="D35" s="22">
        <v>0</v>
      </c>
      <c r="E35" s="20">
        <f>Model!$W$27*((drdp!B35+drdp!K35)*XYM1!$B35+(drdp!E35+drdp!N35)*XYM1!$C35+(drdp!H35+drdp!Q35)*XYM1!$D35)</f>
        <v>0</v>
      </c>
      <c r="F35" s="20">
        <f>Model!$W$27*((drdp!C35+drdp!L35)*XYM1!$B35+(drdp!F35+drdp!O35)*XYM1!$C35+(drdp!I35+drdp!R35)*XYM1!$D35)</f>
        <v>0</v>
      </c>
      <c r="G35" s="20">
        <f>Model!$W$27*((drdp!D35+drdp!M35)*XYM1!$B35+(drdp!G35+drdp!P35)*XYM1!$C35+(drdp!J35+drdp!S35)*XYM1!$D35)</f>
        <v>0</v>
      </c>
      <c r="H35" s="18">
        <f>Model!$W$27*((drdp!B35)*XYM1!$B35+(drdp!E35)*XYM1!$C35+(drdp!H35)*XYM1!$D35)</f>
        <v>0</v>
      </c>
      <c r="I35" s="18">
        <f>Model!$W$27*((drdp!C35)*XYM1!$B35+(drdp!F35)*XYM1!$C35+(drdp!I35)*XYM1!$D35)</f>
        <v>0</v>
      </c>
      <c r="J35" s="18">
        <f>Model!$W$27*((drdp!D35)*XYM1!$B35+(drdp!G35)*XYM1!$C35+(drdp!J35)*XYM1!$D35)</f>
        <v>0</v>
      </c>
      <c r="K35" s="21">
        <f>SUM(E$3:E34)+H35</f>
        <v>0</v>
      </c>
      <c r="L35" s="21">
        <f>SUM(F$3:F34)+I35</f>
        <v>0</v>
      </c>
      <c r="M35" s="21">
        <f>SUM(G$3:G34)+J35</f>
        <v>0</v>
      </c>
      <c r="N35" s="19">
        <f t="shared" si="1"/>
        <v>0</v>
      </c>
      <c r="O35" s="19">
        <f t="shared" si="2"/>
        <v>0</v>
      </c>
      <c r="P35" s="19">
        <f t="shared" si="3"/>
        <v>0</v>
      </c>
      <c r="Q35" s="19">
        <f t="shared" si="4"/>
        <v>0</v>
      </c>
      <c r="R35" s="19">
        <f t="shared" si="5"/>
        <v>0</v>
      </c>
      <c r="S35" s="19">
        <f t="shared" si="6"/>
        <v>0</v>
      </c>
      <c r="V35" s="74"/>
    </row>
    <row r="36" spans="1:22" x14ac:dyDescent="0.25">
      <c r="A36" s="26">
        <f>Wellpath!E36</f>
        <v>990</v>
      </c>
      <c r="B36" s="22">
        <v>0</v>
      </c>
      <c r="C36" s="22">
        <f>SIN(Wellpath!$L36)</f>
        <v>0</v>
      </c>
      <c r="D36" s="22">
        <v>0</v>
      </c>
      <c r="E36" s="20">
        <f>Model!$W$27*((drdp!B36+drdp!K36)*XYM1!$B36+(drdp!E36+drdp!N36)*XYM1!$C36+(drdp!H36+drdp!Q36)*XYM1!$D36)</f>
        <v>0</v>
      </c>
      <c r="F36" s="20">
        <f>Model!$W$27*((drdp!C36+drdp!L36)*XYM1!$B36+(drdp!F36+drdp!O36)*XYM1!$C36+(drdp!I36+drdp!R36)*XYM1!$D36)</f>
        <v>0</v>
      </c>
      <c r="G36" s="20">
        <f>Model!$W$27*((drdp!D36+drdp!M36)*XYM1!$B36+(drdp!G36+drdp!P36)*XYM1!$C36+(drdp!J36+drdp!S36)*XYM1!$D36)</f>
        <v>0</v>
      </c>
      <c r="H36" s="18">
        <f>Model!$W$27*((drdp!B36)*XYM1!$B36+(drdp!E36)*XYM1!$C36+(drdp!H36)*XYM1!$D36)</f>
        <v>0</v>
      </c>
      <c r="I36" s="18">
        <f>Model!$W$27*((drdp!C36)*XYM1!$B36+(drdp!F36)*XYM1!$C36+(drdp!I36)*XYM1!$D36)</f>
        <v>0</v>
      </c>
      <c r="J36" s="18">
        <f>Model!$W$27*((drdp!D36)*XYM1!$B36+(drdp!G36)*XYM1!$C36+(drdp!J36)*XYM1!$D36)</f>
        <v>0</v>
      </c>
      <c r="K36" s="21">
        <f>SUM(E$3:E35)+H36</f>
        <v>0</v>
      </c>
      <c r="L36" s="21">
        <f>SUM(F$3:F35)+I36</f>
        <v>0</v>
      </c>
      <c r="M36" s="21">
        <f>SUM(G$3:G35)+J36</f>
        <v>0</v>
      </c>
      <c r="N36" s="19">
        <f t="shared" si="1"/>
        <v>0</v>
      </c>
      <c r="O36" s="19">
        <f t="shared" si="2"/>
        <v>0</v>
      </c>
      <c r="P36" s="19">
        <f t="shared" si="3"/>
        <v>0</v>
      </c>
      <c r="Q36" s="19">
        <f t="shared" si="4"/>
        <v>0</v>
      </c>
      <c r="R36" s="19">
        <f t="shared" si="5"/>
        <v>0</v>
      </c>
      <c r="S36" s="19">
        <f t="shared" si="6"/>
        <v>0</v>
      </c>
      <c r="V36" s="74"/>
    </row>
    <row r="37" spans="1:22" x14ac:dyDescent="0.25">
      <c r="A37" s="26">
        <f>Wellpath!E37</f>
        <v>1020</v>
      </c>
      <c r="B37" s="22">
        <v>0</v>
      </c>
      <c r="C37" s="22">
        <f>SIN(Wellpath!$L37)</f>
        <v>0</v>
      </c>
      <c r="D37" s="22">
        <v>0</v>
      </c>
      <c r="E37" s="20">
        <f>Model!$W$27*((drdp!B37+drdp!K37)*XYM1!$B37+(drdp!E37+drdp!N37)*XYM1!$C37+(drdp!H37+drdp!Q37)*XYM1!$D37)</f>
        <v>0</v>
      </c>
      <c r="F37" s="20">
        <f>Model!$W$27*((drdp!C37+drdp!L37)*XYM1!$B37+(drdp!F37+drdp!O37)*XYM1!$C37+(drdp!I37+drdp!R37)*XYM1!$D37)</f>
        <v>0</v>
      </c>
      <c r="G37" s="20">
        <f>Model!$W$27*((drdp!D37+drdp!M37)*XYM1!$B37+(drdp!G37+drdp!P37)*XYM1!$C37+(drdp!J37+drdp!S37)*XYM1!$D37)</f>
        <v>0</v>
      </c>
      <c r="H37" s="18">
        <f>Model!$W$27*((drdp!B37)*XYM1!$B37+(drdp!E37)*XYM1!$C37+(drdp!H37)*XYM1!$D37)</f>
        <v>0</v>
      </c>
      <c r="I37" s="18">
        <f>Model!$W$27*((drdp!C37)*XYM1!$B37+(drdp!F37)*XYM1!$C37+(drdp!I37)*XYM1!$D37)</f>
        <v>0</v>
      </c>
      <c r="J37" s="18">
        <f>Model!$W$27*((drdp!D37)*XYM1!$B37+(drdp!G37)*XYM1!$C37+(drdp!J37)*XYM1!$D37)</f>
        <v>0</v>
      </c>
      <c r="K37" s="21">
        <f>SUM(E$3:E36)+H37</f>
        <v>0</v>
      </c>
      <c r="L37" s="21">
        <f>SUM(F$3:F36)+I37</f>
        <v>0</v>
      </c>
      <c r="M37" s="21">
        <f>SUM(G$3:G36)+J37</f>
        <v>0</v>
      </c>
      <c r="N37" s="19">
        <f t="shared" si="1"/>
        <v>0</v>
      </c>
      <c r="O37" s="19">
        <f t="shared" si="2"/>
        <v>0</v>
      </c>
      <c r="P37" s="19">
        <f t="shared" si="3"/>
        <v>0</v>
      </c>
      <c r="Q37" s="19">
        <f t="shared" si="4"/>
        <v>0</v>
      </c>
      <c r="R37" s="19">
        <f t="shared" si="5"/>
        <v>0</v>
      </c>
      <c r="S37" s="19">
        <f t="shared" si="6"/>
        <v>0</v>
      </c>
      <c r="V37" s="74"/>
    </row>
    <row r="38" spans="1:22" x14ac:dyDescent="0.25">
      <c r="A38" s="26">
        <f>Wellpath!E38</f>
        <v>1050</v>
      </c>
      <c r="B38" s="22">
        <v>0</v>
      </c>
      <c r="C38" s="22">
        <f>SIN(Wellpath!$L38)</f>
        <v>0</v>
      </c>
      <c r="D38" s="22">
        <v>0</v>
      </c>
      <c r="E38" s="20">
        <f>Model!$W$27*((drdp!B38+drdp!K38)*XYM1!$B38+(drdp!E38+drdp!N38)*XYM1!$C38+(drdp!H38+drdp!Q38)*XYM1!$D38)</f>
        <v>0</v>
      </c>
      <c r="F38" s="20">
        <f>Model!$W$27*((drdp!C38+drdp!L38)*XYM1!$B38+(drdp!F38+drdp!O38)*XYM1!$C38+(drdp!I38+drdp!R38)*XYM1!$D38)</f>
        <v>0</v>
      </c>
      <c r="G38" s="20">
        <f>Model!$W$27*((drdp!D38+drdp!M38)*XYM1!$B38+(drdp!G38+drdp!P38)*XYM1!$C38+(drdp!J38+drdp!S38)*XYM1!$D38)</f>
        <v>0</v>
      </c>
      <c r="H38" s="18">
        <f>Model!$W$27*((drdp!B38)*XYM1!$B38+(drdp!E38)*XYM1!$C38+(drdp!H38)*XYM1!$D38)</f>
        <v>0</v>
      </c>
      <c r="I38" s="18">
        <f>Model!$W$27*((drdp!C38)*XYM1!$B38+(drdp!F38)*XYM1!$C38+(drdp!I38)*XYM1!$D38)</f>
        <v>0</v>
      </c>
      <c r="J38" s="18">
        <f>Model!$W$27*((drdp!D38)*XYM1!$B38+(drdp!G38)*XYM1!$C38+(drdp!J38)*XYM1!$D38)</f>
        <v>0</v>
      </c>
      <c r="K38" s="21">
        <f>SUM(E$3:E37)+H38</f>
        <v>0</v>
      </c>
      <c r="L38" s="21">
        <f>SUM(F$3:F37)+I38</f>
        <v>0</v>
      </c>
      <c r="M38" s="21">
        <f>SUM(G$3:G37)+J38</f>
        <v>0</v>
      </c>
      <c r="N38" s="19">
        <f t="shared" si="1"/>
        <v>0</v>
      </c>
      <c r="O38" s="19">
        <f t="shared" si="2"/>
        <v>0</v>
      </c>
      <c r="P38" s="19">
        <f t="shared" si="3"/>
        <v>0</v>
      </c>
      <c r="Q38" s="19">
        <f t="shared" si="4"/>
        <v>0</v>
      </c>
      <c r="R38" s="19">
        <f t="shared" si="5"/>
        <v>0</v>
      </c>
      <c r="S38" s="19">
        <f t="shared" si="6"/>
        <v>0</v>
      </c>
      <c r="V38" s="74"/>
    </row>
    <row r="39" spans="1:22" x14ac:dyDescent="0.25">
      <c r="A39" s="26">
        <f>Wellpath!E39</f>
        <v>1080</v>
      </c>
      <c r="B39" s="22">
        <v>0</v>
      </c>
      <c r="C39" s="22">
        <f>SIN(Wellpath!$L39)</f>
        <v>0</v>
      </c>
      <c r="D39" s="22">
        <v>0</v>
      </c>
      <c r="E39" s="20">
        <f>Model!$W$27*((drdp!B39+drdp!K39)*XYM1!$B39+(drdp!E39+drdp!N39)*XYM1!$C39+(drdp!H39+drdp!Q39)*XYM1!$D39)</f>
        <v>0</v>
      </c>
      <c r="F39" s="20">
        <f>Model!$W$27*((drdp!C39+drdp!L39)*XYM1!$B39+(drdp!F39+drdp!O39)*XYM1!$C39+(drdp!I39+drdp!R39)*XYM1!$D39)</f>
        <v>0</v>
      </c>
      <c r="G39" s="20">
        <f>Model!$W$27*((drdp!D39+drdp!M39)*XYM1!$B39+(drdp!G39+drdp!P39)*XYM1!$C39+(drdp!J39+drdp!S39)*XYM1!$D39)</f>
        <v>0</v>
      </c>
      <c r="H39" s="18">
        <f>Model!$W$27*((drdp!B39)*XYM1!$B39+(drdp!E39)*XYM1!$C39+(drdp!H39)*XYM1!$D39)</f>
        <v>0</v>
      </c>
      <c r="I39" s="18">
        <f>Model!$W$27*((drdp!C39)*XYM1!$B39+(drdp!F39)*XYM1!$C39+(drdp!I39)*XYM1!$D39)</f>
        <v>0</v>
      </c>
      <c r="J39" s="18">
        <f>Model!$W$27*((drdp!D39)*XYM1!$B39+(drdp!G39)*XYM1!$C39+(drdp!J39)*XYM1!$D39)</f>
        <v>0</v>
      </c>
      <c r="K39" s="21">
        <f>SUM(E$3:E38)+H39</f>
        <v>0</v>
      </c>
      <c r="L39" s="21">
        <f>SUM(F$3:F38)+I39</f>
        <v>0</v>
      </c>
      <c r="M39" s="21">
        <f>SUM(G$3:G38)+J39</f>
        <v>0</v>
      </c>
      <c r="N39" s="19">
        <f t="shared" si="1"/>
        <v>0</v>
      </c>
      <c r="O39" s="19">
        <f t="shared" si="2"/>
        <v>0</v>
      </c>
      <c r="P39" s="19">
        <f t="shared" si="3"/>
        <v>0</v>
      </c>
      <c r="Q39" s="19">
        <f t="shared" si="4"/>
        <v>0</v>
      </c>
      <c r="R39" s="19">
        <f t="shared" si="5"/>
        <v>0</v>
      </c>
      <c r="S39" s="19">
        <f t="shared" si="6"/>
        <v>0</v>
      </c>
      <c r="V39" s="74"/>
    </row>
    <row r="40" spans="1:22" x14ac:dyDescent="0.25">
      <c r="A40" s="26">
        <f>Wellpath!E40</f>
        <v>1110</v>
      </c>
      <c r="B40" s="22">
        <v>0</v>
      </c>
      <c r="C40" s="22">
        <f>SIN(Wellpath!$L40)</f>
        <v>0</v>
      </c>
      <c r="D40" s="22">
        <v>0</v>
      </c>
      <c r="E40" s="20">
        <f>Model!$W$27*((drdp!B40+drdp!K40)*XYM1!$B40+(drdp!E40+drdp!N40)*XYM1!$C40+(drdp!H40+drdp!Q40)*XYM1!$D40)</f>
        <v>0</v>
      </c>
      <c r="F40" s="20">
        <f>Model!$W$27*((drdp!C40+drdp!L40)*XYM1!$B40+(drdp!F40+drdp!O40)*XYM1!$C40+(drdp!I40+drdp!R40)*XYM1!$D40)</f>
        <v>0</v>
      </c>
      <c r="G40" s="20">
        <f>Model!$W$27*((drdp!D40+drdp!M40)*XYM1!$B40+(drdp!G40+drdp!P40)*XYM1!$C40+(drdp!J40+drdp!S40)*XYM1!$D40)</f>
        <v>0</v>
      </c>
      <c r="H40" s="18">
        <f>Model!$W$27*((drdp!B40)*XYM1!$B40+(drdp!E40)*XYM1!$C40+(drdp!H40)*XYM1!$D40)</f>
        <v>0</v>
      </c>
      <c r="I40" s="18">
        <f>Model!$W$27*((drdp!C40)*XYM1!$B40+(drdp!F40)*XYM1!$C40+(drdp!I40)*XYM1!$D40)</f>
        <v>0</v>
      </c>
      <c r="J40" s="18">
        <f>Model!$W$27*((drdp!D40)*XYM1!$B40+(drdp!G40)*XYM1!$C40+(drdp!J40)*XYM1!$D40)</f>
        <v>0</v>
      </c>
      <c r="K40" s="21">
        <f>SUM(E$3:E39)+H40</f>
        <v>0</v>
      </c>
      <c r="L40" s="21">
        <f>SUM(F$3:F39)+I40</f>
        <v>0</v>
      </c>
      <c r="M40" s="21">
        <f>SUM(G$3:G39)+J40</f>
        <v>0</v>
      </c>
      <c r="N40" s="19">
        <f t="shared" si="1"/>
        <v>0</v>
      </c>
      <c r="O40" s="19">
        <f t="shared" si="2"/>
        <v>0</v>
      </c>
      <c r="P40" s="19">
        <f t="shared" si="3"/>
        <v>0</v>
      </c>
      <c r="Q40" s="19">
        <f t="shared" si="4"/>
        <v>0</v>
      </c>
      <c r="R40" s="19">
        <f t="shared" si="5"/>
        <v>0</v>
      </c>
      <c r="S40" s="19">
        <f t="shared" si="6"/>
        <v>0</v>
      </c>
      <c r="V40" s="74"/>
    </row>
    <row r="41" spans="1:22" x14ac:dyDescent="0.25">
      <c r="A41" s="26">
        <f>Wellpath!E41</f>
        <v>1140</v>
      </c>
      <c r="B41" s="22">
        <v>0</v>
      </c>
      <c r="C41" s="22">
        <f>SIN(Wellpath!$L41)</f>
        <v>0</v>
      </c>
      <c r="D41" s="22">
        <v>0</v>
      </c>
      <c r="E41" s="20">
        <f>Model!$W$27*((drdp!B41+drdp!K41)*XYM1!$B41+(drdp!E41+drdp!N41)*XYM1!$C41+(drdp!H41+drdp!Q41)*XYM1!$D41)</f>
        <v>0</v>
      </c>
      <c r="F41" s="20">
        <f>Model!$W$27*((drdp!C41+drdp!L41)*XYM1!$B41+(drdp!F41+drdp!O41)*XYM1!$C41+(drdp!I41+drdp!R41)*XYM1!$D41)</f>
        <v>0</v>
      </c>
      <c r="G41" s="20">
        <f>Model!$W$27*((drdp!D41+drdp!M41)*XYM1!$B41+(drdp!G41+drdp!P41)*XYM1!$C41+(drdp!J41+drdp!S41)*XYM1!$D41)</f>
        <v>0</v>
      </c>
      <c r="H41" s="18">
        <f>Model!$W$27*((drdp!B41)*XYM1!$B41+(drdp!E41)*XYM1!$C41+(drdp!H41)*XYM1!$D41)</f>
        <v>0</v>
      </c>
      <c r="I41" s="18">
        <f>Model!$W$27*((drdp!C41)*XYM1!$B41+(drdp!F41)*XYM1!$C41+(drdp!I41)*XYM1!$D41)</f>
        <v>0</v>
      </c>
      <c r="J41" s="18">
        <f>Model!$W$27*((drdp!D41)*XYM1!$B41+(drdp!G41)*XYM1!$C41+(drdp!J41)*XYM1!$D41)</f>
        <v>0</v>
      </c>
      <c r="K41" s="21">
        <f>SUM(E$3:E40)+H41</f>
        <v>0</v>
      </c>
      <c r="L41" s="21">
        <f>SUM(F$3:F40)+I41</f>
        <v>0</v>
      </c>
      <c r="M41" s="21">
        <f>SUM(G$3:G40)+J41</f>
        <v>0</v>
      </c>
      <c r="N41" s="19">
        <f t="shared" si="1"/>
        <v>0</v>
      </c>
      <c r="O41" s="19">
        <f t="shared" si="2"/>
        <v>0</v>
      </c>
      <c r="P41" s="19">
        <f t="shared" si="3"/>
        <v>0</v>
      </c>
      <c r="Q41" s="19">
        <f t="shared" si="4"/>
        <v>0</v>
      </c>
      <c r="R41" s="19">
        <f t="shared" si="5"/>
        <v>0</v>
      </c>
      <c r="S41" s="19">
        <f t="shared" si="6"/>
        <v>0</v>
      </c>
      <c r="V41" s="74"/>
    </row>
    <row r="42" spans="1:22" x14ac:dyDescent="0.25">
      <c r="A42" s="26">
        <f>Wellpath!E42</f>
        <v>1170</v>
      </c>
      <c r="B42" s="22">
        <v>0</v>
      </c>
      <c r="C42" s="22">
        <f>SIN(Wellpath!$L42)</f>
        <v>0</v>
      </c>
      <c r="D42" s="22">
        <v>0</v>
      </c>
      <c r="E42" s="20">
        <f>Model!$W$27*((drdp!B42+drdp!K42)*XYM1!$B42+(drdp!E42+drdp!N42)*XYM1!$C42+(drdp!H42+drdp!Q42)*XYM1!$D42)</f>
        <v>0</v>
      </c>
      <c r="F42" s="20">
        <f>Model!$W$27*((drdp!C42+drdp!L42)*XYM1!$B42+(drdp!F42+drdp!O42)*XYM1!$C42+(drdp!I42+drdp!R42)*XYM1!$D42)</f>
        <v>0</v>
      </c>
      <c r="G42" s="20">
        <f>Model!$W$27*((drdp!D42+drdp!M42)*XYM1!$B42+(drdp!G42+drdp!P42)*XYM1!$C42+(drdp!J42+drdp!S42)*XYM1!$D42)</f>
        <v>0</v>
      </c>
      <c r="H42" s="18">
        <f>Model!$W$27*((drdp!B42)*XYM1!$B42+(drdp!E42)*XYM1!$C42+(drdp!H42)*XYM1!$D42)</f>
        <v>0</v>
      </c>
      <c r="I42" s="18">
        <f>Model!$W$27*((drdp!C42)*XYM1!$B42+(drdp!F42)*XYM1!$C42+(drdp!I42)*XYM1!$D42)</f>
        <v>0</v>
      </c>
      <c r="J42" s="18">
        <f>Model!$W$27*((drdp!D42)*XYM1!$B42+(drdp!G42)*XYM1!$C42+(drdp!J42)*XYM1!$D42)</f>
        <v>0</v>
      </c>
      <c r="K42" s="21">
        <f>SUM(E$3:E41)+H42</f>
        <v>0</v>
      </c>
      <c r="L42" s="21">
        <f>SUM(F$3:F41)+I42</f>
        <v>0</v>
      </c>
      <c r="M42" s="21">
        <f>SUM(G$3:G41)+J42</f>
        <v>0</v>
      </c>
      <c r="N42" s="19">
        <f t="shared" si="1"/>
        <v>0</v>
      </c>
      <c r="O42" s="19">
        <f t="shared" si="2"/>
        <v>0</v>
      </c>
      <c r="P42" s="19">
        <f t="shared" si="3"/>
        <v>0</v>
      </c>
      <c r="Q42" s="19">
        <f t="shared" si="4"/>
        <v>0</v>
      </c>
      <c r="R42" s="19">
        <f t="shared" si="5"/>
        <v>0</v>
      </c>
      <c r="S42" s="19">
        <f t="shared" si="6"/>
        <v>0</v>
      </c>
      <c r="V42" s="74"/>
    </row>
    <row r="43" spans="1:22" x14ac:dyDescent="0.25">
      <c r="A43" s="26">
        <f>Wellpath!E43</f>
        <v>1200</v>
      </c>
      <c r="B43" s="22">
        <v>0</v>
      </c>
      <c r="C43" s="22">
        <f>SIN(Wellpath!$L43)</f>
        <v>0</v>
      </c>
      <c r="D43" s="22">
        <v>0</v>
      </c>
      <c r="E43" s="20">
        <f>Model!$W$27*((drdp!B43+drdp!K43)*XYM1!$B43+(drdp!E43+drdp!N43)*XYM1!$C43+(drdp!H43+drdp!Q43)*XYM1!$D43)</f>
        <v>0</v>
      </c>
      <c r="F43" s="20">
        <f>Model!$W$27*((drdp!C43+drdp!L43)*XYM1!$B43+(drdp!F43+drdp!O43)*XYM1!$C43+(drdp!I43+drdp!R43)*XYM1!$D43)</f>
        <v>0</v>
      </c>
      <c r="G43" s="20">
        <f>Model!$W$27*((drdp!D43+drdp!M43)*XYM1!$B43+(drdp!G43+drdp!P43)*XYM1!$C43+(drdp!J43+drdp!S43)*XYM1!$D43)</f>
        <v>0</v>
      </c>
      <c r="H43" s="18">
        <f>Model!$W$27*((drdp!B43)*XYM1!$B43+(drdp!E43)*XYM1!$C43+(drdp!H43)*XYM1!$D43)</f>
        <v>0</v>
      </c>
      <c r="I43" s="18">
        <f>Model!$W$27*((drdp!C43)*XYM1!$B43+(drdp!F43)*XYM1!$C43+(drdp!I43)*XYM1!$D43)</f>
        <v>0</v>
      </c>
      <c r="J43" s="18">
        <f>Model!$W$27*((drdp!D43)*XYM1!$B43+(drdp!G43)*XYM1!$C43+(drdp!J43)*XYM1!$D43)</f>
        <v>0</v>
      </c>
      <c r="K43" s="21">
        <f>SUM(E$3:E42)+H43</f>
        <v>0</v>
      </c>
      <c r="L43" s="21">
        <f>SUM(F$3:F42)+I43</f>
        <v>0</v>
      </c>
      <c r="M43" s="21">
        <f>SUM(G$3:G42)+J43</f>
        <v>0</v>
      </c>
      <c r="N43" s="19">
        <f t="shared" si="1"/>
        <v>0</v>
      </c>
      <c r="O43" s="19">
        <f t="shared" si="2"/>
        <v>0</v>
      </c>
      <c r="P43" s="19">
        <f t="shared" si="3"/>
        <v>0</v>
      </c>
      <c r="Q43" s="19">
        <f t="shared" si="4"/>
        <v>0</v>
      </c>
      <c r="R43" s="19">
        <f t="shared" si="5"/>
        <v>0</v>
      </c>
      <c r="S43" s="19">
        <f t="shared" si="6"/>
        <v>0</v>
      </c>
      <c r="V43" s="74"/>
    </row>
    <row r="44" spans="1:22" s="36" customFormat="1" x14ac:dyDescent="0.25">
      <c r="A44" s="26">
        <f>Wellpath!E44</f>
        <v>1230</v>
      </c>
      <c r="B44" s="33">
        <v>0</v>
      </c>
      <c r="C44" s="33">
        <f>SIN(Wellpath!$L44)</f>
        <v>3.4899496702500969E-2</v>
      </c>
      <c r="D44" s="33">
        <v>0</v>
      </c>
      <c r="E44" s="20">
        <f>Model!$W$27*((drdp!B44+drdp!K44)*XYM1!$B44+(drdp!E44+drdp!N44)*XYM1!$C44+(drdp!H44+drdp!Q44)*XYM1!$D44)</f>
        <v>4.7266057144884226E-4</v>
      </c>
      <c r="F44" s="20">
        <f>Model!$W$27*((drdp!C44+drdp!L44)*XYM1!$B44+(drdp!F44+drdp!O44)*XYM1!$C44+(drdp!I44+drdp!R44)*XYM1!$D44)</f>
        <v>1.763993267381619E-3</v>
      </c>
      <c r="G44" s="20">
        <f>Model!$W$27*((drdp!D44+drdp!M44)*XYM1!$B44+(drdp!G44+drdp!P44)*XYM1!$C44+(drdp!J44+drdp!S44)*XYM1!$D44)</f>
        <v>-6.3773015068750908E-5</v>
      </c>
      <c r="H44" s="32">
        <f>Model!$W$27*((drdp!B44)*XYM1!$B44+(drdp!E44)*XYM1!$C44+(drdp!H44)*XYM1!$D44)</f>
        <v>2.3633028572442113E-4</v>
      </c>
      <c r="I44" s="32">
        <f>Model!$W$27*((drdp!C44)*XYM1!$B44+(drdp!F44)*XYM1!$C44+(drdp!I44)*XYM1!$D44)</f>
        <v>8.8199663369080948E-4</v>
      </c>
      <c r="J44" s="32">
        <f>Model!$W$27*((drdp!D44)*XYM1!$B44+(drdp!G44)*XYM1!$C44+(drdp!J44)*XYM1!$D44)</f>
        <v>-3.1886507534375454E-5</v>
      </c>
      <c r="K44" s="34">
        <f>SUM(E$3:E43)+H44</f>
        <v>2.3633028572442113E-4</v>
      </c>
      <c r="L44" s="34">
        <f>SUM(F$3:F43)+I44</f>
        <v>8.8199663369080948E-4</v>
      </c>
      <c r="M44" s="34">
        <f>SUM(G$3:G43)+J44</f>
        <v>-3.1886507534375454E-5</v>
      </c>
      <c r="N44" s="35">
        <f t="shared" si="1"/>
        <v>5.585200395058653E-8</v>
      </c>
      <c r="O44" s="35">
        <f t="shared" si="2"/>
        <v>7.7791806184191991E-7</v>
      </c>
      <c r="P44" s="35">
        <f t="shared" si="3"/>
        <v>1.0167493627397825E-9</v>
      </c>
      <c r="Q44" s="35">
        <f t="shared" si="4"/>
        <v>2.0844251644812659E-7</v>
      </c>
      <c r="R44" s="35">
        <f t="shared" si="5"/>
        <v>-7.5357474363528584E-9</v>
      </c>
      <c r="S44" s="35">
        <f t="shared" si="6"/>
        <v>-2.8123792305475783E-8</v>
      </c>
      <c r="V44" s="74"/>
    </row>
    <row r="45" spans="1:22" x14ac:dyDescent="0.25">
      <c r="A45" s="26">
        <f>Wellpath!E45</f>
        <v>1260</v>
      </c>
      <c r="B45" s="22">
        <v>0</v>
      </c>
      <c r="C45" s="22">
        <f>SIN(Wellpath!$L45)</f>
        <v>6.9756473744125302E-2</v>
      </c>
      <c r="D45" s="22">
        <v>0</v>
      </c>
      <c r="E45" s="20">
        <f>Model!$W$27*((drdp!B45+drdp!K45)*XYM1!$B45+(drdp!E45+drdp!N45)*XYM1!$C45+(drdp!H45+drdp!Q45)*XYM1!$D45)</f>
        <v>9.4301838810526006E-4</v>
      </c>
      <c r="F45" s="20">
        <f>Model!$W$27*((drdp!C45+drdp!L45)*XYM1!$B45+(drdp!F45+drdp!O45)*XYM1!$C45+(drdp!I45+drdp!R45)*XYM1!$D45)</f>
        <v>3.5193925368805375E-3</v>
      </c>
      <c r="G45" s="20">
        <f>Model!$W$27*((drdp!D45+drdp!M45)*XYM1!$B45+(drdp!G45+drdp!P45)*XYM1!$C45+(drdp!J45+drdp!S45)*XYM1!$D45)</f>
        <v>-2.5478136455602977E-4</v>
      </c>
      <c r="H45" s="18">
        <f>Model!$W$27*((drdp!B45)*XYM1!$B45+(drdp!E45)*XYM1!$C45+(drdp!H45)*XYM1!$D45)</f>
        <v>4.7150919405263003E-4</v>
      </c>
      <c r="I45" s="18">
        <f>Model!$W$27*((drdp!C45)*XYM1!$B45+(drdp!F45)*XYM1!$C45+(drdp!I45)*XYM1!$D45)</f>
        <v>1.7596962684402688E-3</v>
      </c>
      <c r="J45" s="18">
        <f>Model!$W$27*((drdp!D45)*XYM1!$B45+(drdp!G45)*XYM1!$C45+(drdp!J45)*XYM1!$D45)</f>
        <v>-1.2739068227801489E-4</v>
      </c>
      <c r="K45" s="21">
        <f>SUM(E$3:E44)+H45</f>
        <v>9.4416976550147223E-4</v>
      </c>
      <c r="L45" s="21">
        <f>SUM(F$3:F44)+I45</f>
        <v>3.5236895358218877E-3</v>
      </c>
      <c r="M45" s="21">
        <f>SUM(G$3:G44)+J45</f>
        <v>-1.9116369734676578E-4</v>
      </c>
      <c r="N45" s="19">
        <f t="shared" si="1"/>
        <v>8.9145654608710504E-7</v>
      </c>
      <c r="O45" s="19">
        <f t="shared" si="2"/>
        <v>1.241638794486067E-5</v>
      </c>
      <c r="P45" s="19">
        <f t="shared" si="3"/>
        <v>3.6543559183285867E-8</v>
      </c>
      <c r="Q45" s="19">
        <f t="shared" si="4"/>
        <v>3.3269611227369431E-6</v>
      </c>
      <c r="R45" s="19">
        <f t="shared" si="5"/>
        <v>-1.8049098329629026E-7</v>
      </c>
      <c r="S45" s="19">
        <f t="shared" si="6"/>
        <v>-6.7360151996982096E-7</v>
      </c>
      <c r="V45" s="74"/>
    </row>
    <row r="46" spans="1:22" x14ac:dyDescent="0.25">
      <c r="A46" s="26">
        <f>Wellpath!E46</f>
        <v>1290</v>
      </c>
      <c r="B46" s="22">
        <v>0</v>
      </c>
      <c r="C46" s="22">
        <f>SIN(Wellpath!$L46)</f>
        <v>0.10452846326765347</v>
      </c>
      <c r="D46" s="22">
        <v>0</v>
      </c>
      <c r="E46" s="20">
        <f>Model!$W$27*((drdp!B46+drdp!K46)*XYM1!$B46+(drdp!E46+drdp!N46)*XYM1!$C46+(drdp!H46+drdp!Q46)*XYM1!$D46)</f>
        <v>1.4087819139667059E-3</v>
      </c>
      <c r="F46" s="20">
        <f>Model!$W$27*((drdp!C46+drdp!L46)*XYM1!$B46+(drdp!F46+drdp!O46)*XYM1!$C46+(drdp!I46+drdp!R46)*XYM1!$D46)</f>
        <v>5.2576456797078751E-3</v>
      </c>
      <c r="G46" s="20">
        <f>Model!$W$27*((drdp!D46+drdp!M46)*XYM1!$B46+(drdp!G46+drdp!P46)*XYM1!$C46+(drdp!J46+drdp!S46)*XYM1!$D46)</f>
        <v>-5.7209447498322657E-4</v>
      </c>
      <c r="H46" s="18">
        <f>Model!$W$27*((drdp!B46)*XYM1!$B46+(drdp!E46)*XYM1!$C46+(drdp!H46)*XYM1!$D46)</f>
        <v>7.0439095698335296E-4</v>
      </c>
      <c r="I46" s="18">
        <f>Model!$W$27*((drdp!C46)*XYM1!$B46+(drdp!F46)*XYM1!$C46+(drdp!I46)*XYM1!$D46)</f>
        <v>2.6288228398539375E-3</v>
      </c>
      <c r="J46" s="18">
        <f>Model!$W$27*((drdp!D46)*XYM1!$B46+(drdp!G46)*XYM1!$C46+(drdp!J46)*XYM1!$D46)</f>
        <v>-2.8604723749161328E-4</v>
      </c>
      <c r="K46" s="21">
        <f>SUM(E$3:E45)+H46</f>
        <v>2.1200699165374553E-3</v>
      </c>
      <c r="L46" s="21">
        <f>SUM(F$3:F45)+I46</f>
        <v>7.9122086441160942E-3</v>
      </c>
      <c r="M46" s="21">
        <f>SUM(G$3:G45)+J46</f>
        <v>-6.0460161711639398E-4</v>
      </c>
      <c r="N46" s="19">
        <f t="shared" si="1"/>
        <v>4.4946964510071332E-6</v>
      </c>
      <c r="O46" s="19">
        <f t="shared" si="2"/>
        <v>6.2603045628025443E-5</v>
      </c>
      <c r="P46" s="19">
        <f t="shared" si="3"/>
        <v>3.6554311541975866E-7</v>
      </c>
      <c r="Q46" s="19">
        <f t="shared" si="4"/>
        <v>1.6774435519758142E-5</v>
      </c>
      <c r="R46" s="19">
        <f t="shared" si="5"/>
        <v>-1.2817976999383638E-6</v>
      </c>
      <c r="S46" s="19">
        <f t="shared" si="6"/>
        <v>-4.7837341411949011E-6</v>
      </c>
      <c r="V46" s="74"/>
    </row>
    <row r="47" spans="1:22" x14ac:dyDescent="0.25">
      <c r="A47" s="26">
        <f>Wellpath!E47</f>
        <v>1320</v>
      </c>
      <c r="B47" s="22">
        <v>0</v>
      </c>
      <c r="C47" s="22">
        <f>SIN(Wellpath!$L47)</f>
        <v>0.13917310096006544</v>
      </c>
      <c r="D47" s="22">
        <v>0</v>
      </c>
      <c r="E47" s="20">
        <f>Model!$W$27*((drdp!B47+drdp!K47)*XYM1!$B47+(drdp!E47+drdp!N47)*XYM1!$C47+(drdp!H47+drdp!Q47)*XYM1!$D47)</f>
        <v>1.8676819959535691E-3</v>
      </c>
      <c r="F47" s="20">
        <f>Model!$W$27*((drdp!C47+drdp!L47)*XYM1!$B47+(drdp!F47+drdp!O47)*XYM1!$C47+(drdp!I47+drdp!R47)*XYM1!$D47)</f>
        <v>6.9702841012803706E-3</v>
      </c>
      <c r="G47" s="20">
        <f>Model!$W$27*((drdp!D47+drdp!M47)*XYM1!$B47+(drdp!G47+drdp!P47)*XYM1!$C47+(drdp!J47+drdp!S47)*XYM1!$D47)</f>
        <v>-1.0141664287725424E-3</v>
      </c>
      <c r="H47" s="18">
        <f>Model!$W$27*((drdp!B47)*XYM1!$B47+(drdp!E47)*XYM1!$C47+(drdp!H47)*XYM1!$D47)</f>
        <v>9.3384099797678456E-4</v>
      </c>
      <c r="I47" s="18">
        <f>Model!$W$27*((drdp!C47)*XYM1!$B47+(drdp!F47)*XYM1!$C47+(drdp!I47)*XYM1!$D47)</f>
        <v>3.4851420506401853E-3</v>
      </c>
      <c r="J47" s="18">
        <f>Model!$W$27*((drdp!D47)*XYM1!$B47+(drdp!G47)*XYM1!$C47+(drdp!J47)*XYM1!$D47)</f>
        <v>-5.0708321438627118E-4</v>
      </c>
      <c r="K47" s="21">
        <f>SUM(E$3:E46)+H47</f>
        <v>3.7583018714975928E-3</v>
      </c>
      <c r="L47" s="21">
        <f>SUM(F$3:F46)+I47</f>
        <v>1.4026173534610217E-2</v>
      </c>
      <c r="M47" s="21">
        <f>SUM(G$3:G46)+J47</f>
        <v>-1.3977320689942784E-3</v>
      </c>
      <c r="N47" s="19">
        <f t="shared" si="1"/>
        <v>1.4124832957302308E-5</v>
      </c>
      <c r="O47" s="19">
        <f t="shared" si="2"/>
        <v>1.9673354402300006E-4</v>
      </c>
      <c r="P47" s="19">
        <f t="shared" si="3"/>
        <v>1.9536549366950261E-6</v>
      </c>
      <c r="Q47" s="19">
        <f t="shared" si="4"/>
        <v>5.2714594245075582E-5</v>
      </c>
      <c r="R47" s="19">
        <f t="shared" si="5"/>
        <v>-5.2530990507533988E-6</v>
      </c>
      <c r="S47" s="19">
        <f t="shared" si="6"/>
        <v>-1.960483255460353E-5</v>
      </c>
      <c r="V47" s="74"/>
    </row>
    <row r="48" spans="1:22" x14ac:dyDescent="0.25">
      <c r="A48" s="26">
        <f>Wellpath!E48</f>
        <v>1350</v>
      </c>
      <c r="B48" s="22">
        <v>0</v>
      </c>
      <c r="C48" s="22">
        <f>SIN(Wellpath!$L48)</f>
        <v>0.17364817766693033</v>
      </c>
      <c r="D48" s="22">
        <v>0</v>
      </c>
      <c r="E48" s="20">
        <f>Model!$W$27*((drdp!B48+drdp!K48)*XYM1!$B48+(drdp!E48+drdp!N48)*XYM1!$C48+(drdp!H48+drdp!Q48)*XYM1!$D48)</f>
        <v>2.3174829189948837E-3</v>
      </c>
      <c r="F48" s="20">
        <f>Model!$W$27*((drdp!C48+drdp!L48)*XYM1!$B48+(drdp!F48+drdp!O48)*XYM1!$C48+(drdp!I48+drdp!R48)*XYM1!$D48)</f>
        <v>8.6489639993619361E-3</v>
      </c>
      <c r="G48" s="20">
        <f>Model!$W$27*((drdp!D48+drdp!M48)*XYM1!$B48+(drdp!G48+drdp!P48)*XYM1!$C48+(drdp!J48+drdp!S48)*XYM1!$D48)</f>
        <v>-1.5788434958020332E-3</v>
      </c>
      <c r="H48" s="18">
        <f>Model!$W$27*((drdp!B48)*XYM1!$B48+(drdp!E48)*XYM1!$C48+(drdp!H48)*XYM1!$D48)</f>
        <v>1.1587414594974419E-3</v>
      </c>
      <c r="I48" s="18">
        <f>Model!$W$27*((drdp!C48)*XYM1!$B48+(drdp!F48)*XYM1!$C48+(drdp!I48)*XYM1!$D48)</f>
        <v>4.324481999680968E-3</v>
      </c>
      <c r="J48" s="18">
        <f>Model!$W$27*((drdp!D48)*XYM1!$B48+(drdp!G48)*XYM1!$C48+(drdp!J48)*XYM1!$D48)</f>
        <v>-7.8942174790101662E-4</v>
      </c>
      <c r="K48" s="21">
        <f>SUM(E$3:E47)+H48</f>
        <v>5.8508843289718192E-3</v>
      </c>
      <c r="L48" s="21">
        <f>SUM(F$3:F47)+I48</f>
        <v>2.1835797584931371E-2</v>
      </c>
      <c r="M48" s="21">
        <f>SUM(G$3:G47)+J48</f>
        <v>-2.6942370312815662E-3</v>
      </c>
      <c r="N48" s="19">
        <f t="shared" si="1"/>
        <v>3.4232847431008016E-5</v>
      </c>
      <c r="O48" s="19">
        <f t="shared" si="2"/>
        <v>4.7680205617009469E-4</v>
      </c>
      <c r="P48" s="19">
        <f t="shared" si="3"/>
        <v>7.2589131807289075E-6</v>
      </c>
      <c r="Q48" s="19">
        <f t="shared" si="4"/>
        <v>1.2775872590027566E-4</v>
      </c>
      <c r="R48" s="19">
        <f t="shared" si="5"/>
        <v>-1.5763669224860872E-5</v>
      </c>
      <c r="S48" s="19">
        <f t="shared" si="6"/>
        <v>-5.8830814460890689E-5</v>
      </c>
      <c r="V48" s="74"/>
    </row>
    <row r="49" spans="1:22" x14ac:dyDescent="0.25">
      <c r="A49" s="26">
        <f>Wellpath!E49</f>
        <v>1380</v>
      </c>
      <c r="B49" s="22">
        <v>0</v>
      </c>
      <c r="C49" s="22">
        <f>SIN(Wellpath!$L49)</f>
        <v>0.20791169081775934</v>
      </c>
      <c r="D49" s="22">
        <v>0</v>
      </c>
      <c r="E49" s="20">
        <f>Model!$W$27*((drdp!B49+drdp!K49)*XYM1!$B49+(drdp!E49+drdp!N49)*XYM1!$C49+(drdp!H49+drdp!Q49)*XYM1!$D49)</f>
        <v>2.7559932982074245E-3</v>
      </c>
      <c r="F49" s="20">
        <f>Model!$W$27*((drdp!C49+drdp!L49)*XYM1!$B49+(drdp!F49+drdp!O49)*XYM1!$C49+(drdp!I49+drdp!R49)*XYM1!$D49)</f>
        <v>1.0285507014229435E-2</v>
      </c>
      <c r="G49" s="20">
        <f>Model!$W$27*((drdp!D49+drdp!M49)*XYM1!$B49+(drdp!G49+drdp!P49)*XYM1!$C49+(drdp!J49+drdp!S49)*XYM1!$D49)</f>
        <v>-2.2633746261622721E-3</v>
      </c>
      <c r="H49" s="18">
        <f>Model!$W$27*((drdp!B49)*XYM1!$B49+(drdp!E49)*XYM1!$C49+(drdp!H49)*XYM1!$D49)</f>
        <v>1.3779966491037122E-3</v>
      </c>
      <c r="I49" s="18">
        <f>Model!$W$27*((drdp!C49)*XYM1!$B49+(drdp!F49)*XYM1!$C49+(drdp!I49)*XYM1!$D49)</f>
        <v>5.1427535071147173E-3</v>
      </c>
      <c r="J49" s="18">
        <f>Model!$W$27*((drdp!D49)*XYM1!$B49+(drdp!G49)*XYM1!$C49+(drdp!J49)*XYM1!$D49)</f>
        <v>-1.131687313081136E-3</v>
      </c>
      <c r="K49" s="21">
        <f>SUM(E$3:E48)+H49</f>
        <v>8.3876224375729735E-3</v>
      </c>
      <c r="L49" s="21">
        <f>SUM(F$3:F48)+I49</f>
        <v>3.1303033091727057E-2</v>
      </c>
      <c r="M49" s="21">
        <f>SUM(G$3:G48)+J49</f>
        <v>-4.6153460922637186E-3</v>
      </c>
      <c r="N49" s="19">
        <f t="shared" si="1"/>
        <v>7.0352210155277586E-5</v>
      </c>
      <c r="O49" s="19">
        <f t="shared" si="2"/>
        <v>9.7987988074175916E-4</v>
      </c>
      <c r="P49" s="19">
        <f t="shared" si="3"/>
        <v>2.1301419551373977E-5</v>
      </c>
      <c r="Q49" s="19">
        <f t="shared" si="4"/>
        <v>2.6255802272425914E-4</v>
      </c>
      <c r="R49" s="19">
        <f t="shared" si="5"/>
        <v>-3.8711780440635907E-5</v>
      </c>
      <c r="S49" s="19">
        <f t="shared" si="6"/>
        <v>-1.4447433145590435E-4</v>
      </c>
      <c r="V49" s="74"/>
    </row>
    <row r="50" spans="1:22" x14ac:dyDescent="0.25">
      <c r="A50" s="26">
        <f>Wellpath!E50</f>
        <v>1410</v>
      </c>
      <c r="B50" s="22">
        <v>0</v>
      </c>
      <c r="C50" s="22">
        <f>SIN(Wellpath!$L50)</f>
        <v>0.24192189559966773</v>
      </c>
      <c r="D50" s="22">
        <v>0</v>
      </c>
      <c r="E50" s="20">
        <f>Model!$W$27*((drdp!B50+drdp!K50)*XYM1!$B50+(drdp!E50+drdp!N50)*XYM1!$C50+(drdp!H50+drdp!Q50)*XYM1!$D50)</f>
        <v>3.1810767551025756E-3</v>
      </c>
      <c r="F50" s="20">
        <f>Model!$W$27*((drdp!C50+drdp!L50)*XYM1!$B50+(drdp!F50+drdp!O50)*XYM1!$C50+(drdp!I50+drdp!R50)*XYM1!$D50)</f>
        <v>1.1871940072819153E-2</v>
      </c>
      <c r="G50" s="20">
        <f>Model!$W$27*((drdp!D50+drdp!M50)*XYM1!$B50+(drdp!G50+drdp!P50)*XYM1!$C50+(drdp!J50+drdp!S50)*XYM1!$D50)</f>
        <v>-3.0644248529949716E-3</v>
      </c>
      <c r="H50" s="18">
        <f>Model!$W$27*((drdp!B50)*XYM1!$B50+(drdp!E50)*XYM1!$C50+(drdp!H50)*XYM1!$D50)</f>
        <v>1.5905383775512878E-3</v>
      </c>
      <c r="I50" s="18">
        <f>Model!$W$27*((drdp!C50)*XYM1!$B50+(drdp!F50)*XYM1!$C50+(drdp!I50)*XYM1!$D50)</f>
        <v>5.9359700364095764E-3</v>
      </c>
      <c r="J50" s="18">
        <f>Model!$W$27*((drdp!D50)*XYM1!$B50+(drdp!G50)*XYM1!$C50+(drdp!J50)*XYM1!$D50)</f>
        <v>-1.5322124264974858E-3</v>
      </c>
      <c r="K50" s="21">
        <f>SUM(E$3:E49)+H50</f>
        <v>1.1356157464227974E-2</v>
      </c>
      <c r="L50" s="21">
        <f>SUM(F$3:F49)+I50</f>
        <v>4.2381756635251351E-2</v>
      </c>
      <c r="M50" s="21">
        <f>SUM(G$3:G49)+J50</f>
        <v>-7.2792458318423408E-3</v>
      </c>
      <c r="N50" s="19">
        <f t="shared" si="1"/>
        <v>1.2896231235234073E-4</v>
      </c>
      <c r="O50" s="19">
        <f t="shared" si="2"/>
        <v>1.7962132954896719E-3</v>
      </c>
      <c r="P50" s="19">
        <f t="shared" si="3"/>
        <v>5.2987419880394091E-5</v>
      </c>
      <c r="Q50" s="19">
        <f t="shared" si="4"/>
        <v>4.8129390196050313E-4</v>
      </c>
      <c r="R50" s="19">
        <f t="shared" si="5"/>
        <v>-8.2664261887226769E-5</v>
      </c>
      <c r="S50" s="19">
        <f t="shared" si="6"/>
        <v>-3.0850722533330986E-4</v>
      </c>
      <c r="V50" s="74"/>
    </row>
    <row r="51" spans="1:22" x14ac:dyDescent="0.25">
      <c r="A51" s="26">
        <f>Wellpath!E51</f>
        <v>1440</v>
      </c>
      <c r="B51" s="22">
        <v>0</v>
      </c>
      <c r="C51" s="22">
        <f>SIN(Wellpath!$L51)</f>
        <v>0.27563735581699916</v>
      </c>
      <c r="D51" s="22">
        <v>0</v>
      </c>
      <c r="E51" s="20">
        <f>Model!$W$27*((drdp!B51+drdp!K51)*XYM1!$B51+(drdp!E51+drdp!N51)*XYM1!$C51+(drdp!H51+drdp!Q51)*XYM1!$D51)</f>
        <v>3.5906623258075841E-3</v>
      </c>
      <c r="F51" s="20">
        <f>Model!$W$27*((drdp!C51+drdp!L51)*XYM1!$B51+(drdp!F51+drdp!O51)*XYM1!$C51+(drdp!I51+drdp!R51)*XYM1!$D51)</f>
        <v>1.340053423273734E-2</v>
      </c>
      <c r="G51" s="20">
        <f>Model!$W$27*((drdp!D51+drdp!M51)*XYM1!$B51+(drdp!G51+drdp!P51)*XYM1!$C51+(drdp!J51+drdp!S51)*XYM1!$D51)</f>
        <v>-3.9780915401162889E-3</v>
      </c>
      <c r="H51" s="18">
        <f>Model!$W$27*((drdp!B51)*XYM1!$B51+(drdp!E51)*XYM1!$C51+(drdp!H51)*XYM1!$D51)</f>
        <v>1.7953311629037921E-3</v>
      </c>
      <c r="I51" s="18">
        <f>Model!$W$27*((drdp!C51)*XYM1!$B51+(drdp!F51)*XYM1!$C51+(drdp!I51)*XYM1!$D51)</f>
        <v>6.7002671163686701E-3</v>
      </c>
      <c r="J51" s="18">
        <f>Model!$W$27*((drdp!D51)*XYM1!$B51+(drdp!G51)*XYM1!$C51+(drdp!J51)*XYM1!$D51)</f>
        <v>-1.9890457700581445E-3</v>
      </c>
      <c r="K51" s="21">
        <f>SUM(E$3:E50)+H51</f>
        <v>1.4742027004683054E-2</v>
      </c>
      <c r="L51" s="21">
        <f>SUM(F$3:F50)+I51</f>
        <v>5.5017993788029594E-2</v>
      </c>
      <c r="M51" s="21">
        <f>SUM(G$3:G50)+J51</f>
        <v>-1.080050402839797E-2</v>
      </c>
      <c r="N51" s="19">
        <f t="shared" si="1"/>
        <v>2.1732736020680442E-4</v>
      </c>
      <c r="O51" s="19">
        <f t="shared" si="2"/>
        <v>3.0269796404596631E-3</v>
      </c>
      <c r="P51" s="19">
        <f t="shared" si="3"/>
        <v>1.1665088726744078E-4</v>
      </c>
      <c r="Q51" s="19">
        <f t="shared" si="4"/>
        <v>8.1107675016661674E-4</v>
      </c>
      <c r="R51" s="19">
        <f t="shared" si="5"/>
        <v>-1.5922132205083099E-4</v>
      </c>
      <c r="S51" s="19">
        <f t="shared" si="6"/>
        <v>-5.9422206354198812E-4</v>
      </c>
      <c r="V51" s="74"/>
    </row>
    <row r="52" spans="1:22" x14ac:dyDescent="0.25">
      <c r="A52" s="26">
        <f>Wellpath!E52</f>
        <v>1470</v>
      </c>
      <c r="B52" s="22">
        <v>0</v>
      </c>
      <c r="C52" s="22">
        <f>SIN(Wellpath!$L52)</f>
        <v>0.3090169943749474</v>
      </c>
      <c r="D52" s="22">
        <v>0</v>
      </c>
      <c r="E52" s="20">
        <f>Model!$W$27*((drdp!B52+drdp!K52)*XYM1!$B52+(drdp!E52+drdp!N52)*XYM1!$C52+(drdp!H52+drdp!Q52)*XYM1!$D52)</f>
        <v>3.9827545505933728E-3</v>
      </c>
      <c r="F52" s="20">
        <f>Model!$W$27*((drdp!C52+drdp!L52)*XYM1!$B52+(drdp!F52+drdp!O52)*XYM1!$C52+(drdp!I52+drdp!R52)*XYM1!$D52)</f>
        <v>1.486384233689062E-2</v>
      </c>
      <c r="G52" s="20">
        <f>Model!$W$27*((drdp!D52+drdp!M52)*XYM1!$B52+(drdp!G52+drdp!P52)*XYM1!$C52+(drdp!J52+drdp!S52)*XYM1!$D52)</f>
        <v>-4.9999233952680274E-3</v>
      </c>
      <c r="H52" s="18">
        <f>Model!$W$27*((drdp!B52)*XYM1!$B52+(drdp!E52)*XYM1!$C52+(drdp!H52)*XYM1!$D52)</f>
        <v>1.9913772752966864E-3</v>
      </c>
      <c r="I52" s="18">
        <f>Model!$W$27*((drdp!C52)*XYM1!$B52+(drdp!F52)*XYM1!$C52+(drdp!I52)*XYM1!$D52)</f>
        <v>7.43192116844531E-3</v>
      </c>
      <c r="J52" s="18">
        <f>Model!$W$27*((drdp!D52)*XYM1!$B52+(drdp!G52)*XYM1!$C52+(drdp!J52)*XYM1!$D52)</f>
        <v>-2.4999616976340137E-3</v>
      </c>
      <c r="K52" s="21">
        <f>SUM(E$3:E51)+H52</f>
        <v>1.8528735442883533E-2</v>
      </c>
      <c r="L52" s="21">
        <f>SUM(F$3:F51)+I52</f>
        <v>6.9150182072843583E-2</v>
      </c>
      <c r="M52" s="21">
        <f>SUM(G$3:G51)+J52</f>
        <v>-1.5289511496090128E-2</v>
      </c>
      <c r="N52" s="19">
        <f t="shared" si="1"/>
        <v>3.4331403711236841E-4</v>
      </c>
      <c r="O52" s="19">
        <f t="shared" si="2"/>
        <v>4.7817476807074178E-3</v>
      </c>
      <c r="P52" s="19">
        <f t="shared" si="3"/>
        <v>2.3376916178907217E-4</v>
      </c>
      <c r="Q52" s="19">
        <f t="shared" si="4"/>
        <v>1.2812654294549464E-3</v>
      </c>
      <c r="R52" s="19">
        <f t="shared" si="5"/>
        <v>-2.8329531356198039E-4</v>
      </c>
      <c r="S52" s="19">
        <f t="shared" si="6"/>
        <v>-1.0572725037594675E-3</v>
      </c>
      <c r="V52" s="74"/>
    </row>
    <row r="53" spans="1:22" x14ac:dyDescent="0.25">
      <c r="A53" s="26">
        <f>Wellpath!E53</f>
        <v>1500</v>
      </c>
      <c r="B53" s="22">
        <v>0</v>
      </c>
      <c r="C53" s="22">
        <f>SIN(Wellpath!$L53)</f>
        <v>0.34202014332566871</v>
      </c>
      <c r="D53" s="22">
        <v>0</v>
      </c>
      <c r="E53" s="20">
        <f>Model!$W$27*((drdp!B53+drdp!K53)*XYM1!$B53+(drdp!E53+drdp!N53)*XYM1!$C53+(drdp!H53+drdp!Q53)*XYM1!$D53)</f>
        <v>4.3554431955537595E-3</v>
      </c>
      <c r="F53" s="20">
        <f>Model!$W$27*((drdp!C53+drdp!L53)*XYM1!$B53+(drdp!F53+drdp!O53)*XYM1!$C53+(drdp!I53+drdp!R53)*XYM1!$D53)</f>
        <v>1.6254735295286777E-2</v>
      </c>
      <c r="G53" s="20">
        <f>Model!$W$27*((drdp!D53+drdp!M53)*XYM1!$B53+(drdp!G53+drdp!P53)*XYM1!$C53+(drdp!J53+drdp!S53)*XYM1!$D53)</f>
        <v>-6.1249421563660629E-3</v>
      </c>
      <c r="H53" s="18">
        <f>Model!$W$27*((drdp!B53)*XYM1!$B53+(drdp!E53)*XYM1!$C53+(drdp!H53)*XYM1!$D53)</f>
        <v>2.1777215977768797E-3</v>
      </c>
      <c r="I53" s="18">
        <f>Model!$W$27*((drdp!C53)*XYM1!$B53+(drdp!F53)*XYM1!$C53+(drdp!I53)*XYM1!$D53)</f>
        <v>8.1273676476433885E-3</v>
      </c>
      <c r="J53" s="18">
        <f>Model!$W$27*((drdp!D53)*XYM1!$B53+(drdp!G53)*XYM1!$C53+(drdp!J53)*XYM1!$D53)</f>
        <v>-3.0624710781830314E-3</v>
      </c>
      <c r="K53" s="21">
        <f>SUM(E$3:E52)+H53</f>
        <v>2.2697834315957097E-2</v>
      </c>
      <c r="L53" s="21">
        <f>SUM(F$3:F52)+I53</f>
        <v>8.4709470888932284E-2</v>
      </c>
      <c r="M53" s="21">
        <f>SUM(G$3:G52)+J53</f>
        <v>-2.0851944271907171E-2</v>
      </c>
      <c r="N53" s="19">
        <f t="shared" si="1"/>
        <v>5.1519168263463959E-4</v>
      </c>
      <c r="O53" s="19">
        <f t="shared" si="2"/>
        <v>7.1756944582828663E-3</v>
      </c>
      <c r="P53" s="19">
        <f t="shared" si="3"/>
        <v>4.348035799187223E-4</v>
      </c>
      <c r="Q53" s="19">
        <f t="shared" si="4"/>
        <v>1.9227215352293759E-3</v>
      </c>
      <c r="R53" s="19">
        <f t="shared" si="5"/>
        <v>-4.7329397624931962E-4</v>
      </c>
      <c r="S53" s="19">
        <f t="shared" si="6"/>
        <v>-1.7663571662787589E-3</v>
      </c>
      <c r="V53" s="74"/>
    </row>
    <row r="54" spans="1:22" x14ac:dyDescent="0.25">
      <c r="A54" s="26">
        <f>Wellpath!E54</f>
        <v>1530</v>
      </c>
      <c r="B54" s="22">
        <v>0</v>
      </c>
      <c r="C54" s="22">
        <f>SIN(Wellpath!$L54)</f>
        <v>0.37460659341591201</v>
      </c>
      <c r="D54" s="22">
        <v>0</v>
      </c>
      <c r="E54" s="20">
        <f>Model!$W$27*((drdp!B54+drdp!K54)*XYM1!$B54+(drdp!E54+drdp!N54)*XYM1!$C54+(drdp!H54+drdp!Q54)*XYM1!$D54)</f>
        <v>4.7069125590730263E-3</v>
      </c>
      <c r="F54" s="20">
        <f>Model!$W$27*((drdp!C54+drdp!L54)*XYM1!$B54+(drdp!F54+drdp!O54)*XYM1!$C54+(drdp!I54+drdp!R54)*XYM1!$D54)</f>
        <v>1.7566436817244579E-2</v>
      </c>
      <c r="G54" s="20">
        <f>Model!$W$27*((drdp!D54+drdp!M54)*XYM1!$B54+(drdp!G54+drdp!P54)*XYM1!$C54+(drdp!J54+drdp!S54)*XYM1!$D54)</f>
        <v>-7.3476668450928179E-3</v>
      </c>
      <c r="H54" s="18">
        <f>Model!$W$27*((drdp!B54)*XYM1!$B54+(drdp!E54)*XYM1!$C54+(drdp!H54)*XYM1!$D54)</f>
        <v>2.3534562795365132E-3</v>
      </c>
      <c r="I54" s="18">
        <f>Model!$W$27*((drdp!C54)*XYM1!$B54+(drdp!F54)*XYM1!$C54+(drdp!I54)*XYM1!$D54)</f>
        <v>8.7832184086222894E-3</v>
      </c>
      <c r="J54" s="18">
        <f>Model!$W$27*((drdp!D54)*XYM1!$B54+(drdp!G54)*XYM1!$C54+(drdp!J54)*XYM1!$D54)</f>
        <v>-3.6738334225464089E-3</v>
      </c>
      <c r="K54" s="21">
        <f>SUM(E$3:E53)+H54</f>
        <v>2.722901219327049E-2</v>
      </c>
      <c r="L54" s="21">
        <f>SUM(F$3:F53)+I54</f>
        <v>0.10162005694519795</v>
      </c>
      <c r="M54" s="21">
        <f>SUM(G$3:G53)+J54</f>
        <v>-2.7588248772636614E-2</v>
      </c>
      <c r="N54" s="19">
        <f t="shared" si="1"/>
        <v>7.4141910502127303E-4</v>
      </c>
      <c r="O54" s="19">
        <f t="shared" si="2"/>
        <v>1.0326635973545273E-2</v>
      </c>
      <c r="P54" s="19">
        <f t="shared" si="3"/>
        <v>7.6111147034088557E-4</v>
      </c>
      <c r="Q54" s="19">
        <f t="shared" si="4"/>
        <v>2.7670137696416365E-3</v>
      </c>
      <c r="R54" s="19">
        <f t="shared" si="5"/>
        <v>-7.5120076222110204E-4</v>
      </c>
      <c r="S54" s="19">
        <f t="shared" si="6"/>
        <v>-2.8035194112936202E-3</v>
      </c>
      <c r="V54" s="74"/>
    </row>
    <row r="55" spans="1:22" x14ac:dyDescent="0.25">
      <c r="A55" s="26">
        <f>Wellpath!E55</f>
        <v>1560</v>
      </c>
      <c r="B55" s="22">
        <v>0</v>
      </c>
      <c r="C55" s="22">
        <f>SIN(Wellpath!$L55)</f>
        <v>0.40673664307580021</v>
      </c>
      <c r="D55" s="22">
        <v>0</v>
      </c>
      <c r="E55" s="20">
        <f>Model!$W$27*((drdp!B55+drdp!K55)*XYM1!$B55+(drdp!E55+drdp!N55)*XYM1!$C55+(drdp!H55+drdp!Q55)*XYM1!$D55)</f>
        <v>5.0354503177416849E-3</v>
      </c>
      <c r="F55" s="20">
        <f>Model!$W$27*((drdp!C55+drdp!L55)*XYM1!$B55+(drdp!F55+drdp!O55)*XYM1!$C55+(drdp!I55+drdp!R55)*XYM1!$D55)</f>
        <v>1.8792556424800818E-2</v>
      </c>
      <c r="G55" s="20">
        <f>Model!$W$27*((drdp!D55+drdp!M55)*XYM1!$B55+(drdp!G55+drdp!P55)*XYM1!$C55+(drdp!J55+drdp!S55)*XYM1!$D55)</f>
        <v>-8.662140469672671E-3</v>
      </c>
      <c r="H55" s="18">
        <f>Model!$W$27*((drdp!B55)*XYM1!$B55+(drdp!E55)*XYM1!$C55+(drdp!H55)*XYM1!$D55)</f>
        <v>2.5177251588708424E-3</v>
      </c>
      <c r="I55" s="18">
        <f>Model!$W$27*((drdp!C55)*XYM1!$B55+(drdp!F55)*XYM1!$C55+(drdp!I55)*XYM1!$D55)</f>
        <v>9.396278212400409E-3</v>
      </c>
      <c r="J55" s="18">
        <f>Model!$W$27*((drdp!D55)*XYM1!$B55+(drdp!G55)*XYM1!$C55+(drdp!J55)*XYM1!$D55)</f>
        <v>-4.3310702348363355E-3</v>
      </c>
      <c r="K55" s="21">
        <f>SUM(E$3:E54)+H55</f>
        <v>3.2100193631677848E-2</v>
      </c>
      <c r="L55" s="21">
        <f>SUM(F$3:F54)+I55</f>
        <v>0.11979955356622066</v>
      </c>
      <c r="M55" s="21">
        <f>SUM(G$3:G54)+J55</f>
        <v>-3.5593152430019356E-2</v>
      </c>
      <c r="N55" s="19">
        <f t="shared" si="1"/>
        <v>1.030422431191211E-3</v>
      </c>
      <c r="O55" s="19">
        <f t="shared" si="2"/>
        <v>1.4351933034665773E-2</v>
      </c>
      <c r="P55" s="19">
        <f t="shared" si="3"/>
        <v>1.2668724999065927E-3</v>
      </c>
      <c r="Q55" s="19">
        <f t="shared" si="4"/>
        <v>3.8455888664642454E-3</v>
      </c>
      <c r="R55" s="19">
        <f t="shared" si="5"/>
        <v>-1.1425470849654462E-3</v>
      </c>
      <c r="S55" s="19">
        <f t="shared" si="6"/>
        <v>-4.2640437711307612E-3</v>
      </c>
      <c r="V55" s="74"/>
    </row>
    <row r="56" spans="1:22" x14ac:dyDescent="0.25">
      <c r="A56" s="26">
        <f>Wellpath!E56</f>
        <v>1590</v>
      </c>
      <c r="B56" s="22">
        <v>0</v>
      </c>
      <c r="C56" s="22">
        <f>SIN(Wellpath!$L56)</f>
        <v>0.4383711467890774</v>
      </c>
      <c r="D56" s="22">
        <v>0</v>
      </c>
      <c r="E56" s="20">
        <f>Model!$W$27*((drdp!B56+drdp!K56)*XYM1!$B56+(drdp!E56+drdp!N56)*XYM1!$C56+(drdp!H56+drdp!Q56)*XYM1!$D56)</f>
        <v>5.3394558686240025E-3</v>
      </c>
      <c r="F56" s="20">
        <f>Model!$W$27*((drdp!C56+drdp!L56)*XYM1!$B56+(drdp!F56+drdp!O56)*XYM1!$C56+(drdp!I56+drdp!R56)*XYM1!$D56)</f>
        <v>1.9927120586476593E-2</v>
      </c>
      <c r="G56" s="20">
        <f>Model!$W$27*((drdp!D56+drdp!M56)*XYM1!$B56+(drdp!G56+drdp!P56)*XYM1!$C56+(drdp!J56+drdp!S56)*XYM1!$D56)</f>
        <v>-1.0061959046737096E-2</v>
      </c>
      <c r="H56" s="18">
        <f>Model!$W$27*((drdp!B56)*XYM1!$B56+(drdp!E56)*XYM1!$C56+(drdp!H56)*XYM1!$D56)</f>
        <v>2.6697279343120012E-3</v>
      </c>
      <c r="I56" s="18">
        <f>Model!$W$27*((drdp!C56)*XYM1!$B56+(drdp!F56)*XYM1!$C56+(drdp!I56)*XYM1!$D56)</f>
        <v>9.9635602932382963E-3</v>
      </c>
      <c r="J56" s="18">
        <f>Model!$W$27*((drdp!D56)*XYM1!$B56+(drdp!G56)*XYM1!$C56+(drdp!J56)*XYM1!$D56)</f>
        <v>-5.0309795233685478E-3</v>
      </c>
      <c r="K56" s="21">
        <f>SUM(E$3:E55)+H56</f>
        <v>3.7287646724860686E-2</v>
      </c>
      <c r="L56" s="21">
        <f>SUM(F$3:F55)+I56</f>
        <v>0.13915939207185937</v>
      </c>
      <c r="M56" s="21">
        <f>SUM(G$3:G55)+J56</f>
        <v>-4.4955202188224241E-2</v>
      </c>
      <c r="N56" s="19">
        <f t="shared" si="1"/>
        <v>1.3903685982780138E-3</v>
      </c>
      <c r="O56" s="19">
        <f t="shared" si="2"/>
        <v>1.9365336401809478E-2</v>
      </c>
      <c r="P56" s="19">
        <f t="shared" si="3"/>
        <v>2.0209702037841215E-3</v>
      </c>
      <c r="Q56" s="19">
        <f t="shared" si="4"/>
        <v>5.1889262500218712E-3</v>
      </c>
      <c r="R56" s="19">
        <f t="shared" si="5"/>
        <v>-1.6762736976391895E-3</v>
      </c>
      <c r="S56" s="19">
        <f t="shared" si="6"/>
        <v>-6.2559386069808076E-3</v>
      </c>
      <c r="V56" s="74"/>
    </row>
    <row r="57" spans="1:22" x14ac:dyDescent="0.25">
      <c r="A57" s="26">
        <f>Wellpath!E57</f>
        <v>1620</v>
      </c>
      <c r="B57" s="22">
        <v>0</v>
      </c>
      <c r="C57" s="22">
        <f>SIN(Wellpath!$L57)</f>
        <v>0.46947156278589081</v>
      </c>
      <c r="D57" s="22">
        <v>0</v>
      </c>
      <c r="E57" s="20">
        <f>Model!$W$27*((drdp!B57+drdp!K57)*XYM1!$B57+(drdp!E57+drdp!N57)*XYM1!$C57+(drdp!H57+drdp!Q57)*XYM1!$D57)</f>
        <v>5.6174481272346123E-3</v>
      </c>
      <c r="F57" s="20">
        <f>Model!$W$27*((drdp!C57+drdp!L57)*XYM1!$B57+(drdp!F57+drdp!O57)*XYM1!$C57+(drdp!I57+drdp!R57)*XYM1!$D57)</f>
        <v>2.0964601819722213E-2</v>
      </c>
      <c r="G57" s="20">
        <f>Model!$W$27*((drdp!D57+drdp!M57)*XYM1!$B57+(drdp!G57+drdp!P57)*XYM1!$C57+(drdp!J57+drdp!S57)*XYM1!$D57)</f>
        <v>-1.1540302800887905E-2</v>
      </c>
      <c r="H57" s="18">
        <f>Model!$W$27*((drdp!B57)*XYM1!$B57+(drdp!E57)*XYM1!$C57+(drdp!H57)*XYM1!$D57)</f>
        <v>2.8087240636173062E-3</v>
      </c>
      <c r="I57" s="18">
        <f>Model!$W$27*((drdp!C57)*XYM1!$B57+(drdp!F57)*XYM1!$C57+(drdp!I57)*XYM1!$D57)</f>
        <v>1.0482300909861107E-2</v>
      </c>
      <c r="J57" s="18">
        <f>Model!$W$27*((drdp!D57)*XYM1!$B57+(drdp!G57)*XYM1!$C57+(drdp!J57)*XYM1!$D57)</f>
        <v>-5.7701514004439526E-3</v>
      </c>
      <c r="K57" s="21">
        <f>SUM(E$3:E56)+H57</f>
        <v>4.2766098722789997E-2</v>
      </c>
      <c r="L57" s="21">
        <f>SUM(F$3:F56)+I57</f>
        <v>0.15960525327495875</v>
      </c>
      <c r="M57" s="21">
        <f>SUM(G$3:G56)+J57</f>
        <v>-5.5756333112036739E-2</v>
      </c>
      <c r="N57" s="19">
        <f t="shared" si="1"/>
        <v>1.8289391999674201E-3</v>
      </c>
      <c r="O57" s="19">
        <f t="shared" si="2"/>
        <v>2.5473836872963732E-2</v>
      </c>
      <c r="P57" s="19">
        <f t="shared" si="3"/>
        <v>3.1087686821004044E-3</v>
      </c>
      <c r="Q57" s="19">
        <f t="shared" si="4"/>
        <v>6.8256940182327879E-3</v>
      </c>
      <c r="R57" s="19">
        <f t="shared" si="5"/>
        <v>-2.3844808462901278E-3</v>
      </c>
      <c r="S57" s="19">
        <f t="shared" si="6"/>
        <v>-8.8990036680295925E-3</v>
      </c>
      <c r="V57" s="74"/>
    </row>
    <row r="58" spans="1:22" x14ac:dyDescent="0.25">
      <c r="A58" s="26">
        <f>Wellpath!E58</f>
        <v>1650</v>
      </c>
      <c r="B58" s="22">
        <v>0</v>
      </c>
      <c r="C58" s="22">
        <f>SIN(Wellpath!$L58)</f>
        <v>0.49999999999999994</v>
      </c>
      <c r="D58" s="22">
        <v>0</v>
      </c>
      <c r="E58" s="20">
        <f>Model!$W$27*((drdp!B58+drdp!K58)*XYM1!$B58+(drdp!E58+drdp!N58)*XYM1!$C58+(drdp!H58+drdp!Q58)*XYM1!$D58)</f>
        <v>5.8680727432332434E-3</v>
      </c>
      <c r="F58" s="20">
        <f>Model!$W$27*((drdp!C58+drdp!L58)*XYM1!$B58+(drdp!F58+drdp!O58)*XYM1!$C58+(drdp!I58+drdp!R58)*XYM1!$D58)</f>
        <v>2.1899945620256545E-2</v>
      </c>
      <c r="G58" s="20">
        <f>Model!$W$27*((drdp!D58+drdp!M58)*XYM1!$B58+(drdp!G58+drdp!P58)*XYM1!$C58+(drdp!J58+drdp!S58)*XYM1!$D58)</f>
        <v>-1.3089969389957469E-2</v>
      </c>
      <c r="H58" s="18">
        <f>Model!$W$27*((drdp!B58)*XYM1!$B58+(drdp!E58)*XYM1!$C58+(drdp!H58)*XYM1!$D58)</f>
        <v>2.9340363716166217E-3</v>
      </c>
      <c r="I58" s="18">
        <f>Model!$W$27*((drdp!C58)*XYM1!$B58+(drdp!F58)*XYM1!$C58+(drdp!I58)*XYM1!$D58)</f>
        <v>1.0949972810128272E-2</v>
      </c>
      <c r="J58" s="18">
        <f>Model!$W$27*((drdp!D58)*XYM1!$B58+(drdp!G58)*XYM1!$C58+(drdp!J58)*XYM1!$D58)</f>
        <v>-6.5449846949787345E-3</v>
      </c>
      <c r="K58" s="21">
        <f>SUM(E$3:E57)+H58</f>
        <v>4.8508859158023922E-2</v>
      </c>
      <c r="L58" s="21">
        <f>SUM(F$3:F57)+I58</f>
        <v>0.18103752699494813</v>
      </c>
      <c r="M58" s="21">
        <f>SUM(G$3:G57)+J58</f>
        <v>-6.8071469207459434E-2</v>
      </c>
      <c r="N58" s="19">
        <f t="shared" si="1"/>
        <v>2.3531094168130011E-3</v>
      </c>
      <c r="O58" s="19">
        <f t="shared" si="2"/>
        <v>3.2774586180446569E-2</v>
      </c>
      <c r="P58" s="19">
        <f t="shared" si="3"/>
        <v>4.6337249200620982E-3</v>
      </c>
      <c r="Q58" s="19">
        <f t="shared" si="4"/>
        <v>8.7819238993148922E-3</v>
      </c>
      <c r="R58" s="19">
        <f t="shared" si="5"/>
        <v>-3.3020693124644119E-3</v>
      </c>
      <c r="S58" s="19">
        <f t="shared" si="6"/>
        <v>-1.2323490444231217E-2</v>
      </c>
      <c r="V58" s="74"/>
    </row>
    <row r="59" spans="1:22" x14ac:dyDescent="0.25">
      <c r="A59" s="26">
        <f>Wellpath!E59</f>
        <v>1680</v>
      </c>
      <c r="B59" s="22">
        <v>0</v>
      </c>
      <c r="C59" s="22">
        <f>SIN(Wellpath!$L59)</f>
        <v>0.5299192642332049</v>
      </c>
      <c r="D59" s="22">
        <v>0</v>
      </c>
      <c r="E59" s="20">
        <f>Model!$W$27*((drdp!B59+drdp!K59)*XYM1!$B59+(drdp!E59+drdp!N59)*XYM1!$C59+(drdp!H59+drdp!Q59)*XYM1!$D59)</f>
        <v>6.0901086986834526E-3</v>
      </c>
      <c r="F59" s="20">
        <f>Model!$W$27*((drdp!C59+drdp!L59)*XYM1!$B59+(drdp!F59+drdp!O59)*XYM1!$C59+(drdp!I59+drdp!R59)*XYM1!$D59)</f>
        <v>2.2728595087103825E-2</v>
      </c>
      <c r="G59" s="20">
        <f>Model!$W$27*((drdp!D59+drdp!M59)*XYM1!$B59+(drdp!G59+drdp!P59)*XYM1!$C59+(drdp!J59+drdp!S59)*XYM1!$D59)</f>
        <v>-1.4703408994095786E-2</v>
      </c>
      <c r="H59" s="18">
        <f>Model!$W$27*((drdp!B59)*XYM1!$B59+(drdp!E59)*XYM1!$C59+(drdp!H59)*XYM1!$D59)</f>
        <v>3.0450543493417263E-3</v>
      </c>
      <c r="I59" s="18">
        <f>Model!$W$27*((drdp!C59)*XYM1!$B59+(drdp!F59)*XYM1!$C59+(drdp!I59)*XYM1!$D59)</f>
        <v>1.1364297543551912E-2</v>
      </c>
      <c r="J59" s="18">
        <f>Model!$W$27*((drdp!D59)*XYM1!$B59+(drdp!G59)*XYM1!$C59+(drdp!J59)*XYM1!$D59)</f>
        <v>-7.351704497047893E-3</v>
      </c>
      <c r="K59" s="21">
        <f>SUM(E$3:E58)+H59</f>
        <v>5.448794987898227E-2</v>
      </c>
      <c r="L59" s="21">
        <f>SUM(F$3:F58)+I59</f>
        <v>0.20335179734862832</v>
      </c>
      <c r="M59" s="21">
        <f>SUM(G$3:G58)+J59</f>
        <v>-8.1968158399486055E-2</v>
      </c>
      <c r="N59" s="19">
        <f t="shared" si="1"/>
        <v>2.9689366820144841E-3</v>
      </c>
      <c r="O59" s="19">
        <f t="shared" si="2"/>
        <v>4.1351953484917603E-2</v>
      </c>
      <c r="P59" s="19">
        <f t="shared" si="3"/>
        <v>6.7187789914032363E-3</v>
      </c>
      <c r="Q59" s="19">
        <f t="shared" si="4"/>
        <v>1.108022254173302E-2</v>
      </c>
      <c r="R59" s="19">
        <f t="shared" si="5"/>
        <v>-4.466276906543676E-3</v>
      </c>
      <c r="S59" s="19">
        <f t="shared" si="6"/>
        <v>-1.6668372335892554E-2</v>
      </c>
      <c r="V59" s="74"/>
    </row>
    <row r="60" spans="1:22" x14ac:dyDescent="0.25">
      <c r="A60" s="26">
        <f>Wellpath!E60</f>
        <v>1710</v>
      </c>
      <c r="B60" s="22">
        <v>0</v>
      </c>
      <c r="C60" s="22">
        <f>SIN(Wellpath!$L60)</f>
        <v>0.5591929034707469</v>
      </c>
      <c r="D60" s="22">
        <v>0</v>
      </c>
      <c r="E60" s="20">
        <f>Model!$W$27*((drdp!B60+drdp!K60)*XYM1!$B60+(drdp!E60+drdp!N60)*XYM1!$C60+(drdp!H60+drdp!Q60)*XYM1!$D60)</f>
        <v>6.2824742567292634E-3</v>
      </c>
      <c r="F60" s="20">
        <f>Model!$W$27*((drdp!C60+drdp!L60)*XYM1!$B60+(drdp!F60+drdp!O60)*XYM1!$C60+(drdp!I60+drdp!R60)*XYM1!$D60)</f>
        <v>2.3446513123357129E-2</v>
      </c>
      <c r="G60" s="20">
        <f>Model!$W$27*((drdp!D60+drdp!M60)*XYM1!$B60+(drdp!G60+drdp!P60)*XYM1!$C60+(drdp!J60+drdp!S60)*XYM1!$D60)</f>
        <v>-1.6372761097733883E-2</v>
      </c>
      <c r="H60" s="18">
        <f>Model!$W$27*((drdp!B60)*XYM1!$B60+(drdp!E60)*XYM1!$C60+(drdp!H60)*XYM1!$D60)</f>
        <v>3.1412371283646317E-3</v>
      </c>
      <c r="I60" s="18">
        <f>Model!$W$27*((drdp!C60)*XYM1!$B60+(drdp!F60)*XYM1!$C60+(drdp!I60)*XYM1!$D60)</f>
        <v>1.1723256561678564E-2</v>
      </c>
      <c r="J60" s="18">
        <f>Model!$W$27*((drdp!D60)*XYM1!$B60+(drdp!G60)*XYM1!$C60+(drdp!J60)*XYM1!$D60)</f>
        <v>-8.1863805488669415E-3</v>
      </c>
      <c r="K60" s="21">
        <f>SUM(E$3:E59)+H60</f>
        <v>6.0674241356688627E-2</v>
      </c>
      <c r="L60" s="21">
        <f>SUM(F$3:F59)+I60</f>
        <v>0.22643935145385877</v>
      </c>
      <c r="M60" s="21">
        <f>SUM(G$3:G59)+J60</f>
        <v>-9.7506243445400903E-2</v>
      </c>
      <c r="N60" s="19">
        <f t="shared" si="1"/>
        <v>3.6813635642097046E-3</v>
      </c>
      <c r="O60" s="19">
        <f t="shared" si="2"/>
        <v>5.1274779886844174E-2</v>
      </c>
      <c r="P60" s="19">
        <f t="shared" si="3"/>
        <v>9.5074675108337871E-3</v>
      </c>
      <c r="Q60" s="19">
        <f t="shared" si="4"/>
        <v>1.3739035862763468E-2</v>
      </c>
      <c r="R60" s="19">
        <f t="shared" si="5"/>
        <v>-5.9161173485902932E-3</v>
      </c>
      <c r="S60" s="19">
        <f t="shared" si="6"/>
        <v>-2.2079250528478648E-2</v>
      </c>
      <c r="V60" s="74"/>
    </row>
    <row r="61" spans="1:22" x14ac:dyDescent="0.25">
      <c r="A61" s="26">
        <f>Wellpath!E61</f>
        <v>1740</v>
      </c>
      <c r="B61" s="22">
        <v>0</v>
      </c>
      <c r="C61" s="22">
        <f>SIN(Wellpath!$L61)</f>
        <v>0.58778525229247314</v>
      </c>
      <c r="D61" s="22">
        <v>0</v>
      </c>
      <c r="E61" s="20">
        <f>Model!$W$27*((drdp!B61+drdp!K61)*XYM1!$B61+(drdp!E61+drdp!N61)*XYM1!$C61+(drdp!H61+drdp!Q61)*XYM1!$D61)</f>
        <v>6.4442322317083914E-3</v>
      </c>
      <c r="F61" s="20">
        <f>Model!$W$27*((drdp!C61+drdp!L61)*XYM1!$B61+(drdp!F61+drdp!O61)*XYM1!$C61+(drdp!I61+drdp!R61)*XYM1!$D61)</f>
        <v>2.4050202104508697E-2</v>
      </c>
      <c r="G61" s="20">
        <f>Model!$W$27*((drdp!D61+drdp!M61)*XYM1!$B61+(drdp!G61+drdp!P61)*XYM1!$C61+(drdp!J61+drdp!S61)*XYM1!$D61)</f>
        <v>-1.8089892785225499E-2</v>
      </c>
      <c r="H61" s="18">
        <f>Model!$W$27*((drdp!B61)*XYM1!$B61+(drdp!E61)*XYM1!$C61+(drdp!H61)*XYM1!$D61)</f>
        <v>3.2221161158541957E-3</v>
      </c>
      <c r="I61" s="18">
        <f>Model!$W$27*((drdp!C61)*XYM1!$B61+(drdp!F61)*XYM1!$C61+(drdp!I61)*XYM1!$D61)</f>
        <v>1.2025101052254348E-2</v>
      </c>
      <c r="J61" s="18">
        <f>Model!$W$27*((drdp!D61)*XYM1!$B61+(drdp!G61)*XYM1!$C61+(drdp!J61)*XYM1!$D61)</f>
        <v>-9.0449463926127495E-3</v>
      </c>
      <c r="K61" s="21">
        <f>SUM(E$3:E60)+H61</f>
        <v>6.7037594600907455E-2</v>
      </c>
      <c r="L61" s="21">
        <f>SUM(F$3:F60)+I61</f>
        <v>0.2501877090677917</v>
      </c>
      <c r="M61" s="21">
        <f>SUM(G$3:G60)+J61</f>
        <v>-0.11473757038688059</v>
      </c>
      <c r="N61" s="19">
        <f t="shared" si="1"/>
        <v>4.4940390898756165E-3</v>
      </c>
      <c r="O61" s="19">
        <f t="shared" si="2"/>
        <v>6.2593889768589983E-2</v>
      </c>
      <c r="P61" s="19">
        <f t="shared" si="3"/>
        <v>1.3164710058284379E-2</v>
      </c>
      <c r="Q61" s="19">
        <f t="shared" si="4"/>
        <v>1.6771982214616399E-2</v>
      </c>
      <c r="R61" s="19">
        <f t="shared" si="5"/>
        <v>-7.6917307290887858E-3</v>
      </c>
      <c r="S61" s="19">
        <f t="shared" si="6"/>
        <v>-2.8705929879098153E-2</v>
      </c>
      <c r="V61" s="74"/>
    </row>
    <row r="62" spans="1:22" x14ac:dyDescent="0.25">
      <c r="A62" s="26">
        <f>Wellpath!E62</f>
        <v>1770</v>
      </c>
      <c r="B62" s="22">
        <v>0</v>
      </c>
      <c r="C62" s="22">
        <f>SIN(Wellpath!$L62)</f>
        <v>0.61566147532565829</v>
      </c>
      <c r="D62" s="22">
        <v>0</v>
      </c>
      <c r="E62" s="20">
        <f>Model!$W$27*((drdp!B62+drdp!K62)*XYM1!$B62+(drdp!E62+drdp!N62)*XYM1!$C62+(drdp!H62+drdp!Q62)*XYM1!$D62)</f>
        <v>6.5745945550265954E-3</v>
      </c>
      <c r="F62" s="20">
        <f>Model!$W$27*((drdp!C62+drdp!L62)*XYM1!$B62+(drdp!F62+drdp!O62)*XYM1!$C62+(drdp!I62+drdp!R62)*XYM1!$D62)</f>
        <v>2.4536720918524952E-2</v>
      </c>
      <c r="G62" s="20">
        <f>Model!$W$27*((drdp!D62+drdp!M62)*XYM1!$B62+(drdp!G62+drdp!P62)*XYM1!$C62+(drdp!J62+drdp!S62)*XYM1!$D62)</f>
        <v>-1.9846438363594669E-2</v>
      </c>
      <c r="H62" s="18">
        <f>Model!$W$27*((drdp!B62)*XYM1!$B62+(drdp!E62)*XYM1!$C62+(drdp!H62)*XYM1!$D62)</f>
        <v>3.2872972775132977E-3</v>
      </c>
      <c r="I62" s="18">
        <f>Model!$W$27*((drdp!C62)*XYM1!$B62+(drdp!F62)*XYM1!$C62+(drdp!I62)*XYM1!$D62)</f>
        <v>1.2268360459262476E-2</v>
      </c>
      <c r="J62" s="18">
        <f>Model!$W$27*((drdp!D62)*XYM1!$B62+(drdp!G62)*XYM1!$C62+(drdp!J62)*XYM1!$D62)</f>
        <v>-9.9232191817973346E-3</v>
      </c>
      <c r="K62" s="21">
        <f>SUM(E$3:E61)+H62</f>
        <v>7.3547007994274952E-2</v>
      </c>
      <c r="L62" s="21">
        <f>SUM(F$3:F61)+I62</f>
        <v>0.27448117057930854</v>
      </c>
      <c r="M62" s="21">
        <f>SUM(G$3:G61)+J62</f>
        <v>-0.13370573596129068</v>
      </c>
      <c r="N62" s="19">
        <f t="shared" si="1"/>
        <v>5.4091623849099437E-3</v>
      </c>
      <c r="O62" s="19">
        <f t="shared" si="2"/>
        <v>7.5339913002587466E-2</v>
      </c>
      <c r="P62" s="19">
        <f t="shared" si="3"/>
        <v>1.7877223828950378E-2</v>
      </c>
      <c r="Q62" s="19">
        <f t="shared" si="4"/>
        <v>2.0187268846874353E-2</v>
      </c>
      <c r="R62" s="19">
        <f t="shared" si="5"/>
        <v>-9.8336568316254609E-3</v>
      </c>
      <c r="S62" s="19">
        <f t="shared" si="6"/>
        <v>-3.6699706919823015E-2</v>
      </c>
      <c r="V62" s="74"/>
    </row>
    <row r="63" spans="1:22" x14ac:dyDescent="0.25">
      <c r="A63" s="26">
        <f>Wellpath!E63</f>
        <v>1800</v>
      </c>
      <c r="B63" s="22">
        <v>0</v>
      </c>
      <c r="C63" s="22">
        <f>SIN(Wellpath!$L63)</f>
        <v>0.64278760968653925</v>
      </c>
      <c r="D63" s="22">
        <v>0</v>
      </c>
      <c r="E63" s="20">
        <f>Model!$W$27*((drdp!B63+drdp!K63)*XYM1!$B63+(drdp!E63+drdp!N63)*XYM1!$C63+(drdp!H63+drdp!Q63)*XYM1!$D63)</f>
        <v>6.6729261145486423E-3</v>
      </c>
      <c r="F63" s="20">
        <f>Model!$W$27*((drdp!C63+drdp!L63)*XYM1!$B63+(drdp!F63+drdp!O63)*XYM1!$C63+(drdp!I63+drdp!R63)*XYM1!$D63)</f>
        <v>2.490369929464871E-2</v>
      </c>
      <c r="G63" s="20">
        <f>Model!$W$27*((drdp!D63+drdp!M63)*XYM1!$B63+(drdp!G63+drdp!P63)*XYM1!$C63+(drdp!J63+drdp!S63)*XYM1!$D63)</f>
        <v>-2.1633840119350909E-2</v>
      </c>
      <c r="H63" s="18">
        <f>Model!$W$27*((drdp!B63)*XYM1!$B63+(drdp!E63)*XYM1!$C63+(drdp!H63)*XYM1!$D63)</f>
        <v>3.3364630572743212E-3</v>
      </c>
      <c r="I63" s="18">
        <f>Model!$W$27*((drdp!C63)*XYM1!$B63+(drdp!F63)*XYM1!$C63+(drdp!I63)*XYM1!$D63)</f>
        <v>1.2451849647324355E-2</v>
      </c>
      <c r="J63" s="18">
        <f>Model!$W$27*((drdp!D63)*XYM1!$B63+(drdp!G63)*XYM1!$C63+(drdp!J63)*XYM1!$D63)</f>
        <v>-1.0816920059675455E-2</v>
      </c>
      <c r="K63" s="21">
        <f>SUM(E$3:E62)+H63</f>
        <v>8.0170768329062572E-2</v>
      </c>
      <c r="L63" s="21">
        <f>SUM(F$3:F62)+I63</f>
        <v>0.29920138068589536</v>
      </c>
      <c r="M63" s="21">
        <f>SUM(G$3:G62)+J63</f>
        <v>-0.15444587520276348</v>
      </c>
      <c r="N63" s="19">
        <f t="shared" si="1"/>
        <v>6.4273520944722225E-3</v>
      </c>
      <c r="O63" s="19">
        <f t="shared" si="2"/>
        <v>8.9521466204346076E-2</v>
      </c>
      <c r="P63" s="19">
        <f t="shared" si="3"/>
        <v>2.3853528367147592E-2</v>
      </c>
      <c r="Q63" s="19">
        <f t="shared" si="4"/>
        <v>2.3987204574704574E-2</v>
      </c>
      <c r="R63" s="19">
        <f t="shared" si="5"/>
        <v>-1.2382044480260061E-2</v>
      </c>
      <c r="S63" s="19">
        <f t="shared" si="6"/>
        <v>-4.6210419101908325E-2</v>
      </c>
      <c r="V63" s="74"/>
    </row>
    <row r="64" spans="1:22" x14ac:dyDescent="0.25">
      <c r="A64" s="26">
        <f>Wellpath!E64</f>
        <v>1830</v>
      </c>
      <c r="B64" s="22">
        <v>0</v>
      </c>
      <c r="C64" s="22">
        <f>SIN(Wellpath!$L64)</f>
        <v>0.66913060635885824</v>
      </c>
      <c r="D64" s="22">
        <v>0</v>
      </c>
      <c r="E64" s="20">
        <f>Model!$W$27*((drdp!B64+drdp!K64)*XYM1!$B64+(drdp!E64+drdp!N64)*XYM1!$C64+(drdp!H64+drdp!Q64)*XYM1!$D64)</f>
        <v>6.7387478488007985E-3</v>
      </c>
      <c r="F64" s="20">
        <f>Model!$W$27*((drdp!C64+drdp!L64)*XYM1!$B64+(drdp!F64+drdp!O64)*XYM1!$C64+(drdp!I64+drdp!R64)*XYM1!$D64)</f>
        <v>2.5149349351120058E-2</v>
      </c>
      <c r="G64" s="20">
        <f>Model!$W$27*((drdp!D64+drdp!M64)*XYM1!$B64+(drdp!G64+drdp!P64)*XYM1!$C64+(drdp!J64+drdp!S64)*XYM1!$D64)</f>
        <v>-2.3443390010809188E-2</v>
      </c>
      <c r="H64" s="18">
        <f>Model!$W$27*((drdp!B64)*XYM1!$B64+(drdp!E64)*XYM1!$C64+(drdp!H64)*XYM1!$D64)</f>
        <v>3.3693739244003993E-3</v>
      </c>
      <c r="I64" s="18">
        <f>Model!$W$27*((drdp!C64)*XYM1!$B64+(drdp!F64)*XYM1!$C64+(drdp!I64)*XYM1!$D64)</f>
        <v>1.2574674675560029E-2</v>
      </c>
      <c r="J64" s="18">
        <f>Model!$W$27*((drdp!D64)*XYM1!$B64+(drdp!G64)*XYM1!$C64+(drdp!J64)*XYM1!$D64)</f>
        <v>-1.1721695005404594E-2</v>
      </c>
      <c r="K64" s="21">
        <f>SUM(E$3:E63)+H64</f>
        <v>8.6876605310737293E-2</v>
      </c>
      <c r="L64" s="21">
        <f>SUM(F$3:F63)+I64</f>
        <v>0.32422790500877968</v>
      </c>
      <c r="M64" s="21">
        <f>SUM(G$3:G63)+J64</f>
        <v>-0.17698449026784352</v>
      </c>
      <c r="N64" s="19">
        <f t="shared" si="1"/>
        <v>7.5475445503176272E-3</v>
      </c>
      <c r="O64" s="19">
        <f t="shared" si="2"/>
        <v>0.10512373438638226</v>
      </c>
      <c r="P64" s="19">
        <f t="shared" si="3"/>
        <v>3.1323509795368396E-2</v>
      </c>
      <c r="Q64" s="19">
        <f t="shared" si="4"/>
        <v>2.8167819734174974E-2</v>
      </c>
      <c r="R64" s="19">
        <f t="shared" si="5"/>
        <v>-1.5375811707121467E-2</v>
      </c>
      <c r="S64" s="19">
        <f t="shared" si="6"/>
        <v>-5.7383310498589662E-2</v>
      </c>
      <c r="V64" s="74"/>
    </row>
    <row r="65" spans="1:22" x14ac:dyDescent="0.25">
      <c r="A65" s="26">
        <f>Wellpath!E65</f>
        <v>1860</v>
      </c>
      <c r="B65" s="22">
        <v>0</v>
      </c>
      <c r="C65" s="22">
        <f>SIN(Wellpath!$L65)</f>
        <v>0.69465837045899725</v>
      </c>
      <c r="D65" s="22">
        <v>0</v>
      </c>
      <c r="E65" s="20">
        <f>Model!$W$27*((drdp!B65+drdp!K65)*XYM1!$B65+(drdp!E65+drdp!N65)*XYM1!$C65+(drdp!H65+drdp!Q65)*XYM1!$D65)</f>
        <v>6.7717390809101594E-3</v>
      </c>
      <c r="F65" s="20">
        <f>Model!$W$27*((drdp!C65+drdp!L65)*XYM1!$B65+(drdp!F65+drdp!O65)*XYM1!$C65+(drdp!I65+drdp!R65)*XYM1!$D65)</f>
        <v>2.5272474305556489E-2</v>
      </c>
      <c r="G65" s="20">
        <f>Model!$W$27*((drdp!D65+drdp!M65)*XYM1!$B65+(drdp!G65+drdp!P65)*XYM1!$C65+(drdp!J65+drdp!S65)*XYM1!$D65)</f>
        <v>-2.5266272092793623E-2</v>
      </c>
      <c r="H65" s="18">
        <f>Model!$W$27*((drdp!B65)*XYM1!$B65+(drdp!E65)*XYM1!$C65+(drdp!H65)*XYM1!$D65)</f>
        <v>3.3858695404550797E-3</v>
      </c>
      <c r="I65" s="18">
        <f>Model!$W$27*((drdp!C65)*XYM1!$B65+(drdp!F65)*XYM1!$C65+(drdp!I65)*XYM1!$D65)</f>
        <v>1.2636237152778245E-2</v>
      </c>
      <c r="J65" s="18">
        <f>Model!$W$27*((drdp!D65)*XYM1!$B65+(drdp!G65)*XYM1!$C65+(drdp!J65)*XYM1!$D65)</f>
        <v>-1.2633136046396811E-2</v>
      </c>
      <c r="K65" s="21">
        <f>SUM(E$3:E64)+H65</f>
        <v>9.3631848775592774E-2</v>
      </c>
      <c r="L65" s="21">
        <f>SUM(F$3:F64)+I65</f>
        <v>0.34943881683711797</v>
      </c>
      <c r="M65" s="21">
        <f>SUM(G$3:G64)+J65</f>
        <v>-0.20133932131964494</v>
      </c>
      <c r="N65" s="19">
        <f t="shared" si="1"/>
        <v>8.7669231051354744E-3</v>
      </c>
      <c r="O65" s="19">
        <f t="shared" si="2"/>
        <v>0.12210748671252489</v>
      </c>
      <c r="P65" s="19">
        <f t="shared" si="3"/>
        <v>4.0537522309455232E-2</v>
      </c>
      <c r="Q65" s="19">
        <f t="shared" si="4"/>
        <v>3.2718602454415095E-2</v>
      </c>
      <c r="R65" s="19">
        <f t="shared" si="5"/>
        <v>-1.8851772886381478E-2</v>
      </c>
      <c r="S65" s="19">
        <f t="shared" si="6"/>
        <v>-7.0355774224725054E-2</v>
      </c>
      <c r="V65" s="74"/>
    </row>
    <row r="66" spans="1:22" x14ac:dyDescent="0.25">
      <c r="A66" s="26">
        <f>Wellpath!E66</f>
        <v>1890</v>
      </c>
      <c r="B66" s="22">
        <v>0</v>
      </c>
      <c r="C66" s="22">
        <f>SIN(Wellpath!$L66)</f>
        <v>0.71933980033865108</v>
      </c>
      <c r="D66" s="22">
        <v>0</v>
      </c>
      <c r="E66" s="20">
        <f>Model!$W$27*((drdp!B66+drdp!K66)*XYM1!$B66+(drdp!E66+drdp!N66)*XYM1!$C66+(drdp!H66+drdp!Q66)*XYM1!$D66)</f>
        <v>6.7717390809101594E-3</v>
      </c>
      <c r="F66" s="20">
        <f>Model!$W$27*((drdp!C66+drdp!L66)*XYM1!$B66+(drdp!F66+drdp!O66)*XYM1!$C66+(drdp!I66+drdp!R66)*XYM1!$D66)</f>
        <v>2.5272474305556489E-2</v>
      </c>
      <c r="G66" s="20">
        <f>Model!$W$27*((drdp!D66+drdp!M66)*XYM1!$B66+(drdp!G66+drdp!P66)*XYM1!$C66+(drdp!J66+drdp!S66)*XYM1!$D66)</f>
        <v>-2.7093605467036257E-2</v>
      </c>
      <c r="H66" s="18">
        <f>Model!$W$27*((drdp!B66)*XYM1!$B66+(drdp!E66)*XYM1!$C66+(drdp!H66)*XYM1!$D66)</f>
        <v>3.3858695404550797E-3</v>
      </c>
      <c r="I66" s="18">
        <f>Model!$W$27*((drdp!C66)*XYM1!$B66+(drdp!F66)*XYM1!$C66+(drdp!I66)*XYM1!$D66)</f>
        <v>1.2636237152778245E-2</v>
      </c>
      <c r="J66" s="18">
        <f>Model!$W$27*((drdp!D66)*XYM1!$B66+(drdp!G66)*XYM1!$C66+(drdp!J66)*XYM1!$D66)</f>
        <v>-1.3546802733518128E-2</v>
      </c>
      <c r="K66" s="21">
        <f>SUM(E$3:E65)+H66</f>
        <v>0.10040358785650294</v>
      </c>
      <c r="L66" s="21">
        <f>SUM(F$3:F65)+I66</f>
        <v>0.37471129114267449</v>
      </c>
      <c r="M66" s="21">
        <f>SUM(G$3:G65)+J66</f>
        <v>-0.22751926009955986</v>
      </c>
      <c r="N66" s="19">
        <f t="shared" si="1"/>
        <v>1.0080880454458504E-2</v>
      </c>
      <c r="O66" s="19">
        <f t="shared" si="2"/>
        <v>0.14040855170981018</v>
      </c>
      <c r="P66" s="19">
        <f t="shared" si="3"/>
        <v>5.1765013716251175E-2</v>
      </c>
      <c r="Q66" s="19">
        <f t="shared" si="4"/>
        <v>3.7622358041067172E-2</v>
      </c>
      <c r="R66" s="19">
        <f t="shared" si="5"/>
        <v>-2.2843750020452702E-2</v>
      </c>
      <c r="S66" s="19">
        <f t="shared" si="6"/>
        <v>-8.5254035711732054E-2</v>
      </c>
      <c r="V66" s="74"/>
    </row>
    <row r="67" spans="1:22" x14ac:dyDescent="0.25">
      <c r="A67" s="26">
        <f>Wellpath!E67</f>
        <v>1920</v>
      </c>
      <c r="B67" s="22">
        <v>0</v>
      </c>
      <c r="C67" s="22">
        <f>SIN(Wellpath!$L67)</f>
        <v>0.74314482547739424</v>
      </c>
      <c r="D67" s="22">
        <v>0</v>
      </c>
      <c r="E67" s="20">
        <f>Model!$W$27*((drdp!B67+drdp!K67)*XYM1!$B67+(drdp!E67+drdp!N67)*XYM1!$C67+(drdp!H67+drdp!Q67)*XYM1!$D67)</f>
        <v>6.7387478488007985E-3</v>
      </c>
      <c r="F67" s="20">
        <f>Model!$W$27*((drdp!C67+drdp!L67)*XYM1!$B67+(drdp!F67+drdp!O67)*XYM1!$C67+(drdp!I67+drdp!R67)*XYM1!$D67)</f>
        <v>2.5149349351120055E-2</v>
      </c>
      <c r="G67" s="20">
        <f>Model!$W$27*((drdp!D67+drdp!M67)*XYM1!$B67+(drdp!G67+drdp!P67)*XYM1!$C67+(drdp!J67+drdp!S67)*XYM1!$D67)</f>
        <v>-2.8916487549020705E-2</v>
      </c>
      <c r="H67" s="18">
        <f>Model!$W$27*((drdp!B67)*XYM1!$B67+(drdp!E67)*XYM1!$C67+(drdp!H67)*XYM1!$D67)</f>
        <v>3.3693739244003993E-3</v>
      </c>
      <c r="I67" s="18">
        <f>Model!$W$27*((drdp!C67)*XYM1!$B67+(drdp!F67)*XYM1!$C67+(drdp!I67)*XYM1!$D67)</f>
        <v>1.2574674675560027E-2</v>
      </c>
      <c r="J67" s="18">
        <f>Model!$W$27*((drdp!D67)*XYM1!$B67+(drdp!G67)*XYM1!$C67+(drdp!J67)*XYM1!$D67)</f>
        <v>-1.4458243774510353E-2</v>
      </c>
      <c r="K67" s="21">
        <f>SUM(E$3:E66)+H67</f>
        <v>0.10715883132135842</v>
      </c>
      <c r="L67" s="21">
        <f>SUM(F$3:F66)+I67</f>
        <v>0.39992220297101277</v>
      </c>
      <c r="M67" s="21">
        <f>SUM(G$3:G66)+J67</f>
        <v>-0.25552430660758835</v>
      </c>
      <c r="N67" s="19">
        <f t="shared" si="1"/>
        <v>1.1483015130159346E-2</v>
      </c>
      <c r="O67" s="19">
        <f t="shared" si="2"/>
        <v>0.15993776842918794</v>
      </c>
      <c r="P67" s="19">
        <f t="shared" si="3"/>
        <v>6.5292671267288813E-2</v>
      </c>
      <c r="Q67" s="19">
        <f t="shared" si="4"/>
        <v>4.2855195889836821E-2</v>
      </c>
      <c r="R67" s="19">
        <f t="shared" si="5"/>
        <v>-2.7381686070269633E-2</v>
      </c>
      <c r="S67" s="19">
        <f t="shared" si="6"/>
        <v>-0.10218984361114725</v>
      </c>
      <c r="V67" s="74"/>
    </row>
    <row r="68" spans="1:22" x14ac:dyDescent="0.25">
      <c r="A68" s="26">
        <f>Wellpath!E68</f>
        <v>1950</v>
      </c>
      <c r="B68" s="22">
        <v>0</v>
      </c>
      <c r="C68" s="22">
        <f>SIN(Wellpath!$L68)</f>
        <v>0.76604444311897801</v>
      </c>
      <c r="D68" s="22">
        <v>0</v>
      </c>
      <c r="E68" s="20">
        <f>Model!$W$27*((drdp!B68+drdp!K68)*XYM1!$B68+(drdp!E68+drdp!N68)*XYM1!$C68+(drdp!H68+drdp!Q68)*XYM1!$D68)</f>
        <v>6.6729261145486432E-3</v>
      </c>
      <c r="F68" s="20">
        <f>Model!$W$27*((drdp!C68+drdp!L68)*XYM1!$B68+(drdp!F68+drdp!O68)*XYM1!$C68+(drdp!I68+drdp!R68)*XYM1!$D68)</f>
        <v>2.490369929464872E-2</v>
      </c>
      <c r="G68" s="20">
        <f>Model!$W$27*((drdp!D68+drdp!M68)*XYM1!$B68+(drdp!G68+drdp!P68)*XYM1!$C68+(drdp!J68+drdp!S68)*XYM1!$D68)</f>
        <v>-3.0726037440478974E-2</v>
      </c>
      <c r="H68" s="18">
        <f>Model!$W$27*((drdp!B68)*XYM1!$B68+(drdp!E68)*XYM1!$C68+(drdp!H68)*XYM1!$D68)</f>
        <v>3.3364630572743216E-3</v>
      </c>
      <c r="I68" s="18">
        <f>Model!$W$27*((drdp!C68)*XYM1!$B68+(drdp!F68)*XYM1!$C68+(drdp!I68)*XYM1!$D68)</f>
        <v>1.245184964732436E-2</v>
      </c>
      <c r="J68" s="18">
        <f>Model!$W$27*((drdp!D68)*XYM1!$B68+(drdp!G68)*XYM1!$C68+(drdp!J68)*XYM1!$D68)</f>
        <v>-1.5363018720239487E-2</v>
      </c>
      <c r="K68" s="21">
        <f>SUM(E$3:E67)+H68</f>
        <v>0.11386466830303314</v>
      </c>
      <c r="L68" s="21">
        <f>SUM(F$3:F67)+I68</f>
        <v>0.42494872729389721</v>
      </c>
      <c r="M68" s="21">
        <f>SUM(G$3:G67)+J68</f>
        <v>-0.28534556910233816</v>
      </c>
      <c r="N68" s="19">
        <f t="shared" ref="N68:N131" si="7">K68^2</f>
        <v>1.2965162687759761E-2</v>
      </c>
      <c r="O68" s="19">
        <f t="shared" ref="O68:O131" si="8">L68^2</f>
        <v>0.18058142082870302</v>
      </c>
      <c r="P68" s="19">
        <f t="shared" ref="P68:P131" si="9">M68^2</f>
        <v>8.1422093806337248E-2</v>
      </c>
      <c r="Q68" s="19">
        <f t="shared" ref="Q68:Q131" si="10">K68*L68</f>
        <v>4.8386645879115696E-2</v>
      </c>
      <c r="R68" s="19">
        <f t="shared" ref="R68:R131" si="11">K68*M68</f>
        <v>-3.2490778577577956E-2</v>
      </c>
      <c r="S68" s="19">
        <f t="shared" ref="S68:S131" si="12">L68*M68</f>
        <v>-0.1212572364289914</v>
      </c>
      <c r="V68" s="74"/>
    </row>
    <row r="69" spans="1:22" x14ac:dyDescent="0.25">
      <c r="A69" s="26">
        <f>Wellpath!E69</f>
        <v>1980</v>
      </c>
      <c r="B69" s="22">
        <v>0</v>
      </c>
      <c r="C69" s="22">
        <f>SIN(Wellpath!$L69)</f>
        <v>0.78801075360672201</v>
      </c>
      <c r="D69" s="22">
        <v>0</v>
      </c>
      <c r="E69" s="20">
        <f>Model!$W$27*((drdp!B69+drdp!K69)*XYM1!$B69+(drdp!E69+drdp!N69)*XYM1!$C69+(drdp!H69+drdp!Q69)*XYM1!$D69)</f>
        <v>6.5745945550265954E-3</v>
      </c>
      <c r="F69" s="20">
        <f>Model!$W$27*((drdp!C69+drdp!L69)*XYM1!$B69+(drdp!F69+drdp!O69)*XYM1!$C69+(drdp!I69+drdp!R69)*XYM1!$D69)</f>
        <v>2.4536720918524949E-2</v>
      </c>
      <c r="G69" s="20">
        <f>Model!$W$27*((drdp!D69+drdp!M69)*XYM1!$B69+(drdp!G69+drdp!P69)*XYM1!$C69+(drdp!J69+drdp!S69)*XYM1!$D69)</f>
        <v>-3.2513439196235221E-2</v>
      </c>
      <c r="H69" s="18">
        <f>Model!$W$27*((drdp!B69)*XYM1!$B69+(drdp!E69)*XYM1!$C69+(drdp!H69)*XYM1!$D69)</f>
        <v>3.2872972775132977E-3</v>
      </c>
      <c r="I69" s="18">
        <f>Model!$W$27*((drdp!C69)*XYM1!$B69+(drdp!F69)*XYM1!$C69+(drdp!I69)*XYM1!$D69)</f>
        <v>1.2268360459262474E-2</v>
      </c>
      <c r="J69" s="18">
        <f>Model!$W$27*((drdp!D69)*XYM1!$B69+(drdp!G69)*XYM1!$C69+(drdp!J69)*XYM1!$D69)</f>
        <v>-1.625671959811761E-2</v>
      </c>
      <c r="K69" s="21">
        <f>SUM(E$3:E68)+H69</f>
        <v>0.12048842863782076</v>
      </c>
      <c r="L69" s="21">
        <f>SUM(F$3:F68)+I69</f>
        <v>0.44966893740048403</v>
      </c>
      <c r="M69" s="21">
        <f>SUM(G$3:G68)+J69</f>
        <v>-0.31696530742069523</v>
      </c>
      <c r="N69" s="19">
        <f t="shared" si="7"/>
        <v>1.4517461435611227E-2</v>
      </c>
      <c r="O69" s="19">
        <f t="shared" si="8"/>
        <v>0.20220215326288041</v>
      </c>
      <c r="P69" s="19">
        <f t="shared" si="9"/>
        <v>0.10046700610829583</v>
      </c>
      <c r="Q69" s="19">
        <f t="shared" si="10"/>
        <v>5.4179903674622915E-2</v>
      </c>
      <c r="R69" s="19">
        <f t="shared" si="11"/>
        <v>-3.8190651823823356E-2</v>
      </c>
      <c r="S69" s="19">
        <f t="shared" si="12"/>
        <v>-0.14252945298068179</v>
      </c>
      <c r="V69" s="74"/>
    </row>
    <row r="70" spans="1:22" x14ac:dyDescent="0.25">
      <c r="A70" s="26">
        <f>Wellpath!E70</f>
        <v>2010</v>
      </c>
      <c r="B70" s="22">
        <v>0</v>
      </c>
      <c r="C70" s="22">
        <f>SIN(Wellpath!$L70)</f>
        <v>0.80901699437494745</v>
      </c>
      <c r="D70" s="22">
        <v>0</v>
      </c>
      <c r="E70" s="20">
        <f>Model!$W$27*((drdp!B70+drdp!K70)*XYM1!$B70+(drdp!E70+drdp!N70)*XYM1!$C70+(drdp!H70+drdp!Q70)*XYM1!$D70)</f>
        <v>6.4442322317083923E-3</v>
      </c>
      <c r="F70" s="20">
        <f>Model!$W$27*((drdp!C70+drdp!L70)*XYM1!$B70+(drdp!F70+drdp!O70)*XYM1!$C70+(drdp!I70+drdp!R70)*XYM1!$D70)</f>
        <v>2.4050202104508693E-2</v>
      </c>
      <c r="G70" s="20">
        <f>Model!$W$27*((drdp!D70+drdp!M70)*XYM1!$B70+(drdp!G70+drdp!P70)*XYM1!$C70+(drdp!J70+drdp!S70)*XYM1!$D70)</f>
        <v>-3.4269984774604391E-2</v>
      </c>
      <c r="H70" s="18">
        <f>Model!$W$27*((drdp!B70)*XYM1!$B70+(drdp!E70)*XYM1!$C70+(drdp!H70)*XYM1!$D70)</f>
        <v>3.2221161158541962E-3</v>
      </c>
      <c r="I70" s="18">
        <f>Model!$W$27*((drdp!C70)*XYM1!$B70+(drdp!F70)*XYM1!$C70+(drdp!I70)*XYM1!$D70)</f>
        <v>1.2025101052254347E-2</v>
      </c>
      <c r="J70" s="18">
        <f>Model!$W$27*((drdp!D70)*XYM1!$B70+(drdp!G70)*XYM1!$C70+(drdp!J70)*XYM1!$D70)</f>
        <v>-1.7134992387302195E-2</v>
      </c>
      <c r="K70" s="21">
        <f>SUM(E$3:E69)+H70</f>
        <v>0.12699784203118825</v>
      </c>
      <c r="L70" s="21">
        <f>SUM(F$3:F69)+I70</f>
        <v>0.47396239891200082</v>
      </c>
      <c r="M70" s="21">
        <f>SUM(G$3:G69)+J70</f>
        <v>-0.35035701940611508</v>
      </c>
      <c r="N70" s="19">
        <f t="shared" si="7"/>
        <v>1.6128451880578643E-2</v>
      </c>
      <c r="O70" s="19">
        <f t="shared" si="8"/>
        <v>0.2246403555824186</v>
      </c>
      <c r="P70" s="19">
        <f t="shared" si="9"/>
        <v>0.1227500410471369</v>
      </c>
      <c r="Q70" s="19">
        <f t="shared" si="10"/>
        <v>6.0192201865749306E-2</v>
      </c>
      <c r="R70" s="19">
        <f t="shared" si="11"/>
        <v>-4.4494585405055756E-2</v>
      </c>
      <c r="S70" s="19">
        <f t="shared" si="12"/>
        <v>-0.16605605339338073</v>
      </c>
      <c r="V70" s="74"/>
    </row>
    <row r="71" spans="1:22" x14ac:dyDescent="0.25">
      <c r="A71" s="26">
        <f>Wellpath!E71</f>
        <v>2040</v>
      </c>
      <c r="B71" s="22">
        <v>0</v>
      </c>
      <c r="C71" s="22">
        <f>SIN(Wellpath!$L71)</f>
        <v>0.82903757255504174</v>
      </c>
      <c r="D71" s="22">
        <v>0</v>
      </c>
      <c r="E71" s="20">
        <f>Model!$W$27*((drdp!B71+drdp!K71)*XYM1!$B71+(drdp!E71+drdp!N71)*XYM1!$C71+(drdp!H71+drdp!Q71)*XYM1!$D71)</f>
        <v>6.2824742567292634E-3</v>
      </c>
      <c r="F71" s="20">
        <f>Model!$W$27*((drdp!C71+drdp!L71)*XYM1!$B71+(drdp!F71+drdp!O71)*XYM1!$C71+(drdp!I71+drdp!R71)*XYM1!$D71)</f>
        <v>2.3446513123357129E-2</v>
      </c>
      <c r="G71" s="20">
        <f>Model!$W$27*((drdp!D71+drdp!M71)*XYM1!$B71+(drdp!G71+drdp!P71)*XYM1!$C71+(drdp!J71+drdp!S71)*XYM1!$D71)</f>
        <v>-3.5987116462096014E-2</v>
      </c>
      <c r="H71" s="18">
        <f>Model!$W$27*((drdp!B71)*XYM1!$B71+(drdp!E71)*XYM1!$C71+(drdp!H71)*XYM1!$D71)</f>
        <v>3.1412371283646317E-3</v>
      </c>
      <c r="I71" s="18">
        <f>Model!$W$27*((drdp!C71)*XYM1!$B71+(drdp!F71)*XYM1!$C71+(drdp!I71)*XYM1!$D71)</f>
        <v>1.1723256561678564E-2</v>
      </c>
      <c r="J71" s="18">
        <f>Model!$W$27*((drdp!D71)*XYM1!$B71+(drdp!G71)*XYM1!$C71+(drdp!J71)*XYM1!$D71)</f>
        <v>-1.7993558231048007E-2</v>
      </c>
      <c r="K71" s="21">
        <f>SUM(E$3:E70)+H71</f>
        <v>0.1333611952754071</v>
      </c>
      <c r="L71" s="21">
        <f>SUM(F$3:F70)+I71</f>
        <v>0.49771075652593372</v>
      </c>
      <c r="M71" s="21">
        <f>SUM(G$3:G70)+J71</f>
        <v>-0.38548557002446526</v>
      </c>
      <c r="N71" s="19">
        <f t="shared" si="7"/>
        <v>1.7785208405285264E-2</v>
      </c>
      <c r="O71" s="19">
        <f t="shared" si="8"/>
        <v>0.24771599716161727</v>
      </c>
      <c r="P71" s="19">
        <f t="shared" si="9"/>
        <v>0.14859912469708692</v>
      </c>
      <c r="Q71" s="19">
        <f t="shared" si="10"/>
        <v>6.637530139172565E-2</v>
      </c>
      <c r="R71" s="19">
        <f t="shared" si="11"/>
        <v>-5.1408816379884328E-2</v>
      </c>
      <c r="S71" s="19">
        <f t="shared" si="12"/>
        <v>-0.19186031468670739</v>
      </c>
      <c r="V71" s="74"/>
    </row>
    <row r="72" spans="1:22" x14ac:dyDescent="0.25">
      <c r="A72" s="26">
        <f>Wellpath!E72</f>
        <v>2070</v>
      </c>
      <c r="B72" s="22">
        <v>0</v>
      </c>
      <c r="C72" s="22">
        <f>SIN(Wellpath!$L72)</f>
        <v>0.84804809615642596</v>
      </c>
      <c r="D72" s="22">
        <v>0</v>
      </c>
      <c r="E72" s="20">
        <f>Model!$W$27*((drdp!B72+drdp!K72)*XYM1!$B72+(drdp!E72+drdp!N72)*XYM1!$C72+(drdp!H72+drdp!Q72)*XYM1!$D72)</f>
        <v>6.0901086986834526E-3</v>
      </c>
      <c r="F72" s="20">
        <f>Model!$W$27*((drdp!C72+drdp!L72)*XYM1!$B72+(drdp!F72+drdp!O72)*XYM1!$C72+(drdp!I72+drdp!R72)*XYM1!$D72)</f>
        <v>2.2728595087103825E-2</v>
      </c>
      <c r="G72" s="20">
        <f>Model!$W$27*((drdp!D72+drdp!M72)*XYM1!$B72+(drdp!G72+drdp!P72)*XYM1!$C72+(drdp!J72+drdp!S72)*XYM1!$D72)</f>
        <v>-3.7656468565734097E-2</v>
      </c>
      <c r="H72" s="18">
        <f>Model!$W$27*((drdp!B72)*XYM1!$B72+(drdp!E72)*XYM1!$C72+(drdp!H72)*XYM1!$D72)</f>
        <v>3.0450543493417263E-3</v>
      </c>
      <c r="I72" s="18">
        <f>Model!$W$27*((drdp!C72)*XYM1!$B72+(drdp!F72)*XYM1!$C72+(drdp!I72)*XYM1!$D72)</f>
        <v>1.1364297543551912E-2</v>
      </c>
      <c r="J72" s="18">
        <f>Model!$W$27*((drdp!D72)*XYM1!$B72+(drdp!G72)*XYM1!$C72+(drdp!J72)*XYM1!$D72)</f>
        <v>-1.8828234282867048E-2</v>
      </c>
      <c r="K72" s="21">
        <f>SUM(E$3:E71)+H72</f>
        <v>0.13954748675311343</v>
      </c>
      <c r="L72" s="21">
        <f>SUM(F$3:F71)+I72</f>
        <v>0.52079831063116422</v>
      </c>
      <c r="M72" s="21">
        <f>SUM(G$3:G71)+J72</f>
        <v>-0.42230736253838036</v>
      </c>
      <c r="N72" s="19">
        <f t="shared" si="7"/>
        <v>1.947350105911037E-2</v>
      </c>
      <c r="O72" s="19">
        <f t="shared" si="8"/>
        <v>0.27123088035627463</v>
      </c>
      <c r="P72" s="19">
        <f t="shared" si="9"/>
        <v>0.17834350845412303</v>
      </c>
      <c r="Q72" s="19">
        <f t="shared" si="10"/>
        <v>7.267609535384624E-2</v>
      </c>
      <c r="R72" s="19">
        <f t="shared" si="11"/>
        <v>-5.8931931079566902E-2</v>
      </c>
      <c r="S72" s="19">
        <f t="shared" si="12"/>
        <v>-0.21993696097709109</v>
      </c>
      <c r="V72" s="74"/>
    </row>
    <row r="73" spans="1:22" x14ac:dyDescent="0.25">
      <c r="A73" s="26">
        <f>Wellpath!E73</f>
        <v>2100</v>
      </c>
      <c r="B73" s="22">
        <v>0</v>
      </c>
      <c r="C73" s="22">
        <f>SIN(Wellpath!$L73)</f>
        <v>0.8660254037844386</v>
      </c>
      <c r="D73" s="22">
        <v>0</v>
      </c>
      <c r="E73" s="20">
        <f>Model!$W$27*((drdp!B73+drdp!K73)*XYM1!$B73+(drdp!E73+drdp!N73)*XYM1!$C73+(drdp!H73+drdp!Q73)*XYM1!$D73)</f>
        <v>5.8680727432332443E-3</v>
      </c>
      <c r="F73" s="20">
        <f>Model!$W$27*((drdp!C73+drdp!L73)*XYM1!$B73+(drdp!F73+drdp!O73)*XYM1!$C73+(drdp!I73+drdp!R73)*XYM1!$D73)</f>
        <v>2.1899945620256548E-2</v>
      </c>
      <c r="G73" s="20">
        <f>Model!$W$27*((drdp!D73+drdp!M73)*XYM1!$B73+(drdp!G73+drdp!P73)*XYM1!$C73+(drdp!J73+drdp!S73)*XYM1!$D73)</f>
        <v>-3.9269908169872407E-2</v>
      </c>
      <c r="H73" s="18">
        <f>Model!$W$27*((drdp!B73)*XYM1!$B73+(drdp!E73)*XYM1!$C73+(drdp!H73)*XYM1!$D73)</f>
        <v>2.9340363716166221E-3</v>
      </c>
      <c r="I73" s="18">
        <f>Model!$W$27*((drdp!C73)*XYM1!$B73+(drdp!F73)*XYM1!$C73+(drdp!I73)*XYM1!$D73)</f>
        <v>1.0949972810128274E-2</v>
      </c>
      <c r="J73" s="18">
        <f>Model!$W$27*((drdp!D73)*XYM1!$B73+(drdp!G73)*XYM1!$C73+(drdp!J73)*XYM1!$D73)</f>
        <v>-1.9634954084936204E-2</v>
      </c>
      <c r="K73" s="21">
        <f>SUM(E$3:E72)+H73</f>
        <v>0.1455265774740718</v>
      </c>
      <c r="L73" s="21">
        <f>SUM(F$3:F72)+I73</f>
        <v>0.54311258098484438</v>
      </c>
      <c r="M73" s="21">
        <f>SUM(G$3:G72)+J73</f>
        <v>-0.46077055090618357</v>
      </c>
      <c r="N73" s="19">
        <f t="shared" si="7"/>
        <v>2.1177984751317023E-2</v>
      </c>
      <c r="O73" s="19">
        <f t="shared" si="8"/>
        <v>0.29497127562401915</v>
      </c>
      <c r="P73" s="19">
        <f t="shared" si="9"/>
        <v>0.2123095005823879</v>
      </c>
      <c r="Q73" s="19">
        <f t="shared" si="10"/>
        <v>7.9037315093834049E-2</v>
      </c>
      <c r="R73" s="19">
        <f t="shared" si="11"/>
        <v>-6.7054361274219473E-2</v>
      </c>
      <c r="S73" s="19">
        <f t="shared" si="12"/>
        <v>-0.25025028314446601</v>
      </c>
      <c r="V73" s="74"/>
    </row>
    <row r="74" spans="1:22" x14ac:dyDescent="0.25">
      <c r="A74" s="26">
        <f>Wellpath!E74</f>
        <v>2130</v>
      </c>
      <c r="B74" s="22">
        <v>0</v>
      </c>
      <c r="C74" s="22">
        <f>SIN(Wellpath!$L74)</f>
        <v>0.8660254037844386</v>
      </c>
      <c r="D74" s="22">
        <v>0</v>
      </c>
      <c r="E74" s="20">
        <f>Model!$W$27*((drdp!B74+drdp!K74)*XYM1!$B74+(drdp!E74+drdp!N74)*XYM1!$C74+(drdp!H74+drdp!Q74)*XYM1!$D74)</f>
        <v>5.8680727432332443E-3</v>
      </c>
      <c r="F74" s="20">
        <f>Model!$W$27*((drdp!C74+drdp!L74)*XYM1!$B74+(drdp!F74+drdp!O74)*XYM1!$C74+(drdp!I74+drdp!R74)*XYM1!$D74)</f>
        <v>2.1899945620256548E-2</v>
      </c>
      <c r="G74" s="20">
        <f>Model!$W$27*((drdp!D74+drdp!M74)*XYM1!$B74+(drdp!G74+drdp!P74)*XYM1!$C74+(drdp!J74+drdp!S74)*XYM1!$D74)</f>
        <v>-3.9269908169872407E-2</v>
      </c>
      <c r="H74" s="18">
        <f>Model!$W$27*((drdp!B74)*XYM1!$B74+(drdp!E74)*XYM1!$C74+(drdp!H74)*XYM1!$D74)</f>
        <v>2.9340363716166221E-3</v>
      </c>
      <c r="I74" s="18">
        <f>Model!$W$27*((drdp!C74)*XYM1!$B74+(drdp!F74)*XYM1!$C74+(drdp!I74)*XYM1!$D74)</f>
        <v>1.0949972810128274E-2</v>
      </c>
      <c r="J74" s="18">
        <f>Model!$W$27*((drdp!D74)*XYM1!$B74+(drdp!G74)*XYM1!$C74+(drdp!J74)*XYM1!$D74)</f>
        <v>-1.9634954084936204E-2</v>
      </c>
      <c r="K74" s="21">
        <f>SUM(E$3:E73)+H74</f>
        <v>0.15139465021730505</v>
      </c>
      <c r="L74" s="21">
        <f>SUM(F$3:F73)+I74</f>
        <v>0.56501252660510093</v>
      </c>
      <c r="M74" s="21">
        <f>SUM(G$3:G73)+J74</f>
        <v>-0.50004045907605599</v>
      </c>
      <c r="N74" s="19">
        <f t="shared" si="7"/>
        <v>2.2920340114420144E-2</v>
      </c>
      <c r="O74" s="19">
        <f t="shared" si="8"/>
        <v>0.31923915522067986</v>
      </c>
      <c r="P74" s="19">
        <f t="shared" si="9"/>
        <v>0.2500404607129928</v>
      </c>
      <c r="Q74" s="19">
        <f t="shared" si="10"/>
        <v>8.5539873833775024E-2</v>
      </c>
      <c r="R74" s="19">
        <f t="shared" si="11"/>
        <v>-7.5703450396320135E-2</v>
      </c>
      <c r="S74" s="19">
        <f t="shared" si="12"/>
        <v>-0.28252912318733697</v>
      </c>
      <c r="V74" s="74"/>
    </row>
    <row r="75" spans="1:22" x14ac:dyDescent="0.25">
      <c r="A75" s="26">
        <f>Wellpath!E75</f>
        <v>2160</v>
      </c>
      <c r="B75" s="22">
        <v>0</v>
      </c>
      <c r="C75" s="22">
        <f>SIN(Wellpath!$L75)</f>
        <v>0.8660254037844386</v>
      </c>
      <c r="D75" s="22">
        <v>0</v>
      </c>
      <c r="E75" s="20">
        <f>Model!$W$27*((drdp!B75+drdp!K75)*XYM1!$B75+(drdp!E75+drdp!N75)*XYM1!$C75+(drdp!H75+drdp!Q75)*XYM1!$D75)</f>
        <v>5.8680727432332443E-3</v>
      </c>
      <c r="F75" s="20">
        <f>Model!$W$27*((drdp!C75+drdp!L75)*XYM1!$B75+(drdp!F75+drdp!O75)*XYM1!$C75+(drdp!I75+drdp!R75)*XYM1!$D75)</f>
        <v>2.1899945620256548E-2</v>
      </c>
      <c r="G75" s="20">
        <f>Model!$W$27*((drdp!D75+drdp!M75)*XYM1!$B75+(drdp!G75+drdp!P75)*XYM1!$C75+(drdp!J75+drdp!S75)*XYM1!$D75)</f>
        <v>-3.9269908169872407E-2</v>
      </c>
      <c r="H75" s="18">
        <f>Model!$W$27*((drdp!B75)*XYM1!$B75+(drdp!E75)*XYM1!$C75+(drdp!H75)*XYM1!$D75)</f>
        <v>2.9340363716166221E-3</v>
      </c>
      <c r="I75" s="18">
        <f>Model!$W$27*((drdp!C75)*XYM1!$B75+(drdp!F75)*XYM1!$C75+(drdp!I75)*XYM1!$D75)</f>
        <v>1.0949972810128274E-2</v>
      </c>
      <c r="J75" s="18">
        <f>Model!$W$27*((drdp!D75)*XYM1!$B75+(drdp!G75)*XYM1!$C75+(drdp!J75)*XYM1!$D75)</f>
        <v>-1.9634954084936204E-2</v>
      </c>
      <c r="K75" s="21">
        <f>SUM(E$3:E74)+H75</f>
        <v>0.15726272296053831</v>
      </c>
      <c r="L75" s="21">
        <f>SUM(F$3:F74)+I75</f>
        <v>0.58691247222535747</v>
      </c>
      <c r="M75" s="21">
        <f>SUM(G$3:G74)+J75</f>
        <v>-0.5393103672459284</v>
      </c>
      <c r="N75" s="19">
        <f t="shared" si="7"/>
        <v>2.4731564032963022E-2</v>
      </c>
      <c r="O75" s="19">
        <f t="shared" si="8"/>
        <v>0.34446625005368103</v>
      </c>
      <c r="P75" s="19">
        <f t="shared" si="9"/>
        <v>0.29085567221893815</v>
      </c>
      <c r="Q75" s="19">
        <f t="shared" si="10"/>
        <v>9.2299453521661023E-2</v>
      </c>
      <c r="R75" s="19">
        <f t="shared" si="11"/>
        <v>-8.4813416873942615E-2</v>
      </c>
      <c r="S75" s="19">
        <f t="shared" si="12"/>
        <v>-0.31652798093707329</v>
      </c>
      <c r="V75" s="74"/>
    </row>
    <row r="76" spans="1:22" x14ac:dyDescent="0.25">
      <c r="A76" s="26">
        <f>Wellpath!E76</f>
        <v>2190</v>
      </c>
      <c r="B76" s="22">
        <v>0</v>
      </c>
      <c r="C76" s="22">
        <f>SIN(Wellpath!$L76)</f>
        <v>0.8660254037844386</v>
      </c>
      <c r="D76" s="22">
        <v>0</v>
      </c>
      <c r="E76" s="20">
        <f>Model!$W$27*((drdp!B76+drdp!K76)*XYM1!$B76+(drdp!E76+drdp!N76)*XYM1!$C76+(drdp!H76+drdp!Q76)*XYM1!$D76)</f>
        <v>5.8680727432332443E-3</v>
      </c>
      <c r="F76" s="20">
        <f>Model!$W$27*((drdp!C76+drdp!L76)*XYM1!$B76+(drdp!F76+drdp!O76)*XYM1!$C76+(drdp!I76+drdp!R76)*XYM1!$D76)</f>
        <v>2.1899945620256548E-2</v>
      </c>
      <c r="G76" s="20">
        <f>Model!$W$27*((drdp!D76+drdp!M76)*XYM1!$B76+(drdp!G76+drdp!P76)*XYM1!$C76+(drdp!J76+drdp!S76)*XYM1!$D76)</f>
        <v>-3.9269908169872407E-2</v>
      </c>
      <c r="H76" s="18">
        <f>Model!$W$27*((drdp!B76)*XYM1!$B76+(drdp!E76)*XYM1!$C76+(drdp!H76)*XYM1!$D76)</f>
        <v>2.9340363716166221E-3</v>
      </c>
      <c r="I76" s="18">
        <f>Model!$W$27*((drdp!C76)*XYM1!$B76+(drdp!F76)*XYM1!$C76+(drdp!I76)*XYM1!$D76)</f>
        <v>1.0949972810128274E-2</v>
      </c>
      <c r="J76" s="18">
        <f>Model!$W$27*((drdp!D76)*XYM1!$B76+(drdp!G76)*XYM1!$C76+(drdp!J76)*XYM1!$D76)</f>
        <v>-1.9634954084936204E-2</v>
      </c>
      <c r="K76" s="21">
        <f>SUM(E$3:E75)+H76</f>
        <v>0.16313079570377156</v>
      </c>
      <c r="L76" s="21">
        <f>SUM(F$3:F75)+I76</f>
        <v>0.60881241784561402</v>
      </c>
      <c r="M76" s="21">
        <f>SUM(G$3:G75)+J76</f>
        <v>-0.57858027541580082</v>
      </c>
      <c r="N76" s="19">
        <f t="shared" si="7"/>
        <v>2.6611656506945656E-2</v>
      </c>
      <c r="O76" s="19">
        <f t="shared" si="8"/>
        <v>0.3706525601230225</v>
      </c>
      <c r="P76" s="19">
        <f t="shared" si="9"/>
        <v>0.33475513510022392</v>
      </c>
      <c r="Q76" s="19">
        <f t="shared" si="10"/>
        <v>9.9316054157492076E-2</v>
      </c>
      <c r="R76" s="19">
        <f t="shared" si="11"/>
        <v>-9.4384260707086887E-2</v>
      </c>
      <c r="S76" s="19">
        <f t="shared" si="12"/>
        <v>-0.35224685639367498</v>
      </c>
      <c r="V76" s="74"/>
    </row>
    <row r="77" spans="1:22" x14ac:dyDescent="0.25">
      <c r="A77" s="26">
        <f>Wellpath!E77</f>
        <v>2220</v>
      </c>
      <c r="B77" s="22">
        <v>0</v>
      </c>
      <c r="C77" s="22">
        <f>SIN(Wellpath!$L77)</f>
        <v>0.8660254037844386</v>
      </c>
      <c r="D77" s="22">
        <v>0</v>
      </c>
      <c r="E77" s="20">
        <f>Model!$W$27*((drdp!B77+drdp!K77)*XYM1!$B77+(drdp!E77+drdp!N77)*XYM1!$C77+(drdp!H77+drdp!Q77)*XYM1!$D77)</f>
        <v>5.8680727432332443E-3</v>
      </c>
      <c r="F77" s="20">
        <f>Model!$W$27*((drdp!C77+drdp!L77)*XYM1!$B77+(drdp!F77+drdp!O77)*XYM1!$C77+(drdp!I77+drdp!R77)*XYM1!$D77)</f>
        <v>2.1899945620256548E-2</v>
      </c>
      <c r="G77" s="20">
        <f>Model!$W$27*((drdp!D77+drdp!M77)*XYM1!$B77+(drdp!G77+drdp!P77)*XYM1!$C77+(drdp!J77+drdp!S77)*XYM1!$D77)</f>
        <v>-3.9269908169872407E-2</v>
      </c>
      <c r="H77" s="18">
        <f>Model!$W$27*((drdp!B77)*XYM1!$B77+(drdp!E77)*XYM1!$C77+(drdp!H77)*XYM1!$D77)</f>
        <v>2.9340363716166221E-3</v>
      </c>
      <c r="I77" s="18">
        <f>Model!$W$27*((drdp!C77)*XYM1!$B77+(drdp!F77)*XYM1!$C77+(drdp!I77)*XYM1!$D77)</f>
        <v>1.0949972810128274E-2</v>
      </c>
      <c r="J77" s="18">
        <f>Model!$W$27*((drdp!D77)*XYM1!$B77+(drdp!G77)*XYM1!$C77+(drdp!J77)*XYM1!$D77)</f>
        <v>-1.9634954084936204E-2</v>
      </c>
      <c r="K77" s="21">
        <f>SUM(E$3:E76)+H77</f>
        <v>0.16899886844700482</v>
      </c>
      <c r="L77" s="21">
        <f>SUM(F$3:F76)+I77</f>
        <v>0.63071236346587056</v>
      </c>
      <c r="M77" s="21">
        <f>SUM(G$3:G76)+J77</f>
        <v>-0.61785018358567323</v>
      </c>
      <c r="N77" s="19">
        <f t="shared" si="7"/>
        <v>2.856061753636804E-2</v>
      </c>
      <c r="O77" s="19">
        <f t="shared" si="8"/>
        <v>0.39779808542870443</v>
      </c>
      <c r="P77" s="19">
        <f t="shared" si="9"/>
        <v>0.3817388493568501</v>
      </c>
      <c r="Q77" s="19">
        <f t="shared" si="10"/>
        <v>0.10658967574126815</v>
      </c>
      <c r="R77" s="19">
        <f t="shared" si="11"/>
        <v>-0.10441598189575296</v>
      </c>
      <c r="S77" s="19">
        <f t="shared" si="12"/>
        <v>-0.38968574955714197</v>
      </c>
      <c r="V77" s="74"/>
    </row>
    <row r="78" spans="1:22" x14ac:dyDescent="0.25">
      <c r="A78" s="26">
        <f>Wellpath!E78</f>
        <v>2250</v>
      </c>
      <c r="B78" s="22">
        <v>0</v>
      </c>
      <c r="C78" s="22">
        <f>SIN(Wellpath!$L78)</f>
        <v>0.8660254037844386</v>
      </c>
      <c r="D78" s="22">
        <v>0</v>
      </c>
      <c r="E78" s="20">
        <f>Model!$W$27*((drdp!B78+drdp!K78)*XYM1!$B78+(drdp!E78+drdp!N78)*XYM1!$C78+(drdp!H78+drdp!Q78)*XYM1!$D78)</f>
        <v>5.8680727432332443E-3</v>
      </c>
      <c r="F78" s="20">
        <f>Model!$W$27*((drdp!C78+drdp!L78)*XYM1!$B78+(drdp!F78+drdp!O78)*XYM1!$C78+(drdp!I78+drdp!R78)*XYM1!$D78)</f>
        <v>2.1899945620256548E-2</v>
      </c>
      <c r="G78" s="20">
        <f>Model!$W$27*((drdp!D78+drdp!M78)*XYM1!$B78+(drdp!G78+drdp!P78)*XYM1!$C78+(drdp!J78+drdp!S78)*XYM1!$D78)</f>
        <v>-3.9269908169872407E-2</v>
      </c>
      <c r="H78" s="18">
        <f>Model!$W$27*((drdp!B78)*XYM1!$B78+(drdp!E78)*XYM1!$C78+(drdp!H78)*XYM1!$D78)</f>
        <v>2.9340363716166221E-3</v>
      </c>
      <c r="I78" s="18">
        <f>Model!$W$27*((drdp!C78)*XYM1!$B78+(drdp!F78)*XYM1!$C78+(drdp!I78)*XYM1!$D78)</f>
        <v>1.0949972810128274E-2</v>
      </c>
      <c r="J78" s="18">
        <f>Model!$W$27*((drdp!D78)*XYM1!$B78+(drdp!G78)*XYM1!$C78+(drdp!J78)*XYM1!$D78)</f>
        <v>-1.9634954084936204E-2</v>
      </c>
      <c r="K78" s="21">
        <f>SUM(E$3:E77)+H78</f>
        <v>0.17486694119023807</v>
      </c>
      <c r="L78" s="21">
        <f>SUM(F$3:F77)+I78</f>
        <v>0.65261230908612711</v>
      </c>
      <c r="M78" s="21">
        <f>SUM(G$3:G77)+J78</f>
        <v>-0.65712009175554564</v>
      </c>
      <c r="N78" s="19">
        <f t="shared" si="7"/>
        <v>3.057844712123018E-2</v>
      </c>
      <c r="O78" s="19">
        <f t="shared" si="8"/>
        <v>0.42590282597072671</v>
      </c>
      <c r="P78" s="19">
        <f t="shared" si="9"/>
        <v>0.43180681498881673</v>
      </c>
      <c r="Q78" s="19">
        <f t="shared" si="10"/>
        <v>0.11412031827298925</v>
      </c>
      <c r="R78" s="19">
        <f t="shared" si="11"/>
        <v>-0.11490858043994084</v>
      </c>
      <c r="S78" s="19">
        <f t="shared" si="12"/>
        <v>-0.42884466042747438</v>
      </c>
      <c r="V78" s="74"/>
    </row>
    <row r="79" spans="1:22" x14ac:dyDescent="0.25">
      <c r="A79" s="26">
        <f>Wellpath!E79</f>
        <v>2280</v>
      </c>
      <c r="B79" s="22">
        <v>0</v>
      </c>
      <c r="C79" s="22">
        <f>SIN(Wellpath!$L79)</f>
        <v>0.8660254037844386</v>
      </c>
      <c r="D79" s="22">
        <v>0</v>
      </c>
      <c r="E79" s="20">
        <f>Model!$W$27*((drdp!B79+drdp!K79)*XYM1!$B79+(drdp!E79+drdp!N79)*XYM1!$C79+(drdp!H79+drdp!Q79)*XYM1!$D79)</f>
        <v>5.8680727432332443E-3</v>
      </c>
      <c r="F79" s="20">
        <f>Model!$W$27*((drdp!C79+drdp!L79)*XYM1!$B79+(drdp!F79+drdp!O79)*XYM1!$C79+(drdp!I79+drdp!R79)*XYM1!$D79)</f>
        <v>2.1899945620256548E-2</v>
      </c>
      <c r="G79" s="20">
        <f>Model!$W$27*((drdp!D79+drdp!M79)*XYM1!$B79+(drdp!G79+drdp!P79)*XYM1!$C79+(drdp!J79+drdp!S79)*XYM1!$D79)</f>
        <v>-3.9269908169872407E-2</v>
      </c>
      <c r="H79" s="18">
        <f>Model!$W$27*((drdp!B79)*XYM1!$B79+(drdp!E79)*XYM1!$C79+(drdp!H79)*XYM1!$D79)</f>
        <v>2.9340363716166221E-3</v>
      </c>
      <c r="I79" s="18">
        <f>Model!$W$27*((drdp!C79)*XYM1!$B79+(drdp!F79)*XYM1!$C79+(drdp!I79)*XYM1!$D79)</f>
        <v>1.0949972810128274E-2</v>
      </c>
      <c r="J79" s="18">
        <f>Model!$W$27*((drdp!D79)*XYM1!$B79+(drdp!G79)*XYM1!$C79+(drdp!J79)*XYM1!$D79)</f>
        <v>-1.9634954084936204E-2</v>
      </c>
      <c r="K79" s="21">
        <f>SUM(E$3:E78)+H79</f>
        <v>0.18073501393347133</v>
      </c>
      <c r="L79" s="21">
        <f>SUM(F$3:F78)+I79</f>
        <v>0.67451225470638365</v>
      </c>
      <c r="M79" s="21">
        <f>SUM(G$3:G78)+J79</f>
        <v>-0.69638999992541806</v>
      </c>
      <c r="N79" s="19">
        <f t="shared" si="7"/>
        <v>3.2665145261532073E-2</v>
      </c>
      <c r="O79" s="19">
        <f t="shared" si="8"/>
        <v>0.45496678174908939</v>
      </c>
      <c r="P79" s="19">
        <f t="shared" si="9"/>
        <v>0.48495903199612378</v>
      </c>
      <c r="Q79" s="19">
        <f t="shared" si="10"/>
        <v>0.12190798175265541</v>
      </c>
      <c r="R79" s="19">
        <f t="shared" si="11"/>
        <v>-0.12586205633965053</v>
      </c>
      <c r="S79" s="19">
        <f t="shared" si="12"/>
        <v>-0.46972358900467209</v>
      </c>
      <c r="V79" s="74"/>
    </row>
    <row r="80" spans="1:22" x14ac:dyDescent="0.25">
      <c r="A80" s="26">
        <f>Wellpath!E80</f>
        <v>2310</v>
      </c>
      <c r="B80" s="22">
        <v>0</v>
      </c>
      <c r="C80" s="22">
        <f>SIN(Wellpath!$L80)</f>
        <v>0.8660254037844386</v>
      </c>
      <c r="D80" s="22">
        <v>0</v>
      </c>
      <c r="E80" s="20">
        <f>Model!$W$27*((drdp!B80+drdp!K80)*XYM1!$B80+(drdp!E80+drdp!N80)*XYM1!$C80+(drdp!H80+drdp!Q80)*XYM1!$D80)</f>
        <v>5.8680727432332443E-3</v>
      </c>
      <c r="F80" s="20">
        <f>Model!$W$27*((drdp!C80+drdp!L80)*XYM1!$B80+(drdp!F80+drdp!O80)*XYM1!$C80+(drdp!I80+drdp!R80)*XYM1!$D80)</f>
        <v>2.1899945620256548E-2</v>
      </c>
      <c r="G80" s="20">
        <f>Model!$W$27*((drdp!D80+drdp!M80)*XYM1!$B80+(drdp!G80+drdp!P80)*XYM1!$C80+(drdp!J80+drdp!S80)*XYM1!$D80)</f>
        <v>-3.9269908169872407E-2</v>
      </c>
      <c r="H80" s="18">
        <f>Model!$W$27*((drdp!B80)*XYM1!$B80+(drdp!E80)*XYM1!$C80+(drdp!H80)*XYM1!$D80)</f>
        <v>2.9340363716166221E-3</v>
      </c>
      <c r="I80" s="18">
        <f>Model!$W$27*((drdp!C80)*XYM1!$B80+(drdp!F80)*XYM1!$C80+(drdp!I80)*XYM1!$D80)</f>
        <v>1.0949972810128274E-2</v>
      </c>
      <c r="J80" s="18">
        <f>Model!$W$27*((drdp!D80)*XYM1!$B80+(drdp!G80)*XYM1!$C80+(drdp!J80)*XYM1!$D80)</f>
        <v>-1.9634954084936204E-2</v>
      </c>
      <c r="K80" s="21">
        <f>SUM(E$3:E79)+H80</f>
        <v>0.18660308667670458</v>
      </c>
      <c r="L80" s="21">
        <f>SUM(F$3:F79)+I80</f>
        <v>0.6964122003266402</v>
      </c>
      <c r="M80" s="21">
        <f>SUM(G$3:G79)+J80</f>
        <v>-0.73565990809529047</v>
      </c>
      <c r="N80" s="19">
        <f t="shared" si="7"/>
        <v>3.4820711957273723E-2</v>
      </c>
      <c r="O80" s="19">
        <f t="shared" si="8"/>
        <v>0.48498995276379242</v>
      </c>
      <c r="P80" s="19">
        <f t="shared" si="9"/>
        <v>0.54119550037877118</v>
      </c>
      <c r="Q80" s="19">
        <f t="shared" si="10"/>
        <v>0.1299526661802666</v>
      </c>
      <c r="R80" s="19">
        <f t="shared" si="11"/>
        <v>-0.13727640959488202</v>
      </c>
      <c r="S80" s="19">
        <f t="shared" si="12"/>
        <v>-0.51232253528873517</v>
      </c>
      <c r="V80" s="74"/>
    </row>
    <row r="81" spans="1:22" x14ac:dyDescent="0.25">
      <c r="A81" s="26">
        <f>Wellpath!E81</f>
        <v>2340</v>
      </c>
      <c r="B81" s="22">
        <v>0</v>
      </c>
      <c r="C81" s="22">
        <f>SIN(Wellpath!$L81)</f>
        <v>0.8660254037844386</v>
      </c>
      <c r="D81" s="22">
        <v>0</v>
      </c>
      <c r="E81" s="20">
        <f>Model!$W$27*((drdp!B81+drdp!K81)*XYM1!$B81+(drdp!E81+drdp!N81)*XYM1!$C81+(drdp!H81+drdp!Q81)*XYM1!$D81)</f>
        <v>5.8680727432332443E-3</v>
      </c>
      <c r="F81" s="20">
        <f>Model!$W$27*((drdp!C81+drdp!L81)*XYM1!$B81+(drdp!F81+drdp!O81)*XYM1!$C81+(drdp!I81+drdp!R81)*XYM1!$D81)</f>
        <v>2.1899945620256548E-2</v>
      </c>
      <c r="G81" s="20">
        <f>Model!$W$27*((drdp!D81+drdp!M81)*XYM1!$B81+(drdp!G81+drdp!P81)*XYM1!$C81+(drdp!J81+drdp!S81)*XYM1!$D81)</f>
        <v>-3.9269908169872407E-2</v>
      </c>
      <c r="H81" s="18">
        <f>Model!$W$27*((drdp!B81)*XYM1!$B81+(drdp!E81)*XYM1!$C81+(drdp!H81)*XYM1!$D81)</f>
        <v>2.9340363716166221E-3</v>
      </c>
      <c r="I81" s="18">
        <f>Model!$W$27*((drdp!C81)*XYM1!$B81+(drdp!F81)*XYM1!$C81+(drdp!I81)*XYM1!$D81)</f>
        <v>1.0949972810128274E-2</v>
      </c>
      <c r="J81" s="18">
        <f>Model!$W$27*((drdp!D81)*XYM1!$B81+(drdp!G81)*XYM1!$C81+(drdp!J81)*XYM1!$D81)</f>
        <v>-1.9634954084936204E-2</v>
      </c>
      <c r="K81" s="21">
        <f>SUM(E$3:E80)+H81</f>
        <v>0.19247115941993784</v>
      </c>
      <c r="L81" s="21">
        <f>SUM(F$3:F80)+I81</f>
        <v>0.71831214594689674</v>
      </c>
      <c r="M81" s="21">
        <f>SUM(G$3:G80)+J81</f>
        <v>-0.77492981626516289</v>
      </c>
      <c r="N81" s="19">
        <f t="shared" si="7"/>
        <v>3.7045147208455129E-2</v>
      </c>
      <c r="O81" s="19">
        <f t="shared" si="8"/>
        <v>0.51597233901483586</v>
      </c>
      <c r="P81" s="19">
        <f t="shared" si="9"/>
        <v>0.60051622013675909</v>
      </c>
      <c r="Q81" s="19">
        <f t="shared" si="10"/>
        <v>0.13825437155582282</v>
      </c>
      <c r="R81" s="19">
        <f t="shared" si="11"/>
        <v>-0.14915164020563532</v>
      </c>
      <c r="S81" s="19">
        <f t="shared" si="12"/>
        <v>-0.55664149927966355</v>
      </c>
      <c r="V81" s="74"/>
    </row>
    <row r="82" spans="1:22" x14ac:dyDescent="0.25">
      <c r="A82" s="26">
        <f>Wellpath!E82</f>
        <v>2370</v>
      </c>
      <c r="B82" s="22">
        <v>0</v>
      </c>
      <c r="C82" s="22">
        <f>SIN(Wellpath!$L82)</f>
        <v>0.8660254037844386</v>
      </c>
      <c r="D82" s="22">
        <v>0</v>
      </c>
      <c r="E82" s="20">
        <f>Model!$W$27*((drdp!B82+drdp!K82)*XYM1!$B82+(drdp!E82+drdp!N82)*XYM1!$C82+(drdp!H82+drdp!Q82)*XYM1!$D82)</f>
        <v>5.8680727432332443E-3</v>
      </c>
      <c r="F82" s="20">
        <f>Model!$W$27*((drdp!C82+drdp!L82)*XYM1!$B82+(drdp!F82+drdp!O82)*XYM1!$C82+(drdp!I82+drdp!R82)*XYM1!$D82)</f>
        <v>2.1899945620256548E-2</v>
      </c>
      <c r="G82" s="20">
        <f>Model!$W$27*((drdp!D82+drdp!M82)*XYM1!$B82+(drdp!G82+drdp!P82)*XYM1!$C82+(drdp!J82+drdp!S82)*XYM1!$D82)</f>
        <v>-3.9269908169872407E-2</v>
      </c>
      <c r="H82" s="18">
        <f>Model!$W$27*((drdp!B82)*XYM1!$B82+(drdp!E82)*XYM1!$C82+(drdp!H82)*XYM1!$D82)</f>
        <v>2.9340363716166221E-3</v>
      </c>
      <c r="I82" s="18">
        <f>Model!$W$27*((drdp!C82)*XYM1!$B82+(drdp!F82)*XYM1!$C82+(drdp!I82)*XYM1!$D82)</f>
        <v>1.0949972810128274E-2</v>
      </c>
      <c r="J82" s="18">
        <f>Model!$W$27*((drdp!D82)*XYM1!$B82+(drdp!G82)*XYM1!$C82+(drdp!J82)*XYM1!$D82)</f>
        <v>-1.9634954084936204E-2</v>
      </c>
      <c r="K82" s="21">
        <f>SUM(E$3:E81)+H82</f>
        <v>0.19833923216317109</v>
      </c>
      <c r="L82" s="21">
        <f>SUM(F$3:F81)+I82</f>
        <v>0.74021209156715329</v>
      </c>
      <c r="M82" s="21">
        <f>SUM(G$3:G81)+J82</f>
        <v>-0.8141997244350353</v>
      </c>
      <c r="N82" s="19">
        <f t="shared" si="7"/>
        <v>3.9338451015076284E-2</v>
      </c>
      <c r="O82" s="19">
        <f t="shared" si="8"/>
        <v>0.54791394050221975</v>
      </c>
      <c r="P82" s="19">
        <f t="shared" si="9"/>
        <v>0.66292119127008742</v>
      </c>
      <c r="Q82" s="19">
        <f t="shared" si="10"/>
        <v>0.14681309787932406</v>
      </c>
      <c r="R82" s="19">
        <f t="shared" si="11"/>
        <v>-0.16148774817191039</v>
      </c>
      <c r="S82" s="19">
        <f t="shared" si="12"/>
        <v>-0.6026804809774573</v>
      </c>
      <c r="V82" s="74"/>
    </row>
    <row r="83" spans="1:22" x14ac:dyDescent="0.25">
      <c r="A83" s="26">
        <f>Wellpath!E83</f>
        <v>2400</v>
      </c>
      <c r="B83" s="22">
        <v>0</v>
      </c>
      <c r="C83" s="22">
        <f>SIN(Wellpath!$L83)</f>
        <v>0.8660254037844386</v>
      </c>
      <c r="D83" s="22">
        <v>0</v>
      </c>
      <c r="E83" s="20">
        <f>Model!$W$27*((drdp!B83+drdp!K83)*XYM1!$B83+(drdp!E83+drdp!N83)*XYM1!$C83+(drdp!H83+drdp!Q83)*XYM1!$D83)</f>
        <v>5.8680727432332443E-3</v>
      </c>
      <c r="F83" s="20">
        <f>Model!$W$27*((drdp!C83+drdp!L83)*XYM1!$B83+(drdp!F83+drdp!O83)*XYM1!$C83+(drdp!I83+drdp!R83)*XYM1!$D83)</f>
        <v>2.1899945620256548E-2</v>
      </c>
      <c r="G83" s="20">
        <f>Model!$W$27*((drdp!D83+drdp!M83)*XYM1!$B83+(drdp!G83+drdp!P83)*XYM1!$C83+(drdp!J83+drdp!S83)*XYM1!$D83)</f>
        <v>-3.9269908169872407E-2</v>
      </c>
      <c r="H83" s="18">
        <f>Model!$W$27*((drdp!B83)*XYM1!$B83+(drdp!E83)*XYM1!$C83+(drdp!H83)*XYM1!$D83)</f>
        <v>2.9340363716166221E-3</v>
      </c>
      <c r="I83" s="18">
        <f>Model!$W$27*((drdp!C83)*XYM1!$B83+(drdp!F83)*XYM1!$C83+(drdp!I83)*XYM1!$D83)</f>
        <v>1.0949972810128274E-2</v>
      </c>
      <c r="J83" s="18">
        <f>Model!$W$27*((drdp!D83)*XYM1!$B83+(drdp!G83)*XYM1!$C83+(drdp!J83)*XYM1!$D83)</f>
        <v>-1.9634954084936204E-2</v>
      </c>
      <c r="K83" s="21">
        <f>SUM(E$3:E82)+H83</f>
        <v>0.20420730490640435</v>
      </c>
      <c r="L83" s="21">
        <f>SUM(F$3:F82)+I83</f>
        <v>0.76211203718740983</v>
      </c>
      <c r="M83" s="21">
        <f>SUM(G$3:G82)+J83</f>
        <v>-0.85346963260490771</v>
      </c>
      <c r="N83" s="19">
        <f t="shared" si="7"/>
        <v>4.1700623377137196E-2</v>
      </c>
      <c r="O83" s="19">
        <f t="shared" si="8"/>
        <v>0.58081475722594389</v>
      </c>
      <c r="P83" s="19">
        <f t="shared" si="9"/>
        <v>0.72841041377875615</v>
      </c>
      <c r="Q83" s="19">
        <f t="shared" si="10"/>
        <v>0.15562884515077036</v>
      </c>
      <c r="R83" s="19">
        <f t="shared" si="11"/>
        <v>-0.17428473349370729</v>
      </c>
      <c r="S83" s="19">
        <f t="shared" si="12"/>
        <v>-0.65043948038211641</v>
      </c>
      <c r="V83" s="74"/>
    </row>
    <row r="84" spans="1:22" x14ac:dyDescent="0.25">
      <c r="A84" s="26">
        <f>Wellpath!E84</f>
        <v>2430</v>
      </c>
      <c r="B84" s="22">
        <v>0</v>
      </c>
      <c r="C84" s="22">
        <f>SIN(Wellpath!$L84)</f>
        <v>0.8660254037844386</v>
      </c>
      <c r="D84" s="22">
        <v>0</v>
      </c>
      <c r="E84" s="20">
        <f>Model!$W$27*((drdp!B84+drdp!K84)*XYM1!$B84+(drdp!E84+drdp!N84)*XYM1!$C84+(drdp!H84+drdp!Q84)*XYM1!$D84)</f>
        <v>5.8680727432332443E-3</v>
      </c>
      <c r="F84" s="20">
        <f>Model!$W$27*((drdp!C84+drdp!L84)*XYM1!$B84+(drdp!F84+drdp!O84)*XYM1!$C84+(drdp!I84+drdp!R84)*XYM1!$D84)</f>
        <v>2.1899945620256548E-2</v>
      </c>
      <c r="G84" s="20">
        <f>Model!$W$27*((drdp!D84+drdp!M84)*XYM1!$B84+(drdp!G84+drdp!P84)*XYM1!$C84+(drdp!J84+drdp!S84)*XYM1!$D84)</f>
        <v>-3.9269908169872407E-2</v>
      </c>
      <c r="H84" s="18">
        <f>Model!$W$27*((drdp!B84)*XYM1!$B84+(drdp!E84)*XYM1!$C84+(drdp!H84)*XYM1!$D84)</f>
        <v>2.9340363716166221E-3</v>
      </c>
      <c r="I84" s="18">
        <f>Model!$W$27*((drdp!C84)*XYM1!$B84+(drdp!F84)*XYM1!$C84+(drdp!I84)*XYM1!$D84)</f>
        <v>1.0949972810128274E-2</v>
      </c>
      <c r="J84" s="18">
        <f>Model!$W$27*((drdp!D84)*XYM1!$B84+(drdp!G84)*XYM1!$C84+(drdp!J84)*XYM1!$D84)</f>
        <v>-1.9634954084936204E-2</v>
      </c>
      <c r="K84" s="21">
        <f>SUM(E$3:E83)+H84</f>
        <v>0.2100753776496376</v>
      </c>
      <c r="L84" s="21">
        <f>SUM(F$3:F83)+I84</f>
        <v>0.78401198280766637</v>
      </c>
      <c r="M84" s="21">
        <f>SUM(G$3:G83)+J84</f>
        <v>-0.89273954077478013</v>
      </c>
      <c r="N84" s="19">
        <f t="shared" si="7"/>
        <v>4.4131664294637857E-2</v>
      </c>
      <c r="O84" s="19">
        <f t="shared" si="8"/>
        <v>0.6146747891860086</v>
      </c>
      <c r="P84" s="19">
        <f t="shared" si="9"/>
        <v>0.79698388766276529</v>
      </c>
      <c r="Q84" s="19">
        <f t="shared" si="10"/>
        <v>0.1647016133701617</v>
      </c>
      <c r="R84" s="19">
        <f t="shared" si="11"/>
        <v>-0.18754259617102598</v>
      </c>
      <c r="S84" s="19">
        <f t="shared" si="12"/>
        <v>-0.69991849749364088</v>
      </c>
      <c r="V84" s="74"/>
    </row>
    <row r="85" spans="1:22" x14ac:dyDescent="0.25">
      <c r="A85" s="26">
        <f>Wellpath!E85</f>
        <v>2460</v>
      </c>
      <c r="B85" s="22">
        <v>0</v>
      </c>
      <c r="C85" s="22">
        <f>SIN(Wellpath!$L85)</f>
        <v>0.8660254037844386</v>
      </c>
      <c r="D85" s="22">
        <v>0</v>
      </c>
      <c r="E85" s="20">
        <f>Model!$W$27*((drdp!B85+drdp!K85)*XYM1!$B85+(drdp!E85+drdp!N85)*XYM1!$C85+(drdp!H85+drdp!Q85)*XYM1!$D85)</f>
        <v>5.8680727432332443E-3</v>
      </c>
      <c r="F85" s="20">
        <f>Model!$W$27*((drdp!C85+drdp!L85)*XYM1!$B85+(drdp!F85+drdp!O85)*XYM1!$C85+(drdp!I85+drdp!R85)*XYM1!$D85)</f>
        <v>2.1899945620256548E-2</v>
      </c>
      <c r="G85" s="20">
        <f>Model!$W$27*((drdp!D85+drdp!M85)*XYM1!$B85+(drdp!G85+drdp!P85)*XYM1!$C85+(drdp!J85+drdp!S85)*XYM1!$D85)</f>
        <v>-3.9269908169872407E-2</v>
      </c>
      <c r="H85" s="18">
        <f>Model!$W$27*((drdp!B85)*XYM1!$B85+(drdp!E85)*XYM1!$C85+(drdp!H85)*XYM1!$D85)</f>
        <v>2.9340363716166221E-3</v>
      </c>
      <c r="I85" s="18">
        <f>Model!$W$27*((drdp!C85)*XYM1!$B85+(drdp!F85)*XYM1!$C85+(drdp!I85)*XYM1!$D85)</f>
        <v>1.0949972810128274E-2</v>
      </c>
      <c r="J85" s="18">
        <f>Model!$W$27*((drdp!D85)*XYM1!$B85+(drdp!G85)*XYM1!$C85+(drdp!J85)*XYM1!$D85)</f>
        <v>-1.9634954084936204E-2</v>
      </c>
      <c r="K85" s="21">
        <f>SUM(E$3:E84)+H85</f>
        <v>0.21594345039287086</v>
      </c>
      <c r="L85" s="21">
        <f>SUM(F$3:F84)+I85</f>
        <v>0.80591192842792292</v>
      </c>
      <c r="M85" s="21">
        <f>SUM(G$3:G84)+J85</f>
        <v>-0.93200944894465254</v>
      </c>
      <c r="N85" s="19">
        <f t="shared" si="7"/>
        <v>4.6631573767578274E-2</v>
      </c>
      <c r="O85" s="19">
        <f t="shared" si="8"/>
        <v>0.64949403638241354</v>
      </c>
      <c r="P85" s="19">
        <f t="shared" si="9"/>
        <v>0.86864161292211484</v>
      </c>
      <c r="Q85" s="19">
        <f t="shared" si="10"/>
        <v>0.17403140253749805</v>
      </c>
      <c r="R85" s="19">
        <f t="shared" si="11"/>
        <v>-0.20126133620386649</v>
      </c>
      <c r="S85" s="19">
        <f t="shared" si="12"/>
        <v>-0.75111753231203071</v>
      </c>
      <c r="V85" s="74"/>
    </row>
    <row r="86" spans="1:22" x14ac:dyDescent="0.25">
      <c r="A86" s="26">
        <f>Wellpath!E86</f>
        <v>2490</v>
      </c>
      <c r="B86" s="22">
        <v>0</v>
      </c>
      <c r="C86" s="22">
        <f>SIN(Wellpath!$L86)</f>
        <v>0.8660254037844386</v>
      </c>
      <c r="D86" s="22">
        <v>0</v>
      </c>
      <c r="E86" s="20">
        <f>Model!$W$27*((drdp!B86+drdp!K86)*XYM1!$B86+(drdp!E86+drdp!N86)*XYM1!$C86+(drdp!H86+drdp!Q86)*XYM1!$D86)</f>
        <v>5.8680727432332443E-3</v>
      </c>
      <c r="F86" s="20">
        <f>Model!$W$27*((drdp!C86+drdp!L86)*XYM1!$B86+(drdp!F86+drdp!O86)*XYM1!$C86+(drdp!I86+drdp!R86)*XYM1!$D86)</f>
        <v>2.1899945620256548E-2</v>
      </c>
      <c r="G86" s="20">
        <f>Model!$W$27*((drdp!D86+drdp!M86)*XYM1!$B86+(drdp!G86+drdp!P86)*XYM1!$C86+(drdp!J86+drdp!S86)*XYM1!$D86)</f>
        <v>-3.9269908169872407E-2</v>
      </c>
      <c r="H86" s="18">
        <f>Model!$W$27*((drdp!B86)*XYM1!$B86+(drdp!E86)*XYM1!$C86+(drdp!H86)*XYM1!$D86)</f>
        <v>2.9340363716166221E-3</v>
      </c>
      <c r="I86" s="18">
        <f>Model!$W$27*((drdp!C86)*XYM1!$B86+(drdp!F86)*XYM1!$C86+(drdp!I86)*XYM1!$D86)</f>
        <v>1.0949972810128274E-2</v>
      </c>
      <c r="J86" s="18">
        <f>Model!$W$27*((drdp!D86)*XYM1!$B86+(drdp!G86)*XYM1!$C86+(drdp!J86)*XYM1!$D86)</f>
        <v>-1.9634954084936204E-2</v>
      </c>
      <c r="K86" s="21">
        <f>SUM(E$3:E85)+H86</f>
        <v>0.22181152313610411</v>
      </c>
      <c r="L86" s="21">
        <f>SUM(F$3:F85)+I86</f>
        <v>0.82781187404817946</v>
      </c>
      <c r="M86" s="21">
        <f>SUM(G$3:G85)+J86</f>
        <v>-0.97127935711452495</v>
      </c>
      <c r="N86" s="19">
        <f t="shared" si="7"/>
        <v>4.9200351795958448E-2</v>
      </c>
      <c r="O86" s="19">
        <f t="shared" si="8"/>
        <v>0.68527249881515895</v>
      </c>
      <c r="P86" s="19">
        <f t="shared" si="9"/>
        <v>0.9433835895568049</v>
      </c>
      <c r="Q86" s="19">
        <f t="shared" si="10"/>
        <v>0.18361821265277947</v>
      </c>
      <c r="R86" s="19">
        <f t="shared" si="11"/>
        <v>-0.21544095359222878</v>
      </c>
      <c r="S86" s="19">
        <f t="shared" si="12"/>
        <v>-0.80403658483728591</v>
      </c>
      <c r="V86" s="74"/>
    </row>
    <row r="87" spans="1:22" x14ac:dyDescent="0.25">
      <c r="A87" s="26">
        <f>Wellpath!E87</f>
        <v>2520</v>
      </c>
      <c r="B87" s="22">
        <v>0</v>
      </c>
      <c r="C87" s="22">
        <f>SIN(Wellpath!$L87)</f>
        <v>0.8660254037844386</v>
      </c>
      <c r="D87" s="22">
        <v>0</v>
      </c>
      <c r="E87" s="20">
        <f>Model!$W$27*((drdp!B87+drdp!K87)*XYM1!$B87+(drdp!E87+drdp!N87)*XYM1!$C87+(drdp!H87+drdp!Q87)*XYM1!$D87)</f>
        <v>5.8680727432332443E-3</v>
      </c>
      <c r="F87" s="20">
        <f>Model!$W$27*((drdp!C87+drdp!L87)*XYM1!$B87+(drdp!F87+drdp!O87)*XYM1!$C87+(drdp!I87+drdp!R87)*XYM1!$D87)</f>
        <v>2.1899945620256548E-2</v>
      </c>
      <c r="G87" s="20">
        <f>Model!$W$27*((drdp!D87+drdp!M87)*XYM1!$B87+(drdp!G87+drdp!P87)*XYM1!$C87+(drdp!J87+drdp!S87)*XYM1!$D87)</f>
        <v>-3.9269908169872407E-2</v>
      </c>
      <c r="H87" s="18">
        <f>Model!$W$27*((drdp!B87)*XYM1!$B87+(drdp!E87)*XYM1!$C87+(drdp!H87)*XYM1!$D87)</f>
        <v>2.9340363716166221E-3</v>
      </c>
      <c r="I87" s="18">
        <f>Model!$W$27*((drdp!C87)*XYM1!$B87+(drdp!F87)*XYM1!$C87+(drdp!I87)*XYM1!$D87)</f>
        <v>1.0949972810128274E-2</v>
      </c>
      <c r="J87" s="18">
        <f>Model!$W$27*((drdp!D87)*XYM1!$B87+(drdp!G87)*XYM1!$C87+(drdp!J87)*XYM1!$D87)</f>
        <v>-1.9634954084936204E-2</v>
      </c>
      <c r="K87" s="21">
        <f>SUM(E$3:E86)+H87</f>
        <v>0.22767959587933737</v>
      </c>
      <c r="L87" s="21">
        <f>SUM(F$3:F86)+I87</f>
        <v>0.84971181966843601</v>
      </c>
      <c r="M87" s="21">
        <f>SUM(G$3:G86)+J87</f>
        <v>-1.0105492652843973</v>
      </c>
      <c r="N87" s="19">
        <f t="shared" si="7"/>
        <v>5.1837998379778379E-2</v>
      </c>
      <c r="O87" s="19">
        <f t="shared" si="8"/>
        <v>0.7220101764842447</v>
      </c>
      <c r="P87" s="19">
        <f t="shared" si="9"/>
        <v>1.0212098175668352</v>
      </c>
      <c r="Q87" s="19">
        <f t="shared" si="10"/>
        <v>0.19346204371600589</v>
      </c>
      <c r="R87" s="19">
        <f t="shared" si="11"/>
        <v>-0.23008144833611285</v>
      </c>
      <c r="S87" s="19">
        <f t="shared" si="12"/>
        <v>-0.85867565506940624</v>
      </c>
      <c r="V87" s="74"/>
    </row>
    <row r="88" spans="1:22" x14ac:dyDescent="0.25">
      <c r="A88" s="26">
        <f>Wellpath!E88</f>
        <v>2550</v>
      </c>
      <c r="B88" s="22">
        <v>0</v>
      </c>
      <c r="C88" s="22">
        <f>SIN(Wellpath!$L88)</f>
        <v>0.8660254037844386</v>
      </c>
      <c r="D88" s="22">
        <v>0</v>
      </c>
      <c r="E88" s="20">
        <f>Model!$W$27*((drdp!B88+drdp!K88)*XYM1!$B88+(drdp!E88+drdp!N88)*XYM1!$C88+(drdp!H88+drdp!Q88)*XYM1!$D88)</f>
        <v>5.8680727432332443E-3</v>
      </c>
      <c r="F88" s="20">
        <f>Model!$W$27*((drdp!C88+drdp!L88)*XYM1!$B88+(drdp!F88+drdp!O88)*XYM1!$C88+(drdp!I88+drdp!R88)*XYM1!$D88)</f>
        <v>2.1899945620256548E-2</v>
      </c>
      <c r="G88" s="20">
        <f>Model!$W$27*((drdp!D88+drdp!M88)*XYM1!$B88+(drdp!G88+drdp!P88)*XYM1!$C88+(drdp!J88+drdp!S88)*XYM1!$D88)</f>
        <v>-3.9269908169872407E-2</v>
      </c>
      <c r="H88" s="18">
        <f>Model!$W$27*((drdp!B88)*XYM1!$B88+(drdp!E88)*XYM1!$C88+(drdp!H88)*XYM1!$D88)</f>
        <v>2.9340363716166221E-3</v>
      </c>
      <c r="I88" s="18">
        <f>Model!$W$27*((drdp!C88)*XYM1!$B88+(drdp!F88)*XYM1!$C88+(drdp!I88)*XYM1!$D88)</f>
        <v>1.0949972810128274E-2</v>
      </c>
      <c r="J88" s="18">
        <f>Model!$W$27*((drdp!D88)*XYM1!$B88+(drdp!G88)*XYM1!$C88+(drdp!J88)*XYM1!$D88)</f>
        <v>-1.9634954084936204E-2</v>
      </c>
      <c r="K88" s="21">
        <f>SUM(E$3:E87)+H88</f>
        <v>0.23354766862257062</v>
      </c>
      <c r="L88" s="21">
        <f>SUM(F$3:F87)+I88</f>
        <v>0.87161176528869255</v>
      </c>
      <c r="M88" s="21">
        <f>SUM(G$3:G87)+J88</f>
        <v>-1.0498191734542697</v>
      </c>
      <c r="N88" s="19">
        <f t="shared" si="7"/>
        <v>5.4544513519038058E-2</v>
      </c>
      <c r="O88" s="19">
        <f t="shared" si="8"/>
        <v>0.75970706938967092</v>
      </c>
      <c r="P88" s="19">
        <f t="shared" si="9"/>
        <v>1.1021202969522059</v>
      </c>
      <c r="Q88" s="19">
        <f t="shared" si="10"/>
        <v>0.20356289572717737</v>
      </c>
      <c r="R88" s="19">
        <f t="shared" si="11"/>
        <v>-0.24518282043551876</v>
      </c>
      <c r="S88" s="19">
        <f t="shared" si="12"/>
        <v>-0.91503474300839216</v>
      </c>
      <c r="V88" s="74"/>
    </row>
    <row r="89" spans="1:22" x14ac:dyDescent="0.25">
      <c r="A89" s="26">
        <f>Wellpath!E89</f>
        <v>2580</v>
      </c>
      <c r="B89" s="22">
        <v>0</v>
      </c>
      <c r="C89" s="22">
        <f>SIN(Wellpath!$L89)</f>
        <v>0.8660254037844386</v>
      </c>
      <c r="D89" s="22">
        <v>0</v>
      </c>
      <c r="E89" s="20">
        <f>Model!$W$27*((drdp!B89+drdp!K89)*XYM1!$B89+(drdp!E89+drdp!N89)*XYM1!$C89+(drdp!H89+drdp!Q89)*XYM1!$D89)</f>
        <v>5.8680727432332443E-3</v>
      </c>
      <c r="F89" s="20">
        <f>Model!$W$27*((drdp!C89+drdp!L89)*XYM1!$B89+(drdp!F89+drdp!O89)*XYM1!$C89+(drdp!I89+drdp!R89)*XYM1!$D89)</f>
        <v>2.1899945620256548E-2</v>
      </c>
      <c r="G89" s="20">
        <f>Model!$W$27*((drdp!D89+drdp!M89)*XYM1!$B89+(drdp!G89+drdp!P89)*XYM1!$C89+(drdp!J89+drdp!S89)*XYM1!$D89)</f>
        <v>-3.9269908169872407E-2</v>
      </c>
      <c r="H89" s="18">
        <f>Model!$W$27*((drdp!B89)*XYM1!$B89+(drdp!E89)*XYM1!$C89+(drdp!H89)*XYM1!$D89)</f>
        <v>2.9340363716166221E-3</v>
      </c>
      <c r="I89" s="18">
        <f>Model!$W$27*((drdp!C89)*XYM1!$B89+(drdp!F89)*XYM1!$C89+(drdp!I89)*XYM1!$D89)</f>
        <v>1.0949972810128274E-2</v>
      </c>
      <c r="J89" s="18">
        <f>Model!$W$27*((drdp!D89)*XYM1!$B89+(drdp!G89)*XYM1!$C89+(drdp!J89)*XYM1!$D89)</f>
        <v>-1.9634954084936204E-2</v>
      </c>
      <c r="K89" s="21">
        <f>SUM(E$3:E88)+H89</f>
        <v>0.23941574136580387</v>
      </c>
      <c r="L89" s="21">
        <f>SUM(F$3:F88)+I89</f>
        <v>0.8935117109089491</v>
      </c>
      <c r="M89" s="21">
        <f>SUM(G$3:G88)+J89</f>
        <v>-1.0890890816241421</v>
      </c>
      <c r="N89" s="19">
        <f t="shared" si="7"/>
        <v>5.7319897213737495E-2</v>
      </c>
      <c r="O89" s="19">
        <f t="shared" si="8"/>
        <v>0.79836317753143737</v>
      </c>
      <c r="P89" s="19">
        <f t="shared" si="9"/>
        <v>1.1861150277129173</v>
      </c>
      <c r="Q89" s="19">
        <f t="shared" si="10"/>
        <v>0.21392076868629387</v>
      </c>
      <c r="R89" s="19">
        <f t="shared" si="11"/>
        <v>-0.26074506989044649</v>
      </c>
      <c r="S89" s="19">
        <f t="shared" si="12"/>
        <v>-0.97311384865424333</v>
      </c>
      <c r="V89" s="74"/>
    </row>
    <row r="90" spans="1:22" x14ac:dyDescent="0.25">
      <c r="A90" s="26">
        <f>Wellpath!E90</f>
        <v>2610</v>
      </c>
      <c r="B90" s="22">
        <v>0</v>
      </c>
      <c r="C90" s="22">
        <f>SIN(Wellpath!$L90)</f>
        <v>0.8660254037844386</v>
      </c>
      <c r="D90" s="22">
        <v>0</v>
      </c>
      <c r="E90" s="20">
        <f>Model!$W$27*((drdp!B90+drdp!K90)*XYM1!$B90+(drdp!E90+drdp!N90)*XYM1!$C90+(drdp!H90+drdp!Q90)*XYM1!$D90)</f>
        <v>5.8680727432332443E-3</v>
      </c>
      <c r="F90" s="20">
        <f>Model!$W$27*((drdp!C90+drdp!L90)*XYM1!$B90+(drdp!F90+drdp!O90)*XYM1!$C90+(drdp!I90+drdp!R90)*XYM1!$D90)</f>
        <v>2.1899945620256548E-2</v>
      </c>
      <c r="G90" s="20">
        <f>Model!$W$27*((drdp!D90+drdp!M90)*XYM1!$B90+(drdp!G90+drdp!P90)*XYM1!$C90+(drdp!J90+drdp!S90)*XYM1!$D90)</f>
        <v>-3.9269908169872407E-2</v>
      </c>
      <c r="H90" s="18">
        <f>Model!$W$27*((drdp!B90)*XYM1!$B90+(drdp!E90)*XYM1!$C90+(drdp!H90)*XYM1!$D90)</f>
        <v>2.9340363716166221E-3</v>
      </c>
      <c r="I90" s="18">
        <f>Model!$W$27*((drdp!C90)*XYM1!$B90+(drdp!F90)*XYM1!$C90+(drdp!I90)*XYM1!$D90)</f>
        <v>1.0949972810128274E-2</v>
      </c>
      <c r="J90" s="18">
        <f>Model!$W$27*((drdp!D90)*XYM1!$B90+(drdp!G90)*XYM1!$C90+(drdp!J90)*XYM1!$D90)</f>
        <v>-1.9634954084936204E-2</v>
      </c>
      <c r="K90" s="21">
        <f>SUM(E$3:E89)+H90</f>
        <v>0.24528381410903713</v>
      </c>
      <c r="L90" s="21">
        <f>SUM(F$3:F89)+I90</f>
        <v>0.91541165652920564</v>
      </c>
      <c r="M90" s="21">
        <f>SUM(G$3:G89)+J90</f>
        <v>-1.1283589897940145</v>
      </c>
      <c r="N90" s="19">
        <f t="shared" si="7"/>
        <v>6.016414946387668E-2</v>
      </c>
      <c r="O90" s="19">
        <f t="shared" si="8"/>
        <v>0.8379785009095444</v>
      </c>
      <c r="P90" s="19">
        <f t="shared" si="9"/>
        <v>1.2731940098489689</v>
      </c>
      <c r="Q90" s="19">
        <f t="shared" si="10"/>
        <v>0.22453566259335542</v>
      </c>
      <c r="R90" s="19">
        <f t="shared" si="11"/>
        <v>-0.27676819670089597</v>
      </c>
      <c r="S90" s="19">
        <f t="shared" si="12"/>
        <v>-1.0329129720069599</v>
      </c>
      <c r="V90" s="74"/>
    </row>
    <row r="91" spans="1:22" x14ac:dyDescent="0.25">
      <c r="A91" s="26">
        <f>Wellpath!E91</f>
        <v>2640</v>
      </c>
      <c r="B91" s="22">
        <v>0</v>
      </c>
      <c r="C91" s="22">
        <f>SIN(Wellpath!$L91)</f>
        <v>0.8660254037844386</v>
      </c>
      <c r="D91" s="22">
        <v>0</v>
      </c>
      <c r="E91" s="20">
        <f>Model!$W$27*((drdp!B91+drdp!K91)*XYM1!$B91+(drdp!E91+drdp!N91)*XYM1!$C91+(drdp!H91+drdp!Q91)*XYM1!$D91)</f>
        <v>5.8680727432332443E-3</v>
      </c>
      <c r="F91" s="20">
        <f>Model!$W$27*((drdp!C91+drdp!L91)*XYM1!$B91+(drdp!F91+drdp!O91)*XYM1!$C91+(drdp!I91+drdp!R91)*XYM1!$D91)</f>
        <v>2.1899945620256548E-2</v>
      </c>
      <c r="G91" s="20">
        <f>Model!$W$27*((drdp!D91+drdp!M91)*XYM1!$B91+(drdp!G91+drdp!P91)*XYM1!$C91+(drdp!J91+drdp!S91)*XYM1!$D91)</f>
        <v>-3.9269908169872407E-2</v>
      </c>
      <c r="H91" s="18">
        <f>Model!$W$27*((drdp!B91)*XYM1!$B91+(drdp!E91)*XYM1!$C91+(drdp!H91)*XYM1!$D91)</f>
        <v>2.9340363716166221E-3</v>
      </c>
      <c r="I91" s="18">
        <f>Model!$W$27*((drdp!C91)*XYM1!$B91+(drdp!F91)*XYM1!$C91+(drdp!I91)*XYM1!$D91)</f>
        <v>1.0949972810128274E-2</v>
      </c>
      <c r="J91" s="18">
        <f>Model!$W$27*((drdp!D91)*XYM1!$B91+(drdp!G91)*XYM1!$C91+(drdp!J91)*XYM1!$D91)</f>
        <v>-1.9634954084936204E-2</v>
      </c>
      <c r="K91" s="21">
        <f>SUM(E$3:E90)+H91</f>
        <v>0.25115188685227036</v>
      </c>
      <c r="L91" s="21">
        <f>SUM(F$3:F90)+I91</f>
        <v>0.93731160214946219</v>
      </c>
      <c r="M91" s="21">
        <f>SUM(G$3:G90)+J91</f>
        <v>-1.1676288979638869</v>
      </c>
      <c r="N91" s="19">
        <f t="shared" si="7"/>
        <v>6.3077270269455615E-2</v>
      </c>
      <c r="O91" s="19">
        <f t="shared" si="8"/>
        <v>0.87855303952399166</v>
      </c>
      <c r="P91" s="19">
        <f t="shared" si="9"/>
        <v>1.3633572433603611</v>
      </c>
      <c r="Q91" s="19">
        <f t="shared" si="10"/>
        <v>0.23540757744836197</v>
      </c>
      <c r="R91" s="19">
        <f t="shared" si="11"/>
        <v>-0.29325220086686726</v>
      </c>
      <c r="S91" s="19">
        <f t="shared" si="12"/>
        <v>-1.0944321130665418</v>
      </c>
      <c r="V91" s="74"/>
    </row>
    <row r="92" spans="1:22" x14ac:dyDescent="0.25">
      <c r="A92" s="26">
        <f>Wellpath!E92</f>
        <v>2670</v>
      </c>
      <c r="B92" s="22">
        <v>0</v>
      </c>
      <c r="C92" s="22">
        <f>SIN(Wellpath!$L92)</f>
        <v>0.8660254037844386</v>
      </c>
      <c r="D92" s="22">
        <v>0</v>
      </c>
      <c r="E92" s="20">
        <f>Model!$W$27*((drdp!B92+drdp!K92)*XYM1!$B92+(drdp!E92+drdp!N92)*XYM1!$C92+(drdp!H92+drdp!Q92)*XYM1!$D92)</f>
        <v>5.8680727432332443E-3</v>
      </c>
      <c r="F92" s="20">
        <f>Model!$W$27*((drdp!C92+drdp!L92)*XYM1!$B92+(drdp!F92+drdp!O92)*XYM1!$C92+(drdp!I92+drdp!R92)*XYM1!$D92)</f>
        <v>2.1899945620256548E-2</v>
      </c>
      <c r="G92" s="20">
        <f>Model!$W$27*((drdp!D92+drdp!M92)*XYM1!$B92+(drdp!G92+drdp!P92)*XYM1!$C92+(drdp!J92+drdp!S92)*XYM1!$D92)</f>
        <v>-3.9269908169872407E-2</v>
      </c>
      <c r="H92" s="18">
        <f>Model!$W$27*((drdp!B92)*XYM1!$B92+(drdp!E92)*XYM1!$C92+(drdp!H92)*XYM1!$D92)</f>
        <v>2.9340363716166221E-3</v>
      </c>
      <c r="I92" s="18">
        <f>Model!$W$27*((drdp!C92)*XYM1!$B92+(drdp!F92)*XYM1!$C92+(drdp!I92)*XYM1!$D92)</f>
        <v>1.0949972810128274E-2</v>
      </c>
      <c r="J92" s="18">
        <f>Model!$W$27*((drdp!D92)*XYM1!$B92+(drdp!G92)*XYM1!$C92+(drdp!J92)*XYM1!$D92)</f>
        <v>-1.9634954084936204E-2</v>
      </c>
      <c r="K92" s="21">
        <f>SUM(E$3:E91)+H92</f>
        <v>0.25701995959550361</v>
      </c>
      <c r="L92" s="21">
        <f>SUM(F$3:F91)+I92</f>
        <v>0.95921154776971873</v>
      </c>
      <c r="M92" s="21">
        <f>SUM(G$3:G91)+J92</f>
        <v>-1.2068988061337593</v>
      </c>
      <c r="N92" s="19">
        <f t="shared" si="7"/>
        <v>6.6059259630474307E-2</v>
      </c>
      <c r="O92" s="19">
        <f t="shared" si="8"/>
        <v>0.92008679337477939</v>
      </c>
      <c r="P92" s="19">
        <f t="shared" si="9"/>
        <v>1.4566047282470935</v>
      </c>
      <c r="Q92" s="19">
        <f t="shared" si="10"/>
        <v>0.24653651325131359</v>
      </c>
      <c r="R92" s="19">
        <f t="shared" si="11"/>
        <v>-0.31019708238836036</v>
      </c>
      <c r="S92" s="19">
        <f t="shared" si="12"/>
        <v>-1.1576712718329889</v>
      </c>
      <c r="V92" s="74"/>
    </row>
    <row r="93" spans="1:22" x14ac:dyDescent="0.25">
      <c r="A93" s="26">
        <f>Wellpath!E93</f>
        <v>2700</v>
      </c>
      <c r="B93" s="22">
        <v>0</v>
      </c>
      <c r="C93" s="22">
        <f>SIN(Wellpath!$L93)</f>
        <v>0.8660254037844386</v>
      </c>
      <c r="D93" s="22">
        <v>0</v>
      </c>
      <c r="E93" s="20">
        <f>Model!$W$27*((drdp!B93+drdp!K93)*XYM1!$B93+(drdp!E93+drdp!N93)*XYM1!$C93+(drdp!H93+drdp!Q93)*XYM1!$D93)</f>
        <v>5.8680727432332443E-3</v>
      </c>
      <c r="F93" s="20">
        <f>Model!$W$27*((drdp!C93+drdp!L93)*XYM1!$B93+(drdp!F93+drdp!O93)*XYM1!$C93+(drdp!I93+drdp!R93)*XYM1!$D93)</f>
        <v>2.1899945620256548E-2</v>
      </c>
      <c r="G93" s="20">
        <f>Model!$W$27*((drdp!D93+drdp!M93)*XYM1!$B93+(drdp!G93+drdp!P93)*XYM1!$C93+(drdp!J93+drdp!S93)*XYM1!$D93)</f>
        <v>-3.9269908169872407E-2</v>
      </c>
      <c r="H93" s="18">
        <f>Model!$W$27*((drdp!B93)*XYM1!$B93+(drdp!E93)*XYM1!$C93+(drdp!H93)*XYM1!$D93)</f>
        <v>2.9340363716166221E-3</v>
      </c>
      <c r="I93" s="18">
        <f>Model!$W$27*((drdp!C93)*XYM1!$B93+(drdp!F93)*XYM1!$C93+(drdp!I93)*XYM1!$D93)</f>
        <v>1.0949972810128274E-2</v>
      </c>
      <c r="J93" s="18">
        <f>Model!$W$27*((drdp!D93)*XYM1!$B93+(drdp!G93)*XYM1!$C93+(drdp!J93)*XYM1!$D93)</f>
        <v>-1.9634954084936204E-2</v>
      </c>
      <c r="K93" s="21">
        <f>SUM(E$3:E92)+H93</f>
        <v>0.26288803233873687</v>
      </c>
      <c r="L93" s="21">
        <f>SUM(F$3:F92)+I93</f>
        <v>0.98111149338997528</v>
      </c>
      <c r="M93" s="21">
        <f>SUM(G$3:G92)+J93</f>
        <v>-1.2461687143036317</v>
      </c>
      <c r="N93" s="19">
        <f t="shared" si="7"/>
        <v>6.9110117546932762E-2</v>
      </c>
      <c r="O93" s="19">
        <f t="shared" si="8"/>
        <v>0.96257976246190746</v>
      </c>
      <c r="P93" s="19">
        <f t="shared" si="9"/>
        <v>1.5529364645091666</v>
      </c>
      <c r="Q93" s="19">
        <f t="shared" si="10"/>
        <v>0.25792247000221025</v>
      </c>
      <c r="R93" s="19">
        <f t="shared" si="11"/>
        <v>-0.32760284126537531</v>
      </c>
      <c r="S93" s="19">
        <f t="shared" si="12"/>
        <v>-1.2226304483063015</v>
      </c>
      <c r="V93" s="74"/>
    </row>
    <row r="94" spans="1:22" x14ac:dyDescent="0.25">
      <c r="A94" s="26">
        <f>Wellpath!E94</f>
        <v>2730</v>
      </c>
      <c r="B94" s="22">
        <v>0</v>
      </c>
      <c r="C94" s="22">
        <f>SIN(Wellpath!$L94)</f>
        <v>0.8660254037844386</v>
      </c>
      <c r="D94" s="22">
        <v>0</v>
      </c>
      <c r="E94" s="20">
        <f>Model!$W$27*((drdp!B94+drdp!K94)*XYM1!$B94+(drdp!E94+drdp!N94)*XYM1!$C94+(drdp!H94+drdp!Q94)*XYM1!$D94)</f>
        <v>5.8680727432332443E-3</v>
      </c>
      <c r="F94" s="20">
        <f>Model!$W$27*((drdp!C94+drdp!L94)*XYM1!$B94+(drdp!F94+drdp!O94)*XYM1!$C94+(drdp!I94+drdp!R94)*XYM1!$D94)</f>
        <v>2.1899945620256548E-2</v>
      </c>
      <c r="G94" s="20">
        <f>Model!$W$27*((drdp!D94+drdp!M94)*XYM1!$B94+(drdp!G94+drdp!P94)*XYM1!$C94+(drdp!J94+drdp!S94)*XYM1!$D94)</f>
        <v>-3.9269908169872407E-2</v>
      </c>
      <c r="H94" s="18">
        <f>Model!$W$27*((drdp!B94)*XYM1!$B94+(drdp!E94)*XYM1!$C94+(drdp!H94)*XYM1!$D94)</f>
        <v>2.9340363716166221E-3</v>
      </c>
      <c r="I94" s="18">
        <f>Model!$W$27*((drdp!C94)*XYM1!$B94+(drdp!F94)*XYM1!$C94+(drdp!I94)*XYM1!$D94)</f>
        <v>1.0949972810128274E-2</v>
      </c>
      <c r="J94" s="18">
        <f>Model!$W$27*((drdp!D94)*XYM1!$B94+(drdp!G94)*XYM1!$C94+(drdp!J94)*XYM1!$D94)</f>
        <v>-1.9634954084936204E-2</v>
      </c>
      <c r="K94" s="21">
        <f>SUM(E$3:E93)+H94</f>
        <v>0.26875610508197012</v>
      </c>
      <c r="L94" s="21">
        <f>SUM(F$3:F93)+I94</f>
        <v>1.0030114390102318</v>
      </c>
      <c r="M94" s="21">
        <f>SUM(G$3:G93)+J94</f>
        <v>-1.2854386224735042</v>
      </c>
      <c r="N94" s="19">
        <f t="shared" si="7"/>
        <v>7.2229844018830966E-2</v>
      </c>
      <c r="O94" s="19">
        <f t="shared" si="8"/>
        <v>1.006031946785376</v>
      </c>
      <c r="P94" s="19">
        <f t="shared" si="9"/>
        <v>1.65235245214658</v>
      </c>
      <c r="Q94" s="19">
        <f t="shared" si="10"/>
        <v>0.26956544770105195</v>
      </c>
      <c r="R94" s="19">
        <f t="shared" si="11"/>
        <v>-0.34546947749791201</v>
      </c>
      <c r="S94" s="19">
        <f t="shared" si="12"/>
        <v>-1.2893096424864796</v>
      </c>
      <c r="V94" s="74"/>
    </row>
    <row r="95" spans="1:22" x14ac:dyDescent="0.25">
      <c r="A95" s="26">
        <f>Wellpath!E95</f>
        <v>2760</v>
      </c>
      <c r="B95" s="22">
        <v>0</v>
      </c>
      <c r="C95" s="22">
        <f>SIN(Wellpath!$L95)</f>
        <v>0.8660254037844386</v>
      </c>
      <c r="D95" s="22">
        <v>0</v>
      </c>
      <c r="E95" s="20">
        <f>Model!$W$27*((drdp!B95+drdp!K95)*XYM1!$B95+(drdp!E95+drdp!N95)*XYM1!$C95+(drdp!H95+drdp!Q95)*XYM1!$D95)</f>
        <v>5.8680727432332443E-3</v>
      </c>
      <c r="F95" s="20">
        <f>Model!$W$27*((drdp!C95+drdp!L95)*XYM1!$B95+(drdp!F95+drdp!O95)*XYM1!$C95+(drdp!I95+drdp!R95)*XYM1!$D95)</f>
        <v>2.1899945620256548E-2</v>
      </c>
      <c r="G95" s="20">
        <f>Model!$W$27*((drdp!D95+drdp!M95)*XYM1!$B95+(drdp!G95+drdp!P95)*XYM1!$C95+(drdp!J95+drdp!S95)*XYM1!$D95)</f>
        <v>-3.9269908169872407E-2</v>
      </c>
      <c r="H95" s="18">
        <f>Model!$W$27*((drdp!B95)*XYM1!$B95+(drdp!E95)*XYM1!$C95+(drdp!H95)*XYM1!$D95)</f>
        <v>2.9340363716166221E-3</v>
      </c>
      <c r="I95" s="18">
        <f>Model!$W$27*((drdp!C95)*XYM1!$B95+(drdp!F95)*XYM1!$C95+(drdp!I95)*XYM1!$D95)</f>
        <v>1.0949972810128274E-2</v>
      </c>
      <c r="J95" s="18">
        <f>Model!$W$27*((drdp!D95)*XYM1!$B95+(drdp!G95)*XYM1!$C95+(drdp!J95)*XYM1!$D95)</f>
        <v>-1.9634954084936204E-2</v>
      </c>
      <c r="K95" s="21">
        <f>SUM(E$3:E94)+H95</f>
        <v>0.27462417782520337</v>
      </c>
      <c r="L95" s="21">
        <f>SUM(F$3:F94)+I95</f>
        <v>1.0249113846304885</v>
      </c>
      <c r="M95" s="21">
        <f>SUM(G$3:G94)+J95</f>
        <v>-1.3247085306433766</v>
      </c>
      <c r="N95" s="19">
        <f t="shared" si="7"/>
        <v>7.541843904616892E-2</v>
      </c>
      <c r="O95" s="19">
        <f t="shared" si="8"/>
        <v>1.050443346345185</v>
      </c>
      <c r="P95" s="19">
        <f t="shared" si="9"/>
        <v>1.7548526911593338</v>
      </c>
      <c r="Q95" s="19">
        <f t="shared" si="10"/>
        <v>0.28146544634783865</v>
      </c>
      <c r="R95" s="19">
        <f t="shared" si="11"/>
        <v>-0.36379699108597052</v>
      </c>
      <c r="S95" s="19">
        <f t="shared" si="12"/>
        <v>-1.357708854373523</v>
      </c>
      <c r="V95" s="74"/>
    </row>
    <row r="96" spans="1:22" x14ac:dyDescent="0.25">
      <c r="A96" s="26">
        <f>Wellpath!E96</f>
        <v>2790</v>
      </c>
      <c r="B96" s="22">
        <v>0</v>
      </c>
      <c r="C96" s="22">
        <f>SIN(Wellpath!$L96)</f>
        <v>0.8660254037844386</v>
      </c>
      <c r="D96" s="22">
        <v>0</v>
      </c>
      <c r="E96" s="20">
        <f>Model!$W$27*((drdp!B96+drdp!K96)*XYM1!$B96+(drdp!E96+drdp!N96)*XYM1!$C96+(drdp!H96+drdp!Q96)*XYM1!$D96)</f>
        <v>5.8680727432332443E-3</v>
      </c>
      <c r="F96" s="20">
        <f>Model!$W$27*((drdp!C96+drdp!L96)*XYM1!$B96+(drdp!F96+drdp!O96)*XYM1!$C96+(drdp!I96+drdp!R96)*XYM1!$D96)</f>
        <v>2.1899945620256548E-2</v>
      </c>
      <c r="G96" s="20">
        <f>Model!$W$27*((drdp!D96+drdp!M96)*XYM1!$B96+(drdp!G96+drdp!P96)*XYM1!$C96+(drdp!J96+drdp!S96)*XYM1!$D96)</f>
        <v>-3.9269908169872407E-2</v>
      </c>
      <c r="H96" s="18">
        <f>Model!$W$27*((drdp!B96)*XYM1!$B96+(drdp!E96)*XYM1!$C96+(drdp!H96)*XYM1!$D96)</f>
        <v>2.9340363716166221E-3</v>
      </c>
      <c r="I96" s="18">
        <f>Model!$W$27*((drdp!C96)*XYM1!$B96+(drdp!F96)*XYM1!$C96+(drdp!I96)*XYM1!$D96)</f>
        <v>1.0949972810128274E-2</v>
      </c>
      <c r="J96" s="18">
        <f>Model!$W$27*((drdp!D96)*XYM1!$B96+(drdp!G96)*XYM1!$C96+(drdp!J96)*XYM1!$D96)</f>
        <v>-1.9634954084936204E-2</v>
      </c>
      <c r="K96" s="21">
        <f>SUM(E$3:E95)+H96</f>
        <v>0.28049225056843663</v>
      </c>
      <c r="L96" s="21">
        <f>SUM(F$3:F95)+I96</f>
        <v>1.0468113302507451</v>
      </c>
      <c r="M96" s="21">
        <f>SUM(G$3:G95)+J96</f>
        <v>-1.363978438813249</v>
      </c>
      <c r="N96" s="19">
        <f t="shared" si="7"/>
        <v>7.8675902628946637E-2</v>
      </c>
      <c r="O96" s="19">
        <f t="shared" si="8"/>
        <v>1.0958139611413347</v>
      </c>
      <c r="P96" s="19">
        <f t="shared" si="9"/>
        <v>1.8604371815474281</v>
      </c>
      <c r="Q96" s="19">
        <f t="shared" si="10"/>
        <v>0.29362246594257047</v>
      </c>
      <c r="R96" s="19">
        <f t="shared" si="11"/>
        <v>-0.38258538202955084</v>
      </c>
      <c r="S96" s="19">
        <f t="shared" si="12"/>
        <v>-1.4278280839674318</v>
      </c>
      <c r="V96" s="74"/>
    </row>
    <row r="97" spans="1:22" x14ac:dyDescent="0.25">
      <c r="A97" s="26">
        <f>Wellpath!E97</f>
        <v>2820</v>
      </c>
      <c r="B97" s="22">
        <v>0</v>
      </c>
      <c r="C97" s="22">
        <f>SIN(Wellpath!$L97)</f>
        <v>0.8660254037844386</v>
      </c>
      <c r="D97" s="22">
        <v>0</v>
      </c>
      <c r="E97" s="20">
        <f>Model!$W$27*((drdp!B97+drdp!K97)*XYM1!$B97+(drdp!E97+drdp!N97)*XYM1!$C97+(drdp!H97+drdp!Q97)*XYM1!$D97)</f>
        <v>5.8680727432332443E-3</v>
      </c>
      <c r="F97" s="20">
        <f>Model!$W$27*((drdp!C97+drdp!L97)*XYM1!$B97+(drdp!F97+drdp!O97)*XYM1!$C97+(drdp!I97+drdp!R97)*XYM1!$D97)</f>
        <v>2.1899945620256548E-2</v>
      </c>
      <c r="G97" s="20">
        <f>Model!$W$27*((drdp!D97+drdp!M97)*XYM1!$B97+(drdp!G97+drdp!P97)*XYM1!$C97+(drdp!J97+drdp!S97)*XYM1!$D97)</f>
        <v>-3.9269908169872407E-2</v>
      </c>
      <c r="H97" s="18">
        <f>Model!$W$27*((drdp!B97)*XYM1!$B97+(drdp!E97)*XYM1!$C97+(drdp!H97)*XYM1!$D97)</f>
        <v>2.9340363716166221E-3</v>
      </c>
      <c r="I97" s="18">
        <f>Model!$W$27*((drdp!C97)*XYM1!$B97+(drdp!F97)*XYM1!$C97+(drdp!I97)*XYM1!$D97)</f>
        <v>1.0949972810128274E-2</v>
      </c>
      <c r="J97" s="18">
        <f>Model!$W$27*((drdp!D97)*XYM1!$B97+(drdp!G97)*XYM1!$C97+(drdp!J97)*XYM1!$D97)</f>
        <v>-1.9634954084936204E-2</v>
      </c>
      <c r="K97" s="21">
        <f>SUM(E$3:E96)+H97</f>
        <v>0.28636032331166988</v>
      </c>
      <c r="L97" s="21">
        <f>SUM(F$3:F96)+I97</f>
        <v>1.0687112758710018</v>
      </c>
      <c r="M97" s="21">
        <f>SUM(G$3:G96)+J97</f>
        <v>-1.4032483469831214</v>
      </c>
      <c r="N97" s="19">
        <f t="shared" si="7"/>
        <v>8.2002234767164103E-2</v>
      </c>
      <c r="O97" s="19">
        <f t="shared" si="8"/>
        <v>1.1421437911738246</v>
      </c>
      <c r="P97" s="19">
        <f t="shared" si="9"/>
        <v>1.9691059233108628</v>
      </c>
      <c r="Q97" s="19">
        <f t="shared" si="10"/>
        <v>0.30603650648524727</v>
      </c>
      <c r="R97" s="19">
        <f t="shared" si="11"/>
        <v>-0.40183465032865295</v>
      </c>
      <c r="S97" s="19">
        <f t="shared" si="12"/>
        <v>-1.4996673312682058</v>
      </c>
      <c r="V97" s="74"/>
    </row>
    <row r="98" spans="1:22" x14ac:dyDescent="0.25">
      <c r="A98" s="26">
        <f>Wellpath!E98</f>
        <v>2850</v>
      </c>
      <c r="B98" s="22">
        <v>0</v>
      </c>
      <c r="C98" s="22">
        <f>SIN(Wellpath!$L98)</f>
        <v>0.8660254037844386</v>
      </c>
      <c r="D98" s="22">
        <v>0</v>
      </c>
      <c r="E98" s="20">
        <f>Model!$W$27*((drdp!B98+drdp!K98)*XYM1!$B98+(drdp!E98+drdp!N98)*XYM1!$C98+(drdp!H98+drdp!Q98)*XYM1!$D98)</f>
        <v>5.8680727432332443E-3</v>
      </c>
      <c r="F98" s="20">
        <f>Model!$W$27*((drdp!C98+drdp!L98)*XYM1!$B98+(drdp!F98+drdp!O98)*XYM1!$C98+(drdp!I98+drdp!R98)*XYM1!$D98)</f>
        <v>2.1899945620256548E-2</v>
      </c>
      <c r="G98" s="20">
        <f>Model!$W$27*((drdp!D98+drdp!M98)*XYM1!$B98+(drdp!G98+drdp!P98)*XYM1!$C98+(drdp!J98+drdp!S98)*XYM1!$D98)</f>
        <v>-3.9269908169872407E-2</v>
      </c>
      <c r="H98" s="18">
        <f>Model!$W$27*((drdp!B98)*XYM1!$B98+(drdp!E98)*XYM1!$C98+(drdp!H98)*XYM1!$D98)</f>
        <v>2.9340363716166221E-3</v>
      </c>
      <c r="I98" s="18">
        <f>Model!$W$27*((drdp!C98)*XYM1!$B98+(drdp!F98)*XYM1!$C98+(drdp!I98)*XYM1!$D98)</f>
        <v>1.0949972810128274E-2</v>
      </c>
      <c r="J98" s="18">
        <f>Model!$W$27*((drdp!D98)*XYM1!$B98+(drdp!G98)*XYM1!$C98+(drdp!J98)*XYM1!$D98)</f>
        <v>-1.9634954084936204E-2</v>
      </c>
      <c r="K98" s="21">
        <f>SUM(E$3:E97)+H98</f>
        <v>0.29222839605490314</v>
      </c>
      <c r="L98" s="21">
        <f>SUM(F$3:F97)+I98</f>
        <v>1.0906112214912584</v>
      </c>
      <c r="M98" s="21">
        <f>SUM(G$3:G97)+J98</f>
        <v>-1.4425182551529938</v>
      </c>
      <c r="N98" s="19">
        <f t="shared" si="7"/>
        <v>8.5397435460821333E-2</v>
      </c>
      <c r="O98" s="19">
        <f t="shared" si="8"/>
        <v>1.1894328364426547</v>
      </c>
      <c r="P98" s="19">
        <f t="shared" si="9"/>
        <v>2.0808589164496376</v>
      </c>
      <c r="Q98" s="19">
        <f t="shared" si="10"/>
        <v>0.31870756797586919</v>
      </c>
      <c r="R98" s="19">
        <f t="shared" si="11"/>
        <v>-0.42154479598327688</v>
      </c>
      <c r="S98" s="19">
        <f t="shared" si="12"/>
        <v>-1.5732265962758454</v>
      </c>
      <c r="V98" s="74"/>
    </row>
    <row r="99" spans="1:22" x14ac:dyDescent="0.25">
      <c r="A99" s="26">
        <f>Wellpath!E99</f>
        <v>2880</v>
      </c>
      <c r="B99" s="22">
        <v>0</v>
      </c>
      <c r="C99" s="22">
        <f>SIN(Wellpath!$L99)</f>
        <v>0.8660254037844386</v>
      </c>
      <c r="D99" s="22">
        <v>0</v>
      </c>
      <c r="E99" s="20">
        <f>Model!$W$27*((drdp!B99+drdp!K99)*XYM1!$B99+(drdp!E99+drdp!N99)*XYM1!$C99+(drdp!H99+drdp!Q99)*XYM1!$D99)</f>
        <v>5.8680727432332443E-3</v>
      </c>
      <c r="F99" s="20">
        <f>Model!$W$27*((drdp!C99+drdp!L99)*XYM1!$B99+(drdp!F99+drdp!O99)*XYM1!$C99+(drdp!I99+drdp!R99)*XYM1!$D99)</f>
        <v>2.1899945620256548E-2</v>
      </c>
      <c r="G99" s="20">
        <f>Model!$W$27*((drdp!D99+drdp!M99)*XYM1!$B99+(drdp!G99+drdp!P99)*XYM1!$C99+(drdp!J99+drdp!S99)*XYM1!$D99)</f>
        <v>-3.9269908169872407E-2</v>
      </c>
      <c r="H99" s="18">
        <f>Model!$W$27*((drdp!B99)*XYM1!$B99+(drdp!E99)*XYM1!$C99+(drdp!H99)*XYM1!$D99)</f>
        <v>2.9340363716166221E-3</v>
      </c>
      <c r="I99" s="18">
        <f>Model!$W$27*((drdp!C99)*XYM1!$B99+(drdp!F99)*XYM1!$C99+(drdp!I99)*XYM1!$D99)</f>
        <v>1.0949972810128274E-2</v>
      </c>
      <c r="J99" s="18">
        <f>Model!$W$27*((drdp!D99)*XYM1!$B99+(drdp!G99)*XYM1!$C99+(drdp!J99)*XYM1!$D99)</f>
        <v>-1.9634954084936204E-2</v>
      </c>
      <c r="K99" s="21">
        <f>SUM(E$3:E98)+H99</f>
        <v>0.29809646879813639</v>
      </c>
      <c r="L99" s="21">
        <f>SUM(F$3:F98)+I99</f>
        <v>1.1125111671115151</v>
      </c>
      <c r="M99" s="21">
        <f>SUM(G$3:G98)+J99</f>
        <v>-1.4817881633228662</v>
      </c>
      <c r="N99" s="19">
        <f t="shared" si="7"/>
        <v>8.8861504709918299E-2</v>
      </c>
      <c r="O99" s="19">
        <f t="shared" si="8"/>
        <v>1.2376810969478256</v>
      </c>
      <c r="P99" s="19">
        <f t="shared" si="9"/>
        <v>2.1956961609637533</v>
      </c>
      <c r="Q99" s="19">
        <f t="shared" si="10"/>
        <v>0.33163565041443605</v>
      </c>
      <c r="R99" s="19">
        <f t="shared" si="11"/>
        <v>-0.4417158189934226</v>
      </c>
      <c r="S99" s="19">
        <f t="shared" si="12"/>
        <v>-1.6485058789903502</v>
      </c>
      <c r="V99" s="74"/>
    </row>
    <row r="100" spans="1:22" x14ac:dyDescent="0.25">
      <c r="A100" s="26">
        <f>Wellpath!E100</f>
        <v>2910</v>
      </c>
      <c r="B100" s="22">
        <v>0</v>
      </c>
      <c r="C100" s="22">
        <f>SIN(Wellpath!$L100)</f>
        <v>0.8660254037844386</v>
      </c>
      <c r="D100" s="22">
        <v>0</v>
      </c>
      <c r="E100" s="20">
        <f>Model!$W$27*((drdp!B100+drdp!K100)*XYM1!$B100+(drdp!E100+drdp!N100)*XYM1!$C100+(drdp!H100+drdp!Q100)*XYM1!$D100)</f>
        <v>5.8680727432332443E-3</v>
      </c>
      <c r="F100" s="20">
        <f>Model!$W$27*((drdp!C100+drdp!L100)*XYM1!$B100+(drdp!F100+drdp!O100)*XYM1!$C100+(drdp!I100+drdp!R100)*XYM1!$D100)</f>
        <v>2.1899945620256548E-2</v>
      </c>
      <c r="G100" s="20">
        <f>Model!$W$27*((drdp!D100+drdp!M100)*XYM1!$B100+(drdp!G100+drdp!P100)*XYM1!$C100+(drdp!J100+drdp!S100)*XYM1!$D100)</f>
        <v>-3.9269908169872407E-2</v>
      </c>
      <c r="H100" s="18">
        <f>Model!$W$27*((drdp!B100)*XYM1!$B100+(drdp!E100)*XYM1!$C100+(drdp!H100)*XYM1!$D100)</f>
        <v>2.9340363716166221E-3</v>
      </c>
      <c r="I100" s="18">
        <f>Model!$W$27*((drdp!C100)*XYM1!$B100+(drdp!F100)*XYM1!$C100+(drdp!I100)*XYM1!$D100)</f>
        <v>1.0949972810128274E-2</v>
      </c>
      <c r="J100" s="18">
        <f>Model!$W$27*((drdp!D100)*XYM1!$B100+(drdp!G100)*XYM1!$C100+(drdp!J100)*XYM1!$D100)</f>
        <v>-1.9634954084936204E-2</v>
      </c>
      <c r="K100" s="21">
        <f>SUM(E$3:E99)+H100</f>
        <v>0.30396454154136965</v>
      </c>
      <c r="L100" s="21">
        <f>SUM(F$3:F99)+I100</f>
        <v>1.1344111127317718</v>
      </c>
      <c r="M100" s="21">
        <f>SUM(G$3:G99)+J100</f>
        <v>-1.5210580714927386</v>
      </c>
      <c r="N100" s="19">
        <f t="shared" si="7"/>
        <v>9.2394442514455041E-2</v>
      </c>
      <c r="O100" s="19">
        <f t="shared" si="8"/>
        <v>1.2868885726893367</v>
      </c>
      <c r="P100" s="19">
        <f t="shared" si="9"/>
        <v>2.3136176568532094</v>
      </c>
      <c r="Q100" s="19">
        <f t="shared" si="10"/>
        <v>0.34482075380094801</v>
      </c>
      <c r="R100" s="19">
        <f t="shared" si="11"/>
        <v>-0.46234771935909014</v>
      </c>
      <c r="S100" s="19">
        <f t="shared" si="12"/>
        <v>-1.7255051794117204</v>
      </c>
      <c r="V100" s="74"/>
    </row>
    <row r="101" spans="1:22" x14ac:dyDescent="0.25">
      <c r="A101" s="26">
        <f>Wellpath!E101</f>
        <v>2940</v>
      </c>
      <c r="B101" s="22">
        <v>0</v>
      </c>
      <c r="C101" s="22">
        <f>SIN(Wellpath!$L101)</f>
        <v>0.8660254037844386</v>
      </c>
      <c r="D101" s="22">
        <v>0</v>
      </c>
      <c r="E101" s="20">
        <f>Model!$W$27*((drdp!B101+drdp!K101)*XYM1!$B101+(drdp!E101+drdp!N101)*XYM1!$C101+(drdp!H101+drdp!Q101)*XYM1!$D101)</f>
        <v>5.8680727432332443E-3</v>
      </c>
      <c r="F101" s="20">
        <f>Model!$W$27*((drdp!C101+drdp!L101)*XYM1!$B101+(drdp!F101+drdp!O101)*XYM1!$C101+(drdp!I101+drdp!R101)*XYM1!$D101)</f>
        <v>2.1899945620256548E-2</v>
      </c>
      <c r="G101" s="20">
        <f>Model!$W$27*((drdp!D101+drdp!M101)*XYM1!$B101+(drdp!G101+drdp!P101)*XYM1!$C101+(drdp!J101+drdp!S101)*XYM1!$D101)</f>
        <v>-3.9269908169872407E-2</v>
      </c>
      <c r="H101" s="18">
        <f>Model!$W$27*((drdp!B101)*XYM1!$B101+(drdp!E101)*XYM1!$C101+(drdp!H101)*XYM1!$D101)</f>
        <v>2.9340363716166221E-3</v>
      </c>
      <c r="I101" s="18">
        <f>Model!$W$27*((drdp!C101)*XYM1!$B101+(drdp!F101)*XYM1!$C101+(drdp!I101)*XYM1!$D101)</f>
        <v>1.0949972810128274E-2</v>
      </c>
      <c r="J101" s="18">
        <f>Model!$W$27*((drdp!D101)*XYM1!$B101+(drdp!G101)*XYM1!$C101+(drdp!J101)*XYM1!$D101)</f>
        <v>-1.9634954084936204E-2</v>
      </c>
      <c r="K101" s="21">
        <f>SUM(E$3:E100)+H101</f>
        <v>0.3098326142846029</v>
      </c>
      <c r="L101" s="21">
        <f>SUM(F$3:F100)+I101</f>
        <v>1.1563110583520284</v>
      </c>
      <c r="M101" s="21">
        <f>SUM(G$3:G100)+J101</f>
        <v>-1.5603279796626111</v>
      </c>
      <c r="N101" s="19">
        <f t="shared" si="7"/>
        <v>9.599624887443152E-2</v>
      </c>
      <c r="O101" s="19">
        <f t="shared" si="8"/>
        <v>1.337055263667188</v>
      </c>
      <c r="P101" s="19">
        <f t="shared" si="9"/>
        <v>2.4346234041180055</v>
      </c>
      <c r="Q101" s="19">
        <f t="shared" si="10"/>
        <v>0.35826287813540497</v>
      </c>
      <c r="R101" s="19">
        <f t="shared" si="11"/>
        <v>-0.48344049708027947</v>
      </c>
      <c r="S101" s="19">
        <f t="shared" si="12"/>
        <v>-1.804224497539956</v>
      </c>
      <c r="V101" s="74"/>
    </row>
    <row r="102" spans="1:22" x14ac:dyDescent="0.25">
      <c r="A102" s="26">
        <f>Wellpath!E102</f>
        <v>2970</v>
      </c>
      <c r="B102" s="22">
        <v>0</v>
      </c>
      <c r="C102" s="22">
        <f>SIN(Wellpath!$L102)</f>
        <v>0.8660254037844386</v>
      </c>
      <c r="D102" s="22">
        <v>0</v>
      </c>
      <c r="E102" s="20">
        <f>Model!$W$27*((drdp!B102+drdp!K102)*XYM1!$B102+(drdp!E102+drdp!N102)*XYM1!$C102+(drdp!H102+drdp!Q102)*XYM1!$D102)</f>
        <v>5.8680727432332443E-3</v>
      </c>
      <c r="F102" s="20">
        <f>Model!$W$27*((drdp!C102+drdp!L102)*XYM1!$B102+(drdp!F102+drdp!O102)*XYM1!$C102+(drdp!I102+drdp!R102)*XYM1!$D102)</f>
        <v>2.1899945620256548E-2</v>
      </c>
      <c r="G102" s="20">
        <f>Model!$W$27*((drdp!D102+drdp!M102)*XYM1!$B102+(drdp!G102+drdp!P102)*XYM1!$C102+(drdp!J102+drdp!S102)*XYM1!$D102)</f>
        <v>-3.9269908169872407E-2</v>
      </c>
      <c r="H102" s="18">
        <f>Model!$W$27*((drdp!B102)*XYM1!$B102+(drdp!E102)*XYM1!$C102+(drdp!H102)*XYM1!$D102)</f>
        <v>2.9340363716166221E-3</v>
      </c>
      <c r="I102" s="18">
        <f>Model!$W$27*((drdp!C102)*XYM1!$B102+(drdp!F102)*XYM1!$C102+(drdp!I102)*XYM1!$D102)</f>
        <v>1.0949972810128274E-2</v>
      </c>
      <c r="J102" s="18">
        <f>Model!$W$27*((drdp!D102)*XYM1!$B102+(drdp!G102)*XYM1!$C102+(drdp!J102)*XYM1!$D102)</f>
        <v>-1.9634954084936204E-2</v>
      </c>
      <c r="K102" s="21">
        <f>SUM(E$3:E101)+H102</f>
        <v>0.31570068702783616</v>
      </c>
      <c r="L102" s="21">
        <f>SUM(F$3:F101)+I102</f>
        <v>1.1782110039722851</v>
      </c>
      <c r="M102" s="21">
        <f>SUM(G$3:G101)+J102</f>
        <v>-1.5995978878324835</v>
      </c>
      <c r="N102" s="19">
        <f t="shared" si="7"/>
        <v>9.9666923789847761E-2</v>
      </c>
      <c r="O102" s="19">
        <f t="shared" si="8"/>
        <v>1.38818116988138</v>
      </c>
      <c r="P102" s="19">
        <f t="shared" si="9"/>
        <v>2.5587134027581424</v>
      </c>
      <c r="Q102" s="19">
        <f t="shared" si="10"/>
        <v>0.37196202341780699</v>
      </c>
      <c r="R102" s="19">
        <f t="shared" si="11"/>
        <v>-0.50499415215699062</v>
      </c>
      <c r="S102" s="19">
        <f t="shared" si="12"/>
        <v>-1.8846638333750569</v>
      </c>
      <c r="V102" s="74"/>
    </row>
    <row r="103" spans="1:22" x14ac:dyDescent="0.25">
      <c r="A103" s="26">
        <f>Wellpath!E103</f>
        <v>3000</v>
      </c>
      <c r="B103" s="22">
        <v>0</v>
      </c>
      <c r="C103" s="22">
        <f>SIN(Wellpath!$L103)</f>
        <v>0.8660254037844386</v>
      </c>
      <c r="D103" s="22">
        <v>0</v>
      </c>
      <c r="E103" s="20">
        <f>Model!$W$27*((drdp!B103+drdp!K103)*XYM1!$B103+(drdp!E103+drdp!N103)*XYM1!$C103+(drdp!H103+drdp!Q103)*XYM1!$D103)</f>
        <v>5.8680727432332443E-3</v>
      </c>
      <c r="F103" s="20">
        <f>Model!$W$27*((drdp!C103+drdp!L103)*XYM1!$B103+(drdp!F103+drdp!O103)*XYM1!$C103+(drdp!I103+drdp!R103)*XYM1!$D103)</f>
        <v>2.1899945620256548E-2</v>
      </c>
      <c r="G103" s="20">
        <f>Model!$W$27*((drdp!D103+drdp!M103)*XYM1!$B103+(drdp!G103+drdp!P103)*XYM1!$C103+(drdp!J103+drdp!S103)*XYM1!$D103)</f>
        <v>-3.9269908169872407E-2</v>
      </c>
      <c r="H103" s="18">
        <f>Model!$W$27*((drdp!B103)*XYM1!$B103+(drdp!E103)*XYM1!$C103+(drdp!H103)*XYM1!$D103)</f>
        <v>2.9340363716166221E-3</v>
      </c>
      <c r="I103" s="18">
        <f>Model!$W$27*((drdp!C103)*XYM1!$B103+(drdp!F103)*XYM1!$C103+(drdp!I103)*XYM1!$D103)</f>
        <v>1.0949972810128274E-2</v>
      </c>
      <c r="J103" s="18">
        <f>Model!$W$27*((drdp!D103)*XYM1!$B103+(drdp!G103)*XYM1!$C103+(drdp!J103)*XYM1!$D103)</f>
        <v>-1.9634954084936204E-2</v>
      </c>
      <c r="K103" s="21">
        <f>SUM(E$3:E102)+H103</f>
        <v>0.32156875977106941</v>
      </c>
      <c r="L103" s="21">
        <f>SUM(F$3:F102)+I103</f>
        <v>1.2001109495925417</v>
      </c>
      <c r="M103" s="21">
        <f>SUM(G$3:G102)+J103</f>
        <v>-1.6388677960023559</v>
      </c>
      <c r="N103" s="19">
        <f t="shared" si="7"/>
        <v>0.10340646726070375</v>
      </c>
      <c r="O103" s="19">
        <f t="shared" si="8"/>
        <v>1.4402662913319122</v>
      </c>
      <c r="P103" s="19">
        <f t="shared" si="9"/>
        <v>2.6858876527736197</v>
      </c>
      <c r="Q103" s="19">
        <f t="shared" si="10"/>
        <v>0.38591818964815405</v>
      </c>
      <c r="R103" s="19">
        <f t="shared" si="11"/>
        <v>-0.52700868458922356</v>
      </c>
      <c r="S103" s="19">
        <f t="shared" si="12"/>
        <v>-1.9668231869170232</v>
      </c>
      <c r="V103" s="74"/>
    </row>
    <row r="104" spans="1:22" x14ac:dyDescent="0.25">
      <c r="A104" s="26">
        <f>Wellpath!E104</f>
        <v>3030</v>
      </c>
      <c r="B104" s="22">
        <v>0</v>
      </c>
      <c r="C104" s="22">
        <f>SIN(Wellpath!$L104)</f>
        <v>0.8660254037844386</v>
      </c>
      <c r="D104" s="22">
        <v>0</v>
      </c>
      <c r="E104" s="20">
        <f>Model!$W$27*((drdp!B104+drdp!K104)*XYM1!$B104+(drdp!E104+drdp!N104)*XYM1!$C104+(drdp!H104+drdp!Q104)*XYM1!$D104)</f>
        <v>5.8680727432332443E-3</v>
      </c>
      <c r="F104" s="20">
        <f>Model!$W$27*((drdp!C104+drdp!L104)*XYM1!$B104+(drdp!F104+drdp!O104)*XYM1!$C104+(drdp!I104+drdp!R104)*XYM1!$D104)</f>
        <v>2.1899945620256548E-2</v>
      </c>
      <c r="G104" s="20">
        <f>Model!$W$27*((drdp!D104+drdp!M104)*XYM1!$B104+(drdp!G104+drdp!P104)*XYM1!$C104+(drdp!J104+drdp!S104)*XYM1!$D104)</f>
        <v>-3.9269908169872407E-2</v>
      </c>
      <c r="H104" s="18">
        <f>Model!$W$27*((drdp!B104)*XYM1!$B104+(drdp!E104)*XYM1!$C104+(drdp!H104)*XYM1!$D104)</f>
        <v>2.9340363716166221E-3</v>
      </c>
      <c r="I104" s="18">
        <f>Model!$W$27*((drdp!C104)*XYM1!$B104+(drdp!F104)*XYM1!$C104+(drdp!I104)*XYM1!$D104)</f>
        <v>1.0949972810128274E-2</v>
      </c>
      <c r="J104" s="18">
        <f>Model!$W$27*((drdp!D104)*XYM1!$B104+(drdp!G104)*XYM1!$C104+(drdp!J104)*XYM1!$D104)</f>
        <v>-1.9634954084936204E-2</v>
      </c>
      <c r="K104" s="21">
        <f>SUM(E$3:E103)+H104</f>
        <v>0.32743683251430267</v>
      </c>
      <c r="L104" s="21">
        <f>SUM(F$3:F103)+I104</f>
        <v>1.2220108952127984</v>
      </c>
      <c r="M104" s="21">
        <f>SUM(G$3:G103)+J104</f>
        <v>-1.6781377041722283</v>
      </c>
      <c r="N104" s="19">
        <f t="shared" si="7"/>
        <v>0.10721487928699949</v>
      </c>
      <c r="O104" s="19">
        <f t="shared" si="8"/>
        <v>1.4933106280187849</v>
      </c>
      <c r="P104" s="19">
        <f t="shared" si="9"/>
        <v>2.816146154164437</v>
      </c>
      <c r="Q104" s="19">
        <f t="shared" si="10"/>
        <v>0.40013137682644612</v>
      </c>
      <c r="R104" s="19">
        <f t="shared" si="11"/>
        <v>-0.54948409437697832</v>
      </c>
      <c r="S104" s="19">
        <f t="shared" si="12"/>
        <v>-2.0507025581658551</v>
      </c>
      <c r="V104" s="74"/>
    </row>
    <row r="105" spans="1:22" x14ac:dyDescent="0.25">
      <c r="A105" s="26">
        <f>Wellpath!E105</f>
        <v>3060</v>
      </c>
      <c r="B105" s="22">
        <v>0</v>
      </c>
      <c r="C105" s="22">
        <f>SIN(Wellpath!$L105)</f>
        <v>0.8660254037844386</v>
      </c>
      <c r="D105" s="22">
        <v>0</v>
      </c>
      <c r="E105" s="20">
        <f>Model!$W$27*((drdp!B105+drdp!K105)*XYM1!$B105+(drdp!E105+drdp!N105)*XYM1!$C105+(drdp!H105+drdp!Q105)*XYM1!$D105)</f>
        <v>5.8680727432332443E-3</v>
      </c>
      <c r="F105" s="20">
        <f>Model!$W$27*((drdp!C105+drdp!L105)*XYM1!$B105+(drdp!F105+drdp!O105)*XYM1!$C105+(drdp!I105+drdp!R105)*XYM1!$D105)</f>
        <v>2.1899945620256548E-2</v>
      </c>
      <c r="G105" s="20">
        <f>Model!$W$27*((drdp!D105+drdp!M105)*XYM1!$B105+(drdp!G105+drdp!P105)*XYM1!$C105+(drdp!J105+drdp!S105)*XYM1!$D105)</f>
        <v>-3.9269908169872407E-2</v>
      </c>
      <c r="H105" s="18">
        <f>Model!$W$27*((drdp!B105)*XYM1!$B105+(drdp!E105)*XYM1!$C105+(drdp!H105)*XYM1!$D105)</f>
        <v>2.9340363716166221E-3</v>
      </c>
      <c r="I105" s="18">
        <f>Model!$W$27*((drdp!C105)*XYM1!$B105+(drdp!F105)*XYM1!$C105+(drdp!I105)*XYM1!$D105)</f>
        <v>1.0949972810128274E-2</v>
      </c>
      <c r="J105" s="18">
        <f>Model!$W$27*((drdp!D105)*XYM1!$B105+(drdp!G105)*XYM1!$C105+(drdp!J105)*XYM1!$D105)</f>
        <v>-1.9634954084936204E-2</v>
      </c>
      <c r="K105" s="21">
        <f>SUM(E$3:E104)+H105</f>
        <v>0.33330490525753592</v>
      </c>
      <c r="L105" s="21">
        <f>SUM(F$3:F104)+I105</f>
        <v>1.243910840833055</v>
      </c>
      <c r="M105" s="21">
        <f>SUM(G$3:G104)+J105</f>
        <v>-1.7174076123421007</v>
      </c>
      <c r="N105" s="19">
        <f t="shared" si="7"/>
        <v>0.111092159868735</v>
      </c>
      <c r="O105" s="19">
        <f t="shared" si="8"/>
        <v>1.547314179941998</v>
      </c>
      <c r="P105" s="19">
        <f t="shared" si="9"/>
        <v>2.9494889069305952</v>
      </c>
      <c r="Q105" s="19">
        <f t="shared" si="10"/>
        <v>0.41460158495268323</v>
      </c>
      <c r="R105" s="19">
        <f t="shared" si="11"/>
        <v>-0.57242038152025487</v>
      </c>
      <c r="S105" s="19">
        <f t="shared" si="12"/>
        <v>-2.1363019471215519</v>
      </c>
      <c r="V105" s="74"/>
    </row>
    <row r="106" spans="1:22" x14ac:dyDescent="0.25">
      <c r="A106" s="26">
        <f>Wellpath!E106</f>
        <v>3090</v>
      </c>
      <c r="B106" s="22">
        <v>0</v>
      </c>
      <c r="C106" s="22">
        <f>SIN(Wellpath!$L106)</f>
        <v>0.8660254037844386</v>
      </c>
      <c r="D106" s="22">
        <v>0</v>
      </c>
      <c r="E106" s="20">
        <f>Model!$W$27*((drdp!B106+drdp!K106)*XYM1!$B106+(drdp!E106+drdp!N106)*XYM1!$C106+(drdp!H106+drdp!Q106)*XYM1!$D106)</f>
        <v>5.8680727432332443E-3</v>
      </c>
      <c r="F106" s="20">
        <f>Model!$W$27*((drdp!C106+drdp!L106)*XYM1!$B106+(drdp!F106+drdp!O106)*XYM1!$C106+(drdp!I106+drdp!R106)*XYM1!$D106)</f>
        <v>2.1899945620256548E-2</v>
      </c>
      <c r="G106" s="20">
        <f>Model!$W$27*((drdp!D106+drdp!M106)*XYM1!$B106+(drdp!G106+drdp!P106)*XYM1!$C106+(drdp!J106+drdp!S106)*XYM1!$D106)</f>
        <v>-3.9269908169872407E-2</v>
      </c>
      <c r="H106" s="18">
        <f>Model!$W$27*((drdp!B106)*XYM1!$B106+(drdp!E106)*XYM1!$C106+(drdp!H106)*XYM1!$D106)</f>
        <v>2.9340363716166221E-3</v>
      </c>
      <c r="I106" s="18">
        <f>Model!$W$27*((drdp!C106)*XYM1!$B106+(drdp!F106)*XYM1!$C106+(drdp!I106)*XYM1!$D106)</f>
        <v>1.0949972810128274E-2</v>
      </c>
      <c r="J106" s="18">
        <f>Model!$W$27*((drdp!D106)*XYM1!$B106+(drdp!G106)*XYM1!$C106+(drdp!J106)*XYM1!$D106)</f>
        <v>-1.9634954084936204E-2</v>
      </c>
      <c r="K106" s="21">
        <f>SUM(E$3:E105)+H106</f>
        <v>0.33917297800076918</v>
      </c>
      <c r="L106" s="21">
        <f>SUM(F$3:F105)+I106</f>
        <v>1.2658107864533117</v>
      </c>
      <c r="M106" s="21">
        <f>SUM(G$3:G105)+J106</f>
        <v>-1.7566775205119731</v>
      </c>
      <c r="N106" s="19">
        <f t="shared" si="7"/>
        <v>0.11503830900591025</v>
      </c>
      <c r="O106" s="19">
        <f t="shared" si="8"/>
        <v>1.6022769471015514</v>
      </c>
      <c r="P106" s="19">
        <f t="shared" si="9"/>
        <v>3.0859159110720937</v>
      </c>
      <c r="Q106" s="19">
        <f t="shared" si="10"/>
        <v>0.4293288140268654</v>
      </c>
      <c r="R106" s="19">
        <f t="shared" si="11"/>
        <v>-0.59581754601905323</v>
      </c>
      <c r="S106" s="19">
        <f t="shared" si="12"/>
        <v>-2.2236213537841141</v>
      </c>
      <c r="V106" s="74"/>
    </row>
    <row r="107" spans="1:22" x14ac:dyDescent="0.25">
      <c r="A107" s="26">
        <f>Wellpath!E107</f>
        <v>3120</v>
      </c>
      <c r="B107" s="22">
        <v>0</v>
      </c>
      <c r="C107" s="22">
        <f>SIN(Wellpath!$L107)</f>
        <v>0.8660254037844386</v>
      </c>
      <c r="D107" s="22">
        <v>0</v>
      </c>
      <c r="E107" s="20">
        <f>Model!$W$27*((drdp!B107+drdp!K107)*XYM1!$B107+(drdp!E107+drdp!N107)*XYM1!$C107+(drdp!H107+drdp!Q107)*XYM1!$D107)</f>
        <v>5.8680727432332443E-3</v>
      </c>
      <c r="F107" s="20">
        <f>Model!$W$27*((drdp!C107+drdp!L107)*XYM1!$B107+(drdp!F107+drdp!O107)*XYM1!$C107+(drdp!I107+drdp!R107)*XYM1!$D107)</f>
        <v>2.1899945620256548E-2</v>
      </c>
      <c r="G107" s="20">
        <f>Model!$W$27*((drdp!D107+drdp!M107)*XYM1!$B107+(drdp!G107+drdp!P107)*XYM1!$C107+(drdp!J107+drdp!S107)*XYM1!$D107)</f>
        <v>-3.9269908169872407E-2</v>
      </c>
      <c r="H107" s="18">
        <f>Model!$W$27*((drdp!B107)*XYM1!$B107+(drdp!E107)*XYM1!$C107+(drdp!H107)*XYM1!$D107)</f>
        <v>2.9340363716166221E-3</v>
      </c>
      <c r="I107" s="18">
        <f>Model!$W$27*((drdp!C107)*XYM1!$B107+(drdp!F107)*XYM1!$C107+(drdp!I107)*XYM1!$D107)</f>
        <v>1.0949972810128274E-2</v>
      </c>
      <c r="J107" s="18">
        <f>Model!$W$27*((drdp!D107)*XYM1!$B107+(drdp!G107)*XYM1!$C107+(drdp!J107)*XYM1!$D107)</f>
        <v>-1.9634954084936204E-2</v>
      </c>
      <c r="K107" s="21">
        <f>SUM(E$3:E106)+H107</f>
        <v>0.34504105074400243</v>
      </c>
      <c r="L107" s="21">
        <f>SUM(F$3:F106)+I107</f>
        <v>1.2877107320735683</v>
      </c>
      <c r="M107" s="21">
        <f>SUM(G$3:G106)+J107</f>
        <v>-1.7959474286818455</v>
      </c>
      <c r="N107" s="19">
        <f t="shared" si="7"/>
        <v>0.11905332669852527</v>
      </c>
      <c r="O107" s="19">
        <f t="shared" si="8"/>
        <v>1.6581989294974453</v>
      </c>
      <c r="P107" s="19">
        <f t="shared" si="9"/>
        <v>3.2254271665889327</v>
      </c>
      <c r="Q107" s="19">
        <f t="shared" si="10"/>
        <v>0.44431306404899262</v>
      </c>
      <c r="R107" s="19">
        <f t="shared" si="11"/>
        <v>-0.6196755878733734</v>
      </c>
      <c r="S107" s="19">
        <f t="shared" si="12"/>
        <v>-2.3126607781535422</v>
      </c>
      <c r="V107" s="74"/>
    </row>
    <row r="108" spans="1:22" x14ac:dyDescent="0.25">
      <c r="A108" s="26">
        <f>Wellpath!E108</f>
        <v>3150</v>
      </c>
      <c r="B108" s="22">
        <v>0</v>
      </c>
      <c r="C108" s="22">
        <f>SIN(Wellpath!$L108)</f>
        <v>0.8660254037844386</v>
      </c>
      <c r="D108" s="22">
        <v>0</v>
      </c>
      <c r="E108" s="20">
        <f>Model!$W$27*((drdp!B108+drdp!K108)*XYM1!$B108+(drdp!E108+drdp!N108)*XYM1!$C108+(drdp!H108+drdp!Q108)*XYM1!$D108)</f>
        <v>5.8680727432332443E-3</v>
      </c>
      <c r="F108" s="20">
        <f>Model!$W$27*((drdp!C108+drdp!L108)*XYM1!$B108+(drdp!F108+drdp!O108)*XYM1!$C108+(drdp!I108+drdp!R108)*XYM1!$D108)</f>
        <v>2.1899945620256548E-2</v>
      </c>
      <c r="G108" s="20">
        <f>Model!$W$27*((drdp!D108+drdp!M108)*XYM1!$B108+(drdp!G108+drdp!P108)*XYM1!$C108+(drdp!J108+drdp!S108)*XYM1!$D108)</f>
        <v>-3.9269908169872407E-2</v>
      </c>
      <c r="H108" s="18">
        <f>Model!$W$27*((drdp!B108)*XYM1!$B108+(drdp!E108)*XYM1!$C108+(drdp!H108)*XYM1!$D108)</f>
        <v>2.9340363716166221E-3</v>
      </c>
      <c r="I108" s="18">
        <f>Model!$W$27*((drdp!C108)*XYM1!$B108+(drdp!F108)*XYM1!$C108+(drdp!I108)*XYM1!$D108)</f>
        <v>1.0949972810128274E-2</v>
      </c>
      <c r="J108" s="18">
        <f>Model!$W$27*((drdp!D108)*XYM1!$B108+(drdp!G108)*XYM1!$C108+(drdp!J108)*XYM1!$D108)</f>
        <v>-1.9634954084936204E-2</v>
      </c>
      <c r="K108" s="21">
        <f>SUM(E$3:E107)+H108</f>
        <v>0.35090912348723569</v>
      </c>
      <c r="L108" s="21">
        <f>SUM(F$3:F107)+I108</f>
        <v>1.309610677693825</v>
      </c>
      <c r="M108" s="21">
        <f>SUM(G$3:G107)+J108</f>
        <v>-1.835217336851718</v>
      </c>
      <c r="N108" s="19">
        <f t="shared" si="7"/>
        <v>0.12313721294658002</v>
      </c>
      <c r="O108" s="19">
        <f t="shared" si="8"/>
        <v>1.7150801271296796</v>
      </c>
      <c r="P108" s="19">
        <f t="shared" si="9"/>
        <v>3.3680226734811121</v>
      </c>
      <c r="Q108" s="19">
        <f t="shared" si="10"/>
        <v>0.45955433501906484</v>
      </c>
      <c r="R108" s="19">
        <f t="shared" si="11"/>
        <v>-0.64399450708321526</v>
      </c>
      <c r="S108" s="19">
        <f t="shared" si="12"/>
        <v>-2.4034202202298349</v>
      </c>
      <c r="V108" s="74"/>
    </row>
    <row r="109" spans="1:22" x14ac:dyDescent="0.25">
      <c r="A109" s="26">
        <f>Wellpath!E109</f>
        <v>3180</v>
      </c>
      <c r="B109" s="22">
        <v>0</v>
      </c>
      <c r="C109" s="22">
        <f>SIN(Wellpath!$L109)</f>
        <v>0.8660254037844386</v>
      </c>
      <c r="D109" s="22">
        <v>0</v>
      </c>
      <c r="E109" s="20">
        <f>Model!$W$27*((drdp!B109+drdp!K109)*XYM1!$B109+(drdp!E109+drdp!N109)*XYM1!$C109+(drdp!H109+drdp!Q109)*XYM1!$D109)</f>
        <v>5.8680727432332443E-3</v>
      </c>
      <c r="F109" s="20">
        <f>Model!$W$27*((drdp!C109+drdp!L109)*XYM1!$B109+(drdp!F109+drdp!O109)*XYM1!$C109+(drdp!I109+drdp!R109)*XYM1!$D109)</f>
        <v>2.1899945620256548E-2</v>
      </c>
      <c r="G109" s="20">
        <f>Model!$W$27*((drdp!D109+drdp!M109)*XYM1!$B109+(drdp!G109+drdp!P109)*XYM1!$C109+(drdp!J109+drdp!S109)*XYM1!$D109)</f>
        <v>-3.9269908169872407E-2</v>
      </c>
      <c r="H109" s="18">
        <f>Model!$W$27*((drdp!B109)*XYM1!$B109+(drdp!E109)*XYM1!$C109+(drdp!H109)*XYM1!$D109)</f>
        <v>2.9340363716166221E-3</v>
      </c>
      <c r="I109" s="18">
        <f>Model!$W$27*((drdp!C109)*XYM1!$B109+(drdp!F109)*XYM1!$C109+(drdp!I109)*XYM1!$D109)</f>
        <v>1.0949972810128274E-2</v>
      </c>
      <c r="J109" s="18">
        <f>Model!$W$27*((drdp!D109)*XYM1!$B109+(drdp!G109)*XYM1!$C109+(drdp!J109)*XYM1!$D109)</f>
        <v>-1.9634954084936204E-2</v>
      </c>
      <c r="K109" s="21">
        <f>SUM(E$3:E108)+H109</f>
        <v>0.35677719623046894</v>
      </c>
      <c r="L109" s="21">
        <f>SUM(F$3:F108)+I109</f>
        <v>1.3315106233140817</v>
      </c>
      <c r="M109" s="21">
        <f>SUM(G$3:G108)+J109</f>
        <v>-1.8744872450215904</v>
      </c>
      <c r="N109" s="19">
        <f t="shared" si="7"/>
        <v>0.12728996775007453</v>
      </c>
      <c r="O109" s="19">
        <f t="shared" si="8"/>
        <v>1.7729205399982542</v>
      </c>
      <c r="P109" s="19">
        <f t="shared" si="9"/>
        <v>3.5137024317486318</v>
      </c>
      <c r="Q109" s="19">
        <f t="shared" si="10"/>
        <v>0.47505262693708211</v>
      </c>
      <c r="R109" s="19">
        <f t="shared" si="11"/>
        <v>-0.66877430364857904</v>
      </c>
      <c r="S109" s="19">
        <f t="shared" si="12"/>
        <v>-2.4958996800129936</v>
      </c>
      <c r="V109" s="74"/>
    </row>
    <row r="110" spans="1:22" x14ac:dyDescent="0.25">
      <c r="A110" s="26">
        <f>Wellpath!E110</f>
        <v>3210</v>
      </c>
      <c r="B110" s="22">
        <v>0</v>
      </c>
      <c r="C110" s="22">
        <f>SIN(Wellpath!$L110)</f>
        <v>0.8660254037844386</v>
      </c>
      <c r="D110" s="22">
        <v>0</v>
      </c>
      <c r="E110" s="20">
        <f>Model!$W$27*((drdp!B110+drdp!K110)*XYM1!$B110+(drdp!E110+drdp!N110)*XYM1!$C110+(drdp!H110+drdp!Q110)*XYM1!$D110)</f>
        <v>5.8680727432332443E-3</v>
      </c>
      <c r="F110" s="20">
        <f>Model!$W$27*((drdp!C110+drdp!L110)*XYM1!$B110+(drdp!F110+drdp!O110)*XYM1!$C110+(drdp!I110+drdp!R110)*XYM1!$D110)</f>
        <v>2.1899945620256548E-2</v>
      </c>
      <c r="G110" s="20">
        <f>Model!$W$27*((drdp!D110+drdp!M110)*XYM1!$B110+(drdp!G110+drdp!P110)*XYM1!$C110+(drdp!J110+drdp!S110)*XYM1!$D110)</f>
        <v>-3.9269908169872407E-2</v>
      </c>
      <c r="H110" s="18">
        <f>Model!$W$27*((drdp!B110)*XYM1!$B110+(drdp!E110)*XYM1!$C110+(drdp!H110)*XYM1!$D110)</f>
        <v>2.9340363716166221E-3</v>
      </c>
      <c r="I110" s="18">
        <f>Model!$W$27*((drdp!C110)*XYM1!$B110+(drdp!F110)*XYM1!$C110+(drdp!I110)*XYM1!$D110)</f>
        <v>1.0949972810128274E-2</v>
      </c>
      <c r="J110" s="18">
        <f>Model!$W$27*((drdp!D110)*XYM1!$B110+(drdp!G110)*XYM1!$C110+(drdp!J110)*XYM1!$D110)</f>
        <v>-1.9634954084936204E-2</v>
      </c>
      <c r="K110" s="21">
        <f>SUM(E$3:E109)+H110</f>
        <v>0.3626452689737022</v>
      </c>
      <c r="L110" s="21">
        <f>SUM(F$3:F109)+I110</f>
        <v>1.3534105689343383</v>
      </c>
      <c r="M110" s="21">
        <f>SUM(G$3:G109)+J110</f>
        <v>-1.9137571531914628</v>
      </c>
      <c r="N110" s="19">
        <f t="shared" si="7"/>
        <v>0.13151159110900881</v>
      </c>
      <c r="O110" s="19">
        <f t="shared" si="8"/>
        <v>1.8317201681031694</v>
      </c>
      <c r="P110" s="19">
        <f t="shared" si="9"/>
        <v>3.662466441391492</v>
      </c>
      <c r="Q110" s="19">
        <f t="shared" si="10"/>
        <v>0.49080793980304444</v>
      </c>
      <c r="R110" s="19">
        <f t="shared" si="11"/>
        <v>-0.69401497756946462</v>
      </c>
      <c r="S110" s="19">
        <f t="shared" si="12"/>
        <v>-2.5900991575030172</v>
      </c>
      <c r="V110" s="74"/>
    </row>
    <row r="111" spans="1:22" x14ac:dyDescent="0.25">
      <c r="A111" s="26">
        <f>Wellpath!E111</f>
        <v>3240</v>
      </c>
      <c r="B111" s="22">
        <v>0</v>
      </c>
      <c r="C111" s="22">
        <f>SIN(Wellpath!$L111)</f>
        <v>0.8660254037844386</v>
      </c>
      <c r="D111" s="22">
        <v>0</v>
      </c>
      <c r="E111" s="20">
        <f>Model!$W$27*((drdp!B111+drdp!K111)*XYM1!$B111+(drdp!E111+drdp!N111)*XYM1!$C111+(drdp!H111+drdp!Q111)*XYM1!$D111)</f>
        <v>5.8680727432332443E-3</v>
      </c>
      <c r="F111" s="20">
        <f>Model!$W$27*((drdp!C111+drdp!L111)*XYM1!$B111+(drdp!F111+drdp!O111)*XYM1!$C111+(drdp!I111+drdp!R111)*XYM1!$D111)</f>
        <v>2.1899945620256548E-2</v>
      </c>
      <c r="G111" s="20">
        <f>Model!$W$27*((drdp!D111+drdp!M111)*XYM1!$B111+(drdp!G111+drdp!P111)*XYM1!$C111+(drdp!J111+drdp!S111)*XYM1!$D111)</f>
        <v>-3.9269908169872407E-2</v>
      </c>
      <c r="H111" s="18">
        <f>Model!$W$27*((drdp!B111)*XYM1!$B111+(drdp!E111)*XYM1!$C111+(drdp!H111)*XYM1!$D111)</f>
        <v>2.9340363716166221E-3</v>
      </c>
      <c r="I111" s="18">
        <f>Model!$W$27*((drdp!C111)*XYM1!$B111+(drdp!F111)*XYM1!$C111+(drdp!I111)*XYM1!$D111)</f>
        <v>1.0949972810128274E-2</v>
      </c>
      <c r="J111" s="18">
        <f>Model!$W$27*((drdp!D111)*XYM1!$B111+(drdp!G111)*XYM1!$C111+(drdp!J111)*XYM1!$D111)</f>
        <v>-1.9634954084936204E-2</v>
      </c>
      <c r="K111" s="21">
        <f>SUM(E$3:E110)+H111</f>
        <v>0.36851334171693545</v>
      </c>
      <c r="L111" s="21">
        <f>SUM(F$3:F110)+I111</f>
        <v>1.375310514554595</v>
      </c>
      <c r="M111" s="21">
        <f>SUM(G$3:G110)+J111</f>
        <v>-1.9530270613613352</v>
      </c>
      <c r="N111" s="19">
        <f t="shared" si="7"/>
        <v>0.13580208302338284</v>
      </c>
      <c r="O111" s="19">
        <f t="shared" si="8"/>
        <v>1.8914790114444249</v>
      </c>
      <c r="P111" s="19">
        <f t="shared" si="9"/>
        <v>3.8143147024096926</v>
      </c>
      <c r="Q111" s="19">
        <f t="shared" si="10"/>
        <v>0.50682027361695181</v>
      </c>
      <c r="R111" s="19">
        <f t="shared" si="11"/>
        <v>-0.71971652884587201</v>
      </c>
      <c r="S111" s="19">
        <f t="shared" si="12"/>
        <v>-2.6860186526999064</v>
      </c>
      <c r="V111" s="74"/>
    </row>
    <row r="112" spans="1:22" x14ac:dyDescent="0.25">
      <c r="A112" s="26">
        <f>Wellpath!E112</f>
        <v>3270</v>
      </c>
      <c r="B112" s="22">
        <v>0</v>
      </c>
      <c r="C112" s="22">
        <f>SIN(Wellpath!$L112)</f>
        <v>0.8660254037844386</v>
      </c>
      <c r="D112" s="22">
        <v>0</v>
      </c>
      <c r="E112" s="20">
        <f>Model!$W$27*((drdp!B112+drdp!K112)*XYM1!$B112+(drdp!E112+drdp!N112)*XYM1!$C112+(drdp!H112+drdp!Q112)*XYM1!$D112)</f>
        <v>5.8680727432332443E-3</v>
      </c>
      <c r="F112" s="20">
        <f>Model!$W$27*((drdp!C112+drdp!L112)*XYM1!$B112+(drdp!F112+drdp!O112)*XYM1!$C112+(drdp!I112+drdp!R112)*XYM1!$D112)</f>
        <v>2.1899945620256548E-2</v>
      </c>
      <c r="G112" s="20">
        <f>Model!$W$27*((drdp!D112+drdp!M112)*XYM1!$B112+(drdp!G112+drdp!P112)*XYM1!$C112+(drdp!J112+drdp!S112)*XYM1!$D112)</f>
        <v>-3.9269908169872407E-2</v>
      </c>
      <c r="H112" s="18">
        <f>Model!$W$27*((drdp!B112)*XYM1!$B112+(drdp!E112)*XYM1!$C112+(drdp!H112)*XYM1!$D112)</f>
        <v>2.9340363716166221E-3</v>
      </c>
      <c r="I112" s="18">
        <f>Model!$W$27*((drdp!C112)*XYM1!$B112+(drdp!F112)*XYM1!$C112+(drdp!I112)*XYM1!$D112)</f>
        <v>1.0949972810128274E-2</v>
      </c>
      <c r="J112" s="18">
        <f>Model!$W$27*((drdp!D112)*XYM1!$B112+(drdp!G112)*XYM1!$C112+(drdp!J112)*XYM1!$D112)</f>
        <v>-1.9634954084936204E-2</v>
      </c>
      <c r="K112" s="21">
        <f>SUM(E$3:E111)+H112</f>
        <v>0.3743814144601687</v>
      </c>
      <c r="L112" s="21">
        <f>SUM(F$3:F111)+I112</f>
        <v>1.3972104601748516</v>
      </c>
      <c r="M112" s="21">
        <f>SUM(G$3:G111)+J112</f>
        <v>-1.9922969695312076</v>
      </c>
      <c r="N112" s="19">
        <f t="shared" si="7"/>
        <v>0.14016144349319662</v>
      </c>
      <c r="O112" s="19">
        <f t="shared" si="8"/>
        <v>1.9521970700220206</v>
      </c>
      <c r="P112" s="19">
        <f t="shared" si="9"/>
        <v>3.9692472148032336</v>
      </c>
      <c r="Q112" s="19">
        <f t="shared" si="10"/>
        <v>0.52308962837880413</v>
      </c>
      <c r="R112" s="19">
        <f t="shared" si="11"/>
        <v>-0.74587895747780109</v>
      </c>
      <c r="S112" s="19">
        <f t="shared" si="12"/>
        <v>-2.783658165603661</v>
      </c>
      <c r="V112" s="74"/>
    </row>
    <row r="113" spans="1:22" x14ac:dyDescent="0.25">
      <c r="A113" s="26">
        <f>Wellpath!E113</f>
        <v>3300</v>
      </c>
      <c r="B113" s="22">
        <v>0</v>
      </c>
      <c r="C113" s="22">
        <f>SIN(Wellpath!$L113)</f>
        <v>0.8660254037844386</v>
      </c>
      <c r="D113" s="22">
        <v>0</v>
      </c>
      <c r="E113" s="20">
        <f>Model!$W$27*((drdp!B113+drdp!K113)*XYM1!$B113+(drdp!E113+drdp!N113)*XYM1!$C113+(drdp!H113+drdp!Q113)*XYM1!$D113)</f>
        <v>5.8680727432332443E-3</v>
      </c>
      <c r="F113" s="20">
        <f>Model!$W$27*((drdp!C113+drdp!L113)*XYM1!$B113+(drdp!F113+drdp!O113)*XYM1!$C113+(drdp!I113+drdp!R113)*XYM1!$D113)</f>
        <v>2.1899945620256548E-2</v>
      </c>
      <c r="G113" s="20">
        <f>Model!$W$27*((drdp!D113+drdp!M113)*XYM1!$B113+(drdp!G113+drdp!P113)*XYM1!$C113+(drdp!J113+drdp!S113)*XYM1!$D113)</f>
        <v>-3.9269908169872407E-2</v>
      </c>
      <c r="H113" s="18">
        <f>Model!$W$27*((drdp!B113)*XYM1!$B113+(drdp!E113)*XYM1!$C113+(drdp!H113)*XYM1!$D113)</f>
        <v>2.9340363716166221E-3</v>
      </c>
      <c r="I113" s="18">
        <f>Model!$W$27*((drdp!C113)*XYM1!$B113+(drdp!F113)*XYM1!$C113+(drdp!I113)*XYM1!$D113)</f>
        <v>1.0949972810128274E-2</v>
      </c>
      <c r="J113" s="18">
        <f>Model!$W$27*((drdp!D113)*XYM1!$B113+(drdp!G113)*XYM1!$C113+(drdp!J113)*XYM1!$D113)</f>
        <v>-1.9634954084936204E-2</v>
      </c>
      <c r="K113" s="21">
        <f>SUM(E$3:E112)+H113</f>
        <v>0.38024948720340196</v>
      </c>
      <c r="L113" s="21">
        <f>SUM(F$3:F112)+I113</f>
        <v>1.4191104057951083</v>
      </c>
      <c r="M113" s="21">
        <f>SUM(G$3:G112)+J113</f>
        <v>-2.03156687770108</v>
      </c>
      <c r="N113" s="19">
        <f t="shared" si="7"/>
        <v>0.14458967251845015</v>
      </c>
      <c r="O113" s="19">
        <f t="shared" si="8"/>
        <v>2.013874343835957</v>
      </c>
      <c r="P113" s="19">
        <f t="shared" si="9"/>
        <v>4.127263978572115</v>
      </c>
      <c r="Q113" s="19">
        <f t="shared" si="10"/>
        <v>0.53961600408860155</v>
      </c>
      <c r="R113" s="19">
        <f t="shared" si="11"/>
        <v>-0.77250226346525208</v>
      </c>
      <c r="S113" s="19">
        <f t="shared" si="12"/>
        <v>-2.8830176962142806</v>
      </c>
      <c r="V113" s="74"/>
    </row>
    <row r="114" spans="1:22" x14ac:dyDescent="0.25">
      <c r="A114" s="26">
        <f>Wellpath!E114</f>
        <v>3330</v>
      </c>
      <c r="B114" s="22">
        <v>0</v>
      </c>
      <c r="C114" s="22">
        <f>SIN(Wellpath!$L114)</f>
        <v>0.8660254037844386</v>
      </c>
      <c r="D114" s="22">
        <v>0</v>
      </c>
      <c r="E114" s="20">
        <f>Model!$W$27*((drdp!B114+drdp!K114)*XYM1!$B114+(drdp!E114+drdp!N114)*XYM1!$C114+(drdp!H114+drdp!Q114)*XYM1!$D114)</f>
        <v>5.8680727432332443E-3</v>
      </c>
      <c r="F114" s="20">
        <f>Model!$W$27*((drdp!C114+drdp!L114)*XYM1!$B114+(drdp!F114+drdp!O114)*XYM1!$C114+(drdp!I114+drdp!R114)*XYM1!$D114)</f>
        <v>2.1899945620256548E-2</v>
      </c>
      <c r="G114" s="20">
        <f>Model!$W$27*((drdp!D114+drdp!M114)*XYM1!$B114+(drdp!G114+drdp!P114)*XYM1!$C114+(drdp!J114+drdp!S114)*XYM1!$D114)</f>
        <v>-3.9269908169872407E-2</v>
      </c>
      <c r="H114" s="18">
        <f>Model!$W$27*((drdp!B114)*XYM1!$B114+(drdp!E114)*XYM1!$C114+(drdp!H114)*XYM1!$D114)</f>
        <v>2.9340363716166221E-3</v>
      </c>
      <c r="I114" s="18">
        <f>Model!$W$27*((drdp!C114)*XYM1!$B114+(drdp!F114)*XYM1!$C114+(drdp!I114)*XYM1!$D114)</f>
        <v>1.0949972810128274E-2</v>
      </c>
      <c r="J114" s="18">
        <f>Model!$W$27*((drdp!D114)*XYM1!$B114+(drdp!G114)*XYM1!$C114+(drdp!J114)*XYM1!$D114)</f>
        <v>-1.9634954084936204E-2</v>
      </c>
      <c r="K114" s="21">
        <f>SUM(E$3:E113)+H114</f>
        <v>0.38611755994663521</v>
      </c>
      <c r="L114" s="21">
        <f>SUM(F$3:F113)+I114</f>
        <v>1.4410103514153649</v>
      </c>
      <c r="M114" s="21">
        <f>SUM(G$3:G113)+J114</f>
        <v>-2.0708367858709522</v>
      </c>
      <c r="N114" s="19">
        <f t="shared" si="7"/>
        <v>0.14908677009914345</v>
      </c>
      <c r="O114" s="19">
        <f t="shared" si="8"/>
        <v>2.0765108328862336</v>
      </c>
      <c r="P114" s="19">
        <f t="shared" si="9"/>
        <v>4.2883649937163364</v>
      </c>
      <c r="Q114" s="19">
        <f t="shared" si="10"/>
        <v>0.55639940074634409</v>
      </c>
      <c r="R114" s="19">
        <f t="shared" si="11"/>
        <v>-0.79958644680822477</v>
      </c>
      <c r="S114" s="19">
        <f t="shared" si="12"/>
        <v>-2.9840972445317657</v>
      </c>
      <c r="V114" s="74"/>
    </row>
    <row r="115" spans="1:22" x14ac:dyDescent="0.25">
      <c r="A115" s="26">
        <f>Wellpath!E115</f>
        <v>3360</v>
      </c>
      <c r="B115" s="22">
        <v>0</v>
      </c>
      <c r="C115" s="22">
        <f>SIN(Wellpath!$L115)</f>
        <v>0.8660254037844386</v>
      </c>
      <c r="D115" s="22">
        <v>0</v>
      </c>
      <c r="E115" s="20">
        <f>Model!$W$27*((drdp!B115+drdp!K115)*XYM1!$B115+(drdp!E115+drdp!N115)*XYM1!$C115+(drdp!H115+drdp!Q115)*XYM1!$D115)</f>
        <v>5.8680727432332443E-3</v>
      </c>
      <c r="F115" s="20">
        <f>Model!$W$27*((drdp!C115+drdp!L115)*XYM1!$B115+(drdp!F115+drdp!O115)*XYM1!$C115+(drdp!I115+drdp!R115)*XYM1!$D115)</f>
        <v>2.1899945620256548E-2</v>
      </c>
      <c r="G115" s="20">
        <f>Model!$W$27*((drdp!D115+drdp!M115)*XYM1!$B115+(drdp!G115+drdp!P115)*XYM1!$C115+(drdp!J115+drdp!S115)*XYM1!$D115)</f>
        <v>-3.9269908169872407E-2</v>
      </c>
      <c r="H115" s="18">
        <f>Model!$W$27*((drdp!B115)*XYM1!$B115+(drdp!E115)*XYM1!$C115+(drdp!H115)*XYM1!$D115)</f>
        <v>2.9340363716166221E-3</v>
      </c>
      <c r="I115" s="18">
        <f>Model!$W$27*((drdp!C115)*XYM1!$B115+(drdp!F115)*XYM1!$C115+(drdp!I115)*XYM1!$D115)</f>
        <v>1.0949972810128274E-2</v>
      </c>
      <c r="J115" s="18">
        <f>Model!$W$27*((drdp!D115)*XYM1!$B115+(drdp!G115)*XYM1!$C115+(drdp!J115)*XYM1!$D115)</f>
        <v>-1.9634954084936204E-2</v>
      </c>
      <c r="K115" s="21">
        <f>SUM(E$3:E114)+H115</f>
        <v>0.39198563268986847</v>
      </c>
      <c r="L115" s="21">
        <f>SUM(F$3:F114)+I115</f>
        <v>1.4629102970356216</v>
      </c>
      <c r="M115" s="21">
        <f>SUM(G$3:G114)+J115</f>
        <v>-2.1101066940408244</v>
      </c>
      <c r="N115" s="19">
        <f t="shared" si="7"/>
        <v>0.15365273623527648</v>
      </c>
      <c r="O115" s="19">
        <f t="shared" si="8"/>
        <v>2.1401065371728505</v>
      </c>
      <c r="P115" s="19">
        <f t="shared" si="9"/>
        <v>4.4525502602358973</v>
      </c>
      <c r="Q115" s="19">
        <f t="shared" si="10"/>
        <v>0.57343981835203151</v>
      </c>
      <c r="R115" s="19">
        <f t="shared" si="11"/>
        <v>-0.82713150750671927</v>
      </c>
      <c r="S115" s="19">
        <f t="shared" si="12"/>
        <v>-3.0868968105561159</v>
      </c>
      <c r="V115" s="74"/>
    </row>
    <row r="116" spans="1:22" x14ac:dyDescent="0.25">
      <c r="A116" s="26">
        <f>Wellpath!E116</f>
        <v>3390</v>
      </c>
      <c r="B116" s="22">
        <v>0</v>
      </c>
      <c r="C116" s="22">
        <f>SIN(Wellpath!$L116)</f>
        <v>0.8660254037844386</v>
      </c>
      <c r="D116" s="22">
        <v>0</v>
      </c>
      <c r="E116" s="20">
        <f>Model!$W$27*((drdp!B116+drdp!K116)*XYM1!$B116+(drdp!E116+drdp!N116)*XYM1!$C116+(drdp!H116+drdp!Q116)*XYM1!$D116)</f>
        <v>5.8680727432332443E-3</v>
      </c>
      <c r="F116" s="20">
        <f>Model!$W$27*((drdp!C116+drdp!L116)*XYM1!$B116+(drdp!F116+drdp!O116)*XYM1!$C116+(drdp!I116+drdp!R116)*XYM1!$D116)</f>
        <v>2.1899945620256548E-2</v>
      </c>
      <c r="G116" s="20">
        <f>Model!$W$27*((drdp!D116+drdp!M116)*XYM1!$B116+(drdp!G116+drdp!P116)*XYM1!$C116+(drdp!J116+drdp!S116)*XYM1!$D116)</f>
        <v>-3.9269908169872407E-2</v>
      </c>
      <c r="H116" s="18">
        <f>Model!$W$27*((drdp!B116)*XYM1!$B116+(drdp!E116)*XYM1!$C116+(drdp!H116)*XYM1!$D116)</f>
        <v>2.9340363716166221E-3</v>
      </c>
      <c r="I116" s="18">
        <f>Model!$W$27*((drdp!C116)*XYM1!$B116+(drdp!F116)*XYM1!$C116+(drdp!I116)*XYM1!$D116)</f>
        <v>1.0949972810128274E-2</v>
      </c>
      <c r="J116" s="18">
        <f>Model!$W$27*((drdp!D116)*XYM1!$B116+(drdp!G116)*XYM1!$C116+(drdp!J116)*XYM1!$D116)</f>
        <v>-1.9634954084936204E-2</v>
      </c>
      <c r="K116" s="21">
        <f>SUM(E$3:E115)+H116</f>
        <v>0.39785370543310172</v>
      </c>
      <c r="L116" s="21">
        <f>SUM(F$3:F115)+I116</f>
        <v>1.4848102426558782</v>
      </c>
      <c r="M116" s="21">
        <f>SUM(G$3:G115)+J116</f>
        <v>-2.1493766022106966</v>
      </c>
      <c r="N116" s="19">
        <f t="shared" si="7"/>
        <v>0.15828757092684928</v>
      </c>
      <c r="O116" s="19">
        <f t="shared" si="8"/>
        <v>2.204661456695808</v>
      </c>
      <c r="P116" s="19">
        <f t="shared" si="9"/>
        <v>4.6198197781307995</v>
      </c>
      <c r="Q116" s="19">
        <f t="shared" si="10"/>
        <v>0.59073725690566403</v>
      </c>
      <c r="R116" s="19">
        <f t="shared" si="11"/>
        <v>-0.85513744556073557</v>
      </c>
      <c r="S116" s="19">
        <f t="shared" si="12"/>
        <v>-3.1914163942873315</v>
      </c>
      <c r="V116" s="74"/>
    </row>
    <row r="117" spans="1:22" x14ac:dyDescent="0.25">
      <c r="A117" s="26">
        <f>Wellpath!E117</f>
        <v>3420</v>
      </c>
      <c r="B117" s="22">
        <v>0</v>
      </c>
      <c r="C117" s="22">
        <f>SIN(Wellpath!$L117)</f>
        <v>0.8660254037844386</v>
      </c>
      <c r="D117" s="22">
        <v>0</v>
      </c>
      <c r="E117" s="20">
        <f>Model!$W$27*((drdp!B117+drdp!K117)*XYM1!$B117+(drdp!E117+drdp!N117)*XYM1!$C117+(drdp!H117+drdp!Q117)*XYM1!$D117)</f>
        <v>5.8680727432332443E-3</v>
      </c>
      <c r="F117" s="20">
        <f>Model!$W$27*((drdp!C117+drdp!L117)*XYM1!$B117+(drdp!F117+drdp!O117)*XYM1!$C117+(drdp!I117+drdp!R117)*XYM1!$D117)</f>
        <v>2.1899945620256548E-2</v>
      </c>
      <c r="G117" s="20">
        <f>Model!$W$27*((drdp!D117+drdp!M117)*XYM1!$B117+(drdp!G117+drdp!P117)*XYM1!$C117+(drdp!J117+drdp!S117)*XYM1!$D117)</f>
        <v>-3.9269908169872407E-2</v>
      </c>
      <c r="H117" s="18">
        <f>Model!$W$27*((drdp!B117)*XYM1!$B117+(drdp!E117)*XYM1!$C117+(drdp!H117)*XYM1!$D117)</f>
        <v>2.9340363716166221E-3</v>
      </c>
      <c r="I117" s="18">
        <f>Model!$W$27*((drdp!C117)*XYM1!$B117+(drdp!F117)*XYM1!$C117+(drdp!I117)*XYM1!$D117)</f>
        <v>1.0949972810128274E-2</v>
      </c>
      <c r="J117" s="18">
        <f>Model!$W$27*((drdp!D117)*XYM1!$B117+(drdp!G117)*XYM1!$C117+(drdp!J117)*XYM1!$D117)</f>
        <v>-1.9634954084936204E-2</v>
      </c>
      <c r="K117" s="21">
        <f>SUM(E$3:E116)+H117</f>
        <v>0.40372177817633498</v>
      </c>
      <c r="L117" s="21">
        <f>SUM(F$3:F116)+I117</f>
        <v>1.5067101882761349</v>
      </c>
      <c r="M117" s="21">
        <f>SUM(G$3:G116)+J117</f>
        <v>-2.1886465103805688</v>
      </c>
      <c r="N117" s="19">
        <f t="shared" si="7"/>
        <v>0.16299127417386183</v>
      </c>
      <c r="O117" s="19">
        <f t="shared" si="8"/>
        <v>2.2701755914551058</v>
      </c>
      <c r="P117" s="19">
        <f t="shared" si="9"/>
        <v>4.7901735474010412</v>
      </c>
      <c r="Q117" s="19">
        <f t="shared" si="10"/>
        <v>0.60829171640724167</v>
      </c>
      <c r="R117" s="19">
        <f t="shared" si="11"/>
        <v>-0.88360426097027367</v>
      </c>
      <c r="S117" s="19">
        <f t="shared" si="12"/>
        <v>-3.2976559957254126</v>
      </c>
      <c r="V117" s="74"/>
    </row>
    <row r="118" spans="1:22" x14ac:dyDescent="0.25">
      <c r="A118" s="26">
        <f>Wellpath!E118</f>
        <v>3450</v>
      </c>
      <c r="B118" s="22">
        <v>0</v>
      </c>
      <c r="C118" s="22">
        <f>SIN(Wellpath!$L118)</f>
        <v>0.8660254037844386</v>
      </c>
      <c r="D118" s="22">
        <v>0</v>
      </c>
      <c r="E118" s="20">
        <f>Model!$W$27*((drdp!B118+drdp!K118)*XYM1!$B118+(drdp!E118+drdp!N118)*XYM1!$C118+(drdp!H118+drdp!Q118)*XYM1!$D118)</f>
        <v>5.8680727432332443E-3</v>
      </c>
      <c r="F118" s="20">
        <f>Model!$W$27*((drdp!C118+drdp!L118)*XYM1!$B118+(drdp!F118+drdp!O118)*XYM1!$C118+(drdp!I118+drdp!R118)*XYM1!$D118)</f>
        <v>2.1899945620256548E-2</v>
      </c>
      <c r="G118" s="20">
        <f>Model!$W$27*((drdp!D118+drdp!M118)*XYM1!$B118+(drdp!G118+drdp!P118)*XYM1!$C118+(drdp!J118+drdp!S118)*XYM1!$D118)</f>
        <v>-3.9269908169872407E-2</v>
      </c>
      <c r="H118" s="18">
        <f>Model!$W$27*((drdp!B118)*XYM1!$B118+(drdp!E118)*XYM1!$C118+(drdp!H118)*XYM1!$D118)</f>
        <v>2.9340363716166221E-3</v>
      </c>
      <c r="I118" s="18">
        <f>Model!$W$27*((drdp!C118)*XYM1!$B118+(drdp!F118)*XYM1!$C118+(drdp!I118)*XYM1!$D118)</f>
        <v>1.0949972810128274E-2</v>
      </c>
      <c r="J118" s="18">
        <f>Model!$W$27*((drdp!D118)*XYM1!$B118+(drdp!G118)*XYM1!$C118+(drdp!J118)*XYM1!$D118)</f>
        <v>-1.9634954084936204E-2</v>
      </c>
      <c r="K118" s="21">
        <f>SUM(E$3:E117)+H118</f>
        <v>0.40958985091956823</v>
      </c>
      <c r="L118" s="21">
        <f>SUM(F$3:F117)+I118</f>
        <v>1.5286101338963916</v>
      </c>
      <c r="M118" s="21">
        <f>SUM(G$3:G117)+J118</f>
        <v>-2.227916418550441</v>
      </c>
      <c r="N118" s="19">
        <f t="shared" si="7"/>
        <v>0.16776384597631414</v>
      </c>
      <c r="O118" s="19">
        <f t="shared" si="8"/>
        <v>2.3366489414507443</v>
      </c>
      <c r="P118" s="19">
        <f t="shared" si="9"/>
        <v>4.9636115680466233</v>
      </c>
      <c r="Q118" s="19">
        <f t="shared" si="10"/>
        <v>0.6261031968567643</v>
      </c>
      <c r="R118" s="19">
        <f t="shared" si="11"/>
        <v>-0.91253195373533347</v>
      </c>
      <c r="S118" s="19">
        <f t="shared" si="12"/>
        <v>-3.4056156148703587</v>
      </c>
      <c r="V118" s="74"/>
    </row>
    <row r="119" spans="1:22" x14ac:dyDescent="0.25">
      <c r="A119" s="26">
        <f>Wellpath!E119</f>
        <v>3480</v>
      </c>
      <c r="B119" s="22">
        <v>0</v>
      </c>
      <c r="C119" s="22">
        <f>SIN(Wellpath!$L119)</f>
        <v>0.8660254037844386</v>
      </c>
      <c r="D119" s="22">
        <v>0</v>
      </c>
      <c r="E119" s="20">
        <f>Model!$W$27*((drdp!B119+drdp!K119)*XYM1!$B119+(drdp!E119+drdp!N119)*XYM1!$C119+(drdp!H119+drdp!Q119)*XYM1!$D119)</f>
        <v>5.8680727432332443E-3</v>
      </c>
      <c r="F119" s="20">
        <f>Model!$W$27*((drdp!C119+drdp!L119)*XYM1!$B119+(drdp!F119+drdp!O119)*XYM1!$C119+(drdp!I119+drdp!R119)*XYM1!$D119)</f>
        <v>2.1899945620256548E-2</v>
      </c>
      <c r="G119" s="20">
        <f>Model!$W$27*((drdp!D119+drdp!M119)*XYM1!$B119+(drdp!G119+drdp!P119)*XYM1!$C119+(drdp!J119+drdp!S119)*XYM1!$D119)</f>
        <v>-3.9269908169872407E-2</v>
      </c>
      <c r="H119" s="18">
        <f>Model!$W$27*((drdp!B119)*XYM1!$B119+(drdp!E119)*XYM1!$C119+(drdp!H119)*XYM1!$D119)</f>
        <v>2.9340363716166221E-3</v>
      </c>
      <c r="I119" s="18">
        <f>Model!$W$27*((drdp!C119)*XYM1!$B119+(drdp!F119)*XYM1!$C119+(drdp!I119)*XYM1!$D119)</f>
        <v>1.0949972810128274E-2</v>
      </c>
      <c r="J119" s="18">
        <f>Model!$W$27*((drdp!D119)*XYM1!$B119+(drdp!G119)*XYM1!$C119+(drdp!J119)*XYM1!$D119)</f>
        <v>-1.9634954084936204E-2</v>
      </c>
      <c r="K119" s="21">
        <f>SUM(E$3:E118)+H119</f>
        <v>0.41545792366280149</v>
      </c>
      <c r="L119" s="21">
        <f>SUM(F$3:F118)+I119</f>
        <v>1.5505100795166482</v>
      </c>
      <c r="M119" s="21">
        <f>SUM(G$3:G118)+J119</f>
        <v>-2.2671863267203132</v>
      </c>
      <c r="N119" s="19">
        <f t="shared" si="7"/>
        <v>0.17260528633420619</v>
      </c>
      <c r="O119" s="19">
        <f t="shared" si="8"/>
        <v>2.4040815066827226</v>
      </c>
      <c r="P119" s="19">
        <f t="shared" si="9"/>
        <v>5.1401338400675467</v>
      </c>
      <c r="Q119" s="19">
        <f t="shared" si="10"/>
        <v>0.64417169825423193</v>
      </c>
      <c r="R119" s="19">
        <f t="shared" si="11"/>
        <v>-0.94192052385591518</v>
      </c>
      <c r="S119" s="19">
        <f t="shared" si="12"/>
        <v>-3.5152952517221703</v>
      </c>
      <c r="V119" s="74"/>
    </row>
    <row r="120" spans="1:22" x14ac:dyDescent="0.25">
      <c r="A120" s="26">
        <f>Wellpath!E120</f>
        <v>3510</v>
      </c>
      <c r="B120" s="22">
        <v>0</v>
      </c>
      <c r="C120" s="22">
        <f>SIN(Wellpath!$L120)</f>
        <v>0.8660254037844386</v>
      </c>
      <c r="D120" s="22">
        <v>0</v>
      </c>
      <c r="E120" s="20">
        <f>Model!$W$27*((drdp!B120+drdp!K120)*XYM1!$B120+(drdp!E120+drdp!N120)*XYM1!$C120+(drdp!H120+drdp!Q120)*XYM1!$D120)</f>
        <v>5.8680727432332443E-3</v>
      </c>
      <c r="F120" s="20">
        <f>Model!$W$27*((drdp!C120+drdp!L120)*XYM1!$B120+(drdp!F120+drdp!O120)*XYM1!$C120+(drdp!I120+drdp!R120)*XYM1!$D120)</f>
        <v>2.1899945620256548E-2</v>
      </c>
      <c r="G120" s="20">
        <f>Model!$W$27*((drdp!D120+drdp!M120)*XYM1!$B120+(drdp!G120+drdp!P120)*XYM1!$C120+(drdp!J120+drdp!S120)*XYM1!$D120)</f>
        <v>-3.9269908169872407E-2</v>
      </c>
      <c r="H120" s="18">
        <f>Model!$W$27*((drdp!B120)*XYM1!$B120+(drdp!E120)*XYM1!$C120+(drdp!H120)*XYM1!$D120)</f>
        <v>2.9340363716166221E-3</v>
      </c>
      <c r="I120" s="18">
        <f>Model!$W$27*((drdp!C120)*XYM1!$B120+(drdp!F120)*XYM1!$C120+(drdp!I120)*XYM1!$D120)</f>
        <v>1.0949972810128274E-2</v>
      </c>
      <c r="J120" s="18">
        <f>Model!$W$27*((drdp!D120)*XYM1!$B120+(drdp!G120)*XYM1!$C120+(drdp!J120)*XYM1!$D120)</f>
        <v>-1.9634954084936204E-2</v>
      </c>
      <c r="K120" s="21">
        <f>SUM(E$3:E119)+H120</f>
        <v>0.42132599640603474</v>
      </c>
      <c r="L120" s="21">
        <f>SUM(F$3:F119)+I120</f>
        <v>1.5724100251369049</v>
      </c>
      <c r="M120" s="21">
        <f>SUM(G$3:G119)+J120</f>
        <v>-2.3064562348901854</v>
      </c>
      <c r="N120" s="19">
        <f t="shared" si="7"/>
        <v>0.17751559524753799</v>
      </c>
      <c r="O120" s="19">
        <f t="shared" si="8"/>
        <v>2.472473287151042</v>
      </c>
      <c r="P120" s="19">
        <f t="shared" si="9"/>
        <v>5.3197403634638096</v>
      </c>
      <c r="Q120" s="19">
        <f t="shared" si="10"/>
        <v>0.66249722059964455</v>
      </c>
      <c r="R120" s="19">
        <f t="shared" si="11"/>
        <v>-0.9717699713320187</v>
      </c>
      <c r="S120" s="19">
        <f t="shared" si="12"/>
        <v>-3.6266949062808473</v>
      </c>
      <c r="V120" s="74"/>
    </row>
    <row r="121" spans="1:22" x14ac:dyDescent="0.25">
      <c r="A121" s="26">
        <f>Wellpath!E121</f>
        <v>3540</v>
      </c>
      <c r="B121" s="22">
        <v>0</v>
      </c>
      <c r="C121" s="22">
        <f>SIN(Wellpath!$L121)</f>
        <v>0.8660254037844386</v>
      </c>
      <c r="D121" s="22">
        <v>0</v>
      </c>
      <c r="E121" s="20">
        <f>Model!$W$27*((drdp!B121+drdp!K121)*XYM1!$B121+(drdp!E121+drdp!N121)*XYM1!$C121+(drdp!H121+drdp!Q121)*XYM1!$D121)</f>
        <v>5.8680727432332443E-3</v>
      </c>
      <c r="F121" s="20">
        <f>Model!$W$27*((drdp!C121+drdp!L121)*XYM1!$B121+(drdp!F121+drdp!O121)*XYM1!$C121+(drdp!I121+drdp!R121)*XYM1!$D121)</f>
        <v>2.1899945620256548E-2</v>
      </c>
      <c r="G121" s="20">
        <f>Model!$W$27*((drdp!D121+drdp!M121)*XYM1!$B121+(drdp!G121+drdp!P121)*XYM1!$C121+(drdp!J121+drdp!S121)*XYM1!$D121)</f>
        <v>-3.9269908169872407E-2</v>
      </c>
      <c r="H121" s="18">
        <f>Model!$W$27*((drdp!B121)*XYM1!$B121+(drdp!E121)*XYM1!$C121+(drdp!H121)*XYM1!$D121)</f>
        <v>2.9340363716166221E-3</v>
      </c>
      <c r="I121" s="18">
        <f>Model!$W$27*((drdp!C121)*XYM1!$B121+(drdp!F121)*XYM1!$C121+(drdp!I121)*XYM1!$D121)</f>
        <v>1.0949972810128274E-2</v>
      </c>
      <c r="J121" s="18">
        <f>Model!$W$27*((drdp!D121)*XYM1!$B121+(drdp!G121)*XYM1!$C121+(drdp!J121)*XYM1!$D121)</f>
        <v>-1.9634954084936204E-2</v>
      </c>
      <c r="K121" s="21">
        <f>SUM(E$3:E120)+H121</f>
        <v>0.427194069149268</v>
      </c>
      <c r="L121" s="21">
        <f>SUM(F$3:F120)+I121</f>
        <v>1.5943099707571615</v>
      </c>
      <c r="M121" s="21">
        <f>SUM(G$3:G120)+J121</f>
        <v>-2.3457261430600576</v>
      </c>
      <c r="N121" s="19">
        <f t="shared" si="7"/>
        <v>0.18249477271630957</v>
      </c>
      <c r="O121" s="19">
        <f t="shared" si="8"/>
        <v>2.5418242828557012</v>
      </c>
      <c r="P121" s="19">
        <f t="shared" si="9"/>
        <v>5.5024311382354139</v>
      </c>
      <c r="Q121" s="19">
        <f t="shared" si="10"/>
        <v>0.68107976389300229</v>
      </c>
      <c r="R121" s="19">
        <f t="shared" si="11"/>
        <v>-1.0020802961636439</v>
      </c>
      <c r="S121" s="19">
        <f t="shared" si="12"/>
        <v>-3.7398145785463894</v>
      </c>
      <c r="V121" s="74"/>
    </row>
    <row r="122" spans="1:22" x14ac:dyDescent="0.25">
      <c r="A122" s="26">
        <f>Wellpath!E122</f>
        <v>3570</v>
      </c>
      <c r="B122" s="22">
        <v>0</v>
      </c>
      <c r="C122" s="22">
        <f>SIN(Wellpath!$L122)</f>
        <v>0.8660254037844386</v>
      </c>
      <c r="D122" s="22">
        <v>0</v>
      </c>
      <c r="E122" s="20">
        <f>Model!$W$27*((drdp!B122+drdp!K122)*XYM1!$B122+(drdp!E122+drdp!N122)*XYM1!$C122+(drdp!H122+drdp!Q122)*XYM1!$D122)</f>
        <v>5.8680727432332443E-3</v>
      </c>
      <c r="F122" s="20">
        <f>Model!$W$27*((drdp!C122+drdp!L122)*XYM1!$B122+(drdp!F122+drdp!O122)*XYM1!$C122+(drdp!I122+drdp!R122)*XYM1!$D122)</f>
        <v>2.1899945620256548E-2</v>
      </c>
      <c r="G122" s="20">
        <f>Model!$W$27*((drdp!D122+drdp!M122)*XYM1!$B122+(drdp!G122+drdp!P122)*XYM1!$C122+(drdp!J122+drdp!S122)*XYM1!$D122)</f>
        <v>-3.9269908169872407E-2</v>
      </c>
      <c r="H122" s="18">
        <f>Model!$W$27*((drdp!B122)*XYM1!$B122+(drdp!E122)*XYM1!$C122+(drdp!H122)*XYM1!$D122)</f>
        <v>2.9340363716166221E-3</v>
      </c>
      <c r="I122" s="18">
        <f>Model!$W$27*((drdp!C122)*XYM1!$B122+(drdp!F122)*XYM1!$C122+(drdp!I122)*XYM1!$D122)</f>
        <v>1.0949972810128274E-2</v>
      </c>
      <c r="J122" s="18">
        <f>Model!$W$27*((drdp!D122)*XYM1!$B122+(drdp!G122)*XYM1!$C122+(drdp!J122)*XYM1!$D122)</f>
        <v>-1.9634954084936204E-2</v>
      </c>
      <c r="K122" s="21">
        <f>SUM(E$3:E121)+H122</f>
        <v>0.43306214189250125</v>
      </c>
      <c r="L122" s="21">
        <f>SUM(F$3:F121)+I122</f>
        <v>1.6162099163774182</v>
      </c>
      <c r="M122" s="21">
        <f>SUM(G$3:G121)+J122</f>
        <v>-2.3849960512299297</v>
      </c>
      <c r="N122" s="19">
        <f t="shared" si="7"/>
        <v>0.18754281874052089</v>
      </c>
      <c r="O122" s="19">
        <f t="shared" si="8"/>
        <v>2.612134493796701</v>
      </c>
      <c r="P122" s="19">
        <f t="shared" si="9"/>
        <v>5.6882061643823576</v>
      </c>
      <c r="Q122" s="19">
        <f t="shared" si="10"/>
        <v>0.69991932813430502</v>
      </c>
      <c r="R122" s="19">
        <f t="shared" si="11"/>
        <v>-1.032851498350791</v>
      </c>
      <c r="S122" s="19">
        <f t="shared" si="12"/>
        <v>-3.8546542685187974</v>
      </c>
      <c r="V122" s="74"/>
    </row>
    <row r="123" spans="1:22" x14ac:dyDescent="0.25">
      <c r="A123" s="26">
        <f>Wellpath!E123</f>
        <v>3600</v>
      </c>
      <c r="B123" s="22">
        <v>0</v>
      </c>
      <c r="C123" s="22">
        <f>SIN(Wellpath!$L123)</f>
        <v>0.8660254037844386</v>
      </c>
      <c r="D123" s="22">
        <v>0</v>
      </c>
      <c r="E123" s="20">
        <f>Model!$W$27*((drdp!B123+drdp!K123)*XYM1!$B123+(drdp!E123+drdp!N123)*XYM1!$C123+(drdp!H123+drdp!Q123)*XYM1!$D123)</f>
        <v>5.8680727432332443E-3</v>
      </c>
      <c r="F123" s="20">
        <f>Model!$W$27*((drdp!C123+drdp!L123)*XYM1!$B123+(drdp!F123+drdp!O123)*XYM1!$C123+(drdp!I123+drdp!R123)*XYM1!$D123)</f>
        <v>2.1899945620256548E-2</v>
      </c>
      <c r="G123" s="20">
        <f>Model!$W$27*((drdp!D123+drdp!M123)*XYM1!$B123+(drdp!G123+drdp!P123)*XYM1!$C123+(drdp!J123+drdp!S123)*XYM1!$D123)</f>
        <v>-3.9269908169872407E-2</v>
      </c>
      <c r="H123" s="18">
        <f>Model!$W$27*((drdp!B123)*XYM1!$B123+(drdp!E123)*XYM1!$C123+(drdp!H123)*XYM1!$D123)</f>
        <v>2.9340363716166221E-3</v>
      </c>
      <c r="I123" s="18">
        <f>Model!$W$27*((drdp!C123)*XYM1!$B123+(drdp!F123)*XYM1!$C123+(drdp!I123)*XYM1!$D123)</f>
        <v>1.0949972810128274E-2</v>
      </c>
      <c r="J123" s="18">
        <f>Model!$W$27*((drdp!D123)*XYM1!$B123+(drdp!G123)*XYM1!$C123+(drdp!J123)*XYM1!$D123)</f>
        <v>-1.9634954084936204E-2</v>
      </c>
      <c r="K123" s="21">
        <f>SUM(E$3:E122)+H123</f>
        <v>0.43893021463573451</v>
      </c>
      <c r="L123" s="21">
        <f>SUM(F$3:F122)+I123</f>
        <v>1.6381098619976748</v>
      </c>
      <c r="M123" s="21">
        <f>SUM(G$3:G122)+J123</f>
        <v>-2.4242659593998019</v>
      </c>
      <c r="N123" s="19">
        <f t="shared" si="7"/>
        <v>0.19265973332017197</v>
      </c>
      <c r="O123" s="19">
        <f t="shared" si="8"/>
        <v>2.6834039199740412</v>
      </c>
      <c r="P123" s="19">
        <f t="shared" si="9"/>
        <v>5.8770654419046418</v>
      </c>
      <c r="Q123" s="19">
        <f t="shared" si="10"/>
        <v>0.71901591332355286</v>
      </c>
      <c r="R123" s="19">
        <f t="shared" si="11"/>
        <v>-1.0640835778934599</v>
      </c>
      <c r="S123" s="19">
        <f t="shared" si="12"/>
        <v>-3.9712139761980705</v>
      </c>
      <c r="V123" s="74"/>
    </row>
    <row r="124" spans="1:22" x14ac:dyDescent="0.25">
      <c r="A124" s="26">
        <f>Wellpath!E124</f>
        <v>3630</v>
      </c>
      <c r="B124" s="22">
        <v>0</v>
      </c>
      <c r="C124" s="22">
        <f>SIN(Wellpath!$L124)</f>
        <v>0.8660254037844386</v>
      </c>
      <c r="D124" s="22">
        <v>0</v>
      </c>
      <c r="E124" s="20">
        <f>Model!$W$27*((drdp!B124+drdp!K124)*XYM1!$B124+(drdp!E124+drdp!N124)*XYM1!$C124+(drdp!H124+drdp!Q124)*XYM1!$D124)</f>
        <v>5.8680727432332443E-3</v>
      </c>
      <c r="F124" s="20">
        <f>Model!$W$27*((drdp!C124+drdp!L124)*XYM1!$B124+(drdp!F124+drdp!O124)*XYM1!$C124+(drdp!I124+drdp!R124)*XYM1!$D124)</f>
        <v>2.1899945620256548E-2</v>
      </c>
      <c r="G124" s="20">
        <f>Model!$W$27*((drdp!D124+drdp!M124)*XYM1!$B124+(drdp!G124+drdp!P124)*XYM1!$C124+(drdp!J124+drdp!S124)*XYM1!$D124)</f>
        <v>-3.9269908169872407E-2</v>
      </c>
      <c r="H124" s="18">
        <f>Model!$W$27*((drdp!B124)*XYM1!$B124+(drdp!E124)*XYM1!$C124+(drdp!H124)*XYM1!$D124)</f>
        <v>2.9340363716166221E-3</v>
      </c>
      <c r="I124" s="18">
        <f>Model!$W$27*((drdp!C124)*XYM1!$B124+(drdp!F124)*XYM1!$C124+(drdp!I124)*XYM1!$D124)</f>
        <v>1.0949972810128274E-2</v>
      </c>
      <c r="J124" s="18">
        <f>Model!$W$27*((drdp!D124)*XYM1!$B124+(drdp!G124)*XYM1!$C124+(drdp!J124)*XYM1!$D124)</f>
        <v>-1.9634954084936204E-2</v>
      </c>
      <c r="K124" s="21">
        <f>SUM(E$3:E123)+H124</f>
        <v>0.44479828737896776</v>
      </c>
      <c r="L124" s="21">
        <f>SUM(F$3:F123)+I124</f>
        <v>1.6600098076179315</v>
      </c>
      <c r="M124" s="21">
        <f>SUM(G$3:G123)+J124</f>
        <v>-2.4635358675696741</v>
      </c>
      <c r="N124" s="19">
        <f t="shared" si="7"/>
        <v>0.1978455164552628</v>
      </c>
      <c r="O124" s="19">
        <f t="shared" si="8"/>
        <v>2.7556325613877219</v>
      </c>
      <c r="P124" s="19">
        <f t="shared" si="9"/>
        <v>6.0690089708022672</v>
      </c>
      <c r="Q124" s="19">
        <f t="shared" si="10"/>
        <v>0.73836951946074569</v>
      </c>
      <c r="R124" s="19">
        <f t="shared" si="11"/>
        <v>-1.0957765347916506</v>
      </c>
      <c r="S124" s="19">
        <f t="shared" si="12"/>
        <v>-4.0894937015842086</v>
      </c>
      <c r="V124" s="74"/>
    </row>
    <row r="125" spans="1:22" x14ac:dyDescent="0.25">
      <c r="A125" s="26">
        <f>Wellpath!E125</f>
        <v>3660</v>
      </c>
      <c r="B125" s="22">
        <v>0</v>
      </c>
      <c r="C125" s="22">
        <f>SIN(Wellpath!$L125)</f>
        <v>0.8660254037844386</v>
      </c>
      <c r="D125" s="22">
        <v>0</v>
      </c>
      <c r="E125" s="20">
        <f>Model!$W$27*((drdp!B125+drdp!K125)*XYM1!$B125+(drdp!E125+drdp!N125)*XYM1!$C125+(drdp!H125+drdp!Q125)*XYM1!$D125)</f>
        <v>5.8680727432332443E-3</v>
      </c>
      <c r="F125" s="20">
        <f>Model!$W$27*((drdp!C125+drdp!L125)*XYM1!$B125+(drdp!F125+drdp!O125)*XYM1!$C125+(drdp!I125+drdp!R125)*XYM1!$D125)</f>
        <v>2.1899945620256548E-2</v>
      </c>
      <c r="G125" s="20">
        <f>Model!$W$27*((drdp!D125+drdp!M125)*XYM1!$B125+(drdp!G125+drdp!P125)*XYM1!$C125+(drdp!J125+drdp!S125)*XYM1!$D125)</f>
        <v>-3.9269908169872407E-2</v>
      </c>
      <c r="H125" s="18">
        <f>Model!$W$27*((drdp!B125)*XYM1!$B125+(drdp!E125)*XYM1!$C125+(drdp!H125)*XYM1!$D125)</f>
        <v>2.9340363716166221E-3</v>
      </c>
      <c r="I125" s="18">
        <f>Model!$W$27*((drdp!C125)*XYM1!$B125+(drdp!F125)*XYM1!$C125+(drdp!I125)*XYM1!$D125)</f>
        <v>1.0949972810128274E-2</v>
      </c>
      <c r="J125" s="18">
        <f>Model!$W$27*((drdp!D125)*XYM1!$B125+(drdp!G125)*XYM1!$C125+(drdp!J125)*XYM1!$D125)</f>
        <v>-1.9634954084936204E-2</v>
      </c>
      <c r="K125" s="21">
        <f>SUM(E$3:E124)+H125</f>
        <v>0.45066636012220102</v>
      </c>
      <c r="L125" s="21">
        <f>SUM(F$3:F124)+I125</f>
        <v>1.6819097532381881</v>
      </c>
      <c r="M125" s="21">
        <f>SUM(G$3:G124)+J125</f>
        <v>-2.5028057757395463</v>
      </c>
      <c r="N125" s="19">
        <f t="shared" si="7"/>
        <v>0.20310016814579337</v>
      </c>
      <c r="O125" s="19">
        <f t="shared" si="8"/>
        <v>2.828820418037743</v>
      </c>
      <c r="P125" s="19">
        <f t="shared" si="9"/>
        <v>6.2640367510752322</v>
      </c>
      <c r="Q125" s="19">
        <f t="shared" si="10"/>
        <v>0.75798014654588353</v>
      </c>
      <c r="R125" s="19">
        <f t="shared" si="11"/>
        <v>-1.127930369045363</v>
      </c>
      <c r="S125" s="19">
        <f t="shared" si="12"/>
        <v>-4.2094934446772125</v>
      </c>
      <c r="V125" s="74"/>
    </row>
    <row r="126" spans="1:22" x14ac:dyDescent="0.25">
      <c r="A126" s="26">
        <f>Wellpath!E126</f>
        <v>3690</v>
      </c>
      <c r="B126" s="22">
        <v>0</v>
      </c>
      <c r="C126" s="22">
        <f>SIN(Wellpath!$L126)</f>
        <v>0.8660254037844386</v>
      </c>
      <c r="D126" s="22">
        <v>0</v>
      </c>
      <c r="E126" s="20">
        <f>Model!$W$27*((drdp!B126+drdp!K126)*XYM1!$B126+(drdp!E126+drdp!N126)*XYM1!$C126+(drdp!H126+drdp!Q126)*XYM1!$D126)</f>
        <v>5.8680727432332443E-3</v>
      </c>
      <c r="F126" s="20">
        <f>Model!$W$27*((drdp!C126+drdp!L126)*XYM1!$B126+(drdp!F126+drdp!O126)*XYM1!$C126+(drdp!I126+drdp!R126)*XYM1!$D126)</f>
        <v>2.1899945620256548E-2</v>
      </c>
      <c r="G126" s="20">
        <f>Model!$W$27*((drdp!D126+drdp!M126)*XYM1!$B126+(drdp!G126+drdp!P126)*XYM1!$C126+(drdp!J126+drdp!S126)*XYM1!$D126)</f>
        <v>-3.9269908169872407E-2</v>
      </c>
      <c r="H126" s="18">
        <f>Model!$W$27*((drdp!B126)*XYM1!$B126+(drdp!E126)*XYM1!$C126+(drdp!H126)*XYM1!$D126)</f>
        <v>2.9340363716166221E-3</v>
      </c>
      <c r="I126" s="18">
        <f>Model!$W$27*((drdp!C126)*XYM1!$B126+(drdp!F126)*XYM1!$C126+(drdp!I126)*XYM1!$D126)</f>
        <v>1.0949972810128274E-2</v>
      </c>
      <c r="J126" s="18">
        <f>Model!$W$27*((drdp!D126)*XYM1!$B126+(drdp!G126)*XYM1!$C126+(drdp!J126)*XYM1!$D126)</f>
        <v>-1.9634954084936204E-2</v>
      </c>
      <c r="K126" s="21">
        <f>SUM(E$3:E125)+H126</f>
        <v>0.45653443286543427</v>
      </c>
      <c r="L126" s="21">
        <f>SUM(F$3:F125)+I126</f>
        <v>1.7038096988584448</v>
      </c>
      <c r="M126" s="21">
        <f>SUM(G$3:G125)+J126</f>
        <v>-2.5420756839094185</v>
      </c>
      <c r="N126" s="19">
        <f t="shared" si="7"/>
        <v>0.2084236883917637</v>
      </c>
      <c r="O126" s="19">
        <f t="shared" si="8"/>
        <v>2.9029674899241042</v>
      </c>
      <c r="P126" s="19">
        <f t="shared" si="9"/>
        <v>6.4621487827235375</v>
      </c>
      <c r="Q126" s="19">
        <f t="shared" si="10"/>
        <v>0.77784779457896647</v>
      </c>
      <c r="R126" s="19">
        <f t="shared" si="11"/>
        <v>-1.1605450806545974</v>
      </c>
      <c r="S126" s="19">
        <f t="shared" si="12"/>
        <v>-4.3312132054770816</v>
      </c>
      <c r="V126" s="74"/>
    </row>
    <row r="127" spans="1:22" x14ac:dyDescent="0.25">
      <c r="A127" s="26">
        <f>Wellpath!E127</f>
        <v>3720</v>
      </c>
      <c r="B127" s="22">
        <v>0</v>
      </c>
      <c r="C127" s="22">
        <f>SIN(Wellpath!$L127)</f>
        <v>0.8660254037844386</v>
      </c>
      <c r="D127" s="22">
        <v>0</v>
      </c>
      <c r="E127" s="20">
        <f>Model!$W$27*((drdp!B127+drdp!K127)*XYM1!$B127+(drdp!E127+drdp!N127)*XYM1!$C127+(drdp!H127+drdp!Q127)*XYM1!$D127)</f>
        <v>5.8680727432332443E-3</v>
      </c>
      <c r="F127" s="20">
        <f>Model!$W$27*((drdp!C127+drdp!L127)*XYM1!$B127+(drdp!F127+drdp!O127)*XYM1!$C127+(drdp!I127+drdp!R127)*XYM1!$D127)</f>
        <v>2.1899945620256548E-2</v>
      </c>
      <c r="G127" s="20">
        <f>Model!$W$27*((drdp!D127+drdp!M127)*XYM1!$B127+(drdp!G127+drdp!P127)*XYM1!$C127+(drdp!J127+drdp!S127)*XYM1!$D127)</f>
        <v>-3.9269908169872407E-2</v>
      </c>
      <c r="H127" s="18">
        <f>Model!$W$27*((drdp!B127)*XYM1!$B127+(drdp!E127)*XYM1!$C127+(drdp!H127)*XYM1!$D127)</f>
        <v>2.9340363716166221E-3</v>
      </c>
      <c r="I127" s="18">
        <f>Model!$W$27*((drdp!C127)*XYM1!$B127+(drdp!F127)*XYM1!$C127+(drdp!I127)*XYM1!$D127)</f>
        <v>1.0949972810128274E-2</v>
      </c>
      <c r="J127" s="18">
        <f>Model!$W$27*((drdp!D127)*XYM1!$B127+(drdp!G127)*XYM1!$C127+(drdp!J127)*XYM1!$D127)</f>
        <v>-1.9634954084936204E-2</v>
      </c>
      <c r="K127" s="21">
        <f>SUM(E$3:E126)+H127</f>
        <v>0.46240250560866752</v>
      </c>
      <c r="L127" s="21">
        <f>SUM(F$3:F126)+I127</f>
        <v>1.7257096444787015</v>
      </c>
      <c r="M127" s="21">
        <f>SUM(G$3:G126)+J127</f>
        <v>-2.5813455920792907</v>
      </c>
      <c r="N127" s="19">
        <f t="shared" si="7"/>
        <v>0.2138160771931738</v>
      </c>
      <c r="O127" s="19">
        <f t="shared" si="8"/>
        <v>2.9780737770468062</v>
      </c>
      <c r="P127" s="19">
        <f t="shared" si="9"/>
        <v>6.6633450657471842</v>
      </c>
      <c r="Q127" s="19">
        <f t="shared" si="10"/>
        <v>0.7979724635599944</v>
      </c>
      <c r="R127" s="19">
        <f t="shared" si="11"/>
        <v>-1.1936206696193534</v>
      </c>
      <c r="S127" s="19">
        <f t="shared" si="12"/>
        <v>-4.4546529839838156</v>
      </c>
      <c r="V127" s="74"/>
    </row>
    <row r="128" spans="1:22" x14ac:dyDescent="0.25">
      <c r="A128" s="26">
        <f>Wellpath!E128</f>
        <v>3750</v>
      </c>
      <c r="B128" s="22">
        <v>0</v>
      </c>
      <c r="C128" s="22">
        <f>SIN(Wellpath!$L128)</f>
        <v>0.8660254037844386</v>
      </c>
      <c r="D128" s="22">
        <v>0</v>
      </c>
      <c r="E128" s="20">
        <f>Model!$W$27*((drdp!B128+drdp!K128)*XYM1!$B128+(drdp!E128+drdp!N128)*XYM1!$C128+(drdp!H128+drdp!Q128)*XYM1!$D128)</f>
        <v>5.8680727432332443E-3</v>
      </c>
      <c r="F128" s="20">
        <f>Model!$W$27*((drdp!C128+drdp!L128)*XYM1!$B128+(drdp!F128+drdp!O128)*XYM1!$C128+(drdp!I128+drdp!R128)*XYM1!$D128)</f>
        <v>2.1899945620256548E-2</v>
      </c>
      <c r="G128" s="20">
        <f>Model!$W$27*((drdp!D128+drdp!M128)*XYM1!$B128+(drdp!G128+drdp!P128)*XYM1!$C128+(drdp!J128+drdp!S128)*XYM1!$D128)</f>
        <v>-3.9269908169872407E-2</v>
      </c>
      <c r="H128" s="18">
        <f>Model!$W$27*((drdp!B128)*XYM1!$B128+(drdp!E128)*XYM1!$C128+(drdp!H128)*XYM1!$D128)</f>
        <v>2.9340363716166221E-3</v>
      </c>
      <c r="I128" s="18">
        <f>Model!$W$27*((drdp!C128)*XYM1!$B128+(drdp!F128)*XYM1!$C128+(drdp!I128)*XYM1!$D128)</f>
        <v>1.0949972810128274E-2</v>
      </c>
      <c r="J128" s="18">
        <f>Model!$W$27*((drdp!D128)*XYM1!$B128+(drdp!G128)*XYM1!$C128+(drdp!J128)*XYM1!$D128)</f>
        <v>-1.9634954084936204E-2</v>
      </c>
      <c r="K128" s="21">
        <f>SUM(E$3:E127)+H128</f>
        <v>0.46827057835190078</v>
      </c>
      <c r="L128" s="21">
        <f>SUM(F$3:F127)+I128</f>
        <v>1.7476095900989581</v>
      </c>
      <c r="M128" s="21">
        <f>SUM(G$3:G127)+J128</f>
        <v>-2.6206155002491629</v>
      </c>
      <c r="N128" s="19">
        <f t="shared" si="7"/>
        <v>0.21927733455002366</v>
      </c>
      <c r="O128" s="19">
        <f t="shared" si="8"/>
        <v>3.0541392794058484</v>
      </c>
      <c r="P128" s="19">
        <f t="shared" si="9"/>
        <v>6.8676256001461704</v>
      </c>
      <c r="Q128" s="19">
        <f t="shared" si="10"/>
        <v>0.81835415348896734</v>
      </c>
      <c r="R128" s="19">
        <f t="shared" si="11"/>
        <v>-1.2271571359396314</v>
      </c>
      <c r="S128" s="19">
        <f t="shared" si="12"/>
        <v>-4.5798127801974156</v>
      </c>
      <c r="V128" s="74"/>
    </row>
    <row r="129" spans="1:22" x14ac:dyDescent="0.25">
      <c r="A129" s="26">
        <f>Wellpath!E129</f>
        <v>3780</v>
      </c>
      <c r="B129" s="22">
        <v>0</v>
      </c>
      <c r="C129" s="22">
        <f>SIN(Wellpath!$L129)</f>
        <v>0.8660254037844386</v>
      </c>
      <c r="D129" s="22">
        <v>0</v>
      </c>
      <c r="E129" s="20">
        <f>Model!$W$27*((drdp!B129+drdp!K129)*XYM1!$B129+(drdp!E129+drdp!N129)*XYM1!$C129+(drdp!H129+drdp!Q129)*XYM1!$D129)</f>
        <v>5.8680727432332443E-3</v>
      </c>
      <c r="F129" s="20">
        <f>Model!$W$27*((drdp!C129+drdp!L129)*XYM1!$B129+(drdp!F129+drdp!O129)*XYM1!$C129+(drdp!I129+drdp!R129)*XYM1!$D129)</f>
        <v>2.1899945620256548E-2</v>
      </c>
      <c r="G129" s="20">
        <f>Model!$W$27*((drdp!D129+drdp!M129)*XYM1!$B129+(drdp!G129+drdp!P129)*XYM1!$C129+(drdp!J129+drdp!S129)*XYM1!$D129)</f>
        <v>-3.9269908169872407E-2</v>
      </c>
      <c r="H129" s="18">
        <f>Model!$W$27*((drdp!B129)*XYM1!$B129+(drdp!E129)*XYM1!$C129+(drdp!H129)*XYM1!$D129)</f>
        <v>2.9340363716166221E-3</v>
      </c>
      <c r="I129" s="18">
        <f>Model!$W$27*((drdp!C129)*XYM1!$B129+(drdp!F129)*XYM1!$C129+(drdp!I129)*XYM1!$D129)</f>
        <v>1.0949972810128274E-2</v>
      </c>
      <c r="J129" s="18">
        <f>Model!$W$27*((drdp!D129)*XYM1!$B129+(drdp!G129)*XYM1!$C129+(drdp!J129)*XYM1!$D129)</f>
        <v>-1.9634954084936204E-2</v>
      </c>
      <c r="K129" s="21">
        <f>SUM(E$3:E128)+H129</f>
        <v>0.47413865109513403</v>
      </c>
      <c r="L129" s="21">
        <f>SUM(F$3:F128)+I129</f>
        <v>1.7695095357192148</v>
      </c>
      <c r="M129" s="21">
        <f>SUM(G$3:G128)+J129</f>
        <v>-2.6598854084190351</v>
      </c>
      <c r="N129" s="19">
        <f t="shared" si="7"/>
        <v>0.22480746046231326</v>
      </c>
      <c r="O129" s="19">
        <f t="shared" si="8"/>
        <v>3.1311639970012308</v>
      </c>
      <c r="P129" s="19">
        <f t="shared" si="9"/>
        <v>7.074990385920497</v>
      </c>
      <c r="Q129" s="19">
        <f t="shared" si="10"/>
        <v>0.83899286436588538</v>
      </c>
      <c r="R129" s="19">
        <f t="shared" si="11"/>
        <v>-1.261154479615431</v>
      </c>
      <c r="S129" s="19">
        <f t="shared" si="12"/>
        <v>-4.7066925941178805</v>
      </c>
      <c r="V129" s="74"/>
    </row>
    <row r="130" spans="1:22" x14ac:dyDescent="0.25">
      <c r="A130" s="26">
        <f>Wellpath!E130</f>
        <v>3810</v>
      </c>
      <c r="B130" s="22">
        <v>0</v>
      </c>
      <c r="C130" s="22">
        <f>SIN(Wellpath!$L130)</f>
        <v>0.8660254037844386</v>
      </c>
      <c r="D130" s="22">
        <v>0</v>
      </c>
      <c r="E130" s="20">
        <f>Model!$W$27*((drdp!B130+drdp!K130)*XYM1!$B130+(drdp!E130+drdp!N130)*XYM1!$C130+(drdp!H130+drdp!Q130)*XYM1!$D130)</f>
        <v>5.8680727432332443E-3</v>
      </c>
      <c r="F130" s="20">
        <f>Model!$W$27*((drdp!C130+drdp!L130)*XYM1!$B130+(drdp!F130+drdp!O130)*XYM1!$C130+(drdp!I130+drdp!R130)*XYM1!$D130)</f>
        <v>2.1899945620256548E-2</v>
      </c>
      <c r="G130" s="20">
        <f>Model!$W$27*((drdp!D130+drdp!M130)*XYM1!$B130+(drdp!G130+drdp!P130)*XYM1!$C130+(drdp!J130+drdp!S130)*XYM1!$D130)</f>
        <v>-3.9269908169872407E-2</v>
      </c>
      <c r="H130" s="18">
        <f>Model!$W$27*((drdp!B130)*XYM1!$B130+(drdp!E130)*XYM1!$C130+(drdp!H130)*XYM1!$D130)</f>
        <v>2.9340363716166221E-3</v>
      </c>
      <c r="I130" s="18">
        <f>Model!$W$27*((drdp!C130)*XYM1!$B130+(drdp!F130)*XYM1!$C130+(drdp!I130)*XYM1!$D130)</f>
        <v>1.0949972810128274E-2</v>
      </c>
      <c r="J130" s="18">
        <f>Model!$W$27*((drdp!D130)*XYM1!$B130+(drdp!G130)*XYM1!$C130+(drdp!J130)*XYM1!$D130)</f>
        <v>-1.9634954084936204E-2</v>
      </c>
      <c r="K130" s="21">
        <f>SUM(E$3:E129)+H130</f>
        <v>0.48000672383836729</v>
      </c>
      <c r="L130" s="21">
        <f>SUM(F$3:F129)+I130</f>
        <v>1.7914094813394714</v>
      </c>
      <c r="M130" s="21">
        <f>SUM(G$3:G129)+J130</f>
        <v>-2.6991553165889073</v>
      </c>
      <c r="N130" s="19">
        <f t="shared" si="7"/>
        <v>0.23040645493004261</v>
      </c>
      <c r="O130" s="19">
        <f t="shared" si="8"/>
        <v>3.2091479298329539</v>
      </c>
      <c r="P130" s="19">
        <f t="shared" si="9"/>
        <v>7.285439423070164</v>
      </c>
      <c r="Q130" s="19">
        <f t="shared" si="10"/>
        <v>0.85988859619074842</v>
      </c>
      <c r="R130" s="19">
        <f t="shared" si="11"/>
        <v>-1.2956127006467524</v>
      </c>
      <c r="S130" s="19">
        <f t="shared" si="12"/>
        <v>-4.8352924257452115</v>
      </c>
      <c r="V130" s="74"/>
    </row>
    <row r="131" spans="1:22" x14ac:dyDescent="0.25">
      <c r="A131" s="26">
        <f>Wellpath!E131</f>
        <v>3840</v>
      </c>
      <c r="B131" s="22">
        <v>0</v>
      </c>
      <c r="C131" s="22">
        <f>SIN(Wellpath!$L131)</f>
        <v>0.8660254037844386</v>
      </c>
      <c r="D131" s="22">
        <v>0</v>
      </c>
      <c r="E131" s="20">
        <f>Model!$W$27*((drdp!B131+drdp!K131)*XYM1!$B131+(drdp!E131+drdp!N131)*XYM1!$C131+(drdp!H131+drdp!Q131)*XYM1!$D131)</f>
        <v>5.8680727432332443E-3</v>
      </c>
      <c r="F131" s="20">
        <f>Model!$W$27*((drdp!C131+drdp!L131)*XYM1!$B131+(drdp!F131+drdp!O131)*XYM1!$C131+(drdp!I131+drdp!R131)*XYM1!$D131)</f>
        <v>2.1899945620256548E-2</v>
      </c>
      <c r="G131" s="20">
        <f>Model!$W$27*((drdp!D131+drdp!M131)*XYM1!$B131+(drdp!G131+drdp!P131)*XYM1!$C131+(drdp!J131+drdp!S131)*XYM1!$D131)</f>
        <v>-3.9269908169872407E-2</v>
      </c>
      <c r="H131" s="18">
        <f>Model!$W$27*((drdp!B131)*XYM1!$B131+(drdp!E131)*XYM1!$C131+(drdp!H131)*XYM1!$D131)</f>
        <v>2.9340363716166221E-3</v>
      </c>
      <c r="I131" s="18">
        <f>Model!$W$27*((drdp!C131)*XYM1!$B131+(drdp!F131)*XYM1!$C131+(drdp!I131)*XYM1!$D131)</f>
        <v>1.0949972810128274E-2</v>
      </c>
      <c r="J131" s="18">
        <f>Model!$W$27*((drdp!D131)*XYM1!$B131+(drdp!G131)*XYM1!$C131+(drdp!J131)*XYM1!$D131)</f>
        <v>-1.9634954084936204E-2</v>
      </c>
      <c r="K131" s="21">
        <f>SUM(E$3:E130)+H131</f>
        <v>0.48587479658160054</v>
      </c>
      <c r="L131" s="21">
        <f>SUM(F$3:F130)+I131</f>
        <v>1.8133094269597281</v>
      </c>
      <c r="M131" s="21">
        <f>SUM(G$3:G130)+J131</f>
        <v>-2.7384252247587795</v>
      </c>
      <c r="N131" s="19">
        <f t="shared" si="7"/>
        <v>0.23607431795321171</v>
      </c>
      <c r="O131" s="19">
        <f t="shared" si="8"/>
        <v>3.2880910779010173</v>
      </c>
      <c r="P131" s="19">
        <f t="shared" si="9"/>
        <v>7.4989727115951723</v>
      </c>
      <c r="Q131" s="19">
        <f t="shared" si="10"/>
        <v>0.88104134896355657</v>
      </c>
      <c r="R131" s="19">
        <f t="shared" si="11"/>
        <v>-1.3305317990335956</v>
      </c>
      <c r="S131" s="19">
        <f t="shared" si="12"/>
        <v>-4.9656122750794074</v>
      </c>
      <c r="V131" s="74"/>
    </row>
    <row r="132" spans="1:22" x14ac:dyDescent="0.25">
      <c r="A132" s="26">
        <f>Wellpath!E132</f>
        <v>3870</v>
      </c>
      <c r="B132" s="22">
        <v>0</v>
      </c>
      <c r="C132" s="22">
        <f>SIN(Wellpath!$L132)</f>
        <v>0.8660254037844386</v>
      </c>
      <c r="D132" s="22">
        <v>0</v>
      </c>
      <c r="E132" s="20">
        <f>Model!$W$27*((drdp!B132+drdp!K132)*XYM1!$B132+(drdp!E132+drdp!N132)*XYM1!$C132+(drdp!H132+drdp!Q132)*XYM1!$D132)</f>
        <v>5.8680727432332443E-3</v>
      </c>
      <c r="F132" s="20">
        <f>Model!$W$27*((drdp!C132+drdp!L132)*XYM1!$B132+(drdp!F132+drdp!O132)*XYM1!$C132+(drdp!I132+drdp!R132)*XYM1!$D132)</f>
        <v>2.1899945620256548E-2</v>
      </c>
      <c r="G132" s="20">
        <f>Model!$W$27*((drdp!D132+drdp!M132)*XYM1!$B132+(drdp!G132+drdp!P132)*XYM1!$C132+(drdp!J132+drdp!S132)*XYM1!$D132)</f>
        <v>-3.9269908169872407E-2</v>
      </c>
      <c r="H132" s="18">
        <f>Model!$W$27*((drdp!B132)*XYM1!$B132+(drdp!E132)*XYM1!$C132+(drdp!H132)*XYM1!$D132)</f>
        <v>2.9340363716166221E-3</v>
      </c>
      <c r="I132" s="18">
        <f>Model!$W$27*((drdp!C132)*XYM1!$B132+(drdp!F132)*XYM1!$C132+(drdp!I132)*XYM1!$D132)</f>
        <v>1.0949972810128274E-2</v>
      </c>
      <c r="J132" s="18">
        <f>Model!$W$27*((drdp!D132)*XYM1!$B132+(drdp!G132)*XYM1!$C132+(drdp!J132)*XYM1!$D132)</f>
        <v>-1.9634954084936204E-2</v>
      </c>
      <c r="K132" s="21">
        <f>SUM(E$3:E131)+H132</f>
        <v>0.4917428693248338</v>
      </c>
      <c r="L132" s="21">
        <f>SUM(F$3:F131)+I132</f>
        <v>1.8352093725799847</v>
      </c>
      <c r="M132" s="21">
        <f>SUM(G$3:G131)+J132</f>
        <v>-2.7776951329286517</v>
      </c>
      <c r="N132" s="19">
        <f t="shared" ref="N132:N133" si="13">K132^2</f>
        <v>0.24181104953182056</v>
      </c>
      <c r="O132" s="19">
        <f t="shared" ref="O132:O133" si="14">L132^2</f>
        <v>3.3679934412054213</v>
      </c>
      <c r="P132" s="19">
        <f t="shared" ref="P132:P133" si="15">M132^2</f>
        <v>7.7155902514955201</v>
      </c>
      <c r="Q132" s="19">
        <f t="shared" ref="Q132:Q133" si="16">K132*L132</f>
        <v>0.9024511226843096</v>
      </c>
      <c r="R132" s="19">
        <f t="shared" ref="R132:R133" si="17">K132*M132</f>
        <v>-1.3659117747759608</v>
      </c>
      <c r="S132" s="19">
        <f t="shared" ref="S132:S133" si="18">L132*M132</f>
        <v>-5.0976521421204684</v>
      </c>
      <c r="V132" s="74"/>
    </row>
    <row r="133" spans="1:22" x14ac:dyDescent="0.25">
      <c r="A133" s="26">
        <f>Wellpath!E133</f>
        <v>3900</v>
      </c>
      <c r="B133" s="22">
        <v>0</v>
      </c>
      <c r="C133" s="22">
        <f>SIN(Wellpath!$L133)</f>
        <v>0.8660254037844386</v>
      </c>
      <c r="D133" s="22">
        <v>0</v>
      </c>
      <c r="E133" s="20">
        <f>Model!$W$27*((drdp!B133+drdp!K133)*XYM1!$B133+(drdp!E133+drdp!N133)*XYM1!$C133+(drdp!H133+drdp!Q133)*XYM1!$D133)</f>
        <v>5.8680727432332443E-3</v>
      </c>
      <c r="F133" s="20">
        <f>Model!$W$27*((drdp!C133+drdp!L133)*XYM1!$B133+(drdp!F133+drdp!O133)*XYM1!$C133+(drdp!I133+drdp!R133)*XYM1!$D133)</f>
        <v>2.1899945620256548E-2</v>
      </c>
      <c r="G133" s="20">
        <f>Model!$W$27*((drdp!D133+drdp!M133)*XYM1!$B133+(drdp!G133+drdp!P133)*XYM1!$C133+(drdp!J133+drdp!S133)*XYM1!$D133)</f>
        <v>-3.9269908169872407E-2</v>
      </c>
      <c r="H133" s="18">
        <f>Model!$W$27*((drdp!B133)*XYM1!$B133+(drdp!E133)*XYM1!$C133+(drdp!H133)*XYM1!$D133)</f>
        <v>2.9340363716166221E-3</v>
      </c>
      <c r="I133" s="18">
        <f>Model!$W$27*((drdp!C133)*XYM1!$B133+(drdp!F133)*XYM1!$C133+(drdp!I133)*XYM1!$D133)</f>
        <v>1.0949972810128274E-2</v>
      </c>
      <c r="J133" s="18">
        <f>Model!$W$27*((drdp!D133)*XYM1!$B133+(drdp!G133)*XYM1!$C133+(drdp!J133)*XYM1!$D133)</f>
        <v>-1.9634954084936204E-2</v>
      </c>
      <c r="K133" s="21">
        <f>SUM(E$3:E132)+H133</f>
        <v>0.49761094206806705</v>
      </c>
      <c r="L133" s="21">
        <f>SUM(F$3:F132)+I133</f>
        <v>1.8571093182002414</v>
      </c>
      <c r="M133" s="21">
        <f>SUM(G$3:G132)+J133</f>
        <v>-2.8169650410985239</v>
      </c>
      <c r="N133" s="19">
        <f t="shared" si="13"/>
        <v>0.24761664966586919</v>
      </c>
      <c r="O133" s="19">
        <f t="shared" si="14"/>
        <v>3.4488550197461656</v>
      </c>
      <c r="P133" s="19">
        <f t="shared" si="15"/>
        <v>7.9352920427712084</v>
      </c>
      <c r="Q133" s="19">
        <f t="shared" si="16"/>
        <v>0.92411791735300786</v>
      </c>
      <c r="R133" s="19">
        <f t="shared" si="17"/>
        <v>-1.4017526278738477</v>
      </c>
      <c r="S133" s="19">
        <f t="shared" si="18"/>
        <v>-5.2314120268683943</v>
      </c>
      <c r="V133" s="74"/>
    </row>
    <row r="134" spans="1:22" x14ac:dyDescent="0.25">
      <c r="A134" s="26">
        <f>Wellpath!E134</f>
        <v>3930</v>
      </c>
      <c r="B134" s="22">
        <v>0</v>
      </c>
      <c r="C134" s="22">
        <f>SIN(Wellpath!$L134)</f>
        <v>0.8660254037844386</v>
      </c>
      <c r="D134" s="22">
        <v>0</v>
      </c>
      <c r="E134" s="20">
        <f>Model!$W$27*((drdp!B134+drdp!K134)*XYM1!$B134+(drdp!E134+drdp!N134)*XYM1!$C134+(drdp!H134+drdp!Q134)*XYM1!$D134)</f>
        <v>5.8680727432332443E-3</v>
      </c>
      <c r="F134" s="20">
        <f>Model!$W$27*((drdp!C134+drdp!L134)*XYM1!$B134+(drdp!F134+drdp!O134)*XYM1!$C134+(drdp!I134+drdp!R134)*XYM1!$D134)</f>
        <v>2.1899945620256548E-2</v>
      </c>
      <c r="G134" s="20">
        <f>Model!$W$27*((drdp!D134+drdp!M134)*XYM1!$B134+(drdp!G134+drdp!P134)*XYM1!$C134+(drdp!J134+drdp!S134)*XYM1!$D134)</f>
        <v>-3.9269908169872407E-2</v>
      </c>
      <c r="H134" s="18">
        <f>Model!$W$27*((drdp!B134)*XYM1!$B134+(drdp!E134)*XYM1!$C134+(drdp!H134)*XYM1!$D134)</f>
        <v>2.9340363716166221E-3</v>
      </c>
      <c r="I134" s="18">
        <f>Model!$W$27*((drdp!C134)*XYM1!$B134+(drdp!F134)*XYM1!$C134+(drdp!I134)*XYM1!$D134)</f>
        <v>1.0949972810128274E-2</v>
      </c>
      <c r="J134" s="18">
        <f>Model!$W$27*((drdp!D134)*XYM1!$B134+(drdp!G134)*XYM1!$C134+(drdp!J134)*XYM1!$D134)</f>
        <v>-1.9634954084936204E-2</v>
      </c>
      <c r="K134" s="21">
        <f>SUM(E$3:E133)+H134</f>
        <v>0.50347901481130031</v>
      </c>
      <c r="L134" s="21">
        <f>SUM(F$3:F133)+I134</f>
        <v>1.879009263820498</v>
      </c>
      <c r="M134" s="21">
        <f>SUM(G$3:G133)+J134</f>
        <v>-2.8562349492683961</v>
      </c>
      <c r="N134" s="19">
        <f t="shared" ref="N134:N197" si="19">K134^2</f>
        <v>0.25349111835535754</v>
      </c>
      <c r="O134" s="19">
        <f t="shared" ref="O134:O197" si="20">L134^2</f>
        <v>3.5306758135232501</v>
      </c>
      <c r="P134" s="19">
        <f t="shared" ref="P134:P197" si="21">M134^2</f>
        <v>8.1580780854222361</v>
      </c>
      <c r="Q134" s="19">
        <f t="shared" ref="Q134:Q197" si="22">K134*L134</f>
        <v>0.94604173296965099</v>
      </c>
      <c r="R134" s="19">
        <f t="shared" ref="R134:R197" si="23">K134*M134</f>
        <v>-1.4380543583272563</v>
      </c>
      <c r="S134" s="19">
        <f t="shared" ref="S134:S197" si="24">L134*M134</f>
        <v>-5.3668919293231863</v>
      </c>
      <c r="V134" s="74"/>
    </row>
    <row r="135" spans="1:22" x14ac:dyDescent="0.25">
      <c r="A135" s="26">
        <f>Wellpath!E135</f>
        <v>3960</v>
      </c>
      <c r="B135" s="22">
        <v>0</v>
      </c>
      <c r="C135" s="22">
        <f>SIN(Wellpath!$L135)</f>
        <v>0.8660254037844386</v>
      </c>
      <c r="D135" s="22">
        <v>0</v>
      </c>
      <c r="E135" s="20">
        <f>Model!$W$27*((drdp!B135+drdp!K135)*XYM1!$B135+(drdp!E135+drdp!N135)*XYM1!$C135+(drdp!H135+drdp!Q135)*XYM1!$D135)</f>
        <v>5.8680727432332443E-3</v>
      </c>
      <c r="F135" s="20">
        <f>Model!$W$27*((drdp!C135+drdp!L135)*XYM1!$B135+(drdp!F135+drdp!O135)*XYM1!$C135+(drdp!I135+drdp!R135)*XYM1!$D135)</f>
        <v>2.1899945620256548E-2</v>
      </c>
      <c r="G135" s="20">
        <f>Model!$W$27*((drdp!D135+drdp!M135)*XYM1!$B135+(drdp!G135+drdp!P135)*XYM1!$C135+(drdp!J135+drdp!S135)*XYM1!$D135)</f>
        <v>-3.9269908169872407E-2</v>
      </c>
      <c r="H135" s="18">
        <f>Model!$W$27*((drdp!B135)*XYM1!$B135+(drdp!E135)*XYM1!$C135+(drdp!H135)*XYM1!$D135)</f>
        <v>2.9340363716166221E-3</v>
      </c>
      <c r="I135" s="18">
        <f>Model!$W$27*((drdp!C135)*XYM1!$B135+(drdp!F135)*XYM1!$C135+(drdp!I135)*XYM1!$D135)</f>
        <v>1.0949972810128274E-2</v>
      </c>
      <c r="J135" s="18">
        <f>Model!$W$27*((drdp!D135)*XYM1!$B135+(drdp!G135)*XYM1!$C135+(drdp!J135)*XYM1!$D135)</f>
        <v>-1.9634954084936204E-2</v>
      </c>
      <c r="K135" s="21">
        <f>SUM(E$3:E134)+H135</f>
        <v>0.50934708755453351</v>
      </c>
      <c r="L135" s="21">
        <f>SUM(F$3:F134)+I135</f>
        <v>1.9009092094407547</v>
      </c>
      <c r="M135" s="21">
        <f>SUM(G$3:G134)+J135</f>
        <v>-2.8955048574382682</v>
      </c>
      <c r="N135" s="19">
        <f t="shared" si="19"/>
        <v>0.25943445560028561</v>
      </c>
      <c r="O135" s="19">
        <f t="shared" si="20"/>
        <v>3.6134558225366749</v>
      </c>
      <c r="P135" s="19">
        <f t="shared" si="21"/>
        <v>8.383948379448606</v>
      </c>
      <c r="Q135" s="19">
        <f t="shared" si="22"/>
        <v>0.96822256953423913</v>
      </c>
      <c r="R135" s="19">
        <f t="shared" si="23"/>
        <v>-1.4748169661361867</v>
      </c>
      <c r="S135" s="19">
        <f t="shared" si="24"/>
        <v>-5.5040918494848432</v>
      </c>
      <c r="V135" s="74"/>
    </row>
    <row r="136" spans="1:22" x14ac:dyDescent="0.25">
      <c r="A136" s="26">
        <f>Wellpath!E136</f>
        <v>3990</v>
      </c>
      <c r="B136" s="22">
        <v>0</v>
      </c>
      <c r="C136" s="22">
        <f>SIN(Wellpath!$L136)</f>
        <v>0.8660254037844386</v>
      </c>
      <c r="D136" s="22">
        <v>0</v>
      </c>
      <c r="E136" s="20">
        <f>Model!$W$27*((drdp!B136+drdp!K136)*XYM1!$B136+(drdp!E136+drdp!N136)*XYM1!$C136+(drdp!H136+drdp!Q136)*XYM1!$D136)</f>
        <v>5.8680727432332443E-3</v>
      </c>
      <c r="F136" s="20">
        <f>Model!$W$27*((drdp!C136+drdp!L136)*XYM1!$B136+(drdp!F136+drdp!O136)*XYM1!$C136+(drdp!I136+drdp!R136)*XYM1!$D136)</f>
        <v>2.1899945620256548E-2</v>
      </c>
      <c r="G136" s="20">
        <f>Model!$W$27*((drdp!D136+drdp!M136)*XYM1!$B136+(drdp!G136+drdp!P136)*XYM1!$C136+(drdp!J136+drdp!S136)*XYM1!$D136)</f>
        <v>-3.9269908169872407E-2</v>
      </c>
      <c r="H136" s="18">
        <f>Model!$W$27*((drdp!B136)*XYM1!$B136+(drdp!E136)*XYM1!$C136+(drdp!H136)*XYM1!$D136)</f>
        <v>2.9340363716166221E-3</v>
      </c>
      <c r="I136" s="18">
        <f>Model!$W$27*((drdp!C136)*XYM1!$B136+(drdp!F136)*XYM1!$C136+(drdp!I136)*XYM1!$D136)</f>
        <v>1.0949972810128274E-2</v>
      </c>
      <c r="J136" s="18">
        <f>Model!$W$27*((drdp!D136)*XYM1!$B136+(drdp!G136)*XYM1!$C136+(drdp!J136)*XYM1!$D136)</f>
        <v>-1.9634954084936204E-2</v>
      </c>
      <c r="K136" s="21">
        <f>SUM(E$3:E135)+H136</f>
        <v>0.51521516029776671</v>
      </c>
      <c r="L136" s="21">
        <f>SUM(F$3:F135)+I136</f>
        <v>1.9228091550610114</v>
      </c>
      <c r="M136" s="21">
        <f>SUM(G$3:G135)+J136</f>
        <v>-2.9347747656081404</v>
      </c>
      <c r="N136" s="19">
        <f t="shared" si="19"/>
        <v>0.26544666140065343</v>
      </c>
      <c r="O136" s="19">
        <f t="shared" si="20"/>
        <v>3.6971950467864403</v>
      </c>
      <c r="P136" s="19">
        <f t="shared" si="21"/>
        <v>8.6129029248503155</v>
      </c>
      <c r="Q136" s="19">
        <f t="shared" si="22"/>
        <v>0.99066042704677237</v>
      </c>
      <c r="R136" s="19">
        <f t="shared" si="23"/>
        <v>-1.5120404513006387</v>
      </c>
      <c r="S136" s="19">
        <f t="shared" si="24"/>
        <v>-5.6430117873533661</v>
      </c>
      <c r="V136" s="74"/>
    </row>
    <row r="137" spans="1:22" x14ac:dyDescent="0.25">
      <c r="A137" s="26">
        <f>Wellpath!E137</f>
        <v>4020</v>
      </c>
      <c r="B137" s="22">
        <v>0</v>
      </c>
      <c r="C137" s="22">
        <f>SIN(Wellpath!$L137)</f>
        <v>0.8660254037844386</v>
      </c>
      <c r="D137" s="22">
        <v>0</v>
      </c>
      <c r="E137" s="20">
        <f>Model!$W$27*((drdp!B137+drdp!K137)*XYM1!$B137+(drdp!E137+drdp!N137)*XYM1!$C137+(drdp!H137+drdp!Q137)*XYM1!$D137)</f>
        <v>5.8680727432332443E-3</v>
      </c>
      <c r="F137" s="20">
        <f>Model!$W$27*((drdp!C137+drdp!L137)*XYM1!$B137+(drdp!F137+drdp!O137)*XYM1!$C137+(drdp!I137+drdp!R137)*XYM1!$D137)</f>
        <v>2.1899945620256548E-2</v>
      </c>
      <c r="G137" s="20">
        <f>Model!$W$27*((drdp!D137+drdp!M137)*XYM1!$B137+(drdp!G137+drdp!P137)*XYM1!$C137+(drdp!J137+drdp!S137)*XYM1!$D137)</f>
        <v>-3.9269908169872407E-2</v>
      </c>
      <c r="H137" s="18">
        <f>Model!$W$27*((drdp!B137)*XYM1!$B137+(drdp!E137)*XYM1!$C137+(drdp!H137)*XYM1!$D137)</f>
        <v>2.9340363716166221E-3</v>
      </c>
      <c r="I137" s="18">
        <f>Model!$W$27*((drdp!C137)*XYM1!$B137+(drdp!F137)*XYM1!$C137+(drdp!I137)*XYM1!$D137)</f>
        <v>1.0949972810128274E-2</v>
      </c>
      <c r="J137" s="18">
        <f>Model!$W$27*((drdp!D137)*XYM1!$B137+(drdp!G137)*XYM1!$C137+(drdp!J137)*XYM1!$D137)</f>
        <v>-1.9634954084936204E-2</v>
      </c>
      <c r="K137" s="21">
        <f>SUM(E$3:E136)+H137</f>
        <v>0.5210832330409999</v>
      </c>
      <c r="L137" s="21">
        <f>SUM(F$3:F136)+I137</f>
        <v>1.944709100681268</v>
      </c>
      <c r="M137" s="21">
        <f>SUM(G$3:G136)+J137</f>
        <v>-2.9740446737780126</v>
      </c>
      <c r="N137" s="19">
        <f t="shared" si="19"/>
        <v>0.271527735756461</v>
      </c>
      <c r="O137" s="19">
        <f t="shared" si="20"/>
        <v>3.7818934862725464</v>
      </c>
      <c r="P137" s="19">
        <f t="shared" si="21"/>
        <v>8.8449417216273662</v>
      </c>
      <c r="Q137" s="19">
        <f t="shared" si="22"/>
        <v>1.0133553055072506</v>
      </c>
      <c r="R137" s="19">
        <f t="shared" si="23"/>
        <v>-1.5497248138206128</v>
      </c>
      <c r="S137" s="19">
        <f t="shared" si="24"/>
        <v>-5.7836517429287539</v>
      </c>
      <c r="V137" s="74"/>
    </row>
    <row r="138" spans="1:22" x14ac:dyDescent="0.25">
      <c r="A138" s="26">
        <f>Wellpath!E138</f>
        <v>4050</v>
      </c>
      <c r="B138" s="22">
        <v>0</v>
      </c>
      <c r="C138" s="22">
        <f>SIN(Wellpath!$L138)</f>
        <v>0.8660254037844386</v>
      </c>
      <c r="D138" s="22">
        <v>0</v>
      </c>
      <c r="E138" s="20">
        <f>Model!$W$27*((drdp!B138+drdp!K138)*XYM1!$B138+(drdp!E138+drdp!N138)*XYM1!$C138+(drdp!H138+drdp!Q138)*XYM1!$D138)</f>
        <v>5.8680727432332443E-3</v>
      </c>
      <c r="F138" s="20">
        <f>Model!$W$27*((drdp!C138+drdp!L138)*XYM1!$B138+(drdp!F138+drdp!O138)*XYM1!$C138+(drdp!I138+drdp!R138)*XYM1!$D138)</f>
        <v>2.1899945620256548E-2</v>
      </c>
      <c r="G138" s="20">
        <f>Model!$W$27*((drdp!D138+drdp!M138)*XYM1!$B138+(drdp!G138+drdp!P138)*XYM1!$C138+(drdp!J138+drdp!S138)*XYM1!$D138)</f>
        <v>-3.9269908169872407E-2</v>
      </c>
      <c r="H138" s="18">
        <f>Model!$W$27*((drdp!B138)*XYM1!$B138+(drdp!E138)*XYM1!$C138+(drdp!H138)*XYM1!$D138)</f>
        <v>2.9340363716166221E-3</v>
      </c>
      <c r="I138" s="18">
        <f>Model!$W$27*((drdp!C138)*XYM1!$B138+(drdp!F138)*XYM1!$C138+(drdp!I138)*XYM1!$D138)</f>
        <v>1.0949972810128274E-2</v>
      </c>
      <c r="J138" s="18">
        <f>Model!$W$27*((drdp!D138)*XYM1!$B138+(drdp!G138)*XYM1!$C138+(drdp!J138)*XYM1!$D138)</f>
        <v>-1.9634954084936204E-2</v>
      </c>
      <c r="K138" s="21">
        <f>SUM(E$3:E137)+H138</f>
        <v>0.5269513057842331</v>
      </c>
      <c r="L138" s="21">
        <f>SUM(F$3:F137)+I138</f>
        <v>1.9666090463015247</v>
      </c>
      <c r="M138" s="21">
        <f>SUM(G$3:G137)+J138</f>
        <v>-3.0133145819478848</v>
      </c>
      <c r="N138" s="19">
        <f t="shared" si="19"/>
        <v>0.27767767866770832</v>
      </c>
      <c r="O138" s="19">
        <f t="shared" si="20"/>
        <v>3.8675511409949923</v>
      </c>
      <c r="P138" s="19">
        <f t="shared" si="21"/>
        <v>9.0800647697797565</v>
      </c>
      <c r="Q138" s="19">
        <f t="shared" si="22"/>
        <v>1.0363072049156739</v>
      </c>
      <c r="R138" s="19">
        <f t="shared" si="23"/>
        <v>-1.5878700536961083</v>
      </c>
      <c r="S138" s="19">
        <f t="shared" si="24"/>
        <v>-5.9260117162110069</v>
      </c>
      <c r="V138" s="74"/>
    </row>
    <row r="139" spans="1:22" x14ac:dyDescent="0.25">
      <c r="A139" s="26">
        <f>Wellpath!E139</f>
        <v>4080</v>
      </c>
      <c r="B139" s="22">
        <v>0</v>
      </c>
      <c r="C139" s="22">
        <f>SIN(Wellpath!$L139)</f>
        <v>0.8660254037844386</v>
      </c>
      <c r="D139" s="22">
        <v>0</v>
      </c>
      <c r="E139" s="20">
        <f>Model!$W$27*((drdp!B139+drdp!K139)*XYM1!$B139+(drdp!E139+drdp!N139)*XYM1!$C139+(drdp!H139+drdp!Q139)*XYM1!$D139)</f>
        <v>5.8680727432332443E-3</v>
      </c>
      <c r="F139" s="20">
        <f>Model!$W$27*((drdp!C139+drdp!L139)*XYM1!$B139+(drdp!F139+drdp!O139)*XYM1!$C139+(drdp!I139+drdp!R139)*XYM1!$D139)</f>
        <v>2.1899945620256548E-2</v>
      </c>
      <c r="G139" s="20">
        <f>Model!$W$27*((drdp!D139+drdp!M139)*XYM1!$B139+(drdp!G139+drdp!P139)*XYM1!$C139+(drdp!J139+drdp!S139)*XYM1!$D139)</f>
        <v>-3.9269908169872407E-2</v>
      </c>
      <c r="H139" s="18">
        <f>Model!$W$27*((drdp!B139)*XYM1!$B139+(drdp!E139)*XYM1!$C139+(drdp!H139)*XYM1!$D139)</f>
        <v>2.9340363716166221E-3</v>
      </c>
      <c r="I139" s="18">
        <f>Model!$W$27*((drdp!C139)*XYM1!$B139+(drdp!F139)*XYM1!$C139+(drdp!I139)*XYM1!$D139)</f>
        <v>1.0949972810128274E-2</v>
      </c>
      <c r="J139" s="18">
        <f>Model!$W$27*((drdp!D139)*XYM1!$B139+(drdp!G139)*XYM1!$C139+(drdp!J139)*XYM1!$D139)</f>
        <v>-1.9634954084936204E-2</v>
      </c>
      <c r="K139" s="21">
        <f>SUM(E$3:E138)+H139</f>
        <v>0.5328193785274663</v>
      </c>
      <c r="L139" s="21">
        <f>SUM(F$3:F138)+I139</f>
        <v>1.9885089919217813</v>
      </c>
      <c r="M139" s="21">
        <f>SUM(G$3:G138)+J139</f>
        <v>-3.052584490117757</v>
      </c>
      <c r="N139" s="19">
        <f t="shared" si="19"/>
        <v>0.28389649013439544</v>
      </c>
      <c r="O139" s="19">
        <f t="shared" si="20"/>
        <v>3.9541680109537789</v>
      </c>
      <c r="P139" s="19">
        <f t="shared" si="21"/>
        <v>9.3182720693074863</v>
      </c>
      <c r="Q139" s="19">
        <f t="shared" si="22"/>
        <v>1.059516125272042</v>
      </c>
      <c r="R139" s="19">
        <f t="shared" si="23"/>
        <v>-1.6264761709271258</v>
      </c>
      <c r="S139" s="19">
        <f t="shared" si="24"/>
        <v>-6.0700917072001257</v>
      </c>
      <c r="V139" s="74"/>
    </row>
    <row r="140" spans="1:22" x14ac:dyDescent="0.25">
      <c r="A140" s="26">
        <f>Wellpath!E140</f>
        <v>4110</v>
      </c>
      <c r="B140" s="22">
        <v>0</v>
      </c>
      <c r="C140" s="22">
        <f>SIN(Wellpath!$L140)</f>
        <v>0.8660254037844386</v>
      </c>
      <c r="D140" s="22">
        <v>0</v>
      </c>
      <c r="E140" s="20">
        <f>Model!$W$27*((drdp!B140+drdp!K140)*XYM1!$B140+(drdp!E140+drdp!N140)*XYM1!$C140+(drdp!H140+drdp!Q140)*XYM1!$D140)</f>
        <v>5.8680727432332443E-3</v>
      </c>
      <c r="F140" s="20">
        <f>Model!$W$27*((drdp!C140+drdp!L140)*XYM1!$B140+(drdp!F140+drdp!O140)*XYM1!$C140+(drdp!I140+drdp!R140)*XYM1!$D140)</f>
        <v>2.1899945620256548E-2</v>
      </c>
      <c r="G140" s="20">
        <f>Model!$W$27*((drdp!D140+drdp!M140)*XYM1!$B140+(drdp!G140+drdp!P140)*XYM1!$C140+(drdp!J140+drdp!S140)*XYM1!$D140)</f>
        <v>-3.9269908169872407E-2</v>
      </c>
      <c r="H140" s="18">
        <f>Model!$W$27*((drdp!B140)*XYM1!$B140+(drdp!E140)*XYM1!$C140+(drdp!H140)*XYM1!$D140)</f>
        <v>2.9340363716166221E-3</v>
      </c>
      <c r="I140" s="18">
        <f>Model!$W$27*((drdp!C140)*XYM1!$B140+(drdp!F140)*XYM1!$C140+(drdp!I140)*XYM1!$D140)</f>
        <v>1.0949972810128274E-2</v>
      </c>
      <c r="J140" s="18">
        <f>Model!$W$27*((drdp!D140)*XYM1!$B140+(drdp!G140)*XYM1!$C140+(drdp!J140)*XYM1!$D140)</f>
        <v>-1.9634954084936204E-2</v>
      </c>
      <c r="K140" s="21">
        <f>SUM(E$3:E139)+H140</f>
        <v>0.5386874512706995</v>
      </c>
      <c r="L140" s="21">
        <f>SUM(F$3:F139)+I140</f>
        <v>2.0104089375420378</v>
      </c>
      <c r="M140" s="21">
        <f>SUM(G$3:G139)+J140</f>
        <v>-3.0918543982876292</v>
      </c>
      <c r="N140" s="19">
        <f t="shared" si="19"/>
        <v>0.29018417015652226</v>
      </c>
      <c r="O140" s="19">
        <f t="shared" si="20"/>
        <v>4.0417440961489053</v>
      </c>
      <c r="P140" s="19">
        <f t="shared" si="21"/>
        <v>9.5595636202105574</v>
      </c>
      <c r="Q140" s="19">
        <f t="shared" si="22"/>
        <v>1.0829820665763552</v>
      </c>
      <c r="R140" s="19">
        <f t="shared" si="23"/>
        <v>-1.6655431655136652</v>
      </c>
      <c r="S140" s="19">
        <f t="shared" si="24"/>
        <v>-6.2158917158961087</v>
      </c>
      <c r="V140" s="74"/>
    </row>
    <row r="141" spans="1:22" x14ac:dyDescent="0.25">
      <c r="A141" s="26">
        <f>Wellpath!E141</f>
        <v>4140</v>
      </c>
      <c r="B141" s="22">
        <v>0</v>
      </c>
      <c r="C141" s="22">
        <f>SIN(Wellpath!$L141)</f>
        <v>0.8660254037844386</v>
      </c>
      <c r="D141" s="22">
        <v>0</v>
      </c>
      <c r="E141" s="20">
        <f>Model!$W$27*((drdp!B141+drdp!K141)*XYM1!$B141+(drdp!E141+drdp!N141)*XYM1!$C141+(drdp!H141+drdp!Q141)*XYM1!$D141)</f>
        <v>5.8680727432332443E-3</v>
      </c>
      <c r="F141" s="20">
        <f>Model!$W$27*((drdp!C141+drdp!L141)*XYM1!$B141+(drdp!F141+drdp!O141)*XYM1!$C141+(drdp!I141+drdp!R141)*XYM1!$D141)</f>
        <v>2.1899945620256548E-2</v>
      </c>
      <c r="G141" s="20">
        <f>Model!$W$27*((drdp!D141+drdp!M141)*XYM1!$B141+(drdp!G141+drdp!P141)*XYM1!$C141+(drdp!J141+drdp!S141)*XYM1!$D141)</f>
        <v>-3.9269908169872407E-2</v>
      </c>
      <c r="H141" s="18">
        <f>Model!$W$27*((drdp!B141)*XYM1!$B141+(drdp!E141)*XYM1!$C141+(drdp!H141)*XYM1!$D141)</f>
        <v>2.9340363716166221E-3</v>
      </c>
      <c r="I141" s="18">
        <f>Model!$W$27*((drdp!C141)*XYM1!$B141+(drdp!F141)*XYM1!$C141+(drdp!I141)*XYM1!$D141)</f>
        <v>1.0949972810128274E-2</v>
      </c>
      <c r="J141" s="18">
        <f>Model!$W$27*((drdp!D141)*XYM1!$B141+(drdp!G141)*XYM1!$C141+(drdp!J141)*XYM1!$D141)</f>
        <v>-1.9634954084936204E-2</v>
      </c>
      <c r="K141" s="21">
        <f>SUM(E$3:E140)+H141</f>
        <v>0.5445555240139327</v>
      </c>
      <c r="L141" s="21">
        <f>SUM(F$3:F140)+I141</f>
        <v>2.0323088831622944</v>
      </c>
      <c r="M141" s="21">
        <f>SUM(G$3:G140)+J141</f>
        <v>-3.1311243064575014</v>
      </c>
      <c r="N141" s="19">
        <f t="shared" si="19"/>
        <v>0.29654071873408883</v>
      </c>
      <c r="O141" s="19">
        <f t="shared" si="20"/>
        <v>4.1302793965803728</v>
      </c>
      <c r="P141" s="19">
        <f t="shared" si="21"/>
        <v>9.8039394224889698</v>
      </c>
      <c r="Q141" s="19">
        <f t="shared" si="22"/>
        <v>1.1067050288286135</v>
      </c>
      <c r="R141" s="19">
        <f t="shared" si="23"/>
        <v>-1.7050710374557263</v>
      </c>
      <c r="S141" s="19">
        <f t="shared" si="24"/>
        <v>-6.3634117422989585</v>
      </c>
      <c r="V141" s="74"/>
    </row>
    <row r="142" spans="1:22" x14ac:dyDescent="0.25">
      <c r="A142" s="26">
        <f>Wellpath!E142</f>
        <v>4170</v>
      </c>
      <c r="B142" s="22">
        <v>0</v>
      </c>
      <c r="C142" s="22">
        <f>SIN(Wellpath!$L142)</f>
        <v>0.8660254037844386</v>
      </c>
      <c r="D142" s="22">
        <v>0</v>
      </c>
      <c r="E142" s="20">
        <f>Model!$W$27*((drdp!B142+drdp!K142)*XYM1!$B142+(drdp!E142+drdp!N142)*XYM1!$C142+(drdp!H142+drdp!Q142)*XYM1!$D142)</f>
        <v>5.8680727432332443E-3</v>
      </c>
      <c r="F142" s="20">
        <f>Model!$W$27*((drdp!C142+drdp!L142)*XYM1!$B142+(drdp!F142+drdp!O142)*XYM1!$C142+(drdp!I142+drdp!R142)*XYM1!$D142)</f>
        <v>2.1899945620256548E-2</v>
      </c>
      <c r="G142" s="20">
        <f>Model!$W$27*((drdp!D142+drdp!M142)*XYM1!$B142+(drdp!G142+drdp!P142)*XYM1!$C142+(drdp!J142+drdp!S142)*XYM1!$D142)</f>
        <v>-3.9269908169872407E-2</v>
      </c>
      <c r="H142" s="18">
        <f>Model!$W$27*((drdp!B142)*XYM1!$B142+(drdp!E142)*XYM1!$C142+(drdp!H142)*XYM1!$D142)</f>
        <v>2.9340363716166221E-3</v>
      </c>
      <c r="I142" s="18">
        <f>Model!$W$27*((drdp!C142)*XYM1!$B142+(drdp!F142)*XYM1!$C142+(drdp!I142)*XYM1!$D142)</f>
        <v>1.0949972810128274E-2</v>
      </c>
      <c r="J142" s="18">
        <f>Model!$W$27*((drdp!D142)*XYM1!$B142+(drdp!G142)*XYM1!$C142+(drdp!J142)*XYM1!$D142)</f>
        <v>-1.9634954084936204E-2</v>
      </c>
      <c r="K142" s="21">
        <f>SUM(E$3:E141)+H142</f>
        <v>0.5504235967571659</v>
      </c>
      <c r="L142" s="21">
        <f>SUM(F$3:F141)+I142</f>
        <v>2.0542088287825511</v>
      </c>
      <c r="M142" s="21">
        <f>SUM(G$3:G141)+J142</f>
        <v>-3.1703942146273736</v>
      </c>
      <c r="N142" s="19">
        <f t="shared" si="19"/>
        <v>0.3029661358670952</v>
      </c>
      <c r="O142" s="19">
        <f t="shared" si="20"/>
        <v>4.2197739122481801</v>
      </c>
      <c r="P142" s="19">
        <f t="shared" si="21"/>
        <v>10.051399476142722</v>
      </c>
      <c r="Q142" s="19">
        <f t="shared" si="22"/>
        <v>1.130685012028817</v>
      </c>
      <c r="R142" s="19">
        <f t="shared" si="23"/>
        <v>-1.7450597867533091</v>
      </c>
      <c r="S142" s="19">
        <f t="shared" si="24"/>
        <v>-6.5126517864086733</v>
      </c>
      <c r="V142" s="74"/>
    </row>
    <row r="143" spans="1:22" x14ac:dyDescent="0.25">
      <c r="A143" s="26">
        <f>Wellpath!E143</f>
        <v>4200</v>
      </c>
      <c r="B143" s="22">
        <v>0</v>
      </c>
      <c r="C143" s="22">
        <f>SIN(Wellpath!$L143)</f>
        <v>0.8660254037844386</v>
      </c>
      <c r="D143" s="22">
        <v>0</v>
      </c>
      <c r="E143" s="20">
        <f>Model!$W$27*((drdp!B143+drdp!K143)*XYM1!$B143+(drdp!E143+drdp!N143)*XYM1!$C143+(drdp!H143+drdp!Q143)*XYM1!$D143)</f>
        <v>5.8680727432332443E-3</v>
      </c>
      <c r="F143" s="20">
        <f>Model!$W$27*((drdp!C143+drdp!L143)*XYM1!$B143+(drdp!F143+drdp!O143)*XYM1!$C143+(drdp!I143+drdp!R143)*XYM1!$D143)</f>
        <v>2.1899945620256548E-2</v>
      </c>
      <c r="G143" s="20">
        <f>Model!$W$27*((drdp!D143+drdp!M143)*XYM1!$B143+(drdp!G143+drdp!P143)*XYM1!$C143+(drdp!J143+drdp!S143)*XYM1!$D143)</f>
        <v>-3.9269908169872407E-2</v>
      </c>
      <c r="H143" s="18">
        <f>Model!$W$27*((drdp!B143)*XYM1!$B143+(drdp!E143)*XYM1!$C143+(drdp!H143)*XYM1!$D143)</f>
        <v>2.9340363716166221E-3</v>
      </c>
      <c r="I143" s="18">
        <f>Model!$W$27*((drdp!C143)*XYM1!$B143+(drdp!F143)*XYM1!$C143+(drdp!I143)*XYM1!$D143)</f>
        <v>1.0949972810128274E-2</v>
      </c>
      <c r="J143" s="18">
        <f>Model!$W$27*((drdp!D143)*XYM1!$B143+(drdp!G143)*XYM1!$C143+(drdp!J143)*XYM1!$D143)</f>
        <v>-1.9634954084936204E-2</v>
      </c>
      <c r="K143" s="21">
        <f>SUM(E$3:E142)+H143</f>
        <v>0.5562916695003991</v>
      </c>
      <c r="L143" s="21">
        <f>SUM(F$3:F142)+I143</f>
        <v>2.0761087744028077</v>
      </c>
      <c r="M143" s="21">
        <f>SUM(G$3:G142)+J143</f>
        <v>-3.2096641227972458</v>
      </c>
      <c r="N143" s="19">
        <f t="shared" si="19"/>
        <v>0.30946042155554127</v>
      </c>
      <c r="O143" s="19">
        <f t="shared" si="20"/>
        <v>4.3102276431523281</v>
      </c>
      <c r="P143" s="19">
        <f t="shared" si="21"/>
        <v>10.301943781171813</v>
      </c>
      <c r="Q143" s="19">
        <f t="shared" si="22"/>
        <v>1.1549220161769653</v>
      </c>
      <c r="R143" s="19">
        <f t="shared" si="23"/>
        <v>-1.7855094134064138</v>
      </c>
      <c r="S143" s="19">
        <f t="shared" si="24"/>
        <v>-6.6636118482252531</v>
      </c>
      <c r="V143" s="74"/>
    </row>
    <row r="144" spans="1:22" x14ac:dyDescent="0.25">
      <c r="A144" s="26">
        <f>Wellpath!E144</f>
        <v>4230</v>
      </c>
      <c r="B144" s="22">
        <v>0</v>
      </c>
      <c r="C144" s="22">
        <f>SIN(Wellpath!$L144)</f>
        <v>0.8660254037844386</v>
      </c>
      <c r="D144" s="22">
        <v>0</v>
      </c>
      <c r="E144" s="20">
        <f>Model!$W$27*((drdp!B144+drdp!K144)*XYM1!$B144+(drdp!E144+drdp!N144)*XYM1!$C144+(drdp!H144+drdp!Q144)*XYM1!$D144)</f>
        <v>5.8680727432332443E-3</v>
      </c>
      <c r="F144" s="20">
        <f>Model!$W$27*((drdp!C144+drdp!L144)*XYM1!$B144+(drdp!F144+drdp!O144)*XYM1!$C144+(drdp!I144+drdp!R144)*XYM1!$D144)</f>
        <v>2.1899945620256548E-2</v>
      </c>
      <c r="G144" s="20">
        <f>Model!$W$27*((drdp!D144+drdp!M144)*XYM1!$B144+(drdp!G144+drdp!P144)*XYM1!$C144+(drdp!J144+drdp!S144)*XYM1!$D144)</f>
        <v>-3.9269908169872407E-2</v>
      </c>
      <c r="H144" s="18">
        <f>Model!$W$27*((drdp!B144)*XYM1!$B144+(drdp!E144)*XYM1!$C144+(drdp!H144)*XYM1!$D144)</f>
        <v>2.9340363716166221E-3</v>
      </c>
      <c r="I144" s="18">
        <f>Model!$W$27*((drdp!C144)*XYM1!$B144+(drdp!F144)*XYM1!$C144+(drdp!I144)*XYM1!$D144)</f>
        <v>1.0949972810128274E-2</v>
      </c>
      <c r="J144" s="18">
        <f>Model!$W$27*((drdp!D144)*XYM1!$B144+(drdp!G144)*XYM1!$C144+(drdp!J144)*XYM1!$D144)</f>
        <v>-1.9634954084936204E-2</v>
      </c>
      <c r="K144" s="21">
        <f>SUM(E$3:E143)+H144</f>
        <v>0.5621597422436323</v>
      </c>
      <c r="L144" s="21">
        <f>SUM(F$3:F143)+I144</f>
        <v>2.0980087200230644</v>
      </c>
      <c r="M144" s="21">
        <f>SUM(G$3:G143)+J144</f>
        <v>-3.248934030967118</v>
      </c>
      <c r="N144" s="19">
        <f t="shared" si="19"/>
        <v>0.31602357579942708</v>
      </c>
      <c r="O144" s="19">
        <f t="shared" si="20"/>
        <v>4.4016405892928168</v>
      </c>
      <c r="P144" s="19">
        <f t="shared" si="21"/>
        <v>10.555572337576246</v>
      </c>
      <c r="Q144" s="19">
        <f t="shared" si="22"/>
        <v>1.1794160412730588</v>
      </c>
      <c r="R144" s="19">
        <f t="shared" si="23"/>
        <v>-1.8264199174150404</v>
      </c>
      <c r="S144" s="19">
        <f t="shared" si="24"/>
        <v>-6.816291927748698</v>
      </c>
      <c r="V144" s="74"/>
    </row>
    <row r="145" spans="1:22" x14ac:dyDescent="0.25">
      <c r="A145" s="26">
        <f>Wellpath!E145</f>
        <v>4260</v>
      </c>
      <c r="B145" s="22">
        <v>0</v>
      </c>
      <c r="C145" s="22">
        <f>SIN(Wellpath!$L145)</f>
        <v>0.8660254037844386</v>
      </c>
      <c r="D145" s="22">
        <v>0</v>
      </c>
      <c r="E145" s="20">
        <f>Model!$W$27*((drdp!B145+drdp!K145)*XYM1!$B145+(drdp!E145+drdp!N145)*XYM1!$C145+(drdp!H145+drdp!Q145)*XYM1!$D145)</f>
        <v>5.8680727432332443E-3</v>
      </c>
      <c r="F145" s="20">
        <f>Model!$W$27*((drdp!C145+drdp!L145)*XYM1!$B145+(drdp!F145+drdp!O145)*XYM1!$C145+(drdp!I145+drdp!R145)*XYM1!$D145)</f>
        <v>2.1899945620256548E-2</v>
      </c>
      <c r="G145" s="20">
        <f>Model!$W$27*((drdp!D145+drdp!M145)*XYM1!$B145+(drdp!G145+drdp!P145)*XYM1!$C145+(drdp!J145+drdp!S145)*XYM1!$D145)</f>
        <v>-3.9269908169872407E-2</v>
      </c>
      <c r="H145" s="18">
        <f>Model!$W$27*((drdp!B145)*XYM1!$B145+(drdp!E145)*XYM1!$C145+(drdp!H145)*XYM1!$D145)</f>
        <v>2.9340363716166221E-3</v>
      </c>
      <c r="I145" s="18">
        <f>Model!$W$27*((drdp!C145)*XYM1!$B145+(drdp!F145)*XYM1!$C145+(drdp!I145)*XYM1!$D145)</f>
        <v>1.0949972810128274E-2</v>
      </c>
      <c r="J145" s="18">
        <f>Model!$W$27*((drdp!D145)*XYM1!$B145+(drdp!G145)*XYM1!$C145+(drdp!J145)*XYM1!$D145)</f>
        <v>-1.9634954084936204E-2</v>
      </c>
      <c r="K145" s="21">
        <f>SUM(E$3:E144)+H145</f>
        <v>0.5680278149868655</v>
      </c>
      <c r="L145" s="21">
        <f>SUM(F$3:F144)+I145</f>
        <v>2.119908665643321</v>
      </c>
      <c r="M145" s="21">
        <f>SUM(G$3:G144)+J145</f>
        <v>-3.2882039391369902</v>
      </c>
      <c r="N145" s="19">
        <f t="shared" si="19"/>
        <v>0.3226555985987527</v>
      </c>
      <c r="O145" s="19">
        <f t="shared" si="20"/>
        <v>4.4940127506696461</v>
      </c>
      <c r="P145" s="19">
        <f t="shared" si="21"/>
        <v>10.812285145356018</v>
      </c>
      <c r="Q145" s="19">
        <f t="shared" si="22"/>
        <v>1.2041670873170973</v>
      </c>
      <c r="R145" s="19">
        <f t="shared" si="23"/>
        <v>-1.8677912987791885</v>
      </c>
      <c r="S145" s="19">
        <f t="shared" si="24"/>
        <v>-6.9706920249790087</v>
      </c>
      <c r="V145" s="74"/>
    </row>
    <row r="146" spans="1:22" x14ac:dyDescent="0.25">
      <c r="A146" s="26">
        <f>Wellpath!E146</f>
        <v>4290</v>
      </c>
      <c r="B146" s="22">
        <v>0</v>
      </c>
      <c r="C146" s="22">
        <f>SIN(Wellpath!$L146)</f>
        <v>0.8660254037844386</v>
      </c>
      <c r="D146" s="22">
        <v>0</v>
      </c>
      <c r="E146" s="20">
        <f>Model!$W$27*((drdp!B146+drdp!K146)*XYM1!$B146+(drdp!E146+drdp!N146)*XYM1!$C146+(drdp!H146+drdp!Q146)*XYM1!$D146)</f>
        <v>5.8680727432332443E-3</v>
      </c>
      <c r="F146" s="20">
        <f>Model!$W$27*((drdp!C146+drdp!L146)*XYM1!$B146+(drdp!F146+drdp!O146)*XYM1!$C146+(drdp!I146+drdp!R146)*XYM1!$D146)</f>
        <v>2.1899945620256548E-2</v>
      </c>
      <c r="G146" s="20">
        <f>Model!$W$27*((drdp!D146+drdp!M146)*XYM1!$B146+(drdp!G146+drdp!P146)*XYM1!$C146+(drdp!J146+drdp!S146)*XYM1!$D146)</f>
        <v>-3.9269908169872407E-2</v>
      </c>
      <c r="H146" s="18">
        <f>Model!$W$27*((drdp!B146)*XYM1!$B146+(drdp!E146)*XYM1!$C146+(drdp!H146)*XYM1!$D146)</f>
        <v>2.9340363716166221E-3</v>
      </c>
      <c r="I146" s="18">
        <f>Model!$W$27*((drdp!C146)*XYM1!$B146+(drdp!F146)*XYM1!$C146+(drdp!I146)*XYM1!$D146)</f>
        <v>1.0949972810128274E-2</v>
      </c>
      <c r="J146" s="18">
        <f>Model!$W$27*((drdp!D146)*XYM1!$B146+(drdp!G146)*XYM1!$C146+(drdp!J146)*XYM1!$D146)</f>
        <v>-1.9634954084936204E-2</v>
      </c>
      <c r="K146" s="21">
        <f>SUM(E$3:E145)+H146</f>
        <v>0.5738958877300987</v>
      </c>
      <c r="L146" s="21">
        <f>SUM(F$3:F145)+I146</f>
        <v>2.1418086112635777</v>
      </c>
      <c r="M146" s="21">
        <f>SUM(G$3:G145)+J146</f>
        <v>-3.3274738473068624</v>
      </c>
      <c r="N146" s="19">
        <f t="shared" si="19"/>
        <v>0.32935648995351807</v>
      </c>
      <c r="O146" s="19">
        <f t="shared" si="20"/>
        <v>4.5873441272828153</v>
      </c>
      <c r="P146" s="19">
        <f t="shared" si="21"/>
        <v>11.072082204511132</v>
      </c>
      <c r="Q146" s="19">
        <f t="shared" si="22"/>
        <v>1.2291751543090808</v>
      </c>
      <c r="R146" s="19">
        <f t="shared" si="23"/>
        <v>-1.9096235574988587</v>
      </c>
      <c r="S146" s="19">
        <f t="shared" si="24"/>
        <v>-7.1268121399161846</v>
      </c>
      <c r="V146" s="74"/>
    </row>
    <row r="147" spans="1:22" x14ac:dyDescent="0.25">
      <c r="A147" s="26">
        <f>Wellpath!E147</f>
        <v>4320</v>
      </c>
      <c r="B147" s="22">
        <v>0</v>
      </c>
      <c r="C147" s="22">
        <f>SIN(Wellpath!$L147)</f>
        <v>0.8660254037844386</v>
      </c>
      <c r="D147" s="22">
        <v>0</v>
      </c>
      <c r="E147" s="20">
        <f>Model!$W$27*((drdp!B147+drdp!K147)*XYM1!$B147+(drdp!E147+drdp!N147)*XYM1!$C147+(drdp!H147+drdp!Q147)*XYM1!$D147)</f>
        <v>5.8680727432332443E-3</v>
      </c>
      <c r="F147" s="20">
        <f>Model!$W$27*((drdp!C147+drdp!L147)*XYM1!$B147+(drdp!F147+drdp!O147)*XYM1!$C147+(drdp!I147+drdp!R147)*XYM1!$D147)</f>
        <v>2.1899945620256548E-2</v>
      </c>
      <c r="G147" s="20">
        <f>Model!$W$27*((drdp!D147+drdp!M147)*XYM1!$B147+(drdp!G147+drdp!P147)*XYM1!$C147+(drdp!J147+drdp!S147)*XYM1!$D147)</f>
        <v>-3.9269908169872407E-2</v>
      </c>
      <c r="H147" s="18">
        <f>Model!$W$27*((drdp!B147)*XYM1!$B147+(drdp!E147)*XYM1!$C147+(drdp!H147)*XYM1!$D147)</f>
        <v>2.9340363716166221E-3</v>
      </c>
      <c r="I147" s="18">
        <f>Model!$W$27*((drdp!C147)*XYM1!$B147+(drdp!F147)*XYM1!$C147+(drdp!I147)*XYM1!$D147)</f>
        <v>1.0949972810128274E-2</v>
      </c>
      <c r="J147" s="18">
        <f>Model!$W$27*((drdp!D147)*XYM1!$B147+(drdp!G147)*XYM1!$C147+(drdp!J147)*XYM1!$D147)</f>
        <v>-1.9634954084936204E-2</v>
      </c>
      <c r="K147" s="21">
        <f>SUM(E$3:E146)+H147</f>
        <v>0.5797639604733319</v>
      </c>
      <c r="L147" s="21">
        <f>SUM(F$3:F146)+I147</f>
        <v>2.1637085568838343</v>
      </c>
      <c r="M147" s="21">
        <f>SUM(G$3:G146)+J147</f>
        <v>-3.3667437554767345</v>
      </c>
      <c r="N147" s="19">
        <f t="shared" si="19"/>
        <v>0.33612624986372314</v>
      </c>
      <c r="O147" s="19">
        <f t="shared" si="20"/>
        <v>4.6816347191323251</v>
      </c>
      <c r="P147" s="19">
        <f t="shared" si="21"/>
        <v>11.334963515041586</v>
      </c>
      <c r="Q147" s="19">
        <f t="shared" si="22"/>
        <v>1.2544402422490093</v>
      </c>
      <c r="R147" s="19">
        <f t="shared" si="23"/>
        <v>-1.9519166935740506</v>
      </c>
      <c r="S147" s="19">
        <f t="shared" si="24"/>
        <v>-7.2846522725602263</v>
      </c>
      <c r="V147" s="74"/>
    </row>
    <row r="148" spans="1:22" x14ac:dyDescent="0.25">
      <c r="A148" s="26">
        <f>Wellpath!E148</f>
        <v>4350</v>
      </c>
      <c r="B148" s="22">
        <v>0</v>
      </c>
      <c r="C148" s="22">
        <f>SIN(Wellpath!$L148)</f>
        <v>0.8660254037844386</v>
      </c>
      <c r="D148" s="22">
        <v>0</v>
      </c>
      <c r="E148" s="20">
        <f>Model!$W$27*((drdp!B148+drdp!K148)*XYM1!$B148+(drdp!E148+drdp!N148)*XYM1!$C148+(drdp!H148+drdp!Q148)*XYM1!$D148)</f>
        <v>5.8680727432332443E-3</v>
      </c>
      <c r="F148" s="20">
        <f>Model!$W$27*((drdp!C148+drdp!L148)*XYM1!$B148+(drdp!F148+drdp!O148)*XYM1!$C148+(drdp!I148+drdp!R148)*XYM1!$D148)</f>
        <v>2.1899945620256548E-2</v>
      </c>
      <c r="G148" s="20">
        <f>Model!$W$27*((drdp!D148+drdp!M148)*XYM1!$B148+(drdp!G148+drdp!P148)*XYM1!$C148+(drdp!J148+drdp!S148)*XYM1!$D148)</f>
        <v>-3.9269908169872407E-2</v>
      </c>
      <c r="H148" s="18">
        <f>Model!$W$27*((drdp!B148)*XYM1!$B148+(drdp!E148)*XYM1!$C148+(drdp!H148)*XYM1!$D148)</f>
        <v>2.9340363716166221E-3</v>
      </c>
      <c r="I148" s="18">
        <f>Model!$W$27*((drdp!C148)*XYM1!$B148+(drdp!F148)*XYM1!$C148+(drdp!I148)*XYM1!$D148)</f>
        <v>1.0949972810128274E-2</v>
      </c>
      <c r="J148" s="18">
        <f>Model!$W$27*((drdp!D148)*XYM1!$B148+(drdp!G148)*XYM1!$C148+(drdp!J148)*XYM1!$D148)</f>
        <v>-1.9634954084936204E-2</v>
      </c>
      <c r="K148" s="21">
        <f>SUM(E$3:E147)+H148</f>
        <v>0.5856320332165651</v>
      </c>
      <c r="L148" s="21">
        <f>SUM(F$3:F147)+I148</f>
        <v>2.185608502504091</v>
      </c>
      <c r="M148" s="21">
        <f>SUM(G$3:G147)+J148</f>
        <v>-3.4060136636466067</v>
      </c>
      <c r="N148" s="19">
        <f t="shared" si="19"/>
        <v>0.34296487832936801</v>
      </c>
      <c r="O148" s="19">
        <f t="shared" si="20"/>
        <v>4.7768845262181747</v>
      </c>
      <c r="P148" s="19">
        <f t="shared" si="21"/>
        <v>11.600929076947381</v>
      </c>
      <c r="Q148" s="19">
        <f t="shared" si="22"/>
        <v>1.2799623511368829</v>
      </c>
      <c r="R148" s="19">
        <f t="shared" si="23"/>
        <v>-1.9946707070047642</v>
      </c>
      <c r="S148" s="19">
        <f t="shared" si="24"/>
        <v>-7.4442124229111331</v>
      </c>
      <c r="V148" s="74"/>
    </row>
    <row r="149" spans="1:22" x14ac:dyDescent="0.25">
      <c r="A149" s="26">
        <f>Wellpath!E149</f>
        <v>4380</v>
      </c>
      <c r="B149" s="22">
        <v>0</v>
      </c>
      <c r="C149" s="22">
        <f>SIN(Wellpath!$L149)</f>
        <v>0.8660254037844386</v>
      </c>
      <c r="D149" s="22">
        <v>0</v>
      </c>
      <c r="E149" s="20">
        <f>Model!$W$27*((drdp!B149+drdp!K149)*XYM1!$B149+(drdp!E149+drdp!N149)*XYM1!$C149+(drdp!H149+drdp!Q149)*XYM1!$D149)</f>
        <v>5.8680727432332443E-3</v>
      </c>
      <c r="F149" s="20">
        <f>Model!$W$27*((drdp!C149+drdp!L149)*XYM1!$B149+(drdp!F149+drdp!O149)*XYM1!$C149+(drdp!I149+drdp!R149)*XYM1!$D149)</f>
        <v>2.1899945620256548E-2</v>
      </c>
      <c r="G149" s="20">
        <f>Model!$W$27*((drdp!D149+drdp!M149)*XYM1!$B149+(drdp!G149+drdp!P149)*XYM1!$C149+(drdp!J149+drdp!S149)*XYM1!$D149)</f>
        <v>-3.9269908169872407E-2</v>
      </c>
      <c r="H149" s="18">
        <f>Model!$W$27*((drdp!B149)*XYM1!$B149+(drdp!E149)*XYM1!$C149+(drdp!H149)*XYM1!$D149)</f>
        <v>2.9340363716166221E-3</v>
      </c>
      <c r="I149" s="18">
        <f>Model!$W$27*((drdp!C149)*XYM1!$B149+(drdp!F149)*XYM1!$C149+(drdp!I149)*XYM1!$D149)</f>
        <v>1.0949972810128274E-2</v>
      </c>
      <c r="J149" s="18">
        <f>Model!$W$27*((drdp!D149)*XYM1!$B149+(drdp!G149)*XYM1!$C149+(drdp!J149)*XYM1!$D149)</f>
        <v>-1.9634954084936204E-2</v>
      </c>
      <c r="K149" s="21">
        <f>SUM(E$3:E148)+H149</f>
        <v>0.59150010595979829</v>
      </c>
      <c r="L149" s="21">
        <f>SUM(F$3:F148)+I149</f>
        <v>2.2075084481243477</v>
      </c>
      <c r="M149" s="21">
        <f>SUM(G$3:G148)+J149</f>
        <v>-3.4452835718164789</v>
      </c>
      <c r="N149" s="19">
        <f t="shared" si="19"/>
        <v>0.34987237535045262</v>
      </c>
      <c r="O149" s="19">
        <f t="shared" si="20"/>
        <v>4.8730935485403659</v>
      </c>
      <c r="P149" s="19">
        <f t="shared" si="21"/>
        <v>11.869978890228515</v>
      </c>
      <c r="Q149" s="19">
        <f t="shared" si="22"/>
        <v>1.3057414809727015</v>
      </c>
      <c r="R149" s="19">
        <f t="shared" si="23"/>
        <v>-2.0378855977909995</v>
      </c>
      <c r="S149" s="19">
        <f t="shared" si="24"/>
        <v>-7.6054925909689048</v>
      </c>
      <c r="V149" s="74"/>
    </row>
    <row r="150" spans="1:22" x14ac:dyDescent="0.25">
      <c r="A150" s="26">
        <f>Wellpath!E150</f>
        <v>4410</v>
      </c>
      <c r="B150" s="22">
        <v>0</v>
      </c>
      <c r="C150" s="22">
        <f>SIN(Wellpath!$L150)</f>
        <v>0.8660254037844386</v>
      </c>
      <c r="D150" s="22">
        <v>0</v>
      </c>
      <c r="E150" s="20">
        <f>Model!$W$27*((drdp!B150+drdp!K150)*XYM1!$B150+(drdp!E150+drdp!N150)*XYM1!$C150+(drdp!H150+drdp!Q150)*XYM1!$D150)</f>
        <v>5.8680727432332443E-3</v>
      </c>
      <c r="F150" s="20">
        <f>Model!$W$27*((drdp!C150+drdp!L150)*XYM1!$B150+(drdp!F150+drdp!O150)*XYM1!$C150+(drdp!I150+drdp!R150)*XYM1!$D150)</f>
        <v>2.1899945620256548E-2</v>
      </c>
      <c r="G150" s="20">
        <f>Model!$W$27*((drdp!D150+drdp!M150)*XYM1!$B150+(drdp!G150+drdp!P150)*XYM1!$C150+(drdp!J150+drdp!S150)*XYM1!$D150)</f>
        <v>-3.9269908169872407E-2</v>
      </c>
      <c r="H150" s="18">
        <f>Model!$W$27*((drdp!B150)*XYM1!$B150+(drdp!E150)*XYM1!$C150+(drdp!H150)*XYM1!$D150)</f>
        <v>2.9340363716166221E-3</v>
      </c>
      <c r="I150" s="18">
        <f>Model!$W$27*((drdp!C150)*XYM1!$B150+(drdp!F150)*XYM1!$C150+(drdp!I150)*XYM1!$D150)</f>
        <v>1.0949972810128274E-2</v>
      </c>
      <c r="J150" s="18">
        <f>Model!$W$27*((drdp!D150)*XYM1!$B150+(drdp!G150)*XYM1!$C150+(drdp!J150)*XYM1!$D150)</f>
        <v>-1.9634954084936204E-2</v>
      </c>
      <c r="K150" s="21">
        <f>SUM(E$3:E149)+H150</f>
        <v>0.59736817870303149</v>
      </c>
      <c r="L150" s="21">
        <f>SUM(F$3:F149)+I150</f>
        <v>2.2294083937446043</v>
      </c>
      <c r="M150" s="21">
        <f>SUM(G$3:G149)+J150</f>
        <v>-3.4845534799863511</v>
      </c>
      <c r="N150" s="19">
        <f t="shared" si="19"/>
        <v>0.35684874092697699</v>
      </c>
      <c r="O150" s="19">
        <f t="shared" si="20"/>
        <v>4.9702617860988969</v>
      </c>
      <c r="P150" s="19">
        <f t="shared" si="21"/>
        <v>12.14211295488499</v>
      </c>
      <c r="Q150" s="19">
        <f t="shared" si="22"/>
        <v>1.3317776317564651</v>
      </c>
      <c r="R150" s="19">
        <f t="shared" si="23"/>
        <v>-2.0815613659327568</v>
      </c>
      <c r="S150" s="19">
        <f t="shared" si="24"/>
        <v>-7.7684927767335425</v>
      </c>
      <c r="V150" s="74"/>
    </row>
    <row r="151" spans="1:22" x14ac:dyDescent="0.25">
      <c r="A151" s="26">
        <f>Wellpath!E151</f>
        <v>4440</v>
      </c>
      <c r="B151" s="22">
        <v>0</v>
      </c>
      <c r="C151" s="22">
        <f>SIN(Wellpath!$L151)</f>
        <v>0.8660254037844386</v>
      </c>
      <c r="D151" s="22">
        <v>0</v>
      </c>
      <c r="E151" s="20">
        <f>Model!$W$27*((drdp!B151+drdp!K151)*XYM1!$B151+(drdp!E151+drdp!N151)*XYM1!$C151+(drdp!H151+drdp!Q151)*XYM1!$D151)</f>
        <v>5.8680727432332443E-3</v>
      </c>
      <c r="F151" s="20">
        <f>Model!$W$27*((drdp!C151+drdp!L151)*XYM1!$B151+(drdp!F151+drdp!O151)*XYM1!$C151+(drdp!I151+drdp!R151)*XYM1!$D151)</f>
        <v>2.1899945620256548E-2</v>
      </c>
      <c r="G151" s="20">
        <f>Model!$W$27*((drdp!D151+drdp!M151)*XYM1!$B151+(drdp!G151+drdp!P151)*XYM1!$C151+(drdp!J151+drdp!S151)*XYM1!$D151)</f>
        <v>-3.9269908169872407E-2</v>
      </c>
      <c r="H151" s="18">
        <f>Model!$W$27*((drdp!B151)*XYM1!$B151+(drdp!E151)*XYM1!$C151+(drdp!H151)*XYM1!$D151)</f>
        <v>2.9340363716166221E-3</v>
      </c>
      <c r="I151" s="18">
        <f>Model!$W$27*((drdp!C151)*XYM1!$B151+(drdp!F151)*XYM1!$C151+(drdp!I151)*XYM1!$D151)</f>
        <v>1.0949972810128274E-2</v>
      </c>
      <c r="J151" s="18">
        <f>Model!$W$27*((drdp!D151)*XYM1!$B151+(drdp!G151)*XYM1!$C151+(drdp!J151)*XYM1!$D151)</f>
        <v>-1.9634954084936204E-2</v>
      </c>
      <c r="K151" s="21">
        <f>SUM(E$3:E150)+H151</f>
        <v>0.60323625144626469</v>
      </c>
      <c r="L151" s="21">
        <f>SUM(F$3:F150)+I151</f>
        <v>2.251308339364861</v>
      </c>
      <c r="M151" s="21">
        <f>SUM(G$3:G150)+J151</f>
        <v>-3.5238233881562233</v>
      </c>
      <c r="N151" s="19">
        <f t="shared" si="19"/>
        <v>0.36389397505894105</v>
      </c>
      <c r="O151" s="19">
        <f t="shared" si="20"/>
        <v>5.0683892388937677</v>
      </c>
      <c r="P151" s="19">
        <f t="shared" si="21"/>
        <v>12.417331270916804</v>
      </c>
      <c r="Q151" s="19">
        <f t="shared" si="22"/>
        <v>1.3580708034881739</v>
      </c>
      <c r="R151" s="19">
        <f t="shared" si="23"/>
        <v>-2.1256980114300359</v>
      </c>
      <c r="S151" s="19">
        <f t="shared" si="24"/>
        <v>-7.9332129802050453</v>
      </c>
      <c r="V151" s="74"/>
    </row>
    <row r="152" spans="1:22" x14ac:dyDescent="0.25">
      <c r="A152" s="26">
        <f>Wellpath!E152</f>
        <v>4470</v>
      </c>
      <c r="B152" s="22">
        <v>0</v>
      </c>
      <c r="C152" s="22">
        <f>SIN(Wellpath!$L152)</f>
        <v>0.8660254037844386</v>
      </c>
      <c r="D152" s="22">
        <v>0</v>
      </c>
      <c r="E152" s="20">
        <f>Model!$W$27*((drdp!B152+drdp!K152)*XYM1!$B152+(drdp!E152+drdp!N152)*XYM1!$C152+(drdp!H152+drdp!Q152)*XYM1!$D152)</f>
        <v>5.8680727432332443E-3</v>
      </c>
      <c r="F152" s="20">
        <f>Model!$W$27*((drdp!C152+drdp!L152)*XYM1!$B152+(drdp!F152+drdp!O152)*XYM1!$C152+(drdp!I152+drdp!R152)*XYM1!$D152)</f>
        <v>2.1899945620256548E-2</v>
      </c>
      <c r="G152" s="20">
        <f>Model!$W$27*((drdp!D152+drdp!M152)*XYM1!$B152+(drdp!G152+drdp!P152)*XYM1!$C152+(drdp!J152+drdp!S152)*XYM1!$D152)</f>
        <v>-3.9269908169872407E-2</v>
      </c>
      <c r="H152" s="18">
        <f>Model!$W$27*((drdp!B152)*XYM1!$B152+(drdp!E152)*XYM1!$C152+(drdp!H152)*XYM1!$D152)</f>
        <v>2.9340363716166221E-3</v>
      </c>
      <c r="I152" s="18">
        <f>Model!$W$27*((drdp!C152)*XYM1!$B152+(drdp!F152)*XYM1!$C152+(drdp!I152)*XYM1!$D152)</f>
        <v>1.0949972810128274E-2</v>
      </c>
      <c r="J152" s="18">
        <f>Model!$W$27*((drdp!D152)*XYM1!$B152+(drdp!G152)*XYM1!$C152+(drdp!J152)*XYM1!$D152)</f>
        <v>-1.9634954084936204E-2</v>
      </c>
      <c r="K152" s="21">
        <f>SUM(E$3:E151)+H152</f>
        <v>0.60910432418949789</v>
      </c>
      <c r="L152" s="21">
        <f>SUM(F$3:F151)+I152</f>
        <v>2.2732082849851176</v>
      </c>
      <c r="M152" s="21">
        <f>SUM(G$3:G151)+J152</f>
        <v>-3.5630932963260955</v>
      </c>
      <c r="N152" s="19">
        <f t="shared" si="19"/>
        <v>0.37100807774634492</v>
      </c>
      <c r="O152" s="19">
        <f t="shared" si="20"/>
        <v>5.16747590692498</v>
      </c>
      <c r="P152" s="19">
        <f t="shared" si="21"/>
        <v>12.69563383832396</v>
      </c>
      <c r="Q152" s="19">
        <f t="shared" si="22"/>
        <v>1.3846209961678275</v>
      </c>
      <c r="R152" s="19">
        <f t="shared" si="23"/>
        <v>-2.1702955342828369</v>
      </c>
      <c r="S152" s="19">
        <f t="shared" si="24"/>
        <v>-8.099653201383413</v>
      </c>
      <c r="V152" s="74"/>
    </row>
    <row r="153" spans="1:22" x14ac:dyDescent="0.25">
      <c r="A153" s="26">
        <f>Wellpath!E153</f>
        <v>4500</v>
      </c>
      <c r="B153" s="22">
        <v>0</v>
      </c>
      <c r="C153" s="22">
        <f>SIN(Wellpath!$L153)</f>
        <v>0.8660254037844386</v>
      </c>
      <c r="D153" s="22">
        <v>0</v>
      </c>
      <c r="E153" s="20">
        <f>Model!$W$27*((drdp!B153+drdp!K153)*XYM1!$B153+(drdp!E153+drdp!N153)*XYM1!$C153+(drdp!H153+drdp!Q153)*XYM1!$D153)</f>
        <v>5.8680727432332443E-3</v>
      </c>
      <c r="F153" s="20">
        <f>Model!$W$27*((drdp!C153+drdp!L153)*XYM1!$B153+(drdp!F153+drdp!O153)*XYM1!$C153+(drdp!I153+drdp!R153)*XYM1!$D153)</f>
        <v>2.1899945620256548E-2</v>
      </c>
      <c r="G153" s="20">
        <f>Model!$W$27*((drdp!D153+drdp!M153)*XYM1!$B153+(drdp!G153+drdp!P153)*XYM1!$C153+(drdp!J153+drdp!S153)*XYM1!$D153)</f>
        <v>-3.9269908169872407E-2</v>
      </c>
      <c r="H153" s="18">
        <f>Model!$W$27*((drdp!B153)*XYM1!$B153+(drdp!E153)*XYM1!$C153+(drdp!H153)*XYM1!$D153)</f>
        <v>2.9340363716166221E-3</v>
      </c>
      <c r="I153" s="18">
        <f>Model!$W$27*((drdp!C153)*XYM1!$B153+(drdp!F153)*XYM1!$C153+(drdp!I153)*XYM1!$D153)</f>
        <v>1.0949972810128274E-2</v>
      </c>
      <c r="J153" s="18">
        <f>Model!$W$27*((drdp!D153)*XYM1!$B153+(drdp!G153)*XYM1!$C153+(drdp!J153)*XYM1!$D153)</f>
        <v>-1.9634954084936204E-2</v>
      </c>
      <c r="K153" s="21">
        <f>SUM(E$3:E152)+H153</f>
        <v>0.61497239693273109</v>
      </c>
      <c r="L153" s="21">
        <f>SUM(F$3:F152)+I153</f>
        <v>2.2951082306053743</v>
      </c>
      <c r="M153" s="21">
        <f>SUM(G$3:G152)+J153</f>
        <v>-3.6023632044959677</v>
      </c>
      <c r="N153" s="19">
        <f t="shared" si="19"/>
        <v>0.37819104898918854</v>
      </c>
      <c r="O153" s="19">
        <f t="shared" si="20"/>
        <v>5.2675217901925322</v>
      </c>
      <c r="P153" s="19">
        <f t="shared" si="21"/>
        <v>12.977020657106458</v>
      </c>
      <c r="Q153" s="19">
        <f t="shared" si="22"/>
        <v>1.4114282097954263</v>
      </c>
      <c r="R153" s="19">
        <f t="shared" si="23"/>
        <v>-2.2153539344911595</v>
      </c>
      <c r="S153" s="19">
        <f t="shared" si="24"/>
        <v>-8.2678134402686467</v>
      </c>
      <c r="V153" s="74"/>
    </row>
    <row r="154" spans="1:22" x14ac:dyDescent="0.25">
      <c r="A154" s="26">
        <f>Wellpath!E154</f>
        <v>4530</v>
      </c>
      <c r="B154" s="22">
        <v>0</v>
      </c>
      <c r="C154" s="22">
        <f>SIN(Wellpath!$L154)</f>
        <v>0.8660254037844386</v>
      </c>
      <c r="D154" s="22">
        <v>0</v>
      </c>
      <c r="E154" s="20">
        <f>Model!$W$27*((drdp!B154+drdp!K154)*XYM1!$B154+(drdp!E154+drdp!N154)*XYM1!$C154+(drdp!H154+drdp!Q154)*XYM1!$D154)</f>
        <v>5.8680727432332443E-3</v>
      </c>
      <c r="F154" s="20">
        <f>Model!$W$27*((drdp!C154+drdp!L154)*XYM1!$B154+(drdp!F154+drdp!O154)*XYM1!$C154+(drdp!I154+drdp!R154)*XYM1!$D154)</f>
        <v>2.1899945620256548E-2</v>
      </c>
      <c r="G154" s="20">
        <f>Model!$W$27*((drdp!D154+drdp!M154)*XYM1!$B154+(drdp!G154+drdp!P154)*XYM1!$C154+(drdp!J154+drdp!S154)*XYM1!$D154)</f>
        <v>-3.9269908169872407E-2</v>
      </c>
      <c r="H154" s="18">
        <f>Model!$W$27*((drdp!B154)*XYM1!$B154+(drdp!E154)*XYM1!$C154+(drdp!H154)*XYM1!$D154)</f>
        <v>2.9340363716166221E-3</v>
      </c>
      <c r="I154" s="18">
        <f>Model!$W$27*((drdp!C154)*XYM1!$B154+(drdp!F154)*XYM1!$C154+(drdp!I154)*XYM1!$D154)</f>
        <v>1.0949972810128274E-2</v>
      </c>
      <c r="J154" s="18">
        <f>Model!$W$27*((drdp!D154)*XYM1!$B154+(drdp!G154)*XYM1!$C154+(drdp!J154)*XYM1!$D154)</f>
        <v>-1.9634954084936204E-2</v>
      </c>
      <c r="K154" s="21">
        <f>SUM(E$3:E153)+H154</f>
        <v>0.62084046967596429</v>
      </c>
      <c r="L154" s="21">
        <f>SUM(F$3:F153)+I154</f>
        <v>2.3170081762256309</v>
      </c>
      <c r="M154" s="21">
        <f>SUM(G$3:G153)+J154</f>
        <v>-3.6416331126658399</v>
      </c>
      <c r="N154" s="19">
        <f t="shared" si="19"/>
        <v>0.38544288878747196</v>
      </c>
      <c r="O154" s="19">
        <f t="shared" si="20"/>
        <v>5.3685268886964241</v>
      </c>
      <c r="P154" s="19">
        <f t="shared" si="21"/>
        <v>13.261491727264294</v>
      </c>
      <c r="Q154" s="19">
        <f t="shared" si="22"/>
        <v>1.4384924443709701</v>
      </c>
      <c r="R154" s="19">
        <f t="shared" si="23"/>
        <v>-2.2608732120550039</v>
      </c>
      <c r="S154" s="19">
        <f t="shared" si="24"/>
        <v>-8.4376936968607446</v>
      </c>
      <c r="V154" s="74"/>
    </row>
    <row r="155" spans="1:22" x14ac:dyDescent="0.25">
      <c r="A155" s="26">
        <f>Wellpath!E155</f>
        <v>4560</v>
      </c>
      <c r="B155" s="22">
        <v>0</v>
      </c>
      <c r="C155" s="22">
        <f>SIN(Wellpath!$L155)</f>
        <v>0.8660254037844386</v>
      </c>
      <c r="D155" s="22">
        <v>0</v>
      </c>
      <c r="E155" s="20">
        <f>Model!$W$27*((drdp!B155+drdp!K155)*XYM1!$B155+(drdp!E155+drdp!N155)*XYM1!$C155+(drdp!H155+drdp!Q155)*XYM1!$D155)</f>
        <v>5.8680727432332443E-3</v>
      </c>
      <c r="F155" s="20">
        <f>Model!$W$27*((drdp!C155+drdp!L155)*XYM1!$B155+(drdp!F155+drdp!O155)*XYM1!$C155+(drdp!I155+drdp!R155)*XYM1!$D155)</f>
        <v>2.1899945620256548E-2</v>
      </c>
      <c r="G155" s="20">
        <f>Model!$W$27*((drdp!D155+drdp!M155)*XYM1!$B155+(drdp!G155+drdp!P155)*XYM1!$C155+(drdp!J155+drdp!S155)*XYM1!$D155)</f>
        <v>-3.9269908169872407E-2</v>
      </c>
      <c r="H155" s="18">
        <f>Model!$W$27*((drdp!B155)*XYM1!$B155+(drdp!E155)*XYM1!$C155+(drdp!H155)*XYM1!$D155)</f>
        <v>2.9340363716166221E-3</v>
      </c>
      <c r="I155" s="18">
        <f>Model!$W$27*((drdp!C155)*XYM1!$B155+(drdp!F155)*XYM1!$C155+(drdp!I155)*XYM1!$D155)</f>
        <v>1.0949972810128274E-2</v>
      </c>
      <c r="J155" s="18">
        <f>Model!$W$27*((drdp!D155)*XYM1!$B155+(drdp!G155)*XYM1!$C155+(drdp!J155)*XYM1!$D155)</f>
        <v>-1.9634954084936204E-2</v>
      </c>
      <c r="K155" s="21">
        <f>SUM(E$3:E154)+H155</f>
        <v>0.62670854241919749</v>
      </c>
      <c r="L155" s="21">
        <f>SUM(F$3:F154)+I155</f>
        <v>2.3389081218458876</v>
      </c>
      <c r="M155" s="21">
        <f>SUM(G$3:G154)+J155</f>
        <v>-3.6809030208357121</v>
      </c>
      <c r="N155" s="19">
        <f t="shared" si="19"/>
        <v>0.39276359714119508</v>
      </c>
      <c r="O155" s="19">
        <f t="shared" si="20"/>
        <v>5.4704912024366577</v>
      </c>
      <c r="P155" s="19">
        <f t="shared" si="21"/>
        <v>13.549047048797471</v>
      </c>
      <c r="Q155" s="19">
        <f t="shared" si="22"/>
        <v>1.4658136998944589</v>
      </c>
      <c r="R155" s="19">
        <f t="shared" si="23"/>
        <v>-2.3068533669743703</v>
      </c>
      <c r="S155" s="19">
        <f t="shared" si="24"/>
        <v>-8.6092939711597101</v>
      </c>
      <c r="V155" s="74"/>
    </row>
    <row r="156" spans="1:22" x14ac:dyDescent="0.25">
      <c r="A156" s="26">
        <f>Wellpath!E156</f>
        <v>4590</v>
      </c>
      <c r="B156" s="22">
        <v>0</v>
      </c>
      <c r="C156" s="22">
        <f>SIN(Wellpath!$L156)</f>
        <v>0.8660254037844386</v>
      </c>
      <c r="D156" s="22">
        <v>0</v>
      </c>
      <c r="E156" s="20">
        <f>Model!$W$27*((drdp!B156+drdp!K156)*XYM1!$B156+(drdp!E156+drdp!N156)*XYM1!$C156+(drdp!H156+drdp!Q156)*XYM1!$D156)</f>
        <v>5.8680727432332443E-3</v>
      </c>
      <c r="F156" s="20">
        <f>Model!$W$27*((drdp!C156+drdp!L156)*XYM1!$B156+(drdp!F156+drdp!O156)*XYM1!$C156+(drdp!I156+drdp!R156)*XYM1!$D156)</f>
        <v>2.1899945620256548E-2</v>
      </c>
      <c r="G156" s="20">
        <f>Model!$W$27*((drdp!D156+drdp!M156)*XYM1!$B156+(drdp!G156+drdp!P156)*XYM1!$C156+(drdp!J156+drdp!S156)*XYM1!$D156)</f>
        <v>-3.9269908169872407E-2</v>
      </c>
      <c r="H156" s="18">
        <f>Model!$W$27*((drdp!B156)*XYM1!$B156+(drdp!E156)*XYM1!$C156+(drdp!H156)*XYM1!$D156)</f>
        <v>2.9340363716166221E-3</v>
      </c>
      <c r="I156" s="18">
        <f>Model!$W$27*((drdp!C156)*XYM1!$B156+(drdp!F156)*XYM1!$C156+(drdp!I156)*XYM1!$D156)</f>
        <v>1.0949972810128274E-2</v>
      </c>
      <c r="J156" s="18">
        <f>Model!$W$27*((drdp!D156)*XYM1!$B156+(drdp!G156)*XYM1!$C156+(drdp!J156)*XYM1!$D156)</f>
        <v>-1.9634954084936204E-2</v>
      </c>
      <c r="K156" s="21">
        <f>SUM(E$3:E155)+H156</f>
        <v>0.63257661516243069</v>
      </c>
      <c r="L156" s="21">
        <f>SUM(F$3:F155)+I156</f>
        <v>2.3608080674661442</v>
      </c>
      <c r="M156" s="21">
        <f>SUM(G$3:G155)+J156</f>
        <v>-3.7201729290055843</v>
      </c>
      <c r="N156" s="19">
        <f t="shared" si="19"/>
        <v>0.40015317405035794</v>
      </c>
      <c r="O156" s="19">
        <f t="shared" si="20"/>
        <v>5.573414731413231</v>
      </c>
      <c r="P156" s="19">
        <f t="shared" si="21"/>
        <v>13.839686621705988</v>
      </c>
      <c r="Q156" s="19">
        <f t="shared" si="22"/>
        <v>1.4933919763658929</v>
      </c>
      <c r="R156" s="19">
        <f t="shared" si="23"/>
        <v>-2.3532943992492581</v>
      </c>
      <c r="S156" s="19">
        <f t="shared" si="24"/>
        <v>-8.7826142631655397</v>
      </c>
      <c r="V156" s="74"/>
    </row>
    <row r="157" spans="1:22" x14ac:dyDescent="0.25">
      <c r="A157" s="26">
        <f>Wellpath!E157</f>
        <v>4620</v>
      </c>
      <c r="B157" s="22">
        <v>0</v>
      </c>
      <c r="C157" s="22">
        <f>SIN(Wellpath!$L157)</f>
        <v>0.8660254037844386</v>
      </c>
      <c r="D157" s="22">
        <v>0</v>
      </c>
      <c r="E157" s="20">
        <f>Model!$W$27*((drdp!B157+drdp!K157)*XYM1!$B157+(drdp!E157+drdp!N157)*XYM1!$C157+(drdp!H157+drdp!Q157)*XYM1!$D157)</f>
        <v>5.8680727432332443E-3</v>
      </c>
      <c r="F157" s="20">
        <f>Model!$W$27*((drdp!C157+drdp!L157)*XYM1!$B157+(drdp!F157+drdp!O157)*XYM1!$C157+(drdp!I157+drdp!R157)*XYM1!$D157)</f>
        <v>2.1899945620256548E-2</v>
      </c>
      <c r="G157" s="20">
        <f>Model!$W$27*((drdp!D157+drdp!M157)*XYM1!$B157+(drdp!G157+drdp!P157)*XYM1!$C157+(drdp!J157+drdp!S157)*XYM1!$D157)</f>
        <v>-3.9269908169872407E-2</v>
      </c>
      <c r="H157" s="18">
        <f>Model!$W$27*((drdp!B157)*XYM1!$B157+(drdp!E157)*XYM1!$C157+(drdp!H157)*XYM1!$D157)</f>
        <v>2.9340363716166221E-3</v>
      </c>
      <c r="I157" s="18">
        <f>Model!$W$27*((drdp!C157)*XYM1!$B157+(drdp!F157)*XYM1!$C157+(drdp!I157)*XYM1!$D157)</f>
        <v>1.0949972810128274E-2</v>
      </c>
      <c r="J157" s="18">
        <f>Model!$W$27*((drdp!D157)*XYM1!$B157+(drdp!G157)*XYM1!$C157+(drdp!J157)*XYM1!$D157)</f>
        <v>-1.9634954084936204E-2</v>
      </c>
      <c r="K157" s="21">
        <f>SUM(E$3:E156)+H157</f>
        <v>0.63844468790566389</v>
      </c>
      <c r="L157" s="21">
        <f>SUM(F$3:F156)+I157</f>
        <v>2.3827080130864009</v>
      </c>
      <c r="M157" s="21">
        <f>SUM(G$3:G156)+J157</f>
        <v>-3.7594428371754565</v>
      </c>
      <c r="N157" s="19">
        <f t="shared" si="19"/>
        <v>0.40761161951496055</v>
      </c>
      <c r="O157" s="19">
        <f t="shared" si="20"/>
        <v>5.6772974756261441</v>
      </c>
      <c r="P157" s="19">
        <f t="shared" si="21"/>
        <v>14.133410445989846</v>
      </c>
      <c r="Q157" s="19">
        <f t="shared" si="22"/>
        <v>1.5212272737852717</v>
      </c>
      <c r="R157" s="19">
        <f t="shared" si="23"/>
        <v>-2.4001963088796678</v>
      </c>
      <c r="S157" s="19">
        <f t="shared" si="24"/>
        <v>-8.9576545728782335</v>
      </c>
      <c r="V157" s="74"/>
    </row>
    <row r="158" spans="1:22" x14ac:dyDescent="0.25">
      <c r="A158" s="26">
        <f>Wellpath!E158</f>
        <v>4650</v>
      </c>
      <c r="B158" s="22">
        <v>0</v>
      </c>
      <c r="C158" s="22">
        <f>SIN(Wellpath!$L158)</f>
        <v>0.8660254037844386</v>
      </c>
      <c r="D158" s="22">
        <v>0</v>
      </c>
      <c r="E158" s="20">
        <f>Model!$W$27*((drdp!B158+drdp!K158)*XYM1!$B158+(drdp!E158+drdp!N158)*XYM1!$C158+(drdp!H158+drdp!Q158)*XYM1!$D158)</f>
        <v>5.8680727432332443E-3</v>
      </c>
      <c r="F158" s="20">
        <f>Model!$W$27*((drdp!C158+drdp!L158)*XYM1!$B158+(drdp!F158+drdp!O158)*XYM1!$C158+(drdp!I158+drdp!R158)*XYM1!$D158)</f>
        <v>2.1899945620256548E-2</v>
      </c>
      <c r="G158" s="20">
        <f>Model!$W$27*((drdp!D158+drdp!M158)*XYM1!$B158+(drdp!G158+drdp!P158)*XYM1!$C158+(drdp!J158+drdp!S158)*XYM1!$D158)</f>
        <v>-3.9269908169872407E-2</v>
      </c>
      <c r="H158" s="18">
        <f>Model!$W$27*((drdp!B158)*XYM1!$B158+(drdp!E158)*XYM1!$C158+(drdp!H158)*XYM1!$D158)</f>
        <v>2.9340363716166221E-3</v>
      </c>
      <c r="I158" s="18">
        <f>Model!$W$27*((drdp!C158)*XYM1!$B158+(drdp!F158)*XYM1!$C158+(drdp!I158)*XYM1!$D158)</f>
        <v>1.0949972810128274E-2</v>
      </c>
      <c r="J158" s="18">
        <f>Model!$W$27*((drdp!D158)*XYM1!$B158+(drdp!G158)*XYM1!$C158+(drdp!J158)*XYM1!$D158)</f>
        <v>-1.9634954084936204E-2</v>
      </c>
      <c r="K158" s="21">
        <f>SUM(E$3:E157)+H158</f>
        <v>0.64431276064889709</v>
      </c>
      <c r="L158" s="21">
        <f>SUM(F$3:F157)+I158</f>
        <v>2.4046079587066576</v>
      </c>
      <c r="M158" s="21">
        <f>SUM(G$3:G157)+J158</f>
        <v>-3.7987127453453287</v>
      </c>
      <c r="N158" s="19">
        <f t="shared" si="19"/>
        <v>0.41513893353500297</v>
      </c>
      <c r="O158" s="19">
        <f t="shared" si="20"/>
        <v>5.7821394350753987</v>
      </c>
      <c r="P158" s="19">
        <f t="shared" si="21"/>
        <v>14.430218521649044</v>
      </c>
      <c r="Q158" s="19">
        <f t="shared" si="22"/>
        <v>1.5493195921525957</v>
      </c>
      <c r="R158" s="19">
        <f t="shared" si="23"/>
        <v>-2.4475590958655995</v>
      </c>
      <c r="S158" s="19">
        <f t="shared" si="24"/>
        <v>-9.1344149002977932</v>
      </c>
      <c r="V158" s="74"/>
    </row>
    <row r="159" spans="1:22" x14ac:dyDescent="0.25">
      <c r="A159" s="26">
        <f>Wellpath!E159</f>
        <v>4680</v>
      </c>
      <c r="B159" s="22">
        <v>0</v>
      </c>
      <c r="C159" s="22">
        <f>SIN(Wellpath!$L159)</f>
        <v>0.8660254037844386</v>
      </c>
      <c r="D159" s="22">
        <v>0</v>
      </c>
      <c r="E159" s="20">
        <f>Model!$W$27*((drdp!B159+drdp!K159)*XYM1!$B159+(drdp!E159+drdp!N159)*XYM1!$C159+(drdp!H159+drdp!Q159)*XYM1!$D159)</f>
        <v>5.8680727432332443E-3</v>
      </c>
      <c r="F159" s="20">
        <f>Model!$W$27*((drdp!C159+drdp!L159)*XYM1!$B159+(drdp!F159+drdp!O159)*XYM1!$C159+(drdp!I159+drdp!R159)*XYM1!$D159)</f>
        <v>2.1899945620256548E-2</v>
      </c>
      <c r="G159" s="20">
        <f>Model!$W$27*((drdp!D159+drdp!M159)*XYM1!$B159+(drdp!G159+drdp!P159)*XYM1!$C159+(drdp!J159+drdp!S159)*XYM1!$D159)</f>
        <v>-3.9269908169872407E-2</v>
      </c>
      <c r="H159" s="18">
        <f>Model!$W$27*((drdp!B159)*XYM1!$B159+(drdp!E159)*XYM1!$C159+(drdp!H159)*XYM1!$D159)</f>
        <v>2.9340363716166221E-3</v>
      </c>
      <c r="I159" s="18">
        <f>Model!$W$27*((drdp!C159)*XYM1!$B159+(drdp!F159)*XYM1!$C159+(drdp!I159)*XYM1!$D159)</f>
        <v>1.0949972810128274E-2</v>
      </c>
      <c r="J159" s="18">
        <f>Model!$W$27*((drdp!D159)*XYM1!$B159+(drdp!G159)*XYM1!$C159+(drdp!J159)*XYM1!$D159)</f>
        <v>-1.9634954084936204E-2</v>
      </c>
      <c r="K159" s="21">
        <f>SUM(E$3:E158)+H159</f>
        <v>0.65018083339213029</v>
      </c>
      <c r="L159" s="21">
        <f>SUM(F$3:F158)+I159</f>
        <v>2.4265079043269142</v>
      </c>
      <c r="M159" s="21">
        <f>SUM(G$3:G158)+J159</f>
        <v>-3.8379826535152008</v>
      </c>
      <c r="N159" s="19">
        <f t="shared" si="19"/>
        <v>0.42273511611048509</v>
      </c>
      <c r="O159" s="19">
        <f t="shared" si="20"/>
        <v>5.8879406097609932</v>
      </c>
      <c r="P159" s="19">
        <f t="shared" si="21"/>
        <v>14.730110848683582</v>
      </c>
      <c r="Q159" s="19">
        <f t="shared" si="22"/>
        <v>1.5776689314678647</v>
      </c>
      <c r="R159" s="19">
        <f t="shared" si="23"/>
        <v>-2.4953827602070531</v>
      </c>
      <c r="S159" s="19">
        <f t="shared" si="24"/>
        <v>-9.3128952454242189</v>
      </c>
      <c r="V159" s="74"/>
    </row>
    <row r="160" spans="1:22" x14ac:dyDescent="0.25">
      <c r="A160" s="26">
        <f>Wellpath!E160</f>
        <v>4710</v>
      </c>
      <c r="B160" s="22">
        <v>0</v>
      </c>
      <c r="C160" s="22">
        <f>SIN(Wellpath!$L160)</f>
        <v>0.8660254037844386</v>
      </c>
      <c r="D160" s="22">
        <v>0</v>
      </c>
      <c r="E160" s="20">
        <f>Model!$W$27*((drdp!B160+drdp!K160)*XYM1!$B160+(drdp!E160+drdp!N160)*XYM1!$C160+(drdp!H160+drdp!Q160)*XYM1!$D160)</f>
        <v>5.8680727432332443E-3</v>
      </c>
      <c r="F160" s="20">
        <f>Model!$W$27*((drdp!C160+drdp!L160)*XYM1!$B160+(drdp!F160+drdp!O160)*XYM1!$C160+(drdp!I160+drdp!R160)*XYM1!$D160)</f>
        <v>2.1899945620256548E-2</v>
      </c>
      <c r="G160" s="20">
        <f>Model!$W$27*((drdp!D160+drdp!M160)*XYM1!$B160+(drdp!G160+drdp!P160)*XYM1!$C160+(drdp!J160+drdp!S160)*XYM1!$D160)</f>
        <v>-3.9269908169872407E-2</v>
      </c>
      <c r="H160" s="18">
        <f>Model!$W$27*((drdp!B160)*XYM1!$B160+(drdp!E160)*XYM1!$C160+(drdp!H160)*XYM1!$D160)</f>
        <v>2.9340363716166221E-3</v>
      </c>
      <c r="I160" s="18">
        <f>Model!$W$27*((drdp!C160)*XYM1!$B160+(drdp!F160)*XYM1!$C160+(drdp!I160)*XYM1!$D160)</f>
        <v>1.0949972810128274E-2</v>
      </c>
      <c r="J160" s="18">
        <f>Model!$W$27*((drdp!D160)*XYM1!$B160+(drdp!G160)*XYM1!$C160+(drdp!J160)*XYM1!$D160)</f>
        <v>-1.9634954084936204E-2</v>
      </c>
      <c r="K160" s="21">
        <f>SUM(E$3:E159)+H160</f>
        <v>0.65604890613536349</v>
      </c>
      <c r="L160" s="21">
        <f>SUM(F$3:F159)+I160</f>
        <v>2.4484078499471709</v>
      </c>
      <c r="M160" s="21">
        <f>SUM(G$3:G159)+J160</f>
        <v>-3.877252561685073</v>
      </c>
      <c r="N160" s="19">
        <f t="shared" si="19"/>
        <v>0.43040016724140695</v>
      </c>
      <c r="O160" s="19">
        <f t="shared" si="20"/>
        <v>5.9947009996829284</v>
      </c>
      <c r="P160" s="19">
        <f t="shared" si="21"/>
        <v>15.033087427093461</v>
      </c>
      <c r="Q160" s="19">
        <f t="shared" si="22"/>
        <v>1.6062752917310785</v>
      </c>
      <c r="R160" s="19">
        <f t="shared" si="23"/>
        <v>-2.5436673019040281</v>
      </c>
      <c r="S160" s="19">
        <f t="shared" si="24"/>
        <v>-9.4930956082575104</v>
      </c>
      <c r="V160" s="74"/>
    </row>
    <row r="161" spans="1:22" x14ac:dyDescent="0.25">
      <c r="A161" s="26">
        <f>Wellpath!E161</f>
        <v>4740</v>
      </c>
      <c r="B161" s="22">
        <v>0</v>
      </c>
      <c r="C161" s="22">
        <f>SIN(Wellpath!$L161)</f>
        <v>0.8660254037844386</v>
      </c>
      <c r="D161" s="22">
        <v>0</v>
      </c>
      <c r="E161" s="20">
        <f>Model!$W$27*((drdp!B161+drdp!K161)*XYM1!$B161+(drdp!E161+drdp!N161)*XYM1!$C161+(drdp!H161+drdp!Q161)*XYM1!$D161)</f>
        <v>5.8680727432332443E-3</v>
      </c>
      <c r="F161" s="20">
        <f>Model!$W$27*((drdp!C161+drdp!L161)*XYM1!$B161+(drdp!F161+drdp!O161)*XYM1!$C161+(drdp!I161+drdp!R161)*XYM1!$D161)</f>
        <v>2.1899945620256548E-2</v>
      </c>
      <c r="G161" s="20">
        <f>Model!$W$27*((drdp!D161+drdp!M161)*XYM1!$B161+(drdp!G161+drdp!P161)*XYM1!$C161+(drdp!J161+drdp!S161)*XYM1!$D161)</f>
        <v>-3.9269908169872407E-2</v>
      </c>
      <c r="H161" s="18">
        <f>Model!$W$27*((drdp!B161)*XYM1!$B161+(drdp!E161)*XYM1!$C161+(drdp!H161)*XYM1!$D161)</f>
        <v>2.9340363716166221E-3</v>
      </c>
      <c r="I161" s="18">
        <f>Model!$W$27*((drdp!C161)*XYM1!$B161+(drdp!F161)*XYM1!$C161+(drdp!I161)*XYM1!$D161)</f>
        <v>1.0949972810128274E-2</v>
      </c>
      <c r="J161" s="18">
        <f>Model!$W$27*((drdp!D161)*XYM1!$B161+(drdp!G161)*XYM1!$C161+(drdp!J161)*XYM1!$D161)</f>
        <v>-1.9634954084936204E-2</v>
      </c>
      <c r="K161" s="21">
        <f>SUM(E$3:E160)+H161</f>
        <v>0.66191697887859668</v>
      </c>
      <c r="L161" s="21">
        <f>SUM(F$3:F160)+I161</f>
        <v>2.4703077955674275</v>
      </c>
      <c r="M161" s="21">
        <f>SUM(G$3:G160)+J161</f>
        <v>-3.9165224698549452</v>
      </c>
      <c r="N161" s="19">
        <f t="shared" si="19"/>
        <v>0.43813408692776862</v>
      </c>
      <c r="O161" s="19">
        <f t="shared" si="20"/>
        <v>6.1024206048412033</v>
      </c>
      <c r="P161" s="19">
        <f t="shared" si="21"/>
        <v>15.33914825687868</v>
      </c>
      <c r="Q161" s="19">
        <f t="shared" si="22"/>
        <v>1.6351386729422377</v>
      </c>
      <c r="R161" s="19">
        <f t="shared" si="23"/>
        <v>-2.5924127209565251</v>
      </c>
      <c r="S161" s="19">
        <f t="shared" si="24"/>
        <v>-9.6750159887976661</v>
      </c>
      <c r="V161" s="74"/>
    </row>
    <row r="162" spans="1:22" x14ac:dyDescent="0.25">
      <c r="A162" s="26">
        <f>Wellpath!E162</f>
        <v>4770</v>
      </c>
      <c r="B162" s="22">
        <v>0</v>
      </c>
      <c r="C162" s="22">
        <f>SIN(Wellpath!$L162)</f>
        <v>0.8660254037844386</v>
      </c>
      <c r="D162" s="22">
        <v>0</v>
      </c>
      <c r="E162" s="20">
        <f>Model!$W$27*((drdp!B162+drdp!K162)*XYM1!$B162+(drdp!E162+drdp!N162)*XYM1!$C162+(drdp!H162+drdp!Q162)*XYM1!$D162)</f>
        <v>5.8680727432332443E-3</v>
      </c>
      <c r="F162" s="20">
        <f>Model!$W$27*((drdp!C162+drdp!L162)*XYM1!$B162+(drdp!F162+drdp!O162)*XYM1!$C162+(drdp!I162+drdp!R162)*XYM1!$D162)</f>
        <v>2.1899945620256548E-2</v>
      </c>
      <c r="G162" s="20">
        <f>Model!$W$27*((drdp!D162+drdp!M162)*XYM1!$B162+(drdp!G162+drdp!P162)*XYM1!$C162+(drdp!J162+drdp!S162)*XYM1!$D162)</f>
        <v>-3.9269908169872407E-2</v>
      </c>
      <c r="H162" s="18">
        <f>Model!$W$27*((drdp!B162)*XYM1!$B162+(drdp!E162)*XYM1!$C162+(drdp!H162)*XYM1!$D162)</f>
        <v>2.9340363716166221E-3</v>
      </c>
      <c r="I162" s="18">
        <f>Model!$W$27*((drdp!C162)*XYM1!$B162+(drdp!F162)*XYM1!$C162+(drdp!I162)*XYM1!$D162)</f>
        <v>1.0949972810128274E-2</v>
      </c>
      <c r="J162" s="18">
        <f>Model!$W$27*((drdp!D162)*XYM1!$B162+(drdp!G162)*XYM1!$C162+(drdp!J162)*XYM1!$D162)</f>
        <v>-1.9634954084936204E-2</v>
      </c>
      <c r="K162" s="21">
        <f>SUM(E$3:E161)+H162</f>
        <v>0.66778505162182988</v>
      </c>
      <c r="L162" s="21">
        <f>SUM(F$3:F161)+I162</f>
        <v>2.4922077411876842</v>
      </c>
      <c r="M162" s="21">
        <f>SUM(G$3:G161)+J162</f>
        <v>-3.9557923780248174</v>
      </c>
      <c r="N162" s="19">
        <f t="shared" si="19"/>
        <v>0.44593687516956998</v>
      </c>
      <c r="O162" s="19">
        <f t="shared" si="20"/>
        <v>6.2110994252358189</v>
      </c>
      <c r="P162" s="19">
        <f t="shared" si="21"/>
        <v>15.64829333803924</v>
      </c>
      <c r="Q162" s="19">
        <f t="shared" si="22"/>
        <v>1.6642590751013417</v>
      </c>
      <c r="R162" s="19">
        <f t="shared" si="23"/>
        <v>-2.641619017364544</v>
      </c>
      <c r="S162" s="19">
        <f t="shared" si="24"/>
        <v>-9.8586563870446877</v>
      </c>
      <c r="V162" s="74"/>
    </row>
    <row r="163" spans="1:22" x14ac:dyDescent="0.25">
      <c r="A163" s="26">
        <f>Wellpath!E163</f>
        <v>4800</v>
      </c>
      <c r="B163" s="22">
        <v>0</v>
      </c>
      <c r="C163" s="22">
        <f>SIN(Wellpath!$L163)</f>
        <v>0.8660254037844386</v>
      </c>
      <c r="D163" s="22">
        <v>0</v>
      </c>
      <c r="E163" s="20">
        <f>Model!$W$27*((drdp!B163+drdp!K163)*XYM1!$B163+(drdp!E163+drdp!N163)*XYM1!$C163+(drdp!H163+drdp!Q163)*XYM1!$D163)</f>
        <v>5.8680727432332443E-3</v>
      </c>
      <c r="F163" s="20">
        <f>Model!$W$27*((drdp!C163+drdp!L163)*XYM1!$B163+(drdp!F163+drdp!O163)*XYM1!$C163+(drdp!I163+drdp!R163)*XYM1!$D163)</f>
        <v>2.1899945620256548E-2</v>
      </c>
      <c r="G163" s="20">
        <f>Model!$W$27*((drdp!D163+drdp!M163)*XYM1!$B163+(drdp!G163+drdp!P163)*XYM1!$C163+(drdp!J163+drdp!S163)*XYM1!$D163)</f>
        <v>-3.9269908169872407E-2</v>
      </c>
      <c r="H163" s="18">
        <f>Model!$W$27*((drdp!B163)*XYM1!$B163+(drdp!E163)*XYM1!$C163+(drdp!H163)*XYM1!$D163)</f>
        <v>2.9340363716166221E-3</v>
      </c>
      <c r="I163" s="18">
        <f>Model!$W$27*((drdp!C163)*XYM1!$B163+(drdp!F163)*XYM1!$C163+(drdp!I163)*XYM1!$D163)</f>
        <v>1.0949972810128274E-2</v>
      </c>
      <c r="J163" s="18">
        <f>Model!$W$27*((drdp!D163)*XYM1!$B163+(drdp!G163)*XYM1!$C163+(drdp!J163)*XYM1!$D163)</f>
        <v>-1.9634954084936204E-2</v>
      </c>
      <c r="K163" s="21">
        <f>SUM(E$3:E162)+H163</f>
        <v>0.67365312436506308</v>
      </c>
      <c r="L163" s="21">
        <f>SUM(F$3:F162)+I163</f>
        <v>2.5141076868079408</v>
      </c>
      <c r="M163" s="21">
        <f>SUM(G$3:G162)+J163</f>
        <v>-3.9950622861946896</v>
      </c>
      <c r="N163" s="19">
        <f t="shared" si="19"/>
        <v>0.45380853196681115</v>
      </c>
      <c r="O163" s="19">
        <f t="shared" si="20"/>
        <v>6.3207374608667752</v>
      </c>
      <c r="P163" s="19">
        <f t="shared" si="21"/>
        <v>15.96052267057514</v>
      </c>
      <c r="Q163" s="19">
        <f t="shared" si="22"/>
        <v>1.6936364982083909</v>
      </c>
      <c r="R163" s="19">
        <f t="shared" si="23"/>
        <v>-2.6912861911280843</v>
      </c>
      <c r="S163" s="19">
        <f t="shared" si="24"/>
        <v>-10.044016802998575</v>
      </c>
      <c r="V163" s="74"/>
    </row>
    <row r="164" spans="1:22" x14ac:dyDescent="0.25">
      <c r="A164" s="26">
        <f>Wellpath!E164</f>
        <v>4830</v>
      </c>
      <c r="B164" s="22">
        <v>0</v>
      </c>
      <c r="C164" s="22">
        <f>SIN(Wellpath!$L164)</f>
        <v>0.8660254037844386</v>
      </c>
      <c r="D164" s="22">
        <v>0</v>
      </c>
      <c r="E164" s="20">
        <f>Model!$W$27*((drdp!B164+drdp!K164)*XYM1!$B164+(drdp!E164+drdp!N164)*XYM1!$C164+(drdp!H164+drdp!Q164)*XYM1!$D164)</f>
        <v>5.8680727432332443E-3</v>
      </c>
      <c r="F164" s="20">
        <f>Model!$W$27*((drdp!C164+drdp!L164)*XYM1!$B164+(drdp!F164+drdp!O164)*XYM1!$C164+(drdp!I164+drdp!R164)*XYM1!$D164)</f>
        <v>2.1899945620256548E-2</v>
      </c>
      <c r="G164" s="20">
        <f>Model!$W$27*((drdp!D164+drdp!M164)*XYM1!$B164+(drdp!G164+drdp!P164)*XYM1!$C164+(drdp!J164+drdp!S164)*XYM1!$D164)</f>
        <v>-3.9269908169872407E-2</v>
      </c>
      <c r="H164" s="18">
        <f>Model!$W$27*((drdp!B164)*XYM1!$B164+(drdp!E164)*XYM1!$C164+(drdp!H164)*XYM1!$D164)</f>
        <v>2.9340363716166221E-3</v>
      </c>
      <c r="I164" s="18">
        <f>Model!$W$27*((drdp!C164)*XYM1!$B164+(drdp!F164)*XYM1!$C164+(drdp!I164)*XYM1!$D164)</f>
        <v>1.0949972810128274E-2</v>
      </c>
      <c r="J164" s="18">
        <f>Model!$W$27*((drdp!D164)*XYM1!$B164+(drdp!G164)*XYM1!$C164+(drdp!J164)*XYM1!$D164)</f>
        <v>-1.9634954084936204E-2</v>
      </c>
      <c r="K164" s="21">
        <f>SUM(E$3:E163)+H164</f>
        <v>0.67952119710829628</v>
      </c>
      <c r="L164" s="21">
        <f>SUM(F$3:F163)+I164</f>
        <v>2.5360076324281975</v>
      </c>
      <c r="M164" s="21">
        <f>SUM(G$3:G163)+J164</f>
        <v>-4.0343321943645618</v>
      </c>
      <c r="N164" s="19">
        <f t="shared" si="19"/>
        <v>0.46174905731949206</v>
      </c>
      <c r="O164" s="19">
        <f t="shared" si="20"/>
        <v>6.4313347117340713</v>
      </c>
      <c r="P164" s="19">
        <f t="shared" si="21"/>
        <v>16.275836254486382</v>
      </c>
      <c r="Q164" s="19">
        <f t="shared" si="22"/>
        <v>1.723270942263385</v>
      </c>
      <c r="R164" s="19">
        <f t="shared" si="23"/>
        <v>-2.741414242247147</v>
      </c>
      <c r="S164" s="19">
        <f t="shared" si="24"/>
        <v>-10.231097236659327</v>
      </c>
      <c r="V164" s="74"/>
    </row>
    <row r="165" spans="1:22" x14ac:dyDescent="0.25">
      <c r="A165" s="26">
        <f>Wellpath!E165</f>
        <v>4860</v>
      </c>
      <c r="B165" s="22">
        <v>0</v>
      </c>
      <c r="C165" s="22">
        <f>SIN(Wellpath!$L165)</f>
        <v>0.8660254037844386</v>
      </c>
      <c r="D165" s="22">
        <v>0</v>
      </c>
      <c r="E165" s="20">
        <f>Model!$W$27*((drdp!B165+drdp!K165)*XYM1!$B165+(drdp!E165+drdp!N165)*XYM1!$C165+(drdp!H165+drdp!Q165)*XYM1!$D165)</f>
        <v>5.8680727432332443E-3</v>
      </c>
      <c r="F165" s="20">
        <f>Model!$W$27*((drdp!C165+drdp!L165)*XYM1!$B165+(drdp!F165+drdp!O165)*XYM1!$C165+(drdp!I165+drdp!R165)*XYM1!$D165)</f>
        <v>2.1899945620256548E-2</v>
      </c>
      <c r="G165" s="20">
        <f>Model!$W$27*((drdp!D165+drdp!M165)*XYM1!$B165+(drdp!G165+drdp!P165)*XYM1!$C165+(drdp!J165+drdp!S165)*XYM1!$D165)</f>
        <v>-3.9269908169872407E-2</v>
      </c>
      <c r="H165" s="18">
        <f>Model!$W$27*((drdp!B165)*XYM1!$B165+(drdp!E165)*XYM1!$C165+(drdp!H165)*XYM1!$D165)</f>
        <v>2.9340363716166221E-3</v>
      </c>
      <c r="I165" s="18">
        <f>Model!$W$27*((drdp!C165)*XYM1!$B165+(drdp!F165)*XYM1!$C165+(drdp!I165)*XYM1!$D165)</f>
        <v>1.0949972810128274E-2</v>
      </c>
      <c r="J165" s="18">
        <f>Model!$W$27*((drdp!D165)*XYM1!$B165+(drdp!G165)*XYM1!$C165+(drdp!J165)*XYM1!$D165)</f>
        <v>-1.9634954084936204E-2</v>
      </c>
      <c r="K165" s="21">
        <f>SUM(E$3:E164)+H165</f>
        <v>0.68538926985152948</v>
      </c>
      <c r="L165" s="21">
        <f>SUM(F$3:F164)+I165</f>
        <v>2.5579075780484541</v>
      </c>
      <c r="M165" s="21">
        <f>SUM(G$3:G164)+J165</f>
        <v>-4.0736021025344344</v>
      </c>
      <c r="N165" s="19">
        <f t="shared" si="19"/>
        <v>0.46975845122761267</v>
      </c>
      <c r="O165" s="19">
        <f t="shared" si="20"/>
        <v>6.5428911778377081</v>
      </c>
      <c r="P165" s="19">
        <f t="shared" si="21"/>
        <v>16.594234089772964</v>
      </c>
      <c r="Q165" s="19">
        <f t="shared" si="22"/>
        <v>1.7531624072663241</v>
      </c>
      <c r="R165" s="19">
        <f t="shared" si="23"/>
        <v>-2.7920031707217312</v>
      </c>
      <c r="S165" s="19">
        <f t="shared" si="24"/>
        <v>-10.419897688026946</v>
      </c>
      <c r="V165" s="74"/>
    </row>
    <row r="166" spans="1:22" x14ac:dyDescent="0.25">
      <c r="A166" s="26">
        <f>Wellpath!E166</f>
        <v>4890</v>
      </c>
      <c r="B166" s="22">
        <v>0</v>
      </c>
      <c r="C166" s="22">
        <f>SIN(Wellpath!$L166)</f>
        <v>0.8660254037844386</v>
      </c>
      <c r="D166" s="22">
        <v>0</v>
      </c>
      <c r="E166" s="20">
        <f>Model!$W$27*((drdp!B166+drdp!K166)*XYM1!$B166+(drdp!E166+drdp!N166)*XYM1!$C166+(drdp!H166+drdp!Q166)*XYM1!$D166)</f>
        <v>5.8680727432332443E-3</v>
      </c>
      <c r="F166" s="20">
        <f>Model!$W$27*((drdp!C166+drdp!L166)*XYM1!$B166+(drdp!F166+drdp!O166)*XYM1!$C166+(drdp!I166+drdp!R166)*XYM1!$D166)</f>
        <v>2.1899945620256548E-2</v>
      </c>
      <c r="G166" s="20">
        <f>Model!$W$27*((drdp!D166+drdp!M166)*XYM1!$B166+(drdp!G166+drdp!P166)*XYM1!$C166+(drdp!J166+drdp!S166)*XYM1!$D166)</f>
        <v>-3.9269908169872407E-2</v>
      </c>
      <c r="H166" s="18">
        <f>Model!$W$27*((drdp!B166)*XYM1!$B166+(drdp!E166)*XYM1!$C166+(drdp!H166)*XYM1!$D166)</f>
        <v>2.9340363716166221E-3</v>
      </c>
      <c r="I166" s="18">
        <f>Model!$W$27*((drdp!C166)*XYM1!$B166+(drdp!F166)*XYM1!$C166+(drdp!I166)*XYM1!$D166)</f>
        <v>1.0949972810128274E-2</v>
      </c>
      <c r="J166" s="18">
        <f>Model!$W$27*((drdp!D166)*XYM1!$B166+(drdp!G166)*XYM1!$C166+(drdp!J166)*XYM1!$D166)</f>
        <v>-1.9634954084936204E-2</v>
      </c>
      <c r="K166" s="21">
        <f>SUM(E$3:E165)+H166</f>
        <v>0.69125734259476268</v>
      </c>
      <c r="L166" s="21">
        <f>SUM(F$3:F165)+I166</f>
        <v>2.5798075236687108</v>
      </c>
      <c r="M166" s="21">
        <f>SUM(G$3:G165)+J166</f>
        <v>-4.1128720107043071</v>
      </c>
      <c r="N166" s="19">
        <f t="shared" si="19"/>
        <v>0.47783671369117309</v>
      </c>
      <c r="O166" s="19">
        <f t="shared" si="20"/>
        <v>6.6554068591776856</v>
      </c>
      <c r="P166" s="19">
        <f t="shared" si="21"/>
        <v>16.915716176434891</v>
      </c>
      <c r="Q166" s="19">
        <f t="shared" si="22"/>
        <v>1.7833108932172084</v>
      </c>
      <c r="R166" s="19">
        <f t="shared" si="23"/>
        <v>-2.8430529765518378</v>
      </c>
      <c r="S166" s="19">
        <f t="shared" si="24"/>
        <v>-10.61041815710143</v>
      </c>
      <c r="V166" s="74"/>
    </row>
    <row r="167" spans="1:22" x14ac:dyDescent="0.25">
      <c r="A167" s="26">
        <f>Wellpath!E167</f>
        <v>4920</v>
      </c>
      <c r="B167" s="22">
        <v>0</v>
      </c>
      <c r="C167" s="22">
        <f>SIN(Wellpath!$L167)</f>
        <v>0.8660254037844386</v>
      </c>
      <c r="D167" s="22">
        <v>0</v>
      </c>
      <c r="E167" s="20">
        <f>Model!$W$27*((drdp!B167+drdp!K167)*XYM1!$B167+(drdp!E167+drdp!N167)*XYM1!$C167+(drdp!H167+drdp!Q167)*XYM1!$D167)</f>
        <v>5.8680727432332443E-3</v>
      </c>
      <c r="F167" s="20">
        <f>Model!$W$27*((drdp!C167+drdp!L167)*XYM1!$B167+(drdp!F167+drdp!O167)*XYM1!$C167+(drdp!I167+drdp!R167)*XYM1!$D167)</f>
        <v>2.1899945620256548E-2</v>
      </c>
      <c r="G167" s="20">
        <f>Model!$W$27*((drdp!D167+drdp!M167)*XYM1!$B167+(drdp!G167+drdp!P167)*XYM1!$C167+(drdp!J167+drdp!S167)*XYM1!$D167)</f>
        <v>-3.9269908169872407E-2</v>
      </c>
      <c r="H167" s="18">
        <f>Model!$W$27*((drdp!B167)*XYM1!$B167+(drdp!E167)*XYM1!$C167+(drdp!H167)*XYM1!$D167)</f>
        <v>2.9340363716166221E-3</v>
      </c>
      <c r="I167" s="18">
        <f>Model!$W$27*((drdp!C167)*XYM1!$B167+(drdp!F167)*XYM1!$C167+(drdp!I167)*XYM1!$D167)</f>
        <v>1.0949972810128274E-2</v>
      </c>
      <c r="J167" s="18">
        <f>Model!$W$27*((drdp!D167)*XYM1!$B167+(drdp!G167)*XYM1!$C167+(drdp!J167)*XYM1!$D167)</f>
        <v>-1.9634954084936204E-2</v>
      </c>
      <c r="K167" s="21">
        <f>SUM(E$3:E166)+H167</f>
        <v>0.69712541533799588</v>
      </c>
      <c r="L167" s="21">
        <f>SUM(F$3:F166)+I167</f>
        <v>2.6017074692889675</v>
      </c>
      <c r="M167" s="21">
        <f>SUM(G$3:G166)+J167</f>
        <v>-4.1521419188741797</v>
      </c>
      <c r="N167" s="19">
        <f t="shared" si="19"/>
        <v>0.48598384471017325</v>
      </c>
      <c r="O167" s="19">
        <f t="shared" si="20"/>
        <v>6.7688817557540037</v>
      </c>
      <c r="P167" s="19">
        <f t="shared" si="21"/>
        <v>17.240282514472156</v>
      </c>
      <c r="Q167" s="19">
        <f t="shared" si="22"/>
        <v>1.8137164001160375</v>
      </c>
      <c r="R167" s="19">
        <f t="shared" si="23"/>
        <v>-2.8945636597374658</v>
      </c>
      <c r="S167" s="19">
        <f t="shared" si="24"/>
        <v>-10.802658643882779</v>
      </c>
      <c r="V167" s="74"/>
    </row>
    <row r="168" spans="1:22" x14ac:dyDescent="0.25">
      <c r="A168" s="26">
        <f>Wellpath!E168</f>
        <v>4950</v>
      </c>
      <c r="B168" s="22">
        <v>0</v>
      </c>
      <c r="C168" s="22">
        <f>SIN(Wellpath!$L168)</f>
        <v>0.8660254037844386</v>
      </c>
      <c r="D168" s="22">
        <v>0</v>
      </c>
      <c r="E168" s="20">
        <f>Model!$W$27*((drdp!B168+drdp!K168)*XYM1!$B168+(drdp!E168+drdp!N168)*XYM1!$C168+(drdp!H168+drdp!Q168)*XYM1!$D168)</f>
        <v>5.8680727432332443E-3</v>
      </c>
      <c r="F168" s="20">
        <f>Model!$W$27*((drdp!C168+drdp!L168)*XYM1!$B168+(drdp!F168+drdp!O168)*XYM1!$C168+(drdp!I168+drdp!R168)*XYM1!$D168)</f>
        <v>2.1899945620256548E-2</v>
      </c>
      <c r="G168" s="20">
        <f>Model!$W$27*((drdp!D168+drdp!M168)*XYM1!$B168+(drdp!G168+drdp!P168)*XYM1!$C168+(drdp!J168+drdp!S168)*XYM1!$D168)</f>
        <v>-3.9269908169872407E-2</v>
      </c>
      <c r="H168" s="18">
        <f>Model!$W$27*((drdp!B168)*XYM1!$B168+(drdp!E168)*XYM1!$C168+(drdp!H168)*XYM1!$D168)</f>
        <v>2.9340363716166221E-3</v>
      </c>
      <c r="I168" s="18">
        <f>Model!$W$27*((drdp!C168)*XYM1!$B168+(drdp!F168)*XYM1!$C168+(drdp!I168)*XYM1!$D168)</f>
        <v>1.0949972810128274E-2</v>
      </c>
      <c r="J168" s="18">
        <f>Model!$W$27*((drdp!D168)*XYM1!$B168+(drdp!G168)*XYM1!$C168+(drdp!J168)*XYM1!$D168)</f>
        <v>-1.9634954084936204E-2</v>
      </c>
      <c r="K168" s="21">
        <f>SUM(E$3:E167)+H168</f>
        <v>0.70299348808122908</v>
      </c>
      <c r="L168" s="21">
        <f>SUM(F$3:F167)+I168</f>
        <v>2.6236074149092241</v>
      </c>
      <c r="M168" s="21">
        <f>SUM(G$3:G167)+J168</f>
        <v>-4.1914118270440524</v>
      </c>
      <c r="N168" s="19">
        <f t="shared" si="19"/>
        <v>0.49419984428461317</v>
      </c>
      <c r="O168" s="19">
        <f t="shared" si="20"/>
        <v>6.8833158675666617</v>
      </c>
      <c r="P168" s="19">
        <f t="shared" si="21"/>
        <v>17.567933103884762</v>
      </c>
      <c r="Q168" s="19">
        <f t="shared" si="22"/>
        <v>1.8443789279628118</v>
      </c>
      <c r="R168" s="19">
        <f t="shared" si="23"/>
        <v>-2.9465352202786157</v>
      </c>
      <c r="S168" s="19">
        <f t="shared" si="24"/>
        <v>-10.996619148370995</v>
      </c>
      <c r="V168" s="74"/>
    </row>
    <row r="169" spans="1:22" x14ac:dyDescent="0.25">
      <c r="A169" s="26">
        <f>Wellpath!E169</f>
        <v>4980</v>
      </c>
      <c r="B169" s="22">
        <v>0</v>
      </c>
      <c r="C169" s="22">
        <f>SIN(Wellpath!$L169)</f>
        <v>0.8660254037844386</v>
      </c>
      <c r="D169" s="22">
        <v>0</v>
      </c>
      <c r="E169" s="20">
        <f>Model!$W$27*((drdp!B169+drdp!K169)*XYM1!$B169+(drdp!E169+drdp!N169)*XYM1!$C169+(drdp!H169+drdp!Q169)*XYM1!$D169)</f>
        <v>5.8680727432332443E-3</v>
      </c>
      <c r="F169" s="20">
        <f>Model!$W$27*((drdp!C169+drdp!L169)*XYM1!$B169+(drdp!F169+drdp!O169)*XYM1!$C169+(drdp!I169+drdp!R169)*XYM1!$D169)</f>
        <v>2.1899945620256548E-2</v>
      </c>
      <c r="G169" s="20">
        <f>Model!$W$27*((drdp!D169+drdp!M169)*XYM1!$B169+(drdp!G169+drdp!P169)*XYM1!$C169+(drdp!J169+drdp!S169)*XYM1!$D169)</f>
        <v>-3.9269908169872407E-2</v>
      </c>
      <c r="H169" s="18">
        <f>Model!$W$27*((drdp!B169)*XYM1!$B169+(drdp!E169)*XYM1!$C169+(drdp!H169)*XYM1!$D169)</f>
        <v>2.9340363716166221E-3</v>
      </c>
      <c r="I169" s="18">
        <f>Model!$W$27*((drdp!C169)*XYM1!$B169+(drdp!F169)*XYM1!$C169+(drdp!I169)*XYM1!$D169)</f>
        <v>1.0949972810128274E-2</v>
      </c>
      <c r="J169" s="18">
        <f>Model!$W$27*((drdp!D169)*XYM1!$B169+(drdp!G169)*XYM1!$C169+(drdp!J169)*XYM1!$D169)</f>
        <v>-1.9634954084936204E-2</v>
      </c>
      <c r="K169" s="21">
        <f>SUM(E$3:E168)+H169</f>
        <v>0.70886156082446228</v>
      </c>
      <c r="L169" s="21">
        <f>SUM(F$3:F168)+I169</f>
        <v>2.6455073605294808</v>
      </c>
      <c r="M169" s="21">
        <f>SUM(G$3:G168)+J169</f>
        <v>-4.230681735213925</v>
      </c>
      <c r="N169" s="19">
        <f t="shared" si="19"/>
        <v>0.50248471241449288</v>
      </c>
      <c r="O169" s="19">
        <f t="shared" si="20"/>
        <v>6.9987091946156603</v>
      </c>
      <c r="P169" s="19">
        <f t="shared" si="21"/>
        <v>17.898667944672706</v>
      </c>
      <c r="Q169" s="19">
        <f t="shared" si="22"/>
        <v>1.8752984767575311</v>
      </c>
      <c r="R169" s="19">
        <f t="shared" si="23"/>
        <v>-2.9989676581752871</v>
      </c>
      <c r="S169" s="19">
        <f t="shared" si="24"/>
        <v>-11.192299670566074</v>
      </c>
      <c r="V169" s="74"/>
    </row>
    <row r="170" spans="1:22" x14ac:dyDescent="0.25">
      <c r="A170" s="26">
        <f>Wellpath!E170</f>
        <v>5010</v>
      </c>
      <c r="B170" s="22">
        <v>0</v>
      </c>
      <c r="C170" s="22">
        <f>SIN(Wellpath!$L170)</f>
        <v>0.8660254037844386</v>
      </c>
      <c r="D170" s="22">
        <v>0</v>
      </c>
      <c r="E170" s="20">
        <f>Model!$W$27*((drdp!B170+drdp!K170)*XYM1!$B170+(drdp!E170+drdp!N170)*XYM1!$C170+(drdp!H170+drdp!Q170)*XYM1!$D170)</f>
        <v>5.8680727432332443E-3</v>
      </c>
      <c r="F170" s="20">
        <f>Model!$W$27*((drdp!C170+drdp!L170)*XYM1!$B170+(drdp!F170+drdp!O170)*XYM1!$C170+(drdp!I170+drdp!R170)*XYM1!$D170)</f>
        <v>2.1899945620256548E-2</v>
      </c>
      <c r="G170" s="20">
        <f>Model!$W$27*((drdp!D170+drdp!M170)*XYM1!$B170+(drdp!G170+drdp!P170)*XYM1!$C170+(drdp!J170+drdp!S170)*XYM1!$D170)</f>
        <v>-3.9269908169872407E-2</v>
      </c>
      <c r="H170" s="18">
        <f>Model!$W$27*((drdp!B170)*XYM1!$B170+(drdp!E170)*XYM1!$C170+(drdp!H170)*XYM1!$D170)</f>
        <v>2.9340363716166221E-3</v>
      </c>
      <c r="I170" s="18">
        <f>Model!$W$27*((drdp!C170)*XYM1!$B170+(drdp!F170)*XYM1!$C170+(drdp!I170)*XYM1!$D170)</f>
        <v>1.0949972810128274E-2</v>
      </c>
      <c r="J170" s="18">
        <f>Model!$W$27*((drdp!D170)*XYM1!$B170+(drdp!G170)*XYM1!$C170+(drdp!J170)*XYM1!$D170)</f>
        <v>-1.9634954084936204E-2</v>
      </c>
      <c r="K170" s="21">
        <f>SUM(E$3:E169)+H170</f>
        <v>0.71472963356769548</v>
      </c>
      <c r="L170" s="21">
        <f>SUM(F$3:F169)+I170</f>
        <v>2.6674073061497374</v>
      </c>
      <c r="M170" s="21">
        <f>SUM(G$3:G169)+J170</f>
        <v>-4.2699516433837976</v>
      </c>
      <c r="N170" s="19">
        <f t="shared" si="19"/>
        <v>0.51083844909981224</v>
      </c>
      <c r="O170" s="19">
        <f t="shared" si="20"/>
        <v>7.1150617369009987</v>
      </c>
      <c r="P170" s="19">
        <f t="shared" si="21"/>
        <v>18.232487036835995</v>
      </c>
      <c r="Q170" s="19">
        <f t="shared" si="22"/>
        <v>1.9064750465001956</v>
      </c>
      <c r="R170" s="19">
        <f t="shared" si="23"/>
        <v>-3.0518609734274809</v>
      </c>
      <c r="S170" s="19">
        <f t="shared" si="24"/>
        <v>-11.389700210468019</v>
      </c>
      <c r="V170" s="74"/>
    </row>
    <row r="171" spans="1:22" x14ac:dyDescent="0.25">
      <c r="A171" s="26">
        <f>Wellpath!E171</f>
        <v>5040</v>
      </c>
      <c r="B171" s="22">
        <v>0</v>
      </c>
      <c r="C171" s="22">
        <f>SIN(Wellpath!$L171)</f>
        <v>0.8660254037844386</v>
      </c>
      <c r="D171" s="22">
        <v>0</v>
      </c>
      <c r="E171" s="20">
        <f>Model!$W$27*((drdp!B171+drdp!K171)*XYM1!$B171+(drdp!E171+drdp!N171)*XYM1!$C171+(drdp!H171+drdp!Q171)*XYM1!$D171)</f>
        <v>5.8680727432332443E-3</v>
      </c>
      <c r="F171" s="20">
        <f>Model!$W$27*((drdp!C171+drdp!L171)*XYM1!$B171+(drdp!F171+drdp!O171)*XYM1!$C171+(drdp!I171+drdp!R171)*XYM1!$D171)</f>
        <v>2.1899945620256548E-2</v>
      </c>
      <c r="G171" s="20">
        <f>Model!$W$27*((drdp!D171+drdp!M171)*XYM1!$B171+(drdp!G171+drdp!P171)*XYM1!$C171+(drdp!J171+drdp!S171)*XYM1!$D171)</f>
        <v>-3.9269908169872407E-2</v>
      </c>
      <c r="H171" s="18">
        <f>Model!$W$27*((drdp!B171)*XYM1!$B171+(drdp!E171)*XYM1!$C171+(drdp!H171)*XYM1!$D171)</f>
        <v>2.9340363716166221E-3</v>
      </c>
      <c r="I171" s="18">
        <f>Model!$W$27*((drdp!C171)*XYM1!$B171+(drdp!F171)*XYM1!$C171+(drdp!I171)*XYM1!$D171)</f>
        <v>1.0949972810128274E-2</v>
      </c>
      <c r="J171" s="18">
        <f>Model!$W$27*((drdp!D171)*XYM1!$B171+(drdp!G171)*XYM1!$C171+(drdp!J171)*XYM1!$D171)</f>
        <v>-1.9634954084936204E-2</v>
      </c>
      <c r="K171" s="21">
        <f>SUM(E$3:E170)+H171</f>
        <v>0.72059770631092868</v>
      </c>
      <c r="L171" s="21">
        <f>SUM(F$3:F170)+I171</f>
        <v>2.6893072517699941</v>
      </c>
      <c r="M171" s="21">
        <f>SUM(G$3:G170)+J171</f>
        <v>-4.3092215515536703</v>
      </c>
      <c r="N171" s="19">
        <f t="shared" si="19"/>
        <v>0.51926105434057146</v>
      </c>
      <c r="O171" s="19">
        <f t="shared" si="20"/>
        <v>7.2323734944226787</v>
      </c>
      <c r="P171" s="19">
        <f t="shared" si="21"/>
        <v>18.569390380374621</v>
      </c>
      <c r="Q171" s="19">
        <f t="shared" si="22"/>
        <v>1.937908637190805</v>
      </c>
      <c r="R171" s="19">
        <f t="shared" si="23"/>
        <v>-3.1052151660351961</v>
      </c>
      <c r="S171" s="19">
        <f t="shared" si="24"/>
        <v>-11.588820768076831</v>
      </c>
      <c r="V171" s="74"/>
    </row>
    <row r="172" spans="1:22" x14ac:dyDescent="0.25">
      <c r="A172" s="26">
        <f>Wellpath!E172</f>
        <v>5070</v>
      </c>
      <c r="B172" s="22">
        <v>0</v>
      </c>
      <c r="C172" s="22">
        <f>SIN(Wellpath!$L172)</f>
        <v>0.8660254037844386</v>
      </c>
      <c r="D172" s="22">
        <v>0</v>
      </c>
      <c r="E172" s="20">
        <f>Model!$W$27*((drdp!B172+drdp!K172)*XYM1!$B172+(drdp!E172+drdp!N172)*XYM1!$C172+(drdp!H172+drdp!Q172)*XYM1!$D172)</f>
        <v>5.8680727432332443E-3</v>
      </c>
      <c r="F172" s="20">
        <f>Model!$W$27*((drdp!C172+drdp!L172)*XYM1!$B172+(drdp!F172+drdp!O172)*XYM1!$C172+(drdp!I172+drdp!R172)*XYM1!$D172)</f>
        <v>2.1899945620256548E-2</v>
      </c>
      <c r="G172" s="20">
        <f>Model!$W$27*((drdp!D172+drdp!M172)*XYM1!$B172+(drdp!G172+drdp!P172)*XYM1!$C172+(drdp!J172+drdp!S172)*XYM1!$D172)</f>
        <v>-3.9269908169872407E-2</v>
      </c>
      <c r="H172" s="18">
        <f>Model!$W$27*((drdp!B172)*XYM1!$B172+(drdp!E172)*XYM1!$C172+(drdp!H172)*XYM1!$D172)</f>
        <v>2.9340363716166221E-3</v>
      </c>
      <c r="I172" s="18">
        <f>Model!$W$27*((drdp!C172)*XYM1!$B172+(drdp!F172)*XYM1!$C172+(drdp!I172)*XYM1!$D172)</f>
        <v>1.0949972810128274E-2</v>
      </c>
      <c r="J172" s="18">
        <f>Model!$W$27*((drdp!D172)*XYM1!$B172+(drdp!G172)*XYM1!$C172+(drdp!J172)*XYM1!$D172)</f>
        <v>-1.9634954084936204E-2</v>
      </c>
      <c r="K172" s="21">
        <f>SUM(E$3:E171)+H172</f>
        <v>0.72646577905416188</v>
      </c>
      <c r="L172" s="21">
        <f>SUM(F$3:F171)+I172</f>
        <v>2.7112071973902507</v>
      </c>
      <c r="M172" s="21">
        <f>SUM(G$3:G171)+J172</f>
        <v>-4.3484914597235429</v>
      </c>
      <c r="N172" s="19">
        <f t="shared" si="19"/>
        <v>0.52775252813677032</v>
      </c>
      <c r="O172" s="19">
        <f t="shared" si="20"/>
        <v>7.3506444671806976</v>
      </c>
      <c r="P172" s="19">
        <f t="shared" si="21"/>
        <v>18.909377975288589</v>
      </c>
      <c r="Q172" s="19">
        <f t="shared" si="22"/>
        <v>1.9695992488293594</v>
      </c>
      <c r="R172" s="19">
        <f t="shared" si="23"/>
        <v>-3.1590302359984332</v>
      </c>
      <c r="S172" s="19">
        <f t="shared" si="24"/>
        <v>-11.789661343392508</v>
      </c>
      <c r="V172" s="74"/>
    </row>
    <row r="173" spans="1:22" x14ac:dyDescent="0.25">
      <c r="A173" s="26">
        <f>Wellpath!E173</f>
        <v>5100</v>
      </c>
      <c r="B173" s="22">
        <v>0</v>
      </c>
      <c r="C173" s="22">
        <f>SIN(Wellpath!$L173)</f>
        <v>0.8660254037844386</v>
      </c>
      <c r="D173" s="22">
        <v>0</v>
      </c>
      <c r="E173" s="20">
        <f>Model!$W$27*((drdp!B173+drdp!K173)*XYM1!$B173+(drdp!E173+drdp!N173)*XYM1!$C173+(drdp!H173+drdp!Q173)*XYM1!$D173)</f>
        <v>5.8680727432332443E-3</v>
      </c>
      <c r="F173" s="20">
        <f>Model!$W$27*((drdp!C173+drdp!L173)*XYM1!$B173+(drdp!F173+drdp!O173)*XYM1!$C173+(drdp!I173+drdp!R173)*XYM1!$D173)</f>
        <v>2.1899945620256548E-2</v>
      </c>
      <c r="G173" s="20">
        <f>Model!$W$27*((drdp!D173+drdp!M173)*XYM1!$B173+(drdp!G173+drdp!P173)*XYM1!$C173+(drdp!J173+drdp!S173)*XYM1!$D173)</f>
        <v>-3.9269908169872407E-2</v>
      </c>
      <c r="H173" s="18">
        <f>Model!$W$27*((drdp!B173)*XYM1!$B173+(drdp!E173)*XYM1!$C173+(drdp!H173)*XYM1!$D173)</f>
        <v>2.9340363716166221E-3</v>
      </c>
      <c r="I173" s="18">
        <f>Model!$W$27*((drdp!C173)*XYM1!$B173+(drdp!F173)*XYM1!$C173+(drdp!I173)*XYM1!$D173)</f>
        <v>1.0949972810128274E-2</v>
      </c>
      <c r="J173" s="18">
        <f>Model!$W$27*((drdp!D173)*XYM1!$B173+(drdp!G173)*XYM1!$C173+(drdp!J173)*XYM1!$D173)</f>
        <v>-1.9634954084936204E-2</v>
      </c>
      <c r="K173" s="21">
        <f>SUM(E$3:E172)+H173</f>
        <v>0.73233385179739507</v>
      </c>
      <c r="L173" s="21">
        <f>SUM(F$3:F172)+I173</f>
        <v>2.7331071430105074</v>
      </c>
      <c r="M173" s="21">
        <f>SUM(G$3:G172)+J173</f>
        <v>-4.3877613678934155</v>
      </c>
      <c r="N173" s="19">
        <f t="shared" si="19"/>
        <v>0.53631287048840903</v>
      </c>
      <c r="O173" s="19">
        <f t="shared" si="20"/>
        <v>7.4698746551750581</v>
      </c>
      <c r="P173" s="19">
        <f t="shared" si="21"/>
        <v>19.252449821577898</v>
      </c>
      <c r="Q173" s="19">
        <f t="shared" si="22"/>
        <v>2.0015468814158588</v>
      </c>
      <c r="R173" s="19">
        <f t="shared" si="23"/>
        <v>-3.2133061833171919</v>
      </c>
      <c r="S173" s="19">
        <f t="shared" si="24"/>
        <v>-11.992221936415049</v>
      </c>
      <c r="V173" s="74"/>
    </row>
    <row r="174" spans="1:22" x14ac:dyDescent="0.25">
      <c r="A174" s="26">
        <f>Wellpath!E174</f>
        <v>5130</v>
      </c>
      <c r="B174" s="22">
        <v>0</v>
      </c>
      <c r="C174" s="22">
        <f>SIN(Wellpath!$L174)</f>
        <v>0.89100652418836779</v>
      </c>
      <c r="D174" s="22">
        <v>0</v>
      </c>
      <c r="E174" s="20">
        <f>Model!$W$27*((drdp!B174+drdp!K174)*XYM1!$B174+(drdp!E174+drdp!N174)*XYM1!$C174+(drdp!H174+drdp!Q174)*XYM1!$D174)</f>
        <v>5.4817913571110133E-3</v>
      </c>
      <c r="F174" s="20">
        <f>Model!$W$27*((drdp!C174+drdp!L174)*XYM1!$B174+(drdp!F174+drdp!O174)*XYM1!$C174+(drdp!I174+drdp!R174)*XYM1!$D174)</f>
        <v>2.0458323861230251E-2</v>
      </c>
      <c r="G174" s="20">
        <f>Model!$W$27*((drdp!D174+drdp!M174)*XYM1!$B174+(drdp!G174+drdp!P174)*XYM1!$C174+(drdp!J174+drdp!S174)*XYM1!$D174)</f>
        <v>-4.1568120700668745E-2</v>
      </c>
      <c r="H174" s="18">
        <f>Model!$W$27*((drdp!B174)*XYM1!$B174+(drdp!E174)*XYM1!$C174+(drdp!H174)*XYM1!$D174)</f>
        <v>2.7408956785555066E-3</v>
      </c>
      <c r="I174" s="18">
        <f>Model!$W$27*((drdp!C174)*XYM1!$B174+(drdp!F174)*XYM1!$C174+(drdp!I174)*XYM1!$D174)</f>
        <v>1.0229161930615125E-2</v>
      </c>
      <c r="J174" s="18">
        <f>Model!$W$27*((drdp!D174)*XYM1!$B174+(drdp!G174)*XYM1!$C174+(drdp!J174)*XYM1!$D174)</f>
        <v>-2.0784060350334373E-2</v>
      </c>
      <c r="K174" s="21">
        <f>SUM(E$3:E173)+H174</f>
        <v>0.73800878384756718</v>
      </c>
      <c r="L174" s="21">
        <f>SUM(F$3:F173)+I174</f>
        <v>2.7542862777512509</v>
      </c>
      <c r="M174" s="21">
        <f>SUM(G$3:G173)+J174</f>
        <v>-4.4281803823286863</v>
      </c>
      <c r="N174" s="19">
        <f t="shared" si="19"/>
        <v>0.54465696503616512</v>
      </c>
      <c r="O174" s="19">
        <f t="shared" si="20"/>
        <v>7.5860928998088406</v>
      </c>
      <c r="P174" s="19">
        <f t="shared" si="21"/>
        <v>19.608781498440631</v>
      </c>
      <c r="Q174" s="19">
        <f t="shared" si="22"/>
        <v>2.0326874662112435</v>
      </c>
      <c r="R174" s="19">
        <f t="shared" si="23"/>
        <v>-3.268036018620049</v>
      </c>
      <c r="S174" s="19">
        <f t="shared" si="24"/>
        <v>-12.196476462455188</v>
      </c>
      <c r="V174" s="74"/>
    </row>
    <row r="175" spans="1:22" x14ac:dyDescent="0.25">
      <c r="A175" s="26">
        <f>Wellpath!E175</f>
        <v>5160</v>
      </c>
      <c r="B175" s="22">
        <v>0</v>
      </c>
      <c r="C175" s="22">
        <f>SIN(Wellpath!$L175)</f>
        <v>0.91354545764260087</v>
      </c>
      <c r="D175" s="22">
        <v>0</v>
      </c>
      <c r="E175" s="20">
        <f>Model!$W$27*((drdp!B175+drdp!K175)*XYM1!$B175+(drdp!E175+drdp!N175)*XYM1!$C175+(drdp!H175+drdp!Q175)*XYM1!$D175)</f>
        <v>5.0354503177416849E-3</v>
      </c>
      <c r="F175" s="20">
        <f>Model!$W$27*((drdp!C175+drdp!L175)*XYM1!$B175+(drdp!F175+drdp!O175)*XYM1!$C175+(drdp!I175+drdp!R175)*XYM1!$D175)</f>
        <v>1.8792556424800815E-2</v>
      </c>
      <c r="G175" s="20">
        <f>Model!$W$27*((drdp!D175+drdp!M175)*XYM1!$B175+(drdp!G175+drdp!P175)*XYM1!$C175+(drdp!J175+drdp!S175)*XYM1!$D175)</f>
        <v>-4.3697737090157215E-2</v>
      </c>
      <c r="H175" s="18">
        <f>Model!$W$27*((drdp!B175)*XYM1!$B175+(drdp!E175)*XYM1!$C175+(drdp!H175)*XYM1!$D175)</f>
        <v>2.5177251588708424E-3</v>
      </c>
      <c r="I175" s="18">
        <f>Model!$W$27*((drdp!C175)*XYM1!$B175+(drdp!F175)*XYM1!$C175+(drdp!I175)*XYM1!$D175)</f>
        <v>9.3962782124004073E-3</v>
      </c>
      <c r="J175" s="18">
        <f>Model!$W$27*((drdp!D175)*XYM1!$B175+(drdp!G175)*XYM1!$C175+(drdp!J175)*XYM1!$D175)</f>
        <v>-2.1848868545078608E-2</v>
      </c>
      <c r="K175" s="21">
        <f>SUM(E$3:E174)+H175</f>
        <v>0.74326740468499353</v>
      </c>
      <c r="L175" s="21">
        <f>SUM(F$3:F174)+I175</f>
        <v>2.7739117178942667</v>
      </c>
      <c r="M175" s="21">
        <f>SUM(G$3:G174)+J175</f>
        <v>-4.4708133112240995</v>
      </c>
      <c r="N175" s="19">
        <f t="shared" si="19"/>
        <v>0.55244643486716594</v>
      </c>
      <c r="O175" s="19">
        <f t="shared" si="20"/>
        <v>7.6945862186711222</v>
      </c>
      <c r="P175" s="19">
        <f t="shared" si="21"/>
        <v>19.988171663818598</v>
      </c>
      <c r="Q175" s="19">
        <f t="shared" si="22"/>
        <v>2.0617581633845634</v>
      </c>
      <c r="R175" s="19">
        <f t="shared" si="23"/>
        <v>-3.3230098066646585</v>
      </c>
      <c r="S175" s="19">
        <f t="shared" si="24"/>
        <v>-12.401641432522197</v>
      </c>
      <c r="V175" s="74"/>
    </row>
    <row r="176" spans="1:22" x14ac:dyDescent="0.25">
      <c r="A176" s="26">
        <f>Wellpath!E176</f>
        <v>5190</v>
      </c>
      <c r="B176" s="22">
        <v>0</v>
      </c>
      <c r="C176" s="22">
        <f>SIN(Wellpath!$L176)</f>
        <v>0.93358042649720174</v>
      </c>
      <c r="D176" s="22">
        <v>0</v>
      </c>
      <c r="E176" s="20">
        <f>Model!$W$27*((drdp!B176+drdp!K176)*XYM1!$B176+(drdp!E176+drdp!N176)*XYM1!$C176+(drdp!H176+drdp!Q176)*XYM1!$D176)</f>
        <v>4.5339398309554571E-3</v>
      </c>
      <c r="F176" s="20">
        <f>Model!$W$27*((drdp!C176+drdp!L176)*XYM1!$B176+(drdp!F176+drdp!O176)*XYM1!$C176+(drdp!I176+drdp!R176)*XYM1!$D176)</f>
        <v>1.6920893807586015E-2</v>
      </c>
      <c r="G176" s="20">
        <f>Model!$W$27*((drdp!D176+drdp!M176)*XYM1!$B176+(drdp!G176+drdp!P176)*XYM1!$C176+(drdp!J176+drdp!S176)*XYM1!$D176)</f>
        <v>-4.5635424815523698E-2</v>
      </c>
      <c r="H176" s="18">
        <f>Model!$W$27*((drdp!B176)*XYM1!$B176+(drdp!E176)*XYM1!$C176+(drdp!H176)*XYM1!$D176)</f>
        <v>2.2669699154777285E-3</v>
      </c>
      <c r="I176" s="18">
        <f>Model!$W$27*((drdp!C176)*XYM1!$B176+(drdp!F176)*XYM1!$C176+(drdp!I176)*XYM1!$D176)</f>
        <v>8.4604469037930074E-3</v>
      </c>
      <c r="J176" s="18">
        <f>Model!$W$27*((drdp!D176)*XYM1!$B176+(drdp!G176)*XYM1!$C176+(drdp!J176)*XYM1!$D176)</f>
        <v>-2.2817712407761849E-2</v>
      </c>
      <c r="K176" s="21">
        <f>SUM(E$3:E175)+H176</f>
        <v>0.74805209975934206</v>
      </c>
      <c r="L176" s="21">
        <f>SUM(F$3:F175)+I176</f>
        <v>2.7917684430104601</v>
      </c>
      <c r="M176" s="21">
        <f>SUM(G$3:G175)+J176</f>
        <v>-4.5154798921769395</v>
      </c>
      <c r="N176" s="19">
        <f t="shared" si="19"/>
        <v>0.55958194395436067</v>
      </c>
      <c r="O176" s="19">
        <f t="shared" si="20"/>
        <v>7.7939710393890484</v>
      </c>
      <c r="P176" s="19">
        <f t="shared" si="21"/>
        <v>20.389558656654266</v>
      </c>
      <c r="Q176" s="19">
        <f t="shared" si="22"/>
        <v>2.0883882458358438</v>
      </c>
      <c r="R176" s="19">
        <f t="shared" si="23"/>
        <v>-3.3778142147640469</v>
      </c>
      <c r="S176" s="19">
        <f t="shared" si="24"/>
        <v>-12.606174268027855</v>
      </c>
      <c r="V176" s="74"/>
    </row>
    <row r="177" spans="1:22" x14ac:dyDescent="0.25">
      <c r="A177" s="26">
        <f>Wellpath!E177</f>
        <v>5220</v>
      </c>
      <c r="B177" s="22">
        <v>0</v>
      </c>
      <c r="C177" s="22">
        <f>SIN(Wellpath!$L177)</f>
        <v>0.95105651629515353</v>
      </c>
      <c r="D177" s="22">
        <v>0</v>
      </c>
      <c r="E177" s="20">
        <f>Model!$W$27*((drdp!B177+drdp!K177)*XYM1!$B177+(drdp!E177+drdp!N177)*XYM1!$C177+(drdp!H177+drdp!Q177)*XYM1!$D177)</f>
        <v>3.9827545505933737E-3</v>
      </c>
      <c r="F177" s="20">
        <f>Model!$W$27*((drdp!C177+drdp!L177)*XYM1!$B177+(drdp!F177+drdp!O177)*XYM1!$C177+(drdp!I177+drdp!R177)*XYM1!$D177)</f>
        <v>1.4863842336890627E-2</v>
      </c>
      <c r="G177" s="20">
        <f>Model!$W$27*((drdp!D177+drdp!M177)*XYM1!$B177+(drdp!G177+drdp!P177)*XYM1!$C177+(drdp!J177+drdp!S177)*XYM1!$D177)</f>
        <v>-4.7359954164561853E-2</v>
      </c>
      <c r="H177" s="18">
        <f>Model!$W$27*((drdp!B177)*XYM1!$B177+(drdp!E177)*XYM1!$C177+(drdp!H177)*XYM1!$D177)</f>
        <v>1.9913772752966868E-3</v>
      </c>
      <c r="I177" s="18">
        <f>Model!$W$27*((drdp!C177)*XYM1!$B177+(drdp!F177)*XYM1!$C177+(drdp!I177)*XYM1!$D177)</f>
        <v>7.4319211684453134E-3</v>
      </c>
      <c r="J177" s="18">
        <f>Model!$W$27*((drdp!D177)*XYM1!$B177+(drdp!G177)*XYM1!$C177+(drdp!J177)*XYM1!$D177)</f>
        <v>-2.3679977082280926E-2</v>
      </c>
      <c r="K177" s="21">
        <f>SUM(E$3:E176)+H177</f>
        <v>0.7523104469501164</v>
      </c>
      <c r="L177" s="21">
        <f>SUM(F$3:F176)+I177</f>
        <v>2.8076608110826986</v>
      </c>
      <c r="M177" s="21">
        <f>SUM(G$3:G176)+J177</f>
        <v>-4.5619775816669828</v>
      </c>
      <c r="N177" s="19">
        <f t="shared" si="19"/>
        <v>0.56597100859028393</v>
      </c>
      <c r="O177" s="19">
        <f t="shared" si="20"/>
        <v>7.8829592300895568</v>
      </c>
      <c r="P177" s="19">
        <f t="shared" si="21"/>
        <v>20.811639455632132</v>
      </c>
      <c r="Q177" s="19">
        <f t="shared" si="22"/>
        <v>2.1122325596699514</v>
      </c>
      <c r="R177" s="19">
        <f t="shared" si="23"/>
        <v>-3.4320233934402991</v>
      </c>
      <c r="S177" s="19">
        <f t="shared" si="24"/>
        <v>-12.808485677084208</v>
      </c>
      <c r="V177" s="74"/>
    </row>
    <row r="178" spans="1:22" x14ac:dyDescent="0.25">
      <c r="A178" s="26">
        <f>Wellpath!E178</f>
        <v>5250</v>
      </c>
      <c r="B178" s="22">
        <v>0</v>
      </c>
      <c r="C178" s="22">
        <f>SIN(Wellpath!$L178)</f>
        <v>0.96592582628906831</v>
      </c>
      <c r="D178" s="22">
        <v>0</v>
      </c>
      <c r="E178" s="20">
        <f>Model!$W$27*((drdp!B178+drdp!K178)*XYM1!$B178+(drdp!E178+drdp!N178)*XYM1!$C178+(drdp!H178+drdp!Q178)*XYM1!$D178)</f>
        <v>3.3879333779300185E-3</v>
      </c>
      <c r="F178" s="20">
        <f>Model!$W$27*((drdp!C178+drdp!L178)*XYM1!$B178+(drdp!F178+drdp!O178)*XYM1!$C178+(drdp!I178+drdp!R178)*XYM1!$D178)</f>
        <v>1.2643939499093282E-2</v>
      </c>
      <c r="G178" s="20">
        <f>Model!$W$27*((drdp!D178+drdp!M178)*XYM1!$B178+(drdp!G178+drdp!P178)*XYM1!$C178+(drdp!J178+drdp!S178)*XYM1!$D178)</f>
        <v>-4.8852430832842672E-2</v>
      </c>
      <c r="H178" s="18">
        <f>Model!$W$27*((drdp!B178)*XYM1!$B178+(drdp!E178)*XYM1!$C178+(drdp!H178)*XYM1!$D178)</f>
        <v>1.6939666889650093E-3</v>
      </c>
      <c r="I178" s="18">
        <f>Model!$W$27*((drdp!C178)*XYM1!$B178+(drdp!F178)*XYM1!$C178+(drdp!I178)*XYM1!$D178)</f>
        <v>6.3219697495466411E-3</v>
      </c>
      <c r="J178" s="18">
        <f>Model!$W$27*((drdp!D178)*XYM1!$B178+(drdp!G178)*XYM1!$C178+(drdp!J178)*XYM1!$D178)</f>
        <v>-2.4426215416421336E-2</v>
      </c>
      <c r="K178" s="21">
        <f>SUM(E$3:E177)+H178</f>
        <v>0.75599579091437819</v>
      </c>
      <c r="L178" s="21">
        <f>SUM(F$3:F177)+I178</f>
        <v>2.8214147020006903</v>
      </c>
      <c r="M178" s="21">
        <f>SUM(G$3:G177)+J178</f>
        <v>-4.6100837741656848</v>
      </c>
      <c r="N178" s="19">
        <f t="shared" si="19"/>
        <v>0.57152963588025618</v>
      </c>
      <c r="O178" s="19">
        <f t="shared" si="20"/>
        <v>7.960380920665644</v>
      </c>
      <c r="P178" s="19">
        <f t="shared" si="21"/>
        <v>21.252872404825723</v>
      </c>
      <c r="Q178" s="19">
        <f t="shared" si="22"/>
        <v>2.1329776391364663</v>
      </c>
      <c r="R178" s="19">
        <f t="shared" si="23"/>
        <v>-3.4852039290319285</v>
      </c>
      <c r="S178" s="19">
        <f t="shared" si="24"/>
        <v>-13.006958137885894</v>
      </c>
      <c r="V178" s="74"/>
    </row>
    <row r="179" spans="1:22" x14ac:dyDescent="0.25">
      <c r="A179" s="26">
        <f>Wellpath!E179</f>
        <v>5280</v>
      </c>
      <c r="B179" s="22">
        <v>0</v>
      </c>
      <c r="C179" s="22">
        <f>SIN(Wellpath!$L179)</f>
        <v>0.97814760073380558</v>
      </c>
      <c r="D179" s="22">
        <v>0</v>
      </c>
      <c r="E179" s="20">
        <f>Model!$W$27*((drdp!B179+drdp!K179)*XYM1!$B179+(drdp!E179+drdp!N179)*XYM1!$C179+(drdp!H179+drdp!Q179)*XYM1!$D179)</f>
        <v>2.7559932982074258E-3</v>
      </c>
      <c r="F179" s="20">
        <f>Model!$W$27*((drdp!C179+drdp!L179)*XYM1!$B179+(drdp!F179+drdp!O179)*XYM1!$C179+(drdp!I179+drdp!R179)*XYM1!$D179)</f>
        <v>1.0285507014229438E-2</v>
      </c>
      <c r="G179" s="20">
        <f>Model!$W$27*((drdp!D179+drdp!M179)*XYM1!$B179+(drdp!G179+drdp!P179)*XYM1!$C179+(drdp!J179+drdp!S179)*XYM1!$D179)</f>
        <v>-5.009650293366761E-2</v>
      </c>
      <c r="H179" s="18">
        <f>Model!$W$27*((drdp!B179)*XYM1!$B179+(drdp!E179)*XYM1!$C179+(drdp!H179)*XYM1!$D179)</f>
        <v>1.3779966491037129E-3</v>
      </c>
      <c r="I179" s="18">
        <f>Model!$W$27*((drdp!C179)*XYM1!$B179+(drdp!F179)*XYM1!$C179+(drdp!I179)*XYM1!$D179)</f>
        <v>5.142753507114719E-3</v>
      </c>
      <c r="J179" s="18">
        <f>Model!$W$27*((drdp!D179)*XYM1!$B179+(drdp!G179)*XYM1!$C179+(drdp!J179)*XYM1!$D179)</f>
        <v>-2.5048251466833805E-2</v>
      </c>
      <c r="K179" s="21">
        <f>SUM(E$3:E178)+H179</f>
        <v>0.75906775425244688</v>
      </c>
      <c r="L179" s="21">
        <f>SUM(F$3:F178)+I179</f>
        <v>2.8328794252573517</v>
      </c>
      <c r="M179" s="21">
        <f>SUM(G$3:G178)+J179</f>
        <v>-4.6595582410489396</v>
      </c>
      <c r="N179" s="19">
        <f t="shared" si="19"/>
        <v>0.57618385554585305</v>
      </c>
      <c r="O179" s="19">
        <f t="shared" si="20"/>
        <v>8.0252058380464231</v>
      </c>
      <c r="P179" s="19">
        <f t="shared" si="21"/>
        <v>21.711483001727089</v>
      </c>
      <c r="Q179" s="19">
        <f t="shared" si="22"/>
        <v>2.1503474233980606</v>
      </c>
      <c r="R179" s="19">
        <f t="shared" si="23"/>
        <v>-3.5369204098415001</v>
      </c>
      <c r="S179" s="19">
        <f t="shared" si="24"/>
        <v>-13.199966671855876</v>
      </c>
      <c r="V179" s="74"/>
    </row>
    <row r="180" spans="1:22" x14ac:dyDescent="0.25">
      <c r="A180" s="26">
        <f>Wellpath!E180</f>
        <v>5310</v>
      </c>
      <c r="B180" s="22">
        <v>0</v>
      </c>
      <c r="C180" s="22">
        <f>SIN(Wellpath!$L180)</f>
        <v>0.98768834059513777</v>
      </c>
      <c r="D180" s="22">
        <v>0</v>
      </c>
      <c r="E180" s="20">
        <f>Model!$W$27*((drdp!B180+drdp!K180)*XYM1!$B180+(drdp!E180+drdp!N180)*XYM1!$C180+(drdp!H180+drdp!Q180)*XYM1!$D180)</f>
        <v>2.0938579791809956E-3</v>
      </c>
      <c r="F180" s="20">
        <f>Model!$W$27*((drdp!C180+drdp!L180)*XYM1!$B180+(drdp!F180+drdp!O180)*XYM1!$C180+(drdp!I180+drdp!R180)*XYM1!$D180)</f>
        <v>7.8143843621369738E-3</v>
      </c>
      <c r="G180" s="20">
        <f>Model!$W$27*((drdp!D180+drdp!M180)*XYM1!$B180+(drdp!G180+drdp!P180)*XYM1!$C180+(drdp!J180+drdp!S180)*XYM1!$D180)</f>
        <v>-5.1078540152761247E-2</v>
      </c>
      <c r="H180" s="18">
        <f>Model!$W$27*((drdp!B180)*XYM1!$B180+(drdp!E180)*XYM1!$C180+(drdp!H180)*XYM1!$D180)</f>
        <v>1.0469289895904978E-3</v>
      </c>
      <c r="I180" s="18">
        <f>Model!$W$27*((drdp!C180)*XYM1!$B180+(drdp!F180)*XYM1!$C180+(drdp!I180)*XYM1!$D180)</f>
        <v>3.9071921810684869E-3</v>
      </c>
      <c r="J180" s="18">
        <f>Model!$W$27*((drdp!D180)*XYM1!$B180+(drdp!G180)*XYM1!$C180+(drdp!J180)*XYM1!$D180)</f>
        <v>-2.5539270076380623E-2</v>
      </c>
      <c r="K180" s="21">
        <f>SUM(E$3:E179)+H180</f>
        <v>0.761492679891141</v>
      </c>
      <c r="L180" s="21">
        <f>SUM(F$3:F179)+I180</f>
        <v>2.8419293709455347</v>
      </c>
      <c r="M180" s="21">
        <f>SUM(G$3:G179)+J180</f>
        <v>-4.7101457625921546</v>
      </c>
      <c r="N180" s="19">
        <f t="shared" si="19"/>
        <v>0.57987110152779175</v>
      </c>
      <c r="O180" s="19">
        <f t="shared" si="20"/>
        <v>8.0765625494428832</v>
      </c>
      <c r="P180" s="19">
        <f t="shared" si="21"/>
        <v>22.18547310486483</v>
      </c>
      <c r="Q180" s="19">
        <f t="shared" si="22"/>
        <v>2.1641084127426597</v>
      </c>
      <c r="R180" s="19">
        <f t="shared" si="23"/>
        <v>-3.5867415194342018</v>
      </c>
      <c r="S180" s="19">
        <f t="shared" si="24"/>
        <v>-13.385901584145298</v>
      </c>
      <c r="V180" s="74"/>
    </row>
    <row r="181" spans="1:22" x14ac:dyDescent="0.25">
      <c r="A181" s="26">
        <f>Wellpath!E181</f>
        <v>5340</v>
      </c>
      <c r="B181" s="22">
        <v>0</v>
      </c>
      <c r="C181" s="22">
        <f>SIN(Wellpath!$L181)</f>
        <v>0.99452189536827329</v>
      </c>
      <c r="D181" s="22">
        <v>0</v>
      </c>
      <c r="E181" s="20">
        <f>Model!$W$27*((drdp!B181+drdp!K181)*XYM1!$B181+(drdp!E181+drdp!N181)*XYM1!$C181+(drdp!H181+drdp!Q181)*XYM1!$D181)</f>
        <v>1.4087819139667059E-3</v>
      </c>
      <c r="F181" s="20">
        <f>Model!$W$27*((drdp!C181+drdp!L181)*XYM1!$B181+(drdp!F181+drdp!O181)*XYM1!$C181+(drdp!I181+drdp!R181)*XYM1!$D181)</f>
        <v>5.2576456797078742E-3</v>
      </c>
      <c r="G181" s="20">
        <f>Model!$W$27*((drdp!D181+drdp!M181)*XYM1!$B181+(drdp!G181+drdp!P181)*XYM1!$C181+(drdp!J181+drdp!S181)*XYM1!$D181)</f>
        <v>-5.1787783084846654E-2</v>
      </c>
      <c r="H181" s="18">
        <f>Model!$W$27*((drdp!B181)*XYM1!$B181+(drdp!E181)*XYM1!$C181+(drdp!H181)*XYM1!$D181)</f>
        <v>7.0439095698335296E-4</v>
      </c>
      <c r="I181" s="18">
        <f>Model!$W$27*((drdp!C181)*XYM1!$B181+(drdp!F181)*XYM1!$C181+(drdp!I181)*XYM1!$D181)</f>
        <v>2.6288228398539371E-3</v>
      </c>
      <c r="J181" s="18">
        <f>Model!$W$27*((drdp!D181)*XYM1!$B181+(drdp!G181)*XYM1!$C181+(drdp!J181)*XYM1!$D181)</f>
        <v>-2.5893891542423327E-2</v>
      </c>
      <c r="K181" s="21">
        <f>SUM(E$3:E180)+H181</f>
        <v>0.76324399983771496</v>
      </c>
      <c r="L181" s="21">
        <f>SUM(F$3:F180)+I181</f>
        <v>2.8484653859664575</v>
      </c>
      <c r="M181" s="21">
        <f>SUM(G$3:G180)+J181</f>
        <v>-4.7615789242109576</v>
      </c>
      <c r="N181" s="19">
        <f t="shared" si="19"/>
        <v>0.58254140328827386</v>
      </c>
      <c r="O181" s="19">
        <f t="shared" si="20"/>
        <v>8.1137550550490403</v>
      </c>
      <c r="P181" s="19">
        <f t="shared" si="21"/>
        <v>22.67263385148998</v>
      </c>
      <c r="Q181" s="19">
        <f t="shared" si="22"/>
        <v>2.1740741145843194</v>
      </c>
      <c r="R181" s="19">
        <f t="shared" si="23"/>
        <v>-3.6342465436577349</v>
      </c>
      <c r="S181" s="19">
        <f t="shared" si="24"/>
        <v>-13.563192748162315</v>
      </c>
      <c r="V181" s="74"/>
    </row>
    <row r="182" spans="1:22" x14ac:dyDescent="0.25">
      <c r="A182" s="26">
        <f>Wellpath!E182</f>
        <v>5370</v>
      </c>
      <c r="B182" s="22">
        <v>0</v>
      </c>
      <c r="C182" s="22">
        <f>SIN(Wellpath!$L182)</f>
        <v>0.99862953475457383</v>
      </c>
      <c r="D182" s="22">
        <v>0</v>
      </c>
      <c r="E182" s="20">
        <f>Model!$W$27*((drdp!B182+drdp!K182)*XYM1!$B182+(drdp!E182+drdp!N182)*XYM1!$C182+(drdp!H182+drdp!Q182)*XYM1!$D182)</f>
        <v>7.0827093929643197E-4</v>
      </c>
      <c r="F182" s="20">
        <f>Model!$W$27*((drdp!C182+drdp!L182)*XYM1!$B182+(drdp!F182+drdp!O182)*XYM1!$C182+(drdp!I182+drdp!R182)*XYM1!$D182)</f>
        <v>2.6433031309788164E-3</v>
      </c>
      <c r="G182" s="20">
        <f>Model!$W$27*((drdp!D182+drdp!M182)*XYM1!$B182+(drdp!G182+drdp!P182)*XYM1!$C182+(drdp!J182+drdp!S182)*XYM1!$D182)</f>
        <v>-5.2216461115941311E-2</v>
      </c>
      <c r="H182" s="18">
        <f>Model!$W$27*((drdp!B182)*XYM1!$B182+(drdp!E182)*XYM1!$C182+(drdp!H182)*XYM1!$D182)</f>
        <v>3.5413546964821598E-4</v>
      </c>
      <c r="I182" s="18">
        <f>Model!$W$27*((drdp!C182)*XYM1!$B182+(drdp!F182)*XYM1!$C182+(drdp!I182)*XYM1!$D182)</f>
        <v>1.3216515654894082E-3</v>
      </c>
      <c r="J182" s="18">
        <f>Model!$W$27*((drdp!D182)*XYM1!$B182+(drdp!G182)*XYM1!$C182+(drdp!J182)*XYM1!$D182)</f>
        <v>-2.6108230557970655E-2</v>
      </c>
      <c r="K182" s="21">
        <f>SUM(E$3:E181)+H182</f>
        <v>0.76430252626434658</v>
      </c>
      <c r="L182" s="21">
        <f>SUM(F$3:F181)+I182</f>
        <v>2.8524158603718006</v>
      </c>
      <c r="M182" s="21">
        <f>SUM(G$3:G181)+J182</f>
        <v>-4.8135810463113522</v>
      </c>
      <c r="N182" s="19">
        <f t="shared" si="19"/>
        <v>0.58415835165406216</v>
      </c>
      <c r="O182" s="19">
        <f t="shared" si="20"/>
        <v>8.1362762405005995</v>
      </c>
      <c r="P182" s="19">
        <f t="shared" si="21"/>
        <v>23.170562489407892</v>
      </c>
      <c r="Q182" s="19">
        <f t="shared" si="22"/>
        <v>2.1801086480386571</v>
      </c>
      <c r="R182" s="19">
        <f t="shared" si="23"/>
        <v>-3.6790321540739432</v>
      </c>
      <c r="S182" s="19">
        <f t="shared" si="24"/>
        <v>-13.730334921683587</v>
      </c>
      <c r="V182" s="74"/>
    </row>
    <row r="183" spans="1:22" x14ac:dyDescent="0.25">
      <c r="A183" s="26">
        <f>Wellpath!E183</f>
        <v>5400</v>
      </c>
      <c r="B183" s="22">
        <v>0</v>
      </c>
      <c r="C183" s="22">
        <f>SIN(Wellpath!$L183)</f>
        <v>1</v>
      </c>
      <c r="D183" s="22">
        <v>0</v>
      </c>
      <c r="E183" s="20">
        <f>Model!$W$27*((drdp!B183+drdp!K183)*XYM1!$B183+(drdp!E183+drdp!N183)*XYM1!$C183+(drdp!H183+drdp!Q183)*XYM1!$D183)</f>
        <v>8.301442686608609E-19</v>
      </c>
      <c r="F183" s="20">
        <f>Model!$W$27*((drdp!C183+drdp!L183)*XYM1!$B183+(drdp!F183+drdp!O183)*XYM1!$C183+(drdp!I183+drdp!R183)*XYM1!$D183)</f>
        <v>3.0981405882544412E-18</v>
      </c>
      <c r="G183" s="20">
        <f>Model!$W$27*((drdp!D183+drdp!M183)*XYM1!$B183+(drdp!G183+drdp!P183)*XYM1!$C183+(drdp!J183+drdp!S183)*XYM1!$D183)</f>
        <v>-5.235987755982989E-2</v>
      </c>
      <c r="H183" s="18">
        <f>Model!$W$27*((drdp!B183)*XYM1!$B183+(drdp!E183)*XYM1!$C183+(drdp!H183)*XYM1!$D183)</f>
        <v>4.1507213433043045E-19</v>
      </c>
      <c r="I183" s="18">
        <f>Model!$W$27*((drdp!C183)*XYM1!$B183+(drdp!F183)*XYM1!$C183+(drdp!I183)*XYM1!$D183)</f>
        <v>1.5490702941272206E-18</v>
      </c>
      <c r="J183" s="18">
        <f>Model!$W$27*((drdp!D183)*XYM1!$B183+(drdp!G183)*XYM1!$C183+(drdp!J183)*XYM1!$D183)</f>
        <v>-2.6179938779914945E-2</v>
      </c>
      <c r="K183" s="21">
        <f>SUM(E$3:E182)+H183</f>
        <v>0.76465666173399482</v>
      </c>
      <c r="L183" s="21">
        <f>SUM(F$3:F182)+I183</f>
        <v>2.8537375119372901</v>
      </c>
      <c r="M183" s="21">
        <f>SUM(G$3:G182)+J183</f>
        <v>-4.865869215649238</v>
      </c>
      <c r="N183" s="19">
        <f t="shared" si="19"/>
        <v>0.58469981033417695</v>
      </c>
      <c r="O183" s="19">
        <f t="shared" si="20"/>
        <v>8.143817787038035</v>
      </c>
      <c r="P183" s="19">
        <f t="shared" si="21"/>
        <v>23.676683223802932</v>
      </c>
      <c r="Q183" s="19">
        <f t="shared" si="22"/>
        <v>2.1821293993430446</v>
      </c>
      <c r="R183" s="19">
        <f t="shared" si="23"/>
        <v>-3.7207193108725582</v>
      </c>
      <c r="S183" s="19">
        <f t="shared" si="24"/>
        <v>-13.88591350887911</v>
      </c>
      <c r="V183" s="74"/>
    </row>
    <row r="184" spans="1:22" x14ac:dyDescent="0.25">
      <c r="A184" s="26">
        <f>Wellpath!E184</f>
        <v>5430</v>
      </c>
      <c r="B184" s="22">
        <v>0</v>
      </c>
      <c r="C184" s="22">
        <f>SIN(Wellpath!$L184)</f>
        <v>1</v>
      </c>
      <c r="D184" s="22">
        <v>0</v>
      </c>
      <c r="E184" s="20">
        <f>Model!$W$27*((drdp!B184+drdp!K184)*XYM1!$B184+(drdp!E184+drdp!N184)*XYM1!$C184+(drdp!H184+drdp!Q184)*XYM1!$D184)</f>
        <v>8.301442686608609E-19</v>
      </c>
      <c r="F184" s="20">
        <f>Model!$W$27*((drdp!C184+drdp!L184)*XYM1!$B184+(drdp!F184+drdp!O184)*XYM1!$C184+(drdp!I184+drdp!R184)*XYM1!$D184)</f>
        <v>3.0981405882544412E-18</v>
      </c>
      <c r="G184" s="20">
        <f>Model!$W$27*((drdp!D184+drdp!M184)*XYM1!$B184+(drdp!G184+drdp!P184)*XYM1!$C184+(drdp!J184+drdp!S184)*XYM1!$D184)</f>
        <v>-5.235987755982989E-2</v>
      </c>
      <c r="H184" s="18">
        <f>Model!$W$27*((drdp!B184)*XYM1!$B184+(drdp!E184)*XYM1!$C184+(drdp!H184)*XYM1!$D184)</f>
        <v>4.1507213433043045E-19</v>
      </c>
      <c r="I184" s="18">
        <f>Model!$W$27*((drdp!C184)*XYM1!$B184+(drdp!F184)*XYM1!$C184+(drdp!I184)*XYM1!$D184)</f>
        <v>1.5490702941272206E-18</v>
      </c>
      <c r="J184" s="18">
        <f>Model!$W$27*((drdp!D184)*XYM1!$B184+(drdp!G184)*XYM1!$C184+(drdp!J184)*XYM1!$D184)</f>
        <v>-2.6179938779914945E-2</v>
      </c>
      <c r="K184" s="21">
        <f>SUM(E$3:E183)+H184</f>
        <v>0.76465666173399482</v>
      </c>
      <c r="L184" s="21">
        <f>SUM(F$3:F183)+I184</f>
        <v>2.8537375119372901</v>
      </c>
      <c r="M184" s="21">
        <f>SUM(G$3:G183)+J184</f>
        <v>-4.9182290932090682</v>
      </c>
      <c r="N184" s="19">
        <f t="shared" si="19"/>
        <v>0.58469981033417695</v>
      </c>
      <c r="O184" s="19">
        <f t="shared" si="20"/>
        <v>8.143817787038035</v>
      </c>
      <c r="P184" s="19">
        <f t="shared" si="21"/>
        <v>24.188977413288093</v>
      </c>
      <c r="Q184" s="19">
        <f t="shared" si="22"/>
        <v>2.1821293993430446</v>
      </c>
      <c r="R184" s="19">
        <f t="shared" si="23"/>
        <v>-3.7607566400562584</v>
      </c>
      <c r="S184" s="19">
        <f t="shared" si="24"/>
        <v>-14.035334855592041</v>
      </c>
      <c r="V184" s="74"/>
    </row>
    <row r="185" spans="1:22" x14ac:dyDescent="0.25">
      <c r="A185" s="26">
        <f>Wellpath!E185</f>
        <v>5460</v>
      </c>
      <c r="B185" s="22">
        <v>0</v>
      </c>
      <c r="C185" s="22">
        <f>SIN(Wellpath!$L185)</f>
        <v>1</v>
      </c>
      <c r="D185" s="22">
        <v>0</v>
      </c>
      <c r="E185" s="20">
        <f>Model!$W$27*((drdp!B185+drdp!K185)*XYM1!$B185+(drdp!E185+drdp!N185)*XYM1!$C185+(drdp!H185+drdp!Q185)*XYM1!$D185)</f>
        <v>8.301442686608609E-19</v>
      </c>
      <c r="F185" s="20">
        <f>Model!$W$27*((drdp!C185+drdp!L185)*XYM1!$B185+(drdp!F185+drdp!O185)*XYM1!$C185+(drdp!I185+drdp!R185)*XYM1!$D185)</f>
        <v>3.0981405882544412E-18</v>
      </c>
      <c r="G185" s="20">
        <f>Model!$W$27*((drdp!D185+drdp!M185)*XYM1!$B185+(drdp!G185+drdp!P185)*XYM1!$C185+(drdp!J185+drdp!S185)*XYM1!$D185)</f>
        <v>-5.235987755982989E-2</v>
      </c>
      <c r="H185" s="18">
        <f>Model!$W$27*((drdp!B185)*XYM1!$B185+(drdp!E185)*XYM1!$C185+(drdp!H185)*XYM1!$D185)</f>
        <v>4.1507213433043045E-19</v>
      </c>
      <c r="I185" s="18">
        <f>Model!$W$27*((drdp!C185)*XYM1!$B185+(drdp!F185)*XYM1!$C185+(drdp!I185)*XYM1!$D185)</f>
        <v>1.5490702941272206E-18</v>
      </c>
      <c r="J185" s="18">
        <f>Model!$W$27*((drdp!D185)*XYM1!$B185+(drdp!G185)*XYM1!$C185+(drdp!J185)*XYM1!$D185)</f>
        <v>-2.6179938779914945E-2</v>
      </c>
      <c r="K185" s="21">
        <f>SUM(E$3:E184)+H185</f>
        <v>0.76465666173399482</v>
      </c>
      <c r="L185" s="21">
        <f>SUM(F$3:F184)+I185</f>
        <v>2.8537375119372901</v>
      </c>
      <c r="M185" s="21">
        <f>SUM(G$3:G184)+J185</f>
        <v>-4.9705889707688984</v>
      </c>
      <c r="N185" s="19">
        <f t="shared" si="19"/>
        <v>0.58469981033417695</v>
      </c>
      <c r="O185" s="19">
        <f t="shared" si="20"/>
        <v>8.143817787038035</v>
      </c>
      <c r="P185" s="19">
        <f t="shared" si="21"/>
        <v>24.706754716329417</v>
      </c>
      <c r="Q185" s="19">
        <f t="shared" si="22"/>
        <v>2.1821293993430446</v>
      </c>
      <c r="R185" s="19">
        <f t="shared" si="23"/>
        <v>-3.800793969239959</v>
      </c>
      <c r="S185" s="19">
        <f t="shared" si="24"/>
        <v>-14.184756202304971</v>
      </c>
      <c r="V185" s="74"/>
    </row>
    <row r="186" spans="1:22" x14ac:dyDescent="0.25">
      <c r="A186" s="26">
        <f>Wellpath!E186</f>
        <v>5490</v>
      </c>
      <c r="B186" s="22">
        <v>0</v>
      </c>
      <c r="C186" s="22">
        <f>SIN(Wellpath!$L186)</f>
        <v>1</v>
      </c>
      <c r="D186" s="22">
        <v>0</v>
      </c>
      <c r="E186" s="20">
        <f>Model!$W$27*((drdp!B186+drdp!K186)*XYM1!$B186+(drdp!E186+drdp!N186)*XYM1!$C186+(drdp!H186+drdp!Q186)*XYM1!$D186)</f>
        <v>8.301442686608609E-19</v>
      </c>
      <c r="F186" s="20">
        <f>Model!$W$27*((drdp!C186+drdp!L186)*XYM1!$B186+(drdp!F186+drdp!O186)*XYM1!$C186+(drdp!I186+drdp!R186)*XYM1!$D186)</f>
        <v>3.0981405882544412E-18</v>
      </c>
      <c r="G186" s="20">
        <f>Model!$W$27*((drdp!D186+drdp!M186)*XYM1!$B186+(drdp!G186+drdp!P186)*XYM1!$C186+(drdp!J186+drdp!S186)*XYM1!$D186)</f>
        <v>-5.235987755982989E-2</v>
      </c>
      <c r="H186" s="18">
        <f>Model!$W$27*((drdp!B186)*XYM1!$B186+(drdp!E186)*XYM1!$C186+(drdp!H186)*XYM1!$D186)</f>
        <v>4.1507213433043045E-19</v>
      </c>
      <c r="I186" s="18">
        <f>Model!$W$27*((drdp!C186)*XYM1!$B186+(drdp!F186)*XYM1!$C186+(drdp!I186)*XYM1!$D186)</f>
        <v>1.5490702941272206E-18</v>
      </c>
      <c r="J186" s="18">
        <f>Model!$W$27*((drdp!D186)*XYM1!$B186+(drdp!G186)*XYM1!$C186+(drdp!J186)*XYM1!$D186)</f>
        <v>-2.6179938779914945E-2</v>
      </c>
      <c r="K186" s="21">
        <f>SUM(E$3:E185)+H186</f>
        <v>0.76465666173399482</v>
      </c>
      <c r="L186" s="21">
        <f>SUM(F$3:F185)+I186</f>
        <v>2.8537375119372901</v>
      </c>
      <c r="M186" s="21">
        <f>SUM(G$3:G185)+J186</f>
        <v>-5.0229488483287286</v>
      </c>
      <c r="N186" s="19">
        <f t="shared" si="19"/>
        <v>0.58469981033417695</v>
      </c>
      <c r="O186" s="19">
        <f t="shared" si="20"/>
        <v>8.143817787038035</v>
      </c>
      <c r="P186" s="19">
        <f t="shared" si="21"/>
        <v>25.230015132926901</v>
      </c>
      <c r="Q186" s="19">
        <f t="shared" si="22"/>
        <v>2.1821293993430446</v>
      </c>
      <c r="R186" s="19">
        <f t="shared" si="23"/>
        <v>-3.8408312984236597</v>
      </c>
      <c r="S186" s="19">
        <f t="shared" si="24"/>
        <v>-14.334177549017902</v>
      </c>
      <c r="V186" s="74"/>
    </row>
    <row r="187" spans="1:22" x14ac:dyDescent="0.25">
      <c r="A187" s="26">
        <f>Wellpath!E187</f>
        <v>5520</v>
      </c>
      <c r="B187" s="22">
        <v>0</v>
      </c>
      <c r="C187" s="22">
        <f>SIN(Wellpath!$L187)</f>
        <v>1</v>
      </c>
      <c r="D187" s="22">
        <v>0</v>
      </c>
      <c r="E187" s="20">
        <f>Model!$W$27*((drdp!B187+drdp!K187)*XYM1!$B187+(drdp!E187+drdp!N187)*XYM1!$C187+(drdp!H187+drdp!Q187)*XYM1!$D187)</f>
        <v>8.301442686608609E-19</v>
      </c>
      <c r="F187" s="20">
        <f>Model!$W$27*((drdp!C187+drdp!L187)*XYM1!$B187+(drdp!F187+drdp!O187)*XYM1!$C187+(drdp!I187+drdp!R187)*XYM1!$D187)</f>
        <v>3.0981405882544412E-18</v>
      </c>
      <c r="G187" s="20">
        <f>Model!$W$27*((drdp!D187+drdp!M187)*XYM1!$B187+(drdp!G187+drdp!P187)*XYM1!$C187+(drdp!J187+drdp!S187)*XYM1!$D187)</f>
        <v>-5.235987755982989E-2</v>
      </c>
      <c r="H187" s="18">
        <f>Model!$W$27*((drdp!B187)*XYM1!$B187+(drdp!E187)*XYM1!$C187+(drdp!H187)*XYM1!$D187)</f>
        <v>4.1507213433043045E-19</v>
      </c>
      <c r="I187" s="18">
        <f>Model!$W$27*((drdp!C187)*XYM1!$B187+(drdp!F187)*XYM1!$C187+(drdp!I187)*XYM1!$D187)</f>
        <v>1.5490702941272206E-18</v>
      </c>
      <c r="J187" s="18">
        <f>Model!$W$27*((drdp!D187)*XYM1!$B187+(drdp!G187)*XYM1!$C187+(drdp!J187)*XYM1!$D187)</f>
        <v>-2.6179938779914945E-2</v>
      </c>
      <c r="K187" s="21">
        <f>SUM(E$3:E186)+H187</f>
        <v>0.76465666173399482</v>
      </c>
      <c r="L187" s="21">
        <f>SUM(F$3:F186)+I187</f>
        <v>2.8537375119372901</v>
      </c>
      <c r="M187" s="21">
        <f>SUM(G$3:G186)+J187</f>
        <v>-5.0753087258885587</v>
      </c>
      <c r="N187" s="19">
        <f t="shared" si="19"/>
        <v>0.58469981033417695</v>
      </c>
      <c r="O187" s="19">
        <f t="shared" si="20"/>
        <v>8.143817787038035</v>
      </c>
      <c r="P187" s="19">
        <f t="shared" si="21"/>
        <v>25.758758663080545</v>
      </c>
      <c r="Q187" s="19">
        <f t="shared" si="22"/>
        <v>2.1821293993430446</v>
      </c>
      <c r="R187" s="19">
        <f t="shared" si="23"/>
        <v>-3.8808686276073598</v>
      </c>
      <c r="S187" s="19">
        <f t="shared" si="24"/>
        <v>-14.483598895730834</v>
      </c>
      <c r="V187" s="74"/>
    </row>
    <row r="188" spans="1:22" x14ac:dyDescent="0.25">
      <c r="A188" s="26">
        <f>Wellpath!E188</f>
        <v>5550</v>
      </c>
      <c r="B188" s="22">
        <v>0</v>
      </c>
      <c r="C188" s="22">
        <f>SIN(Wellpath!$L188)</f>
        <v>1</v>
      </c>
      <c r="D188" s="22">
        <v>0</v>
      </c>
      <c r="E188" s="20">
        <f>Model!$W$27*((drdp!B188+drdp!K188)*XYM1!$B188+(drdp!E188+drdp!N188)*XYM1!$C188+(drdp!H188+drdp!Q188)*XYM1!$D188)</f>
        <v>8.301442686608609E-19</v>
      </c>
      <c r="F188" s="20">
        <f>Model!$W$27*((drdp!C188+drdp!L188)*XYM1!$B188+(drdp!F188+drdp!O188)*XYM1!$C188+(drdp!I188+drdp!R188)*XYM1!$D188)</f>
        <v>3.0981405882544412E-18</v>
      </c>
      <c r="G188" s="20">
        <f>Model!$W$27*((drdp!D188+drdp!M188)*XYM1!$B188+(drdp!G188+drdp!P188)*XYM1!$C188+(drdp!J188+drdp!S188)*XYM1!$D188)</f>
        <v>-5.235987755982989E-2</v>
      </c>
      <c r="H188" s="18">
        <f>Model!$W$27*((drdp!B188)*XYM1!$B188+(drdp!E188)*XYM1!$C188+(drdp!H188)*XYM1!$D188)</f>
        <v>4.1507213433043045E-19</v>
      </c>
      <c r="I188" s="18">
        <f>Model!$W$27*((drdp!C188)*XYM1!$B188+(drdp!F188)*XYM1!$C188+(drdp!I188)*XYM1!$D188)</f>
        <v>1.5490702941272206E-18</v>
      </c>
      <c r="J188" s="18">
        <f>Model!$W$27*((drdp!D188)*XYM1!$B188+(drdp!G188)*XYM1!$C188+(drdp!J188)*XYM1!$D188)</f>
        <v>-2.6179938779914945E-2</v>
      </c>
      <c r="K188" s="21">
        <f>SUM(E$3:E187)+H188</f>
        <v>0.76465666173399482</v>
      </c>
      <c r="L188" s="21">
        <f>SUM(F$3:F187)+I188</f>
        <v>2.8537375119372901</v>
      </c>
      <c r="M188" s="21">
        <f>SUM(G$3:G187)+J188</f>
        <v>-5.1276686034483889</v>
      </c>
      <c r="N188" s="19">
        <f t="shared" si="19"/>
        <v>0.58469981033417695</v>
      </c>
      <c r="O188" s="19">
        <f t="shared" si="20"/>
        <v>8.143817787038035</v>
      </c>
      <c r="P188" s="19">
        <f t="shared" si="21"/>
        <v>26.292985306790353</v>
      </c>
      <c r="Q188" s="19">
        <f t="shared" si="22"/>
        <v>2.1821293993430446</v>
      </c>
      <c r="R188" s="19">
        <f t="shared" si="23"/>
        <v>-3.9209059567910605</v>
      </c>
      <c r="S188" s="19">
        <f t="shared" si="24"/>
        <v>-14.633020242443765</v>
      </c>
      <c r="V188" s="74"/>
    </row>
    <row r="189" spans="1:22" x14ac:dyDescent="0.25">
      <c r="A189" s="26">
        <f>Wellpath!E189</f>
        <v>5580</v>
      </c>
      <c r="B189" s="22">
        <v>0</v>
      </c>
      <c r="C189" s="22">
        <f>SIN(Wellpath!$L189)</f>
        <v>1</v>
      </c>
      <c r="D189" s="22">
        <v>0</v>
      </c>
      <c r="E189" s="20">
        <f>Model!$W$27*((drdp!B189+drdp!K189)*XYM1!$B189+(drdp!E189+drdp!N189)*XYM1!$C189+(drdp!H189+drdp!Q189)*XYM1!$D189)</f>
        <v>8.301442686608609E-19</v>
      </c>
      <c r="F189" s="20">
        <f>Model!$W$27*((drdp!C189+drdp!L189)*XYM1!$B189+(drdp!F189+drdp!O189)*XYM1!$C189+(drdp!I189+drdp!R189)*XYM1!$D189)</f>
        <v>3.0981405882544412E-18</v>
      </c>
      <c r="G189" s="20">
        <f>Model!$W$27*((drdp!D189+drdp!M189)*XYM1!$B189+(drdp!G189+drdp!P189)*XYM1!$C189+(drdp!J189+drdp!S189)*XYM1!$D189)</f>
        <v>-5.235987755982989E-2</v>
      </c>
      <c r="H189" s="18">
        <f>Model!$W$27*((drdp!B189)*XYM1!$B189+(drdp!E189)*XYM1!$C189+(drdp!H189)*XYM1!$D189)</f>
        <v>4.1507213433043045E-19</v>
      </c>
      <c r="I189" s="18">
        <f>Model!$W$27*((drdp!C189)*XYM1!$B189+(drdp!F189)*XYM1!$C189+(drdp!I189)*XYM1!$D189)</f>
        <v>1.5490702941272206E-18</v>
      </c>
      <c r="J189" s="18">
        <f>Model!$W$27*((drdp!D189)*XYM1!$B189+(drdp!G189)*XYM1!$C189+(drdp!J189)*XYM1!$D189)</f>
        <v>-2.6179938779914945E-2</v>
      </c>
      <c r="K189" s="21">
        <f>SUM(E$3:E188)+H189</f>
        <v>0.76465666173399482</v>
      </c>
      <c r="L189" s="21">
        <f>SUM(F$3:F188)+I189</f>
        <v>2.8537375119372901</v>
      </c>
      <c r="M189" s="21">
        <f>SUM(G$3:G188)+J189</f>
        <v>-5.1800284810082191</v>
      </c>
      <c r="N189" s="19">
        <f t="shared" si="19"/>
        <v>0.58469981033417695</v>
      </c>
      <c r="O189" s="19">
        <f t="shared" si="20"/>
        <v>8.143817787038035</v>
      </c>
      <c r="P189" s="19">
        <f t="shared" si="21"/>
        <v>26.832695064056317</v>
      </c>
      <c r="Q189" s="19">
        <f t="shared" si="22"/>
        <v>2.1821293993430446</v>
      </c>
      <c r="R189" s="19">
        <f t="shared" si="23"/>
        <v>-3.9609432859747606</v>
      </c>
      <c r="S189" s="19">
        <f t="shared" si="24"/>
        <v>-14.782441589156695</v>
      </c>
      <c r="V189" s="74"/>
    </row>
    <row r="190" spans="1:22" x14ac:dyDescent="0.25">
      <c r="A190" s="26">
        <f>Wellpath!E190</f>
        <v>5610</v>
      </c>
      <c r="B190" s="22">
        <v>0</v>
      </c>
      <c r="C190" s="22">
        <f>SIN(Wellpath!$L190)</f>
        <v>1</v>
      </c>
      <c r="D190" s="22">
        <v>0</v>
      </c>
      <c r="E190" s="20">
        <f>Model!$W$27*((drdp!B190+drdp!K190)*XYM1!$B190+(drdp!E190+drdp!N190)*XYM1!$C190+(drdp!H190+drdp!Q190)*XYM1!$D190)</f>
        <v>8.301442686608609E-19</v>
      </c>
      <c r="F190" s="20">
        <f>Model!$W$27*((drdp!C190+drdp!L190)*XYM1!$B190+(drdp!F190+drdp!O190)*XYM1!$C190+(drdp!I190+drdp!R190)*XYM1!$D190)</f>
        <v>3.0981405882544412E-18</v>
      </c>
      <c r="G190" s="20">
        <f>Model!$W$27*((drdp!D190+drdp!M190)*XYM1!$B190+(drdp!G190+drdp!P190)*XYM1!$C190+(drdp!J190+drdp!S190)*XYM1!$D190)</f>
        <v>-5.235987755982989E-2</v>
      </c>
      <c r="H190" s="18">
        <f>Model!$W$27*((drdp!B190)*XYM1!$B190+(drdp!E190)*XYM1!$C190+(drdp!H190)*XYM1!$D190)</f>
        <v>4.1507213433043045E-19</v>
      </c>
      <c r="I190" s="18">
        <f>Model!$W$27*((drdp!C190)*XYM1!$B190+(drdp!F190)*XYM1!$C190+(drdp!I190)*XYM1!$D190)</f>
        <v>1.5490702941272206E-18</v>
      </c>
      <c r="J190" s="18">
        <f>Model!$W$27*((drdp!D190)*XYM1!$B190+(drdp!G190)*XYM1!$C190+(drdp!J190)*XYM1!$D190)</f>
        <v>-2.6179938779914945E-2</v>
      </c>
      <c r="K190" s="21">
        <f>SUM(E$3:E189)+H190</f>
        <v>0.76465666173399482</v>
      </c>
      <c r="L190" s="21">
        <f>SUM(F$3:F189)+I190</f>
        <v>2.8537375119372901</v>
      </c>
      <c r="M190" s="21">
        <f>SUM(G$3:G189)+J190</f>
        <v>-5.2323883585680493</v>
      </c>
      <c r="N190" s="19">
        <f t="shared" si="19"/>
        <v>0.58469981033417695</v>
      </c>
      <c r="O190" s="19">
        <f t="shared" si="20"/>
        <v>8.143817787038035</v>
      </c>
      <c r="P190" s="19">
        <f t="shared" si="21"/>
        <v>27.377887934878444</v>
      </c>
      <c r="Q190" s="19">
        <f t="shared" si="22"/>
        <v>2.1821293993430446</v>
      </c>
      <c r="R190" s="19">
        <f t="shared" si="23"/>
        <v>-4.0009806151584613</v>
      </c>
      <c r="S190" s="19">
        <f t="shared" si="24"/>
        <v>-14.931862935869626</v>
      </c>
      <c r="V190" s="74"/>
    </row>
    <row r="191" spans="1:22" x14ac:dyDescent="0.25">
      <c r="A191" s="26">
        <f>Wellpath!E191</f>
        <v>5640</v>
      </c>
      <c r="B191" s="22">
        <v>0</v>
      </c>
      <c r="C191" s="22">
        <f>SIN(Wellpath!$L191)</f>
        <v>1</v>
      </c>
      <c r="D191" s="22">
        <v>0</v>
      </c>
      <c r="E191" s="20">
        <f>Model!$W$27*((drdp!B191+drdp!K191)*XYM1!$B191+(drdp!E191+drdp!N191)*XYM1!$C191+(drdp!H191+drdp!Q191)*XYM1!$D191)</f>
        <v>8.301442686608609E-19</v>
      </c>
      <c r="F191" s="20">
        <f>Model!$W$27*((drdp!C191+drdp!L191)*XYM1!$B191+(drdp!F191+drdp!O191)*XYM1!$C191+(drdp!I191+drdp!R191)*XYM1!$D191)</f>
        <v>3.0981405882544412E-18</v>
      </c>
      <c r="G191" s="20">
        <f>Model!$W$27*((drdp!D191+drdp!M191)*XYM1!$B191+(drdp!G191+drdp!P191)*XYM1!$C191+(drdp!J191+drdp!S191)*XYM1!$D191)</f>
        <v>-5.235987755982989E-2</v>
      </c>
      <c r="H191" s="18">
        <f>Model!$W$27*((drdp!B191)*XYM1!$B191+(drdp!E191)*XYM1!$C191+(drdp!H191)*XYM1!$D191)</f>
        <v>4.1507213433043045E-19</v>
      </c>
      <c r="I191" s="18">
        <f>Model!$W$27*((drdp!C191)*XYM1!$B191+(drdp!F191)*XYM1!$C191+(drdp!I191)*XYM1!$D191)</f>
        <v>1.5490702941272206E-18</v>
      </c>
      <c r="J191" s="18">
        <f>Model!$W$27*((drdp!D191)*XYM1!$B191+(drdp!G191)*XYM1!$C191+(drdp!J191)*XYM1!$D191)</f>
        <v>-2.6179938779914945E-2</v>
      </c>
      <c r="K191" s="21">
        <f>SUM(E$3:E190)+H191</f>
        <v>0.76465666173399482</v>
      </c>
      <c r="L191" s="21">
        <f>SUM(F$3:F190)+I191</f>
        <v>2.8537375119372901</v>
      </c>
      <c r="M191" s="21">
        <f>SUM(G$3:G190)+J191</f>
        <v>-5.2847482361278795</v>
      </c>
      <c r="N191" s="19">
        <f t="shared" si="19"/>
        <v>0.58469981033417695</v>
      </c>
      <c r="O191" s="19">
        <f t="shared" si="20"/>
        <v>8.143817787038035</v>
      </c>
      <c r="P191" s="19">
        <f t="shared" si="21"/>
        <v>27.928563919256732</v>
      </c>
      <c r="Q191" s="19">
        <f t="shared" si="22"/>
        <v>2.1821293993430446</v>
      </c>
      <c r="R191" s="19">
        <f t="shared" si="23"/>
        <v>-4.0410179443421619</v>
      </c>
      <c r="S191" s="19">
        <f t="shared" si="24"/>
        <v>-15.081284282582557</v>
      </c>
      <c r="V191" s="74"/>
    </row>
    <row r="192" spans="1:22" x14ac:dyDescent="0.25">
      <c r="A192" s="26">
        <f>Wellpath!E192</f>
        <v>5670</v>
      </c>
      <c r="B192" s="22">
        <v>0</v>
      </c>
      <c r="C192" s="22">
        <f>SIN(Wellpath!$L192)</f>
        <v>1</v>
      </c>
      <c r="D192" s="22">
        <v>0</v>
      </c>
      <c r="E192" s="20">
        <f>Model!$W$27*((drdp!B192+drdp!K192)*XYM1!$B192+(drdp!E192+drdp!N192)*XYM1!$C192+(drdp!H192+drdp!Q192)*XYM1!$D192)</f>
        <v>8.301442686608609E-19</v>
      </c>
      <c r="F192" s="20">
        <f>Model!$W$27*((drdp!C192+drdp!L192)*XYM1!$B192+(drdp!F192+drdp!O192)*XYM1!$C192+(drdp!I192+drdp!R192)*XYM1!$D192)</f>
        <v>3.0981405882544412E-18</v>
      </c>
      <c r="G192" s="20">
        <f>Model!$W$27*((drdp!D192+drdp!M192)*XYM1!$B192+(drdp!G192+drdp!P192)*XYM1!$C192+(drdp!J192+drdp!S192)*XYM1!$D192)</f>
        <v>-5.235987755982989E-2</v>
      </c>
      <c r="H192" s="18">
        <f>Model!$W$27*((drdp!B192)*XYM1!$B192+(drdp!E192)*XYM1!$C192+(drdp!H192)*XYM1!$D192)</f>
        <v>4.1507213433043045E-19</v>
      </c>
      <c r="I192" s="18">
        <f>Model!$W$27*((drdp!C192)*XYM1!$B192+(drdp!F192)*XYM1!$C192+(drdp!I192)*XYM1!$D192)</f>
        <v>1.5490702941272206E-18</v>
      </c>
      <c r="J192" s="18">
        <f>Model!$W$27*((drdp!D192)*XYM1!$B192+(drdp!G192)*XYM1!$C192+(drdp!J192)*XYM1!$D192)</f>
        <v>-2.6179938779914945E-2</v>
      </c>
      <c r="K192" s="21">
        <f>SUM(E$3:E191)+H192</f>
        <v>0.76465666173399482</v>
      </c>
      <c r="L192" s="21">
        <f>SUM(F$3:F191)+I192</f>
        <v>2.8537375119372901</v>
      </c>
      <c r="M192" s="21">
        <f>SUM(G$3:G191)+J192</f>
        <v>-5.3371081136877097</v>
      </c>
      <c r="N192" s="19">
        <f t="shared" si="19"/>
        <v>0.58469981033417695</v>
      </c>
      <c r="O192" s="19">
        <f t="shared" si="20"/>
        <v>8.143817787038035</v>
      </c>
      <c r="P192" s="19">
        <f t="shared" si="21"/>
        <v>28.484723017191182</v>
      </c>
      <c r="Q192" s="19">
        <f t="shared" si="22"/>
        <v>2.1821293993430446</v>
      </c>
      <c r="R192" s="19">
        <f t="shared" si="23"/>
        <v>-4.0810552735258625</v>
      </c>
      <c r="S192" s="19">
        <f t="shared" si="24"/>
        <v>-15.230705629295487</v>
      </c>
      <c r="V192" s="74"/>
    </row>
    <row r="193" spans="1:22" x14ac:dyDescent="0.25">
      <c r="A193" s="26">
        <f>Wellpath!E193</f>
        <v>5700</v>
      </c>
      <c r="B193" s="22">
        <v>0</v>
      </c>
      <c r="C193" s="22">
        <f>SIN(Wellpath!$L193)</f>
        <v>1</v>
      </c>
      <c r="D193" s="22">
        <v>0</v>
      </c>
      <c r="E193" s="20">
        <f>Model!$W$27*((drdp!B193+drdp!K193)*XYM1!$B193+(drdp!E193+drdp!N193)*XYM1!$C193+(drdp!H193+drdp!Q193)*XYM1!$D193)</f>
        <v>8.301442686608609E-19</v>
      </c>
      <c r="F193" s="20">
        <f>Model!$W$27*((drdp!C193+drdp!L193)*XYM1!$B193+(drdp!F193+drdp!O193)*XYM1!$C193+(drdp!I193+drdp!R193)*XYM1!$D193)</f>
        <v>3.0981405882544412E-18</v>
      </c>
      <c r="G193" s="20">
        <f>Model!$W$27*((drdp!D193+drdp!M193)*XYM1!$B193+(drdp!G193+drdp!P193)*XYM1!$C193+(drdp!J193+drdp!S193)*XYM1!$D193)</f>
        <v>-5.235987755982989E-2</v>
      </c>
      <c r="H193" s="18">
        <f>Model!$W$27*((drdp!B193)*XYM1!$B193+(drdp!E193)*XYM1!$C193+(drdp!H193)*XYM1!$D193)</f>
        <v>4.1507213433043045E-19</v>
      </c>
      <c r="I193" s="18">
        <f>Model!$W$27*((drdp!C193)*XYM1!$B193+(drdp!F193)*XYM1!$C193+(drdp!I193)*XYM1!$D193)</f>
        <v>1.5490702941272206E-18</v>
      </c>
      <c r="J193" s="18">
        <f>Model!$W$27*((drdp!D193)*XYM1!$B193+(drdp!G193)*XYM1!$C193+(drdp!J193)*XYM1!$D193)</f>
        <v>-2.6179938779914945E-2</v>
      </c>
      <c r="K193" s="21">
        <f>SUM(E$3:E192)+H193</f>
        <v>0.76465666173399482</v>
      </c>
      <c r="L193" s="21">
        <f>SUM(F$3:F192)+I193</f>
        <v>2.8537375119372901</v>
      </c>
      <c r="M193" s="21">
        <f>SUM(G$3:G192)+J193</f>
        <v>-5.3894679912475398</v>
      </c>
      <c r="N193" s="19">
        <f t="shared" si="19"/>
        <v>0.58469981033417695</v>
      </c>
      <c r="O193" s="19">
        <f t="shared" si="20"/>
        <v>8.143817787038035</v>
      </c>
      <c r="P193" s="19">
        <f t="shared" si="21"/>
        <v>29.046365228681793</v>
      </c>
      <c r="Q193" s="19">
        <f t="shared" si="22"/>
        <v>2.1821293993430446</v>
      </c>
      <c r="R193" s="19">
        <f t="shared" si="23"/>
        <v>-4.1210926027095622</v>
      </c>
      <c r="S193" s="19">
        <f t="shared" si="24"/>
        <v>-15.38012697600842</v>
      </c>
      <c r="V193" s="74"/>
    </row>
    <row r="194" spans="1:22" x14ac:dyDescent="0.25">
      <c r="A194" s="26">
        <f>Wellpath!E194</f>
        <v>5730</v>
      </c>
      <c r="B194" s="22">
        <v>0</v>
      </c>
      <c r="C194" s="22">
        <f>SIN(Wellpath!$L194)</f>
        <v>1</v>
      </c>
      <c r="D194" s="22">
        <v>0</v>
      </c>
      <c r="E194" s="20">
        <f>Model!$W$27*((drdp!B194+drdp!K194)*XYM1!$B194+(drdp!E194+drdp!N194)*XYM1!$C194+(drdp!H194+drdp!Q194)*XYM1!$D194)</f>
        <v>8.301442686608609E-19</v>
      </c>
      <c r="F194" s="20">
        <f>Model!$W$27*((drdp!C194+drdp!L194)*XYM1!$B194+(drdp!F194+drdp!O194)*XYM1!$C194+(drdp!I194+drdp!R194)*XYM1!$D194)</f>
        <v>3.0981405882544412E-18</v>
      </c>
      <c r="G194" s="20">
        <f>Model!$W$27*((drdp!D194+drdp!M194)*XYM1!$B194+(drdp!G194+drdp!P194)*XYM1!$C194+(drdp!J194+drdp!S194)*XYM1!$D194)</f>
        <v>-5.235987755982989E-2</v>
      </c>
      <c r="H194" s="18">
        <f>Model!$W$27*((drdp!B194)*XYM1!$B194+(drdp!E194)*XYM1!$C194+(drdp!H194)*XYM1!$D194)</f>
        <v>4.1507213433043045E-19</v>
      </c>
      <c r="I194" s="18">
        <f>Model!$W$27*((drdp!C194)*XYM1!$B194+(drdp!F194)*XYM1!$C194+(drdp!I194)*XYM1!$D194)</f>
        <v>1.5490702941272206E-18</v>
      </c>
      <c r="J194" s="18">
        <f>Model!$W$27*((drdp!D194)*XYM1!$B194+(drdp!G194)*XYM1!$C194+(drdp!J194)*XYM1!$D194)</f>
        <v>-2.6179938779914945E-2</v>
      </c>
      <c r="K194" s="21">
        <f>SUM(E$3:E193)+H194</f>
        <v>0.76465666173399482</v>
      </c>
      <c r="L194" s="21">
        <f>SUM(F$3:F193)+I194</f>
        <v>2.8537375119372901</v>
      </c>
      <c r="M194" s="21">
        <f>SUM(G$3:G193)+J194</f>
        <v>-5.44182786880737</v>
      </c>
      <c r="N194" s="19">
        <f t="shared" si="19"/>
        <v>0.58469981033417695</v>
      </c>
      <c r="O194" s="19">
        <f t="shared" si="20"/>
        <v>8.143817787038035</v>
      </c>
      <c r="P194" s="19">
        <f t="shared" si="21"/>
        <v>29.613490553728564</v>
      </c>
      <c r="Q194" s="19">
        <f t="shared" si="22"/>
        <v>2.1821293993430446</v>
      </c>
      <c r="R194" s="19">
        <f t="shared" si="23"/>
        <v>-4.1611299318932629</v>
      </c>
      <c r="S194" s="19">
        <f t="shared" si="24"/>
        <v>-15.52954832272135</v>
      </c>
      <c r="V194" s="74"/>
    </row>
    <row r="195" spans="1:22" x14ac:dyDescent="0.25">
      <c r="A195" s="26">
        <f>Wellpath!E195</f>
        <v>5760</v>
      </c>
      <c r="B195" s="22">
        <v>0</v>
      </c>
      <c r="C195" s="22">
        <f>SIN(Wellpath!$L195)</f>
        <v>1</v>
      </c>
      <c r="D195" s="22">
        <v>0</v>
      </c>
      <c r="E195" s="20">
        <f>Model!$W$27*((drdp!B195+drdp!K195)*XYM1!$B195+(drdp!E195+drdp!N195)*XYM1!$C195+(drdp!H195+drdp!Q195)*XYM1!$D195)</f>
        <v>8.301442686608609E-19</v>
      </c>
      <c r="F195" s="20">
        <f>Model!$W$27*((drdp!C195+drdp!L195)*XYM1!$B195+(drdp!F195+drdp!O195)*XYM1!$C195+(drdp!I195+drdp!R195)*XYM1!$D195)</f>
        <v>3.0981405882544412E-18</v>
      </c>
      <c r="G195" s="20">
        <f>Model!$W$27*((drdp!D195+drdp!M195)*XYM1!$B195+(drdp!G195+drdp!P195)*XYM1!$C195+(drdp!J195+drdp!S195)*XYM1!$D195)</f>
        <v>-5.235987755982989E-2</v>
      </c>
      <c r="H195" s="18">
        <f>Model!$W$27*((drdp!B195)*XYM1!$B195+(drdp!E195)*XYM1!$C195+(drdp!H195)*XYM1!$D195)</f>
        <v>4.1507213433043045E-19</v>
      </c>
      <c r="I195" s="18">
        <f>Model!$W$27*((drdp!C195)*XYM1!$B195+(drdp!F195)*XYM1!$C195+(drdp!I195)*XYM1!$D195)</f>
        <v>1.5490702941272206E-18</v>
      </c>
      <c r="J195" s="18">
        <f>Model!$W$27*((drdp!D195)*XYM1!$B195+(drdp!G195)*XYM1!$C195+(drdp!J195)*XYM1!$D195)</f>
        <v>-2.6179938779914945E-2</v>
      </c>
      <c r="K195" s="21">
        <f>SUM(E$3:E194)+H195</f>
        <v>0.76465666173399482</v>
      </c>
      <c r="L195" s="21">
        <f>SUM(F$3:F194)+I195</f>
        <v>2.8537375119372901</v>
      </c>
      <c r="M195" s="21">
        <f>SUM(G$3:G194)+J195</f>
        <v>-5.4941877463672002</v>
      </c>
      <c r="N195" s="19">
        <f t="shared" si="19"/>
        <v>0.58469981033417695</v>
      </c>
      <c r="O195" s="19">
        <f t="shared" si="20"/>
        <v>8.143817787038035</v>
      </c>
      <c r="P195" s="19">
        <f t="shared" si="21"/>
        <v>30.186098992331495</v>
      </c>
      <c r="Q195" s="19">
        <f t="shared" si="22"/>
        <v>2.1821293993430446</v>
      </c>
      <c r="R195" s="19">
        <f t="shared" si="23"/>
        <v>-4.2011672610769635</v>
      </c>
      <c r="S195" s="19">
        <f t="shared" si="24"/>
        <v>-15.678969669434281</v>
      </c>
      <c r="V195" s="74"/>
    </row>
    <row r="196" spans="1:22" x14ac:dyDescent="0.25">
      <c r="A196" s="26">
        <f>Wellpath!E196</f>
        <v>5790</v>
      </c>
      <c r="B196" s="22">
        <v>0</v>
      </c>
      <c r="C196" s="22">
        <f>SIN(Wellpath!$L196)</f>
        <v>1</v>
      </c>
      <c r="D196" s="22">
        <v>0</v>
      </c>
      <c r="E196" s="20">
        <f>Model!$W$27*((drdp!B196+drdp!K196)*XYM1!$B196+(drdp!E196+drdp!N196)*XYM1!$C196+(drdp!H196+drdp!Q196)*XYM1!$D196)</f>
        <v>8.301442686608609E-19</v>
      </c>
      <c r="F196" s="20">
        <f>Model!$W$27*((drdp!C196+drdp!L196)*XYM1!$B196+(drdp!F196+drdp!O196)*XYM1!$C196+(drdp!I196+drdp!R196)*XYM1!$D196)</f>
        <v>3.0981405882544412E-18</v>
      </c>
      <c r="G196" s="20">
        <f>Model!$W$27*((drdp!D196+drdp!M196)*XYM1!$B196+(drdp!G196+drdp!P196)*XYM1!$C196+(drdp!J196+drdp!S196)*XYM1!$D196)</f>
        <v>-5.235987755982989E-2</v>
      </c>
      <c r="H196" s="18">
        <f>Model!$W$27*((drdp!B196)*XYM1!$B196+(drdp!E196)*XYM1!$C196+(drdp!H196)*XYM1!$D196)</f>
        <v>4.1507213433043045E-19</v>
      </c>
      <c r="I196" s="18">
        <f>Model!$W$27*((drdp!C196)*XYM1!$B196+(drdp!F196)*XYM1!$C196+(drdp!I196)*XYM1!$D196)</f>
        <v>1.5490702941272206E-18</v>
      </c>
      <c r="J196" s="18">
        <f>Model!$W$27*((drdp!D196)*XYM1!$B196+(drdp!G196)*XYM1!$C196+(drdp!J196)*XYM1!$D196)</f>
        <v>-2.6179938779914945E-2</v>
      </c>
      <c r="K196" s="21">
        <f>SUM(E$3:E195)+H196</f>
        <v>0.76465666173399482</v>
      </c>
      <c r="L196" s="21">
        <f>SUM(F$3:F195)+I196</f>
        <v>2.8537375119372901</v>
      </c>
      <c r="M196" s="21">
        <f>SUM(G$3:G195)+J196</f>
        <v>-5.5465476239270304</v>
      </c>
      <c r="N196" s="19">
        <f t="shared" si="19"/>
        <v>0.58469981033417695</v>
      </c>
      <c r="O196" s="19">
        <f t="shared" si="20"/>
        <v>8.143817787038035</v>
      </c>
      <c r="P196" s="19">
        <f t="shared" si="21"/>
        <v>30.764190544490585</v>
      </c>
      <c r="Q196" s="19">
        <f t="shared" si="22"/>
        <v>2.1821293993430446</v>
      </c>
      <c r="R196" s="19">
        <f t="shared" si="23"/>
        <v>-4.2412045902606641</v>
      </c>
      <c r="S196" s="19">
        <f t="shared" si="24"/>
        <v>-15.828391016147211</v>
      </c>
      <c r="V196" s="74"/>
    </row>
    <row r="197" spans="1:22" x14ac:dyDescent="0.25">
      <c r="A197" s="26">
        <f>Wellpath!E197</f>
        <v>5820</v>
      </c>
      <c r="B197" s="22">
        <v>0</v>
      </c>
      <c r="C197" s="22">
        <f>SIN(Wellpath!$L197)</f>
        <v>1</v>
      </c>
      <c r="D197" s="22">
        <v>0</v>
      </c>
      <c r="E197" s="20">
        <f>Model!$W$27*((drdp!B197+drdp!K197)*XYM1!$B197+(drdp!E197+drdp!N197)*XYM1!$C197+(drdp!H197+drdp!Q197)*XYM1!$D197)</f>
        <v>8.301442686608609E-19</v>
      </c>
      <c r="F197" s="20">
        <f>Model!$W$27*((drdp!C197+drdp!L197)*XYM1!$B197+(drdp!F197+drdp!O197)*XYM1!$C197+(drdp!I197+drdp!R197)*XYM1!$D197)</f>
        <v>3.0981405882544412E-18</v>
      </c>
      <c r="G197" s="20">
        <f>Model!$W$27*((drdp!D197+drdp!M197)*XYM1!$B197+(drdp!G197+drdp!P197)*XYM1!$C197+(drdp!J197+drdp!S197)*XYM1!$D197)</f>
        <v>-5.235987755982989E-2</v>
      </c>
      <c r="H197" s="18">
        <f>Model!$W$27*((drdp!B197)*XYM1!$B197+(drdp!E197)*XYM1!$C197+(drdp!H197)*XYM1!$D197)</f>
        <v>4.1507213433043045E-19</v>
      </c>
      <c r="I197" s="18">
        <f>Model!$W$27*((drdp!C197)*XYM1!$B197+(drdp!F197)*XYM1!$C197+(drdp!I197)*XYM1!$D197)</f>
        <v>1.5490702941272206E-18</v>
      </c>
      <c r="J197" s="18">
        <f>Model!$W$27*((drdp!D197)*XYM1!$B197+(drdp!G197)*XYM1!$C197+(drdp!J197)*XYM1!$D197)</f>
        <v>-2.6179938779914945E-2</v>
      </c>
      <c r="K197" s="21">
        <f>SUM(E$3:E196)+H197</f>
        <v>0.76465666173399482</v>
      </c>
      <c r="L197" s="21">
        <f>SUM(F$3:F196)+I197</f>
        <v>2.8537375119372901</v>
      </c>
      <c r="M197" s="21">
        <f>SUM(G$3:G196)+J197</f>
        <v>-5.5989075014868606</v>
      </c>
      <c r="N197" s="19">
        <f t="shared" si="19"/>
        <v>0.58469981033417695</v>
      </c>
      <c r="O197" s="19">
        <f t="shared" si="20"/>
        <v>8.143817787038035</v>
      </c>
      <c r="P197" s="19">
        <f t="shared" si="21"/>
        <v>31.347765210205839</v>
      </c>
      <c r="Q197" s="19">
        <f t="shared" si="22"/>
        <v>2.1821293993430446</v>
      </c>
      <c r="R197" s="19">
        <f t="shared" si="23"/>
        <v>-4.2812419194443647</v>
      </c>
      <c r="S197" s="19">
        <f t="shared" si="24"/>
        <v>-15.977812362860142</v>
      </c>
      <c r="V197" s="74"/>
    </row>
    <row r="198" spans="1:22" x14ac:dyDescent="0.25">
      <c r="A198" s="26">
        <f>Wellpath!E198</f>
        <v>5850</v>
      </c>
      <c r="B198" s="22">
        <v>0</v>
      </c>
      <c r="C198" s="22">
        <f>SIN(Wellpath!$L198)</f>
        <v>1</v>
      </c>
      <c r="D198" s="22">
        <v>0</v>
      </c>
      <c r="E198" s="20">
        <f>Model!$W$27*((drdp!B198+drdp!K198)*XYM1!$B198+(drdp!E198+drdp!N198)*XYM1!$C198+(drdp!H198+drdp!Q198)*XYM1!$D198)</f>
        <v>8.301442686608609E-19</v>
      </c>
      <c r="F198" s="20">
        <f>Model!$W$27*((drdp!C198+drdp!L198)*XYM1!$B198+(drdp!F198+drdp!O198)*XYM1!$C198+(drdp!I198+drdp!R198)*XYM1!$D198)</f>
        <v>3.0981405882544412E-18</v>
      </c>
      <c r="G198" s="20">
        <f>Model!$W$27*((drdp!D198+drdp!M198)*XYM1!$B198+(drdp!G198+drdp!P198)*XYM1!$C198+(drdp!J198+drdp!S198)*XYM1!$D198)</f>
        <v>-5.235987755982989E-2</v>
      </c>
      <c r="H198" s="18">
        <f>Model!$W$27*((drdp!B198)*XYM1!$B198+(drdp!E198)*XYM1!$C198+(drdp!H198)*XYM1!$D198)</f>
        <v>4.1507213433043045E-19</v>
      </c>
      <c r="I198" s="18">
        <f>Model!$W$27*((drdp!C198)*XYM1!$B198+(drdp!F198)*XYM1!$C198+(drdp!I198)*XYM1!$D198)</f>
        <v>1.5490702941272206E-18</v>
      </c>
      <c r="J198" s="18">
        <f>Model!$W$27*((drdp!D198)*XYM1!$B198+(drdp!G198)*XYM1!$C198+(drdp!J198)*XYM1!$D198)</f>
        <v>-2.6179938779914945E-2</v>
      </c>
      <c r="K198" s="21">
        <f>SUM(E$3:E197)+H198</f>
        <v>0.76465666173399482</v>
      </c>
      <c r="L198" s="21">
        <f>SUM(F$3:F197)+I198</f>
        <v>2.8537375119372901</v>
      </c>
      <c r="M198" s="21">
        <f>SUM(G$3:G197)+J198</f>
        <v>-5.6512673790466907</v>
      </c>
      <c r="N198" s="19">
        <f t="shared" ref="N198:N261" si="25">K198^2</f>
        <v>0.58469981033417695</v>
      </c>
      <c r="O198" s="19">
        <f t="shared" ref="O198:O261" si="26">L198^2</f>
        <v>8.143817787038035</v>
      </c>
      <c r="P198" s="19">
        <f t="shared" ref="P198:P261" si="27">M198^2</f>
        <v>31.936822989477253</v>
      </c>
      <c r="Q198" s="19">
        <f t="shared" ref="Q198:Q261" si="28">K198*L198</f>
        <v>2.1821293993430446</v>
      </c>
      <c r="R198" s="19">
        <f t="shared" ref="R198:R261" si="29">K198*M198</f>
        <v>-4.3212792486280653</v>
      </c>
      <c r="S198" s="19">
        <f t="shared" ref="S198:S261" si="30">L198*M198</f>
        <v>-16.127233709573073</v>
      </c>
      <c r="V198" s="74"/>
    </row>
    <row r="199" spans="1:22" x14ac:dyDescent="0.25">
      <c r="A199" s="26">
        <f>Wellpath!E199</f>
        <v>5880</v>
      </c>
      <c r="B199" s="22">
        <v>0</v>
      </c>
      <c r="C199" s="22">
        <f>SIN(Wellpath!$L199)</f>
        <v>1</v>
      </c>
      <c r="D199" s="22">
        <v>0</v>
      </c>
      <c r="E199" s="20">
        <f>Model!$W$27*((drdp!B199+drdp!K199)*XYM1!$B199+(drdp!E199+drdp!N199)*XYM1!$C199+(drdp!H199+drdp!Q199)*XYM1!$D199)</f>
        <v>8.301442686608609E-19</v>
      </c>
      <c r="F199" s="20">
        <f>Model!$W$27*((drdp!C199+drdp!L199)*XYM1!$B199+(drdp!F199+drdp!O199)*XYM1!$C199+(drdp!I199+drdp!R199)*XYM1!$D199)</f>
        <v>3.0981405882544412E-18</v>
      </c>
      <c r="G199" s="20">
        <f>Model!$W$27*((drdp!D199+drdp!M199)*XYM1!$B199+(drdp!G199+drdp!P199)*XYM1!$C199+(drdp!J199+drdp!S199)*XYM1!$D199)</f>
        <v>-5.235987755982989E-2</v>
      </c>
      <c r="H199" s="18">
        <f>Model!$W$27*((drdp!B199)*XYM1!$B199+(drdp!E199)*XYM1!$C199+(drdp!H199)*XYM1!$D199)</f>
        <v>4.1507213433043045E-19</v>
      </c>
      <c r="I199" s="18">
        <f>Model!$W$27*((drdp!C199)*XYM1!$B199+(drdp!F199)*XYM1!$C199+(drdp!I199)*XYM1!$D199)</f>
        <v>1.5490702941272206E-18</v>
      </c>
      <c r="J199" s="18">
        <f>Model!$W$27*((drdp!D199)*XYM1!$B199+(drdp!G199)*XYM1!$C199+(drdp!J199)*XYM1!$D199)</f>
        <v>-2.6179938779914945E-2</v>
      </c>
      <c r="K199" s="21">
        <f>SUM(E$3:E198)+H199</f>
        <v>0.76465666173399482</v>
      </c>
      <c r="L199" s="21">
        <f>SUM(F$3:F198)+I199</f>
        <v>2.8537375119372901</v>
      </c>
      <c r="M199" s="21">
        <f>SUM(G$3:G198)+J199</f>
        <v>-5.7036272566065209</v>
      </c>
      <c r="N199" s="19">
        <f t="shared" si="25"/>
        <v>0.58469981033417695</v>
      </c>
      <c r="O199" s="19">
        <f t="shared" si="26"/>
        <v>8.143817787038035</v>
      </c>
      <c r="P199" s="19">
        <f t="shared" si="27"/>
        <v>32.531363882304831</v>
      </c>
      <c r="Q199" s="19">
        <f t="shared" si="28"/>
        <v>2.1821293993430446</v>
      </c>
      <c r="R199" s="19">
        <f t="shared" si="29"/>
        <v>-4.3613165778117651</v>
      </c>
      <c r="S199" s="19">
        <f t="shared" si="30"/>
        <v>-16.276655056286003</v>
      </c>
      <c r="V199" s="74"/>
    </row>
    <row r="200" spans="1:22" x14ac:dyDescent="0.25">
      <c r="A200" s="26">
        <f>Wellpath!E200</f>
        <v>5910</v>
      </c>
      <c r="B200" s="22">
        <v>0</v>
      </c>
      <c r="C200" s="22">
        <f>SIN(Wellpath!$L200)</f>
        <v>1</v>
      </c>
      <c r="D200" s="22">
        <v>0</v>
      </c>
      <c r="E200" s="20">
        <f>Model!$W$27*((drdp!B200+drdp!K200)*XYM1!$B200+(drdp!E200+drdp!N200)*XYM1!$C200+(drdp!H200+drdp!Q200)*XYM1!$D200)</f>
        <v>8.301442686608609E-19</v>
      </c>
      <c r="F200" s="20">
        <f>Model!$W$27*((drdp!C200+drdp!L200)*XYM1!$B200+(drdp!F200+drdp!O200)*XYM1!$C200+(drdp!I200+drdp!R200)*XYM1!$D200)</f>
        <v>3.0981405882544412E-18</v>
      </c>
      <c r="G200" s="20">
        <f>Model!$W$27*((drdp!D200+drdp!M200)*XYM1!$B200+(drdp!G200+drdp!P200)*XYM1!$C200+(drdp!J200+drdp!S200)*XYM1!$D200)</f>
        <v>-5.235987755982989E-2</v>
      </c>
      <c r="H200" s="18">
        <f>Model!$W$27*((drdp!B200)*XYM1!$B200+(drdp!E200)*XYM1!$C200+(drdp!H200)*XYM1!$D200)</f>
        <v>4.1507213433043045E-19</v>
      </c>
      <c r="I200" s="18">
        <f>Model!$W$27*((drdp!C200)*XYM1!$B200+(drdp!F200)*XYM1!$C200+(drdp!I200)*XYM1!$D200)</f>
        <v>1.5490702941272206E-18</v>
      </c>
      <c r="J200" s="18">
        <f>Model!$W$27*((drdp!D200)*XYM1!$B200+(drdp!G200)*XYM1!$C200+(drdp!J200)*XYM1!$D200)</f>
        <v>-2.6179938779914945E-2</v>
      </c>
      <c r="K200" s="21">
        <f>SUM(E$3:E199)+H200</f>
        <v>0.76465666173399482</v>
      </c>
      <c r="L200" s="21">
        <f>SUM(F$3:F199)+I200</f>
        <v>2.8537375119372901</v>
      </c>
      <c r="M200" s="21">
        <f>SUM(G$3:G199)+J200</f>
        <v>-5.7559871341663511</v>
      </c>
      <c r="N200" s="19">
        <f t="shared" si="25"/>
        <v>0.58469981033417695</v>
      </c>
      <c r="O200" s="19">
        <f t="shared" si="26"/>
        <v>8.143817787038035</v>
      </c>
      <c r="P200" s="19">
        <f t="shared" si="27"/>
        <v>33.131387888688565</v>
      </c>
      <c r="Q200" s="19">
        <f t="shared" si="28"/>
        <v>2.1821293993430446</v>
      </c>
      <c r="R200" s="19">
        <f t="shared" si="29"/>
        <v>-4.4013539069954657</v>
      </c>
      <c r="S200" s="19">
        <f t="shared" si="30"/>
        <v>-16.426076402998934</v>
      </c>
      <c r="V200" s="74"/>
    </row>
    <row r="201" spans="1:22" x14ac:dyDescent="0.25">
      <c r="A201" s="26">
        <f>Wellpath!E201</f>
        <v>5940</v>
      </c>
      <c r="B201" s="22">
        <v>0</v>
      </c>
      <c r="C201" s="22">
        <f>SIN(Wellpath!$L201)</f>
        <v>1</v>
      </c>
      <c r="D201" s="22">
        <v>0</v>
      </c>
      <c r="E201" s="20">
        <f>Model!$W$27*((drdp!B201+drdp!K201)*XYM1!$B201+(drdp!E201+drdp!N201)*XYM1!$C201+(drdp!H201+drdp!Q201)*XYM1!$D201)</f>
        <v>8.301442686608609E-19</v>
      </c>
      <c r="F201" s="20">
        <f>Model!$W$27*((drdp!C201+drdp!L201)*XYM1!$B201+(drdp!F201+drdp!O201)*XYM1!$C201+(drdp!I201+drdp!R201)*XYM1!$D201)</f>
        <v>3.0981405882544412E-18</v>
      </c>
      <c r="G201" s="20">
        <f>Model!$W$27*((drdp!D201+drdp!M201)*XYM1!$B201+(drdp!G201+drdp!P201)*XYM1!$C201+(drdp!J201+drdp!S201)*XYM1!$D201)</f>
        <v>-5.235987755982989E-2</v>
      </c>
      <c r="H201" s="18">
        <f>Model!$W$27*((drdp!B201)*XYM1!$B201+(drdp!E201)*XYM1!$C201+(drdp!H201)*XYM1!$D201)</f>
        <v>4.1507213433043045E-19</v>
      </c>
      <c r="I201" s="18">
        <f>Model!$W$27*((drdp!C201)*XYM1!$B201+(drdp!F201)*XYM1!$C201+(drdp!I201)*XYM1!$D201)</f>
        <v>1.5490702941272206E-18</v>
      </c>
      <c r="J201" s="18">
        <f>Model!$W$27*((drdp!D201)*XYM1!$B201+(drdp!G201)*XYM1!$C201+(drdp!J201)*XYM1!$D201)</f>
        <v>-2.6179938779914945E-2</v>
      </c>
      <c r="K201" s="21">
        <f>SUM(E$3:E200)+H201</f>
        <v>0.76465666173399482</v>
      </c>
      <c r="L201" s="21">
        <f>SUM(F$3:F200)+I201</f>
        <v>2.8537375119372901</v>
      </c>
      <c r="M201" s="21">
        <f>SUM(G$3:G200)+J201</f>
        <v>-5.8083470117261813</v>
      </c>
      <c r="N201" s="19">
        <f t="shared" si="25"/>
        <v>0.58469981033417695</v>
      </c>
      <c r="O201" s="19">
        <f t="shared" si="26"/>
        <v>8.143817787038035</v>
      </c>
      <c r="P201" s="19">
        <f t="shared" si="27"/>
        <v>33.736895008628458</v>
      </c>
      <c r="Q201" s="19">
        <f t="shared" si="28"/>
        <v>2.1821293993430446</v>
      </c>
      <c r="R201" s="19">
        <f t="shared" si="29"/>
        <v>-4.4413912361791663</v>
      </c>
      <c r="S201" s="19">
        <f t="shared" si="30"/>
        <v>-16.575497749711868</v>
      </c>
      <c r="V201" s="74"/>
    </row>
    <row r="202" spans="1:22" x14ac:dyDescent="0.25">
      <c r="A202" s="26">
        <f>Wellpath!E202</f>
        <v>5970</v>
      </c>
      <c r="B202" s="22">
        <v>0</v>
      </c>
      <c r="C202" s="22">
        <f>SIN(Wellpath!$L202)</f>
        <v>1</v>
      </c>
      <c r="D202" s="22">
        <v>0</v>
      </c>
      <c r="E202" s="20">
        <f>Model!$W$27*((drdp!B202+drdp!K202)*XYM1!$B202+(drdp!E202+drdp!N202)*XYM1!$C202+(drdp!H202+drdp!Q202)*XYM1!$D202)</f>
        <v>8.301442686608609E-19</v>
      </c>
      <c r="F202" s="20">
        <f>Model!$W$27*((drdp!C202+drdp!L202)*XYM1!$B202+(drdp!F202+drdp!O202)*XYM1!$C202+(drdp!I202+drdp!R202)*XYM1!$D202)</f>
        <v>3.0981405882544412E-18</v>
      </c>
      <c r="G202" s="20">
        <f>Model!$W$27*((drdp!D202+drdp!M202)*XYM1!$B202+(drdp!G202+drdp!P202)*XYM1!$C202+(drdp!J202+drdp!S202)*XYM1!$D202)</f>
        <v>-5.235987755982989E-2</v>
      </c>
      <c r="H202" s="18">
        <f>Model!$W$27*((drdp!B202)*XYM1!$B202+(drdp!E202)*XYM1!$C202+(drdp!H202)*XYM1!$D202)</f>
        <v>4.1507213433043045E-19</v>
      </c>
      <c r="I202" s="18">
        <f>Model!$W$27*((drdp!C202)*XYM1!$B202+(drdp!F202)*XYM1!$C202+(drdp!I202)*XYM1!$D202)</f>
        <v>1.5490702941272206E-18</v>
      </c>
      <c r="J202" s="18">
        <f>Model!$W$27*((drdp!D202)*XYM1!$B202+(drdp!G202)*XYM1!$C202+(drdp!J202)*XYM1!$D202)</f>
        <v>-2.6179938779914945E-2</v>
      </c>
      <c r="K202" s="21">
        <f>SUM(E$3:E201)+H202</f>
        <v>0.76465666173399482</v>
      </c>
      <c r="L202" s="21">
        <f>SUM(F$3:F201)+I202</f>
        <v>2.8537375119372901</v>
      </c>
      <c r="M202" s="21">
        <f>SUM(G$3:G201)+J202</f>
        <v>-5.8607068892860115</v>
      </c>
      <c r="N202" s="19">
        <f t="shared" si="25"/>
        <v>0.58469981033417695</v>
      </c>
      <c r="O202" s="19">
        <f t="shared" si="26"/>
        <v>8.143817787038035</v>
      </c>
      <c r="P202" s="19">
        <f t="shared" si="27"/>
        <v>34.347885242124519</v>
      </c>
      <c r="Q202" s="19">
        <f t="shared" si="28"/>
        <v>2.1821293993430446</v>
      </c>
      <c r="R202" s="19">
        <f t="shared" si="29"/>
        <v>-4.4814285653628669</v>
      </c>
      <c r="S202" s="19">
        <f t="shared" si="30"/>
        <v>-16.724919096424799</v>
      </c>
      <c r="V202" s="74"/>
    </row>
    <row r="203" spans="1:22" x14ac:dyDescent="0.25">
      <c r="A203" s="26">
        <f>Wellpath!E203</f>
        <v>6000</v>
      </c>
      <c r="B203" s="22">
        <v>0</v>
      </c>
      <c r="C203" s="22">
        <f>SIN(Wellpath!$L203)</f>
        <v>1</v>
      </c>
      <c r="D203" s="22">
        <v>0</v>
      </c>
      <c r="E203" s="20">
        <f>Model!$W$27*((drdp!B203+drdp!K203)*XYM1!$B203+(drdp!E203+drdp!N203)*XYM1!$C203+(drdp!H203+drdp!Q203)*XYM1!$D203)</f>
        <v>8.301442686608609E-19</v>
      </c>
      <c r="F203" s="20">
        <f>Model!$W$27*((drdp!C203+drdp!L203)*XYM1!$B203+(drdp!F203+drdp!O203)*XYM1!$C203+(drdp!I203+drdp!R203)*XYM1!$D203)</f>
        <v>3.0981405882544412E-18</v>
      </c>
      <c r="G203" s="20">
        <f>Model!$W$27*((drdp!D203+drdp!M203)*XYM1!$B203+(drdp!G203+drdp!P203)*XYM1!$C203+(drdp!J203+drdp!S203)*XYM1!$D203)</f>
        <v>-5.235987755982989E-2</v>
      </c>
      <c r="H203" s="18">
        <f>Model!$W$27*((drdp!B203)*XYM1!$B203+(drdp!E203)*XYM1!$C203+(drdp!H203)*XYM1!$D203)</f>
        <v>4.1507213433043045E-19</v>
      </c>
      <c r="I203" s="18">
        <f>Model!$W$27*((drdp!C203)*XYM1!$B203+(drdp!F203)*XYM1!$C203+(drdp!I203)*XYM1!$D203)</f>
        <v>1.5490702941272206E-18</v>
      </c>
      <c r="J203" s="18">
        <f>Model!$W$27*((drdp!D203)*XYM1!$B203+(drdp!G203)*XYM1!$C203+(drdp!J203)*XYM1!$D203)</f>
        <v>-2.6179938779914945E-2</v>
      </c>
      <c r="K203" s="21">
        <f>SUM(E$3:E202)+H203</f>
        <v>0.76465666173399482</v>
      </c>
      <c r="L203" s="21">
        <f>SUM(F$3:F202)+I203</f>
        <v>2.8537375119372901</v>
      </c>
      <c r="M203" s="21">
        <f>SUM(G$3:G202)+J203</f>
        <v>-5.9130667668458416</v>
      </c>
      <c r="N203" s="19">
        <f t="shared" si="25"/>
        <v>0.58469981033417695</v>
      </c>
      <c r="O203" s="19">
        <f t="shared" si="26"/>
        <v>8.143817787038035</v>
      </c>
      <c r="P203" s="19">
        <f t="shared" si="27"/>
        <v>34.964358589176733</v>
      </c>
      <c r="Q203" s="19">
        <f t="shared" si="28"/>
        <v>2.1821293993430446</v>
      </c>
      <c r="R203" s="19">
        <f t="shared" si="29"/>
        <v>-4.5214658945465676</v>
      </c>
      <c r="S203" s="19">
        <f t="shared" si="30"/>
        <v>-16.874340443137729</v>
      </c>
      <c r="V203" s="74"/>
    </row>
    <row r="204" spans="1:22" x14ac:dyDescent="0.25">
      <c r="A204" s="26">
        <f>Wellpath!E204</f>
        <v>6030</v>
      </c>
      <c r="B204" s="22">
        <v>0</v>
      </c>
      <c r="C204" s="22">
        <f>SIN(Wellpath!$L204)</f>
        <v>1</v>
      </c>
      <c r="D204" s="22">
        <v>0</v>
      </c>
      <c r="E204" s="20">
        <f>Model!$W$27*((drdp!B204+drdp!K204)*XYM1!$B204+(drdp!E204+drdp!N204)*XYM1!$C204+(drdp!H204+drdp!Q204)*XYM1!$D204)</f>
        <v>8.301442686608609E-19</v>
      </c>
      <c r="F204" s="20">
        <f>Model!$W$27*((drdp!C204+drdp!L204)*XYM1!$B204+(drdp!F204+drdp!O204)*XYM1!$C204+(drdp!I204+drdp!R204)*XYM1!$D204)</f>
        <v>3.0981405882544412E-18</v>
      </c>
      <c r="G204" s="20">
        <f>Model!$W$27*((drdp!D204+drdp!M204)*XYM1!$B204+(drdp!G204+drdp!P204)*XYM1!$C204+(drdp!J204+drdp!S204)*XYM1!$D204)</f>
        <v>-5.235987755982989E-2</v>
      </c>
      <c r="H204" s="18">
        <f>Model!$W$27*((drdp!B204)*XYM1!$B204+(drdp!E204)*XYM1!$C204+(drdp!H204)*XYM1!$D204)</f>
        <v>4.1507213433043045E-19</v>
      </c>
      <c r="I204" s="18">
        <f>Model!$W$27*((drdp!C204)*XYM1!$B204+(drdp!F204)*XYM1!$C204+(drdp!I204)*XYM1!$D204)</f>
        <v>1.5490702941272206E-18</v>
      </c>
      <c r="J204" s="18">
        <f>Model!$W$27*((drdp!D204)*XYM1!$B204+(drdp!G204)*XYM1!$C204+(drdp!J204)*XYM1!$D204)</f>
        <v>-2.6179938779914945E-2</v>
      </c>
      <c r="K204" s="21">
        <f>SUM(E$3:E203)+H204</f>
        <v>0.76465666173399482</v>
      </c>
      <c r="L204" s="21">
        <f>SUM(F$3:F203)+I204</f>
        <v>2.8537375119372901</v>
      </c>
      <c r="M204" s="21">
        <f>SUM(G$3:G203)+J204</f>
        <v>-5.9654266444056718</v>
      </c>
      <c r="N204" s="19">
        <f t="shared" si="25"/>
        <v>0.58469981033417695</v>
      </c>
      <c r="O204" s="19">
        <f t="shared" si="26"/>
        <v>8.143817787038035</v>
      </c>
      <c r="P204" s="19">
        <f t="shared" si="27"/>
        <v>35.586315049785114</v>
      </c>
      <c r="Q204" s="19">
        <f t="shared" si="28"/>
        <v>2.1821293993430446</v>
      </c>
      <c r="R204" s="19">
        <f t="shared" si="29"/>
        <v>-4.5615032237302673</v>
      </c>
      <c r="S204" s="19">
        <f t="shared" si="30"/>
        <v>-17.02376178985066</v>
      </c>
      <c r="V204" s="74"/>
    </row>
    <row r="205" spans="1:22" x14ac:dyDescent="0.25">
      <c r="A205" s="26">
        <f>Wellpath!E205</f>
        <v>6060</v>
      </c>
      <c r="B205" s="22">
        <v>0</v>
      </c>
      <c r="C205" s="22">
        <f>SIN(Wellpath!$L205)</f>
        <v>1</v>
      </c>
      <c r="D205" s="22">
        <v>0</v>
      </c>
      <c r="E205" s="20">
        <f>Model!$W$27*((drdp!B205+drdp!K205)*XYM1!$B205+(drdp!E205+drdp!N205)*XYM1!$C205+(drdp!H205+drdp!Q205)*XYM1!$D205)</f>
        <v>8.301442686608609E-19</v>
      </c>
      <c r="F205" s="20">
        <f>Model!$W$27*((drdp!C205+drdp!L205)*XYM1!$B205+(drdp!F205+drdp!O205)*XYM1!$C205+(drdp!I205+drdp!R205)*XYM1!$D205)</f>
        <v>3.0981405882544412E-18</v>
      </c>
      <c r="G205" s="20">
        <f>Model!$W$27*((drdp!D205+drdp!M205)*XYM1!$B205+(drdp!G205+drdp!P205)*XYM1!$C205+(drdp!J205+drdp!S205)*XYM1!$D205)</f>
        <v>-5.235987755982989E-2</v>
      </c>
      <c r="H205" s="18">
        <f>Model!$W$27*((drdp!B205)*XYM1!$B205+(drdp!E205)*XYM1!$C205+(drdp!H205)*XYM1!$D205)</f>
        <v>4.1507213433043045E-19</v>
      </c>
      <c r="I205" s="18">
        <f>Model!$W$27*((drdp!C205)*XYM1!$B205+(drdp!F205)*XYM1!$C205+(drdp!I205)*XYM1!$D205)</f>
        <v>1.5490702941272206E-18</v>
      </c>
      <c r="J205" s="18">
        <f>Model!$W$27*((drdp!D205)*XYM1!$B205+(drdp!G205)*XYM1!$C205+(drdp!J205)*XYM1!$D205)</f>
        <v>-2.6179938779914945E-2</v>
      </c>
      <c r="K205" s="21">
        <f>SUM(E$3:E204)+H205</f>
        <v>0.76465666173399482</v>
      </c>
      <c r="L205" s="21">
        <f>SUM(F$3:F204)+I205</f>
        <v>2.8537375119372901</v>
      </c>
      <c r="M205" s="21">
        <f>SUM(G$3:G204)+J205</f>
        <v>-6.017786521965502</v>
      </c>
      <c r="N205" s="19">
        <f t="shared" si="25"/>
        <v>0.58469981033417695</v>
      </c>
      <c r="O205" s="19">
        <f t="shared" si="26"/>
        <v>8.143817787038035</v>
      </c>
      <c r="P205" s="19">
        <f t="shared" si="27"/>
        <v>36.213754623949654</v>
      </c>
      <c r="Q205" s="19">
        <f t="shared" si="28"/>
        <v>2.1821293993430446</v>
      </c>
      <c r="R205" s="19">
        <f t="shared" si="29"/>
        <v>-4.6015405529139679</v>
      </c>
      <c r="S205" s="19">
        <f t="shared" si="30"/>
        <v>-17.173183136563591</v>
      </c>
      <c r="V205" s="74"/>
    </row>
    <row r="206" spans="1:22" x14ac:dyDescent="0.25">
      <c r="A206" s="26">
        <f>Wellpath!E206</f>
        <v>6090</v>
      </c>
      <c r="B206" s="22">
        <v>0</v>
      </c>
      <c r="C206" s="22">
        <f>SIN(Wellpath!$L206)</f>
        <v>1</v>
      </c>
      <c r="D206" s="22">
        <v>0</v>
      </c>
      <c r="E206" s="20">
        <f>Model!$W$27*((drdp!B206+drdp!K206)*XYM1!$B206+(drdp!E206+drdp!N206)*XYM1!$C206+(drdp!H206+drdp!Q206)*XYM1!$D206)</f>
        <v>8.301442686608609E-19</v>
      </c>
      <c r="F206" s="20">
        <f>Model!$W$27*((drdp!C206+drdp!L206)*XYM1!$B206+(drdp!F206+drdp!O206)*XYM1!$C206+(drdp!I206+drdp!R206)*XYM1!$D206)</f>
        <v>3.0981405882544412E-18</v>
      </c>
      <c r="G206" s="20">
        <f>Model!$W$27*((drdp!D206+drdp!M206)*XYM1!$B206+(drdp!G206+drdp!P206)*XYM1!$C206+(drdp!J206+drdp!S206)*XYM1!$D206)</f>
        <v>-5.235987755982989E-2</v>
      </c>
      <c r="H206" s="18">
        <f>Model!$W$27*((drdp!B206)*XYM1!$B206+(drdp!E206)*XYM1!$C206+(drdp!H206)*XYM1!$D206)</f>
        <v>4.1507213433043045E-19</v>
      </c>
      <c r="I206" s="18">
        <f>Model!$W$27*((drdp!C206)*XYM1!$B206+(drdp!F206)*XYM1!$C206+(drdp!I206)*XYM1!$D206)</f>
        <v>1.5490702941272206E-18</v>
      </c>
      <c r="J206" s="18">
        <f>Model!$W$27*((drdp!D206)*XYM1!$B206+(drdp!G206)*XYM1!$C206+(drdp!J206)*XYM1!$D206)</f>
        <v>-2.6179938779914945E-2</v>
      </c>
      <c r="K206" s="21">
        <f>SUM(E$3:E205)+H206</f>
        <v>0.76465666173399482</v>
      </c>
      <c r="L206" s="21">
        <f>SUM(F$3:F205)+I206</f>
        <v>2.8537375119372901</v>
      </c>
      <c r="M206" s="21">
        <f>SUM(G$3:G205)+J206</f>
        <v>-6.0701463995253322</v>
      </c>
      <c r="N206" s="19">
        <f t="shared" si="25"/>
        <v>0.58469981033417695</v>
      </c>
      <c r="O206" s="19">
        <f t="shared" si="26"/>
        <v>8.143817787038035</v>
      </c>
      <c r="P206" s="19">
        <f t="shared" si="27"/>
        <v>36.846677311670355</v>
      </c>
      <c r="Q206" s="19">
        <f t="shared" si="28"/>
        <v>2.1821293993430446</v>
      </c>
      <c r="R206" s="19">
        <f t="shared" si="29"/>
        <v>-4.6415778820976685</v>
      </c>
      <c r="S206" s="19">
        <f t="shared" si="30"/>
        <v>-17.322604483276521</v>
      </c>
      <c r="V206" s="74"/>
    </row>
    <row r="207" spans="1:22" x14ac:dyDescent="0.25">
      <c r="A207" s="26">
        <f>Wellpath!E207</f>
        <v>6120</v>
      </c>
      <c r="B207" s="22">
        <v>0</v>
      </c>
      <c r="C207" s="22">
        <f>SIN(Wellpath!$L207)</f>
        <v>1</v>
      </c>
      <c r="D207" s="22">
        <v>0</v>
      </c>
      <c r="E207" s="20">
        <f>Model!$W$27*((drdp!B207+drdp!K207)*XYM1!$B207+(drdp!E207+drdp!N207)*XYM1!$C207+(drdp!H207+drdp!Q207)*XYM1!$D207)</f>
        <v>8.301442686608609E-19</v>
      </c>
      <c r="F207" s="20">
        <f>Model!$W$27*((drdp!C207+drdp!L207)*XYM1!$B207+(drdp!F207+drdp!O207)*XYM1!$C207+(drdp!I207+drdp!R207)*XYM1!$D207)</f>
        <v>3.0981405882544412E-18</v>
      </c>
      <c r="G207" s="20">
        <f>Model!$W$27*((drdp!D207+drdp!M207)*XYM1!$B207+(drdp!G207+drdp!P207)*XYM1!$C207+(drdp!J207+drdp!S207)*XYM1!$D207)</f>
        <v>-5.235987755982989E-2</v>
      </c>
      <c r="H207" s="18">
        <f>Model!$W$27*((drdp!B207)*XYM1!$B207+(drdp!E207)*XYM1!$C207+(drdp!H207)*XYM1!$D207)</f>
        <v>4.1507213433043045E-19</v>
      </c>
      <c r="I207" s="18">
        <f>Model!$W$27*((drdp!C207)*XYM1!$B207+(drdp!F207)*XYM1!$C207+(drdp!I207)*XYM1!$D207)</f>
        <v>1.5490702941272206E-18</v>
      </c>
      <c r="J207" s="18">
        <f>Model!$W$27*((drdp!D207)*XYM1!$B207+(drdp!G207)*XYM1!$C207+(drdp!J207)*XYM1!$D207)</f>
        <v>-2.6179938779914945E-2</v>
      </c>
      <c r="K207" s="21">
        <f>SUM(E$3:E206)+H207</f>
        <v>0.76465666173399482</v>
      </c>
      <c r="L207" s="21">
        <f>SUM(F$3:F206)+I207</f>
        <v>2.8537375119372901</v>
      </c>
      <c r="M207" s="21">
        <f>SUM(G$3:G206)+J207</f>
        <v>-6.1225062770851624</v>
      </c>
      <c r="N207" s="19">
        <f t="shared" si="25"/>
        <v>0.58469981033417695</v>
      </c>
      <c r="O207" s="19">
        <f t="shared" si="26"/>
        <v>8.143817787038035</v>
      </c>
      <c r="P207" s="19">
        <f t="shared" si="27"/>
        <v>37.485083112947216</v>
      </c>
      <c r="Q207" s="19">
        <f t="shared" si="28"/>
        <v>2.1821293993430446</v>
      </c>
      <c r="R207" s="19">
        <f t="shared" si="29"/>
        <v>-4.6816152112813691</v>
      </c>
      <c r="S207" s="19">
        <f t="shared" si="30"/>
        <v>-17.472025829989452</v>
      </c>
      <c r="V207" s="74"/>
    </row>
    <row r="208" spans="1:22" x14ac:dyDescent="0.25">
      <c r="A208" s="26">
        <f>Wellpath!E208</f>
        <v>6150</v>
      </c>
      <c r="B208" s="22">
        <v>0</v>
      </c>
      <c r="C208" s="22">
        <f>SIN(Wellpath!$L208)</f>
        <v>1</v>
      </c>
      <c r="D208" s="22">
        <v>0</v>
      </c>
      <c r="E208" s="20">
        <f>Model!$W$27*((drdp!B208+drdp!K208)*XYM1!$B208+(drdp!E208+drdp!N208)*XYM1!$C208+(drdp!H208+drdp!Q208)*XYM1!$D208)</f>
        <v>8.301442686608609E-19</v>
      </c>
      <c r="F208" s="20">
        <f>Model!$W$27*((drdp!C208+drdp!L208)*XYM1!$B208+(drdp!F208+drdp!O208)*XYM1!$C208+(drdp!I208+drdp!R208)*XYM1!$D208)</f>
        <v>3.0981405882544412E-18</v>
      </c>
      <c r="G208" s="20">
        <f>Model!$W$27*((drdp!D208+drdp!M208)*XYM1!$B208+(drdp!G208+drdp!P208)*XYM1!$C208+(drdp!J208+drdp!S208)*XYM1!$D208)</f>
        <v>-5.235987755982989E-2</v>
      </c>
      <c r="H208" s="18">
        <f>Model!$W$27*((drdp!B208)*XYM1!$B208+(drdp!E208)*XYM1!$C208+(drdp!H208)*XYM1!$D208)</f>
        <v>4.1507213433043045E-19</v>
      </c>
      <c r="I208" s="18">
        <f>Model!$W$27*((drdp!C208)*XYM1!$B208+(drdp!F208)*XYM1!$C208+(drdp!I208)*XYM1!$D208)</f>
        <v>1.5490702941272206E-18</v>
      </c>
      <c r="J208" s="18">
        <f>Model!$W$27*((drdp!D208)*XYM1!$B208+(drdp!G208)*XYM1!$C208+(drdp!J208)*XYM1!$D208)</f>
        <v>-2.6179938779914945E-2</v>
      </c>
      <c r="K208" s="21">
        <f>SUM(E$3:E207)+H208</f>
        <v>0.76465666173399482</v>
      </c>
      <c r="L208" s="21">
        <f>SUM(F$3:F207)+I208</f>
        <v>2.8537375119372901</v>
      </c>
      <c r="M208" s="21">
        <f>SUM(G$3:G207)+J208</f>
        <v>-6.1748661546449926</v>
      </c>
      <c r="N208" s="19">
        <f t="shared" si="25"/>
        <v>0.58469981033417695</v>
      </c>
      <c r="O208" s="19">
        <f t="shared" si="26"/>
        <v>8.143817787038035</v>
      </c>
      <c r="P208" s="19">
        <f t="shared" si="27"/>
        <v>38.128972027780236</v>
      </c>
      <c r="Q208" s="19">
        <f t="shared" si="28"/>
        <v>2.1821293993430446</v>
      </c>
      <c r="R208" s="19">
        <f t="shared" si="29"/>
        <v>-4.7216525404650698</v>
      </c>
      <c r="S208" s="19">
        <f t="shared" si="30"/>
        <v>-17.621447176702382</v>
      </c>
      <c r="V208" s="74"/>
    </row>
    <row r="209" spans="1:22" x14ac:dyDescent="0.25">
      <c r="A209" s="26">
        <f>Wellpath!E209</f>
        <v>6180</v>
      </c>
      <c r="B209" s="22">
        <v>0</v>
      </c>
      <c r="C209" s="22">
        <f>SIN(Wellpath!$L209)</f>
        <v>1</v>
      </c>
      <c r="D209" s="22">
        <v>0</v>
      </c>
      <c r="E209" s="20">
        <f>Model!$W$27*((drdp!B209+drdp!K209)*XYM1!$B209+(drdp!E209+drdp!N209)*XYM1!$C209+(drdp!H209+drdp!Q209)*XYM1!$D209)</f>
        <v>8.301442686608609E-19</v>
      </c>
      <c r="F209" s="20">
        <f>Model!$W$27*((drdp!C209+drdp!L209)*XYM1!$B209+(drdp!F209+drdp!O209)*XYM1!$C209+(drdp!I209+drdp!R209)*XYM1!$D209)</f>
        <v>3.0981405882544412E-18</v>
      </c>
      <c r="G209" s="20">
        <f>Model!$W$27*((drdp!D209+drdp!M209)*XYM1!$B209+(drdp!G209+drdp!P209)*XYM1!$C209+(drdp!J209+drdp!S209)*XYM1!$D209)</f>
        <v>-5.235987755982989E-2</v>
      </c>
      <c r="H209" s="18">
        <f>Model!$W$27*((drdp!B209)*XYM1!$B209+(drdp!E209)*XYM1!$C209+(drdp!H209)*XYM1!$D209)</f>
        <v>4.1507213433043045E-19</v>
      </c>
      <c r="I209" s="18">
        <f>Model!$W$27*((drdp!C209)*XYM1!$B209+(drdp!F209)*XYM1!$C209+(drdp!I209)*XYM1!$D209)</f>
        <v>1.5490702941272206E-18</v>
      </c>
      <c r="J209" s="18">
        <f>Model!$W$27*((drdp!D209)*XYM1!$B209+(drdp!G209)*XYM1!$C209+(drdp!J209)*XYM1!$D209)</f>
        <v>-2.6179938779914945E-2</v>
      </c>
      <c r="K209" s="21">
        <f>SUM(E$3:E208)+H209</f>
        <v>0.76465666173399482</v>
      </c>
      <c r="L209" s="21">
        <f>SUM(F$3:F208)+I209</f>
        <v>2.8537375119372901</v>
      </c>
      <c r="M209" s="21">
        <f>SUM(G$3:G208)+J209</f>
        <v>-6.2272260322048227</v>
      </c>
      <c r="N209" s="19">
        <f t="shared" si="25"/>
        <v>0.58469981033417695</v>
      </c>
      <c r="O209" s="19">
        <f t="shared" si="26"/>
        <v>8.143817787038035</v>
      </c>
      <c r="P209" s="19">
        <f t="shared" si="27"/>
        <v>38.778344056169423</v>
      </c>
      <c r="Q209" s="19">
        <f t="shared" si="28"/>
        <v>2.1821293993430446</v>
      </c>
      <c r="R209" s="19">
        <f t="shared" si="29"/>
        <v>-4.7616898696487695</v>
      </c>
      <c r="S209" s="19">
        <f t="shared" si="30"/>
        <v>-17.770868523415313</v>
      </c>
      <c r="V209" s="74"/>
    </row>
    <row r="210" spans="1:22" x14ac:dyDescent="0.25">
      <c r="A210" s="26">
        <f>Wellpath!E210</f>
        <v>6210</v>
      </c>
      <c r="B210" s="22">
        <v>0</v>
      </c>
      <c r="C210" s="22">
        <f>SIN(Wellpath!$L210)</f>
        <v>1</v>
      </c>
      <c r="D210" s="22">
        <v>0</v>
      </c>
      <c r="E210" s="20">
        <f>Model!$W$27*((drdp!B210+drdp!K210)*XYM1!$B210+(drdp!E210+drdp!N210)*XYM1!$C210+(drdp!H210+drdp!Q210)*XYM1!$D210)</f>
        <v>8.301442686608609E-19</v>
      </c>
      <c r="F210" s="20">
        <f>Model!$W$27*((drdp!C210+drdp!L210)*XYM1!$B210+(drdp!F210+drdp!O210)*XYM1!$C210+(drdp!I210+drdp!R210)*XYM1!$D210)</f>
        <v>3.0981405882544412E-18</v>
      </c>
      <c r="G210" s="20">
        <f>Model!$W$27*((drdp!D210+drdp!M210)*XYM1!$B210+(drdp!G210+drdp!P210)*XYM1!$C210+(drdp!J210+drdp!S210)*XYM1!$D210)</f>
        <v>-5.235987755982989E-2</v>
      </c>
      <c r="H210" s="18">
        <f>Model!$W$27*((drdp!B210)*XYM1!$B210+(drdp!E210)*XYM1!$C210+(drdp!H210)*XYM1!$D210)</f>
        <v>4.1507213433043045E-19</v>
      </c>
      <c r="I210" s="18">
        <f>Model!$W$27*((drdp!C210)*XYM1!$B210+(drdp!F210)*XYM1!$C210+(drdp!I210)*XYM1!$D210)</f>
        <v>1.5490702941272206E-18</v>
      </c>
      <c r="J210" s="18">
        <f>Model!$W$27*((drdp!D210)*XYM1!$B210+(drdp!G210)*XYM1!$C210+(drdp!J210)*XYM1!$D210)</f>
        <v>-2.6179938779914945E-2</v>
      </c>
      <c r="K210" s="21">
        <f>SUM(E$3:E209)+H210</f>
        <v>0.76465666173399482</v>
      </c>
      <c r="L210" s="21">
        <f>SUM(F$3:F209)+I210</f>
        <v>2.8537375119372901</v>
      </c>
      <c r="M210" s="21">
        <f>SUM(G$3:G209)+J210</f>
        <v>-6.2795859097646529</v>
      </c>
      <c r="N210" s="19">
        <f t="shared" si="25"/>
        <v>0.58469981033417695</v>
      </c>
      <c r="O210" s="19">
        <f t="shared" si="26"/>
        <v>8.143817787038035</v>
      </c>
      <c r="P210" s="19">
        <f t="shared" si="27"/>
        <v>39.433199198114764</v>
      </c>
      <c r="Q210" s="19">
        <f t="shared" si="28"/>
        <v>2.1821293993430446</v>
      </c>
      <c r="R210" s="19">
        <f t="shared" si="29"/>
        <v>-4.8017271988324701</v>
      </c>
      <c r="S210" s="19">
        <f t="shared" si="30"/>
        <v>-17.920289870128244</v>
      </c>
      <c r="V210" s="74"/>
    </row>
    <row r="211" spans="1:22" x14ac:dyDescent="0.25">
      <c r="A211" s="26">
        <f>Wellpath!E211</f>
        <v>6240</v>
      </c>
      <c r="B211" s="22">
        <v>0</v>
      </c>
      <c r="C211" s="22">
        <f>SIN(Wellpath!$L211)</f>
        <v>1</v>
      </c>
      <c r="D211" s="22">
        <v>0</v>
      </c>
      <c r="E211" s="20">
        <f>Model!$W$27*((drdp!B211+drdp!K211)*XYM1!$B211+(drdp!E211+drdp!N211)*XYM1!$C211+(drdp!H211+drdp!Q211)*XYM1!$D211)</f>
        <v>8.301442686608609E-19</v>
      </c>
      <c r="F211" s="20">
        <f>Model!$W$27*((drdp!C211+drdp!L211)*XYM1!$B211+(drdp!F211+drdp!O211)*XYM1!$C211+(drdp!I211+drdp!R211)*XYM1!$D211)</f>
        <v>3.0981405882544412E-18</v>
      </c>
      <c r="G211" s="20">
        <f>Model!$W$27*((drdp!D211+drdp!M211)*XYM1!$B211+(drdp!G211+drdp!P211)*XYM1!$C211+(drdp!J211+drdp!S211)*XYM1!$D211)</f>
        <v>-5.235987755982989E-2</v>
      </c>
      <c r="H211" s="18">
        <f>Model!$W$27*((drdp!B211)*XYM1!$B211+(drdp!E211)*XYM1!$C211+(drdp!H211)*XYM1!$D211)</f>
        <v>4.1507213433043045E-19</v>
      </c>
      <c r="I211" s="18">
        <f>Model!$W$27*((drdp!C211)*XYM1!$B211+(drdp!F211)*XYM1!$C211+(drdp!I211)*XYM1!$D211)</f>
        <v>1.5490702941272206E-18</v>
      </c>
      <c r="J211" s="18">
        <f>Model!$W$27*((drdp!D211)*XYM1!$B211+(drdp!G211)*XYM1!$C211+(drdp!J211)*XYM1!$D211)</f>
        <v>-2.6179938779914945E-2</v>
      </c>
      <c r="K211" s="21">
        <f>SUM(E$3:E210)+H211</f>
        <v>0.76465666173399482</v>
      </c>
      <c r="L211" s="21">
        <f>SUM(F$3:F210)+I211</f>
        <v>2.8537375119372901</v>
      </c>
      <c r="M211" s="21">
        <f>SUM(G$3:G210)+J211</f>
        <v>-6.3319457873244831</v>
      </c>
      <c r="N211" s="19">
        <f t="shared" si="25"/>
        <v>0.58469981033417695</v>
      </c>
      <c r="O211" s="19">
        <f t="shared" si="26"/>
        <v>8.143817787038035</v>
      </c>
      <c r="P211" s="19">
        <f t="shared" si="27"/>
        <v>40.093537453616271</v>
      </c>
      <c r="Q211" s="19">
        <f t="shared" si="28"/>
        <v>2.1821293993430446</v>
      </c>
      <c r="R211" s="19">
        <f t="shared" si="29"/>
        <v>-4.8417645280161707</v>
      </c>
      <c r="S211" s="19">
        <f t="shared" si="30"/>
        <v>-18.069711216841174</v>
      </c>
      <c r="V211" s="74"/>
    </row>
    <row r="212" spans="1:22" x14ac:dyDescent="0.25">
      <c r="A212" s="26">
        <f>Wellpath!E212</f>
        <v>6270</v>
      </c>
      <c r="B212" s="22">
        <v>0</v>
      </c>
      <c r="C212" s="22">
        <f>SIN(Wellpath!$L212)</f>
        <v>1</v>
      </c>
      <c r="D212" s="22">
        <v>0</v>
      </c>
      <c r="E212" s="20">
        <f>Model!$W$27*((drdp!B212+drdp!K212)*XYM1!$B212+(drdp!E212+drdp!N212)*XYM1!$C212+(drdp!H212+drdp!Q212)*XYM1!$D212)</f>
        <v>8.301442686608609E-19</v>
      </c>
      <c r="F212" s="20">
        <f>Model!$W$27*((drdp!C212+drdp!L212)*XYM1!$B212+(drdp!F212+drdp!O212)*XYM1!$C212+(drdp!I212+drdp!R212)*XYM1!$D212)</f>
        <v>3.0981405882544412E-18</v>
      </c>
      <c r="G212" s="20">
        <f>Model!$W$27*((drdp!D212+drdp!M212)*XYM1!$B212+(drdp!G212+drdp!P212)*XYM1!$C212+(drdp!J212+drdp!S212)*XYM1!$D212)</f>
        <v>-5.235987755982989E-2</v>
      </c>
      <c r="H212" s="18">
        <f>Model!$W$27*((drdp!B212)*XYM1!$B212+(drdp!E212)*XYM1!$C212+(drdp!H212)*XYM1!$D212)</f>
        <v>4.1507213433043045E-19</v>
      </c>
      <c r="I212" s="18">
        <f>Model!$W$27*((drdp!C212)*XYM1!$B212+(drdp!F212)*XYM1!$C212+(drdp!I212)*XYM1!$D212)</f>
        <v>1.5490702941272206E-18</v>
      </c>
      <c r="J212" s="18">
        <f>Model!$W$27*((drdp!D212)*XYM1!$B212+(drdp!G212)*XYM1!$C212+(drdp!J212)*XYM1!$D212)</f>
        <v>-2.6179938779914945E-2</v>
      </c>
      <c r="K212" s="21">
        <f>SUM(E$3:E211)+H212</f>
        <v>0.76465666173399482</v>
      </c>
      <c r="L212" s="21">
        <f>SUM(F$3:F211)+I212</f>
        <v>2.8537375119372901</v>
      </c>
      <c r="M212" s="21">
        <f>SUM(G$3:G211)+J212</f>
        <v>-6.3843056648843133</v>
      </c>
      <c r="N212" s="19">
        <f t="shared" si="25"/>
        <v>0.58469981033417695</v>
      </c>
      <c r="O212" s="19">
        <f t="shared" si="26"/>
        <v>8.143817787038035</v>
      </c>
      <c r="P212" s="19">
        <f t="shared" si="27"/>
        <v>40.759358822673931</v>
      </c>
      <c r="Q212" s="19">
        <f t="shared" si="28"/>
        <v>2.1821293993430446</v>
      </c>
      <c r="R212" s="19">
        <f t="shared" si="29"/>
        <v>-4.8818018571998714</v>
      </c>
      <c r="S212" s="19">
        <f t="shared" si="30"/>
        <v>-18.219132563554108</v>
      </c>
      <c r="V212" s="74"/>
    </row>
    <row r="213" spans="1:22" x14ac:dyDescent="0.25">
      <c r="A213" s="26">
        <f>Wellpath!E213</f>
        <v>6300</v>
      </c>
      <c r="B213" s="22">
        <v>0</v>
      </c>
      <c r="C213" s="22">
        <f>SIN(Wellpath!$L213)</f>
        <v>1</v>
      </c>
      <c r="D213" s="22">
        <v>0</v>
      </c>
      <c r="E213" s="20">
        <f>Model!$W$27*((drdp!B213+drdp!K213)*XYM1!$B213+(drdp!E213+drdp!N213)*XYM1!$C213+(drdp!H213+drdp!Q213)*XYM1!$D213)</f>
        <v>8.301442686608609E-19</v>
      </c>
      <c r="F213" s="20">
        <f>Model!$W$27*((drdp!C213+drdp!L213)*XYM1!$B213+(drdp!F213+drdp!O213)*XYM1!$C213+(drdp!I213+drdp!R213)*XYM1!$D213)</f>
        <v>3.0981405882544412E-18</v>
      </c>
      <c r="G213" s="20">
        <f>Model!$W$27*((drdp!D213+drdp!M213)*XYM1!$B213+(drdp!G213+drdp!P213)*XYM1!$C213+(drdp!J213+drdp!S213)*XYM1!$D213)</f>
        <v>-5.235987755982989E-2</v>
      </c>
      <c r="H213" s="18">
        <f>Model!$W$27*((drdp!B213)*XYM1!$B213+(drdp!E213)*XYM1!$C213+(drdp!H213)*XYM1!$D213)</f>
        <v>4.1507213433043045E-19</v>
      </c>
      <c r="I213" s="18">
        <f>Model!$W$27*((drdp!C213)*XYM1!$B213+(drdp!F213)*XYM1!$C213+(drdp!I213)*XYM1!$D213)</f>
        <v>1.5490702941272206E-18</v>
      </c>
      <c r="J213" s="18">
        <f>Model!$W$27*((drdp!D213)*XYM1!$B213+(drdp!G213)*XYM1!$C213+(drdp!J213)*XYM1!$D213)</f>
        <v>-2.6179938779914945E-2</v>
      </c>
      <c r="K213" s="21">
        <f>SUM(E$3:E212)+H213</f>
        <v>0.76465666173399482</v>
      </c>
      <c r="L213" s="21">
        <f>SUM(F$3:F212)+I213</f>
        <v>2.8537375119372901</v>
      </c>
      <c r="M213" s="21">
        <f>SUM(G$3:G212)+J213</f>
        <v>-6.4366655424441435</v>
      </c>
      <c r="N213" s="19">
        <f t="shared" si="25"/>
        <v>0.58469981033417695</v>
      </c>
      <c r="O213" s="19">
        <f t="shared" si="26"/>
        <v>8.143817787038035</v>
      </c>
      <c r="P213" s="19">
        <f t="shared" si="27"/>
        <v>41.430663305287759</v>
      </c>
      <c r="Q213" s="19">
        <f t="shared" si="28"/>
        <v>2.1821293993430446</v>
      </c>
      <c r="R213" s="19">
        <f t="shared" si="29"/>
        <v>-4.921839186383572</v>
      </c>
      <c r="S213" s="19">
        <f t="shared" si="30"/>
        <v>-18.368553910267039</v>
      </c>
      <c r="V213" s="74"/>
    </row>
    <row r="214" spans="1:22" x14ac:dyDescent="0.25">
      <c r="A214" s="26">
        <f>Wellpath!E214</f>
        <v>6330</v>
      </c>
      <c r="B214" s="22">
        <v>0</v>
      </c>
      <c r="C214" s="22">
        <f>SIN(Wellpath!$L214)</f>
        <v>1</v>
      </c>
      <c r="D214" s="22">
        <v>0</v>
      </c>
      <c r="E214" s="20">
        <f>Model!$W$27*((drdp!B214+drdp!K214)*XYM1!$B214+(drdp!E214+drdp!N214)*XYM1!$C214+(drdp!H214+drdp!Q214)*XYM1!$D214)</f>
        <v>8.301442686608609E-19</v>
      </c>
      <c r="F214" s="20">
        <f>Model!$W$27*((drdp!C214+drdp!L214)*XYM1!$B214+(drdp!F214+drdp!O214)*XYM1!$C214+(drdp!I214+drdp!R214)*XYM1!$D214)</f>
        <v>3.0981405882544412E-18</v>
      </c>
      <c r="G214" s="20">
        <f>Model!$W$27*((drdp!D214+drdp!M214)*XYM1!$B214+(drdp!G214+drdp!P214)*XYM1!$C214+(drdp!J214+drdp!S214)*XYM1!$D214)</f>
        <v>-5.235987755982989E-2</v>
      </c>
      <c r="H214" s="18">
        <f>Model!$W$27*((drdp!B214)*XYM1!$B214+(drdp!E214)*XYM1!$C214+(drdp!H214)*XYM1!$D214)</f>
        <v>4.1507213433043045E-19</v>
      </c>
      <c r="I214" s="18">
        <f>Model!$W$27*((drdp!C214)*XYM1!$B214+(drdp!F214)*XYM1!$C214+(drdp!I214)*XYM1!$D214)</f>
        <v>1.5490702941272206E-18</v>
      </c>
      <c r="J214" s="18">
        <f>Model!$W$27*((drdp!D214)*XYM1!$B214+(drdp!G214)*XYM1!$C214+(drdp!J214)*XYM1!$D214)</f>
        <v>-2.6179938779914945E-2</v>
      </c>
      <c r="K214" s="21">
        <f>SUM(E$3:E213)+H214</f>
        <v>0.76465666173399482</v>
      </c>
      <c r="L214" s="21">
        <f>SUM(F$3:F213)+I214</f>
        <v>2.8537375119372901</v>
      </c>
      <c r="M214" s="21">
        <f>SUM(G$3:G213)+J214</f>
        <v>-6.4890254200039736</v>
      </c>
      <c r="N214" s="19">
        <f t="shared" si="25"/>
        <v>0.58469981033417695</v>
      </c>
      <c r="O214" s="19">
        <f t="shared" si="26"/>
        <v>8.143817787038035</v>
      </c>
      <c r="P214" s="19">
        <f t="shared" si="27"/>
        <v>42.107450901457746</v>
      </c>
      <c r="Q214" s="19">
        <f t="shared" si="28"/>
        <v>2.1821293993430446</v>
      </c>
      <c r="R214" s="19">
        <f t="shared" si="29"/>
        <v>-4.9618765155672726</v>
      </c>
      <c r="S214" s="19">
        <f t="shared" si="30"/>
        <v>-18.51797525697997</v>
      </c>
      <c r="V214" s="74"/>
    </row>
    <row r="215" spans="1:22" x14ac:dyDescent="0.25">
      <c r="A215" s="26">
        <f>Wellpath!E215</f>
        <v>6360</v>
      </c>
      <c r="B215" s="22">
        <v>0</v>
      </c>
      <c r="C215" s="22">
        <f>SIN(Wellpath!$L215)</f>
        <v>1</v>
      </c>
      <c r="D215" s="22">
        <v>0</v>
      </c>
      <c r="E215" s="20">
        <f>Model!$W$27*((drdp!B215+drdp!K215)*XYM1!$B215+(drdp!E215+drdp!N215)*XYM1!$C215+(drdp!H215+drdp!Q215)*XYM1!$D215)</f>
        <v>8.301442686608609E-19</v>
      </c>
      <c r="F215" s="20">
        <f>Model!$W$27*((drdp!C215+drdp!L215)*XYM1!$B215+(drdp!F215+drdp!O215)*XYM1!$C215+(drdp!I215+drdp!R215)*XYM1!$D215)</f>
        <v>3.0981405882544412E-18</v>
      </c>
      <c r="G215" s="20">
        <f>Model!$W$27*((drdp!D215+drdp!M215)*XYM1!$B215+(drdp!G215+drdp!P215)*XYM1!$C215+(drdp!J215+drdp!S215)*XYM1!$D215)</f>
        <v>-5.235987755982989E-2</v>
      </c>
      <c r="H215" s="18">
        <f>Model!$W$27*((drdp!B215)*XYM1!$B215+(drdp!E215)*XYM1!$C215+(drdp!H215)*XYM1!$D215)</f>
        <v>4.1507213433043045E-19</v>
      </c>
      <c r="I215" s="18">
        <f>Model!$W$27*((drdp!C215)*XYM1!$B215+(drdp!F215)*XYM1!$C215+(drdp!I215)*XYM1!$D215)</f>
        <v>1.5490702941272206E-18</v>
      </c>
      <c r="J215" s="18">
        <f>Model!$W$27*((drdp!D215)*XYM1!$B215+(drdp!G215)*XYM1!$C215+(drdp!J215)*XYM1!$D215)</f>
        <v>-2.6179938779914945E-2</v>
      </c>
      <c r="K215" s="21">
        <f>SUM(E$3:E214)+H215</f>
        <v>0.76465666173399482</v>
      </c>
      <c r="L215" s="21">
        <f>SUM(F$3:F214)+I215</f>
        <v>2.8537375119372901</v>
      </c>
      <c r="M215" s="21">
        <f>SUM(G$3:G214)+J215</f>
        <v>-6.5413852975638038</v>
      </c>
      <c r="N215" s="19">
        <f t="shared" si="25"/>
        <v>0.58469981033417695</v>
      </c>
      <c r="O215" s="19">
        <f t="shared" si="26"/>
        <v>8.143817787038035</v>
      </c>
      <c r="P215" s="19">
        <f t="shared" si="27"/>
        <v>42.789721611183893</v>
      </c>
      <c r="Q215" s="19">
        <f t="shared" si="28"/>
        <v>2.1821293993430446</v>
      </c>
      <c r="R215" s="19">
        <f t="shared" si="29"/>
        <v>-5.0019138447509723</v>
      </c>
      <c r="S215" s="19">
        <f t="shared" si="30"/>
        <v>-18.6673966036929</v>
      </c>
      <c r="V215" s="74"/>
    </row>
    <row r="216" spans="1:22" x14ac:dyDescent="0.25">
      <c r="A216" s="26">
        <f>Wellpath!E216</f>
        <v>6390</v>
      </c>
      <c r="B216" s="22">
        <v>0</v>
      </c>
      <c r="C216" s="22">
        <f>SIN(Wellpath!$L216)</f>
        <v>1</v>
      </c>
      <c r="D216" s="22">
        <v>0</v>
      </c>
      <c r="E216" s="20">
        <f>Model!$W$27*((drdp!B216+drdp!K216)*XYM1!$B216+(drdp!E216+drdp!N216)*XYM1!$C216+(drdp!H216+drdp!Q216)*XYM1!$D216)</f>
        <v>8.301442686608609E-19</v>
      </c>
      <c r="F216" s="20">
        <f>Model!$W$27*((drdp!C216+drdp!L216)*XYM1!$B216+(drdp!F216+drdp!O216)*XYM1!$C216+(drdp!I216+drdp!R216)*XYM1!$D216)</f>
        <v>3.0981405882544412E-18</v>
      </c>
      <c r="G216" s="20">
        <f>Model!$W$27*((drdp!D216+drdp!M216)*XYM1!$B216+(drdp!G216+drdp!P216)*XYM1!$C216+(drdp!J216+drdp!S216)*XYM1!$D216)</f>
        <v>-5.235987755982989E-2</v>
      </c>
      <c r="H216" s="18">
        <f>Model!$W$27*((drdp!B216)*XYM1!$B216+(drdp!E216)*XYM1!$C216+(drdp!H216)*XYM1!$D216)</f>
        <v>4.1507213433043045E-19</v>
      </c>
      <c r="I216" s="18">
        <f>Model!$W$27*((drdp!C216)*XYM1!$B216+(drdp!F216)*XYM1!$C216+(drdp!I216)*XYM1!$D216)</f>
        <v>1.5490702941272206E-18</v>
      </c>
      <c r="J216" s="18">
        <f>Model!$W$27*((drdp!D216)*XYM1!$B216+(drdp!G216)*XYM1!$C216+(drdp!J216)*XYM1!$D216)</f>
        <v>-2.6179938779914945E-2</v>
      </c>
      <c r="K216" s="21">
        <f>SUM(E$3:E215)+H216</f>
        <v>0.76465666173399482</v>
      </c>
      <c r="L216" s="21">
        <f>SUM(F$3:F215)+I216</f>
        <v>2.8537375119372901</v>
      </c>
      <c r="M216" s="21">
        <f>SUM(G$3:G215)+J216</f>
        <v>-6.593745175123634</v>
      </c>
      <c r="N216" s="19">
        <f t="shared" si="25"/>
        <v>0.58469981033417695</v>
      </c>
      <c r="O216" s="19">
        <f t="shared" si="26"/>
        <v>8.143817787038035</v>
      </c>
      <c r="P216" s="19">
        <f t="shared" si="27"/>
        <v>43.4774754344662</v>
      </c>
      <c r="Q216" s="19">
        <f t="shared" si="28"/>
        <v>2.1821293993430446</v>
      </c>
      <c r="R216" s="19">
        <f t="shared" si="29"/>
        <v>-5.041951173934673</v>
      </c>
      <c r="S216" s="19">
        <f t="shared" si="30"/>
        <v>-18.816817950405831</v>
      </c>
      <c r="V216" s="74"/>
    </row>
    <row r="217" spans="1:22" x14ac:dyDescent="0.25">
      <c r="A217" s="26">
        <f>Wellpath!E217</f>
        <v>6420</v>
      </c>
      <c r="B217" s="22">
        <v>0</v>
      </c>
      <c r="C217" s="22">
        <f>SIN(Wellpath!$L217)</f>
        <v>1</v>
      </c>
      <c r="D217" s="22">
        <v>0</v>
      </c>
      <c r="E217" s="20">
        <f>Model!$W$27*((drdp!B217+drdp!K217)*XYM1!$B217+(drdp!E217+drdp!N217)*XYM1!$C217+(drdp!H217+drdp!Q217)*XYM1!$D217)</f>
        <v>8.301442686608609E-19</v>
      </c>
      <c r="F217" s="20">
        <f>Model!$W$27*((drdp!C217+drdp!L217)*XYM1!$B217+(drdp!F217+drdp!O217)*XYM1!$C217+(drdp!I217+drdp!R217)*XYM1!$D217)</f>
        <v>3.0981405882544412E-18</v>
      </c>
      <c r="G217" s="20">
        <f>Model!$W$27*((drdp!D217+drdp!M217)*XYM1!$B217+(drdp!G217+drdp!P217)*XYM1!$C217+(drdp!J217+drdp!S217)*XYM1!$D217)</f>
        <v>-5.235987755982989E-2</v>
      </c>
      <c r="H217" s="18">
        <f>Model!$W$27*((drdp!B217)*XYM1!$B217+(drdp!E217)*XYM1!$C217+(drdp!H217)*XYM1!$D217)</f>
        <v>4.1507213433043045E-19</v>
      </c>
      <c r="I217" s="18">
        <f>Model!$W$27*((drdp!C217)*XYM1!$B217+(drdp!F217)*XYM1!$C217+(drdp!I217)*XYM1!$D217)</f>
        <v>1.5490702941272206E-18</v>
      </c>
      <c r="J217" s="18">
        <f>Model!$W$27*((drdp!D217)*XYM1!$B217+(drdp!G217)*XYM1!$C217+(drdp!J217)*XYM1!$D217)</f>
        <v>-2.6179938779914945E-2</v>
      </c>
      <c r="K217" s="21">
        <f>SUM(E$3:E216)+H217</f>
        <v>0.76465666173399482</v>
      </c>
      <c r="L217" s="21">
        <f>SUM(F$3:F216)+I217</f>
        <v>2.8537375119372901</v>
      </c>
      <c r="M217" s="21">
        <f>SUM(G$3:G216)+J217</f>
        <v>-6.6461050526834642</v>
      </c>
      <c r="N217" s="19">
        <f t="shared" si="25"/>
        <v>0.58469981033417695</v>
      </c>
      <c r="O217" s="19">
        <f t="shared" si="26"/>
        <v>8.143817787038035</v>
      </c>
      <c r="P217" s="19">
        <f t="shared" si="27"/>
        <v>44.170712371304674</v>
      </c>
      <c r="Q217" s="19">
        <f t="shared" si="28"/>
        <v>2.1821293993430446</v>
      </c>
      <c r="R217" s="19">
        <f t="shared" si="29"/>
        <v>-5.0819885031183736</v>
      </c>
      <c r="S217" s="19">
        <f t="shared" si="30"/>
        <v>-18.966239297118761</v>
      </c>
      <c r="V217" s="74"/>
    </row>
    <row r="218" spans="1:22" x14ac:dyDescent="0.25">
      <c r="A218" s="26">
        <f>Wellpath!E218</f>
        <v>6450</v>
      </c>
      <c r="B218" s="22">
        <v>0</v>
      </c>
      <c r="C218" s="22">
        <f>SIN(Wellpath!$L218)</f>
        <v>1</v>
      </c>
      <c r="D218" s="22">
        <v>0</v>
      </c>
      <c r="E218" s="20">
        <f>Model!$W$27*((drdp!B218+drdp!K218)*XYM1!$B218+(drdp!E218+drdp!N218)*XYM1!$C218+(drdp!H218+drdp!Q218)*XYM1!$D218)</f>
        <v>8.301442686608609E-19</v>
      </c>
      <c r="F218" s="20">
        <f>Model!$W$27*((drdp!C218+drdp!L218)*XYM1!$B218+(drdp!F218+drdp!O218)*XYM1!$C218+(drdp!I218+drdp!R218)*XYM1!$D218)</f>
        <v>3.0981405882544412E-18</v>
      </c>
      <c r="G218" s="20">
        <f>Model!$W$27*((drdp!D218+drdp!M218)*XYM1!$B218+(drdp!G218+drdp!P218)*XYM1!$C218+(drdp!J218+drdp!S218)*XYM1!$D218)</f>
        <v>-5.235987755982989E-2</v>
      </c>
      <c r="H218" s="18">
        <f>Model!$W$27*((drdp!B218)*XYM1!$B218+(drdp!E218)*XYM1!$C218+(drdp!H218)*XYM1!$D218)</f>
        <v>4.1507213433043045E-19</v>
      </c>
      <c r="I218" s="18">
        <f>Model!$W$27*((drdp!C218)*XYM1!$B218+(drdp!F218)*XYM1!$C218+(drdp!I218)*XYM1!$D218)</f>
        <v>1.5490702941272206E-18</v>
      </c>
      <c r="J218" s="18">
        <f>Model!$W$27*((drdp!D218)*XYM1!$B218+(drdp!G218)*XYM1!$C218+(drdp!J218)*XYM1!$D218)</f>
        <v>-2.6179938779914945E-2</v>
      </c>
      <c r="K218" s="21">
        <f>SUM(E$3:E217)+H218</f>
        <v>0.76465666173399482</v>
      </c>
      <c r="L218" s="21">
        <f>SUM(F$3:F217)+I218</f>
        <v>2.8537375119372901</v>
      </c>
      <c r="M218" s="21">
        <f>SUM(G$3:G217)+J218</f>
        <v>-6.6984649302432944</v>
      </c>
      <c r="N218" s="19">
        <f t="shared" si="25"/>
        <v>0.58469981033417695</v>
      </c>
      <c r="O218" s="19">
        <f t="shared" si="26"/>
        <v>8.143817787038035</v>
      </c>
      <c r="P218" s="19">
        <f t="shared" si="27"/>
        <v>44.869432421699301</v>
      </c>
      <c r="Q218" s="19">
        <f t="shared" si="28"/>
        <v>2.1821293993430446</v>
      </c>
      <c r="R218" s="19">
        <f t="shared" si="29"/>
        <v>-5.1220258323020742</v>
      </c>
      <c r="S218" s="19">
        <f t="shared" si="30"/>
        <v>-19.115660643831692</v>
      </c>
      <c r="V218" s="74"/>
    </row>
    <row r="219" spans="1:22" x14ac:dyDescent="0.25">
      <c r="A219" s="26">
        <f>Wellpath!E219</f>
        <v>6480</v>
      </c>
      <c r="B219" s="22">
        <v>0</v>
      </c>
      <c r="C219" s="22">
        <f>SIN(Wellpath!$L219)</f>
        <v>1</v>
      </c>
      <c r="D219" s="22">
        <v>0</v>
      </c>
      <c r="E219" s="20">
        <f>Model!$W$27*((drdp!B219+drdp!K219)*XYM1!$B219+(drdp!E219+drdp!N219)*XYM1!$C219+(drdp!H219+drdp!Q219)*XYM1!$D219)</f>
        <v>8.301442686608609E-19</v>
      </c>
      <c r="F219" s="20">
        <f>Model!$W$27*((drdp!C219+drdp!L219)*XYM1!$B219+(drdp!F219+drdp!O219)*XYM1!$C219+(drdp!I219+drdp!R219)*XYM1!$D219)</f>
        <v>3.0981405882544412E-18</v>
      </c>
      <c r="G219" s="20">
        <f>Model!$W$27*((drdp!D219+drdp!M219)*XYM1!$B219+(drdp!G219+drdp!P219)*XYM1!$C219+(drdp!J219+drdp!S219)*XYM1!$D219)</f>
        <v>-5.235987755982989E-2</v>
      </c>
      <c r="H219" s="18">
        <f>Model!$W$27*((drdp!B219)*XYM1!$B219+(drdp!E219)*XYM1!$C219+(drdp!H219)*XYM1!$D219)</f>
        <v>4.1507213433043045E-19</v>
      </c>
      <c r="I219" s="18">
        <f>Model!$W$27*((drdp!C219)*XYM1!$B219+(drdp!F219)*XYM1!$C219+(drdp!I219)*XYM1!$D219)</f>
        <v>1.5490702941272206E-18</v>
      </c>
      <c r="J219" s="18">
        <f>Model!$W$27*((drdp!D219)*XYM1!$B219+(drdp!G219)*XYM1!$C219+(drdp!J219)*XYM1!$D219)</f>
        <v>-2.6179938779914945E-2</v>
      </c>
      <c r="K219" s="21">
        <f>SUM(E$3:E218)+H219</f>
        <v>0.76465666173399482</v>
      </c>
      <c r="L219" s="21">
        <f>SUM(F$3:F218)+I219</f>
        <v>2.8537375119372901</v>
      </c>
      <c r="M219" s="21">
        <f>SUM(G$3:G218)+J219</f>
        <v>-6.7508248078031245</v>
      </c>
      <c r="N219" s="19">
        <f t="shared" si="25"/>
        <v>0.58469981033417695</v>
      </c>
      <c r="O219" s="19">
        <f t="shared" si="26"/>
        <v>8.143817787038035</v>
      </c>
      <c r="P219" s="19">
        <f t="shared" si="27"/>
        <v>45.573635585650095</v>
      </c>
      <c r="Q219" s="19">
        <f t="shared" si="28"/>
        <v>2.1821293993430446</v>
      </c>
      <c r="R219" s="19">
        <f t="shared" si="29"/>
        <v>-5.1620631614857748</v>
      </c>
      <c r="S219" s="19">
        <f t="shared" si="30"/>
        <v>-19.265081990544623</v>
      </c>
      <c r="V219" s="74"/>
    </row>
    <row r="220" spans="1:22" x14ac:dyDescent="0.25">
      <c r="A220" s="26">
        <f>Wellpath!E220</f>
        <v>6510</v>
      </c>
      <c r="B220" s="22">
        <v>0</v>
      </c>
      <c r="C220" s="22">
        <f>SIN(Wellpath!$L220)</f>
        <v>1</v>
      </c>
      <c r="D220" s="22">
        <v>0</v>
      </c>
      <c r="E220" s="20">
        <f>Model!$W$27*((drdp!B220+drdp!K220)*XYM1!$B220+(drdp!E220+drdp!N220)*XYM1!$C220+(drdp!H220+drdp!Q220)*XYM1!$D220)</f>
        <v>8.301442686608609E-19</v>
      </c>
      <c r="F220" s="20">
        <f>Model!$W$27*((drdp!C220+drdp!L220)*XYM1!$B220+(drdp!F220+drdp!O220)*XYM1!$C220+(drdp!I220+drdp!R220)*XYM1!$D220)</f>
        <v>3.0981405882544412E-18</v>
      </c>
      <c r="G220" s="20">
        <f>Model!$W$27*((drdp!D220+drdp!M220)*XYM1!$B220+(drdp!G220+drdp!P220)*XYM1!$C220+(drdp!J220+drdp!S220)*XYM1!$D220)</f>
        <v>-5.235987755982989E-2</v>
      </c>
      <c r="H220" s="18">
        <f>Model!$W$27*((drdp!B220)*XYM1!$B220+(drdp!E220)*XYM1!$C220+(drdp!H220)*XYM1!$D220)</f>
        <v>4.1507213433043045E-19</v>
      </c>
      <c r="I220" s="18">
        <f>Model!$W$27*((drdp!C220)*XYM1!$B220+(drdp!F220)*XYM1!$C220+(drdp!I220)*XYM1!$D220)</f>
        <v>1.5490702941272206E-18</v>
      </c>
      <c r="J220" s="18">
        <f>Model!$W$27*((drdp!D220)*XYM1!$B220+(drdp!G220)*XYM1!$C220+(drdp!J220)*XYM1!$D220)</f>
        <v>-2.6179938779914945E-2</v>
      </c>
      <c r="K220" s="21">
        <f>SUM(E$3:E219)+H220</f>
        <v>0.76465666173399482</v>
      </c>
      <c r="L220" s="21">
        <f>SUM(F$3:F219)+I220</f>
        <v>2.8537375119372901</v>
      </c>
      <c r="M220" s="21">
        <f>SUM(G$3:G219)+J220</f>
        <v>-6.8031846853629547</v>
      </c>
      <c r="N220" s="19">
        <f t="shared" si="25"/>
        <v>0.58469981033417695</v>
      </c>
      <c r="O220" s="19">
        <f t="shared" si="26"/>
        <v>8.143817787038035</v>
      </c>
      <c r="P220" s="19">
        <f t="shared" si="27"/>
        <v>46.283321863157049</v>
      </c>
      <c r="Q220" s="19">
        <f t="shared" si="28"/>
        <v>2.1821293993430446</v>
      </c>
      <c r="R220" s="19">
        <f t="shared" si="29"/>
        <v>-5.2021004906694746</v>
      </c>
      <c r="S220" s="19">
        <f t="shared" si="30"/>
        <v>-19.414503337257553</v>
      </c>
      <c r="V220" s="74"/>
    </row>
    <row r="221" spans="1:22" x14ac:dyDescent="0.25">
      <c r="A221" s="26">
        <f>Wellpath!E221</f>
        <v>6540</v>
      </c>
      <c r="B221" s="22">
        <v>0</v>
      </c>
      <c r="C221" s="22">
        <f>SIN(Wellpath!$L221)</f>
        <v>1</v>
      </c>
      <c r="D221" s="22">
        <v>0</v>
      </c>
      <c r="E221" s="20">
        <f>Model!$W$27*((drdp!B221+drdp!K221)*XYM1!$B221+(drdp!E221+drdp!N221)*XYM1!$C221+(drdp!H221+drdp!Q221)*XYM1!$D221)</f>
        <v>8.301442686608609E-19</v>
      </c>
      <c r="F221" s="20">
        <f>Model!$W$27*((drdp!C221+drdp!L221)*XYM1!$B221+(drdp!F221+drdp!O221)*XYM1!$C221+(drdp!I221+drdp!R221)*XYM1!$D221)</f>
        <v>3.0981405882544412E-18</v>
      </c>
      <c r="G221" s="20">
        <f>Model!$W$27*((drdp!D221+drdp!M221)*XYM1!$B221+(drdp!G221+drdp!P221)*XYM1!$C221+(drdp!J221+drdp!S221)*XYM1!$D221)</f>
        <v>-5.235987755982989E-2</v>
      </c>
      <c r="H221" s="18">
        <f>Model!$W$27*((drdp!B221)*XYM1!$B221+(drdp!E221)*XYM1!$C221+(drdp!H221)*XYM1!$D221)</f>
        <v>4.1507213433043045E-19</v>
      </c>
      <c r="I221" s="18">
        <f>Model!$W$27*((drdp!C221)*XYM1!$B221+(drdp!F221)*XYM1!$C221+(drdp!I221)*XYM1!$D221)</f>
        <v>1.5490702941272206E-18</v>
      </c>
      <c r="J221" s="18">
        <f>Model!$W$27*((drdp!D221)*XYM1!$B221+(drdp!G221)*XYM1!$C221+(drdp!J221)*XYM1!$D221)</f>
        <v>-2.6179938779914945E-2</v>
      </c>
      <c r="K221" s="21">
        <f>SUM(E$3:E220)+H221</f>
        <v>0.76465666173399482</v>
      </c>
      <c r="L221" s="21">
        <f>SUM(F$3:F220)+I221</f>
        <v>2.8537375119372901</v>
      </c>
      <c r="M221" s="21">
        <f>SUM(G$3:G220)+J221</f>
        <v>-6.8555445629227849</v>
      </c>
      <c r="N221" s="19">
        <f t="shared" si="25"/>
        <v>0.58469981033417695</v>
      </c>
      <c r="O221" s="19">
        <f t="shared" si="26"/>
        <v>8.143817787038035</v>
      </c>
      <c r="P221" s="19">
        <f t="shared" si="27"/>
        <v>46.998491254220156</v>
      </c>
      <c r="Q221" s="19">
        <f t="shared" si="28"/>
        <v>2.1821293993430446</v>
      </c>
      <c r="R221" s="19">
        <f t="shared" si="29"/>
        <v>-5.2421378198531752</v>
      </c>
      <c r="S221" s="19">
        <f t="shared" si="30"/>
        <v>-19.563924683970484</v>
      </c>
      <c r="V221" s="74"/>
    </row>
    <row r="222" spans="1:22" x14ac:dyDescent="0.25">
      <c r="A222" s="26">
        <f>Wellpath!E222</f>
        <v>6570</v>
      </c>
      <c r="B222" s="22">
        <v>0</v>
      </c>
      <c r="C222" s="22">
        <f>SIN(Wellpath!$L222)</f>
        <v>1</v>
      </c>
      <c r="D222" s="22">
        <v>0</v>
      </c>
      <c r="E222" s="20">
        <f>Model!$W$27*((drdp!B222+drdp!K222)*XYM1!$B222+(drdp!E222+drdp!N222)*XYM1!$C222+(drdp!H222+drdp!Q222)*XYM1!$D222)</f>
        <v>8.301442686608609E-19</v>
      </c>
      <c r="F222" s="20">
        <f>Model!$W$27*((drdp!C222+drdp!L222)*XYM1!$B222+(drdp!F222+drdp!O222)*XYM1!$C222+(drdp!I222+drdp!R222)*XYM1!$D222)</f>
        <v>3.0981405882544412E-18</v>
      </c>
      <c r="G222" s="20">
        <f>Model!$W$27*((drdp!D222+drdp!M222)*XYM1!$B222+(drdp!G222+drdp!P222)*XYM1!$C222+(drdp!J222+drdp!S222)*XYM1!$D222)</f>
        <v>-5.235987755982989E-2</v>
      </c>
      <c r="H222" s="18">
        <f>Model!$W$27*((drdp!B222)*XYM1!$B222+(drdp!E222)*XYM1!$C222+(drdp!H222)*XYM1!$D222)</f>
        <v>4.1507213433043045E-19</v>
      </c>
      <c r="I222" s="18">
        <f>Model!$W$27*((drdp!C222)*XYM1!$B222+(drdp!F222)*XYM1!$C222+(drdp!I222)*XYM1!$D222)</f>
        <v>1.5490702941272206E-18</v>
      </c>
      <c r="J222" s="18">
        <f>Model!$W$27*((drdp!D222)*XYM1!$B222+(drdp!G222)*XYM1!$C222+(drdp!J222)*XYM1!$D222)</f>
        <v>-2.6179938779914945E-2</v>
      </c>
      <c r="K222" s="21">
        <f>SUM(E$3:E221)+H222</f>
        <v>0.76465666173399482</v>
      </c>
      <c r="L222" s="21">
        <f>SUM(F$3:F221)+I222</f>
        <v>2.8537375119372901</v>
      </c>
      <c r="M222" s="21">
        <f>SUM(G$3:G221)+J222</f>
        <v>-6.9079044404826151</v>
      </c>
      <c r="N222" s="19">
        <f t="shared" si="25"/>
        <v>0.58469981033417695</v>
      </c>
      <c r="O222" s="19">
        <f t="shared" si="26"/>
        <v>8.143817787038035</v>
      </c>
      <c r="P222" s="19">
        <f t="shared" si="27"/>
        <v>47.719143758839429</v>
      </c>
      <c r="Q222" s="19">
        <f t="shared" si="28"/>
        <v>2.1821293993430446</v>
      </c>
      <c r="R222" s="19">
        <f t="shared" si="29"/>
        <v>-5.2821751490368758</v>
      </c>
      <c r="S222" s="19">
        <f t="shared" si="30"/>
        <v>-19.713346030683415</v>
      </c>
      <c r="V222" s="74"/>
    </row>
    <row r="223" spans="1:22" x14ac:dyDescent="0.25">
      <c r="A223" s="26">
        <f>Wellpath!E223</f>
        <v>6600</v>
      </c>
      <c r="B223" s="22">
        <v>0</v>
      </c>
      <c r="C223" s="22">
        <f>SIN(Wellpath!$L223)</f>
        <v>1</v>
      </c>
      <c r="D223" s="22">
        <v>0</v>
      </c>
      <c r="E223" s="20">
        <f>Model!$W$27*((drdp!B223+drdp!K223)*XYM1!$B223+(drdp!E223+drdp!N223)*XYM1!$C223+(drdp!H223+drdp!Q223)*XYM1!$D223)</f>
        <v>8.301442686608609E-19</v>
      </c>
      <c r="F223" s="20">
        <f>Model!$W$27*((drdp!C223+drdp!L223)*XYM1!$B223+(drdp!F223+drdp!O223)*XYM1!$C223+(drdp!I223+drdp!R223)*XYM1!$D223)</f>
        <v>3.0981405882544412E-18</v>
      </c>
      <c r="G223" s="20">
        <f>Model!$W$27*((drdp!D223+drdp!M223)*XYM1!$B223+(drdp!G223+drdp!P223)*XYM1!$C223+(drdp!J223+drdp!S223)*XYM1!$D223)</f>
        <v>-5.235987755982989E-2</v>
      </c>
      <c r="H223" s="18">
        <f>Model!$W$27*((drdp!B223)*XYM1!$B223+(drdp!E223)*XYM1!$C223+(drdp!H223)*XYM1!$D223)</f>
        <v>4.1507213433043045E-19</v>
      </c>
      <c r="I223" s="18">
        <f>Model!$W$27*((drdp!C223)*XYM1!$B223+(drdp!F223)*XYM1!$C223+(drdp!I223)*XYM1!$D223)</f>
        <v>1.5490702941272206E-18</v>
      </c>
      <c r="J223" s="18">
        <f>Model!$W$27*((drdp!D223)*XYM1!$B223+(drdp!G223)*XYM1!$C223+(drdp!J223)*XYM1!$D223)</f>
        <v>-2.6179938779914945E-2</v>
      </c>
      <c r="K223" s="21">
        <f>SUM(E$3:E222)+H223</f>
        <v>0.76465666173399482</v>
      </c>
      <c r="L223" s="21">
        <f>SUM(F$3:F222)+I223</f>
        <v>2.8537375119372901</v>
      </c>
      <c r="M223" s="21">
        <f>SUM(G$3:G222)+J223</f>
        <v>-6.9602643180424453</v>
      </c>
      <c r="N223" s="19">
        <f t="shared" si="25"/>
        <v>0.58469981033417695</v>
      </c>
      <c r="O223" s="19">
        <f t="shared" si="26"/>
        <v>8.143817787038035</v>
      </c>
      <c r="P223" s="19">
        <f t="shared" si="27"/>
        <v>48.445279377014863</v>
      </c>
      <c r="Q223" s="19">
        <f t="shared" si="28"/>
        <v>2.1821293993430446</v>
      </c>
      <c r="R223" s="19">
        <f t="shared" si="29"/>
        <v>-5.3222124782205764</v>
      </c>
      <c r="S223" s="19">
        <f t="shared" si="30"/>
        <v>-19.862767377396345</v>
      </c>
      <c r="V223" s="74"/>
    </row>
    <row r="224" spans="1:22" x14ac:dyDescent="0.25">
      <c r="A224" s="26">
        <f>Wellpath!E224</f>
        <v>6630</v>
      </c>
      <c r="B224" s="22">
        <v>0</v>
      </c>
      <c r="C224" s="22">
        <f>SIN(Wellpath!$L224)</f>
        <v>1</v>
      </c>
      <c r="D224" s="22">
        <v>0</v>
      </c>
      <c r="E224" s="20">
        <f>Model!$W$27*((drdp!B224+drdp!K224)*XYM1!$B224+(drdp!E224+drdp!N224)*XYM1!$C224+(drdp!H224+drdp!Q224)*XYM1!$D224)</f>
        <v>8.301442686608609E-19</v>
      </c>
      <c r="F224" s="20">
        <f>Model!$W$27*((drdp!C224+drdp!L224)*XYM1!$B224+(drdp!F224+drdp!O224)*XYM1!$C224+(drdp!I224+drdp!R224)*XYM1!$D224)</f>
        <v>3.0981405882544412E-18</v>
      </c>
      <c r="G224" s="20">
        <f>Model!$W$27*((drdp!D224+drdp!M224)*XYM1!$B224+(drdp!G224+drdp!P224)*XYM1!$C224+(drdp!J224+drdp!S224)*XYM1!$D224)</f>
        <v>-5.235987755982989E-2</v>
      </c>
      <c r="H224" s="18">
        <f>Model!$W$27*((drdp!B224)*XYM1!$B224+(drdp!E224)*XYM1!$C224+(drdp!H224)*XYM1!$D224)</f>
        <v>4.1507213433043045E-19</v>
      </c>
      <c r="I224" s="18">
        <f>Model!$W$27*((drdp!C224)*XYM1!$B224+(drdp!F224)*XYM1!$C224+(drdp!I224)*XYM1!$D224)</f>
        <v>1.5490702941272206E-18</v>
      </c>
      <c r="J224" s="18">
        <f>Model!$W$27*((drdp!D224)*XYM1!$B224+(drdp!G224)*XYM1!$C224+(drdp!J224)*XYM1!$D224)</f>
        <v>-2.6179938779914945E-2</v>
      </c>
      <c r="K224" s="21">
        <f>SUM(E$3:E223)+H224</f>
        <v>0.76465666173399482</v>
      </c>
      <c r="L224" s="21">
        <f>SUM(F$3:F223)+I224</f>
        <v>2.8537375119372901</v>
      </c>
      <c r="M224" s="21">
        <f>SUM(G$3:G223)+J224</f>
        <v>-7.0126241956022755</v>
      </c>
      <c r="N224" s="19">
        <f t="shared" si="25"/>
        <v>0.58469981033417695</v>
      </c>
      <c r="O224" s="19">
        <f t="shared" si="26"/>
        <v>8.143817787038035</v>
      </c>
      <c r="P224" s="19">
        <f t="shared" si="27"/>
        <v>49.176898108746464</v>
      </c>
      <c r="Q224" s="19">
        <f t="shared" si="28"/>
        <v>2.1821293993430446</v>
      </c>
      <c r="R224" s="19">
        <f t="shared" si="29"/>
        <v>-5.362249807404277</v>
      </c>
      <c r="S224" s="19">
        <f t="shared" si="30"/>
        <v>-20.012188724109279</v>
      </c>
      <c r="V224" s="74"/>
    </row>
    <row r="225" spans="1:22" x14ac:dyDescent="0.25">
      <c r="A225" s="26">
        <f>Wellpath!E225</f>
        <v>6660</v>
      </c>
      <c r="B225" s="22">
        <v>0</v>
      </c>
      <c r="C225" s="22">
        <f>SIN(Wellpath!$L225)</f>
        <v>1</v>
      </c>
      <c r="D225" s="22">
        <v>0</v>
      </c>
      <c r="E225" s="20">
        <f>Model!$W$27*((drdp!B225+drdp!K225)*XYM1!$B225+(drdp!E225+drdp!N225)*XYM1!$C225+(drdp!H225+drdp!Q225)*XYM1!$D225)</f>
        <v>8.301442686608609E-19</v>
      </c>
      <c r="F225" s="20">
        <f>Model!$W$27*((drdp!C225+drdp!L225)*XYM1!$B225+(drdp!F225+drdp!O225)*XYM1!$C225+(drdp!I225+drdp!R225)*XYM1!$D225)</f>
        <v>3.0981405882544412E-18</v>
      </c>
      <c r="G225" s="20">
        <f>Model!$W$27*((drdp!D225+drdp!M225)*XYM1!$B225+(drdp!G225+drdp!P225)*XYM1!$C225+(drdp!J225+drdp!S225)*XYM1!$D225)</f>
        <v>-5.235987755982989E-2</v>
      </c>
      <c r="H225" s="18">
        <f>Model!$W$27*((drdp!B225)*XYM1!$B225+(drdp!E225)*XYM1!$C225+(drdp!H225)*XYM1!$D225)</f>
        <v>4.1507213433043045E-19</v>
      </c>
      <c r="I225" s="18">
        <f>Model!$W$27*((drdp!C225)*XYM1!$B225+(drdp!F225)*XYM1!$C225+(drdp!I225)*XYM1!$D225)</f>
        <v>1.5490702941272206E-18</v>
      </c>
      <c r="J225" s="18">
        <f>Model!$W$27*((drdp!D225)*XYM1!$B225+(drdp!G225)*XYM1!$C225+(drdp!J225)*XYM1!$D225)</f>
        <v>-2.6179938779914945E-2</v>
      </c>
      <c r="K225" s="21">
        <f>SUM(E$3:E224)+H225</f>
        <v>0.76465666173399482</v>
      </c>
      <c r="L225" s="21">
        <f>SUM(F$3:F224)+I225</f>
        <v>2.8537375119372901</v>
      </c>
      <c r="M225" s="21">
        <f>SUM(G$3:G224)+J225</f>
        <v>-7.0649840731621056</v>
      </c>
      <c r="N225" s="19">
        <f t="shared" si="25"/>
        <v>0.58469981033417695</v>
      </c>
      <c r="O225" s="19">
        <f t="shared" si="26"/>
        <v>8.143817787038035</v>
      </c>
      <c r="P225" s="19">
        <f t="shared" si="27"/>
        <v>49.913999954034217</v>
      </c>
      <c r="Q225" s="19">
        <f t="shared" si="28"/>
        <v>2.1821293993430446</v>
      </c>
      <c r="R225" s="19">
        <f t="shared" si="29"/>
        <v>-5.4022871365879768</v>
      </c>
      <c r="S225" s="19">
        <f t="shared" si="30"/>
        <v>-20.16161007082221</v>
      </c>
      <c r="V225" s="74"/>
    </row>
    <row r="226" spans="1:22" x14ac:dyDescent="0.25">
      <c r="A226" s="26">
        <f>Wellpath!E226</f>
        <v>6690</v>
      </c>
      <c r="B226" s="22">
        <v>0</v>
      </c>
      <c r="C226" s="22">
        <f>SIN(Wellpath!$L226)</f>
        <v>1</v>
      </c>
      <c r="D226" s="22">
        <v>0</v>
      </c>
      <c r="E226" s="20">
        <f>Model!$W$27*((drdp!B226+drdp!K226)*XYM1!$B226+(drdp!E226+drdp!N226)*XYM1!$C226+(drdp!H226+drdp!Q226)*XYM1!$D226)</f>
        <v>8.301442686608609E-19</v>
      </c>
      <c r="F226" s="20">
        <f>Model!$W$27*((drdp!C226+drdp!L226)*XYM1!$B226+(drdp!F226+drdp!O226)*XYM1!$C226+(drdp!I226+drdp!R226)*XYM1!$D226)</f>
        <v>3.0981405882544412E-18</v>
      </c>
      <c r="G226" s="20">
        <f>Model!$W$27*((drdp!D226+drdp!M226)*XYM1!$B226+(drdp!G226+drdp!P226)*XYM1!$C226+(drdp!J226+drdp!S226)*XYM1!$D226)</f>
        <v>-5.235987755982989E-2</v>
      </c>
      <c r="H226" s="18">
        <f>Model!$W$27*((drdp!B226)*XYM1!$B226+(drdp!E226)*XYM1!$C226+(drdp!H226)*XYM1!$D226)</f>
        <v>4.1507213433043045E-19</v>
      </c>
      <c r="I226" s="18">
        <f>Model!$W$27*((drdp!C226)*XYM1!$B226+(drdp!F226)*XYM1!$C226+(drdp!I226)*XYM1!$D226)</f>
        <v>1.5490702941272206E-18</v>
      </c>
      <c r="J226" s="18">
        <f>Model!$W$27*((drdp!D226)*XYM1!$B226+(drdp!G226)*XYM1!$C226+(drdp!J226)*XYM1!$D226)</f>
        <v>-2.6179938779914945E-2</v>
      </c>
      <c r="K226" s="21">
        <f>SUM(E$3:E225)+H226</f>
        <v>0.76465666173399482</v>
      </c>
      <c r="L226" s="21">
        <f>SUM(F$3:F225)+I226</f>
        <v>2.8537375119372901</v>
      </c>
      <c r="M226" s="21">
        <f>SUM(G$3:G225)+J226</f>
        <v>-7.1173439507219358</v>
      </c>
      <c r="N226" s="19">
        <f t="shared" si="25"/>
        <v>0.58469981033417695</v>
      </c>
      <c r="O226" s="19">
        <f t="shared" si="26"/>
        <v>8.143817787038035</v>
      </c>
      <c r="P226" s="19">
        <f t="shared" si="27"/>
        <v>50.656584912878131</v>
      </c>
      <c r="Q226" s="19">
        <f t="shared" si="28"/>
        <v>2.1821293993430446</v>
      </c>
      <c r="R226" s="19">
        <f t="shared" si="29"/>
        <v>-5.4423244657716774</v>
      </c>
      <c r="S226" s="19">
        <f t="shared" si="30"/>
        <v>-20.311031417535141</v>
      </c>
      <c r="V226" s="74"/>
    </row>
    <row r="227" spans="1:22" x14ac:dyDescent="0.25">
      <c r="A227" s="26">
        <f>Wellpath!E227</f>
        <v>6720</v>
      </c>
      <c r="B227" s="22">
        <v>0</v>
      </c>
      <c r="C227" s="22">
        <f>SIN(Wellpath!$L227)</f>
        <v>1</v>
      </c>
      <c r="D227" s="22">
        <v>0</v>
      </c>
      <c r="E227" s="20">
        <f>Model!$W$27*((drdp!B227+drdp!K227)*XYM1!$B227+(drdp!E227+drdp!N227)*XYM1!$C227+(drdp!H227+drdp!Q227)*XYM1!$D227)</f>
        <v>8.301442686608609E-19</v>
      </c>
      <c r="F227" s="20">
        <f>Model!$W$27*((drdp!C227+drdp!L227)*XYM1!$B227+(drdp!F227+drdp!O227)*XYM1!$C227+(drdp!I227+drdp!R227)*XYM1!$D227)</f>
        <v>3.0981405882544412E-18</v>
      </c>
      <c r="G227" s="20">
        <f>Model!$W$27*((drdp!D227+drdp!M227)*XYM1!$B227+(drdp!G227+drdp!P227)*XYM1!$C227+(drdp!J227+drdp!S227)*XYM1!$D227)</f>
        <v>-5.235987755982989E-2</v>
      </c>
      <c r="H227" s="18">
        <f>Model!$W$27*((drdp!B227)*XYM1!$B227+(drdp!E227)*XYM1!$C227+(drdp!H227)*XYM1!$D227)</f>
        <v>4.1507213433043045E-19</v>
      </c>
      <c r="I227" s="18">
        <f>Model!$W$27*((drdp!C227)*XYM1!$B227+(drdp!F227)*XYM1!$C227+(drdp!I227)*XYM1!$D227)</f>
        <v>1.5490702941272206E-18</v>
      </c>
      <c r="J227" s="18">
        <f>Model!$W$27*((drdp!D227)*XYM1!$B227+(drdp!G227)*XYM1!$C227+(drdp!J227)*XYM1!$D227)</f>
        <v>-2.6179938779914945E-2</v>
      </c>
      <c r="K227" s="21">
        <f>SUM(E$3:E226)+H227</f>
        <v>0.76465666173399482</v>
      </c>
      <c r="L227" s="21">
        <f>SUM(F$3:F226)+I227</f>
        <v>2.8537375119372901</v>
      </c>
      <c r="M227" s="21">
        <f>SUM(G$3:G226)+J227</f>
        <v>-7.169703828281766</v>
      </c>
      <c r="N227" s="19">
        <f t="shared" si="25"/>
        <v>0.58469981033417695</v>
      </c>
      <c r="O227" s="19">
        <f t="shared" si="26"/>
        <v>8.143817787038035</v>
      </c>
      <c r="P227" s="19">
        <f t="shared" si="27"/>
        <v>51.404652985278211</v>
      </c>
      <c r="Q227" s="19">
        <f t="shared" si="28"/>
        <v>2.1821293993430446</v>
      </c>
      <c r="R227" s="19">
        <f t="shared" si="29"/>
        <v>-5.482361794955378</v>
      </c>
      <c r="S227" s="19">
        <f t="shared" si="30"/>
        <v>-20.460452764248071</v>
      </c>
      <c r="V227" s="74"/>
    </row>
    <row r="228" spans="1:22" x14ac:dyDescent="0.25">
      <c r="A228" s="26">
        <f>Wellpath!E228</f>
        <v>6750</v>
      </c>
      <c r="B228" s="22">
        <v>0</v>
      </c>
      <c r="C228" s="22">
        <f>SIN(Wellpath!$L228)</f>
        <v>1</v>
      </c>
      <c r="D228" s="22">
        <v>0</v>
      </c>
      <c r="E228" s="20">
        <f>Model!$W$27*((drdp!B228+drdp!K228)*XYM1!$B228+(drdp!E228+drdp!N228)*XYM1!$C228+(drdp!H228+drdp!Q228)*XYM1!$D228)</f>
        <v>8.301442686608609E-19</v>
      </c>
      <c r="F228" s="20">
        <f>Model!$W$27*((drdp!C228+drdp!L228)*XYM1!$B228+(drdp!F228+drdp!O228)*XYM1!$C228+(drdp!I228+drdp!R228)*XYM1!$D228)</f>
        <v>3.0981405882544412E-18</v>
      </c>
      <c r="G228" s="20">
        <f>Model!$W$27*((drdp!D228+drdp!M228)*XYM1!$B228+(drdp!G228+drdp!P228)*XYM1!$C228+(drdp!J228+drdp!S228)*XYM1!$D228)</f>
        <v>-5.235987755982989E-2</v>
      </c>
      <c r="H228" s="18">
        <f>Model!$W$27*((drdp!B228)*XYM1!$B228+(drdp!E228)*XYM1!$C228+(drdp!H228)*XYM1!$D228)</f>
        <v>4.1507213433043045E-19</v>
      </c>
      <c r="I228" s="18">
        <f>Model!$W$27*((drdp!C228)*XYM1!$B228+(drdp!F228)*XYM1!$C228+(drdp!I228)*XYM1!$D228)</f>
        <v>1.5490702941272206E-18</v>
      </c>
      <c r="J228" s="18">
        <f>Model!$W$27*((drdp!D228)*XYM1!$B228+(drdp!G228)*XYM1!$C228+(drdp!J228)*XYM1!$D228)</f>
        <v>-2.6179938779914945E-2</v>
      </c>
      <c r="K228" s="21">
        <f>SUM(E$3:E227)+H228</f>
        <v>0.76465666173399482</v>
      </c>
      <c r="L228" s="21">
        <f>SUM(F$3:F227)+I228</f>
        <v>2.8537375119372901</v>
      </c>
      <c r="M228" s="21">
        <f>SUM(G$3:G227)+J228</f>
        <v>-7.2220637058415962</v>
      </c>
      <c r="N228" s="19">
        <f t="shared" si="25"/>
        <v>0.58469981033417695</v>
      </c>
      <c r="O228" s="19">
        <f t="shared" si="26"/>
        <v>8.143817787038035</v>
      </c>
      <c r="P228" s="19">
        <f t="shared" si="27"/>
        <v>52.158204171234452</v>
      </c>
      <c r="Q228" s="19">
        <f t="shared" si="28"/>
        <v>2.1821293993430446</v>
      </c>
      <c r="R228" s="19">
        <f t="shared" si="29"/>
        <v>-5.5223991241390786</v>
      </c>
      <c r="S228" s="19">
        <f t="shared" si="30"/>
        <v>-20.609874110961002</v>
      </c>
      <c r="V228" s="74"/>
    </row>
    <row r="229" spans="1:22" x14ac:dyDescent="0.25">
      <c r="A229" s="26">
        <f>Wellpath!E229</f>
        <v>6780</v>
      </c>
      <c r="B229" s="22">
        <v>0</v>
      </c>
      <c r="C229" s="22">
        <f>SIN(Wellpath!$L229)</f>
        <v>1</v>
      </c>
      <c r="D229" s="22">
        <v>0</v>
      </c>
      <c r="E229" s="20">
        <f>Model!$W$27*((drdp!B229+drdp!K229)*XYM1!$B229+(drdp!E229+drdp!N229)*XYM1!$C229+(drdp!H229+drdp!Q229)*XYM1!$D229)</f>
        <v>8.301442686608609E-19</v>
      </c>
      <c r="F229" s="20">
        <f>Model!$W$27*((drdp!C229+drdp!L229)*XYM1!$B229+(drdp!F229+drdp!O229)*XYM1!$C229+(drdp!I229+drdp!R229)*XYM1!$D229)</f>
        <v>3.0981405882544412E-18</v>
      </c>
      <c r="G229" s="20">
        <f>Model!$W$27*((drdp!D229+drdp!M229)*XYM1!$B229+(drdp!G229+drdp!P229)*XYM1!$C229+(drdp!J229+drdp!S229)*XYM1!$D229)</f>
        <v>-5.235987755982989E-2</v>
      </c>
      <c r="H229" s="18">
        <f>Model!$W$27*((drdp!B229)*XYM1!$B229+(drdp!E229)*XYM1!$C229+(drdp!H229)*XYM1!$D229)</f>
        <v>4.1507213433043045E-19</v>
      </c>
      <c r="I229" s="18">
        <f>Model!$W$27*((drdp!C229)*XYM1!$B229+(drdp!F229)*XYM1!$C229+(drdp!I229)*XYM1!$D229)</f>
        <v>1.5490702941272206E-18</v>
      </c>
      <c r="J229" s="18">
        <f>Model!$W$27*((drdp!D229)*XYM1!$B229+(drdp!G229)*XYM1!$C229+(drdp!J229)*XYM1!$D229)</f>
        <v>-2.6179938779914945E-2</v>
      </c>
      <c r="K229" s="21">
        <f>SUM(E$3:E228)+H229</f>
        <v>0.76465666173399482</v>
      </c>
      <c r="L229" s="21">
        <f>SUM(F$3:F228)+I229</f>
        <v>2.8537375119372901</v>
      </c>
      <c r="M229" s="21">
        <f>SUM(G$3:G228)+J229</f>
        <v>-7.2744235834014264</v>
      </c>
      <c r="N229" s="19">
        <f t="shared" si="25"/>
        <v>0.58469981033417695</v>
      </c>
      <c r="O229" s="19">
        <f t="shared" si="26"/>
        <v>8.143817787038035</v>
      </c>
      <c r="P229" s="19">
        <f t="shared" si="27"/>
        <v>52.917238470746845</v>
      </c>
      <c r="Q229" s="19">
        <f t="shared" si="28"/>
        <v>2.1821293993430446</v>
      </c>
      <c r="R229" s="19">
        <f t="shared" si="29"/>
        <v>-5.5624364533227793</v>
      </c>
      <c r="S229" s="19">
        <f t="shared" si="30"/>
        <v>-20.759295457673932</v>
      </c>
      <c r="V229" s="74"/>
    </row>
    <row r="230" spans="1:22" x14ac:dyDescent="0.25">
      <c r="A230" s="26">
        <f>Wellpath!E230</f>
        <v>6810</v>
      </c>
      <c r="B230" s="22">
        <v>0</v>
      </c>
      <c r="C230" s="22">
        <f>SIN(Wellpath!$L230)</f>
        <v>1</v>
      </c>
      <c r="D230" s="22">
        <v>0</v>
      </c>
      <c r="E230" s="20">
        <f>Model!$W$27*((drdp!B230+drdp!K230)*XYM1!$B230+(drdp!E230+drdp!N230)*XYM1!$C230+(drdp!H230+drdp!Q230)*XYM1!$D230)</f>
        <v>8.301442686608609E-19</v>
      </c>
      <c r="F230" s="20">
        <f>Model!$W$27*((drdp!C230+drdp!L230)*XYM1!$B230+(drdp!F230+drdp!O230)*XYM1!$C230+(drdp!I230+drdp!R230)*XYM1!$D230)</f>
        <v>3.0981405882544412E-18</v>
      </c>
      <c r="G230" s="20">
        <f>Model!$W$27*((drdp!D230+drdp!M230)*XYM1!$B230+(drdp!G230+drdp!P230)*XYM1!$C230+(drdp!J230+drdp!S230)*XYM1!$D230)</f>
        <v>-5.235987755982989E-2</v>
      </c>
      <c r="H230" s="18">
        <f>Model!$W$27*((drdp!B230)*XYM1!$B230+(drdp!E230)*XYM1!$C230+(drdp!H230)*XYM1!$D230)</f>
        <v>4.1507213433043045E-19</v>
      </c>
      <c r="I230" s="18">
        <f>Model!$W$27*((drdp!C230)*XYM1!$B230+(drdp!F230)*XYM1!$C230+(drdp!I230)*XYM1!$D230)</f>
        <v>1.5490702941272206E-18</v>
      </c>
      <c r="J230" s="18">
        <f>Model!$W$27*((drdp!D230)*XYM1!$B230+(drdp!G230)*XYM1!$C230+(drdp!J230)*XYM1!$D230)</f>
        <v>-2.6179938779914945E-2</v>
      </c>
      <c r="K230" s="21">
        <f>SUM(E$3:E229)+H230</f>
        <v>0.76465666173399482</v>
      </c>
      <c r="L230" s="21">
        <f>SUM(F$3:F229)+I230</f>
        <v>2.8537375119372901</v>
      </c>
      <c r="M230" s="21">
        <f>SUM(G$3:G229)+J230</f>
        <v>-7.3267834609612565</v>
      </c>
      <c r="N230" s="19">
        <f t="shared" si="25"/>
        <v>0.58469981033417695</v>
      </c>
      <c r="O230" s="19">
        <f t="shared" si="26"/>
        <v>8.143817787038035</v>
      </c>
      <c r="P230" s="19">
        <f t="shared" si="27"/>
        <v>53.681755883815406</v>
      </c>
      <c r="Q230" s="19">
        <f t="shared" si="28"/>
        <v>2.1821293993430446</v>
      </c>
      <c r="R230" s="19">
        <f t="shared" si="29"/>
        <v>-5.602473782506479</v>
      </c>
      <c r="S230" s="19">
        <f t="shared" si="30"/>
        <v>-20.908716804386863</v>
      </c>
      <c r="V230" s="74"/>
    </row>
    <row r="231" spans="1:22" x14ac:dyDescent="0.25">
      <c r="A231" s="26">
        <f>Wellpath!E231</f>
        <v>6840</v>
      </c>
      <c r="B231" s="22">
        <v>0</v>
      </c>
      <c r="C231" s="22">
        <f>SIN(Wellpath!$L231)</f>
        <v>1</v>
      </c>
      <c r="D231" s="22">
        <v>0</v>
      </c>
      <c r="E231" s="20">
        <f>Model!$W$27*((drdp!B231+drdp!K231)*XYM1!$B231+(drdp!E231+drdp!N231)*XYM1!$C231+(drdp!H231+drdp!Q231)*XYM1!$D231)</f>
        <v>8.301442686608609E-19</v>
      </c>
      <c r="F231" s="20">
        <f>Model!$W$27*((drdp!C231+drdp!L231)*XYM1!$B231+(drdp!F231+drdp!O231)*XYM1!$C231+(drdp!I231+drdp!R231)*XYM1!$D231)</f>
        <v>3.0981405882544412E-18</v>
      </c>
      <c r="G231" s="20">
        <f>Model!$W$27*((drdp!D231+drdp!M231)*XYM1!$B231+(drdp!G231+drdp!P231)*XYM1!$C231+(drdp!J231+drdp!S231)*XYM1!$D231)</f>
        <v>-5.235987755982989E-2</v>
      </c>
      <c r="H231" s="18">
        <f>Model!$W$27*((drdp!B231)*XYM1!$B231+(drdp!E231)*XYM1!$C231+(drdp!H231)*XYM1!$D231)</f>
        <v>4.1507213433043045E-19</v>
      </c>
      <c r="I231" s="18">
        <f>Model!$W$27*((drdp!C231)*XYM1!$B231+(drdp!F231)*XYM1!$C231+(drdp!I231)*XYM1!$D231)</f>
        <v>1.5490702941272206E-18</v>
      </c>
      <c r="J231" s="18">
        <f>Model!$W$27*((drdp!D231)*XYM1!$B231+(drdp!G231)*XYM1!$C231+(drdp!J231)*XYM1!$D231)</f>
        <v>-2.6179938779914945E-2</v>
      </c>
      <c r="K231" s="21">
        <f>SUM(E$3:E230)+H231</f>
        <v>0.76465666173399482</v>
      </c>
      <c r="L231" s="21">
        <f>SUM(F$3:F230)+I231</f>
        <v>2.8537375119372901</v>
      </c>
      <c r="M231" s="21">
        <f>SUM(G$3:G230)+J231</f>
        <v>-7.3791433385210867</v>
      </c>
      <c r="N231" s="19">
        <f t="shared" si="25"/>
        <v>0.58469981033417695</v>
      </c>
      <c r="O231" s="19">
        <f t="shared" si="26"/>
        <v>8.143817787038035</v>
      </c>
      <c r="P231" s="19">
        <f t="shared" si="27"/>
        <v>54.451756410440133</v>
      </c>
      <c r="Q231" s="19">
        <f t="shared" si="28"/>
        <v>2.1821293993430446</v>
      </c>
      <c r="R231" s="19">
        <f t="shared" si="29"/>
        <v>-5.6425111116901796</v>
      </c>
      <c r="S231" s="19">
        <f t="shared" si="30"/>
        <v>-21.058138151099794</v>
      </c>
      <c r="V231" s="74"/>
    </row>
    <row r="232" spans="1:22" x14ac:dyDescent="0.25">
      <c r="A232" s="26">
        <f>Wellpath!E232</f>
        <v>6870</v>
      </c>
      <c r="B232" s="22">
        <v>0</v>
      </c>
      <c r="C232" s="22">
        <f>SIN(Wellpath!$L232)</f>
        <v>1</v>
      </c>
      <c r="D232" s="22">
        <v>0</v>
      </c>
      <c r="E232" s="20">
        <f>Model!$W$27*((drdp!B232+drdp!K232)*XYM1!$B232+(drdp!E232+drdp!N232)*XYM1!$C232+(drdp!H232+drdp!Q232)*XYM1!$D232)</f>
        <v>8.301442686608609E-19</v>
      </c>
      <c r="F232" s="20">
        <f>Model!$W$27*((drdp!C232+drdp!L232)*XYM1!$B232+(drdp!F232+drdp!O232)*XYM1!$C232+(drdp!I232+drdp!R232)*XYM1!$D232)</f>
        <v>3.0981405882544412E-18</v>
      </c>
      <c r="G232" s="20">
        <f>Model!$W$27*((drdp!D232+drdp!M232)*XYM1!$B232+(drdp!G232+drdp!P232)*XYM1!$C232+(drdp!J232+drdp!S232)*XYM1!$D232)</f>
        <v>-5.235987755982989E-2</v>
      </c>
      <c r="H232" s="18">
        <f>Model!$W$27*((drdp!B232)*XYM1!$B232+(drdp!E232)*XYM1!$C232+(drdp!H232)*XYM1!$D232)</f>
        <v>4.1507213433043045E-19</v>
      </c>
      <c r="I232" s="18">
        <f>Model!$W$27*((drdp!C232)*XYM1!$B232+(drdp!F232)*XYM1!$C232+(drdp!I232)*XYM1!$D232)</f>
        <v>1.5490702941272206E-18</v>
      </c>
      <c r="J232" s="18">
        <f>Model!$W$27*((drdp!D232)*XYM1!$B232+(drdp!G232)*XYM1!$C232+(drdp!J232)*XYM1!$D232)</f>
        <v>-2.6179938779914945E-2</v>
      </c>
      <c r="K232" s="21">
        <f>SUM(E$3:E231)+H232</f>
        <v>0.76465666173399482</v>
      </c>
      <c r="L232" s="21">
        <f>SUM(F$3:F231)+I232</f>
        <v>2.8537375119372901</v>
      </c>
      <c r="M232" s="21">
        <f>SUM(G$3:G231)+J232</f>
        <v>-7.4315032160809169</v>
      </c>
      <c r="N232" s="19">
        <f t="shared" si="25"/>
        <v>0.58469981033417695</v>
      </c>
      <c r="O232" s="19">
        <f t="shared" si="26"/>
        <v>8.143817787038035</v>
      </c>
      <c r="P232" s="19">
        <f t="shared" si="27"/>
        <v>55.227240050621013</v>
      </c>
      <c r="Q232" s="19">
        <f t="shared" si="28"/>
        <v>2.1821293993430446</v>
      </c>
      <c r="R232" s="19">
        <f t="shared" si="29"/>
        <v>-5.6825484408738802</v>
      </c>
      <c r="S232" s="19">
        <f t="shared" si="30"/>
        <v>-21.207559497812724</v>
      </c>
      <c r="V232" s="74"/>
    </row>
    <row r="233" spans="1:22" x14ac:dyDescent="0.25">
      <c r="A233" s="26">
        <f>Wellpath!E233</f>
        <v>6900</v>
      </c>
      <c r="B233" s="22">
        <v>0</v>
      </c>
      <c r="C233" s="22">
        <f>SIN(Wellpath!$L233)</f>
        <v>1</v>
      </c>
      <c r="D233" s="22">
        <v>0</v>
      </c>
      <c r="E233" s="20">
        <f>Model!$W$27*((drdp!B233+drdp!K233)*XYM1!$B233+(drdp!E233+drdp!N233)*XYM1!$C233+(drdp!H233+drdp!Q233)*XYM1!$D233)</f>
        <v>8.301442686608609E-19</v>
      </c>
      <c r="F233" s="20">
        <f>Model!$W$27*((drdp!C233+drdp!L233)*XYM1!$B233+(drdp!F233+drdp!O233)*XYM1!$C233+(drdp!I233+drdp!R233)*XYM1!$D233)</f>
        <v>3.0981405882544412E-18</v>
      </c>
      <c r="G233" s="20">
        <f>Model!$W$27*((drdp!D233+drdp!M233)*XYM1!$B233+(drdp!G233+drdp!P233)*XYM1!$C233+(drdp!J233+drdp!S233)*XYM1!$D233)</f>
        <v>-5.235987755982989E-2</v>
      </c>
      <c r="H233" s="18">
        <f>Model!$W$27*((drdp!B233)*XYM1!$B233+(drdp!E233)*XYM1!$C233+(drdp!H233)*XYM1!$D233)</f>
        <v>4.1507213433043045E-19</v>
      </c>
      <c r="I233" s="18">
        <f>Model!$W$27*((drdp!C233)*XYM1!$B233+(drdp!F233)*XYM1!$C233+(drdp!I233)*XYM1!$D233)</f>
        <v>1.5490702941272206E-18</v>
      </c>
      <c r="J233" s="18">
        <f>Model!$W$27*((drdp!D233)*XYM1!$B233+(drdp!G233)*XYM1!$C233+(drdp!J233)*XYM1!$D233)</f>
        <v>-2.6179938779914945E-2</v>
      </c>
      <c r="K233" s="21">
        <f>SUM(E$3:E232)+H233</f>
        <v>0.76465666173399482</v>
      </c>
      <c r="L233" s="21">
        <f>SUM(F$3:F232)+I233</f>
        <v>2.8537375119372901</v>
      </c>
      <c r="M233" s="21">
        <f>SUM(G$3:G232)+J233</f>
        <v>-7.4838630936407471</v>
      </c>
      <c r="N233" s="19">
        <f t="shared" si="25"/>
        <v>0.58469981033417695</v>
      </c>
      <c r="O233" s="19">
        <f t="shared" si="26"/>
        <v>8.143817787038035</v>
      </c>
      <c r="P233" s="19">
        <f t="shared" si="27"/>
        <v>56.008206804358053</v>
      </c>
      <c r="Q233" s="19">
        <f t="shared" si="28"/>
        <v>2.1821293993430446</v>
      </c>
      <c r="R233" s="19">
        <f t="shared" si="29"/>
        <v>-5.7225857700575808</v>
      </c>
      <c r="S233" s="19">
        <f t="shared" si="30"/>
        <v>-21.356980844525655</v>
      </c>
      <c r="V233" s="74"/>
    </row>
    <row r="234" spans="1:22" x14ac:dyDescent="0.25">
      <c r="A234" s="26">
        <f>Wellpath!E234</f>
        <v>6930</v>
      </c>
      <c r="B234" s="22">
        <v>0</v>
      </c>
      <c r="C234" s="22">
        <f>SIN(Wellpath!$L234)</f>
        <v>1</v>
      </c>
      <c r="D234" s="22">
        <v>0</v>
      </c>
      <c r="E234" s="20">
        <f>Model!$W$27*((drdp!B234+drdp!K234)*XYM1!$B234+(drdp!E234+drdp!N234)*XYM1!$C234+(drdp!H234+drdp!Q234)*XYM1!$D234)</f>
        <v>8.301442686608609E-19</v>
      </c>
      <c r="F234" s="20">
        <f>Model!$W$27*((drdp!C234+drdp!L234)*XYM1!$B234+(drdp!F234+drdp!O234)*XYM1!$C234+(drdp!I234+drdp!R234)*XYM1!$D234)</f>
        <v>3.0981405882544412E-18</v>
      </c>
      <c r="G234" s="20">
        <f>Model!$W$27*((drdp!D234+drdp!M234)*XYM1!$B234+(drdp!G234+drdp!P234)*XYM1!$C234+(drdp!J234+drdp!S234)*XYM1!$D234)</f>
        <v>-5.235987755982989E-2</v>
      </c>
      <c r="H234" s="18">
        <f>Model!$W$27*((drdp!B234)*XYM1!$B234+(drdp!E234)*XYM1!$C234+(drdp!H234)*XYM1!$D234)</f>
        <v>4.1507213433043045E-19</v>
      </c>
      <c r="I234" s="18">
        <f>Model!$W$27*((drdp!C234)*XYM1!$B234+(drdp!F234)*XYM1!$C234+(drdp!I234)*XYM1!$D234)</f>
        <v>1.5490702941272206E-18</v>
      </c>
      <c r="J234" s="18">
        <f>Model!$W$27*((drdp!D234)*XYM1!$B234+(drdp!G234)*XYM1!$C234+(drdp!J234)*XYM1!$D234)</f>
        <v>-2.6179938779914945E-2</v>
      </c>
      <c r="K234" s="21">
        <f>SUM(E$3:E233)+H234</f>
        <v>0.76465666173399482</v>
      </c>
      <c r="L234" s="21">
        <f>SUM(F$3:F233)+I234</f>
        <v>2.8537375119372901</v>
      </c>
      <c r="M234" s="21">
        <f>SUM(G$3:G233)+J234</f>
        <v>-7.5362229712005773</v>
      </c>
      <c r="N234" s="19">
        <f t="shared" si="25"/>
        <v>0.58469981033417695</v>
      </c>
      <c r="O234" s="19">
        <f t="shared" si="26"/>
        <v>8.143817787038035</v>
      </c>
      <c r="P234" s="19">
        <f t="shared" si="27"/>
        <v>56.794656671651254</v>
      </c>
      <c r="Q234" s="19">
        <f t="shared" si="28"/>
        <v>2.1821293993430446</v>
      </c>
      <c r="R234" s="19">
        <f t="shared" si="29"/>
        <v>-5.7626230992412815</v>
      </c>
      <c r="S234" s="19">
        <f t="shared" si="30"/>
        <v>-21.506402191238585</v>
      </c>
      <c r="V234" s="74"/>
    </row>
    <row r="235" spans="1:22" x14ac:dyDescent="0.25">
      <c r="A235" s="26">
        <f>Wellpath!E235</f>
        <v>6960</v>
      </c>
      <c r="B235" s="22">
        <v>0</v>
      </c>
      <c r="C235" s="22">
        <f>SIN(Wellpath!$L235)</f>
        <v>1</v>
      </c>
      <c r="D235" s="22">
        <v>0</v>
      </c>
      <c r="E235" s="20">
        <f>Model!$W$27*((drdp!B235+drdp!K235)*XYM1!$B235+(drdp!E235+drdp!N235)*XYM1!$C235+(drdp!H235+drdp!Q235)*XYM1!$D235)</f>
        <v>8.301442686608609E-19</v>
      </c>
      <c r="F235" s="20">
        <f>Model!$W$27*((drdp!C235+drdp!L235)*XYM1!$B235+(drdp!F235+drdp!O235)*XYM1!$C235+(drdp!I235+drdp!R235)*XYM1!$D235)</f>
        <v>3.0981405882544412E-18</v>
      </c>
      <c r="G235" s="20">
        <f>Model!$W$27*((drdp!D235+drdp!M235)*XYM1!$B235+(drdp!G235+drdp!P235)*XYM1!$C235+(drdp!J235+drdp!S235)*XYM1!$D235)</f>
        <v>-5.235987755982989E-2</v>
      </c>
      <c r="H235" s="18">
        <f>Model!$W$27*((drdp!B235)*XYM1!$B235+(drdp!E235)*XYM1!$C235+(drdp!H235)*XYM1!$D235)</f>
        <v>4.1507213433043045E-19</v>
      </c>
      <c r="I235" s="18">
        <f>Model!$W$27*((drdp!C235)*XYM1!$B235+(drdp!F235)*XYM1!$C235+(drdp!I235)*XYM1!$D235)</f>
        <v>1.5490702941272206E-18</v>
      </c>
      <c r="J235" s="18">
        <f>Model!$W$27*((drdp!D235)*XYM1!$B235+(drdp!G235)*XYM1!$C235+(drdp!J235)*XYM1!$D235)</f>
        <v>-2.6179938779914945E-2</v>
      </c>
      <c r="K235" s="21">
        <f>SUM(E$3:E234)+H235</f>
        <v>0.76465666173399482</v>
      </c>
      <c r="L235" s="21">
        <f>SUM(F$3:F234)+I235</f>
        <v>2.8537375119372901</v>
      </c>
      <c r="M235" s="21">
        <f>SUM(G$3:G234)+J235</f>
        <v>-7.5885828487604075</v>
      </c>
      <c r="N235" s="19">
        <f t="shared" si="25"/>
        <v>0.58469981033417695</v>
      </c>
      <c r="O235" s="19">
        <f t="shared" si="26"/>
        <v>8.143817787038035</v>
      </c>
      <c r="P235" s="19">
        <f t="shared" si="27"/>
        <v>57.586589652500621</v>
      </c>
      <c r="Q235" s="19">
        <f t="shared" si="28"/>
        <v>2.1821293993430446</v>
      </c>
      <c r="R235" s="19">
        <f t="shared" si="29"/>
        <v>-5.8026604284249821</v>
      </c>
      <c r="S235" s="19">
        <f t="shared" si="30"/>
        <v>-21.65582353795152</v>
      </c>
      <c r="V235" s="74"/>
    </row>
    <row r="236" spans="1:22" x14ac:dyDescent="0.25">
      <c r="A236" s="26">
        <f>Wellpath!E236</f>
        <v>6990</v>
      </c>
      <c r="B236" s="22">
        <v>0</v>
      </c>
      <c r="C236" s="22">
        <f>SIN(Wellpath!$L236)</f>
        <v>1</v>
      </c>
      <c r="D236" s="22">
        <v>0</v>
      </c>
      <c r="E236" s="20">
        <f>Model!$W$27*((drdp!B236+drdp!K236)*XYM1!$B236+(drdp!E236+drdp!N236)*XYM1!$C236+(drdp!H236+drdp!Q236)*XYM1!$D236)</f>
        <v>8.301442686608609E-19</v>
      </c>
      <c r="F236" s="20">
        <f>Model!$W$27*((drdp!C236+drdp!L236)*XYM1!$B236+(drdp!F236+drdp!O236)*XYM1!$C236+(drdp!I236+drdp!R236)*XYM1!$D236)</f>
        <v>3.0981405882544412E-18</v>
      </c>
      <c r="G236" s="20">
        <f>Model!$W$27*((drdp!D236+drdp!M236)*XYM1!$B236+(drdp!G236+drdp!P236)*XYM1!$C236+(drdp!J236+drdp!S236)*XYM1!$D236)</f>
        <v>-5.235987755982989E-2</v>
      </c>
      <c r="H236" s="18">
        <f>Model!$W$27*((drdp!B236)*XYM1!$B236+(drdp!E236)*XYM1!$C236+(drdp!H236)*XYM1!$D236)</f>
        <v>4.1507213433043045E-19</v>
      </c>
      <c r="I236" s="18">
        <f>Model!$W$27*((drdp!C236)*XYM1!$B236+(drdp!F236)*XYM1!$C236+(drdp!I236)*XYM1!$D236)</f>
        <v>1.5490702941272206E-18</v>
      </c>
      <c r="J236" s="18">
        <f>Model!$W$27*((drdp!D236)*XYM1!$B236+(drdp!G236)*XYM1!$C236+(drdp!J236)*XYM1!$D236)</f>
        <v>-2.6179938779914945E-2</v>
      </c>
      <c r="K236" s="21">
        <f>SUM(E$3:E235)+H236</f>
        <v>0.76465666173399482</v>
      </c>
      <c r="L236" s="21">
        <f>SUM(F$3:F235)+I236</f>
        <v>2.8537375119372901</v>
      </c>
      <c r="M236" s="21">
        <f>SUM(G$3:G235)+J236</f>
        <v>-7.6409427263202376</v>
      </c>
      <c r="N236" s="19">
        <f t="shared" si="25"/>
        <v>0.58469981033417695</v>
      </c>
      <c r="O236" s="19">
        <f t="shared" si="26"/>
        <v>8.143817787038035</v>
      </c>
      <c r="P236" s="19">
        <f t="shared" si="27"/>
        <v>58.384005746906148</v>
      </c>
      <c r="Q236" s="19">
        <f t="shared" si="28"/>
        <v>2.1821293993430446</v>
      </c>
      <c r="R236" s="19">
        <f t="shared" si="29"/>
        <v>-5.8426977576086818</v>
      </c>
      <c r="S236" s="19">
        <f t="shared" si="30"/>
        <v>-21.80524488466445</v>
      </c>
      <c r="V236" s="74"/>
    </row>
    <row r="237" spans="1:22" x14ac:dyDescent="0.25">
      <c r="A237" s="26">
        <f>Wellpath!E237</f>
        <v>7020</v>
      </c>
      <c r="B237" s="22">
        <v>0</v>
      </c>
      <c r="C237" s="22">
        <f>SIN(Wellpath!$L237)</f>
        <v>1</v>
      </c>
      <c r="D237" s="22">
        <v>0</v>
      </c>
      <c r="E237" s="20">
        <f>Model!$W$27*((drdp!B237+drdp!K237)*XYM1!$B237+(drdp!E237+drdp!N237)*XYM1!$C237+(drdp!H237+drdp!Q237)*XYM1!$D237)</f>
        <v>8.301442686608609E-19</v>
      </c>
      <c r="F237" s="20">
        <f>Model!$W$27*((drdp!C237+drdp!L237)*XYM1!$B237+(drdp!F237+drdp!O237)*XYM1!$C237+(drdp!I237+drdp!R237)*XYM1!$D237)</f>
        <v>3.0981405882544412E-18</v>
      </c>
      <c r="G237" s="20">
        <f>Model!$W$27*((drdp!D237+drdp!M237)*XYM1!$B237+(drdp!G237+drdp!P237)*XYM1!$C237+(drdp!J237+drdp!S237)*XYM1!$D237)</f>
        <v>-5.235987755982989E-2</v>
      </c>
      <c r="H237" s="18">
        <f>Model!$W$27*((drdp!B237)*XYM1!$B237+(drdp!E237)*XYM1!$C237+(drdp!H237)*XYM1!$D237)</f>
        <v>4.1507213433043045E-19</v>
      </c>
      <c r="I237" s="18">
        <f>Model!$W$27*((drdp!C237)*XYM1!$B237+(drdp!F237)*XYM1!$C237+(drdp!I237)*XYM1!$D237)</f>
        <v>1.5490702941272206E-18</v>
      </c>
      <c r="J237" s="18">
        <f>Model!$W$27*((drdp!D237)*XYM1!$B237+(drdp!G237)*XYM1!$C237+(drdp!J237)*XYM1!$D237)</f>
        <v>-2.6179938779914945E-2</v>
      </c>
      <c r="K237" s="21">
        <f>SUM(E$3:E236)+H237</f>
        <v>0.76465666173399482</v>
      </c>
      <c r="L237" s="21">
        <f>SUM(F$3:F236)+I237</f>
        <v>2.8537375119372901</v>
      </c>
      <c r="M237" s="21">
        <f>SUM(G$3:G236)+J237</f>
        <v>-7.6933026038800678</v>
      </c>
      <c r="N237" s="19">
        <f t="shared" si="25"/>
        <v>0.58469981033417695</v>
      </c>
      <c r="O237" s="19">
        <f t="shared" si="26"/>
        <v>8.143817787038035</v>
      </c>
      <c r="P237" s="19">
        <f t="shared" si="27"/>
        <v>59.186904954867835</v>
      </c>
      <c r="Q237" s="19">
        <f t="shared" si="28"/>
        <v>2.1821293993430446</v>
      </c>
      <c r="R237" s="19">
        <f t="shared" si="29"/>
        <v>-5.8827350867923824</v>
      </c>
      <c r="S237" s="19">
        <f t="shared" si="30"/>
        <v>-21.954666231377381</v>
      </c>
      <c r="V237" s="74"/>
    </row>
    <row r="238" spans="1:22" x14ac:dyDescent="0.25">
      <c r="A238" s="26">
        <f>Wellpath!E238</f>
        <v>7050</v>
      </c>
      <c r="B238" s="22">
        <v>0</v>
      </c>
      <c r="C238" s="22">
        <f>SIN(Wellpath!$L238)</f>
        <v>1</v>
      </c>
      <c r="D238" s="22">
        <v>0</v>
      </c>
      <c r="E238" s="20">
        <f>Model!$W$27*((drdp!B238+drdp!K238)*XYM1!$B238+(drdp!E238+drdp!N238)*XYM1!$C238+(drdp!H238+drdp!Q238)*XYM1!$D238)</f>
        <v>8.301442686608609E-19</v>
      </c>
      <c r="F238" s="20">
        <f>Model!$W$27*((drdp!C238+drdp!L238)*XYM1!$B238+(drdp!F238+drdp!O238)*XYM1!$C238+(drdp!I238+drdp!R238)*XYM1!$D238)</f>
        <v>3.0981405882544412E-18</v>
      </c>
      <c r="G238" s="20">
        <f>Model!$W$27*((drdp!D238+drdp!M238)*XYM1!$B238+(drdp!G238+drdp!P238)*XYM1!$C238+(drdp!J238+drdp!S238)*XYM1!$D238)</f>
        <v>-5.235987755982989E-2</v>
      </c>
      <c r="H238" s="18">
        <f>Model!$W$27*((drdp!B238)*XYM1!$B238+(drdp!E238)*XYM1!$C238+(drdp!H238)*XYM1!$D238)</f>
        <v>4.1507213433043045E-19</v>
      </c>
      <c r="I238" s="18">
        <f>Model!$W$27*((drdp!C238)*XYM1!$B238+(drdp!F238)*XYM1!$C238+(drdp!I238)*XYM1!$D238)</f>
        <v>1.5490702941272206E-18</v>
      </c>
      <c r="J238" s="18">
        <f>Model!$W$27*((drdp!D238)*XYM1!$B238+(drdp!G238)*XYM1!$C238+(drdp!J238)*XYM1!$D238)</f>
        <v>-2.6179938779914945E-2</v>
      </c>
      <c r="K238" s="21">
        <f>SUM(E$3:E237)+H238</f>
        <v>0.76465666173399482</v>
      </c>
      <c r="L238" s="21">
        <f>SUM(F$3:F237)+I238</f>
        <v>2.8537375119372901</v>
      </c>
      <c r="M238" s="21">
        <f>SUM(G$3:G237)+J238</f>
        <v>-7.745662481439898</v>
      </c>
      <c r="N238" s="19">
        <f t="shared" si="25"/>
        <v>0.58469981033417695</v>
      </c>
      <c r="O238" s="19">
        <f t="shared" si="26"/>
        <v>8.143817787038035</v>
      </c>
      <c r="P238" s="19">
        <f t="shared" si="27"/>
        <v>59.995287276385675</v>
      </c>
      <c r="Q238" s="19">
        <f t="shared" si="28"/>
        <v>2.1821293993430446</v>
      </c>
      <c r="R238" s="19">
        <f t="shared" si="29"/>
        <v>-5.9227724159760831</v>
      </c>
      <c r="S238" s="19">
        <f t="shared" si="30"/>
        <v>-22.104087578090311</v>
      </c>
      <c r="V238" s="74"/>
    </row>
    <row r="239" spans="1:22" x14ac:dyDescent="0.25">
      <c r="A239" s="26">
        <f>Wellpath!E239</f>
        <v>7080</v>
      </c>
      <c r="B239" s="22">
        <v>0</v>
      </c>
      <c r="C239" s="22">
        <f>SIN(Wellpath!$L239)</f>
        <v>1</v>
      </c>
      <c r="D239" s="22">
        <v>0</v>
      </c>
      <c r="E239" s="20">
        <f>Model!$W$27*((drdp!B239+drdp!K239)*XYM1!$B239+(drdp!E239+drdp!N239)*XYM1!$C239+(drdp!H239+drdp!Q239)*XYM1!$D239)</f>
        <v>8.301442686608609E-19</v>
      </c>
      <c r="F239" s="20">
        <f>Model!$W$27*((drdp!C239+drdp!L239)*XYM1!$B239+(drdp!F239+drdp!O239)*XYM1!$C239+(drdp!I239+drdp!R239)*XYM1!$D239)</f>
        <v>3.0981405882544412E-18</v>
      </c>
      <c r="G239" s="20">
        <f>Model!$W$27*((drdp!D239+drdp!M239)*XYM1!$B239+(drdp!G239+drdp!P239)*XYM1!$C239+(drdp!J239+drdp!S239)*XYM1!$D239)</f>
        <v>-5.235987755982989E-2</v>
      </c>
      <c r="H239" s="18">
        <f>Model!$W$27*((drdp!B239)*XYM1!$B239+(drdp!E239)*XYM1!$C239+(drdp!H239)*XYM1!$D239)</f>
        <v>4.1507213433043045E-19</v>
      </c>
      <c r="I239" s="18">
        <f>Model!$W$27*((drdp!C239)*XYM1!$B239+(drdp!F239)*XYM1!$C239+(drdp!I239)*XYM1!$D239)</f>
        <v>1.5490702941272206E-18</v>
      </c>
      <c r="J239" s="18">
        <f>Model!$W$27*((drdp!D239)*XYM1!$B239+(drdp!G239)*XYM1!$C239+(drdp!J239)*XYM1!$D239)</f>
        <v>-2.6179938779914945E-2</v>
      </c>
      <c r="K239" s="21">
        <f>SUM(E$3:E238)+H239</f>
        <v>0.76465666173399482</v>
      </c>
      <c r="L239" s="21">
        <f>SUM(F$3:F238)+I239</f>
        <v>2.8537375119372901</v>
      </c>
      <c r="M239" s="21">
        <f>SUM(G$3:G238)+J239</f>
        <v>-7.7980223589997282</v>
      </c>
      <c r="N239" s="19">
        <f t="shared" si="25"/>
        <v>0.58469981033417695</v>
      </c>
      <c r="O239" s="19">
        <f t="shared" si="26"/>
        <v>8.143817787038035</v>
      </c>
      <c r="P239" s="19">
        <f t="shared" si="27"/>
        <v>60.809152711459689</v>
      </c>
      <c r="Q239" s="19">
        <f t="shared" si="28"/>
        <v>2.1821293993430446</v>
      </c>
      <c r="R239" s="19">
        <f t="shared" si="29"/>
        <v>-5.9628097451597837</v>
      </c>
      <c r="S239" s="19">
        <f t="shared" si="30"/>
        <v>-22.253508924803242</v>
      </c>
      <c r="V239" s="74"/>
    </row>
    <row r="240" spans="1:22" x14ac:dyDescent="0.25">
      <c r="A240" s="26">
        <f>Wellpath!E240</f>
        <v>7110</v>
      </c>
      <c r="B240" s="22">
        <v>0</v>
      </c>
      <c r="C240" s="22">
        <f>SIN(Wellpath!$L240)</f>
        <v>1</v>
      </c>
      <c r="D240" s="22">
        <v>0</v>
      </c>
      <c r="E240" s="20">
        <f>Model!$W$27*((drdp!B240+drdp!K240)*XYM1!$B240+(drdp!E240+drdp!N240)*XYM1!$C240+(drdp!H240+drdp!Q240)*XYM1!$D240)</f>
        <v>8.301442686608609E-19</v>
      </c>
      <c r="F240" s="20">
        <f>Model!$W$27*((drdp!C240+drdp!L240)*XYM1!$B240+(drdp!F240+drdp!O240)*XYM1!$C240+(drdp!I240+drdp!R240)*XYM1!$D240)</f>
        <v>3.0981405882544412E-18</v>
      </c>
      <c r="G240" s="20">
        <f>Model!$W$27*((drdp!D240+drdp!M240)*XYM1!$B240+(drdp!G240+drdp!P240)*XYM1!$C240+(drdp!J240+drdp!S240)*XYM1!$D240)</f>
        <v>-5.235987755982989E-2</v>
      </c>
      <c r="H240" s="18">
        <f>Model!$W$27*((drdp!B240)*XYM1!$B240+(drdp!E240)*XYM1!$C240+(drdp!H240)*XYM1!$D240)</f>
        <v>4.1507213433043045E-19</v>
      </c>
      <c r="I240" s="18">
        <f>Model!$W$27*((drdp!C240)*XYM1!$B240+(drdp!F240)*XYM1!$C240+(drdp!I240)*XYM1!$D240)</f>
        <v>1.5490702941272206E-18</v>
      </c>
      <c r="J240" s="18">
        <f>Model!$W$27*((drdp!D240)*XYM1!$B240+(drdp!G240)*XYM1!$C240+(drdp!J240)*XYM1!$D240)</f>
        <v>-2.6179938779914945E-2</v>
      </c>
      <c r="K240" s="21">
        <f>SUM(E$3:E239)+H240</f>
        <v>0.76465666173399482</v>
      </c>
      <c r="L240" s="21">
        <f>SUM(F$3:F239)+I240</f>
        <v>2.8537375119372901</v>
      </c>
      <c r="M240" s="21">
        <f>SUM(G$3:G239)+J240</f>
        <v>-7.8503822365595584</v>
      </c>
      <c r="N240" s="19">
        <f t="shared" si="25"/>
        <v>0.58469981033417695</v>
      </c>
      <c r="O240" s="19">
        <f t="shared" si="26"/>
        <v>8.143817787038035</v>
      </c>
      <c r="P240" s="19">
        <f t="shared" si="27"/>
        <v>61.628501260089855</v>
      </c>
      <c r="Q240" s="19">
        <f t="shared" si="28"/>
        <v>2.1821293993430446</v>
      </c>
      <c r="R240" s="19">
        <f t="shared" si="29"/>
        <v>-6.0028470743434843</v>
      </c>
      <c r="S240" s="19">
        <f t="shared" si="30"/>
        <v>-22.402930271516173</v>
      </c>
      <c r="V240" s="74"/>
    </row>
    <row r="241" spans="1:22" x14ac:dyDescent="0.25">
      <c r="A241" s="26">
        <f>Wellpath!E241</f>
        <v>7140</v>
      </c>
      <c r="B241" s="22">
        <v>0</v>
      </c>
      <c r="C241" s="22">
        <f>SIN(Wellpath!$L241)</f>
        <v>1</v>
      </c>
      <c r="D241" s="22">
        <v>0</v>
      </c>
      <c r="E241" s="20">
        <f>Model!$W$27*((drdp!B241+drdp!K241)*XYM1!$B241+(drdp!E241+drdp!N241)*XYM1!$C241+(drdp!H241+drdp!Q241)*XYM1!$D241)</f>
        <v>8.301442686608609E-19</v>
      </c>
      <c r="F241" s="20">
        <f>Model!$W$27*((drdp!C241+drdp!L241)*XYM1!$B241+(drdp!F241+drdp!O241)*XYM1!$C241+(drdp!I241+drdp!R241)*XYM1!$D241)</f>
        <v>3.0981405882544412E-18</v>
      </c>
      <c r="G241" s="20">
        <f>Model!$W$27*((drdp!D241+drdp!M241)*XYM1!$B241+(drdp!G241+drdp!P241)*XYM1!$C241+(drdp!J241+drdp!S241)*XYM1!$D241)</f>
        <v>-5.235987755982989E-2</v>
      </c>
      <c r="H241" s="18">
        <f>Model!$W$27*((drdp!B241)*XYM1!$B241+(drdp!E241)*XYM1!$C241+(drdp!H241)*XYM1!$D241)</f>
        <v>4.1507213433043045E-19</v>
      </c>
      <c r="I241" s="18">
        <f>Model!$W$27*((drdp!C241)*XYM1!$B241+(drdp!F241)*XYM1!$C241+(drdp!I241)*XYM1!$D241)</f>
        <v>1.5490702941272206E-18</v>
      </c>
      <c r="J241" s="18">
        <f>Model!$W$27*((drdp!D241)*XYM1!$B241+(drdp!G241)*XYM1!$C241+(drdp!J241)*XYM1!$D241)</f>
        <v>-2.6179938779914945E-2</v>
      </c>
      <c r="K241" s="21">
        <f>SUM(E$3:E240)+H241</f>
        <v>0.76465666173399482</v>
      </c>
      <c r="L241" s="21">
        <f>SUM(F$3:F240)+I241</f>
        <v>2.8537375119372901</v>
      </c>
      <c r="M241" s="21">
        <f>SUM(G$3:G240)+J241</f>
        <v>-7.9027421141193885</v>
      </c>
      <c r="N241" s="19">
        <f t="shared" si="25"/>
        <v>0.58469981033417695</v>
      </c>
      <c r="O241" s="19">
        <f t="shared" si="26"/>
        <v>8.143817787038035</v>
      </c>
      <c r="P241" s="19">
        <f t="shared" si="27"/>
        <v>62.453332922276182</v>
      </c>
      <c r="Q241" s="19">
        <f t="shared" si="28"/>
        <v>2.1821293993430446</v>
      </c>
      <c r="R241" s="19">
        <f t="shared" si="29"/>
        <v>-6.042884403527184</v>
      </c>
      <c r="S241" s="19">
        <f t="shared" si="30"/>
        <v>-22.552351618229103</v>
      </c>
      <c r="V241" s="74"/>
    </row>
    <row r="242" spans="1:22" x14ac:dyDescent="0.25">
      <c r="A242" s="26">
        <f>Wellpath!E242</f>
        <v>7170</v>
      </c>
      <c r="B242" s="22">
        <v>0</v>
      </c>
      <c r="C242" s="22">
        <f>SIN(Wellpath!$L242)</f>
        <v>1</v>
      </c>
      <c r="D242" s="22">
        <v>0</v>
      </c>
      <c r="E242" s="20">
        <f>Model!$W$27*((drdp!B242+drdp!K242)*XYM1!$B242+(drdp!E242+drdp!N242)*XYM1!$C242+(drdp!H242+drdp!Q242)*XYM1!$D242)</f>
        <v>8.301442686608609E-19</v>
      </c>
      <c r="F242" s="20">
        <f>Model!$W$27*((drdp!C242+drdp!L242)*XYM1!$B242+(drdp!F242+drdp!O242)*XYM1!$C242+(drdp!I242+drdp!R242)*XYM1!$D242)</f>
        <v>3.0981405882544412E-18</v>
      </c>
      <c r="G242" s="20">
        <f>Model!$W$27*((drdp!D242+drdp!M242)*XYM1!$B242+(drdp!G242+drdp!P242)*XYM1!$C242+(drdp!J242+drdp!S242)*XYM1!$D242)</f>
        <v>-5.235987755982989E-2</v>
      </c>
      <c r="H242" s="18">
        <f>Model!$W$27*((drdp!B242)*XYM1!$B242+(drdp!E242)*XYM1!$C242+(drdp!H242)*XYM1!$D242)</f>
        <v>4.1507213433043045E-19</v>
      </c>
      <c r="I242" s="18">
        <f>Model!$W$27*((drdp!C242)*XYM1!$B242+(drdp!F242)*XYM1!$C242+(drdp!I242)*XYM1!$D242)</f>
        <v>1.5490702941272206E-18</v>
      </c>
      <c r="J242" s="18">
        <f>Model!$W$27*((drdp!D242)*XYM1!$B242+(drdp!G242)*XYM1!$C242+(drdp!J242)*XYM1!$D242)</f>
        <v>-2.6179938779914945E-2</v>
      </c>
      <c r="K242" s="21">
        <f>SUM(E$3:E241)+H242</f>
        <v>0.76465666173399482</v>
      </c>
      <c r="L242" s="21">
        <f>SUM(F$3:F241)+I242</f>
        <v>2.8537375119372901</v>
      </c>
      <c r="M242" s="21">
        <f>SUM(G$3:G241)+J242</f>
        <v>-7.9551019916792187</v>
      </c>
      <c r="N242" s="19">
        <f t="shared" si="25"/>
        <v>0.58469981033417695</v>
      </c>
      <c r="O242" s="19">
        <f t="shared" si="26"/>
        <v>8.143817787038035</v>
      </c>
      <c r="P242" s="19">
        <f t="shared" si="27"/>
        <v>63.283647698018676</v>
      </c>
      <c r="Q242" s="19">
        <f t="shared" si="28"/>
        <v>2.1821293993430446</v>
      </c>
      <c r="R242" s="19">
        <f t="shared" si="29"/>
        <v>-6.0829217327108847</v>
      </c>
      <c r="S242" s="19">
        <f t="shared" si="30"/>
        <v>-22.701772964942034</v>
      </c>
      <c r="V242" s="74"/>
    </row>
    <row r="243" spans="1:22" x14ac:dyDescent="0.25">
      <c r="A243" s="26">
        <f>Wellpath!E243</f>
        <v>7200</v>
      </c>
      <c r="B243" s="22">
        <v>0</v>
      </c>
      <c r="C243" s="22">
        <f>SIN(Wellpath!$L243)</f>
        <v>1</v>
      </c>
      <c r="D243" s="22">
        <v>0</v>
      </c>
      <c r="E243" s="20">
        <f>Model!$W$27*((drdp!B243+drdp!K243)*XYM1!$B243+(drdp!E243+drdp!N243)*XYM1!$C243+(drdp!H243+drdp!Q243)*XYM1!$D243)</f>
        <v>8.301442686608609E-19</v>
      </c>
      <c r="F243" s="20">
        <f>Model!$W$27*((drdp!C243+drdp!L243)*XYM1!$B243+(drdp!F243+drdp!O243)*XYM1!$C243+(drdp!I243+drdp!R243)*XYM1!$D243)</f>
        <v>3.0981405882544412E-18</v>
      </c>
      <c r="G243" s="20">
        <f>Model!$W$27*((drdp!D243+drdp!M243)*XYM1!$B243+(drdp!G243+drdp!P243)*XYM1!$C243+(drdp!J243+drdp!S243)*XYM1!$D243)</f>
        <v>-5.235987755982989E-2</v>
      </c>
      <c r="H243" s="18">
        <f>Model!$W$27*((drdp!B243)*XYM1!$B243+(drdp!E243)*XYM1!$C243+(drdp!H243)*XYM1!$D243)</f>
        <v>4.1507213433043045E-19</v>
      </c>
      <c r="I243" s="18">
        <f>Model!$W$27*((drdp!C243)*XYM1!$B243+(drdp!F243)*XYM1!$C243+(drdp!I243)*XYM1!$D243)</f>
        <v>1.5490702941272206E-18</v>
      </c>
      <c r="J243" s="18">
        <f>Model!$W$27*((drdp!D243)*XYM1!$B243+(drdp!G243)*XYM1!$C243+(drdp!J243)*XYM1!$D243)</f>
        <v>-2.6179938779914945E-2</v>
      </c>
      <c r="K243" s="21">
        <f>SUM(E$3:E242)+H243</f>
        <v>0.76465666173399482</v>
      </c>
      <c r="L243" s="21">
        <f>SUM(F$3:F242)+I243</f>
        <v>2.8537375119372901</v>
      </c>
      <c r="M243" s="21">
        <f>SUM(G$3:G242)+J243</f>
        <v>-8.007461869239048</v>
      </c>
      <c r="N243" s="19">
        <f t="shared" si="25"/>
        <v>0.58469981033417695</v>
      </c>
      <c r="O243" s="19">
        <f t="shared" si="26"/>
        <v>8.143817787038035</v>
      </c>
      <c r="P243" s="19">
        <f t="shared" si="27"/>
        <v>64.119445587317315</v>
      </c>
      <c r="Q243" s="19">
        <f t="shared" si="28"/>
        <v>2.1821293993430446</v>
      </c>
      <c r="R243" s="19">
        <f t="shared" si="29"/>
        <v>-6.1229590618945844</v>
      </c>
      <c r="S243" s="19">
        <f t="shared" si="30"/>
        <v>-22.851194311654965</v>
      </c>
      <c r="V243" s="74"/>
    </row>
    <row r="244" spans="1:22" x14ac:dyDescent="0.25">
      <c r="A244" s="26">
        <f>Wellpath!E244</f>
        <v>7230</v>
      </c>
      <c r="B244" s="22">
        <v>0</v>
      </c>
      <c r="C244" s="22">
        <f>SIN(Wellpath!$L244)</f>
        <v>1</v>
      </c>
      <c r="D244" s="22">
        <v>0</v>
      </c>
      <c r="E244" s="20">
        <f>Model!$W$27*((drdp!B244+drdp!K244)*XYM1!$B244+(drdp!E244+drdp!N244)*XYM1!$C244+(drdp!H244+drdp!Q244)*XYM1!$D244)</f>
        <v>8.301442686608609E-19</v>
      </c>
      <c r="F244" s="20">
        <f>Model!$W$27*((drdp!C244+drdp!L244)*XYM1!$B244+(drdp!F244+drdp!O244)*XYM1!$C244+(drdp!I244+drdp!R244)*XYM1!$D244)</f>
        <v>3.0981405882544412E-18</v>
      </c>
      <c r="G244" s="20">
        <f>Model!$W$27*((drdp!D244+drdp!M244)*XYM1!$B244+(drdp!G244+drdp!P244)*XYM1!$C244+(drdp!J244+drdp!S244)*XYM1!$D244)</f>
        <v>-5.235987755982989E-2</v>
      </c>
      <c r="H244" s="18">
        <f>Model!$W$27*((drdp!B244)*XYM1!$B244+(drdp!E244)*XYM1!$C244+(drdp!H244)*XYM1!$D244)</f>
        <v>4.1507213433043045E-19</v>
      </c>
      <c r="I244" s="18">
        <f>Model!$W$27*((drdp!C244)*XYM1!$B244+(drdp!F244)*XYM1!$C244+(drdp!I244)*XYM1!$D244)</f>
        <v>1.5490702941272206E-18</v>
      </c>
      <c r="J244" s="18">
        <f>Model!$W$27*((drdp!D244)*XYM1!$B244+(drdp!G244)*XYM1!$C244+(drdp!J244)*XYM1!$D244)</f>
        <v>-2.6179938779914945E-2</v>
      </c>
      <c r="K244" s="21">
        <f>SUM(E$3:E243)+H244</f>
        <v>0.76465666173399482</v>
      </c>
      <c r="L244" s="21">
        <f>SUM(F$3:F243)+I244</f>
        <v>2.8537375119372901</v>
      </c>
      <c r="M244" s="21">
        <f>SUM(G$3:G243)+J244</f>
        <v>-8.0598217467988782</v>
      </c>
      <c r="N244" s="19">
        <f t="shared" si="25"/>
        <v>0.58469981033417695</v>
      </c>
      <c r="O244" s="19">
        <f t="shared" si="26"/>
        <v>8.143817787038035</v>
      </c>
      <c r="P244" s="19">
        <f t="shared" si="27"/>
        <v>64.960726590172115</v>
      </c>
      <c r="Q244" s="19">
        <f t="shared" si="28"/>
        <v>2.1821293993430446</v>
      </c>
      <c r="R244" s="19">
        <f t="shared" si="29"/>
        <v>-6.162996391078285</v>
      </c>
      <c r="S244" s="19">
        <f t="shared" si="30"/>
        <v>-23.000615658367895</v>
      </c>
      <c r="V244" s="74"/>
    </row>
    <row r="245" spans="1:22" x14ac:dyDescent="0.25">
      <c r="A245" s="26">
        <f>Wellpath!E245</f>
        <v>7260</v>
      </c>
      <c r="B245" s="22">
        <v>0</v>
      </c>
      <c r="C245" s="22">
        <f>SIN(Wellpath!$L245)</f>
        <v>1</v>
      </c>
      <c r="D245" s="22">
        <v>0</v>
      </c>
      <c r="E245" s="20">
        <f>Model!$W$27*((drdp!B245+drdp!K245)*XYM1!$B245+(drdp!E245+drdp!N245)*XYM1!$C245+(drdp!H245+drdp!Q245)*XYM1!$D245)</f>
        <v>8.301442686608609E-19</v>
      </c>
      <c r="F245" s="20">
        <f>Model!$W$27*((drdp!C245+drdp!L245)*XYM1!$B245+(drdp!F245+drdp!O245)*XYM1!$C245+(drdp!I245+drdp!R245)*XYM1!$D245)</f>
        <v>3.0981405882544412E-18</v>
      </c>
      <c r="G245" s="20">
        <f>Model!$W$27*((drdp!D245+drdp!M245)*XYM1!$B245+(drdp!G245+drdp!P245)*XYM1!$C245+(drdp!J245+drdp!S245)*XYM1!$D245)</f>
        <v>-5.235987755982989E-2</v>
      </c>
      <c r="H245" s="18">
        <f>Model!$W$27*((drdp!B245)*XYM1!$B245+(drdp!E245)*XYM1!$C245+(drdp!H245)*XYM1!$D245)</f>
        <v>4.1507213433043045E-19</v>
      </c>
      <c r="I245" s="18">
        <f>Model!$W$27*((drdp!C245)*XYM1!$B245+(drdp!F245)*XYM1!$C245+(drdp!I245)*XYM1!$D245)</f>
        <v>1.5490702941272206E-18</v>
      </c>
      <c r="J245" s="18">
        <f>Model!$W$27*((drdp!D245)*XYM1!$B245+(drdp!G245)*XYM1!$C245+(drdp!J245)*XYM1!$D245)</f>
        <v>-2.6179938779914945E-2</v>
      </c>
      <c r="K245" s="21">
        <f>SUM(E$3:E244)+H245</f>
        <v>0.76465666173399482</v>
      </c>
      <c r="L245" s="21">
        <f>SUM(F$3:F244)+I245</f>
        <v>2.8537375119372901</v>
      </c>
      <c r="M245" s="21">
        <f>SUM(G$3:G244)+J245</f>
        <v>-8.1121816243587084</v>
      </c>
      <c r="N245" s="19">
        <f t="shared" si="25"/>
        <v>0.58469981033417695</v>
      </c>
      <c r="O245" s="19">
        <f t="shared" si="26"/>
        <v>8.143817787038035</v>
      </c>
      <c r="P245" s="19">
        <f t="shared" si="27"/>
        <v>65.807490706583096</v>
      </c>
      <c r="Q245" s="19">
        <f t="shared" si="28"/>
        <v>2.1821293993430446</v>
      </c>
      <c r="R245" s="19">
        <f t="shared" si="29"/>
        <v>-6.2030337202619856</v>
      </c>
      <c r="S245" s="19">
        <f t="shared" si="30"/>
        <v>-23.150037005080826</v>
      </c>
      <c r="V245" s="74"/>
    </row>
    <row r="246" spans="1:22" x14ac:dyDescent="0.25">
      <c r="A246" s="26">
        <f>Wellpath!E246</f>
        <v>7290</v>
      </c>
      <c r="B246" s="22">
        <v>0</v>
      </c>
      <c r="C246" s="22">
        <f>SIN(Wellpath!$L246)</f>
        <v>1</v>
      </c>
      <c r="D246" s="22">
        <v>0</v>
      </c>
      <c r="E246" s="20">
        <f>Model!$W$27*((drdp!B246+drdp!K246)*XYM1!$B246+(drdp!E246+drdp!N246)*XYM1!$C246+(drdp!H246+drdp!Q246)*XYM1!$D246)</f>
        <v>8.301442686608609E-19</v>
      </c>
      <c r="F246" s="20">
        <f>Model!$W$27*((drdp!C246+drdp!L246)*XYM1!$B246+(drdp!F246+drdp!O246)*XYM1!$C246+(drdp!I246+drdp!R246)*XYM1!$D246)</f>
        <v>3.0981405882544412E-18</v>
      </c>
      <c r="G246" s="20">
        <f>Model!$W$27*((drdp!D246+drdp!M246)*XYM1!$B246+(drdp!G246+drdp!P246)*XYM1!$C246+(drdp!J246+drdp!S246)*XYM1!$D246)</f>
        <v>-5.235987755982989E-2</v>
      </c>
      <c r="H246" s="18">
        <f>Model!$W$27*((drdp!B246)*XYM1!$B246+(drdp!E246)*XYM1!$C246+(drdp!H246)*XYM1!$D246)</f>
        <v>4.1507213433043045E-19</v>
      </c>
      <c r="I246" s="18">
        <f>Model!$W$27*((drdp!C246)*XYM1!$B246+(drdp!F246)*XYM1!$C246+(drdp!I246)*XYM1!$D246)</f>
        <v>1.5490702941272206E-18</v>
      </c>
      <c r="J246" s="18">
        <f>Model!$W$27*((drdp!D246)*XYM1!$B246+(drdp!G246)*XYM1!$C246+(drdp!J246)*XYM1!$D246)</f>
        <v>-2.6179938779914945E-2</v>
      </c>
      <c r="K246" s="21">
        <f>SUM(E$3:E245)+H246</f>
        <v>0.76465666173399482</v>
      </c>
      <c r="L246" s="21">
        <f>SUM(F$3:F245)+I246</f>
        <v>2.8537375119372901</v>
      </c>
      <c r="M246" s="21">
        <f>SUM(G$3:G245)+J246</f>
        <v>-8.1645415019185386</v>
      </c>
      <c r="N246" s="19">
        <f t="shared" si="25"/>
        <v>0.58469981033417695</v>
      </c>
      <c r="O246" s="19">
        <f t="shared" si="26"/>
        <v>8.143817787038035</v>
      </c>
      <c r="P246" s="19">
        <f t="shared" si="27"/>
        <v>66.659737936550229</v>
      </c>
      <c r="Q246" s="19">
        <f t="shared" si="28"/>
        <v>2.1821293993430446</v>
      </c>
      <c r="R246" s="19">
        <f t="shared" si="29"/>
        <v>-6.2430710494456862</v>
      </c>
      <c r="S246" s="19">
        <f t="shared" si="30"/>
        <v>-23.299458351793756</v>
      </c>
      <c r="V246" s="74"/>
    </row>
    <row r="247" spans="1:22" x14ac:dyDescent="0.25">
      <c r="A247" s="26">
        <f>Wellpath!E247</f>
        <v>7320</v>
      </c>
      <c r="B247" s="22">
        <v>0</v>
      </c>
      <c r="C247" s="22">
        <f>SIN(Wellpath!$L247)</f>
        <v>1</v>
      </c>
      <c r="D247" s="22">
        <v>0</v>
      </c>
      <c r="E247" s="20">
        <f>Model!$W$27*((drdp!B247+drdp!K247)*XYM1!$B247+(drdp!E247+drdp!N247)*XYM1!$C247+(drdp!H247+drdp!Q247)*XYM1!$D247)</f>
        <v>8.301442686608609E-19</v>
      </c>
      <c r="F247" s="20">
        <f>Model!$W$27*((drdp!C247+drdp!L247)*XYM1!$B247+(drdp!F247+drdp!O247)*XYM1!$C247+(drdp!I247+drdp!R247)*XYM1!$D247)</f>
        <v>3.0981405882544412E-18</v>
      </c>
      <c r="G247" s="20">
        <f>Model!$W$27*((drdp!D247+drdp!M247)*XYM1!$B247+(drdp!G247+drdp!P247)*XYM1!$C247+(drdp!J247+drdp!S247)*XYM1!$D247)</f>
        <v>-5.235987755982989E-2</v>
      </c>
      <c r="H247" s="18">
        <f>Model!$W$27*((drdp!B247)*XYM1!$B247+(drdp!E247)*XYM1!$C247+(drdp!H247)*XYM1!$D247)</f>
        <v>4.1507213433043045E-19</v>
      </c>
      <c r="I247" s="18">
        <f>Model!$W$27*((drdp!C247)*XYM1!$B247+(drdp!F247)*XYM1!$C247+(drdp!I247)*XYM1!$D247)</f>
        <v>1.5490702941272206E-18</v>
      </c>
      <c r="J247" s="18">
        <f>Model!$W$27*((drdp!D247)*XYM1!$B247+(drdp!G247)*XYM1!$C247+(drdp!J247)*XYM1!$D247)</f>
        <v>-2.6179938779914945E-2</v>
      </c>
      <c r="K247" s="21">
        <f>SUM(E$3:E246)+H247</f>
        <v>0.76465666173399482</v>
      </c>
      <c r="L247" s="21">
        <f>SUM(F$3:F246)+I247</f>
        <v>2.8537375119372901</v>
      </c>
      <c r="M247" s="21">
        <f>SUM(G$3:G246)+J247</f>
        <v>-8.2169013794783687</v>
      </c>
      <c r="N247" s="19">
        <f t="shared" si="25"/>
        <v>0.58469981033417695</v>
      </c>
      <c r="O247" s="19">
        <f t="shared" si="26"/>
        <v>8.143817787038035</v>
      </c>
      <c r="P247" s="19">
        <f t="shared" si="27"/>
        <v>67.517468280073516</v>
      </c>
      <c r="Q247" s="19">
        <f t="shared" si="28"/>
        <v>2.1821293993430446</v>
      </c>
      <c r="R247" s="19">
        <f t="shared" si="29"/>
        <v>-6.2831083786293869</v>
      </c>
      <c r="S247" s="19">
        <f t="shared" si="30"/>
        <v>-23.448879698506687</v>
      </c>
      <c r="V247" s="74"/>
    </row>
    <row r="248" spans="1:22" x14ac:dyDescent="0.25">
      <c r="A248" s="26">
        <f>Wellpath!E248</f>
        <v>7350</v>
      </c>
      <c r="B248" s="22">
        <v>0</v>
      </c>
      <c r="C248" s="22">
        <f>SIN(Wellpath!$L248)</f>
        <v>1</v>
      </c>
      <c r="D248" s="22">
        <v>0</v>
      </c>
      <c r="E248" s="20">
        <f>Model!$W$27*((drdp!B248+drdp!K248)*XYM1!$B248+(drdp!E248+drdp!N248)*XYM1!$C248+(drdp!H248+drdp!Q248)*XYM1!$D248)</f>
        <v>8.301442686608609E-19</v>
      </c>
      <c r="F248" s="20">
        <f>Model!$W$27*((drdp!C248+drdp!L248)*XYM1!$B248+(drdp!F248+drdp!O248)*XYM1!$C248+(drdp!I248+drdp!R248)*XYM1!$D248)</f>
        <v>3.0981405882544412E-18</v>
      </c>
      <c r="G248" s="20">
        <f>Model!$W$27*((drdp!D248+drdp!M248)*XYM1!$B248+(drdp!G248+drdp!P248)*XYM1!$C248+(drdp!J248+drdp!S248)*XYM1!$D248)</f>
        <v>-5.235987755982989E-2</v>
      </c>
      <c r="H248" s="18">
        <f>Model!$W$27*((drdp!B248)*XYM1!$B248+(drdp!E248)*XYM1!$C248+(drdp!H248)*XYM1!$D248)</f>
        <v>4.1507213433043045E-19</v>
      </c>
      <c r="I248" s="18">
        <f>Model!$W$27*((drdp!C248)*XYM1!$B248+(drdp!F248)*XYM1!$C248+(drdp!I248)*XYM1!$D248)</f>
        <v>1.5490702941272206E-18</v>
      </c>
      <c r="J248" s="18">
        <f>Model!$W$27*((drdp!D248)*XYM1!$B248+(drdp!G248)*XYM1!$C248+(drdp!J248)*XYM1!$D248)</f>
        <v>-2.6179938779914945E-2</v>
      </c>
      <c r="K248" s="21">
        <f>SUM(E$3:E247)+H248</f>
        <v>0.76465666173399482</v>
      </c>
      <c r="L248" s="21">
        <f>SUM(F$3:F247)+I248</f>
        <v>2.8537375119372901</v>
      </c>
      <c r="M248" s="21">
        <f>SUM(G$3:G247)+J248</f>
        <v>-8.2692612570381989</v>
      </c>
      <c r="N248" s="19">
        <f t="shared" si="25"/>
        <v>0.58469981033417695</v>
      </c>
      <c r="O248" s="19">
        <f t="shared" si="26"/>
        <v>8.143817787038035</v>
      </c>
      <c r="P248" s="19">
        <f t="shared" si="27"/>
        <v>68.380681737152969</v>
      </c>
      <c r="Q248" s="19">
        <f t="shared" si="28"/>
        <v>2.1821293993430446</v>
      </c>
      <c r="R248" s="19">
        <f t="shared" si="29"/>
        <v>-6.3231457078130866</v>
      </c>
      <c r="S248" s="19">
        <f t="shared" si="30"/>
        <v>-23.598301045219618</v>
      </c>
      <c r="V248" s="74"/>
    </row>
    <row r="249" spans="1:22" x14ac:dyDescent="0.25">
      <c r="A249" s="26">
        <f>Wellpath!E249</f>
        <v>7380</v>
      </c>
      <c r="B249" s="22">
        <v>0</v>
      </c>
      <c r="C249" s="22">
        <f>SIN(Wellpath!$L249)</f>
        <v>1</v>
      </c>
      <c r="D249" s="22">
        <v>0</v>
      </c>
      <c r="E249" s="20">
        <f>Model!$W$27*((drdp!B249+drdp!K249)*XYM1!$B249+(drdp!E249+drdp!N249)*XYM1!$C249+(drdp!H249+drdp!Q249)*XYM1!$D249)</f>
        <v>8.301442686608609E-19</v>
      </c>
      <c r="F249" s="20">
        <f>Model!$W$27*((drdp!C249+drdp!L249)*XYM1!$B249+(drdp!F249+drdp!O249)*XYM1!$C249+(drdp!I249+drdp!R249)*XYM1!$D249)</f>
        <v>3.0981405882544412E-18</v>
      </c>
      <c r="G249" s="20">
        <f>Model!$W$27*((drdp!D249+drdp!M249)*XYM1!$B249+(drdp!G249+drdp!P249)*XYM1!$C249+(drdp!J249+drdp!S249)*XYM1!$D249)</f>
        <v>-5.235987755982989E-2</v>
      </c>
      <c r="H249" s="18">
        <f>Model!$W$27*((drdp!B249)*XYM1!$B249+(drdp!E249)*XYM1!$C249+(drdp!H249)*XYM1!$D249)</f>
        <v>4.1507213433043045E-19</v>
      </c>
      <c r="I249" s="18">
        <f>Model!$W$27*((drdp!C249)*XYM1!$B249+(drdp!F249)*XYM1!$C249+(drdp!I249)*XYM1!$D249)</f>
        <v>1.5490702941272206E-18</v>
      </c>
      <c r="J249" s="18">
        <f>Model!$W$27*((drdp!D249)*XYM1!$B249+(drdp!G249)*XYM1!$C249+(drdp!J249)*XYM1!$D249)</f>
        <v>-2.6179938779914945E-2</v>
      </c>
      <c r="K249" s="21">
        <f>SUM(E$3:E248)+H249</f>
        <v>0.76465666173399482</v>
      </c>
      <c r="L249" s="21">
        <f>SUM(F$3:F248)+I249</f>
        <v>2.8537375119372901</v>
      </c>
      <c r="M249" s="21">
        <f>SUM(G$3:G248)+J249</f>
        <v>-8.3216211345980291</v>
      </c>
      <c r="N249" s="19">
        <f t="shared" si="25"/>
        <v>0.58469981033417695</v>
      </c>
      <c r="O249" s="19">
        <f t="shared" si="26"/>
        <v>8.143817787038035</v>
      </c>
      <c r="P249" s="19">
        <f t="shared" si="27"/>
        <v>69.249378307788589</v>
      </c>
      <c r="Q249" s="19">
        <f t="shared" si="28"/>
        <v>2.1821293993430446</v>
      </c>
      <c r="R249" s="19">
        <f t="shared" si="29"/>
        <v>-6.3631830369967872</v>
      </c>
      <c r="S249" s="19">
        <f t="shared" si="30"/>
        <v>-23.747722391932548</v>
      </c>
      <c r="V249" s="74"/>
    </row>
    <row r="250" spans="1:22" x14ac:dyDescent="0.25">
      <c r="A250" s="26">
        <f>Wellpath!E250</f>
        <v>7410</v>
      </c>
      <c r="B250" s="22">
        <v>0</v>
      </c>
      <c r="C250" s="22">
        <f>SIN(Wellpath!$L250)</f>
        <v>1</v>
      </c>
      <c r="D250" s="22">
        <v>0</v>
      </c>
      <c r="E250" s="20">
        <f>Model!$W$27*((drdp!B250+drdp!K250)*XYM1!$B250+(drdp!E250+drdp!N250)*XYM1!$C250+(drdp!H250+drdp!Q250)*XYM1!$D250)</f>
        <v>8.301442686608609E-19</v>
      </c>
      <c r="F250" s="20">
        <f>Model!$W$27*((drdp!C250+drdp!L250)*XYM1!$B250+(drdp!F250+drdp!O250)*XYM1!$C250+(drdp!I250+drdp!R250)*XYM1!$D250)</f>
        <v>3.0981405882544412E-18</v>
      </c>
      <c r="G250" s="20">
        <f>Model!$W$27*((drdp!D250+drdp!M250)*XYM1!$B250+(drdp!G250+drdp!P250)*XYM1!$C250+(drdp!J250+drdp!S250)*XYM1!$D250)</f>
        <v>-5.235987755982989E-2</v>
      </c>
      <c r="H250" s="18">
        <f>Model!$W$27*((drdp!B250)*XYM1!$B250+(drdp!E250)*XYM1!$C250+(drdp!H250)*XYM1!$D250)</f>
        <v>4.1507213433043045E-19</v>
      </c>
      <c r="I250" s="18">
        <f>Model!$W$27*((drdp!C250)*XYM1!$B250+(drdp!F250)*XYM1!$C250+(drdp!I250)*XYM1!$D250)</f>
        <v>1.5490702941272206E-18</v>
      </c>
      <c r="J250" s="18">
        <f>Model!$W$27*((drdp!D250)*XYM1!$B250+(drdp!G250)*XYM1!$C250+(drdp!J250)*XYM1!$D250)</f>
        <v>-2.6179938779914945E-2</v>
      </c>
      <c r="K250" s="21">
        <f>SUM(E$3:E249)+H250</f>
        <v>0.76465666173399482</v>
      </c>
      <c r="L250" s="21">
        <f>SUM(F$3:F249)+I250</f>
        <v>2.8537375119372901</v>
      </c>
      <c r="M250" s="21">
        <f>SUM(G$3:G249)+J250</f>
        <v>-8.3739810121578593</v>
      </c>
      <c r="N250" s="19">
        <f t="shared" si="25"/>
        <v>0.58469981033417695</v>
      </c>
      <c r="O250" s="19">
        <f t="shared" si="26"/>
        <v>8.143817787038035</v>
      </c>
      <c r="P250" s="19">
        <f t="shared" si="27"/>
        <v>70.123557991980363</v>
      </c>
      <c r="Q250" s="19">
        <f t="shared" si="28"/>
        <v>2.1821293993430446</v>
      </c>
      <c r="R250" s="19">
        <f t="shared" si="29"/>
        <v>-6.4032203661804878</v>
      </c>
      <c r="S250" s="19">
        <f t="shared" si="30"/>
        <v>-23.897143738645479</v>
      </c>
      <c r="V250" s="74"/>
    </row>
    <row r="251" spans="1:22" x14ac:dyDescent="0.25">
      <c r="A251" s="26">
        <f>Wellpath!E251</f>
        <v>7440</v>
      </c>
      <c r="B251" s="22">
        <v>0</v>
      </c>
      <c r="C251" s="22">
        <f>SIN(Wellpath!$L251)</f>
        <v>1</v>
      </c>
      <c r="D251" s="22">
        <v>0</v>
      </c>
      <c r="E251" s="20">
        <f>Model!$W$27*((drdp!B251+drdp!K251)*XYM1!$B251+(drdp!E251+drdp!N251)*XYM1!$C251+(drdp!H251+drdp!Q251)*XYM1!$D251)</f>
        <v>8.301442686608609E-19</v>
      </c>
      <c r="F251" s="20">
        <f>Model!$W$27*((drdp!C251+drdp!L251)*XYM1!$B251+(drdp!F251+drdp!O251)*XYM1!$C251+(drdp!I251+drdp!R251)*XYM1!$D251)</f>
        <v>3.0981405882544412E-18</v>
      </c>
      <c r="G251" s="20">
        <f>Model!$W$27*((drdp!D251+drdp!M251)*XYM1!$B251+(drdp!G251+drdp!P251)*XYM1!$C251+(drdp!J251+drdp!S251)*XYM1!$D251)</f>
        <v>-5.235987755982989E-2</v>
      </c>
      <c r="H251" s="18">
        <f>Model!$W$27*((drdp!B251)*XYM1!$B251+(drdp!E251)*XYM1!$C251+(drdp!H251)*XYM1!$D251)</f>
        <v>4.1507213433043045E-19</v>
      </c>
      <c r="I251" s="18">
        <f>Model!$W$27*((drdp!C251)*XYM1!$B251+(drdp!F251)*XYM1!$C251+(drdp!I251)*XYM1!$D251)</f>
        <v>1.5490702941272206E-18</v>
      </c>
      <c r="J251" s="18">
        <f>Model!$W$27*((drdp!D251)*XYM1!$B251+(drdp!G251)*XYM1!$C251+(drdp!J251)*XYM1!$D251)</f>
        <v>-2.6179938779914945E-2</v>
      </c>
      <c r="K251" s="21">
        <f>SUM(E$3:E250)+H251</f>
        <v>0.76465666173399482</v>
      </c>
      <c r="L251" s="21">
        <f>SUM(F$3:F250)+I251</f>
        <v>2.8537375119372901</v>
      </c>
      <c r="M251" s="21">
        <f>SUM(G$3:G250)+J251</f>
        <v>-8.4263408897176895</v>
      </c>
      <c r="N251" s="19">
        <f t="shared" si="25"/>
        <v>0.58469981033417695</v>
      </c>
      <c r="O251" s="19">
        <f t="shared" si="26"/>
        <v>8.143817787038035</v>
      </c>
      <c r="P251" s="19">
        <f t="shared" si="27"/>
        <v>71.003220789728303</v>
      </c>
      <c r="Q251" s="19">
        <f t="shared" si="28"/>
        <v>2.1821293993430446</v>
      </c>
      <c r="R251" s="19">
        <f t="shared" si="29"/>
        <v>-6.4432576953641885</v>
      </c>
      <c r="S251" s="19">
        <f t="shared" si="30"/>
        <v>-24.046565085358409</v>
      </c>
      <c r="V251" s="74"/>
    </row>
    <row r="252" spans="1:22" x14ac:dyDescent="0.25">
      <c r="A252" s="26">
        <f>Wellpath!E252</f>
        <v>7470</v>
      </c>
      <c r="B252" s="22">
        <v>0</v>
      </c>
      <c r="C252" s="22">
        <f>SIN(Wellpath!$L252)</f>
        <v>1</v>
      </c>
      <c r="D252" s="22">
        <v>0</v>
      </c>
      <c r="E252" s="20">
        <f>Model!$W$27*((drdp!B252+drdp!K252)*XYM1!$B252+(drdp!E252+drdp!N252)*XYM1!$C252+(drdp!H252+drdp!Q252)*XYM1!$D252)</f>
        <v>8.301442686608609E-19</v>
      </c>
      <c r="F252" s="20">
        <f>Model!$W$27*((drdp!C252+drdp!L252)*XYM1!$B252+(drdp!F252+drdp!O252)*XYM1!$C252+(drdp!I252+drdp!R252)*XYM1!$D252)</f>
        <v>3.0981405882544412E-18</v>
      </c>
      <c r="G252" s="20">
        <f>Model!$W$27*((drdp!D252+drdp!M252)*XYM1!$B252+(drdp!G252+drdp!P252)*XYM1!$C252+(drdp!J252+drdp!S252)*XYM1!$D252)</f>
        <v>-5.235987755982989E-2</v>
      </c>
      <c r="H252" s="18">
        <f>Model!$W$27*((drdp!B252)*XYM1!$B252+(drdp!E252)*XYM1!$C252+(drdp!H252)*XYM1!$D252)</f>
        <v>4.1507213433043045E-19</v>
      </c>
      <c r="I252" s="18">
        <f>Model!$W$27*((drdp!C252)*XYM1!$B252+(drdp!F252)*XYM1!$C252+(drdp!I252)*XYM1!$D252)</f>
        <v>1.5490702941272206E-18</v>
      </c>
      <c r="J252" s="18">
        <f>Model!$W$27*((drdp!D252)*XYM1!$B252+(drdp!G252)*XYM1!$C252+(drdp!J252)*XYM1!$D252)</f>
        <v>-2.6179938779914945E-2</v>
      </c>
      <c r="K252" s="21">
        <f>SUM(E$3:E251)+H252</f>
        <v>0.76465666173399482</v>
      </c>
      <c r="L252" s="21">
        <f>SUM(F$3:F251)+I252</f>
        <v>2.8537375119372901</v>
      </c>
      <c r="M252" s="21">
        <f>SUM(G$3:G251)+J252</f>
        <v>-8.4787007672775196</v>
      </c>
      <c r="N252" s="19">
        <f t="shared" si="25"/>
        <v>0.58469981033417695</v>
      </c>
      <c r="O252" s="19">
        <f t="shared" si="26"/>
        <v>8.143817787038035</v>
      </c>
      <c r="P252" s="19">
        <f t="shared" si="27"/>
        <v>71.888366701032396</v>
      </c>
      <c r="Q252" s="19">
        <f t="shared" si="28"/>
        <v>2.1821293993430446</v>
      </c>
      <c r="R252" s="19">
        <f t="shared" si="29"/>
        <v>-6.4832950245478891</v>
      </c>
      <c r="S252" s="19">
        <f t="shared" si="30"/>
        <v>-24.19598643207134</v>
      </c>
      <c r="V252" s="74"/>
    </row>
    <row r="253" spans="1:22" x14ac:dyDescent="0.25">
      <c r="A253" s="26">
        <f>Wellpath!E253</f>
        <v>7500</v>
      </c>
      <c r="B253" s="22">
        <v>0</v>
      </c>
      <c r="C253" s="22">
        <f>SIN(Wellpath!$L253)</f>
        <v>1</v>
      </c>
      <c r="D253" s="22">
        <v>0</v>
      </c>
      <c r="E253" s="20">
        <f>Model!$W$27*((drdp!B253+drdp!K253)*XYM1!$B253+(drdp!E253+drdp!N253)*XYM1!$C253+(drdp!H253+drdp!Q253)*XYM1!$D253)</f>
        <v>8.301442686608609E-19</v>
      </c>
      <c r="F253" s="20">
        <f>Model!$W$27*((drdp!C253+drdp!L253)*XYM1!$B253+(drdp!F253+drdp!O253)*XYM1!$C253+(drdp!I253+drdp!R253)*XYM1!$D253)</f>
        <v>3.0981405882544412E-18</v>
      </c>
      <c r="G253" s="20">
        <f>Model!$W$27*((drdp!D253+drdp!M253)*XYM1!$B253+(drdp!G253+drdp!P253)*XYM1!$C253+(drdp!J253+drdp!S253)*XYM1!$D253)</f>
        <v>-5.235987755982989E-2</v>
      </c>
      <c r="H253" s="18">
        <f>Model!$W$27*((drdp!B253)*XYM1!$B253+(drdp!E253)*XYM1!$C253+(drdp!H253)*XYM1!$D253)</f>
        <v>4.1507213433043045E-19</v>
      </c>
      <c r="I253" s="18">
        <f>Model!$W$27*((drdp!C253)*XYM1!$B253+(drdp!F253)*XYM1!$C253+(drdp!I253)*XYM1!$D253)</f>
        <v>1.5490702941272206E-18</v>
      </c>
      <c r="J253" s="18">
        <f>Model!$W$27*((drdp!D253)*XYM1!$B253+(drdp!G253)*XYM1!$C253+(drdp!J253)*XYM1!$D253)</f>
        <v>-2.6179938779914945E-2</v>
      </c>
      <c r="K253" s="21">
        <f>SUM(E$3:E252)+H253</f>
        <v>0.76465666173399482</v>
      </c>
      <c r="L253" s="21">
        <f>SUM(F$3:F252)+I253</f>
        <v>2.8537375119372901</v>
      </c>
      <c r="M253" s="21">
        <f>SUM(G$3:G252)+J253</f>
        <v>-8.5310606448373498</v>
      </c>
      <c r="N253" s="19">
        <f t="shared" si="25"/>
        <v>0.58469981033417695</v>
      </c>
      <c r="O253" s="19">
        <f t="shared" si="26"/>
        <v>8.143817787038035</v>
      </c>
      <c r="P253" s="19">
        <f t="shared" si="27"/>
        <v>72.778995725892656</v>
      </c>
      <c r="Q253" s="19">
        <f t="shared" si="28"/>
        <v>2.1821293993430446</v>
      </c>
      <c r="R253" s="19">
        <f t="shared" si="29"/>
        <v>-6.5233323537315888</v>
      </c>
      <c r="S253" s="19">
        <f t="shared" si="30"/>
        <v>-24.345407778784271</v>
      </c>
      <c r="V253" s="74"/>
    </row>
    <row r="254" spans="1:22" x14ac:dyDescent="0.25">
      <c r="A254" s="26">
        <f>Wellpath!E254</f>
        <v>7530</v>
      </c>
      <c r="B254" s="22">
        <v>0</v>
      </c>
      <c r="C254" s="22">
        <f>SIN(Wellpath!$L254)</f>
        <v>1</v>
      </c>
      <c r="D254" s="22">
        <v>0</v>
      </c>
      <c r="E254" s="20">
        <f>Model!$W$27*((drdp!B254+drdp!K254)*XYM1!$B254+(drdp!E254+drdp!N254)*XYM1!$C254+(drdp!H254+drdp!Q254)*XYM1!$D254)</f>
        <v>8.301442686608609E-19</v>
      </c>
      <c r="F254" s="20">
        <f>Model!$W$27*((drdp!C254+drdp!L254)*XYM1!$B254+(drdp!F254+drdp!O254)*XYM1!$C254+(drdp!I254+drdp!R254)*XYM1!$D254)</f>
        <v>3.0981405882544412E-18</v>
      </c>
      <c r="G254" s="20">
        <f>Model!$W$27*((drdp!D254+drdp!M254)*XYM1!$B254+(drdp!G254+drdp!P254)*XYM1!$C254+(drdp!J254+drdp!S254)*XYM1!$D254)</f>
        <v>-5.235987755982989E-2</v>
      </c>
      <c r="H254" s="18">
        <f>Model!$W$27*((drdp!B254)*XYM1!$B254+(drdp!E254)*XYM1!$C254+(drdp!H254)*XYM1!$D254)</f>
        <v>4.1507213433043045E-19</v>
      </c>
      <c r="I254" s="18">
        <f>Model!$W$27*((drdp!C254)*XYM1!$B254+(drdp!F254)*XYM1!$C254+(drdp!I254)*XYM1!$D254)</f>
        <v>1.5490702941272206E-18</v>
      </c>
      <c r="J254" s="18">
        <f>Model!$W$27*((drdp!D254)*XYM1!$B254+(drdp!G254)*XYM1!$C254+(drdp!J254)*XYM1!$D254)</f>
        <v>-2.6179938779914945E-2</v>
      </c>
      <c r="K254" s="21">
        <f>SUM(E$3:E253)+H254</f>
        <v>0.76465666173399482</v>
      </c>
      <c r="L254" s="21">
        <f>SUM(F$3:F253)+I254</f>
        <v>2.8537375119372901</v>
      </c>
      <c r="M254" s="21">
        <f>SUM(G$3:G253)+J254</f>
        <v>-8.58342052239718</v>
      </c>
      <c r="N254" s="19">
        <f t="shared" si="25"/>
        <v>0.58469981033417695</v>
      </c>
      <c r="O254" s="19">
        <f t="shared" si="26"/>
        <v>8.143817787038035</v>
      </c>
      <c r="P254" s="19">
        <f t="shared" si="27"/>
        <v>73.675107864309084</v>
      </c>
      <c r="Q254" s="19">
        <f t="shared" si="28"/>
        <v>2.1821293993430446</v>
      </c>
      <c r="R254" s="19">
        <f t="shared" si="29"/>
        <v>-6.5633696829152894</v>
      </c>
      <c r="S254" s="19">
        <f t="shared" si="30"/>
        <v>-24.494829125497205</v>
      </c>
      <c r="V254" s="74"/>
    </row>
    <row r="255" spans="1:22" x14ac:dyDescent="0.25">
      <c r="A255" s="26">
        <f>Wellpath!E255</f>
        <v>7560</v>
      </c>
      <c r="B255" s="22">
        <v>0</v>
      </c>
      <c r="C255" s="22">
        <f>SIN(Wellpath!$L255)</f>
        <v>1</v>
      </c>
      <c r="D255" s="22">
        <v>0</v>
      </c>
      <c r="E255" s="20">
        <f>Model!$W$27*((drdp!B255+drdp!K255)*XYM1!$B255+(drdp!E255+drdp!N255)*XYM1!$C255+(drdp!H255+drdp!Q255)*XYM1!$D255)</f>
        <v>8.301442686608609E-19</v>
      </c>
      <c r="F255" s="20">
        <f>Model!$W$27*((drdp!C255+drdp!L255)*XYM1!$B255+(drdp!F255+drdp!O255)*XYM1!$C255+(drdp!I255+drdp!R255)*XYM1!$D255)</f>
        <v>3.0981405882544412E-18</v>
      </c>
      <c r="G255" s="20">
        <f>Model!$W$27*((drdp!D255+drdp!M255)*XYM1!$B255+(drdp!G255+drdp!P255)*XYM1!$C255+(drdp!J255+drdp!S255)*XYM1!$D255)</f>
        <v>-5.235987755982989E-2</v>
      </c>
      <c r="H255" s="18">
        <f>Model!$W$27*((drdp!B255)*XYM1!$B255+(drdp!E255)*XYM1!$C255+(drdp!H255)*XYM1!$D255)</f>
        <v>4.1507213433043045E-19</v>
      </c>
      <c r="I255" s="18">
        <f>Model!$W$27*((drdp!C255)*XYM1!$B255+(drdp!F255)*XYM1!$C255+(drdp!I255)*XYM1!$D255)</f>
        <v>1.5490702941272206E-18</v>
      </c>
      <c r="J255" s="18">
        <f>Model!$W$27*((drdp!D255)*XYM1!$B255+(drdp!G255)*XYM1!$C255+(drdp!J255)*XYM1!$D255)</f>
        <v>-2.6179938779914945E-2</v>
      </c>
      <c r="K255" s="21">
        <f>SUM(E$3:E254)+H255</f>
        <v>0.76465666173399482</v>
      </c>
      <c r="L255" s="21">
        <f>SUM(F$3:F254)+I255</f>
        <v>2.8537375119372901</v>
      </c>
      <c r="M255" s="21">
        <f>SUM(G$3:G254)+J255</f>
        <v>-8.6357803999570102</v>
      </c>
      <c r="N255" s="19">
        <f t="shared" si="25"/>
        <v>0.58469981033417695</v>
      </c>
      <c r="O255" s="19">
        <f t="shared" si="26"/>
        <v>8.143817787038035</v>
      </c>
      <c r="P255" s="19">
        <f t="shared" si="27"/>
        <v>74.576703116281664</v>
      </c>
      <c r="Q255" s="19">
        <f t="shared" si="28"/>
        <v>2.1821293993430446</v>
      </c>
      <c r="R255" s="19">
        <f t="shared" si="29"/>
        <v>-6.6034070120989901</v>
      </c>
      <c r="S255" s="19">
        <f t="shared" si="30"/>
        <v>-24.644250472210135</v>
      </c>
      <c r="V255" s="74"/>
    </row>
    <row r="256" spans="1:22" x14ac:dyDescent="0.25">
      <c r="A256" s="26">
        <f>Wellpath!E256</f>
        <v>7590</v>
      </c>
      <c r="B256" s="22">
        <v>0</v>
      </c>
      <c r="C256" s="22">
        <f>SIN(Wellpath!$L256)</f>
        <v>1</v>
      </c>
      <c r="D256" s="22">
        <v>0</v>
      </c>
      <c r="E256" s="20">
        <f>Model!$W$27*((drdp!B256+drdp!K256)*XYM1!$B256+(drdp!E256+drdp!N256)*XYM1!$C256+(drdp!H256+drdp!Q256)*XYM1!$D256)</f>
        <v>8.301442686608609E-19</v>
      </c>
      <c r="F256" s="20">
        <f>Model!$W$27*((drdp!C256+drdp!L256)*XYM1!$B256+(drdp!F256+drdp!O256)*XYM1!$C256+(drdp!I256+drdp!R256)*XYM1!$D256)</f>
        <v>3.0981405882544412E-18</v>
      </c>
      <c r="G256" s="20">
        <f>Model!$W$27*((drdp!D256+drdp!M256)*XYM1!$B256+(drdp!G256+drdp!P256)*XYM1!$C256+(drdp!J256+drdp!S256)*XYM1!$D256)</f>
        <v>-5.235987755982989E-2</v>
      </c>
      <c r="H256" s="18">
        <f>Model!$W$27*((drdp!B256)*XYM1!$B256+(drdp!E256)*XYM1!$C256+(drdp!H256)*XYM1!$D256)</f>
        <v>4.1507213433043045E-19</v>
      </c>
      <c r="I256" s="18">
        <f>Model!$W$27*((drdp!C256)*XYM1!$B256+(drdp!F256)*XYM1!$C256+(drdp!I256)*XYM1!$D256)</f>
        <v>1.5490702941272206E-18</v>
      </c>
      <c r="J256" s="18">
        <f>Model!$W$27*((drdp!D256)*XYM1!$B256+(drdp!G256)*XYM1!$C256+(drdp!J256)*XYM1!$D256)</f>
        <v>-2.6179938779914945E-2</v>
      </c>
      <c r="K256" s="21">
        <f>SUM(E$3:E255)+H256</f>
        <v>0.76465666173399482</v>
      </c>
      <c r="L256" s="21">
        <f>SUM(F$3:F255)+I256</f>
        <v>2.8537375119372901</v>
      </c>
      <c r="M256" s="21">
        <f>SUM(G$3:G255)+J256</f>
        <v>-8.6881402775168404</v>
      </c>
      <c r="N256" s="19">
        <f t="shared" si="25"/>
        <v>0.58469981033417695</v>
      </c>
      <c r="O256" s="19">
        <f t="shared" si="26"/>
        <v>8.143817787038035</v>
      </c>
      <c r="P256" s="19">
        <f t="shared" si="27"/>
        <v>75.483781481810396</v>
      </c>
      <c r="Q256" s="19">
        <f t="shared" si="28"/>
        <v>2.1821293993430446</v>
      </c>
      <c r="R256" s="19">
        <f t="shared" si="29"/>
        <v>-6.6434443412826907</v>
      </c>
      <c r="S256" s="19">
        <f t="shared" si="30"/>
        <v>-24.793671818923066</v>
      </c>
      <c r="V256" s="74"/>
    </row>
    <row r="257" spans="1:22" x14ac:dyDescent="0.25">
      <c r="A257" s="26">
        <f>Wellpath!E257</f>
        <v>7620</v>
      </c>
      <c r="B257" s="22">
        <v>0</v>
      </c>
      <c r="C257" s="22">
        <f>SIN(Wellpath!$L257)</f>
        <v>1</v>
      </c>
      <c r="D257" s="22">
        <v>0</v>
      </c>
      <c r="E257" s="20">
        <f>Model!$W$27*((drdp!B257+drdp!K257)*XYM1!$B257+(drdp!E257+drdp!N257)*XYM1!$C257+(drdp!H257+drdp!Q257)*XYM1!$D257)</f>
        <v>8.301442686608609E-19</v>
      </c>
      <c r="F257" s="20">
        <f>Model!$W$27*((drdp!C257+drdp!L257)*XYM1!$B257+(drdp!F257+drdp!O257)*XYM1!$C257+(drdp!I257+drdp!R257)*XYM1!$D257)</f>
        <v>3.0981405882544412E-18</v>
      </c>
      <c r="G257" s="20">
        <f>Model!$W$27*((drdp!D257+drdp!M257)*XYM1!$B257+(drdp!G257+drdp!P257)*XYM1!$C257+(drdp!J257+drdp!S257)*XYM1!$D257)</f>
        <v>-5.235987755982989E-2</v>
      </c>
      <c r="H257" s="18">
        <f>Model!$W$27*((drdp!B257)*XYM1!$B257+(drdp!E257)*XYM1!$C257+(drdp!H257)*XYM1!$D257)</f>
        <v>4.1507213433043045E-19</v>
      </c>
      <c r="I257" s="18">
        <f>Model!$W$27*((drdp!C257)*XYM1!$B257+(drdp!F257)*XYM1!$C257+(drdp!I257)*XYM1!$D257)</f>
        <v>1.5490702941272206E-18</v>
      </c>
      <c r="J257" s="18">
        <f>Model!$W$27*((drdp!D257)*XYM1!$B257+(drdp!G257)*XYM1!$C257+(drdp!J257)*XYM1!$D257)</f>
        <v>-2.6179938779914945E-2</v>
      </c>
      <c r="K257" s="21">
        <f>SUM(E$3:E256)+H257</f>
        <v>0.76465666173399482</v>
      </c>
      <c r="L257" s="21">
        <f>SUM(F$3:F256)+I257</f>
        <v>2.8537375119372901</v>
      </c>
      <c r="M257" s="21">
        <f>SUM(G$3:G256)+J257</f>
        <v>-8.7405001550766706</v>
      </c>
      <c r="N257" s="19">
        <f t="shared" si="25"/>
        <v>0.58469981033417695</v>
      </c>
      <c r="O257" s="19">
        <f t="shared" si="26"/>
        <v>8.143817787038035</v>
      </c>
      <c r="P257" s="19">
        <f t="shared" si="27"/>
        <v>76.396342960895296</v>
      </c>
      <c r="Q257" s="19">
        <f t="shared" si="28"/>
        <v>2.1821293993430446</v>
      </c>
      <c r="R257" s="19">
        <f t="shared" si="29"/>
        <v>-6.6834816704663913</v>
      </c>
      <c r="S257" s="19">
        <f t="shared" si="30"/>
        <v>-24.943093165635997</v>
      </c>
      <c r="V257" s="74"/>
    </row>
    <row r="258" spans="1:22" x14ac:dyDescent="0.25">
      <c r="A258" s="26">
        <f>Wellpath!E258</f>
        <v>7650</v>
      </c>
      <c r="B258" s="22">
        <v>0</v>
      </c>
      <c r="C258" s="22">
        <f>SIN(Wellpath!$L258)</f>
        <v>1</v>
      </c>
      <c r="D258" s="22">
        <v>0</v>
      </c>
      <c r="E258" s="20">
        <f>Model!$W$27*((drdp!B258+drdp!K258)*XYM1!$B258+(drdp!E258+drdp!N258)*XYM1!$C258+(drdp!H258+drdp!Q258)*XYM1!$D258)</f>
        <v>8.301442686608609E-19</v>
      </c>
      <c r="F258" s="20">
        <f>Model!$W$27*((drdp!C258+drdp!L258)*XYM1!$B258+(drdp!F258+drdp!O258)*XYM1!$C258+(drdp!I258+drdp!R258)*XYM1!$D258)</f>
        <v>3.0981405882544412E-18</v>
      </c>
      <c r="G258" s="20">
        <f>Model!$W$27*((drdp!D258+drdp!M258)*XYM1!$B258+(drdp!G258+drdp!P258)*XYM1!$C258+(drdp!J258+drdp!S258)*XYM1!$D258)</f>
        <v>-5.235987755982989E-2</v>
      </c>
      <c r="H258" s="18">
        <f>Model!$W$27*((drdp!B258)*XYM1!$B258+(drdp!E258)*XYM1!$C258+(drdp!H258)*XYM1!$D258)</f>
        <v>4.1507213433043045E-19</v>
      </c>
      <c r="I258" s="18">
        <f>Model!$W$27*((drdp!C258)*XYM1!$B258+(drdp!F258)*XYM1!$C258+(drdp!I258)*XYM1!$D258)</f>
        <v>1.5490702941272206E-18</v>
      </c>
      <c r="J258" s="18">
        <f>Model!$W$27*((drdp!D258)*XYM1!$B258+(drdp!G258)*XYM1!$C258+(drdp!J258)*XYM1!$D258)</f>
        <v>-2.6179938779914945E-2</v>
      </c>
      <c r="K258" s="21">
        <f>SUM(E$3:E257)+H258</f>
        <v>0.76465666173399482</v>
      </c>
      <c r="L258" s="21">
        <f>SUM(F$3:F257)+I258</f>
        <v>2.8537375119372901</v>
      </c>
      <c r="M258" s="21">
        <f>SUM(G$3:G257)+J258</f>
        <v>-8.7928600326365007</v>
      </c>
      <c r="N258" s="19">
        <f t="shared" si="25"/>
        <v>0.58469981033417695</v>
      </c>
      <c r="O258" s="19">
        <f t="shared" si="26"/>
        <v>8.143817787038035</v>
      </c>
      <c r="P258" s="19">
        <f t="shared" si="27"/>
        <v>77.314387553536363</v>
      </c>
      <c r="Q258" s="19">
        <f t="shared" si="28"/>
        <v>2.1821293993430446</v>
      </c>
      <c r="R258" s="19">
        <f t="shared" si="29"/>
        <v>-6.723518999650091</v>
      </c>
      <c r="S258" s="19">
        <f t="shared" si="30"/>
        <v>-25.092514512348927</v>
      </c>
      <c r="V258" s="74"/>
    </row>
    <row r="259" spans="1:22" x14ac:dyDescent="0.25">
      <c r="A259" s="26">
        <f>Wellpath!E259</f>
        <v>7680</v>
      </c>
      <c r="B259" s="22">
        <v>0</v>
      </c>
      <c r="C259" s="22">
        <f>SIN(Wellpath!$L259)</f>
        <v>1</v>
      </c>
      <c r="D259" s="22">
        <v>0</v>
      </c>
      <c r="E259" s="20">
        <f>Model!$W$27*((drdp!B259+drdp!K259)*XYM1!$B259+(drdp!E259+drdp!N259)*XYM1!$C259+(drdp!H259+drdp!Q259)*XYM1!$D259)</f>
        <v>8.301442686608609E-19</v>
      </c>
      <c r="F259" s="20">
        <f>Model!$W$27*((drdp!C259+drdp!L259)*XYM1!$B259+(drdp!F259+drdp!O259)*XYM1!$C259+(drdp!I259+drdp!R259)*XYM1!$D259)</f>
        <v>3.0981405882544412E-18</v>
      </c>
      <c r="G259" s="20">
        <f>Model!$W$27*((drdp!D259+drdp!M259)*XYM1!$B259+(drdp!G259+drdp!P259)*XYM1!$C259+(drdp!J259+drdp!S259)*XYM1!$D259)</f>
        <v>-5.235987755982989E-2</v>
      </c>
      <c r="H259" s="18">
        <f>Model!$W$27*((drdp!B259)*XYM1!$B259+(drdp!E259)*XYM1!$C259+(drdp!H259)*XYM1!$D259)</f>
        <v>4.1507213433043045E-19</v>
      </c>
      <c r="I259" s="18">
        <f>Model!$W$27*((drdp!C259)*XYM1!$B259+(drdp!F259)*XYM1!$C259+(drdp!I259)*XYM1!$D259)</f>
        <v>1.5490702941272206E-18</v>
      </c>
      <c r="J259" s="18">
        <f>Model!$W$27*((drdp!D259)*XYM1!$B259+(drdp!G259)*XYM1!$C259+(drdp!J259)*XYM1!$D259)</f>
        <v>-2.6179938779914945E-2</v>
      </c>
      <c r="K259" s="21">
        <f>SUM(E$3:E258)+H259</f>
        <v>0.76465666173399482</v>
      </c>
      <c r="L259" s="21">
        <f>SUM(F$3:F258)+I259</f>
        <v>2.8537375119372901</v>
      </c>
      <c r="M259" s="21">
        <f>SUM(G$3:G258)+J259</f>
        <v>-8.8452199101963309</v>
      </c>
      <c r="N259" s="19">
        <f t="shared" si="25"/>
        <v>0.58469981033417695</v>
      </c>
      <c r="O259" s="19">
        <f t="shared" si="26"/>
        <v>8.143817787038035</v>
      </c>
      <c r="P259" s="19">
        <f t="shared" si="27"/>
        <v>78.237915259733583</v>
      </c>
      <c r="Q259" s="19">
        <f t="shared" si="28"/>
        <v>2.1821293993430446</v>
      </c>
      <c r="R259" s="19">
        <f t="shared" si="29"/>
        <v>-6.7635563288337917</v>
      </c>
      <c r="S259" s="19">
        <f t="shared" si="30"/>
        <v>-25.241935859061858</v>
      </c>
      <c r="V259" s="74"/>
    </row>
    <row r="260" spans="1:22" x14ac:dyDescent="0.25">
      <c r="A260" s="26">
        <f>Wellpath!E260</f>
        <v>7710</v>
      </c>
      <c r="B260" s="22">
        <v>0</v>
      </c>
      <c r="C260" s="22">
        <f>SIN(Wellpath!$L260)</f>
        <v>1</v>
      </c>
      <c r="D260" s="22">
        <v>0</v>
      </c>
      <c r="E260" s="20">
        <f>Model!$W$27*((drdp!B260+drdp!K260)*XYM1!$B260+(drdp!E260+drdp!N260)*XYM1!$C260+(drdp!H260+drdp!Q260)*XYM1!$D260)</f>
        <v>8.301442686608609E-19</v>
      </c>
      <c r="F260" s="20">
        <f>Model!$W$27*((drdp!C260+drdp!L260)*XYM1!$B260+(drdp!F260+drdp!O260)*XYM1!$C260+(drdp!I260+drdp!R260)*XYM1!$D260)</f>
        <v>3.0981405882544412E-18</v>
      </c>
      <c r="G260" s="20">
        <f>Model!$W$27*((drdp!D260+drdp!M260)*XYM1!$B260+(drdp!G260+drdp!P260)*XYM1!$C260+(drdp!J260+drdp!S260)*XYM1!$D260)</f>
        <v>-5.235987755982989E-2</v>
      </c>
      <c r="H260" s="18">
        <f>Model!$W$27*((drdp!B260)*XYM1!$B260+(drdp!E260)*XYM1!$C260+(drdp!H260)*XYM1!$D260)</f>
        <v>4.1507213433043045E-19</v>
      </c>
      <c r="I260" s="18">
        <f>Model!$W$27*((drdp!C260)*XYM1!$B260+(drdp!F260)*XYM1!$C260+(drdp!I260)*XYM1!$D260)</f>
        <v>1.5490702941272206E-18</v>
      </c>
      <c r="J260" s="18">
        <f>Model!$W$27*((drdp!D260)*XYM1!$B260+(drdp!G260)*XYM1!$C260+(drdp!J260)*XYM1!$D260)</f>
        <v>-2.6179938779914945E-2</v>
      </c>
      <c r="K260" s="21">
        <f>SUM(E$3:E259)+H260</f>
        <v>0.76465666173399482</v>
      </c>
      <c r="L260" s="21">
        <f>SUM(F$3:F259)+I260</f>
        <v>2.8537375119372901</v>
      </c>
      <c r="M260" s="21">
        <f>SUM(G$3:G259)+J260</f>
        <v>-8.8975797877561611</v>
      </c>
      <c r="N260" s="19">
        <f t="shared" si="25"/>
        <v>0.58469981033417695</v>
      </c>
      <c r="O260" s="19">
        <f t="shared" si="26"/>
        <v>8.143817787038035</v>
      </c>
      <c r="P260" s="19">
        <f t="shared" si="27"/>
        <v>79.16692607948697</v>
      </c>
      <c r="Q260" s="19">
        <f t="shared" si="28"/>
        <v>2.1821293993430446</v>
      </c>
      <c r="R260" s="19">
        <f t="shared" si="29"/>
        <v>-6.8035936580174923</v>
      </c>
      <c r="S260" s="19">
        <f t="shared" si="30"/>
        <v>-25.391357205774788</v>
      </c>
      <c r="V260" s="74"/>
    </row>
    <row r="261" spans="1:22" x14ac:dyDescent="0.25">
      <c r="A261" s="26">
        <f>Wellpath!E261</f>
        <v>7740</v>
      </c>
      <c r="B261" s="22">
        <v>0</v>
      </c>
      <c r="C261" s="22">
        <f>SIN(Wellpath!$L261)</f>
        <v>1</v>
      </c>
      <c r="D261" s="22">
        <v>0</v>
      </c>
      <c r="E261" s="20">
        <f>Model!$W$27*((drdp!B261+drdp!K261)*XYM1!$B261+(drdp!E261+drdp!N261)*XYM1!$C261+(drdp!H261+drdp!Q261)*XYM1!$D261)</f>
        <v>8.301442686608609E-19</v>
      </c>
      <c r="F261" s="20">
        <f>Model!$W$27*((drdp!C261+drdp!L261)*XYM1!$B261+(drdp!F261+drdp!O261)*XYM1!$C261+(drdp!I261+drdp!R261)*XYM1!$D261)</f>
        <v>3.0981405882544412E-18</v>
      </c>
      <c r="G261" s="20">
        <f>Model!$W$27*((drdp!D261+drdp!M261)*XYM1!$B261+(drdp!G261+drdp!P261)*XYM1!$C261+(drdp!J261+drdp!S261)*XYM1!$D261)</f>
        <v>-5.235987755982989E-2</v>
      </c>
      <c r="H261" s="18">
        <f>Model!$W$27*((drdp!B261)*XYM1!$B261+(drdp!E261)*XYM1!$C261+(drdp!H261)*XYM1!$D261)</f>
        <v>4.1507213433043045E-19</v>
      </c>
      <c r="I261" s="18">
        <f>Model!$W$27*((drdp!C261)*XYM1!$B261+(drdp!F261)*XYM1!$C261+(drdp!I261)*XYM1!$D261)</f>
        <v>1.5490702941272206E-18</v>
      </c>
      <c r="J261" s="18">
        <f>Model!$W$27*((drdp!D261)*XYM1!$B261+(drdp!G261)*XYM1!$C261+(drdp!J261)*XYM1!$D261)</f>
        <v>-2.6179938779914945E-2</v>
      </c>
      <c r="K261" s="21">
        <f>SUM(E$3:E260)+H261</f>
        <v>0.76465666173399482</v>
      </c>
      <c r="L261" s="21">
        <f>SUM(F$3:F260)+I261</f>
        <v>2.8537375119372901</v>
      </c>
      <c r="M261" s="21">
        <f>SUM(G$3:G260)+J261</f>
        <v>-8.9499396653159913</v>
      </c>
      <c r="N261" s="19">
        <f t="shared" si="25"/>
        <v>0.58469981033417695</v>
      </c>
      <c r="O261" s="19">
        <f t="shared" si="26"/>
        <v>8.143817787038035</v>
      </c>
      <c r="P261" s="19">
        <f t="shared" si="27"/>
        <v>80.101420012796524</v>
      </c>
      <c r="Q261" s="19">
        <f t="shared" si="28"/>
        <v>2.1821293993430446</v>
      </c>
      <c r="R261" s="19">
        <f t="shared" si="29"/>
        <v>-6.8436309872011929</v>
      </c>
      <c r="S261" s="19">
        <f t="shared" si="30"/>
        <v>-25.540778552487719</v>
      </c>
      <c r="V261" s="74"/>
    </row>
    <row r="262" spans="1:22" x14ac:dyDescent="0.25">
      <c r="A262" s="26">
        <f>Wellpath!E262</f>
        <v>7770</v>
      </c>
      <c r="B262" s="22">
        <v>0</v>
      </c>
      <c r="C262" s="22">
        <f>SIN(Wellpath!$L262)</f>
        <v>1</v>
      </c>
      <c r="D262" s="22">
        <v>0</v>
      </c>
      <c r="E262" s="20">
        <f>Model!$W$27*((drdp!B262+drdp!K262)*XYM1!$B262+(drdp!E262+drdp!N262)*XYM1!$C262+(drdp!H262+drdp!Q262)*XYM1!$D262)</f>
        <v>8.301442686608609E-19</v>
      </c>
      <c r="F262" s="20">
        <f>Model!$W$27*((drdp!C262+drdp!L262)*XYM1!$B262+(drdp!F262+drdp!O262)*XYM1!$C262+(drdp!I262+drdp!R262)*XYM1!$D262)</f>
        <v>3.0981405882544412E-18</v>
      </c>
      <c r="G262" s="20">
        <f>Model!$W$27*((drdp!D262+drdp!M262)*XYM1!$B262+(drdp!G262+drdp!P262)*XYM1!$C262+(drdp!J262+drdp!S262)*XYM1!$D262)</f>
        <v>-5.235987755982989E-2</v>
      </c>
      <c r="H262" s="18">
        <f>Model!$W$27*((drdp!B262)*XYM1!$B262+(drdp!E262)*XYM1!$C262+(drdp!H262)*XYM1!$D262)</f>
        <v>4.1507213433043045E-19</v>
      </c>
      <c r="I262" s="18">
        <f>Model!$W$27*((drdp!C262)*XYM1!$B262+(drdp!F262)*XYM1!$C262+(drdp!I262)*XYM1!$D262)</f>
        <v>1.5490702941272206E-18</v>
      </c>
      <c r="J262" s="18">
        <f>Model!$W$27*((drdp!D262)*XYM1!$B262+(drdp!G262)*XYM1!$C262+(drdp!J262)*XYM1!$D262)</f>
        <v>-2.6179938779914945E-2</v>
      </c>
      <c r="K262" s="21">
        <f>SUM(E$3:E261)+H262</f>
        <v>0.76465666173399482</v>
      </c>
      <c r="L262" s="21">
        <f>SUM(F$3:F261)+I262</f>
        <v>2.8537375119372901</v>
      </c>
      <c r="M262" s="21">
        <f>SUM(G$3:G261)+J262</f>
        <v>-9.0022995428758215</v>
      </c>
      <c r="N262" s="19">
        <f t="shared" ref="N262:N270" si="31">K262^2</f>
        <v>0.58469981033417695</v>
      </c>
      <c r="O262" s="19">
        <f t="shared" ref="O262:O270" si="32">L262^2</f>
        <v>8.143817787038035</v>
      </c>
      <c r="P262" s="19">
        <f t="shared" ref="P262:P270" si="33">M262^2</f>
        <v>81.041397059662231</v>
      </c>
      <c r="Q262" s="19">
        <f t="shared" ref="Q262:Q270" si="34">K262*L262</f>
        <v>2.1821293993430446</v>
      </c>
      <c r="R262" s="19">
        <f t="shared" ref="R262:R270" si="35">K262*M262</f>
        <v>-6.8836683163848935</v>
      </c>
      <c r="S262" s="19">
        <f t="shared" ref="S262:S270" si="36">L262*M262</f>
        <v>-25.69019989920065</v>
      </c>
      <c r="V262" s="74"/>
    </row>
    <row r="263" spans="1:22" x14ac:dyDescent="0.25">
      <c r="A263" s="26">
        <f>Wellpath!E263</f>
        <v>7800</v>
      </c>
      <c r="B263" s="22">
        <v>0</v>
      </c>
      <c r="C263" s="22">
        <f>SIN(Wellpath!$L263)</f>
        <v>1</v>
      </c>
      <c r="D263" s="22">
        <v>0</v>
      </c>
      <c r="E263" s="20">
        <f>Model!$W$27*((drdp!B263+drdp!K263)*XYM1!$B263+(drdp!E263+drdp!N263)*XYM1!$C263+(drdp!H263+drdp!Q263)*XYM1!$D263)</f>
        <v>8.301442686608609E-19</v>
      </c>
      <c r="F263" s="20">
        <f>Model!$W$27*((drdp!C263+drdp!L263)*XYM1!$B263+(drdp!F263+drdp!O263)*XYM1!$C263+(drdp!I263+drdp!R263)*XYM1!$D263)</f>
        <v>3.0981405882544412E-18</v>
      </c>
      <c r="G263" s="20">
        <f>Model!$W$27*((drdp!D263+drdp!M263)*XYM1!$B263+(drdp!G263+drdp!P263)*XYM1!$C263+(drdp!J263+drdp!S263)*XYM1!$D263)</f>
        <v>-5.235987755982989E-2</v>
      </c>
      <c r="H263" s="18">
        <f>Model!$W$27*((drdp!B263)*XYM1!$B263+(drdp!E263)*XYM1!$C263+(drdp!H263)*XYM1!$D263)</f>
        <v>4.1507213433043045E-19</v>
      </c>
      <c r="I263" s="18">
        <f>Model!$W$27*((drdp!C263)*XYM1!$B263+(drdp!F263)*XYM1!$C263+(drdp!I263)*XYM1!$D263)</f>
        <v>1.5490702941272206E-18</v>
      </c>
      <c r="J263" s="18">
        <f>Model!$W$27*((drdp!D263)*XYM1!$B263+(drdp!G263)*XYM1!$C263+(drdp!J263)*XYM1!$D263)</f>
        <v>-2.6179938779914945E-2</v>
      </c>
      <c r="K263" s="21">
        <f>SUM(E$3:E262)+H263</f>
        <v>0.76465666173399482</v>
      </c>
      <c r="L263" s="21">
        <f>SUM(F$3:F262)+I263</f>
        <v>2.8537375119372901</v>
      </c>
      <c r="M263" s="21">
        <f>SUM(G$3:G262)+J263</f>
        <v>-9.0546594204356516</v>
      </c>
      <c r="N263" s="19">
        <f t="shared" si="31"/>
        <v>0.58469981033417695</v>
      </c>
      <c r="O263" s="19">
        <f t="shared" si="32"/>
        <v>8.143817787038035</v>
      </c>
      <c r="P263" s="19">
        <f t="shared" si="33"/>
        <v>81.98685722008409</v>
      </c>
      <c r="Q263" s="19">
        <f t="shared" si="34"/>
        <v>2.1821293993430446</v>
      </c>
      <c r="R263" s="19">
        <f t="shared" si="35"/>
        <v>-6.9237056455685941</v>
      </c>
      <c r="S263" s="19">
        <f t="shared" si="36"/>
        <v>-25.83962124591358</v>
      </c>
      <c r="V263" s="74"/>
    </row>
    <row r="264" spans="1:22" x14ac:dyDescent="0.25">
      <c r="A264" s="26">
        <f>Wellpath!E264</f>
        <v>7830</v>
      </c>
      <c r="B264" s="22">
        <v>0</v>
      </c>
      <c r="C264" s="22">
        <f>SIN(Wellpath!$L264)</f>
        <v>1</v>
      </c>
      <c r="D264" s="22">
        <v>0</v>
      </c>
      <c r="E264" s="20">
        <f>Model!$W$27*((drdp!B264+drdp!K264)*XYM1!$B264+(drdp!E264+drdp!N264)*XYM1!$C264+(drdp!H264+drdp!Q264)*XYM1!$D264)</f>
        <v>8.301442686608609E-19</v>
      </c>
      <c r="F264" s="20">
        <f>Model!$W$27*((drdp!C264+drdp!L264)*XYM1!$B264+(drdp!F264+drdp!O264)*XYM1!$C264+(drdp!I264+drdp!R264)*XYM1!$D264)</f>
        <v>3.0981405882544412E-18</v>
      </c>
      <c r="G264" s="20">
        <f>Model!$W$27*((drdp!D264+drdp!M264)*XYM1!$B264+(drdp!G264+drdp!P264)*XYM1!$C264+(drdp!J264+drdp!S264)*XYM1!$D264)</f>
        <v>-5.235987755982989E-2</v>
      </c>
      <c r="H264" s="18">
        <f>Model!$W$27*((drdp!B264)*XYM1!$B264+(drdp!E264)*XYM1!$C264+(drdp!H264)*XYM1!$D264)</f>
        <v>4.1507213433043045E-19</v>
      </c>
      <c r="I264" s="18">
        <f>Model!$W$27*((drdp!C264)*XYM1!$B264+(drdp!F264)*XYM1!$C264+(drdp!I264)*XYM1!$D264)</f>
        <v>1.5490702941272206E-18</v>
      </c>
      <c r="J264" s="18">
        <f>Model!$W$27*((drdp!D264)*XYM1!$B264+(drdp!G264)*XYM1!$C264+(drdp!J264)*XYM1!$D264)</f>
        <v>-2.6179938779914945E-2</v>
      </c>
      <c r="K264" s="21">
        <f>SUM(E$3:E263)+H264</f>
        <v>0.76465666173399482</v>
      </c>
      <c r="L264" s="21">
        <f>SUM(F$3:F263)+I264</f>
        <v>2.8537375119372901</v>
      </c>
      <c r="M264" s="21">
        <f>SUM(G$3:G263)+J264</f>
        <v>-9.1070192979954818</v>
      </c>
      <c r="N264" s="19">
        <f t="shared" si="31"/>
        <v>0.58469981033417695</v>
      </c>
      <c r="O264" s="19">
        <f t="shared" si="32"/>
        <v>8.143817787038035</v>
      </c>
      <c r="P264" s="19">
        <f t="shared" si="33"/>
        <v>82.937800494062117</v>
      </c>
      <c r="Q264" s="19">
        <f t="shared" si="34"/>
        <v>2.1821293993430446</v>
      </c>
      <c r="R264" s="19">
        <f t="shared" si="35"/>
        <v>-6.9637429747522939</v>
      </c>
      <c r="S264" s="19">
        <f t="shared" si="36"/>
        <v>-25.989042592626511</v>
      </c>
      <c r="V264" s="74"/>
    </row>
    <row r="265" spans="1:22" x14ac:dyDescent="0.25">
      <c r="A265" s="26">
        <f>Wellpath!E265</f>
        <v>7860</v>
      </c>
      <c r="B265" s="22">
        <v>0</v>
      </c>
      <c r="C265" s="22">
        <f>SIN(Wellpath!$L265)</f>
        <v>1</v>
      </c>
      <c r="D265" s="22">
        <v>0</v>
      </c>
      <c r="E265" s="20">
        <f>Model!$W$27*((drdp!B265+drdp!K265)*XYM1!$B265+(drdp!E265+drdp!N265)*XYM1!$C265+(drdp!H265+drdp!Q265)*XYM1!$D265)</f>
        <v>8.301442686608609E-19</v>
      </c>
      <c r="F265" s="20">
        <f>Model!$W$27*((drdp!C265+drdp!L265)*XYM1!$B265+(drdp!F265+drdp!O265)*XYM1!$C265+(drdp!I265+drdp!R265)*XYM1!$D265)</f>
        <v>3.0981405882544412E-18</v>
      </c>
      <c r="G265" s="20">
        <f>Model!$W$27*((drdp!D265+drdp!M265)*XYM1!$B265+(drdp!G265+drdp!P265)*XYM1!$C265+(drdp!J265+drdp!S265)*XYM1!$D265)</f>
        <v>-5.235987755982989E-2</v>
      </c>
      <c r="H265" s="18">
        <f>Model!$W$27*((drdp!B265)*XYM1!$B265+(drdp!E265)*XYM1!$C265+(drdp!H265)*XYM1!$D265)</f>
        <v>4.1507213433043045E-19</v>
      </c>
      <c r="I265" s="18">
        <f>Model!$W$27*((drdp!C265)*XYM1!$B265+(drdp!F265)*XYM1!$C265+(drdp!I265)*XYM1!$D265)</f>
        <v>1.5490702941272206E-18</v>
      </c>
      <c r="J265" s="18">
        <f>Model!$W$27*((drdp!D265)*XYM1!$B265+(drdp!G265)*XYM1!$C265+(drdp!J265)*XYM1!$D265)</f>
        <v>-2.6179938779914945E-2</v>
      </c>
      <c r="K265" s="21">
        <f>SUM(E$3:E264)+H265</f>
        <v>0.76465666173399482</v>
      </c>
      <c r="L265" s="21">
        <f>SUM(F$3:F264)+I265</f>
        <v>2.8537375119372901</v>
      </c>
      <c r="M265" s="21">
        <f>SUM(G$3:G264)+J265</f>
        <v>-9.159379175555312</v>
      </c>
      <c r="N265" s="19">
        <f t="shared" si="31"/>
        <v>0.58469981033417695</v>
      </c>
      <c r="O265" s="19">
        <f t="shared" si="32"/>
        <v>8.143817787038035</v>
      </c>
      <c r="P265" s="19">
        <f t="shared" si="33"/>
        <v>83.89422688159631</v>
      </c>
      <c r="Q265" s="19">
        <f t="shared" si="34"/>
        <v>2.1821293993430446</v>
      </c>
      <c r="R265" s="19">
        <f t="shared" si="35"/>
        <v>-7.0037803039359945</v>
      </c>
      <c r="S265" s="19">
        <f t="shared" si="36"/>
        <v>-26.138463939339445</v>
      </c>
      <c r="V265" s="74"/>
    </row>
    <row r="266" spans="1:22" x14ac:dyDescent="0.25">
      <c r="A266" s="26">
        <f>Wellpath!E266</f>
        <v>7890</v>
      </c>
      <c r="B266" s="22">
        <v>0</v>
      </c>
      <c r="C266" s="22">
        <f>SIN(Wellpath!$L266)</f>
        <v>1</v>
      </c>
      <c r="D266" s="22">
        <v>0</v>
      </c>
      <c r="E266" s="20">
        <f>Model!$W$27*((drdp!B266+drdp!K266)*XYM1!$B266+(drdp!E266+drdp!N266)*XYM1!$C266+(drdp!H266+drdp!Q266)*XYM1!$D266)</f>
        <v>8.301442686608609E-19</v>
      </c>
      <c r="F266" s="20">
        <f>Model!$W$27*((drdp!C266+drdp!L266)*XYM1!$B266+(drdp!F266+drdp!O266)*XYM1!$C266+(drdp!I266+drdp!R266)*XYM1!$D266)</f>
        <v>3.0981405882544412E-18</v>
      </c>
      <c r="G266" s="20">
        <f>Model!$W$27*((drdp!D266+drdp!M266)*XYM1!$B266+(drdp!G266+drdp!P266)*XYM1!$C266+(drdp!J266+drdp!S266)*XYM1!$D266)</f>
        <v>-5.235987755982989E-2</v>
      </c>
      <c r="H266" s="18">
        <f>Model!$W$27*((drdp!B266)*XYM1!$B266+(drdp!E266)*XYM1!$C266+(drdp!H266)*XYM1!$D266)</f>
        <v>4.1507213433043045E-19</v>
      </c>
      <c r="I266" s="18">
        <f>Model!$W$27*((drdp!C266)*XYM1!$B266+(drdp!F266)*XYM1!$C266+(drdp!I266)*XYM1!$D266)</f>
        <v>1.5490702941272206E-18</v>
      </c>
      <c r="J266" s="18">
        <f>Model!$W$27*((drdp!D266)*XYM1!$B266+(drdp!G266)*XYM1!$C266+(drdp!J266)*XYM1!$D266)</f>
        <v>-2.6179938779914945E-2</v>
      </c>
      <c r="K266" s="21">
        <f>SUM(E$3:E265)+H266</f>
        <v>0.76465666173399482</v>
      </c>
      <c r="L266" s="21">
        <f>SUM(F$3:F265)+I266</f>
        <v>2.8537375119372901</v>
      </c>
      <c r="M266" s="21">
        <f>SUM(G$3:G265)+J266</f>
        <v>-9.2117390531151422</v>
      </c>
      <c r="N266" s="19">
        <f t="shared" si="31"/>
        <v>0.58469981033417695</v>
      </c>
      <c r="O266" s="19">
        <f t="shared" si="32"/>
        <v>8.143817787038035</v>
      </c>
      <c r="P266" s="19">
        <f t="shared" si="33"/>
        <v>84.856136382686657</v>
      </c>
      <c r="Q266" s="19">
        <f t="shared" si="34"/>
        <v>2.1821293993430446</v>
      </c>
      <c r="R266" s="19">
        <f t="shared" si="35"/>
        <v>-7.0438176331196951</v>
      </c>
      <c r="S266" s="19">
        <f t="shared" si="36"/>
        <v>-26.287885286052376</v>
      </c>
      <c r="V266" s="74"/>
    </row>
    <row r="267" spans="1:22" x14ac:dyDescent="0.25">
      <c r="A267" s="26">
        <f>Wellpath!E267</f>
        <v>7920</v>
      </c>
      <c r="B267" s="22">
        <v>0</v>
      </c>
      <c r="C267" s="22">
        <f>SIN(Wellpath!$L267)</f>
        <v>1</v>
      </c>
      <c r="D267" s="22">
        <v>0</v>
      </c>
      <c r="E267" s="20">
        <f>Model!$W$27*((drdp!B267+drdp!K267)*XYM1!$B267+(drdp!E267+drdp!N267)*XYM1!$C267+(drdp!H267+drdp!Q267)*XYM1!$D267)</f>
        <v>8.301442686608609E-19</v>
      </c>
      <c r="F267" s="20">
        <f>Model!$W$27*((drdp!C267+drdp!L267)*XYM1!$B267+(drdp!F267+drdp!O267)*XYM1!$C267+(drdp!I267+drdp!R267)*XYM1!$D267)</f>
        <v>3.0981405882544412E-18</v>
      </c>
      <c r="G267" s="20">
        <f>Model!$W$27*((drdp!D267+drdp!M267)*XYM1!$B267+(drdp!G267+drdp!P267)*XYM1!$C267+(drdp!J267+drdp!S267)*XYM1!$D267)</f>
        <v>-5.235987755982989E-2</v>
      </c>
      <c r="H267" s="18">
        <f>Model!$W$27*((drdp!B267)*XYM1!$B267+(drdp!E267)*XYM1!$C267+(drdp!H267)*XYM1!$D267)</f>
        <v>4.1507213433043045E-19</v>
      </c>
      <c r="I267" s="18">
        <f>Model!$W$27*((drdp!C267)*XYM1!$B267+(drdp!F267)*XYM1!$C267+(drdp!I267)*XYM1!$D267)</f>
        <v>1.5490702941272206E-18</v>
      </c>
      <c r="J267" s="18">
        <f>Model!$W$27*((drdp!D267)*XYM1!$B267+(drdp!G267)*XYM1!$C267+(drdp!J267)*XYM1!$D267)</f>
        <v>-2.6179938779914945E-2</v>
      </c>
      <c r="K267" s="21">
        <f>SUM(E$3:E266)+H267</f>
        <v>0.76465666173399482</v>
      </c>
      <c r="L267" s="21">
        <f>SUM(F$3:F266)+I267</f>
        <v>2.8537375119372901</v>
      </c>
      <c r="M267" s="21">
        <f>SUM(G$3:G266)+J267</f>
        <v>-9.2640989306749724</v>
      </c>
      <c r="N267" s="19">
        <f t="shared" si="31"/>
        <v>0.58469981033417695</v>
      </c>
      <c r="O267" s="19">
        <f t="shared" si="32"/>
        <v>8.143817787038035</v>
      </c>
      <c r="P267" s="19">
        <f t="shared" si="33"/>
        <v>85.82352899733317</v>
      </c>
      <c r="Q267" s="19">
        <f t="shared" si="34"/>
        <v>2.1821293993430446</v>
      </c>
      <c r="R267" s="19">
        <f t="shared" si="35"/>
        <v>-7.0838549623033957</v>
      </c>
      <c r="S267" s="19">
        <f t="shared" si="36"/>
        <v>-26.437306632765306</v>
      </c>
      <c r="V267" s="74"/>
    </row>
    <row r="268" spans="1:22" x14ac:dyDescent="0.25">
      <c r="A268" s="26">
        <f>Wellpath!E268</f>
        <v>7950</v>
      </c>
      <c r="B268" s="22">
        <v>0</v>
      </c>
      <c r="C268" s="22">
        <f>SIN(Wellpath!$L268)</f>
        <v>1</v>
      </c>
      <c r="D268" s="22">
        <v>0</v>
      </c>
      <c r="E268" s="20">
        <f>Model!$W$27*((drdp!B268+drdp!K268)*XYM1!$B268+(drdp!E268+drdp!N268)*XYM1!$C268+(drdp!H268+drdp!Q268)*XYM1!$D268)</f>
        <v>8.301442686608609E-19</v>
      </c>
      <c r="F268" s="20">
        <f>Model!$W$27*((drdp!C268+drdp!L268)*XYM1!$B268+(drdp!F268+drdp!O268)*XYM1!$C268+(drdp!I268+drdp!R268)*XYM1!$D268)</f>
        <v>3.0981405882544412E-18</v>
      </c>
      <c r="G268" s="20">
        <f>Model!$W$27*((drdp!D268+drdp!M268)*XYM1!$B268+(drdp!G268+drdp!P268)*XYM1!$C268+(drdp!J268+drdp!S268)*XYM1!$D268)</f>
        <v>-5.235987755982989E-2</v>
      </c>
      <c r="H268" s="18">
        <f>Model!$W$27*((drdp!B268)*XYM1!$B268+(drdp!E268)*XYM1!$C268+(drdp!H268)*XYM1!$D268)</f>
        <v>4.1507213433043045E-19</v>
      </c>
      <c r="I268" s="18">
        <f>Model!$W$27*((drdp!C268)*XYM1!$B268+(drdp!F268)*XYM1!$C268+(drdp!I268)*XYM1!$D268)</f>
        <v>1.5490702941272206E-18</v>
      </c>
      <c r="J268" s="18">
        <f>Model!$W$27*((drdp!D268)*XYM1!$B268+(drdp!G268)*XYM1!$C268+(drdp!J268)*XYM1!$D268)</f>
        <v>-2.6179938779914945E-2</v>
      </c>
      <c r="K268" s="21">
        <f>SUM(E$3:E267)+H268</f>
        <v>0.76465666173399482</v>
      </c>
      <c r="L268" s="21">
        <f>SUM(F$3:F267)+I268</f>
        <v>2.8537375119372901</v>
      </c>
      <c r="M268" s="21">
        <f>SUM(G$3:G267)+J268</f>
        <v>-9.3164588082348025</v>
      </c>
      <c r="N268" s="19">
        <f t="shared" si="31"/>
        <v>0.58469981033417695</v>
      </c>
      <c r="O268" s="19">
        <f t="shared" si="32"/>
        <v>8.143817787038035</v>
      </c>
      <c r="P268" s="19">
        <f t="shared" si="33"/>
        <v>86.796404725535837</v>
      </c>
      <c r="Q268" s="19">
        <f t="shared" si="34"/>
        <v>2.1821293993430446</v>
      </c>
      <c r="R268" s="19">
        <f t="shared" si="35"/>
        <v>-7.1238922914870964</v>
      </c>
      <c r="S268" s="19">
        <f t="shared" si="36"/>
        <v>-26.586727979478237</v>
      </c>
      <c r="V268" s="74"/>
    </row>
    <row r="269" spans="1:22" x14ac:dyDescent="0.25">
      <c r="A269" s="26">
        <f>Wellpath!E269</f>
        <v>7980</v>
      </c>
      <c r="B269" s="22">
        <v>0</v>
      </c>
      <c r="C269" s="22">
        <f>SIN(Wellpath!$L269)</f>
        <v>1</v>
      </c>
      <c r="D269" s="22">
        <v>0</v>
      </c>
      <c r="E269" s="20">
        <f>Model!$W$27*((drdp!B269+drdp!K269)*XYM1!$B269+(drdp!E269+drdp!N269)*XYM1!$C269+(drdp!H269+drdp!Q269)*XYM1!$D269)</f>
        <v>6.9178689055071729E-19</v>
      </c>
      <c r="F269" s="20">
        <f>Model!$W$27*((drdp!C269+drdp!L269)*XYM1!$B269+(drdp!F269+drdp!O269)*XYM1!$C269+(drdp!I269+drdp!R269)*XYM1!$D269)</f>
        <v>2.5817838235453676E-18</v>
      </c>
      <c r="G269" s="20">
        <f>Model!$W$27*((drdp!D269+drdp!M269)*XYM1!$B269+(drdp!G269+drdp!P269)*XYM1!$C269+(drdp!J269+drdp!S269)*XYM1!$D269)</f>
        <v>-4.3633231299858237E-2</v>
      </c>
      <c r="H269" s="18">
        <f>Model!$W$27*((drdp!B269)*XYM1!$B269+(drdp!E269)*XYM1!$C269+(drdp!H269)*XYM1!$D269)</f>
        <v>4.1507213433043045E-19</v>
      </c>
      <c r="I269" s="18">
        <f>Model!$W$27*((drdp!C269)*XYM1!$B269+(drdp!F269)*XYM1!$C269+(drdp!I269)*XYM1!$D269)</f>
        <v>1.5490702941272206E-18</v>
      </c>
      <c r="J269" s="18">
        <f>Model!$W$27*((drdp!D269)*XYM1!$B269+(drdp!G269)*XYM1!$C269+(drdp!J269)*XYM1!$D269)</f>
        <v>-2.6179938779914945E-2</v>
      </c>
      <c r="K269" s="21">
        <f>SUM(E$3:E268)+H269</f>
        <v>0.76465666173399482</v>
      </c>
      <c r="L269" s="21">
        <f>SUM(F$3:F268)+I269</f>
        <v>2.8537375119372901</v>
      </c>
      <c r="M269" s="21">
        <f>SUM(G$3:G268)+J269</f>
        <v>-9.3688186857946327</v>
      </c>
      <c r="N269" s="19">
        <f t="shared" si="31"/>
        <v>0.58469981033417695</v>
      </c>
      <c r="O269" s="19">
        <f t="shared" si="32"/>
        <v>8.143817787038035</v>
      </c>
      <c r="P269" s="19">
        <f t="shared" si="33"/>
        <v>87.77476356729467</v>
      </c>
      <c r="Q269" s="19">
        <f t="shared" si="34"/>
        <v>2.1821293993430446</v>
      </c>
      <c r="R269" s="19">
        <f t="shared" si="35"/>
        <v>-7.1639296206707961</v>
      </c>
      <c r="S269" s="19">
        <f t="shared" si="36"/>
        <v>-26.736149326191168</v>
      </c>
      <c r="V269" s="74"/>
    </row>
    <row r="270" spans="1:22" x14ac:dyDescent="0.25">
      <c r="A270" s="26">
        <f>Wellpath!E270</f>
        <v>8000</v>
      </c>
      <c r="B270" s="22">
        <v>0</v>
      </c>
      <c r="C270" s="22">
        <f>SIN(Wellpath!$L270)</f>
        <v>1</v>
      </c>
      <c r="D270" s="22">
        <v>0</v>
      </c>
      <c r="E270" s="20">
        <f>Model!$W$27*((drdp!B270+drdp!K270)*XYM1!$B270+(drdp!E270+drdp!N270)*XYM1!$C270+(drdp!H270+drdp!Q270)*XYM1!$D270)</f>
        <v>-1.1040918773189449E-16</v>
      </c>
      <c r="F270" s="20">
        <f>Model!$W$27*((drdp!C270+drdp!L270)*XYM1!$B270+(drdp!F270+drdp!O270)*XYM1!$C270+(drdp!I270+drdp!R270)*XYM1!$D270)</f>
        <v>-4.120526982378407E-16</v>
      </c>
      <c r="G270" s="20">
        <f>Model!$W$27*((drdp!D270+drdp!M270)*XYM1!$B270+(drdp!G270+drdp!P270)*XYM1!$C270+(drdp!J270+drdp!S270)*XYM1!$D270)</f>
        <v>6.963863715457375</v>
      </c>
      <c r="H270" s="18">
        <f>Model!$W$27*((drdp!B270)*XYM1!$B270+(drdp!E270)*XYM1!$C270+(drdp!H270)*XYM1!$D270)</f>
        <v>2.7671475622028693E-19</v>
      </c>
      <c r="I270" s="18">
        <f>Model!$W$27*((drdp!C270)*XYM1!$B270+(drdp!F270)*XYM1!$C270+(drdp!I270)*XYM1!$D270)</f>
        <v>1.032713529418147E-18</v>
      </c>
      <c r="J270" s="18">
        <f>Model!$W$27*((drdp!D270)*XYM1!$B270+(drdp!G270)*XYM1!$C270+(drdp!J270)*XYM1!$D270)</f>
        <v>-1.7453292519943295E-2</v>
      </c>
      <c r="K270" s="21">
        <f>SUM(E$3:E269)+H270</f>
        <v>0.76465666173399482</v>
      </c>
      <c r="L270" s="21">
        <f>SUM(F$3:F269)+I270</f>
        <v>2.8537375119372901</v>
      </c>
      <c r="M270" s="21">
        <f>SUM(G$3:G269)+J270</f>
        <v>-9.4037252708345207</v>
      </c>
      <c r="N270" s="19">
        <f t="shared" si="31"/>
        <v>0.58469981033417695</v>
      </c>
      <c r="O270" s="19">
        <f t="shared" si="32"/>
        <v>8.143817787038035</v>
      </c>
      <c r="P270" s="19">
        <f t="shared" si="33"/>
        <v>88.430048969331779</v>
      </c>
      <c r="Q270" s="19">
        <f t="shared" si="34"/>
        <v>2.1821293993430446</v>
      </c>
      <c r="R270" s="19">
        <f t="shared" si="35"/>
        <v>-7.190621173459931</v>
      </c>
      <c r="S270" s="19">
        <f t="shared" si="36"/>
        <v>-26.835763557333124</v>
      </c>
      <c r="V270" s="74"/>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A3" sqref="A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v>0</v>
      </c>
      <c r="D3" s="22">
        <v>-1</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v>0</v>
      </c>
      <c r="D4" s="22">
        <v>-1</v>
      </c>
      <c r="E4" s="20">
        <f>Model!$W$28*((drdp!B4+drdp!K4)*XYM2!$B4+(drdp!E4+drdp!N4)*XYM2!$C4+(drdp!H4+drdp!Q4)*XYM2!$D4)</f>
        <v>0</v>
      </c>
      <c r="F4" s="20">
        <f>Model!$W$28*((drdp!C4+drdp!L4)*XYM2!$B4+(drdp!F4+drdp!O4)*XYM2!$C4+(drdp!I4+drdp!R4)*XYM2!$D4)</f>
        <v>0</v>
      </c>
      <c r="G4" s="20">
        <f>Model!$W$28*((drdp!D4+drdp!M4)*XYM2!$B4+(drdp!G4+drdp!P4)*XYM2!$C4+(drdp!J4+drdp!S4)*XYM2!$D4)</f>
        <v>0</v>
      </c>
      <c r="H4" s="18">
        <f>Model!$W$28*((drdp!B4)*XYM2!$B4+(drdp!E4)*XYM2!$C4+(drdp!H4)*XYM2!$D4)</f>
        <v>0</v>
      </c>
      <c r="I4" s="18">
        <f>Model!$W$28*((drdp!C4)*XYM2!$B4+(drdp!F4)*XYM2!$C4+(drdp!I4)*XYM2!$D4)</f>
        <v>0</v>
      </c>
      <c r="J4" s="18">
        <f>Model!$W$28*((drdp!D4)*XYM2!$B4+(drdp!G4)*XYM2!$C4+(drdp!J4)*XYM2!$D4)</f>
        <v>0</v>
      </c>
      <c r="K4" s="21">
        <f>SUM(E$3:E3)+H4</f>
        <v>0</v>
      </c>
      <c r="L4" s="21">
        <f>SUM(F$3:F3)+I4</f>
        <v>0</v>
      </c>
      <c r="M4" s="21">
        <f>SUM(G$3:G3)+J4</f>
        <v>0</v>
      </c>
      <c r="N4" s="19">
        <f t="shared" ref="N4:P67" si="1">K4^2</f>
        <v>0</v>
      </c>
      <c r="O4" s="19">
        <f t="shared" si="0"/>
        <v>0</v>
      </c>
      <c r="P4" s="19">
        <f t="shared" si="0"/>
        <v>0</v>
      </c>
      <c r="Q4" s="19">
        <f t="shared" ref="Q4:Q67" si="2">K4*L4</f>
        <v>0</v>
      </c>
      <c r="R4" s="19">
        <f t="shared" ref="R4:R67" si="3">K4*M4</f>
        <v>0</v>
      </c>
      <c r="S4" s="19">
        <f t="shared" ref="S4:S67" si="4">L4*M4</f>
        <v>0</v>
      </c>
    </row>
    <row r="5" spans="1:19" x14ac:dyDescent="0.25">
      <c r="A5" s="26">
        <f>Wellpath!E5</f>
        <v>60</v>
      </c>
      <c r="B5" s="22">
        <v>0</v>
      </c>
      <c r="C5" s="22">
        <v>0</v>
      </c>
      <c r="D5" s="22">
        <v>-1</v>
      </c>
      <c r="E5" s="20">
        <f>Model!$W$28*((drdp!B5+drdp!K5)*XYM2!$B5+(drdp!E5+drdp!N5)*XYM2!$C5+(drdp!H5+drdp!Q5)*XYM2!$D5)</f>
        <v>0</v>
      </c>
      <c r="F5" s="20">
        <f>Model!$W$28*((drdp!C5+drdp!L5)*XYM2!$B5+(drdp!F5+drdp!O5)*XYM2!$C5+(drdp!I5+drdp!R5)*XYM2!$D5)</f>
        <v>0</v>
      </c>
      <c r="G5" s="20">
        <f>Model!$W$28*((drdp!D5+drdp!M5)*XYM2!$B5+(drdp!G5+drdp!P5)*XYM2!$C5+(drdp!J5+drdp!S5)*XYM2!$D5)</f>
        <v>0</v>
      </c>
      <c r="H5" s="18">
        <f>Model!$W$28*((drdp!B5)*XYM2!$B5+(drdp!E5)*XYM2!$C5+(drdp!H5)*XYM2!$D5)</f>
        <v>0</v>
      </c>
      <c r="I5" s="18">
        <f>Model!$W$28*((drdp!C5)*XYM2!$B5+(drdp!F5)*XYM2!$C5+(drdp!I5)*XYM2!$D5)</f>
        <v>0</v>
      </c>
      <c r="J5" s="18">
        <f>Model!$W$28*((drdp!D5)*XYM2!$B5+(drdp!G5)*XYM2!$C5+(drdp!J5)*XYM2!$D5)</f>
        <v>0</v>
      </c>
      <c r="K5" s="21">
        <f>SUM(E$3:E4)+H5</f>
        <v>0</v>
      </c>
      <c r="L5" s="21">
        <f>SUM(F$3:F4)+I5</f>
        <v>0</v>
      </c>
      <c r="M5" s="21">
        <f>SUM(G$3:G4)+J5</f>
        <v>0</v>
      </c>
      <c r="N5" s="19">
        <f t="shared" si="1"/>
        <v>0</v>
      </c>
      <c r="O5" s="19">
        <f t="shared" si="0"/>
        <v>0</v>
      </c>
      <c r="P5" s="19">
        <f t="shared" si="0"/>
        <v>0</v>
      </c>
      <c r="Q5" s="19">
        <f t="shared" si="2"/>
        <v>0</v>
      </c>
      <c r="R5" s="19">
        <f t="shared" si="3"/>
        <v>0</v>
      </c>
      <c r="S5" s="19">
        <f t="shared" si="4"/>
        <v>0</v>
      </c>
    </row>
    <row r="6" spans="1:19" x14ac:dyDescent="0.25">
      <c r="A6" s="26">
        <f>Wellpath!E6</f>
        <v>90</v>
      </c>
      <c r="B6" s="22">
        <v>0</v>
      </c>
      <c r="C6" s="22">
        <v>0</v>
      </c>
      <c r="D6" s="22">
        <v>-1</v>
      </c>
      <c r="E6" s="20">
        <f>Model!$W$28*((drdp!B6+drdp!K6)*XYM2!$B6+(drdp!E6+drdp!N6)*XYM2!$C6+(drdp!H6+drdp!Q6)*XYM2!$D6)</f>
        <v>0</v>
      </c>
      <c r="F6" s="20">
        <f>Model!$W$28*((drdp!C6+drdp!L6)*XYM2!$B6+(drdp!F6+drdp!O6)*XYM2!$C6+(drdp!I6+drdp!R6)*XYM2!$D6)</f>
        <v>0</v>
      </c>
      <c r="G6" s="20">
        <f>Model!$W$28*((drdp!D6+drdp!M6)*XYM2!$B6+(drdp!G6+drdp!P6)*XYM2!$C6+(drdp!J6+drdp!S6)*XYM2!$D6)</f>
        <v>0</v>
      </c>
      <c r="H6" s="18">
        <f>Model!$W$28*((drdp!B6)*XYM2!$B6+(drdp!E6)*XYM2!$C6+(drdp!H6)*XYM2!$D6)</f>
        <v>0</v>
      </c>
      <c r="I6" s="18">
        <f>Model!$W$28*((drdp!C6)*XYM2!$B6+(drdp!F6)*XYM2!$C6+(drdp!I6)*XYM2!$D6)</f>
        <v>0</v>
      </c>
      <c r="J6" s="18">
        <f>Model!$W$28*((drdp!D6)*XYM2!$B6+(drdp!G6)*XYM2!$C6+(drdp!J6)*XYM2!$D6)</f>
        <v>0</v>
      </c>
      <c r="K6" s="21">
        <f>SUM(E$3:E5)+H6</f>
        <v>0</v>
      </c>
      <c r="L6" s="21">
        <f>SUM(F$3:F5)+I6</f>
        <v>0</v>
      </c>
      <c r="M6" s="21">
        <f>SUM(G$3:G5)+J6</f>
        <v>0</v>
      </c>
      <c r="N6" s="19">
        <f t="shared" si="1"/>
        <v>0</v>
      </c>
      <c r="O6" s="19">
        <f t="shared" si="0"/>
        <v>0</v>
      </c>
      <c r="P6" s="19">
        <f t="shared" si="0"/>
        <v>0</v>
      </c>
      <c r="Q6" s="19">
        <f t="shared" si="2"/>
        <v>0</v>
      </c>
      <c r="R6" s="19">
        <f t="shared" si="3"/>
        <v>0</v>
      </c>
      <c r="S6" s="19">
        <f t="shared" si="4"/>
        <v>0</v>
      </c>
    </row>
    <row r="7" spans="1:19" x14ac:dyDescent="0.25">
      <c r="A7" s="26">
        <f>Wellpath!E7</f>
        <v>120</v>
      </c>
      <c r="B7" s="22">
        <v>0</v>
      </c>
      <c r="C7" s="22">
        <v>0</v>
      </c>
      <c r="D7" s="22">
        <v>-1</v>
      </c>
      <c r="E7" s="20">
        <f>Model!$W$28*((drdp!B7+drdp!K7)*XYM2!$B7+(drdp!E7+drdp!N7)*XYM2!$C7+(drdp!H7+drdp!Q7)*XYM2!$D7)</f>
        <v>0</v>
      </c>
      <c r="F7" s="20">
        <f>Model!$W$28*((drdp!C7+drdp!L7)*XYM2!$B7+(drdp!F7+drdp!O7)*XYM2!$C7+(drdp!I7+drdp!R7)*XYM2!$D7)</f>
        <v>0</v>
      </c>
      <c r="G7" s="20">
        <f>Model!$W$28*((drdp!D7+drdp!M7)*XYM2!$B7+(drdp!G7+drdp!P7)*XYM2!$C7+(drdp!J7+drdp!S7)*XYM2!$D7)</f>
        <v>0</v>
      </c>
      <c r="H7" s="18">
        <f>Model!$W$28*((drdp!B7)*XYM2!$B7+(drdp!E7)*XYM2!$C7+(drdp!H7)*XYM2!$D7)</f>
        <v>0</v>
      </c>
      <c r="I7" s="18">
        <f>Model!$W$28*((drdp!C7)*XYM2!$B7+(drdp!F7)*XYM2!$C7+(drdp!I7)*XYM2!$D7)</f>
        <v>0</v>
      </c>
      <c r="J7" s="18">
        <f>Model!$W$28*((drdp!D7)*XYM2!$B7+(drdp!G7)*XYM2!$C7+(drdp!J7)*XYM2!$D7)</f>
        <v>0</v>
      </c>
      <c r="K7" s="21">
        <f>SUM(E$3:E6)+H7</f>
        <v>0</v>
      </c>
      <c r="L7" s="21">
        <f>SUM(F$3:F6)+I7</f>
        <v>0</v>
      </c>
      <c r="M7" s="21">
        <f>SUM(G$3:G6)+J7</f>
        <v>0</v>
      </c>
      <c r="N7" s="19">
        <f t="shared" si="1"/>
        <v>0</v>
      </c>
      <c r="O7" s="19">
        <f t="shared" si="0"/>
        <v>0</v>
      </c>
      <c r="P7" s="19">
        <f t="shared" si="0"/>
        <v>0</v>
      </c>
      <c r="Q7" s="19">
        <f t="shared" si="2"/>
        <v>0</v>
      </c>
      <c r="R7" s="19">
        <f t="shared" si="3"/>
        <v>0</v>
      </c>
      <c r="S7" s="19">
        <f t="shared" si="4"/>
        <v>0</v>
      </c>
    </row>
    <row r="8" spans="1:19" x14ac:dyDescent="0.25">
      <c r="A8" s="26">
        <f>Wellpath!E8</f>
        <v>150</v>
      </c>
      <c r="B8" s="22">
        <v>0</v>
      </c>
      <c r="C8" s="22">
        <v>0</v>
      </c>
      <c r="D8" s="22">
        <v>-1</v>
      </c>
      <c r="E8" s="20">
        <f>Model!$W$28*((drdp!B8+drdp!K8)*XYM2!$B8+(drdp!E8+drdp!N8)*XYM2!$C8+(drdp!H8+drdp!Q8)*XYM2!$D8)</f>
        <v>0</v>
      </c>
      <c r="F8" s="20">
        <f>Model!$W$28*((drdp!C8+drdp!L8)*XYM2!$B8+(drdp!F8+drdp!O8)*XYM2!$C8+(drdp!I8+drdp!R8)*XYM2!$D8)</f>
        <v>0</v>
      </c>
      <c r="G8" s="20">
        <f>Model!$W$28*((drdp!D8+drdp!M8)*XYM2!$B8+(drdp!G8+drdp!P8)*XYM2!$C8+(drdp!J8+drdp!S8)*XYM2!$D8)</f>
        <v>0</v>
      </c>
      <c r="H8" s="18">
        <f>Model!$W$28*((drdp!B8)*XYM2!$B8+(drdp!E8)*XYM2!$C8+(drdp!H8)*XYM2!$D8)</f>
        <v>0</v>
      </c>
      <c r="I8" s="18">
        <f>Model!$W$28*((drdp!C8)*XYM2!$B8+(drdp!F8)*XYM2!$C8+(drdp!I8)*XYM2!$D8)</f>
        <v>0</v>
      </c>
      <c r="J8" s="18">
        <f>Model!$W$28*((drdp!D8)*XYM2!$B8+(drdp!G8)*XYM2!$C8+(drdp!J8)*XYM2!$D8)</f>
        <v>0</v>
      </c>
      <c r="K8" s="21">
        <f>SUM(E$3:E7)+H8</f>
        <v>0</v>
      </c>
      <c r="L8" s="21">
        <f>SUM(F$3:F7)+I8</f>
        <v>0</v>
      </c>
      <c r="M8" s="21">
        <f>SUM(G$3:G7)+J8</f>
        <v>0</v>
      </c>
      <c r="N8" s="19">
        <f t="shared" si="1"/>
        <v>0</v>
      </c>
      <c r="O8" s="19">
        <f t="shared" si="0"/>
        <v>0</v>
      </c>
      <c r="P8" s="19">
        <f t="shared" si="0"/>
        <v>0</v>
      </c>
      <c r="Q8" s="19">
        <f t="shared" si="2"/>
        <v>0</v>
      </c>
      <c r="R8" s="19">
        <f t="shared" si="3"/>
        <v>0</v>
      </c>
      <c r="S8" s="19">
        <f t="shared" si="4"/>
        <v>0</v>
      </c>
    </row>
    <row r="9" spans="1:19" x14ac:dyDescent="0.25">
      <c r="A9" s="26">
        <f>Wellpath!E9</f>
        <v>180</v>
      </c>
      <c r="B9" s="22">
        <v>0</v>
      </c>
      <c r="C9" s="22">
        <v>0</v>
      </c>
      <c r="D9" s="22">
        <v>-1</v>
      </c>
      <c r="E9" s="20">
        <f>Model!$W$28*((drdp!B9+drdp!K9)*XYM2!$B9+(drdp!E9+drdp!N9)*XYM2!$C9+(drdp!H9+drdp!Q9)*XYM2!$D9)</f>
        <v>0</v>
      </c>
      <c r="F9" s="20">
        <f>Model!$W$28*((drdp!C9+drdp!L9)*XYM2!$B9+(drdp!F9+drdp!O9)*XYM2!$C9+(drdp!I9+drdp!R9)*XYM2!$D9)</f>
        <v>0</v>
      </c>
      <c r="G9" s="20">
        <f>Model!$W$28*((drdp!D9+drdp!M9)*XYM2!$B9+(drdp!G9+drdp!P9)*XYM2!$C9+(drdp!J9+drdp!S9)*XYM2!$D9)</f>
        <v>0</v>
      </c>
      <c r="H9" s="18">
        <f>Model!$W$28*((drdp!B9)*XYM2!$B9+(drdp!E9)*XYM2!$C9+(drdp!H9)*XYM2!$D9)</f>
        <v>0</v>
      </c>
      <c r="I9" s="18">
        <f>Model!$W$28*((drdp!C9)*XYM2!$B9+(drdp!F9)*XYM2!$C9+(drdp!I9)*XYM2!$D9)</f>
        <v>0</v>
      </c>
      <c r="J9" s="18">
        <f>Model!$W$28*((drdp!D9)*XYM2!$B9+(drdp!G9)*XYM2!$C9+(drdp!J9)*XYM2!$D9)</f>
        <v>0</v>
      </c>
      <c r="K9" s="21">
        <f>SUM(E$3:E8)+H9</f>
        <v>0</v>
      </c>
      <c r="L9" s="21">
        <f>SUM(F$3:F8)+I9</f>
        <v>0</v>
      </c>
      <c r="M9" s="21">
        <f>SUM(G$3:G8)+J9</f>
        <v>0</v>
      </c>
      <c r="N9" s="19">
        <f t="shared" si="1"/>
        <v>0</v>
      </c>
      <c r="O9" s="19">
        <f t="shared" si="0"/>
        <v>0</v>
      </c>
      <c r="P9" s="19">
        <f t="shared" si="0"/>
        <v>0</v>
      </c>
      <c r="Q9" s="19">
        <f t="shared" si="2"/>
        <v>0</v>
      </c>
      <c r="R9" s="19">
        <f t="shared" si="3"/>
        <v>0</v>
      </c>
      <c r="S9" s="19">
        <f t="shared" si="4"/>
        <v>0</v>
      </c>
    </row>
    <row r="10" spans="1:19" x14ac:dyDescent="0.25">
      <c r="A10" s="26">
        <f>Wellpath!E10</f>
        <v>210</v>
      </c>
      <c r="B10" s="22">
        <v>0</v>
      </c>
      <c r="C10" s="22">
        <v>0</v>
      </c>
      <c r="D10" s="22">
        <v>-1</v>
      </c>
      <c r="E10" s="20">
        <f>Model!$W$28*((drdp!B10+drdp!K10)*XYM2!$B10+(drdp!E10+drdp!N10)*XYM2!$C10+(drdp!H10+drdp!Q10)*XYM2!$D10)</f>
        <v>0</v>
      </c>
      <c r="F10" s="20">
        <f>Model!$W$28*((drdp!C10+drdp!L10)*XYM2!$B10+(drdp!F10+drdp!O10)*XYM2!$C10+(drdp!I10+drdp!R10)*XYM2!$D10)</f>
        <v>0</v>
      </c>
      <c r="G10" s="20">
        <f>Model!$W$28*((drdp!D10+drdp!M10)*XYM2!$B10+(drdp!G10+drdp!P10)*XYM2!$C10+(drdp!J10+drdp!S10)*XYM2!$D10)</f>
        <v>0</v>
      </c>
      <c r="H10" s="18">
        <f>Model!$W$28*((drdp!B10)*XYM2!$B10+(drdp!E10)*XYM2!$C10+(drdp!H10)*XYM2!$D10)</f>
        <v>0</v>
      </c>
      <c r="I10" s="18">
        <f>Model!$W$28*((drdp!C10)*XYM2!$B10+(drdp!F10)*XYM2!$C10+(drdp!I10)*XYM2!$D10)</f>
        <v>0</v>
      </c>
      <c r="J10" s="18">
        <f>Model!$W$28*((drdp!D10)*XYM2!$B10+(drdp!G10)*XYM2!$C10+(drdp!J10)*XYM2!$D10)</f>
        <v>0</v>
      </c>
      <c r="K10" s="21">
        <f>SUM(E$3:E9)+H10</f>
        <v>0</v>
      </c>
      <c r="L10" s="21">
        <f>SUM(F$3:F9)+I10</f>
        <v>0</v>
      </c>
      <c r="M10" s="21">
        <f>SUM(G$3:G9)+J10</f>
        <v>0</v>
      </c>
      <c r="N10" s="19">
        <f t="shared" si="1"/>
        <v>0</v>
      </c>
      <c r="O10" s="19">
        <f t="shared" si="0"/>
        <v>0</v>
      </c>
      <c r="P10" s="19">
        <f t="shared" si="0"/>
        <v>0</v>
      </c>
      <c r="Q10" s="19">
        <f t="shared" si="2"/>
        <v>0</v>
      </c>
      <c r="R10" s="19">
        <f t="shared" si="3"/>
        <v>0</v>
      </c>
      <c r="S10" s="19">
        <f t="shared" si="4"/>
        <v>0</v>
      </c>
    </row>
    <row r="11" spans="1:19" x14ac:dyDescent="0.25">
      <c r="A11" s="26">
        <f>Wellpath!E11</f>
        <v>240</v>
      </c>
      <c r="B11" s="22">
        <v>0</v>
      </c>
      <c r="C11" s="22">
        <v>0</v>
      </c>
      <c r="D11" s="22">
        <v>-1</v>
      </c>
      <c r="E11" s="20">
        <f>Model!$W$28*((drdp!B11+drdp!K11)*XYM2!$B11+(drdp!E11+drdp!N11)*XYM2!$C11+(drdp!H11+drdp!Q11)*XYM2!$D11)</f>
        <v>0</v>
      </c>
      <c r="F11" s="20">
        <f>Model!$W$28*((drdp!C11+drdp!L11)*XYM2!$B11+(drdp!F11+drdp!O11)*XYM2!$C11+(drdp!I11+drdp!R11)*XYM2!$D11)</f>
        <v>0</v>
      </c>
      <c r="G11" s="20">
        <f>Model!$W$28*((drdp!D11+drdp!M11)*XYM2!$B11+(drdp!G11+drdp!P11)*XYM2!$C11+(drdp!J11+drdp!S11)*XYM2!$D11)</f>
        <v>0</v>
      </c>
      <c r="H11" s="18">
        <f>Model!$W$28*((drdp!B11)*XYM2!$B11+(drdp!E11)*XYM2!$C11+(drdp!H11)*XYM2!$D11)</f>
        <v>0</v>
      </c>
      <c r="I11" s="18">
        <f>Model!$W$28*((drdp!C11)*XYM2!$B11+(drdp!F11)*XYM2!$C11+(drdp!I11)*XYM2!$D11)</f>
        <v>0</v>
      </c>
      <c r="J11" s="18">
        <f>Model!$W$28*((drdp!D11)*XYM2!$B11+(drdp!G11)*XYM2!$C11+(drdp!J11)*XYM2!$D11)</f>
        <v>0</v>
      </c>
      <c r="K11" s="21">
        <f>SUM(E$3:E10)+H11</f>
        <v>0</v>
      </c>
      <c r="L11" s="21">
        <f>SUM(F$3:F10)+I11</f>
        <v>0</v>
      </c>
      <c r="M11" s="21">
        <f>SUM(G$3:G10)+J11</f>
        <v>0</v>
      </c>
      <c r="N11" s="19">
        <f t="shared" si="1"/>
        <v>0</v>
      </c>
      <c r="O11" s="19">
        <f t="shared" si="0"/>
        <v>0</v>
      </c>
      <c r="P11" s="19">
        <f t="shared" si="0"/>
        <v>0</v>
      </c>
      <c r="Q11" s="19">
        <f t="shared" si="2"/>
        <v>0</v>
      </c>
      <c r="R11" s="19">
        <f t="shared" si="3"/>
        <v>0</v>
      </c>
      <c r="S11" s="19">
        <f t="shared" si="4"/>
        <v>0</v>
      </c>
    </row>
    <row r="12" spans="1:19" x14ac:dyDescent="0.25">
      <c r="A12" s="26">
        <f>Wellpath!E12</f>
        <v>270</v>
      </c>
      <c r="B12" s="22">
        <v>0</v>
      </c>
      <c r="C12" s="22">
        <v>0</v>
      </c>
      <c r="D12" s="22">
        <v>-1</v>
      </c>
      <c r="E12" s="20">
        <f>Model!$W$28*((drdp!B12+drdp!K12)*XYM2!$B12+(drdp!E12+drdp!N12)*XYM2!$C12+(drdp!H12+drdp!Q12)*XYM2!$D12)</f>
        <v>0</v>
      </c>
      <c r="F12" s="20">
        <f>Model!$W$28*((drdp!C12+drdp!L12)*XYM2!$B12+(drdp!F12+drdp!O12)*XYM2!$C12+(drdp!I12+drdp!R12)*XYM2!$D12)</f>
        <v>0</v>
      </c>
      <c r="G12" s="20">
        <f>Model!$W$28*((drdp!D12+drdp!M12)*XYM2!$B12+(drdp!G12+drdp!P12)*XYM2!$C12+(drdp!J12+drdp!S12)*XYM2!$D12)</f>
        <v>0</v>
      </c>
      <c r="H12" s="18">
        <f>Model!$W$28*((drdp!B12)*XYM2!$B12+(drdp!E12)*XYM2!$C12+(drdp!H12)*XYM2!$D12)</f>
        <v>0</v>
      </c>
      <c r="I12" s="18">
        <f>Model!$W$28*((drdp!C12)*XYM2!$B12+(drdp!F12)*XYM2!$C12+(drdp!I12)*XYM2!$D12)</f>
        <v>0</v>
      </c>
      <c r="J12" s="18">
        <f>Model!$W$28*((drdp!D12)*XYM2!$B12+(drdp!G12)*XYM2!$C12+(drdp!J12)*XYM2!$D12)</f>
        <v>0</v>
      </c>
      <c r="K12" s="21">
        <f>SUM(E$3:E11)+H12</f>
        <v>0</v>
      </c>
      <c r="L12" s="21">
        <f>SUM(F$3:F11)+I12</f>
        <v>0</v>
      </c>
      <c r="M12" s="21">
        <f>SUM(G$3:G11)+J12</f>
        <v>0</v>
      </c>
      <c r="N12" s="19">
        <f t="shared" si="1"/>
        <v>0</v>
      </c>
      <c r="O12" s="19">
        <f t="shared" si="0"/>
        <v>0</v>
      </c>
      <c r="P12" s="19">
        <f t="shared" si="0"/>
        <v>0</v>
      </c>
      <c r="Q12" s="19">
        <f t="shared" si="2"/>
        <v>0</v>
      </c>
      <c r="R12" s="19">
        <f t="shared" si="3"/>
        <v>0</v>
      </c>
      <c r="S12" s="19">
        <f t="shared" si="4"/>
        <v>0</v>
      </c>
    </row>
    <row r="13" spans="1:19" x14ac:dyDescent="0.25">
      <c r="A13" s="26">
        <f>Wellpath!E13</f>
        <v>300</v>
      </c>
      <c r="B13" s="22">
        <v>0</v>
      </c>
      <c r="C13" s="22">
        <v>0</v>
      </c>
      <c r="D13" s="22">
        <v>-1</v>
      </c>
      <c r="E13" s="20">
        <f>Model!$W$28*((drdp!B13+drdp!K13)*XYM2!$B13+(drdp!E13+drdp!N13)*XYM2!$C13+(drdp!H13+drdp!Q13)*XYM2!$D13)</f>
        <v>0</v>
      </c>
      <c r="F13" s="20">
        <f>Model!$W$28*((drdp!C13+drdp!L13)*XYM2!$B13+(drdp!F13+drdp!O13)*XYM2!$C13+(drdp!I13+drdp!R13)*XYM2!$D13)</f>
        <v>0</v>
      </c>
      <c r="G13" s="20">
        <f>Model!$W$28*((drdp!D13+drdp!M13)*XYM2!$B13+(drdp!G13+drdp!P13)*XYM2!$C13+(drdp!J13+drdp!S13)*XYM2!$D13)</f>
        <v>0</v>
      </c>
      <c r="H13" s="18">
        <f>Model!$W$28*((drdp!B13)*XYM2!$B13+(drdp!E13)*XYM2!$C13+(drdp!H13)*XYM2!$D13)</f>
        <v>0</v>
      </c>
      <c r="I13" s="18">
        <f>Model!$W$28*((drdp!C13)*XYM2!$B13+(drdp!F13)*XYM2!$C13+(drdp!I13)*XYM2!$D13)</f>
        <v>0</v>
      </c>
      <c r="J13" s="18">
        <f>Model!$W$28*((drdp!D13)*XYM2!$B13+(drdp!G13)*XYM2!$C13+(drdp!J13)*XYM2!$D13)</f>
        <v>0</v>
      </c>
      <c r="K13" s="21">
        <f>SUM(E$3:E12)+H13</f>
        <v>0</v>
      </c>
      <c r="L13" s="21">
        <f>SUM(F$3:F12)+I13</f>
        <v>0</v>
      </c>
      <c r="M13" s="21">
        <f>SUM(G$3:G12)+J13</f>
        <v>0</v>
      </c>
      <c r="N13" s="19">
        <f t="shared" si="1"/>
        <v>0</v>
      </c>
      <c r="O13" s="19">
        <f t="shared" si="0"/>
        <v>0</v>
      </c>
      <c r="P13" s="19">
        <f t="shared" si="0"/>
        <v>0</v>
      </c>
      <c r="Q13" s="19">
        <f t="shared" si="2"/>
        <v>0</v>
      </c>
      <c r="R13" s="19">
        <f t="shared" si="3"/>
        <v>0</v>
      </c>
      <c r="S13" s="19">
        <f t="shared" si="4"/>
        <v>0</v>
      </c>
    </row>
    <row r="14" spans="1:19" x14ac:dyDescent="0.25">
      <c r="A14" s="26">
        <f>Wellpath!E14</f>
        <v>330</v>
      </c>
      <c r="B14" s="22">
        <v>0</v>
      </c>
      <c r="C14" s="22">
        <v>0</v>
      </c>
      <c r="D14" s="22">
        <v>-1</v>
      </c>
      <c r="E14" s="20">
        <f>Model!$W$28*((drdp!B14+drdp!K14)*XYM2!$B14+(drdp!E14+drdp!N14)*XYM2!$C14+(drdp!H14+drdp!Q14)*XYM2!$D14)</f>
        <v>0</v>
      </c>
      <c r="F14" s="20">
        <f>Model!$W$28*((drdp!C14+drdp!L14)*XYM2!$B14+(drdp!F14+drdp!O14)*XYM2!$C14+(drdp!I14+drdp!R14)*XYM2!$D14)</f>
        <v>0</v>
      </c>
      <c r="G14" s="20">
        <f>Model!$W$28*((drdp!D14+drdp!M14)*XYM2!$B14+(drdp!G14+drdp!P14)*XYM2!$C14+(drdp!J14+drdp!S14)*XYM2!$D14)</f>
        <v>0</v>
      </c>
      <c r="H14" s="18">
        <f>Model!$W$28*((drdp!B14)*XYM2!$B14+(drdp!E14)*XYM2!$C14+(drdp!H14)*XYM2!$D14)</f>
        <v>0</v>
      </c>
      <c r="I14" s="18">
        <f>Model!$W$28*((drdp!C14)*XYM2!$B14+(drdp!F14)*XYM2!$C14+(drdp!I14)*XYM2!$D14)</f>
        <v>0</v>
      </c>
      <c r="J14" s="18">
        <f>Model!$W$28*((drdp!D14)*XYM2!$B14+(drdp!G14)*XYM2!$C14+(drdp!J14)*XYM2!$D14)</f>
        <v>0</v>
      </c>
      <c r="K14" s="21">
        <f>SUM(E$3:E13)+H14</f>
        <v>0</v>
      </c>
      <c r="L14" s="21">
        <f>SUM(F$3:F13)+I14</f>
        <v>0</v>
      </c>
      <c r="M14" s="21">
        <f>SUM(G$3:G13)+J14</f>
        <v>0</v>
      </c>
      <c r="N14" s="19">
        <f t="shared" si="1"/>
        <v>0</v>
      </c>
      <c r="O14" s="19">
        <f t="shared" si="0"/>
        <v>0</v>
      </c>
      <c r="P14" s="19">
        <f t="shared" si="0"/>
        <v>0</v>
      </c>
      <c r="Q14" s="19">
        <f t="shared" si="2"/>
        <v>0</v>
      </c>
      <c r="R14" s="19">
        <f t="shared" si="3"/>
        <v>0</v>
      </c>
      <c r="S14" s="19">
        <f t="shared" si="4"/>
        <v>0</v>
      </c>
    </row>
    <row r="15" spans="1:19" x14ac:dyDescent="0.25">
      <c r="A15" s="26">
        <f>Wellpath!E15</f>
        <v>360</v>
      </c>
      <c r="B15" s="22">
        <v>0</v>
      </c>
      <c r="C15" s="22">
        <v>0</v>
      </c>
      <c r="D15" s="22">
        <v>-1</v>
      </c>
      <c r="E15" s="20">
        <f>Model!$W$28*((drdp!B15+drdp!K15)*XYM2!$B15+(drdp!E15+drdp!N15)*XYM2!$C15+(drdp!H15+drdp!Q15)*XYM2!$D15)</f>
        <v>0</v>
      </c>
      <c r="F15" s="20">
        <f>Model!$W$28*((drdp!C15+drdp!L15)*XYM2!$B15+(drdp!F15+drdp!O15)*XYM2!$C15+(drdp!I15+drdp!R15)*XYM2!$D15)</f>
        <v>0</v>
      </c>
      <c r="G15" s="20">
        <f>Model!$W$28*((drdp!D15+drdp!M15)*XYM2!$B15+(drdp!G15+drdp!P15)*XYM2!$C15+(drdp!J15+drdp!S15)*XYM2!$D15)</f>
        <v>0</v>
      </c>
      <c r="H15" s="18">
        <f>Model!$W$28*((drdp!B15)*XYM2!$B15+(drdp!E15)*XYM2!$C15+(drdp!H15)*XYM2!$D15)</f>
        <v>0</v>
      </c>
      <c r="I15" s="18">
        <f>Model!$W$28*((drdp!C15)*XYM2!$B15+(drdp!F15)*XYM2!$C15+(drdp!I15)*XYM2!$D15)</f>
        <v>0</v>
      </c>
      <c r="J15" s="18">
        <f>Model!$W$28*((drdp!D15)*XYM2!$B15+(drdp!G15)*XYM2!$C15+(drdp!J15)*XYM2!$D15)</f>
        <v>0</v>
      </c>
      <c r="K15" s="21">
        <f>SUM(E$3:E14)+H15</f>
        <v>0</v>
      </c>
      <c r="L15" s="21">
        <f>SUM(F$3:F14)+I15</f>
        <v>0</v>
      </c>
      <c r="M15" s="21">
        <f>SUM(G$3:G14)+J15</f>
        <v>0</v>
      </c>
      <c r="N15" s="19">
        <f t="shared" si="1"/>
        <v>0</v>
      </c>
      <c r="O15" s="19">
        <f t="shared" si="0"/>
        <v>0</v>
      </c>
      <c r="P15" s="19">
        <f t="shared" si="0"/>
        <v>0</v>
      </c>
      <c r="Q15" s="19">
        <f t="shared" si="2"/>
        <v>0</v>
      </c>
      <c r="R15" s="19">
        <f t="shared" si="3"/>
        <v>0</v>
      </c>
      <c r="S15" s="19">
        <f t="shared" si="4"/>
        <v>0</v>
      </c>
    </row>
    <row r="16" spans="1:19" x14ac:dyDescent="0.25">
      <c r="A16" s="26">
        <f>Wellpath!E16</f>
        <v>390</v>
      </c>
      <c r="B16" s="22">
        <v>0</v>
      </c>
      <c r="C16" s="22">
        <v>0</v>
      </c>
      <c r="D16" s="22">
        <v>-1</v>
      </c>
      <c r="E16" s="20">
        <f>Model!$W$28*((drdp!B16+drdp!K16)*XYM2!$B16+(drdp!E16+drdp!N16)*XYM2!$C16+(drdp!H16+drdp!Q16)*XYM2!$D16)</f>
        <v>0</v>
      </c>
      <c r="F16" s="20">
        <f>Model!$W$28*((drdp!C16+drdp!L16)*XYM2!$B16+(drdp!F16+drdp!O16)*XYM2!$C16+(drdp!I16+drdp!R16)*XYM2!$D16)</f>
        <v>0</v>
      </c>
      <c r="G16" s="20">
        <f>Model!$W$28*((drdp!D16+drdp!M16)*XYM2!$B16+(drdp!G16+drdp!P16)*XYM2!$C16+(drdp!J16+drdp!S16)*XYM2!$D16)</f>
        <v>0</v>
      </c>
      <c r="H16" s="18">
        <f>Model!$W$28*((drdp!B16)*XYM2!$B16+(drdp!E16)*XYM2!$C16+(drdp!H16)*XYM2!$D16)</f>
        <v>0</v>
      </c>
      <c r="I16" s="18">
        <f>Model!$W$28*((drdp!C16)*XYM2!$B16+(drdp!F16)*XYM2!$C16+(drdp!I16)*XYM2!$D16)</f>
        <v>0</v>
      </c>
      <c r="J16" s="18">
        <f>Model!$W$28*((drdp!D16)*XYM2!$B16+(drdp!G16)*XYM2!$C16+(drdp!J16)*XYM2!$D16)</f>
        <v>0</v>
      </c>
      <c r="K16" s="21">
        <f>SUM(E$3:E15)+H16</f>
        <v>0</v>
      </c>
      <c r="L16" s="21">
        <f>SUM(F$3:F15)+I16</f>
        <v>0</v>
      </c>
      <c r="M16" s="21">
        <f>SUM(G$3:G15)+J16</f>
        <v>0</v>
      </c>
      <c r="N16" s="19">
        <f t="shared" si="1"/>
        <v>0</v>
      </c>
      <c r="O16" s="19">
        <f t="shared" si="0"/>
        <v>0</v>
      </c>
      <c r="P16" s="19">
        <f t="shared" si="0"/>
        <v>0</v>
      </c>
      <c r="Q16" s="19">
        <f t="shared" si="2"/>
        <v>0</v>
      </c>
      <c r="R16" s="19">
        <f t="shared" si="3"/>
        <v>0</v>
      </c>
      <c r="S16" s="19">
        <f t="shared" si="4"/>
        <v>0</v>
      </c>
    </row>
    <row r="17" spans="1:19" x14ac:dyDescent="0.25">
      <c r="A17" s="26">
        <f>Wellpath!E17</f>
        <v>420</v>
      </c>
      <c r="B17" s="22">
        <v>0</v>
      </c>
      <c r="C17" s="22">
        <v>0</v>
      </c>
      <c r="D17" s="22">
        <v>-1</v>
      </c>
      <c r="E17" s="20">
        <f>Model!$W$28*((drdp!B17+drdp!K17)*XYM2!$B17+(drdp!E17+drdp!N17)*XYM2!$C17+(drdp!H17+drdp!Q17)*XYM2!$D17)</f>
        <v>0</v>
      </c>
      <c r="F17" s="20">
        <f>Model!$W$28*((drdp!C17+drdp!L17)*XYM2!$B17+(drdp!F17+drdp!O17)*XYM2!$C17+(drdp!I17+drdp!R17)*XYM2!$D17)</f>
        <v>0</v>
      </c>
      <c r="G17" s="20">
        <f>Model!$W$28*((drdp!D17+drdp!M17)*XYM2!$B17+(drdp!G17+drdp!P17)*XYM2!$C17+(drdp!J17+drdp!S17)*XYM2!$D17)</f>
        <v>0</v>
      </c>
      <c r="H17" s="18">
        <f>Model!$W$28*((drdp!B17)*XYM2!$B17+(drdp!E17)*XYM2!$C17+(drdp!H17)*XYM2!$D17)</f>
        <v>0</v>
      </c>
      <c r="I17" s="18">
        <f>Model!$W$28*((drdp!C17)*XYM2!$B17+(drdp!F17)*XYM2!$C17+(drdp!I17)*XYM2!$D17)</f>
        <v>0</v>
      </c>
      <c r="J17" s="18">
        <f>Model!$W$28*((drdp!D17)*XYM2!$B17+(drdp!G17)*XYM2!$C17+(drdp!J17)*XYM2!$D17)</f>
        <v>0</v>
      </c>
      <c r="K17" s="21">
        <f>SUM(E$3:E16)+H17</f>
        <v>0</v>
      </c>
      <c r="L17" s="21">
        <f>SUM(F$3:F16)+I17</f>
        <v>0</v>
      </c>
      <c r="M17" s="21">
        <f>SUM(G$3:G16)+J17</f>
        <v>0</v>
      </c>
      <c r="N17" s="19">
        <f t="shared" si="1"/>
        <v>0</v>
      </c>
      <c r="O17" s="19">
        <f t="shared" si="0"/>
        <v>0</v>
      </c>
      <c r="P17" s="19">
        <f t="shared" si="0"/>
        <v>0</v>
      </c>
      <c r="Q17" s="19">
        <f t="shared" si="2"/>
        <v>0</v>
      </c>
      <c r="R17" s="19">
        <f t="shared" si="3"/>
        <v>0</v>
      </c>
      <c r="S17" s="19">
        <f t="shared" si="4"/>
        <v>0</v>
      </c>
    </row>
    <row r="18" spans="1:19" x14ac:dyDescent="0.25">
      <c r="A18" s="26">
        <f>Wellpath!E18</f>
        <v>450</v>
      </c>
      <c r="B18" s="22">
        <v>0</v>
      </c>
      <c r="C18" s="22">
        <v>0</v>
      </c>
      <c r="D18" s="22">
        <v>-1</v>
      </c>
      <c r="E18" s="20">
        <f>Model!$W$28*((drdp!B18+drdp!K18)*XYM2!$B18+(drdp!E18+drdp!N18)*XYM2!$C18+(drdp!H18+drdp!Q18)*XYM2!$D18)</f>
        <v>0</v>
      </c>
      <c r="F18" s="20">
        <f>Model!$W$28*((drdp!C18+drdp!L18)*XYM2!$B18+(drdp!F18+drdp!O18)*XYM2!$C18+(drdp!I18+drdp!R18)*XYM2!$D18)</f>
        <v>0</v>
      </c>
      <c r="G18" s="20">
        <f>Model!$W$28*((drdp!D18+drdp!M18)*XYM2!$B18+(drdp!G18+drdp!P18)*XYM2!$C18+(drdp!J18+drdp!S18)*XYM2!$D18)</f>
        <v>0</v>
      </c>
      <c r="H18" s="18">
        <f>Model!$W$28*((drdp!B18)*XYM2!$B18+(drdp!E18)*XYM2!$C18+(drdp!H18)*XYM2!$D18)</f>
        <v>0</v>
      </c>
      <c r="I18" s="18">
        <f>Model!$W$28*((drdp!C18)*XYM2!$B18+(drdp!F18)*XYM2!$C18+(drdp!I18)*XYM2!$D18)</f>
        <v>0</v>
      </c>
      <c r="J18" s="18">
        <f>Model!$W$28*((drdp!D18)*XYM2!$B18+(drdp!G18)*XYM2!$C18+(drdp!J18)*XYM2!$D18)</f>
        <v>0</v>
      </c>
      <c r="K18" s="21">
        <f>SUM(E$3:E17)+H18</f>
        <v>0</v>
      </c>
      <c r="L18" s="21">
        <f>SUM(F$3:F17)+I18</f>
        <v>0</v>
      </c>
      <c r="M18" s="21">
        <f>SUM(G$3:G17)+J18</f>
        <v>0</v>
      </c>
      <c r="N18" s="19">
        <f t="shared" si="1"/>
        <v>0</v>
      </c>
      <c r="O18" s="19">
        <f t="shared" si="0"/>
        <v>0</v>
      </c>
      <c r="P18" s="19">
        <f t="shared" si="0"/>
        <v>0</v>
      </c>
      <c r="Q18" s="19">
        <f t="shared" si="2"/>
        <v>0</v>
      </c>
      <c r="R18" s="19">
        <f t="shared" si="3"/>
        <v>0</v>
      </c>
      <c r="S18" s="19">
        <f t="shared" si="4"/>
        <v>0</v>
      </c>
    </row>
    <row r="19" spans="1:19" x14ac:dyDescent="0.25">
      <c r="A19" s="26">
        <f>Wellpath!E19</f>
        <v>480</v>
      </c>
      <c r="B19" s="22">
        <v>0</v>
      </c>
      <c r="C19" s="22">
        <v>0</v>
      </c>
      <c r="D19" s="22">
        <v>-1</v>
      </c>
      <c r="E19" s="20">
        <f>Model!$W$28*((drdp!B19+drdp!K19)*XYM2!$B19+(drdp!E19+drdp!N19)*XYM2!$C19+(drdp!H19+drdp!Q19)*XYM2!$D19)</f>
        <v>0</v>
      </c>
      <c r="F19" s="20">
        <f>Model!$W$28*((drdp!C19+drdp!L19)*XYM2!$B19+(drdp!F19+drdp!O19)*XYM2!$C19+(drdp!I19+drdp!R19)*XYM2!$D19)</f>
        <v>0</v>
      </c>
      <c r="G19" s="20">
        <f>Model!$W$28*((drdp!D19+drdp!M19)*XYM2!$B19+(drdp!G19+drdp!P19)*XYM2!$C19+(drdp!J19+drdp!S19)*XYM2!$D19)</f>
        <v>0</v>
      </c>
      <c r="H19" s="18">
        <f>Model!$W$28*((drdp!B19)*XYM2!$B19+(drdp!E19)*XYM2!$C19+(drdp!H19)*XYM2!$D19)</f>
        <v>0</v>
      </c>
      <c r="I19" s="18">
        <f>Model!$W$28*((drdp!C19)*XYM2!$B19+(drdp!F19)*XYM2!$C19+(drdp!I19)*XYM2!$D19)</f>
        <v>0</v>
      </c>
      <c r="J19" s="18">
        <f>Model!$W$28*((drdp!D19)*XYM2!$B19+(drdp!G19)*XYM2!$C19+(drdp!J19)*XYM2!$D19)</f>
        <v>0</v>
      </c>
      <c r="K19" s="21">
        <f>SUM(E$3:E18)+H19</f>
        <v>0</v>
      </c>
      <c r="L19" s="21">
        <f>SUM(F$3:F18)+I19</f>
        <v>0</v>
      </c>
      <c r="M19" s="21">
        <f>SUM(G$3:G18)+J19</f>
        <v>0</v>
      </c>
      <c r="N19" s="19">
        <f t="shared" si="1"/>
        <v>0</v>
      </c>
      <c r="O19" s="19">
        <f t="shared" si="1"/>
        <v>0</v>
      </c>
      <c r="P19" s="19">
        <f t="shared" si="1"/>
        <v>0</v>
      </c>
      <c r="Q19" s="19">
        <f t="shared" si="2"/>
        <v>0</v>
      </c>
      <c r="R19" s="19">
        <f t="shared" si="3"/>
        <v>0</v>
      </c>
      <c r="S19" s="19">
        <f t="shared" si="4"/>
        <v>0</v>
      </c>
    </row>
    <row r="20" spans="1:19" x14ac:dyDescent="0.25">
      <c r="A20" s="26">
        <f>Wellpath!E20</f>
        <v>510</v>
      </c>
      <c r="B20" s="22">
        <v>0</v>
      </c>
      <c r="C20" s="22">
        <v>0</v>
      </c>
      <c r="D20" s="22">
        <v>-1</v>
      </c>
      <c r="E20" s="20">
        <f>Model!$W$28*((drdp!B20+drdp!K20)*XYM2!$B20+(drdp!E20+drdp!N20)*XYM2!$C20+(drdp!H20+drdp!Q20)*XYM2!$D20)</f>
        <v>0</v>
      </c>
      <c r="F20" s="20">
        <f>Model!$W$28*((drdp!C20+drdp!L20)*XYM2!$B20+(drdp!F20+drdp!O20)*XYM2!$C20+(drdp!I20+drdp!R20)*XYM2!$D20)</f>
        <v>0</v>
      </c>
      <c r="G20" s="20">
        <f>Model!$W$28*((drdp!D20+drdp!M20)*XYM2!$B20+(drdp!G20+drdp!P20)*XYM2!$C20+(drdp!J20+drdp!S20)*XYM2!$D20)</f>
        <v>0</v>
      </c>
      <c r="H20" s="18">
        <f>Model!$W$28*((drdp!B20)*XYM2!$B20+(drdp!E20)*XYM2!$C20+(drdp!H20)*XYM2!$D20)</f>
        <v>0</v>
      </c>
      <c r="I20" s="18">
        <f>Model!$W$28*((drdp!C20)*XYM2!$B20+(drdp!F20)*XYM2!$C20+(drdp!I20)*XYM2!$D20)</f>
        <v>0</v>
      </c>
      <c r="J20" s="18">
        <f>Model!$W$28*((drdp!D20)*XYM2!$B20+(drdp!G20)*XYM2!$C20+(drdp!J20)*XYM2!$D20)</f>
        <v>0</v>
      </c>
      <c r="K20" s="21">
        <f>SUM(E$3:E19)+H20</f>
        <v>0</v>
      </c>
      <c r="L20" s="21">
        <f>SUM(F$3:F19)+I20</f>
        <v>0</v>
      </c>
      <c r="M20" s="21">
        <f>SUM(G$3:G19)+J20</f>
        <v>0</v>
      </c>
      <c r="N20" s="19">
        <f t="shared" si="1"/>
        <v>0</v>
      </c>
      <c r="O20" s="19">
        <f t="shared" si="1"/>
        <v>0</v>
      </c>
      <c r="P20" s="19">
        <f t="shared" si="1"/>
        <v>0</v>
      </c>
      <c r="Q20" s="19">
        <f t="shared" si="2"/>
        <v>0</v>
      </c>
      <c r="R20" s="19">
        <f t="shared" si="3"/>
        <v>0</v>
      </c>
      <c r="S20" s="19">
        <f t="shared" si="4"/>
        <v>0</v>
      </c>
    </row>
    <row r="21" spans="1:19" x14ac:dyDescent="0.25">
      <c r="A21" s="26">
        <f>Wellpath!E21</f>
        <v>540</v>
      </c>
      <c r="B21" s="22">
        <v>0</v>
      </c>
      <c r="C21" s="22">
        <v>0</v>
      </c>
      <c r="D21" s="22">
        <v>-1</v>
      </c>
      <c r="E21" s="20">
        <f>Model!$W$28*((drdp!B21+drdp!K21)*XYM2!$B21+(drdp!E21+drdp!N21)*XYM2!$C21+(drdp!H21+drdp!Q21)*XYM2!$D21)</f>
        <v>0</v>
      </c>
      <c r="F21" s="20">
        <f>Model!$W$28*((drdp!C21+drdp!L21)*XYM2!$B21+(drdp!F21+drdp!O21)*XYM2!$C21+(drdp!I21+drdp!R21)*XYM2!$D21)</f>
        <v>0</v>
      </c>
      <c r="G21" s="20">
        <f>Model!$W$28*((drdp!D21+drdp!M21)*XYM2!$B21+(drdp!G21+drdp!P21)*XYM2!$C21+(drdp!J21+drdp!S21)*XYM2!$D21)</f>
        <v>0</v>
      </c>
      <c r="H21" s="18">
        <f>Model!$W$28*((drdp!B21)*XYM2!$B21+(drdp!E21)*XYM2!$C21+(drdp!H21)*XYM2!$D21)</f>
        <v>0</v>
      </c>
      <c r="I21" s="18">
        <f>Model!$W$28*((drdp!C21)*XYM2!$B21+(drdp!F21)*XYM2!$C21+(drdp!I21)*XYM2!$D21)</f>
        <v>0</v>
      </c>
      <c r="J21" s="18">
        <f>Model!$W$28*((drdp!D21)*XYM2!$B21+(drdp!G21)*XYM2!$C21+(drdp!J21)*XYM2!$D21)</f>
        <v>0</v>
      </c>
      <c r="K21" s="21">
        <f>SUM(E$3:E20)+H21</f>
        <v>0</v>
      </c>
      <c r="L21" s="21">
        <f>SUM(F$3:F20)+I21</f>
        <v>0</v>
      </c>
      <c r="M21" s="21">
        <f>SUM(G$3:G20)+J21</f>
        <v>0</v>
      </c>
      <c r="N21" s="19">
        <f t="shared" si="1"/>
        <v>0</v>
      </c>
      <c r="O21" s="19">
        <f t="shared" si="1"/>
        <v>0</v>
      </c>
      <c r="P21" s="19">
        <f t="shared" si="1"/>
        <v>0</v>
      </c>
      <c r="Q21" s="19">
        <f t="shared" si="2"/>
        <v>0</v>
      </c>
      <c r="R21" s="19">
        <f t="shared" si="3"/>
        <v>0</v>
      </c>
      <c r="S21" s="19">
        <f t="shared" si="4"/>
        <v>0</v>
      </c>
    </row>
    <row r="22" spans="1:19" x14ac:dyDescent="0.25">
      <c r="A22" s="26">
        <f>Wellpath!E22</f>
        <v>570</v>
      </c>
      <c r="B22" s="22">
        <v>0</v>
      </c>
      <c r="C22" s="22">
        <v>0</v>
      </c>
      <c r="D22" s="22">
        <v>-1</v>
      </c>
      <c r="E22" s="20">
        <f>Model!$W$28*((drdp!B22+drdp!K22)*XYM2!$B22+(drdp!E22+drdp!N22)*XYM2!$C22+(drdp!H22+drdp!Q22)*XYM2!$D22)</f>
        <v>0</v>
      </c>
      <c r="F22" s="20">
        <f>Model!$W$28*((drdp!C22+drdp!L22)*XYM2!$B22+(drdp!F22+drdp!O22)*XYM2!$C22+(drdp!I22+drdp!R22)*XYM2!$D22)</f>
        <v>0</v>
      </c>
      <c r="G22" s="20">
        <f>Model!$W$28*((drdp!D22+drdp!M22)*XYM2!$B22+(drdp!G22+drdp!P22)*XYM2!$C22+(drdp!J22+drdp!S22)*XYM2!$D22)</f>
        <v>0</v>
      </c>
      <c r="H22" s="18">
        <f>Model!$W$28*((drdp!B22)*XYM2!$B22+(drdp!E22)*XYM2!$C22+(drdp!H22)*XYM2!$D22)</f>
        <v>0</v>
      </c>
      <c r="I22" s="18">
        <f>Model!$W$28*((drdp!C22)*XYM2!$B22+(drdp!F22)*XYM2!$C22+(drdp!I22)*XYM2!$D22)</f>
        <v>0</v>
      </c>
      <c r="J22" s="18">
        <f>Model!$W$28*((drdp!D22)*XYM2!$B22+(drdp!G22)*XYM2!$C22+(drdp!J22)*XYM2!$D22)</f>
        <v>0</v>
      </c>
      <c r="K22" s="21">
        <f>SUM(E$3:E21)+H22</f>
        <v>0</v>
      </c>
      <c r="L22" s="21">
        <f>SUM(F$3:F21)+I22</f>
        <v>0</v>
      </c>
      <c r="M22" s="21">
        <f>SUM(G$3:G21)+J22</f>
        <v>0</v>
      </c>
      <c r="N22" s="19">
        <f t="shared" si="1"/>
        <v>0</v>
      </c>
      <c r="O22" s="19">
        <f t="shared" si="1"/>
        <v>0</v>
      </c>
      <c r="P22" s="19">
        <f t="shared" si="1"/>
        <v>0</v>
      </c>
      <c r="Q22" s="19">
        <f t="shared" si="2"/>
        <v>0</v>
      </c>
      <c r="R22" s="19">
        <f t="shared" si="3"/>
        <v>0</v>
      </c>
      <c r="S22" s="19">
        <f t="shared" si="4"/>
        <v>0</v>
      </c>
    </row>
    <row r="23" spans="1:19" x14ac:dyDescent="0.25">
      <c r="A23" s="26">
        <f>Wellpath!E23</f>
        <v>600</v>
      </c>
      <c r="B23" s="22">
        <v>0</v>
      </c>
      <c r="C23" s="22">
        <v>0</v>
      </c>
      <c r="D23" s="22">
        <v>-1</v>
      </c>
      <c r="E23" s="20">
        <f>Model!$W$28*((drdp!B23+drdp!K23)*XYM2!$B23+(drdp!E23+drdp!N23)*XYM2!$C23+(drdp!H23+drdp!Q23)*XYM2!$D23)</f>
        <v>0</v>
      </c>
      <c r="F23" s="20">
        <f>Model!$W$28*((drdp!C23+drdp!L23)*XYM2!$B23+(drdp!F23+drdp!O23)*XYM2!$C23+(drdp!I23+drdp!R23)*XYM2!$D23)</f>
        <v>0</v>
      </c>
      <c r="G23" s="20">
        <f>Model!$W$28*((drdp!D23+drdp!M23)*XYM2!$B23+(drdp!G23+drdp!P23)*XYM2!$C23+(drdp!J23+drdp!S23)*XYM2!$D23)</f>
        <v>0</v>
      </c>
      <c r="H23" s="18">
        <f>Model!$W$28*((drdp!B23)*XYM2!$B23+(drdp!E23)*XYM2!$C23+(drdp!H23)*XYM2!$D23)</f>
        <v>0</v>
      </c>
      <c r="I23" s="18">
        <f>Model!$W$28*((drdp!C23)*XYM2!$B23+(drdp!F23)*XYM2!$C23+(drdp!I23)*XYM2!$D23)</f>
        <v>0</v>
      </c>
      <c r="J23" s="18">
        <f>Model!$W$28*((drdp!D23)*XYM2!$B23+(drdp!G23)*XYM2!$C23+(drdp!J23)*XYM2!$D23)</f>
        <v>0</v>
      </c>
      <c r="K23" s="21">
        <f>SUM(E$3:E22)+H23</f>
        <v>0</v>
      </c>
      <c r="L23" s="21">
        <f>SUM(F$3:F22)+I23</f>
        <v>0</v>
      </c>
      <c r="M23" s="21">
        <f>SUM(G$3:G22)+J23</f>
        <v>0</v>
      </c>
      <c r="N23" s="19">
        <f t="shared" si="1"/>
        <v>0</v>
      </c>
      <c r="O23" s="19">
        <f t="shared" si="1"/>
        <v>0</v>
      </c>
      <c r="P23" s="19">
        <f t="shared" si="1"/>
        <v>0</v>
      </c>
      <c r="Q23" s="19">
        <f t="shared" si="2"/>
        <v>0</v>
      </c>
      <c r="R23" s="19">
        <f t="shared" si="3"/>
        <v>0</v>
      </c>
      <c r="S23" s="19">
        <f t="shared" si="4"/>
        <v>0</v>
      </c>
    </row>
    <row r="24" spans="1:19" x14ac:dyDescent="0.25">
      <c r="A24" s="26">
        <f>Wellpath!E24</f>
        <v>630</v>
      </c>
      <c r="B24" s="22">
        <v>0</v>
      </c>
      <c r="C24" s="22">
        <v>0</v>
      </c>
      <c r="D24" s="22">
        <v>-1</v>
      </c>
      <c r="E24" s="20">
        <f>Model!$W$28*((drdp!B24+drdp!K24)*XYM2!$B24+(drdp!E24+drdp!N24)*XYM2!$C24+(drdp!H24+drdp!Q24)*XYM2!$D24)</f>
        <v>0</v>
      </c>
      <c r="F24" s="20">
        <f>Model!$W$28*((drdp!C24+drdp!L24)*XYM2!$B24+(drdp!F24+drdp!O24)*XYM2!$C24+(drdp!I24+drdp!R24)*XYM2!$D24)</f>
        <v>0</v>
      </c>
      <c r="G24" s="20">
        <f>Model!$W$28*((drdp!D24+drdp!M24)*XYM2!$B24+(drdp!G24+drdp!P24)*XYM2!$C24+(drdp!J24+drdp!S24)*XYM2!$D24)</f>
        <v>0</v>
      </c>
      <c r="H24" s="18">
        <f>Model!$W$28*((drdp!B24)*XYM2!$B24+(drdp!E24)*XYM2!$C24+(drdp!H24)*XYM2!$D24)</f>
        <v>0</v>
      </c>
      <c r="I24" s="18">
        <f>Model!$W$28*((drdp!C24)*XYM2!$B24+(drdp!F24)*XYM2!$C24+(drdp!I24)*XYM2!$D24)</f>
        <v>0</v>
      </c>
      <c r="J24" s="18">
        <f>Model!$W$28*((drdp!D24)*XYM2!$B24+(drdp!G24)*XYM2!$C24+(drdp!J24)*XYM2!$D24)</f>
        <v>0</v>
      </c>
      <c r="K24" s="21">
        <f>SUM(E$3:E23)+H24</f>
        <v>0</v>
      </c>
      <c r="L24" s="21">
        <f>SUM(F$3:F23)+I24</f>
        <v>0</v>
      </c>
      <c r="M24" s="21">
        <f>SUM(G$3:G23)+J24</f>
        <v>0</v>
      </c>
      <c r="N24" s="19">
        <f t="shared" si="1"/>
        <v>0</v>
      </c>
      <c r="O24" s="19">
        <f t="shared" si="1"/>
        <v>0</v>
      </c>
      <c r="P24" s="19">
        <f t="shared" si="1"/>
        <v>0</v>
      </c>
      <c r="Q24" s="19">
        <f t="shared" si="2"/>
        <v>0</v>
      </c>
      <c r="R24" s="19">
        <f t="shared" si="3"/>
        <v>0</v>
      </c>
      <c r="S24" s="19">
        <f t="shared" si="4"/>
        <v>0</v>
      </c>
    </row>
    <row r="25" spans="1:19" x14ac:dyDescent="0.25">
      <c r="A25" s="26">
        <f>Wellpath!E25</f>
        <v>660</v>
      </c>
      <c r="B25" s="22">
        <v>0</v>
      </c>
      <c r="C25" s="22">
        <v>0</v>
      </c>
      <c r="D25" s="22">
        <v>-1</v>
      </c>
      <c r="E25" s="20">
        <f>Model!$W$28*((drdp!B25+drdp!K25)*XYM2!$B25+(drdp!E25+drdp!N25)*XYM2!$C25+(drdp!H25+drdp!Q25)*XYM2!$D25)</f>
        <v>0</v>
      </c>
      <c r="F25" s="20">
        <f>Model!$W$28*((drdp!C25+drdp!L25)*XYM2!$B25+(drdp!F25+drdp!O25)*XYM2!$C25+(drdp!I25+drdp!R25)*XYM2!$D25)</f>
        <v>0</v>
      </c>
      <c r="G25" s="20">
        <f>Model!$W$28*((drdp!D25+drdp!M25)*XYM2!$B25+(drdp!G25+drdp!P25)*XYM2!$C25+(drdp!J25+drdp!S25)*XYM2!$D25)</f>
        <v>0</v>
      </c>
      <c r="H25" s="18">
        <f>Model!$W$28*((drdp!B25)*XYM2!$B25+(drdp!E25)*XYM2!$C25+(drdp!H25)*XYM2!$D25)</f>
        <v>0</v>
      </c>
      <c r="I25" s="18">
        <f>Model!$W$28*((drdp!C25)*XYM2!$B25+(drdp!F25)*XYM2!$C25+(drdp!I25)*XYM2!$D25)</f>
        <v>0</v>
      </c>
      <c r="J25" s="18">
        <f>Model!$W$28*((drdp!D25)*XYM2!$B25+(drdp!G25)*XYM2!$C25+(drdp!J25)*XYM2!$D25)</f>
        <v>0</v>
      </c>
      <c r="K25" s="21">
        <f>SUM(E$3:E24)+H25</f>
        <v>0</v>
      </c>
      <c r="L25" s="21">
        <f>SUM(F$3:F24)+I25</f>
        <v>0</v>
      </c>
      <c r="M25" s="21">
        <f>SUM(G$3:G24)+J25</f>
        <v>0</v>
      </c>
      <c r="N25" s="19">
        <f t="shared" si="1"/>
        <v>0</v>
      </c>
      <c r="O25" s="19">
        <f t="shared" si="1"/>
        <v>0</v>
      </c>
      <c r="P25" s="19">
        <f t="shared" si="1"/>
        <v>0</v>
      </c>
      <c r="Q25" s="19">
        <f t="shared" si="2"/>
        <v>0</v>
      </c>
      <c r="R25" s="19">
        <f t="shared" si="3"/>
        <v>0</v>
      </c>
      <c r="S25" s="19">
        <f t="shared" si="4"/>
        <v>0</v>
      </c>
    </row>
    <row r="26" spans="1:19" x14ac:dyDescent="0.25">
      <c r="A26" s="26">
        <f>Wellpath!E26</f>
        <v>690</v>
      </c>
      <c r="B26" s="22">
        <v>0</v>
      </c>
      <c r="C26" s="22">
        <v>0</v>
      </c>
      <c r="D26" s="22">
        <v>-1</v>
      </c>
      <c r="E26" s="20">
        <f>Model!$W$28*((drdp!B26+drdp!K26)*XYM2!$B26+(drdp!E26+drdp!N26)*XYM2!$C26+(drdp!H26+drdp!Q26)*XYM2!$D26)</f>
        <v>0</v>
      </c>
      <c r="F26" s="20">
        <f>Model!$W$28*((drdp!C26+drdp!L26)*XYM2!$B26+(drdp!F26+drdp!O26)*XYM2!$C26+(drdp!I26+drdp!R26)*XYM2!$D26)</f>
        <v>0</v>
      </c>
      <c r="G26" s="20">
        <f>Model!$W$28*((drdp!D26+drdp!M26)*XYM2!$B26+(drdp!G26+drdp!P26)*XYM2!$C26+(drdp!J26+drdp!S26)*XYM2!$D26)</f>
        <v>0</v>
      </c>
      <c r="H26" s="18">
        <f>Model!$W$28*((drdp!B26)*XYM2!$B26+(drdp!E26)*XYM2!$C26+(drdp!H26)*XYM2!$D26)</f>
        <v>0</v>
      </c>
      <c r="I26" s="18">
        <f>Model!$W$28*((drdp!C26)*XYM2!$B26+(drdp!F26)*XYM2!$C26+(drdp!I26)*XYM2!$D26)</f>
        <v>0</v>
      </c>
      <c r="J26" s="18">
        <f>Model!$W$28*((drdp!D26)*XYM2!$B26+(drdp!G26)*XYM2!$C26+(drdp!J26)*XYM2!$D26)</f>
        <v>0</v>
      </c>
      <c r="K26" s="21">
        <f>SUM(E$3:E25)+H26</f>
        <v>0</v>
      </c>
      <c r="L26" s="21">
        <f>SUM(F$3:F25)+I26</f>
        <v>0</v>
      </c>
      <c r="M26" s="21">
        <f>SUM(G$3:G25)+J26</f>
        <v>0</v>
      </c>
      <c r="N26" s="19">
        <f t="shared" si="1"/>
        <v>0</v>
      </c>
      <c r="O26" s="19">
        <f t="shared" si="1"/>
        <v>0</v>
      </c>
      <c r="P26" s="19">
        <f t="shared" si="1"/>
        <v>0</v>
      </c>
      <c r="Q26" s="19">
        <f t="shared" si="2"/>
        <v>0</v>
      </c>
      <c r="R26" s="19">
        <f t="shared" si="3"/>
        <v>0</v>
      </c>
      <c r="S26" s="19">
        <f t="shared" si="4"/>
        <v>0</v>
      </c>
    </row>
    <row r="27" spans="1:19" x14ac:dyDescent="0.25">
      <c r="A27" s="26">
        <f>Wellpath!E27</f>
        <v>720</v>
      </c>
      <c r="B27" s="22">
        <v>0</v>
      </c>
      <c r="C27" s="22">
        <v>0</v>
      </c>
      <c r="D27" s="22">
        <v>-1</v>
      </c>
      <c r="E27" s="20">
        <f>Model!$W$28*((drdp!B27+drdp!K27)*XYM2!$B27+(drdp!E27+drdp!N27)*XYM2!$C27+(drdp!H27+drdp!Q27)*XYM2!$D27)</f>
        <v>0</v>
      </c>
      <c r="F27" s="20">
        <f>Model!$W$28*((drdp!C27+drdp!L27)*XYM2!$B27+(drdp!F27+drdp!O27)*XYM2!$C27+(drdp!I27+drdp!R27)*XYM2!$D27)</f>
        <v>0</v>
      </c>
      <c r="G27" s="20">
        <f>Model!$W$28*((drdp!D27+drdp!M27)*XYM2!$B27+(drdp!G27+drdp!P27)*XYM2!$C27+(drdp!J27+drdp!S27)*XYM2!$D27)</f>
        <v>0</v>
      </c>
      <c r="H27" s="18">
        <f>Model!$W$28*((drdp!B27)*XYM2!$B27+(drdp!E27)*XYM2!$C27+(drdp!H27)*XYM2!$D27)</f>
        <v>0</v>
      </c>
      <c r="I27" s="18">
        <f>Model!$W$28*((drdp!C27)*XYM2!$B27+(drdp!F27)*XYM2!$C27+(drdp!I27)*XYM2!$D27)</f>
        <v>0</v>
      </c>
      <c r="J27" s="18">
        <f>Model!$W$28*((drdp!D27)*XYM2!$B27+(drdp!G27)*XYM2!$C27+(drdp!J27)*XYM2!$D27)</f>
        <v>0</v>
      </c>
      <c r="K27" s="21">
        <f>SUM(E$3:E26)+H27</f>
        <v>0</v>
      </c>
      <c r="L27" s="21">
        <f>SUM(F$3:F26)+I27</f>
        <v>0</v>
      </c>
      <c r="M27" s="21">
        <f>SUM(G$3:G26)+J27</f>
        <v>0</v>
      </c>
      <c r="N27" s="19">
        <f t="shared" si="1"/>
        <v>0</v>
      </c>
      <c r="O27" s="19">
        <f t="shared" si="1"/>
        <v>0</v>
      </c>
      <c r="P27" s="19">
        <f t="shared" si="1"/>
        <v>0</v>
      </c>
      <c r="Q27" s="19">
        <f t="shared" si="2"/>
        <v>0</v>
      </c>
      <c r="R27" s="19">
        <f t="shared" si="3"/>
        <v>0</v>
      </c>
      <c r="S27" s="19">
        <f t="shared" si="4"/>
        <v>0</v>
      </c>
    </row>
    <row r="28" spans="1:19" x14ac:dyDescent="0.25">
      <c r="A28" s="26">
        <f>Wellpath!E28</f>
        <v>750</v>
      </c>
      <c r="B28" s="22">
        <v>0</v>
      </c>
      <c r="C28" s="22">
        <v>0</v>
      </c>
      <c r="D28" s="22">
        <v>-1</v>
      </c>
      <c r="E28" s="20">
        <f>Model!$W$28*((drdp!B28+drdp!K28)*XYM2!$B28+(drdp!E28+drdp!N28)*XYM2!$C28+(drdp!H28+drdp!Q28)*XYM2!$D28)</f>
        <v>0</v>
      </c>
      <c r="F28" s="20">
        <f>Model!$W$28*((drdp!C28+drdp!L28)*XYM2!$B28+(drdp!F28+drdp!O28)*XYM2!$C28+(drdp!I28+drdp!R28)*XYM2!$D28)</f>
        <v>0</v>
      </c>
      <c r="G28" s="20">
        <f>Model!$W$28*((drdp!D28+drdp!M28)*XYM2!$B28+(drdp!G28+drdp!P28)*XYM2!$C28+(drdp!J28+drdp!S28)*XYM2!$D28)</f>
        <v>0</v>
      </c>
      <c r="H28" s="18">
        <f>Model!$W$28*((drdp!B28)*XYM2!$B28+(drdp!E28)*XYM2!$C28+(drdp!H28)*XYM2!$D28)</f>
        <v>0</v>
      </c>
      <c r="I28" s="18">
        <f>Model!$W$28*((drdp!C28)*XYM2!$B28+(drdp!F28)*XYM2!$C28+(drdp!I28)*XYM2!$D28)</f>
        <v>0</v>
      </c>
      <c r="J28" s="18">
        <f>Model!$W$28*((drdp!D28)*XYM2!$B28+(drdp!G28)*XYM2!$C28+(drdp!J28)*XYM2!$D28)</f>
        <v>0</v>
      </c>
      <c r="K28" s="21">
        <f>SUM(E$3:E27)+H28</f>
        <v>0</v>
      </c>
      <c r="L28" s="21">
        <f>SUM(F$3:F27)+I28</f>
        <v>0</v>
      </c>
      <c r="M28" s="21">
        <f>SUM(G$3:G27)+J28</f>
        <v>0</v>
      </c>
      <c r="N28" s="19">
        <f t="shared" si="1"/>
        <v>0</v>
      </c>
      <c r="O28" s="19">
        <f t="shared" si="1"/>
        <v>0</v>
      </c>
      <c r="P28" s="19">
        <f t="shared" si="1"/>
        <v>0</v>
      </c>
      <c r="Q28" s="19">
        <f t="shared" si="2"/>
        <v>0</v>
      </c>
      <c r="R28" s="19">
        <f t="shared" si="3"/>
        <v>0</v>
      </c>
      <c r="S28" s="19">
        <f t="shared" si="4"/>
        <v>0</v>
      </c>
    </row>
    <row r="29" spans="1:19" x14ac:dyDescent="0.25">
      <c r="A29" s="26">
        <f>Wellpath!E29</f>
        <v>780</v>
      </c>
      <c r="B29" s="22">
        <v>0</v>
      </c>
      <c r="C29" s="22">
        <v>0</v>
      </c>
      <c r="D29" s="22">
        <v>-1</v>
      </c>
      <c r="E29" s="20">
        <f>Model!$W$28*((drdp!B29+drdp!K29)*XYM2!$B29+(drdp!E29+drdp!N29)*XYM2!$C29+(drdp!H29+drdp!Q29)*XYM2!$D29)</f>
        <v>0</v>
      </c>
      <c r="F29" s="20">
        <f>Model!$W$28*((drdp!C29+drdp!L29)*XYM2!$B29+(drdp!F29+drdp!O29)*XYM2!$C29+(drdp!I29+drdp!R29)*XYM2!$D29)</f>
        <v>0</v>
      </c>
      <c r="G29" s="20">
        <f>Model!$W$28*((drdp!D29+drdp!M29)*XYM2!$B29+(drdp!G29+drdp!P29)*XYM2!$C29+(drdp!J29+drdp!S29)*XYM2!$D29)</f>
        <v>0</v>
      </c>
      <c r="H29" s="18">
        <f>Model!$W$28*((drdp!B29)*XYM2!$B29+(drdp!E29)*XYM2!$C29+(drdp!H29)*XYM2!$D29)</f>
        <v>0</v>
      </c>
      <c r="I29" s="18">
        <f>Model!$W$28*((drdp!C29)*XYM2!$B29+(drdp!F29)*XYM2!$C29+(drdp!I29)*XYM2!$D29)</f>
        <v>0</v>
      </c>
      <c r="J29" s="18">
        <f>Model!$W$28*((drdp!D29)*XYM2!$B29+(drdp!G29)*XYM2!$C29+(drdp!J29)*XYM2!$D29)</f>
        <v>0</v>
      </c>
      <c r="K29" s="21">
        <f>SUM(E$3:E28)+H29</f>
        <v>0</v>
      </c>
      <c r="L29" s="21">
        <f>SUM(F$3:F28)+I29</f>
        <v>0</v>
      </c>
      <c r="M29" s="21">
        <f>SUM(G$3:G28)+J29</f>
        <v>0</v>
      </c>
      <c r="N29" s="19">
        <f t="shared" si="1"/>
        <v>0</v>
      </c>
      <c r="O29" s="19">
        <f t="shared" si="1"/>
        <v>0</v>
      </c>
      <c r="P29" s="19">
        <f t="shared" si="1"/>
        <v>0</v>
      </c>
      <c r="Q29" s="19">
        <f t="shared" si="2"/>
        <v>0</v>
      </c>
      <c r="R29" s="19">
        <f t="shared" si="3"/>
        <v>0</v>
      </c>
      <c r="S29" s="19">
        <f t="shared" si="4"/>
        <v>0</v>
      </c>
    </row>
    <row r="30" spans="1:19" x14ac:dyDescent="0.25">
      <c r="A30" s="26">
        <f>Wellpath!E30</f>
        <v>810</v>
      </c>
      <c r="B30" s="22">
        <v>0</v>
      </c>
      <c r="C30" s="22">
        <v>0</v>
      </c>
      <c r="D30" s="22">
        <v>-1</v>
      </c>
      <c r="E30" s="20">
        <f>Model!$W$28*((drdp!B30+drdp!K30)*XYM2!$B30+(drdp!E30+drdp!N30)*XYM2!$C30+(drdp!H30+drdp!Q30)*XYM2!$D30)</f>
        <v>0</v>
      </c>
      <c r="F30" s="20">
        <f>Model!$W$28*((drdp!C30+drdp!L30)*XYM2!$B30+(drdp!F30+drdp!O30)*XYM2!$C30+(drdp!I30+drdp!R30)*XYM2!$D30)</f>
        <v>0</v>
      </c>
      <c r="G30" s="20">
        <f>Model!$W$28*((drdp!D30+drdp!M30)*XYM2!$B30+(drdp!G30+drdp!P30)*XYM2!$C30+(drdp!J30+drdp!S30)*XYM2!$D30)</f>
        <v>0</v>
      </c>
      <c r="H30" s="18">
        <f>Model!$W$28*((drdp!B30)*XYM2!$B30+(drdp!E30)*XYM2!$C30+(drdp!H30)*XYM2!$D30)</f>
        <v>0</v>
      </c>
      <c r="I30" s="18">
        <f>Model!$W$28*((drdp!C30)*XYM2!$B30+(drdp!F30)*XYM2!$C30+(drdp!I30)*XYM2!$D30)</f>
        <v>0</v>
      </c>
      <c r="J30" s="18">
        <f>Model!$W$28*((drdp!D30)*XYM2!$B30+(drdp!G30)*XYM2!$C30+(drdp!J30)*XYM2!$D30)</f>
        <v>0</v>
      </c>
      <c r="K30" s="21">
        <f>SUM(E$3:E29)+H30</f>
        <v>0</v>
      </c>
      <c r="L30" s="21">
        <f>SUM(F$3:F29)+I30</f>
        <v>0</v>
      </c>
      <c r="M30" s="21">
        <f>SUM(G$3:G29)+J30</f>
        <v>0</v>
      </c>
      <c r="N30" s="19">
        <f t="shared" si="1"/>
        <v>0</v>
      </c>
      <c r="O30" s="19">
        <f t="shared" si="1"/>
        <v>0</v>
      </c>
      <c r="P30" s="19">
        <f t="shared" si="1"/>
        <v>0</v>
      </c>
      <c r="Q30" s="19">
        <f t="shared" si="2"/>
        <v>0</v>
      </c>
      <c r="R30" s="19">
        <f t="shared" si="3"/>
        <v>0</v>
      </c>
      <c r="S30" s="19">
        <f t="shared" si="4"/>
        <v>0</v>
      </c>
    </row>
    <row r="31" spans="1:19" x14ac:dyDescent="0.25">
      <c r="A31" s="26">
        <f>Wellpath!E31</f>
        <v>840</v>
      </c>
      <c r="B31" s="22">
        <v>0</v>
      </c>
      <c r="C31" s="22">
        <v>0</v>
      </c>
      <c r="D31" s="22">
        <v>-1</v>
      </c>
      <c r="E31" s="20">
        <f>Model!$W$28*((drdp!B31+drdp!K31)*XYM2!$B31+(drdp!E31+drdp!N31)*XYM2!$C31+(drdp!H31+drdp!Q31)*XYM2!$D31)</f>
        <v>0</v>
      </c>
      <c r="F31" s="20">
        <f>Model!$W$28*((drdp!C31+drdp!L31)*XYM2!$B31+(drdp!F31+drdp!O31)*XYM2!$C31+(drdp!I31+drdp!R31)*XYM2!$D31)</f>
        <v>0</v>
      </c>
      <c r="G31" s="20">
        <f>Model!$W$28*((drdp!D31+drdp!M31)*XYM2!$B31+(drdp!G31+drdp!P31)*XYM2!$C31+(drdp!J31+drdp!S31)*XYM2!$D31)</f>
        <v>0</v>
      </c>
      <c r="H31" s="18">
        <f>Model!$W$28*((drdp!B31)*XYM2!$B31+(drdp!E31)*XYM2!$C31+(drdp!H31)*XYM2!$D31)</f>
        <v>0</v>
      </c>
      <c r="I31" s="18">
        <f>Model!$W$28*((drdp!C31)*XYM2!$B31+(drdp!F31)*XYM2!$C31+(drdp!I31)*XYM2!$D31)</f>
        <v>0</v>
      </c>
      <c r="J31" s="18">
        <f>Model!$W$28*((drdp!D31)*XYM2!$B31+(drdp!G31)*XYM2!$C31+(drdp!J31)*XYM2!$D31)</f>
        <v>0</v>
      </c>
      <c r="K31" s="21">
        <f>SUM(E$3:E30)+H31</f>
        <v>0</v>
      </c>
      <c r="L31" s="21">
        <f>SUM(F$3:F30)+I31</f>
        <v>0</v>
      </c>
      <c r="M31" s="21">
        <f>SUM(G$3:G30)+J31</f>
        <v>0</v>
      </c>
      <c r="N31" s="19">
        <f t="shared" si="1"/>
        <v>0</v>
      </c>
      <c r="O31" s="19">
        <f t="shared" si="1"/>
        <v>0</v>
      </c>
      <c r="P31" s="19">
        <f t="shared" si="1"/>
        <v>0</v>
      </c>
      <c r="Q31" s="19">
        <f t="shared" si="2"/>
        <v>0</v>
      </c>
      <c r="R31" s="19">
        <f t="shared" si="3"/>
        <v>0</v>
      </c>
      <c r="S31" s="19">
        <f t="shared" si="4"/>
        <v>0</v>
      </c>
    </row>
    <row r="32" spans="1:19" x14ac:dyDescent="0.25">
      <c r="A32" s="26">
        <f>Wellpath!E32</f>
        <v>870</v>
      </c>
      <c r="B32" s="22">
        <v>0</v>
      </c>
      <c r="C32" s="22">
        <v>0</v>
      </c>
      <c r="D32" s="22">
        <v>-1</v>
      </c>
      <c r="E32" s="20">
        <f>Model!$W$28*((drdp!B32+drdp!K32)*XYM2!$B32+(drdp!E32+drdp!N32)*XYM2!$C32+(drdp!H32+drdp!Q32)*XYM2!$D32)</f>
        <v>0</v>
      </c>
      <c r="F32" s="20">
        <f>Model!$W$28*((drdp!C32+drdp!L32)*XYM2!$B32+(drdp!F32+drdp!O32)*XYM2!$C32+(drdp!I32+drdp!R32)*XYM2!$D32)</f>
        <v>0</v>
      </c>
      <c r="G32" s="20">
        <f>Model!$W$28*((drdp!D32+drdp!M32)*XYM2!$B32+(drdp!G32+drdp!P32)*XYM2!$C32+(drdp!J32+drdp!S32)*XYM2!$D32)</f>
        <v>0</v>
      </c>
      <c r="H32" s="18">
        <f>Model!$W$28*((drdp!B32)*XYM2!$B32+(drdp!E32)*XYM2!$C32+(drdp!H32)*XYM2!$D32)</f>
        <v>0</v>
      </c>
      <c r="I32" s="18">
        <f>Model!$W$28*((drdp!C32)*XYM2!$B32+(drdp!F32)*XYM2!$C32+(drdp!I32)*XYM2!$D32)</f>
        <v>0</v>
      </c>
      <c r="J32" s="18">
        <f>Model!$W$28*((drdp!D32)*XYM2!$B32+(drdp!G32)*XYM2!$C32+(drdp!J32)*XYM2!$D32)</f>
        <v>0</v>
      </c>
      <c r="K32" s="21">
        <f>SUM(E$3:E31)+H32</f>
        <v>0</v>
      </c>
      <c r="L32" s="21">
        <f>SUM(F$3:F31)+I32</f>
        <v>0</v>
      </c>
      <c r="M32" s="21">
        <f>SUM(G$3:G31)+J32</f>
        <v>0</v>
      </c>
      <c r="N32" s="19">
        <f t="shared" si="1"/>
        <v>0</v>
      </c>
      <c r="O32" s="19">
        <f t="shared" si="1"/>
        <v>0</v>
      </c>
      <c r="P32" s="19">
        <f t="shared" si="1"/>
        <v>0</v>
      </c>
      <c r="Q32" s="19">
        <f t="shared" si="2"/>
        <v>0</v>
      </c>
      <c r="R32" s="19">
        <f t="shared" si="3"/>
        <v>0</v>
      </c>
      <c r="S32" s="19">
        <f t="shared" si="4"/>
        <v>0</v>
      </c>
    </row>
    <row r="33" spans="1:19" x14ac:dyDescent="0.25">
      <c r="A33" s="26">
        <f>Wellpath!E33</f>
        <v>900</v>
      </c>
      <c r="B33" s="22">
        <v>0</v>
      </c>
      <c r="C33" s="22">
        <v>0</v>
      </c>
      <c r="D33" s="22">
        <v>-1</v>
      </c>
      <c r="E33" s="20">
        <f>Model!$W$28*((drdp!B33+drdp!K33)*XYM2!$B33+(drdp!E33+drdp!N33)*XYM2!$C33+(drdp!H33+drdp!Q33)*XYM2!$D33)</f>
        <v>0</v>
      </c>
      <c r="F33" s="20">
        <f>Model!$W$28*((drdp!C33+drdp!L33)*XYM2!$B33+(drdp!F33+drdp!O33)*XYM2!$C33+(drdp!I33+drdp!R33)*XYM2!$D33)</f>
        <v>0</v>
      </c>
      <c r="G33" s="20">
        <f>Model!$W$28*((drdp!D33+drdp!M33)*XYM2!$B33+(drdp!G33+drdp!P33)*XYM2!$C33+(drdp!J33+drdp!S33)*XYM2!$D33)</f>
        <v>0</v>
      </c>
      <c r="H33" s="18">
        <f>Model!$W$28*((drdp!B33)*XYM2!$B33+(drdp!E33)*XYM2!$C33+(drdp!H33)*XYM2!$D33)</f>
        <v>0</v>
      </c>
      <c r="I33" s="18">
        <f>Model!$W$28*((drdp!C33)*XYM2!$B33+(drdp!F33)*XYM2!$C33+(drdp!I33)*XYM2!$D33)</f>
        <v>0</v>
      </c>
      <c r="J33" s="18">
        <f>Model!$W$28*((drdp!D33)*XYM2!$B33+(drdp!G33)*XYM2!$C33+(drdp!J33)*XYM2!$D33)</f>
        <v>0</v>
      </c>
      <c r="K33" s="21">
        <f>SUM(E$3:E32)+H33</f>
        <v>0</v>
      </c>
      <c r="L33" s="21">
        <f>SUM(F$3:F32)+I33</f>
        <v>0</v>
      </c>
      <c r="M33" s="21">
        <f>SUM(G$3:G32)+J33</f>
        <v>0</v>
      </c>
      <c r="N33" s="19">
        <f t="shared" si="1"/>
        <v>0</v>
      </c>
      <c r="O33" s="19">
        <f t="shared" si="1"/>
        <v>0</v>
      </c>
      <c r="P33" s="19">
        <f t="shared" si="1"/>
        <v>0</v>
      </c>
      <c r="Q33" s="19">
        <f t="shared" si="2"/>
        <v>0</v>
      </c>
      <c r="R33" s="19">
        <f t="shared" si="3"/>
        <v>0</v>
      </c>
      <c r="S33" s="19">
        <f t="shared" si="4"/>
        <v>0</v>
      </c>
    </row>
    <row r="34" spans="1:19" x14ac:dyDescent="0.25">
      <c r="A34" s="26">
        <f>Wellpath!E34</f>
        <v>930</v>
      </c>
      <c r="B34" s="22">
        <v>0</v>
      </c>
      <c r="C34" s="22">
        <v>0</v>
      </c>
      <c r="D34" s="22">
        <v>-1</v>
      </c>
      <c r="E34" s="20">
        <f>Model!$W$28*((drdp!B34+drdp!K34)*XYM2!$B34+(drdp!E34+drdp!N34)*XYM2!$C34+(drdp!H34+drdp!Q34)*XYM2!$D34)</f>
        <v>0</v>
      </c>
      <c r="F34" s="20">
        <f>Model!$W$28*((drdp!C34+drdp!L34)*XYM2!$B34+(drdp!F34+drdp!O34)*XYM2!$C34+(drdp!I34+drdp!R34)*XYM2!$D34)</f>
        <v>0</v>
      </c>
      <c r="G34" s="20">
        <f>Model!$W$28*((drdp!D34+drdp!M34)*XYM2!$B34+(drdp!G34+drdp!P34)*XYM2!$C34+(drdp!J34+drdp!S34)*XYM2!$D34)</f>
        <v>0</v>
      </c>
      <c r="H34" s="18">
        <f>Model!$W$28*((drdp!B34)*XYM2!$B34+(drdp!E34)*XYM2!$C34+(drdp!H34)*XYM2!$D34)</f>
        <v>0</v>
      </c>
      <c r="I34" s="18">
        <f>Model!$W$28*((drdp!C34)*XYM2!$B34+(drdp!F34)*XYM2!$C34+(drdp!I34)*XYM2!$D34)</f>
        <v>0</v>
      </c>
      <c r="J34" s="18">
        <f>Model!$W$28*((drdp!D34)*XYM2!$B34+(drdp!G34)*XYM2!$C34+(drdp!J34)*XYM2!$D34)</f>
        <v>0</v>
      </c>
      <c r="K34" s="21">
        <f>SUM(E$3:E33)+H34</f>
        <v>0</v>
      </c>
      <c r="L34" s="21">
        <f>SUM(F$3:F33)+I34</f>
        <v>0</v>
      </c>
      <c r="M34" s="21">
        <f>SUM(G$3:G33)+J34</f>
        <v>0</v>
      </c>
      <c r="N34" s="19">
        <f t="shared" si="1"/>
        <v>0</v>
      </c>
      <c r="O34" s="19">
        <f t="shared" si="1"/>
        <v>0</v>
      </c>
      <c r="P34" s="19">
        <f t="shared" si="1"/>
        <v>0</v>
      </c>
      <c r="Q34" s="19">
        <f t="shared" si="2"/>
        <v>0</v>
      </c>
      <c r="R34" s="19">
        <f t="shared" si="3"/>
        <v>0</v>
      </c>
      <c r="S34" s="19">
        <f t="shared" si="4"/>
        <v>0</v>
      </c>
    </row>
    <row r="35" spans="1:19" x14ac:dyDescent="0.25">
      <c r="A35" s="26">
        <f>Wellpath!E35</f>
        <v>960</v>
      </c>
      <c r="B35" s="22">
        <v>0</v>
      </c>
      <c r="C35" s="22">
        <v>0</v>
      </c>
      <c r="D35" s="22">
        <v>-1</v>
      </c>
      <c r="E35" s="20">
        <f>Model!$W$28*((drdp!B35+drdp!K35)*XYM2!$B35+(drdp!E35+drdp!N35)*XYM2!$C35+(drdp!H35+drdp!Q35)*XYM2!$D35)</f>
        <v>0</v>
      </c>
      <c r="F35" s="20">
        <f>Model!$W$28*((drdp!C35+drdp!L35)*XYM2!$B35+(drdp!F35+drdp!O35)*XYM2!$C35+(drdp!I35+drdp!R35)*XYM2!$D35)</f>
        <v>0</v>
      </c>
      <c r="G35" s="20">
        <f>Model!$W$28*((drdp!D35+drdp!M35)*XYM2!$B35+(drdp!G35+drdp!P35)*XYM2!$C35+(drdp!J35+drdp!S35)*XYM2!$D35)</f>
        <v>0</v>
      </c>
      <c r="H35" s="18">
        <f>Model!$W$28*((drdp!B35)*XYM2!$B35+(drdp!E35)*XYM2!$C35+(drdp!H35)*XYM2!$D35)</f>
        <v>0</v>
      </c>
      <c r="I35" s="18">
        <f>Model!$W$28*((drdp!C35)*XYM2!$B35+(drdp!F35)*XYM2!$C35+(drdp!I35)*XYM2!$D35)</f>
        <v>0</v>
      </c>
      <c r="J35" s="18">
        <f>Model!$W$28*((drdp!D35)*XYM2!$B35+(drdp!G35)*XYM2!$C35+(drdp!J35)*XYM2!$D35)</f>
        <v>0</v>
      </c>
      <c r="K35" s="21">
        <f>SUM(E$3:E34)+H35</f>
        <v>0</v>
      </c>
      <c r="L35" s="21">
        <f>SUM(F$3:F34)+I35</f>
        <v>0</v>
      </c>
      <c r="M35" s="21">
        <f>SUM(G$3:G34)+J35</f>
        <v>0</v>
      </c>
      <c r="N35" s="19">
        <f t="shared" si="1"/>
        <v>0</v>
      </c>
      <c r="O35" s="19">
        <f t="shared" si="1"/>
        <v>0</v>
      </c>
      <c r="P35" s="19">
        <f t="shared" si="1"/>
        <v>0</v>
      </c>
      <c r="Q35" s="19">
        <f t="shared" si="2"/>
        <v>0</v>
      </c>
      <c r="R35" s="19">
        <f t="shared" si="3"/>
        <v>0</v>
      </c>
      <c r="S35" s="19">
        <f t="shared" si="4"/>
        <v>0</v>
      </c>
    </row>
    <row r="36" spans="1:19" x14ac:dyDescent="0.25">
      <c r="A36" s="26">
        <f>Wellpath!E36</f>
        <v>990</v>
      </c>
      <c r="B36" s="22">
        <v>0</v>
      </c>
      <c r="C36" s="22">
        <v>0</v>
      </c>
      <c r="D36" s="22">
        <v>-1</v>
      </c>
      <c r="E36" s="20">
        <f>Model!$W$28*((drdp!B36+drdp!K36)*XYM2!$B36+(drdp!E36+drdp!N36)*XYM2!$C36+(drdp!H36+drdp!Q36)*XYM2!$D36)</f>
        <v>0</v>
      </c>
      <c r="F36" s="20">
        <f>Model!$W$28*((drdp!C36+drdp!L36)*XYM2!$B36+(drdp!F36+drdp!O36)*XYM2!$C36+(drdp!I36+drdp!R36)*XYM2!$D36)</f>
        <v>0</v>
      </c>
      <c r="G36" s="20">
        <f>Model!$W$28*((drdp!D36+drdp!M36)*XYM2!$B36+(drdp!G36+drdp!P36)*XYM2!$C36+(drdp!J36+drdp!S36)*XYM2!$D36)</f>
        <v>0</v>
      </c>
      <c r="H36" s="18">
        <f>Model!$W$28*((drdp!B36)*XYM2!$B36+(drdp!E36)*XYM2!$C36+(drdp!H36)*XYM2!$D36)</f>
        <v>0</v>
      </c>
      <c r="I36" s="18">
        <f>Model!$W$28*((drdp!C36)*XYM2!$B36+(drdp!F36)*XYM2!$C36+(drdp!I36)*XYM2!$D36)</f>
        <v>0</v>
      </c>
      <c r="J36" s="18">
        <f>Model!$W$28*((drdp!D36)*XYM2!$B36+(drdp!G36)*XYM2!$C36+(drdp!J36)*XYM2!$D36)</f>
        <v>0</v>
      </c>
      <c r="K36" s="21">
        <f>SUM(E$3:E35)+H36</f>
        <v>0</v>
      </c>
      <c r="L36" s="21">
        <f>SUM(F$3:F35)+I36</f>
        <v>0</v>
      </c>
      <c r="M36" s="21">
        <f>SUM(G$3:G35)+J36</f>
        <v>0</v>
      </c>
      <c r="N36" s="19">
        <f t="shared" si="1"/>
        <v>0</v>
      </c>
      <c r="O36" s="19">
        <f t="shared" si="1"/>
        <v>0</v>
      </c>
      <c r="P36" s="19">
        <f t="shared" si="1"/>
        <v>0</v>
      </c>
      <c r="Q36" s="19">
        <f t="shared" si="2"/>
        <v>0</v>
      </c>
      <c r="R36" s="19">
        <f t="shared" si="3"/>
        <v>0</v>
      </c>
      <c r="S36" s="19">
        <f t="shared" si="4"/>
        <v>0</v>
      </c>
    </row>
    <row r="37" spans="1:19" x14ac:dyDescent="0.25">
      <c r="A37" s="26">
        <f>Wellpath!E37</f>
        <v>1020</v>
      </c>
      <c r="B37" s="22">
        <v>0</v>
      </c>
      <c r="C37" s="22">
        <v>0</v>
      </c>
      <c r="D37" s="22">
        <v>-1</v>
      </c>
      <c r="E37" s="20">
        <f>Model!$W$28*((drdp!B37+drdp!K37)*XYM2!$B37+(drdp!E37+drdp!N37)*XYM2!$C37+(drdp!H37+drdp!Q37)*XYM2!$D37)</f>
        <v>0</v>
      </c>
      <c r="F37" s="20">
        <f>Model!$W$28*((drdp!C37+drdp!L37)*XYM2!$B37+(drdp!F37+drdp!O37)*XYM2!$C37+(drdp!I37+drdp!R37)*XYM2!$D37)</f>
        <v>0</v>
      </c>
      <c r="G37" s="20">
        <f>Model!$W$28*((drdp!D37+drdp!M37)*XYM2!$B37+(drdp!G37+drdp!P37)*XYM2!$C37+(drdp!J37+drdp!S37)*XYM2!$D37)</f>
        <v>0</v>
      </c>
      <c r="H37" s="18">
        <f>Model!$W$28*((drdp!B37)*XYM2!$B37+(drdp!E37)*XYM2!$C37+(drdp!H37)*XYM2!$D37)</f>
        <v>0</v>
      </c>
      <c r="I37" s="18">
        <f>Model!$W$28*((drdp!C37)*XYM2!$B37+(drdp!F37)*XYM2!$C37+(drdp!I37)*XYM2!$D37)</f>
        <v>0</v>
      </c>
      <c r="J37" s="18">
        <f>Model!$W$28*((drdp!D37)*XYM2!$B37+(drdp!G37)*XYM2!$C37+(drdp!J37)*XYM2!$D37)</f>
        <v>0</v>
      </c>
      <c r="K37" s="21">
        <f>SUM(E$3:E36)+H37</f>
        <v>0</v>
      </c>
      <c r="L37" s="21">
        <f>SUM(F$3:F36)+I37</f>
        <v>0</v>
      </c>
      <c r="M37" s="21">
        <f>SUM(G$3:G36)+J37</f>
        <v>0</v>
      </c>
      <c r="N37" s="19">
        <f t="shared" si="1"/>
        <v>0</v>
      </c>
      <c r="O37" s="19">
        <f t="shared" si="1"/>
        <v>0</v>
      </c>
      <c r="P37" s="19">
        <f t="shared" si="1"/>
        <v>0</v>
      </c>
      <c r="Q37" s="19">
        <f t="shared" si="2"/>
        <v>0</v>
      </c>
      <c r="R37" s="19">
        <f t="shared" si="3"/>
        <v>0</v>
      </c>
      <c r="S37" s="19">
        <f t="shared" si="4"/>
        <v>0</v>
      </c>
    </row>
    <row r="38" spans="1:19" x14ac:dyDescent="0.25">
      <c r="A38" s="26">
        <f>Wellpath!E38</f>
        <v>1050</v>
      </c>
      <c r="B38" s="22">
        <v>0</v>
      </c>
      <c r="C38" s="22">
        <v>0</v>
      </c>
      <c r="D38" s="22">
        <v>-1</v>
      </c>
      <c r="E38" s="20">
        <f>Model!$W$28*((drdp!B38+drdp!K38)*XYM2!$B38+(drdp!E38+drdp!N38)*XYM2!$C38+(drdp!H38+drdp!Q38)*XYM2!$D38)</f>
        <v>0</v>
      </c>
      <c r="F38" s="20">
        <f>Model!$W$28*((drdp!C38+drdp!L38)*XYM2!$B38+(drdp!F38+drdp!O38)*XYM2!$C38+(drdp!I38+drdp!R38)*XYM2!$D38)</f>
        <v>0</v>
      </c>
      <c r="G38" s="20">
        <f>Model!$W$28*((drdp!D38+drdp!M38)*XYM2!$B38+(drdp!G38+drdp!P38)*XYM2!$C38+(drdp!J38+drdp!S38)*XYM2!$D38)</f>
        <v>0</v>
      </c>
      <c r="H38" s="18">
        <f>Model!$W$28*((drdp!B38)*XYM2!$B38+(drdp!E38)*XYM2!$C38+(drdp!H38)*XYM2!$D38)</f>
        <v>0</v>
      </c>
      <c r="I38" s="18">
        <f>Model!$W$28*((drdp!C38)*XYM2!$B38+(drdp!F38)*XYM2!$C38+(drdp!I38)*XYM2!$D38)</f>
        <v>0</v>
      </c>
      <c r="J38" s="18">
        <f>Model!$W$28*((drdp!D38)*XYM2!$B38+(drdp!G38)*XYM2!$C38+(drdp!J38)*XYM2!$D38)</f>
        <v>0</v>
      </c>
      <c r="K38" s="21">
        <f>SUM(E$3:E37)+H38</f>
        <v>0</v>
      </c>
      <c r="L38" s="21">
        <f>SUM(F$3:F37)+I38</f>
        <v>0</v>
      </c>
      <c r="M38" s="21">
        <f>SUM(G$3:G37)+J38</f>
        <v>0</v>
      </c>
      <c r="N38" s="19">
        <f t="shared" si="1"/>
        <v>0</v>
      </c>
      <c r="O38" s="19">
        <f t="shared" si="1"/>
        <v>0</v>
      </c>
      <c r="P38" s="19">
        <f t="shared" si="1"/>
        <v>0</v>
      </c>
      <c r="Q38" s="19">
        <f t="shared" si="2"/>
        <v>0</v>
      </c>
      <c r="R38" s="19">
        <f t="shared" si="3"/>
        <v>0</v>
      </c>
      <c r="S38" s="19">
        <f t="shared" si="4"/>
        <v>0</v>
      </c>
    </row>
    <row r="39" spans="1:19" x14ac:dyDescent="0.25">
      <c r="A39" s="26">
        <f>Wellpath!E39</f>
        <v>1080</v>
      </c>
      <c r="B39" s="22">
        <v>0</v>
      </c>
      <c r="C39" s="22">
        <v>0</v>
      </c>
      <c r="D39" s="22">
        <v>-1</v>
      </c>
      <c r="E39" s="20">
        <f>Model!$W$28*((drdp!B39+drdp!K39)*XYM2!$B39+(drdp!E39+drdp!N39)*XYM2!$C39+(drdp!H39+drdp!Q39)*XYM2!$D39)</f>
        <v>0</v>
      </c>
      <c r="F39" s="20">
        <f>Model!$W$28*((drdp!C39+drdp!L39)*XYM2!$B39+(drdp!F39+drdp!O39)*XYM2!$C39+(drdp!I39+drdp!R39)*XYM2!$D39)</f>
        <v>0</v>
      </c>
      <c r="G39" s="20">
        <f>Model!$W$28*((drdp!D39+drdp!M39)*XYM2!$B39+(drdp!G39+drdp!P39)*XYM2!$C39+(drdp!J39+drdp!S39)*XYM2!$D39)</f>
        <v>0</v>
      </c>
      <c r="H39" s="18">
        <f>Model!$W$28*((drdp!B39)*XYM2!$B39+(drdp!E39)*XYM2!$C39+(drdp!H39)*XYM2!$D39)</f>
        <v>0</v>
      </c>
      <c r="I39" s="18">
        <f>Model!$W$28*((drdp!C39)*XYM2!$B39+(drdp!F39)*XYM2!$C39+(drdp!I39)*XYM2!$D39)</f>
        <v>0</v>
      </c>
      <c r="J39" s="18">
        <f>Model!$W$28*((drdp!D39)*XYM2!$B39+(drdp!G39)*XYM2!$C39+(drdp!J39)*XYM2!$D39)</f>
        <v>0</v>
      </c>
      <c r="K39" s="21">
        <f>SUM(E$3:E38)+H39</f>
        <v>0</v>
      </c>
      <c r="L39" s="21">
        <f>SUM(F$3:F38)+I39</f>
        <v>0</v>
      </c>
      <c r="M39" s="21">
        <f>SUM(G$3:G38)+J39</f>
        <v>0</v>
      </c>
      <c r="N39" s="19">
        <f t="shared" si="1"/>
        <v>0</v>
      </c>
      <c r="O39" s="19">
        <f t="shared" si="1"/>
        <v>0</v>
      </c>
      <c r="P39" s="19">
        <f t="shared" si="1"/>
        <v>0</v>
      </c>
      <c r="Q39" s="19">
        <f t="shared" si="2"/>
        <v>0</v>
      </c>
      <c r="R39" s="19">
        <f t="shared" si="3"/>
        <v>0</v>
      </c>
      <c r="S39" s="19">
        <f t="shared" si="4"/>
        <v>0</v>
      </c>
    </row>
    <row r="40" spans="1:19" x14ac:dyDescent="0.25">
      <c r="A40" s="26">
        <f>Wellpath!E40</f>
        <v>1110</v>
      </c>
      <c r="B40" s="22">
        <v>0</v>
      </c>
      <c r="C40" s="22">
        <v>0</v>
      </c>
      <c r="D40" s="22">
        <v>-1</v>
      </c>
      <c r="E40" s="20">
        <f>Model!$W$28*((drdp!B40+drdp!K40)*XYM2!$B40+(drdp!E40+drdp!N40)*XYM2!$C40+(drdp!H40+drdp!Q40)*XYM2!$D40)</f>
        <v>0</v>
      </c>
      <c r="F40" s="20">
        <f>Model!$W$28*((drdp!C40+drdp!L40)*XYM2!$B40+(drdp!F40+drdp!O40)*XYM2!$C40+(drdp!I40+drdp!R40)*XYM2!$D40)</f>
        <v>0</v>
      </c>
      <c r="G40" s="20">
        <f>Model!$W$28*((drdp!D40+drdp!M40)*XYM2!$B40+(drdp!G40+drdp!P40)*XYM2!$C40+(drdp!J40+drdp!S40)*XYM2!$D40)</f>
        <v>0</v>
      </c>
      <c r="H40" s="18">
        <f>Model!$W$28*((drdp!B40)*XYM2!$B40+(drdp!E40)*XYM2!$C40+(drdp!H40)*XYM2!$D40)</f>
        <v>0</v>
      </c>
      <c r="I40" s="18">
        <f>Model!$W$28*((drdp!C40)*XYM2!$B40+(drdp!F40)*XYM2!$C40+(drdp!I40)*XYM2!$D40)</f>
        <v>0</v>
      </c>
      <c r="J40" s="18">
        <f>Model!$W$28*((drdp!D40)*XYM2!$B40+(drdp!G40)*XYM2!$C40+(drdp!J40)*XYM2!$D40)</f>
        <v>0</v>
      </c>
      <c r="K40" s="21">
        <f>SUM(E$3:E39)+H40</f>
        <v>0</v>
      </c>
      <c r="L40" s="21">
        <f>SUM(F$3:F39)+I40</f>
        <v>0</v>
      </c>
      <c r="M40" s="21">
        <f>SUM(G$3:G39)+J40</f>
        <v>0</v>
      </c>
      <c r="N40" s="19">
        <f t="shared" si="1"/>
        <v>0</v>
      </c>
      <c r="O40" s="19">
        <f t="shared" si="1"/>
        <v>0</v>
      </c>
      <c r="P40" s="19">
        <f t="shared" si="1"/>
        <v>0</v>
      </c>
      <c r="Q40" s="19">
        <f t="shared" si="2"/>
        <v>0</v>
      </c>
      <c r="R40" s="19">
        <f t="shared" si="3"/>
        <v>0</v>
      </c>
      <c r="S40" s="19">
        <f t="shared" si="4"/>
        <v>0</v>
      </c>
    </row>
    <row r="41" spans="1:19" x14ac:dyDescent="0.25">
      <c r="A41" s="26">
        <f>Wellpath!E41</f>
        <v>1140</v>
      </c>
      <c r="B41" s="22">
        <v>0</v>
      </c>
      <c r="C41" s="22">
        <v>0</v>
      </c>
      <c r="D41" s="22">
        <v>-1</v>
      </c>
      <c r="E41" s="20">
        <f>Model!$W$28*((drdp!B41+drdp!K41)*XYM2!$B41+(drdp!E41+drdp!N41)*XYM2!$C41+(drdp!H41+drdp!Q41)*XYM2!$D41)</f>
        <v>0</v>
      </c>
      <c r="F41" s="20">
        <f>Model!$W$28*((drdp!C41+drdp!L41)*XYM2!$B41+(drdp!F41+drdp!O41)*XYM2!$C41+(drdp!I41+drdp!R41)*XYM2!$D41)</f>
        <v>0</v>
      </c>
      <c r="G41" s="20">
        <f>Model!$W$28*((drdp!D41+drdp!M41)*XYM2!$B41+(drdp!G41+drdp!P41)*XYM2!$C41+(drdp!J41+drdp!S41)*XYM2!$D41)</f>
        <v>0</v>
      </c>
      <c r="H41" s="18">
        <f>Model!$W$28*((drdp!B41)*XYM2!$B41+(drdp!E41)*XYM2!$C41+(drdp!H41)*XYM2!$D41)</f>
        <v>0</v>
      </c>
      <c r="I41" s="18">
        <f>Model!$W$28*((drdp!C41)*XYM2!$B41+(drdp!F41)*XYM2!$C41+(drdp!I41)*XYM2!$D41)</f>
        <v>0</v>
      </c>
      <c r="J41" s="18">
        <f>Model!$W$28*((drdp!D41)*XYM2!$B41+(drdp!G41)*XYM2!$C41+(drdp!J41)*XYM2!$D41)</f>
        <v>0</v>
      </c>
      <c r="K41" s="21">
        <f>SUM(E$3:E40)+H41</f>
        <v>0</v>
      </c>
      <c r="L41" s="21">
        <f>SUM(F$3:F40)+I41</f>
        <v>0</v>
      </c>
      <c r="M41" s="21">
        <f>SUM(G$3:G40)+J41</f>
        <v>0</v>
      </c>
      <c r="N41" s="19">
        <f t="shared" si="1"/>
        <v>0</v>
      </c>
      <c r="O41" s="19">
        <f t="shared" si="1"/>
        <v>0</v>
      </c>
      <c r="P41" s="19">
        <f t="shared" si="1"/>
        <v>0</v>
      </c>
      <c r="Q41" s="19">
        <f t="shared" si="2"/>
        <v>0</v>
      </c>
      <c r="R41" s="19">
        <f t="shared" si="3"/>
        <v>0</v>
      </c>
      <c r="S41" s="19">
        <f t="shared" si="4"/>
        <v>0</v>
      </c>
    </row>
    <row r="42" spans="1:19" x14ac:dyDescent="0.25">
      <c r="A42" s="26">
        <f>Wellpath!E42</f>
        <v>1170</v>
      </c>
      <c r="B42" s="22">
        <v>0</v>
      </c>
      <c r="C42" s="22">
        <v>0</v>
      </c>
      <c r="D42" s="22">
        <v>-1</v>
      </c>
      <c r="E42" s="20">
        <f>Model!$W$28*((drdp!B42+drdp!K42)*XYM2!$B42+(drdp!E42+drdp!N42)*XYM2!$C42+(drdp!H42+drdp!Q42)*XYM2!$D42)</f>
        <v>0</v>
      </c>
      <c r="F42" s="20">
        <f>Model!$W$28*((drdp!C42+drdp!L42)*XYM2!$B42+(drdp!F42+drdp!O42)*XYM2!$C42+(drdp!I42+drdp!R42)*XYM2!$D42)</f>
        <v>0</v>
      </c>
      <c r="G42" s="20">
        <f>Model!$W$28*((drdp!D42+drdp!M42)*XYM2!$B42+(drdp!G42+drdp!P42)*XYM2!$C42+(drdp!J42+drdp!S42)*XYM2!$D42)</f>
        <v>0</v>
      </c>
      <c r="H42" s="18">
        <f>Model!$W$28*((drdp!B42)*XYM2!$B42+(drdp!E42)*XYM2!$C42+(drdp!H42)*XYM2!$D42)</f>
        <v>0</v>
      </c>
      <c r="I42" s="18">
        <f>Model!$W$28*((drdp!C42)*XYM2!$B42+(drdp!F42)*XYM2!$C42+(drdp!I42)*XYM2!$D42)</f>
        <v>0</v>
      </c>
      <c r="J42" s="18">
        <f>Model!$W$28*((drdp!D42)*XYM2!$B42+(drdp!G42)*XYM2!$C42+(drdp!J42)*XYM2!$D42)</f>
        <v>0</v>
      </c>
      <c r="K42" s="21">
        <f>SUM(E$3:E41)+H42</f>
        <v>0</v>
      </c>
      <c r="L42" s="21">
        <f>SUM(F$3:F41)+I42</f>
        <v>0</v>
      </c>
      <c r="M42" s="21">
        <f>SUM(G$3:G41)+J42</f>
        <v>0</v>
      </c>
      <c r="N42" s="19">
        <f t="shared" si="1"/>
        <v>0</v>
      </c>
      <c r="O42" s="19">
        <f t="shared" si="1"/>
        <v>0</v>
      </c>
      <c r="P42" s="19">
        <f t="shared" si="1"/>
        <v>0</v>
      </c>
      <c r="Q42" s="19">
        <f t="shared" si="2"/>
        <v>0</v>
      </c>
      <c r="R42" s="19">
        <f t="shared" si="3"/>
        <v>0</v>
      </c>
      <c r="S42" s="19">
        <f t="shared" si="4"/>
        <v>0</v>
      </c>
    </row>
    <row r="43" spans="1:19" x14ac:dyDescent="0.25">
      <c r="A43" s="26">
        <f>Wellpath!E43</f>
        <v>1200</v>
      </c>
      <c r="B43" s="22">
        <v>0</v>
      </c>
      <c r="C43" s="22">
        <v>0</v>
      </c>
      <c r="D43" s="22">
        <v>-1</v>
      </c>
      <c r="E43" s="20">
        <f>Model!$W$28*((drdp!B43+drdp!K43)*XYM2!$B43+(drdp!E43+drdp!N43)*XYM2!$C43+(drdp!H43+drdp!Q43)*XYM2!$D43)</f>
        <v>0</v>
      </c>
      <c r="F43" s="20">
        <f>Model!$W$28*((drdp!C43+drdp!L43)*XYM2!$B43+(drdp!F43+drdp!O43)*XYM2!$C43+(drdp!I43+drdp!R43)*XYM2!$D43)</f>
        <v>0</v>
      </c>
      <c r="G43" s="20">
        <f>Model!$W$28*((drdp!D43+drdp!M43)*XYM2!$B43+(drdp!G43+drdp!P43)*XYM2!$C43+(drdp!J43+drdp!S43)*XYM2!$D43)</f>
        <v>0</v>
      </c>
      <c r="H43" s="18">
        <f>Model!$W$28*((drdp!B43)*XYM2!$B43+(drdp!E43)*XYM2!$C43+(drdp!H43)*XYM2!$D43)</f>
        <v>0</v>
      </c>
      <c r="I43" s="18">
        <f>Model!$W$28*((drdp!C43)*XYM2!$B43+(drdp!F43)*XYM2!$C43+(drdp!I43)*XYM2!$D43)</f>
        <v>0</v>
      </c>
      <c r="J43" s="18">
        <f>Model!$W$28*((drdp!D43)*XYM2!$B43+(drdp!G43)*XYM2!$C43+(drdp!J43)*XYM2!$D43)</f>
        <v>0</v>
      </c>
      <c r="K43" s="21">
        <f>SUM(E$3:E42)+H43</f>
        <v>0</v>
      </c>
      <c r="L43" s="21">
        <f>SUM(F$3:F42)+I43</f>
        <v>0</v>
      </c>
      <c r="M43" s="21">
        <f>SUM(G$3:G42)+J43</f>
        <v>0</v>
      </c>
      <c r="N43" s="19">
        <f t="shared" si="1"/>
        <v>0</v>
      </c>
      <c r="O43" s="19">
        <f t="shared" si="1"/>
        <v>0</v>
      </c>
      <c r="P43" s="19">
        <f t="shared" si="1"/>
        <v>0</v>
      </c>
      <c r="Q43" s="19">
        <f t="shared" si="2"/>
        <v>0</v>
      </c>
      <c r="R43" s="19">
        <f t="shared" si="3"/>
        <v>0</v>
      </c>
      <c r="S43" s="19">
        <f t="shared" si="4"/>
        <v>0</v>
      </c>
    </row>
    <row r="44" spans="1:19" s="36" customFormat="1" x14ac:dyDescent="0.25">
      <c r="A44" s="26">
        <f>Wellpath!E44</f>
        <v>1230</v>
      </c>
      <c r="B44" s="33">
        <v>0</v>
      </c>
      <c r="C44" s="33">
        <v>0</v>
      </c>
      <c r="D44" s="33">
        <v>-1</v>
      </c>
      <c r="E44" s="20">
        <f>Model!$W$28*((drdp!B44+drdp!K44)*XYM2!$B44+(drdp!E44+drdp!N44)*XYM2!$C44+(drdp!H44+drdp!Q44)*XYM2!$D44)</f>
        <v>1.7650684994209112E-3</v>
      </c>
      <c r="F44" s="20">
        <f>Model!$W$28*((drdp!C44+drdp!L44)*XYM2!$B44+(drdp!F44+drdp!O44)*XYM2!$C44+(drdp!I44+drdp!R44)*XYM2!$D44)</f>
        <v>-4.729486790054467E-4</v>
      </c>
      <c r="G44" s="20">
        <f>Model!$W$28*((drdp!D44+drdp!M44)*XYM2!$B44+(drdp!G44+drdp!P44)*XYM2!$C44+(drdp!J44+drdp!S44)*XYM2!$D44)</f>
        <v>0</v>
      </c>
      <c r="H44" s="32">
        <f>Model!$W$28*((drdp!B44)*XYM2!$B44+(drdp!E44)*XYM2!$C44+(drdp!H44)*XYM2!$D44)</f>
        <v>8.8253424971045558E-4</v>
      </c>
      <c r="I44" s="32">
        <f>Model!$W$28*((drdp!C44)*XYM2!$B44+(drdp!F44)*XYM2!$C44+(drdp!I44)*XYM2!$D44)</f>
        <v>-2.3647433950272335E-4</v>
      </c>
      <c r="J44" s="32">
        <f>Model!$W$28*((drdp!D44)*XYM2!$B44+(drdp!G44)*XYM2!$C44+(drdp!J44)*XYM2!$D44)</f>
        <v>0</v>
      </c>
      <c r="K44" s="34">
        <f>SUM(E$3:E43)+H44</f>
        <v>8.8253424971045558E-4</v>
      </c>
      <c r="L44" s="34">
        <f>SUM(F$3:F43)+I44</f>
        <v>-2.3647433950272335E-4</v>
      </c>
      <c r="M44" s="34">
        <f>SUM(G$3:G43)+J44</f>
        <v>0</v>
      </c>
      <c r="N44" s="35">
        <f t="shared" si="1"/>
        <v>7.7886670191199676E-7</v>
      </c>
      <c r="O44" s="35">
        <f t="shared" si="1"/>
        <v>5.5920113243249268E-8</v>
      </c>
      <c r="P44" s="35">
        <f t="shared" si="1"/>
        <v>0</v>
      </c>
      <c r="Q44" s="35">
        <f t="shared" si="2"/>
        <v>-2.0869670378881149E-7</v>
      </c>
      <c r="R44" s="35">
        <f t="shared" si="3"/>
        <v>0</v>
      </c>
      <c r="S44" s="35">
        <f t="shared" si="4"/>
        <v>0</v>
      </c>
    </row>
    <row r="45" spans="1:19" x14ac:dyDescent="0.25">
      <c r="A45" s="26">
        <f>Wellpath!E45</f>
        <v>1260</v>
      </c>
      <c r="B45" s="22">
        <v>0</v>
      </c>
      <c r="C45" s="22">
        <v>0</v>
      </c>
      <c r="D45" s="22">
        <v>-1</v>
      </c>
      <c r="E45" s="20">
        <f>Model!$W$28*((drdp!B45+drdp!K45)*XYM2!$B45+(drdp!E45+drdp!N45)*XYM2!$C45+(drdp!H45+drdp!Q45)*XYM2!$D45)</f>
        <v>3.5279865347632379E-3</v>
      </c>
      <c r="F45" s="20">
        <f>Model!$W$28*((drdp!C45+drdp!L45)*XYM2!$B45+(drdp!F45+drdp!O45)*XYM2!$C45+(drdp!I45+drdp!R45)*XYM2!$D45)</f>
        <v>-9.4532114289768451E-4</v>
      </c>
      <c r="G45" s="20">
        <f>Model!$W$28*((drdp!D45+drdp!M45)*XYM2!$B45+(drdp!G45+drdp!P45)*XYM2!$C45+(drdp!J45+drdp!S45)*XYM2!$D45)</f>
        <v>0</v>
      </c>
      <c r="H45" s="18">
        <f>Model!$W$28*((drdp!B45)*XYM2!$B45+(drdp!E45)*XYM2!$C45+(drdp!H45)*XYM2!$D45)</f>
        <v>1.763993267381619E-3</v>
      </c>
      <c r="I45" s="18">
        <f>Model!$W$28*((drdp!C45)*XYM2!$B45+(drdp!F45)*XYM2!$C45+(drdp!I45)*XYM2!$D45)</f>
        <v>-4.7266057144884226E-4</v>
      </c>
      <c r="J45" s="18">
        <f>Model!$W$28*((drdp!D45)*XYM2!$B45+(drdp!G45)*XYM2!$C45+(drdp!J45)*XYM2!$D45)</f>
        <v>0</v>
      </c>
      <c r="K45" s="21">
        <f>SUM(E$3:E44)+H45</f>
        <v>3.5290617668025303E-3</v>
      </c>
      <c r="L45" s="21">
        <f>SUM(F$3:F44)+I45</f>
        <v>-9.4560925045428896E-4</v>
      </c>
      <c r="M45" s="21">
        <f>SUM(G$3:G44)+J45</f>
        <v>0</v>
      </c>
      <c r="N45" s="19">
        <f t="shared" si="1"/>
        <v>1.2454276953907397E-5</v>
      </c>
      <c r="O45" s="19">
        <f t="shared" si="1"/>
        <v>8.9417685454472218E-7</v>
      </c>
      <c r="P45" s="19">
        <f t="shared" si="1"/>
        <v>0</v>
      </c>
      <c r="Q45" s="19">
        <f t="shared" si="2"/>
        <v>-3.3371134521130292E-6</v>
      </c>
      <c r="R45" s="19">
        <f t="shared" si="3"/>
        <v>0</v>
      </c>
      <c r="S45" s="19">
        <f t="shared" si="4"/>
        <v>0</v>
      </c>
    </row>
    <row r="46" spans="1:19" x14ac:dyDescent="0.25">
      <c r="A46" s="26">
        <f>Wellpath!E46</f>
        <v>1290</v>
      </c>
      <c r="B46" s="22">
        <v>0</v>
      </c>
      <c r="C46" s="22">
        <v>0</v>
      </c>
      <c r="D46" s="22">
        <v>-1</v>
      </c>
      <c r="E46" s="20">
        <f>Model!$W$28*((drdp!B46+drdp!K46)*XYM2!$B46+(drdp!E46+drdp!N46)*XYM2!$C46+(drdp!H46+drdp!Q46)*XYM2!$D46)</f>
        <v>5.2866062619576198E-3</v>
      </c>
      <c r="F46" s="20">
        <f>Model!$W$28*((drdp!C46+drdp!L46)*XYM2!$B46+(drdp!F46+drdp!O46)*XYM2!$C46+(drdp!I46+drdp!R46)*XYM2!$D46)</f>
        <v>-1.4165418785928605E-3</v>
      </c>
      <c r="G46" s="20">
        <f>Model!$W$28*((drdp!D46+drdp!M46)*XYM2!$B46+(drdp!G46+drdp!P46)*XYM2!$C46+(drdp!J46+drdp!S46)*XYM2!$D46)</f>
        <v>0</v>
      </c>
      <c r="H46" s="18">
        <f>Model!$W$28*((drdp!B46)*XYM2!$B46+(drdp!E46)*XYM2!$C46+(drdp!H46)*XYM2!$D46)</f>
        <v>2.6433031309788099E-3</v>
      </c>
      <c r="I46" s="18">
        <f>Model!$W$28*((drdp!C46)*XYM2!$B46+(drdp!F46)*XYM2!$C46+(drdp!I46)*XYM2!$D46)</f>
        <v>-7.0827093929643023E-4</v>
      </c>
      <c r="J46" s="18">
        <f>Model!$W$28*((drdp!D46)*XYM2!$B46+(drdp!G46)*XYM2!$C46+(drdp!J46)*XYM2!$D46)</f>
        <v>0</v>
      </c>
      <c r="K46" s="21">
        <f>SUM(E$3:E45)+H46</f>
        <v>7.936358165162959E-3</v>
      </c>
      <c r="L46" s="21">
        <f>SUM(F$3:F45)+I46</f>
        <v>-2.1265407611995614E-3</v>
      </c>
      <c r="M46" s="21">
        <f>SUM(G$3:G45)+J46</f>
        <v>0</v>
      </c>
      <c r="N46" s="19">
        <f t="shared" si="1"/>
        <v>6.2985780925748771E-5</v>
      </c>
      <c r="O46" s="19">
        <f t="shared" si="1"/>
        <v>4.5221756090432101E-6</v>
      </c>
      <c r="P46" s="19">
        <f t="shared" si="1"/>
        <v>0</v>
      </c>
      <c r="Q46" s="19">
        <f t="shared" si="2"/>
        <v>-1.6876989133697992E-5</v>
      </c>
      <c r="R46" s="19">
        <f t="shared" si="3"/>
        <v>0</v>
      </c>
      <c r="S46" s="19">
        <f t="shared" si="4"/>
        <v>0</v>
      </c>
    </row>
    <row r="47" spans="1:19" x14ac:dyDescent="0.25">
      <c r="A47" s="26">
        <f>Wellpath!E47</f>
        <v>1320</v>
      </c>
      <c r="B47" s="22">
        <v>0</v>
      </c>
      <c r="C47" s="22">
        <v>0</v>
      </c>
      <c r="D47" s="22">
        <v>-1</v>
      </c>
      <c r="E47" s="20">
        <f>Model!$W$28*((drdp!B47+drdp!K47)*XYM2!$B47+(drdp!E47+drdp!N47)*XYM2!$C47+(drdp!H47+drdp!Q47)*XYM2!$D47)</f>
        <v>7.0387850737610742E-3</v>
      </c>
      <c r="F47" s="20">
        <f>Model!$W$28*((drdp!C47+drdp!L47)*XYM2!$B47+(drdp!F47+drdp!O47)*XYM2!$C47+(drdp!I47+drdp!R47)*XYM2!$D47)</f>
        <v>-1.8860367762105201E-3</v>
      </c>
      <c r="G47" s="20">
        <f>Model!$W$28*((drdp!D47+drdp!M47)*XYM2!$B47+(drdp!G47+drdp!P47)*XYM2!$C47+(drdp!J47+drdp!S47)*XYM2!$D47)</f>
        <v>0</v>
      </c>
      <c r="H47" s="18">
        <f>Model!$W$28*((drdp!B47)*XYM2!$B47+(drdp!E47)*XYM2!$C47+(drdp!H47)*XYM2!$D47)</f>
        <v>3.5193925368805371E-3</v>
      </c>
      <c r="I47" s="18">
        <f>Model!$W$28*((drdp!C47)*XYM2!$B47+(drdp!F47)*XYM2!$C47+(drdp!I47)*XYM2!$D47)</f>
        <v>-9.4301838810526006E-4</v>
      </c>
      <c r="J47" s="18">
        <f>Model!$W$28*((drdp!D47)*XYM2!$B47+(drdp!G47)*XYM2!$C47+(drdp!J47)*XYM2!$D47)</f>
        <v>0</v>
      </c>
      <c r="K47" s="21">
        <f>SUM(E$3:E46)+H47</f>
        <v>1.4099053833022304E-2</v>
      </c>
      <c r="L47" s="21">
        <f>SUM(F$3:F46)+I47</f>
        <v>-3.7778300886012516E-3</v>
      </c>
      <c r="M47" s="21">
        <f>SUM(G$3:G46)+J47</f>
        <v>0</v>
      </c>
      <c r="N47" s="19">
        <f t="shared" si="1"/>
        <v>1.9878331898646093E-4</v>
      </c>
      <c r="O47" s="19">
        <f t="shared" si="1"/>
        <v>1.427200017834094E-5</v>
      </c>
      <c r="P47" s="19">
        <f t="shared" si="1"/>
        <v>0</v>
      </c>
      <c r="Q47" s="19">
        <f t="shared" si="2"/>
        <v>-5.3263829791200468E-5</v>
      </c>
      <c r="R47" s="19">
        <f t="shared" si="3"/>
        <v>0</v>
      </c>
      <c r="S47" s="19">
        <f t="shared" si="4"/>
        <v>0</v>
      </c>
    </row>
    <row r="48" spans="1:19" x14ac:dyDescent="0.25">
      <c r="A48" s="26">
        <f>Wellpath!E48</f>
        <v>1350</v>
      </c>
      <c r="B48" s="22">
        <v>0</v>
      </c>
      <c r="C48" s="22">
        <v>0</v>
      </c>
      <c r="D48" s="22">
        <v>-1</v>
      </c>
      <c r="E48" s="20">
        <f>Model!$W$28*((drdp!B48+drdp!K48)*XYM2!$B48+(drdp!E48+drdp!N48)*XYM2!$C48+(drdp!H48+drdp!Q48)*XYM2!$D48)</f>
        <v>8.7823882101938731E-3</v>
      </c>
      <c r="F48" s="20">
        <f>Model!$W$28*((drdp!C48+drdp!L48)*XYM2!$B48+(drdp!F48+drdp!O48)*XYM2!$C48+(drdp!I48+drdp!R48)*XYM2!$D48)</f>
        <v>-2.3532338285380612E-3</v>
      </c>
      <c r="G48" s="20">
        <f>Model!$W$28*((drdp!D48+drdp!M48)*XYM2!$B48+(drdp!G48+drdp!P48)*XYM2!$C48+(drdp!J48+drdp!S48)*XYM2!$D48)</f>
        <v>0</v>
      </c>
      <c r="H48" s="18">
        <f>Model!$W$28*((drdp!B48)*XYM2!$B48+(drdp!E48)*XYM2!$C48+(drdp!H48)*XYM2!$D48)</f>
        <v>4.3911941050969365E-3</v>
      </c>
      <c r="I48" s="18">
        <f>Model!$W$28*((drdp!C48)*XYM2!$B48+(drdp!F48)*XYM2!$C48+(drdp!I48)*XYM2!$D48)</f>
        <v>-1.1766169142690306E-3</v>
      </c>
      <c r="J48" s="18">
        <f>Model!$W$28*((drdp!D48)*XYM2!$B48+(drdp!G48)*XYM2!$C48+(drdp!J48)*XYM2!$D48)</f>
        <v>0</v>
      </c>
      <c r="K48" s="21">
        <f>SUM(E$3:E47)+H48</f>
        <v>2.2009640474999776E-2</v>
      </c>
      <c r="L48" s="21">
        <f>SUM(F$3:F47)+I48</f>
        <v>-5.897465390975542E-3</v>
      </c>
      <c r="M48" s="21">
        <f>SUM(G$3:G47)+J48</f>
        <v>0</v>
      </c>
      <c r="N48" s="19">
        <f t="shared" si="1"/>
        <v>4.8442427383874834E-4</v>
      </c>
      <c r="O48" s="19">
        <f t="shared" si="1"/>
        <v>3.4780098037754302E-5</v>
      </c>
      <c r="P48" s="19">
        <f t="shared" si="1"/>
        <v>0</v>
      </c>
      <c r="Q48" s="19">
        <f t="shared" si="2"/>
        <v>-1.2980109296912567E-4</v>
      </c>
      <c r="R48" s="19">
        <f t="shared" si="3"/>
        <v>0</v>
      </c>
      <c r="S48" s="19">
        <f t="shared" si="4"/>
        <v>0</v>
      </c>
    </row>
    <row r="49" spans="1:19" x14ac:dyDescent="0.25">
      <c r="A49" s="26">
        <f>Wellpath!E49</f>
        <v>1380</v>
      </c>
      <c r="B49" s="22">
        <v>0</v>
      </c>
      <c r="C49" s="22">
        <v>0</v>
      </c>
      <c r="D49" s="22">
        <v>-1</v>
      </c>
      <c r="E49" s="20">
        <f>Model!$W$28*((drdp!B49+drdp!K49)*XYM2!$B49+(drdp!E49+drdp!N49)*XYM2!$C49+(drdp!H49+drdp!Q49)*XYM2!$D49)</f>
        <v>1.051529135941575E-2</v>
      </c>
      <c r="F49" s="20">
        <f>Model!$W$28*((drdp!C49+drdp!L49)*XYM2!$B49+(drdp!F49+drdp!O49)*XYM2!$C49+(drdp!I49+drdp!R49)*XYM2!$D49)</f>
        <v>-2.8175638279334123E-3</v>
      </c>
      <c r="G49" s="20">
        <f>Model!$W$28*((drdp!D49+drdp!M49)*XYM2!$B49+(drdp!G49+drdp!P49)*XYM2!$C49+(drdp!J49+drdp!S49)*XYM2!$D49)</f>
        <v>0</v>
      </c>
      <c r="H49" s="18">
        <f>Model!$W$28*((drdp!B49)*XYM2!$B49+(drdp!E49)*XYM2!$C49+(drdp!H49)*XYM2!$D49)</f>
        <v>5.2576456797078751E-3</v>
      </c>
      <c r="I49" s="18">
        <f>Model!$W$28*((drdp!C49)*XYM2!$B49+(drdp!F49)*XYM2!$C49+(drdp!I49)*XYM2!$D49)</f>
        <v>-1.4087819139667061E-3</v>
      </c>
      <c r="J49" s="18">
        <f>Model!$W$28*((drdp!D49)*XYM2!$B49+(drdp!G49)*XYM2!$C49+(drdp!J49)*XYM2!$D49)</f>
        <v>0</v>
      </c>
      <c r="K49" s="21">
        <f>SUM(E$3:E48)+H49</f>
        <v>3.1658480259804583E-2</v>
      </c>
      <c r="L49" s="21">
        <f>SUM(F$3:F48)+I49</f>
        <v>-8.482864219211279E-3</v>
      </c>
      <c r="M49" s="21">
        <f>SUM(G$3:G48)+J49</f>
        <v>0</v>
      </c>
      <c r="N49" s="19">
        <f t="shared" si="1"/>
        <v>1.0022593723604365E-3</v>
      </c>
      <c r="O49" s="19">
        <f t="shared" si="1"/>
        <v>7.1958985361574986E-5</v>
      </c>
      <c r="P49" s="19">
        <f t="shared" si="1"/>
        <v>0</v>
      </c>
      <c r="Q49" s="19">
        <f t="shared" si="2"/>
        <v>-2.6855458943050289E-4</v>
      </c>
      <c r="R49" s="19">
        <f t="shared" si="3"/>
        <v>0</v>
      </c>
      <c r="S49" s="19">
        <f t="shared" si="4"/>
        <v>0</v>
      </c>
    </row>
    <row r="50" spans="1:19" x14ac:dyDescent="0.25">
      <c r="A50" s="26">
        <f>Wellpath!E50</f>
        <v>1410</v>
      </c>
      <c r="B50" s="22">
        <v>0</v>
      </c>
      <c r="C50" s="22">
        <v>0</v>
      </c>
      <c r="D50" s="22">
        <v>-1</v>
      </c>
      <c r="E50" s="20">
        <f>Model!$W$28*((drdp!B50+drdp!K50)*XYM2!$B50+(drdp!E50+drdp!N50)*XYM2!$C50+(drdp!H50+drdp!Q50)*XYM2!$D50)</f>
        <v>1.2235383245872641E-2</v>
      </c>
      <c r="F50" s="20">
        <f>Model!$W$28*((drdp!C50+drdp!L50)*XYM2!$B50+(drdp!F50+drdp!O50)*XYM2!$C50+(drdp!I50+drdp!R50)*XYM2!$D50)</f>
        <v>-3.2784610598168623E-3</v>
      </c>
      <c r="G50" s="20">
        <f>Model!$W$28*((drdp!D50+drdp!M50)*XYM2!$B50+(drdp!G50+drdp!P50)*XYM2!$C50+(drdp!J50+drdp!S50)*XYM2!$D50)</f>
        <v>0</v>
      </c>
      <c r="H50" s="18">
        <f>Model!$W$28*((drdp!B50)*XYM2!$B50+(drdp!E50)*XYM2!$C50+(drdp!H50)*XYM2!$D50)</f>
        <v>6.1176916229363203E-3</v>
      </c>
      <c r="I50" s="18">
        <f>Model!$W$28*((drdp!C50)*XYM2!$B50+(drdp!F50)*XYM2!$C50+(drdp!I50)*XYM2!$D50)</f>
        <v>-1.6392305299084311E-3</v>
      </c>
      <c r="J50" s="18">
        <f>Model!$W$28*((drdp!D50)*XYM2!$B50+(drdp!G50)*XYM2!$C50+(drdp!J50)*XYM2!$D50)</f>
        <v>0</v>
      </c>
      <c r="K50" s="21">
        <f>SUM(E$3:E49)+H50</f>
        <v>4.3033817562448784E-2</v>
      </c>
      <c r="L50" s="21">
        <f>SUM(F$3:F49)+I50</f>
        <v>-1.1530876663086418E-2</v>
      </c>
      <c r="M50" s="21">
        <f>SUM(G$3:G49)+J50</f>
        <v>0</v>
      </c>
      <c r="N50" s="19">
        <f t="shared" si="1"/>
        <v>1.8519094539981254E-3</v>
      </c>
      <c r="O50" s="19">
        <f t="shared" si="1"/>
        <v>1.3296111661931096E-4</v>
      </c>
      <c r="P50" s="19">
        <f t="shared" si="1"/>
        <v>0</v>
      </c>
      <c r="Q50" s="19">
        <f t="shared" si="2"/>
        <v>-4.9621764265435917E-4</v>
      </c>
      <c r="R50" s="19">
        <f t="shared" si="3"/>
        <v>0</v>
      </c>
      <c r="S50" s="19">
        <f t="shared" si="4"/>
        <v>0</v>
      </c>
    </row>
    <row r="51" spans="1:19" x14ac:dyDescent="0.25">
      <c r="A51" s="26">
        <f>Wellpath!E51</f>
        <v>1440</v>
      </c>
      <c r="B51" s="22">
        <v>0</v>
      </c>
      <c r="C51" s="22">
        <v>0</v>
      </c>
      <c r="D51" s="22">
        <v>-1</v>
      </c>
      <c r="E51" s="20">
        <f>Model!$W$28*((drdp!B51+drdp!K51)*XYM2!$B51+(drdp!E51+drdp!N51)*XYM2!$C51+(drdp!H51+drdp!Q51)*XYM2!$D51)</f>
        <v>1.3940568202560739E-2</v>
      </c>
      <c r="F51" s="20">
        <f>Model!$W$28*((drdp!C51+drdp!L51)*XYM2!$B51+(drdp!F51+drdp!O51)*XYM2!$C51+(drdp!I51+drdp!R51)*XYM2!$D51)</f>
        <v>-3.7353639919071374E-3</v>
      </c>
      <c r="G51" s="20">
        <f>Model!$W$28*((drdp!D51+drdp!M51)*XYM2!$B51+(drdp!G51+drdp!P51)*XYM2!$C51+(drdp!J51+drdp!S51)*XYM2!$D51)</f>
        <v>0</v>
      </c>
      <c r="H51" s="18">
        <f>Model!$W$28*((drdp!B51)*XYM2!$B51+(drdp!E51)*XYM2!$C51+(drdp!H51)*XYM2!$D51)</f>
        <v>6.9702841012803697E-3</v>
      </c>
      <c r="I51" s="18">
        <f>Model!$W$28*((drdp!C51)*XYM2!$B51+(drdp!F51)*XYM2!$C51+(drdp!I51)*XYM2!$D51)</f>
        <v>-1.8676819959535687E-3</v>
      </c>
      <c r="J51" s="18">
        <f>Model!$W$28*((drdp!D51)*XYM2!$B51+(drdp!G51)*XYM2!$C51+(drdp!J51)*XYM2!$D51)</f>
        <v>0</v>
      </c>
      <c r="K51" s="21">
        <f>SUM(E$3:E50)+H51</f>
        <v>5.6121793286665472E-2</v>
      </c>
      <c r="L51" s="21">
        <f>SUM(F$3:F50)+I51</f>
        <v>-1.5037789188948419E-2</v>
      </c>
      <c r="M51" s="21">
        <f>SUM(G$3:G50)+J51</f>
        <v>0</v>
      </c>
      <c r="N51" s="19">
        <f t="shared" si="1"/>
        <v>3.1496556817112095E-3</v>
      </c>
      <c r="O51" s="19">
        <f t="shared" si="1"/>
        <v>2.2613510369125394E-4</v>
      </c>
      <c r="P51" s="19">
        <f t="shared" si="1"/>
        <v>0</v>
      </c>
      <c r="Q51" s="19">
        <f t="shared" si="2"/>
        <v>-8.4394769635061601E-4</v>
      </c>
      <c r="R51" s="19">
        <f t="shared" si="3"/>
        <v>0</v>
      </c>
      <c r="S51" s="19">
        <f t="shared" si="4"/>
        <v>0</v>
      </c>
    </row>
    <row r="52" spans="1:19" x14ac:dyDescent="0.25">
      <c r="A52" s="26">
        <f>Wellpath!E52</f>
        <v>1470</v>
      </c>
      <c r="B52" s="22">
        <v>0</v>
      </c>
      <c r="C52" s="22">
        <v>0</v>
      </c>
      <c r="D52" s="22">
        <v>-1</v>
      </c>
      <c r="E52" s="20">
        <f>Model!$W$28*((drdp!B52+drdp!K52)*XYM2!$B52+(drdp!E52+drdp!N52)*XYM2!$C52+(drdp!H52+drdp!Q52)*XYM2!$D52)</f>
        <v>1.5628768724273937E-2</v>
      </c>
      <c r="F52" s="20">
        <f>Model!$W$28*((drdp!C52+drdp!L52)*XYM2!$B52+(drdp!F52+drdp!O52)*XYM2!$C52+(drdp!I52+drdp!R52)*XYM2!$D52)</f>
        <v>-4.1877159583619886E-3</v>
      </c>
      <c r="G52" s="20">
        <f>Model!$W$28*((drdp!D52+drdp!M52)*XYM2!$B52+(drdp!G52+drdp!P52)*XYM2!$C52+(drdp!J52+drdp!S52)*XYM2!$D52)</f>
        <v>0</v>
      </c>
      <c r="H52" s="18">
        <f>Model!$W$28*((drdp!B52)*XYM2!$B52+(drdp!E52)*XYM2!$C52+(drdp!H52)*XYM2!$D52)</f>
        <v>7.8143843621369686E-3</v>
      </c>
      <c r="I52" s="18">
        <f>Model!$W$28*((drdp!C52)*XYM2!$B52+(drdp!F52)*XYM2!$C52+(drdp!I52)*XYM2!$D52)</f>
        <v>-2.0938579791809943E-3</v>
      </c>
      <c r="J52" s="18">
        <f>Model!$W$28*((drdp!D52)*XYM2!$B52+(drdp!G52)*XYM2!$C52+(drdp!J52)*XYM2!$D52)</f>
        <v>0</v>
      </c>
      <c r="K52" s="21">
        <f>SUM(E$3:E51)+H52</f>
        <v>7.0906461750082805E-2</v>
      </c>
      <c r="L52" s="21">
        <f>SUM(F$3:F51)+I52</f>
        <v>-1.8999329164082982E-2</v>
      </c>
      <c r="M52" s="21">
        <f>SUM(G$3:G51)+J52</f>
        <v>0</v>
      </c>
      <c r="N52" s="19">
        <f t="shared" si="1"/>
        <v>5.0277263179159563E-3</v>
      </c>
      <c r="O52" s="19">
        <f t="shared" si="1"/>
        <v>3.6097450868517413E-4</v>
      </c>
      <c r="P52" s="19">
        <f t="shared" si="1"/>
        <v>0</v>
      </c>
      <c r="Q52" s="19">
        <f t="shared" si="2"/>
        <v>-1.3471752066502828E-3</v>
      </c>
      <c r="R52" s="19">
        <f t="shared" si="3"/>
        <v>0</v>
      </c>
      <c r="S52" s="19">
        <f t="shared" si="4"/>
        <v>0</v>
      </c>
    </row>
    <row r="53" spans="1:19" x14ac:dyDescent="0.25">
      <c r="A53" s="26">
        <f>Wellpath!E53</f>
        <v>1500</v>
      </c>
      <c r="B53" s="22">
        <v>0</v>
      </c>
      <c r="C53" s="22">
        <v>0</v>
      </c>
      <c r="D53" s="22">
        <v>-1</v>
      </c>
      <c r="E53" s="20">
        <f>Model!$W$28*((drdp!B53+drdp!K53)*XYM2!$B53+(drdp!E53+drdp!N53)*XYM2!$C53+(drdp!H53+drdp!Q53)*XYM2!$D53)</f>
        <v>1.7297927998723872E-2</v>
      </c>
      <c r="F53" s="20">
        <f>Model!$W$28*((drdp!C53+drdp!L53)*XYM2!$B53+(drdp!F53+drdp!O53)*XYM2!$C53+(drdp!I53+drdp!R53)*XYM2!$D53)</f>
        <v>-4.6349658379897683E-3</v>
      </c>
      <c r="G53" s="20">
        <f>Model!$W$28*((drdp!D53+drdp!M53)*XYM2!$B53+(drdp!G53+drdp!P53)*XYM2!$C53+(drdp!J53+drdp!S53)*XYM2!$D53)</f>
        <v>0</v>
      </c>
      <c r="H53" s="18">
        <f>Model!$W$28*((drdp!B53)*XYM2!$B53+(drdp!E53)*XYM2!$C53+(drdp!H53)*XYM2!$D53)</f>
        <v>8.6489639993619361E-3</v>
      </c>
      <c r="I53" s="18">
        <f>Model!$W$28*((drdp!C53)*XYM2!$B53+(drdp!F53)*XYM2!$C53+(drdp!I53)*XYM2!$D53)</f>
        <v>-2.3174829189948841E-3</v>
      </c>
      <c r="J53" s="18">
        <f>Model!$W$28*((drdp!D53)*XYM2!$B53+(drdp!G53)*XYM2!$C53+(drdp!J53)*XYM2!$D53)</f>
        <v>0</v>
      </c>
      <c r="K53" s="21">
        <f>SUM(E$3:E52)+H53</f>
        <v>8.7369810111581708E-2</v>
      </c>
      <c r="L53" s="21">
        <f>SUM(F$3:F52)+I53</f>
        <v>-2.3410670062258859E-2</v>
      </c>
      <c r="M53" s="21">
        <f>SUM(G$3:G52)+J53</f>
        <v>0</v>
      </c>
      <c r="N53" s="19">
        <f t="shared" si="1"/>
        <v>7.6334837189338456E-3</v>
      </c>
      <c r="O53" s="19">
        <f t="shared" si="1"/>
        <v>5.4805947276394327E-4</v>
      </c>
      <c r="P53" s="19">
        <f t="shared" si="1"/>
        <v>0</v>
      </c>
      <c r="Q53" s="19">
        <f t="shared" si="2"/>
        <v>-2.0453857979244473E-3</v>
      </c>
      <c r="R53" s="19">
        <f t="shared" si="3"/>
        <v>0</v>
      </c>
      <c r="S53" s="19">
        <f t="shared" si="4"/>
        <v>0</v>
      </c>
    </row>
    <row r="54" spans="1:19" x14ac:dyDescent="0.25">
      <c r="A54" s="26">
        <f>Wellpath!E54</f>
        <v>1530</v>
      </c>
      <c r="B54" s="22">
        <v>0</v>
      </c>
      <c r="C54" s="22">
        <v>0</v>
      </c>
      <c r="D54" s="22">
        <v>-1</v>
      </c>
      <c r="E54" s="20">
        <f>Model!$W$28*((drdp!B54+drdp!K54)*XYM2!$B54+(drdp!E54+drdp!N54)*XYM2!$C54+(drdp!H54+drdp!Q54)*XYM2!$D54)</f>
        <v>1.894601241244891E-2</v>
      </c>
      <c r="F54" s="20">
        <f>Model!$W$28*((drdp!C54+drdp!L54)*XYM2!$B54+(drdp!F54+drdp!O54)*XYM2!$C54+(drdp!I54+drdp!R54)*XYM2!$D54)</f>
        <v>-5.0765687257057117E-3</v>
      </c>
      <c r="G54" s="20">
        <f>Model!$W$28*((drdp!D54+drdp!M54)*XYM2!$B54+(drdp!G54+drdp!P54)*XYM2!$C54+(drdp!J54+drdp!S54)*XYM2!$D54)</f>
        <v>0</v>
      </c>
      <c r="H54" s="18">
        <f>Model!$W$28*((drdp!B54)*XYM2!$B54+(drdp!E54)*XYM2!$C54+(drdp!H54)*XYM2!$D54)</f>
        <v>9.473006206224455E-3</v>
      </c>
      <c r="I54" s="18">
        <f>Model!$W$28*((drdp!C54)*XYM2!$B54+(drdp!F54)*XYM2!$C54+(drdp!I54)*XYM2!$D54)</f>
        <v>-2.5382843628528559E-3</v>
      </c>
      <c r="J54" s="18">
        <f>Model!$W$28*((drdp!D54)*XYM2!$B54+(drdp!G54)*XYM2!$C54+(drdp!J54)*XYM2!$D54)</f>
        <v>0</v>
      </c>
      <c r="K54" s="21">
        <f>SUM(E$3:E53)+H54</f>
        <v>0.1054917803171681</v>
      </c>
      <c r="L54" s="21">
        <f>SUM(F$3:F53)+I54</f>
        <v>-2.8266437344106603E-2</v>
      </c>
      <c r="M54" s="21">
        <f>SUM(G$3:G53)+J54</f>
        <v>0</v>
      </c>
      <c r="N54" s="19">
        <f t="shared" si="1"/>
        <v>1.1128515714485657E-2</v>
      </c>
      <c r="O54" s="19">
        <f t="shared" si="1"/>
        <v>7.9899148012830428E-4</v>
      </c>
      <c r="P54" s="19">
        <f t="shared" si="1"/>
        <v>0</v>
      </c>
      <c r="Q54" s="19">
        <f t="shared" si="2"/>
        <v>-2.9818767986534902E-3</v>
      </c>
      <c r="R54" s="19">
        <f t="shared" si="3"/>
        <v>0</v>
      </c>
      <c r="S54" s="19">
        <f t="shared" si="4"/>
        <v>0</v>
      </c>
    </row>
    <row r="55" spans="1:19" x14ac:dyDescent="0.25">
      <c r="A55" s="26">
        <f>Wellpath!E55</f>
        <v>1560</v>
      </c>
      <c r="B55" s="22">
        <v>0</v>
      </c>
      <c r="C55" s="22">
        <v>0</v>
      </c>
      <c r="D55" s="22">
        <v>-1</v>
      </c>
      <c r="E55" s="20">
        <f>Model!$W$28*((drdp!B55+drdp!K55)*XYM2!$B55+(drdp!E55+drdp!N55)*XYM2!$C55+(drdp!H55+drdp!Q55)*XYM2!$D55)</f>
        <v>2.0571014028458866E-2</v>
      </c>
      <c r="F55" s="20">
        <f>Model!$W$28*((drdp!C55+drdp!L55)*XYM2!$B55+(drdp!F55+drdp!O55)*XYM2!$C55+(drdp!I55+drdp!R55)*XYM2!$D55)</f>
        <v>-5.5119865964148489E-3</v>
      </c>
      <c r="G55" s="20">
        <f>Model!$W$28*((drdp!D55+drdp!M55)*XYM2!$B55+(drdp!G55+drdp!P55)*XYM2!$C55+(drdp!J55+drdp!S55)*XYM2!$D55)</f>
        <v>0</v>
      </c>
      <c r="H55" s="18">
        <f>Model!$W$28*((drdp!B55)*XYM2!$B55+(drdp!E55)*XYM2!$C55+(drdp!H55)*XYM2!$D55)</f>
        <v>1.0285507014229433E-2</v>
      </c>
      <c r="I55" s="18">
        <f>Model!$W$28*((drdp!C55)*XYM2!$B55+(drdp!F55)*XYM2!$C55+(drdp!I55)*XYM2!$D55)</f>
        <v>-2.7559932982074245E-3</v>
      </c>
      <c r="J55" s="18">
        <f>Model!$W$28*((drdp!D55)*XYM2!$B55+(drdp!G55)*XYM2!$C55+(drdp!J55)*XYM2!$D55)</f>
        <v>0</v>
      </c>
      <c r="K55" s="21">
        <f>SUM(E$3:E54)+H55</f>
        <v>0.12525029353762199</v>
      </c>
      <c r="L55" s="21">
        <f>SUM(F$3:F54)+I55</f>
        <v>-3.3560715005166879E-2</v>
      </c>
      <c r="M55" s="21">
        <f>SUM(G$3:G54)+J55</f>
        <v>0</v>
      </c>
      <c r="N55" s="19">
        <f t="shared" si="1"/>
        <v>1.5687636031260471E-2</v>
      </c>
      <c r="O55" s="19">
        <f t="shared" si="1"/>
        <v>1.1263215916580333E-3</v>
      </c>
      <c r="P55" s="19">
        <f t="shared" si="1"/>
        <v>0</v>
      </c>
      <c r="Q55" s="19">
        <f t="shared" si="2"/>
        <v>-4.2034894057296265E-3</v>
      </c>
      <c r="R55" s="19">
        <f t="shared" si="3"/>
        <v>0</v>
      </c>
      <c r="S55" s="19">
        <f t="shared" si="4"/>
        <v>0</v>
      </c>
    </row>
    <row r="56" spans="1:19" x14ac:dyDescent="0.25">
      <c r="A56" s="26">
        <f>Wellpath!E56</f>
        <v>1590</v>
      </c>
      <c r="B56" s="22">
        <v>0</v>
      </c>
      <c r="C56" s="22">
        <v>0</v>
      </c>
      <c r="D56" s="22">
        <v>-1</v>
      </c>
      <c r="E56" s="20">
        <f>Model!$W$28*((drdp!B56+drdp!K56)*XYM2!$B56+(drdp!E56+drdp!N56)*XYM2!$C56+(drdp!H56+drdp!Q56)*XYM2!$D56)</f>
        <v>2.2170953032596943E-2</v>
      </c>
      <c r="F56" s="20">
        <f>Model!$W$28*((drdp!C56+drdp!L56)*XYM2!$B56+(drdp!F56+drdp!O56)*XYM2!$C56+(drdp!I56+drdp!R56)*XYM2!$D56)</f>
        <v>-5.940688960512701E-3</v>
      </c>
      <c r="G56" s="20">
        <f>Model!$W$28*((drdp!D56+drdp!M56)*XYM2!$B56+(drdp!G56+drdp!P56)*XYM2!$C56+(drdp!J56+drdp!S56)*XYM2!$D56)</f>
        <v>0</v>
      </c>
      <c r="H56" s="18">
        <f>Model!$W$28*((drdp!B56)*XYM2!$B56+(drdp!E56)*XYM2!$C56+(drdp!H56)*XYM2!$D56)</f>
        <v>1.1085476516298471E-2</v>
      </c>
      <c r="I56" s="18">
        <f>Model!$W$28*((drdp!C56)*XYM2!$B56+(drdp!F56)*XYM2!$C56+(drdp!I56)*XYM2!$D56)</f>
        <v>-2.9703444802563505E-3</v>
      </c>
      <c r="J56" s="18">
        <f>Model!$W$28*((drdp!D56)*XYM2!$B56+(drdp!G56)*XYM2!$C56+(drdp!J56)*XYM2!$D56)</f>
        <v>0</v>
      </c>
      <c r="K56" s="21">
        <f>SUM(E$3:E55)+H56</f>
        <v>0.14662127706814987</v>
      </c>
      <c r="L56" s="21">
        <f>SUM(F$3:F55)+I56</f>
        <v>-3.9287052783630656E-2</v>
      </c>
      <c r="M56" s="21">
        <f>SUM(G$3:G55)+J56</f>
        <v>0</v>
      </c>
      <c r="N56" s="19">
        <f t="shared" si="1"/>
        <v>2.1497798889095171E-2</v>
      </c>
      <c r="O56" s="19">
        <f t="shared" si="1"/>
        <v>1.5434725164237813E-3</v>
      </c>
      <c r="P56" s="19">
        <f t="shared" si="1"/>
        <v>0</v>
      </c>
      <c r="Q56" s="19">
        <f t="shared" si="2"/>
        <v>-5.7603178513797393E-3</v>
      </c>
      <c r="R56" s="19">
        <f t="shared" si="3"/>
        <v>0</v>
      </c>
      <c r="S56" s="19">
        <f t="shared" si="4"/>
        <v>0</v>
      </c>
    </row>
    <row r="57" spans="1:19" x14ac:dyDescent="0.25">
      <c r="A57" s="26">
        <f>Wellpath!E57</f>
        <v>1620</v>
      </c>
      <c r="B57" s="22">
        <v>0</v>
      </c>
      <c r="C57" s="22">
        <v>0</v>
      </c>
      <c r="D57" s="22">
        <v>-1</v>
      </c>
      <c r="E57" s="20">
        <f>Model!$W$28*((drdp!B57+drdp!K57)*XYM2!$B57+(drdp!E57+drdp!N57)*XYM2!$C57+(drdp!H57+drdp!Q57)*XYM2!$D57)</f>
        <v>2.3743880145638305E-2</v>
      </c>
      <c r="F57" s="20">
        <f>Model!$W$28*((drdp!C57+drdp!L57)*XYM2!$B57+(drdp!F57+drdp!O57)*XYM2!$C57+(drdp!I57+drdp!R57)*XYM2!$D57)</f>
        <v>-6.3621535102051513E-3</v>
      </c>
      <c r="G57" s="20">
        <f>Model!$W$28*((drdp!D57+drdp!M57)*XYM2!$B57+(drdp!G57+drdp!P57)*XYM2!$C57+(drdp!J57+drdp!S57)*XYM2!$D57)</f>
        <v>0</v>
      </c>
      <c r="H57" s="18">
        <f>Model!$W$28*((drdp!B57)*XYM2!$B57+(drdp!E57)*XYM2!$C57+(drdp!H57)*XYM2!$D57)</f>
        <v>1.1871940072819153E-2</v>
      </c>
      <c r="I57" s="18">
        <f>Model!$W$28*((drdp!C57)*XYM2!$B57+(drdp!F57)*XYM2!$C57+(drdp!I57)*XYM2!$D57)</f>
        <v>-3.1810767551025756E-3</v>
      </c>
      <c r="J57" s="18">
        <f>Model!$W$28*((drdp!D57)*XYM2!$B57+(drdp!G57)*XYM2!$C57+(drdp!J57)*XYM2!$D57)</f>
        <v>0</v>
      </c>
      <c r="K57" s="21">
        <f>SUM(E$3:E56)+H57</f>
        <v>0.16957869365726752</v>
      </c>
      <c r="L57" s="21">
        <f>SUM(F$3:F56)+I57</f>
        <v>-4.5438474018989587E-2</v>
      </c>
      <c r="M57" s="21">
        <f>SUM(G$3:G56)+J57</f>
        <v>0</v>
      </c>
      <c r="N57" s="19">
        <f t="shared" si="1"/>
        <v>2.8756933342505384E-2</v>
      </c>
      <c r="O57" s="19">
        <f t="shared" si="1"/>
        <v>2.0646549211743919E-3</v>
      </c>
      <c r="P57" s="19">
        <f t="shared" si="1"/>
        <v>0</v>
      </c>
      <c r="Q57" s="19">
        <f t="shared" si="2"/>
        <v>-7.705397065919945E-3</v>
      </c>
      <c r="R57" s="19">
        <f t="shared" si="3"/>
        <v>0</v>
      </c>
      <c r="S57" s="19">
        <f t="shared" si="4"/>
        <v>0</v>
      </c>
    </row>
    <row r="58" spans="1:19" x14ac:dyDescent="0.25">
      <c r="A58" s="26">
        <f>Wellpath!E58</f>
        <v>1650</v>
      </c>
      <c r="B58" s="22">
        <v>0</v>
      </c>
      <c r="C58" s="22">
        <v>0</v>
      </c>
      <c r="D58" s="22">
        <v>-1</v>
      </c>
      <c r="E58" s="20">
        <f>Model!$W$28*((drdp!B58+drdp!K58)*XYM2!$B58+(drdp!E58+drdp!N58)*XYM2!$C58+(drdp!H58+drdp!Q58)*XYM2!$D58)</f>
        <v>2.5287878998186564E-2</v>
      </c>
      <c r="F58" s="20">
        <f>Model!$W$28*((drdp!C58+drdp!L58)*XYM2!$B58+(drdp!F58+drdp!O58)*XYM2!$C58+(drdp!I58+drdp!R58)*XYM2!$D58)</f>
        <v>-6.7758667558600371E-3</v>
      </c>
      <c r="G58" s="20">
        <f>Model!$W$28*((drdp!D58+drdp!M58)*XYM2!$B58+(drdp!G58+drdp!P58)*XYM2!$C58+(drdp!J58+drdp!S58)*XYM2!$D58)</f>
        <v>0</v>
      </c>
      <c r="H58" s="18">
        <f>Model!$W$28*((drdp!B58)*XYM2!$B58+(drdp!E58)*XYM2!$C58+(drdp!H58)*XYM2!$D58)</f>
        <v>1.2643939499093282E-2</v>
      </c>
      <c r="I58" s="18">
        <f>Model!$W$28*((drdp!C58)*XYM2!$B58+(drdp!F58)*XYM2!$C58+(drdp!I58)*XYM2!$D58)</f>
        <v>-3.3879333779300185E-3</v>
      </c>
      <c r="J58" s="18">
        <f>Model!$W$28*((drdp!D58)*XYM2!$B58+(drdp!G58)*XYM2!$C58+(drdp!J58)*XYM2!$D58)</f>
        <v>0</v>
      </c>
      <c r="K58" s="21">
        <f>SUM(E$3:E57)+H58</f>
        <v>0.19409457322917995</v>
      </c>
      <c r="L58" s="21">
        <f>SUM(F$3:F57)+I58</f>
        <v>-5.2007484152022179E-2</v>
      </c>
      <c r="M58" s="21">
        <f>SUM(G$3:G57)+J58</f>
        <v>0</v>
      </c>
      <c r="N58" s="19">
        <f t="shared" si="1"/>
        <v>3.7672703357017494E-2</v>
      </c>
      <c r="O58" s="19">
        <f t="shared" si="1"/>
        <v>2.7047784078228381E-3</v>
      </c>
      <c r="P58" s="19">
        <f t="shared" si="1"/>
        <v>0</v>
      </c>
      <c r="Q58" s="19">
        <f t="shared" si="2"/>
        <v>-1.0094370441210084E-2</v>
      </c>
      <c r="R58" s="19">
        <f t="shared" si="3"/>
        <v>0</v>
      </c>
      <c r="S58" s="19">
        <f t="shared" si="4"/>
        <v>0</v>
      </c>
    </row>
    <row r="59" spans="1:19" x14ac:dyDescent="0.25">
      <c r="A59" s="26">
        <f>Wellpath!E59</f>
        <v>1680</v>
      </c>
      <c r="B59" s="22">
        <v>0</v>
      </c>
      <c r="C59" s="22">
        <v>0</v>
      </c>
      <c r="D59" s="22">
        <v>-1</v>
      </c>
      <c r="E59" s="20">
        <f>Model!$W$28*((drdp!B59+drdp!K59)*XYM2!$B59+(drdp!E59+drdp!N59)*XYM2!$C59+(drdp!H59+drdp!Q59)*XYM2!$D59)</f>
        <v>2.680106846547468E-2</v>
      </c>
      <c r="F59" s="20">
        <f>Model!$W$28*((drdp!C59+drdp!L59)*XYM2!$B59+(drdp!F59+drdp!O59)*XYM2!$C59+(drdp!I59+drdp!R59)*XYM2!$D59)</f>
        <v>-7.1813246516151683E-3</v>
      </c>
      <c r="G59" s="20">
        <f>Model!$W$28*((drdp!D59+drdp!M59)*XYM2!$B59+(drdp!G59+drdp!P59)*XYM2!$C59+(drdp!J59+drdp!S59)*XYM2!$D59)</f>
        <v>0</v>
      </c>
      <c r="H59" s="18">
        <f>Model!$W$28*((drdp!B59)*XYM2!$B59+(drdp!E59)*XYM2!$C59+(drdp!H59)*XYM2!$D59)</f>
        <v>1.340053423273734E-2</v>
      </c>
      <c r="I59" s="18">
        <f>Model!$W$28*((drdp!C59)*XYM2!$B59+(drdp!F59)*XYM2!$C59+(drdp!I59)*XYM2!$D59)</f>
        <v>-3.5906623258075841E-3</v>
      </c>
      <c r="J59" s="18">
        <f>Model!$W$28*((drdp!D59)*XYM2!$B59+(drdp!G59)*XYM2!$C59+(drdp!J59)*XYM2!$D59)</f>
        <v>0</v>
      </c>
      <c r="K59" s="21">
        <f>SUM(E$3:E58)+H59</f>
        <v>0.22013904696101058</v>
      </c>
      <c r="L59" s="21">
        <f>SUM(F$3:F58)+I59</f>
        <v>-5.8986079855759786E-2</v>
      </c>
      <c r="M59" s="21">
        <f>SUM(G$3:G58)+J59</f>
        <v>0</v>
      </c>
      <c r="N59" s="19">
        <f t="shared" si="1"/>
        <v>4.8461199996902023E-2</v>
      </c>
      <c r="O59" s="19">
        <f t="shared" si="1"/>
        <v>3.4793576167500705E-3</v>
      </c>
      <c r="P59" s="19">
        <f t="shared" si="1"/>
        <v>0</v>
      </c>
      <c r="Q59" s="19">
        <f t="shared" si="2"/>
        <v>-1.2985139403413023E-2</v>
      </c>
      <c r="R59" s="19">
        <f t="shared" si="3"/>
        <v>0</v>
      </c>
      <c r="S59" s="19">
        <f t="shared" si="4"/>
        <v>0</v>
      </c>
    </row>
    <row r="60" spans="1:19" x14ac:dyDescent="0.25">
      <c r="A60" s="26">
        <f>Wellpath!E60</f>
        <v>1710</v>
      </c>
      <c r="B60" s="22">
        <v>0</v>
      </c>
      <c r="C60" s="22">
        <v>0</v>
      </c>
      <c r="D60" s="22">
        <v>-1</v>
      </c>
      <c r="E60" s="20">
        <f>Model!$W$28*((drdp!B60+drdp!K60)*XYM2!$B60+(drdp!E60+drdp!N60)*XYM2!$C60+(drdp!H60+drdp!Q60)*XYM2!$D60)</f>
        <v>2.8281604959225735E-2</v>
      </c>
      <c r="F60" s="20">
        <f>Model!$W$28*((drdp!C60+drdp!L60)*XYM2!$B60+(drdp!F60+drdp!O60)*XYM2!$C60+(drdp!I60+drdp!R60)*XYM2!$D60)</f>
        <v>-7.5780332094805706E-3</v>
      </c>
      <c r="G60" s="20">
        <f>Model!$W$28*((drdp!D60+drdp!M60)*XYM2!$B60+(drdp!G60+drdp!P60)*XYM2!$C60+(drdp!J60+drdp!S60)*XYM2!$D60)</f>
        <v>0</v>
      </c>
      <c r="H60" s="18">
        <f>Model!$W$28*((drdp!B60)*XYM2!$B60+(drdp!E60)*XYM2!$C60+(drdp!H60)*XYM2!$D60)</f>
        <v>1.4140802479612868E-2</v>
      </c>
      <c r="I60" s="18">
        <f>Model!$W$28*((drdp!C60)*XYM2!$B60+(drdp!F60)*XYM2!$C60+(drdp!I60)*XYM2!$D60)</f>
        <v>-3.7890166047402853E-3</v>
      </c>
      <c r="J60" s="18">
        <f>Model!$W$28*((drdp!D60)*XYM2!$B60+(drdp!G60)*XYM2!$C60+(drdp!J60)*XYM2!$D60)</f>
        <v>0</v>
      </c>
      <c r="K60" s="21">
        <f>SUM(E$3:E59)+H60</f>
        <v>0.24768038367336076</v>
      </c>
      <c r="L60" s="21">
        <f>SUM(F$3:F59)+I60</f>
        <v>-6.6365758786307669E-2</v>
      </c>
      <c r="M60" s="21">
        <f>SUM(G$3:G59)+J60</f>
        <v>0</v>
      </c>
      <c r="N60" s="19">
        <f t="shared" si="1"/>
        <v>6.1345572456583189E-2</v>
      </c>
      <c r="O60" s="19">
        <f t="shared" si="1"/>
        <v>4.4044139392823735E-3</v>
      </c>
      <c r="P60" s="19">
        <f t="shared" si="1"/>
        <v>0</v>
      </c>
      <c r="Q60" s="19">
        <f t="shared" si="2"/>
        <v>-1.6437496598966397E-2</v>
      </c>
      <c r="R60" s="19">
        <f t="shared" si="3"/>
        <v>0</v>
      </c>
      <c r="S60" s="19">
        <f t="shared" si="4"/>
        <v>0</v>
      </c>
    </row>
    <row r="61" spans="1:19" x14ac:dyDescent="0.25">
      <c r="A61" s="26">
        <f>Wellpath!E61</f>
        <v>1740</v>
      </c>
      <c r="B61" s="22">
        <v>0</v>
      </c>
      <c r="C61" s="22">
        <v>0</v>
      </c>
      <c r="D61" s="22">
        <v>-1</v>
      </c>
      <c r="E61" s="20">
        <f>Model!$W$28*((drdp!B61+drdp!K61)*XYM2!$B61+(drdp!E61+drdp!N61)*XYM2!$C61+(drdp!H61+drdp!Q61)*XYM2!$D61)</f>
        <v>2.9727684673781247E-2</v>
      </c>
      <c r="F61" s="20">
        <f>Model!$W$28*((drdp!C61+drdp!L61)*XYM2!$B61+(drdp!F61+drdp!O61)*XYM2!$C61+(drdp!I61+drdp!R61)*XYM2!$D61)</f>
        <v>-7.9655091011867473E-3</v>
      </c>
      <c r="G61" s="20">
        <f>Model!$W$28*((drdp!D61+drdp!M61)*XYM2!$B61+(drdp!G61+drdp!P61)*XYM2!$C61+(drdp!J61+drdp!S61)*XYM2!$D61)</f>
        <v>0</v>
      </c>
      <c r="H61" s="18">
        <f>Model!$W$28*((drdp!B61)*XYM2!$B61+(drdp!E61)*XYM2!$C61+(drdp!H61)*XYM2!$D61)</f>
        <v>1.4863842336890623E-2</v>
      </c>
      <c r="I61" s="18">
        <f>Model!$W$28*((drdp!C61)*XYM2!$B61+(drdp!F61)*XYM2!$C61+(drdp!I61)*XYM2!$D61)</f>
        <v>-3.9827545505933737E-3</v>
      </c>
      <c r="J61" s="18">
        <f>Model!$W$28*((drdp!D61)*XYM2!$B61+(drdp!G61)*XYM2!$C61+(drdp!J61)*XYM2!$D61)</f>
        <v>0</v>
      </c>
      <c r="K61" s="21">
        <f>SUM(E$3:E60)+H61</f>
        <v>0.27668502848986426</v>
      </c>
      <c r="L61" s="21">
        <f>SUM(F$3:F60)+I61</f>
        <v>-7.4137529941641314E-2</v>
      </c>
      <c r="M61" s="21">
        <f>SUM(G$3:G60)+J61</f>
        <v>0</v>
      </c>
      <c r="N61" s="19">
        <f t="shared" si="1"/>
        <v>7.6554604990436995E-2</v>
      </c>
      <c r="O61" s="19">
        <f t="shared" si="1"/>
        <v>5.4963733458477625E-3</v>
      </c>
      <c r="P61" s="19">
        <f t="shared" si="1"/>
        <v>0</v>
      </c>
      <c r="Q61" s="19">
        <f t="shared" si="2"/>
        <v>-2.051274458407119E-2</v>
      </c>
      <c r="R61" s="19">
        <f t="shared" si="3"/>
        <v>0</v>
      </c>
      <c r="S61" s="19">
        <f t="shared" si="4"/>
        <v>0</v>
      </c>
    </row>
    <row r="62" spans="1:19" x14ac:dyDescent="0.25">
      <c r="A62" s="26">
        <f>Wellpath!E62</f>
        <v>1770</v>
      </c>
      <c r="B62" s="22">
        <v>0</v>
      </c>
      <c r="C62" s="22">
        <v>0</v>
      </c>
      <c r="D62" s="22">
        <v>-1</v>
      </c>
      <c r="E62" s="20">
        <f>Model!$W$28*((drdp!B62+drdp!K62)*XYM2!$B62+(drdp!E62+drdp!N62)*XYM2!$C62+(drdp!H62+drdp!Q62)*XYM2!$D62)</f>
        <v>3.1137545783760538E-2</v>
      </c>
      <c r="F62" s="20">
        <f>Model!$W$28*((drdp!C62+drdp!L62)*XYM2!$B62+(drdp!F62+drdp!O62)*XYM2!$C62+(drdp!I62+drdp!R62)*XYM2!$D62)</f>
        <v>-8.3432802470457448E-3</v>
      </c>
      <c r="G62" s="20">
        <f>Model!$W$28*((drdp!D62+drdp!M62)*XYM2!$B62+(drdp!G62+drdp!P62)*XYM2!$C62+(drdp!J62+drdp!S62)*XYM2!$D62)</f>
        <v>0</v>
      </c>
      <c r="H62" s="18">
        <f>Model!$W$28*((drdp!B62)*XYM2!$B62+(drdp!E62)*XYM2!$C62+(drdp!H62)*XYM2!$D62)</f>
        <v>1.5568772891880269E-2</v>
      </c>
      <c r="I62" s="18">
        <f>Model!$W$28*((drdp!C62)*XYM2!$B62+(drdp!F62)*XYM2!$C62+(drdp!I62)*XYM2!$D62)</f>
        <v>-4.1716401235228724E-3</v>
      </c>
      <c r="J62" s="18">
        <f>Model!$W$28*((drdp!D62)*XYM2!$B62+(drdp!G62)*XYM2!$C62+(drdp!J62)*XYM2!$D62)</f>
        <v>0</v>
      </c>
      <c r="K62" s="21">
        <f>SUM(E$3:E61)+H62</f>
        <v>0.30711764371863509</v>
      </c>
      <c r="L62" s="21">
        <f>SUM(F$3:F61)+I62</f>
        <v>-8.2291924615757572E-2</v>
      </c>
      <c r="M62" s="21">
        <f>SUM(G$3:G61)+J62</f>
        <v>0</v>
      </c>
      <c r="N62" s="19">
        <f t="shared" si="1"/>
        <v>9.4321247083286486E-2</v>
      </c>
      <c r="O62" s="19">
        <f t="shared" si="1"/>
        <v>6.7719608569655268E-3</v>
      </c>
      <c r="P62" s="19">
        <f t="shared" si="1"/>
        <v>0</v>
      </c>
      <c r="Q62" s="19">
        <f t="shared" si="2"/>
        <v>-2.5273301985063012E-2</v>
      </c>
      <c r="R62" s="19">
        <f t="shared" si="3"/>
        <v>0</v>
      </c>
      <c r="S62" s="19">
        <f t="shared" si="4"/>
        <v>0</v>
      </c>
    </row>
    <row r="63" spans="1:19" x14ac:dyDescent="0.25">
      <c r="A63" s="26">
        <f>Wellpath!E63</f>
        <v>1800</v>
      </c>
      <c r="B63" s="22">
        <v>0</v>
      </c>
      <c r="C63" s="22">
        <v>0</v>
      </c>
      <c r="D63" s="22">
        <v>-1</v>
      </c>
      <c r="E63" s="20">
        <f>Model!$W$28*((drdp!B63+drdp!K63)*XYM2!$B63+(drdp!E63+drdp!N63)*XYM2!$C63+(drdp!H63+drdp!Q63)*XYM2!$D63)</f>
        <v>3.2509470590573554E-2</v>
      </c>
      <c r="F63" s="20">
        <f>Model!$W$28*((drdp!C63+drdp!L63)*XYM2!$B63+(drdp!F63+drdp!O63)*XYM2!$C63+(drdp!I63+drdp!R63)*XYM2!$D63)</f>
        <v>-8.7108863911075172E-3</v>
      </c>
      <c r="G63" s="20">
        <f>Model!$W$28*((drdp!D63+drdp!M63)*XYM2!$B63+(drdp!G63+drdp!P63)*XYM2!$C63+(drdp!J63+drdp!S63)*XYM2!$D63)</f>
        <v>0</v>
      </c>
      <c r="H63" s="18">
        <f>Model!$W$28*((drdp!B63)*XYM2!$B63+(drdp!E63)*XYM2!$C63+(drdp!H63)*XYM2!$D63)</f>
        <v>1.6254735295286777E-2</v>
      </c>
      <c r="I63" s="18">
        <f>Model!$W$28*((drdp!C63)*XYM2!$B63+(drdp!F63)*XYM2!$C63+(drdp!I63)*XYM2!$D63)</f>
        <v>-4.3554431955537586E-3</v>
      </c>
      <c r="J63" s="18">
        <f>Model!$W$28*((drdp!D63)*XYM2!$B63+(drdp!G63)*XYM2!$C63+(drdp!J63)*XYM2!$D63)</f>
        <v>0</v>
      </c>
      <c r="K63" s="21">
        <f>SUM(E$3:E62)+H63</f>
        <v>0.33894115190580215</v>
      </c>
      <c r="L63" s="21">
        <f>SUM(F$3:F62)+I63</f>
        <v>-9.0819007934834189E-2</v>
      </c>
      <c r="M63" s="21">
        <f>SUM(G$3:G62)+J63</f>
        <v>0</v>
      </c>
      <c r="N63" s="19">
        <f t="shared" si="1"/>
        <v>0.11488110445523204</v>
      </c>
      <c r="O63" s="19">
        <f t="shared" si="1"/>
        <v>8.2480922022674756E-3</v>
      </c>
      <c r="P63" s="19">
        <f t="shared" si="1"/>
        <v>0</v>
      </c>
      <c r="Q63" s="19">
        <f t="shared" si="2"/>
        <v>-3.0782299164374884E-2</v>
      </c>
      <c r="R63" s="19">
        <f t="shared" si="3"/>
        <v>0</v>
      </c>
      <c r="S63" s="19">
        <f t="shared" si="4"/>
        <v>0</v>
      </c>
    </row>
    <row r="64" spans="1:19" x14ac:dyDescent="0.25">
      <c r="A64" s="26">
        <f>Wellpath!E64</f>
        <v>1830</v>
      </c>
      <c r="B64" s="22">
        <v>0</v>
      </c>
      <c r="C64" s="22">
        <v>0</v>
      </c>
      <c r="D64" s="22">
        <v>-1</v>
      </c>
      <c r="E64" s="20">
        <f>Model!$W$28*((drdp!B64+drdp!K64)*XYM2!$B64+(drdp!E64+drdp!N64)*XYM2!$C64+(drdp!H64+drdp!Q64)*XYM2!$D64)</f>
        <v>3.3841787615172023E-2</v>
      </c>
      <c r="F64" s="20">
        <f>Model!$W$28*((drdp!C64+drdp!L64)*XYM2!$B64+(drdp!F64+drdp!O64)*XYM2!$C64+(drdp!I64+drdp!R64)*XYM2!$D64)</f>
        <v>-9.0678796619109124E-3</v>
      </c>
      <c r="G64" s="20">
        <f>Model!$W$28*((drdp!D64+drdp!M64)*XYM2!$B64+(drdp!G64+drdp!P64)*XYM2!$C64+(drdp!J64+drdp!S64)*XYM2!$D64)</f>
        <v>0</v>
      </c>
      <c r="H64" s="18">
        <f>Model!$W$28*((drdp!B64)*XYM2!$B64+(drdp!E64)*XYM2!$C64+(drdp!H64)*XYM2!$D64)</f>
        <v>1.6920893807586011E-2</v>
      </c>
      <c r="I64" s="18">
        <f>Model!$W$28*((drdp!C64)*XYM2!$B64+(drdp!F64)*XYM2!$C64+(drdp!I64)*XYM2!$D64)</f>
        <v>-4.5339398309554562E-3</v>
      </c>
      <c r="J64" s="18">
        <f>Model!$W$28*((drdp!D64)*XYM2!$B64+(drdp!G64)*XYM2!$C64+(drdp!J64)*XYM2!$D64)</f>
        <v>0</v>
      </c>
      <c r="K64" s="21">
        <f>SUM(E$3:E63)+H64</f>
        <v>0.37211678100867496</v>
      </c>
      <c r="L64" s="21">
        <f>SUM(F$3:F63)+I64</f>
        <v>-9.9708390961343416E-2</v>
      </c>
      <c r="M64" s="21">
        <f>SUM(G$3:G63)+J64</f>
        <v>0</v>
      </c>
      <c r="N64" s="19">
        <f t="shared" si="1"/>
        <v>0.13847089870825816</v>
      </c>
      <c r="O64" s="19">
        <f t="shared" si="1"/>
        <v>9.9417632281001093E-3</v>
      </c>
      <c r="P64" s="19">
        <f t="shared" si="1"/>
        <v>0</v>
      </c>
      <c r="Q64" s="19">
        <f t="shared" si="2"/>
        <v>-3.7103165484089574E-2</v>
      </c>
      <c r="R64" s="19">
        <f t="shared" si="3"/>
        <v>0</v>
      </c>
      <c r="S64" s="19">
        <f t="shared" si="4"/>
        <v>0</v>
      </c>
    </row>
    <row r="65" spans="1:19" x14ac:dyDescent="0.25">
      <c r="A65" s="26">
        <f>Wellpath!E65</f>
        <v>1860</v>
      </c>
      <c r="B65" s="22">
        <v>0</v>
      </c>
      <c r="C65" s="22">
        <v>0</v>
      </c>
      <c r="D65" s="22">
        <v>-1</v>
      </c>
      <c r="E65" s="20">
        <f>Model!$W$28*((drdp!B65+drdp!K65)*XYM2!$B65+(drdp!E65+drdp!N65)*XYM2!$C65+(drdp!H65+drdp!Q65)*XYM2!$D65)</f>
        <v>3.5132873634489158E-2</v>
      </c>
      <c r="F65" s="20">
        <f>Model!$W$28*((drdp!C65+drdp!L65)*XYM2!$B65+(drdp!F65+drdp!O65)*XYM2!$C65+(drdp!I65+drdp!R65)*XYM2!$D65)</f>
        <v>-9.4138251181460526E-3</v>
      </c>
      <c r="G65" s="20">
        <f>Model!$W$28*((drdp!D65+drdp!M65)*XYM2!$B65+(drdp!G65+drdp!P65)*XYM2!$C65+(drdp!J65+drdp!S65)*XYM2!$D65)</f>
        <v>0</v>
      </c>
      <c r="H65" s="18">
        <f>Model!$W$28*((drdp!B65)*XYM2!$B65+(drdp!E65)*XYM2!$C65+(drdp!H65)*XYM2!$D65)</f>
        <v>1.7566436817244579E-2</v>
      </c>
      <c r="I65" s="18">
        <f>Model!$W$28*((drdp!C65)*XYM2!$B65+(drdp!F65)*XYM2!$C65+(drdp!I65)*XYM2!$D65)</f>
        <v>-4.7069125590730263E-3</v>
      </c>
      <c r="J65" s="18">
        <f>Model!$W$28*((drdp!D65)*XYM2!$B65+(drdp!G65)*XYM2!$C65+(drdp!J65)*XYM2!$D65)</f>
        <v>0</v>
      </c>
      <c r="K65" s="21">
        <f>SUM(E$3:E64)+H65</f>
        <v>0.40660411163350557</v>
      </c>
      <c r="L65" s="21">
        <f>SUM(F$3:F64)+I65</f>
        <v>-0.1089492433513719</v>
      </c>
      <c r="M65" s="21">
        <f>SUM(G$3:G64)+J65</f>
        <v>0</v>
      </c>
      <c r="N65" s="19">
        <f t="shared" si="1"/>
        <v>0.16532690359727226</v>
      </c>
      <c r="O65" s="19">
        <f t="shared" si="1"/>
        <v>1.1869937626836455E-2</v>
      </c>
      <c r="P65" s="19">
        <f t="shared" si="1"/>
        <v>0</v>
      </c>
      <c r="Q65" s="19">
        <f t="shared" si="2"/>
        <v>-4.4299210306027188E-2</v>
      </c>
      <c r="R65" s="19">
        <f t="shared" si="3"/>
        <v>0</v>
      </c>
      <c r="S65" s="19">
        <f t="shared" si="4"/>
        <v>0</v>
      </c>
    </row>
    <row r="66" spans="1:19" x14ac:dyDescent="0.25">
      <c r="A66" s="26">
        <f>Wellpath!E66</f>
        <v>1890</v>
      </c>
      <c r="B66" s="22">
        <v>0</v>
      </c>
      <c r="C66" s="22">
        <v>0</v>
      </c>
      <c r="D66" s="22">
        <v>-1</v>
      </c>
      <c r="E66" s="20">
        <f>Model!$W$28*((drdp!B66+drdp!K66)*XYM2!$B66+(drdp!E66+drdp!N66)*XYM2!$C66+(drdp!H66+drdp!Q66)*XYM2!$D66)</f>
        <v>3.6381155659086978E-2</v>
      </c>
      <c r="F66" s="20">
        <f>Model!$W$28*((drdp!C66+drdp!L66)*XYM2!$B66+(drdp!F66+drdp!O66)*XYM2!$C66+(drdp!I66+drdp!R66)*XYM2!$D66)</f>
        <v>-9.7483012785633243E-3</v>
      </c>
      <c r="G66" s="20">
        <f>Model!$W$28*((drdp!D66+drdp!M66)*XYM2!$B66+(drdp!G66+drdp!P66)*XYM2!$C66+(drdp!J66+drdp!S66)*XYM2!$D66)</f>
        <v>0</v>
      </c>
      <c r="H66" s="18">
        <f>Model!$W$28*((drdp!B66)*XYM2!$B66+(drdp!E66)*XYM2!$C66+(drdp!H66)*XYM2!$D66)</f>
        <v>1.8190577829543489E-2</v>
      </c>
      <c r="I66" s="18">
        <f>Model!$W$28*((drdp!C66)*XYM2!$B66+(drdp!F66)*XYM2!$C66+(drdp!I66)*XYM2!$D66)</f>
        <v>-4.8741506392816622E-3</v>
      </c>
      <c r="J66" s="18">
        <f>Model!$W$28*((drdp!D66)*XYM2!$B66+(drdp!G66)*XYM2!$C66+(drdp!J66)*XYM2!$D66)</f>
        <v>0</v>
      </c>
      <c r="K66" s="21">
        <f>SUM(E$3:E65)+H66</f>
        <v>0.44236112628029362</v>
      </c>
      <c r="L66" s="21">
        <f>SUM(F$3:F65)+I66</f>
        <v>-0.11853030654972659</v>
      </c>
      <c r="M66" s="21">
        <f>SUM(G$3:G65)+J66</f>
        <v>0</v>
      </c>
      <c r="N66" s="19">
        <f t="shared" si="1"/>
        <v>0.19568336604396988</v>
      </c>
      <c r="O66" s="19">
        <f t="shared" si="1"/>
        <v>1.4049433570772157E-2</v>
      </c>
      <c r="P66" s="19">
        <f t="shared" si="1"/>
        <v>0</v>
      </c>
      <c r="Q66" s="19">
        <f t="shared" si="2"/>
        <v>-5.2433199903685515E-2</v>
      </c>
      <c r="R66" s="19">
        <f t="shared" si="3"/>
        <v>0</v>
      </c>
      <c r="S66" s="19">
        <f t="shared" si="4"/>
        <v>0</v>
      </c>
    </row>
    <row r="67" spans="1:19" x14ac:dyDescent="0.25">
      <c r="A67" s="26">
        <f>Wellpath!E67</f>
        <v>1920</v>
      </c>
      <c r="B67" s="22">
        <v>0</v>
      </c>
      <c r="C67" s="22">
        <v>0</v>
      </c>
      <c r="D67" s="22">
        <v>-1</v>
      </c>
      <c r="E67" s="20">
        <f>Model!$W$28*((drdp!B67+drdp!K67)*XYM2!$B67+(drdp!E67+drdp!N67)*XYM2!$C67+(drdp!H67+drdp!Q67)*XYM2!$D67)</f>
        <v>3.7585112849601636E-2</v>
      </c>
      <c r="F67" s="20">
        <f>Model!$W$28*((drdp!C67+drdp!L67)*XYM2!$B67+(drdp!F67+drdp!O67)*XYM2!$C67+(drdp!I67+drdp!R67)*XYM2!$D67)</f>
        <v>-1.007090063548337E-2</v>
      </c>
      <c r="G67" s="20">
        <f>Model!$W$28*((drdp!D67+drdp!M67)*XYM2!$B67+(drdp!G67+drdp!P67)*XYM2!$C67+(drdp!J67+drdp!S67)*XYM2!$D67)</f>
        <v>0</v>
      </c>
      <c r="H67" s="18">
        <f>Model!$W$28*((drdp!B67)*XYM2!$B67+(drdp!E67)*XYM2!$C67+(drdp!H67)*XYM2!$D67)</f>
        <v>1.8792556424800818E-2</v>
      </c>
      <c r="I67" s="18">
        <f>Model!$W$28*((drdp!C67)*XYM2!$B67+(drdp!F67)*XYM2!$C67+(drdp!I67)*XYM2!$D67)</f>
        <v>-5.0354503177416849E-3</v>
      </c>
      <c r="J67" s="18">
        <f>Model!$W$28*((drdp!D67)*XYM2!$B67+(drdp!G67)*XYM2!$C67+(drdp!J67)*XYM2!$D67)</f>
        <v>0</v>
      </c>
      <c r="K67" s="21">
        <f>SUM(E$3:E66)+H67</f>
        <v>0.47934426053463797</v>
      </c>
      <c r="L67" s="21">
        <f>SUM(F$3:F66)+I67</f>
        <v>-0.12843990750674994</v>
      </c>
      <c r="M67" s="21">
        <f>SUM(G$3:G66)+J67</f>
        <v>0</v>
      </c>
      <c r="N67" s="19">
        <f t="shared" si="1"/>
        <v>0.22977092010749889</v>
      </c>
      <c r="O67" s="19">
        <f t="shared" si="1"/>
        <v>1.6496809840342481E-2</v>
      </c>
      <c r="P67" s="19">
        <f t="shared" si="1"/>
        <v>0</v>
      </c>
      <c r="Q67" s="19">
        <f t="shared" si="2"/>
        <v>-6.1566932486960345E-2</v>
      </c>
      <c r="R67" s="19">
        <f t="shared" si="3"/>
        <v>0</v>
      </c>
      <c r="S67" s="19">
        <f t="shared" si="4"/>
        <v>0</v>
      </c>
    </row>
    <row r="68" spans="1:19" x14ac:dyDescent="0.25">
      <c r="A68" s="26">
        <f>Wellpath!E68</f>
        <v>1950</v>
      </c>
      <c r="B68" s="22">
        <v>0</v>
      </c>
      <c r="C68" s="22">
        <v>0</v>
      </c>
      <c r="D68" s="22">
        <v>-1</v>
      </c>
      <c r="E68" s="20">
        <f>Model!$W$28*((drdp!B68+drdp!K68)*XYM2!$B68+(drdp!E68+drdp!N68)*XYM2!$C68+(drdp!H68+drdp!Q68)*XYM2!$D68)</f>
        <v>3.874327836965185E-2</v>
      </c>
      <c r="F68" s="20">
        <f>Model!$W$28*((drdp!C68+drdp!L68)*XYM2!$B68+(drdp!F68+drdp!O68)*XYM2!$C68+(drdp!I68+drdp!R68)*XYM2!$D68)</f>
        <v>-1.0381230151282396E-2</v>
      </c>
      <c r="G68" s="20">
        <f>Model!$W$28*((drdp!D68+drdp!M68)*XYM2!$B68+(drdp!G68+drdp!P68)*XYM2!$C68+(drdp!J68+drdp!S68)*XYM2!$D68)</f>
        <v>0</v>
      </c>
      <c r="H68" s="18">
        <f>Model!$W$28*((drdp!B68)*XYM2!$B68+(drdp!E68)*XYM2!$C68+(drdp!H68)*XYM2!$D68)</f>
        <v>1.9371639184825925E-2</v>
      </c>
      <c r="I68" s="18">
        <f>Model!$W$28*((drdp!C68)*XYM2!$B68+(drdp!F68)*XYM2!$C68+(drdp!I68)*XYM2!$D68)</f>
        <v>-5.1906150756411982E-3</v>
      </c>
      <c r="J68" s="18">
        <f>Model!$W$28*((drdp!D68)*XYM2!$B68+(drdp!G68)*XYM2!$C68+(drdp!J68)*XYM2!$D68)</f>
        <v>0</v>
      </c>
      <c r="K68" s="21">
        <f>SUM(E$3:E67)+H68</f>
        <v>0.51750845614426466</v>
      </c>
      <c r="L68" s="21">
        <f>SUM(F$3:F67)+I68</f>
        <v>-0.13866597290013283</v>
      </c>
      <c r="M68" s="21">
        <f>SUM(G$3:G67)+J68</f>
        <v>0</v>
      </c>
      <c r="N68" s="19">
        <f t="shared" ref="N68:P131" si="5">K68^2</f>
        <v>0.26781500218082033</v>
      </c>
      <c r="O68" s="19">
        <f t="shared" si="5"/>
        <v>1.9228252040340371E-2</v>
      </c>
      <c r="P68" s="19">
        <f t="shared" si="5"/>
        <v>0</v>
      </c>
      <c r="Q68" s="19">
        <f t="shared" ref="Q68:Q131" si="6">K68*L68</f>
        <v>-7.1760813555290182E-2</v>
      </c>
      <c r="R68" s="19">
        <f t="shared" ref="R68:R131" si="7">K68*M68</f>
        <v>0</v>
      </c>
      <c r="S68" s="19">
        <f t="shared" ref="S68:S131" si="8">L68*M68</f>
        <v>0</v>
      </c>
    </row>
    <row r="69" spans="1:19" x14ac:dyDescent="0.25">
      <c r="A69" s="26">
        <f>Wellpath!E69</f>
        <v>1980</v>
      </c>
      <c r="B69" s="22">
        <v>0</v>
      </c>
      <c r="C69" s="22">
        <v>0</v>
      </c>
      <c r="D69" s="22">
        <v>-1</v>
      </c>
      <c r="E69" s="20">
        <f>Model!$W$28*((drdp!B69+drdp!K69)*XYM2!$B69+(drdp!E69+drdp!N69)*XYM2!$C69+(drdp!H69+drdp!Q69)*XYM2!$D69)</f>
        <v>3.9854241172953185E-2</v>
      </c>
      <c r="F69" s="20">
        <f>Model!$W$28*((drdp!C69+drdp!L69)*XYM2!$B69+(drdp!F69+drdp!O69)*XYM2!$C69+(drdp!I69+drdp!R69)*XYM2!$D69)</f>
        <v>-1.0678911737248007E-2</v>
      </c>
      <c r="G69" s="20">
        <f>Model!$W$28*((drdp!D69+drdp!M69)*XYM2!$B69+(drdp!G69+drdp!P69)*XYM2!$C69+(drdp!J69+drdp!S69)*XYM2!$D69)</f>
        <v>0</v>
      </c>
      <c r="H69" s="18">
        <f>Model!$W$28*((drdp!B69)*XYM2!$B69+(drdp!E69)*XYM2!$C69+(drdp!H69)*XYM2!$D69)</f>
        <v>1.9927120586476593E-2</v>
      </c>
      <c r="I69" s="18">
        <f>Model!$W$28*((drdp!C69)*XYM2!$B69+(drdp!F69)*XYM2!$C69+(drdp!I69)*XYM2!$D69)</f>
        <v>-5.3394558686240033E-3</v>
      </c>
      <c r="J69" s="18">
        <f>Model!$W$28*((drdp!D69)*XYM2!$B69+(drdp!G69)*XYM2!$C69+(drdp!J69)*XYM2!$D69)</f>
        <v>0</v>
      </c>
      <c r="K69" s="21">
        <f>SUM(E$3:E68)+H69</f>
        <v>0.55680721591556726</v>
      </c>
      <c r="L69" s="21">
        <f>SUM(F$3:F68)+I69</f>
        <v>-0.14919604384439802</v>
      </c>
      <c r="M69" s="21">
        <f>SUM(G$3:G68)+J69</f>
        <v>0</v>
      </c>
      <c r="N69" s="19">
        <f t="shared" si="5"/>
        <v>0.31003427569564512</v>
      </c>
      <c r="O69" s="19">
        <f t="shared" si="5"/>
        <v>2.2259459498819537E-2</v>
      </c>
      <c r="P69" s="19">
        <f t="shared" si="5"/>
        <v>0</v>
      </c>
      <c r="Q69" s="19">
        <f t="shared" si="6"/>
        <v>-8.3073433798616175E-2</v>
      </c>
      <c r="R69" s="19">
        <f t="shared" si="7"/>
        <v>0</v>
      </c>
      <c r="S69" s="19">
        <f t="shared" si="8"/>
        <v>0</v>
      </c>
    </row>
    <row r="70" spans="1:19" x14ac:dyDescent="0.25">
      <c r="A70" s="26">
        <f>Wellpath!E70</f>
        <v>2010</v>
      </c>
      <c r="B70" s="22">
        <v>0</v>
      </c>
      <c r="C70" s="22">
        <v>0</v>
      </c>
      <c r="D70" s="22">
        <v>-1</v>
      </c>
      <c r="E70" s="20">
        <f>Model!$W$28*((drdp!B70+drdp!K70)*XYM2!$B70+(drdp!E70+drdp!N70)*XYM2!$C70+(drdp!H70+drdp!Q70)*XYM2!$D70)</f>
        <v>4.0916647722460509E-2</v>
      </c>
      <c r="F70" s="20">
        <f>Model!$W$28*((drdp!C70+drdp!L70)*XYM2!$B70+(drdp!F70+drdp!O70)*XYM2!$C70+(drdp!I70+drdp!R70)*XYM2!$D70)</f>
        <v>-1.0963582714222027E-2</v>
      </c>
      <c r="G70" s="20">
        <f>Model!$W$28*((drdp!D70+drdp!M70)*XYM2!$B70+(drdp!G70+drdp!P70)*XYM2!$C70+(drdp!J70+drdp!S70)*XYM2!$D70)</f>
        <v>0</v>
      </c>
      <c r="H70" s="18">
        <f>Model!$W$28*((drdp!B70)*XYM2!$B70+(drdp!E70)*XYM2!$C70+(drdp!H70)*XYM2!$D70)</f>
        <v>2.0458323861230254E-2</v>
      </c>
      <c r="I70" s="18">
        <f>Model!$W$28*((drdp!C70)*XYM2!$B70+(drdp!F70)*XYM2!$C70+(drdp!I70)*XYM2!$D70)</f>
        <v>-5.4817913571110133E-3</v>
      </c>
      <c r="J70" s="18">
        <f>Model!$W$28*((drdp!D70)*XYM2!$B70+(drdp!G70)*XYM2!$C70+(drdp!J70)*XYM2!$D70)</f>
        <v>0</v>
      </c>
      <c r="K70" s="21">
        <f>SUM(E$3:E69)+H70</f>
        <v>0.59719266036327412</v>
      </c>
      <c r="L70" s="21">
        <f>SUM(F$3:F69)+I70</f>
        <v>-0.16001729107013304</v>
      </c>
      <c r="M70" s="21">
        <f>SUM(G$3:G69)+J70</f>
        <v>0</v>
      </c>
      <c r="N70" s="19">
        <f t="shared" si="5"/>
        <v>0.35663907359176489</v>
      </c>
      <c r="O70" s="19">
        <f t="shared" si="5"/>
        <v>2.5605533441423682E-2</v>
      </c>
      <c r="P70" s="19">
        <f t="shared" si="5"/>
        <v>0</v>
      </c>
      <c r="Q70" s="19">
        <f t="shared" si="6"/>
        <v>-9.5561151758297144E-2</v>
      </c>
      <c r="R70" s="19">
        <f t="shared" si="7"/>
        <v>0</v>
      </c>
      <c r="S70" s="19">
        <f t="shared" si="8"/>
        <v>0</v>
      </c>
    </row>
    <row r="71" spans="1:19" x14ac:dyDescent="0.25">
      <c r="A71" s="26">
        <f>Wellpath!E71</f>
        <v>2040</v>
      </c>
      <c r="B71" s="22">
        <v>0</v>
      </c>
      <c r="C71" s="22">
        <v>0</v>
      </c>
      <c r="D71" s="22">
        <v>-1</v>
      </c>
      <c r="E71" s="20">
        <f>Model!$W$28*((drdp!B71+drdp!K71)*XYM2!$B71+(drdp!E71+drdp!N71)*XYM2!$C71+(drdp!H71+drdp!Q71)*XYM2!$D71)</f>
        <v>4.1929203639444419E-2</v>
      </c>
      <c r="F71" s="20">
        <f>Model!$W$28*((drdp!C71+drdp!L71)*XYM2!$B71+(drdp!F71+drdp!O71)*XYM2!$C71+(drdp!I71+drdp!R71)*XYM2!$D71)</f>
        <v>-1.1234896254469223E-2</v>
      </c>
      <c r="G71" s="20">
        <f>Model!$W$28*((drdp!D71+drdp!M71)*XYM2!$B71+(drdp!G71+drdp!P71)*XYM2!$C71+(drdp!J71+drdp!S71)*XYM2!$D71)</f>
        <v>0</v>
      </c>
      <c r="H71" s="18">
        <f>Model!$W$28*((drdp!B71)*XYM2!$B71+(drdp!E71)*XYM2!$C71+(drdp!H71)*XYM2!$D71)</f>
        <v>2.096460181972221E-2</v>
      </c>
      <c r="I71" s="18">
        <f>Model!$W$28*((drdp!C71)*XYM2!$B71+(drdp!F71)*XYM2!$C71+(drdp!I71)*XYM2!$D71)</f>
        <v>-5.6174481272346114E-3</v>
      </c>
      <c r="J71" s="18">
        <f>Model!$W$28*((drdp!D71)*XYM2!$B71+(drdp!G71)*XYM2!$C71+(drdp!J71)*XYM2!$D71)</f>
        <v>0</v>
      </c>
      <c r="K71" s="21">
        <f>SUM(E$3:E70)+H71</f>
        <v>0.63861558604422664</v>
      </c>
      <c r="L71" s="21">
        <f>SUM(F$3:F70)+I71</f>
        <v>-0.17111653055447865</v>
      </c>
      <c r="M71" s="21">
        <f>SUM(G$3:G70)+J71</f>
        <v>0</v>
      </c>
      <c r="N71" s="19">
        <f t="shared" si="5"/>
        <v>0.40782986673861105</v>
      </c>
      <c r="O71" s="19">
        <f t="shared" si="5"/>
        <v>2.9280867029001824E-2</v>
      </c>
      <c r="P71" s="19">
        <f t="shared" si="5"/>
        <v>0</v>
      </c>
      <c r="Q71" s="19">
        <f t="shared" si="6"/>
        <v>-0.1092776834419032</v>
      </c>
      <c r="R71" s="19">
        <f t="shared" si="7"/>
        <v>0</v>
      </c>
      <c r="S71" s="19">
        <f t="shared" si="8"/>
        <v>0</v>
      </c>
    </row>
    <row r="72" spans="1:19" x14ac:dyDescent="0.25">
      <c r="A72" s="26">
        <f>Wellpath!E72</f>
        <v>2070</v>
      </c>
      <c r="B72" s="22">
        <v>0</v>
      </c>
      <c r="C72" s="22">
        <v>0</v>
      </c>
      <c r="D72" s="22">
        <v>-1</v>
      </c>
      <c r="E72" s="20">
        <f>Model!$W$28*((drdp!B72+drdp!K72)*XYM2!$B72+(drdp!E72+drdp!N72)*XYM2!$C72+(drdp!H72+drdp!Q72)*XYM2!$D72)</f>
        <v>4.2890675280492369E-2</v>
      </c>
      <c r="F72" s="20">
        <f>Model!$W$28*((drdp!C72+drdp!L72)*XYM2!$B72+(drdp!F72+drdp!O72)*XYM2!$C72+(drdp!I72+drdp!R72)*XYM2!$D72)</f>
        <v>-1.1492521804233448E-2</v>
      </c>
      <c r="G72" s="20">
        <f>Model!$W$28*((drdp!D72+drdp!M72)*XYM2!$B72+(drdp!G72+drdp!P72)*XYM2!$C72+(drdp!J72+drdp!S72)*XYM2!$D72)</f>
        <v>0</v>
      </c>
      <c r="H72" s="18">
        <f>Model!$W$28*((drdp!B72)*XYM2!$B72+(drdp!E72)*XYM2!$C72+(drdp!H72)*XYM2!$D72)</f>
        <v>2.1445337640246184E-2</v>
      </c>
      <c r="I72" s="18">
        <f>Model!$W$28*((drdp!C72)*XYM2!$B72+(drdp!F72)*XYM2!$C72+(drdp!I72)*XYM2!$D72)</f>
        <v>-5.7462609021167238E-3</v>
      </c>
      <c r="J72" s="18">
        <f>Model!$W$28*((drdp!D72)*XYM2!$B72+(drdp!G72)*XYM2!$C72+(drdp!J72)*XYM2!$D72)</f>
        <v>0</v>
      </c>
      <c r="K72" s="21">
        <f>SUM(E$3:E71)+H72</f>
        <v>0.68102552550419493</v>
      </c>
      <c r="L72" s="21">
        <f>SUM(F$3:F71)+I72</f>
        <v>-0.18248023958382997</v>
      </c>
      <c r="M72" s="21">
        <f>SUM(G$3:G71)+J72</f>
        <v>0</v>
      </c>
      <c r="N72" s="19">
        <f t="shared" si="5"/>
        <v>0.46379576638826486</v>
      </c>
      <c r="O72" s="19">
        <f t="shared" si="5"/>
        <v>3.3299037838571986E-2</v>
      </c>
      <c r="P72" s="19">
        <f t="shared" si="5"/>
        <v>0</v>
      </c>
      <c r="Q72" s="19">
        <f t="shared" si="6"/>
        <v>-0.12427370105670921</v>
      </c>
      <c r="R72" s="19">
        <f t="shared" si="7"/>
        <v>0</v>
      </c>
      <c r="S72" s="19">
        <f t="shared" si="8"/>
        <v>0</v>
      </c>
    </row>
    <row r="73" spans="1:19" x14ac:dyDescent="0.25">
      <c r="A73" s="26">
        <f>Wellpath!E73</f>
        <v>2100</v>
      </c>
      <c r="B73" s="22">
        <v>0</v>
      </c>
      <c r="C73" s="22">
        <v>0</v>
      </c>
      <c r="D73" s="22">
        <v>-1</v>
      </c>
      <c r="E73" s="20">
        <f>Model!$W$28*((drdp!B73+drdp!K73)*XYM2!$B73+(drdp!E73+drdp!N73)*XYM2!$C73+(drdp!H73+drdp!Q73)*XYM2!$D73)</f>
        <v>4.3799891240513089E-2</v>
      </c>
      <c r="F73" s="20">
        <f>Model!$W$28*((drdp!C73+drdp!L73)*XYM2!$B73+(drdp!F73+drdp!O73)*XYM2!$C73+(drdp!I73+drdp!R73)*XYM2!$D73)</f>
        <v>-1.1736145486466487E-2</v>
      </c>
      <c r="G73" s="20">
        <f>Model!$W$28*((drdp!D73+drdp!M73)*XYM2!$B73+(drdp!G73+drdp!P73)*XYM2!$C73+(drdp!J73+drdp!S73)*XYM2!$D73)</f>
        <v>0</v>
      </c>
      <c r="H73" s="18">
        <f>Model!$W$28*((drdp!B73)*XYM2!$B73+(drdp!E73)*XYM2!$C73+(drdp!H73)*XYM2!$D73)</f>
        <v>2.1899945620256545E-2</v>
      </c>
      <c r="I73" s="18">
        <f>Model!$W$28*((drdp!C73)*XYM2!$B73+(drdp!F73)*XYM2!$C73+(drdp!I73)*XYM2!$D73)</f>
        <v>-5.8680727432332434E-3</v>
      </c>
      <c r="J73" s="18">
        <f>Model!$W$28*((drdp!D73)*XYM2!$B73+(drdp!G73)*XYM2!$C73+(drdp!J73)*XYM2!$D73)</f>
        <v>0</v>
      </c>
      <c r="K73" s="21">
        <f>SUM(E$3:E72)+H73</f>
        <v>0.72437080876469773</v>
      </c>
      <c r="L73" s="21">
        <f>SUM(F$3:F72)+I73</f>
        <v>-0.19409457322917995</v>
      </c>
      <c r="M73" s="21">
        <f>SUM(G$3:G72)+J73</f>
        <v>0</v>
      </c>
      <c r="N73" s="19">
        <f t="shared" si="5"/>
        <v>0.52471306859042233</v>
      </c>
      <c r="O73" s="19">
        <f t="shared" si="5"/>
        <v>3.7672703357017494E-2</v>
      </c>
      <c r="P73" s="19">
        <f t="shared" si="5"/>
        <v>0</v>
      </c>
      <c r="Q73" s="19">
        <f t="shared" si="6"/>
        <v>-0.14059644298685992</v>
      </c>
      <c r="R73" s="19">
        <f t="shared" si="7"/>
        <v>0</v>
      </c>
      <c r="S73" s="19">
        <f t="shared" si="8"/>
        <v>0</v>
      </c>
    </row>
    <row r="74" spans="1:19" x14ac:dyDescent="0.25">
      <c r="A74" s="26">
        <f>Wellpath!E74</f>
        <v>2130</v>
      </c>
      <c r="B74" s="22">
        <v>0</v>
      </c>
      <c r="C74" s="22">
        <v>0</v>
      </c>
      <c r="D74" s="22">
        <v>-1</v>
      </c>
      <c r="E74" s="20">
        <f>Model!$W$28*((drdp!B74+drdp!K74)*XYM2!$B74+(drdp!E74+drdp!N74)*XYM2!$C74+(drdp!H74+drdp!Q74)*XYM2!$D74)</f>
        <v>4.3799891240513089E-2</v>
      </c>
      <c r="F74" s="20">
        <f>Model!$W$28*((drdp!C74+drdp!L74)*XYM2!$B74+(drdp!F74+drdp!O74)*XYM2!$C74+(drdp!I74+drdp!R74)*XYM2!$D74)</f>
        <v>-1.1736145486466487E-2</v>
      </c>
      <c r="G74" s="20">
        <f>Model!$W$28*((drdp!D74+drdp!M74)*XYM2!$B74+(drdp!G74+drdp!P74)*XYM2!$C74+(drdp!J74+drdp!S74)*XYM2!$D74)</f>
        <v>0</v>
      </c>
      <c r="H74" s="18">
        <f>Model!$W$28*((drdp!B74)*XYM2!$B74+(drdp!E74)*XYM2!$C74+(drdp!H74)*XYM2!$D74)</f>
        <v>2.1899945620256545E-2</v>
      </c>
      <c r="I74" s="18">
        <f>Model!$W$28*((drdp!C74)*XYM2!$B74+(drdp!F74)*XYM2!$C74+(drdp!I74)*XYM2!$D74)</f>
        <v>-5.8680727432332434E-3</v>
      </c>
      <c r="J74" s="18">
        <f>Model!$W$28*((drdp!D74)*XYM2!$B74+(drdp!G74)*XYM2!$C74+(drdp!J74)*XYM2!$D74)</f>
        <v>0</v>
      </c>
      <c r="K74" s="21">
        <f>SUM(E$3:E73)+H74</f>
        <v>0.76817070000521082</v>
      </c>
      <c r="L74" s="21">
        <f>SUM(F$3:F73)+I74</f>
        <v>-0.20583071871564643</v>
      </c>
      <c r="M74" s="21">
        <f>SUM(G$3:G73)+J74</f>
        <v>0</v>
      </c>
      <c r="N74" s="19">
        <f t="shared" si="5"/>
        <v>0.5900862243464956</v>
      </c>
      <c r="O74" s="19">
        <f t="shared" si="5"/>
        <v>4.2366284766999558E-2</v>
      </c>
      <c r="P74" s="19">
        <f t="shared" si="5"/>
        <v>0</v>
      </c>
      <c r="Q74" s="19">
        <f t="shared" si="6"/>
        <v>-0.15811312727837376</v>
      </c>
      <c r="R74" s="19">
        <f t="shared" si="7"/>
        <v>0</v>
      </c>
      <c r="S74" s="19">
        <f t="shared" si="8"/>
        <v>0</v>
      </c>
    </row>
    <row r="75" spans="1:19" x14ac:dyDescent="0.25">
      <c r="A75" s="26">
        <f>Wellpath!E75</f>
        <v>2160</v>
      </c>
      <c r="B75" s="22">
        <v>0</v>
      </c>
      <c r="C75" s="22">
        <v>0</v>
      </c>
      <c r="D75" s="22">
        <v>-1</v>
      </c>
      <c r="E75" s="20">
        <f>Model!$W$28*((drdp!B75+drdp!K75)*XYM2!$B75+(drdp!E75+drdp!N75)*XYM2!$C75+(drdp!H75+drdp!Q75)*XYM2!$D75)</f>
        <v>4.3799891240513089E-2</v>
      </c>
      <c r="F75" s="20">
        <f>Model!$W$28*((drdp!C75+drdp!L75)*XYM2!$B75+(drdp!F75+drdp!O75)*XYM2!$C75+(drdp!I75+drdp!R75)*XYM2!$D75)</f>
        <v>-1.1736145486466487E-2</v>
      </c>
      <c r="G75" s="20">
        <f>Model!$W$28*((drdp!D75+drdp!M75)*XYM2!$B75+(drdp!G75+drdp!P75)*XYM2!$C75+(drdp!J75+drdp!S75)*XYM2!$D75)</f>
        <v>0</v>
      </c>
      <c r="H75" s="18">
        <f>Model!$W$28*((drdp!B75)*XYM2!$B75+(drdp!E75)*XYM2!$C75+(drdp!H75)*XYM2!$D75)</f>
        <v>2.1899945620256545E-2</v>
      </c>
      <c r="I75" s="18">
        <f>Model!$W$28*((drdp!C75)*XYM2!$B75+(drdp!F75)*XYM2!$C75+(drdp!I75)*XYM2!$D75)</f>
        <v>-5.8680727432332434E-3</v>
      </c>
      <c r="J75" s="18">
        <f>Model!$W$28*((drdp!D75)*XYM2!$B75+(drdp!G75)*XYM2!$C75+(drdp!J75)*XYM2!$D75)</f>
        <v>0</v>
      </c>
      <c r="K75" s="21">
        <f>SUM(E$3:E74)+H75</f>
        <v>0.8119705912457239</v>
      </c>
      <c r="L75" s="21">
        <f>SUM(F$3:F74)+I75</f>
        <v>-0.21756686420211291</v>
      </c>
      <c r="M75" s="21">
        <f>SUM(G$3:G74)+J75</f>
        <v>0</v>
      </c>
      <c r="N75" s="19">
        <f t="shared" si="5"/>
        <v>0.6592962410479305</v>
      </c>
      <c r="O75" s="19">
        <f t="shared" si="5"/>
        <v>4.7335340398740641E-2</v>
      </c>
      <c r="P75" s="19">
        <f t="shared" si="5"/>
        <v>0</v>
      </c>
      <c r="Q75" s="19">
        <f t="shared" si="6"/>
        <v>-0.17665789536166773</v>
      </c>
      <c r="R75" s="19">
        <f t="shared" si="7"/>
        <v>0</v>
      </c>
      <c r="S75" s="19">
        <f t="shared" si="8"/>
        <v>0</v>
      </c>
    </row>
    <row r="76" spans="1:19" x14ac:dyDescent="0.25">
      <c r="A76" s="26">
        <f>Wellpath!E76</f>
        <v>2190</v>
      </c>
      <c r="B76" s="22">
        <v>0</v>
      </c>
      <c r="C76" s="22">
        <v>0</v>
      </c>
      <c r="D76" s="22">
        <v>-1</v>
      </c>
      <c r="E76" s="20">
        <f>Model!$W$28*((drdp!B76+drdp!K76)*XYM2!$B76+(drdp!E76+drdp!N76)*XYM2!$C76+(drdp!H76+drdp!Q76)*XYM2!$D76)</f>
        <v>4.3799891240513089E-2</v>
      </c>
      <c r="F76" s="20">
        <f>Model!$W$28*((drdp!C76+drdp!L76)*XYM2!$B76+(drdp!F76+drdp!O76)*XYM2!$C76+(drdp!I76+drdp!R76)*XYM2!$D76)</f>
        <v>-1.1736145486466487E-2</v>
      </c>
      <c r="G76" s="20">
        <f>Model!$W$28*((drdp!D76+drdp!M76)*XYM2!$B76+(drdp!G76+drdp!P76)*XYM2!$C76+(drdp!J76+drdp!S76)*XYM2!$D76)</f>
        <v>0</v>
      </c>
      <c r="H76" s="18">
        <f>Model!$W$28*((drdp!B76)*XYM2!$B76+(drdp!E76)*XYM2!$C76+(drdp!H76)*XYM2!$D76)</f>
        <v>2.1899945620256545E-2</v>
      </c>
      <c r="I76" s="18">
        <f>Model!$W$28*((drdp!C76)*XYM2!$B76+(drdp!F76)*XYM2!$C76+(drdp!I76)*XYM2!$D76)</f>
        <v>-5.8680727432332434E-3</v>
      </c>
      <c r="J76" s="18">
        <f>Model!$W$28*((drdp!D76)*XYM2!$B76+(drdp!G76)*XYM2!$C76+(drdp!J76)*XYM2!$D76)</f>
        <v>0</v>
      </c>
      <c r="K76" s="21">
        <f>SUM(E$3:E75)+H76</f>
        <v>0.85577048248623699</v>
      </c>
      <c r="L76" s="21">
        <f>SUM(F$3:F75)+I76</f>
        <v>-0.22930300968857939</v>
      </c>
      <c r="M76" s="21">
        <f>SUM(G$3:G75)+J76</f>
        <v>0</v>
      </c>
      <c r="N76" s="19">
        <f t="shared" si="5"/>
        <v>0.7323431186947269</v>
      </c>
      <c r="O76" s="19">
        <f t="shared" si="5"/>
        <v>5.2579870252240736E-2</v>
      </c>
      <c r="P76" s="19">
        <f t="shared" si="5"/>
        <v>0</v>
      </c>
      <c r="Q76" s="19">
        <f t="shared" si="6"/>
        <v>-0.19623074723674186</v>
      </c>
      <c r="R76" s="19">
        <f t="shared" si="7"/>
        <v>0</v>
      </c>
      <c r="S76" s="19">
        <f t="shared" si="8"/>
        <v>0</v>
      </c>
    </row>
    <row r="77" spans="1:19" x14ac:dyDescent="0.25">
      <c r="A77" s="26">
        <f>Wellpath!E77</f>
        <v>2220</v>
      </c>
      <c r="B77" s="22">
        <v>0</v>
      </c>
      <c r="C77" s="22">
        <v>0</v>
      </c>
      <c r="D77" s="22">
        <v>-1</v>
      </c>
      <c r="E77" s="20">
        <f>Model!$W$28*((drdp!B77+drdp!K77)*XYM2!$B77+(drdp!E77+drdp!N77)*XYM2!$C77+(drdp!H77+drdp!Q77)*XYM2!$D77)</f>
        <v>4.3799891240513089E-2</v>
      </c>
      <c r="F77" s="20">
        <f>Model!$W$28*((drdp!C77+drdp!L77)*XYM2!$B77+(drdp!F77+drdp!O77)*XYM2!$C77+(drdp!I77+drdp!R77)*XYM2!$D77)</f>
        <v>-1.1736145486466487E-2</v>
      </c>
      <c r="G77" s="20">
        <f>Model!$W$28*((drdp!D77+drdp!M77)*XYM2!$B77+(drdp!G77+drdp!P77)*XYM2!$C77+(drdp!J77+drdp!S77)*XYM2!$D77)</f>
        <v>0</v>
      </c>
      <c r="H77" s="18">
        <f>Model!$W$28*((drdp!B77)*XYM2!$B77+(drdp!E77)*XYM2!$C77+(drdp!H77)*XYM2!$D77)</f>
        <v>2.1899945620256545E-2</v>
      </c>
      <c r="I77" s="18">
        <f>Model!$W$28*((drdp!C77)*XYM2!$B77+(drdp!F77)*XYM2!$C77+(drdp!I77)*XYM2!$D77)</f>
        <v>-5.8680727432332434E-3</v>
      </c>
      <c r="J77" s="18">
        <f>Model!$W$28*((drdp!D77)*XYM2!$B77+(drdp!G77)*XYM2!$C77+(drdp!J77)*XYM2!$D77)</f>
        <v>0</v>
      </c>
      <c r="K77" s="21">
        <f>SUM(E$3:E76)+H77</f>
        <v>0.89957037372675008</v>
      </c>
      <c r="L77" s="21">
        <f>SUM(F$3:F76)+I77</f>
        <v>-0.24103915517504587</v>
      </c>
      <c r="M77" s="21">
        <f>SUM(G$3:G76)+J77</f>
        <v>0</v>
      </c>
      <c r="N77" s="19">
        <f t="shared" si="5"/>
        <v>0.80922685728688482</v>
      </c>
      <c r="O77" s="19">
        <f t="shared" si="5"/>
        <v>5.8099874327499842E-2</v>
      </c>
      <c r="P77" s="19">
        <f t="shared" si="5"/>
        <v>0</v>
      </c>
      <c r="Q77" s="19">
        <f t="shared" si="6"/>
        <v>-0.21683168290359611</v>
      </c>
      <c r="R77" s="19">
        <f t="shared" si="7"/>
        <v>0</v>
      </c>
      <c r="S77" s="19">
        <f t="shared" si="8"/>
        <v>0</v>
      </c>
    </row>
    <row r="78" spans="1:19" x14ac:dyDescent="0.25">
      <c r="A78" s="26">
        <f>Wellpath!E78</f>
        <v>2250</v>
      </c>
      <c r="B78" s="22">
        <v>0</v>
      </c>
      <c r="C78" s="22">
        <v>0</v>
      </c>
      <c r="D78" s="22">
        <v>-1</v>
      </c>
      <c r="E78" s="20">
        <f>Model!$W$28*((drdp!B78+drdp!K78)*XYM2!$B78+(drdp!E78+drdp!N78)*XYM2!$C78+(drdp!H78+drdp!Q78)*XYM2!$D78)</f>
        <v>4.3799891240513089E-2</v>
      </c>
      <c r="F78" s="20">
        <f>Model!$W$28*((drdp!C78+drdp!L78)*XYM2!$B78+(drdp!F78+drdp!O78)*XYM2!$C78+(drdp!I78+drdp!R78)*XYM2!$D78)</f>
        <v>-1.1736145486466487E-2</v>
      </c>
      <c r="G78" s="20">
        <f>Model!$W$28*((drdp!D78+drdp!M78)*XYM2!$B78+(drdp!G78+drdp!P78)*XYM2!$C78+(drdp!J78+drdp!S78)*XYM2!$D78)</f>
        <v>0</v>
      </c>
      <c r="H78" s="18">
        <f>Model!$W$28*((drdp!B78)*XYM2!$B78+(drdp!E78)*XYM2!$C78+(drdp!H78)*XYM2!$D78)</f>
        <v>2.1899945620256545E-2</v>
      </c>
      <c r="I78" s="18">
        <f>Model!$W$28*((drdp!C78)*XYM2!$B78+(drdp!F78)*XYM2!$C78+(drdp!I78)*XYM2!$D78)</f>
        <v>-5.8680727432332434E-3</v>
      </c>
      <c r="J78" s="18">
        <f>Model!$W$28*((drdp!D78)*XYM2!$B78+(drdp!G78)*XYM2!$C78+(drdp!J78)*XYM2!$D78)</f>
        <v>0</v>
      </c>
      <c r="K78" s="21">
        <f>SUM(E$3:E77)+H78</f>
        <v>0.94337026496726317</v>
      </c>
      <c r="L78" s="21">
        <f>SUM(F$3:F77)+I78</f>
        <v>-0.25277530066151233</v>
      </c>
      <c r="M78" s="21">
        <f>SUM(G$3:G77)+J78</f>
        <v>0</v>
      </c>
      <c r="N78" s="19">
        <f t="shared" si="5"/>
        <v>0.88994745682440435</v>
      </c>
      <c r="O78" s="19">
        <f t="shared" si="5"/>
        <v>6.3895352624517954E-2</v>
      </c>
      <c r="P78" s="19">
        <f t="shared" si="5"/>
        <v>0</v>
      </c>
      <c r="Q78" s="19">
        <f t="shared" si="6"/>
        <v>-0.23846070236223049</v>
      </c>
      <c r="R78" s="19">
        <f t="shared" si="7"/>
        <v>0</v>
      </c>
      <c r="S78" s="19">
        <f t="shared" si="8"/>
        <v>0</v>
      </c>
    </row>
    <row r="79" spans="1:19" x14ac:dyDescent="0.25">
      <c r="A79" s="26">
        <f>Wellpath!E79</f>
        <v>2280</v>
      </c>
      <c r="B79" s="22">
        <v>0</v>
      </c>
      <c r="C79" s="22">
        <v>0</v>
      </c>
      <c r="D79" s="22">
        <v>-1</v>
      </c>
      <c r="E79" s="20">
        <f>Model!$W$28*((drdp!B79+drdp!K79)*XYM2!$B79+(drdp!E79+drdp!N79)*XYM2!$C79+(drdp!H79+drdp!Q79)*XYM2!$D79)</f>
        <v>4.3799891240513089E-2</v>
      </c>
      <c r="F79" s="20">
        <f>Model!$W$28*((drdp!C79+drdp!L79)*XYM2!$B79+(drdp!F79+drdp!O79)*XYM2!$C79+(drdp!I79+drdp!R79)*XYM2!$D79)</f>
        <v>-1.1736145486466487E-2</v>
      </c>
      <c r="G79" s="20">
        <f>Model!$W$28*((drdp!D79+drdp!M79)*XYM2!$B79+(drdp!G79+drdp!P79)*XYM2!$C79+(drdp!J79+drdp!S79)*XYM2!$D79)</f>
        <v>0</v>
      </c>
      <c r="H79" s="18">
        <f>Model!$W$28*((drdp!B79)*XYM2!$B79+(drdp!E79)*XYM2!$C79+(drdp!H79)*XYM2!$D79)</f>
        <v>2.1899945620256545E-2</v>
      </c>
      <c r="I79" s="18">
        <f>Model!$W$28*((drdp!C79)*XYM2!$B79+(drdp!F79)*XYM2!$C79+(drdp!I79)*XYM2!$D79)</f>
        <v>-5.8680727432332434E-3</v>
      </c>
      <c r="J79" s="18">
        <f>Model!$W$28*((drdp!D79)*XYM2!$B79+(drdp!G79)*XYM2!$C79+(drdp!J79)*XYM2!$D79)</f>
        <v>0</v>
      </c>
      <c r="K79" s="21">
        <f>SUM(E$3:E78)+H79</f>
        <v>0.98717015620777626</v>
      </c>
      <c r="L79" s="21">
        <f>SUM(F$3:F78)+I79</f>
        <v>-0.26451144614797883</v>
      </c>
      <c r="M79" s="21">
        <f>SUM(G$3:G78)+J79</f>
        <v>0</v>
      </c>
      <c r="N79" s="19">
        <f t="shared" si="5"/>
        <v>0.97450491730728539</v>
      </c>
      <c r="O79" s="19">
        <f t="shared" si="5"/>
        <v>6.9966305143295104E-2</v>
      </c>
      <c r="P79" s="19">
        <f t="shared" si="5"/>
        <v>0</v>
      </c>
      <c r="Q79" s="19">
        <f t="shared" si="6"/>
        <v>-0.26111780561264508</v>
      </c>
      <c r="R79" s="19">
        <f t="shared" si="7"/>
        <v>0</v>
      </c>
      <c r="S79" s="19">
        <f t="shared" si="8"/>
        <v>0</v>
      </c>
    </row>
    <row r="80" spans="1:19" x14ac:dyDescent="0.25">
      <c r="A80" s="26">
        <f>Wellpath!E80</f>
        <v>2310</v>
      </c>
      <c r="B80" s="22">
        <v>0</v>
      </c>
      <c r="C80" s="22">
        <v>0</v>
      </c>
      <c r="D80" s="22">
        <v>-1</v>
      </c>
      <c r="E80" s="20">
        <f>Model!$W$28*((drdp!B80+drdp!K80)*XYM2!$B80+(drdp!E80+drdp!N80)*XYM2!$C80+(drdp!H80+drdp!Q80)*XYM2!$D80)</f>
        <v>4.3799891240513089E-2</v>
      </c>
      <c r="F80" s="20">
        <f>Model!$W$28*((drdp!C80+drdp!L80)*XYM2!$B80+(drdp!F80+drdp!O80)*XYM2!$C80+(drdp!I80+drdp!R80)*XYM2!$D80)</f>
        <v>-1.1736145486466487E-2</v>
      </c>
      <c r="G80" s="20">
        <f>Model!$W$28*((drdp!D80+drdp!M80)*XYM2!$B80+(drdp!G80+drdp!P80)*XYM2!$C80+(drdp!J80+drdp!S80)*XYM2!$D80)</f>
        <v>0</v>
      </c>
      <c r="H80" s="18">
        <f>Model!$W$28*((drdp!B80)*XYM2!$B80+(drdp!E80)*XYM2!$C80+(drdp!H80)*XYM2!$D80)</f>
        <v>2.1899945620256545E-2</v>
      </c>
      <c r="I80" s="18">
        <f>Model!$W$28*((drdp!C80)*XYM2!$B80+(drdp!F80)*XYM2!$C80+(drdp!I80)*XYM2!$D80)</f>
        <v>-5.8680727432332434E-3</v>
      </c>
      <c r="J80" s="18">
        <f>Model!$W$28*((drdp!D80)*XYM2!$B80+(drdp!G80)*XYM2!$C80+(drdp!J80)*XYM2!$D80)</f>
        <v>0</v>
      </c>
      <c r="K80" s="21">
        <f>SUM(E$3:E79)+H80</f>
        <v>1.0309700474482892</v>
      </c>
      <c r="L80" s="21">
        <f>SUM(F$3:F79)+I80</f>
        <v>-0.27624759163444534</v>
      </c>
      <c r="M80" s="21">
        <f>SUM(G$3:G79)+J80</f>
        <v>0</v>
      </c>
      <c r="N80" s="19">
        <f t="shared" si="5"/>
        <v>1.0628992387355278</v>
      </c>
      <c r="O80" s="19">
        <f t="shared" si="5"/>
        <v>7.6312731883831281E-2</v>
      </c>
      <c r="P80" s="19">
        <f t="shared" si="5"/>
        <v>0</v>
      </c>
      <c r="Q80" s="19">
        <f t="shared" si="6"/>
        <v>-0.28480299265483977</v>
      </c>
      <c r="R80" s="19">
        <f t="shared" si="7"/>
        <v>0</v>
      </c>
      <c r="S80" s="19">
        <f t="shared" si="8"/>
        <v>0</v>
      </c>
    </row>
    <row r="81" spans="1:19" x14ac:dyDescent="0.25">
      <c r="A81" s="26">
        <f>Wellpath!E81</f>
        <v>2340</v>
      </c>
      <c r="B81" s="22">
        <v>0</v>
      </c>
      <c r="C81" s="22">
        <v>0</v>
      </c>
      <c r="D81" s="22">
        <v>-1</v>
      </c>
      <c r="E81" s="20">
        <f>Model!$W$28*((drdp!B81+drdp!K81)*XYM2!$B81+(drdp!E81+drdp!N81)*XYM2!$C81+(drdp!H81+drdp!Q81)*XYM2!$D81)</f>
        <v>4.3799891240513089E-2</v>
      </c>
      <c r="F81" s="20">
        <f>Model!$W$28*((drdp!C81+drdp!L81)*XYM2!$B81+(drdp!F81+drdp!O81)*XYM2!$C81+(drdp!I81+drdp!R81)*XYM2!$D81)</f>
        <v>-1.1736145486466487E-2</v>
      </c>
      <c r="G81" s="20">
        <f>Model!$W$28*((drdp!D81+drdp!M81)*XYM2!$B81+(drdp!G81+drdp!P81)*XYM2!$C81+(drdp!J81+drdp!S81)*XYM2!$D81)</f>
        <v>0</v>
      </c>
      <c r="H81" s="18">
        <f>Model!$W$28*((drdp!B81)*XYM2!$B81+(drdp!E81)*XYM2!$C81+(drdp!H81)*XYM2!$D81)</f>
        <v>2.1899945620256545E-2</v>
      </c>
      <c r="I81" s="18">
        <f>Model!$W$28*((drdp!C81)*XYM2!$B81+(drdp!F81)*XYM2!$C81+(drdp!I81)*XYM2!$D81)</f>
        <v>-5.8680727432332434E-3</v>
      </c>
      <c r="J81" s="18">
        <f>Model!$W$28*((drdp!D81)*XYM2!$B81+(drdp!G81)*XYM2!$C81+(drdp!J81)*XYM2!$D81)</f>
        <v>0</v>
      </c>
      <c r="K81" s="21">
        <f>SUM(E$3:E80)+H81</f>
        <v>1.0747699386888026</v>
      </c>
      <c r="L81" s="21">
        <f>SUM(F$3:F80)+I81</f>
        <v>-0.28798373712091185</v>
      </c>
      <c r="M81" s="21">
        <f>SUM(G$3:G80)+J81</f>
        <v>0</v>
      </c>
      <c r="N81" s="19">
        <f t="shared" si="5"/>
        <v>1.1551304211091324</v>
      </c>
      <c r="O81" s="19">
        <f t="shared" si="5"/>
        <v>8.2934632846126469E-2</v>
      </c>
      <c r="P81" s="19">
        <f t="shared" si="5"/>
        <v>0</v>
      </c>
      <c r="Q81" s="19">
        <f t="shared" si="6"/>
        <v>-0.30951626348881467</v>
      </c>
      <c r="R81" s="19">
        <f t="shared" si="7"/>
        <v>0</v>
      </c>
      <c r="S81" s="19">
        <f t="shared" si="8"/>
        <v>0</v>
      </c>
    </row>
    <row r="82" spans="1:19" x14ac:dyDescent="0.25">
      <c r="A82" s="26">
        <f>Wellpath!E82</f>
        <v>2370</v>
      </c>
      <c r="B82" s="22">
        <v>0</v>
      </c>
      <c r="C82" s="22">
        <v>0</v>
      </c>
      <c r="D82" s="22">
        <v>-1</v>
      </c>
      <c r="E82" s="20">
        <f>Model!$W$28*((drdp!B82+drdp!K82)*XYM2!$B82+(drdp!E82+drdp!N82)*XYM2!$C82+(drdp!H82+drdp!Q82)*XYM2!$D82)</f>
        <v>4.3799891240513089E-2</v>
      </c>
      <c r="F82" s="20">
        <f>Model!$W$28*((drdp!C82+drdp!L82)*XYM2!$B82+(drdp!F82+drdp!O82)*XYM2!$C82+(drdp!I82+drdp!R82)*XYM2!$D82)</f>
        <v>-1.1736145486466487E-2</v>
      </c>
      <c r="G82" s="20">
        <f>Model!$W$28*((drdp!D82+drdp!M82)*XYM2!$B82+(drdp!G82+drdp!P82)*XYM2!$C82+(drdp!J82+drdp!S82)*XYM2!$D82)</f>
        <v>0</v>
      </c>
      <c r="H82" s="18">
        <f>Model!$W$28*((drdp!B82)*XYM2!$B82+(drdp!E82)*XYM2!$C82+(drdp!H82)*XYM2!$D82)</f>
        <v>2.1899945620256545E-2</v>
      </c>
      <c r="I82" s="18">
        <f>Model!$W$28*((drdp!C82)*XYM2!$B82+(drdp!F82)*XYM2!$C82+(drdp!I82)*XYM2!$D82)</f>
        <v>-5.8680727432332434E-3</v>
      </c>
      <c r="J82" s="18">
        <f>Model!$W$28*((drdp!D82)*XYM2!$B82+(drdp!G82)*XYM2!$C82+(drdp!J82)*XYM2!$D82)</f>
        <v>0</v>
      </c>
      <c r="K82" s="21">
        <f>SUM(E$3:E81)+H82</f>
        <v>1.1185698299293154</v>
      </c>
      <c r="L82" s="21">
        <f>SUM(F$3:F81)+I82</f>
        <v>-0.29971988260737836</v>
      </c>
      <c r="M82" s="21">
        <f>SUM(G$3:G81)+J82</f>
        <v>0</v>
      </c>
      <c r="N82" s="19">
        <f t="shared" si="5"/>
        <v>1.2511984644280976</v>
      </c>
      <c r="O82" s="19">
        <f t="shared" si="5"/>
        <v>8.9832008030180668E-2</v>
      </c>
      <c r="P82" s="19">
        <f t="shared" si="5"/>
        <v>0</v>
      </c>
      <c r="Q82" s="19">
        <f t="shared" si="6"/>
        <v>-0.33525761811456961</v>
      </c>
      <c r="R82" s="19">
        <f t="shared" si="7"/>
        <v>0</v>
      </c>
      <c r="S82" s="19">
        <f t="shared" si="8"/>
        <v>0</v>
      </c>
    </row>
    <row r="83" spans="1:19" x14ac:dyDescent="0.25">
      <c r="A83" s="26">
        <f>Wellpath!E83</f>
        <v>2400</v>
      </c>
      <c r="B83" s="22">
        <v>0</v>
      </c>
      <c r="C83" s="22">
        <v>0</v>
      </c>
      <c r="D83" s="22">
        <v>-1</v>
      </c>
      <c r="E83" s="20">
        <f>Model!$W$28*((drdp!B83+drdp!K83)*XYM2!$B83+(drdp!E83+drdp!N83)*XYM2!$C83+(drdp!H83+drdp!Q83)*XYM2!$D83)</f>
        <v>4.3799891240513089E-2</v>
      </c>
      <c r="F83" s="20">
        <f>Model!$W$28*((drdp!C83+drdp!L83)*XYM2!$B83+(drdp!F83+drdp!O83)*XYM2!$C83+(drdp!I83+drdp!R83)*XYM2!$D83)</f>
        <v>-1.1736145486466487E-2</v>
      </c>
      <c r="G83" s="20">
        <f>Model!$W$28*((drdp!D83+drdp!M83)*XYM2!$B83+(drdp!G83+drdp!P83)*XYM2!$C83+(drdp!J83+drdp!S83)*XYM2!$D83)</f>
        <v>0</v>
      </c>
      <c r="H83" s="18">
        <f>Model!$W$28*((drdp!B83)*XYM2!$B83+(drdp!E83)*XYM2!$C83+(drdp!H83)*XYM2!$D83)</f>
        <v>2.1899945620256545E-2</v>
      </c>
      <c r="I83" s="18">
        <f>Model!$W$28*((drdp!C83)*XYM2!$B83+(drdp!F83)*XYM2!$C83+(drdp!I83)*XYM2!$D83)</f>
        <v>-5.8680727432332434E-3</v>
      </c>
      <c r="J83" s="18">
        <f>Model!$W$28*((drdp!D83)*XYM2!$B83+(drdp!G83)*XYM2!$C83+(drdp!J83)*XYM2!$D83)</f>
        <v>0</v>
      </c>
      <c r="K83" s="21">
        <f>SUM(E$3:E82)+H83</f>
        <v>1.1623697211698287</v>
      </c>
      <c r="L83" s="21">
        <f>SUM(F$3:F82)+I83</f>
        <v>-0.31145602809384487</v>
      </c>
      <c r="M83" s="21">
        <f>SUM(G$3:G82)+J83</f>
        <v>0</v>
      </c>
      <c r="N83" s="19">
        <f t="shared" si="5"/>
        <v>1.3511033686924254</v>
      </c>
      <c r="O83" s="19">
        <f t="shared" si="5"/>
        <v>9.700485743599388E-2</v>
      </c>
      <c r="P83" s="19">
        <f t="shared" si="5"/>
        <v>0</v>
      </c>
      <c r="Q83" s="19">
        <f t="shared" si="6"/>
        <v>-0.36202705653210482</v>
      </c>
      <c r="R83" s="19">
        <f t="shared" si="7"/>
        <v>0</v>
      </c>
      <c r="S83" s="19">
        <f t="shared" si="8"/>
        <v>0</v>
      </c>
    </row>
    <row r="84" spans="1:19" x14ac:dyDescent="0.25">
      <c r="A84" s="26">
        <f>Wellpath!E84</f>
        <v>2430</v>
      </c>
      <c r="B84" s="22">
        <v>0</v>
      </c>
      <c r="C84" s="22">
        <v>0</v>
      </c>
      <c r="D84" s="22">
        <v>-1</v>
      </c>
      <c r="E84" s="20">
        <f>Model!$W$28*((drdp!B84+drdp!K84)*XYM2!$B84+(drdp!E84+drdp!N84)*XYM2!$C84+(drdp!H84+drdp!Q84)*XYM2!$D84)</f>
        <v>4.3799891240513089E-2</v>
      </c>
      <c r="F84" s="20">
        <f>Model!$W$28*((drdp!C84+drdp!L84)*XYM2!$B84+(drdp!F84+drdp!O84)*XYM2!$C84+(drdp!I84+drdp!R84)*XYM2!$D84)</f>
        <v>-1.1736145486466487E-2</v>
      </c>
      <c r="G84" s="20">
        <f>Model!$W$28*((drdp!D84+drdp!M84)*XYM2!$B84+(drdp!G84+drdp!P84)*XYM2!$C84+(drdp!J84+drdp!S84)*XYM2!$D84)</f>
        <v>0</v>
      </c>
      <c r="H84" s="18">
        <f>Model!$W$28*((drdp!B84)*XYM2!$B84+(drdp!E84)*XYM2!$C84+(drdp!H84)*XYM2!$D84)</f>
        <v>2.1899945620256545E-2</v>
      </c>
      <c r="I84" s="18">
        <f>Model!$W$28*((drdp!C84)*XYM2!$B84+(drdp!F84)*XYM2!$C84+(drdp!I84)*XYM2!$D84)</f>
        <v>-5.8680727432332434E-3</v>
      </c>
      <c r="J84" s="18">
        <f>Model!$W$28*((drdp!D84)*XYM2!$B84+(drdp!G84)*XYM2!$C84+(drdp!J84)*XYM2!$D84)</f>
        <v>0</v>
      </c>
      <c r="K84" s="21">
        <f>SUM(E$3:E83)+H84</f>
        <v>1.2061696124103416</v>
      </c>
      <c r="L84" s="21">
        <f>SUM(F$3:F83)+I84</f>
        <v>-0.32319217358031138</v>
      </c>
      <c r="M84" s="21">
        <f>SUM(G$3:G83)+J84</f>
        <v>0</v>
      </c>
      <c r="N84" s="19">
        <f t="shared" si="5"/>
        <v>1.4548451339021136</v>
      </c>
      <c r="O84" s="19">
        <f t="shared" si="5"/>
        <v>0.10445318106356612</v>
      </c>
      <c r="P84" s="19">
        <f t="shared" si="5"/>
        <v>0</v>
      </c>
      <c r="Q84" s="19">
        <f t="shared" si="6"/>
        <v>-0.38982457874142001</v>
      </c>
      <c r="R84" s="19">
        <f t="shared" si="7"/>
        <v>0</v>
      </c>
      <c r="S84" s="19">
        <f t="shared" si="8"/>
        <v>0</v>
      </c>
    </row>
    <row r="85" spans="1:19" x14ac:dyDescent="0.25">
      <c r="A85" s="26">
        <f>Wellpath!E85</f>
        <v>2460</v>
      </c>
      <c r="B85" s="22">
        <v>0</v>
      </c>
      <c r="C85" s="22">
        <v>0</v>
      </c>
      <c r="D85" s="22">
        <v>-1</v>
      </c>
      <c r="E85" s="20">
        <f>Model!$W$28*((drdp!B85+drdp!K85)*XYM2!$B85+(drdp!E85+drdp!N85)*XYM2!$C85+(drdp!H85+drdp!Q85)*XYM2!$D85)</f>
        <v>4.3799891240513089E-2</v>
      </c>
      <c r="F85" s="20">
        <f>Model!$W$28*((drdp!C85+drdp!L85)*XYM2!$B85+(drdp!F85+drdp!O85)*XYM2!$C85+(drdp!I85+drdp!R85)*XYM2!$D85)</f>
        <v>-1.1736145486466487E-2</v>
      </c>
      <c r="G85" s="20">
        <f>Model!$W$28*((drdp!D85+drdp!M85)*XYM2!$B85+(drdp!G85+drdp!P85)*XYM2!$C85+(drdp!J85+drdp!S85)*XYM2!$D85)</f>
        <v>0</v>
      </c>
      <c r="H85" s="18">
        <f>Model!$W$28*((drdp!B85)*XYM2!$B85+(drdp!E85)*XYM2!$C85+(drdp!H85)*XYM2!$D85)</f>
        <v>2.1899945620256545E-2</v>
      </c>
      <c r="I85" s="18">
        <f>Model!$W$28*((drdp!C85)*XYM2!$B85+(drdp!F85)*XYM2!$C85+(drdp!I85)*XYM2!$D85)</f>
        <v>-5.8680727432332434E-3</v>
      </c>
      <c r="J85" s="18">
        <f>Model!$W$28*((drdp!D85)*XYM2!$B85+(drdp!G85)*XYM2!$C85+(drdp!J85)*XYM2!$D85)</f>
        <v>0</v>
      </c>
      <c r="K85" s="21">
        <f>SUM(E$3:E84)+H85</f>
        <v>1.2499695036508549</v>
      </c>
      <c r="L85" s="21">
        <f>SUM(F$3:F84)+I85</f>
        <v>-0.33492831906677789</v>
      </c>
      <c r="M85" s="21">
        <f>SUM(G$3:G84)+J85</f>
        <v>0</v>
      </c>
      <c r="N85" s="19">
        <f t="shared" si="5"/>
        <v>1.5624237600571647</v>
      </c>
      <c r="O85" s="19">
        <f t="shared" si="5"/>
        <v>0.11217697891289738</v>
      </c>
      <c r="P85" s="19">
        <f t="shared" si="5"/>
        <v>0</v>
      </c>
      <c r="Q85" s="19">
        <f t="shared" si="6"/>
        <v>-0.41865018474251553</v>
      </c>
      <c r="R85" s="19">
        <f t="shared" si="7"/>
        <v>0</v>
      </c>
      <c r="S85" s="19">
        <f t="shared" si="8"/>
        <v>0</v>
      </c>
    </row>
    <row r="86" spans="1:19" x14ac:dyDescent="0.25">
      <c r="A86" s="26">
        <f>Wellpath!E86</f>
        <v>2490</v>
      </c>
      <c r="B86" s="22">
        <v>0</v>
      </c>
      <c r="C86" s="22">
        <v>0</v>
      </c>
      <c r="D86" s="22">
        <v>-1</v>
      </c>
      <c r="E86" s="20">
        <f>Model!$W$28*((drdp!B86+drdp!K86)*XYM2!$B86+(drdp!E86+drdp!N86)*XYM2!$C86+(drdp!H86+drdp!Q86)*XYM2!$D86)</f>
        <v>4.3799891240513089E-2</v>
      </c>
      <c r="F86" s="20">
        <f>Model!$W$28*((drdp!C86+drdp!L86)*XYM2!$B86+(drdp!F86+drdp!O86)*XYM2!$C86+(drdp!I86+drdp!R86)*XYM2!$D86)</f>
        <v>-1.1736145486466487E-2</v>
      </c>
      <c r="G86" s="20">
        <f>Model!$W$28*((drdp!D86+drdp!M86)*XYM2!$B86+(drdp!G86+drdp!P86)*XYM2!$C86+(drdp!J86+drdp!S86)*XYM2!$D86)</f>
        <v>0</v>
      </c>
      <c r="H86" s="18">
        <f>Model!$W$28*((drdp!B86)*XYM2!$B86+(drdp!E86)*XYM2!$C86+(drdp!H86)*XYM2!$D86)</f>
        <v>2.1899945620256545E-2</v>
      </c>
      <c r="I86" s="18">
        <f>Model!$W$28*((drdp!C86)*XYM2!$B86+(drdp!F86)*XYM2!$C86+(drdp!I86)*XYM2!$D86)</f>
        <v>-5.8680727432332434E-3</v>
      </c>
      <c r="J86" s="18">
        <f>Model!$W$28*((drdp!D86)*XYM2!$B86+(drdp!G86)*XYM2!$C86+(drdp!J86)*XYM2!$D86)</f>
        <v>0</v>
      </c>
      <c r="K86" s="21">
        <f>SUM(E$3:E85)+H86</f>
        <v>1.2937693948913678</v>
      </c>
      <c r="L86" s="21">
        <f>SUM(F$3:F85)+I86</f>
        <v>-0.3466644645532444</v>
      </c>
      <c r="M86" s="21">
        <f>SUM(G$3:G85)+J86</f>
        <v>0</v>
      </c>
      <c r="N86" s="19">
        <f t="shared" si="5"/>
        <v>1.673839247157576</v>
      </c>
      <c r="O86" s="19">
        <f t="shared" si="5"/>
        <v>0.12017625098398764</v>
      </c>
      <c r="P86" s="19">
        <f t="shared" si="5"/>
        <v>0</v>
      </c>
      <c r="Q86" s="19">
        <f t="shared" si="6"/>
        <v>-0.44850387453539103</v>
      </c>
      <c r="R86" s="19">
        <f t="shared" si="7"/>
        <v>0</v>
      </c>
      <c r="S86" s="19">
        <f t="shared" si="8"/>
        <v>0</v>
      </c>
    </row>
    <row r="87" spans="1:19" x14ac:dyDescent="0.25">
      <c r="A87" s="26">
        <f>Wellpath!E87</f>
        <v>2520</v>
      </c>
      <c r="B87" s="22">
        <v>0</v>
      </c>
      <c r="C87" s="22">
        <v>0</v>
      </c>
      <c r="D87" s="22">
        <v>-1</v>
      </c>
      <c r="E87" s="20">
        <f>Model!$W$28*((drdp!B87+drdp!K87)*XYM2!$B87+(drdp!E87+drdp!N87)*XYM2!$C87+(drdp!H87+drdp!Q87)*XYM2!$D87)</f>
        <v>4.3799891240513089E-2</v>
      </c>
      <c r="F87" s="20">
        <f>Model!$W$28*((drdp!C87+drdp!L87)*XYM2!$B87+(drdp!F87+drdp!O87)*XYM2!$C87+(drdp!I87+drdp!R87)*XYM2!$D87)</f>
        <v>-1.1736145486466487E-2</v>
      </c>
      <c r="G87" s="20">
        <f>Model!$W$28*((drdp!D87+drdp!M87)*XYM2!$B87+(drdp!G87+drdp!P87)*XYM2!$C87+(drdp!J87+drdp!S87)*XYM2!$D87)</f>
        <v>0</v>
      </c>
      <c r="H87" s="18">
        <f>Model!$W$28*((drdp!B87)*XYM2!$B87+(drdp!E87)*XYM2!$C87+(drdp!H87)*XYM2!$D87)</f>
        <v>2.1899945620256545E-2</v>
      </c>
      <c r="I87" s="18">
        <f>Model!$W$28*((drdp!C87)*XYM2!$B87+(drdp!F87)*XYM2!$C87+(drdp!I87)*XYM2!$D87)</f>
        <v>-5.8680727432332434E-3</v>
      </c>
      <c r="J87" s="18">
        <f>Model!$W$28*((drdp!D87)*XYM2!$B87+(drdp!G87)*XYM2!$C87+(drdp!J87)*XYM2!$D87)</f>
        <v>0</v>
      </c>
      <c r="K87" s="21">
        <f>SUM(E$3:E86)+H87</f>
        <v>1.3375692861318811</v>
      </c>
      <c r="L87" s="21">
        <f>SUM(F$3:F86)+I87</f>
        <v>-0.35840061003971091</v>
      </c>
      <c r="M87" s="21">
        <f>SUM(G$3:G86)+J87</f>
        <v>0</v>
      </c>
      <c r="N87" s="19">
        <f t="shared" si="5"/>
        <v>1.7890915952033499</v>
      </c>
      <c r="O87" s="19">
        <f t="shared" si="5"/>
        <v>0.12845099727683693</v>
      </c>
      <c r="P87" s="19">
        <f t="shared" si="5"/>
        <v>0</v>
      </c>
      <c r="Q87" s="19">
        <f t="shared" si="6"/>
        <v>-0.4793856481200468</v>
      </c>
      <c r="R87" s="19">
        <f t="shared" si="7"/>
        <v>0</v>
      </c>
      <c r="S87" s="19">
        <f t="shared" si="8"/>
        <v>0</v>
      </c>
    </row>
    <row r="88" spans="1:19" x14ac:dyDescent="0.25">
      <c r="A88" s="26">
        <f>Wellpath!E88</f>
        <v>2550</v>
      </c>
      <c r="B88" s="22">
        <v>0</v>
      </c>
      <c r="C88" s="22">
        <v>0</v>
      </c>
      <c r="D88" s="22">
        <v>-1</v>
      </c>
      <c r="E88" s="20">
        <f>Model!$W$28*((drdp!B88+drdp!K88)*XYM2!$B88+(drdp!E88+drdp!N88)*XYM2!$C88+(drdp!H88+drdp!Q88)*XYM2!$D88)</f>
        <v>4.3799891240513089E-2</v>
      </c>
      <c r="F88" s="20">
        <f>Model!$W$28*((drdp!C88+drdp!L88)*XYM2!$B88+(drdp!F88+drdp!O88)*XYM2!$C88+(drdp!I88+drdp!R88)*XYM2!$D88)</f>
        <v>-1.1736145486466487E-2</v>
      </c>
      <c r="G88" s="20">
        <f>Model!$W$28*((drdp!D88+drdp!M88)*XYM2!$B88+(drdp!G88+drdp!P88)*XYM2!$C88+(drdp!J88+drdp!S88)*XYM2!$D88)</f>
        <v>0</v>
      </c>
      <c r="H88" s="18">
        <f>Model!$W$28*((drdp!B88)*XYM2!$B88+(drdp!E88)*XYM2!$C88+(drdp!H88)*XYM2!$D88)</f>
        <v>2.1899945620256545E-2</v>
      </c>
      <c r="I88" s="18">
        <f>Model!$W$28*((drdp!C88)*XYM2!$B88+(drdp!F88)*XYM2!$C88+(drdp!I88)*XYM2!$D88)</f>
        <v>-5.8680727432332434E-3</v>
      </c>
      <c r="J88" s="18">
        <f>Model!$W$28*((drdp!D88)*XYM2!$B88+(drdp!G88)*XYM2!$C88+(drdp!J88)*XYM2!$D88)</f>
        <v>0</v>
      </c>
      <c r="K88" s="21">
        <f>SUM(E$3:E87)+H88</f>
        <v>1.381369177372394</v>
      </c>
      <c r="L88" s="21">
        <f>SUM(F$3:F87)+I88</f>
        <v>-0.37013675552617742</v>
      </c>
      <c r="M88" s="21">
        <f>SUM(G$3:G87)+J88</f>
        <v>0</v>
      </c>
      <c r="N88" s="19">
        <f t="shared" si="5"/>
        <v>1.9081808041944843</v>
      </c>
      <c r="O88" s="19">
        <f t="shared" si="5"/>
        <v>0.13700121779144522</v>
      </c>
      <c r="P88" s="19">
        <f t="shared" si="5"/>
        <v>0</v>
      </c>
      <c r="Q88" s="19">
        <f t="shared" si="6"/>
        <v>-0.51129550549648262</v>
      </c>
      <c r="R88" s="19">
        <f t="shared" si="7"/>
        <v>0</v>
      </c>
      <c r="S88" s="19">
        <f t="shared" si="8"/>
        <v>0</v>
      </c>
    </row>
    <row r="89" spans="1:19" x14ac:dyDescent="0.25">
      <c r="A89" s="26">
        <f>Wellpath!E89</f>
        <v>2580</v>
      </c>
      <c r="B89" s="22">
        <v>0</v>
      </c>
      <c r="C89" s="22">
        <v>0</v>
      </c>
      <c r="D89" s="22">
        <v>-1</v>
      </c>
      <c r="E89" s="20">
        <f>Model!$W$28*((drdp!B89+drdp!K89)*XYM2!$B89+(drdp!E89+drdp!N89)*XYM2!$C89+(drdp!H89+drdp!Q89)*XYM2!$D89)</f>
        <v>4.3799891240513089E-2</v>
      </c>
      <c r="F89" s="20">
        <f>Model!$W$28*((drdp!C89+drdp!L89)*XYM2!$B89+(drdp!F89+drdp!O89)*XYM2!$C89+(drdp!I89+drdp!R89)*XYM2!$D89)</f>
        <v>-1.1736145486466487E-2</v>
      </c>
      <c r="G89" s="20">
        <f>Model!$W$28*((drdp!D89+drdp!M89)*XYM2!$B89+(drdp!G89+drdp!P89)*XYM2!$C89+(drdp!J89+drdp!S89)*XYM2!$D89)</f>
        <v>0</v>
      </c>
      <c r="H89" s="18">
        <f>Model!$W$28*((drdp!B89)*XYM2!$B89+(drdp!E89)*XYM2!$C89+(drdp!H89)*XYM2!$D89)</f>
        <v>2.1899945620256545E-2</v>
      </c>
      <c r="I89" s="18">
        <f>Model!$W$28*((drdp!C89)*XYM2!$B89+(drdp!F89)*XYM2!$C89+(drdp!I89)*XYM2!$D89)</f>
        <v>-5.8680727432332434E-3</v>
      </c>
      <c r="J89" s="18">
        <f>Model!$W$28*((drdp!D89)*XYM2!$B89+(drdp!G89)*XYM2!$C89+(drdp!J89)*XYM2!$D89)</f>
        <v>0</v>
      </c>
      <c r="K89" s="21">
        <f>SUM(E$3:E88)+H89</f>
        <v>1.4251690686129073</v>
      </c>
      <c r="L89" s="21">
        <f>SUM(F$3:F88)+I89</f>
        <v>-0.38187290101264393</v>
      </c>
      <c r="M89" s="21">
        <f>SUM(G$3:G88)+J89</f>
        <v>0</v>
      </c>
      <c r="N89" s="19">
        <f t="shared" si="5"/>
        <v>2.0311068741309817</v>
      </c>
      <c r="O89" s="19">
        <f t="shared" si="5"/>
        <v>0.14582691252781255</v>
      </c>
      <c r="P89" s="19">
        <f t="shared" si="5"/>
        <v>0</v>
      </c>
      <c r="Q89" s="19">
        <f t="shared" si="6"/>
        <v>-0.54423344666469864</v>
      </c>
      <c r="R89" s="19">
        <f t="shared" si="7"/>
        <v>0</v>
      </c>
      <c r="S89" s="19">
        <f t="shared" si="8"/>
        <v>0</v>
      </c>
    </row>
    <row r="90" spans="1:19" x14ac:dyDescent="0.25">
      <c r="A90" s="26">
        <f>Wellpath!E90</f>
        <v>2610</v>
      </c>
      <c r="B90" s="22">
        <v>0</v>
      </c>
      <c r="C90" s="22">
        <v>0</v>
      </c>
      <c r="D90" s="22">
        <v>-1</v>
      </c>
      <c r="E90" s="20">
        <f>Model!$W$28*((drdp!B90+drdp!K90)*XYM2!$B90+(drdp!E90+drdp!N90)*XYM2!$C90+(drdp!H90+drdp!Q90)*XYM2!$D90)</f>
        <v>4.3799891240513089E-2</v>
      </c>
      <c r="F90" s="20">
        <f>Model!$W$28*((drdp!C90+drdp!L90)*XYM2!$B90+(drdp!F90+drdp!O90)*XYM2!$C90+(drdp!I90+drdp!R90)*XYM2!$D90)</f>
        <v>-1.1736145486466487E-2</v>
      </c>
      <c r="G90" s="20">
        <f>Model!$W$28*((drdp!D90+drdp!M90)*XYM2!$B90+(drdp!G90+drdp!P90)*XYM2!$C90+(drdp!J90+drdp!S90)*XYM2!$D90)</f>
        <v>0</v>
      </c>
      <c r="H90" s="18">
        <f>Model!$W$28*((drdp!B90)*XYM2!$B90+(drdp!E90)*XYM2!$C90+(drdp!H90)*XYM2!$D90)</f>
        <v>2.1899945620256545E-2</v>
      </c>
      <c r="I90" s="18">
        <f>Model!$W$28*((drdp!C90)*XYM2!$B90+(drdp!F90)*XYM2!$C90+(drdp!I90)*XYM2!$D90)</f>
        <v>-5.8680727432332434E-3</v>
      </c>
      <c r="J90" s="18">
        <f>Model!$W$28*((drdp!D90)*XYM2!$B90+(drdp!G90)*XYM2!$C90+(drdp!J90)*XYM2!$D90)</f>
        <v>0</v>
      </c>
      <c r="K90" s="21">
        <f>SUM(E$3:E89)+H90</f>
        <v>1.4689689598534201</v>
      </c>
      <c r="L90" s="21">
        <f>SUM(F$3:F89)+I90</f>
        <v>-0.39360904649911044</v>
      </c>
      <c r="M90" s="21">
        <f>SUM(G$3:G89)+J90</f>
        <v>0</v>
      </c>
      <c r="N90" s="19">
        <f t="shared" si="5"/>
        <v>2.1578698050128389</v>
      </c>
      <c r="O90" s="19">
        <f t="shared" si="5"/>
        <v>0.1549280814859389</v>
      </c>
      <c r="P90" s="19">
        <f t="shared" si="5"/>
        <v>0</v>
      </c>
      <c r="Q90" s="19">
        <f t="shared" si="6"/>
        <v>-0.57819947162469476</v>
      </c>
      <c r="R90" s="19">
        <f t="shared" si="7"/>
        <v>0</v>
      </c>
      <c r="S90" s="19">
        <f t="shared" si="8"/>
        <v>0</v>
      </c>
    </row>
    <row r="91" spans="1:19" x14ac:dyDescent="0.25">
      <c r="A91" s="26">
        <f>Wellpath!E91</f>
        <v>2640</v>
      </c>
      <c r="B91" s="22">
        <v>0</v>
      </c>
      <c r="C91" s="22">
        <v>0</v>
      </c>
      <c r="D91" s="22">
        <v>-1</v>
      </c>
      <c r="E91" s="20">
        <f>Model!$W$28*((drdp!B91+drdp!K91)*XYM2!$B91+(drdp!E91+drdp!N91)*XYM2!$C91+(drdp!H91+drdp!Q91)*XYM2!$D91)</f>
        <v>4.3799891240513089E-2</v>
      </c>
      <c r="F91" s="20">
        <f>Model!$W$28*((drdp!C91+drdp!L91)*XYM2!$B91+(drdp!F91+drdp!O91)*XYM2!$C91+(drdp!I91+drdp!R91)*XYM2!$D91)</f>
        <v>-1.1736145486466487E-2</v>
      </c>
      <c r="G91" s="20">
        <f>Model!$W$28*((drdp!D91+drdp!M91)*XYM2!$B91+(drdp!G91+drdp!P91)*XYM2!$C91+(drdp!J91+drdp!S91)*XYM2!$D91)</f>
        <v>0</v>
      </c>
      <c r="H91" s="18">
        <f>Model!$W$28*((drdp!B91)*XYM2!$B91+(drdp!E91)*XYM2!$C91+(drdp!H91)*XYM2!$D91)</f>
        <v>2.1899945620256545E-2</v>
      </c>
      <c r="I91" s="18">
        <f>Model!$W$28*((drdp!C91)*XYM2!$B91+(drdp!F91)*XYM2!$C91+(drdp!I91)*XYM2!$D91)</f>
        <v>-5.8680727432332434E-3</v>
      </c>
      <c r="J91" s="18">
        <f>Model!$W$28*((drdp!D91)*XYM2!$B91+(drdp!G91)*XYM2!$C91+(drdp!J91)*XYM2!$D91)</f>
        <v>0</v>
      </c>
      <c r="K91" s="21">
        <f>SUM(E$3:E90)+H91</f>
        <v>1.5127688510939334</v>
      </c>
      <c r="L91" s="21">
        <f>SUM(F$3:F90)+I91</f>
        <v>-0.40534519198557695</v>
      </c>
      <c r="M91" s="21">
        <f>SUM(G$3:G90)+J91</f>
        <v>0</v>
      </c>
      <c r="N91" s="19">
        <f t="shared" si="5"/>
        <v>2.2884695968400592</v>
      </c>
      <c r="O91" s="19">
        <f t="shared" si="5"/>
        <v>0.16430472466582424</v>
      </c>
      <c r="P91" s="19">
        <f t="shared" si="5"/>
        <v>0</v>
      </c>
      <c r="Q91" s="19">
        <f t="shared" si="6"/>
        <v>-0.61319358037647109</v>
      </c>
      <c r="R91" s="19">
        <f t="shared" si="7"/>
        <v>0</v>
      </c>
      <c r="S91" s="19">
        <f t="shared" si="8"/>
        <v>0</v>
      </c>
    </row>
    <row r="92" spans="1:19" x14ac:dyDescent="0.25">
      <c r="A92" s="26">
        <f>Wellpath!E92</f>
        <v>2670</v>
      </c>
      <c r="B92" s="22">
        <v>0</v>
      </c>
      <c r="C92" s="22">
        <v>0</v>
      </c>
      <c r="D92" s="22">
        <v>-1</v>
      </c>
      <c r="E92" s="20">
        <f>Model!$W$28*((drdp!B92+drdp!K92)*XYM2!$B92+(drdp!E92+drdp!N92)*XYM2!$C92+(drdp!H92+drdp!Q92)*XYM2!$D92)</f>
        <v>4.3799891240513089E-2</v>
      </c>
      <c r="F92" s="20">
        <f>Model!$W$28*((drdp!C92+drdp!L92)*XYM2!$B92+(drdp!F92+drdp!O92)*XYM2!$C92+(drdp!I92+drdp!R92)*XYM2!$D92)</f>
        <v>-1.1736145486466487E-2</v>
      </c>
      <c r="G92" s="20">
        <f>Model!$W$28*((drdp!D92+drdp!M92)*XYM2!$B92+(drdp!G92+drdp!P92)*XYM2!$C92+(drdp!J92+drdp!S92)*XYM2!$D92)</f>
        <v>0</v>
      </c>
      <c r="H92" s="18">
        <f>Model!$W$28*((drdp!B92)*XYM2!$B92+(drdp!E92)*XYM2!$C92+(drdp!H92)*XYM2!$D92)</f>
        <v>2.1899945620256545E-2</v>
      </c>
      <c r="I92" s="18">
        <f>Model!$W$28*((drdp!C92)*XYM2!$B92+(drdp!F92)*XYM2!$C92+(drdp!I92)*XYM2!$D92)</f>
        <v>-5.8680727432332434E-3</v>
      </c>
      <c r="J92" s="18">
        <f>Model!$W$28*((drdp!D92)*XYM2!$B92+(drdp!G92)*XYM2!$C92+(drdp!J92)*XYM2!$D92)</f>
        <v>0</v>
      </c>
      <c r="K92" s="21">
        <f>SUM(E$3:E91)+H92</f>
        <v>1.5565687423344463</v>
      </c>
      <c r="L92" s="21">
        <f>SUM(F$3:F91)+I92</f>
        <v>-0.41708133747204346</v>
      </c>
      <c r="M92" s="21">
        <f>SUM(G$3:G91)+J92</f>
        <v>0</v>
      </c>
      <c r="N92" s="19">
        <f t="shared" si="5"/>
        <v>2.4229062496126401</v>
      </c>
      <c r="O92" s="19">
        <f t="shared" si="5"/>
        <v>0.17395684206746861</v>
      </c>
      <c r="P92" s="19">
        <f t="shared" si="5"/>
        <v>0</v>
      </c>
      <c r="Q92" s="19">
        <f t="shared" si="6"/>
        <v>-0.64921577292002741</v>
      </c>
      <c r="R92" s="19">
        <f t="shared" si="7"/>
        <v>0</v>
      </c>
      <c r="S92" s="19">
        <f t="shared" si="8"/>
        <v>0</v>
      </c>
    </row>
    <row r="93" spans="1:19" x14ac:dyDescent="0.25">
      <c r="A93" s="26">
        <f>Wellpath!E93</f>
        <v>2700</v>
      </c>
      <c r="B93" s="22">
        <v>0</v>
      </c>
      <c r="C93" s="22">
        <v>0</v>
      </c>
      <c r="D93" s="22">
        <v>-1</v>
      </c>
      <c r="E93" s="20">
        <f>Model!$W$28*((drdp!B93+drdp!K93)*XYM2!$B93+(drdp!E93+drdp!N93)*XYM2!$C93+(drdp!H93+drdp!Q93)*XYM2!$D93)</f>
        <v>4.3799891240513089E-2</v>
      </c>
      <c r="F93" s="20">
        <f>Model!$W$28*((drdp!C93+drdp!L93)*XYM2!$B93+(drdp!F93+drdp!O93)*XYM2!$C93+(drdp!I93+drdp!R93)*XYM2!$D93)</f>
        <v>-1.1736145486466487E-2</v>
      </c>
      <c r="G93" s="20">
        <f>Model!$W$28*((drdp!D93+drdp!M93)*XYM2!$B93+(drdp!G93+drdp!P93)*XYM2!$C93+(drdp!J93+drdp!S93)*XYM2!$D93)</f>
        <v>0</v>
      </c>
      <c r="H93" s="18">
        <f>Model!$W$28*((drdp!B93)*XYM2!$B93+(drdp!E93)*XYM2!$C93+(drdp!H93)*XYM2!$D93)</f>
        <v>2.1899945620256545E-2</v>
      </c>
      <c r="I93" s="18">
        <f>Model!$W$28*((drdp!C93)*XYM2!$B93+(drdp!F93)*XYM2!$C93+(drdp!I93)*XYM2!$D93)</f>
        <v>-5.8680727432332434E-3</v>
      </c>
      <c r="J93" s="18">
        <f>Model!$W$28*((drdp!D93)*XYM2!$B93+(drdp!G93)*XYM2!$C93+(drdp!J93)*XYM2!$D93)</f>
        <v>0</v>
      </c>
      <c r="K93" s="21">
        <f>SUM(E$3:E92)+H93</f>
        <v>1.6003686335749596</v>
      </c>
      <c r="L93" s="21">
        <f>SUM(F$3:F92)+I93</f>
        <v>-0.42881748295850997</v>
      </c>
      <c r="M93" s="21">
        <f>SUM(G$3:G92)+J93</f>
        <v>0</v>
      </c>
      <c r="N93" s="19">
        <f t="shared" si="5"/>
        <v>2.5611797633305833</v>
      </c>
      <c r="O93" s="19">
        <f t="shared" si="5"/>
        <v>0.18388443369087198</v>
      </c>
      <c r="P93" s="19">
        <f t="shared" si="5"/>
        <v>0</v>
      </c>
      <c r="Q93" s="19">
        <f t="shared" si="6"/>
        <v>-0.68626604925536416</v>
      </c>
      <c r="R93" s="19">
        <f t="shared" si="7"/>
        <v>0</v>
      </c>
      <c r="S93" s="19">
        <f t="shared" si="8"/>
        <v>0</v>
      </c>
    </row>
    <row r="94" spans="1:19" x14ac:dyDescent="0.25">
      <c r="A94" s="26">
        <f>Wellpath!E94</f>
        <v>2730</v>
      </c>
      <c r="B94" s="22">
        <v>0</v>
      </c>
      <c r="C94" s="22">
        <v>0</v>
      </c>
      <c r="D94" s="22">
        <v>-1</v>
      </c>
      <c r="E94" s="20">
        <f>Model!$W$28*((drdp!B94+drdp!K94)*XYM2!$B94+(drdp!E94+drdp!N94)*XYM2!$C94+(drdp!H94+drdp!Q94)*XYM2!$D94)</f>
        <v>4.3799891240513089E-2</v>
      </c>
      <c r="F94" s="20">
        <f>Model!$W$28*((drdp!C94+drdp!L94)*XYM2!$B94+(drdp!F94+drdp!O94)*XYM2!$C94+(drdp!I94+drdp!R94)*XYM2!$D94)</f>
        <v>-1.1736145486466487E-2</v>
      </c>
      <c r="G94" s="20">
        <f>Model!$W$28*((drdp!D94+drdp!M94)*XYM2!$B94+(drdp!G94+drdp!P94)*XYM2!$C94+(drdp!J94+drdp!S94)*XYM2!$D94)</f>
        <v>0</v>
      </c>
      <c r="H94" s="18">
        <f>Model!$W$28*((drdp!B94)*XYM2!$B94+(drdp!E94)*XYM2!$C94+(drdp!H94)*XYM2!$D94)</f>
        <v>2.1899945620256545E-2</v>
      </c>
      <c r="I94" s="18">
        <f>Model!$W$28*((drdp!C94)*XYM2!$B94+(drdp!F94)*XYM2!$C94+(drdp!I94)*XYM2!$D94)</f>
        <v>-5.8680727432332434E-3</v>
      </c>
      <c r="J94" s="18">
        <f>Model!$W$28*((drdp!D94)*XYM2!$B94+(drdp!G94)*XYM2!$C94+(drdp!J94)*XYM2!$D94)</f>
        <v>0</v>
      </c>
      <c r="K94" s="21">
        <f>SUM(E$3:E93)+H94</f>
        <v>1.6441685248154725</v>
      </c>
      <c r="L94" s="21">
        <f>SUM(F$3:F93)+I94</f>
        <v>-0.44055362844497648</v>
      </c>
      <c r="M94" s="21">
        <f>SUM(G$3:G93)+J94</f>
        <v>0</v>
      </c>
      <c r="N94" s="19">
        <f t="shared" si="5"/>
        <v>2.703290137993887</v>
      </c>
      <c r="O94" s="19">
        <f t="shared" si="5"/>
        <v>0.19408749953603438</v>
      </c>
      <c r="P94" s="19">
        <f t="shared" si="5"/>
        <v>0</v>
      </c>
      <c r="Q94" s="19">
        <f t="shared" si="6"/>
        <v>-0.72434440938248079</v>
      </c>
      <c r="R94" s="19">
        <f t="shared" si="7"/>
        <v>0</v>
      </c>
      <c r="S94" s="19">
        <f t="shared" si="8"/>
        <v>0</v>
      </c>
    </row>
    <row r="95" spans="1:19" x14ac:dyDescent="0.25">
      <c r="A95" s="26">
        <f>Wellpath!E95</f>
        <v>2760</v>
      </c>
      <c r="B95" s="22">
        <v>0</v>
      </c>
      <c r="C95" s="22">
        <v>0</v>
      </c>
      <c r="D95" s="22">
        <v>-1</v>
      </c>
      <c r="E95" s="20">
        <f>Model!$W$28*((drdp!B95+drdp!K95)*XYM2!$B95+(drdp!E95+drdp!N95)*XYM2!$C95+(drdp!H95+drdp!Q95)*XYM2!$D95)</f>
        <v>4.3799891240513089E-2</v>
      </c>
      <c r="F95" s="20">
        <f>Model!$W$28*((drdp!C95+drdp!L95)*XYM2!$B95+(drdp!F95+drdp!O95)*XYM2!$C95+(drdp!I95+drdp!R95)*XYM2!$D95)</f>
        <v>-1.1736145486466487E-2</v>
      </c>
      <c r="G95" s="20">
        <f>Model!$W$28*((drdp!D95+drdp!M95)*XYM2!$B95+(drdp!G95+drdp!P95)*XYM2!$C95+(drdp!J95+drdp!S95)*XYM2!$D95)</f>
        <v>0</v>
      </c>
      <c r="H95" s="18">
        <f>Model!$W$28*((drdp!B95)*XYM2!$B95+(drdp!E95)*XYM2!$C95+(drdp!H95)*XYM2!$D95)</f>
        <v>2.1899945620256545E-2</v>
      </c>
      <c r="I95" s="18">
        <f>Model!$W$28*((drdp!C95)*XYM2!$B95+(drdp!F95)*XYM2!$C95+(drdp!I95)*XYM2!$D95)</f>
        <v>-5.8680727432332434E-3</v>
      </c>
      <c r="J95" s="18">
        <f>Model!$W$28*((drdp!D95)*XYM2!$B95+(drdp!G95)*XYM2!$C95+(drdp!J95)*XYM2!$D95)</f>
        <v>0</v>
      </c>
      <c r="K95" s="21">
        <f>SUM(E$3:E94)+H95</f>
        <v>1.6879684160559858</v>
      </c>
      <c r="L95" s="21">
        <f>SUM(F$3:F94)+I95</f>
        <v>-0.45228977393144298</v>
      </c>
      <c r="M95" s="21">
        <f>SUM(G$3:G94)+J95</f>
        <v>0</v>
      </c>
      <c r="N95" s="19">
        <f t="shared" si="5"/>
        <v>2.8492373736025534</v>
      </c>
      <c r="O95" s="19">
        <f t="shared" si="5"/>
        <v>0.2045660396029558</v>
      </c>
      <c r="P95" s="19">
        <f t="shared" si="5"/>
        <v>0</v>
      </c>
      <c r="Q95" s="19">
        <f t="shared" si="6"/>
        <v>-0.76345085330137774</v>
      </c>
      <c r="R95" s="19">
        <f t="shared" si="7"/>
        <v>0</v>
      </c>
      <c r="S95" s="19">
        <f t="shared" si="8"/>
        <v>0</v>
      </c>
    </row>
    <row r="96" spans="1:19" x14ac:dyDescent="0.25">
      <c r="A96" s="26">
        <f>Wellpath!E96</f>
        <v>2790</v>
      </c>
      <c r="B96" s="22">
        <v>0</v>
      </c>
      <c r="C96" s="22">
        <v>0</v>
      </c>
      <c r="D96" s="22">
        <v>-1</v>
      </c>
      <c r="E96" s="20">
        <f>Model!$W$28*((drdp!B96+drdp!K96)*XYM2!$B96+(drdp!E96+drdp!N96)*XYM2!$C96+(drdp!H96+drdp!Q96)*XYM2!$D96)</f>
        <v>4.3799891240513089E-2</v>
      </c>
      <c r="F96" s="20">
        <f>Model!$W$28*((drdp!C96+drdp!L96)*XYM2!$B96+(drdp!F96+drdp!O96)*XYM2!$C96+(drdp!I96+drdp!R96)*XYM2!$D96)</f>
        <v>-1.1736145486466487E-2</v>
      </c>
      <c r="G96" s="20">
        <f>Model!$W$28*((drdp!D96+drdp!M96)*XYM2!$B96+(drdp!G96+drdp!P96)*XYM2!$C96+(drdp!J96+drdp!S96)*XYM2!$D96)</f>
        <v>0</v>
      </c>
      <c r="H96" s="18">
        <f>Model!$W$28*((drdp!B96)*XYM2!$B96+(drdp!E96)*XYM2!$C96+(drdp!H96)*XYM2!$D96)</f>
        <v>2.1899945620256545E-2</v>
      </c>
      <c r="I96" s="18">
        <f>Model!$W$28*((drdp!C96)*XYM2!$B96+(drdp!F96)*XYM2!$C96+(drdp!I96)*XYM2!$D96)</f>
        <v>-5.8680727432332434E-3</v>
      </c>
      <c r="J96" s="18">
        <f>Model!$W$28*((drdp!D96)*XYM2!$B96+(drdp!G96)*XYM2!$C96+(drdp!J96)*XYM2!$D96)</f>
        <v>0</v>
      </c>
      <c r="K96" s="21">
        <f>SUM(E$3:E95)+H96</f>
        <v>1.7317683072964987</v>
      </c>
      <c r="L96" s="21">
        <f>SUM(F$3:F95)+I96</f>
        <v>-0.46402591941790949</v>
      </c>
      <c r="M96" s="21">
        <f>SUM(G$3:G95)+J96</f>
        <v>0</v>
      </c>
      <c r="N96" s="19">
        <f t="shared" si="5"/>
        <v>2.9990214701565803</v>
      </c>
      <c r="O96" s="19">
        <f t="shared" si="5"/>
        <v>0.21532005389163625</v>
      </c>
      <c r="P96" s="19">
        <f t="shared" si="5"/>
        <v>0</v>
      </c>
      <c r="Q96" s="19">
        <f t="shared" si="6"/>
        <v>-0.80358538101205457</v>
      </c>
      <c r="R96" s="19">
        <f t="shared" si="7"/>
        <v>0</v>
      </c>
      <c r="S96" s="19">
        <f t="shared" si="8"/>
        <v>0</v>
      </c>
    </row>
    <row r="97" spans="1:19" x14ac:dyDescent="0.25">
      <c r="A97" s="26">
        <f>Wellpath!E97</f>
        <v>2820</v>
      </c>
      <c r="B97" s="22">
        <v>0</v>
      </c>
      <c r="C97" s="22">
        <v>0</v>
      </c>
      <c r="D97" s="22">
        <v>-1</v>
      </c>
      <c r="E97" s="20">
        <f>Model!$W$28*((drdp!B97+drdp!K97)*XYM2!$B97+(drdp!E97+drdp!N97)*XYM2!$C97+(drdp!H97+drdp!Q97)*XYM2!$D97)</f>
        <v>4.3799891240513089E-2</v>
      </c>
      <c r="F97" s="20">
        <f>Model!$W$28*((drdp!C97+drdp!L97)*XYM2!$B97+(drdp!F97+drdp!O97)*XYM2!$C97+(drdp!I97+drdp!R97)*XYM2!$D97)</f>
        <v>-1.1736145486466487E-2</v>
      </c>
      <c r="G97" s="20">
        <f>Model!$W$28*((drdp!D97+drdp!M97)*XYM2!$B97+(drdp!G97+drdp!P97)*XYM2!$C97+(drdp!J97+drdp!S97)*XYM2!$D97)</f>
        <v>0</v>
      </c>
      <c r="H97" s="18">
        <f>Model!$W$28*((drdp!B97)*XYM2!$B97+(drdp!E97)*XYM2!$C97+(drdp!H97)*XYM2!$D97)</f>
        <v>2.1899945620256545E-2</v>
      </c>
      <c r="I97" s="18">
        <f>Model!$W$28*((drdp!C97)*XYM2!$B97+(drdp!F97)*XYM2!$C97+(drdp!I97)*XYM2!$D97)</f>
        <v>-5.8680727432332434E-3</v>
      </c>
      <c r="J97" s="18">
        <f>Model!$W$28*((drdp!D97)*XYM2!$B97+(drdp!G97)*XYM2!$C97+(drdp!J97)*XYM2!$D97)</f>
        <v>0</v>
      </c>
      <c r="K97" s="21">
        <f>SUM(E$3:E96)+H97</f>
        <v>1.775568198537012</v>
      </c>
      <c r="L97" s="21">
        <f>SUM(F$3:F96)+I97</f>
        <v>-0.475762064904376</v>
      </c>
      <c r="M97" s="21">
        <f>SUM(G$3:G96)+J97</f>
        <v>0</v>
      </c>
      <c r="N97" s="19">
        <f t="shared" si="5"/>
        <v>3.1526424276559699</v>
      </c>
      <c r="O97" s="19">
        <f t="shared" si="5"/>
        <v>0.22634954240207569</v>
      </c>
      <c r="P97" s="19">
        <f t="shared" si="5"/>
        <v>0</v>
      </c>
      <c r="Q97" s="19">
        <f t="shared" si="6"/>
        <v>-0.84474799251451183</v>
      </c>
      <c r="R97" s="19">
        <f t="shared" si="7"/>
        <v>0</v>
      </c>
      <c r="S97" s="19">
        <f t="shared" si="8"/>
        <v>0</v>
      </c>
    </row>
    <row r="98" spans="1:19" x14ac:dyDescent="0.25">
      <c r="A98" s="26">
        <f>Wellpath!E98</f>
        <v>2850</v>
      </c>
      <c r="B98" s="22">
        <v>0</v>
      </c>
      <c r="C98" s="22">
        <v>0</v>
      </c>
      <c r="D98" s="22">
        <v>-1</v>
      </c>
      <c r="E98" s="20">
        <f>Model!$W$28*((drdp!B98+drdp!K98)*XYM2!$B98+(drdp!E98+drdp!N98)*XYM2!$C98+(drdp!H98+drdp!Q98)*XYM2!$D98)</f>
        <v>4.3799891240513089E-2</v>
      </c>
      <c r="F98" s="20">
        <f>Model!$W$28*((drdp!C98+drdp!L98)*XYM2!$B98+(drdp!F98+drdp!O98)*XYM2!$C98+(drdp!I98+drdp!R98)*XYM2!$D98)</f>
        <v>-1.1736145486466487E-2</v>
      </c>
      <c r="G98" s="20">
        <f>Model!$W$28*((drdp!D98+drdp!M98)*XYM2!$B98+(drdp!G98+drdp!P98)*XYM2!$C98+(drdp!J98+drdp!S98)*XYM2!$D98)</f>
        <v>0</v>
      </c>
      <c r="H98" s="18">
        <f>Model!$W$28*((drdp!B98)*XYM2!$B98+(drdp!E98)*XYM2!$C98+(drdp!H98)*XYM2!$D98)</f>
        <v>2.1899945620256545E-2</v>
      </c>
      <c r="I98" s="18">
        <f>Model!$W$28*((drdp!C98)*XYM2!$B98+(drdp!F98)*XYM2!$C98+(drdp!I98)*XYM2!$D98)</f>
        <v>-5.8680727432332434E-3</v>
      </c>
      <c r="J98" s="18">
        <f>Model!$W$28*((drdp!D98)*XYM2!$B98+(drdp!G98)*XYM2!$C98+(drdp!J98)*XYM2!$D98)</f>
        <v>0</v>
      </c>
      <c r="K98" s="21">
        <f>SUM(E$3:E97)+H98</f>
        <v>1.8193680897775248</v>
      </c>
      <c r="L98" s="21">
        <f>SUM(F$3:F97)+I98</f>
        <v>-0.48749821039084251</v>
      </c>
      <c r="M98" s="21">
        <f>SUM(G$3:G97)+J98</f>
        <v>0</v>
      </c>
      <c r="N98" s="19">
        <f t="shared" si="5"/>
        <v>3.3101002461007196</v>
      </c>
      <c r="O98" s="19">
        <f t="shared" si="5"/>
        <v>0.23765450513427416</v>
      </c>
      <c r="P98" s="19">
        <f t="shared" si="5"/>
        <v>0</v>
      </c>
      <c r="Q98" s="19">
        <f t="shared" si="6"/>
        <v>-0.88693868780874907</v>
      </c>
      <c r="R98" s="19">
        <f t="shared" si="7"/>
        <v>0</v>
      </c>
      <c r="S98" s="19">
        <f t="shared" si="8"/>
        <v>0</v>
      </c>
    </row>
    <row r="99" spans="1:19" x14ac:dyDescent="0.25">
      <c r="A99" s="26">
        <f>Wellpath!E99</f>
        <v>2880</v>
      </c>
      <c r="B99" s="22">
        <v>0</v>
      </c>
      <c r="C99" s="22">
        <v>0</v>
      </c>
      <c r="D99" s="22">
        <v>-1</v>
      </c>
      <c r="E99" s="20">
        <f>Model!$W$28*((drdp!B99+drdp!K99)*XYM2!$B99+(drdp!E99+drdp!N99)*XYM2!$C99+(drdp!H99+drdp!Q99)*XYM2!$D99)</f>
        <v>4.3799891240513089E-2</v>
      </c>
      <c r="F99" s="20">
        <f>Model!$W$28*((drdp!C99+drdp!L99)*XYM2!$B99+(drdp!F99+drdp!O99)*XYM2!$C99+(drdp!I99+drdp!R99)*XYM2!$D99)</f>
        <v>-1.1736145486466487E-2</v>
      </c>
      <c r="G99" s="20">
        <f>Model!$W$28*((drdp!D99+drdp!M99)*XYM2!$B99+(drdp!G99+drdp!P99)*XYM2!$C99+(drdp!J99+drdp!S99)*XYM2!$D99)</f>
        <v>0</v>
      </c>
      <c r="H99" s="18">
        <f>Model!$W$28*((drdp!B99)*XYM2!$B99+(drdp!E99)*XYM2!$C99+(drdp!H99)*XYM2!$D99)</f>
        <v>2.1899945620256545E-2</v>
      </c>
      <c r="I99" s="18">
        <f>Model!$W$28*((drdp!C99)*XYM2!$B99+(drdp!F99)*XYM2!$C99+(drdp!I99)*XYM2!$D99)</f>
        <v>-5.8680727432332434E-3</v>
      </c>
      <c r="J99" s="18">
        <f>Model!$W$28*((drdp!D99)*XYM2!$B99+(drdp!G99)*XYM2!$C99+(drdp!J99)*XYM2!$D99)</f>
        <v>0</v>
      </c>
      <c r="K99" s="21">
        <f>SUM(E$3:E98)+H99</f>
        <v>1.8631679810180382</v>
      </c>
      <c r="L99" s="21">
        <f>SUM(F$3:F98)+I99</f>
        <v>-0.49923435587730902</v>
      </c>
      <c r="M99" s="21">
        <f>SUM(G$3:G98)+J99</f>
        <v>0</v>
      </c>
      <c r="N99" s="19">
        <f t="shared" si="5"/>
        <v>3.4713949254908325</v>
      </c>
      <c r="O99" s="19">
        <f t="shared" si="5"/>
        <v>0.24923494208823163</v>
      </c>
      <c r="P99" s="19">
        <f t="shared" si="5"/>
        <v>0</v>
      </c>
      <c r="Q99" s="19">
        <f t="shared" si="6"/>
        <v>-0.93015746689476664</v>
      </c>
      <c r="R99" s="19">
        <f t="shared" si="7"/>
        <v>0</v>
      </c>
      <c r="S99" s="19">
        <f t="shared" si="8"/>
        <v>0</v>
      </c>
    </row>
    <row r="100" spans="1:19" x14ac:dyDescent="0.25">
      <c r="A100" s="26">
        <f>Wellpath!E100</f>
        <v>2910</v>
      </c>
      <c r="B100" s="22">
        <v>0</v>
      </c>
      <c r="C100" s="22">
        <v>0</v>
      </c>
      <c r="D100" s="22">
        <v>-1</v>
      </c>
      <c r="E100" s="20">
        <f>Model!$W$28*((drdp!B100+drdp!K100)*XYM2!$B100+(drdp!E100+drdp!N100)*XYM2!$C100+(drdp!H100+drdp!Q100)*XYM2!$D100)</f>
        <v>4.3799891240513089E-2</v>
      </c>
      <c r="F100" s="20">
        <f>Model!$W$28*((drdp!C100+drdp!L100)*XYM2!$B100+(drdp!F100+drdp!O100)*XYM2!$C100+(drdp!I100+drdp!R100)*XYM2!$D100)</f>
        <v>-1.1736145486466487E-2</v>
      </c>
      <c r="G100" s="20">
        <f>Model!$W$28*((drdp!D100+drdp!M100)*XYM2!$B100+(drdp!G100+drdp!P100)*XYM2!$C100+(drdp!J100+drdp!S100)*XYM2!$D100)</f>
        <v>0</v>
      </c>
      <c r="H100" s="18">
        <f>Model!$W$28*((drdp!B100)*XYM2!$B100+(drdp!E100)*XYM2!$C100+(drdp!H100)*XYM2!$D100)</f>
        <v>2.1899945620256545E-2</v>
      </c>
      <c r="I100" s="18">
        <f>Model!$W$28*((drdp!C100)*XYM2!$B100+(drdp!F100)*XYM2!$C100+(drdp!I100)*XYM2!$D100)</f>
        <v>-5.8680727432332434E-3</v>
      </c>
      <c r="J100" s="18">
        <f>Model!$W$28*((drdp!D100)*XYM2!$B100+(drdp!G100)*XYM2!$C100+(drdp!J100)*XYM2!$D100)</f>
        <v>0</v>
      </c>
      <c r="K100" s="21">
        <f>SUM(E$3:E99)+H100</f>
        <v>1.906967872258551</v>
      </c>
      <c r="L100" s="21">
        <f>SUM(F$3:F99)+I100</f>
        <v>-0.51097050136377542</v>
      </c>
      <c r="M100" s="21">
        <f>SUM(G$3:G99)+J100</f>
        <v>0</v>
      </c>
      <c r="N100" s="19">
        <f t="shared" si="5"/>
        <v>3.6365264658263055</v>
      </c>
      <c r="O100" s="19">
        <f t="shared" si="5"/>
        <v>0.26109085326394804</v>
      </c>
      <c r="P100" s="19">
        <f t="shared" si="5"/>
        <v>0</v>
      </c>
      <c r="Q100" s="19">
        <f t="shared" si="6"/>
        <v>-0.97440432977256386</v>
      </c>
      <c r="R100" s="19">
        <f t="shared" si="7"/>
        <v>0</v>
      </c>
      <c r="S100" s="19">
        <f t="shared" si="8"/>
        <v>0</v>
      </c>
    </row>
    <row r="101" spans="1:19" x14ac:dyDescent="0.25">
      <c r="A101" s="26">
        <f>Wellpath!E101</f>
        <v>2940</v>
      </c>
      <c r="B101" s="22">
        <v>0</v>
      </c>
      <c r="C101" s="22">
        <v>0</v>
      </c>
      <c r="D101" s="22">
        <v>-1</v>
      </c>
      <c r="E101" s="20">
        <f>Model!$W$28*((drdp!B101+drdp!K101)*XYM2!$B101+(drdp!E101+drdp!N101)*XYM2!$C101+(drdp!H101+drdp!Q101)*XYM2!$D101)</f>
        <v>4.3799891240513089E-2</v>
      </c>
      <c r="F101" s="20">
        <f>Model!$W$28*((drdp!C101+drdp!L101)*XYM2!$B101+(drdp!F101+drdp!O101)*XYM2!$C101+(drdp!I101+drdp!R101)*XYM2!$D101)</f>
        <v>-1.1736145486466487E-2</v>
      </c>
      <c r="G101" s="20">
        <f>Model!$W$28*((drdp!D101+drdp!M101)*XYM2!$B101+(drdp!G101+drdp!P101)*XYM2!$C101+(drdp!J101+drdp!S101)*XYM2!$D101)</f>
        <v>0</v>
      </c>
      <c r="H101" s="18">
        <f>Model!$W$28*((drdp!B101)*XYM2!$B101+(drdp!E101)*XYM2!$C101+(drdp!H101)*XYM2!$D101)</f>
        <v>2.1899945620256545E-2</v>
      </c>
      <c r="I101" s="18">
        <f>Model!$W$28*((drdp!C101)*XYM2!$B101+(drdp!F101)*XYM2!$C101+(drdp!I101)*XYM2!$D101)</f>
        <v>-5.8680727432332434E-3</v>
      </c>
      <c r="J101" s="18">
        <f>Model!$W$28*((drdp!D101)*XYM2!$B101+(drdp!G101)*XYM2!$C101+(drdp!J101)*XYM2!$D101)</f>
        <v>0</v>
      </c>
      <c r="K101" s="21">
        <f>SUM(E$3:E100)+H101</f>
        <v>1.9507677634990643</v>
      </c>
      <c r="L101" s="21">
        <f>SUM(F$3:F100)+I101</f>
        <v>-0.52270664685024193</v>
      </c>
      <c r="M101" s="21">
        <f>SUM(G$3:G100)+J101</f>
        <v>0</v>
      </c>
      <c r="N101" s="19">
        <f t="shared" si="5"/>
        <v>3.8054948671071416</v>
      </c>
      <c r="O101" s="19">
        <f t="shared" si="5"/>
        <v>0.27322223866142353</v>
      </c>
      <c r="P101" s="19">
        <f t="shared" si="5"/>
        <v>0</v>
      </c>
      <c r="Q101" s="19">
        <f t="shared" si="6"/>
        <v>-1.0196792764421416</v>
      </c>
      <c r="R101" s="19">
        <f t="shared" si="7"/>
        <v>0</v>
      </c>
      <c r="S101" s="19">
        <f t="shared" si="8"/>
        <v>0</v>
      </c>
    </row>
    <row r="102" spans="1:19" x14ac:dyDescent="0.25">
      <c r="A102" s="26">
        <f>Wellpath!E102</f>
        <v>2970</v>
      </c>
      <c r="B102" s="22">
        <v>0</v>
      </c>
      <c r="C102" s="22">
        <v>0</v>
      </c>
      <c r="D102" s="22">
        <v>-1</v>
      </c>
      <c r="E102" s="20">
        <f>Model!$W$28*((drdp!B102+drdp!K102)*XYM2!$B102+(drdp!E102+drdp!N102)*XYM2!$C102+(drdp!H102+drdp!Q102)*XYM2!$D102)</f>
        <v>4.3799891240513089E-2</v>
      </c>
      <c r="F102" s="20">
        <f>Model!$W$28*((drdp!C102+drdp!L102)*XYM2!$B102+(drdp!F102+drdp!O102)*XYM2!$C102+(drdp!I102+drdp!R102)*XYM2!$D102)</f>
        <v>-1.1736145486466487E-2</v>
      </c>
      <c r="G102" s="20">
        <f>Model!$W$28*((drdp!D102+drdp!M102)*XYM2!$B102+(drdp!G102+drdp!P102)*XYM2!$C102+(drdp!J102+drdp!S102)*XYM2!$D102)</f>
        <v>0</v>
      </c>
      <c r="H102" s="18">
        <f>Model!$W$28*((drdp!B102)*XYM2!$B102+(drdp!E102)*XYM2!$C102+(drdp!H102)*XYM2!$D102)</f>
        <v>2.1899945620256545E-2</v>
      </c>
      <c r="I102" s="18">
        <f>Model!$W$28*((drdp!C102)*XYM2!$B102+(drdp!F102)*XYM2!$C102+(drdp!I102)*XYM2!$D102)</f>
        <v>-5.8680727432332434E-3</v>
      </c>
      <c r="J102" s="18">
        <f>Model!$W$28*((drdp!D102)*XYM2!$B102+(drdp!G102)*XYM2!$C102+(drdp!J102)*XYM2!$D102)</f>
        <v>0</v>
      </c>
      <c r="K102" s="21">
        <f>SUM(E$3:E101)+H102</f>
        <v>1.9945676547395772</v>
      </c>
      <c r="L102" s="21">
        <f>SUM(F$3:F101)+I102</f>
        <v>-0.53444279233670844</v>
      </c>
      <c r="M102" s="21">
        <f>SUM(G$3:G101)+J102</f>
        <v>0</v>
      </c>
      <c r="N102" s="19">
        <f t="shared" si="5"/>
        <v>3.9783001293333373</v>
      </c>
      <c r="O102" s="19">
        <f t="shared" si="5"/>
        <v>0.28562909828065808</v>
      </c>
      <c r="P102" s="19">
        <f t="shared" si="5"/>
        <v>0</v>
      </c>
      <c r="Q102" s="19">
        <f t="shared" si="6"/>
        <v>-1.0659823069034995</v>
      </c>
      <c r="R102" s="19">
        <f t="shared" si="7"/>
        <v>0</v>
      </c>
      <c r="S102" s="19">
        <f t="shared" si="8"/>
        <v>0</v>
      </c>
    </row>
    <row r="103" spans="1:19" x14ac:dyDescent="0.25">
      <c r="A103" s="26">
        <f>Wellpath!E103</f>
        <v>3000</v>
      </c>
      <c r="B103" s="22">
        <v>0</v>
      </c>
      <c r="C103" s="22">
        <v>0</v>
      </c>
      <c r="D103" s="22">
        <v>-1</v>
      </c>
      <c r="E103" s="20">
        <f>Model!$W$28*((drdp!B103+drdp!K103)*XYM2!$B103+(drdp!E103+drdp!N103)*XYM2!$C103+(drdp!H103+drdp!Q103)*XYM2!$D103)</f>
        <v>4.3799891240513089E-2</v>
      </c>
      <c r="F103" s="20">
        <f>Model!$W$28*((drdp!C103+drdp!L103)*XYM2!$B103+(drdp!F103+drdp!O103)*XYM2!$C103+(drdp!I103+drdp!R103)*XYM2!$D103)</f>
        <v>-1.1736145486466487E-2</v>
      </c>
      <c r="G103" s="20">
        <f>Model!$W$28*((drdp!D103+drdp!M103)*XYM2!$B103+(drdp!G103+drdp!P103)*XYM2!$C103+(drdp!J103+drdp!S103)*XYM2!$D103)</f>
        <v>0</v>
      </c>
      <c r="H103" s="18">
        <f>Model!$W$28*((drdp!B103)*XYM2!$B103+(drdp!E103)*XYM2!$C103+(drdp!H103)*XYM2!$D103)</f>
        <v>2.1899945620256545E-2</v>
      </c>
      <c r="I103" s="18">
        <f>Model!$W$28*((drdp!C103)*XYM2!$B103+(drdp!F103)*XYM2!$C103+(drdp!I103)*XYM2!$D103)</f>
        <v>-5.8680727432332434E-3</v>
      </c>
      <c r="J103" s="18">
        <f>Model!$W$28*((drdp!D103)*XYM2!$B103+(drdp!G103)*XYM2!$C103+(drdp!J103)*XYM2!$D103)</f>
        <v>0</v>
      </c>
      <c r="K103" s="21">
        <f>SUM(E$3:E102)+H103</f>
        <v>2.0383675459800905</v>
      </c>
      <c r="L103" s="21">
        <f>SUM(F$3:F102)+I103</f>
        <v>-0.54617893782317495</v>
      </c>
      <c r="M103" s="21">
        <f>SUM(G$3:G102)+J103</f>
        <v>0</v>
      </c>
      <c r="N103" s="19">
        <f t="shared" si="5"/>
        <v>4.1549422525048962</v>
      </c>
      <c r="O103" s="19">
        <f t="shared" si="5"/>
        <v>0.29831143212165162</v>
      </c>
      <c r="P103" s="19">
        <f t="shared" si="5"/>
        <v>0</v>
      </c>
      <c r="Q103" s="19">
        <f t="shared" si="6"/>
        <v>-1.1133134211566376</v>
      </c>
      <c r="R103" s="19">
        <f t="shared" si="7"/>
        <v>0</v>
      </c>
      <c r="S103" s="19">
        <f t="shared" si="8"/>
        <v>0</v>
      </c>
    </row>
    <row r="104" spans="1:19" x14ac:dyDescent="0.25">
      <c r="A104" s="26">
        <f>Wellpath!E104</f>
        <v>3030</v>
      </c>
      <c r="B104" s="22">
        <v>0</v>
      </c>
      <c r="C104" s="22">
        <v>0</v>
      </c>
      <c r="D104" s="22">
        <v>-1</v>
      </c>
      <c r="E104" s="20">
        <f>Model!$W$28*((drdp!B104+drdp!K104)*XYM2!$B104+(drdp!E104+drdp!N104)*XYM2!$C104+(drdp!H104+drdp!Q104)*XYM2!$D104)</f>
        <v>4.3799891240513089E-2</v>
      </c>
      <c r="F104" s="20">
        <f>Model!$W$28*((drdp!C104+drdp!L104)*XYM2!$B104+(drdp!F104+drdp!O104)*XYM2!$C104+(drdp!I104+drdp!R104)*XYM2!$D104)</f>
        <v>-1.1736145486466487E-2</v>
      </c>
      <c r="G104" s="20">
        <f>Model!$W$28*((drdp!D104+drdp!M104)*XYM2!$B104+(drdp!G104+drdp!P104)*XYM2!$C104+(drdp!J104+drdp!S104)*XYM2!$D104)</f>
        <v>0</v>
      </c>
      <c r="H104" s="18">
        <f>Model!$W$28*((drdp!B104)*XYM2!$B104+(drdp!E104)*XYM2!$C104+(drdp!H104)*XYM2!$D104)</f>
        <v>2.1899945620256545E-2</v>
      </c>
      <c r="I104" s="18">
        <f>Model!$W$28*((drdp!C104)*XYM2!$B104+(drdp!F104)*XYM2!$C104+(drdp!I104)*XYM2!$D104)</f>
        <v>-5.8680727432332434E-3</v>
      </c>
      <c r="J104" s="18">
        <f>Model!$W$28*((drdp!D104)*XYM2!$B104+(drdp!G104)*XYM2!$C104+(drdp!J104)*XYM2!$D104)</f>
        <v>0</v>
      </c>
      <c r="K104" s="21">
        <f>SUM(E$3:E103)+H104</f>
        <v>2.0821674372206034</v>
      </c>
      <c r="L104" s="21">
        <f>SUM(F$3:F103)+I104</f>
        <v>-0.55791508330964146</v>
      </c>
      <c r="M104" s="21">
        <f>SUM(G$3:G103)+J104</f>
        <v>0</v>
      </c>
      <c r="N104" s="19">
        <f t="shared" si="5"/>
        <v>4.3354212366218157</v>
      </c>
      <c r="O104" s="19">
        <f t="shared" si="5"/>
        <v>0.31126924018440416</v>
      </c>
      <c r="P104" s="19">
        <f t="shared" si="5"/>
        <v>0</v>
      </c>
      <c r="Q104" s="19">
        <f t="shared" si="6"/>
        <v>-1.1616726192015556</v>
      </c>
      <c r="R104" s="19">
        <f t="shared" si="7"/>
        <v>0</v>
      </c>
      <c r="S104" s="19">
        <f t="shared" si="8"/>
        <v>0</v>
      </c>
    </row>
    <row r="105" spans="1:19" x14ac:dyDescent="0.25">
      <c r="A105" s="26">
        <f>Wellpath!E105</f>
        <v>3060</v>
      </c>
      <c r="B105" s="22">
        <v>0</v>
      </c>
      <c r="C105" s="22">
        <v>0</v>
      </c>
      <c r="D105" s="22">
        <v>-1</v>
      </c>
      <c r="E105" s="20">
        <f>Model!$W$28*((drdp!B105+drdp!K105)*XYM2!$B105+(drdp!E105+drdp!N105)*XYM2!$C105+(drdp!H105+drdp!Q105)*XYM2!$D105)</f>
        <v>4.3799891240513089E-2</v>
      </c>
      <c r="F105" s="20">
        <f>Model!$W$28*((drdp!C105+drdp!L105)*XYM2!$B105+(drdp!F105+drdp!O105)*XYM2!$C105+(drdp!I105+drdp!R105)*XYM2!$D105)</f>
        <v>-1.1736145486466487E-2</v>
      </c>
      <c r="G105" s="20">
        <f>Model!$W$28*((drdp!D105+drdp!M105)*XYM2!$B105+(drdp!G105+drdp!P105)*XYM2!$C105+(drdp!J105+drdp!S105)*XYM2!$D105)</f>
        <v>0</v>
      </c>
      <c r="H105" s="18">
        <f>Model!$W$28*((drdp!B105)*XYM2!$B105+(drdp!E105)*XYM2!$C105+(drdp!H105)*XYM2!$D105)</f>
        <v>2.1899945620256545E-2</v>
      </c>
      <c r="I105" s="18">
        <f>Model!$W$28*((drdp!C105)*XYM2!$B105+(drdp!F105)*XYM2!$C105+(drdp!I105)*XYM2!$D105)</f>
        <v>-5.8680727432332434E-3</v>
      </c>
      <c r="J105" s="18">
        <f>Model!$W$28*((drdp!D105)*XYM2!$B105+(drdp!G105)*XYM2!$C105+(drdp!J105)*XYM2!$D105)</f>
        <v>0</v>
      </c>
      <c r="K105" s="21">
        <f>SUM(E$3:E104)+H105</f>
        <v>2.1259673284611167</v>
      </c>
      <c r="L105" s="21">
        <f>SUM(F$3:F104)+I105</f>
        <v>-0.56965122879610797</v>
      </c>
      <c r="M105" s="21">
        <f>SUM(G$3:G104)+J105</f>
        <v>0</v>
      </c>
      <c r="N105" s="19">
        <f t="shared" si="5"/>
        <v>4.5197370816840978</v>
      </c>
      <c r="O105" s="19">
        <f t="shared" si="5"/>
        <v>0.32450252246891576</v>
      </c>
      <c r="P105" s="19">
        <f t="shared" si="5"/>
        <v>0</v>
      </c>
      <c r="Q105" s="19">
        <f t="shared" si="6"/>
        <v>-1.2110599010382539</v>
      </c>
      <c r="R105" s="19">
        <f t="shared" si="7"/>
        <v>0</v>
      </c>
      <c r="S105" s="19">
        <f t="shared" si="8"/>
        <v>0</v>
      </c>
    </row>
    <row r="106" spans="1:19" x14ac:dyDescent="0.25">
      <c r="A106" s="26">
        <f>Wellpath!E106</f>
        <v>3090</v>
      </c>
      <c r="B106" s="22">
        <v>0</v>
      </c>
      <c r="C106" s="22">
        <v>0</v>
      </c>
      <c r="D106" s="22">
        <v>-1</v>
      </c>
      <c r="E106" s="20">
        <f>Model!$W$28*((drdp!B106+drdp!K106)*XYM2!$B106+(drdp!E106+drdp!N106)*XYM2!$C106+(drdp!H106+drdp!Q106)*XYM2!$D106)</f>
        <v>4.3799891240513089E-2</v>
      </c>
      <c r="F106" s="20">
        <f>Model!$W$28*((drdp!C106+drdp!L106)*XYM2!$B106+(drdp!F106+drdp!O106)*XYM2!$C106+(drdp!I106+drdp!R106)*XYM2!$D106)</f>
        <v>-1.1736145486466487E-2</v>
      </c>
      <c r="G106" s="20">
        <f>Model!$W$28*((drdp!D106+drdp!M106)*XYM2!$B106+(drdp!G106+drdp!P106)*XYM2!$C106+(drdp!J106+drdp!S106)*XYM2!$D106)</f>
        <v>0</v>
      </c>
      <c r="H106" s="18">
        <f>Model!$W$28*((drdp!B106)*XYM2!$B106+(drdp!E106)*XYM2!$C106+(drdp!H106)*XYM2!$D106)</f>
        <v>2.1899945620256545E-2</v>
      </c>
      <c r="I106" s="18">
        <f>Model!$W$28*((drdp!C106)*XYM2!$B106+(drdp!F106)*XYM2!$C106+(drdp!I106)*XYM2!$D106)</f>
        <v>-5.8680727432332434E-3</v>
      </c>
      <c r="J106" s="18">
        <f>Model!$W$28*((drdp!D106)*XYM2!$B106+(drdp!G106)*XYM2!$C106+(drdp!J106)*XYM2!$D106)</f>
        <v>0</v>
      </c>
      <c r="K106" s="21">
        <f>SUM(E$3:E105)+H106</f>
        <v>2.16976721970163</v>
      </c>
      <c r="L106" s="21">
        <f>SUM(F$3:F105)+I106</f>
        <v>-0.58138737428257448</v>
      </c>
      <c r="M106" s="21">
        <f>SUM(G$3:G105)+J106</f>
        <v>0</v>
      </c>
      <c r="N106" s="19">
        <f t="shared" si="5"/>
        <v>4.7078897876917418</v>
      </c>
      <c r="O106" s="19">
        <f t="shared" si="5"/>
        <v>0.33801127897518635</v>
      </c>
      <c r="P106" s="19">
        <f t="shared" si="5"/>
        <v>0</v>
      </c>
      <c r="Q106" s="19">
        <f t="shared" si="6"/>
        <v>-1.2614752666667326</v>
      </c>
      <c r="R106" s="19">
        <f t="shared" si="7"/>
        <v>0</v>
      </c>
      <c r="S106" s="19">
        <f t="shared" si="8"/>
        <v>0</v>
      </c>
    </row>
    <row r="107" spans="1:19" x14ac:dyDescent="0.25">
      <c r="A107" s="26">
        <f>Wellpath!E107</f>
        <v>3120</v>
      </c>
      <c r="B107" s="22">
        <v>0</v>
      </c>
      <c r="C107" s="22">
        <v>0</v>
      </c>
      <c r="D107" s="22">
        <v>-1</v>
      </c>
      <c r="E107" s="20">
        <f>Model!$W$28*((drdp!B107+drdp!K107)*XYM2!$B107+(drdp!E107+drdp!N107)*XYM2!$C107+(drdp!H107+drdp!Q107)*XYM2!$D107)</f>
        <v>4.3799891240513089E-2</v>
      </c>
      <c r="F107" s="20">
        <f>Model!$W$28*((drdp!C107+drdp!L107)*XYM2!$B107+(drdp!F107+drdp!O107)*XYM2!$C107+(drdp!I107+drdp!R107)*XYM2!$D107)</f>
        <v>-1.1736145486466487E-2</v>
      </c>
      <c r="G107" s="20">
        <f>Model!$W$28*((drdp!D107+drdp!M107)*XYM2!$B107+(drdp!G107+drdp!P107)*XYM2!$C107+(drdp!J107+drdp!S107)*XYM2!$D107)</f>
        <v>0</v>
      </c>
      <c r="H107" s="18">
        <f>Model!$W$28*((drdp!B107)*XYM2!$B107+(drdp!E107)*XYM2!$C107+(drdp!H107)*XYM2!$D107)</f>
        <v>2.1899945620256545E-2</v>
      </c>
      <c r="I107" s="18">
        <f>Model!$W$28*((drdp!C107)*XYM2!$B107+(drdp!F107)*XYM2!$C107+(drdp!I107)*XYM2!$D107)</f>
        <v>-5.8680727432332434E-3</v>
      </c>
      <c r="J107" s="18">
        <f>Model!$W$28*((drdp!D107)*XYM2!$B107+(drdp!G107)*XYM2!$C107+(drdp!J107)*XYM2!$D107)</f>
        <v>0</v>
      </c>
      <c r="K107" s="21">
        <f>SUM(E$3:E106)+H107</f>
        <v>2.2135671109421433</v>
      </c>
      <c r="L107" s="21">
        <f>SUM(F$3:F106)+I107</f>
        <v>-0.59312351976904099</v>
      </c>
      <c r="M107" s="21">
        <f>SUM(G$3:G106)+J107</f>
        <v>0</v>
      </c>
      <c r="N107" s="19">
        <f t="shared" si="5"/>
        <v>4.8998793546447468</v>
      </c>
      <c r="O107" s="19">
        <f t="shared" si="5"/>
        <v>0.35179550970321594</v>
      </c>
      <c r="P107" s="19">
        <f t="shared" si="5"/>
        <v>0</v>
      </c>
      <c r="Q107" s="19">
        <f t="shared" si="6"/>
        <v>-1.3129187160869913</v>
      </c>
      <c r="R107" s="19">
        <f t="shared" si="7"/>
        <v>0</v>
      </c>
      <c r="S107" s="19">
        <f t="shared" si="8"/>
        <v>0</v>
      </c>
    </row>
    <row r="108" spans="1:19" x14ac:dyDescent="0.25">
      <c r="A108" s="26">
        <f>Wellpath!E108</f>
        <v>3150</v>
      </c>
      <c r="B108" s="22">
        <v>0</v>
      </c>
      <c r="C108" s="22">
        <v>0</v>
      </c>
      <c r="D108" s="22">
        <v>-1</v>
      </c>
      <c r="E108" s="20">
        <f>Model!$W$28*((drdp!B108+drdp!K108)*XYM2!$B108+(drdp!E108+drdp!N108)*XYM2!$C108+(drdp!H108+drdp!Q108)*XYM2!$D108)</f>
        <v>4.3799891240513089E-2</v>
      </c>
      <c r="F108" s="20">
        <f>Model!$W$28*((drdp!C108+drdp!L108)*XYM2!$B108+(drdp!F108+drdp!O108)*XYM2!$C108+(drdp!I108+drdp!R108)*XYM2!$D108)</f>
        <v>-1.1736145486466487E-2</v>
      </c>
      <c r="G108" s="20">
        <f>Model!$W$28*((drdp!D108+drdp!M108)*XYM2!$B108+(drdp!G108+drdp!P108)*XYM2!$C108+(drdp!J108+drdp!S108)*XYM2!$D108)</f>
        <v>0</v>
      </c>
      <c r="H108" s="18">
        <f>Model!$W$28*((drdp!B108)*XYM2!$B108+(drdp!E108)*XYM2!$C108+(drdp!H108)*XYM2!$D108)</f>
        <v>2.1899945620256545E-2</v>
      </c>
      <c r="I108" s="18">
        <f>Model!$W$28*((drdp!C108)*XYM2!$B108+(drdp!F108)*XYM2!$C108+(drdp!I108)*XYM2!$D108)</f>
        <v>-5.8680727432332434E-3</v>
      </c>
      <c r="J108" s="18">
        <f>Model!$W$28*((drdp!D108)*XYM2!$B108+(drdp!G108)*XYM2!$C108+(drdp!J108)*XYM2!$D108)</f>
        <v>0</v>
      </c>
      <c r="K108" s="21">
        <f>SUM(E$3:E107)+H108</f>
        <v>2.2573670021826566</v>
      </c>
      <c r="L108" s="21">
        <f>SUM(F$3:F107)+I108</f>
        <v>-0.60485966525550749</v>
      </c>
      <c r="M108" s="21">
        <f>SUM(G$3:G107)+J108</f>
        <v>0</v>
      </c>
      <c r="N108" s="19">
        <f t="shared" si="5"/>
        <v>5.0957057825431145</v>
      </c>
      <c r="O108" s="19">
        <f t="shared" si="5"/>
        <v>0.36585521465300458</v>
      </c>
      <c r="P108" s="19">
        <f t="shared" si="5"/>
        <v>0</v>
      </c>
      <c r="Q108" s="19">
        <f t="shared" si="6"/>
        <v>-1.3653902492990302</v>
      </c>
      <c r="R108" s="19">
        <f t="shared" si="7"/>
        <v>0</v>
      </c>
      <c r="S108" s="19">
        <f t="shared" si="8"/>
        <v>0</v>
      </c>
    </row>
    <row r="109" spans="1:19" x14ac:dyDescent="0.25">
      <c r="A109" s="26">
        <f>Wellpath!E109</f>
        <v>3180</v>
      </c>
      <c r="B109" s="22">
        <v>0</v>
      </c>
      <c r="C109" s="22">
        <v>0</v>
      </c>
      <c r="D109" s="22">
        <v>-1</v>
      </c>
      <c r="E109" s="20">
        <f>Model!$W$28*((drdp!B109+drdp!K109)*XYM2!$B109+(drdp!E109+drdp!N109)*XYM2!$C109+(drdp!H109+drdp!Q109)*XYM2!$D109)</f>
        <v>4.3799891240513089E-2</v>
      </c>
      <c r="F109" s="20">
        <f>Model!$W$28*((drdp!C109+drdp!L109)*XYM2!$B109+(drdp!F109+drdp!O109)*XYM2!$C109+(drdp!I109+drdp!R109)*XYM2!$D109)</f>
        <v>-1.1736145486466487E-2</v>
      </c>
      <c r="G109" s="20">
        <f>Model!$W$28*((drdp!D109+drdp!M109)*XYM2!$B109+(drdp!G109+drdp!P109)*XYM2!$C109+(drdp!J109+drdp!S109)*XYM2!$D109)</f>
        <v>0</v>
      </c>
      <c r="H109" s="18">
        <f>Model!$W$28*((drdp!B109)*XYM2!$B109+(drdp!E109)*XYM2!$C109+(drdp!H109)*XYM2!$D109)</f>
        <v>2.1899945620256545E-2</v>
      </c>
      <c r="I109" s="18">
        <f>Model!$W$28*((drdp!C109)*XYM2!$B109+(drdp!F109)*XYM2!$C109+(drdp!I109)*XYM2!$D109)</f>
        <v>-5.8680727432332434E-3</v>
      </c>
      <c r="J109" s="18">
        <f>Model!$W$28*((drdp!D109)*XYM2!$B109+(drdp!G109)*XYM2!$C109+(drdp!J109)*XYM2!$D109)</f>
        <v>0</v>
      </c>
      <c r="K109" s="21">
        <f>SUM(E$3:E108)+H109</f>
        <v>2.3011668934231699</v>
      </c>
      <c r="L109" s="21">
        <f>SUM(F$3:F108)+I109</f>
        <v>-0.616595810741974</v>
      </c>
      <c r="M109" s="21">
        <f>SUM(G$3:G108)+J109</f>
        <v>0</v>
      </c>
      <c r="N109" s="19">
        <f t="shared" si="5"/>
        <v>5.2953690713868431</v>
      </c>
      <c r="O109" s="19">
        <f t="shared" si="5"/>
        <v>0.38019039382455222</v>
      </c>
      <c r="P109" s="19">
        <f t="shared" si="5"/>
        <v>0</v>
      </c>
      <c r="Q109" s="19">
        <f t="shared" si="6"/>
        <v>-1.4188898663028491</v>
      </c>
      <c r="R109" s="19">
        <f t="shared" si="7"/>
        <v>0</v>
      </c>
      <c r="S109" s="19">
        <f t="shared" si="8"/>
        <v>0</v>
      </c>
    </row>
    <row r="110" spans="1:19" x14ac:dyDescent="0.25">
      <c r="A110" s="26">
        <f>Wellpath!E110</f>
        <v>3210</v>
      </c>
      <c r="B110" s="22">
        <v>0</v>
      </c>
      <c r="C110" s="22">
        <v>0</v>
      </c>
      <c r="D110" s="22">
        <v>-1</v>
      </c>
      <c r="E110" s="20">
        <f>Model!$W$28*((drdp!B110+drdp!K110)*XYM2!$B110+(drdp!E110+drdp!N110)*XYM2!$C110+(drdp!H110+drdp!Q110)*XYM2!$D110)</f>
        <v>4.3799891240513089E-2</v>
      </c>
      <c r="F110" s="20">
        <f>Model!$W$28*((drdp!C110+drdp!L110)*XYM2!$B110+(drdp!F110+drdp!O110)*XYM2!$C110+(drdp!I110+drdp!R110)*XYM2!$D110)</f>
        <v>-1.1736145486466487E-2</v>
      </c>
      <c r="G110" s="20">
        <f>Model!$W$28*((drdp!D110+drdp!M110)*XYM2!$B110+(drdp!G110+drdp!P110)*XYM2!$C110+(drdp!J110+drdp!S110)*XYM2!$D110)</f>
        <v>0</v>
      </c>
      <c r="H110" s="18">
        <f>Model!$W$28*((drdp!B110)*XYM2!$B110+(drdp!E110)*XYM2!$C110+(drdp!H110)*XYM2!$D110)</f>
        <v>2.1899945620256545E-2</v>
      </c>
      <c r="I110" s="18">
        <f>Model!$W$28*((drdp!C110)*XYM2!$B110+(drdp!F110)*XYM2!$C110+(drdp!I110)*XYM2!$D110)</f>
        <v>-5.8680727432332434E-3</v>
      </c>
      <c r="J110" s="18">
        <f>Model!$W$28*((drdp!D110)*XYM2!$B110+(drdp!G110)*XYM2!$C110+(drdp!J110)*XYM2!$D110)</f>
        <v>0</v>
      </c>
      <c r="K110" s="21">
        <f>SUM(E$3:E109)+H110</f>
        <v>2.3449667846636832</v>
      </c>
      <c r="L110" s="21">
        <f>SUM(F$3:F109)+I110</f>
        <v>-0.62833195622844051</v>
      </c>
      <c r="M110" s="21">
        <f>SUM(G$3:G109)+J110</f>
        <v>0</v>
      </c>
      <c r="N110" s="19">
        <f t="shared" si="5"/>
        <v>5.4988692211759327</v>
      </c>
      <c r="O110" s="19">
        <f t="shared" si="5"/>
        <v>0.39480104721785886</v>
      </c>
      <c r="P110" s="19">
        <f t="shared" si="5"/>
        <v>0</v>
      </c>
      <c r="Q110" s="19">
        <f t="shared" si="6"/>
        <v>-1.4734175670984484</v>
      </c>
      <c r="R110" s="19">
        <f t="shared" si="7"/>
        <v>0</v>
      </c>
      <c r="S110" s="19">
        <f t="shared" si="8"/>
        <v>0</v>
      </c>
    </row>
    <row r="111" spans="1:19" x14ac:dyDescent="0.25">
      <c r="A111" s="26">
        <f>Wellpath!E111</f>
        <v>3240</v>
      </c>
      <c r="B111" s="22">
        <v>0</v>
      </c>
      <c r="C111" s="22">
        <v>0</v>
      </c>
      <c r="D111" s="22">
        <v>-1</v>
      </c>
      <c r="E111" s="20">
        <f>Model!$W$28*((drdp!B111+drdp!K111)*XYM2!$B111+(drdp!E111+drdp!N111)*XYM2!$C111+(drdp!H111+drdp!Q111)*XYM2!$D111)</f>
        <v>4.3799891240513089E-2</v>
      </c>
      <c r="F111" s="20">
        <f>Model!$W$28*((drdp!C111+drdp!L111)*XYM2!$B111+(drdp!F111+drdp!O111)*XYM2!$C111+(drdp!I111+drdp!R111)*XYM2!$D111)</f>
        <v>-1.1736145486466487E-2</v>
      </c>
      <c r="G111" s="20">
        <f>Model!$W$28*((drdp!D111+drdp!M111)*XYM2!$B111+(drdp!G111+drdp!P111)*XYM2!$C111+(drdp!J111+drdp!S111)*XYM2!$D111)</f>
        <v>0</v>
      </c>
      <c r="H111" s="18">
        <f>Model!$W$28*((drdp!B111)*XYM2!$B111+(drdp!E111)*XYM2!$C111+(drdp!H111)*XYM2!$D111)</f>
        <v>2.1899945620256545E-2</v>
      </c>
      <c r="I111" s="18">
        <f>Model!$W$28*((drdp!C111)*XYM2!$B111+(drdp!F111)*XYM2!$C111+(drdp!I111)*XYM2!$D111)</f>
        <v>-5.8680727432332434E-3</v>
      </c>
      <c r="J111" s="18">
        <f>Model!$W$28*((drdp!D111)*XYM2!$B111+(drdp!G111)*XYM2!$C111+(drdp!J111)*XYM2!$D111)</f>
        <v>0</v>
      </c>
      <c r="K111" s="21">
        <f>SUM(E$3:E110)+H111</f>
        <v>2.3887666759041966</v>
      </c>
      <c r="L111" s="21">
        <f>SUM(F$3:F110)+I111</f>
        <v>-0.64006810171490702</v>
      </c>
      <c r="M111" s="21">
        <f>SUM(G$3:G110)+J111</f>
        <v>0</v>
      </c>
      <c r="N111" s="19">
        <f t="shared" si="5"/>
        <v>5.706206231910385</v>
      </c>
      <c r="O111" s="19">
        <f t="shared" si="5"/>
        <v>0.40968717483292455</v>
      </c>
      <c r="P111" s="19">
        <f t="shared" si="5"/>
        <v>0</v>
      </c>
      <c r="Q111" s="19">
        <f t="shared" si="6"/>
        <v>-1.5289733516858277</v>
      </c>
      <c r="R111" s="19">
        <f t="shared" si="7"/>
        <v>0</v>
      </c>
      <c r="S111" s="19">
        <f t="shared" si="8"/>
        <v>0</v>
      </c>
    </row>
    <row r="112" spans="1:19" x14ac:dyDescent="0.25">
      <c r="A112" s="26">
        <f>Wellpath!E112</f>
        <v>3270</v>
      </c>
      <c r="B112" s="22">
        <v>0</v>
      </c>
      <c r="C112" s="22">
        <v>0</v>
      </c>
      <c r="D112" s="22">
        <v>-1</v>
      </c>
      <c r="E112" s="20">
        <f>Model!$W$28*((drdp!B112+drdp!K112)*XYM2!$B112+(drdp!E112+drdp!N112)*XYM2!$C112+(drdp!H112+drdp!Q112)*XYM2!$D112)</f>
        <v>4.3799891240513089E-2</v>
      </c>
      <c r="F112" s="20">
        <f>Model!$W$28*((drdp!C112+drdp!L112)*XYM2!$B112+(drdp!F112+drdp!O112)*XYM2!$C112+(drdp!I112+drdp!R112)*XYM2!$D112)</f>
        <v>-1.1736145486466487E-2</v>
      </c>
      <c r="G112" s="20">
        <f>Model!$W$28*((drdp!D112+drdp!M112)*XYM2!$B112+(drdp!G112+drdp!P112)*XYM2!$C112+(drdp!J112+drdp!S112)*XYM2!$D112)</f>
        <v>0</v>
      </c>
      <c r="H112" s="18">
        <f>Model!$W$28*((drdp!B112)*XYM2!$B112+(drdp!E112)*XYM2!$C112+(drdp!H112)*XYM2!$D112)</f>
        <v>2.1899945620256545E-2</v>
      </c>
      <c r="I112" s="18">
        <f>Model!$W$28*((drdp!C112)*XYM2!$B112+(drdp!F112)*XYM2!$C112+(drdp!I112)*XYM2!$D112)</f>
        <v>-5.8680727432332434E-3</v>
      </c>
      <c r="J112" s="18">
        <f>Model!$W$28*((drdp!D112)*XYM2!$B112+(drdp!G112)*XYM2!$C112+(drdp!J112)*XYM2!$D112)</f>
        <v>0</v>
      </c>
      <c r="K112" s="21">
        <f>SUM(E$3:E111)+H112</f>
        <v>2.4325665671447099</v>
      </c>
      <c r="L112" s="21">
        <f>SUM(F$3:F111)+I112</f>
        <v>-0.65180424720137353</v>
      </c>
      <c r="M112" s="21">
        <f>SUM(G$3:G111)+J112</f>
        <v>0</v>
      </c>
      <c r="N112" s="19">
        <f t="shared" si="5"/>
        <v>5.9173801035901983</v>
      </c>
      <c r="O112" s="19">
        <f t="shared" si="5"/>
        <v>0.42484877666974924</v>
      </c>
      <c r="P112" s="19">
        <f t="shared" si="5"/>
        <v>0</v>
      </c>
      <c r="Q112" s="19">
        <f t="shared" si="6"/>
        <v>-1.585557220064987</v>
      </c>
      <c r="R112" s="19">
        <f t="shared" si="7"/>
        <v>0</v>
      </c>
      <c r="S112" s="19">
        <f t="shared" si="8"/>
        <v>0</v>
      </c>
    </row>
    <row r="113" spans="1:19" x14ac:dyDescent="0.25">
      <c r="A113" s="26">
        <f>Wellpath!E113</f>
        <v>3300</v>
      </c>
      <c r="B113" s="22">
        <v>0</v>
      </c>
      <c r="C113" s="22">
        <v>0</v>
      </c>
      <c r="D113" s="22">
        <v>-1</v>
      </c>
      <c r="E113" s="20">
        <f>Model!$W$28*((drdp!B113+drdp!K113)*XYM2!$B113+(drdp!E113+drdp!N113)*XYM2!$C113+(drdp!H113+drdp!Q113)*XYM2!$D113)</f>
        <v>4.3799891240513089E-2</v>
      </c>
      <c r="F113" s="20">
        <f>Model!$W$28*((drdp!C113+drdp!L113)*XYM2!$B113+(drdp!F113+drdp!O113)*XYM2!$C113+(drdp!I113+drdp!R113)*XYM2!$D113)</f>
        <v>-1.1736145486466487E-2</v>
      </c>
      <c r="G113" s="20">
        <f>Model!$W$28*((drdp!D113+drdp!M113)*XYM2!$B113+(drdp!G113+drdp!P113)*XYM2!$C113+(drdp!J113+drdp!S113)*XYM2!$D113)</f>
        <v>0</v>
      </c>
      <c r="H113" s="18">
        <f>Model!$W$28*((drdp!B113)*XYM2!$B113+(drdp!E113)*XYM2!$C113+(drdp!H113)*XYM2!$D113)</f>
        <v>2.1899945620256545E-2</v>
      </c>
      <c r="I113" s="18">
        <f>Model!$W$28*((drdp!C113)*XYM2!$B113+(drdp!F113)*XYM2!$C113+(drdp!I113)*XYM2!$D113)</f>
        <v>-5.8680727432332434E-3</v>
      </c>
      <c r="J113" s="18">
        <f>Model!$W$28*((drdp!D113)*XYM2!$B113+(drdp!G113)*XYM2!$C113+(drdp!J113)*XYM2!$D113)</f>
        <v>0</v>
      </c>
      <c r="K113" s="21">
        <f>SUM(E$3:E112)+H113</f>
        <v>2.4763664583852232</v>
      </c>
      <c r="L113" s="21">
        <f>SUM(F$3:F112)+I113</f>
        <v>-0.66354039268784004</v>
      </c>
      <c r="M113" s="21">
        <f>SUM(G$3:G112)+J113</f>
        <v>0</v>
      </c>
      <c r="N113" s="19">
        <f t="shared" si="5"/>
        <v>6.1323908362153734</v>
      </c>
      <c r="O113" s="19">
        <f t="shared" si="5"/>
        <v>0.44028585272833298</v>
      </c>
      <c r="P113" s="19">
        <f t="shared" si="5"/>
        <v>0</v>
      </c>
      <c r="Q113" s="19">
        <f t="shared" si="6"/>
        <v>-1.6431691722359267</v>
      </c>
      <c r="R113" s="19">
        <f t="shared" si="7"/>
        <v>0</v>
      </c>
      <c r="S113" s="19">
        <f t="shared" si="8"/>
        <v>0</v>
      </c>
    </row>
    <row r="114" spans="1:19" x14ac:dyDescent="0.25">
      <c r="A114" s="26">
        <f>Wellpath!E114</f>
        <v>3330</v>
      </c>
      <c r="B114" s="22">
        <v>0</v>
      </c>
      <c r="C114" s="22">
        <v>0</v>
      </c>
      <c r="D114" s="22">
        <v>-1</v>
      </c>
      <c r="E114" s="20">
        <f>Model!$W$28*((drdp!B114+drdp!K114)*XYM2!$B114+(drdp!E114+drdp!N114)*XYM2!$C114+(drdp!H114+drdp!Q114)*XYM2!$D114)</f>
        <v>4.3799891240513089E-2</v>
      </c>
      <c r="F114" s="20">
        <f>Model!$W$28*((drdp!C114+drdp!L114)*XYM2!$B114+(drdp!F114+drdp!O114)*XYM2!$C114+(drdp!I114+drdp!R114)*XYM2!$D114)</f>
        <v>-1.1736145486466487E-2</v>
      </c>
      <c r="G114" s="20">
        <f>Model!$W$28*((drdp!D114+drdp!M114)*XYM2!$B114+(drdp!G114+drdp!P114)*XYM2!$C114+(drdp!J114+drdp!S114)*XYM2!$D114)</f>
        <v>0</v>
      </c>
      <c r="H114" s="18">
        <f>Model!$W$28*((drdp!B114)*XYM2!$B114+(drdp!E114)*XYM2!$C114+(drdp!H114)*XYM2!$D114)</f>
        <v>2.1899945620256545E-2</v>
      </c>
      <c r="I114" s="18">
        <f>Model!$W$28*((drdp!C114)*XYM2!$B114+(drdp!F114)*XYM2!$C114+(drdp!I114)*XYM2!$D114)</f>
        <v>-5.8680727432332434E-3</v>
      </c>
      <c r="J114" s="18">
        <f>Model!$W$28*((drdp!D114)*XYM2!$B114+(drdp!G114)*XYM2!$C114+(drdp!J114)*XYM2!$D114)</f>
        <v>0</v>
      </c>
      <c r="K114" s="21">
        <f>SUM(E$3:E113)+H114</f>
        <v>2.5201663496257365</v>
      </c>
      <c r="L114" s="21">
        <f>SUM(F$3:F113)+I114</f>
        <v>-0.67527653817430655</v>
      </c>
      <c r="M114" s="21">
        <f>SUM(G$3:G113)+J114</f>
        <v>0</v>
      </c>
      <c r="N114" s="19">
        <f t="shared" si="5"/>
        <v>6.3512384297859095</v>
      </c>
      <c r="O114" s="19">
        <f t="shared" si="5"/>
        <v>0.45599840300867567</v>
      </c>
      <c r="P114" s="19">
        <f t="shared" si="5"/>
        <v>0</v>
      </c>
      <c r="Q114" s="19">
        <f t="shared" si="6"/>
        <v>-1.7018092081986465</v>
      </c>
      <c r="R114" s="19">
        <f t="shared" si="7"/>
        <v>0</v>
      </c>
      <c r="S114" s="19">
        <f t="shared" si="8"/>
        <v>0</v>
      </c>
    </row>
    <row r="115" spans="1:19" x14ac:dyDescent="0.25">
      <c r="A115" s="26">
        <f>Wellpath!E115</f>
        <v>3360</v>
      </c>
      <c r="B115" s="22">
        <v>0</v>
      </c>
      <c r="C115" s="22">
        <v>0</v>
      </c>
      <c r="D115" s="22">
        <v>-1</v>
      </c>
      <c r="E115" s="20">
        <f>Model!$W$28*((drdp!B115+drdp!K115)*XYM2!$B115+(drdp!E115+drdp!N115)*XYM2!$C115+(drdp!H115+drdp!Q115)*XYM2!$D115)</f>
        <v>4.3799891240513089E-2</v>
      </c>
      <c r="F115" s="20">
        <f>Model!$W$28*((drdp!C115+drdp!L115)*XYM2!$B115+(drdp!F115+drdp!O115)*XYM2!$C115+(drdp!I115+drdp!R115)*XYM2!$D115)</f>
        <v>-1.1736145486466487E-2</v>
      </c>
      <c r="G115" s="20">
        <f>Model!$W$28*((drdp!D115+drdp!M115)*XYM2!$B115+(drdp!G115+drdp!P115)*XYM2!$C115+(drdp!J115+drdp!S115)*XYM2!$D115)</f>
        <v>0</v>
      </c>
      <c r="H115" s="18">
        <f>Model!$W$28*((drdp!B115)*XYM2!$B115+(drdp!E115)*XYM2!$C115+(drdp!H115)*XYM2!$D115)</f>
        <v>2.1899945620256545E-2</v>
      </c>
      <c r="I115" s="18">
        <f>Model!$W$28*((drdp!C115)*XYM2!$B115+(drdp!F115)*XYM2!$C115+(drdp!I115)*XYM2!$D115)</f>
        <v>-5.8680727432332434E-3</v>
      </c>
      <c r="J115" s="18">
        <f>Model!$W$28*((drdp!D115)*XYM2!$B115+(drdp!G115)*XYM2!$C115+(drdp!J115)*XYM2!$D115)</f>
        <v>0</v>
      </c>
      <c r="K115" s="21">
        <f>SUM(E$3:E114)+H115</f>
        <v>2.5639662408662498</v>
      </c>
      <c r="L115" s="21">
        <f>SUM(F$3:F114)+I115</f>
        <v>-0.68701268366077306</v>
      </c>
      <c r="M115" s="21">
        <f>SUM(G$3:G114)+J115</f>
        <v>0</v>
      </c>
      <c r="N115" s="19">
        <f t="shared" si="5"/>
        <v>6.5739228843018083</v>
      </c>
      <c r="O115" s="19">
        <f t="shared" si="5"/>
        <v>0.47198642751077746</v>
      </c>
      <c r="P115" s="19">
        <f t="shared" si="5"/>
        <v>0</v>
      </c>
      <c r="Q115" s="19">
        <f t="shared" si="6"/>
        <v>-1.7614773279531464</v>
      </c>
      <c r="R115" s="19">
        <f t="shared" si="7"/>
        <v>0</v>
      </c>
      <c r="S115" s="19">
        <f t="shared" si="8"/>
        <v>0</v>
      </c>
    </row>
    <row r="116" spans="1:19" x14ac:dyDescent="0.25">
      <c r="A116" s="26">
        <f>Wellpath!E116</f>
        <v>3390</v>
      </c>
      <c r="B116" s="22">
        <v>0</v>
      </c>
      <c r="C116" s="22">
        <v>0</v>
      </c>
      <c r="D116" s="22">
        <v>-1</v>
      </c>
      <c r="E116" s="20">
        <f>Model!$W$28*((drdp!B116+drdp!K116)*XYM2!$B116+(drdp!E116+drdp!N116)*XYM2!$C116+(drdp!H116+drdp!Q116)*XYM2!$D116)</f>
        <v>4.3799891240513089E-2</v>
      </c>
      <c r="F116" s="20">
        <f>Model!$W$28*((drdp!C116+drdp!L116)*XYM2!$B116+(drdp!F116+drdp!O116)*XYM2!$C116+(drdp!I116+drdp!R116)*XYM2!$D116)</f>
        <v>-1.1736145486466487E-2</v>
      </c>
      <c r="G116" s="20">
        <f>Model!$W$28*((drdp!D116+drdp!M116)*XYM2!$B116+(drdp!G116+drdp!P116)*XYM2!$C116+(drdp!J116+drdp!S116)*XYM2!$D116)</f>
        <v>0</v>
      </c>
      <c r="H116" s="18">
        <f>Model!$W$28*((drdp!B116)*XYM2!$B116+(drdp!E116)*XYM2!$C116+(drdp!H116)*XYM2!$D116)</f>
        <v>2.1899945620256545E-2</v>
      </c>
      <c r="I116" s="18">
        <f>Model!$W$28*((drdp!C116)*XYM2!$B116+(drdp!F116)*XYM2!$C116+(drdp!I116)*XYM2!$D116)</f>
        <v>-5.8680727432332434E-3</v>
      </c>
      <c r="J116" s="18">
        <f>Model!$W$28*((drdp!D116)*XYM2!$B116+(drdp!G116)*XYM2!$C116+(drdp!J116)*XYM2!$D116)</f>
        <v>0</v>
      </c>
      <c r="K116" s="21">
        <f>SUM(E$3:E115)+H116</f>
        <v>2.6077661321067631</v>
      </c>
      <c r="L116" s="21">
        <f>SUM(F$3:F115)+I116</f>
        <v>-0.69874882914723957</v>
      </c>
      <c r="M116" s="21">
        <f>SUM(G$3:G115)+J116</f>
        <v>0</v>
      </c>
      <c r="N116" s="19">
        <f t="shared" si="5"/>
        <v>6.800444199763068</v>
      </c>
      <c r="O116" s="19">
        <f t="shared" si="5"/>
        <v>0.4882499262346382</v>
      </c>
      <c r="P116" s="19">
        <f t="shared" si="5"/>
        <v>0</v>
      </c>
      <c r="Q116" s="19">
        <f t="shared" si="6"/>
        <v>-1.8221735314994263</v>
      </c>
      <c r="R116" s="19">
        <f t="shared" si="7"/>
        <v>0</v>
      </c>
      <c r="S116" s="19">
        <f t="shared" si="8"/>
        <v>0</v>
      </c>
    </row>
    <row r="117" spans="1:19" x14ac:dyDescent="0.25">
      <c r="A117" s="26">
        <f>Wellpath!E117</f>
        <v>3420</v>
      </c>
      <c r="B117" s="22">
        <v>0</v>
      </c>
      <c r="C117" s="22">
        <v>0</v>
      </c>
      <c r="D117" s="22">
        <v>-1</v>
      </c>
      <c r="E117" s="20">
        <f>Model!$W$28*((drdp!B117+drdp!K117)*XYM2!$B117+(drdp!E117+drdp!N117)*XYM2!$C117+(drdp!H117+drdp!Q117)*XYM2!$D117)</f>
        <v>4.3799891240513089E-2</v>
      </c>
      <c r="F117" s="20">
        <f>Model!$W$28*((drdp!C117+drdp!L117)*XYM2!$B117+(drdp!F117+drdp!O117)*XYM2!$C117+(drdp!I117+drdp!R117)*XYM2!$D117)</f>
        <v>-1.1736145486466487E-2</v>
      </c>
      <c r="G117" s="20">
        <f>Model!$W$28*((drdp!D117+drdp!M117)*XYM2!$B117+(drdp!G117+drdp!P117)*XYM2!$C117+(drdp!J117+drdp!S117)*XYM2!$D117)</f>
        <v>0</v>
      </c>
      <c r="H117" s="18">
        <f>Model!$W$28*((drdp!B117)*XYM2!$B117+(drdp!E117)*XYM2!$C117+(drdp!H117)*XYM2!$D117)</f>
        <v>2.1899945620256545E-2</v>
      </c>
      <c r="I117" s="18">
        <f>Model!$W$28*((drdp!C117)*XYM2!$B117+(drdp!F117)*XYM2!$C117+(drdp!I117)*XYM2!$D117)</f>
        <v>-5.8680727432332434E-3</v>
      </c>
      <c r="J117" s="18">
        <f>Model!$W$28*((drdp!D117)*XYM2!$B117+(drdp!G117)*XYM2!$C117+(drdp!J117)*XYM2!$D117)</f>
        <v>0</v>
      </c>
      <c r="K117" s="21">
        <f>SUM(E$3:E116)+H117</f>
        <v>2.6515660233472764</v>
      </c>
      <c r="L117" s="21">
        <f>SUM(F$3:F116)+I117</f>
        <v>-0.71048497463370608</v>
      </c>
      <c r="M117" s="21">
        <f>SUM(G$3:G116)+J117</f>
        <v>0</v>
      </c>
      <c r="N117" s="19">
        <f t="shared" si="5"/>
        <v>7.0308023761696896</v>
      </c>
      <c r="O117" s="19">
        <f t="shared" si="5"/>
        <v>0.50478889918025793</v>
      </c>
      <c r="P117" s="19">
        <f t="shared" si="5"/>
        <v>0</v>
      </c>
      <c r="Q117" s="19">
        <f t="shared" si="6"/>
        <v>-1.8838978188374866</v>
      </c>
      <c r="R117" s="19">
        <f t="shared" si="7"/>
        <v>0</v>
      </c>
      <c r="S117" s="19">
        <f t="shared" si="8"/>
        <v>0</v>
      </c>
    </row>
    <row r="118" spans="1:19" x14ac:dyDescent="0.25">
      <c r="A118" s="26">
        <f>Wellpath!E118</f>
        <v>3450</v>
      </c>
      <c r="B118" s="22">
        <v>0</v>
      </c>
      <c r="C118" s="22">
        <v>0</v>
      </c>
      <c r="D118" s="22">
        <v>-1</v>
      </c>
      <c r="E118" s="20">
        <f>Model!$W$28*((drdp!B118+drdp!K118)*XYM2!$B118+(drdp!E118+drdp!N118)*XYM2!$C118+(drdp!H118+drdp!Q118)*XYM2!$D118)</f>
        <v>4.3799891240513089E-2</v>
      </c>
      <c r="F118" s="20">
        <f>Model!$W$28*((drdp!C118+drdp!L118)*XYM2!$B118+(drdp!F118+drdp!O118)*XYM2!$C118+(drdp!I118+drdp!R118)*XYM2!$D118)</f>
        <v>-1.1736145486466487E-2</v>
      </c>
      <c r="G118" s="20">
        <f>Model!$W$28*((drdp!D118+drdp!M118)*XYM2!$B118+(drdp!G118+drdp!P118)*XYM2!$C118+(drdp!J118+drdp!S118)*XYM2!$D118)</f>
        <v>0</v>
      </c>
      <c r="H118" s="18">
        <f>Model!$W$28*((drdp!B118)*XYM2!$B118+(drdp!E118)*XYM2!$C118+(drdp!H118)*XYM2!$D118)</f>
        <v>2.1899945620256545E-2</v>
      </c>
      <c r="I118" s="18">
        <f>Model!$W$28*((drdp!C118)*XYM2!$B118+(drdp!F118)*XYM2!$C118+(drdp!I118)*XYM2!$D118)</f>
        <v>-5.8680727432332434E-3</v>
      </c>
      <c r="J118" s="18">
        <f>Model!$W$28*((drdp!D118)*XYM2!$B118+(drdp!G118)*XYM2!$C118+(drdp!J118)*XYM2!$D118)</f>
        <v>0</v>
      </c>
      <c r="K118" s="21">
        <f>SUM(E$3:E117)+H118</f>
        <v>2.6953659145877897</v>
      </c>
      <c r="L118" s="21">
        <f>SUM(F$3:F117)+I118</f>
        <v>-0.72222112012017259</v>
      </c>
      <c r="M118" s="21">
        <f>SUM(G$3:G117)+J118</f>
        <v>0</v>
      </c>
      <c r="N118" s="19">
        <f t="shared" si="5"/>
        <v>7.2649974135216722</v>
      </c>
      <c r="O118" s="19">
        <f t="shared" si="5"/>
        <v>0.52160334634763672</v>
      </c>
      <c r="P118" s="19">
        <f t="shared" si="5"/>
        <v>0</v>
      </c>
      <c r="Q118" s="19">
        <f t="shared" si="6"/>
        <v>-1.946650189967327</v>
      </c>
      <c r="R118" s="19">
        <f t="shared" si="7"/>
        <v>0</v>
      </c>
      <c r="S118" s="19">
        <f t="shared" si="8"/>
        <v>0</v>
      </c>
    </row>
    <row r="119" spans="1:19" x14ac:dyDescent="0.25">
      <c r="A119" s="26">
        <f>Wellpath!E119</f>
        <v>3480</v>
      </c>
      <c r="B119" s="22">
        <v>0</v>
      </c>
      <c r="C119" s="22">
        <v>0</v>
      </c>
      <c r="D119" s="22">
        <v>-1</v>
      </c>
      <c r="E119" s="20">
        <f>Model!$W$28*((drdp!B119+drdp!K119)*XYM2!$B119+(drdp!E119+drdp!N119)*XYM2!$C119+(drdp!H119+drdp!Q119)*XYM2!$D119)</f>
        <v>4.3799891240513089E-2</v>
      </c>
      <c r="F119" s="20">
        <f>Model!$W$28*((drdp!C119+drdp!L119)*XYM2!$B119+(drdp!F119+drdp!O119)*XYM2!$C119+(drdp!I119+drdp!R119)*XYM2!$D119)</f>
        <v>-1.1736145486466487E-2</v>
      </c>
      <c r="G119" s="20">
        <f>Model!$W$28*((drdp!D119+drdp!M119)*XYM2!$B119+(drdp!G119+drdp!P119)*XYM2!$C119+(drdp!J119+drdp!S119)*XYM2!$D119)</f>
        <v>0</v>
      </c>
      <c r="H119" s="18">
        <f>Model!$W$28*((drdp!B119)*XYM2!$B119+(drdp!E119)*XYM2!$C119+(drdp!H119)*XYM2!$D119)</f>
        <v>2.1899945620256545E-2</v>
      </c>
      <c r="I119" s="18">
        <f>Model!$W$28*((drdp!C119)*XYM2!$B119+(drdp!F119)*XYM2!$C119+(drdp!I119)*XYM2!$D119)</f>
        <v>-5.8680727432332434E-3</v>
      </c>
      <c r="J119" s="18">
        <f>Model!$W$28*((drdp!D119)*XYM2!$B119+(drdp!G119)*XYM2!$C119+(drdp!J119)*XYM2!$D119)</f>
        <v>0</v>
      </c>
      <c r="K119" s="21">
        <f>SUM(E$3:E118)+H119</f>
        <v>2.739165805828303</v>
      </c>
      <c r="L119" s="21">
        <f>SUM(F$3:F118)+I119</f>
        <v>-0.7339572656066391</v>
      </c>
      <c r="M119" s="21">
        <f>SUM(G$3:G118)+J119</f>
        <v>0</v>
      </c>
      <c r="N119" s="19">
        <f t="shared" si="5"/>
        <v>7.5030293118190166</v>
      </c>
      <c r="O119" s="19">
        <f t="shared" si="5"/>
        <v>0.53869326773677462</v>
      </c>
      <c r="P119" s="19">
        <f t="shared" si="5"/>
        <v>0</v>
      </c>
      <c r="Q119" s="19">
        <f t="shared" si="6"/>
        <v>-2.0104306448889475</v>
      </c>
      <c r="R119" s="19">
        <f t="shared" si="7"/>
        <v>0</v>
      </c>
      <c r="S119" s="19">
        <f t="shared" si="8"/>
        <v>0</v>
      </c>
    </row>
    <row r="120" spans="1:19" x14ac:dyDescent="0.25">
      <c r="A120" s="26">
        <f>Wellpath!E120</f>
        <v>3510</v>
      </c>
      <c r="B120" s="22">
        <v>0</v>
      </c>
      <c r="C120" s="22">
        <v>0</v>
      </c>
      <c r="D120" s="22">
        <v>-1</v>
      </c>
      <c r="E120" s="20">
        <f>Model!$W$28*((drdp!B120+drdp!K120)*XYM2!$B120+(drdp!E120+drdp!N120)*XYM2!$C120+(drdp!H120+drdp!Q120)*XYM2!$D120)</f>
        <v>4.3799891240513089E-2</v>
      </c>
      <c r="F120" s="20">
        <f>Model!$W$28*((drdp!C120+drdp!L120)*XYM2!$B120+(drdp!F120+drdp!O120)*XYM2!$C120+(drdp!I120+drdp!R120)*XYM2!$D120)</f>
        <v>-1.1736145486466487E-2</v>
      </c>
      <c r="G120" s="20">
        <f>Model!$W$28*((drdp!D120+drdp!M120)*XYM2!$B120+(drdp!G120+drdp!P120)*XYM2!$C120+(drdp!J120+drdp!S120)*XYM2!$D120)</f>
        <v>0</v>
      </c>
      <c r="H120" s="18">
        <f>Model!$W$28*((drdp!B120)*XYM2!$B120+(drdp!E120)*XYM2!$C120+(drdp!H120)*XYM2!$D120)</f>
        <v>2.1899945620256545E-2</v>
      </c>
      <c r="I120" s="18">
        <f>Model!$W$28*((drdp!C120)*XYM2!$B120+(drdp!F120)*XYM2!$C120+(drdp!I120)*XYM2!$D120)</f>
        <v>-5.8680727432332434E-3</v>
      </c>
      <c r="J120" s="18">
        <f>Model!$W$28*((drdp!D120)*XYM2!$B120+(drdp!G120)*XYM2!$C120+(drdp!J120)*XYM2!$D120)</f>
        <v>0</v>
      </c>
      <c r="K120" s="21">
        <f>SUM(E$3:E119)+H120</f>
        <v>2.7829656970688164</v>
      </c>
      <c r="L120" s="21">
        <f>SUM(F$3:F119)+I120</f>
        <v>-0.74569341109310561</v>
      </c>
      <c r="M120" s="21">
        <f>SUM(G$3:G119)+J120</f>
        <v>0</v>
      </c>
      <c r="N120" s="19">
        <f t="shared" si="5"/>
        <v>7.7448980710617228</v>
      </c>
      <c r="O120" s="19">
        <f t="shared" si="5"/>
        <v>0.5560586633476714</v>
      </c>
      <c r="P120" s="19">
        <f t="shared" si="5"/>
        <v>0</v>
      </c>
      <c r="Q120" s="19">
        <f t="shared" si="6"/>
        <v>-2.0752391836023483</v>
      </c>
      <c r="R120" s="19">
        <f t="shared" si="7"/>
        <v>0</v>
      </c>
      <c r="S120" s="19">
        <f t="shared" si="8"/>
        <v>0</v>
      </c>
    </row>
    <row r="121" spans="1:19" x14ac:dyDescent="0.25">
      <c r="A121" s="26">
        <f>Wellpath!E121</f>
        <v>3540</v>
      </c>
      <c r="B121" s="22">
        <v>0</v>
      </c>
      <c r="C121" s="22">
        <v>0</v>
      </c>
      <c r="D121" s="22">
        <v>-1</v>
      </c>
      <c r="E121" s="20">
        <f>Model!$W$28*((drdp!B121+drdp!K121)*XYM2!$B121+(drdp!E121+drdp!N121)*XYM2!$C121+(drdp!H121+drdp!Q121)*XYM2!$D121)</f>
        <v>4.3799891240513089E-2</v>
      </c>
      <c r="F121" s="20">
        <f>Model!$W$28*((drdp!C121+drdp!L121)*XYM2!$B121+(drdp!F121+drdp!O121)*XYM2!$C121+(drdp!I121+drdp!R121)*XYM2!$D121)</f>
        <v>-1.1736145486466487E-2</v>
      </c>
      <c r="G121" s="20">
        <f>Model!$W$28*((drdp!D121+drdp!M121)*XYM2!$B121+(drdp!G121+drdp!P121)*XYM2!$C121+(drdp!J121+drdp!S121)*XYM2!$D121)</f>
        <v>0</v>
      </c>
      <c r="H121" s="18">
        <f>Model!$W$28*((drdp!B121)*XYM2!$B121+(drdp!E121)*XYM2!$C121+(drdp!H121)*XYM2!$D121)</f>
        <v>2.1899945620256545E-2</v>
      </c>
      <c r="I121" s="18">
        <f>Model!$W$28*((drdp!C121)*XYM2!$B121+(drdp!F121)*XYM2!$C121+(drdp!I121)*XYM2!$D121)</f>
        <v>-5.8680727432332434E-3</v>
      </c>
      <c r="J121" s="18">
        <f>Model!$W$28*((drdp!D121)*XYM2!$B121+(drdp!G121)*XYM2!$C121+(drdp!J121)*XYM2!$D121)</f>
        <v>0</v>
      </c>
      <c r="K121" s="21">
        <f>SUM(E$3:E120)+H121</f>
        <v>2.8267655883093297</v>
      </c>
      <c r="L121" s="21">
        <f>SUM(F$3:F120)+I121</f>
        <v>-0.75742955657957212</v>
      </c>
      <c r="M121" s="21">
        <f>SUM(G$3:G120)+J121</f>
        <v>0</v>
      </c>
      <c r="N121" s="19">
        <f t="shared" si="5"/>
        <v>7.9906036912497909</v>
      </c>
      <c r="O121" s="19">
        <f t="shared" si="5"/>
        <v>0.57369953318032729</v>
      </c>
      <c r="P121" s="19">
        <f t="shared" si="5"/>
        <v>0</v>
      </c>
      <c r="Q121" s="19">
        <f t="shared" si="6"/>
        <v>-2.141075806107529</v>
      </c>
      <c r="R121" s="19">
        <f t="shared" si="7"/>
        <v>0</v>
      </c>
      <c r="S121" s="19">
        <f t="shared" si="8"/>
        <v>0</v>
      </c>
    </row>
    <row r="122" spans="1:19" x14ac:dyDescent="0.25">
      <c r="A122" s="26">
        <f>Wellpath!E122</f>
        <v>3570</v>
      </c>
      <c r="B122" s="22">
        <v>0</v>
      </c>
      <c r="C122" s="22">
        <v>0</v>
      </c>
      <c r="D122" s="22">
        <v>-1</v>
      </c>
      <c r="E122" s="20">
        <f>Model!$W$28*((drdp!B122+drdp!K122)*XYM2!$B122+(drdp!E122+drdp!N122)*XYM2!$C122+(drdp!H122+drdp!Q122)*XYM2!$D122)</f>
        <v>4.3799891240513089E-2</v>
      </c>
      <c r="F122" s="20">
        <f>Model!$W$28*((drdp!C122+drdp!L122)*XYM2!$B122+(drdp!F122+drdp!O122)*XYM2!$C122+(drdp!I122+drdp!R122)*XYM2!$D122)</f>
        <v>-1.1736145486466487E-2</v>
      </c>
      <c r="G122" s="20">
        <f>Model!$W$28*((drdp!D122+drdp!M122)*XYM2!$B122+(drdp!G122+drdp!P122)*XYM2!$C122+(drdp!J122+drdp!S122)*XYM2!$D122)</f>
        <v>0</v>
      </c>
      <c r="H122" s="18">
        <f>Model!$W$28*((drdp!B122)*XYM2!$B122+(drdp!E122)*XYM2!$C122+(drdp!H122)*XYM2!$D122)</f>
        <v>2.1899945620256545E-2</v>
      </c>
      <c r="I122" s="18">
        <f>Model!$W$28*((drdp!C122)*XYM2!$B122+(drdp!F122)*XYM2!$C122+(drdp!I122)*XYM2!$D122)</f>
        <v>-5.8680727432332434E-3</v>
      </c>
      <c r="J122" s="18">
        <f>Model!$W$28*((drdp!D122)*XYM2!$B122+(drdp!G122)*XYM2!$C122+(drdp!J122)*XYM2!$D122)</f>
        <v>0</v>
      </c>
      <c r="K122" s="21">
        <f>SUM(E$3:E121)+H122</f>
        <v>2.870565479549843</v>
      </c>
      <c r="L122" s="21">
        <f>SUM(F$3:F121)+I122</f>
        <v>-0.76916570206603863</v>
      </c>
      <c r="M122" s="21">
        <f>SUM(G$3:G121)+J122</f>
        <v>0</v>
      </c>
      <c r="N122" s="19">
        <f t="shared" si="5"/>
        <v>8.2401461723832199</v>
      </c>
      <c r="O122" s="19">
        <f t="shared" si="5"/>
        <v>0.59161587723474207</v>
      </c>
      <c r="P122" s="19">
        <f t="shared" si="5"/>
        <v>0</v>
      </c>
      <c r="Q122" s="19">
        <f t="shared" si="6"/>
        <v>-2.2079405124044897</v>
      </c>
      <c r="R122" s="19">
        <f t="shared" si="7"/>
        <v>0</v>
      </c>
      <c r="S122" s="19">
        <f t="shared" si="8"/>
        <v>0</v>
      </c>
    </row>
    <row r="123" spans="1:19" x14ac:dyDescent="0.25">
      <c r="A123" s="26">
        <f>Wellpath!E123</f>
        <v>3600</v>
      </c>
      <c r="B123" s="22">
        <v>0</v>
      </c>
      <c r="C123" s="22">
        <v>0</v>
      </c>
      <c r="D123" s="22">
        <v>-1</v>
      </c>
      <c r="E123" s="20">
        <f>Model!$W$28*((drdp!B123+drdp!K123)*XYM2!$B123+(drdp!E123+drdp!N123)*XYM2!$C123+(drdp!H123+drdp!Q123)*XYM2!$D123)</f>
        <v>4.3799891240513089E-2</v>
      </c>
      <c r="F123" s="20">
        <f>Model!$W$28*((drdp!C123+drdp!L123)*XYM2!$B123+(drdp!F123+drdp!O123)*XYM2!$C123+(drdp!I123+drdp!R123)*XYM2!$D123)</f>
        <v>-1.1736145486466487E-2</v>
      </c>
      <c r="G123" s="20">
        <f>Model!$W$28*((drdp!D123+drdp!M123)*XYM2!$B123+(drdp!G123+drdp!P123)*XYM2!$C123+(drdp!J123+drdp!S123)*XYM2!$D123)</f>
        <v>0</v>
      </c>
      <c r="H123" s="18">
        <f>Model!$W$28*((drdp!B123)*XYM2!$B123+(drdp!E123)*XYM2!$C123+(drdp!H123)*XYM2!$D123)</f>
        <v>2.1899945620256545E-2</v>
      </c>
      <c r="I123" s="18">
        <f>Model!$W$28*((drdp!C123)*XYM2!$B123+(drdp!F123)*XYM2!$C123+(drdp!I123)*XYM2!$D123)</f>
        <v>-5.8680727432332434E-3</v>
      </c>
      <c r="J123" s="18">
        <f>Model!$W$28*((drdp!D123)*XYM2!$B123+(drdp!G123)*XYM2!$C123+(drdp!J123)*XYM2!$D123)</f>
        <v>0</v>
      </c>
      <c r="K123" s="21">
        <f>SUM(E$3:E122)+H123</f>
        <v>2.9143653707903563</v>
      </c>
      <c r="L123" s="21">
        <f>SUM(F$3:F122)+I123</f>
        <v>-0.78090184755250514</v>
      </c>
      <c r="M123" s="21">
        <f>SUM(G$3:G122)+J123</f>
        <v>0</v>
      </c>
      <c r="N123" s="19">
        <f t="shared" si="5"/>
        <v>8.4935255144620108</v>
      </c>
      <c r="O123" s="19">
        <f t="shared" si="5"/>
        <v>0.60980769551091596</v>
      </c>
      <c r="P123" s="19">
        <f t="shared" si="5"/>
        <v>0</v>
      </c>
      <c r="Q123" s="19">
        <f t="shared" si="6"/>
        <v>-2.2758333024932309</v>
      </c>
      <c r="R123" s="19">
        <f t="shared" si="7"/>
        <v>0</v>
      </c>
      <c r="S123" s="19">
        <f t="shared" si="8"/>
        <v>0</v>
      </c>
    </row>
    <row r="124" spans="1:19" x14ac:dyDescent="0.25">
      <c r="A124" s="26">
        <f>Wellpath!E124</f>
        <v>3630</v>
      </c>
      <c r="B124" s="22">
        <v>0</v>
      </c>
      <c r="C124" s="22">
        <v>0</v>
      </c>
      <c r="D124" s="22">
        <v>-1</v>
      </c>
      <c r="E124" s="20">
        <f>Model!$W$28*((drdp!B124+drdp!K124)*XYM2!$B124+(drdp!E124+drdp!N124)*XYM2!$C124+(drdp!H124+drdp!Q124)*XYM2!$D124)</f>
        <v>4.3799891240513089E-2</v>
      </c>
      <c r="F124" s="20">
        <f>Model!$W$28*((drdp!C124+drdp!L124)*XYM2!$B124+(drdp!F124+drdp!O124)*XYM2!$C124+(drdp!I124+drdp!R124)*XYM2!$D124)</f>
        <v>-1.1736145486466487E-2</v>
      </c>
      <c r="G124" s="20">
        <f>Model!$W$28*((drdp!D124+drdp!M124)*XYM2!$B124+(drdp!G124+drdp!P124)*XYM2!$C124+(drdp!J124+drdp!S124)*XYM2!$D124)</f>
        <v>0</v>
      </c>
      <c r="H124" s="18">
        <f>Model!$W$28*((drdp!B124)*XYM2!$B124+(drdp!E124)*XYM2!$C124+(drdp!H124)*XYM2!$D124)</f>
        <v>2.1899945620256545E-2</v>
      </c>
      <c r="I124" s="18">
        <f>Model!$W$28*((drdp!C124)*XYM2!$B124+(drdp!F124)*XYM2!$C124+(drdp!I124)*XYM2!$D124)</f>
        <v>-5.8680727432332434E-3</v>
      </c>
      <c r="J124" s="18">
        <f>Model!$W$28*((drdp!D124)*XYM2!$B124+(drdp!G124)*XYM2!$C124+(drdp!J124)*XYM2!$D124)</f>
        <v>0</v>
      </c>
      <c r="K124" s="21">
        <f>SUM(E$3:E123)+H124</f>
        <v>2.9581652620308696</v>
      </c>
      <c r="L124" s="21">
        <f>SUM(F$3:F123)+I124</f>
        <v>-0.79263799303897164</v>
      </c>
      <c r="M124" s="21">
        <f>SUM(G$3:G123)+J124</f>
        <v>0</v>
      </c>
      <c r="N124" s="19">
        <f t="shared" si="5"/>
        <v>8.7507417174861626</v>
      </c>
      <c r="O124" s="19">
        <f t="shared" si="5"/>
        <v>0.62827498800884884</v>
      </c>
      <c r="P124" s="19">
        <f t="shared" si="5"/>
        <v>0</v>
      </c>
      <c r="Q124" s="19">
        <f t="shared" si="6"/>
        <v>-2.3447541763737521</v>
      </c>
      <c r="R124" s="19">
        <f t="shared" si="7"/>
        <v>0</v>
      </c>
      <c r="S124" s="19">
        <f t="shared" si="8"/>
        <v>0</v>
      </c>
    </row>
    <row r="125" spans="1:19" x14ac:dyDescent="0.25">
      <c r="A125" s="26">
        <f>Wellpath!E125</f>
        <v>3660</v>
      </c>
      <c r="B125" s="22">
        <v>0</v>
      </c>
      <c r="C125" s="22">
        <v>0</v>
      </c>
      <c r="D125" s="22">
        <v>-1</v>
      </c>
      <c r="E125" s="20">
        <f>Model!$W$28*((drdp!B125+drdp!K125)*XYM2!$B125+(drdp!E125+drdp!N125)*XYM2!$C125+(drdp!H125+drdp!Q125)*XYM2!$D125)</f>
        <v>4.3799891240513089E-2</v>
      </c>
      <c r="F125" s="20">
        <f>Model!$W$28*((drdp!C125+drdp!L125)*XYM2!$B125+(drdp!F125+drdp!O125)*XYM2!$C125+(drdp!I125+drdp!R125)*XYM2!$D125)</f>
        <v>-1.1736145486466487E-2</v>
      </c>
      <c r="G125" s="20">
        <f>Model!$W$28*((drdp!D125+drdp!M125)*XYM2!$B125+(drdp!G125+drdp!P125)*XYM2!$C125+(drdp!J125+drdp!S125)*XYM2!$D125)</f>
        <v>0</v>
      </c>
      <c r="H125" s="18">
        <f>Model!$W$28*((drdp!B125)*XYM2!$B125+(drdp!E125)*XYM2!$C125+(drdp!H125)*XYM2!$D125)</f>
        <v>2.1899945620256545E-2</v>
      </c>
      <c r="I125" s="18">
        <f>Model!$W$28*((drdp!C125)*XYM2!$B125+(drdp!F125)*XYM2!$C125+(drdp!I125)*XYM2!$D125)</f>
        <v>-5.8680727432332434E-3</v>
      </c>
      <c r="J125" s="18">
        <f>Model!$W$28*((drdp!D125)*XYM2!$B125+(drdp!G125)*XYM2!$C125+(drdp!J125)*XYM2!$D125)</f>
        <v>0</v>
      </c>
      <c r="K125" s="21">
        <f>SUM(E$3:E124)+H125</f>
        <v>3.0019651532713829</v>
      </c>
      <c r="L125" s="21">
        <f>SUM(F$3:F124)+I125</f>
        <v>-0.80437413852543815</v>
      </c>
      <c r="M125" s="21">
        <f>SUM(G$3:G124)+J125</f>
        <v>0</v>
      </c>
      <c r="N125" s="19">
        <f t="shared" si="5"/>
        <v>9.0117947814556771</v>
      </c>
      <c r="O125" s="19">
        <f t="shared" si="5"/>
        <v>0.64701775472854073</v>
      </c>
      <c r="P125" s="19">
        <f t="shared" si="5"/>
        <v>0</v>
      </c>
      <c r="Q125" s="19">
        <f t="shared" si="6"/>
        <v>-2.4147031340460536</v>
      </c>
      <c r="R125" s="19">
        <f t="shared" si="7"/>
        <v>0</v>
      </c>
      <c r="S125" s="19">
        <f t="shared" si="8"/>
        <v>0</v>
      </c>
    </row>
    <row r="126" spans="1:19" x14ac:dyDescent="0.25">
      <c r="A126" s="26">
        <f>Wellpath!E126</f>
        <v>3690</v>
      </c>
      <c r="B126" s="22">
        <v>0</v>
      </c>
      <c r="C126" s="22">
        <v>0</v>
      </c>
      <c r="D126" s="22">
        <v>-1</v>
      </c>
      <c r="E126" s="20">
        <f>Model!$W$28*((drdp!B126+drdp!K126)*XYM2!$B126+(drdp!E126+drdp!N126)*XYM2!$C126+(drdp!H126+drdp!Q126)*XYM2!$D126)</f>
        <v>4.3799891240513089E-2</v>
      </c>
      <c r="F126" s="20">
        <f>Model!$W$28*((drdp!C126+drdp!L126)*XYM2!$B126+(drdp!F126+drdp!O126)*XYM2!$C126+(drdp!I126+drdp!R126)*XYM2!$D126)</f>
        <v>-1.1736145486466487E-2</v>
      </c>
      <c r="G126" s="20">
        <f>Model!$W$28*((drdp!D126+drdp!M126)*XYM2!$B126+(drdp!G126+drdp!P126)*XYM2!$C126+(drdp!J126+drdp!S126)*XYM2!$D126)</f>
        <v>0</v>
      </c>
      <c r="H126" s="18">
        <f>Model!$W$28*((drdp!B126)*XYM2!$B126+(drdp!E126)*XYM2!$C126+(drdp!H126)*XYM2!$D126)</f>
        <v>2.1899945620256545E-2</v>
      </c>
      <c r="I126" s="18">
        <f>Model!$W$28*((drdp!C126)*XYM2!$B126+(drdp!F126)*XYM2!$C126+(drdp!I126)*XYM2!$D126)</f>
        <v>-5.8680727432332434E-3</v>
      </c>
      <c r="J126" s="18">
        <f>Model!$W$28*((drdp!D126)*XYM2!$B126+(drdp!G126)*XYM2!$C126+(drdp!J126)*XYM2!$D126)</f>
        <v>0</v>
      </c>
      <c r="K126" s="21">
        <f>SUM(E$3:E125)+H126</f>
        <v>3.0457650445118962</v>
      </c>
      <c r="L126" s="21">
        <f>SUM(F$3:F125)+I126</f>
        <v>-0.81611028401190466</v>
      </c>
      <c r="M126" s="21">
        <f>SUM(G$3:G125)+J126</f>
        <v>0</v>
      </c>
      <c r="N126" s="19">
        <f t="shared" si="5"/>
        <v>9.2766847063705526</v>
      </c>
      <c r="O126" s="19">
        <f t="shared" si="5"/>
        <v>0.66603599566999172</v>
      </c>
      <c r="P126" s="19">
        <f t="shared" si="5"/>
        <v>0</v>
      </c>
      <c r="Q126" s="19">
        <f t="shared" si="6"/>
        <v>-2.4856801755101352</v>
      </c>
      <c r="R126" s="19">
        <f t="shared" si="7"/>
        <v>0</v>
      </c>
      <c r="S126" s="19">
        <f t="shared" si="8"/>
        <v>0</v>
      </c>
    </row>
    <row r="127" spans="1:19" x14ac:dyDescent="0.25">
      <c r="A127" s="26">
        <f>Wellpath!E127</f>
        <v>3720</v>
      </c>
      <c r="B127" s="22">
        <v>0</v>
      </c>
      <c r="C127" s="22">
        <v>0</v>
      </c>
      <c r="D127" s="22">
        <v>-1</v>
      </c>
      <c r="E127" s="20">
        <f>Model!$W$28*((drdp!B127+drdp!K127)*XYM2!$B127+(drdp!E127+drdp!N127)*XYM2!$C127+(drdp!H127+drdp!Q127)*XYM2!$D127)</f>
        <v>4.3799891240513089E-2</v>
      </c>
      <c r="F127" s="20">
        <f>Model!$W$28*((drdp!C127+drdp!L127)*XYM2!$B127+(drdp!F127+drdp!O127)*XYM2!$C127+(drdp!I127+drdp!R127)*XYM2!$D127)</f>
        <v>-1.1736145486466487E-2</v>
      </c>
      <c r="G127" s="20">
        <f>Model!$W$28*((drdp!D127+drdp!M127)*XYM2!$B127+(drdp!G127+drdp!P127)*XYM2!$C127+(drdp!J127+drdp!S127)*XYM2!$D127)</f>
        <v>0</v>
      </c>
      <c r="H127" s="18">
        <f>Model!$W$28*((drdp!B127)*XYM2!$B127+(drdp!E127)*XYM2!$C127+(drdp!H127)*XYM2!$D127)</f>
        <v>2.1899945620256545E-2</v>
      </c>
      <c r="I127" s="18">
        <f>Model!$W$28*((drdp!C127)*XYM2!$B127+(drdp!F127)*XYM2!$C127+(drdp!I127)*XYM2!$D127)</f>
        <v>-5.8680727432332434E-3</v>
      </c>
      <c r="J127" s="18">
        <f>Model!$W$28*((drdp!D127)*XYM2!$B127+(drdp!G127)*XYM2!$C127+(drdp!J127)*XYM2!$D127)</f>
        <v>0</v>
      </c>
      <c r="K127" s="21">
        <f>SUM(E$3:E126)+H127</f>
        <v>3.0895649357524095</v>
      </c>
      <c r="L127" s="21">
        <f>SUM(F$3:F126)+I127</f>
        <v>-0.82784642949837117</v>
      </c>
      <c r="M127" s="21">
        <f>SUM(G$3:G126)+J127</f>
        <v>0</v>
      </c>
      <c r="N127" s="19">
        <f t="shared" si="5"/>
        <v>9.5454114922307909</v>
      </c>
      <c r="O127" s="19">
        <f t="shared" si="5"/>
        <v>0.6853297108332016</v>
      </c>
      <c r="P127" s="19">
        <f t="shared" si="5"/>
        <v>0</v>
      </c>
      <c r="Q127" s="19">
        <f t="shared" si="6"/>
        <v>-2.5576853007659968</v>
      </c>
      <c r="R127" s="19">
        <f t="shared" si="7"/>
        <v>0</v>
      </c>
      <c r="S127" s="19">
        <f t="shared" si="8"/>
        <v>0</v>
      </c>
    </row>
    <row r="128" spans="1:19" x14ac:dyDescent="0.25">
      <c r="A128" s="26">
        <f>Wellpath!E128</f>
        <v>3750</v>
      </c>
      <c r="B128" s="22">
        <v>0</v>
      </c>
      <c r="C128" s="22">
        <v>0</v>
      </c>
      <c r="D128" s="22">
        <v>-1</v>
      </c>
      <c r="E128" s="20">
        <f>Model!$W$28*((drdp!B128+drdp!K128)*XYM2!$B128+(drdp!E128+drdp!N128)*XYM2!$C128+(drdp!H128+drdp!Q128)*XYM2!$D128)</f>
        <v>4.3799891240513089E-2</v>
      </c>
      <c r="F128" s="20">
        <f>Model!$W$28*((drdp!C128+drdp!L128)*XYM2!$B128+(drdp!F128+drdp!O128)*XYM2!$C128+(drdp!I128+drdp!R128)*XYM2!$D128)</f>
        <v>-1.1736145486466487E-2</v>
      </c>
      <c r="G128" s="20">
        <f>Model!$W$28*((drdp!D128+drdp!M128)*XYM2!$B128+(drdp!G128+drdp!P128)*XYM2!$C128+(drdp!J128+drdp!S128)*XYM2!$D128)</f>
        <v>0</v>
      </c>
      <c r="H128" s="18">
        <f>Model!$W$28*((drdp!B128)*XYM2!$B128+(drdp!E128)*XYM2!$C128+(drdp!H128)*XYM2!$D128)</f>
        <v>2.1899945620256545E-2</v>
      </c>
      <c r="I128" s="18">
        <f>Model!$W$28*((drdp!C128)*XYM2!$B128+(drdp!F128)*XYM2!$C128+(drdp!I128)*XYM2!$D128)</f>
        <v>-5.8680727432332434E-3</v>
      </c>
      <c r="J128" s="18">
        <f>Model!$W$28*((drdp!D128)*XYM2!$B128+(drdp!G128)*XYM2!$C128+(drdp!J128)*XYM2!$D128)</f>
        <v>0</v>
      </c>
      <c r="K128" s="21">
        <f>SUM(E$3:E127)+H128</f>
        <v>3.1333648269929228</v>
      </c>
      <c r="L128" s="21">
        <f>SUM(F$3:F127)+I128</f>
        <v>-0.83958257498483768</v>
      </c>
      <c r="M128" s="21">
        <f>SUM(G$3:G127)+J128</f>
        <v>0</v>
      </c>
      <c r="N128" s="19">
        <f t="shared" si="5"/>
        <v>9.8179751390363901</v>
      </c>
      <c r="O128" s="19">
        <f t="shared" si="5"/>
        <v>0.70489890021817059</v>
      </c>
      <c r="P128" s="19">
        <f t="shared" si="5"/>
        <v>0</v>
      </c>
      <c r="Q128" s="19">
        <f t="shared" si="6"/>
        <v>-2.6307185098136388</v>
      </c>
      <c r="R128" s="19">
        <f t="shared" si="7"/>
        <v>0</v>
      </c>
      <c r="S128" s="19">
        <f t="shared" si="8"/>
        <v>0</v>
      </c>
    </row>
    <row r="129" spans="1:19" x14ac:dyDescent="0.25">
      <c r="A129" s="26">
        <f>Wellpath!E129</f>
        <v>3780</v>
      </c>
      <c r="B129" s="22">
        <v>0</v>
      </c>
      <c r="C129" s="22">
        <v>0</v>
      </c>
      <c r="D129" s="22">
        <v>-1</v>
      </c>
      <c r="E129" s="20">
        <f>Model!$W$28*((drdp!B129+drdp!K129)*XYM2!$B129+(drdp!E129+drdp!N129)*XYM2!$C129+(drdp!H129+drdp!Q129)*XYM2!$D129)</f>
        <v>4.3799891240513089E-2</v>
      </c>
      <c r="F129" s="20">
        <f>Model!$W$28*((drdp!C129+drdp!L129)*XYM2!$B129+(drdp!F129+drdp!O129)*XYM2!$C129+(drdp!I129+drdp!R129)*XYM2!$D129)</f>
        <v>-1.1736145486466487E-2</v>
      </c>
      <c r="G129" s="20">
        <f>Model!$W$28*((drdp!D129+drdp!M129)*XYM2!$B129+(drdp!G129+drdp!P129)*XYM2!$C129+(drdp!J129+drdp!S129)*XYM2!$D129)</f>
        <v>0</v>
      </c>
      <c r="H129" s="18">
        <f>Model!$W$28*((drdp!B129)*XYM2!$B129+(drdp!E129)*XYM2!$C129+(drdp!H129)*XYM2!$D129)</f>
        <v>2.1899945620256545E-2</v>
      </c>
      <c r="I129" s="18">
        <f>Model!$W$28*((drdp!C129)*XYM2!$B129+(drdp!F129)*XYM2!$C129+(drdp!I129)*XYM2!$D129)</f>
        <v>-5.8680727432332434E-3</v>
      </c>
      <c r="J129" s="18">
        <f>Model!$W$28*((drdp!D129)*XYM2!$B129+(drdp!G129)*XYM2!$C129+(drdp!J129)*XYM2!$D129)</f>
        <v>0</v>
      </c>
      <c r="K129" s="21">
        <f>SUM(E$3:E128)+H129</f>
        <v>3.1771647182334362</v>
      </c>
      <c r="L129" s="21">
        <f>SUM(F$3:F128)+I129</f>
        <v>-0.85131872047130419</v>
      </c>
      <c r="M129" s="21">
        <f>SUM(G$3:G128)+J129</f>
        <v>0</v>
      </c>
      <c r="N129" s="19">
        <f t="shared" si="5"/>
        <v>10.09437564678735</v>
      </c>
      <c r="O129" s="19">
        <f t="shared" si="5"/>
        <v>0.72474356382489857</v>
      </c>
      <c r="P129" s="19">
        <f t="shared" si="5"/>
        <v>0</v>
      </c>
      <c r="Q129" s="19">
        <f t="shared" si="6"/>
        <v>-2.7047798026530607</v>
      </c>
      <c r="R129" s="19">
        <f t="shared" si="7"/>
        <v>0</v>
      </c>
      <c r="S129" s="19">
        <f t="shared" si="8"/>
        <v>0</v>
      </c>
    </row>
    <row r="130" spans="1:19" x14ac:dyDescent="0.25">
      <c r="A130" s="26">
        <f>Wellpath!E130</f>
        <v>3810</v>
      </c>
      <c r="B130" s="22">
        <v>0</v>
      </c>
      <c r="C130" s="22">
        <v>0</v>
      </c>
      <c r="D130" s="22">
        <v>-1</v>
      </c>
      <c r="E130" s="20">
        <f>Model!$W$28*((drdp!B130+drdp!K130)*XYM2!$B130+(drdp!E130+drdp!N130)*XYM2!$C130+(drdp!H130+drdp!Q130)*XYM2!$D130)</f>
        <v>4.3799891240513089E-2</v>
      </c>
      <c r="F130" s="20">
        <f>Model!$W$28*((drdp!C130+drdp!L130)*XYM2!$B130+(drdp!F130+drdp!O130)*XYM2!$C130+(drdp!I130+drdp!R130)*XYM2!$D130)</f>
        <v>-1.1736145486466487E-2</v>
      </c>
      <c r="G130" s="20">
        <f>Model!$W$28*((drdp!D130+drdp!M130)*XYM2!$B130+(drdp!G130+drdp!P130)*XYM2!$C130+(drdp!J130+drdp!S130)*XYM2!$D130)</f>
        <v>0</v>
      </c>
      <c r="H130" s="18">
        <f>Model!$W$28*((drdp!B130)*XYM2!$B130+(drdp!E130)*XYM2!$C130+(drdp!H130)*XYM2!$D130)</f>
        <v>2.1899945620256545E-2</v>
      </c>
      <c r="I130" s="18">
        <f>Model!$W$28*((drdp!C130)*XYM2!$B130+(drdp!F130)*XYM2!$C130+(drdp!I130)*XYM2!$D130)</f>
        <v>-5.8680727432332434E-3</v>
      </c>
      <c r="J130" s="18">
        <f>Model!$W$28*((drdp!D130)*XYM2!$B130+(drdp!G130)*XYM2!$C130+(drdp!J130)*XYM2!$D130)</f>
        <v>0</v>
      </c>
      <c r="K130" s="21">
        <f>SUM(E$3:E129)+H130</f>
        <v>3.2209646094739495</v>
      </c>
      <c r="L130" s="21">
        <f>SUM(F$3:F129)+I130</f>
        <v>-0.8630548659577707</v>
      </c>
      <c r="M130" s="21">
        <f>SUM(G$3:G129)+J130</f>
        <v>0</v>
      </c>
      <c r="N130" s="19">
        <f t="shared" si="5"/>
        <v>10.374613015483671</v>
      </c>
      <c r="O130" s="19">
        <f t="shared" si="5"/>
        <v>0.74486370165338556</v>
      </c>
      <c r="P130" s="19">
        <f t="shared" si="5"/>
        <v>0</v>
      </c>
      <c r="Q130" s="19">
        <f t="shared" si="6"/>
        <v>-2.7798691792842627</v>
      </c>
      <c r="R130" s="19">
        <f t="shared" si="7"/>
        <v>0</v>
      </c>
      <c r="S130" s="19">
        <f t="shared" si="8"/>
        <v>0</v>
      </c>
    </row>
    <row r="131" spans="1:19" x14ac:dyDescent="0.25">
      <c r="A131" s="26">
        <f>Wellpath!E131</f>
        <v>3840</v>
      </c>
      <c r="B131" s="22">
        <v>0</v>
      </c>
      <c r="C131" s="22">
        <v>0</v>
      </c>
      <c r="D131" s="22">
        <v>-1</v>
      </c>
      <c r="E131" s="20">
        <f>Model!$W$28*((drdp!B131+drdp!K131)*XYM2!$B131+(drdp!E131+drdp!N131)*XYM2!$C131+(drdp!H131+drdp!Q131)*XYM2!$D131)</f>
        <v>4.3799891240513089E-2</v>
      </c>
      <c r="F131" s="20">
        <f>Model!$W$28*((drdp!C131+drdp!L131)*XYM2!$B131+(drdp!F131+drdp!O131)*XYM2!$C131+(drdp!I131+drdp!R131)*XYM2!$D131)</f>
        <v>-1.1736145486466487E-2</v>
      </c>
      <c r="G131" s="20">
        <f>Model!$W$28*((drdp!D131+drdp!M131)*XYM2!$B131+(drdp!G131+drdp!P131)*XYM2!$C131+(drdp!J131+drdp!S131)*XYM2!$D131)</f>
        <v>0</v>
      </c>
      <c r="H131" s="18">
        <f>Model!$W$28*((drdp!B131)*XYM2!$B131+(drdp!E131)*XYM2!$C131+(drdp!H131)*XYM2!$D131)</f>
        <v>2.1899945620256545E-2</v>
      </c>
      <c r="I131" s="18">
        <f>Model!$W$28*((drdp!C131)*XYM2!$B131+(drdp!F131)*XYM2!$C131+(drdp!I131)*XYM2!$D131)</f>
        <v>-5.8680727432332434E-3</v>
      </c>
      <c r="J131" s="18">
        <f>Model!$W$28*((drdp!D131)*XYM2!$B131+(drdp!G131)*XYM2!$C131+(drdp!J131)*XYM2!$D131)</f>
        <v>0</v>
      </c>
      <c r="K131" s="21">
        <f>SUM(E$3:E130)+H131</f>
        <v>3.2647645007144628</v>
      </c>
      <c r="L131" s="21">
        <f>SUM(F$3:F130)+I131</f>
        <v>-0.87479101144423721</v>
      </c>
      <c r="M131" s="21">
        <f>SUM(G$3:G130)+J131</f>
        <v>0</v>
      </c>
      <c r="N131" s="19">
        <f t="shared" si="5"/>
        <v>10.658687245125355</v>
      </c>
      <c r="O131" s="19">
        <f t="shared" si="5"/>
        <v>0.76525931370363154</v>
      </c>
      <c r="P131" s="19">
        <f t="shared" si="5"/>
        <v>0</v>
      </c>
      <c r="Q131" s="19">
        <f t="shared" si="6"/>
        <v>-2.8559866397072451</v>
      </c>
      <c r="R131" s="19">
        <f t="shared" si="7"/>
        <v>0</v>
      </c>
      <c r="S131" s="19">
        <f t="shared" si="8"/>
        <v>0</v>
      </c>
    </row>
    <row r="132" spans="1:19" x14ac:dyDescent="0.25">
      <c r="A132" s="26">
        <f>Wellpath!E132</f>
        <v>3870</v>
      </c>
      <c r="B132" s="22">
        <v>0</v>
      </c>
      <c r="C132" s="22">
        <v>0</v>
      </c>
      <c r="D132" s="22">
        <v>-1</v>
      </c>
      <c r="E132" s="20">
        <f>Model!$W$28*((drdp!B132+drdp!K132)*XYM2!$B132+(drdp!E132+drdp!N132)*XYM2!$C132+(drdp!H132+drdp!Q132)*XYM2!$D132)</f>
        <v>4.3799891240513089E-2</v>
      </c>
      <c r="F132" s="20">
        <f>Model!$W$28*((drdp!C132+drdp!L132)*XYM2!$B132+(drdp!F132+drdp!O132)*XYM2!$C132+(drdp!I132+drdp!R132)*XYM2!$D132)</f>
        <v>-1.1736145486466487E-2</v>
      </c>
      <c r="G132" s="20">
        <f>Model!$W$28*((drdp!D132+drdp!M132)*XYM2!$B132+(drdp!G132+drdp!P132)*XYM2!$C132+(drdp!J132+drdp!S132)*XYM2!$D132)</f>
        <v>0</v>
      </c>
      <c r="H132" s="18">
        <f>Model!$W$28*((drdp!B132)*XYM2!$B132+(drdp!E132)*XYM2!$C132+(drdp!H132)*XYM2!$D132)</f>
        <v>2.1899945620256545E-2</v>
      </c>
      <c r="I132" s="18">
        <f>Model!$W$28*((drdp!C132)*XYM2!$B132+(drdp!F132)*XYM2!$C132+(drdp!I132)*XYM2!$D132)</f>
        <v>-5.8680727432332434E-3</v>
      </c>
      <c r="J132" s="18">
        <f>Model!$W$28*((drdp!D132)*XYM2!$B132+(drdp!G132)*XYM2!$C132+(drdp!J132)*XYM2!$D132)</f>
        <v>0</v>
      </c>
      <c r="K132" s="21">
        <f>SUM(E$3:E131)+H132</f>
        <v>3.3085643919549761</v>
      </c>
      <c r="L132" s="21">
        <f>SUM(F$3:F131)+I132</f>
        <v>-0.88652715693070372</v>
      </c>
      <c r="M132" s="21">
        <f>SUM(G$3:G131)+J132</f>
        <v>0</v>
      </c>
      <c r="N132" s="19">
        <f t="shared" ref="N132:P133" si="9">K132^2</f>
        <v>10.9465983357124</v>
      </c>
      <c r="O132" s="19">
        <f t="shared" si="9"/>
        <v>0.78593039997563663</v>
      </c>
      <c r="P132" s="19">
        <f t="shared" si="9"/>
        <v>0</v>
      </c>
      <c r="Q132" s="19">
        <f t="shared" ref="Q132:Q133" si="10">K132*L132</f>
        <v>-2.9331321839220075</v>
      </c>
      <c r="R132" s="19">
        <f t="shared" ref="R132:R133" si="11">K132*M132</f>
        <v>0</v>
      </c>
      <c r="S132" s="19">
        <f t="shared" ref="S132:S133" si="12">L132*M132</f>
        <v>0</v>
      </c>
    </row>
    <row r="133" spans="1:19" x14ac:dyDescent="0.25">
      <c r="A133" s="26">
        <f>Wellpath!E133</f>
        <v>3900</v>
      </c>
      <c r="B133" s="22">
        <v>0</v>
      </c>
      <c r="C133" s="22">
        <v>0</v>
      </c>
      <c r="D133" s="22">
        <v>-1</v>
      </c>
      <c r="E133" s="20">
        <f>Model!$W$28*((drdp!B133+drdp!K133)*XYM2!$B133+(drdp!E133+drdp!N133)*XYM2!$C133+(drdp!H133+drdp!Q133)*XYM2!$D133)</f>
        <v>4.3799891240513089E-2</v>
      </c>
      <c r="F133" s="20">
        <f>Model!$W$28*((drdp!C133+drdp!L133)*XYM2!$B133+(drdp!F133+drdp!O133)*XYM2!$C133+(drdp!I133+drdp!R133)*XYM2!$D133)</f>
        <v>-1.1736145486466487E-2</v>
      </c>
      <c r="G133" s="20">
        <f>Model!$W$28*((drdp!D133+drdp!M133)*XYM2!$B133+(drdp!G133+drdp!P133)*XYM2!$C133+(drdp!J133+drdp!S133)*XYM2!$D133)</f>
        <v>0</v>
      </c>
      <c r="H133" s="18">
        <f>Model!$W$28*((drdp!B133)*XYM2!$B133+(drdp!E133)*XYM2!$C133+(drdp!H133)*XYM2!$D133)</f>
        <v>2.1899945620256545E-2</v>
      </c>
      <c r="I133" s="18">
        <f>Model!$W$28*((drdp!C133)*XYM2!$B133+(drdp!F133)*XYM2!$C133+(drdp!I133)*XYM2!$D133)</f>
        <v>-5.8680727432332434E-3</v>
      </c>
      <c r="J133" s="18">
        <f>Model!$W$28*((drdp!D133)*XYM2!$B133+(drdp!G133)*XYM2!$C133+(drdp!J133)*XYM2!$D133)</f>
        <v>0</v>
      </c>
      <c r="K133" s="21">
        <f>SUM(E$3:E132)+H133</f>
        <v>3.3523642831954894</v>
      </c>
      <c r="L133" s="21">
        <f>SUM(F$3:F132)+I133</f>
        <v>-0.89826330241717023</v>
      </c>
      <c r="M133" s="21">
        <f>SUM(G$3:G132)+J133</f>
        <v>0</v>
      </c>
      <c r="N133" s="19">
        <f t="shared" si="9"/>
        <v>11.238346287244807</v>
      </c>
      <c r="O133" s="19">
        <f t="shared" si="9"/>
        <v>0.80687696046940061</v>
      </c>
      <c r="P133" s="19">
        <f t="shared" si="9"/>
        <v>0</v>
      </c>
      <c r="Q133" s="19">
        <f t="shared" si="10"/>
        <v>-3.0113058119285498</v>
      </c>
      <c r="R133" s="19">
        <f t="shared" si="11"/>
        <v>0</v>
      </c>
      <c r="S133" s="19">
        <f t="shared" si="12"/>
        <v>0</v>
      </c>
    </row>
    <row r="134" spans="1:19" x14ac:dyDescent="0.25">
      <c r="A134" s="26">
        <f>Wellpath!E134</f>
        <v>3930</v>
      </c>
      <c r="B134" s="22">
        <v>0</v>
      </c>
      <c r="C134" s="22">
        <v>0</v>
      </c>
      <c r="D134" s="22">
        <v>-1</v>
      </c>
      <c r="E134" s="20">
        <f>Model!$W$28*((drdp!B134+drdp!K134)*XYM2!$B134+(drdp!E134+drdp!N134)*XYM2!$C134+(drdp!H134+drdp!Q134)*XYM2!$D134)</f>
        <v>4.3799891240513089E-2</v>
      </c>
      <c r="F134" s="20">
        <f>Model!$W$28*((drdp!C134+drdp!L134)*XYM2!$B134+(drdp!F134+drdp!O134)*XYM2!$C134+(drdp!I134+drdp!R134)*XYM2!$D134)</f>
        <v>-1.1736145486466487E-2</v>
      </c>
      <c r="G134" s="20">
        <f>Model!$W$28*((drdp!D134+drdp!M134)*XYM2!$B134+(drdp!G134+drdp!P134)*XYM2!$C134+(drdp!J134+drdp!S134)*XYM2!$D134)</f>
        <v>0</v>
      </c>
      <c r="H134" s="18">
        <f>Model!$W$28*((drdp!B134)*XYM2!$B134+(drdp!E134)*XYM2!$C134+(drdp!H134)*XYM2!$D134)</f>
        <v>2.1899945620256545E-2</v>
      </c>
      <c r="I134" s="18">
        <f>Model!$W$28*((drdp!C134)*XYM2!$B134+(drdp!F134)*XYM2!$C134+(drdp!I134)*XYM2!$D134)</f>
        <v>-5.8680727432332434E-3</v>
      </c>
      <c r="J134" s="18">
        <f>Model!$W$28*((drdp!D134)*XYM2!$B134+(drdp!G134)*XYM2!$C134+(drdp!J134)*XYM2!$D134)</f>
        <v>0</v>
      </c>
      <c r="K134" s="21">
        <f>SUM(E$3:E133)+H134</f>
        <v>3.3961641744360027</v>
      </c>
      <c r="L134" s="21">
        <f>SUM(F$3:F133)+I134</f>
        <v>-0.90999944790363674</v>
      </c>
      <c r="M134" s="21">
        <f>SUM(G$3:G133)+J134</f>
        <v>0</v>
      </c>
      <c r="N134" s="19">
        <f t="shared" ref="N134:N197" si="13">K134^2</f>
        <v>11.533931099722576</v>
      </c>
      <c r="O134" s="19">
        <f t="shared" ref="O134:O197" si="14">L134^2</f>
        <v>0.82809899518492369</v>
      </c>
      <c r="P134" s="19">
        <f t="shared" ref="P134:P197" si="15">M134^2</f>
        <v>0</v>
      </c>
      <c r="Q134" s="19">
        <f t="shared" ref="Q134:Q197" si="16">K134*L134</f>
        <v>-3.0905075237268727</v>
      </c>
      <c r="R134" s="19">
        <f t="shared" ref="R134:R197" si="17">K134*M134</f>
        <v>0</v>
      </c>
      <c r="S134" s="19">
        <f t="shared" ref="S134:S197" si="18">L134*M134</f>
        <v>0</v>
      </c>
    </row>
    <row r="135" spans="1:19" x14ac:dyDescent="0.25">
      <c r="A135" s="26">
        <f>Wellpath!E135</f>
        <v>3960</v>
      </c>
      <c r="B135" s="22">
        <v>0</v>
      </c>
      <c r="C135" s="22">
        <v>0</v>
      </c>
      <c r="D135" s="22">
        <v>-1</v>
      </c>
      <c r="E135" s="20">
        <f>Model!$W$28*((drdp!B135+drdp!K135)*XYM2!$B135+(drdp!E135+drdp!N135)*XYM2!$C135+(drdp!H135+drdp!Q135)*XYM2!$D135)</f>
        <v>4.3799891240513089E-2</v>
      </c>
      <c r="F135" s="20">
        <f>Model!$W$28*((drdp!C135+drdp!L135)*XYM2!$B135+(drdp!F135+drdp!O135)*XYM2!$C135+(drdp!I135+drdp!R135)*XYM2!$D135)</f>
        <v>-1.1736145486466487E-2</v>
      </c>
      <c r="G135" s="20">
        <f>Model!$W$28*((drdp!D135+drdp!M135)*XYM2!$B135+(drdp!G135+drdp!P135)*XYM2!$C135+(drdp!J135+drdp!S135)*XYM2!$D135)</f>
        <v>0</v>
      </c>
      <c r="H135" s="18">
        <f>Model!$W$28*((drdp!B135)*XYM2!$B135+(drdp!E135)*XYM2!$C135+(drdp!H135)*XYM2!$D135)</f>
        <v>2.1899945620256545E-2</v>
      </c>
      <c r="I135" s="18">
        <f>Model!$W$28*((drdp!C135)*XYM2!$B135+(drdp!F135)*XYM2!$C135+(drdp!I135)*XYM2!$D135)</f>
        <v>-5.8680727432332434E-3</v>
      </c>
      <c r="J135" s="18">
        <f>Model!$W$28*((drdp!D135)*XYM2!$B135+(drdp!G135)*XYM2!$C135+(drdp!J135)*XYM2!$D135)</f>
        <v>0</v>
      </c>
      <c r="K135" s="21">
        <f>SUM(E$3:E134)+H135</f>
        <v>3.439964065676516</v>
      </c>
      <c r="L135" s="21">
        <f>SUM(F$3:F134)+I135</f>
        <v>-0.92173559339010325</v>
      </c>
      <c r="M135" s="21">
        <f>SUM(G$3:G134)+J135</f>
        <v>0</v>
      </c>
      <c r="N135" s="19">
        <f t="shared" si="13"/>
        <v>11.833352773145705</v>
      </c>
      <c r="O135" s="19">
        <f t="shared" si="14"/>
        <v>0.84959650412220578</v>
      </c>
      <c r="P135" s="19">
        <f t="shared" si="15"/>
        <v>0</v>
      </c>
      <c r="Q135" s="19">
        <f t="shared" si="16"/>
        <v>-3.1707373193169754</v>
      </c>
      <c r="R135" s="19">
        <f t="shared" si="17"/>
        <v>0</v>
      </c>
      <c r="S135" s="19">
        <f t="shared" si="18"/>
        <v>0</v>
      </c>
    </row>
    <row r="136" spans="1:19" x14ac:dyDescent="0.25">
      <c r="A136" s="26">
        <f>Wellpath!E136</f>
        <v>3990</v>
      </c>
      <c r="B136" s="22">
        <v>0</v>
      </c>
      <c r="C136" s="22">
        <v>0</v>
      </c>
      <c r="D136" s="22">
        <v>-1</v>
      </c>
      <c r="E136" s="20">
        <f>Model!$W$28*((drdp!B136+drdp!K136)*XYM2!$B136+(drdp!E136+drdp!N136)*XYM2!$C136+(drdp!H136+drdp!Q136)*XYM2!$D136)</f>
        <v>4.3799891240513089E-2</v>
      </c>
      <c r="F136" s="20">
        <f>Model!$W$28*((drdp!C136+drdp!L136)*XYM2!$B136+(drdp!F136+drdp!O136)*XYM2!$C136+(drdp!I136+drdp!R136)*XYM2!$D136)</f>
        <v>-1.1736145486466487E-2</v>
      </c>
      <c r="G136" s="20">
        <f>Model!$W$28*((drdp!D136+drdp!M136)*XYM2!$B136+(drdp!G136+drdp!P136)*XYM2!$C136+(drdp!J136+drdp!S136)*XYM2!$D136)</f>
        <v>0</v>
      </c>
      <c r="H136" s="18">
        <f>Model!$W$28*((drdp!B136)*XYM2!$B136+(drdp!E136)*XYM2!$C136+(drdp!H136)*XYM2!$D136)</f>
        <v>2.1899945620256545E-2</v>
      </c>
      <c r="I136" s="18">
        <f>Model!$W$28*((drdp!C136)*XYM2!$B136+(drdp!F136)*XYM2!$C136+(drdp!I136)*XYM2!$D136)</f>
        <v>-5.8680727432332434E-3</v>
      </c>
      <c r="J136" s="18">
        <f>Model!$W$28*((drdp!D136)*XYM2!$B136+(drdp!G136)*XYM2!$C136+(drdp!J136)*XYM2!$D136)</f>
        <v>0</v>
      </c>
      <c r="K136" s="21">
        <f>SUM(E$3:E135)+H136</f>
        <v>3.4837639569170293</v>
      </c>
      <c r="L136" s="21">
        <f>SUM(F$3:F135)+I136</f>
        <v>-0.93347173887656976</v>
      </c>
      <c r="M136" s="21">
        <f>SUM(G$3:G135)+J136</f>
        <v>0</v>
      </c>
      <c r="N136" s="19">
        <f t="shared" si="13"/>
        <v>12.136611307514197</v>
      </c>
      <c r="O136" s="19">
        <f t="shared" si="14"/>
        <v>0.87136948728124686</v>
      </c>
      <c r="P136" s="19">
        <f t="shared" si="15"/>
        <v>0</v>
      </c>
      <c r="Q136" s="19">
        <f t="shared" si="16"/>
        <v>-3.2519951986988587</v>
      </c>
      <c r="R136" s="19">
        <f t="shared" si="17"/>
        <v>0</v>
      </c>
      <c r="S136" s="19">
        <f t="shared" si="18"/>
        <v>0</v>
      </c>
    </row>
    <row r="137" spans="1:19" x14ac:dyDescent="0.25">
      <c r="A137" s="26">
        <f>Wellpath!E137</f>
        <v>4020</v>
      </c>
      <c r="B137" s="22">
        <v>0</v>
      </c>
      <c r="C137" s="22">
        <v>0</v>
      </c>
      <c r="D137" s="22">
        <v>-1</v>
      </c>
      <c r="E137" s="20">
        <f>Model!$W$28*((drdp!B137+drdp!K137)*XYM2!$B137+(drdp!E137+drdp!N137)*XYM2!$C137+(drdp!H137+drdp!Q137)*XYM2!$D137)</f>
        <v>4.3799891240513089E-2</v>
      </c>
      <c r="F137" s="20">
        <f>Model!$W$28*((drdp!C137+drdp!L137)*XYM2!$B137+(drdp!F137+drdp!O137)*XYM2!$C137+(drdp!I137+drdp!R137)*XYM2!$D137)</f>
        <v>-1.1736145486466487E-2</v>
      </c>
      <c r="G137" s="20">
        <f>Model!$W$28*((drdp!D137+drdp!M137)*XYM2!$B137+(drdp!G137+drdp!P137)*XYM2!$C137+(drdp!J137+drdp!S137)*XYM2!$D137)</f>
        <v>0</v>
      </c>
      <c r="H137" s="18">
        <f>Model!$W$28*((drdp!B137)*XYM2!$B137+(drdp!E137)*XYM2!$C137+(drdp!H137)*XYM2!$D137)</f>
        <v>2.1899945620256545E-2</v>
      </c>
      <c r="I137" s="18">
        <f>Model!$W$28*((drdp!C137)*XYM2!$B137+(drdp!F137)*XYM2!$C137+(drdp!I137)*XYM2!$D137)</f>
        <v>-5.8680727432332434E-3</v>
      </c>
      <c r="J137" s="18">
        <f>Model!$W$28*((drdp!D137)*XYM2!$B137+(drdp!G137)*XYM2!$C137+(drdp!J137)*XYM2!$D137)</f>
        <v>0</v>
      </c>
      <c r="K137" s="21">
        <f>SUM(E$3:E136)+H137</f>
        <v>3.5275638481575426</v>
      </c>
      <c r="L137" s="21">
        <f>SUM(F$3:F136)+I137</f>
        <v>-0.94520788436303627</v>
      </c>
      <c r="M137" s="21">
        <f>SUM(G$3:G136)+J137</f>
        <v>0</v>
      </c>
      <c r="N137" s="19">
        <f t="shared" si="13"/>
        <v>12.443706702828051</v>
      </c>
      <c r="O137" s="19">
        <f t="shared" si="14"/>
        <v>0.89341794466204694</v>
      </c>
      <c r="P137" s="19">
        <f t="shared" si="15"/>
        <v>0</v>
      </c>
      <c r="Q137" s="19">
        <f t="shared" si="16"/>
        <v>-3.3342811618725219</v>
      </c>
      <c r="R137" s="19">
        <f t="shared" si="17"/>
        <v>0</v>
      </c>
      <c r="S137" s="19">
        <f t="shared" si="18"/>
        <v>0</v>
      </c>
    </row>
    <row r="138" spans="1:19" x14ac:dyDescent="0.25">
      <c r="A138" s="26">
        <f>Wellpath!E138</f>
        <v>4050</v>
      </c>
      <c r="B138" s="22">
        <v>0</v>
      </c>
      <c r="C138" s="22">
        <v>0</v>
      </c>
      <c r="D138" s="22">
        <v>-1</v>
      </c>
      <c r="E138" s="20">
        <f>Model!$W$28*((drdp!B138+drdp!K138)*XYM2!$B138+(drdp!E138+drdp!N138)*XYM2!$C138+(drdp!H138+drdp!Q138)*XYM2!$D138)</f>
        <v>4.3799891240513089E-2</v>
      </c>
      <c r="F138" s="20">
        <f>Model!$W$28*((drdp!C138+drdp!L138)*XYM2!$B138+(drdp!F138+drdp!O138)*XYM2!$C138+(drdp!I138+drdp!R138)*XYM2!$D138)</f>
        <v>-1.1736145486466487E-2</v>
      </c>
      <c r="G138" s="20">
        <f>Model!$W$28*((drdp!D138+drdp!M138)*XYM2!$B138+(drdp!G138+drdp!P138)*XYM2!$C138+(drdp!J138+drdp!S138)*XYM2!$D138)</f>
        <v>0</v>
      </c>
      <c r="H138" s="18">
        <f>Model!$W$28*((drdp!B138)*XYM2!$B138+(drdp!E138)*XYM2!$C138+(drdp!H138)*XYM2!$D138)</f>
        <v>2.1899945620256545E-2</v>
      </c>
      <c r="I138" s="18">
        <f>Model!$W$28*((drdp!C138)*XYM2!$B138+(drdp!F138)*XYM2!$C138+(drdp!I138)*XYM2!$D138)</f>
        <v>-5.8680727432332434E-3</v>
      </c>
      <c r="J138" s="18">
        <f>Model!$W$28*((drdp!D138)*XYM2!$B138+(drdp!G138)*XYM2!$C138+(drdp!J138)*XYM2!$D138)</f>
        <v>0</v>
      </c>
      <c r="K138" s="21">
        <f>SUM(E$3:E137)+H138</f>
        <v>3.571363739398056</v>
      </c>
      <c r="L138" s="21">
        <f>SUM(F$3:F137)+I138</f>
        <v>-0.95694402984950278</v>
      </c>
      <c r="M138" s="21">
        <f>SUM(G$3:G137)+J138</f>
        <v>0</v>
      </c>
      <c r="N138" s="19">
        <f t="shared" si="13"/>
        <v>12.754638959087265</v>
      </c>
      <c r="O138" s="19">
        <f t="shared" si="14"/>
        <v>0.91574187626460601</v>
      </c>
      <c r="P138" s="19">
        <f t="shared" si="15"/>
        <v>0</v>
      </c>
      <c r="Q138" s="19">
        <f t="shared" si="16"/>
        <v>-3.4175952088379651</v>
      </c>
      <c r="R138" s="19">
        <f t="shared" si="17"/>
        <v>0</v>
      </c>
      <c r="S138" s="19">
        <f t="shared" si="18"/>
        <v>0</v>
      </c>
    </row>
    <row r="139" spans="1:19" x14ac:dyDescent="0.25">
      <c r="A139" s="26">
        <f>Wellpath!E139</f>
        <v>4080</v>
      </c>
      <c r="B139" s="22">
        <v>0</v>
      </c>
      <c r="C139" s="22">
        <v>0</v>
      </c>
      <c r="D139" s="22">
        <v>-1</v>
      </c>
      <c r="E139" s="20">
        <f>Model!$W$28*((drdp!B139+drdp!K139)*XYM2!$B139+(drdp!E139+drdp!N139)*XYM2!$C139+(drdp!H139+drdp!Q139)*XYM2!$D139)</f>
        <v>4.3799891240513089E-2</v>
      </c>
      <c r="F139" s="20">
        <f>Model!$W$28*((drdp!C139+drdp!L139)*XYM2!$B139+(drdp!F139+drdp!O139)*XYM2!$C139+(drdp!I139+drdp!R139)*XYM2!$D139)</f>
        <v>-1.1736145486466487E-2</v>
      </c>
      <c r="G139" s="20">
        <f>Model!$W$28*((drdp!D139+drdp!M139)*XYM2!$B139+(drdp!G139+drdp!P139)*XYM2!$C139+(drdp!J139+drdp!S139)*XYM2!$D139)</f>
        <v>0</v>
      </c>
      <c r="H139" s="18">
        <f>Model!$W$28*((drdp!B139)*XYM2!$B139+(drdp!E139)*XYM2!$C139+(drdp!H139)*XYM2!$D139)</f>
        <v>2.1899945620256545E-2</v>
      </c>
      <c r="I139" s="18">
        <f>Model!$W$28*((drdp!C139)*XYM2!$B139+(drdp!F139)*XYM2!$C139+(drdp!I139)*XYM2!$D139)</f>
        <v>-5.8680727432332434E-3</v>
      </c>
      <c r="J139" s="18">
        <f>Model!$W$28*((drdp!D139)*XYM2!$B139+(drdp!G139)*XYM2!$C139+(drdp!J139)*XYM2!$D139)</f>
        <v>0</v>
      </c>
      <c r="K139" s="21">
        <f>SUM(E$3:E138)+H139</f>
        <v>3.6151636306385693</v>
      </c>
      <c r="L139" s="21">
        <f>SUM(F$3:F138)+I139</f>
        <v>-0.96868017533596928</v>
      </c>
      <c r="M139" s="21">
        <f>SUM(G$3:G138)+J139</f>
        <v>0</v>
      </c>
      <c r="N139" s="19">
        <f t="shared" si="13"/>
        <v>13.069408076291841</v>
      </c>
      <c r="O139" s="19">
        <f t="shared" si="14"/>
        <v>0.9383412820889242</v>
      </c>
      <c r="P139" s="19">
        <f t="shared" si="15"/>
        <v>0</v>
      </c>
      <c r="Q139" s="19">
        <f t="shared" si="16"/>
        <v>-3.5019373395951887</v>
      </c>
      <c r="R139" s="19">
        <f t="shared" si="17"/>
        <v>0</v>
      </c>
      <c r="S139" s="19">
        <f t="shared" si="18"/>
        <v>0</v>
      </c>
    </row>
    <row r="140" spans="1:19" x14ac:dyDescent="0.25">
      <c r="A140" s="26">
        <f>Wellpath!E140</f>
        <v>4110</v>
      </c>
      <c r="B140" s="22">
        <v>0</v>
      </c>
      <c r="C140" s="22">
        <v>0</v>
      </c>
      <c r="D140" s="22">
        <v>-1</v>
      </c>
      <c r="E140" s="20">
        <f>Model!$W$28*((drdp!B140+drdp!K140)*XYM2!$B140+(drdp!E140+drdp!N140)*XYM2!$C140+(drdp!H140+drdp!Q140)*XYM2!$D140)</f>
        <v>4.3799891240513089E-2</v>
      </c>
      <c r="F140" s="20">
        <f>Model!$W$28*((drdp!C140+drdp!L140)*XYM2!$B140+(drdp!F140+drdp!O140)*XYM2!$C140+(drdp!I140+drdp!R140)*XYM2!$D140)</f>
        <v>-1.1736145486466487E-2</v>
      </c>
      <c r="G140" s="20">
        <f>Model!$W$28*((drdp!D140+drdp!M140)*XYM2!$B140+(drdp!G140+drdp!P140)*XYM2!$C140+(drdp!J140+drdp!S140)*XYM2!$D140)</f>
        <v>0</v>
      </c>
      <c r="H140" s="18">
        <f>Model!$W$28*((drdp!B140)*XYM2!$B140+(drdp!E140)*XYM2!$C140+(drdp!H140)*XYM2!$D140)</f>
        <v>2.1899945620256545E-2</v>
      </c>
      <c r="I140" s="18">
        <f>Model!$W$28*((drdp!C140)*XYM2!$B140+(drdp!F140)*XYM2!$C140+(drdp!I140)*XYM2!$D140)</f>
        <v>-5.8680727432332434E-3</v>
      </c>
      <c r="J140" s="18">
        <f>Model!$W$28*((drdp!D140)*XYM2!$B140+(drdp!G140)*XYM2!$C140+(drdp!J140)*XYM2!$D140)</f>
        <v>0</v>
      </c>
      <c r="K140" s="21">
        <f>SUM(E$3:E139)+H140</f>
        <v>3.6589635218790826</v>
      </c>
      <c r="L140" s="21">
        <f>SUM(F$3:F139)+I140</f>
        <v>-0.98041632082243579</v>
      </c>
      <c r="M140" s="21">
        <f>SUM(G$3:G139)+J140</f>
        <v>0</v>
      </c>
      <c r="N140" s="19">
        <f t="shared" si="13"/>
        <v>13.388014054441779</v>
      </c>
      <c r="O140" s="19">
        <f t="shared" si="14"/>
        <v>0.96121616213500138</v>
      </c>
      <c r="P140" s="19">
        <f t="shared" si="15"/>
        <v>0</v>
      </c>
      <c r="Q140" s="19">
        <f t="shared" si="16"/>
        <v>-3.5873075541441923</v>
      </c>
      <c r="R140" s="19">
        <f t="shared" si="17"/>
        <v>0</v>
      </c>
      <c r="S140" s="19">
        <f t="shared" si="18"/>
        <v>0</v>
      </c>
    </row>
    <row r="141" spans="1:19" x14ac:dyDescent="0.25">
      <c r="A141" s="26">
        <f>Wellpath!E141</f>
        <v>4140</v>
      </c>
      <c r="B141" s="22">
        <v>0</v>
      </c>
      <c r="C141" s="22">
        <v>0</v>
      </c>
      <c r="D141" s="22">
        <v>-1</v>
      </c>
      <c r="E141" s="20">
        <f>Model!$W$28*((drdp!B141+drdp!K141)*XYM2!$B141+(drdp!E141+drdp!N141)*XYM2!$C141+(drdp!H141+drdp!Q141)*XYM2!$D141)</f>
        <v>4.3799891240513089E-2</v>
      </c>
      <c r="F141" s="20">
        <f>Model!$W$28*((drdp!C141+drdp!L141)*XYM2!$B141+(drdp!F141+drdp!O141)*XYM2!$C141+(drdp!I141+drdp!R141)*XYM2!$D141)</f>
        <v>-1.1736145486466487E-2</v>
      </c>
      <c r="G141" s="20">
        <f>Model!$W$28*((drdp!D141+drdp!M141)*XYM2!$B141+(drdp!G141+drdp!P141)*XYM2!$C141+(drdp!J141+drdp!S141)*XYM2!$D141)</f>
        <v>0</v>
      </c>
      <c r="H141" s="18">
        <f>Model!$W$28*((drdp!B141)*XYM2!$B141+(drdp!E141)*XYM2!$C141+(drdp!H141)*XYM2!$D141)</f>
        <v>2.1899945620256545E-2</v>
      </c>
      <c r="I141" s="18">
        <f>Model!$W$28*((drdp!C141)*XYM2!$B141+(drdp!F141)*XYM2!$C141+(drdp!I141)*XYM2!$D141)</f>
        <v>-5.8680727432332434E-3</v>
      </c>
      <c r="J141" s="18">
        <f>Model!$W$28*((drdp!D141)*XYM2!$B141+(drdp!G141)*XYM2!$C141+(drdp!J141)*XYM2!$D141)</f>
        <v>0</v>
      </c>
      <c r="K141" s="21">
        <f>SUM(E$3:E140)+H141</f>
        <v>3.7027634131195959</v>
      </c>
      <c r="L141" s="21">
        <f>SUM(F$3:F140)+I141</f>
        <v>-0.9921524663089023</v>
      </c>
      <c r="M141" s="21">
        <f>SUM(G$3:G140)+J141</f>
        <v>0</v>
      </c>
      <c r="N141" s="19">
        <f t="shared" si="13"/>
        <v>13.71045689353708</v>
      </c>
      <c r="O141" s="19">
        <f t="shared" si="14"/>
        <v>0.98436651640283757</v>
      </c>
      <c r="P141" s="19">
        <f t="shared" si="15"/>
        <v>0</v>
      </c>
      <c r="Q141" s="19">
        <f t="shared" si="16"/>
        <v>-3.6737058524849759</v>
      </c>
      <c r="R141" s="19">
        <f t="shared" si="17"/>
        <v>0</v>
      </c>
      <c r="S141" s="19">
        <f t="shared" si="18"/>
        <v>0</v>
      </c>
    </row>
    <row r="142" spans="1:19" x14ac:dyDescent="0.25">
      <c r="A142" s="26">
        <f>Wellpath!E142</f>
        <v>4170</v>
      </c>
      <c r="B142" s="22">
        <v>0</v>
      </c>
      <c r="C142" s="22">
        <v>0</v>
      </c>
      <c r="D142" s="22">
        <v>-1</v>
      </c>
      <c r="E142" s="20">
        <f>Model!$W$28*((drdp!B142+drdp!K142)*XYM2!$B142+(drdp!E142+drdp!N142)*XYM2!$C142+(drdp!H142+drdp!Q142)*XYM2!$D142)</f>
        <v>4.3799891240513089E-2</v>
      </c>
      <c r="F142" s="20">
        <f>Model!$W$28*((drdp!C142+drdp!L142)*XYM2!$B142+(drdp!F142+drdp!O142)*XYM2!$C142+(drdp!I142+drdp!R142)*XYM2!$D142)</f>
        <v>-1.1736145486466487E-2</v>
      </c>
      <c r="G142" s="20">
        <f>Model!$W$28*((drdp!D142+drdp!M142)*XYM2!$B142+(drdp!G142+drdp!P142)*XYM2!$C142+(drdp!J142+drdp!S142)*XYM2!$D142)</f>
        <v>0</v>
      </c>
      <c r="H142" s="18">
        <f>Model!$W$28*((drdp!B142)*XYM2!$B142+(drdp!E142)*XYM2!$C142+(drdp!H142)*XYM2!$D142)</f>
        <v>2.1899945620256545E-2</v>
      </c>
      <c r="I142" s="18">
        <f>Model!$W$28*((drdp!C142)*XYM2!$B142+(drdp!F142)*XYM2!$C142+(drdp!I142)*XYM2!$D142)</f>
        <v>-5.8680727432332434E-3</v>
      </c>
      <c r="J142" s="18">
        <f>Model!$W$28*((drdp!D142)*XYM2!$B142+(drdp!G142)*XYM2!$C142+(drdp!J142)*XYM2!$D142)</f>
        <v>0</v>
      </c>
      <c r="K142" s="21">
        <f>SUM(E$3:E141)+H142</f>
        <v>3.7465633043601092</v>
      </c>
      <c r="L142" s="21">
        <f>SUM(F$3:F141)+I142</f>
        <v>-1.0038886117953689</v>
      </c>
      <c r="M142" s="21">
        <f>SUM(G$3:G141)+J142</f>
        <v>0</v>
      </c>
      <c r="N142" s="19">
        <f t="shared" si="13"/>
        <v>14.036736593577741</v>
      </c>
      <c r="O142" s="19">
        <f t="shared" si="14"/>
        <v>1.0077923448924329</v>
      </c>
      <c r="P142" s="19">
        <f t="shared" si="15"/>
        <v>0</v>
      </c>
      <c r="Q142" s="19">
        <f t="shared" si="16"/>
        <v>-3.7611322346175404</v>
      </c>
      <c r="R142" s="19">
        <f t="shared" si="17"/>
        <v>0</v>
      </c>
      <c r="S142" s="19">
        <f t="shared" si="18"/>
        <v>0</v>
      </c>
    </row>
    <row r="143" spans="1:19" x14ac:dyDescent="0.25">
      <c r="A143" s="26">
        <f>Wellpath!E143</f>
        <v>4200</v>
      </c>
      <c r="B143" s="22">
        <v>0</v>
      </c>
      <c r="C143" s="22">
        <v>0</v>
      </c>
      <c r="D143" s="22">
        <v>-1</v>
      </c>
      <c r="E143" s="20">
        <f>Model!$W$28*((drdp!B143+drdp!K143)*XYM2!$B143+(drdp!E143+drdp!N143)*XYM2!$C143+(drdp!H143+drdp!Q143)*XYM2!$D143)</f>
        <v>4.3799891240513089E-2</v>
      </c>
      <c r="F143" s="20">
        <f>Model!$W$28*((drdp!C143+drdp!L143)*XYM2!$B143+(drdp!F143+drdp!O143)*XYM2!$C143+(drdp!I143+drdp!R143)*XYM2!$D143)</f>
        <v>-1.1736145486466487E-2</v>
      </c>
      <c r="G143" s="20">
        <f>Model!$W$28*((drdp!D143+drdp!M143)*XYM2!$B143+(drdp!G143+drdp!P143)*XYM2!$C143+(drdp!J143+drdp!S143)*XYM2!$D143)</f>
        <v>0</v>
      </c>
      <c r="H143" s="18">
        <f>Model!$W$28*((drdp!B143)*XYM2!$B143+(drdp!E143)*XYM2!$C143+(drdp!H143)*XYM2!$D143)</f>
        <v>2.1899945620256545E-2</v>
      </c>
      <c r="I143" s="18">
        <f>Model!$W$28*((drdp!C143)*XYM2!$B143+(drdp!F143)*XYM2!$C143+(drdp!I143)*XYM2!$D143)</f>
        <v>-5.8680727432332434E-3</v>
      </c>
      <c r="J143" s="18">
        <f>Model!$W$28*((drdp!D143)*XYM2!$B143+(drdp!G143)*XYM2!$C143+(drdp!J143)*XYM2!$D143)</f>
        <v>0</v>
      </c>
      <c r="K143" s="21">
        <f>SUM(E$3:E142)+H143</f>
        <v>3.7903631956006225</v>
      </c>
      <c r="L143" s="21">
        <f>SUM(F$3:F142)+I143</f>
        <v>-1.0156247572818353</v>
      </c>
      <c r="M143" s="21">
        <f>SUM(G$3:G142)+J143</f>
        <v>0</v>
      </c>
      <c r="N143" s="19">
        <f t="shared" si="13"/>
        <v>14.366853154563763</v>
      </c>
      <c r="O143" s="19">
        <f t="shared" si="14"/>
        <v>1.0314936476037868</v>
      </c>
      <c r="P143" s="19">
        <f t="shared" si="15"/>
        <v>0</v>
      </c>
      <c r="Q143" s="19">
        <f t="shared" si="16"/>
        <v>-3.849586700541884</v>
      </c>
      <c r="R143" s="19">
        <f t="shared" si="17"/>
        <v>0</v>
      </c>
      <c r="S143" s="19">
        <f t="shared" si="18"/>
        <v>0</v>
      </c>
    </row>
    <row r="144" spans="1:19" x14ac:dyDescent="0.25">
      <c r="A144" s="26">
        <f>Wellpath!E144</f>
        <v>4230</v>
      </c>
      <c r="B144" s="22">
        <v>0</v>
      </c>
      <c r="C144" s="22">
        <v>0</v>
      </c>
      <c r="D144" s="22">
        <v>-1</v>
      </c>
      <c r="E144" s="20">
        <f>Model!$W$28*((drdp!B144+drdp!K144)*XYM2!$B144+(drdp!E144+drdp!N144)*XYM2!$C144+(drdp!H144+drdp!Q144)*XYM2!$D144)</f>
        <v>4.3799891240513089E-2</v>
      </c>
      <c r="F144" s="20">
        <f>Model!$W$28*((drdp!C144+drdp!L144)*XYM2!$B144+(drdp!F144+drdp!O144)*XYM2!$C144+(drdp!I144+drdp!R144)*XYM2!$D144)</f>
        <v>-1.1736145486466487E-2</v>
      </c>
      <c r="G144" s="20">
        <f>Model!$W$28*((drdp!D144+drdp!M144)*XYM2!$B144+(drdp!G144+drdp!P144)*XYM2!$C144+(drdp!J144+drdp!S144)*XYM2!$D144)</f>
        <v>0</v>
      </c>
      <c r="H144" s="18">
        <f>Model!$W$28*((drdp!B144)*XYM2!$B144+(drdp!E144)*XYM2!$C144+(drdp!H144)*XYM2!$D144)</f>
        <v>2.1899945620256545E-2</v>
      </c>
      <c r="I144" s="18">
        <f>Model!$W$28*((drdp!C144)*XYM2!$B144+(drdp!F144)*XYM2!$C144+(drdp!I144)*XYM2!$D144)</f>
        <v>-5.8680727432332434E-3</v>
      </c>
      <c r="J144" s="18">
        <f>Model!$W$28*((drdp!D144)*XYM2!$B144+(drdp!G144)*XYM2!$C144+(drdp!J144)*XYM2!$D144)</f>
        <v>0</v>
      </c>
      <c r="K144" s="21">
        <f>SUM(E$3:E143)+H144</f>
        <v>3.8341630868411358</v>
      </c>
      <c r="L144" s="21">
        <f>SUM(F$3:F143)+I144</f>
        <v>-1.0273609027683017</v>
      </c>
      <c r="M144" s="21">
        <f>SUM(G$3:G143)+J144</f>
        <v>0</v>
      </c>
      <c r="N144" s="19">
        <f t="shared" si="13"/>
        <v>14.700806576495147</v>
      </c>
      <c r="O144" s="19">
        <f t="shared" si="14"/>
        <v>1.0554704245369</v>
      </c>
      <c r="P144" s="19">
        <f t="shared" si="15"/>
        <v>0</v>
      </c>
      <c r="Q144" s="19">
        <f t="shared" si="16"/>
        <v>-3.9390692502580076</v>
      </c>
      <c r="R144" s="19">
        <f t="shared" si="17"/>
        <v>0</v>
      </c>
      <c r="S144" s="19">
        <f t="shared" si="18"/>
        <v>0</v>
      </c>
    </row>
    <row r="145" spans="1:19" x14ac:dyDescent="0.25">
      <c r="A145" s="26">
        <f>Wellpath!E145</f>
        <v>4260</v>
      </c>
      <c r="B145" s="22">
        <v>0</v>
      </c>
      <c r="C145" s="22">
        <v>0</v>
      </c>
      <c r="D145" s="22">
        <v>-1</v>
      </c>
      <c r="E145" s="20">
        <f>Model!$W$28*((drdp!B145+drdp!K145)*XYM2!$B145+(drdp!E145+drdp!N145)*XYM2!$C145+(drdp!H145+drdp!Q145)*XYM2!$D145)</f>
        <v>4.3799891240513089E-2</v>
      </c>
      <c r="F145" s="20">
        <f>Model!$W$28*((drdp!C145+drdp!L145)*XYM2!$B145+(drdp!F145+drdp!O145)*XYM2!$C145+(drdp!I145+drdp!R145)*XYM2!$D145)</f>
        <v>-1.1736145486466487E-2</v>
      </c>
      <c r="G145" s="20">
        <f>Model!$W$28*((drdp!D145+drdp!M145)*XYM2!$B145+(drdp!G145+drdp!P145)*XYM2!$C145+(drdp!J145+drdp!S145)*XYM2!$D145)</f>
        <v>0</v>
      </c>
      <c r="H145" s="18">
        <f>Model!$W$28*((drdp!B145)*XYM2!$B145+(drdp!E145)*XYM2!$C145+(drdp!H145)*XYM2!$D145)</f>
        <v>2.1899945620256545E-2</v>
      </c>
      <c r="I145" s="18">
        <f>Model!$W$28*((drdp!C145)*XYM2!$B145+(drdp!F145)*XYM2!$C145+(drdp!I145)*XYM2!$D145)</f>
        <v>-5.8680727432332434E-3</v>
      </c>
      <c r="J145" s="18">
        <f>Model!$W$28*((drdp!D145)*XYM2!$B145+(drdp!G145)*XYM2!$C145+(drdp!J145)*XYM2!$D145)</f>
        <v>0</v>
      </c>
      <c r="K145" s="21">
        <f>SUM(E$3:E144)+H145</f>
        <v>3.8779629780816491</v>
      </c>
      <c r="L145" s="21">
        <f>SUM(F$3:F144)+I145</f>
        <v>-1.0390970482547681</v>
      </c>
      <c r="M145" s="21">
        <f>SUM(G$3:G144)+J145</f>
        <v>0</v>
      </c>
      <c r="N145" s="19">
        <f t="shared" si="13"/>
        <v>15.038596859371893</v>
      </c>
      <c r="O145" s="19">
        <f t="shared" si="14"/>
        <v>1.0797226756917719</v>
      </c>
      <c r="P145" s="19">
        <f t="shared" si="15"/>
        <v>0</v>
      </c>
      <c r="Q145" s="19">
        <f t="shared" si="16"/>
        <v>-4.029579883765912</v>
      </c>
      <c r="R145" s="19">
        <f t="shared" si="17"/>
        <v>0</v>
      </c>
      <c r="S145" s="19">
        <f t="shared" si="18"/>
        <v>0</v>
      </c>
    </row>
    <row r="146" spans="1:19" x14ac:dyDescent="0.25">
      <c r="A146" s="26">
        <f>Wellpath!E146</f>
        <v>4290</v>
      </c>
      <c r="B146" s="22">
        <v>0</v>
      </c>
      <c r="C146" s="22">
        <v>0</v>
      </c>
      <c r="D146" s="22">
        <v>-1</v>
      </c>
      <c r="E146" s="20">
        <f>Model!$W$28*((drdp!B146+drdp!K146)*XYM2!$B146+(drdp!E146+drdp!N146)*XYM2!$C146+(drdp!H146+drdp!Q146)*XYM2!$D146)</f>
        <v>4.3799891240513089E-2</v>
      </c>
      <c r="F146" s="20">
        <f>Model!$W$28*((drdp!C146+drdp!L146)*XYM2!$B146+(drdp!F146+drdp!O146)*XYM2!$C146+(drdp!I146+drdp!R146)*XYM2!$D146)</f>
        <v>-1.1736145486466487E-2</v>
      </c>
      <c r="G146" s="20">
        <f>Model!$W$28*((drdp!D146+drdp!M146)*XYM2!$B146+(drdp!G146+drdp!P146)*XYM2!$C146+(drdp!J146+drdp!S146)*XYM2!$D146)</f>
        <v>0</v>
      </c>
      <c r="H146" s="18">
        <f>Model!$W$28*((drdp!B146)*XYM2!$B146+(drdp!E146)*XYM2!$C146+(drdp!H146)*XYM2!$D146)</f>
        <v>2.1899945620256545E-2</v>
      </c>
      <c r="I146" s="18">
        <f>Model!$W$28*((drdp!C146)*XYM2!$B146+(drdp!F146)*XYM2!$C146+(drdp!I146)*XYM2!$D146)</f>
        <v>-5.8680727432332434E-3</v>
      </c>
      <c r="J146" s="18">
        <f>Model!$W$28*((drdp!D146)*XYM2!$B146+(drdp!G146)*XYM2!$C146+(drdp!J146)*XYM2!$D146)</f>
        <v>0</v>
      </c>
      <c r="K146" s="21">
        <f>SUM(E$3:E145)+H146</f>
        <v>3.9217628693221624</v>
      </c>
      <c r="L146" s="21">
        <f>SUM(F$3:F145)+I146</f>
        <v>-1.0508331937412345</v>
      </c>
      <c r="M146" s="21">
        <f>SUM(G$3:G145)+J146</f>
        <v>0</v>
      </c>
      <c r="N146" s="19">
        <f t="shared" si="13"/>
        <v>15.380224003194</v>
      </c>
      <c r="O146" s="19">
        <f t="shared" si="14"/>
        <v>1.1042504010684029</v>
      </c>
      <c r="P146" s="19">
        <f t="shared" si="15"/>
        <v>0</v>
      </c>
      <c r="Q146" s="19">
        <f t="shared" si="16"/>
        <v>-4.1211186010655956</v>
      </c>
      <c r="R146" s="19">
        <f t="shared" si="17"/>
        <v>0</v>
      </c>
      <c r="S146" s="19">
        <f t="shared" si="18"/>
        <v>0</v>
      </c>
    </row>
    <row r="147" spans="1:19" x14ac:dyDescent="0.25">
      <c r="A147" s="26">
        <f>Wellpath!E147</f>
        <v>4320</v>
      </c>
      <c r="B147" s="22">
        <v>0</v>
      </c>
      <c r="C147" s="22">
        <v>0</v>
      </c>
      <c r="D147" s="22">
        <v>-1</v>
      </c>
      <c r="E147" s="20">
        <f>Model!$W$28*((drdp!B147+drdp!K147)*XYM2!$B147+(drdp!E147+drdp!N147)*XYM2!$C147+(drdp!H147+drdp!Q147)*XYM2!$D147)</f>
        <v>4.3799891240513089E-2</v>
      </c>
      <c r="F147" s="20">
        <f>Model!$W$28*((drdp!C147+drdp!L147)*XYM2!$B147+(drdp!F147+drdp!O147)*XYM2!$C147+(drdp!I147+drdp!R147)*XYM2!$D147)</f>
        <v>-1.1736145486466487E-2</v>
      </c>
      <c r="G147" s="20">
        <f>Model!$W$28*((drdp!D147+drdp!M147)*XYM2!$B147+(drdp!G147+drdp!P147)*XYM2!$C147+(drdp!J147+drdp!S147)*XYM2!$D147)</f>
        <v>0</v>
      </c>
      <c r="H147" s="18">
        <f>Model!$W$28*((drdp!B147)*XYM2!$B147+(drdp!E147)*XYM2!$C147+(drdp!H147)*XYM2!$D147)</f>
        <v>2.1899945620256545E-2</v>
      </c>
      <c r="I147" s="18">
        <f>Model!$W$28*((drdp!C147)*XYM2!$B147+(drdp!F147)*XYM2!$C147+(drdp!I147)*XYM2!$D147)</f>
        <v>-5.8680727432332434E-3</v>
      </c>
      <c r="J147" s="18">
        <f>Model!$W$28*((drdp!D147)*XYM2!$B147+(drdp!G147)*XYM2!$C147+(drdp!J147)*XYM2!$D147)</f>
        <v>0</v>
      </c>
      <c r="K147" s="21">
        <f>SUM(E$3:E146)+H147</f>
        <v>3.9655627605626758</v>
      </c>
      <c r="L147" s="21">
        <f>SUM(F$3:F146)+I147</f>
        <v>-1.0625693392277009</v>
      </c>
      <c r="M147" s="21">
        <f>SUM(G$3:G146)+J147</f>
        <v>0</v>
      </c>
      <c r="N147" s="19">
        <f t="shared" si="13"/>
        <v>15.72568800796147</v>
      </c>
      <c r="O147" s="19">
        <f t="shared" si="14"/>
        <v>1.1290536006667928</v>
      </c>
      <c r="P147" s="19">
        <f t="shared" si="15"/>
        <v>0</v>
      </c>
      <c r="Q147" s="19">
        <f t="shared" si="16"/>
        <v>-4.2136854021570596</v>
      </c>
      <c r="R147" s="19">
        <f t="shared" si="17"/>
        <v>0</v>
      </c>
      <c r="S147" s="19">
        <f t="shared" si="18"/>
        <v>0</v>
      </c>
    </row>
    <row r="148" spans="1:19" x14ac:dyDescent="0.25">
      <c r="A148" s="26">
        <f>Wellpath!E148</f>
        <v>4350</v>
      </c>
      <c r="B148" s="22">
        <v>0</v>
      </c>
      <c r="C148" s="22">
        <v>0</v>
      </c>
      <c r="D148" s="22">
        <v>-1</v>
      </c>
      <c r="E148" s="20">
        <f>Model!$W$28*((drdp!B148+drdp!K148)*XYM2!$B148+(drdp!E148+drdp!N148)*XYM2!$C148+(drdp!H148+drdp!Q148)*XYM2!$D148)</f>
        <v>4.3799891240513089E-2</v>
      </c>
      <c r="F148" s="20">
        <f>Model!$W$28*((drdp!C148+drdp!L148)*XYM2!$B148+(drdp!F148+drdp!O148)*XYM2!$C148+(drdp!I148+drdp!R148)*XYM2!$D148)</f>
        <v>-1.1736145486466487E-2</v>
      </c>
      <c r="G148" s="20">
        <f>Model!$W$28*((drdp!D148+drdp!M148)*XYM2!$B148+(drdp!G148+drdp!P148)*XYM2!$C148+(drdp!J148+drdp!S148)*XYM2!$D148)</f>
        <v>0</v>
      </c>
      <c r="H148" s="18">
        <f>Model!$W$28*((drdp!B148)*XYM2!$B148+(drdp!E148)*XYM2!$C148+(drdp!H148)*XYM2!$D148)</f>
        <v>2.1899945620256545E-2</v>
      </c>
      <c r="I148" s="18">
        <f>Model!$W$28*((drdp!C148)*XYM2!$B148+(drdp!F148)*XYM2!$C148+(drdp!I148)*XYM2!$D148)</f>
        <v>-5.8680727432332434E-3</v>
      </c>
      <c r="J148" s="18">
        <f>Model!$W$28*((drdp!D148)*XYM2!$B148+(drdp!G148)*XYM2!$C148+(drdp!J148)*XYM2!$D148)</f>
        <v>0</v>
      </c>
      <c r="K148" s="21">
        <f>SUM(E$3:E147)+H148</f>
        <v>4.0093626518031886</v>
      </c>
      <c r="L148" s="21">
        <f>SUM(F$3:F147)+I148</f>
        <v>-1.0743054847141673</v>
      </c>
      <c r="M148" s="21">
        <f>SUM(G$3:G147)+J148</f>
        <v>0</v>
      </c>
      <c r="N148" s="19">
        <f t="shared" si="13"/>
        <v>16.074988873674297</v>
      </c>
      <c r="O148" s="19">
        <f t="shared" si="14"/>
        <v>1.154132274486942</v>
      </c>
      <c r="P148" s="19">
        <f t="shared" si="15"/>
        <v>0</v>
      </c>
      <c r="Q148" s="19">
        <f t="shared" si="16"/>
        <v>-4.307280287040304</v>
      </c>
      <c r="R148" s="19">
        <f t="shared" si="17"/>
        <v>0</v>
      </c>
      <c r="S148" s="19">
        <f t="shared" si="18"/>
        <v>0</v>
      </c>
    </row>
    <row r="149" spans="1:19" x14ac:dyDescent="0.25">
      <c r="A149" s="26">
        <f>Wellpath!E149</f>
        <v>4380</v>
      </c>
      <c r="B149" s="22">
        <v>0</v>
      </c>
      <c r="C149" s="22">
        <v>0</v>
      </c>
      <c r="D149" s="22">
        <v>-1</v>
      </c>
      <c r="E149" s="20">
        <f>Model!$W$28*((drdp!B149+drdp!K149)*XYM2!$B149+(drdp!E149+drdp!N149)*XYM2!$C149+(drdp!H149+drdp!Q149)*XYM2!$D149)</f>
        <v>4.3799891240513089E-2</v>
      </c>
      <c r="F149" s="20">
        <f>Model!$W$28*((drdp!C149+drdp!L149)*XYM2!$B149+(drdp!F149+drdp!O149)*XYM2!$C149+(drdp!I149+drdp!R149)*XYM2!$D149)</f>
        <v>-1.1736145486466487E-2</v>
      </c>
      <c r="G149" s="20">
        <f>Model!$W$28*((drdp!D149+drdp!M149)*XYM2!$B149+(drdp!G149+drdp!P149)*XYM2!$C149+(drdp!J149+drdp!S149)*XYM2!$D149)</f>
        <v>0</v>
      </c>
      <c r="H149" s="18">
        <f>Model!$W$28*((drdp!B149)*XYM2!$B149+(drdp!E149)*XYM2!$C149+(drdp!H149)*XYM2!$D149)</f>
        <v>2.1899945620256545E-2</v>
      </c>
      <c r="I149" s="18">
        <f>Model!$W$28*((drdp!C149)*XYM2!$B149+(drdp!F149)*XYM2!$C149+(drdp!I149)*XYM2!$D149)</f>
        <v>-5.8680727432332434E-3</v>
      </c>
      <c r="J149" s="18">
        <f>Model!$W$28*((drdp!D149)*XYM2!$B149+(drdp!G149)*XYM2!$C149+(drdp!J149)*XYM2!$D149)</f>
        <v>0</v>
      </c>
      <c r="K149" s="21">
        <f>SUM(E$3:E148)+H149</f>
        <v>4.0531625430437019</v>
      </c>
      <c r="L149" s="21">
        <f>SUM(F$3:F148)+I149</f>
        <v>-1.0860416302006337</v>
      </c>
      <c r="M149" s="21">
        <f>SUM(G$3:G148)+J149</f>
        <v>0</v>
      </c>
      <c r="N149" s="19">
        <f t="shared" si="13"/>
        <v>16.42812660033249</v>
      </c>
      <c r="O149" s="19">
        <f t="shared" si="14"/>
        <v>1.1794864225288499</v>
      </c>
      <c r="P149" s="19">
        <f t="shared" si="15"/>
        <v>0</v>
      </c>
      <c r="Q149" s="19">
        <f t="shared" si="16"/>
        <v>-4.4019032557153279</v>
      </c>
      <c r="R149" s="19">
        <f t="shared" si="17"/>
        <v>0</v>
      </c>
      <c r="S149" s="19">
        <f t="shared" si="18"/>
        <v>0</v>
      </c>
    </row>
    <row r="150" spans="1:19" x14ac:dyDescent="0.25">
      <c r="A150" s="26">
        <f>Wellpath!E150</f>
        <v>4410</v>
      </c>
      <c r="B150" s="22">
        <v>0</v>
      </c>
      <c r="C150" s="22">
        <v>0</v>
      </c>
      <c r="D150" s="22">
        <v>-1</v>
      </c>
      <c r="E150" s="20">
        <f>Model!$W$28*((drdp!B150+drdp!K150)*XYM2!$B150+(drdp!E150+drdp!N150)*XYM2!$C150+(drdp!H150+drdp!Q150)*XYM2!$D150)</f>
        <v>4.3799891240513089E-2</v>
      </c>
      <c r="F150" s="20">
        <f>Model!$W$28*((drdp!C150+drdp!L150)*XYM2!$B150+(drdp!F150+drdp!O150)*XYM2!$C150+(drdp!I150+drdp!R150)*XYM2!$D150)</f>
        <v>-1.1736145486466487E-2</v>
      </c>
      <c r="G150" s="20">
        <f>Model!$W$28*((drdp!D150+drdp!M150)*XYM2!$B150+(drdp!G150+drdp!P150)*XYM2!$C150+(drdp!J150+drdp!S150)*XYM2!$D150)</f>
        <v>0</v>
      </c>
      <c r="H150" s="18">
        <f>Model!$W$28*((drdp!B150)*XYM2!$B150+(drdp!E150)*XYM2!$C150+(drdp!H150)*XYM2!$D150)</f>
        <v>2.1899945620256545E-2</v>
      </c>
      <c r="I150" s="18">
        <f>Model!$W$28*((drdp!C150)*XYM2!$B150+(drdp!F150)*XYM2!$C150+(drdp!I150)*XYM2!$D150)</f>
        <v>-5.8680727432332434E-3</v>
      </c>
      <c r="J150" s="18">
        <f>Model!$W$28*((drdp!D150)*XYM2!$B150+(drdp!G150)*XYM2!$C150+(drdp!J150)*XYM2!$D150)</f>
        <v>0</v>
      </c>
      <c r="K150" s="21">
        <f>SUM(E$3:E149)+H150</f>
        <v>4.0969624342842152</v>
      </c>
      <c r="L150" s="21">
        <f>SUM(F$3:F149)+I150</f>
        <v>-1.0977777756871001</v>
      </c>
      <c r="M150" s="21">
        <f>SUM(G$3:G149)+J150</f>
        <v>0</v>
      </c>
      <c r="N150" s="19">
        <f t="shared" si="13"/>
        <v>16.785101187936043</v>
      </c>
      <c r="O150" s="19">
        <f t="shared" si="14"/>
        <v>1.2051160447925171</v>
      </c>
      <c r="P150" s="19">
        <f t="shared" si="15"/>
        <v>0</v>
      </c>
      <c r="Q150" s="19">
        <f t="shared" si="16"/>
        <v>-4.4975543081821332</v>
      </c>
      <c r="R150" s="19">
        <f t="shared" si="17"/>
        <v>0</v>
      </c>
      <c r="S150" s="19">
        <f t="shared" si="18"/>
        <v>0</v>
      </c>
    </row>
    <row r="151" spans="1:19" x14ac:dyDescent="0.25">
      <c r="A151" s="26">
        <f>Wellpath!E151</f>
        <v>4440</v>
      </c>
      <c r="B151" s="22">
        <v>0</v>
      </c>
      <c r="C151" s="22">
        <v>0</v>
      </c>
      <c r="D151" s="22">
        <v>-1</v>
      </c>
      <c r="E151" s="20">
        <f>Model!$W$28*((drdp!B151+drdp!K151)*XYM2!$B151+(drdp!E151+drdp!N151)*XYM2!$C151+(drdp!H151+drdp!Q151)*XYM2!$D151)</f>
        <v>4.3799891240513089E-2</v>
      </c>
      <c r="F151" s="20">
        <f>Model!$W$28*((drdp!C151+drdp!L151)*XYM2!$B151+(drdp!F151+drdp!O151)*XYM2!$C151+(drdp!I151+drdp!R151)*XYM2!$D151)</f>
        <v>-1.1736145486466487E-2</v>
      </c>
      <c r="G151" s="20">
        <f>Model!$W$28*((drdp!D151+drdp!M151)*XYM2!$B151+(drdp!G151+drdp!P151)*XYM2!$C151+(drdp!J151+drdp!S151)*XYM2!$D151)</f>
        <v>0</v>
      </c>
      <c r="H151" s="18">
        <f>Model!$W$28*((drdp!B151)*XYM2!$B151+(drdp!E151)*XYM2!$C151+(drdp!H151)*XYM2!$D151)</f>
        <v>2.1899945620256545E-2</v>
      </c>
      <c r="I151" s="18">
        <f>Model!$W$28*((drdp!C151)*XYM2!$B151+(drdp!F151)*XYM2!$C151+(drdp!I151)*XYM2!$D151)</f>
        <v>-5.8680727432332434E-3</v>
      </c>
      <c r="J151" s="18">
        <f>Model!$W$28*((drdp!D151)*XYM2!$B151+(drdp!G151)*XYM2!$C151+(drdp!J151)*XYM2!$D151)</f>
        <v>0</v>
      </c>
      <c r="K151" s="21">
        <f>SUM(E$3:E150)+H151</f>
        <v>4.1407623255247286</v>
      </c>
      <c r="L151" s="21">
        <f>SUM(F$3:F150)+I151</f>
        <v>-1.1095139211735665</v>
      </c>
      <c r="M151" s="21">
        <f>SUM(G$3:G150)+J151</f>
        <v>0</v>
      </c>
      <c r="N151" s="19">
        <f t="shared" si="13"/>
        <v>17.145912636484958</v>
      </c>
      <c r="O151" s="19">
        <f t="shared" si="14"/>
        <v>1.2310211412779433</v>
      </c>
      <c r="P151" s="19">
        <f t="shared" si="15"/>
        <v>0</v>
      </c>
      <c r="Q151" s="19">
        <f t="shared" si="16"/>
        <v>-4.594233444440718</v>
      </c>
      <c r="R151" s="19">
        <f t="shared" si="17"/>
        <v>0</v>
      </c>
      <c r="S151" s="19">
        <f t="shared" si="18"/>
        <v>0</v>
      </c>
    </row>
    <row r="152" spans="1:19" x14ac:dyDescent="0.25">
      <c r="A152" s="26">
        <f>Wellpath!E152</f>
        <v>4470</v>
      </c>
      <c r="B152" s="22">
        <v>0</v>
      </c>
      <c r="C152" s="22">
        <v>0</v>
      </c>
      <c r="D152" s="22">
        <v>-1</v>
      </c>
      <c r="E152" s="20">
        <f>Model!$W$28*((drdp!B152+drdp!K152)*XYM2!$B152+(drdp!E152+drdp!N152)*XYM2!$C152+(drdp!H152+drdp!Q152)*XYM2!$D152)</f>
        <v>4.3799891240513089E-2</v>
      </c>
      <c r="F152" s="20">
        <f>Model!$W$28*((drdp!C152+drdp!L152)*XYM2!$B152+(drdp!F152+drdp!O152)*XYM2!$C152+(drdp!I152+drdp!R152)*XYM2!$D152)</f>
        <v>-1.1736145486466487E-2</v>
      </c>
      <c r="G152" s="20">
        <f>Model!$W$28*((drdp!D152+drdp!M152)*XYM2!$B152+(drdp!G152+drdp!P152)*XYM2!$C152+(drdp!J152+drdp!S152)*XYM2!$D152)</f>
        <v>0</v>
      </c>
      <c r="H152" s="18">
        <f>Model!$W$28*((drdp!B152)*XYM2!$B152+(drdp!E152)*XYM2!$C152+(drdp!H152)*XYM2!$D152)</f>
        <v>2.1899945620256545E-2</v>
      </c>
      <c r="I152" s="18">
        <f>Model!$W$28*((drdp!C152)*XYM2!$B152+(drdp!F152)*XYM2!$C152+(drdp!I152)*XYM2!$D152)</f>
        <v>-5.8680727432332434E-3</v>
      </c>
      <c r="J152" s="18">
        <f>Model!$W$28*((drdp!D152)*XYM2!$B152+(drdp!G152)*XYM2!$C152+(drdp!J152)*XYM2!$D152)</f>
        <v>0</v>
      </c>
      <c r="K152" s="21">
        <f>SUM(E$3:E151)+H152</f>
        <v>4.1845622167652419</v>
      </c>
      <c r="L152" s="21">
        <f>SUM(F$3:F151)+I152</f>
        <v>-1.1212500666600329</v>
      </c>
      <c r="M152" s="21">
        <f>SUM(G$3:G151)+J152</f>
        <v>0</v>
      </c>
      <c r="N152" s="19">
        <f t="shared" si="13"/>
        <v>17.510560945979236</v>
      </c>
      <c r="O152" s="19">
        <f t="shared" si="14"/>
        <v>1.2572017119851282</v>
      </c>
      <c r="P152" s="19">
        <f t="shared" si="15"/>
        <v>0</v>
      </c>
      <c r="Q152" s="19">
        <f t="shared" si="16"/>
        <v>-4.6919406644910824</v>
      </c>
      <c r="R152" s="19">
        <f t="shared" si="17"/>
        <v>0</v>
      </c>
      <c r="S152" s="19">
        <f t="shared" si="18"/>
        <v>0</v>
      </c>
    </row>
    <row r="153" spans="1:19" x14ac:dyDescent="0.25">
      <c r="A153" s="26">
        <f>Wellpath!E153</f>
        <v>4500</v>
      </c>
      <c r="B153" s="22">
        <v>0</v>
      </c>
      <c r="C153" s="22">
        <v>0</v>
      </c>
      <c r="D153" s="22">
        <v>-1</v>
      </c>
      <c r="E153" s="20">
        <f>Model!$W$28*((drdp!B153+drdp!K153)*XYM2!$B153+(drdp!E153+drdp!N153)*XYM2!$C153+(drdp!H153+drdp!Q153)*XYM2!$D153)</f>
        <v>4.3799891240513089E-2</v>
      </c>
      <c r="F153" s="20">
        <f>Model!$W$28*((drdp!C153+drdp!L153)*XYM2!$B153+(drdp!F153+drdp!O153)*XYM2!$C153+(drdp!I153+drdp!R153)*XYM2!$D153)</f>
        <v>-1.1736145486466487E-2</v>
      </c>
      <c r="G153" s="20">
        <f>Model!$W$28*((drdp!D153+drdp!M153)*XYM2!$B153+(drdp!G153+drdp!P153)*XYM2!$C153+(drdp!J153+drdp!S153)*XYM2!$D153)</f>
        <v>0</v>
      </c>
      <c r="H153" s="18">
        <f>Model!$W$28*((drdp!B153)*XYM2!$B153+(drdp!E153)*XYM2!$C153+(drdp!H153)*XYM2!$D153)</f>
        <v>2.1899945620256545E-2</v>
      </c>
      <c r="I153" s="18">
        <f>Model!$W$28*((drdp!C153)*XYM2!$B153+(drdp!F153)*XYM2!$C153+(drdp!I153)*XYM2!$D153)</f>
        <v>-5.8680727432332434E-3</v>
      </c>
      <c r="J153" s="18">
        <f>Model!$W$28*((drdp!D153)*XYM2!$B153+(drdp!G153)*XYM2!$C153+(drdp!J153)*XYM2!$D153)</f>
        <v>0</v>
      </c>
      <c r="K153" s="21">
        <f>SUM(E$3:E152)+H153</f>
        <v>4.2283621080057552</v>
      </c>
      <c r="L153" s="21">
        <f>SUM(F$3:F152)+I153</f>
        <v>-1.1329862121464993</v>
      </c>
      <c r="M153" s="21">
        <f>SUM(G$3:G152)+J153</f>
        <v>0</v>
      </c>
      <c r="N153" s="19">
        <f t="shared" si="13"/>
        <v>17.879046116418873</v>
      </c>
      <c r="O153" s="19">
        <f t="shared" si="14"/>
        <v>1.2836577569140724</v>
      </c>
      <c r="P153" s="19">
        <f t="shared" si="15"/>
        <v>0</v>
      </c>
      <c r="Q153" s="19">
        <f t="shared" si="16"/>
        <v>-4.7906759683332272</v>
      </c>
      <c r="R153" s="19">
        <f t="shared" si="17"/>
        <v>0</v>
      </c>
      <c r="S153" s="19">
        <f t="shared" si="18"/>
        <v>0</v>
      </c>
    </row>
    <row r="154" spans="1:19" x14ac:dyDescent="0.25">
      <c r="A154" s="26">
        <f>Wellpath!E154</f>
        <v>4530</v>
      </c>
      <c r="B154" s="22">
        <v>0</v>
      </c>
      <c r="C154" s="22">
        <v>0</v>
      </c>
      <c r="D154" s="22">
        <v>-1</v>
      </c>
      <c r="E154" s="20">
        <f>Model!$W$28*((drdp!B154+drdp!K154)*XYM2!$B154+(drdp!E154+drdp!N154)*XYM2!$C154+(drdp!H154+drdp!Q154)*XYM2!$D154)</f>
        <v>4.3799891240513089E-2</v>
      </c>
      <c r="F154" s="20">
        <f>Model!$W$28*((drdp!C154+drdp!L154)*XYM2!$B154+(drdp!F154+drdp!O154)*XYM2!$C154+(drdp!I154+drdp!R154)*XYM2!$D154)</f>
        <v>-1.1736145486466487E-2</v>
      </c>
      <c r="G154" s="20">
        <f>Model!$W$28*((drdp!D154+drdp!M154)*XYM2!$B154+(drdp!G154+drdp!P154)*XYM2!$C154+(drdp!J154+drdp!S154)*XYM2!$D154)</f>
        <v>0</v>
      </c>
      <c r="H154" s="18">
        <f>Model!$W$28*((drdp!B154)*XYM2!$B154+(drdp!E154)*XYM2!$C154+(drdp!H154)*XYM2!$D154)</f>
        <v>2.1899945620256545E-2</v>
      </c>
      <c r="I154" s="18">
        <f>Model!$W$28*((drdp!C154)*XYM2!$B154+(drdp!F154)*XYM2!$C154+(drdp!I154)*XYM2!$D154)</f>
        <v>-5.8680727432332434E-3</v>
      </c>
      <c r="J154" s="18">
        <f>Model!$W$28*((drdp!D154)*XYM2!$B154+(drdp!G154)*XYM2!$C154+(drdp!J154)*XYM2!$D154)</f>
        <v>0</v>
      </c>
      <c r="K154" s="21">
        <f>SUM(E$3:E153)+H154</f>
        <v>4.2721619992462685</v>
      </c>
      <c r="L154" s="21">
        <f>SUM(F$3:F153)+I154</f>
        <v>-1.1447223576329657</v>
      </c>
      <c r="M154" s="21">
        <f>SUM(G$3:G153)+J154</f>
        <v>0</v>
      </c>
      <c r="N154" s="19">
        <f t="shared" si="13"/>
        <v>18.251368147803873</v>
      </c>
      <c r="O154" s="19">
        <f t="shared" si="14"/>
        <v>1.3103892760647755</v>
      </c>
      <c r="P154" s="19">
        <f t="shared" si="15"/>
        <v>0</v>
      </c>
      <c r="Q154" s="19">
        <f t="shared" si="16"/>
        <v>-4.8904393559671524</v>
      </c>
      <c r="R154" s="19">
        <f t="shared" si="17"/>
        <v>0</v>
      </c>
      <c r="S154" s="19">
        <f t="shared" si="18"/>
        <v>0</v>
      </c>
    </row>
    <row r="155" spans="1:19" x14ac:dyDescent="0.25">
      <c r="A155" s="26">
        <f>Wellpath!E155</f>
        <v>4560</v>
      </c>
      <c r="B155" s="22">
        <v>0</v>
      </c>
      <c r="C155" s="22">
        <v>0</v>
      </c>
      <c r="D155" s="22">
        <v>-1</v>
      </c>
      <c r="E155" s="20">
        <f>Model!$W$28*((drdp!B155+drdp!K155)*XYM2!$B155+(drdp!E155+drdp!N155)*XYM2!$C155+(drdp!H155+drdp!Q155)*XYM2!$D155)</f>
        <v>4.3799891240513089E-2</v>
      </c>
      <c r="F155" s="20">
        <f>Model!$W$28*((drdp!C155+drdp!L155)*XYM2!$B155+(drdp!F155+drdp!O155)*XYM2!$C155+(drdp!I155+drdp!R155)*XYM2!$D155)</f>
        <v>-1.1736145486466487E-2</v>
      </c>
      <c r="G155" s="20">
        <f>Model!$W$28*((drdp!D155+drdp!M155)*XYM2!$B155+(drdp!G155+drdp!P155)*XYM2!$C155+(drdp!J155+drdp!S155)*XYM2!$D155)</f>
        <v>0</v>
      </c>
      <c r="H155" s="18">
        <f>Model!$W$28*((drdp!B155)*XYM2!$B155+(drdp!E155)*XYM2!$C155+(drdp!H155)*XYM2!$D155)</f>
        <v>2.1899945620256545E-2</v>
      </c>
      <c r="I155" s="18">
        <f>Model!$W$28*((drdp!C155)*XYM2!$B155+(drdp!F155)*XYM2!$C155+(drdp!I155)*XYM2!$D155)</f>
        <v>-5.8680727432332434E-3</v>
      </c>
      <c r="J155" s="18">
        <f>Model!$W$28*((drdp!D155)*XYM2!$B155+(drdp!G155)*XYM2!$C155+(drdp!J155)*XYM2!$D155)</f>
        <v>0</v>
      </c>
      <c r="K155" s="21">
        <f>SUM(E$3:E154)+H155</f>
        <v>4.3159618904867818</v>
      </c>
      <c r="L155" s="21">
        <f>SUM(F$3:F154)+I155</f>
        <v>-1.1564585031194321</v>
      </c>
      <c r="M155" s="21">
        <f>SUM(G$3:G154)+J155</f>
        <v>0</v>
      </c>
      <c r="N155" s="19">
        <f t="shared" si="13"/>
        <v>18.627527040134236</v>
      </c>
      <c r="O155" s="19">
        <f t="shared" si="14"/>
        <v>1.3373962694372374</v>
      </c>
      <c r="P155" s="19">
        <f t="shared" si="15"/>
        <v>0</v>
      </c>
      <c r="Q155" s="19">
        <f t="shared" si="16"/>
        <v>-4.9912308273928581</v>
      </c>
      <c r="R155" s="19">
        <f t="shared" si="17"/>
        <v>0</v>
      </c>
      <c r="S155" s="19">
        <f t="shared" si="18"/>
        <v>0</v>
      </c>
    </row>
    <row r="156" spans="1:19" x14ac:dyDescent="0.25">
      <c r="A156" s="26">
        <f>Wellpath!E156</f>
        <v>4590</v>
      </c>
      <c r="B156" s="22">
        <v>0</v>
      </c>
      <c r="C156" s="22">
        <v>0</v>
      </c>
      <c r="D156" s="22">
        <v>-1</v>
      </c>
      <c r="E156" s="20">
        <f>Model!$W$28*((drdp!B156+drdp!K156)*XYM2!$B156+(drdp!E156+drdp!N156)*XYM2!$C156+(drdp!H156+drdp!Q156)*XYM2!$D156)</f>
        <v>4.3799891240513089E-2</v>
      </c>
      <c r="F156" s="20">
        <f>Model!$W$28*((drdp!C156+drdp!L156)*XYM2!$B156+(drdp!F156+drdp!O156)*XYM2!$C156+(drdp!I156+drdp!R156)*XYM2!$D156)</f>
        <v>-1.1736145486466487E-2</v>
      </c>
      <c r="G156" s="20">
        <f>Model!$W$28*((drdp!D156+drdp!M156)*XYM2!$B156+(drdp!G156+drdp!P156)*XYM2!$C156+(drdp!J156+drdp!S156)*XYM2!$D156)</f>
        <v>0</v>
      </c>
      <c r="H156" s="18">
        <f>Model!$W$28*((drdp!B156)*XYM2!$B156+(drdp!E156)*XYM2!$C156+(drdp!H156)*XYM2!$D156)</f>
        <v>2.1899945620256545E-2</v>
      </c>
      <c r="I156" s="18">
        <f>Model!$W$28*((drdp!C156)*XYM2!$B156+(drdp!F156)*XYM2!$C156+(drdp!I156)*XYM2!$D156)</f>
        <v>-5.8680727432332434E-3</v>
      </c>
      <c r="J156" s="18">
        <f>Model!$W$28*((drdp!D156)*XYM2!$B156+(drdp!G156)*XYM2!$C156+(drdp!J156)*XYM2!$D156)</f>
        <v>0</v>
      </c>
      <c r="K156" s="21">
        <f>SUM(E$3:E155)+H156</f>
        <v>4.3597617817272951</v>
      </c>
      <c r="L156" s="21">
        <f>SUM(F$3:F155)+I156</f>
        <v>-1.1681946486058985</v>
      </c>
      <c r="M156" s="21">
        <f>SUM(G$3:G155)+J156</f>
        <v>0</v>
      </c>
      <c r="N156" s="19">
        <f t="shared" si="13"/>
        <v>19.007522793409958</v>
      </c>
      <c r="O156" s="19">
        <f t="shared" si="14"/>
        <v>1.3646787370314586</v>
      </c>
      <c r="P156" s="19">
        <f t="shared" si="15"/>
        <v>0</v>
      </c>
      <c r="Q156" s="19">
        <f t="shared" si="16"/>
        <v>-5.0930503826103433</v>
      </c>
      <c r="R156" s="19">
        <f t="shared" si="17"/>
        <v>0</v>
      </c>
      <c r="S156" s="19">
        <f t="shared" si="18"/>
        <v>0</v>
      </c>
    </row>
    <row r="157" spans="1:19" x14ac:dyDescent="0.25">
      <c r="A157" s="26">
        <f>Wellpath!E157</f>
        <v>4620</v>
      </c>
      <c r="B157" s="22">
        <v>0</v>
      </c>
      <c r="C157" s="22">
        <v>0</v>
      </c>
      <c r="D157" s="22">
        <v>-1</v>
      </c>
      <c r="E157" s="20">
        <f>Model!$W$28*((drdp!B157+drdp!K157)*XYM2!$B157+(drdp!E157+drdp!N157)*XYM2!$C157+(drdp!H157+drdp!Q157)*XYM2!$D157)</f>
        <v>4.3799891240513089E-2</v>
      </c>
      <c r="F157" s="20">
        <f>Model!$W$28*((drdp!C157+drdp!L157)*XYM2!$B157+(drdp!F157+drdp!O157)*XYM2!$C157+(drdp!I157+drdp!R157)*XYM2!$D157)</f>
        <v>-1.1736145486466487E-2</v>
      </c>
      <c r="G157" s="20">
        <f>Model!$W$28*((drdp!D157+drdp!M157)*XYM2!$B157+(drdp!G157+drdp!P157)*XYM2!$C157+(drdp!J157+drdp!S157)*XYM2!$D157)</f>
        <v>0</v>
      </c>
      <c r="H157" s="18">
        <f>Model!$W$28*((drdp!B157)*XYM2!$B157+(drdp!E157)*XYM2!$C157+(drdp!H157)*XYM2!$D157)</f>
        <v>2.1899945620256545E-2</v>
      </c>
      <c r="I157" s="18">
        <f>Model!$W$28*((drdp!C157)*XYM2!$B157+(drdp!F157)*XYM2!$C157+(drdp!I157)*XYM2!$D157)</f>
        <v>-5.8680727432332434E-3</v>
      </c>
      <c r="J157" s="18">
        <f>Model!$W$28*((drdp!D157)*XYM2!$B157+(drdp!G157)*XYM2!$C157+(drdp!J157)*XYM2!$D157)</f>
        <v>0</v>
      </c>
      <c r="K157" s="21">
        <f>SUM(E$3:E156)+H157</f>
        <v>4.4035616729678084</v>
      </c>
      <c r="L157" s="21">
        <f>SUM(F$3:F156)+I157</f>
        <v>-1.1799307940923649</v>
      </c>
      <c r="M157" s="21">
        <f>SUM(G$3:G156)+J157</f>
        <v>0</v>
      </c>
      <c r="N157" s="19">
        <f t="shared" si="13"/>
        <v>19.391355407631043</v>
      </c>
      <c r="O157" s="19">
        <f t="shared" si="14"/>
        <v>1.3922366788474387</v>
      </c>
      <c r="P157" s="19">
        <f t="shared" si="15"/>
        <v>0</v>
      </c>
      <c r="Q157" s="19">
        <f t="shared" si="16"/>
        <v>-5.1958980216196089</v>
      </c>
      <c r="R157" s="19">
        <f t="shared" si="17"/>
        <v>0</v>
      </c>
      <c r="S157" s="19">
        <f t="shared" si="18"/>
        <v>0</v>
      </c>
    </row>
    <row r="158" spans="1:19" x14ac:dyDescent="0.25">
      <c r="A158" s="26">
        <f>Wellpath!E158</f>
        <v>4650</v>
      </c>
      <c r="B158" s="22">
        <v>0</v>
      </c>
      <c r="C158" s="22">
        <v>0</v>
      </c>
      <c r="D158" s="22">
        <v>-1</v>
      </c>
      <c r="E158" s="20">
        <f>Model!$W$28*((drdp!B158+drdp!K158)*XYM2!$B158+(drdp!E158+drdp!N158)*XYM2!$C158+(drdp!H158+drdp!Q158)*XYM2!$D158)</f>
        <v>4.3799891240513089E-2</v>
      </c>
      <c r="F158" s="20">
        <f>Model!$W$28*((drdp!C158+drdp!L158)*XYM2!$B158+(drdp!F158+drdp!O158)*XYM2!$C158+(drdp!I158+drdp!R158)*XYM2!$D158)</f>
        <v>-1.1736145486466487E-2</v>
      </c>
      <c r="G158" s="20">
        <f>Model!$W$28*((drdp!D158+drdp!M158)*XYM2!$B158+(drdp!G158+drdp!P158)*XYM2!$C158+(drdp!J158+drdp!S158)*XYM2!$D158)</f>
        <v>0</v>
      </c>
      <c r="H158" s="18">
        <f>Model!$W$28*((drdp!B158)*XYM2!$B158+(drdp!E158)*XYM2!$C158+(drdp!H158)*XYM2!$D158)</f>
        <v>2.1899945620256545E-2</v>
      </c>
      <c r="I158" s="18">
        <f>Model!$W$28*((drdp!C158)*XYM2!$B158+(drdp!F158)*XYM2!$C158+(drdp!I158)*XYM2!$D158)</f>
        <v>-5.8680727432332434E-3</v>
      </c>
      <c r="J158" s="18">
        <f>Model!$W$28*((drdp!D158)*XYM2!$B158+(drdp!G158)*XYM2!$C158+(drdp!J158)*XYM2!$D158)</f>
        <v>0</v>
      </c>
      <c r="K158" s="21">
        <f>SUM(E$3:E157)+H158</f>
        <v>4.4473615642083217</v>
      </c>
      <c r="L158" s="21">
        <f>SUM(F$3:F157)+I158</f>
        <v>-1.1916669395788313</v>
      </c>
      <c r="M158" s="21">
        <f>SUM(G$3:G157)+J158</f>
        <v>0</v>
      </c>
      <c r="N158" s="19">
        <f t="shared" si="13"/>
        <v>19.77902488279749</v>
      </c>
      <c r="O158" s="19">
        <f t="shared" si="14"/>
        <v>1.4200700948851779</v>
      </c>
      <c r="P158" s="19">
        <f t="shared" si="15"/>
        <v>0</v>
      </c>
      <c r="Q158" s="19">
        <f t="shared" si="16"/>
        <v>-5.299773744420655</v>
      </c>
      <c r="R158" s="19">
        <f t="shared" si="17"/>
        <v>0</v>
      </c>
      <c r="S158" s="19">
        <f t="shared" si="18"/>
        <v>0</v>
      </c>
    </row>
    <row r="159" spans="1:19" x14ac:dyDescent="0.25">
      <c r="A159" s="26">
        <f>Wellpath!E159</f>
        <v>4680</v>
      </c>
      <c r="B159" s="22">
        <v>0</v>
      </c>
      <c r="C159" s="22">
        <v>0</v>
      </c>
      <c r="D159" s="22">
        <v>-1</v>
      </c>
      <c r="E159" s="20">
        <f>Model!$W$28*((drdp!B159+drdp!K159)*XYM2!$B159+(drdp!E159+drdp!N159)*XYM2!$C159+(drdp!H159+drdp!Q159)*XYM2!$D159)</f>
        <v>4.3799891240513089E-2</v>
      </c>
      <c r="F159" s="20">
        <f>Model!$W$28*((drdp!C159+drdp!L159)*XYM2!$B159+(drdp!F159+drdp!O159)*XYM2!$C159+(drdp!I159+drdp!R159)*XYM2!$D159)</f>
        <v>-1.1736145486466487E-2</v>
      </c>
      <c r="G159" s="20">
        <f>Model!$W$28*((drdp!D159+drdp!M159)*XYM2!$B159+(drdp!G159+drdp!P159)*XYM2!$C159+(drdp!J159+drdp!S159)*XYM2!$D159)</f>
        <v>0</v>
      </c>
      <c r="H159" s="18">
        <f>Model!$W$28*((drdp!B159)*XYM2!$B159+(drdp!E159)*XYM2!$C159+(drdp!H159)*XYM2!$D159)</f>
        <v>2.1899945620256545E-2</v>
      </c>
      <c r="I159" s="18">
        <f>Model!$W$28*((drdp!C159)*XYM2!$B159+(drdp!F159)*XYM2!$C159+(drdp!I159)*XYM2!$D159)</f>
        <v>-5.8680727432332434E-3</v>
      </c>
      <c r="J159" s="18">
        <f>Model!$W$28*((drdp!D159)*XYM2!$B159+(drdp!G159)*XYM2!$C159+(drdp!J159)*XYM2!$D159)</f>
        <v>0</v>
      </c>
      <c r="K159" s="21">
        <f>SUM(E$3:E158)+H159</f>
        <v>4.491161455448835</v>
      </c>
      <c r="L159" s="21">
        <f>SUM(F$3:F158)+I159</f>
        <v>-1.2034030850652977</v>
      </c>
      <c r="M159" s="21">
        <f>SUM(G$3:G158)+J159</f>
        <v>0</v>
      </c>
      <c r="N159" s="19">
        <f t="shared" si="13"/>
        <v>20.1705312189093</v>
      </c>
      <c r="O159" s="19">
        <f t="shared" si="14"/>
        <v>1.448178985144676</v>
      </c>
      <c r="P159" s="19">
        <f t="shared" si="15"/>
        <v>0</v>
      </c>
      <c r="Q159" s="19">
        <f t="shared" si="16"/>
        <v>-5.4046775510134806</v>
      </c>
      <c r="R159" s="19">
        <f t="shared" si="17"/>
        <v>0</v>
      </c>
      <c r="S159" s="19">
        <f t="shared" si="18"/>
        <v>0</v>
      </c>
    </row>
    <row r="160" spans="1:19" x14ac:dyDescent="0.25">
      <c r="A160" s="26">
        <f>Wellpath!E160</f>
        <v>4710</v>
      </c>
      <c r="B160" s="22">
        <v>0</v>
      </c>
      <c r="C160" s="22">
        <v>0</v>
      </c>
      <c r="D160" s="22">
        <v>-1</v>
      </c>
      <c r="E160" s="20">
        <f>Model!$W$28*((drdp!B160+drdp!K160)*XYM2!$B160+(drdp!E160+drdp!N160)*XYM2!$C160+(drdp!H160+drdp!Q160)*XYM2!$D160)</f>
        <v>4.3799891240513089E-2</v>
      </c>
      <c r="F160" s="20">
        <f>Model!$W$28*((drdp!C160+drdp!L160)*XYM2!$B160+(drdp!F160+drdp!O160)*XYM2!$C160+(drdp!I160+drdp!R160)*XYM2!$D160)</f>
        <v>-1.1736145486466487E-2</v>
      </c>
      <c r="G160" s="20">
        <f>Model!$W$28*((drdp!D160+drdp!M160)*XYM2!$B160+(drdp!G160+drdp!P160)*XYM2!$C160+(drdp!J160+drdp!S160)*XYM2!$D160)</f>
        <v>0</v>
      </c>
      <c r="H160" s="18">
        <f>Model!$W$28*((drdp!B160)*XYM2!$B160+(drdp!E160)*XYM2!$C160+(drdp!H160)*XYM2!$D160)</f>
        <v>2.1899945620256545E-2</v>
      </c>
      <c r="I160" s="18">
        <f>Model!$W$28*((drdp!C160)*XYM2!$B160+(drdp!F160)*XYM2!$C160+(drdp!I160)*XYM2!$D160)</f>
        <v>-5.8680727432332434E-3</v>
      </c>
      <c r="J160" s="18">
        <f>Model!$W$28*((drdp!D160)*XYM2!$B160+(drdp!G160)*XYM2!$C160+(drdp!J160)*XYM2!$D160)</f>
        <v>0</v>
      </c>
      <c r="K160" s="21">
        <f>SUM(E$3:E159)+H160</f>
        <v>4.5349613466893484</v>
      </c>
      <c r="L160" s="21">
        <f>SUM(F$3:F159)+I160</f>
        <v>-1.2151392305517641</v>
      </c>
      <c r="M160" s="21">
        <f>SUM(G$3:G159)+J160</f>
        <v>0</v>
      </c>
      <c r="N160" s="19">
        <f t="shared" si="13"/>
        <v>20.565874415966469</v>
      </c>
      <c r="O160" s="19">
        <f t="shared" si="14"/>
        <v>1.4765633496259334</v>
      </c>
      <c r="P160" s="19">
        <f t="shared" si="15"/>
        <v>0</v>
      </c>
      <c r="Q160" s="19">
        <f t="shared" si="16"/>
        <v>-5.5106094413980866</v>
      </c>
      <c r="R160" s="19">
        <f t="shared" si="17"/>
        <v>0</v>
      </c>
      <c r="S160" s="19">
        <f t="shared" si="18"/>
        <v>0</v>
      </c>
    </row>
    <row r="161" spans="1:19" x14ac:dyDescent="0.25">
      <c r="A161" s="26">
        <f>Wellpath!E161</f>
        <v>4740</v>
      </c>
      <c r="B161" s="22">
        <v>0</v>
      </c>
      <c r="C161" s="22">
        <v>0</v>
      </c>
      <c r="D161" s="22">
        <v>-1</v>
      </c>
      <c r="E161" s="20">
        <f>Model!$W$28*((drdp!B161+drdp!K161)*XYM2!$B161+(drdp!E161+drdp!N161)*XYM2!$C161+(drdp!H161+drdp!Q161)*XYM2!$D161)</f>
        <v>4.3799891240513089E-2</v>
      </c>
      <c r="F161" s="20">
        <f>Model!$W$28*((drdp!C161+drdp!L161)*XYM2!$B161+(drdp!F161+drdp!O161)*XYM2!$C161+(drdp!I161+drdp!R161)*XYM2!$D161)</f>
        <v>-1.1736145486466487E-2</v>
      </c>
      <c r="G161" s="20">
        <f>Model!$W$28*((drdp!D161+drdp!M161)*XYM2!$B161+(drdp!G161+drdp!P161)*XYM2!$C161+(drdp!J161+drdp!S161)*XYM2!$D161)</f>
        <v>0</v>
      </c>
      <c r="H161" s="18">
        <f>Model!$W$28*((drdp!B161)*XYM2!$B161+(drdp!E161)*XYM2!$C161+(drdp!H161)*XYM2!$D161)</f>
        <v>2.1899945620256545E-2</v>
      </c>
      <c r="I161" s="18">
        <f>Model!$W$28*((drdp!C161)*XYM2!$B161+(drdp!F161)*XYM2!$C161+(drdp!I161)*XYM2!$D161)</f>
        <v>-5.8680727432332434E-3</v>
      </c>
      <c r="J161" s="18">
        <f>Model!$W$28*((drdp!D161)*XYM2!$B161+(drdp!G161)*XYM2!$C161+(drdp!J161)*XYM2!$D161)</f>
        <v>0</v>
      </c>
      <c r="K161" s="21">
        <f>SUM(E$3:E160)+H161</f>
        <v>4.5787612379298617</v>
      </c>
      <c r="L161" s="21">
        <f>SUM(F$3:F160)+I161</f>
        <v>-1.2268753760382305</v>
      </c>
      <c r="M161" s="21">
        <f>SUM(G$3:G160)+J161</f>
        <v>0</v>
      </c>
      <c r="N161" s="19">
        <f t="shared" si="13"/>
        <v>20.965054473968998</v>
      </c>
      <c r="O161" s="19">
        <f t="shared" si="14"/>
        <v>1.5052231883289495</v>
      </c>
      <c r="P161" s="19">
        <f t="shared" si="15"/>
        <v>0</v>
      </c>
      <c r="Q161" s="19">
        <f t="shared" si="16"/>
        <v>-5.6175694155744731</v>
      </c>
      <c r="R161" s="19">
        <f t="shared" si="17"/>
        <v>0</v>
      </c>
      <c r="S161" s="19">
        <f t="shared" si="18"/>
        <v>0</v>
      </c>
    </row>
    <row r="162" spans="1:19" x14ac:dyDescent="0.25">
      <c r="A162" s="26">
        <f>Wellpath!E162</f>
        <v>4770</v>
      </c>
      <c r="B162" s="22">
        <v>0</v>
      </c>
      <c r="C162" s="22">
        <v>0</v>
      </c>
      <c r="D162" s="22">
        <v>-1</v>
      </c>
      <c r="E162" s="20">
        <f>Model!$W$28*((drdp!B162+drdp!K162)*XYM2!$B162+(drdp!E162+drdp!N162)*XYM2!$C162+(drdp!H162+drdp!Q162)*XYM2!$D162)</f>
        <v>4.3799891240513089E-2</v>
      </c>
      <c r="F162" s="20">
        <f>Model!$W$28*((drdp!C162+drdp!L162)*XYM2!$B162+(drdp!F162+drdp!O162)*XYM2!$C162+(drdp!I162+drdp!R162)*XYM2!$D162)</f>
        <v>-1.1736145486466487E-2</v>
      </c>
      <c r="G162" s="20">
        <f>Model!$W$28*((drdp!D162+drdp!M162)*XYM2!$B162+(drdp!G162+drdp!P162)*XYM2!$C162+(drdp!J162+drdp!S162)*XYM2!$D162)</f>
        <v>0</v>
      </c>
      <c r="H162" s="18">
        <f>Model!$W$28*((drdp!B162)*XYM2!$B162+(drdp!E162)*XYM2!$C162+(drdp!H162)*XYM2!$D162)</f>
        <v>2.1899945620256545E-2</v>
      </c>
      <c r="I162" s="18">
        <f>Model!$W$28*((drdp!C162)*XYM2!$B162+(drdp!F162)*XYM2!$C162+(drdp!I162)*XYM2!$D162)</f>
        <v>-5.8680727432332434E-3</v>
      </c>
      <c r="J162" s="18">
        <f>Model!$W$28*((drdp!D162)*XYM2!$B162+(drdp!G162)*XYM2!$C162+(drdp!J162)*XYM2!$D162)</f>
        <v>0</v>
      </c>
      <c r="K162" s="21">
        <f>SUM(E$3:E161)+H162</f>
        <v>4.622561129170375</v>
      </c>
      <c r="L162" s="21">
        <f>SUM(F$3:F161)+I162</f>
        <v>-1.2386115215246969</v>
      </c>
      <c r="M162" s="21">
        <f>SUM(G$3:G161)+J162</f>
        <v>0</v>
      </c>
      <c r="N162" s="19">
        <f t="shared" si="13"/>
        <v>21.368071392916892</v>
      </c>
      <c r="O162" s="19">
        <f t="shared" si="14"/>
        <v>1.5341585012537247</v>
      </c>
      <c r="P162" s="19">
        <f t="shared" si="15"/>
        <v>0</v>
      </c>
      <c r="Q162" s="19">
        <f t="shared" si="16"/>
        <v>-5.7255574735426391</v>
      </c>
      <c r="R162" s="19">
        <f t="shared" si="17"/>
        <v>0</v>
      </c>
      <c r="S162" s="19">
        <f t="shared" si="18"/>
        <v>0</v>
      </c>
    </row>
    <row r="163" spans="1:19" x14ac:dyDescent="0.25">
      <c r="A163" s="26">
        <f>Wellpath!E163</f>
        <v>4800</v>
      </c>
      <c r="B163" s="22">
        <v>0</v>
      </c>
      <c r="C163" s="22">
        <v>0</v>
      </c>
      <c r="D163" s="22">
        <v>-1</v>
      </c>
      <c r="E163" s="20">
        <f>Model!$W$28*((drdp!B163+drdp!K163)*XYM2!$B163+(drdp!E163+drdp!N163)*XYM2!$C163+(drdp!H163+drdp!Q163)*XYM2!$D163)</f>
        <v>4.3799891240513089E-2</v>
      </c>
      <c r="F163" s="20">
        <f>Model!$W$28*((drdp!C163+drdp!L163)*XYM2!$B163+(drdp!F163+drdp!O163)*XYM2!$C163+(drdp!I163+drdp!R163)*XYM2!$D163)</f>
        <v>-1.1736145486466487E-2</v>
      </c>
      <c r="G163" s="20">
        <f>Model!$W$28*((drdp!D163+drdp!M163)*XYM2!$B163+(drdp!G163+drdp!P163)*XYM2!$C163+(drdp!J163+drdp!S163)*XYM2!$D163)</f>
        <v>0</v>
      </c>
      <c r="H163" s="18">
        <f>Model!$W$28*((drdp!B163)*XYM2!$B163+(drdp!E163)*XYM2!$C163+(drdp!H163)*XYM2!$D163)</f>
        <v>2.1899945620256545E-2</v>
      </c>
      <c r="I163" s="18">
        <f>Model!$W$28*((drdp!C163)*XYM2!$B163+(drdp!F163)*XYM2!$C163+(drdp!I163)*XYM2!$D163)</f>
        <v>-5.8680727432332434E-3</v>
      </c>
      <c r="J163" s="18">
        <f>Model!$W$28*((drdp!D163)*XYM2!$B163+(drdp!G163)*XYM2!$C163+(drdp!J163)*XYM2!$D163)</f>
        <v>0</v>
      </c>
      <c r="K163" s="21">
        <f>SUM(E$3:E162)+H163</f>
        <v>4.6663610204108883</v>
      </c>
      <c r="L163" s="21">
        <f>SUM(F$3:F162)+I163</f>
        <v>-1.2503476670111633</v>
      </c>
      <c r="M163" s="21">
        <f>SUM(G$3:G162)+J163</f>
        <v>0</v>
      </c>
      <c r="N163" s="19">
        <f t="shared" si="13"/>
        <v>21.774925172810146</v>
      </c>
      <c r="O163" s="19">
        <f t="shared" si="14"/>
        <v>1.5633692884002588</v>
      </c>
      <c r="P163" s="19">
        <f t="shared" si="15"/>
        <v>0</v>
      </c>
      <c r="Q163" s="19">
        <f t="shared" si="16"/>
        <v>-5.8345736153025856</v>
      </c>
      <c r="R163" s="19">
        <f t="shared" si="17"/>
        <v>0</v>
      </c>
      <c r="S163" s="19">
        <f t="shared" si="18"/>
        <v>0</v>
      </c>
    </row>
    <row r="164" spans="1:19" x14ac:dyDescent="0.25">
      <c r="A164" s="26">
        <f>Wellpath!E164</f>
        <v>4830</v>
      </c>
      <c r="B164" s="22">
        <v>0</v>
      </c>
      <c r="C164" s="22">
        <v>0</v>
      </c>
      <c r="D164" s="22">
        <v>-1</v>
      </c>
      <c r="E164" s="20">
        <f>Model!$W$28*((drdp!B164+drdp!K164)*XYM2!$B164+(drdp!E164+drdp!N164)*XYM2!$C164+(drdp!H164+drdp!Q164)*XYM2!$D164)</f>
        <v>4.3799891240513089E-2</v>
      </c>
      <c r="F164" s="20">
        <f>Model!$W$28*((drdp!C164+drdp!L164)*XYM2!$B164+(drdp!F164+drdp!O164)*XYM2!$C164+(drdp!I164+drdp!R164)*XYM2!$D164)</f>
        <v>-1.1736145486466487E-2</v>
      </c>
      <c r="G164" s="20">
        <f>Model!$W$28*((drdp!D164+drdp!M164)*XYM2!$B164+(drdp!G164+drdp!P164)*XYM2!$C164+(drdp!J164+drdp!S164)*XYM2!$D164)</f>
        <v>0</v>
      </c>
      <c r="H164" s="18">
        <f>Model!$W$28*((drdp!B164)*XYM2!$B164+(drdp!E164)*XYM2!$C164+(drdp!H164)*XYM2!$D164)</f>
        <v>2.1899945620256545E-2</v>
      </c>
      <c r="I164" s="18">
        <f>Model!$W$28*((drdp!C164)*XYM2!$B164+(drdp!F164)*XYM2!$C164+(drdp!I164)*XYM2!$D164)</f>
        <v>-5.8680727432332434E-3</v>
      </c>
      <c r="J164" s="18">
        <f>Model!$W$28*((drdp!D164)*XYM2!$B164+(drdp!G164)*XYM2!$C164+(drdp!J164)*XYM2!$D164)</f>
        <v>0</v>
      </c>
      <c r="K164" s="21">
        <f>SUM(E$3:E163)+H164</f>
        <v>4.7101609116514016</v>
      </c>
      <c r="L164" s="21">
        <f>SUM(F$3:F163)+I164</f>
        <v>-1.2620838124976297</v>
      </c>
      <c r="M164" s="21">
        <f>SUM(G$3:G163)+J164</f>
        <v>0</v>
      </c>
      <c r="N164" s="19">
        <f t="shared" si="13"/>
        <v>22.185615813648763</v>
      </c>
      <c r="O164" s="19">
        <f t="shared" si="14"/>
        <v>1.5928555497685521</v>
      </c>
      <c r="P164" s="19">
        <f t="shared" si="15"/>
        <v>0</v>
      </c>
      <c r="Q164" s="19">
        <f t="shared" si="16"/>
        <v>-5.9446178408543124</v>
      </c>
      <c r="R164" s="19">
        <f t="shared" si="17"/>
        <v>0</v>
      </c>
      <c r="S164" s="19">
        <f t="shared" si="18"/>
        <v>0</v>
      </c>
    </row>
    <row r="165" spans="1:19" x14ac:dyDescent="0.25">
      <c r="A165" s="26">
        <f>Wellpath!E165</f>
        <v>4860</v>
      </c>
      <c r="B165" s="22">
        <v>0</v>
      </c>
      <c r="C165" s="22">
        <v>0</v>
      </c>
      <c r="D165" s="22">
        <v>-1</v>
      </c>
      <c r="E165" s="20">
        <f>Model!$W$28*((drdp!B165+drdp!K165)*XYM2!$B165+(drdp!E165+drdp!N165)*XYM2!$C165+(drdp!H165+drdp!Q165)*XYM2!$D165)</f>
        <v>4.3799891240513089E-2</v>
      </c>
      <c r="F165" s="20">
        <f>Model!$W$28*((drdp!C165+drdp!L165)*XYM2!$B165+(drdp!F165+drdp!O165)*XYM2!$C165+(drdp!I165+drdp!R165)*XYM2!$D165)</f>
        <v>-1.1736145486466487E-2</v>
      </c>
      <c r="G165" s="20">
        <f>Model!$W$28*((drdp!D165+drdp!M165)*XYM2!$B165+(drdp!G165+drdp!P165)*XYM2!$C165+(drdp!J165+drdp!S165)*XYM2!$D165)</f>
        <v>0</v>
      </c>
      <c r="H165" s="18">
        <f>Model!$W$28*((drdp!B165)*XYM2!$B165+(drdp!E165)*XYM2!$C165+(drdp!H165)*XYM2!$D165)</f>
        <v>2.1899945620256545E-2</v>
      </c>
      <c r="I165" s="18">
        <f>Model!$W$28*((drdp!C165)*XYM2!$B165+(drdp!F165)*XYM2!$C165+(drdp!I165)*XYM2!$D165)</f>
        <v>-5.8680727432332434E-3</v>
      </c>
      <c r="J165" s="18">
        <f>Model!$W$28*((drdp!D165)*XYM2!$B165+(drdp!G165)*XYM2!$C165+(drdp!J165)*XYM2!$D165)</f>
        <v>0</v>
      </c>
      <c r="K165" s="21">
        <f>SUM(E$3:E164)+H165</f>
        <v>4.7539608028919149</v>
      </c>
      <c r="L165" s="21">
        <f>SUM(F$3:F164)+I165</f>
        <v>-1.2738199579840961</v>
      </c>
      <c r="M165" s="21">
        <f>SUM(G$3:G164)+J165</f>
        <v>0</v>
      </c>
      <c r="N165" s="19">
        <f t="shared" si="13"/>
        <v>22.600143315432739</v>
      </c>
      <c r="O165" s="19">
        <f t="shared" si="14"/>
        <v>1.6226172853586043</v>
      </c>
      <c r="P165" s="19">
        <f t="shared" si="15"/>
        <v>0</v>
      </c>
      <c r="Q165" s="19">
        <f t="shared" si="16"/>
        <v>-6.0556901501978189</v>
      </c>
      <c r="R165" s="19">
        <f t="shared" si="17"/>
        <v>0</v>
      </c>
      <c r="S165" s="19">
        <f t="shared" si="18"/>
        <v>0</v>
      </c>
    </row>
    <row r="166" spans="1:19" x14ac:dyDescent="0.25">
      <c r="A166" s="26">
        <f>Wellpath!E166</f>
        <v>4890</v>
      </c>
      <c r="B166" s="22">
        <v>0</v>
      </c>
      <c r="C166" s="22">
        <v>0</v>
      </c>
      <c r="D166" s="22">
        <v>-1</v>
      </c>
      <c r="E166" s="20">
        <f>Model!$W$28*((drdp!B166+drdp!K166)*XYM2!$B166+(drdp!E166+drdp!N166)*XYM2!$C166+(drdp!H166+drdp!Q166)*XYM2!$D166)</f>
        <v>4.3799891240513089E-2</v>
      </c>
      <c r="F166" s="20">
        <f>Model!$W$28*((drdp!C166+drdp!L166)*XYM2!$B166+(drdp!F166+drdp!O166)*XYM2!$C166+(drdp!I166+drdp!R166)*XYM2!$D166)</f>
        <v>-1.1736145486466487E-2</v>
      </c>
      <c r="G166" s="20">
        <f>Model!$W$28*((drdp!D166+drdp!M166)*XYM2!$B166+(drdp!G166+drdp!P166)*XYM2!$C166+(drdp!J166+drdp!S166)*XYM2!$D166)</f>
        <v>0</v>
      </c>
      <c r="H166" s="18">
        <f>Model!$W$28*((drdp!B166)*XYM2!$B166+(drdp!E166)*XYM2!$C166+(drdp!H166)*XYM2!$D166)</f>
        <v>2.1899945620256545E-2</v>
      </c>
      <c r="I166" s="18">
        <f>Model!$W$28*((drdp!C166)*XYM2!$B166+(drdp!F166)*XYM2!$C166+(drdp!I166)*XYM2!$D166)</f>
        <v>-5.8680727432332434E-3</v>
      </c>
      <c r="J166" s="18">
        <f>Model!$W$28*((drdp!D166)*XYM2!$B166+(drdp!G166)*XYM2!$C166+(drdp!J166)*XYM2!$D166)</f>
        <v>0</v>
      </c>
      <c r="K166" s="21">
        <f>SUM(E$3:E165)+H166</f>
        <v>4.7977606941324282</v>
      </c>
      <c r="L166" s="21">
        <f>SUM(F$3:F165)+I166</f>
        <v>-1.2855561034705625</v>
      </c>
      <c r="M166" s="21">
        <f>SUM(G$3:G165)+J166</f>
        <v>0</v>
      </c>
      <c r="N166" s="19">
        <f t="shared" si="13"/>
        <v>23.018507678162081</v>
      </c>
      <c r="O166" s="19">
        <f t="shared" si="14"/>
        <v>1.6526544951704156</v>
      </c>
      <c r="P166" s="19">
        <f t="shared" si="15"/>
        <v>0</v>
      </c>
      <c r="Q166" s="19">
        <f t="shared" si="16"/>
        <v>-6.1677905433331057</v>
      </c>
      <c r="R166" s="19">
        <f t="shared" si="17"/>
        <v>0</v>
      </c>
      <c r="S166" s="19">
        <f t="shared" si="18"/>
        <v>0</v>
      </c>
    </row>
    <row r="167" spans="1:19" x14ac:dyDescent="0.25">
      <c r="A167" s="26">
        <f>Wellpath!E167</f>
        <v>4920</v>
      </c>
      <c r="B167" s="22">
        <v>0</v>
      </c>
      <c r="C167" s="22">
        <v>0</v>
      </c>
      <c r="D167" s="22">
        <v>-1</v>
      </c>
      <c r="E167" s="20">
        <f>Model!$W$28*((drdp!B167+drdp!K167)*XYM2!$B167+(drdp!E167+drdp!N167)*XYM2!$C167+(drdp!H167+drdp!Q167)*XYM2!$D167)</f>
        <v>4.3799891240513089E-2</v>
      </c>
      <c r="F167" s="20">
        <f>Model!$W$28*((drdp!C167+drdp!L167)*XYM2!$B167+(drdp!F167+drdp!O167)*XYM2!$C167+(drdp!I167+drdp!R167)*XYM2!$D167)</f>
        <v>-1.1736145486466487E-2</v>
      </c>
      <c r="G167" s="20">
        <f>Model!$W$28*((drdp!D167+drdp!M167)*XYM2!$B167+(drdp!G167+drdp!P167)*XYM2!$C167+(drdp!J167+drdp!S167)*XYM2!$D167)</f>
        <v>0</v>
      </c>
      <c r="H167" s="18">
        <f>Model!$W$28*((drdp!B167)*XYM2!$B167+(drdp!E167)*XYM2!$C167+(drdp!H167)*XYM2!$D167)</f>
        <v>2.1899945620256545E-2</v>
      </c>
      <c r="I167" s="18">
        <f>Model!$W$28*((drdp!C167)*XYM2!$B167+(drdp!F167)*XYM2!$C167+(drdp!I167)*XYM2!$D167)</f>
        <v>-5.8680727432332434E-3</v>
      </c>
      <c r="J167" s="18">
        <f>Model!$W$28*((drdp!D167)*XYM2!$B167+(drdp!G167)*XYM2!$C167+(drdp!J167)*XYM2!$D167)</f>
        <v>0</v>
      </c>
      <c r="K167" s="21">
        <f>SUM(E$3:E166)+H167</f>
        <v>4.8415605853729415</v>
      </c>
      <c r="L167" s="21">
        <f>SUM(F$3:F166)+I167</f>
        <v>-1.2972922489570289</v>
      </c>
      <c r="M167" s="21">
        <f>SUM(G$3:G166)+J167</f>
        <v>0</v>
      </c>
      <c r="N167" s="19">
        <f t="shared" si="13"/>
        <v>23.440708901836782</v>
      </c>
      <c r="O167" s="19">
        <f t="shared" si="14"/>
        <v>1.6829671792039858</v>
      </c>
      <c r="P167" s="19">
        <f t="shared" si="15"/>
        <v>0</v>
      </c>
      <c r="Q167" s="19">
        <f t="shared" si="16"/>
        <v>-6.2809190202601721</v>
      </c>
      <c r="R167" s="19">
        <f t="shared" si="17"/>
        <v>0</v>
      </c>
      <c r="S167" s="19">
        <f t="shared" si="18"/>
        <v>0</v>
      </c>
    </row>
    <row r="168" spans="1:19" x14ac:dyDescent="0.25">
      <c r="A168" s="26">
        <f>Wellpath!E168</f>
        <v>4950</v>
      </c>
      <c r="B168" s="22">
        <v>0</v>
      </c>
      <c r="C168" s="22">
        <v>0</v>
      </c>
      <c r="D168" s="22">
        <v>-1</v>
      </c>
      <c r="E168" s="20">
        <f>Model!$W$28*((drdp!B168+drdp!K168)*XYM2!$B168+(drdp!E168+drdp!N168)*XYM2!$C168+(drdp!H168+drdp!Q168)*XYM2!$D168)</f>
        <v>4.3799891240513089E-2</v>
      </c>
      <c r="F168" s="20">
        <f>Model!$W$28*((drdp!C168+drdp!L168)*XYM2!$B168+(drdp!F168+drdp!O168)*XYM2!$C168+(drdp!I168+drdp!R168)*XYM2!$D168)</f>
        <v>-1.1736145486466487E-2</v>
      </c>
      <c r="G168" s="20">
        <f>Model!$W$28*((drdp!D168+drdp!M168)*XYM2!$B168+(drdp!G168+drdp!P168)*XYM2!$C168+(drdp!J168+drdp!S168)*XYM2!$D168)</f>
        <v>0</v>
      </c>
      <c r="H168" s="18">
        <f>Model!$W$28*((drdp!B168)*XYM2!$B168+(drdp!E168)*XYM2!$C168+(drdp!H168)*XYM2!$D168)</f>
        <v>2.1899945620256545E-2</v>
      </c>
      <c r="I168" s="18">
        <f>Model!$W$28*((drdp!C168)*XYM2!$B168+(drdp!F168)*XYM2!$C168+(drdp!I168)*XYM2!$D168)</f>
        <v>-5.8680727432332434E-3</v>
      </c>
      <c r="J168" s="18">
        <f>Model!$W$28*((drdp!D168)*XYM2!$B168+(drdp!G168)*XYM2!$C168+(drdp!J168)*XYM2!$D168)</f>
        <v>0</v>
      </c>
      <c r="K168" s="21">
        <f>SUM(E$3:E167)+H168</f>
        <v>4.8853604766134548</v>
      </c>
      <c r="L168" s="21">
        <f>SUM(F$3:F167)+I168</f>
        <v>-1.3090283944434953</v>
      </c>
      <c r="M168" s="21">
        <f>SUM(G$3:G167)+J168</f>
        <v>0</v>
      </c>
      <c r="N168" s="19">
        <f t="shared" si="13"/>
        <v>23.866746986456842</v>
      </c>
      <c r="O168" s="19">
        <f t="shared" si="14"/>
        <v>1.7135553374593151</v>
      </c>
      <c r="P168" s="19">
        <f t="shared" si="15"/>
        <v>0</v>
      </c>
      <c r="Q168" s="19">
        <f t="shared" si="16"/>
        <v>-6.3950755809790198</v>
      </c>
      <c r="R168" s="19">
        <f t="shared" si="17"/>
        <v>0</v>
      </c>
      <c r="S168" s="19">
        <f t="shared" si="18"/>
        <v>0</v>
      </c>
    </row>
    <row r="169" spans="1:19" x14ac:dyDescent="0.25">
      <c r="A169" s="26">
        <f>Wellpath!E169</f>
        <v>4980</v>
      </c>
      <c r="B169" s="22">
        <v>0</v>
      </c>
      <c r="C169" s="22">
        <v>0</v>
      </c>
      <c r="D169" s="22">
        <v>-1</v>
      </c>
      <c r="E169" s="20">
        <f>Model!$W$28*((drdp!B169+drdp!K169)*XYM2!$B169+(drdp!E169+drdp!N169)*XYM2!$C169+(drdp!H169+drdp!Q169)*XYM2!$D169)</f>
        <v>4.3799891240513089E-2</v>
      </c>
      <c r="F169" s="20">
        <f>Model!$W$28*((drdp!C169+drdp!L169)*XYM2!$B169+(drdp!F169+drdp!O169)*XYM2!$C169+(drdp!I169+drdp!R169)*XYM2!$D169)</f>
        <v>-1.1736145486466487E-2</v>
      </c>
      <c r="G169" s="20">
        <f>Model!$W$28*((drdp!D169+drdp!M169)*XYM2!$B169+(drdp!G169+drdp!P169)*XYM2!$C169+(drdp!J169+drdp!S169)*XYM2!$D169)</f>
        <v>0</v>
      </c>
      <c r="H169" s="18">
        <f>Model!$W$28*((drdp!B169)*XYM2!$B169+(drdp!E169)*XYM2!$C169+(drdp!H169)*XYM2!$D169)</f>
        <v>2.1899945620256545E-2</v>
      </c>
      <c r="I169" s="18">
        <f>Model!$W$28*((drdp!C169)*XYM2!$B169+(drdp!F169)*XYM2!$C169+(drdp!I169)*XYM2!$D169)</f>
        <v>-5.8680727432332434E-3</v>
      </c>
      <c r="J169" s="18">
        <f>Model!$W$28*((drdp!D169)*XYM2!$B169+(drdp!G169)*XYM2!$C169+(drdp!J169)*XYM2!$D169)</f>
        <v>0</v>
      </c>
      <c r="K169" s="21">
        <f>SUM(E$3:E168)+H169</f>
        <v>4.9291603678539682</v>
      </c>
      <c r="L169" s="21">
        <f>SUM(F$3:F168)+I169</f>
        <v>-1.3207645399299617</v>
      </c>
      <c r="M169" s="21">
        <f>SUM(G$3:G168)+J169</f>
        <v>0</v>
      </c>
      <c r="N169" s="19">
        <f t="shared" si="13"/>
        <v>24.296621932022266</v>
      </c>
      <c r="O169" s="19">
        <f t="shared" si="14"/>
        <v>1.7444189699364034</v>
      </c>
      <c r="P169" s="19">
        <f t="shared" si="15"/>
        <v>0</v>
      </c>
      <c r="Q169" s="19">
        <f t="shared" si="16"/>
        <v>-6.5102602254896471</v>
      </c>
      <c r="R169" s="19">
        <f t="shared" si="17"/>
        <v>0</v>
      </c>
      <c r="S169" s="19">
        <f t="shared" si="18"/>
        <v>0</v>
      </c>
    </row>
    <row r="170" spans="1:19" x14ac:dyDescent="0.25">
      <c r="A170" s="26">
        <f>Wellpath!E170</f>
        <v>5010</v>
      </c>
      <c r="B170" s="22">
        <v>0</v>
      </c>
      <c r="C170" s="22">
        <v>0</v>
      </c>
      <c r="D170" s="22">
        <v>-1</v>
      </c>
      <c r="E170" s="20">
        <f>Model!$W$28*((drdp!B170+drdp!K170)*XYM2!$B170+(drdp!E170+drdp!N170)*XYM2!$C170+(drdp!H170+drdp!Q170)*XYM2!$D170)</f>
        <v>4.3799891240513089E-2</v>
      </c>
      <c r="F170" s="20">
        <f>Model!$W$28*((drdp!C170+drdp!L170)*XYM2!$B170+(drdp!F170+drdp!O170)*XYM2!$C170+(drdp!I170+drdp!R170)*XYM2!$D170)</f>
        <v>-1.1736145486466487E-2</v>
      </c>
      <c r="G170" s="20">
        <f>Model!$W$28*((drdp!D170+drdp!M170)*XYM2!$B170+(drdp!G170+drdp!P170)*XYM2!$C170+(drdp!J170+drdp!S170)*XYM2!$D170)</f>
        <v>0</v>
      </c>
      <c r="H170" s="18">
        <f>Model!$W$28*((drdp!B170)*XYM2!$B170+(drdp!E170)*XYM2!$C170+(drdp!H170)*XYM2!$D170)</f>
        <v>2.1899945620256545E-2</v>
      </c>
      <c r="I170" s="18">
        <f>Model!$W$28*((drdp!C170)*XYM2!$B170+(drdp!F170)*XYM2!$C170+(drdp!I170)*XYM2!$D170)</f>
        <v>-5.8680727432332434E-3</v>
      </c>
      <c r="J170" s="18">
        <f>Model!$W$28*((drdp!D170)*XYM2!$B170+(drdp!G170)*XYM2!$C170+(drdp!J170)*XYM2!$D170)</f>
        <v>0</v>
      </c>
      <c r="K170" s="21">
        <f>SUM(E$3:E169)+H170</f>
        <v>4.9729602590944815</v>
      </c>
      <c r="L170" s="21">
        <f>SUM(F$3:F169)+I170</f>
        <v>-1.3325006854164281</v>
      </c>
      <c r="M170" s="21">
        <f>SUM(G$3:G169)+J170</f>
        <v>0</v>
      </c>
      <c r="N170" s="19">
        <f t="shared" si="13"/>
        <v>24.730333738533052</v>
      </c>
      <c r="O170" s="19">
        <f t="shared" si="14"/>
        <v>1.7755580766352506</v>
      </c>
      <c r="P170" s="19">
        <f t="shared" si="15"/>
        <v>0</v>
      </c>
      <c r="Q170" s="19">
        <f t="shared" si="16"/>
        <v>-6.6264729537920539</v>
      </c>
      <c r="R170" s="19">
        <f t="shared" si="17"/>
        <v>0</v>
      </c>
      <c r="S170" s="19">
        <f t="shared" si="18"/>
        <v>0</v>
      </c>
    </row>
    <row r="171" spans="1:19" x14ac:dyDescent="0.25">
      <c r="A171" s="26">
        <f>Wellpath!E171</f>
        <v>5040</v>
      </c>
      <c r="B171" s="22">
        <v>0</v>
      </c>
      <c r="C171" s="22">
        <v>0</v>
      </c>
      <c r="D171" s="22">
        <v>-1</v>
      </c>
      <c r="E171" s="20">
        <f>Model!$W$28*((drdp!B171+drdp!K171)*XYM2!$B171+(drdp!E171+drdp!N171)*XYM2!$C171+(drdp!H171+drdp!Q171)*XYM2!$D171)</f>
        <v>4.3799891240513089E-2</v>
      </c>
      <c r="F171" s="20">
        <f>Model!$W$28*((drdp!C171+drdp!L171)*XYM2!$B171+(drdp!F171+drdp!O171)*XYM2!$C171+(drdp!I171+drdp!R171)*XYM2!$D171)</f>
        <v>-1.1736145486466487E-2</v>
      </c>
      <c r="G171" s="20">
        <f>Model!$W$28*((drdp!D171+drdp!M171)*XYM2!$B171+(drdp!G171+drdp!P171)*XYM2!$C171+(drdp!J171+drdp!S171)*XYM2!$D171)</f>
        <v>0</v>
      </c>
      <c r="H171" s="18">
        <f>Model!$W$28*((drdp!B171)*XYM2!$B171+(drdp!E171)*XYM2!$C171+(drdp!H171)*XYM2!$D171)</f>
        <v>2.1899945620256545E-2</v>
      </c>
      <c r="I171" s="18">
        <f>Model!$W$28*((drdp!C171)*XYM2!$B171+(drdp!F171)*XYM2!$C171+(drdp!I171)*XYM2!$D171)</f>
        <v>-5.8680727432332434E-3</v>
      </c>
      <c r="J171" s="18">
        <f>Model!$W$28*((drdp!D171)*XYM2!$B171+(drdp!G171)*XYM2!$C171+(drdp!J171)*XYM2!$D171)</f>
        <v>0</v>
      </c>
      <c r="K171" s="21">
        <f>SUM(E$3:E170)+H171</f>
        <v>5.0167601503349948</v>
      </c>
      <c r="L171" s="21">
        <f>SUM(F$3:F170)+I171</f>
        <v>-1.3442368309028945</v>
      </c>
      <c r="M171" s="21">
        <f>SUM(G$3:G170)+J171</f>
        <v>0</v>
      </c>
      <c r="N171" s="19">
        <f t="shared" si="13"/>
        <v>25.1678824059892</v>
      </c>
      <c r="O171" s="19">
        <f t="shared" si="14"/>
        <v>1.8069726575558569</v>
      </c>
      <c r="P171" s="19">
        <f t="shared" si="15"/>
        <v>0</v>
      </c>
      <c r="Q171" s="19">
        <f t="shared" si="16"/>
        <v>-6.7437137658862421</v>
      </c>
      <c r="R171" s="19">
        <f t="shared" si="17"/>
        <v>0</v>
      </c>
      <c r="S171" s="19">
        <f t="shared" si="18"/>
        <v>0</v>
      </c>
    </row>
    <row r="172" spans="1:19" x14ac:dyDescent="0.25">
      <c r="A172" s="26">
        <f>Wellpath!E172</f>
        <v>5070</v>
      </c>
      <c r="B172" s="22">
        <v>0</v>
      </c>
      <c r="C172" s="22">
        <v>0</v>
      </c>
      <c r="D172" s="22">
        <v>-1</v>
      </c>
      <c r="E172" s="20">
        <f>Model!$W$28*((drdp!B172+drdp!K172)*XYM2!$B172+(drdp!E172+drdp!N172)*XYM2!$C172+(drdp!H172+drdp!Q172)*XYM2!$D172)</f>
        <v>4.3799891240513089E-2</v>
      </c>
      <c r="F172" s="20">
        <f>Model!$W$28*((drdp!C172+drdp!L172)*XYM2!$B172+(drdp!F172+drdp!O172)*XYM2!$C172+(drdp!I172+drdp!R172)*XYM2!$D172)</f>
        <v>-1.1736145486466487E-2</v>
      </c>
      <c r="G172" s="20">
        <f>Model!$W$28*((drdp!D172+drdp!M172)*XYM2!$B172+(drdp!G172+drdp!P172)*XYM2!$C172+(drdp!J172+drdp!S172)*XYM2!$D172)</f>
        <v>0</v>
      </c>
      <c r="H172" s="18">
        <f>Model!$W$28*((drdp!B172)*XYM2!$B172+(drdp!E172)*XYM2!$C172+(drdp!H172)*XYM2!$D172)</f>
        <v>2.1899945620256545E-2</v>
      </c>
      <c r="I172" s="18">
        <f>Model!$W$28*((drdp!C172)*XYM2!$B172+(drdp!F172)*XYM2!$C172+(drdp!I172)*XYM2!$D172)</f>
        <v>-5.8680727432332434E-3</v>
      </c>
      <c r="J172" s="18">
        <f>Model!$W$28*((drdp!D172)*XYM2!$B172+(drdp!G172)*XYM2!$C172+(drdp!J172)*XYM2!$D172)</f>
        <v>0</v>
      </c>
      <c r="K172" s="21">
        <f>SUM(E$3:E171)+H172</f>
        <v>5.0605600415755081</v>
      </c>
      <c r="L172" s="21">
        <f>SUM(F$3:F171)+I172</f>
        <v>-1.3559729763893609</v>
      </c>
      <c r="M172" s="21">
        <f>SUM(G$3:G171)+J172</f>
        <v>0</v>
      </c>
      <c r="N172" s="19">
        <f t="shared" si="13"/>
        <v>25.609267934390708</v>
      </c>
      <c r="O172" s="19">
        <f t="shared" si="14"/>
        <v>1.8386627126982222</v>
      </c>
      <c r="P172" s="19">
        <f t="shared" si="15"/>
        <v>0</v>
      </c>
      <c r="Q172" s="19">
        <f t="shared" si="16"/>
        <v>-6.8619826617722097</v>
      </c>
      <c r="R172" s="19">
        <f t="shared" si="17"/>
        <v>0</v>
      </c>
      <c r="S172" s="19">
        <f t="shared" si="18"/>
        <v>0</v>
      </c>
    </row>
    <row r="173" spans="1:19" x14ac:dyDescent="0.25">
      <c r="A173" s="26">
        <f>Wellpath!E173</f>
        <v>5100</v>
      </c>
      <c r="B173" s="22">
        <v>0</v>
      </c>
      <c r="C173" s="22">
        <v>0</v>
      </c>
      <c r="D173" s="22">
        <v>-1</v>
      </c>
      <c r="E173" s="20">
        <f>Model!$W$28*((drdp!B173+drdp!K173)*XYM2!$B173+(drdp!E173+drdp!N173)*XYM2!$C173+(drdp!H173+drdp!Q173)*XYM2!$D173)</f>
        <v>4.3799891240513089E-2</v>
      </c>
      <c r="F173" s="20">
        <f>Model!$W$28*((drdp!C173+drdp!L173)*XYM2!$B173+(drdp!F173+drdp!O173)*XYM2!$C173+(drdp!I173+drdp!R173)*XYM2!$D173)</f>
        <v>-1.1736145486466487E-2</v>
      </c>
      <c r="G173" s="20">
        <f>Model!$W$28*((drdp!D173+drdp!M173)*XYM2!$B173+(drdp!G173+drdp!P173)*XYM2!$C173+(drdp!J173+drdp!S173)*XYM2!$D173)</f>
        <v>0</v>
      </c>
      <c r="H173" s="18">
        <f>Model!$W$28*((drdp!B173)*XYM2!$B173+(drdp!E173)*XYM2!$C173+(drdp!H173)*XYM2!$D173)</f>
        <v>2.1899945620256545E-2</v>
      </c>
      <c r="I173" s="18">
        <f>Model!$W$28*((drdp!C173)*XYM2!$B173+(drdp!F173)*XYM2!$C173+(drdp!I173)*XYM2!$D173)</f>
        <v>-5.8680727432332434E-3</v>
      </c>
      <c r="J173" s="18">
        <f>Model!$W$28*((drdp!D173)*XYM2!$B173+(drdp!G173)*XYM2!$C173+(drdp!J173)*XYM2!$D173)</f>
        <v>0</v>
      </c>
      <c r="K173" s="21">
        <f>SUM(E$3:E172)+H173</f>
        <v>5.1043599328160214</v>
      </c>
      <c r="L173" s="21">
        <f>SUM(F$3:F172)+I173</f>
        <v>-1.3677091218758273</v>
      </c>
      <c r="M173" s="21">
        <f>SUM(G$3:G172)+J173</f>
        <v>0</v>
      </c>
      <c r="N173" s="19">
        <f t="shared" si="13"/>
        <v>26.054490323737578</v>
      </c>
      <c r="O173" s="19">
        <f t="shared" si="14"/>
        <v>1.8706282420623466</v>
      </c>
      <c r="P173" s="19">
        <f t="shared" si="15"/>
        <v>0</v>
      </c>
      <c r="Q173" s="19">
        <f t="shared" si="16"/>
        <v>-6.9812796414499569</v>
      </c>
      <c r="R173" s="19">
        <f t="shared" si="17"/>
        <v>0</v>
      </c>
      <c r="S173" s="19">
        <f t="shared" si="18"/>
        <v>0</v>
      </c>
    </row>
    <row r="174" spans="1:19" x14ac:dyDescent="0.25">
      <c r="A174" s="26">
        <f>Wellpath!E174</f>
        <v>5130</v>
      </c>
      <c r="B174" s="22">
        <v>0</v>
      </c>
      <c r="C174" s="22">
        <v>0</v>
      </c>
      <c r="D174" s="22">
        <v>-1</v>
      </c>
      <c r="E174" s="20">
        <f>Model!$W$28*((drdp!B174+drdp!K174)*XYM2!$B174+(drdp!E174+drdp!N174)*XYM2!$C174+(drdp!H174+drdp!Q174)*XYM2!$D174)</f>
        <v>4.5063330340540469E-2</v>
      </c>
      <c r="F174" s="20">
        <f>Model!$W$28*((drdp!C174+drdp!L174)*XYM2!$B174+(drdp!F174+drdp!O174)*XYM2!$C174+(drdp!I174+drdp!R174)*XYM2!$D174)</f>
        <v>-1.2074682973004727E-2</v>
      </c>
      <c r="G174" s="20">
        <f>Model!$W$28*((drdp!D174+drdp!M174)*XYM2!$B174+(drdp!G174+drdp!P174)*XYM2!$C174+(drdp!J174+drdp!S174)*XYM2!$D174)</f>
        <v>0</v>
      </c>
      <c r="H174" s="18">
        <f>Model!$W$28*((drdp!B174)*XYM2!$B174+(drdp!E174)*XYM2!$C174+(drdp!H174)*XYM2!$D174)</f>
        <v>2.2531665170270235E-2</v>
      </c>
      <c r="I174" s="18">
        <f>Model!$W$28*((drdp!C174)*XYM2!$B174+(drdp!F174)*XYM2!$C174+(drdp!I174)*XYM2!$D174)</f>
        <v>-6.0373414865023635E-3</v>
      </c>
      <c r="J174" s="18">
        <f>Model!$W$28*((drdp!D174)*XYM2!$B174+(drdp!G174)*XYM2!$C174+(drdp!J174)*XYM2!$D174)</f>
        <v>0</v>
      </c>
      <c r="K174" s="21">
        <f>SUM(E$3:E173)+H174</f>
        <v>5.1487915436065483</v>
      </c>
      <c r="L174" s="21">
        <f>SUM(F$3:F173)+I174</f>
        <v>-1.3796145361055627</v>
      </c>
      <c r="M174" s="21">
        <f>SUM(G$3:G173)+J174</f>
        <v>0</v>
      </c>
      <c r="N174" s="19">
        <f t="shared" si="13"/>
        <v>26.510054359514303</v>
      </c>
      <c r="O174" s="19">
        <f t="shared" si="14"/>
        <v>1.9033362682337671</v>
      </c>
      <c r="P174" s="19">
        <f t="shared" si="15"/>
        <v>0</v>
      </c>
      <c r="Q174" s="19">
        <f t="shared" si="16"/>
        <v>-7.1033476569369922</v>
      </c>
      <c r="R174" s="19">
        <f t="shared" si="17"/>
        <v>0</v>
      </c>
      <c r="S174" s="19">
        <f t="shared" si="18"/>
        <v>0</v>
      </c>
    </row>
    <row r="175" spans="1:19" x14ac:dyDescent="0.25">
      <c r="A175" s="26">
        <f>Wellpath!E175</f>
        <v>5160</v>
      </c>
      <c r="B175" s="22">
        <v>0</v>
      </c>
      <c r="C175" s="22">
        <v>0</v>
      </c>
      <c r="D175" s="22">
        <v>-1</v>
      </c>
      <c r="E175" s="20">
        <f>Model!$W$28*((drdp!B175+drdp!K175)*XYM2!$B175+(drdp!E175+drdp!N175)*XYM2!$C175+(drdp!H175+drdp!Q175)*XYM2!$D175)</f>
        <v>4.6203253984418123E-2</v>
      </c>
      <c r="F175" s="20">
        <f>Model!$W$28*((drdp!C175+drdp!L175)*XYM2!$B175+(drdp!F175+drdp!O175)*XYM2!$C175+(drdp!I175+drdp!R175)*XYM2!$D175)</f>
        <v>-1.2380124592814887E-2</v>
      </c>
      <c r="G175" s="20">
        <f>Model!$W$28*((drdp!D175+drdp!M175)*XYM2!$B175+(drdp!G175+drdp!P175)*XYM2!$C175+(drdp!J175+drdp!S175)*XYM2!$D175)</f>
        <v>0</v>
      </c>
      <c r="H175" s="18">
        <f>Model!$W$28*((drdp!B175)*XYM2!$B175+(drdp!E175)*XYM2!$C175+(drdp!H175)*XYM2!$D175)</f>
        <v>2.3101626992209062E-2</v>
      </c>
      <c r="I175" s="18">
        <f>Model!$W$28*((drdp!C175)*XYM2!$B175+(drdp!F175)*XYM2!$C175+(drdp!I175)*XYM2!$D175)</f>
        <v>-6.1900622964074434E-3</v>
      </c>
      <c r="J175" s="18">
        <f>Model!$W$28*((drdp!D175)*XYM2!$B175+(drdp!G175)*XYM2!$C175+(drdp!J175)*XYM2!$D175)</f>
        <v>0</v>
      </c>
      <c r="K175" s="21">
        <f>SUM(E$3:E174)+H175</f>
        <v>5.1944248357690279</v>
      </c>
      <c r="L175" s="21">
        <f>SUM(F$3:F174)+I175</f>
        <v>-1.3918419398884727</v>
      </c>
      <c r="M175" s="21">
        <f>SUM(G$3:G174)+J175</f>
        <v>0</v>
      </c>
      <c r="N175" s="19">
        <f t="shared" si="13"/>
        <v>26.982049374454093</v>
      </c>
      <c r="O175" s="19">
        <f t="shared" si="14"/>
        <v>1.9372239856325069</v>
      </c>
      <c r="P175" s="19">
        <f t="shared" si="15"/>
        <v>0</v>
      </c>
      <c r="Q175" s="19">
        <f t="shared" si="16"/>
        <v>-7.2298183400216249</v>
      </c>
      <c r="R175" s="19">
        <f t="shared" si="17"/>
        <v>0</v>
      </c>
      <c r="S175" s="19">
        <f t="shared" si="18"/>
        <v>0</v>
      </c>
    </row>
    <row r="176" spans="1:19" x14ac:dyDescent="0.25">
      <c r="A176" s="26">
        <f>Wellpath!E176</f>
        <v>5190</v>
      </c>
      <c r="B176" s="22">
        <v>0</v>
      </c>
      <c r="C176" s="22">
        <v>0</v>
      </c>
      <c r="D176" s="22">
        <v>-1</v>
      </c>
      <c r="E176" s="20">
        <f>Model!$W$28*((drdp!B176+drdp!K176)*XYM2!$B176+(drdp!E176+drdp!N176)*XYM2!$C176+(drdp!H176+drdp!Q176)*XYM2!$D176)</f>
        <v>4.7216537720673288E-2</v>
      </c>
      <c r="F176" s="20">
        <f>Model!$W$28*((drdp!C176+drdp!L176)*XYM2!$B176+(drdp!F176+drdp!O176)*XYM2!$C176+(drdp!I176+drdp!R176)*XYM2!$D176)</f>
        <v>-1.2651633151648049E-2</v>
      </c>
      <c r="G176" s="20">
        <f>Model!$W$28*((drdp!D176+drdp!M176)*XYM2!$B176+(drdp!G176+drdp!P176)*XYM2!$C176+(drdp!J176+drdp!S176)*XYM2!$D176)</f>
        <v>0</v>
      </c>
      <c r="H176" s="18">
        <f>Model!$W$28*((drdp!B176)*XYM2!$B176+(drdp!E176)*XYM2!$C176+(drdp!H176)*XYM2!$D176)</f>
        <v>2.3608268860336644E-2</v>
      </c>
      <c r="I176" s="18">
        <f>Model!$W$28*((drdp!C176)*XYM2!$B176+(drdp!F176)*XYM2!$C176+(drdp!I176)*XYM2!$D176)</f>
        <v>-6.3258165758240245E-3</v>
      </c>
      <c r="J176" s="18">
        <f>Model!$W$28*((drdp!D176)*XYM2!$B176+(drdp!G176)*XYM2!$C176+(drdp!J176)*XYM2!$D176)</f>
        <v>0</v>
      </c>
      <c r="K176" s="21">
        <f>SUM(E$3:E175)+H176</f>
        <v>5.2411347316215737</v>
      </c>
      <c r="L176" s="21">
        <f>SUM(F$3:F175)+I176</f>
        <v>-1.404357818760704</v>
      </c>
      <c r="M176" s="21">
        <f>SUM(G$3:G175)+J176</f>
        <v>0</v>
      </c>
      <c r="N176" s="19">
        <f t="shared" si="13"/>
        <v>27.469493275009945</v>
      </c>
      <c r="O176" s="19">
        <f t="shared" si="14"/>
        <v>1.9722208831143222</v>
      </c>
      <c r="P176" s="19">
        <f t="shared" si="15"/>
        <v>0</v>
      </c>
      <c r="Q176" s="19">
        <f t="shared" si="16"/>
        <v>-7.3604285395310409</v>
      </c>
      <c r="R176" s="19">
        <f t="shared" si="17"/>
        <v>0</v>
      </c>
      <c r="S176" s="19">
        <f t="shared" si="18"/>
        <v>0</v>
      </c>
    </row>
    <row r="177" spans="1:19" x14ac:dyDescent="0.25">
      <c r="A177" s="26">
        <f>Wellpath!E177</f>
        <v>5220</v>
      </c>
      <c r="B177" s="22">
        <v>0</v>
      </c>
      <c r="C177" s="22">
        <v>0</v>
      </c>
      <c r="D177" s="22">
        <v>-1</v>
      </c>
      <c r="E177" s="20">
        <f>Model!$W$28*((drdp!B177+drdp!K177)*XYM2!$B177+(drdp!E177+drdp!N177)*XYM2!$C177+(drdp!H177+drdp!Q177)*XYM2!$D177)</f>
        <v>4.8100404209017386E-2</v>
      </c>
      <c r="F177" s="20">
        <f>Model!$W$28*((drdp!C177+drdp!L177)*XYM2!$B177+(drdp!F177+drdp!O177)*XYM2!$C177+(drdp!I177+drdp!R177)*XYM2!$D177)</f>
        <v>-1.2888464463416783E-2</v>
      </c>
      <c r="G177" s="20">
        <f>Model!$W$28*((drdp!D177+drdp!M177)*XYM2!$B177+(drdp!G177+drdp!P177)*XYM2!$C177+(drdp!J177+drdp!S177)*XYM2!$D177)</f>
        <v>0</v>
      </c>
      <c r="H177" s="18">
        <f>Model!$W$28*((drdp!B177)*XYM2!$B177+(drdp!E177)*XYM2!$C177+(drdp!H177)*XYM2!$D177)</f>
        <v>2.4050202104508693E-2</v>
      </c>
      <c r="I177" s="18">
        <f>Model!$W$28*((drdp!C177)*XYM2!$B177+(drdp!F177)*XYM2!$C177+(drdp!I177)*XYM2!$D177)</f>
        <v>-6.4442322317083914E-3</v>
      </c>
      <c r="J177" s="18">
        <f>Model!$W$28*((drdp!D177)*XYM2!$B177+(drdp!G177)*XYM2!$C177+(drdp!J177)*XYM2!$D177)</f>
        <v>0</v>
      </c>
      <c r="K177" s="21">
        <f>SUM(E$3:E176)+H177</f>
        <v>5.2887932025864188</v>
      </c>
      <c r="L177" s="21">
        <f>SUM(F$3:F176)+I177</f>
        <v>-1.4171278675682364</v>
      </c>
      <c r="M177" s="21">
        <f>SUM(G$3:G176)+J177</f>
        <v>0</v>
      </c>
      <c r="N177" s="19">
        <f t="shared" si="13"/>
        <v>27.971333539724309</v>
      </c>
      <c r="O177" s="19">
        <f t="shared" si="14"/>
        <v>2.0082513930384969</v>
      </c>
      <c r="P177" s="19">
        <f t="shared" si="15"/>
        <v>0</v>
      </c>
      <c r="Q177" s="19">
        <f t="shared" si="16"/>
        <v>-7.4948962331906754</v>
      </c>
      <c r="R177" s="19">
        <f t="shared" si="17"/>
        <v>0</v>
      </c>
      <c r="S177" s="19">
        <f t="shared" si="18"/>
        <v>0</v>
      </c>
    </row>
    <row r="178" spans="1:19" x14ac:dyDescent="0.25">
      <c r="A178" s="26">
        <f>Wellpath!E178</f>
        <v>5250</v>
      </c>
      <c r="B178" s="22">
        <v>0</v>
      </c>
      <c r="C178" s="22">
        <v>0</v>
      </c>
      <c r="D178" s="22">
        <v>-1</v>
      </c>
      <c r="E178" s="20">
        <f>Model!$W$28*((drdp!B178+drdp!K178)*XYM2!$B178+(drdp!E178+drdp!N178)*XYM2!$C178+(drdp!H178+drdp!Q178)*XYM2!$D178)</f>
        <v>4.8852430832842672E-2</v>
      </c>
      <c r="F178" s="20">
        <f>Model!$W$28*((drdp!C178+drdp!L178)*XYM2!$B178+(drdp!F178+drdp!O178)*XYM2!$C178+(drdp!I178+drdp!R178)*XYM2!$D178)</f>
        <v>-1.3089969389957472E-2</v>
      </c>
      <c r="G178" s="20">
        <f>Model!$W$28*((drdp!D178+drdp!M178)*XYM2!$B178+(drdp!G178+drdp!P178)*XYM2!$C178+(drdp!J178+drdp!S178)*XYM2!$D178)</f>
        <v>0</v>
      </c>
      <c r="H178" s="18">
        <f>Model!$W$28*((drdp!B178)*XYM2!$B178+(drdp!E178)*XYM2!$C178+(drdp!H178)*XYM2!$D178)</f>
        <v>2.4426215416421336E-2</v>
      </c>
      <c r="I178" s="18">
        <f>Model!$W$28*((drdp!C178)*XYM2!$B178+(drdp!F178)*XYM2!$C178+(drdp!I178)*XYM2!$D178)</f>
        <v>-6.5449846949787362E-3</v>
      </c>
      <c r="J178" s="18">
        <f>Model!$W$28*((drdp!D178)*XYM2!$B178+(drdp!G178)*XYM2!$C178+(drdp!J178)*XYM2!$D178)</f>
        <v>0</v>
      </c>
      <c r="K178" s="21">
        <f>SUM(E$3:E177)+H178</f>
        <v>5.3372696201073486</v>
      </c>
      <c r="L178" s="21">
        <f>SUM(F$3:F177)+I178</f>
        <v>-1.4301170844949236</v>
      </c>
      <c r="M178" s="21">
        <f>SUM(G$3:G177)+J178</f>
        <v>0</v>
      </c>
      <c r="N178" s="19">
        <f t="shared" si="13"/>
        <v>28.48644699772084</v>
      </c>
      <c r="O178" s="19">
        <f t="shared" si="14"/>
        <v>2.0452348753642604</v>
      </c>
      <c r="P178" s="19">
        <f t="shared" si="15"/>
        <v>0</v>
      </c>
      <c r="Q178" s="19">
        <f t="shared" si="16"/>
        <v>-7.6329204682712497</v>
      </c>
      <c r="R178" s="19">
        <f t="shared" si="17"/>
        <v>0</v>
      </c>
      <c r="S178" s="19">
        <f t="shared" si="18"/>
        <v>0</v>
      </c>
    </row>
    <row r="179" spans="1:19" x14ac:dyDescent="0.25">
      <c r="A179" s="26">
        <f>Wellpath!E179</f>
        <v>5280</v>
      </c>
      <c r="B179" s="22">
        <v>0</v>
      </c>
      <c r="C179" s="22">
        <v>0</v>
      </c>
      <c r="D179" s="22">
        <v>-1</v>
      </c>
      <c r="E179" s="20">
        <f>Model!$W$28*((drdp!B179+drdp!K179)*XYM2!$B179+(drdp!E179+drdp!N179)*XYM2!$C179+(drdp!H179+drdp!Q179)*XYM2!$D179)</f>
        <v>4.9470556339445956E-2</v>
      </c>
      <c r="F179" s="20">
        <f>Model!$W$28*((drdp!C179+drdp!L179)*XYM2!$B179+(drdp!F179+drdp!O179)*XYM2!$C179+(drdp!I179+drdp!R179)*XYM2!$D179)</f>
        <v>-1.3255595620272901E-2</v>
      </c>
      <c r="G179" s="20">
        <f>Model!$W$28*((drdp!D179+drdp!M179)*XYM2!$B179+(drdp!G179+drdp!P179)*XYM2!$C179+(drdp!J179+drdp!S179)*XYM2!$D179)</f>
        <v>0</v>
      </c>
      <c r="H179" s="18">
        <f>Model!$W$28*((drdp!B179)*XYM2!$B179+(drdp!E179)*XYM2!$C179+(drdp!H179)*XYM2!$D179)</f>
        <v>2.4735278169722978E-2</v>
      </c>
      <c r="I179" s="18">
        <f>Model!$W$28*((drdp!C179)*XYM2!$B179+(drdp!F179)*XYM2!$C179+(drdp!I179)*XYM2!$D179)</f>
        <v>-6.6277978101364505E-3</v>
      </c>
      <c r="J179" s="18">
        <f>Model!$W$28*((drdp!D179)*XYM2!$B179+(drdp!G179)*XYM2!$C179+(drdp!J179)*XYM2!$D179)</f>
        <v>0</v>
      </c>
      <c r="K179" s="21">
        <f>SUM(E$3:E178)+H179</f>
        <v>5.3864311136934919</v>
      </c>
      <c r="L179" s="21">
        <f>SUM(F$3:F178)+I179</f>
        <v>-1.4432898670000389</v>
      </c>
      <c r="M179" s="21">
        <f>SUM(G$3:G178)+J179</f>
        <v>0</v>
      </c>
      <c r="N179" s="19">
        <f t="shared" si="13"/>
        <v>29.013640142565311</v>
      </c>
      <c r="O179" s="19">
        <f t="shared" si="14"/>
        <v>2.08308564018499</v>
      </c>
      <c r="P179" s="19">
        <f t="shared" si="15"/>
        <v>0</v>
      </c>
      <c r="Q179" s="19">
        <f t="shared" si="16"/>
        <v>-7.7741814456875513</v>
      </c>
      <c r="R179" s="19">
        <f t="shared" si="17"/>
        <v>0</v>
      </c>
      <c r="S179" s="19">
        <f t="shared" si="18"/>
        <v>0</v>
      </c>
    </row>
    <row r="180" spans="1:19" x14ac:dyDescent="0.25">
      <c r="A180" s="26">
        <f>Wellpath!E180</f>
        <v>5310</v>
      </c>
      <c r="B180" s="22">
        <v>0</v>
      </c>
      <c r="C180" s="22">
        <v>0</v>
      </c>
      <c r="D180" s="22">
        <v>-1</v>
      </c>
      <c r="E180" s="20">
        <f>Model!$W$28*((drdp!B180+drdp!K180)*XYM2!$B180+(drdp!E180+drdp!N180)*XYM2!$C180+(drdp!H180+drdp!Q180)*XYM2!$D180)</f>
        <v>4.9953086489779044E-2</v>
      </c>
      <c r="F180" s="20">
        <f>Model!$W$28*((drdp!C180+drdp!L180)*XYM2!$B180+(drdp!F180+drdp!O180)*XYM2!$C180+(drdp!I180+drdp!R180)*XYM2!$D180)</f>
        <v>-1.338488918437832E-2</v>
      </c>
      <c r="G180" s="20">
        <f>Model!$W$28*((drdp!D180+drdp!M180)*XYM2!$B180+(drdp!G180+drdp!P180)*XYM2!$C180+(drdp!J180+drdp!S180)*XYM2!$D180)</f>
        <v>0</v>
      </c>
      <c r="H180" s="18">
        <f>Model!$W$28*((drdp!B180)*XYM2!$B180+(drdp!E180)*XYM2!$C180+(drdp!H180)*XYM2!$D180)</f>
        <v>2.4976543244889522E-2</v>
      </c>
      <c r="I180" s="18">
        <f>Model!$W$28*((drdp!C180)*XYM2!$B180+(drdp!F180)*XYM2!$C180+(drdp!I180)*XYM2!$D180)</f>
        <v>-6.6924445921891602E-3</v>
      </c>
      <c r="J180" s="18">
        <f>Model!$W$28*((drdp!D180)*XYM2!$B180+(drdp!G180)*XYM2!$C180+(drdp!J180)*XYM2!$D180)</f>
        <v>0</v>
      </c>
      <c r="K180" s="21">
        <f>SUM(E$3:E179)+H180</f>
        <v>5.436142935108105</v>
      </c>
      <c r="L180" s="21">
        <f>SUM(F$3:F179)+I180</f>
        <v>-1.4566101094023645</v>
      </c>
      <c r="M180" s="21">
        <f>SUM(G$3:G179)+J180</f>
        <v>0</v>
      </c>
      <c r="N180" s="19">
        <f t="shared" si="13"/>
        <v>29.551650010925762</v>
      </c>
      <c r="O180" s="19">
        <f t="shared" si="14"/>
        <v>2.1217130108131683</v>
      </c>
      <c r="P180" s="19">
        <f t="shared" si="15"/>
        <v>0</v>
      </c>
      <c r="Q180" s="19">
        <f t="shared" si="16"/>
        <v>-7.9183407554347074</v>
      </c>
      <c r="R180" s="19">
        <f t="shared" si="17"/>
        <v>0</v>
      </c>
      <c r="S180" s="19">
        <f t="shared" si="18"/>
        <v>0</v>
      </c>
    </row>
    <row r="181" spans="1:19" x14ac:dyDescent="0.25">
      <c r="A181" s="26">
        <f>Wellpath!E181</f>
        <v>5340</v>
      </c>
      <c r="B181" s="22">
        <v>0</v>
      </c>
      <c r="C181" s="22">
        <v>0</v>
      </c>
      <c r="D181" s="22">
        <v>-1</v>
      </c>
      <c r="E181" s="20">
        <f>Model!$W$28*((drdp!B181+drdp!K181)*XYM2!$B181+(drdp!E181+drdp!N181)*XYM2!$C181+(drdp!H181+drdp!Q181)*XYM2!$D181)</f>
        <v>5.0298698702240116E-2</v>
      </c>
      <c r="F181" s="20">
        <f>Model!$W$28*((drdp!C181+drdp!L181)*XYM2!$B181+(drdp!F181+drdp!O181)*XYM2!$C181+(drdp!I181+drdp!R181)*XYM2!$D181)</f>
        <v>-1.3477495697601595E-2</v>
      </c>
      <c r="G181" s="20">
        <f>Model!$W$28*((drdp!D181+drdp!M181)*XYM2!$B181+(drdp!G181+drdp!P181)*XYM2!$C181+(drdp!J181+drdp!S181)*XYM2!$D181)</f>
        <v>0</v>
      </c>
      <c r="H181" s="18">
        <f>Model!$W$28*((drdp!B181)*XYM2!$B181+(drdp!E181)*XYM2!$C181+(drdp!H181)*XYM2!$D181)</f>
        <v>2.5149349351120058E-2</v>
      </c>
      <c r="I181" s="18">
        <f>Model!$W$28*((drdp!C181)*XYM2!$B181+(drdp!F181)*XYM2!$C181+(drdp!I181)*XYM2!$D181)</f>
        <v>-6.7387478488007977E-3</v>
      </c>
      <c r="J181" s="18">
        <f>Model!$W$28*((drdp!D181)*XYM2!$B181+(drdp!G181)*XYM2!$C181+(drdp!J181)*XYM2!$D181)</f>
        <v>0</v>
      </c>
      <c r="K181" s="21">
        <f>SUM(E$3:E180)+H181</f>
        <v>5.4862688277041149</v>
      </c>
      <c r="L181" s="21">
        <f>SUM(F$3:F180)+I181</f>
        <v>-1.4700413018433545</v>
      </c>
      <c r="M181" s="21">
        <f>SUM(G$3:G180)+J181</f>
        <v>0</v>
      </c>
      <c r="N181" s="19">
        <f t="shared" si="13"/>
        <v>30.099145649837883</v>
      </c>
      <c r="O181" s="19">
        <f t="shared" si="14"/>
        <v>2.1610214291253045</v>
      </c>
      <c r="P181" s="19">
        <f t="shared" si="15"/>
        <v>0</v>
      </c>
      <c r="Q181" s="19">
        <f t="shared" si="16"/>
        <v>-8.0650417697407715</v>
      </c>
      <c r="R181" s="19">
        <f t="shared" si="17"/>
        <v>0</v>
      </c>
      <c r="S181" s="19">
        <f t="shared" si="18"/>
        <v>0</v>
      </c>
    </row>
    <row r="182" spans="1:19" x14ac:dyDescent="0.25">
      <c r="A182" s="26">
        <f>Wellpath!E182</f>
        <v>5370</v>
      </c>
      <c r="B182" s="22">
        <v>0</v>
      </c>
      <c r="C182" s="22">
        <v>0</v>
      </c>
      <c r="D182" s="22">
        <v>-1</v>
      </c>
      <c r="E182" s="20">
        <f>Model!$W$28*((drdp!B182+drdp!K182)*XYM2!$B182+(drdp!E182+drdp!N182)*XYM2!$C182+(drdp!H182+drdp!Q182)*XYM2!$D182)</f>
        <v>5.0506445677778011E-2</v>
      </c>
      <c r="F182" s="20">
        <f>Model!$W$28*((drdp!C182+drdp!L182)*XYM2!$B182+(drdp!F182+drdp!O182)*XYM2!$C182+(drdp!I182+drdp!R182)*XYM2!$D182)</f>
        <v>-1.3533161331926984E-2</v>
      </c>
      <c r="G182" s="20">
        <f>Model!$W$28*((drdp!D182+drdp!M182)*XYM2!$B182+(drdp!G182+drdp!P182)*XYM2!$C182+(drdp!J182+drdp!S182)*XYM2!$D182)</f>
        <v>0</v>
      </c>
      <c r="H182" s="18">
        <f>Model!$W$28*((drdp!B182)*XYM2!$B182+(drdp!E182)*XYM2!$C182+(drdp!H182)*XYM2!$D182)</f>
        <v>2.5253222838889006E-2</v>
      </c>
      <c r="I182" s="18">
        <f>Model!$W$28*((drdp!C182)*XYM2!$B182+(drdp!F182)*XYM2!$C182+(drdp!I182)*XYM2!$D182)</f>
        <v>-6.7665806659634922E-3</v>
      </c>
      <c r="J182" s="18">
        <f>Model!$W$28*((drdp!D182)*XYM2!$B182+(drdp!G182)*XYM2!$C182+(drdp!J182)*XYM2!$D182)</f>
        <v>0</v>
      </c>
      <c r="K182" s="21">
        <f>SUM(E$3:E181)+H182</f>
        <v>5.5366713998941233</v>
      </c>
      <c r="L182" s="21">
        <f>SUM(F$3:F181)+I182</f>
        <v>-1.4835466303581188</v>
      </c>
      <c r="M182" s="21">
        <f>SUM(G$3:G181)+J182</f>
        <v>0</v>
      </c>
      <c r="N182" s="19">
        <f t="shared" si="13"/>
        <v>30.654730190405552</v>
      </c>
      <c r="O182" s="19">
        <f t="shared" si="14"/>
        <v>2.2009106044469289</v>
      </c>
      <c r="P182" s="19">
        <f t="shared" si="15"/>
        <v>0</v>
      </c>
      <c r="Q182" s="19">
        <f t="shared" si="16"/>
        <v>-8.213910198713096</v>
      </c>
      <c r="R182" s="19">
        <f t="shared" si="17"/>
        <v>0</v>
      </c>
      <c r="S182" s="19">
        <f t="shared" si="18"/>
        <v>0</v>
      </c>
    </row>
    <row r="183" spans="1:19" x14ac:dyDescent="0.25">
      <c r="A183" s="26">
        <f>Wellpath!E183</f>
        <v>5400</v>
      </c>
      <c r="B183" s="22">
        <v>0</v>
      </c>
      <c r="C183" s="22">
        <v>0</v>
      </c>
      <c r="D183" s="22">
        <v>-1</v>
      </c>
      <c r="E183" s="20">
        <f>Model!$W$28*((drdp!B183+drdp!K183)*XYM2!$B183+(drdp!E183+drdp!N183)*XYM2!$C183+(drdp!H183+drdp!Q183)*XYM2!$D183)</f>
        <v>5.0575757996373129E-2</v>
      </c>
      <c r="F183" s="20">
        <f>Model!$W$28*((drdp!C183+drdp!L183)*XYM2!$B183+(drdp!F183+drdp!O183)*XYM2!$C183+(drdp!I183+drdp!R183)*XYM2!$D183)</f>
        <v>-1.3551733511720076E-2</v>
      </c>
      <c r="G183" s="20">
        <f>Model!$W$28*((drdp!D183+drdp!M183)*XYM2!$B183+(drdp!G183+drdp!P183)*XYM2!$C183+(drdp!J183+drdp!S183)*XYM2!$D183)</f>
        <v>0</v>
      </c>
      <c r="H183" s="18">
        <f>Model!$W$28*((drdp!B183)*XYM2!$B183+(drdp!E183)*XYM2!$C183+(drdp!H183)*XYM2!$D183)</f>
        <v>2.5287878998186564E-2</v>
      </c>
      <c r="I183" s="18">
        <f>Model!$W$28*((drdp!C183)*XYM2!$B183+(drdp!F183)*XYM2!$C183+(drdp!I183)*XYM2!$D183)</f>
        <v>-6.7758667558600379E-3</v>
      </c>
      <c r="J183" s="18">
        <f>Model!$W$28*((drdp!D183)*XYM2!$B183+(drdp!G183)*XYM2!$C183+(drdp!J183)*XYM2!$D183)</f>
        <v>0</v>
      </c>
      <c r="K183" s="21">
        <f>SUM(E$3:E182)+H183</f>
        <v>5.5872125017311989</v>
      </c>
      <c r="L183" s="21">
        <f>SUM(F$3:F182)+I183</f>
        <v>-1.4970890777799422</v>
      </c>
      <c r="M183" s="21">
        <f>SUM(G$3:G182)+J183</f>
        <v>0</v>
      </c>
      <c r="N183" s="19">
        <f t="shared" si="13"/>
        <v>31.216943539501401</v>
      </c>
      <c r="O183" s="19">
        <f t="shared" si="14"/>
        <v>2.2412757068079978</v>
      </c>
      <c r="P183" s="19">
        <f t="shared" si="15"/>
        <v>0</v>
      </c>
      <c r="Q183" s="19">
        <f t="shared" si="16"/>
        <v>-8.3645548115773245</v>
      </c>
      <c r="R183" s="19">
        <f t="shared" si="17"/>
        <v>0</v>
      </c>
      <c r="S183" s="19">
        <f t="shared" si="18"/>
        <v>0</v>
      </c>
    </row>
    <row r="184" spans="1:19" x14ac:dyDescent="0.25">
      <c r="A184" s="26">
        <f>Wellpath!E184</f>
        <v>5430</v>
      </c>
      <c r="B184" s="22">
        <v>0</v>
      </c>
      <c r="C184" s="22">
        <v>0</v>
      </c>
      <c r="D184" s="22">
        <v>-1</v>
      </c>
      <c r="E184" s="20">
        <f>Model!$W$28*((drdp!B184+drdp!K184)*XYM2!$B184+(drdp!E184+drdp!N184)*XYM2!$C184+(drdp!H184+drdp!Q184)*XYM2!$D184)</f>
        <v>5.0575757996373129E-2</v>
      </c>
      <c r="F184" s="20">
        <f>Model!$W$28*((drdp!C184+drdp!L184)*XYM2!$B184+(drdp!F184+drdp!O184)*XYM2!$C184+(drdp!I184+drdp!R184)*XYM2!$D184)</f>
        <v>-1.3551733511720076E-2</v>
      </c>
      <c r="G184" s="20">
        <f>Model!$W$28*((drdp!D184+drdp!M184)*XYM2!$B184+(drdp!G184+drdp!P184)*XYM2!$C184+(drdp!J184+drdp!S184)*XYM2!$D184)</f>
        <v>0</v>
      </c>
      <c r="H184" s="18">
        <f>Model!$W$28*((drdp!B184)*XYM2!$B184+(drdp!E184)*XYM2!$C184+(drdp!H184)*XYM2!$D184)</f>
        <v>2.5287878998186564E-2</v>
      </c>
      <c r="I184" s="18">
        <f>Model!$W$28*((drdp!C184)*XYM2!$B184+(drdp!F184)*XYM2!$C184+(drdp!I184)*XYM2!$D184)</f>
        <v>-6.7758667558600379E-3</v>
      </c>
      <c r="J184" s="18">
        <f>Model!$W$28*((drdp!D184)*XYM2!$B184+(drdp!G184)*XYM2!$C184+(drdp!J184)*XYM2!$D184)</f>
        <v>0</v>
      </c>
      <c r="K184" s="21">
        <f>SUM(E$3:E183)+H184</f>
        <v>5.6377882597275724</v>
      </c>
      <c r="L184" s="21">
        <f>SUM(F$3:F183)+I184</f>
        <v>-1.5106408112916623</v>
      </c>
      <c r="M184" s="21">
        <f>SUM(G$3:G183)+J184</f>
        <v>0</v>
      </c>
      <c r="N184" s="19">
        <f t="shared" si="13"/>
        <v>31.784656461522047</v>
      </c>
      <c r="O184" s="19">
        <f t="shared" si="14"/>
        <v>2.2820356607399317</v>
      </c>
      <c r="P184" s="19">
        <f t="shared" si="15"/>
        <v>0</v>
      </c>
      <c r="Q184" s="19">
        <f t="shared" si="16"/>
        <v>-8.5166730305654692</v>
      </c>
      <c r="R184" s="19">
        <f t="shared" si="17"/>
        <v>0</v>
      </c>
      <c r="S184" s="19">
        <f t="shared" si="18"/>
        <v>0</v>
      </c>
    </row>
    <row r="185" spans="1:19" x14ac:dyDescent="0.25">
      <c r="A185" s="26">
        <f>Wellpath!E185</f>
        <v>5460</v>
      </c>
      <c r="B185" s="22">
        <v>0</v>
      </c>
      <c r="C185" s="22">
        <v>0</v>
      </c>
      <c r="D185" s="22">
        <v>-1</v>
      </c>
      <c r="E185" s="20">
        <f>Model!$W$28*((drdp!B185+drdp!K185)*XYM2!$B185+(drdp!E185+drdp!N185)*XYM2!$C185+(drdp!H185+drdp!Q185)*XYM2!$D185)</f>
        <v>5.0575757996373129E-2</v>
      </c>
      <c r="F185" s="20">
        <f>Model!$W$28*((drdp!C185+drdp!L185)*XYM2!$B185+(drdp!F185+drdp!O185)*XYM2!$C185+(drdp!I185+drdp!R185)*XYM2!$D185)</f>
        <v>-1.3551733511720076E-2</v>
      </c>
      <c r="G185" s="20">
        <f>Model!$W$28*((drdp!D185+drdp!M185)*XYM2!$B185+(drdp!G185+drdp!P185)*XYM2!$C185+(drdp!J185+drdp!S185)*XYM2!$D185)</f>
        <v>0</v>
      </c>
      <c r="H185" s="18">
        <f>Model!$W$28*((drdp!B185)*XYM2!$B185+(drdp!E185)*XYM2!$C185+(drdp!H185)*XYM2!$D185)</f>
        <v>2.5287878998186564E-2</v>
      </c>
      <c r="I185" s="18">
        <f>Model!$W$28*((drdp!C185)*XYM2!$B185+(drdp!F185)*XYM2!$C185+(drdp!I185)*XYM2!$D185)</f>
        <v>-6.7758667558600379E-3</v>
      </c>
      <c r="J185" s="18">
        <f>Model!$W$28*((drdp!D185)*XYM2!$B185+(drdp!G185)*XYM2!$C185+(drdp!J185)*XYM2!$D185)</f>
        <v>0</v>
      </c>
      <c r="K185" s="21">
        <f>SUM(E$3:E184)+H185</f>
        <v>5.6883640177239458</v>
      </c>
      <c r="L185" s="21">
        <f>SUM(F$3:F184)+I185</f>
        <v>-1.5241925448033824</v>
      </c>
      <c r="M185" s="21">
        <f>SUM(G$3:G184)+J185</f>
        <v>0</v>
      </c>
      <c r="N185" s="19">
        <f t="shared" si="13"/>
        <v>32.357485198136509</v>
      </c>
      <c r="O185" s="19">
        <f t="shared" si="14"/>
        <v>2.3231629136342109</v>
      </c>
      <c r="P185" s="19">
        <f t="shared" si="15"/>
        <v>0</v>
      </c>
      <c r="Q185" s="19">
        <f t="shared" si="16"/>
        <v>-8.6701620279426539</v>
      </c>
      <c r="R185" s="19">
        <f t="shared" si="17"/>
        <v>0</v>
      </c>
      <c r="S185" s="19">
        <f t="shared" si="18"/>
        <v>0</v>
      </c>
    </row>
    <row r="186" spans="1:19" x14ac:dyDescent="0.25">
      <c r="A186" s="26">
        <f>Wellpath!E186</f>
        <v>5490</v>
      </c>
      <c r="B186" s="22">
        <v>0</v>
      </c>
      <c r="C186" s="22">
        <v>0</v>
      </c>
      <c r="D186" s="22">
        <v>-1</v>
      </c>
      <c r="E186" s="20">
        <f>Model!$W$28*((drdp!B186+drdp!K186)*XYM2!$B186+(drdp!E186+drdp!N186)*XYM2!$C186+(drdp!H186+drdp!Q186)*XYM2!$D186)</f>
        <v>5.0575757996373129E-2</v>
      </c>
      <c r="F186" s="20">
        <f>Model!$W$28*((drdp!C186+drdp!L186)*XYM2!$B186+(drdp!F186+drdp!O186)*XYM2!$C186+(drdp!I186+drdp!R186)*XYM2!$D186)</f>
        <v>-1.3551733511720076E-2</v>
      </c>
      <c r="G186" s="20">
        <f>Model!$W$28*((drdp!D186+drdp!M186)*XYM2!$B186+(drdp!G186+drdp!P186)*XYM2!$C186+(drdp!J186+drdp!S186)*XYM2!$D186)</f>
        <v>0</v>
      </c>
      <c r="H186" s="18">
        <f>Model!$W$28*((drdp!B186)*XYM2!$B186+(drdp!E186)*XYM2!$C186+(drdp!H186)*XYM2!$D186)</f>
        <v>2.5287878998186564E-2</v>
      </c>
      <c r="I186" s="18">
        <f>Model!$W$28*((drdp!C186)*XYM2!$B186+(drdp!F186)*XYM2!$C186+(drdp!I186)*XYM2!$D186)</f>
        <v>-6.7758667558600379E-3</v>
      </c>
      <c r="J186" s="18">
        <f>Model!$W$28*((drdp!D186)*XYM2!$B186+(drdp!G186)*XYM2!$C186+(drdp!J186)*XYM2!$D186)</f>
        <v>0</v>
      </c>
      <c r="K186" s="21">
        <f>SUM(E$3:E185)+H186</f>
        <v>5.7389397757203193</v>
      </c>
      <c r="L186" s="21">
        <f>SUM(F$3:F185)+I186</f>
        <v>-1.5377442783151025</v>
      </c>
      <c r="M186" s="21">
        <f>SUM(G$3:G185)+J186</f>
        <v>0</v>
      </c>
      <c r="N186" s="19">
        <f t="shared" si="13"/>
        <v>32.935429749344792</v>
      </c>
      <c r="O186" s="19">
        <f t="shared" si="14"/>
        <v>2.3646574654908354</v>
      </c>
      <c r="P186" s="19">
        <f t="shared" si="15"/>
        <v>0</v>
      </c>
      <c r="Q186" s="19">
        <f t="shared" si="16"/>
        <v>-8.8250218037088786</v>
      </c>
      <c r="R186" s="19">
        <f t="shared" si="17"/>
        <v>0</v>
      </c>
      <c r="S186" s="19">
        <f t="shared" si="18"/>
        <v>0</v>
      </c>
    </row>
    <row r="187" spans="1:19" x14ac:dyDescent="0.25">
      <c r="A187" s="26">
        <f>Wellpath!E187</f>
        <v>5520</v>
      </c>
      <c r="B187" s="22">
        <v>0</v>
      </c>
      <c r="C187" s="22">
        <v>0</v>
      </c>
      <c r="D187" s="22">
        <v>-1</v>
      </c>
      <c r="E187" s="20">
        <f>Model!$W$28*((drdp!B187+drdp!K187)*XYM2!$B187+(drdp!E187+drdp!N187)*XYM2!$C187+(drdp!H187+drdp!Q187)*XYM2!$D187)</f>
        <v>5.0575757996373129E-2</v>
      </c>
      <c r="F187" s="20">
        <f>Model!$W$28*((drdp!C187+drdp!L187)*XYM2!$B187+(drdp!F187+drdp!O187)*XYM2!$C187+(drdp!I187+drdp!R187)*XYM2!$D187)</f>
        <v>-1.3551733511720076E-2</v>
      </c>
      <c r="G187" s="20">
        <f>Model!$W$28*((drdp!D187+drdp!M187)*XYM2!$B187+(drdp!G187+drdp!P187)*XYM2!$C187+(drdp!J187+drdp!S187)*XYM2!$D187)</f>
        <v>0</v>
      </c>
      <c r="H187" s="18">
        <f>Model!$W$28*((drdp!B187)*XYM2!$B187+(drdp!E187)*XYM2!$C187+(drdp!H187)*XYM2!$D187)</f>
        <v>2.5287878998186564E-2</v>
      </c>
      <c r="I187" s="18">
        <f>Model!$W$28*((drdp!C187)*XYM2!$B187+(drdp!F187)*XYM2!$C187+(drdp!I187)*XYM2!$D187)</f>
        <v>-6.7758667558600379E-3</v>
      </c>
      <c r="J187" s="18">
        <f>Model!$W$28*((drdp!D187)*XYM2!$B187+(drdp!G187)*XYM2!$C187+(drdp!J187)*XYM2!$D187)</f>
        <v>0</v>
      </c>
      <c r="K187" s="21">
        <f>SUM(E$3:E186)+H187</f>
        <v>5.7895155337166928</v>
      </c>
      <c r="L187" s="21">
        <f>SUM(F$3:F186)+I187</f>
        <v>-1.5512960118268226</v>
      </c>
      <c r="M187" s="21">
        <f>SUM(G$3:G186)+J187</f>
        <v>0</v>
      </c>
      <c r="N187" s="19">
        <f t="shared" si="13"/>
        <v>33.518490115146882</v>
      </c>
      <c r="O187" s="19">
        <f t="shared" si="14"/>
        <v>2.4065193163098053</v>
      </c>
      <c r="P187" s="19">
        <f t="shared" si="15"/>
        <v>0</v>
      </c>
      <c r="Q187" s="19">
        <f t="shared" si="16"/>
        <v>-8.9812523578641432</v>
      </c>
      <c r="R187" s="19">
        <f t="shared" si="17"/>
        <v>0</v>
      </c>
      <c r="S187" s="19">
        <f t="shared" si="18"/>
        <v>0</v>
      </c>
    </row>
    <row r="188" spans="1:19" x14ac:dyDescent="0.25">
      <c r="A188" s="26">
        <f>Wellpath!E188</f>
        <v>5550</v>
      </c>
      <c r="B188" s="22">
        <v>0</v>
      </c>
      <c r="C188" s="22">
        <v>0</v>
      </c>
      <c r="D188" s="22">
        <v>-1</v>
      </c>
      <c r="E188" s="20">
        <f>Model!$W$28*((drdp!B188+drdp!K188)*XYM2!$B188+(drdp!E188+drdp!N188)*XYM2!$C188+(drdp!H188+drdp!Q188)*XYM2!$D188)</f>
        <v>5.0575757996373129E-2</v>
      </c>
      <c r="F188" s="20">
        <f>Model!$W$28*((drdp!C188+drdp!L188)*XYM2!$B188+(drdp!F188+drdp!O188)*XYM2!$C188+(drdp!I188+drdp!R188)*XYM2!$D188)</f>
        <v>-1.3551733511720076E-2</v>
      </c>
      <c r="G188" s="20">
        <f>Model!$W$28*((drdp!D188+drdp!M188)*XYM2!$B188+(drdp!G188+drdp!P188)*XYM2!$C188+(drdp!J188+drdp!S188)*XYM2!$D188)</f>
        <v>0</v>
      </c>
      <c r="H188" s="18">
        <f>Model!$W$28*((drdp!B188)*XYM2!$B188+(drdp!E188)*XYM2!$C188+(drdp!H188)*XYM2!$D188)</f>
        <v>2.5287878998186564E-2</v>
      </c>
      <c r="I188" s="18">
        <f>Model!$W$28*((drdp!C188)*XYM2!$B188+(drdp!F188)*XYM2!$C188+(drdp!I188)*XYM2!$D188)</f>
        <v>-6.7758667558600379E-3</v>
      </c>
      <c r="J188" s="18">
        <f>Model!$W$28*((drdp!D188)*XYM2!$B188+(drdp!G188)*XYM2!$C188+(drdp!J188)*XYM2!$D188)</f>
        <v>0</v>
      </c>
      <c r="K188" s="21">
        <f>SUM(E$3:E187)+H188</f>
        <v>5.8400912917130663</v>
      </c>
      <c r="L188" s="21">
        <f>SUM(F$3:F187)+I188</f>
        <v>-1.5648477453385428</v>
      </c>
      <c r="M188" s="21">
        <f>SUM(G$3:G187)+J188</f>
        <v>0</v>
      </c>
      <c r="N188" s="19">
        <f t="shared" si="13"/>
        <v>34.106666295542794</v>
      </c>
      <c r="O188" s="19">
        <f t="shared" si="14"/>
        <v>2.448748466091121</v>
      </c>
      <c r="P188" s="19">
        <f t="shared" si="15"/>
        <v>0</v>
      </c>
      <c r="Q188" s="19">
        <f t="shared" si="16"/>
        <v>-9.1388536904084496</v>
      </c>
      <c r="R188" s="19">
        <f t="shared" si="17"/>
        <v>0</v>
      </c>
      <c r="S188" s="19">
        <f t="shared" si="18"/>
        <v>0</v>
      </c>
    </row>
    <row r="189" spans="1:19" x14ac:dyDescent="0.25">
      <c r="A189" s="26">
        <f>Wellpath!E189</f>
        <v>5580</v>
      </c>
      <c r="B189" s="22">
        <v>0</v>
      </c>
      <c r="C189" s="22">
        <v>0</v>
      </c>
      <c r="D189" s="22">
        <v>-1</v>
      </c>
      <c r="E189" s="20">
        <f>Model!$W$28*((drdp!B189+drdp!K189)*XYM2!$B189+(drdp!E189+drdp!N189)*XYM2!$C189+(drdp!H189+drdp!Q189)*XYM2!$D189)</f>
        <v>5.0575757996373129E-2</v>
      </c>
      <c r="F189" s="20">
        <f>Model!$W$28*((drdp!C189+drdp!L189)*XYM2!$B189+(drdp!F189+drdp!O189)*XYM2!$C189+(drdp!I189+drdp!R189)*XYM2!$D189)</f>
        <v>-1.3551733511720076E-2</v>
      </c>
      <c r="G189" s="20">
        <f>Model!$W$28*((drdp!D189+drdp!M189)*XYM2!$B189+(drdp!G189+drdp!P189)*XYM2!$C189+(drdp!J189+drdp!S189)*XYM2!$D189)</f>
        <v>0</v>
      </c>
      <c r="H189" s="18">
        <f>Model!$W$28*((drdp!B189)*XYM2!$B189+(drdp!E189)*XYM2!$C189+(drdp!H189)*XYM2!$D189)</f>
        <v>2.5287878998186564E-2</v>
      </c>
      <c r="I189" s="18">
        <f>Model!$W$28*((drdp!C189)*XYM2!$B189+(drdp!F189)*XYM2!$C189+(drdp!I189)*XYM2!$D189)</f>
        <v>-6.7758667558600379E-3</v>
      </c>
      <c r="J189" s="18">
        <f>Model!$W$28*((drdp!D189)*XYM2!$B189+(drdp!G189)*XYM2!$C189+(drdp!J189)*XYM2!$D189)</f>
        <v>0</v>
      </c>
      <c r="K189" s="21">
        <f>SUM(E$3:E188)+H189</f>
        <v>5.8906670497094398</v>
      </c>
      <c r="L189" s="21">
        <f>SUM(F$3:F188)+I189</f>
        <v>-1.5783994788502629</v>
      </c>
      <c r="M189" s="21">
        <f>SUM(G$3:G188)+J189</f>
        <v>0</v>
      </c>
      <c r="N189" s="19">
        <f t="shared" si="13"/>
        <v>34.699958290532514</v>
      </c>
      <c r="O189" s="19">
        <f t="shared" si="14"/>
        <v>2.4913449148347815</v>
      </c>
      <c r="P189" s="19">
        <f t="shared" si="15"/>
        <v>0</v>
      </c>
      <c r="Q189" s="19">
        <f t="shared" si="16"/>
        <v>-9.297825801341796</v>
      </c>
      <c r="R189" s="19">
        <f t="shared" si="17"/>
        <v>0</v>
      </c>
      <c r="S189" s="19">
        <f t="shared" si="18"/>
        <v>0</v>
      </c>
    </row>
    <row r="190" spans="1:19" x14ac:dyDescent="0.25">
      <c r="A190" s="26">
        <f>Wellpath!E190</f>
        <v>5610</v>
      </c>
      <c r="B190" s="22">
        <v>0</v>
      </c>
      <c r="C190" s="22">
        <v>0</v>
      </c>
      <c r="D190" s="22">
        <v>-1</v>
      </c>
      <c r="E190" s="20">
        <f>Model!$W$28*((drdp!B190+drdp!K190)*XYM2!$B190+(drdp!E190+drdp!N190)*XYM2!$C190+(drdp!H190+drdp!Q190)*XYM2!$D190)</f>
        <v>5.0575757996373129E-2</v>
      </c>
      <c r="F190" s="20">
        <f>Model!$W$28*((drdp!C190+drdp!L190)*XYM2!$B190+(drdp!F190+drdp!O190)*XYM2!$C190+(drdp!I190+drdp!R190)*XYM2!$D190)</f>
        <v>-1.3551733511720076E-2</v>
      </c>
      <c r="G190" s="20">
        <f>Model!$W$28*((drdp!D190+drdp!M190)*XYM2!$B190+(drdp!G190+drdp!P190)*XYM2!$C190+(drdp!J190+drdp!S190)*XYM2!$D190)</f>
        <v>0</v>
      </c>
      <c r="H190" s="18">
        <f>Model!$W$28*((drdp!B190)*XYM2!$B190+(drdp!E190)*XYM2!$C190+(drdp!H190)*XYM2!$D190)</f>
        <v>2.5287878998186564E-2</v>
      </c>
      <c r="I190" s="18">
        <f>Model!$W$28*((drdp!C190)*XYM2!$B190+(drdp!F190)*XYM2!$C190+(drdp!I190)*XYM2!$D190)</f>
        <v>-6.7758667558600379E-3</v>
      </c>
      <c r="J190" s="18">
        <f>Model!$W$28*((drdp!D190)*XYM2!$B190+(drdp!G190)*XYM2!$C190+(drdp!J190)*XYM2!$D190)</f>
        <v>0</v>
      </c>
      <c r="K190" s="21">
        <f>SUM(E$3:E189)+H190</f>
        <v>5.9412428077058133</v>
      </c>
      <c r="L190" s="21">
        <f>SUM(F$3:F189)+I190</f>
        <v>-1.591951212361983</v>
      </c>
      <c r="M190" s="21">
        <f>SUM(G$3:G189)+J190</f>
        <v>0</v>
      </c>
      <c r="N190" s="19">
        <f t="shared" si="13"/>
        <v>35.298366100116056</v>
      </c>
      <c r="O190" s="19">
        <f t="shared" si="14"/>
        <v>2.5343086625407873</v>
      </c>
      <c r="P190" s="19">
        <f t="shared" si="15"/>
        <v>0</v>
      </c>
      <c r="Q190" s="19">
        <f t="shared" si="16"/>
        <v>-9.4581686906641806</v>
      </c>
      <c r="R190" s="19">
        <f t="shared" si="17"/>
        <v>0</v>
      </c>
      <c r="S190" s="19">
        <f t="shared" si="18"/>
        <v>0</v>
      </c>
    </row>
    <row r="191" spans="1:19" x14ac:dyDescent="0.25">
      <c r="A191" s="26">
        <f>Wellpath!E191</f>
        <v>5640</v>
      </c>
      <c r="B191" s="22">
        <v>0</v>
      </c>
      <c r="C191" s="22">
        <v>0</v>
      </c>
      <c r="D191" s="22">
        <v>-1</v>
      </c>
      <c r="E191" s="20">
        <f>Model!$W$28*((drdp!B191+drdp!K191)*XYM2!$B191+(drdp!E191+drdp!N191)*XYM2!$C191+(drdp!H191+drdp!Q191)*XYM2!$D191)</f>
        <v>5.0575757996373129E-2</v>
      </c>
      <c r="F191" s="20">
        <f>Model!$W$28*((drdp!C191+drdp!L191)*XYM2!$B191+(drdp!F191+drdp!O191)*XYM2!$C191+(drdp!I191+drdp!R191)*XYM2!$D191)</f>
        <v>-1.3551733511720076E-2</v>
      </c>
      <c r="G191" s="20">
        <f>Model!$W$28*((drdp!D191+drdp!M191)*XYM2!$B191+(drdp!G191+drdp!P191)*XYM2!$C191+(drdp!J191+drdp!S191)*XYM2!$D191)</f>
        <v>0</v>
      </c>
      <c r="H191" s="18">
        <f>Model!$W$28*((drdp!B191)*XYM2!$B191+(drdp!E191)*XYM2!$C191+(drdp!H191)*XYM2!$D191)</f>
        <v>2.5287878998186564E-2</v>
      </c>
      <c r="I191" s="18">
        <f>Model!$W$28*((drdp!C191)*XYM2!$B191+(drdp!F191)*XYM2!$C191+(drdp!I191)*XYM2!$D191)</f>
        <v>-6.7758667558600379E-3</v>
      </c>
      <c r="J191" s="18">
        <f>Model!$W$28*((drdp!D191)*XYM2!$B191+(drdp!G191)*XYM2!$C191+(drdp!J191)*XYM2!$D191)</f>
        <v>0</v>
      </c>
      <c r="K191" s="21">
        <f>SUM(E$3:E190)+H191</f>
        <v>5.9918185657021867</v>
      </c>
      <c r="L191" s="21">
        <f>SUM(F$3:F190)+I191</f>
        <v>-1.6055029458737031</v>
      </c>
      <c r="M191" s="21">
        <f>SUM(G$3:G190)+J191</f>
        <v>0</v>
      </c>
      <c r="N191" s="19">
        <f t="shared" si="13"/>
        <v>35.901889724293412</v>
      </c>
      <c r="O191" s="19">
        <f t="shared" si="14"/>
        <v>2.577639709209139</v>
      </c>
      <c r="P191" s="19">
        <f t="shared" si="15"/>
        <v>0</v>
      </c>
      <c r="Q191" s="19">
        <f t="shared" si="16"/>
        <v>-9.619882358375607</v>
      </c>
      <c r="R191" s="19">
        <f t="shared" si="17"/>
        <v>0</v>
      </c>
      <c r="S191" s="19">
        <f t="shared" si="18"/>
        <v>0</v>
      </c>
    </row>
    <row r="192" spans="1:19" x14ac:dyDescent="0.25">
      <c r="A192" s="26">
        <f>Wellpath!E192</f>
        <v>5670</v>
      </c>
      <c r="B192" s="22">
        <v>0</v>
      </c>
      <c r="C192" s="22">
        <v>0</v>
      </c>
      <c r="D192" s="22">
        <v>-1</v>
      </c>
      <c r="E192" s="20">
        <f>Model!$W$28*((drdp!B192+drdp!K192)*XYM2!$B192+(drdp!E192+drdp!N192)*XYM2!$C192+(drdp!H192+drdp!Q192)*XYM2!$D192)</f>
        <v>5.0575757996373129E-2</v>
      </c>
      <c r="F192" s="20">
        <f>Model!$W$28*((drdp!C192+drdp!L192)*XYM2!$B192+(drdp!F192+drdp!O192)*XYM2!$C192+(drdp!I192+drdp!R192)*XYM2!$D192)</f>
        <v>-1.3551733511720076E-2</v>
      </c>
      <c r="G192" s="20">
        <f>Model!$W$28*((drdp!D192+drdp!M192)*XYM2!$B192+(drdp!G192+drdp!P192)*XYM2!$C192+(drdp!J192+drdp!S192)*XYM2!$D192)</f>
        <v>0</v>
      </c>
      <c r="H192" s="18">
        <f>Model!$W$28*((drdp!B192)*XYM2!$B192+(drdp!E192)*XYM2!$C192+(drdp!H192)*XYM2!$D192)</f>
        <v>2.5287878998186564E-2</v>
      </c>
      <c r="I192" s="18">
        <f>Model!$W$28*((drdp!C192)*XYM2!$B192+(drdp!F192)*XYM2!$C192+(drdp!I192)*XYM2!$D192)</f>
        <v>-6.7758667558600379E-3</v>
      </c>
      <c r="J192" s="18">
        <f>Model!$W$28*((drdp!D192)*XYM2!$B192+(drdp!G192)*XYM2!$C192+(drdp!J192)*XYM2!$D192)</f>
        <v>0</v>
      </c>
      <c r="K192" s="21">
        <f>SUM(E$3:E191)+H192</f>
        <v>6.0423943236985602</v>
      </c>
      <c r="L192" s="21">
        <f>SUM(F$3:F191)+I192</f>
        <v>-1.6190546793854232</v>
      </c>
      <c r="M192" s="21">
        <f>SUM(G$3:G191)+J192</f>
        <v>0</v>
      </c>
      <c r="N192" s="19">
        <f t="shared" si="13"/>
        <v>36.510529163064582</v>
      </c>
      <c r="O192" s="19">
        <f t="shared" si="14"/>
        <v>2.6213380548398355</v>
      </c>
      <c r="P192" s="19">
        <f t="shared" si="15"/>
        <v>0</v>
      </c>
      <c r="Q192" s="19">
        <f t="shared" si="16"/>
        <v>-9.7829668044760734</v>
      </c>
      <c r="R192" s="19">
        <f t="shared" si="17"/>
        <v>0</v>
      </c>
      <c r="S192" s="19">
        <f t="shared" si="18"/>
        <v>0</v>
      </c>
    </row>
    <row r="193" spans="1:19" x14ac:dyDescent="0.25">
      <c r="A193" s="26">
        <f>Wellpath!E193</f>
        <v>5700</v>
      </c>
      <c r="B193" s="22">
        <v>0</v>
      </c>
      <c r="C193" s="22">
        <v>0</v>
      </c>
      <c r="D193" s="22">
        <v>-1</v>
      </c>
      <c r="E193" s="20">
        <f>Model!$W$28*((drdp!B193+drdp!K193)*XYM2!$B193+(drdp!E193+drdp!N193)*XYM2!$C193+(drdp!H193+drdp!Q193)*XYM2!$D193)</f>
        <v>5.0575757996373129E-2</v>
      </c>
      <c r="F193" s="20">
        <f>Model!$W$28*((drdp!C193+drdp!L193)*XYM2!$B193+(drdp!F193+drdp!O193)*XYM2!$C193+(drdp!I193+drdp!R193)*XYM2!$D193)</f>
        <v>-1.3551733511720076E-2</v>
      </c>
      <c r="G193" s="20">
        <f>Model!$W$28*((drdp!D193+drdp!M193)*XYM2!$B193+(drdp!G193+drdp!P193)*XYM2!$C193+(drdp!J193+drdp!S193)*XYM2!$D193)</f>
        <v>0</v>
      </c>
      <c r="H193" s="18">
        <f>Model!$W$28*((drdp!B193)*XYM2!$B193+(drdp!E193)*XYM2!$C193+(drdp!H193)*XYM2!$D193)</f>
        <v>2.5287878998186564E-2</v>
      </c>
      <c r="I193" s="18">
        <f>Model!$W$28*((drdp!C193)*XYM2!$B193+(drdp!F193)*XYM2!$C193+(drdp!I193)*XYM2!$D193)</f>
        <v>-6.7758667558600379E-3</v>
      </c>
      <c r="J193" s="18">
        <f>Model!$W$28*((drdp!D193)*XYM2!$B193+(drdp!G193)*XYM2!$C193+(drdp!J193)*XYM2!$D193)</f>
        <v>0</v>
      </c>
      <c r="K193" s="21">
        <f>SUM(E$3:E192)+H193</f>
        <v>6.0929700816949337</v>
      </c>
      <c r="L193" s="21">
        <f>SUM(F$3:F192)+I193</f>
        <v>-1.6326064128971434</v>
      </c>
      <c r="M193" s="21">
        <f>SUM(G$3:G192)+J193</f>
        <v>0</v>
      </c>
      <c r="N193" s="19">
        <f t="shared" si="13"/>
        <v>37.124284416429568</v>
      </c>
      <c r="O193" s="19">
        <f t="shared" si="14"/>
        <v>2.6654036994328778</v>
      </c>
      <c r="P193" s="19">
        <f t="shared" si="15"/>
        <v>0</v>
      </c>
      <c r="Q193" s="19">
        <f t="shared" si="16"/>
        <v>-9.9474220289655797</v>
      </c>
      <c r="R193" s="19">
        <f t="shared" si="17"/>
        <v>0</v>
      </c>
      <c r="S193" s="19">
        <f t="shared" si="18"/>
        <v>0</v>
      </c>
    </row>
    <row r="194" spans="1:19" x14ac:dyDescent="0.25">
      <c r="A194" s="26">
        <f>Wellpath!E194</f>
        <v>5730</v>
      </c>
      <c r="B194" s="22">
        <v>0</v>
      </c>
      <c r="C194" s="22">
        <v>0</v>
      </c>
      <c r="D194" s="22">
        <v>-1</v>
      </c>
      <c r="E194" s="20">
        <f>Model!$W$28*((drdp!B194+drdp!K194)*XYM2!$B194+(drdp!E194+drdp!N194)*XYM2!$C194+(drdp!H194+drdp!Q194)*XYM2!$D194)</f>
        <v>5.0575757996373129E-2</v>
      </c>
      <c r="F194" s="20">
        <f>Model!$W$28*((drdp!C194+drdp!L194)*XYM2!$B194+(drdp!F194+drdp!O194)*XYM2!$C194+(drdp!I194+drdp!R194)*XYM2!$D194)</f>
        <v>-1.3551733511720076E-2</v>
      </c>
      <c r="G194" s="20">
        <f>Model!$W$28*((drdp!D194+drdp!M194)*XYM2!$B194+(drdp!G194+drdp!P194)*XYM2!$C194+(drdp!J194+drdp!S194)*XYM2!$D194)</f>
        <v>0</v>
      </c>
      <c r="H194" s="18">
        <f>Model!$W$28*((drdp!B194)*XYM2!$B194+(drdp!E194)*XYM2!$C194+(drdp!H194)*XYM2!$D194)</f>
        <v>2.5287878998186564E-2</v>
      </c>
      <c r="I194" s="18">
        <f>Model!$W$28*((drdp!C194)*XYM2!$B194+(drdp!F194)*XYM2!$C194+(drdp!I194)*XYM2!$D194)</f>
        <v>-6.7758667558600379E-3</v>
      </c>
      <c r="J194" s="18">
        <f>Model!$W$28*((drdp!D194)*XYM2!$B194+(drdp!G194)*XYM2!$C194+(drdp!J194)*XYM2!$D194)</f>
        <v>0</v>
      </c>
      <c r="K194" s="21">
        <f>SUM(E$3:E193)+H194</f>
        <v>6.1435458396913072</v>
      </c>
      <c r="L194" s="21">
        <f>SUM(F$3:F193)+I194</f>
        <v>-1.6461581464088635</v>
      </c>
      <c r="M194" s="21">
        <f>SUM(G$3:G193)+J194</f>
        <v>0</v>
      </c>
      <c r="N194" s="19">
        <f t="shared" si="13"/>
        <v>37.743155484388367</v>
      </c>
      <c r="O194" s="19">
        <f t="shared" si="14"/>
        <v>2.7098366429882654</v>
      </c>
      <c r="P194" s="19">
        <f t="shared" si="15"/>
        <v>0</v>
      </c>
      <c r="Q194" s="19">
        <f t="shared" si="16"/>
        <v>-10.113248031844128</v>
      </c>
      <c r="R194" s="19">
        <f t="shared" si="17"/>
        <v>0</v>
      </c>
      <c r="S194" s="19">
        <f t="shared" si="18"/>
        <v>0</v>
      </c>
    </row>
    <row r="195" spans="1:19" x14ac:dyDescent="0.25">
      <c r="A195" s="26">
        <f>Wellpath!E195</f>
        <v>5760</v>
      </c>
      <c r="B195" s="22">
        <v>0</v>
      </c>
      <c r="C195" s="22">
        <v>0</v>
      </c>
      <c r="D195" s="22">
        <v>-1</v>
      </c>
      <c r="E195" s="20">
        <f>Model!$W$28*((drdp!B195+drdp!K195)*XYM2!$B195+(drdp!E195+drdp!N195)*XYM2!$C195+(drdp!H195+drdp!Q195)*XYM2!$D195)</f>
        <v>5.0575757996373129E-2</v>
      </c>
      <c r="F195" s="20">
        <f>Model!$W$28*((drdp!C195+drdp!L195)*XYM2!$B195+(drdp!F195+drdp!O195)*XYM2!$C195+(drdp!I195+drdp!R195)*XYM2!$D195)</f>
        <v>-1.3551733511720076E-2</v>
      </c>
      <c r="G195" s="20">
        <f>Model!$W$28*((drdp!D195+drdp!M195)*XYM2!$B195+(drdp!G195+drdp!P195)*XYM2!$C195+(drdp!J195+drdp!S195)*XYM2!$D195)</f>
        <v>0</v>
      </c>
      <c r="H195" s="18">
        <f>Model!$W$28*((drdp!B195)*XYM2!$B195+(drdp!E195)*XYM2!$C195+(drdp!H195)*XYM2!$D195)</f>
        <v>2.5287878998186564E-2</v>
      </c>
      <c r="I195" s="18">
        <f>Model!$W$28*((drdp!C195)*XYM2!$B195+(drdp!F195)*XYM2!$C195+(drdp!I195)*XYM2!$D195)</f>
        <v>-6.7758667558600379E-3</v>
      </c>
      <c r="J195" s="18">
        <f>Model!$W$28*((drdp!D195)*XYM2!$B195+(drdp!G195)*XYM2!$C195+(drdp!J195)*XYM2!$D195)</f>
        <v>0</v>
      </c>
      <c r="K195" s="21">
        <f>SUM(E$3:E194)+H195</f>
        <v>6.1941215976876807</v>
      </c>
      <c r="L195" s="21">
        <f>SUM(F$3:F194)+I195</f>
        <v>-1.6597098799205836</v>
      </c>
      <c r="M195" s="21">
        <f>SUM(G$3:G194)+J195</f>
        <v>0</v>
      </c>
      <c r="N195" s="19">
        <f t="shared" si="13"/>
        <v>38.367142366940989</v>
      </c>
      <c r="O195" s="19">
        <f t="shared" si="14"/>
        <v>2.7546368855059979</v>
      </c>
      <c r="P195" s="19">
        <f t="shared" si="15"/>
        <v>0</v>
      </c>
      <c r="Q195" s="19">
        <f t="shared" si="16"/>
        <v>-10.280444813111714</v>
      </c>
      <c r="R195" s="19">
        <f t="shared" si="17"/>
        <v>0</v>
      </c>
      <c r="S195" s="19">
        <f t="shared" si="18"/>
        <v>0</v>
      </c>
    </row>
    <row r="196" spans="1:19" x14ac:dyDescent="0.25">
      <c r="A196" s="26">
        <f>Wellpath!E196</f>
        <v>5790</v>
      </c>
      <c r="B196" s="22">
        <v>0</v>
      </c>
      <c r="C196" s="22">
        <v>0</v>
      </c>
      <c r="D196" s="22">
        <v>-1</v>
      </c>
      <c r="E196" s="20">
        <f>Model!$W$28*((drdp!B196+drdp!K196)*XYM2!$B196+(drdp!E196+drdp!N196)*XYM2!$C196+(drdp!H196+drdp!Q196)*XYM2!$D196)</f>
        <v>5.0575757996373129E-2</v>
      </c>
      <c r="F196" s="20">
        <f>Model!$W$28*((drdp!C196+drdp!L196)*XYM2!$B196+(drdp!F196+drdp!O196)*XYM2!$C196+(drdp!I196+drdp!R196)*XYM2!$D196)</f>
        <v>-1.3551733511720076E-2</v>
      </c>
      <c r="G196" s="20">
        <f>Model!$W$28*((drdp!D196+drdp!M196)*XYM2!$B196+(drdp!G196+drdp!P196)*XYM2!$C196+(drdp!J196+drdp!S196)*XYM2!$D196)</f>
        <v>0</v>
      </c>
      <c r="H196" s="18">
        <f>Model!$W$28*((drdp!B196)*XYM2!$B196+(drdp!E196)*XYM2!$C196+(drdp!H196)*XYM2!$D196)</f>
        <v>2.5287878998186564E-2</v>
      </c>
      <c r="I196" s="18">
        <f>Model!$W$28*((drdp!C196)*XYM2!$B196+(drdp!F196)*XYM2!$C196+(drdp!I196)*XYM2!$D196)</f>
        <v>-6.7758667558600379E-3</v>
      </c>
      <c r="J196" s="18">
        <f>Model!$W$28*((drdp!D196)*XYM2!$B196+(drdp!G196)*XYM2!$C196+(drdp!J196)*XYM2!$D196)</f>
        <v>0</v>
      </c>
      <c r="K196" s="21">
        <f>SUM(E$3:E195)+H196</f>
        <v>6.2446973556840542</v>
      </c>
      <c r="L196" s="21">
        <f>SUM(F$3:F195)+I196</f>
        <v>-1.6732616134323037</v>
      </c>
      <c r="M196" s="21">
        <f>SUM(G$3:G195)+J196</f>
        <v>0</v>
      </c>
      <c r="N196" s="19">
        <f t="shared" si="13"/>
        <v>38.996245064087418</v>
      </c>
      <c r="O196" s="19">
        <f t="shared" si="14"/>
        <v>2.7998044269860762</v>
      </c>
      <c r="P196" s="19">
        <f t="shared" si="15"/>
        <v>0</v>
      </c>
      <c r="Q196" s="19">
        <f t="shared" si="16"/>
        <v>-10.44901237276834</v>
      </c>
      <c r="R196" s="19">
        <f t="shared" si="17"/>
        <v>0</v>
      </c>
      <c r="S196" s="19">
        <f t="shared" si="18"/>
        <v>0</v>
      </c>
    </row>
    <row r="197" spans="1:19" x14ac:dyDescent="0.25">
      <c r="A197" s="26">
        <f>Wellpath!E197</f>
        <v>5820</v>
      </c>
      <c r="B197" s="22">
        <v>0</v>
      </c>
      <c r="C197" s="22">
        <v>0</v>
      </c>
      <c r="D197" s="22">
        <v>-1</v>
      </c>
      <c r="E197" s="20">
        <f>Model!$W$28*((drdp!B197+drdp!K197)*XYM2!$B197+(drdp!E197+drdp!N197)*XYM2!$C197+(drdp!H197+drdp!Q197)*XYM2!$D197)</f>
        <v>5.0575757996373129E-2</v>
      </c>
      <c r="F197" s="20">
        <f>Model!$W$28*((drdp!C197+drdp!L197)*XYM2!$B197+(drdp!F197+drdp!O197)*XYM2!$C197+(drdp!I197+drdp!R197)*XYM2!$D197)</f>
        <v>-1.3551733511720076E-2</v>
      </c>
      <c r="G197" s="20">
        <f>Model!$W$28*((drdp!D197+drdp!M197)*XYM2!$B197+(drdp!G197+drdp!P197)*XYM2!$C197+(drdp!J197+drdp!S197)*XYM2!$D197)</f>
        <v>0</v>
      </c>
      <c r="H197" s="18">
        <f>Model!$W$28*((drdp!B197)*XYM2!$B197+(drdp!E197)*XYM2!$C197+(drdp!H197)*XYM2!$D197)</f>
        <v>2.5287878998186564E-2</v>
      </c>
      <c r="I197" s="18">
        <f>Model!$W$28*((drdp!C197)*XYM2!$B197+(drdp!F197)*XYM2!$C197+(drdp!I197)*XYM2!$D197)</f>
        <v>-6.7758667558600379E-3</v>
      </c>
      <c r="J197" s="18">
        <f>Model!$W$28*((drdp!D197)*XYM2!$B197+(drdp!G197)*XYM2!$C197+(drdp!J197)*XYM2!$D197)</f>
        <v>0</v>
      </c>
      <c r="K197" s="21">
        <f>SUM(E$3:E196)+H197</f>
        <v>6.2952731136804276</v>
      </c>
      <c r="L197" s="21">
        <f>SUM(F$3:F196)+I197</f>
        <v>-1.6868133469440239</v>
      </c>
      <c r="M197" s="21">
        <f>SUM(G$3:G196)+J197</f>
        <v>0</v>
      </c>
      <c r="N197" s="19">
        <f t="shared" si="13"/>
        <v>39.630463575827669</v>
      </c>
      <c r="O197" s="19">
        <f t="shared" si="14"/>
        <v>2.8453392674284999</v>
      </c>
      <c r="P197" s="19">
        <f t="shared" si="15"/>
        <v>0</v>
      </c>
      <c r="Q197" s="19">
        <f t="shared" si="16"/>
        <v>-10.618950710814008</v>
      </c>
      <c r="R197" s="19">
        <f t="shared" si="17"/>
        <v>0</v>
      </c>
      <c r="S197" s="19">
        <f t="shared" si="18"/>
        <v>0</v>
      </c>
    </row>
    <row r="198" spans="1:19" x14ac:dyDescent="0.25">
      <c r="A198" s="26">
        <f>Wellpath!E198</f>
        <v>5850</v>
      </c>
      <c r="B198" s="22">
        <v>0</v>
      </c>
      <c r="C198" s="22">
        <v>0</v>
      </c>
      <c r="D198" s="22">
        <v>-1</v>
      </c>
      <c r="E198" s="20">
        <f>Model!$W$28*((drdp!B198+drdp!K198)*XYM2!$B198+(drdp!E198+drdp!N198)*XYM2!$C198+(drdp!H198+drdp!Q198)*XYM2!$D198)</f>
        <v>5.0575757996373129E-2</v>
      </c>
      <c r="F198" s="20">
        <f>Model!$W$28*((drdp!C198+drdp!L198)*XYM2!$B198+(drdp!F198+drdp!O198)*XYM2!$C198+(drdp!I198+drdp!R198)*XYM2!$D198)</f>
        <v>-1.3551733511720076E-2</v>
      </c>
      <c r="G198" s="20">
        <f>Model!$W$28*((drdp!D198+drdp!M198)*XYM2!$B198+(drdp!G198+drdp!P198)*XYM2!$C198+(drdp!J198+drdp!S198)*XYM2!$D198)</f>
        <v>0</v>
      </c>
      <c r="H198" s="18">
        <f>Model!$W$28*((drdp!B198)*XYM2!$B198+(drdp!E198)*XYM2!$C198+(drdp!H198)*XYM2!$D198)</f>
        <v>2.5287878998186564E-2</v>
      </c>
      <c r="I198" s="18">
        <f>Model!$W$28*((drdp!C198)*XYM2!$B198+(drdp!F198)*XYM2!$C198+(drdp!I198)*XYM2!$D198)</f>
        <v>-6.7758667558600379E-3</v>
      </c>
      <c r="J198" s="18">
        <f>Model!$W$28*((drdp!D198)*XYM2!$B198+(drdp!G198)*XYM2!$C198+(drdp!J198)*XYM2!$D198)</f>
        <v>0</v>
      </c>
      <c r="K198" s="21">
        <f>SUM(E$3:E197)+H198</f>
        <v>6.3458488716768011</v>
      </c>
      <c r="L198" s="21">
        <f>SUM(F$3:F197)+I198</f>
        <v>-1.700365080455744</v>
      </c>
      <c r="M198" s="21">
        <f>SUM(G$3:G197)+J198</f>
        <v>0</v>
      </c>
      <c r="N198" s="19">
        <f t="shared" ref="N198:N261" si="19">K198^2</f>
        <v>40.269797902161727</v>
      </c>
      <c r="O198" s="19">
        <f t="shared" ref="O198:O261" si="20">L198^2</f>
        <v>2.8912414068332688</v>
      </c>
      <c r="P198" s="19">
        <f t="shared" ref="P198:P261" si="21">M198^2</f>
        <v>0</v>
      </c>
      <c r="Q198" s="19">
        <f t="shared" ref="Q198:Q261" si="22">K198*L198</f>
        <v>-10.790259827248716</v>
      </c>
      <c r="R198" s="19">
        <f t="shared" ref="R198:R261" si="23">K198*M198</f>
        <v>0</v>
      </c>
      <c r="S198" s="19">
        <f t="shared" ref="S198:S261" si="24">L198*M198</f>
        <v>0</v>
      </c>
    </row>
    <row r="199" spans="1:19" x14ac:dyDescent="0.25">
      <c r="A199" s="26">
        <f>Wellpath!E199</f>
        <v>5880</v>
      </c>
      <c r="B199" s="22">
        <v>0</v>
      </c>
      <c r="C199" s="22">
        <v>0</v>
      </c>
      <c r="D199" s="22">
        <v>-1</v>
      </c>
      <c r="E199" s="20">
        <f>Model!$W$28*((drdp!B199+drdp!K199)*XYM2!$B199+(drdp!E199+drdp!N199)*XYM2!$C199+(drdp!H199+drdp!Q199)*XYM2!$D199)</f>
        <v>5.0575757996373129E-2</v>
      </c>
      <c r="F199" s="20">
        <f>Model!$W$28*((drdp!C199+drdp!L199)*XYM2!$B199+(drdp!F199+drdp!O199)*XYM2!$C199+(drdp!I199+drdp!R199)*XYM2!$D199)</f>
        <v>-1.3551733511720076E-2</v>
      </c>
      <c r="G199" s="20">
        <f>Model!$W$28*((drdp!D199+drdp!M199)*XYM2!$B199+(drdp!G199+drdp!P199)*XYM2!$C199+(drdp!J199+drdp!S199)*XYM2!$D199)</f>
        <v>0</v>
      </c>
      <c r="H199" s="18">
        <f>Model!$W$28*((drdp!B199)*XYM2!$B199+(drdp!E199)*XYM2!$C199+(drdp!H199)*XYM2!$D199)</f>
        <v>2.5287878998186564E-2</v>
      </c>
      <c r="I199" s="18">
        <f>Model!$W$28*((drdp!C199)*XYM2!$B199+(drdp!F199)*XYM2!$C199+(drdp!I199)*XYM2!$D199)</f>
        <v>-6.7758667558600379E-3</v>
      </c>
      <c r="J199" s="18">
        <f>Model!$W$28*((drdp!D199)*XYM2!$B199+(drdp!G199)*XYM2!$C199+(drdp!J199)*XYM2!$D199)</f>
        <v>0</v>
      </c>
      <c r="K199" s="21">
        <f>SUM(E$3:E198)+H199</f>
        <v>6.3964246296731746</v>
      </c>
      <c r="L199" s="21">
        <f>SUM(F$3:F198)+I199</f>
        <v>-1.7139168139674641</v>
      </c>
      <c r="M199" s="21">
        <f>SUM(G$3:G198)+J199</f>
        <v>0</v>
      </c>
      <c r="N199" s="19">
        <f t="shared" si="19"/>
        <v>40.914248043089607</v>
      </c>
      <c r="O199" s="19">
        <f t="shared" si="20"/>
        <v>2.9375108452003831</v>
      </c>
      <c r="P199" s="19">
        <f t="shared" si="21"/>
        <v>0</v>
      </c>
      <c r="Q199" s="19">
        <f t="shared" si="22"/>
        <v>-10.962939722072464</v>
      </c>
      <c r="R199" s="19">
        <f t="shared" si="23"/>
        <v>0</v>
      </c>
      <c r="S199" s="19">
        <f t="shared" si="24"/>
        <v>0</v>
      </c>
    </row>
    <row r="200" spans="1:19" x14ac:dyDescent="0.25">
      <c r="A200" s="26">
        <f>Wellpath!E200</f>
        <v>5910</v>
      </c>
      <c r="B200" s="22">
        <v>0</v>
      </c>
      <c r="C200" s="22">
        <v>0</v>
      </c>
      <c r="D200" s="22">
        <v>-1</v>
      </c>
      <c r="E200" s="20">
        <f>Model!$W$28*((drdp!B200+drdp!K200)*XYM2!$B200+(drdp!E200+drdp!N200)*XYM2!$C200+(drdp!H200+drdp!Q200)*XYM2!$D200)</f>
        <v>5.0575757996373129E-2</v>
      </c>
      <c r="F200" s="20">
        <f>Model!$W$28*((drdp!C200+drdp!L200)*XYM2!$B200+(drdp!F200+drdp!O200)*XYM2!$C200+(drdp!I200+drdp!R200)*XYM2!$D200)</f>
        <v>-1.3551733511720076E-2</v>
      </c>
      <c r="G200" s="20">
        <f>Model!$W$28*((drdp!D200+drdp!M200)*XYM2!$B200+(drdp!G200+drdp!P200)*XYM2!$C200+(drdp!J200+drdp!S200)*XYM2!$D200)</f>
        <v>0</v>
      </c>
      <c r="H200" s="18">
        <f>Model!$W$28*((drdp!B200)*XYM2!$B200+(drdp!E200)*XYM2!$C200+(drdp!H200)*XYM2!$D200)</f>
        <v>2.5287878998186564E-2</v>
      </c>
      <c r="I200" s="18">
        <f>Model!$W$28*((drdp!C200)*XYM2!$B200+(drdp!F200)*XYM2!$C200+(drdp!I200)*XYM2!$D200)</f>
        <v>-6.7758667558600379E-3</v>
      </c>
      <c r="J200" s="18">
        <f>Model!$W$28*((drdp!D200)*XYM2!$B200+(drdp!G200)*XYM2!$C200+(drdp!J200)*XYM2!$D200)</f>
        <v>0</v>
      </c>
      <c r="K200" s="21">
        <f>SUM(E$3:E199)+H200</f>
        <v>6.4470003876695481</v>
      </c>
      <c r="L200" s="21">
        <f>SUM(F$3:F199)+I200</f>
        <v>-1.7274685474791842</v>
      </c>
      <c r="M200" s="21">
        <f>SUM(G$3:G199)+J200</f>
        <v>0</v>
      </c>
      <c r="N200" s="19">
        <f t="shared" si="19"/>
        <v>41.563813998611302</v>
      </c>
      <c r="O200" s="19">
        <f t="shared" si="20"/>
        <v>2.9841475825298427</v>
      </c>
      <c r="P200" s="19">
        <f t="shared" si="21"/>
        <v>0</v>
      </c>
      <c r="Q200" s="19">
        <f t="shared" si="22"/>
        <v>-11.136990395285252</v>
      </c>
      <c r="R200" s="19">
        <f t="shared" si="23"/>
        <v>0</v>
      </c>
      <c r="S200" s="19">
        <f t="shared" si="24"/>
        <v>0</v>
      </c>
    </row>
    <row r="201" spans="1:19" x14ac:dyDescent="0.25">
      <c r="A201" s="26">
        <f>Wellpath!E201</f>
        <v>5940</v>
      </c>
      <c r="B201" s="22">
        <v>0</v>
      </c>
      <c r="C201" s="22">
        <v>0</v>
      </c>
      <c r="D201" s="22">
        <v>-1</v>
      </c>
      <c r="E201" s="20">
        <f>Model!$W$28*((drdp!B201+drdp!K201)*XYM2!$B201+(drdp!E201+drdp!N201)*XYM2!$C201+(drdp!H201+drdp!Q201)*XYM2!$D201)</f>
        <v>5.0575757996373129E-2</v>
      </c>
      <c r="F201" s="20">
        <f>Model!$W$28*((drdp!C201+drdp!L201)*XYM2!$B201+(drdp!F201+drdp!O201)*XYM2!$C201+(drdp!I201+drdp!R201)*XYM2!$D201)</f>
        <v>-1.3551733511720076E-2</v>
      </c>
      <c r="G201" s="20">
        <f>Model!$W$28*((drdp!D201+drdp!M201)*XYM2!$B201+(drdp!G201+drdp!P201)*XYM2!$C201+(drdp!J201+drdp!S201)*XYM2!$D201)</f>
        <v>0</v>
      </c>
      <c r="H201" s="18">
        <f>Model!$W$28*((drdp!B201)*XYM2!$B201+(drdp!E201)*XYM2!$C201+(drdp!H201)*XYM2!$D201)</f>
        <v>2.5287878998186564E-2</v>
      </c>
      <c r="I201" s="18">
        <f>Model!$W$28*((drdp!C201)*XYM2!$B201+(drdp!F201)*XYM2!$C201+(drdp!I201)*XYM2!$D201)</f>
        <v>-6.7758667558600379E-3</v>
      </c>
      <c r="J201" s="18">
        <f>Model!$W$28*((drdp!D201)*XYM2!$B201+(drdp!G201)*XYM2!$C201+(drdp!J201)*XYM2!$D201)</f>
        <v>0</v>
      </c>
      <c r="K201" s="21">
        <f>SUM(E$3:E200)+H201</f>
        <v>6.4975761456659216</v>
      </c>
      <c r="L201" s="21">
        <f>SUM(F$3:F200)+I201</f>
        <v>-1.7410202809909043</v>
      </c>
      <c r="M201" s="21">
        <f>SUM(G$3:G200)+J201</f>
        <v>0</v>
      </c>
      <c r="N201" s="19">
        <f t="shared" si="19"/>
        <v>42.218495768726811</v>
      </c>
      <c r="O201" s="19">
        <f t="shared" si="20"/>
        <v>3.0311516188216476</v>
      </c>
      <c r="P201" s="19">
        <f t="shared" si="21"/>
        <v>0</v>
      </c>
      <c r="Q201" s="19">
        <f t="shared" si="22"/>
        <v>-11.31241184688708</v>
      </c>
      <c r="R201" s="19">
        <f t="shared" si="23"/>
        <v>0</v>
      </c>
      <c r="S201" s="19">
        <f t="shared" si="24"/>
        <v>0</v>
      </c>
    </row>
    <row r="202" spans="1:19" x14ac:dyDescent="0.25">
      <c r="A202" s="26">
        <f>Wellpath!E202</f>
        <v>5970</v>
      </c>
      <c r="B202" s="22">
        <v>0</v>
      </c>
      <c r="C202" s="22">
        <v>0</v>
      </c>
      <c r="D202" s="22">
        <v>-1</v>
      </c>
      <c r="E202" s="20">
        <f>Model!$W$28*((drdp!B202+drdp!K202)*XYM2!$B202+(drdp!E202+drdp!N202)*XYM2!$C202+(drdp!H202+drdp!Q202)*XYM2!$D202)</f>
        <v>5.0575757996373129E-2</v>
      </c>
      <c r="F202" s="20">
        <f>Model!$W$28*((drdp!C202+drdp!L202)*XYM2!$B202+(drdp!F202+drdp!O202)*XYM2!$C202+(drdp!I202+drdp!R202)*XYM2!$D202)</f>
        <v>-1.3551733511720076E-2</v>
      </c>
      <c r="G202" s="20">
        <f>Model!$W$28*((drdp!D202+drdp!M202)*XYM2!$B202+(drdp!G202+drdp!P202)*XYM2!$C202+(drdp!J202+drdp!S202)*XYM2!$D202)</f>
        <v>0</v>
      </c>
      <c r="H202" s="18">
        <f>Model!$W$28*((drdp!B202)*XYM2!$B202+(drdp!E202)*XYM2!$C202+(drdp!H202)*XYM2!$D202)</f>
        <v>2.5287878998186564E-2</v>
      </c>
      <c r="I202" s="18">
        <f>Model!$W$28*((drdp!C202)*XYM2!$B202+(drdp!F202)*XYM2!$C202+(drdp!I202)*XYM2!$D202)</f>
        <v>-6.7758667558600379E-3</v>
      </c>
      <c r="J202" s="18">
        <f>Model!$W$28*((drdp!D202)*XYM2!$B202+(drdp!G202)*XYM2!$C202+(drdp!J202)*XYM2!$D202)</f>
        <v>0</v>
      </c>
      <c r="K202" s="21">
        <f>SUM(E$3:E201)+H202</f>
        <v>6.548151903662295</v>
      </c>
      <c r="L202" s="21">
        <f>SUM(F$3:F201)+I202</f>
        <v>-1.7545720145026245</v>
      </c>
      <c r="M202" s="21">
        <f>SUM(G$3:G201)+J202</f>
        <v>0</v>
      </c>
      <c r="N202" s="19">
        <f t="shared" si="19"/>
        <v>42.878293353436142</v>
      </c>
      <c r="O202" s="19">
        <f t="shared" si="20"/>
        <v>3.0785229540757979</v>
      </c>
      <c r="P202" s="19">
        <f t="shared" si="21"/>
        <v>0</v>
      </c>
      <c r="Q202" s="19">
        <f t="shared" si="22"/>
        <v>-11.489204076877948</v>
      </c>
      <c r="R202" s="19">
        <f t="shared" si="23"/>
        <v>0</v>
      </c>
      <c r="S202" s="19">
        <f t="shared" si="24"/>
        <v>0</v>
      </c>
    </row>
    <row r="203" spans="1:19" x14ac:dyDescent="0.25">
      <c r="A203" s="26">
        <f>Wellpath!E203</f>
        <v>6000</v>
      </c>
      <c r="B203" s="22">
        <v>0</v>
      </c>
      <c r="C203" s="22">
        <v>0</v>
      </c>
      <c r="D203" s="22">
        <v>-1</v>
      </c>
      <c r="E203" s="20">
        <f>Model!$W$28*((drdp!B203+drdp!K203)*XYM2!$B203+(drdp!E203+drdp!N203)*XYM2!$C203+(drdp!H203+drdp!Q203)*XYM2!$D203)</f>
        <v>5.0575757996373129E-2</v>
      </c>
      <c r="F203" s="20">
        <f>Model!$W$28*((drdp!C203+drdp!L203)*XYM2!$B203+(drdp!F203+drdp!O203)*XYM2!$C203+(drdp!I203+drdp!R203)*XYM2!$D203)</f>
        <v>-1.3551733511720076E-2</v>
      </c>
      <c r="G203" s="20">
        <f>Model!$W$28*((drdp!D203+drdp!M203)*XYM2!$B203+(drdp!G203+drdp!P203)*XYM2!$C203+(drdp!J203+drdp!S203)*XYM2!$D203)</f>
        <v>0</v>
      </c>
      <c r="H203" s="18">
        <f>Model!$W$28*((drdp!B203)*XYM2!$B203+(drdp!E203)*XYM2!$C203+(drdp!H203)*XYM2!$D203)</f>
        <v>2.5287878998186564E-2</v>
      </c>
      <c r="I203" s="18">
        <f>Model!$W$28*((drdp!C203)*XYM2!$B203+(drdp!F203)*XYM2!$C203+(drdp!I203)*XYM2!$D203)</f>
        <v>-6.7758667558600379E-3</v>
      </c>
      <c r="J203" s="18">
        <f>Model!$W$28*((drdp!D203)*XYM2!$B203+(drdp!G203)*XYM2!$C203+(drdp!J203)*XYM2!$D203)</f>
        <v>0</v>
      </c>
      <c r="K203" s="21">
        <f>SUM(E$3:E202)+H203</f>
        <v>6.5987276616586685</v>
      </c>
      <c r="L203" s="21">
        <f>SUM(F$3:F202)+I203</f>
        <v>-1.7681237480143446</v>
      </c>
      <c r="M203" s="21">
        <f>SUM(G$3:G202)+J203</f>
        <v>0</v>
      </c>
      <c r="N203" s="19">
        <f t="shared" si="19"/>
        <v>43.54320675273928</v>
      </c>
      <c r="O203" s="19">
        <f t="shared" si="20"/>
        <v>3.1262615882922935</v>
      </c>
      <c r="P203" s="19">
        <f t="shared" si="21"/>
        <v>0</v>
      </c>
      <c r="Q203" s="19">
        <f t="shared" si="22"/>
        <v>-11.667367085257856</v>
      </c>
      <c r="R203" s="19">
        <f t="shared" si="23"/>
        <v>0</v>
      </c>
      <c r="S203" s="19">
        <f t="shared" si="24"/>
        <v>0</v>
      </c>
    </row>
    <row r="204" spans="1:19" x14ac:dyDescent="0.25">
      <c r="A204" s="26">
        <f>Wellpath!E204</f>
        <v>6030</v>
      </c>
      <c r="B204" s="22">
        <v>0</v>
      </c>
      <c r="C204" s="22">
        <v>0</v>
      </c>
      <c r="D204" s="22">
        <v>-1</v>
      </c>
      <c r="E204" s="20">
        <f>Model!$W$28*((drdp!B204+drdp!K204)*XYM2!$B204+(drdp!E204+drdp!N204)*XYM2!$C204+(drdp!H204+drdp!Q204)*XYM2!$D204)</f>
        <v>5.0575757996373129E-2</v>
      </c>
      <c r="F204" s="20">
        <f>Model!$W$28*((drdp!C204+drdp!L204)*XYM2!$B204+(drdp!F204+drdp!O204)*XYM2!$C204+(drdp!I204+drdp!R204)*XYM2!$D204)</f>
        <v>-1.3551733511720076E-2</v>
      </c>
      <c r="G204" s="20">
        <f>Model!$W$28*((drdp!D204+drdp!M204)*XYM2!$B204+(drdp!G204+drdp!P204)*XYM2!$C204+(drdp!J204+drdp!S204)*XYM2!$D204)</f>
        <v>0</v>
      </c>
      <c r="H204" s="18">
        <f>Model!$W$28*((drdp!B204)*XYM2!$B204+(drdp!E204)*XYM2!$C204+(drdp!H204)*XYM2!$D204)</f>
        <v>2.5287878998186564E-2</v>
      </c>
      <c r="I204" s="18">
        <f>Model!$W$28*((drdp!C204)*XYM2!$B204+(drdp!F204)*XYM2!$C204+(drdp!I204)*XYM2!$D204)</f>
        <v>-6.7758667558600379E-3</v>
      </c>
      <c r="J204" s="18">
        <f>Model!$W$28*((drdp!D204)*XYM2!$B204+(drdp!G204)*XYM2!$C204+(drdp!J204)*XYM2!$D204)</f>
        <v>0</v>
      </c>
      <c r="K204" s="21">
        <f>SUM(E$3:E203)+H204</f>
        <v>6.649303419655042</v>
      </c>
      <c r="L204" s="21">
        <f>SUM(F$3:F203)+I204</f>
        <v>-1.7816754815260647</v>
      </c>
      <c r="M204" s="21">
        <f>SUM(G$3:G203)+J204</f>
        <v>0</v>
      </c>
      <c r="N204" s="19">
        <f t="shared" si="19"/>
        <v>44.213235966636233</v>
      </c>
      <c r="O204" s="19">
        <f t="shared" si="20"/>
        <v>3.1743675214711344</v>
      </c>
      <c r="P204" s="19">
        <f t="shared" si="21"/>
        <v>0</v>
      </c>
      <c r="Q204" s="19">
        <f t="shared" si="22"/>
        <v>-11.846900872026806</v>
      </c>
      <c r="R204" s="19">
        <f t="shared" si="23"/>
        <v>0</v>
      </c>
      <c r="S204" s="19">
        <f t="shared" si="24"/>
        <v>0</v>
      </c>
    </row>
    <row r="205" spans="1:19" x14ac:dyDescent="0.25">
      <c r="A205" s="26">
        <f>Wellpath!E205</f>
        <v>6060</v>
      </c>
      <c r="B205" s="22">
        <v>0</v>
      </c>
      <c r="C205" s="22">
        <v>0</v>
      </c>
      <c r="D205" s="22">
        <v>-1</v>
      </c>
      <c r="E205" s="20">
        <f>Model!$W$28*((drdp!B205+drdp!K205)*XYM2!$B205+(drdp!E205+drdp!N205)*XYM2!$C205+(drdp!H205+drdp!Q205)*XYM2!$D205)</f>
        <v>5.0575757996373129E-2</v>
      </c>
      <c r="F205" s="20">
        <f>Model!$W$28*((drdp!C205+drdp!L205)*XYM2!$B205+(drdp!F205+drdp!O205)*XYM2!$C205+(drdp!I205+drdp!R205)*XYM2!$D205)</f>
        <v>-1.3551733511720076E-2</v>
      </c>
      <c r="G205" s="20">
        <f>Model!$W$28*((drdp!D205+drdp!M205)*XYM2!$B205+(drdp!G205+drdp!P205)*XYM2!$C205+(drdp!J205+drdp!S205)*XYM2!$D205)</f>
        <v>0</v>
      </c>
      <c r="H205" s="18">
        <f>Model!$W$28*((drdp!B205)*XYM2!$B205+(drdp!E205)*XYM2!$C205+(drdp!H205)*XYM2!$D205)</f>
        <v>2.5287878998186564E-2</v>
      </c>
      <c r="I205" s="18">
        <f>Model!$W$28*((drdp!C205)*XYM2!$B205+(drdp!F205)*XYM2!$C205+(drdp!I205)*XYM2!$D205)</f>
        <v>-6.7758667558600379E-3</v>
      </c>
      <c r="J205" s="18">
        <f>Model!$W$28*((drdp!D205)*XYM2!$B205+(drdp!G205)*XYM2!$C205+(drdp!J205)*XYM2!$D205)</f>
        <v>0</v>
      </c>
      <c r="K205" s="21">
        <f>SUM(E$3:E204)+H205</f>
        <v>6.6998791776514155</v>
      </c>
      <c r="L205" s="21">
        <f>SUM(F$3:F204)+I205</f>
        <v>-1.7952272150377848</v>
      </c>
      <c r="M205" s="21">
        <f>SUM(G$3:G204)+J205</f>
        <v>0</v>
      </c>
      <c r="N205" s="19">
        <f t="shared" si="19"/>
        <v>44.888380995127008</v>
      </c>
      <c r="O205" s="19">
        <f t="shared" si="20"/>
        <v>3.2228407536123207</v>
      </c>
      <c r="P205" s="19">
        <f t="shared" si="21"/>
        <v>0</v>
      </c>
      <c r="Q205" s="19">
        <f t="shared" si="22"/>
        <v>-12.027805437184794</v>
      </c>
      <c r="R205" s="19">
        <f t="shared" si="23"/>
        <v>0</v>
      </c>
      <c r="S205" s="19">
        <f t="shared" si="24"/>
        <v>0</v>
      </c>
    </row>
    <row r="206" spans="1:19" x14ac:dyDescent="0.25">
      <c r="A206" s="26">
        <f>Wellpath!E206</f>
        <v>6090</v>
      </c>
      <c r="B206" s="22">
        <v>0</v>
      </c>
      <c r="C206" s="22">
        <v>0</v>
      </c>
      <c r="D206" s="22">
        <v>-1</v>
      </c>
      <c r="E206" s="20">
        <f>Model!$W$28*((drdp!B206+drdp!K206)*XYM2!$B206+(drdp!E206+drdp!N206)*XYM2!$C206+(drdp!H206+drdp!Q206)*XYM2!$D206)</f>
        <v>5.0575757996373129E-2</v>
      </c>
      <c r="F206" s="20">
        <f>Model!$W$28*((drdp!C206+drdp!L206)*XYM2!$B206+(drdp!F206+drdp!O206)*XYM2!$C206+(drdp!I206+drdp!R206)*XYM2!$D206)</f>
        <v>-1.3551733511720076E-2</v>
      </c>
      <c r="G206" s="20">
        <f>Model!$W$28*((drdp!D206+drdp!M206)*XYM2!$B206+(drdp!G206+drdp!P206)*XYM2!$C206+(drdp!J206+drdp!S206)*XYM2!$D206)</f>
        <v>0</v>
      </c>
      <c r="H206" s="18">
        <f>Model!$W$28*((drdp!B206)*XYM2!$B206+(drdp!E206)*XYM2!$C206+(drdp!H206)*XYM2!$D206)</f>
        <v>2.5287878998186564E-2</v>
      </c>
      <c r="I206" s="18">
        <f>Model!$W$28*((drdp!C206)*XYM2!$B206+(drdp!F206)*XYM2!$C206+(drdp!I206)*XYM2!$D206)</f>
        <v>-6.7758667558600379E-3</v>
      </c>
      <c r="J206" s="18">
        <f>Model!$W$28*((drdp!D206)*XYM2!$B206+(drdp!G206)*XYM2!$C206+(drdp!J206)*XYM2!$D206)</f>
        <v>0</v>
      </c>
      <c r="K206" s="21">
        <f>SUM(E$3:E205)+H206</f>
        <v>6.750454935647789</v>
      </c>
      <c r="L206" s="21">
        <f>SUM(F$3:F205)+I206</f>
        <v>-1.8087789485495049</v>
      </c>
      <c r="M206" s="21">
        <f>SUM(G$3:G205)+J206</f>
        <v>0</v>
      </c>
      <c r="N206" s="19">
        <f t="shared" si="19"/>
        <v>45.568641838211597</v>
      </c>
      <c r="O206" s="19">
        <f t="shared" si="20"/>
        <v>3.2716812847158527</v>
      </c>
      <c r="P206" s="19">
        <f t="shared" si="21"/>
        <v>0</v>
      </c>
      <c r="Q206" s="19">
        <f t="shared" si="22"/>
        <v>-12.210080780731824</v>
      </c>
      <c r="R206" s="19">
        <f t="shared" si="23"/>
        <v>0</v>
      </c>
      <c r="S206" s="19">
        <f t="shared" si="24"/>
        <v>0</v>
      </c>
    </row>
    <row r="207" spans="1:19" x14ac:dyDescent="0.25">
      <c r="A207" s="26">
        <f>Wellpath!E207</f>
        <v>6120</v>
      </c>
      <c r="B207" s="22">
        <v>0</v>
      </c>
      <c r="C207" s="22">
        <v>0</v>
      </c>
      <c r="D207" s="22">
        <v>-1</v>
      </c>
      <c r="E207" s="20">
        <f>Model!$W$28*((drdp!B207+drdp!K207)*XYM2!$B207+(drdp!E207+drdp!N207)*XYM2!$C207+(drdp!H207+drdp!Q207)*XYM2!$D207)</f>
        <v>5.0575757996373129E-2</v>
      </c>
      <c r="F207" s="20">
        <f>Model!$W$28*((drdp!C207+drdp!L207)*XYM2!$B207+(drdp!F207+drdp!O207)*XYM2!$C207+(drdp!I207+drdp!R207)*XYM2!$D207)</f>
        <v>-1.3551733511720076E-2</v>
      </c>
      <c r="G207" s="20">
        <f>Model!$W$28*((drdp!D207+drdp!M207)*XYM2!$B207+(drdp!G207+drdp!P207)*XYM2!$C207+(drdp!J207+drdp!S207)*XYM2!$D207)</f>
        <v>0</v>
      </c>
      <c r="H207" s="18">
        <f>Model!$W$28*((drdp!B207)*XYM2!$B207+(drdp!E207)*XYM2!$C207+(drdp!H207)*XYM2!$D207)</f>
        <v>2.5287878998186564E-2</v>
      </c>
      <c r="I207" s="18">
        <f>Model!$W$28*((drdp!C207)*XYM2!$B207+(drdp!F207)*XYM2!$C207+(drdp!I207)*XYM2!$D207)</f>
        <v>-6.7758667558600379E-3</v>
      </c>
      <c r="J207" s="18">
        <f>Model!$W$28*((drdp!D207)*XYM2!$B207+(drdp!G207)*XYM2!$C207+(drdp!J207)*XYM2!$D207)</f>
        <v>0</v>
      </c>
      <c r="K207" s="21">
        <f>SUM(E$3:E206)+H207</f>
        <v>6.8010306936441625</v>
      </c>
      <c r="L207" s="21">
        <f>SUM(F$3:F206)+I207</f>
        <v>-1.8223306820612251</v>
      </c>
      <c r="M207" s="21">
        <f>SUM(G$3:G206)+J207</f>
        <v>0</v>
      </c>
      <c r="N207" s="19">
        <f t="shared" si="19"/>
        <v>46.254018495889994</v>
      </c>
      <c r="O207" s="19">
        <f t="shared" si="20"/>
        <v>3.3208891147817297</v>
      </c>
      <c r="P207" s="19">
        <f t="shared" si="21"/>
        <v>0</v>
      </c>
      <c r="Q207" s="19">
        <f t="shared" si="22"/>
        <v>-12.393726902667893</v>
      </c>
      <c r="R207" s="19">
        <f t="shared" si="23"/>
        <v>0</v>
      </c>
      <c r="S207" s="19">
        <f t="shared" si="24"/>
        <v>0</v>
      </c>
    </row>
    <row r="208" spans="1:19" x14ac:dyDescent="0.25">
      <c r="A208" s="26">
        <f>Wellpath!E208</f>
        <v>6150</v>
      </c>
      <c r="B208" s="22">
        <v>0</v>
      </c>
      <c r="C208" s="22">
        <v>0</v>
      </c>
      <c r="D208" s="22">
        <v>-1</v>
      </c>
      <c r="E208" s="20">
        <f>Model!$W$28*((drdp!B208+drdp!K208)*XYM2!$B208+(drdp!E208+drdp!N208)*XYM2!$C208+(drdp!H208+drdp!Q208)*XYM2!$D208)</f>
        <v>5.0575757996373129E-2</v>
      </c>
      <c r="F208" s="20">
        <f>Model!$W$28*((drdp!C208+drdp!L208)*XYM2!$B208+(drdp!F208+drdp!O208)*XYM2!$C208+(drdp!I208+drdp!R208)*XYM2!$D208)</f>
        <v>-1.3551733511720076E-2</v>
      </c>
      <c r="G208" s="20">
        <f>Model!$W$28*((drdp!D208+drdp!M208)*XYM2!$B208+(drdp!G208+drdp!P208)*XYM2!$C208+(drdp!J208+drdp!S208)*XYM2!$D208)</f>
        <v>0</v>
      </c>
      <c r="H208" s="18">
        <f>Model!$W$28*((drdp!B208)*XYM2!$B208+(drdp!E208)*XYM2!$C208+(drdp!H208)*XYM2!$D208)</f>
        <v>2.5287878998186564E-2</v>
      </c>
      <c r="I208" s="18">
        <f>Model!$W$28*((drdp!C208)*XYM2!$B208+(drdp!F208)*XYM2!$C208+(drdp!I208)*XYM2!$D208)</f>
        <v>-6.7758667558600379E-3</v>
      </c>
      <c r="J208" s="18">
        <f>Model!$W$28*((drdp!D208)*XYM2!$B208+(drdp!G208)*XYM2!$C208+(drdp!J208)*XYM2!$D208)</f>
        <v>0</v>
      </c>
      <c r="K208" s="21">
        <f>SUM(E$3:E207)+H208</f>
        <v>6.8516064516405359</v>
      </c>
      <c r="L208" s="21">
        <f>SUM(F$3:F207)+I208</f>
        <v>-1.8358824155729452</v>
      </c>
      <c r="M208" s="21">
        <f>SUM(G$3:G207)+J208</f>
        <v>0</v>
      </c>
      <c r="N208" s="19">
        <f t="shared" si="19"/>
        <v>46.944510968162213</v>
      </c>
      <c r="O208" s="19">
        <f t="shared" si="20"/>
        <v>3.3704642438099524</v>
      </c>
      <c r="P208" s="19">
        <f t="shared" si="21"/>
        <v>0</v>
      </c>
      <c r="Q208" s="19">
        <f t="shared" si="22"/>
        <v>-12.578743802993003</v>
      </c>
      <c r="R208" s="19">
        <f t="shared" si="23"/>
        <v>0</v>
      </c>
      <c r="S208" s="19">
        <f t="shared" si="24"/>
        <v>0</v>
      </c>
    </row>
    <row r="209" spans="1:19" x14ac:dyDescent="0.25">
      <c r="A209" s="26">
        <f>Wellpath!E209</f>
        <v>6180</v>
      </c>
      <c r="B209" s="22">
        <v>0</v>
      </c>
      <c r="C209" s="22">
        <v>0</v>
      </c>
      <c r="D209" s="22">
        <v>-1</v>
      </c>
      <c r="E209" s="20">
        <f>Model!$W$28*((drdp!B209+drdp!K209)*XYM2!$B209+(drdp!E209+drdp!N209)*XYM2!$C209+(drdp!H209+drdp!Q209)*XYM2!$D209)</f>
        <v>5.0575757996373129E-2</v>
      </c>
      <c r="F209" s="20">
        <f>Model!$W$28*((drdp!C209+drdp!L209)*XYM2!$B209+(drdp!F209+drdp!O209)*XYM2!$C209+(drdp!I209+drdp!R209)*XYM2!$D209)</f>
        <v>-1.3551733511720076E-2</v>
      </c>
      <c r="G209" s="20">
        <f>Model!$W$28*((drdp!D209+drdp!M209)*XYM2!$B209+(drdp!G209+drdp!P209)*XYM2!$C209+(drdp!J209+drdp!S209)*XYM2!$D209)</f>
        <v>0</v>
      </c>
      <c r="H209" s="18">
        <f>Model!$W$28*((drdp!B209)*XYM2!$B209+(drdp!E209)*XYM2!$C209+(drdp!H209)*XYM2!$D209)</f>
        <v>2.5287878998186564E-2</v>
      </c>
      <c r="I209" s="18">
        <f>Model!$W$28*((drdp!C209)*XYM2!$B209+(drdp!F209)*XYM2!$C209+(drdp!I209)*XYM2!$D209)</f>
        <v>-6.7758667558600379E-3</v>
      </c>
      <c r="J209" s="18">
        <f>Model!$W$28*((drdp!D209)*XYM2!$B209+(drdp!G209)*XYM2!$C209+(drdp!J209)*XYM2!$D209)</f>
        <v>0</v>
      </c>
      <c r="K209" s="21">
        <f>SUM(E$3:E208)+H209</f>
        <v>6.9021822096369094</v>
      </c>
      <c r="L209" s="21">
        <f>SUM(F$3:F208)+I209</f>
        <v>-1.8494341490846653</v>
      </c>
      <c r="M209" s="21">
        <f>SUM(G$3:G208)+J209</f>
        <v>0</v>
      </c>
      <c r="N209" s="19">
        <f t="shared" si="19"/>
        <v>47.640119255028253</v>
      </c>
      <c r="O209" s="19">
        <f t="shared" si="20"/>
        <v>3.4204066718005199</v>
      </c>
      <c r="P209" s="19">
        <f t="shared" si="21"/>
        <v>0</v>
      </c>
      <c r="Q209" s="19">
        <f t="shared" si="22"/>
        <v>-12.765131481707153</v>
      </c>
      <c r="R209" s="19">
        <f t="shared" si="23"/>
        <v>0</v>
      </c>
      <c r="S209" s="19">
        <f t="shared" si="24"/>
        <v>0</v>
      </c>
    </row>
    <row r="210" spans="1:19" x14ac:dyDescent="0.25">
      <c r="A210" s="26">
        <f>Wellpath!E210</f>
        <v>6210</v>
      </c>
      <c r="B210" s="22">
        <v>0</v>
      </c>
      <c r="C210" s="22">
        <v>0</v>
      </c>
      <c r="D210" s="22">
        <v>-1</v>
      </c>
      <c r="E210" s="20">
        <f>Model!$W$28*((drdp!B210+drdp!K210)*XYM2!$B210+(drdp!E210+drdp!N210)*XYM2!$C210+(drdp!H210+drdp!Q210)*XYM2!$D210)</f>
        <v>5.0575757996373129E-2</v>
      </c>
      <c r="F210" s="20">
        <f>Model!$W$28*((drdp!C210+drdp!L210)*XYM2!$B210+(drdp!F210+drdp!O210)*XYM2!$C210+(drdp!I210+drdp!R210)*XYM2!$D210)</f>
        <v>-1.3551733511720076E-2</v>
      </c>
      <c r="G210" s="20">
        <f>Model!$W$28*((drdp!D210+drdp!M210)*XYM2!$B210+(drdp!G210+drdp!P210)*XYM2!$C210+(drdp!J210+drdp!S210)*XYM2!$D210)</f>
        <v>0</v>
      </c>
      <c r="H210" s="18">
        <f>Model!$W$28*((drdp!B210)*XYM2!$B210+(drdp!E210)*XYM2!$C210+(drdp!H210)*XYM2!$D210)</f>
        <v>2.5287878998186564E-2</v>
      </c>
      <c r="I210" s="18">
        <f>Model!$W$28*((drdp!C210)*XYM2!$B210+(drdp!F210)*XYM2!$C210+(drdp!I210)*XYM2!$D210)</f>
        <v>-6.7758667558600379E-3</v>
      </c>
      <c r="J210" s="18">
        <f>Model!$W$28*((drdp!D210)*XYM2!$B210+(drdp!G210)*XYM2!$C210+(drdp!J210)*XYM2!$D210)</f>
        <v>0</v>
      </c>
      <c r="K210" s="21">
        <f>SUM(E$3:E209)+H210</f>
        <v>6.9527579676332829</v>
      </c>
      <c r="L210" s="21">
        <f>SUM(F$3:F209)+I210</f>
        <v>-1.8629858825963854</v>
      </c>
      <c r="M210" s="21">
        <f>SUM(G$3:G209)+J210</f>
        <v>0</v>
      </c>
      <c r="N210" s="19">
        <f t="shared" si="19"/>
        <v>48.340843356488101</v>
      </c>
      <c r="O210" s="19">
        <f t="shared" si="20"/>
        <v>3.4707163987534333</v>
      </c>
      <c r="P210" s="19">
        <f t="shared" si="21"/>
        <v>0</v>
      </c>
      <c r="Q210" s="19">
        <f t="shared" si="22"/>
        <v>-12.952889938810342</v>
      </c>
      <c r="R210" s="19">
        <f t="shared" si="23"/>
        <v>0</v>
      </c>
      <c r="S210" s="19">
        <f t="shared" si="24"/>
        <v>0</v>
      </c>
    </row>
    <row r="211" spans="1:19" x14ac:dyDescent="0.25">
      <c r="A211" s="26">
        <f>Wellpath!E211</f>
        <v>6240</v>
      </c>
      <c r="B211" s="22">
        <v>0</v>
      </c>
      <c r="C211" s="22">
        <v>0</v>
      </c>
      <c r="D211" s="22">
        <v>-1</v>
      </c>
      <c r="E211" s="20">
        <f>Model!$W$28*((drdp!B211+drdp!K211)*XYM2!$B211+(drdp!E211+drdp!N211)*XYM2!$C211+(drdp!H211+drdp!Q211)*XYM2!$D211)</f>
        <v>5.0575757996373129E-2</v>
      </c>
      <c r="F211" s="20">
        <f>Model!$W$28*((drdp!C211+drdp!L211)*XYM2!$B211+(drdp!F211+drdp!O211)*XYM2!$C211+(drdp!I211+drdp!R211)*XYM2!$D211)</f>
        <v>-1.3551733511720076E-2</v>
      </c>
      <c r="G211" s="20">
        <f>Model!$W$28*((drdp!D211+drdp!M211)*XYM2!$B211+(drdp!G211+drdp!P211)*XYM2!$C211+(drdp!J211+drdp!S211)*XYM2!$D211)</f>
        <v>0</v>
      </c>
      <c r="H211" s="18">
        <f>Model!$W$28*((drdp!B211)*XYM2!$B211+(drdp!E211)*XYM2!$C211+(drdp!H211)*XYM2!$D211)</f>
        <v>2.5287878998186564E-2</v>
      </c>
      <c r="I211" s="18">
        <f>Model!$W$28*((drdp!C211)*XYM2!$B211+(drdp!F211)*XYM2!$C211+(drdp!I211)*XYM2!$D211)</f>
        <v>-6.7758667558600379E-3</v>
      </c>
      <c r="J211" s="18">
        <f>Model!$W$28*((drdp!D211)*XYM2!$B211+(drdp!G211)*XYM2!$C211+(drdp!J211)*XYM2!$D211)</f>
        <v>0</v>
      </c>
      <c r="K211" s="21">
        <f>SUM(E$3:E210)+H211</f>
        <v>7.0033337256296564</v>
      </c>
      <c r="L211" s="21">
        <f>SUM(F$3:F210)+I211</f>
        <v>-1.8765376161081055</v>
      </c>
      <c r="M211" s="21">
        <f>SUM(G$3:G210)+J211</f>
        <v>0</v>
      </c>
      <c r="N211" s="19">
        <f t="shared" si="19"/>
        <v>49.046683272541763</v>
      </c>
      <c r="O211" s="19">
        <f t="shared" si="20"/>
        <v>3.5213934246686915</v>
      </c>
      <c r="P211" s="19">
        <f t="shared" si="21"/>
        <v>0</v>
      </c>
      <c r="Q211" s="19">
        <f t="shared" si="22"/>
        <v>-13.142019174302572</v>
      </c>
      <c r="R211" s="19">
        <f t="shared" si="23"/>
        <v>0</v>
      </c>
      <c r="S211" s="19">
        <f t="shared" si="24"/>
        <v>0</v>
      </c>
    </row>
    <row r="212" spans="1:19" x14ac:dyDescent="0.25">
      <c r="A212" s="26">
        <f>Wellpath!E212</f>
        <v>6270</v>
      </c>
      <c r="B212" s="22">
        <v>0</v>
      </c>
      <c r="C212" s="22">
        <v>0</v>
      </c>
      <c r="D212" s="22">
        <v>-1</v>
      </c>
      <c r="E212" s="20">
        <f>Model!$W$28*((drdp!B212+drdp!K212)*XYM2!$B212+(drdp!E212+drdp!N212)*XYM2!$C212+(drdp!H212+drdp!Q212)*XYM2!$D212)</f>
        <v>5.0575757996373129E-2</v>
      </c>
      <c r="F212" s="20">
        <f>Model!$W$28*((drdp!C212+drdp!L212)*XYM2!$B212+(drdp!F212+drdp!O212)*XYM2!$C212+(drdp!I212+drdp!R212)*XYM2!$D212)</f>
        <v>-1.3551733511720076E-2</v>
      </c>
      <c r="G212" s="20">
        <f>Model!$W$28*((drdp!D212+drdp!M212)*XYM2!$B212+(drdp!G212+drdp!P212)*XYM2!$C212+(drdp!J212+drdp!S212)*XYM2!$D212)</f>
        <v>0</v>
      </c>
      <c r="H212" s="18">
        <f>Model!$W$28*((drdp!B212)*XYM2!$B212+(drdp!E212)*XYM2!$C212+(drdp!H212)*XYM2!$D212)</f>
        <v>2.5287878998186564E-2</v>
      </c>
      <c r="I212" s="18">
        <f>Model!$W$28*((drdp!C212)*XYM2!$B212+(drdp!F212)*XYM2!$C212+(drdp!I212)*XYM2!$D212)</f>
        <v>-6.7758667558600379E-3</v>
      </c>
      <c r="J212" s="18">
        <f>Model!$W$28*((drdp!D212)*XYM2!$B212+(drdp!G212)*XYM2!$C212+(drdp!J212)*XYM2!$D212)</f>
        <v>0</v>
      </c>
      <c r="K212" s="21">
        <f>SUM(E$3:E211)+H212</f>
        <v>7.0539094836260299</v>
      </c>
      <c r="L212" s="21">
        <f>SUM(F$3:F211)+I212</f>
        <v>-1.8900893496198257</v>
      </c>
      <c r="M212" s="21">
        <f>SUM(G$3:G211)+J212</f>
        <v>0</v>
      </c>
      <c r="N212" s="19">
        <f t="shared" si="19"/>
        <v>49.75763900318924</v>
      </c>
      <c r="O212" s="19">
        <f t="shared" si="20"/>
        <v>3.5724377495462956</v>
      </c>
      <c r="P212" s="19">
        <f t="shared" si="21"/>
        <v>0</v>
      </c>
      <c r="Q212" s="19">
        <f t="shared" si="22"/>
        <v>-13.332519188183843</v>
      </c>
      <c r="R212" s="19">
        <f t="shared" si="23"/>
        <v>0</v>
      </c>
      <c r="S212" s="19">
        <f t="shared" si="24"/>
        <v>0</v>
      </c>
    </row>
    <row r="213" spans="1:19" x14ac:dyDescent="0.25">
      <c r="A213" s="26">
        <f>Wellpath!E213</f>
        <v>6300</v>
      </c>
      <c r="B213" s="22">
        <v>0</v>
      </c>
      <c r="C213" s="22">
        <v>0</v>
      </c>
      <c r="D213" s="22">
        <v>-1</v>
      </c>
      <c r="E213" s="20">
        <f>Model!$W$28*((drdp!B213+drdp!K213)*XYM2!$B213+(drdp!E213+drdp!N213)*XYM2!$C213+(drdp!H213+drdp!Q213)*XYM2!$D213)</f>
        <v>5.0575757996373129E-2</v>
      </c>
      <c r="F213" s="20">
        <f>Model!$W$28*((drdp!C213+drdp!L213)*XYM2!$B213+(drdp!F213+drdp!O213)*XYM2!$C213+(drdp!I213+drdp!R213)*XYM2!$D213)</f>
        <v>-1.3551733511720076E-2</v>
      </c>
      <c r="G213" s="20">
        <f>Model!$W$28*((drdp!D213+drdp!M213)*XYM2!$B213+(drdp!G213+drdp!P213)*XYM2!$C213+(drdp!J213+drdp!S213)*XYM2!$D213)</f>
        <v>0</v>
      </c>
      <c r="H213" s="18">
        <f>Model!$W$28*((drdp!B213)*XYM2!$B213+(drdp!E213)*XYM2!$C213+(drdp!H213)*XYM2!$D213)</f>
        <v>2.5287878998186564E-2</v>
      </c>
      <c r="I213" s="18">
        <f>Model!$W$28*((drdp!C213)*XYM2!$B213+(drdp!F213)*XYM2!$C213+(drdp!I213)*XYM2!$D213)</f>
        <v>-6.7758667558600379E-3</v>
      </c>
      <c r="J213" s="18">
        <f>Model!$W$28*((drdp!D213)*XYM2!$B213+(drdp!G213)*XYM2!$C213+(drdp!J213)*XYM2!$D213)</f>
        <v>0</v>
      </c>
      <c r="K213" s="21">
        <f>SUM(E$3:E212)+H213</f>
        <v>7.1044852416224034</v>
      </c>
      <c r="L213" s="21">
        <f>SUM(F$3:F212)+I213</f>
        <v>-1.9036410831315458</v>
      </c>
      <c r="M213" s="21">
        <f>SUM(G$3:G212)+J213</f>
        <v>0</v>
      </c>
      <c r="N213" s="19">
        <f t="shared" si="19"/>
        <v>50.473710548430539</v>
      </c>
      <c r="O213" s="19">
        <f t="shared" si="20"/>
        <v>3.6238493733862449</v>
      </c>
      <c r="P213" s="19">
        <f t="shared" si="21"/>
        <v>0</v>
      </c>
      <c r="Q213" s="19">
        <f t="shared" si="22"/>
        <v>-13.524389980454155</v>
      </c>
      <c r="R213" s="19">
        <f t="shared" si="23"/>
        <v>0</v>
      </c>
      <c r="S213" s="19">
        <f t="shared" si="24"/>
        <v>0</v>
      </c>
    </row>
    <row r="214" spans="1:19" x14ac:dyDescent="0.25">
      <c r="A214" s="26">
        <f>Wellpath!E214</f>
        <v>6330</v>
      </c>
      <c r="B214" s="22">
        <v>0</v>
      </c>
      <c r="C214" s="22">
        <v>0</v>
      </c>
      <c r="D214" s="22">
        <v>-1</v>
      </c>
      <c r="E214" s="20">
        <f>Model!$W$28*((drdp!B214+drdp!K214)*XYM2!$B214+(drdp!E214+drdp!N214)*XYM2!$C214+(drdp!H214+drdp!Q214)*XYM2!$D214)</f>
        <v>5.0575757996373129E-2</v>
      </c>
      <c r="F214" s="20">
        <f>Model!$W$28*((drdp!C214+drdp!L214)*XYM2!$B214+(drdp!F214+drdp!O214)*XYM2!$C214+(drdp!I214+drdp!R214)*XYM2!$D214)</f>
        <v>-1.3551733511720076E-2</v>
      </c>
      <c r="G214" s="20">
        <f>Model!$W$28*((drdp!D214+drdp!M214)*XYM2!$B214+(drdp!G214+drdp!P214)*XYM2!$C214+(drdp!J214+drdp!S214)*XYM2!$D214)</f>
        <v>0</v>
      </c>
      <c r="H214" s="18">
        <f>Model!$W$28*((drdp!B214)*XYM2!$B214+(drdp!E214)*XYM2!$C214+(drdp!H214)*XYM2!$D214)</f>
        <v>2.5287878998186564E-2</v>
      </c>
      <c r="I214" s="18">
        <f>Model!$W$28*((drdp!C214)*XYM2!$B214+(drdp!F214)*XYM2!$C214+(drdp!I214)*XYM2!$D214)</f>
        <v>-6.7758667558600379E-3</v>
      </c>
      <c r="J214" s="18">
        <f>Model!$W$28*((drdp!D214)*XYM2!$B214+(drdp!G214)*XYM2!$C214+(drdp!J214)*XYM2!$D214)</f>
        <v>0</v>
      </c>
      <c r="K214" s="21">
        <f>SUM(E$3:E213)+H214</f>
        <v>7.1550609996187768</v>
      </c>
      <c r="L214" s="21">
        <f>SUM(F$3:F213)+I214</f>
        <v>-1.9171928166432659</v>
      </c>
      <c r="M214" s="21">
        <f>SUM(G$3:G213)+J214</f>
        <v>0</v>
      </c>
      <c r="N214" s="19">
        <f t="shared" si="19"/>
        <v>51.194897908265652</v>
      </c>
      <c r="O214" s="19">
        <f t="shared" si="20"/>
        <v>3.6756282961885396</v>
      </c>
      <c r="P214" s="19">
        <f t="shared" si="21"/>
        <v>0</v>
      </c>
      <c r="Q214" s="19">
        <f t="shared" si="22"/>
        <v>-13.717631551113504</v>
      </c>
      <c r="R214" s="19">
        <f t="shared" si="23"/>
        <v>0</v>
      </c>
      <c r="S214" s="19">
        <f t="shared" si="24"/>
        <v>0</v>
      </c>
    </row>
    <row r="215" spans="1:19" x14ac:dyDescent="0.25">
      <c r="A215" s="26">
        <f>Wellpath!E215</f>
        <v>6360</v>
      </c>
      <c r="B215" s="22">
        <v>0</v>
      </c>
      <c r="C215" s="22">
        <v>0</v>
      </c>
      <c r="D215" s="22">
        <v>-1</v>
      </c>
      <c r="E215" s="20">
        <f>Model!$W$28*((drdp!B215+drdp!K215)*XYM2!$B215+(drdp!E215+drdp!N215)*XYM2!$C215+(drdp!H215+drdp!Q215)*XYM2!$D215)</f>
        <v>5.0575757996373129E-2</v>
      </c>
      <c r="F215" s="20">
        <f>Model!$W$28*((drdp!C215+drdp!L215)*XYM2!$B215+(drdp!F215+drdp!O215)*XYM2!$C215+(drdp!I215+drdp!R215)*XYM2!$D215)</f>
        <v>-1.3551733511720076E-2</v>
      </c>
      <c r="G215" s="20">
        <f>Model!$W$28*((drdp!D215+drdp!M215)*XYM2!$B215+(drdp!G215+drdp!P215)*XYM2!$C215+(drdp!J215+drdp!S215)*XYM2!$D215)</f>
        <v>0</v>
      </c>
      <c r="H215" s="18">
        <f>Model!$W$28*((drdp!B215)*XYM2!$B215+(drdp!E215)*XYM2!$C215+(drdp!H215)*XYM2!$D215)</f>
        <v>2.5287878998186564E-2</v>
      </c>
      <c r="I215" s="18">
        <f>Model!$W$28*((drdp!C215)*XYM2!$B215+(drdp!F215)*XYM2!$C215+(drdp!I215)*XYM2!$D215)</f>
        <v>-6.7758667558600379E-3</v>
      </c>
      <c r="J215" s="18">
        <f>Model!$W$28*((drdp!D215)*XYM2!$B215+(drdp!G215)*XYM2!$C215+(drdp!J215)*XYM2!$D215)</f>
        <v>0</v>
      </c>
      <c r="K215" s="21">
        <f>SUM(E$3:E214)+H215</f>
        <v>7.2056367576151503</v>
      </c>
      <c r="L215" s="21">
        <f>SUM(F$3:F214)+I215</f>
        <v>-1.930744550154986</v>
      </c>
      <c r="M215" s="21">
        <f>SUM(G$3:G214)+J215</f>
        <v>0</v>
      </c>
      <c r="N215" s="19">
        <f t="shared" si="19"/>
        <v>51.92120108269458</v>
      </c>
      <c r="O215" s="19">
        <f t="shared" si="20"/>
        <v>3.7277745179531792</v>
      </c>
      <c r="P215" s="19">
        <f t="shared" si="21"/>
        <v>0</v>
      </c>
      <c r="Q215" s="19">
        <f t="shared" si="22"/>
        <v>-13.912243900161895</v>
      </c>
      <c r="R215" s="19">
        <f t="shared" si="23"/>
        <v>0</v>
      </c>
      <c r="S215" s="19">
        <f t="shared" si="24"/>
        <v>0</v>
      </c>
    </row>
    <row r="216" spans="1:19" x14ac:dyDescent="0.25">
      <c r="A216" s="26">
        <f>Wellpath!E216</f>
        <v>6390</v>
      </c>
      <c r="B216" s="22">
        <v>0</v>
      </c>
      <c r="C216" s="22">
        <v>0</v>
      </c>
      <c r="D216" s="22">
        <v>-1</v>
      </c>
      <c r="E216" s="20">
        <f>Model!$W$28*((drdp!B216+drdp!K216)*XYM2!$B216+(drdp!E216+drdp!N216)*XYM2!$C216+(drdp!H216+drdp!Q216)*XYM2!$D216)</f>
        <v>5.0575757996373129E-2</v>
      </c>
      <c r="F216" s="20">
        <f>Model!$W$28*((drdp!C216+drdp!L216)*XYM2!$B216+(drdp!F216+drdp!O216)*XYM2!$C216+(drdp!I216+drdp!R216)*XYM2!$D216)</f>
        <v>-1.3551733511720076E-2</v>
      </c>
      <c r="G216" s="20">
        <f>Model!$W$28*((drdp!D216+drdp!M216)*XYM2!$B216+(drdp!G216+drdp!P216)*XYM2!$C216+(drdp!J216+drdp!S216)*XYM2!$D216)</f>
        <v>0</v>
      </c>
      <c r="H216" s="18">
        <f>Model!$W$28*((drdp!B216)*XYM2!$B216+(drdp!E216)*XYM2!$C216+(drdp!H216)*XYM2!$D216)</f>
        <v>2.5287878998186564E-2</v>
      </c>
      <c r="I216" s="18">
        <f>Model!$W$28*((drdp!C216)*XYM2!$B216+(drdp!F216)*XYM2!$C216+(drdp!I216)*XYM2!$D216)</f>
        <v>-6.7758667558600379E-3</v>
      </c>
      <c r="J216" s="18">
        <f>Model!$W$28*((drdp!D216)*XYM2!$B216+(drdp!G216)*XYM2!$C216+(drdp!J216)*XYM2!$D216)</f>
        <v>0</v>
      </c>
      <c r="K216" s="21">
        <f>SUM(E$3:E215)+H216</f>
        <v>7.2562125156115238</v>
      </c>
      <c r="L216" s="21">
        <f>SUM(F$3:F215)+I216</f>
        <v>-1.9442962836667061</v>
      </c>
      <c r="M216" s="21">
        <f>SUM(G$3:G215)+J216</f>
        <v>0</v>
      </c>
      <c r="N216" s="19">
        <f t="shared" si="19"/>
        <v>52.652620071717315</v>
      </c>
      <c r="O216" s="19">
        <f t="shared" si="20"/>
        <v>3.7802880386801645</v>
      </c>
      <c r="P216" s="19">
        <f t="shared" si="21"/>
        <v>0</v>
      </c>
      <c r="Q216" s="19">
        <f t="shared" si="22"/>
        <v>-14.108227027599327</v>
      </c>
      <c r="R216" s="19">
        <f t="shared" si="23"/>
        <v>0</v>
      </c>
      <c r="S216" s="19">
        <f t="shared" si="24"/>
        <v>0</v>
      </c>
    </row>
    <row r="217" spans="1:19" x14ac:dyDescent="0.25">
      <c r="A217" s="26">
        <f>Wellpath!E217</f>
        <v>6420</v>
      </c>
      <c r="B217" s="22">
        <v>0</v>
      </c>
      <c r="C217" s="22">
        <v>0</v>
      </c>
      <c r="D217" s="22">
        <v>-1</v>
      </c>
      <c r="E217" s="20">
        <f>Model!$W$28*((drdp!B217+drdp!K217)*XYM2!$B217+(drdp!E217+drdp!N217)*XYM2!$C217+(drdp!H217+drdp!Q217)*XYM2!$D217)</f>
        <v>5.0575757996373129E-2</v>
      </c>
      <c r="F217" s="20">
        <f>Model!$W$28*((drdp!C217+drdp!L217)*XYM2!$B217+(drdp!F217+drdp!O217)*XYM2!$C217+(drdp!I217+drdp!R217)*XYM2!$D217)</f>
        <v>-1.3551733511720076E-2</v>
      </c>
      <c r="G217" s="20">
        <f>Model!$W$28*((drdp!D217+drdp!M217)*XYM2!$B217+(drdp!G217+drdp!P217)*XYM2!$C217+(drdp!J217+drdp!S217)*XYM2!$D217)</f>
        <v>0</v>
      </c>
      <c r="H217" s="18">
        <f>Model!$W$28*((drdp!B217)*XYM2!$B217+(drdp!E217)*XYM2!$C217+(drdp!H217)*XYM2!$D217)</f>
        <v>2.5287878998186564E-2</v>
      </c>
      <c r="I217" s="18">
        <f>Model!$W$28*((drdp!C217)*XYM2!$B217+(drdp!F217)*XYM2!$C217+(drdp!I217)*XYM2!$D217)</f>
        <v>-6.7758667558600379E-3</v>
      </c>
      <c r="J217" s="18">
        <f>Model!$W$28*((drdp!D217)*XYM2!$B217+(drdp!G217)*XYM2!$C217+(drdp!J217)*XYM2!$D217)</f>
        <v>0</v>
      </c>
      <c r="K217" s="21">
        <f>SUM(E$3:E216)+H217</f>
        <v>7.3067882736078973</v>
      </c>
      <c r="L217" s="21">
        <f>SUM(F$3:F216)+I217</f>
        <v>-1.9578480171784263</v>
      </c>
      <c r="M217" s="21">
        <f>SUM(G$3:G216)+J217</f>
        <v>0</v>
      </c>
      <c r="N217" s="19">
        <f t="shared" si="19"/>
        <v>53.38915487533388</v>
      </c>
      <c r="O217" s="19">
        <f t="shared" si="20"/>
        <v>3.8331688583694952</v>
      </c>
      <c r="P217" s="19">
        <f t="shared" si="21"/>
        <v>0</v>
      </c>
      <c r="Q217" s="19">
        <f t="shared" si="22"/>
        <v>-14.305580933425798</v>
      </c>
      <c r="R217" s="19">
        <f t="shared" si="23"/>
        <v>0</v>
      </c>
      <c r="S217" s="19">
        <f t="shared" si="24"/>
        <v>0</v>
      </c>
    </row>
    <row r="218" spans="1:19" x14ac:dyDescent="0.25">
      <c r="A218" s="26">
        <f>Wellpath!E218</f>
        <v>6450</v>
      </c>
      <c r="B218" s="22">
        <v>0</v>
      </c>
      <c r="C218" s="22">
        <v>0</v>
      </c>
      <c r="D218" s="22">
        <v>-1</v>
      </c>
      <c r="E218" s="20">
        <f>Model!$W$28*((drdp!B218+drdp!K218)*XYM2!$B218+(drdp!E218+drdp!N218)*XYM2!$C218+(drdp!H218+drdp!Q218)*XYM2!$D218)</f>
        <v>5.0575757996373129E-2</v>
      </c>
      <c r="F218" s="20">
        <f>Model!$W$28*((drdp!C218+drdp!L218)*XYM2!$B218+(drdp!F218+drdp!O218)*XYM2!$C218+(drdp!I218+drdp!R218)*XYM2!$D218)</f>
        <v>-1.3551733511720076E-2</v>
      </c>
      <c r="G218" s="20">
        <f>Model!$W$28*((drdp!D218+drdp!M218)*XYM2!$B218+(drdp!G218+drdp!P218)*XYM2!$C218+(drdp!J218+drdp!S218)*XYM2!$D218)</f>
        <v>0</v>
      </c>
      <c r="H218" s="18">
        <f>Model!$W$28*((drdp!B218)*XYM2!$B218+(drdp!E218)*XYM2!$C218+(drdp!H218)*XYM2!$D218)</f>
        <v>2.5287878998186564E-2</v>
      </c>
      <c r="I218" s="18">
        <f>Model!$W$28*((drdp!C218)*XYM2!$B218+(drdp!F218)*XYM2!$C218+(drdp!I218)*XYM2!$D218)</f>
        <v>-6.7758667558600379E-3</v>
      </c>
      <c r="J218" s="18">
        <f>Model!$W$28*((drdp!D218)*XYM2!$B218+(drdp!G218)*XYM2!$C218+(drdp!J218)*XYM2!$D218)</f>
        <v>0</v>
      </c>
      <c r="K218" s="21">
        <f>SUM(E$3:E217)+H218</f>
        <v>7.3573640316042708</v>
      </c>
      <c r="L218" s="21">
        <f>SUM(F$3:F217)+I218</f>
        <v>-1.9713997506901464</v>
      </c>
      <c r="M218" s="21">
        <f>SUM(G$3:G217)+J218</f>
        <v>0</v>
      </c>
      <c r="N218" s="19">
        <f t="shared" si="19"/>
        <v>54.130805493544251</v>
      </c>
      <c r="O218" s="19">
        <f t="shared" si="20"/>
        <v>3.8864169770211712</v>
      </c>
      <c r="P218" s="19">
        <f t="shared" si="21"/>
        <v>0</v>
      </c>
      <c r="Q218" s="19">
        <f t="shared" si="22"/>
        <v>-14.504305617641309</v>
      </c>
      <c r="R218" s="19">
        <f t="shared" si="23"/>
        <v>0</v>
      </c>
      <c r="S218" s="19">
        <f t="shared" si="24"/>
        <v>0</v>
      </c>
    </row>
    <row r="219" spans="1:19" x14ac:dyDescent="0.25">
      <c r="A219" s="26">
        <f>Wellpath!E219</f>
        <v>6480</v>
      </c>
      <c r="B219" s="22">
        <v>0</v>
      </c>
      <c r="C219" s="22">
        <v>0</v>
      </c>
      <c r="D219" s="22">
        <v>-1</v>
      </c>
      <c r="E219" s="20">
        <f>Model!$W$28*((drdp!B219+drdp!K219)*XYM2!$B219+(drdp!E219+drdp!N219)*XYM2!$C219+(drdp!H219+drdp!Q219)*XYM2!$D219)</f>
        <v>5.0575757996373129E-2</v>
      </c>
      <c r="F219" s="20">
        <f>Model!$W$28*((drdp!C219+drdp!L219)*XYM2!$B219+(drdp!F219+drdp!O219)*XYM2!$C219+(drdp!I219+drdp!R219)*XYM2!$D219)</f>
        <v>-1.3551733511720076E-2</v>
      </c>
      <c r="G219" s="20">
        <f>Model!$W$28*((drdp!D219+drdp!M219)*XYM2!$B219+(drdp!G219+drdp!P219)*XYM2!$C219+(drdp!J219+drdp!S219)*XYM2!$D219)</f>
        <v>0</v>
      </c>
      <c r="H219" s="18">
        <f>Model!$W$28*((drdp!B219)*XYM2!$B219+(drdp!E219)*XYM2!$C219+(drdp!H219)*XYM2!$D219)</f>
        <v>2.5287878998186564E-2</v>
      </c>
      <c r="I219" s="18">
        <f>Model!$W$28*((drdp!C219)*XYM2!$B219+(drdp!F219)*XYM2!$C219+(drdp!I219)*XYM2!$D219)</f>
        <v>-6.7758667558600379E-3</v>
      </c>
      <c r="J219" s="18">
        <f>Model!$W$28*((drdp!D219)*XYM2!$B219+(drdp!G219)*XYM2!$C219+(drdp!J219)*XYM2!$D219)</f>
        <v>0</v>
      </c>
      <c r="K219" s="21">
        <f>SUM(E$3:E218)+H219</f>
        <v>7.4079397896006443</v>
      </c>
      <c r="L219" s="21">
        <f>SUM(F$3:F218)+I219</f>
        <v>-1.9849514842018665</v>
      </c>
      <c r="M219" s="21">
        <f>SUM(G$3:G218)+J219</f>
        <v>0</v>
      </c>
      <c r="N219" s="19">
        <f t="shared" si="19"/>
        <v>54.877571926348438</v>
      </c>
      <c r="O219" s="19">
        <f t="shared" si="20"/>
        <v>3.9400323946351925</v>
      </c>
      <c r="P219" s="19">
        <f t="shared" si="21"/>
        <v>0</v>
      </c>
      <c r="Q219" s="19">
        <f t="shared" si="22"/>
        <v>-14.704401080245862</v>
      </c>
      <c r="R219" s="19">
        <f t="shared" si="23"/>
        <v>0</v>
      </c>
      <c r="S219" s="19">
        <f t="shared" si="24"/>
        <v>0</v>
      </c>
    </row>
    <row r="220" spans="1:19" x14ac:dyDescent="0.25">
      <c r="A220" s="26">
        <f>Wellpath!E220</f>
        <v>6510</v>
      </c>
      <c r="B220" s="22">
        <v>0</v>
      </c>
      <c r="C220" s="22">
        <v>0</v>
      </c>
      <c r="D220" s="22">
        <v>-1</v>
      </c>
      <c r="E220" s="20">
        <f>Model!$W$28*((drdp!B220+drdp!K220)*XYM2!$B220+(drdp!E220+drdp!N220)*XYM2!$C220+(drdp!H220+drdp!Q220)*XYM2!$D220)</f>
        <v>5.0575757996373129E-2</v>
      </c>
      <c r="F220" s="20">
        <f>Model!$W$28*((drdp!C220+drdp!L220)*XYM2!$B220+(drdp!F220+drdp!O220)*XYM2!$C220+(drdp!I220+drdp!R220)*XYM2!$D220)</f>
        <v>-1.3551733511720076E-2</v>
      </c>
      <c r="G220" s="20">
        <f>Model!$W$28*((drdp!D220+drdp!M220)*XYM2!$B220+(drdp!G220+drdp!P220)*XYM2!$C220+(drdp!J220+drdp!S220)*XYM2!$D220)</f>
        <v>0</v>
      </c>
      <c r="H220" s="18">
        <f>Model!$W$28*((drdp!B220)*XYM2!$B220+(drdp!E220)*XYM2!$C220+(drdp!H220)*XYM2!$D220)</f>
        <v>2.5287878998186564E-2</v>
      </c>
      <c r="I220" s="18">
        <f>Model!$W$28*((drdp!C220)*XYM2!$B220+(drdp!F220)*XYM2!$C220+(drdp!I220)*XYM2!$D220)</f>
        <v>-6.7758667558600379E-3</v>
      </c>
      <c r="J220" s="18">
        <f>Model!$W$28*((drdp!D220)*XYM2!$B220+(drdp!G220)*XYM2!$C220+(drdp!J220)*XYM2!$D220)</f>
        <v>0</v>
      </c>
      <c r="K220" s="21">
        <f>SUM(E$3:E219)+H220</f>
        <v>7.4585155475970177</v>
      </c>
      <c r="L220" s="21">
        <f>SUM(F$3:F219)+I220</f>
        <v>-1.9985032177135866</v>
      </c>
      <c r="M220" s="21">
        <f>SUM(G$3:G219)+J220</f>
        <v>0</v>
      </c>
      <c r="N220" s="19">
        <f t="shared" si="19"/>
        <v>55.629454173746439</v>
      </c>
      <c r="O220" s="19">
        <f t="shared" si="20"/>
        <v>3.9940151112115596</v>
      </c>
      <c r="P220" s="19">
        <f t="shared" si="21"/>
        <v>0</v>
      </c>
      <c r="Q220" s="19">
        <f t="shared" si="22"/>
        <v>-14.905867321239453</v>
      </c>
      <c r="R220" s="19">
        <f t="shared" si="23"/>
        <v>0</v>
      </c>
      <c r="S220" s="19">
        <f t="shared" si="24"/>
        <v>0</v>
      </c>
    </row>
    <row r="221" spans="1:19" x14ac:dyDescent="0.25">
      <c r="A221" s="26">
        <f>Wellpath!E221</f>
        <v>6540</v>
      </c>
      <c r="B221" s="22">
        <v>0</v>
      </c>
      <c r="C221" s="22">
        <v>0</v>
      </c>
      <c r="D221" s="22">
        <v>-1</v>
      </c>
      <c r="E221" s="20">
        <f>Model!$W$28*((drdp!B221+drdp!K221)*XYM2!$B221+(drdp!E221+drdp!N221)*XYM2!$C221+(drdp!H221+drdp!Q221)*XYM2!$D221)</f>
        <v>5.0575757996373129E-2</v>
      </c>
      <c r="F221" s="20">
        <f>Model!$W$28*((drdp!C221+drdp!L221)*XYM2!$B221+(drdp!F221+drdp!O221)*XYM2!$C221+(drdp!I221+drdp!R221)*XYM2!$D221)</f>
        <v>-1.3551733511720076E-2</v>
      </c>
      <c r="G221" s="20">
        <f>Model!$W$28*((drdp!D221+drdp!M221)*XYM2!$B221+(drdp!G221+drdp!P221)*XYM2!$C221+(drdp!J221+drdp!S221)*XYM2!$D221)</f>
        <v>0</v>
      </c>
      <c r="H221" s="18">
        <f>Model!$W$28*((drdp!B221)*XYM2!$B221+(drdp!E221)*XYM2!$C221+(drdp!H221)*XYM2!$D221)</f>
        <v>2.5287878998186564E-2</v>
      </c>
      <c r="I221" s="18">
        <f>Model!$W$28*((drdp!C221)*XYM2!$B221+(drdp!F221)*XYM2!$C221+(drdp!I221)*XYM2!$D221)</f>
        <v>-6.7758667558600379E-3</v>
      </c>
      <c r="J221" s="18">
        <f>Model!$W$28*((drdp!D221)*XYM2!$B221+(drdp!G221)*XYM2!$C221+(drdp!J221)*XYM2!$D221)</f>
        <v>0</v>
      </c>
      <c r="K221" s="21">
        <f>SUM(E$3:E220)+H221</f>
        <v>7.5090913055933912</v>
      </c>
      <c r="L221" s="21">
        <f>SUM(F$3:F220)+I221</f>
        <v>-2.012054951225307</v>
      </c>
      <c r="M221" s="21">
        <f>SUM(G$3:G220)+J221</f>
        <v>0</v>
      </c>
      <c r="N221" s="19">
        <f t="shared" si="19"/>
        <v>56.386452235738261</v>
      </c>
      <c r="O221" s="19">
        <f t="shared" si="20"/>
        <v>4.048365126750272</v>
      </c>
      <c r="P221" s="19">
        <f t="shared" si="21"/>
        <v>0</v>
      </c>
      <c r="Q221" s="19">
        <f t="shared" si="22"/>
        <v>-15.108704340622088</v>
      </c>
      <c r="R221" s="19">
        <f t="shared" si="23"/>
        <v>0</v>
      </c>
      <c r="S221" s="19">
        <f t="shared" si="24"/>
        <v>0</v>
      </c>
    </row>
    <row r="222" spans="1:19" x14ac:dyDescent="0.25">
      <c r="A222" s="26">
        <f>Wellpath!E222</f>
        <v>6570</v>
      </c>
      <c r="B222" s="22">
        <v>0</v>
      </c>
      <c r="C222" s="22">
        <v>0</v>
      </c>
      <c r="D222" s="22">
        <v>-1</v>
      </c>
      <c r="E222" s="20">
        <f>Model!$W$28*((drdp!B222+drdp!K222)*XYM2!$B222+(drdp!E222+drdp!N222)*XYM2!$C222+(drdp!H222+drdp!Q222)*XYM2!$D222)</f>
        <v>5.0575757996373129E-2</v>
      </c>
      <c r="F222" s="20">
        <f>Model!$W$28*((drdp!C222+drdp!L222)*XYM2!$B222+(drdp!F222+drdp!O222)*XYM2!$C222+(drdp!I222+drdp!R222)*XYM2!$D222)</f>
        <v>-1.3551733511720076E-2</v>
      </c>
      <c r="G222" s="20">
        <f>Model!$W$28*((drdp!D222+drdp!M222)*XYM2!$B222+(drdp!G222+drdp!P222)*XYM2!$C222+(drdp!J222+drdp!S222)*XYM2!$D222)</f>
        <v>0</v>
      </c>
      <c r="H222" s="18">
        <f>Model!$W$28*((drdp!B222)*XYM2!$B222+(drdp!E222)*XYM2!$C222+(drdp!H222)*XYM2!$D222)</f>
        <v>2.5287878998186564E-2</v>
      </c>
      <c r="I222" s="18">
        <f>Model!$W$28*((drdp!C222)*XYM2!$B222+(drdp!F222)*XYM2!$C222+(drdp!I222)*XYM2!$D222)</f>
        <v>-6.7758667558600379E-3</v>
      </c>
      <c r="J222" s="18">
        <f>Model!$W$28*((drdp!D222)*XYM2!$B222+(drdp!G222)*XYM2!$C222+(drdp!J222)*XYM2!$D222)</f>
        <v>0</v>
      </c>
      <c r="K222" s="21">
        <f>SUM(E$3:E221)+H222</f>
        <v>7.5596670635897647</v>
      </c>
      <c r="L222" s="21">
        <f>SUM(F$3:F221)+I222</f>
        <v>-2.0256066847370269</v>
      </c>
      <c r="M222" s="21">
        <f>SUM(G$3:G221)+J222</f>
        <v>0</v>
      </c>
      <c r="N222" s="19">
        <f t="shared" si="19"/>
        <v>57.148566112323898</v>
      </c>
      <c r="O222" s="19">
        <f t="shared" si="20"/>
        <v>4.1030824412513294</v>
      </c>
      <c r="P222" s="19">
        <f t="shared" si="21"/>
        <v>0</v>
      </c>
      <c r="Q222" s="19">
        <f t="shared" si="22"/>
        <v>-15.312912138393758</v>
      </c>
      <c r="R222" s="19">
        <f t="shared" si="23"/>
        <v>0</v>
      </c>
      <c r="S222" s="19">
        <f t="shared" si="24"/>
        <v>0</v>
      </c>
    </row>
    <row r="223" spans="1:19" x14ac:dyDescent="0.25">
      <c r="A223" s="26">
        <f>Wellpath!E223</f>
        <v>6600</v>
      </c>
      <c r="B223" s="22">
        <v>0</v>
      </c>
      <c r="C223" s="22">
        <v>0</v>
      </c>
      <c r="D223" s="22">
        <v>-1</v>
      </c>
      <c r="E223" s="20">
        <f>Model!$W$28*((drdp!B223+drdp!K223)*XYM2!$B223+(drdp!E223+drdp!N223)*XYM2!$C223+(drdp!H223+drdp!Q223)*XYM2!$D223)</f>
        <v>5.0575757996373129E-2</v>
      </c>
      <c r="F223" s="20">
        <f>Model!$W$28*((drdp!C223+drdp!L223)*XYM2!$B223+(drdp!F223+drdp!O223)*XYM2!$C223+(drdp!I223+drdp!R223)*XYM2!$D223)</f>
        <v>-1.3551733511720076E-2</v>
      </c>
      <c r="G223" s="20">
        <f>Model!$W$28*((drdp!D223+drdp!M223)*XYM2!$B223+(drdp!G223+drdp!P223)*XYM2!$C223+(drdp!J223+drdp!S223)*XYM2!$D223)</f>
        <v>0</v>
      </c>
      <c r="H223" s="18">
        <f>Model!$W$28*((drdp!B223)*XYM2!$B223+(drdp!E223)*XYM2!$C223+(drdp!H223)*XYM2!$D223)</f>
        <v>2.5287878998186564E-2</v>
      </c>
      <c r="I223" s="18">
        <f>Model!$W$28*((drdp!C223)*XYM2!$B223+(drdp!F223)*XYM2!$C223+(drdp!I223)*XYM2!$D223)</f>
        <v>-6.7758667558600379E-3</v>
      </c>
      <c r="J223" s="18">
        <f>Model!$W$28*((drdp!D223)*XYM2!$B223+(drdp!G223)*XYM2!$C223+(drdp!J223)*XYM2!$D223)</f>
        <v>0</v>
      </c>
      <c r="K223" s="21">
        <f>SUM(E$3:E222)+H223</f>
        <v>7.6102428215861382</v>
      </c>
      <c r="L223" s="21">
        <f>SUM(F$3:F222)+I223</f>
        <v>-2.0391584182487468</v>
      </c>
      <c r="M223" s="21">
        <f>SUM(G$3:G222)+J223</f>
        <v>0</v>
      </c>
      <c r="N223" s="19">
        <f t="shared" si="19"/>
        <v>57.915795803503343</v>
      </c>
      <c r="O223" s="19">
        <f t="shared" si="20"/>
        <v>4.1581670547147311</v>
      </c>
      <c r="P223" s="19">
        <f t="shared" si="21"/>
        <v>0</v>
      </c>
      <c r="Q223" s="19">
        <f t="shared" si="22"/>
        <v>-15.518490714554469</v>
      </c>
      <c r="R223" s="19">
        <f t="shared" si="23"/>
        <v>0</v>
      </c>
      <c r="S223" s="19">
        <f t="shared" si="24"/>
        <v>0</v>
      </c>
    </row>
    <row r="224" spans="1:19" x14ac:dyDescent="0.25">
      <c r="A224" s="26">
        <f>Wellpath!E224</f>
        <v>6630</v>
      </c>
      <c r="B224" s="22">
        <v>0</v>
      </c>
      <c r="C224" s="22">
        <v>0</v>
      </c>
      <c r="D224" s="22">
        <v>-1</v>
      </c>
      <c r="E224" s="20">
        <f>Model!$W$28*((drdp!B224+drdp!K224)*XYM2!$B224+(drdp!E224+drdp!N224)*XYM2!$C224+(drdp!H224+drdp!Q224)*XYM2!$D224)</f>
        <v>5.0575757996373129E-2</v>
      </c>
      <c r="F224" s="20">
        <f>Model!$W$28*((drdp!C224+drdp!L224)*XYM2!$B224+(drdp!F224+drdp!O224)*XYM2!$C224+(drdp!I224+drdp!R224)*XYM2!$D224)</f>
        <v>-1.3551733511720076E-2</v>
      </c>
      <c r="G224" s="20">
        <f>Model!$W$28*((drdp!D224+drdp!M224)*XYM2!$B224+(drdp!G224+drdp!P224)*XYM2!$C224+(drdp!J224+drdp!S224)*XYM2!$D224)</f>
        <v>0</v>
      </c>
      <c r="H224" s="18">
        <f>Model!$W$28*((drdp!B224)*XYM2!$B224+(drdp!E224)*XYM2!$C224+(drdp!H224)*XYM2!$D224)</f>
        <v>2.5287878998186564E-2</v>
      </c>
      <c r="I224" s="18">
        <f>Model!$W$28*((drdp!C224)*XYM2!$B224+(drdp!F224)*XYM2!$C224+(drdp!I224)*XYM2!$D224)</f>
        <v>-6.7758667558600379E-3</v>
      </c>
      <c r="J224" s="18">
        <f>Model!$W$28*((drdp!D224)*XYM2!$B224+(drdp!G224)*XYM2!$C224+(drdp!J224)*XYM2!$D224)</f>
        <v>0</v>
      </c>
      <c r="K224" s="21">
        <f>SUM(E$3:E223)+H224</f>
        <v>7.6608185795825117</v>
      </c>
      <c r="L224" s="21">
        <f>SUM(F$3:F223)+I224</f>
        <v>-2.0527101517604667</v>
      </c>
      <c r="M224" s="21">
        <f>SUM(G$3:G223)+J224</f>
        <v>0</v>
      </c>
      <c r="N224" s="19">
        <f t="shared" si="19"/>
        <v>58.68814130927661</v>
      </c>
      <c r="O224" s="19">
        <f t="shared" si="20"/>
        <v>4.2136189671404782</v>
      </c>
      <c r="P224" s="19">
        <f t="shared" si="21"/>
        <v>0</v>
      </c>
      <c r="Q224" s="19">
        <f t="shared" si="22"/>
        <v>-15.72544006910422</v>
      </c>
      <c r="R224" s="19">
        <f t="shared" si="23"/>
        <v>0</v>
      </c>
      <c r="S224" s="19">
        <f t="shared" si="24"/>
        <v>0</v>
      </c>
    </row>
    <row r="225" spans="1:19" x14ac:dyDescent="0.25">
      <c r="A225" s="26">
        <f>Wellpath!E225</f>
        <v>6660</v>
      </c>
      <c r="B225" s="22">
        <v>0</v>
      </c>
      <c r="C225" s="22">
        <v>0</v>
      </c>
      <c r="D225" s="22">
        <v>-1</v>
      </c>
      <c r="E225" s="20">
        <f>Model!$W$28*((drdp!B225+drdp!K225)*XYM2!$B225+(drdp!E225+drdp!N225)*XYM2!$C225+(drdp!H225+drdp!Q225)*XYM2!$D225)</f>
        <v>5.0575757996373129E-2</v>
      </c>
      <c r="F225" s="20">
        <f>Model!$W$28*((drdp!C225+drdp!L225)*XYM2!$B225+(drdp!F225+drdp!O225)*XYM2!$C225+(drdp!I225+drdp!R225)*XYM2!$D225)</f>
        <v>-1.3551733511720076E-2</v>
      </c>
      <c r="G225" s="20">
        <f>Model!$W$28*((drdp!D225+drdp!M225)*XYM2!$B225+(drdp!G225+drdp!P225)*XYM2!$C225+(drdp!J225+drdp!S225)*XYM2!$D225)</f>
        <v>0</v>
      </c>
      <c r="H225" s="18">
        <f>Model!$W$28*((drdp!B225)*XYM2!$B225+(drdp!E225)*XYM2!$C225+(drdp!H225)*XYM2!$D225)</f>
        <v>2.5287878998186564E-2</v>
      </c>
      <c r="I225" s="18">
        <f>Model!$W$28*((drdp!C225)*XYM2!$B225+(drdp!F225)*XYM2!$C225+(drdp!I225)*XYM2!$D225)</f>
        <v>-6.7758667558600379E-3</v>
      </c>
      <c r="J225" s="18">
        <f>Model!$W$28*((drdp!D225)*XYM2!$B225+(drdp!G225)*XYM2!$C225+(drdp!J225)*XYM2!$D225)</f>
        <v>0</v>
      </c>
      <c r="K225" s="21">
        <f>SUM(E$3:E224)+H225</f>
        <v>7.7113943375788851</v>
      </c>
      <c r="L225" s="21">
        <f>SUM(F$3:F224)+I225</f>
        <v>-2.0662618852721866</v>
      </c>
      <c r="M225" s="21">
        <f>SUM(G$3:G224)+J225</f>
        <v>0</v>
      </c>
      <c r="N225" s="19">
        <f t="shared" si="19"/>
        <v>59.465602629643691</v>
      </c>
      <c r="O225" s="19">
        <f t="shared" si="20"/>
        <v>4.2694381785285707</v>
      </c>
      <c r="P225" s="19">
        <f t="shared" si="21"/>
        <v>0</v>
      </c>
      <c r="Q225" s="19">
        <f t="shared" si="22"/>
        <v>-15.933760202043011</v>
      </c>
      <c r="R225" s="19">
        <f t="shared" si="23"/>
        <v>0</v>
      </c>
      <c r="S225" s="19">
        <f t="shared" si="24"/>
        <v>0</v>
      </c>
    </row>
    <row r="226" spans="1:19" x14ac:dyDescent="0.25">
      <c r="A226" s="26">
        <f>Wellpath!E226</f>
        <v>6690</v>
      </c>
      <c r="B226" s="22">
        <v>0</v>
      </c>
      <c r="C226" s="22">
        <v>0</v>
      </c>
      <c r="D226" s="22">
        <v>-1</v>
      </c>
      <c r="E226" s="20">
        <f>Model!$W$28*((drdp!B226+drdp!K226)*XYM2!$B226+(drdp!E226+drdp!N226)*XYM2!$C226+(drdp!H226+drdp!Q226)*XYM2!$D226)</f>
        <v>5.0575757996373129E-2</v>
      </c>
      <c r="F226" s="20">
        <f>Model!$W$28*((drdp!C226+drdp!L226)*XYM2!$B226+(drdp!F226+drdp!O226)*XYM2!$C226+(drdp!I226+drdp!R226)*XYM2!$D226)</f>
        <v>-1.3551733511720076E-2</v>
      </c>
      <c r="G226" s="20">
        <f>Model!$W$28*((drdp!D226+drdp!M226)*XYM2!$B226+(drdp!G226+drdp!P226)*XYM2!$C226+(drdp!J226+drdp!S226)*XYM2!$D226)</f>
        <v>0</v>
      </c>
      <c r="H226" s="18">
        <f>Model!$W$28*((drdp!B226)*XYM2!$B226+(drdp!E226)*XYM2!$C226+(drdp!H226)*XYM2!$D226)</f>
        <v>2.5287878998186564E-2</v>
      </c>
      <c r="I226" s="18">
        <f>Model!$W$28*((drdp!C226)*XYM2!$B226+(drdp!F226)*XYM2!$C226+(drdp!I226)*XYM2!$D226)</f>
        <v>-6.7758667558600379E-3</v>
      </c>
      <c r="J226" s="18">
        <f>Model!$W$28*((drdp!D226)*XYM2!$B226+(drdp!G226)*XYM2!$C226+(drdp!J226)*XYM2!$D226)</f>
        <v>0</v>
      </c>
      <c r="K226" s="21">
        <f>SUM(E$3:E225)+H226</f>
        <v>7.7619700955752586</v>
      </c>
      <c r="L226" s="21">
        <f>SUM(F$3:F225)+I226</f>
        <v>-2.0798136187839065</v>
      </c>
      <c r="M226" s="21">
        <f>SUM(G$3:G225)+J226</f>
        <v>0</v>
      </c>
      <c r="N226" s="19">
        <f t="shared" si="19"/>
        <v>60.248179764604586</v>
      </c>
      <c r="O226" s="19">
        <f t="shared" si="20"/>
        <v>4.3256246888790084</v>
      </c>
      <c r="P226" s="19">
        <f t="shared" si="21"/>
        <v>0</v>
      </c>
      <c r="Q226" s="19">
        <f t="shared" si="22"/>
        <v>-16.143451113370844</v>
      </c>
      <c r="R226" s="19">
        <f t="shared" si="23"/>
        <v>0</v>
      </c>
      <c r="S226" s="19">
        <f t="shared" si="24"/>
        <v>0</v>
      </c>
    </row>
    <row r="227" spans="1:19" x14ac:dyDescent="0.25">
      <c r="A227" s="26">
        <f>Wellpath!E227</f>
        <v>6720</v>
      </c>
      <c r="B227" s="22">
        <v>0</v>
      </c>
      <c r="C227" s="22">
        <v>0</v>
      </c>
      <c r="D227" s="22">
        <v>-1</v>
      </c>
      <c r="E227" s="20">
        <f>Model!$W$28*((drdp!B227+drdp!K227)*XYM2!$B227+(drdp!E227+drdp!N227)*XYM2!$C227+(drdp!H227+drdp!Q227)*XYM2!$D227)</f>
        <v>5.0575757996373129E-2</v>
      </c>
      <c r="F227" s="20">
        <f>Model!$W$28*((drdp!C227+drdp!L227)*XYM2!$B227+(drdp!F227+drdp!O227)*XYM2!$C227+(drdp!I227+drdp!R227)*XYM2!$D227)</f>
        <v>-1.3551733511720076E-2</v>
      </c>
      <c r="G227" s="20">
        <f>Model!$W$28*((drdp!D227+drdp!M227)*XYM2!$B227+(drdp!G227+drdp!P227)*XYM2!$C227+(drdp!J227+drdp!S227)*XYM2!$D227)</f>
        <v>0</v>
      </c>
      <c r="H227" s="18">
        <f>Model!$W$28*((drdp!B227)*XYM2!$B227+(drdp!E227)*XYM2!$C227+(drdp!H227)*XYM2!$D227)</f>
        <v>2.5287878998186564E-2</v>
      </c>
      <c r="I227" s="18">
        <f>Model!$W$28*((drdp!C227)*XYM2!$B227+(drdp!F227)*XYM2!$C227+(drdp!I227)*XYM2!$D227)</f>
        <v>-6.7758667558600379E-3</v>
      </c>
      <c r="J227" s="18">
        <f>Model!$W$28*((drdp!D227)*XYM2!$B227+(drdp!G227)*XYM2!$C227+(drdp!J227)*XYM2!$D227)</f>
        <v>0</v>
      </c>
      <c r="K227" s="21">
        <f>SUM(E$3:E226)+H227</f>
        <v>7.8125458535716321</v>
      </c>
      <c r="L227" s="21">
        <f>SUM(F$3:F226)+I227</f>
        <v>-2.0933653522956264</v>
      </c>
      <c r="M227" s="21">
        <f>SUM(G$3:G226)+J227</f>
        <v>0</v>
      </c>
      <c r="N227" s="19">
        <f t="shared" si="19"/>
        <v>61.035872714159304</v>
      </c>
      <c r="O227" s="19">
        <f t="shared" si="20"/>
        <v>4.3821784981917915</v>
      </c>
      <c r="P227" s="19">
        <f t="shared" si="21"/>
        <v>0</v>
      </c>
      <c r="Q227" s="19">
        <f t="shared" si="22"/>
        <v>-16.354512803087715</v>
      </c>
      <c r="R227" s="19">
        <f t="shared" si="23"/>
        <v>0</v>
      </c>
      <c r="S227" s="19">
        <f t="shared" si="24"/>
        <v>0</v>
      </c>
    </row>
    <row r="228" spans="1:19" x14ac:dyDescent="0.25">
      <c r="A228" s="26">
        <f>Wellpath!E228</f>
        <v>6750</v>
      </c>
      <c r="B228" s="22">
        <v>0</v>
      </c>
      <c r="C228" s="22">
        <v>0</v>
      </c>
      <c r="D228" s="22">
        <v>-1</v>
      </c>
      <c r="E228" s="20">
        <f>Model!$W$28*((drdp!B228+drdp!K228)*XYM2!$B228+(drdp!E228+drdp!N228)*XYM2!$C228+(drdp!H228+drdp!Q228)*XYM2!$D228)</f>
        <v>5.0575757996373129E-2</v>
      </c>
      <c r="F228" s="20">
        <f>Model!$W$28*((drdp!C228+drdp!L228)*XYM2!$B228+(drdp!F228+drdp!O228)*XYM2!$C228+(drdp!I228+drdp!R228)*XYM2!$D228)</f>
        <v>-1.3551733511720076E-2</v>
      </c>
      <c r="G228" s="20">
        <f>Model!$W$28*((drdp!D228+drdp!M228)*XYM2!$B228+(drdp!G228+drdp!P228)*XYM2!$C228+(drdp!J228+drdp!S228)*XYM2!$D228)</f>
        <v>0</v>
      </c>
      <c r="H228" s="18">
        <f>Model!$W$28*((drdp!B228)*XYM2!$B228+(drdp!E228)*XYM2!$C228+(drdp!H228)*XYM2!$D228)</f>
        <v>2.5287878998186564E-2</v>
      </c>
      <c r="I228" s="18">
        <f>Model!$W$28*((drdp!C228)*XYM2!$B228+(drdp!F228)*XYM2!$C228+(drdp!I228)*XYM2!$D228)</f>
        <v>-6.7758667558600379E-3</v>
      </c>
      <c r="J228" s="18">
        <f>Model!$W$28*((drdp!D228)*XYM2!$B228+(drdp!G228)*XYM2!$C228+(drdp!J228)*XYM2!$D228)</f>
        <v>0</v>
      </c>
      <c r="K228" s="21">
        <f>SUM(E$3:E227)+H228</f>
        <v>7.8631216115680056</v>
      </c>
      <c r="L228" s="21">
        <f>SUM(F$3:F227)+I228</f>
        <v>-2.1069170858073463</v>
      </c>
      <c r="M228" s="21">
        <f>SUM(G$3:G227)+J228</f>
        <v>0</v>
      </c>
      <c r="N228" s="19">
        <f t="shared" si="19"/>
        <v>61.828681478307828</v>
      </c>
      <c r="O228" s="19">
        <f t="shared" si="20"/>
        <v>4.4390996064669208</v>
      </c>
      <c r="P228" s="19">
        <f t="shared" si="21"/>
        <v>0</v>
      </c>
      <c r="Q228" s="19">
        <f t="shared" si="22"/>
        <v>-16.566945271193628</v>
      </c>
      <c r="R228" s="19">
        <f t="shared" si="23"/>
        <v>0</v>
      </c>
      <c r="S228" s="19">
        <f t="shared" si="24"/>
        <v>0</v>
      </c>
    </row>
    <row r="229" spans="1:19" x14ac:dyDescent="0.25">
      <c r="A229" s="26">
        <f>Wellpath!E229</f>
        <v>6780</v>
      </c>
      <c r="B229" s="22">
        <v>0</v>
      </c>
      <c r="C229" s="22">
        <v>0</v>
      </c>
      <c r="D229" s="22">
        <v>-1</v>
      </c>
      <c r="E229" s="20">
        <f>Model!$W$28*((drdp!B229+drdp!K229)*XYM2!$B229+(drdp!E229+drdp!N229)*XYM2!$C229+(drdp!H229+drdp!Q229)*XYM2!$D229)</f>
        <v>5.0575757996373129E-2</v>
      </c>
      <c r="F229" s="20">
        <f>Model!$W$28*((drdp!C229+drdp!L229)*XYM2!$B229+(drdp!F229+drdp!O229)*XYM2!$C229+(drdp!I229+drdp!R229)*XYM2!$D229)</f>
        <v>-1.3551733511720076E-2</v>
      </c>
      <c r="G229" s="20">
        <f>Model!$W$28*((drdp!D229+drdp!M229)*XYM2!$B229+(drdp!G229+drdp!P229)*XYM2!$C229+(drdp!J229+drdp!S229)*XYM2!$D229)</f>
        <v>0</v>
      </c>
      <c r="H229" s="18">
        <f>Model!$W$28*((drdp!B229)*XYM2!$B229+(drdp!E229)*XYM2!$C229+(drdp!H229)*XYM2!$D229)</f>
        <v>2.5287878998186564E-2</v>
      </c>
      <c r="I229" s="18">
        <f>Model!$W$28*((drdp!C229)*XYM2!$B229+(drdp!F229)*XYM2!$C229+(drdp!I229)*XYM2!$D229)</f>
        <v>-6.7758667558600379E-3</v>
      </c>
      <c r="J229" s="18">
        <f>Model!$W$28*((drdp!D229)*XYM2!$B229+(drdp!G229)*XYM2!$C229+(drdp!J229)*XYM2!$D229)</f>
        <v>0</v>
      </c>
      <c r="K229" s="21">
        <f>SUM(E$3:E228)+H229</f>
        <v>7.9136973695643791</v>
      </c>
      <c r="L229" s="21">
        <f>SUM(F$3:F228)+I229</f>
        <v>-2.1204688193190662</v>
      </c>
      <c r="M229" s="21">
        <f>SUM(G$3:G228)+J229</f>
        <v>0</v>
      </c>
      <c r="N229" s="19">
        <f t="shared" si="19"/>
        <v>62.626606057050175</v>
      </c>
      <c r="O229" s="19">
        <f t="shared" si="20"/>
        <v>4.4963880137043946</v>
      </c>
      <c r="P229" s="19">
        <f t="shared" si="21"/>
        <v>0</v>
      </c>
      <c r="Q229" s="19">
        <f t="shared" si="22"/>
        <v>-16.780748517688579</v>
      </c>
      <c r="R229" s="19">
        <f t="shared" si="23"/>
        <v>0</v>
      </c>
      <c r="S229" s="19">
        <f t="shared" si="24"/>
        <v>0</v>
      </c>
    </row>
    <row r="230" spans="1:19" x14ac:dyDescent="0.25">
      <c r="A230" s="26">
        <f>Wellpath!E230</f>
        <v>6810</v>
      </c>
      <c r="B230" s="22">
        <v>0</v>
      </c>
      <c r="C230" s="22">
        <v>0</v>
      </c>
      <c r="D230" s="22">
        <v>-1</v>
      </c>
      <c r="E230" s="20">
        <f>Model!$W$28*((drdp!B230+drdp!K230)*XYM2!$B230+(drdp!E230+drdp!N230)*XYM2!$C230+(drdp!H230+drdp!Q230)*XYM2!$D230)</f>
        <v>5.0575757996373129E-2</v>
      </c>
      <c r="F230" s="20">
        <f>Model!$W$28*((drdp!C230+drdp!L230)*XYM2!$B230+(drdp!F230+drdp!O230)*XYM2!$C230+(drdp!I230+drdp!R230)*XYM2!$D230)</f>
        <v>-1.3551733511720076E-2</v>
      </c>
      <c r="G230" s="20">
        <f>Model!$W$28*((drdp!D230+drdp!M230)*XYM2!$B230+(drdp!G230+drdp!P230)*XYM2!$C230+(drdp!J230+drdp!S230)*XYM2!$D230)</f>
        <v>0</v>
      </c>
      <c r="H230" s="18">
        <f>Model!$W$28*((drdp!B230)*XYM2!$B230+(drdp!E230)*XYM2!$C230+(drdp!H230)*XYM2!$D230)</f>
        <v>2.5287878998186564E-2</v>
      </c>
      <c r="I230" s="18">
        <f>Model!$W$28*((drdp!C230)*XYM2!$B230+(drdp!F230)*XYM2!$C230+(drdp!I230)*XYM2!$D230)</f>
        <v>-6.7758667558600379E-3</v>
      </c>
      <c r="J230" s="18">
        <f>Model!$W$28*((drdp!D230)*XYM2!$B230+(drdp!G230)*XYM2!$C230+(drdp!J230)*XYM2!$D230)</f>
        <v>0</v>
      </c>
      <c r="K230" s="21">
        <f>SUM(E$3:E229)+H230</f>
        <v>7.9642731275607526</v>
      </c>
      <c r="L230" s="21">
        <f>SUM(F$3:F229)+I230</f>
        <v>-2.1340205528307861</v>
      </c>
      <c r="M230" s="21">
        <f>SUM(G$3:G229)+J230</f>
        <v>0</v>
      </c>
      <c r="N230" s="19">
        <f t="shared" si="19"/>
        <v>63.429646450386329</v>
      </c>
      <c r="O230" s="19">
        <f t="shared" si="20"/>
        <v>4.5540437199042136</v>
      </c>
      <c r="P230" s="19">
        <f t="shared" si="21"/>
        <v>0</v>
      </c>
      <c r="Q230" s="19">
        <f t="shared" si="22"/>
        <v>-16.995922542572572</v>
      </c>
      <c r="R230" s="19">
        <f t="shared" si="23"/>
        <v>0</v>
      </c>
      <c r="S230" s="19">
        <f t="shared" si="24"/>
        <v>0</v>
      </c>
    </row>
    <row r="231" spans="1:19" x14ac:dyDescent="0.25">
      <c r="A231" s="26">
        <f>Wellpath!E231</f>
        <v>6840</v>
      </c>
      <c r="B231" s="22">
        <v>0</v>
      </c>
      <c r="C231" s="22">
        <v>0</v>
      </c>
      <c r="D231" s="22">
        <v>-1</v>
      </c>
      <c r="E231" s="20">
        <f>Model!$W$28*((drdp!B231+drdp!K231)*XYM2!$B231+(drdp!E231+drdp!N231)*XYM2!$C231+(drdp!H231+drdp!Q231)*XYM2!$D231)</f>
        <v>5.0575757996373129E-2</v>
      </c>
      <c r="F231" s="20">
        <f>Model!$W$28*((drdp!C231+drdp!L231)*XYM2!$B231+(drdp!F231+drdp!O231)*XYM2!$C231+(drdp!I231+drdp!R231)*XYM2!$D231)</f>
        <v>-1.3551733511720076E-2</v>
      </c>
      <c r="G231" s="20">
        <f>Model!$W$28*((drdp!D231+drdp!M231)*XYM2!$B231+(drdp!G231+drdp!P231)*XYM2!$C231+(drdp!J231+drdp!S231)*XYM2!$D231)</f>
        <v>0</v>
      </c>
      <c r="H231" s="18">
        <f>Model!$W$28*((drdp!B231)*XYM2!$B231+(drdp!E231)*XYM2!$C231+(drdp!H231)*XYM2!$D231)</f>
        <v>2.5287878998186564E-2</v>
      </c>
      <c r="I231" s="18">
        <f>Model!$W$28*((drdp!C231)*XYM2!$B231+(drdp!F231)*XYM2!$C231+(drdp!I231)*XYM2!$D231)</f>
        <v>-6.7758667558600379E-3</v>
      </c>
      <c r="J231" s="18">
        <f>Model!$W$28*((drdp!D231)*XYM2!$B231+(drdp!G231)*XYM2!$C231+(drdp!J231)*XYM2!$D231)</f>
        <v>0</v>
      </c>
      <c r="K231" s="21">
        <f>SUM(E$3:E230)+H231</f>
        <v>8.0148488855571252</v>
      </c>
      <c r="L231" s="21">
        <f>SUM(F$3:F230)+I231</f>
        <v>-2.147572286342506</v>
      </c>
      <c r="M231" s="21">
        <f>SUM(G$3:G230)+J231</f>
        <v>0</v>
      </c>
      <c r="N231" s="19">
        <f t="shared" si="19"/>
        <v>64.237802658316298</v>
      </c>
      <c r="O231" s="19">
        <f t="shared" si="20"/>
        <v>4.612066725066378</v>
      </c>
      <c r="P231" s="19">
        <f t="shared" si="21"/>
        <v>0</v>
      </c>
      <c r="Q231" s="19">
        <f t="shared" si="22"/>
        <v>-17.212467345845599</v>
      </c>
      <c r="R231" s="19">
        <f t="shared" si="23"/>
        <v>0</v>
      </c>
      <c r="S231" s="19">
        <f t="shared" si="24"/>
        <v>0</v>
      </c>
    </row>
    <row r="232" spans="1:19" x14ac:dyDescent="0.25">
      <c r="A232" s="26">
        <f>Wellpath!E232</f>
        <v>6870</v>
      </c>
      <c r="B232" s="22">
        <v>0</v>
      </c>
      <c r="C232" s="22">
        <v>0</v>
      </c>
      <c r="D232" s="22">
        <v>-1</v>
      </c>
      <c r="E232" s="20">
        <f>Model!$W$28*((drdp!B232+drdp!K232)*XYM2!$B232+(drdp!E232+drdp!N232)*XYM2!$C232+(drdp!H232+drdp!Q232)*XYM2!$D232)</f>
        <v>5.0575757996373129E-2</v>
      </c>
      <c r="F232" s="20">
        <f>Model!$W$28*((drdp!C232+drdp!L232)*XYM2!$B232+(drdp!F232+drdp!O232)*XYM2!$C232+(drdp!I232+drdp!R232)*XYM2!$D232)</f>
        <v>-1.3551733511720076E-2</v>
      </c>
      <c r="G232" s="20">
        <f>Model!$W$28*((drdp!D232+drdp!M232)*XYM2!$B232+(drdp!G232+drdp!P232)*XYM2!$C232+(drdp!J232+drdp!S232)*XYM2!$D232)</f>
        <v>0</v>
      </c>
      <c r="H232" s="18">
        <f>Model!$W$28*((drdp!B232)*XYM2!$B232+(drdp!E232)*XYM2!$C232+(drdp!H232)*XYM2!$D232)</f>
        <v>2.5287878998186564E-2</v>
      </c>
      <c r="I232" s="18">
        <f>Model!$W$28*((drdp!C232)*XYM2!$B232+(drdp!F232)*XYM2!$C232+(drdp!I232)*XYM2!$D232)</f>
        <v>-6.7758667558600379E-3</v>
      </c>
      <c r="J232" s="18">
        <f>Model!$W$28*((drdp!D232)*XYM2!$B232+(drdp!G232)*XYM2!$C232+(drdp!J232)*XYM2!$D232)</f>
        <v>0</v>
      </c>
      <c r="K232" s="21">
        <f>SUM(E$3:E231)+H232</f>
        <v>8.0654246435534986</v>
      </c>
      <c r="L232" s="21">
        <f>SUM(F$3:F231)+I232</f>
        <v>-2.1611240198542259</v>
      </c>
      <c r="M232" s="21">
        <f>SUM(G$3:G231)+J232</f>
        <v>0</v>
      </c>
      <c r="N232" s="19">
        <f t="shared" si="19"/>
        <v>65.051074680840074</v>
      </c>
      <c r="O232" s="19">
        <f t="shared" si="20"/>
        <v>4.6704570291908887</v>
      </c>
      <c r="P232" s="19">
        <f t="shared" si="21"/>
        <v>0</v>
      </c>
      <c r="Q232" s="19">
        <f t="shared" si="22"/>
        <v>-17.430382927507672</v>
      </c>
      <c r="R232" s="19">
        <f t="shared" si="23"/>
        <v>0</v>
      </c>
      <c r="S232" s="19">
        <f t="shared" si="24"/>
        <v>0</v>
      </c>
    </row>
    <row r="233" spans="1:19" x14ac:dyDescent="0.25">
      <c r="A233" s="26">
        <f>Wellpath!E233</f>
        <v>6900</v>
      </c>
      <c r="B233" s="22">
        <v>0</v>
      </c>
      <c r="C233" s="22">
        <v>0</v>
      </c>
      <c r="D233" s="22">
        <v>-1</v>
      </c>
      <c r="E233" s="20">
        <f>Model!$W$28*((drdp!B233+drdp!K233)*XYM2!$B233+(drdp!E233+drdp!N233)*XYM2!$C233+(drdp!H233+drdp!Q233)*XYM2!$D233)</f>
        <v>5.0575757996373129E-2</v>
      </c>
      <c r="F233" s="20">
        <f>Model!$W$28*((drdp!C233+drdp!L233)*XYM2!$B233+(drdp!F233+drdp!O233)*XYM2!$C233+(drdp!I233+drdp!R233)*XYM2!$D233)</f>
        <v>-1.3551733511720076E-2</v>
      </c>
      <c r="G233" s="20">
        <f>Model!$W$28*((drdp!D233+drdp!M233)*XYM2!$B233+(drdp!G233+drdp!P233)*XYM2!$C233+(drdp!J233+drdp!S233)*XYM2!$D233)</f>
        <v>0</v>
      </c>
      <c r="H233" s="18">
        <f>Model!$W$28*((drdp!B233)*XYM2!$B233+(drdp!E233)*XYM2!$C233+(drdp!H233)*XYM2!$D233)</f>
        <v>2.5287878998186564E-2</v>
      </c>
      <c r="I233" s="18">
        <f>Model!$W$28*((drdp!C233)*XYM2!$B233+(drdp!F233)*XYM2!$C233+(drdp!I233)*XYM2!$D233)</f>
        <v>-6.7758667558600379E-3</v>
      </c>
      <c r="J233" s="18">
        <f>Model!$W$28*((drdp!D233)*XYM2!$B233+(drdp!G233)*XYM2!$C233+(drdp!J233)*XYM2!$D233)</f>
        <v>0</v>
      </c>
      <c r="K233" s="21">
        <f>SUM(E$3:E232)+H233</f>
        <v>8.1160004015498721</v>
      </c>
      <c r="L233" s="21">
        <f>SUM(F$3:F232)+I233</f>
        <v>-2.1746757533659458</v>
      </c>
      <c r="M233" s="21">
        <f>SUM(G$3:G232)+J233</f>
        <v>0</v>
      </c>
      <c r="N233" s="19">
        <f t="shared" si="19"/>
        <v>65.869462517957686</v>
      </c>
      <c r="O233" s="19">
        <f t="shared" si="20"/>
        <v>4.7292146322777437</v>
      </c>
      <c r="P233" s="19">
        <f t="shared" si="21"/>
        <v>0</v>
      </c>
      <c r="Q233" s="19">
        <f t="shared" si="22"/>
        <v>-17.649669287558787</v>
      </c>
      <c r="R233" s="19">
        <f t="shared" si="23"/>
        <v>0</v>
      </c>
      <c r="S233" s="19">
        <f t="shared" si="24"/>
        <v>0</v>
      </c>
    </row>
    <row r="234" spans="1:19" x14ac:dyDescent="0.25">
      <c r="A234" s="26">
        <f>Wellpath!E234</f>
        <v>6930</v>
      </c>
      <c r="B234" s="22">
        <v>0</v>
      </c>
      <c r="C234" s="22">
        <v>0</v>
      </c>
      <c r="D234" s="22">
        <v>-1</v>
      </c>
      <c r="E234" s="20">
        <f>Model!$W$28*((drdp!B234+drdp!K234)*XYM2!$B234+(drdp!E234+drdp!N234)*XYM2!$C234+(drdp!H234+drdp!Q234)*XYM2!$D234)</f>
        <v>5.0575757996373129E-2</v>
      </c>
      <c r="F234" s="20">
        <f>Model!$W$28*((drdp!C234+drdp!L234)*XYM2!$B234+(drdp!F234+drdp!O234)*XYM2!$C234+(drdp!I234+drdp!R234)*XYM2!$D234)</f>
        <v>-1.3551733511720076E-2</v>
      </c>
      <c r="G234" s="20">
        <f>Model!$W$28*((drdp!D234+drdp!M234)*XYM2!$B234+(drdp!G234+drdp!P234)*XYM2!$C234+(drdp!J234+drdp!S234)*XYM2!$D234)</f>
        <v>0</v>
      </c>
      <c r="H234" s="18">
        <f>Model!$W$28*((drdp!B234)*XYM2!$B234+(drdp!E234)*XYM2!$C234+(drdp!H234)*XYM2!$D234)</f>
        <v>2.5287878998186564E-2</v>
      </c>
      <c r="I234" s="18">
        <f>Model!$W$28*((drdp!C234)*XYM2!$B234+(drdp!F234)*XYM2!$C234+(drdp!I234)*XYM2!$D234)</f>
        <v>-6.7758667558600379E-3</v>
      </c>
      <c r="J234" s="18">
        <f>Model!$W$28*((drdp!D234)*XYM2!$B234+(drdp!G234)*XYM2!$C234+(drdp!J234)*XYM2!$D234)</f>
        <v>0</v>
      </c>
      <c r="K234" s="21">
        <f>SUM(E$3:E233)+H234</f>
        <v>8.1665761595462456</v>
      </c>
      <c r="L234" s="21">
        <f>SUM(F$3:F233)+I234</f>
        <v>-2.1882274868776657</v>
      </c>
      <c r="M234" s="21">
        <f>SUM(G$3:G233)+J234</f>
        <v>0</v>
      </c>
      <c r="N234" s="19">
        <f t="shared" si="19"/>
        <v>66.692966169669106</v>
      </c>
      <c r="O234" s="19">
        <f t="shared" si="20"/>
        <v>4.7883395343269441</v>
      </c>
      <c r="P234" s="19">
        <f t="shared" si="21"/>
        <v>0</v>
      </c>
      <c r="Q234" s="19">
        <f t="shared" si="22"/>
        <v>-17.87032642599894</v>
      </c>
      <c r="R234" s="19">
        <f t="shared" si="23"/>
        <v>0</v>
      </c>
      <c r="S234" s="19">
        <f t="shared" si="24"/>
        <v>0</v>
      </c>
    </row>
    <row r="235" spans="1:19" x14ac:dyDescent="0.25">
      <c r="A235" s="26">
        <f>Wellpath!E235</f>
        <v>6960</v>
      </c>
      <c r="B235" s="22">
        <v>0</v>
      </c>
      <c r="C235" s="22">
        <v>0</v>
      </c>
      <c r="D235" s="22">
        <v>-1</v>
      </c>
      <c r="E235" s="20">
        <f>Model!$W$28*((drdp!B235+drdp!K235)*XYM2!$B235+(drdp!E235+drdp!N235)*XYM2!$C235+(drdp!H235+drdp!Q235)*XYM2!$D235)</f>
        <v>5.0575757996373129E-2</v>
      </c>
      <c r="F235" s="20">
        <f>Model!$W$28*((drdp!C235+drdp!L235)*XYM2!$B235+(drdp!F235+drdp!O235)*XYM2!$C235+(drdp!I235+drdp!R235)*XYM2!$D235)</f>
        <v>-1.3551733511720076E-2</v>
      </c>
      <c r="G235" s="20">
        <f>Model!$W$28*((drdp!D235+drdp!M235)*XYM2!$B235+(drdp!G235+drdp!P235)*XYM2!$C235+(drdp!J235+drdp!S235)*XYM2!$D235)</f>
        <v>0</v>
      </c>
      <c r="H235" s="18">
        <f>Model!$W$28*((drdp!B235)*XYM2!$B235+(drdp!E235)*XYM2!$C235+(drdp!H235)*XYM2!$D235)</f>
        <v>2.5287878998186564E-2</v>
      </c>
      <c r="I235" s="18">
        <f>Model!$W$28*((drdp!C235)*XYM2!$B235+(drdp!F235)*XYM2!$C235+(drdp!I235)*XYM2!$D235)</f>
        <v>-6.7758667558600379E-3</v>
      </c>
      <c r="J235" s="18">
        <f>Model!$W$28*((drdp!D235)*XYM2!$B235+(drdp!G235)*XYM2!$C235+(drdp!J235)*XYM2!$D235)</f>
        <v>0</v>
      </c>
      <c r="K235" s="21">
        <f>SUM(E$3:E234)+H235</f>
        <v>8.2171519175426191</v>
      </c>
      <c r="L235" s="21">
        <f>SUM(F$3:F234)+I235</f>
        <v>-2.2017792203893856</v>
      </c>
      <c r="M235" s="21">
        <f>SUM(G$3:G234)+J235</f>
        <v>0</v>
      </c>
      <c r="N235" s="19">
        <f t="shared" si="19"/>
        <v>67.521585635974347</v>
      </c>
      <c r="O235" s="19">
        <f t="shared" si="20"/>
        <v>4.8478317353384908</v>
      </c>
      <c r="P235" s="19">
        <f t="shared" si="21"/>
        <v>0</v>
      </c>
      <c r="Q235" s="19">
        <f t="shared" si="22"/>
        <v>-18.092354342828134</v>
      </c>
      <c r="R235" s="19">
        <f t="shared" si="23"/>
        <v>0</v>
      </c>
      <c r="S235" s="19">
        <f t="shared" si="24"/>
        <v>0</v>
      </c>
    </row>
    <row r="236" spans="1:19" x14ac:dyDescent="0.25">
      <c r="A236" s="26">
        <f>Wellpath!E236</f>
        <v>6990</v>
      </c>
      <c r="B236" s="22">
        <v>0</v>
      </c>
      <c r="C236" s="22">
        <v>0</v>
      </c>
      <c r="D236" s="22">
        <v>-1</v>
      </c>
      <c r="E236" s="20">
        <f>Model!$W$28*((drdp!B236+drdp!K236)*XYM2!$B236+(drdp!E236+drdp!N236)*XYM2!$C236+(drdp!H236+drdp!Q236)*XYM2!$D236)</f>
        <v>5.0575757996373129E-2</v>
      </c>
      <c r="F236" s="20">
        <f>Model!$W$28*((drdp!C236+drdp!L236)*XYM2!$B236+(drdp!F236+drdp!O236)*XYM2!$C236+(drdp!I236+drdp!R236)*XYM2!$D236)</f>
        <v>-1.3551733511720076E-2</v>
      </c>
      <c r="G236" s="20">
        <f>Model!$W$28*((drdp!D236+drdp!M236)*XYM2!$B236+(drdp!G236+drdp!P236)*XYM2!$C236+(drdp!J236+drdp!S236)*XYM2!$D236)</f>
        <v>0</v>
      </c>
      <c r="H236" s="18">
        <f>Model!$W$28*((drdp!B236)*XYM2!$B236+(drdp!E236)*XYM2!$C236+(drdp!H236)*XYM2!$D236)</f>
        <v>2.5287878998186564E-2</v>
      </c>
      <c r="I236" s="18">
        <f>Model!$W$28*((drdp!C236)*XYM2!$B236+(drdp!F236)*XYM2!$C236+(drdp!I236)*XYM2!$D236)</f>
        <v>-6.7758667558600379E-3</v>
      </c>
      <c r="J236" s="18">
        <f>Model!$W$28*((drdp!D236)*XYM2!$B236+(drdp!G236)*XYM2!$C236+(drdp!J236)*XYM2!$D236)</f>
        <v>0</v>
      </c>
      <c r="K236" s="21">
        <f>SUM(E$3:E235)+H236</f>
        <v>8.2677276755389926</v>
      </c>
      <c r="L236" s="21">
        <f>SUM(F$3:F235)+I236</f>
        <v>-2.2153309539011055</v>
      </c>
      <c r="M236" s="21">
        <f>SUM(G$3:G235)+J236</f>
        <v>0</v>
      </c>
      <c r="N236" s="19">
        <f t="shared" si="19"/>
        <v>68.355320916873396</v>
      </c>
      <c r="O236" s="19">
        <f t="shared" si="20"/>
        <v>4.9076912353123818</v>
      </c>
      <c r="P236" s="19">
        <f t="shared" si="21"/>
        <v>0</v>
      </c>
      <c r="Q236" s="19">
        <f t="shared" si="22"/>
        <v>-18.315753038046367</v>
      </c>
      <c r="R236" s="19">
        <f t="shared" si="23"/>
        <v>0</v>
      </c>
      <c r="S236" s="19">
        <f t="shared" si="24"/>
        <v>0</v>
      </c>
    </row>
    <row r="237" spans="1:19" x14ac:dyDescent="0.25">
      <c r="A237" s="26">
        <f>Wellpath!E237</f>
        <v>7020</v>
      </c>
      <c r="B237" s="22">
        <v>0</v>
      </c>
      <c r="C237" s="22">
        <v>0</v>
      </c>
      <c r="D237" s="22">
        <v>-1</v>
      </c>
      <c r="E237" s="20">
        <f>Model!$W$28*((drdp!B237+drdp!K237)*XYM2!$B237+(drdp!E237+drdp!N237)*XYM2!$C237+(drdp!H237+drdp!Q237)*XYM2!$D237)</f>
        <v>5.0575757996373129E-2</v>
      </c>
      <c r="F237" s="20">
        <f>Model!$W$28*((drdp!C237+drdp!L237)*XYM2!$B237+(drdp!F237+drdp!O237)*XYM2!$C237+(drdp!I237+drdp!R237)*XYM2!$D237)</f>
        <v>-1.3551733511720076E-2</v>
      </c>
      <c r="G237" s="20">
        <f>Model!$W$28*((drdp!D237+drdp!M237)*XYM2!$B237+(drdp!G237+drdp!P237)*XYM2!$C237+(drdp!J237+drdp!S237)*XYM2!$D237)</f>
        <v>0</v>
      </c>
      <c r="H237" s="18">
        <f>Model!$W$28*((drdp!B237)*XYM2!$B237+(drdp!E237)*XYM2!$C237+(drdp!H237)*XYM2!$D237)</f>
        <v>2.5287878998186564E-2</v>
      </c>
      <c r="I237" s="18">
        <f>Model!$W$28*((drdp!C237)*XYM2!$B237+(drdp!F237)*XYM2!$C237+(drdp!I237)*XYM2!$D237)</f>
        <v>-6.7758667558600379E-3</v>
      </c>
      <c r="J237" s="18">
        <f>Model!$W$28*((drdp!D237)*XYM2!$B237+(drdp!G237)*XYM2!$C237+(drdp!J237)*XYM2!$D237)</f>
        <v>0</v>
      </c>
      <c r="K237" s="21">
        <f>SUM(E$3:E236)+H237</f>
        <v>8.3183034335353661</v>
      </c>
      <c r="L237" s="21">
        <f>SUM(F$3:F236)+I237</f>
        <v>-2.2288826874128254</v>
      </c>
      <c r="M237" s="21">
        <f>SUM(G$3:G236)+J237</f>
        <v>0</v>
      </c>
      <c r="N237" s="19">
        <f t="shared" si="19"/>
        <v>69.194172012366266</v>
      </c>
      <c r="O237" s="19">
        <f t="shared" si="20"/>
        <v>4.9679180342486182</v>
      </c>
      <c r="P237" s="19">
        <f t="shared" si="21"/>
        <v>0</v>
      </c>
      <c r="Q237" s="19">
        <f t="shared" si="22"/>
        <v>-18.540522511653638</v>
      </c>
      <c r="R237" s="19">
        <f t="shared" si="23"/>
        <v>0</v>
      </c>
      <c r="S237" s="19">
        <f t="shared" si="24"/>
        <v>0</v>
      </c>
    </row>
    <row r="238" spans="1:19" x14ac:dyDescent="0.25">
      <c r="A238" s="26">
        <f>Wellpath!E238</f>
        <v>7050</v>
      </c>
      <c r="B238" s="22">
        <v>0</v>
      </c>
      <c r="C238" s="22">
        <v>0</v>
      </c>
      <c r="D238" s="22">
        <v>-1</v>
      </c>
      <c r="E238" s="20">
        <f>Model!$W$28*((drdp!B238+drdp!K238)*XYM2!$B238+(drdp!E238+drdp!N238)*XYM2!$C238+(drdp!H238+drdp!Q238)*XYM2!$D238)</f>
        <v>5.0575757996373129E-2</v>
      </c>
      <c r="F238" s="20">
        <f>Model!$W$28*((drdp!C238+drdp!L238)*XYM2!$B238+(drdp!F238+drdp!O238)*XYM2!$C238+(drdp!I238+drdp!R238)*XYM2!$D238)</f>
        <v>-1.3551733511720076E-2</v>
      </c>
      <c r="G238" s="20">
        <f>Model!$W$28*((drdp!D238+drdp!M238)*XYM2!$B238+(drdp!G238+drdp!P238)*XYM2!$C238+(drdp!J238+drdp!S238)*XYM2!$D238)</f>
        <v>0</v>
      </c>
      <c r="H238" s="18">
        <f>Model!$W$28*((drdp!B238)*XYM2!$B238+(drdp!E238)*XYM2!$C238+(drdp!H238)*XYM2!$D238)</f>
        <v>2.5287878998186564E-2</v>
      </c>
      <c r="I238" s="18">
        <f>Model!$W$28*((drdp!C238)*XYM2!$B238+(drdp!F238)*XYM2!$C238+(drdp!I238)*XYM2!$D238)</f>
        <v>-6.7758667558600379E-3</v>
      </c>
      <c r="J238" s="18">
        <f>Model!$W$28*((drdp!D238)*XYM2!$B238+(drdp!G238)*XYM2!$C238+(drdp!J238)*XYM2!$D238)</f>
        <v>0</v>
      </c>
      <c r="K238" s="21">
        <f>SUM(E$3:E237)+H238</f>
        <v>8.3688791915317395</v>
      </c>
      <c r="L238" s="21">
        <f>SUM(F$3:F237)+I238</f>
        <v>-2.2424344209245453</v>
      </c>
      <c r="M238" s="21">
        <f>SUM(G$3:G237)+J238</f>
        <v>0</v>
      </c>
      <c r="N238" s="19">
        <f t="shared" si="19"/>
        <v>70.038138922452944</v>
      </c>
      <c r="O238" s="19">
        <f t="shared" si="20"/>
        <v>5.0285121321472008</v>
      </c>
      <c r="P238" s="19">
        <f t="shared" si="21"/>
        <v>0</v>
      </c>
      <c r="Q238" s="19">
        <f t="shared" si="22"/>
        <v>-18.766662763649954</v>
      </c>
      <c r="R238" s="19">
        <f t="shared" si="23"/>
        <v>0</v>
      </c>
      <c r="S238" s="19">
        <f t="shared" si="24"/>
        <v>0</v>
      </c>
    </row>
    <row r="239" spans="1:19" x14ac:dyDescent="0.25">
      <c r="A239" s="26">
        <f>Wellpath!E239</f>
        <v>7080</v>
      </c>
      <c r="B239" s="22">
        <v>0</v>
      </c>
      <c r="C239" s="22">
        <v>0</v>
      </c>
      <c r="D239" s="22">
        <v>-1</v>
      </c>
      <c r="E239" s="20">
        <f>Model!$W$28*((drdp!B239+drdp!K239)*XYM2!$B239+(drdp!E239+drdp!N239)*XYM2!$C239+(drdp!H239+drdp!Q239)*XYM2!$D239)</f>
        <v>5.0575757996373129E-2</v>
      </c>
      <c r="F239" s="20">
        <f>Model!$W$28*((drdp!C239+drdp!L239)*XYM2!$B239+(drdp!F239+drdp!O239)*XYM2!$C239+(drdp!I239+drdp!R239)*XYM2!$D239)</f>
        <v>-1.3551733511720076E-2</v>
      </c>
      <c r="G239" s="20">
        <f>Model!$W$28*((drdp!D239+drdp!M239)*XYM2!$B239+(drdp!G239+drdp!P239)*XYM2!$C239+(drdp!J239+drdp!S239)*XYM2!$D239)</f>
        <v>0</v>
      </c>
      <c r="H239" s="18">
        <f>Model!$W$28*((drdp!B239)*XYM2!$B239+(drdp!E239)*XYM2!$C239+(drdp!H239)*XYM2!$D239)</f>
        <v>2.5287878998186564E-2</v>
      </c>
      <c r="I239" s="18">
        <f>Model!$W$28*((drdp!C239)*XYM2!$B239+(drdp!F239)*XYM2!$C239+(drdp!I239)*XYM2!$D239)</f>
        <v>-6.7758667558600379E-3</v>
      </c>
      <c r="J239" s="18">
        <f>Model!$W$28*((drdp!D239)*XYM2!$B239+(drdp!G239)*XYM2!$C239+(drdp!J239)*XYM2!$D239)</f>
        <v>0</v>
      </c>
      <c r="K239" s="21">
        <f>SUM(E$3:E238)+H239</f>
        <v>8.419454949528113</v>
      </c>
      <c r="L239" s="21">
        <f>SUM(F$3:F238)+I239</f>
        <v>-2.2559861544362652</v>
      </c>
      <c r="M239" s="21">
        <f>SUM(G$3:G238)+J239</f>
        <v>0</v>
      </c>
      <c r="N239" s="19">
        <f t="shared" si="19"/>
        <v>70.887221647133444</v>
      </c>
      <c r="O239" s="19">
        <f t="shared" si="20"/>
        <v>5.0894735290081279</v>
      </c>
      <c r="P239" s="19">
        <f t="shared" si="21"/>
        <v>0</v>
      </c>
      <c r="Q239" s="19">
        <f t="shared" si="22"/>
        <v>-18.994173794035305</v>
      </c>
      <c r="R239" s="19">
        <f t="shared" si="23"/>
        <v>0</v>
      </c>
      <c r="S239" s="19">
        <f t="shared" si="24"/>
        <v>0</v>
      </c>
    </row>
    <row r="240" spans="1:19" x14ac:dyDescent="0.25">
      <c r="A240" s="26">
        <f>Wellpath!E240</f>
        <v>7110</v>
      </c>
      <c r="B240" s="22">
        <v>0</v>
      </c>
      <c r="C240" s="22">
        <v>0</v>
      </c>
      <c r="D240" s="22">
        <v>-1</v>
      </c>
      <c r="E240" s="20">
        <f>Model!$W$28*((drdp!B240+drdp!K240)*XYM2!$B240+(drdp!E240+drdp!N240)*XYM2!$C240+(drdp!H240+drdp!Q240)*XYM2!$D240)</f>
        <v>5.0575757996373129E-2</v>
      </c>
      <c r="F240" s="20">
        <f>Model!$W$28*((drdp!C240+drdp!L240)*XYM2!$B240+(drdp!F240+drdp!O240)*XYM2!$C240+(drdp!I240+drdp!R240)*XYM2!$D240)</f>
        <v>-1.3551733511720076E-2</v>
      </c>
      <c r="G240" s="20">
        <f>Model!$W$28*((drdp!D240+drdp!M240)*XYM2!$B240+(drdp!G240+drdp!P240)*XYM2!$C240+(drdp!J240+drdp!S240)*XYM2!$D240)</f>
        <v>0</v>
      </c>
      <c r="H240" s="18">
        <f>Model!$W$28*((drdp!B240)*XYM2!$B240+(drdp!E240)*XYM2!$C240+(drdp!H240)*XYM2!$D240)</f>
        <v>2.5287878998186564E-2</v>
      </c>
      <c r="I240" s="18">
        <f>Model!$W$28*((drdp!C240)*XYM2!$B240+(drdp!F240)*XYM2!$C240+(drdp!I240)*XYM2!$D240)</f>
        <v>-6.7758667558600379E-3</v>
      </c>
      <c r="J240" s="18">
        <f>Model!$W$28*((drdp!D240)*XYM2!$B240+(drdp!G240)*XYM2!$C240+(drdp!J240)*XYM2!$D240)</f>
        <v>0</v>
      </c>
      <c r="K240" s="21">
        <f>SUM(E$3:E239)+H240</f>
        <v>8.4700307075244865</v>
      </c>
      <c r="L240" s="21">
        <f>SUM(F$3:F239)+I240</f>
        <v>-2.2695378879479851</v>
      </c>
      <c r="M240" s="21">
        <f>SUM(G$3:G239)+J240</f>
        <v>0</v>
      </c>
      <c r="N240" s="19">
        <f t="shared" si="19"/>
        <v>71.741420186407751</v>
      </c>
      <c r="O240" s="19">
        <f t="shared" si="20"/>
        <v>5.1508022248314012</v>
      </c>
      <c r="P240" s="19">
        <f t="shared" si="21"/>
        <v>0</v>
      </c>
      <c r="Q240" s="19">
        <f t="shared" si="22"/>
        <v>-19.223055602809701</v>
      </c>
      <c r="R240" s="19">
        <f t="shared" si="23"/>
        <v>0</v>
      </c>
      <c r="S240" s="19">
        <f t="shared" si="24"/>
        <v>0</v>
      </c>
    </row>
    <row r="241" spans="1:19" x14ac:dyDescent="0.25">
      <c r="A241" s="26">
        <f>Wellpath!E241</f>
        <v>7140</v>
      </c>
      <c r="B241" s="22">
        <v>0</v>
      </c>
      <c r="C241" s="22">
        <v>0</v>
      </c>
      <c r="D241" s="22">
        <v>-1</v>
      </c>
      <c r="E241" s="20">
        <f>Model!$W$28*((drdp!B241+drdp!K241)*XYM2!$B241+(drdp!E241+drdp!N241)*XYM2!$C241+(drdp!H241+drdp!Q241)*XYM2!$D241)</f>
        <v>5.0575757996373129E-2</v>
      </c>
      <c r="F241" s="20">
        <f>Model!$W$28*((drdp!C241+drdp!L241)*XYM2!$B241+(drdp!F241+drdp!O241)*XYM2!$C241+(drdp!I241+drdp!R241)*XYM2!$D241)</f>
        <v>-1.3551733511720076E-2</v>
      </c>
      <c r="G241" s="20">
        <f>Model!$W$28*((drdp!D241+drdp!M241)*XYM2!$B241+(drdp!G241+drdp!P241)*XYM2!$C241+(drdp!J241+drdp!S241)*XYM2!$D241)</f>
        <v>0</v>
      </c>
      <c r="H241" s="18">
        <f>Model!$W$28*((drdp!B241)*XYM2!$B241+(drdp!E241)*XYM2!$C241+(drdp!H241)*XYM2!$D241)</f>
        <v>2.5287878998186564E-2</v>
      </c>
      <c r="I241" s="18">
        <f>Model!$W$28*((drdp!C241)*XYM2!$B241+(drdp!F241)*XYM2!$C241+(drdp!I241)*XYM2!$D241)</f>
        <v>-6.7758667558600379E-3</v>
      </c>
      <c r="J241" s="18">
        <f>Model!$W$28*((drdp!D241)*XYM2!$B241+(drdp!G241)*XYM2!$C241+(drdp!J241)*XYM2!$D241)</f>
        <v>0</v>
      </c>
      <c r="K241" s="21">
        <f>SUM(E$3:E240)+H241</f>
        <v>8.52060646552086</v>
      </c>
      <c r="L241" s="21">
        <f>SUM(F$3:F240)+I241</f>
        <v>-2.283089621459705</v>
      </c>
      <c r="M241" s="21">
        <f>SUM(G$3:G240)+J241</f>
        <v>0</v>
      </c>
      <c r="N241" s="19">
        <f t="shared" si="19"/>
        <v>72.60073454027588</v>
      </c>
      <c r="O241" s="19">
        <f t="shared" si="20"/>
        <v>5.2124982196170189</v>
      </c>
      <c r="P241" s="19">
        <f t="shared" si="21"/>
        <v>0</v>
      </c>
      <c r="Q241" s="19">
        <f t="shared" si="22"/>
        <v>-19.453308189973136</v>
      </c>
      <c r="R241" s="19">
        <f t="shared" si="23"/>
        <v>0</v>
      </c>
      <c r="S241" s="19">
        <f t="shared" si="24"/>
        <v>0</v>
      </c>
    </row>
    <row r="242" spans="1:19" x14ac:dyDescent="0.25">
      <c r="A242" s="26">
        <f>Wellpath!E242</f>
        <v>7170</v>
      </c>
      <c r="B242" s="22">
        <v>0</v>
      </c>
      <c r="C242" s="22">
        <v>0</v>
      </c>
      <c r="D242" s="22">
        <v>-1</v>
      </c>
      <c r="E242" s="20">
        <f>Model!$W$28*((drdp!B242+drdp!K242)*XYM2!$B242+(drdp!E242+drdp!N242)*XYM2!$C242+(drdp!H242+drdp!Q242)*XYM2!$D242)</f>
        <v>5.0575757996373129E-2</v>
      </c>
      <c r="F242" s="20">
        <f>Model!$W$28*((drdp!C242+drdp!L242)*XYM2!$B242+(drdp!F242+drdp!O242)*XYM2!$C242+(drdp!I242+drdp!R242)*XYM2!$D242)</f>
        <v>-1.3551733511720076E-2</v>
      </c>
      <c r="G242" s="20">
        <f>Model!$W$28*((drdp!D242+drdp!M242)*XYM2!$B242+(drdp!G242+drdp!P242)*XYM2!$C242+(drdp!J242+drdp!S242)*XYM2!$D242)</f>
        <v>0</v>
      </c>
      <c r="H242" s="18">
        <f>Model!$W$28*((drdp!B242)*XYM2!$B242+(drdp!E242)*XYM2!$C242+(drdp!H242)*XYM2!$D242)</f>
        <v>2.5287878998186564E-2</v>
      </c>
      <c r="I242" s="18">
        <f>Model!$W$28*((drdp!C242)*XYM2!$B242+(drdp!F242)*XYM2!$C242+(drdp!I242)*XYM2!$D242)</f>
        <v>-6.7758667558600379E-3</v>
      </c>
      <c r="J242" s="18">
        <f>Model!$W$28*((drdp!D242)*XYM2!$B242+(drdp!G242)*XYM2!$C242+(drdp!J242)*XYM2!$D242)</f>
        <v>0</v>
      </c>
      <c r="K242" s="21">
        <f>SUM(E$3:E241)+H242</f>
        <v>8.5711822235172335</v>
      </c>
      <c r="L242" s="21">
        <f>SUM(F$3:F241)+I242</f>
        <v>-2.2966413549714249</v>
      </c>
      <c r="M242" s="21">
        <f>SUM(G$3:G241)+J242</f>
        <v>0</v>
      </c>
      <c r="N242" s="19">
        <f t="shared" si="19"/>
        <v>73.465164708737831</v>
      </c>
      <c r="O242" s="19">
        <f t="shared" si="20"/>
        <v>5.2745615133649819</v>
      </c>
      <c r="P242" s="19">
        <f t="shared" si="21"/>
        <v>0</v>
      </c>
      <c r="Q242" s="19">
        <f t="shared" si="22"/>
        <v>-19.684931555525608</v>
      </c>
      <c r="R242" s="19">
        <f t="shared" si="23"/>
        <v>0</v>
      </c>
      <c r="S242" s="19">
        <f t="shared" si="24"/>
        <v>0</v>
      </c>
    </row>
    <row r="243" spans="1:19" x14ac:dyDescent="0.25">
      <c r="A243" s="26">
        <f>Wellpath!E243</f>
        <v>7200</v>
      </c>
      <c r="B243" s="22">
        <v>0</v>
      </c>
      <c r="C243" s="22">
        <v>0</v>
      </c>
      <c r="D243" s="22">
        <v>-1</v>
      </c>
      <c r="E243" s="20">
        <f>Model!$W$28*((drdp!B243+drdp!K243)*XYM2!$B243+(drdp!E243+drdp!N243)*XYM2!$C243+(drdp!H243+drdp!Q243)*XYM2!$D243)</f>
        <v>5.0575757996373129E-2</v>
      </c>
      <c r="F243" s="20">
        <f>Model!$W$28*((drdp!C243+drdp!L243)*XYM2!$B243+(drdp!F243+drdp!O243)*XYM2!$C243+(drdp!I243+drdp!R243)*XYM2!$D243)</f>
        <v>-1.3551733511720076E-2</v>
      </c>
      <c r="G243" s="20">
        <f>Model!$W$28*((drdp!D243+drdp!M243)*XYM2!$B243+(drdp!G243+drdp!P243)*XYM2!$C243+(drdp!J243+drdp!S243)*XYM2!$D243)</f>
        <v>0</v>
      </c>
      <c r="H243" s="18">
        <f>Model!$W$28*((drdp!B243)*XYM2!$B243+(drdp!E243)*XYM2!$C243+(drdp!H243)*XYM2!$D243)</f>
        <v>2.5287878998186564E-2</v>
      </c>
      <c r="I243" s="18">
        <f>Model!$W$28*((drdp!C243)*XYM2!$B243+(drdp!F243)*XYM2!$C243+(drdp!I243)*XYM2!$D243)</f>
        <v>-6.7758667558600379E-3</v>
      </c>
      <c r="J243" s="18">
        <f>Model!$W$28*((drdp!D243)*XYM2!$B243+(drdp!G243)*XYM2!$C243+(drdp!J243)*XYM2!$D243)</f>
        <v>0</v>
      </c>
      <c r="K243" s="21">
        <f>SUM(E$3:E242)+H243</f>
        <v>8.6217579815136069</v>
      </c>
      <c r="L243" s="21">
        <f>SUM(F$3:F242)+I243</f>
        <v>-2.3101930884831448</v>
      </c>
      <c r="M243" s="21">
        <f>SUM(G$3:G242)+J243</f>
        <v>0</v>
      </c>
      <c r="N243" s="19">
        <f t="shared" si="19"/>
        <v>74.334710691793589</v>
      </c>
      <c r="O243" s="19">
        <f t="shared" si="20"/>
        <v>5.3369921060752912</v>
      </c>
      <c r="P243" s="19">
        <f t="shared" si="21"/>
        <v>0</v>
      </c>
      <c r="Q243" s="19">
        <f t="shared" si="22"/>
        <v>-19.917925699467123</v>
      </c>
      <c r="R243" s="19">
        <f t="shared" si="23"/>
        <v>0</v>
      </c>
      <c r="S243" s="19">
        <f t="shared" si="24"/>
        <v>0</v>
      </c>
    </row>
    <row r="244" spans="1:19" x14ac:dyDescent="0.25">
      <c r="A244" s="26">
        <f>Wellpath!E244</f>
        <v>7230</v>
      </c>
      <c r="B244" s="22">
        <v>0</v>
      </c>
      <c r="C244" s="22">
        <v>0</v>
      </c>
      <c r="D244" s="22">
        <v>-1</v>
      </c>
      <c r="E244" s="20">
        <f>Model!$W$28*((drdp!B244+drdp!K244)*XYM2!$B244+(drdp!E244+drdp!N244)*XYM2!$C244+(drdp!H244+drdp!Q244)*XYM2!$D244)</f>
        <v>5.0575757996373129E-2</v>
      </c>
      <c r="F244" s="20">
        <f>Model!$W$28*((drdp!C244+drdp!L244)*XYM2!$B244+(drdp!F244+drdp!O244)*XYM2!$C244+(drdp!I244+drdp!R244)*XYM2!$D244)</f>
        <v>-1.3551733511720076E-2</v>
      </c>
      <c r="G244" s="20">
        <f>Model!$W$28*((drdp!D244+drdp!M244)*XYM2!$B244+(drdp!G244+drdp!P244)*XYM2!$C244+(drdp!J244+drdp!S244)*XYM2!$D244)</f>
        <v>0</v>
      </c>
      <c r="H244" s="18">
        <f>Model!$W$28*((drdp!B244)*XYM2!$B244+(drdp!E244)*XYM2!$C244+(drdp!H244)*XYM2!$D244)</f>
        <v>2.5287878998186564E-2</v>
      </c>
      <c r="I244" s="18">
        <f>Model!$W$28*((drdp!C244)*XYM2!$B244+(drdp!F244)*XYM2!$C244+(drdp!I244)*XYM2!$D244)</f>
        <v>-6.7758667558600379E-3</v>
      </c>
      <c r="J244" s="18">
        <f>Model!$W$28*((drdp!D244)*XYM2!$B244+(drdp!G244)*XYM2!$C244+(drdp!J244)*XYM2!$D244)</f>
        <v>0</v>
      </c>
      <c r="K244" s="21">
        <f>SUM(E$3:E243)+H244</f>
        <v>8.6723337395099804</v>
      </c>
      <c r="L244" s="21">
        <f>SUM(F$3:F243)+I244</f>
        <v>-2.3237448219948647</v>
      </c>
      <c r="M244" s="21">
        <f>SUM(G$3:G243)+J244</f>
        <v>0</v>
      </c>
      <c r="N244" s="19">
        <f t="shared" si="19"/>
        <v>75.209372489443155</v>
      </c>
      <c r="O244" s="19">
        <f t="shared" si="20"/>
        <v>5.3997899977479449</v>
      </c>
      <c r="P244" s="19">
        <f t="shared" si="21"/>
        <v>0</v>
      </c>
      <c r="Q244" s="19">
        <f t="shared" si="22"/>
        <v>-20.152290621797679</v>
      </c>
      <c r="R244" s="19">
        <f t="shared" si="23"/>
        <v>0</v>
      </c>
      <c r="S244" s="19">
        <f t="shared" si="24"/>
        <v>0</v>
      </c>
    </row>
    <row r="245" spans="1:19" x14ac:dyDescent="0.25">
      <c r="A245" s="26">
        <f>Wellpath!E245</f>
        <v>7260</v>
      </c>
      <c r="B245" s="22">
        <v>0</v>
      </c>
      <c r="C245" s="22">
        <v>0</v>
      </c>
      <c r="D245" s="22">
        <v>-1</v>
      </c>
      <c r="E245" s="20">
        <f>Model!$W$28*((drdp!B245+drdp!K245)*XYM2!$B245+(drdp!E245+drdp!N245)*XYM2!$C245+(drdp!H245+drdp!Q245)*XYM2!$D245)</f>
        <v>5.0575757996373129E-2</v>
      </c>
      <c r="F245" s="20">
        <f>Model!$W$28*((drdp!C245+drdp!L245)*XYM2!$B245+(drdp!F245+drdp!O245)*XYM2!$C245+(drdp!I245+drdp!R245)*XYM2!$D245)</f>
        <v>-1.3551733511720076E-2</v>
      </c>
      <c r="G245" s="20">
        <f>Model!$W$28*((drdp!D245+drdp!M245)*XYM2!$B245+(drdp!G245+drdp!P245)*XYM2!$C245+(drdp!J245+drdp!S245)*XYM2!$D245)</f>
        <v>0</v>
      </c>
      <c r="H245" s="18">
        <f>Model!$W$28*((drdp!B245)*XYM2!$B245+(drdp!E245)*XYM2!$C245+(drdp!H245)*XYM2!$D245)</f>
        <v>2.5287878998186564E-2</v>
      </c>
      <c r="I245" s="18">
        <f>Model!$W$28*((drdp!C245)*XYM2!$B245+(drdp!F245)*XYM2!$C245+(drdp!I245)*XYM2!$D245)</f>
        <v>-6.7758667558600379E-3</v>
      </c>
      <c r="J245" s="18">
        <f>Model!$W$28*((drdp!D245)*XYM2!$B245+(drdp!G245)*XYM2!$C245+(drdp!J245)*XYM2!$D245)</f>
        <v>0</v>
      </c>
      <c r="K245" s="21">
        <f>SUM(E$3:E244)+H245</f>
        <v>8.7229094975063539</v>
      </c>
      <c r="L245" s="21">
        <f>SUM(F$3:F244)+I245</f>
        <v>-2.3372965555065845</v>
      </c>
      <c r="M245" s="21">
        <f>SUM(G$3:G244)+J245</f>
        <v>0</v>
      </c>
      <c r="N245" s="19">
        <f t="shared" si="19"/>
        <v>76.089150101686556</v>
      </c>
      <c r="O245" s="19">
        <f t="shared" si="20"/>
        <v>5.4629551883829448</v>
      </c>
      <c r="P245" s="19">
        <f t="shared" si="21"/>
        <v>0</v>
      </c>
      <c r="Q245" s="19">
        <f t="shared" si="22"/>
        <v>-20.388026322517273</v>
      </c>
      <c r="R245" s="19">
        <f t="shared" si="23"/>
        <v>0</v>
      </c>
      <c r="S245" s="19">
        <f t="shared" si="24"/>
        <v>0</v>
      </c>
    </row>
    <row r="246" spans="1:19" x14ac:dyDescent="0.25">
      <c r="A246" s="26">
        <f>Wellpath!E246</f>
        <v>7290</v>
      </c>
      <c r="B246" s="22">
        <v>0</v>
      </c>
      <c r="C246" s="22">
        <v>0</v>
      </c>
      <c r="D246" s="22">
        <v>-1</v>
      </c>
      <c r="E246" s="20">
        <f>Model!$W$28*((drdp!B246+drdp!K246)*XYM2!$B246+(drdp!E246+drdp!N246)*XYM2!$C246+(drdp!H246+drdp!Q246)*XYM2!$D246)</f>
        <v>5.0575757996373129E-2</v>
      </c>
      <c r="F246" s="20">
        <f>Model!$W$28*((drdp!C246+drdp!L246)*XYM2!$B246+(drdp!F246+drdp!O246)*XYM2!$C246+(drdp!I246+drdp!R246)*XYM2!$D246)</f>
        <v>-1.3551733511720076E-2</v>
      </c>
      <c r="G246" s="20">
        <f>Model!$W$28*((drdp!D246+drdp!M246)*XYM2!$B246+(drdp!G246+drdp!P246)*XYM2!$C246+(drdp!J246+drdp!S246)*XYM2!$D246)</f>
        <v>0</v>
      </c>
      <c r="H246" s="18">
        <f>Model!$W$28*((drdp!B246)*XYM2!$B246+(drdp!E246)*XYM2!$C246+(drdp!H246)*XYM2!$D246)</f>
        <v>2.5287878998186564E-2</v>
      </c>
      <c r="I246" s="18">
        <f>Model!$W$28*((drdp!C246)*XYM2!$B246+(drdp!F246)*XYM2!$C246+(drdp!I246)*XYM2!$D246)</f>
        <v>-6.7758667558600379E-3</v>
      </c>
      <c r="J246" s="18">
        <f>Model!$W$28*((drdp!D246)*XYM2!$B246+(drdp!G246)*XYM2!$C246+(drdp!J246)*XYM2!$D246)</f>
        <v>0</v>
      </c>
      <c r="K246" s="21">
        <f>SUM(E$3:E245)+H246</f>
        <v>8.7734852555027274</v>
      </c>
      <c r="L246" s="21">
        <f>SUM(F$3:F245)+I246</f>
        <v>-2.3508482890183044</v>
      </c>
      <c r="M246" s="21">
        <f>SUM(G$3:G245)+J246</f>
        <v>0</v>
      </c>
      <c r="N246" s="19">
        <f t="shared" si="19"/>
        <v>76.974043528523751</v>
      </c>
      <c r="O246" s="19">
        <f t="shared" si="20"/>
        <v>5.5264876779802892</v>
      </c>
      <c r="P246" s="19">
        <f t="shared" si="21"/>
        <v>0</v>
      </c>
      <c r="Q246" s="19">
        <f t="shared" si="22"/>
        <v>-20.625132801625909</v>
      </c>
      <c r="R246" s="19">
        <f t="shared" si="23"/>
        <v>0</v>
      </c>
      <c r="S246" s="19">
        <f t="shared" si="24"/>
        <v>0</v>
      </c>
    </row>
    <row r="247" spans="1:19" x14ac:dyDescent="0.25">
      <c r="A247" s="26">
        <f>Wellpath!E247</f>
        <v>7320</v>
      </c>
      <c r="B247" s="22">
        <v>0</v>
      </c>
      <c r="C247" s="22">
        <v>0</v>
      </c>
      <c r="D247" s="22">
        <v>-1</v>
      </c>
      <c r="E247" s="20">
        <f>Model!$W$28*((drdp!B247+drdp!K247)*XYM2!$B247+(drdp!E247+drdp!N247)*XYM2!$C247+(drdp!H247+drdp!Q247)*XYM2!$D247)</f>
        <v>5.0575757996373129E-2</v>
      </c>
      <c r="F247" s="20">
        <f>Model!$W$28*((drdp!C247+drdp!L247)*XYM2!$B247+(drdp!F247+drdp!O247)*XYM2!$C247+(drdp!I247+drdp!R247)*XYM2!$D247)</f>
        <v>-1.3551733511720076E-2</v>
      </c>
      <c r="G247" s="20">
        <f>Model!$W$28*((drdp!D247+drdp!M247)*XYM2!$B247+(drdp!G247+drdp!P247)*XYM2!$C247+(drdp!J247+drdp!S247)*XYM2!$D247)</f>
        <v>0</v>
      </c>
      <c r="H247" s="18">
        <f>Model!$W$28*((drdp!B247)*XYM2!$B247+(drdp!E247)*XYM2!$C247+(drdp!H247)*XYM2!$D247)</f>
        <v>2.5287878998186564E-2</v>
      </c>
      <c r="I247" s="18">
        <f>Model!$W$28*((drdp!C247)*XYM2!$B247+(drdp!F247)*XYM2!$C247+(drdp!I247)*XYM2!$D247)</f>
        <v>-6.7758667558600379E-3</v>
      </c>
      <c r="J247" s="18">
        <f>Model!$W$28*((drdp!D247)*XYM2!$B247+(drdp!G247)*XYM2!$C247+(drdp!J247)*XYM2!$D247)</f>
        <v>0</v>
      </c>
      <c r="K247" s="21">
        <f>SUM(E$3:E246)+H247</f>
        <v>8.8240610134991009</v>
      </c>
      <c r="L247" s="21">
        <f>SUM(F$3:F246)+I247</f>
        <v>-2.3644000225300243</v>
      </c>
      <c r="M247" s="21">
        <f>SUM(G$3:G246)+J247</f>
        <v>0</v>
      </c>
      <c r="N247" s="19">
        <f t="shared" si="19"/>
        <v>77.864052769954782</v>
      </c>
      <c r="O247" s="19">
        <f t="shared" si="20"/>
        <v>5.5903874665399798</v>
      </c>
      <c r="P247" s="19">
        <f t="shared" si="21"/>
        <v>0</v>
      </c>
      <c r="Q247" s="19">
        <f t="shared" si="22"/>
        <v>-20.863610059123584</v>
      </c>
      <c r="R247" s="19">
        <f t="shared" si="23"/>
        <v>0</v>
      </c>
      <c r="S247" s="19">
        <f t="shared" si="24"/>
        <v>0</v>
      </c>
    </row>
    <row r="248" spans="1:19" x14ac:dyDescent="0.25">
      <c r="A248" s="26">
        <f>Wellpath!E248</f>
        <v>7350</v>
      </c>
      <c r="B248" s="22">
        <v>0</v>
      </c>
      <c r="C248" s="22">
        <v>0</v>
      </c>
      <c r="D248" s="22">
        <v>-1</v>
      </c>
      <c r="E248" s="20">
        <f>Model!$W$28*((drdp!B248+drdp!K248)*XYM2!$B248+(drdp!E248+drdp!N248)*XYM2!$C248+(drdp!H248+drdp!Q248)*XYM2!$D248)</f>
        <v>5.0575757996373129E-2</v>
      </c>
      <c r="F248" s="20">
        <f>Model!$W$28*((drdp!C248+drdp!L248)*XYM2!$B248+(drdp!F248+drdp!O248)*XYM2!$C248+(drdp!I248+drdp!R248)*XYM2!$D248)</f>
        <v>-1.3551733511720076E-2</v>
      </c>
      <c r="G248" s="20">
        <f>Model!$W$28*((drdp!D248+drdp!M248)*XYM2!$B248+(drdp!G248+drdp!P248)*XYM2!$C248+(drdp!J248+drdp!S248)*XYM2!$D248)</f>
        <v>0</v>
      </c>
      <c r="H248" s="18">
        <f>Model!$W$28*((drdp!B248)*XYM2!$B248+(drdp!E248)*XYM2!$C248+(drdp!H248)*XYM2!$D248)</f>
        <v>2.5287878998186564E-2</v>
      </c>
      <c r="I248" s="18">
        <f>Model!$W$28*((drdp!C248)*XYM2!$B248+(drdp!F248)*XYM2!$C248+(drdp!I248)*XYM2!$D248)</f>
        <v>-6.7758667558600379E-3</v>
      </c>
      <c r="J248" s="18">
        <f>Model!$W$28*((drdp!D248)*XYM2!$B248+(drdp!G248)*XYM2!$C248+(drdp!J248)*XYM2!$D248)</f>
        <v>0</v>
      </c>
      <c r="K248" s="21">
        <f>SUM(E$3:E247)+H248</f>
        <v>8.8746367714954744</v>
      </c>
      <c r="L248" s="21">
        <f>SUM(F$3:F247)+I248</f>
        <v>-2.3779517560417442</v>
      </c>
      <c r="M248" s="21">
        <f>SUM(G$3:G247)+J248</f>
        <v>0</v>
      </c>
      <c r="N248" s="19">
        <f t="shared" si="19"/>
        <v>78.75917782597962</v>
      </c>
      <c r="O248" s="19">
        <f t="shared" si="20"/>
        <v>5.6546545540620148</v>
      </c>
      <c r="P248" s="19">
        <f t="shared" si="21"/>
        <v>0</v>
      </c>
      <c r="Q248" s="19">
        <f t="shared" si="22"/>
        <v>-21.1034580950103</v>
      </c>
      <c r="R248" s="19">
        <f t="shared" si="23"/>
        <v>0</v>
      </c>
      <c r="S248" s="19">
        <f t="shared" si="24"/>
        <v>0</v>
      </c>
    </row>
    <row r="249" spans="1:19" x14ac:dyDescent="0.25">
      <c r="A249" s="26">
        <f>Wellpath!E249</f>
        <v>7380</v>
      </c>
      <c r="B249" s="22">
        <v>0</v>
      </c>
      <c r="C249" s="22">
        <v>0</v>
      </c>
      <c r="D249" s="22">
        <v>-1</v>
      </c>
      <c r="E249" s="20">
        <f>Model!$W$28*((drdp!B249+drdp!K249)*XYM2!$B249+(drdp!E249+drdp!N249)*XYM2!$C249+(drdp!H249+drdp!Q249)*XYM2!$D249)</f>
        <v>5.0575757996373129E-2</v>
      </c>
      <c r="F249" s="20">
        <f>Model!$W$28*((drdp!C249+drdp!L249)*XYM2!$B249+(drdp!F249+drdp!O249)*XYM2!$C249+(drdp!I249+drdp!R249)*XYM2!$D249)</f>
        <v>-1.3551733511720076E-2</v>
      </c>
      <c r="G249" s="20">
        <f>Model!$W$28*((drdp!D249+drdp!M249)*XYM2!$B249+(drdp!G249+drdp!P249)*XYM2!$C249+(drdp!J249+drdp!S249)*XYM2!$D249)</f>
        <v>0</v>
      </c>
      <c r="H249" s="18">
        <f>Model!$W$28*((drdp!B249)*XYM2!$B249+(drdp!E249)*XYM2!$C249+(drdp!H249)*XYM2!$D249)</f>
        <v>2.5287878998186564E-2</v>
      </c>
      <c r="I249" s="18">
        <f>Model!$W$28*((drdp!C249)*XYM2!$B249+(drdp!F249)*XYM2!$C249+(drdp!I249)*XYM2!$D249)</f>
        <v>-6.7758667558600379E-3</v>
      </c>
      <c r="J249" s="18">
        <f>Model!$W$28*((drdp!D249)*XYM2!$B249+(drdp!G249)*XYM2!$C249+(drdp!J249)*XYM2!$D249)</f>
        <v>0</v>
      </c>
      <c r="K249" s="21">
        <f>SUM(E$3:E248)+H249</f>
        <v>8.9252125294918478</v>
      </c>
      <c r="L249" s="21">
        <f>SUM(F$3:F248)+I249</f>
        <v>-2.3915034895534641</v>
      </c>
      <c r="M249" s="21">
        <f>SUM(G$3:G248)+J249</f>
        <v>0</v>
      </c>
      <c r="N249" s="19">
        <f t="shared" si="19"/>
        <v>79.659418696598266</v>
      </c>
      <c r="O249" s="19">
        <f t="shared" si="20"/>
        <v>5.719288940546396</v>
      </c>
      <c r="P249" s="19">
        <f t="shared" si="21"/>
        <v>0</v>
      </c>
      <c r="Q249" s="19">
        <f t="shared" si="22"/>
        <v>-21.344676909286054</v>
      </c>
      <c r="R249" s="19">
        <f t="shared" si="23"/>
        <v>0</v>
      </c>
      <c r="S249" s="19">
        <f t="shared" si="24"/>
        <v>0</v>
      </c>
    </row>
    <row r="250" spans="1:19" x14ac:dyDescent="0.25">
      <c r="A250" s="26">
        <f>Wellpath!E250</f>
        <v>7410</v>
      </c>
      <c r="B250" s="22">
        <v>0</v>
      </c>
      <c r="C250" s="22">
        <v>0</v>
      </c>
      <c r="D250" s="22">
        <v>-1</v>
      </c>
      <c r="E250" s="20">
        <f>Model!$W$28*((drdp!B250+drdp!K250)*XYM2!$B250+(drdp!E250+drdp!N250)*XYM2!$C250+(drdp!H250+drdp!Q250)*XYM2!$D250)</f>
        <v>5.0575757996373129E-2</v>
      </c>
      <c r="F250" s="20">
        <f>Model!$W$28*((drdp!C250+drdp!L250)*XYM2!$B250+(drdp!F250+drdp!O250)*XYM2!$C250+(drdp!I250+drdp!R250)*XYM2!$D250)</f>
        <v>-1.3551733511720076E-2</v>
      </c>
      <c r="G250" s="20">
        <f>Model!$W$28*((drdp!D250+drdp!M250)*XYM2!$B250+(drdp!G250+drdp!P250)*XYM2!$C250+(drdp!J250+drdp!S250)*XYM2!$D250)</f>
        <v>0</v>
      </c>
      <c r="H250" s="18">
        <f>Model!$W$28*((drdp!B250)*XYM2!$B250+(drdp!E250)*XYM2!$C250+(drdp!H250)*XYM2!$D250)</f>
        <v>2.5287878998186564E-2</v>
      </c>
      <c r="I250" s="18">
        <f>Model!$W$28*((drdp!C250)*XYM2!$B250+(drdp!F250)*XYM2!$C250+(drdp!I250)*XYM2!$D250)</f>
        <v>-6.7758667558600379E-3</v>
      </c>
      <c r="J250" s="18">
        <f>Model!$W$28*((drdp!D250)*XYM2!$B250+(drdp!G250)*XYM2!$C250+(drdp!J250)*XYM2!$D250)</f>
        <v>0</v>
      </c>
      <c r="K250" s="21">
        <f>SUM(E$3:E249)+H250</f>
        <v>8.9757882874882213</v>
      </c>
      <c r="L250" s="21">
        <f>SUM(F$3:F249)+I250</f>
        <v>-2.405055223065184</v>
      </c>
      <c r="M250" s="21">
        <f>SUM(G$3:G249)+J250</f>
        <v>0</v>
      </c>
      <c r="N250" s="19">
        <f t="shared" si="19"/>
        <v>80.564775381810733</v>
      </c>
      <c r="O250" s="19">
        <f t="shared" si="20"/>
        <v>5.7842906259931226</v>
      </c>
      <c r="P250" s="19">
        <f t="shared" si="21"/>
        <v>0</v>
      </c>
      <c r="Q250" s="19">
        <f t="shared" si="22"/>
        <v>-21.58726650195085</v>
      </c>
      <c r="R250" s="19">
        <f t="shared" si="23"/>
        <v>0</v>
      </c>
      <c r="S250" s="19">
        <f t="shared" si="24"/>
        <v>0</v>
      </c>
    </row>
    <row r="251" spans="1:19" x14ac:dyDescent="0.25">
      <c r="A251" s="26">
        <f>Wellpath!E251</f>
        <v>7440</v>
      </c>
      <c r="B251" s="22">
        <v>0</v>
      </c>
      <c r="C251" s="22">
        <v>0</v>
      </c>
      <c r="D251" s="22">
        <v>-1</v>
      </c>
      <c r="E251" s="20">
        <f>Model!$W$28*((drdp!B251+drdp!K251)*XYM2!$B251+(drdp!E251+drdp!N251)*XYM2!$C251+(drdp!H251+drdp!Q251)*XYM2!$D251)</f>
        <v>5.0575757996373129E-2</v>
      </c>
      <c r="F251" s="20">
        <f>Model!$W$28*((drdp!C251+drdp!L251)*XYM2!$B251+(drdp!F251+drdp!O251)*XYM2!$C251+(drdp!I251+drdp!R251)*XYM2!$D251)</f>
        <v>-1.3551733511720076E-2</v>
      </c>
      <c r="G251" s="20">
        <f>Model!$W$28*((drdp!D251+drdp!M251)*XYM2!$B251+(drdp!G251+drdp!P251)*XYM2!$C251+(drdp!J251+drdp!S251)*XYM2!$D251)</f>
        <v>0</v>
      </c>
      <c r="H251" s="18">
        <f>Model!$W$28*((drdp!B251)*XYM2!$B251+(drdp!E251)*XYM2!$C251+(drdp!H251)*XYM2!$D251)</f>
        <v>2.5287878998186564E-2</v>
      </c>
      <c r="I251" s="18">
        <f>Model!$W$28*((drdp!C251)*XYM2!$B251+(drdp!F251)*XYM2!$C251+(drdp!I251)*XYM2!$D251)</f>
        <v>-6.7758667558600379E-3</v>
      </c>
      <c r="J251" s="18">
        <f>Model!$W$28*((drdp!D251)*XYM2!$B251+(drdp!G251)*XYM2!$C251+(drdp!J251)*XYM2!$D251)</f>
        <v>0</v>
      </c>
      <c r="K251" s="21">
        <f>SUM(E$3:E250)+H251</f>
        <v>9.0263640454845948</v>
      </c>
      <c r="L251" s="21">
        <f>SUM(F$3:F250)+I251</f>
        <v>-2.4186069565769039</v>
      </c>
      <c r="M251" s="21">
        <f>SUM(G$3:G250)+J251</f>
        <v>0</v>
      </c>
      <c r="N251" s="19">
        <f t="shared" si="19"/>
        <v>81.475247881617022</v>
      </c>
      <c r="O251" s="19">
        <f t="shared" si="20"/>
        <v>5.8496596104021936</v>
      </c>
      <c r="P251" s="19">
        <f t="shared" si="21"/>
        <v>0</v>
      </c>
      <c r="Q251" s="19">
        <f t="shared" si="22"/>
        <v>-21.831226873004688</v>
      </c>
      <c r="R251" s="19">
        <f t="shared" si="23"/>
        <v>0</v>
      </c>
      <c r="S251" s="19">
        <f t="shared" si="24"/>
        <v>0</v>
      </c>
    </row>
    <row r="252" spans="1:19" x14ac:dyDescent="0.25">
      <c r="A252" s="26">
        <f>Wellpath!E252</f>
        <v>7470</v>
      </c>
      <c r="B252" s="22">
        <v>0</v>
      </c>
      <c r="C252" s="22">
        <v>0</v>
      </c>
      <c r="D252" s="22">
        <v>-1</v>
      </c>
      <c r="E252" s="20">
        <f>Model!$W$28*((drdp!B252+drdp!K252)*XYM2!$B252+(drdp!E252+drdp!N252)*XYM2!$C252+(drdp!H252+drdp!Q252)*XYM2!$D252)</f>
        <v>5.0575757996373129E-2</v>
      </c>
      <c r="F252" s="20">
        <f>Model!$W$28*((drdp!C252+drdp!L252)*XYM2!$B252+(drdp!F252+drdp!O252)*XYM2!$C252+(drdp!I252+drdp!R252)*XYM2!$D252)</f>
        <v>-1.3551733511720076E-2</v>
      </c>
      <c r="G252" s="20">
        <f>Model!$W$28*((drdp!D252+drdp!M252)*XYM2!$B252+(drdp!G252+drdp!P252)*XYM2!$C252+(drdp!J252+drdp!S252)*XYM2!$D252)</f>
        <v>0</v>
      </c>
      <c r="H252" s="18">
        <f>Model!$W$28*((drdp!B252)*XYM2!$B252+(drdp!E252)*XYM2!$C252+(drdp!H252)*XYM2!$D252)</f>
        <v>2.5287878998186564E-2</v>
      </c>
      <c r="I252" s="18">
        <f>Model!$W$28*((drdp!C252)*XYM2!$B252+(drdp!F252)*XYM2!$C252+(drdp!I252)*XYM2!$D252)</f>
        <v>-6.7758667558600379E-3</v>
      </c>
      <c r="J252" s="18">
        <f>Model!$W$28*((drdp!D252)*XYM2!$B252+(drdp!G252)*XYM2!$C252+(drdp!J252)*XYM2!$D252)</f>
        <v>0</v>
      </c>
      <c r="K252" s="21">
        <f>SUM(E$3:E251)+H252</f>
        <v>9.0769398034809683</v>
      </c>
      <c r="L252" s="21">
        <f>SUM(F$3:F251)+I252</f>
        <v>-2.4321586900886238</v>
      </c>
      <c r="M252" s="21">
        <f>SUM(G$3:G251)+J252</f>
        <v>0</v>
      </c>
      <c r="N252" s="19">
        <f t="shared" si="19"/>
        <v>82.390836196017119</v>
      </c>
      <c r="O252" s="19">
        <f t="shared" si="20"/>
        <v>5.9153958937736109</v>
      </c>
      <c r="P252" s="19">
        <f t="shared" si="21"/>
        <v>0</v>
      </c>
      <c r="Q252" s="19">
        <f t="shared" si="22"/>
        <v>-22.076558022447564</v>
      </c>
      <c r="R252" s="19">
        <f t="shared" si="23"/>
        <v>0</v>
      </c>
      <c r="S252" s="19">
        <f t="shared" si="24"/>
        <v>0</v>
      </c>
    </row>
    <row r="253" spans="1:19" x14ac:dyDescent="0.25">
      <c r="A253" s="26">
        <f>Wellpath!E253</f>
        <v>7500</v>
      </c>
      <c r="B253" s="22">
        <v>0</v>
      </c>
      <c r="C253" s="22">
        <v>0</v>
      </c>
      <c r="D253" s="22">
        <v>-1</v>
      </c>
      <c r="E253" s="20">
        <f>Model!$W$28*((drdp!B253+drdp!K253)*XYM2!$B253+(drdp!E253+drdp!N253)*XYM2!$C253+(drdp!H253+drdp!Q253)*XYM2!$D253)</f>
        <v>5.0575757996373129E-2</v>
      </c>
      <c r="F253" s="20">
        <f>Model!$W$28*((drdp!C253+drdp!L253)*XYM2!$B253+(drdp!F253+drdp!O253)*XYM2!$C253+(drdp!I253+drdp!R253)*XYM2!$D253)</f>
        <v>-1.3551733511720076E-2</v>
      </c>
      <c r="G253" s="20">
        <f>Model!$W$28*((drdp!D253+drdp!M253)*XYM2!$B253+(drdp!G253+drdp!P253)*XYM2!$C253+(drdp!J253+drdp!S253)*XYM2!$D253)</f>
        <v>0</v>
      </c>
      <c r="H253" s="18">
        <f>Model!$W$28*((drdp!B253)*XYM2!$B253+(drdp!E253)*XYM2!$C253+(drdp!H253)*XYM2!$D253)</f>
        <v>2.5287878998186564E-2</v>
      </c>
      <c r="I253" s="18">
        <f>Model!$W$28*((drdp!C253)*XYM2!$B253+(drdp!F253)*XYM2!$C253+(drdp!I253)*XYM2!$D253)</f>
        <v>-6.7758667558600379E-3</v>
      </c>
      <c r="J253" s="18">
        <f>Model!$W$28*((drdp!D253)*XYM2!$B253+(drdp!G253)*XYM2!$C253+(drdp!J253)*XYM2!$D253)</f>
        <v>0</v>
      </c>
      <c r="K253" s="21">
        <f>SUM(E$3:E252)+H253</f>
        <v>9.1275155614773418</v>
      </c>
      <c r="L253" s="21">
        <f>SUM(F$3:F252)+I253</f>
        <v>-2.4457104236003437</v>
      </c>
      <c r="M253" s="21">
        <f>SUM(G$3:G252)+J253</f>
        <v>0</v>
      </c>
      <c r="N253" s="19">
        <f t="shared" si="19"/>
        <v>83.311540325011038</v>
      </c>
      <c r="O253" s="19">
        <f t="shared" si="20"/>
        <v>5.9814994761073725</v>
      </c>
      <c r="P253" s="19">
        <f t="shared" si="21"/>
        <v>0</v>
      </c>
      <c r="Q253" s="19">
        <f t="shared" si="22"/>
        <v>-22.323259950279478</v>
      </c>
      <c r="R253" s="19">
        <f t="shared" si="23"/>
        <v>0</v>
      </c>
      <c r="S253" s="19">
        <f t="shared" si="24"/>
        <v>0</v>
      </c>
    </row>
    <row r="254" spans="1:19" x14ac:dyDescent="0.25">
      <c r="A254" s="26">
        <f>Wellpath!E254</f>
        <v>7530</v>
      </c>
      <c r="B254" s="22">
        <v>0</v>
      </c>
      <c r="C254" s="22">
        <v>0</v>
      </c>
      <c r="D254" s="22">
        <v>-1</v>
      </c>
      <c r="E254" s="20">
        <f>Model!$W$28*((drdp!B254+drdp!K254)*XYM2!$B254+(drdp!E254+drdp!N254)*XYM2!$C254+(drdp!H254+drdp!Q254)*XYM2!$D254)</f>
        <v>5.0575757996373129E-2</v>
      </c>
      <c r="F254" s="20">
        <f>Model!$W$28*((drdp!C254+drdp!L254)*XYM2!$B254+(drdp!F254+drdp!O254)*XYM2!$C254+(drdp!I254+drdp!R254)*XYM2!$D254)</f>
        <v>-1.3551733511720076E-2</v>
      </c>
      <c r="G254" s="20">
        <f>Model!$W$28*((drdp!D254+drdp!M254)*XYM2!$B254+(drdp!G254+drdp!P254)*XYM2!$C254+(drdp!J254+drdp!S254)*XYM2!$D254)</f>
        <v>0</v>
      </c>
      <c r="H254" s="18">
        <f>Model!$W$28*((drdp!B254)*XYM2!$B254+(drdp!E254)*XYM2!$C254+(drdp!H254)*XYM2!$D254)</f>
        <v>2.5287878998186564E-2</v>
      </c>
      <c r="I254" s="18">
        <f>Model!$W$28*((drdp!C254)*XYM2!$B254+(drdp!F254)*XYM2!$C254+(drdp!I254)*XYM2!$D254)</f>
        <v>-6.7758667558600379E-3</v>
      </c>
      <c r="J254" s="18">
        <f>Model!$W$28*((drdp!D254)*XYM2!$B254+(drdp!G254)*XYM2!$C254+(drdp!J254)*XYM2!$D254)</f>
        <v>0</v>
      </c>
      <c r="K254" s="21">
        <f>SUM(E$3:E253)+H254</f>
        <v>9.1780913194737153</v>
      </c>
      <c r="L254" s="21">
        <f>SUM(F$3:F253)+I254</f>
        <v>-2.4592621571120636</v>
      </c>
      <c r="M254" s="21">
        <f>SUM(G$3:G253)+J254</f>
        <v>0</v>
      </c>
      <c r="N254" s="19">
        <f t="shared" si="19"/>
        <v>84.237360268598763</v>
      </c>
      <c r="O254" s="19">
        <f t="shared" si="20"/>
        <v>6.0479703574034804</v>
      </c>
      <c r="P254" s="19">
        <f t="shared" si="21"/>
        <v>0</v>
      </c>
      <c r="Q254" s="19">
        <f t="shared" si="22"/>
        <v>-22.571332656500434</v>
      </c>
      <c r="R254" s="19">
        <f t="shared" si="23"/>
        <v>0</v>
      </c>
      <c r="S254" s="19">
        <f t="shared" si="24"/>
        <v>0</v>
      </c>
    </row>
    <row r="255" spans="1:19" x14ac:dyDescent="0.25">
      <c r="A255" s="26">
        <f>Wellpath!E255</f>
        <v>7560</v>
      </c>
      <c r="B255" s="22">
        <v>0</v>
      </c>
      <c r="C255" s="22">
        <v>0</v>
      </c>
      <c r="D255" s="22">
        <v>-1</v>
      </c>
      <c r="E255" s="20">
        <f>Model!$W$28*((drdp!B255+drdp!K255)*XYM2!$B255+(drdp!E255+drdp!N255)*XYM2!$C255+(drdp!H255+drdp!Q255)*XYM2!$D255)</f>
        <v>5.0575757996373129E-2</v>
      </c>
      <c r="F255" s="20">
        <f>Model!$W$28*((drdp!C255+drdp!L255)*XYM2!$B255+(drdp!F255+drdp!O255)*XYM2!$C255+(drdp!I255+drdp!R255)*XYM2!$D255)</f>
        <v>-1.3551733511720076E-2</v>
      </c>
      <c r="G255" s="20">
        <f>Model!$W$28*((drdp!D255+drdp!M255)*XYM2!$B255+(drdp!G255+drdp!P255)*XYM2!$C255+(drdp!J255+drdp!S255)*XYM2!$D255)</f>
        <v>0</v>
      </c>
      <c r="H255" s="18">
        <f>Model!$W$28*((drdp!B255)*XYM2!$B255+(drdp!E255)*XYM2!$C255+(drdp!H255)*XYM2!$D255)</f>
        <v>2.5287878998186564E-2</v>
      </c>
      <c r="I255" s="18">
        <f>Model!$W$28*((drdp!C255)*XYM2!$B255+(drdp!F255)*XYM2!$C255+(drdp!I255)*XYM2!$D255)</f>
        <v>-6.7758667558600379E-3</v>
      </c>
      <c r="J255" s="18">
        <f>Model!$W$28*((drdp!D255)*XYM2!$B255+(drdp!G255)*XYM2!$C255+(drdp!J255)*XYM2!$D255)</f>
        <v>0</v>
      </c>
      <c r="K255" s="21">
        <f>SUM(E$3:E254)+H255</f>
        <v>9.2286670774700887</v>
      </c>
      <c r="L255" s="21">
        <f>SUM(F$3:F254)+I255</f>
        <v>-2.4728138906237835</v>
      </c>
      <c r="M255" s="21">
        <f>SUM(G$3:G254)+J255</f>
        <v>0</v>
      </c>
      <c r="N255" s="19">
        <f t="shared" si="19"/>
        <v>85.168296026780311</v>
      </c>
      <c r="O255" s="19">
        <f t="shared" si="20"/>
        <v>6.1148085376619337</v>
      </c>
      <c r="P255" s="19">
        <f t="shared" si="21"/>
        <v>0</v>
      </c>
      <c r="Q255" s="19">
        <f t="shared" si="22"/>
        <v>-22.820776141110432</v>
      </c>
      <c r="R255" s="19">
        <f t="shared" si="23"/>
        <v>0</v>
      </c>
      <c r="S255" s="19">
        <f t="shared" si="24"/>
        <v>0</v>
      </c>
    </row>
    <row r="256" spans="1:19" x14ac:dyDescent="0.25">
      <c r="A256" s="26">
        <f>Wellpath!E256</f>
        <v>7590</v>
      </c>
      <c r="B256" s="22">
        <v>0</v>
      </c>
      <c r="C256" s="22">
        <v>0</v>
      </c>
      <c r="D256" s="22">
        <v>-1</v>
      </c>
      <c r="E256" s="20">
        <f>Model!$W$28*((drdp!B256+drdp!K256)*XYM2!$B256+(drdp!E256+drdp!N256)*XYM2!$C256+(drdp!H256+drdp!Q256)*XYM2!$D256)</f>
        <v>5.0575757996373129E-2</v>
      </c>
      <c r="F256" s="20">
        <f>Model!$W$28*((drdp!C256+drdp!L256)*XYM2!$B256+(drdp!F256+drdp!O256)*XYM2!$C256+(drdp!I256+drdp!R256)*XYM2!$D256)</f>
        <v>-1.3551733511720076E-2</v>
      </c>
      <c r="G256" s="20">
        <f>Model!$W$28*((drdp!D256+drdp!M256)*XYM2!$B256+(drdp!G256+drdp!P256)*XYM2!$C256+(drdp!J256+drdp!S256)*XYM2!$D256)</f>
        <v>0</v>
      </c>
      <c r="H256" s="18">
        <f>Model!$W$28*((drdp!B256)*XYM2!$B256+(drdp!E256)*XYM2!$C256+(drdp!H256)*XYM2!$D256)</f>
        <v>2.5287878998186564E-2</v>
      </c>
      <c r="I256" s="18">
        <f>Model!$W$28*((drdp!C256)*XYM2!$B256+(drdp!F256)*XYM2!$C256+(drdp!I256)*XYM2!$D256)</f>
        <v>-6.7758667558600379E-3</v>
      </c>
      <c r="J256" s="18">
        <f>Model!$W$28*((drdp!D256)*XYM2!$B256+(drdp!G256)*XYM2!$C256+(drdp!J256)*XYM2!$D256)</f>
        <v>0</v>
      </c>
      <c r="K256" s="21">
        <f>SUM(E$3:E255)+H256</f>
        <v>9.2792428354664622</v>
      </c>
      <c r="L256" s="21">
        <f>SUM(F$3:F255)+I256</f>
        <v>-2.4863656241355034</v>
      </c>
      <c r="M256" s="21">
        <f>SUM(G$3:G255)+J256</f>
        <v>0</v>
      </c>
      <c r="N256" s="19">
        <f t="shared" si="19"/>
        <v>86.104347599555666</v>
      </c>
      <c r="O256" s="19">
        <f t="shared" si="20"/>
        <v>6.1820140168827313</v>
      </c>
      <c r="P256" s="19">
        <f t="shared" si="21"/>
        <v>0</v>
      </c>
      <c r="Q256" s="19">
        <f t="shared" si="22"/>
        <v>-23.071590404109468</v>
      </c>
      <c r="R256" s="19">
        <f t="shared" si="23"/>
        <v>0</v>
      </c>
      <c r="S256" s="19">
        <f t="shared" si="24"/>
        <v>0</v>
      </c>
    </row>
    <row r="257" spans="1:19" x14ac:dyDescent="0.25">
      <c r="A257" s="26">
        <f>Wellpath!E257</f>
        <v>7620</v>
      </c>
      <c r="B257" s="22">
        <v>0</v>
      </c>
      <c r="C257" s="22">
        <v>0</v>
      </c>
      <c r="D257" s="22">
        <v>-1</v>
      </c>
      <c r="E257" s="20">
        <f>Model!$W$28*((drdp!B257+drdp!K257)*XYM2!$B257+(drdp!E257+drdp!N257)*XYM2!$C257+(drdp!H257+drdp!Q257)*XYM2!$D257)</f>
        <v>5.0575757996373129E-2</v>
      </c>
      <c r="F257" s="20">
        <f>Model!$W$28*((drdp!C257+drdp!L257)*XYM2!$B257+(drdp!F257+drdp!O257)*XYM2!$C257+(drdp!I257+drdp!R257)*XYM2!$D257)</f>
        <v>-1.3551733511720076E-2</v>
      </c>
      <c r="G257" s="20">
        <f>Model!$W$28*((drdp!D257+drdp!M257)*XYM2!$B257+(drdp!G257+drdp!P257)*XYM2!$C257+(drdp!J257+drdp!S257)*XYM2!$D257)</f>
        <v>0</v>
      </c>
      <c r="H257" s="18">
        <f>Model!$W$28*((drdp!B257)*XYM2!$B257+(drdp!E257)*XYM2!$C257+(drdp!H257)*XYM2!$D257)</f>
        <v>2.5287878998186564E-2</v>
      </c>
      <c r="I257" s="18">
        <f>Model!$W$28*((drdp!C257)*XYM2!$B257+(drdp!F257)*XYM2!$C257+(drdp!I257)*XYM2!$D257)</f>
        <v>-6.7758667558600379E-3</v>
      </c>
      <c r="J257" s="18">
        <f>Model!$W$28*((drdp!D257)*XYM2!$B257+(drdp!G257)*XYM2!$C257+(drdp!J257)*XYM2!$D257)</f>
        <v>0</v>
      </c>
      <c r="K257" s="21">
        <f>SUM(E$3:E256)+H257</f>
        <v>9.3298185934628357</v>
      </c>
      <c r="L257" s="21">
        <f>SUM(F$3:F256)+I257</f>
        <v>-2.4999173576472233</v>
      </c>
      <c r="M257" s="21">
        <f>SUM(G$3:G256)+J257</f>
        <v>0</v>
      </c>
      <c r="N257" s="19">
        <f t="shared" si="19"/>
        <v>87.045514986924843</v>
      </c>
      <c r="O257" s="19">
        <f t="shared" si="20"/>
        <v>6.2495867950658752</v>
      </c>
      <c r="P257" s="19">
        <f t="shared" si="21"/>
        <v>0</v>
      </c>
      <c r="Q257" s="19">
        <f t="shared" si="22"/>
        <v>-23.323775445497546</v>
      </c>
      <c r="R257" s="19">
        <f t="shared" si="23"/>
        <v>0</v>
      </c>
      <c r="S257" s="19">
        <f t="shared" si="24"/>
        <v>0</v>
      </c>
    </row>
    <row r="258" spans="1:19" x14ac:dyDescent="0.25">
      <c r="A258" s="26">
        <f>Wellpath!E258</f>
        <v>7650</v>
      </c>
      <c r="B258" s="22">
        <v>0</v>
      </c>
      <c r="C258" s="22">
        <v>0</v>
      </c>
      <c r="D258" s="22">
        <v>-1</v>
      </c>
      <c r="E258" s="20">
        <f>Model!$W$28*((drdp!B258+drdp!K258)*XYM2!$B258+(drdp!E258+drdp!N258)*XYM2!$C258+(drdp!H258+drdp!Q258)*XYM2!$D258)</f>
        <v>5.0575757996373129E-2</v>
      </c>
      <c r="F258" s="20">
        <f>Model!$W$28*((drdp!C258+drdp!L258)*XYM2!$B258+(drdp!F258+drdp!O258)*XYM2!$C258+(drdp!I258+drdp!R258)*XYM2!$D258)</f>
        <v>-1.3551733511720076E-2</v>
      </c>
      <c r="G258" s="20">
        <f>Model!$W$28*((drdp!D258+drdp!M258)*XYM2!$B258+(drdp!G258+drdp!P258)*XYM2!$C258+(drdp!J258+drdp!S258)*XYM2!$D258)</f>
        <v>0</v>
      </c>
      <c r="H258" s="18">
        <f>Model!$W$28*((drdp!B258)*XYM2!$B258+(drdp!E258)*XYM2!$C258+(drdp!H258)*XYM2!$D258)</f>
        <v>2.5287878998186564E-2</v>
      </c>
      <c r="I258" s="18">
        <f>Model!$W$28*((drdp!C258)*XYM2!$B258+(drdp!F258)*XYM2!$C258+(drdp!I258)*XYM2!$D258)</f>
        <v>-6.7758667558600379E-3</v>
      </c>
      <c r="J258" s="18">
        <f>Model!$W$28*((drdp!D258)*XYM2!$B258+(drdp!G258)*XYM2!$C258+(drdp!J258)*XYM2!$D258)</f>
        <v>0</v>
      </c>
      <c r="K258" s="21">
        <f>SUM(E$3:E257)+H258</f>
        <v>9.3803943514592092</v>
      </c>
      <c r="L258" s="21">
        <f>SUM(F$3:F257)+I258</f>
        <v>-2.5134690911589432</v>
      </c>
      <c r="M258" s="21">
        <f>SUM(G$3:G257)+J258</f>
        <v>0</v>
      </c>
      <c r="N258" s="19">
        <f t="shared" si="19"/>
        <v>87.991798188887842</v>
      </c>
      <c r="O258" s="19">
        <f t="shared" si="20"/>
        <v>6.3175268722113644</v>
      </c>
      <c r="P258" s="19">
        <f t="shared" si="21"/>
        <v>0</v>
      </c>
      <c r="Q258" s="19">
        <f t="shared" si="22"/>
        <v>-23.577331265274662</v>
      </c>
      <c r="R258" s="19">
        <f t="shared" si="23"/>
        <v>0</v>
      </c>
      <c r="S258" s="19">
        <f t="shared" si="24"/>
        <v>0</v>
      </c>
    </row>
    <row r="259" spans="1:19" x14ac:dyDescent="0.25">
      <c r="A259" s="26">
        <f>Wellpath!E259</f>
        <v>7680</v>
      </c>
      <c r="B259" s="22">
        <v>0</v>
      </c>
      <c r="C259" s="22">
        <v>0</v>
      </c>
      <c r="D259" s="22">
        <v>-1</v>
      </c>
      <c r="E259" s="20">
        <f>Model!$W$28*((drdp!B259+drdp!K259)*XYM2!$B259+(drdp!E259+drdp!N259)*XYM2!$C259+(drdp!H259+drdp!Q259)*XYM2!$D259)</f>
        <v>5.0575757996373129E-2</v>
      </c>
      <c r="F259" s="20">
        <f>Model!$W$28*((drdp!C259+drdp!L259)*XYM2!$B259+(drdp!F259+drdp!O259)*XYM2!$C259+(drdp!I259+drdp!R259)*XYM2!$D259)</f>
        <v>-1.3551733511720076E-2</v>
      </c>
      <c r="G259" s="20">
        <f>Model!$W$28*((drdp!D259+drdp!M259)*XYM2!$B259+(drdp!G259+drdp!P259)*XYM2!$C259+(drdp!J259+drdp!S259)*XYM2!$D259)</f>
        <v>0</v>
      </c>
      <c r="H259" s="18">
        <f>Model!$W$28*((drdp!B259)*XYM2!$B259+(drdp!E259)*XYM2!$C259+(drdp!H259)*XYM2!$D259)</f>
        <v>2.5287878998186564E-2</v>
      </c>
      <c r="I259" s="18">
        <f>Model!$W$28*((drdp!C259)*XYM2!$B259+(drdp!F259)*XYM2!$C259+(drdp!I259)*XYM2!$D259)</f>
        <v>-6.7758667558600379E-3</v>
      </c>
      <c r="J259" s="18">
        <f>Model!$W$28*((drdp!D259)*XYM2!$B259+(drdp!G259)*XYM2!$C259+(drdp!J259)*XYM2!$D259)</f>
        <v>0</v>
      </c>
      <c r="K259" s="21">
        <f>SUM(E$3:E258)+H259</f>
        <v>9.4309701094555827</v>
      </c>
      <c r="L259" s="21">
        <f>SUM(F$3:F258)+I259</f>
        <v>-2.5270208246706631</v>
      </c>
      <c r="M259" s="21">
        <f>SUM(G$3:G258)+J259</f>
        <v>0</v>
      </c>
      <c r="N259" s="19">
        <f t="shared" si="19"/>
        <v>88.943197205444648</v>
      </c>
      <c r="O259" s="19">
        <f t="shared" si="20"/>
        <v>6.3858342483191981</v>
      </c>
      <c r="P259" s="19">
        <f t="shared" si="21"/>
        <v>0</v>
      </c>
      <c r="Q259" s="19">
        <f t="shared" si="22"/>
        <v>-23.83225786344082</v>
      </c>
      <c r="R259" s="19">
        <f t="shared" si="23"/>
        <v>0</v>
      </c>
      <c r="S259" s="19">
        <f t="shared" si="24"/>
        <v>0</v>
      </c>
    </row>
    <row r="260" spans="1:19" x14ac:dyDescent="0.25">
      <c r="A260" s="26">
        <f>Wellpath!E260</f>
        <v>7710</v>
      </c>
      <c r="B260" s="22">
        <v>0</v>
      </c>
      <c r="C260" s="22">
        <v>0</v>
      </c>
      <c r="D260" s="22">
        <v>-1</v>
      </c>
      <c r="E260" s="20">
        <f>Model!$W$28*((drdp!B260+drdp!K260)*XYM2!$B260+(drdp!E260+drdp!N260)*XYM2!$C260+(drdp!H260+drdp!Q260)*XYM2!$D260)</f>
        <v>5.0575757996373129E-2</v>
      </c>
      <c r="F260" s="20">
        <f>Model!$W$28*((drdp!C260+drdp!L260)*XYM2!$B260+(drdp!F260+drdp!O260)*XYM2!$C260+(drdp!I260+drdp!R260)*XYM2!$D260)</f>
        <v>-1.3551733511720076E-2</v>
      </c>
      <c r="G260" s="20">
        <f>Model!$W$28*((drdp!D260+drdp!M260)*XYM2!$B260+(drdp!G260+drdp!P260)*XYM2!$C260+(drdp!J260+drdp!S260)*XYM2!$D260)</f>
        <v>0</v>
      </c>
      <c r="H260" s="18">
        <f>Model!$W$28*((drdp!B260)*XYM2!$B260+(drdp!E260)*XYM2!$C260+(drdp!H260)*XYM2!$D260)</f>
        <v>2.5287878998186564E-2</v>
      </c>
      <c r="I260" s="18">
        <f>Model!$W$28*((drdp!C260)*XYM2!$B260+(drdp!F260)*XYM2!$C260+(drdp!I260)*XYM2!$D260)</f>
        <v>-6.7758667558600379E-3</v>
      </c>
      <c r="J260" s="18">
        <f>Model!$W$28*((drdp!D260)*XYM2!$B260+(drdp!G260)*XYM2!$C260+(drdp!J260)*XYM2!$D260)</f>
        <v>0</v>
      </c>
      <c r="K260" s="21">
        <f>SUM(E$3:E259)+H260</f>
        <v>9.4815458674519562</v>
      </c>
      <c r="L260" s="21">
        <f>SUM(F$3:F259)+I260</f>
        <v>-2.540572558182383</v>
      </c>
      <c r="M260" s="21">
        <f>SUM(G$3:G259)+J260</f>
        <v>0</v>
      </c>
      <c r="N260" s="19">
        <f t="shared" si="19"/>
        <v>89.899712036595261</v>
      </c>
      <c r="O260" s="19">
        <f t="shared" si="20"/>
        <v>6.454508923389378</v>
      </c>
      <c r="P260" s="19">
        <f t="shared" si="21"/>
        <v>0</v>
      </c>
      <c r="Q260" s="19">
        <f t="shared" si="22"/>
        <v>-24.088555239996019</v>
      </c>
      <c r="R260" s="19">
        <f t="shared" si="23"/>
        <v>0</v>
      </c>
      <c r="S260" s="19">
        <f t="shared" si="24"/>
        <v>0</v>
      </c>
    </row>
    <row r="261" spans="1:19" x14ac:dyDescent="0.25">
      <c r="A261" s="26">
        <f>Wellpath!E261</f>
        <v>7740</v>
      </c>
      <c r="B261" s="22">
        <v>0</v>
      </c>
      <c r="C261" s="22">
        <v>0</v>
      </c>
      <c r="D261" s="22">
        <v>-1</v>
      </c>
      <c r="E261" s="20">
        <f>Model!$W$28*((drdp!B261+drdp!K261)*XYM2!$B261+(drdp!E261+drdp!N261)*XYM2!$C261+(drdp!H261+drdp!Q261)*XYM2!$D261)</f>
        <v>5.0575757996373129E-2</v>
      </c>
      <c r="F261" s="20">
        <f>Model!$W$28*((drdp!C261+drdp!L261)*XYM2!$B261+(drdp!F261+drdp!O261)*XYM2!$C261+(drdp!I261+drdp!R261)*XYM2!$D261)</f>
        <v>-1.3551733511720076E-2</v>
      </c>
      <c r="G261" s="20">
        <f>Model!$W$28*((drdp!D261+drdp!M261)*XYM2!$B261+(drdp!G261+drdp!P261)*XYM2!$C261+(drdp!J261+drdp!S261)*XYM2!$D261)</f>
        <v>0</v>
      </c>
      <c r="H261" s="18">
        <f>Model!$W$28*((drdp!B261)*XYM2!$B261+(drdp!E261)*XYM2!$C261+(drdp!H261)*XYM2!$D261)</f>
        <v>2.5287878998186564E-2</v>
      </c>
      <c r="I261" s="18">
        <f>Model!$W$28*((drdp!C261)*XYM2!$B261+(drdp!F261)*XYM2!$C261+(drdp!I261)*XYM2!$D261)</f>
        <v>-6.7758667558600379E-3</v>
      </c>
      <c r="J261" s="18">
        <f>Model!$W$28*((drdp!D261)*XYM2!$B261+(drdp!G261)*XYM2!$C261+(drdp!J261)*XYM2!$D261)</f>
        <v>0</v>
      </c>
      <c r="K261" s="21">
        <f>SUM(E$3:E260)+H261</f>
        <v>9.5321216254483296</v>
      </c>
      <c r="L261" s="21">
        <f>SUM(F$3:F260)+I261</f>
        <v>-2.5541242916941029</v>
      </c>
      <c r="M261" s="21">
        <f>SUM(G$3:G260)+J261</f>
        <v>0</v>
      </c>
      <c r="N261" s="19">
        <f t="shared" si="19"/>
        <v>90.861342682339711</v>
      </c>
      <c r="O261" s="19">
        <f t="shared" si="20"/>
        <v>6.5235508974219032</v>
      </c>
      <c r="P261" s="19">
        <f t="shared" si="21"/>
        <v>0</v>
      </c>
      <c r="Q261" s="19">
        <f t="shared" si="22"/>
        <v>-24.346223394940257</v>
      </c>
      <c r="R261" s="19">
        <f t="shared" si="23"/>
        <v>0</v>
      </c>
      <c r="S261" s="19">
        <f t="shared" si="24"/>
        <v>0</v>
      </c>
    </row>
    <row r="262" spans="1:19" x14ac:dyDescent="0.25">
      <c r="A262" s="26">
        <f>Wellpath!E262</f>
        <v>7770</v>
      </c>
      <c r="B262" s="22">
        <v>0</v>
      </c>
      <c r="C262" s="22">
        <v>0</v>
      </c>
      <c r="D262" s="22">
        <v>-1</v>
      </c>
      <c r="E262" s="20">
        <f>Model!$W$28*((drdp!B262+drdp!K262)*XYM2!$B262+(drdp!E262+drdp!N262)*XYM2!$C262+(drdp!H262+drdp!Q262)*XYM2!$D262)</f>
        <v>5.0575757996373129E-2</v>
      </c>
      <c r="F262" s="20">
        <f>Model!$W$28*((drdp!C262+drdp!L262)*XYM2!$B262+(drdp!F262+drdp!O262)*XYM2!$C262+(drdp!I262+drdp!R262)*XYM2!$D262)</f>
        <v>-1.3551733511720076E-2</v>
      </c>
      <c r="G262" s="20">
        <f>Model!$W$28*((drdp!D262+drdp!M262)*XYM2!$B262+(drdp!G262+drdp!P262)*XYM2!$C262+(drdp!J262+drdp!S262)*XYM2!$D262)</f>
        <v>0</v>
      </c>
      <c r="H262" s="18">
        <f>Model!$W$28*((drdp!B262)*XYM2!$B262+(drdp!E262)*XYM2!$C262+(drdp!H262)*XYM2!$D262)</f>
        <v>2.5287878998186564E-2</v>
      </c>
      <c r="I262" s="18">
        <f>Model!$W$28*((drdp!C262)*XYM2!$B262+(drdp!F262)*XYM2!$C262+(drdp!I262)*XYM2!$D262)</f>
        <v>-6.7758667558600379E-3</v>
      </c>
      <c r="J262" s="18">
        <f>Model!$W$28*((drdp!D262)*XYM2!$B262+(drdp!G262)*XYM2!$C262+(drdp!J262)*XYM2!$D262)</f>
        <v>0</v>
      </c>
      <c r="K262" s="21">
        <f>SUM(E$3:E261)+H262</f>
        <v>9.5826973834447031</v>
      </c>
      <c r="L262" s="21">
        <f>SUM(F$3:F261)+I262</f>
        <v>-2.5676760252058228</v>
      </c>
      <c r="M262" s="21">
        <f>SUM(G$3:G261)+J262</f>
        <v>0</v>
      </c>
      <c r="N262" s="19">
        <f t="shared" ref="N262:N270" si="25">K262^2</f>
        <v>91.828089142677953</v>
      </c>
      <c r="O262" s="19">
        <f t="shared" ref="O262:O270" si="26">L262^2</f>
        <v>6.5929601704167737</v>
      </c>
      <c r="P262" s="19">
        <f t="shared" ref="P262:P270" si="27">M262^2</f>
        <v>0</v>
      </c>
      <c r="Q262" s="19">
        <f t="shared" ref="Q262:Q270" si="28">K262*L262</f>
        <v>-24.605262328273533</v>
      </c>
      <c r="R262" s="19">
        <f t="shared" ref="R262:R270" si="29">K262*M262</f>
        <v>0</v>
      </c>
      <c r="S262" s="19">
        <f t="shared" ref="S262:S270" si="30">L262*M262</f>
        <v>0</v>
      </c>
    </row>
    <row r="263" spans="1:19" x14ac:dyDescent="0.25">
      <c r="A263" s="26">
        <f>Wellpath!E263</f>
        <v>7800</v>
      </c>
      <c r="B263" s="22">
        <v>0</v>
      </c>
      <c r="C263" s="22">
        <v>0</v>
      </c>
      <c r="D263" s="22">
        <v>-1</v>
      </c>
      <c r="E263" s="20">
        <f>Model!$W$28*((drdp!B263+drdp!K263)*XYM2!$B263+(drdp!E263+drdp!N263)*XYM2!$C263+(drdp!H263+drdp!Q263)*XYM2!$D263)</f>
        <v>5.0575757996373129E-2</v>
      </c>
      <c r="F263" s="20">
        <f>Model!$W$28*((drdp!C263+drdp!L263)*XYM2!$B263+(drdp!F263+drdp!O263)*XYM2!$C263+(drdp!I263+drdp!R263)*XYM2!$D263)</f>
        <v>-1.3551733511720076E-2</v>
      </c>
      <c r="G263" s="20">
        <f>Model!$W$28*((drdp!D263+drdp!M263)*XYM2!$B263+(drdp!G263+drdp!P263)*XYM2!$C263+(drdp!J263+drdp!S263)*XYM2!$D263)</f>
        <v>0</v>
      </c>
      <c r="H263" s="18">
        <f>Model!$W$28*((drdp!B263)*XYM2!$B263+(drdp!E263)*XYM2!$C263+(drdp!H263)*XYM2!$D263)</f>
        <v>2.5287878998186564E-2</v>
      </c>
      <c r="I263" s="18">
        <f>Model!$W$28*((drdp!C263)*XYM2!$B263+(drdp!F263)*XYM2!$C263+(drdp!I263)*XYM2!$D263)</f>
        <v>-6.7758667558600379E-3</v>
      </c>
      <c r="J263" s="18">
        <f>Model!$W$28*((drdp!D263)*XYM2!$B263+(drdp!G263)*XYM2!$C263+(drdp!J263)*XYM2!$D263)</f>
        <v>0</v>
      </c>
      <c r="K263" s="21">
        <f>SUM(E$3:E262)+H263</f>
        <v>9.6332731414410766</v>
      </c>
      <c r="L263" s="21">
        <f>SUM(F$3:F262)+I263</f>
        <v>-2.5812277587175427</v>
      </c>
      <c r="M263" s="21">
        <f>SUM(G$3:G262)+J263</f>
        <v>0</v>
      </c>
      <c r="N263" s="19">
        <f t="shared" si="25"/>
        <v>92.799951417610032</v>
      </c>
      <c r="O263" s="19">
        <f t="shared" si="26"/>
        <v>6.6627367423739887</v>
      </c>
      <c r="P263" s="19">
        <f t="shared" si="27"/>
        <v>0</v>
      </c>
      <c r="Q263" s="19">
        <f t="shared" si="28"/>
        <v>-24.865672039995854</v>
      </c>
      <c r="R263" s="19">
        <f t="shared" si="29"/>
        <v>0</v>
      </c>
      <c r="S263" s="19">
        <f t="shared" si="30"/>
        <v>0</v>
      </c>
    </row>
    <row r="264" spans="1:19" x14ac:dyDescent="0.25">
      <c r="A264" s="26">
        <f>Wellpath!E264</f>
        <v>7830</v>
      </c>
      <c r="B264" s="22">
        <v>0</v>
      </c>
      <c r="C264" s="22">
        <v>0</v>
      </c>
      <c r="D264" s="22">
        <v>-1</v>
      </c>
      <c r="E264" s="20">
        <f>Model!$W$28*((drdp!B264+drdp!K264)*XYM2!$B264+(drdp!E264+drdp!N264)*XYM2!$C264+(drdp!H264+drdp!Q264)*XYM2!$D264)</f>
        <v>5.0575757996373129E-2</v>
      </c>
      <c r="F264" s="20">
        <f>Model!$W$28*((drdp!C264+drdp!L264)*XYM2!$B264+(drdp!F264+drdp!O264)*XYM2!$C264+(drdp!I264+drdp!R264)*XYM2!$D264)</f>
        <v>-1.3551733511720076E-2</v>
      </c>
      <c r="G264" s="20">
        <f>Model!$W$28*((drdp!D264+drdp!M264)*XYM2!$B264+(drdp!G264+drdp!P264)*XYM2!$C264+(drdp!J264+drdp!S264)*XYM2!$D264)</f>
        <v>0</v>
      </c>
      <c r="H264" s="18">
        <f>Model!$W$28*((drdp!B264)*XYM2!$B264+(drdp!E264)*XYM2!$C264+(drdp!H264)*XYM2!$D264)</f>
        <v>2.5287878998186564E-2</v>
      </c>
      <c r="I264" s="18">
        <f>Model!$W$28*((drdp!C264)*XYM2!$B264+(drdp!F264)*XYM2!$C264+(drdp!I264)*XYM2!$D264)</f>
        <v>-6.7758667558600379E-3</v>
      </c>
      <c r="J264" s="18">
        <f>Model!$W$28*((drdp!D264)*XYM2!$B264+(drdp!G264)*XYM2!$C264+(drdp!J264)*XYM2!$D264)</f>
        <v>0</v>
      </c>
      <c r="K264" s="21">
        <f>SUM(E$3:E263)+H264</f>
        <v>9.6838488994374501</v>
      </c>
      <c r="L264" s="21">
        <f>SUM(F$3:F263)+I264</f>
        <v>-2.5947794922292626</v>
      </c>
      <c r="M264" s="21">
        <f>SUM(G$3:G263)+J264</f>
        <v>0</v>
      </c>
      <c r="N264" s="19">
        <f t="shared" si="25"/>
        <v>93.776929507135918</v>
      </c>
      <c r="O264" s="19">
        <f t="shared" si="26"/>
        <v>6.7328806132935499</v>
      </c>
      <c r="P264" s="19">
        <f t="shared" si="27"/>
        <v>0</v>
      </c>
      <c r="Q264" s="19">
        <f t="shared" si="28"/>
        <v>-25.12745253010721</v>
      </c>
      <c r="R264" s="19">
        <f t="shared" si="29"/>
        <v>0</v>
      </c>
      <c r="S264" s="19">
        <f t="shared" si="30"/>
        <v>0</v>
      </c>
    </row>
    <row r="265" spans="1:19" x14ac:dyDescent="0.25">
      <c r="A265" s="26">
        <f>Wellpath!E265</f>
        <v>7860</v>
      </c>
      <c r="B265" s="22">
        <v>0</v>
      </c>
      <c r="C265" s="22">
        <v>0</v>
      </c>
      <c r="D265" s="22">
        <v>-1</v>
      </c>
      <c r="E265" s="20">
        <f>Model!$W$28*((drdp!B265+drdp!K265)*XYM2!$B265+(drdp!E265+drdp!N265)*XYM2!$C265+(drdp!H265+drdp!Q265)*XYM2!$D265)</f>
        <v>5.0575757996373129E-2</v>
      </c>
      <c r="F265" s="20">
        <f>Model!$W$28*((drdp!C265+drdp!L265)*XYM2!$B265+(drdp!F265+drdp!O265)*XYM2!$C265+(drdp!I265+drdp!R265)*XYM2!$D265)</f>
        <v>-1.3551733511720076E-2</v>
      </c>
      <c r="G265" s="20">
        <f>Model!$W$28*((drdp!D265+drdp!M265)*XYM2!$B265+(drdp!G265+drdp!P265)*XYM2!$C265+(drdp!J265+drdp!S265)*XYM2!$D265)</f>
        <v>0</v>
      </c>
      <c r="H265" s="18">
        <f>Model!$W$28*((drdp!B265)*XYM2!$B265+(drdp!E265)*XYM2!$C265+(drdp!H265)*XYM2!$D265)</f>
        <v>2.5287878998186564E-2</v>
      </c>
      <c r="I265" s="18">
        <f>Model!$W$28*((drdp!C265)*XYM2!$B265+(drdp!F265)*XYM2!$C265+(drdp!I265)*XYM2!$D265)</f>
        <v>-6.7758667558600379E-3</v>
      </c>
      <c r="J265" s="18">
        <f>Model!$W$28*((drdp!D265)*XYM2!$B265+(drdp!G265)*XYM2!$C265+(drdp!J265)*XYM2!$D265)</f>
        <v>0</v>
      </c>
      <c r="K265" s="21">
        <f>SUM(E$3:E264)+H265</f>
        <v>9.7344246574338236</v>
      </c>
      <c r="L265" s="21">
        <f>SUM(F$3:F264)+I265</f>
        <v>-2.6083312257409825</v>
      </c>
      <c r="M265" s="21">
        <f>SUM(G$3:G264)+J265</f>
        <v>0</v>
      </c>
      <c r="N265" s="19">
        <f t="shared" si="25"/>
        <v>94.759023411255612</v>
      </c>
      <c r="O265" s="19">
        <f t="shared" si="26"/>
        <v>6.8033917831754565</v>
      </c>
      <c r="P265" s="19">
        <f t="shared" si="27"/>
        <v>0</v>
      </c>
      <c r="Q265" s="19">
        <f t="shared" si="28"/>
        <v>-25.390603798607611</v>
      </c>
      <c r="R265" s="19">
        <f t="shared" si="29"/>
        <v>0</v>
      </c>
      <c r="S265" s="19">
        <f t="shared" si="30"/>
        <v>0</v>
      </c>
    </row>
    <row r="266" spans="1:19" x14ac:dyDescent="0.25">
      <c r="A266" s="26">
        <f>Wellpath!E266</f>
        <v>7890</v>
      </c>
      <c r="B266" s="22">
        <v>0</v>
      </c>
      <c r="C266" s="22">
        <v>0</v>
      </c>
      <c r="D266" s="22">
        <v>-1</v>
      </c>
      <c r="E266" s="20">
        <f>Model!$W$28*((drdp!B266+drdp!K266)*XYM2!$B266+(drdp!E266+drdp!N266)*XYM2!$C266+(drdp!H266+drdp!Q266)*XYM2!$D266)</f>
        <v>5.0575757996373129E-2</v>
      </c>
      <c r="F266" s="20">
        <f>Model!$W$28*((drdp!C266+drdp!L266)*XYM2!$B266+(drdp!F266+drdp!O266)*XYM2!$C266+(drdp!I266+drdp!R266)*XYM2!$D266)</f>
        <v>-1.3551733511720076E-2</v>
      </c>
      <c r="G266" s="20">
        <f>Model!$W$28*((drdp!D266+drdp!M266)*XYM2!$B266+(drdp!G266+drdp!P266)*XYM2!$C266+(drdp!J266+drdp!S266)*XYM2!$D266)</f>
        <v>0</v>
      </c>
      <c r="H266" s="18">
        <f>Model!$W$28*((drdp!B266)*XYM2!$B266+(drdp!E266)*XYM2!$C266+(drdp!H266)*XYM2!$D266)</f>
        <v>2.5287878998186564E-2</v>
      </c>
      <c r="I266" s="18">
        <f>Model!$W$28*((drdp!C266)*XYM2!$B266+(drdp!F266)*XYM2!$C266+(drdp!I266)*XYM2!$D266)</f>
        <v>-6.7758667558600379E-3</v>
      </c>
      <c r="J266" s="18">
        <f>Model!$W$28*((drdp!D266)*XYM2!$B266+(drdp!G266)*XYM2!$C266+(drdp!J266)*XYM2!$D266)</f>
        <v>0</v>
      </c>
      <c r="K266" s="21">
        <f>SUM(E$3:E265)+H266</f>
        <v>9.7850004154301971</v>
      </c>
      <c r="L266" s="21">
        <f>SUM(F$3:F265)+I266</f>
        <v>-2.6218829592527024</v>
      </c>
      <c r="M266" s="21">
        <f>SUM(G$3:G265)+J266</f>
        <v>0</v>
      </c>
      <c r="N266" s="19">
        <f t="shared" si="25"/>
        <v>95.746233129969127</v>
      </c>
      <c r="O266" s="19">
        <f t="shared" si="26"/>
        <v>6.8742702520197083</v>
      </c>
      <c r="P266" s="19">
        <f t="shared" si="27"/>
        <v>0</v>
      </c>
      <c r="Q266" s="19">
        <f t="shared" si="28"/>
        <v>-25.655125845497047</v>
      </c>
      <c r="R266" s="19">
        <f t="shared" si="29"/>
        <v>0</v>
      </c>
      <c r="S266" s="19">
        <f t="shared" si="30"/>
        <v>0</v>
      </c>
    </row>
    <row r="267" spans="1:19" x14ac:dyDescent="0.25">
      <c r="A267" s="26">
        <f>Wellpath!E267</f>
        <v>7920</v>
      </c>
      <c r="B267" s="22">
        <v>0</v>
      </c>
      <c r="C267" s="22">
        <v>0</v>
      </c>
      <c r="D267" s="22">
        <v>-1</v>
      </c>
      <c r="E267" s="20">
        <f>Model!$W$28*((drdp!B267+drdp!K267)*XYM2!$B267+(drdp!E267+drdp!N267)*XYM2!$C267+(drdp!H267+drdp!Q267)*XYM2!$D267)</f>
        <v>5.0575757996373129E-2</v>
      </c>
      <c r="F267" s="20">
        <f>Model!$W$28*((drdp!C267+drdp!L267)*XYM2!$B267+(drdp!F267+drdp!O267)*XYM2!$C267+(drdp!I267+drdp!R267)*XYM2!$D267)</f>
        <v>-1.3551733511720076E-2</v>
      </c>
      <c r="G267" s="20">
        <f>Model!$W$28*((drdp!D267+drdp!M267)*XYM2!$B267+(drdp!G267+drdp!P267)*XYM2!$C267+(drdp!J267+drdp!S267)*XYM2!$D267)</f>
        <v>0</v>
      </c>
      <c r="H267" s="18">
        <f>Model!$W$28*((drdp!B267)*XYM2!$B267+(drdp!E267)*XYM2!$C267+(drdp!H267)*XYM2!$D267)</f>
        <v>2.5287878998186564E-2</v>
      </c>
      <c r="I267" s="18">
        <f>Model!$W$28*((drdp!C267)*XYM2!$B267+(drdp!F267)*XYM2!$C267+(drdp!I267)*XYM2!$D267)</f>
        <v>-6.7758667558600379E-3</v>
      </c>
      <c r="J267" s="18">
        <f>Model!$W$28*((drdp!D267)*XYM2!$B267+(drdp!G267)*XYM2!$C267+(drdp!J267)*XYM2!$D267)</f>
        <v>0</v>
      </c>
      <c r="K267" s="21">
        <f>SUM(E$3:E266)+H267</f>
        <v>9.8355761734265705</v>
      </c>
      <c r="L267" s="21">
        <f>SUM(F$3:F266)+I267</f>
        <v>-2.6354346927644223</v>
      </c>
      <c r="M267" s="21">
        <f>SUM(G$3:G266)+J267</f>
        <v>0</v>
      </c>
      <c r="N267" s="19">
        <f t="shared" si="25"/>
        <v>96.738558663276464</v>
      </c>
      <c r="O267" s="19">
        <f t="shared" si="26"/>
        <v>6.9455160198263055</v>
      </c>
      <c r="P267" s="19">
        <f t="shared" si="27"/>
        <v>0</v>
      </c>
      <c r="Q267" s="19">
        <f t="shared" si="28"/>
        <v>-25.921018670775528</v>
      </c>
      <c r="R267" s="19">
        <f t="shared" si="29"/>
        <v>0</v>
      </c>
      <c r="S267" s="19">
        <f t="shared" si="30"/>
        <v>0</v>
      </c>
    </row>
    <row r="268" spans="1:19" x14ac:dyDescent="0.25">
      <c r="A268" s="26">
        <f>Wellpath!E268</f>
        <v>7950</v>
      </c>
      <c r="B268" s="22">
        <v>0</v>
      </c>
      <c r="C268" s="22">
        <v>0</v>
      </c>
      <c r="D268" s="22">
        <v>-1</v>
      </c>
      <c r="E268" s="20">
        <f>Model!$W$28*((drdp!B268+drdp!K268)*XYM2!$B268+(drdp!E268+drdp!N268)*XYM2!$C268+(drdp!H268+drdp!Q268)*XYM2!$D268)</f>
        <v>5.0575757996373129E-2</v>
      </c>
      <c r="F268" s="20">
        <f>Model!$W$28*((drdp!C268+drdp!L268)*XYM2!$B268+(drdp!F268+drdp!O268)*XYM2!$C268+(drdp!I268+drdp!R268)*XYM2!$D268)</f>
        <v>-1.3551733511720076E-2</v>
      </c>
      <c r="G268" s="20">
        <f>Model!$W$28*((drdp!D268+drdp!M268)*XYM2!$B268+(drdp!G268+drdp!P268)*XYM2!$C268+(drdp!J268+drdp!S268)*XYM2!$D268)</f>
        <v>0</v>
      </c>
      <c r="H268" s="18">
        <f>Model!$W$28*((drdp!B268)*XYM2!$B268+(drdp!E268)*XYM2!$C268+(drdp!H268)*XYM2!$D268)</f>
        <v>2.5287878998186564E-2</v>
      </c>
      <c r="I268" s="18">
        <f>Model!$W$28*((drdp!C268)*XYM2!$B268+(drdp!F268)*XYM2!$C268+(drdp!I268)*XYM2!$D268)</f>
        <v>-6.7758667558600379E-3</v>
      </c>
      <c r="J268" s="18">
        <f>Model!$W$28*((drdp!D268)*XYM2!$B268+(drdp!G268)*XYM2!$C268+(drdp!J268)*XYM2!$D268)</f>
        <v>0</v>
      </c>
      <c r="K268" s="21">
        <f>SUM(E$3:E267)+H268</f>
        <v>9.886151931422944</v>
      </c>
      <c r="L268" s="21">
        <f>SUM(F$3:F267)+I268</f>
        <v>-2.6489864262761422</v>
      </c>
      <c r="M268" s="21">
        <f>SUM(G$3:G267)+J268</f>
        <v>0</v>
      </c>
      <c r="N268" s="19">
        <f t="shared" si="25"/>
        <v>97.736000011177609</v>
      </c>
      <c r="O268" s="19">
        <f t="shared" si="26"/>
        <v>7.0171290865952471</v>
      </c>
      <c r="P268" s="19">
        <f t="shared" si="27"/>
        <v>0</v>
      </c>
      <c r="Q268" s="19">
        <f t="shared" si="28"/>
        <v>-26.188282274443047</v>
      </c>
      <c r="R268" s="19">
        <f t="shared" si="29"/>
        <v>0</v>
      </c>
      <c r="S268" s="19">
        <f t="shared" si="30"/>
        <v>0</v>
      </c>
    </row>
    <row r="269" spans="1:19" x14ac:dyDescent="0.25">
      <c r="A269" s="26">
        <f>Wellpath!E269</f>
        <v>7980</v>
      </c>
      <c r="B269" s="22">
        <v>0</v>
      </c>
      <c r="C269" s="22">
        <v>0</v>
      </c>
      <c r="D269" s="22">
        <v>-1</v>
      </c>
      <c r="E269" s="20">
        <f>Model!$W$28*((drdp!B269+drdp!K269)*XYM2!$B269+(drdp!E269+drdp!N269)*XYM2!$C269+(drdp!H269+drdp!Q269)*XYM2!$D269)</f>
        <v>4.2146464996977606E-2</v>
      </c>
      <c r="F269" s="20">
        <f>Model!$W$28*((drdp!C269+drdp!L269)*XYM2!$B269+(drdp!F269+drdp!O269)*XYM2!$C269+(drdp!I269+drdp!R269)*XYM2!$D269)</f>
        <v>-1.1293111259766729E-2</v>
      </c>
      <c r="G269" s="20">
        <f>Model!$W$28*((drdp!D269+drdp!M269)*XYM2!$B269+(drdp!G269+drdp!P269)*XYM2!$C269+(drdp!J269+drdp!S269)*XYM2!$D269)</f>
        <v>0</v>
      </c>
      <c r="H269" s="18">
        <f>Model!$W$28*((drdp!B269)*XYM2!$B269+(drdp!E269)*XYM2!$C269+(drdp!H269)*XYM2!$D269)</f>
        <v>2.5287878998186564E-2</v>
      </c>
      <c r="I269" s="18">
        <f>Model!$W$28*((drdp!C269)*XYM2!$B269+(drdp!F269)*XYM2!$C269+(drdp!I269)*XYM2!$D269)</f>
        <v>-6.7758667558600379E-3</v>
      </c>
      <c r="J269" s="18">
        <f>Model!$W$28*((drdp!D269)*XYM2!$B269+(drdp!G269)*XYM2!$C269+(drdp!J269)*XYM2!$D269)</f>
        <v>0</v>
      </c>
      <c r="K269" s="21">
        <f>SUM(E$3:E268)+H269</f>
        <v>9.9367276894193175</v>
      </c>
      <c r="L269" s="21">
        <f>SUM(F$3:F268)+I269</f>
        <v>-2.6625381597878621</v>
      </c>
      <c r="M269" s="21">
        <f>SUM(G$3:G268)+J269</f>
        <v>0</v>
      </c>
      <c r="N269" s="19">
        <f t="shared" si="25"/>
        <v>98.738557173672575</v>
      </c>
      <c r="O269" s="19">
        <f t="shared" si="26"/>
        <v>7.089109452326535</v>
      </c>
      <c r="P269" s="19">
        <f t="shared" si="27"/>
        <v>0</v>
      </c>
      <c r="Q269" s="19">
        <f t="shared" si="28"/>
        <v>-26.456916656499605</v>
      </c>
      <c r="R269" s="19">
        <f t="shared" si="29"/>
        <v>0</v>
      </c>
      <c r="S269" s="19">
        <f t="shared" si="30"/>
        <v>0</v>
      </c>
    </row>
    <row r="270" spans="1:19" x14ac:dyDescent="0.25">
      <c r="A270" s="26">
        <f>Wellpath!E270</f>
        <v>8000</v>
      </c>
      <c r="B270" s="22">
        <v>0</v>
      </c>
      <c r="C270" s="22">
        <v>0</v>
      </c>
      <c r="D270" s="22">
        <v>-1</v>
      </c>
      <c r="E270" s="20">
        <f>Model!$W$28*((drdp!B270+drdp!K270)*XYM2!$B270+(drdp!E270+drdp!N270)*XYM2!$C270+(drdp!H270+drdp!Q270)*XYM2!$D270)</f>
        <v>-6.726575813517627</v>
      </c>
      <c r="F270" s="20">
        <f>Model!$W$28*((drdp!C270+drdp!L270)*XYM2!$B270+(drdp!F270+drdp!O270)*XYM2!$C270+(drdp!I270+drdp!R270)*XYM2!$D270)</f>
        <v>1.8023805570587701</v>
      </c>
      <c r="G270" s="20">
        <f>Model!$W$28*((drdp!D270+drdp!M270)*XYM2!$B270+(drdp!G270+drdp!P270)*XYM2!$C270+(drdp!J270+drdp!S270)*XYM2!$D270)</f>
        <v>0</v>
      </c>
      <c r="H270" s="18">
        <f>Model!$W$28*((drdp!B270)*XYM2!$B270+(drdp!E270)*XYM2!$C270+(drdp!H270)*XYM2!$D270)</f>
        <v>1.6858585998791042E-2</v>
      </c>
      <c r="I270" s="18">
        <f>Model!$W$28*((drdp!C270)*XYM2!$B270+(drdp!F270)*XYM2!$C270+(drdp!I270)*XYM2!$D270)</f>
        <v>-4.5172445039066917E-3</v>
      </c>
      <c r="J270" s="18">
        <f>Model!$W$28*((drdp!D270)*XYM2!$B270+(drdp!G270)*XYM2!$C270+(drdp!J270)*XYM2!$D270)</f>
        <v>0</v>
      </c>
      <c r="K270" s="21">
        <f>SUM(E$3:E269)+H270</f>
        <v>9.9704448614168992</v>
      </c>
      <c r="L270" s="21">
        <f>SUM(F$3:F269)+I270</f>
        <v>-2.6715726487956752</v>
      </c>
      <c r="M270" s="21">
        <f>SUM(G$3:G269)+J270</f>
        <v>0</v>
      </c>
      <c r="N270" s="19">
        <f t="shared" si="25"/>
        <v>99.409770734554655</v>
      </c>
      <c r="O270" s="19">
        <f t="shared" si="26"/>
        <v>7.1373004177931403</v>
      </c>
      <c r="P270" s="19">
        <f t="shared" si="27"/>
        <v>0</v>
      </c>
      <c r="Q270" s="19">
        <f t="shared" si="28"/>
        <v>-26.636767788086775</v>
      </c>
      <c r="R270" s="19">
        <f t="shared" si="29"/>
        <v>0</v>
      </c>
      <c r="S270" s="19">
        <f t="shared" si="30"/>
        <v>0</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V270"/>
  <sheetViews>
    <sheetView workbookViewId="0">
      <pane ySplit="2" topLeftCell="A3" activePane="bottomLeft" state="frozen"/>
      <selection activeCell="H39" sqref="H39"/>
      <selection pane="bottomLeft" activeCell="C3" sqref="C3"/>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22"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22"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22" x14ac:dyDescent="0.25">
      <c r="A3" s="26">
        <f>Wellpath!E3</f>
        <v>0</v>
      </c>
      <c r="B3" s="22">
        <v>0</v>
      </c>
      <c r="C3" s="22">
        <f>ABS(COS(Wellpath!$L3))*COS(Wellpath!$M3)</f>
        <v>1</v>
      </c>
      <c r="D3" s="22" t="str">
        <f>IF(ABS(Wellpath!$L3)&lt;VerticalInc,"SING",-ABS(COS(Wellpath!$L3))*SIN(Wellpath!$M3)/SIN(Wellpath!$L3))</f>
        <v>SING</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c r="U3" s="25"/>
      <c r="V3" s="25"/>
    </row>
    <row r="4" spans="1:22" x14ac:dyDescent="0.25">
      <c r="A4" s="26">
        <f>Wellpath!E4</f>
        <v>30</v>
      </c>
      <c r="B4" s="22">
        <v>0</v>
      </c>
      <c r="C4" s="22">
        <f>ABS(COS(Wellpath!$L4))*COS(Wellpath!$M4)</f>
        <v>1</v>
      </c>
      <c r="D4" s="22" t="str">
        <f>IF(ABS(Wellpath!$L4)&lt;VerticalInc,"SING",-ABS(COS(Wellpath!$L4))*SIN(Wellpath!$M4)/SIN(Wellpath!$L4))</f>
        <v>SING</v>
      </c>
      <c r="E4" s="20">
        <f>IF(D4="SING",(Wellpath!K5-Wellpath!K3)/2*Model!$W$29,Model!$W$29*((drdp!B4+drdp!K4)*XYM3!$B4+(drdp!E4+drdp!N4)*XYM3!$C4+(drdp!H4+drdp!Q4)*XYM3!$D4))</f>
        <v>5.235987755982989E-2</v>
      </c>
      <c r="F4" s="20">
        <f>IF(D4="SING",0,Model!$W$29*((drdp!C4+drdp!L4)*XYM3!$B4+(drdp!F4+drdp!O4)*XYM3!$C4+(drdp!I4+drdp!R4)*XYM3!$D4))</f>
        <v>0</v>
      </c>
      <c r="G4" s="20">
        <f>IF(D4="SING",0,Model!$W$29*((drdp!D4+drdp!M4)*XYM3!$B4+(drdp!G4+drdp!P4)*XYM3!$C4+(drdp!J4+drdp!S4)*XYM3!$D4))</f>
        <v>0</v>
      </c>
      <c r="H4" s="18">
        <f>IF(D4="SING",(Wellpath!K4-Wellpath!K3)/2*Model!$W$29,Model!$W$29*((drdp!B4)*XYM3!$B4+(drdp!E4)*XYM3!$C4+(drdp!H4)*XYM3!$D4))</f>
        <v>2.6179938779914945E-2</v>
      </c>
      <c r="I4" s="18">
        <f>IF(D4="SING",0,Model!$W$29*((drdp!C4)*XYM3!$B4+(drdp!F4)*XYM3!$C4+(drdp!I4)*XYM3!$D4))</f>
        <v>0</v>
      </c>
      <c r="J4" s="18">
        <f>IF(D4="SING",0,Model!$W$29*((drdp!D4)*XYM3!$B4+(drdp!G4)*XYM3!$C4+(drdp!J4)*XYM3!$D4))</f>
        <v>0</v>
      </c>
      <c r="K4" s="21">
        <f>SUM(E$3:E3)+H4</f>
        <v>2.6179938779914945E-2</v>
      </c>
      <c r="L4" s="21">
        <f>SUM(F$3:F3)+I4</f>
        <v>0</v>
      </c>
      <c r="M4" s="21">
        <f>SUM(G$3:G3)+J4</f>
        <v>0</v>
      </c>
      <c r="N4" s="19">
        <f t="shared" ref="N4:P67" si="1">K4^2</f>
        <v>6.8538919452009437E-4</v>
      </c>
      <c r="O4" s="19">
        <f t="shared" si="0"/>
        <v>0</v>
      </c>
      <c r="P4" s="19">
        <f t="shared" si="0"/>
        <v>0</v>
      </c>
      <c r="Q4" s="19">
        <f t="shared" ref="Q4:Q67" si="2">K4*L4</f>
        <v>0</v>
      </c>
      <c r="R4" s="19">
        <f t="shared" ref="R4:R67" si="3">K4*M4</f>
        <v>0</v>
      </c>
      <c r="S4" s="19">
        <f t="shared" ref="S4:S67" si="4">L4*M4</f>
        <v>0</v>
      </c>
    </row>
    <row r="5" spans="1:22" x14ac:dyDescent="0.25">
      <c r="A5" s="26">
        <f>Wellpath!E5</f>
        <v>60</v>
      </c>
      <c r="B5" s="22">
        <v>0</v>
      </c>
      <c r="C5" s="22">
        <f>ABS(COS(Wellpath!$L5))*COS(Wellpath!$M5)</f>
        <v>1</v>
      </c>
      <c r="D5" s="22" t="str">
        <f>IF(ABS(Wellpath!$L5)&lt;VerticalInc,"SING",-ABS(COS(Wellpath!$L5))*SIN(Wellpath!$M5)/SIN(Wellpath!$L5))</f>
        <v>SING</v>
      </c>
      <c r="E5" s="20">
        <f>IF(D5="SING",(Wellpath!K6-Wellpath!K4)/2*Model!$W$29,Model!$W$29*((drdp!B5+drdp!K5)*XYM3!$B5+(drdp!E5+drdp!N5)*XYM3!$C5+(drdp!H5+drdp!Q5)*XYM3!$D5))</f>
        <v>5.235987755982989E-2</v>
      </c>
      <c r="F5" s="20">
        <f>IF(D5="SING",0,Model!$W$29*((drdp!C5+drdp!L5)*XYM3!$B5+(drdp!F5+drdp!O5)*XYM3!$C5+(drdp!I5+drdp!R5)*XYM3!$D5))</f>
        <v>0</v>
      </c>
      <c r="G5" s="20">
        <f>IF(D5="SING",0,Model!$W$29*((drdp!D5+drdp!M5)*XYM3!$B5+(drdp!G5+drdp!P5)*XYM3!$C5+(drdp!J5+drdp!S5)*XYM3!$D5))</f>
        <v>0</v>
      </c>
      <c r="H5" s="18">
        <f>IF(D5="SING",(Wellpath!K5-Wellpath!K4)/2*Model!$W$29,Model!$W$29*((drdp!B5)*XYM3!$B5+(drdp!E5)*XYM3!$C5+(drdp!H5)*XYM3!$D5))</f>
        <v>2.6179938779914945E-2</v>
      </c>
      <c r="I5" s="18">
        <f>IF(D5="SING",0,Model!$W$29*((drdp!C5)*XYM3!$B5+(drdp!F5)*XYM3!$C5+(drdp!I5)*XYM3!$D5))</f>
        <v>0</v>
      </c>
      <c r="J5" s="18">
        <f>IF(D5="SING",0,Model!$W$29*((drdp!D5)*XYM3!$B5+(drdp!G5)*XYM3!$C5+(drdp!J5)*XYM3!$D5))</f>
        <v>0</v>
      </c>
      <c r="K5" s="21">
        <f>SUM(E$3:E4)+H5</f>
        <v>7.8539816339744828E-2</v>
      </c>
      <c r="L5" s="21">
        <f>SUM(F$3:F4)+I5</f>
        <v>0</v>
      </c>
      <c r="M5" s="21">
        <f>SUM(G$3:G4)+J5</f>
        <v>0</v>
      </c>
      <c r="N5" s="19">
        <f t="shared" si="1"/>
        <v>6.1685027506808484E-3</v>
      </c>
      <c r="O5" s="19">
        <f t="shared" si="0"/>
        <v>0</v>
      </c>
      <c r="P5" s="19">
        <f t="shared" si="0"/>
        <v>0</v>
      </c>
      <c r="Q5" s="19">
        <f t="shared" si="2"/>
        <v>0</v>
      </c>
      <c r="R5" s="19">
        <f t="shared" si="3"/>
        <v>0</v>
      </c>
      <c r="S5" s="19">
        <f t="shared" si="4"/>
        <v>0</v>
      </c>
    </row>
    <row r="6" spans="1:22" x14ac:dyDescent="0.25">
      <c r="A6" s="26">
        <f>Wellpath!E6</f>
        <v>90</v>
      </c>
      <c r="B6" s="22">
        <v>0</v>
      </c>
      <c r="C6" s="22">
        <f>ABS(COS(Wellpath!$L6))*COS(Wellpath!$M6)</f>
        <v>1</v>
      </c>
      <c r="D6" s="22" t="str">
        <f>IF(ABS(Wellpath!$L6)&lt;VerticalInc,"SING",-ABS(COS(Wellpath!$L6))*SIN(Wellpath!$M6)/SIN(Wellpath!$L6))</f>
        <v>SING</v>
      </c>
      <c r="E6" s="20">
        <f>IF(D6="SING",(Wellpath!K7-Wellpath!K5)/2*Model!$W$29,Model!$W$29*((drdp!B6+drdp!K6)*XYM3!$B6+(drdp!E6+drdp!N6)*XYM3!$C6+(drdp!H6+drdp!Q6)*XYM3!$D6))</f>
        <v>5.235987755982989E-2</v>
      </c>
      <c r="F6" s="20">
        <f>IF(D6="SING",0,Model!$W$29*((drdp!C6+drdp!L6)*XYM3!$B6+(drdp!F6+drdp!O6)*XYM3!$C6+(drdp!I6+drdp!R6)*XYM3!$D6))</f>
        <v>0</v>
      </c>
      <c r="G6" s="20">
        <f>IF(D6="SING",0,Model!$W$29*((drdp!D6+drdp!M6)*XYM3!$B6+(drdp!G6+drdp!P6)*XYM3!$C6+(drdp!J6+drdp!S6)*XYM3!$D6))</f>
        <v>0</v>
      </c>
      <c r="H6" s="18">
        <f>IF(D6="SING",(Wellpath!K6-Wellpath!K5)/2*Model!$W$29,Model!$W$29*((drdp!B6)*XYM3!$B6+(drdp!E6)*XYM3!$C6+(drdp!H6)*XYM3!$D6))</f>
        <v>2.6179938779914945E-2</v>
      </c>
      <c r="I6" s="18">
        <f>IF(D6="SING",0,Model!$W$29*((drdp!C6)*XYM3!$B6+(drdp!F6)*XYM3!$C6+(drdp!I6)*XYM3!$D6))</f>
        <v>0</v>
      </c>
      <c r="J6" s="18">
        <f>IF(D6="SING",0,Model!$W$29*((drdp!D6)*XYM3!$B6+(drdp!G6)*XYM3!$C6+(drdp!J6)*XYM3!$D6))</f>
        <v>0</v>
      </c>
      <c r="K6" s="21">
        <f>SUM(E$3:E5)+H6</f>
        <v>0.13089969389957473</v>
      </c>
      <c r="L6" s="21">
        <f>SUM(F$3:F5)+I6</f>
        <v>0</v>
      </c>
      <c r="M6" s="21">
        <f>SUM(G$3:G5)+J6</f>
        <v>0</v>
      </c>
      <c r="N6" s="19">
        <f t="shared" si="1"/>
        <v>1.7134729863002362E-2</v>
      </c>
      <c r="O6" s="19">
        <f t="shared" si="0"/>
        <v>0</v>
      </c>
      <c r="P6" s="19">
        <f t="shared" si="0"/>
        <v>0</v>
      </c>
      <c r="Q6" s="19">
        <f t="shared" si="2"/>
        <v>0</v>
      </c>
      <c r="R6" s="19">
        <f t="shared" si="3"/>
        <v>0</v>
      </c>
      <c r="S6" s="19">
        <f t="shared" si="4"/>
        <v>0</v>
      </c>
    </row>
    <row r="7" spans="1:22" x14ac:dyDescent="0.25">
      <c r="A7" s="26">
        <f>Wellpath!E7</f>
        <v>120</v>
      </c>
      <c r="B7" s="22">
        <v>0</v>
      </c>
      <c r="C7" s="22">
        <f>ABS(COS(Wellpath!$L7))*COS(Wellpath!$M7)</f>
        <v>1</v>
      </c>
      <c r="D7" s="22" t="str">
        <f>IF(ABS(Wellpath!$L7)&lt;VerticalInc,"SING",-ABS(COS(Wellpath!$L7))*SIN(Wellpath!$M7)/SIN(Wellpath!$L7))</f>
        <v>SING</v>
      </c>
      <c r="E7" s="20">
        <f>IF(D7="SING",(Wellpath!K8-Wellpath!K6)/2*Model!$W$29,Model!$W$29*((drdp!B7+drdp!K7)*XYM3!$B7+(drdp!E7+drdp!N7)*XYM3!$C7+(drdp!H7+drdp!Q7)*XYM3!$D7))</f>
        <v>5.235987755982989E-2</v>
      </c>
      <c r="F7" s="20">
        <f>IF(D7="SING",0,Model!$W$29*((drdp!C7+drdp!L7)*XYM3!$B7+(drdp!F7+drdp!O7)*XYM3!$C7+(drdp!I7+drdp!R7)*XYM3!$D7))</f>
        <v>0</v>
      </c>
      <c r="G7" s="20">
        <f>IF(D7="SING",0,Model!$W$29*((drdp!D7+drdp!M7)*XYM3!$B7+(drdp!G7+drdp!P7)*XYM3!$C7+(drdp!J7+drdp!S7)*XYM3!$D7))</f>
        <v>0</v>
      </c>
      <c r="H7" s="18">
        <f>IF(D7="SING",(Wellpath!K7-Wellpath!K6)/2*Model!$W$29,Model!$W$29*((drdp!B7)*XYM3!$B7+(drdp!E7)*XYM3!$C7+(drdp!H7)*XYM3!$D7))</f>
        <v>2.6179938779914945E-2</v>
      </c>
      <c r="I7" s="18">
        <f>IF(D7="SING",0,Model!$W$29*((drdp!C7)*XYM3!$B7+(drdp!F7)*XYM3!$C7+(drdp!I7)*XYM3!$D7))</f>
        <v>0</v>
      </c>
      <c r="J7" s="18">
        <f>IF(D7="SING",0,Model!$W$29*((drdp!D7)*XYM3!$B7+(drdp!G7)*XYM3!$C7+(drdp!J7)*XYM3!$D7))</f>
        <v>0</v>
      </c>
      <c r="K7" s="21">
        <f>SUM(E$3:E6)+H7</f>
        <v>0.18325957145940461</v>
      </c>
      <c r="L7" s="21">
        <f>SUM(F$3:F6)+I7</f>
        <v>0</v>
      </c>
      <c r="M7" s="21">
        <f>SUM(G$3:G6)+J7</f>
        <v>0</v>
      </c>
      <c r="N7" s="19">
        <f t="shared" si="1"/>
        <v>3.3584070531484621E-2</v>
      </c>
      <c r="O7" s="19">
        <f t="shared" si="0"/>
        <v>0</v>
      </c>
      <c r="P7" s="19">
        <f t="shared" si="0"/>
        <v>0</v>
      </c>
      <c r="Q7" s="19">
        <f t="shared" si="2"/>
        <v>0</v>
      </c>
      <c r="R7" s="19">
        <f t="shared" si="3"/>
        <v>0</v>
      </c>
      <c r="S7" s="19">
        <f t="shared" si="4"/>
        <v>0</v>
      </c>
    </row>
    <row r="8" spans="1:22" x14ac:dyDescent="0.25">
      <c r="A8" s="26">
        <f>Wellpath!E8</f>
        <v>150</v>
      </c>
      <c r="B8" s="22">
        <v>0</v>
      </c>
      <c r="C8" s="22">
        <f>ABS(COS(Wellpath!$L8))*COS(Wellpath!$M8)</f>
        <v>1</v>
      </c>
      <c r="D8" s="22" t="str">
        <f>IF(ABS(Wellpath!$L8)&lt;VerticalInc,"SING",-ABS(COS(Wellpath!$L8))*SIN(Wellpath!$M8)/SIN(Wellpath!$L8))</f>
        <v>SING</v>
      </c>
      <c r="E8" s="20">
        <f>IF(D8="SING",(Wellpath!K9-Wellpath!K7)/2*Model!$W$29,Model!$W$29*((drdp!B8+drdp!K8)*XYM3!$B8+(drdp!E8+drdp!N8)*XYM3!$C8+(drdp!H8+drdp!Q8)*XYM3!$D8))</f>
        <v>5.235987755982989E-2</v>
      </c>
      <c r="F8" s="20">
        <f>IF(D8="SING",0,Model!$W$29*((drdp!C8+drdp!L8)*XYM3!$B8+(drdp!F8+drdp!O8)*XYM3!$C8+(drdp!I8+drdp!R8)*XYM3!$D8))</f>
        <v>0</v>
      </c>
      <c r="G8" s="20">
        <f>IF(D8="SING",0,Model!$W$29*((drdp!D8+drdp!M8)*XYM3!$B8+(drdp!G8+drdp!P8)*XYM3!$C8+(drdp!J8+drdp!S8)*XYM3!$D8))</f>
        <v>0</v>
      </c>
      <c r="H8" s="18">
        <f>IF(D8="SING",(Wellpath!K8-Wellpath!K7)/2*Model!$W$29,Model!$W$29*((drdp!B8)*XYM3!$B8+(drdp!E8)*XYM3!$C8+(drdp!H8)*XYM3!$D8))</f>
        <v>2.6179938779914945E-2</v>
      </c>
      <c r="I8" s="18">
        <f>IF(D8="SING",0,Model!$W$29*((drdp!C8)*XYM3!$B8+(drdp!F8)*XYM3!$C8+(drdp!I8)*XYM3!$D8))</f>
        <v>0</v>
      </c>
      <c r="J8" s="18">
        <f>IF(D8="SING",0,Model!$W$29*((drdp!D8)*XYM3!$B8+(drdp!G8)*XYM3!$C8+(drdp!J8)*XYM3!$D8))</f>
        <v>0</v>
      </c>
      <c r="K8" s="21">
        <f>SUM(E$3:E7)+H8</f>
        <v>0.23561944901923451</v>
      </c>
      <c r="L8" s="21">
        <f>SUM(F$3:F7)+I8</f>
        <v>0</v>
      </c>
      <c r="M8" s="21">
        <f>SUM(G$3:G7)+J8</f>
        <v>0</v>
      </c>
      <c r="N8" s="19">
        <f t="shared" si="1"/>
        <v>5.5516524756127651E-2</v>
      </c>
      <c r="O8" s="19">
        <f t="shared" si="0"/>
        <v>0</v>
      </c>
      <c r="P8" s="19">
        <f t="shared" si="0"/>
        <v>0</v>
      </c>
      <c r="Q8" s="19">
        <f t="shared" si="2"/>
        <v>0</v>
      </c>
      <c r="R8" s="19">
        <f t="shared" si="3"/>
        <v>0</v>
      </c>
      <c r="S8" s="19">
        <f t="shared" si="4"/>
        <v>0</v>
      </c>
    </row>
    <row r="9" spans="1:22" x14ac:dyDescent="0.25">
      <c r="A9" s="26">
        <f>Wellpath!E9</f>
        <v>180</v>
      </c>
      <c r="B9" s="22">
        <v>0</v>
      </c>
      <c r="C9" s="22">
        <f>ABS(COS(Wellpath!$L9))*COS(Wellpath!$M9)</f>
        <v>1</v>
      </c>
      <c r="D9" s="22" t="str">
        <f>IF(ABS(Wellpath!$L9)&lt;VerticalInc,"SING",-ABS(COS(Wellpath!$L9))*SIN(Wellpath!$M9)/SIN(Wellpath!$L9))</f>
        <v>SING</v>
      </c>
      <c r="E9" s="20">
        <f>IF(D9="SING",(Wellpath!K10-Wellpath!K8)/2*Model!$W$29,Model!$W$29*((drdp!B9+drdp!K9)*XYM3!$B9+(drdp!E9+drdp!N9)*XYM3!$C9+(drdp!H9+drdp!Q9)*XYM3!$D9))</f>
        <v>5.235987755982989E-2</v>
      </c>
      <c r="F9" s="20">
        <f>IF(D9="SING",0,Model!$W$29*((drdp!C9+drdp!L9)*XYM3!$B9+(drdp!F9+drdp!O9)*XYM3!$C9+(drdp!I9+drdp!R9)*XYM3!$D9))</f>
        <v>0</v>
      </c>
      <c r="G9" s="20">
        <f>IF(D9="SING",0,Model!$W$29*((drdp!D9+drdp!M9)*XYM3!$B9+(drdp!G9+drdp!P9)*XYM3!$C9+(drdp!J9+drdp!S9)*XYM3!$D9))</f>
        <v>0</v>
      </c>
      <c r="H9" s="18">
        <f>IF(D9="SING",(Wellpath!K9-Wellpath!K8)/2*Model!$W$29,Model!$W$29*((drdp!B9)*XYM3!$B9+(drdp!E9)*XYM3!$C9+(drdp!H9)*XYM3!$D9))</f>
        <v>2.6179938779914945E-2</v>
      </c>
      <c r="I9" s="18">
        <f>IF(D9="SING",0,Model!$W$29*((drdp!C9)*XYM3!$B9+(drdp!F9)*XYM3!$C9+(drdp!I9)*XYM3!$D9))</f>
        <v>0</v>
      </c>
      <c r="J9" s="18">
        <f>IF(D9="SING",0,Model!$W$29*((drdp!D9)*XYM3!$B9+(drdp!G9)*XYM3!$C9+(drdp!J9)*XYM3!$D9))</f>
        <v>0</v>
      </c>
      <c r="K9" s="21">
        <f>SUM(E$3:E8)+H9</f>
        <v>0.28797932657906439</v>
      </c>
      <c r="L9" s="21">
        <f>SUM(F$3:F8)+I9</f>
        <v>0</v>
      </c>
      <c r="M9" s="21">
        <f>SUM(G$3:G8)+J9</f>
        <v>0</v>
      </c>
      <c r="N9" s="19">
        <f t="shared" si="1"/>
        <v>8.2932092536931415E-2</v>
      </c>
      <c r="O9" s="19">
        <f t="shared" si="0"/>
        <v>0</v>
      </c>
      <c r="P9" s="19">
        <f t="shared" si="0"/>
        <v>0</v>
      </c>
      <c r="Q9" s="19">
        <f t="shared" si="2"/>
        <v>0</v>
      </c>
      <c r="R9" s="19">
        <f t="shared" si="3"/>
        <v>0</v>
      </c>
      <c r="S9" s="19">
        <f t="shared" si="4"/>
        <v>0</v>
      </c>
    </row>
    <row r="10" spans="1:22" x14ac:dyDescent="0.25">
      <c r="A10" s="26">
        <f>Wellpath!E10</f>
        <v>210</v>
      </c>
      <c r="B10" s="22">
        <v>0</v>
      </c>
      <c r="C10" s="22">
        <f>ABS(COS(Wellpath!$L10))*COS(Wellpath!$M10)</f>
        <v>1</v>
      </c>
      <c r="D10" s="22" t="str">
        <f>IF(ABS(Wellpath!$L10)&lt;VerticalInc,"SING",-ABS(COS(Wellpath!$L10))*SIN(Wellpath!$M10)/SIN(Wellpath!$L10))</f>
        <v>SING</v>
      </c>
      <c r="E10" s="20">
        <f>IF(D10="SING",(Wellpath!K11-Wellpath!K9)/2*Model!$W$29,Model!$W$29*((drdp!B10+drdp!K10)*XYM3!$B10+(drdp!E10+drdp!N10)*XYM3!$C10+(drdp!H10+drdp!Q10)*XYM3!$D10))</f>
        <v>5.235987755982989E-2</v>
      </c>
      <c r="F10" s="20">
        <f>IF(D10="SING",0,Model!$W$29*((drdp!C10+drdp!L10)*XYM3!$B10+(drdp!F10+drdp!O10)*XYM3!$C10+(drdp!I10+drdp!R10)*XYM3!$D10))</f>
        <v>0</v>
      </c>
      <c r="G10" s="20">
        <f>IF(D10="SING",0,Model!$W$29*((drdp!D10+drdp!M10)*XYM3!$B10+(drdp!G10+drdp!P10)*XYM3!$C10+(drdp!J10+drdp!S10)*XYM3!$D10))</f>
        <v>0</v>
      </c>
      <c r="H10" s="18">
        <f>IF(D10="SING",(Wellpath!K10-Wellpath!K9)/2*Model!$W$29,Model!$W$29*((drdp!B10)*XYM3!$B10+(drdp!E10)*XYM3!$C10+(drdp!H10)*XYM3!$D10))</f>
        <v>2.6179938779914945E-2</v>
      </c>
      <c r="I10" s="18">
        <f>IF(D10="SING",0,Model!$W$29*((drdp!C10)*XYM3!$B10+(drdp!F10)*XYM3!$C10+(drdp!I10)*XYM3!$D10))</f>
        <v>0</v>
      </c>
      <c r="J10" s="18">
        <f>IF(D10="SING",0,Model!$W$29*((drdp!D10)*XYM3!$B10+(drdp!G10)*XYM3!$C10+(drdp!J10)*XYM3!$D10))</f>
        <v>0</v>
      </c>
      <c r="K10" s="21">
        <f>SUM(E$3:E9)+H10</f>
        <v>0.34033920413889429</v>
      </c>
      <c r="L10" s="21">
        <f>SUM(F$3:F9)+I10</f>
        <v>0</v>
      </c>
      <c r="M10" s="21">
        <f>SUM(G$3:G9)+J10</f>
        <v>0</v>
      </c>
      <c r="N10" s="19">
        <f t="shared" si="1"/>
        <v>0.11583077387389597</v>
      </c>
      <c r="O10" s="19">
        <f t="shared" si="0"/>
        <v>0</v>
      </c>
      <c r="P10" s="19">
        <f t="shared" si="0"/>
        <v>0</v>
      </c>
      <c r="Q10" s="19">
        <f t="shared" si="2"/>
        <v>0</v>
      </c>
      <c r="R10" s="19">
        <f t="shared" si="3"/>
        <v>0</v>
      </c>
      <c r="S10" s="19">
        <f t="shared" si="4"/>
        <v>0</v>
      </c>
    </row>
    <row r="11" spans="1:22" x14ac:dyDescent="0.25">
      <c r="A11" s="26">
        <f>Wellpath!E11</f>
        <v>240</v>
      </c>
      <c r="B11" s="22">
        <v>0</v>
      </c>
      <c r="C11" s="22">
        <f>ABS(COS(Wellpath!$L11))*COS(Wellpath!$M11)</f>
        <v>1</v>
      </c>
      <c r="D11" s="22" t="str">
        <f>IF(ABS(Wellpath!$L11)&lt;VerticalInc,"SING",-ABS(COS(Wellpath!$L11))*SIN(Wellpath!$M11)/SIN(Wellpath!$L11))</f>
        <v>SING</v>
      </c>
      <c r="E11" s="20">
        <f>IF(D11="SING",(Wellpath!K12-Wellpath!K10)/2*Model!$W$29,Model!$W$29*((drdp!B11+drdp!K11)*XYM3!$B11+(drdp!E11+drdp!N11)*XYM3!$C11+(drdp!H11+drdp!Q11)*XYM3!$D11))</f>
        <v>5.235987755982989E-2</v>
      </c>
      <c r="F11" s="20">
        <f>IF(D11="SING",0,Model!$W$29*((drdp!C11+drdp!L11)*XYM3!$B11+(drdp!F11+drdp!O11)*XYM3!$C11+(drdp!I11+drdp!R11)*XYM3!$D11))</f>
        <v>0</v>
      </c>
      <c r="G11" s="20">
        <f>IF(D11="SING",0,Model!$W$29*((drdp!D11+drdp!M11)*XYM3!$B11+(drdp!G11+drdp!P11)*XYM3!$C11+(drdp!J11+drdp!S11)*XYM3!$D11))</f>
        <v>0</v>
      </c>
      <c r="H11" s="18">
        <f>IF(D11="SING",(Wellpath!K11-Wellpath!K10)/2*Model!$W$29,Model!$W$29*((drdp!B11)*XYM3!$B11+(drdp!E11)*XYM3!$C11+(drdp!H11)*XYM3!$D11))</f>
        <v>2.6179938779914945E-2</v>
      </c>
      <c r="I11" s="18">
        <f>IF(D11="SING",0,Model!$W$29*((drdp!C11)*XYM3!$B11+(drdp!F11)*XYM3!$C11+(drdp!I11)*XYM3!$D11))</f>
        <v>0</v>
      </c>
      <c r="J11" s="18">
        <f>IF(D11="SING",0,Model!$W$29*((drdp!D11)*XYM3!$B11+(drdp!G11)*XYM3!$C11+(drdp!J11)*XYM3!$D11))</f>
        <v>0</v>
      </c>
      <c r="K11" s="21">
        <f>SUM(E$3:E10)+H11</f>
        <v>0.3926990816987242</v>
      </c>
      <c r="L11" s="21">
        <f>SUM(F$3:F10)+I11</f>
        <v>0</v>
      </c>
      <c r="M11" s="21">
        <f>SUM(G$3:G10)+J11</f>
        <v>0</v>
      </c>
      <c r="N11" s="19">
        <f t="shared" si="1"/>
        <v>0.15421256876702125</v>
      </c>
      <c r="O11" s="19">
        <f t="shared" si="0"/>
        <v>0</v>
      </c>
      <c r="P11" s="19">
        <f t="shared" si="0"/>
        <v>0</v>
      </c>
      <c r="Q11" s="19">
        <f t="shared" si="2"/>
        <v>0</v>
      </c>
      <c r="R11" s="19">
        <f t="shared" si="3"/>
        <v>0</v>
      </c>
      <c r="S11" s="19">
        <f t="shared" si="4"/>
        <v>0</v>
      </c>
    </row>
    <row r="12" spans="1:22" x14ac:dyDescent="0.25">
      <c r="A12" s="26">
        <f>Wellpath!E12</f>
        <v>270</v>
      </c>
      <c r="B12" s="22">
        <v>0</v>
      </c>
      <c r="C12" s="22">
        <f>ABS(COS(Wellpath!$L12))*COS(Wellpath!$M12)</f>
        <v>1</v>
      </c>
      <c r="D12" s="22" t="str">
        <f>IF(ABS(Wellpath!$L12)&lt;VerticalInc,"SING",-ABS(COS(Wellpath!$L12))*SIN(Wellpath!$M12)/SIN(Wellpath!$L12))</f>
        <v>SING</v>
      </c>
      <c r="E12" s="20">
        <f>IF(D12="SING",(Wellpath!K13-Wellpath!K11)/2*Model!$W$29,Model!$W$29*((drdp!B12+drdp!K12)*XYM3!$B12+(drdp!E12+drdp!N12)*XYM3!$C12+(drdp!H12+drdp!Q12)*XYM3!$D12))</f>
        <v>5.235987755982989E-2</v>
      </c>
      <c r="F12" s="20">
        <f>IF(D12="SING",0,Model!$W$29*((drdp!C12+drdp!L12)*XYM3!$B12+(drdp!F12+drdp!O12)*XYM3!$C12+(drdp!I12+drdp!R12)*XYM3!$D12))</f>
        <v>0</v>
      </c>
      <c r="G12" s="20">
        <f>IF(D12="SING",0,Model!$W$29*((drdp!D12+drdp!M12)*XYM3!$B12+(drdp!G12+drdp!P12)*XYM3!$C12+(drdp!J12+drdp!S12)*XYM3!$D12))</f>
        <v>0</v>
      </c>
      <c r="H12" s="18">
        <f>IF(D12="SING",(Wellpath!K12-Wellpath!K11)/2*Model!$W$29,Model!$W$29*((drdp!B12)*XYM3!$B12+(drdp!E12)*XYM3!$C12+(drdp!H12)*XYM3!$D12))</f>
        <v>2.6179938779914945E-2</v>
      </c>
      <c r="I12" s="18">
        <f>IF(D12="SING",0,Model!$W$29*((drdp!C12)*XYM3!$B12+(drdp!F12)*XYM3!$C12+(drdp!I12)*XYM3!$D12))</f>
        <v>0</v>
      </c>
      <c r="J12" s="18">
        <f>IF(D12="SING",0,Model!$W$29*((drdp!D12)*XYM3!$B12+(drdp!G12)*XYM3!$C12+(drdp!J12)*XYM3!$D12))</f>
        <v>0</v>
      </c>
      <c r="K12" s="21">
        <f>SUM(E$3:E11)+H12</f>
        <v>0.4450589592585541</v>
      </c>
      <c r="L12" s="21">
        <f>SUM(F$3:F11)+I12</f>
        <v>0</v>
      </c>
      <c r="M12" s="21">
        <f>SUM(G$3:G11)+J12</f>
        <v>0</v>
      </c>
      <c r="N12" s="19">
        <f t="shared" si="1"/>
        <v>0.19807747721630731</v>
      </c>
      <c r="O12" s="19">
        <f t="shared" si="0"/>
        <v>0</v>
      </c>
      <c r="P12" s="19">
        <f t="shared" si="0"/>
        <v>0</v>
      </c>
      <c r="Q12" s="19">
        <f t="shared" si="2"/>
        <v>0</v>
      </c>
      <c r="R12" s="19">
        <f t="shared" si="3"/>
        <v>0</v>
      </c>
      <c r="S12" s="19">
        <f t="shared" si="4"/>
        <v>0</v>
      </c>
    </row>
    <row r="13" spans="1:22" x14ac:dyDescent="0.25">
      <c r="A13" s="26">
        <f>Wellpath!E13</f>
        <v>300</v>
      </c>
      <c r="B13" s="22">
        <v>0</v>
      </c>
      <c r="C13" s="22">
        <f>ABS(COS(Wellpath!$L13))*COS(Wellpath!$M13)</f>
        <v>1</v>
      </c>
      <c r="D13" s="22" t="str">
        <f>IF(ABS(Wellpath!$L13)&lt;VerticalInc,"SING",-ABS(COS(Wellpath!$L13))*SIN(Wellpath!$M13)/SIN(Wellpath!$L13))</f>
        <v>SING</v>
      </c>
      <c r="E13" s="20">
        <f>IF(D13="SING",(Wellpath!K14-Wellpath!K12)/2*Model!$W$29,Model!$W$29*((drdp!B13+drdp!K13)*XYM3!$B13+(drdp!E13+drdp!N13)*XYM3!$C13+(drdp!H13+drdp!Q13)*XYM3!$D13))</f>
        <v>5.235987755982989E-2</v>
      </c>
      <c r="F13" s="20">
        <f>IF(D13="SING",0,Model!$W$29*((drdp!C13+drdp!L13)*XYM3!$B13+(drdp!F13+drdp!O13)*XYM3!$C13+(drdp!I13+drdp!R13)*XYM3!$D13))</f>
        <v>0</v>
      </c>
      <c r="G13" s="20">
        <f>IF(D13="SING",0,Model!$W$29*((drdp!D13+drdp!M13)*XYM3!$B13+(drdp!G13+drdp!P13)*XYM3!$C13+(drdp!J13+drdp!S13)*XYM3!$D13))</f>
        <v>0</v>
      </c>
      <c r="H13" s="18">
        <f>IF(D13="SING",(Wellpath!K13-Wellpath!K12)/2*Model!$W$29,Model!$W$29*((drdp!B13)*XYM3!$B13+(drdp!E13)*XYM3!$C13+(drdp!H13)*XYM3!$D13))</f>
        <v>2.6179938779914945E-2</v>
      </c>
      <c r="I13" s="18">
        <f>IF(D13="SING",0,Model!$W$29*((drdp!C13)*XYM3!$B13+(drdp!F13)*XYM3!$C13+(drdp!I13)*XYM3!$D13))</f>
        <v>0</v>
      </c>
      <c r="J13" s="18">
        <f>IF(D13="SING",0,Model!$W$29*((drdp!D13)*XYM3!$B13+(drdp!G13)*XYM3!$C13+(drdp!J13)*XYM3!$D13))</f>
        <v>0</v>
      </c>
      <c r="K13" s="21">
        <f>SUM(E$3:E12)+H13</f>
        <v>0.497418836818384</v>
      </c>
      <c r="L13" s="21">
        <f>SUM(F$3:F12)+I13</f>
        <v>0</v>
      </c>
      <c r="M13" s="21">
        <f>SUM(G$3:G12)+J13</f>
        <v>0</v>
      </c>
      <c r="N13" s="19">
        <f t="shared" si="1"/>
        <v>0.24742549922175414</v>
      </c>
      <c r="O13" s="19">
        <f t="shared" si="0"/>
        <v>0</v>
      </c>
      <c r="P13" s="19">
        <f t="shared" si="0"/>
        <v>0</v>
      </c>
      <c r="Q13" s="19">
        <f t="shared" si="2"/>
        <v>0</v>
      </c>
      <c r="R13" s="19">
        <f t="shared" si="3"/>
        <v>0</v>
      </c>
      <c r="S13" s="19">
        <f t="shared" si="4"/>
        <v>0</v>
      </c>
    </row>
    <row r="14" spans="1:22" x14ac:dyDescent="0.25">
      <c r="A14" s="26">
        <f>Wellpath!E14</f>
        <v>330</v>
      </c>
      <c r="B14" s="22">
        <v>0</v>
      </c>
      <c r="C14" s="22">
        <f>ABS(COS(Wellpath!$L14))*COS(Wellpath!$M14)</f>
        <v>1</v>
      </c>
      <c r="D14" s="22" t="str">
        <f>IF(ABS(Wellpath!$L14)&lt;VerticalInc,"SING",-ABS(COS(Wellpath!$L14))*SIN(Wellpath!$M14)/SIN(Wellpath!$L14))</f>
        <v>SING</v>
      </c>
      <c r="E14" s="20">
        <f>IF(D14="SING",(Wellpath!K15-Wellpath!K13)/2*Model!$W$29,Model!$W$29*((drdp!B14+drdp!K14)*XYM3!$B14+(drdp!E14+drdp!N14)*XYM3!$C14+(drdp!H14+drdp!Q14)*XYM3!$D14))</f>
        <v>5.235987755982989E-2</v>
      </c>
      <c r="F14" s="20">
        <f>IF(D14="SING",0,Model!$W$29*((drdp!C14+drdp!L14)*XYM3!$B14+(drdp!F14+drdp!O14)*XYM3!$C14+(drdp!I14+drdp!R14)*XYM3!$D14))</f>
        <v>0</v>
      </c>
      <c r="G14" s="20">
        <f>IF(D14="SING",0,Model!$W$29*((drdp!D14+drdp!M14)*XYM3!$B14+(drdp!G14+drdp!P14)*XYM3!$C14+(drdp!J14+drdp!S14)*XYM3!$D14))</f>
        <v>0</v>
      </c>
      <c r="H14" s="18">
        <f>IF(D14="SING",(Wellpath!K14-Wellpath!K13)/2*Model!$W$29,Model!$W$29*((drdp!B14)*XYM3!$B14+(drdp!E14)*XYM3!$C14+(drdp!H14)*XYM3!$D14))</f>
        <v>2.6179938779914945E-2</v>
      </c>
      <c r="I14" s="18">
        <f>IF(D14="SING",0,Model!$W$29*((drdp!C14)*XYM3!$B14+(drdp!F14)*XYM3!$C14+(drdp!I14)*XYM3!$D14))</f>
        <v>0</v>
      </c>
      <c r="J14" s="18">
        <f>IF(D14="SING",0,Model!$W$29*((drdp!D14)*XYM3!$B14+(drdp!G14)*XYM3!$C14+(drdp!J14)*XYM3!$D14))</f>
        <v>0</v>
      </c>
      <c r="K14" s="21">
        <f>SUM(E$3:E13)+H14</f>
        <v>0.54977871437821391</v>
      </c>
      <c r="L14" s="21">
        <f>SUM(F$3:F13)+I14</f>
        <v>0</v>
      </c>
      <c r="M14" s="21">
        <f>SUM(G$3:G13)+J14</f>
        <v>0</v>
      </c>
      <c r="N14" s="19">
        <f t="shared" si="1"/>
        <v>0.30225663478336173</v>
      </c>
      <c r="O14" s="19">
        <f t="shared" si="0"/>
        <v>0</v>
      </c>
      <c r="P14" s="19">
        <f t="shared" si="0"/>
        <v>0</v>
      </c>
      <c r="Q14" s="19">
        <f t="shared" si="2"/>
        <v>0</v>
      </c>
      <c r="R14" s="19">
        <f t="shared" si="3"/>
        <v>0</v>
      </c>
      <c r="S14" s="19">
        <f t="shared" si="4"/>
        <v>0</v>
      </c>
    </row>
    <row r="15" spans="1:22" x14ac:dyDescent="0.25">
      <c r="A15" s="26">
        <f>Wellpath!E15</f>
        <v>360</v>
      </c>
      <c r="B15" s="22">
        <v>0</v>
      </c>
      <c r="C15" s="22">
        <f>ABS(COS(Wellpath!$L15))*COS(Wellpath!$M15)</f>
        <v>1</v>
      </c>
      <c r="D15" s="22" t="str">
        <f>IF(ABS(Wellpath!$L15)&lt;VerticalInc,"SING",-ABS(COS(Wellpath!$L15))*SIN(Wellpath!$M15)/SIN(Wellpath!$L15))</f>
        <v>SING</v>
      </c>
      <c r="E15" s="20">
        <f>IF(D15="SING",(Wellpath!K16-Wellpath!K14)/2*Model!$W$29,Model!$W$29*((drdp!B15+drdp!K15)*XYM3!$B15+(drdp!E15+drdp!N15)*XYM3!$C15+(drdp!H15+drdp!Q15)*XYM3!$D15))</f>
        <v>5.235987755982989E-2</v>
      </c>
      <c r="F15" s="20">
        <f>IF(D15="SING",0,Model!$W$29*((drdp!C15+drdp!L15)*XYM3!$B15+(drdp!F15+drdp!O15)*XYM3!$C15+(drdp!I15+drdp!R15)*XYM3!$D15))</f>
        <v>0</v>
      </c>
      <c r="G15" s="20">
        <f>IF(D15="SING",0,Model!$W$29*((drdp!D15+drdp!M15)*XYM3!$B15+(drdp!G15+drdp!P15)*XYM3!$C15+(drdp!J15+drdp!S15)*XYM3!$D15))</f>
        <v>0</v>
      </c>
      <c r="H15" s="18">
        <f>IF(D15="SING",(Wellpath!K15-Wellpath!K14)/2*Model!$W$29,Model!$W$29*((drdp!B15)*XYM3!$B15+(drdp!E15)*XYM3!$C15+(drdp!H15)*XYM3!$D15))</f>
        <v>2.6179938779914945E-2</v>
      </c>
      <c r="I15" s="18">
        <f>IF(D15="SING",0,Model!$W$29*((drdp!C15)*XYM3!$B15+(drdp!F15)*XYM3!$C15+(drdp!I15)*XYM3!$D15))</f>
        <v>0</v>
      </c>
      <c r="J15" s="18">
        <f>IF(D15="SING",0,Model!$W$29*((drdp!D15)*XYM3!$B15+(drdp!G15)*XYM3!$C15+(drdp!J15)*XYM3!$D15))</f>
        <v>0</v>
      </c>
      <c r="K15" s="21">
        <f>SUM(E$3:E14)+H15</f>
        <v>0.60213859193804375</v>
      </c>
      <c r="L15" s="21">
        <f>SUM(F$3:F14)+I15</f>
        <v>0</v>
      </c>
      <c r="M15" s="21">
        <f>SUM(G$3:G14)+J15</f>
        <v>0</v>
      </c>
      <c r="N15" s="19">
        <f t="shared" si="1"/>
        <v>0.36257088390112996</v>
      </c>
      <c r="O15" s="19">
        <f t="shared" si="0"/>
        <v>0</v>
      </c>
      <c r="P15" s="19">
        <f t="shared" si="0"/>
        <v>0</v>
      </c>
      <c r="Q15" s="19">
        <f t="shared" si="2"/>
        <v>0</v>
      </c>
      <c r="R15" s="19">
        <f t="shared" si="3"/>
        <v>0</v>
      </c>
      <c r="S15" s="19">
        <f t="shared" si="4"/>
        <v>0</v>
      </c>
    </row>
    <row r="16" spans="1:22" x14ac:dyDescent="0.25">
      <c r="A16" s="26">
        <f>Wellpath!E16</f>
        <v>390</v>
      </c>
      <c r="B16" s="22">
        <v>0</v>
      </c>
      <c r="C16" s="22">
        <f>ABS(COS(Wellpath!$L16))*COS(Wellpath!$M16)</f>
        <v>1</v>
      </c>
      <c r="D16" s="22" t="str">
        <f>IF(ABS(Wellpath!$L16)&lt;VerticalInc,"SING",-ABS(COS(Wellpath!$L16))*SIN(Wellpath!$M16)/SIN(Wellpath!$L16))</f>
        <v>SING</v>
      </c>
      <c r="E16" s="20">
        <f>IF(D16="SING",(Wellpath!K17-Wellpath!K15)/2*Model!$W$29,Model!$W$29*((drdp!B16+drdp!K16)*XYM3!$B16+(drdp!E16+drdp!N16)*XYM3!$C16+(drdp!H16+drdp!Q16)*XYM3!$D16))</f>
        <v>5.235987755982989E-2</v>
      </c>
      <c r="F16" s="20">
        <f>IF(D16="SING",0,Model!$W$29*((drdp!C16+drdp!L16)*XYM3!$B16+(drdp!F16+drdp!O16)*XYM3!$C16+(drdp!I16+drdp!R16)*XYM3!$D16))</f>
        <v>0</v>
      </c>
      <c r="G16" s="20">
        <f>IF(D16="SING",0,Model!$W$29*((drdp!D16+drdp!M16)*XYM3!$B16+(drdp!G16+drdp!P16)*XYM3!$C16+(drdp!J16+drdp!S16)*XYM3!$D16))</f>
        <v>0</v>
      </c>
      <c r="H16" s="18">
        <f>IF(D16="SING",(Wellpath!K16-Wellpath!K15)/2*Model!$W$29,Model!$W$29*((drdp!B16)*XYM3!$B16+(drdp!E16)*XYM3!$C16+(drdp!H16)*XYM3!$D16))</f>
        <v>2.6179938779914945E-2</v>
      </c>
      <c r="I16" s="18">
        <f>IF(D16="SING",0,Model!$W$29*((drdp!C16)*XYM3!$B16+(drdp!F16)*XYM3!$C16+(drdp!I16)*XYM3!$D16))</f>
        <v>0</v>
      </c>
      <c r="J16" s="18">
        <f>IF(D16="SING",0,Model!$W$29*((drdp!D16)*XYM3!$B16+(drdp!G16)*XYM3!$C16+(drdp!J16)*XYM3!$D16))</f>
        <v>0</v>
      </c>
      <c r="K16" s="21">
        <f>SUM(E$3:E15)+H16</f>
        <v>0.6544984694978736</v>
      </c>
      <c r="L16" s="21">
        <f>SUM(F$3:F15)+I16</f>
        <v>0</v>
      </c>
      <c r="M16" s="21">
        <f>SUM(G$3:G15)+J16</f>
        <v>0</v>
      </c>
      <c r="N16" s="19">
        <f t="shared" si="1"/>
        <v>0.42836824657505901</v>
      </c>
      <c r="O16" s="19">
        <f t="shared" si="0"/>
        <v>0</v>
      </c>
      <c r="P16" s="19">
        <f t="shared" si="0"/>
        <v>0</v>
      </c>
      <c r="Q16" s="19">
        <f t="shared" si="2"/>
        <v>0</v>
      </c>
      <c r="R16" s="19">
        <f t="shared" si="3"/>
        <v>0</v>
      </c>
      <c r="S16" s="19">
        <f t="shared" si="4"/>
        <v>0</v>
      </c>
    </row>
    <row r="17" spans="1:19" x14ac:dyDescent="0.25">
      <c r="A17" s="26">
        <f>Wellpath!E17</f>
        <v>420</v>
      </c>
      <c r="B17" s="22">
        <v>0</v>
      </c>
      <c r="C17" s="22">
        <f>ABS(COS(Wellpath!$L17))*COS(Wellpath!$M17)</f>
        <v>1</v>
      </c>
      <c r="D17" s="22" t="str">
        <f>IF(ABS(Wellpath!$L17)&lt;VerticalInc,"SING",-ABS(COS(Wellpath!$L17))*SIN(Wellpath!$M17)/SIN(Wellpath!$L17))</f>
        <v>SING</v>
      </c>
      <c r="E17" s="20">
        <f>IF(D17="SING",(Wellpath!K18-Wellpath!K16)/2*Model!$W$29,Model!$W$29*((drdp!B17+drdp!K17)*XYM3!$B17+(drdp!E17+drdp!N17)*XYM3!$C17+(drdp!H17+drdp!Q17)*XYM3!$D17))</f>
        <v>5.235987755982989E-2</v>
      </c>
      <c r="F17" s="20">
        <f>IF(D17="SING",0,Model!$W$29*((drdp!C17+drdp!L17)*XYM3!$B17+(drdp!F17+drdp!O17)*XYM3!$C17+(drdp!I17+drdp!R17)*XYM3!$D17))</f>
        <v>0</v>
      </c>
      <c r="G17" s="20">
        <f>IF(D17="SING",0,Model!$W$29*((drdp!D17+drdp!M17)*XYM3!$B17+(drdp!G17+drdp!P17)*XYM3!$C17+(drdp!J17+drdp!S17)*XYM3!$D17))</f>
        <v>0</v>
      </c>
      <c r="H17" s="18">
        <f>IF(D17="SING",(Wellpath!K17-Wellpath!K16)/2*Model!$W$29,Model!$W$29*((drdp!B17)*XYM3!$B17+(drdp!E17)*XYM3!$C17+(drdp!H17)*XYM3!$D17))</f>
        <v>2.6179938779914945E-2</v>
      </c>
      <c r="I17" s="18">
        <f>IF(D17="SING",0,Model!$W$29*((drdp!C17)*XYM3!$B17+(drdp!F17)*XYM3!$C17+(drdp!I17)*XYM3!$D17))</f>
        <v>0</v>
      </c>
      <c r="J17" s="18">
        <f>IF(D17="SING",0,Model!$W$29*((drdp!D17)*XYM3!$B17+(drdp!G17)*XYM3!$C17+(drdp!J17)*XYM3!$D17))</f>
        <v>0</v>
      </c>
      <c r="K17" s="21">
        <f>SUM(E$3:E16)+H17</f>
        <v>0.70685834705770345</v>
      </c>
      <c r="L17" s="21">
        <f>SUM(F$3:F16)+I17</f>
        <v>0</v>
      </c>
      <c r="M17" s="21">
        <f>SUM(G$3:G16)+J17</f>
        <v>0</v>
      </c>
      <c r="N17" s="19">
        <f t="shared" si="1"/>
        <v>0.49964872280514872</v>
      </c>
      <c r="O17" s="19">
        <f t="shared" si="0"/>
        <v>0</v>
      </c>
      <c r="P17" s="19">
        <f t="shared" si="0"/>
        <v>0</v>
      </c>
      <c r="Q17" s="19">
        <f t="shared" si="2"/>
        <v>0</v>
      </c>
      <c r="R17" s="19">
        <f t="shared" si="3"/>
        <v>0</v>
      </c>
      <c r="S17" s="19">
        <f t="shared" si="4"/>
        <v>0</v>
      </c>
    </row>
    <row r="18" spans="1:19" x14ac:dyDescent="0.25">
      <c r="A18" s="26">
        <f>Wellpath!E18</f>
        <v>450</v>
      </c>
      <c r="B18" s="22">
        <v>0</v>
      </c>
      <c r="C18" s="22">
        <f>ABS(COS(Wellpath!$L18))*COS(Wellpath!$M18)</f>
        <v>1</v>
      </c>
      <c r="D18" s="22" t="str">
        <f>IF(ABS(Wellpath!$L18)&lt;VerticalInc,"SING",-ABS(COS(Wellpath!$L18))*SIN(Wellpath!$M18)/SIN(Wellpath!$L18))</f>
        <v>SING</v>
      </c>
      <c r="E18" s="20">
        <f>IF(D18="SING",(Wellpath!K19-Wellpath!K17)/2*Model!$W$29,Model!$W$29*((drdp!B18+drdp!K18)*XYM3!$B18+(drdp!E18+drdp!N18)*XYM3!$C18+(drdp!H18+drdp!Q18)*XYM3!$D18))</f>
        <v>5.235987755982989E-2</v>
      </c>
      <c r="F18" s="20">
        <f>IF(D18="SING",0,Model!$W$29*((drdp!C18+drdp!L18)*XYM3!$B18+(drdp!F18+drdp!O18)*XYM3!$C18+(drdp!I18+drdp!R18)*XYM3!$D18))</f>
        <v>0</v>
      </c>
      <c r="G18" s="20">
        <f>IF(D18="SING",0,Model!$W$29*((drdp!D18+drdp!M18)*XYM3!$B18+(drdp!G18+drdp!P18)*XYM3!$C18+(drdp!J18+drdp!S18)*XYM3!$D18))</f>
        <v>0</v>
      </c>
      <c r="H18" s="18">
        <f>IF(D18="SING",(Wellpath!K18-Wellpath!K17)/2*Model!$W$29,Model!$W$29*((drdp!B18)*XYM3!$B18+(drdp!E18)*XYM3!$C18+(drdp!H18)*XYM3!$D18))</f>
        <v>2.6179938779914945E-2</v>
      </c>
      <c r="I18" s="18">
        <f>IF(D18="SING",0,Model!$W$29*((drdp!C18)*XYM3!$B18+(drdp!F18)*XYM3!$C18+(drdp!I18)*XYM3!$D18))</f>
        <v>0</v>
      </c>
      <c r="J18" s="18">
        <f>IF(D18="SING",0,Model!$W$29*((drdp!D18)*XYM3!$B18+(drdp!G18)*XYM3!$C18+(drdp!J18)*XYM3!$D18))</f>
        <v>0</v>
      </c>
      <c r="K18" s="21">
        <f>SUM(E$3:E17)+H18</f>
        <v>0.7592182246175333</v>
      </c>
      <c r="L18" s="21">
        <f>SUM(F$3:F17)+I18</f>
        <v>0</v>
      </c>
      <c r="M18" s="21">
        <f>SUM(G$3:G17)+J18</f>
        <v>0</v>
      </c>
      <c r="N18" s="19">
        <f t="shared" si="1"/>
        <v>0.57641231259139925</v>
      </c>
      <c r="O18" s="19">
        <f t="shared" si="0"/>
        <v>0</v>
      </c>
      <c r="P18" s="19">
        <f t="shared" si="0"/>
        <v>0</v>
      </c>
      <c r="Q18" s="19">
        <f t="shared" si="2"/>
        <v>0</v>
      </c>
      <c r="R18" s="19">
        <f t="shared" si="3"/>
        <v>0</v>
      </c>
      <c r="S18" s="19">
        <f t="shared" si="4"/>
        <v>0</v>
      </c>
    </row>
    <row r="19" spans="1:19" x14ac:dyDescent="0.25">
      <c r="A19" s="26">
        <f>Wellpath!E19</f>
        <v>480</v>
      </c>
      <c r="B19" s="22">
        <v>0</v>
      </c>
      <c r="C19" s="22">
        <f>ABS(COS(Wellpath!$L19))*COS(Wellpath!$M19)</f>
        <v>1</v>
      </c>
      <c r="D19" s="22" t="str">
        <f>IF(ABS(Wellpath!$L19)&lt;VerticalInc,"SING",-ABS(COS(Wellpath!$L19))*SIN(Wellpath!$M19)/SIN(Wellpath!$L19))</f>
        <v>SING</v>
      </c>
      <c r="E19" s="20">
        <f>IF(D19="SING",(Wellpath!K20-Wellpath!K18)/2*Model!$W$29,Model!$W$29*((drdp!B19+drdp!K19)*XYM3!$B19+(drdp!E19+drdp!N19)*XYM3!$C19+(drdp!H19+drdp!Q19)*XYM3!$D19))</f>
        <v>5.235987755982989E-2</v>
      </c>
      <c r="F19" s="20">
        <f>IF(D19="SING",0,Model!$W$29*((drdp!C19+drdp!L19)*XYM3!$B19+(drdp!F19+drdp!O19)*XYM3!$C19+(drdp!I19+drdp!R19)*XYM3!$D19))</f>
        <v>0</v>
      </c>
      <c r="G19" s="20">
        <f>IF(D19="SING",0,Model!$W$29*((drdp!D19+drdp!M19)*XYM3!$B19+(drdp!G19+drdp!P19)*XYM3!$C19+(drdp!J19+drdp!S19)*XYM3!$D19))</f>
        <v>0</v>
      </c>
      <c r="H19" s="18">
        <f>IF(D19="SING",(Wellpath!K19-Wellpath!K18)/2*Model!$W$29,Model!$W$29*((drdp!B19)*XYM3!$B19+(drdp!E19)*XYM3!$C19+(drdp!H19)*XYM3!$D19))</f>
        <v>2.6179938779914945E-2</v>
      </c>
      <c r="I19" s="18">
        <f>IF(D19="SING",0,Model!$W$29*((drdp!C19)*XYM3!$B19+(drdp!F19)*XYM3!$C19+(drdp!I19)*XYM3!$D19))</f>
        <v>0</v>
      </c>
      <c r="J19" s="18">
        <f>IF(D19="SING",0,Model!$W$29*((drdp!D19)*XYM3!$B19+(drdp!G19)*XYM3!$C19+(drdp!J19)*XYM3!$D19))</f>
        <v>0</v>
      </c>
      <c r="K19" s="21">
        <f>SUM(E$3:E18)+H19</f>
        <v>0.81157810217736315</v>
      </c>
      <c r="L19" s="21">
        <f>SUM(F$3:F18)+I19</f>
        <v>0</v>
      </c>
      <c r="M19" s="21">
        <f>SUM(G$3:G18)+J19</f>
        <v>0</v>
      </c>
      <c r="N19" s="19">
        <f t="shared" si="1"/>
        <v>0.65865901593381049</v>
      </c>
      <c r="O19" s="19">
        <f t="shared" si="1"/>
        <v>0</v>
      </c>
      <c r="P19" s="19">
        <f t="shared" si="1"/>
        <v>0</v>
      </c>
      <c r="Q19" s="19">
        <f t="shared" si="2"/>
        <v>0</v>
      </c>
      <c r="R19" s="19">
        <f t="shared" si="3"/>
        <v>0</v>
      </c>
      <c r="S19" s="19">
        <f t="shared" si="4"/>
        <v>0</v>
      </c>
    </row>
    <row r="20" spans="1:19" x14ac:dyDescent="0.25">
      <c r="A20" s="26">
        <f>Wellpath!E20</f>
        <v>510</v>
      </c>
      <c r="B20" s="22">
        <v>0</v>
      </c>
      <c r="C20" s="22">
        <f>ABS(COS(Wellpath!$L20))*COS(Wellpath!$M20)</f>
        <v>1</v>
      </c>
      <c r="D20" s="22" t="str">
        <f>IF(ABS(Wellpath!$L20)&lt;VerticalInc,"SING",-ABS(COS(Wellpath!$L20))*SIN(Wellpath!$M20)/SIN(Wellpath!$L20))</f>
        <v>SING</v>
      </c>
      <c r="E20" s="20">
        <f>IF(D20="SING",(Wellpath!K21-Wellpath!K19)/2*Model!$W$29,Model!$W$29*((drdp!B20+drdp!K20)*XYM3!$B20+(drdp!E20+drdp!N20)*XYM3!$C20+(drdp!H20+drdp!Q20)*XYM3!$D20))</f>
        <v>5.235987755982989E-2</v>
      </c>
      <c r="F20" s="20">
        <f>IF(D20="SING",0,Model!$W$29*((drdp!C20+drdp!L20)*XYM3!$B20+(drdp!F20+drdp!O20)*XYM3!$C20+(drdp!I20+drdp!R20)*XYM3!$D20))</f>
        <v>0</v>
      </c>
      <c r="G20" s="20">
        <f>IF(D20="SING",0,Model!$W$29*((drdp!D20+drdp!M20)*XYM3!$B20+(drdp!G20+drdp!P20)*XYM3!$C20+(drdp!J20+drdp!S20)*XYM3!$D20))</f>
        <v>0</v>
      </c>
      <c r="H20" s="18">
        <f>IF(D20="SING",(Wellpath!K20-Wellpath!K19)/2*Model!$W$29,Model!$W$29*((drdp!B20)*XYM3!$B20+(drdp!E20)*XYM3!$C20+(drdp!H20)*XYM3!$D20))</f>
        <v>2.6179938779914945E-2</v>
      </c>
      <c r="I20" s="18">
        <f>IF(D20="SING",0,Model!$W$29*((drdp!C20)*XYM3!$B20+(drdp!F20)*XYM3!$C20+(drdp!I20)*XYM3!$D20))</f>
        <v>0</v>
      </c>
      <c r="J20" s="18">
        <f>IF(D20="SING",0,Model!$W$29*((drdp!D20)*XYM3!$B20+(drdp!G20)*XYM3!$C20+(drdp!J20)*XYM3!$D20))</f>
        <v>0</v>
      </c>
      <c r="K20" s="21">
        <f>SUM(E$3:E19)+H20</f>
        <v>0.863937979737193</v>
      </c>
      <c r="L20" s="21">
        <f>SUM(F$3:F19)+I20</f>
        <v>0</v>
      </c>
      <c r="M20" s="21">
        <f>SUM(G$3:G19)+J20</f>
        <v>0</v>
      </c>
      <c r="N20" s="19">
        <f t="shared" si="1"/>
        <v>0.74638883283238244</v>
      </c>
      <c r="O20" s="19">
        <f t="shared" si="1"/>
        <v>0</v>
      </c>
      <c r="P20" s="19">
        <f t="shared" si="1"/>
        <v>0</v>
      </c>
      <c r="Q20" s="19">
        <f t="shared" si="2"/>
        <v>0</v>
      </c>
      <c r="R20" s="19">
        <f t="shared" si="3"/>
        <v>0</v>
      </c>
      <c r="S20" s="19">
        <f t="shared" si="4"/>
        <v>0</v>
      </c>
    </row>
    <row r="21" spans="1:19" x14ac:dyDescent="0.25">
      <c r="A21" s="26">
        <f>Wellpath!E21</f>
        <v>540</v>
      </c>
      <c r="B21" s="22">
        <v>0</v>
      </c>
      <c r="C21" s="22">
        <f>ABS(COS(Wellpath!$L21))*COS(Wellpath!$M21)</f>
        <v>1</v>
      </c>
      <c r="D21" s="22" t="str">
        <f>IF(ABS(Wellpath!$L21)&lt;VerticalInc,"SING",-ABS(COS(Wellpath!$L21))*SIN(Wellpath!$M21)/SIN(Wellpath!$L21))</f>
        <v>SING</v>
      </c>
      <c r="E21" s="20">
        <f>IF(D21="SING",(Wellpath!K22-Wellpath!K20)/2*Model!$W$29,Model!$W$29*((drdp!B21+drdp!K21)*XYM3!$B21+(drdp!E21+drdp!N21)*XYM3!$C21+(drdp!H21+drdp!Q21)*XYM3!$D21))</f>
        <v>5.235987755982989E-2</v>
      </c>
      <c r="F21" s="20">
        <f>IF(D21="SING",0,Model!$W$29*((drdp!C21+drdp!L21)*XYM3!$B21+(drdp!F21+drdp!O21)*XYM3!$C21+(drdp!I21+drdp!R21)*XYM3!$D21))</f>
        <v>0</v>
      </c>
      <c r="G21" s="20">
        <f>IF(D21="SING",0,Model!$W$29*((drdp!D21+drdp!M21)*XYM3!$B21+(drdp!G21+drdp!P21)*XYM3!$C21+(drdp!J21+drdp!S21)*XYM3!$D21))</f>
        <v>0</v>
      </c>
      <c r="H21" s="18">
        <f>IF(D21="SING",(Wellpath!K21-Wellpath!K20)/2*Model!$W$29,Model!$W$29*((drdp!B21)*XYM3!$B21+(drdp!E21)*XYM3!$C21+(drdp!H21)*XYM3!$D21))</f>
        <v>2.6179938779914945E-2</v>
      </c>
      <c r="I21" s="18">
        <f>IF(D21="SING",0,Model!$W$29*((drdp!C21)*XYM3!$B21+(drdp!F21)*XYM3!$C21+(drdp!I21)*XYM3!$D21))</f>
        <v>0</v>
      </c>
      <c r="J21" s="18">
        <f>IF(D21="SING",0,Model!$W$29*((drdp!D21)*XYM3!$B21+(drdp!G21)*XYM3!$C21+(drdp!J21)*XYM3!$D21))</f>
        <v>0</v>
      </c>
      <c r="K21" s="21">
        <f>SUM(E$3:E20)+H21</f>
        <v>0.91629785729702284</v>
      </c>
      <c r="L21" s="21">
        <f>SUM(F$3:F20)+I21</f>
        <v>0</v>
      </c>
      <c r="M21" s="21">
        <f>SUM(G$3:G20)+J21</f>
        <v>0</v>
      </c>
      <c r="N21" s="19">
        <f t="shared" si="1"/>
        <v>0.83960176328711522</v>
      </c>
      <c r="O21" s="19">
        <f t="shared" si="1"/>
        <v>0</v>
      </c>
      <c r="P21" s="19">
        <f t="shared" si="1"/>
        <v>0</v>
      </c>
      <c r="Q21" s="19">
        <f t="shared" si="2"/>
        <v>0</v>
      </c>
      <c r="R21" s="19">
        <f t="shared" si="3"/>
        <v>0</v>
      </c>
      <c r="S21" s="19">
        <f t="shared" si="4"/>
        <v>0</v>
      </c>
    </row>
    <row r="22" spans="1:19" x14ac:dyDescent="0.25">
      <c r="A22" s="26">
        <f>Wellpath!E22</f>
        <v>570</v>
      </c>
      <c r="B22" s="22">
        <v>0</v>
      </c>
      <c r="C22" s="22">
        <f>ABS(COS(Wellpath!$L22))*COS(Wellpath!$M22)</f>
        <v>1</v>
      </c>
      <c r="D22" s="22" t="str">
        <f>IF(ABS(Wellpath!$L22)&lt;VerticalInc,"SING",-ABS(COS(Wellpath!$L22))*SIN(Wellpath!$M22)/SIN(Wellpath!$L22))</f>
        <v>SING</v>
      </c>
      <c r="E22" s="20">
        <f>IF(D22="SING",(Wellpath!K23-Wellpath!K21)/2*Model!$W$29,Model!$W$29*((drdp!B22+drdp!K22)*XYM3!$B22+(drdp!E22+drdp!N22)*XYM3!$C22+(drdp!H22+drdp!Q22)*XYM3!$D22))</f>
        <v>5.235987755982989E-2</v>
      </c>
      <c r="F22" s="20">
        <f>IF(D22="SING",0,Model!$W$29*((drdp!C22+drdp!L22)*XYM3!$B22+(drdp!F22+drdp!O22)*XYM3!$C22+(drdp!I22+drdp!R22)*XYM3!$D22))</f>
        <v>0</v>
      </c>
      <c r="G22" s="20">
        <f>IF(D22="SING",0,Model!$W$29*((drdp!D22+drdp!M22)*XYM3!$B22+(drdp!G22+drdp!P22)*XYM3!$C22+(drdp!J22+drdp!S22)*XYM3!$D22))</f>
        <v>0</v>
      </c>
      <c r="H22" s="18">
        <f>IF(D22="SING",(Wellpath!K22-Wellpath!K21)/2*Model!$W$29,Model!$W$29*((drdp!B22)*XYM3!$B22+(drdp!E22)*XYM3!$C22+(drdp!H22)*XYM3!$D22))</f>
        <v>2.6179938779914945E-2</v>
      </c>
      <c r="I22" s="18">
        <f>IF(D22="SING",0,Model!$W$29*((drdp!C22)*XYM3!$B22+(drdp!F22)*XYM3!$C22+(drdp!I22)*XYM3!$D22))</f>
        <v>0</v>
      </c>
      <c r="J22" s="18">
        <f>IF(D22="SING",0,Model!$W$29*((drdp!D22)*XYM3!$B22+(drdp!G22)*XYM3!$C22+(drdp!J22)*XYM3!$D22))</f>
        <v>0</v>
      </c>
      <c r="K22" s="21">
        <f>SUM(E$3:E21)+H22</f>
        <v>0.96865773485685269</v>
      </c>
      <c r="L22" s="21">
        <f>SUM(F$3:F21)+I22</f>
        <v>0</v>
      </c>
      <c r="M22" s="21">
        <f>SUM(G$3:G21)+J22</f>
        <v>0</v>
      </c>
      <c r="N22" s="19">
        <f t="shared" si="1"/>
        <v>0.93829780729800871</v>
      </c>
      <c r="O22" s="19">
        <f t="shared" si="1"/>
        <v>0</v>
      </c>
      <c r="P22" s="19">
        <f t="shared" si="1"/>
        <v>0</v>
      </c>
      <c r="Q22" s="19">
        <f t="shared" si="2"/>
        <v>0</v>
      </c>
      <c r="R22" s="19">
        <f t="shared" si="3"/>
        <v>0</v>
      </c>
      <c r="S22" s="19">
        <f t="shared" si="4"/>
        <v>0</v>
      </c>
    </row>
    <row r="23" spans="1:19" x14ac:dyDescent="0.25">
      <c r="A23" s="26">
        <f>Wellpath!E23</f>
        <v>600</v>
      </c>
      <c r="B23" s="22">
        <v>0</v>
      </c>
      <c r="C23" s="22">
        <f>ABS(COS(Wellpath!$L23))*COS(Wellpath!$M23)</f>
        <v>1</v>
      </c>
      <c r="D23" s="22" t="str">
        <f>IF(ABS(Wellpath!$L23)&lt;VerticalInc,"SING",-ABS(COS(Wellpath!$L23))*SIN(Wellpath!$M23)/SIN(Wellpath!$L23))</f>
        <v>SING</v>
      </c>
      <c r="E23" s="20">
        <f>IF(D23="SING",(Wellpath!K24-Wellpath!K22)/2*Model!$W$29,Model!$W$29*((drdp!B23+drdp!K23)*XYM3!$B23+(drdp!E23+drdp!N23)*XYM3!$C23+(drdp!H23+drdp!Q23)*XYM3!$D23))</f>
        <v>5.235987755982989E-2</v>
      </c>
      <c r="F23" s="20">
        <f>IF(D23="SING",0,Model!$W$29*((drdp!C23+drdp!L23)*XYM3!$B23+(drdp!F23+drdp!O23)*XYM3!$C23+(drdp!I23+drdp!R23)*XYM3!$D23))</f>
        <v>0</v>
      </c>
      <c r="G23" s="20">
        <f>IF(D23="SING",0,Model!$W$29*((drdp!D23+drdp!M23)*XYM3!$B23+(drdp!G23+drdp!P23)*XYM3!$C23+(drdp!J23+drdp!S23)*XYM3!$D23))</f>
        <v>0</v>
      </c>
      <c r="H23" s="18">
        <f>IF(D23="SING",(Wellpath!K23-Wellpath!K22)/2*Model!$W$29,Model!$W$29*((drdp!B23)*XYM3!$B23+(drdp!E23)*XYM3!$C23+(drdp!H23)*XYM3!$D23))</f>
        <v>2.6179938779914945E-2</v>
      </c>
      <c r="I23" s="18">
        <f>IF(D23="SING",0,Model!$W$29*((drdp!C23)*XYM3!$B23+(drdp!F23)*XYM3!$C23+(drdp!I23)*XYM3!$D23))</f>
        <v>0</v>
      </c>
      <c r="J23" s="18">
        <f>IF(D23="SING",0,Model!$W$29*((drdp!D23)*XYM3!$B23+(drdp!G23)*XYM3!$C23+(drdp!J23)*XYM3!$D23))</f>
        <v>0</v>
      </c>
      <c r="K23" s="21">
        <f>SUM(E$3:E22)+H23</f>
        <v>1.0210176124166825</v>
      </c>
      <c r="L23" s="21">
        <f>SUM(F$3:F22)+I23</f>
        <v>0</v>
      </c>
      <c r="M23" s="21">
        <f>SUM(G$3:G22)+J23</f>
        <v>0</v>
      </c>
      <c r="N23" s="19">
        <f t="shared" si="1"/>
        <v>1.0424769648650629</v>
      </c>
      <c r="O23" s="19">
        <f t="shared" si="1"/>
        <v>0</v>
      </c>
      <c r="P23" s="19">
        <f t="shared" si="1"/>
        <v>0</v>
      </c>
      <c r="Q23" s="19">
        <f t="shared" si="2"/>
        <v>0</v>
      </c>
      <c r="R23" s="19">
        <f t="shared" si="3"/>
        <v>0</v>
      </c>
      <c r="S23" s="19">
        <f t="shared" si="4"/>
        <v>0</v>
      </c>
    </row>
    <row r="24" spans="1:19" x14ac:dyDescent="0.25">
      <c r="A24" s="26">
        <f>Wellpath!E24</f>
        <v>630</v>
      </c>
      <c r="B24" s="22">
        <v>0</v>
      </c>
      <c r="C24" s="22">
        <f>ABS(COS(Wellpath!$L24))*COS(Wellpath!$M24)</f>
        <v>1</v>
      </c>
      <c r="D24" s="22" t="str">
        <f>IF(ABS(Wellpath!$L24)&lt;VerticalInc,"SING",-ABS(COS(Wellpath!$L24))*SIN(Wellpath!$M24)/SIN(Wellpath!$L24))</f>
        <v>SING</v>
      </c>
      <c r="E24" s="20">
        <f>IF(D24="SING",(Wellpath!K25-Wellpath!K23)/2*Model!$W$29,Model!$W$29*((drdp!B24+drdp!K24)*XYM3!$B24+(drdp!E24+drdp!N24)*XYM3!$C24+(drdp!H24+drdp!Q24)*XYM3!$D24))</f>
        <v>5.235987755982989E-2</v>
      </c>
      <c r="F24" s="20">
        <f>IF(D24="SING",0,Model!$W$29*((drdp!C24+drdp!L24)*XYM3!$B24+(drdp!F24+drdp!O24)*XYM3!$C24+(drdp!I24+drdp!R24)*XYM3!$D24))</f>
        <v>0</v>
      </c>
      <c r="G24" s="20">
        <f>IF(D24="SING",0,Model!$W$29*((drdp!D24+drdp!M24)*XYM3!$B24+(drdp!G24+drdp!P24)*XYM3!$C24+(drdp!J24+drdp!S24)*XYM3!$D24))</f>
        <v>0</v>
      </c>
      <c r="H24" s="18">
        <f>IF(D24="SING",(Wellpath!K24-Wellpath!K23)/2*Model!$W$29,Model!$W$29*((drdp!B24)*XYM3!$B24+(drdp!E24)*XYM3!$C24+(drdp!H24)*XYM3!$D24))</f>
        <v>2.6179938779914945E-2</v>
      </c>
      <c r="I24" s="18">
        <f>IF(D24="SING",0,Model!$W$29*((drdp!C24)*XYM3!$B24+(drdp!F24)*XYM3!$C24+(drdp!I24)*XYM3!$D24))</f>
        <v>0</v>
      </c>
      <c r="J24" s="18">
        <f>IF(D24="SING",0,Model!$W$29*((drdp!D24)*XYM3!$B24+(drdp!G24)*XYM3!$C24+(drdp!J24)*XYM3!$D24))</f>
        <v>0</v>
      </c>
      <c r="K24" s="21">
        <f>SUM(E$3:E23)+H24</f>
        <v>1.0733774899765123</v>
      </c>
      <c r="L24" s="21">
        <f>SUM(F$3:F23)+I24</f>
        <v>0</v>
      </c>
      <c r="M24" s="21">
        <f>SUM(G$3:G23)+J24</f>
        <v>0</v>
      </c>
      <c r="N24" s="19">
        <f t="shared" si="1"/>
        <v>1.1521392359882776</v>
      </c>
      <c r="O24" s="19">
        <f t="shared" si="1"/>
        <v>0</v>
      </c>
      <c r="P24" s="19">
        <f t="shared" si="1"/>
        <v>0</v>
      </c>
      <c r="Q24" s="19">
        <f t="shared" si="2"/>
        <v>0</v>
      </c>
      <c r="R24" s="19">
        <f t="shared" si="3"/>
        <v>0</v>
      </c>
      <c r="S24" s="19">
        <f t="shared" si="4"/>
        <v>0</v>
      </c>
    </row>
    <row r="25" spans="1:19" x14ac:dyDescent="0.25">
      <c r="A25" s="26">
        <f>Wellpath!E25</f>
        <v>660</v>
      </c>
      <c r="B25" s="22">
        <v>0</v>
      </c>
      <c r="C25" s="22">
        <f>ABS(COS(Wellpath!$L25))*COS(Wellpath!$M25)</f>
        <v>1</v>
      </c>
      <c r="D25" s="22" t="str">
        <f>IF(ABS(Wellpath!$L25)&lt;VerticalInc,"SING",-ABS(COS(Wellpath!$L25))*SIN(Wellpath!$M25)/SIN(Wellpath!$L25))</f>
        <v>SING</v>
      </c>
      <c r="E25" s="20">
        <f>IF(D25="SING",(Wellpath!K26-Wellpath!K24)/2*Model!$W$29,Model!$W$29*((drdp!B25+drdp!K25)*XYM3!$B25+(drdp!E25+drdp!N25)*XYM3!$C25+(drdp!H25+drdp!Q25)*XYM3!$D25))</f>
        <v>5.235987755982989E-2</v>
      </c>
      <c r="F25" s="20">
        <f>IF(D25="SING",0,Model!$W$29*((drdp!C25+drdp!L25)*XYM3!$B25+(drdp!F25+drdp!O25)*XYM3!$C25+(drdp!I25+drdp!R25)*XYM3!$D25))</f>
        <v>0</v>
      </c>
      <c r="G25" s="20">
        <f>IF(D25="SING",0,Model!$W$29*((drdp!D25+drdp!M25)*XYM3!$B25+(drdp!G25+drdp!P25)*XYM3!$C25+(drdp!J25+drdp!S25)*XYM3!$D25))</f>
        <v>0</v>
      </c>
      <c r="H25" s="18">
        <f>IF(D25="SING",(Wellpath!K25-Wellpath!K24)/2*Model!$W$29,Model!$W$29*((drdp!B25)*XYM3!$B25+(drdp!E25)*XYM3!$C25+(drdp!H25)*XYM3!$D25))</f>
        <v>2.6179938779914945E-2</v>
      </c>
      <c r="I25" s="18">
        <f>IF(D25="SING",0,Model!$W$29*((drdp!C25)*XYM3!$B25+(drdp!F25)*XYM3!$C25+(drdp!I25)*XYM3!$D25))</f>
        <v>0</v>
      </c>
      <c r="J25" s="18">
        <f>IF(D25="SING",0,Model!$W$29*((drdp!D25)*XYM3!$B25+(drdp!G25)*XYM3!$C25+(drdp!J25)*XYM3!$D25))</f>
        <v>0</v>
      </c>
      <c r="K25" s="21">
        <f>SUM(E$3:E24)+H25</f>
        <v>1.1257373675363422</v>
      </c>
      <c r="L25" s="21">
        <f>SUM(F$3:F24)+I25</f>
        <v>0</v>
      </c>
      <c r="M25" s="21">
        <f>SUM(G$3:G24)+J25</f>
        <v>0</v>
      </c>
      <c r="N25" s="19">
        <f t="shared" si="1"/>
        <v>1.2672846206676538</v>
      </c>
      <c r="O25" s="19">
        <f t="shared" si="1"/>
        <v>0</v>
      </c>
      <c r="P25" s="19">
        <f t="shared" si="1"/>
        <v>0</v>
      </c>
      <c r="Q25" s="19">
        <f t="shared" si="2"/>
        <v>0</v>
      </c>
      <c r="R25" s="19">
        <f t="shared" si="3"/>
        <v>0</v>
      </c>
      <c r="S25" s="19">
        <f t="shared" si="4"/>
        <v>0</v>
      </c>
    </row>
    <row r="26" spans="1:19" x14ac:dyDescent="0.25">
      <c r="A26" s="26">
        <f>Wellpath!E26</f>
        <v>690</v>
      </c>
      <c r="B26" s="22">
        <v>0</v>
      </c>
      <c r="C26" s="22">
        <f>ABS(COS(Wellpath!$L26))*COS(Wellpath!$M26)</f>
        <v>1</v>
      </c>
      <c r="D26" s="22" t="str">
        <f>IF(ABS(Wellpath!$L26)&lt;VerticalInc,"SING",-ABS(COS(Wellpath!$L26))*SIN(Wellpath!$M26)/SIN(Wellpath!$L26))</f>
        <v>SING</v>
      </c>
      <c r="E26" s="20">
        <f>IF(D26="SING",(Wellpath!K27-Wellpath!K25)/2*Model!$W$29,Model!$W$29*((drdp!B26+drdp!K26)*XYM3!$B26+(drdp!E26+drdp!N26)*XYM3!$C26+(drdp!H26+drdp!Q26)*XYM3!$D26))</f>
        <v>5.235987755982989E-2</v>
      </c>
      <c r="F26" s="20">
        <f>IF(D26="SING",0,Model!$W$29*((drdp!C26+drdp!L26)*XYM3!$B26+(drdp!F26+drdp!O26)*XYM3!$C26+(drdp!I26+drdp!R26)*XYM3!$D26))</f>
        <v>0</v>
      </c>
      <c r="G26" s="20">
        <f>IF(D26="SING",0,Model!$W$29*((drdp!D26+drdp!M26)*XYM3!$B26+(drdp!G26+drdp!P26)*XYM3!$C26+(drdp!J26+drdp!S26)*XYM3!$D26))</f>
        <v>0</v>
      </c>
      <c r="H26" s="18">
        <f>IF(D26="SING",(Wellpath!K26-Wellpath!K25)/2*Model!$W$29,Model!$W$29*((drdp!B26)*XYM3!$B26+(drdp!E26)*XYM3!$C26+(drdp!H26)*XYM3!$D26))</f>
        <v>2.6179938779914945E-2</v>
      </c>
      <c r="I26" s="18">
        <f>IF(D26="SING",0,Model!$W$29*((drdp!C26)*XYM3!$B26+(drdp!F26)*XYM3!$C26+(drdp!I26)*XYM3!$D26))</f>
        <v>0</v>
      </c>
      <c r="J26" s="18">
        <f>IF(D26="SING",0,Model!$W$29*((drdp!D26)*XYM3!$B26+(drdp!G26)*XYM3!$C26+(drdp!J26)*XYM3!$D26))</f>
        <v>0</v>
      </c>
      <c r="K26" s="21">
        <f>SUM(E$3:E25)+H26</f>
        <v>1.1780972450961722</v>
      </c>
      <c r="L26" s="21">
        <f>SUM(F$3:F25)+I26</f>
        <v>0</v>
      </c>
      <c r="M26" s="21">
        <f>SUM(G$3:G25)+J26</f>
        <v>0</v>
      </c>
      <c r="N26" s="19">
        <f t="shared" si="1"/>
        <v>1.3879131189031904</v>
      </c>
      <c r="O26" s="19">
        <f t="shared" si="1"/>
        <v>0</v>
      </c>
      <c r="P26" s="19">
        <f t="shared" si="1"/>
        <v>0</v>
      </c>
      <c r="Q26" s="19">
        <f t="shared" si="2"/>
        <v>0</v>
      </c>
      <c r="R26" s="19">
        <f t="shared" si="3"/>
        <v>0</v>
      </c>
      <c r="S26" s="19">
        <f t="shared" si="4"/>
        <v>0</v>
      </c>
    </row>
    <row r="27" spans="1:19" x14ac:dyDescent="0.25">
      <c r="A27" s="26">
        <f>Wellpath!E27</f>
        <v>720</v>
      </c>
      <c r="B27" s="22">
        <v>0</v>
      </c>
      <c r="C27" s="22">
        <f>ABS(COS(Wellpath!$L27))*COS(Wellpath!$M27)</f>
        <v>1</v>
      </c>
      <c r="D27" s="22" t="str">
        <f>IF(ABS(Wellpath!$L27)&lt;VerticalInc,"SING",-ABS(COS(Wellpath!$L27))*SIN(Wellpath!$M27)/SIN(Wellpath!$L27))</f>
        <v>SING</v>
      </c>
      <c r="E27" s="20">
        <f>IF(D27="SING",(Wellpath!K28-Wellpath!K26)/2*Model!$W$29,Model!$W$29*((drdp!B27+drdp!K27)*XYM3!$B27+(drdp!E27+drdp!N27)*XYM3!$C27+(drdp!H27+drdp!Q27)*XYM3!$D27))</f>
        <v>5.235987755982989E-2</v>
      </c>
      <c r="F27" s="20">
        <f>IF(D27="SING",0,Model!$W$29*((drdp!C27+drdp!L27)*XYM3!$B27+(drdp!F27+drdp!O27)*XYM3!$C27+(drdp!I27+drdp!R27)*XYM3!$D27))</f>
        <v>0</v>
      </c>
      <c r="G27" s="20">
        <f>IF(D27="SING",0,Model!$W$29*((drdp!D27+drdp!M27)*XYM3!$B27+(drdp!G27+drdp!P27)*XYM3!$C27+(drdp!J27+drdp!S27)*XYM3!$D27))</f>
        <v>0</v>
      </c>
      <c r="H27" s="18">
        <f>IF(D27="SING",(Wellpath!K27-Wellpath!K26)/2*Model!$W$29,Model!$W$29*((drdp!B27)*XYM3!$B27+(drdp!E27)*XYM3!$C27+(drdp!H27)*XYM3!$D27))</f>
        <v>2.6179938779914945E-2</v>
      </c>
      <c r="I27" s="18">
        <f>IF(D27="SING",0,Model!$W$29*((drdp!C27)*XYM3!$B27+(drdp!F27)*XYM3!$C27+(drdp!I27)*XYM3!$D27))</f>
        <v>0</v>
      </c>
      <c r="J27" s="18">
        <f>IF(D27="SING",0,Model!$W$29*((drdp!D27)*XYM3!$B27+(drdp!G27)*XYM3!$C27+(drdp!J27)*XYM3!$D27))</f>
        <v>0</v>
      </c>
      <c r="K27" s="21">
        <f>SUM(E$3:E26)+H27</f>
        <v>1.2304571226560022</v>
      </c>
      <c r="L27" s="21">
        <f>SUM(F$3:F26)+I27</f>
        <v>0</v>
      </c>
      <c r="M27" s="21">
        <f>SUM(G$3:G26)+J27</f>
        <v>0</v>
      </c>
      <c r="N27" s="19">
        <f t="shared" si="1"/>
        <v>1.514024730694888</v>
      </c>
      <c r="O27" s="19">
        <f t="shared" si="1"/>
        <v>0</v>
      </c>
      <c r="P27" s="19">
        <f t="shared" si="1"/>
        <v>0</v>
      </c>
      <c r="Q27" s="19">
        <f t="shared" si="2"/>
        <v>0</v>
      </c>
      <c r="R27" s="19">
        <f t="shared" si="3"/>
        <v>0</v>
      </c>
      <c r="S27" s="19">
        <f t="shared" si="4"/>
        <v>0</v>
      </c>
    </row>
    <row r="28" spans="1:19" x14ac:dyDescent="0.25">
      <c r="A28" s="26">
        <f>Wellpath!E28</f>
        <v>750</v>
      </c>
      <c r="B28" s="22">
        <v>0</v>
      </c>
      <c r="C28" s="22">
        <f>ABS(COS(Wellpath!$L28))*COS(Wellpath!$M28)</f>
        <v>1</v>
      </c>
      <c r="D28" s="22" t="str">
        <f>IF(ABS(Wellpath!$L28)&lt;VerticalInc,"SING",-ABS(COS(Wellpath!$L28))*SIN(Wellpath!$M28)/SIN(Wellpath!$L28))</f>
        <v>SING</v>
      </c>
      <c r="E28" s="20">
        <f>IF(D28="SING",(Wellpath!K29-Wellpath!K27)/2*Model!$W$29,Model!$W$29*((drdp!B28+drdp!K28)*XYM3!$B28+(drdp!E28+drdp!N28)*XYM3!$C28+(drdp!H28+drdp!Q28)*XYM3!$D28))</f>
        <v>5.235987755982989E-2</v>
      </c>
      <c r="F28" s="20">
        <f>IF(D28="SING",0,Model!$W$29*((drdp!C28+drdp!L28)*XYM3!$B28+(drdp!F28+drdp!O28)*XYM3!$C28+(drdp!I28+drdp!R28)*XYM3!$D28))</f>
        <v>0</v>
      </c>
      <c r="G28" s="20">
        <f>IF(D28="SING",0,Model!$W$29*((drdp!D28+drdp!M28)*XYM3!$B28+(drdp!G28+drdp!P28)*XYM3!$C28+(drdp!J28+drdp!S28)*XYM3!$D28))</f>
        <v>0</v>
      </c>
      <c r="H28" s="18">
        <f>IF(D28="SING",(Wellpath!K28-Wellpath!K27)/2*Model!$W$29,Model!$W$29*((drdp!B28)*XYM3!$B28+(drdp!E28)*XYM3!$C28+(drdp!H28)*XYM3!$D28))</f>
        <v>2.6179938779914945E-2</v>
      </c>
      <c r="I28" s="18">
        <f>IF(D28="SING",0,Model!$W$29*((drdp!C28)*XYM3!$B28+(drdp!F28)*XYM3!$C28+(drdp!I28)*XYM3!$D28))</f>
        <v>0</v>
      </c>
      <c r="J28" s="18">
        <f>IF(D28="SING",0,Model!$W$29*((drdp!D28)*XYM3!$B28+(drdp!G28)*XYM3!$C28+(drdp!J28)*XYM3!$D28))</f>
        <v>0</v>
      </c>
      <c r="K28" s="21">
        <f>SUM(E$3:E27)+H28</f>
        <v>1.2828170002158321</v>
      </c>
      <c r="L28" s="21">
        <f>SUM(F$3:F27)+I28</f>
        <v>0</v>
      </c>
      <c r="M28" s="21">
        <f>SUM(G$3:G27)+J28</f>
        <v>0</v>
      </c>
      <c r="N28" s="19">
        <f t="shared" si="1"/>
        <v>1.6456194560427462</v>
      </c>
      <c r="O28" s="19">
        <f t="shared" si="1"/>
        <v>0</v>
      </c>
      <c r="P28" s="19">
        <f t="shared" si="1"/>
        <v>0</v>
      </c>
      <c r="Q28" s="19">
        <f t="shared" si="2"/>
        <v>0</v>
      </c>
      <c r="R28" s="19">
        <f t="shared" si="3"/>
        <v>0</v>
      </c>
      <c r="S28" s="19">
        <f t="shared" si="4"/>
        <v>0</v>
      </c>
    </row>
    <row r="29" spans="1:19" x14ac:dyDescent="0.25">
      <c r="A29" s="26">
        <f>Wellpath!E29</f>
        <v>780</v>
      </c>
      <c r="B29" s="22">
        <v>0</v>
      </c>
      <c r="C29" s="22">
        <f>ABS(COS(Wellpath!$L29))*COS(Wellpath!$M29)</f>
        <v>1</v>
      </c>
      <c r="D29" s="22" t="str">
        <f>IF(ABS(Wellpath!$L29)&lt;VerticalInc,"SING",-ABS(COS(Wellpath!$L29))*SIN(Wellpath!$M29)/SIN(Wellpath!$L29))</f>
        <v>SING</v>
      </c>
      <c r="E29" s="20">
        <f>IF(D29="SING",(Wellpath!K30-Wellpath!K28)/2*Model!$W$29,Model!$W$29*((drdp!B29+drdp!K29)*XYM3!$B29+(drdp!E29+drdp!N29)*XYM3!$C29+(drdp!H29+drdp!Q29)*XYM3!$D29))</f>
        <v>5.235987755982989E-2</v>
      </c>
      <c r="F29" s="20">
        <f>IF(D29="SING",0,Model!$W$29*((drdp!C29+drdp!L29)*XYM3!$B29+(drdp!F29+drdp!O29)*XYM3!$C29+(drdp!I29+drdp!R29)*XYM3!$D29))</f>
        <v>0</v>
      </c>
      <c r="G29" s="20">
        <f>IF(D29="SING",0,Model!$W$29*((drdp!D29+drdp!M29)*XYM3!$B29+(drdp!G29+drdp!P29)*XYM3!$C29+(drdp!J29+drdp!S29)*XYM3!$D29))</f>
        <v>0</v>
      </c>
      <c r="H29" s="18">
        <f>IF(D29="SING",(Wellpath!K29-Wellpath!K28)/2*Model!$W$29,Model!$W$29*((drdp!B29)*XYM3!$B29+(drdp!E29)*XYM3!$C29+(drdp!H29)*XYM3!$D29))</f>
        <v>2.6179938779914945E-2</v>
      </c>
      <c r="I29" s="18">
        <f>IF(D29="SING",0,Model!$W$29*((drdp!C29)*XYM3!$B29+(drdp!F29)*XYM3!$C29+(drdp!I29)*XYM3!$D29))</f>
        <v>0</v>
      </c>
      <c r="J29" s="18">
        <f>IF(D29="SING",0,Model!$W$29*((drdp!D29)*XYM3!$B29+(drdp!G29)*XYM3!$C29+(drdp!J29)*XYM3!$D29))</f>
        <v>0</v>
      </c>
      <c r="K29" s="21">
        <f>SUM(E$3:E28)+H29</f>
        <v>1.3351768777756621</v>
      </c>
      <c r="L29" s="21">
        <f>SUM(F$3:F28)+I29</f>
        <v>0</v>
      </c>
      <c r="M29" s="21">
        <f>SUM(G$3:G28)+J29</f>
        <v>0</v>
      </c>
      <c r="N29" s="19">
        <f t="shared" si="1"/>
        <v>1.7826972949467652</v>
      </c>
      <c r="O29" s="19">
        <f t="shared" si="1"/>
        <v>0</v>
      </c>
      <c r="P29" s="19">
        <f t="shared" si="1"/>
        <v>0</v>
      </c>
      <c r="Q29" s="19">
        <f t="shared" si="2"/>
        <v>0</v>
      </c>
      <c r="R29" s="19">
        <f t="shared" si="3"/>
        <v>0</v>
      </c>
      <c r="S29" s="19">
        <f t="shared" si="4"/>
        <v>0</v>
      </c>
    </row>
    <row r="30" spans="1:19" x14ac:dyDescent="0.25">
      <c r="A30" s="26">
        <f>Wellpath!E30</f>
        <v>810</v>
      </c>
      <c r="B30" s="22">
        <v>0</v>
      </c>
      <c r="C30" s="22">
        <f>ABS(COS(Wellpath!$L30))*COS(Wellpath!$M30)</f>
        <v>1</v>
      </c>
      <c r="D30" s="22" t="str">
        <f>IF(ABS(Wellpath!$L30)&lt;VerticalInc,"SING",-ABS(COS(Wellpath!$L30))*SIN(Wellpath!$M30)/SIN(Wellpath!$L30))</f>
        <v>SING</v>
      </c>
      <c r="E30" s="20">
        <f>IF(D30="SING",(Wellpath!K31-Wellpath!K29)/2*Model!$W$29,Model!$W$29*((drdp!B30+drdp!K30)*XYM3!$B30+(drdp!E30+drdp!N30)*XYM3!$C30+(drdp!H30+drdp!Q30)*XYM3!$D30))</f>
        <v>5.235987755982989E-2</v>
      </c>
      <c r="F30" s="20">
        <f>IF(D30="SING",0,Model!$W$29*((drdp!C30+drdp!L30)*XYM3!$B30+(drdp!F30+drdp!O30)*XYM3!$C30+(drdp!I30+drdp!R30)*XYM3!$D30))</f>
        <v>0</v>
      </c>
      <c r="G30" s="20">
        <f>IF(D30="SING",0,Model!$W$29*((drdp!D30+drdp!M30)*XYM3!$B30+(drdp!G30+drdp!P30)*XYM3!$C30+(drdp!J30+drdp!S30)*XYM3!$D30))</f>
        <v>0</v>
      </c>
      <c r="H30" s="18">
        <f>IF(D30="SING",(Wellpath!K30-Wellpath!K29)/2*Model!$W$29,Model!$W$29*((drdp!B30)*XYM3!$B30+(drdp!E30)*XYM3!$C30+(drdp!H30)*XYM3!$D30))</f>
        <v>2.6179938779914945E-2</v>
      </c>
      <c r="I30" s="18">
        <f>IF(D30="SING",0,Model!$W$29*((drdp!C30)*XYM3!$B30+(drdp!F30)*XYM3!$C30+(drdp!I30)*XYM3!$D30))</f>
        <v>0</v>
      </c>
      <c r="J30" s="18">
        <f>IF(D30="SING",0,Model!$W$29*((drdp!D30)*XYM3!$B30+(drdp!G30)*XYM3!$C30+(drdp!J30)*XYM3!$D30))</f>
        <v>0</v>
      </c>
      <c r="K30" s="21">
        <f>SUM(E$3:E29)+H30</f>
        <v>1.387536755335492</v>
      </c>
      <c r="L30" s="21">
        <f>SUM(F$3:F29)+I30</f>
        <v>0</v>
      </c>
      <c r="M30" s="21">
        <f>SUM(G$3:G29)+J30</f>
        <v>0</v>
      </c>
      <c r="N30" s="19">
        <f t="shared" si="1"/>
        <v>1.9252582474069451</v>
      </c>
      <c r="O30" s="19">
        <f t="shared" si="1"/>
        <v>0</v>
      </c>
      <c r="P30" s="19">
        <f t="shared" si="1"/>
        <v>0</v>
      </c>
      <c r="Q30" s="19">
        <f t="shared" si="2"/>
        <v>0</v>
      </c>
      <c r="R30" s="19">
        <f t="shared" si="3"/>
        <v>0</v>
      </c>
      <c r="S30" s="19">
        <f t="shared" si="4"/>
        <v>0</v>
      </c>
    </row>
    <row r="31" spans="1:19" x14ac:dyDescent="0.25">
      <c r="A31" s="26">
        <f>Wellpath!E31</f>
        <v>840</v>
      </c>
      <c r="B31" s="22">
        <v>0</v>
      </c>
      <c r="C31" s="22">
        <f>ABS(COS(Wellpath!$L31))*COS(Wellpath!$M31)</f>
        <v>1</v>
      </c>
      <c r="D31" s="22" t="str">
        <f>IF(ABS(Wellpath!$L31)&lt;VerticalInc,"SING",-ABS(COS(Wellpath!$L31))*SIN(Wellpath!$M31)/SIN(Wellpath!$L31))</f>
        <v>SING</v>
      </c>
      <c r="E31" s="20">
        <f>IF(D31="SING",(Wellpath!K32-Wellpath!K30)/2*Model!$W$29,Model!$W$29*((drdp!B31+drdp!K31)*XYM3!$B31+(drdp!E31+drdp!N31)*XYM3!$C31+(drdp!H31+drdp!Q31)*XYM3!$D31))</f>
        <v>5.235987755982989E-2</v>
      </c>
      <c r="F31" s="20">
        <f>IF(D31="SING",0,Model!$W$29*((drdp!C31+drdp!L31)*XYM3!$B31+(drdp!F31+drdp!O31)*XYM3!$C31+(drdp!I31+drdp!R31)*XYM3!$D31))</f>
        <v>0</v>
      </c>
      <c r="G31" s="20">
        <f>IF(D31="SING",0,Model!$W$29*((drdp!D31+drdp!M31)*XYM3!$B31+(drdp!G31+drdp!P31)*XYM3!$C31+(drdp!J31+drdp!S31)*XYM3!$D31))</f>
        <v>0</v>
      </c>
      <c r="H31" s="18">
        <f>IF(D31="SING",(Wellpath!K31-Wellpath!K30)/2*Model!$W$29,Model!$W$29*((drdp!B31)*XYM3!$B31+(drdp!E31)*XYM3!$C31+(drdp!H31)*XYM3!$D31))</f>
        <v>2.6179938779914945E-2</v>
      </c>
      <c r="I31" s="18">
        <f>IF(D31="SING",0,Model!$W$29*((drdp!C31)*XYM3!$B31+(drdp!F31)*XYM3!$C31+(drdp!I31)*XYM3!$D31))</f>
        <v>0</v>
      </c>
      <c r="J31" s="18">
        <f>IF(D31="SING",0,Model!$W$29*((drdp!D31)*XYM3!$B31+(drdp!G31)*XYM3!$C31+(drdp!J31)*XYM3!$D31))</f>
        <v>0</v>
      </c>
      <c r="K31" s="21">
        <f>SUM(E$3:E30)+H31</f>
        <v>1.439896632895322</v>
      </c>
      <c r="L31" s="21">
        <f>SUM(F$3:F30)+I31</f>
        <v>0</v>
      </c>
      <c r="M31" s="21">
        <f>SUM(G$3:G30)+J31</f>
        <v>0</v>
      </c>
      <c r="N31" s="19">
        <f t="shared" si="1"/>
        <v>2.0733023134232855</v>
      </c>
      <c r="O31" s="19">
        <f t="shared" si="1"/>
        <v>0</v>
      </c>
      <c r="P31" s="19">
        <f t="shared" si="1"/>
        <v>0</v>
      </c>
      <c r="Q31" s="19">
        <f t="shared" si="2"/>
        <v>0</v>
      </c>
      <c r="R31" s="19">
        <f t="shared" si="3"/>
        <v>0</v>
      </c>
      <c r="S31" s="19">
        <f t="shared" si="4"/>
        <v>0</v>
      </c>
    </row>
    <row r="32" spans="1:19" x14ac:dyDescent="0.25">
      <c r="A32" s="26">
        <f>Wellpath!E32</f>
        <v>870</v>
      </c>
      <c r="B32" s="22">
        <v>0</v>
      </c>
      <c r="C32" s="22">
        <f>ABS(COS(Wellpath!$L32))*COS(Wellpath!$M32)</f>
        <v>1</v>
      </c>
      <c r="D32" s="22" t="str">
        <f>IF(ABS(Wellpath!$L32)&lt;VerticalInc,"SING",-ABS(COS(Wellpath!$L32))*SIN(Wellpath!$M32)/SIN(Wellpath!$L32))</f>
        <v>SING</v>
      </c>
      <c r="E32" s="20">
        <f>IF(D32="SING",(Wellpath!K33-Wellpath!K31)/2*Model!$W$29,Model!$W$29*((drdp!B32+drdp!K32)*XYM3!$B32+(drdp!E32+drdp!N32)*XYM3!$C32+(drdp!H32+drdp!Q32)*XYM3!$D32))</f>
        <v>5.235987755982989E-2</v>
      </c>
      <c r="F32" s="20">
        <f>IF(D32="SING",0,Model!$W$29*((drdp!C32+drdp!L32)*XYM3!$B32+(drdp!F32+drdp!O32)*XYM3!$C32+(drdp!I32+drdp!R32)*XYM3!$D32))</f>
        <v>0</v>
      </c>
      <c r="G32" s="20">
        <f>IF(D32="SING",0,Model!$W$29*((drdp!D32+drdp!M32)*XYM3!$B32+(drdp!G32+drdp!P32)*XYM3!$C32+(drdp!J32+drdp!S32)*XYM3!$D32))</f>
        <v>0</v>
      </c>
      <c r="H32" s="18">
        <f>IF(D32="SING",(Wellpath!K32-Wellpath!K31)/2*Model!$W$29,Model!$W$29*((drdp!B32)*XYM3!$B32+(drdp!E32)*XYM3!$C32+(drdp!H32)*XYM3!$D32))</f>
        <v>2.6179938779914945E-2</v>
      </c>
      <c r="I32" s="18">
        <f>IF(D32="SING",0,Model!$W$29*((drdp!C32)*XYM3!$B32+(drdp!F32)*XYM3!$C32+(drdp!I32)*XYM3!$D32))</f>
        <v>0</v>
      </c>
      <c r="J32" s="18">
        <f>IF(D32="SING",0,Model!$W$29*((drdp!D32)*XYM3!$B32+(drdp!G32)*XYM3!$C32+(drdp!J32)*XYM3!$D32))</f>
        <v>0</v>
      </c>
      <c r="K32" s="21">
        <f>SUM(E$3:E31)+H32</f>
        <v>1.492256510455152</v>
      </c>
      <c r="L32" s="21">
        <f>SUM(F$3:F31)+I32</f>
        <v>0</v>
      </c>
      <c r="M32" s="21">
        <f>SUM(G$3:G31)+J32</f>
        <v>0</v>
      </c>
      <c r="N32" s="19">
        <f t="shared" si="1"/>
        <v>2.2268294929957868</v>
      </c>
      <c r="O32" s="19">
        <f t="shared" si="1"/>
        <v>0</v>
      </c>
      <c r="P32" s="19">
        <f t="shared" si="1"/>
        <v>0</v>
      </c>
      <c r="Q32" s="19">
        <f t="shared" si="2"/>
        <v>0</v>
      </c>
      <c r="R32" s="19">
        <f t="shared" si="3"/>
        <v>0</v>
      </c>
      <c r="S32" s="19">
        <f t="shared" si="4"/>
        <v>0</v>
      </c>
    </row>
    <row r="33" spans="1:19" x14ac:dyDescent="0.25">
      <c r="A33" s="26">
        <f>Wellpath!E33</f>
        <v>900</v>
      </c>
      <c r="B33" s="22">
        <v>0</v>
      </c>
      <c r="C33" s="22">
        <f>ABS(COS(Wellpath!$L33))*COS(Wellpath!$M33)</f>
        <v>1</v>
      </c>
      <c r="D33" s="22" t="str">
        <f>IF(ABS(Wellpath!$L33)&lt;VerticalInc,"SING",-ABS(COS(Wellpath!$L33))*SIN(Wellpath!$M33)/SIN(Wellpath!$L33))</f>
        <v>SING</v>
      </c>
      <c r="E33" s="20">
        <f>IF(D33="SING",(Wellpath!K34-Wellpath!K32)/2*Model!$W$29,Model!$W$29*((drdp!B33+drdp!K33)*XYM3!$B33+(drdp!E33+drdp!N33)*XYM3!$C33+(drdp!H33+drdp!Q33)*XYM3!$D33))</f>
        <v>5.235987755982989E-2</v>
      </c>
      <c r="F33" s="20">
        <f>IF(D33="SING",0,Model!$W$29*((drdp!C33+drdp!L33)*XYM3!$B33+(drdp!F33+drdp!O33)*XYM3!$C33+(drdp!I33+drdp!R33)*XYM3!$D33))</f>
        <v>0</v>
      </c>
      <c r="G33" s="20">
        <f>IF(D33="SING",0,Model!$W$29*((drdp!D33+drdp!M33)*XYM3!$B33+(drdp!G33+drdp!P33)*XYM3!$C33+(drdp!J33+drdp!S33)*XYM3!$D33))</f>
        <v>0</v>
      </c>
      <c r="H33" s="18">
        <f>IF(D33="SING",(Wellpath!K33-Wellpath!K32)/2*Model!$W$29,Model!$W$29*((drdp!B33)*XYM3!$B33+(drdp!E33)*XYM3!$C33+(drdp!H33)*XYM3!$D33))</f>
        <v>2.6179938779914945E-2</v>
      </c>
      <c r="I33" s="18">
        <f>IF(D33="SING",0,Model!$W$29*((drdp!C33)*XYM3!$B33+(drdp!F33)*XYM3!$C33+(drdp!I33)*XYM3!$D33))</f>
        <v>0</v>
      </c>
      <c r="J33" s="18">
        <f>IF(D33="SING",0,Model!$W$29*((drdp!D33)*XYM3!$B33+(drdp!G33)*XYM3!$C33+(drdp!J33)*XYM3!$D33))</f>
        <v>0</v>
      </c>
      <c r="K33" s="21">
        <f>SUM(E$3:E32)+H33</f>
        <v>1.5446163880149819</v>
      </c>
      <c r="L33" s="21">
        <f>SUM(F$3:F32)+I33</f>
        <v>0</v>
      </c>
      <c r="M33" s="21">
        <f>SUM(G$3:G32)+J33</f>
        <v>0</v>
      </c>
      <c r="N33" s="19">
        <f t="shared" si="1"/>
        <v>2.3858397861244494</v>
      </c>
      <c r="O33" s="19">
        <f t="shared" si="1"/>
        <v>0</v>
      </c>
      <c r="P33" s="19">
        <f t="shared" si="1"/>
        <v>0</v>
      </c>
      <c r="Q33" s="19">
        <f t="shared" si="2"/>
        <v>0</v>
      </c>
      <c r="R33" s="19">
        <f t="shared" si="3"/>
        <v>0</v>
      </c>
      <c r="S33" s="19">
        <f t="shared" si="4"/>
        <v>0</v>
      </c>
    </row>
    <row r="34" spans="1:19" x14ac:dyDescent="0.25">
      <c r="A34" s="26">
        <f>Wellpath!E34</f>
        <v>930</v>
      </c>
      <c r="B34" s="22">
        <v>0</v>
      </c>
      <c r="C34" s="22">
        <f>ABS(COS(Wellpath!$L34))*COS(Wellpath!$M34)</f>
        <v>1</v>
      </c>
      <c r="D34" s="22" t="str">
        <f>IF(ABS(Wellpath!$L34)&lt;VerticalInc,"SING",-ABS(COS(Wellpath!$L34))*SIN(Wellpath!$M34)/SIN(Wellpath!$L34))</f>
        <v>SING</v>
      </c>
      <c r="E34" s="20">
        <f>IF(D34="SING",(Wellpath!K35-Wellpath!K33)/2*Model!$W$29,Model!$W$29*((drdp!B34+drdp!K34)*XYM3!$B34+(drdp!E34+drdp!N34)*XYM3!$C34+(drdp!H34+drdp!Q34)*XYM3!$D34))</f>
        <v>5.235987755982989E-2</v>
      </c>
      <c r="F34" s="20">
        <f>IF(D34="SING",0,Model!$W$29*((drdp!C34+drdp!L34)*XYM3!$B34+(drdp!F34+drdp!O34)*XYM3!$C34+(drdp!I34+drdp!R34)*XYM3!$D34))</f>
        <v>0</v>
      </c>
      <c r="G34" s="20">
        <f>IF(D34="SING",0,Model!$W$29*((drdp!D34+drdp!M34)*XYM3!$B34+(drdp!G34+drdp!P34)*XYM3!$C34+(drdp!J34+drdp!S34)*XYM3!$D34))</f>
        <v>0</v>
      </c>
      <c r="H34" s="18">
        <f>IF(D34="SING",(Wellpath!K34-Wellpath!K33)/2*Model!$W$29,Model!$W$29*((drdp!B34)*XYM3!$B34+(drdp!E34)*XYM3!$C34+(drdp!H34)*XYM3!$D34))</f>
        <v>2.6179938779914945E-2</v>
      </c>
      <c r="I34" s="18">
        <f>IF(D34="SING",0,Model!$W$29*((drdp!C34)*XYM3!$B34+(drdp!F34)*XYM3!$C34+(drdp!I34)*XYM3!$D34))</f>
        <v>0</v>
      </c>
      <c r="J34" s="18">
        <f>IF(D34="SING",0,Model!$W$29*((drdp!D34)*XYM3!$B34+(drdp!G34)*XYM3!$C34+(drdp!J34)*XYM3!$D34))</f>
        <v>0</v>
      </c>
      <c r="K34" s="21">
        <f>SUM(E$3:E33)+H34</f>
        <v>1.5969762655748119</v>
      </c>
      <c r="L34" s="21">
        <f>SUM(F$3:F33)+I34</f>
        <v>0</v>
      </c>
      <c r="M34" s="21">
        <f>SUM(G$3:G33)+J34</f>
        <v>0</v>
      </c>
      <c r="N34" s="19">
        <f t="shared" si="1"/>
        <v>2.5503331928092718</v>
      </c>
      <c r="O34" s="19">
        <f t="shared" si="1"/>
        <v>0</v>
      </c>
      <c r="P34" s="19">
        <f t="shared" si="1"/>
        <v>0</v>
      </c>
      <c r="Q34" s="19">
        <f t="shared" si="2"/>
        <v>0</v>
      </c>
      <c r="R34" s="19">
        <f t="shared" si="3"/>
        <v>0</v>
      </c>
      <c r="S34" s="19">
        <f t="shared" si="4"/>
        <v>0</v>
      </c>
    </row>
    <row r="35" spans="1:19" x14ac:dyDescent="0.25">
      <c r="A35" s="26">
        <f>Wellpath!E35</f>
        <v>960</v>
      </c>
      <c r="B35" s="22">
        <v>0</v>
      </c>
      <c r="C35" s="22">
        <f>ABS(COS(Wellpath!$L35))*COS(Wellpath!$M35)</f>
        <v>1</v>
      </c>
      <c r="D35" s="22" t="str">
        <f>IF(ABS(Wellpath!$L35)&lt;VerticalInc,"SING",-ABS(COS(Wellpath!$L35))*SIN(Wellpath!$M35)/SIN(Wellpath!$L35))</f>
        <v>SING</v>
      </c>
      <c r="E35" s="20">
        <f>IF(D35="SING",(Wellpath!K36-Wellpath!K34)/2*Model!$W$29,Model!$W$29*((drdp!B35+drdp!K35)*XYM3!$B35+(drdp!E35+drdp!N35)*XYM3!$C35+(drdp!H35+drdp!Q35)*XYM3!$D35))</f>
        <v>5.235987755982989E-2</v>
      </c>
      <c r="F35" s="20">
        <f>IF(D35="SING",0,Model!$W$29*((drdp!C35+drdp!L35)*XYM3!$B35+(drdp!F35+drdp!O35)*XYM3!$C35+(drdp!I35+drdp!R35)*XYM3!$D35))</f>
        <v>0</v>
      </c>
      <c r="G35" s="20">
        <f>IF(D35="SING",0,Model!$W$29*((drdp!D35+drdp!M35)*XYM3!$B35+(drdp!G35+drdp!P35)*XYM3!$C35+(drdp!J35+drdp!S35)*XYM3!$D35))</f>
        <v>0</v>
      </c>
      <c r="H35" s="18">
        <f>IF(D35="SING",(Wellpath!K35-Wellpath!K34)/2*Model!$W$29,Model!$W$29*((drdp!B35)*XYM3!$B35+(drdp!E35)*XYM3!$C35+(drdp!H35)*XYM3!$D35))</f>
        <v>2.6179938779914945E-2</v>
      </c>
      <c r="I35" s="18">
        <f>IF(D35="SING",0,Model!$W$29*((drdp!C35)*XYM3!$B35+(drdp!F35)*XYM3!$C35+(drdp!I35)*XYM3!$D35))</f>
        <v>0</v>
      </c>
      <c r="J35" s="18">
        <f>IF(D35="SING",0,Model!$W$29*((drdp!D35)*XYM3!$B35+(drdp!G35)*XYM3!$C35+(drdp!J35)*XYM3!$D35))</f>
        <v>0</v>
      </c>
      <c r="K35" s="21">
        <f>SUM(E$3:E34)+H35</f>
        <v>1.6493361431346418</v>
      </c>
      <c r="L35" s="21">
        <f>SUM(F$3:F34)+I35</f>
        <v>0</v>
      </c>
      <c r="M35" s="21">
        <f>SUM(G$3:G34)+J35</f>
        <v>0</v>
      </c>
      <c r="N35" s="19">
        <f t="shared" si="1"/>
        <v>2.7203097130502556</v>
      </c>
      <c r="O35" s="19">
        <f t="shared" si="1"/>
        <v>0</v>
      </c>
      <c r="P35" s="19">
        <f t="shared" si="1"/>
        <v>0</v>
      </c>
      <c r="Q35" s="19">
        <f t="shared" si="2"/>
        <v>0</v>
      </c>
      <c r="R35" s="19">
        <f t="shared" si="3"/>
        <v>0</v>
      </c>
      <c r="S35" s="19">
        <f t="shared" si="4"/>
        <v>0</v>
      </c>
    </row>
    <row r="36" spans="1:19" x14ac:dyDescent="0.25">
      <c r="A36" s="26">
        <f>Wellpath!E36</f>
        <v>990</v>
      </c>
      <c r="B36" s="22">
        <v>0</v>
      </c>
      <c r="C36" s="22">
        <f>ABS(COS(Wellpath!$L36))*COS(Wellpath!$M36)</f>
        <v>1</v>
      </c>
      <c r="D36" s="22" t="str">
        <f>IF(ABS(Wellpath!$L36)&lt;VerticalInc,"SING",-ABS(COS(Wellpath!$L36))*SIN(Wellpath!$M36)/SIN(Wellpath!$L36))</f>
        <v>SING</v>
      </c>
      <c r="E36" s="20">
        <f>IF(D36="SING",(Wellpath!K37-Wellpath!K35)/2*Model!$W$29,Model!$W$29*((drdp!B36+drdp!K36)*XYM3!$B36+(drdp!E36+drdp!N36)*XYM3!$C36+(drdp!H36+drdp!Q36)*XYM3!$D36))</f>
        <v>5.235987755982989E-2</v>
      </c>
      <c r="F36" s="20">
        <f>IF(D36="SING",0,Model!$W$29*((drdp!C36+drdp!L36)*XYM3!$B36+(drdp!F36+drdp!O36)*XYM3!$C36+(drdp!I36+drdp!R36)*XYM3!$D36))</f>
        <v>0</v>
      </c>
      <c r="G36" s="20">
        <f>IF(D36="SING",0,Model!$W$29*((drdp!D36+drdp!M36)*XYM3!$B36+(drdp!G36+drdp!P36)*XYM3!$C36+(drdp!J36+drdp!S36)*XYM3!$D36))</f>
        <v>0</v>
      </c>
      <c r="H36" s="18">
        <f>IF(D36="SING",(Wellpath!K36-Wellpath!K35)/2*Model!$W$29,Model!$W$29*((drdp!B36)*XYM3!$B36+(drdp!E36)*XYM3!$C36+(drdp!H36)*XYM3!$D36))</f>
        <v>2.6179938779914945E-2</v>
      </c>
      <c r="I36" s="18">
        <f>IF(D36="SING",0,Model!$W$29*((drdp!C36)*XYM3!$B36+(drdp!F36)*XYM3!$C36+(drdp!I36)*XYM3!$D36))</f>
        <v>0</v>
      </c>
      <c r="J36" s="18">
        <f>IF(D36="SING",0,Model!$W$29*((drdp!D36)*XYM3!$B36+(drdp!G36)*XYM3!$C36+(drdp!J36)*XYM3!$D36))</f>
        <v>0</v>
      </c>
      <c r="K36" s="21">
        <f>SUM(E$3:E35)+H36</f>
        <v>1.7016960206944718</v>
      </c>
      <c r="L36" s="21">
        <f>SUM(F$3:F35)+I36</f>
        <v>0</v>
      </c>
      <c r="M36" s="21">
        <f>SUM(G$3:G35)+J36</f>
        <v>0</v>
      </c>
      <c r="N36" s="19">
        <f t="shared" si="1"/>
        <v>2.8957693468474002</v>
      </c>
      <c r="O36" s="19">
        <f t="shared" si="1"/>
        <v>0</v>
      </c>
      <c r="P36" s="19">
        <f t="shared" si="1"/>
        <v>0</v>
      </c>
      <c r="Q36" s="19">
        <f t="shared" si="2"/>
        <v>0</v>
      </c>
      <c r="R36" s="19">
        <f t="shared" si="3"/>
        <v>0</v>
      </c>
      <c r="S36" s="19">
        <f t="shared" si="4"/>
        <v>0</v>
      </c>
    </row>
    <row r="37" spans="1:19" x14ac:dyDescent="0.25">
      <c r="A37" s="26">
        <f>Wellpath!E37</f>
        <v>1020</v>
      </c>
      <c r="B37" s="22">
        <v>0</v>
      </c>
      <c r="C37" s="22">
        <f>ABS(COS(Wellpath!$L37))*COS(Wellpath!$M37)</f>
        <v>1</v>
      </c>
      <c r="D37" s="22" t="str">
        <f>IF(ABS(Wellpath!$L37)&lt;VerticalInc,"SING",-ABS(COS(Wellpath!$L37))*SIN(Wellpath!$M37)/SIN(Wellpath!$L37))</f>
        <v>SING</v>
      </c>
      <c r="E37" s="20">
        <f>IF(D37="SING",(Wellpath!K38-Wellpath!K36)/2*Model!$W$29,Model!$W$29*((drdp!B37+drdp!K37)*XYM3!$B37+(drdp!E37+drdp!N37)*XYM3!$C37+(drdp!H37+drdp!Q37)*XYM3!$D37))</f>
        <v>5.235987755982989E-2</v>
      </c>
      <c r="F37" s="20">
        <f>IF(D37="SING",0,Model!$W$29*((drdp!C37+drdp!L37)*XYM3!$B37+(drdp!F37+drdp!O37)*XYM3!$C37+(drdp!I37+drdp!R37)*XYM3!$D37))</f>
        <v>0</v>
      </c>
      <c r="G37" s="20">
        <f>IF(D37="SING",0,Model!$W$29*((drdp!D37+drdp!M37)*XYM3!$B37+(drdp!G37+drdp!P37)*XYM3!$C37+(drdp!J37+drdp!S37)*XYM3!$D37))</f>
        <v>0</v>
      </c>
      <c r="H37" s="18">
        <f>IF(D37="SING",(Wellpath!K37-Wellpath!K36)/2*Model!$W$29,Model!$W$29*((drdp!B37)*XYM3!$B37+(drdp!E37)*XYM3!$C37+(drdp!H37)*XYM3!$D37))</f>
        <v>2.6179938779914945E-2</v>
      </c>
      <c r="I37" s="18">
        <f>IF(D37="SING",0,Model!$W$29*((drdp!C37)*XYM3!$B37+(drdp!F37)*XYM3!$C37+(drdp!I37)*XYM3!$D37))</f>
        <v>0</v>
      </c>
      <c r="J37" s="18">
        <f>IF(D37="SING",0,Model!$W$29*((drdp!D37)*XYM3!$B37+(drdp!G37)*XYM3!$C37+(drdp!J37)*XYM3!$D37))</f>
        <v>0</v>
      </c>
      <c r="K37" s="21">
        <f>SUM(E$3:E36)+H37</f>
        <v>1.7540558982543017</v>
      </c>
      <c r="L37" s="21">
        <f>SUM(F$3:F36)+I37</f>
        <v>0</v>
      </c>
      <c r="M37" s="21">
        <f>SUM(G$3:G36)+J37</f>
        <v>0</v>
      </c>
      <c r="N37" s="19">
        <f t="shared" si="1"/>
        <v>3.0767120942007056</v>
      </c>
      <c r="O37" s="19">
        <f t="shared" si="1"/>
        <v>0</v>
      </c>
      <c r="P37" s="19">
        <f t="shared" si="1"/>
        <v>0</v>
      </c>
      <c r="Q37" s="19">
        <f t="shared" si="2"/>
        <v>0</v>
      </c>
      <c r="R37" s="19">
        <f t="shared" si="3"/>
        <v>0</v>
      </c>
      <c r="S37" s="19">
        <f t="shared" si="4"/>
        <v>0</v>
      </c>
    </row>
    <row r="38" spans="1:19" x14ac:dyDescent="0.25">
      <c r="A38" s="26">
        <f>Wellpath!E38</f>
        <v>1050</v>
      </c>
      <c r="B38" s="22">
        <v>0</v>
      </c>
      <c r="C38" s="22">
        <f>ABS(COS(Wellpath!$L38))*COS(Wellpath!$M38)</f>
        <v>1</v>
      </c>
      <c r="D38" s="22" t="str">
        <f>IF(ABS(Wellpath!$L38)&lt;VerticalInc,"SING",-ABS(COS(Wellpath!$L38))*SIN(Wellpath!$M38)/SIN(Wellpath!$L38))</f>
        <v>SING</v>
      </c>
      <c r="E38" s="20">
        <f>IF(D38="SING",(Wellpath!K39-Wellpath!K37)/2*Model!$W$29,Model!$W$29*((drdp!B38+drdp!K38)*XYM3!$B38+(drdp!E38+drdp!N38)*XYM3!$C38+(drdp!H38+drdp!Q38)*XYM3!$D38))</f>
        <v>5.235987755982989E-2</v>
      </c>
      <c r="F38" s="20">
        <f>IF(D38="SING",0,Model!$W$29*((drdp!C38+drdp!L38)*XYM3!$B38+(drdp!F38+drdp!O38)*XYM3!$C38+(drdp!I38+drdp!R38)*XYM3!$D38))</f>
        <v>0</v>
      </c>
      <c r="G38" s="20">
        <f>IF(D38="SING",0,Model!$W$29*((drdp!D38+drdp!M38)*XYM3!$B38+(drdp!G38+drdp!P38)*XYM3!$C38+(drdp!J38+drdp!S38)*XYM3!$D38))</f>
        <v>0</v>
      </c>
      <c r="H38" s="18">
        <f>IF(D38="SING",(Wellpath!K38-Wellpath!K37)/2*Model!$W$29,Model!$W$29*((drdp!B38)*XYM3!$B38+(drdp!E38)*XYM3!$C38+(drdp!H38)*XYM3!$D38))</f>
        <v>2.6179938779914945E-2</v>
      </c>
      <c r="I38" s="18">
        <f>IF(D38="SING",0,Model!$W$29*((drdp!C38)*XYM3!$B38+(drdp!F38)*XYM3!$C38+(drdp!I38)*XYM3!$D38))</f>
        <v>0</v>
      </c>
      <c r="J38" s="18">
        <f>IF(D38="SING",0,Model!$W$29*((drdp!D38)*XYM3!$B38+(drdp!G38)*XYM3!$C38+(drdp!J38)*XYM3!$D38))</f>
        <v>0</v>
      </c>
      <c r="K38" s="21">
        <f>SUM(E$3:E37)+H38</f>
        <v>1.8064157758141317</v>
      </c>
      <c r="L38" s="21">
        <f>SUM(F$3:F37)+I38</f>
        <v>0</v>
      </c>
      <c r="M38" s="21">
        <f>SUM(G$3:G37)+J38</f>
        <v>0</v>
      </c>
      <c r="N38" s="19">
        <f t="shared" si="1"/>
        <v>3.2631379551101714</v>
      </c>
      <c r="O38" s="19">
        <f t="shared" si="1"/>
        <v>0</v>
      </c>
      <c r="P38" s="19">
        <f t="shared" si="1"/>
        <v>0</v>
      </c>
      <c r="Q38" s="19">
        <f t="shared" si="2"/>
        <v>0</v>
      </c>
      <c r="R38" s="19">
        <f t="shared" si="3"/>
        <v>0</v>
      </c>
      <c r="S38" s="19">
        <f t="shared" si="4"/>
        <v>0</v>
      </c>
    </row>
    <row r="39" spans="1:19" x14ac:dyDescent="0.25">
      <c r="A39" s="26">
        <f>Wellpath!E39</f>
        <v>1080</v>
      </c>
      <c r="B39" s="22">
        <v>0</v>
      </c>
      <c r="C39" s="22">
        <f>ABS(COS(Wellpath!$L39))*COS(Wellpath!$M39)</f>
        <v>1</v>
      </c>
      <c r="D39" s="22" t="str">
        <f>IF(ABS(Wellpath!$L39)&lt;VerticalInc,"SING",-ABS(COS(Wellpath!$L39))*SIN(Wellpath!$M39)/SIN(Wellpath!$L39))</f>
        <v>SING</v>
      </c>
      <c r="E39" s="20">
        <f>IF(D39="SING",(Wellpath!K40-Wellpath!K38)/2*Model!$W$29,Model!$W$29*((drdp!B39+drdp!K39)*XYM3!$B39+(drdp!E39+drdp!N39)*XYM3!$C39+(drdp!H39+drdp!Q39)*XYM3!$D39))</f>
        <v>5.235987755982989E-2</v>
      </c>
      <c r="F39" s="20">
        <f>IF(D39="SING",0,Model!$W$29*((drdp!C39+drdp!L39)*XYM3!$B39+(drdp!F39+drdp!O39)*XYM3!$C39+(drdp!I39+drdp!R39)*XYM3!$D39))</f>
        <v>0</v>
      </c>
      <c r="G39" s="20">
        <f>IF(D39="SING",0,Model!$W$29*((drdp!D39+drdp!M39)*XYM3!$B39+(drdp!G39+drdp!P39)*XYM3!$C39+(drdp!J39+drdp!S39)*XYM3!$D39))</f>
        <v>0</v>
      </c>
      <c r="H39" s="18">
        <f>IF(D39="SING",(Wellpath!K39-Wellpath!K38)/2*Model!$W$29,Model!$W$29*((drdp!B39)*XYM3!$B39+(drdp!E39)*XYM3!$C39+(drdp!H39)*XYM3!$D39))</f>
        <v>2.6179938779914945E-2</v>
      </c>
      <c r="I39" s="18">
        <f>IF(D39="SING",0,Model!$W$29*((drdp!C39)*XYM3!$B39+(drdp!F39)*XYM3!$C39+(drdp!I39)*XYM3!$D39))</f>
        <v>0</v>
      </c>
      <c r="J39" s="18">
        <f>IF(D39="SING",0,Model!$W$29*((drdp!D39)*XYM3!$B39+(drdp!G39)*XYM3!$C39+(drdp!J39)*XYM3!$D39))</f>
        <v>0</v>
      </c>
      <c r="K39" s="21">
        <f>SUM(E$3:E38)+H39</f>
        <v>1.8587756533739617</v>
      </c>
      <c r="L39" s="21">
        <f>SUM(F$3:F38)+I39</f>
        <v>0</v>
      </c>
      <c r="M39" s="21">
        <f>SUM(G$3:G38)+J39</f>
        <v>0</v>
      </c>
      <c r="N39" s="19">
        <f t="shared" si="1"/>
        <v>3.455046929575798</v>
      </c>
      <c r="O39" s="19">
        <f t="shared" si="1"/>
        <v>0</v>
      </c>
      <c r="P39" s="19">
        <f t="shared" si="1"/>
        <v>0</v>
      </c>
      <c r="Q39" s="19">
        <f t="shared" si="2"/>
        <v>0</v>
      </c>
      <c r="R39" s="19">
        <f t="shared" si="3"/>
        <v>0</v>
      </c>
      <c r="S39" s="19">
        <f t="shared" si="4"/>
        <v>0</v>
      </c>
    </row>
    <row r="40" spans="1:19" x14ac:dyDescent="0.25">
      <c r="A40" s="26">
        <f>Wellpath!E40</f>
        <v>1110</v>
      </c>
      <c r="B40" s="22">
        <v>0</v>
      </c>
      <c r="C40" s="22">
        <f>ABS(COS(Wellpath!$L40))*COS(Wellpath!$M40)</f>
        <v>1</v>
      </c>
      <c r="D40" s="22" t="str">
        <f>IF(ABS(Wellpath!$L40)&lt;VerticalInc,"SING",-ABS(COS(Wellpath!$L40))*SIN(Wellpath!$M40)/SIN(Wellpath!$L40))</f>
        <v>SING</v>
      </c>
      <c r="E40" s="20">
        <f>IF(D40="SING",(Wellpath!K41-Wellpath!K39)/2*Model!$W$29,Model!$W$29*((drdp!B40+drdp!K40)*XYM3!$B40+(drdp!E40+drdp!N40)*XYM3!$C40+(drdp!H40+drdp!Q40)*XYM3!$D40))</f>
        <v>5.235987755982989E-2</v>
      </c>
      <c r="F40" s="20">
        <f>IF(D40="SING",0,Model!$W$29*((drdp!C40+drdp!L40)*XYM3!$B40+(drdp!F40+drdp!O40)*XYM3!$C40+(drdp!I40+drdp!R40)*XYM3!$D40))</f>
        <v>0</v>
      </c>
      <c r="G40" s="20">
        <f>IF(D40="SING",0,Model!$W$29*((drdp!D40+drdp!M40)*XYM3!$B40+(drdp!G40+drdp!P40)*XYM3!$C40+(drdp!J40+drdp!S40)*XYM3!$D40))</f>
        <v>0</v>
      </c>
      <c r="H40" s="18">
        <f>IF(D40="SING",(Wellpath!K40-Wellpath!K39)/2*Model!$W$29,Model!$W$29*((drdp!B40)*XYM3!$B40+(drdp!E40)*XYM3!$C40+(drdp!H40)*XYM3!$D40))</f>
        <v>2.6179938779914945E-2</v>
      </c>
      <c r="I40" s="18">
        <f>IF(D40="SING",0,Model!$W$29*((drdp!C40)*XYM3!$B40+(drdp!F40)*XYM3!$C40+(drdp!I40)*XYM3!$D40))</f>
        <v>0</v>
      </c>
      <c r="J40" s="18">
        <f>IF(D40="SING",0,Model!$W$29*((drdp!D40)*XYM3!$B40+(drdp!G40)*XYM3!$C40+(drdp!J40)*XYM3!$D40))</f>
        <v>0</v>
      </c>
      <c r="K40" s="21">
        <f>SUM(E$3:E39)+H40</f>
        <v>1.9111355309337916</v>
      </c>
      <c r="L40" s="21">
        <f>SUM(F$3:F39)+I40</f>
        <v>0</v>
      </c>
      <c r="M40" s="21">
        <f>SUM(G$3:G39)+J40</f>
        <v>0</v>
      </c>
      <c r="N40" s="19">
        <f t="shared" si="1"/>
        <v>3.6524390175975858</v>
      </c>
      <c r="O40" s="19">
        <f t="shared" si="1"/>
        <v>0</v>
      </c>
      <c r="P40" s="19">
        <f t="shared" si="1"/>
        <v>0</v>
      </c>
      <c r="Q40" s="19">
        <f t="shared" si="2"/>
        <v>0</v>
      </c>
      <c r="R40" s="19">
        <f t="shared" si="3"/>
        <v>0</v>
      </c>
      <c r="S40" s="19">
        <f t="shared" si="4"/>
        <v>0</v>
      </c>
    </row>
    <row r="41" spans="1:19" x14ac:dyDescent="0.25">
      <c r="A41" s="26">
        <f>Wellpath!E41</f>
        <v>1140</v>
      </c>
      <c r="B41" s="22">
        <v>0</v>
      </c>
      <c r="C41" s="22">
        <f>ABS(COS(Wellpath!$L41))*COS(Wellpath!$M41)</f>
        <v>1</v>
      </c>
      <c r="D41" s="22" t="str">
        <f>IF(ABS(Wellpath!$L41)&lt;VerticalInc,"SING",-ABS(COS(Wellpath!$L41))*SIN(Wellpath!$M41)/SIN(Wellpath!$L41))</f>
        <v>SING</v>
      </c>
      <c r="E41" s="20">
        <f>IF(D41="SING",(Wellpath!K42-Wellpath!K40)/2*Model!$W$29,Model!$W$29*((drdp!B41+drdp!K41)*XYM3!$B41+(drdp!E41+drdp!N41)*XYM3!$C41+(drdp!H41+drdp!Q41)*XYM3!$D41))</f>
        <v>5.235987755982989E-2</v>
      </c>
      <c r="F41" s="20">
        <f>IF(D41="SING",0,Model!$W$29*((drdp!C41+drdp!L41)*XYM3!$B41+(drdp!F41+drdp!O41)*XYM3!$C41+(drdp!I41+drdp!R41)*XYM3!$D41))</f>
        <v>0</v>
      </c>
      <c r="G41" s="20">
        <f>IF(D41="SING",0,Model!$W$29*((drdp!D41+drdp!M41)*XYM3!$B41+(drdp!G41+drdp!P41)*XYM3!$C41+(drdp!J41+drdp!S41)*XYM3!$D41))</f>
        <v>0</v>
      </c>
      <c r="H41" s="18">
        <f>IF(D41="SING",(Wellpath!K41-Wellpath!K40)/2*Model!$W$29,Model!$W$29*((drdp!B41)*XYM3!$B41+(drdp!E41)*XYM3!$C41+(drdp!H41)*XYM3!$D41))</f>
        <v>2.6179938779914945E-2</v>
      </c>
      <c r="I41" s="18">
        <f>IF(D41="SING",0,Model!$W$29*((drdp!C41)*XYM3!$B41+(drdp!F41)*XYM3!$C41+(drdp!I41)*XYM3!$D41))</f>
        <v>0</v>
      </c>
      <c r="J41" s="18">
        <f>IF(D41="SING",0,Model!$W$29*((drdp!D41)*XYM3!$B41+(drdp!G41)*XYM3!$C41+(drdp!J41)*XYM3!$D41))</f>
        <v>0</v>
      </c>
      <c r="K41" s="21">
        <f>SUM(E$3:E40)+H41</f>
        <v>1.9634954084936216</v>
      </c>
      <c r="L41" s="21">
        <f>SUM(F$3:F40)+I41</f>
        <v>0</v>
      </c>
      <c r="M41" s="21">
        <f>SUM(G$3:G40)+J41</f>
        <v>0</v>
      </c>
      <c r="N41" s="19">
        <f t="shared" si="1"/>
        <v>3.8553142191755341</v>
      </c>
      <c r="O41" s="19">
        <f t="shared" si="1"/>
        <v>0</v>
      </c>
      <c r="P41" s="19">
        <f t="shared" si="1"/>
        <v>0</v>
      </c>
      <c r="Q41" s="19">
        <f t="shared" si="2"/>
        <v>0</v>
      </c>
      <c r="R41" s="19">
        <f t="shared" si="3"/>
        <v>0</v>
      </c>
      <c r="S41" s="19">
        <f t="shared" si="4"/>
        <v>0</v>
      </c>
    </row>
    <row r="42" spans="1:19" x14ac:dyDescent="0.25">
      <c r="A42" s="26">
        <f>Wellpath!E42</f>
        <v>1170</v>
      </c>
      <c r="B42" s="22">
        <v>0</v>
      </c>
      <c r="C42" s="22">
        <f>ABS(COS(Wellpath!$L42))*COS(Wellpath!$M42)</f>
        <v>1</v>
      </c>
      <c r="D42" s="22" t="str">
        <f>IF(ABS(Wellpath!$L42)&lt;VerticalInc,"SING",-ABS(COS(Wellpath!$L42))*SIN(Wellpath!$M42)/SIN(Wellpath!$L42))</f>
        <v>SING</v>
      </c>
      <c r="E42" s="20">
        <f>IF(D42="SING",(Wellpath!K43-Wellpath!K41)/2*Model!$W$29,Model!$W$29*((drdp!B42+drdp!K42)*XYM3!$B42+(drdp!E42+drdp!N42)*XYM3!$C42+(drdp!H42+drdp!Q42)*XYM3!$D42))</f>
        <v>5.235987755982989E-2</v>
      </c>
      <c r="F42" s="20">
        <f>IF(D42="SING",0,Model!$W$29*((drdp!C42+drdp!L42)*XYM3!$B42+(drdp!F42+drdp!O42)*XYM3!$C42+(drdp!I42+drdp!R42)*XYM3!$D42))</f>
        <v>0</v>
      </c>
      <c r="G42" s="20">
        <f>IF(D42="SING",0,Model!$W$29*((drdp!D42+drdp!M42)*XYM3!$B42+(drdp!G42+drdp!P42)*XYM3!$C42+(drdp!J42+drdp!S42)*XYM3!$D42))</f>
        <v>0</v>
      </c>
      <c r="H42" s="18">
        <f>IF(D42="SING",(Wellpath!K42-Wellpath!K41)/2*Model!$W$29,Model!$W$29*((drdp!B42)*XYM3!$B42+(drdp!E42)*XYM3!$C42+(drdp!H42)*XYM3!$D42))</f>
        <v>2.6179938779914945E-2</v>
      </c>
      <c r="I42" s="18">
        <f>IF(D42="SING",0,Model!$W$29*((drdp!C42)*XYM3!$B42+(drdp!F42)*XYM3!$C42+(drdp!I42)*XYM3!$D42))</f>
        <v>0</v>
      </c>
      <c r="J42" s="18">
        <f>IF(D42="SING",0,Model!$W$29*((drdp!D42)*XYM3!$B42+(drdp!G42)*XYM3!$C42+(drdp!J42)*XYM3!$D42))</f>
        <v>0</v>
      </c>
      <c r="K42" s="21">
        <f>SUM(E$3:E41)+H42</f>
        <v>2.0158552860534518</v>
      </c>
      <c r="L42" s="21">
        <f>SUM(F$3:F41)+I42</f>
        <v>0</v>
      </c>
      <c r="M42" s="21">
        <f>SUM(G$3:G41)+J42</f>
        <v>0</v>
      </c>
      <c r="N42" s="19">
        <f t="shared" si="1"/>
        <v>4.063672534309644</v>
      </c>
      <c r="O42" s="19">
        <f t="shared" si="1"/>
        <v>0</v>
      </c>
      <c r="P42" s="19">
        <f t="shared" si="1"/>
        <v>0</v>
      </c>
      <c r="Q42" s="19">
        <f t="shared" si="2"/>
        <v>0</v>
      </c>
      <c r="R42" s="19">
        <f t="shared" si="3"/>
        <v>0</v>
      </c>
      <c r="S42" s="19">
        <f t="shared" si="4"/>
        <v>0</v>
      </c>
    </row>
    <row r="43" spans="1:19" x14ac:dyDescent="0.25">
      <c r="A43" s="26">
        <f>Wellpath!E43</f>
        <v>1200</v>
      </c>
      <c r="B43" s="22">
        <v>0</v>
      </c>
      <c r="C43" s="22">
        <f>ABS(COS(Wellpath!$L43))*COS(Wellpath!$M43)</f>
        <v>1</v>
      </c>
      <c r="D43" s="22" t="str">
        <f>IF(ABS(Wellpath!$L43)&lt;VerticalInc,"SING",-ABS(COS(Wellpath!$L43))*SIN(Wellpath!$M43)/SIN(Wellpath!$L43))</f>
        <v>SING</v>
      </c>
      <c r="E43" s="20">
        <f>IF(D43="SING",(Wellpath!K44-Wellpath!K42)/2*Model!$W$29,Model!$W$29*((drdp!B43+drdp!K43)*XYM3!$B43+(drdp!E43+drdp!N43)*XYM3!$C43+(drdp!H43+drdp!Q43)*XYM3!$D43))</f>
        <v>5.235987755982989E-2</v>
      </c>
      <c r="F43" s="20">
        <f>IF(D43="SING",0,Model!$W$29*((drdp!C43+drdp!L43)*XYM3!$B43+(drdp!F43+drdp!O43)*XYM3!$C43+(drdp!I43+drdp!R43)*XYM3!$D43))</f>
        <v>0</v>
      </c>
      <c r="G43" s="20">
        <f>IF(D43="SING",0,Model!$W$29*((drdp!D43+drdp!M43)*XYM3!$B43+(drdp!G43+drdp!P43)*XYM3!$C43+(drdp!J43+drdp!S43)*XYM3!$D43))</f>
        <v>0</v>
      </c>
      <c r="H43" s="18">
        <f>IF(D43="SING",(Wellpath!K43-Wellpath!K42)/2*Model!$W$29,Model!$W$29*((drdp!B43)*XYM3!$B43+(drdp!E43)*XYM3!$C43+(drdp!H43)*XYM3!$D43))</f>
        <v>2.6179938779914945E-2</v>
      </c>
      <c r="I43" s="18">
        <f>IF(D43="SING",0,Model!$W$29*((drdp!C43)*XYM3!$B43+(drdp!F43)*XYM3!$C43+(drdp!I43)*XYM3!$D43))</f>
        <v>0</v>
      </c>
      <c r="J43" s="18">
        <f>IF(D43="SING",0,Model!$W$29*((drdp!D43)*XYM3!$B43+(drdp!G43)*XYM3!$C43+(drdp!J43)*XYM3!$D43))</f>
        <v>0</v>
      </c>
      <c r="K43" s="21">
        <f>SUM(E$3:E42)+H43</f>
        <v>2.0682151636132815</v>
      </c>
      <c r="L43" s="21">
        <f>SUM(F$3:F42)+I43</f>
        <v>0</v>
      </c>
      <c r="M43" s="21">
        <f>SUM(G$3:G42)+J43</f>
        <v>0</v>
      </c>
      <c r="N43" s="19">
        <f t="shared" si="1"/>
        <v>4.2775139629999126</v>
      </c>
      <c r="O43" s="19">
        <f t="shared" si="1"/>
        <v>0</v>
      </c>
      <c r="P43" s="19">
        <f t="shared" si="1"/>
        <v>0</v>
      </c>
      <c r="Q43" s="19">
        <f t="shared" si="2"/>
        <v>0</v>
      </c>
      <c r="R43" s="19">
        <f t="shared" si="3"/>
        <v>0</v>
      </c>
      <c r="S43" s="19">
        <f t="shared" si="4"/>
        <v>0</v>
      </c>
    </row>
    <row r="44" spans="1:19" s="36" customFormat="1" x14ac:dyDescent="0.25">
      <c r="A44" s="26">
        <f>Wellpath!E44</f>
        <v>1230</v>
      </c>
      <c r="B44" s="33">
        <v>0</v>
      </c>
      <c r="C44" s="22">
        <f>ABS(COS(Wellpath!$L44))*COS(Wellpath!$M44)</f>
        <v>0.25866137953330087</v>
      </c>
      <c r="D44" s="22">
        <f>IF(ABS(Wellpath!$L44)&lt;VerticalInc,"SING",-ABS(COS(Wellpath!$L44))*SIN(Wellpath!$M44)/SIN(Wellpath!$L44))</f>
        <v>-27.660496614123304</v>
      </c>
      <c r="E44" s="20">
        <f>IF(D44="SING",(Wellpath!K45-Wellpath!K43)/2*Model!$W$29,Model!$W$29*((drdp!B44+drdp!K44)*XYM3!$B44+(drdp!E44+drdp!N44)*XYM3!$C44+(drdp!H44+drdp!Q44)*XYM3!$D44))</f>
        <v>5.2325845996943392E-2</v>
      </c>
      <c r="F44" s="20">
        <f>IF(D44="SING",0,Model!$W$29*((drdp!C44+drdp!L44)*XYM3!$B44+(drdp!F44+drdp!O44)*XYM3!$C44+(drdp!I44+drdp!R44)*XYM3!$D44))</f>
        <v>-7.9691980939620452E-6</v>
      </c>
      <c r="G44" s="20">
        <f>IF(D44="SING",0,Model!$W$29*((drdp!D44+drdp!M44)*XYM3!$B44+(drdp!G44+drdp!P44)*XYM3!$C44+(drdp!J44+drdp!S44)*XYM3!$D44))</f>
        <v>-4.7266057144884226E-4</v>
      </c>
      <c r="H44" s="18">
        <f>IF(D44="SING",(Wellpath!K44-Wellpath!K43)/2*Model!$W$29,Model!$W$29*((drdp!B44)*XYM3!$B44+(drdp!E44)*XYM3!$C44+(drdp!H44)*XYM3!$D44))</f>
        <v>2.6162922998471696E-2</v>
      </c>
      <c r="I44" s="18">
        <f>IF(D44="SING",0,Model!$W$29*((drdp!C44)*XYM3!$B44+(drdp!F44)*XYM3!$C44+(drdp!I44)*XYM3!$D44))</f>
        <v>-3.9845990469810226E-6</v>
      </c>
      <c r="J44" s="18">
        <f>IF(D44="SING",0,Model!$W$29*((drdp!D44)*XYM3!$B44+(drdp!G44)*XYM3!$C44+(drdp!J44)*XYM3!$D44))</f>
        <v>-2.3633028572442113E-4</v>
      </c>
      <c r="K44" s="34">
        <f>SUM(E$3:E43)+H44</f>
        <v>2.1205580253916678</v>
      </c>
      <c r="L44" s="34">
        <f>SUM(F$3:F43)+I44</f>
        <v>-3.9845990469810226E-6</v>
      </c>
      <c r="M44" s="34">
        <f>SUM(G$3:G43)+J44</f>
        <v>-2.3633028572442113E-4</v>
      </c>
      <c r="N44" s="35">
        <f t="shared" si="1"/>
        <v>4.4967663390530097</v>
      </c>
      <c r="O44" s="35">
        <f t="shared" si="1"/>
        <v>1.5877029565202074E-11</v>
      </c>
      <c r="P44" s="35">
        <f t="shared" si="1"/>
        <v>5.585200395058653E-8</v>
      </c>
      <c r="Q44" s="35">
        <f t="shared" si="2"/>
        <v>-8.4495734870435981E-6</v>
      </c>
      <c r="R44" s="35">
        <f t="shared" si="3"/>
        <v>-5.0115208403602709E-4</v>
      </c>
      <c r="S44" s="35">
        <f t="shared" si="4"/>
        <v>9.4168143127028117E-10</v>
      </c>
    </row>
    <row r="45" spans="1:19" x14ac:dyDescent="0.25">
      <c r="A45" s="26">
        <f>Wellpath!E45</f>
        <v>1260</v>
      </c>
      <c r="B45" s="22">
        <v>0</v>
      </c>
      <c r="C45" s="22">
        <f>ABS(COS(Wellpath!$L45))*COS(Wellpath!$M45)</f>
        <v>0.25818857491685071</v>
      </c>
      <c r="D45" s="22">
        <f>IF(ABS(Wellpath!$L45)&lt;VerticalInc,"SING",-ABS(COS(Wellpath!$L45))*SIN(Wellpath!$M45)/SIN(Wellpath!$L45))</f>
        <v>-13.813382870498666</v>
      </c>
      <c r="E45" s="20">
        <f>IF(D45="SING",(Wellpath!K46-Wellpath!K44)/2*Model!$W$29,Model!$W$29*((drdp!B45+drdp!K45)*XYM3!$B45+(drdp!E45+drdp!N45)*XYM3!$C45+(drdp!H45+drdp!Q45)*XYM3!$D45))</f>
        <v>5.2223808378415858E-2</v>
      </c>
      <c r="F45" s="20">
        <f>IF(D45="SING",0,Model!$W$29*((drdp!C45+drdp!L45)*XYM3!$B45+(drdp!F45+drdp!O45)*XYM3!$C45+(drdp!I45+drdp!R45)*XYM3!$D45))</f>
        <v>-3.1808833604633446E-5</v>
      </c>
      <c r="G45" s="20">
        <f>IF(D45="SING",0,Model!$W$29*((drdp!D45+drdp!M45)*XYM3!$B45+(drdp!G45+drdp!P45)*XYM3!$C45+(drdp!J45+drdp!S45)*XYM3!$D45))</f>
        <v>-9.4301838810526028E-4</v>
      </c>
      <c r="H45" s="18">
        <f>IF(D45="SING",(Wellpath!K45-Wellpath!K44)/2*Model!$W$29,Model!$W$29*((drdp!B45)*XYM3!$B45+(drdp!E45)*XYM3!$C45+(drdp!H45)*XYM3!$D45))</f>
        <v>2.6111904189207929E-2</v>
      </c>
      <c r="I45" s="18">
        <f>IF(D45="SING",0,Model!$W$29*((drdp!C45)*XYM3!$B45+(drdp!F45)*XYM3!$C45+(drdp!I45)*XYM3!$D45))</f>
        <v>-1.5904416802316723E-5</v>
      </c>
      <c r="J45" s="18">
        <f>IF(D45="SING",0,Model!$W$29*((drdp!D45)*XYM3!$B45+(drdp!G45)*XYM3!$C45+(drdp!J45)*XYM3!$D45))</f>
        <v>-4.7150919405263014E-4</v>
      </c>
      <c r="K45" s="21">
        <f>SUM(E$3:E44)+H45</f>
        <v>2.1728328525793472</v>
      </c>
      <c r="L45" s="21">
        <f>SUM(F$3:F44)+I45</f>
        <v>-2.3873614896278768E-5</v>
      </c>
      <c r="M45" s="21">
        <f>SUM(G$3:G44)+J45</f>
        <v>-9.4416976550147245E-4</v>
      </c>
      <c r="N45" s="19">
        <f t="shared" si="1"/>
        <v>4.7212026052481031</v>
      </c>
      <c r="O45" s="19">
        <f t="shared" si="1"/>
        <v>5.6994948821582351E-10</v>
      </c>
      <c r="P45" s="19">
        <f t="shared" si="1"/>
        <v>8.9145654608710546E-7</v>
      </c>
      <c r="Q45" s="19">
        <f t="shared" si="2"/>
        <v>-5.1873374756462194E-5</v>
      </c>
      <c r="R45" s="19">
        <f t="shared" si="3"/>
        <v>-2.0515230848937378E-3</v>
      </c>
      <c r="S45" s="19">
        <f t="shared" si="4"/>
        <v>2.2540745378291983E-8</v>
      </c>
    </row>
    <row r="46" spans="1:19" x14ac:dyDescent="0.25">
      <c r="A46" s="26">
        <f>Wellpath!E46</f>
        <v>1290</v>
      </c>
      <c r="B46" s="22">
        <v>0</v>
      </c>
      <c r="C46" s="22">
        <f>ABS(COS(Wellpath!$L46))*COS(Wellpath!$M46)</f>
        <v>0.25740120729276555</v>
      </c>
      <c r="D46" s="22">
        <f>IF(ABS(Wellpath!$L46)&lt;VerticalInc,"SING",-ABS(COS(Wellpath!$L46))*SIN(Wellpath!$M46)/SIN(Wellpath!$L46))</f>
        <v>-9.19017034706029</v>
      </c>
      <c r="E46" s="20">
        <f>IF(D46="SING",(Wellpath!K47-Wellpath!K45)/2*Model!$W$29,Model!$W$29*((drdp!B46+drdp!K46)*XYM3!$B46+(drdp!E46+drdp!N46)*XYM3!$C46+(drdp!H46+drdp!Q46)*XYM3!$D46))</f>
        <v>5.2053935769071864E-2</v>
      </c>
      <c r="F46" s="20">
        <f>IF(D46="SING",0,Model!$W$29*((drdp!C46+drdp!L46)*XYM3!$B46+(drdp!F46+drdp!O46)*XYM3!$C46+(drdp!I46+drdp!R46)*XYM3!$D46))</f>
        <v>-7.1315396801516928E-5</v>
      </c>
      <c r="G46" s="20">
        <f>IF(D46="SING",0,Model!$W$29*((drdp!D46+drdp!M46)*XYM3!$B46+(drdp!G46+drdp!P46)*XYM3!$C46+(drdp!J46+drdp!S46)*XYM3!$D46))</f>
        <v>-1.4087819139667059E-3</v>
      </c>
      <c r="H46" s="18">
        <f>IF(D46="SING",(Wellpath!K46-Wellpath!K45)/2*Model!$W$29,Model!$W$29*((drdp!B46)*XYM3!$B46+(drdp!E46)*XYM3!$C46+(drdp!H46)*XYM3!$D46))</f>
        <v>2.6026967884535932E-2</v>
      </c>
      <c r="I46" s="18">
        <f>IF(D46="SING",0,Model!$W$29*((drdp!C46)*XYM3!$B46+(drdp!F46)*XYM3!$C46+(drdp!I46)*XYM3!$D46))</f>
        <v>-3.5657698400758464E-5</v>
      </c>
      <c r="J46" s="18">
        <f>IF(D46="SING",0,Model!$W$29*((drdp!D46)*XYM3!$B46+(drdp!G46)*XYM3!$C46+(drdp!J46)*XYM3!$D46))</f>
        <v>-7.0439095698335296E-4</v>
      </c>
      <c r="K46" s="21">
        <f>SUM(E$3:E45)+H46</f>
        <v>2.2249717246530913</v>
      </c>
      <c r="L46" s="21">
        <f>SUM(F$3:F45)+I46</f>
        <v>-7.5435730099353951E-5</v>
      </c>
      <c r="M46" s="21">
        <f>SUM(G$3:G45)+J46</f>
        <v>-2.1200699165374553E-3</v>
      </c>
      <c r="N46" s="19">
        <f t="shared" si="1"/>
        <v>4.9504991755057519</v>
      </c>
      <c r="O46" s="19">
        <f t="shared" si="1"/>
        <v>5.690549375622576E-9</v>
      </c>
      <c r="P46" s="19">
        <f t="shared" si="1"/>
        <v>4.4946964510071332E-6</v>
      </c>
      <c r="Q46" s="19">
        <f t="shared" si="2"/>
        <v>-1.6784236649962467E-4</v>
      </c>
      <c r="R46" s="19">
        <f t="shared" si="3"/>
        <v>-4.7170956185834771E-3</v>
      </c>
      <c r="S46" s="19">
        <f t="shared" si="4"/>
        <v>1.5992902201567935E-7</v>
      </c>
    </row>
    <row r="47" spans="1:19" x14ac:dyDescent="0.25">
      <c r="A47" s="26">
        <f>Wellpath!E47</f>
        <v>1320</v>
      </c>
      <c r="B47" s="22">
        <v>0</v>
      </c>
      <c r="C47" s="22">
        <f>ABS(COS(Wellpath!$L47))*COS(Wellpath!$M47)</f>
        <v>0.25630023594721063</v>
      </c>
      <c r="D47" s="22">
        <f>IF(ABS(Wellpath!$L47)&lt;VerticalInc,"SING",-ABS(COS(Wellpath!$L47))*SIN(Wellpath!$M47)/SIN(Wellpath!$L47))</f>
        <v>-6.8729193784461859</v>
      </c>
      <c r="E47" s="20">
        <f>IF(D47="SING",(Wellpath!K48-Wellpath!K46)/2*Model!$W$29,Model!$W$29*((drdp!B47+drdp!K47)*XYM3!$B47+(drdp!E47+drdp!N47)*XYM3!$C47+(drdp!H47+drdp!Q47)*XYM3!$D47))</f>
        <v>5.1816512792262383E-2</v>
      </c>
      <c r="F47" s="20">
        <f>IF(D47="SING",0,Model!$W$29*((drdp!C47+drdp!L47)*XYM3!$B47+(drdp!F47+drdp!O47)*XYM3!$C47+(drdp!I47+drdp!R47)*XYM3!$D47))</f>
        <v>-1.261509249151206E-4</v>
      </c>
      <c r="G47" s="20">
        <f>IF(D47="SING",0,Model!$W$29*((drdp!D47+drdp!M47)*XYM3!$B47+(drdp!G47+drdp!P47)*XYM3!$C47+(drdp!J47+drdp!S47)*XYM3!$D47))</f>
        <v>-1.8676819959535691E-3</v>
      </c>
      <c r="H47" s="18">
        <f>IF(D47="SING",(Wellpath!K47-Wellpath!K46)/2*Model!$W$29,Model!$W$29*((drdp!B47)*XYM3!$B47+(drdp!E47)*XYM3!$C47+(drdp!H47)*XYM3!$D47))</f>
        <v>2.5908256396131191E-2</v>
      </c>
      <c r="I47" s="18">
        <f>IF(D47="SING",0,Model!$W$29*((drdp!C47)*XYM3!$B47+(drdp!F47)*XYM3!$C47+(drdp!I47)*XYM3!$D47))</f>
        <v>-6.3075462457560299E-5</v>
      </c>
      <c r="J47" s="18">
        <f>IF(D47="SING",0,Model!$W$29*((drdp!D47)*XYM3!$B47+(drdp!G47)*XYM3!$C47+(drdp!J47)*XYM3!$D47))</f>
        <v>-9.3384099797678456E-4</v>
      </c>
      <c r="K47" s="21">
        <f>SUM(E$3:E46)+H47</f>
        <v>2.2769069489337586</v>
      </c>
      <c r="L47" s="21">
        <f>SUM(F$3:F46)+I47</f>
        <v>-1.741688909576727E-4</v>
      </c>
      <c r="M47" s="21">
        <f>SUM(G$3:G46)+J47</f>
        <v>-3.7583018714975932E-3</v>
      </c>
      <c r="N47" s="19">
        <f t="shared" si="1"/>
        <v>5.1843052541028376</v>
      </c>
      <c r="O47" s="19">
        <f t="shared" si="1"/>
        <v>3.0334802577425685E-8</v>
      </c>
      <c r="P47" s="19">
        <f t="shared" si="1"/>
        <v>1.4124832957302312E-5</v>
      </c>
      <c r="Q47" s="19">
        <f t="shared" si="2"/>
        <v>-3.9656635810961103E-4</v>
      </c>
      <c r="R47" s="19">
        <f t="shared" si="3"/>
        <v>-8.557303647403619E-3</v>
      </c>
      <c r="S47" s="19">
        <f t="shared" si="4"/>
        <v>6.5457926884288155E-7</v>
      </c>
    </row>
    <row r="48" spans="1:19" x14ac:dyDescent="0.25">
      <c r="A48" s="26">
        <f>Wellpath!E48</f>
        <v>1350</v>
      </c>
      <c r="B48" s="22">
        <v>0</v>
      </c>
      <c r="C48" s="22">
        <f>ABS(COS(Wellpath!$L48))*COS(Wellpath!$M48)</f>
        <v>0.25488700224417876</v>
      </c>
      <c r="D48" s="22">
        <f>IF(ABS(Wellpath!$L48)&lt;VerticalInc,"SING",-ABS(COS(Wellpath!$L48))*SIN(Wellpath!$M48)/SIN(Wellpath!$L48))</f>
        <v>-5.4780375777324073</v>
      </c>
      <c r="E48" s="20">
        <f>IF(D48="SING",(Wellpath!K49-Wellpath!K47)/2*Model!$W$29,Model!$W$29*((drdp!B48+drdp!K48)*XYM3!$B48+(drdp!E48+drdp!N48)*XYM3!$C48+(drdp!H48+drdp!Q48)*XYM3!$D48))</f>
        <v>5.1511936904744489E-2</v>
      </c>
      <c r="F48" s="20">
        <f>IF(D48="SING",0,Model!$W$29*((drdp!C48+drdp!L48)*XYM3!$B48+(drdp!F48+drdp!O48)*XYM3!$C48+(drdp!I48+drdp!R48)*XYM3!$D48))</f>
        <v>-1.958448259156368E-4</v>
      </c>
      <c r="G48" s="20">
        <f>IF(D48="SING",0,Model!$W$29*((drdp!D48+drdp!M48)*XYM3!$B48+(drdp!G48+drdp!P48)*XYM3!$C48+(drdp!J48+drdp!S48)*XYM3!$D48))</f>
        <v>-2.3174829189948833E-3</v>
      </c>
      <c r="H48" s="18">
        <f>IF(D48="SING",(Wellpath!K48-Wellpath!K47)/2*Model!$W$29,Model!$W$29*((drdp!B48)*XYM3!$B48+(drdp!E48)*XYM3!$C48+(drdp!H48)*XYM3!$D48))</f>
        <v>2.5755968452372244E-2</v>
      </c>
      <c r="I48" s="18">
        <f>IF(D48="SING",0,Model!$W$29*((drdp!C48)*XYM3!$B48+(drdp!F48)*XYM3!$C48+(drdp!I48)*XYM3!$D48))</f>
        <v>-9.7922412957818401E-5</v>
      </c>
      <c r="J48" s="18">
        <f>IF(D48="SING",0,Model!$W$29*((drdp!D48)*XYM3!$B48+(drdp!G48)*XYM3!$C48+(drdp!J48)*XYM3!$D48))</f>
        <v>-1.1587414594974416E-3</v>
      </c>
      <c r="K48" s="21">
        <f>SUM(E$3:E47)+H48</f>
        <v>2.3285711737822621</v>
      </c>
      <c r="L48" s="21">
        <f>SUM(F$3:F47)+I48</f>
        <v>-3.3516676637305141E-4</v>
      </c>
      <c r="M48" s="21">
        <f>SUM(G$3:G47)+J48</f>
        <v>-5.8508843289718192E-3</v>
      </c>
      <c r="N48" s="19">
        <f t="shared" si="1"/>
        <v>5.4222437113697017</v>
      </c>
      <c r="O48" s="19">
        <f t="shared" si="1"/>
        <v>1.1233676128096763E-7</v>
      </c>
      <c r="P48" s="19">
        <f t="shared" si="1"/>
        <v>3.4232847431008016E-5</v>
      </c>
      <c r="Q48" s="19">
        <f t="shared" si="2"/>
        <v>-7.8045967058610157E-4</v>
      </c>
      <c r="R48" s="19">
        <f t="shared" si="3"/>
        <v>-1.3624200589578151E-2</v>
      </c>
      <c r="S48" s="19">
        <f t="shared" si="4"/>
        <v>1.9610219809642454E-6</v>
      </c>
    </row>
    <row r="49" spans="1:19" x14ac:dyDescent="0.25">
      <c r="A49" s="26">
        <f>Wellpath!E49</f>
        <v>1380</v>
      </c>
      <c r="B49" s="22">
        <v>0</v>
      </c>
      <c r="C49" s="22">
        <f>ABS(COS(Wellpath!$L49))*COS(Wellpath!$M49)</f>
        <v>0.2531632279912453</v>
      </c>
      <c r="D49" s="22">
        <f>IF(ABS(Wellpath!$L49)&lt;VerticalInc,"SING",-ABS(COS(Wellpath!$L49))*SIN(Wellpath!$M49)/SIN(Wellpath!$L49))</f>
        <v>-4.5443237258824061</v>
      </c>
      <c r="E49" s="20">
        <f>IF(D49="SING",(Wellpath!K50-Wellpath!K48)/2*Model!$W$29,Model!$W$29*((drdp!B49+drdp!K49)*XYM3!$B49+(drdp!E49+drdp!N49)*XYM3!$C49+(drdp!H49+drdp!Q49)*XYM3!$D49))</f>
        <v>5.1140717385334163E-2</v>
      </c>
      <c r="F49" s="20">
        <f>IF(D49="SING",0,Model!$W$29*((drdp!C49+drdp!L49)*XYM3!$B49+(drdp!F49+drdp!O49)*XYM3!$C49+(drdp!I49+drdp!R49)*XYM3!$D49))</f>
        <v>-2.7979641904895527E-4</v>
      </c>
      <c r="G49" s="20">
        <f>IF(D49="SING",0,Model!$W$29*((drdp!D49+drdp!M49)*XYM3!$B49+(drdp!G49+drdp!P49)*XYM3!$C49+(drdp!J49+drdp!S49)*XYM3!$D49))</f>
        <v>-2.7559932982074245E-3</v>
      </c>
      <c r="H49" s="18">
        <f>IF(D49="SING",(Wellpath!K49-Wellpath!K48)/2*Model!$W$29,Model!$W$29*((drdp!B49)*XYM3!$B49+(drdp!E49)*XYM3!$C49+(drdp!H49)*XYM3!$D49))</f>
        <v>2.5570358692667081E-2</v>
      </c>
      <c r="I49" s="18">
        <f>IF(D49="SING",0,Model!$W$29*((drdp!C49)*XYM3!$B49+(drdp!F49)*XYM3!$C49+(drdp!I49)*XYM3!$D49))</f>
        <v>-1.3989820952447764E-4</v>
      </c>
      <c r="J49" s="18">
        <f>IF(D49="SING",0,Model!$W$29*((drdp!D49)*XYM3!$B49+(drdp!G49)*XYM3!$C49+(drdp!J49)*XYM3!$D49))</f>
        <v>-1.3779966491037122E-3</v>
      </c>
      <c r="K49" s="21">
        <f>SUM(E$3:E48)+H49</f>
        <v>2.3798975009273016</v>
      </c>
      <c r="L49" s="21">
        <f>SUM(F$3:F48)+I49</f>
        <v>-5.7298738885534751E-4</v>
      </c>
      <c r="M49" s="21">
        <f>SUM(G$3:G48)+J49</f>
        <v>-8.3876224375729735E-3</v>
      </c>
      <c r="N49" s="19">
        <f t="shared" si="1"/>
        <v>5.6639121149200156</v>
      </c>
      <c r="O49" s="19">
        <f t="shared" si="1"/>
        <v>3.283145477872692E-7</v>
      </c>
      <c r="P49" s="19">
        <f t="shared" si="1"/>
        <v>7.0352210155277586E-5</v>
      </c>
      <c r="Q49" s="19">
        <f t="shared" si="2"/>
        <v>-1.3636512547997015E-3</v>
      </c>
      <c r="R49" s="19">
        <f t="shared" si="3"/>
        <v>-1.9961681677901681E-2</v>
      </c>
      <c r="S49" s="19">
        <f t="shared" si="4"/>
        <v>4.8060018792094627E-6</v>
      </c>
    </row>
    <row r="50" spans="1:19" x14ac:dyDescent="0.25">
      <c r="A50" s="26">
        <f>Wellpath!E50</f>
        <v>1410</v>
      </c>
      <c r="B50" s="22">
        <v>0</v>
      </c>
      <c r="C50" s="22">
        <f>ABS(COS(Wellpath!$L50))*COS(Wellpath!$M50)</f>
        <v>0.25113101334181026</v>
      </c>
      <c r="D50" s="22">
        <f>IF(ABS(Wellpath!$L50)&lt;VerticalInc,"SING",-ABS(COS(Wellpath!$L50))*SIN(Wellpath!$M50)/SIN(Wellpath!$L50))</f>
        <v>-3.8741168872900511</v>
      </c>
      <c r="E50" s="20">
        <f>IF(D50="SING",(Wellpath!K51-Wellpath!K49)/2*Model!$W$29,Model!$W$29*((drdp!B50+drdp!K50)*XYM3!$B50+(drdp!E50+drdp!N50)*XYM3!$C50+(drdp!H50+drdp!Q50)*XYM3!$D50))</f>
        <v>5.0703474041131714E-2</v>
      </c>
      <c r="F50" s="20">
        <f>IF(D50="SING",0,Model!$W$29*((drdp!C50+drdp!L50)*XYM3!$B50+(drdp!F50+drdp!O50)*XYM3!$C50+(drdp!I50+drdp!R50)*XYM3!$D50))</f>
        <v>-3.7727817945061533E-4</v>
      </c>
      <c r="G50" s="20">
        <f>IF(D50="SING",0,Model!$W$29*((drdp!D50+drdp!M50)*XYM3!$B50+(drdp!G50+drdp!P50)*XYM3!$C50+(drdp!J50+drdp!S50)*XYM3!$D50))</f>
        <v>-3.1810767551025756E-3</v>
      </c>
      <c r="H50" s="18">
        <f>IF(D50="SING",(Wellpath!K50-Wellpath!K49)/2*Model!$W$29,Model!$W$29*((drdp!B50)*XYM3!$B50+(drdp!E50)*XYM3!$C50+(drdp!H50)*XYM3!$D50))</f>
        <v>2.5351737020565857E-2</v>
      </c>
      <c r="I50" s="18">
        <f>IF(D50="SING",0,Model!$W$29*((drdp!C50)*XYM3!$B50+(drdp!F50)*XYM3!$C50+(drdp!I50)*XYM3!$D50))</f>
        <v>-1.8863908972530766E-4</v>
      </c>
      <c r="J50" s="18">
        <f>IF(D50="SING",0,Model!$W$29*((drdp!D50)*XYM3!$B50+(drdp!G50)*XYM3!$C50+(drdp!J50)*XYM3!$D50))</f>
        <v>-1.5905383775512878E-3</v>
      </c>
      <c r="K50" s="21">
        <f>SUM(E$3:E49)+H50</f>
        <v>2.4308195966405344</v>
      </c>
      <c r="L50" s="21">
        <f>SUM(F$3:F49)+I50</f>
        <v>-9.0152468810513278E-4</v>
      </c>
      <c r="M50" s="21">
        <f>SUM(G$3:G49)+J50</f>
        <v>-1.1356157464227972E-2</v>
      </c>
      <c r="N50" s="19">
        <f t="shared" si="1"/>
        <v>5.9088839114116505</v>
      </c>
      <c r="O50" s="19">
        <f t="shared" si="1"/>
        <v>8.1274676326305697E-7</v>
      </c>
      <c r="P50" s="19">
        <f t="shared" si="1"/>
        <v>1.289623123523407E-4</v>
      </c>
      <c r="Q50" s="19">
        <f t="shared" si="2"/>
        <v>-2.1914438787012025E-3</v>
      </c>
      <c r="R50" s="19">
        <f t="shared" si="3"/>
        <v>-2.7604770106581033E-2</v>
      </c>
      <c r="S50" s="19">
        <f t="shared" si="4"/>
        <v>1.0237856316010898E-5</v>
      </c>
    </row>
    <row r="51" spans="1:19" x14ac:dyDescent="0.25">
      <c r="A51" s="26">
        <f>Wellpath!E51</f>
        <v>1440</v>
      </c>
      <c r="B51" s="22">
        <v>0</v>
      </c>
      <c r="C51" s="22">
        <f>ABS(COS(Wellpath!$L51))*COS(Wellpath!$M51)</f>
        <v>0.24879283423638535</v>
      </c>
      <c r="D51" s="22">
        <f>IF(ABS(Wellpath!$L51)&lt;VerticalInc,"SING",-ABS(COS(Wellpath!$L51))*SIN(Wellpath!$M51)/SIN(Wellpath!$L51))</f>
        <v>-3.3685836782794616</v>
      </c>
      <c r="E51" s="20">
        <f>IF(D51="SING",(Wellpath!K52-Wellpath!K50)/2*Model!$W$29,Model!$W$29*((drdp!B51+drdp!K51)*XYM3!$B51+(drdp!E51+drdp!N51)*XYM3!$C51+(drdp!H51+drdp!Q51)*XYM3!$D51))</f>
        <v>5.0200935636177169E-2</v>
      </c>
      <c r="F51" s="20">
        <f>IF(D51="SING",0,Model!$W$29*((drdp!C51+drdp!L51)*XYM3!$B51+(drdp!F51+drdp!O51)*XYM3!$C51+(drdp!I51+drdp!R51)*XYM3!$D51))</f>
        <v>-4.8743967064279769E-4</v>
      </c>
      <c r="G51" s="20">
        <f>IF(D51="SING",0,Model!$W$29*((drdp!D51+drdp!M51)*XYM3!$B51+(drdp!G51+drdp!P51)*XYM3!$C51+(drdp!J51+drdp!S51)*XYM3!$D51))</f>
        <v>-3.5906623258075841E-3</v>
      </c>
      <c r="H51" s="18">
        <f>IF(D51="SING",(Wellpath!K51-Wellpath!K50)/2*Model!$W$29,Model!$W$29*((drdp!B51)*XYM3!$B51+(drdp!E51)*XYM3!$C51+(drdp!H51)*XYM3!$D51))</f>
        <v>2.5100467818088584E-2</v>
      </c>
      <c r="I51" s="18">
        <f>IF(D51="SING",0,Model!$W$29*((drdp!C51)*XYM3!$B51+(drdp!F51)*XYM3!$C51+(drdp!I51)*XYM3!$D51))</f>
        <v>-2.4371983532139885E-4</v>
      </c>
      <c r="J51" s="18">
        <f>IF(D51="SING",0,Model!$W$29*((drdp!D51)*XYM3!$B51+(drdp!G51)*XYM3!$C51+(drdp!J51)*XYM3!$D51))</f>
        <v>-1.7953311629037921E-3</v>
      </c>
      <c r="K51" s="21">
        <f>SUM(E$3:E50)+H51</f>
        <v>2.4812718014791884</v>
      </c>
      <c r="L51" s="21">
        <f>SUM(F$3:F50)+I51</f>
        <v>-1.3338836131518393E-3</v>
      </c>
      <c r="M51" s="21">
        <f>SUM(G$3:G50)+J51</f>
        <v>-1.4742027004683052E-2</v>
      </c>
      <c r="N51" s="19">
        <f t="shared" si="1"/>
        <v>6.156709752815777</v>
      </c>
      <c r="O51" s="19">
        <f t="shared" si="1"/>
        <v>1.7792454934350056E-6</v>
      </c>
      <c r="P51" s="19">
        <f t="shared" si="1"/>
        <v>2.1732736020680437E-4</v>
      </c>
      <c r="Q51" s="19">
        <f t="shared" si="2"/>
        <v>-3.3097277957688329E-3</v>
      </c>
      <c r="R51" s="19">
        <f t="shared" si="3"/>
        <v>-3.6578975903364758E-2</v>
      </c>
      <c r="S51" s="19">
        <f t="shared" si="4"/>
        <v>1.9664148246188617E-5</v>
      </c>
    </row>
    <row r="52" spans="1:19" x14ac:dyDescent="0.25">
      <c r="A52" s="26">
        <f>Wellpath!E52</f>
        <v>1470</v>
      </c>
      <c r="B52" s="22">
        <v>0</v>
      </c>
      <c r="C52" s="22">
        <f>ABS(COS(Wellpath!$L52))*COS(Wellpath!$M52)</f>
        <v>0.24615153938604159</v>
      </c>
      <c r="D52" s="22">
        <f>IF(ABS(Wellpath!$L52)&lt;VerticalInc,"SING",-ABS(COS(Wellpath!$L52))*SIN(Wellpath!$M52)/SIN(Wellpath!$L52))</f>
        <v>-2.9728140137022692</v>
      </c>
      <c r="E52" s="20">
        <f>IF(D52="SING",(Wellpath!K53-Wellpath!K51)/2*Model!$W$29,Model!$W$29*((drdp!B52+drdp!K52)*XYM3!$B52+(drdp!E52+drdp!N52)*XYM3!$C52+(drdp!H52+drdp!Q52)*XYM3!$D52))</f>
        <v>4.9633938048425627E-2</v>
      </c>
      <c r="F52" s="20">
        <f>IF(D52="SING",0,Model!$W$29*((drdp!C52+drdp!L52)*XYM3!$B52+(drdp!F52+drdp!O52)*XYM3!$C52+(drdp!I52+drdp!R52)*XYM3!$D52))</f>
        <v>-6.0931214528268365E-4</v>
      </c>
      <c r="G52" s="20">
        <f>IF(D52="SING",0,Model!$W$29*((drdp!D52+drdp!M52)*XYM3!$B52+(drdp!G52+drdp!P52)*XYM3!$C52+(drdp!J52+drdp!S52)*XYM3!$D52))</f>
        <v>-3.9827545505933728E-3</v>
      </c>
      <c r="H52" s="18">
        <f>IF(D52="SING",(Wellpath!K52-Wellpath!K51)/2*Model!$W$29,Model!$W$29*((drdp!B52)*XYM3!$B52+(drdp!E52)*XYM3!$C52+(drdp!H52)*XYM3!$D52))</f>
        <v>2.4816969024212814E-2</v>
      </c>
      <c r="I52" s="18">
        <f>IF(D52="SING",0,Model!$W$29*((drdp!C52)*XYM3!$B52+(drdp!F52)*XYM3!$C52+(drdp!I52)*XYM3!$D52))</f>
        <v>-3.0465607264134183E-4</v>
      </c>
      <c r="J52" s="18">
        <f>IF(D52="SING",0,Model!$W$29*((drdp!D52)*XYM3!$B52+(drdp!G52)*XYM3!$C52+(drdp!J52)*XYM3!$D52))</f>
        <v>-1.9913772752966864E-3</v>
      </c>
      <c r="K52" s="21">
        <f>SUM(E$3:E51)+H52</f>
        <v>2.53118923832149</v>
      </c>
      <c r="L52" s="21">
        <f>SUM(F$3:F51)+I52</f>
        <v>-1.8822595211145799E-3</v>
      </c>
      <c r="M52" s="21">
        <f>SUM(G$3:G51)+J52</f>
        <v>-1.8528735442883533E-2</v>
      </c>
      <c r="N52" s="19">
        <f t="shared" si="1"/>
        <v>6.4069189601945249</v>
      </c>
      <c r="O52" s="19">
        <f t="shared" si="1"/>
        <v>3.5429009048264876E-6</v>
      </c>
      <c r="P52" s="19">
        <f t="shared" si="1"/>
        <v>3.4331403711236841E-4</v>
      </c>
      <c r="Q52" s="19">
        <f t="shared" si="2"/>
        <v>-4.7643550435733859E-3</v>
      </c>
      <c r="R52" s="19">
        <f t="shared" si="3"/>
        <v>-4.6899735752732763E-2</v>
      </c>
      <c r="S52" s="19">
        <f t="shared" si="4"/>
        <v>3.4875888701580703E-5</v>
      </c>
    </row>
    <row r="53" spans="1:19" x14ac:dyDescent="0.25">
      <c r="A53" s="26">
        <f>Wellpath!E53</f>
        <v>1500</v>
      </c>
      <c r="B53" s="22">
        <v>0</v>
      </c>
      <c r="C53" s="22">
        <f>ABS(COS(Wellpath!$L53))*COS(Wellpath!$M53)</f>
        <v>0.24321034680169396</v>
      </c>
      <c r="D53" s="22">
        <f>IF(ABS(Wellpath!$L53)&lt;VerticalInc,"SING",-ABS(COS(Wellpath!$L53))*SIN(Wellpath!$M53)/SIN(Wellpath!$L53))</f>
        <v>-2.6538593965972632</v>
      </c>
      <c r="E53" s="20">
        <f>IF(D53="SING",(Wellpath!K54-Wellpath!K52)/2*Model!$W$29,Model!$W$29*((drdp!B53+drdp!K53)*XYM3!$B53+(drdp!E53+drdp!N53)*XYM3!$C53+(drdp!H53+drdp!Q53)*XYM3!$D53))</f>
        <v>4.9003422161942055E-2</v>
      </c>
      <c r="F53" s="20">
        <f>IF(D53="SING",0,Model!$W$29*((drdp!C53+drdp!L53)*XYM3!$B53+(drdp!F53+drdp!O53)*XYM3!$C53+(drdp!I53+drdp!R53)*XYM3!$D53))</f>
        <v>-7.4181379119050051E-4</v>
      </c>
      <c r="G53" s="20">
        <f>IF(D53="SING",0,Model!$W$29*((drdp!D53+drdp!M53)*XYM3!$B53+(drdp!G53+drdp!P53)*XYM3!$C53+(drdp!J53+drdp!S53)*XYM3!$D53))</f>
        <v>-4.3554431955537603E-3</v>
      </c>
      <c r="H53" s="18">
        <f>IF(D53="SING",(Wellpath!K53-Wellpath!K52)/2*Model!$W$29,Model!$W$29*((drdp!B53)*XYM3!$B53+(drdp!E53)*XYM3!$C53+(drdp!H53)*XYM3!$D53))</f>
        <v>2.4501711080971027E-2</v>
      </c>
      <c r="I53" s="18">
        <f>IF(D53="SING",0,Model!$W$29*((drdp!C53)*XYM3!$B53+(drdp!F53)*XYM3!$C53+(drdp!I53)*XYM3!$D53))</f>
        <v>-3.7090689559525025E-4</v>
      </c>
      <c r="J53" s="18">
        <f>IF(D53="SING",0,Model!$W$29*((drdp!D53)*XYM3!$B53+(drdp!G53)*XYM3!$C53+(drdp!J53)*XYM3!$D53))</f>
        <v>-2.1777215977768802E-3</v>
      </c>
      <c r="K53" s="21">
        <f>SUM(E$3:E52)+H53</f>
        <v>2.5805079184266737</v>
      </c>
      <c r="L53" s="21">
        <f>SUM(F$3:F52)+I53</f>
        <v>-2.557822489351172E-3</v>
      </c>
      <c r="M53" s="21">
        <f>SUM(G$3:G52)+J53</f>
        <v>-2.2697834315957097E-2</v>
      </c>
      <c r="N53" s="19">
        <f t="shared" si="1"/>
        <v>6.6590211170627649</v>
      </c>
      <c r="O53" s="19">
        <f t="shared" si="1"/>
        <v>6.5424558870306264E-6</v>
      </c>
      <c r="P53" s="19">
        <f t="shared" si="1"/>
        <v>5.1519168263463959E-4</v>
      </c>
      <c r="Q53" s="19">
        <f t="shared" si="2"/>
        <v>-6.6004811877005253E-3</v>
      </c>
      <c r="R53" s="19">
        <f t="shared" si="3"/>
        <v>-5.8571941183463976E-2</v>
      </c>
      <c r="S53" s="19">
        <f t="shared" si="4"/>
        <v>5.805703107292184E-5</v>
      </c>
    </row>
    <row r="54" spans="1:19" x14ac:dyDescent="0.25">
      <c r="A54" s="26">
        <f>Wellpath!E54</f>
        <v>1530</v>
      </c>
      <c r="B54" s="22">
        <v>0</v>
      </c>
      <c r="C54" s="22">
        <f>ABS(COS(Wellpath!$L54))*COS(Wellpath!$M54)</f>
        <v>0.23997283987345039</v>
      </c>
      <c r="D54" s="22">
        <f>IF(ABS(Wellpath!$L54)&lt;VerticalInc,"SING",-ABS(COS(Wellpath!$L54))*SIN(Wellpath!$M54)/SIN(Wellpath!$L54))</f>
        <v>-2.3907503140233457</v>
      </c>
      <c r="E54" s="20">
        <f>IF(D54="SING",(Wellpath!K55-Wellpath!K53)/2*Model!$W$29,Model!$W$29*((drdp!B54+drdp!K54)*XYM3!$B54+(drdp!E54+drdp!N54)*XYM3!$C54+(drdp!H54+drdp!Q54)*XYM3!$D54))</f>
        <v>4.8310431502190762E-2</v>
      </c>
      <c r="F54" s="20">
        <f>IF(D54="SING",0,Model!$W$29*((drdp!C54+drdp!L54)*XYM3!$B54+(drdp!F54+drdp!O54)*XYM3!$C54+(drdp!I54+drdp!R54)*XYM3!$D54))</f>
        <v>-8.8375559645776031E-4</v>
      </c>
      <c r="G54" s="20">
        <f>IF(D54="SING",0,Model!$W$29*((drdp!D54+drdp!M54)*XYM3!$B54+(drdp!G54+drdp!P54)*XYM3!$C54+(drdp!J54+drdp!S54)*XYM3!$D54))</f>
        <v>-4.7069125590730263E-3</v>
      </c>
      <c r="H54" s="18">
        <f>IF(D54="SING",(Wellpath!K54-Wellpath!K53)/2*Model!$W$29,Model!$W$29*((drdp!B54)*XYM3!$B54+(drdp!E54)*XYM3!$C54+(drdp!H54)*XYM3!$D54))</f>
        <v>2.4155215751095381E-2</v>
      </c>
      <c r="I54" s="18">
        <f>IF(D54="SING",0,Model!$W$29*((drdp!C54)*XYM3!$B54+(drdp!F54)*XYM3!$C54+(drdp!I54)*XYM3!$D54))</f>
        <v>-4.4187779822888015E-4</v>
      </c>
      <c r="J54" s="18">
        <f>IF(D54="SING",0,Model!$W$29*((drdp!D54)*XYM3!$B54+(drdp!G54)*XYM3!$C54+(drdp!J54)*XYM3!$D54))</f>
        <v>-2.3534562795365132E-3</v>
      </c>
      <c r="K54" s="21">
        <f>SUM(E$3:E53)+H54</f>
        <v>2.6291648452587406</v>
      </c>
      <c r="L54" s="21">
        <f>SUM(F$3:F53)+I54</f>
        <v>-3.3706071831753025E-3</v>
      </c>
      <c r="M54" s="21">
        <f>SUM(G$3:G53)+J54</f>
        <v>-2.722901219327049E-2</v>
      </c>
      <c r="N54" s="19">
        <f t="shared" si="1"/>
        <v>6.9125077835444175</v>
      </c>
      <c r="O54" s="19">
        <f t="shared" si="1"/>
        <v>1.1360992783272947E-5</v>
      </c>
      <c r="P54" s="19">
        <f t="shared" si="1"/>
        <v>7.4141910502127303E-4</v>
      </c>
      <c r="Q54" s="19">
        <f t="shared" si="2"/>
        <v>-8.8618819131810935E-3</v>
      </c>
      <c r="R54" s="19">
        <f t="shared" si="3"/>
        <v>-7.1589561629668369E-2</v>
      </c>
      <c r="S54" s="19">
        <f t="shared" si="4"/>
        <v>9.1778304089405418E-5</v>
      </c>
    </row>
    <row r="55" spans="1:19" x14ac:dyDescent="0.25">
      <c r="A55" s="26">
        <f>Wellpath!E55</f>
        <v>1560</v>
      </c>
      <c r="B55" s="22">
        <v>0</v>
      </c>
      <c r="C55" s="22">
        <f>ABS(COS(Wellpath!$L55))*COS(Wellpath!$M55)</f>
        <v>0.23644296300480327</v>
      </c>
      <c r="D55" s="22">
        <f>IF(ABS(Wellpath!$L55)&lt;VerticalInc,"SING",-ABS(COS(Wellpath!$L55))*SIN(Wellpath!$M55)/SIN(Wellpath!$L55))</f>
        <v>-2.1695049267090631</v>
      </c>
      <c r="E55" s="20">
        <f>IF(D55="SING",(Wellpath!K56-Wellpath!K54)/2*Model!$W$29,Model!$W$29*((drdp!B55+drdp!K55)*XYM3!$B55+(drdp!E55+drdp!N55)*XYM3!$C55+(drdp!H55+drdp!Q55)*XYM3!$D55))</f>
        <v>4.7556109623236538E-2</v>
      </c>
      <c r="F55" s="20">
        <f>IF(D55="SING",0,Model!$W$29*((drdp!C55+drdp!L55)*XYM3!$B55+(drdp!F55+drdp!O55)*XYM3!$C55+(drdp!I55+drdp!R55)*XYM3!$D55))</f>
        <v>-1.0338478043370322E-3</v>
      </c>
      <c r="G55" s="20">
        <f>IF(D55="SING",0,Model!$W$29*((drdp!D55+drdp!M55)*XYM3!$B55+(drdp!G55+drdp!P55)*XYM3!$C55+(drdp!J55+drdp!S55)*XYM3!$D55))</f>
        <v>-5.0354503177416849E-3</v>
      </c>
      <c r="H55" s="18">
        <f>IF(D55="SING",(Wellpath!K55-Wellpath!K54)/2*Model!$W$29,Model!$W$29*((drdp!B55)*XYM3!$B55+(drdp!E55)*XYM3!$C55+(drdp!H55)*XYM3!$D55))</f>
        <v>2.3778054811618269E-2</v>
      </c>
      <c r="I55" s="18">
        <f>IF(D55="SING",0,Model!$W$29*((drdp!C55)*XYM3!$B55+(drdp!F55)*XYM3!$C55+(drdp!I55)*XYM3!$D55))</f>
        <v>-5.1692390216851608E-4</v>
      </c>
      <c r="J55" s="18">
        <f>IF(D55="SING",0,Model!$W$29*((drdp!D55)*XYM3!$B55+(drdp!G55)*XYM3!$C55+(drdp!J55)*XYM3!$D55))</f>
        <v>-2.5177251588708424E-3</v>
      </c>
      <c r="K55" s="21">
        <f>SUM(E$3:E54)+H55</f>
        <v>2.6770981158214542</v>
      </c>
      <c r="L55" s="21">
        <f>SUM(F$3:F54)+I55</f>
        <v>-4.3294088835726992E-3</v>
      </c>
      <c r="M55" s="21">
        <f>SUM(G$3:G54)+J55</f>
        <v>-3.2100193631677848E-2</v>
      </c>
      <c r="N55" s="19">
        <f t="shared" si="1"/>
        <v>7.16685432173478</v>
      </c>
      <c r="O55" s="19">
        <f t="shared" si="1"/>
        <v>1.8743781281158207E-5</v>
      </c>
      <c r="P55" s="19">
        <f t="shared" si="1"/>
        <v>1.030422431191211E-3</v>
      </c>
      <c r="Q55" s="19">
        <f t="shared" si="2"/>
        <v>-1.1590252364833138E-2</v>
      </c>
      <c r="R55" s="19">
        <f t="shared" si="3"/>
        <v>-8.5935367888868616E-2</v>
      </c>
      <c r="S55" s="19">
        <f t="shared" si="4"/>
        <v>1.3897486347338986E-4</v>
      </c>
    </row>
    <row r="56" spans="1:19" x14ac:dyDescent="0.25">
      <c r="A56" s="26">
        <f>Wellpath!E56</f>
        <v>1590</v>
      </c>
      <c r="B56" s="22">
        <v>0</v>
      </c>
      <c r="C56" s="22">
        <f>ABS(COS(Wellpath!$L56))*COS(Wellpath!$M56)</f>
        <v>0.23262501680698122</v>
      </c>
      <c r="D56" s="22">
        <f>IF(ABS(Wellpath!$L56)&lt;VerticalInc,"SING",-ABS(COS(Wellpath!$L56))*SIN(Wellpath!$M56)/SIN(Wellpath!$L56))</f>
        <v>-1.9804414323211328</v>
      </c>
      <c r="E56" s="20">
        <f>IF(D56="SING",(Wellpath!K57-Wellpath!K55)/2*Model!$W$29,Model!$W$29*((drdp!B56+drdp!K56)*XYM3!$B56+(drdp!E56+drdp!N56)*XYM3!$C56+(drdp!H56+drdp!Q56)*XYM3!$D56))</f>
        <v>4.6741697256576016E-2</v>
      </c>
      <c r="F56" s="20">
        <f>IF(D56="SING",0,Model!$W$29*((drdp!C56+drdp!L56)*XYM3!$B56+(drdp!F56+drdp!O56)*XYM3!$C56+(drdp!I56+drdp!R56)*XYM3!$D56))</f>
        <v>-1.1907069256589162E-3</v>
      </c>
      <c r="G56" s="20">
        <f>IF(D56="SING",0,Model!$W$29*((drdp!D56+drdp!M56)*XYM3!$B56+(drdp!G56+drdp!P56)*XYM3!$C56+(drdp!J56+drdp!S56)*XYM3!$D56))</f>
        <v>-5.3394558686240033E-3</v>
      </c>
      <c r="H56" s="18">
        <f>IF(D56="SING",(Wellpath!K56-Wellpath!K55)/2*Model!$W$29,Model!$W$29*((drdp!B56)*XYM3!$B56+(drdp!E56)*XYM3!$C56+(drdp!H56)*XYM3!$D56))</f>
        <v>2.3370848628288008E-2</v>
      </c>
      <c r="I56" s="18">
        <f>IF(D56="SING",0,Model!$W$29*((drdp!C56)*XYM3!$B56+(drdp!F56)*XYM3!$C56+(drdp!I56)*XYM3!$D56))</f>
        <v>-5.953534628294581E-4</v>
      </c>
      <c r="J56" s="18">
        <f>IF(D56="SING",0,Model!$W$29*((drdp!D56)*XYM3!$B56+(drdp!G56)*XYM3!$C56+(drdp!J56)*XYM3!$D56))</f>
        <v>-2.6697279343120017E-3</v>
      </c>
      <c r="K56" s="21">
        <f>SUM(E$3:E55)+H56</f>
        <v>2.7242470192613601</v>
      </c>
      <c r="L56" s="21">
        <f>SUM(F$3:F55)+I56</f>
        <v>-5.441686248570673E-3</v>
      </c>
      <c r="M56" s="21">
        <f>SUM(G$3:G55)+J56</f>
        <v>-3.7287646724860686E-2</v>
      </c>
      <c r="N56" s="19">
        <f t="shared" si="1"/>
        <v>7.4215218219544052</v>
      </c>
      <c r="O56" s="19">
        <f t="shared" si="1"/>
        <v>2.9611949227883163E-5</v>
      </c>
      <c r="P56" s="19">
        <f t="shared" si="1"/>
        <v>1.3903685982780138E-3</v>
      </c>
      <c r="Q56" s="19">
        <f t="shared" si="2"/>
        <v>-1.482449754242419E-2</v>
      </c>
      <c r="R56" s="19">
        <f t="shared" si="3"/>
        <v>-0.10158076044547235</v>
      </c>
      <c r="S56" s="19">
        <f t="shared" si="4"/>
        <v>2.029076744242357E-4</v>
      </c>
    </row>
    <row r="57" spans="1:19" x14ac:dyDescent="0.25">
      <c r="A57" s="26">
        <f>Wellpath!E57</f>
        <v>1620</v>
      </c>
      <c r="B57" s="22">
        <v>0</v>
      </c>
      <c r="C57" s="22">
        <f>ABS(COS(Wellpath!$L57))*COS(Wellpath!$M57)</f>
        <v>0.22852365285931675</v>
      </c>
      <c r="D57" s="22">
        <f>IF(ABS(Wellpath!$L57)&lt;VerticalInc,"SING",-ABS(COS(Wellpath!$L57))*SIN(Wellpath!$M57)/SIN(Wellpath!$L57))</f>
        <v>-1.8166422650633745</v>
      </c>
      <c r="E57" s="20">
        <f>IF(D57="SING",(Wellpath!K58-Wellpath!K56)/2*Model!$W$29,Model!$W$29*((drdp!B57+drdp!K57)*XYM3!$B57+(drdp!E57+drdp!N57)*XYM3!$C57+(drdp!H57+drdp!Q57)*XYM3!$D57))</f>
        <v>4.5868529232175735E-2</v>
      </c>
      <c r="F57" s="20">
        <f>IF(D57="SING",0,Model!$W$29*((drdp!C57+drdp!L57)*XYM3!$B57+(drdp!F57+drdp!O57)*XYM3!$C57+(drdp!I57+drdp!R57)*XYM3!$D57))</f>
        <v>-1.3528632737244898E-3</v>
      </c>
      <c r="G57" s="20">
        <f>IF(D57="SING",0,Model!$W$29*((drdp!D57+drdp!M57)*XYM3!$B57+(drdp!G57+drdp!P57)*XYM3!$C57+(drdp!J57+drdp!S57)*XYM3!$D57))</f>
        <v>-5.6174481272346114E-3</v>
      </c>
      <c r="H57" s="18">
        <f>IF(D57="SING",(Wellpath!K57-Wellpath!K56)/2*Model!$W$29,Model!$W$29*((drdp!B57)*XYM3!$B57+(drdp!E57)*XYM3!$C57+(drdp!H57)*XYM3!$D57))</f>
        <v>2.2934264616087868E-2</v>
      </c>
      <c r="I57" s="18">
        <f>IF(D57="SING",0,Model!$W$29*((drdp!C57)*XYM3!$B57+(drdp!F57)*XYM3!$C57+(drdp!I57)*XYM3!$D57))</f>
        <v>-6.7643163686224492E-4</v>
      </c>
      <c r="J57" s="18">
        <f>IF(D57="SING",0,Model!$W$29*((drdp!D57)*XYM3!$B57+(drdp!G57)*XYM3!$C57+(drdp!J57)*XYM3!$D57))</f>
        <v>-2.8087240636173057E-3</v>
      </c>
      <c r="K57" s="21">
        <f>SUM(E$3:E56)+H57</f>
        <v>2.7705521325057361</v>
      </c>
      <c r="L57" s="21">
        <f>SUM(F$3:F56)+I57</f>
        <v>-6.7134713482623768E-3</v>
      </c>
      <c r="M57" s="21">
        <f>SUM(G$3:G56)+J57</f>
        <v>-4.2766098722789997E-2</v>
      </c>
      <c r="N57" s="19">
        <f t="shared" si="1"/>
        <v>7.6759591189320817</v>
      </c>
      <c r="O57" s="19">
        <f t="shared" si="1"/>
        <v>4.5070697543939853E-5</v>
      </c>
      <c r="P57" s="19">
        <f t="shared" si="1"/>
        <v>1.8289391999674201E-3</v>
      </c>
      <c r="Q57" s="19">
        <f t="shared" si="2"/>
        <v>-1.8600022360444488E-2</v>
      </c>
      <c r="R57" s="19">
        <f t="shared" si="3"/>
        <v>-0.11848570601537665</v>
      </c>
      <c r="S57" s="19">
        <f t="shared" si="4"/>
        <v>2.8710897845241089E-4</v>
      </c>
    </row>
    <row r="58" spans="1:19" x14ac:dyDescent="0.25">
      <c r="A58" s="26">
        <f>Wellpath!E58</f>
        <v>1650</v>
      </c>
      <c r="B58" s="22">
        <v>0</v>
      </c>
      <c r="C58" s="22">
        <f>ABS(COS(Wellpath!$L58))*COS(Wellpath!$M58)</f>
        <v>0.22414386804201339</v>
      </c>
      <c r="D58" s="22">
        <f>IF(ABS(Wellpath!$L58)&lt;VerticalInc,"SING",-ABS(COS(Wellpath!$L58))*SIN(Wellpath!$M58)/SIN(Wellpath!$L58))</f>
        <v>-1.6730326074756161</v>
      </c>
      <c r="E58" s="20">
        <f>IF(D58="SING",(Wellpath!K59-Wellpath!K57)/2*Model!$W$29,Model!$W$29*((drdp!B58+drdp!K58)*XYM3!$B58+(drdp!E58+drdp!N58)*XYM3!$C58+(drdp!H58+drdp!Q58)*XYM3!$D58))</f>
        <v>4.4938031183104354E-2</v>
      </c>
      <c r="F58" s="20">
        <f>IF(D58="SING",0,Model!$W$29*((drdp!C58+drdp!L58)*XYM3!$B58+(drdp!F58+drdp!O58)*XYM3!$C58+(drdp!I58+drdp!R58)*XYM3!$D58))</f>
        <v>-1.5187689839957564E-3</v>
      </c>
      <c r="G58" s="20">
        <f>IF(D58="SING",0,Model!$W$29*((drdp!D58+drdp!M58)*XYM3!$B58+(drdp!G58+drdp!P58)*XYM3!$C58+(drdp!J58+drdp!S58)*XYM3!$D58))</f>
        <v>-5.8680727432332443E-3</v>
      </c>
      <c r="H58" s="18">
        <f>IF(D58="SING",(Wellpath!K58-Wellpath!K57)/2*Model!$W$29,Model!$W$29*((drdp!B58)*XYM3!$B58+(drdp!E58)*XYM3!$C58+(drdp!H58)*XYM3!$D58))</f>
        <v>2.2469015591552177E-2</v>
      </c>
      <c r="I58" s="18">
        <f>IF(D58="SING",0,Model!$W$29*((drdp!C58)*XYM3!$B58+(drdp!F58)*XYM3!$C58+(drdp!I58)*XYM3!$D58))</f>
        <v>-7.5938449199787819E-4</v>
      </c>
      <c r="J58" s="18">
        <f>IF(D58="SING",0,Model!$W$29*((drdp!D58)*XYM3!$B58+(drdp!G58)*XYM3!$C58+(drdp!J58)*XYM3!$D58))</f>
        <v>-2.9340363716166221E-3</v>
      </c>
      <c r="K58" s="21">
        <f>SUM(E$3:E57)+H58</f>
        <v>2.8159554127133761</v>
      </c>
      <c r="L58" s="21">
        <f>SUM(F$3:F57)+I58</f>
        <v>-8.1492874771224993E-3</v>
      </c>
      <c r="M58" s="21">
        <f>SUM(G$3:G57)+J58</f>
        <v>-4.8508859158023922E-2</v>
      </c>
      <c r="N58" s="19">
        <f t="shared" si="1"/>
        <v>7.9296048863897601</v>
      </c>
      <c r="O58" s="19">
        <f t="shared" si="1"/>
        <v>6.6410886384785594E-5</v>
      </c>
      <c r="P58" s="19">
        <f t="shared" si="1"/>
        <v>2.3531094168130011E-3</v>
      </c>
      <c r="Q58" s="19">
        <f t="shared" si="2"/>
        <v>-2.2948030180960435E-2</v>
      </c>
      <c r="R58" s="19">
        <f t="shared" si="3"/>
        <v>-0.13659878451058829</v>
      </c>
      <c r="S58" s="19">
        <f t="shared" si="4"/>
        <v>3.9531263846598341E-4</v>
      </c>
    </row>
    <row r="59" spans="1:19" x14ac:dyDescent="0.25">
      <c r="A59" s="26">
        <f>Wellpath!E59</f>
        <v>1680</v>
      </c>
      <c r="B59" s="22">
        <v>0</v>
      </c>
      <c r="C59" s="22">
        <f>ABS(COS(Wellpath!$L59))*COS(Wellpath!$M59)</f>
        <v>0.21949099844821685</v>
      </c>
      <c r="D59" s="22">
        <f>IF(ABS(Wellpath!$L59)&lt;VerticalInc,"SING",-ABS(COS(Wellpath!$L59))*SIN(Wellpath!$M59)/SIN(Wellpath!$L59))</f>
        <v>-1.5458044523029035</v>
      </c>
      <c r="E59" s="20">
        <f>IF(D59="SING",(Wellpath!K60-Wellpath!K58)/2*Model!$W$29,Model!$W$29*((drdp!B59+drdp!K59)*XYM3!$B59+(drdp!E59+drdp!N59)*XYM3!$C59+(drdp!H59+drdp!Q59)*XYM3!$D59))</f>
        <v>4.3951716045904803E-2</v>
      </c>
      <c r="F59" s="20">
        <f>IF(D59="SING",0,Model!$W$29*((drdp!C59+drdp!L59)*XYM3!$B59+(drdp!F59+drdp!O59)*XYM3!$C59+(drdp!I59+drdp!R59)*XYM3!$D59))</f>
        <v>-1.6868064784658025E-3</v>
      </c>
      <c r="G59" s="20">
        <f>IF(D59="SING",0,Model!$W$29*((drdp!D59+drdp!M59)*XYM3!$B59+(drdp!G59+drdp!P59)*XYM3!$C59+(drdp!J59+drdp!S59)*XYM3!$D59))</f>
        <v>-6.0901086986834526E-3</v>
      </c>
      <c r="H59" s="18">
        <f>IF(D59="SING",(Wellpath!K59-Wellpath!K58)/2*Model!$W$29,Model!$W$29*((drdp!B59)*XYM3!$B59+(drdp!E59)*XYM3!$C59+(drdp!H59)*XYM3!$D59))</f>
        <v>2.1975858022952401E-2</v>
      </c>
      <c r="I59" s="18">
        <f>IF(D59="SING",0,Model!$W$29*((drdp!C59)*XYM3!$B59+(drdp!F59)*XYM3!$C59+(drdp!I59)*XYM3!$D59))</f>
        <v>-8.4340323923290123E-4</v>
      </c>
      <c r="J59" s="18">
        <f>IF(D59="SING",0,Model!$W$29*((drdp!D59)*XYM3!$B59+(drdp!G59)*XYM3!$C59+(drdp!J59)*XYM3!$D59))</f>
        <v>-3.0450543493417263E-3</v>
      </c>
      <c r="K59" s="21">
        <f>SUM(E$3:E58)+H59</f>
        <v>2.8604002863278808</v>
      </c>
      <c r="L59" s="21">
        <f>SUM(F$3:F58)+I59</f>
        <v>-9.752075208353278E-3</v>
      </c>
      <c r="M59" s="21">
        <f>SUM(G$3:G58)+J59</f>
        <v>-5.448794987898227E-2</v>
      </c>
      <c r="N59" s="19">
        <f t="shared" si="1"/>
        <v>8.1818897980246224</v>
      </c>
      <c r="O59" s="19">
        <f t="shared" si="1"/>
        <v>9.5102970869378637E-5</v>
      </c>
      <c r="P59" s="19">
        <f t="shared" si="1"/>
        <v>2.9689366820144841E-3</v>
      </c>
      <c r="Q59" s="19">
        <f t="shared" si="2"/>
        <v>-2.7894838718264744E-2</v>
      </c>
      <c r="R59" s="19">
        <f t="shared" si="3"/>
        <v>-0.15585734743526011</v>
      </c>
      <c r="S59" s="19">
        <f t="shared" si="4"/>
        <v>5.3137058516881898E-4</v>
      </c>
    </row>
    <row r="60" spans="1:19" x14ac:dyDescent="0.25">
      <c r="A60" s="26">
        <f>Wellpath!E60</f>
        <v>1710</v>
      </c>
      <c r="B60" s="22">
        <v>0</v>
      </c>
      <c r="C60" s="22">
        <f>ABS(COS(Wellpath!$L60))*COS(Wellpath!$M60)</f>
        <v>0.21457071288280763</v>
      </c>
      <c r="D60" s="22">
        <f>IF(ABS(Wellpath!$L60)&lt;VerticalInc,"SING",-ABS(COS(Wellpath!$L60))*SIN(Wellpath!$M60)/SIN(Wellpath!$L60))</f>
        <v>-1.4320439285345896</v>
      </c>
      <c r="E60" s="20">
        <f>IF(D60="SING",(Wellpath!K61-Wellpath!K59)/2*Model!$W$29,Model!$W$29*((drdp!B60+drdp!K60)*XYM3!$B60+(drdp!E60+drdp!N60)*XYM3!$C60+(drdp!H60+drdp!Q60)*XYM3!$D60))</f>
        <v>4.29111803695588E-2</v>
      </c>
      <c r="F60" s="20">
        <f>IF(D60="SING",0,Model!$W$29*((drdp!C60+drdp!L60)*XYM3!$B60+(drdp!F60+drdp!O60)*XYM3!$C60+(drdp!I60+drdp!R60)*XYM3!$D60))</f>
        <v>-1.8552973323461401E-3</v>
      </c>
      <c r="G60" s="20">
        <f>IF(D60="SING",0,Model!$W$29*((drdp!D60+drdp!M60)*XYM3!$B60+(drdp!G60+drdp!P60)*XYM3!$C60+(drdp!J60+drdp!S60)*XYM3!$D60))</f>
        <v>-6.2824742567292634E-3</v>
      </c>
      <c r="H60" s="18">
        <f>IF(D60="SING",(Wellpath!K60-Wellpath!K59)/2*Model!$W$29,Model!$W$29*((drdp!B60)*XYM3!$B60+(drdp!E60)*XYM3!$C60+(drdp!H60)*XYM3!$D60))</f>
        <v>2.14555901847794E-2</v>
      </c>
      <c r="I60" s="18">
        <f>IF(D60="SING",0,Model!$W$29*((drdp!C60)*XYM3!$B60+(drdp!F60)*XYM3!$C60+(drdp!I60)*XYM3!$D60))</f>
        <v>-9.2764866617307004E-4</v>
      </c>
      <c r="J60" s="18">
        <f>IF(D60="SING",0,Model!$W$29*((drdp!D60)*XYM3!$B60+(drdp!G60)*XYM3!$C60+(drdp!J60)*XYM3!$D60))</f>
        <v>-3.1412371283646317E-3</v>
      </c>
      <c r="K60" s="21">
        <f>SUM(E$3:E59)+H60</f>
        <v>2.9038317345356122</v>
      </c>
      <c r="L60" s="21">
        <f>SUM(F$3:F59)+I60</f>
        <v>-1.152312711375925E-2</v>
      </c>
      <c r="M60" s="21">
        <f>SUM(G$3:G59)+J60</f>
        <v>-6.0674241356688627E-2</v>
      </c>
      <c r="N60" s="19">
        <f t="shared" si="1"/>
        <v>8.4322387424961018</v>
      </c>
      <c r="O60" s="19">
        <f t="shared" si="1"/>
        <v>1.3278245847985357E-4</v>
      </c>
      <c r="P60" s="19">
        <f t="shared" si="1"/>
        <v>3.6813635642097046E-3</v>
      </c>
      <c r="Q60" s="19">
        <f t="shared" si="2"/>
        <v>-3.3461222194021867E-2</v>
      </c>
      <c r="R60" s="19">
        <f t="shared" si="3"/>
        <v>-0.17618778752042552</v>
      </c>
      <c r="S60" s="19">
        <f t="shared" si="4"/>
        <v>6.9915699568403147E-4</v>
      </c>
    </row>
    <row r="61" spans="1:19" x14ac:dyDescent="0.25">
      <c r="A61" s="26">
        <f>Wellpath!E61</f>
        <v>1740</v>
      </c>
      <c r="B61" s="22">
        <v>0</v>
      </c>
      <c r="C61" s="22">
        <f>ABS(COS(Wellpath!$L61))*COS(Wellpath!$M61)</f>
        <v>0.20938900595583529</v>
      </c>
      <c r="D61" s="22">
        <f>IF(ABS(Wellpath!$L61)&lt;VerticalInc,"SING",-ABS(COS(Wellpath!$L61))*SIN(Wellpath!$M61)/SIN(Wellpath!$L61))</f>
        <v>-1.3294828438204531</v>
      </c>
      <c r="E61" s="20">
        <f>IF(D61="SING",(Wellpath!K62-Wellpath!K60)/2*Model!$W$29,Model!$W$29*((drdp!B61+drdp!K61)*XYM3!$B61+(drdp!E61+drdp!N61)*XYM3!$C61+(drdp!H61+drdp!Q61)*XYM3!$D61))</f>
        <v>4.1818100446541925E-2</v>
      </c>
      <c r="F61" s="20">
        <f>IF(D61="SING",0,Model!$W$29*((drdp!C61+drdp!L61)*XYM3!$B61+(drdp!F61+drdp!O61)*XYM3!$C61+(drdp!I61+drdp!R61)*XYM3!$D61))</f>
        <v>-2.0225114986723615E-3</v>
      </c>
      <c r="G61" s="20">
        <f>IF(D61="SING",0,Model!$W$29*((drdp!D61+drdp!M61)*XYM3!$B61+(drdp!G61+drdp!P61)*XYM3!$C61+(drdp!J61+drdp!S61)*XYM3!$D61))</f>
        <v>-6.4442322317083914E-3</v>
      </c>
      <c r="H61" s="18">
        <f>IF(D61="SING",(Wellpath!K61-Wellpath!K60)/2*Model!$W$29,Model!$W$29*((drdp!B61)*XYM3!$B61+(drdp!E61)*XYM3!$C61+(drdp!H61)*XYM3!$D61))</f>
        <v>2.0909050223270963E-2</v>
      </c>
      <c r="I61" s="18">
        <f>IF(D61="SING",0,Model!$W$29*((drdp!C61)*XYM3!$B61+(drdp!F61)*XYM3!$C61+(drdp!I61)*XYM3!$D61))</f>
        <v>-1.0112557493361807E-3</v>
      </c>
      <c r="J61" s="18">
        <f>IF(D61="SING",0,Model!$W$29*((drdp!D61)*XYM3!$B61+(drdp!G61)*XYM3!$C61+(drdp!J61)*XYM3!$D61))</f>
        <v>-3.2221161158541957E-3</v>
      </c>
      <c r="K61" s="21">
        <f>SUM(E$3:E60)+H61</f>
        <v>2.9461963749436628</v>
      </c>
      <c r="L61" s="21">
        <f>SUM(F$3:F60)+I61</f>
        <v>-1.3462031529268502E-2</v>
      </c>
      <c r="M61" s="21">
        <f>SUM(G$3:G60)+J61</f>
        <v>-6.7037594600907455E-2</v>
      </c>
      <c r="N61" s="19">
        <f t="shared" si="1"/>
        <v>8.68007307973118</v>
      </c>
      <c r="O61" s="19">
        <f t="shared" si="1"/>
        <v>1.8122629289501924E-4</v>
      </c>
      <c r="P61" s="19">
        <f t="shared" si="1"/>
        <v>4.4940390898756165E-3</v>
      </c>
      <c r="Q61" s="19">
        <f t="shared" si="2"/>
        <v>-3.9661788490908151E-2</v>
      </c>
      <c r="R61" s="19">
        <f t="shared" si="3"/>
        <v>-0.1975059181981364</v>
      </c>
      <c r="S61" s="19">
        <f t="shared" si="4"/>
        <v>9.0246221216373605E-4</v>
      </c>
    </row>
    <row r="62" spans="1:19" x14ac:dyDescent="0.25">
      <c r="A62" s="26">
        <f>Wellpath!E62</f>
        <v>1770</v>
      </c>
      <c r="B62" s="22">
        <v>0</v>
      </c>
      <c r="C62" s="22">
        <f>ABS(COS(Wellpath!$L62))*COS(Wellpath!$M62)</f>
        <v>0.2039521907790095</v>
      </c>
      <c r="D62" s="22">
        <f>IF(ABS(Wellpath!$L62)&lt;VerticalInc,"SING",-ABS(COS(Wellpath!$L62))*SIN(Wellpath!$M62)/SIN(Wellpath!$L62))</f>
        <v>-1.2363286786778782</v>
      </c>
      <c r="E62" s="20">
        <f>IF(D62="SING",(Wellpath!K63-Wellpath!K61)/2*Model!$W$29,Model!$W$29*((drdp!B62+drdp!K62)*XYM3!$B62+(drdp!E62+drdp!N62)*XYM3!$C62+(drdp!H62+drdp!Q62)*XYM3!$D62))</f>
        <v>4.0674228280056013E-2</v>
      </c>
      <c r="F62" s="20">
        <f>IF(D62="SING",0,Model!$W$29*((drdp!C62+drdp!L62)*XYM3!$B62+(drdp!F62+drdp!O62)*XYM3!$C62+(drdp!I62+drdp!R62)*XYM3!$D62))</f>
        <v>-2.186676844610505E-3</v>
      </c>
      <c r="G62" s="20">
        <f>IF(D62="SING",0,Model!$W$29*((drdp!D62+drdp!M62)*XYM3!$B62+(drdp!G62+drdp!P62)*XYM3!$C62+(drdp!J62+drdp!S62)*XYM3!$D62))</f>
        <v>-6.5745945550265937E-3</v>
      </c>
      <c r="H62" s="18">
        <f>IF(D62="SING",(Wellpath!K62-Wellpath!K61)/2*Model!$W$29,Model!$W$29*((drdp!B62)*XYM3!$B62+(drdp!E62)*XYM3!$C62+(drdp!H62)*XYM3!$D62))</f>
        <v>2.0337114140028006E-2</v>
      </c>
      <c r="I62" s="18">
        <f>IF(D62="SING",0,Model!$W$29*((drdp!C62)*XYM3!$B62+(drdp!F62)*XYM3!$C62+(drdp!I62)*XYM3!$D62))</f>
        <v>-1.0933384223052525E-3</v>
      </c>
      <c r="J62" s="18">
        <f>IF(D62="SING",0,Model!$W$29*((drdp!D62)*XYM3!$B62+(drdp!G62)*XYM3!$C62+(drdp!J62)*XYM3!$D62))</f>
        <v>-3.2872972775132969E-3</v>
      </c>
      <c r="K62" s="21">
        <f>SUM(E$3:E61)+H62</f>
        <v>2.9874425393069619</v>
      </c>
      <c r="L62" s="21">
        <f>SUM(F$3:F61)+I62</f>
        <v>-1.5566625700909935E-2</v>
      </c>
      <c r="M62" s="21">
        <f>SUM(G$3:G61)+J62</f>
        <v>-7.3547007994274952E-2</v>
      </c>
      <c r="N62" s="19">
        <f t="shared" si="1"/>
        <v>8.9248129256608291</v>
      </c>
      <c r="O62" s="19">
        <f t="shared" si="1"/>
        <v>2.4231983571222973E-4</v>
      </c>
      <c r="P62" s="19">
        <f t="shared" si="1"/>
        <v>5.4091623849099437E-3</v>
      </c>
      <c r="Q62" s="19">
        <f t="shared" si="2"/>
        <v>-4.650439981236739E-2</v>
      </c>
      <c r="R62" s="19">
        <f t="shared" si="3"/>
        <v>-0.21971746032084619</v>
      </c>
      <c r="S62" s="19">
        <f t="shared" si="4"/>
        <v>1.1448787448687088E-3</v>
      </c>
    </row>
    <row r="63" spans="1:19" x14ac:dyDescent="0.25">
      <c r="A63" s="26">
        <f>Wellpath!E63</f>
        <v>1800</v>
      </c>
      <c r="B63" s="22">
        <v>0</v>
      </c>
      <c r="C63" s="22">
        <f>ABS(COS(Wellpath!$L63))*COS(Wellpath!$M63)</f>
        <v>0.19826689127414615</v>
      </c>
      <c r="D63" s="22">
        <f>IF(ABS(Wellpath!$L63)&lt;VerticalInc,"SING",-ABS(COS(Wellpath!$L63))*SIN(Wellpath!$M63)/SIN(Wellpath!$L63))</f>
        <v>-1.151145573659528</v>
      </c>
      <c r="E63" s="20">
        <f>IF(D63="SING",(Wellpath!K64-Wellpath!K62)/2*Model!$W$29,Model!$W$29*((drdp!B63+drdp!K63)*XYM3!$B63+(drdp!E63+drdp!N63)*XYM3!$C63+(drdp!H63+drdp!Q63)*XYM3!$D63))</f>
        <v>3.9481387402049546E-2</v>
      </c>
      <c r="F63" s="20">
        <f>IF(D63="SING",0,Model!$W$29*((drdp!C63+drdp!L63)*XYM3!$B63+(drdp!F63+drdp!O63)*XYM3!$C63+(drdp!I63+drdp!R63)*XYM3!$D63))</f>
        <v>-2.3459889516546958E-3</v>
      </c>
      <c r="G63" s="20">
        <f>IF(D63="SING",0,Model!$W$29*((drdp!D63+drdp!M63)*XYM3!$B63+(drdp!G63+drdp!P63)*XYM3!$C63+(drdp!J63+drdp!S63)*XYM3!$D63))</f>
        <v>-6.6729261145486423E-3</v>
      </c>
      <c r="H63" s="18">
        <f>IF(D63="SING",(Wellpath!K63-Wellpath!K62)/2*Model!$W$29,Model!$W$29*((drdp!B63)*XYM3!$B63+(drdp!E63)*XYM3!$C63+(drdp!H63)*XYM3!$D63))</f>
        <v>1.9740693701024773E-2</v>
      </c>
      <c r="I63" s="18">
        <f>IF(D63="SING",0,Model!$W$29*((drdp!C63)*XYM3!$B63+(drdp!F63)*XYM3!$C63+(drdp!I63)*XYM3!$D63))</f>
        <v>-1.1729944758273479E-3</v>
      </c>
      <c r="J63" s="18">
        <f>IF(D63="SING",0,Model!$W$29*((drdp!D63)*XYM3!$B63+(drdp!G63)*XYM3!$C63+(drdp!J63)*XYM3!$D63))</f>
        <v>-3.3364630572743212E-3</v>
      </c>
      <c r="K63" s="21">
        <f>SUM(E$3:E62)+H63</f>
        <v>3.0275203471480143</v>
      </c>
      <c r="L63" s="21">
        <f>SUM(F$3:F62)+I63</f>
        <v>-1.7832958599042534E-2</v>
      </c>
      <c r="M63" s="21">
        <f>SUM(G$3:G62)+J63</f>
        <v>-8.0170768329062572E-2</v>
      </c>
      <c r="N63" s="19">
        <f t="shared" si="1"/>
        <v>9.1658794523952327</v>
      </c>
      <c r="O63" s="19">
        <f t="shared" si="1"/>
        <v>3.1801441239516504E-4</v>
      </c>
      <c r="P63" s="19">
        <f t="shared" si="1"/>
        <v>6.4273520944722225E-3</v>
      </c>
      <c r="Q63" s="19">
        <f t="shared" si="2"/>
        <v>-5.3989645008449418E-2</v>
      </c>
      <c r="R63" s="19">
        <f t="shared" si="3"/>
        <v>-0.24271863236272656</v>
      </c>
      <c r="S63" s="19">
        <f t="shared" si="4"/>
        <v>1.4296819924656033E-3</v>
      </c>
    </row>
    <row r="64" spans="1:19" x14ac:dyDescent="0.25">
      <c r="A64" s="26">
        <f>Wellpath!E64</f>
        <v>1830</v>
      </c>
      <c r="B64" s="22">
        <v>0</v>
      </c>
      <c r="C64" s="22">
        <f>ABS(COS(Wellpath!$L64))*COS(Wellpath!$M64)</f>
        <v>0.1923400341029386</v>
      </c>
      <c r="D64" s="22">
        <f>IF(ABS(Wellpath!$L64)&lt;VerticalInc,"SING",-ABS(COS(Wellpath!$L64))*SIN(Wellpath!$M64)/SIN(Wellpath!$L64))</f>
        <v>-1.0727693110733683</v>
      </c>
      <c r="E64" s="20">
        <f>IF(D64="SING",(Wellpath!K65-Wellpath!K63)/2*Model!$W$29,Model!$W$29*((drdp!B64+drdp!K64)*XYM3!$B64+(drdp!E64+drdp!N64)*XYM3!$C64+(drdp!H64+drdp!Q64)*XYM3!$D64))</f>
        <v>3.8241468557095516E-2</v>
      </c>
      <c r="F64" s="20">
        <f>IF(D64="SING",0,Model!$W$29*((drdp!C64+drdp!L64)*XYM3!$B64+(drdp!F64+drdp!O64)*XYM3!$C64+(drdp!I64+drdp!R64)*XYM3!$D64))</f>
        <v>-2.4986211305492042E-3</v>
      </c>
      <c r="G64" s="20">
        <f>IF(D64="SING",0,Model!$W$29*((drdp!D64+drdp!M64)*XYM3!$B64+(drdp!G64+drdp!P64)*XYM3!$C64+(drdp!J64+drdp!S64)*XYM3!$D64))</f>
        <v>-6.7387478488007977E-3</v>
      </c>
      <c r="H64" s="18">
        <f>IF(D64="SING",(Wellpath!K64-Wellpath!K63)/2*Model!$W$29,Model!$W$29*((drdp!B64)*XYM3!$B64+(drdp!E64)*XYM3!$C64+(drdp!H64)*XYM3!$D64))</f>
        <v>1.9120734278547758E-2</v>
      </c>
      <c r="I64" s="18">
        <f>IF(D64="SING",0,Model!$W$29*((drdp!C64)*XYM3!$B64+(drdp!F64)*XYM3!$C64+(drdp!I64)*XYM3!$D64))</f>
        <v>-1.2493105652746021E-3</v>
      </c>
      <c r="J64" s="18">
        <f>IF(D64="SING",0,Model!$W$29*((drdp!D64)*XYM3!$B64+(drdp!G64)*XYM3!$C64+(drdp!J64)*XYM3!$D64))</f>
        <v>-3.3693739244003988E-3</v>
      </c>
      <c r="K64" s="21">
        <f>SUM(E$3:E63)+H64</f>
        <v>3.0663817751275868</v>
      </c>
      <c r="L64" s="21">
        <f>SUM(F$3:F63)+I64</f>
        <v>-2.0255263640144485E-2</v>
      </c>
      <c r="M64" s="21">
        <f>SUM(G$3:G63)+J64</f>
        <v>-8.6876605310737293E-2</v>
      </c>
      <c r="N64" s="19">
        <f t="shared" si="1"/>
        <v>9.4026971908346102</v>
      </c>
      <c r="O64" s="19">
        <f t="shared" si="1"/>
        <v>4.1027570513175923E-4</v>
      </c>
      <c r="P64" s="19">
        <f t="shared" si="1"/>
        <v>7.5475445503176272E-3</v>
      </c>
      <c r="Q64" s="19">
        <f t="shared" si="2"/>
        <v>-6.2110371276543515E-2</v>
      </c>
      <c r="R64" s="19">
        <f t="shared" si="3"/>
        <v>-0.26639683920979734</v>
      </c>
      <c r="S64" s="19">
        <f t="shared" si="4"/>
        <v>1.7597085447297604E-3</v>
      </c>
    </row>
    <row r="65" spans="1:19" x14ac:dyDescent="0.25">
      <c r="A65" s="26">
        <f>Wellpath!E65</f>
        <v>1860</v>
      </c>
      <c r="B65" s="22">
        <v>0</v>
      </c>
      <c r="C65" s="22">
        <f>ABS(COS(Wellpath!$L65))*COS(Wellpath!$M65)</f>
        <v>0.18617884022788764</v>
      </c>
      <c r="D65" s="22">
        <f>IF(ABS(Wellpath!$L65)&lt;VerticalInc,"SING",-ABS(COS(Wellpath!$L65))*SIN(Wellpath!$M65)/SIN(Wellpath!$L65))</f>
        <v>-1.0002454739955342</v>
      </c>
      <c r="E65" s="20">
        <f>IF(D65="SING",(Wellpath!K66-Wellpath!K64)/2*Model!$W$29,Model!$W$29*((drdp!B65+drdp!K65)*XYM3!$B65+(drdp!E65+drdp!N65)*XYM3!$C65+(drdp!H65+drdp!Q65)*XYM3!$D65))</f>
        <v>3.6956425267589771E-2</v>
      </c>
      <c r="F65" s="20">
        <f>IF(D65="SING",0,Model!$W$29*((drdp!C65+drdp!L65)*XYM3!$B65+(drdp!F65+drdp!O65)*XYM3!$C65+(drdp!I65+drdp!R65)*XYM3!$D65))</f>
        <v>-2.6427346006519976E-3</v>
      </c>
      <c r="G65" s="20">
        <f>IF(D65="SING",0,Model!$W$29*((drdp!D65+drdp!M65)*XYM3!$B65+(drdp!G65+drdp!P65)*XYM3!$C65+(drdp!J65+drdp!S65)*XYM3!$D65))</f>
        <v>-6.7717390809101611E-3</v>
      </c>
      <c r="H65" s="18">
        <f>IF(D65="SING",(Wellpath!K65-Wellpath!K64)/2*Model!$W$29,Model!$W$29*((drdp!B65)*XYM3!$B65+(drdp!E65)*XYM3!$C65+(drdp!H65)*XYM3!$D65))</f>
        <v>1.8478212633794885E-2</v>
      </c>
      <c r="I65" s="18">
        <f>IF(D65="SING",0,Model!$W$29*((drdp!C65)*XYM3!$B65+(drdp!F65)*XYM3!$C65+(drdp!I65)*XYM3!$D65))</f>
        <v>-1.3213673003259988E-3</v>
      </c>
      <c r="J65" s="18">
        <f>IF(D65="SING",0,Model!$W$29*((drdp!D65)*XYM3!$B65+(drdp!G65)*XYM3!$C65+(drdp!J65)*XYM3!$D65))</f>
        <v>-3.3858695404550805E-3</v>
      </c>
      <c r="K65" s="21">
        <f>SUM(E$3:E64)+H65</f>
        <v>3.1039807220399296</v>
      </c>
      <c r="L65" s="21">
        <f>SUM(F$3:F64)+I65</f>
        <v>-2.2825941505745087E-2</v>
      </c>
      <c r="M65" s="21">
        <f>SUM(G$3:G64)+J65</f>
        <v>-9.3631848775592774E-2</v>
      </c>
      <c r="N65" s="19">
        <f t="shared" si="1"/>
        <v>9.6346963227955218</v>
      </c>
      <c r="O65" s="19">
        <f t="shared" si="1"/>
        <v>5.2102360562369628E-4</v>
      </c>
      <c r="P65" s="19">
        <f t="shared" si="1"/>
        <v>8.7669231051354744E-3</v>
      </c>
      <c r="Q65" s="19">
        <f t="shared" si="2"/>
        <v>-7.0851282396243831E-2</v>
      </c>
      <c r="R65" s="19">
        <f t="shared" si="3"/>
        <v>-0.29063145356839798</v>
      </c>
      <c r="S65" s="19">
        <f t="shared" si="4"/>
        <v>2.1372351032264503E-3</v>
      </c>
    </row>
    <row r="66" spans="1:19" x14ac:dyDescent="0.25">
      <c r="A66" s="26">
        <f>Wellpath!E66</f>
        <v>1890</v>
      </c>
      <c r="B66" s="22">
        <v>0</v>
      </c>
      <c r="C66" s="22">
        <f>ABS(COS(Wellpath!$L66))*COS(Wellpath!$M66)</f>
        <v>0.17979081611467077</v>
      </c>
      <c r="D66" s="22">
        <f>IF(ABS(Wellpath!$L66)&lt;VerticalInc,"SING",-ABS(COS(Wellpath!$L66))*SIN(Wellpath!$M66)/SIN(Wellpath!$L66))</f>
        <v>-0.93278372774360108</v>
      </c>
      <c r="E66" s="20">
        <f>IF(D66="SING",(Wellpath!K67-Wellpath!K65)/2*Model!$W$29,Model!$W$29*((drdp!B66+drdp!K66)*XYM3!$B66+(drdp!E66+drdp!N66)*XYM3!$C66+(drdp!H66+drdp!Q66)*XYM3!$D66))</f>
        <v>3.5628269296055622E-2</v>
      </c>
      <c r="F66" s="20">
        <f>IF(D66="SING",0,Model!$W$29*((drdp!C66+drdp!L66)*XYM3!$B66+(drdp!F66+drdp!O66)*XYM3!$C66+(drdp!I66+drdp!R66)*XYM3!$D66))</f>
        <v>-2.7764887825876055E-3</v>
      </c>
      <c r="G66" s="20">
        <f>IF(D66="SING",0,Model!$W$29*((drdp!D66+drdp!M66)*XYM3!$B66+(drdp!G66+drdp!P66)*XYM3!$C66+(drdp!J66+drdp!S66)*XYM3!$D66))</f>
        <v>-6.7717390809101585E-3</v>
      </c>
      <c r="H66" s="18">
        <f>IF(D66="SING",(Wellpath!K66-Wellpath!K65)/2*Model!$W$29,Model!$W$29*((drdp!B66)*XYM3!$B66+(drdp!E66)*XYM3!$C66+(drdp!H66)*XYM3!$D66))</f>
        <v>1.7814134648027811E-2</v>
      </c>
      <c r="I66" s="18">
        <f>IF(D66="SING",0,Model!$W$29*((drdp!C66)*XYM3!$B66+(drdp!F66)*XYM3!$C66+(drdp!I66)*XYM3!$D66))</f>
        <v>-1.3882443912938028E-3</v>
      </c>
      <c r="J66" s="18">
        <f>IF(D66="SING",0,Model!$W$29*((drdp!D66)*XYM3!$B66+(drdp!G66)*XYM3!$C66+(drdp!J66)*XYM3!$D66))</f>
        <v>-3.3858695404550792E-3</v>
      </c>
      <c r="K66" s="21">
        <f>SUM(E$3:E65)+H66</f>
        <v>3.140273069321752</v>
      </c>
      <c r="L66" s="21">
        <f>SUM(F$3:F65)+I66</f>
        <v>-2.5535553197364887E-2</v>
      </c>
      <c r="M66" s="21">
        <f>SUM(G$3:G65)+J66</f>
        <v>-0.10040358785650294</v>
      </c>
      <c r="N66" s="19">
        <f t="shared" si="1"/>
        <v>9.8613149499074577</v>
      </c>
      <c r="O66" s="19">
        <f t="shared" si="1"/>
        <v>6.5206447709545217E-4</v>
      </c>
      <c r="P66" s="19">
        <f t="shared" si="1"/>
        <v>1.0080880454458504E-2</v>
      </c>
      <c r="Q66" s="19">
        <f t="shared" si="2"/>
        <v>-8.0188610015917913E-2</v>
      </c>
      <c r="R66" s="19">
        <f t="shared" si="3"/>
        <v>-0.31529468300905666</v>
      </c>
      <c r="S66" s="19">
        <f t="shared" si="4"/>
        <v>2.5638611589160303E-3</v>
      </c>
    </row>
    <row r="67" spans="1:19" x14ac:dyDescent="0.25">
      <c r="A67" s="26">
        <f>Wellpath!E67</f>
        <v>1920</v>
      </c>
      <c r="B67" s="22">
        <v>0</v>
      </c>
      <c r="C67" s="22">
        <f>ABS(COS(Wellpath!$L67))*COS(Wellpath!$M67)</f>
        <v>0.17318374458667038</v>
      </c>
      <c r="D67" s="22">
        <f>IF(ABS(Wellpath!$L67)&lt;VerticalInc,"SING",-ABS(COS(Wellpath!$L67))*SIN(Wellpath!$M67)/SIN(Wellpath!$L67))</f>
        <v>-0.86972352048240986</v>
      </c>
      <c r="E67" s="20">
        <f>IF(D67="SING",(Wellpath!K68-Wellpath!K66)/2*Model!$W$29,Model!$W$29*((drdp!B67+drdp!K67)*XYM3!$B67+(drdp!E67+drdp!N67)*XYM3!$C67+(drdp!H67+drdp!Q67)*XYM3!$D67))</f>
        <v>3.4259066020595239E-2</v>
      </c>
      <c r="F67" s="20">
        <f>IF(D67="SING",0,Model!$W$29*((drdp!C67+drdp!L67)*XYM3!$B67+(drdp!F67+drdp!O67)*XYM3!$C67+(drdp!I67+drdp!R67)*XYM3!$D67))</f>
        <v>-2.8980516524188395E-3</v>
      </c>
      <c r="G67" s="20">
        <f>IF(D67="SING",0,Model!$W$29*((drdp!D67+drdp!M67)*XYM3!$B67+(drdp!G67+drdp!P67)*XYM3!$C67+(drdp!J67+drdp!S67)*XYM3!$D67))</f>
        <v>-6.7387478488007985E-3</v>
      </c>
      <c r="H67" s="18">
        <f>IF(D67="SING",(Wellpath!K67-Wellpath!K66)/2*Model!$W$29,Model!$W$29*((drdp!B67)*XYM3!$B67+(drdp!E67)*XYM3!$C67+(drdp!H67)*XYM3!$D67))</f>
        <v>1.7129533010297619E-2</v>
      </c>
      <c r="I67" s="18">
        <f>IF(D67="SING",0,Model!$W$29*((drdp!C67)*XYM3!$B67+(drdp!F67)*XYM3!$C67+(drdp!I67)*XYM3!$D67))</f>
        <v>-1.4490258262094197E-3</v>
      </c>
      <c r="J67" s="18">
        <f>IF(D67="SING",0,Model!$W$29*((drdp!D67)*XYM3!$B67+(drdp!G67)*XYM3!$C67+(drdp!J67)*XYM3!$D67))</f>
        <v>-3.3693739244003993E-3</v>
      </c>
      <c r="K67" s="21">
        <f>SUM(E$3:E66)+H67</f>
        <v>3.1752167369800772</v>
      </c>
      <c r="L67" s="21">
        <f>SUM(F$3:F66)+I67</f>
        <v>-2.837282341486811E-2</v>
      </c>
      <c r="M67" s="21">
        <f>SUM(G$3:G66)+J67</f>
        <v>-0.10715883132135841</v>
      </c>
      <c r="N67" s="19">
        <f t="shared" si="1"/>
        <v>10.082001326798409</v>
      </c>
      <c r="O67" s="19">
        <f t="shared" si="1"/>
        <v>8.0501710853128812E-4</v>
      </c>
      <c r="P67" s="19">
        <f t="shared" si="1"/>
        <v>1.1483015130159344E-2</v>
      </c>
      <c r="Q67" s="19">
        <f t="shared" si="2"/>
        <v>-9.008986378226945E-2</v>
      </c>
      <c r="R67" s="19">
        <f t="shared" si="3"/>
        <v>-0.34025251472680212</v>
      </c>
      <c r="S67" s="19">
        <f t="shared" si="4"/>
        <v>3.0403985984245401E-3</v>
      </c>
    </row>
    <row r="68" spans="1:19" x14ac:dyDescent="0.25">
      <c r="A68" s="26">
        <f>Wellpath!E68</f>
        <v>1950</v>
      </c>
      <c r="B68" s="22">
        <v>0</v>
      </c>
      <c r="C68" s="22">
        <f>ABS(COS(Wellpath!$L68))*COS(Wellpath!$M68)</f>
        <v>0.16636567534280192</v>
      </c>
      <c r="D68" s="22">
        <f>IF(ABS(Wellpath!$L68)&lt;VerticalInc,"SING",-ABS(COS(Wellpath!$L68))*SIN(Wellpath!$M68)/SIN(Wellpath!$L68))</f>
        <v>-0.81050800458376682</v>
      </c>
      <c r="E68" s="20">
        <f>IF(D68="SING",(Wellpath!K69-Wellpath!K67)/2*Model!$W$29,Model!$W$29*((drdp!B68+drdp!K68)*XYM3!$B68+(drdp!E68+drdp!N68)*XYM3!$C68+(drdp!H68+drdp!Q68)*XYM3!$D68))</f>
        <v>3.285092973971096E-2</v>
      </c>
      <c r="F68" s="20">
        <f>IF(D68="SING",0,Model!$W$29*((drdp!C68+drdp!L68)*XYM3!$B68+(drdp!F68+drdp!O68)*XYM3!$C68+(drdp!I68+drdp!R68)*XYM3!$D68))</f>
        <v>-3.0056101052030031E-3</v>
      </c>
      <c r="G68" s="20">
        <f>IF(D68="SING",0,Model!$W$29*((drdp!D68+drdp!M68)*XYM3!$B68+(drdp!G68+drdp!P68)*XYM3!$C68+(drdp!J68+drdp!S68)*XYM3!$D68))</f>
        <v>-6.6729261145486432E-3</v>
      </c>
      <c r="H68" s="18">
        <f>IF(D68="SING",(Wellpath!K68-Wellpath!K67)/2*Model!$W$29,Model!$W$29*((drdp!B68)*XYM3!$B68+(drdp!E68)*XYM3!$C68+(drdp!H68)*XYM3!$D68))</f>
        <v>1.642546486985548E-2</v>
      </c>
      <c r="I68" s="18">
        <f>IF(D68="SING",0,Model!$W$29*((drdp!C68)*XYM3!$B68+(drdp!F68)*XYM3!$C68+(drdp!I68)*XYM3!$D68))</f>
        <v>-1.5028050526015016E-3</v>
      </c>
      <c r="J68" s="18">
        <f>IF(D68="SING",0,Model!$W$29*((drdp!D68)*XYM3!$B68+(drdp!G68)*XYM3!$C68+(drdp!J68)*XYM3!$D68))</f>
        <v>-3.3364630572743216E-3</v>
      </c>
      <c r="K68" s="21">
        <f>SUM(E$3:E67)+H68</f>
        <v>3.2087717348602305</v>
      </c>
      <c r="L68" s="21">
        <f>SUM(F$3:F67)+I68</f>
        <v>-3.1324654293679033E-2</v>
      </c>
      <c r="M68" s="21">
        <f>SUM(G$3:G67)+J68</f>
        <v>-0.11386466830303313</v>
      </c>
      <c r="N68" s="19">
        <f t="shared" ref="N68:P131" si="5">K68^2</f>
        <v>10.296216046437934</v>
      </c>
      <c r="O68" s="19">
        <f t="shared" si="5"/>
        <v>9.8123396661850418E-4</v>
      </c>
      <c r="P68" s="19">
        <f t="shared" si="5"/>
        <v>1.2965162687759758E-2</v>
      </c>
      <c r="Q68" s="19">
        <f t="shared" ref="Q68:Q131" si="6">K68*L68</f>
        <v>-0.10051366530182544</v>
      </c>
      <c r="R68" s="19">
        <f t="shared" ref="R68:R131" si="7">K68*M68</f>
        <v>-0.36536572925000832</v>
      </c>
      <c r="S68" s="19">
        <f t="shared" ref="S68:S131" si="8">L68*M68</f>
        <v>3.5667713708569457E-3</v>
      </c>
    </row>
    <row r="69" spans="1:19" x14ac:dyDescent="0.25">
      <c r="A69" s="26">
        <f>Wellpath!E69</f>
        <v>1980</v>
      </c>
      <c r="B69" s="22">
        <v>0</v>
      </c>
      <c r="C69" s="22">
        <f>ABS(COS(Wellpath!$L69))*COS(Wellpath!$M69)</f>
        <v>0.15934491515019603</v>
      </c>
      <c r="D69" s="22">
        <f>IF(ABS(Wellpath!$L69)&lt;VerticalInc,"SING",-ABS(COS(Wellpath!$L69))*SIN(Wellpath!$M69)/SIN(Wellpath!$L69))</f>
        <v>-0.75466396435127336</v>
      </c>
      <c r="E69" s="20">
        <f>IF(D69="SING",(Wellpath!K70-Wellpath!K68)/2*Model!$W$29,Model!$W$29*((drdp!B69+drdp!K69)*XYM3!$B69+(drdp!E69+drdp!N69)*XYM3!$C69+(drdp!H69+drdp!Q69)*XYM3!$D69))</f>
        <v>3.1406018922832409E-2</v>
      </c>
      <c r="F69" s="20">
        <f>IF(D69="SING",0,Model!$W$29*((drdp!C69+drdp!L69)*XYM3!$B69+(drdp!F69+drdp!O69)*XYM3!$C69+(drdp!I69+drdp!R69)*XYM3!$D69))</f>
        <v>-3.0973802756902569E-3</v>
      </c>
      <c r="G69" s="20">
        <f>IF(D69="SING",0,Model!$W$29*((drdp!D69+drdp!M69)*XYM3!$B69+(drdp!G69+drdp!P69)*XYM3!$C69+(drdp!J69+drdp!S69)*XYM3!$D69))</f>
        <v>-6.5745945550265963E-3</v>
      </c>
      <c r="H69" s="18">
        <f>IF(D69="SING",(Wellpath!K69-Wellpath!K68)/2*Model!$W$29,Model!$W$29*((drdp!B69)*XYM3!$B69+(drdp!E69)*XYM3!$C69+(drdp!H69)*XYM3!$D69))</f>
        <v>1.5703009461416204E-2</v>
      </c>
      <c r="I69" s="18">
        <f>IF(D69="SING",0,Model!$W$29*((drdp!C69)*XYM3!$B69+(drdp!F69)*XYM3!$C69+(drdp!I69)*XYM3!$D69))</f>
        <v>-1.5486901378451285E-3</v>
      </c>
      <c r="J69" s="18">
        <f>IF(D69="SING",0,Model!$W$29*((drdp!D69)*XYM3!$B69+(drdp!G69)*XYM3!$C69+(drdp!J69)*XYM3!$D69))</f>
        <v>-3.2872972775132982E-3</v>
      </c>
      <c r="K69" s="21">
        <f>SUM(E$3:E68)+H69</f>
        <v>3.2409002091915022</v>
      </c>
      <c r="L69" s="21">
        <f>SUM(F$3:F68)+I69</f>
        <v>-3.4376149484125665E-2</v>
      </c>
      <c r="M69" s="21">
        <f>SUM(G$3:G68)+J69</f>
        <v>-0.12048842863782075</v>
      </c>
      <c r="N69" s="19">
        <f t="shared" si="5"/>
        <v>10.503434165937524</v>
      </c>
      <c r="O69" s="19">
        <f t="shared" si="5"/>
        <v>1.1817196533549532E-3</v>
      </c>
      <c r="P69" s="19">
        <f t="shared" si="5"/>
        <v>1.4517461435611223E-2</v>
      </c>
      <c r="Q69" s="19">
        <f t="shared" si="6"/>
        <v>-0.11140967005430122</v>
      </c>
      <c r="R69" s="19">
        <f t="shared" si="7"/>
        <v>-0.39049097357746865</v>
      </c>
      <c r="S69" s="19">
        <f t="shared" si="8"/>
        <v>4.1419282339611339E-3</v>
      </c>
    </row>
    <row r="70" spans="1:19" x14ac:dyDescent="0.25">
      <c r="A70" s="26">
        <f>Wellpath!E70</f>
        <v>2010</v>
      </c>
      <c r="B70" s="22">
        <v>0</v>
      </c>
      <c r="C70" s="22">
        <f>ABS(COS(Wellpath!$L70))*COS(Wellpath!$M70)</f>
        <v>0.15213001772368215</v>
      </c>
      <c r="D70" s="22">
        <f>IF(ABS(Wellpath!$L70)&lt;VerticalInc,"SING",-ABS(COS(Wellpath!$L70))*SIN(Wellpath!$M70)/SIN(Wellpath!$L70))</f>
        <v>-0.70178619169772671</v>
      </c>
      <c r="E70" s="20">
        <f>IF(D70="SING",(Wellpath!K71-Wellpath!K69)/2*Model!$W$29,Model!$W$29*((drdp!B70+drdp!K70)*XYM3!$B70+(drdp!E70+drdp!N70)*XYM3!$C70+(drdp!H70+drdp!Q70)*XYM3!$D70))</f>
        <v>2.9926531422924712E-2</v>
      </c>
      <c r="F70" s="20">
        <f>IF(D70="SING",0,Model!$W$29*((drdp!C70+drdp!L70)*XYM3!$B70+(drdp!F70+drdp!O70)*XYM3!$C70+(drdp!I70+drdp!R70)*XYM3!$D70))</f>
        <v>-3.171617764070528E-3</v>
      </c>
      <c r="G70" s="20">
        <f>IF(D70="SING",0,Model!$W$29*((drdp!D70+drdp!M70)*XYM3!$B70+(drdp!G70+drdp!P70)*XYM3!$C70+(drdp!J70+drdp!S70)*XYM3!$D70))</f>
        <v>-6.4442322317083932E-3</v>
      </c>
      <c r="H70" s="18">
        <f>IF(D70="SING",(Wellpath!K70-Wellpath!K69)/2*Model!$W$29,Model!$W$29*((drdp!B70)*XYM3!$B70+(drdp!E70)*XYM3!$C70+(drdp!H70)*XYM3!$D70))</f>
        <v>1.4963265711462356E-2</v>
      </c>
      <c r="I70" s="18">
        <f>IF(D70="SING",0,Model!$W$29*((drdp!C70)*XYM3!$B70+(drdp!F70)*XYM3!$C70+(drdp!I70)*XYM3!$D70))</f>
        <v>-1.585808882035264E-3</v>
      </c>
      <c r="J70" s="18">
        <f>IF(D70="SING",0,Model!$W$29*((drdp!D70)*XYM3!$B70+(drdp!G70)*XYM3!$C70+(drdp!J70)*XYM3!$D70))</f>
        <v>-3.2221161158541966E-3</v>
      </c>
      <c r="K70" s="21">
        <f>SUM(E$3:E69)+H70</f>
        <v>3.2715664843643806</v>
      </c>
      <c r="L70" s="21">
        <f>SUM(F$3:F69)+I70</f>
        <v>-3.751064850400606E-2</v>
      </c>
      <c r="M70" s="21">
        <f>SUM(G$3:G69)+J70</f>
        <v>-0.12699784203118825</v>
      </c>
      <c r="N70" s="19">
        <f t="shared" si="5"/>
        <v>10.703147261616312</v>
      </c>
      <c r="O70" s="19">
        <f t="shared" si="5"/>
        <v>1.4070487511910921E-3</v>
      </c>
      <c r="P70" s="19">
        <f t="shared" si="5"/>
        <v>1.6128451880578643E-2</v>
      </c>
      <c r="Q70" s="19">
        <f t="shared" si="6"/>
        <v>-0.12271858045247912</v>
      </c>
      <c r="R70" s="19">
        <f t="shared" si="7"/>
        <v>-0.41548188357583749</v>
      </c>
      <c r="S70" s="19">
        <f t="shared" si="8"/>
        <v>4.7637714131991893E-3</v>
      </c>
    </row>
    <row r="71" spans="1:19" x14ac:dyDescent="0.25">
      <c r="A71" s="26">
        <f>Wellpath!E71</f>
        <v>2040</v>
      </c>
      <c r="B71" s="22">
        <v>0</v>
      </c>
      <c r="C71" s="22">
        <f>ABS(COS(Wellpath!$L71))*COS(Wellpath!$M71)</f>
        <v>0.14472977330440473</v>
      </c>
      <c r="D71" s="22">
        <f>IF(ABS(Wellpath!$L71)&lt;VerticalInc,"SING",-ABS(COS(Wellpath!$L71))*SIN(Wellpath!$M71)/SIN(Wellpath!$L71))</f>
        <v>-0.65152519647003482</v>
      </c>
      <c r="E71" s="20">
        <f>IF(D71="SING",(Wellpath!K72-Wellpath!K70)/2*Model!$W$29,Model!$W$29*((drdp!B71+drdp!K71)*XYM3!$B71+(drdp!E71+drdp!N71)*XYM3!$C71+(drdp!H71+drdp!Q71)*XYM3!$D71))</f>
        <v>2.8414699667522497E-2</v>
      </c>
      <c r="F71" s="20">
        <f>IF(D71="SING",0,Model!$W$29*((drdp!C71+drdp!L71)*XYM3!$B71+(drdp!F71+drdp!O71)*XYM3!$C71+(drdp!I71+drdp!R71)*XYM3!$D71))</f>
        <v>-3.2266277150800504E-3</v>
      </c>
      <c r="G71" s="20">
        <f>IF(D71="SING",0,Model!$W$29*((drdp!D71+drdp!M71)*XYM3!$B71+(drdp!G71+drdp!P71)*XYM3!$C71+(drdp!J71+drdp!S71)*XYM3!$D71))</f>
        <v>-6.2824742567292625E-3</v>
      </c>
      <c r="H71" s="18">
        <f>IF(D71="SING",(Wellpath!K71-Wellpath!K70)/2*Model!$W$29,Model!$W$29*((drdp!B71)*XYM3!$B71+(drdp!E71)*XYM3!$C71+(drdp!H71)*XYM3!$D71))</f>
        <v>1.4207349833761249E-2</v>
      </c>
      <c r="I71" s="18">
        <f>IF(D71="SING",0,Model!$W$29*((drdp!C71)*XYM3!$B71+(drdp!F71)*XYM3!$C71+(drdp!I71)*XYM3!$D71))</f>
        <v>-1.6133138575400252E-3</v>
      </c>
      <c r="J71" s="18">
        <f>IF(D71="SING",0,Model!$W$29*((drdp!D71)*XYM3!$B71+(drdp!G71)*XYM3!$C71+(drdp!J71)*XYM3!$D71))</f>
        <v>-3.1412371283646313E-3</v>
      </c>
      <c r="K71" s="21">
        <f>SUM(E$3:E70)+H71</f>
        <v>3.3007370999096044</v>
      </c>
      <c r="L71" s="21">
        <f>SUM(F$3:F70)+I71</f>
        <v>-4.0709771243581348E-2</v>
      </c>
      <c r="M71" s="21">
        <f>SUM(G$3:G70)+J71</f>
        <v>-0.13336119527540707</v>
      </c>
      <c r="N71" s="19">
        <f t="shared" si="5"/>
        <v>10.894865402719665</v>
      </c>
      <c r="O71" s="19">
        <f t="shared" si="5"/>
        <v>1.6572854747047229E-3</v>
      </c>
      <c r="P71" s="19">
        <f t="shared" si="5"/>
        <v>1.7785208405285257E-2</v>
      </c>
      <c r="Q71" s="19">
        <f t="shared" si="6"/>
        <v>-0.13437225227252211</v>
      </c>
      <c r="R71" s="19">
        <f t="shared" si="7"/>
        <v>-0.44019024493382558</v>
      </c>
      <c r="S71" s="19">
        <f t="shared" si="8"/>
        <v>5.4291037524324039E-3</v>
      </c>
    </row>
    <row r="72" spans="1:19" x14ac:dyDescent="0.25">
      <c r="A72" s="26">
        <f>Wellpath!E72</f>
        <v>2070</v>
      </c>
      <c r="B72" s="22">
        <v>0</v>
      </c>
      <c r="C72" s="22">
        <f>ABS(COS(Wellpath!$L72))*COS(Wellpath!$M72)</f>
        <v>0.13715319795026845</v>
      </c>
      <c r="D72" s="22">
        <f>IF(ABS(Wellpath!$L72)&lt;VerticalInc,"SING",-ABS(COS(Wellpath!$L72))*SIN(Wellpath!$M72)/SIN(Wellpath!$L72))</f>
        <v>-0.60357744506573174</v>
      </c>
      <c r="E72" s="20">
        <f>IF(D72="SING",(Wellpath!K73-Wellpath!K71)/2*Model!$W$29,Model!$W$29*((drdp!B72+drdp!K72)*XYM3!$B72+(drdp!E72+drdp!N72)*XYM3!$C72+(drdp!H72+drdp!Q72)*XYM3!$D72))</f>
        <v>2.6872785844431639E-2</v>
      </c>
      <c r="F72" s="20">
        <f>IF(D72="SING",0,Model!$W$29*((drdp!C72+drdp!L72)*XYM3!$B72+(drdp!F72+drdp!O72)*XYM3!$C72+(drdp!I72+drdp!R72)*XYM3!$D72))</f>
        <v>-3.2607746994374911E-3</v>
      </c>
      <c r="G72" s="20">
        <f>IF(D72="SING",0,Model!$W$29*((drdp!D72+drdp!M72)*XYM3!$B72+(drdp!G72+drdp!P72)*XYM3!$C72+(drdp!J72+drdp!S72)*XYM3!$D72))</f>
        <v>-6.0901086986834517E-3</v>
      </c>
      <c r="H72" s="18">
        <f>IF(D72="SING",(Wellpath!K72-Wellpath!K71)/2*Model!$W$29,Model!$W$29*((drdp!B72)*XYM3!$B72+(drdp!E72)*XYM3!$C72+(drdp!H72)*XYM3!$D72))</f>
        <v>1.3436392922215819E-2</v>
      </c>
      <c r="I72" s="18">
        <f>IF(D72="SING",0,Model!$W$29*((drdp!C72)*XYM3!$B72+(drdp!F72)*XYM3!$C72+(drdp!I72)*XYM3!$D72))</f>
        <v>-1.6303873497187456E-3</v>
      </c>
      <c r="J72" s="18">
        <f>IF(D72="SING",0,Model!$W$29*((drdp!D72)*XYM3!$B72+(drdp!G72)*XYM3!$C72+(drdp!J72)*XYM3!$D72))</f>
        <v>-3.0450543493417258E-3</v>
      </c>
      <c r="K72" s="21">
        <f>SUM(E$3:E71)+H72</f>
        <v>3.328380842665581</v>
      </c>
      <c r="L72" s="21">
        <f>SUM(F$3:F71)+I72</f>
        <v>-4.3953472450840123E-2</v>
      </c>
      <c r="M72" s="21">
        <f>SUM(G$3:G71)+J72</f>
        <v>-0.1395474867531134</v>
      </c>
      <c r="N72" s="19">
        <f t="shared" si="5"/>
        <v>11.078119033823244</v>
      </c>
      <c r="O72" s="19">
        <f t="shared" si="5"/>
        <v>1.9319077404867616E-3</v>
      </c>
      <c r="P72" s="19">
        <f t="shared" si="5"/>
        <v>1.947350105911036E-2</v>
      </c>
      <c r="Q72" s="19">
        <f t="shared" si="6"/>
        <v>-0.14629389567400564</v>
      </c>
      <c r="R72" s="19">
        <f t="shared" si="7"/>
        <v>-0.4644671815511916</v>
      </c>
      <c r="S72" s="19">
        <f t="shared" si="8"/>
        <v>6.1335966145869471E-3</v>
      </c>
    </row>
    <row r="73" spans="1:19" x14ac:dyDescent="0.25">
      <c r="A73" s="26">
        <f>Wellpath!E73</f>
        <v>2100</v>
      </c>
      <c r="B73" s="22">
        <v>0</v>
      </c>
      <c r="C73" s="22">
        <f>ABS(COS(Wellpath!$L73))*COS(Wellpath!$M73)</f>
        <v>0.1294095225512604</v>
      </c>
      <c r="D73" s="22">
        <f>IF(ABS(Wellpath!$L73)&lt;VerticalInc,"SING",-ABS(COS(Wellpath!$L73))*SIN(Wellpath!$M73)/SIN(Wellpath!$L73))</f>
        <v>-0.55767753582520541</v>
      </c>
      <c r="E73" s="20">
        <f>IF(D73="SING",(Wellpath!K74-Wellpath!K72)/2*Model!$W$29,Model!$W$29*((drdp!B73+drdp!K73)*XYM3!$B73+(drdp!E73+drdp!N73)*XYM3!$C73+(drdp!H73+drdp!Q73)*XYM3!$D73))</f>
        <v>2.530307709816814E-2</v>
      </c>
      <c r="F73" s="20">
        <f>IF(D73="SING",0,Model!$W$29*((drdp!C73+drdp!L73)*XYM3!$B73+(drdp!F73+drdp!O73)*XYM3!$C73+(drdp!I73+drdp!R73)*XYM3!$D73))</f>
        <v>-3.2724923474893673E-3</v>
      </c>
      <c r="G73" s="20">
        <f>IF(D73="SING",0,Model!$W$29*((drdp!D73+drdp!M73)*XYM3!$B73+(drdp!G73+drdp!P73)*XYM3!$C73+(drdp!J73+drdp!S73)*XYM3!$D73))</f>
        <v>-5.8680727432332443E-3</v>
      </c>
      <c r="H73" s="18">
        <f>IF(D73="SING",(Wellpath!K73-Wellpath!K72)/2*Model!$W$29,Model!$W$29*((drdp!B73)*XYM3!$B73+(drdp!E73)*XYM3!$C73+(drdp!H73)*XYM3!$D73))</f>
        <v>1.265153854908407E-2</v>
      </c>
      <c r="I73" s="18">
        <f>IF(D73="SING",0,Model!$W$29*((drdp!C73)*XYM3!$B73+(drdp!F73)*XYM3!$C73+(drdp!I73)*XYM3!$D73))</f>
        <v>-1.6362461737446836E-3</v>
      </c>
      <c r="J73" s="18">
        <f>IF(D73="SING",0,Model!$W$29*((drdp!D73)*XYM3!$B73+(drdp!G73)*XYM3!$C73+(drdp!J73)*XYM3!$D73))</f>
        <v>-2.9340363716166221E-3</v>
      </c>
      <c r="K73" s="21">
        <f>SUM(E$3:E72)+H73</f>
        <v>3.354468774136881</v>
      </c>
      <c r="L73" s="21">
        <f>SUM(F$3:F72)+I73</f>
        <v>-4.7220105974303553E-2</v>
      </c>
      <c r="M73" s="21">
        <f>SUM(G$3:G72)+J73</f>
        <v>-0.14552657747407177</v>
      </c>
      <c r="N73" s="19">
        <f t="shared" si="5"/>
        <v>11.252460756659389</v>
      </c>
      <c r="O73" s="19">
        <f t="shared" si="5"/>
        <v>2.2297384082244579E-3</v>
      </c>
      <c r="P73" s="19">
        <f t="shared" si="5"/>
        <v>2.1177984751317012E-2</v>
      </c>
      <c r="Q73" s="19">
        <f t="shared" si="6"/>
        <v>-0.15839837100223564</v>
      </c>
      <c r="R73" s="19">
        <f t="shared" si="7"/>
        <v>-0.48816435994378538</v>
      </c>
      <c r="S73" s="19">
        <f t="shared" si="8"/>
        <v>6.871780410403365E-3</v>
      </c>
    </row>
    <row r="74" spans="1:19" x14ac:dyDescent="0.25">
      <c r="A74" s="26">
        <f>Wellpath!E74</f>
        <v>2130</v>
      </c>
      <c r="B74" s="22">
        <v>0</v>
      </c>
      <c r="C74" s="22">
        <f>ABS(COS(Wellpath!$L74))*COS(Wellpath!$M74)</f>
        <v>0.1294095225512604</v>
      </c>
      <c r="D74" s="22">
        <f>IF(ABS(Wellpath!$L74)&lt;VerticalInc,"SING",-ABS(COS(Wellpath!$L74))*SIN(Wellpath!$M74)/SIN(Wellpath!$L74))</f>
        <v>-0.55767753582520541</v>
      </c>
      <c r="E74" s="20">
        <f>IF(D74="SING",(Wellpath!K75-Wellpath!K73)/2*Model!$W$29,Model!$W$29*((drdp!B74+drdp!K74)*XYM3!$B74+(drdp!E74+drdp!N74)*XYM3!$C74+(drdp!H74+drdp!Q74)*XYM3!$D74))</f>
        <v>2.530307709816814E-2</v>
      </c>
      <c r="F74" s="20">
        <f>IF(D74="SING",0,Model!$W$29*((drdp!C74+drdp!L74)*XYM3!$B74+(drdp!F74+drdp!O74)*XYM3!$C74+(drdp!I74+drdp!R74)*XYM3!$D74))</f>
        <v>-3.2724923474893673E-3</v>
      </c>
      <c r="G74" s="20">
        <f>IF(D74="SING",0,Model!$W$29*((drdp!D74+drdp!M74)*XYM3!$B74+(drdp!G74+drdp!P74)*XYM3!$C74+(drdp!J74+drdp!S74)*XYM3!$D74))</f>
        <v>-5.8680727432332443E-3</v>
      </c>
      <c r="H74" s="18">
        <f>IF(D74="SING",(Wellpath!K74-Wellpath!K73)/2*Model!$W$29,Model!$W$29*((drdp!B74)*XYM3!$B74+(drdp!E74)*XYM3!$C74+(drdp!H74)*XYM3!$D74))</f>
        <v>1.265153854908407E-2</v>
      </c>
      <c r="I74" s="18">
        <f>IF(D74="SING",0,Model!$W$29*((drdp!C74)*XYM3!$B74+(drdp!F74)*XYM3!$C74+(drdp!I74)*XYM3!$D74))</f>
        <v>-1.6362461737446836E-3</v>
      </c>
      <c r="J74" s="18">
        <f>IF(D74="SING",0,Model!$W$29*((drdp!D74)*XYM3!$B74+(drdp!G74)*XYM3!$C74+(drdp!J74)*XYM3!$D74))</f>
        <v>-2.9340363716166221E-3</v>
      </c>
      <c r="K74" s="21">
        <f>SUM(E$3:E73)+H74</f>
        <v>3.379771851235049</v>
      </c>
      <c r="L74" s="21">
        <f>SUM(F$3:F73)+I74</f>
        <v>-5.0492598321792918E-2</v>
      </c>
      <c r="M74" s="21">
        <f>SUM(G$3:G73)+J74</f>
        <v>-0.15139465021730503</v>
      </c>
      <c r="N74" s="19">
        <f t="shared" si="5"/>
        <v>11.42285776640079</v>
      </c>
      <c r="O74" s="19">
        <f t="shared" si="5"/>
        <v>2.5495024852859251E-3</v>
      </c>
      <c r="P74" s="19">
        <f t="shared" si="5"/>
        <v>2.2920340114420137E-2</v>
      </c>
      <c r="Q74" s="19">
        <f t="shared" si="6"/>
        <v>-0.17065346250371377</v>
      </c>
      <c r="R74" s="19">
        <f t="shared" si="7"/>
        <v>-0.51167937723202372</v>
      </c>
      <c r="S74" s="19">
        <f t="shared" si="8"/>
        <v>7.6443092614907216E-3</v>
      </c>
    </row>
    <row r="75" spans="1:19" x14ac:dyDescent="0.25">
      <c r="A75" s="26">
        <f>Wellpath!E75</f>
        <v>2160</v>
      </c>
      <c r="B75" s="22">
        <v>0</v>
      </c>
      <c r="C75" s="22">
        <f>ABS(COS(Wellpath!$L75))*COS(Wellpath!$M75)</f>
        <v>0.1294095225512604</v>
      </c>
      <c r="D75" s="22">
        <f>IF(ABS(Wellpath!$L75)&lt;VerticalInc,"SING",-ABS(COS(Wellpath!$L75))*SIN(Wellpath!$M75)/SIN(Wellpath!$L75))</f>
        <v>-0.55767753582520541</v>
      </c>
      <c r="E75" s="20">
        <f>IF(D75="SING",(Wellpath!K76-Wellpath!K74)/2*Model!$W$29,Model!$W$29*((drdp!B75+drdp!K75)*XYM3!$B75+(drdp!E75+drdp!N75)*XYM3!$C75+(drdp!H75+drdp!Q75)*XYM3!$D75))</f>
        <v>2.530307709816814E-2</v>
      </c>
      <c r="F75" s="20">
        <f>IF(D75="SING",0,Model!$W$29*((drdp!C75+drdp!L75)*XYM3!$B75+(drdp!F75+drdp!O75)*XYM3!$C75+(drdp!I75+drdp!R75)*XYM3!$D75))</f>
        <v>-3.2724923474893673E-3</v>
      </c>
      <c r="G75" s="20">
        <f>IF(D75="SING",0,Model!$W$29*((drdp!D75+drdp!M75)*XYM3!$B75+(drdp!G75+drdp!P75)*XYM3!$C75+(drdp!J75+drdp!S75)*XYM3!$D75))</f>
        <v>-5.8680727432332443E-3</v>
      </c>
      <c r="H75" s="18">
        <f>IF(D75="SING",(Wellpath!K75-Wellpath!K74)/2*Model!$W$29,Model!$W$29*((drdp!B75)*XYM3!$B75+(drdp!E75)*XYM3!$C75+(drdp!H75)*XYM3!$D75))</f>
        <v>1.265153854908407E-2</v>
      </c>
      <c r="I75" s="18">
        <f>IF(D75="SING",0,Model!$W$29*((drdp!C75)*XYM3!$B75+(drdp!F75)*XYM3!$C75+(drdp!I75)*XYM3!$D75))</f>
        <v>-1.6362461737446836E-3</v>
      </c>
      <c r="J75" s="18">
        <f>IF(D75="SING",0,Model!$W$29*((drdp!D75)*XYM3!$B75+(drdp!G75)*XYM3!$C75+(drdp!J75)*XYM3!$D75))</f>
        <v>-2.9340363716166221E-3</v>
      </c>
      <c r="K75" s="21">
        <f>SUM(E$3:E74)+H75</f>
        <v>3.4050749283332169</v>
      </c>
      <c r="L75" s="21">
        <f>SUM(F$3:F74)+I75</f>
        <v>-5.3765090669282284E-2</v>
      </c>
      <c r="M75" s="21">
        <f>SUM(G$3:G74)+J75</f>
        <v>-0.15726272296053828</v>
      </c>
      <c r="N75" s="19">
        <f t="shared" si="5"/>
        <v>11.594535267563462</v>
      </c>
      <c r="O75" s="19">
        <f t="shared" si="5"/>
        <v>2.8906849746761451E-3</v>
      </c>
      <c r="P75" s="19">
        <f t="shared" si="5"/>
        <v>2.4731564032963015E-2</v>
      </c>
      <c r="Q75" s="19">
        <f t="shared" si="6"/>
        <v>-0.18307416225753528</v>
      </c>
      <c r="R75" s="19">
        <f t="shared" si="7"/>
        <v>-0.53549135511434143</v>
      </c>
      <c r="S75" s="19">
        <f t="shared" si="8"/>
        <v>8.4552445588715608E-3</v>
      </c>
    </row>
    <row r="76" spans="1:19" x14ac:dyDescent="0.25">
      <c r="A76" s="26">
        <f>Wellpath!E76</f>
        <v>2190</v>
      </c>
      <c r="B76" s="22">
        <v>0</v>
      </c>
      <c r="C76" s="22">
        <f>ABS(COS(Wellpath!$L76))*COS(Wellpath!$M76)</f>
        <v>0.1294095225512604</v>
      </c>
      <c r="D76" s="22">
        <f>IF(ABS(Wellpath!$L76)&lt;VerticalInc,"SING",-ABS(COS(Wellpath!$L76))*SIN(Wellpath!$M76)/SIN(Wellpath!$L76))</f>
        <v>-0.55767753582520541</v>
      </c>
      <c r="E76" s="20">
        <f>IF(D76="SING",(Wellpath!K77-Wellpath!K75)/2*Model!$W$29,Model!$W$29*((drdp!B76+drdp!K76)*XYM3!$B76+(drdp!E76+drdp!N76)*XYM3!$C76+(drdp!H76+drdp!Q76)*XYM3!$D76))</f>
        <v>2.530307709816814E-2</v>
      </c>
      <c r="F76" s="20">
        <f>IF(D76="SING",0,Model!$W$29*((drdp!C76+drdp!L76)*XYM3!$B76+(drdp!F76+drdp!O76)*XYM3!$C76+(drdp!I76+drdp!R76)*XYM3!$D76))</f>
        <v>-3.2724923474893673E-3</v>
      </c>
      <c r="G76" s="20">
        <f>IF(D76="SING",0,Model!$W$29*((drdp!D76+drdp!M76)*XYM3!$B76+(drdp!G76+drdp!P76)*XYM3!$C76+(drdp!J76+drdp!S76)*XYM3!$D76))</f>
        <v>-5.8680727432332443E-3</v>
      </c>
      <c r="H76" s="18">
        <f>IF(D76="SING",(Wellpath!K76-Wellpath!K75)/2*Model!$W$29,Model!$W$29*((drdp!B76)*XYM3!$B76+(drdp!E76)*XYM3!$C76+(drdp!H76)*XYM3!$D76))</f>
        <v>1.265153854908407E-2</v>
      </c>
      <c r="I76" s="18">
        <f>IF(D76="SING",0,Model!$W$29*((drdp!C76)*XYM3!$B76+(drdp!F76)*XYM3!$C76+(drdp!I76)*XYM3!$D76))</f>
        <v>-1.6362461737446836E-3</v>
      </c>
      <c r="J76" s="18">
        <f>IF(D76="SING",0,Model!$W$29*((drdp!D76)*XYM3!$B76+(drdp!G76)*XYM3!$C76+(drdp!J76)*XYM3!$D76))</f>
        <v>-2.9340363716166221E-3</v>
      </c>
      <c r="K76" s="21">
        <f>SUM(E$3:E75)+H76</f>
        <v>3.4303780054313848</v>
      </c>
      <c r="L76" s="21">
        <f>SUM(F$3:F75)+I76</f>
        <v>-5.7037583016771649E-2</v>
      </c>
      <c r="M76" s="21">
        <f>SUM(G$3:G75)+J76</f>
        <v>-0.16313079570377154</v>
      </c>
      <c r="N76" s="19">
        <f t="shared" si="5"/>
        <v>11.767493260147406</v>
      </c>
      <c r="O76" s="19">
        <f t="shared" si="5"/>
        <v>3.2532858763951178E-3</v>
      </c>
      <c r="P76" s="19">
        <f t="shared" si="5"/>
        <v>2.6611656506945646E-2</v>
      </c>
      <c r="Q76" s="19">
        <f t="shared" si="6"/>
        <v>-0.19566047026370015</v>
      </c>
      <c r="R76" s="19">
        <f t="shared" si="7"/>
        <v>-0.55960029359073848</v>
      </c>
      <c r="S76" s="19">
        <f t="shared" si="8"/>
        <v>9.3045863025458843E-3</v>
      </c>
    </row>
    <row r="77" spans="1:19" x14ac:dyDescent="0.25">
      <c r="A77" s="26">
        <f>Wellpath!E77</f>
        <v>2220</v>
      </c>
      <c r="B77" s="22">
        <v>0</v>
      </c>
      <c r="C77" s="22">
        <f>ABS(COS(Wellpath!$L77))*COS(Wellpath!$M77)</f>
        <v>0.1294095225512604</v>
      </c>
      <c r="D77" s="22">
        <f>IF(ABS(Wellpath!$L77)&lt;VerticalInc,"SING",-ABS(COS(Wellpath!$L77))*SIN(Wellpath!$M77)/SIN(Wellpath!$L77))</f>
        <v>-0.55767753582520541</v>
      </c>
      <c r="E77" s="20">
        <f>IF(D77="SING",(Wellpath!K78-Wellpath!K76)/2*Model!$W$29,Model!$W$29*((drdp!B77+drdp!K77)*XYM3!$B77+(drdp!E77+drdp!N77)*XYM3!$C77+(drdp!H77+drdp!Q77)*XYM3!$D77))</f>
        <v>2.530307709816814E-2</v>
      </c>
      <c r="F77" s="20">
        <f>IF(D77="SING",0,Model!$W$29*((drdp!C77+drdp!L77)*XYM3!$B77+(drdp!F77+drdp!O77)*XYM3!$C77+(drdp!I77+drdp!R77)*XYM3!$D77))</f>
        <v>-3.2724923474893673E-3</v>
      </c>
      <c r="G77" s="20">
        <f>IF(D77="SING",0,Model!$W$29*((drdp!D77+drdp!M77)*XYM3!$B77+(drdp!G77+drdp!P77)*XYM3!$C77+(drdp!J77+drdp!S77)*XYM3!$D77))</f>
        <v>-5.8680727432332443E-3</v>
      </c>
      <c r="H77" s="18">
        <f>IF(D77="SING",(Wellpath!K77-Wellpath!K76)/2*Model!$W$29,Model!$W$29*((drdp!B77)*XYM3!$B77+(drdp!E77)*XYM3!$C77+(drdp!H77)*XYM3!$D77))</f>
        <v>1.265153854908407E-2</v>
      </c>
      <c r="I77" s="18">
        <f>IF(D77="SING",0,Model!$W$29*((drdp!C77)*XYM3!$B77+(drdp!F77)*XYM3!$C77+(drdp!I77)*XYM3!$D77))</f>
        <v>-1.6362461737446836E-3</v>
      </c>
      <c r="J77" s="18">
        <f>IF(D77="SING",0,Model!$W$29*((drdp!D77)*XYM3!$B77+(drdp!G77)*XYM3!$C77+(drdp!J77)*XYM3!$D77))</f>
        <v>-2.9340363716166221E-3</v>
      </c>
      <c r="K77" s="21">
        <f>SUM(E$3:E76)+H77</f>
        <v>3.4556810825295528</v>
      </c>
      <c r="L77" s="21">
        <f>SUM(F$3:F76)+I77</f>
        <v>-6.0310075364261015E-2</v>
      </c>
      <c r="M77" s="21">
        <f>SUM(G$3:G76)+J77</f>
        <v>-0.16899886844700479</v>
      </c>
      <c r="N77" s="19">
        <f t="shared" si="5"/>
        <v>11.941731744152621</v>
      </c>
      <c r="O77" s="19">
        <f t="shared" si="5"/>
        <v>3.6373051904428433E-3</v>
      </c>
      <c r="P77" s="19">
        <f t="shared" si="5"/>
        <v>2.856061753636803E-2</v>
      </c>
      <c r="Q77" s="19">
        <f t="shared" si="6"/>
        <v>-0.20841238652220842</v>
      </c>
      <c r="R77" s="19">
        <f t="shared" si="7"/>
        <v>-0.58400619266121501</v>
      </c>
      <c r="S77" s="19">
        <f t="shared" si="8"/>
        <v>1.0192334492513692E-2</v>
      </c>
    </row>
    <row r="78" spans="1:19" x14ac:dyDescent="0.25">
      <c r="A78" s="26">
        <f>Wellpath!E78</f>
        <v>2250</v>
      </c>
      <c r="B78" s="22">
        <v>0</v>
      </c>
      <c r="C78" s="22">
        <f>ABS(COS(Wellpath!$L78))*COS(Wellpath!$M78)</f>
        <v>0.1294095225512604</v>
      </c>
      <c r="D78" s="22">
        <f>IF(ABS(Wellpath!$L78)&lt;VerticalInc,"SING",-ABS(COS(Wellpath!$L78))*SIN(Wellpath!$M78)/SIN(Wellpath!$L78))</f>
        <v>-0.55767753582520541</v>
      </c>
      <c r="E78" s="20">
        <f>IF(D78="SING",(Wellpath!K79-Wellpath!K77)/2*Model!$W$29,Model!$W$29*((drdp!B78+drdp!K78)*XYM3!$B78+(drdp!E78+drdp!N78)*XYM3!$C78+(drdp!H78+drdp!Q78)*XYM3!$D78))</f>
        <v>2.530307709816814E-2</v>
      </c>
      <c r="F78" s="20">
        <f>IF(D78="SING",0,Model!$W$29*((drdp!C78+drdp!L78)*XYM3!$B78+(drdp!F78+drdp!O78)*XYM3!$C78+(drdp!I78+drdp!R78)*XYM3!$D78))</f>
        <v>-3.2724923474893673E-3</v>
      </c>
      <c r="G78" s="20">
        <f>IF(D78="SING",0,Model!$W$29*((drdp!D78+drdp!M78)*XYM3!$B78+(drdp!G78+drdp!P78)*XYM3!$C78+(drdp!J78+drdp!S78)*XYM3!$D78))</f>
        <v>-5.8680727432332443E-3</v>
      </c>
      <c r="H78" s="18">
        <f>IF(D78="SING",(Wellpath!K78-Wellpath!K77)/2*Model!$W$29,Model!$W$29*((drdp!B78)*XYM3!$B78+(drdp!E78)*XYM3!$C78+(drdp!H78)*XYM3!$D78))</f>
        <v>1.265153854908407E-2</v>
      </c>
      <c r="I78" s="18">
        <f>IF(D78="SING",0,Model!$W$29*((drdp!C78)*XYM3!$B78+(drdp!F78)*XYM3!$C78+(drdp!I78)*XYM3!$D78))</f>
        <v>-1.6362461737446836E-3</v>
      </c>
      <c r="J78" s="18">
        <f>IF(D78="SING",0,Model!$W$29*((drdp!D78)*XYM3!$B78+(drdp!G78)*XYM3!$C78+(drdp!J78)*XYM3!$D78))</f>
        <v>-2.9340363716166221E-3</v>
      </c>
      <c r="K78" s="21">
        <f>SUM(E$3:E77)+H78</f>
        <v>3.4809841596277207</v>
      </c>
      <c r="L78" s="21">
        <f>SUM(F$3:F77)+I78</f>
        <v>-6.3582567711750373E-2</v>
      </c>
      <c r="M78" s="21">
        <f>SUM(G$3:G77)+J78</f>
        <v>-0.17486694119023805</v>
      </c>
      <c r="N78" s="19">
        <f t="shared" si="5"/>
        <v>12.117250719579109</v>
      </c>
      <c r="O78" s="19">
        <f t="shared" si="5"/>
        <v>4.0427429168193212E-3</v>
      </c>
      <c r="P78" s="19">
        <f t="shared" si="5"/>
        <v>3.057844712123017E-2</v>
      </c>
      <c r="Q78" s="19">
        <f t="shared" si="6"/>
        <v>-0.22132991103306002</v>
      </c>
      <c r="R78" s="19">
        <f t="shared" si="7"/>
        <v>-0.60870905232577088</v>
      </c>
      <c r="S78" s="19">
        <f t="shared" si="8"/>
        <v>1.1118489128774981E-2</v>
      </c>
    </row>
    <row r="79" spans="1:19" x14ac:dyDescent="0.25">
      <c r="A79" s="26">
        <f>Wellpath!E79</f>
        <v>2280</v>
      </c>
      <c r="B79" s="22">
        <v>0</v>
      </c>
      <c r="C79" s="22">
        <f>ABS(COS(Wellpath!$L79))*COS(Wellpath!$M79)</f>
        <v>0.1294095225512604</v>
      </c>
      <c r="D79" s="22">
        <f>IF(ABS(Wellpath!$L79)&lt;VerticalInc,"SING",-ABS(COS(Wellpath!$L79))*SIN(Wellpath!$M79)/SIN(Wellpath!$L79))</f>
        <v>-0.55767753582520541</v>
      </c>
      <c r="E79" s="20">
        <f>IF(D79="SING",(Wellpath!K80-Wellpath!K78)/2*Model!$W$29,Model!$W$29*((drdp!B79+drdp!K79)*XYM3!$B79+(drdp!E79+drdp!N79)*XYM3!$C79+(drdp!H79+drdp!Q79)*XYM3!$D79))</f>
        <v>2.530307709816814E-2</v>
      </c>
      <c r="F79" s="20">
        <f>IF(D79="SING",0,Model!$W$29*((drdp!C79+drdp!L79)*XYM3!$B79+(drdp!F79+drdp!O79)*XYM3!$C79+(drdp!I79+drdp!R79)*XYM3!$D79))</f>
        <v>-3.2724923474893673E-3</v>
      </c>
      <c r="G79" s="20">
        <f>IF(D79="SING",0,Model!$W$29*((drdp!D79+drdp!M79)*XYM3!$B79+(drdp!G79+drdp!P79)*XYM3!$C79+(drdp!J79+drdp!S79)*XYM3!$D79))</f>
        <v>-5.8680727432332443E-3</v>
      </c>
      <c r="H79" s="18">
        <f>IF(D79="SING",(Wellpath!K79-Wellpath!K78)/2*Model!$W$29,Model!$W$29*((drdp!B79)*XYM3!$B79+(drdp!E79)*XYM3!$C79+(drdp!H79)*XYM3!$D79))</f>
        <v>1.265153854908407E-2</v>
      </c>
      <c r="I79" s="18">
        <f>IF(D79="SING",0,Model!$W$29*((drdp!C79)*XYM3!$B79+(drdp!F79)*XYM3!$C79+(drdp!I79)*XYM3!$D79))</f>
        <v>-1.6362461737446836E-3</v>
      </c>
      <c r="J79" s="18">
        <f>IF(D79="SING",0,Model!$W$29*((drdp!D79)*XYM3!$B79+(drdp!G79)*XYM3!$C79+(drdp!J79)*XYM3!$D79))</f>
        <v>-2.9340363716166221E-3</v>
      </c>
      <c r="K79" s="21">
        <f>SUM(E$3:E78)+H79</f>
        <v>3.5062872367258886</v>
      </c>
      <c r="L79" s="21">
        <f>SUM(F$3:F78)+I79</f>
        <v>-6.6855060059239746E-2</v>
      </c>
      <c r="M79" s="21">
        <f>SUM(G$3:G78)+J79</f>
        <v>-0.1807350139334713</v>
      </c>
      <c r="N79" s="19">
        <f t="shared" si="5"/>
        <v>12.294050186426867</v>
      </c>
      <c r="O79" s="19">
        <f t="shared" si="5"/>
        <v>4.4695990555245532E-3</v>
      </c>
      <c r="P79" s="19">
        <f t="shared" si="5"/>
        <v>3.2665145261532066E-2</v>
      </c>
      <c r="Q79" s="19">
        <f t="shared" si="6"/>
        <v>-0.23441304379625505</v>
      </c>
      <c r="R79" s="19">
        <f t="shared" si="7"/>
        <v>-0.63370887258440611</v>
      </c>
      <c r="S79" s="19">
        <f t="shared" si="8"/>
        <v>1.2083050211329755E-2</v>
      </c>
    </row>
    <row r="80" spans="1:19" x14ac:dyDescent="0.25">
      <c r="A80" s="26">
        <f>Wellpath!E80</f>
        <v>2310</v>
      </c>
      <c r="B80" s="22">
        <v>0</v>
      </c>
      <c r="C80" s="22">
        <f>ABS(COS(Wellpath!$L80))*COS(Wellpath!$M80)</f>
        <v>0.1294095225512604</v>
      </c>
      <c r="D80" s="22">
        <f>IF(ABS(Wellpath!$L80)&lt;VerticalInc,"SING",-ABS(COS(Wellpath!$L80))*SIN(Wellpath!$M80)/SIN(Wellpath!$L80))</f>
        <v>-0.55767753582520541</v>
      </c>
      <c r="E80" s="20">
        <f>IF(D80="SING",(Wellpath!K81-Wellpath!K79)/2*Model!$W$29,Model!$W$29*((drdp!B80+drdp!K80)*XYM3!$B80+(drdp!E80+drdp!N80)*XYM3!$C80+(drdp!H80+drdp!Q80)*XYM3!$D80))</f>
        <v>2.530307709816814E-2</v>
      </c>
      <c r="F80" s="20">
        <f>IF(D80="SING",0,Model!$W$29*((drdp!C80+drdp!L80)*XYM3!$B80+(drdp!F80+drdp!O80)*XYM3!$C80+(drdp!I80+drdp!R80)*XYM3!$D80))</f>
        <v>-3.2724923474893673E-3</v>
      </c>
      <c r="G80" s="20">
        <f>IF(D80="SING",0,Model!$W$29*((drdp!D80+drdp!M80)*XYM3!$B80+(drdp!G80+drdp!P80)*XYM3!$C80+(drdp!J80+drdp!S80)*XYM3!$D80))</f>
        <v>-5.8680727432332443E-3</v>
      </c>
      <c r="H80" s="18">
        <f>IF(D80="SING",(Wellpath!K80-Wellpath!K79)/2*Model!$W$29,Model!$W$29*((drdp!B80)*XYM3!$B80+(drdp!E80)*XYM3!$C80+(drdp!H80)*XYM3!$D80))</f>
        <v>1.265153854908407E-2</v>
      </c>
      <c r="I80" s="18">
        <f>IF(D80="SING",0,Model!$W$29*((drdp!C80)*XYM3!$B80+(drdp!F80)*XYM3!$C80+(drdp!I80)*XYM3!$D80))</f>
        <v>-1.6362461737446836E-3</v>
      </c>
      <c r="J80" s="18">
        <f>IF(D80="SING",0,Model!$W$29*((drdp!D80)*XYM3!$B80+(drdp!G80)*XYM3!$C80+(drdp!J80)*XYM3!$D80))</f>
        <v>-2.9340363716166221E-3</v>
      </c>
      <c r="K80" s="21">
        <f>SUM(E$3:E79)+H80</f>
        <v>3.5315903138240565</v>
      </c>
      <c r="L80" s="21">
        <f>SUM(F$3:F79)+I80</f>
        <v>-7.0127552406729118E-2</v>
      </c>
      <c r="M80" s="21">
        <f>SUM(G$3:G79)+J80</f>
        <v>-0.18660308667670455</v>
      </c>
      <c r="N80" s="19">
        <f t="shared" si="5"/>
        <v>12.472130144695898</v>
      </c>
      <c r="O80" s="19">
        <f t="shared" si="5"/>
        <v>4.9178736065585392E-3</v>
      </c>
      <c r="P80" s="19">
        <f t="shared" si="5"/>
        <v>3.4820711957273716E-2</v>
      </c>
      <c r="Q80" s="19">
        <f t="shared" si="6"/>
        <v>-0.24766178481179346</v>
      </c>
      <c r="R80" s="19">
        <f t="shared" si="7"/>
        <v>-0.6590056534371207</v>
      </c>
      <c r="S80" s="19">
        <f t="shared" si="8"/>
        <v>1.3086017740178015E-2</v>
      </c>
    </row>
    <row r="81" spans="1:19" x14ac:dyDescent="0.25">
      <c r="A81" s="26">
        <f>Wellpath!E81</f>
        <v>2340</v>
      </c>
      <c r="B81" s="22">
        <v>0</v>
      </c>
      <c r="C81" s="22">
        <f>ABS(COS(Wellpath!$L81))*COS(Wellpath!$M81)</f>
        <v>0.1294095225512604</v>
      </c>
      <c r="D81" s="22">
        <f>IF(ABS(Wellpath!$L81)&lt;VerticalInc,"SING",-ABS(COS(Wellpath!$L81))*SIN(Wellpath!$M81)/SIN(Wellpath!$L81))</f>
        <v>-0.55767753582520541</v>
      </c>
      <c r="E81" s="20">
        <f>IF(D81="SING",(Wellpath!K82-Wellpath!K80)/2*Model!$W$29,Model!$W$29*((drdp!B81+drdp!K81)*XYM3!$B81+(drdp!E81+drdp!N81)*XYM3!$C81+(drdp!H81+drdp!Q81)*XYM3!$D81))</f>
        <v>2.530307709816814E-2</v>
      </c>
      <c r="F81" s="20">
        <f>IF(D81="SING",0,Model!$W$29*((drdp!C81+drdp!L81)*XYM3!$B81+(drdp!F81+drdp!O81)*XYM3!$C81+(drdp!I81+drdp!R81)*XYM3!$D81))</f>
        <v>-3.2724923474893673E-3</v>
      </c>
      <c r="G81" s="20">
        <f>IF(D81="SING",0,Model!$W$29*((drdp!D81+drdp!M81)*XYM3!$B81+(drdp!G81+drdp!P81)*XYM3!$C81+(drdp!J81+drdp!S81)*XYM3!$D81))</f>
        <v>-5.8680727432332443E-3</v>
      </c>
      <c r="H81" s="18">
        <f>IF(D81="SING",(Wellpath!K81-Wellpath!K80)/2*Model!$W$29,Model!$W$29*((drdp!B81)*XYM3!$B81+(drdp!E81)*XYM3!$C81+(drdp!H81)*XYM3!$D81))</f>
        <v>1.265153854908407E-2</v>
      </c>
      <c r="I81" s="18">
        <f>IF(D81="SING",0,Model!$W$29*((drdp!C81)*XYM3!$B81+(drdp!F81)*XYM3!$C81+(drdp!I81)*XYM3!$D81))</f>
        <v>-1.6362461737446836E-3</v>
      </c>
      <c r="J81" s="18">
        <f>IF(D81="SING",0,Model!$W$29*((drdp!D81)*XYM3!$B81+(drdp!G81)*XYM3!$C81+(drdp!J81)*XYM3!$D81))</f>
        <v>-2.9340363716166221E-3</v>
      </c>
      <c r="K81" s="21">
        <f>SUM(E$3:E80)+H81</f>
        <v>3.5568933909222245</v>
      </c>
      <c r="L81" s="21">
        <f>SUM(F$3:F80)+I81</f>
        <v>-7.3400044754218491E-2</v>
      </c>
      <c r="M81" s="21">
        <f>SUM(G$3:G80)+J81</f>
        <v>-0.19247115941993781</v>
      </c>
      <c r="N81" s="19">
        <f t="shared" si="5"/>
        <v>12.6514905943862</v>
      </c>
      <c r="O81" s="19">
        <f t="shared" si="5"/>
        <v>5.3875665699212776E-3</v>
      </c>
      <c r="P81" s="19">
        <f t="shared" si="5"/>
        <v>3.7045147208455115E-2</v>
      </c>
      <c r="Q81" s="19">
        <f t="shared" si="6"/>
        <v>-0.26107613407967523</v>
      </c>
      <c r="R81" s="19">
        <f t="shared" si="7"/>
        <v>-0.68459939488391464</v>
      </c>
      <c r="S81" s="19">
        <f t="shared" si="8"/>
        <v>1.4127391715319758E-2</v>
      </c>
    </row>
    <row r="82" spans="1:19" x14ac:dyDescent="0.25">
      <c r="A82" s="26">
        <f>Wellpath!E82</f>
        <v>2370</v>
      </c>
      <c r="B82" s="22">
        <v>0</v>
      </c>
      <c r="C82" s="22">
        <f>ABS(COS(Wellpath!$L82))*COS(Wellpath!$M82)</f>
        <v>0.1294095225512604</v>
      </c>
      <c r="D82" s="22">
        <f>IF(ABS(Wellpath!$L82)&lt;VerticalInc,"SING",-ABS(COS(Wellpath!$L82))*SIN(Wellpath!$M82)/SIN(Wellpath!$L82))</f>
        <v>-0.55767753582520541</v>
      </c>
      <c r="E82" s="20">
        <f>IF(D82="SING",(Wellpath!K83-Wellpath!K81)/2*Model!$W$29,Model!$W$29*((drdp!B82+drdp!K82)*XYM3!$B82+(drdp!E82+drdp!N82)*XYM3!$C82+(drdp!H82+drdp!Q82)*XYM3!$D82))</f>
        <v>2.530307709816814E-2</v>
      </c>
      <c r="F82" s="20">
        <f>IF(D82="SING",0,Model!$W$29*((drdp!C82+drdp!L82)*XYM3!$B82+(drdp!F82+drdp!O82)*XYM3!$C82+(drdp!I82+drdp!R82)*XYM3!$D82))</f>
        <v>-3.2724923474893673E-3</v>
      </c>
      <c r="G82" s="20">
        <f>IF(D82="SING",0,Model!$W$29*((drdp!D82+drdp!M82)*XYM3!$B82+(drdp!G82+drdp!P82)*XYM3!$C82+(drdp!J82+drdp!S82)*XYM3!$D82))</f>
        <v>-5.8680727432332443E-3</v>
      </c>
      <c r="H82" s="18">
        <f>IF(D82="SING",(Wellpath!K82-Wellpath!K81)/2*Model!$W$29,Model!$W$29*((drdp!B82)*XYM3!$B82+(drdp!E82)*XYM3!$C82+(drdp!H82)*XYM3!$D82))</f>
        <v>1.265153854908407E-2</v>
      </c>
      <c r="I82" s="18">
        <f>IF(D82="SING",0,Model!$W$29*((drdp!C82)*XYM3!$B82+(drdp!F82)*XYM3!$C82+(drdp!I82)*XYM3!$D82))</f>
        <v>-1.6362461737446836E-3</v>
      </c>
      <c r="J82" s="18">
        <f>IF(D82="SING",0,Model!$W$29*((drdp!D82)*XYM3!$B82+(drdp!G82)*XYM3!$C82+(drdp!J82)*XYM3!$D82))</f>
        <v>-2.9340363716166221E-3</v>
      </c>
      <c r="K82" s="21">
        <f>SUM(E$3:E81)+H82</f>
        <v>3.5821964680203924</v>
      </c>
      <c r="L82" s="21">
        <f>SUM(F$3:F81)+I82</f>
        <v>-7.6672537101707863E-2</v>
      </c>
      <c r="M82" s="21">
        <f>SUM(G$3:G81)+J82</f>
        <v>-0.19833923216317106</v>
      </c>
      <c r="N82" s="19">
        <f t="shared" si="5"/>
        <v>12.832131535497775</v>
      </c>
      <c r="O82" s="19">
        <f t="shared" si="5"/>
        <v>5.8786779456127692E-3</v>
      </c>
      <c r="P82" s="19">
        <f t="shared" si="5"/>
        <v>3.933845101507627E-2</v>
      </c>
      <c r="Q82" s="19">
        <f t="shared" si="6"/>
        <v>-0.2746560915999004</v>
      </c>
      <c r="R82" s="19">
        <f t="shared" si="7"/>
        <v>-0.71049009692478804</v>
      </c>
      <c r="S82" s="19">
        <f t="shared" si="8"/>
        <v>1.5207172136754984E-2</v>
      </c>
    </row>
    <row r="83" spans="1:19" x14ac:dyDescent="0.25">
      <c r="A83" s="26">
        <f>Wellpath!E83</f>
        <v>2400</v>
      </c>
      <c r="B83" s="22">
        <v>0</v>
      </c>
      <c r="C83" s="22">
        <f>ABS(COS(Wellpath!$L83))*COS(Wellpath!$M83)</f>
        <v>0.1294095225512604</v>
      </c>
      <c r="D83" s="22">
        <f>IF(ABS(Wellpath!$L83)&lt;VerticalInc,"SING",-ABS(COS(Wellpath!$L83))*SIN(Wellpath!$M83)/SIN(Wellpath!$L83))</f>
        <v>-0.55767753582520541</v>
      </c>
      <c r="E83" s="20">
        <f>IF(D83="SING",(Wellpath!K84-Wellpath!K82)/2*Model!$W$29,Model!$W$29*((drdp!B83+drdp!K83)*XYM3!$B83+(drdp!E83+drdp!N83)*XYM3!$C83+(drdp!H83+drdp!Q83)*XYM3!$D83))</f>
        <v>2.530307709816814E-2</v>
      </c>
      <c r="F83" s="20">
        <f>IF(D83="SING",0,Model!$W$29*((drdp!C83+drdp!L83)*XYM3!$B83+(drdp!F83+drdp!O83)*XYM3!$C83+(drdp!I83+drdp!R83)*XYM3!$D83))</f>
        <v>-3.2724923474893673E-3</v>
      </c>
      <c r="G83" s="20">
        <f>IF(D83="SING",0,Model!$W$29*((drdp!D83+drdp!M83)*XYM3!$B83+(drdp!G83+drdp!P83)*XYM3!$C83+(drdp!J83+drdp!S83)*XYM3!$D83))</f>
        <v>-5.8680727432332443E-3</v>
      </c>
      <c r="H83" s="18">
        <f>IF(D83="SING",(Wellpath!K83-Wellpath!K82)/2*Model!$W$29,Model!$W$29*((drdp!B83)*XYM3!$B83+(drdp!E83)*XYM3!$C83+(drdp!H83)*XYM3!$D83))</f>
        <v>1.265153854908407E-2</v>
      </c>
      <c r="I83" s="18">
        <f>IF(D83="SING",0,Model!$W$29*((drdp!C83)*XYM3!$B83+(drdp!F83)*XYM3!$C83+(drdp!I83)*XYM3!$D83))</f>
        <v>-1.6362461737446836E-3</v>
      </c>
      <c r="J83" s="18">
        <f>IF(D83="SING",0,Model!$W$29*((drdp!D83)*XYM3!$B83+(drdp!G83)*XYM3!$C83+(drdp!J83)*XYM3!$D83))</f>
        <v>-2.9340363716166221E-3</v>
      </c>
      <c r="K83" s="21">
        <f>SUM(E$3:E82)+H83</f>
        <v>3.6074995451185603</v>
      </c>
      <c r="L83" s="21">
        <f>SUM(F$3:F82)+I83</f>
        <v>-7.9945029449197236E-2</v>
      </c>
      <c r="M83" s="21">
        <f>SUM(G$3:G82)+J83</f>
        <v>-0.20420730490640432</v>
      </c>
      <c r="N83" s="19">
        <f t="shared" si="5"/>
        <v>13.014052968030619</v>
      </c>
      <c r="O83" s="19">
        <f t="shared" si="5"/>
        <v>6.3912077336330132E-3</v>
      </c>
      <c r="P83" s="19">
        <f t="shared" si="5"/>
        <v>4.1700623377137182E-2</v>
      </c>
      <c r="Q83" s="19">
        <f t="shared" si="6"/>
        <v>-0.28840165737246892</v>
      </c>
      <c r="R83" s="19">
        <f t="shared" si="7"/>
        <v>-0.73667775955974069</v>
      </c>
      <c r="S83" s="19">
        <f t="shared" si="8"/>
        <v>1.6325359004483692E-2</v>
      </c>
    </row>
    <row r="84" spans="1:19" x14ac:dyDescent="0.25">
      <c r="A84" s="26">
        <f>Wellpath!E84</f>
        <v>2430</v>
      </c>
      <c r="B84" s="22">
        <v>0</v>
      </c>
      <c r="C84" s="22">
        <f>ABS(COS(Wellpath!$L84))*COS(Wellpath!$M84)</f>
        <v>0.1294095225512604</v>
      </c>
      <c r="D84" s="22">
        <f>IF(ABS(Wellpath!$L84)&lt;VerticalInc,"SING",-ABS(COS(Wellpath!$L84))*SIN(Wellpath!$M84)/SIN(Wellpath!$L84))</f>
        <v>-0.55767753582520541</v>
      </c>
      <c r="E84" s="20">
        <f>IF(D84="SING",(Wellpath!K85-Wellpath!K83)/2*Model!$W$29,Model!$W$29*((drdp!B84+drdp!K84)*XYM3!$B84+(drdp!E84+drdp!N84)*XYM3!$C84+(drdp!H84+drdp!Q84)*XYM3!$D84))</f>
        <v>2.530307709816814E-2</v>
      </c>
      <c r="F84" s="20">
        <f>IF(D84="SING",0,Model!$W$29*((drdp!C84+drdp!L84)*XYM3!$B84+(drdp!F84+drdp!O84)*XYM3!$C84+(drdp!I84+drdp!R84)*XYM3!$D84))</f>
        <v>-3.2724923474893673E-3</v>
      </c>
      <c r="G84" s="20">
        <f>IF(D84="SING",0,Model!$W$29*((drdp!D84+drdp!M84)*XYM3!$B84+(drdp!G84+drdp!P84)*XYM3!$C84+(drdp!J84+drdp!S84)*XYM3!$D84))</f>
        <v>-5.8680727432332443E-3</v>
      </c>
      <c r="H84" s="18">
        <f>IF(D84="SING",(Wellpath!K84-Wellpath!K83)/2*Model!$W$29,Model!$W$29*((drdp!B84)*XYM3!$B84+(drdp!E84)*XYM3!$C84+(drdp!H84)*XYM3!$D84))</f>
        <v>1.265153854908407E-2</v>
      </c>
      <c r="I84" s="18">
        <f>IF(D84="SING",0,Model!$W$29*((drdp!C84)*XYM3!$B84+(drdp!F84)*XYM3!$C84+(drdp!I84)*XYM3!$D84))</f>
        <v>-1.6362461737446836E-3</v>
      </c>
      <c r="J84" s="18">
        <f>IF(D84="SING",0,Model!$W$29*((drdp!D84)*XYM3!$B84+(drdp!G84)*XYM3!$C84+(drdp!J84)*XYM3!$D84))</f>
        <v>-2.9340363716166221E-3</v>
      </c>
      <c r="K84" s="21">
        <f>SUM(E$3:E83)+H84</f>
        <v>3.6328026222167282</v>
      </c>
      <c r="L84" s="21">
        <f>SUM(F$3:F83)+I84</f>
        <v>-8.3217521796686608E-2</v>
      </c>
      <c r="M84" s="21">
        <f>SUM(G$3:G83)+J84</f>
        <v>-0.21007537764963757</v>
      </c>
      <c r="N84" s="19">
        <f t="shared" si="5"/>
        <v>13.197254891984736</v>
      </c>
      <c r="O84" s="19">
        <f t="shared" si="5"/>
        <v>6.9251559339820103E-3</v>
      </c>
      <c r="P84" s="19">
        <f t="shared" si="5"/>
        <v>4.4131664294637843E-2</v>
      </c>
      <c r="Q84" s="19">
        <f t="shared" si="6"/>
        <v>-0.30231283139738085</v>
      </c>
      <c r="R84" s="19">
        <f t="shared" si="7"/>
        <v>-0.7631623827887728</v>
      </c>
      <c r="S84" s="19">
        <f t="shared" si="8"/>
        <v>1.7481952318505887E-2</v>
      </c>
    </row>
    <row r="85" spans="1:19" x14ac:dyDescent="0.25">
      <c r="A85" s="26">
        <f>Wellpath!E85</f>
        <v>2460</v>
      </c>
      <c r="B85" s="22">
        <v>0</v>
      </c>
      <c r="C85" s="22">
        <f>ABS(COS(Wellpath!$L85))*COS(Wellpath!$M85)</f>
        <v>0.1294095225512604</v>
      </c>
      <c r="D85" s="22">
        <f>IF(ABS(Wellpath!$L85)&lt;VerticalInc,"SING",-ABS(COS(Wellpath!$L85))*SIN(Wellpath!$M85)/SIN(Wellpath!$L85))</f>
        <v>-0.55767753582520541</v>
      </c>
      <c r="E85" s="20">
        <f>IF(D85="SING",(Wellpath!K86-Wellpath!K84)/2*Model!$W$29,Model!$W$29*((drdp!B85+drdp!K85)*XYM3!$B85+(drdp!E85+drdp!N85)*XYM3!$C85+(drdp!H85+drdp!Q85)*XYM3!$D85))</f>
        <v>2.530307709816814E-2</v>
      </c>
      <c r="F85" s="20">
        <f>IF(D85="SING",0,Model!$W$29*((drdp!C85+drdp!L85)*XYM3!$B85+(drdp!F85+drdp!O85)*XYM3!$C85+(drdp!I85+drdp!R85)*XYM3!$D85))</f>
        <v>-3.2724923474893673E-3</v>
      </c>
      <c r="G85" s="20">
        <f>IF(D85="SING",0,Model!$W$29*((drdp!D85+drdp!M85)*XYM3!$B85+(drdp!G85+drdp!P85)*XYM3!$C85+(drdp!J85+drdp!S85)*XYM3!$D85))</f>
        <v>-5.8680727432332443E-3</v>
      </c>
      <c r="H85" s="18">
        <f>IF(D85="SING",(Wellpath!K85-Wellpath!K84)/2*Model!$W$29,Model!$W$29*((drdp!B85)*XYM3!$B85+(drdp!E85)*XYM3!$C85+(drdp!H85)*XYM3!$D85))</f>
        <v>1.265153854908407E-2</v>
      </c>
      <c r="I85" s="18">
        <f>IF(D85="SING",0,Model!$W$29*((drdp!C85)*XYM3!$B85+(drdp!F85)*XYM3!$C85+(drdp!I85)*XYM3!$D85))</f>
        <v>-1.6362461737446836E-3</v>
      </c>
      <c r="J85" s="18">
        <f>IF(D85="SING",0,Model!$W$29*((drdp!D85)*XYM3!$B85+(drdp!G85)*XYM3!$C85+(drdp!J85)*XYM3!$D85))</f>
        <v>-2.9340363716166221E-3</v>
      </c>
      <c r="K85" s="21">
        <f>SUM(E$3:E84)+H85</f>
        <v>3.6581056993148962</v>
      </c>
      <c r="L85" s="21">
        <f>SUM(F$3:F84)+I85</f>
        <v>-8.6490014144175981E-2</v>
      </c>
      <c r="M85" s="21">
        <f>SUM(G$3:G84)+J85</f>
        <v>-0.21594345039287083</v>
      </c>
      <c r="N85" s="19">
        <f t="shared" si="5"/>
        <v>13.381737307360126</v>
      </c>
      <c r="O85" s="19">
        <f t="shared" si="5"/>
        <v>7.4805225466597616E-3</v>
      </c>
      <c r="P85" s="19">
        <f t="shared" si="5"/>
        <v>4.6631573767578267E-2</v>
      </c>
      <c r="Q85" s="19">
        <f t="shared" si="6"/>
        <v>-0.31638961367463614</v>
      </c>
      <c r="R85" s="19">
        <f t="shared" si="7"/>
        <v>-0.78994396661188437</v>
      </c>
      <c r="S85" s="19">
        <f t="shared" si="8"/>
        <v>1.8676952078821561E-2</v>
      </c>
    </row>
    <row r="86" spans="1:19" x14ac:dyDescent="0.25">
      <c r="A86" s="26">
        <f>Wellpath!E86</f>
        <v>2490</v>
      </c>
      <c r="B86" s="22">
        <v>0</v>
      </c>
      <c r="C86" s="22">
        <f>ABS(COS(Wellpath!$L86))*COS(Wellpath!$M86)</f>
        <v>0.1294095225512604</v>
      </c>
      <c r="D86" s="22">
        <f>IF(ABS(Wellpath!$L86)&lt;VerticalInc,"SING",-ABS(COS(Wellpath!$L86))*SIN(Wellpath!$M86)/SIN(Wellpath!$L86))</f>
        <v>-0.55767753582520541</v>
      </c>
      <c r="E86" s="20">
        <f>IF(D86="SING",(Wellpath!K87-Wellpath!K85)/2*Model!$W$29,Model!$W$29*((drdp!B86+drdp!K86)*XYM3!$B86+(drdp!E86+drdp!N86)*XYM3!$C86+(drdp!H86+drdp!Q86)*XYM3!$D86))</f>
        <v>2.530307709816814E-2</v>
      </c>
      <c r="F86" s="20">
        <f>IF(D86="SING",0,Model!$W$29*((drdp!C86+drdp!L86)*XYM3!$B86+(drdp!F86+drdp!O86)*XYM3!$C86+(drdp!I86+drdp!R86)*XYM3!$D86))</f>
        <v>-3.2724923474893673E-3</v>
      </c>
      <c r="G86" s="20">
        <f>IF(D86="SING",0,Model!$W$29*((drdp!D86+drdp!M86)*XYM3!$B86+(drdp!G86+drdp!P86)*XYM3!$C86+(drdp!J86+drdp!S86)*XYM3!$D86))</f>
        <v>-5.8680727432332443E-3</v>
      </c>
      <c r="H86" s="18">
        <f>IF(D86="SING",(Wellpath!K86-Wellpath!K85)/2*Model!$W$29,Model!$W$29*((drdp!B86)*XYM3!$B86+(drdp!E86)*XYM3!$C86+(drdp!H86)*XYM3!$D86))</f>
        <v>1.265153854908407E-2</v>
      </c>
      <c r="I86" s="18">
        <f>IF(D86="SING",0,Model!$W$29*((drdp!C86)*XYM3!$B86+(drdp!F86)*XYM3!$C86+(drdp!I86)*XYM3!$D86))</f>
        <v>-1.6362461737446836E-3</v>
      </c>
      <c r="J86" s="18">
        <f>IF(D86="SING",0,Model!$W$29*((drdp!D86)*XYM3!$B86+(drdp!G86)*XYM3!$C86+(drdp!J86)*XYM3!$D86))</f>
        <v>-2.9340363716166221E-3</v>
      </c>
      <c r="K86" s="21">
        <f>SUM(E$3:E85)+H86</f>
        <v>3.6834087764130641</v>
      </c>
      <c r="L86" s="21">
        <f>SUM(F$3:F85)+I86</f>
        <v>-8.9762506491665353E-2</v>
      </c>
      <c r="M86" s="21">
        <f>SUM(G$3:G85)+J86</f>
        <v>-0.22181152313610408</v>
      </c>
      <c r="N86" s="19">
        <f t="shared" si="5"/>
        <v>13.567500214156786</v>
      </c>
      <c r="O86" s="19">
        <f t="shared" si="5"/>
        <v>8.0573075716662643E-3</v>
      </c>
      <c r="P86" s="19">
        <f t="shared" si="5"/>
        <v>4.9200351795958434E-2</v>
      </c>
      <c r="Q86" s="19">
        <f t="shared" si="6"/>
        <v>-0.33063200420423478</v>
      </c>
      <c r="R86" s="19">
        <f t="shared" si="7"/>
        <v>-0.81702251102907519</v>
      </c>
      <c r="S86" s="19">
        <f t="shared" si="8"/>
        <v>1.9910358285430724E-2</v>
      </c>
    </row>
    <row r="87" spans="1:19" x14ac:dyDescent="0.25">
      <c r="A87" s="26">
        <f>Wellpath!E87</f>
        <v>2520</v>
      </c>
      <c r="B87" s="22">
        <v>0</v>
      </c>
      <c r="C87" s="22">
        <f>ABS(COS(Wellpath!$L87))*COS(Wellpath!$M87)</f>
        <v>0.1294095225512604</v>
      </c>
      <c r="D87" s="22">
        <f>IF(ABS(Wellpath!$L87)&lt;VerticalInc,"SING",-ABS(COS(Wellpath!$L87))*SIN(Wellpath!$M87)/SIN(Wellpath!$L87))</f>
        <v>-0.55767753582520541</v>
      </c>
      <c r="E87" s="20">
        <f>IF(D87="SING",(Wellpath!K88-Wellpath!K86)/2*Model!$W$29,Model!$W$29*((drdp!B87+drdp!K87)*XYM3!$B87+(drdp!E87+drdp!N87)*XYM3!$C87+(drdp!H87+drdp!Q87)*XYM3!$D87))</f>
        <v>2.530307709816814E-2</v>
      </c>
      <c r="F87" s="20">
        <f>IF(D87="SING",0,Model!$W$29*((drdp!C87+drdp!L87)*XYM3!$B87+(drdp!F87+drdp!O87)*XYM3!$C87+(drdp!I87+drdp!R87)*XYM3!$D87))</f>
        <v>-3.2724923474893673E-3</v>
      </c>
      <c r="G87" s="20">
        <f>IF(D87="SING",0,Model!$W$29*((drdp!D87+drdp!M87)*XYM3!$B87+(drdp!G87+drdp!P87)*XYM3!$C87+(drdp!J87+drdp!S87)*XYM3!$D87))</f>
        <v>-5.8680727432332443E-3</v>
      </c>
      <c r="H87" s="18">
        <f>IF(D87="SING",(Wellpath!K87-Wellpath!K86)/2*Model!$W$29,Model!$W$29*((drdp!B87)*XYM3!$B87+(drdp!E87)*XYM3!$C87+(drdp!H87)*XYM3!$D87))</f>
        <v>1.265153854908407E-2</v>
      </c>
      <c r="I87" s="18">
        <f>IF(D87="SING",0,Model!$W$29*((drdp!C87)*XYM3!$B87+(drdp!F87)*XYM3!$C87+(drdp!I87)*XYM3!$D87))</f>
        <v>-1.6362461737446836E-3</v>
      </c>
      <c r="J87" s="18">
        <f>IF(D87="SING",0,Model!$W$29*((drdp!D87)*XYM3!$B87+(drdp!G87)*XYM3!$C87+(drdp!J87)*XYM3!$D87))</f>
        <v>-2.9340363716166221E-3</v>
      </c>
      <c r="K87" s="21">
        <f>SUM(E$3:E86)+H87</f>
        <v>3.708711853511232</v>
      </c>
      <c r="L87" s="21">
        <f>SUM(F$3:F86)+I87</f>
        <v>-9.3034998839154726E-2</v>
      </c>
      <c r="M87" s="21">
        <f>SUM(G$3:G86)+J87</f>
        <v>-0.22767959587933734</v>
      </c>
      <c r="N87" s="19">
        <f t="shared" si="5"/>
        <v>13.754543612374718</v>
      </c>
      <c r="O87" s="19">
        <f t="shared" si="5"/>
        <v>8.6555110090015212E-3</v>
      </c>
      <c r="P87" s="19">
        <f t="shared" si="5"/>
        <v>5.1837998379778365E-2</v>
      </c>
      <c r="Q87" s="19">
        <f t="shared" si="6"/>
        <v>-0.34504000298617682</v>
      </c>
      <c r="R87" s="19">
        <f t="shared" si="7"/>
        <v>-0.84439801604034548</v>
      </c>
      <c r="S87" s="19">
        <f t="shared" si="8"/>
        <v>2.1182170938333366E-2</v>
      </c>
    </row>
    <row r="88" spans="1:19" x14ac:dyDescent="0.25">
      <c r="A88" s="26">
        <f>Wellpath!E88</f>
        <v>2550</v>
      </c>
      <c r="B88" s="22">
        <v>0</v>
      </c>
      <c r="C88" s="22">
        <f>ABS(COS(Wellpath!$L88))*COS(Wellpath!$M88)</f>
        <v>0.1294095225512604</v>
      </c>
      <c r="D88" s="22">
        <f>IF(ABS(Wellpath!$L88)&lt;VerticalInc,"SING",-ABS(COS(Wellpath!$L88))*SIN(Wellpath!$M88)/SIN(Wellpath!$L88))</f>
        <v>-0.55767753582520541</v>
      </c>
      <c r="E88" s="20">
        <f>IF(D88="SING",(Wellpath!K89-Wellpath!K87)/2*Model!$W$29,Model!$W$29*((drdp!B88+drdp!K88)*XYM3!$B88+(drdp!E88+drdp!N88)*XYM3!$C88+(drdp!H88+drdp!Q88)*XYM3!$D88))</f>
        <v>2.530307709816814E-2</v>
      </c>
      <c r="F88" s="20">
        <f>IF(D88="SING",0,Model!$W$29*((drdp!C88+drdp!L88)*XYM3!$B88+(drdp!F88+drdp!O88)*XYM3!$C88+(drdp!I88+drdp!R88)*XYM3!$D88))</f>
        <v>-3.2724923474893673E-3</v>
      </c>
      <c r="G88" s="20">
        <f>IF(D88="SING",0,Model!$W$29*((drdp!D88+drdp!M88)*XYM3!$B88+(drdp!G88+drdp!P88)*XYM3!$C88+(drdp!J88+drdp!S88)*XYM3!$D88))</f>
        <v>-5.8680727432332443E-3</v>
      </c>
      <c r="H88" s="18">
        <f>IF(D88="SING",(Wellpath!K88-Wellpath!K87)/2*Model!$W$29,Model!$W$29*((drdp!B88)*XYM3!$B88+(drdp!E88)*XYM3!$C88+(drdp!H88)*XYM3!$D88))</f>
        <v>1.265153854908407E-2</v>
      </c>
      <c r="I88" s="18">
        <f>IF(D88="SING",0,Model!$W$29*((drdp!C88)*XYM3!$B88+(drdp!F88)*XYM3!$C88+(drdp!I88)*XYM3!$D88))</f>
        <v>-1.6362461737446836E-3</v>
      </c>
      <c r="J88" s="18">
        <f>IF(D88="SING",0,Model!$W$29*((drdp!D88)*XYM3!$B88+(drdp!G88)*XYM3!$C88+(drdp!J88)*XYM3!$D88))</f>
        <v>-2.9340363716166221E-3</v>
      </c>
      <c r="K88" s="21">
        <f>SUM(E$3:E87)+H88</f>
        <v>3.7340149306093999</v>
      </c>
      <c r="L88" s="21">
        <f>SUM(F$3:F87)+I88</f>
        <v>-9.6307491186644098E-2</v>
      </c>
      <c r="M88" s="21">
        <f>SUM(G$3:G87)+J88</f>
        <v>-0.23354766862257059</v>
      </c>
      <c r="N88" s="19">
        <f t="shared" si="5"/>
        <v>13.942867502013922</v>
      </c>
      <c r="O88" s="19">
        <f t="shared" si="5"/>
        <v>9.2751328586655312E-3</v>
      </c>
      <c r="P88" s="19">
        <f t="shared" si="5"/>
        <v>5.4544513519038045E-2</v>
      </c>
      <c r="Q88" s="19">
        <f t="shared" si="6"/>
        <v>-0.35961361002046227</v>
      </c>
      <c r="R88" s="19">
        <f t="shared" si="7"/>
        <v>-0.87207048164569501</v>
      </c>
      <c r="S88" s="19">
        <f t="shared" si="8"/>
        <v>2.2492390037529494E-2</v>
      </c>
    </row>
    <row r="89" spans="1:19" x14ac:dyDescent="0.25">
      <c r="A89" s="26">
        <f>Wellpath!E89</f>
        <v>2580</v>
      </c>
      <c r="B89" s="22">
        <v>0</v>
      </c>
      <c r="C89" s="22">
        <f>ABS(COS(Wellpath!$L89))*COS(Wellpath!$M89)</f>
        <v>0.1294095225512604</v>
      </c>
      <c r="D89" s="22">
        <f>IF(ABS(Wellpath!$L89)&lt;VerticalInc,"SING",-ABS(COS(Wellpath!$L89))*SIN(Wellpath!$M89)/SIN(Wellpath!$L89))</f>
        <v>-0.55767753582520541</v>
      </c>
      <c r="E89" s="20">
        <f>IF(D89="SING",(Wellpath!K90-Wellpath!K88)/2*Model!$W$29,Model!$W$29*((drdp!B89+drdp!K89)*XYM3!$B89+(drdp!E89+drdp!N89)*XYM3!$C89+(drdp!H89+drdp!Q89)*XYM3!$D89))</f>
        <v>2.530307709816814E-2</v>
      </c>
      <c r="F89" s="20">
        <f>IF(D89="SING",0,Model!$W$29*((drdp!C89+drdp!L89)*XYM3!$B89+(drdp!F89+drdp!O89)*XYM3!$C89+(drdp!I89+drdp!R89)*XYM3!$D89))</f>
        <v>-3.2724923474893673E-3</v>
      </c>
      <c r="G89" s="20">
        <f>IF(D89="SING",0,Model!$W$29*((drdp!D89+drdp!M89)*XYM3!$B89+(drdp!G89+drdp!P89)*XYM3!$C89+(drdp!J89+drdp!S89)*XYM3!$D89))</f>
        <v>-5.8680727432332443E-3</v>
      </c>
      <c r="H89" s="18">
        <f>IF(D89="SING",(Wellpath!K89-Wellpath!K88)/2*Model!$W$29,Model!$W$29*((drdp!B89)*XYM3!$B89+(drdp!E89)*XYM3!$C89+(drdp!H89)*XYM3!$D89))</f>
        <v>1.265153854908407E-2</v>
      </c>
      <c r="I89" s="18">
        <f>IF(D89="SING",0,Model!$W$29*((drdp!C89)*XYM3!$B89+(drdp!F89)*XYM3!$C89+(drdp!I89)*XYM3!$D89))</f>
        <v>-1.6362461737446836E-3</v>
      </c>
      <c r="J89" s="18">
        <f>IF(D89="SING",0,Model!$W$29*((drdp!D89)*XYM3!$B89+(drdp!G89)*XYM3!$C89+(drdp!J89)*XYM3!$D89))</f>
        <v>-2.9340363716166221E-3</v>
      </c>
      <c r="K89" s="21">
        <f>SUM(E$3:E88)+H89</f>
        <v>3.7593180077075679</v>
      </c>
      <c r="L89" s="21">
        <f>SUM(F$3:F88)+I89</f>
        <v>-9.957998353413347E-2</v>
      </c>
      <c r="M89" s="21">
        <f>SUM(G$3:G88)+J89</f>
        <v>-0.23941574136580385</v>
      </c>
      <c r="N89" s="19">
        <f t="shared" si="5"/>
        <v>14.132471883074397</v>
      </c>
      <c r="O89" s="19">
        <f t="shared" si="5"/>
        <v>9.9161731206582927E-3</v>
      </c>
      <c r="P89" s="19">
        <f t="shared" si="5"/>
        <v>5.7319897213737481E-2</v>
      </c>
      <c r="Q89" s="19">
        <f t="shared" si="6"/>
        <v>-0.37435282530709107</v>
      </c>
      <c r="R89" s="19">
        <f t="shared" si="7"/>
        <v>-0.90003990784512411</v>
      </c>
      <c r="S89" s="19">
        <f t="shared" si="8"/>
        <v>2.3841015583019105E-2</v>
      </c>
    </row>
    <row r="90" spans="1:19" x14ac:dyDescent="0.25">
      <c r="A90" s="26">
        <f>Wellpath!E90</f>
        <v>2610</v>
      </c>
      <c r="B90" s="22">
        <v>0</v>
      </c>
      <c r="C90" s="22">
        <f>ABS(COS(Wellpath!$L90))*COS(Wellpath!$M90)</f>
        <v>0.1294095225512604</v>
      </c>
      <c r="D90" s="22">
        <f>IF(ABS(Wellpath!$L90)&lt;VerticalInc,"SING",-ABS(COS(Wellpath!$L90))*SIN(Wellpath!$M90)/SIN(Wellpath!$L90))</f>
        <v>-0.55767753582520541</v>
      </c>
      <c r="E90" s="20">
        <f>IF(D90="SING",(Wellpath!K91-Wellpath!K89)/2*Model!$W$29,Model!$W$29*((drdp!B90+drdp!K90)*XYM3!$B90+(drdp!E90+drdp!N90)*XYM3!$C90+(drdp!H90+drdp!Q90)*XYM3!$D90))</f>
        <v>2.530307709816814E-2</v>
      </c>
      <c r="F90" s="20">
        <f>IF(D90="SING",0,Model!$W$29*((drdp!C90+drdp!L90)*XYM3!$B90+(drdp!F90+drdp!O90)*XYM3!$C90+(drdp!I90+drdp!R90)*XYM3!$D90))</f>
        <v>-3.2724923474893673E-3</v>
      </c>
      <c r="G90" s="20">
        <f>IF(D90="SING",0,Model!$W$29*((drdp!D90+drdp!M90)*XYM3!$B90+(drdp!G90+drdp!P90)*XYM3!$C90+(drdp!J90+drdp!S90)*XYM3!$D90))</f>
        <v>-5.8680727432332443E-3</v>
      </c>
      <c r="H90" s="18">
        <f>IF(D90="SING",(Wellpath!K90-Wellpath!K89)/2*Model!$W$29,Model!$W$29*((drdp!B90)*XYM3!$B90+(drdp!E90)*XYM3!$C90+(drdp!H90)*XYM3!$D90))</f>
        <v>1.265153854908407E-2</v>
      </c>
      <c r="I90" s="18">
        <f>IF(D90="SING",0,Model!$W$29*((drdp!C90)*XYM3!$B90+(drdp!F90)*XYM3!$C90+(drdp!I90)*XYM3!$D90))</f>
        <v>-1.6362461737446836E-3</v>
      </c>
      <c r="J90" s="18">
        <f>IF(D90="SING",0,Model!$W$29*((drdp!D90)*XYM3!$B90+(drdp!G90)*XYM3!$C90+(drdp!J90)*XYM3!$D90))</f>
        <v>-2.9340363716166221E-3</v>
      </c>
      <c r="K90" s="21">
        <f>SUM(E$3:E89)+H90</f>
        <v>3.7846210848057358</v>
      </c>
      <c r="L90" s="21">
        <f>SUM(F$3:F89)+I90</f>
        <v>-0.10285247588162284</v>
      </c>
      <c r="M90" s="21">
        <f>SUM(G$3:G89)+J90</f>
        <v>-0.2452838141090371</v>
      </c>
      <c r="N90" s="19">
        <f t="shared" si="5"/>
        <v>14.323356755556144</v>
      </c>
      <c r="O90" s="19">
        <f t="shared" si="5"/>
        <v>1.0578631794979809E-2</v>
      </c>
      <c r="P90" s="19">
        <f t="shared" si="5"/>
        <v>6.0164149463876666E-2</v>
      </c>
      <c r="Q90" s="19">
        <f t="shared" si="6"/>
        <v>-0.38925764884606323</v>
      </c>
      <c r="R90" s="19">
        <f t="shared" si="7"/>
        <v>-0.92830629463863246</v>
      </c>
      <c r="S90" s="19">
        <f t="shared" si="8"/>
        <v>2.5228047574802199E-2</v>
      </c>
    </row>
    <row r="91" spans="1:19" x14ac:dyDescent="0.25">
      <c r="A91" s="26">
        <f>Wellpath!E91</f>
        <v>2640</v>
      </c>
      <c r="B91" s="22">
        <v>0</v>
      </c>
      <c r="C91" s="22">
        <f>ABS(COS(Wellpath!$L91))*COS(Wellpath!$M91)</f>
        <v>0.1294095225512604</v>
      </c>
      <c r="D91" s="22">
        <f>IF(ABS(Wellpath!$L91)&lt;VerticalInc,"SING",-ABS(COS(Wellpath!$L91))*SIN(Wellpath!$M91)/SIN(Wellpath!$L91))</f>
        <v>-0.55767753582520541</v>
      </c>
      <c r="E91" s="20">
        <f>IF(D91="SING",(Wellpath!K92-Wellpath!K90)/2*Model!$W$29,Model!$W$29*((drdp!B91+drdp!K91)*XYM3!$B91+(drdp!E91+drdp!N91)*XYM3!$C91+(drdp!H91+drdp!Q91)*XYM3!$D91))</f>
        <v>2.530307709816814E-2</v>
      </c>
      <c r="F91" s="20">
        <f>IF(D91="SING",0,Model!$W$29*((drdp!C91+drdp!L91)*XYM3!$B91+(drdp!F91+drdp!O91)*XYM3!$C91+(drdp!I91+drdp!R91)*XYM3!$D91))</f>
        <v>-3.2724923474893673E-3</v>
      </c>
      <c r="G91" s="20">
        <f>IF(D91="SING",0,Model!$W$29*((drdp!D91+drdp!M91)*XYM3!$B91+(drdp!G91+drdp!P91)*XYM3!$C91+(drdp!J91+drdp!S91)*XYM3!$D91))</f>
        <v>-5.8680727432332443E-3</v>
      </c>
      <c r="H91" s="18">
        <f>IF(D91="SING",(Wellpath!K91-Wellpath!K90)/2*Model!$W$29,Model!$W$29*((drdp!B91)*XYM3!$B91+(drdp!E91)*XYM3!$C91+(drdp!H91)*XYM3!$D91))</f>
        <v>1.265153854908407E-2</v>
      </c>
      <c r="I91" s="18">
        <f>IF(D91="SING",0,Model!$W$29*((drdp!C91)*XYM3!$B91+(drdp!F91)*XYM3!$C91+(drdp!I91)*XYM3!$D91))</f>
        <v>-1.6362461737446836E-3</v>
      </c>
      <c r="J91" s="18">
        <f>IF(D91="SING",0,Model!$W$29*((drdp!D91)*XYM3!$B91+(drdp!G91)*XYM3!$C91+(drdp!J91)*XYM3!$D91))</f>
        <v>-2.9340363716166221E-3</v>
      </c>
      <c r="K91" s="21">
        <f>SUM(E$3:E90)+H91</f>
        <v>3.8099241619039037</v>
      </c>
      <c r="L91" s="21">
        <f>SUM(F$3:F90)+I91</f>
        <v>-0.10612496822911222</v>
      </c>
      <c r="M91" s="21">
        <f>SUM(G$3:G90)+J91</f>
        <v>-0.25115188685227036</v>
      </c>
      <c r="N91" s="19">
        <f t="shared" si="5"/>
        <v>14.515522119459163</v>
      </c>
      <c r="O91" s="19">
        <f t="shared" si="5"/>
        <v>1.1262508881630077E-2</v>
      </c>
      <c r="P91" s="19">
        <f t="shared" si="5"/>
        <v>6.3077270269455615E-2</v>
      </c>
      <c r="Q91" s="19">
        <f t="shared" si="6"/>
        <v>-0.40432808063737874</v>
      </c>
      <c r="R91" s="19">
        <f t="shared" si="7"/>
        <v>-0.95686964202622016</v>
      </c>
      <c r="S91" s="19">
        <f t="shared" si="8"/>
        <v>2.6653486012878778E-2</v>
      </c>
    </row>
    <row r="92" spans="1:19" x14ac:dyDescent="0.25">
      <c r="A92" s="26">
        <f>Wellpath!E92</f>
        <v>2670</v>
      </c>
      <c r="B92" s="22">
        <v>0</v>
      </c>
      <c r="C92" s="22">
        <f>ABS(COS(Wellpath!$L92))*COS(Wellpath!$M92)</f>
        <v>0.1294095225512604</v>
      </c>
      <c r="D92" s="22">
        <f>IF(ABS(Wellpath!$L92)&lt;VerticalInc,"SING",-ABS(COS(Wellpath!$L92))*SIN(Wellpath!$M92)/SIN(Wellpath!$L92))</f>
        <v>-0.55767753582520541</v>
      </c>
      <c r="E92" s="20">
        <f>IF(D92="SING",(Wellpath!K93-Wellpath!K91)/2*Model!$W$29,Model!$W$29*((drdp!B92+drdp!K92)*XYM3!$B92+(drdp!E92+drdp!N92)*XYM3!$C92+(drdp!H92+drdp!Q92)*XYM3!$D92))</f>
        <v>2.530307709816814E-2</v>
      </c>
      <c r="F92" s="20">
        <f>IF(D92="SING",0,Model!$W$29*((drdp!C92+drdp!L92)*XYM3!$B92+(drdp!F92+drdp!O92)*XYM3!$C92+(drdp!I92+drdp!R92)*XYM3!$D92))</f>
        <v>-3.2724923474893673E-3</v>
      </c>
      <c r="G92" s="20">
        <f>IF(D92="SING",0,Model!$W$29*((drdp!D92+drdp!M92)*XYM3!$B92+(drdp!G92+drdp!P92)*XYM3!$C92+(drdp!J92+drdp!S92)*XYM3!$D92))</f>
        <v>-5.8680727432332443E-3</v>
      </c>
      <c r="H92" s="18">
        <f>IF(D92="SING",(Wellpath!K92-Wellpath!K91)/2*Model!$W$29,Model!$W$29*((drdp!B92)*XYM3!$B92+(drdp!E92)*XYM3!$C92+(drdp!H92)*XYM3!$D92))</f>
        <v>1.265153854908407E-2</v>
      </c>
      <c r="I92" s="18">
        <f>IF(D92="SING",0,Model!$W$29*((drdp!C92)*XYM3!$B92+(drdp!F92)*XYM3!$C92+(drdp!I92)*XYM3!$D92))</f>
        <v>-1.6362461737446836E-3</v>
      </c>
      <c r="J92" s="18">
        <f>IF(D92="SING",0,Model!$W$29*((drdp!D92)*XYM3!$B92+(drdp!G92)*XYM3!$C92+(drdp!J92)*XYM3!$D92))</f>
        <v>-2.9340363716166221E-3</v>
      </c>
      <c r="K92" s="21">
        <f>SUM(E$3:E91)+H92</f>
        <v>3.8352272390020716</v>
      </c>
      <c r="L92" s="21">
        <f>SUM(F$3:F91)+I92</f>
        <v>-0.10939746057660159</v>
      </c>
      <c r="M92" s="21">
        <f>SUM(G$3:G91)+J92</f>
        <v>-0.25701995959550356</v>
      </c>
      <c r="N92" s="19">
        <f t="shared" si="5"/>
        <v>14.708967974783453</v>
      </c>
      <c r="O92" s="19">
        <f t="shared" si="5"/>
        <v>1.1967804380609098E-2</v>
      </c>
      <c r="P92" s="19">
        <f t="shared" si="5"/>
        <v>6.6059259630474279E-2</v>
      </c>
      <c r="Q92" s="19">
        <f t="shared" si="6"/>
        <v>-0.41956412068103771</v>
      </c>
      <c r="R92" s="19">
        <f t="shared" si="7"/>
        <v>-0.9857299500078871</v>
      </c>
      <c r="S92" s="19">
        <f t="shared" si="8"/>
        <v>2.8117330897248834E-2</v>
      </c>
    </row>
    <row r="93" spans="1:19" x14ac:dyDescent="0.25">
      <c r="A93" s="26">
        <f>Wellpath!E93</f>
        <v>2700</v>
      </c>
      <c r="B93" s="22">
        <v>0</v>
      </c>
      <c r="C93" s="22">
        <f>ABS(COS(Wellpath!$L93))*COS(Wellpath!$M93)</f>
        <v>0.1294095225512604</v>
      </c>
      <c r="D93" s="22">
        <f>IF(ABS(Wellpath!$L93)&lt;VerticalInc,"SING",-ABS(COS(Wellpath!$L93))*SIN(Wellpath!$M93)/SIN(Wellpath!$L93))</f>
        <v>-0.55767753582520541</v>
      </c>
      <c r="E93" s="20">
        <f>IF(D93="SING",(Wellpath!K94-Wellpath!K92)/2*Model!$W$29,Model!$W$29*((drdp!B93+drdp!K93)*XYM3!$B93+(drdp!E93+drdp!N93)*XYM3!$C93+(drdp!H93+drdp!Q93)*XYM3!$D93))</f>
        <v>2.530307709816814E-2</v>
      </c>
      <c r="F93" s="20">
        <f>IF(D93="SING",0,Model!$W$29*((drdp!C93+drdp!L93)*XYM3!$B93+(drdp!F93+drdp!O93)*XYM3!$C93+(drdp!I93+drdp!R93)*XYM3!$D93))</f>
        <v>-3.2724923474893673E-3</v>
      </c>
      <c r="G93" s="20">
        <f>IF(D93="SING",0,Model!$W$29*((drdp!D93+drdp!M93)*XYM3!$B93+(drdp!G93+drdp!P93)*XYM3!$C93+(drdp!J93+drdp!S93)*XYM3!$D93))</f>
        <v>-5.8680727432332443E-3</v>
      </c>
      <c r="H93" s="18">
        <f>IF(D93="SING",(Wellpath!K93-Wellpath!K92)/2*Model!$W$29,Model!$W$29*((drdp!B93)*XYM3!$B93+(drdp!E93)*XYM3!$C93+(drdp!H93)*XYM3!$D93))</f>
        <v>1.265153854908407E-2</v>
      </c>
      <c r="I93" s="18">
        <f>IF(D93="SING",0,Model!$W$29*((drdp!C93)*XYM3!$B93+(drdp!F93)*XYM3!$C93+(drdp!I93)*XYM3!$D93))</f>
        <v>-1.6362461737446836E-3</v>
      </c>
      <c r="J93" s="18">
        <f>IF(D93="SING",0,Model!$W$29*((drdp!D93)*XYM3!$B93+(drdp!G93)*XYM3!$C93+(drdp!J93)*XYM3!$D93))</f>
        <v>-2.9340363716166221E-3</v>
      </c>
      <c r="K93" s="21">
        <f>SUM(E$3:E92)+H93</f>
        <v>3.8605303161002396</v>
      </c>
      <c r="L93" s="21">
        <f>SUM(F$3:F92)+I93</f>
        <v>-0.11266995292409096</v>
      </c>
      <c r="M93" s="21">
        <f>SUM(G$3:G92)+J93</f>
        <v>-0.26288803233873681</v>
      </c>
      <c r="N93" s="19">
        <f t="shared" si="5"/>
        <v>14.903694321529015</v>
      </c>
      <c r="O93" s="19">
        <f t="shared" si="5"/>
        <v>1.2694518291916873E-2</v>
      </c>
      <c r="P93" s="19">
        <f t="shared" si="5"/>
        <v>6.9110117546932734E-2</v>
      </c>
      <c r="Q93" s="19">
        <f t="shared" si="6"/>
        <v>-0.43496576897703998</v>
      </c>
      <c r="R93" s="19">
        <f t="shared" si="7"/>
        <v>-1.0148872185836335</v>
      </c>
      <c r="S93" s="19">
        <f t="shared" si="8"/>
        <v>2.9619582227912378E-2</v>
      </c>
    </row>
    <row r="94" spans="1:19" x14ac:dyDescent="0.25">
      <c r="A94" s="26">
        <f>Wellpath!E94</f>
        <v>2730</v>
      </c>
      <c r="B94" s="22">
        <v>0</v>
      </c>
      <c r="C94" s="22">
        <f>ABS(COS(Wellpath!$L94))*COS(Wellpath!$M94)</f>
        <v>0.1294095225512604</v>
      </c>
      <c r="D94" s="22">
        <f>IF(ABS(Wellpath!$L94)&lt;VerticalInc,"SING",-ABS(COS(Wellpath!$L94))*SIN(Wellpath!$M94)/SIN(Wellpath!$L94))</f>
        <v>-0.55767753582520541</v>
      </c>
      <c r="E94" s="20">
        <f>IF(D94="SING",(Wellpath!K95-Wellpath!K93)/2*Model!$W$29,Model!$W$29*((drdp!B94+drdp!K94)*XYM3!$B94+(drdp!E94+drdp!N94)*XYM3!$C94+(drdp!H94+drdp!Q94)*XYM3!$D94))</f>
        <v>2.530307709816814E-2</v>
      </c>
      <c r="F94" s="20">
        <f>IF(D94="SING",0,Model!$W$29*((drdp!C94+drdp!L94)*XYM3!$B94+(drdp!F94+drdp!O94)*XYM3!$C94+(drdp!I94+drdp!R94)*XYM3!$D94))</f>
        <v>-3.2724923474893673E-3</v>
      </c>
      <c r="G94" s="20">
        <f>IF(D94="SING",0,Model!$W$29*((drdp!D94+drdp!M94)*XYM3!$B94+(drdp!G94+drdp!P94)*XYM3!$C94+(drdp!J94+drdp!S94)*XYM3!$D94))</f>
        <v>-5.8680727432332443E-3</v>
      </c>
      <c r="H94" s="18">
        <f>IF(D94="SING",(Wellpath!K94-Wellpath!K93)/2*Model!$W$29,Model!$W$29*((drdp!B94)*XYM3!$B94+(drdp!E94)*XYM3!$C94+(drdp!H94)*XYM3!$D94))</f>
        <v>1.265153854908407E-2</v>
      </c>
      <c r="I94" s="18">
        <f>IF(D94="SING",0,Model!$W$29*((drdp!C94)*XYM3!$B94+(drdp!F94)*XYM3!$C94+(drdp!I94)*XYM3!$D94))</f>
        <v>-1.6362461737446836E-3</v>
      </c>
      <c r="J94" s="18">
        <f>IF(D94="SING",0,Model!$W$29*((drdp!D94)*XYM3!$B94+(drdp!G94)*XYM3!$C94+(drdp!J94)*XYM3!$D94))</f>
        <v>-2.9340363716166221E-3</v>
      </c>
      <c r="K94" s="21">
        <f>SUM(E$3:E93)+H94</f>
        <v>3.8858333931984075</v>
      </c>
      <c r="L94" s="21">
        <f>SUM(F$3:F93)+I94</f>
        <v>-0.11594244527158033</v>
      </c>
      <c r="M94" s="21">
        <f>SUM(G$3:G93)+J94</f>
        <v>-0.26875610508197006</v>
      </c>
      <c r="N94" s="19">
        <f t="shared" si="5"/>
        <v>15.099701159695849</v>
      </c>
      <c r="O94" s="19">
        <f t="shared" si="5"/>
        <v>1.34426506155534E-2</v>
      </c>
      <c r="P94" s="19">
        <f t="shared" si="5"/>
        <v>7.2229844018830938E-2</v>
      </c>
      <c r="Q94" s="19">
        <f t="shared" si="6"/>
        <v>-0.45053302552538566</v>
      </c>
      <c r="R94" s="19">
        <f t="shared" si="7"/>
        <v>-1.0443414477534596</v>
      </c>
      <c r="S94" s="19">
        <f t="shared" si="8"/>
        <v>3.1160240004869406E-2</v>
      </c>
    </row>
    <row r="95" spans="1:19" x14ac:dyDescent="0.25">
      <c r="A95" s="26">
        <f>Wellpath!E95</f>
        <v>2760</v>
      </c>
      <c r="B95" s="22">
        <v>0</v>
      </c>
      <c r="C95" s="22">
        <f>ABS(COS(Wellpath!$L95))*COS(Wellpath!$M95)</f>
        <v>0.1294095225512604</v>
      </c>
      <c r="D95" s="22">
        <f>IF(ABS(Wellpath!$L95)&lt;VerticalInc,"SING",-ABS(COS(Wellpath!$L95))*SIN(Wellpath!$M95)/SIN(Wellpath!$L95))</f>
        <v>-0.55767753582520541</v>
      </c>
      <c r="E95" s="20">
        <f>IF(D95="SING",(Wellpath!K96-Wellpath!K94)/2*Model!$W$29,Model!$W$29*((drdp!B95+drdp!K95)*XYM3!$B95+(drdp!E95+drdp!N95)*XYM3!$C95+(drdp!H95+drdp!Q95)*XYM3!$D95))</f>
        <v>2.530307709816814E-2</v>
      </c>
      <c r="F95" s="20">
        <f>IF(D95="SING",0,Model!$W$29*((drdp!C95+drdp!L95)*XYM3!$B95+(drdp!F95+drdp!O95)*XYM3!$C95+(drdp!I95+drdp!R95)*XYM3!$D95))</f>
        <v>-3.2724923474893673E-3</v>
      </c>
      <c r="G95" s="20">
        <f>IF(D95="SING",0,Model!$W$29*((drdp!D95+drdp!M95)*XYM3!$B95+(drdp!G95+drdp!P95)*XYM3!$C95+(drdp!J95+drdp!S95)*XYM3!$D95))</f>
        <v>-5.8680727432332443E-3</v>
      </c>
      <c r="H95" s="18">
        <f>IF(D95="SING",(Wellpath!K95-Wellpath!K94)/2*Model!$W$29,Model!$W$29*((drdp!B95)*XYM3!$B95+(drdp!E95)*XYM3!$C95+(drdp!H95)*XYM3!$D95))</f>
        <v>1.265153854908407E-2</v>
      </c>
      <c r="I95" s="18">
        <f>IF(D95="SING",0,Model!$W$29*((drdp!C95)*XYM3!$B95+(drdp!F95)*XYM3!$C95+(drdp!I95)*XYM3!$D95))</f>
        <v>-1.6362461737446836E-3</v>
      </c>
      <c r="J95" s="18">
        <f>IF(D95="SING",0,Model!$W$29*((drdp!D95)*XYM3!$B95+(drdp!G95)*XYM3!$C95+(drdp!J95)*XYM3!$D95))</f>
        <v>-2.9340363716166221E-3</v>
      </c>
      <c r="K95" s="21">
        <f>SUM(E$3:E94)+H95</f>
        <v>3.9111364702965754</v>
      </c>
      <c r="L95" s="21">
        <f>SUM(F$3:F94)+I95</f>
        <v>-0.11921493761906971</v>
      </c>
      <c r="M95" s="21">
        <f>SUM(G$3:G94)+J95</f>
        <v>-0.27462417782520332</v>
      </c>
      <c r="N95" s="19">
        <f t="shared" si="5"/>
        <v>15.296988489283954</v>
      </c>
      <c r="O95" s="19">
        <f t="shared" si="5"/>
        <v>1.4212201351518681E-2</v>
      </c>
      <c r="P95" s="19">
        <f t="shared" si="5"/>
        <v>7.5418439046168892E-2</v>
      </c>
      <c r="Q95" s="19">
        <f t="shared" si="6"/>
        <v>-0.46626589032607468</v>
      </c>
      <c r="R95" s="19">
        <f t="shared" si="7"/>
        <v>-1.0740926375173647</v>
      </c>
      <c r="S95" s="19">
        <f t="shared" si="8"/>
        <v>3.2739304228119923E-2</v>
      </c>
    </row>
    <row r="96" spans="1:19" x14ac:dyDescent="0.25">
      <c r="A96" s="26">
        <f>Wellpath!E96</f>
        <v>2790</v>
      </c>
      <c r="B96" s="22">
        <v>0</v>
      </c>
      <c r="C96" s="22">
        <f>ABS(COS(Wellpath!$L96))*COS(Wellpath!$M96)</f>
        <v>0.1294095225512604</v>
      </c>
      <c r="D96" s="22">
        <f>IF(ABS(Wellpath!$L96)&lt;VerticalInc,"SING",-ABS(COS(Wellpath!$L96))*SIN(Wellpath!$M96)/SIN(Wellpath!$L96))</f>
        <v>-0.55767753582520541</v>
      </c>
      <c r="E96" s="20">
        <f>IF(D96="SING",(Wellpath!K97-Wellpath!K95)/2*Model!$W$29,Model!$W$29*((drdp!B96+drdp!K96)*XYM3!$B96+(drdp!E96+drdp!N96)*XYM3!$C96+(drdp!H96+drdp!Q96)*XYM3!$D96))</f>
        <v>2.530307709816814E-2</v>
      </c>
      <c r="F96" s="20">
        <f>IF(D96="SING",0,Model!$W$29*((drdp!C96+drdp!L96)*XYM3!$B96+(drdp!F96+drdp!O96)*XYM3!$C96+(drdp!I96+drdp!R96)*XYM3!$D96))</f>
        <v>-3.2724923474893673E-3</v>
      </c>
      <c r="G96" s="20">
        <f>IF(D96="SING",0,Model!$W$29*((drdp!D96+drdp!M96)*XYM3!$B96+(drdp!G96+drdp!P96)*XYM3!$C96+(drdp!J96+drdp!S96)*XYM3!$D96))</f>
        <v>-5.8680727432332443E-3</v>
      </c>
      <c r="H96" s="18">
        <f>IF(D96="SING",(Wellpath!K96-Wellpath!K95)/2*Model!$W$29,Model!$W$29*((drdp!B96)*XYM3!$B96+(drdp!E96)*XYM3!$C96+(drdp!H96)*XYM3!$D96))</f>
        <v>1.265153854908407E-2</v>
      </c>
      <c r="I96" s="18">
        <f>IF(D96="SING",0,Model!$W$29*((drdp!C96)*XYM3!$B96+(drdp!F96)*XYM3!$C96+(drdp!I96)*XYM3!$D96))</f>
        <v>-1.6362461737446836E-3</v>
      </c>
      <c r="J96" s="18">
        <f>IF(D96="SING",0,Model!$W$29*((drdp!D96)*XYM3!$B96+(drdp!G96)*XYM3!$C96+(drdp!J96)*XYM3!$D96))</f>
        <v>-2.9340363716166221E-3</v>
      </c>
      <c r="K96" s="21">
        <f>SUM(E$3:E95)+H96</f>
        <v>3.9364395473947433</v>
      </c>
      <c r="L96" s="21">
        <f>SUM(F$3:F95)+I96</f>
        <v>-0.12248742996655908</v>
      </c>
      <c r="M96" s="21">
        <f>SUM(G$3:G95)+J96</f>
        <v>-0.28049225056843657</v>
      </c>
      <c r="N96" s="19">
        <f t="shared" si="5"/>
        <v>15.495556310293331</v>
      </c>
      <c r="O96" s="19">
        <f t="shared" si="5"/>
        <v>1.5003170499812715E-2</v>
      </c>
      <c r="P96" s="19">
        <f t="shared" si="5"/>
        <v>7.8675902628946609E-2</v>
      </c>
      <c r="Q96" s="19">
        <f t="shared" si="6"/>
        <v>-0.48216436337910712</v>
      </c>
      <c r="R96" s="19">
        <f t="shared" si="7"/>
        <v>-1.1041407878753493</v>
      </c>
      <c r="S96" s="19">
        <f t="shared" si="8"/>
        <v>3.4356774897663915E-2</v>
      </c>
    </row>
    <row r="97" spans="1:19" x14ac:dyDescent="0.25">
      <c r="A97" s="26">
        <f>Wellpath!E97</f>
        <v>2820</v>
      </c>
      <c r="B97" s="22">
        <v>0</v>
      </c>
      <c r="C97" s="22">
        <f>ABS(COS(Wellpath!$L97))*COS(Wellpath!$M97)</f>
        <v>0.1294095225512604</v>
      </c>
      <c r="D97" s="22">
        <f>IF(ABS(Wellpath!$L97)&lt;VerticalInc,"SING",-ABS(COS(Wellpath!$L97))*SIN(Wellpath!$M97)/SIN(Wellpath!$L97))</f>
        <v>-0.55767753582520541</v>
      </c>
      <c r="E97" s="20">
        <f>IF(D97="SING",(Wellpath!K98-Wellpath!K96)/2*Model!$W$29,Model!$W$29*((drdp!B97+drdp!K97)*XYM3!$B97+(drdp!E97+drdp!N97)*XYM3!$C97+(drdp!H97+drdp!Q97)*XYM3!$D97))</f>
        <v>2.530307709816814E-2</v>
      </c>
      <c r="F97" s="20">
        <f>IF(D97="SING",0,Model!$W$29*((drdp!C97+drdp!L97)*XYM3!$B97+(drdp!F97+drdp!O97)*XYM3!$C97+(drdp!I97+drdp!R97)*XYM3!$D97))</f>
        <v>-3.2724923474893673E-3</v>
      </c>
      <c r="G97" s="20">
        <f>IF(D97="SING",0,Model!$W$29*((drdp!D97+drdp!M97)*XYM3!$B97+(drdp!G97+drdp!P97)*XYM3!$C97+(drdp!J97+drdp!S97)*XYM3!$D97))</f>
        <v>-5.8680727432332443E-3</v>
      </c>
      <c r="H97" s="18">
        <f>IF(D97="SING",(Wellpath!K97-Wellpath!K96)/2*Model!$W$29,Model!$W$29*((drdp!B97)*XYM3!$B97+(drdp!E97)*XYM3!$C97+(drdp!H97)*XYM3!$D97))</f>
        <v>1.265153854908407E-2</v>
      </c>
      <c r="I97" s="18">
        <f>IF(D97="SING",0,Model!$W$29*((drdp!C97)*XYM3!$B97+(drdp!F97)*XYM3!$C97+(drdp!I97)*XYM3!$D97))</f>
        <v>-1.6362461737446836E-3</v>
      </c>
      <c r="J97" s="18">
        <f>IF(D97="SING",0,Model!$W$29*((drdp!D97)*XYM3!$B97+(drdp!G97)*XYM3!$C97+(drdp!J97)*XYM3!$D97))</f>
        <v>-2.9340363716166221E-3</v>
      </c>
      <c r="K97" s="21">
        <f>SUM(E$3:E96)+H97</f>
        <v>3.9617426244929113</v>
      </c>
      <c r="L97" s="21">
        <f>SUM(F$3:F96)+I97</f>
        <v>-0.12575992231404845</v>
      </c>
      <c r="M97" s="21">
        <f>SUM(G$3:G96)+J97</f>
        <v>-0.28636032331166983</v>
      </c>
      <c r="N97" s="19">
        <f t="shared" si="5"/>
        <v>15.695404622723981</v>
      </c>
      <c r="O97" s="19">
        <f t="shared" si="5"/>
        <v>1.5815558060435501E-2</v>
      </c>
      <c r="P97" s="19">
        <f t="shared" si="5"/>
        <v>8.2002234767164076E-2</v>
      </c>
      <c r="Q97" s="19">
        <f t="shared" si="6"/>
        <v>-0.49822844468448296</v>
      </c>
      <c r="R97" s="19">
        <f t="shared" si="7"/>
        <v>-1.1344858988274134</v>
      </c>
      <c r="S97" s="19">
        <f t="shared" si="8"/>
        <v>3.6012652013501394E-2</v>
      </c>
    </row>
    <row r="98" spans="1:19" x14ac:dyDescent="0.25">
      <c r="A98" s="26">
        <f>Wellpath!E98</f>
        <v>2850</v>
      </c>
      <c r="B98" s="22">
        <v>0</v>
      </c>
      <c r="C98" s="22">
        <f>ABS(COS(Wellpath!$L98))*COS(Wellpath!$M98)</f>
        <v>0.1294095225512604</v>
      </c>
      <c r="D98" s="22">
        <f>IF(ABS(Wellpath!$L98)&lt;VerticalInc,"SING",-ABS(COS(Wellpath!$L98))*SIN(Wellpath!$M98)/SIN(Wellpath!$L98))</f>
        <v>-0.55767753582520541</v>
      </c>
      <c r="E98" s="20">
        <f>IF(D98="SING",(Wellpath!K99-Wellpath!K97)/2*Model!$W$29,Model!$W$29*((drdp!B98+drdp!K98)*XYM3!$B98+(drdp!E98+drdp!N98)*XYM3!$C98+(drdp!H98+drdp!Q98)*XYM3!$D98))</f>
        <v>2.530307709816814E-2</v>
      </c>
      <c r="F98" s="20">
        <f>IF(D98="SING",0,Model!$W$29*((drdp!C98+drdp!L98)*XYM3!$B98+(drdp!F98+drdp!O98)*XYM3!$C98+(drdp!I98+drdp!R98)*XYM3!$D98))</f>
        <v>-3.2724923474893673E-3</v>
      </c>
      <c r="G98" s="20">
        <f>IF(D98="SING",0,Model!$W$29*((drdp!D98+drdp!M98)*XYM3!$B98+(drdp!G98+drdp!P98)*XYM3!$C98+(drdp!J98+drdp!S98)*XYM3!$D98))</f>
        <v>-5.8680727432332443E-3</v>
      </c>
      <c r="H98" s="18">
        <f>IF(D98="SING",(Wellpath!K98-Wellpath!K97)/2*Model!$W$29,Model!$W$29*((drdp!B98)*XYM3!$B98+(drdp!E98)*XYM3!$C98+(drdp!H98)*XYM3!$D98))</f>
        <v>1.265153854908407E-2</v>
      </c>
      <c r="I98" s="18">
        <f>IF(D98="SING",0,Model!$W$29*((drdp!C98)*XYM3!$B98+(drdp!F98)*XYM3!$C98+(drdp!I98)*XYM3!$D98))</f>
        <v>-1.6362461737446836E-3</v>
      </c>
      <c r="J98" s="18">
        <f>IF(D98="SING",0,Model!$W$29*((drdp!D98)*XYM3!$B98+(drdp!G98)*XYM3!$C98+(drdp!J98)*XYM3!$D98))</f>
        <v>-2.9340363716166221E-3</v>
      </c>
      <c r="K98" s="21">
        <f>SUM(E$3:E97)+H98</f>
        <v>3.9870457015910792</v>
      </c>
      <c r="L98" s="21">
        <f>SUM(F$3:F97)+I98</f>
        <v>-0.12903241466153784</v>
      </c>
      <c r="M98" s="21">
        <f>SUM(G$3:G97)+J98</f>
        <v>-0.29222839605490308</v>
      </c>
      <c r="N98" s="19">
        <f t="shared" si="5"/>
        <v>15.896533426575902</v>
      </c>
      <c r="O98" s="19">
        <f t="shared" si="5"/>
        <v>1.6649364033387043E-2</v>
      </c>
      <c r="P98" s="19">
        <f t="shared" si="5"/>
        <v>8.5397435460821292E-2</v>
      </c>
      <c r="Q98" s="19">
        <f t="shared" si="6"/>
        <v>-0.51445813424220221</v>
      </c>
      <c r="R98" s="19">
        <f t="shared" si="7"/>
        <v>-1.1651279703735569</v>
      </c>
      <c r="S98" s="19">
        <f t="shared" si="8"/>
        <v>3.7706935575632365E-2</v>
      </c>
    </row>
    <row r="99" spans="1:19" x14ac:dyDescent="0.25">
      <c r="A99" s="26">
        <f>Wellpath!E99</f>
        <v>2880</v>
      </c>
      <c r="B99" s="22">
        <v>0</v>
      </c>
      <c r="C99" s="22">
        <f>ABS(COS(Wellpath!$L99))*COS(Wellpath!$M99)</f>
        <v>0.1294095225512604</v>
      </c>
      <c r="D99" s="22">
        <f>IF(ABS(Wellpath!$L99)&lt;VerticalInc,"SING",-ABS(COS(Wellpath!$L99))*SIN(Wellpath!$M99)/SIN(Wellpath!$L99))</f>
        <v>-0.55767753582520541</v>
      </c>
      <c r="E99" s="20">
        <f>IF(D99="SING",(Wellpath!K100-Wellpath!K98)/2*Model!$W$29,Model!$W$29*((drdp!B99+drdp!K99)*XYM3!$B99+(drdp!E99+drdp!N99)*XYM3!$C99+(drdp!H99+drdp!Q99)*XYM3!$D99))</f>
        <v>2.530307709816814E-2</v>
      </c>
      <c r="F99" s="20">
        <f>IF(D99="SING",0,Model!$W$29*((drdp!C99+drdp!L99)*XYM3!$B99+(drdp!F99+drdp!O99)*XYM3!$C99+(drdp!I99+drdp!R99)*XYM3!$D99))</f>
        <v>-3.2724923474893673E-3</v>
      </c>
      <c r="G99" s="20">
        <f>IF(D99="SING",0,Model!$W$29*((drdp!D99+drdp!M99)*XYM3!$B99+(drdp!G99+drdp!P99)*XYM3!$C99+(drdp!J99+drdp!S99)*XYM3!$D99))</f>
        <v>-5.8680727432332443E-3</v>
      </c>
      <c r="H99" s="18">
        <f>IF(D99="SING",(Wellpath!K99-Wellpath!K98)/2*Model!$W$29,Model!$W$29*((drdp!B99)*XYM3!$B99+(drdp!E99)*XYM3!$C99+(drdp!H99)*XYM3!$D99))</f>
        <v>1.265153854908407E-2</v>
      </c>
      <c r="I99" s="18">
        <f>IF(D99="SING",0,Model!$W$29*((drdp!C99)*XYM3!$B99+(drdp!F99)*XYM3!$C99+(drdp!I99)*XYM3!$D99))</f>
        <v>-1.6362461737446836E-3</v>
      </c>
      <c r="J99" s="18">
        <f>IF(D99="SING",0,Model!$W$29*((drdp!D99)*XYM3!$B99+(drdp!G99)*XYM3!$C99+(drdp!J99)*XYM3!$D99))</f>
        <v>-2.9340363716166221E-3</v>
      </c>
      <c r="K99" s="21">
        <f>SUM(E$3:E98)+H99</f>
        <v>4.0123487786892476</v>
      </c>
      <c r="L99" s="21">
        <f>SUM(F$3:F98)+I99</f>
        <v>-0.1323049070090272</v>
      </c>
      <c r="M99" s="21">
        <f>SUM(G$3:G98)+J99</f>
        <v>-0.29809646879813634</v>
      </c>
      <c r="N99" s="19">
        <f t="shared" si="5"/>
        <v>16.098942721849095</v>
      </c>
      <c r="O99" s="19">
        <f t="shared" si="5"/>
        <v>1.7504588418667335E-2</v>
      </c>
      <c r="P99" s="19">
        <f t="shared" si="5"/>
        <v>8.8861504709918271E-2</v>
      </c>
      <c r="Q99" s="19">
        <f t="shared" si="6"/>
        <v>-0.53085343205226476</v>
      </c>
      <c r="R99" s="19">
        <f t="shared" si="7"/>
        <v>-1.1960670025137796</v>
      </c>
      <c r="S99" s="19">
        <f t="shared" si="8"/>
        <v>3.9439625584056802E-2</v>
      </c>
    </row>
    <row r="100" spans="1:19" x14ac:dyDescent="0.25">
      <c r="A100" s="26">
        <f>Wellpath!E100</f>
        <v>2910</v>
      </c>
      <c r="B100" s="22">
        <v>0</v>
      </c>
      <c r="C100" s="22">
        <f>ABS(COS(Wellpath!$L100))*COS(Wellpath!$M100)</f>
        <v>0.1294095225512604</v>
      </c>
      <c r="D100" s="22">
        <f>IF(ABS(Wellpath!$L100)&lt;VerticalInc,"SING",-ABS(COS(Wellpath!$L100))*SIN(Wellpath!$M100)/SIN(Wellpath!$L100))</f>
        <v>-0.55767753582520541</v>
      </c>
      <c r="E100" s="20">
        <f>IF(D100="SING",(Wellpath!K101-Wellpath!K99)/2*Model!$W$29,Model!$W$29*((drdp!B100+drdp!K100)*XYM3!$B100+(drdp!E100+drdp!N100)*XYM3!$C100+(drdp!H100+drdp!Q100)*XYM3!$D100))</f>
        <v>2.530307709816814E-2</v>
      </c>
      <c r="F100" s="20">
        <f>IF(D100="SING",0,Model!$W$29*((drdp!C100+drdp!L100)*XYM3!$B100+(drdp!F100+drdp!O100)*XYM3!$C100+(drdp!I100+drdp!R100)*XYM3!$D100))</f>
        <v>-3.2724923474893673E-3</v>
      </c>
      <c r="G100" s="20">
        <f>IF(D100="SING",0,Model!$W$29*((drdp!D100+drdp!M100)*XYM3!$B100+(drdp!G100+drdp!P100)*XYM3!$C100+(drdp!J100+drdp!S100)*XYM3!$D100))</f>
        <v>-5.8680727432332443E-3</v>
      </c>
      <c r="H100" s="18">
        <f>IF(D100="SING",(Wellpath!K100-Wellpath!K99)/2*Model!$W$29,Model!$W$29*((drdp!B100)*XYM3!$B100+(drdp!E100)*XYM3!$C100+(drdp!H100)*XYM3!$D100))</f>
        <v>1.265153854908407E-2</v>
      </c>
      <c r="I100" s="18">
        <f>IF(D100="SING",0,Model!$W$29*((drdp!C100)*XYM3!$B100+(drdp!F100)*XYM3!$C100+(drdp!I100)*XYM3!$D100))</f>
        <v>-1.6362461737446836E-3</v>
      </c>
      <c r="J100" s="18">
        <f>IF(D100="SING",0,Model!$W$29*((drdp!D100)*XYM3!$B100+(drdp!G100)*XYM3!$C100+(drdp!J100)*XYM3!$D100))</f>
        <v>-2.9340363716166221E-3</v>
      </c>
      <c r="K100" s="21">
        <f>SUM(E$3:E99)+H100</f>
        <v>4.0376518557874155</v>
      </c>
      <c r="L100" s="21">
        <f>SUM(F$3:F99)+I100</f>
        <v>-0.13557739935651655</v>
      </c>
      <c r="M100" s="21">
        <f>SUM(G$3:G99)+J100</f>
        <v>-0.30396454154136959</v>
      </c>
      <c r="N100" s="19">
        <f t="shared" si="5"/>
        <v>16.30263250854356</v>
      </c>
      <c r="O100" s="19">
        <f t="shared" si="5"/>
        <v>1.8381231216276377E-2</v>
      </c>
      <c r="P100" s="19">
        <f t="shared" si="5"/>
        <v>9.2394442514455E-2</v>
      </c>
      <c r="Q100" s="19">
        <f t="shared" si="6"/>
        <v>-0.54741433811467066</v>
      </c>
      <c r="R100" s="19">
        <f t="shared" si="7"/>
        <v>-1.2273029952480818</v>
      </c>
      <c r="S100" s="19">
        <f t="shared" si="8"/>
        <v>4.1210722038774732E-2</v>
      </c>
    </row>
    <row r="101" spans="1:19" x14ac:dyDescent="0.25">
      <c r="A101" s="26">
        <f>Wellpath!E101</f>
        <v>2940</v>
      </c>
      <c r="B101" s="22">
        <v>0</v>
      </c>
      <c r="C101" s="22">
        <f>ABS(COS(Wellpath!$L101))*COS(Wellpath!$M101)</f>
        <v>0.1294095225512604</v>
      </c>
      <c r="D101" s="22">
        <f>IF(ABS(Wellpath!$L101)&lt;VerticalInc,"SING",-ABS(COS(Wellpath!$L101))*SIN(Wellpath!$M101)/SIN(Wellpath!$L101))</f>
        <v>-0.55767753582520541</v>
      </c>
      <c r="E101" s="20">
        <f>IF(D101="SING",(Wellpath!K102-Wellpath!K100)/2*Model!$W$29,Model!$W$29*((drdp!B101+drdp!K101)*XYM3!$B101+(drdp!E101+drdp!N101)*XYM3!$C101+(drdp!H101+drdp!Q101)*XYM3!$D101))</f>
        <v>2.530307709816814E-2</v>
      </c>
      <c r="F101" s="20">
        <f>IF(D101="SING",0,Model!$W$29*((drdp!C101+drdp!L101)*XYM3!$B101+(drdp!F101+drdp!O101)*XYM3!$C101+(drdp!I101+drdp!R101)*XYM3!$D101))</f>
        <v>-3.2724923474893673E-3</v>
      </c>
      <c r="G101" s="20">
        <f>IF(D101="SING",0,Model!$W$29*((drdp!D101+drdp!M101)*XYM3!$B101+(drdp!G101+drdp!P101)*XYM3!$C101+(drdp!J101+drdp!S101)*XYM3!$D101))</f>
        <v>-5.8680727432332443E-3</v>
      </c>
      <c r="H101" s="18">
        <f>IF(D101="SING",(Wellpath!K101-Wellpath!K100)/2*Model!$W$29,Model!$W$29*((drdp!B101)*XYM3!$B101+(drdp!E101)*XYM3!$C101+(drdp!H101)*XYM3!$D101))</f>
        <v>1.265153854908407E-2</v>
      </c>
      <c r="I101" s="18">
        <f>IF(D101="SING",0,Model!$W$29*((drdp!C101)*XYM3!$B101+(drdp!F101)*XYM3!$C101+(drdp!I101)*XYM3!$D101))</f>
        <v>-1.6362461737446836E-3</v>
      </c>
      <c r="J101" s="18">
        <f>IF(D101="SING",0,Model!$W$29*((drdp!D101)*XYM3!$B101+(drdp!G101)*XYM3!$C101+(drdp!J101)*XYM3!$D101))</f>
        <v>-2.9340363716166221E-3</v>
      </c>
      <c r="K101" s="21">
        <f>SUM(E$3:E100)+H101</f>
        <v>4.0629549328855834</v>
      </c>
      <c r="L101" s="21">
        <f>SUM(F$3:F100)+I101</f>
        <v>-0.13884989170400591</v>
      </c>
      <c r="M101" s="21">
        <f>SUM(G$3:G100)+J101</f>
        <v>-0.30983261428460285</v>
      </c>
      <c r="N101" s="19">
        <f t="shared" si="5"/>
        <v>16.507602786659294</v>
      </c>
      <c r="O101" s="19">
        <f t="shared" si="5"/>
        <v>1.9279292426214172E-2</v>
      </c>
      <c r="P101" s="19">
        <f t="shared" si="5"/>
        <v>9.5996248874431478E-2</v>
      </c>
      <c r="Q101" s="19">
        <f t="shared" si="6"/>
        <v>-0.56414085242941991</v>
      </c>
      <c r="R101" s="19">
        <f t="shared" si="7"/>
        <v>-1.2588359485764633</v>
      </c>
      <c r="S101" s="19">
        <f t="shared" si="8"/>
        <v>4.3020224939786141E-2</v>
      </c>
    </row>
    <row r="102" spans="1:19" x14ac:dyDescent="0.25">
      <c r="A102" s="26">
        <f>Wellpath!E102</f>
        <v>2970</v>
      </c>
      <c r="B102" s="22">
        <v>0</v>
      </c>
      <c r="C102" s="22">
        <f>ABS(COS(Wellpath!$L102))*COS(Wellpath!$M102)</f>
        <v>0.1294095225512604</v>
      </c>
      <c r="D102" s="22">
        <f>IF(ABS(Wellpath!$L102)&lt;VerticalInc,"SING",-ABS(COS(Wellpath!$L102))*SIN(Wellpath!$M102)/SIN(Wellpath!$L102))</f>
        <v>-0.55767753582520541</v>
      </c>
      <c r="E102" s="20">
        <f>IF(D102="SING",(Wellpath!K103-Wellpath!K101)/2*Model!$W$29,Model!$W$29*((drdp!B102+drdp!K102)*XYM3!$B102+(drdp!E102+drdp!N102)*XYM3!$C102+(drdp!H102+drdp!Q102)*XYM3!$D102))</f>
        <v>2.530307709816814E-2</v>
      </c>
      <c r="F102" s="20">
        <f>IF(D102="SING",0,Model!$W$29*((drdp!C102+drdp!L102)*XYM3!$B102+(drdp!F102+drdp!O102)*XYM3!$C102+(drdp!I102+drdp!R102)*XYM3!$D102))</f>
        <v>-3.2724923474893673E-3</v>
      </c>
      <c r="G102" s="20">
        <f>IF(D102="SING",0,Model!$W$29*((drdp!D102+drdp!M102)*XYM3!$B102+(drdp!G102+drdp!P102)*XYM3!$C102+(drdp!J102+drdp!S102)*XYM3!$D102))</f>
        <v>-5.8680727432332443E-3</v>
      </c>
      <c r="H102" s="18">
        <f>IF(D102="SING",(Wellpath!K102-Wellpath!K101)/2*Model!$W$29,Model!$W$29*((drdp!B102)*XYM3!$B102+(drdp!E102)*XYM3!$C102+(drdp!H102)*XYM3!$D102))</f>
        <v>1.265153854908407E-2</v>
      </c>
      <c r="I102" s="18">
        <f>IF(D102="SING",0,Model!$W$29*((drdp!C102)*XYM3!$B102+(drdp!F102)*XYM3!$C102+(drdp!I102)*XYM3!$D102))</f>
        <v>-1.6362461737446836E-3</v>
      </c>
      <c r="J102" s="18">
        <f>IF(D102="SING",0,Model!$W$29*((drdp!D102)*XYM3!$B102+(drdp!G102)*XYM3!$C102+(drdp!J102)*XYM3!$D102))</f>
        <v>-2.9340363716166221E-3</v>
      </c>
      <c r="K102" s="21">
        <f>SUM(E$3:E101)+H102</f>
        <v>4.0882580099837513</v>
      </c>
      <c r="L102" s="21">
        <f>SUM(F$3:F101)+I102</f>
        <v>-0.14212238405149527</v>
      </c>
      <c r="M102" s="21">
        <f>SUM(G$3:G101)+J102</f>
        <v>-0.3157006870278361</v>
      </c>
      <c r="N102" s="19">
        <f t="shared" si="5"/>
        <v>16.713853556196302</v>
      </c>
      <c r="O102" s="19">
        <f t="shared" si="5"/>
        <v>2.0198772048480716E-2</v>
      </c>
      <c r="P102" s="19">
        <f t="shared" si="5"/>
        <v>9.9666923789847719E-2</v>
      </c>
      <c r="Q102" s="19">
        <f t="shared" si="6"/>
        <v>-0.58103297499651252</v>
      </c>
      <c r="R102" s="19">
        <f t="shared" si="7"/>
        <v>-1.2906658624989242</v>
      </c>
      <c r="S102" s="19">
        <f t="shared" si="8"/>
        <v>4.4868134287091035E-2</v>
      </c>
    </row>
    <row r="103" spans="1:19" x14ac:dyDescent="0.25">
      <c r="A103" s="26">
        <f>Wellpath!E103</f>
        <v>3000</v>
      </c>
      <c r="B103" s="22">
        <v>0</v>
      </c>
      <c r="C103" s="22">
        <f>ABS(COS(Wellpath!$L103))*COS(Wellpath!$M103)</f>
        <v>0.1294095225512604</v>
      </c>
      <c r="D103" s="22">
        <f>IF(ABS(Wellpath!$L103)&lt;VerticalInc,"SING",-ABS(COS(Wellpath!$L103))*SIN(Wellpath!$M103)/SIN(Wellpath!$L103))</f>
        <v>-0.55767753582520541</v>
      </c>
      <c r="E103" s="20">
        <f>IF(D103="SING",(Wellpath!K104-Wellpath!K102)/2*Model!$W$29,Model!$W$29*((drdp!B103+drdp!K103)*XYM3!$B103+(drdp!E103+drdp!N103)*XYM3!$C103+(drdp!H103+drdp!Q103)*XYM3!$D103))</f>
        <v>2.530307709816814E-2</v>
      </c>
      <c r="F103" s="20">
        <f>IF(D103="SING",0,Model!$W$29*((drdp!C103+drdp!L103)*XYM3!$B103+(drdp!F103+drdp!O103)*XYM3!$C103+(drdp!I103+drdp!R103)*XYM3!$D103))</f>
        <v>-3.2724923474893673E-3</v>
      </c>
      <c r="G103" s="20">
        <f>IF(D103="SING",0,Model!$W$29*((drdp!D103+drdp!M103)*XYM3!$B103+(drdp!G103+drdp!P103)*XYM3!$C103+(drdp!J103+drdp!S103)*XYM3!$D103))</f>
        <v>-5.8680727432332443E-3</v>
      </c>
      <c r="H103" s="18">
        <f>IF(D103="SING",(Wellpath!K103-Wellpath!K102)/2*Model!$W$29,Model!$W$29*((drdp!B103)*XYM3!$B103+(drdp!E103)*XYM3!$C103+(drdp!H103)*XYM3!$D103))</f>
        <v>1.265153854908407E-2</v>
      </c>
      <c r="I103" s="18">
        <f>IF(D103="SING",0,Model!$W$29*((drdp!C103)*XYM3!$B103+(drdp!F103)*XYM3!$C103+(drdp!I103)*XYM3!$D103))</f>
        <v>-1.6362461737446836E-3</v>
      </c>
      <c r="J103" s="18">
        <f>IF(D103="SING",0,Model!$W$29*((drdp!D103)*XYM3!$B103+(drdp!G103)*XYM3!$C103+(drdp!J103)*XYM3!$D103))</f>
        <v>-2.9340363716166221E-3</v>
      </c>
      <c r="K103" s="21">
        <f>SUM(E$3:E102)+H103</f>
        <v>4.1135610870819193</v>
      </c>
      <c r="L103" s="21">
        <f>SUM(F$3:F102)+I103</f>
        <v>-0.14539487639898463</v>
      </c>
      <c r="M103" s="21">
        <f>SUM(G$3:G102)+J103</f>
        <v>-0.32156875977106936</v>
      </c>
      <c r="N103" s="19">
        <f t="shared" si="5"/>
        <v>16.921384817154582</v>
      </c>
      <c r="O103" s="19">
        <f t="shared" si="5"/>
        <v>2.1139670083076018E-2</v>
      </c>
      <c r="P103" s="19">
        <f t="shared" si="5"/>
        <v>0.10340646726070371</v>
      </c>
      <c r="Q103" s="19">
        <f t="shared" si="6"/>
        <v>-0.59809070581594848</v>
      </c>
      <c r="R103" s="19">
        <f t="shared" si="7"/>
        <v>-1.3227927370154646</v>
      </c>
      <c r="S103" s="19">
        <f t="shared" si="8"/>
        <v>4.6754450080689409E-2</v>
      </c>
    </row>
    <row r="104" spans="1:19" x14ac:dyDescent="0.25">
      <c r="A104" s="26">
        <f>Wellpath!E104</f>
        <v>3030</v>
      </c>
      <c r="B104" s="22">
        <v>0</v>
      </c>
      <c r="C104" s="22">
        <f>ABS(COS(Wellpath!$L104))*COS(Wellpath!$M104)</f>
        <v>0.1294095225512604</v>
      </c>
      <c r="D104" s="22">
        <f>IF(ABS(Wellpath!$L104)&lt;VerticalInc,"SING",-ABS(COS(Wellpath!$L104))*SIN(Wellpath!$M104)/SIN(Wellpath!$L104))</f>
        <v>-0.55767753582520541</v>
      </c>
      <c r="E104" s="20">
        <f>IF(D104="SING",(Wellpath!K105-Wellpath!K103)/2*Model!$W$29,Model!$W$29*((drdp!B104+drdp!K104)*XYM3!$B104+(drdp!E104+drdp!N104)*XYM3!$C104+(drdp!H104+drdp!Q104)*XYM3!$D104))</f>
        <v>2.530307709816814E-2</v>
      </c>
      <c r="F104" s="20">
        <f>IF(D104="SING",0,Model!$W$29*((drdp!C104+drdp!L104)*XYM3!$B104+(drdp!F104+drdp!O104)*XYM3!$C104+(drdp!I104+drdp!R104)*XYM3!$D104))</f>
        <v>-3.2724923474893673E-3</v>
      </c>
      <c r="G104" s="20">
        <f>IF(D104="SING",0,Model!$W$29*((drdp!D104+drdp!M104)*XYM3!$B104+(drdp!G104+drdp!P104)*XYM3!$C104+(drdp!J104+drdp!S104)*XYM3!$D104))</f>
        <v>-5.8680727432332443E-3</v>
      </c>
      <c r="H104" s="18">
        <f>IF(D104="SING",(Wellpath!K104-Wellpath!K103)/2*Model!$W$29,Model!$W$29*((drdp!B104)*XYM3!$B104+(drdp!E104)*XYM3!$C104+(drdp!H104)*XYM3!$D104))</f>
        <v>1.265153854908407E-2</v>
      </c>
      <c r="I104" s="18">
        <f>IF(D104="SING",0,Model!$W$29*((drdp!C104)*XYM3!$B104+(drdp!F104)*XYM3!$C104+(drdp!I104)*XYM3!$D104))</f>
        <v>-1.6362461737446836E-3</v>
      </c>
      <c r="J104" s="18">
        <f>IF(D104="SING",0,Model!$W$29*((drdp!D104)*XYM3!$B104+(drdp!G104)*XYM3!$C104+(drdp!J104)*XYM3!$D104))</f>
        <v>-2.9340363716166221E-3</v>
      </c>
      <c r="K104" s="21">
        <f>SUM(E$3:E103)+H104</f>
        <v>4.1388641641800872</v>
      </c>
      <c r="L104" s="21">
        <f>SUM(F$3:F103)+I104</f>
        <v>-0.14866736874647399</v>
      </c>
      <c r="M104" s="21">
        <f>SUM(G$3:G103)+J104</f>
        <v>-0.32743683251430261</v>
      </c>
      <c r="N104" s="19">
        <f t="shared" si="5"/>
        <v>17.130196569534132</v>
      </c>
      <c r="O104" s="19">
        <f t="shared" si="5"/>
        <v>2.2101986530000072E-2</v>
      </c>
      <c r="P104" s="19">
        <f t="shared" si="5"/>
        <v>0.10721487928699946</v>
      </c>
      <c r="Q104" s="19">
        <f t="shared" si="6"/>
        <v>-0.6153140448877279</v>
      </c>
      <c r="R104" s="19">
        <f t="shared" si="7"/>
        <v>-1.3552165721260843</v>
      </c>
      <c r="S104" s="19">
        <f t="shared" si="8"/>
        <v>4.867917232058127E-2</v>
      </c>
    </row>
    <row r="105" spans="1:19" x14ac:dyDescent="0.25">
      <c r="A105" s="26">
        <f>Wellpath!E105</f>
        <v>3060</v>
      </c>
      <c r="B105" s="22">
        <v>0</v>
      </c>
      <c r="C105" s="22">
        <f>ABS(COS(Wellpath!$L105))*COS(Wellpath!$M105)</f>
        <v>0.1294095225512604</v>
      </c>
      <c r="D105" s="22">
        <f>IF(ABS(Wellpath!$L105)&lt;VerticalInc,"SING",-ABS(COS(Wellpath!$L105))*SIN(Wellpath!$M105)/SIN(Wellpath!$L105))</f>
        <v>-0.55767753582520541</v>
      </c>
      <c r="E105" s="20">
        <f>IF(D105="SING",(Wellpath!K106-Wellpath!K104)/2*Model!$W$29,Model!$W$29*((drdp!B105+drdp!K105)*XYM3!$B105+(drdp!E105+drdp!N105)*XYM3!$C105+(drdp!H105+drdp!Q105)*XYM3!$D105))</f>
        <v>2.530307709816814E-2</v>
      </c>
      <c r="F105" s="20">
        <f>IF(D105="SING",0,Model!$W$29*((drdp!C105+drdp!L105)*XYM3!$B105+(drdp!F105+drdp!O105)*XYM3!$C105+(drdp!I105+drdp!R105)*XYM3!$D105))</f>
        <v>-3.2724923474893673E-3</v>
      </c>
      <c r="G105" s="20">
        <f>IF(D105="SING",0,Model!$W$29*((drdp!D105+drdp!M105)*XYM3!$B105+(drdp!G105+drdp!P105)*XYM3!$C105+(drdp!J105+drdp!S105)*XYM3!$D105))</f>
        <v>-5.8680727432332443E-3</v>
      </c>
      <c r="H105" s="18">
        <f>IF(D105="SING",(Wellpath!K105-Wellpath!K104)/2*Model!$W$29,Model!$W$29*((drdp!B105)*XYM3!$B105+(drdp!E105)*XYM3!$C105+(drdp!H105)*XYM3!$D105))</f>
        <v>1.265153854908407E-2</v>
      </c>
      <c r="I105" s="18">
        <f>IF(D105="SING",0,Model!$W$29*((drdp!C105)*XYM3!$B105+(drdp!F105)*XYM3!$C105+(drdp!I105)*XYM3!$D105))</f>
        <v>-1.6362461737446836E-3</v>
      </c>
      <c r="J105" s="18">
        <f>IF(D105="SING",0,Model!$W$29*((drdp!D105)*XYM3!$B105+(drdp!G105)*XYM3!$C105+(drdp!J105)*XYM3!$D105))</f>
        <v>-2.9340363716166221E-3</v>
      </c>
      <c r="K105" s="21">
        <f>SUM(E$3:E104)+H105</f>
        <v>4.1641672412782551</v>
      </c>
      <c r="L105" s="21">
        <f>SUM(F$3:F104)+I105</f>
        <v>-0.15193986109396335</v>
      </c>
      <c r="M105" s="21">
        <f>SUM(G$3:G104)+J105</f>
        <v>-0.33330490525753587</v>
      </c>
      <c r="N105" s="19">
        <f t="shared" si="5"/>
        <v>17.340288813334954</v>
      </c>
      <c r="O105" s="19">
        <f t="shared" si="5"/>
        <v>2.3085721389252876E-2</v>
      </c>
      <c r="P105" s="19">
        <f t="shared" si="5"/>
        <v>0.11109215986873495</v>
      </c>
      <c r="Q105" s="19">
        <f t="shared" si="6"/>
        <v>-0.63270299221185067</v>
      </c>
      <c r="R105" s="19">
        <f t="shared" si="7"/>
        <v>-1.3879373678307834</v>
      </c>
      <c r="S105" s="19">
        <f t="shared" si="8"/>
        <v>5.0642301006766616E-2</v>
      </c>
    </row>
    <row r="106" spans="1:19" x14ac:dyDescent="0.25">
      <c r="A106" s="26">
        <f>Wellpath!E106</f>
        <v>3090</v>
      </c>
      <c r="B106" s="22">
        <v>0</v>
      </c>
      <c r="C106" s="22">
        <f>ABS(COS(Wellpath!$L106))*COS(Wellpath!$M106)</f>
        <v>0.1294095225512604</v>
      </c>
      <c r="D106" s="22">
        <f>IF(ABS(Wellpath!$L106)&lt;VerticalInc,"SING",-ABS(COS(Wellpath!$L106))*SIN(Wellpath!$M106)/SIN(Wellpath!$L106))</f>
        <v>-0.55767753582520541</v>
      </c>
      <c r="E106" s="20">
        <f>IF(D106="SING",(Wellpath!K107-Wellpath!K105)/2*Model!$W$29,Model!$W$29*((drdp!B106+drdp!K106)*XYM3!$B106+(drdp!E106+drdp!N106)*XYM3!$C106+(drdp!H106+drdp!Q106)*XYM3!$D106))</f>
        <v>2.530307709816814E-2</v>
      </c>
      <c r="F106" s="20">
        <f>IF(D106="SING",0,Model!$W$29*((drdp!C106+drdp!L106)*XYM3!$B106+(drdp!F106+drdp!O106)*XYM3!$C106+(drdp!I106+drdp!R106)*XYM3!$D106))</f>
        <v>-3.2724923474893673E-3</v>
      </c>
      <c r="G106" s="20">
        <f>IF(D106="SING",0,Model!$W$29*((drdp!D106+drdp!M106)*XYM3!$B106+(drdp!G106+drdp!P106)*XYM3!$C106+(drdp!J106+drdp!S106)*XYM3!$D106))</f>
        <v>-5.8680727432332443E-3</v>
      </c>
      <c r="H106" s="18">
        <f>IF(D106="SING",(Wellpath!K106-Wellpath!K105)/2*Model!$W$29,Model!$W$29*((drdp!B106)*XYM3!$B106+(drdp!E106)*XYM3!$C106+(drdp!H106)*XYM3!$D106))</f>
        <v>1.265153854908407E-2</v>
      </c>
      <c r="I106" s="18">
        <f>IF(D106="SING",0,Model!$W$29*((drdp!C106)*XYM3!$B106+(drdp!F106)*XYM3!$C106+(drdp!I106)*XYM3!$D106))</f>
        <v>-1.6362461737446836E-3</v>
      </c>
      <c r="J106" s="18">
        <f>IF(D106="SING",0,Model!$W$29*((drdp!D106)*XYM3!$B106+(drdp!G106)*XYM3!$C106+(drdp!J106)*XYM3!$D106))</f>
        <v>-2.9340363716166221E-3</v>
      </c>
      <c r="K106" s="21">
        <f>SUM(E$3:E105)+H106</f>
        <v>4.189470318376423</v>
      </c>
      <c r="L106" s="21">
        <f>SUM(F$3:F105)+I106</f>
        <v>-0.15521235344145271</v>
      </c>
      <c r="M106" s="21">
        <f>SUM(G$3:G105)+J106</f>
        <v>-0.33917297800076912</v>
      </c>
      <c r="N106" s="19">
        <f t="shared" si="5"/>
        <v>17.551661548557046</v>
      </c>
      <c r="O106" s="19">
        <f t="shared" si="5"/>
        <v>2.4090874660834434E-2</v>
      </c>
      <c r="P106" s="19">
        <f t="shared" si="5"/>
        <v>0.11503830900591021</v>
      </c>
      <c r="Q106" s="19">
        <f t="shared" si="6"/>
        <v>-0.65025754778831679</v>
      </c>
      <c r="R106" s="19">
        <f t="shared" si="7"/>
        <v>-1.4209551241295617</v>
      </c>
      <c r="S106" s="19">
        <f t="shared" si="8"/>
        <v>5.2643836139245441E-2</v>
      </c>
    </row>
    <row r="107" spans="1:19" x14ac:dyDescent="0.25">
      <c r="A107" s="26">
        <f>Wellpath!E107</f>
        <v>3120</v>
      </c>
      <c r="B107" s="22">
        <v>0</v>
      </c>
      <c r="C107" s="22">
        <f>ABS(COS(Wellpath!$L107))*COS(Wellpath!$M107)</f>
        <v>0.1294095225512604</v>
      </c>
      <c r="D107" s="22">
        <f>IF(ABS(Wellpath!$L107)&lt;VerticalInc,"SING",-ABS(COS(Wellpath!$L107))*SIN(Wellpath!$M107)/SIN(Wellpath!$L107))</f>
        <v>-0.55767753582520541</v>
      </c>
      <c r="E107" s="20">
        <f>IF(D107="SING",(Wellpath!K108-Wellpath!K106)/2*Model!$W$29,Model!$W$29*((drdp!B107+drdp!K107)*XYM3!$B107+(drdp!E107+drdp!N107)*XYM3!$C107+(drdp!H107+drdp!Q107)*XYM3!$D107))</f>
        <v>2.530307709816814E-2</v>
      </c>
      <c r="F107" s="20">
        <f>IF(D107="SING",0,Model!$W$29*((drdp!C107+drdp!L107)*XYM3!$B107+(drdp!F107+drdp!O107)*XYM3!$C107+(drdp!I107+drdp!R107)*XYM3!$D107))</f>
        <v>-3.2724923474893673E-3</v>
      </c>
      <c r="G107" s="20">
        <f>IF(D107="SING",0,Model!$W$29*((drdp!D107+drdp!M107)*XYM3!$B107+(drdp!G107+drdp!P107)*XYM3!$C107+(drdp!J107+drdp!S107)*XYM3!$D107))</f>
        <v>-5.8680727432332443E-3</v>
      </c>
      <c r="H107" s="18">
        <f>IF(D107="SING",(Wellpath!K107-Wellpath!K106)/2*Model!$W$29,Model!$W$29*((drdp!B107)*XYM3!$B107+(drdp!E107)*XYM3!$C107+(drdp!H107)*XYM3!$D107))</f>
        <v>1.265153854908407E-2</v>
      </c>
      <c r="I107" s="18">
        <f>IF(D107="SING",0,Model!$W$29*((drdp!C107)*XYM3!$B107+(drdp!F107)*XYM3!$C107+(drdp!I107)*XYM3!$D107))</f>
        <v>-1.6362461737446836E-3</v>
      </c>
      <c r="J107" s="18">
        <f>IF(D107="SING",0,Model!$W$29*((drdp!D107)*XYM3!$B107+(drdp!G107)*XYM3!$C107+(drdp!J107)*XYM3!$D107))</f>
        <v>-2.9340363716166221E-3</v>
      </c>
      <c r="K107" s="21">
        <f>SUM(E$3:E106)+H107</f>
        <v>4.214773395474591</v>
      </c>
      <c r="L107" s="21">
        <f>SUM(F$3:F106)+I107</f>
        <v>-0.15848484578894206</v>
      </c>
      <c r="M107" s="21">
        <f>SUM(G$3:G106)+J107</f>
        <v>-0.34504105074400238</v>
      </c>
      <c r="N107" s="19">
        <f t="shared" si="5"/>
        <v>17.764314775200411</v>
      </c>
      <c r="O107" s="19">
        <f t="shared" si="5"/>
        <v>2.5117446344744748E-2</v>
      </c>
      <c r="P107" s="19">
        <f t="shared" si="5"/>
        <v>0.11905332669852522</v>
      </c>
      <c r="Q107" s="19">
        <f t="shared" si="6"/>
        <v>-0.66797771161712627</v>
      </c>
      <c r="R107" s="19">
        <f t="shared" si="7"/>
        <v>-1.4542698410224195</v>
      </c>
      <c r="S107" s="19">
        <f t="shared" si="8"/>
        <v>5.4683777718017752E-2</v>
      </c>
    </row>
    <row r="108" spans="1:19" x14ac:dyDescent="0.25">
      <c r="A108" s="26">
        <f>Wellpath!E108</f>
        <v>3150</v>
      </c>
      <c r="B108" s="22">
        <v>0</v>
      </c>
      <c r="C108" s="22">
        <f>ABS(COS(Wellpath!$L108))*COS(Wellpath!$M108)</f>
        <v>0.1294095225512604</v>
      </c>
      <c r="D108" s="22">
        <f>IF(ABS(Wellpath!$L108)&lt;VerticalInc,"SING",-ABS(COS(Wellpath!$L108))*SIN(Wellpath!$M108)/SIN(Wellpath!$L108))</f>
        <v>-0.55767753582520541</v>
      </c>
      <c r="E108" s="20">
        <f>IF(D108="SING",(Wellpath!K109-Wellpath!K107)/2*Model!$W$29,Model!$W$29*((drdp!B108+drdp!K108)*XYM3!$B108+(drdp!E108+drdp!N108)*XYM3!$C108+(drdp!H108+drdp!Q108)*XYM3!$D108))</f>
        <v>2.530307709816814E-2</v>
      </c>
      <c r="F108" s="20">
        <f>IF(D108="SING",0,Model!$W$29*((drdp!C108+drdp!L108)*XYM3!$B108+(drdp!F108+drdp!O108)*XYM3!$C108+(drdp!I108+drdp!R108)*XYM3!$D108))</f>
        <v>-3.2724923474893673E-3</v>
      </c>
      <c r="G108" s="20">
        <f>IF(D108="SING",0,Model!$W$29*((drdp!D108+drdp!M108)*XYM3!$B108+(drdp!G108+drdp!P108)*XYM3!$C108+(drdp!J108+drdp!S108)*XYM3!$D108))</f>
        <v>-5.8680727432332443E-3</v>
      </c>
      <c r="H108" s="18">
        <f>IF(D108="SING",(Wellpath!K108-Wellpath!K107)/2*Model!$W$29,Model!$W$29*((drdp!B108)*XYM3!$B108+(drdp!E108)*XYM3!$C108+(drdp!H108)*XYM3!$D108))</f>
        <v>1.265153854908407E-2</v>
      </c>
      <c r="I108" s="18">
        <f>IF(D108="SING",0,Model!$W$29*((drdp!C108)*XYM3!$B108+(drdp!F108)*XYM3!$C108+(drdp!I108)*XYM3!$D108))</f>
        <v>-1.6362461737446836E-3</v>
      </c>
      <c r="J108" s="18">
        <f>IF(D108="SING",0,Model!$W$29*((drdp!D108)*XYM3!$B108+(drdp!G108)*XYM3!$C108+(drdp!J108)*XYM3!$D108))</f>
        <v>-2.9340363716166221E-3</v>
      </c>
      <c r="K108" s="21">
        <f>SUM(E$3:E107)+H108</f>
        <v>4.2400764725727589</v>
      </c>
      <c r="L108" s="21">
        <f>SUM(F$3:F107)+I108</f>
        <v>-0.16175733813643142</v>
      </c>
      <c r="M108" s="21">
        <f>SUM(G$3:G107)+J108</f>
        <v>-0.35090912348723563</v>
      </c>
      <c r="N108" s="19">
        <f t="shared" si="5"/>
        <v>17.978248493265049</v>
      </c>
      <c r="O108" s="19">
        <f t="shared" si="5"/>
        <v>2.6165436440983812E-2</v>
      </c>
      <c r="P108" s="19">
        <f t="shared" si="5"/>
        <v>0.12313721294657999</v>
      </c>
      <c r="Q108" s="19">
        <f t="shared" si="6"/>
        <v>-0.6858634836982791</v>
      </c>
      <c r="R108" s="19">
        <f t="shared" si="7"/>
        <v>-1.4878815185093568</v>
      </c>
      <c r="S108" s="19">
        <f t="shared" si="8"/>
        <v>5.6762125743083543E-2</v>
      </c>
    </row>
    <row r="109" spans="1:19" x14ac:dyDescent="0.25">
      <c r="A109" s="26">
        <f>Wellpath!E109</f>
        <v>3180</v>
      </c>
      <c r="B109" s="22">
        <v>0</v>
      </c>
      <c r="C109" s="22">
        <f>ABS(COS(Wellpath!$L109))*COS(Wellpath!$M109)</f>
        <v>0.1294095225512604</v>
      </c>
      <c r="D109" s="22">
        <f>IF(ABS(Wellpath!$L109)&lt;VerticalInc,"SING",-ABS(COS(Wellpath!$L109))*SIN(Wellpath!$M109)/SIN(Wellpath!$L109))</f>
        <v>-0.55767753582520541</v>
      </c>
      <c r="E109" s="20">
        <f>IF(D109="SING",(Wellpath!K110-Wellpath!K108)/2*Model!$W$29,Model!$W$29*((drdp!B109+drdp!K109)*XYM3!$B109+(drdp!E109+drdp!N109)*XYM3!$C109+(drdp!H109+drdp!Q109)*XYM3!$D109))</f>
        <v>2.530307709816814E-2</v>
      </c>
      <c r="F109" s="20">
        <f>IF(D109="SING",0,Model!$W$29*((drdp!C109+drdp!L109)*XYM3!$B109+(drdp!F109+drdp!O109)*XYM3!$C109+(drdp!I109+drdp!R109)*XYM3!$D109))</f>
        <v>-3.2724923474893673E-3</v>
      </c>
      <c r="G109" s="20">
        <f>IF(D109="SING",0,Model!$W$29*((drdp!D109+drdp!M109)*XYM3!$B109+(drdp!G109+drdp!P109)*XYM3!$C109+(drdp!J109+drdp!S109)*XYM3!$D109))</f>
        <v>-5.8680727432332443E-3</v>
      </c>
      <c r="H109" s="18">
        <f>IF(D109="SING",(Wellpath!K109-Wellpath!K108)/2*Model!$W$29,Model!$W$29*((drdp!B109)*XYM3!$B109+(drdp!E109)*XYM3!$C109+(drdp!H109)*XYM3!$D109))</f>
        <v>1.265153854908407E-2</v>
      </c>
      <c r="I109" s="18">
        <f>IF(D109="SING",0,Model!$W$29*((drdp!C109)*XYM3!$B109+(drdp!F109)*XYM3!$C109+(drdp!I109)*XYM3!$D109))</f>
        <v>-1.6362461737446836E-3</v>
      </c>
      <c r="J109" s="18">
        <f>IF(D109="SING",0,Model!$W$29*((drdp!D109)*XYM3!$B109+(drdp!G109)*XYM3!$C109+(drdp!J109)*XYM3!$D109))</f>
        <v>-2.9340363716166221E-3</v>
      </c>
      <c r="K109" s="21">
        <f>SUM(E$3:E108)+H109</f>
        <v>4.2653795496709268</v>
      </c>
      <c r="L109" s="21">
        <f>SUM(F$3:F108)+I109</f>
        <v>-0.16502983048392078</v>
      </c>
      <c r="M109" s="21">
        <f>SUM(G$3:G108)+J109</f>
        <v>-0.35677719623046888</v>
      </c>
      <c r="N109" s="19">
        <f t="shared" si="5"/>
        <v>18.19346270275096</v>
      </c>
      <c r="O109" s="19">
        <f t="shared" si="5"/>
        <v>2.7234844949551629E-2</v>
      </c>
      <c r="P109" s="19">
        <f t="shared" si="5"/>
        <v>0.12728996775007451</v>
      </c>
      <c r="Q109" s="19">
        <f t="shared" si="6"/>
        <v>-0.70391486403177539</v>
      </c>
      <c r="R109" s="19">
        <f t="shared" si="7"/>
        <v>-1.5217901565903733</v>
      </c>
      <c r="S109" s="19">
        <f t="shared" si="8"/>
        <v>5.8878880214442819E-2</v>
      </c>
    </row>
    <row r="110" spans="1:19" x14ac:dyDescent="0.25">
      <c r="A110" s="26">
        <f>Wellpath!E110</f>
        <v>3210</v>
      </c>
      <c r="B110" s="22">
        <v>0</v>
      </c>
      <c r="C110" s="22">
        <f>ABS(COS(Wellpath!$L110))*COS(Wellpath!$M110)</f>
        <v>0.1294095225512604</v>
      </c>
      <c r="D110" s="22">
        <f>IF(ABS(Wellpath!$L110)&lt;VerticalInc,"SING",-ABS(COS(Wellpath!$L110))*SIN(Wellpath!$M110)/SIN(Wellpath!$L110))</f>
        <v>-0.55767753582520541</v>
      </c>
      <c r="E110" s="20">
        <f>IF(D110="SING",(Wellpath!K111-Wellpath!K109)/2*Model!$W$29,Model!$W$29*((drdp!B110+drdp!K110)*XYM3!$B110+(drdp!E110+drdp!N110)*XYM3!$C110+(drdp!H110+drdp!Q110)*XYM3!$D110))</f>
        <v>2.530307709816814E-2</v>
      </c>
      <c r="F110" s="20">
        <f>IF(D110="SING",0,Model!$W$29*((drdp!C110+drdp!L110)*XYM3!$B110+(drdp!F110+drdp!O110)*XYM3!$C110+(drdp!I110+drdp!R110)*XYM3!$D110))</f>
        <v>-3.2724923474893673E-3</v>
      </c>
      <c r="G110" s="20">
        <f>IF(D110="SING",0,Model!$W$29*((drdp!D110+drdp!M110)*XYM3!$B110+(drdp!G110+drdp!P110)*XYM3!$C110+(drdp!J110+drdp!S110)*XYM3!$D110))</f>
        <v>-5.8680727432332443E-3</v>
      </c>
      <c r="H110" s="18">
        <f>IF(D110="SING",(Wellpath!K110-Wellpath!K109)/2*Model!$W$29,Model!$W$29*((drdp!B110)*XYM3!$B110+(drdp!E110)*XYM3!$C110+(drdp!H110)*XYM3!$D110))</f>
        <v>1.265153854908407E-2</v>
      </c>
      <c r="I110" s="18">
        <f>IF(D110="SING",0,Model!$W$29*((drdp!C110)*XYM3!$B110+(drdp!F110)*XYM3!$C110+(drdp!I110)*XYM3!$D110))</f>
        <v>-1.6362461737446836E-3</v>
      </c>
      <c r="J110" s="18">
        <f>IF(D110="SING",0,Model!$W$29*((drdp!D110)*XYM3!$B110+(drdp!G110)*XYM3!$C110+(drdp!J110)*XYM3!$D110))</f>
        <v>-2.9340363716166221E-3</v>
      </c>
      <c r="K110" s="21">
        <f>SUM(E$3:E109)+H110</f>
        <v>4.2906826267690947</v>
      </c>
      <c r="L110" s="21">
        <f>SUM(F$3:F109)+I110</f>
        <v>-0.16830232283141014</v>
      </c>
      <c r="M110" s="21">
        <f>SUM(G$3:G109)+J110</f>
        <v>-0.36264526897370214</v>
      </c>
      <c r="N110" s="19">
        <f t="shared" si="5"/>
        <v>18.40995740365814</v>
      </c>
      <c r="O110" s="19">
        <f t="shared" si="5"/>
        <v>2.83256718704482E-2</v>
      </c>
      <c r="P110" s="19">
        <f t="shared" si="5"/>
        <v>0.13151159110900879</v>
      </c>
      <c r="Q110" s="19">
        <f t="shared" si="6"/>
        <v>-0.72213185261761503</v>
      </c>
      <c r="R110" s="19">
        <f t="shared" si="7"/>
        <v>-1.5559957552654693</v>
      </c>
      <c r="S110" s="19">
        <f t="shared" si="8"/>
        <v>6.1034041132095582E-2</v>
      </c>
    </row>
    <row r="111" spans="1:19" x14ac:dyDescent="0.25">
      <c r="A111" s="26">
        <f>Wellpath!E111</f>
        <v>3240</v>
      </c>
      <c r="B111" s="22">
        <v>0</v>
      </c>
      <c r="C111" s="22">
        <f>ABS(COS(Wellpath!$L111))*COS(Wellpath!$M111)</f>
        <v>0.1294095225512604</v>
      </c>
      <c r="D111" s="22">
        <f>IF(ABS(Wellpath!$L111)&lt;VerticalInc,"SING",-ABS(COS(Wellpath!$L111))*SIN(Wellpath!$M111)/SIN(Wellpath!$L111))</f>
        <v>-0.55767753582520541</v>
      </c>
      <c r="E111" s="20">
        <f>IF(D111="SING",(Wellpath!K112-Wellpath!K110)/2*Model!$W$29,Model!$W$29*((drdp!B111+drdp!K111)*XYM3!$B111+(drdp!E111+drdp!N111)*XYM3!$C111+(drdp!H111+drdp!Q111)*XYM3!$D111))</f>
        <v>2.530307709816814E-2</v>
      </c>
      <c r="F111" s="20">
        <f>IF(D111="SING",0,Model!$W$29*((drdp!C111+drdp!L111)*XYM3!$B111+(drdp!F111+drdp!O111)*XYM3!$C111+(drdp!I111+drdp!R111)*XYM3!$D111))</f>
        <v>-3.2724923474893673E-3</v>
      </c>
      <c r="G111" s="20">
        <f>IF(D111="SING",0,Model!$W$29*((drdp!D111+drdp!M111)*XYM3!$B111+(drdp!G111+drdp!P111)*XYM3!$C111+(drdp!J111+drdp!S111)*XYM3!$D111))</f>
        <v>-5.8680727432332443E-3</v>
      </c>
      <c r="H111" s="18">
        <f>IF(D111="SING",(Wellpath!K111-Wellpath!K110)/2*Model!$W$29,Model!$W$29*((drdp!B111)*XYM3!$B111+(drdp!E111)*XYM3!$C111+(drdp!H111)*XYM3!$D111))</f>
        <v>1.265153854908407E-2</v>
      </c>
      <c r="I111" s="18">
        <f>IF(D111="SING",0,Model!$W$29*((drdp!C111)*XYM3!$B111+(drdp!F111)*XYM3!$C111+(drdp!I111)*XYM3!$D111))</f>
        <v>-1.6362461737446836E-3</v>
      </c>
      <c r="J111" s="18">
        <f>IF(D111="SING",0,Model!$W$29*((drdp!D111)*XYM3!$B111+(drdp!G111)*XYM3!$C111+(drdp!J111)*XYM3!$D111))</f>
        <v>-2.9340363716166221E-3</v>
      </c>
      <c r="K111" s="21">
        <f>SUM(E$3:E110)+H111</f>
        <v>4.3159857038672627</v>
      </c>
      <c r="L111" s="21">
        <f>SUM(F$3:F110)+I111</f>
        <v>-0.1715748151788995</v>
      </c>
      <c r="M111" s="21">
        <f>SUM(G$3:G110)+J111</f>
        <v>-0.36851334171693539</v>
      </c>
      <c r="N111" s="19">
        <f t="shared" si="5"/>
        <v>18.62773259598659</v>
      </c>
      <c r="O111" s="19">
        <f t="shared" si="5"/>
        <v>2.943791720367352E-2</v>
      </c>
      <c r="P111" s="19">
        <f t="shared" si="5"/>
        <v>0.13580208302338279</v>
      </c>
      <c r="Q111" s="19">
        <f t="shared" si="6"/>
        <v>-0.74051444945579803</v>
      </c>
      <c r="R111" s="19">
        <f t="shared" si="7"/>
        <v>-1.5904983145346445</v>
      </c>
      <c r="S111" s="19">
        <f t="shared" si="8"/>
        <v>6.3227608496041823E-2</v>
      </c>
    </row>
    <row r="112" spans="1:19" x14ac:dyDescent="0.25">
      <c r="A112" s="26">
        <f>Wellpath!E112</f>
        <v>3270</v>
      </c>
      <c r="B112" s="22">
        <v>0</v>
      </c>
      <c r="C112" s="22">
        <f>ABS(COS(Wellpath!$L112))*COS(Wellpath!$M112)</f>
        <v>0.1294095225512604</v>
      </c>
      <c r="D112" s="22">
        <f>IF(ABS(Wellpath!$L112)&lt;VerticalInc,"SING",-ABS(COS(Wellpath!$L112))*SIN(Wellpath!$M112)/SIN(Wellpath!$L112))</f>
        <v>-0.55767753582520541</v>
      </c>
      <c r="E112" s="20">
        <f>IF(D112="SING",(Wellpath!K113-Wellpath!K111)/2*Model!$W$29,Model!$W$29*((drdp!B112+drdp!K112)*XYM3!$B112+(drdp!E112+drdp!N112)*XYM3!$C112+(drdp!H112+drdp!Q112)*XYM3!$D112))</f>
        <v>2.530307709816814E-2</v>
      </c>
      <c r="F112" s="20">
        <f>IF(D112="SING",0,Model!$W$29*((drdp!C112+drdp!L112)*XYM3!$B112+(drdp!F112+drdp!O112)*XYM3!$C112+(drdp!I112+drdp!R112)*XYM3!$D112))</f>
        <v>-3.2724923474893673E-3</v>
      </c>
      <c r="G112" s="20">
        <f>IF(D112="SING",0,Model!$W$29*((drdp!D112+drdp!M112)*XYM3!$B112+(drdp!G112+drdp!P112)*XYM3!$C112+(drdp!J112+drdp!S112)*XYM3!$D112))</f>
        <v>-5.8680727432332443E-3</v>
      </c>
      <c r="H112" s="18">
        <f>IF(D112="SING",(Wellpath!K112-Wellpath!K111)/2*Model!$W$29,Model!$W$29*((drdp!B112)*XYM3!$B112+(drdp!E112)*XYM3!$C112+(drdp!H112)*XYM3!$D112))</f>
        <v>1.265153854908407E-2</v>
      </c>
      <c r="I112" s="18">
        <f>IF(D112="SING",0,Model!$W$29*((drdp!C112)*XYM3!$B112+(drdp!F112)*XYM3!$C112+(drdp!I112)*XYM3!$D112))</f>
        <v>-1.6362461737446836E-3</v>
      </c>
      <c r="J112" s="18">
        <f>IF(D112="SING",0,Model!$W$29*((drdp!D112)*XYM3!$B112+(drdp!G112)*XYM3!$C112+(drdp!J112)*XYM3!$D112))</f>
        <v>-2.9340363716166221E-3</v>
      </c>
      <c r="K112" s="21">
        <f>SUM(E$3:E111)+H112</f>
        <v>4.3412887809654306</v>
      </c>
      <c r="L112" s="21">
        <f>SUM(F$3:F111)+I112</f>
        <v>-0.17484730752638886</v>
      </c>
      <c r="M112" s="21">
        <f>SUM(G$3:G111)+J112</f>
        <v>-0.37438141446016865</v>
      </c>
      <c r="N112" s="19">
        <f t="shared" si="5"/>
        <v>18.846788279736316</v>
      </c>
      <c r="O112" s="19">
        <f t="shared" si="5"/>
        <v>3.0571580949227597E-2</v>
      </c>
      <c r="P112" s="19">
        <f t="shared" si="5"/>
        <v>0.14016144349319656</v>
      </c>
      <c r="Q112" s="19">
        <f t="shared" si="6"/>
        <v>-0.75906265454632449</v>
      </c>
      <c r="R112" s="19">
        <f t="shared" si="7"/>
        <v>-1.6252978343978992</v>
      </c>
      <c r="S112" s="19">
        <f t="shared" si="8"/>
        <v>6.5459582306281558E-2</v>
      </c>
    </row>
    <row r="113" spans="1:19" x14ac:dyDescent="0.25">
      <c r="A113" s="26">
        <f>Wellpath!E113</f>
        <v>3300</v>
      </c>
      <c r="B113" s="22">
        <v>0</v>
      </c>
      <c r="C113" s="22">
        <f>ABS(COS(Wellpath!$L113))*COS(Wellpath!$M113)</f>
        <v>0.1294095225512604</v>
      </c>
      <c r="D113" s="22">
        <f>IF(ABS(Wellpath!$L113)&lt;VerticalInc,"SING",-ABS(COS(Wellpath!$L113))*SIN(Wellpath!$M113)/SIN(Wellpath!$L113))</f>
        <v>-0.55767753582520541</v>
      </c>
      <c r="E113" s="20">
        <f>IF(D113="SING",(Wellpath!K114-Wellpath!K112)/2*Model!$W$29,Model!$W$29*((drdp!B113+drdp!K113)*XYM3!$B113+(drdp!E113+drdp!N113)*XYM3!$C113+(drdp!H113+drdp!Q113)*XYM3!$D113))</f>
        <v>2.530307709816814E-2</v>
      </c>
      <c r="F113" s="20">
        <f>IF(D113="SING",0,Model!$W$29*((drdp!C113+drdp!L113)*XYM3!$B113+(drdp!F113+drdp!O113)*XYM3!$C113+(drdp!I113+drdp!R113)*XYM3!$D113))</f>
        <v>-3.2724923474893673E-3</v>
      </c>
      <c r="G113" s="20">
        <f>IF(D113="SING",0,Model!$W$29*((drdp!D113+drdp!M113)*XYM3!$B113+(drdp!G113+drdp!P113)*XYM3!$C113+(drdp!J113+drdp!S113)*XYM3!$D113))</f>
        <v>-5.8680727432332443E-3</v>
      </c>
      <c r="H113" s="18">
        <f>IF(D113="SING",(Wellpath!K113-Wellpath!K112)/2*Model!$W$29,Model!$W$29*((drdp!B113)*XYM3!$B113+(drdp!E113)*XYM3!$C113+(drdp!H113)*XYM3!$D113))</f>
        <v>1.265153854908407E-2</v>
      </c>
      <c r="I113" s="18">
        <f>IF(D113="SING",0,Model!$W$29*((drdp!C113)*XYM3!$B113+(drdp!F113)*XYM3!$C113+(drdp!I113)*XYM3!$D113))</f>
        <v>-1.6362461737446836E-3</v>
      </c>
      <c r="J113" s="18">
        <f>IF(D113="SING",0,Model!$W$29*((drdp!D113)*XYM3!$B113+(drdp!G113)*XYM3!$C113+(drdp!J113)*XYM3!$D113))</f>
        <v>-2.9340363716166221E-3</v>
      </c>
      <c r="K113" s="21">
        <f>SUM(E$3:E112)+H113</f>
        <v>4.3665918580635985</v>
      </c>
      <c r="L113" s="21">
        <f>SUM(F$3:F112)+I113</f>
        <v>-0.17811979987387822</v>
      </c>
      <c r="M113" s="21">
        <f>SUM(G$3:G112)+J113</f>
        <v>-0.3802494872034019</v>
      </c>
      <c r="N113" s="19">
        <f t="shared" si="5"/>
        <v>19.067124454907308</v>
      </c>
      <c r="O113" s="19">
        <f t="shared" si="5"/>
        <v>3.1726663107110427E-2</v>
      </c>
      <c r="P113" s="19">
        <f t="shared" si="5"/>
        <v>0.14458967251845012</v>
      </c>
      <c r="Q113" s="19">
        <f t="shared" si="6"/>
        <v>-0.77777646788919419</v>
      </c>
      <c r="R113" s="19">
        <f t="shared" si="7"/>
        <v>-1.6603943148552331</v>
      </c>
      <c r="S113" s="19">
        <f t="shared" si="8"/>
        <v>6.7729962562814758E-2</v>
      </c>
    </row>
    <row r="114" spans="1:19" x14ac:dyDescent="0.25">
      <c r="A114" s="26">
        <f>Wellpath!E114</f>
        <v>3330</v>
      </c>
      <c r="B114" s="22">
        <v>0</v>
      </c>
      <c r="C114" s="22">
        <f>ABS(COS(Wellpath!$L114))*COS(Wellpath!$M114)</f>
        <v>0.1294095225512604</v>
      </c>
      <c r="D114" s="22">
        <f>IF(ABS(Wellpath!$L114)&lt;VerticalInc,"SING",-ABS(COS(Wellpath!$L114))*SIN(Wellpath!$M114)/SIN(Wellpath!$L114))</f>
        <v>-0.55767753582520541</v>
      </c>
      <c r="E114" s="20">
        <f>IF(D114="SING",(Wellpath!K115-Wellpath!K113)/2*Model!$W$29,Model!$W$29*((drdp!B114+drdp!K114)*XYM3!$B114+(drdp!E114+drdp!N114)*XYM3!$C114+(drdp!H114+drdp!Q114)*XYM3!$D114))</f>
        <v>2.530307709816814E-2</v>
      </c>
      <c r="F114" s="20">
        <f>IF(D114="SING",0,Model!$W$29*((drdp!C114+drdp!L114)*XYM3!$B114+(drdp!F114+drdp!O114)*XYM3!$C114+(drdp!I114+drdp!R114)*XYM3!$D114))</f>
        <v>-3.2724923474893673E-3</v>
      </c>
      <c r="G114" s="20">
        <f>IF(D114="SING",0,Model!$W$29*((drdp!D114+drdp!M114)*XYM3!$B114+(drdp!G114+drdp!P114)*XYM3!$C114+(drdp!J114+drdp!S114)*XYM3!$D114))</f>
        <v>-5.8680727432332443E-3</v>
      </c>
      <c r="H114" s="18">
        <f>IF(D114="SING",(Wellpath!K114-Wellpath!K113)/2*Model!$W$29,Model!$W$29*((drdp!B114)*XYM3!$B114+(drdp!E114)*XYM3!$C114+(drdp!H114)*XYM3!$D114))</f>
        <v>1.265153854908407E-2</v>
      </c>
      <c r="I114" s="18">
        <f>IF(D114="SING",0,Model!$W$29*((drdp!C114)*XYM3!$B114+(drdp!F114)*XYM3!$C114+(drdp!I114)*XYM3!$D114))</f>
        <v>-1.6362461737446836E-3</v>
      </c>
      <c r="J114" s="18">
        <f>IF(D114="SING",0,Model!$W$29*((drdp!D114)*XYM3!$B114+(drdp!G114)*XYM3!$C114+(drdp!J114)*XYM3!$D114))</f>
        <v>-2.9340363716166221E-3</v>
      </c>
      <c r="K114" s="21">
        <f>SUM(E$3:E113)+H114</f>
        <v>4.3918949351617664</v>
      </c>
      <c r="L114" s="21">
        <f>SUM(F$3:F113)+I114</f>
        <v>-0.18139229222136757</v>
      </c>
      <c r="M114" s="21">
        <f>SUM(G$3:G113)+J114</f>
        <v>-0.38611755994663516</v>
      </c>
      <c r="N114" s="19">
        <f t="shared" si="5"/>
        <v>19.288741121499577</v>
      </c>
      <c r="O114" s="19">
        <f t="shared" si="5"/>
        <v>3.290316367732201E-2</v>
      </c>
      <c r="P114" s="19">
        <f t="shared" si="5"/>
        <v>0.1490867700991434</v>
      </c>
      <c r="Q114" s="19">
        <f t="shared" si="6"/>
        <v>-0.79665588948440735</v>
      </c>
      <c r="R114" s="19">
        <f t="shared" si="7"/>
        <v>-1.6957877559066468</v>
      </c>
      <c r="S114" s="19">
        <f t="shared" si="8"/>
        <v>7.0038749265641451E-2</v>
      </c>
    </row>
    <row r="115" spans="1:19" x14ac:dyDescent="0.25">
      <c r="A115" s="26">
        <f>Wellpath!E115</f>
        <v>3360</v>
      </c>
      <c r="B115" s="22">
        <v>0</v>
      </c>
      <c r="C115" s="22">
        <f>ABS(COS(Wellpath!$L115))*COS(Wellpath!$M115)</f>
        <v>0.1294095225512604</v>
      </c>
      <c r="D115" s="22">
        <f>IF(ABS(Wellpath!$L115)&lt;VerticalInc,"SING",-ABS(COS(Wellpath!$L115))*SIN(Wellpath!$M115)/SIN(Wellpath!$L115))</f>
        <v>-0.55767753582520541</v>
      </c>
      <c r="E115" s="20">
        <f>IF(D115="SING",(Wellpath!K116-Wellpath!K114)/2*Model!$W$29,Model!$W$29*((drdp!B115+drdp!K115)*XYM3!$B115+(drdp!E115+drdp!N115)*XYM3!$C115+(drdp!H115+drdp!Q115)*XYM3!$D115))</f>
        <v>2.530307709816814E-2</v>
      </c>
      <c r="F115" s="20">
        <f>IF(D115="SING",0,Model!$W$29*((drdp!C115+drdp!L115)*XYM3!$B115+(drdp!F115+drdp!O115)*XYM3!$C115+(drdp!I115+drdp!R115)*XYM3!$D115))</f>
        <v>-3.2724923474893673E-3</v>
      </c>
      <c r="G115" s="20">
        <f>IF(D115="SING",0,Model!$W$29*((drdp!D115+drdp!M115)*XYM3!$B115+(drdp!G115+drdp!P115)*XYM3!$C115+(drdp!J115+drdp!S115)*XYM3!$D115))</f>
        <v>-5.8680727432332443E-3</v>
      </c>
      <c r="H115" s="18">
        <f>IF(D115="SING",(Wellpath!K115-Wellpath!K114)/2*Model!$W$29,Model!$W$29*((drdp!B115)*XYM3!$B115+(drdp!E115)*XYM3!$C115+(drdp!H115)*XYM3!$D115))</f>
        <v>1.265153854908407E-2</v>
      </c>
      <c r="I115" s="18">
        <f>IF(D115="SING",0,Model!$W$29*((drdp!C115)*XYM3!$B115+(drdp!F115)*XYM3!$C115+(drdp!I115)*XYM3!$D115))</f>
        <v>-1.6362461737446836E-3</v>
      </c>
      <c r="J115" s="18">
        <f>IF(D115="SING",0,Model!$W$29*((drdp!D115)*XYM3!$B115+(drdp!G115)*XYM3!$C115+(drdp!J115)*XYM3!$D115))</f>
        <v>-2.9340363716166221E-3</v>
      </c>
      <c r="K115" s="21">
        <f>SUM(E$3:E114)+H115</f>
        <v>4.4171980122599344</v>
      </c>
      <c r="L115" s="21">
        <f>SUM(F$3:F114)+I115</f>
        <v>-0.18466478456885693</v>
      </c>
      <c r="M115" s="21">
        <f>SUM(G$3:G114)+J115</f>
        <v>-0.39198563268986841</v>
      </c>
      <c r="N115" s="19">
        <f t="shared" si="5"/>
        <v>19.511638279513114</v>
      </c>
      <c r="O115" s="19">
        <f t="shared" si="5"/>
        <v>3.4101082659862343E-2</v>
      </c>
      <c r="P115" s="19">
        <f t="shared" si="5"/>
        <v>0.15365273623527645</v>
      </c>
      <c r="Q115" s="19">
        <f t="shared" si="6"/>
        <v>-0.81570091933196387</v>
      </c>
      <c r="R115" s="19">
        <f t="shared" si="7"/>
        <v>-1.7314781575521394</v>
      </c>
      <c r="S115" s="19">
        <f t="shared" si="8"/>
        <v>7.2385942414761636E-2</v>
      </c>
    </row>
    <row r="116" spans="1:19" x14ac:dyDescent="0.25">
      <c r="A116" s="26">
        <f>Wellpath!E116</f>
        <v>3390</v>
      </c>
      <c r="B116" s="22">
        <v>0</v>
      </c>
      <c r="C116" s="22">
        <f>ABS(COS(Wellpath!$L116))*COS(Wellpath!$M116)</f>
        <v>0.1294095225512604</v>
      </c>
      <c r="D116" s="22">
        <f>IF(ABS(Wellpath!$L116)&lt;VerticalInc,"SING",-ABS(COS(Wellpath!$L116))*SIN(Wellpath!$M116)/SIN(Wellpath!$L116))</f>
        <v>-0.55767753582520541</v>
      </c>
      <c r="E116" s="20">
        <f>IF(D116="SING",(Wellpath!K117-Wellpath!K115)/2*Model!$W$29,Model!$W$29*((drdp!B116+drdp!K116)*XYM3!$B116+(drdp!E116+drdp!N116)*XYM3!$C116+(drdp!H116+drdp!Q116)*XYM3!$D116))</f>
        <v>2.530307709816814E-2</v>
      </c>
      <c r="F116" s="20">
        <f>IF(D116="SING",0,Model!$W$29*((drdp!C116+drdp!L116)*XYM3!$B116+(drdp!F116+drdp!O116)*XYM3!$C116+(drdp!I116+drdp!R116)*XYM3!$D116))</f>
        <v>-3.2724923474893673E-3</v>
      </c>
      <c r="G116" s="20">
        <f>IF(D116="SING",0,Model!$W$29*((drdp!D116+drdp!M116)*XYM3!$B116+(drdp!G116+drdp!P116)*XYM3!$C116+(drdp!J116+drdp!S116)*XYM3!$D116))</f>
        <v>-5.8680727432332443E-3</v>
      </c>
      <c r="H116" s="18">
        <f>IF(D116="SING",(Wellpath!K116-Wellpath!K115)/2*Model!$W$29,Model!$W$29*((drdp!B116)*XYM3!$B116+(drdp!E116)*XYM3!$C116+(drdp!H116)*XYM3!$D116))</f>
        <v>1.265153854908407E-2</v>
      </c>
      <c r="I116" s="18">
        <f>IF(D116="SING",0,Model!$W$29*((drdp!C116)*XYM3!$B116+(drdp!F116)*XYM3!$C116+(drdp!I116)*XYM3!$D116))</f>
        <v>-1.6362461737446836E-3</v>
      </c>
      <c r="J116" s="18">
        <f>IF(D116="SING",0,Model!$W$29*((drdp!D116)*XYM3!$B116+(drdp!G116)*XYM3!$C116+(drdp!J116)*XYM3!$D116))</f>
        <v>-2.9340363716166221E-3</v>
      </c>
      <c r="K116" s="21">
        <f>SUM(E$3:E115)+H116</f>
        <v>4.4425010893581023</v>
      </c>
      <c r="L116" s="21">
        <f>SUM(F$3:F115)+I116</f>
        <v>-0.18793727691634629</v>
      </c>
      <c r="M116" s="21">
        <f>SUM(G$3:G115)+J116</f>
        <v>-0.39785370543310167</v>
      </c>
      <c r="N116" s="19">
        <f t="shared" si="5"/>
        <v>19.735815928947925</v>
      </c>
      <c r="O116" s="19">
        <f t="shared" si="5"/>
        <v>3.5320420054731426E-2</v>
      </c>
      <c r="P116" s="19">
        <f t="shared" si="5"/>
        <v>0.15828757092684922</v>
      </c>
      <c r="Q116" s="19">
        <f t="shared" si="6"/>
        <v>-0.83491155743186374</v>
      </c>
      <c r="R116" s="19">
        <f t="shared" si="7"/>
        <v>-1.7674655197917117</v>
      </c>
      <c r="S116" s="19">
        <f t="shared" si="8"/>
        <v>7.4771542010175301E-2</v>
      </c>
    </row>
    <row r="117" spans="1:19" x14ac:dyDescent="0.25">
      <c r="A117" s="26">
        <f>Wellpath!E117</f>
        <v>3420</v>
      </c>
      <c r="B117" s="22">
        <v>0</v>
      </c>
      <c r="C117" s="22">
        <f>ABS(COS(Wellpath!$L117))*COS(Wellpath!$M117)</f>
        <v>0.1294095225512604</v>
      </c>
      <c r="D117" s="22">
        <f>IF(ABS(Wellpath!$L117)&lt;VerticalInc,"SING",-ABS(COS(Wellpath!$L117))*SIN(Wellpath!$M117)/SIN(Wellpath!$L117))</f>
        <v>-0.55767753582520541</v>
      </c>
      <c r="E117" s="20">
        <f>IF(D117="SING",(Wellpath!K118-Wellpath!K116)/2*Model!$W$29,Model!$W$29*((drdp!B117+drdp!K117)*XYM3!$B117+(drdp!E117+drdp!N117)*XYM3!$C117+(drdp!H117+drdp!Q117)*XYM3!$D117))</f>
        <v>2.530307709816814E-2</v>
      </c>
      <c r="F117" s="20">
        <f>IF(D117="SING",0,Model!$W$29*((drdp!C117+drdp!L117)*XYM3!$B117+(drdp!F117+drdp!O117)*XYM3!$C117+(drdp!I117+drdp!R117)*XYM3!$D117))</f>
        <v>-3.2724923474893673E-3</v>
      </c>
      <c r="G117" s="20">
        <f>IF(D117="SING",0,Model!$W$29*((drdp!D117+drdp!M117)*XYM3!$B117+(drdp!G117+drdp!P117)*XYM3!$C117+(drdp!J117+drdp!S117)*XYM3!$D117))</f>
        <v>-5.8680727432332443E-3</v>
      </c>
      <c r="H117" s="18">
        <f>IF(D117="SING",(Wellpath!K117-Wellpath!K116)/2*Model!$W$29,Model!$W$29*((drdp!B117)*XYM3!$B117+(drdp!E117)*XYM3!$C117+(drdp!H117)*XYM3!$D117))</f>
        <v>1.265153854908407E-2</v>
      </c>
      <c r="I117" s="18">
        <f>IF(D117="SING",0,Model!$W$29*((drdp!C117)*XYM3!$B117+(drdp!F117)*XYM3!$C117+(drdp!I117)*XYM3!$D117))</f>
        <v>-1.6362461737446836E-3</v>
      </c>
      <c r="J117" s="18">
        <f>IF(D117="SING",0,Model!$W$29*((drdp!D117)*XYM3!$B117+(drdp!G117)*XYM3!$C117+(drdp!J117)*XYM3!$D117))</f>
        <v>-2.9340363716166221E-3</v>
      </c>
      <c r="K117" s="21">
        <f>SUM(E$3:E116)+H117</f>
        <v>4.4678041664562702</v>
      </c>
      <c r="L117" s="21">
        <f>SUM(F$3:F116)+I117</f>
        <v>-0.19120976926383565</v>
      </c>
      <c r="M117" s="21">
        <f>SUM(G$3:G116)+J117</f>
        <v>-0.40372177817633492</v>
      </c>
      <c r="N117" s="19">
        <f t="shared" si="5"/>
        <v>19.961274069804009</v>
      </c>
      <c r="O117" s="19">
        <f t="shared" si="5"/>
        <v>3.6561175861929265E-2</v>
      </c>
      <c r="P117" s="19">
        <f t="shared" si="5"/>
        <v>0.16299127417386178</v>
      </c>
      <c r="Q117" s="19">
        <f t="shared" si="6"/>
        <v>-0.85428780378410696</v>
      </c>
      <c r="R117" s="19">
        <f t="shared" si="7"/>
        <v>-1.8037498426253633</v>
      </c>
      <c r="S117" s="19">
        <f t="shared" si="8"/>
        <v>7.7195548051882446E-2</v>
      </c>
    </row>
    <row r="118" spans="1:19" x14ac:dyDescent="0.25">
      <c r="A118" s="26">
        <f>Wellpath!E118</f>
        <v>3450</v>
      </c>
      <c r="B118" s="22">
        <v>0</v>
      </c>
      <c r="C118" s="22">
        <f>ABS(COS(Wellpath!$L118))*COS(Wellpath!$M118)</f>
        <v>0.1294095225512604</v>
      </c>
      <c r="D118" s="22">
        <f>IF(ABS(Wellpath!$L118)&lt;VerticalInc,"SING",-ABS(COS(Wellpath!$L118))*SIN(Wellpath!$M118)/SIN(Wellpath!$L118))</f>
        <v>-0.55767753582520541</v>
      </c>
      <c r="E118" s="20">
        <f>IF(D118="SING",(Wellpath!K119-Wellpath!K117)/2*Model!$W$29,Model!$W$29*((drdp!B118+drdp!K118)*XYM3!$B118+(drdp!E118+drdp!N118)*XYM3!$C118+(drdp!H118+drdp!Q118)*XYM3!$D118))</f>
        <v>2.530307709816814E-2</v>
      </c>
      <c r="F118" s="20">
        <f>IF(D118="SING",0,Model!$W$29*((drdp!C118+drdp!L118)*XYM3!$B118+(drdp!F118+drdp!O118)*XYM3!$C118+(drdp!I118+drdp!R118)*XYM3!$D118))</f>
        <v>-3.2724923474893673E-3</v>
      </c>
      <c r="G118" s="20">
        <f>IF(D118="SING",0,Model!$W$29*((drdp!D118+drdp!M118)*XYM3!$B118+(drdp!G118+drdp!P118)*XYM3!$C118+(drdp!J118+drdp!S118)*XYM3!$D118))</f>
        <v>-5.8680727432332443E-3</v>
      </c>
      <c r="H118" s="18">
        <f>IF(D118="SING",(Wellpath!K118-Wellpath!K117)/2*Model!$W$29,Model!$W$29*((drdp!B118)*XYM3!$B118+(drdp!E118)*XYM3!$C118+(drdp!H118)*XYM3!$D118))</f>
        <v>1.265153854908407E-2</v>
      </c>
      <c r="I118" s="18">
        <f>IF(D118="SING",0,Model!$W$29*((drdp!C118)*XYM3!$B118+(drdp!F118)*XYM3!$C118+(drdp!I118)*XYM3!$D118))</f>
        <v>-1.6362461737446836E-3</v>
      </c>
      <c r="J118" s="18">
        <f>IF(D118="SING",0,Model!$W$29*((drdp!D118)*XYM3!$B118+(drdp!G118)*XYM3!$C118+(drdp!J118)*XYM3!$D118))</f>
        <v>-2.9340363716166221E-3</v>
      </c>
      <c r="K118" s="21">
        <f>SUM(E$3:E117)+H118</f>
        <v>4.4931072435544381</v>
      </c>
      <c r="L118" s="21">
        <f>SUM(F$3:F117)+I118</f>
        <v>-0.19448226161132501</v>
      </c>
      <c r="M118" s="21">
        <f>SUM(G$3:G117)+J118</f>
        <v>-0.40958985091956818</v>
      </c>
      <c r="N118" s="19">
        <f t="shared" si="5"/>
        <v>20.188012702081362</v>
      </c>
      <c r="O118" s="19">
        <f t="shared" si="5"/>
        <v>3.7823350081455862E-2</v>
      </c>
      <c r="P118" s="19">
        <f t="shared" si="5"/>
        <v>0.16776384597631408</v>
      </c>
      <c r="Q118" s="19">
        <f t="shared" si="6"/>
        <v>-0.87382965838869364</v>
      </c>
      <c r="R118" s="19">
        <f t="shared" si="7"/>
        <v>-1.8403311260530941</v>
      </c>
      <c r="S118" s="19">
        <f t="shared" si="8"/>
        <v>7.9657960539883069E-2</v>
      </c>
    </row>
    <row r="119" spans="1:19" x14ac:dyDescent="0.25">
      <c r="A119" s="26">
        <f>Wellpath!E119</f>
        <v>3480</v>
      </c>
      <c r="B119" s="22">
        <v>0</v>
      </c>
      <c r="C119" s="22">
        <f>ABS(COS(Wellpath!$L119))*COS(Wellpath!$M119)</f>
        <v>0.1294095225512604</v>
      </c>
      <c r="D119" s="22">
        <f>IF(ABS(Wellpath!$L119)&lt;VerticalInc,"SING",-ABS(COS(Wellpath!$L119))*SIN(Wellpath!$M119)/SIN(Wellpath!$L119))</f>
        <v>-0.55767753582520541</v>
      </c>
      <c r="E119" s="20">
        <f>IF(D119="SING",(Wellpath!K120-Wellpath!K118)/2*Model!$W$29,Model!$W$29*((drdp!B119+drdp!K119)*XYM3!$B119+(drdp!E119+drdp!N119)*XYM3!$C119+(drdp!H119+drdp!Q119)*XYM3!$D119))</f>
        <v>2.530307709816814E-2</v>
      </c>
      <c r="F119" s="20">
        <f>IF(D119="SING",0,Model!$W$29*((drdp!C119+drdp!L119)*XYM3!$B119+(drdp!F119+drdp!O119)*XYM3!$C119+(drdp!I119+drdp!R119)*XYM3!$D119))</f>
        <v>-3.2724923474893673E-3</v>
      </c>
      <c r="G119" s="20">
        <f>IF(D119="SING",0,Model!$W$29*((drdp!D119+drdp!M119)*XYM3!$B119+(drdp!G119+drdp!P119)*XYM3!$C119+(drdp!J119+drdp!S119)*XYM3!$D119))</f>
        <v>-5.8680727432332443E-3</v>
      </c>
      <c r="H119" s="18">
        <f>IF(D119="SING",(Wellpath!K119-Wellpath!K118)/2*Model!$W$29,Model!$W$29*((drdp!B119)*XYM3!$B119+(drdp!E119)*XYM3!$C119+(drdp!H119)*XYM3!$D119))</f>
        <v>1.265153854908407E-2</v>
      </c>
      <c r="I119" s="18">
        <f>IF(D119="SING",0,Model!$W$29*((drdp!C119)*XYM3!$B119+(drdp!F119)*XYM3!$C119+(drdp!I119)*XYM3!$D119))</f>
        <v>-1.6362461737446836E-3</v>
      </c>
      <c r="J119" s="18">
        <f>IF(D119="SING",0,Model!$W$29*((drdp!D119)*XYM3!$B119+(drdp!G119)*XYM3!$C119+(drdp!J119)*XYM3!$D119))</f>
        <v>-2.9340363716166221E-3</v>
      </c>
      <c r="K119" s="21">
        <f>SUM(E$3:E118)+H119</f>
        <v>4.5184103206526061</v>
      </c>
      <c r="L119" s="21">
        <f>SUM(F$3:F118)+I119</f>
        <v>-0.19775475395881437</v>
      </c>
      <c r="M119" s="21">
        <f>SUM(G$3:G118)+J119</f>
        <v>-0.41545792366280143</v>
      </c>
      <c r="N119" s="19">
        <f t="shared" si="5"/>
        <v>20.416031825779985</v>
      </c>
      <c r="O119" s="19">
        <f t="shared" si="5"/>
        <v>3.9106942713311207E-2</v>
      </c>
      <c r="P119" s="19">
        <f t="shared" si="5"/>
        <v>0.17260528633420613</v>
      </c>
      <c r="Q119" s="19">
        <f t="shared" si="6"/>
        <v>-0.89353712124562368</v>
      </c>
      <c r="R119" s="19">
        <f t="shared" si="7"/>
        <v>-1.8772093700749046</v>
      </c>
      <c r="S119" s="19">
        <f t="shared" si="8"/>
        <v>8.2158779474177185E-2</v>
      </c>
    </row>
    <row r="120" spans="1:19" x14ac:dyDescent="0.25">
      <c r="A120" s="26">
        <f>Wellpath!E120</f>
        <v>3510</v>
      </c>
      <c r="B120" s="22">
        <v>0</v>
      </c>
      <c r="C120" s="22">
        <f>ABS(COS(Wellpath!$L120))*COS(Wellpath!$M120)</f>
        <v>0.1294095225512604</v>
      </c>
      <c r="D120" s="22">
        <f>IF(ABS(Wellpath!$L120)&lt;VerticalInc,"SING",-ABS(COS(Wellpath!$L120))*SIN(Wellpath!$M120)/SIN(Wellpath!$L120))</f>
        <v>-0.55767753582520541</v>
      </c>
      <c r="E120" s="20">
        <f>IF(D120="SING",(Wellpath!K121-Wellpath!K119)/2*Model!$W$29,Model!$W$29*((drdp!B120+drdp!K120)*XYM3!$B120+(drdp!E120+drdp!N120)*XYM3!$C120+(drdp!H120+drdp!Q120)*XYM3!$D120))</f>
        <v>2.530307709816814E-2</v>
      </c>
      <c r="F120" s="20">
        <f>IF(D120="SING",0,Model!$W$29*((drdp!C120+drdp!L120)*XYM3!$B120+(drdp!F120+drdp!O120)*XYM3!$C120+(drdp!I120+drdp!R120)*XYM3!$D120))</f>
        <v>-3.2724923474893673E-3</v>
      </c>
      <c r="G120" s="20">
        <f>IF(D120="SING",0,Model!$W$29*((drdp!D120+drdp!M120)*XYM3!$B120+(drdp!G120+drdp!P120)*XYM3!$C120+(drdp!J120+drdp!S120)*XYM3!$D120))</f>
        <v>-5.8680727432332443E-3</v>
      </c>
      <c r="H120" s="18">
        <f>IF(D120="SING",(Wellpath!K120-Wellpath!K119)/2*Model!$W$29,Model!$W$29*((drdp!B120)*XYM3!$B120+(drdp!E120)*XYM3!$C120+(drdp!H120)*XYM3!$D120))</f>
        <v>1.265153854908407E-2</v>
      </c>
      <c r="I120" s="18">
        <f>IF(D120="SING",0,Model!$W$29*((drdp!C120)*XYM3!$B120+(drdp!F120)*XYM3!$C120+(drdp!I120)*XYM3!$D120))</f>
        <v>-1.6362461737446836E-3</v>
      </c>
      <c r="J120" s="18">
        <f>IF(D120="SING",0,Model!$W$29*((drdp!D120)*XYM3!$B120+(drdp!G120)*XYM3!$C120+(drdp!J120)*XYM3!$D120))</f>
        <v>-2.9340363716166221E-3</v>
      </c>
      <c r="K120" s="21">
        <f>SUM(E$3:E119)+H120</f>
        <v>4.543713397750774</v>
      </c>
      <c r="L120" s="21">
        <f>SUM(F$3:F119)+I120</f>
        <v>-0.20102724630630373</v>
      </c>
      <c r="M120" s="21">
        <f>SUM(G$3:G119)+J120</f>
        <v>-0.42132599640603469</v>
      </c>
      <c r="N120" s="19">
        <f t="shared" si="5"/>
        <v>20.645331440899884</v>
      </c>
      <c r="O120" s="19">
        <f t="shared" si="5"/>
        <v>4.0411953757495303E-2</v>
      </c>
      <c r="P120" s="19">
        <f t="shared" si="5"/>
        <v>0.17751559524753796</v>
      </c>
      <c r="Q120" s="19">
        <f t="shared" si="6"/>
        <v>-0.91341019235489707</v>
      </c>
      <c r="R120" s="19">
        <f t="shared" si="7"/>
        <v>-1.9143845746907941</v>
      </c>
      <c r="S120" s="19">
        <f t="shared" si="8"/>
        <v>8.4698004854764766E-2</v>
      </c>
    </row>
    <row r="121" spans="1:19" x14ac:dyDescent="0.25">
      <c r="A121" s="26">
        <f>Wellpath!E121</f>
        <v>3540</v>
      </c>
      <c r="B121" s="22">
        <v>0</v>
      </c>
      <c r="C121" s="22">
        <f>ABS(COS(Wellpath!$L121))*COS(Wellpath!$M121)</f>
        <v>0.1294095225512604</v>
      </c>
      <c r="D121" s="22">
        <f>IF(ABS(Wellpath!$L121)&lt;VerticalInc,"SING",-ABS(COS(Wellpath!$L121))*SIN(Wellpath!$M121)/SIN(Wellpath!$L121))</f>
        <v>-0.55767753582520541</v>
      </c>
      <c r="E121" s="20">
        <f>IF(D121="SING",(Wellpath!K122-Wellpath!K120)/2*Model!$W$29,Model!$W$29*((drdp!B121+drdp!K121)*XYM3!$B121+(drdp!E121+drdp!N121)*XYM3!$C121+(drdp!H121+drdp!Q121)*XYM3!$D121))</f>
        <v>2.530307709816814E-2</v>
      </c>
      <c r="F121" s="20">
        <f>IF(D121="SING",0,Model!$W$29*((drdp!C121+drdp!L121)*XYM3!$B121+(drdp!F121+drdp!O121)*XYM3!$C121+(drdp!I121+drdp!R121)*XYM3!$D121))</f>
        <v>-3.2724923474893673E-3</v>
      </c>
      <c r="G121" s="20">
        <f>IF(D121="SING",0,Model!$W$29*((drdp!D121+drdp!M121)*XYM3!$B121+(drdp!G121+drdp!P121)*XYM3!$C121+(drdp!J121+drdp!S121)*XYM3!$D121))</f>
        <v>-5.8680727432332443E-3</v>
      </c>
      <c r="H121" s="18">
        <f>IF(D121="SING",(Wellpath!K121-Wellpath!K120)/2*Model!$W$29,Model!$W$29*((drdp!B121)*XYM3!$B121+(drdp!E121)*XYM3!$C121+(drdp!H121)*XYM3!$D121))</f>
        <v>1.265153854908407E-2</v>
      </c>
      <c r="I121" s="18">
        <f>IF(D121="SING",0,Model!$W$29*((drdp!C121)*XYM3!$B121+(drdp!F121)*XYM3!$C121+(drdp!I121)*XYM3!$D121))</f>
        <v>-1.6362461737446836E-3</v>
      </c>
      <c r="J121" s="18">
        <f>IF(D121="SING",0,Model!$W$29*((drdp!D121)*XYM3!$B121+(drdp!G121)*XYM3!$C121+(drdp!J121)*XYM3!$D121))</f>
        <v>-2.9340363716166221E-3</v>
      </c>
      <c r="K121" s="21">
        <f>SUM(E$3:E120)+H121</f>
        <v>4.5690164748489419</v>
      </c>
      <c r="L121" s="21">
        <f>SUM(F$3:F120)+I121</f>
        <v>-0.20429973865379308</v>
      </c>
      <c r="M121" s="21">
        <f>SUM(G$3:G120)+J121</f>
        <v>-0.42719406914926794</v>
      </c>
      <c r="N121" s="19">
        <f t="shared" si="5"/>
        <v>20.875911547441053</v>
      </c>
      <c r="O121" s="19">
        <f t="shared" si="5"/>
        <v>4.1738383214008155E-2</v>
      </c>
      <c r="P121" s="19">
        <f t="shared" si="5"/>
        <v>0.18249477271630951</v>
      </c>
      <c r="Q121" s="19">
        <f t="shared" si="6"/>
        <v>-0.93344887171651381</v>
      </c>
      <c r="R121" s="19">
        <f t="shared" si="7"/>
        <v>-1.9518567399007634</v>
      </c>
      <c r="S121" s="19">
        <f t="shared" si="8"/>
        <v>8.7275636681645855E-2</v>
      </c>
    </row>
    <row r="122" spans="1:19" x14ac:dyDescent="0.25">
      <c r="A122" s="26">
        <f>Wellpath!E122</f>
        <v>3570</v>
      </c>
      <c r="B122" s="22">
        <v>0</v>
      </c>
      <c r="C122" s="22">
        <f>ABS(COS(Wellpath!$L122))*COS(Wellpath!$M122)</f>
        <v>0.1294095225512604</v>
      </c>
      <c r="D122" s="22">
        <f>IF(ABS(Wellpath!$L122)&lt;VerticalInc,"SING",-ABS(COS(Wellpath!$L122))*SIN(Wellpath!$M122)/SIN(Wellpath!$L122))</f>
        <v>-0.55767753582520541</v>
      </c>
      <c r="E122" s="20">
        <f>IF(D122="SING",(Wellpath!K123-Wellpath!K121)/2*Model!$W$29,Model!$W$29*((drdp!B122+drdp!K122)*XYM3!$B122+(drdp!E122+drdp!N122)*XYM3!$C122+(drdp!H122+drdp!Q122)*XYM3!$D122))</f>
        <v>2.530307709816814E-2</v>
      </c>
      <c r="F122" s="20">
        <f>IF(D122="SING",0,Model!$W$29*((drdp!C122+drdp!L122)*XYM3!$B122+(drdp!F122+drdp!O122)*XYM3!$C122+(drdp!I122+drdp!R122)*XYM3!$D122))</f>
        <v>-3.2724923474893673E-3</v>
      </c>
      <c r="G122" s="20">
        <f>IF(D122="SING",0,Model!$W$29*((drdp!D122+drdp!M122)*XYM3!$B122+(drdp!G122+drdp!P122)*XYM3!$C122+(drdp!J122+drdp!S122)*XYM3!$D122))</f>
        <v>-5.8680727432332443E-3</v>
      </c>
      <c r="H122" s="18">
        <f>IF(D122="SING",(Wellpath!K122-Wellpath!K121)/2*Model!$W$29,Model!$W$29*((drdp!B122)*XYM3!$B122+(drdp!E122)*XYM3!$C122+(drdp!H122)*XYM3!$D122))</f>
        <v>1.265153854908407E-2</v>
      </c>
      <c r="I122" s="18">
        <f>IF(D122="SING",0,Model!$W$29*((drdp!C122)*XYM3!$B122+(drdp!F122)*XYM3!$C122+(drdp!I122)*XYM3!$D122))</f>
        <v>-1.6362461737446836E-3</v>
      </c>
      <c r="J122" s="18">
        <f>IF(D122="SING",0,Model!$W$29*((drdp!D122)*XYM3!$B122+(drdp!G122)*XYM3!$C122+(drdp!J122)*XYM3!$D122))</f>
        <v>-2.9340363716166221E-3</v>
      </c>
      <c r="K122" s="21">
        <f>SUM(E$3:E121)+H122</f>
        <v>4.5943195519471098</v>
      </c>
      <c r="L122" s="21">
        <f>SUM(F$3:F121)+I122</f>
        <v>-0.20757223100128244</v>
      </c>
      <c r="M122" s="21">
        <f>SUM(G$3:G121)+J122</f>
        <v>-0.4330621418925012</v>
      </c>
      <c r="N122" s="19">
        <f t="shared" si="5"/>
        <v>21.107772145403491</v>
      </c>
      <c r="O122" s="19">
        <f t="shared" si="5"/>
        <v>4.3086231082849757E-2</v>
      </c>
      <c r="P122" s="19">
        <f t="shared" si="5"/>
        <v>0.18754281874052084</v>
      </c>
      <c r="Q122" s="19">
        <f t="shared" si="6"/>
        <v>-0.9536531593304739</v>
      </c>
      <c r="R122" s="19">
        <f t="shared" si="7"/>
        <v>-1.9896258657048118</v>
      </c>
      <c r="S122" s="19">
        <f t="shared" si="8"/>
        <v>8.9891674954820408E-2</v>
      </c>
    </row>
    <row r="123" spans="1:19" x14ac:dyDescent="0.25">
      <c r="A123" s="26">
        <f>Wellpath!E123</f>
        <v>3600</v>
      </c>
      <c r="B123" s="22">
        <v>0</v>
      </c>
      <c r="C123" s="22">
        <f>ABS(COS(Wellpath!$L123))*COS(Wellpath!$M123)</f>
        <v>0.1294095225512604</v>
      </c>
      <c r="D123" s="22">
        <f>IF(ABS(Wellpath!$L123)&lt;VerticalInc,"SING",-ABS(COS(Wellpath!$L123))*SIN(Wellpath!$M123)/SIN(Wellpath!$L123))</f>
        <v>-0.55767753582520541</v>
      </c>
      <c r="E123" s="20">
        <f>IF(D123="SING",(Wellpath!K124-Wellpath!K122)/2*Model!$W$29,Model!$W$29*((drdp!B123+drdp!K123)*XYM3!$B123+(drdp!E123+drdp!N123)*XYM3!$C123+(drdp!H123+drdp!Q123)*XYM3!$D123))</f>
        <v>2.530307709816814E-2</v>
      </c>
      <c r="F123" s="20">
        <f>IF(D123="SING",0,Model!$W$29*((drdp!C123+drdp!L123)*XYM3!$B123+(drdp!F123+drdp!O123)*XYM3!$C123+(drdp!I123+drdp!R123)*XYM3!$D123))</f>
        <v>-3.2724923474893673E-3</v>
      </c>
      <c r="G123" s="20">
        <f>IF(D123="SING",0,Model!$W$29*((drdp!D123+drdp!M123)*XYM3!$B123+(drdp!G123+drdp!P123)*XYM3!$C123+(drdp!J123+drdp!S123)*XYM3!$D123))</f>
        <v>-5.8680727432332443E-3</v>
      </c>
      <c r="H123" s="18">
        <f>IF(D123="SING",(Wellpath!K123-Wellpath!K122)/2*Model!$W$29,Model!$W$29*((drdp!B123)*XYM3!$B123+(drdp!E123)*XYM3!$C123+(drdp!H123)*XYM3!$D123))</f>
        <v>1.265153854908407E-2</v>
      </c>
      <c r="I123" s="18">
        <f>IF(D123="SING",0,Model!$W$29*((drdp!C123)*XYM3!$B123+(drdp!F123)*XYM3!$C123+(drdp!I123)*XYM3!$D123))</f>
        <v>-1.6362461737446836E-3</v>
      </c>
      <c r="J123" s="18">
        <f>IF(D123="SING",0,Model!$W$29*((drdp!D123)*XYM3!$B123+(drdp!G123)*XYM3!$C123+(drdp!J123)*XYM3!$D123))</f>
        <v>-2.9340363716166221E-3</v>
      </c>
      <c r="K123" s="21">
        <f>SUM(E$3:E122)+H123</f>
        <v>4.6196226290452778</v>
      </c>
      <c r="L123" s="21">
        <f>SUM(F$3:F122)+I123</f>
        <v>-0.2108447233487718</v>
      </c>
      <c r="M123" s="21">
        <f>SUM(G$3:G122)+J123</f>
        <v>-0.43893021463573445</v>
      </c>
      <c r="N123" s="19">
        <f t="shared" si="5"/>
        <v>21.340913234787205</v>
      </c>
      <c r="O123" s="19">
        <f t="shared" si="5"/>
        <v>4.4455497364020116E-2</v>
      </c>
      <c r="P123" s="19">
        <f t="shared" si="5"/>
        <v>0.19265973332017192</v>
      </c>
      <c r="Q123" s="19">
        <f t="shared" si="6"/>
        <v>-0.97402305519677745</v>
      </c>
      <c r="R123" s="19">
        <f t="shared" si="7"/>
        <v>-2.0276919521029395</v>
      </c>
      <c r="S123" s="19">
        <f t="shared" si="8"/>
        <v>9.2546119674288455E-2</v>
      </c>
    </row>
    <row r="124" spans="1:19" x14ac:dyDescent="0.25">
      <c r="A124" s="26">
        <f>Wellpath!E124</f>
        <v>3630</v>
      </c>
      <c r="B124" s="22">
        <v>0</v>
      </c>
      <c r="C124" s="22">
        <f>ABS(COS(Wellpath!$L124))*COS(Wellpath!$M124)</f>
        <v>0.1294095225512604</v>
      </c>
      <c r="D124" s="22">
        <f>IF(ABS(Wellpath!$L124)&lt;VerticalInc,"SING",-ABS(COS(Wellpath!$L124))*SIN(Wellpath!$M124)/SIN(Wellpath!$L124))</f>
        <v>-0.55767753582520541</v>
      </c>
      <c r="E124" s="20">
        <f>IF(D124="SING",(Wellpath!K125-Wellpath!K123)/2*Model!$W$29,Model!$W$29*((drdp!B124+drdp!K124)*XYM3!$B124+(drdp!E124+drdp!N124)*XYM3!$C124+(drdp!H124+drdp!Q124)*XYM3!$D124))</f>
        <v>2.530307709816814E-2</v>
      </c>
      <c r="F124" s="20">
        <f>IF(D124="SING",0,Model!$W$29*((drdp!C124+drdp!L124)*XYM3!$B124+(drdp!F124+drdp!O124)*XYM3!$C124+(drdp!I124+drdp!R124)*XYM3!$D124))</f>
        <v>-3.2724923474893673E-3</v>
      </c>
      <c r="G124" s="20">
        <f>IF(D124="SING",0,Model!$W$29*((drdp!D124+drdp!M124)*XYM3!$B124+(drdp!G124+drdp!P124)*XYM3!$C124+(drdp!J124+drdp!S124)*XYM3!$D124))</f>
        <v>-5.8680727432332443E-3</v>
      </c>
      <c r="H124" s="18">
        <f>IF(D124="SING",(Wellpath!K124-Wellpath!K123)/2*Model!$W$29,Model!$W$29*((drdp!B124)*XYM3!$B124+(drdp!E124)*XYM3!$C124+(drdp!H124)*XYM3!$D124))</f>
        <v>1.265153854908407E-2</v>
      </c>
      <c r="I124" s="18">
        <f>IF(D124="SING",0,Model!$W$29*((drdp!C124)*XYM3!$B124+(drdp!F124)*XYM3!$C124+(drdp!I124)*XYM3!$D124))</f>
        <v>-1.6362461737446836E-3</v>
      </c>
      <c r="J124" s="18">
        <f>IF(D124="SING",0,Model!$W$29*((drdp!D124)*XYM3!$B124+(drdp!G124)*XYM3!$C124+(drdp!J124)*XYM3!$D124))</f>
        <v>-2.9340363716166221E-3</v>
      </c>
      <c r="K124" s="21">
        <f>SUM(E$3:E123)+H124</f>
        <v>4.6449257061434457</v>
      </c>
      <c r="L124" s="21">
        <f>SUM(F$3:F123)+I124</f>
        <v>-0.21411721569626116</v>
      </c>
      <c r="M124" s="21">
        <f>SUM(G$3:G123)+J124</f>
        <v>-0.4447982873789677</v>
      </c>
      <c r="N124" s="19">
        <f t="shared" si="5"/>
        <v>21.575334815592189</v>
      </c>
      <c r="O124" s="19">
        <f t="shared" si="5"/>
        <v>4.5846182057519225E-2</v>
      </c>
      <c r="P124" s="19">
        <f t="shared" si="5"/>
        <v>0.19784551645526274</v>
      </c>
      <c r="Q124" s="19">
        <f t="shared" si="6"/>
        <v>-0.99455855931542436</v>
      </c>
      <c r="R124" s="19">
        <f t="shared" si="7"/>
        <v>-2.0660549990951469</v>
      </c>
      <c r="S124" s="19">
        <f t="shared" si="8"/>
        <v>9.523897084004998E-2</v>
      </c>
    </row>
    <row r="125" spans="1:19" x14ac:dyDescent="0.25">
      <c r="A125" s="26">
        <f>Wellpath!E125</f>
        <v>3660</v>
      </c>
      <c r="B125" s="22">
        <v>0</v>
      </c>
      <c r="C125" s="22">
        <f>ABS(COS(Wellpath!$L125))*COS(Wellpath!$M125)</f>
        <v>0.1294095225512604</v>
      </c>
      <c r="D125" s="22">
        <f>IF(ABS(Wellpath!$L125)&lt;VerticalInc,"SING",-ABS(COS(Wellpath!$L125))*SIN(Wellpath!$M125)/SIN(Wellpath!$L125))</f>
        <v>-0.55767753582520541</v>
      </c>
      <c r="E125" s="20">
        <f>IF(D125="SING",(Wellpath!K126-Wellpath!K124)/2*Model!$W$29,Model!$W$29*((drdp!B125+drdp!K125)*XYM3!$B125+(drdp!E125+drdp!N125)*XYM3!$C125+(drdp!H125+drdp!Q125)*XYM3!$D125))</f>
        <v>2.530307709816814E-2</v>
      </c>
      <c r="F125" s="20">
        <f>IF(D125="SING",0,Model!$W$29*((drdp!C125+drdp!L125)*XYM3!$B125+(drdp!F125+drdp!O125)*XYM3!$C125+(drdp!I125+drdp!R125)*XYM3!$D125))</f>
        <v>-3.2724923474893673E-3</v>
      </c>
      <c r="G125" s="20">
        <f>IF(D125="SING",0,Model!$W$29*((drdp!D125+drdp!M125)*XYM3!$B125+(drdp!G125+drdp!P125)*XYM3!$C125+(drdp!J125+drdp!S125)*XYM3!$D125))</f>
        <v>-5.8680727432332443E-3</v>
      </c>
      <c r="H125" s="18">
        <f>IF(D125="SING",(Wellpath!K125-Wellpath!K124)/2*Model!$W$29,Model!$W$29*((drdp!B125)*XYM3!$B125+(drdp!E125)*XYM3!$C125+(drdp!H125)*XYM3!$D125))</f>
        <v>1.265153854908407E-2</v>
      </c>
      <c r="I125" s="18">
        <f>IF(D125="SING",0,Model!$W$29*((drdp!C125)*XYM3!$B125+(drdp!F125)*XYM3!$C125+(drdp!I125)*XYM3!$D125))</f>
        <v>-1.6362461737446836E-3</v>
      </c>
      <c r="J125" s="18">
        <f>IF(D125="SING",0,Model!$W$29*((drdp!D125)*XYM3!$B125+(drdp!G125)*XYM3!$C125+(drdp!J125)*XYM3!$D125))</f>
        <v>-2.9340363716166221E-3</v>
      </c>
      <c r="K125" s="21">
        <f>SUM(E$3:E124)+H125</f>
        <v>4.6702287832416136</v>
      </c>
      <c r="L125" s="21">
        <f>SUM(F$3:F124)+I125</f>
        <v>-0.21738970804375052</v>
      </c>
      <c r="M125" s="21">
        <f>SUM(G$3:G124)+J125</f>
        <v>-0.45066636012220096</v>
      </c>
      <c r="N125" s="19">
        <f t="shared" si="5"/>
        <v>21.811036887818442</v>
      </c>
      <c r="O125" s="19">
        <f t="shared" si="5"/>
        <v>4.725828516334709E-2</v>
      </c>
      <c r="P125" s="19">
        <f t="shared" si="5"/>
        <v>0.20310016814579332</v>
      </c>
      <c r="Q125" s="19">
        <f t="shared" si="6"/>
        <v>-1.0152596716864146</v>
      </c>
      <c r="R125" s="19">
        <f t="shared" si="7"/>
        <v>-2.1047150066814333</v>
      </c>
      <c r="S125" s="19">
        <f t="shared" si="8"/>
        <v>9.7970228452104999E-2</v>
      </c>
    </row>
    <row r="126" spans="1:19" x14ac:dyDescent="0.25">
      <c r="A126" s="26">
        <f>Wellpath!E126</f>
        <v>3690</v>
      </c>
      <c r="B126" s="22">
        <v>0</v>
      </c>
      <c r="C126" s="22">
        <f>ABS(COS(Wellpath!$L126))*COS(Wellpath!$M126)</f>
        <v>0.1294095225512604</v>
      </c>
      <c r="D126" s="22">
        <f>IF(ABS(Wellpath!$L126)&lt;VerticalInc,"SING",-ABS(COS(Wellpath!$L126))*SIN(Wellpath!$M126)/SIN(Wellpath!$L126))</f>
        <v>-0.55767753582520541</v>
      </c>
      <c r="E126" s="20">
        <f>IF(D126="SING",(Wellpath!K127-Wellpath!K125)/2*Model!$W$29,Model!$W$29*((drdp!B126+drdp!K126)*XYM3!$B126+(drdp!E126+drdp!N126)*XYM3!$C126+(drdp!H126+drdp!Q126)*XYM3!$D126))</f>
        <v>2.530307709816814E-2</v>
      </c>
      <c r="F126" s="20">
        <f>IF(D126="SING",0,Model!$W$29*((drdp!C126+drdp!L126)*XYM3!$B126+(drdp!F126+drdp!O126)*XYM3!$C126+(drdp!I126+drdp!R126)*XYM3!$D126))</f>
        <v>-3.2724923474893673E-3</v>
      </c>
      <c r="G126" s="20">
        <f>IF(D126="SING",0,Model!$W$29*((drdp!D126+drdp!M126)*XYM3!$B126+(drdp!G126+drdp!P126)*XYM3!$C126+(drdp!J126+drdp!S126)*XYM3!$D126))</f>
        <v>-5.8680727432332443E-3</v>
      </c>
      <c r="H126" s="18">
        <f>IF(D126="SING",(Wellpath!K126-Wellpath!K125)/2*Model!$W$29,Model!$W$29*((drdp!B126)*XYM3!$B126+(drdp!E126)*XYM3!$C126+(drdp!H126)*XYM3!$D126))</f>
        <v>1.265153854908407E-2</v>
      </c>
      <c r="I126" s="18">
        <f>IF(D126="SING",0,Model!$W$29*((drdp!C126)*XYM3!$B126+(drdp!F126)*XYM3!$C126+(drdp!I126)*XYM3!$D126))</f>
        <v>-1.6362461737446836E-3</v>
      </c>
      <c r="J126" s="18">
        <f>IF(D126="SING",0,Model!$W$29*((drdp!D126)*XYM3!$B126+(drdp!G126)*XYM3!$C126+(drdp!J126)*XYM3!$D126))</f>
        <v>-2.9340363716166221E-3</v>
      </c>
      <c r="K126" s="21">
        <f>SUM(E$3:E125)+H126</f>
        <v>4.6955318603397815</v>
      </c>
      <c r="L126" s="21">
        <f>SUM(F$3:F125)+I126</f>
        <v>-0.22066220039123988</v>
      </c>
      <c r="M126" s="21">
        <f>SUM(G$3:G125)+J126</f>
        <v>-0.45653443286543421</v>
      </c>
      <c r="N126" s="19">
        <f t="shared" si="5"/>
        <v>22.048019451465969</v>
      </c>
      <c r="O126" s="19">
        <f t="shared" si="5"/>
        <v>4.8691806681503705E-2</v>
      </c>
      <c r="P126" s="19">
        <f t="shared" si="5"/>
        <v>0.20842368839176367</v>
      </c>
      <c r="Q126" s="19">
        <f t="shared" si="6"/>
        <v>-1.0361263923097483</v>
      </c>
      <c r="R126" s="19">
        <f t="shared" si="7"/>
        <v>-2.1436719748617996</v>
      </c>
      <c r="S126" s="19">
        <f t="shared" si="8"/>
        <v>0.1007398925104535</v>
      </c>
    </row>
    <row r="127" spans="1:19" x14ac:dyDescent="0.25">
      <c r="A127" s="26">
        <f>Wellpath!E127</f>
        <v>3720</v>
      </c>
      <c r="B127" s="22">
        <v>0</v>
      </c>
      <c r="C127" s="22">
        <f>ABS(COS(Wellpath!$L127))*COS(Wellpath!$M127)</f>
        <v>0.1294095225512604</v>
      </c>
      <c r="D127" s="22">
        <f>IF(ABS(Wellpath!$L127)&lt;VerticalInc,"SING",-ABS(COS(Wellpath!$L127))*SIN(Wellpath!$M127)/SIN(Wellpath!$L127))</f>
        <v>-0.55767753582520541</v>
      </c>
      <c r="E127" s="20">
        <f>IF(D127="SING",(Wellpath!K128-Wellpath!K126)/2*Model!$W$29,Model!$W$29*((drdp!B127+drdp!K127)*XYM3!$B127+(drdp!E127+drdp!N127)*XYM3!$C127+(drdp!H127+drdp!Q127)*XYM3!$D127))</f>
        <v>2.530307709816814E-2</v>
      </c>
      <c r="F127" s="20">
        <f>IF(D127="SING",0,Model!$W$29*((drdp!C127+drdp!L127)*XYM3!$B127+(drdp!F127+drdp!O127)*XYM3!$C127+(drdp!I127+drdp!R127)*XYM3!$D127))</f>
        <v>-3.2724923474893673E-3</v>
      </c>
      <c r="G127" s="20">
        <f>IF(D127="SING",0,Model!$W$29*((drdp!D127+drdp!M127)*XYM3!$B127+(drdp!G127+drdp!P127)*XYM3!$C127+(drdp!J127+drdp!S127)*XYM3!$D127))</f>
        <v>-5.8680727432332443E-3</v>
      </c>
      <c r="H127" s="18">
        <f>IF(D127="SING",(Wellpath!K127-Wellpath!K126)/2*Model!$W$29,Model!$W$29*((drdp!B127)*XYM3!$B127+(drdp!E127)*XYM3!$C127+(drdp!H127)*XYM3!$D127))</f>
        <v>1.265153854908407E-2</v>
      </c>
      <c r="I127" s="18">
        <f>IF(D127="SING",0,Model!$W$29*((drdp!C127)*XYM3!$B127+(drdp!F127)*XYM3!$C127+(drdp!I127)*XYM3!$D127))</f>
        <v>-1.6362461737446836E-3</v>
      </c>
      <c r="J127" s="18">
        <f>IF(D127="SING",0,Model!$W$29*((drdp!D127)*XYM3!$B127+(drdp!G127)*XYM3!$C127+(drdp!J127)*XYM3!$D127))</f>
        <v>-2.9340363716166221E-3</v>
      </c>
      <c r="K127" s="21">
        <f>SUM(E$3:E126)+H127</f>
        <v>4.7208349374379495</v>
      </c>
      <c r="L127" s="21">
        <f>SUM(F$3:F126)+I127</f>
        <v>-0.22393469273872924</v>
      </c>
      <c r="M127" s="21">
        <f>SUM(G$3:G126)+J127</f>
        <v>-0.46240250560866747</v>
      </c>
      <c r="N127" s="19">
        <f t="shared" si="5"/>
        <v>22.286282506534768</v>
      </c>
      <c r="O127" s="19">
        <f t="shared" si="5"/>
        <v>5.014674661198907E-2</v>
      </c>
      <c r="P127" s="19">
        <f t="shared" si="5"/>
        <v>0.21381607719317375</v>
      </c>
      <c r="Q127" s="19">
        <f t="shared" si="6"/>
        <v>-1.0571587211854252</v>
      </c>
      <c r="R127" s="19">
        <f t="shared" si="7"/>
        <v>-2.1829259036362449</v>
      </c>
      <c r="S127" s="19">
        <f t="shared" si="8"/>
        <v>0.10354796301509547</v>
      </c>
    </row>
    <row r="128" spans="1:19" x14ac:dyDescent="0.25">
      <c r="A128" s="26">
        <f>Wellpath!E128</f>
        <v>3750</v>
      </c>
      <c r="B128" s="22">
        <v>0</v>
      </c>
      <c r="C128" s="22">
        <f>ABS(COS(Wellpath!$L128))*COS(Wellpath!$M128)</f>
        <v>0.1294095225512604</v>
      </c>
      <c r="D128" s="22">
        <f>IF(ABS(Wellpath!$L128)&lt;VerticalInc,"SING",-ABS(COS(Wellpath!$L128))*SIN(Wellpath!$M128)/SIN(Wellpath!$L128))</f>
        <v>-0.55767753582520541</v>
      </c>
      <c r="E128" s="20">
        <f>IF(D128="SING",(Wellpath!K129-Wellpath!K127)/2*Model!$W$29,Model!$W$29*((drdp!B128+drdp!K128)*XYM3!$B128+(drdp!E128+drdp!N128)*XYM3!$C128+(drdp!H128+drdp!Q128)*XYM3!$D128))</f>
        <v>2.530307709816814E-2</v>
      </c>
      <c r="F128" s="20">
        <f>IF(D128="SING",0,Model!$W$29*((drdp!C128+drdp!L128)*XYM3!$B128+(drdp!F128+drdp!O128)*XYM3!$C128+(drdp!I128+drdp!R128)*XYM3!$D128))</f>
        <v>-3.2724923474893673E-3</v>
      </c>
      <c r="G128" s="20">
        <f>IF(D128="SING",0,Model!$W$29*((drdp!D128+drdp!M128)*XYM3!$B128+(drdp!G128+drdp!P128)*XYM3!$C128+(drdp!J128+drdp!S128)*XYM3!$D128))</f>
        <v>-5.8680727432332443E-3</v>
      </c>
      <c r="H128" s="18">
        <f>IF(D128="SING",(Wellpath!K128-Wellpath!K127)/2*Model!$W$29,Model!$W$29*((drdp!B128)*XYM3!$B128+(drdp!E128)*XYM3!$C128+(drdp!H128)*XYM3!$D128))</f>
        <v>1.265153854908407E-2</v>
      </c>
      <c r="I128" s="18">
        <f>IF(D128="SING",0,Model!$W$29*((drdp!C128)*XYM3!$B128+(drdp!F128)*XYM3!$C128+(drdp!I128)*XYM3!$D128))</f>
        <v>-1.6362461737446836E-3</v>
      </c>
      <c r="J128" s="18">
        <f>IF(D128="SING",0,Model!$W$29*((drdp!D128)*XYM3!$B128+(drdp!G128)*XYM3!$C128+(drdp!J128)*XYM3!$D128))</f>
        <v>-2.9340363716166221E-3</v>
      </c>
      <c r="K128" s="21">
        <f>SUM(E$3:E127)+H128</f>
        <v>4.7461380145361174</v>
      </c>
      <c r="L128" s="21">
        <f>SUM(F$3:F127)+I128</f>
        <v>-0.22720718508621859</v>
      </c>
      <c r="M128" s="21">
        <f>SUM(G$3:G127)+J128</f>
        <v>-0.46827057835190072</v>
      </c>
      <c r="N128" s="19">
        <f t="shared" si="5"/>
        <v>22.52582605302484</v>
      </c>
      <c r="O128" s="19">
        <f t="shared" si="5"/>
        <v>5.1623104954803191E-2</v>
      </c>
      <c r="P128" s="19">
        <f t="shared" si="5"/>
        <v>0.2192773345500236</v>
      </c>
      <c r="Q128" s="19">
        <f t="shared" si="6"/>
        <v>-1.0783566583134456</v>
      </c>
      <c r="R128" s="19">
        <f t="shared" si="7"/>
        <v>-2.2224767930047693</v>
      </c>
      <c r="S128" s="19">
        <f t="shared" si="8"/>
        <v>0.10639443996603093</v>
      </c>
    </row>
    <row r="129" spans="1:19" x14ac:dyDescent="0.25">
      <c r="A129" s="26">
        <f>Wellpath!E129</f>
        <v>3780</v>
      </c>
      <c r="B129" s="22">
        <v>0</v>
      </c>
      <c r="C129" s="22">
        <f>ABS(COS(Wellpath!$L129))*COS(Wellpath!$M129)</f>
        <v>0.1294095225512604</v>
      </c>
      <c r="D129" s="22">
        <f>IF(ABS(Wellpath!$L129)&lt;VerticalInc,"SING",-ABS(COS(Wellpath!$L129))*SIN(Wellpath!$M129)/SIN(Wellpath!$L129))</f>
        <v>-0.55767753582520541</v>
      </c>
      <c r="E129" s="20">
        <f>IF(D129="SING",(Wellpath!K130-Wellpath!K128)/2*Model!$W$29,Model!$W$29*((drdp!B129+drdp!K129)*XYM3!$B129+(drdp!E129+drdp!N129)*XYM3!$C129+(drdp!H129+drdp!Q129)*XYM3!$D129))</f>
        <v>2.530307709816814E-2</v>
      </c>
      <c r="F129" s="20">
        <f>IF(D129="SING",0,Model!$W$29*((drdp!C129+drdp!L129)*XYM3!$B129+(drdp!F129+drdp!O129)*XYM3!$C129+(drdp!I129+drdp!R129)*XYM3!$D129))</f>
        <v>-3.2724923474893673E-3</v>
      </c>
      <c r="G129" s="20">
        <f>IF(D129="SING",0,Model!$W$29*((drdp!D129+drdp!M129)*XYM3!$B129+(drdp!G129+drdp!P129)*XYM3!$C129+(drdp!J129+drdp!S129)*XYM3!$D129))</f>
        <v>-5.8680727432332443E-3</v>
      </c>
      <c r="H129" s="18">
        <f>IF(D129="SING",(Wellpath!K129-Wellpath!K128)/2*Model!$W$29,Model!$W$29*((drdp!B129)*XYM3!$B129+(drdp!E129)*XYM3!$C129+(drdp!H129)*XYM3!$D129))</f>
        <v>1.265153854908407E-2</v>
      </c>
      <c r="I129" s="18">
        <f>IF(D129="SING",0,Model!$W$29*((drdp!C129)*XYM3!$B129+(drdp!F129)*XYM3!$C129+(drdp!I129)*XYM3!$D129))</f>
        <v>-1.6362461737446836E-3</v>
      </c>
      <c r="J129" s="18">
        <f>IF(D129="SING",0,Model!$W$29*((drdp!D129)*XYM3!$B129+(drdp!G129)*XYM3!$C129+(drdp!J129)*XYM3!$D129))</f>
        <v>-2.9340363716166221E-3</v>
      </c>
      <c r="K129" s="21">
        <f>SUM(E$3:E128)+H129</f>
        <v>4.7714410916342853</v>
      </c>
      <c r="L129" s="21">
        <f>SUM(F$3:F128)+I129</f>
        <v>-0.23047967743370795</v>
      </c>
      <c r="M129" s="21">
        <f>SUM(G$3:G128)+J129</f>
        <v>-0.47413865109513398</v>
      </c>
      <c r="N129" s="19">
        <f t="shared" si="5"/>
        <v>22.766650090936182</v>
      </c>
      <c r="O129" s="19">
        <f t="shared" si="5"/>
        <v>5.3120881709946069E-2</v>
      </c>
      <c r="P129" s="19">
        <f t="shared" si="5"/>
        <v>0.2248074604623132</v>
      </c>
      <c r="Q129" s="19">
        <f t="shared" si="6"/>
        <v>-1.0997202036938094</v>
      </c>
      <c r="R129" s="19">
        <f t="shared" si="7"/>
        <v>-2.2623246429673736</v>
      </c>
      <c r="S129" s="19">
        <f t="shared" si="8"/>
        <v>0.10927932336325988</v>
      </c>
    </row>
    <row r="130" spans="1:19" x14ac:dyDescent="0.25">
      <c r="A130" s="26">
        <f>Wellpath!E130</f>
        <v>3810</v>
      </c>
      <c r="B130" s="22">
        <v>0</v>
      </c>
      <c r="C130" s="22">
        <f>ABS(COS(Wellpath!$L130))*COS(Wellpath!$M130)</f>
        <v>0.1294095225512604</v>
      </c>
      <c r="D130" s="22">
        <f>IF(ABS(Wellpath!$L130)&lt;VerticalInc,"SING",-ABS(COS(Wellpath!$L130))*SIN(Wellpath!$M130)/SIN(Wellpath!$L130))</f>
        <v>-0.55767753582520541</v>
      </c>
      <c r="E130" s="20">
        <f>IF(D130="SING",(Wellpath!K131-Wellpath!K129)/2*Model!$W$29,Model!$W$29*((drdp!B130+drdp!K130)*XYM3!$B130+(drdp!E130+drdp!N130)*XYM3!$C130+(drdp!H130+drdp!Q130)*XYM3!$D130))</f>
        <v>2.530307709816814E-2</v>
      </c>
      <c r="F130" s="20">
        <f>IF(D130="SING",0,Model!$W$29*((drdp!C130+drdp!L130)*XYM3!$B130+(drdp!F130+drdp!O130)*XYM3!$C130+(drdp!I130+drdp!R130)*XYM3!$D130))</f>
        <v>-3.2724923474893673E-3</v>
      </c>
      <c r="G130" s="20">
        <f>IF(D130="SING",0,Model!$W$29*((drdp!D130+drdp!M130)*XYM3!$B130+(drdp!G130+drdp!P130)*XYM3!$C130+(drdp!J130+drdp!S130)*XYM3!$D130))</f>
        <v>-5.8680727432332443E-3</v>
      </c>
      <c r="H130" s="18">
        <f>IF(D130="SING",(Wellpath!K130-Wellpath!K129)/2*Model!$W$29,Model!$W$29*((drdp!B130)*XYM3!$B130+(drdp!E130)*XYM3!$C130+(drdp!H130)*XYM3!$D130))</f>
        <v>1.265153854908407E-2</v>
      </c>
      <c r="I130" s="18">
        <f>IF(D130="SING",0,Model!$W$29*((drdp!C130)*XYM3!$B130+(drdp!F130)*XYM3!$C130+(drdp!I130)*XYM3!$D130))</f>
        <v>-1.6362461737446836E-3</v>
      </c>
      <c r="J130" s="18">
        <f>IF(D130="SING",0,Model!$W$29*((drdp!D130)*XYM3!$B130+(drdp!G130)*XYM3!$C130+(drdp!J130)*XYM3!$D130))</f>
        <v>-2.9340363716166221E-3</v>
      </c>
      <c r="K130" s="21">
        <f>SUM(E$3:E129)+H130</f>
        <v>4.7967441687324532</v>
      </c>
      <c r="L130" s="21">
        <f>SUM(F$3:F129)+I130</f>
        <v>-0.23375216978119731</v>
      </c>
      <c r="M130" s="21">
        <f>SUM(G$3:G129)+J130</f>
        <v>-0.48000672383836723</v>
      </c>
      <c r="N130" s="19">
        <f t="shared" si="5"/>
        <v>23.008754620268792</v>
      </c>
      <c r="O130" s="19">
        <f t="shared" si="5"/>
        <v>5.4640076877417697E-2</v>
      </c>
      <c r="P130" s="19">
        <f t="shared" si="5"/>
        <v>0.23040645493004255</v>
      </c>
      <c r="Q130" s="19">
        <f t="shared" si="6"/>
        <v>-1.1212493573265165</v>
      </c>
      <c r="R130" s="19">
        <f t="shared" si="7"/>
        <v>-2.3024694535240573</v>
      </c>
      <c r="S130" s="19">
        <f t="shared" si="8"/>
        <v>0.11220261320678231</v>
      </c>
    </row>
    <row r="131" spans="1:19" x14ac:dyDescent="0.25">
      <c r="A131" s="26">
        <f>Wellpath!E131</f>
        <v>3840</v>
      </c>
      <c r="B131" s="22">
        <v>0</v>
      </c>
      <c r="C131" s="22">
        <f>ABS(COS(Wellpath!$L131))*COS(Wellpath!$M131)</f>
        <v>0.1294095225512604</v>
      </c>
      <c r="D131" s="22">
        <f>IF(ABS(Wellpath!$L131)&lt;VerticalInc,"SING",-ABS(COS(Wellpath!$L131))*SIN(Wellpath!$M131)/SIN(Wellpath!$L131))</f>
        <v>-0.55767753582520541</v>
      </c>
      <c r="E131" s="20">
        <f>IF(D131="SING",(Wellpath!K132-Wellpath!K130)/2*Model!$W$29,Model!$W$29*((drdp!B131+drdp!K131)*XYM3!$B131+(drdp!E131+drdp!N131)*XYM3!$C131+(drdp!H131+drdp!Q131)*XYM3!$D131))</f>
        <v>2.530307709816814E-2</v>
      </c>
      <c r="F131" s="20">
        <f>IF(D131="SING",0,Model!$W$29*((drdp!C131+drdp!L131)*XYM3!$B131+(drdp!F131+drdp!O131)*XYM3!$C131+(drdp!I131+drdp!R131)*XYM3!$D131))</f>
        <v>-3.2724923474893673E-3</v>
      </c>
      <c r="G131" s="20">
        <f>IF(D131="SING",0,Model!$W$29*((drdp!D131+drdp!M131)*XYM3!$B131+(drdp!G131+drdp!P131)*XYM3!$C131+(drdp!J131+drdp!S131)*XYM3!$D131))</f>
        <v>-5.8680727432332443E-3</v>
      </c>
      <c r="H131" s="18">
        <f>IF(D131="SING",(Wellpath!K131-Wellpath!K130)/2*Model!$W$29,Model!$W$29*((drdp!B131)*XYM3!$B131+(drdp!E131)*XYM3!$C131+(drdp!H131)*XYM3!$D131))</f>
        <v>1.265153854908407E-2</v>
      </c>
      <c r="I131" s="18">
        <f>IF(D131="SING",0,Model!$W$29*((drdp!C131)*XYM3!$B131+(drdp!F131)*XYM3!$C131+(drdp!I131)*XYM3!$D131))</f>
        <v>-1.6362461737446836E-3</v>
      </c>
      <c r="J131" s="18">
        <f>IF(D131="SING",0,Model!$W$29*((drdp!D131)*XYM3!$B131+(drdp!G131)*XYM3!$C131+(drdp!J131)*XYM3!$D131))</f>
        <v>-2.9340363716166221E-3</v>
      </c>
      <c r="K131" s="21">
        <f>SUM(E$3:E130)+H131</f>
        <v>4.8220472458306212</v>
      </c>
      <c r="L131" s="21">
        <f>SUM(F$3:F130)+I131</f>
        <v>-0.23702466212868667</v>
      </c>
      <c r="M131" s="21">
        <f>SUM(G$3:G130)+J131</f>
        <v>-0.48587479658160049</v>
      </c>
      <c r="N131" s="19">
        <f t="shared" si="5"/>
        <v>23.25213964102268</v>
      </c>
      <c r="O131" s="19">
        <f t="shared" si="5"/>
        <v>5.6180690457218074E-2</v>
      </c>
      <c r="P131" s="19">
        <f t="shared" si="5"/>
        <v>0.23607431795321165</v>
      </c>
      <c r="Q131" s="19">
        <f t="shared" si="6"/>
        <v>-1.142944119211567</v>
      </c>
      <c r="R131" s="19">
        <f t="shared" si="7"/>
        <v>-2.34291122467482</v>
      </c>
      <c r="S131" s="19">
        <f t="shared" si="8"/>
        <v>0.11516430949659823</v>
      </c>
    </row>
    <row r="132" spans="1:19" x14ac:dyDescent="0.25">
      <c r="A132" s="26">
        <f>Wellpath!E132</f>
        <v>3870</v>
      </c>
      <c r="B132" s="22">
        <v>0</v>
      </c>
      <c r="C132" s="22">
        <f>ABS(COS(Wellpath!$L132))*COS(Wellpath!$M132)</f>
        <v>0.1294095225512604</v>
      </c>
      <c r="D132" s="22">
        <f>IF(ABS(Wellpath!$L132)&lt;VerticalInc,"SING",-ABS(COS(Wellpath!$L132))*SIN(Wellpath!$M132)/SIN(Wellpath!$L132))</f>
        <v>-0.55767753582520541</v>
      </c>
      <c r="E132" s="20">
        <f>IF(D132="SING",(Wellpath!K133-Wellpath!K131)/2*Model!$W$29,Model!$W$29*((drdp!B132+drdp!K132)*XYM3!$B132+(drdp!E132+drdp!N132)*XYM3!$C132+(drdp!H132+drdp!Q132)*XYM3!$D132))</f>
        <v>2.530307709816814E-2</v>
      </c>
      <c r="F132" s="20">
        <f>IF(D132="SING",0,Model!$W$29*((drdp!C132+drdp!L132)*XYM3!$B132+(drdp!F132+drdp!O132)*XYM3!$C132+(drdp!I132+drdp!R132)*XYM3!$D132))</f>
        <v>-3.2724923474893673E-3</v>
      </c>
      <c r="G132" s="20">
        <f>IF(D132="SING",0,Model!$W$29*((drdp!D132+drdp!M132)*XYM3!$B132+(drdp!G132+drdp!P132)*XYM3!$C132+(drdp!J132+drdp!S132)*XYM3!$D132))</f>
        <v>-5.8680727432332443E-3</v>
      </c>
      <c r="H132" s="18">
        <f>IF(D132="SING",(Wellpath!K132-Wellpath!K131)/2*Model!$W$29,Model!$W$29*((drdp!B132)*XYM3!$B132+(drdp!E132)*XYM3!$C132+(drdp!H132)*XYM3!$D132))</f>
        <v>1.265153854908407E-2</v>
      </c>
      <c r="I132" s="18">
        <f>IF(D132="SING",0,Model!$W$29*((drdp!C132)*XYM3!$B132+(drdp!F132)*XYM3!$C132+(drdp!I132)*XYM3!$D132))</f>
        <v>-1.6362461737446836E-3</v>
      </c>
      <c r="J132" s="18">
        <f>IF(D132="SING",0,Model!$W$29*((drdp!D132)*XYM3!$B132+(drdp!G132)*XYM3!$C132+(drdp!J132)*XYM3!$D132))</f>
        <v>-2.9340363716166221E-3</v>
      </c>
      <c r="K132" s="21">
        <f>SUM(E$3:E131)+H132</f>
        <v>4.8473503229287891</v>
      </c>
      <c r="L132" s="21">
        <f>SUM(F$3:F131)+I132</f>
        <v>-0.24029715447617603</v>
      </c>
      <c r="M132" s="21">
        <f>SUM(G$3:G131)+J132</f>
        <v>-0.49174286932483374</v>
      </c>
      <c r="N132" s="19">
        <f t="shared" ref="N132:P133" si="9">K132^2</f>
        <v>23.496805153197837</v>
      </c>
      <c r="O132" s="19">
        <f t="shared" si="9"/>
        <v>5.7742722449347202E-2</v>
      </c>
      <c r="P132" s="19">
        <f t="shared" si="9"/>
        <v>0.2418110495318205</v>
      </c>
      <c r="Q132" s="19">
        <f t="shared" ref="Q132:Q133" si="10">K132*L132</f>
        <v>-1.1648044893489611</v>
      </c>
      <c r="R132" s="19">
        <f t="shared" ref="R132:R133" si="11">K132*M132</f>
        <v>-2.3836499564196623</v>
      </c>
      <c r="S132" s="19">
        <f t="shared" ref="S132:S133" si="12">L132*M132</f>
        <v>0.11816441223270761</v>
      </c>
    </row>
    <row r="133" spans="1:19" x14ac:dyDescent="0.25">
      <c r="A133" s="26">
        <f>Wellpath!E133</f>
        <v>3900</v>
      </c>
      <c r="B133" s="22">
        <v>0</v>
      </c>
      <c r="C133" s="22">
        <f>ABS(COS(Wellpath!$L133))*COS(Wellpath!$M133)</f>
        <v>0.1294095225512604</v>
      </c>
      <c r="D133" s="22">
        <f>IF(ABS(Wellpath!$L133)&lt;VerticalInc,"SING",-ABS(COS(Wellpath!$L133))*SIN(Wellpath!$M133)/SIN(Wellpath!$L133))</f>
        <v>-0.55767753582520541</v>
      </c>
      <c r="E133" s="20">
        <f>IF(D133="SING",(Wellpath!K134-Wellpath!K132)/2*Model!$W$29,Model!$W$29*((drdp!B133+drdp!K133)*XYM3!$B133+(drdp!E133+drdp!N133)*XYM3!$C133+(drdp!H133+drdp!Q133)*XYM3!$D133))</f>
        <v>2.530307709816814E-2</v>
      </c>
      <c r="F133" s="20">
        <f>IF(D133="SING",0,Model!$W$29*((drdp!C133+drdp!L133)*XYM3!$B133+(drdp!F133+drdp!O133)*XYM3!$C133+(drdp!I133+drdp!R133)*XYM3!$D133))</f>
        <v>-3.2724923474893673E-3</v>
      </c>
      <c r="G133" s="20">
        <f>IF(D133="SING",0,Model!$W$29*((drdp!D133+drdp!M133)*XYM3!$B133+(drdp!G133+drdp!P133)*XYM3!$C133+(drdp!J133+drdp!S133)*XYM3!$D133))</f>
        <v>-5.8680727432332443E-3</v>
      </c>
      <c r="H133" s="18">
        <f>IF(D133="SING",(Wellpath!K133-Wellpath!K132)/2*Model!$W$29,Model!$W$29*((drdp!B133)*XYM3!$B133+(drdp!E133)*XYM3!$C133+(drdp!H133)*XYM3!$D133))</f>
        <v>1.265153854908407E-2</v>
      </c>
      <c r="I133" s="18">
        <f>IF(D133="SING",0,Model!$W$29*((drdp!C133)*XYM3!$B133+(drdp!F133)*XYM3!$C133+(drdp!I133)*XYM3!$D133))</f>
        <v>-1.6362461737446836E-3</v>
      </c>
      <c r="J133" s="18">
        <f>IF(D133="SING",0,Model!$W$29*((drdp!D133)*XYM3!$B133+(drdp!G133)*XYM3!$C133+(drdp!J133)*XYM3!$D133))</f>
        <v>-2.9340363716166221E-3</v>
      </c>
      <c r="K133" s="21">
        <f>SUM(E$3:E132)+H133</f>
        <v>4.872653400026957</v>
      </c>
      <c r="L133" s="21">
        <f>SUM(F$3:F132)+I133</f>
        <v>-0.24356964682366539</v>
      </c>
      <c r="M133" s="21">
        <f>SUM(G$3:G132)+J133</f>
        <v>-0.497610942068067</v>
      </c>
      <c r="N133" s="19">
        <f t="shared" si="9"/>
        <v>23.742751156794263</v>
      </c>
      <c r="O133" s="19">
        <f t="shared" si="9"/>
        <v>5.9326172853805093E-2</v>
      </c>
      <c r="P133" s="19">
        <f t="shared" si="9"/>
        <v>0.24761664966586913</v>
      </c>
      <c r="Q133" s="19">
        <f t="shared" si="10"/>
        <v>-1.1868304677386983</v>
      </c>
      <c r="R133" s="19">
        <f t="shared" si="11"/>
        <v>-2.4246856487585839</v>
      </c>
      <c r="S133" s="19">
        <f t="shared" si="12"/>
        <v>0.12120292141511049</v>
      </c>
    </row>
    <row r="134" spans="1:19" x14ac:dyDescent="0.25">
      <c r="A134" s="26">
        <f>Wellpath!E134</f>
        <v>3930</v>
      </c>
      <c r="B134" s="22">
        <v>0</v>
      </c>
      <c r="C134" s="22">
        <f>ABS(COS(Wellpath!$L134))*COS(Wellpath!$M134)</f>
        <v>0.1294095225512604</v>
      </c>
      <c r="D134" s="22">
        <f>IF(ABS(Wellpath!$L134)&lt;VerticalInc,"SING",-ABS(COS(Wellpath!$L134))*SIN(Wellpath!$M134)/SIN(Wellpath!$L134))</f>
        <v>-0.55767753582520541</v>
      </c>
      <c r="E134" s="20">
        <f>IF(D134="SING",(Wellpath!K135-Wellpath!K133)/2*Model!$W$29,Model!$W$29*((drdp!B134+drdp!K134)*XYM3!$B134+(drdp!E134+drdp!N134)*XYM3!$C134+(drdp!H134+drdp!Q134)*XYM3!$D134))</f>
        <v>2.530307709816814E-2</v>
      </c>
      <c r="F134" s="20">
        <f>IF(D134="SING",0,Model!$W$29*((drdp!C134+drdp!L134)*XYM3!$B134+(drdp!F134+drdp!O134)*XYM3!$C134+(drdp!I134+drdp!R134)*XYM3!$D134))</f>
        <v>-3.2724923474893673E-3</v>
      </c>
      <c r="G134" s="20">
        <f>IF(D134="SING",0,Model!$W$29*((drdp!D134+drdp!M134)*XYM3!$B134+(drdp!G134+drdp!P134)*XYM3!$C134+(drdp!J134+drdp!S134)*XYM3!$D134))</f>
        <v>-5.8680727432332443E-3</v>
      </c>
      <c r="H134" s="18">
        <f>IF(D134="SING",(Wellpath!K134-Wellpath!K133)/2*Model!$W$29,Model!$W$29*((drdp!B134)*XYM3!$B134+(drdp!E134)*XYM3!$C134+(drdp!H134)*XYM3!$D134))</f>
        <v>1.265153854908407E-2</v>
      </c>
      <c r="I134" s="18">
        <f>IF(D134="SING",0,Model!$W$29*((drdp!C134)*XYM3!$B134+(drdp!F134)*XYM3!$C134+(drdp!I134)*XYM3!$D134))</f>
        <v>-1.6362461737446836E-3</v>
      </c>
      <c r="J134" s="18">
        <f>IF(D134="SING",0,Model!$W$29*((drdp!D134)*XYM3!$B134+(drdp!G134)*XYM3!$C134+(drdp!J134)*XYM3!$D134))</f>
        <v>-2.9340363716166221E-3</v>
      </c>
      <c r="K134" s="21">
        <f>SUM(E$3:E133)+H134</f>
        <v>4.8979564771251249</v>
      </c>
      <c r="L134" s="21">
        <f>SUM(F$3:F133)+I134</f>
        <v>-0.24684213917115475</v>
      </c>
      <c r="M134" s="21">
        <f>SUM(G$3:G133)+J134</f>
        <v>-0.5034790148113002</v>
      </c>
      <c r="N134" s="19">
        <f t="shared" ref="N134:N197" si="13">K134^2</f>
        <v>23.989977651811966</v>
      </c>
      <c r="O134" s="19">
        <f t="shared" ref="O134:O197" si="14">L134^2</f>
        <v>6.0931041670591726E-2</v>
      </c>
      <c r="P134" s="19">
        <f t="shared" ref="P134:P197" si="15">M134^2</f>
        <v>0.25349111835535743</v>
      </c>
      <c r="Q134" s="19">
        <f t="shared" ref="Q134:Q197" si="16">K134*L134</f>
        <v>-1.2090220543807788</v>
      </c>
      <c r="R134" s="19">
        <f t="shared" ref="R134:R197" si="17">K134*M134</f>
        <v>-2.4660183016915846</v>
      </c>
      <c r="S134" s="19">
        <f t="shared" ref="S134:S197" si="18">L134*M134</f>
        <v>0.12427983704380685</v>
      </c>
    </row>
    <row r="135" spans="1:19" x14ac:dyDescent="0.25">
      <c r="A135" s="26">
        <f>Wellpath!E135</f>
        <v>3960</v>
      </c>
      <c r="B135" s="22">
        <v>0</v>
      </c>
      <c r="C135" s="22">
        <f>ABS(COS(Wellpath!$L135))*COS(Wellpath!$M135)</f>
        <v>0.1294095225512604</v>
      </c>
      <c r="D135" s="22">
        <f>IF(ABS(Wellpath!$L135)&lt;VerticalInc,"SING",-ABS(COS(Wellpath!$L135))*SIN(Wellpath!$M135)/SIN(Wellpath!$L135))</f>
        <v>-0.55767753582520541</v>
      </c>
      <c r="E135" s="20">
        <f>IF(D135="SING",(Wellpath!K136-Wellpath!K134)/2*Model!$W$29,Model!$W$29*((drdp!B135+drdp!K135)*XYM3!$B135+(drdp!E135+drdp!N135)*XYM3!$C135+(drdp!H135+drdp!Q135)*XYM3!$D135))</f>
        <v>2.530307709816814E-2</v>
      </c>
      <c r="F135" s="20">
        <f>IF(D135="SING",0,Model!$W$29*((drdp!C135+drdp!L135)*XYM3!$B135+(drdp!F135+drdp!O135)*XYM3!$C135+(drdp!I135+drdp!R135)*XYM3!$D135))</f>
        <v>-3.2724923474893673E-3</v>
      </c>
      <c r="G135" s="20">
        <f>IF(D135="SING",0,Model!$W$29*((drdp!D135+drdp!M135)*XYM3!$B135+(drdp!G135+drdp!P135)*XYM3!$C135+(drdp!J135+drdp!S135)*XYM3!$D135))</f>
        <v>-5.8680727432332443E-3</v>
      </c>
      <c r="H135" s="18">
        <f>IF(D135="SING",(Wellpath!K135-Wellpath!K134)/2*Model!$W$29,Model!$W$29*((drdp!B135)*XYM3!$B135+(drdp!E135)*XYM3!$C135+(drdp!H135)*XYM3!$D135))</f>
        <v>1.265153854908407E-2</v>
      </c>
      <c r="I135" s="18">
        <f>IF(D135="SING",0,Model!$W$29*((drdp!C135)*XYM3!$B135+(drdp!F135)*XYM3!$C135+(drdp!I135)*XYM3!$D135))</f>
        <v>-1.6362461737446836E-3</v>
      </c>
      <c r="J135" s="18">
        <f>IF(D135="SING",0,Model!$W$29*((drdp!D135)*XYM3!$B135+(drdp!G135)*XYM3!$C135+(drdp!J135)*XYM3!$D135))</f>
        <v>-2.9340363716166221E-3</v>
      </c>
      <c r="K135" s="21">
        <f>SUM(E$3:E134)+H135</f>
        <v>4.9232595542232929</v>
      </c>
      <c r="L135" s="21">
        <f>SUM(F$3:F134)+I135</f>
        <v>-0.2501146315186441</v>
      </c>
      <c r="M135" s="21">
        <f>SUM(G$3:G134)+J135</f>
        <v>-0.5093470875545334</v>
      </c>
      <c r="N135" s="19">
        <f t="shared" si="13"/>
        <v>24.238484638250938</v>
      </c>
      <c r="O135" s="19">
        <f t="shared" si="14"/>
        <v>6.2557328899707124E-2</v>
      </c>
      <c r="P135" s="19">
        <f t="shared" si="15"/>
        <v>0.2594344556002855</v>
      </c>
      <c r="Q135" s="19">
        <f t="shared" si="16"/>
        <v>-1.2313792492752029</v>
      </c>
      <c r="R135" s="19">
        <f t="shared" si="17"/>
        <v>-2.5076479152186648</v>
      </c>
      <c r="S135" s="19">
        <f t="shared" si="18"/>
        <v>0.12739515911879667</v>
      </c>
    </row>
    <row r="136" spans="1:19" x14ac:dyDescent="0.25">
      <c r="A136" s="26">
        <f>Wellpath!E136</f>
        <v>3990</v>
      </c>
      <c r="B136" s="22">
        <v>0</v>
      </c>
      <c r="C136" s="22">
        <f>ABS(COS(Wellpath!$L136))*COS(Wellpath!$M136)</f>
        <v>0.1294095225512604</v>
      </c>
      <c r="D136" s="22">
        <f>IF(ABS(Wellpath!$L136)&lt;VerticalInc,"SING",-ABS(COS(Wellpath!$L136))*SIN(Wellpath!$M136)/SIN(Wellpath!$L136))</f>
        <v>-0.55767753582520541</v>
      </c>
      <c r="E136" s="20">
        <f>IF(D136="SING",(Wellpath!K137-Wellpath!K135)/2*Model!$W$29,Model!$W$29*((drdp!B136+drdp!K136)*XYM3!$B136+(drdp!E136+drdp!N136)*XYM3!$C136+(drdp!H136+drdp!Q136)*XYM3!$D136))</f>
        <v>2.530307709816814E-2</v>
      </c>
      <c r="F136" s="20">
        <f>IF(D136="SING",0,Model!$W$29*((drdp!C136+drdp!L136)*XYM3!$B136+(drdp!F136+drdp!O136)*XYM3!$C136+(drdp!I136+drdp!R136)*XYM3!$D136))</f>
        <v>-3.2724923474893673E-3</v>
      </c>
      <c r="G136" s="20">
        <f>IF(D136="SING",0,Model!$W$29*((drdp!D136+drdp!M136)*XYM3!$B136+(drdp!G136+drdp!P136)*XYM3!$C136+(drdp!J136+drdp!S136)*XYM3!$D136))</f>
        <v>-5.8680727432332443E-3</v>
      </c>
      <c r="H136" s="18">
        <f>IF(D136="SING",(Wellpath!K136-Wellpath!K135)/2*Model!$W$29,Model!$W$29*((drdp!B136)*XYM3!$B136+(drdp!E136)*XYM3!$C136+(drdp!H136)*XYM3!$D136))</f>
        <v>1.265153854908407E-2</v>
      </c>
      <c r="I136" s="18">
        <f>IF(D136="SING",0,Model!$W$29*((drdp!C136)*XYM3!$B136+(drdp!F136)*XYM3!$C136+(drdp!I136)*XYM3!$D136))</f>
        <v>-1.6362461737446836E-3</v>
      </c>
      <c r="J136" s="18">
        <f>IF(D136="SING",0,Model!$W$29*((drdp!D136)*XYM3!$B136+(drdp!G136)*XYM3!$C136+(drdp!J136)*XYM3!$D136))</f>
        <v>-2.9340363716166221E-3</v>
      </c>
      <c r="K136" s="21">
        <f>SUM(E$3:E135)+H136</f>
        <v>4.9485626313214608</v>
      </c>
      <c r="L136" s="21">
        <f>SUM(F$3:F135)+I136</f>
        <v>-0.25338712386613349</v>
      </c>
      <c r="M136" s="21">
        <f>SUM(G$3:G135)+J136</f>
        <v>-0.51521516029776659</v>
      </c>
      <c r="N136" s="19">
        <f t="shared" si="13"/>
        <v>24.48827211611118</v>
      </c>
      <c r="O136" s="19">
        <f t="shared" si="14"/>
        <v>6.4205034541151271E-2</v>
      </c>
      <c r="P136" s="19">
        <f t="shared" si="15"/>
        <v>0.26544666140065332</v>
      </c>
      <c r="Q136" s="19">
        <f t="shared" si="16"/>
        <v>-1.2539020524219704</v>
      </c>
      <c r="R136" s="19">
        <f t="shared" si="17"/>
        <v>-2.549574489339824</v>
      </c>
      <c r="S136" s="19">
        <f t="shared" si="18"/>
        <v>0.13054888764008002</v>
      </c>
    </row>
    <row r="137" spans="1:19" x14ac:dyDescent="0.25">
      <c r="A137" s="26">
        <f>Wellpath!E137</f>
        <v>4020</v>
      </c>
      <c r="B137" s="22">
        <v>0</v>
      </c>
      <c r="C137" s="22">
        <f>ABS(COS(Wellpath!$L137))*COS(Wellpath!$M137)</f>
        <v>0.1294095225512604</v>
      </c>
      <c r="D137" s="22">
        <f>IF(ABS(Wellpath!$L137)&lt;VerticalInc,"SING",-ABS(COS(Wellpath!$L137))*SIN(Wellpath!$M137)/SIN(Wellpath!$L137))</f>
        <v>-0.55767753582520541</v>
      </c>
      <c r="E137" s="20">
        <f>IF(D137="SING",(Wellpath!K138-Wellpath!K136)/2*Model!$W$29,Model!$W$29*((drdp!B137+drdp!K137)*XYM3!$B137+(drdp!E137+drdp!N137)*XYM3!$C137+(drdp!H137+drdp!Q137)*XYM3!$D137))</f>
        <v>2.530307709816814E-2</v>
      </c>
      <c r="F137" s="20">
        <f>IF(D137="SING",0,Model!$W$29*((drdp!C137+drdp!L137)*XYM3!$B137+(drdp!F137+drdp!O137)*XYM3!$C137+(drdp!I137+drdp!R137)*XYM3!$D137))</f>
        <v>-3.2724923474893673E-3</v>
      </c>
      <c r="G137" s="20">
        <f>IF(D137="SING",0,Model!$W$29*((drdp!D137+drdp!M137)*XYM3!$B137+(drdp!G137+drdp!P137)*XYM3!$C137+(drdp!J137+drdp!S137)*XYM3!$D137))</f>
        <v>-5.8680727432332443E-3</v>
      </c>
      <c r="H137" s="18">
        <f>IF(D137="SING",(Wellpath!K137-Wellpath!K136)/2*Model!$W$29,Model!$W$29*((drdp!B137)*XYM3!$B137+(drdp!E137)*XYM3!$C137+(drdp!H137)*XYM3!$D137))</f>
        <v>1.265153854908407E-2</v>
      </c>
      <c r="I137" s="18">
        <f>IF(D137="SING",0,Model!$W$29*((drdp!C137)*XYM3!$B137+(drdp!F137)*XYM3!$C137+(drdp!I137)*XYM3!$D137))</f>
        <v>-1.6362461737446836E-3</v>
      </c>
      <c r="J137" s="18">
        <f>IF(D137="SING",0,Model!$W$29*((drdp!D137)*XYM3!$B137+(drdp!G137)*XYM3!$C137+(drdp!J137)*XYM3!$D137))</f>
        <v>-2.9340363716166221E-3</v>
      </c>
      <c r="K137" s="21">
        <f>SUM(E$3:E136)+H137</f>
        <v>4.9738657084196287</v>
      </c>
      <c r="L137" s="21">
        <f>SUM(F$3:F136)+I137</f>
        <v>-0.25665961621362288</v>
      </c>
      <c r="M137" s="21">
        <f>SUM(G$3:G136)+J137</f>
        <v>-0.52108323304099979</v>
      </c>
      <c r="N137" s="19">
        <f t="shared" si="13"/>
        <v>24.739340085392694</v>
      </c>
      <c r="O137" s="19">
        <f t="shared" si="14"/>
        <v>6.5874158594924181E-2</v>
      </c>
      <c r="P137" s="19">
        <f t="shared" si="15"/>
        <v>0.27152773575646089</v>
      </c>
      <c r="Q137" s="19">
        <f t="shared" si="16"/>
        <v>-1.2765904638210814</v>
      </c>
      <c r="R137" s="19">
        <f t="shared" si="17"/>
        <v>-2.5917980240550631</v>
      </c>
      <c r="S137" s="19">
        <f t="shared" si="18"/>
        <v>0.13374102260765683</v>
      </c>
    </row>
    <row r="138" spans="1:19" x14ac:dyDescent="0.25">
      <c r="A138" s="26">
        <f>Wellpath!E138</f>
        <v>4050</v>
      </c>
      <c r="B138" s="22">
        <v>0</v>
      </c>
      <c r="C138" s="22">
        <f>ABS(COS(Wellpath!$L138))*COS(Wellpath!$M138)</f>
        <v>0.1294095225512604</v>
      </c>
      <c r="D138" s="22">
        <f>IF(ABS(Wellpath!$L138)&lt;VerticalInc,"SING",-ABS(COS(Wellpath!$L138))*SIN(Wellpath!$M138)/SIN(Wellpath!$L138))</f>
        <v>-0.55767753582520541</v>
      </c>
      <c r="E138" s="20">
        <f>IF(D138="SING",(Wellpath!K139-Wellpath!K137)/2*Model!$W$29,Model!$W$29*((drdp!B138+drdp!K138)*XYM3!$B138+(drdp!E138+drdp!N138)*XYM3!$C138+(drdp!H138+drdp!Q138)*XYM3!$D138))</f>
        <v>2.530307709816814E-2</v>
      </c>
      <c r="F138" s="20">
        <f>IF(D138="SING",0,Model!$W$29*((drdp!C138+drdp!L138)*XYM3!$B138+(drdp!F138+drdp!O138)*XYM3!$C138+(drdp!I138+drdp!R138)*XYM3!$D138))</f>
        <v>-3.2724923474893673E-3</v>
      </c>
      <c r="G138" s="20">
        <f>IF(D138="SING",0,Model!$W$29*((drdp!D138+drdp!M138)*XYM3!$B138+(drdp!G138+drdp!P138)*XYM3!$C138+(drdp!J138+drdp!S138)*XYM3!$D138))</f>
        <v>-5.8680727432332443E-3</v>
      </c>
      <c r="H138" s="18">
        <f>IF(D138="SING",(Wellpath!K138-Wellpath!K137)/2*Model!$W$29,Model!$W$29*((drdp!B138)*XYM3!$B138+(drdp!E138)*XYM3!$C138+(drdp!H138)*XYM3!$D138))</f>
        <v>1.265153854908407E-2</v>
      </c>
      <c r="I138" s="18">
        <f>IF(D138="SING",0,Model!$W$29*((drdp!C138)*XYM3!$B138+(drdp!F138)*XYM3!$C138+(drdp!I138)*XYM3!$D138))</f>
        <v>-1.6362461737446836E-3</v>
      </c>
      <c r="J138" s="18">
        <f>IF(D138="SING",0,Model!$W$29*((drdp!D138)*XYM3!$B138+(drdp!G138)*XYM3!$C138+(drdp!J138)*XYM3!$D138))</f>
        <v>-2.9340363716166221E-3</v>
      </c>
      <c r="K138" s="21">
        <f>SUM(E$3:E137)+H138</f>
        <v>4.9991687855177966</v>
      </c>
      <c r="L138" s="21">
        <f>SUM(F$3:F137)+I138</f>
        <v>-0.25993210856111226</v>
      </c>
      <c r="M138" s="21">
        <f>SUM(G$3:G137)+J138</f>
        <v>-0.52695130578423299</v>
      </c>
      <c r="N138" s="19">
        <f t="shared" si="13"/>
        <v>24.991688546095482</v>
      </c>
      <c r="O138" s="19">
        <f t="shared" si="14"/>
        <v>6.7564701061025856E-2</v>
      </c>
      <c r="P138" s="19">
        <f t="shared" si="15"/>
        <v>0.27767767866770821</v>
      </c>
      <c r="Q138" s="19">
        <f t="shared" si="16"/>
        <v>-1.2994444834725356</v>
      </c>
      <c r="R138" s="19">
        <f t="shared" si="17"/>
        <v>-2.6343185193643812</v>
      </c>
      <c r="S138" s="19">
        <f t="shared" si="18"/>
        <v>0.1369715640215271</v>
      </c>
    </row>
    <row r="139" spans="1:19" x14ac:dyDescent="0.25">
      <c r="A139" s="26">
        <f>Wellpath!E139</f>
        <v>4080</v>
      </c>
      <c r="B139" s="22">
        <v>0</v>
      </c>
      <c r="C139" s="22">
        <f>ABS(COS(Wellpath!$L139))*COS(Wellpath!$M139)</f>
        <v>0.1294095225512604</v>
      </c>
      <c r="D139" s="22">
        <f>IF(ABS(Wellpath!$L139)&lt;VerticalInc,"SING",-ABS(COS(Wellpath!$L139))*SIN(Wellpath!$M139)/SIN(Wellpath!$L139))</f>
        <v>-0.55767753582520541</v>
      </c>
      <c r="E139" s="20">
        <f>IF(D139="SING",(Wellpath!K140-Wellpath!K138)/2*Model!$W$29,Model!$W$29*((drdp!B139+drdp!K139)*XYM3!$B139+(drdp!E139+drdp!N139)*XYM3!$C139+(drdp!H139+drdp!Q139)*XYM3!$D139))</f>
        <v>2.530307709816814E-2</v>
      </c>
      <c r="F139" s="20">
        <f>IF(D139="SING",0,Model!$W$29*((drdp!C139+drdp!L139)*XYM3!$B139+(drdp!F139+drdp!O139)*XYM3!$C139+(drdp!I139+drdp!R139)*XYM3!$D139))</f>
        <v>-3.2724923474893673E-3</v>
      </c>
      <c r="G139" s="20">
        <f>IF(D139="SING",0,Model!$W$29*((drdp!D139+drdp!M139)*XYM3!$B139+(drdp!G139+drdp!P139)*XYM3!$C139+(drdp!J139+drdp!S139)*XYM3!$D139))</f>
        <v>-5.8680727432332443E-3</v>
      </c>
      <c r="H139" s="18">
        <f>IF(D139="SING",(Wellpath!K139-Wellpath!K138)/2*Model!$W$29,Model!$W$29*((drdp!B139)*XYM3!$B139+(drdp!E139)*XYM3!$C139+(drdp!H139)*XYM3!$D139))</f>
        <v>1.265153854908407E-2</v>
      </c>
      <c r="I139" s="18">
        <f>IF(D139="SING",0,Model!$W$29*((drdp!C139)*XYM3!$B139+(drdp!F139)*XYM3!$C139+(drdp!I139)*XYM3!$D139))</f>
        <v>-1.6362461737446836E-3</v>
      </c>
      <c r="J139" s="18">
        <f>IF(D139="SING",0,Model!$W$29*((drdp!D139)*XYM3!$B139+(drdp!G139)*XYM3!$C139+(drdp!J139)*XYM3!$D139))</f>
        <v>-2.9340363716166221E-3</v>
      </c>
      <c r="K139" s="21">
        <f>SUM(E$3:E138)+H139</f>
        <v>5.0244718626159646</v>
      </c>
      <c r="L139" s="21">
        <f>SUM(F$3:F138)+I139</f>
        <v>-0.26320460090860165</v>
      </c>
      <c r="M139" s="21">
        <f>SUM(G$3:G138)+J139</f>
        <v>-0.53281937852746619</v>
      </c>
      <c r="N139" s="19">
        <f t="shared" si="13"/>
        <v>25.245317498219542</v>
      </c>
      <c r="O139" s="19">
        <f t="shared" si="14"/>
        <v>6.9276661939456266E-2</v>
      </c>
      <c r="P139" s="19">
        <f t="shared" si="15"/>
        <v>0.28389649013439527</v>
      </c>
      <c r="Q139" s="19">
        <f t="shared" si="16"/>
        <v>-1.3224641113763334</v>
      </c>
      <c r="R139" s="19">
        <f t="shared" si="17"/>
        <v>-2.6771359752677788</v>
      </c>
      <c r="S139" s="19">
        <f t="shared" si="18"/>
        <v>0.1402405118816909</v>
      </c>
    </row>
    <row r="140" spans="1:19" x14ac:dyDescent="0.25">
      <c r="A140" s="26">
        <f>Wellpath!E140</f>
        <v>4110</v>
      </c>
      <c r="B140" s="22">
        <v>0</v>
      </c>
      <c r="C140" s="22">
        <f>ABS(COS(Wellpath!$L140))*COS(Wellpath!$M140)</f>
        <v>0.1294095225512604</v>
      </c>
      <c r="D140" s="22">
        <f>IF(ABS(Wellpath!$L140)&lt;VerticalInc,"SING",-ABS(COS(Wellpath!$L140))*SIN(Wellpath!$M140)/SIN(Wellpath!$L140))</f>
        <v>-0.55767753582520541</v>
      </c>
      <c r="E140" s="20">
        <f>IF(D140="SING",(Wellpath!K141-Wellpath!K139)/2*Model!$W$29,Model!$W$29*((drdp!B140+drdp!K140)*XYM3!$B140+(drdp!E140+drdp!N140)*XYM3!$C140+(drdp!H140+drdp!Q140)*XYM3!$D140))</f>
        <v>2.530307709816814E-2</v>
      </c>
      <c r="F140" s="20">
        <f>IF(D140="SING",0,Model!$W$29*((drdp!C140+drdp!L140)*XYM3!$B140+(drdp!F140+drdp!O140)*XYM3!$C140+(drdp!I140+drdp!R140)*XYM3!$D140))</f>
        <v>-3.2724923474893673E-3</v>
      </c>
      <c r="G140" s="20">
        <f>IF(D140="SING",0,Model!$W$29*((drdp!D140+drdp!M140)*XYM3!$B140+(drdp!G140+drdp!P140)*XYM3!$C140+(drdp!J140+drdp!S140)*XYM3!$D140))</f>
        <v>-5.8680727432332443E-3</v>
      </c>
      <c r="H140" s="18">
        <f>IF(D140="SING",(Wellpath!K140-Wellpath!K139)/2*Model!$W$29,Model!$W$29*((drdp!B140)*XYM3!$B140+(drdp!E140)*XYM3!$C140+(drdp!H140)*XYM3!$D140))</f>
        <v>1.265153854908407E-2</v>
      </c>
      <c r="I140" s="18">
        <f>IF(D140="SING",0,Model!$W$29*((drdp!C140)*XYM3!$B140+(drdp!F140)*XYM3!$C140+(drdp!I140)*XYM3!$D140))</f>
        <v>-1.6362461737446836E-3</v>
      </c>
      <c r="J140" s="18">
        <f>IF(D140="SING",0,Model!$W$29*((drdp!D140)*XYM3!$B140+(drdp!G140)*XYM3!$C140+(drdp!J140)*XYM3!$D140))</f>
        <v>-2.9340363716166221E-3</v>
      </c>
      <c r="K140" s="21">
        <f>SUM(E$3:E139)+H140</f>
        <v>5.0497749397141325</v>
      </c>
      <c r="L140" s="21">
        <f>SUM(F$3:F139)+I140</f>
        <v>-0.26647709325609104</v>
      </c>
      <c r="M140" s="21">
        <f>SUM(G$3:G139)+J140</f>
        <v>-0.53868745127069939</v>
      </c>
      <c r="N140" s="19">
        <f t="shared" si="13"/>
        <v>25.500226941764872</v>
      </c>
      <c r="O140" s="19">
        <f t="shared" si="14"/>
        <v>7.101004123021544E-2</v>
      </c>
      <c r="P140" s="19">
        <f t="shared" si="15"/>
        <v>0.29018417015652215</v>
      </c>
      <c r="Q140" s="19">
        <f t="shared" si="16"/>
        <v>-1.3456493475324744</v>
      </c>
      <c r="R140" s="19">
        <f t="shared" si="17"/>
        <v>-2.7202503917652558</v>
      </c>
      <c r="S140" s="19">
        <f t="shared" si="18"/>
        <v>0.14354786618814816</v>
      </c>
    </row>
    <row r="141" spans="1:19" x14ac:dyDescent="0.25">
      <c r="A141" s="26">
        <f>Wellpath!E141</f>
        <v>4140</v>
      </c>
      <c r="B141" s="22">
        <v>0</v>
      </c>
      <c r="C141" s="22">
        <f>ABS(COS(Wellpath!$L141))*COS(Wellpath!$M141)</f>
        <v>0.1294095225512604</v>
      </c>
      <c r="D141" s="22">
        <f>IF(ABS(Wellpath!$L141)&lt;VerticalInc,"SING",-ABS(COS(Wellpath!$L141))*SIN(Wellpath!$M141)/SIN(Wellpath!$L141))</f>
        <v>-0.55767753582520541</v>
      </c>
      <c r="E141" s="20">
        <f>IF(D141="SING",(Wellpath!K142-Wellpath!K140)/2*Model!$W$29,Model!$W$29*((drdp!B141+drdp!K141)*XYM3!$B141+(drdp!E141+drdp!N141)*XYM3!$C141+(drdp!H141+drdp!Q141)*XYM3!$D141))</f>
        <v>2.530307709816814E-2</v>
      </c>
      <c r="F141" s="20">
        <f>IF(D141="SING",0,Model!$W$29*((drdp!C141+drdp!L141)*XYM3!$B141+(drdp!F141+drdp!O141)*XYM3!$C141+(drdp!I141+drdp!R141)*XYM3!$D141))</f>
        <v>-3.2724923474893673E-3</v>
      </c>
      <c r="G141" s="20">
        <f>IF(D141="SING",0,Model!$W$29*((drdp!D141+drdp!M141)*XYM3!$B141+(drdp!G141+drdp!P141)*XYM3!$C141+(drdp!J141+drdp!S141)*XYM3!$D141))</f>
        <v>-5.8680727432332443E-3</v>
      </c>
      <c r="H141" s="18">
        <f>IF(D141="SING",(Wellpath!K141-Wellpath!K140)/2*Model!$W$29,Model!$W$29*((drdp!B141)*XYM3!$B141+(drdp!E141)*XYM3!$C141+(drdp!H141)*XYM3!$D141))</f>
        <v>1.265153854908407E-2</v>
      </c>
      <c r="I141" s="18">
        <f>IF(D141="SING",0,Model!$W$29*((drdp!C141)*XYM3!$B141+(drdp!F141)*XYM3!$C141+(drdp!I141)*XYM3!$D141))</f>
        <v>-1.6362461737446836E-3</v>
      </c>
      <c r="J141" s="18">
        <f>IF(D141="SING",0,Model!$W$29*((drdp!D141)*XYM3!$B141+(drdp!G141)*XYM3!$C141+(drdp!J141)*XYM3!$D141))</f>
        <v>-2.9340363716166221E-3</v>
      </c>
      <c r="K141" s="21">
        <f>SUM(E$3:E140)+H141</f>
        <v>5.0750780168123004</v>
      </c>
      <c r="L141" s="21">
        <f>SUM(F$3:F140)+I141</f>
        <v>-0.26974958560358042</v>
      </c>
      <c r="M141" s="21">
        <f>SUM(G$3:G140)+J141</f>
        <v>-0.54455552401393259</v>
      </c>
      <c r="N141" s="19">
        <f t="shared" si="13"/>
        <v>25.756416876731471</v>
      </c>
      <c r="O141" s="19">
        <f t="shared" si="14"/>
        <v>7.2764838933303363E-2</v>
      </c>
      <c r="P141" s="19">
        <f t="shared" si="15"/>
        <v>0.29654071873408872</v>
      </c>
      <c r="Q141" s="19">
        <f t="shared" si="16"/>
        <v>-1.3690001919409589</v>
      </c>
      <c r="R141" s="19">
        <f t="shared" si="17"/>
        <v>-2.7636617688568119</v>
      </c>
      <c r="S141" s="19">
        <f t="shared" si="18"/>
        <v>0.14689362694089891</v>
      </c>
    </row>
    <row r="142" spans="1:19" x14ac:dyDescent="0.25">
      <c r="A142" s="26">
        <f>Wellpath!E142</f>
        <v>4170</v>
      </c>
      <c r="B142" s="22">
        <v>0</v>
      </c>
      <c r="C142" s="22">
        <f>ABS(COS(Wellpath!$L142))*COS(Wellpath!$M142)</f>
        <v>0.1294095225512604</v>
      </c>
      <c r="D142" s="22">
        <f>IF(ABS(Wellpath!$L142)&lt;VerticalInc,"SING",-ABS(COS(Wellpath!$L142))*SIN(Wellpath!$M142)/SIN(Wellpath!$L142))</f>
        <v>-0.55767753582520541</v>
      </c>
      <c r="E142" s="20">
        <f>IF(D142="SING",(Wellpath!K143-Wellpath!K141)/2*Model!$W$29,Model!$W$29*((drdp!B142+drdp!K142)*XYM3!$B142+(drdp!E142+drdp!N142)*XYM3!$C142+(drdp!H142+drdp!Q142)*XYM3!$D142))</f>
        <v>2.530307709816814E-2</v>
      </c>
      <c r="F142" s="20">
        <f>IF(D142="SING",0,Model!$W$29*((drdp!C142+drdp!L142)*XYM3!$B142+(drdp!F142+drdp!O142)*XYM3!$C142+(drdp!I142+drdp!R142)*XYM3!$D142))</f>
        <v>-3.2724923474893673E-3</v>
      </c>
      <c r="G142" s="20">
        <f>IF(D142="SING",0,Model!$W$29*((drdp!D142+drdp!M142)*XYM3!$B142+(drdp!G142+drdp!P142)*XYM3!$C142+(drdp!J142+drdp!S142)*XYM3!$D142))</f>
        <v>-5.8680727432332443E-3</v>
      </c>
      <c r="H142" s="18">
        <f>IF(D142="SING",(Wellpath!K142-Wellpath!K141)/2*Model!$W$29,Model!$W$29*((drdp!B142)*XYM3!$B142+(drdp!E142)*XYM3!$C142+(drdp!H142)*XYM3!$D142))</f>
        <v>1.265153854908407E-2</v>
      </c>
      <c r="I142" s="18">
        <f>IF(D142="SING",0,Model!$W$29*((drdp!C142)*XYM3!$B142+(drdp!F142)*XYM3!$C142+(drdp!I142)*XYM3!$D142))</f>
        <v>-1.6362461737446836E-3</v>
      </c>
      <c r="J142" s="18">
        <f>IF(D142="SING",0,Model!$W$29*((drdp!D142)*XYM3!$B142+(drdp!G142)*XYM3!$C142+(drdp!J142)*XYM3!$D142))</f>
        <v>-2.9340363716166221E-3</v>
      </c>
      <c r="K142" s="21">
        <f>SUM(E$3:E141)+H142</f>
        <v>5.1003810939104683</v>
      </c>
      <c r="L142" s="21">
        <f>SUM(F$3:F141)+I142</f>
        <v>-0.27302207795106981</v>
      </c>
      <c r="M142" s="21">
        <f>SUM(G$3:G141)+J142</f>
        <v>-0.55042359675716579</v>
      </c>
      <c r="N142" s="19">
        <f t="shared" si="13"/>
        <v>26.013887303119347</v>
      </c>
      <c r="O142" s="19">
        <f t="shared" si="14"/>
        <v>7.4541055048720037E-2</v>
      </c>
      <c r="P142" s="19">
        <f t="shared" si="15"/>
        <v>0.30296613586709503</v>
      </c>
      <c r="Q142" s="19">
        <f t="shared" si="16"/>
        <v>-1.3925166446017865</v>
      </c>
      <c r="R142" s="19">
        <f t="shared" si="17"/>
        <v>-2.8073701065424479</v>
      </c>
      <c r="S142" s="19">
        <f t="shared" si="18"/>
        <v>0.15027779413994313</v>
      </c>
    </row>
    <row r="143" spans="1:19" x14ac:dyDescent="0.25">
      <c r="A143" s="26">
        <f>Wellpath!E143</f>
        <v>4200</v>
      </c>
      <c r="B143" s="22">
        <v>0</v>
      </c>
      <c r="C143" s="22">
        <f>ABS(COS(Wellpath!$L143))*COS(Wellpath!$M143)</f>
        <v>0.1294095225512604</v>
      </c>
      <c r="D143" s="22">
        <f>IF(ABS(Wellpath!$L143)&lt;VerticalInc,"SING",-ABS(COS(Wellpath!$L143))*SIN(Wellpath!$M143)/SIN(Wellpath!$L143))</f>
        <v>-0.55767753582520541</v>
      </c>
      <c r="E143" s="20">
        <f>IF(D143="SING",(Wellpath!K144-Wellpath!K142)/2*Model!$W$29,Model!$W$29*((drdp!B143+drdp!K143)*XYM3!$B143+(drdp!E143+drdp!N143)*XYM3!$C143+(drdp!H143+drdp!Q143)*XYM3!$D143))</f>
        <v>2.530307709816814E-2</v>
      </c>
      <c r="F143" s="20">
        <f>IF(D143="SING",0,Model!$W$29*((drdp!C143+drdp!L143)*XYM3!$B143+(drdp!F143+drdp!O143)*XYM3!$C143+(drdp!I143+drdp!R143)*XYM3!$D143))</f>
        <v>-3.2724923474893673E-3</v>
      </c>
      <c r="G143" s="20">
        <f>IF(D143="SING",0,Model!$W$29*((drdp!D143+drdp!M143)*XYM3!$B143+(drdp!G143+drdp!P143)*XYM3!$C143+(drdp!J143+drdp!S143)*XYM3!$D143))</f>
        <v>-5.8680727432332443E-3</v>
      </c>
      <c r="H143" s="18">
        <f>IF(D143="SING",(Wellpath!K143-Wellpath!K142)/2*Model!$W$29,Model!$W$29*((drdp!B143)*XYM3!$B143+(drdp!E143)*XYM3!$C143+(drdp!H143)*XYM3!$D143))</f>
        <v>1.265153854908407E-2</v>
      </c>
      <c r="I143" s="18">
        <f>IF(D143="SING",0,Model!$W$29*((drdp!C143)*XYM3!$B143+(drdp!F143)*XYM3!$C143+(drdp!I143)*XYM3!$D143))</f>
        <v>-1.6362461737446836E-3</v>
      </c>
      <c r="J143" s="18">
        <f>IF(D143="SING",0,Model!$W$29*((drdp!D143)*XYM3!$B143+(drdp!G143)*XYM3!$C143+(drdp!J143)*XYM3!$D143))</f>
        <v>-2.9340363716166221E-3</v>
      </c>
      <c r="K143" s="21">
        <f>SUM(E$3:E142)+H143</f>
        <v>5.1256841710086363</v>
      </c>
      <c r="L143" s="21">
        <f>SUM(F$3:F142)+I143</f>
        <v>-0.27629457029855919</v>
      </c>
      <c r="M143" s="21">
        <f>SUM(G$3:G142)+J143</f>
        <v>-0.55629166950039899</v>
      </c>
      <c r="N143" s="19">
        <f t="shared" si="13"/>
        <v>26.272638220928492</v>
      </c>
      <c r="O143" s="19">
        <f t="shared" si="14"/>
        <v>7.6338689576465474E-2</v>
      </c>
      <c r="P143" s="19">
        <f t="shared" si="15"/>
        <v>0.30946042155554115</v>
      </c>
      <c r="Q143" s="19">
        <f t="shared" si="16"/>
        <v>-1.4161987055149579</v>
      </c>
      <c r="R143" s="19">
        <f t="shared" si="17"/>
        <v>-2.8513754048221629</v>
      </c>
      <c r="S143" s="19">
        <f t="shared" si="18"/>
        <v>0.15370036778528084</v>
      </c>
    </row>
    <row r="144" spans="1:19" x14ac:dyDescent="0.25">
      <c r="A144" s="26">
        <f>Wellpath!E144</f>
        <v>4230</v>
      </c>
      <c r="B144" s="22">
        <v>0</v>
      </c>
      <c r="C144" s="22">
        <f>ABS(COS(Wellpath!$L144))*COS(Wellpath!$M144)</f>
        <v>0.1294095225512604</v>
      </c>
      <c r="D144" s="22">
        <f>IF(ABS(Wellpath!$L144)&lt;VerticalInc,"SING",-ABS(COS(Wellpath!$L144))*SIN(Wellpath!$M144)/SIN(Wellpath!$L144))</f>
        <v>-0.55767753582520541</v>
      </c>
      <c r="E144" s="20">
        <f>IF(D144="SING",(Wellpath!K145-Wellpath!K143)/2*Model!$W$29,Model!$W$29*((drdp!B144+drdp!K144)*XYM3!$B144+(drdp!E144+drdp!N144)*XYM3!$C144+(drdp!H144+drdp!Q144)*XYM3!$D144))</f>
        <v>2.530307709816814E-2</v>
      </c>
      <c r="F144" s="20">
        <f>IF(D144="SING",0,Model!$W$29*((drdp!C144+drdp!L144)*XYM3!$B144+(drdp!F144+drdp!O144)*XYM3!$C144+(drdp!I144+drdp!R144)*XYM3!$D144))</f>
        <v>-3.2724923474893673E-3</v>
      </c>
      <c r="G144" s="20">
        <f>IF(D144="SING",0,Model!$W$29*((drdp!D144+drdp!M144)*XYM3!$B144+(drdp!G144+drdp!P144)*XYM3!$C144+(drdp!J144+drdp!S144)*XYM3!$D144))</f>
        <v>-5.8680727432332443E-3</v>
      </c>
      <c r="H144" s="18">
        <f>IF(D144="SING",(Wellpath!K144-Wellpath!K143)/2*Model!$W$29,Model!$W$29*((drdp!B144)*XYM3!$B144+(drdp!E144)*XYM3!$C144+(drdp!H144)*XYM3!$D144))</f>
        <v>1.265153854908407E-2</v>
      </c>
      <c r="I144" s="18">
        <f>IF(D144="SING",0,Model!$W$29*((drdp!C144)*XYM3!$B144+(drdp!F144)*XYM3!$C144+(drdp!I144)*XYM3!$D144))</f>
        <v>-1.6362461737446836E-3</v>
      </c>
      <c r="J144" s="18">
        <f>IF(D144="SING",0,Model!$W$29*((drdp!D144)*XYM3!$B144+(drdp!G144)*XYM3!$C144+(drdp!J144)*XYM3!$D144))</f>
        <v>-2.9340363716166221E-3</v>
      </c>
      <c r="K144" s="21">
        <f>SUM(E$3:E143)+H144</f>
        <v>5.1509872481068042</v>
      </c>
      <c r="L144" s="21">
        <f>SUM(F$3:F143)+I144</f>
        <v>-0.27956706264604858</v>
      </c>
      <c r="M144" s="21">
        <f>SUM(G$3:G143)+J144</f>
        <v>-0.56215974224363219</v>
      </c>
      <c r="N144" s="19">
        <f t="shared" si="13"/>
        <v>26.532669630158907</v>
      </c>
      <c r="O144" s="19">
        <f t="shared" si="14"/>
        <v>7.8157742516539647E-2</v>
      </c>
      <c r="P144" s="19">
        <f t="shared" si="15"/>
        <v>0.31602357579942697</v>
      </c>
      <c r="Q144" s="19">
        <f t="shared" si="16"/>
        <v>-1.4400463746804724</v>
      </c>
      <c r="R144" s="19">
        <f t="shared" si="17"/>
        <v>-2.8956776636959574</v>
      </c>
      <c r="S144" s="19">
        <f t="shared" si="18"/>
        <v>0.15716134787691205</v>
      </c>
    </row>
    <row r="145" spans="1:19" x14ac:dyDescent="0.25">
      <c r="A145" s="26">
        <f>Wellpath!E145</f>
        <v>4260</v>
      </c>
      <c r="B145" s="22">
        <v>0</v>
      </c>
      <c r="C145" s="22">
        <f>ABS(COS(Wellpath!$L145))*COS(Wellpath!$M145)</f>
        <v>0.1294095225512604</v>
      </c>
      <c r="D145" s="22">
        <f>IF(ABS(Wellpath!$L145)&lt;VerticalInc,"SING",-ABS(COS(Wellpath!$L145))*SIN(Wellpath!$M145)/SIN(Wellpath!$L145))</f>
        <v>-0.55767753582520541</v>
      </c>
      <c r="E145" s="20">
        <f>IF(D145="SING",(Wellpath!K146-Wellpath!K144)/2*Model!$W$29,Model!$W$29*((drdp!B145+drdp!K145)*XYM3!$B145+(drdp!E145+drdp!N145)*XYM3!$C145+(drdp!H145+drdp!Q145)*XYM3!$D145))</f>
        <v>2.530307709816814E-2</v>
      </c>
      <c r="F145" s="20">
        <f>IF(D145="SING",0,Model!$W$29*((drdp!C145+drdp!L145)*XYM3!$B145+(drdp!F145+drdp!O145)*XYM3!$C145+(drdp!I145+drdp!R145)*XYM3!$D145))</f>
        <v>-3.2724923474893673E-3</v>
      </c>
      <c r="G145" s="20">
        <f>IF(D145="SING",0,Model!$W$29*((drdp!D145+drdp!M145)*XYM3!$B145+(drdp!G145+drdp!P145)*XYM3!$C145+(drdp!J145+drdp!S145)*XYM3!$D145))</f>
        <v>-5.8680727432332443E-3</v>
      </c>
      <c r="H145" s="18">
        <f>IF(D145="SING",(Wellpath!K145-Wellpath!K144)/2*Model!$W$29,Model!$W$29*((drdp!B145)*XYM3!$B145+(drdp!E145)*XYM3!$C145+(drdp!H145)*XYM3!$D145))</f>
        <v>1.265153854908407E-2</v>
      </c>
      <c r="I145" s="18">
        <f>IF(D145="SING",0,Model!$W$29*((drdp!C145)*XYM3!$B145+(drdp!F145)*XYM3!$C145+(drdp!I145)*XYM3!$D145))</f>
        <v>-1.6362461737446836E-3</v>
      </c>
      <c r="J145" s="18">
        <f>IF(D145="SING",0,Model!$W$29*((drdp!D145)*XYM3!$B145+(drdp!G145)*XYM3!$C145+(drdp!J145)*XYM3!$D145))</f>
        <v>-2.9340363716166221E-3</v>
      </c>
      <c r="K145" s="21">
        <f>SUM(E$3:E144)+H145</f>
        <v>5.1762903252049721</v>
      </c>
      <c r="L145" s="21">
        <f>SUM(F$3:F144)+I145</f>
        <v>-0.28283955499353797</v>
      </c>
      <c r="M145" s="21">
        <f>SUM(G$3:G144)+J145</f>
        <v>-0.56802781498686539</v>
      </c>
      <c r="N145" s="19">
        <f t="shared" si="13"/>
        <v>26.793981530810598</v>
      </c>
      <c r="O145" s="19">
        <f t="shared" si="14"/>
        <v>7.9998213868942583E-2</v>
      </c>
      <c r="P145" s="19">
        <f t="shared" si="15"/>
        <v>0.32265559859875259</v>
      </c>
      <c r="Q145" s="19">
        <f t="shared" si="16"/>
        <v>-1.4640596520983302</v>
      </c>
      <c r="R145" s="19">
        <f t="shared" si="17"/>
        <v>-2.9402768831638313</v>
      </c>
      <c r="S145" s="19">
        <f t="shared" si="18"/>
        <v>0.16066073441483672</v>
      </c>
    </row>
    <row r="146" spans="1:19" x14ac:dyDescent="0.25">
      <c r="A146" s="26">
        <f>Wellpath!E146</f>
        <v>4290</v>
      </c>
      <c r="B146" s="22">
        <v>0</v>
      </c>
      <c r="C146" s="22">
        <f>ABS(COS(Wellpath!$L146))*COS(Wellpath!$M146)</f>
        <v>0.1294095225512604</v>
      </c>
      <c r="D146" s="22">
        <f>IF(ABS(Wellpath!$L146)&lt;VerticalInc,"SING",-ABS(COS(Wellpath!$L146))*SIN(Wellpath!$M146)/SIN(Wellpath!$L146))</f>
        <v>-0.55767753582520541</v>
      </c>
      <c r="E146" s="20">
        <f>IF(D146="SING",(Wellpath!K147-Wellpath!K145)/2*Model!$W$29,Model!$W$29*((drdp!B146+drdp!K146)*XYM3!$B146+(drdp!E146+drdp!N146)*XYM3!$C146+(drdp!H146+drdp!Q146)*XYM3!$D146))</f>
        <v>2.530307709816814E-2</v>
      </c>
      <c r="F146" s="20">
        <f>IF(D146="SING",0,Model!$W$29*((drdp!C146+drdp!L146)*XYM3!$B146+(drdp!F146+drdp!O146)*XYM3!$C146+(drdp!I146+drdp!R146)*XYM3!$D146))</f>
        <v>-3.2724923474893673E-3</v>
      </c>
      <c r="G146" s="20">
        <f>IF(D146="SING",0,Model!$W$29*((drdp!D146+drdp!M146)*XYM3!$B146+(drdp!G146+drdp!P146)*XYM3!$C146+(drdp!J146+drdp!S146)*XYM3!$D146))</f>
        <v>-5.8680727432332443E-3</v>
      </c>
      <c r="H146" s="18">
        <f>IF(D146="SING",(Wellpath!K146-Wellpath!K145)/2*Model!$W$29,Model!$W$29*((drdp!B146)*XYM3!$B146+(drdp!E146)*XYM3!$C146+(drdp!H146)*XYM3!$D146))</f>
        <v>1.265153854908407E-2</v>
      </c>
      <c r="I146" s="18">
        <f>IF(D146="SING",0,Model!$W$29*((drdp!C146)*XYM3!$B146+(drdp!F146)*XYM3!$C146+(drdp!I146)*XYM3!$D146))</f>
        <v>-1.6362461737446836E-3</v>
      </c>
      <c r="J146" s="18">
        <f>IF(D146="SING",0,Model!$W$29*((drdp!D146)*XYM3!$B146+(drdp!G146)*XYM3!$C146+(drdp!J146)*XYM3!$D146))</f>
        <v>-2.9340363716166221E-3</v>
      </c>
      <c r="K146" s="21">
        <f>SUM(E$3:E145)+H146</f>
        <v>5.20159340230314</v>
      </c>
      <c r="L146" s="21">
        <f>SUM(F$3:F145)+I146</f>
        <v>-0.28611204734102735</v>
      </c>
      <c r="M146" s="21">
        <f>SUM(G$3:G145)+J146</f>
        <v>-0.57389588773009859</v>
      </c>
      <c r="N146" s="19">
        <f t="shared" si="13"/>
        <v>27.056573922883555</v>
      </c>
      <c r="O146" s="19">
        <f t="shared" si="14"/>
        <v>8.1860103633674283E-2</v>
      </c>
      <c r="P146" s="19">
        <f t="shared" si="15"/>
        <v>0.32935648995351791</v>
      </c>
      <c r="Q146" s="19">
        <f t="shared" si="16"/>
        <v>-1.4882385377685317</v>
      </c>
      <c r="R146" s="19">
        <f t="shared" si="17"/>
        <v>-2.9851730632257842</v>
      </c>
      <c r="S146" s="19">
        <f t="shared" si="18"/>
        <v>0.16419852739905488</v>
      </c>
    </row>
    <row r="147" spans="1:19" x14ac:dyDescent="0.25">
      <c r="A147" s="26">
        <f>Wellpath!E147</f>
        <v>4320</v>
      </c>
      <c r="B147" s="22">
        <v>0</v>
      </c>
      <c r="C147" s="22">
        <f>ABS(COS(Wellpath!$L147))*COS(Wellpath!$M147)</f>
        <v>0.1294095225512604</v>
      </c>
      <c r="D147" s="22">
        <f>IF(ABS(Wellpath!$L147)&lt;VerticalInc,"SING",-ABS(COS(Wellpath!$L147))*SIN(Wellpath!$M147)/SIN(Wellpath!$L147))</f>
        <v>-0.55767753582520541</v>
      </c>
      <c r="E147" s="20">
        <f>IF(D147="SING",(Wellpath!K148-Wellpath!K146)/2*Model!$W$29,Model!$W$29*((drdp!B147+drdp!K147)*XYM3!$B147+(drdp!E147+drdp!N147)*XYM3!$C147+(drdp!H147+drdp!Q147)*XYM3!$D147))</f>
        <v>2.530307709816814E-2</v>
      </c>
      <c r="F147" s="20">
        <f>IF(D147="SING",0,Model!$W$29*((drdp!C147+drdp!L147)*XYM3!$B147+(drdp!F147+drdp!O147)*XYM3!$C147+(drdp!I147+drdp!R147)*XYM3!$D147))</f>
        <v>-3.2724923474893673E-3</v>
      </c>
      <c r="G147" s="20">
        <f>IF(D147="SING",0,Model!$W$29*((drdp!D147+drdp!M147)*XYM3!$B147+(drdp!G147+drdp!P147)*XYM3!$C147+(drdp!J147+drdp!S147)*XYM3!$D147))</f>
        <v>-5.8680727432332443E-3</v>
      </c>
      <c r="H147" s="18">
        <f>IF(D147="SING",(Wellpath!K147-Wellpath!K146)/2*Model!$W$29,Model!$W$29*((drdp!B147)*XYM3!$B147+(drdp!E147)*XYM3!$C147+(drdp!H147)*XYM3!$D147))</f>
        <v>1.265153854908407E-2</v>
      </c>
      <c r="I147" s="18">
        <f>IF(D147="SING",0,Model!$W$29*((drdp!C147)*XYM3!$B147+(drdp!F147)*XYM3!$C147+(drdp!I147)*XYM3!$D147))</f>
        <v>-1.6362461737446836E-3</v>
      </c>
      <c r="J147" s="18">
        <f>IF(D147="SING",0,Model!$W$29*((drdp!D147)*XYM3!$B147+(drdp!G147)*XYM3!$C147+(drdp!J147)*XYM3!$D147))</f>
        <v>-2.9340363716166221E-3</v>
      </c>
      <c r="K147" s="21">
        <f>SUM(E$3:E146)+H147</f>
        <v>5.226896479401308</v>
      </c>
      <c r="L147" s="21">
        <f>SUM(F$3:F146)+I147</f>
        <v>-0.28938453968851674</v>
      </c>
      <c r="M147" s="21">
        <f>SUM(G$3:G146)+J147</f>
        <v>-0.57976396047333179</v>
      </c>
      <c r="N147" s="19">
        <f t="shared" si="13"/>
        <v>27.320446806377788</v>
      </c>
      <c r="O147" s="19">
        <f t="shared" si="14"/>
        <v>8.3743411810734719E-2</v>
      </c>
      <c r="P147" s="19">
        <f t="shared" si="15"/>
        <v>0.33612624986372303</v>
      </c>
      <c r="Q147" s="19">
        <f t="shared" si="16"/>
        <v>-1.5125830316910762</v>
      </c>
      <c r="R147" s="19">
        <f t="shared" si="17"/>
        <v>-3.0303662038818171</v>
      </c>
      <c r="S147" s="19">
        <f t="shared" si="18"/>
        <v>0.16777472682956654</v>
      </c>
    </row>
    <row r="148" spans="1:19" x14ac:dyDescent="0.25">
      <c r="A148" s="26">
        <f>Wellpath!E148</f>
        <v>4350</v>
      </c>
      <c r="B148" s="22">
        <v>0</v>
      </c>
      <c r="C148" s="22">
        <f>ABS(COS(Wellpath!$L148))*COS(Wellpath!$M148)</f>
        <v>0.1294095225512604</v>
      </c>
      <c r="D148" s="22">
        <f>IF(ABS(Wellpath!$L148)&lt;VerticalInc,"SING",-ABS(COS(Wellpath!$L148))*SIN(Wellpath!$M148)/SIN(Wellpath!$L148))</f>
        <v>-0.55767753582520541</v>
      </c>
      <c r="E148" s="20">
        <f>IF(D148="SING",(Wellpath!K149-Wellpath!K147)/2*Model!$W$29,Model!$W$29*((drdp!B148+drdp!K148)*XYM3!$B148+(drdp!E148+drdp!N148)*XYM3!$C148+(drdp!H148+drdp!Q148)*XYM3!$D148))</f>
        <v>2.530307709816814E-2</v>
      </c>
      <c r="F148" s="20">
        <f>IF(D148="SING",0,Model!$W$29*((drdp!C148+drdp!L148)*XYM3!$B148+(drdp!F148+drdp!O148)*XYM3!$C148+(drdp!I148+drdp!R148)*XYM3!$D148))</f>
        <v>-3.2724923474893673E-3</v>
      </c>
      <c r="G148" s="20">
        <f>IF(D148="SING",0,Model!$W$29*((drdp!D148+drdp!M148)*XYM3!$B148+(drdp!G148+drdp!P148)*XYM3!$C148+(drdp!J148+drdp!S148)*XYM3!$D148))</f>
        <v>-5.8680727432332443E-3</v>
      </c>
      <c r="H148" s="18">
        <f>IF(D148="SING",(Wellpath!K148-Wellpath!K147)/2*Model!$W$29,Model!$W$29*((drdp!B148)*XYM3!$B148+(drdp!E148)*XYM3!$C148+(drdp!H148)*XYM3!$D148))</f>
        <v>1.265153854908407E-2</v>
      </c>
      <c r="I148" s="18">
        <f>IF(D148="SING",0,Model!$W$29*((drdp!C148)*XYM3!$B148+(drdp!F148)*XYM3!$C148+(drdp!I148)*XYM3!$D148))</f>
        <v>-1.6362461737446836E-3</v>
      </c>
      <c r="J148" s="18">
        <f>IF(D148="SING",0,Model!$W$29*((drdp!D148)*XYM3!$B148+(drdp!G148)*XYM3!$C148+(drdp!J148)*XYM3!$D148))</f>
        <v>-2.9340363716166221E-3</v>
      </c>
      <c r="K148" s="21">
        <f>SUM(E$3:E147)+H148</f>
        <v>5.2521995564994759</v>
      </c>
      <c r="L148" s="21">
        <f>SUM(F$3:F147)+I148</f>
        <v>-0.29265703203600613</v>
      </c>
      <c r="M148" s="21">
        <f>SUM(G$3:G147)+J148</f>
        <v>-0.58563203321656498</v>
      </c>
      <c r="N148" s="19">
        <f t="shared" si="13"/>
        <v>27.585600181293291</v>
      </c>
      <c r="O148" s="19">
        <f t="shared" si="14"/>
        <v>8.5648138400123919E-2</v>
      </c>
      <c r="P148" s="19">
        <f t="shared" si="15"/>
        <v>0.34296487832936789</v>
      </c>
      <c r="Q148" s="19">
        <f t="shared" si="16"/>
        <v>-1.5370931338659644</v>
      </c>
      <c r="R148" s="19">
        <f t="shared" si="17"/>
        <v>-3.075856305131929</v>
      </c>
      <c r="S148" s="19">
        <f t="shared" si="18"/>
        <v>0.17138933270637166</v>
      </c>
    </row>
    <row r="149" spans="1:19" x14ac:dyDescent="0.25">
      <c r="A149" s="26">
        <f>Wellpath!E149</f>
        <v>4380</v>
      </c>
      <c r="B149" s="22">
        <v>0</v>
      </c>
      <c r="C149" s="22">
        <f>ABS(COS(Wellpath!$L149))*COS(Wellpath!$M149)</f>
        <v>0.1294095225512604</v>
      </c>
      <c r="D149" s="22">
        <f>IF(ABS(Wellpath!$L149)&lt;VerticalInc,"SING",-ABS(COS(Wellpath!$L149))*SIN(Wellpath!$M149)/SIN(Wellpath!$L149))</f>
        <v>-0.55767753582520541</v>
      </c>
      <c r="E149" s="20">
        <f>IF(D149="SING",(Wellpath!K150-Wellpath!K148)/2*Model!$W$29,Model!$W$29*((drdp!B149+drdp!K149)*XYM3!$B149+(drdp!E149+drdp!N149)*XYM3!$C149+(drdp!H149+drdp!Q149)*XYM3!$D149))</f>
        <v>2.530307709816814E-2</v>
      </c>
      <c r="F149" s="20">
        <f>IF(D149="SING",0,Model!$W$29*((drdp!C149+drdp!L149)*XYM3!$B149+(drdp!F149+drdp!O149)*XYM3!$C149+(drdp!I149+drdp!R149)*XYM3!$D149))</f>
        <v>-3.2724923474893673E-3</v>
      </c>
      <c r="G149" s="20">
        <f>IF(D149="SING",0,Model!$W$29*((drdp!D149+drdp!M149)*XYM3!$B149+(drdp!G149+drdp!P149)*XYM3!$C149+(drdp!J149+drdp!S149)*XYM3!$D149))</f>
        <v>-5.8680727432332443E-3</v>
      </c>
      <c r="H149" s="18">
        <f>IF(D149="SING",(Wellpath!K149-Wellpath!K148)/2*Model!$W$29,Model!$W$29*((drdp!B149)*XYM3!$B149+(drdp!E149)*XYM3!$C149+(drdp!H149)*XYM3!$D149))</f>
        <v>1.265153854908407E-2</v>
      </c>
      <c r="I149" s="18">
        <f>IF(D149="SING",0,Model!$W$29*((drdp!C149)*XYM3!$B149+(drdp!F149)*XYM3!$C149+(drdp!I149)*XYM3!$D149))</f>
        <v>-1.6362461737446836E-3</v>
      </c>
      <c r="J149" s="18">
        <f>IF(D149="SING",0,Model!$W$29*((drdp!D149)*XYM3!$B149+(drdp!G149)*XYM3!$C149+(drdp!J149)*XYM3!$D149))</f>
        <v>-2.9340363716166221E-3</v>
      </c>
      <c r="K149" s="21">
        <f>SUM(E$3:E148)+H149</f>
        <v>5.2775026335976438</v>
      </c>
      <c r="L149" s="21">
        <f>SUM(F$3:F148)+I149</f>
        <v>-0.29592952438349551</v>
      </c>
      <c r="M149" s="21">
        <f>SUM(G$3:G148)+J149</f>
        <v>-0.59150010595979818</v>
      </c>
      <c r="N149" s="19">
        <f t="shared" si="13"/>
        <v>27.852034047630067</v>
      </c>
      <c r="O149" s="19">
        <f t="shared" si="14"/>
        <v>8.7574283401841868E-2</v>
      </c>
      <c r="P149" s="19">
        <f t="shared" si="15"/>
        <v>0.34987237535045246</v>
      </c>
      <c r="Q149" s="19">
        <f t="shared" si="16"/>
        <v>-1.5617688442931956</v>
      </c>
      <c r="R149" s="19">
        <f t="shared" si="17"/>
        <v>-3.1216433669761203</v>
      </c>
      <c r="S149" s="19">
        <f t="shared" si="18"/>
        <v>0.17504234502947028</v>
      </c>
    </row>
    <row r="150" spans="1:19" x14ac:dyDescent="0.25">
      <c r="A150" s="26">
        <f>Wellpath!E150</f>
        <v>4410</v>
      </c>
      <c r="B150" s="22">
        <v>0</v>
      </c>
      <c r="C150" s="22">
        <f>ABS(COS(Wellpath!$L150))*COS(Wellpath!$M150)</f>
        <v>0.1294095225512604</v>
      </c>
      <c r="D150" s="22">
        <f>IF(ABS(Wellpath!$L150)&lt;VerticalInc,"SING",-ABS(COS(Wellpath!$L150))*SIN(Wellpath!$M150)/SIN(Wellpath!$L150))</f>
        <v>-0.55767753582520541</v>
      </c>
      <c r="E150" s="20">
        <f>IF(D150="SING",(Wellpath!K151-Wellpath!K149)/2*Model!$W$29,Model!$W$29*((drdp!B150+drdp!K150)*XYM3!$B150+(drdp!E150+drdp!N150)*XYM3!$C150+(drdp!H150+drdp!Q150)*XYM3!$D150))</f>
        <v>2.530307709816814E-2</v>
      </c>
      <c r="F150" s="20">
        <f>IF(D150="SING",0,Model!$W$29*((drdp!C150+drdp!L150)*XYM3!$B150+(drdp!F150+drdp!O150)*XYM3!$C150+(drdp!I150+drdp!R150)*XYM3!$D150))</f>
        <v>-3.2724923474893673E-3</v>
      </c>
      <c r="G150" s="20">
        <f>IF(D150="SING",0,Model!$W$29*((drdp!D150+drdp!M150)*XYM3!$B150+(drdp!G150+drdp!P150)*XYM3!$C150+(drdp!J150+drdp!S150)*XYM3!$D150))</f>
        <v>-5.8680727432332443E-3</v>
      </c>
      <c r="H150" s="18">
        <f>IF(D150="SING",(Wellpath!K150-Wellpath!K149)/2*Model!$W$29,Model!$W$29*((drdp!B150)*XYM3!$B150+(drdp!E150)*XYM3!$C150+(drdp!H150)*XYM3!$D150))</f>
        <v>1.265153854908407E-2</v>
      </c>
      <c r="I150" s="18">
        <f>IF(D150="SING",0,Model!$W$29*((drdp!C150)*XYM3!$B150+(drdp!F150)*XYM3!$C150+(drdp!I150)*XYM3!$D150))</f>
        <v>-1.6362461737446836E-3</v>
      </c>
      <c r="J150" s="18">
        <f>IF(D150="SING",0,Model!$W$29*((drdp!D150)*XYM3!$B150+(drdp!G150)*XYM3!$C150+(drdp!J150)*XYM3!$D150))</f>
        <v>-2.9340363716166221E-3</v>
      </c>
      <c r="K150" s="21">
        <f>SUM(E$3:E149)+H150</f>
        <v>5.3028057106958117</v>
      </c>
      <c r="L150" s="21">
        <f>SUM(F$3:F149)+I150</f>
        <v>-0.2992020167309849</v>
      </c>
      <c r="M150" s="21">
        <f>SUM(G$3:G149)+J150</f>
        <v>-0.59736817870303138</v>
      </c>
      <c r="N150" s="19">
        <f t="shared" si="13"/>
        <v>28.119748405388112</v>
      </c>
      <c r="O150" s="19">
        <f t="shared" si="14"/>
        <v>8.9521846815888567E-2</v>
      </c>
      <c r="P150" s="19">
        <f t="shared" si="15"/>
        <v>0.35684874092697683</v>
      </c>
      <c r="Q150" s="19">
        <f t="shared" si="16"/>
        <v>-1.5866101629727705</v>
      </c>
      <c r="R150" s="19">
        <f t="shared" si="17"/>
        <v>-3.1677273894143911</v>
      </c>
      <c r="S150" s="19">
        <f t="shared" si="18"/>
        <v>0.17873376379886238</v>
      </c>
    </row>
    <row r="151" spans="1:19" x14ac:dyDescent="0.25">
      <c r="A151" s="26">
        <f>Wellpath!E151</f>
        <v>4440</v>
      </c>
      <c r="B151" s="22">
        <v>0</v>
      </c>
      <c r="C151" s="22">
        <f>ABS(COS(Wellpath!$L151))*COS(Wellpath!$M151)</f>
        <v>0.1294095225512604</v>
      </c>
      <c r="D151" s="22">
        <f>IF(ABS(Wellpath!$L151)&lt;VerticalInc,"SING",-ABS(COS(Wellpath!$L151))*SIN(Wellpath!$M151)/SIN(Wellpath!$L151))</f>
        <v>-0.55767753582520541</v>
      </c>
      <c r="E151" s="20">
        <f>IF(D151="SING",(Wellpath!K152-Wellpath!K150)/2*Model!$W$29,Model!$W$29*((drdp!B151+drdp!K151)*XYM3!$B151+(drdp!E151+drdp!N151)*XYM3!$C151+(drdp!H151+drdp!Q151)*XYM3!$D151))</f>
        <v>2.530307709816814E-2</v>
      </c>
      <c r="F151" s="20">
        <f>IF(D151="SING",0,Model!$W$29*((drdp!C151+drdp!L151)*XYM3!$B151+(drdp!F151+drdp!O151)*XYM3!$C151+(drdp!I151+drdp!R151)*XYM3!$D151))</f>
        <v>-3.2724923474893673E-3</v>
      </c>
      <c r="G151" s="20">
        <f>IF(D151="SING",0,Model!$W$29*((drdp!D151+drdp!M151)*XYM3!$B151+(drdp!G151+drdp!P151)*XYM3!$C151+(drdp!J151+drdp!S151)*XYM3!$D151))</f>
        <v>-5.8680727432332443E-3</v>
      </c>
      <c r="H151" s="18">
        <f>IF(D151="SING",(Wellpath!K151-Wellpath!K150)/2*Model!$W$29,Model!$W$29*((drdp!B151)*XYM3!$B151+(drdp!E151)*XYM3!$C151+(drdp!H151)*XYM3!$D151))</f>
        <v>1.265153854908407E-2</v>
      </c>
      <c r="I151" s="18">
        <f>IF(D151="SING",0,Model!$W$29*((drdp!C151)*XYM3!$B151+(drdp!F151)*XYM3!$C151+(drdp!I151)*XYM3!$D151))</f>
        <v>-1.6362461737446836E-3</v>
      </c>
      <c r="J151" s="18">
        <f>IF(D151="SING",0,Model!$W$29*((drdp!D151)*XYM3!$B151+(drdp!G151)*XYM3!$C151+(drdp!J151)*XYM3!$D151))</f>
        <v>-2.9340363716166221E-3</v>
      </c>
      <c r="K151" s="21">
        <f>SUM(E$3:E150)+H151</f>
        <v>5.3281087877939797</v>
      </c>
      <c r="L151" s="21">
        <f>SUM(F$3:F150)+I151</f>
        <v>-0.30247450907847429</v>
      </c>
      <c r="M151" s="21">
        <f>SUM(G$3:G150)+J151</f>
        <v>-0.60323625144626458</v>
      </c>
      <c r="N151" s="19">
        <f t="shared" si="13"/>
        <v>28.38874325456743</v>
      </c>
      <c r="O151" s="19">
        <f t="shared" si="14"/>
        <v>9.1490828642264016E-2</v>
      </c>
      <c r="P151" s="19">
        <f t="shared" si="15"/>
        <v>0.36389397505894094</v>
      </c>
      <c r="Q151" s="19">
        <f t="shared" si="16"/>
        <v>-1.6116170899046887</v>
      </c>
      <c r="R151" s="19">
        <f t="shared" si="17"/>
        <v>-3.214108372446741</v>
      </c>
      <c r="S151" s="19">
        <f t="shared" si="18"/>
        <v>0.18246358901454796</v>
      </c>
    </row>
    <row r="152" spans="1:19" x14ac:dyDescent="0.25">
      <c r="A152" s="26">
        <f>Wellpath!E152</f>
        <v>4470</v>
      </c>
      <c r="B152" s="22">
        <v>0</v>
      </c>
      <c r="C152" s="22">
        <f>ABS(COS(Wellpath!$L152))*COS(Wellpath!$M152)</f>
        <v>0.1294095225512604</v>
      </c>
      <c r="D152" s="22">
        <f>IF(ABS(Wellpath!$L152)&lt;VerticalInc,"SING",-ABS(COS(Wellpath!$L152))*SIN(Wellpath!$M152)/SIN(Wellpath!$L152))</f>
        <v>-0.55767753582520541</v>
      </c>
      <c r="E152" s="20">
        <f>IF(D152="SING",(Wellpath!K153-Wellpath!K151)/2*Model!$W$29,Model!$W$29*((drdp!B152+drdp!K152)*XYM3!$B152+(drdp!E152+drdp!N152)*XYM3!$C152+(drdp!H152+drdp!Q152)*XYM3!$D152))</f>
        <v>2.530307709816814E-2</v>
      </c>
      <c r="F152" s="20">
        <f>IF(D152="SING",0,Model!$W$29*((drdp!C152+drdp!L152)*XYM3!$B152+(drdp!F152+drdp!O152)*XYM3!$C152+(drdp!I152+drdp!R152)*XYM3!$D152))</f>
        <v>-3.2724923474893673E-3</v>
      </c>
      <c r="G152" s="20">
        <f>IF(D152="SING",0,Model!$W$29*((drdp!D152+drdp!M152)*XYM3!$B152+(drdp!G152+drdp!P152)*XYM3!$C152+(drdp!J152+drdp!S152)*XYM3!$D152))</f>
        <v>-5.8680727432332443E-3</v>
      </c>
      <c r="H152" s="18">
        <f>IF(D152="SING",(Wellpath!K152-Wellpath!K151)/2*Model!$W$29,Model!$W$29*((drdp!B152)*XYM3!$B152+(drdp!E152)*XYM3!$C152+(drdp!H152)*XYM3!$D152))</f>
        <v>1.265153854908407E-2</v>
      </c>
      <c r="I152" s="18">
        <f>IF(D152="SING",0,Model!$W$29*((drdp!C152)*XYM3!$B152+(drdp!F152)*XYM3!$C152+(drdp!I152)*XYM3!$D152))</f>
        <v>-1.6362461737446836E-3</v>
      </c>
      <c r="J152" s="18">
        <f>IF(D152="SING",0,Model!$W$29*((drdp!D152)*XYM3!$B152+(drdp!G152)*XYM3!$C152+(drdp!J152)*XYM3!$D152))</f>
        <v>-2.9340363716166221E-3</v>
      </c>
      <c r="K152" s="21">
        <f>SUM(E$3:E151)+H152</f>
        <v>5.3534118648921476</v>
      </c>
      <c r="L152" s="21">
        <f>SUM(F$3:F151)+I152</f>
        <v>-0.30574700142596367</v>
      </c>
      <c r="M152" s="21">
        <f>SUM(G$3:G151)+J152</f>
        <v>-0.60910432418949778</v>
      </c>
      <c r="N152" s="19">
        <f t="shared" si="13"/>
        <v>28.659018595168021</v>
      </c>
      <c r="O152" s="19">
        <f t="shared" si="14"/>
        <v>9.3481228880968228E-2</v>
      </c>
      <c r="P152" s="19">
        <f t="shared" si="15"/>
        <v>0.37100807774634481</v>
      </c>
      <c r="Q152" s="19">
        <f t="shared" si="16"/>
        <v>-1.6367896250889502</v>
      </c>
      <c r="R152" s="19">
        <f t="shared" si="17"/>
        <v>-3.2607863160731707</v>
      </c>
      <c r="S152" s="19">
        <f t="shared" si="18"/>
        <v>0.18623182067652702</v>
      </c>
    </row>
    <row r="153" spans="1:19" x14ac:dyDescent="0.25">
      <c r="A153" s="26">
        <f>Wellpath!E153</f>
        <v>4500</v>
      </c>
      <c r="B153" s="22">
        <v>0</v>
      </c>
      <c r="C153" s="22">
        <f>ABS(COS(Wellpath!$L153))*COS(Wellpath!$M153)</f>
        <v>0.1294095225512604</v>
      </c>
      <c r="D153" s="22">
        <f>IF(ABS(Wellpath!$L153)&lt;VerticalInc,"SING",-ABS(COS(Wellpath!$L153))*SIN(Wellpath!$M153)/SIN(Wellpath!$L153))</f>
        <v>-0.55767753582520541</v>
      </c>
      <c r="E153" s="20">
        <f>IF(D153="SING",(Wellpath!K154-Wellpath!K152)/2*Model!$W$29,Model!$W$29*((drdp!B153+drdp!K153)*XYM3!$B153+(drdp!E153+drdp!N153)*XYM3!$C153+(drdp!H153+drdp!Q153)*XYM3!$D153))</f>
        <v>2.530307709816814E-2</v>
      </c>
      <c r="F153" s="20">
        <f>IF(D153="SING",0,Model!$W$29*((drdp!C153+drdp!L153)*XYM3!$B153+(drdp!F153+drdp!O153)*XYM3!$C153+(drdp!I153+drdp!R153)*XYM3!$D153))</f>
        <v>-3.2724923474893673E-3</v>
      </c>
      <c r="G153" s="20">
        <f>IF(D153="SING",0,Model!$W$29*((drdp!D153+drdp!M153)*XYM3!$B153+(drdp!G153+drdp!P153)*XYM3!$C153+(drdp!J153+drdp!S153)*XYM3!$D153))</f>
        <v>-5.8680727432332443E-3</v>
      </c>
      <c r="H153" s="18">
        <f>IF(D153="SING",(Wellpath!K153-Wellpath!K152)/2*Model!$W$29,Model!$W$29*((drdp!B153)*XYM3!$B153+(drdp!E153)*XYM3!$C153+(drdp!H153)*XYM3!$D153))</f>
        <v>1.265153854908407E-2</v>
      </c>
      <c r="I153" s="18">
        <f>IF(D153="SING",0,Model!$W$29*((drdp!C153)*XYM3!$B153+(drdp!F153)*XYM3!$C153+(drdp!I153)*XYM3!$D153))</f>
        <v>-1.6362461737446836E-3</v>
      </c>
      <c r="J153" s="18">
        <f>IF(D153="SING",0,Model!$W$29*((drdp!D153)*XYM3!$B153+(drdp!G153)*XYM3!$C153+(drdp!J153)*XYM3!$D153))</f>
        <v>-2.9340363716166221E-3</v>
      </c>
      <c r="K153" s="21">
        <f>SUM(E$3:E152)+H153</f>
        <v>5.3787149419903155</v>
      </c>
      <c r="L153" s="21">
        <f>SUM(F$3:F152)+I153</f>
        <v>-0.30901949377345306</v>
      </c>
      <c r="M153" s="21">
        <f>SUM(G$3:G152)+J153</f>
        <v>-0.61497239693273098</v>
      </c>
      <c r="N153" s="19">
        <f t="shared" si="13"/>
        <v>28.930574427189882</v>
      </c>
      <c r="O153" s="19">
        <f t="shared" si="14"/>
        <v>9.5493047532001191E-2</v>
      </c>
      <c r="P153" s="19">
        <f t="shared" si="15"/>
        <v>0.37819104898918843</v>
      </c>
      <c r="Q153" s="19">
        <f t="shared" si="16"/>
        <v>-1.6621277685255553</v>
      </c>
      <c r="R153" s="19">
        <f t="shared" si="17"/>
        <v>-3.3077612202936795</v>
      </c>
      <c r="S153" s="19">
        <f t="shared" si="18"/>
        <v>0.19003845878479955</v>
      </c>
    </row>
    <row r="154" spans="1:19" x14ac:dyDescent="0.25">
      <c r="A154" s="26">
        <f>Wellpath!E154</f>
        <v>4530</v>
      </c>
      <c r="B154" s="22">
        <v>0</v>
      </c>
      <c r="C154" s="22">
        <f>ABS(COS(Wellpath!$L154))*COS(Wellpath!$M154)</f>
        <v>0.1294095225512604</v>
      </c>
      <c r="D154" s="22">
        <f>IF(ABS(Wellpath!$L154)&lt;VerticalInc,"SING",-ABS(COS(Wellpath!$L154))*SIN(Wellpath!$M154)/SIN(Wellpath!$L154))</f>
        <v>-0.55767753582520541</v>
      </c>
      <c r="E154" s="20">
        <f>IF(D154="SING",(Wellpath!K155-Wellpath!K153)/2*Model!$W$29,Model!$W$29*((drdp!B154+drdp!K154)*XYM3!$B154+(drdp!E154+drdp!N154)*XYM3!$C154+(drdp!H154+drdp!Q154)*XYM3!$D154))</f>
        <v>2.530307709816814E-2</v>
      </c>
      <c r="F154" s="20">
        <f>IF(D154="SING",0,Model!$W$29*((drdp!C154+drdp!L154)*XYM3!$B154+(drdp!F154+drdp!O154)*XYM3!$C154+(drdp!I154+drdp!R154)*XYM3!$D154))</f>
        <v>-3.2724923474893673E-3</v>
      </c>
      <c r="G154" s="20">
        <f>IF(D154="SING",0,Model!$W$29*((drdp!D154+drdp!M154)*XYM3!$B154+(drdp!G154+drdp!P154)*XYM3!$C154+(drdp!J154+drdp!S154)*XYM3!$D154))</f>
        <v>-5.8680727432332443E-3</v>
      </c>
      <c r="H154" s="18">
        <f>IF(D154="SING",(Wellpath!K154-Wellpath!K153)/2*Model!$W$29,Model!$W$29*((drdp!B154)*XYM3!$B154+(drdp!E154)*XYM3!$C154+(drdp!H154)*XYM3!$D154))</f>
        <v>1.265153854908407E-2</v>
      </c>
      <c r="I154" s="18">
        <f>IF(D154="SING",0,Model!$W$29*((drdp!C154)*XYM3!$B154+(drdp!F154)*XYM3!$C154+(drdp!I154)*XYM3!$D154))</f>
        <v>-1.6362461737446836E-3</v>
      </c>
      <c r="J154" s="18">
        <f>IF(D154="SING",0,Model!$W$29*((drdp!D154)*XYM3!$B154+(drdp!G154)*XYM3!$C154+(drdp!J154)*XYM3!$D154))</f>
        <v>-2.9340363716166221E-3</v>
      </c>
      <c r="K154" s="21">
        <f>SUM(E$3:E153)+H154</f>
        <v>5.4040180190884834</v>
      </c>
      <c r="L154" s="21">
        <f>SUM(F$3:F153)+I154</f>
        <v>-0.31229198612094244</v>
      </c>
      <c r="M154" s="21">
        <f>SUM(G$3:G153)+J154</f>
        <v>-0.62084046967596418</v>
      </c>
      <c r="N154" s="19">
        <f t="shared" si="13"/>
        <v>29.203410750633015</v>
      </c>
      <c r="O154" s="19">
        <f t="shared" si="14"/>
        <v>9.7526284595362903E-2</v>
      </c>
      <c r="P154" s="19">
        <f t="shared" si="15"/>
        <v>0.38544288878747179</v>
      </c>
      <c r="Q154" s="19">
        <f t="shared" si="16"/>
        <v>-1.6876315202145036</v>
      </c>
      <c r="R154" s="19">
        <f t="shared" si="17"/>
        <v>-3.3550330851082677</v>
      </c>
      <c r="S154" s="19">
        <f t="shared" si="18"/>
        <v>0.1938835033393656</v>
      </c>
    </row>
    <row r="155" spans="1:19" x14ac:dyDescent="0.25">
      <c r="A155" s="26">
        <f>Wellpath!E155</f>
        <v>4560</v>
      </c>
      <c r="B155" s="22">
        <v>0</v>
      </c>
      <c r="C155" s="22">
        <f>ABS(COS(Wellpath!$L155))*COS(Wellpath!$M155)</f>
        <v>0.1294095225512604</v>
      </c>
      <c r="D155" s="22">
        <f>IF(ABS(Wellpath!$L155)&lt;VerticalInc,"SING",-ABS(COS(Wellpath!$L155))*SIN(Wellpath!$M155)/SIN(Wellpath!$L155))</f>
        <v>-0.55767753582520541</v>
      </c>
      <c r="E155" s="20">
        <f>IF(D155="SING",(Wellpath!K156-Wellpath!K154)/2*Model!$W$29,Model!$W$29*((drdp!B155+drdp!K155)*XYM3!$B155+(drdp!E155+drdp!N155)*XYM3!$C155+(drdp!H155+drdp!Q155)*XYM3!$D155))</f>
        <v>2.530307709816814E-2</v>
      </c>
      <c r="F155" s="20">
        <f>IF(D155="SING",0,Model!$W$29*((drdp!C155+drdp!L155)*XYM3!$B155+(drdp!F155+drdp!O155)*XYM3!$C155+(drdp!I155+drdp!R155)*XYM3!$D155))</f>
        <v>-3.2724923474893673E-3</v>
      </c>
      <c r="G155" s="20">
        <f>IF(D155="SING",0,Model!$W$29*((drdp!D155+drdp!M155)*XYM3!$B155+(drdp!G155+drdp!P155)*XYM3!$C155+(drdp!J155+drdp!S155)*XYM3!$D155))</f>
        <v>-5.8680727432332443E-3</v>
      </c>
      <c r="H155" s="18">
        <f>IF(D155="SING",(Wellpath!K155-Wellpath!K154)/2*Model!$W$29,Model!$W$29*((drdp!B155)*XYM3!$B155+(drdp!E155)*XYM3!$C155+(drdp!H155)*XYM3!$D155))</f>
        <v>1.265153854908407E-2</v>
      </c>
      <c r="I155" s="18">
        <f>IF(D155="SING",0,Model!$W$29*((drdp!C155)*XYM3!$B155+(drdp!F155)*XYM3!$C155+(drdp!I155)*XYM3!$D155))</f>
        <v>-1.6362461737446836E-3</v>
      </c>
      <c r="J155" s="18">
        <f>IF(D155="SING",0,Model!$W$29*((drdp!D155)*XYM3!$B155+(drdp!G155)*XYM3!$C155+(drdp!J155)*XYM3!$D155))</f>
        <v>-2.9340363716166221E-3</v>
      </c>
      <c r="K155" s="21">
        <f>SUM(E$3:E154)+H155</f>
        <v>5.4293210961866514</v>
      </c>
      <c r="L155" s="21">
        <f>SUM(F$3:F154)+I155</f>
        <v>-0.31556447846843183</v>
      </c>
      <c r="M155" s="21">
        <f>SUM(G$3:G154)+J155</f>
        <v>-0.62670854241919738</v>
      </c>
      <c r="N155" s="19">
        <f t="shared" si="13"/>
        <v>29.477527565497422</v>
      </c>
      <c r="O155" s="19">
        <f t="shared" si="14"/>
        <v>9.9580940071053378E-2</v>
      </c>
      <c r="P155" s="19">
        <f t="shared" si="15"/>
        <v>0.39276359714119491</v>
      </c>
      <c r="Q155" s="19">
        <f t="shared" si="16"/>
        <v>-1.7133008801557952</v>
      </c>
      <c r="R155" s="19">
        <f t="shared" si="17"/>
        <v>-3.4026019105169354</v>
      </c>
      <c r="S155" s="19">
        <f t="shared" si="18"/>
        <v>0.19776695434022512</v>
      </c>
    </row>
    <row r="156" spans="1:19" x14ac:dyDescent="0.25">
      <c r="A156" s="26">
        <f>Wellpath!E156</f>
        <v>4590</v>
      </c>
      <c r="B156" s="22">
        <v>0</v>
      </c>
      <c r="C156" s="22">
        <f>ABS(COS(Wellpath!$L156))*COS(Wellpath!$M156)</f>
        <v>0.1294095225512604</v>
      </c>
      <c r="D156" s="22">
        <f>IF(ABS(Wellpath!$L156)&lt;VerticalInc,"SING",-ABS(COS(Wellpath!$L156))*SIN(Wellpath!$M156)/SIN(Wellpath!$L156))</f>
        <v>-0.55767753582520541</v>
      </c>
      <c r="E156" s="20">
        <f>IF(D156="SING",(Wellpath!K157-Wellpath!K155)/2*Model!$W$29,Model!$W$29*((drdp!B156+drdp!K156)*XYM3!$B156+(drdp!E156+drdp!N156)*XYM3!$C156+(drdp!H156+drdp!Q156)*XYM3!$D156))</f>
        <v>2.530307709816814E-2</v>
      </c>
      <c r="F156" s="20">
        <f>IF(D156="SING",0,Model!$W$29*((drdp!C156+drdp!L156)*XYM3!$B156+(drdp!F156+drdp!O156)*XYM3!$C156+(drdp!I156+drdp!R156)*XYM3!$D156))</f>
        <v>-3.2724923474893673E-3</v>
      </c>
      <c r="G156" s="20">
        <f>IF(D156="SING",0,Model!$W$29*((drdp!D156+drdp!M156)*XYM3!$B156+(drdp!G156+drdp!P156)*XYM3!$C156+(drdp!J156+drdp!S156)*XYM3!$D156))</f>
        <v>-5.8680727432332443E-3</v>
      </c>
      <c r="H156" s="18">
        <f>IF(D156="SING",(Wellpath!K156-Wellpath!K155)/2*Model!$W$29,Model!$W$29*((drdp!B156)*XYM3!$B156+(drdp!E156)*XYM3!$C156+(drdp!H156)*XYM3!$D156))</f>
        <v>1.265153854908407E-2</v>
      </c>
      <c r="I156" s="18">
        <f>IF(D156="SING",0,Model!$W$29*((drdp!C156)*XYM3!$B156+(drdp!F156)*XYM3!$C156+(drdp!I156)*XYM3!$D156))</f>
        <v>-1.6362461737446836E-3</v>
      </c>
      <c r="J156" s="18">
        <f>IF(D156="SING",0,Model!$W$29*((drdp!D156)*XYM3!$B156+(drdp!G156)*XYM3!$C156+(drdp!J156)*XYM3!$D156))</f>
        <v>-2.9340363716166221E-3</v>
      </c>
      <c r="K156" s="21">
        <f>SUM(E$3:E155)+H156</f>
        <v>5.4546241732848193</v>
      </c>
      <c r="L156" s="21">
        <f>SUM(F$3:F155)+I156</f>
        <v>-0.31883697081592122</v>
      </c>
      <c r="M156" s="21">
        <f>SUM(G$3:G155)+J156</f>
        <v>-0.63257661516243058</v>
      </c>
      <c r="N156" s="19">
        <f t="shared" si="13"/>
        <v>29.752924871783097</v>
      </c>
      <c r="O156" s="19">
        <f t="shared" si="14"/>
        <v>0.1016570139590726</v>
      </c>
      <c r="P156" s="19">
        <f t="shared" si="15"/>
        <v>0.40015317405035777</v>
      </c>
      <c r="Q156" s="19">
        <f t="shared" si="16"/>
        <v>-1.7391358483494304</v>
      </c>
      <c r="R156" s="19">
        <f t="shared" si="17"/>
        <v>-3.4504676965196821</v>
      </c>
      <c r="S156" s="19">
        <f t="shared" si="18"/>
        <v>0.2016888117873781</v>
      </c>
    </row>
    <row r="157" spans="1:19" x14ac:dyDescent="0.25">
      <c r="A157" s="26">
        <f>Wellpath!E157</f>
        <v>4620</v>
      </c>
      <c r="B157" s="22">
        <v>0</v>
      </c>
      <c r="C157" s="22">
        <f>ABS(COS(Wellpath!$L157))*COS(Wellpath!$M157)</f>
        <v>0.1294095225512604</v>
      </c>
      <c r="D157" s="22">
        <f>IF(ABS(Wellpath!$L157)&lt;VerticalInc,"SING",-ABS(COS(Wellpath!$L157))*SIN(Wellpath!$M157)/SIN(Wellpath!$L157))</f>
        <v>-0.55767753582520541</v>
      </c>
      <c r="E157" s="20">
        <f>IF(D157="SING",(Wellpath!K158-Wellpath!K156)/2*Model!$W$29,Model!$W$29*((drdp!B157+drdp!K157)*XYM3!$B157+(drdp!E157+drdp!N157)*XYM3!$C157+(drdp!H157+drdp!Q157)*XYM3!$D157))</f>
        <v>2.530307709816814E-2</v>
      </c>
      <c r="F157" s="20">
        <f>IF(D157="SING",0,Model!$W$29*((drdp!C157+drdp!L157)*XYM3!$B157+(drdp!F157+drdp!O157)*XYM3!$C157+(drdp!I157+drdp!R157)*XYM3!$D157))</f>
        <v>-3.2724923474893673E-3</v>
      </c>
      <c r="G157" s="20">
        <f>IF(D157="SING",0,Model!$W$29*((drdp!D157+drdp!M157)*XYM3!$B157+(drdp!G157+drdp!P157)*XYM3!$C157+(drdp!J157+drdp!S157)*XYM3!$D157))</f>
        <v>-5.8680727432332443E-3</v>
      </c>
      <c r="H157" s="18">
        <f>IF(D157="SING",(Wellpath!K157-Wellpath!K156)/2*Model!$W$29,Model!$W$29*((drdp!B157)*XYM3!$B157+(drdp!E157)*XYM3!$C157+(drdp!H157)*XYM3!$D157))</f>
        <v>1.265153854908407E-2</v>
      </c>
      <c r="I157" s="18">
        <f>IF(D157="SING",0,Model!$W$29*((drdp!C157)*XYM3!$B157+(drdp!F157)*XYM3!$C157+(drdp!I157)*XYM3!$D157))</f>
        <v>-1.6362461737446836E-3</v>
      </c>
      <c r="J157" s="18">
        <f>IF(D157="SING",0,Model!$W$29*((drdp!D157)*XYM3!$B157+(drdp!G157)*XYM3!$C157+(drdp!J157)*XYM3!$D157))</f>
        <v>-2.9340363716166221E-3</v>
      </c>
      <c r="K157" s="21">
        <f>SUM(E$3:E156)+H157</f>
        <v>5.4799272503829872</v>
      </c>
      <c r="L157" s="21">
        <f>SUM(F$3:F156)+I157</f>
        <v>-0.3221094631634106</v>
      </c>
      <c r="M157" s="21">
        <f>SUM(G$3:G156)+J157</f>
        <v>-0.63844468790566378</v>
      </c>
      <c r="N157" s="19">
        <f t="shared" si="13"/>
        <v>30.029602669490046</v>
      </c>
      <c r="O157" s="19">
        <f t="shared" si="14"/>
        <v>0.10375450625942058</v>
      </c>
      <c r="P157" s="19">
        <f t="shared" si="15"/>
        <v>0.40761161951496044</v>
      </c>
      <c r="Q157" s="19">
        <f t="shared" si="16"/>
        <v>-1.7651364247954089</v>
      </c>
      <c r="R157" s="19">
        <f t="shared" si="17"/>
        <v>-3.4986304431165087</v>
      </c>
      <c r="S157" s="19">
        <f t="shared" si="18"/>
        <v>0.20564907568082458</v>
      </c>
    </row>
    <row r="158" spans="1:19" x14ac:dyDescent="0.25">
      <c r="A158" s="26">
        <f>Wellpath!E158</f>
        <v>4650</v>
      </c>
      <c r="B158" s="22">
        <v>0</v>
      </c>
      <c r="C158" s="22">
        <f>ABS(COS(Wellpath!$L158))*COS(Wellpath!$M158)</f>
        <v>0.1294095225512604</v>
      </c>
      <c r="D158" s="22">
        <f>IF(ABS(Wellpath!$L158)&lt;VerticalInc,"SING",-ABS(COS(Wellpath!$L158))*SIN(Wellpath!$M158)/SIN(Wellpath!$L158))</f>
        <v>-0.55767753582520541</v>
      </c>
      <c r="E158" s="20">
        <f>IF(D158="SING",(Wellpath!K159-Wellpath!K157)/2*Model!$W$29,Model!$W$29*((drdp!B158+drdp!K158)*XYM3!$B158+(drdp!E158+drdp!N158)*XYM3!$C158+(drdp!H158+drdp!Q158)*XYM3!$D158))</f>
        <v>2.530307709816814E-2</v>
      </c>
      <c r="F158" s="20">
        <f>IF(D158="SING",0,Model!$W$29*((drdp!C158+drdp!L158)*XYM3!$B158+(drdp!F158+drdp!O158)*XYM3!$C158+(drdp!I158+drdp!R158)*XYM3!$D158))</f>
        <v>-3.2724923474893673E-3</v>
      </c>
      <c r="G158" s="20">
        <f>IF(D158="SING",0,Model!$W$29*((drdp!D158+drdp!M158)*XYM3!$B158+(drdp!G158+drdp!P158)*XYM3!$C158+(drdp!J158+drdp!S158)*XYM3!$D158))</f>
        <v>-5.8680727432332443E-3</v>
      </c>
      <c r="H158" s="18">
        <f>IF(D158="SING",(Wellpath!K158-Wellpath!K157)/2*Model!$W$29,Model!$W$29*((drdp!B158)*XYM3!$B158+(drdp!E158)*XYM3!$C158+(drdp!H158)*XYM3!$D158))</f>
        <v>1.265153854908407E-2</v>
      </c>
      <c r="I158" s="18">
        <f>IF(D158="SING",0,Model!$W$29*((drdp!C158)*XYM3!$B158+(drdp!F158)*XYM3!$C158+(drdp!I158)*XYM3!$D158))</f>
        <v>-1.6362461737446836E-3</v>
      </c>
      <c r="J158" s="18">
        <f>IF(D158="SING",0,Model!$W$29*((drdp!D158)*XYM3!$B158+(drdp!G158)*XYM3!$C158+(drdp!J158)*XYM3!$D158))</f>
        <v>-2.9340363716166221E-3</v>
      </c>
      <c r="K158" s="21">
        <f>SUM(E$3:E157)+H158</f>
        <v>5.5052303274811552</v>
      </c>
      <c r="L158" s="21">
        <f>SUM(F$3:F157)+I158</f>
        <v>-0.32538195551089999</v>
      </c>
      <c r="M158" s="21">
        <f>SUM(G$3:G157)+J158</f>
        <v>-0.64431276064889698</v>
      </c>
      <c r="N158" s="19">
        <f t="shared" si="13"/>
        <v>30.307560958618268</v>
      </c>
      <c r="O158" s="19">
        <f t="shared" si="14"/>
        <v>0.1058734169720973</v>
      </c>
      <c r="P158" s="19">
        <f t="shared" si="15"/>
        <v>0.41513893353500281</v>
      </c>
      <c r="Q158" s="19">
        <f t="shared" si="16"/>
        <v>-1.7913026094937305</v>
      </c>
      <c r="R158" s="19">
        <f t="shared" si="17"/>
        <v>-3.5470901503074144</v>
      </c>
      <c r="S158" s="19">
        <f t="shared" si="18"/>
        <v>0.20964774602056455</v>
      </c>
    </row>
    <row r="159" spans="1:19" x14ac:dyDescent="0.25">
      <c r="A159" s="26">
        <f>Wellpath!E159</f>
        <v>4680</v>
      </c>
      <c r="B159" s="22">
        <v>0</v>
      </c>
      <c r="C159" s="22">
        <f>ABS(COS(Wellpath!$L159))*COS(Wellpath!$M159)</f>
        <v>0.1294095225512604</v>
      </c>
      <c r="D159" s="22">
        <f>IF(ABS(Wellpath!$L159)&lt;VerticalInc,"SING",-ABS(COS(Wellpath!$L159))*SIN(Wellpath!$M159)/SIN(Wellpath!$L159))</f>
        <v>-0.55767753582520541</v>
      </c>
      <c r="E159" s="20">
        <f>IF(D159="SING",(Wellpath!K160-Wellpath!K158)/2*Model!$W$29,Model!$W$29*((drdp!B159+drdp!K159)*XYM3!$B159+(drdp!E159+drdp!N159)*XYM3!$C159+(drdp!H159+drdp!Q159)*XYM3!$D159))</f>
        <v>2.530307709816814E-2</v>
      </c>
      <c r="F159" s="20">
        <f>IF(D159="SING",0,Model!$W$29*((drdp!C159+drdp!L159)*XYM3!$B159+(drdp!F159+drdp!O159)*XYM3!$C159+(drdp!I159+drdp!R159)*XYM3!$D159))</f>
        <v>-3.2724923474893673E-3</v>
      </c>
      <c r="G159" s="20">
        <f>IF(D159="SING",0,Model!$W$29*((drdp!D159+drdp!M159)*XYM3!$B159+(drdp!G159+drdp!P159)*XYM3!$C159+(drdp!J159+drdp!S159)*XYM3!$D159))</f>
        <v>-5.8680727432332443E-3</v>
      </c>
      <c r="H159" s="18">
        <f>IF(D159="SING",(Wellpath!K159-Wellpath!K158)/2*Model!$W$29,Model!$W$29*((drdp!B159)*XYM3!$B159+(drdp!E159)*XYM3!$C159+(drdp!H159)*XYM3!$D159))</f>
        <v>1.265153854908407E-2</v>
      </c>
      <c r="I159" s="18">
        <f>IF(D159="SING",0,Model!$W$29*((drdp!C159)*XYM3!$B159+(drdp!F159)*XYM3!$C159+(drdp!I159)*XYM3!$D159))</f>
        <v>-1.6362461737446836E-3</v>
      </c>
      <c r="J159" s="18">
        <f>IF(D159="SING",0,Model!$W$29*((drdp!D159)*XYM3!$B159+(drdp!G159)*XYM3!$C159+(drdp!J159)*XYM3!$D159))</f>
        <v>-2.9340363716166221E-3</v>
      </c>
      <c r="K159" s="21">
        <f>SUM(E$3:E158)+H159</f>
        <v>5.5305334045793231</v>
      </c>
      <c r="L159" s="21">
        <f>SUM(F$3:F158)+I159</f>
        <v>-0.32865444785838938</v>
      </c>
      <c r="M159" s="21">
        <f>SUM(G$3:G158)+J159</f>
        <v>-0.65018083339213018</v>
      </c>
      <c r="N159" s="19">
        <f t="shared" si="13"/>
        <v>30.586799739167759</v>
      </c>
      <c r="O159" s="19">
        <f t="shared" si="14"/>
        <v>0.10801374609710278</v>
      </c>
      <c r="P159" s="19">
        <f t="shared" si="15"/>
        <v>0.42273511611048492</v>
      </c>
      <c r="Q159" s="19">
        <f t="shared" si="16"/>
        <v>-1.8176344024443958</v>
      </c>
      <c r="R159" s="19">
        <f t="shared" si="17"/>
        <v>-3.5958468180923995</v>
      </c>
      <c r="S159" s="19">
        <f t="shared" si="18"/>
        <v>0.21368482280659801</v>
      </c>
    </row>
    <row r="160" spans="1:19" x14ac:dyDescent="0.25">
      <c r="A160" s="26">
        <f>Wellpath!E160</f>
        <v>4710</v>
      </c>
      <c r="B160" s="22">
        <v>0</v>
      </c>
      <c r="C160" s="22">
        <f>ABS(COS(Wellpath!$L160))*COS(Wellpath!$M160)</f>
        <v>0.1294095225512604</v>
      </c>
      <c r="D160" s="22">
        <f>IF(ABS(Wellpath!$L160)&lt;VerticalInc,"SING",-ABS(COS(Wellpath!$L160))*SIN(Wellpath!$M160)/SIN(Wellpath!$L160))</f>
        <v>-0.55767753582520541</v>
      </c>
      <c r="E160" s="20">
        <f>IF(D160="SING",(Wellpath!K161-Wellpath!K159)/2*Model!$W$29,Model!$W$29*((drdp!B160+drdp!K160)*XYM3!$B160+(drdp!E160+drdp!N160)*XYM3!$C160+(drdp!H160+drdp!Q160)*XYM3!$D160))</f>
        <v>2.530307709816814E-2</v>
      </c>
      <c r="F160" s="20">
        <f>IF(D160="SING",0,Model!$W$29*((drdp!C160+drdp!L160)*XYM3!$B160+(drdp!F160+drdp!O160)*XYM3!$C160+(drdp!I160+drdp!R160)*XYM3!$D160))</f>
        <v>-3.2724923474893673E-3</v>
      </c>
      <c r="G160" s="20">
        <f>IF(D160="SING",0,Model!$W$29*((drdp!D160+drdp!M160)*XYM3!$B160+(drdp!G160+drdp!P160)*XYM3!$C160+(drdp!J160+drdp!S160)*XYM3!$D160))</f>
        <v>-5.8680727432332443E-3</v>
      </c>
      <c r="H160" s="18">
        <f>IF(D160="SING",(Wellpath!K160-Wellpath!K159)/2*Model!$W$29,Model!$W$29*((drdp!B160)*XYM3!$B160+(drdp!E160)*XYM3!$C160+(drdp!H160)*XYM3!$D160))</f>
        <v>1.265153854908407E-2</v>
      </c>
      <c r="I160" s="18">
        <f>IF(D160="SING",0,Model!$W$29*((drdp!C160)*XYM3!$B160+(drdp!F160)*XYM3!$C160+(drdp!I160)*XYM3!$D160))</f>
        <v>-1.6362461737446836E-3</v>
      </c>
      <c r="J160" s="18">
        <f>IF(D160="SING",0,Model!$W$29*((drdp!D160)*XYM3!$B160+(drdp!G160)*XYM3!$C160+(drdp!J160)*XYM3!$D160))</f>
        <v>-2.9340363716166221E-3</v>
      </c>
      <c r="K160" s="21">
        <f>SUM(E$3:E159)+H160</f>
        <v>5.555836481677491</v>
      </c>
      <c r="L160" s="21">
        <f>SUM(F$3:F159)+I160</f>
        <v>-0.33192694020587876</v>
      </c>
      <c r="M160" s="21">
        <f>SUM(G$3:G159)+J160</f>
        <v>-0.65604890613536337</v>
      </c>
      <c r="N160" s="19">
        <f t="shared" si="13"/>
        <v>30.867319011138523</v>
      </c>
      <c r="O160" s="19">
        <f t="shared" si="14"/>
        <v>0.11017549363443702</v>
      </c>
      <c r="P160" s="19">
        <f t="shared" si="15"/>
        <v>0.43040016724140684</v>
      </c>
      <c r="Q160" s="19">
        <f t="shared" si="16"/>
        <v>-1.8441318036474044</v>
      </c>
      <c r="R160" s="19">
        <f t="shared" si="17"/>
        <v>-3.6449004464714636</v>
      </c>
      <c r="S160" s="19">
        <f t="shared" si="18"/>
        <v>0.21776030603892493</v>
      </c>
    </row>
    <row r="161" spans="1:19" x14ac:dyDescent="0.25">
      <c r="A161" s="26">
        <f>Wellpath!E161</f>
        <v>4740</v>
      </c>
      <c r="B161" s="22">
        <v>0</v>
      </c>
      <c r="C161" s="22">
        <f>ABS(COS(Wellpath!$L161))*COS(Wellpath!$M161)</f>
        <v>0.1294095225512604</v>
      </c>
      <c r="D161" s="22">
        <f>IF(ABS(Wellpath!$L161)&lt;VerticalInc,"SING",-ABS(COS(Wellpath!$L161))*SIN(Wellpath!$M161)/SIN(Wellpath!$L161))</f>
        <v>-0.55767753582520541</v>
      </c>
      <c r="E161" s="20">
        <f>IF(D161="SING",(Wellpath!K162-Wellpath!K160)/2*Model!$W$29,Model!$W$29*((drdp!B161+drdp!K161)*XYM3!$B161+(drdp!E161+drdp!N161)*XYM3!$C161+(drdp!H161+drdp!Q161)*XYM3!$D161))</f>
        <v>2.530307709816814E-2</v>
      </c>
      <c r="F161" s="20">
        <f>IF(D161="SING",0,Model!$W$29*((drdp!C161+drdp!L161)*XYM3!$B161+(drdp!F161+drdp!O161)*XYM3!$C161+(drdp!I161+drdp!R161)*XYM3!$D161))</f>
        <v>-3.2724923474893673E-3</v>
      </c>
      <c r="G161" s="20">
        <f>IF(D161="SING",0,Model!$W$29*((drdp!D161+drdp!M161)*XYM3!$B161+(drdp!G161+drdp!P161)*XYM3!$C161+(drdp!J161+drdp!S161)*XYM3!$D161))</f>
        <v>-5.8680727432332443E-3</v>
      </c>
      <c r="H161" s="18">
        <f>IF(D161="SING",(Wellpath!K161-Wellpath!K160)/2*Model!$W$29,Model!$W$29*((drdp!B161)*XYM3!$B161+(drdp!E161)*XYM3!$C161+(drdp!H161)*XYM3!$D161))</f>
        <v>1.265153854908407E-2</v>
      </c>
      <c r="I161" s="18">
        <f>IF(D161="SING",0,Model!$W$29*((drdp!C161)*XYM3!$B161+(drdp!F161)*XYM3!$C161+(drdp!I161)*XYM3!$D161))</f>
        <v>-1.6362461737446836E-3</v>
      </c>
      <c r="J161" s="18">
        <f>IF(D161="SING",0,Model!$W$29*((drdp!D161)*XYM3!$B161+(drdp!G161)*XYM3!$C161+(drdp!J161)*XYM3!$D161))</f>
        <v>-2.9340363716166221E-3</v>
      </c>
      <c r="K161" s="21">
        <f>SUM(E$3:E160)+H161</f>
        <v>5.5811395587756589</v>
      </c>
      <c r="L161" s="21">
        <f>SUM(F$3:F160)+I161</f>
        <v>-0.33519943255336815</v>
      </c>
      <c r="M161" s="21">
        <f>SUM(G$3:G160)+J161</f>
        <v>-0.66191697887859657</v>
      </c>
      <c r="N161" s="19">
        <f t="shared" si="13"/>
        <v>31.149118774530557</v>
      </c>
      <c r="O161" s="19">
        <f t="shared" si="14"/>
        <v>0.1123586595841</v>
      </c>
      <c r="P161" s="19">
        <f t="shared" si="15"/>
        <v>0.43813408692776845</v>
      </c>
      <c r="Q161" s="19">
        <f t="shared" si="16"/>
        <v>-1.8707948131027563</v>
      </c>
      <c r="R161" s="19">
        <f t="shared" si="17"/>
        <v>-3.6942510354446076</v>
      </c>
      <c r="S161" s="19">
        <f t="shared" si="18"/>
        <v>0.22187419571754535</v>
      </c>
    </row>
    <row r="162" spans="1:19" x14ac:dyDescent="0.25">
      <c r="A162" s="26">
        <f>Wellpath!E162</f>
        <v>4770</v>
      </c>
      <c r="B162" s="22">
        <v>0</v>
      </c>
      <c r="C162" s="22">
        <f>ABS(COS(Wellpath!$L162))*COS(Wellpath!$M162)</f>
        <v>0.1294095225512604</v>
      </c>
      <c r="D162" s="22">
        <f>IF(ABS(Wellpath!$L162)&lt;VerticalInc,"SING",-ABS(COS(Wellpath!$L162))*SIN(Wellpath!$M162)/SIN(Wellpath!$L162))</f>
        <v>-0.55767753582520541</v>
      </c>
      <c r="E162" s="20">
        <f>IF(D162="SING",(Wellpath!K163-Wellpath!K161)/2*Model!$W$29,Model!$W$29*((drdp!B162+drdp!K162)*XYM3!$B162+(drdp!E162+drdp!N162)*XYM3!$C162+(drdp!H162+drdp!Q162)*XYM3!$D162))</f>
        <v>2.530307709816814E-2</v>
      </c>
      <c r="F162" s="20">
        <f>IF(D162="SING",0,Model!$W$29*((drdp!C162+drdp!L162)*XYM3!$B162+(drdp!F162+drdp!O162)*XYM3!$C162+(drdp!I162+drdp!R162)*XYM3!$D162))</f>
        <v>-3.2724923474893673E-3</v>
      </c>
      <c r="G162" s="20">
        <f>IF(D162="SING",0,Model!$W$29*((drdp!D162+drdp!M162)*XYM3!$B162+(drdp!G162+drdp!P162)*XYM3!$C162+(drdp!J162+drdp!S162)*XYM3!$D162))</f>
        <v>-5.8680727432332443E-3</v>
      </c>
      <c r="H162" s="18">
        <f>IF(D162="SING",(Wellpath!K162-Wellpath!K161)/2*Model!$W$29,Model!$W$29*((drdp!B162)*XYM3!$B162+(drdp!E162)*XYM3!$C162+(drdp!H162)*XYM3!$D162))</f>
        <v>1.265153854908407E-2</v>
      </c>
      <c r="I162" s="18">
        <f>IF(D162="SING",0,Model!$W$29*((drdp!C162)*XYM3!$B162+(drdp!F162)*XYM3!$C162+(drdp!I162)*XYM3!$D162))</f>
        <v>-1.6362461737446836E-3</v>
      </c>
      <c r="J162" s="18">
        <f>IF(D162="SING",0,Model!$W$29*((drdp!D162)*XYM3!$B162+(drdp!G162)*XYM3!$C162+(drdp!J162)*XYM3!$D162))</f>
        <v>-2.9340363716166221E-3</v>
      </c>
      <c r="K162" s="21">
        <f>SUM(E$3:E161)+H162</f>
        <v>5.6064426358738269</v>
      </c>
      <c r="L162" s="21">
        <f>SUM(F$3:F161)+I162</f>
        <v>-0.33847192490085753</v>
      </c>
      <c r="M162" s="21">
        <f>SUM(G$3:G161)+J162</f>
        <v>-0.66778505162182977</v>
      </c>
      <c r="N162" s="19">
        <f t="shared" si="13"/>
        <v>31.432199029343863</v>
      </c>
      <c r="O162" s="19">
        <f t="shared" si="14"/>
        <v>0.11456324394609174</v>
      </c>
      <c r="P162" s="19">
        <f t="shared" si="15"/>
        <v>0.44593687516956987</v>
      </c>
      <c r="Q162" s="19">
        <f t="shared" si="16"/>
        <v>-1.8976234308104516</v>
      </c>
      <c r="R162" s="19">
        <f t="shared" si="17"/>
        <v>-3.7438985850118307</v>
      </c>
      <c r="S162" s="19">
        <f t="shared" si="18"/>
        <v>0.22602649184245924</v>
      </c>
    </row>
    <row r="163" spans="1:19" x14ac:dyDescent="0.25">
      <c r="A163" s="26">
        <f>Wellpath!E163</f>
        <v>4800</v>
      </c>
      <c r="B163" s="22">
        <v>0</v>
      </c>
      <c r="C163" s="22">
        <f>ABS(COS(Wellpath!$L163))*COS(Wellpath!$M163)</f>
        <v>0.1294095225512604</v>
      </c>
      <c r="D163" s="22">
        <f>IF(ABS(Wellpath!$L163)&lt;VerticalInc,"SING",-ABS(COS(Wellpath!$L163))*SIN(Wellpath!$M163)/SIN(Wellpath!$L163))</f>
        <v>-0.55767753582520541</v>
      </c>
      <c r="E163" s="20">
        <f>IF(D163="SING",(Wellpath!K164-Wellpath!K162)/2*Model!$W$29,Model!$W$29*((drdp!B163+drdp!K163)*XYM3!$B163+(drdp!E163+drdp!N163)*XYM3!$C163+(drdp!H163+drdp!Q163)*XYM3!$D163))</f>
        <v>2.530307709816814E-2</v>
      </c>
      <c r="F163" s="20">
        <f>IF(D163="SING",0,Model!$W$29*((drdp!C163+drdp!L163)*XYM3!$B163+(drdp!F163+drdp!O163)*XYM3!$C163+(drdp!I163+drdp!R163)*XYM3!$D163))</f>
        <v>-3.2724923474893673E-3</v>
      </c>
      <c r="G163" s="20">
        <f>IF(D163="SING",0,Model!$W$29*((drdp!D163+drdp!M163)*XYM3!$B163+(drdp!G163+drdp!P163)*XYM3!$C163+(drdp!J163+drdp!S163)*XYM3!$D163))</f>
        <v>-5.8680727432332443E-3</v>
      </c>
      <c r="H163" s="18">
        <f>IF(D163="SING",(Wellpath!K163-Wellpath!K162)/2*Model!$W$29,Model!$W$29*((drdp!B163)*XYM3!$B163+(drdp!E163)*XYM3!$C163+(drdp!H163)*XYM3!$D163))</f>
        <v>1.265153854908407E-2</v>
      </c>
      <c r="I163" s="18">
        <f>IF(D163="SING",0,Model!$W$29*((drdp!C163)*XYM3!$B163+(drdp!F163)*XYM3!$C163+(drdp!I163)*XYM3!$D163))</f>
        <v>-1.6362461737446836E-3</v>
      </c>
      <c r="J163" s="18">
        <f>IF(D163="SING",0,Model!$W$29*((drdp!D163)*XYM3!$B163+(drdp!G163)*XYM3!$C163+(drdp!J163)*XYM3!$D163))</f>
        <v>-2.9340363716166221E-3</v>
      </c>
      <c r="K163" s="21">
        <f>SUM(E$3:E162)+H163</f>
        <v>5.6317457129719948</v>
      </c>
      <c r="L163" s="21">
        <f>SUM(F$3:F162)+I163</f>
        <v>-0.34174441724834692</v>
      </c>
      <c r="M163" s="21">
        <f>SUM(G$3:G162)+J163</f>
        <v>-0.67365312436506297</v>
      </c>
      <c r="N163" s="19">
        <f t="shared" si="13"/>
        <v>31.716559775578443</v>
      </c>
      <c r="O163" s="19">
        <f t="shared" si="14"/>
        <v>0.11678924672041224</v>
      </c>
      <c r="P163" s="19">
        <f t="shared" si="15"/>
        <v>0.45380853196681098</v>
      </c>
      <c r="Q163" s="19">
        <f t="shared" si="16"/>
        <v>-1.9246176567704905</v>
      </c>
      <c r="R163" s="19">
        <f t="shared" si="17"/>
        <v>-3.7938430951731332</v>
      </c>
      <c r="S163" s="19">
        <f t="shared" si="18"/>
        <v>0.23021719441366661</v>
      </c>
    </row>
    <row r="164" spans="1:19" x14ac:dyDescent="0.25">
      <c r="A164" s="26">
        <f>Wellpath!E164</f>
        <v>4830</v>
      </c>
      <c r="B164" s="22">
        <v>0</v>
      </c>
      <c r="C164" s="22">
        <f>ABS(COS(Wellpath!$L164))*COS(Wellpath!$M164)</f>
        <v>0.1294095225512604</v>
      </c>
      <c r="D164" s="22">
        <f>IF(ABS(Wellpath!$L164)&lt;VerticalInc,"SING",-ABS(COS(Wellpath!$L164))*SIN(Wellpath!$M164)/SIN(Wellpath!$L164))</f>
        <v>-0.55767753582520541</v>
      </c>
      <c r="E164" s="20">
        <f>IF(D164="SING",(Wellpath!K165-Wellpath!K163)/2*Model!$W$29,Model!$W$29*((drdp!B164+drdp!K164)*XYM3!$B164+(drdp!E164+drdp!N164)*XYM3!$C164+(drdp!H164+drdp!Q164)*XYM3!$D164))</f>
        <v>2.530307709816814E-2</v>
      </c>
      <c r="F164" s="20">
        <f>IF(D164="SING",0,Model!$W$29*((drdp!C164+drdp!L164)*XYM3!$B164+(drdp!F164+drdp!O164)*XYM3!$C164+(drdp!I164+drdp!R164)*XYM3!$D164))</f>
        <v>-3.2724923474893673E-3</v>
      </c>
      <c r="G164" s="20">
        <f>IF(D164="SING",0,Model!$W$29*((drdp!D164+drdp!M164)*XYM3!$B164+(drdp!G164+drdp!P164)*XYM3!$C164+(drdp!J164+drdp!S164)*XYM3!$D164))</f>
        <v>-5.8680727432332443E-3</v>
      </c>
      <c r="H164" s="18">
        <f>IF(D164="SING",(Wellpath!K164-Wellpath!K163)/2*Model!$W$29,Model!$W$29*((drdp!B164)*XYM3!$B164+(drdp!E164)*XYM3!$C164+(drdp!H164)*XYM3!$D164))</f>
        <v>1.265153854908407E-2</v>
      </c>
      <c r="I164" s="18">
        <f>IF(D164="SING",0,Model!$W$29*((drdp!C164)*XYM3!$B164+(drdp!F164)*XYM3!$C164+(drdp!I164)*XYM3!$D164))</f>
        <v>-1.6362461737446836E-3</v>
      </c>
      <c r="J164" s="18">
        <f>IF(D164="SING",0,Model!$W$29*((drdp!D164)*XYM3!$B164+(drdp!G164)*XYM3!$C164+(drdp!J164)*XYM3!$D164))</f>
        <v>-2.9340363716166221E-3</v>
      </c>
      <c r="K164" s="21">
        <f>SUM(E$3:E163)+H164</f>
        <v>5.6570487900701627</v>
      </c>
      <c r="L164" s="21">
        <f>SUM(F$3:F163)+I164</f>
        <v>-0.34501690959583631</v>
      </c>
      <c r="M164" s="21">
        <f>SUM(G$3:G163)+J164</f>
        <v>-0.67952119710829617</v>
      </c>
      <c r="N164" s="19">
        <f t="shared" si="13"/>
        <v>32.002201013234291</v>
      </c>
      <c r="O164" s="19">
        <f t="shared" si="14"/>
        <v>0.11903666790706148</v>
      </c>
      <c r="P164" s="19">
        <f t="shared" si="15"/>
        <v>0.4617490573194919</v>
      </c>
      <c r="Q164" s="19">
        <f t="shared" si="16"/>
        <v>-1.9517774909828725</v>
      </c>
      <c r="R164" s="19">
        <f t="shared" si="17"/>
        <v>-3.8440845659285152</v>
      </c>
      <c r="S164" s="19">
        <f t="shared" si="18"/>
        <v>0.23444630343116749</v>
      </c>
    </row>
    <row r="165" spans="1:19" x14ac:dyDescent="0.25">
      <c r="A165" s="26">
        <f>Wellpath!E165</f>
        <v>4860</v>
      </c>
      <c r="B165" s="22">
        <v>0</v>
      </c>
      <c r="C165" s="22">
        <f>ABS(COS(Wellpath!$L165))*COS(Wellpath!$M165)</f>
        <v>0.1294095225512604</v>
      </c>
      <c r="D165" s="22">
        <f>IF(ABS(Wellpath!$L165)&lt;VerticalInc,"SING",-ABS(COS(Wellpath!$L165))*SIN(Wellpath!$M165)/SIN(Wellpath!$L165))</f>
        <v>-0.55767753582520541</v>
      </c>
      <c r="E165" s="20">
        <f>IF(D165="SING",(Wellpath!K166-Wellpath!K164)/2*Model!$W$29,Model!$W$29*((drdp!B165+drdp!K165)*XYM3!$B165+(drdp!E165+drdp!N165)*XYM3!$C165+(drdp!H165+drdp!Q165)*XYM3!$D165))</f>
        <v>2.530307709816814E-2</v>
      </c>
      <c r="F165" s="20">
        <f>IF(D165="SING",0,Model!$W$29*((drdp!C165+drdp!L165)*XYM3!$B165+(drdp!F165+drdp!O165)*XYM3!$C165+(drdp!I165+drdp!R165)*XYM3!$D165))</f>
        <v>-3.2724923474893673E-3</v>
      </c>
      <c r="G165" s="20">
        <f>IF(D165="SING",0,Model!$W$29*((drdp!D165+drdp!M165)*XYM3!$B165+(drdp!G165+drdp!P165)*XYM3!$C165+(drdp!J165+drdp!S165)*XYM3!$D165))</f>
        <v>-5.8680727432332443E-3</v>
      </c>
      <c r="H165" s="18">
        <f>IF(D165="SING",(Wellpath!K165-Wellpath!K164)/2*Model!$W$29,Model!$W$29*((drdp!B165)*XYM3!$B165+(drdp!E165)*XYM3!$C165+(drdp!H165)*XYM3!$D165))</f>
        <v>1.265153854908407E-2</v>
      </c>
      <c r="I165" s="18">
        <f>IF(D165="SING",0,Model!$W$29*((drdp!C165)*XYM3!$B165+(drdp!F165)*XYM3!$C165+(drdp!I165)*XYM3!$D165))</f>
        <v>-1.6362461737446836E-3</v>
      </c>
      <c r="J165" s="18">
        <f>IF(D165="SING",0,Model!$W$29*((drdp!D165)*XYM3!$B165+(drdp!G165)*XYM3!$C165+(drdp!J165)*XYM3!$D165))</f>
        <v>-2.9340363716166221E-3</v>
      </c>
      <c r="K165" s="21">
        <f>SUM(E$3:E164)+H165</f>
        <v>5.6823518671683306</v>
      </c>
      <c r="L165" s="21">
        <f>SUM(F$3:F164)+I165</f>
        <v>-0.34828940194332569</v>
      </c>
      <c r="M165" s="21">
        <f>SUM(G$3:G164)+J165</f>
        <v>-0.68538926985152937</v>
      </c>
      <c r="N165" s="19">
        <f t="shared" si="13"/>
        <v>32.289122742311413</v>
      </c>
      <c r="O165" s="19">
        <f t="shared" si="14"/>
        <v>0.12130550750603948</v>
      </c>
      <c r="P165" s="19">
        <f t="shared" si="15"/>
        <v>0.46975845122761256</v>
      </c>
      <c r="Q165" s="19">
        <f t="shared" si="16"/>
        <v>-1.979102933447598</v>
      </c>
      <c r="R165" s="19">
        <f t="shared" si="17"/>
        <v>-3.8946229972779767</v>
      </c>
      <c r="S165" s="19">
        <f t="shared" si="18"/>
        <v>0.23871381889496182</v>
      </c>
    </row>
    <row r="166" spans="1:19" x14ac:dyDescent="0.25">
      <c r="A166" s="26">
        <f>Wellpath!E166</f>
        <v>4890</v>
      </c>
      <c r="B166" s="22">
        <v>0</v>
      </c>
      <c r="C166" s="22">
        <f>ABS(COS(Wellpath!$L166))*COS(Wellpath!$M166)</f>
        <v>0.1294095225512604</v>
      </c>
      <c r="D166" s="22">
        <f>IF(ABS(Wellpath!$L166)&lt;VerticalInc,"SING",-ABS(COS(Wellpath!$L166))*SIN(Wellpath!$M166)/SIN(Wellpath!$L166))</f>
        <v>-0.55767753582520541</v>
      </c>
      <c r="E166" s="20">
        <f>IF(D166="SING",(Wellpath!K167-Wellpath!K165)/2*Model!$W$29,Model!$W$29*((drdp!B166+drdp!K166)*XYM3!$B166+(drdp!E166+drdp!N166)*XYM3!$C166+(drdp!H166+drdp!Q166)*XYM3!$D166))</f>
        <v>2.530307709816814E-2</v>
      </c>
      <c r="F166" s="20">
        <f>IF(D166="SING",0,Model!$W$29*((drdp!C166+drdp!L166)*XYM3!$B166+(drdp!F166+drdp!O166)*XYM3!$C166+(drdp!I166+drdp!R166)*XYM3!$D166))</f>
        <v>-3.2724923474893673E-3</v>
      </c>
      <c r="G166" s="20">
        <f>IF(D166="SING",0,Model!$W$29*((drdp!D166+drdp!M166)*XYM3!$B166+(drdp!G166+drdp!P166)*XYM3!$C166+(drdp!J166+drdp!S166)*XYM3!$D166))</f>
        <v>-5.8680727432332443E-3</v>
      </c>
      <c r="H166" s="18">
        <f>IF(D166="SING",(Wellpath!K166-Wellpath!K165)/2*Model!$W$29,Model!$W$29*((drdp!B166)*XYM3!$B166+(drdp!E166)*XYM3!$C166+(drdp!H166)*XYM3!$D166))</f>
        <v>1.265153854908407E-2</v>
      </c>
      <c r="I166" s="18">
        <f>IF(D166="SING",0,Model!$W$29*((drdp!C166)*XYM3!$B166+(drdp!F166)*XYM3!$C166+(drdp!I166)*XYM3!$D166))</f>
        <v>-1.6362461737446836E-3</v>
      </c>
      <c r="J166" s="18">
        <f>IF(D166="SING",0,Model!$W$29*((drdp!D166)*XYM3!$B166+(drdp!G166)*XYM3!$C166+(drdp!J166)*XYM3!$D166))</f>
        <v>-2.9340363716166221E-3</v>
      </c>
      <c r="K166" s="21">
        <f>SUM(E$3:E165)+H166</f>
        <v>5.7076549442664986</v>
      </c>
      <c r="L166" s="21">
        <f>SUM(F$3:F165)+I166</f>
        <v>-0.35156189429081508</v>
      </c>
      <c r="M166" s="21">
        <f>SUM(G$3:G165)+J166</f>
        <v>-0.69125734259476257</v>
      </c>
      <c r="N166" s="19">
        <f t="shared" si="13"/>
        <v>32.577324962809804</v>
      </c>
      <c r="O166" s="19">
        <f t="shared" si="14"/>
        <v>0.12359576551734623</v>
      </c>
      <c r="P166" s="19">
        <f t="shared" si="15"/>
        <v>0.47783671369117298</v>
      </c>
      <c r="Q166" s="19">
        <f t="shared" si="16"/>
        <v>-2.0065939841646667</v>
      </c>
      <c r="R166" s="19">
        <f t="shared" si="17"/>
        <v>-3.9454583892215176</v>
      </c>
      <c r="S166" s="19">
        <f t="shared" si="18"/>
        <v>0.24301974080504965</v>
      </c>
    </row>
    <row r="167" spans="1:19" x14ac:dyDescent="0.25">
      <c r="A167" s="26">
        <f>Wellpath!E167</f>
        <v>4920</v>
      </c>
      <c r="B167" s="22">
        <v>0</v>
      </c>
      <c r="C167" s="22">
        <f>ABS(COS(Wellpath!$L167))*COS(Wellpath!$M167)</f>
        <v>0.1294095225512604</v>
      </c>
      <c r="D167" s="22">
        <f>IF(ABS(Wellpath!$L167)&lt;VerticalInc,"SING",-ABS(COS(Wellpath!$L167))*SIN(Wellpath!$M167)/SIN(Wellpath!$L167))</f>
        <v>-0.55767753582520541</v>
      </c>
      <c r="E167" s="20">
        <f>IF(D167="SING",(Wellpath!K168-Wellpath!K166)/2*Model!$W$29,Model!$W$29*((drdp!B167+drdp!K167)*XYM3!$B167+(drdp!E167+drdp!N167)*XYM3!$C167+(drdp!H167+drdp!Q167)*XYM3!$D167))</f>
        <v>2.530307709816814E-2</v>
      </c>
      <c r="F167" s="20">
        <f>IF(D167="SING",0,Model!$W$29*((drdp!C167+drdp!L167)*XYM3!$B167+(drdp!F167+drdp!O167)*XYM3!$C167+(drdp!I167+drdp!R167)*XYM3!$D167))</f>
        <v>-3.2724923474893673E-3</v>
      </c>
      <c r="G167" s="20">
        <f>IF(D167="SING",0,Model!$W$29*((drdp!D167+drdp!M167)*XYM3!$B167+(drdp!G167+drdp!P167)*XYM3!$C167+(drdp!J167+drdp!S167)*XYM3!$D167))</f>
        <v>-5.8680727432332443E-3</v>
      </c>
      <c r="H167" s="18">
        <f>IF(D167="SING",(Wellpath!K167-Wellpath!K166)/2*Model!$W$29,Model!$W$29*((drdp!B167)*XYM3!$B167+(drdp!E167)*XYM3!$C167+(drdp!H167)*XYM3!$D167))</f>
        <v>1.265153854908407E-2</v>
      </c>
      <c r="I167" s="18">
        <f>IF(D167="SING",0,Model!$W$29*((drdp!C167)*XYM3!$B167+(drdp!F167)*XYM3!$C167+(drdp!I167)*XYM3!$D167))</f>
        <v>-1.6362461737446836E-3</v>
      </c>
      <c r="J167" s="18">
        <f>IF(D167="SING",0,Model!$W$29*((drdp!D167)*XYM3!$B167+(drdp!G167)*XYM3!$C167+(drdp!J167)*XYM3!$D167))</f>
        <v>-2.9340363716166221E-3</v>
      </c>
      <c r="K167" s="21">
        <f>SUM(E$3:E166)+H167</f>
        <v>5.7329580213646665</v>
      </c>
      <c r="L167" s="21">
        <f>SUM(F$3:F166)+I167</f>
        <v>-0.35483438663830447</v>
      </c>
      <c r="M167" s="21">
        <f>SUM(G$3:G166)+J167</f>
        <v>-0.69712541533799577</v>
      </c>
      <c r="N167" s="19">
        <f t="shared" si="13"/>
        <v>32.866807674729472</v>
      </c>
      <c r="O167" s="19">
        <f t="shared" si="14"/>
        <v>0.12590744194098175</v>
      </c>
      <c r="P167" s="19">
        <f t="shared" si="15"/>
        <v>0.48598384471017309</v>
      </c>
      <c r="Q167" s="19">
        <f t="shared" si="16"/>
        <v>-2.034250643134079</v>
      </c>
      <c r="R167" s="19">
        <f t="shared" si="17"/>
        <v>-3.9965907417591375</v>
      </c>
      <c r="S167" s="19">
        <f t="shared" si="18"/>
        <v>0.24736406916143097</v>
      </c>
    </row>
    <row r="168" spans="1:19" x14ac:dyDescent="0.25">
      <c r="A168" s="26">
        <f>Wellpath!E168</f>
        <v>4950</v>
      </c>
      <c r="B168" s="22">
        <v>0</v>
      </c>
      <c r="C168" s="22">
        <f>ABS(COS(Wellpath!$L168))*COS(Wellpath!$M168)</f>
        <v>0.1294095225512604</v>
      </c>
      <c r="D168" s="22">
        <f>IF(ABS(Wellpath!$L168)&lt;VerticalInc,"SING",-ABS(COS(Wellpath!$L168))*SIN(Wellpath!$M168)/SIN(Wellpath!$L168))</f>
        <v>-0.55767753582520541</v>
      </c>
      <c r="E168" s="20">
        <f>IF(D168="SING",(Wellpath!K169-Wellpath!K167)/2*Model!$W$29,Model!$W$29*((drdp!B168+drdp!K168)*XYM3!$B168+(drdp!E168+drdp!N168)*XYM3!$C168+(drdp!H168+drdp!Q168)*XYM3!$D168))</f>
        <v>2.530307709816814E-2</v>
      </c>
      <c r="F168" s="20">
        <f>IF(D168="SING",0,Model!$W$29*((drdp!C168+drdp!L168)*XYM3!$B168+(drdp!F168+drdp!O168)*XYM3!$C168+(drdp!I168+drdp!R168)*XYM3!$D168))</f>
        <v>-3.2724923474893673E-3</v>
      </c>
      <c r="G168" s="20">
        <f>IF(D168="SING",0,Model!$W$29*((drdp!D168+drdp!M168)*XYM3!$B168+(drdp!G168+drdp!P168)*XYM3!$C168+(drdp!J168+drdp!S168)*XYM3!$D168))</f>
        <v>-5.8680727432332443E-3</v>
      </c>
      <c r="H168" s="18">
        <f>IF(D168="SING",(Wellpath!K168-Wellpath!K167)/2*Model!$W$29,Model!$W$29*((drdp!B168)*XYM3!$B168+(drdp!E168)*XYM3!$C168+(drdp!H168)*XYM3!$D168))</f>
        <v>1.265153854908407E-2</v>
      </c>
      <c r="I168" s="18">
        <f>IF(D168="SING",0,Model!$W$29*((drdp!C168)*XYM3!$B168+(drdp!F168)*XYM3!$C168+(drdp!I168)*XYM3!$D168))</f>
        <v>-1.6362461737446836E-3</v>
      </c>
      <c r="J168" s="18">
        <f>IF(D168="SING",0,Model!$W$29*((drdp!D168)*XYM3!$B168+(drdp!G168)*XYM3!$C168+(drdp!J168)*XYM3!$D168))</f>
        <v>-2.9340363716166221E-3</v>
      </c>
      <c r="K168" s="21">
        <f>SUM(E$3:E167)+H168</f>
        <v>5.7582610984628344</v>
      </c>
      <c r="L168" s="21">
        <f>SUM(F$3:F167)+I168</f>
        <v>-0.35810687898579385</v>
      </c>
      <c r="M168" s="21">
        <f>SUM(G$3:G167)+J168</f>
        <v>-0.70299348808122897</v>
      </c>
      <c r="N168" s="19">
        <f t="shared" si="13"/>
        <v>33.157570878070409</v>
      </c>
      <c r="O168" s="19">
        <f t="shared" si="14"/>
        <v>0.128240536776946</v>
      </c>
      <c r="P168" s="19">
        <f t="shared" si="15"/>
        <v>0.494199844284613</v>
      </c>
      <c r="Q168" s="19">
        <f t="shared" si="16"/>
        <v>-2.0620729103558348</v>
      </c>
      <c r="R168" s="19">
        <f t="shared" si="17"/>
        <v>-4.0480200548908369</v>
      </c>
      <c r="S168" s="19">
        <f t="shared" si="18"/>
        <v>0.25174680396410576</v>
      </c>
    </row>
    <row r="169" spans="1:19" x14ac:dyDescent="0.25">
      <c r="A169" s="26">
        <f>Wellpath!E169</f>
        <v>4980</v>
      </c>
      <c r="B169" s="22">
        <v>0</v>
      </c>
      <c r="C169" s="22">
        <f>ABS(COS(Wellpath!$L169))*COS(Wellpath!$M169)</f>
        <v>0.1294095225512604</v>
      </c>
      <c r="D169" s="22">
        <f>IF(ABS(Wellpath!$L169)&lt;VerticalInc,"SING",-ABS(COS(Wellpath!$L169))*SIN(Wellpath!$M169)/SIN(Wellpath!$L169))</f>
        <v>-0.55767753582520541</v>
      </c>
      <c r="E169" s="20">
        <f>IF(D169="SING",(Wellpath!K170-Wellpath!K168)/2*Model!$W$29,Model!$W$29*((drdp!B169+drdp!K169)*XYM3!$B169+(drdp!E169+drdp!N169)*XYM3!$C169+(drdp!H169+drdp!Q169)*XYM3!$D169))</f>
        <v>2.530307709816814E-2</v>
      </c>
      <c r="F169" s="20">
        <f>IF(D169="SING",0,Model!$W$29*((drdp!C169+drdp!L169)*XYM3!$B169+(drdp!F169+drdp!O169)*XYM3!$C169+(drdp!I169+drdp!R169)*XYM3!$D169))</f>
        <v>-3.2724923474893673E-3</v>
      </c>
      <c r="G169" s="20">
        <f>IF(D169="SING",0,Model!$W$29*((drdp!D169+drdp!M169)*XYM3!$B169+(drdp!G169+drdp!P169)*XYM3!$C169+(drdp!J169+drdp!S169)*XYM3!$D169))</f>
        <v>-5.8680727432332443E-3</v>
      </c>
      <c r="H169" s="18">
        <f>IF(D169="SING",(Wellpath!K169-Wellpath!K168)/2*Model!$W$29,Model!$W$29*((drdp!B169)*XYM3!$B169+(drdp!E169)*XYM3!$C169+(drdp!H169)*XYM3!$D169))</f>
        <v>1.265153854908407E-2</v>
      </c>
      <c r="I169" s="18">
        <f>IF(D169="SING",0,Model!$W$29*((drdp!C169)*XYM3!$B169+(drdp!F169)*XYM3!$C169+(drdp!I169)*XYM3!$D169))</f>
        <v>-1.6362461737446836E-3</v>
      </c>
      <c r="J169" s="18">
        <f>IF(D169="SING",0,Model!$W$29*((drdp!D169)*XYM3!$B169+(drdp!G169)*XYM3!$C169+(drdp!J169)*XYM3!$D169))</f>
        <v>-2.9340363716166221E-3</v>
      </c>
      <c r="K169" s="21">
        <f>SUM(E$3:E168)+H169</f>
        <v>5.7835641755610023</v>
      </c>
      <c r="L169" s="21">
        <f>SUM(F$3:F168)+I169</f>
        <v>-0.36137937133328324</v>
      </c>
      <c r="M169" s="21">
        <f>SUM(G$3:G168)+J169</f>
        <v>-0.70886156082446217</v>
      </c>
      <c r="N169" s="19">
        <f t="shared" si="13"/>
        <v>33.449614572832616</v>
      </c>
      <c r="O169" s="19">
        <f t="shared" si="14"/>
        <v>0.13059505002523902</v>
      </c>
      <c r="P169" s="19">
        <f t="shared" si="15"/>
        <v>0.50248471241449266</v>
      </c>
      <c r="Q169" s="19">
        <f t="shared" si="16"/>
        <v>-2.0900607858299334</v>
      </c>
      <c r="R169" s="19">
        <f t="shared" si="17"/>
        <v>-4.0997463286166163</v>
      </c>
      <c r="S169" s="19">
        <f t="shared" si="18"/>
        <v>0.25616794521307407</v>
      </c>
    </row>
    <row r="170" spans="1:19" x14ac:dyDescent="0.25">
      <c r="A170" s="26">
        <f>Wellpath!E170</f>
        <v>5010</v>
      </c>
      <c r="B170" s="22">
        <v>0</v>
      </c>
      <c r="C170" s="22">
        <f>ABS(COS(Wellpath!$L170))*COS(Wellpath!$M170)</f>
        <v>0.1294095225512604</v>
      </c>
      <c r="D170" s="22">
        <f>IF(ABS(Wellpath!$L170)&lt;VerticalInc,"SING",-ABS(COS(Wellpath!$L170))*SIN(Wellpath!$M170)/SIN(Wellpath!$L170))</f>
        <v>-0.55767753582520541</v>
      </c>
      <c r="E170" s="20">
        <f>IF(D170="SING",(Wellpath!K171-Wellpath!K169)/2*Model!$W$29,Model!$W$29*((drdp!B170+drdp!K170)*XYM3!$B170+(drdp!E170+drdp!N170)*XYM3!$C170+(drdp!H170+drdp!Q170)*XYM3!$D170))</f>
        <v>2.530307709816814E-2</v>
      </c>
      <c r="F170" s="20">
        <f>IF(D170="SING",0,Model!$W$29*((drdp!C170+drdp!L170)*XYM3!$B170+(drdp!F170+drdp!O170)*XYM3!$C170+(drdp!I170+drdp!R170)*XYM3!$D170))</f>
        <v>-3.2724923474893673E-3</v>
      </c>
      <c r="G170" s="20">
        <f>IF(D170="SING",0,Model!$W$29*((drdp!D170+drdp!M170)*XYM3!$B170+(drdp!G170+drdp!P170)*XYM3!$C170+(drdp!J170+drdp!S170)*XYM3!$D170))</f>
        <v>-5.8680727432332443E-3</v>
      </c>
      <c r="H170" s="18">
        <f>IF(D170="SING",(Wellpath!K170-Wellpath!K169)/2*Model!$W$29,Model!$W$29*((drdp!B170)*XYM3!$B170+(drdp!E170)*XYM3!$C170+(drdp!H170)*XYM3!$D170))</f>
        <v>1.265153854908407E-2</v>
      </c>
      <c r="I170" s="18">
        <f>IF(D170="SING",0,Model!$W$29*((drdp!C170)*XYM3!$B170+(drdp!F170)*XYM3!$C170+(drdp!I170)*XYM3!$D170))</f>
        <v>-1.6362461737446836E-3</v>
      </c>
      <c r="J170" s="18">
        <f>IF(D170="SING",0,Model!$W$29*((drdp!D170)*XYM3!$B170+(drdp!G170)*XYM3!$C170+(drdp!J170)*XYM3!$D170))</f>
        <v>-2.9340363716166221E-3</v>
      </c>
      <c r="K170" s="21">
        <f>SUM(E$3:E169)+H170</f>
        <v>5.8088672526591703</v>
      </c>
      <c r="L170" s="21">
        <f>SUM(F$3:F169)+I170</f>
        <v>-0.36465186368077263</v>
      </c>
      <c r="M170" s="21">
        <f>SUM(G$3:G169)+J170</f>
        <v>-0.71472963356769537</v>
      </c>
      <c r="N170" s="19">
        <f t="shared" si="13"/>
        <v>33.742938759016099</v>
      </c>
      <c r="O170" s="19">
        <f t="shared" si="14"/>
        <v>0.13297098168586077</v>
      </c>
      <c r="P170" s="19">
        <f t="shared" si="15"/>
        <v>0.51083844909981213</v>
      </c>
      <c r="Q170" s="19">
        <f t="shared" si="16"/>
        <v>-2.1182142695563759</v>
      </c>
      <c r="R170" s="19">
        <f t="shared" si="17"/>
        <v>-4.1517695629364741</v>
      </c>
      <c r="S170" s="19">
        <f t="shared" si="18"/>
        <v>0.26062749290833581</v>
      </c>
    </row>
    <row r="171" spans="1:19" x14ac:dyDescent="0.25">
      <c r="A171" s="26">
        <f>Wellpath!E171</f>
        <v>5040</v>
      </c>
      <c r="B171" s="22">
        <v>0</v>
      </c>
      <c r="C171" s="22">
        <f>ABS(COS(Wellpath!$L171))*COS(Wellpath!$M171)</f>
        <v>0.1294095225512604</v>
      </c>
      <c r="D171" s="22">
        <f>IF(ABS(Wellpath!$L171)&lt;VerticalInc,"SING",-ABS(COS(Wellpath!$L171))*SIN(Wellpath!$M171)/SIN(Wellpath!$L171))</f>
        <v>-0.55767753582520541</v>
      </c>
      <c r="E171" s="20">
        <f>IF(D171="SING",(Wellpath!K172-Wellpath!K170)/2*Model!$W$29,Model!$W$29*((drdp!B171+drdp!K171)*XYM3!$B171+(drdp!E171+drdp!N171)*XYM3!$C171+(drdp!H171+drdp!Q171)*XYM3!$D171))</f>
        <v>2.530307709816814E-2</v>
      </c>
      <c r="F171" s="20">
        <f>IF(D171="SING",0,Model!$W$29*((drdp!C171+drdp!L171)*XYM3!$B171+(drdp!F171+drdp!O171)*XYM3!$C171+(drdp!I171+drdp!R171)*XYM3!$D171))</f>
        <v>-3.2724923474893673E-3</v>
      </c>
      <c r="G171" s="20">
        <f>IF(D171="SING",0,Model!$W$29*((drdp!D171+drdp!M171)*XYM3!$B171+(drdp!G171+drdp!P171)*XYM3!$C171+(drdp!J171+drdp!S171)*XYM3!$D171))</f>
        <v>-5.8680727432332443E-3</v>
      </c>
      <c r="H171" s="18">
        <f>IF(D171="SING",(Wellpath!K171-Wellpath!K170)/2*Model!$W$29,Model!$W$29*((drdp!B171)*XYM3!$B171+(drdp!E171)*XYM3!$C171+(drdp!H171)*XYM3!$D171))</f>
        <v>1.265153854908407E-2</v>
      </c>
      <c r="I171" s="18">
        <f>IF(D171="SING",0,Model!$W$29*((drdp!C171)*XYM3!$B171+(drdp!F171)*XYM3!$C171+(drdp!I171)*XYM3!$D171))</f>
        <v>-1.6362461737446836E-3</v>
      </c>
      <c r="J171" s="18">
        <f>IF(D171="SING",0,Model!$W$29*((drdp!D171)*XYM3!$B171+(drdp!G171)*XYM3!$C171+(drdp!J171)*XYM3!$D171))</f>
        <v>-2.9340363716166221E-3</v>
      </c>
      <c r="K171" s="21">
        <f>SUM(E$3:E170)+H171</f>
        <v>5.8341703297573382</v>
      </c>
      <c r="L171" s="21">
        <f>SUM(F$3:F170)+I171</f>
        <v>-0.36792435602826201</v>
      </c>
      <c r="M171" s="21">
        <f>SUM(G$3:G170)+J171</f>
        <v>-0.72059770631092857</v>
      </c>
      <c r="N171" s="19">
        <f t="shared" si="13"/>
        <v>34.037543436620851</v>
      </c>
      <c r="O171" s="19">
        <f t="shared" si="14"/>
        <v>0.1353683317588113</v>
      </c>
      <c r="P171" s="19">
        <f t="shared" si="15"/>
        <v>0.51926105434057124</v>
      </c>
      <c r="Q171" s="19">
        <f t="shared" si="16"/>
        <v>-2.1465333615351616</v>
      </c>
      <c r="R171" s="19">
        <f t="shared" si="17"/>
        <v>-4.2040897578504115</v>
      </c>
      <c r="S171" s="19">
        <f t="shared" si="18"/>
        <v>0.26512544704989105</v>
      </c>
    </row>
    <row r="172" spans="1:19" x14ac:dyDescent="0.25">
      <c r="A172" s="26">
        <f>Wellpath!E172</f>
        <v>5070</v>
      </c>
      <c r="B172" s="22">
        <v>0</v>
      </c>
      <c r="C172" s="22">
        <f>ABS(COS(Wellpath!$L172))*COS(Wellpath!$M172)</f>
        <v>0.1294095225512604</v>
      </c>
      <c r="D172" s="22">
        <f>IF(ABS(Wellpath!$L172)&lt;VerticalInc,"SING",-ABS(COS(Wellpath!$L172))*SIN(Wellpath!$M172)/SIN(Wellpath!$L172))</f>
        <v>-0.55767753582520541</v>
      </c>
      <c r="E172" s="20">
        <f>IF(D172="SING",(Wellpath!K173-Wellpath!K171)/2*Model!$W$29,Model!$W$29*((drdp!B172+drdp!K172)*XYM3!$B172+(drdp!E172+drdp!N172)*XYM3!$C172+(drdp!H172+drdp!Q172)*XYM3!$D172))</f>
        <v>2.530307709816814E-2</v>
      </c>
      <c r="F172" s="20">
        <f>IF(D172="SING",0,Model!$W$29*((drdp!C172+drdp!L172)*XYM3!$B172+(drdp!F172+drdp!O172)*XYM3!$C172+(drdp!I172+drdp!R172)*XYM3!$D172))</f>
        <v>-3.2724923474893673E-3</v>
      </c>
      <c r="G172" s="20">
        <f>IF(D172="SING",0,Model!$W$29*((drdp!D172+drdp!M172)*XYM3!$B172+(drdp!G172+drdp!P172)*XYM3!$C172+(drdp!J172+drdp!S172)*XYM3!$D172))</f>
        <v>-5.8680727432332443E-3</v>
      </c>
      <c r="H172" s="18">
        <f>IF(D172="SING",(Wellpath!K172-Wellpath!K171)/2*Model!$W$29,Model!$W$29*((drdp!B172)*XYM3!$B172+(drdp!E172)*XYM3!$C172+(drdp!H172)*XYM3!$D172))</f>
        <v>1.265153854908407E-2</v>
      </c>
      <c r="I172" s="18">
        <f>IF(D172="SING",0,Model!$W$29*((drdp!C172)*XYM3!$B172+(drdp!F172)*XYM3!$C172+(drdp!I172)*XYM3!$D172))</f>
        <v>-1.6362461737446836E-3</v>
      </c>
      <c r="J172" s="18">
        <f>IF(D172="SING",0,Model!$W$29*((drdp!D172)*XYM3!$B172+(drdp!G172)*XYM3!$C172+(drdp!J172)*XYM3!$D172))</f>
        <v>-2.9340363716166221E-3</v>
      </c>
      <c r="K172" s="21">
        <f>SUM(E$3:E171)+H172</f>
        <v>5.8594734068555061</v>
      </c>
      <c r="L172" s="21">
        <f>SUM(F$3:F171)+I172</f>
        <v>-0.3711968483757514</v>
      </c>
      <c r="M172" s="21">
        <f>SUM(G$3:G171)+J172</f>
        <v>-0.72646577905416176</v>
      </c>
      <c r="N172" s="19">
        <f t="shared" si="13"/>
        <v>34.333428605646873</v>
      </c>
      <c r="O172" s="19">
        <f t="shared" si="14"/>
        <v>0.13778710024409058</v>
      </c>
      <c r="P172" s="19">
        <f t="shared" si="15"/>
        <v>0.5277525281367702</v>
      </c>
      <c r="Q172" s="19">
        <f t="shared" si="16"/>
        <v>-2.1750180617662909</v>
      </c>
      <c r="R172" s="19">
        <f t="shared" si="17"/>
        <v>-4.2567069133584283</v>
      </c>
      <c r="S172" s="19">
        <f t="shared" si="18"/>
        <v>0.26966180763773978</v>
      </c>
    </row>
    <row r="173" spans="1:19" x14ac:dyDescent="0.25">
      <c r="A173" s="26">
        <f>Wellpath!E173</f>
        <v>5100</v>
      </c>
      <c r="B173" s="22">
        <v>0</v>
      </c>
      <c r="C173" s="22">
        <f>ABS(COS(Wellpath!$L173))*COS(Wellpath!$M173)</f>
        <v>0.1294095225512604</v>
      </c>
      <c r="D173" s="22">
        <f>IF(ABS(Wellpath!$L173)&lt;VerticalInc,"SING",-ABS(COS(Wellpath!$L173))*SIN(Wellpath!$M173)/SIN(Wellpath!$L173))</f>
        <v>-0.55767753582520541</v>
      </c>
      <c r="E173" s="20">
        <f>IF(D173="SING",(Wellpath!K174-Wellpath!K172)/2*Model!$W$29,Model!$W$29*((drdp!B173+drdp!K173)*XYM3!$B173+(drdp!E173+drdp!N173)*XYM3!$C173+(drdp!H173+drdp!Q173)*XYM3!$D173))</f>
        <v>2.530307709816814E-2</v>
      </c>
      <c r="F173" s="20">
        <f>IF(D173="SING",0,Model!$W$29*((drdp!C173+drdp!L173)*XYM3!$B173+(drdp!F173+drdp!O173)*XYM3!$C173+(drdp!I173+drdp!R173)*XYM3!$D173))</f>
        <v>-3.2724923474893673E-3</v>
      </c>
      <c r="G173" s="20">
        <f>IF(D173="SING",0,Model!$W$29*((drdp!D173+drdp!M173)*XYM3!$B173+(drdp!G173+drdp!P173)*XYM3!$C173+(drdp!J173+drdp!S173)*XYM3!$D173))</f>
        <v>-5.8680727432332443E-3</v>
      </c>
      <c r="H173" s="18">
        <f>IF(D173="SING",(Wellpath!K173-Wellpath!K172)/2*Model!$W$29,Model!$W$29*((drdp!B173)*XYM3!$B173+(drdp!E173)*XYM3!$C173+(drdp!H173)*XYM3!$D173))</f>
        <v>1.265153854908407E-2</v>
      </c>
      <c r="I173" s="18">
        <f>IF(D173="SING",0,Model!$W$29*((drdp!C173)*XYM3!$B173+(drdp!F173)*XYM3!$C173+(drdp!I173)*XYM3!$D173))</f>
        <v>-1.6362461737446836E-3</v>
      </c>
      <c r="J173" s="18">
        <f>IF(D173="SING",0,Model!$W$29*((drdp!D173)*XYM3!$B173+(drdp!G173)*XYM3!$C173+(drdp!J173)*XYM3!$D173))</f>
        <v>-2.9340363716166221E-3</v>
      </c>
      <c r="K173" s="21">
        <f>SUM(E$3:E172)+H173</f>
        <v>5.884776483953674</v>
      </c>
      <c r="L173" s="21">
        <f>SUM(F$3:F172)+I173</f>
        <v>-0.37446934072324078</v>
      </c>
      <c r="M173" s="21">
        <f>SUM(G$3:G172)+J173</f>
        <v>-0.73233385179739496</v>
      </c>
      <c r="N173" s="19">
        <f t="shared" si="13"/>
        <v>34.630594266094164</v>
      </c>
      <c r="O173" s="19">
        <f t="shared" si="14"/>
        <v>0.1402272871416986</v>
      </c>
      <c r="P173" s="19">
        <f t="shared" si="15"/>
        <v>0.53631287048840881</v>
      </c>
      <c r="Q173" s="19">
        <f t="shared" si="16"/>
        <v>-2.2036683702497633</v>
      </c>
      <c r="R173" s="19">
        <f t="shared" si="17"/>
        <v>-4.3096210294605246</v>
      </c>
      <c r="S173" s="19">
        <f t="shared" si="18"/>
        <v>0.27423657467188201</v>
      </c>
    </row>
    <row r="174" spans="1:19" x14ac:dyDescent="0.25">
      <c r="A174" s="26">
        <f>Wellpath!E174</f>
        <v>5130</v>
      </c>
      <c r="B174" s="22">
        <v>0</v>
      </c>
      <c r="C174" s="22">
        <f>ABS(COS(Wellpath!$L174))*COS(Wellpath!$M174)</f>
        <v>0.11750138762820569</v>
      </c>
      <c r="D174" s="22">
        <f>IF(ABS(Wellpath!$L174)&lt;VerticalInc,"SING",-ABS(COS(Wellpath!$L174))*SIN(Wellpath!$M174)/SIN(Wellpath!$L174))</f>
        <v>-0.49216379081821515</v>
      </c>
      <c r="E174" s="20">
        <f>IF(D174="SING",(Wellpath!K175-Wellpath!K173)/2*Model!$W$29,Model!$W$29*((drdp!B174+drdp!K174)*XYM3!$B174+(drdp!E174+drdp!N174)*XYM3!$C174+(drdp!H174+drdp!Q174)*XYM3!$D174))</f>
        <v>2.2901450121125204E-2</v>
      </c>
      <c r="F174" s="20">
        <f>IF(D174="SING",0,Model!$W$29*((drdp!C174+drdp!L174)*XYM3!$B174+(drdp!F174+drdp!O174)*XYM3!$C174+(drdp!I174+drdp!R174)*XYM3!$D174))</f>
        <v>-3.2447825301318784E-3</v>
      </c>
      <c r="G174" s="20">
        <f>IF(D174="SING",0,Model!$W$29*((drdp!D174+drdp!M174)*XYM3!$B174+(drdp!G174+drdp!P174)*XYM3!$C174+(drdp!J174+drdp!S174)*XYM3!$D174))</f>
        <v>-5.4817913571110124E-3</v>
      </c>
      <c r="H174" s="18">
        <f>IF(D174="SING",(Wellpath!K174-Wellpath!K173)/2*Model!$W$29,Model!$W$29*((drdp!B174)*XYM3!$B174+(drdp!E174)*XYM3!$C174+(drdp!H174)*XYM3!$D174))</f>
        <v>1.1450725060562602E-2</v>
      </c>
      <c r="I174" s="18">
        <f>IF(D174="SING",0,Model!$W$29*((drdp!C174)*XYM3!$B174+(drdp!F174)*XYM3!$C174+(drdp!I174)*XYM3!$D174))</f>
        <v>-1.6223912650659392E-3</v>
      </c>
      <c r="J174" s="18">
        <f>IF(D174="SING",0,Model!$W$29*((drdp!D174)*XYM3!$B174+(drdp!G174)*XYM3!$C174+(drdp!J174)*XYM3!$D174))</f>
        <v>-2.7408956785555062E-3</v>
      </c>
      <c r="K174" s="21">
        <f>SUM(E$3:E173)+H174</f>
        <v>5.9088787475633202</v>
      </c>
      <c r="L174" s="21">
        <f>SUM(F$3:F173)+I174</f>
        <v>-0.37772797816205139</v>
      </c>
      <c r="M174" s="21">
        <f>SUM(G$3:G173)+J174</f>
        <v>-0.73800878384756707</v>
      </c>
      <c r="N174" s="19">
        <f t="shared" si="13"/>
        <v>34.914848053405471</v>
      </c>
      <c r="O174" s="19">
        <f t="shared" si="14"/>
        <v>0.14267842548639117</v>
      </c>
      <c r="P174" s="19">
        <f t="shared" si="15"/>
        <v>0.54465696503616501</v>
      </c>
      <c r="Q174" s="19">
        <f t="shared" si="16"/>
        <v>-2.2319488225218076</v>
      </c>
      <c r="R174" s="19">
        <f t="shared" si="17"/>
        <v>-4.3608044183919414</v>
      </c>
      <c r="S174" s="19">
        <f t="shared" si="18"/>
        <v>0.27876656578857595</v>
      </c>
    </row>
    <row r="175" spans="1:19" x14ac:dyDescent="0.25">
      <c r="A175" s="26">
        <f>Wellpath!E175</f>
        <v>5160</v>
      </c>
      <c r="B175" s="22">
        <v>0</v>
      </c>
      <c r="C175" s="22">
        <f>ABS(COS(Wellpath!$L175))*COS(Wellpath!$M175)</f>
        <v>0.10527118956908342</v>
      </c>
      <c r="D175" s="22">
        <f>IF(ABS(Wellpath!$L175)&lt;VerticalInc,"SING",-ABS(COS(Wellpath!$L175))*SIN(Wellpath!$M175)/SIN(Wellpath!$L175))</f>
        <v>-0.43005788574424336</v>
      </c>
      <c r="E175" s="20">
        <f>IF(D175="SING",(Wellpath!K176-Wellpath!K174)/2*Model!$W$29,Model!$W$29*((drdp!B175+drdp!K175)*XYM3!$B175+(drdp!E175+drdp!N175)*XYM3!$C175+(drdp!H175+drdp!Q175)*XYM3!$D175))</f>
        <v>2.0450327108936583E-2</v>
      </c>
      <c r="F175" s="20">
        <f>IF(D175="SING",0,Model!$W$29*((drdp!C175+drdp!L175)*XYM3!$B175+(drdp!F175+drdp!O175)*XYM3!$C175+(drdp!I175+drdp!R175)*XYM3!$D175))</f>
        <v>-3.158635090218115E-3</v>
      </c>
      <c r="G175" s="20">
        <f>IF(D175="SING",0,Model!$W$29*((drdp!D175+drdp!M175)*XYM3!$B175+(drdp!G175+drdp!P175)*XYM3!$C175+(drdp!J175+drdp!S175)*XYM3!$D175))</f>
        <v>-5.0354503177416849E-3</v>
      </c>
      <c r="H175" s="18">
        <f>IF(D175="SING",(Wellpath!K175-Wellpath!K174)/2*Model!$W$29,Model!$W$29*((drdp!B175)*XYM3!$B175+(drdp!E175)*XYM3!$C175+(drdp!H175)*XYM3!$D175))</f>
        <v>1.0225163554468291E-2</v>
      </c>
      <c r="I175" s="18">
        <f>IF(D175="SING",0,Model!$W$29*((drdp!C175)*XYM3!$B175+(drdp!F175)*XYM3!$C175+(drdp!I175)*XYM3!$D175))</f>
        <v>-1.5793175451090575E-3</v>
      </c>
      <c r="J175" s="18">
        <f>IF(D175="SING",0,Model!$W$29*((drdp!D175)*XYM3!$B175+(drdp!G175)*XYM3!$C175+(drdp!J175)*XYM3!$D175))</f>
        <v>-2.5177251588708424E-3</v>
      </c>
      <c r="K175" s="21">
        <f>SUM(E$3:E174)+H175</f>
        <v>5.9305546361783508</v>
      </c>
      <c r="L175" s="21">
        <f>SUM(F$3:F174)+I175</f>
        <v>-0.3809296869722264</v>
      </c>
      <c r="M175" s="21">
        <f>SUM(G$3:G174)+J175</f>
        <v>-0.74326740468499342</v>
      </c>
      <c r="N175" s="19">
        <f t="shared" si="13"/>
        <v>35.171478292696527</v>
      </c>
      <c r="O175" s="19">
        <f t="shared" si="14"/>
        <v>0.14510742641675839</v>
      </c>
      <c r="P175" s="19">
        <f t="shared" si="15"/>
        <v>0.55244643486716583</v>
      </c>
      <c r="Q175" s="19">
        <f t="shared" si="16"/>
        <v>-2.2591243211311052</v>
      </c>
      <c r="R175" s="19">
        <f t="shared" si="17"/>
        <v>-4.407987952774838</v>
      </c>
      <c r="S175" s="19">
        <f t="shared" si="18"/>
        <v>0.28313261980331367</v>
      </c>
    </row>
    <row r="176" spans="1:19" x14ac:dyDescent="0.25">
      <c r="A176" s="26">
        <f>Wellpath!E176</f>
        <v>5190</v>
      </c>
      <c r="B176" s="22">
        <v>0</v>
      </c>
      <c r="C176" s="22">
        <f>ABS(COS(Wellpath!$L176))*COS(Wellpath!$M176)</f>
        <v>9.2752450496662975E-2</v>
      </c>
      <c r="D176" s="22">
        <f>IF(ABS(Wellpath!$L176)&lt;VerticalInc,"SING",-ABS(COS(Wellpath!$L176))*SIN(Wellpath!$M176)/SIN(Wellpath!$L176))</f>
        <v>-0.37078418522423995</v>
      </c>
      <c r="E176" s="20">
        <f>IF(D176="SING",(Wellpath!K177-Wellpath!K175)/2*Model!$W$29,Model!$W$29*((drdp!B176+drdp!K176)*XYM3!$B176+(drdp!E176+drdp!N176)*XYM3!$C176+(drdp!H176+drdp!Q176)*XYM3!$D176))</f>
        <v>1.7957598388463961E-2</v>
      </c>
      <c r="F176" s="20">
        <f>IF(D176="SING",0,Model!$W$29*((drdp!C176+drdp!L176)*XYM3!$B176+(drdp!F176+drdp!O176)*XYM3!$C176+(drdp!I176+drdp!R176)*XYM3!$D176))</f>
        <v>-3.0099123038132571E-3</v>
      </c>
      <c r="G176" s="20">
        <f>IF(D176="SING",0,Model!$W$29*((drdp!D176+drdp!M176)*XYM3!$B176+(drdp!G176+drdp!P176)*XYM3!$C176+(drdp!J176+drdp!S176)*XYM3!$D176))</f>
        <v>-4.5339398309554579E-3</v>
      </c>
      <c r="H176" s="18">
        <f>IF(D176="SING",(Wellpath!K176-Wellpath!K175)/2*Model!$W$29,Model!$W$29*((drdp!B176)*XYM3!$B176+(drdp!E176)*XYM3!$C176+(drdp!H176)*XYM3!$D176))</f>
        <v>8.9787991942319803E-3</v>
      </c>
      <c r="I176" s="18">
        <f>IF(D176="SING",0,Model!$W$29*((drdp!C176)*XYM3!$B176+(drdp!F176)*XYM3!$C176+(drdp!I176)*XYM3!$D176))</f>
        <v>-1.5049561519066286E-3</v>
      </c>
      <c r="J176" s="18">
        <f>IF(D176="SING",0,Model!$W$29*((drdp!D176)*XYM3!$B176+(drdp!G176)*XYM3!$C176+(drdp!J176)*XYM3!$D176))</f>
        <v>-2.266969915477729E-3</v>
      </c>
      <c r="K176" s="21">
        <f>SUM(E$3:E175)+H176</f>
        <v>5.9497585989270512</v>
      </c>
      <c r="L176" s="21">
        <f>SUM(F$3:F175)+I176</f>
        <v>-0.38401396066924215</v>
      </c>
      <c r="M176" s="21">
        <f>SUM(G$3:G175)+J176</f>
        <v>-0.74805209975934195</v>
      </c>
      <c r="N176" s="19">
        <f t="shared" si="13"/>
        <v>35.399627385506385</v>
      </c>
      <c r="O176" s="19">
        <f t="shared" si="14"/>
        <v>0.14746672198887825</v>
      </c>
      <c r="P176" s="19">
        <f t="shared" si="15"/>
        <v>0.55958194395436045</v>
      </c>
      <c r="Q176" s="19">
        <f t="shared" si="16"/>
        <v>-2.284790364599858</v>
      </c>
      <c r="R176" s="19">
        <f t="shared" si="17"/>
        <v>-4.450729412988581</v>
      </c>
      <c r="S176" s="19">
        <f t="shared" si="18"/>
        <v>0.28726244961552794</v>
      </c>
    </row>
    <row r="177" spans="1:19" x14ac:dyDescent="0.25">
      <c r="A177" s="26">
        <f>Wellpath!E177</f>
        <v>5220</v>
      </c>
      <c r="B177" s="22">
        <v>0</v>
      </c>
      <c r="C177" s="22">
        <f>ABS(COS(Wellpath!$L177))*COS(Wellpath!$M177)</f>
        <v>7.9979483404574919E-2</v>
      </c>
      <c r="D177" s="22">
        <f>IF(ABS(Wellpath!$L177)&lt;VerticalInc,"SING",-ABS(COS(Wellpath!$L177))*SIN(Wellpath!$M177)/SIN(Wellpath!$L177))</f>
        <v>-0.31384832606136315</v>
      </c>
      <c r="E177" s="20">
        <f>IF(D177="SING",(Wellpath!K178-Wellpath!K176)/2*Model!$W$29,Model!$W$29*((drdp!B177+drdp!K177)*XYM3!$B177+(drdp!E177+drdp!N177)*XYM3!$C177+(drdp!H177+drdp!Q177)*XYM3!$D177))</f>
        <v>1.5431162702869938E-2</v>
      </c>
      <c r="F177" s="20">
        <f>IF(D177="SING",0,Model!$W$29*((drdp!C177+drdp!L177)*XYM3!$B177+(drdp!F177+drdp!O177)*XYM3!$C177+(drdp!I177+drdp!R177)*XYM3!$D177))</f>
        <v>-2.7950421485277151E-3</v>
      </c>
      <c r="G177" s="20">
        <f>IF(D177="SING",0,Model!$W$29*((drdp!D177+drdp!M177)*XYM3!$B177+(drdp!G177+drdp!P177)*XYM3!$C177+(drdp!J177+drdp!S177)*XYM3!$D177))</f>
        <v>-3.9827545505933737E-3</v>
      </c>
      <c r="H177" s="18">
        <f>IF(D177="SING",(Wellpath!K177-Wellpath!K176)/2*Model!$W$29,Model!$W$29*((drdp!B177)*XYM3!$B177+(drdp!E177)*XYM3!$C177+(drdp!H177)*XYM3!$D177))</f>
        <v>7.7155813514349688E-3</v>
      </c>
      <c r="I177" s="18">
        <f>IF(D177="SING",0,Model!$W$29*((drdp!C177)*XYM3!$B177+(drdp!F177)*XYM3!$C177+(drdp!I177)*XYM3!$D177))</f>
        <v>-1.3975210742638575E-3</v>
      </c>
      <c r="J177" s="18">
        <f>IF(D177="SING",0,Model!$W$29*((drdp!D177)*XYM3!$B177+(drdp!G177)*XYM3!$C177+(drdp!J177)*XYM3!$D177))</f>
        <v>-1.9913772752966868E-3</v>
      </c>
      <c r="K177" s="21">
        <f>SUM(E$3:E176)+H177</f>
        <v>5.9664529794727184</v>
      </c>
      <c r="L177" s="21">
        <f>SUM(F$3:F176)+I177</f>
        <v>-0.38691643789541258</v>
      </c>
      <c r="M177" s="21">
        <f>SUM(G$3:G176)+J177</f>
        <v>-0.75231044695011628</v>
      </c>
      <c r="N177" s="19">
        <f t="shared" si="13"/>
        <v>35.598561156258882</v>
      </c>
      <c r="O177" s="19">
        <f t="shared" si="14"/>
        <v>0.14970432991367466</v>
      </c>
      <c r="P177" s="19">
        <f t="shared" si="15"/>
        <v>0.56597100859028371</v>
      </c>
      <c r="Q177" s="19">
        <f t="shared" si="16"/>
        <v>-2.3085187336880555</v>
      </c>
      <c r="R177" s="19">
        <f t="shared" si="17"/>
        <v>-4.4886249076939739</v>
      </c>
      <c r="S177" s="19">
        <f t="shared" si="18"/>
        <v>0.29108127832544473</v>
      </c>
    </row>
    <row r="178" spans="1:19" x14ac:dyDescent="0.25">
      <c r="A178" s="26">
        <f>Wellpath!E178</f>
        <v>5250</v>
      </c>
      <c r="B178" s="22">
        <v>0</v>
      </c>
      <c r="C178" s="22">
        <f>ABS(COS(Wellpath!$L178))*COS(Wellpath!$M178)</f>
        <v>6.698729810778066E-2</v>
      </c>
      <c r="D178" s="22">
        <f>IF(ABS(Wellpath!$L178)&lt;VerticalInc,"SING",-ABS(COS(Wellpath!$L178))*SIN(Wellpath!$M178)/SIN(Wellpath!$L178))</f>
        <v>-0.25881904510252074</v>
      </c>
      <c r="E178" s="20">
        <f>IF(D178="SING",(Wellpath!K179-Wellpath!K177)/2*Model!$W$29,Model!$W$29*((drdp!B178+drdp!K178)*XYM3!$B178+(drdp!E178+drdp!N178)*XYM3!$C178+(drdp!H178+drdp!Q178)*XYM3!$D178))</f>
        <v>1.2878893878591135E-2</v>
      </c>
      <c r="F178" s="20">
        <f>IF(D178="SING",0,Model!$W$29*((drdp!C178+drdp!L178)*XYM3!$B178+(drdp!F178+drdp!O178)*XYM3!$C178+(drdp!I178+drdp!R178)*XYM3!$D178))</f>
        <v>-2.5110716961832136E-3</v>
      </c>
      <c r="G178" s="20">
        <f>IF(D178="SING",0,Model!$W$29*((drdp!D178+drdp!M178)*XYM3!$B178+(drdp!G178+drdp!P178)*XYM3!$C178+(drdp!J178+drdp!S178)*XYM3!$D178))</f>
        <v>-3.3879333779300185E-3</v>
      </c>
      <c r="H178" s="18">
        <f>IF(D178="SING",(Wellpath!K178-Wellpath!K177)/2*Model!$W$29,Model!$W$29*((drdp!B178)*XYM3!$B178+(drdp!E178)*XYM3!$C178+(drdp!H178)*XYM3!$D178))</f>
        <v>6.4394469392955673E-3</v>
      </c>
      <c r="I178" s="18">
        <f>IF(D178="SING",0,Model!$W$29*((drdp!C178)*XYM3!$B178+(drdp!F178)*XYM3!$C178+(drdp!I178)*XYM3!$D178))</f>
        <v>-1.2555358480916068E-3</v>
      </c>
      <c r="J178" s="18">
        <f>IF(D178="SING",0,Model!$W$29*((drdp!D178)*XYM3!$B178+(drdp!G178)*XYM3!$C178+(drdp!J178)*XYM3!$D178))</f>
        <v>-1.6939666889650093E-3</v>
      </c>
      <c r="K178" s="21">
        <f>SUM(E$3:E177)+H178</f>
        <v>5.9806080077634496</v>
      </c>
      <c r="L178" s="21">
        <f>SUM(F$3:F177)+I178</f>
        <v>-0.38956949481776809</v>
      </c>
      <c r="M178" s="21">
        <f>SUM(G$3:G177)+J178</f>
        <v>-0.75599579091437807</v>
      </c>
      <c r="N178" s="19">
        <f t="shared" si="13"/>
        <v>35.767672142524297</v>
      </c>
      <c r="O178" s="19">
        <f t="shared" si="14"/>
        <v>0.15176439129257105</v>
      </c>
      <c r="P178" s="19">
        <f t="shared" si="15"/>
        <v>0.57152963588025607</v>
      </c>
      <c r="Q178" s="19">
        <f t="shared" si="16"/>
        <v>-2.3298624402875054</v>
      </c>
      <c r="R178" s="19">
        <f t="shared" si="17"/>
        <v>-4.5213144809779919</v>
      </c>
      <c r="S178" s="19">
        <f t="shared" si="18"/>
        <v>0.2945128983508733</v>
      </c>
    </row>
    <row r="179" spans="1:19" x14ac:dyDescent="0.25">
      <c r="A179" s="26">
        <f>Wellpath!E179</f>
        <v>5280</v>
      </c>
      <c r="B179" s="22">
        <v>0</v>
      </c>
      <c r="C179" s="22">
        <f>ABS(COS(Wellpath!$L179))*COS(Wellpath!$M179)</f>
        <v>5.381150528310303E-2</v>
      </c>
      <c r="D179" s="22">
        <f>IF(ABS(Wellpath!$L179)&lt;VerticalInc,"SING",-ABS(COS(Wellpath!$L179))*SIN(Wellpath!$M179)/SIN(Wellpath!$L179))</f>
        <v>-0.20531387246427954</v>
      </c>
      <c r="E179" s="20">
        <f>IF(D179="SING",(Wellpath!K180-Wellpath!K178)/2*Model!$W$29,Model!$W$29*((drdp!B179+drdp!K179)*XYM3!$B179+(drdp!E179+drdp!N179)*XYM3!$C179+(drdp!H179+drdp!Q179)*XYM3!$D179))</f>
        <v>1.0308608845826281E-2</v>
      </c>
      <c r="F179" s="20">
        <f>IF(D179="SING",0,Model!$W$29*((drdp!C179+drdp!L179)*XYM3!$B179+(drdp!F179+drdp!O179)*XYM3!$C179+(drdp!I179+drdp!R179)*XYM3!$D179))</f>
        <v>-2.1557140120782043E-3</v>
      </c>
      <c r="G179" s="20">
        <f>IF(D179="SING",0,Model!$W$29*((drdp!D179+drdp!M179)*XYM3!$B179+(drdp!G179+drdp!P179)*XYM3!$C179+(drdp!J179+drdp!S179)*XYM3!$D179))</f>
        <v>-2.7559932982074258E-3</v>
      </c>
      <c r="H179" s="18">
        <f>IF(D179="SING",(Wellpath!K179-Wellpath!K178)/2*Model!$W$29,Model!$W$29*((drdp!B179)*XYM3!$B179+(drdp!E179)*XYM3!$C179+(drdp!H179)*XYM3!$D179))</f>
        <v>5.1543044229131404E-3</v>
      </c>
      <c r="I179" s="18">
        <f>IF(D179="SING",0,Model!$W$29*((drdp!C179)*XYM3!$B179+(drdp!F179)*XYM3!$C179+(drdp!I179)*XYM3!$D179))</f>
        <v>-1.0778570060391022E-3</v>
      </c>
      <c r="J179" s="18">
        <f>IF(D179="SING",0,Model!$W$29*((drdp!D179)*XYM3!$B179+(drdp!G179)*XYM3!$C179+(drdp!J179)*XYM3!$D179))</f>
        <v>-1.3779966491037129E-3</v>
      </c>
      <c r="K179" s="21">
        <f>SUM(E$3:E178)+H179</f>
        <v>5.992201759125658</v>
      </c>
      <c r="L179" s="21">
        <f>SUM(F$3:F178)+I179</f>
        <v>-0.39190288767189879</v>
      </c>
      <c r="M179" s="21">
        <f>SUM(G$3:G178)+J179</f>
        <v>-0.75906775425244677</v>
      </c>
      <c r="N179" s="19">
        <f t="shared" si="13"/>
        <v>35.906481922068629</v>
      </c>
      <c r="O179" s="19">
        <f t="shared" si="14"/>
        <v>0.15358787336557292</v>
      </c>
      <c r="P179" s="19">
        <f t="shared" si="15"/>
        <v>0.57618385554585294</v>
      </c>
      <c r="Q179" s="19">
        <f t="shared" si="16"/>
        <v>-2.3483611729139771</v>
      </c>
      <c r="R179" s="19">
        <f t="shared" si="17"/>
        <v>-4.5484871323270744</v>
      </c>
      <c r="S179" s="19">
        <f t="shared" si="18"/>
        <v>0.29748084483015713</v>
      </c>
    </row>
    <row r="180" spans="1:19" x14ac:dyDescent="0.25">
      <c r="A180" s="26">
        <f>Wellpath!E180</f>
        <v>5310</v>
      </c>
      <c r="B180" s="22">
        <v>0</v>
      </c>
      <c r="C180" s="22">
        <f>ABS(COS(Wellpath!$L180))*COS(Wellpath!$M180)</f>
        <v>4.0488218862836232E-2</v>
      </c>
      <c r="D180" s="22">
        <f>IF(ABS(Wellpath!$L180)&lt;VerticalInc,"SING",-ABS(COS(Wellpath!$L180))*SIN(Wellpath!$M180)/SIN(Wellpath!$L180))</f>
        <v>-0.15298762139180941</v>
      </c>
      <c r="E180" s="20">
        <f>IF(D180="SING",(Wellpath!K181-Wellpath!K179)/2*Model!$W$29,Model!$W$29*((drdp!B180+drdp!K180)*XYM3!$B180+(drdp!E180+drdp!N180)*XYM3!$C180+(drdp!H180+drdp!Q180)*XYM3!$D180))</f>
        <v>7.7280372141145838E-3</v>
      </c>
      <c r="F180" s="20">
        <f>IF(D180="SING",0,Model!$W$29*((drdp!C180+drdp!L180)*XYM3!$B180+(drdp!F180+drdp!O180)*XYM3!$C180+(drdp!I180+drdp!R180)*XYM3!$D180))</f>
        <v>-1.727388007143834E-3</v>
      </c>
      <c r="G180" s="20">
        <f>IF(D180="SING",0,Model!$W$29*((drdp!D180+drdp!M180)*XYM3!$B180+(drdp!G180+drdp!P180)*XYM3!$C180+(drdp!J180+drdp!S180)*XYM3!$D180))</f>
        <v>-2.0938579791809952E-3</v>
      </c>
      <c r="H180" s="18">
        <f>IF(D180="SING",(Wellpath!K180-Wellpath!K179)/2*Model!$W$29,Model!$W$29*((drdp!B180)*XYM3!$B180+(drdp!E180)*XYM3!$C180+(drdp!H180)*XYM3!$D180))</f>
        <v>3.8640186070572919E-3</v>
      </c>
      <c r="I180" s="18">
        <f>IF(D180="SING",0,Model!$W$29*((drdp!C180)*XYM3!$B180+(drdp!F180)*XYM3!$C180+(drdp!I180)*XYM3!$D180))</f>
        <v>-8.6369400357191699E-4</v>
      </c>
      <c r="J180" s="18">
        <f>IF(D180="SING",0,Model!$W$29*((drdp!D180)*XYM3!$B180+(drdp!G180)*XYM3!$C180+(drdp!J180)*XYM3!$D180))</f>
        <v>-1.0469289895904976E-3</v>
      </c>
      <c r="K180" s="21">
        <f>SUM(E$3:E179)+H180</f>
        <v>6.001220082155629</v>
      </c>
      <c r="L180" s="21">
        <f>SUM(F$3:F179)+I180</f>
        <v>-0.39384443868150976</v>
      </c>
      <c r="M180" s="21">
        <f>SUM(G$3:G179)+J180</f>
        <v>-0.76149267989114089</v>
      </c>
      <c r="N180" s="19">
        <f t="shared" si="13"/>
        <v>36.014642474468012</v>
      </c>
      <c r="O180" s="19">
        <f t="shared" si="14"/>
        <v>0.1551134418803535</v>
      </c>
      <c r="P180" s="19">
        <f t="shared" si="15"/>
        <v>0.57987110152779153</v>
      </c>
      <c r="Q180" s="19">
        <f t="shared" si="16"/>
        <v>-2.3635471546607874</v>
      </c>
      <c r="R180" s="19">
        <f t="shared" si="17"/>
        <v>-4.569885162977223</v>
      </c>
      <c r="S180" s="19">
        <f t="shared" si="18"/>
        <v>0.299909657071805</v>
      </c>
    </row>
    <row r="181" spans="1:19" x14ac:dyDescent="0.25">
      <c r="A181" s="26">
        <f>Wellpath!E181</f>
        <v>5340</v>
      </c>
      <c r="B181" s="22">
        <v>0</v>
      </c>
      <c r="C181" s="22">
        <f>ABS(COS(Wellpath!$L181))*COS(Wellpath!$M181)</f>
        <v>2.7053957048967982E-2</v>
      </c>
      <c r="D181" s="22">
        <f>IF(ABS(Wellpath!$L181)&lt;VerticalInc,"SING",-ABS(COS(Wellpath!$L181))*SIN(Wellpath!$M181)/SIN(Wellpath!$L181))</f>
        <v>-0.10152289529547916</v>
      </c>
      <c r="E181" s="20">
        <f>IF(D181="SING",(Wellpath!K182-Wellpath!K180)/2*Model!$W$29,Model!$W$29*((drdp!B181+drdp!K181)*XYM3!$B181+(drdp!E181+drdp!N181)*XYM3!$C181+(drdp!H181+drdp!Q181)*XYM3!$D181))</f>
        <v>5.1447925849878919E-3</v>
      </c>
      <c r="F181" s="20">
        <f>IF(D181="SING",0,Model!$W$29*((drdp!C181+drdp!L181)*XYM3!$B181+(drdp!F181+drdp!O181)*XYM3!$C181+(drdp!I181+drdp!R181)*XYM3!$D181))</f>
        <v>-1.225250765807071E-3</v>
      </c>
      <c r="G181" s="20">
        <f>IF(D181="SING",0,Model!$W$29*((drdp!D181+drdp!M181)*XYM3!$B181+(drdp!G181+drdp!P181)*XYM3!$C181+(drdp!J181+drdp!S181)*XYM3!$D181))</f>
        <v>-1.4087819139667059E-3</v>
      </c>
      <c r="H181" s="18">
        <f>IF(D181="SING",(Wellpath!K181-Wellpath!K180)/2*Model!$W$29,Model!$W$29*((drdp!B181)*XYM3!$B181+(drdp!E181)*XYM3!$C181+(drdp!H181)*XYM3!$D181))</f>
        <v>2.572396292493946E-3</v>
      </c>
      <c r="I181" s="18">
        <f>IF(D181="SING",0,Model!$W$29*((drdp!C181)*XYM3!$B181+(drdp!F181)*XYM3!$C181+(drdp!I181)*XYM3!$D181))</f>
        <v>-6.1262538290353548E-4</v>
      </c>
      <c r="J181" s="18">
        <f>IF(D181="SING",0,Model!$W$29*((drdp!D181)*XYM3!$B181+(drdp!G181)*XYM3!$C181+(drdp!J181)*XYM3!$D181))</f>
        <v>-7.0439095698335296E-4</v>
      </c>
      <c r="K181" s="21">
        <f>SUM(E$3:E180)+H181</f>
        <v>6.00765649705518</v>
      </c>
      <c r="L181" s="21">
        <f>SUM(F$3:F180)+I181</f>
        <v>-0.39532075806798522</v>
      </c>
      <c r="M181" s="21">
        <f>SUM(G$3:G180)+J181</f>
        <v>-0.76324399983771485</v>
      </c>
      <c r="N181" s="19">
        <f t="shared" si="13"/>
        <v>36.091936586609314</v>
      </c>
      <c r="O181" s="19">
        <f t="shared" si="14"/>
        <v>0.15627850175944649</v>
      </c>
      <c r="P181" s="19">
        <f t="shared" si="15"/>
        <v>0.58254140328827364</v>
      </c>
      <c r="Q181" s="19">
        <f t="shared" si="16"/>
        <v>-2.3749513206279103</v>
      </c>
      <c r="R181" s="19">
        <f t="shared" si="17"/>
        <v>-4.5853077744634305</v>
      </c>
      <c r="S181" s="19">
        <f t="shared" si="18"/>
        <v>0.30172619660668665</v>
      </c>
    </row>
    <row r="182" spans="1:19" x14ac:dyDescent="0.25">
      <c r="A182" s="26">
        <f>Wellpath!E182</f>
        <v>5370</v>
      </c>
      <c r="B182" s="22">
        <v>0</v>
      </c>
      <c r="C182" s="22">
        <f>ABS(COS(Wellpath!$L182))*COS(Wellpath!$M182)</f>
        <v>1.3545542219326067E-2</v>
      </c>
      <c r="D182" s="22">
        <f>IF(ABS(Wellpath!$L182)&lt;VerticalInc,"SING",-ABS(COS(Wellpath!$L182))*SIN(Wellpath!$M182)/SIN(Wellpath!$L182))</f>
        <v>-5.0622027507946823E-2</v>
      </c>
      <c r="E182" s="20">
        <f>IF(D182="SING",(Wellpath!K183-Wellpath!K181)/2*Model!$W$29,Model!$W$29*((drdp!B182+drdp!K182)*XYM3!$B182+(drdp!E182+drdp!N182)*XYM3!$C182+(drdp!H182+drdp!Q182)*XYM3!$D182))</f>
        <v>2.5663457625094222E-3</v>
      </c>
      <c r="F182" s="20">
        <f>IF(D182="SING",0,Model!$W$29*((drdp!C182+drdp!L182)*XYM3!$B182+(drdp!F182+drdp!O182)*XYM3!$C182+(drdp!I182+drdp!R182)*XYM3!$D182))</f>
        <v>-6.4922195424214674E-4</v>
      </c>
      <c r="G182" s="20">
        <f>IF(D182="SING",0,Model!$W$29*((drdp!D182+drdp!M182)*XYM3!$B182+(drdp!G182+drdp!P182)*XYM3!$C182+(drdp!J182+drdp!S182)*XYM3!$D182))</f>
        <v>-7.0827093929643197E-4</v>
      </c>
      <c r="H182" s="18">
        <f>IF(D182="SING",(Wellpath!K182-Wellpath!K181)/2*Model!$W$29,Model!$W$29*((drdp!B182)*XYM3!$B182+(drdp!E182)*XYM3!$C182+(drdp!H182)*XYM3!$D182))</f>
        <v>1.2831728812547111E-3</v>
      </c>
      <c r="I182" s="18">
        <f>IF(D182="SING",0,Model!$W$29*((drdp!C182)*XYM3!$B182+(drdp!F182)*XYM3!$C182+(drdp!I182)*XYM3!$D182))</f>
        <v>-3.2461097712107337E-4</v>
      </c>
      <c r="J182" s="18">
        <f>IF(D182="SING",0,Model!$W$29*((drdp!D182)*XYM3!$B182+(drdp!G182)*XYM3!$C182+(drdp!J182)*XYM3!$D182))</f>
        <v>-3.5413546964821598E-4</v>
      </c>
      <c r="K182" s="21">
        <f>SUM(E$3:E181)+H182</f>
        <v>6.0115120662289288</v>
      </c>
      <c r="L182" s="21">
        <f>SUM(F$3:F181)+I182</f>
        <v>-0.39625799442800985</v>
      </c>
      <c r="M182" s="21">
        <f>SUM(G$3:G181)+J182</f>
        <v>-0.76430252626434647</v>
      </c>
      <c r="N182" s="19">
        <f t="shared" si="13"/>
        <v>36.138277322416002</v>
      </c>
      <c r="O182" s="19">
        <f t="shared" si="14"/>
        <v>0.1570203981481087</v>
      </c>
      <c r="P182" s="19">
        <f t="shared" si="15"/>
        <v>0.58415835165406205</v>
      </c>
      <c r="Q182" s="19">
        <f t="shared" si="16"/>
        <v>-2.382109714843657</v>
      </c>
      <c r="R182" s="19">
        <f t="shared" si="17"/>
        <v>-4.5946138588873717</v>
      </c>
      <c r="S182" s="19">
        <f t="shared" si="18"/>
        <v>0.30286098619377128</v>
      </c>
    </row>
    <row r="183" spans="1:19" x14ac:dyDescent="0.25">
      <c r="A183" s="26">
        <f>Wellpath!E183</f>
        <v>5400</v>
      </c>
      <c r="B183" s="22">
        <v>0</v>
      </c>
      <c r="C183" s="22">
        <f>ABS(COS(Wellpath!$L183))*COS(Wellpath!$M183)</f>
        <v>1.5854587660413886E-17</v>
      </c>
      <c r="D183" s="22">
        <f>IF(ABS(Wellpath!$L183)&lt;VerticalInc,"SING",-ABS(COS(Wellpath!$L183))*SIN(Wellpath!$M183)/SIN(Wellpath!$L183))</f>
        <v>-5.9170126681719203E-17</v>
      </c>
      <c r="E183" s="20">
        <f>IF(D183="SING",(Wellpath!K184-Wellpath!K182)/2*Model!$W$29,Model!$W$29*((drdp!B183+drdp!K183)*XYM3!$B183+(drdp!E183+drdp!N183)*XYM3!$C183+(drdp!H183+drdp!Q183)*XYM3!$D183))</f>
        <v>2.992574007669371E-18</v>
      </c>
      <c r="F183" s="20">
        <f>IF(D183="SING",0,Model!$W$29*((drdp!C183+drdp!L183)*XYM3!$B183+(drdp!F183+drdp!O183)*XYM3!$C183+(drdp!I183+drdp!R183)*XYM3!$D183))</f>
        <v>-8.0185778864537627E-19</v>
      </c>
      <c r="G183" s="20">
        <f>IF(D183="SING",0,Model!$W$29*((drdp!D183+drdp!M183)*XYM3!$B183+(drdp!G183+drdp!P183)*XYM3!$C183+(drdp!J183+drdp!S183)*XYM3!$D183))</f>
        <v>-8.301442686608609E-19</v>
      </c>
      <c r="H183" s="18">
        <f>IF(D183="SING",(Wellpath!K183-Wellpath!K182)/2*Model!$W$29,Model!$W$29*((drdp!B183)*XYM3!$B183+(drdp!E183)*XYM3!$C183+(drdp!H183)*XYM3!$D183))</f>
        <v>1.4962870038346855E-18</v>
      </c>
      <c r="I183" s="18">
        <f>IF(D183="SING",0,Model!$W$29*((drdp!C183)*XYM3!$B183+(drdp!F183)*XYM3!$C183+(drdp!I183)*XYM3!$D183))</f>
        <v>-4.0092889432268814E-19</v>
      </c>
      <c r="J183" s="18">
        <f>IF(D183="SING",0,Model!$W$29*((drdp!D183)*XYM3!$B183+(drdp!G183)*XYM3!$C183+(drdp!J183)*XYM3!$D183))</f>
        <v>-4.1507213433043045E-19</v>
      </c>
      <c r="K183" s="21">
        <f>SUM(E$3:E182)+H183</f>
        <v>6.0127952391101829</v>
      </c>
      <c r="L183" s="21">
        <f>SUM(F$3:F182)+I183</f>
        <v>-0.39658260540513096</v>
      </c>
      <c r="M183" s="21">
        <f>SUM(G$3:G182)+J183</f>
        <v>-0.76465666173399471</v>
      </c>
      <c r="N183" s="19">
        <f t="shared" si="13"/>
        <v>36.153706587466083</v>
      </c>
      <c r="O183" s="19">
        <f t="shared" si="14"/>
        <v>0.15727776290992182</v>
      </c>
      <c r="P183" s="19">
        <f t="shared" si="15"/>
        <v>0.58469981033417684</v>
      </c>
      <c r="Q183" s="19">
        <f t="shared" si="16"/>
        <v>-2.3845700016938838</v>
      </c>
      <c r="R183" s="19">
        <f t="shared" si="17"/>
        <v>-4.597723935228049</v>
      </c>
      <c r="S183" s="19">
        <f t="shared" si="18"/>
        <v>0.30324953115085751</v>
      </c>
    </row>
    <row r="184" spans="1:19" x14ac:dyDescent="0.25">
      <c r="A184" s="26">
        <f>Wellpath!E184</f>
        <v>5430</v>
      </c>
      <c r="B184" s="22">
        <v>0</v>
      </c>
      <c r="C184" s="22">
        <f>ABS(COS(Wellpath!$L184))*COS(Wellpath!$M184)</f>
        <v>1.5854587660413886E-17</v>
      </c>
      <c r="D184" s="22">
        <f>IF(ABS(Wellpath!$L184)&lt;VerticalInc,"SING",-ABS(COS(Wellpath!$L184))*SIN(Wellpath!$M184)/SIN(Wellpath!$L184))</f>
        <v>-5.9170126681719203E-17</v>
      </c>
      <c r="E184" s="20">
        <f>IF(D184="SING",(Wellpath!K185-Wellpath!K183)/2*Model!$W$29,Model!$W$29*((drdp!B184+drdp!K184)*XYM3!$B184+(drdp!E184+drdp!N184)*XYM3!$C184+(drdp!H184+drdp!Q184)*XYM3!$D184))</f>
        <v>2.992574007669371E-18</v>
      </c>
      <c r="F184" s="20">
        <f>IF(D184="SING",0,Model!$W$29*((drdp!C184+drdp!L184)*XYM3!$B184+(drdp!F184+drdp!O184)*XYM3!$C184+(drdp!I184+drdp!R184)*XYM3!$D184))</f>
        <v>-8.0185778864537627E-19</v>
      </c>
      <c r="G184" s="20">
        <f>IF(D184="SING",0,Model!$W$29*((drdp!D184+drdp!M184)*XYM3!$B184+(drdp!G184+drdp!P184)*XYM3!$C184+(drdp!J184+drdp!S184)*XYM3!$D184))</f>
        <v>-8.301442686608609E-19</v>
      </c>
      <c r="H184" s="18">
        <f>IF(D184="SING",(Wellpath!K184-Wellpath!K183)/2*Model!$W$29,Model!$W$29*((drdp!B184)*XYM3!$B184+(drdp!E184)*XYM3!$C184+(drdp!H184)*XYM3!$D184))</f>
        <v>1.4962870038346855E-18</v>
      </c>
      <c r="I184" s="18">
        <f>IF(D184="SING",0,Model!$W$29*((drdp!C184)*XYM3!$B184+(drdp!F184)*XYM3!$C184+(drdp!I184)*XYM3!$D184))</f>
        <v>-4.0092889432268814E-19</v>
      </c>
      <c r="J184" s="18">
        <f>IF(D184="SING",0,Model!$W$29*((drdp!D184)*XYM3!$B184+(drdp!G184)*XYM3!$C184+(drdp!J184)*XYM3!$D184))</f>
        <v>-4.1507213433043045E-19</v>
      </c>
      <c r="K184" s="21">
        <f>SUM(E$3:E183)+H184</f>
        <v>6.0127952391101829</v>
      </c>
      <c r="L184" s="21">
        <f>SUM(F$3:F183)+I184</f>
        <v>-0.39658260540513096</v>
      </c>
      <c r="M184" s="21">
        <f>SUM(G$3:G183)+J184</f>
        <v>-0.76465666173399471</v>
      </c>
      <c r="N184" s="19">
        <f t="shared" si="13"/>
        <v>36.153706587466083</v>
      </c>
      <c r="O184" s="19">
        <f t="shared" si="14"/>
        <v>0.15727776290992182</v>
      </c>
      <c r="P184" s="19">
        <f t="shared" si="15"/>
        <v>0.58469981033417684</v>
      </c>
      <c r="Q184" s="19">
        <f t="shared" si="16"/>
        <v>-2.3845700016938838</v>
      </c>
      <c r="R184" s="19">
        <f t="shared" si="17"/>
        <v>-4.597723935228049</v>
      </c>
      <c r="S184" s="19">
        <f t="shared" si="18"/>
        <v>0.30324953115085751</v>
      </c>
    </row>
    <row r="185" spans="1:19" x14ac:dyDescent="0.25">
      <c r="A185" s="26">
        <f>Wellpath!E185</f>
        <v>5460</v>
      </c>
      <c r="B185" s="22">
        <v>0</v>
      </c>
      <c r="C185" s="22">
        <f>ABS(COS(Wellpath!$L185))*COS(Wellpath!$M185)</f>
        <v>1.5854587660413886E-17</v>
      </c>
      <c r="D185" s="22">
        <f>IF(ABS(Wellpath!$L185)&lt;VerticalInc,"SING",-ABS(COS(Wellpath!$L185))*SIN(Wellpath!$M185)/SIN(Wellpath!$L185))</f>
        <v>-5.9170126681719203E-17</v>
      </c>
      <c r="E185" s="20">
        <f>IF(D185="SING",(Wellpath!K186-Wellpath!K184)/2*Model!$W$29,Model!$W$29*((drdp!B185+drdp!K185)*XYM3!$B185+(drdp!E185+drdp!N185)*XYM3!$C185+(drdp!H185+drdp!Q185)*XYM3!$D185))</f>
        <v>2.992574007669371E-18</v>
      </c>
      <c r="F185" s="20">
        <f>IF(D185="SING",0,Model!$W$29*((drdp!C185+drdp!L185)*XYM3!$B185+(drdp!F185+drdp!O185)*XYM3!$C185+(drdp!I185+drdp!R185)*XYM3!$D185))</f>
        <v>-8.0185778864537627E-19</v>
      </c>
      <c r="G185" s="20">
        <f>IF(D185="SING",0,Model!$W$29*((drdp!D185+drdp!M185)*XYM3!$B185+(drdp!G185+drdp!P185)*XYM3!$C185+(drdp!J185+drdp!S185)*XYM3!$D185))</f>
        <v>-8.301442686608609E-19</v>
      </c>
      <c r="H185" s="18">
        <f>IF(D185="SING",(Wellpath!K185-Wellpath!K184)/2*Model!$W$29,Model!$W$29*((drdp!B185)*XYM3!$B185+(drdp!E185)*XYM3!$C185+(drdp!H185)*XYM3!$D185))</f>
        <v>1.4962870038346855E-18</v>
      </c>
      <c r="I185" s="18">
        <f>IF(D185="SING",0,Model!$W$29*((drdp!C185)*XYM3!$B185+(drdp!F185)*XYM3!$C185+(drdp!I185)*XYM3!$D185))</f>
        <v>-4.0092889432268814E-19</v>
      </c>
      <c r="J185" s="18">
        <f>IF(D185="SING",0,Model!$W$29*((drdp!D185)*XYM3!$B185+(drdp!G185)*XYM3!$C185+(drdp!J185)*XYM3!$D185))</f>
        <v>-4.1507213433043045E-19</v>
      </c>
      <c r="K185" s="21">
        <f>SUM(E$3:E184)+H185</f>
        <v>6.0127952391101829</v>
      </c>
      <c r="L185" s="21">
        <f>SUM(F$3:F184)+I185</f>
        <v>-0.39658260540513096</v>
      </c>
      <c r="M185" s="21">
        <f>SUM(G$3:G184)+J185</f>
        <v>-0.76465666173399471</v>
      </c>
      <c r="N185" s="19">
        <f t="shared" si="13"/>
        <v>36.153706587466083</v>
      </c>
      <c r="O185" s="19">
        <f t="shared" si="14"/>
        <v>0.15727776290992182</v>
      </c>
      <c r="P185" s="19">
        <f t="shared" si="15"/>
        <v>0.58469981033417684</v>
      </c>
      <c r="Q185" s="19">
        <f t="shared" si="16"/>
        <v>-2.3845700016938838</v>
      </c>
      <c r="R185" s="19">
        <f t="shared" si="17"/>
        <v>-4.597723935228049</v>
      </c>
      <c r="S185" s="19">
        <f t="shared" si="18"/>
        <v>0.30324953115085751</v>
      </c>
    </row>
    <row r="186" spans="1:19" x14ac:dyDescent="0.25">
      <c r="A186" s="26">
        <f>Wellpath!E186</f>
        <v>5490</v>
      </c>
      <c r="B186" s="22">
        <v>0</v>
      </c>
      <c r="C186" s="22">
        <f>ABS(COS(Wellpath!$L186))*COS(Wellpath!$M186)</f>
        <v>1.5854587660413886E-17</v>
      </c>
      <c r="D186" s="22">
        <f>IF(ABS(Wellpath!$L186)&lt;VerticalInc,"SING",-ABS(COS(Wellpath!$L186))*SIN(Wellpath!$M186)/SIN(Wellpath!$L186))</f>
        <v>-5.9170126681719203E-17</v>
      </c>
      <c r="E186" s="20">
        <f>IF(D186="SING",(Wellpath!K187-Wellpath!K185)/2*Model!$W$29,Model!$W$29*((drdp!B186+drdp!K186)*XYM3!$B186+(drdp!E186+drdp!N186)*XYM3!$C186+(drdp!H186+drdp!Q186)*XYM3!$D186))</f>
        <v>2.992574007669371E-18</v>
      </c>
      <c r="F186" s="20">
        <f>IF(D186="SING",0,Model!$W$29*((drdp!C186+drdp!L186)*XYM3!$B186+(drdp!F186+drdp!O186)*XYM3!$C186+(drdp!I186+drdp!R186)*XYM3!$D186))</f>
        <v>-8.0185778864537627E-19</v>
      </c>
      <c r="G186" s="20">
        <f>IF(D186="SING",0,Model!$W$29*((drdp!D186+drdp!M186)*XYM3!$B186+(drdp!G186+drdp!P186)*XYM3!$C186+(drdp!J186+drdp!S186)*XYM3!$D186))</f>
        <v>-8.301442686608609E-19</v>
      </c>
      <c r="H186" s="18">
        <f>IF(D186="SING",(Wellpath!K186-Wellpath!K185)/2*Model!$W$29,Model!$W$29*((drdp!B186)*XYM3!$B186+(drdp!E186)*XYM3!$C186+(drdp!H186)*XYM3!$D186))</f>
        <v>1.4962870038346855E-18</v>
      </c>
      <c r="I186" s="18">
        <f>IF(D186="SING",0,Model!$W$29*((drdp!C186)*XYM3!$B186+(drdp!F186)*XYM3!$C186+(drdp!I186)*XYM3!$D186))</f>
        <v>-4.0092889432268814E-19</v>
      </c>
      <c r="J186" s="18">
        <f>IF(D186="SING",0,Model!$W$29*((drdp!D186)*XYM3!$B186+(drdp!G186)*XYM3!$C186+(drdp!J186)*XYM3!$D186))</f>
        <v>-4.1507213433043045E-19</v>
      </c>
      <c r="K186" s="21">
        <f>SUM(E$3:E185)+H186</f>
        <v>6.0127952391101829</v>
      </c>
      <c r="L186" s="21">
        <f>SUM(F$3:F185)+I186</f>
        <v>-0.39658260540513096</v>
      </c>
      <c r="M186" s="21">
        <f>SUM(G$3:G185)+J186</f>
        <v>-0.76465666173399471</v>
      </c>
      <c r="N186" s="19">
        <f t="shared" si="13"/>
        <v>36.153706587466083</v>
      </c>
      <c r="O186" s="19">
        <f t="shared" si="14"/>
        <v>0.15727776290992182</v>
      </c>
      <c r="P186" s="19">
        <f t="shared" si="15"/>
        <v>0.58469981033417684</v>
      </c>
      <c r="Q186" s="19">
        <f t="shared" si="16"/>
        <v>-2.3845700016938838</v>
      </c>
      <c r="R186" s="19">
        <f t="shared" si="17"/>
        <v>-4.597723935228049</v>
      </c>
      <c r="S186" s="19">
        <f t="shared" si="18"/>
        <v>0.30324953115085751</v>
      </c>
    </row>
    <row r="187" spans="1:19" x14ac:dyDescent="0.25">
      <c r="A187" s="26">
        <f>Wellpath!E187</f>
        <v>5520</v>
      </c>
      <c r="B187" s="22">
        <v>0</v>
      </c>
      <c r="C187" s="22">
        <f>ABS(COS(Wellpath!$L187))*COS(Wellpath!$M187)</f>
        <v>1.5854587660413886E-17</v>
      </c>
      <c r="D187" s="22">
        <f>IF(ABS(Wellpath!$L187)&lt;VerticalInc,"SING",-ABS(COS(Wellpath!$L187))*SIN(Wellpath!$M187)/SIN(Wellpath!$L187))</f>
        <v>-5.9170126681719203E-17</v>
      </c>
      <c r="E187" s="20">
        <f>IF(D187="SING",(Wellpath!K188-Wellpath!K186)/2*Model!$W$29,Model!$W$29*((drdp!B187+drdp!K187)*XYM3!$B187+(drdp!E187+drdp!N187)*XYM3!$C187+(drdp!H187+drdp!Q187)*XYM3!$D187))</f>
        <v>2.992574007669371E-18</v>
      </c>
      <c r="F187" s="20">
        <f>IF(D187="SING",0,Model!$W$29*((drdp!C187+drdp!L187)*XYM3!$B187+(drdp!F187+drdp!O187)*XYM3!$C187+(drdp!I187+drdp!R187)*XYM3!$D187))</f>
        <v>-8.0185778864537627E-19</v>
      </c>
      <c r="G187" s="20">
        <f>IF(D187="SING",0,Model!$W$29*((drdp!D187+drdp!M187)*XYM3!$B187+(drdp!G187+drdp!P187)*XYM3!$C187+(drdp!J187+drdp!S187)*XYM3!$D187))</f>
        <v>-8.301442686608609E-19</v>
      </c>
      <c r="H187" s="18">
        <f>IF(D187="SING",(Wellpath!K187-Wellpath!K186)/2*Model!$W$29,Model!$W$29*((drdp!B187)*XYM3!$B187+(drdp!E187)*XYM3!$C187+(drdp!H187)*XYM3!$D187))</f>
        <v>1.4962870038346855E-18</v>
      </c>
      <c r="I187" s="18">
        <f>IF(D187="SING",0,Model!$W$29*((drdp!C187)*XYM3!$B187+(drdp!F187)*XYM3!$C187+(drdp!I187)*XYM3!$D187))</f>
        <v>-4.0092889432268814E-19</v>
      </c>
      <c r="J187" s="18">
        <f>IF(D187="SING",0,Model!$W$29*((drdp!D187)*XYM3!$B187+(drdp!G187)*XYM3!$C187+(drdp!J187)*XYM3!$D187))</f>
        <v>-4.1507213433043045E-19</v>
      </c>
      <c r="K187" s="21">
        <f>SUM(E$3:E186)+H187</f>
        <v>6.0127952391101829</v>
      </c>
      <c r="L187" s="21">
        <f>SUM(F$3:F186)+I187</f>
        <v>-0.39658260540513096</v>
      </c>
      <c r="M187" s="21">
        <f>SUM(G$3:G186)+J187</f>
        <v>-0.76465666173399471</v>
      </c>
      <c r="N187" s="19">
        <f t="shared" si="13"/>
        <v>36.153706587466083</v>
      </c>
      <c r="O187" s="19">
        <f t="shared" si="14"/>
        <v>0.15727776290992182</v>
      </c>
      <c r="P187" s="19">
        <f t="shared" si="15"/>
        <v>0.58469981033417684</v>
      </c>
      <c r="Q187" s="19">
        <f t="shared" si="16"/>
        <v>-2.3845700016938838</v>
      </c>
      <c r="R187" s="19">
        <f t="shared" si="17"/>
        <v>-4.597723935228049</v>
      </c>
      <c r="S187" s="19">
        <f t="shared" si="18"/>
        <v>0.30324953115085751</v>
      </c>
    </row>
    <row r="188" spans="1:19" x14ac:dyDescent="0.25">
      <c r="A188" s="26">
        <f>Wellpath!E188</f>
        <v>5550</v>
      </c>
      <c r="B188" s="22">
        <v>0</v>
      </c>
      <c r="C188" s="22">
        <f>ABS(COS(Wellpath!$L188))*COS(Wellpath!$M188)</f>
        <v>1.5854587660413886E-17</v>
      </c>
      <c r="D188" s="22">
        <f>IF(ABS(Wellpath!$L188)&lt;VerticalInc,"SING",-ABS(COS(Wellpath!$L188))*SIN(Wellpath!$M188)/SIN(Wellpath!$L188))</f>
        <v>-5.9170126681719203E-17</v>
      </c>
      <c r="E188" s="20">
        <f>IF(D188="SING",(Wellpath!K189-Wellpath!K187)/2*Model!$W$29,Model!$W$29*((drdp!B188+drdp!K188)*XYM3!$B188+(drdp!E188+drdp!N188)*XYM3!$C188+(drdp!H188+drdp!Q188)*XYM3!$D188))</f>
        <v>2.992574007669371E-18</v>
      </c>
      <c r="F188" s="20">
        <f>IF(D188="SING",0,Model!$W$29*((drdp!C188+drdp!L188)*XYM3!$B188+(drdp!F188+drdp!O188)*XYM3!$C188+(drdp!I188+drdp!R188)*XYM3!$D188))</f>
        <v>-8.0185778864537627E-19</v>
      </c>
      <c r="G188" s="20">
        <f>IF(D188="SING",0,Model!$W$29*((drdp!D188+drdp!M188)*XYM3!$B188+(drdp!G188+drdp!P188)*XYM3!$C188+(drdp!J188+drdp!S188)*XYM3!$D188))</f>
        <v>-8.301442686608609E-19</v>
      </c>
      <c r="H188" s="18">
        <f>IF(D188="SING",(Wellpath!K188-Wellpath!K187)/2*Model!$W$29,Model!$W$29*((drdp!B188)*XYM3!$B188+(drdp!E188)*XYM3!$C188+(drdp!H188)*XYM3!$D188))</f>
        <v>1.4962870038346855E-18</v>
      </c>
      <c r="I188" s="18">
        <f>IF(D188="SING",0,Model!$W$29*((drdp!C188)*XYM3!$B188+(drdp!F188)*XYM3!$C188+(drdp!I188)*XYM3!$D188))</f>
        <v>-4.0092889432268814E-19</v>
      </c>
      <c r="J188" s="18">
        <f>IF(D188="SING",0,Model!$W$29*((drdp!D188)*XYM3!$B188+(drdp!G188)*XYM3!$C188+(drdp!J188)*XYM3!$D188))</f>
        <v>-4.1507213433043045E-19</v>
      </c>
      <c r="K188" s="21">
        <f>SUM(E$3:E187)+H188</f>
        <v>6.0127952391101829</v>
      </c>
      <c r="L188" s="21">
        <f>SUM(F$3:F187)+I188</f>
        <v>-0.39658260540513096</v>
      </c>
      <c r="M188" s="21">
        <f>SUM(G$3:G187)+J188</f>
        <v>-0.76465666173399471</v>
      </c>
      <c r="N188" s="19">
        <f t="shared" si="13"/>
        <v>36.153706587466083</v>
      </c>
      <c r="O188" s="19">
        <f t="shared" si="14"/>
        <v>0.15727776290992182</v>
      </c>
      <c r="P188" s="19">
        <f t="shared" si="15"/>
        <v>0.58469981033417684</v>
      </c>
      <c r="Q188" s="19">
        <f t="shared" si="16"/>
        <v>-2.3845700016938838</v>
      </c>
      <c r="R188" s="19">
        <f t="shared" si="17"/>
        <v>-4.597723935228049</v>
      </c>
      <c r="S188" s="19">
        <f t="shared" si="18"/>
        <v>0.30324953115085751</v>
      </c>
    </row>
    <row r="189" spans="1:19" x14ac:dyDescent="0.25">
      <c r="A189" s="26">
        <f>Wellpath!E189</f>
        <v>5580</v>
      </c>
      <c r="B189" s="22">
        <v>0</v>
      </c>
      <c r="C189" s="22">
        <f>ABS(COS(Wellpath!$L189))*COS(Wellpath!$M189)</f>
        <v>1.5854587660413886E-17</v>
      </c>
      <c r="D189" s="22">
        <f>IF(ABS(Wellpath!$L189)&lt;VerticalInc,"SING",-ABS(COS(Wellpath!$L189))*SIN(Wellpath!$M189)/SIN(Wellpath!$L189))</f>
        <v>-5.9170126681719203E-17</v>
      </c>
      <c r="E189" s="20">
        <f>IF(D189="SING",(Wellpath!K190-Wellpath!K188)/2*Model!$W$29,Model!$W$29*((drdp!B189+drdp!K189)*XYM3!$B189+(drdp!E189+drdp!N189)*XYM3!$C189+(drdp!H189+drdp!Q189)*XYM3!$D189))</f>
        <v>2.992574007669371E-18</v>
      </c>
      <c r="F189" s="20">
        <f>IF(D189="SING",0,Model!$W$29*((drdp!C189+drdp!L189)*XYM3!$B189+(drdp!F189+drdp!O189)*XYM3!$C189+(drdp!I189+drdp!R189)*XYM3!$D189))</f>
        <v>-8.0185778864537627E-19</v>
      </c>
      <c r="G189" s="20">
        <f>IF(D189="SING",0,Model!$W$29*((drdp!D189+drdp!M189)*XYM3!$B189+(drdp!G189+drdp!P189)*XYM3!$C189+(drdp!J189+drdp!S189)*XYM3!$D189))</f>
        <v>-8.301442686608609E-19</v>
      </c>
      <c r="H189" s="18">
        <f>IF(D189="SING",(Wellpath!K189-Wellpath!K188)/2*Model!$W$29,Model!$W$29*((drdp!B189)*XYM3!$B189+(drdp!E189)*XYM3!$C189+(drdp!H189)*XYM3!$D189))</f>
        <v>1.4962870038346855E-18</v>
      </c>
      <c r="I189" s="18">
        <f>IF(D189="SING",0,Model!$W$29*((drdp!C189)*XYM3!$B189+(drdp!F189)*XYM3!$C189+(drdp!I189)*XYM3!$D189))</f>
        <v>-4.0092889432268814E-19</v>
      </c>
      <c r="J189" s="18">
        <f>IF(D189="SING",0,Model!$W$29*((drdp!D189)*XYM3!$B189+(drdp!G189)*XYM3!$C189+(drdp!J189)*XYM3!$D189))</f>
        <v>-4.1507213433043045E-19</v>
      </c>
      <c r="K189" s="21">
        <f>SUM(E$3:E188)+H189</f>
        <v>6.0127952391101829</v>
      </c>
      <c r="L189" s="21">
        <f>SUM(F$3:F188)+I189</f>
        <v>-0.39658260540513096</v>
      </c>
      <c r="M189" s="21">
        <f>SUM(G$3:G188)+J189</f>
        <v>-0.76465666173399471</v>
      </c>
      <c r="N189" s="19">
        <f t="shared" si="13"/>
        <v>36.153706587466083</v>
      </c>
      <c r="O189" s="19">
        <f t="shared" si="14"/>
        <v>0.15727776290992182</v>
      </c>
      <c r="P189" s="19">
        <f t="shared" si="15"/>
        <v>0.58469981033417684</v>
      </c>
      <c r="Q189" s="19">
        <f t="shared" si="16"/>
        <v>-2.3845700016938838</v>
      </c>
      <c r="R189" s="19">
        <f t="shared" si="17"/>
        <v>-4.597723935228049</v>
      </c>
      <c r="S189" s="19">
        <f t="shared" si="18"/>
        <v>0.30324953115085751</v>
      </c>
    </row>
    <row r="190" spans="1:19" x14ac:dyDescent="0.25">
      <c r="A190" s="26">
        <f>Wellpath!E190</f>
        <v>5610</v>
      </c>
      <c r="B190" s="22">
        <v>0</v>
      </c>
      <c r="C190" s="22">
        <f>ABS(COS(Wellpath!$L190))*COS(Wellpath!$M190)</f>
        <v>1.5854587660413886E-17</v>
      </c>
      <c r="D190" s="22">
        <f>IF(ABS(Wellpath!$L190)&lt;VerticalInc,"SING",-ABS(COS(Wellpath!$L190))*SIN(Wellpath!$M190)/SIN(Wellpath!$L190))</f>
        <v>-5.9170126681719203E-17</v>
      </c>
      <c r="E190" s="20">
        <f>IF(D190="SING",(Wellpath!K191-Wellpath!K189)/2*Model!$W$29,Model!$W$29*((drdp!B190+drdp!K190)*XYM3!$B190+(drdp!E190+drdp!N190)*XYM3!$C190+(drdp!H190+drdp!Q190)*XYM3!$D190))</f>
        <v>2.992574007669371E-18</v>
      </c>
      <c r="F190" s="20">
        <f>IF(D190="SING",0,Model!$W$29*((drdp!C190+drdp!L190)*XYM3!$B190+(drdp!F190+drdp!O190)*XYM3!$C190+(drdp!I190+drdp!R190)*XYM3!$D190))</f>
        <v>-8.0185778864537627E-19</v>
      </c>
      <c r="G190" s="20">
        <f>IF(D190="SING",0,Model!$W$29*((drdp!D190+drdp!M190)*XYM3!$B190+(drdp!G190+drdp!P190)*XYM3!$C190+(drdp!J190+drdp!S190)*XYM3!$D190))</f>
        <v>-8.301442686608609E-19</v>
      </c>
      <c r="H190" s="18">
        <f>IF(D190="SING",(Wellpath!K190-Wellpath!K189)/2*Model!$W$29,Model!$W$29*((drdp!B190)*XYM3!$B190+(drdp!E190)*XYM3!$C190+(drdp!H190)*XYM3!$D190))</f>
        <v>1.4962870038346855E-18</v>
      </c>
      <c r="I190" s="18">
        <f>IF(D190="SING",0,Model!$W$29*((drdp!C190)*XYM3!$B190+(drdp!F190)*XYM3!$C190+(drdp!I190)*XYM3!$D190))</f>
        <v>-4.0092889432268814E-19</v>
      </c>
      <c r="J190" s="18">
        <f>IF(D190="SING",0,Model!$W$29*((drdp!D190)*XYM3!$B190+(drdp!G190)*XYM3!$C190+(drdp!J190)*XYM3!$D190))</f>
        <v>-4.1507213433043045E-19</v>
      </c>
      <c r="K190" s="21">
        <f>SUM(E$3:E189)+H190</f>
        <v>6.0127952391101829</v>
      </c>
      <c r="L190" s="21">
        <f>SUM(F$3:F189)+I190</f>
        <v>-0.39658260540513096</v>
      </c>
      <c r="M190" s="21">
        <f>SUM(G$3:G189)+J190</f>
        <v>-0.76465666173399471</v>
      </c>
      <c r="N190" s="19">
        <f t="shared" si="13"/>
        <v>36.153706587466083</v>
      </c>
      <c r="O190" s="19">
        <f t="shared" si="14"/>
        <v>0.15727776290992182</v>
      </c>
      <c r="P190" s="19">
        <f t="shared" si="15"/>
        <v>0.58469981033417684</v>
      </c>
      <c r="Q190" s="19">
        <f t="shared" si="16"/>
        <v>-2.3845700016938838</v>
      </c>
      <c r="R190" s="19">
        <f t="shared" si="17"/>
        <v>-4.597723935228049</v>
      </c>
      <c r="S190" s="19">
        <f t="shared" si="18"/>
        <v>0.30324953115085751</v>
      </c>
    </row>
    <row r="191" spans="1:19" x14ac:dyDescent="0.25">
      <c r="A191" s="26">
        <f>Wellpath!E191</f>
        <v>5640</v>
      </c>
      <c r="B191" s="22">
        <v>0</v>
      </c>
      <c r="C191" s="22">
        <f>ABS(COS(Wellpath!$L191))*COS(Wellpath!$M191)</f>
        <v>1.5854587660413886E-17</v>
      </c>
      <c r="D191" s="22">
        <f>IF(ABS(Wellpath!$L191)&lt;VerticalInc,"SING",-ABS(COS(Wellpath!$L191))*SIN(Wellpath!$M191)/SIN(Wellpath!$L191))</f>
        <v>-5.9170126681719203E-17</v>
      </c>
      <c r="E191" s="20">
        <f>IF(D191="SING",(Wellpath!K192-Wellpath!K190)/2*Model!$W$29,Model!$W$29*((drdp!B191+drdp!K191)*XYM3!$B191+(drdp!E191+drdp!N191)*XYM3!$C191+(drdp!H191+drdp!Q191)*XYM3!$D191))</f>
        <v>2.992574007669371E-18</v>
      </c>
      <c r="F191" s="20">
        <f>IF(D191="SING",0,Model!$W$29*((drdp!C191+drdp!L191)*XYM3!$B191+(drdp!F191+drdp!O191)*XYM3!$C191+(drdp!I191+drdp!R191)*XYM3!$D191))</f>
        <v>-8.0185778864537627E-19</v>
      </c>
      <c r="G191" s="20">
        <f>IF(D191="SING",0,Model!$W$29*((drdp!D191+drdp!M191)*XYM3!$B191+(drdp!G191+drdp!P191)*XYM3!$C191+(drdp!J191+drdp!S191)*XYM3!$D191))</f>
        <v>-8.301442686608609E-19</v>
      </c>
      <c r="H191" s="18">
        <f>IF(D191="SING",(Wellpath!K191-Wellpath!K190)/2*Model!$W$29,Model!$W$29*((drdp!B191)*XYM3!$B191+(drdp!E191)*XYM3!$C191+(drdp!H191)*XYM3!$D191))</f>
        <v>1.4962870038346855E-18</v>
      </c>
      <c r="I191" s="18">
        <f>IF(D191="SING",0,Model!$W$29*((drdp!C191)*XYM3!$B191+(drdp!F191)*XYM3!$C191+(drdp!I191)*XYM3!$D191))</f>
        <v>-4.0092889432268814E-19</v>
      </c>
      <c r="J191" s="18">
        <f>IF(D191="SING",0,Model!$W$29*((drdp!D191)*XYM3!$B191+(drdp!G191)*XYM3!$C191+(drdp!J191)*XYM3!$D191))</f>
        <v>-4.1507213433043045E-19</v>
      </c>
      <c r="K191" s="21">
        <f>SUM(E$3:E190)+H191</f>
        <v>6.0127952391101829</v>
      </c>
      <c r="L191" s="21">
        <f>SUM(F$3:F190)+I191</f>
        <v>-0.39658260540513096</v>
      </c>
      <c r="M191" s="21">
        <f>SUM(G$3:G190)+J191</f>
        <v>-0.76465666173399471</v>
      </c>
      <c r="N191" s="19">
        <f t="shared" si="13"/>
        <v>36.153706587466083</v>
      </c>
      <c r="O191" s="19">
        <f t="shared" si="14"/>
        <v>0.15727776290992182</v>
      </c>
      <c r="P191" s="19">
        <f t="shared" si="15"/>
        <v>0.58469981033417684</v>
      </c>
      <c r="Q191" s="19">
        <f t="shared" si="16"/>
        <v>-2.3845700016938838</v>
      </c>
      <c r="R191" s="19">
        <f t="shared" si="17"/>
        <v>-4.597723935228049</v>
      </c>
      <c r="S191" s="19">
        <f t="shared" si="18"/>
        <v>0.30324953115085751</v>
      </c>
    </row>
    <row r="192" spans="1:19" x14ac:dyDescent="0.25">
      <c r="A192" s="26">
        <f>Wellpath!E192</f>
        <v>5670</v>
      </c>
      <c r="B192" s="22">
        <v>0</v>
      </c>
      <c r="C192" s="22">
        <f>ABS(COS(Wellpath!$L192))*COS(Wellpath!$M192)</f>
        <v>1.5854587660413886E-17</v>
      </c>
      <c r="D192" s="22">
        <f>IF(ABS(Wellpath!$L192)&lt;VerticalInc,"SING",-ABS(COS(Wellpath!$L192))*SIN(Wellpath!$M192)/SIN(Wellpath!$L192))</f>
        <v>-5.9170126681719203E-17</v>
      </c>
      <c r="E192" s="20">
        <f>IF(D192="SING",(Wellpath!K193-Wellpath!K191)/2*Model!$W$29,Model!$W$29*((drdp!B192+drdp!K192)*XYM3!$B192+(drdp!E192+drdp!N192)*XYM3!$C192+(drdp!H192+drdp!Q192)*XYM3!$D192))</f>
        <v>2.992574007669371E-18</v>
      </c>
      <c r="F192" s="20">
        <f>IF(D192="SING",0,Model!$W$29*((drdp!C192+drdp!L192)*XYM3!$B192+(drdp!F192+drdp!O192)*XYM3!$C192+(drdp!I192+drdp!R192)*XYM3!$D192))</f>
        <v>-8.0185778864537627E-19</v>
      </c>
      <c r="G192" s="20">
        <f>IF(D192="SING",0,Model!$W$29*((drdp!D192+drdp!M192)*XYM3!$B192+(drdp!G192+drdp!P192)*XYM3!$C192+(drdp!J192+drdp!S192)*XYM3!$D192))</f>
        <v>-8.301442686608609E-19</v>
      </c>
      <c r="H192" s="18">
        <f>IF(D192="SING",(Wellpath!K192-Wellpath!K191)/2*Model!$W$29,Model!$W$29*((drdp!B192)*XYM3!$B192+(drdp!E192)*XYM3!$C192+(drdp!H192)*XYM3!$D192))</f>
        <v>1.4962870038346855E-18</v>
      </c>
      <c r="I192" s="18">
        <f>IF(D192="SING",0,Model!$W$29*((drdp!C192)*XYM3!$B192+(drdp!F192)*XYM3!$C192+(drdp!I192)*XYM3!$D192))</f>
        <v>-4.0092889432268814E-19</v>
      </c>
      <c r="J192" s="18">
        <f>IF(D192="SING",0,Model!$W$29*((drdp!D192)*XYM3!$B192+(drdp!G192)*XYM3!$C192+(drdp!J192)*XYM3!$D192))</f>
        <v>-4.1507213433043045E-19</v>
      </c>
      <c r="K192" s="21">
        <f>SUM(E$3:E191)+H192</f>
        <v>6.0127952391101829</v>
      </c>
      <c r="L192" s="21">
        <f>SUM(F$3:F191)+I192</f>
        <v>-0.39658260540513096</v>
      </c>
      <c r="M192" s="21">
        <f>SUM(G$3:G191)+J192</f>
        <v>-0.76465666173399471</v>
      </c>
      <c r="N192" s="19">
        <f t="shared" si="13"/>
        <v>36.153706587466083</v>
      </c>
      <c r="O192" s="19">
        <f t="shared" si="14"/>
        <v>0.15727776290992182</v>
      </c>
      <c r="P192" s="19">
        <f t="shared" si="15"/>
        <v>0.58469981033417684</v>
      </c>
      <c r="Q192" s="19">
        <f t="shared" si="16"/>
        <v>-2.3845700016938838</v>
      </c>
      <c r="R192" s="19">
        <f t="shared" si="17"/>
        <v>-4.597723935228049</v>
      </c>
      <c r="S192" s="19">
        <f t="shared" si="18"/>
        <v>0.30324953115085751</v>
      </c>
    </row>
    <row r="193" spans="1:19" x14ac:dyDescent="0.25">
      <c r="A193" s="26">
        <f>Wellpath!E193</f>
        <v>5700</v>
      </c>
      <c r="B193" s="22">
        <v>0</v>
      </c>
      <c r="C193" s="22">
        <f>ABS(COS(Wellpath!$L193))*COS(Wellpath!$M193)</f>
        <v>1.5854587660413886E-17</v>
      </c>
      <c r="D193" s="22">
        <f>IF(ABS(Wellpath!$L193)&lt;VerticalInc,"SING",-ABS(COS(Wellpath!$L193))*SIN(Wellpath!$M193)/SIN(Wellpath!$L193))</f>
        <v>-5.9170126681719203E-17</v>
      </c>
      <c r="E193" s="20">
        <f>IF(D193="SING",(Wellpath!K194-Wellpath!K192)/2*Model!$W$29,Model!$W$29*((drdp!B193+drdp!K193)*XYM3!$B193+(drdp!E193+drdp!N193)*XYM3!$C193+(drdp!H193+drdp!Q193)*XYM3!$D193))</f>
        <v>2.992574007669371E-18</v>
      </c>
      <c r="F193" s="20">
        <f>IF(D193="SING",0,Model!$W$29*((drdp!C193+drdp!L193)*XYM3!$B193+(drdp!F193+drdp!O193)*XYM3!$C193+(drdp!I193+drdp!R193)*XYM3!$D193))</f>
        <v>-8.0185778864537627E-19</v>
      </c>
      <c r="G193" s="20">
        <f>IF(D193="SING",0,Model!$W$29*((drdp!D193+drdp!M193)*XYM3!$B193+(drdp!G193+drdp!P193)*XYM3!$C193+(drdp!J193+drdp!S193)*XYM3!$D193))</f>
        <v>-8.301442686608609E-19</v>
      </c>
      <c r="H193" s="18">
        <f>IF(D193="SING",(Wellpath!K193-Wellpath!K192)/2*Model!$W$29,Model!$W$29*((drdp!B193)*XYM3!$B193+(drdp!E193)*XYM3!$C193+(drdp!H193)*XYM3!$D193))</f>
        <v>1.4962870038346855E-18</v>
      </c>
      <c r="I193" s="18">
        <f>IF(D193="SING",0,Model!$W$29*((drdp!C193)*XYM3!$B193+(drdp!F193)*XYM3!$C193+(drdp!I193)*XYM3!$D193))</f>
        <v>-4.0092889432268814E-19</v>
      </c>
      <c r="J193" s="18">
        <f>IF(D193="SING",0,Model!$W$29*((drdp!D193)*XYM3!$B193+(drdp!G193)*XYM3!$C193+(drdp!J193)*XYM3!$D193))</f>
        <v>-4.1507213433043045E-19</v>
      </c>
      <c r="K193" s="21">
        <f>SUM(E$3:E192)+H193</f>
        <v>6.0127952391101829</v>
      </c>
      <c r="L193" s="21">
        <f>SUM(F$3:F192)+I193</f>
        <v>-0.39658260540513096</v>
      </c>
      <c r="M193" s="21">
        <f>SUM(G$3:G192)+J193</f>
        <v>-0.76465666173399471</v>
      </c>
      <c r="N193" s="19">
        <f t="shared" si="13"/>
        <v>36.153706587466083</v>
      </c>
      <c r="O193" s="19">
        <f t="shared" si="14"/>
        <v>0.15727776290992182</v>
      </c>
      <c r="P193" s="19">
        <f t="shared" si="15"/>
        <v>0.58469981033417684</v>
      </c>
      <c r="Q193" s="19">
        <f t="shared" si="16"/>
        <v>-2.3845700016938838</v>
      </c>
      <c r="R193" s="19">
        <f t="shared" si="17"/>
        <v>-4.597723935228049</v>
      </c>
      <c r="S193" s="19">
        <f t="shared" si="18"/>
        <v>0.30324953115085751</v>
      </c>
    </row>
    <row r="194" spans="1:19" x14ac:dyDescent="0.25">
      <c r="A194" s="26">
        <f>Wellpath!E194</f>
        <v>5730</v>
      </c>
      <c r="B194" s="22">
        <v>0</v>
      </c>
      <c r="C194" s="22">
        <f>ABS(COS(Wellpath!$L194))*COS(Wellpath!$M194)</f>
        <v>1.5854587660413886E-17</v>
      </c>
      <c r="D194" s="22">
        <f>IF(ABS(Wellpath!$L194)&lt;VerticalInc,"SING",-ABS(COS(Wellpath!$L194))*SIN(Wellpath!$M194)/SIN(Wellpath!$L194))</f>
        <v>-5.9170126681719203E-17</v>
      </c>
      <c r="E194" s="20">
        <f>IF(D194="SING",(Wellpath!K195-Wellpath!K193)/2*Model!$W$29,Model!$W$29*((drdp!B194+drdp!K194)*XYM3!$B194+(drdp!E194+drdp!N194)*XYM3!$C194+(drdp!H194+drdp!Q194)*XYM3!$D194))</f>
        <v>2.992574007669371E-18</v>
      </c>
      <c r="F194" s="20">
        <f>IF(D194="SING",0,Model!$W$29*((drdp!C194+drdp!L194)*XYM3!$B194+(drdp!F194+drdp!O194)*XYM3!$C194+(drdp!I194+drdp!R194)*XYM3!$D194))</f>
        <v>-8.0185778864537627E-19</v>
      </c>
      <c r="G194" s="20">
        <f>IF(D194="SING",0,Model!$W$29*((drdp!D194+drdp!M194)*XYM3!$B194+(drdp!G194+drdp!P194)*XYM3!$C194+(drdp!J194+drdp!S194)*XYM3!$D194))</f>
        <v>-8.301442686608609E-19</v>
      </c>
      <c r="H194" s="18">
        <f>IF(D194="SING",(Wellpath!K194-Wellpath!K193)/2*Model!$W$29,Model!$W$29*((drdp!B194)*XYM3!$B194+(drdp!E194)*XYM3!$C194+(drdp!H194)*XYM3!$D194))</f>
        <v>1.4962870038346855E-18</v>
      </c>
      <c r="I194" s="18">
        <f>IF(D194="SING",0,Model!$W$29*((drdp!C194)*XYM3!$B194+(drdp!F194)*XYM3!$C194+(drdp!I194)*XYM3!$D194))</f>
        <v>-4.0092889432268814E-19</v>
      </c>
      <c r="J194" s="18">
        <f>IF(D194="SING",0,Model!$W$29*((drdp!D194)*XYM3!$B194+(drdp!G194)*XYM3!$C194+(drdp!J194)*XYM3!$D194))</f>
        <v>-4.1507213433043045E-19</v>
      </c>
      <c r="K194" s="21">
        <f>SUM(E$3:E193)+H194</f>
        <v>6.0127952391101829</v>
      </c>
      <c r="L194" s="21">
        <f>SUM(F$3:F193)+I194</f>
        <v>-0.39658260540513096</v>
      </c>
      <c r="M194" s="21">
        <f>SUM(G$3:G193)+J194</f>
        <v>-0.76465666173399471</v>
      </c>
      <c r="N194" s="19">
        <f t="shared" si="13"/>
        <v>36.153706587466083</v>
      </c>
      <c r="O194" s="19">
        <f t="shared" si="14"/>
        <v>0.15727776290992182</v>
      </c>
      <c r="P194" s="19">
        <f t="shared" si="15"/>
        <v>0.58469981033417684</v>
      </c>
      <c r="Q194" s="19">
        <f t="shared" si="16"/>
        <v>-2.3845700016938838</v>
      </c>
      <c r="R194" s="19">
        <f t="shared" si="17"/>
        <v>-4.597723935228049</v>
      </c>
      <c r="S194" s="19">
        <f t="shared" si="18"/>
        <v>0.30324953115085751</v>
      </c>
    </row>
    <row r="195" spans="1:19" x14ac:dyDescent="0.25">
      <c r="A195" s="26">
        <f>Wellpath!E195</f>
        <v>5760</v>
      </c>
      <c r="B195" s="22">
        <v>0</v>
      </c>
      <c r="C195" s="22">
        <f>ABS(COS(Wellpath!$L195))*COS(Wellpath!$M195)</f>
        <v>1.5854587660413886E-17</v>
      </c>
      <c r="D195" s="22">
        <f>IF(ABS(Wellpath!$L195)&lt;VerticalInc,"SING",-ABS(COS(Wellpath!$L195))*SIN(Wellpath!$M195)/SIN(Wellpath!$L195))</f>
        <v>-5.9170126681719203E-17</v>
      </c>
      <c r="E195" s="20">
        <f>IF(D195="SING",(Wellpath!K196-Wellpath!K194)/2*Model!$W$29,Model!$W$29*((drdp!B195+drdp!K195)*XYM3!$B195+(drdp!E195+drdp!N195)*XYM3!$C195+(drdp!H195+drdp!Q195)*XYM3!$D195))</f>
        <v>2.992574007669371E-18</v>
      </c>
      <c r="F195" s="20">
        <f>IF(D195="SING",0,Model!$W$29*((drdp!C195+drdp!L195)*XYM3!$B195+(drdp!F195+drdp!O195)*XYM3!$C195+(drdp!I195+drdp!R195)*XYM3!$D195))</f>
        <v>-8.0185778864537627E-19</v>
      </c>
      <c r="G195" s="20">
        <f>IF(D195="SING",0,Model!$W$29*((drdp!D195+drdp!M195)*XYM3!$B195+(drdp!G195+drdp!P195)*XYM3!$C195+(drdp!J195+drdp!S195)*XYM3!$D195))</f>
        <v>-8.301442686608609E-19</v>
      </c>
      <c r="H195" s="18">
        <f>IF(D195="SING",(Wellpath!K195-Wellpath!K194)/2*Model!$W$29,Model!$W$29*((drdp!B195)*XYM3!$B195+(drdp!E195)*XYM3!$C195+(drdp!H195)*XYM3!$D195))</f>
        <v>1.4962870038346855E-18</v>
      </c>
      <c r="I195" s="18">
        <f>IF(D195="SING",0,Model!$W$29*((drdp!C195)*XYM3!$B195+(drdp!F195)*XYM3!$C195+(drdp!I195)*XYM3!$D195))</f>
        <v>-4.0092889432268814E-19</v>
      </c>
      <c r="J195" s="18">
        <f>IF(D195="SING",0,Model!$W$29*((drdp!D195)*XYM3!$B195+(drdp!G195)*XYM3!$C195+(drdp!J195)*XYM3!$D195))</f>
        <v>-4.1507213433043045E-19</v>
      </c>
      <c r="K195" s="21">
        <f>SUM(E$3:E194)+H195</f>
        <v>6.0127952391101829</v>
      </c>
      <c r="L195" s="21">
        <f>SUM(F$3:F194)+I195</f>
        <v>-0.39658260540513096</v>
      </c>
      <c r="M195" s="21">
        <f>SUM(G$3:G194)+J195</f>
        <v>-0.76465666173399471</v>
      </c>
      <c r="N195" s="19">
        <f t="shared" si="13"/>
        <v>36.153706587466083</v>
      </c>
      <c r="O195" s="19">
        <f t="shared" si="14"/>
        <v>0.15727776290992182</v>
      </c>
      <c r="P195" s="19">
        <f t="shared" si="15"/>
        <v>0.58469981033417684</v>
      </c>
      <c r="Q195" s="19">
        <f t="shared" si="16"/>
        <v>-2.3845700016938838</v>
      </c>
      <c r="R195" s="19">
        <f t="shared" si="17"/>
        <v>-4.597723935228049</v>
      </c>
      <c r="S195" s="19">
        <f t="shared" si="18"/>
        <v>0.30324953115085751</v>
      </c>
    </row>
    <row r="196" spans="1:19" x14ac:dyDescent="0.25">
      <c r="A196" s="26">
        <f>Wellpath!E196</f>
        <v>5790</v>
      </c>
      <c r="B196" s="22">
        <v>0</v>
      </c>
      <c r="C196" s="22">
        <f>ABS(COS(Wellpath!$L196))*COS(Wellpath!$M196)</f>
        <v>1.5854587660413886E-17</v>
      </c>
      <c r="D196" s="22">
        <f>IF(ABS(Wellpath!$L196)&lt;VerticalInc,"SING",-ABS(COS(Wellpath!$L196))*SIN(Wellpath!$M196)/SIN(Wellpath!$L196))</f>
        <v>-5.9170126681719203E-17</v>
      </c>
      <c r="E196" s="20">
        <f>IF(D196="SING",(Wellpath!K197-Wellpath!K195)/2*Model!$W$29,Model!$W$29*((drdp!B196+drdp!K196)*XYM3!$B196+(drdp!E196+drdp!N196)*XYM3!$C196+(drdp!H196+drdp!Q196)*XYM3!$D196))</f>
        <v>2.992574007669371E-18</v>
      </c>
      <c r="F196" s="20">
        <f>IF(D196="SING",0,Model!$W$29*((drdp!C196+drdp!L196)*XYM3!$B196+(drdp!F196+drdp!O196)*XYM3!$C196+(drdp!I196+drdp!R196)*XYM3!$D196))</f>
        <v>-8.0185778864537627E-19</v>
      </c>
      <c r="G196" s="20">
        <f>IF(D196="SING",0,Model!$W$29*((drdp!D196+drdp!M196)*XYM3!$B196+(drdp!G196+drdp!P196)*XYM3!$C196+(drdp!J196+drdp!S196)*XYM3!$D196))</f>
        <v>-8.301442686608609E-19</v>
      </c>
      <c r="H196" s="18">
        <f>IF(D196="SING",(Wellpath!K196-Wellpath!K195)/2*Model!$W$29,Model!$W$29*((drdp!B196)*XYM3!$B196+(drdp!E196)*XYM3!$C196+(drdp!H196)*XYM3!$D196))</f>
        <v>1.4962870038346855E-18</v>
      </c>
      <c r="I196" s="18">
        <f>IF(D196="SING",0,Model!$W$29*((drdp!C196)*XYM3!$B196+(drdp!F196)*XYM3!$C196+(drdp!I196)*XYM3!$D196))</f>
        <v>-4.0092889432268814E-19</v>
      </c>
      <c r="J196" s="18">
        <f>IF(D196="SING",0,Model!$W$29*((drdp!D196)*XYM3!$B196+(drdp!G196)*XYM3!$C196+(drdp!J196)*XYM3!$D196))</f>
        <v>-4.1507213433043045E-19</v>
      </c>
      <c r="K196" s="21">
        <f>SUM(E$3:E195)+H196</f>
        <v>6.0127952391101829</v>
      </c>
      <c r="L196" s="21">
        <f>SUM(F$3:F195)+I196</f>
        <v>-0.39658260540513096</v>
      </c>
      <c r="M196" s="21">
        <f>SUM(G$3:G195)+J196</f>
        <v>-0.76465666173399471</v>
      </c>
      <c r="N196" s="19">
        <f t="shared" si="13"/>
        <v>36.153706587466083</v>
      </c>
      <c r="O196" s="19">
        <f t="shared" si="14"/>
        <v>0.15727776290992182</v>
      </c>
      <c r="P196" s="19">
        <f t="shared" si="15"/>
        <v>0.58469981033417684</v>
      </c>
      <c r="Q196" s="19">
        <f t="shared" si="16"/>
        <v>-2.3845700016938838</v>
      </c>
      <c r="R196" s="19">
        <f t="shared" si="17"/>
        <v>-4.597723935228049</v>
      </c>
      <c r="S196" s="19">
        <f t="shared" si="18"/>
        <v>0.30324953115085751</v>
      </c>
    </row>
    <row r="197" spans="1:19" x14ac:dyDescent="0.25">
      <c r="A197" s="26">
        <f>Wellpath!E197</f>
        <v>5820</v>
      </c>
      <c r="B197" s="22">
        <v>0</v>
      </c>
      <c r="C197" s="22">
        <f>ABS(COS(Wellpath!$L197))*COS(Wellpath!$M197)</f>
        <v>1.5854587660413886E-17</v>
      </c>
      <c r="D197" s="22">
        <f>IF(ABS(Wellpath!$L197)&lt;VerticalInc,"SING",-ABS(COS(Wellpath!$L197))*SIN(Wellpath!$M197)/SIN(Wellpath!$L197))</f>
        <v>-5.9170126681719203E-17</v>
      </c>
      <c r="E197" s="20">
        <f>IF(D197="SING",(Wellpath!K198-Wellpath!K196)/2*Model!$W$29,Model!$W$29*((drdp!B197+drdp!K197)*XYM3!$B197+(drdp!E197+drdp!N197)*XYM3!$C197+(drdp!H197+drdp!Q197)*XYM3!$D197))</f>
        <v>2.992574007669371E-18</v>
      </c>
      <c r="F197" s="20">
        <f>IF(D197="SING",0,Model!$W$29*((drdp!C197+drdp!L197)*XYM3!$B197+(drdp!F197+drdp!O197)*XYM3!$C197+(drdp!I197+drdp!R197)*XYM3!$D197))</f>
        <v>-8.0185778864537627E-19</v>
      </c>
      <c r="G197" s="20">
        <f>IF(D197="SING",0,Model!$W$29*((drdp!D197+drdp!M197)*XYM3!$B197+(drdp!G197+drdp!P197)*XYM3!$C197+(drdp!J197+drdp!S197)*XYM3!$D197))</f>
        <v>-8.301442686608609E-19</v>
      </c>
      <c r="H197" s="18">
        <f>IF(D197="SING",(Wellpath!K197-Wellpath!K196)/2*Model!$W$29,Model!$W$29*((drdp!B197)*XYM3!$B197+(drdp!E197)*XYM3!$C197+(drdp!H197)*XYM3!$D197))</f>
        <v>1.4962870038346855E-18</v>
      </c>
      <c r="I197" s="18">
        <f>IF(D197="SING",0,Model!$W$29*((drdp!C197)*XYM3!$B197+(drdp!F197)*XYM3!$C197+(drdp!I197)*XYM3!$D197))</f>
        <v>-4.0092889432268814E-19</v>
      </c>
      <c r="J197" s="18">
        <f>IF(D197="SING",0,Model!$W$29*((drdp!D197)*XYM3!$B197+(drdp!G197)*XYM3!$C197+(drdp!J197)*XYM3!$D197))</f>
        <v>-4.1507213433043045E-19</v>
      </c>
      <c r="K197" s="21">
        <f>SUM(E$3:E196)+H197</f>
        <v>6.0127952391101829</v>
      </c>
      <c r="L197" s="21">
        <f>SUM(F$3:F196)+I197</f>
        <v>-0.39658260540513096</v>
      </c>
      <c r="M197" s="21">
        <f>SUM(G$3:G196)+J197</f>
        <v>-0.76465666173399471</v>
      </c>
      <c r="N197" s="19">
        <f t="shared" si="13"/>
        <v>36.153706587466083</v>
      </c>
      <c r="O197" s="19">
        <f t="shared" si="14"/>
        <v>0.15727776290992182</v>
      </c>
      <c r="P197" s="19">
        <f t="shared" si="15"/>
        <v>0.58469981033417684</v>
      </c>
      <c r="Q197" s="19">
        <f t="shared" si="16"/>
        <v>-2.3845700016938838</v>
      </c>
      <c r="R197" s="19">
        <f t="shared" si="17"/>
        <v>-4.597723935228049</v>
      </c>
      <c r="S197" s="19">
        <f t="shared" si="18"/>
        <v>0.30324953115085751</v>
      </c>
    </row>
    <row r="198" spans="1:19" x14ac:dyDescent="0.25">
      <c r="A198" s="26">
        <f>Wellpath!E198</f>
        <v>5850</v>
      </c>
      <c r="B198" s="22">
        <v>0</v>
      </c>
      <c r="C198" s="22">
        <f>ABS(COS(Wellpath!$L198))*COS(Wellpath!$M198)</f>
        <v>1.5854587660413886E-17</v>
      </c>
      <c r="D198" s="22">
        <f>IF(ABS(Wellpath!$L198)&lt;VerticalInc,"SING",-ABS(COS(Wellpath!$L198))*SIN(Wellpath!$M198)/SIN(Wellpath!$L198))</f>
        <v>-5.9170126681719203E-17</v>
      </c>
      <c r="E198" s="20">
        <f>IF(D198="SING",(Wellpath!K199-Wellpath!K197)/2*Model!$W$29,Model!$W$29*((drdp!B198+drdp!K198)*XYM3!$B198+(drdp!E198+drdp!N198)*XYM3!$C198+(drdp!H198+drdp!Q198)*XYM3!$D198))</f>
        <v>2.992574007669371E-18</v>
      </c>
      <c r="F198" s="20">
        <f>IF(D198="SING",0,Model!$W$29*((drdp!C198+drdp!L198)*XYM3!$B198+(drdp!F198+drdp!O198)*XYM3!$C198+(drdp!I198+drdp!R198)*XYM3!$D198))</f>
        <v>-8.0185778864537627E-19</v>
      </c>
      <c r="G198" s="20">
        <f>IF(D198="SING",0,Model!$W$29*((drdp!D198+drdp!M198)*XYM3!$B198+(drdp!G198+drdp!P198)*XYM3!$C198+(drdp!J198+drdp!S198)*XYM3!$D198))</f>
        <v>-8.301442686608609E-19</v>
      </c>
      <c r="H198" s="18">
        <f>IF(D198="SING",(Wellpath!K198-Wellpath!K197)/2*Model!$W$29,Model!$W$29*((drdp!B198)*XYM3!$B198+(drdp!E198)*XYM3!$C198+(drdp!H198)*XYM3!$D198))</f>
        <v>1.4962870038346855E-18</v>
      </c>
      <c r="I198" s="18">
        <f>IF(D198="SING",0,Model!$W$29*((drdp!C198)*XYM3!$B198+(drdp!F198)*XYM3!$C198+(drdp!I198)*XYM3!$D198))</f>
        <v>-4.0092889432268814E-19</v>
      </c>
      <c r="J198" s="18">
        <f>IF(D198="SING",0,Model!$W$29*((drdp!D198)*XYM3!$B198+(drdp!G198)*XYM3!$C198+(drdp!J198)*XYM3!$D198))</f>
        <v>-4.1507213433043045E-19</v>
      </c>
      <c r="K198" s="21">
        <f>SUM(E$3:E197)+H198</f>
        <v>6.0127952391101829</v>
      </c>
      <c r="L198" s="21">
        <f>SUM(F$3:F197)+I198</f>
        <v>-0.39658260540513096</v>
      </c>
      <c r="M198" s="21">
        <f>SUM(G$3:G197)+J198</f>
        <v>-0.76465666173399471</v>
      </c>
      <c r="N198" s="19">
        <f t="shared" ref="N198:N261" si="19">K198^2</f>
        <v>36.153706587466083</v>
      </c>
      <c r="O198" s="19">
        <f t="shared" ref="O198:O261" si="20">L198^2</f>
        <v>0.15727776290992182</v>
      </c>
      <c r="P198" s="19">
        <f t="shared" ref="P198:P261" si="21">M198^2</f>
        <v>0.58469981033417684</v>
      </c>
      <c r="Q198" s="19">
        <f t="shared" ref="Q198:Q261" si="22">K198*L198</f>
        <v>-2.3845700016938838</v>
      </c>
      <c r="R198" s="19">
        <f t="shared" ref="R198:R261" si="23">K198*M198</f>
        <v>-4.597723935228049</v>
      </c>
      <c r="S198" s="19">
        <f t="shared" ref="S198:S261" si="24">L198*M198</f>
        <v>0.30324953115085751</v>
      </c>
    </row>
    <row r="199" spans="1:19" x14ac:dyDescent="0.25">
      <c r="A199" s="26">
        <f>Wellpath!E199</f>
        <v>5880</v>
      </c>
      <c r="B199" s="22">
        <v>0</v>
      </c>
      <c r="C199" s="22">
        <f>ABS(COS(Wellpath!$L199))*COS(Wellpath!$M199)</f>
        <v>1.5854587660413886E-17</v>
      </c>
      <c r="D199" s="22">
        <f>IF(ABS(Wellpath!$L199)&lt;VerticalInc,"SING",-ABS(COS(Wellpath!$L199))*SIN(Wellpath!$M199)/SIN(Wellpath!$L199))</f>
        <v>-5.9170126681719203E-17</v>
      </c>
      <c r="E199" s="20">
        <f>IF(D199="SING",(Wellpath!K200-Wellpath!K198)/2*Model!$W$29,Model!$W$29*((drdp!B199+drdp!K199)*XYM3!$B199+(drdp!E199+drdp!N199)*XYM3!$C199+(drdp!H199+drdp!Q199)*XYM3!$D199))</f>
        <v>2.992574007669371E-18</v>
      </c>
      <c r="F199" s="20">
        <f>IF(D199="SING",0,Model!$W$29*((drdp!C199+drdp!L199)*XYM3!$B199+(drdp!F199+drdp!O199)*XYM3!$C199+(drdp!I199+drdp!R199)*XYM3!$D199))</f>
        <v>-8.0185778864537627E-19</v>
      </c>
      <c r="G199" s="20">
        <f>IF(D199="SING",0,Model!$W$29*((drdp!D199+drdp!M199)*XYM3!$B199+(drdp!G199+drdp!P199)*XYM3!$C199+(drdp!J199+drdp!S199)*XYM3!$D199))</f>
        <v>-8.301442686608609E-19</v>
      </c>
      <c r="H199" s="18">
        <f>IF(D199="SING",(Wellpath!K199-Wellpath!K198)/2*Model!$W$29,Model!$W$29*((drdp!B199)*XYM3!$B199+(drdp!E199)*XYM3!$C199+(drdp!H199)*XYM3!$D199))</f>
        <v>1.4962870038346855E-18</v>
      </c>
      <c r="I199" s="18">
        <f>IF(D199="SING",0,Model!$W$29*((drdp!C199)*XYM3!$B199+(drdp!F199)*XYM3!$C199+(drdp!I199)*XYM3!$D199))</f>
        <v>-4.0092889432268814E-19</v>
      </c>
      <c r="J199" s="18">
        <f>IF(D199="SING",0,Model!$W$29*((drdp!D199)*XYM3!$B199+(drdp!G199)*XYM3!$C199+(drdp!J199)*XYM3!$D199))</f>
        <v>-4.1507213433043045E-19</v>
      </c>
      <c r="K199" s="21">
        <f>SUM(E$3:E198)+H199</f>
        <v>6.0127952391101829</v>
      </c>
      <c r="L199" s="21">
        <f>SUM(F$3:F198)+I199</f>
        <v>-0.39658260540513096</v>
      </c>
      <c r="M199" s="21">
        <f>SUM(G$3:G198)+J199</f>
        <v>-0.76465666173399471</v>
      </c>
      <c r="N199" s="19">
        <f t="shared" si="19"/>
        <v>36.153706587466083</v>
      </c>
      <c r="O199" s="19">
        <f t="shared" si="20"/>
        <v>0.15727776290992182</v>
      </c>
      <c r="P199" s="19">
        <f t="shared" si="21"/>
        <v>0.58469981033417684</v>
      </c>
      <c r="Q199" s="19">
        <f t="shared" si="22"/>
        <v>-2.3845700016938838</v>
      </c>
      <c r="R199" s="19">
        <f t="shared" si="23"/>
        <v>-4.597723935228049</v>
      </c>
      <c r="S199" s="19">
        <f t="shared" si="24"/>
        <v>0.30324953115085751</v>
      </c>
    </row>
    <row r="200" spans="1:19" x14ac:dyDescent="0.25">
      <c r="A200" s="26">
        <f>Wellpath!E200</f>
        <v>5910</v>
      </c>
      <c r="B200" s="22">
        <v>0</v>
      </c>
      <c r="C200" s="22">
        <f>ABS(COS(Wellpath!$L200))*COS(Wellpath!$M200)</f>
        <v>1.5854587660413886E-17</v>
      </c>
      <c r="D200" s="22">
        <f>IF(ABS(Wellpath!$L200)&lt;VerticalInc,"SING",-ABS(COS(Wellpath!$L200))*SIN(Wellpath!$M200)/SIN(Wellpath!$L200))</f>
        <v>-5.9170126681719203E-17</v>
      </c>
      <c r="E200" s="20">
        <f>IF(D200="SING",(Wellpath!K201-Wellpath!K199)/2*Model!$W$29,Model!$W$29*((drdp!B200+drdp!K200)*XYM3!$B200+(drdp!E200+drdp!N200)*XYM3!$C200+(drdp!H200+drdp!Q200)*XYM3!$D200))</f>
        <v>2.992574007669371E-18</v>
      </c>
      <c r="F200" s="20">
        <f>IF(D200="SING",0,Model!$W$29*((drdp!C200+drdp!L200)*XYM3!$B200+(drdp!F200+drdp!O200)*XYM3!$C200+(drdp!I200+drdp!R200)*XYM3!$D200))</f>
        <v>-8.0185778864537627E-19</v>
      </c>
      <c r="G200" s="20">
        <f>IF(D200="SING",0,Model!$W$29*((drdp!D200+drdp!M200)*XYM3!$B200+(drdp!G200+drdp!P200)*XYM3!$C200+(drdp!J200+drdp!S200)*XYM3!$D200))</f>
        <v>-8.301442686608609E-19</v>
      </c>
      <c r="H200" s="18">
        <f>IF(D200="SING",(Wellpath!K200-Wellpath!K199)/2*Model!$W$29,Model!$W$29*((drdp!B200)*XYM3!$B200+(drdp!E200)*XYM3!$C200+(drdp!H200)*XYM3!$D200))</f>
        <v>1.4962870038346855E-18</v>
      </c>
      <c r="I200" s="18">
        <f>IF(D200="SING",0,Model!$W$29*((drdp!C200)*XYM3!$B200+(drdp!F200)*XYM3!$C200+(drdp!I200)*XYM3!$D200))</f>
        <v>-4.0092889432268814E-19</v>
      </c>
      <c r="J200" s="18">
        <f>IF(D200="SING",0,Model!$W$29*((drdp!D200)*XYM3!$B200+(drdp!G200)*XYM3!$C200+(drdp!J200)*XYM3!$D200))</f>
        <v>-4.1507213433043045E-19</v>
      </c>
      <c r="K200" s="21">
        <f>SUM(E$3:E199)+H200</f>
        <v>6.0127952391101829</v>
      </c>
      <c r="L200" s="21">
        <f>SUM(F$3:F199)+I200</f>
        <v>-0.39658260540513096</v>
      </c>
      <c r="M200" s="21">
        <f>SUM(G$3:G199)+J200</f>
        <v>-0.76465666173399471</v>
      </c>
      <c r="N200" s="19">
        <f t="shared" si="19"/>
        <v>36.153706587466083</v>
      </c>
      <c r="O200" s="19">
        <f t="shared" si="20"/>
        <v>0.15727776290992182</v>
      </c>
      <c r="P200" s="19">
        <f t="shared" si="21"/>
        <v>0.58469981033417684</v>
      </c>
      <c r="Q200" s="19">
        <f t="shared" si="22"/>
        <v>-2.3845700016938838</v>
      </c>
      <c r="R200" s="19">
        <f t="shared" si="23"/>
        <v>-4.597723935228049</v>
      </c>
      <c r="S200" s="19">
        <f t="shared" si="24"/>
        <v>0.30324953115085751</v>
      </c>
    </row>
    <row r="201" spans="1:19" x14ac:dyDescent="0.25">
      <c r="A201" s="26">
        <f>Wellpath!E201</f>
        <v>5940</v>
      </c>
      <c r="B201" s="22">
        <v>0</v>
      </c>
      <c r="C201" s="22">
        <f>ABS(COS(Wellpath!$L201))*COS(Wellpath!$M201)</f>
        <v>1.5854587660413886E-17</v>
      </c>
      <c r="D201" s="22">
        <f>IF(ABS(Wellpath!$L201)&lt;VerticalInc,"SING",-ABS(COS(Wellpath!$L201))*SIN(Wellpath!$M201)/SIN(Wellpath!$L201))</f>
        <v>-5.9170126681719203E-17</v>
      </c>
      <c r="E201" s="20">
        <f>IF(D201="SING",(Wellpath!K202-Wellpath!K200)/2*Model!$W$29,Model!$W$29*((drdp!B201+drdp!K201)*XYM3!$B201+(drdp!E201+drdp!N201)*XYM3!$C201+(drdp!H201+drdp!Q201)*XYM3!$D201))</f>
        <v>2.992574007669371E-18</v>
      </c>
      <c r="F201" s="20">
        <f>IF(D201="SING",0,Model!$W$29*((drdp!C201+drdp!L201)*XYM3!$B201+(drdp!F201+drdp!O201)*XYM3!$C201+(drdp!I201+drdp!R201)*XYM3!$D201))</f>
        <v>-8.0185778864537627E-19</v>
      </c>
      <c r="G201" s="20">
        <f>IF(D201="SING",0,Model!$W$29*((drdp!D201+drdp!M201)*XYM3!$B201+(drdp!G201+drdp!P201)*XYM3!$C201+(drdp!J201+drdp!S201)*XYM3!$D201))</f>
        <v>-8.301442686608609E-19</v>
      </c>
      <c r="H201" s="18">
        <f>IF(D201="SING",(Wellpath!K201-Wellpath!K200)/2*Model!$W$29,Model!$W$29*((drdp!B201)*XYM3!$B201+(drdp!E201)*XYM3!$C201+(drdp!H201)*XYM3!$D201))</f>
        <v>1.4962870038346855E-18</v>
      </c>
      <c r="I201" s="18">
        <f>IF(D201="SING",0,Model!$W$29*((drdp!C201)*XYM3!$B201+(drdp!F201)*XYM3!$C201+(drdp!I201)*XYM3!$D201))</f>
        <v>-4.0092889432268814E-19</v>
      </c>
      <c r="J201" s="18">
        <f>IF(D201="SING",0,Model!$W$29*((drdp!D201)*XYM3!$B201+(drdp!G201)*XYM3!$C201+(drdp!J201)*XYM3!$D201))</f>
        <v>-4.1507213433043045E-19</v>
      </c>
      <c r="K201" s="21">
        <f>SUM(E$3:E200)+H201</f>
        <v>6.0127952391101829</v>
      </c>
      <c r="L201" s="21">
        <f>SUM(F$3:F200)+I201</f>
        <v>-0.39658260540513096</v>
      </c>
      <c r="M201" s="21">
        <f>SUM(G$3:G200)+J201</f>
        <v>-0.76465666173399471</v>
      </c>
      <c r="N201" s="19">
        <f t="shared" si="19"/>
        <v>36.153706587466083</v>
      </c>
      <c r="O201" s="19">
        <f t="shared" si="20"/>
        <v>0.15727776290992182</v>
      </c>
      <c r="P201" s="19">
        <f t="shared" si="21"/>
        <v>0.58469981033417684</v>
      </c>
      <c r="Q201" s="19">
        <f t="shared" si="22"/>
        <v>-2.3845700016938838</v>
      </c>
      <c r="R201" s="19">
        <f t="shared" si="23"/>
        <v>-4.597723935228049</v>
      </c>
      <c r="S201" s="19">
        <f t="shared" si="24"/>
        <v>0.30324953115085751</v>
      </c>
    </row>
    <row r="202" spans="1:19" x14ac:dyDescent="0.25">
      <c r="A202" s="26">
        <f>Wellpath!E202</f>
        <v>5970</v>
      </c>
      <c r="B202" s="22">
        <v>0</v>
      </c>
      <c r="C202" s="22">
        <f>ABS(COS(Wellpath!$L202))*COS(Wellpath!$M202)</f>
        <v>1.5854587660413886E-17</v>
      </c>
      <c r="D202" s="22">
        <f>IF(ABS(Wellpath!$L202)&lt;VerticalInc,"SING",-ABS(COS(Wellpath!$L202))*SIN(Wellpath!$M202)/SIN(Wellpath!$L202))</f>
        <v>-5.9170126681719203E-17</v>
      </c>
      <c r="E202" s="20">
        <f>IF(D202="SING",(Wellpath!K203-Wellpath!K201)/2*Model!$W$29,Model!$W$29*((drdp!B202+drdp!K202)*XYM3!$B202+(drdp!E202+drdp!N202)*XYM3!$C202+(drdp!H202+drdp!Q202)*XYM3!$D202))</f>
        <v>2.992574007669371E-18</v>
      </c>
      <c r="F202" s="20">
        <f>IF(D202="SING",0,Model!$W$29*((drdp!C202+drdp!L202)*XYM3!$B202+(drdp!F202+drdp!O202)*XYM3!$C202+(drdp!I202+drdp!R202)*XYM3!$D202))</f>
        <v>-8.0185778864537627E-19</v>
      </c>
      <c r="G202" s="20">
        <f>IF(D202="SING",0,Model!$W$29*((drdp!D202+drdp!M202)*XYM3!$B202+(drdp!G202+drdp!P202)*XYM3!$C202+(drdp!J202+drdp!S202)*XYM3!$D202))</f>
        <v>-8.301442686608609E-19</v>
      </c>
      <c r="H202" s="18">
        <f>IF(D202="SING",(Wellpath!K202-Wellpath!K201)/2*Model!$W$29,Model!$W$29*((drdp!B202)*XYM3!$B202+(drdp!E202)*XYM3!$C202+(drdp!H202)*XYM3!$D202))</f>
        <v>1.4962870038346855E-18</v>
      </c>
      <c r="I202" s="18">
        <f>IF(D202="SING",0,Model!$W$29*((drdp!C202)*XYM3!$B202+(drdp!F202)*XYM3!$C202+(drdp!I202)*XYM3!$D202))</f>
        <v>-4.0092889432268814E-19</v>
      </c>
      <c r="J202" s="18">
        <f>IF(D202="SING",0,Model!$W$29*((drdp!D202)*XYM3!$B202+(drdp!G202)*XYM3!$C202+(drdp!J202)*XYM3!$D202))</f>
        <v>-4.1507213433043045E-19</v>
      </c>
      <c r="K202" s="21">
        <f>SUM(E$3:E201)+H202</f>
        <v>6.0127952391101829</v>
      </c>
      <c r="L202" s="21">
        <f>SUM(F$3:F201)+I202</f>
        <v>-0.39658260540513096</v>
      </c>
      <c r="M202" s="21">
        <f>SUM(G$3:G201)+J202</f>
        <v>-0.76465666173399471</v>
      </c>
      <c r="N202" s="19">
        <f t="shared" si="19"/>
        <v>36.153706587466083</v>
      </c>
      <c r="O202" s="19">
        <f t="shared" si="20"/>
        <v>0.15727776290992182</v>
      </c>
      <c r="P202" s="19">
        <f t="shared" si="21"/>
        <v>0.58469981033417684</v>
      </c>
      <c r="Q202" s="19">
        <f t="shared" si="22"/>
        <v>-2.3845700016938838</v>
      </c>
      <c r="R202" s="19">
        <f t="shared" si="23"/>
        <v>-4.597723935228049</v>
      </c>
      <c r="S202" s="19">
        <f t="shared" si="24"/>
        <v>0.30324953115085751</v>
      </c>
    </row>
    <row r="203" spans="1:19" x14ac:dyDescent="0.25">
      <c r="A203" s="26">
        <f>Wellpath!E203</f>
        <v>6000</v>
      </c>
      <c r="B203" s="22">
        <v>0</v>
      </c>
      <c r="C203" s="22">
        <f>ABS(COS(Wellpath!$L203))*COS(Wellpath!$M203)</f>
        <v>1.5854587660413886E-17</v>
      </c>
      <c r="D203" s="22">
        <f>IF(ABS(Wellpath!$L203)&lt;VerticalInc,"SING",-ABS(COS(Wellpath!$L203))*SIN(Wellpath!$M203)/SIN(Wellpath!$L203))</f>
        <v>-5.9170126681719203E-17</v>
      </c>
      <c r="E203" s="20">
        <f>IF(D203="SING",(Wellpath!K204-Wellpath!K202)/2*Model!$W$29,Model!$W$29*((drdp!B203+drdp!K203)*XYM3!$B203+(drdp!E203+drdp!N203)*XYM3!$C203+(drdp!H203+drdp!Q203)*XYM3!$D203))</f>
        <v>2.992574007669371E-18</v>
      </c>
      <c r="F203" s="20">
        <f>IF(D203="SING",0,Model!$W$29*((drdp!C203+drdp!L203)*XYM3!$B203+(drdp!F203+drdp!O203)*XYM3!$C203+(drdp!I203+drdp!R203)*XYM3!$D203))</f>
        <v>-8.0185778864537627E-19</v>
      </c>
      <c r="G203" s="20">
        <f>IF(D203="SING",0,Model!$W$29*((drdp!D203+drdp!M203)*XYM3!$B203+(drdp!G203+drdp!P203)*XYM3!$C203+(drdp!J203+drdp!S203)*XYM3!$D203))</f>
        <v>-8.301442686608609E-19</v>
      </c>
      <c r="H203" s="18">
        <f>IF(D203="SING",(Wellpath!K203-Wellpath!K202)/2*Model!$W$29,Model!$W$29*((drdp!B203)*XYM3!$B203+(drdp!E203)*XYM3!$C203+(drdp!H203)*XYM3!$D203))</f>
        <v>1.4962870038346855E-18</v>
      </c>
      <c r="I203" s="18">
        <f>IF(D203="SING",0,Model!$W$29*((drdp!C203)*XYM3!$B203+(drdp!F203)*XYM3!$C203+(drdp!I203)*XYM3!$D203))</f>
        <v>-4.0092889432268814E-19</v>
      </c>
      <c r="J203" s="18">
        <f>IF(D203="SING",0,Model!$W$29*((drdp!D203)*XYM3!$B203+(drdp!G203)*XYM3!$C203+(drdp!J203)*XYM3!$D203))</f>
        <v>-4.1507213433043045E-19</v>
      </c>
      <c r="K203" s="21">
        <f>SUM(E$3:E202)+H203</f>
        <v>6.0127952391101829</v>
      </c>
      <c r="L203" s="21">
        <f>SUM(F$3:F202)+I203</f>
        <v>-0.39658260540513096</v>
      </c>
      <c r="M203" s="21">
        <f>SUM(G$3:G202)+J203</f>
        <v>-0.76465666173399471</v>
      </c>
      <c r="N203" s="19">
        <f t="shared" si="19"/>
        <v>36.153706587466083</v>
      </c>
      <c r="O203" s="19">
        <f t="shared" si="20"/>
        <v>0.15727776290992182</v>
      </c>
      <c r="P203" s="19">
        <f t="shared" si="21"/>
        <v>0.58469981033417684</v>
      </c>
      <c r="Q203" s="19">
        <f t="shared" si="22"/>
        <v>-2.3845700016938838</v>
      </c>
      <c r="R203" s="19">
        <f t="shared" si="23"/>
        <v>-4.597723935228049</v>
      </c>
      <c r="S203" s="19">
        <f t="shared" si="24"/>
        <v>0.30324953115085751</v>
      </c>
    </row>
    <row r="204" spans="1:19" x14ac:dyDescent="0.25">
      <c r="A204" s="26">
        <f>Wellpath!E204</f>
        <v>6030</v>
      </c>
      <c r="B204" s="22">
        <v>0</v>
      </c>
      <c r="C204" s="22">
        <f>ABS(COS(Wellpath!$L204))*COS(Wellpath!$M204)</f>
        <v>1.5854587660413886E-17</v>
      </c>
      <c r="D204" s="22">
        <f>IF(ABS(Wellpath!$L204)&lt;VerticalInc,"SING",-ABS(COS(Wellpath!$L204))*SIN(Wellpath!$M204)/SIN(Wellpath!$L204))</f>
        <v>-5.9170126681719203E-17</v>
      </c>
      <c r="E204" s="20">
        <f>IF(D204="SING",(Wellpath!K205-Wellpath!K203)/2*Model!$W$29,Model!$W$29*((drdp!B204+drdp!K204)*XYM3!$B204+(drdp!E204+drdp!N204)*XYM3!$C204+(drdp!H204+drdp!Q204)*XYM3!$D204))</f>
        <v>2.992574007669371E-18</v>
      </c>
      <c r="F204" s="20">
        <f>IF(D204="SING",0,Model!$W$29*((drdp!C204+drdp!L204)*XYM3!$B204+(drdp!F204+drdp!O204)*XYM3!$C204+(drdp!I204+drdp!R204)*XYM3!$D204))</f>
        <v>-8.0185778864537627E-19</v>
      </c>
      <c r="G204" s="20">
        <f>IF(D204="SING",0,Model!$W$29*((drdp!D204+drdp!M204)*XYM3!$B204+(drdp!G204+drdp!P204)*XYM3!$C204+(drdp!J204+drdp!S204)*XYM3!$D204))</f>
        <v>-8.301442686608609E-19</v>
      </c>
      <c r="H204" s="18">
        <f>IF(D204="SING",(Wellpath!K204-Wellpath!K203)/2*Model!$W$29,Model!$W$29*((drdp!B204)*XYM3!$B204+(drdp!E204)*XYM3!$C204+(drdp!H204)*XYM3!$D204))</f>
        <v>1.4962870038346855E-18</v>
      </c>
      <c r="I204" s="18">
        <f>IF(D204="SING",0,Model!$W$29*((drdp!C204)*XYM3!$B204+(drdp!F204)*XYM3!$C204+(drdp!I204)*XYM3!$D204))</f>
        <v>-4.0092889432268814E-19</v>
      </c>
      <c r="J204" s="18">
        <f>IF(D204="SING",0,Model!$W$29*((drdp!D204)*XYM3!$B204+(drdp!G204)*XYM3!$C204+(drdp!J204)*XYM3!$D204))</f>
        <v>-4.1507213433043045E-19</v>
      </c>
      <c r="K204" s="21">
        <f>SUM(E$3:E203)+H204</f>
        <v>6.0127952391101829</v>
      </c>
      <c r="L204" s="21">
        <f>SUM(F$3:F203)+I204</f>
        <v>-0.39658260540513096</v>
      </c>
      <c r="M204" s="21">
        <f>SUM(G$3:G203)+J204</f>
        <v>-0.76465666173399471</v>
      </c>
      <c r="N204" s="19">
        <f t="shared" si="19"/>
        <v>36.153706587466083</v>
      </c>
      <c r="O204" s="19">
        <f t="shared" si="20"/>
        <v>0.15727776290992182</v>
      </c>
      <c r="P204" s="19">
        <f t="shared" si="21"/>
        <v>0.58469981033417684</v>
      </c>
      <c r="Q204" s="19">
        <f t="shared" si="22"/>
        <v>-2.3845700016938838</v>
      </c>
      <c r="R204" s="19">
        <f t="shared" si="23"/>
        <v>-4.597723935228049</v>
      </c>
      <c r="S204" s="19">
        <f t="shared" si="24"/>
        <v>0.30324953115085751</v>
      </c>
    </row>
    <row r="205" spans="1:19" x14ac:dyDescent="0.25">
      <c r="A205" s="26">
        <f>Wellpath!E205</f>
        <v>6060</v>
      </c>
      <c r="B205" s="22">
        <v>0</v>
      </c>
      <c r="C205" s="22">
        <f>ABS(COS(Wellpath!$L205))*COS(Wellpath!$M205)</f>
        <v>1.5854587660413886E-17</v>
      </c>
      <c r="D205" s="22">
        <f>IF(ABS(Wellpath!$L205)&lt;VerticalInc,"SING",-ABS(COS(Wellpath!$L205))*SIN(Wellpath!$M205)/SIN(Wellpath!$L205))</f>
        <v>-5.9170126681719203E-17</v>
      </c>
      <c r="E205" s="20">
        <f>IF(D205="SING",(Wellpath!K206-Wellpath!K204)/2*Model!$W$29,Model!$W$29*((drdp!B205+drdp!K205)*XYM3!$B205+(drdp!E205+drdp!N205)*XYM3!$C205+(drdp!H205+drdp!Q205)*XYM3!$D205))</f>
        <v>2.992574007669371E-18</v>
      </c>
      <c r="F205" s="20">
        <f>IF(D205="SING",0,Model!$W$29*((drdp!C205+drdp!L205)*XYM3!$B205+(drdp!F205+drdp!O205)*XYM3!$C205+(drdp!I205+drdp!R205)*XYM3!$D205))</f>
        <v>-8.0185778864537627E-19</v>
      </c>
      <c r="G205" s="20">
        <f>IF(D205="SING",0,Model!$W$29*((drdp!D205+drdp!M205)*XYM3!$B205+(drdp!G205+drdp!P205)*XYM3!$C205+(drdp!J205+drdp!S205)*XYM3!$D205))</f>
        <v>-8.301442686608609E-19</v>
      </c>
      <c r="H205" s="18">
        <f>IF(D205="SING",(Wellpath!K205-Wellpath!K204)/2*Model!$W$29,Model!$W$29*((drdp!B205)*XYM3!$B205+(drdp!E205)*XYM3!$C205+(drdp!H205)*XYM3!$D205))</f>
        <v>1.4962870038346855E-18</v>
      </c>
      <c r="I205" s="18">
        <f>IF(D205="SING",0,Model!$W$29*((drdp!C205)*XYM3!$B205+(drdp!F205)*XYM3!$C205+(drdp!I205)*XYM3!$D205))</f>
        <v>-4.0092889432268814E-19</v>
      </c>
      <c r="J205" s="18">
        <f>IF(D205="SING",0,Model!$W$29*((drdp!D205)*XYM3!$B205+(drdp!G205)*XYM3!$C205+(drdp!J205)*XYM3!$D205))</f>
        <v>-4.1507213433043045E-19</v>
      </c>
      <c r="K205" s="21">
        <f>SUM(E$3:E204)+H205</f>
        <v>6.0127952391101829</v>
      </c>
      <c r="L205" s="21">
        <f>SUM(F$3:F204)+I205</f>
        <v>-0.39658260540513096</v>
      </c>
      <c r="M205" s="21">
        <f>SUM(G$3:G204)+J205</f>
        <v>-0.76465666173399471</v>
      </c>
      <c r="N205" s="19">
        <f t="shared" si="19"/>
        <v>36.153706587466083</v>
      </c>
      <c r="O205" s="19">
        <f t="shared" si="20"/>
        <v>0.15727776290992182</v>
      </c>
      <c r="P205" s="19">
        <f t="shared" si="21"/>
        <v>0.58469981033417684</v>
      </c>
      <c r="Q205" s="19">
        <f t="shared" si="22"/>
        <v>-2.3845700016938838</v>
      </c>
      <c r="R205" s="19">
        <f t="shared" si="23"/>
        <v>-4.597723935228049</v>
      </c>
      <c r="S205" s="19">
        <f t="shared" si="24"/>
        <v>0.30324953115085751</v>
      </c>
    </row>
    <row r="206" spans="1:19" x14ac:dyDescent="0.25">
      <c r="A206" s="26">
        <f>Wellpath!E206</f>
        <v>6090</v>
      </c>
      <c r="B206" s="22">
        <v>0</v>
      </c>
      <c r="C206" s="22">
        <f>ABS(COS(Wellpath!$L206))*COS(Wellpath!$M206)</f>
        <v>1.5854587660413886E-17</v>
      </c>
      <c r="D206" s="22">
        <f>IF(ABS(Wellpath!$L206)&lt;VerticalInc,"SING",-ABS(COS(Wellpath!$L206))*SIN(Wellpath!$M206)/SIN(Wellpath!$L206))</f>
        <v>-5.9170126681719203E-17</v>
      </c>
      <c r="E206" s="20">
        <f>IF(D206="SING",(Wellpath!K207-Wellpath!K205)/2*Model!$W$29,Model!$W$29*((drdp!B206+drdp!K206)*XYM3!$B206+(drdp!E206+drdp!N206)*XYM3!$C206+(drdp!H206+drdp!Q206)*XYM3!$D206))</f>
        <v>2.992574007669371E-18</v>
      </c>
      <c r="F206" s="20">
        <f>IF(D206="SING",0,Model!$W$29*((drdp!C206+drdp!L206)*XYM3!$B206+(drdp!F206+drdp!O206)*XYM3!$C206+(drdp!I206+drdp!R206)*XYM3!$D206))</f>
        <v>-8.0185778864537627E-19</v>
      </c>
      <c r="G206" s="20">
        <f>IF(D206="SING",0,Model!$W$29*((drdp!D206+drdp!M206)*XYM3!$B206+(drdp!G206+drdp!P206)*XYM3!$C206+(drdp!J206+drdp!S206)*XYM3!$D206))</f>
        <v>-8.301442686608609E-19</v>
      </c>
      <c r="H206" s="18">
        <f>IF(D206="SING",(Wellpath!K206-Wellpath!K205)/2*Model!$W$29,Model!$W$29*((drdp!B206)*XYM3!$B206+(drdp!E206)*XYM3!$C206+(drdp!H206)*XYM3!$D206))</f>
        <v>1.4962870038346855E-18</v>
      </c>
      <c r="I206" s="18">
        <f>IF(D206="SING",0,Model!$W$29*((drdp!C206)*XYM3!$B206+(drdp!F206)*XYM3!$C206+(drdp!I206)*XYM3!$D206))</f>
        <v>-4.0092889432268814E-19</v>
      </c>
      <c r="J206" s="18">
        <f>IF(D206="SING",0,Model!$W$29*((drdp!D206)*XYM3!$B206+(drdp!G206)*XYM3!$C206+(drdp!J206)*XYM3!$D206))</f>
        <v>-4.1507213433043045E-19</v>
      </c>
      <c r="K206" s="21">
        <f>SUM(E$3:E205)+H206</f>
        <v>6.0127952391101829</v>
      </c>
      <c r="L206" s="21">
        <f>SUM(F$3:F205)+I206</f>
        <v>-0.39658260540513096</v>
      </c>
      <c r="M206" s="21">
        <f>SUM(G$3:G205)+J206</f>
        <v>-0.76465666173399471</v>
      </c>
      <c r="N206" s="19">
        <f t="shared" si="19"/>
        <v>36.153706587466083</v>
      </c>
      <c r="O206" s="19">
        <f t="shared" si="20"/>
        <v>0.15727776290992182</v>
      </c>
      <c r="P206" s="19">
        <f t="shared" si="21"/>
        <v>0.58469981033417684</v>
      </c>
      <c r="Q206" s="19">
        <f t="shared" si="22"/>
        <v>-2.3845700016938838</v>
      </c>
      <c r="R206" s="19">
        <f t="shared" si="23"/>
        <v>-4.597723935228049</v>
      </c>
      <c r="S206" s="19">
        <f t="shared" si="24"/>
        <v>0.30324953115085751</v>
      </c>
    </row>
    <row r="207" spans="1:19" x14ac:dyDescent="0.25">
      <c r="A207" s="26">
        <f>Wellpath!E207</f>
        <v>6120</v>
      </c>
      <c r="B207" s="22">
        <v>0</v>
      </c>
      <c r="C207" s="22">
        <f>ABS(COS(Wellpath!$L207))*COS(Wellpath!$M207)</f>
        <v>1.5854587660413886E-17</v>
      </c>
      <c r="D207" s="22">
        <f>IF(ABS(Wellpath!$L207)&lt;VerticalInc,"SING",-ABS(COS(Wellpath!$L207))*SIN(Wellpath!$M207)/SIN(Wellpath!$L207))</f>
        <v>-5.9170126681719203E-17</v>
      </c>
      <c r="E207" s="20">
        <f>IF(D207="SING",(Wellpath!K208-Wellpath!K206)/2*Model!$W$29,Model!$W$29*((drdp!B207+drdp!K207)*XYM3!$B207+(drdp!E207+drdp!N207)*XYM3!$C207+(drdp!H207+drdp!Q207)*XYM3!$D207))</f>
        <v>2.992574007669371E-18</v>
      </c>
      <c r="F207" s="20">
        <f>IF(D207="SING",0,Model!$W$29*((drdp!C207+drdp!L207)*XYM3!$B207+(drdp!F207+drdp!O207)*XYM3!$C207+(drdp!I207+drdp!R207)*XYM3!$D207))</f>
        <v>-8.0185778864537627E-19</v>
      </c>
      <c r="G207" s="20">
        <f>IF(D207="SING",0,Model!$W$29*((drdp!D207+drdp!M207)*XYM3!$B207+(drdp!G207+drdp!P207)*XYM3!$C207+(drdp!J207+drdp!S207)*XYM3!$D207))</f>
        <v>-8.301442686608609E-19</v>
      </c>
      <c r="H207" s="18">
        <f>IF(D207="SING",(Wellpath!K207-Wellpath!K206)/2*Model!$W$29,Model!$W$29*((drdp!B207)*XYM3!$B207+(drdp!E207)*XYM3!$C207+(drdp!H207)*XYM3!$D207))</f>
        <v>1.4962870038346855E-18</v>
      </c>
      <c r="I207" s="18">
        <f>IF(D207="SING",0,Model!$W$29*((drdp!C207)*XYM3!$B207+(drdp!F207)*XYM3!$C207+(drdp!I207)*XYM3!$D207))</f>
        <v>-4.0092889432268814E-19</v>
      </c>
      <c r="J207" s="18">
        <f>IF(D207="SING",0,Model!$W$29*((drdp!D207)*XYM3!$B207+(drdp!G207)*XYM3!$C207+(drdp!J207)*XYM3!$D207))</f>
        <v>-4.1507213433043045E-19</v>
      </c>
      <c r="K207" s="21">
        <f>SUM(E$3:E206)+H207</f>
        <v>6.0127952391101829</v>
      </c>
      <c r="L207" s="21">
        <f>SUM(F$3:F206)+I207</f>
        <v>-0.39658260540513096</v>
      </c>
      <c r="M207" s="21">
        <f>SUM(G$3:G206)+J207</f>
        <v>-0.76465666173399471</v>
      </c>
      <c r="N207" s="19">
        <f t="shared" si="19"/>
        <v>36.153706587466083</v>
      </c>
      <c r="O207" s="19">
        <f t="shared" si="20"/>
        <v>0.15727776290992182</v>
      </c>
      <c r="P207" s="19">
        <f t="shared" si="21"/>
        <v>0.58469981033417684</v>
      </c>
      <c r="Q207" s="19">
        <f t="shared" si="22"/>
        <v>-2.3845700016938838</v>
      </c>
      <c r="R207" s="19">
        <f t="shared" si="23"/>
        <v>-4.597723935228049</v>
      </c>
      <c r="S207" s="19">
        <f t="shared" si="24"/>
        <v>0.30324953115085751</v>
      </c>
    </row>
    <row r="208" spans="1:19" x14ac:dyDescent="0.25">
      <c r="A208" s="26">
        <f>Wellpath!E208</f>
        <v>6150</v>
      </c>
      <c r="B208" s="22">
        <v>0</v>
      </c>
      <c r="C208" s="22">
        <f>ABS(COS(Wellpath!$L208))*COS(Wellpath!$M208)</f>
        <v>1.5854587660413886E-17</v>
      </c>
      <c r="D208" s="22">
        <f>IF(ABS(Wellpath!$L208)&lt;VerticalInc,"SING",-ABS(COS(Wellpath!$L208))*SIN(Wellpath!$M208)/SIN(Wellpath!$L208))</f>
        <v>-5.9170126681719203E-17</v>
      </c>
      <c r="E208" s="20">
        <f>IF(D208="SING",(Wellpath!K209-Wellpath!K207)/2*Model!$W$29,Model!$W$29*((drdp!B208+drdp!K208)*XYM3!$B208+(drdp!E208+drdp!N208)*XYM3!$C208+(drdp!H208+drdp!Q208)*XYM3!$D208))</f>
        <v>2.992574007669371E-18</v>
      </c>
      <c r="F208" s="20">
        <f>IF(D208="SING",0,Model!$W$29*((drdp!C208+drdp!L208)*XYM3!$B208+(drdp!F208+drdp!O208)*XYM3!$C208+(drdp!I208+drdp!R208)*XYM3!$D208))</f>
        <v>-8.0185778864537627E-19</v>
      </c>
      <c r="G208" s="20">
        <f>IF(D208="SING",0,Model!$W$29*((drdp!D208+drdp!M208)*XYM3!$B208+(drdp!G208+drdp!P208)*XYM3!$C208+(drdp!J208+drdp!S208)*XYM3!$D208))</f>
        <v>-8.301442686608609E-19</v>
      </c>
      <c r="H208" s="18">
        <f>IF(D208="SING",(Wellpath!K208-Wellpath!K207)/2*Model!$W$29,Model!$W$29*((drdp!B208)*XYM3!$B208+(drdp!E208)*XYM3!$C208+(drdp!H208)*XYM3!$D208))</f>
        <v>1.4962870038346855E-18</v>
      </c>
      <c r="I208" s="18">
        <f>IF(D208="SING",0,Model!$W$29*((drdp!C208)*XYM3!$B208+(drdp!F208)*XYM3!$C208+(drdp!I208)*XYM3!$D208))</f>
        <v>-4.0092889432268814E-19</v>
      </c>
      <c r="J208" s="18">
        <f>IF(D208="SING",0,Model!$W$29*((drdp!D208)*XYM3!$B208+(drdp!G208)*XYM3!$C208+(drdp!J208)*XYM3!$D208))</f>
        <v>-4.1507213433043045E-19</v>
      </c>
      <c r="K208" s="21">
        <f>SUM(E$3:E207)+H208</f>
        <v>6.0127952391101829</v>
      </c>
      <c r="L208" s="21">
        <f>SUM(F$3:F207)+I208</f>
        <v>-0.39658260540513096</v>
      </c>
      <c r="M208" s="21">
        <f>SUM(G$3:G207)+J208</f>
        <v>-0.76465666173399471</v>
      </c>
      <c r="N208" s="19">
        <f t="shared" si="19"/>
        <v>36.153706587466083</v>
      </c>
      <c r="O208" s="19">
        <f t="shared" si="20"/>
        <v>0.15727776290992182</v>
      </c>
      <c r="P208" s="19">
        <f t="shared" si="21"/>
        <v>0.58469981033417684</v>
      </c>
      <c r="Q208" s="19">
        <f t="shared" si="22"/>
        <v>-2.3845700016938838</v>
      </c>
      <c r="R208" s="19">
        <f t="shared" si="23"/>
        <v>-4.597723935228049</v>
      </c>
      <c r="S208" s="19">
        <f t="shared" si="24"/>
        <v>0.30324953115085751</v>
      </c>
    </row>
    <row r="209" spans="1:19" x14ac:dyDescent="0.25">
      <c r="A209" s="26">
        <f>Wellpath!E209</f>
        <v>6180</v>
      </c>
      <c r="B209" s="22">
        <v>0</v>
      </c>
      <c r="C209" s="22">
        <f>ABS(COS(Wellpath!$L209))*COS(Wellpath!$M209)</f>
        <v>1.5854587660413886E-17</v>
      </c>
      <c r="D209" s="22">
        <f>IF(ABS(Wellpath!$L209)&lt;VerticalInc,"SING",-ABS(COS(Wellpath!$L209))*SIN(Wellpath!$M209)/SIN(Wellpath!$L209))</f>
        <v>-5.9170126681719203E-17</v>
      </c>
      <c r="E209" s="20">
        <f>IF(D209="SING",(Wellpath!K210-Wellpath!K208)/2*Model!$W$29,Model!$W$29*((drdp!B209+drdp!K209)*XYM3!$B209+(drdp!E209+drdp!N209)*XYM3!$C209+(drdp!H209+drdp!Q209)*XYM3!$D209))</f>
        <v>2.992574007669371E-18</v>
      </c>
      <c r="F209" s="20">
        <f>IF(D209="SING",0,Model!$W$29*((drdp!C209+drdp!L209)*XYM3!$B209+(drdp!F209+drdp!O209)*XYM3!$C209+(drdp!I209+drdp!R209)*XYM3!$D209))</f>
        <v>-8.0185778864537627E-19</v>
      </c>
      <c r="G209" s="20">
        <f>IF(D209="SING",0,Model!$W$29*((drdp!D209+drdp!M209)*XYM3!$B209+(drdp!G209+drdp!P209)*XYM3!$C209+(drdp!J209+drdp!S209)*XYM3!$D209))</f>
        <v>-8.301442686608609E-19</v>
      </c>
      <c r="H209" s="18">
        <f>IF(D209="SING",(Wellpath!K209-Wellpath!K208)/2*Model!$W$29,Model!$W$29*((drdp!B209)*XYM3!$B209+(drdp!E209)*XYM3!$C209+(drdp!H209)*XYM3!$D209))</f>
        <v>1.4962870038346855E-18</v>
      </c>
      <c r="I209" s="18">
        <f>IF(D209="SING",0,Model!$W$29*((drdp!C209)*XYM3!$B209+(drdp!F209)*XYM3!$C209+(drdp!I209)*XYM3!$D209))</f>
        <v>-4.0092889432268814E-19</v>
      </c>
      <c r="J209" s="18">
        <f>IF(D209="SING",0,Model!$W$29*((drdp!D209)*XYM3!$B209+(drdp!G209)*XYM3!$C209+(drdp!J209)*XYM3!$D209))</f>
        <v>-4.1507213433043045E-19</v>
      </c>
      <c r="K209" s="21">
        <f>SUM(E$3:E208)+H209</f>
        <v>6.0127952391101829</v>
      </c>
      <c r="L209" s="21">
        <f>SUM(F$3:F208)+I209</f>
        <v>-0.39658260540513096</v>
      </c>
      <c r="M209" s="21">
        <f>SUM(G$3:G208)+J209</f>
        <v>-0.76465666173399471</v>
      </c>
      <c r="N209" s="19">
        <f t="shared" si="19"/>
        <v>36.153706587466083</v>
      </c>
      <c r="O209" s="19">
        <f t="shared" si="20"/>
        <v>0.15727776290992182</v>
      </c>
      <c r="P209" s="19">
        <f t="shared" si="21"/>
        <v>0.58469981033417684</v>
      </c>
      <c r="Q209" s="19">
        <f t="shared" si="22"/>
        <v>-2.3845700016938838</v>
      </c>
      <c r="R209" s="19">
        <f t="shared" si="23"/>
        <v>-4.597723935228049</v>
      </c>
      <c r="S209" s="19">
        <f t="shared" si="24"/>
        <v>0.30324953115085751</v>
      </c>
    </row>
    <row r="210" spans="1:19" x14ac:dyDescent="0.25">
      <c r="A210" s="26">
        <f>Wellpath!E210</f>
        <v>6210</v>
      </c>
      <c r="B210" s="22">
        <v>0</v>
      </c>
      <c r="C210" s="22">
        <f>ABS(COS(Wellpath!$L210))*COS(Wellpath!$M210)</f>
        <v>1.5854587660413886E-17</v>
      </c>
      <c r="D210" s="22">
        <f>IF(ABS(Wellpath!$L210)&lt;VerticalInc,"SING",-ABS(COS(Wellpath!$L210))*SIN(Wellpath!$M210)/SIN(Wellpath!$L210))</f>
        <v>-5.9170126681719203E-17</v>
      </c>
      <c r="E210" s="20">
        <f>IF(D210="SING",(Wellpath!K211-Wellpath!K209)/2*Model!$W$29,Model!$W$29*((drdp!B210+drdp!K210)*XYM3!$B210+(drdp!E210+drdp!N210)*XYM3!$C210+(drdp!H210+drdp!Q210)*XYM3!$D210))</f>
        <v>2.992574007669371E-18</v>
      </c>
      <c r="F210" s="20">
        <f>IF(D210="SING",0,Model!$W$29*((drdp!C210+drdp!L210)*XYM3!$B210+(drdp!F210+drdp!O210)*XYM3!$C210+(drdp!I210+drdp!R210)*XYM3!$D210))</f>
        <v>-8.0185778864537627E-19</v>
      </c>
      <c r="G210" s="20">
        <f>IF(D210="SING",0,Model!$W$29*((drdp!D210+drdp!M210)*XYM3!$B210+(drdp!G210+drdp!P210)*XYM3!$C210+(drdp!J210+drdp!S210)*XYM3!$D210))</f>
        <v>-8.301442686608609E-19</v>
      </c>
      <c r="H210" s="18">
        <f>IF(D210="SING",(Wellpath!K210-Wellpath!K209)/2*Model!$W$29,Model!$W$29*((drdp!B210)*XYM3!$B210+(drdp!E210)*XYM3!$C210+(drdp!H210)*XYM3!$D210))</f>
        <v>1.4962870038346855E-18</v>
      </c>
      <c r="I210" s="18">
        <f>IF(D210="SING",0,Model!$W$29*((drdp!C210)*XYM3!$B210+(drdp!F210)*XYM3!$C210+(drdp!I210)*XYM3!$D210))</f>
        <v>-4.0092889432268814E-19</v>
      </c>
      <c r="J210" s="18">
        <f>IF(D210="SING",0,Model!$W$29*((drdp!D210)*XYM3!$B210+(drdp!G210)*XYM3!$C210+(drdp!J210)*XYM3!$D210))</f>
        <v>-4.1507213433043045E-19</v>
      </c>
      <c r="K210" s="21">
        <f>SUM(E$3:E209)+H210</f>
        <v>6.0127952391101829</v>
      </c>
      <c r="L210" s="21">
        <f>SUM(F$3:F209)+I210</f>
        <v>-0.39658260540513096</v>
      </c>
      <c r="M210" s="21">
        <f>SUM(G$3:G209)+J210</f>
        <v>-0.76465666173399471</v>
      </c>
      <c r="N210" s="19">
        <f t="shared" si="19"/>
        <v>36.153706587466083</v>
      </c>
      <c r="O210" s="19">
        <f t="shared" si="20"/>
        <v>0.15727776290992182</v>
      </c>
      <c r="P210" s="19">
        <f t="shared" si="21"/>
        <v>0.58469981033417684</v>
      </c>
      <c r="Q210" s="19">
        <f t="shared" si="22"/>
        <v>-2.3845700016938838</v>
      </c>
      <c r="R210" s="19">
        <f t="shared" si="23"/>
        <v>-4.597723935228049</v>
      </c>
      <c r="S210" s="19">
        <f t="shared" si="24"/>
        <v>0.30324953115085751</v>
      </c>
    </row>
    <row r="211" spans="1:19" x14ac:dyDescent="0.25">
      <c r="A211" s="26">
        <f>Wellpath!E211</f>
        <v>6240</v>
      </c>
      <c r="B211" s="22">
        <v>0</v>
      </c>
      <c r="C211" s="22">
        <f>ABS(COS(Wellpath!$L211))*COS(Wellpath!$M211)</f>
        <v>1.5854587660413886E-17</v>
      </c>
      <c r="D211" s="22">
        <f>IF(ABS(Wellpath!$L211)&lt;VerticalInc,"SING",-ABS(COS(Wellpath!$L211))*SIN(Wellpath!$M211)/SIN(Wellpath!$L211))</f>
        <v>-5.9170126681719203E-17</v>
      </c>
      <c r="E211" s="20">
        <f>IF(D211="SING",(Wellpath!K212-Wellpath!K210)/2*Model!$W$29,Model!$W$29*((drdp!B211+drdp!K211)*XYM3!$B211+(drdp!E211+drdp!N211)*XYM3!$C211+(drdp!H211+drdp!Q211)*XYM3!$D211))</f>
        <v>2.992574007669371E-18</v>
      </c>
      <c r="F211" s="20">
        <f>IF(D211="SING",0,Model!$W$29*((drdp!C211+drdp!L211)*XYM3!$B211+(drdp!F211+drdp!O211)*XYM3!$C211+(drdp!I211+drdp!R211)*XYM3!$D211))</f>
        <v>-8.0185778864537627E-19</v>
      </c>
      <c r="G211" s="20">
        <f>IF(D211="SING",0,Model!$W$29*((drdp!D211+drdp!M211)*XYM3!$B211+(drdp!G211+drdp!P211)*XYM3!$C211+(drdp!J211+drdp!S211)*XYM3!$D211))</f>
        <v>-8.301442686608609E-19</v>
      </c>
      <c r="H211" s="18">
        <f>IF(D211="SING",(Wellpath!K211-Wellpath!K210)/2*Model!$W$29,Model!$W$29*((drdp!B211)*XYM3!$B211+(drdp!E211)*XYM3!$C211+(drdp!H211)*XYM3!$D211))</f>
        <v>1.4962870038346855E-18</v>
      </c>
      <c r="I211" s="18">
        <f>IF(D211="SING",0,Model!$W$29*((drdp!C211)*XYM3!$B211+(drdp!F211)*XYM3!$C211+(drdp!I211)*XYM3!$D211))</f>
        <v>-4.0092889432268814E-19</v>
      </c>
      <c r="J211" s="18">
        <f>IF(D211="SING",0,Model!$W$29*((drdp!D211)*XYM3!$B211+(drdp!G211)*XYM3!$C211+(drdp!J211)*XYM3!$D211))</f>
        <v>-4.1507213433043045E-19</v>
      </c>
      <c r="K211" s="21">
        <f>SUM(E$3:E210)+H211</f>
        <v>6.0127952391101829</v>
      </c>
      <c r="L211" s="21">
        <f>SUM(F$3:F210)+I211</f>
        <v>-0.39658260540513096</v>
      </c>
      <c r="M211" s="21">
        <f>SUM(G$3:G210)+J211</f>
        <v>-0.76465666173399471</v>
      </c>
      <c r="N211" s="19">
        <f t="shared" si="19"/>
        <v>36.153706587466083</v>
      </c>
      <c r="O211" s="19">
        <f t="shared" si="20"/>
        <v>0.15727776290992182</v>
      </c>
      <c r="P211" s="19">
        <f t="shared" si="21"/>
        <v>0.58469981033417684</v>
      </c>
      <c r="Q211" s="19">
        <f t="shared" si="22"/>
        <v>-2.3845700016938838</v>
      </c>
      <c r="R211" s="19">
        <f t="shared" si="23"/>
        <v>-4.597723935228049</v>
      </c>
      <c r="S211" s="19">
        <f t="shared" si="24"/>
        <v>0.30324953115085751</v>
      </c>
    </row>
    <row r="212" spans="1:19" x14ac:dyDescent="0.25">
      <c r="A212" s="26">
        <f>Wellpath!E212</f>
        <v>6270</v>
      </c>
      <c r="B212" s="22">
        <v>0</v>
      </c>
      <c r="C212" s="22">
        <f>ABS(COS(Wellpath!$L212))*COS(Wellpath!$M212)</f>
        <v>1.5854587660413886E-17</v>
      </c>
      <c r="D212" s="22">
        <f>IF(ABS(Wellpath!$L212)&lt;VerticalInc,"SING",-ABS(COS(Wellpath!$L212))*SIN(Wellpath!$M212)/SIN(Wellpath!$L212))</f>
        <v>-5.9170126681719203E-17</v>
      </c>
      <c r="E212" s="20">
        <f>IF(D212="SING",(Wellpath!K213-Wellpath!K211)/2*Model!$W$29,Model!$W$29*((drdp!B212+drdp!K212)*XYM3!$B212+(drdp!E212+drdp!N212)*XYM3!$C212+(drdp!H212+drdp!Q212)*XYM3!$D212))</f>
        <v>2.992574007669371E-18</v>
      </c>
      <c r="F212" s="20">
        <f>IF(D212="SING",0,Model!$W$29*((drdp!C212+drdp!L212)*XYM3!$B212+(drdp!F212+drdp!O212)*XYM3!$C212+(drdp!I212+drdp!R212)*XYM3!$D212))</f>
        <v>-8.0185778864537627E-19</v>
      </c>
      <c r="G212" s="20">
        <f>IF(D212="SING",0,Model!$W$29*((drdp!D212+drdp!M212)*XYM3!$B212+(drdp!G212+drdp!P212)*XYM3!$C212+(drdp!J212+drdp!S212)*XYM3!$D212))</f>
        <v>-8.301442686608609E-19</v>
      </c>
      <c r="H212" s="18">
        <f>IF(D212="SING",(Wellpath!K212-Wellpath!K211)/2*Model!$W$29,Model!$W$29*((drdp!B212)*XYM3!$B212+(drdp!E212)*XYM3!$C212+(drdp!H212)*XYM3!$D212))</f>
        <v>1.4962870038346855E-18</v>
      </c>
      <c r="I212" s="18">
        <f>IF(D212="SING",0,Model!$W$29*((drdp!C212)*XYM3!$B212+(drdp!F212)*XYM3!$C212+(drdp!I212)*XYM3!$D212))</f>
        <v>-4.0092889432268814E-19</v>
      </c>
      <c r="J212" s="18">
        <f>IF(D212="SING",0,Model!$W$29*((drdp!D212)*XYM3!$B212+(drdp!G212)*XYM3!$C212+(drdp!J212)*XYM3!$D212))</f>
        <v>-4.1507213433043045E-19</v>
      </c>
      <c r="K212" s="21">
        <f>SUM(E$3:E211)+H212</f>
        <v>6.0127952391101829</v>
      </c>
      <c r="L212" s="21">
        <f>SUM(F$3:F211)+I212</f>
        <v>-0.39658260540513096</v>
      </c>
      <c r="M212" s="21">
        <f>SUM(G$3:G211)+J212</f>
        <v>-0.76465666173399471</v>
      </c>
      <c r="N212" s="19">
        <f t="shared" si="19"/>
        <v>36.153706587466083</v>
      </c>
      <c r="O212" s="19">
        <f t="shared" si="20"/>
        <v>0.15727776290992182</v>
      </c>
      <c r="P212" s="19">
        <f t="shared" si="21"/>
        <v>0.58469981033417684</v>
      </c>
      <c r="Q212" s="19">
        <f t="shared" si="22"/>
        <v>-2.3845700016938838</v>
      </c>
      <c r="R212" s="19">
        <f t="shared" si="23"/>
        <v>-4.597723935228049</v>
      </c>
      <c r="S212" s="19">
        <f t="shared" si="24"/>
        <v>0.30324953115085751</v>
      </c>
    </row>
    <row r="213" spans="1:19" x14ac:dyDescent="0.25">
      <c r="A213" s="26">
        <f>Wellpath!E213</f>
        <v>6300</v>
      </c>
      <c r="B213" s="22">
        <v>0</v>
      </c>
      <c r="C213" s="22">
        <f>ABS(COS(Wellpath!$L213))*COS(Wellpath!$M213)</f>
        <v>1.5854587660413886E-17</v>
      </c>
      <c r="D213" s="22">
        <f>IF(ABS(Wellpath!$L213)&lt;VerticalInc,"SING",-ABS(COS(Wellpath!$L213))*SIN(Wellpath!$M213)/SIN(Wellpath!$L213))</f>
        <v>-5.9170126681719203E-17</v>
      </c>
      <c r="E213" s="20">
        <f>IF(D213="SING",(Wellpath!K214-Wellpath!K212)/2*Model!$W$29,Model!$W$29*((drdp!B213+drdp!K213)*XYM3!$B213+(drdp!E213+drdp!N213)*XYM3!$C213+(drdp!H213+drdp!Q213)*XYM3!$D213))</f>
        <v>2.992574007669371E-18</v>
      </c>
      <c r="F213" s="20">
        <f>IF(D213="SING",0,Model!$W$29*((drdp!C213+drdp!L213)*XYM3!$B213+(drdp!F213+drdp!O213)*XYM3!$C213+(drdp!I213+drdp!R213)*XYM3!$D213))</f>
        <v>-8.0185778864537627E-19</v>
      </c>
      <c r="G213" s="20">
        <f>IF(D213="SING",0,Model!$W$29*((drdp!D213+drdp!M213)*XYM3!$B213+(drdp!G213+drdp!P213)*XYM3!$C213+(drdp!J213+drdp!S213)*XYM3!$D213))</f>
        <v>-8.301442686608609E-19</v>
      </c>
      <c r="H213" s="18">
        <f>IF(D213="SING",(Wellpath!K213-Wellpath!K212)/2*Model!$W$29,Model!$W$29*((drdp!B213)*XYM3!$B213+(drdp!E213)*XYM3!$C213+(drdp!H213)*XYM3!$D213))</f>
        <v>1.4962870038346855E-18</v>
      </c>
      <c r="I213" s="18">
        <f>IF(D213="SING",0,Model!$W$29*((drdp!C213)*XYM3!$B213+(drdp!F213)*XYM3!$C213+(drdp!I213)*XYM3!$D213))</f>
        <v>-4.0092889432268814E-19</v>
      </c>
      <c r="J213" s="18">
        <f>IF(D213="SING",0,Model!$W$29*((drdp!D213)*XYM3!$B213+(drdp!G213)*XYM3!$C213+(drdp!J213)*XYM3!$D213))</f>
        <v>-4.1507213433043045E-19</v>
      </c>
      <c r="K213" s="21">
        <f>SUM(E$3:E212)+H213</f>
        <v>6.0127952391101829</v>
      </c>
      <c r="L213" s="21">
        <f>SUM(F$3:F212)+I213</f>
        <v>-0.39658260540513096</v>
      </c>
      <c r="M213" s="21">
        <f>SUM(G$3:G212)+J213</f>
        <v>-0.76465666173399471</v>
      </c>
      <c r="N213" s="19">
        <f t="shared" si="19"/>
        <v>36.153706587466083</v>
      </c>
      <c r="O213" s="19">
        <f t="shared" si="20"/>
        <v>0.15727776290992182</v>
      </c>
      <c r="P213" s="19">
        <f t="shared" si="21"/>
        <v>0.58469981033417684</v>
      </c>
      <c r="Q213" s="19">
        <f t="shared" si="22"/>
        <v>-2.3845700016938838</v>
      </c>
      <c r="R213" s="19">
        <f t="shared" si="23"/>
        <v>-4.597723935228049</v>
      </c>
      <c r="S213" s="19">
        <f t="shared" si="24"/>
        <v>0.30324953115085751</v>
      </c>
    </row>
    <row r="214" spans="1:19" x14ac:dyDescent="0.25">
      <c r="A214" s="26">
        <f>Wellpath!E214</f>
        <v>6330</v>
      </c>
      <c r="B214" s="22">
        <v>0</v>
      </c>
      <c r="C214" s="22">
        <f>ABS(COS(Wellpath!$L214))*COS(Wellpath!$M214)</f>
        <v>1.5854587660413886E-17</v>
      </c>
      <c r="D214" s="22">
        <f>IF(ABS(Wellpath!$L214)&lt;VerticalInc,"SING",-ABS(COS(Wellpath!$L214))*SIN(Wellpath!$M214)/SIN(Wellpath!$L214))</f>
        <v>-5.9170126681719203E-17</v>
      </c>
      <c r="E214" s="20">
        <f>IF(D214="SING",(Wellpath!K215-Wellpath!K213)/2*Model!$W$29,Model!$W$29*((drdp!B214+drdp!K214)*XYM3!$B214+(drdp!E214+drdp!N214)*XYM3!$C214+(drdp!H214+drdp!Q214)*XYM3!$D214))</f>
        <v>2.992574007669371E-18</v>
      </c>
      <c r="F214" s="20">
        <f>IF(D214="SING",0,Model!$W$29*((drdp!C214+drdp!L214)*XYM3!$B214+(drdp!F214+drdp!O214)*XYM3!$C214+(drdp!I214+drdp!R214)*XYM3!$D214))</f>
        <v>-8.0185778864537627E-19</v>
      </c>
      <c r="G214" s="20">
        <f>IF(D214="SING",0,Model!$W$29*((drdp!D214+drdp!M214)*XYM3!$B214+(drdp!G214+drdp!P214)*XYM3!$C214+(drdp!J214+drdp!S214)*XYM3!$D214))</f>
        <v>-8.301442686608609E-19</v>
      </c>
      <c r="H214" s="18">
        <f>IF(D214="SING",(Wellpath!K214-Wellpath!K213)/2*Model!$W$29,Model!$W$29*((drdp!B214)*XYM3!$B214+(drdp!E214)*XYM3!$C214+(drdp!H214)*XYM3!$D214))</f>
        <v>1.4962870038346855E-18</v>
      </c>
      <c r="I214" s="18">
        <f>IF(D214="SING",0,Model!$W$29*((drdp!C214)*XYM3!$B214+(drdp!F214)*XYM3!$C214+(drdp!I214)*XYM3!$D214))</f>
        <v>-4.0092889432268814E-19</v>
      </c>
      <c r="J214" s="18">
        <f>IF(D214="SING",0,Model!$W$29*((drdp!D214)*XYM3!$B214+(drdp!G214)*XYM3!$C214+(drdp!J214)*XYM3!$D214))</f>
        <v>-4.1507213433043045E-19</v>
      </c>
      <c r="K214" s="21">
        <f>SUM(E$3:E213)+H214</f>
        <v>6.0127952391101829</v>
      </c>
      <c r="L214" s="21">
        <f>SUM(F$3:F213)+I214</f>
        <v>-0.39658260540513096</v>
      </c>
      <c r="M214" s="21">
        <f>SUM(G$3:G213)+J214</f>
        <v>-0.76465666173399471</v>
      </c>
      <c r="N214" s="19">
        <f t="shared" si="19"/>
        <v>36.153706587466083</v>
      </c>
      <c r="O214" s="19">
        <f t="shared" si="20"/>
        <v>0.15727776290992182</v>
      </c>
      <c r="P214" s="19">
        <f t="shared" si="21"/>
        <v>0.58469981033417684</v>
      </c>
      <c r="Q214" s="19">
        <f t="shared" si="22"/>
        <v>-2.3845700016938838</v>
      </c>
      <c r="R214" s="19">
        <f t="shared" si="23"/>
        <v>-4.597723935228049</v>
      </c>
      <c r="S214" s="19">
        <f t="shared" si="24"/>
        <v>0.30324953115085751</v>
      </c>
    </row>
    <row r="215" spans="1:19" x14ac:dyDescent="0.25">
      <c r="A215" s="26">
        <f>Wellpath!E215</f>
        <v>6360</v>
      </c>
      <c r="B215" s="22">
        <v>0</v>
      </c>
      <c r="C215" s="22">
        <f>ABS(COS(Wellpath!$L215))*COS(Wellpath!$M215)</f>
        <v>1.5854587660413886E-17</v>
      </c>
      <c r="D215" s="22">
        <f>IF(ABS(Wellpath!$L215)&lt;VerticalInc,"SING",-ABS(COS(Wellpath!$L215))*SIN(Wellpath!$M215)/SIN(Wellpath!$L215))</f>
        <v>-5.9170126681719203E-17</v>
      </c>
      <c r="E215" s="20">
        <f>IF(D215="SING",(Wellpath!K216-Wellpath!K214)/2*Model!$W$29,Model!$W$29*((drdp!B215+drdp!K215)*XYM3!$B215+(drdp!E215+drdp!N215)*XYM3!$C215+(drdp!H215+drdp!Q215)*XYM3!$D215))</f>
        <v>2.992574007669371E-18</v>
      </c>
      <c r="F215" s="20">
        <f>IF(D215="SING",0,Model!$W$29*((drdp!C215+drdp!L215)*XYM3!$B215+(drdp!F215+drdp!O215)*XYM3!$C215+(drdp!I215+drdp!R215)*XYM3!$D215))</f>
        <v>-8.0185778864537627E-19</v>
      </c>
      <c r="G215" s="20">
        <f>IF(D215="SING",0,Model!$W$29*((drdp!D215+drdp!M215)*XYM3!$B215+(drdp!G215+drdp!P215)*XYM3!$C215+(drdp!J215+drdp!S215)*XYM3!$D215))</f>
        <v>-8.301442686608609E-19</v>
      </c>
      <c r="H215" s="18">
        <f>IF(D215="SING",(Wellpath!K215-Wellpath!K214)/2*Model!$W$29,Model!$W$29*((drdp!B215)*XYM3!$B215+(drdp!E215)*XYM3!$C215+(drdp!H215)*XYM3!$D215))</f>
        <v>1.4962870038346855E-18</v>
      </c>
      <c r="I215" s="18">
        <f>IF(D215="SING",0,Model!$W$29*((drdp!C215)*XYM3!$B215+(drdp!F215)*XYM3!$C215+(drdp!I215)*XYM3!$D215))</f>
        <v>-4.0092889432268814E-19</v>
      </c>
      <c r="J215" s="18">
        <f>IF(D215="SING",0,Model!$W$29*((drdp!D215)*XYM3!$B215+(drdp!G215)*XYM3!$C215+(drdp!J215)*XYM3!$D215))</f>
        <v>-4.1507213433043045E-19</v>
      </c>
      <c r="K215" s="21">
        <f>SUM(E$3:E214)+H215</f>
        <v>6.0127952391101829</v>
      </c>
      <c r="L215" s="21">
        <f>SUM(F$3:F214)+I215</f>
        <v>-0.39658260540513096</v>
      </c>
      <c r="M215" s="21">
        <f>SUM(G$3:G214)+J215</f>
        <v>-0.76465666173399471</v>
      </c>
      <c r="N215" s="19">
        <f t="shared" si="19"/>
        <v>36.153706587466083</v>
      </c>
      <c r="O215" s="19">
        <f t="shared" si="20"/>
        <v>0.15727776290992182</v>
      </c>
      <c r="P215" s="19">
        <f t="shared" si="21"/>
        <v>0.58469981033417684</v>
      </c>
      <c r="Q215" s="19">
        <f t="shared" si="22"/>
        <v>-2.3845700016938838</v>
      </c>
      <c r="R215" s="19">
        <f t="shared" si="23"/>
        <v>-4.597723935228049</v>
      </c>
      <c r="S215" s="19">
        <f t="shared" si="24"/>
        <v>0.30324953115085751</v>
      </c>
    </row>
    <row r="216" spans="1:19" x14ac:dyDescent="0.25">
      <c r="A216" s="26">
        <f>Wellpath!E216</f>
        <v>6390</v>
      </c>
      <c r="B216" s="22">
        <v>0</v>
      </c>
      <c r="C216" s="22">
        <f>ABS(COS(Wellpath!$L216))*COS(Wellpath!$M216)</f>
        <v>1.5854587660413886E-17</v>
      </c>
      <c r="D216" s="22">
        <f>IF(ABS(Wellpath!$L216)&lt;VerticalInc,"SING",-ABS(COS(Wellpath!$L216))*SIN(Wellpath!$M216)/SIN(Wellpath!$L216))</f>
        <v>-5.9170126681719203E-17</v>
      </c>
      <c r="E216" s="20">
        <f>IF(D216="SING",(Wellpath!K217-Wellpath!K215)/2*Model!$W$29,Model!$W$29*((drdp!B216+drdp!K216)*XYM3!$B216+(drdp!E216+drdp!N216)*XYM3!$C216+(drdp!H216+drdp!Q216)*XYM3!$D216))</f>
        <v>2.992574007669371E-18</v>
      </c>
      <c r="F216" s="20">
        <f>IF(D216="SING",0,Model!$W$29*((drdp!C216+drdp!L216)*XYM3!$B216+(drdp!F216+drdp!O216)*XYM3!$C216+(drdp!I216+drdp!R216)*XYM3!$D216))</f>
        <v>-8.0185778864537627E-19</v>
      </c>
      <c r="G216" s="20">
        <f>IF(D216="SING",0,Model!$W$29*((drdp!D216+drdp!M216)*XYM3!$B216+(drdp!G216+drdp!P216)*XYM3!$C216+(drdp!J216+drdp!S216)*XYM3!$D216))</f>
        <v>-8.301442686608609E-19</v>
      </c>
      <c r="H216" s="18">
        <f>IF(D216="SING",(Wellpath!K216-Wellpath!K215)/2*Model!$W$29,Model!$W$29*((drdp!B216)*XYM3!$B216+(drdp!E216)*XYM3!$C216+(drdp!H216)*XYM3!$D216))</f>
        <v>1.4962870038346855E-18</v>
      </c>
      <c r="I216" s="18">
        <f>IF(D216="SING",0,Model!$W$29*((drdp!C216)*XYM3!$B216+(drdp!F216)*XYM3!$C216+(drdp!I216)*XYM3!$D216))</f>
        <v>-4.0092889432268814E-19</v>
      </c>
      <c r="J216" s="18">
        <f>IF(D216="SING",0,Model!$W$29*((drdp!D216)*XYM3!$B216+(drdp!G216)*XYM3!$C216+(drdp!J216)*XYM3!$D216))</f>
        <v>-4.1507213433043045E-19</v>
      </c>
      <c r="K216" s="21">
        <f>SUM(E$3:E215)+H216</f>
        <v>6.0127952391101829</v>
      </c>
      <c r="L216" s="21">
        <f>SUM(F$3:F215)+I216</f>
        <v>-0.39658260540513096</v>
      </c>
      <c r="M216" s="21">
        <f>SUM(G$3:G215)+J216</f>
        <v>-0.76465666173399471</v>
      </c>
      <c r="N216" s="19">
        <f t="shared" si="19"/>
        <v>36.153706587466083</v>
      </c>
      <c r="O216" s="19">
        <f t="shared" si="20"/>
        <v>0.15727776290992182</v>
      </c>
      <c r="P216" s="19">
        <f t="shared" si="21"/>
        <v>0.58469981033417684</v>
      </c>
      <c r="Q216" s="19">
        <f t="shared" si="22"/>
        <v>-2.3845700016938838</v>
      </c>
      <c r="R216" s="19">
        <f t="shared" si="23"/>
        <v>-4.597723935228049</v>
      </c>
      <c r="S216" s="19">
        <f t="shared" si="24"/>
        <v>0.30324953115085751</v>
      </c>
    </row>
    <row r="217" spans="1:19" x14ac:dyDescent="0.25">
      <c r="A217" s="26">
        <f>Wellpath!E217</f>
        <v>6420</v>
      </c>
      <c r="B217" s="22">
        <v>0</v>
      </c>
      <c r="C217" s="22">
        <f>ABS(COS(Wellpath!$L217))*COS(Wellpath!$M217)</f>
        <v>1.5854587660413886E-17</v>
      </c>
      <c r="D217" s="22">
        <f>IF(ABS(Wellpath!$L217)&lt;VerticalInc,"SING",-ABS(COS(Wellpath!$L217))*SIN(Wellpath!$M217)/SIN(Wellpath!$L217))</f>
        <v>-5.9170126681719203E-17</v>
      </c>
      <c r="E217" s="20">
        <f>IF(D217="SING",(Wellpath!K218-Wellpath!K216)/2*Model!$W$29,Model!$W$29*((drdp!B217+drdp!K217)*XYM3!$B217+(drdp!E217+drdp!N217)*XYM3!$C217+(drdp!H217+drdp!Q217)*XYM3!$D217))</f>
        <v>2.992574007669371E-18</v>
      </c>
      <c r="F217" s="20">
        <f>IF(D217="SING",0,Model!$W$29*((drdp!C217+drdp!L217)*XYM3!$B217+(drdp!F217+drdp!O217)*XYM3!$C217+(drdp!I217+drdp!R217)*XYM3!$D217))</f>
        <v>-8.0185778864537627E-19</v>
      </c>
      <c r="G217" s="20">
        <f>IF(D217="SING",0,Model!$W$29*((drdp!D217+drdp!M217)*XYM3!$B217+(drdp!G217+drdp!P217)*XYM3!$C217+(drdp!J217+drdp!S217)*XYM3!$D217))</f>
        <v>-8.301442686608609E-19</v>
      </c>
      <c r="H217" s="18">
        <f>IF(D217="SING",(Wellpath!K217-Wellpath!K216)/2*Model!$W$29,Model!$W$29*((drdp!B217)*XYM3!$B217+(drdp!E217)*XYM3!$C217+(drdp!H217)*XYM3!$D217))</f>
        <v>1.4962870038346855E-18</v>
      </c>
      <c r="I217" s="18">
        <f>IF(D217="SING",0,Model!$W$29*((drdp!C217)*XYM3!$B217+(drdp!F217)*XYM3!$C217+(drdp!I217)*XYM3!$D217))</f>
        <v>-4.0092889432268814E-19</v>
      </c>
      <c r="J217" s="18">
        <f>IF(D217="SING",0,Model!$W$29*((drdp!D217)*XYM3!$B217+(drdp!G217)*XYM3!$C217+(drdp!J217)*XYM3!$D217))</f>
        <v>-4.1507213433043045E-19</v>
      </c>
      <c r="K217" s="21">
        <f>SUM(E$3:E216)+H217</f>
        <v>6.0127952391101829</v>
      </c>
      <c r="L217" s="21">
        <f>SUM(F$3:F216)+I217</f>
        <v>-0.39658260540513096</v>
      </c>
      <c r="M217" s="21">
        <f>SUM(G$3:G216)+J217</f>
        <v>-0.76465666173399471</v>
      </c>
      <c r="N217" s="19">
        <f t="shared" si="19"/>
        <v>36.153706587466083</v>
      </c>
      <c r="O217" s="19">
        <f t="shared" si="20"/>
        <v>0.15727776290992182</v>
      </c>
      <c r="P217" s="19">
        <f t="shared" si="21"/>
        <v>0.58469981033417684</v>
      </c>
      <c r="Q217" s="19">
        <f t="shared" si="22"/>
        <v>-2.3845700016938838</v>
      </c>
      <c r="R217" s="19">
        <f t="shared" si="23"/>
        <v>-4.597723935228049</v>
      </c>
      <c r="S217" s="19">
        <f t="shared" si="24"/>
        <v>0.30324953115085751</v>
      </c>
    </row>
    <row r="218" spans="1:19" x14ac:dyDescent="0.25">
      <c r="A218" s="26">
        <f>Wellpath!E218</f>
        <v>6450</v>
      </c>
      <c r="B218" s="22">
        <v>0</v>
      </c>
      <c r="C218" s="22">
        <f>ABS(COS(Wellpath!$L218))*COS(Wellpath!$M218)</f>
        <v>1.5854587660413886E-17</v>
      </c>
      <c r="D218" s="22">
        <f>IF(ABS(Wellpath!$L218)&lt;VerticalInc,"SING",-ABS(COS(Wellpath!$L218))*SIN(Wellpath!$M218)/SIN(Wellpath!$L218))</f>
        <v>-5.9170126681719203E-17</v>
      </c>
      <c r="E218" s="20">
        <f>IF(D218="SING",(Wellpath!K219-Wellpath!K217)/2*Model!$W$29,Model!$W$29*((drdp!B218+drdp!K218)*XYM3!$B218+(drdp!E218+drdp!N218)*XYM3!$C218+(drdp!H218+drdp!Q218)*XYM3!$D218))</f>
        <v>2.992574007669371E-18</v>
      </c>
      <c r="F218" s="20">
        <f>IF(D218="SING",0,Model!$W$29*((drdp!C218+drdp!L218)*XYM3!$B218+(drdp!F218+drdp!O218)*XYM3!$C218+(drdp!I218+drdp!R218)*XYM3!$D218))</f>
        <v>-8.0185778864537627E-19</v>
      </c>
      <c r="G218" s="20">
        <f>IF(D218="SING",0,Model!$W$29*((drdp!D218+drdp!M218)*XYM3!$B218+(drdp!G218+drdp!P218)*XYM3!$C218+(drdp!J218+drdp!S218)*XYM3!$D218))</f>
        <v>-8.301442686608609E-19</v>
      </c>
      <c r="H218" s="18">
        <f>IF(D218="SING",(Wellpath!K218-Wellpath!K217)/2*Model!$W$29,Model!$W$29*((drdp!B218)*XYM3!$B218+(drdp!E218)*XYM3!$C218+(drdp!H218)*XYM3!$D218))</f>
        <v>1.4962870038346855E-18</v>
      </c>
      <c r="I218" s="18">
        <f>IF(D218="SING",0,Model!$W$29*((drdp!C218)*XYM3!$B218+(drdp!F218)*XYM3!$C218+(drdp!I218)*XYM3!$D218))</f>
        <v>-4.0092889432268814E-19</v>
      </c>
      <c r="J218" s="18">
        <f>IF(D218="SING",0,Model!$W$29*((drdp!D218)*XYM3!$B218+(drdp!G218)*XYM3!$C218+(drdp!J218)*XYM3!$D218))</f>
        <v>-4.1507213433043045E-19</v>
      </c>
      <c r="K218" s="21">
        <f>SUM(E$3:E217)+H218</f>
        <v>6.0127952391101829</v>
      </c>
      <c r="L218" s="21">
        <f>SUM(F$3:F217)+I218</f>
        <v>-0.39658260540513096</v>
      </c>
      <c r="M218" s="21">
        <f>SUM(G$3:G217)+J218</f>
        <v>-0.76465666173399471</v>
      </c>
      <c r="N218" s="19">
        <f t="shared" si="19"/>
        <v>36.153706587466083</v>
      </c>
      <c r="O218" s="19">
        <f t="shared" si="20"/>
        <v>0.15727776290992182</v>
      </c>
      <c r="P218" s="19">
        <f t="shared" si="21"/>
        <v>0.58469981033417684</v>
      </c>
      <c r="Q218" s="19">
        <f t="shared" si="22"/>
        <v>-2.3845700016938838</v>
      </c>
      <c r="R218" s="19">
        <f t="shared" si="23"/>
        <v>-4.597723935228049</v>
      </c>
      <c r="S218" s="19">
        <f t="shared" si="24"/>
        <v>0.30324953115085751</v>
      </c>
    </row>
    <row r="219" spans="1:19" x14ac:dyDescent="0.25">
      <c r="A219" s="26">
        <f>Wellpath!E219</f>
        <v>6480</v>
      </c>
      <c r="B219" s="22">
        <v>0</v>
      </c>
      <c r="C219" s="22">
        <f>ABS(COS(Wellpath!$L219))*COS(Wellpath!$M219)</f>
        <v>1.5854587660413886E-17</v>
      </c>
      <c r="D219" s="22">
        <f>IF(ABS(Wellpath!$L219)&lt;VerticalInc,"SING",-ABS(COS(Wellpath!$L219))*SIN(Wellpath!$M219)/SIN(Wellpath!$L219))</f>
        <v>-5.9170126681719203E-17</v>
      </c>
      <c r="E219" s="20">
        <f>IF(D219="SING",(Wellpath!K220-Wellpath!K218)/2*Model!$W$29,Model!$W$29*((drdp!B219+drdp!K219)*XYM3!$B219+(drdp!E219+drdp!N219)*XYM3!$C219+(drdp!H219+drdp!Q219)*XYM3!$D219))</f>
        <v>2.992574007669371E-18</v>
      </c>
      <c r="F219" s="20">
        <f>IF(D219="SING",0,Model!$W$29*((drdp!C219+drdp!L219)*XYM3!$B219+(drdp!F219+drdp!O219)*XYM3!$C219+(drdp!I219+drdp!R219)*XYM3!$D219))</f>
        <v>-8.0185778864537627E-19</v>
      </c>
      <c r="G219" s="20">
        <f>IF(D219="SING",0,Model!$W$29*((drdp!D219+drdp!M219)*XYM3!$B219+(drdp!G219+drdp!P219)*XYM3!$C219+(drdp!J219+drdp!S219)*XYM3!$D219))</f>
        <v>-8.301442686608609E-19</v>
      </c>
      <c r="H219" s="18">
        <f>IF(D219="SING",(Wellpath!K219-Wellpath!K218)/2*Model!$W$29,Model!$W$29*((drdp!B219)*XYM3!$B219+(drdp!E219)*XYM3!$C219+(drdp!H219)*XYM3!$D219))</f>
        <v>1.4962870038346855E-18</v>
      </c>
      <c r="I219" s="18">
        <f>IF(D219="SING",0,Model!$W$29*((drdp!C219)*XYM3!$B219+(drdp!F219)*XYM3!$C219+(drdp!I219)*XYM3!$D219))</f>
        <v>-4.0092889432268814E-19</v>
      </c>
      <c r="J219" s="18">
        <f>IF(D219="SING",0,Model!$W$29*((drdp!D219)*XYM3!$B219+(drdp!G219)*XYM3!$C219+(drdp!J219)*XYM3!$D219))</f>
        <v>-4.1507213433043045E-19</v>
      </c>
      <c r="K219" s="21">
        <f>SUM(E$3:E218)+H219</f>
        <v>6.0127952391101829</v>
      </c>
      <c r="L219" s="21">
        <f>SUM(F$3:F218)+I219</f>
        <v>-0.39658260540513096</v>
      </c>
      <c r="M219" s="21">
        <f>SUM(G$3:G218)+J219</f>
        <v>-0.76465666173399471</v>
      </c>
      <c r="N219" s="19">
        <f t="shared" si="19"/>
        <v>36.153706587466083</v>
      </c>
      <c r="O219" s="19">
        <f t="shared" si="20"/>
        <v>0.15727776290992182</v>
      </c>
      <c r="P219" s="19">
        <f t="shared" si="21"/>
        <v>0.58469981033417684</v>
      </c>
      <c r="Q219" s="19">
        <f t="shared" si="22"/>
        <v>-2.3845700016938838</v>
      </c>
      <c r="R219" s="19">
        <f t="shared" si="23"/>
        <v>-4.597723935228049</v>
      </c>
      <c r="S219" s="19">
        <f t="shared" si="24"/>
        <v>0.30324953115085751</v>
      </c>
    </row>
    <row r="220" spans="1:19" x14ac:dyDescent="0.25">
      <c r="A220" s="26">
        <f>Wellpath!E220</f>
        <v>6510</v>
      </c>
      <c r="B220" s="22">
        <v>0</v>
      </c>
      <c r="C220" s="22">
        <f>ABS(COS(Wellpath!$L220))*COS(Wellpath!$M220)</f>
        <v>1.5854587660413886E-17</v>
      </c>
      <c r="D220" s="22">
        <f>IF(ABS(Wellpath!$L220)&lt;VerticalInc,"SING",-ABS(COS(Wellpath!$L220))*SIN(Wellpath!$M220)/SIN(Wellpath!$L220))</f>
        <v>-5.9170126681719203E-17</v>
      </c>
      <c r="E220" s="20">
        <f>IF(D220="SING",(Wellpath!K221-Wellpath!K219)/2*Model!$W$29,Model!$W$29*((drdp!B220+drdp!K220)*XYM3!$B220+(drdp!E220+drdp!N220)*XYM3!$C220+(drdp!H220+drdp!Q220)*XYM3!$D220))</f>
        <v>2.992574007669371E-18</v>
      </c>
      <c r="F220" s="20">
        <f>IF(D220="SING",0,Model!$W$29*((drdp!C220+drdp!L220)*XYM3!$B220+(drdp!F220+drdp!O220)*XYM3!$C220+(drdp!I220+drdp!R220)*XYM3!$D220))</f>
        <v>-8.0185778864537627E-19</v>
      </c>
      <c r="G220" s="20">
        <f>IF(D220="SING",0,Model!$W$29*((drdp!D220+drdp!M220)*XYM3!$B220+(drdp!G220+drdp!P220)*XYM3!$C220+(drdp!J220+drdp!S220)*XYM3!$D220))</f>
        <v>-8.301442686608609E-19</v>
      </c>
      <c r="H220" s="18">
        <f>IF(D220="SING",(Wellpath!K220-Wellpath!K219)/2*Model!$W$29,Model!$W$29*((drdp!B220)*XYM3!$B220+(drdp!E220)*XYM3!$C220+(drdp!H220)*XYM3!$D220))</f>
        <v>1.4962870038346855E-18</v>
      </c>
      <c r="I220" s="18">
        <f>IF(D220="SING",0,Model!$W$29*((drdp!C220)*XYM3!$B220+(drdp!F220)*XYM3!$C220+(drdp!I220)*XYM3!$D220))</f>
        <v>-4.0092889432268814E-19</v>
      </c>
      <c r="J220" s="18">
        <f>IF(D220="SING",0,Model!$W$29*((drdp!D220)*XYM3!$B220+(drdp!G220)*XYM3!$C220+(drdp!J220)*XYM3!$D220))</f>
        <v>-4.1507213433043045E-19</v>
      </c>
      <c r="K220" s="21">
        <f>SUM(E$3:E219)+H220</f>
        <v>6.0127952391101829</v>
      </c>
      <c r="L220" s="21">
        <f>SUM(F$3:F219)+I220</f>
        <v>-0.39658260540513096</v>
      </c>
      <c r="M220" s="21">
        <f>SUM(G$3:G219)+J220</f>
        <v>-0.76465666173399471</v>
      </c>
      <c r="N220" s="19">
        <f t="shared" si="19"/>
        <v>36.153706587466083</v>
      </c>
      <c r="O220" s="19">
        <f t="shared" si="20"/>
        <v>0.15727776290992182</v>
      </c>
      <c r="P220" s="19">
        <f t="shared" si="21"/>
        <v>0.58469981033417684</v>
      </c>
      <c r="Q220" s="19">
        <f t="shared" si="22"/>
        <v>-2.3845700016938838</v>
      </c>
      <c r="R220" s="19">
        <f t="shared" si="23"/>
        <v>-4.597723935228049</v>
      </c>
      <c r="S220" s="19">
        <f t="shared" si="24"/>
        <v>0.30324953115085751</v>
      </c>
    </row>
    <row r="221" spans="1:19" x14ac:dyDescent="0.25">
      <c r="A221" s="26">
        <f>Wellpath!E221</f>
        <v>6540</v>
      </c>
      <c r="B221" s="22">
        <v>0</v>
      </c>
      <c r="C221" s="22">
        <f>ABS(COS(Wellpath!$L221))*COS(Wellpath!$M221)</f>
        <v>1.5854587660413886E-17</v>
      </c>
      <c r="D221" s="22">
        <f>IF(ABS(Wellpath!$L221)&lt;VerticalInc,"SING",-ABS(COS(Wellpath!$L221))*SIN(Wellpath!$M221)/SIN(Wellpath!$L221))</f>
        <v>-5.9170126681719203E-17</v>
      </c>
      <c r="E221" s="20">
        <f>IF(D221="SING",(Wellpath!K222-Wellpath!K220)/2*Model!$W$29,Model!$W$29*((drdp!B221+drdp!K221)*XYM3!$B221+(drdp!E221+drdp!N221)*XYM3!$C221+(drdp!H221+drdp!Q221)*XYM3!$D221))</f>
        <v>2.992574007669371E-18</v>
      </c>
      <c r="F221" s="20">
        <f>IF(D221="SING",0,Model!$W$29*((drdp!C221+drdp!L221)*XYM3!$B221+(drdp!F221+drdp!O221)*XYM3!$C221+(drdp!I221+drdp!R221)*XYM3!$D221))</f>
        <v>-8.0185778864537627E-19</v>
      </c>
      <c r="G221" s="20">
        <f>IF(D221="SING",0,Model!$W$29*((drdp!D221+drdp!M221)*XYM3!$B221+(drdp!G221+drdp!P221)*XYM3!$C221+(drdp!J221+drdp!S221)*XYM3!$D221))</f>
        <v>-8.301442686608609E-19</v>
      </c>
      <c r="H221" s="18">
        <f>IF(D221="SING",(Wellpath!K221-Wellpath!K220)/2*Model!$W$29,Model!$W$29*((drdp!B221)*XYM3!$B221+(drdp!E221)*XYM3!$C221+(drdp!H221)*XYM3!$D221))</f>
        <v>1.4962870038346855E-18</v>
      </c>
      <c r="I221" s="18">
        <f>IF(D221="SING",0,Model!$W$29*((drdp!C221)*XYM3!$B221+(drdp!F221)*XYM3!$C221+(drdp!I221)*XYM3!$D221))</f>
        <v>-4.0092889432268814E-19</v>
      </c>
      <c r="J221" s="18">
        <f>IF(D221="SING",0,Model!$W$29*((drdp!D221)*XYM3!$B221+(drdp!G221)*XYM3!$C221+(drdp!J221)*XYM3!$D221))</f>
        <v>-4.1507213433043045E-19</v>
      </c>
      <c r="K221" s="21">
        <f>SUM(E$3:E220)+H221</f>
        <v>6.0127952391101829</v>
      </c>
      <c r="L221" s="21">
        <f>SUM(F$3:F220)+I221</f>
        <v>-0.39658260540513096</v>
      </c>
      <c r="M221" s="21">
        <f>SUM(G$3:G220)+J221</f>
        <v>-0.76465666173399471</v>
      </c>
      <c r="N221" s="19">
        <f t="shared" si="19"/>
        <v>36.153706587466083</v>
      </c>
      <c r="O221" s="19">
        <f t="shared" si="20"/>
        <v>0.15727776290992182</v>
      </c>
      <c r="P221" s="19">
        <f t="shared" si="21"/>
        <v>0.58469981033417684</v>
      </c>
      <c r="Q221" s="19">
        <f t="shared" si="22"/>
        <v>-2.3845700016938838</v>
      </c>
      <c r="R221" s="19">
        <f t="shared" si="23"/>
        <v>-4.597723935228049</v>
      </c>
      <c r="S221" s="19">
        <f t="shared" si="24"/>
        <v>0.30324953115085751</v>
      </c>
    </row>
    <row r="222" spans="1:19" x14ac:dyDescent="0.25">
      <c r="A222" s="26">
        <f>Wellpath!E222</f>
        <v>6570</v>
      </c>
      <c r="B222" s="22">
        <v>0</v>
      </c>
      <c r="C222" s="22">
        <f>ABS(COS(Wellpath!$L222))*COS(Wellpath!$M222)</f>
        <v>1.5854587660413886E-17</v>
      </c>
      <c r="D222" s="22">
        <f>IF(ABS(Wellpath!$L222)&lt;VerticalInc,"SING",-ABS(COS(Wellpath!$L222))*SIN(Wellpath!$M222)/SIN(Wellpath!$L222))</f>
        <v>-5.9170126681719203E-17</v>
      </c>
      <c r="E222" s="20">
        <f>IF(D222="SING",(Wellpath!K223-Wellpath!K221)/2*Model!$W$29,Model!$W$29*((drdp!B222+drdp!K222)*XYM3!$B222+(drdp!E222+drdp!N222)*XYM3!$C222+(drdp!H222+drdp!Q222)*XYM3!$D222))</f>
        <v>2.992574007669371E-18</v>
      </c>
      <c r="F222" s="20">
        <f>IF(D222="SING",0,Model!$W$29*((drdp!C222+drdp!L222)*XYM3!$B222+(drdp!F222+drdp!O222)*XYM3!$C222+(drdp!I222+drdp!R222)*XYM3!$D222))</f>
        <v>-8.0185778864537627E-19</v>
      </c>
      <c r="G222" s="20">
        <f>IF(D222="SING",0,Model!$W$29*((drdp!D222+drdp!M222)*XYM3!$B222+(drdp!G222+drdp!P222)*XYM3!$C222+(drdp!J222+drdp!S222)*XYM3!$D222))</f>
        <v>-8.301442686608609E-19</v>
      </c>
      <c r="H222" s="18">
        <f>IF(D222="SING",(Wellpath!K222-Wellpath!K221)/2*Model!$W$29,Model!$W$29*((drdp!B222)*XYM3!$B222+(drdp!E222)*XYM3!$C222+(drdp!H222)*XYM3!$D222))</f>
        <v>1.4962870038346855E-18</v>
      </c>
      <c r="I222" s="18">
        <f>IF(D222="SING",0,Model!$W$29*((drdp!C222)*XYM3!$B222+(drdp!F222)*XYM3!$C222+(drdp!I222)*XYM3!$D222))</f>
        <v>-4.0092889432268814E-19</v>
      </c>
      <c r="J222" s="18">
        <f>IF(D222="SING",0,Model!$W$29*((drdp!D222)*XYM3!$B222+(drdp!G222)*XYM3!$C222+(drdp!J222)*XYM3!$D222))</f>
        <v>-4.1507213433043045E-19</v>
      </c>
      <c r="K222" s="21">
        <f>SUM(E$3:E221)+H222</f>
        <v>6.0127952391101829</v>
      </c>
      <c r="L222" s="21">
        <f>SUM(F$3:F221)+I222</f>
        <v>-0.39658260540513096</v>
      </c>
      <c r="M222" s="21">
        <f>SUM(G$3:G221)+J222</f>
        <v>-0.76465666173399471</v>
      </c>
      <c r="N222" s="19">
        <f t="shared" si="19"/>
        <v>36.153706587466083</v>
      </c>
      <c r="O222" s="19">
        <f t="shared" si="20"/>
        <v>0.15727776290992182</v>
      </c>
      <c r="P222" s="19">
        <f t="shared" si="21"/>
        <v>0.58469981033417684</v>
      </c>
      <c r="Q222" s="19">
        <f t="shared" si="22"/>
        <v>-2.3845700016938838</v>
      </c>
      <c r="R222" s="19">
        <f t="shared" si="23"/>
        <v>-4.597723935228049</v>
      </c>
      <c r="S222" s="19">
        <f t="shared" si="24"/>
        <v>0.30324953115085751</v>
      </c>
    </row>
    <row r="223" spans="1:19" x14ac:dyDescent="0.25">
      <c r="A223" s="26">
        <f>Wellpath!E223</f>
        <v>6600</v>
      </c>
      <c r="B223" s="22">
        <v>0</v>
      </c>
      <c r="C223" s="22">
        <f>ABS(COS(Wellpath!$L223))*COS(Wellpath!$M223)</f>
        <v>1.5854587660413886E-17</v>
      </c>
      <c r="D223" s="22">
        <f>IF(ABS(Wellpath!$L223)&lt;VerticalInc,"SING",-ABS(COS(Wellpath!$L223))*SIN(Wellpath!$M223)/SIN(Wellpath!$L223))</f>
        <v>-5.9170126681719203E-17</v>
      </c>
      <c r="E223" s="20">
        <f>IF(D223="SING",(Wellpath!K224-Wellpath!K222)/2*Model!$W$29,Model!$W$29*((drdp!B223+drdp!K223)*XYM3!$B223+(drdp!E223+drdp!N223)*XYM3!$C223+(drdp!H223+drdp!Q223)*XYM3!$D223))</f>
        <v>2.992574007669371E-18</v>
      </c>
      <c r="F223" s="20">
        <f>IF(D223="SING",0,Model!$W$29*((drdp!C223+drdp!L223)*XYM3!$B223+(drdp!F223+drdp!O223)*XYM3!$C223+(drdp!I223+drdp!R223)*XYM3!$D223))</f>
        <v>-8.0185778864537627E-19</v>
      </c>
      <c r="G223" s="20">
        <f>IF(D223="SING",0,Model!$W$29*((drdp!D223+drdp!M223)*XYM3!$B223+(drdp!G223+drdp!P223)*XYM3!$C223+(drdp!J223+drdp!S223)*XYM3!$D223))</f>
        <v>-8.301442686608609E-19</v>
      </c>
      <c r="H223" s="18">
        <f>IF(D223="SING",(Wellpath!K223-Wellpath!K222)/2*Model!$W$29,Model!$W$29*((drdp!B223)*XYM3!$B223+(drdp!E223)*XYM3!$C223+(drdp!H223)*XYM3!$D223))</f>
        <v>1.4962870038346855E-18</v>
      </c>
      <c r="I223" s="18">
        <f>IF(D223="SING",0,Model!$W$29*((drdp!C223)*XYM3!$B223+(drdp!F223)*XYM3!$C223+(drdp!I223)*XYM3!$D223))</f>
        <v>-4.0092889432268814E-19</v>
      </c>
      <c r="J223" s="18">
        <f>IF(D223="SING",0,Model!$W$29*((drdp!D223)*XYM3!$B223+(drdp!G223)*XYM3!$C223+(drdp!J223)*XYM3!$D223))</f>
        <v>-4.1507213433043045E-19</v>
      </c>
      <c r="K223" s="21">
        <f>SUM(E$3:E222)+H223</f>
        <v>6.0127952391101829</v>
      </c>
      <c r="L223" s="21">
        <f>SUM(F$3:F222)+I223</f>
        <v>-0.39658260540513096</v>
      </c>
      <c r="M223" s="21">
        <f>SUM(G$3:G222)+J223</f>
        <v>-0.76465666173399471</v>
      </c>
      <c r="N223" s="19">
        <f t="shared" si="19"/>
        <v>36.153706587466083</v>
      </c>
      <c r="O223" s="19">
        <f t="shared" si="20"/>
        <v>0.15727776290992182</v>
      </c>
      <c r="P223" s="19">
        <f t="shared" si="21"/>
        <v>0.58469981033417684</v>
      </c>
      <c r="Q223" s="19">
        <f t="shared" si="22"/>
        <v>-2.3845700016938838</v>
      </c>
      <c r="R223" s="19">
        <f t="shared" si="23"/>
        <v>-4.597723935228049</v>
      </c>
      <c r="S223" s="19">
        <f t="shared" si="24"/>
        <v>0.30324953115085751</v>
      </c>
    </row>
    <row r="224" spans="1:19" x14ac:dyDescent="0.25">
      <c r="A224" s="26">
        <f>Wellpath!E224</f>
        <v>6630</v>
      </c>
      <c r="B224" s="22">
        <v>0</v>
      </c>
      <c r="C224" s="22">
        <f>ABS(COS(Wellpath!$L224))*COS(Wellpath!$M224)</f>
        <v>1.5854587660413886E-17</v>
      </c>
      <c r="D224" s="22">
        <f>IF(ABS(Wellpath!$L224)&lt;VerticalInc,"SING",-ABS(COS(Wellpath!$L224))*SIN(Wellpath!$M224)/SIN(Wellpath!$L224))</f>
        <v>-5.9170126681719203E-17</v>
      </c>
      <c r="E224" s="20">
        <f>IF(D224="SING",(Wellpath!K225-Wellpath!K223)/2*Model!$W$29,Model!$W$29*((drdp!B224+drdp!K224)*XYM3!$B224+(drdp!E224+drdp!N224)*XYM3!$C224+(drdp!H224+drdp!Q224)*XYM3!$D224))</f>
        <v>2.992574007669371E-18</v>
      </c>
      <c r="F224" s="20">
        <f>IF(D224="SING",0,Model!$W$29*((drdp!C224+drdp!L224)*XYM3!$B224+(drdp!F224+drdp!O224)*XYM3!$C224+(drdp!I224+drdp!R224)*XYM3!$D224))</f>
        <v>-8.0185778864537627E-19</v>
      </c>
      <c r="G224" s="20">
        <f>IF(D224="SING",0,Model!$W$29*((drdp!D224+drdp!M224)*XYM3!$B224+(drdp!G224+drdp!P224)*XYM3!$C224+(drdp!J224+drdp!S224)*XYM3!$D224))</f>
        <v>-8.301442686608609E-19</v>
      </c>
      <c r="H224" s="18">
        <f>IF(D224="SING",(Wellpath!K224-Wellpath!K223)/2*Model!$W$29,Model!$W$29*((drdp!B224)*XYM3!$B224+(drdp!E224)*XYM3!$C224+(drdp!H224)*XYM3!$D224))</f>
        <v>1.4962870038346855E-18</v>
      </c>
      <c r="I224" s="18">
        <f>IF(D224="SING",0,Model!$W$29*((drdp!C224)*XYM3!$B224+(drdp!F224)*XYM3!$C224+(drdp!I224)*XYM3!$D224))</f>
        <v>-4.0092889432268814E-19</v>
      </c>
      <c r="J224" s="18">
        <f>IF(D224="SING",0,Model!$W$29*((drdp!D224)*XYM3!$B224+(drdp!G224)*XYM3!$C224+(drdp!J224)*XYM3!$D224))</f>
        <v>-4.1507213433043045E-19</v>
      </c>
      <c r="K224" s="21">
        <f>SUM(E$3:E223)+H224</f>
        <v>6.0127952391101829</v>
      </c>
      <c r="L224" s="21">
        <f>SUM(F$3:F223)+I224</f>
        <v>-0.39658260540513096</v>
      </c>
      <c r="M224" s="21">
        <f>SUM(G$3:G223)+J224</f>
        <v>-0.76465666173399471</v>
      </c>
      <c r="N224" s="19">
        <f t="shared" si="19"/>
        <v>36.153706587466083</v>
      </c>
      <c r="O224" s="19">
        <f t="shared" si="20"/>
        <v>0.15727776290992182</v>
      </c>
      <c r="P224" s="19">
        <f t="shared" si="21"/>
        <v>0.58469981033417684</v>
      </c>
      <c r="Q224" s="19">
        <f t="shared" si="22"/>
        <v>-2.3845700016938838</v>
      </c>
      <c r="R224" s="19">
        <f t="shared" si="23"/>
        <v>-4.597723935228049</v>
      </c>
      <c r="S224" s="19">
        <f t="shared" si="24"/>
        <v>0.30324953115085751</v>
      </c>
    </row>
    <row r="225" spans="1:19" x14ac:dyDescent="0.25">
      <c r="A225" s="26">
        <f>Wellpath!E225</f>
        <v>6660</v>
      </c>
      <c r="B225" s="22">
        <v>0</v>
      </c>
      <c r="C225" s="22">
        <f>ABS(COS(Wellpath!$L225))*COS(Wellpath!$M225)</f>
        <v>1.5854587660413886E-17</v>
      </c>
      <c r="D225" s="22">
        <f>IF(ABS(Wellpath!$L225)&lt;VerticalInc,"SING",-ABS(COS(Wellpath!$L225))*SIN(Wellpath!$M225)/SIN(Wellpath!$L225))</f>
        <v>-5.9170126681719203E-17</v>
      </c>
      <c r="E225" s="20">
        <f>IF(D225="SING",(Wellpath!K226-Wellpath!K224)/2*Model!$W$29,Model!$W$29*((drdp!B225+drdp!K225)*XYM3!$B225+(drdp!E225+drdp!N225)*XYM3!$C225+(drdp!H225+drdp!Q225)*XYM3!$D225))</f>
        <v>2.992574007669371E-18</v>
      </c>
      <c r="F225" s="20">
        <f>IF(D225="SING",0,Model!$W$29*((drdp!C225+drdp!L225)*XYM3!$B225+(drdp!F225+drdp!O225)*XYM3!$C225+(drdp!I225+drdp!R225)*XYM3!$D225))</f>
        <v>-8.0185778864537627E-19</v>
      </c>
      <c r="G225" s="20">
        <f>IF(D225="SING",0,Model!$W$29*((drdp!D225+drdp!M225)*XYM3!$B225+(drdp!G225+drdp!P225)*XYM3!$C225+(drdp!J225+drdp!S225)*XYM3!$D225))</f>
        <v>-8.301442686608609E-19</v>
      </c>
      <c r="H225" s="18">
        <f>IF(D225="SING",(Wellpath!K225-Wellpath!K224)/2*Model!$W$29,Model!$W$29*((drdp!B225)*XYM3!$B225+(drdp!E225)*XYM3!$C225+(drdp!H225)*XYM3!$D225))</f>
        <v>1.4962870038346855E-18</v>
      </c>
      <c r="I225" s="18">
        <f>IF(D225="SING",0,Model!$W$29*((drdp!C225)*XYM3!$B225+(drdp!F225)*XYM3!$C225+(drdp!I225)*XYM3!$D225))</f>
        <v>-4.0092889432268814E-19</v>
      </c>
      <c r="J225" s="18">
        <f>IF(D225="SING",0,Model!$W$29*((drdp!D225)*XYM3!$B225+(drdp!G225)*XYM3!$C225+(drdp!J225)*XYM3!$D225))</f>
        <v>-4.1507213433043045E-19</v>
      </c>
      <c r="K225" s="21">
        <f>SUM(E$3:E224)+H225</f>
        <v>6.0127952391101829</v>
      </c>
      <c r="L225" s="21">
        <f>SUM(F$3:F224)+I225</f>
        <v>-0.39658260540513096</v>
      </c>
      <c r="M225" s="21">
        <f>SUM(G$3:G224)+J225</f>
        <v>-0.76465666173399471</v>
      </c>
      <c r="N225" s="19">
        <f t="shared" si="19"/>
        <v>36.153706587466083</v>
      </c>
      <c r="O225" s="19">
        <f t="shared" si="20"/>
        <v>0.15727776290992182</v>
      </c>
      <c r="P225" s="19">
        <f t="shared" si="21"/>
        <v>0.58469981033417684</v>
      </c>
      <c r="Q225" s="19">
        <f t="shared" si="22"/>
        <v>-2.3845700016938838</v>
      </c>
      <c r="R225" s="19">
        <f t="shared" si="23"/>
        <v>-4.597723935228049</v>
      </c>
      <c r="S225" s="19">
        <f t="shared" si="24"/>
        <v>0.30324953115085751</v>
      </c>
    </row>
    <row r="226" spans="1:19" x14ac:dyDescent="0.25">
      <c r="A226" s="26">
        <f>Wellpath!E226</f>
        <v>6690</v>
      </c>
      <c r="B226" s="22">
        <v>0</v>
      </c>
      <c r="C226" s="22">
        <f>ABS(COS(Wellpath!$L226))*COS(Wellpath!$M226)</f>
        <v>1.5854587660413886E-17</v>
      </c>
      <c r="D226" s="22">
        <f>IF(ABS(Wellpath!$L226)&lt;VerticalInc,"SING",-ABS(COS(Wellpath!$L226))*SIN(Wellpath!$M226)/SIN(Wellpath!$L226))</f>
        <v>-5.9170126681719203E-17</v>
      </c>
      <c r="E226" s="20">
        <f>IF(D226="SING",(Wellpath!K227-Wellpath!K225)/2*Model!$W$29,Model!$W$29*((drdp!B226+drdp!K226)*XYM3!$B226+(drdp!E226+drdp!N226)*XYM3!$C226+(drdp!H226+drdp!Q226)*XYM3!$D226))</f>
        <v>2.992574007669371E-18</v>
      </c>
      <c r="F226" s="20">
        <f>IF(D226="SING",0,Model!$W$29*((drdp!C226+drdp!L226)*XYM3!$B226+(drdp!F226+drdp!O226)*XYM3!$C226+(drdp!I226+drdp!R226)*XYM3!$D226))</f>
        <v>-8.0185778864537627E-19</v>
      </c>
      <c r="G226" s="20">
        <f>IF(D226="SING",0,Model!$W$29*((drdp!D226+drdp!M226)*XYM3!$B226+(drdp!G226+drdp!P226)*XYM3!$C226+(drdp!J226+drdp!S226)*XYM3!$D226))</f>
        <v>-8.301442686608609E-19</v>
      </c>
      <c r="H226" s="18">
        <f>IF(D226="SING",(Wellpath!K226-Wellpath!K225)/2*Model!$W$29,Model!$W$29*((drdp!B226)*XYM3!$B226+(drdp!E226)*XYM3!$C226+(drdp!H226)*XYM3!$D226))</f>
        <v>1.4962870038346855E-18</v>
      </c>
      <c r="I226" s="18">
        <f>IF(D226="SING",0,Model!$W$29*((drdp!C226)*XYM3!$B226+(drdp!F226)*XYM3!$C226+(drdp!I226)*XYM3!$D226))</f>
        <v>-4.0092889432268814E-19</v>
      </c>
      <c r="J226" s="18">
        <f>IF(D226="SING",0,Model!$W$29*((drdp!D226)*XYM3!$B226+(drdp!G226)*XYM3!$C226+(drdp!J226)*XYM3!$D226))</f>
        <v>-4.1507213433043045E-19</v>
      </c>
      <c r="K226" s="21">
        <f>SUM(E$3:E225)+H226</f>
        <v>6.0127952391101829</v>
      </c>
      <c r="L226" s="21">
        <f>SUM(F$3:F225)+I226</f>
        <v>-0.39658260540513096</v>
      </c>
      <c r="M226" s="21">
        <f>SUM(G$3:G225)+J226</f>
        <v>-0.76465666173399471</v>
      </c>
      <c r="N226" s="19">
        <f t="shared" si="19"/>
        <v>36.153706587466083</v>
      </c>
      <c r="O226" s="19">
        <f t="shared" si="20"/>
        <v>0.15727776290992182</v>
      </c>
      <c r="P226" s="19">
        <f t="shared" si="21"/>
        <v>0.58469981033417684</v>
      </c>
      <c r="Q226" s="19">
        <f t="shared" si="22"/>
        <v>-2.3845700016938838</v>
      </c>
      <c r="R226" s="19">
        <f t="shared" si="23"/>
        <v>-4.597723935228049</v>
      </c>
      <c r="S226" s="19">
        <f t="shared" si="24"/>
        <v>0.30324953115085751</v>
      </c>
    </row>
    <row r="227" spans="1:19" x14ac:dyDescent="0.25">
      <c r="A227" s="26">
        <f>Wellpath!E227</f>
        <v>6720</v>
      </c>
      <c r="B227" s="22">
        <v>0</v>
      </c>
      <c r="C227" s="22">
        <f>ABS(COS(Wellpath!$L227))*COS(Wellpath!$M227)</f>
        <v>1.5854587660413886E-17</v>
      </c>
      <c r="D227" s="22">
        <f>IF(ABS(Wellpath!$L227)&lt;VerticalInc,"SING",-ABS(COS(Wellpath!$L227))*SIN(Wellpath!$M227)/SIN(Wellpath!$L227))</f>
        <v>-5.9170126681719203E-17</v>
      </c>
      <c r="E227" s="20">
        <f>IF(D227="SING",(Wellpath!K228-Wellpath!K226)/2*Model!$W$29,Model!$W$29*((drdp!B227+drdp!K227)*XYM3!$B227+(drdp!E227+drdp!N227)*XYM3!$C227+(drdp!H227+drdp!Q227)*XYM3!$D227))</f>
        <v>2.992574007669371E-18</v>
      </c>
      <c r="F227" s="20">
        <f>IF(D227="SING",0,Model!$W$29*((drdp!C227+drdp!L227)*XYM3!$B227+(drdp!F227+drdp!O227)*XYM3!$C227+(drdp!I227+drdp!R227)*XYM3!$D227))</f>
        <v>-8.0185778864537627E-19</v>
      </c>
      <c r="G227" s="20">
        <f>IF(D227="SING",0,Model!$W$29*((drdp!D227+drdp!M227)*XYM3!$B227+(drdp!G227+drdp!P227)*XYM3!$C227+(drdp!J227+drdp!S227)*XYM3!$D227))</f>
        <v>-8.301442686608609E-19</v>
      </c>
      <c r="H227" s="18">
        <f>IF(D227="SING",(Wellpath!K227-Wellpath!K226)/2*Model!$W$29,Model!$W$29*((drdp!B227)*XYM3!$B227+(drdp!E227)*XYM3!$C227+(drdp!H227)*XYM3!$D227))</f>
        <v>1.4962870038346855E-18</v>
      </c>
      <c r="I227" s="18">
        <f>IF(D227="SING",0,Model!$W$29*((drdp!C227)*XYM3!$B227+(drdp!F227)*XYM3!$C227+(drdp!I227)*XYM3!$D227))</f>
        <v>-4.0092889432268814E-19</v>
      </c>
      <c r="J227" s="18">
        <f>IF(D227="SING",0,Model!$W$29*((drdp!D227)*XYM3!$B227+(drdp!G227)*XYM3!$C227+(drdp!J227)*XYM3!$D227))</f>
        <v>-4.1507213433043045E-19</v>
      </c>
      <c r="K227" s="21">
        <f>SUM(E$3:E226)+H227</f>
        <v>6.0127952391101829</v>
      </c>
      <c r="L227" s="21">
        <f>SUM(F$3:F226)+I227</f>
        <v>-0.39658260540513096</v>
      </c>
      <c r="M227" s="21">
        <f>SUM(G$3:G226)+J227</f>
        <v>-0.76465666173399471</v>
      </c>
      <c r="N227" s="19">
        <f t="shared" si="19"/>
        <v>36.153706587466083</v>
      </c>
      <c r="O227" s="19">
        <f t="shared" si="20"/>
        <v>0.15727776290992182</v>
      </c>
      <c r="P227" s="19">
        <f t="shared" si="21"/>
        <v>0.58469981033417684</v>
      </c>
      <c r="Q227" s="19">
        <f t="shared" si="22"/>
        <v>-2.3845700016938838</v>
      </c>
      <c r="R227" s="19">
        <f t="shared" si="23"/>
        <v>-4.597723935228049</v>
      </c>
      <c r="S227" s="19">
        <f t="shared" si="24"/>
        <v>0.30324953115085751</v>
      </c>
    </row>
    <row r="228" spans="1:19" x14ac:dyDescent="0.25">
      <c r="A228" s="26">
        <f>Wellpath!E228</f>
        <v>6750</v>
      </c>
      <c r="B228" s="22">
        <v>0</v>
      </c>
      <c r="C228" s="22">
        <f>ABS(COS(Wellpath!$L228))*COS(Wellpath!$M228)</f>
        <v>1.5854587660413886E-17</v>
      </c>
      <c r="D228" s="22">
        <f>IF(ABS(Wellpath!$L228)&lt;VerticalInc,"SING",-ABS(COS(Wellpath!$L228))*SIN(Wellpath!$M228)/SIN(Wellpath!$L228))</f>
        <v>-5.9170126681719203E-17</v>
      </c>
      <c r="E228" s="20">
        <f>IF(D228="SING",(Wellpath!K229-Wellpath!K227)/2*Model!$W$29,Model!$W$29*((drdp!B228+drdp!K228)*XYM3!$B228+(drdp!E228+drdp!N228)*XYM3!$C228+(drdp!H228+drdp!Q228)*XYM3!$D228))</f>
        <v>2.992574007669371E-18</v>
      </c>
      <c r="F228" s="20">
        <f>IF(D228="SING",0,Model!$W$29*((drdp!C228+drdp!L228)*XYM3!$B228+(drdp!F228+drdp!O228)*XYM3!$C228+(drdp!I228+drdp!R228)*XYM3!$D228))</f>
        <v>-8.0185778864537627E-19</v>
      </c>
      <c r="G228" s="20">
        <f>IF(D228="SING",0,Model!$W$29*((drdp!D228+drdp!M228)*XYM3!$B228+(drdp!G228+drdp!P228)*XYM3!$C228+(drdp!J228+drdp!S228)*XYM3!$D228))</f>
        <v>-8.301442686608609E-19</v>
      </c>
      <c r="H228" s="18">
        <f>IF(D228="SING",(Wellpath!K228-Wellpath!K227)/2*Model!$W$29,Model!$W$29*((drdp!B228)*XYM3!$B228+(drdp!E228)*XYM3!$C228+(drdp!H228)*XYM3!$D228))</f>
        <v>1.4962870038346855E-18</v>
      </c>
      <c r="I228" s="18">
        <f>IF(D228="SING",0,Model!$W$29*((drdp!C228)*XYM3!$B228+(drdp!F228)*XYM3!$C228+(drdp!I228)*XYM3!$D228))</f>
        <v>-4.0092889432268814E-19</v>
      </c>
      <c r="J228" s="18">
        <f>IF(D228="SING",0,Model!$W$29*((drdp!D228)*XYM3!$B228+(drdp!G228)*XYM3!$C228+(drdp!J228)*XYM3!$D228))</f>
        <v>-4.1507213433043045E-19</v>
      </c>
      <c r="K228" s="21">
        <f>SUM(E$3:E227)+H228</f>
        <v>6.0127952391101829</v>
      </c>
      <c r="L228" s="21">
        <f>SUM(F$3:F227)+I228</f>
        <v>-0.39658260540513096</v>
      </c>
      <c r="M228" s="21">
        <f>SUM(G$3:G227)+J228</f>
        <v>-0.76465666173399471</v>
      </c>
      <c r="N228" s="19">
        <f t="shared" si="19"/>
        <v>36.153706587466083</v>
      </c>
      <c r="O228" s="19">
        <f t="shared" si="20"/>
        <v>0.15727776290992182</v>
      </c>
      <c r="P228" s="19">
        <f t="shared" si="21"/>
        <v>0.58469981033417684</v>
      </c>
      <c r="Q228" s="19">
        <f t="shared" si="22"/>
        <v>-2.3845700016938838</v>
      </c>
      <c r="R228" s="19">
        <f t="shared" si="23"/>
        <v>-4.597723935228049</v>
      </c>
      <c r="S228" s="19">
        <f t="shared" si="24"/>
        <v>0.30324953115085751</v>
      </c>
    </row>
    <row r="229" spans="1:19" x14ac:dyDescent="0.25">
      <c r="A229" s="26">
        <f>Wellpath!E229</f>
        <v>6780</v>
      </c>
      <c r="B229" s="22">
        <v>0</v>
      </c>
      <c r="C229" s="22">
        <f>ABS(COS(Wellpath!$L229))*COS(Wellpath!$M229)</f>
        <v>1.5854587660413886E-17</v>
      </c>
      <c r="D229" s="22">
        <f>IF(ABS(Wellpath!$L229)&lt;VerticalInc,"SING",-ABS(COS(Wellpath!$L229))*SIN(Wellpath!$M229)/SIN(Wellpath!$L229))</f>
        <v>-5.9170126681719203E-17</v>
      </c>
      <c r="E229" s="20">
        <f>IF(D229="SING",(Wellpath!K230-Wellpath!K228)/2*Model!$W$29,Model!$W$29*((drdp!B229+drdp!K229)*XYM3!$B229+(drdp!E229+drdp!N229)*XYM3!$C229+(drdp!H229+drdp!Q229)*XYM3!$D229))</f>
        <v>2.992574007669371E-18</v>
      </c>
      <c r="F229" s="20">
        <f>IF(D229="SING",0,Model!$W$29*((drdp!C229+drdp!L229)*XYM3!$B229+(drdp!F229+drdp!O229)*XYM3!$C229+(drdp!I229+drdp!R229)*XYM3!$D229))</f>
        <v>-8.0185778864537627E-19</v>
      </c>
      <c r="G229" s="20">
        <f>IF(D229="SING",0,Model!$W$29*((drdp!D229+drdp!M229)*XYM3!$B229+(drdp!G229+drdp!P229)*XYM3!$C229+(drdp!J229+drdp!S229)*XYM3!$D229))</f>
        <v>-8.301442686608609E-19</v>
      </c>
      <c r="H229" s="18">
        <f>IF(D229="SING",(Wellpath!K229-Wellpath!K228)/2*Model!$W$29,Model!$W$29*((drdp!B229)*XYM3!$B229+(drdp!E229)*XYM3!$C229+(drdp!H229)*XYM3!$D229))</f>
        <v>1.4962870038346855E-18</v>
      </c>
      <c r="I229" s="18">
        <f>IF(D229="SING",0,Model!$W$29*((drdp!C229)*XYM3!$B229+(drdp!F229)*XYM3!$C229+(drdp!I229)*XYM3!$D229))</f>
        <v>-4.0092889432268814E-19</v>
      </c>
      <c r="J229" s="18">
        <f>IF(D229="SING",0,Model!$W$29*((drdp!D229)*XYM3!$B229+(drdp!G229)*XYM3!$C229+(drdp!J229)*XYM3!$D229))</f>
        <v>-4.1507213433043045E-19</v>
      </c>
      <c r="K229" s="21">
        <f>SUM(E$3:E228)+H229</f>
        <v>6.0127952391101829</v>
      </c>
      <c r="L229" s="21">
        <f>SUM(F$3:F228)+I229</f>
        <v>-0.39658260540513096</v>
      </c>
      <c r="M229" s="21">
        <f>SUM(G$3:G228)+J229</f>
        <v>-0.76465666173399471</v>
      </c>
      <c r="N229" s="19">
        <f t="shared" si="19"/>
        <v>36.153706587466083</v>
      </c>
      <c r="O229" s="19">
        <f t="shared" si="20"/>
        <v>0.15727776290992182</v>
      </c>
      <c r="P229" s="19">
        <f t="shared" si="21"/>
        <v>0.58469981033417684</v>
      </c>
      <c r="Q229" s="19">
        <f t="shared" si="22"/>
        <v>-2.3845700016938838</v>
      </c>
      <c r="R229" s="19">
        <f t="shared" si="23"/>
        <v>-4.597723935228049</v>
      </c>
      <c r="S229" s="19">
        <f t="shared" si="24"/>
        <v>0.30324953115085751</v>
      </c>
    </row>
    <row r="230" spans="1:19" x14ac:dyDescent="0.25">
      <c r="A230" s="26">
        <f>Wellpath!E230</f>
        <v>6810</v>
      </c>
      <c r="B230" s="22">
        <v>0</v>
      </c>
      <c r="C230" s="22">
        <f>ABS(COS(Wellpath!$L230))*COS(Wellpath!$M230)</f>
        <v>1.5854587660413886E-17</v>
      </c>
      <c r="D230" s="22">
        <f>IF(ABS(Wellpath!$L230)&lt;VerticalInc,"SING",-ABS(COS(Wellpath!$L230))*SIN(Wellpath!$M230)/SIN(Wellpath!$L230))</f>
        <v>-5.9170126681719203E-17</v>
      </c>
      <c r="E230" s="20">
        <f>IF(D230="SING",(Wellpath!K231-Wellpath!K229)/2*Model!$W$29,Model!$W$29*((drdp!B230+drdp!K230)*XYM3!$B230+(drdp!E230+drdp!N230)*XYM3!$C230+(drdp!H230+drdp!Q230)*XYM3!$D230))</f>
        <v>2.992574007669371E-18</v>
      </c>
      <c r="F230" s="20">
        <f>IF(D230="SING",0,Model!$W$29*((drdp!C230+drdp!L230)*XYM3!$B230+(drdp!F230+drdp!O230)*XYM3!$C230+(drdp!I230+drdp!R230)*XYM3!$D230))</f>
        <v>-8.0185778864537627E-19</v>
      </c>
      <c r="G230" s="20">
        <f>IF(D230="SING",0,Model!$W$29*((drdp!D230+drdp!M230)*XYM3!$B230+(drdp!G230+drdp!P230)*XYM3!$C230+(drdp!J230+drdp!S230)*XYM3!$D230))</f>
        <v>-8.301442686608609E-19</v>
      </c>
      <c r="H230" s="18">
        <f>IF(D230="SING",(Wellpath!K230-Wellpath!K229)/2*Model!$W$29,Model!$W$29*((drdp!B230)*XYM3!$B230+(drdp!E230)*XYM3!$C230+(drdp!H230)*XYM3!$D230))</f>
        <v>1.4962870038346855E-18</v>
      </c>
      <c r="I230" s="18">
        <f>IF(D230="SING",0,Model!$W$29*((drdp!C230)*XYM3!$B230+(drdp!F230)*XYM3!$C230+(drdp!I230)*XYM3!$D230))</f>
        <v>-4.0092889432268814E-19</v>
      </c>
      <c r="J230" s="18">
        <f>IF(D230="SING",0,Model!$W$29*((drdp!D230)*XYM3!$B230+(drdp!G230)*XYM3!$C230+(drdp!J230)*XYM3!$D230))</f>
        <v>-4.1507213433043045E-19</v>
      </c>
      <c r="K230" s="21">
        <f>SUM(E$3:E229)+H230</f>
        <v>6.0127952391101829</v>
      </c>
      <c r="L230" s="21">
        <f>SUM(F$3:F229)+I230</f>
        <v>-0.39658260540513096</v>
      </c>
      <c r="M230" s="21">
        <f>SUM(G$3:G229)+J230</f>
        <v>-0.76465666173399471</v>
      </c>
      <c r="N230" s="19">
        <f t="shared" si="19"/>
        <v>36.153706587466083</v>
      </c>
      <c r="O230" s="19">
        <f t="shared" si="20"/>
        <v>0.15727776290992182</v>
      </c>
      <c r="P230" s="19">
        <f t="shared" si="21"/>
        <v>0.58469981033417684</v>
      </c>
      <c r="Q230" s="19">
        <f t="shared" si="22"/>
        <v>-2.3845700016938838</v>
      </c>
      <c r="R230" s="19">
        <f t="shared" si="23"/>
        <v>-4.597723935228049</v>
      </c>
      <c r="S230" s="19">
        <f t="shared" si="24"/>
        <v>0.30324953115085751</v>
      </c>
    </row>
    <row r="231" spans="1:19" x14ac:dyDescent="0.25">
      <c r="A231" s="26">
        <f>Wellpath!E231</f>
        <v>6840</v>
      </c>
      <c r="B231" s="22">
        <v>0</v>
      </c>
      <c r="C231" s="22">
        <f>ABS(COS(Wellpath!$L231))*COS(Wellpath!$M231)</f>
        <v>1.5854587660413886E-17</v>
      </c>
      <c r="D231" s="22">
        <f>IF(ABS(Wellpath!$L231)&lt;VerticalInc,"SING",-ABS(COS(Wellpath!$L231))*SIN(Wellpath!$M231)/SIN(Wellpath!$L231))</f>
        <v>-5.9170126681719203E-17</v>
      </c>
      <c r="E231" s="20">
        <f>IF(D231="SING",(Wellpath!K232-Wellpath!K230)/2*Model!$W$29,Model!$W$29*((drdp!B231+drdp!K231)*XYM3!$B231+(drdp!E231+drdp!N231)*XYM3!$C231+(drdp!H231+drdp!Q231)*XYM3!$D231))</f>
        <v>2.992574007669371E-18</v>
      </c>
      <c r="F231" s="20">
        <f>IF(D231="SING",0,Model!$W$29*((drdp!C231+drdp!L231)*XYM3!$B231+(drdp!F231+drdp!O231)*XYM3!$C231+(drdp!I231+drdp!R231)*XYM3!$D231))</f>
        <v>-8.0185778864537627E-19</v>
      </c>
      <c r="G231" s="20">
        <f>IF(D231="SING",0,Model!$W$29*((drdp!D231+drdp!M231)*XYM3!$B231+(drdp!G231+drdp!P231)*XYM3!$C231+(drdp!J231+drdp!S231)*XYM3!$D231))</f>
        <v>-8.301442686608609E-19</v>
      </c>
      <c r="H231" s="18">
        <f>IF(D231="SING",(Wellpath!K231-Wellpath!K230)/2*Model!$W$29,Model!$W$29*((drdp!B231)*XYM3!$B231+(drdp!E231)*XYM3!$C231+(drdp!H231)*XYM3!$D231))</f>
        <v>1.4962870038346855E-18</v>
      </c>
      <c r="I231" s="18">
        <f>IF(D231="SING",0,Model!$W$29*((drdp!C231)*XYM3!$B231+(drdp!F231)*XYM3!$C231+(drdp!I231)*XYM3!$D231))</f>
        <v>-4.0092889432268814E-19</v>
      </c>
      <c r="J231" s="18">
        <f>IF(D231="SING",0,Model!$W$29*((drdp!D231)*XYM3!$B231+(drdp!G231)*XYM3!$C231+(drdp!J231)*XYM3!$D231))</f>
        <v>-4.1507213433043045E-19</v>
      </c>
      <c r="K231" s="21">
        <f>SUM(E$3:E230)+H231</f>
        <v>6.0127952391101829</v>
      </c>
      <c r="L231" s="21">
        <f>SUM(F$3:F230)+I231</f>
        <v>-0.39658260540513096</v>
      </c>
      <c r="M231" s="21">
        <f>SUM(G$3:G230)+J231</f>
        <v>-0.76465666173399471</v>
      </c>
      <c r="N231" s="19">
        <f t="shared" si="19"/>
        <v>36.153706587466083</v>
      </c>
      <c r="O231" s="19">
        <f t="shared" si="20"/>
        <v>0.15727776290992182</v>
      </c>
      <c r="P231" s="19">
        <f t="shared" si="21"/>
        <v>0.58469981033417684</v>
      </c>
      <c r="Q231" s="19">
        <f t="shared" si="22"/>
        <v>-2.3845700016938838</v>
      </c>
      <c r="R231" s="19">
        <f t="shared" si="23"/>
        <v>-4.597723935228049</v>
      </c>
      <c r="S231" s="19">
        <f t="shared" si="24"/>
        <v>0.30324953115085751</v>
      </c>
    </row>
    <row r="232" spans="1:19" x14ac:dyDescent="0.25">
      <c r="A232" s="26">
        <f>Wellpath!E232</f>
        <v>6870</v>
      </c>
      <c r="B232" s="22">
        <v>0</v>
      </c>
      <c r="C232" s="22">
        <f>ABS(COS(Wellpath!$L232))*COS(Wellpath!$M232)</f>
        <v>1.5854587660413886E-17</v>
      </c>
      <c r="D232" s="22">
        <f>IF(ABS(Wellpath!$L232)&lt;VerticalInc,"SING",-ABS(COS(Wellpath!$L232))*SIN(Wellpath!$M232)/SIN(Wellpath!$L232))</f>
        <v>-5.9170126681719203E-17</v>
      </c>
      <c r="E232" s="20">
        <f>IF(D232="SING",(Wellpath!K233-Wellpath!K231)/2*Model!$W$29,Model!$W$29*((drdp!B232+drdp!K232)*XYM3!$B232+(drdp!E232+drdp!N232)*XYM3!$C232+(drdp!H232+drdp!Q232)*XYM3!$D232))</f>
        <v>2.992574007669371E-18</v>
      </c>
      <c r="F232" s="20">
        <f>IF(D232="SING",0,Model!$W$29*((drdp!C232+drdp!L232)*XYM3!$B232+(drdp!F232+drdp!O232)*XYM3!$C232+(drdp!I232+drdp!R232)*XYM3!$D232))</f>
        <v>-8.0185778864537627E-19</v>
      </c>
      <c r="G232" s="20">
        <f>IF(D232="SING",0,Model!$W$29*((drdp!D232+drdp!M232)*XYM3!$B232+(drdp!G232+drdp!P232)*XYM3!$C232+(drdp!J232+drdp!S232)*XYM3!$D232))</f>
        <v>-8.301442686608609E-19</v>
      </c>
      <c r="H232" s="18">
        <f>IF(D232="SING",(Wellpath!K232-Wellpath!K231)/2*Model!$W$29,Model!$W$29*((drdp!B232)*XYM3!$B232+(drdp!E232)*XYM3!$C232+(drdp!H232)*XYM3!$D232))</f>
        <v>1.4962870038346855E-18</v>
      </c>
      <c r="I232" s="18">
        <f>IF(D232="SING",0,Model!$W$29*((drdp!C232)*XYM3!$B232+(drdp!F232)*XYM3!$C232+(drdp!I232)*XYM3!$D232))</f>
        <v>-4.0092889432268814E-19</v>
      </c>
      <c r="J232" s="18">
        <f>IF(D232="SING",0,Model!$W$29*((drdp!D232)*XYM3!$B232+(drdp!G232)*XYM3!$C232+(drdp!J232)*XYM3!$D232))</f>
        <v>-4.1507213433043045E-19</v>
      </c>
      <c r="K232" s="21">
        <f>SUM(E$3:E231)+H232</f>
        <v>6.0127952391101829</v>
      </c>
      <c r="L232" s="21">
        <f>SUM(F$3:F231)+I232</f>
        <v>-0.39658260540513096</v>
      </c>
      <c r="M232" s="21">
        <f>SUM(G$3:G231)+J232</f>
        <v>-0.76465666173399471</v>
      </c>
      <c r="N232" s="19">
        <f t="shared" si="19"/>
        <v>36.153706587466083</v>
      </c>
      <c r="O232" s="19">
        <f t="shared" si="20"/>
        <v>0.15727776290992182</v>
      </c>
      <c r="P232" s="19">
        <f t="shared" si="21"/>
        <v>0.58469981033417684</v>
      </c>
      <c r="Q232" s="19">
        <f t="shared" si="22"/>
        <v>-2.3845700016938838</v>
      </c>
      <c r="R232" s="19">
        <f t="shared" si="23"/>
        <v>-4.597723935228049</v>
      </c>
      <c r="S232" s="19">
        <f t="shared" si="24"/>
        <v>0.30324953115085751</v>
      </c>
    </row>
    <row r="233" spans="1:19" x14ac:dyDescent="0.25">
      <c r="A233" s="26">
        <f>Wellpath!E233</f>
        <v>6900</v>
      </c>
      <c r="B233" s="22">
        <v>0</v>
      </c>
      <c r="C233" s="22">
        <f>ABS(COS(Wellpath!$L233))*COS(Wellpath!$M233)</f>
        <v>1.5854587660413886E-17</v>
      </c>
      <c r="D233" s="22">
        <f>IF(ABS(Wellpath!$L233)&lt;VerticalInc,"SING",-ABS(COS(Wellpath!$L233))*SIN(Wellpath!$M233)/SIN(Wellpath!$L233))</f>
        <v>-5.9170126681719203E-17</v>
      </c>
      <c r="E233" s="20">
        <f>IF(D233="SING",(Wellpath!K234-Wellpath!K232)/2*Model!$W$29,Model!$W$29*((drdp!B233+drdp!K233)*XYM3!$B233+(drdp!E233+drdp!N233)*XYM3!$C233+(drdp!H233+drdp!Q233)*XYM3!$D233))</f>
        <v>2.992574007669371E-18</v>
      </c>
      <c r="F233" s="20">
        <f>IF(D233="SING",0,Model!$W$29*((drdp!C233+drdp!L233)*XYM3!$B233+(drdp!F233+drdp!O233)*XYM3!$C233+(drdp!I233+drdp!R233)*XYM3!$D233))</f>
        <v>-8.0185778864537627E-19</v>
      </c>
      <c r="G233" s="20">
        <f>IF(D233="SING",0,Model!$W$29*((drdp!D233+drdp!M233)*XYM3!$B233+(drdp!G233+drdp!P233)*XYM3!$C233+(drdp!J233+drdp!S233)*XYM3!$D233))</f>
        <v>-8.301442686608609E-19</v>
      </c>
      <c r="H233" s="18">
        <f>IF(D233="SING",(Wellpath!K233-Wellpath!K232)/2*Model!$W$29,Model!$W$29*((drdp!B233)*XYM3!$B233+(drdp!E233)*XYM3!$C233+(drdp!H233)*XYM3!$D233))</f>
        <v>1.4962870038346855E-18</v>
      </c>
      <c r="I233" s="18">
        <f>IF(D233="SING",0,Model!$W$29*((drdp!C233)*XYM3!$B233+(drdp!F233)*XYM3!$C233+(drdp!I233)*XYM3!$D233))</f>
        <v>-4.0092889432268814E-19</v>
      </c>
      <c r="J233" s="18">
        <f>IF(D233="SING",0,Model!$W$29*((drdp!D233)*XYM3!$B233+(drdp!G233)*XYM3!$C233+(drdp!J233)*XYM3!$D233))</f>
        <v>-4.1507213433043045E-19</v>
      </c>
      <c r="K233" s="21">
        <f>SUM(E$3:E232)+H233</f>
        <v>6.0127952391101829</v>
      </c>
      <c r="L233" s="21">
        <f>SUM(F$3:F232)+I233</f>
        <v>-0.39658260540513096</v>
      </c>
      <c r="M233" s="21">
        <f>SUM(G$3:G232)+J233</f>
        <v>-0.76465666173399471</v>
      </c>
      <c r="N233" s="19">
        <f t="shared" si="19"/>
        <v>36.153706587466083</v>
      </c>
      <c r="O233" s="19">
        <f t="shared" si="20"/>
        <v>0.15727776290992182</v>
      </c>
      <c r="P233" s="19">
        <f t="shared" si="21"/>
        <v>0.58469981033417684</v>
      </c>
      <c r="Q233" s="19">
        <f t="shared" si="22"/>
        <v>-2.3845700016938838</v>
      </c>
      <c r="R233" s="19">
        <f t="shared" si="23"/>
        <v>-4.597723935228049</v>
      </c>
      <c r="S233" s="19">
        <f t="shared" si="24"/>
        <v>0.30324953115085751</v>
      </c>
    </row>
    <row r="234" spans="1:19" x14ac:dyDescent="0.25">
      <c r="A234" s="26">
        <f>Wellpath!E234</f>
        <v>6930</v>
      </c>
      <c r="B234" s="22">
        <v>0</v>
      </c>
      <c r="C234" s="22">
        <f>ABS(COS(Wellpath!$L234))*COS(Wellpath!$M234)</f>
        <v>1.5854587660413886E-17</v>
      </c>
      <c r="D234" s="22">
        <f>IF(ABS(Wellpath!$L234)&lt;VerticalInc,"SING",-ABS(COS(Wellpath!$L234))*SIN(Wellpath!$M234)/SIN(Wellpath!$L234))</f>
        <v>-5.9170126681719203E-17</v>
      </c>
      <c r="E234" s="20">
        <f>IF(D234="SING",(Wellpath!K235-Wellpath!K233)/2*Model!$W$29,Model!$W$29*((drdp!B234+drdp!K234)*XYM3!$B234+(drdp!E234+drdp!N234)*XYM3!$C234+(drdp!H234+drdp!Q234)*XYM3!$D234))</f>
        <v>2.992574007669371E-18</v>
      </c>
      <c r="F234" s="20">
        <f>IF(D234="SING",0,Model!$W$29*((drdp!C234+drdp!L234)*XYM3!$B234+(drdp!F234+drdp!O234)*XYM3!$C234+(drdp!I234+drdp!R234)*XYM3!$D234))</f>
        <v>-8.0185778864537627E-19</v>
      </c>
      <c r="G234" s="20">
        <f>IF(D234="SING",0,Model!$W$29*((drdp!D234+drdp!M234)*XYM3!$B234+(drdp!G234+drdp!P234)*XYM3!$C234+(drdp!J234+drdp!S234)*XYM3!$D234))</f>
        <v>-8.301442686608609E-19</v>
      </c>
      <c r="H234" s="18">
        <f>IF(D234="SING",(Wellpath!K234-Wellpath!K233)/2*Model!$W$29,Model!$W$29*((drdp!B234)*XYM3!$B234+(drdp!E234)*XYM3!$C234+(drdp!H234)*XYM3!$D234))</f>
        <v>1.4962870038346855E-18</v>
      </c>
      <c r="I234" s="18">
        <f>IF(D234="SING",0,Model!$W$29*((drdp!C234)*XYM3!$B234+(drdp!F234)*XYM3!$C234+(drdp!I234)*XYM3!$D234))</f>
        <v>-4.0092889432268814E-19</v>
      </c>
      <c r="J234" s="18">
        <f>IF(D234="SING",0,Model!$W$29*((drdp!D234)*XYM3!$B234+(drdp!G234)*XYM3!$C234+(drdp!J234)*XYM3!$D234))</f>
        <v>-4.1507213433043045E-19</v>
      </c>
      <c r="K234" s="21">
        <f>SUM(E$3:E233)+H234</f>
        <v>6.0127952391101829</v>
      </c>
      <c r="L234" s="21">
        <f>SUM(F$3:F233)+I234</f>
        <v>-0.39658260540513096</v>
      </c>
      <c r="M234" s="21">
        <f>SUM(G$3:G233)+J234</f>
        <v>-0.76465666173399471</v>
      </c>
      <c r="N234" s="19">
        <f t="shared" si="19"/>
        <v>36.153706587466083</v>
      </c>
      <c r="O234" s="19">
        <f t="shared" si="20"/>
        <v>0.15727776290992182</v>
      </c>
      <c r="P234" s="19">
        <f t="shared" si="21"/>
        <v>0.58469981033417684</v>
      </c>
      <c r="Q234" s="19">
        <f t="shared" si="22"/>
        <v>-2.3845700016938838</v>
      </c>
      <c r="R234" s="19">
        <f t="shared" si="23"/>
        <v>-4.597723935228049</v>
      </c>
      <c r="S234" s="19">
        <f t="shared" si="24"/>
        <v>0.30324953115085751</v>
      </c>
    </row>
    <row r="235" spans="1:19" x14ac:dyDescent="0.25">
      <c r="A235" s="26">
        <f>Wellpath!E235</f>
        <v>6960</v>
      </c>
      <c r="B235" s="22">
        <v>0</v>
      </c>
      <c r="C235" s="22">
        <f>ABS(COS(Wellpath!$L235))*COS(Wellpath!$M235)</f>
        <v>1.5854587660413886E-17</v>
      </c>
      <c r="D235" s="22">
        <f>IF(ABS(Wellpath!$L235)&lt;VerticalInc,"SING",-ABS(COS(Wellpath!$L235))*SIN(Wellpath!$M235)/SIN(Wellpath!$L235))</f>
        <v>-5.9170126681719203E-17</v>
      </c>
      <c r="E235" s="20">
        <f>IF(D235="SING",(Wellpath!K236-Wellpath!K234)/2*Model!$W$29,Model!$W$29*((drdp!B235+drdp!K235)*XYM3!$B235+(drdp!E235+drdp!N235)*XYM3!$C235+(drdp!H235+drdp!Q235)*XYM3!$D235))</f>
        <v>2.992574007669371E-18</v>
      </c>
      <c r="F235" s="20">
        <f>IF(D235="SING",0,Model!$W$29*((drdp!C235+drdp!L235)*XYM3!$B235+(drdp!F235+drdp!O235)*XYM3!$C235+(drdp!I235+drdp!R235)*XYM3!$D235))</f>
        <v>-8.0185778864537627E-19</v>
      </c>
      <c r="G235" s="20">
        <f>IF(D235="SING",0,Model!$W$29*((drdp!D235+drdp!M235)*XYM3!$B235+(drdp!G235+drdp!P235)*XYM3!$C235+(drdp!J235+drdp!S235)*XYM3!$D235))</f>
        <v>-8.301442686608609E-19</v>
      </c>
      <c r="H235" s="18">
        <f>IF(D235="SING",(Wellpath!K235-Wellpath!K234)/2*Model!$W$29,Model!$W$29*((drdp!B235)*XYM3!$B235+(drdp!E235)*XYM3!$C235+(drdp!H235)*XYM3!$D235))</f>
        <v>1.4962870038346855E-18</v>
      </c>
      <c r="I235" s="18">
        <f>IF(D235="SING",0,Model!$W$29*((drdp!C235)*XYM3!$B235+(drdp!F235)*XYM3!$C235+(drdp!I235)*XYM3!$D235))</f>
        <v>-4.0092889432268814E-19</v>
      </c>
      <c r="J235" s="18">
        <f>IF(D235="SING",0,Model!$W$29*((drdp!D235)*XYM3!$B235+(drdp!G235)*XYM3!$C235+(drdp!J235)*XYM3!$D235))</f>
        <v>-4.1507213433043045E-19</v>
      </c>
      <c r="K235" s="21">
        <f>SUM(E$3:E234)+H235</f>
        <v>6.0127952391101829</v>
      </c>
      <c r="L235" s="21">
        <f>SUM(F$3:F234)+I235</f>
        <v>-0.39658260540513096</v>
      </c>
      <c r="M235" s="21">
        <f>SUM(G$3:G234)+J235</f>
        <v>-0.76465666173399471</v>
      </c>
      <c r="N235" s="19">
        <f t="shared" si="19"/>
        <v>36.153706587466083</v>
      </c>
      <c r="O235" s="19">
        <f t="shared" si="20"/>
        <v>0.15727776290992182</v>
      </c>
      <c r="P235" s="19">
        <f t="shared" si="21"/>
        <v>0.58469981033417684</v>
      </c>
      <c r="Q235" s="19">
        <f t="shared" si="22"/>
        <v>-2.3845700016938838</v>
      </c>
      <c r="R235" s="19">
        <f t="shared" si="23"/>
        <v>-4.597723935228049</v>
      </c>
      <c r="S235" s="19">
        <f t="shared" si="24"/>
        <v>0.30324953115085751</v>
      </c>
    </row>
    <row r="236" spans="1:19" x14ac:dyDescent="0.25">
      <c r="A236" s="26">
        <f>Wellpath!E236</f>
        <v>6990</v>
      </c>
      <c r="B236" s="22">
        <v>0</v>
      </c>
      <c r="C236" s="22">
        <f>ABS(COS(Wellpath!$L236))*COS(Wellpath!$M236)</f>
        <v>1.5854587660413886E-17</v>
      </c>
      <c r="D236" s="22">
        <f>IF(ABS(Wellpath!$L236)&lt;VerticalInc,"SING",-ABS(COS(Wellpath!$L236))*SIN(Wellpath!$M236)/SIN(Wellpath!$L236))</f>
        <v>-5.9170126681719203E-17</v>
      </c>
      <c r="E236" s="20">
        <f>IF(D236="SING",(Wellpath!K237-Wellpath!K235)/2*Model!$W$29,Model!$W$29*((drdp!B236+drdp!K236)*XYM3!$B236+(drdp!E236+drdp!N236)*XYM3!$C236+(drdp!H236+drdp!Q236)*XYM3!$D236))</f>
        <v>2.992574007669371E-18</v>
      </c>
      <c r="F236" s="20">
        <f>IF(D236="SING",0,Model!$W$29*((drdp!C236+drdp!L236)*XYM3!$B236+(drdp!F236+drdp!O236)*XYM3!$C236+(drdp!I236+drdp!R236)*XYM3!$D236))</f>
        <v>-8.0185778864537627E-19</v>
      </c>
      <c r="G236" s="20">
        <f>IF(D236="SING",0,Model!$W$29*((drdp!D236+drdp!M236)*XYM3!$B236+(drdp!G236+drdp!P236)*XYM3!$C236+(drdp!J236+drdp!S236)*XYM3!$D236))</f>
        <v>-8.301442686608609E-19</v>
      </c>
      <c r="H236" s="18">
        <f>IF(D236="SING",(Wellpath!K236-Wellpath!K235)/2*Model!$W$29,Model!$W$29*((drdp!B236)*XYM3!$B236+(drdp!E236)*XYM3!$C236+(drdp!H236)*XYM3!$D236))</f>
        <v>1.4962870038346855E-18</v>
      </c>
      <c r="I236" s="18">
        <f>IF(D236="SING",0,Model!$W$29*((drdp!C236)*XYM3!$B236+(drdp!F236)*XYM3!$C236+(drdp!I236)*XYM3!$D236))</f>
        <v>-4.0092889432268814E-19</v>
      </c>
      <c r="J236" s="18">
        <f>IF(D236="SING",0,Model!$W$29*((drdp!D236)*XYM3!$B236+(drdp!G236)*XYM3!$C236+(drdp!J236)*XYM3!$D236))</f>
        <v>-4.1507213433043045E-19</v>
      </c>
      <c r="K236" s="21">
        <f>SUM(E$3:E235)+H236</f>
        <v>6.0127952391101829</v>
      </c>
      <c r="L236" s="21">
        <f>SUM(F$3:F235)+I236</f>
        <v>-0.39658260540513096</v>
      </c>
      <c r="M236" s="21">
        <f>SUM(G$3:G235)+J236</f>
        <v>-0.76465666173399471</v>
      </c>
      <c r="N236" s="19">
        <f t="shared" si="19"/>
        <v>36.153706587466083</v>
      </c>
      <c r="O236" s="19">
        <f t="shared" si="20"/>
        <v>0.15727776290992182</v>
      </c>
      <c r="P236" s="19">
        <f t="shared" si="21"/>
        <v>0.58469981033417684</v>
      </c>
      <c r="Q236" s="19">
        <f t="shared" si="22"/>
        <v>-2.3845700016938838</v>
      </c>
      <c r="R236" s="19">
        <f t="shared" si="23"/>
        <v>-4.597723935228049</v>
      </c>
      <c r="S236" s="19">
        <f t="shared" si="24"/>
        <v>0.30324953115085751</v>
      </c>
    </row>
    <row r="237" spans="1:19" x14ac:dyDescent="0.25">
      <c r="A237" s="26">
        <f>Wellpath!E237</f>
        <v>7020</v>
      </c>
      <c r="B237" s="22">
        <v>0</v>
      </c>
      <c r="C237" s="22">
        <f>ABS(COS(Wellpath!$L237))*COS(Wellpath!$M237)</f>
        <v>1.5854587660413886E-17</v>
      </c>
      <c r="D237" s="22">
        <f>IF(ABS(Wellpath!$L237)&lt;VerticalInc,"SING",-ABS(COS(Wellpath!$L237))*SIN(Wellpath!$M237)/SIN(Wellpath!$L237))</f>
        <v>-5.9170126681719203E-17</v>
      </c>
      <c r="E237" s="20">
        <f>IF(D237="SING",(Wellpath!K238-Wellpath!K236)/2*Model!$W$29,Model!$W$29*((drdp!B237+drdp!K237)*XYM3!$B237+(drdp!E237+drdp!N237)*XYM3!$C237+(drdp!H237+drdp!Q237)*XYM3!$D237))</f>
        <v>2.992574007669371E-18</v>
      </c>
      <c r="F237" s="20">
        <f>IF(D237="SING",0,Model!$W$29*((drdp!C237+drdp!L237)*XYM3!$B237+(drdp!F237+drdp!O237)*XYM3!$C237+(drdp!I237+drdp!R237)*XYM3!$D237))</f>
        <v>-8.0185778864537627E-19</v>
      </c>
      <c r="G237" s="20">
        <f>IF(D237="SING",0,Model!$W$29*((drdp!D237+drdp!M237)*XYM3!$B237+(drdp!G237+drdp!P237)*XYM3!$C237+(drdp!J237+drdp!S237)*XYM3!$D237))</f>
        <v>-8.301442686608609E-19</v>
      </c>
      <c r="H237" s="18">
        <f>IF(D237="SING",(Wellpath!K237-Wellpath!K236)/2*Model!$W$29,Model!$W$29*((drdp!B237)*XYM3!$B237+(drdp!E237)*XYM3!$C237+(drdp!H237)*XYM3!$D237))</f>
        <v>1.4962870038346855E-18</v>
      </c>
      <c r="I237" s="18">
        <f>IF(D237="SING",0,Model!$W$29*((drdp!C237)*XYM3!$B237+(drdp!F237)*XYM3!$C237+(drdp!I237)*XYM3!$D237))</f>
        <v>-4.0092889432268814E-19</v>
      </c>
      <c r="J237" s="18">
        <f>IF(D237="SING",0,Model!$W$29*((drdp!D237)*XYM3!$B237+(drdp!G237)*XYM3!$C237+(drdp!J237)*XYM3!$D237))</f>
        <v>-4.1507213433043045E-19</v>
      </c>
      <c r="K237" s="21">
        <f>SUM(E$3:E236)+H237</f>
        <v>6.0127952391101829</v>
      </c>
      <c r="L237" s="21">
        <f>SUM(F$3:F236)+I237</f>
        <v>-0.39658260540513096</v>
      </c>
      <c r="M237" s="21">
        <f>SUM(G$3:G236)+J237</f>
        <v>-0.76465666173399471</v>
      </c>
      <c r="N237" s="19">
        <f t="shared" si="19"/>
        <v>36.153706587466083</v>
      </c>
      <c r="O237" s="19">
        <f t="shared" si="20"/>
        <v>0.15727776290992182</v>
      </c>
      <c r="P237" s="19">
        <f t="shared" si="21"/>
        <v>0.58469981033417684</v>
      </c>
      <c r="Q237" s="19">
        <f t="shared" si="22"/>
        <v>-2.3845700016938838</v>
      </c>
      <c r="R237" s="19">
        <f t="shared" si="23"/>
        <v>-4.597723935228049</v>
      </c>
      <c r="S237" s="19">
        <f t="shared" si="24"/>
        <v>0.30324953115085751</v>
      </c>
    </row>
    <row r="238" spans="1:19" x14ac:dyDescent="0.25">
      <c r="A238" s="26">
        <f>Wellpath!E238</f>
        <v>7050</v>
      </c>
      <c r="B238" s="22">
        <v>0</v>
      </c>
      <c r="C238" s="22">
        <f>ABS(COS(Wellpath!$L238))*COS(Wellpath!$M238)</f>
        <v>1.5854587660413886E-17</v>
      </c>
      <c r="D238" s="22">
        <f>IF(ABS(Wellpath!$L238)&lt;VerticalInc,"SING",-ABS(COS(Wellpath!$L238))*SIN(Wellpath!$M238)/SIN(Wellpath!$L238))</f>
        <v>-5.9170126681719203E-17</v>
      </c>
      <c r="E238" s="20">
        <f>IF(D238="SING",(Wellpath!K239-Wellpath!K237)/2*Model!$W$29,Model!$W$29*((drdp!B238+drdp!K238)*XYM3!$B238+(drdp!E238+drdp!N238)*XYM3!$C238+(drdp!H238+drdp!Q238)*XYM3!$D238))</f>
        <v>2.992574007669371E-18</v>
      </c>
      <c r="F238" s="20">
        <f>IF(D238="SING",0,Model!$W$29*((drdp!C238+drdp!L238)*XYM3!$B238+(drdp!F238+drdp!O238)*XYM3!$C238+(drdp!I238+drdp!R238)*XYM3!$D238))</f>
        <v>-8.0185778864537627E-19</v>
      </c>
      <c r="G238" s="20">
        <f>IF(D238="SING",0,Model!$W$29*((drdp!D238+drdp!M238)*XYM3!$B238+(drdp!G238+drdp!P238)*XYM3!$C238+(drdp!J238+drdp!S238)*XYM3!$D238))</f>
        <v>-8.301442686608609E-19</v>
      </c>
      <c r="H238" s="18">
        <f>IF(D238="SING",(Wellpath!K238-Wellpath!K237)/2*Model!$W$29,Model!$W$29*((drdp!B238)*XYM3!$B238+(drdp!E238)*XYM3!$C238+(drdp!H238)*XYM3!$D238))</f>
        <v>1.4962870038346855E-18</v>
      </c>
      <c r="I238" s="18">
        <f>IF(D238="SING",0,Model!$W$29*((drdp!C238)*XYM3!$B238+(drdp!F238)*XYM3!$C238+(drdp!I238)*XYM3!$D238))</f>
        <v>-4.0092889432268814E-19</v>
      </c>
      <c r="J238" s="18">
        <f>IF(D238="SING",0,Model!$W$29*((drdp!D238)*XYM3!$B238+(drdp!G238)*XYM3!$C238+(drdp!J238)*XYM3!$D238))</f>
        <v>-4.1507213433043045E-19</v>
      </c>
      <c r="K238" s="21">
        <f>SUM(E$3:E237)+H238</f>
        <v>6.0127952391101829</v>
      </c>
      <c r="L238" s="21">
        <f>SUM(F$3:F237)+I238</f>
        <v>-0.39658260540513096</v>
      </c>
      <c r="M238" s="21">
        <f>SUM(G$3:G237)+J238</f>
        <v>-0.76465666173399471</v>
      </c>
      <c r="N238" s="19">
        <f t="shared" si="19"/>
        <v>36.153706587466083</v>
      </c>
      <c r="O238" s="19">
        <f t="shared" si="20"/>
        <v>0.15727776290992182</v>
      </c>
      <c r="P238" s="19">
        <f t="shared" si="21"/>
        <v>0.58469981033417684</v>
      </c>
      <c r="Q238" s="19">
        <f t="shared" si="22"/>
        <v>-2.3845700016938838</v>
      </c>
      <c r="R238" s="19">
        <f t="shared" si="23"/>
        <v>-4.597723935228049</v>
      </c>
      <c r="S238" s="19">
        <f t="shared" si="24"/>
        <v>0.30324953115085751</v>
      </c>
    </row>
    <row r="239" spans="1:19" x14ac:dyDescent="0.25">
      <c r="A239" s="26">
        <f>Wellpath!E239</f>
        <v>7080</v>
      </c>
      <c r="B239" s="22">
        <v>0</v>
      </c>
      <c r="C239" s="22">
        <f>ABS(COS(Wellpath!$L239))*COS(Wellpath!$M239)</f>
        <v>1.5854587660413886E-17</v>
      </c>
      <c r="D239" s="22">
        <f>IF(ABS(Wellpath!$L239)&lt;VerticalInc,"SING",-ABS(COS(Wellpath!$L239))*SIN(Wellpath!$M239)/SIN(Wellpath!$L239))</f>
        <v>-5.9170126681719203E-17</v>
      </c>
      <c r="E239" s="20">
        <f>IF(D239="SING",(Wellpath!K240-Wellpath!K238)/2*Model!$W$29,Model!$W$29*((drdp!B239+drdp!K239)*XYM3!$B239+(drdp!E239+drdp!N239)*XYM3!$C239+(drdp!H239+drdp!Q239)*XYM3!$D239))</f>
        <v>2.992574007669371E-18</v>
      </c>
      <c r="F239" s="20">
        <f>IF(D239="SING",0,Model!$W$29*((drdp!C239+drdp!L239)*XYM3!$B239+(drdp!F239+drdp!O239)*XYM3!$C239+(drdp!I239+drdp!R239)*XYM3!$D239))</f>
        <v>-8.0185778864537627E-19</v>
      </c>
      <c r="G239" s="20">
        <f>IF(D239="SING",0,Model!$W$29*((drdp!D239+drdp!M239)*XYM3!$B239+(drdp!G239+drdp!P239)*XYM3!$C239+(drdp!J239+drdp!S239)*XYM3!$D239))</f>
        <v>-8.301442686608609E-19</v>
      </c>
      <c r="H239" s="18">
        <f>IF(D239="SING",(Wellpath!K239-Wellpath!K238)/2*Model!$W$29,Model!$W$29*((drdp!B239)*XYM3!$B239+(drdp!E239)*XYM3!$C239+(drdp!H239)*XYM3!$D239))</f>
        <v>1.4962870038346855E-18</v>
      </c>
      <c r="I239" s="18">
        <f>IF(D239="SING",0,Model!$W$29*((drdp!C239)*XYM3!$B239+(drdp!F239)*XYM3!$C239+(drdp!I239)*XYM3!$D239))</f>
        <v>-4.0092889432268814E-19</v>
      </c>
      <c r="J239" s="18">
        <f>IF(D239="SING",0,Model!$W$29*((drdp!D239)*XYM3!$B239+(drdp!G239)*XYM3!$C239+(drdp!J239)*XYM3!$D239))</f>
        <v>-4.1507213433043045E-19</v>
      </c>
      <c r="K239" s="21">
        <f>SUM(E$3:E238)+H239</f>
        <v>6.0127952391101829</v>
      </c>
      <c r="L239" s="21">
        <f>SUM(F$3:F238)+I239</f>
        <v>-0.39658260540513096</v>
      </c>
      <c r="M239" s="21">
        <f>SUM(G$3:G238)+J239</f>
        <v>-0.76465666173399471</v>
      </c>
      <c r="N239" s="19">
        <f t="shared" si="19"/>
        <v>36.153706587466083</v>
      </c>
      <c r="O239" s="19">
        <f t="shared" si="20"/>
        <v>0.15727776290992182</v>
      </c>
      <c r="P239" s="19">
        <f t="shared" si="21"/>
        <v>0.58469981033417684</v>
      </c>
      <c r="Q239" s="19">
        <f t="shared" si="22"/>
        <v>-2.3845700016938838</v>
      </c>
      <c r="R239" s="19">
        <f t="shared" si="23"/>
        <v>-4.597723935228049</v>
      </c>
      <c r="S239" s="19">
        <f t="shared" si="24"/>
        <v>0.30324953115085751</v>
      </c>
    </row>
    <row r="240" spans="1:19" x14ac:dyDescent="0.25">
      <c r="A240" s="26">
        <f>Wellpath!E240</f>
        <v>7110</v>
      </c>
      <c r="B240" s="22">
        <v>0</v>
      </c>
      <c r="C240" s="22">
        <f>ABS(COS(Wellpath!$L240))*COS(Wellpath!$M240)</f>
        <v>1.5854587660413886E-17</v>
      </c>
      <c r="D240" s="22">
        <f>IF(ABS(Wellpath!$L240)&lt;VerticalInc,"SING",-ABS(COS(Wellpath!$L240))*SIN(Wellpath!$M240)/SIN(Wellpath!$L240))</f>
        <v>-5.9170126681719203E-17</v>
      </c>
      <c r="E240" s="20">
        <f>IF(D240="SING",(Wellpath!K241-Wellpath!K239)/2*Model!$W$29,Model!$W$29*((drdp!B240+drdp!K240)*XYM3!$B240+(drdp!E240+drdp!N240)*XYM3!$C240+(drdp!H240+drdp!Q240)*XYM3!$D240))</f>
        <v>2.992574007669371E-18</v>
      </c>
      <c r="F240" s="20">
        <f>IF(D240="SING",0,Model!$W$29*((drdp!C240+drdp!L240)*XYM3!$B240+(drdp!F240+drdp!O240)*XYM3!$C240+(drdp!I240+drdp!R240)*XYM3!$D240))</f>
        <v>-8.0185778864537627E-19</v>
      </c>
      <c r="G240" s="20">
        <f>IF(D240="SING",0,Model!$W$29*((drdp!D240+drdp!M240)*XYM3!$B240+(drdp!G240+drdp!P240)*XYM3!$C240+(drdp!J240+drdp!S240)*XYM3!$D240))</f>
        <v>-8.301442686608609E-19</v>
      </c>
      <c r="H240" s="18">
        <f>IF(D240="SING",(Wellpath!K240-Wellpath!K239)/2*Model!$W$29,Model!$W$29*((drdp!B240)*XYM3!$B240+(drdp!E240)*XYM3!$C240+(drdp!H240)*XYM3!$D240))</f>
        <v>1.4962870038346855E-18</v>
      </c>
      <c r="I240" s="18">
        <f>IF(D240="SING",0,Model!$W$29*((drdp!C240)*XYM3!$B240+(drdp!F240)*XYM3!$C240+(drdp!I240)*XYM3!$D240))</f>
        <v>-4.0092889432268814E-19</v>
      </c>
      <c r="J240" s="18">
        <f>IF(D240="SING",0,Model!$W$29*((drdp!D240)*XYM3!$B240+(drdp!G240)*XYM3!$C240+(drdp!J240)*XYM3!$D240))</f>
        <v>-4.1507213433043045E-19</v>
      </c>
      <c r="K240" s="21">
        <f>SUM(E$3:E239)+H240</f>
        <v>6.0127952391101829</v>
      </c>
      <c r="L240" s="21">
        <f>SUM(F$3:F239)+I240</f>
        <v>-0.39658260540513096</v>
      </c>
      <c r="M240" s="21">
        <f>SUM(G$3:G239)+J240</f>
        <v>-0.76465666173399471</v>
      </c>
      <c r="N240" s="19">
        <f t="shared" si="19"/>
        <v>36.153706587466083</v>
      </c>
      <c r="O240" s="19">
        <f t="shared" si="20"/>
        <v>0.15727776290992182</v>
      </c>
      <c r="P240" s="19">
        <f t="shared" si="21"/>
        <v>0.58469981033417684</v>
      </c>
      <c r="Q240" s="19">
        <f t="shared" si="22"/>
        <v>-2.3845700016938838</v>
      </c>
      <c r="R240" s="19">
        <f t="shared" si="23"/>
        <v>-4.597723935228049</v>
      </c>
      <c r="S240" s="19">
        <f t="shared" si="24"/>
        <v>0.30324953115085751</v>
      </c>
    </row>
    <row r="241" spans="1:19" x14ac:dyDescent="0.25">
      <c r="A241" s="26">
        <f>Wellpath!E241</f>
        <v>7140</v>
      </c>
      <c r="B241" s="22">
        <v>0</v>
      </c>
      <c r="C241" s="22">
        <f>ABS(COS(Wellpath!$L241))*COS(Wellpath!$M241)</f>
        <v>1.5854587660413886E-17</v>
      </c>
      <c r="D241" s="22">
        <f>IF(ABS(Wellpath!$L241)&lt;VerticalInc,"SING",-ABS(COS(Wellpath!$L241))*SIN(Wellpath!$M241)/SIN(Wellpath!$L241))</f>
        <v>-5.9170126681719203E-17</v>
      </c>
      <c r="E241" s="20">
        <f>IF(D241="SING",(Wellpath!K242-Wellpath!K240)/2*Model!$W$29,Model!$W$29*((drdp!B241+drdp!K241)*XYM3!$B241+(drdp!E241+drdp!N241)*XYM3!$C241+(drdp!H241+drdp!Q241)*XYM3!$D241))</f>
        <v>2.992574007669371E-18</v>
      </c>
      <c r="F241" s="20">
        <f>IF(D241="SING",0,Model!$W$29*((drdp!C241+drdp!L241)*XYM3!$B241+(drdp!F241+drdp!O241)*XYM3!$C241+(drdp!I241+drdp!R241)*XYM3!$D241))</f>
        <v>-8.0185778864537627E-19</v>
      </c>
      <c r="G241" s="20">
        <f>IF(D241="SING",0,Model!$W$29*((drdp!D241+drdp!M241)*XYM3!$B241+(drdp!G241+drdp!P241)*XYM3!$C241+(drdp!J241+drdp!S241)*XYM3!$D241))</f>
        <v>-8.301442686608609E-19</v>
      </c>
      <c r="H241" s="18">
        <f>IF(D241="SING",(Wellpath!K241-Wellpath!K240)/2*Model!$W$29,Model!$W$29*((drdp!B241)*XYM3!$B241+(drdp!E241)*XYM3!$C241+(drdp!H241)*XYM3!$D241))</f>
        <v>1.4962870038346855E-18</v>
      </c>
      <c r="I241" s="18">
        <f>IF(D241="SING",0,Model!$W$29*((drdp!C241)*XYM3!$B241+(drdp!F241)*XYM3!$C241+(drdp!I241)*XYM3!$D241))</f>
        <v>-4.0092889432268814E-19</v>
      </c>
      <c r="J241" s="18">
        <f>IF(D241="SING",0,Model!$W$29*((drdp!D241)*XYM3!$B241+(drdp!G241)*XYM3!$C241+(drdp!J241)*XYM3!$D241))</f>
        <v>-4.1507213433043045E-19</v>
      </c>
      <c r="K241" s="21">
        <f>SUM(E$3:E240)+H241</f>
        <v>6.0127952391101829</v>
      </c>
      <c r="L241" s="21">
        <f>SUM(F$3:F240)+I241</f>
        <v>-0.39658260540513096</v>
      </c>
      <c r="M241" s="21">
        <f>SUM(G$3:G240)+J241</f>
        <v>-0.76465666173399471</v>
      </c>
      <c r="N241" s="19">
        <f t="shared" si="19"/>
        <v>36.153706587466083</v>
      </c>
      <c r="O241" s="19">
        <f t="shared" si="20"/>
        <v>0.15727776290992182</v>
      </c>
      <c r="P241" s="19">
        <f t="shared" si="21"/>
        <v>0.58469981033417684</v>
      </c>
      <c r="Q241" s="19">
        <f t="shared" si="22"/>
        <v>-2.3845700016938838</v>
      </c>
      <c r="R241" s="19">
        <f t="shared" si="23"/>
        <v>-4.597723935228049</v>
      </c>
      <c r="S241" s="19">
        <f t="shared" si="24"/>
        <v>0.30324953115085751</v>
      </c>
    </row>
    <row r="242" spans="1:19" x14ac:dyDescent="0.25">
      <c r="A242" s="26">
        <f>Wellpath!E242</f>
        <v>7170</v>
      </c>
      <c r="B242" s="22">
        <v>0</v>
      </c>
      <c r="C242" s="22">
        <f>ABS(COS(Wellpath!$L242))*COS(Wellpath!$M242)</f>
        <v>1.5854587660413886E-17</v>
      </c>
      <c r="D242" s="22">
        <f>IF(ABS(Wellpath!$L242)&lt;VerticalInc,"SING",-ABS(COS(Wellpath!$L242))*SIN(Wellpath!$M242)/SIN(Wellpath!$L242))</f>
        <v>-5.9170126681719203E-17</v>
      </c>
      <c r="E242" s="20">
        <f>IF(D242="SING",(Wellpath!K243-Wellpath!K241)/2*Model!$W$29,Model!$W$29*((drdp!B242+drdp!K242)*XYM3!$B242+(drdp!E242+drdp!N242)*XYM3!$C242+(drdp!H242+drdp!Q242)*XYM3!$D242))</f>
        <v>2.992574007669371E-18</v>
      </c>
      <c r="F242" s="20">
        <f>IF(D242="SING",0,Model!$W$29*((drdp!C242+drdp!L242)*XYM3!$B242+(drdp!F242+drdp!O242)*XYM3!$C242+(drdp!I242+drdp!R242)*XYM3!$D242))</f>
        <v>-8.0185778864537627E-19</v>
      </c>
      <c r="G242" s="20">
        <f>IF(D242="SING",0,Model!$W$29*((drdp!D242+drdp!M242)*XYM3!$B242+(drdp!G242+drdp!P242)*XYM3!$C242+(drdp!J242+drdp!S242)*XYM3!$D242))</f>
        <v>-8.301442686608609E-19</v>
      </c>
      <c r="H242" s="18">
        <f>IF(D242="SING",(Wellpath!K242-Wellpath!K241)/2*Model!$W$29,Model!$W$29*((drdp!B242)*XYM3!$B242+(drdp!E242)*XYM3!$C242+(drdp!H242)*XYM3!$D242))</f>
        <v>1.4962870038346855E-18</v>
      </c>
      <c r="I242" s="18">
        <f>IF(D242="SING",0,Model!$W$29*((drdp!C242)*XYM3!$B242+(drdp!F242)*XYM3!$C242+(drdp!I242)*XYM3!$D242))</f>
        <v>-4.0092889432268814E-19</v>
      </c>
      <c r="J242" s="18">
        <f>IF(D242="SING",0,Model!$W$29*((drdp!D242)*XYM3!$B242+(drdp!G242)*XYM3!$C242+(drdp!J242)*XYM3!$D242))</f>
        <v>-4.1507213433043045E-19</v>
      </c>
      <c r="K242" s="21">
        <f>SUM(E$3:E241)+H242</f>
        <v>6.0127952391101829</v>
      </c>
      <c r="L242" s="21">
        <f>SUM(F$3:F241)+I242</f>
        <v>-0.39658260540513096</v>
      </c>
      <c r="M242" s="21">
        <f>SUM(G$3:G241)+J242</f>
        <v>-0.76465666173399471</v>
      </c>
      <c r="N242" s="19">
        <f t="shared" si="19"/>
        <v>36.153706587466083</v>
      </c>
      <c r="O242" s="19">
        <f t="shared" si="20"/>
        <v>0.15727776290992182</v>
      </c>
      <c r="P242" s="19">
        <f t="shared" si="21"/>
        <v>0.58469981033417684</v>
      </c>
      <c r="Q242" s="19">
        <f t="shared" si="22"/>
        <v>-2.3845700016938838</v>
      </c>
      <c r="R242" s="19">
        <f t="shared" si="23"/>
        <v>-4.597723935228049</v>
      </c>
      <c r="S242" s="19">
        <f t="shared" si="24"/>
        <v>0.30324953115085751</v>
      </c>
    </row>
    <row r="243" spans="1:19" x14ac:dyDescent="0.25">
      <c r="A243" s="26">
        <f>Wellpath!E243</f>
        <v>7200</v>
      </c>
      <c r="B243" s="22">
        <v>0</v>
      </c>
      <c r="C243" s="22">
        <f>ABS(COS(Wellpath!$L243))*COS(Wellpath!$M243)</f>
        <v>1.5854587660413886E-17</v>
      </c>
      <c r="D243" s="22">
        <f>IF(ABS(Wellpath!$L243)&lt;VerticalInc,"SING",-ABS(COS(Wellpath!$L243))*SIN(Wellpath!$M243)/SIN(Wellpath!$L243))</f>
        <v>-5.9170126681719203E-17</v>
      </c>
      <c r="E243" s="20">
        <f>IF(D243="SING",(Wellpath!K244-Wellpath!K242)/2*Model!$W$29,Model!$W$29*((drdp!B243+drdp!K243)*XYM3!$B243+(drdp!E243+drdp!N243)*XYM3!$C243+(drdp!H243+drdp!Q243)*XYM3!$D243))</f>
        <v>2.992574007669371E-18</v>
      </c>
      <c r="F243" s="20">
        <f>IF(D243="SING",0,Model!$W$29*((drdp!C243+drdp!L243)*XYM3!$B243+(drdp!F243+drdp!O243)*XYM3!$C243+(drdp!I243+drdp!R243)*XYM3!$D243))</f>
        <v>-8.0185778864537627E-19</v>
      </c>
      <c r="G243" s="20">
        <f>IF(D243="SING",0,Model!$W$29*((drdp!D243+drdp!M243)*XYM3!$B243+(drdp!G243+drdp!P243)*XYM3!$C243+(drdp!J243+drdp!S243)*XYM3!$D243))</f>
        <v>-8.301442686608609E-19</v>
      </c>
      <c r="H243" s="18">
        <f>IF(D243="SING",(Wellpath!K243-Wellpath!K242)/2*Model!$W$29,Model!$W$29*((drdp!B243)*XYM3!$B243+(drdp!E243)*XYM3!$C243+(drdp!H243)*XYM3!$D243))</f>
        <v>1.4962870038346855E-18</v>
      </c>
      <c r="I243" s="18">
        <f>IF(D243="SING",0,Model!$W$29*((drdp!C243)*XYM3!$B243+(drdp!F243)*XYM3!$C243+(drdp!I243)*XYM3!$D243))</f>
        <v>-4.0092889432268814E-19</v>
      </c>
      <c r="J243" s="18">
        <f>IF(D243="SING",0,Model!$W$29*((drdp!D243)*XYM3!$B243+(drdp!G243)*XYM3!$C243+(drdp!J243)*XYM3!$D243))</f>
        <v>-4.1507213433043045E-19</v>
      </c>
      <c r="K243" s="21">
        <f>SUM(E$3:E242)+H243</f>
        <v>6.0127952391101829</v>
      </c>
      <c r="L243" s="21">
        <f>SUM(F$3:F242)+I243</f>
        <v>-0.39658260540513096</v>
      </c>
      <c r="M243" s="21">
        <f>SUM(G$3:G242)+J243</f>
        <v>-0.76465666173399471</v>
      </c>
      <c r="N243" s="19">
        <f t="shared" si="19"/>
        <v>36.153706587466083</v>
      </c>
      <c r="O243" s="19">
        <f t="shared" si="20"/>
        <v>0.15727776290992182</v>
      </c>
      <c r="P243" s="19">
        <f t="shared" si="21"/>
        <v>0.58469981033417684</v>
      </c>
      <c r="Q243" s="19">
        <f t="shared" si="22"/>
        <v>-2.3845700016938838</v>
      </c>
      <c r="R243" s="19">
        <f t="shared" si="23"/>
        <v>-4.597723935228049</v>
      </c>
      <c r="S243" s="19">
        <f t="shared" si="24"/>
        <v>0.30324953115085751</v>
      </c>
    </row>
    <row r="244" spans="1:19" x14ac:dyDescent="0.25">
      <c r="A244" s="26">
        <f>Wellpath!E244</f>
        <v>7230</v>
      </c>
      <c r="B244" s="22">
        <v>0</v>
      </c>
      <c r="C244" s="22">
        <f>ABS(COS(Wellpath!$L244))*COS(Wellpath!$M244)</f>
        <v>1.5854587660413886E-17</v>
      </c>
      <c r="D244" s="22">
        <f>IF(ABS(Wellpath!$L244)&lt;VerticalInc,"SING",-ABS(COS(Wellpath!$L244))*SIN(Wellpath!$M244)/SIN(Wellpath!$L244))</f>
        <v>-5.9170126681719203E-17</v>
      </c>
      <c r="E244" s="20">
        <f>IF(D244="SING",(Wellpath!K245-Wellpath!K243)/2*Model!$W$29,Model!$W$29*((drdp!B244+drdp!K244)*XYM3!$B244+(drdp!E244+drdp!N244)*XYM3!$C244+(drdp!H244+drdp!Q244)*XYM3!$D244))</f>
        <v>2.992574007669371E-18</v>
      </c>
      <c r="F244" s="20">
        <f>IF(D244="SING",0,Model!$W$29*((drdp!C244+drdp!L244)*XYM3!$B244+(drdp!F244+drdp!O244)*XYM3!$C244+(drdp!I244+drdp!R244)*XYM3!$D244))</f>
        <v>-8.0185778864537627E-19</v>
      </c>
      <c r="G244" s="20">
        <f>IF(D244="SING",0,Model!$W$29*((drdp!D244+drdp!M244)*XYM3!$B244+(drdp!G244+drdp!P244)*XYM3!$C244+(drdp!J244+drdp!S244)*XYM3!$D244))</f>
        <v>-8.301442686608609E-19</v>
      </c>
      <c r="H244" s="18">
        <f>IF(D244="SING",(Wellpath!K244-Wellpath!K243)/2*Model!$W$29,Model!$W$29*((drdp!B244)*XYM3!$B244+(drdp!E244)*XYM3!$C244+(drdp!H244)*XYM3!$D244))</f>
        <v>1.4962870038346855E-18</v>
      </c>
      <c r="I244" s="18">
        <f>IF(D244="SING",0,Model!$W$29*((drdp!C244)*XYM3!$B244+(drdp!F244)*XYM3!$C244+(drdp!I244)*XYM3!$D244))</f>
        <v>-4.0092889432268814E-19</v>
      </c>
      <c r="J244" s="18">
        <f>IF(D244="SING",0,Model!$W$29*((drdp!D244)*XYM3!$B244+(drdp!G244)*XYM3!$C244+(drdp!J244)*XYM3!$D244))</f>
        <v>-4.1507213433043045E-19</v>
      </c>
      <c r="K244" s="21">
        <f>SUM(E$3:E243)+H244</f>
        <v>6.0127952391101829</v>
      </c>
      <c r="L244" s="21">
        <f>SUM(F$3:F243)+I244</f>
        <v>-0.39658260540513096</v>
      </c>
      <c r="M244" s="21">
        <f>SUM(G$3:G243)+J244</f>
        <v>-0.76465666173399471</v>
      </c>
      <c r="N244" s="19">
        <f t="shared" si="19"/>
        <v>36.153706587466083</v>
      </c>
      <c r="O244" s="19">
        <f t="shared" si="20"/>
        <v>0.15727776290992182</v>
      </c>
      <c r="P244" s="19">
        <f t="shared" si="21"/>
        <v>0.58469981033417684</v>
      </c>
      <c r="Q244" s="19">
        <f t="shared" si="22"/>
        <v>-2.3845700016938838</v>
      </c>
      <c r="R244" s="19">
        <f t="shared" si="23"/>
        <v>-4.597723935228049</v>
      </c>
      <c r="S244" s="19">
        <f t="shared" si="24"/>
        <v>0.30324953115085751</v>
      </c>
    </row>
    <row r="245" spans="1:19" x14ac:dyDescent="0.25">
      <c r="A245" s="26">
        <f>Wellpath!E245</f>
        <v>7260</v>
      </c>
      <c r="B245" s="22">
        <v>0</v>
      </c>
      <c r="C245" s="22">
        <f>ABS(COS(Wellpath!$L245))*COS(Wellpath!$M245)</f>
        <v>1.5854587660413886E-17</v>
      </c>
      <c r="D245" s="22">
        <f>IF(ABS(Wellpath!$L245)&lt;VerticalInc,"SING",-ABS(COS(Wellpath!$L245))*SIN(Wellpath!$M245)/SIN(Wellpath!$L245))</f>
        <v>-5.9170126681719203E-17</v>
      </c>
      <c r="E245" s="20">
        <f>IF(D245="SING",(Wellpath!K246-Wellpath!K244)/2*Model!$W$29,Model!$W$29*((drdp!B245+drdp!K245)*XYM3!$B245+(drdp!E245+drdp!N245)*XYM3!$C245+(drdp!H245+drdp!Q245)*XYM3!$D245))</f>
        <v>2.992574007669371E-18</v>
      </c>
      <c r="F245" s="20">
        <f>IF(D245="SING",0,Model!$W$29*((drdp!C245+drdp!L245)*XYM3!$B245+(drdp!F245+drdp!O245)*XYM3!$C245+(drdp!I245+drdp!R245)*XYM3!$D245))</f>
        <v>-8.0185778864537627E-19</v>
      </c>
      <c r="G245" s="20">
        <f>IF(D245="SING",0,Model!$W$29*((drdp!D245+drdp!M245)*XYM3!$B245+(drdp!G245+drdp!P245)*XYM3!$C245+(drdp!J245+drdp!S245)*XYM3!$D245))</f>
        <v>-8.301442686608609E-19</v>
      </c>
      <c r="H245" s="18">
        <f>IF(D245="SING",(Wellpath!K245-Wellpath!K244)/2*Model!$W$29,Model!$W$29*((drdp!B245)*XYM3!$B245+(drdp!E245)*XYM3!$C245+(drdp!H245)*XYM3!$D245))</f>
        <v>1.4962870038346855E-18</v>
      </c>
      <c r="I245" s="18">
        <f>IF(D245="SING",0,Model!$W$29*((drdp!C245)*XYM3!$B245+(drdp!F245)*XYM3!$C245+(drdp!I245)*XYM3!$D245))</f>
        <v>-4.0092889432268814E-19</v>
      </c>
      <c r="J245" s="18">
        <f>IF(D245="SING",0,Model!$W$29*((drdp!D245)*XYM3!$B245+(drdp!G245)*XYM3!$C245+(drdp!J245)*XYM3!$D245))</f>
        <v>-4.1507213433043045E-19</v>
      </c>
      <c r="K245" s="21">
        <f>SUM(E$3:E244)+H245</f>
        <v>6.0127952391101829</v>
      </c>
      <c r="L245" s="21">
        <f>SUM(F$3:F244)+I245</f>
        <v>-0.39658260540513096</v>
      </c>
      <c r="M245" s="21">
        <f>SUM(G$3:G244)+J245</f>
        <v>-0.76465666173399471</v>
      </c>
      <c r="N245" s="19">
        <f t="shared" si="19"/>
        <v>36.153706587466083</v>
      </c>
      <c r="O245" s="19">
        <f t="shared" si="20"/>
        <v>0.15727776290992182</v>
      </c>
      <c r="P245" s="19">
        <f t="shared" si="21"/>
        <v>0.58469981033417684</v>
      </c>
      <c r="Q245" s="19">
        <f t="shared" si="22"/>
        <v>-2.3845700016938838</v>
      </c>
      <c r="R245" s="19">
        <f t="shared" si="23"/>
        <v>-4.597723935228049</v>
      </c>
      <c r="S245" s="19">
        <f t="shared" si="24"/>
        <v>0.30324953115085751</v>
      </c>
    </row>
    <row r="246" spans="1:19" x14ac:dyDescent="0.25">
      <c r="A246" s="26">
        <f>Wellpath!E246</f>
        <v>7290</v>
      </c>
      <c r="B246" s="22">
        <v>0</v>
      </c>
      <c r="C246" s="22">
        <f>ABS(COS(Wellpath!$L246))*COS(Wellpath!$M246)</f>
        <v>1.5854587660413886E-17</v>
      </c>
      <c r="D246" s="22">
        <f>IF(ABS(Wellpath!$L246)&lt;VerticalInc,"SING",-ABS(COS(Wellpath!$L246))*SIN(Wellpath!$M246)/SIN(Wellpath!$L246))</f>
        <v>-5.9170126681719203E-17</v>
      </c>
      <c r="E246" s="20">
        <f>IF(D246="SING",(Wellpath!K247-Wellpath!K245)/2*Model!$W$29,Model!$W$29*((drdp!B246+drdp!K246)*XYM3!$B246+(drdp!E246+drdp!N246)*XYM3!$C246+(drdp!H246+drdp!Q246)*XYM3!$D246))</f>
        <v>2.992574007669371E-18</v>
      </c>
      <c r="F246" s="20">
        <f>IF(D246="SING",0,Model!$W$29*((drdp!C246+drdp!L246)*XYM3!$B246+(drdp!F246+drdp!O246)*XYM3!$C246+(drdp!I246+drdp!R246)*XYM3!$D246))</f>
        <v>-8.0185778864537627E-19</v>
      </c>
      <c r="G246" s="20">
        <f>IF(D246="SING",0,Model!$W$29*((drdp!D246+drdp!M246)*XYM3!$B246+(drdp!G246+drdp!P246)*XYM3!$C246+(drdp!J246+drdp!S246)*XYM3!$D246))</f>
        <v>-8.301442686608609E-19</v>
      </c>
      <c r="H246" s="18">
        <f>IF(D246="SING",(Wellpath!K246-Wellpath!K245)/2*Model!$W$29,Model!$W$29*((drdp!B246)*XYM3!$B246+(drdp!E246)*XYM3!$C246+(drdp!H246)*XYM3!$D246))</f>
        <v>1.4962870038346855E-18</v>
      </c>
      <c r="I246" s="18">
        <f>IF(D246="SING",0,Model!$W$29*((drdp!C246)*XYM3!$B246+(drdp!F246)*XYM3!$C246+(drdp!I246)*XYM3!$D246))</f>
        <v>-4.0092889432268814E-19</v>
      </c>
      <c r="J246" s="18">
        <f>IF(D246="SING",0,Model!$W$29*((drdp!D246)*XYM3!$B246+(drdp!G246)*XYM3!$C246+(drdp!J246)*XYM3!$D246))</f>
        <v>-4.1507213433043045E-19</v>
      </c>
      <c r="K246" s="21">
        <f>SUM(E$3:E245)+H246</f>
        <v>6.0127952391101829</v>
      </c>
      <c r="L246" s="21">
        <f>SUM(F$3:F245)+I246</f>
        <v>-0.39658260540513096</v>
      </c>
      <c r="M246" s="21">
        <f>SUM(G$3:G245)+J246</f>
        <v>-0.76465666173399471</v>
      </c>
      <c r="N246" s="19">
        <f t="shared" si="19"/>
        <v>36.153706587466083</v>
      </c>
      <c r="O246" s="19">
        <f t="shared" si="20"/>
        <v>0.15727776290992182</v>
      </c>
      <c r="P246" s="19">
        <f t="shared" si="21"/>
        <v>0.58469981033417684</v>
      </c>
      <c r="Q246" s="19">
        <f t="shared" si="22"/>
        <v>-2.3845700016938838</v>
      </c>
      <c r="R246" s="19">
        <f t="shared" si="23"/>
        <v>-4.597723935228049</v>
      </c>
      <c r="S246" s="19">
        <f t="shared" si="24"/>
        <v>0.30324953115085751</v>
      </c>
    </row>
    <row r="247" spans="1:19" x14ac:dyDescent="0.25">
      <c r="A247" s="26">
        <f>Wellpath!E247</f>
        <v>7320</v>
      </c>
      <c r="B247" s="22">
        <v>0</v>
      </c>
      <c r="C247" s="22">
        <f>ABS(COS(Wellpath!$L247))*COS(Wellpath!$M247)</f>
        <v>1.5854587660413886E-17</v>
      </c>
      <c r="D247" s="22">
        <f>IF(ABS(Wellpath!$L247)&lt;VerticalInc,"SING",-ABS(COS(Wellpath!$L247))*SIN(Wellpath!$M247)/SIN(Wellpath!$L247))</f>
        <v>-5.9170126681719203E-17</v>
      </c>
      <c r="E247" s="20">
        <f>IF(D247="SING",(Wellpath!K248-Wellpath!K246)/2*Model!$W$29,Model!$W$29*((drdp!B247+drdp!K247)*XYM3!$B247+(drdp!E247+drdp!N247)*XYM3!$C247+(drdp!H247+drdp!Q247)*XYM3!$D247))</f>
        <v>2.992574007669371E-18</v>
      </c>
      <c r="F247" s="20">
        <f>IF(D247="SING",0,Model!$W$29*((drdp!C247+drdp!L247)*XYM3!$B247+(drdp!F247+drdp!O247)*XYM3!$C247+(drdp!I247+drdp!R247)*XYM3!$D247))</f>
        <v>-8.0185778864537627E-19</v>
      </c>
      <c r="G247" s="20">
        <f>IF(D247="SING",0,Model!$W$29*((drdp!D247+drdp!M247)*XYM3!$B247+(drdp!G247+drdp!P247)*XYM3!$C247+(drdp!J247+drdp!S247)*XYM3!$D247))</f>
        <v>-8.301442686608609E-19</v>
      </c>
      <c r="H247" s="18">
        <f>IF(D247="SING",(Wellpath!K247-Wellpath!K246)/2*Model!$W$29,Model!$W$29*((drdp!B247)*XYM3!$B247+(drdp!E247)*XYM3!$C247+(drdp!H247)*XYM3!$D247))</f>
        <v>1.4962870038346855E-18</v>
      </c>
      <c r="I247" s="18">
        <f>IF(D247="SING",0,Model!$W$29*((drdp!C247)*XYM3!$B247+(drdp!F247)*XYM3!$C247+(drdp!I247)*XYM3!$D247))</f>
        <v>-4.0092889432268814E-19</v>
      </c>
      <c r="J247" s="18">
        <f>IF(D247="SING",0,Model!$W$29*((drdp!D247)*XYM3!$B247+(drdp!G247)*XYM3!$C247+(drdp!J247)*XYM3!$D247))</f>
        <v>-4.1507213433043045E-19</v>
      </c>
      <c r="K247" s="21">
        <f>SUM(E$3:E246)+H247</f>
        <v>6.0127952391101829</v>
      </c>
      <c r="L247" s="21">
        <f>SUM(F$3:F246)+I247</f>
        <v>-0.39658260540513096</v>
      </c>
      <c r="M247" s="21">
        <f>SUM(G$3:G246)+J247</f>
        <v>-0.76465666173399471</v>
      </c>
      <c r="N247" s="19">
        <f t="shared" si="19"/>
        <v>36.153706587466083</v>
      </c>
      <c r="O247" s="19">
        <f t="shared" si="20"/>
        <v>0.15727776290992182</v>
      </c>
      <c r="P247" s="19">
        <f t="shared" si="21"/>
        <v>0.58469981033417684</v>
      </c>
      <c r="Q247" s="19">
        <f t="shared" si="22"/>
        <v>-2.3845700016938838</v>
      </c>
      <c r="R247" s="19">
        <f t="shared" si="23"/>
        <v>-4.597723935228049</v>
      </c>
      <c r="S247" s="19">
        <f t="shared" si="24"/>
        <v>0.30324953115085751</v>
      </c>
    </row>
    <row r="248" spans="1:19" x14ac:dyDescent="0.25">
      <c r="A248" s="26">
        <f>Wellpath!E248</f>
        <v>7350</v>
      </c>
      <c r="B248" s="22">
        <v>0</v>
      </c>
      <c r="C248" s="22">
        <f>ABS(COS(Wellpath!$L248))*COS(Wellpath!$M248)</f>
        <v>1.5854587660413886E-17</v>
      </c>
      <c r="D248" s="22">
        <f>IF(ABS(Wellpath!$L248)&lt;VerticalInc,"SING",-ABS(COS(Wellpath!$L248))*SIN(Wellpath!$M248)/SIN(Wellpath!$L248))</f>
        <v>-5.9170126681719203E-17</v>
      </c>
      <c r="E248" s="20">
        <f>IF(D248="SING",(Wellpath!K249-Wellpath!K247)/2*Model!$W$29,Model!$W$29*((drdp!B248+drdp!K248)*XYM3!$B248+(drdp!E248+drdp!N248)*XYM3!$C248+(drdp!H248+drdp!Q248)*XYM3!$D248))</f>
        <v>2.992574007669371E-18</v>
      </c>
      <c r="F248" s="20">
        <f>IF(D248="SING",0,Model!$W$29*((drdp!C248+drdp!L248)*XYM3!$B248+(drdp!F248+drdp!O248)*XYM3!$C248+(drdp!I248+drdp!R248)*XYM3!$D248))</f>
        <v>-8.0185778864537627E-19</v>
      </c>
      <c r="G248" s="20">
        <f>IF(D248="SING",0,Model!$W$29*((drdp!D248+drdp!M248)*XYM3!$B248+(drdp!G248+drdp!P248)*XYM3!$C248+(drdp!J248+drdp!S248)*XYM3!$D248))</f>
        <v>-8.301442686608609E-19</v>
      </c>
      <c r="H248" s="18">
        <f>IF(D248="SING",(Wellpath!K248-Wellpath!K247)/2*Model!$W$29,Model!$W$29*((drdp!B248)*XYM3!$B248+(drdp!E248)*XYM3!$C248+(drdp!H248)*XYM3!$D248))</f>
        <v>1.4962870038346855E-18</v>
      </c>
      <c r="I248" s="18">
        <f>IF(D248="SING",0,Model!$W$29*((drdp!C248)*XYM3!$B248+(drdp!F248)*XYM3!$C248+(drdp!I248)*XYM3!$D248))</f>
        <v>-4.0092889432268814E-19</v>
      </c>
      <c r="J248" s="18">
        <f>IF(D248="SING",0,Model!$W$29*((drdp!D248)*XYM3!$B248+(drdp!G248)*XYM3!$C248+(drdp!J248)*XYM3!$D248))</f>
        <v>-4.1507213433043045E-19</v>
      </c>
      <c r="K248" s="21">
        <f>SUM(E$3:E247)+H248</f>
        <v>6.0127952391101829</v>
      </c>
      <c r="L248" s="21">
        <f>SUM(F$3:F247)+I248</f>
        <v>-0.39658260540513096</v>
      </c>
      <c r="M248" s="21">
        <f>SUM(G$3:G247)+J248</f>
        <v>-0.76465666173399471</v>
      </c>
      <c r="N248" s="19">
        <f t="shared" si="19"/>
        <v>36.153706587466083</v>
      </c>
      <c r="O248" s="19">
        <f t="shared" si="20"/>
        <v>0.15727776290992182</v>
      </c>
      <c r="P248" s="19">
        <f t="shared" si="21"/>
        <v>0.58469981033417684</v>
      </c>
      <c r="Q248" s="19">
        <f t="shared" si="22"/>
        <v>-2.3845700016938838</v>
      </c>
      <c r="R248" s="19">
        <f t="shared" si="23"/>
        <v>-4.597723935228049</v>
      </c>
      <c r="S248" s="19">
        <f t="shared" si="24"/>
        <v>0.30324953115085751</v>
      </c>
    </row>
    <row r="249" spans="1:19" x14ac:dyDescent="0.25">
      <c r="A249" s="26">
        <f>Wellpath!E249</f>
        <v>7380</v>
      </c>
      <c r="B249" s="22">
        <v>0</v>
      </c>
      <c r="C249" s="22">
        <f>ABS(COS(Wellpath!$L249))*COS(Wellpath!$M249)</f>
        <v>1.5854587660413886E-17</v>
      </c>
      <c r="D249" s="22">
        <f>IF(ABS(Wellpath!$L249)&lt;VerticalInc,"SING",-ABS(COS(Wellpath!$L249))*SIN(Wellpath!$M249)/SIN(Wellpath!$L249))</f>
        <v>-5.9170126681719203E-17</v>
      </c>
      <c r="E249" s="20">
        <f>IF(D249="SING",(Wellpath!K250-Wellpath!K248)/2*Model!$W$29,Model!$W$29*((drdp!B249+drdp!K249)*XYM3!$B249+(drdp!E249+drdp!N249)*XYM3!$C249+(drdp!H249+drdp!Q249)*XYM3!$D249))</f>
        <v>2.992574007669371E-18</v>
      </c>
      <c r="F249" s="20">
        <f>IF(D249="SING",0,Model!$W$29*((drdp!C249+drdp!L249)*XYM3!$B249+(drdp!F249+drdp!O249)*XYM3!$C249+(drdp!I249+drdp!R249)*XYM3!$D249))</f>
        <v>-8.0185778864537627E-19</v>
      </c>
      <c r="G249" s="20">
        <f>IF(D249="SING",0,Model!$W$29*((drdp!D249+drdp!M249)*XYM3!$B249+(drdp!G249+drdp!P249)*XYM3!$C249+(drdp!J249+drdp!S249)*XYM3!$D249))</f>
        <v>-8.301442686608609E-19</v>
      </c>
      <c r="H249" s="18">
        <f>IF(D249="SING",(Wellpath!K249-Wellpath!K248)/2*Model!$W$29,Model!$W$29*((drdp!B249)*XYM3!$B249+(drdp!E249)*XYM3!$C249+(drdp!H249)*XYM3!$D249))</f>
        <v>1.4962870038346855E-18</v>
      </c>
      <c r="I249" s="18">
        <f>IF(D249="SING",0,Model!$W$29*((drdp!C249)*XYM3!$B249+(drdp!F249)*XYM3!$C249+(drdp!I249)*XYM3!$D249))</f>
        <v>-4.0092889432268814E-19</v>
      </c>
      <c r="J249" s="18">
        <f>IF(D249="SING",0,Model!$W$29*((drdp!D249)*XYM3!$B249+(drdp!G249)*XYM3!$C249+(drdp!J249)*XYM3!$D249))</f>
        <v>-4.1507213433043045E-19</v>
      </c>
      <c r="K249" s="21">
        <f>SUM(E$3:E248)+H249</f>
        <v>6.0127952391101829</v>
      </c>
      <c r="L249" s="21">
        <f>SUM(F$3:F248)+I249</f>
        <v>-0.39658260540513096</v>
      </c>
      <c r="M249" s="21">
        <f>SUM(G$3:G248)+J249</f>
        <v>-0.76465666173399471</v>
      </c>
      <c r="N249" s="19">
        <f t="shared" si="19"/>
        <v>36.153706587466083</v>
      </c>
      <c r="O249" s="19">
        <f t="shared" si="20"/>
        <v>0.15727776290992182</v>
      </c>
      <c r="P249" s="19">
        <f t="shared" si="21"/>
        <v>0.58469981033417684</v>
      </c>
      <c r="Q249" s="19">
        <f t="shared" si="22"/>
        <v>-2.3845700016938838</v>
      </c>
      <c r="R249" s="19">
        <f t="shared" si="23"/>
        <v>-4.597723935228049</v>
      </c>
      <c r="S249" s="19">
        <f t="shared" si="24"/>
        <v>0.30324953115085751</v>
      </c>
    </row>
    <row r="250" spans="1:19" x14ac:dyDescent="0.25">
      <c r="A250" s="26">
        <f>Wellpath!E250</f>
        <v>7410</v>
      </c>
      <c r="B250" s="22">
        <v>0</v>
      </c>
      <c r="C250" s="22">
        <f>ABS(COS(Wellpath!$L250))*COS(Wellpath!$M250)</f>
        <v>1.5854587660413886E-17</v>
      </c>
      <c r="D250" s="22">
        <f>IF(ABS(Wellpath!$L250)&lt;VerticalInc,"SING",-ABS(COS(Wellpath!$L250))*SIN(Wellpath!$M250)/SIN(Wellpath!$L250))</f>
        <v>-5.9170126681719203E-17</v>
      </c>
      <c r="E250" s="20">
        <f>IF(D250="SING",(Wellpath!K251-Wellpath!K249)/2*Model!$W$29,Model!$W$29*((drdp!B250+drdp!K250)*XYM3!$B250+(drdp!E250+drdp!N250)*XYM3!$C250+(drdp!H250+drdp!Q250)*XYM3!$D250))</f>
        <v>2.992574007669371E-18</v>
      </c>
      <c r="F250" s="20">
        <f>IF(D250="SING",0,Model!$W$29*((drdp!C250+drdp!L250)*XYM3!$B250+(drdp!F250+drdp!O250)*XYM3!$C250+(drdp!I250+drdp!R250)*XYM3!$D250))</f>
        <v>-8.0185778864537627E-19</v>
      </c>
      <c r="G250" s="20">
        <f>IF(D250="SING",0,Model!$W$29*((drdp!D250+drdp!M250)*XYM3!$B250+(drdp!G250+drdp!P250)*XYM3!$C250+(drdp!J250+drdp!S250)*XYM3!$D250))</f>
        <v>-8.301442686608609E-19</v>
      </c>
      <c r="H250" s="18">
        <f>IF(D250="SING",(Wellpath!K250-Wellpath!K249)/2*Model!$W$29,Model!$W$29*((drdp!B250)*XYM3!$B250+(drdp!E250)*XYM3!$C250+(drdp!H250)*XYM3!$D250))</f>
        <v>1.4962870038346855E-18</v>
      </c>
      <c r="I250" s="18">
        <f>IF(D250="SING",0,Model!$W$29*((drdp!C250)*XYM3!$B250+(drdp!F250)*XYM3!$C250+(drdp!I250)*XYM3!$D250))</f>
        <v>-4.0092889432268814E-19</v>
      </c>
      <c r="J250" s="18">
        <f>IF(D250="SING",0,Model!$W$29*((drdp!D250)*XYM3!$B250+(drdp!G250)*XYM3!$C250+(drdp!J250)*XYM3!$D250))</f>
        <v>-4.1507213433043045E-19</v>
      </c>
      <c r="K250" s="21">
        <f>SUM(E$3:E249)+H250</f>
        <v>6.0127952391101829</v>
      </c>
      <c r="L250" s="21">
        <f>SUM(F$3:F249)+I250</f>
        <v>-0.39658260540513096</v>
      </c>
      <c r="M250" s="21">
        <f>SUM(G$3:G249)+J250</f>
        <v>-0.76465666173399471</v>
      </c>
      <c r="N250" s="19">
        <f t="shared" si="19"/>
        <v>36.153706587466083</v>
      </c>
      <c r="O250" s="19">
        <f t="shared" si="20"/>
        <v>0.15727776290992182</v>
      </c>
      <c r="P250" s="19">
        <f t="shared" si="21"/>
        <v>0.58469981033417684</v>
      </c>
      <c r="Q250" s="19">
        <f t="shared" si="22"/>
        <v>-2.3845700016938838</v>
      </c>
      <c r="R250" s="19">
        <f t="shared" si="23"/>
        <v>-4.597723935228049</v>
      </c>
      <c r="S250" s="19">
        <f t="shared" si="24"/>
        <v>0.30324953115085751</v>
      </c>
    </row>
    <row r="251" spans="1:19" x14ac:dyDescent="0.25">
      <c r="A251" s="26">
        <f>Wellpath!E251</f>
        <v>7440</v>
      </c>
      <c r="B251" s="22">
        <v>0</v>
      </c>
      <c r="C251" s="22">
        <f>ABS(COS(Wellpath!$L251))*COS(Wellpath!$M251)</f>
        <v>1.5854587660413886E-17</v>
      </c>
      <c r="D251" s="22">
        <f>IF(ABS(Wellpath!$L251)&lt;VerticalInc,"SING",-ABS(COS(Wellpath!$L251))*SIN(Wellpath!$M251)/SIN(Wellpath!$L251))</f>
        <v>-5.9170126681719203E-17</v>
      </c>
      <c r="E251" s="20">
        <f>IF(D251="SING",(Wellpath!K252-Wellpath!K250)/2*Model!$W$29,Model!$W$29*((drdp!B251+drdp!K251)*XYM3!$B251+(drdp!E251+drdp!N251)*XYM3!$C251+(drdp!H251+drdp!Q251)*XYM3!$D251))</f>
        <v>2.992574007669371E-18</v>
      </c>
      <c r="F251" s="20">
        <f>IF(D251="SING",0,Model!$W$29*((drdp!C251+drdp!L251)*XYM3!$B251+(drdp!F251+drdp!O251)*XYM3!$C251+(drdp!I251+drdp!R251)*XYM3!$D251))</f>
        <v>-8.0185778864537627E-19</v>
      </c>
      <c r="G251" s="20">
        <f>IF(D251="SING",0,Model!$W$29*((drdp!D251+drdp!M251)*XYM3!$B251+(drdp!G251+drdp!P251)*XYM3!$C251+(drdp!J251+drdp!S251)*XYM3!$D251))</f>
        <v>-8.301442686608609E-19</v>
      </c>
      <c r="H251" s="18">
        <f>IF(D251="SING",(Wellpath!K251-Wellpath!K250)/2*Model!$W$29,Model!$W$29*((drdp!B251)*XYM3!$B251+(drdp!E251)*XYM3!$C251+(drdp!H251)*XYM3!$D251))</f>
        <v>1.4962870038346855E-18</v>
      </c>
      <c r="I251" s="18">
        <f>IF(D251="SING",0,Model!$W$29*((drdp!C251)*XYM3!$B251+(drdp!F251)*XYM3!$C251+(drdp!I251)*XYM3!$D251))</f>
        <v>-4.0092889432268814E-19</v>
      </c>
      <c r="J251" s="18">
        <f>IF(D251="SING",0,Model!$W$29*((drdp!D251)*XYM3!$B251+(drdp!G251)*XYM3!$C251+(drdp!J251)*XYM3!$D251))</f>
        <v>-4.1507213433043045E-19</v>
      </c>
      <c r="K251" s="21">
        <f>SUM(E$3:E250)+H251</f>
        <v>6.0127952391101829</v>
      </c>
      <c r="L251" s="21">
        <f>SUM(F$3:F250)+I251</f>
        <v>-0.39658260540513096</v>
      </c>
      <c r="M251" s="21">
        <f>SUM(G$3:G250)+J251</f>
        <v>-0.76465666173399471</v>
      </c>
      <c r="N251" s="19">
        <f t="shared" si="19"/>
        <v>36.153706587466083</v>
      </c>
      <c r="O251" s="19">
        <f t="shared" si="20"/>
        <v>0.15727776290992182</v>
      </c>
      <c r="P251" s="19">
        <f t="shared" si="21"/>
        <v>0.58469981033417684</v>
      </c>
      <c r="Q251" s="19">
        <f t="shared" si="22"/>
        <v>-2.3845700016938838</v>
      </c>
      <c r="R251" s="19">
        <f t="shared" si="23"/>
        <v>-4.597723935228049</v>
      </c>
      <c r="S251" s="19">
        <f t="shared" si="24"/>
        <v>0.30324953115085751</v>
      </c>
    </row>
    <row r="252" spans="1:19" x14ac:dyDescent="0.25">
      <c r="A252" s="26">
        <f>Wellpath!E252</f>
        <v>7470</v>
      </c>
      <c r="B252" s="22">
        <v>0</v>
      </c>
      <c r="C252" s="22">
        <f>ABS(COS(Wellpath!$L252))*COS(Wellpath!$M252)</f>
        <v>1.5854587660413886E-17</v>
      </c>
      <c r="D252" s="22">
        <f>IF(ABS(Wellpath!$L252)&lt;VerticalInc,"SING",-ABS(COS(Wellpath!$L252))*SIN(Wellpath!$M252)/SIN(Wellpath!$L252))</f>
        <v>-5.9170126681719203E-17</v>
      </c>
      <c r="E252" s="20">
        <f>IF(D252="SING",(Wellpath!K253-Wellpath!K251)/2*Model!$W$29,Model!$W$29*((drdp!B252+drdp!K252)*XYM3!$B252+(drdp!E252+drdp!N252)*XYM3!$C252+(drdp!H252+drdp!Q252)*XYM3!$D252))</f>
        <v>2.992574007669371E-18</v>
      </c>
      <c r="F252" s="20">
        <f>IF(D252="SING",0,Model!$W$29*((drdp!C252+drdp!L252)*XYM3!$B252+(drdp!F252+drdp!O252)*XYM3!$C252+(drdp!I252+drdp!R252)*XYM3!$D252))</f>
        <v>-8.0185778864537627E-19</v>
      </c>
      <c r="G252" s="20">
        <f>IF(D252="SING",0,Model!$W$29*((drdp!D252+drdp!M252)*XYM3!$B252+(drdp!G252+drdp!P252)*XYM3!$C252+(drdp!J252+drdp!S252)*XYM3!$D252))</f>
        <v>-8.301442686608609E-19</v>
      </c>
      <c r="H252" s="18">
        <f>IF(D252="SING",(Wellpath!K252-Wellpath!K251)/2*Model!$W$29,Model!$W$29*((drdp!B252)*XYM3!$B252+(drdp!E252)*XYM3!$C252+(drdp!H252)*XYM3!$D252))</f>
        <v>1.4962870038346855E-18</v>
      </c>
      <c r="I252" s="18">
        <f>IF(D252="SING",0,Model!$W$29*((drdp!C252)*XYM3!$B252+(drdp!F252)*XYM3!$C252+(drdp!I252)*XYM3!$D252))</f>
        <v>-4.0092889432268814E-19</v>
      </c>
      <c r="J252" s="18">
        <f>IF(D252="SING",0,Model!$W$29*((drdp!D252)*XYM3!$B252+(drdp!G252)*XYM3!$C252+(drdp!J252)*XYM3!$D252))</f>
        <v>-4.1507213433043045E-19</v>
      </c>
      <c r="K252" s="21">
        <f>SUM(E$3:E251)+H252</f>
        <v>6.0127952391101829</v>
      </c>
      <c r="L252" s="21">
        <f>SUM(F$3:F251)+I252</f>
        <v>-0.39658260540513096</v>
      </c>
      <c r="M252" s="21">
        <f>SUM(G$3:G251)+J252</f>
        <v>-0.76465666173399471</v>
      </c>
      <c r="N252" s="19">
        <f t="shared" si="19"/>
        <v>36.153706587466083</v>
      </c>
      <c r="O252" s="19">
        <f t="shared" si="20"/>
        <v>0.15727776290992182</v>
      </c>
      <c r="P252" s="19">
        <f t="shared" si="21"/>
        <v>0.58469981033417684</v>
      </c>
      <c r="Q252" s="19">
        <f t="shared" si="22"/>
        <v>-2.3845700016938838</v>
      </c>
      <c r="R252" s="19">
        <f t="shared" si="23"/>
        <v>-4.597723935228049</v>
      </c>
      <c r="S252" s="19">
        <f t="shared" si="24"/>
        <v>0.30324953115085751</v>
      </c>
    </row>
    <row r="253" spans="1:19" x14ac:dyDescent="0.25">
      <c r="A253" s="26">
        <f>Wellpath!E253</f>
        <v>7500</v>
      </c>
      <c r="B253" s="22">
        <v>0</v>
      </c>
      <c r="C253" s="22">
        <f>ABS(COS(Wellpath!$L253))*COS(Wellpath!$M253)</f>
        <v>1.5854587660413886E-17</v>
      </c>
      <c r="D253" s="22">
        <f>IF(ABS(Wellpath!$L253)&lt;VerticalInc,"SING",-ABS(COS(Wellpath!$L253))*SIN(Wellpath!$M253)/SIN(Wellpath!$L253))</f>
        <v>-5.9170126681719203E-17</v>
      </c>
      <c r="E253" s="20">
        <f>IF(D253="SING",(Wellpath!K254-Wellpath!K252)/2*Model!$W$29,Model!$W$29*((drdp!B253+drdp!K253)*XYM3!$B253+(drdp!E253+drdp!N253)*XYM3!$C253+(drdp!H253+drdp!Q253)*XYM3!$D253))</f>
        <v>2.992574007669371E-18</v>
      </c>
      <c r="F253" s="20">
        <f>IF(D253="SING",0,Model!$W$29*((drdp!C253+drdp!L253)*XYM3!$B253+(drdp!F253+drdp!O253)*XYM3!$C253+(drdp!I253+drdp!R253)*XYM3!$D253))</f>
        <v>-8.0185778864537627E-19</v>
      </c>
      <c r="G253" s="20">
        <f>IF(D253="SING",0,Model!$W$29*((drdp!D253+drdp!M253)*XYM3!$B253+(drdp!G253+drdp!P253)*XYM3!$C253+(drdp!J253+drdp!S253)*XYM3!$D253))</f>
        <v>-8.301442686608609E-19</v>
      </c>
      <c r="H253" s="18">
        <f>IF(D253="SING",(Wellpath!K253-Wellpath!K252)/2*Model!$W$29,Model!$W$29*((drdp!B253)*XYM3!$B253+(drdp!E253)*XYM3!$C253+(drdp!H253)*XYM3!$D253))</f>
        <v>1.4962870038346855E-18</v>
      </c>
      <c r="I253" s="18">
        <f>IF(D253="SING",0,Model!$W$29*((drdp!C253)*XYM3!$B253+(drdp!F253)*XYM3!$C253+(drdp!I253)*XYM3!$D253))</f>
        <v>-4.0092889432268814E-19</v>
      </c>
      <c r="J253" s="18">
        <f>IF(D253="SING",0,Model!$W$29*((drdp!D253)*XYM3!$B253+(drdp!G253)*XYM3!$C253+(drdp!J253)*XYM3!$D253))</f>
        <v>-4.1507213433043045E-19</v>
      </c>
      <c r="K253" s="21">
        <f>SUM(E$3:E252)+H253</f>
        <v>6.0127952391101829</v>
      </c>
      <c r="L253" s="21">
        <f>SUM(F$3:F252)+I253</f>
        <v>-0.39658260540513096</v>
      </c>
      <c r="M253" s="21">
        <f>SUM(G$3:G252)+J253</f>
        <v>-0.76465666173399471</v>
      </c>
      <c r="N253" s="19">
        <f t="shared" si="19"/>
        <v>36.153706587466083</v>
      </c>
      <c r="O253" s="19">
        <f t="shared" si="20"/>
        <v>0.15727776290992182</v>
      </c>
      <c r="P253" s="19">
        <f t="shared" si="21"/>
        <v>0.58469981033417684</v>
      </c>
      <c r="Q253" s="19">
        <f t="shared" si="22"/>
        <v>-2.3845700016938838</v>
      </c>
      <c r="R253" s="19">
        <f t="shared" si="23"/>
        <v>-4.597723935228049</v>
      </c>
      <c r="S253" s="19">
        <f t="shared" si="24"/>
        <v>0.30324953115085751</v>
      </c>
    </row>
    <row r="254" spans="1:19" x14ac:dyDescent="0.25">
      <c r="A254" s="26">
        <f>Wellpath!E254</f>
        <v>7530</v>
      </c>
      <c r="B254" s="22">
        <v>0</v>
      </c>
      <c r="C254" s="22">
        <f>ABS(COS(Wellpath!$L254))*COS(Wellpath!$M254)</f>
        <v>1.5854587660413886E-17</v>
      </c>
      <c r="D254" s="22">
        <f>IF(ABS(Wellpath!$L254)&lt;VerticalInc,"SING",-ABS(COS(Wellpath!$L254))*SIN(Wellpath!$M254)/SIN(Wellpath!$L254))</f>
        <v>-5.9170126681719203E-17</v>
      </c>
      <c r="E254" s="20">
        <f>IF(D254="SING",(Wellpath!K255-Wellpath!K253)/2*Model!$W$29,Model!$W$29*((drdp!B254+drdp!K254)*XYM3!$B254+(drdp!E254+drdp!N254)*XYM3!$C254+(drdp!H254+drdp!Q254)*XYM3!$D254))</f>
        <v>2.992574007669371E-18</v>
      </c>
      <c r="F254" s="20">
        <f>IF(D254="SING",0,Model!$W$29*((drdp!C254+drdp!L254)*XYM3!$B254+(drdp!F254+drdp!O254)*XYM3!$C254+(drdp!I254+drdp!R254)*XYM3!$D254))</f>
        <v>-8.0185778864537627E-19</v>
      </c>
      <c r="G254" s="20">
        <f>IF(D254="SING",0,Model!$W$29*((drdp!D254+drdp!M254)*XYM3!$B254+(drdp!G254+drdp!P254)*XYM3!$C254+(drdp!J254+drdp!S254)*XYM3!$D254))</f>
        <v>-8.301442686608609E-19</v>
      </c>
      <c r="H254" s="18">
        <f>IF(D254="SING",(Wellpath!K254-Wellpath!K253)/2*Model!$W$29,Model!$W$29*((drdp!B254)*XYM3!$B254+(drdp!E254)*XYM3!$C254+(drdp!H254)*XYM3!$D254))</f>
        <v>1.4962870038346855E-18</v>
      </c>
      <c r="I254" s="18">
        <f>IF(D254="SING",0,Model!$W$29*((drdp!C254)*XYM3!$B254+(drdp!F254)*XYM3!$C254+(drdp!I254)*XYM3!$D254))</f>
        <v>-4.0092889432268814E-19</v>
      </c>
      <c r="J254" s="18">
        <f>IF(D254="SING",0,Model!$W$29*((drdp!D254)*XYM3!$B254+(drdp!G254)*XYM3!$C254+(drdp!J254)*XYM3!$D254))</f>
        <v>-4.1507213433043045E-19</v>
      </c>
      <c r="K254" s="21">
        <f>SUM(E$3:E253)+H254</f>
        <v>6.0127952391101829</v>
      </c>
      <c r="L254" s="21">
        <f>SUM(F$3:F253)+I254</f>
        <v>-0.39658260540513096</v>
      </c>
      <c r="M254" s="21">
        <f>SUM(G$3:G253)+J254</f>
        <v>-0.76465666173399471</v>
      </c>
      <c r="N254" s="19">
        <f t="shared" si="19"/>
        <v>36.153706587466083</v>
      </c>
      <c r="O254" s="19">
        <f t="shared" si="20"/>
        <v>0.15727776290992182</v>
      </c>
      <c r="P254" s="19">
        <f t="shared" si="21"/>
        <v>0.58469981033417684</v>
      </c>
      <c r="Q254" s="19">
        <f t="shared" si="22"/>
        <v>-2.3845700016938838</v>
      </c>
      <c r="R254" s="19">
        <f t="shared" si="23"/>
        <v>-4.597723935228049</v>
      </c>
      <c r="S254" s="19">
        <f t="shared" si="24"/>
        <v>0.30324953115085751</v>
      </c>
    </row>
    <row r="255" spans="1:19" x14ac:dyDescent="0.25">
      <c r="A255" s="26">
        <f>Wellpath!E255</f>
        <v>7560</v>
      </c>
      <c r="B255" s="22">
        <v>0</v>
      </c>
      <c r="C255" s="22">
        <f>ABS(COS(Wellpath!$L255))*COS(Wellpath!$M255)</f>
        <v>1.5854587660413886E-17</v>
      </c>
      <c r="D255" s="22">
        <f>IF(ABS(Wellpath!$L255)&lt;VerticalInc,"SING",-ABS(COS(Wellpath!$L255))*SIN(Wellpath!$M255)/SIN(Wellpath!$L255))</f>
        <v>-5.9170126681719203E-17</v>
      </c>
      <c r="E255" s="20">
        <f>IF(D255="SING",(Wellpath!K256-Wellpath!K254)/2*Model!$W$29,Model!$W$29*((drdp!B255+drdp!K255)*XYM3!$B255+(drdp!E255+drdp!N255)*XYM3!$C255+(drdp!H255+drdp!Q255)*XYM3!$D255))</f>
        <v>2.992574007669371E-18</v>
      </c>
      <c r="F255" s="20">
        <f>IF(D255="SING",0,Model!$W$29*((drdp!C255+drdp!L255)*XYM3!$B255+(drdp!F255+drdp!O255)*XYM3!$C255+(drdp!I255+drdp!R255)*XYM3!$D255))</f>
        <v>-8.0185778864537627E-19</v>
      </c>
      <c r="G255" s="20">
        <f>IF(D255="SING",0,Model!$W$29*((drdp!D255+drdp!M255)*XYM3!$B255+(drdp!G255+drdp!P255)*XYM3!$C255+(drdp!J255+drdp!S255)*XYM3!$D255))</f>
        <v>-8.301442686608609E-19</v>
      </c>
      <c r="H255" s="18">
        <f>IF(D255="SING",(Wellpath!K255-Wellpath!K254)/2*Model!$W$29,Model!$W$29*((drdp!B255)*XYM3!$B255+(drdp!E255)*XYM3!$C255+(drdp!H255)*XYM3!$D255))</f>
        <v>1.4962870038346855E-18</v>
      </c>
      <c r="I255" s="18">
        <f>IF(D255="SING",0,Model!$W$29*((drdp!C255)*XYM3!$B255+(drdp!F255)*XYM3!$C255+(drdp!I255)*XYM3!$D255))</f>
        <v>-4.0092889432268814E-19</v>
      </c>
      <c r="J255" s="18">
        <f>IF(D255="SING",0,Model!$W$29*((drdp!D255)*XYM3!$B255+(drdp!G255)*XYM3!$C255+(drdp!J255)*XYM3!$D255))</f>
        <v>-4.1507213433043045E-19</v>
      </c>
      <c r="K255" s="21">
        <f>SUM(E$3:E254)+H255</f>
        <v>6.0127952391101829</v>
      </c>
      <c r="L255" s="21">
        <f>SUM(F$3:F254)+I255</f>
        <v>-0.39658260540513096</v>
      </c>
      <c r="M255" s="21">
        <f>SUM(G$3:G254)+J255</f>
        <v>-0.76465666173399471</v>
      </c>
      <c r="N255" s="19">
        <f t="shared" si="19"/>
        <v>36.153706587466083</v>
      </c>
      <c r="O255" s="19">
        <f t="shared" si="20"/>
        <v>0.15727776290992182</v>
      </c>
      <c r="P255" s="19">
        <f t="shared" si="21"/>
        <v>0.58469981033417684</v>
      </c>
      <c r="Q255" s="19">
        <f t="shared" si="22"/>
        <v>-2.3845700016938838</v>
      </c>
      <c r="R255" s="19">
        <f t="shared" si="23"/>
        <v>-4.597723935228049</v>
      </c>
      <c r="S255" s="19">
        <f t="shared" si="24"/>
        <v>0.30324953115085751</v>
      </c>
    </row>
    <row r="256" spans="1:19" x14ac:dyDescent="0.25">
      <c r="A256" s="26">
        <f>Wellpath!E256</f>
        <v>7590</v>
      </c>
      <c r="B256" s="22">
        <v>0</v>
      </c>
      <c r="C256" s="22">
        <f>ABS(COS(Wellpath!$L256))*COS(Wellpath!$M256)</f>
        <v>1.5854587660413886E-17</v>
      </c>
      <c r="D256" s="22">
        <f>IF(ABS(Wellpath!$L256)&lt;VerticalInc,"SING",-ABS(COS(Wellpath!$L256))*SIN(Wellpath!$M256)/SIN(Wellpath!$L256))</f>
        <v>-5.9170126681719203E-17</v>
      </c>
      <c r="E256" s="20">
        <f>IF(D256="SING",(Wellpath!K257-Wellpath!K255)/2*Model!$W$29,Model!$W$29*((drdp!B256+drdp!K256)*XYM3!$B256+(drdp!E256+drdp!N256)*XYM3!$C256+(drdp!H256+drdp!Q256)*XYM3!$D256))</f>
        <v>2.992574007669371E-18</v>
      </c>
      <c r="F256" s="20">
        <f>IF(D256="SING",0,Model!$W$29*((drdp!C256+drdp!L256)*XYM3!$B256+(drdp!F256+drdp!O256)*XYM3!$C256+(drdp!I256+drdp!R256)*XYM3!$D256))</f>
        <v>-8.0185778864537627E-19</v>
      </c>
      <c r="G256" s="20">
        <f>IF(D256="SING",0,Model!$W$29*((drdp!D256+drdp!M256)*XYM3!$B256+(drdp!G256+drdp!P256)*XYM3!$C256+(drdp!J256+drdp!S256)*XYM3!$D256))</f>
        <v>-8.301442686608609E-19</v>
      </c>
      <c r="H256" s="18">
        <f>IF(D256="SING",(Wellpath!K256-Wellpath!K255)/2*Model!$W$29,Model!$W$29*((drdp!B256)*XYM3!$B256+(drdp!E256)*XYM3!$C256+(drdp!H256)*XYM3!$D256))</f>
        <v>1.4962870038346855E-18</v>
      </c>
      <c r="I256" s="18">
        <f>IF(D256="SING",0,Model!$W$29*((drdp!C256)*XYM3!$B256+(drdp!F256)*XYM3!$C256+(drdp!I256)*XYM3!$D256))</f>
        <v>-4.0092889432268814E-19</v>
      </c>
      <c r="J256" s="18">
        <f>IF(D256="SING",0,Model!$W$29*((drdp!D256)*XYM3!$B256+(drdp!G256)*XYM3!$C256+(drdp!J256)*XYM3!$D256))</f>
        <v>-4.1507213433043045E-19</v>
      </c>
      <c r="K256" s="21">
        <f>SUM(E$3:E255)+H256</f>
        <v>6.0127952391101829</v>
      </c>
      <c r="L256" s="21">
        <f>SUM(F$3:F255)+I256</f>
        <v>-0.39658260540513096</v>
      </c>
      <c r="M256" s="21">
        <f>SUM(G$3:G255)+J256</f>
        <v>-0.76465666173399471</v>
      </c>
      <c r="N256" s="19">
        <f t="shared" si="19"/>
        <v>36.153706587466083</v>
      </c>
      <c r="O256" s="19">
        <f t="shared" si="20"/>
        <v>0.15727776290992182</v>
      </c>
      <c r="P256" s="19">
        <f t="shared" si="21"/>
        <v>0.58469981033417684</v>
      </c>
      <c r="Q256" s="19">
        <f t="shared" si="22"/>
        <v>-2.3845700016938838</v>
      </c>
      <c r="R256" s="19">
        <f t="shared" si="23"/>
        <v>-4.597723935228049</v>
      </c>
      <c r="S256" s="19">
        <f t="shared" si="24"/>
        <v>0.30324953115085751</v>
      </c>
    </row>
    <row r="257" spans="1:19" x14ac:dyDescent="0.25">
      <c r="A257" s="26">
        <f>Wellpath!E257</f>
        <v>7620</v>
      </c>
      <c r="B257" s="22">
        <v>0</v>
      </c>
      <c r="C257" s="22">
        <f>ABS(COS(Wellpath!$L257))*COS(Wellpath!$M257)</f>
        <v>1.5854587660413886E-17</v>
      </c>
      <c r="D257" s="22">
        <f>IF(ABS(Wellpath!$L257)&lt;VerticalInc,"SING",-ABS(COS(Wellpath!$L257))*SIN(Wellpath!$M257)/SIN(Wellpath!$L257))</f>
        <v>-5.9170126681719203E-17</v>
      </c>
      <c r="E257" s="20">
        <f>IF(D257="SING",(Wellpath!K258-Wellpath!K256)/2*Model!$W$29,Model!$W$29*((drdp!B257+drdp!K257)*XYM3!$B257+(drdp!E257+drdp!N257)*XYM3!$C257+(drdp!H257+drdp!Q257)*XYM3!$D257))</f>
        <v>2.992574007669371E-18</v>
      </c>
      <c r="F257" s="20">
        <f>IF(D257="SING",0,Model!$W$29*((drdp!C257+drdp!L257)*XYM3!$B257+(drdp!F257+drdp!O257)*XYM3!$C257+(drdp!I257+drdp!R257)*XYM3!$D257))</f>
        <v>-8.0185778864537627E-19</v>
      </c>
      <c r="G257" s="20">
        <f>IF(D257="SING",0,Model!$W$29*((drdp!D257+drdp!M257)*XYM3!$B257+(drdp!G257+drdp!P257)*XYM3!$C257+(drdp!J257+drdp!S257)*XYM3!$D257))</f>
        <v>-8.301442686608609E-19</v>
      </c>
      <c r="H257" s="18">
        <f>IF(D257="SING",(Wellpath!K257-Wellpath!K256)/2*Model!$W$29,Model!$W$29*((drdp!B257)*XYM3!$B257+(drdp!E257)*XYM3!$C257+(drdp!H257)*XYM3!$D257))</f>
        <v>1.4962870038346855E-18</v>
      </c>
      <c r="I257" s="18">
        <f>IF(D257="SING",0,Model!$W$29*((drdp!C257)*XYM3!$B257+(drdp!F257)*XYM3!$C257+(drdp!I257)*XYM3!$D257))</f>
        <v>-4.0092889432268814E-19</v>
      </c>
      <c r="J257" s="18">
        <f>IF(D257="SING",0,Model!$W$29*((drdp!D257)*XYM3!$B257+(drdp!G257)*XYM3!$C257+(drdp!J257)*XYM3!$D257))</f>
        <v>-4.1507213433043045E-19</v>
      </c>
      <c r="K257" s="21">
        <f>SUM(E$3:E256)+H257</f>
        <v>6.0127952391101829</v>
      </c>
      <c r="L257" s="21">
        <f>SUM(F$3:F256)+I257</f>
        <v>-0.39658260540513096</v>
      </c>
      <c r="M257" s="21">
        <f>SUM(G$3:G256)+J257</f>
        <v>-0.76465666173399471</v>
      </c>
      <c r="N257" s="19">
        <f t="shared" si="19"/>
        <v>36.153706587466083</v>
      </c>
      <c r="O257" s="19">
        <f t="shared" si="20"/>
        <v>0.15727776290992182</v>
      </c>
      <c r="P257" s="19">
        <f t="shared" si="21"/>
        <v>0.58469981033417684</v>
      </c>
      <c r="Q257" s="19">
        <f t="shared" si="22"/>
        <v>-2.3845700016938838</v>
      </c>
      <c r="R257" s="19">
        <f t="shared" si="23"/>
        <v>-4.597723935228049</v>
      </c>
      <c r="S257" s="19">
        <f t="shared" si="24"/>
        <v>0.30324953115085751</v>
      </c>
    </row>
    <row r="258" spans="1:19" x14ac:dyDescent="0.25">
      <c r="A258" s="26">
        <f>Wellpath!E258</f>
        <v>7650</v>
      </c>
      <c r="B258" s="22">
        <v>0</v>
      </c>
      <c r="C258" s="22">
        <f>ABS(COS(Wellpath!$L258))*COS(Wellpath!$M258)</f>
        <v>1.5854587660413886E-17</v>
      </c>
      <c r="D258" s="22">
        <f>IF(ABS(Wellpath!$L258)&lt;VerticalInc,"SING",-ABS(COS(Wellpath!$L258))*SIN(Wellpath!$M258)/SIN(Wellpath!$L258))</f>
        <v>-5.9170126681719203E-17</v>
      </c>
      <c r="E258" s="20">
        <f>IF(D258="SING",(Wellpath!K259-Wellpath!K257)/2*Model!$W$29,Model!$W$29*((drdp!B258+drdp!K258)*XYM3!$B258+(drdp!E258+drdp!N258)*XYM3!$C258+(drdp!H258+drdp!Q258)*XYM3!$D258))</f>
        <v>2.992574007669371E-18</v>
      </c>
      <c r="F258" s="20">
        <f>IF(D258="SING",0,Model!$W$29*((drdp!C258+drdp!L258)*XYM3!$B258+(drdp!F258+drdp!O258)*XYM3!$C258+(drdp!I258+drdp!R258)*XYM3!$D258))</f>
        <v>-8.0185778864537627E-19</v>
      </c>
      <c r="G258" s="20">
        <f>IF(D258="SING",0,Model!$W$29*((drdp!D258+drdp!M258)*XYM3!$B258+(drdp!G258+drdp!P258)*XYM3!$C258+(drdp!J258+drdp!S258)*XYM3!$D258))</f>
        <v>-8.301442686608609E-19</v>
      </c>
      <c r="H258" s="18">
        <f>IF(D258="SING",(Wellpath!K258-Wellpath!K257)/2*Model!$W$29,Model!$W$29*((drdp!B258)*XYM3!$B258+(drdp!E258)*XYM3!$C258+(drdp!H258)*XYM3!$D258))</f>
        <v>1.4962870038346855E-18</v>
      </c>
      <c r="I258" s="18">
        <f>IF(D258="SING",0,Model!$W$29*((drdp!C258)*XYM3!$B258+(drdp!F258)*XYM3!$C258+(drdp!I258)*XYM3!$D258))</f>
        <v>-4.0092889432268814E-19</v>
      </c>
      <c r="J258" s="18">
        <f>IF(D258="SING",0,Model!$W$29*((drdp!D258)*XYM3!$B258+(drdp!G258)*XYM3!$C258+(drdp!J258)*XYM3!$D258))</f>
        <v>-4.1507213433043045E-19</v>
      </c>
      <c r="K258" s="21">
        <f>SUM(E$3:E257)+H258</f>
        <v>6.0127952391101829</v>
      </c>
      <c r="L258" s="21">
        <f>SUM(F$3:F257)+I258</f>
        <v>-0.39658260540513096</v>
      </c>
      <c r="M258" s="21">
        <f>SUM(G$3:G257)+J258</f>
        <v>-0.76465666173399471</v>
      </c>
      <c r="N258" s="19">
        <f t="shared" si="19"/>
        <v>36.153706587466083</v>
      </c>
      <c r="O258" s="19">
        <f t="shared" si="20"/>
        <v>0.15727776290992182</v>
      </c>
      <c r="P258" s="19">
        <f t="shared" si="21"/>
        <v>0.58469981033417684</v>
      </c>
      <c r="Q258" s="19">
        <f t="shared" si="22"/>
        <v>-2.3845700016938838</v>
      </c>
      <c r="R258" s="19">
        <f t="shared" si="23"/>
        <v>-4.597723935228049</v>
      </c>
      <c r="S258" s="19">
        <f t="shared" si="24"/>
        <v>0.30324953115085751</v>
      </c>
    </row>
    <row r="259" spans="1:19" x14ac:dyDescent="0.25">
      <c r="A259" s="26">
        <f>Wellpath!E259</f>
        <v>7680</v>
      </c>
      <c r="B259" s="22">
        <v>0</v>
      </c>
      <c r="C259" s="22">
        <f>ABS(COS(Wellpath!$L259))*COS(Wellpath!$M259)</f>
        <v>1.5854587660413886E-17</v>
      </c>
      <c r="D259" s="22">
        <f>IF(ABS(Wellpath!$L259)&lt;VerticalInc,"SING",-ABS(COS(Wellpath!$L259))*SIN(Wellpath!$M259)/SIN(Wellpath!$L259))</f>
        <v>-5.9170126681719203E-17</v>
      </c>
      <c r="E259" s="20">
        <f>IF(D259="SING",(Wellpath!K260-Wellpath!K258)/2*Model!$W$29,Model!$W$29*((drdp!B259+drdp!K259)*XYM3!$B259+(drdp!E259+drdp!N259)*XYM3!$C259+(drdp!H259+drdp!Q259)*XYM3!$D259))</f>
        <v>2.992574007669371E-18</v>
      </c>
      <c r="F259" s="20">
        <f>IF(D259="SING",0,Model!$W$29*((drdp!C259+drdp!L259)*XYM3!$B259+(drdp!F259+drdp!O259)*XYM3!$C259+(drdp!I259+drdp!R259)*XYM3!$D259))</f>
        <v>-8.0185778864537627E-19</v>
      </c>
      <c r="G259" s="20">
        <f>IF(D259="SING",0,Model!$W$29*((drdp!D259+drdp!M259)*XYM3!$B259+(drdp!G259+drdp!P259)*XYM3!$C259+(drdp!J259+drdp!S259)*XYM3!$D259))</f>
        <v>-8.301442686608609E-19</v>
      </c>
      <c r="H259" s="18">
        <f>IF(D259="SING",(Wellpath!K259-Wellpath!K258)/2*Model!$W$29,Model!$W$29*((drdp!B259)*XYM3!$B259+(drdp!E259)*XYM3!$C259+(drdp!H259)*XYM3!$D259))</f>
        <v>1.4962870038346855E-18</v>
      </c>
      <c r="I259" s="18">
        <f>IF(D259="SING",0,Model!$W$29*((drdp!C259)*XYM3!$B259+(drdp!F259)*XYM3!$C259+(drdp!I259)*XYM3!$D259))</f>
        <v>-4.0092889432268814E-19</v>
      </c>
      <c r="J259" s="18">
        <f>IF(D259="SING",0,Model!$W$29*((drdp!D259)*XYM3!$B259+(drdp!G259)*XYM3!$C259+(drdp!J259)*XYM3!$D259))</f>
        <v>-4.1507213433043045E-19</v>
      </c>
      <c r="K259" s="21">
        <f>SUM(E$3:E258)+H259</f>
        <v>6.0127952391101829</v>
      </c>
      <c r="L259" s="21">
        <f>SUM(F$3:F258)+I259</f>
        <v>-0.39658260540513096</v>
      </c>
      <c r="M259" s="21">
        <f>SUM(G$3:G258)+J259</f>
        <v>-0.76465666173399471</v>
      </c>
      <c r="N259" s="19">
        <f t="shared" si="19"/>
        <v>36.153706587466083</v>
      </c>
      <c r="O259" s="19">
        <f t="shared" si="20"/>
        <v>0.15727776290992182</v>
      </c>
      <c r="P259" s="19">
        <f t="shared" si="21"/>
        <v>0.58469981033417684</v>
      </c>
      <c r="Q259" s="19">
        <f t="shared" si="22"/>
        <v>-2.3845700016938838</v>
      </c>
      <c r="R259" s="19">
        <f t="shared" si="23"/>
        <v>-4.597723935228049</v>
      </c>
      <c r="S259" s="19">
        <f t="shared" si="24"/>
        <v>0.30324953115085751</v>
      </c>
    </row>
    <row r="260" spans="1:19" x14ac:dyDescent="0.25">
      <c r="A260" s="26">
        <f>Wellpath!E260</f>
        <v>7710</v>
      </c>
      <c r="B260" s="22">
        <v>0</v>
      </c>
      <c r="C260" s="22">
        <f>ABS(COS(Wellpath!$L260))*COS(Wellpath!$M260)</f>
        <v>1.5854587660413886E-17</v>
      </c>
      <c r="D260" s="22">
        <f>IF(ABS(Wellpath!$L260)&lt;VerticalInc,"SING",-ABS(COS(Wellpath!$L260))*SIN(Wellpath!$M260)/SIN(Wellpath!$L260))</f>
        <v>-5.9170126681719203E-17</v>
      </c>
      <c r="E260" s="20">
        <f>IF(D260="SING",(Wellpath!K261-Wellpath!K259)/2*Model!$W$29,Model!$W$29*((drdp!B260+drdp!K260)*XYM3!$B260+(drdp!E260+drdp!N260)*XYM3!$C260+(drdp!H260+drdp!Q260)*XYM3!$D260))</f>
        <v>2.992574007669371E-18</v>
      </c>
      <c r="F260" s="20">
        <f>IF(D260="SING",0,Model!$W$29*((drdp!C260+drdp!L260)*XYM3!$B260+(drdp!F260+drdp!O260)*XYM3!$C260+(drdp!I260+drdp!R260)*XYM3!$D260))</f>
        <v>-8.0185778864537627E-19</v>
      </c>
      <c r="G260" s="20">
        <f>IF(D260="SING",0,Model!$W$29*((drdp!D260+drdp!M260)*XYM3!$B260+(drdp!G260+drdp!P260)*XYM3!$C260+(drdp!J260+drdp!S260)*XYM3!$D260))</f>
        <v>-8.301442686608609E-19</v>
      </c>
      <c r="H260" s="18">
        <f>IF(D260="SING",(Wellpath!K260-Wellpath!K259)/2*Model!$W$29,Model!$W$29*((drdp!B260)*XYM3!$B260+(drdp!E260)*XYM3!$C260+(drdp!H260)*XYM3!$D260))</f>
        <v>1.4962870038346855E-18</v>
      </c>
      <c r="I260" s="18">
        <f>IF(D260="SING",0,Model!$W$29*((drdp!C260)*XYM3!$B260+(drdp!F260)*XYM3!$C260+(drdp!I260)*XYM3!$D260))</f>
        <v>-4.0092889432268814E-19</v>
      </c>
      <c r="J260" s="18">
        <f>IF(D260="SING",0,Model!$W$29*((drdp!D260)*XYM3!$B260+(drdp!G260)*XYM3!$C260+(drdp!J260)*XYM3!$D260))</f>
        <v>-4.1507213433043045E-19</v>
      </c>
      <c r="K260" s="21">
        <f>SUM(E$3:E259)+H260</f>
        <v>6.0127952391101829</v>
      </c>
      <c r="L260" s="21">
        <f>SUM(F$3:F259)+I260</f>
        <v>-0.39658260540513096</v>
      </c>
      <c r="M260" s="21">
        <f>SUM(G$3:G259)+J260</f>
        <v>-0.76465666173399471</v>
      </c>
      <c r="N260" s="19">
        <f t="shared" si="19"/>
        <v>36.153706587466083</v>
      </c>
      <c r="O260" s="19">
        <f t="shared" si="20"/>
        <v>0.15727776290992182</v>
      </c>
      <c r="P260" s="19">
        <f t="shared" si="21"/>
        <v>0.58469981033417684</v>
      </c>
      <c r="Q260" s="19">
        <f t="shared" si="22"/>
        <v>-2.3845700016938838</v>
      </c>
      <c r="R260" s="19">
        <f t="shared" si="23"/>
        <v>-4.597723935228049</v>
      </c>
      <c r="S260" s="19">
        <f t="shared" si="24"/>
        <v>0.30324953115085751</v>
      </c>
    </row>
    <row r="261" spans="1:19" x14ac:dyDescent="0.25">
      <c r="A261" s="26">
        <f>Wellpath!E261</f>
        <v>7740</v>
      </c>
      <c r="B261" s="22">
        <v>0</v>
      </c>
      <c r="C261" s="22">
        <f>ABS(COS(Wellpath!$L261))*COS(Wellpath!$M261)</f>
        <v>1.5854587660413886E-17</v>
      </c>
      <c r="D261" s="22">
        <f>IF(ABS(Wellpath!$L261)&lt;VerticalInc,"SING",-ABS(COS(Wellpath!$L261))*SIN(Wellpath!$M261)/SIN(Wellpath!$L261))</f>
        <v>-5.9170126681719203E-17</v>
      </c>
      <c r="E261" s="20">
        <f>IF(D261="SING",(Wellpath!K262-Wellpath!K260)/2*Model!$W$29,Model!$W$29*((drdp!B261+drdp!K261)*XYM3!$B261+(drdp!E261+drdp!N261)*XYM3!$C261+(drdp!H261+drdp!Q261)*XYM3!$D261))</f>
        <v>2.992574007669371E-18</v>
      </c>
      <c r="F261" s="20">
        <f>IF(D261="SING",0,Model!$W$29*((drdp!C261+drdp!L261)*XYM3!$B261+(drdp!F261+drdp!O261)*XYM3!$C261+(drdp!I261+drdp!R261)*XYM3!$D261))</f>
        <v>-8.0185778864537627E-19</v>
      </c>
      <c r="G261" s="20">
        <f>IF(D261="SING",0,Model!$W$29*((drdp!D261+drdp!M261)*XYM3!$B261+(drdp!G261+drdp!P261)*XYM3!$C261+(drdp!J261+drdp!S261)*XYM3!$D261))</f>
        <v>-8.301442686608609E-19</v>
      </c>
      <c r="H261" s="18">
        <f>IF(D261="SING",(Wellpath!K261-Wellpath!K260)/2*Model!$W$29,Model!$W$29*((drdp!B261)*XYM3!$B261+(drdp!E261)*XYM3!$C261+(drdp!H261)*XYM3!$D261))</f>
        <v>1.4962870038346855E-18</v>
      </c>
      <c r="I261" s="18">
        <f>IF(D261="SING",0,Model!$W$29*((drdp!C261)*XYM3!$B261+(drdp!F261)*XYM3!$C261+(drdp!I261)*XYM3!$D261))</f>
        <v>-4.0092889432268814E-19</v>
      </c>
      <c r="J261" s="18">
        <f>IF(D261="SING",0,Model!$W$29*((drdp!D261)*XYM3!$B261+(drdp!G261)*XYM3!$C261+(drdp!J261)*XYM3!$D261))</f>
        <v>-4.1507213433043045E-19</v>
      </c>
      <c r="K261" s="21">
        <f>SUM(E$3:E260)+H261</f>
        <v>6.0127952391101829</v>
      </c>
      <c r="L261" s="21">
        <f>SUM(F$3:F260)+I261</f>
        <v>-0.39658260540513096</v>
      </c>
      <c r="M261" s="21">
        <f>SUM(G$3:G260)+J261</f>
        <v>-0.76465666173399471</v>
      </c>
      <c r="N261" s="19">
        <f t="shared" si="19"/>
        <v>36.153706587466083</v>
      </c>
      <c r="O261" s="19">
        <f t="shared" si="20"/>
        <v>0.15727776290992182</v>
      </c>
      <c r="P261" s="19">
        <f t="shared" si="21"/>
        <v>0.58469981033417684</v>
      </c>
      <c r="Q261" s="19">
        <f t="shared" si="22"/>
        <v>-2.3845700016938838</v>
      </c>
      <c r="R261" s="19">
        <f t="shared" si="23"/>
        <v>-4.597723935228049</v>
      </c>
      <c r="S261" s="19">
        <f t="shared" si="24"/>
        <v>0.30324953115085751</v>
      </c>
    </row>
    <row r="262" spans="1:19" x14ac:dyDescent="0.25">
      <c r="A262" s="26">
        <f>Wellpath!E262</f>
        <v>7770</v>
      </c>
      <c r="B262" s="22">
        <v>0</v>
      </c>
      <c r="C262" s="22">
        <f>ABS(COS(Wellpath!$L262))*COS(Wellpath!$M262)</f>
        <v>1.5854587660413886E-17</v>
      </c>
      <c r="D262" s="22">
        <f>IF(ABS(Wellpath!$L262)&lt;VerticalInc,"SING",-ABS(COS(Wellpath!$L262))*SIN(Wellpath!$M262)/SIN(Wellpath!$L262))</f>
        <v>-5.9170126681719203E-17</v>
      </c>
      <c r="E262" s="20">
        <f>IF(D262="SING",(Wellpath!K263-Wellpath!K261)/2*Model!$W$29,Model!$W$29*((drdp!B262+drdp!K262)*XYM3!$B262+(drdp!E262+drdp!N262)*XYM3!$C262+(drdp!H262+drdp!Q262)*XYM3!$D262))</f>
        <v>2.992574007669371E-18</v>
      </c>
      <c r="F262" s="20">
        <f>IF(D262="SING",0,Model!$W$29*((drdp!C262+drdp!L262)*XYM3!$B262+(drdp!F262+drdp!O262)*XYM3!$C262+(drdp!I262+drdp!R262)*XYM3!$D262))</f>
        <v>-8.0185778864537627E-19</v>
      </c>
      <c r="G262" s="20">
        <f>IF(D262="SING",0,Model!$W$29*((drdp!D262+drdp!M262)*XYM3!$B262+(drdp!G262+drdp!P262)*XYM3!$C262+(drdp!J262+drdp!S262)*XYM3!$D262))</f>
        <v>-8.301442686608609E-19</v>
      </c>
      <c r="H262" s="18">
        <f>IF(D262="SING",(Wellpath!K262-Wellpath!K261)/2*Model!$W$29,Model!$W$29*((drdp!B262)*XYM3!$B262+(drdp!E262)*XYM3!$C262+(drdp!H262)*XYM3!$D262))</f>
        <v>1.4962870038346855E-18</v>
      </c>
      <c r="I262" s="18">
        <f>IF(D262="SING",0,Model!$W$29*((drdp!C262)*XYM3!$B262+(drdp!F262)*XYM3!$C262+(drdp!I262)*XYM3!$D262))</f>
        <v>-4.0092889432268814E-19</v>
      </c>
      <c r="J262" s="18">
        <f>IF(D262="SING",0,Model!$W$29*((drdp!D262)*XYM3!$B262+(drdp!G262)*XYM3!$C262+(drdp!J262)*XYM3!$D262))</f>
        <v>-4.1507213433043045E-19</v>
      </c>
      <c r="K262" s="21">
        <f>SUM(E$3:E261)+H262</f>
        <v>6.0127952391101829</v>
      </c>
      <c r="L262" s="21">
        <f>SUM(F$3:F261)+I262</f>
        <v>-0.39658260540513096</v>
      </c>
      <c r="M262" s="21">
        <f>SUM(G$3:G261)+J262</f>
        <v>-0.76465666173399471</v>
      </c>
      <c r="N262" s="19">
        <f t="shared" ref="N262:N270" si="25">K262^2</f>
        <v>36.153706587466083</v>
      </c>
      <c r="O262" s="19">
        <f t="shared" ref="O262:O270" si="26">L262^2</f>
        <v>0.15727776290992182</v>
      </c>
      <c r="P262" s="19">
        <f t="shared" ref="P262:P270" si="27">M262^2</f>
        <v>0.58469981033417684</v>
      </c>
      <c r="Q262" s="19">
        <f t="shared" ref="Q262:Q270" si="28">K262*L262</f>
        <v>-2.3845700016938838</v>
      </c>
      <c r="R262" s="19">
        <f t="shared" ref="R262:R270" si="29">K262*M262</f>
        <v>-4.597723935228049</v>
      </c>
      <c r="S262" s="19">
        <f t="shared" ref="S262:S270" si="30">L262*M262</f>
        <v>0.30324953115085751</v>
      </c>
    </row>
    <row r="263" spans="1:19" x14ac:dyDescent="0.25">
      <c r="A263" s="26">
        <f>Wellpath!E263</f>
        <v>7800</v>
      </c>
      <c r="B263" s="22">
        <v>0</v>
      </c>
      <c r="C263" s="22">
        <f>ABS(COS(Wellpath!$L263))*COS(Wellpath!$M263)</f>
        <v>1.5854587660413886E-17</v>
      </c>
      <c r="D263" s="22">
        <f>IF(ABS(Wellpath!$L263)&lt;VerticalInc,"SING",-ABS(COS(Wellpath!$L263))*SIN(Wellpath!$M263)/SIN(Wellpath!$L263))</f>
        <v>-5.9170126681719203E-17</v>
      </c>
      <c r="E263" s="20">
        <f>IF(D263="SING",(Wellpath!K264-Wellpath!K262)/2*Model!$W$29,Model!$W$29*((drdp!B263+drdp!K263)*XYM3!$B263+(drdp!E263+drdp!N263)*XYM3!$C263+(drdp!H263+drdp!Q263)*XYM3!$D263))</f>
        <v>2.992574007669371E-18</v>
      </c>
      <c r="F263" s="20">
        <f>IF(D263="SING",0,Model!$W$29*((drdp!C263+drdp!L263)*XYM3!$B263+(drdp!F263+drdp!O263)*XYM3!$C263+(drdp!I263+drdp!R263)*XYM3!$D263))</f>
        <v>-8.0185778864537627E-19</v>
      </c>
      <c r="G263" s="20">
        <f>IF(D263="SING",0,Model!$W$29*((drdp!D263+drdp!M263)*XYM3!$B263+(drdp!G263+drdp!P263)*XYM3!$C263+(drdp!J263+drdp!S263)*XYM3!$D263))</f>
        <v>-8.301442686608609E-19</v>
      </c>
      <c r="H263" s="18">
        <f>IF(D263="SING",(Wellpath!K263-Wellpath!K262)/2*Model!$W$29,Model!$W$29*((drdp!B263)*XYM3!$B263+(drdp!E263)*XYM3!$C263+(drdp!H263)*XYM3!$D263))</f>
        <v>1.4962870038346855E-18</v>
      </c>
      <c r="I263" s="18">
        <f>IF(D263="SING",0,Model!$W$29*((drdp!C263)*XYM3!$B263+(drdp!F263)*XYM3!$C263+(drdp!I263)*XYM3!$D263))</f>
        <v>-4.0092889432268814E-19</v>
      </c>
      <c r="J263" s="18">
        <f>IF(D263="SING",0,Model!$W$29*((drdp!D263)*XYM3!$B263+(drdp!G263)*XYM3!$C263+(drdp!J263)*XYM3!$D263))</f>
        <v>-4.1507213433043045E-19</v>
      </c>
      <c r="K263" s="21">
        <f>SUM(E$3:E262)+H263</f>
        <v>6.0127952391101829</v>
      </c>
      <c r="L263" s="21">
        <f>SUM(F$3:F262)+I263</f>
        <v>-0.39658260540513096</v>
      </c>
      <c r="M263" s="21">
        <f>SUM(G$3:G262)+J263</f>
        <v>-0.76465666173399471</v>
      </c>
      <c r="N263" s="19">
        <f t="shared" si="25"/>
        <v>36.153706587466083</v>
      </c>
      <c r="O263" s="19">
        <f t="shared" si="26"/>
        <v>0.15727776290992182</v>
      </c>
      <c r="P263" s="19">
        <f t="shared" si="27"/>
        <v>0.58469981033417684</v>
      </c>
      <c r="Q263" s="19">
        <f t="shared" si="28"/>
        <v>-2.3845700016938838</v>
      </c>
      <c r="R263" s="19">
        <f t="shared" si="29"/>
        <v>-4.597723935228049</v>
      </c>
      <c r="S263" s="19">
        <f t="shared" si="30"/>
        <v>0.30324953115085751</v>
      </c>
    </row>
    <row r="264" spans="1:19" x14ac:dyDescent="0.25">
      <c r="A264" s="26">
        <f>Wellpath!E264</f>
        <v>7830</v>
      </c>
      <c r="B264" s="22">
        <v>0</v>
      </c>
      <c r="C264" s="22">
        <f>ABS(COS(Wellpath!$L264))*COS(Wellpath!$M264)</f>
        <v>1.5854587660413886E-17</v>
      </c>
      <c r="D264" s="22">
        <f>IF(ABS(Wellpath!$L264)&lt;VerticalInc,"SING",-ABS(COS(Wellpath!$L264))*SIN(Wellpath!$M264)/SIN(Wellpath!$L264))</f>
        <v>-5.9170126681719203E-17</v>
      </c>
      <c r="E264" s="20">
        <f>IF(D264="SING",(Wellpath!K265-Wellpath!K263)/2*Model!$W$29,Model!$W$29*((drdp!B264+drdp!K264)*XYM3!$B264+(drdp!E264+drdp!N264)*XYM3!$C264+(drdp!H264+drdp!Q264)*XYM3!$D264))</f>
        <v>2.992574007669371E-18</v>
      </c>
      <c r="F264" s="20">
        <f>IF(D264="SING",0,Model!$W$29*((drdp!C264+drdp!L264)*XYM3!$B264+(drdp!F264+drdp!O264)*XYM3!$C264+(drdp!I264+drdp!R264)*XYM3!$D264))</f>
        <v>-8.0185778864537627E-19</v>
      </c>
      <c r="G264" s="20">
        <f>IF(D264="SING",0,Model!$W$29*((drdp!D264+drdp!M264)*XYM3!$B264+(drdp!G264+drdp!P264)*XYM3!$C264+(drdp!J264+drdp!S264)*XYM3!$D264))</f>
        <v>-8.301442686608609E-19</v>
      </c>
      <c r="H264" s="18">
        <f>IF(D264="SING",(Wellpath!K264-Wellpath!K263)/2*Model!$W$29,Model!$W$29*((drdp!B264)*XYM3!$B264+(drdp!E264)*XYM3!$C264+(drdp!H264)*XYM3!$D264))</f>
        <v>1.4962870038346855E-18</v>
      </c>
      <c r="I264" s="18">
        <f>IF(D264="SING",0,Model!$W$29*((drdp!C264)*XYM3!$B264+(drdp!F264)*XYM3!$C264+(drdp!I264)*XYM3!$D264))</f>
        <v>-4.0092889432268814E-19</v>
      </c>
      <c r="J264" s="18">
        <f>IF(D264="SING",0,Model!$W$29*((drdp!D264)*XYM3!$B264+(drdp!G264)*XYM3!$C264+(drdp!J264)*XYM3!$D264))</f>
        <v>-4.1507213433043045E-19</v>
      </c>
      <c r="K264" s="21">
        <f>SUM(E$3:E263)+H264</f>
        <v>6.0127952391101829</v>
      </c>
      <c r="L264" s="21">
        <f>SUM(F$3:F263)+I264</f>
        <v>-0.39658260540513096</v>
      </c>
      <c r="M264" s="21">
        <f>SUM(G$3:G263)+J264</f>
        <v>-0.76465666173399471</v>
      </c>
      <c r="N264" s="19">
        <f t="shared" si="25"/>
        <v>36.153706587466083</v>
      </c>
      <c r="O264" s="19">
        <f t="shared" si="26"/>
        <v>0.15727776290992182</v>
      </c>
      <c r="P264" s="19">
        <f t="shared" si="27"/>
        <v>0.58469981033417684</v>
      </c>
      <c r="Q264" s="19">
        <f t="shared" si="28"/>
        <v>-2.3845700016938838</v>
      </c>
      <c r="R264" s="19">
        <f t="shared" si="29"/>
        <v>-4.597723935228049</v>
      </c>
      <c r="S264" s="19">
        <f t="shared" si="30"/>
        <v>0.30324953115085751</v>
      </c>
    </row>
    <row r="265" spans="1:19" x14ac:dyDescent="0.25">
      <c r="A265" s="26">
        <f>Wellpath!E265</f>
        <v>7860</v>
      </c>
      <c r="B265" s="22">
        <v>0</v>
      </c>
      <c r="C265" s="22">
        <f>ABS(COS(Wellpath!$L265))*COS(Wellpath!$M265)</f>
        <v>1.5854587660413886E-17</v>
      </c>
      <c r="D265" s="22">
        <f>IF(ABS(Wellpath!$L265)&lt;VerticalInc,"SING",-ABS(COS(Wellpath!$L265))*SIN(Wellpath!$M265)/SIN(Wellpath!$L265))</f>
        <v>-5.9170126681719203E-17</v>
      </c>
      <c r="E265" s="20">
        <f>IF(D265="SING",(Wellpath!K266-Wellpath!K264)/2*Model!$W$29,Model!$W$29*((drdp!B265+drdp!K265)*XYM3!$B265+(drdp!E265+drdp!N265)*XYM3!$C265+(drdp!H265+drdp!Q265)*XYM3!$D265))</f>
        <v>2.992574007669371E-18</v>
      </c>
      <c r="F265" s="20">
        <f>IF(D265="SING",0,Model!$W$29*((drdp!C265+drdp!L265)*XYM3!$B265+(drdp!F265+drdp!O265)*XYM3!$C265+(drdp!I265+drdp!R265)*XYM3!$D265))</f>
        <v>-8.0185778864537627E-19</v>
      </c>
      <c r="G265" s="20">
        <f>IF(D265="SING",0,Model!$W$29*((drdp!D265+drdp!M265)*XYM3!$B265+(drdp!G265+drdp!P265)*XYM3!$C265+(drdp!J265+drdp!S265)*XYM3!$D265))</f>
        <v>-8.301442686608609E-19</v>
      </c>
      <c r="H265" s="18">
        <f>IF(D265="SING",(Wellpath!K265-Wellpath!K264)/2*Model!$W$29,Model!$W$29*((drdp!B265)*XYM3!$B265+(drdp!E265)*XYM3!$C265+(drdp!H265)*XYM3!$D265))</f>
        <v>1.4962870038346855E-18</v>
      </c>
      <c r="I265" s="18">
        <f>IF(D265="SING",0,Model!$W$29*((drdp!C265)*XYM3!$B265+(drdp!F265)*XYM3!$C265+(drdp!I265)*XYM3!$D265))</f>
        <v>-4.0092889432268814E-19</v>
      </c>
      <c r="J265" s="18">
        <f>IF(D265="SING",0,Model!$W$29*((drdp!D265)*XYM3!$B265+(drdp!G265)*XYM3!$C265+(drdp!J265)*XYM3!$D265))</f>
        <v>-4.1507213433043045E-19</v>
      </c>
      <c r="K265" s="21">
        <f>SUM(E$3:E264)+H265</f>
        <v>6.0127952391101829</v>
      </c>
      <c r="L265" s="21">
        <f>SUM(F$3:F264)+I265</f>
        <v>-0.39658260540513096</v>
      </c>
      <c r="M265" s="21">
        <f>SUM(G$3:G264)+J265</f>
        <v>-0.76465666173399471</v>
      </c>
      <c r="N265" s="19">
        <f t="shared" si="25"/>
        <v>36.153706587466083</v>
      </c>
      <c r="O265" s="19">
        <f t="shared" si="26"/>
        <v>0.15727776290992182</v>
      </c>
      <c r="P265" s="19">
        <f t="shared" si="27"/>
        <v>0.58469981033417684</v>
      </c>
      <c r="Q265" s="19">
        <f t="shared" si="28"/>
        <v>-2.3845700016938838</v>
      </c>
      <c r="R265" s="19">
        <f t="shared" si="29"/>
        <v>-4.597723935228049</v>
      </c>
      <c r="S265" s="19">
        <f t="shared" si="30"/>
        <v>0.30324953115085751</v>
      </c>
    </row>
    <row r="266" spans="1:19" x14ac:dyDescent="0.25">
      <c r="A266" s="26">
        <f>Wellpath!E266</f>
        <v>7890</v>
      </c>
      <c r="B266" s="22">
        <v>0</v>
      </c>
      <c r="C266" s="22">
        <f>ABS(COS(Wellpath!$L266))*COS(Wellpath!$M266)</f>
        <v>1.5854587660413886E-17</v>
      </c>
      <c r="D266" s="22">
        <f>IF(ABS(Wellpath!$L266)&lt;VerticalInc,"SING",-ABS(COS(Wellpath!$L266))*SIN(Wellpath!$M266)/SIN(Wellpath!$L266))</f>
        <v>-5.9170126681719203E-17</v>
      </c>
      <c r="E266" s="20">
        <f>IF(D266="SING",(Wellpath!K267-Wellpath!K265)/2*Model!$W$29,Model!$W$29*((drdp!B266+drdp!K266)*XYM3!$B266+(drdp!E266+drdp!N266)*XYM3!$C266+(drdp!H266+drdp!Q266)*XYM3!$D266))</f>
        <v>2.992574007669371E-18</v>
      </c>
      <c r="F266" s="20">
        <f>IF(D266="SING",0,Model!$W$29*((drdp!C266+drdp!L266)*XYM3!$B266+(drdp!F266+drdp!O266)*XYM3!$C266+(drdp!I266+drdp!R266)*XYM3!$D266))</f>
        <v>-8.0185778864537627E-19</v>
      </c>
      <c r="G266" s="20">
        <f>IF(D266="SING",0,Model!$W$29*((drdp!D266+drdp!M266)*XYM3!$B266+(drdp!G266+drdp!P266)*XYM3!$C266+(drdp!J266+drdp!S266)*XYM3!$D266))</f>
        <v>-8.301442686608609E-19</v>
      </c>
      <c r="H266" s="18">
        <f>IF(D266="SING",(Wellpath!K266-Wellpath!K265)/2*Model!$W$29,Model!$W$29*((drdp!B266)*XYM3!$B266+(drdp!E266)*XYM3!$C266+(drdp!H266)*XYM3!$D266))</f>
        <v>1.4962870038346855E-18</v>
      </c>
      <c r="I266" s="18">
        <f>IF(D266="SING",0,Model!$W$29*((drdp!C266)*XYM3!$B266+(drdp!F266)*XYM3!$C266+(drdp!I266)*XYM3!$D266))</f>
        <v>-4.0092889432268814E-19</v>
      </c>
      <c r="J266" s="18">
        <f>IF(D266="SING",0,Model!$W$29*((drdp!D266)*XYM3!$B266+(drdp!G266)*XYM3!$C266+(drdp!J266)*XYM3!$D266))</f>
        <v>-4.1507213433043045E-19</v>
      </c>
      <c r="K266" s="21">
        <f>SUM(E$3:E265)+H266</f>
        <v>6.0127952391101829</v>
      </c>
      <c r="L266" s="21">
        <f>SUM(F$3:F265)+I266</f>
        <v>-0.39658260540513096</v>
      </c>
      <c r="M266" s="21">
        <f>SUM(G$3:G265)+J266</f>
        <v>-0.76465666173399471</v>
      </c>
      <c r="N266" s="19">
        <f t="shared" si="25"/>
        <v>36.153706587466083</v>
      </c>
      <c r="O266" s="19">
        <f t="shared" si="26"/>
        <v>0.15727776290992182</v>
      </c>
      <c r="P266" s="19">
        <f t="shared" si="27"/>
        <v>0.58469981033417684</v>
      </c>
      <c r="Q266" s="19">
        <f t="shared" si="28"/>
        <v>-2.3845700016938838</v>
      </c>
      <c r="R266" s="19">
        <f t="shared" si="29"/>
        <v>-4.597723935228049</v>
      </c>
      <c r="S266" s="19">
        <f t="shared" si="30"/>
        <v>0.30324953115085751</v>
      </c>
    </row>
    <row r="267" spans="1:19" x14ac:dyDescent="0.25">
      <c r="A267" s="26">
        <f>Wellpath!E267</f>
        <v>7920</v>
      </c>
      <c r="B267" s="22">
        <v>0</v>
      </c>
      <c r="C267" s="22">
        <f>ABS(COS(Wellpath!$L267))*COS(Wellpath!$M267)</f>
        <v>1.5854587660413886E-17</v>
      </c>
      <c r="D267" s="22">
        <f>IF(ABS(Wellpath!$L267)&lt;VerticalInc,"SING",-ABS(COS(Wellpath!$L267))*SIN(Wellpath!$M267)/SIN(Wellpath!$L267))</f>
        <v>-5.9170126681719203E-17</v>
      </c>
      <c r="E267" s="20">
        <f>IF(D267="SING",(Wellpath!K268-Wellpath!K266)/2*Model!$W$29,Model!$W$29*((drdp!B267+drdp!K267)*XYM3!$B267+(drdp!E267+drdp!N267)*XYM3!$C267+(drdp!H267+drdp!Q267)*XYM3!$D267))</f>
        <v>2.992574007669371E-18</v>
      </c>
      <c r="F267" s="20">
        <f>IF(D267="SING",0,Model!$W$29*((drdp!C267+drdp!L267)*XYM3!$B267+(drdp!F267+drdp!O267)*XYM3!$C267+(drdp!I267+drdp!R267)*XYM3!$D267))</f>
        <v>-8.0185778864537627E-19</v>
      </c>
      <c r="G267" s="20">
        <f>IF(D267="SING",0,Model!$W$29*((drdp!D267+drdp!M267)*XYM3!$B267+(drdp!G267+drdp!P267)*XYM3!$C267+(drdp!J267+drdp!S267)*XYM3!$D267))</f>
        <v>-8.301442686608609E-19</v>
      </c>
      <c r="H267" s="18">
        <f>IF(D267="SING",(Wellpath!K267-Wellpath!K266)/2*Model!$W$29,Model!$W$29*((drdp!B267)*XYM3!$B267+(drdp!E267)*XYM3!$C267+(drdp!H267)*XYM3!$D267))</f>
        <v>1.4962870038346855E-18</v>
      </c>
      <c r="I267" s="18">
        <f>IF(D267="SING",0,Model!$W$29*((drdp!C267)*XYM3!$B267+(drdp!F267)*XYM3!$C267+(drdp!I267)*XYM3!$D267))</f>
        <v>-4.0092889432268814E-19</v>
      </c>
      <c r="J267" s="18">
        <f>IF(D267="SING",0,Model!$W$29*((drdp!D267)*XYM3!$B267+(drdp!G267)*XYM3!$C267+(drdp!J267)*XYM3!$D267))</f>
        <v>-4.1507213433043045E-19</v>
      </c>
      <c r="K267" s="21">
        <f>SUM(E$3:E266)+H267</f>
        <v>6.0127952391101829</v>
      </c>
      <c r="L267" s="21">
        <f>SUM(F$3:F266)+I267</f>
        <v>-0.39658260540513096</v>
      </c>
      <c r="M267" s="21">
        <f>SUM(G$3:G266)+J267</f>
        <v>-0.76465666173399471</v>
      </c>
      <c r="N267" s="19">
        <f t="shared" si="25"/>
        <v>36.153706587466083</v>
      </c>
      <c r="O267" s="19">
        <f t="shared" si="26"/>
        <v>0.15727776290992182</v>
      </c>
      <c r="P267" s="19">
        <f t="shared" si="27"/>
        <v>0.58469981033417684</v>
      </c>
      <c r="Q267" s="19">
        <f t="shared" si="28"/>
        <v>-2.3845700016938838</v>
      </c>
      <c r="R267" s="19">
        <f t="shared" si="29"/>
        <v>-4.597723935228049</v>
      </c>
      <c r="S267" s="19">
        <f t="shared" si="30"/>
        <v>0.30324953115085751</v>
      </c>
    </row>
    <row r="268" spans="1:19" x14ac:dyDescent="0.25">
      <c r="A268" s="26">
        <f>Wellpath!E268</f>
        <v>7950</v>
      </c>
      <c r="B268" s="22">
        <v>0</v>
      </c>
      <c r="C268" s="22">
        <f>ABS(COS(Wellpath!$L268))*COS(Wellpath!$M268)</f>
        <v>1.5854587660413886E-17</v>
      </c>
      <c r="D268" s="22">
        <f>IF(ABS(Wellpath!$L268)&lt;VerticalInc,"SING",-ABS(COS(Wellpath!$L268))*SIN(Wellpath!$M268)/SIN(Wellpath!$L268))</f>
        <v>-5.9170126681719203E-17</v>
      </c>
      <c r="E268" s="20">
        <f>IF(D268="SING",(Wellpath!K269-Wellpath!K267)/2*Model!$W$29,Model!$W$29*((drdp!B268+drdp!K268)*XYM3!$B268+(drdp!E268+drdp!N268)*XYM3!$C268+(drdp!H268+drdp!Q268)*XYM3!$D268))</f>
        <v>2.992574007669371E-18</v>
      </c>
      <c r="F268" s="20">
        <f>IF(D268="SING",0,Model!$W$29*((drdp!C268+drdp!L268)*XYM3!$B268+(drdp!F268+drdp!O268)*XYM3!$C268+(drdp!I268+drdp!R268)*XYM3!$D268))</f>
        <v>-8.0185778864537627E-19</v>
      </c>
      <c r="G268" s="20">
        <f>IF(D268="SING",0,Model!$W$29*((drdp!D268+drdp!M268)*XYM3!$B268+(drdp!G268+drdp!P268)*XYM3!$C268+(drdp!J268+drdp!S268)*XYM3!$D268))</f>
        <v>-8.301442686608609E-19</v>
      </c>
      <c r="H268" s="18">
        <f>IF(D268="SING",(Wellpath!K268-Wellpath!K267)/2*Model!$W$29,Model!$W$29*((drdp!B268)*XYM3!$B268+(drdp!E268)*XYM3!$C268+(drdp!H268)*XYM3!$D268))</f>
        <v>1.4962870038346855E-18</v>
      </c>
      <c r="I268" s="18">
        <f>IF(D268="SING",0,Model!$W$29*((drdp!C268)*XYM3!$B268+(drdp!F268)*XYM3!$C268+(drdp!I268)*XYM3!$D268))</f>
        <v>-4.0092889432268814E-19</v>
      </c>
      <c r="J268" s="18">
        <f>IF(D268="SING",0,Model!$W$29*((drdp!D268)*XYM3!$B268+(drdp!G268)*XYM3!$C268+(drdp!J268)*XYM3!$D268))</f>
        <v>-4.1507213433043045E-19</v>
      </c>
      <c r="K268" s="21">
        <f>SUM(E$3:E267)+H268</f>
        <v>6.0127952391101829</v>
      </c>
      <c r="L268" s="21">
        <f>SUM(F$3:F267)+I268</f>
        <v>-0.39658260540513096</v>
      </c>
      <c r="M268" s="21">
        <f>SUM(G$3:G267)+J268</f>
        <v>-0.76465666173399471</v>
      </c>
      <c r="N268" s="19">
        <f t="shared" si="25"/>
        <v>36.153706587466083</v>
      </c>
      <c r="O268" s="19">
        <f t="shared" si="26"/>
        <v>0.15727776290992182</v>
      </c>
      <c r="P268" s="19">
        <f t="shared" si="27"/>
        <v>0.58469981033417684</v>
      </c>
      <c r="Q268" s="19">
        <f t="shared" si="28"/>
        <v>-2.3845700016938838</v>
      </c>
      <c r="R268" s="19">
        <f t="shared" si="29"/>
        <v>-4.597723935228049</v>
      </c>
      <c r="S268" s="19">
        <f t="shared" si="30"/>
        <v>0.30324953115085751</v>
      </c>
    </row>
    <row r="269" spans="1:19" x14ac:dyDescent="0.25">
      <c r="A269" s="26">
        <f>Wellpath!E269</f>
        <v>7980</v>
      </c>
      <c r="B269" s="22">
        <v>0</v>
      </c>
      <c r="C269" s="22">
        <f>ABS(COS(Wellpath!$L269))*COS(Wellpath!$M269)</f>
        <v>1.5854587660413886E-17</v>
      </c>
      <c r="D269" s="22">
        <f>IF(ABS(Wellpath!$L269)&lt;VerticalInc,"SING",-ABS(COS(Wellpath!$L269))*SIN(Wellpath!$M269)/SIN(Wellpath!$L269))</f>
        <v>-5.9170126681719203E-17</v>
      </c>
      <c r="E269" s="20">
        <f>IF(D269="SING",(Wellpath!K270-Wellpath!K268)/2*Model!$W$29,Model!$W$29*((drdp!B269+drdp!K269)*XYM3!$B269+(drdp!E269+drdp!N269)*XYM3!$C269+(drdp!H269+drdp!Q269)*XYM3!$D269))</f>
        <v>2.4938116730578093E-18</v>
      </c>
      <c r="F269" s="20">
        <f>IF(D269="SING",0,Model!$W$29*((drdp!C269+drdp!L269)*XYM3!$B269+(drdp!F269+drdp!O269)*XYM3!$C269+(drdp!I269+drdp!R269)*XYM3!$D269))</f>
        <v>-6.6821482387114696E-19</v>
      </c>
      <c r="G269" s="20">
        <f>IF(D269="SING",0,Model!$W$29*((drdp!D269+drdp!M269)*XYM3!$B269+(drdp!G269+drdp!P269)*XYM3!$C269+(drdp!J269+drdp!S269)*XYM3!$D269))</f>
        <v>-6.9178689055071738E-19</v>
      </c>
      <c r="H269" s="18">
        <f>IF(D269="SING",(Wellpath!K269-Wellpath!K268)/2*Model!$W$29,Model!$W$29*((drdp!B269)*XYM3!$B269+(drdp!E269)*XYM3!$C269+(drdp!H269)*XYM3!$D269))</f>
        <v>1.4962870038346855E-18</v>
      </c>
      <c r="I269" s="18">
        <f>IF(D269="SING",0,Model!$W$29*((drdp!C269)*XYM3!$B269+(drdp!F269)*XYM3!$C269+(drdp!I269)*XYM3!$D269))</f>
        <v>-4.0092889432268814E-19</v>
      </c>
      <c r="J269" s="18">
        <f>IF(D269="SING",0,Model!$W$29*((drdp!D269)*XYM3!$B269+(drdp!G269)*XYM3!$C269+(drdp!J269)*XYM3!$D269))</f>
        <v>-4.1507213433043045E-19</v>
      </c>
      <c r="K269" s="21">
        <f>SUM(E$3:E268)+H269</f>
        <v>6.0127952391101829</v>
      </c>
      <c r="L269" s="21">
        <f>SUM(F$3:F268)+I269</f>
        <v>-0.39658260540513096</v>
      </c>
      <c r="M269" s="21">
        <f>SUM(G$3:G268)+J269</f>
        <v>-0.76465666173399471</v>
      </c>
      <c r="N269" s="19">
        <f t="shared" si="25"/>
        <v>36.153706587466083</v>
      </c>
      <c r="O269" s="19">
        <f t="shared" si="26"/>
        <v>0.15727776290992182</v>
      </c>
      <c r="P269" s="19">
        <f t="shared" si="27"/>
        <v>0.58469981033417684</v>
      </c>
      <c r="Q269" s="19">
        <f t="shared" si="28"/>
        <v>-2.3845700016938838</v>
      </c>
      <c r="R269" s="19">
        <f t="shared" si="29"/>
        <v>-4.597723935228049</v>
      </c>
      <c r="S269" s="19">
        <f t="shared" si="30"/>
        <v>0.30324953115085751</v>
      </c>
    </row>
    <row r="270" spans="1:19" x14ac:dyDescent="0.25">
      <c r="A270" s="26">
        <f>Wellpath!E270</f>
        <v>8000</v>
      </c>
      <c r="B270" s="22">
        <v>0</v>
      </c>
      <c r="C270" s="22">
        <f>ABS(COS(Wellpath!$L270))*COS(Wellpath!$M270)</f>
        <v>1.5854587660413886E-17</v>
      </c>
      <c r="D270" s="22">
        <f>IF(ABS(Wellpath!$L270)&lt;VerticalInc,"SING",-ABS(COS(Wellpath!$L270))*SIN(Wellpath!$M270)/SIN(Wellpath!$L270))</f>
        <v>-5.9170126681719203E-17</v>
      </c>
      <c r="E270" s="20">
        <f>IF(D270="SING",(Wellpath!K271-Wellpath!K269)/2*Model!$W$29,Model!$W$29*((drdp!B270+drdp!K270)*XYM3!$B270+(drdp!E270+drdp!N270)*XYM3!$C270+(drdp!H270+drdp!Q270)*XYM3!$D270))</f>
        <v>-3.9801234302002633E-16</v>
      </c>
      <c r="F270" s="20">
        <f>IF(D270="SING",0,Model!$W$29*((drdp!C270+drdp!L270)*XYM3!$B270+(drdp!F270+drdp!O270)*XYM3!$C270+(drdp!I270+drdp!R270)*XYM3!$D270))</f>
        <v>1.0664708588983506E-16</v>
      </c>
      <c r="G270" s="20">
        <f>IF(D270="SING",0,Model!$W$29*((drdp!D270+drdp!M270)*XYM3!$B270+(drdp!G270+drdp!P270)*XYM3!$C270+(drdp!J270+drdp!S270)*XYM3!$D270))</f>
        <v>1.1040918773189449E-16</v>
      </c>
      <c r="H270" s="18">
        <f>IF(D270="SING",(Wellpath!K270-Wellpath!K269)/2*Model!$W$29,Model!$W$29*((drdp!B270)*XYM3!$B270+(drdp!E270)*XYM3!$C270+(drdp!H270)*XYM3!$D270))</f>
        <v>9.9752466922312365E-19</v>
      </c>
      <c r="I270" s="18">
        <f>IF(D270="SING",0,Model!$W$29*((drdp!C270)*XYM3!$B270+(drdp!F270)*XYM3!$C270+(drdp!I270)*XYM3!$D270))</f>
        <v>-2.6728592954845877E-19</v>
      </c>
      <c r="J270" s="18">
        <f>IF(D270="SING",0,Model!$W$29*((drdp!D270)*XYM3!$B270+(drdp!G270)*XYM3!$C270+(drdp!J270)*XYM3!$D270))</f>
        <v>-2.7671475622028698E-19</v>
      </c>
      <c r="K270" s="21">
        <f>SUM(E$3:E269)+H270</f>
        <v>6.0127952391101829</v>
      </c>
      <c r="L270" s="21">
        <f>SUM(F$3:F269)+I270</f>
        <v>-0.39658260540513096</v>
      </c>
      <c r="M270" s="21">
        <f>SUM(G$3:G269)+J270</f>
        <v>-0.76465666173399471</v>
      </c>
      <c r="N270" s="19">
        <f t="shared" si="25"/>
        <v>36.153706587466083</v>
      </c>
      <c r="O270" s="19">
        <f t="shared" si="26"/>
        <v>0.15727776290992182</v>
      </c>
      <c r="P270" s="19">
        <f t="shared" si="27"/>
        <v>0.58469981033417684</v>
      </c>
      <c r="Q270" s="19">
        <f t="shared" si="28"/>
        <v>-2.3845700016938838</v>
      </c>
      <c r="R270" s="19">
        <f t="shared" si="29"/>
        <v>-4.597723935228049</v>
      </c>
      <c r="S270" s="19">
        <f t="shared" si="30"/>
        <v>0.30324953115085751</v>
      </c>
    </row>
  </sheetData>
  <mergeCells count="5">
    <mergeCell ref="B1:D1"/>
    <mergeCell ref="E1:G1"/>
    <mergeCell ref="H1:J1"/>
    <mergeCell ref="K1:M1"/>
    <mergeCell ref="N1:S1"/>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S270"/>
  <sheetViews>
    <sheetView workbookViewId="0">
      <pane ySplit="2" topLeftCell="A3" activePane="bottomLeft" state="frozen"/>
      <selection activeCell="H39" sqref="H39"/>
      <selection pane="bottomLeft" activeCell="D4" sqref="D4"/>
    </sheetView>
  </sheetViews>
  <sheetFormatPr defaultRowHeight="15" x14ac:dyDescent="0.25"/>
  <cols>
    <col min="1" max="1" width="9.140625" style="1"/>
    <col min="2" max="4" width="9.5703125" style="22" bestFit="1" customWidth="1"/>
    <col min="5" max="6" width="9.7109375" style="20" bestFit="1" customWidth="1"/>
    <col min="7" max="7" width="10.42578125" style="20" bestFit="1" customWidth="1"/>
    <col min="8" max="10" width="9.5703125" style="18" customWidth="1"/>
    <col min="11" max="12" width="9.5703125" style="17" customWidth="1"/>
    <col min="13" max="13" width="11.28515625" style="17" customWidth="1"/>
    <col min="14" max="15" width="9.5703125" style="19" customWidth="1"/>
    <col min="16" max="16" width="11.5703125" style="19" customWidth="1"/>
    <col min="17" max="17" width="9.5703125" style="19" customWidth="1"/>
    <col min="18" max="18" width="10.28515625" style="19" customWidth="1"/>
    <col min="19" max="19" width="11.28515625" style="19" customWidth="1"/>
    <col min="20" max="16384" width="9.140625" style="10"/>
  </cols>
  <sheetData>
    <row r="1" spans="1:19" s="25" customFormat="1" x14ac:dyDescent="0.25">
      <c r="A1" s="14"/>
      <c r="B1" s="105" t="s">
        <v>48</v>
      </c>
      <c r="C1" s="105"/>
      <c r="D1" s="105"/>
      <c r="E1" s="106" t="s">
        <v>52</v>
      </c>
      <c r="F1" s="106"/>
      <c r="G1" s="106"/>
      <c r="H1" s="107" t="s">
        <v>53</v>
      </c>
      <c r="I1" s="107"/>
      <c r="J1" s="107"/>
      <c r="K1" s="108" t="s">
        <v>64</v>
      </c>
      <c r="L1" s="108"/>
      <c r="M1" s="108"/>
      <c r="N1" s="109" t="s">
        <v>54</v>
      </c>
      <c r="O1" s="109"/>
      <c r="P1" s="109"/>
      <c r="Q1" s="109"/>
      <c r="R1" s="109"/>
      <c r="S1" s="109"/>
    </row>
    <row r="2" spans="1:19" s="25" customFormat="1" x14ac:dyDescent="0.25">
      <c r="A2" s="14" t="s">
        <v>42</v>
      </c>
      <c r="B2" s="27" t="s">
        <v>51</v>
      </c>
      <c r="C2" s="27" t="s">
        <v>49</v>
      </c>
      <c r="D2" s="27" t="s">
        <v>50</v>
      </c>
      <c r="E2" s="28" t="s">
        <v>43</v>
      </c>
      <c r="F2" s="28" t="s">
        <v>44</v>
      </c>
      <c r="G2" s="28" t="s">
        <v>45</v>
      </c>
      <c r="H2" s="29" t="s">
        <v>43</v>
      </c>
      <c r="I2" s="29" t="s">
        <v>44</v>
      </c>
      <c r="J2" s="29" t="s">
        <v>45</v>
      </c>
      <c r="K2" s="30" t="s">
        <v>43</v>
      </c>
      <c r="L2" s="30" t="s">
        <v>44</v>
      </c>
      <c r="M2" s="30" t="s">
        <v>45</v>
      </c>
      <c r="N2" s="31" t="s">
        <v>55</v>
      </c>
      <c r="O2" s="31" t="s">
        <v>56</v>
      </c>
      <c r="P2" s="31" t="s">
        <v>57</v>
      </c>
      <c r="Q2" s="31" t="s">
        <v>58</v>
      </c>
      <c r="R2" s="31" t="s">
        <v>59</v>
      </c>
      <c r="S2" s="31" t="s">
        <v>60</v>
      </c>
    </row>
    <row r="3" spans="1:19" x14ac:dyDescent="0.25">
      <c r="A3" s="26">
        <f>Wellpath!E3</f>
        <v>0</v>
      </c>
      <c r="B3" s="22">
        <v>0</v>
      </c>
      <c r="C3" s="22">
        <f>ABS(COS(Wellpath!$L3))*SIN(Wellpath!$M3)</f>
        <v>0</v>
      </c>
      <c r="D3" s="22" t="str">
        <f>IF(ABS(Wellpath!$L3)&lt;VerticalInc,"SING",ABS(COS(Wellpath!$L3))*COS(Wellpath!$M3)/SIN(Wellpath!$L3))</f>
        <v>SING</v>
      </c>
      <c r="E3" s="20">
        <v>0</v>
      </c>
      <c r="F3" s="20">
        <v>0</v>
      </c>
      <c r="G3" s="20">
        <v>0</v>
      </c>
      <c r="H3" s="18">
        <v>0</v>
      </c>
      <c r="I3" s="18">
        <v>0</v>
      </c>
      <c r="J3" s="18">
        <v>0</v>
      </c>
      <c r="K3" s="21">
        <v>0</v>
      </c>
      <c r="L3" s="21">
        <f>I3</f>
        <v>0</v>
      </c>
      <c r="M3" s="21">
        <f>J3</f>
        <v>0</v>
      </c>
      <c r="N3" s="19">
        <f>K3^2</f>
        <v>0</v>
      </c>
      <c r="O3" s="19">
        <f t="shared" ref="O3:P18" si="0">L3^2</f>
        <v>0</v>
      </c>
      <c r="P3" s="19">
        <f t="shared" si="0"/>
        <v>0</v>
      </c>
      <c r="Q3" s="19">
        <f>K3*L3</f>
        <v>0</v>
      </c>
      <c r="R3" s="19">
        <f>K3*M3</f>
        <v>0</v>
      </c>
      <c r="S3" s="19">
        <f>L3*M3</f>
        <v>0</v>
      </c>
    </row>
    <row r="4" spans="1:19" x14ac:dyDescent="0.25">
      <c r="A4" s="26">
        <f>Wellpath!E4</f>
        <v>30</v>
      </c>
      <c r="B4" s="22">
        <v>0</v>
      </c>
      <c r="C4" s="22">
        <f>ABS(COS(Wellpath!$L4))*SIN(Wellpath!$M4)</f>
        <v>0</v>
      </c>
      <c r="D4" s="22" t="str">
        <f>IF(ABS(Wellpath!$L4)&lt;VerticalInc,"SING",ABS(COS(Wellpath!$L4))*COS(Wellpath!$M4)/SIN(Wellpath!$L4))</f>
        <v>SING</v>
      </c>
      <c r="E4" s="20">
        <f>IF(D4="SING",0,Model!$W$30*((drdp!B4+drdp!K4)*XYM4!$B4+(drdp!E4+drdp!N4)*XYM4!$C4+(drdp!H4+drdp!Q4)*XYM4!$D4))</f>
        <v>0</v>
      </c>
      <c r="F4" s="20">
        <f>IF(D4="SING",(Wellpath!K5-Wellpath!K3)/2*Model!$W$30,Model!$W$30*((drdp!C4+drdp!L4)*XYM4!$B4+(drdp!F4+drdp!O4)*XYM4!$C4+(drdp!I4+drdp!R4)*XYM4!$D4))</f>
        <v>5.235987755982989E-2</v>
      </c>
      <c r="G4" s="20">
        <f>IF(D4="SING",0,Model!$W$30*((drdp!D4+drdp!M4)*XYM4!$B4+(drdp!G4+drdp!P4)*XYM4!$C4+(drdp!J4+drdp!S4)*XYM4!$D4))</f>
        <v>0</v>
      </c>
      <c r="H4" s="18">
        <f>IF(D4="SING",0,Model!$W$30*((drdp!B4)*XYM4!$B4+(drdp!E4)*XYM4!$C4+(drdp!H4)*XYM4!$D4))</f>
        <v>0</v>
      </c>
      <c r="I4" s="18">
        <f>IF(D4="SING",(Wellpath!K4-Wellpath!K3)/2*Model!$W$30,Model!$W$30*((drdp!C4)*XYM4!$B4+(drdp!F4)*XYM4!$C4+(drdp!I4)*XYM4!$D4))</f>
        <v>2.6179938779914945E-2</v>
      </c>
      <c r="J4" s="18">
        <f>IF(D4="SING",0,Model!$W$30*((drdp!D4)*XYM4!$B4+(drdp!G4)*XYM4!$C4+(drdp!J4)*XYM4!$D4))</f>
        <v>0</v>
      </c>
      <c r="K4" s="21">
        <f>SUM(E$3:E3)+H4</f>
        <v>0</v>
      </c>
      <c r="L4" s="21">
        <f>SUM(F$3:F3)+I4</f>
        <v>2.6179938779914945E-2</v>
      </c>
      <c r="M4" s="21">
        <f>SUM(G$3:G3)+J4</f>
        <v>0</v>
      </c>
      <c r="N4" s="19">
        <f t="shared" ref="N4:P67" si="1">K4^2</f>
        <v>0</v>
      </c>
      <c r="O4" s="19">
        <f t="shared" si="0"/>
        <v>6.8538919452009437E-4</v>
      </c>
      <c r="P4" s="19">
        <f t="shared" si="0"/>
        <v>0</v>
      </c>
      <c r="Q4" s="19">
        <f t="shared" ref="Q4:Q67" si="2">K4*L4</f>
        <v>0</v>
      </c>
      <c r="R4" s="19">
        <f t="shared" ref="R4:R67" si="3">K4*M4</f>
        <v>0</v>
      </c>
      <c r="S4" s="19">
        <f t="shared" ref="S4:S67" si="4">L4*M4</f>
        <v>0</v>
      </c>
    </row>
    <row r="5" spans="1:19" x14ac:dyDescent="0.25">
      <c r="A5" s="26">
        <f>Wellpath!E5</f>
        <v>60</v>
      </c>
      <c r="B5" s="22">
        <v>0</v>
      </c>
      <c r="C5" s="22">
        <f>ABS(COS(Wellpath!$L5))*SIN(Wellpath!$M5)</f>
        <v>0</v>
      </c>
      <c r="D5" s="22" t="str">
        <f>IF(ABS(Wellpath!$L5)&lt;VerticalInc,"SING",ABS(COS(Wellpath!$L5))*COS(Wellpath!$M5)/SIN(Wellpath!$L5))</f>
        <v>SING</v>
      </c>
      <c r="E5" s="20">
        <f>IF(D5="SING",0,Model!$W$30*((drdp!B5+drdp!K5)*XYM4!$B5+(drdp!E5+drdp!N5)*XYM4!$C5+(drdp!H5+drdp!Q5)*XYM4!$D5))</f>
        <v>0</v>
      </c>
      <c r="F5" s="20">
        <f>IF(D5="SING",(Wellpath!K6-Wellpath!K4)/2*Model!$W$30,Model!$W$30*((drdp!C5+drdp!L5)*XYM4!$B5+(drdp!F5+drdp!O5)*XYM4!$C5+(drdp!I5+drdp!R5)*XYM4!$D5))</f>
        <v>5.235987755982989E-2</v>
      </c>
      <c r="G5" s="20">
        <f>IF(D5="SING",0,Model!$W$30*((drdp!D5+drdp!M5)*XYM4!$B5+(drdp!G5+drdp!P5)*XYM4!$C5+(drdp!J5+drdp!S5)*XYM4!$D5))</f>
        <v>0</v>
      </c>
      <c r="H5" s="18">
        <f>IF(D5="SING",0,Model!$W$30*((drdp!B5)*XYM4!$B5+(drdp!E5)*XYM4!$C5+(drdp!H5)*XYM4!$D5))</f>
        <v>0</v>
      </c>
      <c r="I5" s="18">
        <f>IF(D5="SING",(Wellpath!K5-Wellpath!K4)/2*Model!$W$30,Model!$W$30*((drdp!C5)*XYM4!$B5+(drdp!F5)*XYM4!$C5+(drdp!I5)*XYM4!$D5))</f>
        <v>2.6179938779914945E-2</v>
      </c>
      <c r="J5" s="18">
        <f>IF(D5="SING",0,Model!$W$30*((drdp!D5)*XYM4!$B5+(drdp!G5)*XYM4!$C5+(drdp!J5)*XYM4!$D5))</f>
        <v>0</v>
      </c>
      <c r="K5" s="21">
        <f>SUM(E$3:E4)+H5</f>
        <v>0</v>
      </c>
      <c r="L5" s="21">
        <f>SUM(F$3:F4)+I5</f>
        <v>7.8539816339744828E-2</v>
      </c>
      <c r="M5" s="21">
        <f>SUM(G$3:G4)+J5</f>
        <v>0</v>
      </c>
      <c r="N5" s="19">
        <f t="shared" si="1"/>
        <v>0</v>
      </c>
      <c r="O5" s="19">
        <f t="shared" si="0"/>
        <v>6.1685027506808484E-3</v>
      </c>
      <c r="P5" s="19">
        <f t="shared" si="0"/>
        <v>0</v>
      </c>
      <c r="Q5" s="19">
        <f t="shared" si="2"/>
        <v>0</v>
      </c>
      <c r="R5" s="19">
        <f t="shared" si="3"/>
        <v>0</v>
      </c>
      <c r="S5" s="19">
        <f t="shared" si="4"/>
        <v>0</v>
      </c>
    </row>
    <row r="6" spans="1:19" x14ac:dyDescent="0.25">
      <c r="A6" s="26">
        <f>Wellpath!E6</f>
        <v>90</v>
      </c>
      <c r="B6" s="22">
        <v>0</v>
      </c>
      <c r="C6" s="22">
        <f>ABS(COS(Wellpath!$L6))*SIN(Wellpath!$M6)</f>
        <v>0</v>
      </c>
      <c r="D6" s="22" t="str">
        <f>IF(ABS(Wellpath!$L6)&lt;VerticalInc,"SING",ABS(COS(Wellpath!$L6))*COS(Wellpath!$M6)/SIN(Wellpath!$L6))</f>
        <v>SING</v>
      </c>
      <c r="E6" s="20">
        <f>IF(D6="SING",0,Model!$W$30*((drdp!B6+drdp!K6)*XYM4!$B6+(drdp!E6+drdp!N6)*XYM4!$C6+(drdp!H6+drdp!Q6)*XYM4!$D6))</f>
        <v>0</v>
      </c>
      <c r="F6" s="20">
        <f>IF(D6="SING",(Wellpath!K7-Wellpath!K5)/2*Model!$W$30,Model!$W$30*((drdp!C6+drdp!L6)*XYM4!$B6+(drdp!F6+drdp!O6)*XYM4!$C6+(drdp!I6+drdp!R6)*XYM4!$D6))</f>
        <v>5.235987755982989E-2</v>
      </c>
      <c r="G6" s="20">
        <f>IF(D6="SING",0,Model!$W$30*((drdp!D6+drdp!M6)*XYM4!$B6+(drdp!G6+drdp!P6)*XYM4!$C6+(drdp!J6+drdp!S6)*XYM4!$D6))</f>
        <v>0</v>
      </c>
      <c r="H6" s="18">
        <f>IF(D6="SING",0,Model!$W$30*((drdp!B6)*XYM4!$B6+(drdp!E6)*XYM4!$C6+(drdp!H6)*XYM4!$D6))</f>
        <v>0</v>
      </c>
      <c r="I6" s="18">
        <f>IF(D6="SING",(Wellpath!K6-Wellpath!K5)/2*Model!$W$30,Model!$W$30*((drdp!C6)*XYM4!$B6+(drdp!F6)*XYM4!$C6+(drdp!I6)*XYM4!$D6))</f>
        <v>2.6179938779914945E-2</v>
      </c>
      <c r="J6" s="18">
        <f>IF(D6="SING",0,Model!$W$30*((drdp!D6)*XYM4!$B6+(drdp!G6)*XYM4!$C6+(drdp!J6)*XYM4!$D6))</f>
        <v>0</v>
      </c>
      <c r="K6" s="21">
        <f>SUM(E$3:E5)+H6</f>
        <v>0</v>
      </c>
      <c r="L6" s="21">
        <f>SUM(F$3:F5)+I6</f>
        <v>0.13089969389957473</v>
      </c>
      <c r="M6" s="21">
        <f>SUM(G$3:G5)+J6</f>
        <v>0</v>
      </c>
      <c r="N6" s="19">
        <f t="shared" si="1"/>
        <v>0</v>
      </c>
      <c r="O6" s="19">
        <f t="shared" si="0"/>
        <v>1.7134729863002362E-2</v>
      </c>
      <c r="P6" s="19">
        <f t="shared" si="0"/>
        <v>0</v>
      </c>
      <c r="Q6" s="19">
        <f t="shared" si="2"/>
        <v>0</v>
      </c>
      <c r="R6" s="19">
        <f t="shared" si="3"/>
        <v>0</v>
      </c>
      <c r="S6" s="19">
        <f t="shared" si="4"/>
        <v>0</v>
      </c>
    </row>
    <row r="7" spans="1:19" x14ac:dyDescent="0.25">
      <c r="A7" s="26">
        <f>Wellpath!E7</f>
        <v>120</v>
      </c>
      <c r="B7" s="22">
        <v>0</v>
      </c>
      <c r="C7" s="22">
        <f>ABS(COS(Wellpath!$L7))*SIN(Wellpath!$M7)</f>
        <v>0</v>
      </c>
      <c r="D7" s="22" t="str">
        <f>IF(ABS(Wellpath!$L7)&lt;VerticalInc,"SING",ABS(COS(Wellpath!$L7))*COS(Wellpath!$M7)/SIN(Wellpath!$L7))</f>
        <v>SING</v>
      </c>
      <c r="E7" s="20">
        <f>IF(D7="SING",0,Model!$W$30*((drdp!B7+drdp!K7)*XYM4!$B7+(drdp!E7+drdp!N7)*XYM4!$C7+(drdp!H7+drdp!Q7)*XYM4!$D7))</f>
        <v>0</v>
      </c>
      <c r="F7" s="20">
        <f>IF(D7="SING",(Wellpath!K8-Wellpath!K6)/2*Model!$W$30,Model!$W$30*((drdp!C7+drdp!L7)*XYM4!$B7+(drdp!F7+drdp!O7)*XYM4!$C7+(drdp!I7+drdp!R7)*XYM4!$D7))</f>
        <v>5.235987755982989E-2</v>
      </c>
      <c r="G7" s="20">
        <f>IF(D7="SING",0,Model!$W$30*((drdp!D7+drdp!M7)*XYM4!$B7+(drdp!G7+drdp!P7)*XYM4!$C7+(drdp!J7+drdp!S7)*XYM4!$D7))</f>
        <v>0</v>
      </c>
      <c r="H7" s="18">
        <f>IF(D7="SING",0,Model!$W$30*((drdp!B7)*XYM4!$B7+(drdp!E7)*XYM4!$C7+(drdp!H7)*XYM4!$D7))</f>
        <v>0</v>
      </c>
      <c r="I7" s="18">
        <f>IF(D7="SING",(Wellpath!K7-Wellpath!K6)/2*Model!$W$30,Model!$W$30*((drdp!C7)*XYM4!$B7+(drdp!F7)*XYM4!$C7+(drdp!I7)*XYM4!$D7))</f>
        <v>2.6179938779914945E-2</v>
      </c>
      <c r="J7" s="18">
        <f>IF(D7="SING",0,Model!$W$30*((drdp!D7)*XYM4!$B7+(drdp!G7)*XYM4!$C7+(drdp!J7)*XYM4!$D7))</f>
        <v>0</v>
      </c>
      <c r="K7" s="21">
        <f>SUM(E$3:E6)+H7</f>
        <v>0</v>
      </c>
      <c r="L7" s="21">
        <f>SUM(F$3:F6)+I7</f>
        <v>0.18325957145940461</v>
      </c>
      <c r="M7" s="21">
        <f>SUM(G$3:G6)+J7</f>
        <v>0</v>
      </c>
      <c r="N7" s="19">
        <f t="shared" si="1"/>
        <v>0</v>
      </c>
      <c r="O7" s="19">
        <f t="shared" si="0"/>
        <v>3.3584070531484621E-2</v>
      </c>
      <c r="P7" s="19">
        <f t="shared" si="0"/>
        <v>0</v>
      </c>
      <c r="Q7" s="19">
        <f t="shared" si="2"/>
        <v>0</v>
      </c>
      <c r="R7" s="19">
        <f t="shared" si="3"/>
        <v>0</v>
      </c>
      <c r="S7" s="19">
        <f t="shared" si="4"/>
        <v>0</v>
      </c>
    </row>
    <row r="8" spans="1:19" x14ac:dyDescent="0.25">
      <c r="A8" s="26">
        <f>Wellpath!E8</f>
        <v>150</v>
      </c>
      <c r="B8" s="22">
        <v>0</v>
      </c>
      <c r="C8" s="22">
        <f>ABS(COS(Wellpath!$L8))*SIN(Wellpath!$M8)</f>
        <v>0</v>
      </c>
      <c r="D8" s="22" t="str">
        <f>IF(ABS(Wellpath!$L8)&lt;VerticalInc,"SING",ABS(COS(Wellpath!$L8))*COS(Wellpath!$M8)/SIN(Wellpath!$L8))</f>
        <v>SING</v>
      </c>
      <c r="E8" s="20">
        <f>IF(D8="SING",0,Model!$W$30*((drdp!B8+drdp!K8)*XYM4!$B8+(drdp!E8+drdp!N8)*XYM4!$C8+(drdp!H8+drdp!Q8)*XYM4!$D8))</f>
        <v>0</v>
      </c>
      <c r="F8" s="20">
        <f>IF(D8="SING",(Wellpath!K9-Wellpath!K7)/2*Model!$W$30,Model!$W$30*((drdp!C8+drdp!L8)*XYM4!$B8+(drdp!F8+drdp!O8)*XYM4!$C8+(drdp!I8+drdp!R8)*XYM4!$D8))</f>
        <v>5.235987755982989E-2</v>
      </c>
      <c r="G8" s="20">
        <f>IF(D8="SING",0,Model!$W$30*((drdp!D8+drdp!M8)*XYM4!$B8+(drdp!G8+drdp!P8)*XYM4!$C8+(drdp!J8+drdp!S8)*XYM4!$D8))</f>
        <v>0</v>
      </c>
      <c r="H8" s="18">
        <f>IF(D8="SING",0,Model!$W$30*((drdp!B8)*XYM4!$B8+(drdp!E8)*XYM4!$C8+(drdp!H8)*XYM4!$D8))</f>
        <v>0</v>
      </c>
      <c r="I8" s="18">
        <f>IF(D8="SING",(Wellpath!K8-Wellpath!K7)/2*Model!$W$30,Model!$W$30*((drdp!C8)*XYM4!$B8+(drdp!F8)*XYM4!$C8+(drdp!I8)*XYM4!$D8))</f>
        <v>2.6179938779914945E-2</v>
      </c>
      <c r="J8" s="18">
        <f>IF(D8="SING",0,Model!$W$30*((drdp!D8)*XYM4!$B8+(drdp!G8)*XYM4!$C8+(drdp!J8)*XYM4!$D8))</f>
        <v>0</v>
      </c>
      <c r="K8" s="21">
        <f>SUM(E$3:E7)+H8</f>
        <v>0</v>
      </c>
      <c r="L8" s="21">
        <f>SUM(F$3:F7)+I8</f>
        <v>0.23561944901923451</v>
      </c>
      <c r="M8" s="21">
        <f>SUM(G$3:G7)+J8</f>
        <v>0</v>
      </c>
      <c r="N8" s="19">
        <f t="shared" si="1"/>
        <v>0</v>
      </c>
      <c r="O8" s="19">
        <f t="shared" si="0"/>
        <v>5.5516524756127651E-2</v>
      </c>
      <c r="P8" s="19">
        <f t="shared" si="0"/>
        <v>0</v>
      </c>
      <c r="Q8" s="19">
        <f t="shared" si="2"/>
        <v>0</v>
      </c>
      <c r="R8" s="19">
        <f t="shared" si="3"/>
        <v>0</v>
      </c>
      <c r="S8" s="19">
        <f t="shared" si="4"/>
        <v>0</v>
      </c>
    </row>
    <row r="9" spans="1:19" x14ac:dyDescent="0.25">
      <c r="A9" s="26">
        <f>Wellpath!E9</f>
        <v>180</v>
      </c>
      <c r="B9" s="22">
        <v>0</v>
      </c>
      <c r="C9" s="22">
        <f>ABS(COS(Wellpath!$L9))*SIN(Wellpath!$M9)</f>
        <v>0</v>
      </c>
      <c r="D9" s="22" t="str">
        <f>IF(ABS(Wellpath!$L9)&lt;VerticalInc,"SING",ABS(COS(Wellpath!$L9))*COS(Wellpath!$M9)/SIN(Wellpath!$L9))</f>
        <v>SING</v>
      </c>
      <c r="E9" s="20">
        <f>IF(D9="SING",0,Model!$W$30*((drdp!B9+drdp!K9)*XYM4!$B9+(drdp!E9+drdp!N9)*XYM4!$C9+(drdp!H9+drdp!Q9)*XYM4!$D9))</f>
        <v>0</v>
      </c>
      <c r="F9" s="20">
        <f>IF(D9="SING",(Wellpath!K10-Wellpath!K8)/2*Model!$W$30,Model!$W$30*((drdp!C9+drdp!L9)*XYM4!$B9+(drdp!F9+drdp!O9)*XYM4!$C9+(drdp!I9+drdp!R9)*XYM4!$D9))</f>
        <v>5.235987755982989E-2</v>
      </c>
      <c r="G9" s="20">
        <f>IF(D9="SING",0,Model!$W$30*((drdp!D9+drdp!M9)*XYM4!$B9+(drdp!G9+drdp!P9)*XYM4!$C9+(drdp!J9+drdp!S9)*XYM4!$D9))</f>
        <v>0</v>
      </c>
      <c r="H9" s="18">
        <f>IF(D9="SING",0,Model!$W$30*((drdp!B9)*XYM4!$B9+(drdp!E9)*XYM4!$C9+(drdp!H9)*XYM4!$D9))</f>
        <v>0</v>
      </c>
      <c r="I9" s="18">
        <f>IF(D9="SING",(Wellpath!K9-Wellpath!K8)/2*Model!$W$30,Model!$W$30*((drdp!C9)*XYM4!$B9+(drdp!F9)*XYM4!$C9+(drdp!I9)*XYM4!$D9))</f>
        <v>2.6179938779914945E-2</v>
      </c>
      <c r="J9" s="18">
        <f>IF(D9="SING",0,Model!$W$30*((drdp!D9)*XYM4!$B9+(drdp!G9)*XYM4!$C9+(drdp!J9)*XYM4!$D9))</f>
        <v>0</v>
      </c>
      <c r="K9" s="21">
        <f>SUM(E$3:E8)+H9</f>
        <v>0</v>
      </c>
      <c r="L9" s="21">
        <f>SUM(F$3:F8)+I9</f>
        <v>0.28797932657906439</v>
      </c>
      <c r="M9" s="21">
        <f>SUM(G$3:G8)+J9</f>
        <v>0</v>
      </c>
      <c r="N9" s="19">
        <f t="shared" si="1"/>
        <v>0</v>
      </c>
      <c r="O9" s="19">
        <f t="shared" si="0"/>
        <v>8.2932092536931415E-2</v>
      </c>
      <c r="P9" s="19">
        <f t="shared" si="0"/>
        <v>0</v>
      </c>
      <c r="Q9" s="19">
        <f t="shared" si="2"/>
        <v>0</v>
      </c>
      <c r="R9" s="19">
        <f t="shared" si="3"/>
        <v>0</v>
      </c>
      <c r="S9" s="19">
        <f t="shared" si="4"/>
        <v>0</v>
      </c>
    </row>
    <row r="10" spans="1:19" x14ac:dyDescent="0.25">
      <c r="A10" s="26">
        <f>Wellpath!E10</f>
        <v>210</v>
      </c>
      <c r="B10" s="22">
        <v>0</v>
      </c>
      <c r="C10" s="22">
        <f>ABS(COS(Wellpath!$L10))*SIN(Wellpath!$M10)</f>
        <v>0</v>
      </c>
      <c r="D10" s="22" t="str">
        <f>IF(ABS(Wellpath!$L10)&lt;VerticalInc,"SING",ABS(COS(Wellpath!$L10))*COS(Wellpath!$M10)/SIN(Wellpath!$L10))</f>
        <v>SING</v>
      </c>
      <c r="E10" s="20">
        <f>IF(D10="SING",0,Model!$W$30*((drdp!B10+drdp!K10)*XYM4!$B10+(drdp!E10+drdp!N10)*XYM4!$C10+(drdp!H10+drdp!Q10)*XYM4!$D10))</f>
        <v>0</v>
      </c>
      <c r="F10" s="20">
        <f>IF(D10="SING",(Wellpath!K11-Wellpath!K9)/2*Model!$W$30,Model!$W$30*((drdp!C10+drdp!L10)*XYM4!$B10+(drdp!F10+drdp!O10)*XYM4!$C10+(drdp!I10+drdp!R10)*XYM4!$D10))</f>
        <v>5.235987755982989E-2</v>
      </c>
      <c r="G10" s="20">
        <f>IF(D10="SING",0,Model!$W$30*((drdp!D10+drdp!M10)*XYM4!$B10+(drdp!G10+drdp!P10)*XYM4!$C10+(drdp!J10+drdp!S10)*XYM4!$D10))</f>
        <v>0</v>
      </c>
      <c r="H10" s="18">
        <f>IF(D10="SING",0,Model!$W$30*((drdp!B10)*XYM4!$B10+(drdp!E10)*XYM4!$C10+(drdp!H10)*XYM4!$D10))</f>
        <v>0</v>
      </c>
      <c r="I10" s="18">
        <f>IF(D10="SING",(Wellpath!K10-Wellpath!K9)/2*Model!$W$30,Model!$W$30*((drdp!C10)*XYM4!$B10+(drdp!F10)*XYM4!$C10+(drdp!I10)*XYM4!$D10))</f>
        <v>2.6179938779914945E-2</v>
      </c>
      <c r="J10" s="18">
        <f>IF(D10="SING",0,Model!$W$30*((drdp!D10)*XYM4!$B10+(drdp!G10)*XYM4!$C10+(drdp!J10)*XYM4!$D10))</f>
        <v>0</v>
      </c>
      <c r="K10" s="21">
        <f>SUM(E$3:E9)+H10</f>
        <v>0</v>
      </c>
      <c r="L10" s="21">
        <f>SUM(F$3:F9)+I10</f>
        <v>0.34033920413889429</v>
      </c>
      <c r="M10" s="21">
        <f>SUM(G$3:G9)+J10</f>
        <v>0</v>
      </c>
      <c r="N10" s="19">
        <f t="shared" si="1"/>
        <v>0</v>
      </c>
      <c r="O10" s="19">
        <f t="shared" si="0"/>
        <v>0.11583077387389597</v>
      </c>
      <c r="P10" s="19">
        <f t="shared" si="0"/>
        <v>0</v>
      </c>
      <c r="Q10" s="19">
        <f t="shared" si="2"/>
        <v>0</v>
      </c>
      <c r="R10" s="19">
        <f t="shared" si="3"/>
        <v>0</v>
      </c>
      <c r="S10" s="19">
        <f t="shared" si="4"/>
        <v>0</v>
      </c>
    </row>
    <row r="11" spans="1:19" x14ac:dyDescent="0.25">
      <c r="A11" s="26">
        <f>Wellpath!E11</f>
        <v>240</v>
      </c>
      <c r="B11" s="22">
        <v>0</v>
      </c>
      <c r="C11" s="22">
        <f>ABS(COS(Wellpath!$L11))*SIN(Wellpath!$M11)</f>
        <v>0</v>
      </c>
      <c r="D11" s="22" t="str">
        <f>IF(ABS(Wellpath!$L11)&lt;VerticalInc,"SING",ABS(COS(Wellpath!$L11))*COS(Wellpath!$M11)/SIN(Wellpath!$L11))</f>
        <v>SING</v>
      </c>
      <c r="E11" s="20">
        <f>IF(D11="SING",0,Model!$W$30*((drdp!B11+drdp!K11)*XYM4!$B11+(drdp!E11+drdp!N11)*XYM4!$C11+(drdp!H11+drdp!Q11)*XYM4!$D11))</f>
        <v>0</v>
      </c>
      <c r="F11" s="20">
        <f>IF(D11="SING",(Wellpath!K12-Wellpath!K10)/2*Model!$W$30,Model!$W$30*((drdp!C11+drdp!L11)*XYM4!$B11+(drdp!F11+drdp!O11)*XYM4!$C11+(drdp!I11+drdp!R11)*XYM4!$D11))</f>
        <v>5.235987755982989E-2</v>
      </c>
      <c r="G11" s="20">
        <f>IF(D11="SING",0,Model!$W$30*((drdp!D11+drdp!M11)*XYM4!$B11+(drdp!G11+drdp!P11)*XYM4!$C11+(drdp!J11+drdp!S11)*XYM4!$D11))</f>
        <v>0</v>
      </c>
      <c r="H11" s="18">
        <f>IF(D11="SING",0,Model!$W$30*((drdp!B11)*XYM4!$B11+(drdp!E11)*XYM4!$C11+(drdp!H11)*XYM4!$D11))</f>
        <v>0</v>
      </c>
      <c r="I11" s="18">
        <f>IF(D11="SING",(Wellpath!K11-Wellpath!K10)/2*Model!$W$30,Model!$W$30*((drdp!C11)*XYM4!$B11+(drdp!F11)*XYM4!$C11+(drdp!I11)*XYM4!$D11))</f>
        <v>2.6179938779914945E-2</v>
      </c>
      <c r="J11" s="18">
        <f>IF(D11="SING",0,Model!$W$30*((drdp!D11)*XYM4!$B11+(drdp!G11)*XYM4!$C11+(drdp!J11)*XYM4!$D11))</f>
        <v>0</v>
      </c>
      <c r="K11" s="21">
        <f>SUM(E$3:E10)+H11</f>
        <v>0</v>
      </c>
      <c r="L11" s="21">
        <f>SUM(F$3:F10)+I11</f>
        <v>0.3926990816987242</v>
      </c>
      <c r="M11" s="21">
        <f>SUM(G$3:G10)+J11</f>
        <v>0</v>
      </c>
      <c r="N11" s="19">
        <f t="shared" si="1"/>
        <v>0</v>
      </c>
      <c r="O11" s="19">
        <f t="shared" si="0"/>
        <v>0.15421256876702125</v>
      </c>
      <c r="P11" s="19">
        <f t="shared" si="0"/>
        <v>0</v>
      </c>
      <c r="Q11" s="19">
        <f t="shared" si="2"/>
        <v>0</v>
      </c>
      <c r="R11" s="19">
        <f t="shared" si="3"/>
        <v>0</v>
      </c>
      <c r="S11" s="19">
        <f t="shared" si="4"/>
        <v>0</v>
      </c>
    </row>
    <row r="12" spans="1:19" x14ac:dyDescent="0.25">
      <c r="A12" s="26">
        <f>Wellpath!E12</f>
        <v>270</v>
      </c>
      <c r="B12" s="22">
        <v>0</v>
      </c>
      <c r="C12" s="22">
        <f>ABS(COS(Wellpath!$L12))*SIN(Wellpath!$M12)</f>
        <v>0</v>
      </c>
      <c r="D12" s="22" t="str">
        <f>IF(ABS(Wellpath!$L12)&lt;VerticalInc,"SING",ABS(COS(Wellpath!$L12))*COS(Wellpath!$M12)/SIN(Wellpath!$L12))</f>
        <v>SING</v>
      </c>
      <c r="E12" s="20">
        <f>IF(D12="SING",0,Model!$W$30*((drdp!B12+drdp!K12)*XYM4!$B12+(drdp!E12+drdp!N12)*XYM4!$C12+(drdp!H12+drdp!Q12)*XYM4!$D12))</f>
        <v>0</v>
      </c>
      <c r="F12" s="20">
        <f>IF(D12="SING",(Wellpath!K13-Wellpath!K11)/2*Model!$W$30,Model!$W$30*((drdp!C12+drdp!L12)*XYM4!$B12+(drdp!F12+drdp!O12)*XYM4!$C12+(drdp!I12+drdp!R12)*XYM4!$D12))</f>
        <v>5.235987755982989E-2</v>
      </c>
      <c r="G12" s="20">
        <f>IF(D12="SING",0,Model!$W$30*((drdp!D12+drdp!M12)*XYM4!$B12+(drdp!G12+drdp!P12)*XYM4!$C12+(drdp!J12+drdp!S12)*XYM4!$D12))</f>
        <v>0</v>
      </c>
      <c r="H12" s="18">
        <f>IF(D12="SING",0,Model!$W$30*((drdp!B12)*XYM4!$B12+(drdp!E12)*XYM4!$C12+(drdp!H12)*XYM4!$D12))</f>
        <v>0</v>
      </c>
      <c r="I12" s="18">
        <f>IF(D12="SING",(Wellpath!K12-Wellpath!K11)/2*Model!$W$30,Model!$W$30*((drdp!C12)*XYM4!$B12+(drdp!F12)*XYM4!$C12+(drdp!I12)*XYM4!$D12))</f>
        <v>2.6179938779914945E-2</v>
      </c>
      <c r="J12" s="18">
        <f>IF(D12="SING",0,Model!$W$30*((drdp!D12)*XYM4!$B12+(drdp!G12)*XYM4!$C12+(drdp!J12)*XYM4!$D12))</f>
        <v>0</v>
      </c>
      <c r="K12" s="21">
        <f>SUM(E$3:E11)+H12</f>
        <v>0</v>
      </c>
      <c r="L12" s="21">
        <f>SUM(F$3:F11)+I12</f>
        <v>0.4450589592585541</v>
      </c>
      <c r="M12" s="21">
        <f>SUM(G$3:G11)+J12</f>
        <v>0</v>
      </c>
      <c r="N12" s="19">
        <f t="shared" si="1"/>
        <v>0</v>
      </c>
      <c r="O12" s="19">
        <f t="shared" si="0"/>
        <v>0.19807747721630731</v>
      </c>
      <c r="P12" s="19">
        <f t="shared" si="0"/>
        <v>0</v>
      </c>
      <c r="Q12" s="19">
        <f t="shared" si="2"/>
        <v>0</v>
      </c>
      <c r="R12" s="19">
        <f t="shared" si="3"/>
        <v>0</v>
      </c>
      <c r="S12" s="19">
        <f t="shared" si="4"/>
        <v>0</v>
      </c>
    </row>
    <row r="13" spans="1:19" x14ac:dyDescent="0.25">
      <c r="A13" s="26">
        <f>Wellpath!E13</f>
        <v>300</v>
      </c>
      <c r="B13" s="22">
        <v>0</v>
      </c>
      <c r="C13" s="22">
        <f>ABS(COS(Wellpath!$L13))*SIN(Wellpath!$M13)</f>
        <v>0</v>
      </c>
      <c r="D13" s="22" t="str">
        <f>IF(ABS(Wellpath!$L13)&lt;VerticalInc,"SING",ABS(COS(Wellpath!$L13))*COS(Wellpath!$M13)/SIN(Wellpath!$L13))</f>
        <v>SING</v>
      </c>
      <c r="E13" s="20">
        <f>IF(D13="SING",0,Model!$W$30*((drdp!B13+drdp!K13)*XYM4!$B13+(drdp!E13+drdp!N13)*XYM4!$C13+(drdp!H13+drdp!Q13)*XYM4!$D13))</f>
        <v>0</v>
      </c>
      <c r="F13" s="20">
        <f>IF(D13="SING",(Wellpath!K14-Wellpath!K12)/2*Model!$W$30,Model!$W$30*((drdp!C13+drdp!L13)*XYM4!$B13+(drdp!F13+drdp!O13)*XYM4!$C13+(drdp!I13+drdp!R13)*XYM4!$D13))</f>
        <v>5.235987755982989E-2</v>
      </c>
      <c r="G13" s="20">
        <f>IF(D13="SING",0,Model!$W$30*((drdp!D13+drdp!M13)*XYM4!$B13+(drdp!G13+drdp!P13)*XYM4!$C13+(drdp!J13+drdp!S13)*XYM4!$D13))</f>
        <v>0</v>
      </c>
      <c r="H13" s="18">
        <f>IF(D13="SING",0,Model!$W$30*((drdp!B13)*XYM4!$B13+(drdp!E13)*XYM4!$C13+(drdp!H13)*XYM4!$D13))</f>
        <v>0</v>
      </c>
      <c r="I13" s="18">
        <f>IF(D13="SING",(Wellpath!K13-Wellpath!K12)/2*Model!$W$30,Model!$W$30*((drdp!C13)*XYM4!$B13+(drdp!F13)*XYM4!$C13+(drdp!I13)*XYM4!$D13))</f>
        <v>2.6179938779914945E-2</v>
      </c>
      <c r="J13" s="18">
        <f>IF(D13="SING",0,Model!$W$30*((drdp!D13)*XYM4!$B13+(drdp!G13)*XYM4!$C13+(drdp!J13)*XYM4!$D13))</f>
        <v>0</v>
      </c>
      <c r="K13" s="21">
        <f>SUM(E$3:E12)+H13</f>
        <v>0</v>
      </c>
      <c r="L13" s="21">
        <f>SUM(F$3:F12)+I13</f>
        <v>0.497418836818384</v>
      </c>
      <c r="M13" s="21">
        <f>SUM(G$3:G12)+J13</f>
        <v>0</v>
      </c>
      <c r="N13" s="19">
        <f t="shared" si="1"/>
        <v>0</v>
      </c>
      <c r="O13" s="19">
        <f t="shared" si="0"/>
        <v>0.24742549922175414</v>
      </c>
      <c r="P13" s="19">
        <f t="shared" si="0"/>
        <v>0</v>
      </c>
      <c r="Q13" s="19">
        <f t="shared" si="2"/>
        <v>0</v>
      </c>
      <c r="R13" s="19">
        <f t="shared" si="3"/>
        <v>0</v>
      </c>
      <c r="S13" s="19">
        <f t="shared" si="4"/>
        <v>0</v>
      </c>
    </row>
    <row r="14" spans="1:19" x14ac:dyDescent="0.25">
      <c r="A14" s="26">
        <f>Wellpath!E14</f>
        <v>330</v>
      </c>
      <c r="B14" s="22">
        <v>0</v>
      </c>
      <c r="C14" s="22">
        <f>ABS(COS(Wellpath!$L14))*SIN(Wellpath!$M14)</f>
        <v>0</v>
      </c>
      <c r="D14" s="22" t="str">
        <f>IF(ABS(Wellpath!$L14)&lt;VerticalInc,"SING",ABS(COS(Wellpath!$L14))*COS(Wellpath!$M14)/SIN(Wellpath!$L14))</f>
        <v>SING</v>
      </c>
      <c r="E14" s="20">
        <f>IF(D14="SING",0,Model!$W$30*((drdp!B14+drdp!K14)*XYM4!$B14+(drdp!E14+drdp!N14)*XYM4!$C14+(drdp!H14+drdp!Q14)*XYM4!$D14))</f>
        <v>0</v>
      </c>
      <c r="F14" s="20">
        <f>IF(D14="SING",(Wellpath!K15-Wellpath!K13)/2*Model!$W$30,Model!$W$30*((drdp!C14+drdp!L14)*XYM4!$B14+(drdp!F14+drdp!O14)*XYM4!$C14+(drdp!I14+drdp!R14)*XYM4!$D14))</f>
        <v>5.235987755982989E-2</v>
      </c>
      <c r="G14" s="20">
        <f>IF(D14="SING",0,Model!$W$30*((drdp!D14+drdp!M14)*XYM4!$B14+(drdp!G14+drdp!P14)*XYM4!$C14+(drdp!J14+drdp!S14)*XYM4!$D14))</f>
        <v>0</v>
      </c>
      <c r="H14" s="18">
        <f>IF(D14="SING",0,Model!$W$30*((drdp!B14)*XYM4!$B14+(drdp!E14)*XYM4!$C14+(drdp!H14)*XYM4!$D14))</f>
        <v>0</v>
      </c>
      <c r="I14" s="18">
        <f>IF(D14="SING",(Wellpath!K14-Wellpath!K13)/2*Model!$W$30,Model!$W$30*((drdp!C14)*XYM4!$B14+(drdp!F14)*XYM4!$C14+(drdp!I14)*XYM4!$D14))</f>
        <v>2.6179938779914945E-2</v>
      </c>
      <c r="J14" s="18">
        <f>IF(D14="SING",0,Model!$W$30*((drdp!D14)*XYM4!$B14+(drdp!G14)*XYM4!$C14+(drdp!J14)*XYM4!$D14))</f>
        <v>0</v>
      </c>
      <c r="K14" s="21">
        <f>SUM(E$3:E13)+H14</f>
        <v>0</v>
      </c>
      <c r="L14" s="21">
        <f>SUM(F$3:F13)+I14</f>
        <v>0.54977871437821391</v>
      </c>
      <c r="M14" s="21">
        <f>SUM(G$3:G13)+J14</f>
        <v>0</v>
      </c>
      <c r="N14" s="19">
        <f t="shared" si="1"/>
        <v>0</v>
      </c>
      <c r="O14" s="19">
        <f t="shared" si="0"/>
        <v>0.30225663478336173</v>
      </c>
      <c r="P14" s="19">
        <f t="shared" si="0"/>
        <v>0</v>
      </c>
      <c r="Q14" s="19">
        <f t="shared" si="2"/>
        <v>0</v>
      </c>
      <c r="R14" s="19">
        <f t="shared" si="3"/>
        <v>0</v>
      </c>
      <c r="S14" s="19">
        <f t="shared" si="4"/>
        <v>0</v>
      </c>
    </row>
    <row r="15" spans="1:19" x14ac:dyDescent="0.25">
      <c r="A15" s="26">
        <f>Wellpath!E15</f>
        <v>360</v>
      </c>
      <c r="B15" s="22">
        <v>0</v>
      </c>
      <c r="C15" s="22">
        <f>ABS(COS(Wellpath!$L15))*SIN(Wellpath!$M15)</f>
        <v>0</v>
      </c>
      <c r="D15" s="22" t="str">
        <f>IF(ABS(Wellpath!$L15)&lt;VerticalInc,"SING",ABS(COS(Wellpath!$L15))*COS(Wellpath!$M15)/SIN(Wellpath!$L15))</f>
        <v>SING</v>
      </c>
      <c r="E15" s="20">
        <f>IF(D15="SING",0,Model!$W$30*((drdp!B15+drdp!K15)*XYM4!$B15+(drdp!E15+drdp!N15)*XYM4!$C15+(drdp!H15+drdp!Q15)*XYM4!$D15))</f>
        <v>0</v>
      </c>
      <c r="F15" s="20">
        <f>IF(D15="SING",(Wellpath!K16-Wellpath!K14)/2*Model!$W$30,Model!$W$30*((drdp!C15+drdp!L15)*XYM4!$B15+(drdp!F15+drdp!O15)*XYM4!$C15+(drdp!I15+drdp!R15)*XYM4!$D15))</f>
        <v>5.235987755982989E-2</v>
      </c>
      <c r="G15" s="20">
        <f>IF(D15="SING",0,Model!$W$30*((drdp!D15+drdp!M15)*XYM4!$B15+(drdp!G15+drdp!P15)*XYM4!$C15+(drdp!J15+drdp!S15)*XYM4!$D15))</f>
        <v>0</v>
      </c>
      <c r="H15" s="18">
        <f>IF(D15="SING",0,Model!$W$30*((drdp!B15)*XYM4!$B15+(drdp!E15)*XYM4!$C15+(drdp!H15)*XYM4!$D15))</f>
        <v>0</v>
      </c>
      <c r="I15" s="18">
        <f>IF(D15="SING",(Wellpath!K15-Wellpath!K14)/2*Model!$W$30,Model!$W$30*((drdp!C15)*XYM4!$B15+(drdp!F15)*XYM4!$C15+(drdp!I15)*XYM4!$D15))</f>
        <v>2.6179938779914945E-2</v>
      </c>
      <c r="J15" s="18">
        <f>IF(D15="SING",0,Model!$W$30*((drdp!D15)*XYM4!$B15+(drdp!G15)*XYM4!$C15+(drdp!J15)*XYM4!$D15))</f>
        <v>0</v>
      </c>
      <c r="K15" s="21">
        <f>SUM(E$3:E14)+H15</f>
        <v>0</v>
      </c>
      <c r="L15" s="21">
        <f>SUM(F$3:F14)+I15</f>
        <v>0.60213859193804375</v>
      </c>
      <c r="M15" s="21">
        <f>SUM(G$3:G14)+J15</f>
        <v>0</v>
      </c>
      <c r="N15" s="19">
        <f t="shared" si="1"/>
        <v>0</v>
      </c>
      <c r="O15" s="19">
        <f t="shared" si="0"/>
        <v>0.36257088390112996</v>
      </c>
      <c r="P15" s="19">
        <f t="shared" si="0"/>
        <v>0</v>
      </c>
      <c r="Q15" s="19">
        <f t="shared" si="2"/>
        <v>0</v>
      </c>
      <c r="R15" s="19">
        <f t="shared" si="3"/>
        <v>0</v>
      </c>
      <c r="S15" s="19">
        <f t="shared" si="4"/>
        <v>0</v>
      </c>
    </row>
    <row r="16" spans="1:19" x14ac:dyDescent="0.25">
      <c r="A16" s="26">
        <f>Wellpath!E16</f>
        <v>390</v>
      </c>
      <c r="B16" s="22">
        <v>0</v>
      </c>
      <c r="C16" s="22">
        <f>ABS(COS(Wellpath!$L16))*SIN(Wellpath!$M16)</f>
        <v>0</v>
      </c>
      <c r="D16" s="22" t="str">
        <f>IF(ABS(Wellpath!$L16)&lt;VerticalInc,"SING",ABS(COS(Wellpath!$L16))*COS(Wellpath!$M16)/SIN(Wellpath!$L16))</f>
        <v>SING</v>
      </c>
      <c r="E16" s="20">
        <f>IF(D16="SING",0,Model!$W$30*((drdp!B16+drdp!K16)*XYM4!$B16+(drdp!E16+drdp!N16)*XYM4!$C16+(drdp!H16+drdp!Q16)*XYM4!$D16))</f>
        <v>0</v>
      </c>
      <c r="F16" s="20">
        <f>IF(D16="SING",(Wellpath!K17-Wellpath!K15)/2*Model!$W$30,Model!$W$30*((drdp!C16+drdp!L16)*XYM4!$B16+(drdp!F16+drdp!O16)*XYM4!$C16+(drdp!I16+drdp!R16)*XYM4!$D16))</f>
        <v>5.235987755982989E-2</v>
      </c>
      <c r="G16" s="20">
        <f>IF(D16="SING",0,Model!$W$30*((drdp!D16+drdp!M16)*XYM4!$B16+(drdp!G16+drdp!P16)*XYM4!$C16+(drdp!J16+drdp!S16)*XYM4!$D16))</f>
        <v>0</v>
      </c>
      <c r="H16" s="18">
        <f>IF(D16="SING",0,Model!$W$30*((drdp!B16)*XYM4!$B16+(drdp!E16)*XYM4!$C16+(drdp!H16)*XYM4!$D16))</f>
        <v>0</v>
      </c>
      <c r="I16" s="18">
        <f>IF(D16="SING",(Wellpath!K16-Wellpath!K15)/2*Model!$W$30,Model!$W$30*((drdp!C16)*XYM4!$B16+(drdp!F16)*XYM4!$C16+(drdp!I16)*XYM4!$D16))</f>
        <v>2.6179938779914945E-2</v>
      </c>
      <c r="J16" s="18">
        <f>IF(D16="SING",0,Model!$W$30*((drdp!D16)*XYM4!$B16+(drdp!G16)*XYM4!$C16+(drdp!J16)*XYM4!$D16))</f>
        <v>0</v>
      </c>
      <c r="K16" s="21">
        <f>SUM(E$3:E15)+H16</f>
        <v>0</v>
      </c>
      <c r="L16" s="21">
        <f>SUM(F$3:F15)+I16</f>
        <v>0.6544984694978736</v>
      </c>
      <c r="M16" s="21">
        <f>SUM(G$3:G15)+J16</f>
        <v>0</v>
      </c>
      <c r="N16" s="19">
        <f t="shared" si="1"/>
        <v>0</v>
      </c>
      <c r="O16" s="19">
        <f t="shared" si="0"/>
        <v>0.42836824657505901</v>
      </c>
      <c r="P16" s="19">
        <f t="shared" si="0"/>
        <v>0</v>
      </c>
      <c r="Q16" s="19">
        <f t="shared" si="2"/>
        <v>0</v>
      </c>
      <c r="R16" s="19">
        <f t="shared" si="3"/>
        <v>0</v>
      </c>
      <c r="S16" s="19">
        <f t="shared" si="4"/>
        <v>0</v>
      </c>
    </row>
    <row r="17" spans="1:19" x14ac:dyDescent="0.25">
      <c r="A17" s="26">
        <f>Wellpath!E17</f>
        <v>420</v>
      </c>
      <c r="B17" s="22">
        <v>0</v>
      </c>
      <c r="C17" s="22">
        <f>ABS(COS(Wellpath!$L17))*SIN(Wellpath!$M17)</f>
        <v>0</v>
      </c>
      <c r="D17" s="22" t="str">
        <f>IF(ABS(Wellpath!$L17)&lt;VerticalInc,"SING",ABS(COS(Wellpath!$L17))*COS(Wellpath!$M17)/SIN(Wellpath!$L17))</f>
        <v>SING</v>
      </c>
      <c r="E17" s="20">
        <f>IF(D17="SING",0,Model!$W$30*((drdp!B17+drdp!K17)*XYM4!$B17+(drdp!E17+drdp!N17)*XYM4!$C17+(drdp!H17+drdp!Q17)*XYM4!$D17))</f>
        <v>0</v>
      </c>
      <c r="F17" s="20">
        <f>IF(D17="SING",(Wellpath!K18-Wellpath!K16)/2*Model!$W$30,Model!$W$30*((drdp!C17+drdp!L17)*XYM4!$B17+(drdp!F17+drdp!O17)*XYM4!$C17+(drdp!I17+drdp!R17)*XYM4!$D17))</f>
        <v>5.235987755982989E-2</v>
      </c>
      <c r="G17" s="20">
        <f>IF(D17="SING",0,Model!$W$30*((drdp!D17+drdp!M17)*XYM4!$B17+(drdp!G17+drdp!P17)*XYM4!$C17+(drdp!J17+drdp!S17)*XYM4!$D17))</f>
        <v>0</v>
      </c>
      <c r="H17" s="18">
        <f>IF(D17="SING",0,Model!$W$30*((drdp!B17)*XYM4!$B17+(drdp!E17)*XYM4!$C17+(drdp!H17)*XYM4!$D17))</f>
        <v>0</v>
      </c>
      <c r="I17" s="18">
        <f>IF(D17="SING",(Wellpath!K17-Wellpath!K16)/2*Model!$W$30,Model!$W$30*((drdp!C17)*XYM4!$B17+(drdp!F17)*XYM4!$C17+(drdp!I17)*XYM4!$D17))</f>
        <v>2.6179938779914945E-2</v>
      </c>
      <c r="J17" s="18">
        <f>IF(D17="SING",0,Model!$W$30*((drdp!D17)*XYM4!$B17+(drdp!G17)*XYM4!$C17+(drdp!J17)*XYM4!$D17))</f>
        <v>0</v>
      </c>
      <c r="K17" s="21">
        <f>SUM(E$3:E16)+H17</f>
        <v>0</v>
      </c>
      <c r="L17" s="21">
        <f>SUM(F$3:F16)+I17</f>
        <v>0.70685834705770345</v>
      </c>
      <c r="M17" s="21">
        <f>SUM(G$3:G16)+J17</f>
        <v>0</v>
      </c>
      <c r="N17" s="19">
        <f t="shared" si="1"/>
        <v>0</v>
      </c>
      <c r="O17" s="19">
        <f t="shared" si="0"/>
        <v>0.49964872280514872</v>
      </c>
      <c r="P17" s="19">
        <f t="shared" si="0"/>
        <v>0</v>
      </c>
      <c r="Q17" s="19">
        <f t="shared" si="2"/>
        <v>0</v>
      </c>
      <c r="R17" s="19">
        <f t="shared" si="3"/>
        <v>0</v>
      </c>
      <c r="S17" s="19">
        <f t="shared" si="4"/>
        <v>0</v>
      </c>
    </row>
    <row r="18" spans="1:19" x14ac:dyDescent="0.25">
      <c r="A18" s="26">
        <f>Wellpath!E18</f>
        <v>450</v>
      </c>
      <c r="B18" s="22">
        <v>0</v>
      </c>
      <c r="C18" s="22">
        <f>ABS(COS(Wellpath!$L18))*SIN(Wellpath!$M18)</f>
        <v>0</v>
      </c>
      <c r="D18" s="22" t="str">
        <f>IF(ABS(Wellpath!$L18)&lt;VerticalInc,"SING",ABS(COS(Wellpath!$L18))*COS(Wellpath!$M18)/SIN(Wellpath!$L18))</f>
        <v>SING</v>
      </c>
      <c r="E18" s="20">
        <f>IF(D18="SING",0,Model!$W$30*((drdp!B18+drdp!K18)*XYM4!$B18+(drdp!E18+drdp!N18)*XYM4!$C18+(drdp!H18+drdp!Q18)*XYM4!$D18))</f>
        <v>0</v>
      </c>
      <c r="F18" s="20">
        <f>IF(D18="SING",(Wellpath!K19-Wellpath!K17)/2*Model!$W$30,Model!$W$30*((drdp!C18+drdp!L18)*XYM4!$B18+(drdp!F18+drdp!O18)*XYM4!$C18+(drdp!I18+drdp!R18)*XYM4!$D18))</f>
        <v>5.235987755982989E-2</v>
      </c>
      <c r="G18" s="20">
        <f>IF(D18="SING",0,Model!$W$30*((drdp!D18+drdp!M18)*XYM4!$B18+(drdp!G18+drdp!P18)*XYM4!$C18+(drdp!J18+drdp!S18)*XYM4!$D18))</f>
        <v>0</v>
      </c>
      <c r="H18" s="18">
        <f>IF(D18="SING",0,Model!$W$30*((drdp!B18)*XYM4!$B18+(drdp!E18)*XYM4!$C18+(drdp!H18)*XYM4!$D18))</f>
        <v>0</v>
      </c>
      <c r="I18" s="18">
        <f>IF(D18="SING",(Wellpath!K18-Wellpath!K17)/2*Model!$W$30,Model!$W$30*((drdp!C18)*XYM4!$B18+(drdp!F18)*XYM4!$C18+(drdp!I18)*XYM4!$D18))</f>
        <v>2.6179938779914945E-2</v>
      </c>
      <c r="J18" s="18">
        <f>IF(D18="SING",0,Model!$W$30*((drdp!D18)*XYM4!$B18+(drdp!G18)*XYM4!$C18+(drdp!J18)*XYM4!$D18))</f>
        <v>0</v>
      </c>
      <c r="K18" s="21">
        <f>SUM(E$3:E17)+H18</f>
        <v>0</v>
      </c>
      <c r="L18" s="21">
        <f>SUM(F$3:F17)+I18</f>
        <v>0.7592182246175333</v>
      </c>
      <c r="M18" s="21">
        <f>SUM(G$3:G17)+J18</f>
        <v>0</v>
      </c>
      <c r="N18" s="19">
        <f t="shared" si="1"/>
        <v>0</v>
      </c>
      <c r="O18" s="19">
        <f t="shared" si="0"/>
        <v>0.57641231259139925</v>
      </c>
      <c r="P18" s="19">
        <f t="shared" si="0"/>
        <v>0</v>
      </c>
      <c r="Q18" s="19">
        <f t="shared" si="2"/>
        <v>0</v>
      </c>
      <c r="R18" s="19">
        <f t="shared" si="3"/>
        <v>0</v>
      </c>
      <c r="S18" s="19">
        <f t="shared" si="4"/>
        <v>0</v>
      </c>
    </row>
    <row r="19" spans="1:19" x14ac:dyDescent="0.25">
      <c r="A19" s="26">
        <f>Wellpath!E19</f>
        <v>480</v>
      </c>
      <c r="B19" s="22">
        <v>0</v>
      </c>
      <c r="C19" s="22">
        <f>ABS(COS(Wellpath!$L19))*SIN(Wellpath!$M19)</f>
        <v>0</v>
      </c>
      <c r="D19" s="22" t="str">
        <f>IF(ABS(Wellpath!$L19)&lt;VerticalInc,"SING",ABS(COS(Wellpath!$L19))*COS(Wellpath!$M19)/SIN(Wellpath!$L19))</f>
        <v>SING</v>
      </c>
      <c r="E19" s="20">
        <f>IF(D19="SING",0,Model!$W$30*((drdp!B19+drdp!K19)*XYM4!$B19+(drdp!E19+drdp!N19)*XYM4!$C19+(drdp!H19+drdp!Q19)*XYM4!$D19))</f>
        <v>0</v>
      </c>
      <c r="F19" s="20">
        <f>IF(D19="SING",(Wellpath!K20-Wellpath!K18)/2*Model!$W$30,Model!$W$30*((drdp!C19+drdp!L19)*XYM4!$B19+(drdp!F19+drdp!O19)*XYM4!$C19+(drdp!I19+drdp!R19)*XYM4!$D19))</f>
        <v>5.235987755982989E-2</v>
      </c>
      <c r="G19" s="20">
        <f>IF(D19="SING",0,Model!$W$30*((drdp!D19+drdp!M19)*XYM4!$B19+(drdp!G19+drdp!P19)*XYM4!$C19+(drdp!J19+drdp!S19)*XYM4!$D19))</f>
        <v>0</v>
      </c>
      <c r="H19" s="18">
        <f>IF(D19="SING",0,Model!$W$30*((drdp!B19)*XYM4!$B19+(drdp!E19)*XYM4!$C19+(drdp!H19)*XYM4!$D19))</f>
        <v>0</v>
      </c>
      <c r="I19" s="18">
        <f>IF(D19="SING",(Wellpath!K19-Wellpath!K18)/2*Model!$W$30,Model!$W$30*((drdp!C19)*XYM4!$B19+(drdp!F19)*XYM4!$C19+(drdp!I19)*XYM4!$D19))</f>
        <v>2.6179938779914945E-2</v>
      </c>
      <c r="J19" s="18">
        <f>IF(D19="SING",0,Model!$W$30*((drdp!D19)*XYM4!$B19+(drdp!G19)*XYM4!$C19+(drdp!J19)*XYM4!$D19))</f>
        <v>0</v>
      </c>
      <c r="K19" s="21">
        <f>SUM(E$3:E18)+H19</f>
        <v>0</v>
      </c>
      <c r="L19" s="21">
        <f>SUM(F$3:F18)+I19</f>
        <v>0.81157810217736315</v>
      </c>
      <c r="M19" s="21">
        <f>SUM(G$3:G18)+J19</f>
        <v>0</v>
      </c>
      <c r="N19" s="19">
        <f t="shared" si="1"/>
        <v>0</v>
      </c>
      <c r="O19" s="19">
        <f t="shared" si="1"/>
        <v>0.65865901593381049</v>
      </c>
      <c r="P19" s="19">
        <f t="shared" si="1"/>
        <v>0</v>
      </c>
      <c r="Q19" s="19">
        <f t="shared" si="2"/>
        <v>0</v>
      </c>
      <c r="R19" s="19">
        <f t="shared" si="3"/>
        <v>0</v>
      </c>
      <c r="S19" s="19">
        <f t="shared" si="4"/>
        <v>0</v>
      </c>
    </row>
    <row r="20" spans="1:19" x14ac:dyDescent="0.25">
      <c r="A20" s="26">
        <f>Wellpath!E20</f>
        <v>510</v>
      </c>
      <c r="B20" s="22">
        <v>0</v>
      </c>
      <c r="C20" s="22">
        <f>ABS(COS(Wellpath!$L20))*SIN(Wellpath!$M20)</f>
        <v>0</v>
      </c>
      <c r="D20" s="22" t="str">
        <f>IF(ABS(Wellpath!$L20)&lt;VerticalInc,"SING",ABS(COS(Wellpath!$L20))*COS(Wellpath!$M20)/SIN(Wellpath!$L20))</f>
        <v>SING</v>
      </c>
      <c r="E20" s="20">
        <f>IF(D20="SING",0,Model!$W$30*((drdp!B20+drdp!K20)*XYM4!$B20+(drdp!E20+drdp!N20)*XYM4!$C20+(drdp!H20+drdp!Q20)*XYM4!$D20))</f>
        <v>0</v>
      </c>
      <c r="F20" s="20">
        <f>IF(D20="SING",(Wellpath!K21-Wellpath!K19)/2*Model!$W$30,Model!$W$30*((drdp!C20+drdp!L20)*XYM4!$B20+(drdp!F20+drdp!O20)*XYM4!$C20+(drdp!I20+drdp!R20)*XYM4!$D20))</f>
        <v>5.235987755982989E-2</v>
      </c>
      <c r="G20" s="20">
        <f>IF(D20="SING",0,Model!$W$30*((drdp!D20+drdp!M20)*XYM4!$B20+(drdp!G20+drdp!P20)*XYM4!$C20+(drdp!J20+drdp!S20)*XYM4!$D20))</f>
        <v>0</v>
      </c>
      <c r="H20" s="18">
        <f>IF(D20="SING",0,Model!$W$30*((drdp!B20)*XYM4!$B20+(drdp!E20)*XYM4!$C20+(drdp!H20)*XYM4!$D20))</f>
        <v>0</v>
      </c>
      <c r="I20" s="18">
        <f>IF(D20="SING",(Wellpath!K20-Wellpath!K19)/2*Model!$W$30,Model!$W$30*((drdp!C20)*XYM4!$B20+(drdp!F20)*XYM4!$C20+(drdp!I20)*XYM4!$D20))</f>
        <v>2.6179938779914945E-2</v>
      </c>
      <c r="J20" s="18">
        <f>IF(D20="SING",0,Model!$W$30*((drdp!D20)*XYM4!$B20+(drdp!G20)*XYM4!$C20+(drdp!J20)*XYM4!$D20))</f>
        <v>0</v>
      </c>
      <c r="K20" s="21">
        <f>SUM(E$3:E19)+H20</f>
        <v>0</v>
      </c>
      <c r="L20" s="21">
        <f>SUM(F$3:F19)+I20</f>
        <v>0.863937979737193</v>
      </c>
      <c r="M20" s="21">
        <f>SUM(G$3:G19)+J20</f>
        <v>0</v>
      </c>
      <c r="N20" s="19">
        <f t="shared" si="1"/>
        <v>0</v>
      </c>
      <c r="O20" s="19">
        <f t="shared" si="1"/>
        <v>0.74638883283238244</v>
      </c>
      <c r="P20" s="19">
        <f t="shared" si="1"/>
        <v>0</v>
      </c>
      <c r="Q20" s="19">
        <f t="shared" si="2"/>
        <v>0</v>
      </c>
      <c r="R20" s="19">
        <f t="shared" si="3"/>
        <v>0</v>
      </c>
      <c r="S20" s="19">
        <f t="shared" si="4"/>
        <v>0</v>
      </c>
    </row>
    <row r="21" spans="1:19" x14ac:dyDescent="0.25">
      <c r="A21" s="26">
        <f>Wellpath!E21</f>
        <v>540</v>
      </c>
      <c r="B21" s="22">
        <v>0</v>
      </c>
      <c r="C21" s="22">
        <f>ABS(COS(Wellpath!$L21))*SIN(Wellpath!$M21)</f>
        <v>0</v>
      </c>
      <c r="D21" s="22" t="str">
        <f>IF(ABS(Wellpath!$L21)&lt;VerticalInc,"SING",ABS(COS(Wellpath!$L21))*COS(Wellpath!$M21)/SIN(Wellpath!$L21))</f>
        <v>SING</v>
      </c>
      <c r="E21" s="20">
        <f>IF(D21="SING",0,Model!$W$30*((drdp!B21+drdp!K21)*XYM4!$B21+(drdp!E21+drdp!N21)*XYM4!$C21+(drdp!H21+drdp!Q21)*XYM4!$D21))</f>
        <v>0</v>
      </c>
      <c r="F21" s="20">
        <f>IF(D21="SING",(Wellpath!K22-Wellpath!K20)/2*Model!$W$30,Model!$W$30*((drdp!C21+drdp!L21)*XYM4!$B21+(drdp!F21+drdp!O21)*XYM4!$C21+(drdp!I21+drdp!R21)*XYM4!$D21))</f>
        <v>5.235987755982989E-2</v>
      </c>
      <c r="G21" s="20">
        <f>IF(D21="SING",0,Model!$W$30*((drdp!D21+drdp!M21)*XYM4!$B21+(drdp!G21+drdp!P21)*XYM4!$C21+(drdp!J21+drdp!S21)*XYM4!$D21))</f>
        <v>0</v>
      </c>
      <c r="H21" s="18">
        <f>IF(D21="SING",0,Model!$W$30*((drdp!B21)*XYM4!$B21+(drdp!E21)*XYM4!$C21+(drdp!H21)*XYM4!$D21))</f>
        <v>0</v>
      </c>
      <c r="I21" s="18">
        <f>IF(D21="SING",(Wellpath!K21-Wellpath!K20)/2*Model!$W$30,Model!$W$30*((drdp!C21)*XYM4!$B21+(drdp!F21)*XYM4!$C21+(drdp!I21)*XYM4!$D21))</f>
        <v>2.6179938779914945E-2</v>
      </c>
      <c r="J21" s="18">
        <f>IF(D21="SING",0,Model!$W$30*((drdp!D21)*XYM4!$B21+(drdp!G21)*XYM4!$C21+(drdp!J21)*XYM4!$D21))</f>
        <v>0</v>
      </c>
      <c r="K21" s="21">
        <f>SUM(E$3:E20)+H21</f>
        <v>0</v>
      </c>
      <c r="L21" s="21">
        <f>SUM(F$3:F20)+I21</f>
        <v>0.91629785729702284</v>
      </c>
      <c r="M21" s="21">
        <f>SUM(G$3:G20)+J21</f>
        <v>0</v>
      </c>
      <c r="N21" s="19">
        <f t="shared" si="1"/>
        <v>0</v>
      </c>
      <c r="O21" s="19">
        <f t="shared" si="1"/>
        <v>0.83960176328711522</v>
      </c>
      <c r="P21" s="19">
        <f t="shared" si="1"/>
        <v>0</v>
      </c>
      <c r="Q21" s="19">
        <f t="shared" si="2"/>
        <v>0</v>
      </c>
      <c r="R21" s="19">
        <f t="shared" si="3"/>
        <v>0</v>
      </c>
      <c r="S21" s="19">
        <f t="shared" si="4"/>
        <v>0</v>
      </c>
    </row>
    <row r="22" spans="1:19" x14ac:dyDescent="0.25">
      <c r="A22" s="26">
        <f>Wellpath!E22</f>
        <v>570</v>
      </c>
      <c r="B22" s="22">
        <v>0</v>
      </c>
      <c r="C22" s="22">
        <f>ABS(COS(Wellpath!$L22))*SIN(Wellpath!$M22)</f>
        <v>0</v>
      </c>
      <c r="D22" s="22" t="str">
        <f>IF(ABS(Wellpath!$L22)&lt;VerticalInc,"SING",ABS(COS(Wellpath!$L22))*COS(Wellpath!$M22)/SIN(Wellpath!$L22))</f>
        <v>SING</v>
      </c>
      <c r="E22" s="20">
        <f>IF(D22="SING",0,Model!$W$30*((drdp!B22+drdp!K22)*XYM4!$B22+(drdp!E22+drdp!N22)*XYM4!$C22+(drdp!H22+drdp!Q22)*XYM4!$D22))</f>
        <v>0</v>
      </c>
      <c r="F22" s="20">
        <f>IF(D22="SING",(Wellpath!K23-Wellpath!K21)/2*Model!$W$30,Model!$W$30*((drdp!C22+drdp!L22)*XYM4!$B22+(drdp!F22+drdp!O22)*XYM4!$C22+(drdp!I22+drdp!R22)*XYM4!$D22))</f>
        <v>5.235987755982989E-2</v>
      </c>
      <c r="G22" s="20">
        <f>IF(D22="SING",0,Model!$W$30*((drdp!D22+drdp!M22)*XYM4!$B22+(drdp!G22+drdp!P22)*XYM4!$C22+(drdp!J22+drdp!S22)*XYM4!$D22))</f>
        <v>0</v>
      </c>
      <c r="H22" s="18">
        <f>IF(D22="SING",0,Model!$W$30*((drdp!B22)*XYM4!$B22+(drdp!E22)*XYM4!$C22+(drdp!H22)*XYM4!$D22))</f>
        <v>0</v>
      </c>
      <c r="I22" s="18">
        <f>IF(D22="SING",(Wellpath!K22-Wellpath!K21)/2*Model!$W$30,Model!$W$30*((drdp!C22)*XYM4!$B22+(drdp!F22)*XYM4!$C22+(drdp!I22)*XYM4!$D22))</f>
        <v>2.6179938779914945E-2</v>
      </c>
      <c r="J22" s="18">
        <f>IF(D22="SING",0,Model!$W$30*((drdp!D22)*XYM4!$B22+(drdp!G22)*XYM4!$C22+(drdp!J22)*XYM4!$D22))</f>
        <v>0</v>
      </c>
      <c r="K22" s="21">
        <f>SUM(E$3:E21)+H22</f>
        <v>0</v>
      </c>
      <c r="L22" s="21">
        <f>SUM(F$3:F21)+I22</f>
        <v>0.96865773485685269</v>
      </c>
      <c r="M22" s="21">
        <f>SUM(G$3:G21)+J22</f>
        <v>0</v>
      </c>
      <c r="N22" s="19">
        <f t="shared" si="1"/>
        <v>0</v>
      </c>
      <c r="O22" s="19">
        <f t="shared" si="1"/>
        <v>0.93829780729800871</v>
      </c>
      <c r="P22" s="19">
        <f t="shared" si="1"/>
        <v>0</v>
      </c>
      <c r="Q22" s="19">
        <f t="shared" si="2"/>
        <v>0</v>
      </c>
      <c r="R22" s="19">
        <f t="shared" si="3"/>
        <v>0</v>
      </c>
      <c r="S22" s="19">
        <f t="shared" si="4"/>
        <v>0</v>
      </c>
    </row>
    <row r="23" spans="1:19" x14ac:dyDescent="0.25">
      <c r="A23" s="26">
        <f>Wellpath!E23</f>
        <v>600</v>
      </c>
      <c r="B23" s="22">
        <v>0</v>
      </c>
      <c r="C23" s="22">
        <f>ABS(COS(Wellpath!$L23))*SIN(Wellpath!$M23)</f>
        <v>0</v>
      </c>
      <c r="D23" s="22" t="str">
        <f>IF(ABS(Wellpath!$L23)&lt;VerticalInc,"SING",ABS(COS(Wellpath!$L23))*COS(Wellpath!$M23)/SIN(Wellpath!$L23))</f>
        <v>SING</v>
      </c>
      <c r="E23" s="20">
        <f>IF(D23="SING",0,Model!$W$30*((drdp!B23+drdp!K23)*XYM4!$B23+(drdp!E23+drdp!N23)*XYM4!$C23+(drdp!H23+drdp!Q23)*XYM4!$D23))</f>
        <v>0</v>
      </c>
      <c r="F23" s="20">
        <f>IF(D23="SING",(Wellpath!K24-Wellpath!K22)/2*Model!$W$30,Model!$W$30*((drdp!C23+drdp!L23)*XYM4!$B23+(drdp!F23+drdp!O23)*XYM4!$C23+(drdp!I23+drdp!R23)*XYM4!$D23))</f>
        <v>5.235987755982989E-2</v>
      </c>
      <c r="G23" s="20">
        <f>IF(D23="SING",0,Model!$W$30*((drdp!D23+drdp!M23)*XYM4!$B23+(drdp!G23+drdp!P23)*XYM4!$C23+(drdp!J23+drdp!S23)*XYM4!$D23))</f>
        <v>0</v>
      </c>
      <c r="H23" s="18">
        <f>IF(D23="SING",0,Model!$W$30*((drdp!B23)*XYM4!$B23+(drdp!E23)*XYM4!$C23+(drdp!H23)*XYM4!$D23))</f>
        <v>0</v>
      </c>
      <c r="I23" s="18">
        <f>IF(D23="SING",(Wellpath!K23-Wellpath!K22)/2*Model!$W$30,Model!$W$30*((drdp!C23)*XYM4!$B23+(drdp!F23)*XYM4!$C23+(drdp!I23)*XYM4!$D23))</f>
        <v>2.6179938779914945E-2</v>
      </c>
      <c r="J23" s="18">
        <f>IF(D23="SING",0,Model!$W$30*((drdp!D23)*XYM4!$B23+(drdp!G23)*XYM4!$C23+(drdp!J23)*XYM4!$D23))</f>
        <v>0</v>
      </c>
      <c r="K23" s="21">
        <f>SUM(E$3:E22)+H23</f>
        <v>0</v>
      </c>
      <c r="L23" s="21">
        <f>SUM(F$3:F22)+I23</f>
        <v>1.0210176124166825</v>
      </c>
      <c r="M23" s="21">
        <f>SUM(G$3:G22)+J23</f>
        <v>0</v>
      </c>
      <c r="N23" s="19">
        <f t="shared" si="1"/>
        <v>0</v>
      </c>
      <c r="O23" s="19">
        <f t="shared" si="1"/>
        <v>1.0424769648650629</v>
      </c>
      <c r="P23" s="19">
        <f t="shared" si="1"/>
        <v>0</v>
      </c>
      <c r="Q23" s="19">
        <f t="shared" si="2"/>
        <v>0</v>
      </c>
      <c r="R23" s="19">
        <f t="shared" si="3"/>
        <v>0</v>
      </c>
      <c r="S23" s="19">
        <f t="shared" si="4"/>
        <v>0</v>
      </c>
    </row>
    <row r="24" spans="1:19" x14ac:dyDescent="0.25">
      <c r="A24" s="26">
        <f>Wellpath!E24</f>
        <v>630</v>
      </c>
      <c r="B24" s="22">
        <v>0</v>
      </c>
      <c r="C24" s="22">
        <f>ABS(COS(Wellpath!$L24))*SIN(Wellpath!$M24)</f>
        <v>0</v>
      </c>
      <c r="D24" s="22" t="str">
        <f>IF(ABS(Wellpath!$L24)&lt;VerticalInc,"SING",ABS(COS(Wellpath!$L24))*COS(Wellpath!$M24)/SIN(Wellpath!$L24))</f>
        <v>SING</v>
      </c>
      <c r="E24" s="20">
        <f>IF(D24="SING",0,Model!$W$30*((drdp!B24+drdp!K24)*XYM4!$B24+(drdp!E24+drdp!N24)*XYM4!$C24+(drdp!H24+drdp!Q24)*XYM4!$D24))</f>
        <v>0</v>
      </c>
      <c r="F24" s="20">
        <f>IF(D24="SING",(Wellpath!K25-Wellpath!K23)/2*Model!$W$30,Model!$W$30*((drdp!C24+drdp!L24)*XYM4!$B24+(drdp!F24+drdp!O24)*XYM4!$C24+(drdp!I24+drdp!R24)*XYM4!$D24))</f>
        <v>5.235987755982989E-2</v>
      </c>
      <c r="G24" s="20">
        <f>IF(D24="SING",0,Model!$W$30*((drdp!D24+drdp!M24)*XYM4!$B24+(drdp!G24+drdp!P24)*XYM4!$C24+(drdp!J24+drdp!S24)*XYM4!$D24))</f>
        <v>0</v>
      </c>
      <c r="H24" s="18">
        <f>IF(D24="SING",0,Model!$W$30*((drdp!B24)*XYM4!$B24+(drdp!E24)*XYM4!$C24+(drdp!H24)*XYM4!$D24))</f>
        <v>0</v>
      </c>
      <c r="I24" s="18">
        <f>IF(D24="SING",(Wellpath!K24-Wellpath!K23)/2*Model!$W$30,Model!$W$30*((drdp!C24)*XYM4!$B24+(drdp!F24)*XYM4!$C24+(drdp!I24)*XYM4!$D24))</f>
        <v>2.6179938779914945E-2</v>
      </c>
      <c r="J24" s="18">
        <f>IF(D24="SING",0,Model!$W$30*((drdp!D24)*XYM4!$B24+(drdp!G24)*XYM4!$C24+(drdp!J24)*XYM4!$D24))</f>
        <v>0</v>
      </c>
      <c r="K24" s="21">
        <f>SUM(E$3:E23)+H24</f>
        <v>0</v>
      </c>
      <c r="L24" s="21">
        <f>SUM(F$3:F23)+I24</f>
        <v>1.0733774899765123</v>
      </c>
      <c r="M24" s="21">
        <f>SUM(G$3:G23)+J24</f>
        <v>0</v>
      </c>
      <c r="N24" s="19">
        <f t="shared" si="1"/>
        <v>0</v>
      </c>
      <c r="O24" s="19">
        <f t="shared" si="1"/>
        <v>1.1521392359882776</v>
      </c>
      <c r="P24" s="19">
        <f t="shared" si="1"/>
        <v>0</v>
      </c>
      <c r="Q24" s="19">
        <f t="shared" si="2"/>
        <v>0</v>
      </c>
      <c r="R24" s="19">
        <f t="shared" si="3"/>
        <v>0</v>
      </c>
      <c r="S24" s="19">
        <f t="shared" si="4"/>
        <v>0</v>
      </c>
    </row>
    <row r="25" spans="1:19" x14ac:dyDescent="0.25">
      <c r="A25" s="26">
        <f>Wellpath!E25</f>
        <v>660</v>
      </c>
      <c r="B25" s="22">
        <v>0</v>
      </c>
      <c r="C25" s="22">
        <f>ABS(COS(Wellpath!$L25))*SIN(Wellpath!$M25)</f>
        <v>0</v>
      </c>
      <c r="D25" s="22" t="str">
        <f>IF(ABS(Wellpath!$L25)&lt;VerticalInc,"SING",ABS(COS(Wellpath!$L25))*COS(Wellpath!$M25)/SIN(Wellpath!$L25))</f>
        <v>SING</v>
      </c>
      <c r="E25" s="20">
        <f>IF(D25="SING",0,Model!$W$30*((drdp!B25+drdp!K25)*XYM4!$B25+(drdp!E25+drdp!N25)*XYM4!$C25+(drdp!H25+drdp!Q25)*XYM4!$D25))</f>
        <v>0</v>
      </c>
      <c r="F25" s="20">
        <f>IF(D25="SING",(Wellpath!K26-Wellpath!K24)/2*Model!$W$30,Model!$W$30*((drdp!C25+drdp!L25)*XYM4!$B25+(drdp!F25+drdp!O25)*XYM4!$C25+(drdp!I25+drdp!R25)*XYM4!$D25))</f>
        <v>5.235987755982989E-2</v>
      </c>
      <c r="G25" s="20">
        <f>IF(D25="SING",0,Model!$W$30*((drdp!D25+drdp!M25)*XYM4!$B25+(drdp!G25+drdp!P25)*XYM4!$C25+(drdp!J25+drdp!S25)*XYM4!$D25))</f>
        <v>0</v>
      </c>
      <c r="H25" s="18">
        <f>IF(D25="SING",0,Model!$W$30*((drdp!B25)*XYM4!$B25+(drdp!E25)*XYM4!$C25+(drdp!H25)*XYM4!$D25))</f>
        <v>0</v>
      </c>
      <c r="I25" s="18">
        <f>IF(D25="SING",(Wellpath!K25-Wellpath!K24)/2*Model!$W$30,Model!$W$30*((drdp!C25)*XYM4!$B25+(drdp!F25)*XYM4!$C25+(drdp!I25)*XYM4!$D25))</f>
        <v>2.6179938779914945E-2</v>
      </c>
      <c r="J25" s="18">
        <f>IF(D25="SING",0,Model!$W$30*((drdp!D25)*XYM4!$B25+(drdp!G25)*XYM4!$C25+(drdp!J25)*XYM4!$D25))</f>
        <v>0</v>
      </c>
      <c r="K25" s="21">
        <f>SUM(E$3:E24)+H25</f>
        <v>0</v>
      </c>
      <c r="L25" s="21">
        <f>SUM(F$3:F24)+I25</f>
        <v>1.1257373675363422</v>
      </c>
      <c r="M25" s="21">
        <f>SUM(G$3:G24)+J25</f>
        <v>0</v>
      </c>
      <c r="N25" s="19">
        <f t="shared" si="1"/>
        <v>0</v>
      </c>
      <c r="O25" s="19">
        <f t="shared" si="1"/>
        <v>1.2672846206676538</v>
      </c>
      <c r="P25" s="19">
        <f t="shared" si="1"/>
        <v>0</v>
      </c>
      <c r="Q25" s="19">
        <f t="shared" si="2"/>
        <v>0</v>
      </c>
      <c r="R25" s="19">
        <f t="shared" si="3"/>
        <v>0</v>
      </c>
      <c r="S25" s="19">
        <f t="shared" si="4"/>
        <v>0</v>
      </c>
    </row>
    <row r="26" spans="1:19" x14ac:dyDescent="0.25">
      <c r="A26" s="26">
        <f>Wellpath!E26</f>
        <v>690</v>
      </c>
      <c r="B26" s="22">
        <v>0</v>
      </c>
      <c r="C26" s="22">
        <f>ABS(COS(Wellpath!$L26))*SIN(Wellpath!$M26)</f>
        <v>0</v>
      </c>
      <c r="D26" s="22" t="str">
        <f>IF(ABS(Wellpath!$L26)&lt;VerticalInc,"SING",ABS(COS(Wellpath!$L26))*COS(Wellpath!$M26)/SIN(Wellpath!$L26))</f>
        <v>SING</v>
      </c>
      <c r="E26" s="20">
        <f>IF(D26="SING",0,Model!$W$30*((drdp!B26+drdp!K26)*XYM4!$B26+(drdp!E26+drdp!N26)*XYM4!$C26+(drdp!H26+drdp!Q26)*XYM4!$D26))</f>
        <v>0</v>
      </c>
      <c r="F26" s="20">
        <f>IF(D26="SING",(Wellpath!K27-Wellpath!K25)/2*Model!$W$30,Model!$W$30*((drdp!C26+drdp!L26)*XYM4!$B26+(drdp!F26+drdp!O26)*XYM4!$C26+(drdp!I26+drdp!R26)*XYM4!$D26))</f>
        <v>5.235987755982989E-2</v>
      </c>
      <c r="G26" s="20">
        <f>IF(D26="SING",0,Model!$W$30*((drdp!D26+drdp!M26)*XYM4!$B26+(drdp!G26+drdp!P26)*XYM4!$C26+(drdp!J26+drdp!S26)*XYM4!$D26))</f>
        <v>0</v>
      </c>
      <c r="H26" s="18">
        <f>IF(D26="SING",0,Model!$W$30*((drdp!B26)*XYM4!$B26+(drdp!E26)*XYM4!$C26+(drdp!H26)*XYM4!$D26))</f>
        <v>0</v>
      </c>
      <c r="I26" s="18">
        <f>IF(D26="SING",(Wellpath!K26-Wellpath!K25)/2*Model!$W$30,Model!$W$30*((drdp!C26)*XYM4!$B26+(drdp!F26)*XYM4!$C26+(drdp!I26)*XYM4!$D26))</f>
        <v>2.6179938779914945E-2</v>
      </c>
      <c r="J26" s="18">
        <f>IF(D26="SING",0,Model!$W$30*((drdp!D26)*XYM4!$B26+(drdp!G26)*XYM4!$C26+(drdp!J26)*XYM4!$D26))</f>
        <v>0</v>
      </c>
      <c r="K26" s="21">
        <f>SUM(E$3:E25)+H26</f>
        <v>0</v>
      </c>
      <c r="L26" s="21">
        <f>SUM(F$3:F25)+I26</f>
        <v>1.1780972450961722</v>
      </c>
      <c r="M26" s="21">
        <f>SUM(G$3:G25)+J26</f>
        <v>0</v>
      </c>
      <c r="N26" s="19">
        <f t="shared" si="1"/>
        <v>0</v>
      </c>
      <c r="O26" s="19">
        <f t="shared" si="1"/>
        <v>1.3879131189031904</v>
      </c>
      <c r="P26" s="19">
        <f t="shared" si="1"/>
        <v>0</v>
      </c>
      <c r="Q26" s="19">
        <f t="shared" si="2"/>
        <v>0</v>
      </c>
      <c r="R26" s="19">
        <f t="shared" si="3"/>
        <v>0</v>
      </c>
      <c r="S26" s="19">
        <f t="shared" si="4"/>
        <v>0</v>
      </c>
    </row>
    <row r="27" spans="1:19" x14ac:dyDescent="0.25">
      <c r="A27" s="26">
        <f>Wellpath!E27</f>
        <v>720</v>
      </c>
      <c r="B27" s="22">
        <v>0</v>
      </c>
      <c r="C27" s="22">
        <f>ABS(COS(Wellpath!$L27))*SIN(Wellpath!$M27)</f>
        <v>0</v>
      </c>
      <c r="D27" s="22" t="str">
        <f>IF(ABS(Wellpath!$L27)&lt;VerticalInc,"SING",ABS(COS(Wellpath!$L27))*COS(Wellpath!$M27)/SIN(Wellpath!$L27))</f>
        <v>SING</v>
      </c>
      <c r="E27" s="20">
        <f>IF(D27="SING",0,Model!$W$30*((drdp!B27+drdp!K27)*XYM4!$B27+(drdp!E27+drdp!N27)*XYM4!$C27+(drdp!H27+drdp!Q27)*XYM4!$D27))</f>
        <v>0</v>
      </c>
      <c r="F27" s="20">
        <f>IF(D27="SING",(Wellpath!K28-Wellpath!K26)/2*Model!$W$30,Model!$W$30*((drdp!C27+drdp!L27)*XYM4!$B27+(drdp!F27+drdp!O27)*XYM4!$C27+(drdp!I27+drdp!R27)*XYM4!$D27))</f>
        <v>5.235987755982989E-2</v>
      </c>
      <c r="G27" s="20">
        <f>IF(D27="SING",0,Model!$W$30*((drdp!D27+drdp!M27)*XYM4!$B27+(drdp!G27+drdp!P27)*XYM4!$C27+(drdp!J27+drdp!S27)*XYM4!$D27))</f>
        <v>0</v>
      </c>
      <c r="H27" s="18">
        <f>IF(D27="SING",0,Model!$W$30*((drdp!B27)*XYM4!$B27+(drdp!E27)*XYM4!$C27+(drdp!H27)*XYM4!$D27))</f>
        <v>0</v>
      </c>
      <c r="I27" s="18">
        <f>IF(D27="SING",(Wellpath!K27-Wellpath!K26)/2*Model!$W$30,Model!$W$30*((drdp!C27)*XYM4!$B27+(drdp!F27)*XYM4!$C27+(drdp!I27)*XYM4!$D27))</f>
        <v>2.6179938779914945E-2</v>
      </c>
      <c r="J27" s="18">
        <f>IF(D27="SING",0,Model!$W$30*((drdp!D27)*XYM4!$B27+(drdp!G27)*XYM4!$C27+(drdp!J27)*XYM4!$D27))</f>
        <v>0</v>
      </c>
      <c r="K27" s="21">
        <f>SUM(E$3:E26)+H27</f>
        <v>0</v>
      </c>
      <c r="L27" s="21">
        <f>SUM(F$3:F26)+I27</f>
        <v>1.2304571226560022</v>
      </c>
      <c r="M27" s="21">
        <f>SUM(G$3:G26)+J27</f>
        <v>0</v>
      </c>
      <c r="N27" s="19">
        <f t="shared" si="1"/>
        <v>0</v>
      </c>
      <c r="O27" s="19">
        <f t="shared" si="1"/>
        <v>1.514024730694888</v>
      </c>
      <c r="P27" s="19">
        <f t="shared" si="1"/>
        <v>0</v>
      </c>
      <c r="Q27" s="19">
        <f t="shared" si="2"/>
        <v>0</v>
      </c>
      <c r="R27" s="19">
        <f t="shared" si="3"/>
        <v>0</v>
      </c>
      <c r="S27" s="19">
        <f t="shared" si="4"/>
        <v>0</v>
      </c>
    </row>
    <row r="28" spans="1:19" x14ac:dyDescent="0.25">
      <c r="A28" s="26">
        <f>Wellpath!E28</f>
        <v>750</v>
      </c>
      <c r="B28" s="22">
        <v>0</v>
      </c>
      <c r="C28" s="22">
        <f>ABS(COS(Wellpath!$L28))*SIN(Wellpath!$M28)</f>
        <v>0</v>
      </c>
      <c r="D28" s="22" t="str">
        <f>IF(ABS(Wellpath!$L28)&lt;VerticalInc,"SING",ABS(COS(Wellpath!$L28))*COS(Wellpath!$M28)/SIN(Wellpath!$L28))</f>
        <v>SING</v>
      </c>
      <c r="E28" s="20">
        <f>IF(D28="SING",0,Model!$W$30*((drdp!B28+drdp!K28)*XYM4!$B28+(drdp!E28+drdp!N28)*XYM4!$C28+(drdp!H28+drdp!Q28)*XYM4!$D28))</f>
        <v>0</v>
      </c>
      <c r="F28" s="20">
        <f>IF(D28="SING",(Wellpath!K29-Wellpath!K27)/2*Model!$W$30,Model!$W$30*((drdp!C28+drdp!L28)*XYM4!$B28+(drdp!F28+drdp!O28)*XYM4!$C28+(drdp!I28+drdp!R28)*XYM4!$D28))</f>
        <v>5.235987755982989E-2</v>
      </c>
      <c r="G28" s="20">
        <f>IF(D28="SING",0,Model!$W$30*((drdp!D28+drdp!M28)*XYM4!$B28+(drdp!G28+drdp!P28)*XYM4!$C28+(drdp!J28+drdp!S28)*XYM4!$D28))</f>
        <v>0</v>
      </c>
      <c r="H28" s="18">
        <f>IF(D28="SING",0,Model!$W$30*((drdp!B28)*XYM4!$B28+(drdp!E28)*XYM4!$C28+(drdp!H28)*XYM4!$D28))</f>
        <v>0</v>
      </c>
      <c r="I28" s="18">
        <f>IF(D28="SING",(Wellpath!K28-Wellpath!K27)/2*Model!$W$30,Model!$W$30*((drdp!C28)*XYM4!$B28+(drdp!F28)*XYM4!$C28+(drdp!I28)*XYM4!$D28))</f>
        <v>2.6179938779914945E-2</v>
      </c>
      <c r="J28" s="18">
        <f>IF(D28="SING",0,Model!$W$30*((drdp!D28)*XYM4!$B28+(drdp!G28)*XYM4!$C28+(drdp!J28)*XYM4!$D28))</f>
        <v>0</v>
      </c>
      <c r="K28" s="21">
        <f>SUM(E$3:E27)+H28</f>
        <v>0</v>
      </c>
      <c r="L28" s="21">
        <f>SUM(F$3:F27)+I28</f>
        <v>1.2828170002158321</v>
      </c>
      <c r="M28" s="21">
        <f>SUM(G$3:G27)+J28</f>
        <v>0</v>
      </c>
      <c r="N28" s="19">
        <f t="shared" si="1"/>
        <v>0</v>
      </c>
      <c r="O28" s="19">
        <f t="shared" si="1"/>
        <v>1.6456194560427462</v>
      </c>
      <c r="P28" s="19">
        <f t="shared" si="1"/>
        <v>0</v>
      </c>
      <c r="Q28" s="19">
        <f t="shared" si="2"/>
        <v>0</v>
      </c>
      <c r="R28" s="19">
        <f t="shared" si="3"/>
        <v>0</v>
      </c>
      <c r="S28" s="19">
        <f t="shared" si="4"/>
        <v>0</v>
      </c>
    </row>
    <row r="29" spans="1:19" x14ac:dyDescent="0.25">
      <c r="A29" s="26">
        <f>Wellpath!E29</f>
        <v>780</v>
      </c>
      <c r="B29" s="22">
        <v>0</v>
      </c>
      <c r="C29" s="22">
        <f>ABS(COS(Wellpath!$L29))*SIN(Wellpath!$M29)</f>
        <v>0</v>
      </c>
      <c r="D29" s="22" t="str">
        <f>IF(ABS(Wellpath!$L29)&lt;VerticalInc,"SING",ABS(COS(Wellpath!$L29))*COS(Wellpath!$M29)/SIN(Wellpath!$L29))</f>
        <v>SING</v>
      </c>
      <c r="E29" s="20">
        <f>IF(D29="SING",0,Model!$W$30*((drdp!B29+drdp!K29)*XYM4!$B29+(drdp!E29+drdp!N29)*XYM4!$C29+(drdp!H29+drdp!Q29)*XYM4!$D29))</f>
        <v>0</v>
      </c>
      <c r="F29" s="20">
        <f>IF(D29="SING",(Wellpath!K30-Wellpath!K28)/2*Model!$W$30,Model!$W$30*((drdp!C29+drdp!L29)*XYM4!$B29+(drdp!F29+drdp!O29)*XYM4!$C29+(drdp!I29+drdp!R29)*XYM4!$D29))</f>
        <v>5.235987755982989E-2</v>
      </c>
      <c r="G29" s="20">
        <f>IF(D29="SING",0,Model!$W$30*((drdp!D29+drdp!M29)*XYM4!$B29+(drdp!G29+drdp!P29)*XYM4!$C29+(drdp!J29+drdp!S29)*XYM4!$D29))</f>
        <v>0</v>
      </c>
      <c r="H29" s="18">
        <f>IF(D29="SING",0,Model!$W$30*((drdp!B29)*XYM4!$B29+(drdp!E29)*XYM4!$C29+(drdp!H29)*XYM4!$D29))</f>
        <v>0</v>
      </c>
      <c r="I29" s="18">
        <f>IF(D29="SING",(Wellpath!K29-Wellpath!K28)/2*Model!$W$30,Model!$W$30*((drdp!C29)*XYM4!$B29+(drdp!F29)*XYM4!$C29+(drdp!I29)*XYM4!$D29))</f>
        <v>2.6179938779914945E-2</v>
      </c>
      <c r="J29" s="18">
        <f>IF(D29="SING",0,Model!$W$30*((drdp!D29)*XYM4!$B29+(drdp!G29)*XYM4!$C29+(drdp!J29)*XYM4!$D29))</f>
        <v>0</v>
      </c>
      <c r="K29" s="21">
        <f>SUM(E$3:E28)+H29</f>
        <v>0</v>
      </c>
      <c r="L29" s="21">
        <f>SUM(F$3:F28)+I29</f>
        <v>1.3351768777756621</v>
      </c>
      <c r="M29" s="21">
        <f>SUM(G$3:G28)+J29</f>
        <v>0</v>
      </c>
      <c r="N29" s="19">
        <f t="shared" si="1"/>
        <v>0</v>
      </c>
      <c r="O29" s="19">
        <f t="shared" si="1"/>
        <v>1.7826972949467652</v>
      </c>
      <c r="P29" s="19">
        <f t="shared" si="1"/>
        <v>0</v>
      </c>
      <c r="Q29" s="19">
        <f t="shared" si="2"/>
        <v>0</v>
      </c>
      <c r="R29" s="19">
        <f t="shared" si="3"/>
        <v>0</v>
      </c>
      <c r="S29" s="19">
        <f t="shared" si="4"/>
        <v>0</v>
      </c>
    </row>
    <row r="30" spans="1:19" x14ac:dyDescent="0.25">
      <c r="A30" s="26">
        <f>Wellpath!E30</f>
        <v>810</v>
      </c>
      <c r="B30" s="22">
        <v>0</v>
      </c>
      <c r="C30" s="22">
        <f>ABS(COS(Wellpath!$L30))*SIN(Wellpath!$M30)</f>
        <v>0</v>
      </c>
      <c r="D30" s="22" t="str">
        <f>IF(ABS(Wellpath!$L30)&lt;VerticalInc,"SING",ABS(COS(Wellpath!$L30))*COS(Wellpath!$M30)/SIN(Wellpath!$L30))</f>
        <v>SING</v>
      </c>
      <c r="E30" s="20">
        <f>IF(D30="SING",0,Model!$W$30*((drdp!B30+drdp!K30)*XYM4!$B30+(drdp!E30+drdp!N30)*XYM4!$C30+(drdp!H30+drdp!Q30)*XYM4!$D30))</f>
        <v>0</v>
      </c>
      <c r="F30" s="20">
        <f>IF(D30="SING",(Wellpath!K31-Wellpath!K29)/2*Model!$W$30,Model!$W$30*((drdp!C30+drdp!L30)*XYM4!$B30+(drdp!F30+drdp!O30)*XYM4!$C30+(drdp!I30+drdp!R30)*XYM4!$D30))</f>
        <v>5.235987755982989E-2</v>
      </c>
      <c r="G30" s="20">
        <f>IF(D30="SING",0,Model!$W$30*((drdp!D30+drdp!M30)*XYM4!$B30+(drdp!G30+drdp!P30)*XYM4!$C30+(drdp!J30+drdp!S30)*XYM4!$D30))</f>
        <v>0</v>
      </c>
      <c r="H30" s="18">
        <f>IF(D30="SING",0,Model!$W$30*((drdp!B30)*XYM4!$B30+(drdp!E30)*XYM4!$C30+(drdp!H30)*XYM4!$D30))</f>
        <v>0</v>
      </c>
      <c r="I30" s="18">
        <f>IF(D30="SING",(Wellpath!K30-Wellpath!K29)/2*Model!$W$30,Model!$W$30*((drdp!C30)*XYM4!$B30+(drdp!F30)*XYM4!$C30+(drdp!I30)*XYM4!$D30))</f>
        <v>2.6179938779914945E-2</v>
      </c>
      <c r="J30" s="18">
        <f>IF(D30="SING",0,Model!$W$30*((drdp!D30)*XYM4!$B30+(drdp!G30)*XYM4!$C30+(drdp!J30)*XYM4!$D30))</f>
        <v>0</v>
      </c>
      <c r="K30" s="21">
        <f>SUM(E$3:E29)+H30</f>
        <v>0</v>
      </c>
      <c r="L30" s="21">
        <f>SUM(F$3:F29)+I30</f>
        <v>1.387536755335492</v>
      </c>
      <c r="M30" s="21">
        <f>SUM(G$3:G29)+J30</f>
        <v>0</v>
      </c>
      <c r="N30" s="19">
        <f t="shared" si="1"/>
        <v>0</v>
      </c>
      <c r="O30" s="19">
        <f t="shared" si="1"/>
        <v>1.9252582474069451</v>
      </c>
      <c r="P30" s="19">
        <f t="shared" si="1"/>
        <v>0</v>
      </c>
      <c r="Q30" s="19">
        <f t="shared" si="2"/>
        <v>0</v>
      </c>
      <c r="R30" s="19">
        <f t="shared" si="3"/>
        <v>0</v>
      </c>
      <c r="S30" s="19">
        <f t="shared" si="4"/>
        <v>0</v>
      </c>
    </row>
    <row r="31" spans="1:19" x14ac:dyDescent="0.25">
      <c r="A31" s="26">
        <f>Wellpath!E31</f>
        <v>840</v>
      </c>
      <c r="B31" s="22">
        <v>0</v>
      </c>
      <c r="C31" s="22">
        <f>ABS(COS(Wellpath!$L31))*SIN(Wellpath!$M31)</f>
        <v>0</v>
      </c>
      <c r="D31" s="22" t="str">
        <f>IF(ABS(Wellpath!$L31)&lt;VerticalInc,"SING",ABS(COS(Wellpath!$L31))*COS(Wellpath!$M31)/SIN(Wellpath!$L31))</f>
        <v>SING</v>
      </c>
      <c r="E31" s="20">
        <f>IF(D31="SING",0,Model!$W$30*((drdp!B31+drdp!K31)*XYM4!$B31+(drdp!E31+drdp!N31)*XYM4!$C31+(drdp!H31+drdp!Q31)*XYM4!$D31))</f>
        <v>0</v>
      </c>
      <c r="F31" s="20">
        <f>IF(D31="SING",(Wellpath!K32-Wellpath!K30)/2*Model!$W$30,Model!$W$30*((drdp!C31+drdp!L31)*XYM4!$B31+(drdp!F31+drdp!O31)*XYM4!$C31+(drdp!I31+drdp!R31)*XYM4!$D31))</f>
        <v>5.235987755982989E-2</v>
      </c>
      <c r="G31" s="20">
        <f>IF(D31="SING",0,Model!$W$30*((drdp!D31+drdp!M31)*XYM4!$B31+(drdp!G31+drdp!P31)*XYM4!$C31+(drdp!J31+drdp!S31)*XYM4!$D31))</f>
        <v>0</v>
      </c>
      <c r="H31" s="18">
        <f>IF(D31="SING",0,Model!$W$30*((drdp!B31)*XYM4!$B31+(drdp!E31)*XYM4!$C31+(drdp!H31)*XYM4!$D31))</f>
        <v>0</v>
      </c>
      <c r="I31" s="18">
        <f>IF(D31="SING",(Wellpath!K31-Wellpath!K30)/2*Model!$W$30,Model!$W$30*((drdp!C31)*XYM4!$B31+(drdp!F31)*XYM4!$C31+(drdp!I31)*XYM4!$D31))</f>
        <v>2.6179938779914945E-2</v>
      </c>
      <c r="J31" s="18">
        <f>IF(D31="SING",0,Model!$W$30*((drdp!D31)*XYM4!$B31+(drdp!G31)*XYM4!$C31+(drdp!J31)*XYM4!$D31))</f>
        <v>0</v>
      </c>
      <c r="K31" s="21">
        <f>SUM(E$3:E30)+H31</f>
        <v>0</v>
      </c>
      <c r="L31" s="21">
        <f>SUM(F$3:F30)+I31</f>
        <v>1.439896632895322</v>
      </c>
      <c r="M31" s="21">
        <f>SUM(G$3:G30)+J31</f>
        <v>0</v>
      </c>
      <c r="N31" s="19">
        <f t="shared" si="1"/>
        <v>0</v>
      </c>
      <c r="O31" s="19">
        <f t="shared" si="1"/>
        <v>2.0733023134232855</v>
      </c>
      <c r="P31" s="19">
        <f t="shared" si="1"/>
        <v>0</v>
      </c>
      <c r="Q31" s="19">
        <f t="shared" si="2"/>
        <v>0</v>
      </c>
      <c r="R31" s="19">
        <f t="shared" si="3"/>
        <v>0</v>
      </c>
      <c r="S31" s="19">
        <f t="shared" si="4"/>
        <v>0</v>
      </c>
    </row>
    <row r="32" spans="1:19" x14ac:dyDescent="0.25">
      <c r="A32" s="26">
        <f>Wellpath!E32</f>
        <v>870</v>
      </c>
      <c r="B32" s="22">
        <v>0</v>
      </c>
      <c r="C32" s="22">
        <f>ABS(COS(Wellpath!$L32))*SIN(Wellpath!$M32)</f>
        <v>0</v>
      </c>
      <c r="D32" s="22" t="str">
        <f>IF(ABS(Wellpath!$L32)&lt;VerticalInc,"SING",ABS(COS(Wellpath!$L32))*COS(Wellpath!$M32)/SIN(Wellpath!$L32))</f>
        <v>SING</v>
      </c>
      <c r="E32" s="20">
        <f>IF(D32="SING",0,Model!$W$30*((drdp!B32+drdp!K32)*XYM4!$B32+(drdp!E32+drdp!N32)*XYM4!$C32+(drdp!H32+drdp!Q32)*XYM4!$D32))</f>
        <v>0</v>
      </c>
      <c r="F32" s="20">
        <f>IF(D32="SING",(Wellpath!K33-Wellpath!K31)/2*Model!$W$30,Model!$W$30*((drdp!C32+drdp!L32)*XYM4!$B32+(drdp!F32+drdp!O32)*XYM4!$C32+(drdp!I32+drdp!R32)*XYM4!$D32))</f>
        <v>5.235987755982989E-2</v>
      </c>
      <c r="G32" s="20">
        <f>IF(D32="SING",0,Model!$W$30*((drdp!D32+drdp!M32)*XYM4!$B32+(drdp!G32+drdp!P32)*XYM4!$C32+(drdp!J32+drdp!S32)*XYM4!$D32))</f>
        <v>0</v>
      </c>
      <c r="H32" s="18">
        <f>IF(D32="SING",0,Model!$W$30*((drdp!B32)*XYM4!$B32+(drdp!E32)*XYM4!$C32+(drdp!H32)*XYM4!$D32))</f>
        <v>0</v>
      </c>
      <c r="I32" s="18">
        <f>IF(D32="SING",(Wellpath!K32-Wellpath!K31)/2*Model!$W$30,Model!$W$30*((drdp!C32)*XYM4!$B32+(drdp!F32)*XYM4!$C32+(drdp!I32)*XYM4!$D32))</f>
        <v>2.6179938779914945E-2</v>
      </c>
      <c r="J32" s="18">
        <f>IF(D32="SING",0,Model!$W$30*((drdp!D32)*XYM4!$B32+(drdp!G32)*XYM4!$C32+(drdp!J32)*XYM4!$D32))</f>
        <v>0</v>
      </c>
      <c r="K32" s="21">
        <f>SUM(E$3:E31)+H32</f>
        <v>0</v>
      </c>
      <c r="L32" s="21">
        <f>SUM(F$3:F31)+I32</f>
        <v>1.492256510455152</v>
      </c>
      <c r="M32" s="21">
        <f>SUM(G$3:G31)+J32</f>
        <v>0</v>
      </c>
      <c r="N32" s="19">
        <f t="shared" si="1"/>
        <v>0</v>
      </c>
      <c r="O32" s="19">
        <f t="shared" si="1"/>
        <v>2.2268294929957868</v>
      </c>
      <c r="P32" s="19">
        <f t="shared" si="1"/>
        <v>0</v>
      </c>
      <c r="Q32" s="19">
        <f t="shared" si="2"/>
        <v>0</v>
      </c>
      <c r="R32" s="19">
        <f t="shared" si="3"/>
        <v>0</v>
      </c>
      <c r="S32" s="19">
        <f t="shared" si="4"/>
        <v>0</v>
      </c>
    </row>
    <row r="33" spans="1:19" x14ac:dyDescent="0.25">
      <c r="A33" s="26">
        <f>Wellpath!E33</f>
        <v>900</v>
      </c>
      <c r="B33" s="22">
        <v>0</v>
      </c>
      <c r="C33" s="22">
        <f>ABS(COS(Wellpath!$L33))*SIN(Wellpath!$M33)</f>
        <v>0</v>
      </c>
      <c r="D33" s="22" t="str">
        <f>IF(ABS(Wellpath!$L33)&lt;VerticalInc,"SING",ABS(COS(Wellpath!$L33))*COS(Wellpath!$M33)/SIN(Wellpath!$L33))</f>
        <v>SING</v>
      </c>
      <c r="E33" s="20">
        <f>IF(D33="SING",0,Model!$W$30*((drdp!B33+drdp!K33)*XYM4!$B33+(drdp!E33+drdp!N33)*XYM4!$C33+(drdp!H33+drdp!Q33)*XYM4!$D33))</f>
        <v>0</v>
      </c>
      <c r="F33" s="20">
        <f>IF(D33="SING",(Wellpath!K34-Wellpath!K32)/2*Model!$W$30,Model!$W$30*((drdp!C33+drdp!L33)*XYM4!$B33+(drdp!F33+drdp!O33)*XYM4!$C33+(drdp!I33+drdp!R33)*XYM4!$D33))</f>
        <v>5.235987755982989E-2</v>
      </c>
      <c r="G33" s="20">
        <f>IF(D33="SING",0,Model!$W$30*((drdp!D33+drdp!M33)*XYM4!$B33+(drdp!G33+drdp!P33)*XYM4!$C33+(drdp!J33+drdp!S33)*XYM4!$D33))</f>
        <v>0</v>
      </c>
      <c r="H33" s="18">
        <f>IF(D33="SING",0,Model!$W$30*((drdp!B33)*XYM4!$B33+(drdp!E33)*XYM4!$C33+(drdp!H33)*XYM4!$D33))</f>
        <v>0</v>
      </c>
      <c r="I33" s="18">
        <f>IF(D33="SING",(Wellpath!K33-Wellpath!K32)/2*Model!$W$30,Model!$W$30*((drdp!C33)*XYM4!$B33+(drdp!F33)*XYM4!$C33+(drdp!I33)*XYM4!$D33))</f>
        <v>2.6179938779914945E-2</v>
      </c>
      <c r="J33" s="18">
        <f>IF(D33="SING",0,Model!$W$30*((drdp!D33)*XYM4!$B33+(drdp!G33)*XYM4!$C33+(drdp!J33)*XYM4!$D33))</f>
        <v>0</v>
      </c>
      <c r="K33" s="21">
        <f>SUM(E$3:E32)+H33</f>
        <v>0</v>
      </c>
      <c r="L33" s="21">
        <f>SUM(F$3:F32)+I33</f>
        <v>1.5446163880149819</v>
      </c>
      <c r="M33" s="21">
        <f>SUM(G$3:G32)+J33</f>
        <v>0</v>
      </c>
      <c r="N33" s="19">
        <f t="shared" si="1"/>
        <v>0</v>
      </c>
      <c r="O33" s="19">
        <f t="shared" si="1"/>
        <v>2.3858397861244494</v>
      </c>
      <c r="P33" s="19">
        <f t="shared" si="1"/>
        <v>0</v>
      </c>
      <c r="Q33" s="19">
        <f t="shared" si="2"/>
        <v>0</v>
      </c>
      <c r="R33" s="19">
        <f t="shared" si="3"/>
        <v>0</v>
      </c>
      <c r="S33" s="19">
        <f t="shared" si="4"/>
        <v>0</v>
      </c>
    </row>
    <row r="34" spans="1:19" x14ac:dyDescent="0.25">
      <c r="A34" s="26">
        <f>Wellpath!E34</f>
        <v>930</v>
      </c>
      <c r="B34" s="22">
        <v>0</v>
      </c>
      <c r="C34" s="22">
        <f>ABS(COS(Wellpath!$L34))*SIN(Wellpath!$M34)</f>
        <v>0</v>
      </c>
      <c r="D34" s="22" t="str">
        <f>IF(ABS(Wellpath!$L34)&lt;VerticalInc,"SING",ABS(COS(Wellpath!$L34))*COS(Wellpath!$M34)/SIN(Wellpath!$L34))</f>
        <v>SING</v>
      </c>
      <c r="E34" s="20">
        <f>IF(D34="SING",0,Model!$W$30*((drdp!B34+drdp!K34)*XYM4!$B34+(drdp!E34+drdp!N34)*XYM4!$C34+(drdp!H34+drdp!Q34)*XYM4!$D34))</f>
        <v>0</v>
      </c>
      <c r="F34" s="20">
        <f>IF(D34="SING",(Wellpath!K35-Wellpath!K33)/2*Model!$W$30,Model!$W$30*((drdp!C34+drdp!L34)*XYM4!$B34+(drdp!F34+drdp!O34)*XYM4!$C34+(drdp!I34+drdp!R34)*XYM4!$D34))</f>
        <v>5.235987755982989E-2</v>
      </c>
      <c r="G34" s="20">
        <f>IF(D34="SING",0,Model!$W$30*((drdp!D34+drdp!M34)*XYM4!$B34+(drdp!G34+drdp!P34)*XYM4!$C34+(drdp!J34+drdp!S34)*XYM4!$D34))</f>
        <v>0</v>
      </c>
      <c r="H34" s="18">
        <f>IF(D34="SING",0,Model!$W$30*((drdp!B34)*XYM4!$B34+(drdp!E34)*XYM4!$C34+(drdp!H34)*XYM4!$D34))</f>
        <v>0</v>
      </c>
      <c r="I34" s="18">
        <f>IF(D34="SING",(Wellpath!K34-Wellpath!K33)/2*Model!$W$30,Model!$W$30*((drdp!C34)*XYM4!$B34+(drdp!F34)*XYM4!$C34+(drdp!I34)*XYM4!$D34))</f>
        <v>2.6179938779914945E-2</v>
      </c>
      <c r="J34" s="18">
        <f>IF(D34="SING",0,Model!$W$30*((drdp!D34)*XYM4!$B34+(drdp!G34)*XYM4!$C34+(drdp!J34)*XYM4!$D34))</f>
        <v>0</v>
      </c>
      <c r="K34" s="21">
        <f>SUM(E$3:E33)+H34</f>
        <v>0</v>
      </c>
      <c r="L34" s="21">
        <f>SUM(F$3:F33)+I34</f>
        <v>1.5969762655748119</v>
      </c>
      <c r="M34" s="21">
        <f>SUM(G$3:G33)+J34</f>
        <v>0</v>
      </c>
      <c r="N34" s="19">
        <f t="shared" si="1"/>
        <v>0</v>
      </c>
      <c r="O34" s="19">
        <f t="shared" si="1"/>
        <v>2.5503331928092718</v>
      </c>
      <c r="P34" s="19">
        <f t="shared" si="1"/>
        <v>0</v>
      </c>
      <c r="Q34" s="19">
        <f t="shared" si="2"/>
        <v>0</v>
      </c>
      <c r="R34" s="19">
        <f t="shared" si="3"/>
        <v>0</v>
      </c>
      <c r="S34" s="19">
        <f t="shared" si="4"/>
        <v>0</v>
      </c>
    </row>
    <row r="35" spans="1:19" x14ac:dyDescent="0.25">
      <c r="A35" s="26">
        <f>Wellpath!E35</f>
        <v>960</v>
      </c>
      <c r="B35" s="22">
        <v>0</v>
      </c>
      <c r="C35" s="22">
        <f>ABS(COS(Wellpath!$L35))*SIN(Wellpath!$M35)</f>
        <v>0</v>
      </c>
      <c r="D35" s="22" t="str">
        <f>IF(ABS(Wellpath!$L35)&lt;VerticalInc,"SING",ABS(COS(Wellpath!$L35))*COS(Wellpath!$M35)/SIN(Wellpath!$L35))</f>
        <v>SING</v>
      </c>
      <c r="E35" s="20">
        <f>IF(D35="SING",0,Model!$W$30*((drdp!B35+drdp!K35)*XYM4!$B35+(drdp!E35+drdp!N35)*XYM4!$C35+(drdp!H35+drdp!Q35)*XYM4!$D35))</f>
        <v>0</v>
      </c>
      <c r="F35" s="20">
        <f>IF(D35="SING",(Wellpath!K36-Wellpath!K34)/2*Model!$W$30,Model!$W$30*((drdp!C35+drdp!L35)*XYM4!$B35+(drdp!F35+drdp!O35)*XYM4!$C35+(drdp!I35+drdp!R35)*XYM4!$D35))</f>
        <v>5.235987755982989E-2</v>
      </c>
      <c r="G35" s="20">
        <f>IF(D35="SING",0,Model!$W$30*((drdp!D35+drdp!M35)*XYM4!$B35+(drdp!G35+drdp!P35)*XYM4!$C35+(drdp!J35+drdp!S35)*XYM4!$D35))</f>
        <v>0</v>
      </c>
      <c r="H35" s="18">
        <f>IF(D35="SING",0,Model!$W$30*((drdp!B35)*XYM4!$B35+(drdp!E35)*XYM4!$C35+(drdp!H35)*XYM4!$D35))</f>
        <v>0</v>
      </c>
      <c r="I35" s="18">
        <f>IF(D35="SING",(Wellpath!K35-Wellpath!K34)/2*Model!$W$30,Model!$W$30*((drdp!C35)*XYM4!$B35+(drdp!F35)*XYM4!$C35+(drdp!I35)*XYM4!$D35))</f>
        <v>2.6179938779914945E-2</v>
      </c>
      <c r="J35" s="18">
        <f>IF(D35="SING",0,Model!$W$30*((drdp!D35)*XYM4!$B35+(drdp!G35)*XYM4!$C35+(drdp!J35)*XYM4!$D35))</f>
        <v>0</v>
      </c>
      <c r="K35" s="21">
        <f>SUM(E$3:E34)+H35</f>
        <v>0</v>
      </c>
      <c r="L35" s="21">
        <f>SUM(F$3:F34)+I35</f>
        <v>1.6493361431346418</v>
      </c>
      <c r="M35" s="21">
        <f>SUM(G$3:G34)+J35</f>
        <v>0</v>
      </c>
      <c r="N35" s="19">
        <f t="shared" si="1"/>
        <v>0</v>
      </c>
      <c r="O35" s="19">
        <f t="shared" si="1"/>
        <v>2.7203097130502556</v>
      </c>
      <c r="P35" s="19">
        <f t="shared" si="1"/>
        <v>0</v>
      </c>
      <c r="Q35" s="19">
        <f t="shared" si="2"/>
        <v>0</v>
      </c>
      <c r="R35" s="19">
        <f t="shared" si="3"/>
        <v>0</v>
      </c>
      <c r="S35" s="19">
        <f t="shared" si="4"/>
        <v>0</v>
      </c>
    </row>
    <row r="36" spans="1:19" x14ac:dyDescent="0.25">
      <c r="A36" s="26">
        <f>Wellpath!E36</f>
        <v>990</v>
      </c>
      <c r="B36" s="22">
        <v>0</v>
      </c>
      <c r="C36" s="22">
        <f>ABS(COS(Wellpath!$L36))*SIN(Wellpath!$M36)</f>
        <v>0</v>
      </c>
      <c r="D36" s="22" t="str">
        <f>IF(ABS(Wellpath!$L36)&lt;VerticalInc,"SING",ABS(COS(Wellpath!$L36))*COS(Wellpath!$M36)/SIN(Wellpath!$L36))</f>
        <v>SING</v>
      </c>
      <c r="E36" s="20">
        <f>IF(D36="SING",0,Model!$W$30*((drdp!B36+drdp!K36)*XYM4!$B36+(drdp!E36+drdp!N36)*XYM4!$C36+(drdp!H36+drdp!Q36)*XYM4!$D36))</f>
        <v>0</v>
      </c>
      <c r="F36" s="20">
        <f>IF(D36="SING",(Wellpath!K37-Wellpath!K35)/2*Model!$W$30,Model!$W$30*((drdp!C36+drdp!L36)*XYM4!$B36+(drdp!F36+drdp!O36)*XYM4!$C36+(drdp!I36+drdp!R36)*XYM4!$D36))</f>
        <v>5.235987755982989E-2</v>
      </c>
      <c r="G36" s="20">
        <f>IF(D36="SING",0,Model!$W$30*((drdp!D36+drdp!M36)*XYM4!$B36+(drdp!G36+drdp!P36)*XYM4!$C36+(drdp!J36+drdp!S36)*XYM4!$D36))</f>
        <v>0</v>
      </c>
      <c r="H36" s="18">
        <f>IF(D36="SING",0,Model!$W$30*((drdp!B36)*XYM4!$B36+(drdp!E36)*XYM4!$C36+(drdp!H36)*XYM4!$D36))</f>
        <v>0</v>
      </c>
      <c r="I36" s="18">
        <f>IF(D36="SING",(Wellpath!K36-Wellpath!K35)/2*Model!$W$30,Model!$W$30*((drdp!C36)*XYM4!$B36+(drdp!F36)*XYM4!$C36+(drdp!I36)*XYM4!$D36))</f>
        <v>2.6179938779914945E-2</v>
      </c>
      <c r="J36" s="18">
        <f>IF(D36="SING",0,Model!$W$30*((drdp!D36)*XYM4!$B36+(drdp!G36)*XYM4!$C36+(drdp!J36)*XYM4!$D36))</f>
        <v>0</v>
      </c>
      <c r="K36" s="21">
        <f>SUM(E$3:E35)+H36</f>
        <v>0</v>
      </c>
      <c r="L36" s="21">
        <f>SUM(F$3:F35)+I36</f>
        <v>1.7016960206944718</v>
      </c>
      <c r="M36" s="21">
        <f>SUM(G$3:G35)+J36</f>
        <v>0</v>
      </c>
      <c r="N36" s="19">
        <f t="shared" si="1"/>
        <v>0</v>
      </c>
      <c r="O36" s="19">
        <f t="shared" si="1"/>
        <v>2.8957693468474002</v>
      </c>
      <c r="P36" s="19">
        <f t="shared" si="1"/>
        <v>0</v>
      </c>
      <c r="Q36" s="19">
        <f t="shared" si="2"/>
        <v>0</v>
      </c>
      <c r="R36" s="19">
        <f t="shared" si="3"/>
        <v>0</v>
      </c>
      <c r="S36" s="19">
        <f t="shared" si="4"/>
        <v>0</v>
      </c>
    </row>
    <row r="37" spans="1:19" x14ac:dyDescent="0.25">
      <c r="A37" s="26">
        <f>Wellpath!E37</f>
        <v>1020</v>
      </c>
      <c r="B37" s="22">
        <v>0</v>
      </c>
      <c r="C37" s="22">
        <f>ABS(COS(Wellpath!$L37))*SIN(Wellpath!$M37)</f>
        <v>0</v>
      </c>
      <c r="D37" s="22" t="str">
        <f>IF(ABS(Wellpath!$L37)&lt;VerticalInc,"SING",ABS(COS(Wellpath!$L37))*COS(Wellpath!$M37)/SIN(Wellpath!$L37))</f>
        <v>SING</v>
      </c>
      <c r="E37" s="20">
        <f>IF(D37="SING",0,Model!$W$30*((drdp!B37+drdp!K37)*XYM4!$B37+(drdp!E37+drdp!N37)*XYM4!$C37+(drdp!H37+drdp!Q37)*XYM4!$D37))</f>
        <v>0</v>
      </c>
      <c r="F37" s="20">
        <f>IF(D37="SING",(Wellpath!K38-Wellpath!K36)/2*Model!$W$30,Model!$W$30*((drdp!C37+drdp!L37)*XYM4!$B37+(drdp!F37+drdp!O37)*XYM4!$C37+(drdp!I37+drdp!R37)*XYM4!$D37))</f>
        <v>5.235987755982989E-2</v>
      </c>
      <c r="G37" s="20">
        <f>IF(D37="SING",0,Model!$W$30*((drdp!D37+drdp!M37)*XYM4!$B37+(drdp!G37+drdp!P37)*XYM4!$C37+(drdp!J37+drdp!S37)*XYM4!$D37))</f>
        <v>0</v>
      </c>
      <c r="H37" s="18">
        <f>IF(D37="SING",0,Model!$W$30*((drdp!B37)*XYM4!$B37+(drdp!E37)*XYM4!$C37+(drdp!H37)*XYM4!$D37))</f>
        <v>0</v>
      </c>
      <c r="I37" s="18">
        <f>IF(D37="SING",(Wellpath!K37-Wellpath!K36)/2*Model!$W$30,Model!$W$30*((drdp!C37)*XYM4!$B37+(drdp!F37)*XYM4!$C37+(drdp!I37)*XYM4!$D37))</f>
        <v>2.6179938779914945E-2</v>
      </c>
      <c r="J37" s="18">
        <f>IF(D37="SING",0,Model!$W$30*((drdp!D37)*XYM4!$B37+(drdp!G37)*XYM4!$C37+(drdp!J37)*XYM4!$D37))</f>
        <v>0</v>
      </c>
      <c r="K37" s="21">
        <f>SUM(E$3:E36)+H37</f>
        <v>0</v>
      </c>
      <c r="L37" s="21">
        <f>SUM(F$3:F36)+I37</f>
        <v>1.7540558982543017</v>
      </c>
      <c r="M37" s="21">
        <f>SUM(G$3:G36)+J37</f>
        <v>0</v>
      </c>
      <c r="N37" s="19">
        <f t="shared" si="1"/>
        <v>0</v>
      </c>
      <c r="O37" s="19">
        <f t="shared" si="1"/>
        <v>3.0767120942007056</v>
      </c>
      <c r="P37" s="19">
        <f t="shared" si="1"/>
        <v>0</v>
      </c>
      <c r="Q37" s="19">
        <f t="shared" si="2"/>
        <v>0</v>
      </c>
      <c r="R37" s="19">
        <f t="shared" si="3"/>
        <v>0</v>
      </c>
      <c r="S37" s="19">
        <f t="shared" si="4"/>
        <v>0</v>
      </c>
    </row>
    <row r="38" spans="1:19" x14ac:dyDescent="0.25">
      <c r="A38" s="26">
        <f>Wellpath!E38</f>
        <v>1050</v>
      </c>
      <c r="B38" s="22">
        <v>0</v>
      </c>
      <c r="C38" s="22">
        <f>ABS(COS(Wellpath!$L38))*SIN(Wellpath!$M38)</f>
        <v>0</v>
      </c>
      <c r="D38" s="22" t="str">
        <f>IF(ABS(Wellpath!$L38)&lt;VerticalInc,"SING",ABS(COS(Wellpath!$L38))*COS(Wellpath!$M38)/SIN(Wellpath!$L38))</f>
        <v>SING</v>
      </c>
      <c r="E38" s="20">
        <f>IF(D38="SING",0,Model!$W$30*((drdp!B38+drdp!K38)*XYM4!$B38+(drdp!E38+drdp!N38)*XYM4!$C38+(drdp!H38+drdp!Q38)*XYM4!$D38))</f>
        <v>0</v>
      </c>
      <c r="F38" s="20">
        <f>IF(D38="SING",(Wellpath!K39-Wellpath!K37)/2*Model!$W$30,Model!$W$30*((drdp!C38+drdp!L38)*XYM4!$B38+(drdp!F38+drdp!O38)*XYM4!$C38+(drdp!I38+drdp!R38)*XYM4!$D38))</f>
        <v>5.235987755982989E-2</v>
      </c>
      <c r="G38" s="20">
        <f>IF(D38="SING",0,Model!$W$30*((drdp!D38+drdp!M38)*XYM4!$B38+(drdp!G38+drdp!P38)*XYM4!$C38+(drdp!J38+drdp!S38)*XYM4!$D38))</f>
        <v>0</v>
      </c>
      <c r="H38" s="18">
        <f>IF(D38="SING",0,Model!$W$30*((drdp!B38)*XYM4!$B38+(drdp!E38)*XYM4!$C38+(drdp!H38)*XYM4!$D38))</f>
        <v>0</v>
      </c>
      <c r="I38" s="18">
        <f>IF(D38="SING",(Wellpath!K38-Wellpath!K37)/2*Model!$W$30,Model!$W$30*((drdp!C38)*XYM4!$B38+(drdp!F38)*XYM4!$C38+(drdp!I38)*XYM4!$D38))</f>
        <v>2.6179938779914945E-2</v>
      </c>
      <c r="J38" s="18">
        <f>IF(D38="SING",0,Model!$W$30*((drdp!D38)*XYM4!$B38+(drdp!G38)*XYM4!$C38+(drdp!J38)*XYM4!$D38))</f>
        <v>0</v>
      </c>
      <c r="K38" s="21">
        <f>SUM(E$3:E37)+H38</f>
        <v>0</v>
      </c>
      <c r="L38" s="21">
        <f>SUM(F$3:F37)+I38</f>
        <v>1.8064157758141317</v>
      </c>
      <c r="M38" s="21">
        <f>SUM(G$3:G37)+J38</f>
        <v>0</v>
      </c>
      <c r="N38" s="19">
        <f t="shared" si="1"/>
        <v>0</v>
      </c>
      <c r="O38" s="19">
        <f t="shared" si="1"/>
        <v>3.2631379551101714</v>
      </c>
      <c r="P38" s="19">
        <f t="shared" si="1"/>
        <v>0</v>
      </c>
      <c r="Q38" s="19">
        <f t="shared" si="2"/>
        <v>0</v>
      </c>
      <c r="R38" s="19">
        <f t="shared" si="3"/>
        <v>0</v>
      </c>
      <c r="S38" s="19">
        <f t="shared" si="4"/>
        <v>0</v>
      </c>
    </row>
    <row r="39" spans="1:19" x14ac:dyDescent="0.25">
      <c r="A39" s="26">
        <f>Wellpath!E39</f>
        <v>1080</v>
      </c>
      <c r="B39" s="22">
        <v>0</v>
      </c>
      <c r="C39" s="22">
        <f>ABS(COS(Wellpath!$L39))*SIN(Wellpath!$M39)</f>
        <v>0</v>
      </c>
      <c r="D39" s="22" t="str">
        <f>IF(ABS(Wellpath!$L39)&lt;VerticalInc,"SING",ABS(COS(Wellpath!$L39))*COS(Wellpath!$M39)/SIN(Wellpath!$L39))</f>
        <v>SING</v>
      </c>
      <c r="E39" s="20">
        <f>IF(D39="SING",0,Model!$W$30*((drdp!B39+drdp!K39)*XYM4!$B39+(drdp!E39+drdp!N39)*XYM4!$C39+(drdp!H39+drdp!Q39)*XYM4!$D39))</f>
        <v>0</v>
      </c>
      <c r="F39" s="20">
        <f>IF(D39="SING",(Wellpath!K40-Wellpath!K38)/2*Model!$W$30,Model!$W$30*((drdp!C39+drdp!L39)*XYM4!$B39+(drdp!F39+drdp!O39)*XYM4!$C39+(drdp!I39+drdp!R39)*XYM4!$D39))</f>
        <v>5.235987755982989E-2</v>
      </c>
      <c r="G39" s="20">
        <f>IF(D39="SING",0,Model!$W$30*((drdp!D39+drdp!M39)*XYM4!$B39+(drdp!G39+drdp!P39)*XYM4!$C39+(drdp!J39+drdp!S39)*XYM4!$D39))</f>
        <v>0</v>
      </c>
      <c r="H39" s="18">
        <f>IF(D39="SING",0,Model!$W$30*((drdp!B39)*XYM4!$B39+(drdp!E39)*XYM4!$C39+(drdp!H39)*XYM4!$D39))</f>
        <v>0</v>
      </c>
      <c r="I39" s="18">
        <f>IF(D39="SING",(Wellpath!K39-Wellpath!K38)/2*Model!$W$30,Model!$W$30*((drdp!C39)*XYM4!$B39+(drdp!F39)*XYM4!$C39+(drdp!I39)*XYM4!$D39))</f>
        <v>2.6179938779914945E-2</v>
      </c>
      <c r="J39" s="18">
        <f>IF(D39="SING",0,Model!$W$30*((drdp!D39)*XYM4!$B39+(drdp!G39)*XYM4!$C39+(drdp!J39)*XYM4!$D39))</f>
        <v>0</v>
      </c>
      <c r="K39" s="21">
        <f>SUM(E$3:E38)+H39</f>
        <v>0</v>
      </c>
      <c r="L39" s="21">
        <f>SUM(F$3:F38)+I39</f>
        <v>1.8587756533739617</v>
      </c>
      <c r="M39" s="21">
        <f>SUM(G$3:G38)+J39</f>
        <v>0</v>
      </c>
      <c r="N39" s="19">
        <f t="shared" si="1"/>
        <v>0</v>
      </c>
      <c r="O39" s="19">
        <f t="shared" si="1"/>
        <v>3.455046929575798</v>
      </c>
      <c r="P39" s="19">
        <f t="shared" si="1"/>
        <v>0</v>
      </c>
      <c r="Q39" s="19">
        <f t="shared" si="2"/>
        <v>0</v>
      </c>
      <c r="R39" s="19">
        <f t="shared" si="3"/>
        <v>0</v>
      </c>
      <c r="S39" s="19">
        <f t="shared" si="4"/>
        <v>0</v>
      </c>
    </row>
    <row r="40" spans="1:19" x14ac:dyDescent="0.25">
      <c r="A40" s="26">
        <f>Wellpath!E40</f>
        <v>1110</v>
      </c>
      <c r="B40" s="22">
        <v>0</v>
      </c>
      <c r="C40" s="22">
        <f>ABS(COS(Wellpath!$L40))*SIN(Wellpath!$M40)</f>
        <v>0</v>
      </c>
      <c r="D40" s="22" t="str">
        <f>IF(ABS(Wellpath!$L40)&lt;VerticalInc,"SING",ABS(COS(Wellpath!$L40))*COS(Wellpath!$M40)/SIN(Wellpath!$L40))</f>
        <v>SING</v>
      </c>
      <c r="E40" s="20">
        <f>IF(D40="SING",0,Model!$W$30*((drdp!B40+drdp!K40)*XYM4!$B40+(drdp!E40+drdp!N40)*XYM4!$C40+(drdp!H40+drdp!Q40)*XYM4!$D40))</f>
        <v>0</v>
      </c>
      <c r="F40" s="20">
        <f>IF(D40="SING",(Wellpath!K41-Wellpath!K39)/2*Model!$W$30,Model!$W$30*((drdp!C40+drdp!L40)*XYM4!$B40+(drdp!F40+drdp!O40)*XYM4!$C40+(drdp!I40+drdp!R40)*XYM4!$D40))</f>
        <v>5.235987755982989E-2</v>
      </c>
      <c r="G40" s="20">
        <f>IF(D40="SING",0,Model!$W$30*((drdp!D40+drdp!M40)*XYM4!$B40+(drdp!G40+drdp!P40)*XYM4!$C40+(drdp!J40+drdp!S40)*XYM4!$D40))</f>
        <v>0</v>
      </c>
      <c r="H40" s="18">
        <f>IF(D40="SING",0,Model!$W$30*((drdp!B40)*XYM4!$B40+(drdp!E40)*XYM4!$C40+(drdp!H40)*XYM4!$D40))</f>
        <v>0</v>
      </c>
      <c r="I40" s="18">
        <f>IF(D40="SING",(Wellpath!K40-Wellpath!K39)/2*Model!$W$30,Model!$W$30*((drdp!C40)*XYM4!$B40+(drdp!F40)*XYM4!$C40+(drdp!I40)*XYM4!$D40))</f>
        <v>2.6179938779914945E-2</v>
      </c>
      <c r="J40" s="18">
        <f>IF(D40="SING",0,Model!$W$30*((drdp!D40)*XYM4!$B40+(drdp!G40)*XYM4!$C40+(drdp!J40)*XYM4!$D40))</f>
        <v>0</v>
      </c>
      <c r="K40" s="21">
        <f>SUM(E$3:E39)+H40</f>
        <v>0</v>
      </c>
      <c r="L40" s="21">
        <f>SUM(F$3:F39)+I40</f>
        <v>1.9111355309337916</v>
      </c>
      <c r="M40" s="21">
        <f>SUM(G$3:G39)+J40</f>
        <v>0</v>
      </c>
      <c r="N40" s="19">
        <f t="shared" si="1"/>
        <v>0</v>
      </c>
      <c r="O40" s="19">
        <f t="shared" si="1"/>
        <v>3.6524390175975858</v>
      </c>
      <c r="P40" s="19">
        <f t="shared" si="1"/>
        <v>0</v>
      </c>
      <c r="Q40" s="19">
        <f t="shared" si="2"/>
        <v>0</v>
      </c>
      <c r="R40" s="19">
        <f t="shared" si="3"/>
        <v>0</v>
      </c>
      <c r="S40" s="19">
        <f t="shared" si="4"/>
        <v>0</v>
      </c>
    </row>
    <row r="41" spans="1:19" x14ac:dyDescent="0.25">
      <c r="A41" s="26">
        <f>Wellpath!E41</f>
        <v>1140</v>
      </c>
      <c r="B41" s="22">
        <v>0</v>
      </c>
      <c r="C41" s="22">
        <f>ABS(COS(Wellpath!$L41))*SIN(Wellpath!$M41)</f>
        <v>0</v>
      </c>
      <c r="D41" s="22" t="str">
        <f>IF(ABS(Wellpath!$L41)&lt;VerticalInc,"SING",ABS(COS(Wellpath!$L41))*COS(Wellpath!$M41)/SIN(Wellpath!$L41))</f>
        <v>SING</v>
      </c>
      <c r="E41" s="20">
        <f>IF(D41="SING",0,Model!$W$30*((drdp!B41+drdp!K41)*XYM4!$B41+(drdp!E41+drdp!N41)*XYM4!$C41+(drdp!H41+drdp!Q41)*XYM4!$D41))</f>
        <v>0</v>
      </c>
      <c r="F41" s="20">
        <f>IF(D41="SING",(Wellpath!K42-Wellpath!K40)/2*Model!$W$30,Model!$W$30*((drdp!C41+drdp!L41)*XYM4!$B41+(drdp!F41+drdp!O41)*XYM4!$C41+(drdp!I41+drdp!R41)*XYM4!$D41))</f>
        <v>5.235987755982989E-2</v>
      </c>
      <c r="G41" s="20">
        <f>IF(D41="SING",0,Model!$W$30*((drdp!D41+drdp!M41)*XYM4!$B41+(drdp!G41+drdp!P41)*XYM4!$C41+(drdp!J41+drdp!S41)*XYM4!$D41))</f>
        <v>0</v>
      </c>
      <c r="H41" s="18">
        <f>IF(D41="SING",0,Model!$W$30*((drdp!B41)*XYM4!$B41+(drdp!E41)*XYM4!$C41+(drdp!H41)*XYM4!$D41))</f>
        <v>0</v>
      </c>
      <c r="I41" s="18">
        <f>IF(D41="SING",(Wellpath!K41-Wellpath!K40)/2*Model!$W$30,Model!$W$30*((drdp!C41)*XYM4!$B41+(drdp!F41)*XYM4!$C41+(drdp!I41)*XYM4!$D41))</f>
        <v>2.6179938779914945E-2</v>
      </c>
      <c r="J41" s="18">
        <f>IF(D41="SING",0,Model!$W$30*((drdp!D41)*XYM4!$B41+(drdp!G41)*XYM4!$C41+(drdp!J41)*XYM4!$D41))</f>
        <v>0</v>
      </c>
      <c r="K41" s="21">
        <f>SUM(E$3:E40)+H41</f>
        <v>0</v>
      </c>
      <c r="L41" s="21">
        <f>SUM(F$3:F40)+I41</f>
        <v>1.9634954084936216</v>
      </c>
      <c r="M41" s="21">
        <f>SUM(G$3:G40)+J41</f>
        <v>0</v>
      </c>
      <c r="N41" s="19">
        <f t="shared" si="1"/>
        <v>0</v>
      </c>
      <c r="O41" s="19">
        <f t="shared" si="1"/>
        <v>3.8553142191755341</v>
      </c>
      <c r="P41" s="19">
        <f t="shared" si="1"/>
        <v>0</v>
      </c>
      <c r="Q41" s="19">
        <f t="shared" si="2"/>
        <v>0</v>
      </c>
      <c r="R41" s="19">
        <f t="shared" si="3"/>
        <v>0</v>
      </c>
      <c r="S41" s="19">
        <f t="shared" si="4"/>
        <v>0</v>
      </c>
    </row>
    <row r="42" spans="1:19" x14ac:dyDescent="0.25">
      <c r="A42" s="26">
        <f>Wellpath!E42</f>
        <v>1170</v>
      </c>
      <c r="B42" s="22">
        <v>0</v>
      </c>
      <c r="C42" s="22">
        <f>ABS(COS(Wellpath!$L42))*SIN(Wellpath!$M42)</f>
        <v>0</v>
      </c>
      <c r="D42" s="22" t="str">
        <f>IF(ABS(Wellpath!$L42)&lt;VerticalInc,"SING",ABS(COS(Wellpath!$L42))*COS(Wellpath!$M42)/SIN(Wellpath!$L42))</f>
        <v>SING</v>
      </c>
      <c r="E42" s="20">
        <f>IF(D42="SING",0,Model!$W$30*((drdp!B42+drdp!K42)*XYM4!$B42+(drdp!E42+drdp!N42)*XYM4!$C42+(drdp!H42+drdp!Q42)*XYM4!$D42))</f>
        <v>0</v>
      </c>
      <c r="F42" s="20">
        <f>IF(D42="SING",(Wellpath!K43-Wellpath!K41)/2*Model!$W$30,Model!$W$30*((drdp!C42+drdp!L42)*XYM4!$B42+(drdp!F42+drdp!O42)*XYM4!$C42+(drdp!I42+drdp!R42)*XYM4!$D42))</f>
        <v>5.235987755982989E-2</v>
      </c>
      <c r="G42" s="20">
        <f>IF(D42="SING",0,Model!$W$30*((drdp!D42+drdp!M42)*XYM4!$B42+(drdp!G42+drdp!P42)*XYM4!$C42+(drdp!J42+drdp!S42)*XYM4!$D42))</f>
        <v>0</v>
      </c>
      <c r="H42" s="18">
        <f>IF(D42="SING",0,Model!$W$30*((drdp!B42)*XYM4!$B42+(drdp!E42)*XYM4!$C42+(drdp!H42)*XYM4!$D42))</f>
        <v>0</v>
      </c>
      <c r="I42" s="18">
        <f>IF(D42="SING",(Wellpath!K42-Wellpath!K41)/2*Model!$W$30,Model!$W$30*((drdp!C42)*XYM4!$B42+(drdp!F42)*XYM4!$C42+(drdp!I42)*XYM4!$D42))</f>
        <v>2.6179938779914945E-2</v>
      </c>
      <c r="J42" s="18">
        <f>IF(D42="SING",0,Model!$W$30*((drdp!D42)*XYM4!$B42+(drdp!G42)*XYM4!$C42+(drdp!J42)*XYM4!$D42))</f>
        <v>0</v>
      </c>
      <c r="K42" s="21">
        <f>SUM(E$3:E41)+H42</f>
        <v>0</v>
      </c>
      <c r="L42" s="21">
        <f>SUM(F$3:F41)+I42</f>
        <v>2.0158552860534518</v>
      </c>
      <c r="M42" s="21">
        <f>SUM(G$3:G41)+J42</f>
        <v>0</v>
      </c>
      <c r="N42" s="19">
        <f t="shared" si="1"/>
        <v>0</v>
      </c>
      <c r="O42" s="19">
        <f t="shared" si="1"/>
        <v>4.063672534309644</v>
      </c>
      <c r="P42" s="19">
        <f t="shared" si="1"/>
        <v>0</v>
      </c>
      <c r="Q42" s="19">
        <f t="shared" si="2"/>
        <v>0</v>
      </c>
      <c r="R42" s="19">
        <f t="shared" si="3"/>
        <v>0</v>
      </c>
      <c r="S42" s="19">
        <f t="shared" si="4"/>
        <v>0</v>
      </c>
    </row>
    <row r="43" spans="1:19" x14ac:dyDescent="0.25">
      <c r="A43" s="26">
        <f>Wellpath!E43</f>
        <v>1200</v>
      </c>
      <c r="B43" s="22">
        <v>0</v>
      </c>
      <c r="C43" s="22">
        <f>ABS(COS(Wellpath!$L43))*SIN(Wellpath!$M43)</f>
        <v>0</v>
      </c>
      <c r="D43" s="22" t="str">
        <f>IF(ABS(Wellpath!$L43)&lt;VerticalInc,"SING",ABS(COS(Wellpath!$L43))*COS(Wellpath!$M43)/SIN(Wellpath!$L43))</f>
        <v>SING</v>
      </c>
      <c r="E43" s="20">
        <f>IF(D43="SING",0,Model!$W$30*((drdp!B43+drdp!K43)*XYM4!$B43+(drdp!E43+drdp!N43)*XYM4!$C43+(drdp!H43+drdp!Q43)*XYM4!$D43))</f>
        <v>0</v>
      </c>
      <c r="F43" s="20">
        <f>IF(D43="SING",(Wellpath!K44-Wellpath!K42)/2*Model!$W$30,Model!$W$30*((drdp!C43+drdp!L43)*XYM4!$B43+(drdp!F43+drdp!O43)*XYM4!$C43+(drdp!I43+drdp!R43)*XYM4!$D43))</f>
        <v>5.235987755982989E-2</v>
      </c>
      <c r="G43" s="20">
        <f>IF(D43="SING",0,Model!$W$30*((drdp!D43+drdp!M43)*XYM4!$B43+(drdp!G43+drdp!P43)*XYM4!$C43+(drdp!J43+drdp!S43)*XYM4!$D43))</f>
        <v>0</v>
      </c>
      <c r="H43" s="18">
        <f>IF(D43="SING",0,Model!$W$30*((drdp!B43)*XYM4!$B43+(drdp!E43)*XYM4!$C43+(drdp!H43)*XYM4!$D43))</f>
        <v>0</v>
      </c>
      <c r="I43" s="18">
        <f>IF(D43="SING",(Wellpath!K43-Wellpath!K42)/2*Model!$W$30,Model!$W$30*((drdp!C43)*XYM4!$B43+(drdp!F43)*XYM4!$C43+(drdp!I43)*XYM4!$D43))</f>
        <v>2.6179938779914945E-2</v>
      </c>
      <c r="J43" s="18">
        <f>IF(D43="SING",0,Model!$W$30*((drdp!D43)*XYM4!$B43+(drdp!G43)*XYM4!$C43+(drdp!J43)*XYM4!$D43))</f>
        <v>0</v>
      </c>
      <c r="K43" s="21">
        <f>SUM(E$3:E42)+H43</f>
        <v>0</v>
      </c>
      <c r="L43" s="21">
        <f>SUM(F$3:F42)+I43</f>
        <v>2.0682151636132815</v>
      </c>
      <c r="M43" s="21">
        <f>SUM(G$3:G42)+J43</f>
        <v>0</v>
      </c>
      <c r="N43" s="19">
        <f t="shared" si="1"/>
        <v>0</v>
      </c>
      <c r="O43" s="19">
        <f t="shared" si="1"/>
        <v>4.2775139629999126</v>
      </c>
      <c r="P43" s="19">
        <f t="shared" si="1"/>
        <v>0</v>
      </c>
      <c r="Q43" s="19">
        <f t="shared" si="2"/>
        <v>0</v>
      </c>
      <c r="R43" s="19">
        <f t="shared" si="3"/>
        <v>0</v>
      </c>
      <c r="S43" s="19">
        <f t="shared" si="4"/>
        <v>0</v>
      </c>
    </row>
    <row r="44" spans="1:19" s="36" customFormat="1" x14ac:dyDescent="0.25">
      <c r="A44" s="26">
        <f>Wellpath!E44</f>
        <v>1230</v>
      </c>
      <c r="B44" s="33">
        <v>0</v>
      </c>
      <c r="C44" s="22">
        <f>ABS(COS(Wellpath!$L44))*SIN(Wellpath!$M44)</f>
        <v>0.96533741037413545</v>
      </c>
      <c r="D44" s="22">
        <f>IF(ABS(Wellpath!$L44)&lt;VerticalInc,"SING",ABS(COS(Wellpath!$L44))*COS(Wellpath!$M44)/SIN(Wellpath!$L44))</f>
        <v>7.4116077299981429</v>
      </c>
      <c r="E44" s="20">
        <f>IF(D44="SING",0,Model!$W$30*((drdp!B44+drdp!K44)*XYM4!$B44+(drdp!E44+drdp!N44)*XYM4!$C44+(drdp!H44+drdp!Q44)*XYM4!$D44))</f>
        <v>-7.9691980939604952E-6</v>
      </c>
      <c r="F44" s="20">
        <f>IF(D44="SING",(Wellpath!K45-Wellpath!K43)/2*Model!$W$30,Model!$W$30*((drdp!C44+drdp!L44)*XYM4!$B44+(drdp!F44+drdp!O44)*XYM4!$C44+(drdp!I44+drdp!R44)*XYM4!$D44))</f>
        <v>5.2298239884954752E-2</v>
      </c>
      <c r="G44" s="20">
        <f>IF(D44="SING",0,Model!$W$30*((drdp!D44+drdp!M44)*XYM4!$B44+(drdp!G44+drdp!P44)*XYM4!$C44+(drdp!J44+drdp!S44)*XYM4!$D44))</f>
        <v>-1.763993267381619E-3</v>
      </c>
      <c r="H44" s="18">
        <f>IF(D44="SING",0,Model!$W$30*((drdp!B44)*XYM4!$B44+(drdp!E44)*XYM4!$C44+(drdp!H44)*XYM4!$D44))</f>
        <v>-3.9845990469802476E-6</v>
      </c>
      <c r="I44" s="18">
        <f>IF(D44="SING",(Wellpath!K44-Wellpath!K43)/2*Model!$W$30,Model!$W$30*((drdp!C44)*XYM4!$B44+(drdp!F44)*XYM4!$C44+(drdp!I44)*XYM4!$D44))</f>
        <v>2.6149119942477376E-2</v>
      </c>
      <c r="J44" s="18">
        <f>IF(D44="SING",0,Model!$W$30*((drdp!D44)*XYM4!$B44+(drdp!G44)*XYM4!$C44+(drdp!J44)*XYM4!$D44))</f>
        <v>-8.8199663369080948E-4</v>
      </c>
      <c r="K44" s="34">
        <f>SUM(E$3:E43)+H44</f>
        <v>-3.9845990469802476E-6</v>
      </c>
      <c r="L44" s="34">
        <f>SUM(F$3:F43)+I44</f>
        <v>2.1205442223356736</v>
      </c>
      <c r="M44" s="34">
        <f>SUM(G$3:G43)+J44</f>
        <v>-8.8199663369080948E-4</v>
      </c>
      <c r="N44" s="35">
        <f t="shared" si="1"/>
        <v>1.5877029565195896E-11</v>
      </c>
      <c r="O44" s="35">
        <f t="shared" si="1"/>
        <v>4.4967077988812072</v>
      </c>
      <c r="P44" s="35">
        <f t="shared" si="1"/>
        <v>7.7791806184191991E-7</v>
      </c>
      <c r="Q44" s="35">
        <f t="shared" si="2"/>
        <v>-8.4495184873981961E-6</v>
      </c>
      <c r="R44" s="35">
        <f t="shared" si="3"/>
        <v>3.514402946044186E-9</v>
      </c>
      <c r="S44" s="35">
        <f t="shared" si="4"/>
        <v>-1.8703128656925596E-3</v>
      </c>
    </row>
    <row r="45" spans="1:19" x14ac:dyDescent="0.25">
      <c r="A45" s="26">
        <f>Wellpath!E45</f>
        <v>1260</v>
      </c>
      <c r="B45" s="22">
        <v>0</v>
      </c>
      <c r="C45" s="22">
        <f>ABS(COS(Wellpath!$L45))*SIN(Wellpath!$M45)</f>
        <v>0.96357287952349036</v>
      </c>
      <c r="D45" s="22">
        <f>IF(ABS(Wellpath!$L45)&lt;VerticalInc,"SING",ABS(COS(Wellpath!$L45))*COS(Wellpath!$M45)/SIN(Wellpath!$L45))</f>
        <v>3.7012847848920205</v>
      </c>
      <c r="E45" s="20">
        <f>IF(D45="SING",0,Model!$W$30*((drdp!B45+drdp!K45)*XYM4!$B45+(drdp!E45+drdp!N45)*XYM4!$C45+(drdp!H45+drdp!Q45)*XYM4!$D45))</f>
        <v>-3.1808833604633446E-5</v>
      </c>
      <c r="F45" s="20">
        <f>IF(D45="SING",(Wellpath!K46-Wellpath!K44)/2*Model!$W$30,Model!$W$30*((drdp!C45+drdp!L45)*XYM4!$B45+(drdp!F45+drdp!O45)*XYM4!$C45+(drdp!I45+drdp!R45)*XYM4!$D45))</f>
        <v>5.2113619346550392E-2</v>
      </c>
      <c r="G45" s="20">
        <f>IF(D45="SING",0,Model!$W$30*((drdp!D45+drdp!M45)*XYM4!$B45+(drdp!G45+drdp!P45)*XYM4!$C45+(drdp!J45+drdp!S45)*XYM4!$D45))</f>
        <v>-3.5193925368805375E-3</v>
      </c>
      <c r="H45" s="18">
        <f>IF(D45="SING",0,Model!$W$30*((drdp!B45)*XYM4!$B45+(drdp!E45)*XYM4!$C45+(drdp!H45)*XYM4!$D45))</f>
        <v>-1.5904416802316723E-5</v>
      </c>
      <c r="I45" s="18">
        <f>IF(D45="SING",(Wellpath!K45-Wellpath!K44)/2*Model!$W$30,Model!$W$30*((drdp!C45)*XYM4!$B45+(drdp!F45)*XYM4!$C45+(drdp!I45)*XYM4!$D45))</f>
        <v>2.6056809673275196E-2</v>
      </c>
      <c r="J45" s="18">
        <f>IF(D45="SING",0,Model!$W$30*((drdp!D45)*XYM4!$B45+(drdp!G45)*XYM4!$C45+(drdp!J45)*XYM4!$D45))</f>
        <v>-1.7596962684402688E-3</v>
      </c>
      <c r="K45" s="21">
        <f>SUM(E$3:E44)+H45</f>
        <v>-2.387361489627722E-5</v>
      </c>
      <c r="L45" s="21">
        <f>SUM(F$3:F44)+I45</f>
        <v>2.1727501519514263</v>
      </c>
      <c r="M45" s="21">
        <f>SUM(G$3:G44)+J45</f>
        <v>-3.5236895358218877E-3</v>
      </c>
      <c r="N45" s="19">
        <f t="shared" si="1"/>
        <v>5.6994948821574959E-10</v>
      </c>
      <c r="O45" s="19">
        <f t="shared" si="1"/>
        <v>4.7208432228049464</v>
      </c>
      <c r="P45" s="19">
        <f t="shared" si="1"/>
        <v>1.241638794486067E-5</v>
      </c>
      <c r="Q45" s="19">
        <f t="shared" si="2"/>
        <v>-5.1871400393516165E-5</v>
      </c>
      <c r="R45" s="19">
        <f t="shared" si="3"/>
        <v>8.4123206992253581E-8</v>
      </c>
      <c r="S45" s="19">
        <f t="shared" si="4"/>
        <v>-7.6560969743866576E-3</v>
      </c>
    </row>
    <row r="46" spans="1:19" x14ac:dyDescent="0.25">
      <c r="A46" s="26">
        <f>Wellpath!E46</f>
        <v>1290</v>
      </c>
      <c r="B46" s="22">
        <v>0</v>
      </c>
      <c r="C46" s="22">
        <f>ABS(COS(Wellpath!$L46))*SIN(Wellpath!$M46)</f>
        <v>0.9606343835461697</v>
      </c>
      <c r="D46" s="22">
        <f>IF(ABS(Wellpath!$L46)&lt;VerticalInc,"SING",ABS(COS(Wellpath!$L46))*COS(Wellpath!$M46)/SIN(Wellpath!$L46))</f>
        <v>2.4624987227992552</v>
      </c>
      <c r="E46" s="20">
        <f>IF(D46="SING",0,Model!$W$30*((drdp!B46+drdp!K46)*XYM4!$B46+(drdp!E46+drdp!N46)*XYM4!$C46+(drdp!H46+drdp!Q46)*XYM4!$D46))</f>
        <v>-7.1315396801521576E-5</v>
      </c>
      <c r="F46" s="20">
        <f>IF(D46="SING",(Wellpath!K47-Wellpath!K45)/2*Model!$W$30,Model!$W$30*((drdp!C46+drdp!L46)*XYM4!$B46+(drdp!F46+drdp!O46)*XYM4!$C46+(drdp!I46+drdp!R46)*XYM4!$D46))</f>
        <v>5.1806891987827536E-2</v>
      </c>
      <c r="G46" s="20">
        <f>IF(D46="SING",0,Model!$W$30*((drdp!D46+drdp!M46)*XYM4!$B46+(drdp!G46+drdp!P46)*XYM4!$C46+(drdp!J46+drdp!S46)*XYM4!$D46))</f>
        <v>-5.2576456797078742E-3</v>
      </c>
      <c r="H46" s="18">
        <f>IF(D46="SING",0,Model!$W$30*((drdp!B46)*XYM4!$B46+(drdp!E46)*XYM4!$C46+(drdp!H46)*XYM4!$D46))</f>
        <v>-3.5657698400760788E-5</v>
      </c>
      <c r="I46" s="18">
        <f>IF(D46="SING",(Wellpath!K46-Wellpath!K45)/2*Model!$W$30,Model!$W$30*((drdp!C46)*XYM4!$B46+(drdp!F46)*XYM4!$C46+(drdp!I46)*XYM4!$D46))</f>
        <v>2.5903445993913768E-2</v>
      </c>
      <c r="J46" s="18">
        <f>IF(D46="SING",0,Model!$W$30*((drdp!D46)*XYM4!$B46+(drdp!G46)*XYM4!$C46+(drdp!J46)*XYM4!$D46))</f>
        <v>-2.6288228398539371E-3</v>
      </c>
      <c r="K46" s="21">
        <f>SUM(E$3:E45)+H46</f>
        <v>-7.5435730099354724E-5</v>
      </c>
      <c r="L46" s="21">
        <f>SUM(F$3:F45)+I46</f>
        <v>2.2247104076186153</v>
      </c>
      <c r="M46" s="21">
        <f>SUM(G$3:G45)+J46</f>
        <v>-7.9122086441160942E-3</v>
      </c>
      <c r="N46" s="19">
        <f t="shared" si="1"/>
        <v>5.6905493756226926E-9</v>
      </c>
      <c r="O46" s="19">
        <f t="shared" si="1"/>
        <v>4.9493363977665856</v>
      </c>
      <c r="P46" s="19">
        <f t="shared" si="1"/>
        <v>6.2603045628025443E-5</v>
      </c>
      <c r="Q46" s="19">
        <f t="shared" si="2"/>
        <v>-1.6782265385834329E-4</v>
      </c>
      <c r="R46" s="19">
        <f t="shared" si="3"/>
        <v>5.9686323576732312E-7</v>
      </c>
      <c r="S46" s="19">
        <f t="shared" si="4"/>
        <v>-1.7602372917815048E-2</v>
      </c>
    </row>
    <row r="47" spans="1:19" x14ac:dyDescent="0.25">
      <c r="A47" s="26">
        <f>Wellpath!E47</f>
        <v>1320</v>
      </c>
      <c r="B47" s="22">
        <v>0</v>
      </c>
      <c r="C47" s="22">
        <f>ABS(COS(Wellpath!$L47))*SIN(Wellpath!$M47)</f>
        <v>0.95652550254688129</v>
      </c>
      <c r="D47" s="22">
        <f>IF(ABS(Wellpath!$L47)&lt;VerticalInc,"SING",ABS(COS(Wellpath!$L47))*COS(Wellpath!$M47)/SIN(Wellpath!$L47))</f>
        <v>1.8415931970988693</v>
      </c>
      <c r="E47" s="20">
        <f>IF(D47="SING",0,Model!$W$30*((drdp!B47+drdp!K47)*XYM4!$B47+(drdp!E47+drdp!N47)*XYM4!$C47+(drdp!H47+drdp!Q47)*XYM4!$D47))</f>
        <v>-1.261509249151206E-4</v>
      </c>
      <c r="F47" s="20">
        <f>IF(D47="SING",(Wellpath!K48-Wellpath!K46)/2*Model!$W$30,Model!$W$30*((drdp!C47+drdp!L47)*XYM4!$B47+(drdp!F47+drdp!O47)*XYM4!$C47+(drdp!I47+drdp!R47)*XYM4!$D47))</f>
        <v>5.1379513169512794E-2</v>
      </c>
      <c r="G47" s="20">
        <f>IF(D47="SING",0,Model!$W$30*((drdp!D47+drdp!M47)*XYM4!$B47+(drdp!G47+drdp!P47)*XYM4!$C47+(drdp!J47+drdp!S47)*XYM4!$D47))</f>
        <v>-6.9702841012803706E-3</v>
      </c>
      <c r="H47" s="18">
        <f>IF(D47="SING",0,Model!$W$30*((drdp!B47)*XYM4!$B47+(drdp!E47)*XYM4!$C47+(drdp!H47)*XYM4!$D47))</f>
        <v>-6.3075462457560299E-5</v>
      </c>
      <c r="I47" s="18">
        <f>IF(D47="SING",(Wellpath!K47-Wellpath!K46)/2*Model!$W$30,Model!$W$30*((drdp!C47)*XYM4!$B47+(drdp!F47)*XYM4!$C47+(drdp!I47)*XYM4!$D47))</f>
        <v>2.5689756584756397E-2</v>
      </c>
      <c r="J47" s="18">
        <f>IF(D47="SING",0,Model!$W$30*((drdp!D47)*XYM4!$B47+(drdp!G47)*XYM4!$C47+(drdp!J47)*XYM4!$D47))</f>
        <v>-3.4851420506401853E-3</v>
      </c>
      <c r="K47" s="21">
        <f>SUM(E$3:E46)+H47</f>
        <v>-1.7416889095767582E-4</v>
      </c>
      <c r="L47" s="21">
        <f>SUM(F$3:F46)+I47</f>
        <v>2.2763036101972856</v>
      </c>
      <c r="M47" s="21">
        <f>SUM(G$3:G46)+J47</f>
        <v>-1.4026173534610215E-2</v>
      </c>
      <c r="N47" s="19">
        <f t="shared" si="1"/>
        <v>3.033480257742677E-8</v>
      </c>
      <c r="O47" s="19">
        <f t="shared" si="1"/>
        <v>5.1815581257971957</v>
      </c>
      <c r="P47" s="19">
        <f t="shared" si="1"/>
        <v>1.96733544023E-4</v>
      </c>
      <c r="Q47" s="19">
        <f t="shared" si="2"/>
        <v>-3.9646127527101483E-4</v>
      </c>
      <c r="R47" s="19">
        <f t="shared" si="3"/>
        <v>2.4429230889029649E-6</v>
      </c>
      <c r="S47" s="19">
        <f t="shared" si="4"/>
        <v>-3.1927829454086856E-2</v>
      </c>
    </row>
    <row r="48" spans="1:19" x14ac:dyDescent="0.25">
      <c r="A48" s="26">
        <f>Wellpath!E48</f>
        <v>1350</v>
      </c>
      <c r="B48" s="22">
        <v>0</v>
      </c>
      <c r="C48" s="22">
        <f>ABS(COS(Wellpath!$L48))*SIN(Wellpath!$M48)</f>
        <v>0.95125124256419769</v>
      </c>
      <c r="D48" s="22">
        <f>IF(ABS(Wellpath!$L48)&lt;VerticalInc,"SING",ABS(COS(Wellpath!$L48))*COS(Wellpath!$M48)/SIN(Wellpath!$L48))</f>
        <v>1.467835745060742</v>
      </c>
      <c r="E48" s="20">
        <f>IF(D48="SING",0,Model!$W$30*((drdp!B48+drdp!K48)*XYM4!$B48+(drdp!E48+drdp!N48)*XYM4!$C48+(drdp!H48+drdp!Q48)*XYM4!$D48))</f>
        <v>-1.958448259156368E-4</v>
      </c>
      <c r="F48" s="20">
        <f>IF(D48="SING",(Wellpath!K49-Wellpath!K47)/2*Model!$W$30,Model!$W$30*((drdp!C48+drdp!L48)*XYM4!$B48+(drdp!F48+drdp!O48)*XYM4!$C48+(drdp!I48+drdp!R48)*XYM4!$D48))</f>
        <v>5.0833510526973769E-2</v>
      </c>
      <c r="G48" s="20">
        <f>IF(D48="SING",0,Model!$W$30*((drdp!D48+drdp!M48)*XYM4!$B48+(drdp!G48+drdp!P48)*XYM4!$C48+(drdp!J48+drdp!S48)*XYM4!$D48))</f>
        <v>-8.6489639993619343E-3</v>
      </c>
      <c r="H48" s="18">
        <f>IF(D48="SING",0,Model!$W$30*((drdp!B48)*XYM4!$B48+(drdp!E48)*XYM4!$C48+(drdp!H48)*XYM4!$D48))</f>
        <v>-9.7922412957818401E-5</v>
      </c>
      <c r="I48" s="18">
        <f>IF(D48="SING",(Wellpath!K48-Wellpath!K47)/2*Model!$W$30,Model!$W$30*((drdp!C48)*XYM4!$B48+(drdp!F48)*XYM4!$C48+(drdp!I48)*XYM4!$D48))</f>
        <v>2.5416755263486884E-2</v>
      </c>
      <c r="J48" s="18">
        <f>IF(D48="SING",0,Model!$W$30*((drdp!D48)*XYM4!$B48+(drdp!G48)*XYM4!$C48+(drdp!J48)*XYM4!$D48))</f>
        <v>-4.3244819996809672E-3</v>
      </c>
      <c r="K48" s="21">
        <f>SUM(E$3:E47)+H48</f>
        <v>-3.351667663730545E-4</v>
      </c>
      <c r="L48" s="21">
        <f>SUM(F$3:F47)+I48</f>
        <v>2.3274101220455288</v>
      </c>
      <c r="M48" s="21">
        <f>SUM(G$3:G47)+J48</f>
        <v>-2.1835797584931368E-2</v>
      </c>
      <c r="N48" s="19">
        <f t="shared" si="1"/>
        <v>1.123367612809697E-7</v>
      </c>
      <c r="O48" s="19">
        <f t="shared" si="1"/>
        <v>5.4168378761999829</v>
      </c>
      <c r="P48" s="19">
        <f t="shared" si="1"/>
        <v>4.7680205617009453E-4</v>
      </c>
      <c r="Q48" s="19">
        <f t="shared" si="2"/>
        <v>-7.8007052462991601E-4</v>
      </c>
      <c r="R48" s="19">
        <f t="shared" si="3"/>
        <v>7.3186336677179993E-6</v>
      </c>
      <c r="S48" s="19">
        <f t="shared" si="4"/>
        <v>-5.0820856322106575E-2</v>
      </c>
    </row>
    <row r="49" spans="1:19" x14ac:dyDescent="0.25">
      <c r="A49" s="26">
        <f>Wellpath!E49</f>
        <v>1380</v>
      </c>
      <c r="B49" s="22">
        <v>0</v>
      </c>
      <c r="C49" s="22">
        <f>ABS(COS(Wellpath!$L49))*SIN(Wellpath!$M49)</f>
        <v>0.94481802947147098</v>
      </c>
      <c r="D49" s="22">
        <f>IF(ABS(Wellpath!$L49)&lt;VerticalInc,"SING",ABS(COS(Wellpath!$L49))*COS(Wellpath!$M49)/SIN(Wellpath!$L49))</f>
        <v>1.2176478724957811</v>
      </c>
      <c r="E49" s="20">
        <f>IF(D49="SING",0,Model!$W$30*((drdp!B49+drdp!K49)*XYM4!$B49+(drdp!E49+drdp!N49)*XYM4!$C49+(drdp!H49+drdp!Q49)*XYM4!$D49))</f>
        <v>-2.797964190489537E-4</v>
      </c>
      <c r="F49" s="20">
        <f>IF(D49="SING",(Wellpath!K50-Wellpath!K48)/2*Model!$W$30,Model!$W$30*((drdp!C49+drdp!L49)*XYM4!$B49+(drdp!F49+drdp!O49)*XYM4!$C49+(drdp!I49+drdp!R49)*XYM4!$D49))</f>
        <v>5.0171474158196908E-2</v>
      </c>
      <c r="G49" s="20">
        <f>IF(D49="SING",0,Model!$W$30*((drdp!D49+drdp!M49)*XYM4!$B49+(drdp!G49+drdp!P49)*XYM4!$C49+(drdp!J49+drdp!S49)*XYM4!$D49))</f>
        <v>-1.0285507014229435E-2</v>
      </c>
      <c r="H49" s="18">
        <f>IF(D49="SING",0,Model!$W$30*((drdp!B49)*XYM4!$B49+(drdp!E49)*XYM4!$C49+(drdp!H49)*XYM4!$D49))</f>
        <v>-1.3989820952447685E-4</v>
      </c>
      <c r="I49" s="18">
        <f>IF(D49="SING",(Wellpath!K49-Wellpath!K48)/2*Model!$W$30,Model!$W$30*((drdp!C49)*XYM4!$B49+(drdp!F49)*XYM4!$C49+(drdp!I49)*XYM4!$D49))</f>
        <v>2.5085737079098454E-2</v>
      </c>
      <c r="J49" s="18">
        <f>IF(D49="SING",0,Model!$W$30*((drdp!D49)*XYM4!$B49+(drdp!G49)*XYM4!$C49+(drdp!J49)*XYM4!$D49))</f>
        <v>-5.1427535071147173E-3</v>
      </c>
      <c r="K49" s="21">
        <f>SUM(E$3:E48)+H49</f>
        <v>-5.7298738885534978E-4</v>
      </c>
      <c r="L49" s="21">
        <f>SUM(F$3:F48)+I49</f>
        <v>2.3779126143881144</v>
      </c>
      <c r="M49" s="21">
        <f>SUM(G$3:G48)+J49</f>
        <v>-3.1303033091727051E-2</v>
      </c>
      <c r="N49" s="19">
        <f t="shared" si="1"/>
        <v>3.2831454778727184E-7</v>
      </c>
      <c r="O49" s="19">
        <f t="shared" si="1"/>
        <v>5.6544684016661169</v>
      </c>
      <c r="P49" s="19">
        <f t="shared" si="1"/>
        <v>9.7987988074175873E-4</v>
      </c>
      <c r="Q49" s="19">
        <f t="shared" si="2"/>
        <v>-1.3625139398444439E-3</v>
      </c>
      <c r="R49" s="19">
        <f t="shared" si="3"/>
        <v>1.7936243194481289E-5</v>
      </c>
      <c r="S49" s="19">
        <f t="shared" si="4"/>
        <v>-7.4435877257426328E-2</v>
      </c>
    </row>
    <row r="50" spans="1:19" x14ac:dyDescent="0.25">
      <c r="A50" s="26">
        <f>Wellpath!E50</f>
        <v>1410</v>
      </c>
      <c r="B50" s="22">
        <v>0</v>
      </c>
      <c r="C50" s="22">
        <f>ABS(COS(Wellpath!$L50))*SIN(Wellpath!$M50)</f>
        <v>0.93723370114789351</v>
      </c>
      <c r="D50" s="22">
        <f>IF(ABS(Wellpath!$L50)&lt;VerticalInc,"SING",ABS(COS(Wellpath!$L50))*COS(Wellpath!$M50)/SIN(Wellpath!$L50))</f>
        <v>1.0380664913331441</v>
      </c>
      <c r="E50" s="20">
        <f>IF(D50="SING",0,Model!$W$30*((drdp!B50+drdp!K50)*XYM4!$B50+(drdp!E50+drdp!N50)*XYM4!$C50+(drdp!H50+drdp!Q50)*XYM4!$D50))</f>
        <v>-3.7727817945061999E-4</v>
      </c>
      <c r="F50" s="20">
        <f>IF(D50="SING",(Wellpath!K51-Wellpath!K49)/2*Model!$W$30,Model!$W$30*((drdp!C50+drdp!L50)*XYM4!$B50+(drdp!F50+drdp!O50)*XYM4!$C50+(drdp!I50+drdp!R50)*XYM4!$D50))</f>
        <v>4.9396544090340597E-2</v>
      </c>
      <c r="G50" s="20">
        <f>IF(D50="SING",0,Model!$W$30*((drdp!D50+drdp!M50)*XYM4!$B50+(drdp!G50+drdp!P50)*XYM4!$C50+(drdp!J50+drdp!S50)*XYM4!$D50))</f>
        <v>-1.1871940072819153E-2</v>
      </c>
      <c r="H50" s="18">
        <f>IF(D50="SING",0,Model!$W$30*((drdp!B50)*XYM4!$B50+(drdp!E50)*XYM4!$C50+(drdp!H50)*XYM4!$D50))</f>
        <v>-1.8863908972530999E-4</v>
      </c>
      <c r="I50" s="18">
        <f>IF(D50="SING",(Wellpath!K50-Wellpath!K49)/2*Model!$W$30,Model!$W$30*((drdp!C50)*XYM4!$B50+(drdp!F50)*XYM4!$C50+(drdp!I50)*XYM4!$D50))</f>
        <v>2.4698272045170298E-2</v>
      </c>
      <c r="J50" s="18">
        <f>IF(D50="SING",0,Model!$W$30*((drdp!D50)*XYM4!$B50+(drdp!G50)*XYM4!$C50+(drdp!J50)*XYM4!$D50))</f>
        <v>-5.9359700364095764E-3</v>
      </c>
      <c r="K50" s="21">
        <f>SUM(E$3:E49)+H50</f>
        <v>-9.0152468810513657E-4</v>
      </c>
      <c r="L50" s="21">
        <f>SUM(F$3:F49)+I50</f>
        <v>2.4276966235123831</v>
      </c>
      <c r="M50" s="21">
        <f>SUM(G$3:G49)+J50</f>
        <v>-4.2381756635251344E-2</v>
      </c>
      <c r="N50" s="19">
        <f t="shared" si="1"/>
        <v>8.1274676326306374E-7</v>
      </c>
      <c r="O50" s="19">
        <f t="shared" si="1"/>
        <v>5.8937108958134257</v>
      </c>
      <c r="P50" s="19">
        <f t="shared" si="1"/>
        <v>1.7962132954896714E-3</v>
      </c>
      <c r="Q50" s="19">
        <f t="shared" si="2"/>
        <v>-2.1886284413258944E-3</v>
      </c>
      <c r="R50" s="19">
        <f t="shared" si="3"/>
        <v>3.8208199931942771E-5</v>
      </c>
      <c r="S50" s="19">
        <f t="shared" si="4"/>
        <v>-0.10289004748192322</v>
      </c>
    </row>
    <row r="51" spans="1:19" x14ac:dyDescent="0.25">
      <c r="A51" s="26">
        <f>Wellpath!E51</f>
        <v>1440</v>
      </c>
      <c r="B51" s="22">
        <v>0</v>
      </c>
      <c r="C51" s="22">
        <f>ABS(COS(Wellpath!$L51))*SIN(Wellpath!$M51)</f>
        <v>0.9285074979292518</v>
      </c>
      <c r="D51" s="22">
        <f>IF(ABS(Wellpath!$L51)&lt;VerticalInc,"SING",ABS(COS(Wellpath!$L51))*COS(Wellpath!$M51)/SIN(Wellpath!$L51))</f>
        <v>0.90260927623164255</v>
      </c>
      <c r="E51" s="20">
        <f>IF(D51="SING",0,Model!$W$30*((drdp!B51+drdp!K51)*XYM4!$B51+(drdp!E51+drdp!N51)*XYM4!$C51+(drdp!H51+drdp!Q51)*XYM4!$D51))</f>
        <v>-4.8743967064280078E-4</v>
      </c>
      <c r="F51" s="20">
        <f>IF(D51="SING",(Wellpath!K52-Wellpath!K50)/2*Model!$W$30,Model!$W$30*((drdp!C51+drdp!L51)*XYM4!$B51+(drdp!F51+drdp!O51)*XYM4!$C51+(drdp!I51+drdp!R51)*XYM4!$D51))</f>
        <v>4.8512395085821232E-2</v>
      </c>
      <c r="G51" s="20">
        <f>IF(D51="SING",0,Model!$W$30*((drdp!D51+drdp!M51)*XYM4!$B51+(drdp!G51+drdp!P51)*XYM4!$C51+(drdp!J51+drdp!S51)*XYM4!$D51))</f>
        <v>-1.3400534232737338E-2</v>
      </c>
      <c r="H51" s="18">
        <f>IF(D51="SING",0,Model!$W$30*((drdp!B51)*XYM4!$B51+(drdp!E51)*XYM4!$C51+(drdp!H51)*XYM4!$D51))</f>
        <v>-2.4371983532140039E-4</v>
      </c>
      <c r="I51" s="18">
        <f>IF(D51="SING",(Wellpath!K51-Wellpath!K50)/2*Model!$W$30,Model!$W$30*((drdp!C51)*XYM4!$B51+(drdp!F51)*XYM4!$C51+(drdp!I51)*XYM4!$D51))</f>
        <v>2.4256197542910616E-2</v>
      </c>
      <c r="J51" s="18">
        <f>IF(D51="SING",0,Model!$W$30*((drdp!D51)*XYM4!$B51+(drdp!G51)*XYM4!$C51+(drdp!J51)*XYM4!$D51))</f>
        <v>-6.7002671163686692E-3</v>
      </c>
      <c r="K51" s="21">
        <f>SUM(E$3:E50)+H51</f>
        <v>-1.3338836131518471E-3</v>
      </c>
      <c r="L51" s="21">
        <f>SUM(F$3:F50)+I51</f>
        <v>2.4766510931004642</v>
      </c>
      <c r="M51" s="21">
        <f>SUM(G$3:G50)+J51</f>
        <v>-5.5017993788029587E-2</v>
      </c>
      <c r="N51" s="19">
        <f t="shared" si="1"/>
        <v>1.7792454934350266E-6</v>
      </c>
      <c r="O51" s="19">
        <f t="shared" si="1"/>
        <v>6.1338006369557236</v>
      </c>
      <c r="P51" s="19">
        <f t="shared" si="1"/>
        <v>3.0269796404596623E-3</v>
      </c>
      <c r="Q51" s="19">
        <f t="shared" si="2"/>
        <v>-3.3035643085813186E-3</v>
      </c>
      <c r="R51" s="19">
        <f t="shared" si="3"/>
        <v>7.3387600342342781E-5</v>
      </c>
      <c r="S51" s="19">
        <f t="shared" si="4"/>
        <v>-0.13626037445531802</v>
      </c>
    </row>
    <row r="52" spans="1:19" x14ac:dyDescent="0.25">
      <c r="A52" s="26">
        <f>Wellpath!E52</f>
        <v>1470</v>
      </c>
      <c r="B52" s="22">
        <v>0</v>
      </c>
      <c r="C52" s="22">
        <f>ABS(COS(Wellpath!$L52))*SIN(Wellpath!$M52)</f>
        <v>0.91865005134999889</v>
      </c>
      <c r="D52" s="22">
        <f>IF(ABS(Wellpath!$L52)&lt;VerticalInc,"SING",ABS(COS(Wellpath!$L52))*COS(Wellpath!$M52)/SIN(Wellpath!$L52))</f>
        <v>0.79656311421944748</v>
      </c>
      <c r="E52" s="20">
        <f>IF(D52="SING",0,Model!$W$30*((drdp!B52+drdp!K52)*XYM4!$B52+(drdp!E52+drdp!N52)*XYM4!$C52+(drdp!H52+drdp!Q52)*XYM4!$D52))</f>
        <v>-6.093121452826868E-4</v>
      </c>
      <c r="F52" s="20">
        <f>IF(D52="SING",(Wellpath!K53-Wellpath!K51)/2*Model!$W$30,Model!$W$30*((drdp!C52+drdp!L52)*XYM4!$B52+(drdp!F52+drdp!O52)*XYM4!$C52+(drdp!I52+drdp!R52)*XYM4!$D52))</f>
        <v>4.7523218861828823E-2</v>
      </c>
      <c r="G52" s="20">
        <f>IF(D52="SING",0,Model!$W$30*((drdp!D52+drdp!M52)*XYM4!$B52+(drdp!G52+drdp!P52)*XYM4!$C52+(drdp!J52+drdp!S52)*XYM4!$D52))</f>
        <v>-1.486384233689062E-2</v>
      </c>
      <c r="H52" s="18">
        <f>IF(D52="SING",0,Model!$W$30*((drdp!B52)*XYM4!$B52+(drdp!E52)*XYM4!$C52+(drdp!H52)*XYM4!$D52))</f>
        <v>-3.046560726413434E-4</v>
      </c>
      <c r="I52" s="18">
        <f>IF(D52="SING",(Wellpath!K52-Wellpath!K51)/2*Model!$W$30,Model!$W$30*((drdp!C52)*XYM4!$B52+(drdp!F52)*XYM4!$C52+(drdp!I52)*XYM4!$D52))</f>
        <v>2.3761609430914411E-2</v>
      </c>
      <c r="J52" s="18">
        <f>IF(D52="SING",0,Model!$W$30*((drdp!D52)*XYM4!$B52+(drdp!G52)*XYM4!$C52+(drdp!J52)*XYM4!$D52))</f>
        <v>-7.43192116844531E-3</v>
      </c>
      <c r="K52" s="21">
        <f>SUM(E$3:E51)+H52</f>
        <v>-1.8822595211145908E-3</v>
      </c>
      <c r="L52" s="21">
        <f>SUM(F$3:F51)+I52</f>
        <v>2.524668900074289</v>
      </c>
      <c r="M52" s="21">
        <f>SUM(G$3:G51)+J52</f>
        <v>-6.9150182072843569E-2</v>
      </c>
      <c r="N52" s="19">
        <f t="shared" si="1"/>
        <v>3.5429009048265287E-6</v>
      </c>
      <c r="O52" s="19">
        <f t="shared" si="1"/>
        <v>6.3739530550023202</v>
      </c>
      <c r="P52" s="19">
        <f t="shared" si="1"/>
        <v>4.781747680707416E-3</v>
      </c>
      <c r="Q52" s="19">
        <f t="shared" si="2"/>
        <v>-4.752082074826732E-3</v>
      </c>
      <c r="R52" s="19">
        <f t="shared" si="3"/>
        <v>1.3015858859341729E-4</v>
      </c>
      <c r="S52" s="19">
        <f t="shared" si="4"/>
        <v>-0.1745813141137828</v>
      </c>
    </row>
    <row r="53" spans="1:19" x14ac:dyDescent="0.25">
      <c r="A53" s="26">
        <f>Wellpath!E53</f>
        <v>1500</v>
      </c>
      <c r="B53" s="22">
        <v>0</v>
      </c>
      <c r="C53" s="22">
        <f>ABS(COS(Wellpath!$L53))*SIN(Wellpath!$M53)</f>
        <v>0.90767337119036873</v>
      </c>
      <c r="D53" s="22">
        <f>IF(ABS(Wellpath!$L53)&lt;VerticalInc,"SING",ABS(COS(Wellpath!$L53))*COS(Wellpath!$M53)/SIN(Wellpath!$L53))</f>
        <v>0.71109948214398322</v>
      </c>
      <c r="E53" s="20">
        <f>IF(D53="SING",0,Model!$W$30*((drdp!B53+drdp!K53)*XYM4!$B53+(drdp!E53+drdp!N53)*XYM4!$C53+(drdp!H53+drdp!Q53)*XYM4!$D53))</f>
        <v>-7.4181379119049747E-4</v>
      </c>
      <c r="F53" s="20">
        <f>IF(D53="SING",(Wellpath!K54-Wellpath!K52)/2*Model!$W$30,Model!$W$30*((drdp!C53+drdp!L53)*XYM4!$B53+(drdp!F53+drdp!O53)*XYM4!$C53+(drdp!I53+drdp!R53)*XYM4!$D53))</f>
        <v>4.6433703809747595E-2</v>
      </c>
      <c r="G53" s="20">
        <f>IF(D53="SING",0,Model!$W$30*((drdp!D53+drdp!M53)*XYM4!$B53+(drdp!G53+drdp!P53)*XYM4!$C53+(drdp!J53+drdp!S53)*XYM4!$D53))</f>
        <v>-1.625473529528678E-2</v>
      </c>
      <c r="H53" s="18">
        <f>IF(D53="SING",0,Model!$W$30*((drdp!B53)*XYM4!$B53+(drdp!E53)*XYM4!$C53+(drdp!H53)*XYM4!$D53))</f>
        <v>-3.7090689559524874E-4</v>
      </c>
      <c r="I53" s="18">
        <f>IF(D53="SING",(Wellpath!K53-Wellpath!K52)/2*Model!$W$30,Model!$W$30*((drdp!C53)*XYM4!$B53+(drdp!F53)*XYM4!$C53+(drdp!I53)*XYM4!$D53))</f>
        <v>2.3216851904873798E-2</v>
      </c>
      <c r="J53" s="18">
        <f>IF(D53="SING",0,Model!$W$30*((drdp!D53)*XYM4!$B53+(drdp!G53)*XYM4!$C53+(drdp!J53)*XYM4!$D53))</f>
        <v>-8.1273676476433902E-3</v>
      </c>
      <c r="K53" s="21">
        <f>SUM(E$3:E52)+H53</f>
        <v>-2.5578224893511832E-3</v>
      </c>
      <c r="L53" s="21">
        <f>SUM(F$3:F52)+I53</f>
        <v>2.571647361410077</v>
      </c>
      <c r="M53" s="21">
        <f>SUM(G$3:G52)+J53</f>
        <v>-8.470947088893227E-2</v>
      </c>
      <c r="N53" s="19">
        <f t="shared" si="1"/>
        <v>6.542455887030684E-6</v>
      </c>
      <c r="O53" s="19">
        <f t="shared" si="1"/>
        <v>6.6133701514474108</v>
      </c>
      <c r="P53" s="19">
        <f t="shared" si="1"/>
        <v>7.1756944582828637E-3</v>
      </c>
      <c r="Q53" s="19">
        <f t="shared" si="2"/>
        <v>-6.5778174556953249E-3</v>
      </c>
      <c r="R53" s="19">
        <f t="shared" si="3"/>
        <v>2.1667178970075033E-4</v>
      </c>
      <c r="S53" s="19">
        <f t="shared" si="4"/>
        <v>-0.21784288729796641</v>
      </c>
    </row>
    <row r="54" spans="1:19" x14ac:dyDescent="0.25">
      <c r="A54" s="26">
        <f>Wellpath!E54</f>
        <v>1530</v>
      </c>
      <c r="B54" s="22">
        <v>0</v>
      </c>
      <c r="C54" s="22">
        <f>ABS(COS(Wellpath!$L54))*SIN(Wellpath!$M54)</f>
        <v>0.89559083084430746</v>
      </c>
      <c r="D54" s="22">
        <f>IF(ABS(Wellpath!$L54)&lt;VerticalInc,"SING",ABS(COS(Wellpath!$L54))*COS(Wellpath!$M54)/SIN(Wellpath!$L54))</f>
        <v>0.64059961594700843</v>
      </c>
      <c r="E54" s="20">
        <f>IF(D54="SING",0,Model!$W$30*((drdp!B54+drdp!K54)*XYM4!$B54+(drdp!E54+drdp!N54)*XYM4!$C54+(drdp!H54+drdp!Q54)*XYM4!$D54))</f>
        <v>-8.8375559645775879E-4</v>
      </c>
      <c r="F54" s="20">
        <f>IF(D54="SING",(Wellpath!K55-Wellpath!K53)/2*Model!$W$30,Model!$W$30*((drdp!C54+drdp!L54)*XYM4!$B54+(drdp!F54+drdp!O54)*XYM4!$C54+(drdp!I54+drdp!R54)*XYM4!$D54))</f>
        <v>4.5249012313114408E-2</v>
      </c>
      <c r="G54" s="20">
        <f>IF(D54="SING",0,Model!$W$30*((drdp!D54+drdp!M54)*XYM4!$B54+(drdp!G54+drdp!P54)*XYM4!$C54+(drdp!J54+drdp!S54)*XYM4!$D54))</f>
        <v>-1.7566436817244579E-2</v>
      </c>
      <c r="H54" s="18">
        <f>IF(D54="SING",0,Model!$W$30*((drdp!B54)*XYM4!$B54+(drdp!E54)*XYM4!$C54+(drdp!H54)*XYM4!$D54))</f>
        <v>-4.418777982288794E-4</v>
      </c>
      <c r="I54" s="18">
        <f>IF(D54="SING",(Wellpath!K54-Wellpath!K53)/2*Model!$W$30,Model!$W$30*((drdp!C54)*XYM4!$B54+(drdp!F54)*XYM4!$C54+(drdp!I54)*XYM4!$D54))</f>
        <v>2.2624506156557204E-2</v>
      </c>
      <c r="J54" s="18">
        <f>IF(D54="SING",0,Model!$W$30*((drdp!D54)*XYM4!$B54+(drdp!G54)*XYM4!$C54+(drdp!J54)*XYM4!$D54))</f>
        <v>-8.7832184086222894E-3</v>
      </c>
      <c r="K54" s="21">
        <f>SUM(E$3:E53)+H54</f>
        <v>-3.3706071831753116E-3</v>
      </c>
      <c r="L54" s="21">
        <f>SUM(F$3:F53)+I54</f>
        <v>2.617488719471508</v>
      </c>
      <c r="M54" s="21">
        <f>SUM(G$3:G53)+J54</f>
        <v>-0.10162005694519793</v>
      </c>
      <c r="N54" s="19">
        <f t="shared" si="1"/>
        <v>1.1360992783273008E-5</v>
      </c>
      <c r="O54" s="19">
        <f t="shared" si="1"/>
        <v>6.8512471965605943</v>
      </c>
      <c r="P54" s="19">
        <f t="shared" si="1"/>
        <v>1.0326635973545271E-2</v>
      </c>
      <c r="Q54" s="19">
        <f t="shared" si="2"/>
        <v>-8.8225262797310133E-3</v>
      </c>
      <c r="R54" s="19">
        <f t="shared" si="3"/>
        <v>3.4252129389416837E-4</v>
      </c>
      <c r="S54" s="19">
        <f t="shared" si="4"/>
        <v>-0.26598935272610785</v>
      </c>
    </row>
    <row r="55" spans="1:19" x14ac:dyDescent="0.25">
      <c r="A55" s="26">
        <f>Wellpath!E55</f>
        <v>1560</v>
      </c>
      <c r="B55" s="22">
        <v>0</v>
      </c>
      <c r="C55" s="22">
        <f>ABS(COS(Wellpath!$L55))*SIN(Wellpath!$M55)</f>
        <v>0.88241715102605434</v>
      </c>
      <c r="D55" s="22">
        <f>IF(ABS(Wellpath!$L55)&lt;VerticalInc,"SING",ABS(COS(Wellpath!$L55))*COS(Wellpath!$M55)/SIN(Wellpath!$L55))</f>
        <v>0.5813170930870355</v>
      </c>
      <c r="E55" s="20">
        <f>IF(D55="SING",0,Model!$W$30*((drdp!B55+drdp!K55)*XYM4!$B55+(drdp!E55+drdp!N55)*XYM4!$C55+(drdp!H55+drdp!Q55)*XYM4!$D55))</f>
        <v>-1.0338478043370304E-3</v>
      </c>
      <c r="F55" s="20">
        <f>IF(D55="SING",(Wellpath!K56-Wellpath!K54)/2*Model!$W$30,Model!$W$30*((drdp!C55+drdp!L55)*XYM4!$B55+(drdp!F55+drdp!O55)*XYM4!$C55+(drdp!I55+drdp!R55)*XYM4!$D55))</f>
        <v>4.3974755774426014E-2</v>
      </c>
      <c r="G55" s="20">
        <f>IF(D55="SING",0,Model!$W$30*((drdp!D55+drdp!M55)*XYM4!$B55+(drdp!G55+drdp!P55)*XYM4!$C55+(drdp!J55+drdp!S55)*XYM4!$D55))</f>
        <v>-1.8792556424800818E-2</v>
      </c>
      <c r="H55" s="18">
        <f>IF(D55="SING",0,Model!$W$30*((drdp!B55)*XYM4!$B55+(drdp!E55)*XYM4!$C55+(drdp!H55)*XYM4!$D55))</f>
        <v>-5.1692390216851521E-4</v>
      </c>
      <c r="I55" s="18">
        <f>IF(D55="SING",(Wellpath!K55-Wellpath!K54)/2*Model!$W$30,Model!$W$30*((drdp!C55)*XYM4!$B55+(drdp!F55)*XYM4!$C55+(drdp!I55)*XYM4!$D55))</f>
        <v>2.1987377887213007E-2</v>
      </c>
      <c r="J55" s="18">
        <f>IF(D55="SING",0,Model!$W$30*((drdp!D55)*XYM4!$B55+(drdp!G55)*XYM4!$C55+(drdp!J55)*XYM4!$D55))</f>
        <v>-9.396278212400409E-3</v>
      </c>
      <c r="K55" s="21">
        <f>SUM(E$3:E54)+H55</f>
        <v>-4.3294088835727062E-3</v>
      </c>
      <c r="L55" s="21">
        <f>SUM(F$3:F54)+I55</f>
        <v>2.6621006035152783</v>
      </c>
      <c r="M55" s="21">
        <f>SUM(G$3:G54)+J55</f>
        <v>-0.11979955356622064</v>
      </c>
      <c r="N55" s="19">
        <f t="shared" si="1"/>
        <v>1.8743781281158265E-5</v>
      </c>
      <c r="O55" s="19">
        <f t="shared" si="1"/>
        <v>7.0867796232364091</v>
      </c>
      <c r="P55" s="19">
        <f t="shared" si="1"/>
        <v>1.4351933034665769E-2</v>
      </c>
      <c r="Q55" s="19">
        <f t="shared" si="2"/>
        <v>-1.1525322001823308E-2</v>
      </c>
      <c r="R55" s="19">
        <f t="shared" si="3"/>
        <v>5.1866125145763988E-4</v>
      </c>
      <c r="S55" s="19">
        <f t="shared" si="4"/>
        <v>-0.3189184638494969</v>
      </c>
    </row>
    <row r="56" spans="1:19" x14ac:dyDescent="0.25">
      <c r="A56" s="26">
        <f>Wellpath!E56</f>
        <v>1590</v>
      </c>
      <c r="B56" s="22">
        <v>0</v>
      </c>
      <c r="C56" s="22">
        <f>ABS(COS(Wellpath!$L56))*SIN(Wellpath!$M56)</f>
        <v>0.86816838183521805</v>
      </c>
      <c r="D56" s="22">
        <f>IF(ABS(Wellpath!$L56)&lt;VerticalInc,"SING",ABS(COS(Wellpath!$L56))*COS(Wellpath!$M56)/SIN(Wellpath!$L56))</f>
        <v>0.53065768244758349</v>
      </c>
      <c r="E56" s="20">
        <f>IF(D56="SING",0,Model!$W$30*((drdp!B56+drdp!K56)*XYM4!$B56+(drdp!E56+drdp!N56)*XYM4!$C56+(drdp!H56+drdp!Q56)*XYM4!$D56))</f>
        <v>-1.1907069256589177E-3</v>
      </c>
      <c r="F56" s="20">
        <f>IF(D56="SING",(Wellpath!K57-Wellpath!K55)/2*Model!$W$30,Model!$W$30*((drdp!C56+drdp!L56)*XYM4!$B56+(drdp!F56+drdp!O56)*XYM4!$C56+(drdp!I56+drdp!R56)*XYM4!$D56))</f>
        <v>4.2616967472245249E-2</v>
      </c>
      <c r="G56" s="20">
        <f>IF(D56="SING",0,Model!$W$30*((drdp!D56+drdp!M56)*XYM4!$B56+(drdp!G56+drdp!P56)*XYM4!$C56+(drdp!J56+drdp!S56)*XYM4!$D56))</f>
        <v>-1.9927120586476593E-2</v>
      </c>
      <c r="H56" s="18">
        <f>IF(D56="SING",0,Model!$W$30*((drdp!B56)*XYM4!$B56+(drdp!E56)*XYM4!$C56+(drdp!H56)*XYM4!$D56))</f>
        <v>-5.9535346282945886E-4</v>
      </c>
      <c r="I56" s="18">
        <f>IF(D56="SING",(Wellpath!K56-Wellpath!K55)/2*Model!$W$30,Model!$W$30*((drdp!C56)*XYM4!$B56+(drdp!F56)*XYM4!$C56+(drdp!I56)*XYM4!$D56))</f>
        <v>2.1308483736122624E-2</v>
      </c>
      <c r="J56" s="18">
        <f>IF(D56="SING",0,Model!$W$30*((drdp!D56)*XYM4!$B56+(drdp!G56)*XYM4!$C56+(drdp!J56)*XYM4!$D56))</f>
        <v>-9.9635602932382963E-3</v>
      </c>
      <c r="K56" s="21">
        <f>SUM(E$3:E55)+H56</f>
        <v>-5.4416862485706799E-3</v>
      </c>
      <c r="L56" s="21">
        <f>SUM(F$3:F55)+I56</f>
        <v>2.7053964651386142</v>
      </c>
      <c r="M56" s="21">
        <f>SUM(G$3:G55)+J56</f>
        <v>-0.13915939207185934</v>
      </c>
      <c r="N56" s="19">
        <f t="shared" si="1"/>
        <v>2.9611949227883241E-5</v>
      </c>
      <c r="O56" s="19">
        <f t="shared" si="1"/>
        <v>7.3191700335845091</v>
      </c>
      <c r="P56" s="19">
        <f t="shared" si="1"/>
        <v>1.9365336401809468E-2</v>
      </c>
      <c r="Q56" s="19">
        <f t="shared" si="2"/>
        <v>-1.4721918741276523E-2</v>
      </c>
      <c r="R56" s="19">
        <f t="shared" si="3"/>
        <v>7.5726175019689274E-4</v>
      </c>
      <c r="S56" s="19">
        <f t="shared" si="4"/>
        <v>-0.37648132740204676</v>
      </c>
    </row>
    <row r="57" spans="1:19" x14ac:dyDescent="0.25">
      <c r="A57" s="26">
        <f>Wellpath!E57</f>
        <v>1620</v>
      </c>
      <c r="B57" s="22">
        <v>0</v>
      </c>
      <c r="C57" s="22">
        <f>ABS(COS(Wellpath!$L57))*SIN(Wellpath!$M57)</f>
        <v>0.85286188320220291</v>
      </c>
      <c r="D57" s="22">
        <f>IF(ABS(Wellpath!$L57)&lt;VerticalInc,"SING",ABS(COS(Wellpath!$L57))*COS(Wellpath!$M57)/SIN(Wellpath!$L57))</f>
        <v>0.48676782785997674</v>
      </c>
      <c r="E57" s="20">
        <f>IF(D57="SING",0,Model!$W$30*((drdp!B57+drdp!K57)*XYM4!$B57+(drdp!E57+drdp!N57)*XYM4!$C57+(drdp!H57+drdp!Q57)*XYM4!$D57))</f>
        <v>-1.3528632737244881E-3</v>
      </c>
      <c r="F57" s="20">
        <f>IF(D57="SING",(Wellpath!K58-Wellpath!K56)/2*Model!$W$30,Model!$W$30*((drdp!C57+drdp!L57)*XYM4!$B57+(drdp!F57+drdp!O57)*XYM4!$C57+(drdp!I57+drdp!R57)*XYM4!$D57))</f>
        <v>4.1182073380606185E-2</v>
      </c>
      <c r="G57" s="20">
        <f>IF(D57="SING",0,Model!$W$30*((drdp!D57+drdp!M57)*XYM4!$B57+(drdp!G57+drdp!P57)*XYM4!$C57+(drdp!J57+drdp!S57)*XYM4!$D57))</f>
        <v>-2.096460181972221E-2</v>
      </c>
      <c r="H57" s="18">
        <f>IF(D57="SING",0,Model!$W$30*((drdp!B57)*XYM4!$B57+(drdp!E57)*XYM4!$C57+(drdp!H57)*XYM4!$D57))</f>
        <v>-6.7643163686224405E-4</v>
      </c>
      <c r="I57" s="18">
        <f>IF(D57="SING",(Wellpath!K57-Wellpath!K56)/2*Model!$W$30,Model!$W$30*((drdp!C57)*XYM4!$B57+(drdp!F57)*XYM4!$C57+(drdp!I57)*XYM4!$D57))</f>
        <v>2.0591036690303093E-2</v>
      </c>
      <c r="J57" s="18">
        <f>IF(D57="SING",0,Model!$W$30*((drdp!D57)*XYM4!$B57+(drdp!G57)*XYM4!$C57+(drdp!J57)*XYM4!$D57))</f>
        <v>-1.0482300909861105E-2</v>
      </c>
      <c r="K57" s="21">
        <f>SUM(E$3:E56)+H57</f>
        <v>-6.7134713482623837E-3</v>
      </c>
      <c r="L57" s="21">
        <f>SUM(F$3:F56)+I57</f>
        <v>2.7472959855650401</v>
      </c>
      <c r="M57" s="21">
        <f>SUM(G$3:G56)+J57</f>
        <v>-0.15960525327495872</v>
      </c>
      <c r="N57" s="19">
        <f t="shared" si="1"/>
        <v>4.5070697543939948E-5</v>
      </c>
      <c r="O57" s="19">
        <f t="shared" si="1"/>
        <v>7.5476352323017846</v>
      </c>
      <c r="P57" s="19">
        <f t="shared" si="1"/>
        <v>2.5473836872963722E-2</v>
      </c>
      <c r="Q57" s="19">
        <f t="shared" si="2"/>
        <v>-1.8443892884287164E-2</v>
      </c>
      <c r="R57" s="19">
        <f t="shared" si="3"/>
        <v>1.0715052948935965E-3</v>
      </c>
      <c r="S57" s="19">
        <f t="shared" si="4"/>
        <v>-0.43848287159738558</v>
      </c>
    </row>
    <row r="58" spans="1:19" x14ac:dyDescent="0.25">
      <c r="A58" s="26">
        <f>Wellpath!E58</f>
        <v>1650</v>
      </c>
      <c r="B58" s="22">
        <v>0</v>
      </c>
      <c r="C58" s="22">
        <f>ABS(COS(Wellpath!$L58))*SIN(Wellpath!$M58)</f>
        <v>0.83651630373780794</v>
      </c>
      <c r="D58" s="22">
        <f>IF(ABS(Wellpath!$L58)&lt;VerticalInc,"SING",ABS(COS(Wellpath!$L58))*COS(Wellpath!$M58)/SIN(Wellpath!$L58))</f>
        <v>0.44828773608402683</v>
      </c>
      <c r="E58" s="20">
        <f>IF(D58="SING",0,Model!$W$30*((drdp!B58+drdp!K58)*XYM4!$B58+(drdp!E58+drdp!N58)*XYM4!$C58+(drdp!H58+drdp!Q58)*XYM4!$D58))</f>
        <v>-1.5187689839957596E-3</v>
      </c>
      <c r="F58" s="20">
        <f>IF(D58="SING",(Wellpath!K59-Wellpath!K57)/2*Model!$W$30,Model!$W$30*((drdp!C58+drdp!L58)*XYM4!$B58+(drdp!F58+drdp!O58)*XYM4!$C58+(drdp!I58+drdp!R58)*XYM4!$D58))</f>
        <v>3.9676861092623514E-2</v>
      </c>
      <c r="G58" s="20">
        <f>IF(D58="SING",0,Model!$W$30*((drdp!D58+drdp!M58)*XYM4!$B58+(drdp!G58+drdp!P58)*XYM4!$C58+(drdp!J58+drdp!S58)*XYM4!$D58))</f>
        <v>-2.1899945620256545E-2</v>
      </c>
      <c r="H58" s="18">
        <f>IF(D58="SING",0,Model!$W$30*((drdp!B58)*XYM4!$B58+(drdp!E58)*XYM4!$C58+(drdp!H58)*XYM4!$D58))</f>
        <v>-7.5938449199787982E-4</v>
      </c>
      <c r="I58" s="18">
        <f>IF(D58="SING",(Wellpath!K58-Wellpath!K57)/2*Model!$W$30,Model!$W$30*((drdp!C58)*XYM4!$B58+(drdp!F58)*XYM4!$C58+(drdp!I58)*XYM4!$D58))</f>
        <v>1.9838430546311757E-2</v>
      </c>
      <c r="J58" s="18">
        <f>IF(D58="SING",0,Model!$W$30*((drdp!D58)*XYM4!$B58+(drdp!G58)*XYM4!$C58+(drdp!J58)*XYM4!$D58))</f>
        <v>-1.0949972810128272E-2</v>
      </c>
      <c r="K58" s="21">
        <f>SUM(E$3:E57)+H58</f>
        <v>-8.149287477122508E-3</v>
      </c>
      <c r="L58" s="21">
        <f>SUM(F$3:F57)+I58</f>
        <v>2.7877254528016548</v>
      </c>
      <c r="M58" s="21">
        <f>SUM(G$3:G57)+J58</f>
        <v>-0.1810375269949481</v>
      </c>
      <c r="N58" s="19">
        <f t="shared" si="1"/>
        <v>6.6410886384785729E-5</v>
      </c>
      <c r="O58" s="19">
        <f t="shared" si="1"/>
        <v>7.7714132001981913</v>
      </c>
      <c r="P58" s="19">
        <f t="shared" si="1"/>
        <v>3.2774586180446562E-2</v>
      </c>
      <c r="Q58" s="19">
        <f t="shared" si="2"/>
        <v>-2.27179761221722E-2</v>
      </c>
      <c r="R58" s="19">
        <f t="shared" si="3"/>
        <v>1.4753268516291586E-3</v>
      </c>
      <c r="S58" s="19">
        <f t="shared" si="4"/>
        <v>-0.50468292191608355</v>
      </c>
    </row>
    <row r="59" spans="1:19" x14ac:dyDescent="0.25">
      <c r="A59" s="26">
        <f>Wellpath!E59</f>
        <v>1680</v>
      </c>
      <c r="B59" s="22">
        <v>0</v>
      </c>
      <c r="C59" s="22">
        <f>ABS(COS(Wellpath!$L59))*SIN(Wellpath!$M59)</f>
        <v>0.81915155801276696</v>
      </c>
      <c r="D59" s="22">
        <f>IF(ABS(Wellpath!$L59)&lt;VerticalInc,"SING",ABS(COS(Wellpath!$L59))*COS(Wellpath!$M59)/SIN(Wellpath!$L59))</f>
        <v>0.41419705465099693</v>
      </c>
      <c r="E59" s="20">
        <f>IF(D59="SING",0,Model!$W$30*((drdp!B59+drdp!K59)*XYM4!$B59+(drdp!E59+drdp!N59)*XYM4!$C59+(drdp!H59+drdp!Q59)*XYM4!$D59))</f>
        <v>-1.6868064784658025E-3</v>
      </c>
      <c r="F59" s="20">
        <f>IF(D59="SING",(Wellpath!K60-Wellpath!K58)/2*Model!$W$30,Model!$W$30*((drdp!C59+drdp!L59)*XYM4!$B59+(drdp!F59+drdp!O59)*XYM4!$C59+(drdp!I59+drdp!R59)*XYM4!$D59))</f>
        <v>3.8108446999426594E-2</v>
      </c>
      <c r="G59" s="20">
        <f>IF(D59="SING",0,Model!$W$30*((drdp!D59+drdp!M59)*XYM4!$B59+(drdp!G59+drdp!P59)*XYM4!$C59+(drdp!J59+drdp!S59)*XYM4!$D59))</f>
        <v>-2.2728595087103825E-2</v>
      </c>
      <c r="H59" s="18">
        <f>IF(D59="SING",0,Model!$W$30*((drdp!B59)*XYM4!$B59+(drdp!E59)*XYM4!$C59+(drdp!H59)*XYM4!$D59))</f>
        <v>-8.4340323923290123E-4</v>
      </c>
      <c r="I59" s="18">
        <f>IF(D59="SING",(Wellpath!K59-Wellpath!K58)/2*Model!$W$30,Model!$W$30*((drdp!C59)*XYM4!$B59+(drdp!F59)*XYM4!$C59+(drdp!I59)*XYM4!$D59))</f>
        <v>1.9054223499713297E-2</v>
      </c>
      <c r="J59" s="18">
        <f>IF(D59="SING",0,Model!$W$30*((drdp!D59)*XYM4!$B59+(drdp!G59)*XYM4!$C59+(drdp!J59)*XYM4!$D59))</f>
        <v>-1.1364297543551912E-2</v>
      </c>
      <c r="K59" s="21">
        <f>SUM(E$3:E58)+H59</f>
        <v>-9.7520752083532884E-3</v>
      </c>
      <c r="L59" s="21">
        <f>SUM(F$3:F58)+I59</f>
        <v>2.8266181068476794</v>
      </c>
      <c r="M59" s="21">
        <f>SUM(G$3:G58)+J59</f>
        <v>-0.20335179734862829</v>
      </c>
      <c r="N59" s="19">
        <f t="shared" si="1"/>
        <v>9.5102970869378841E-5</v>
      </c>
      <c r="O59" s="19">
        <f t="shared" si="1"/>
        <v>7.9897699219591596</v>
      </c>
      <c r="P59" s="19">
        <f t="shared" si="1"/>
        <v>4.1351953484917589E-2</v>
      </c>
      <c r="Q59" s="19">
        <f t="shared" si="2"/>
        <v>-2.7565392363271761E-2</v>
      </c>
      <c r="R59" s="19">
        <f t="shared" si="3"/>
        <v>1.9831020214976401E-3</v>
      </c>
      <c r="S59" s="19">
        <f t="shared" si="4"/>
        <v>-0.57479787244565261</v>
      </c>
    </row>
    <row r="60" spans="1:19" x14ac:dyDescent="0.25">
      <c r="A60" s="26">
        <f>Wellpath!E60</f>
        <v>1710</v>
      </c>
      <c r="B60" s="22">
        <v>0</v>
      </c>
      <c r="C60" s="22">
        <f>ABS(COS(Wellpath!$L60))*SIN(Wellpath!$M60)</f>
        <v>0.80078880229491201</v>
      </c>
      <c r="D60" s="22">
        <f>IF(ABS(Wellpath!$L60)&lt;VerticalInc,"SING",ABS(COS(Wellpath!$L60))*COS(Wellpath!$M60)/SIN(Wellpath!$L60))</f>
        <v>0.38371501417673565</v>
      </c>
      <c r="E60" s="20">
        <f>IF(D60="SING",0,Model!$W$30*((drdp!B60+drdp!K60)*XYM4!$B60+(drdp!E60+drdp!N60)*XYM4!$C60+(drdp!H60+drdp!Q60)*XYM4!$D60))</f>
        <v>-1.8552973323461401E-3</v>
      </c>
      <c r="F60" s="20">
        <f>IF(D60="SING",(Wellpath!K61-Wellpath!K59)/2*Model!$W$30,Model!$W$30*((drdp!C60+drdp!L60)*XYM4!$B60+(drdp!F60+drdp!O60)*XYM4!$C60+(drdp!I60+drdp!R60)*XYM4!$D60))</f>
        <v>3.6484241884017769E-2</v>
      </c>
      <c r="G60" s="20">
        <f>IF(D60="SING",0,Model!$W$30*((drdp!D60+drdp!M60)*XYM4!$B60+(drdp!G60+drdp!P60)*XYM4!$C60+(drdp!J60+drdp!S60)*XYM4!$D60))</f>
        <v>-2.3446513123357132E-2</v>
      </c>
      <c r="H60" s="18">
        <f>IF(D60="SING",0,Model!$W$30*((drdp!B60)*XYM4!$B60+(drdp!E60)*XYM4!$C60+(drdp!H60)*XYM4!$D60))</f>
        <v>-9.2764866617307004E-4</v>
      </c>
      <c r="I60" s="18">
        <f>IF(D60="SING",(Wellpath!K60-Wellpath!K59)/2*Model!$W$30,Model!$W$30*((drdp!C60)*XYM4!$B60+(drdp!F60)*XYM4!$C60+(drdp!I60)*XYM4!$D60))</f>
        <v>1.8242120942008885E-2</v>
      </c>
      <c r="J60" s="18">
        <f>IF(D60="SING",0,Model!$W$30*((drdp!D60)*XYM4!$B60+(drdp!G60)*XYM4!$C60+(drdp!J60)*XYM4!$D60))</f>
        <v>-1.1723256561678566E-2</v>
      </c>
      <c r="K60" s="21">
        <f>SUM(E$3:E59)+H60</f>
        <v>-1.152312711375926E-2</v>
      </c>
      <c r="L60" s="21">
        <f>SUM(F$3:F59)+I60</f>
        <v>2.8639144512894017</v>
      </c>
      <c r="M60" s="21">
        <f>SUM(G$3:G59)+J60</f>
        <v>-0.22643935145385874</v>
      </c>
      <c r="N60" s="19">
        <f t="shared" si="1"/>
        <v>1.3278245847985382E-4</v>
      </c>
      <c r="O60" s="19">
        <f t="shared" si="1"/>
        <v>8.2020059843042752</v>
      </c>
      <c r="P60" s="19">
        <f t="shared" si="1"/>
        <v>5.127477988684416E-2</v>
      </c>
      <c r="Q60" s="19">
        <f t="shared" si="2"/>
        <v>-3.3001250265139878E-2</v>
      </c>
      <c r="R60" s="19">
        <f t="shared" si="3"/>
        <v>2.6092894303600218E-3</v>
      </c>
      <c r="S60" s="19">
        <f t="shared" si="4"/>
        <v>-0.64850293096930589</v>
      </c>
    </row>
    <row r="61" spans="1:19" x14ac:dyDescent="0.25">
      <c r="A61" s="26">
        <f>Wellpath!E61</f>
        <v>1740</v>
      </c>
      <c r="B61" s="22">
        <v>0</v>
      </c>
      <c r="C61" s="22">
        <f>ABS(COS(Wellpath!$L61))*SIN(Wellpath!$M61)</f>
        <v>0.78145040877351968</v>
      </c>
      <c r="D61" s="22">
        <f>IF(ABS(Wellpath!$L61)&lt;VerticalInc,"SING",ABS(COS(Wellpath!$L61))*COS(Wellpath!$M61)/SIN(Wellpath!$L61))</f>
        <v>0.35623385435272276</v>
      </c>
      <c r="E61" s="20">
        <f>IF(D61="SING",0,Model!$W$30*((drdp!B61+drdp!K61)*XYM4!$B61+(drdp!E61+drdp!N61)*XYM4!$C61+(drdp!H61+drdp!Q61)*XYM4!$D61))</f>
        <v>-2.0225114986723602E-3</v>
      </c>
      <c r="F61" s="20">
        <f>IF(D61="SING",(Wellpath!K62-Wellpath!K60)/2*Model!$W$30,Model!$W$30*((drdp!C61+drdp!L61)*XYM4!$B61+(drdp!F61+drdp!O61)*XYM4!$C61+(drdp!I61+drdp!R61)*XYM4!$D61))</f>
        <v>3.4811915097356316E-2</v>
      </c>
      <c r="G61" s="20">
        <f>IF(D61="SING",0,Model!$W$30*((drdp!D61+drdp!M61)*XYM4!$B61+(drdp!G61+drdp!P61)*XYM4!$C61+(drdp!J61+drdp!S61)*XYM4!$D61))</f>
        <v>-2.4050202104508693E-2</v>
      </c>
      <c r="H61" s="18">
        <f>IF(D61="SING",0,Model!$W$30*((drdp!B61)*XYM4!$B61+(drdp!E61)*XYM4!$C61+(drdp!H61)*XYM4!$D61))</f>
        <v>-1.0112557493361801E-3</v>
      </c>
      <c r="I61" s="18">
        <f>IF(D61="SING",(Wellpath!K61-Wellpath!K60)/2*Model!$W$30,Model!$W$30*((drdp!C61)*XYM4!$B61+(drdp!F61)*XYM4!$C61+(drdp!I61)*XYM4!$D61))</f>
        <v>1.7405957548678158E-2</v>
      </c>
      <c r="J61" s="18">
        <f>IF(D61="SING",0,Model!$W$30*((drdp!D61)*XYM4!$B61+(drdp!G61)*XYM4!$C61+(drdp!J61)*XYM4!$D61))</f>
        <v>-1.2025101052254347E-2</v>
      </c>
      <c r="K61" s="21">
        <f>SUM(E$3:E60)+H61</f>
        <v>-1.3462031529268512E-2</v>
      </c>
      <c r="L61" s="21">
        <f>SUM(F$3:F60)+I61</f>
        <v>2.8995625297800891</v>
      </c>
      <c r="M61" s="21">
        <f>SUM(G$3:G60)+J61</f>
        <v>-0.25018770906779164</v>
      </c>
      <c r="N61" s="19">
        <f t="shared" si="1"/>
        <v>1.8122629289501951E-4</v>
      </c>
      <c r="O61" s="19">
        <f t="shared" si="1"/>
        <v>8.4074628641047102</v>
      </c>
      <c r="P61" s="19">
        <f t="shared" si="1"/>
        <v>6.2593889768589955E-2</v>
      </c>
      <c r="Q61" s="19">
        <f t="shared" si="2"/>
        <v>-3.9034002196985128E-2</v>
      </c>
      <c r="R61" s="19">
        <f t="shared" si="3"/>
        <v>3.3680348277060688E-3</v>
      </c>
      <c r="S61" s="19">
        <f t="shared" si="4"/>
        <v>-0.72543490662449084</v>
      </c>
    </row>
    <row r="62" spans="1:19" x14ac:dyDescent="0.25">
      <c r="A62" s="26">
        <f>Wellpath!E62</f>
        <v>1770</v>
      </c>
      <c r="B62" s="22">
        <v>0</v>
      </c>
      <c r="C62" s="22">
        <f>ABS(COS(Wellpath!$L62))*SIN(Wellpath!$M62)</f>
        <v>0.76115993830224427</v>
      </c>
      <c r="D62" s="22">
        <f>IF(ABS(Wellpath!$L62)&lt;VerticalInc,"SING",ABS(COS(Wellpath!$L62))*COS(Wellpath!$M62)/SIN(Wellpath!$L62))</f>
        <v>0.33127327103117443</v>
      </c>
      <c r="E62" s="20">
        <f>IF(D62="SING",0,Model!$W$30*((drdp!B62+drdp!K62)*XYM4!$B62+(drdp!E62+drdp!N62)*XYM4!$C62+(drdp!H62+drdp!Q62)*XYM4!$D62))</f>
        <v>-2.186676844610502E-3</v>
      </c>
      <c r="F62" s="20">
        <f>IF(D62="SING",(Wellpath!K63-Wellpath!K61)/2*Model!$W$30,Model!$W$30*((drdp!C62+drdp!L62)*XYM4!$B62+(drdp!F62+drdp!O62)*XYM4!$C62+(drdp!I62+drdp!R62)*XYM4!$D62))</f>
        <v>3.3099357490856435E-2</v>
      </c>
      <c r="G62" s="20">
        <f>IF(D62="SING",0,Model!$W$30*((drdp!D62+drdp!M62)*XYM4!$B62+(drdp!G62+drdp!P62)*XYM4!$C62+(drdp!J62+drdp!S62)*XYM4!$D62))</f>
        <v>-2.4536720918524949E-2</v>
      </c>
      <c r="H62" s="18">
        <f>IF(D62="SING",0,Model!$W$30*((drdp!B62)*XYM4!$B62+(drdp!E62)*XYM4!$C62+(drdp!H62)*XYM4!$D62))</f>
        <v>-1.093338422305251E-3</v>
      </c>
      <c r="I62" s="18">
        <f>IF(D62="SING",(Wellpath!K62-Wellpath!K61)/2*Model!$W$30,Model!$W$30*((drdp!C62)*XYM4!$B62+(drdp!F62)*XYM4!$C62+(drdp!I62)*XYM4!$D62))</f>
        <v>1.6549678745428217E-2</v>
      </c>
      <c r="J62" s="18">
        <f>IF(D62="SING",0,Model!$W$30*((drdp!D62)*XYM4!$B62+(drdp!G62)*XYM4!$C62+(drdp!J62)*XYM4!$D62))</f>
        <v>-1.2268360459262474E-2</v>
      </c>
      <c r="K62" s="21">
        <f>SUM(E$3:E61)+H62</f>
        <v>-1.5566625700909942E-2</v>
      </c>
      <c r="L62" s="21">
        <f>SUM(F$3:F61)+I62</f>
        <v>2.9335181660741956</v>
      </c>
      <c r="M62" s="21">
        <f>SUM(G$3:G61)+J62</f>
        <v>-0.27448117057930849</v>
      </c>
      <c r="N62" s="19">
        <f t="shared" si="1"/>
        <v>2.4231983571222995E-4</v>
      </c>
      <c r="O62" s="19">
        <f t="shared" si="1"/>
        <v>8.6055288306873123</v>
      </c>
      <c r="P62" s="19">
        <f t="shared" si="1"/>
        <v>7.5339913002587439E-2</v>
      </c>
      <c r="Q62" s="19">
        <f t="shared" si="2"/>
        <v>-4.5664979278096769E-2</v>
      </c>
      <c r="R62" s="19">
        <f t="shared" si="3"/>
        <v>4.2727456443557091E-3</v>
      </c>
      <c r="S62" s="19">
        <f t="shared" si="4"/>
        <v>-0.80519550013971153</v>
      </c>
    </row>
    <row r="63" spans="1:19" x14ac:dyDescent="0.25">
      <c r="A63" s="26">
        <f>Wellpath!E63</f>
        <v>1800</v>
      </c>
      <c r="B63" s="22">
        <v>0</v>
      </c>
      <c r="C63" s="22">
        <f>ABS(COS(Wellpath!$L63))*SIN(Wellpath!$M63)</f>
        <v>0.73994211169384805</v>
      </c>
      <c r="D63" s="22">
        <f>IF(ABS(Wellpath!$L63)&lt;VerticalInc,"SING",ABS(COS(Wellpath!$L63))*COS(Wellpath!$M63)/SIN(Wellpath!$L63))</f>
        <v>0.308448526832732</v>
      </c>
      <c r="E63" s="20">
        <f>IF(D63="SING",0,Model!$W$30*((drdp!B63+drdp!K63)*XYM4!$B63+(drdp!E63+drdp!N63)*XYM4!$C63+(drdp!H63+drdp!Q63)*XYM4!$D63))</f>
        <v>-2.3459889516546976E-3</v>
      </c>
      <c r="F63" s="20">
        <f>IF(D63="SING",(Wellpath!K64-Wellpath!K62)/2*Model!$W$30,Model!$W$30*((drdp!C63+drdp!L63)*XYM4!$B63+(drdp!F63+drdp!O63)*XYM4!$C63+(drdp!I63+drdp!R63)*XYM4!$D63))</f>
        <v>3.1354643285527173E-2</v>
      </c>
      <c r="G63" s="20">
        <f>IF(D63="SING",0,Model!$W$30*((drdp!D63+drdp!M63)*XYM4!$B63+(drdp!G63+drdp!P63)*XYM4!$C63+(drdp!J63+drdp!S63)*XYM4!$D63))</f>
        <v>-2.4903699294648713E-2</v>
      </c>
      <c r="H63" s="18">
        <f>IF(D63="SING",0,Model!$W$30*((drdp!B63)*XYM4!$B63+(drdp!E63)*XYM4!$C63+(drdp!H63)*XYM4!$D63))</f>
        <v>-1.1729944758273488E-3</v>
      </c>
      <c r="I63" s="18">
        <f>IF(D63="SING",(Wellpath!K63-Wellpath!K62)/2*Model!$W$30,Model!$W$30*((drdp!C63)*XYM4!$B63+(drdp!F63)*XYM4!$C63+(drdp!I63)*XYM4!$D63))</f>
        <v>1.5677321642763586E-2</v>
      </c>
      <c r="J63" s="18">
        <f>IF(D63="SING",0,Model!$W$30*((drdp!D63)*XYM4!$B63+(drdp!G63)*XYM4!$C63+(drdp!J63)*XYM4!$D63))</f>
        <v>-1.2451849647324357E-2</v>
      </c>
      <c r="K63" s="21">
        <f>SUM(E$3:E62)+H63</f>
        <v>-1.7832958599042544E-2</v>
      </c>
      <c r="L63" s="21">
        <f>SUM(F$3:F62)+I63</f>
        <v>2.9657451664623875</v>
      </c>
      <c r="M63" s="21">
        <f>SUM(G$3:G62)+J63</f>
        <v>-0.2992013806858953</v>
      </c>
      <c r="N63" s="19">
        <f t="shared" si="1"/>
        <v>3.1801441239516542E-4</v>
      </c>
      <c r="O63" s="19">
        <f t="shared" si="1"/>
        <v>8.7956443923950154</v>
      </c>
      <c r="P63" s="19">
        <f t="shared" si="1"/>
        <v>8.9521466204346048E-2</v>
      </c>
      <c r="Q63" s="19">
        <f t="shared" si="2"/>
        <v>-5.2888010768834294E-2</v>
      </c>
      <c r="R63" s="19">
        <f t="shared" si="3"/>
        <v>5.3356458345479385E-3</v>
      </c>
      <c r="S63" s="19">
        <f t="shared" si="4"/>
        <v>-0.88735504856806668</v>
      </c>
    </row>
    <row r="64" spans="1:19" x14ac:dyDescent="0.25">
      <c r="A64" s="26">
        <f>Wellpath!E64</f>
        <v>1830</v>
      </c>
      <c r="B64" s="22">
        <v>0</v>
      </c>
      <c r="C64" s="22">
        <f>ABS(COS(Wellpath!$L64))*SIN(Wellpath!$M64)</f>
        <v>0.71782277960169749</v>
      </c>
      <c r="D64" s="22">
        <f>IF(ABS(Wellpath!$L64)&lt;VerticalInc,"SING",ABS(COS(Wellpath!$L64))*COS(Wellpath!$M64)/SIN(Wellpath!$L64))</f>
        <v>0.28744767056700082</v>
      </c>
      <c r="E64" s="20">
        <f>IF(D64="SING",0,Model!$W$30*((drdp!B64+drdp!K64)*XYM4!$B64+(drdp!E64+drdp!N64)*XYM4!$C64+(drdp!H64+drdp!Q64)*XYM4!$D64))</f>
        <v>-2.4986211305492011E-3</v>
      </c>
      <c r="F64" s="20">
        <f>IF(D64="SING",(Wellpath!K65-Wellpath!K63)/2*Model!$W$30,Model!$W$30*((drdp!C64+drdp!L64)*XYM4!$B64+(drdp!F64+drdp!O64)*XYM4!$C64+(drdp!I64+drdp!R64)*XYM4!$D64))</f>
        <v>2.9585991063142702E-2</v>
      </c>
      <c r="G64" s="20">
        <f>IF(D64="SING",0,Model!$W$30*((drdp!D64+drdp!M64)*XYM4!$B64+(drdp!G64+drdp!P64)*XYM4!$C64+(drdp!J64+drdp!S64)*XYM4!$D64))</f>
        <v>-2.5149349351120055E-2</v>
      </c>
      <c r="H64" s="18">
        <f>IF(D64="SING",0,Model!$W$30*((drdp!B64)*XYM4!$B64+(drdp!E64)*XYM4!$C64+(drdp!H64)*XYM4!$D64))</f>
        <v>-1.2493105652746006E-3</v>
      </c>
      <c r="I64" s="18">
        <f>IF(D64="SING",(Wellpath!K64-Wellpath!K63)/2*Model!$W$30,Model!$W$30*((drdp!C64)*XYM4!$B64+(drdp!F64)*XYM4!$C64+(drdp!I64)*XYM4!$D64))</f>
        <v>1.4792995531571351E-2</v>
      </c>
      <c r="J64" s="18">
        <f>IF(D64="SING",0,Model!$W$30*((drdp!D64)*XYM4!$B64+(drdp!G64)*XYM4!$C64+(drdp!J64)*XYM4!$D64))</f>
        <v>-1.2574674675560027E-2</v>
      </c>
      <c r="K64" s="21">
        <f>SUM(E$3:E63)+H64</f>
        <v>-2.0255263640144492E-2</v>
      </c>
      <c r="L64" s="21">
        <f>SUM(F$3:F63)+I64</f>
        <v>2.9962154836367225</v>
      </c>
      <c r="M64" s="21">
        <f>SUM(G$3:G63)+J64</f>
        <v>-0.32422790500877963</v>
      </c>
      <c r="N64" s="19">
        <f t="shared" si="1"/>
        <v>4.102757051317595E-4</v>
      </c>
      <c r="O64" s="19">
        <f t="shared" si="1"/>
        <v>8.9773072243844396</v>
      </c>
      <c r="P64" s="19">
        <f t="shared" si="1"/>
        <v>0.10512373438638223</v>
      </c>
      <c r="Q64" s="19">
        <f t="shared" si="2"/>
        <v>-6.0689134543744847E-2</v>
      </c>
      <c r="R64" s="19">
        <f t="shared" si="3"/>
        <v>6.5673216954445562E-3</v>
      </c>
      <c r="S64" s="19">
        <f t="shared" si="4"/>
        <v>-0.97145666921440199</v>
      </c>
    </row>
    <row r="65" spans="1:19" x14ac:dyDescent="0.25">
      <c r="A65" s="26">
        <f>Wellpath!E65</f>
        <v>1860</v>
      </c>
      <c r="B65" s="22">
        <v>0</v>
      </c>
      <c r="C65" s="22">
        <f>ABS(COS(Wellpath!$L65))*SIN(Wellpath!$M65)</f>
        <v>0.69482889102472511</v>
      </c>
      <c r="D65" s="22">
        <f>IF(ABS(Wellpath!$L65)&lt;VerticalInc,"SING",ABS(COS(Wellpath!$L65))*COS(Wellpath!$M65)/SIN(Wellpath!$L65))</f>
        <v>0.26801496698998889</v>
      </c>
      <c r="E65" s="20">
        <f>IF(D65="SING",0,Model!$W$30*((drdp!B65+drdp!K65)*XYM4!$B65+(drdp!E65+drdp!N65)*XYM4!$C65+(drdp!H65+drdp!Q65)*XYM4!$D65))</f>
        <v>-2.6427346006519968E-3</v>
      </c>
      <c r="F65" s="20">
        <f>IF(D65="SING",(Wellpath!K66-Wellpath!K64)/2*Model!$W$30,Model!$W$30*((drdp!C65+drdp!L65)*XYM4!$B65+(drdp!F65+drdp!O65)*XYM4!$C65+(drdp!I65+drdp!R65)*XYM4!$D65))</f>
        <v>2.7801724069090754E-2</v>
      </c>
      <c r="G65" s="20">
        <f>IF(D65="SING",0,Model!$W$30*((drdp!D65+drdp!M65)*XYM4!$B65+(drdp!G65+drdp!P65)*XYM4!$C65+(drdp!J65+drdp!S65)*XYM4!$D65))</f>
        <v>-2.5272474305556496E-2</v>
      </c>
      <c r="H65" s="18">
        <f>IF(D65="SING",0,Model!$W$30*((drdp!B65)*XYM4!$B65+(drdp!E65)*XYM4!$C65+(drdp!H65)*XYM4!$D65))</f>
        <v>-1.3213673003259984E-3</v>
      </c>
      <c r="I65" s="18">
        <f>IF(D65="SING",(Wellpath!K65-Wellpath!K64)/2*Model!$W$30,Model!$W$30*((drdp!C65)*XYM4!$B65+(drdp!F65)*XYM4!$C65+(drdp!I65)*XYM4!$D65))</f>
        <v>1.3900862034545377E-2</v>
      </c>
      <c r="J65" s="18">
        <f>IF(D65="SING",0,Model!$W$30*((drdp!D65)*XYM4!$B65+(drdp!G65)*XYM4!$C65+(drdp!J65)*XYM4!$D65))</f>
        <v>-1.2636237152778248E-2</v>
      </c>
      <c r="K65" s="21">
        <f>SUM(E$3:E64)+H65</f>
        <v>-2.2825941505745087E-2</v>
      </c>
      <c r="L65" s="21">
        <f>SUM(F$3:F64)+I65</f>
        <v>3.0249093412028394</v>
      </c>
      <c r="M65" s="21">
        <f>SUM(G$3:G64)+J65</f>
        <v>-0.34943881683711792</v>
      </c>
      <c r="N65" s="19">
        <f t="shared" si="1"/>
        <v>5.2102360562369628E-4</v>
      </c>
      <c r="O65" s="19">
        <f t="shared" si="1"/>
        <v>9.150076522496196</v>
      </c>
      <c r="P65" s="19">
        <f t="shared" si="1"/>
        <v>0.12210748671252485</v>
      </c>
      <c r="Q65" s="19">
        <f t="shared" si="2"/>
        <v>-6.9046403682477914E-2</v>
      </c>
      <c r="R65" s="19">
        <f t="shared" si="3"/>
        <v>7.9762699929608258E-3</v>
      </c>
      <c r="S65" s="19">
        <f t="shared" si="4"/>
        <v>-1.0570207412294661</v>
      </c>
    </row>
    <row r="66" spans="1:19" x14ac:dyDescent="0.25">
      <c r="A66" s="26">
        <f>Wellpath!E66</f>
        <v>1890</v>
      </c>
      <c r="B66" s="22">
        <v>0</v>
      </c>
      <c r="C66" s="22">
        <f>ABS(COS(Wellpath!$L66))*SIN(Wellpath!$M66)</f>
        <v>0.67098846047422467</v>
      </c>
      <c r="D66" s="22">
        <f>IF(ABS(Wellpath!$L66)&lt;VerticalInc,"SING",ABS(COS(Wellpath!$L66))*COS(Wellpath!$M66)/SIN(Wellpath!$L66))</f>
        <v>0.2499386465617901</v>
      </c>
      <c r="E66" s="20">
        <f>IF(D66="SING",0,Model!$W$30*((drdp!B66+drdp!K66)*XYM4!$B66+(drdp!E66+drdp!N66)*XYM4!$C66+(drdp!H66+drdp!Q66)*XYM4!$D66))</f>
        <v>-2.7764887825876047E-3</v>
      </c>
      <c r="F66" s="20">
        <f>IF(D66="SING",(Wellpath!K67-Wellpath!K65)/2*Model!$W$30,Model!$W$30*((drdp!C66+drdp!L66)*XYM4!$B66+(drdp!F66+drdp!O66)*XYM4!$C66+(drdp!I66+drdp!R66)*XYM4!$D66))</f>
        <v>2.6010230019882046E-2</v>
      </c>
      <c r="G66" s="20">
        <f>IF(D66="SING",0,Model!$W$30*((drdp!D66+drdp!M66)*XYM4!$B66+(drdp!G66+drdp!P66)*XYM4!$C66+(drdp!J66+drdp!S66)*XYM4!$D66))</f>
        <v>-2.5272474305556486E-2</v>
      </c>
      <c r="H66" s="18">
        <f>IF(D66="SING",0,Model!$W$30*((drdp!B66)*XYM4!$B66+(drdp!E66)*XYM4!$C66+(drdp!H66)*XYM4!$D66))</f>
        <v>-1.3882443912938023E-3</v>
      </c>
      <c r="I66" s="18">
        <f>IF(D66="SING",(Wellpath!K66-Wellpath!K65)/2*Model!$W$30,Model!$W$30*((drdp!C66)*XYM4!$B66+(drdp!F66)*XYM4!$C66+(drdp!I66)*XYM4!$D66))</f>
        <v>1.3005115009941023E-2</v>
      </c>
      <c r="J66" s="18">
        <f>IF(D66="SING",0,Model!$W$30*((drdp!D66)*XYM4!$B66+(drdp!G66)*XYM4!$C66+(drdp!J66)*XYM4!$D66))</f>
        <v>-1.2636237152778243E-2</v>
      </c>
      <c r="K66" s="21">
        <f>SUM(E$3:E65)+H66</f>
        <v>-2.5535553197364891E-2</v>
      </c>
      <c r="L66" s="21">
        <f>SUM(F$3:F65)+I66</f>
        <v>3.0518153182473253</v>
      </c>
      <c r="M66" s="21">
        <f>SUM(G$3:G65)+J66</f>
        <v>-0.37471129114267443</v>
      </c>
      <c r="N66" s="19">
        <f t="shared" si="1"/>
        <v>6.5206447709545228E-4</v>
      </c>
      <c r="O66" s="19">
        <f t="shared" si="1"/>
        <v>9.3135767366890239</v>
      </c>
      <c r="P66" s="19">
        <f t="shared" si="1"/>
        <v>0.14040855170981012</v>
      </c>
      <c r="Q66" s="19">
        <f t="shared" si="2"/>
        <v>-7.7929792407637644E-2</v>
      </c>
      <c r="R66" s="19">
        <f t="shared" si="3"/>
        <v>9.5684601086270457E-3</v>
      </c>
      <c r="S66" s="19">
        <f t="shared" si="4"/>
        <v>-1.1435496582294471</v>
      </c>
    </row>
    <row r="67" spans="1:19" x14ac:dyDescent="0.25">
      <c r="A67" s="26">
        <f>Wellpath!E67</f>
        <v>1920</v>
      </c>
      <c r="B67" s="22">
        <v>0</v>
      </c>
      <c r="C67" s="22">
        <f>ABS(COS(Wellpath!$L67))*SIN(Wellpath!$M67)</f>
        <v>0.6463305338424854</v>
      </c>
      <c r="D67" s="22">
        <f>IF(ABS(Wellpath!$L67)&lt;VerticalInc,"SING",ABS(COS(Wellpath!$L67))*COS(Wellpath!$M67)/SIN(Wellpath!$L67))</f>
        <v>0.23304171495161471</v>
      </c>
      <c r="E67" s="20">
        <f>IF(D67="SING",0,Model!$W$30*((drdp!B67+drdp!K67)*XYM4!$B67+(drdp!E67+drdp!N67)*XYM4!$C67+(drdp!H67+drdp!Q67)*XYM4!$D67))</f>
        <v>-2.8980516524188395E-3</v>
      </c>
      <c r="F67" s="20">
        <f>IF(D67="SING",(Wellpath!K68-Wellpath!K66)/2*Model!$W$30,Model!$W$30*((drdp!C67+drdp!L67)*XYM4!$B67+(drdp!F67+drdp!O67)*XYM4!$C67+(drdp!I67+drdp!R67)*XYM4!$D67))</f>
        <v>2.4219920610698498E-2</v>
      </c>
      <c r="G67" s="20">
        <f>IF(D67="SING",0,Model!$W$30*((drdp!D67+drdp!M67)*XYM4!$B67+(drdp!G67+drdp!P67)*XYM4!$C67+(drdp!J67+drdp!S67)*XYM4!$D67))</f>
        <v>-2.5149349351120055E-2</v>
      </c>
      <c r="H67" s="18">
        <f>IF(D67="SING",0,Model!$W$30*((drdp!B67)*XYM4!$B67+(drdp!E67)*XYM4!$C67+(drdp!H67)*XYM4!$D67))</f>
        <v>-1.4490258262094197E-3</v>
      </c>
      <c r="I67" s="18">
        <f>IF(D67="SING",(Wellpath!K67-Wellpath!K66)/2*Model!$W$30,Model!$W$30*((drdp!C67)*XYM4!$B67+(drdp!F67)*XYM4!$C67+(drdp!I67)*XYM4!$D67))</f>
        <v>1.2109960305349249E-2</v>
      </c>
      <c r="J67" s="18">
        <f>IF(D67="SING",0,Model!$W$30*((drdp!D67)*XYM4!$B67+(drdp!G67)*XYM4!$C67+(drdp!J67)*XYM4!$D67))</f>
        <v>-1.2574674675560027E-2</v>
      </c>
      <c r="K67" s="21">
        <f>SUM(E$3:E66)+H67</f>
        <v>-2.837282341486811E-2</v>
      </c>
      <c r="L67" s="21">
        <f>SUM(F$3:F66)+I67</f>
        <v>3.0769303935626158</v>
      </c>
      <c r="M67" s="21">
        <f>SUM(G$3:G66)+J67</f>
        <v>-0.39992220297101272</v>
      </c>
      <c r="N67" s="19">
        <f t="shared" si="1"/>
        <v>8.0501710853128812E-4</v>
      </c>
      <c r="O67" s="19">
        <f t="shared" si="1"/>
        <v>9.467500646829393</v>
      </c>
      <c r="P67" s="19">
        <f t="shared" si="1"/>
        <v>0.15993776842918789</v>
      </c>
      <c r="Q67" s="19">
        <f t="shared" si="2"/>
        <v>-8.7301202716392731E-2</v>
      </c>
      <c r="R67" s="19">
        <f t="shared" si="3"/>
        <v>1.1346922044581587E-2</v>
      </c>
      <c r="S67" s="19">
        <f t="shared" si="4"/>
        <v>-1.2305327813820264</v>
      </c>
    </row>
    <row r="68" spans="1:19" x14ac:dyDescent="0.25">
      <c r="A68" s="26">
        <f>Wellpath!E68</f>
        <v>1950</v>
      </c>
      <c r="B68" s="22">
        <v>0</v>
      </c>
      <c r="C68" s="22">
        <f>ABS(COS(Wellpath!$L68))*SIN(Wellpath!$M68)</f>
        <v>0.6208851530148457</v>
      </c>
      <c r="D68" s="22">
        <f>IF(ABS(Wellpath!$L68)&lt;VerticalInc,"SING",ABS(COS(Wellpath!$L68))*COS(Wellpath!$M68)/SIN(Wellpath!$L68))</f>
        <v>0.21717496528718094</v>
      </c>
      <c r="E68" s="20">
        <f>IF(D68="SING",0,Model!$W$30*((drdp!B68+drdp!K68)*XYM4!$B68+(drdp!E68+drdp!N68)*XYM4!$C68+(drdp!H68+drdp!Q68)*XYM4!$D68))</f>
        <v>-3.0056101052029992E-3</v>
      </c>
      <c r="F68" s="20">
        <f>IF(D68="SING",(Wellpath!K69-Wellpath!K67)/2*Model!$W$30,Model!$W$30*((drdp!C68+drdp!L68)*XYM4!$B68+(drdp!F68+drdp!O68)*XYM4!$C68+(drdp!I68+drdp!R68)*XYM4!$D68))</f>
        <v>2.2439190919802884E-2</v>
      </c>
      <c r="G68" s="20">
        <f>IF(D68="SING",0,Model!$W$30*((drdp!D68+drdp!M68)*XYM4!$B68+(drdp!G68+drdp!P68)*XYM4!$C68+(drdp!J68+drdp!S68)*XYM4!$D68))</f>
        <v>-2.490369929464872E-2</v>
      </c>
      <c r="H68" s="18">
        <f>IF(D68="SING",0,Model!$W$30*((drdp!B68)*XYM4!$B68+(drdp!E68)*XYM4!$C68+(drdp!H68)*XYM4!$D68))</f>
        <v>-1.5028050526014996E-3</v>
      </c>
      <c r="I68" s="18">
        <f>IF(D68="SING",(Wellpath!K68-Wellpath!K67)/2*Model!$W$30,Model!$W$30*((drdp!C68)*XYM4!$B68+(drdp!F68)*XYM4!$C68+(drdp!I68)*XYM4!$D68))</f>
        <v>1.1219595459901442E-2</v>
      </c>
      <c r="J68" s="18">
        <f>IF(D68="SING",0,Model!$W$30*((drdp!D68)*XYM4!$B68+(drdp!G68)*XYM4!$C68+(drdp!J68)*XYM4!$D68))</f>
        <v>-1.245184964732436E-2</v>
      </c>
      <c r="K68" s="21">
        <f>SUM(E$3:E67)+H68</f>
        <v>-3.1324654293679033E-2</v>
      </c>
      <c r="L68" s="21">
        <f>SUM(F$3:F67)+I68</f>
        <v>3.1002599493278664</v>
      </c>
      <c r="M68" s="21">
        <f>SUM(G$3:G67)+J68</f>
        <v>-0.42494872729389715</v>
      </c>
      <c r="N68" s="19">
        <f t="shared" ref="N68:P131" si="5">K68^2</f>
        <v>9.8123396661850418E-4</v>
      </c>
      <c r="O68" s="19">
        <f t="shared" si="5"/>
        <v>9.6116117534064252</v>
      </c>
      <c r="P68" s="19">
        <f t="shared" si="5"/>
        <v>0.18058142082870296</v>
      </c>
      <c r="Q68" s="19">
        <f t="shared" ref="Q68:Q131" si="6">K68*L68</f>
        <v>-9.7114571133234295E-2</v>
      </c>
      <c r="R68" s="19">
        <f t="shared" ref="R68:R131" si="7">K68*M68</f>
        <v>1.3311371975020216E-2</v>
      </c>
      <c r="S68" s="19">
        <f t="shared" ref="S68:S131" si="8">L68*M68</f>
        <v>-1.3174515197471188</v>
      </c>
    </row>
    <row r="69" spans="1:19" x14ac:dyDescent="0.25">
      <c r="A69" s="26">
        <f>Wellpath!E69</f>
        <v>1980</v>
      </c>
      <c r="B69" s="22">
        <v>0</v>
      </c>
      <c r="C69" s="22">
        <f>ABS(COS(Wellpath!$L69))*SIN(Wellpath!$M69)</f>
        <v>0.59468331926828333</v>
      </c>
      <c r="D69" s="22">
        <f>IF(ABS(Wellpath!$L69)&lt;VerticalInc,"SING",ABS(COS(Wellpath!$L69))*COS(Wellpath!$M69)/SIN(Wellpath!$L69))</f>
        <v>0.20221159980479328</v>
      </c>
      <c r="E69" s="20">
        <f>IF(D69="SING",0,Model!$W$30*((drdp!B69+drdp!K69)*XYM4!$B69+(drdp!E69+drdp!N69)*XYM4!$C69+(drdp!H69+drdp!Q69)*XYM4!$D69))</f>
        <v>-3.0973802756902582E-3</v>
      </c>
      <c r="F69" s="20">
        <f>IF(D69="SING",(Wellpath!K70-Wellpath!K68)/2*Model!$W$30,Model!$W$30*((drdp!C69+drdp!L69)*XYM4!$B69+(drdp!F69+drdp!O69)*XYM4!$C69+(drdp!I69+drdp!R69)*XYM4!$D69))</f>
        <v>2.0676378907117959E-2</v>
      </c>
      <c r="G69" s="20">
        <f>IF(D69="SING",0,Model!$W$30*((drdp!D69+drdp!M69)*XYM4!$B69+(drdp!G69+drdp!P69)*XYM4!$C69+(drdp!J69+drdp!S69)*XYM4!$D69))</f>
        <v>-2.4536720918524955E-2</v>
      </c>
      <c r="H69" s="18">
        <f>IF(D69="SING",0,Model!$W$30*((drdp!B69)*XYM4!$B69+(drdp!E69)*XYM4!$C69+(drdp!H69)*XYM4!$D69))</f>
        <v>-1.5486901378451291E-3</v>
      </c>
      <c r="I69" s="18">
        <f>IF(D69="SING",(Wellpath!K69-Wellpath!K68)/2*Model!$W$30,Model!$W$30*((drdp!C69)*XYM4!$B69+(drdp!F69)*XYM4!$C69+(drdp!I69)*XYM4!$D69))</f>
        <v>1.033818945355898E-2</v>
      </c>
      <c r="J69" s="18">
        <f>IF(D69="SING",0,Model!$W$30*((drdp!D69)*XYM4!$B69+(drdp!G69)*XYM4!$C69+(drdp!J69)*XYM4!$D69))</f>
        <v>-1.2268360459262478E-2</v>
      </c>
      <c r="K69" s="21">
        <f>SUM(E$3:E68)+H69</f>
        <v>-3.4376149484125658E-2</v>
      </c>
      <c r="L69" s="21">
        <f>SUM(F$3:F68)+I69</f>
        <v>3.1218177342413269</v>
      </c>
      <c r="M69" s="21">
        <f>SUM(G$3:G68)+J69</f>
        <v>-0.44966893740048397</v>
      </c>
      <c r="N69" s="19">
        <f t="shared" si="5"/>
        <v>1.1817196533549527E-3</v>
      </c>
      <c r="O69" s="19">
        <f t="shared" si="5"/>
        <v>9.7457459658236516</v>
      </c>
      <c r="P69" s="19">
        <f t="shared" si="5"/>
        <v>0.20220215326288038</v>
      </c>
      <c r="Q69" s="19">
        <f t="shared" si="6"/>
        <v>-0.10731607309447432</v>
      </c>
      <c r="R69" s="19">
        <f t="shared" si="7"/>
        <v>1.545788661044698E-2</v>
      </c>
      <c r="S69" s="19">
        <f t="shared" si="8"/>
        <v>-1.403784463314284</v>
      </c>
    </row>
    <row r="70" spans="1:19" x14ac:dyDescent="0.25">
      <c r="A70" s="26">
        <f>Wellpath!E70</f>
        <v>2010</v>
      </c>
      <c r="B70" s="22">
        <v>0</v>
      </c>
      <c r="C70" s="22">
        <f>ABS(COS(Wellpath!$L70))*SIN(Wellpath!$M70)</f>
        <v>0.56775695550113559</v>
      </c>
      <c r="D70" s="22">
        <f>IF(ABS(Wellpath!$L70)&lt;VerticalInc,"SING",ABS(COS(Wellpath!$L70))*COS(Wellpath!$M70)/SIN(Wellpath!$L70))</f>
        <v>0.18804304332471894</v>
      </c>
      <c r="E70" s="20">
        <f>IF(D70="SING",0,Model!$W$30*((drdp!B70+drdp!K70)*XYM4!$B70+(drdp!E70+drdp!N70)*XYM4!$C70+(drdp!H70+drdp!Q70)*XYM4!$D70))</f>
        <v>-3.171617764070528E-3</v>
      </c>
      <c r="F70" s="20">
        <f>IF(D70="SING",(Wellpath!K71-Wellpath!K69)/2*Model!$W$30,Model!$W$30*((drdp!C70+drdp!L70)*XYM4!$B70+(drdp!F70+drdp!O70)*XYM4!$C70+(drdp!I70+drdp!R70)*XYM4!$D70))</f>
        <v>1.8939725203808405E-2</v>
      </c>
      <c r="G70" s="20">
        <f>IF(D70="SING",0,Model!$W$30*((drdp!D70+drdp!M70)*XYM4!$B70+(drdp!G70+drdp!P70)*XYM4!$C70+(drdp!J70+drdp!S70)*XYM4!$D70))</f>
        <v>-2.4050202104508697E-2</v>
      </c>
      <c r="H70" s="18">
        <f>IF(D70="SING",0,Model!$W$30*((drdp!B70)*XYM4!$B70+(drdp!E70)*XYM4!$C70+(drdp!H70)*XYM4!$D70))</f>
        <v>-1.585808882035264E-3</v>
      </c>
      <c r="I70" s="18">
        <f>IF(D70="SING",(Wellpath!K70-Wellpath!K69)/2*Model!$W$30,Model!$W$30*((drdp!C70)*XYM4!$B70+(drdp!F70)*XYM4!$C70+(drdp!I70)*XYM4!$D70))</f>
        <v>9.4698626019042026E-3</v>
      </c>
      <c r="J70" s="18">
        <f>IF(D70="SING",0,Model!$W$30*((drdp!D70)*XYM4!$B70+(drdp!G70)*XYM4!$C70+(drdp!J70)*XYM4!$D70))</f>
        <v>-1.2025101052254348E-2</v>
      </c>
      <c r="K70" s="21">
        <f>SUM(E$3:E69)+H70</f>
        <v>-3.7510648504006053E-2</v>
      </c>
      <c r="L70" s="21">
        <f>SUM(F$3:F69)+I70</f>
        <v>3.1416257862967902</v>
      </c>
      <c r="M70" s="21">
        <f>SUM(G$3:G69)+J70</f>
        <v>-0.47396239891200076</v>
      </c>
      <c r="N70" s="19">
        <f t="shared" si="5"/>
        <v>1.4070487511910915E-3</v>
      </c>
      <c r="O70" s="19">
        <f t="shared" si="5"/>
        <v>9.8698125811249255</v>
      </c>
      <c r="P70" s="19">
        <f t="shared" si="5"/>
        <v>0.22464035558241854</v>
      </c>
      <c r="Q70" s="19">
        <f t="shared" si="6"/>
        <v>-0.11784442060090053</v>
      </c>
      <c r="R70" s="19">
        <f t="shared" si="7"/>
        <v>1.7778636949703563E-2</v>
      </c>
      <c r="S70" s="19">
        <f t="shared" si="8"/>
        <v>-1.4890124941570273</v>
      </c>
    </row>
    <row r="71" spans="1:19" x14ac:dyDescent="0.25">
      <c r="A71" s="26">
        <f>Wellpath!E71</f>
        <v>2040</v>
      </c>
      <c r="B71" s="22">
        <v>0</v>
      </c>
      <c r="C71" s="22">
        <f>ABS(COS(Wellpath!$L71))*SIN(Wellpath!$M71)</f>
        <v>0.5401388673399643</v>
      </c>
      <c r="D71" s="22">
        <f>IF(ABS(Wellpath!$L71)&lt;VerticalInc,"SING",ABS(COS(Wellpath!$L71))*COS(Wellpath!$M71)/SIN(Wellpath!$L71))</f>
        <v>0.17457565024267435</v>
      </c>
      <c r="E71" s="20">
        <f>IF(D71="SING",0,Model!$W$30*((drdp!B71+drdp!K71)*XYM4!$B71+(drdp!E71+drdp!N71)*XYM4!$C71+(drdp!H71+drdp!Q71)*XYM4!$D71))</f>
        <v>-3.2266277150800483E-3</v>
      </c>
      <c r="F71" s="20">
        <f>IF(D71="SING",(Wellpath!K72-Wellpath!K70)/2*Model!$W$30,Model!$W$30*((drdp!C71+drdp!L71)*XYM4!$B71+(drdp!F71+drdp!O71)*XYM4!$C71+(drdp!I71+drdp!R71)*XYM4!$D71))</f>
        <v>1.7237333388265455E-2</v>
      </c>
      <c r="G71" s="20">
        <f>IF(D71="SING",0,Model!$W$30*((drdp!D71+drdp!M71)*XYM4!$B71+(drdp!G71+drdp!P71)*XYM4!$C71+(drdp!J71+drdp!S71)*XYM4!$D71))</f>
        <v>-2.3446513123357129E-2</v>
      </c>
      <c r="H71" s="18">
        <f>IF(D71="SING",0,Model!$W$30*((drdp!B71)*XYM4!$B71+(drdp!E71)*XYM4!$C71+(drdp!H71)*XYM4!$D71))</f>
        <v>-1.6133138575400241E-3</v>
      </c>
      <c r="I71" s="18">
        <f>IF(D71="SING",(Wellpath!K71-Wellpath!K70)/2*Model!$W$30,Model!$W$30*((drdp!C71)*XYM4!$B71+(drdp!F71)*XYM4!$C71+(drdp!I71)*XYM4!$D71))</f>
        <v>8.6186666941327275E-3</v>
      </c>
      <c r="J71" s="18">
        <f>IF(D71="SING",0,Model!$W$30*((drdp!D71)*XYM4!$B71+(drdp!G71)*XYM4!$C71+(drdp!J71)*XYM4!$D71))</f>
        <v>-1.1723256561678564E-2</v>
      </c>
      <c r="K71" s="21">
        <f>SUM(E$3:E70)+H71</f>
        <v>-4.0709771243581341E-2</v>
      </c>
      <c r="L71" s="21">
        <f>SUM(F$3:F70)+I71</f>
        <v>3.1597143155928271</v>
      </c>
      <c r="M71" s="21">
        <f>SUM(G$3:G70)+J71</f>
        <v>-0.49771075652593366</v>
      </c>
      <c r="N71" s="19">
        <f t="shared" si="5"/>
        <v>1.6572854747047222E-3</v>
      </c>
      <c r="O71" s="19">
        <f t="shared" si="5"/>
        <v>9.9837945561622483</v>
      </c>
      <c r="P71" s="19">
        <f t="shared" si="5"/>
        <v>0.24771599716161721</v>
      </c>
      <c r="Q71" s="19">
        <f t="shared" si="6"/>
        <v>-0.12863124698285316</v>
      </c>
      <c r="R71" s="19">
        <f t="shared" si="7"/>
        <v>2.0261691043640569E-2</v>
      </c>
      <c r="S71" s="19">
        <f t="shared" si="8"/>
        <v>-1.5726238024195287</v>
      </c>
    </row>
    <row r="72" spans="1:19" x14ac:dyDescent="0.25">
      <c r="A72" s="26">
        <f>Wellpath!E72</f>
        <v>2070</v>
      </c>
      <c r="B72" s="22">
        <v>0</v>
      </c>
      <c r="C72" s="22">
        <f>ABS(COS(Wellpath!$L72))*SIN(Wellpath!$M72)</f>
        <v>0.51186270317095361</v>
      </c>
      <c r="D72" s="22">
        <f>IF(ABS(Wellpath!$L72)&lt;VerticalInc,"SING",ABS(COS(Wellpath!$L72))*COS(Wellpath!$M72)/SIN(Wellpath!$L72))</f>
        <v>0.1617280889750031</v>
      </c>
      <c r="E72" s="20">
        <f>IF(D72="SING",0,Model!$W$30*((drdp!B72+drdp!K72)*XYM4!$B72+(drdp!E72+drdp!N72)*XYM4!$C72+(drdp!H72+drdp!Q72)*XYM4!$D72))</f>
        <v>-3.2607746994374898E-3</v>
      </c>
      <c r="F72" s="20">
        <f>IF(D72="SING",(Wellpath!K73-Wellpath!K71)/2*Model!$W$30,Model!$W$30*((drdp!C72+drdp!L72)*XYM4!$B72+(drdp!F72+drdp!O72)*XYM4!$C72+(drdp!I72+drdp!R72)*XYM4!$D72))</f>
        <v>1.5577130941509901E-2</v>
      </c>
      <c r="G72" s="20">
        <f>IF(D72="SING",0,Model!$W$30*((drdp!D72+drdp!M72)*XYM4!$B72+(drdp!G72+drdp!P72)*XYM4!$C72+(drdp!J72+drdp!S72)*XYM4!$D72))</f>
        <v>-2.2728595087103828E-2</v>
      </c>
      <c r="H72" s="18">
        <f>IF(D72="SING",0,Model!$W$30*((drdp!B72)*XYM4!$B72+(drdp!E72)*XYM4!$C72+(drdp!H72)*XYM4!$D72))</f>
        <v>-1.6303873497187449E-3</v>
      </c>
      <c r="I72" s="18">
        <f>IF(D72="SING",(Wellpath!K72-Wellpath!K71)/2*Model!$W$30,Model!$W$30*((drdp!C72)*XYM4!$B72+(drdp!F72)*XYM4!$C72+(drdp!I72)*XYM4!$D72))</f>
        <v>7.7885654707549505E-3</v>
      </c>
      <c r="J72" s="18">
        <f>IF(D72="SING",0,Model!$W$30*((drdp!D72)*XYM4!$B72+(drdp!G72)*XYM4!$C72+(drdp!J72)*XYM4!$D72))</f>
        <v>-1.1364297543551914E-2</v>
      </c>
      <c r="K72" s="21">
        <f>SUM(E$3:E71)+H72</f>
        <v>-4.3953472450840109E-2</v>
      </c>
      <c r="L72" s="21">
        <f>SUM(F$3:F71)+I72</f>
        <v>3.1761215477577149</v>
      </c>
      <c r="M72" s="21">
        <f>SUM(G$3:G71)+J72</f>
        <v>-0.52079831063116422</v>
      </c>
      <c r="N72" s="19">
        <f t="shared" si="5"/>
        <v>1.9319077404867603E-3</v>
      </c>
      <c r="O72" s="19">
        <f t="shared" si="5"/>
        <v>10.087748086130862</v>
      </c>
      <c r="P72" s="19">
        <f t="shared" si="5"/>
        <v>0.27123088035627463</v>
      </c>
      <c r="Q72" s="19">
        <f t="shared" si="6"/>
        <v>-0.13960157094988837</v>
      </c>
      <c r="R72" s="19">
        <f t="shared" si="7"/>
        <v>2.2890894198770946E-2</v>
      </c>
      <c r="S72" s="19">
        <f t="shared" si="8"/>
        <v>-1.6541187364314565</v>
      </c>
    </row>
    <row r="73" spans="1:19" x14ac:dyDescent="0.25">
      <c r="A73" s="26">
        <f>Wellpath!E73</f>
        <v>2100</v>
      </c>
      <c r="B73" s="22">
        <v>0</v>
      </c>
      <c r="C73" s="22">
        <f>ABS(COS(Wellpath!$L73))*SIN(Wellpath!$M73)</f>
        <v>0.48296291314453427</v>
      </c>
      <c r="D73" s="22">
        <f>IF(ABS(Wellpath!$L73)&lt;VerticalInc,"SING",ABS(COS(Wellpath!$L73))*COS(Wellpath!$M73)/SIN(Wellpath!$L73))</f>
        <v>0.14942924536134228</v>
      </c>
      <c r="E73" s="20">
        <f>IF(D73="SING",0,Model!$W$30*((drdp!B73+drdp!K73)*XYM4!$B73+(drdp!E73+drdp!N73)*XYM4!$C73+(drdp!H73+drdp!Q73)*XYM4!$D73))</f>
        <v>-3.2724923474893677E-3</v>
      </c>
      <c r="F73" s="20">
        <f>IF(D73="SING",(Wellpath!K74-Wellpath!K72)/2*Model!$W$30,Model!$W$30*((drdp!C73+drdp!L73)*XYM4!$B73+(drdp!F73+drdp!O73)*XYM4!$C73+(drdp!I73+drdp!R73)*XYM4!$D73))</f>
        <v>1.3966831071704284E-2</v>
      </c>
      <c r="G73" s="20">
        <f>IF(D73="SING",0,Model!$W$30*((drdp!D73+drdp!M73)*XYM4!$B73+(drdp!G73+drdp!P73)*XYM4!$C73+(drdp!J73+drdp!S73)*XYM4!$D73))</f>
        <v>-2.1899945620256548E-2</v>
      </c>
      <c r="H73" s="18">
        <f>IF(D73="SING",0,Model!$W$30*((drdp!B73)*XYM4!$B73+(drdp!E73)*XYM4!$C73+(drdp!H73)*XYM4!$D73))</f>
        <v>-1.6362461737446838E-3</v>
      </c>
      <c r="I73" s="18">
        <f>IF(D73="SING",(Wellpath!K73-Wellpath!K72)/2*Model!$W$30,Model!$W$30*((drdp!C73)*XYM4!$B73+(drdp!F73)*XYM4!$C73+(drdp!I73)*XYM4!$D73))</f>
        <v>6.9834155358521419E-3</v>
      </c>
      <c r="J73" s="18">
        <f>IF(D73="SING",0,Model!$W$30*((drdp!D73)*XYM4!$B73+(drdp!G73)*XYM4!$C73+(drdp!J73)*XYM4!$D73))</f>
        <v>-1.0949972810128274E-2</v>
      </c>
      <c r="K73" s="21">
        <f>SUM(E$3:E72)+H73</f>
        <v>-4.7220105974303539E-2</v>
      </c>
      <c r="L73" s="21">
        <f>SUM(F$3:F72)+I73</f>
        <v>3.1908935287643225</v>
      </c>
      <c r="M73" s="21">
        <f>SUM(G$3:G72)+J73</f>
        <v>-0.54311258098484438</v>
      </c>
      <c r="N73" s="19">
        <f t="shared" si="5"/>
        <v>2.2297384082244566E-3</v>
      </c>
      <c r="O73" s="19">
        <f t="shared" si="5"/>
        <v>10.181801511910031</v>
      </c>
      <c r="P73" s="19">
        <f t="shared" si="5"/>
        <v>0.29497127562401915</v>
      </c>
      <c r="Q73" s="19">
        <f t="shared" si="6"/>
        <v>-0.15067433058097068</v>
      </c>
      <c r="R73" s="19">
        <f t="shared" si="7"/>
        <v>2.5645833630081865E-2</v>
      </c>
      <c r="S73" s="19">
        <f t="shared" si="8"/>
        <v>-1.733014420055029</v>
      </c>
    </row>
    <row r="74" spans="1:19" x14ac:dyDescent="0.25">
      <c r="A74" s="26">
        <f>Wellpath!E74</f>
        <v>2130</v>
      </c>
      <c r="B74" s="22">
        <v>0</v>
      </c>
      <c r="C74" s="22">
        <f>ABS(COS(Wellpath!$L74))*SIN(Wellpath!$M74)</f>
        <v>0.48296291314453427</v>
      </c>
      <c r="D74" s="22">
        <f>IF(ABS(Wellpath!$L74)&lt;VerticalInc,"SING",ABS(COS(Wellpath!$L74))*COS(Wellpath!$M74)/SIN(Wellpath!$L74))</f>
        <v>0.14942924536134228</v>
      </c>
      <c r="E74" s="20">
        <f>IF(D74="SING",0,Model!$W$30*((drdp!B74+drdp!K74)*XYM4!$B74+(drdp!E74+drdp!N74)*XYM4!$C74+(drdp!H74+drdp!Q74)*XYM4!$D74))</f>
        <v>-3.2724923474893677E-3</v>
      </c>
      <c r="F74" s="20">
        <f>IF(D74="SING",(Wellpath!K75-Wellpath!K73)/2*Model!$W$30,Model!$W$30*((drdp!C74+drdp!L74)*XYM4!$B74+(drdp!F74+drdp!O74)*XYM4!$C74+(drdp!I74+drdp!R74)*XYM4!$D74))</f>
        <v>1.3966831071704284E-2</v>
      </c>
      <c r="G74" s="20">
        <f>IF(D74="SING",0,Model!$W$30*((drdp!D74+drdp!M74)*XYM4!$B74+(drdp!G74+drdp!P74)*XYM4!$C74+(drdp!J74+drdp!S74)*XYM4!$D74))</f>
        <v>-2.1899945620256548E-2</v>
      </c>
      <c r="H74" s="18">
        <f>IF(D74="SING",0,Model!$W$30*((drdp!B74)*XYM4!$B74+(drdp!E74)*XYM4!$C74+(drdp!H74)*XYM4!$D74))</f>
        <v>-1.6362461737446838E-3</v>
      </c>
      <c r="I74" s="18">
        <f>IF(D74="SING",(Wellpath!K74-Wellpath!K73)/2*Model!$W$30,Model!$W$30*((drdp!C74)*XYM4!$B74+(drdp!F74)*XYM4!$C74+(drdp!I74)*XYM4!$D74))</f>
        <v>6.9834155358521419E-3</v>
      </c>
      <c r="J74" s="18">
        <f>IF(D74="SING",0,Model!$W$30*((drdp!D74)*XYM4!$B74+(drdp!G74)*XYM4!$C74+(drdp!J74)*XYM4!$D74))</f>
        <v>-1.0949972810128274E-2</v>
      </c>
      <c r="K74" s="21">
        <f>SUM(E$3:E73)+H74</f>
        <v>-5.0492598321792904E-2</v>
      </c>
      <c r="L74" s="21">
        <f>SUM(F$3:F73)+I74</f>
        <v>3.2048603598360268</v>
      </c>
      <c r="M74" s="21">
        <f>SUM(G$3:G73)+J74</f>
        <v>-0.56501252660510093</v>
      </c>
      <c r="N74" s="19">
        <f t="shared" si="5"/>
        <v>2.5495024852859238E-3</v>
      </c>
      <c r="O74" s="19">
        <f t="shared" si="5"/>
        <v>10.271129926048307</v>
      </c>
      <c r="P74" s="19">
        <f t="shared" si="5"/>
        <v>0.31923915522067986</v>
      </c>
      <c r="Q74" s="19">
        <f t="shared" si="6"/>
        <v>-0.16182172682663717</v>
      </c>
      <c r="R74" s="19">
        <f t="shared" si="7"/>
        <v>2.8528950552652688E-2</v>
      </c>
      <c r="S74" s="19">
        <f t="shared" si="8"/>
        <v>-1.8107862493274864</v>
      </c>
    </row>
    <row r="75" spans="1:19" x14ac:dyDescent="0.25">
      <c r="A75" s="26">
        <f>Wellpath!E75</f>
        <v>2160</v>
      </c>
      <c r="B75" s="22">
        <v>0</v>
      </c>
      <c r="C75" s="22">
        <f>ABS(COS(Wellpath!$L75))*SIN(Wellpath!$M75)</f>
        <v>0.48296291314453427</v>
      </c>
      <c r="D75" s="22">
        <f>IF(ABS(Wellpath!$L75)&lt;VerticalInc,"SING",ABS(COS(Wellpath!$L75))*COS(Wellpath!$M75)/SIN(Wellpath!$L75))</f>
        <v>0.14942924536134228</v>
      </c>
      <c r="E75" s="20">
        <f>IF(D75="SING",0,Model!$W$30*((drdp!B75+drdp!K75)*XYM4!$B75+(drdp!E75+drdp!N75)*XYM4!$C75+(drdp!H75+drdp!Q75)*XYM4!$D75))</f>
        <v>-3.2724923474893677E-3</v>
      </c>
      <c r="F75" s="20">
        <f>IF(D75="SING",(Wellpath!K76-Wellpath!K74)/2*Model!$W$30,Model!$W$30*((drdp!C75+drdp!L75)*XYM4!$B75+(drdp!F75+drdp!O75)*XYM4!$C75+(drdp!I75+drdp!R75)*XYM4!$D75))</f>
        <v>1.3966831071704284E-2</v>
      </c>
      <c r="G75" s="20">
        <f>IF(D75="SING",0,Model!$W$30*((drdp!D75+drdp!M75)*XYM4!$B75+(drdp!G75+drdp!P75)*XYM4!$C75+(drdp!J75+drdp!S75)*XYM4!$D75))</f>
        <v>-2.1899945620256548E-2</v>
      </c>
      <c r="H75" s="18">
        <f>IF(D75="SING",0,Model!$W$30*((drdp!B75)*XYM4!$B75+(drdp!E75)*XYM4!$C75+(drdp!H75)*XYM4!$D75))</f>
        <v>-1.6362461737446838E-3</v>
      </c>
      <c r="I75" s="18">
        <f>IF(D75="SING",(Wellpath!K75-Wellpath!K74)/2*Model!$W$30,Model!$W$30*((drdp!C75)*XYM4!$B75+(drdp!F75)*XYM4!$C75+(drdp!I75)*XYM4!$D75))</f>
        <v>6.9834155358521419E-3</v>
      </c>
      <c r="J75" s="18">
        <f>IF(D75="SING",0,Model!$W$30*((drdp!D75)*XYM4!$B75+(drdp!G75)*XYM4!$C75+(drdp!J75)*XYM4!$D75))</f>
        <v>-1.0949972810128274E-2</v>
      </c>
      <c r="K75" s="21">
        <f>SUM(E$3:E74)+H75</f>
        <v>-5.376509066928227E-2</v>
      </c>
      <c r="L75" s="21">
        <f>SUM(F$3:F74)+I75</f>
        <v>3.2188271909077311</v>
      </c>
      <c r="M75" s="21">
        <f>SUM(G$3:G74)+J75</f>
        <v>-0.58691247222535747</v>
      </c>
      <c r="N75" s="19">
        <f t="shared" si="5"/>
        <v>2.8906849746761433E-3</v>
      </c>
      <c r="O75" s="19">
        <f t="shared" si="5"/>
        <v>10.360848484926954</v>
      </c>
      <c r="P75" s="19">
        <f t="shared" si="5"/>
        <v>0.34446625005368103</v>
      </c>
      <c r="Q75" s="19">
        <f t="shared" si="6"/>
        <v>-0.17306053576790531</v>
      </c>
      <c r="R75" s="19">
        <f t="shared" si="7"/>
        <v>3.155540228412896E-2</v>
      </c>
      <c r="S75" s="19">
        <f t="shared" si="8"/>
        <v>-1.8891698242818591</v>
      </c>
    </row>
    <row r="76" spans="1:19" x14ac:dyDescent="0.25">
      <c r="A76" s="26">
        <f>Wellpath!E76</f>
        <v>2190</v>
      </c>
      <c r="B76" s="22">
        <v>0</v>
      </c>
      <c r="C76" s="22">
        <f>ABS(COS(Wellpath!$L76))*SIN(Wellpath!$M76)</f>
        <v>0.48296291314453427</v>
      </c>
      <c r="D76" s="22">
        <f>IF(ABS(Wellpath!$L76)&lt;VerticalInc,"SING",ABS(COS(Wellpath!$L76))*COS(Wellpath!$M76)/SIN(Wellpath!$L76))</f>
        <v>0.14942924536134228</v>
      </c>
      <c r="E76" s="20">
        <f>IF(D76="SING",0,Model!$W$30*((drdp!B76+drdp!K76)*XYM4!$B76+(drdp!E76+drdp!N76)*XYM4!$C76+(drdp!H76+drdp!Q76)*XYM4!$D76))</f>
        <v>-3.2724923474893677E-3</v>
      </c>
      <c r="F76" s="20">
        <f>IF(D76="SING",(Wellpath!K77-Wellpath!K75)/2*Model!$W$30,Model!$W$30*((drdp!C76+drdp!L76)*XYM4!$B76+(drdp!F76+drdp!O76)*XYM4!$C76+(drdp!I76+drdp!R76)*XYM4!$D76))</f>
        <v>1.3966831071704284E-2</v>
      </c>
      <c r="G76" s="20">
        <f>IF(D76="SING",0,Model!$W$30*((drdp!D76+drdp!M76)*XYM4!$B76+(drdp!G76+drdp!P76)*XYM4!$C76+(drdp!J76+drdp!S76)*XYM4!$D76))</f>
        <v>-2.1899945620256548E-2</v>
      </c>
      <c r="H76" s="18">
        <f>IF(D76="SING",0,Model!$W$30*((drdp!B76)*XYM4!$B76+(drdp!E76)*XYM4!$C76+(drdp!H76)*XYM4!$D76))</f>
        <v>-1.6362461737446838E-3</v>
      </c>
      <c r="I76" s="18">
        <f>IF(D76="SING",(Wellpath!K76-Wellpath!K75)/2*Model!$W$30,Model!$W$30*((drdp!C76)*XYM4!$B76+(drdp!F76)*XYM4!$C76+(drdp!I76)*XYM4!$D76))</f>
        <v>6.9834155358521419E-3</v>
      </c>
      <c r="J76" s="18">
        <f>IF(D76="SING",0,Model!$W$30*((drdp!D76)*XYM4!$B76+(drdp!G76)*XYM4!$C76+(drdp!J76)*XYM4!$D76))</f>
        <v>-1.0949972810128274E-2</v>
      </c>
      <c r="K76" s="21">
        <f>SUM(E$3:E75)+H76</f>
        <v>-5.7037583016771636E-2</v>
      </c>
      <c r="L76" s="21">
        <f>SUM(F$3:F75)+I76</f>
        <v>3.2327940219794353</v>
      </c>
      <c r="M76" s="21">
        <f>SUM(G$3:G75)+J76</f>
        <v>-0.60881241784561402</v>
      </c>
      <c r="N76" s="19">
        <f t="shared" si="5"/>
        <v>3.2532858763951161E-3</v>
      </c>
      <c r="O76" s="19">
        <f t="shared" si="5"/>
        <v>10.450957188545974</v>
      </c>
      <c r="P76" s="19">
        <f t="shared" si="5"/>
        <v>0.3706525601230225</v>
      </c>
      <c r="Q76" s="19">
        <f t="shared" si="6"/>
        <v>-0.18439075740477512</v>
      </c>
      <c r="R76" s="19">
        <f t="shared" si="7"/>
        <v>3.4725188824510672E-2</v>
      </c>
      <c r="S76" s="19">
        <f t="shared" si="8"/>
        <v>-1.968165144918147</v>
      </c>
    </row>
    <row r="77" spans="1:19" x14ac:dyDescent="0.25">
      <c r="A77" s="26">
        <f>Wellpath!E77</f>
        <v>2220</v>
      </c>
      <c r="B77" s="22">
        <v>0</v>
      </c>
      <c r="C77" s="22">
        <f>ABS(COS(Wellpath!$L77))*SIN(Wellpath!$M77)</f>
        <v>0.48296291314453427</v>
      </c>
      <c r="D77" s="22">
        <f>IF(ABS(Wellpath!$L77)&lt;VerticalInc,"SING",ABS(COS(Wellpath!$L77))*COS(Wellpath!$M77)/SIN(Wellpath!$L77))</f>
        <v>0.14942924536134228</v>
      </c>
      <c r="E77" s="20">
        <f>IF(D77="SING",0,Model!$W$30*((drdp!B77+drdp!K77)*XYM4!$B77+(drdp!E77+drdp!N77)*XYM4!$C77+(drdp!H77+drdp!Q77)*XYM4!$D77))</f>
        <v>-3.2724923474893677E-3</v>
      </c>
      <c r="F77" s="20">
        <f>IF(D77="SING",(Wellpath!K78-Wellpath!K76)/2*Model!$W$30,Model!$W$30*((drdp!C77+drdp!L77)*XYM4!$B77+(drdp!F77+drdp!O77)*XYM4!$C77+(drdp!I77+drdp!R77)*XYM4!$D77))</f>
        <v>1.3966831071704284E-2</v>
      </c>
      <c r="G77" s="20">
        <f>IF(D77="SING",0,Model!$W$30*((drdp!D77+drdp!M77)*XYM4!$B77+(drdp!G77+drdp!P77)*XYM4!$C77+(drdp!J77+drdp!S77)*XYM4!$D77))</f>
        <v>-2.1899945620256548E-2</v>
      </c>
      <c r="H77" s="18">
        <f>IF(D77="SING",0,Model!$W$30*((drdp!B77)*XYM4!$B77+(drdp!E77)*XYM4!$C77+(drdp!H77)*XYM4!$D77))</f>
        <v>-1.6362461737446838E-3</v>
      </c>
      <c r="I77" s="18">
        <f>IF(D77="SING",(Wellpath!K77-Wellpath!K76)/2*Model!$W$30,Model!$W$30*((drdp!C77)*XYM4!$B77+(drdp!F77)*XYM4!$C77+(drdp!I77)*XYM4!$D77))</f>
        <v>6.9834155358521419E-3</v>
      </c>
      <c r="J77" s="18">
        <f>IF(D77="SING",0,Model!$W$30*((drdp!D77)*XYM4!$B77+(drdp!G77)*XYM4!$C77+(drdp!J77)*XYM4!$D77))</f>
        <v>-1.0949972810128274E-2</v>
      </c>
      <c r="K77" s="21">
        <f>SUM(E$3:E76)+H77</f>
        <v>-6.0310075364261001E-2</v>
      </c>
      <c r="L77" s="21">
        <f>SUM(F$3:F76)+I77</f>
        <v>3.2467608530511396</v>
      </c>
      <c r="M77" s="21">
        <f>SUM(G$3:G76)+J77</f>
        <v>-0.63071236346587056</v>
      </c>
      <c r="N77" s="19">
        <f t="shared" si="5"/>
        <v>3.6373051904428416E-3</v>
      </c>
      <c r="O77" s="19">
        <f t="shared" si="5"/>
        <v>10.541456036905364</v>
      </c>
      <c r="P77" s="19">
        <f t="shared" si="5"/>
        <v>0.39779808542870443</v>
      </c>
      <c r="Q77" s="19">
        <f t="shared" si="6"/>
        <v>-0.19581239173724657</v>
      </c>
      <c r="R77" s="19">
        <f t="shared" si="7"/>
        <v>3.8038310173797829E-2</v>
      </c>
      <c r="S77" s="19">
        <f t="shared" si="8"/>
        <v>-2.0477722112363503</v>
      </c>
    </row>
    <row r="78" spans="1:19" x14ac:dyDescent="0.25">
      <c r="A78" s="26">
        <f>Wellpath!E78</f>
        <v>2250</v>
      </c>
      <c r="B78" s="22">
        <v>0</v>
      </c>
      <c r="C78" s="22">
        <f>ABS(COS(Wellpath!$L78))*SIN(Wellpath!$M78)</f>
        <v>0.48296291314453427</v>
      </c>
      <c r="D78" s="22">
        <f>IF(ABS(Wellpath!$L78)&lt;VerticalInc,"SING",ABS(COS(Wellpath!$L78))*COS(Wellpath!$M78)/SIN(Wellpath!$L78))</f>
        <v>0.14942924536134228</v>
      </c>
      <c r="E78" s="20">
        <f>IF(D78="SING",0,Model!$W$30*((drdp!B78+drdp!K78)*XYM4!$B78+(drdp!E78+drdp!N78)*XYM4!$C78+(drdp!H78+drdp!Q78)*XYM4!$D78))</f>
        <v>-3.2724923474893677E-3</v>
      </c>
      <c r="F78" s="20">
        <f>IF(D78="SING",(Wellpath!K79-Wellpath!K77)/2*Model!$W$30,Model!$W$30*((drdp!C78+drdp!L78)*XYM4!$B78+(drdp!F78+drdp!O78)*XYM4!$C78+(drdp!I78+drdp!R78)*XYM4!$D78))</f>
        <v>1.3966831071704284E-2</v>
      </c>
      <c r="G78" s="20">
        <f>IF(D78="SING",0,Model!$W$30*((drdp!D78+drdp!M78)*XYM4!$B78+(drdp!G78+drdp!P78)*XYM4!$C78+(drdp!J78+drdp!S78)*XYM4!$D78))</f>
        <v>-2.1899945620256548E-2</v>
      </c>
      <c r="H78" s="18">
        <f>IF(D78="SING",0,Model!$W$30*((drdp!B78)*XYM4!$B78+(drdp!E78)*XYM4!$C78+(drdp!H78)*XYM4!$D78))</f>
        <v>-1.6362461737446838E-3</v>
      </c>
      <c r="I78" s="18">
        <f>IF(D78="SING",(Wellpath!K78-Wellpath!K77)/2*Model!$W$30,Model!$W$30*((drdp!C78)*XYM4!$B78+(drdp!F78)*XYM4!$C78+(drdp!I78)*XYM4!$D78))</f>
        <v>6.9834155358521419E-3</v>
      </c>
      <c r="J78" s="18">
        <f>IF(D78="SING",0,Model!$W$30*((drdp!D78)*XYM4!$B78+(drdp!G78)*XYM4!$C78+(drdp!J78)*XYM4!$D78))</f>
        <v>-1.0949972810128274E-2</v>
      </c>
      <c r="K78" s="21">
        <f>SUM(E$3:E77)+H78</f>
        <v>-6.358256771175036E-2</v>
      </c>
      <c r="L78" s="21">
        <f>SUM(F$3:F77)+I78</f>
        <v>3.2607276841228439</v>
      </c>
      <c r="M78" s="21">
        <f>SUM(G$3:G77)+J78</f>
        <v>-0.65261230908612711</v>
      </c>
      <c r="N78" s="19">
        <f t="shared" si="5"/>
        <v>4.0427429168193195E-3</v>
      </c>
      <c r="O78" s="19">
        <f t="shared" si="5"/>
        <v>10.632345030005125</v>
      </c>
      <c r="P78" s="19">
        <f t="shared" si="5"/>
        <v>0.42590282597072671</v>
      </c>
      <c r="Q78" s="19">
        <f t="shared" si="6"/>
        <v>-0.20732543876531967</v>
      </c>
      <c r="R78" s="19">
        <f t="shared" si="7"/>
        <v>4.1494766331990431E-2</v>
      </c>
      <c r="S78" s="19">
        <f t="shared" si="8"/>
        <v>-2.1279910232364689</v>
      </c>
    </row>
    <row r="79" spans="1:19" x14ac:dyDescent="0.25">
      <c r="A79" s="26">
        <f>Wellpath!E79</f>
        <v>2280</v>
      </c>
      <c r="B79" s="22">
        <v>0</v>
      </c>
      <c r="C79" s="22">
        <f>ABS(COS(Wellpath!$L79))*SIN(Wellpath!$M79)</f>
        <v>0.48296291314453427</v>
      </c>
      <c r="D79" s="22">
        <f>IF(ABS(Wellpath!$L79)&lt;VerticalInc,"SING",ABS(COS(Wellpath!$L79))*COS(Wellpath!$M79)/SIN(Wellpath!$L79))</f>
        <v>0.14942924536134228</v>
      </c>
      <c r="E79" s="20">
        <f>IF(D79="SING",0,Model!$W$30*((drdp!B79+drdp!K79)*XYM4!$B79+(drdp!E79+drdp!N79)*XYM4!$C79+(drdp!H79+drdp!Q79)*XYM4!$D79))</f>
        <v>-3.2724923474893677E-3</v>
      </c>
      <c r="F79" s="20">
        <f>IF(D79="SING",(Wellpath!K80-Wellpath!K78)/2*Model!$W$30,Model!$W$30*((drdp!C79+drdp!L79)*XYM4!$B79+(drdp!F79+drdp!O79)*XYM4!$C79+(drdp!I79+drdp!R79)*XYM4!$D79))</f>
        <v>1.3966831071704284E-2</v>
      </c>
      <c r="G79" s="20">
        <f>IF(D79="SING",0,Model!$W$30*((drdp!D79+drdp!M79)*XYM4!$B79+(drdp!G79+drdp!P79)*XYM4!$C79+(drdp!J79+drdp!S79)*XYM4!$D79))</f>
        <v>-2.1899945620256548E-2</v>
      </c>
      <c r="H79" s="18">
        <f>IF(D79="SING",0,Model!$W$30*((drdp!B79)*XYM4!$B79+(drdp!E79)*XYM4!$C79+(drdp!H79)*XYM4!$D79))</f>
        <v>-1.6362461737446838E-3</v>
      </c>
      <c r="I79" s="18">
        <f>IF(D79="SING",(Wellpath!K79-Wellpath!K78)/2*Model!$W$30,Model!$W$30*((drdp!C79)*XYM4!$B79+(drdp!F79)*XYM4!$C79+(drdp!I79)*XYM4!$D79))</f>
        <v>6.9834155358521419E-3</v>
      </c>
      <c r="J79" s="18">
        <f>IF(D79="SING",0,Model!$W$30*((drdp!D79)*XYM4!$B79+(drdp!G79)*XYM4!$C79+(drdp!J79)*XYM4!$D79))</f>
        <v>-1.0949972810128274E-2</v>
      </c>
      <c r="K79" s="21">
        <f>SUM(E$3:E78)+H79</f>
        <v>-6.6855060059239732E-2</v>
      </c>
      <c r="L79" s="21">
        <f>SUM(F$3:F78)+I79</f>
        <v>3.2746945151945481</v>
      </c>
      <c r="M79" s="21">
        <f>SUM(G$3:G78)+J79</f>
        <v>-0.67451225470638365</v>
      </c>
      <c r="N79" s="19">
        <f t="shared" si="5"/>
        <v>4.4695990555245514E-3</v>
      </c>
      <c r="O79" s="19">
        <f t="shared" si="5"/>
        <v>10.723624167845257</v>
      </c>
      <c r="P79" s="19">
        <f t="shared" si="5"/>
        <v>0.45496678174908939</v>
      </c>
      <c r="Q79" s="19">
        <f t="shared" si="6"/>
        <v>-0.21892989848899444</v>
      </c>
      <c r="R79" s="19">
        <f t="shared" si="7"/>
        <v>4.5094557299088484E-2</v>
      </c>
      <c r="S79" s="19">
        <f t="shared" si="8"/>
        <v>-2.2088215809185026</v>
      </c>
    </row>
    <row r="80" spans="1:19" x14ac:dyDescent="0.25">
      <c r="A80" s="26">
        <f>Wellpath!E80</f>
        <v>2310</v>
      </c>
      <c r="B80" s="22">
        <v>0</v>
      </c>
      <c r="C80" s="22">
        <f>ABS(COS(Wellpath!$L80))*SIN(Wellpath!$M80)</f>
        <v>0.48296291314453427</v>
      </c>
      <c r="D80" s="22">
        <f>IF(ABS(Wellpath!$L80)&lt;VerticalInc,"SING",ABS(COS(Wellpath!$L80))*COS(Wellpath!$M80)/SIN(Wellpath!$L80))</f>
        <v>0.14942924536134228</v>
      </c>
      <c r="E80" s="20">
        <f>IF(D80="SING",0,Model!$W$30*((drdp!B80+drdp!K80)*XYM4!$B80+(drdp!E80+drdp!N80)*XYM4!$C80+(drdp!H80+drdp!Q80)*XYM4!$D80))</f>
        <v>-3.2724923474893677E-3</v>
      </c>
      <c r="F80" s="20">
        <f>IF(D80="SING",(Wellpath!K81-Wellpath!K79)/2*Model!$W$30,Model!$W$30*((drdp!C80+drdp!L80)*XYM4!$B80+(drdp!F80+drdp!O80)*XYM4!$C80+(drdp!I80+drdp!R80)*XYM4!$D80))</f>
        <v>1.3966831071704284E-2</v>
      </c>
      <c r="G80" s="20">
        <f>IF(D80="SING",0,Model!$W$30*((drdp!D80+drdp!M80)*XYM4!$B80+(drdp!G80+drdp!P80)*XYM4!$C80+(drdp!J80+drdp!S80)*XYM4!$D80))</f>
        <v>-2.1899945620256548E-2</v>
      </c>
      <c r="H80" s="18">
        <f>IF(D80="SING",0,Model!$W$30*((drdp!B80)*XYM4!$B80+(drdp!E80)*XYM4!$C80+(drdp!H80)*XYM4!$D80))</f>
        <v>-1.6362461737446838E-3</v>
      </c>
      <c r="I80" s="18">
        <f>IF(D80="SING",(Wellpath!K80-Wellpath!K79)/2*Model!$W$30,Model!$W$30*((drdp!C80)*XYM4!$B80+(drdp!F80)*XYM4!$C80+(drdp!I80)*XYM4!$D80))</f>
        <v>6.9834155358521419E-3</v>
      </c>
      <c r="J80" s="18">
        <f>IF(D80="SING",0,Model!$W$30*((drdp!D80)*XYM4!$B80+(drdp!G80)*XYM4!$C80+(drdp!J80)*XYM4!$D80))</f>
        <v>-1.0949972810128274E-2</v>
      </c>
      <c r="K80" s="21">
        <f>SUM(E$3:E79)+H80</f>
        <v>-7.0127552406729105E-2</v>
      </c>
      <c r="L80" s="21">
        <f>SUM(F$3:F79)+I80</f>
        <v>3.2886613462662524</v>
      </c>
      <c r="M80" s="21">
        <f>SUM(G$3:G79)+J80</f>
        <v>-0.6964122003266402</v>
      </c>
      <c r="N80" s="19">
        <f t="shared" si="5"/>
        <v>4.9178736065585366E-3</v>
      </c>
      <c r="O80" s="19">
        <f t="shared" si="5"/>
        <v>10.815293450425759</v>
      </c>
      <c r="P80" s="19">
        <f t="shared" si="5"/>
        <v>0.48498995276379242</v>
      </c>
      <c r="Q80" s="19">
        <f t="shared" si="6"/>
        <v>-0.23062577090827091</v>
      </c>
      <c r="R80" s="19">
        <f t="shared" si="7"/>
        <v>4.8837683075091988E-2</v>
      </c>
      <c r="S80" s="19">
        <f t="shared" si="8"/>
        <v>-2.2902638842824516</v>
      </c>
    </row>
    <row r="81" spans="1:19" x14ac:dyDescent="0.25">
      <c r="A81" s="26">
        <f>Wellpath!E81</f>
        <v>2340</v>
      </c>
      <c r="B81" s="22">
        <v>0</v>
      </c>
      <c r="C81" s="22">
        <f>ABS(COS(Wellpath!$L81))*SIN(Wellpath!$M81)</f>
        <v>0.48296291314453427</v>
      </c>
      <c r="D81" s="22">
        <f>IF(ABS(Wellpath!$L81)&lt;VerticalInc,"SING",ABS(COS(Wellpath!$L81))*COS(Wellpath!$M81)/SIN(Wellpath!$L81))</f>
        <v>0.14942924536134228</v>
      </c>
      <c r="E81" s="20">
        <f>IF(D81="SING",0,Model!$W$30*((drdp!B81+drdp!K81)*XYM4!$B81+(drdp!E81+drdp!N81)*XYM4!$C81+(drdp!H81+drdp!Q81)*XYM4!$D81))</f>
        <v>-3.2724923474893677E-3</v>
      </c>
      <c r="F81" s="20">
        <f>IF(D81="SING",(Wellpath!K82-Wellpath!K80)/2*Model!$W$30,Model!$W$30*((drdp!C81+drdp!L81)*XYM4!$B81+(drdp!F81+drdp!O81)*XYM4!$C81+(drdp!I81+drdp!R81)*XYM4!$D81))</f>
        <v>1.3966831071704284E-2</v>
      </c>
      <c r="G81" s="20">
        <f>IF(D81="SING",0,Model!$W$30*((drdp!D81+drdp!M81)*XYM4!$B81+(drdp!G81+drdp!P81)*XYM4!$C81+(drdp!J81+drdp!S81)*XYM4!$D81))</f>
        <v>-2.1899945620256548E-2</v>
      </c>
      <c r="H81" s="18">
        <f>IF(D81="SING",0,Model!$W$30*((drdp!B81)*XYM4!$B81+(drdp!E81)*XYM4!$C81+(drdp!H81)*XYM4!$D81))</f>
        <v>-1.6362461737446838E-3</v>
      </c>
      <c r="I81" s="18">
        <f>IF(D81="SING",(Wellpath!K81-Wellpath!K80)/2*Model!$W$30,Model!$W$30*((drdp!C81)*XYM4!$B81+(drdp!F81)*XYM4!$C81+(drdp!I81)*XYM4!$D81))</f>
        <v>6.9834155358521419E-3</v>
      </c>
      <c r="J81" s="18">
        <f>IF(D81="SING",0,Model!$W$30*((drdp!D81)*XYM4!$B81+(drdp!G81)*XYM4!$C81+(drdp!J81)*XYM4!$D81))</f>
        <v>-1.0949972810128274E-2</v>
      </c>
      <c r="K81" s="21">
        <f>SUM(E$3:E80)+H81</f>
        <v>-7.3400044754218477E-2</v>
      </c>
      <c r="L81" s="21">
        <f>SUM(F$3:F80)+I81</f>
        <v>3.3026281773379567</v>
      </c>
      <c r="M81" s="21">
        <f>SUM(G$3:G80)+J81</f>
        <v>-0.71831214594689674</v>
      </c>
      <c r="N81" s="19">
        <f t="shared" si="5"/>
        <v>5.387566569921275E-3</v>
      </c>
      <c r="O81" s="19">
        <f t="shared" si="5"/>
        <v>10.907352877746634</v>
      </c>
      <c r="P81" s="19">
        <f t="shared" si="5"/>
        <v>0.51597233901483586</v>
      </c>
      <c r="Q81" s="19">
        <f t="shared" si="6"/>
        <v>-0.24241305602314903</v>
      </c>
      <c r="R81" s="19">
        <f t="shared" si="7"/>
        <v>5.2724143660000937E-2</v>
      </c>
      <c r="S81" s="19">
        <f t="shared" si="8"/>
        <v>-2.3723179333283158</v>
      </c>
    </row>
    <row r="82" spans="1:19" x14ac:dyDescent="0.25">
      <c r="A82" s="26">
        <f>Wellpath!E82</f>
        <v>2370</v>
      </c>
      <c r="B82" s="22">
        <v>0</v>
      </c>
      <c r="C82" s="22">
        <f>ABS(COS(Wellpath!$L82))*SIN(Wellpath!$M82)</f>
        <v>0.48296291314453427</v>
      </c>
      <c r="D82" s="22">
        <f>IF(ABS(Wellpath!$L82)&lt;VerticalInc,"SING",ABS(COS(Wellpath!$L82))*COS(Wellpath!$M82)/SIN(Wellpath!$L82))</f>
        <v>0.14942924536134228</v>
      </c>
      <c r="E82" s="20">
        <f>IF(D82="SING",0,Model!$W$30*((drdp!B82+drdp!K82)*XYM4!$B82+(drdp!E82+drdp!N82)*XYM4!$C82+(drdp!H82+drdp!Q82)*XYM4!$D82))</f>
        <v>-3.2724923474893677E-3</v>
      </c>
      <c r="F82" s="20">
        <f>IF(D82="SING",(Wellpath!K83-Wellpath!K81)/2*Model!$W$30,Model!$W$30*((drdp!C82+drdp!L82)*XYM4!$B82+(drdp!F82+drdp!O82)*XYM4!$C82+(drdp!I82+drdp!R82)*XYM4!$D82))</f>
        <v>1.3966831071704284E-2</v>
      </c>
      <c r="G82" s="20">
        <f>IF(D82="SING",0,Model!$W$30*((drdp!D82+drdp!M82)*XYM4!$B82+(drdp!G82+drdp!P82)*XYM4!$C82+(drdp!J82+drdp!S82)*XYM4!$D82))</f>
        <v>-2.1899945620256548E-2</v>
      </c>
      <c r="H82" s="18">
        <f>IF(D82="SING",0,Model!$W$30*((drdp!B82)*XYM4!$B82+(drdp!E82)*XYM4!$C82+(drdp!H82)*XYM4!$D82))</f>
        <v>-1.6362461737446838E-3</v>
      </c>
      <c r="I82" s="18">
        <f>IF(D82="SING",(Wellpath!K82-Wellpath!K81)/2*Model!$W$30,Model!$W$30*((drdp!C82)*XYM4!$B82+(drdp!F82)*XYM4!$C82+(drdp!I82)*XYM4!$D82))</f>
        <v>6.9834155358521419E-3</v>
      </c>
      <c r="J82" s="18">
        <f>IF(D82="SING",0,Model!$W$30*((drdp!D82)*XYM4!$B82+(drdp!G82)*XYM4!$C82+(drdp!J82)*XYM4!$D82))</f>
        <v>-1.0949972810128274E-2</v>
      </c>
      <c r="K82" s="21">
        <f>SUM(E$3:E81)+H82</f>
        <v>-7.6672537101707849E-2</v>
      </c>
      <c r="L82" s="21">
        <f>SUM(F$3:F81)+I82</f>
        <v>3.3165950084096609</v>
      </c>
      <c r="M82" s="21">
        <f>SUM(G$3:G81)+J82</f>
        <v>-0.74021209156715329</v>
      </c>
      <c r="N82" s="19">
        <f t="shared" si="5"/>
        <v>5.8786779456127666E-3</v>
      </c>
      <c r="O82" s="19">
        <f t="shared" si="5"/>
        <v>10.999802449807879</v>
      </c>
      <c r="P82" s="19">
        <f t="shared" si="5"/>
        <v>0.54791394050221975</v>
      </c>
      <c r="Q82" s="19">
        <f t="shared" si="6"/>
        <v>-0.25429175383362879</v>
      </c>
      <c r="R82" s="19">
        <f t="shared" si="7"/>
        <v>5.675393905381533E-2</v>
      </c>
      <c r="S82" s="19">
        <f t="shared" si="8"/>
        <v>-2.4549837280560953</v>
      </c>
    </row>
    <row r="83" spans="1:19" x14ac:dyDescent="0.25">
      <c r="A83" s="26">
        <f>Wellpath!E83</f>
        <v>2400</v>
      </c>
      <c r="B83" s="22">
        <v>0</v>
      </c>
      <c r="C83" s="22">
        <f>ABS(COS(Wellpath!$L83))*SIN(Wellpath!$M83)</f>
        <v>0.48296291314453427</v>
      </c>
      <c r="D83" s="22">
        <f>IF(ABS(Wellpath!$L83)&lt;VerticalInc,"SING",ABS(COS(Wellpath!$L83))*COS(Wellpath!$M83)/SIN(Wellpath!$L83))</f>
        <v>0.14942924536134228</v>
      </c>
      <c r="E83" s="20">
        <f>IF(D83="SING",0,Model!$W$30*((drdp!B83+drdp!K83)*XYM4!$B83+(drdp!E83+drdp!N83)*XYM4!$C83+(drdp!H83+drdp!Q83)*XYM4!$D83))</f>
        <v>-3.2724923474893677E-3</v>
      </c>
      <c r="F83" s="20">
        <f>IF(D83="SING",(Wellpath!K84-Wellpath!K82)/2*Model!$W$30,Model!$W$30*((drdp!C83+drdp!L83)*XYM4!$B83+(drdp!F83+drdp!O83)*XYM4!$C83+(drdp!I83+drdp!R83)*XYM4!$D83))</f>
        <v>1.3966831071704284E-2</v>
      </c>
      <c r="G83" s="20">
        <f>IF(D83="SING",0,Model!$W$30*((drdp!D83+drdp!M83)*XYM4!$B83+(drdp!G83+drdp!P83)*XYM4!$C83+(drdp!J83+drdp!S83)*XYM4!$D83))</f>
        <v>-2.1899945620256548E-2</v>
      </c>
      <c r="H83" s="18">
        <f>IF(D83="SING",0,Model!$W$30*((drdp!B83)*XYM4!$B83+(drdp!E83)*XYM4!$C83+(drdp!H83)*XYM4!$D83))</f>
        <v>-1.6362461737446838E-3</v>
      </c>
      <c r="I83" s="18">
        <f>IF(D83="SING",(Wellpath!K83-Wellpath!K82)/2*Model!$W$30,Model!$W$30*((drdp!C83)*XYM4!$B83+(drdp!F83)*XYM4!$C83+(drdp!I83)*XYM4!$D83))</f>
        <v>6.9834155358521419E-3</v>
      </c>
      <c r="J83" s="18">
        <f>IF(D83="SING",0,Model!$W$30*((drdp!D83)*XYM4!$B83+(drdp!G83)*XYM4!$C83+(drdp!J83)*XYM4!$D83))</f>
        <v>-1.0949972810128274E-2</v>
      </c>
      <c r="K83" s="21">
        <f>SUM(E$3:E82)+H83</f>
        <v>-7.9945029449197222E-2</v>
      </c>
      <c r="L83" s="21">
        <f>SUM(F$3:F82)+I83</f>
        <v>3.3305618394813652</v>
      </c>
      <c r="M83" s="21">
        <f>SUM(G$3:G82)+J83</f>
        <v>-0.76211203718740983</v>
      </c>
      <c r="N83" s="19">
        <f t="shared" si="5"/>
        <v>6.3912077336330114E-3</v>
      </c>
      <c r="O83" s="19">
        <f t="shared" si="5"/>
        <v>11.092642166609496</v>
      </c>
      <c r="P83" s="19">
        <f t="shared" si="5"/>
        <v>0.58081475722594389</v>
      </c>
      <c r="Q83" s="19">
        <f t="shared" si="6"/>
        <v>-0.26626186433971022</v>
      </c>
      <c r="R83" s="19">
        <f t="shared" si="7"/>
        <v>6.0927069256535168E-2</v>
      </c>
      <c r="S83" s="19">
        <f t="shared" si="8"/>
        <v>-2.5382612684657904</v>
      </c>
    </row>
    <row r="84" spans="1:19" x14ac:dyDescent="0.25">
      <c r="A84" s="26">
        <f>Wellpath!E84</f>
        <v>2430</v>
      </c>
      <c r="B84" s="22">
        <v>0</v>
      </c>
      <c r="C84" s="22">
        <f>ABS(COS(Wellpath!$L84))*SIN(Wellpath!$M84)</f>
        <v>0.48296291314453427</v>
      </c>
      <c r="D84" s="22">
        <f>IF(ABS(Wellpath!$L84)&lt;VerticalInc,"SING",ABS(COS(Wellpath!$L84))*COS(Wellpath!$M84)/SIN(Wellpath!$L84))</f>
        <v>0.14942924536134228</v>
      </c>
      <c r="E84" s="20">
        <f>IF(D84="SING",0,Model!$W$30*((drdp!B84+drdp!K84)*XYM4!$B84+(drdp!E84+drdp!N84)*XYM4!$C84+(drdp!H84+drdp!Q84)*XYM4!$D84))</f>
        <v>-3.2724923474893677E-3</v>
      </c>
      <c r="F84" s="20">
        <f>IF(D84="SING",(Wellpath!K85-Wellpath!K83)/2*Model!$W$30,Model!$W$30*((drdp!C84+drdp!L84)*XYM4!$B84+(drdp!F84+drdp!O84)*XYM4!$C84+(drdp!I84+drdp!R84)*XYM4!$D84))</f>
        <v>1.3966831071704284E-2</v>
      </c>
      <c r="G84" s="20">
        <f>IF(D84="SING",0,Model!$W$30*((drdp!D84+drdp!M84)*XYM4!$B84+(drdp!G84+drdp!P84)*XYM4!$C84+(drdp!J84+drdp!S84)*XYM4!$D84))</f>
        <v>-2.1899945620256548E-2</v>
      </c>
      <c r="H84" s="18">
        <f>IF(D84="SING",0,Model!$W$30*((drdp!B84)*XYM4!$B84+(drdp!E84)*XYM4!$C84+(drdp!H84)*XYM4!$D84))</f>
        <v>-1.6362461737446838E-3</v>
      </c>
      <c r="I84" s="18">
        <f>IF(D84="SING",(Wellpath!K84-Wellpath!K83)/2*Model!$W$30,Model!$W$30*((drdp!C84)*XYM4!$B84+(drdp!F84)*XYM4!$C84+(drdp!I84)*XYM4!$D84))</f>
        <v>6.9834155358521419E-3</v>
      </c>
      <c r="J84" s="18">
        <f>IF(D84="SING",0,Model!$W$30*((drdp!D84)*XYM4!$B84+(drdp!G84)*XYM4!$C84+(drdp!J84)*XYM4!$D84))</f>
        <v>-1.0949972810128274E-2</v>
      </c>
      <c r="K84" s="21">
        <f>SUM(E$3:E83)+H84</f>
        <v>-8.3217521796686594E-2</v>
      </c>
      <c r="L84" s="21">
        <f>SUM(F$3:F83)+I84</f>
        <v>3.3445286705530695</v>
      </c>
      <c r="M84" s="21">
        <f>SUM(G$3:G83)+J84</f>
        <v>-0.78401198280766637</v>
      </c>
      <c r="N84" s="19">
        <f t="shared" si="5"/>
        <v>6.9251559339820086E-3</v>
      </c>
      <c r="O84" s="19">
        <f t="shared" si="5"/>
        <v>11.185872028151483</v>
      </c>
      <c r="P84" s="19">
        <f t="shared" si="5"/>
        <v>0.6146747891860086</v>
      </c>
      <c r="Q84" s="19">
        <f t="shared" si="6"/>
        <v>-0.2783233875413933</v>
      </c>
      <c r="R84" s="19">
        <f t="shared" si="7"/>
        <v>6.5243534268160458E-2</v>
      </c>
      <c r="S84" s="19">
        <f t="shared" si="8"/>
        <v>-2.6221505545574004</v>
      </c>
    </row>
    <row r="85" spans="1:19" x14ac:dyDescent="0.25">
      <c r="A85" s="26">
        <f>Wellpath!E85</f>
        <v>2460</v>
      </c>
      <c r="B85" s="22">
        <v>0</v>
      </c>
      <c r="C85" s="22">
        <f>ABS(COS(Wellpath!$L85))*SIN(Wellpath!$M85)</f>
        <v>0.48296291314453427</v>
      </c>
      <c r="D85" s="22">
        <f>IF(ABS(Wellpath!$L85)&lt;VerticalInc,"SING",ABS(COS(Wellpath!$L85))*COS(Wellpath!$M85)/SIN(Wellpath!$L85))</f>
        <v>0.14942924536134228</v>
      </c>
      <c r="E85" s="20">
        <f>IF(D85="SING",0,Model!$W$30*((drdp!B85+drdp!K85)*XYM4!$B85+(drdp!E85+drdp!N85)*XYM4!$C85+(drdp!H85+drdp!Q85)*XYM4!$D85))</f>
        <v>-3.2724923474893677E-3</v>
      </c>
      <c r="F85" s="20">
        <f>IF(D85="SING",(Wellpath!K86-Wellpath!K84)/2*Model!$W$30,Model!$W$30*((drdp!C85+drdp!L85)*XYM4!$B85+(drdp!F85+drdp!O85)*XYM4!$C85+(drdp!I85+drdp!R85)*XYM4!$D85))</f>
        <v>1.3966831071704284E-2</v>
      </c>
      <c r="G85" s="20">
        <f>IF(D85="SING",0,Model!$W$30*((drdp!D85+drdp!M85)*XYM4!$B85+(drdp!G85+drdp!P85)*XYM4!$C85+(drdp!J85+drdp!S85)*XYM4!$D85))</f>
        <v>-2.1899945620256548E-2</v>
      </c>
      <c r="H85" s="18">
        <f>IF(D85="SING",0,Model!$W$30*((drdp!B85)*XYM4!$B85+(drdp!E85)*XYM4!$C85+(drdp!H85)*XYM4!$D85))</f>
        <v>-1.6362461737446838E-3</v>
      </c>
      <c r="I85" s="18">
        <f>IF(D85="SING",(Wellpath!K85-Wellpath!K84)/2*Model!$W$30,Model!$W$30*((drdp!C85)*XYM4!$B85+(drdp!F85)*XYM4!$C85+(drdp!I85)*XYM4!$D85))</f>
        <v>6.9834155358521419E-3</v>
      </c>
      <c r="J85" s="18">
        <f>IF(D85="SING",0,Model!$W$30*((drdp!D85)*XYM4!$B85+(drdp!G85)*XYM4!$C85+(drdp!J85)*XYM4!$D85))</f>
        <v>-1.0949972810128274E-2</v>
      </c>
      <c r="K85" s="21">
        <f>SUM(E$3:E84)+H85</f>
        <v>-8.6490014144175967E-2</v>
      </c>
      <c r="L85" s="21">
        <f>SUM(F$3:F84)+I85</f>
        <v>3.3584955016247737</v>
      </c>
      <c r="M85" s="21">
        <f>SUM(G$3:G84)+J85</f>
        <v>-0.80591192842792292</v>
      </c>
      <c r="N85" s="19">
        <f t="shared" si="5"/>
        <v>7.480522546659759E-3</v>
      </c>
      <c r="O85" s="19">
        <f t="shared" si="5"/>
        <v>11.27949203443384</v>
      </c>
      <c r="P85" s="19">
        <f t="shared" si="5"/>
        <v>0.64949403638241354</v>
      </c>
      <c r="Q85" s="19">
        <f t="shared" si="6"/>
        <v>-0.29047632343867802</v>
      </c>
      <c r="R85" s="19">
        <f t="shared" si="7"/>
        <v>6.9703334088691185E-2</v>
      </c>
      <c r="S85" s="19">
        <f t="shared" si="8"/>
        <v>-2.7066515863309255</v>
      </c>
    </row>
    <row r="86" spans="1:19" x14ac:dyDescent="0.25">
      <c r="A86" s="26">
        <f>Wellpath!E86</f>
        <v>2490</v>
      </c>
      <c r="B86" s="22">
        <v>0</v>
      </c>
      <c r="C86" s="22">
        <f>ABS(COS(Wellpath!$L86))*SIN(Wellpath!$M86)</f>
        <v>0.48296291314453427</v>
      </c>
      <c r="D86" s="22">
        <f>IF(ABS(Wellpath!$L86)&lt;VerticalInc,"SING",ABS(COS(Wellpath!$L86))*COS(Wellpath!$M86)/SIN(Wellpath!$L86))</f>
        <v>0.14942924536134228</v>
      </c>
      <c r="E86" s="20">
        <f>IF(D86="SING",0,Model!$W$30*((drdp!B86+drdp!K86)*XYM4!$B86+(drdp!E86+drdp!N86)*XYM4!$C86+(drdp!H86+drdp!Q86)*XYM4!$D86))</f>
        <v>-3.2724923474893677E-3</v>
      </c>
      <c r="F86" s="20">
        <f>IF(D86="SING",(Wellpath!K87-Wellpath!K85)/2*Model!$W$30,Model!$W$30*((drdp!C86+drdp!L86)*XYM4!$B86+(drdp!F86+drdp!O86)*XYM4!$C86+(drdp!I86+drdp!R86)*XYM4!$D86))</f>
        <v>1.3966831071704284E-2</v>
      </c>
      <c r="G86" s="20">
        <f>IF(D86="SING",0,Model!$W$30*((drdp!D86+drdp!M86)*XYM4!$B86+(drdp!G86+drdp!P86)*XYM4!$C86+(drdp!J86+drdp!S86)*XYM4!$D86))</f>
        <v>-2.1899945620256548E-2</v>
      </c>
      <c r="H86" s="18">
        <f>IF(D86="SING",0,Model!$W$30*((drdp!B86)*XYM4!$B86+(drdp!E86)*XYM4!$C86+(drdp!H86)*XYM4!$D86))</f>
        <v>-1.6362461737446838E-3</v>
      </c>
      <c r="I86" s="18">
        <f>IF(D86="SING",(Wellpath!K86-Wellpath!K85)/2*Model!$W$30,Model!$W$30*((drdp!C86)*XYM4!$B86+(drdp!F86)*XYM4!$C86+(drdp!I86)*XYM4!$D86))</f>
        <v>6.9834155358521419E-3</v>
      </c>
      <c r="J86" s="18">
        <f>IF(D86="SING",0,Model!$W$30*((drdp!D86)*XYM4!$B86+(drdp!G86)*XYM4!$C86+(drdp!J86)*XYM4!$D86))</f>
        <v>-1.0949972810128274E-2</v>
      </c>
      <c r="K86" s="21">
        <f>SUM(E$3:E85)+H86</f>
        <v>-8.9762506491665339E-2</v>
      </c>
      <c r="L86" s="21">
        <f>SUM(F$3:F85)+I86</f>
        <v>3.372462332696478</v>
      </c>
      <c r="M86" s="21">
        <f>SUM(G$3:G85)+J86</f>
        <v>-0.82781187404817946</v>
      </c>
      <c r="N86" s="19">
        <f t="shared" si="5"/>
        <v>8.0573075716662626E-3</v>
      </c>
      <c r="O86" s="19">
        <f t="shared" si="5"/>
        <v>11.373502185456569</v>
      </c>
      <c r="P86" s="19">
        <f t="shared" si="5"/>
        <v>0.68527249881515895</v>
      </c>
      <c r="Q86" s="19">
        <f t="shared" si="6"/>
        <v>-0.30272067203156444</v>
      </c>
      <c r="R86" s="19">
        <f t="shared" si="7"/>
        <v>7.4306468718127364E-2</v>
      </c>
      <c r="S86" s="19">
        <f t="shared" si="8"/>
        <v>-2.7917643637863665</v>
      </c>
    </row>
    <row r="87" spans="1:19" x14ac:dyDescent="0.25">
      <c r="A87" s="26">
        <f>Wellpath!E87</f>
        <v>2520</v>
      </c>
      <c r="B87" s="22">
        <v>0</v>
      </c>
      <c r="C87" s="22">
        <f>ABS(COS(Wellpath!$L87))*SIN(Wellpath!$M87)</f>
        <v>0.48296291314453427</v>
      </c>
      <c r="D87" s="22">
        <f>IF(ABS(Wellpath!$L87)&lt;VerticalInc,"SING",ABS(COS(Wellpath!$L87))*COS(Wellpath!$M87)/SIN(Wellpath!$L87))</f>
        <v>0.14942924536134228</v>
      </c>
      <c r="E87" s="20">
        <f>IF(D87="SING",0,Model!$W$30*((drdp!B87+drdp!K87)*XYM4!$B87+(drdp!E87+drdp!N87)*XYM4!$C87+(drdp!H87+drdp!Q87)*XYM4!$D87))</f>
        <v>-3.2724923474893677E-3</v>
      </c>
      <c r="F87" s="20">
        <f>IF(D87="SING",(Wellpath!K88-Wellpath!K86)/2*Model!$W$30,Model!$W$30*((drdp!C87+drdp!L87)*XYM4!$B87+(drdp!F87+drdp!O87)*XYM4!$C87+(drdp!I87+drdp!R87)*XYM4!$D87))</f>
        <v>1.3966831071704284E-2</v>
      </c>
      <c r="G87" s="20">
        <f>IF(D87="SING",0,Model!$W$30*((drdp!D87+drdp!M87)*XYM4!$B87+(drdp!G87+drdp!P87)*XYM4!$C87+(drdp!J87+drdp!S87)*XYM4!$D87))</f>
        <v>-2.1899945620256548E-2</v>
      </c>
      <c r="H87" s="18">
        <f>IF(D87="SING",0,Model!$W$30*((drdp!B87)*XYM4!$B87+(drdp!E87)*XYM4!$C87+(drdp!H87)*XYM4!$D87))</f>
        <v>-1.6362461737446838E-3</v>
      </c>
      <c r="I87" s="18">
        <f>IF(D87="SING",(Wellpath!K87-Wellpath!K86)/2*Model!$W$30,Model!$W$30*((drdp!C87)*XYM4!$B87+(drdp!F87)*XYM4!$C87+(drdp!I87)*XYM4!$D87))</f>
        <v>6.9834155358521419E-3</v>
      </c>
      <c r="J87" s="18">
        <f>IF(D87="SING",0,Model!$W$30*((drdp!D87)*XYM4!$B87+(drdp!G87)*XYM4!$C87+(drdp!J87)*XYM4!$D87))</f>
        <v>-1.0949972810128274E-2</v>
      </c>
      <c r="K87" s="21">
        <f>SUM(E$3:E86)+H87</f>
        <v>-9.3034998839154712E-2</v>
      </c>
      <c r="L87" s="21">
        <f>SUM(F$3:F86)+I87</f>
        <v>3.3864291637681823</v>
      </c>
      <c r="M87" s="21">
        <f>SUM(G$3:G86)+J87</f>
        <v>-0.84971181966843601</v>
      </c>
      <c r="N87" s="19">
        <f t="shared" si="5"/>
        <v>8.6555110090015177E-3</v>
      </c>
      <c r="O87" s="19">
        <f t="shared" si="5"/>
        <v>11.467902481219671</v>
      </c>
      <c r="P87" s="19">
        <f t="shared" si="5"/>
        <v>0.7220101764842447</v>
      </c>
      <c r="Q87" s="19">
        <f t="shared" si="6"/>
        <v>-0.31505643332005251</v>
      </c>
      <c r="R87" s="19">
        <f t="shared" si="7"/>
        <v>7.905293815646898E-2</v>
      </c>
      <c r="S87" s="19">
        <f t="shared" si="8"/>
        <v>-2.8774888869237221</v>
      </c>
    </row>
    <row r="88" spans="1:19" x14ac:dyDescent="0.25">
      <c r="A88" s="26">
        <f>Wellpath!E88</f>
        <v>2550</v>
      </c>
      <c r="B88" s="22">
        <v>0</v>
      </c>
      <c r="C88" s="22">
        <f>ABS(COS(Wellpath!$L88))*SIN(Wellpath!$M88)</f>
        <v>0.48296291314453427</v>
      </c>
      <c r="D88" s="22">
        <f>IF(ABS(Wellpath!$L88)&lt;VerticalInc,"SING",ABS(COS(Wellpath!$L88))*COS(Wellpath!$M88)/SIN(Wellpath!$L88))</f>
        <v>0.14942924536134228</v>
      </c>
      <c r="E88" s="20">
        <f>IF(D88="SING",0,Model!$W$30*((drdp!B88+drdp!K88)*XYM4!$B88+(drdp!E88+drdp!N88)*XYM4!$C88+(drdp!H88+drdp!Q88)*XYM4!$D88))</f>
        <v>-3.2724923474893677E-3</v>
      </c>
      <c r="F88" s="20">
        <f>IF(D88="SING",(Wellpath!K89-Wellpath!K87)/2*Model!$W$30,Model!$W$30*((drdp!C88+drdp!L88)*XYM4!$B88+(drdp!F88+drdp!O88)*XYM4!$C88+(drdp!I88+drdp!R88)*XYM4!$D88))</f>
        <v>1.3966831071704284E-2</v>
      </c>
      <c r="G88" s="20">
        <f>IF(D88="SING",0,Model!$W$30*((drdp!D88+drdp!M88)*XYM4!$B88+(drdp!G88+drdp!P88)*XYM4!$C88+(drdp!J88+drdp!S88)*XYM4!$D88))</f>
        <v>-2.1899945620256548E-2</v>
      </c>
      <c r="H88" s="18">
        <f>IF(D88="SING",0,Model!$W$30*((drdp!B88)*XYM4!$B88+(drdp!E88)*XYM4!$C88+(drdp!H88)*XYM4!$D88))</f>
        <v>-1.6362461737446838E-3</v>
      </c>
      <c r="I88" s="18">
        <f>IF(D88="SING",(Wellpath!K88-Wellpath!K87)/2*Model!$W$30,Model!$W$30*((drdp!C88)*XYM4!$B88+(drdp!F88)*XYM4!$C88+(drdp!I88)*XYM4!$D88))</f>
        <v>6.9834155358521419E-3</v>
      </c>
      <c r="J88" s="18">
        <f>IF(D88="SING",0,Model!$W$30*((drdp!D88)*XYM4!$B88+(drdp!G88)*XYM4!$C88+(drdp!J88)*XYM4!$D88))</f>
        <v>-1.0949972810128274E-2</v>
      </c>
      <c r="K88" s="21">
        <f>SUM(E$3:E87)+H88</f>
        <v>-9.6307491186644084E-2</v>
      </c>
      <c r="L88" s="21">
        <f>SUM(F$3:F87)+I88</f>
        <v>3.4003959948398865</v>
      </c>
      <c r="M88" s="21">
        <f>SUM(G$3:G87)+J88</f>
        <v>-0.87161176528869255</v>
      </c>
      <c r="N88" s="19">
        <f t="shared" si="5"/>
        <v>9.2751328586655277E-3</v>
      </c>
      <c r="O88" s="19">
        <f t="shared" si="5"/>
        <v>11.562692921723142</v>
      </c>
      <c r="P88" s="19">
        <f t="shared" si="5"/>
        <v>0.75970706938967092</v>
      </c>
      <c r="Q88" s="19">
        <f t="shared" si="6"/>
        <v>-0.32748360730414222</v>
      </c>
      <c r="R88" s="19">
        <f t="shared" si="7"/>
        <v>8.3942742403716047E-2</v>
      </c>
      <c r="S88" s="19">
        <f t="shared" si="8"/>
        <v>-2.9638251557429935</v>
      </c>
    </row>
    <row r="89" spans="1:19" x14ac:dyDescent="0.25">
      <c r="A89" s="26">
        <f>Wellpath!E89</f>
        <v>2580</v>
      </c>
      <c r="B89" s="22">
        <v>0</v>
      </c>
      <c r="C89" s="22">
        <f>ABS(COS(Wellpath!$L89))*SIN(Wellpath!$M89)</f>
        <v>0.48296291314453427</v>
      </c>
      <c r="D89" s="22">
        <f>IF(ABS(Wellpath!$L89)&lt;VerticalInc,"SING",ABS(COS(Wellpath!$L89))*COS(Wellpath!$M89)/SIN(Wellpath!$L89))</f>
        <v>0.14942924536134228</v>
      </c>
      <c r="E89" s="20">
        <f>IF(D89="SING",0,Model!$W$30*((drdp!B89+drdp!K89)*XYM4!$B89+(drdp!E89+drdp!N89)*XYM4!$C89+(drdp!H89+drdp!Q89)*XYM4!$D89))</f>
        <v>-3.2724923474893677E-3</v>
      </c>
      <c r="F89" s="20">
        <f>IF(D89="SING",(Wellpath!K90-Wellpath!K88)/2*Model!$W$30,Model!$W$30*((drdp!C89+drdp!L89)*XYM4!$B89+(drdp!F89+drdp!O89)*XYM4!$C89+(drdp!I89+drdp!R89)*XYM4!$D89))</f>
        <v>1.3966831071704284E-2</v>
      </c>
      <c r="G89" s="20">
        <f>IF(D89="SING",0,Model!$W$30*((drdp!D89+drdp!M89)*XYM4!$B89+(drdp!G89+drdp!P89)*XYM4!$C89+(drdp!J89+drdp!S89)*XYM4!$D89))</f>
        <v>-2.1899945620256548E-2</v>
      </c>
      <c r="H89" s="18">
        <f>IF(D89="SING",0,Model!$W$30*((drdp!B89)*XYM4!$B89+(drdp!E89)*XYM4!$C89+(drdp!H89)*XYM4!$D89))</f>
        <v>-1.6362461737446838E-3</v>
      </c>
      <c r="I89" s="18">
        <f>IF(D89="SING",(Wellpath!K89-Wellpath!K88)/2*Model!$W$30,Model!$W$30*((drdp!C89)*XYM4!$B89+(drdp!F89)*XYM4!$C89+(drdp!I89)*XYM4!$D89))</f>
        <v>6.9834155358521419E-3</v>
      </c>
      <c r="J89" s="18">
        <f>IF(D89="SING",0,Model!$W$30*((drdp!D89)*XYM4!$B89+(drdp!G89)*XYM4!$C89+(drdp!J89)*XYM4!$D89))</f>
        <v>-1.0949972810128274E-2</v>
      </c>
      <c r="K89" s="21">
        <f>SUM(E$3:E88)+H89</f>
        <v>-9.9579983534133457E-2</v>
      </c>
      <c r="L89" s="21">
        <f>SUM(F$3:F88)+I89</f>
        <v>3.4143628259115908</v>
      </c>
      <c r="M89" s="21">
        <f>SUM(G$3:G88)+J89</f>
        <v>-0.8935117109089491</v>
      </c>
      <c r="N89" s="19">
        <f t="shared" si="5"/>
        <v>9.916173120658291E-3</v>
      </c>
      <c r="O89" s="19">
        <f t="shared" si="5"/>
        <v>11.657873506966984</v>
      </c>
      <c r="P89" s="19">
        <f t="shared" si="5"/>
        <v>0.79836317753143737</v>
      </c>
      <c r="Q89" s="19">
        <f t="shared" si="6"/>
        <v>-0.34000219398383358</v>
      </c>
      <c r="R89" s="19">
        <f t="shared" si="7"/>
        <v>8.8975881459868567E-2</v>
      </c>
      <c r="S89" s="19">
        <f t="shared" si="8"/>
        <v>-3.0507731702441796</v>
      </c>
    </row>
    <row r="90" spans="1:19" x14ac:dyDescent="0.25">
      <c r="A90" s="26">
        <f>Wellpath!E90</f>
        <v>2610</v>
      </c>
      <c r="B90" s="22">
        <v>0</v>
      </c>
      <c r="C90" s="22">
        <f>ABS(COS(Wellpath!$L90))*SIN(Wellpath!$M90)</f>
        <v>0.48296291314453427</v>
      </c>
      <c r="D90" s="22">
        <f>IF(ABS(Wellpath!$L90)&lt;VerticalInc,"SING",ABS(COS(Wellpath!$L90))*COS(Wellpath!$M90)/SIN(Wellpath!$L90))</f>
        <v>0.14942924536134228</v>
      </c>
      <c r="E90" s="20">
        <f>IF(D90="SING",0,Model!$W$30*((drdp!B90+drdp!K90)*XYM4!$B90+(drdp!E90+drdp!N90)*XYM4!$C90+(drdp!H90+drdp!Q90)*XYM4!$D90))</f>
        <v>-3.2724923474893677E-3</v>
      </c>
      <c r="F90" s="20">
        <f>IF(D90="SING",(Wellpath!K91-Wellpath!K89)/2*Model!$W$30,Model!$W$30*((drdp!C90+drdp!L90)*XYM4!$B90+(drdp!F90+drdp!O90)*XYM4!$C90+(drdp!I90+drdp!R90)*XYM4!$D90))</f>
        <v>1.3966831071704284E-2</v>
      </c>
      <c r="G90" s="20">
        <f>IF(D90="SING",0,Model!$W$30*((drdp!D90+drdp!M90)*XYM4!$B90+(drdp!G90+drdp!P90)*XYM4!$C90+(drdp!J90+drdp!S90)*XYM4!$D90))</f>
        <v>-2.1899945620256548E-2</v>
      </c>
      <c r="H90" s="18">
        <f>IF(D90="SING",0,Model!$W$30*((drdp!B90)*XYM4!$B90+(drdp!E90)*XYM4!$C90+(drdp!H90)*XYM4!$D90))</f>
        <v>-1.6362461737446838E-3</v>
      </c>
      <c r="I90" s="18">
        <f>IF(D90="SING",(Wellpath!K90-Wellpath!K89)/2*Model!$W$30,Model!$W$30*((drdp!C90)*XYM4!$B90+(drdp!F90)*XYM4!$C90+(drdp!I90)*XYM4!$D90))</f>
        <v>6.9834155358521419E-3</v>
      </c>
      <c r="J90" s="18">
        <f>IF(D90="SING",0,Model!$W$30*((drdp!D90)*XYM4!$B90+(drdp!G90)*XYM4!$C90+(drdp!J90)*XYM4!$D90))</f>
        <v>-1.0949972810128274E-2</v>
      </c>
      <c r="K90" s="21">
        <f>SUM(E$3:E89)+H90</f>
        <v>-0.10285247588162283</v>
      </c>
      <c r="L90" s="21">
        <f>SUM(F$3:F89)+I90</f>
        <v>3.4283296569832951</v>
      </c>
      <c r="M90" s="21">
        <f>SUM(G$3:G89)+J90</f>
        <v>-0.91541165652920564</v>
      </c>
      <c r="N90" s="19">
        <f t="shared" si="5"/>
        <v>1.0578631794979806E-2</v>
      </c>
      <c r="O90" s="19">
        <f t="shared" si="5"/>
        <v>11.753444236951198</v>
      </c>
      <c r="P90" s="19">
        <f t="shared" si="5"/>
        <v>0.8379785009095444</v>
      </c>
      <c r="Q90" s="19">
        <f t="shared" si="6"/>
        <v>-0.35261219335912664</v>
      </c>
      <c r="R90" s="19">
        <f t="shared" si="7"/>
        <v>9.4152355324926523E-2</v>
      </c>
      <c r="S90" s="19">
        <f t="shared" si="8"/>
        <v>-3.1383329304272816</v>
      </c>
    </row>
    <row r="91" spans="1:19" x14ac:dyDescent="0.25">
      <c r="A91" s="26">
        <f>Wellpath!E91</f>
        <v>2640</v>
      </c>
      <c r="B91" s="22">
        <v>0</v>
      </c>
      <c r="C91" s="22">
        <f>ABS(COS(Wellpath!$L91))*SIN(Wellpath!$M91)</f>
        <v>0.48296291314453427</v>
      </c>
      <c r="D91" s="22">
        <f>IF(ABS(Wellpath!$L91)&lt;VerticalInc,"SING",ABS(COS(Wellpath!$L91))*COS(Wellpath!$M91)/SIN(Wellpath!$L91))</f>
        <v>0.14942924536134228</v>
      </c>
      <c r="E91" s="20">
        <f>IF(D91="SING",0,Model!$W$30*((drdp!B91+drdp!K91)*XYM4!$B91+(drdp!E91+drdp!N91)*XYM4!$C91+(drdp!H91+drdp!Q91)*XYM4!$D91))</f>
        <v>-3.2724923474893677E-3</v>
      </c>
      <c r="F91" s="20">
        <f>IF(D91="SING",(Wellpath!K92-Wellpath!K90)/2*Model!$W$30,Model!$W$30*((drdp!C91+drdp!L91)*XYM4!$B91+(drdp!F91+drdp!O91)*XYM4!$C91+(drdp!I91+drdp!R91)*XYM4!$D91))</f>
        <v>1.3966831071704284E-2</v>
      </c>
      <c r="G91" s="20">
        <f>IF(D91="SING",0,Model!$W$30*((drdp!D91+drdp!M91)*XYM4!$B91+(drdp!G91+drdp!P91)*XYM4!$C91+(drdp!J91+drdp!S91)*XYM4!$D91))</f>
        <v>-2.1899945620256548E-2</v>
      </c>
      <c r="H91" s="18">
        <f>IF(D91="SING",0,Model!$W$30*((drdp!B91)*XYM4!$B91+(drdp!E91)*XYM4!$C91+(drdp!H91)*XYM4!$D91))</f>
        <v>-1.6362461737446838E-3</v>
      </c>
      <c r="I91" s="18">
        <f>IF(D91="SING",(Wellpath!K91-Wellpath!K90)/2*Model!$W$30,Model!$W$30*((drdp!C91)*XYM4!$B91+(drdp!F91)*XYM4!$C91+(drdp!I91)*XYM4!$D91))</f>
        <v>6.9834155358521419E-3</v>
      </c>
      <c r="J91" s="18">
        <f>IF(D91="SING",0,Model!$W$30*((drdp!D91)*XYM4!$B91+(drdp!G91)*XYM4!$C91+(drdp!J91)*XYM4!$D91))</f>
        <v>-1.0949972810128274E-2</v>
      </c>
      <c r="K91" s="21">
        <f>SUM(E$3:E90)+H91</f>
        <v>-0.1061249682291122</v>
      </c>
      <c r="L91" s="21">
        <f>SUM(F$3:F90)+I91</f>
        <v>3.4422964880549993</v>
      </c>
      <c r="M91" s="21">
        <f>SUM(G$3:G90)+J91</f>
        <v>-0.93731160214946219</v>
      </c>
      <c r="N91" s="19">
        <f t="shared" si="5"/>
        <v>1.1262508881630074E-2</v>
      </c>
      <c r="O91" s="19">
        <f t="shared" si="5"/>
        <v>11.849405111675782</v>
      </c>
      <c r="P91" s="19">
        <f t="shared" si="5"/>
        <v>0.87855303952399166</v>
      </c>
      <c r="Q91" s="19">
        <f t="shared" si="6"/>
        <v>-0.36531360543002134</v>
      </c>
      <c r="R91" s="19">
        <f t="shared" si="7"/>
        <v>9.9472163998889931E-2</v>
      </c>
      <c r="S91" s="19">
        <f t="shared" si="8"/>
        <v>-3.2265044362922985</v>
      </c>
    </row>
    <row r="92" spans="1:19" x14ac:dyDescent="0.25">
      <c r="A92" s="26">
        <f>Wellpath!E92</f>
        <v>2670</v>
      </c>
      <c r="B92" s="22">
        <v>0</v>
      </c>
      <c r="C92" s="22">
        <f>ABS(COS(Wellpath!$L92))*SIN(Wellpath!$M92)</f>
        <v>0.48296291314453427</v>
      </c>
      <c r="D92" s="22">
        <f>IF(ABS(Wellpath!$L92)&lt;VerticalInc,"SING",ABS(COS(Wellpath!$L92))*COS(Wellpath!$M92)/SIN(Wellpath!$L92))</f>
        <v>0.14942924536134228</v>
      </c>
      <c r="E92" s="20">
        <f>IF(D92="SING",0,Model!$W$30*((drdp!B92+drdp!K92)*XYM4!$B92+(drdp!E92+drdp!N92)*XYM4!$C92+(drdp!H92+drdp!Q92)*XYM4!$D92))</f>
        <v>-3.2724923474893677E-3</v>
      </c>
      <c r="F92" s="20">
        <f>IF(D92="SING",(Wellpath!K93-Wellpath!K91)/2*Model!$W$30,Model!$W$30*((drdp!C92+drdp!L92)*XYM4!$B92+(drdp!F92+drdp!O92)*XYM4!$C92+(drdp!I92+drdp!R92)*XYM4!$D92))</f>
        <v>1.3966831071704284E-2</v>
      </c>
      <c r="G92" s="20">
        <f>IF(D92="SING",0,Model!$W$30*((drdp!D92+drdp!M92)*XYM4!$B92+(drdp!G92+drdp!P92)*XYM4!$C92+(drdp!J92+drdp!S92)*XYM4!$D92))</f>
        <v>-2.1899945620256548E-2</v>
      </c>
      <c r="H92" s="18">
        <f>IF(D92="SING",0,Model!$W$30*((drdp!B92)*XYM4!$B92+(drdp!E92)*XYM4!$C92+(drdp!H92)*XYM4!$D92))</f>
        <v>-1.6362461737446838E-3</v>
      </c>
      <c r="I92" s="18">
        <f>IF(D92="SING",(Wellpath!K92-Wellpath!K91)/2*Model!$W$30,Model!$W$30*((drdp!C92)*XYM4!$B92+(drdp!F92)*XYM4!$C92+(drdp!I92)*XYM4!$D92))</f>
        <v>6.9834155358521419E-3</v>
      </c>
      <c r="J92" s="18">
        <f>IF(D92="SING",0,Model!$W$30*((drdp!D92)*XYM4!$B92+(drdp!G92)*XYM4!$C92+(drdp!J92)*XYM4!$D92))</f>
        <v>-1.0949972810128274E-2</v>
      </c>
      <c r="K92" s="21">
        <f>SUM(E$3:E91)+H92</f>
        <v>-0.10939746057660157</v>
      </c>
      <c r="L92" s="21">
        <f>SUM(F$3:F91)+I92</f>
        <v>3.4562633191267036</v>
      </c>
      <c r="M92" s="21">
        <f>SUM(G$3:G91)+J92</f>
        <v>-0.95921154776971873</v>
      </c>
      <c r="N92" s="19">
        <f t="shared" si="5"/>
        <v>1.1967804380609095E-2</v>
      </c>
      <c r="O92" s="19">
        <f t="shared" si="5"/>
        <v>11.945756131140739</v>
      </c>
      <c r="P92" s="19">
        <f t="shared" si="5"/>
        <v>0.92008679337477939</v>
      </c>
      <c r="Q92" s="19">
        <f t="shared" si="6"/>
        <v>-0.37810643019651768</v>
      </c>
      <c r="R92" s="19">
        <f t="shared" si="7"/>
        <v>0.10493530748175878</v>
      </c>
      <c r="S92" s="19">
        <f t="shared" si="8"/>
        <v>-3.3152876878392306</v>
      </c>
    </row>
    <row r="93" spans="1:19" x14ac:dyDescent="0.25">
      <c r="A93" s="26">
        <f>Wellpath!E93</f>
        <v>2700</v>
      </c>
      <c r="B93" s="22">
        <v>0</v>
      </c>
      <c r="C93" s="22">
        <f>ABS(COS(Wellpath!$L93))*SIN(Wellpath!$M93)</f>
        <v>0.48296291314453427</v>
      </c>
      <c r="D93" s="22">
        <f>IF(ABS(Wellpath!$L93)&lt;VerticalInc,"SING",ABS(COS(Wellpath!$L93))*COS(Wellpath!$M93)/SIN(Wellpath!$L93))</f>
        <v>0.14942924536134228</v>
      </c>
      <c r="E93" s="20">
        <f>IF(D93="SING",0,Model!$W$30*((drdp!B93+drdp!K93)*XYM4!$B93+(drdp!E93+drdp!N93)*XYM4!$C93+(drdp!H93+drdp!Q93)*XYM4!$D93))</f>
        <v>-3.2724923474893677E-3</v>
      </c>
      <c r="F93" s="20">
        <f>IF(D93="SING",(Wellpath!K94-Wellpath!K92)/2*Model!$W$30,Model!$W$30*((drdp!C93+drdp!L93)*XYM4!$B93+(drdp!F93+drdp!O93)*XYM4!$C93+(drdp!I93+drdp!R93)*XYM4!$D93))</f>
        <v>1.3966831071704284E-2</v>
      </c>
      <c r="G93" s="20">
        <f>IF(D93="SING",0,Model!$W$30*((drdp!D93+drdp!M93)*XYM4!$B93+(drdp!G93+drdp!P93)*XYM4!$C93+(drdp!J93+drdp!S93)*XYM4!$D93))</f>
        <v>-2.1899945620256548E-2</v>
      </c>
      <c r="H93" s="18">
        <f>IF(D93="SING",0,Model!$W$30*((drdp!B93)*XYM4!$B93+(drdp!E93)*XYM4!$C93+(drdp!H93)*XYM4!$D93))</f>
        <v>-1.6362461737446838E-3</v>
      </c>
      <c r="I93" s="18">
        <f>IF(D93="SING",(Wellpath!K93-Wellpath!K92)/2*Model!$W$30,Model!$W$30*((drdp!C93)*XYM4!$B93+(drdp!F93)*XYM4!$C93+(drdp!I93)*XYM4!$D93))</f>
        <v>6.9834155358521419E-3</v>
      </c>
      <c r="J93" s="18">
        <f>IF(D93="SING",0,Model!$W$30*((drdp!D93)*XYM4!$B93+(drdp!G93)*XYM4!$C93+(drdp!J93)*XYM4!$D93))</f>
        <v>-1.0949972810128274E-2</v>
      </c>
      <c r="K93" s="21">
        <f>SUM(E$3:E92)+H93</f>
        <v>-0.11266995292409095</v>
      </c>
      <c r="L93" s="21">
        <f>SUM(F$3:F92)+I93</f>
        <v>3.4702301501984079</v>
      </c>
      <c r="M93" s="21">
        <f>SUM(G$3:G92)+J93</f>
        <v>-0.98111149338997528</v>
      </c>
      <c r="N93" s="19">
        <f t="shared" si="5"/>
        <v>1.2694518291916869E-2</v>
      </c>
      <c r="O93" s="19">
        <f t="shared" si="5"/>
        <v>12.042497295346065</v>
      </c>
      <c r="P93" s="19">
        <f t="shared" si="5"/>
        <v>0.96257976246190746</v>
      </c>
      <c r="Q93" s="19">
        <f t="shared" si="6"/>
        <v>-0.39099066765861568</v>
      </c>
      <c r="R93" s="19">
        <f t="shared" si="7"/>
        <v>0.11054178577353307</v>
      </c>
      <c r="S93" s="19">
        <f t="shared" si="8"/>
        <v>-3.404682685068078</v>
      </c>
    </row>
    <row r="94" spans="1:19" x14ac:dyDescent="0.25">
      <c r="A94" s="26">
        <f>Wellpath!E94</f>
        <v>2730</v>
      </c>
      <c r="B94" s="22">
        <v>0</v>
      </c>
      <c r="C94" s="22">
        <f>ABS(COS(Wellpath!$L94))*SIN(Wellpath!$M94)</f>
        <v>0.48296291314453427</v>
      </c>
      <c r="D94" s="22">
        <f>IF(ABS(Wellpath!$L94)&lt;VerticalInc,"SING",ABS(COS(Wellpath!$L94))*COS(Wellpath!$M94)/SIN(Wellpath!$L94))</f>
        <v>0.14942924536134228</v>
      </c>
      <c r="E94" s="20">
        <f>IF(D94="SING",0,Model!$W$30*((drdp!B94+drdp!K94)*XYM4!$B94+(drdp!E94+drdp!N94)*XYM4!$C94+(drdp!H94+drdp!Q94)*XYM4!$D94))</f>
        <v>-3.2724923474893677E-3</v>
      </c>
      <c r="F94" s="20">
        <f>IF(D94="SING",(Wellpath!K95-Wellpath!K93)/2*Model!$W$30,Model!$W$30*((drdp!C94+drdp!L94)*XYM4!$B94+(drdp!F94+drdp!O94)*XYM4!$C94+(drdp!I94+drdp!R94)*XYM4!$D94))</f>
        <v>1.3966831071704284E-2</v>
      </c>
      <c r="G94" s="20">
        <f>IF(D94="SING",0,Model!$W$30*((drdp!D94+drdp!M94)*XYM4!$B94+(drdp!G94+drdp!P94)*XYM4!$C94+(drdp!J94+drdp!S94)*XYM4!$D94))</f>
        <v>-2.1899945620256548E-2</v>
      </c>
      <c r="H94" s="18">
        <f>IF(D94="SING",0,Model!$W$30*((drdp!B94)*XYM4!$B94+(drdp!E94)*XYM4!$C94+(drdp!H94)*XYM4!$D94))</f>
        <v>-1.6362461737446838E-3</v>
      </c>
      <c r="I94" s="18">
        <f>IF(D94="SING",(Wellpath!K94-Wellpath!K93)/2*Model!$W$30,Model!$W$30*((drdp!C94)*XYM4!$B94+(drdp!F94)*XYM4!$C94+(drdp!I94)*XYM4!$D94))</f>
        <v>6.9834155358521419E-3</v>
      </c>
      <c r="J94" s="18">
        <f>IF(D94="SING",0,Model!$W$30*((drdp!D94)*XYM4!$B94+(drdp!G94)*XYM4!$C94+(drdp!J94)*XYM4!$D94))</f>
        <v>-1.0949972810128274E-2</v>
      </c>
      <c r="K94" s="21">
        <f>SUM(E$3:E93)+H94</f>
        <v>-0.11594244527158032</v>
      </c>
      <c r="L94" s="21">
        <f>SUM(F$3:F93)+I94</f>
        <v>3.4841969812701121</v>
      </c>
      <c r="M94" s="21">
        <f>SUM(G$3:G93)+J94</f>
        <v>-1.0030114390102318</v>
      </c>
      <c r="N94" s="19">
        <f t="shared" si="5"/>
        <v>1.3442650615553397E-2</v>
      </c>
      <c r="O94" s="19">
        <f t="shared" si="5"/>
        <v>12.139628604291762</v>
      </c>
      <c r="P94" s="19">
        <f t="shared" si="5"/>
        <v>1.006031946785376</v>
      </c>
      <c r="Q94" s="19">
        <f t="shared" si="6"/>
        <v>-0.40396631781631531</v>
      </c>
      <c r="R94" s="19">
        <f t="shared" si="7"/>
        <v>0.11629159887421282</v>
      </c>
      <c r="S94" s="19">
        <f t="shared" si="8"/>
        <v>-3.494689427978841</v>
      </c>
    </row>
    <row r="95" spans="1:19" x14ac:dyDescent="0.25">
      <c r="A95" s="26">
        <f>Wellpath!E95</f>
        <v>2760</v>
      </c>
      <c r="B95" s="22">
        <v>0</v>
      </c>
      <c r="C95" s="22">
        <f>ABS(COS(Wellpath!$L95))*SIN(Wellpath!$M95)</f>
        <v>0.48296291314453427</v>
      </c>
      <c r="D95" s="22">
        <f>IF(ABS(Wellpath!$L95)&lt;VerticalInc,"SING",ABS(COS(Wellpath!$L95))*COS(Wellpath!$M95)/SIN(Wellpath!$L95))</f>
        <v>0.14942924536134228</v>
      </c>
      <c r="E95" s="20">
        <f>IF(D95="SING",0,Model!$W$30*((drdp!B95+drdp!K95)*XYM4!$B95+(drdp!E95+drdp!N95)*XYM4!$C95+(drdp!H95+drdp!Q95)*XYM4!$D95))</f>
        <v>-3.2724923474893677E-3</v>
      </c>
      <c r="F95" s="20">
        <f>IF(D95="SING",(Wellpath!K96-Wellpath!K94)/2*Model!$W$30,Model!$W$30*((drdp!C95+drdp!L95)*XYM4!$B95+(drdp!F95+drdp!O95)*XYM4!$C95+(drdp!I95+drdp!R95)*XYM4!$D95))</f>
        <v>1.3966831071704284E-2</v>
      </c>
      <c r="G95" s="20">
        <f>IF(D95="SING",0,Model!$W$30*((drdp!D95+drdp!M95)*XYM4!$B95+(drdp!G95+drdp!P95)*XYM4!$C95+(drdp!J95+drdp!S95)*XYM4!$D95))</f>
        <v>-2.1899945620256548E-2</v>
      </c>
      <c r="H95" s="18">
        <f>IF(D95="SING",0,Model!$W$30*((drdp!B95)*XYM4!$B95+(drdp!E95)*XYM4!$C95+(drdp!H95)*XYM4!$D95))</f>
        <v>-1.6362461737446838E-3</v>
      </c>
      <c r="I95" s="18">
        <f>IF(D95="SING",(Wellpath!K95-Wellpath!K94)/2*Model!$W$30,Model!$W$30*((drdp!C95)*XYM4!$B95+(drdp!F95)*XYM4!$C95+(drdp!I95)*XYM4!$D95))</f>
        <v>6.9834155358521419E-3</v>
      </c>
      <c r="J95" s="18">
        <f>IF(D95="SING",0,Model!$W$30*((drdp!D95)*XYM4!$B95+(drdp!G95)*XYM4!$C95+(drdp!J95)*XYM4!$D95))</f>
        <v>-1.0949972810128274E-2</v>
      </c>
      <c r="K95" s="21">
        <f>SUM(E$3:E94)+H95</f>
        <v>-0.11921493761906969</v>
      </c>
      <c r="L95" s="21">
        <f>SUM(F$3:F94)+I95</f>
        <v>3.4981638123418164</v>
      </c>
      <c r="M95" s="21">
        <f>SUM(G$3:G94)+J95</f>
        <v>-1.0249113846304885</v>
      </c>
      <c r="N95" s="19">
        <f t="shared" si="5"/>
        <v>1.4212201351518678E-2</v>
      </c>
      <c r="O95" s="19">
        <f t="shared" si="5"/>
        <v>12.23715005797783</v>
      </c>
      <c r="P95" s="19">
        <f t="shared" si="5"/>
        <v>1.050443346345185</v>
      </c>
      <c r="Q95" s="19">
        <f t="shared" si="6"/>
        <v>-0.41703338066961665</v>
      </c>
      <c r="R95" s="19">
        <f t="shared" si="7"/>
        <v>0.12218474678379802</v>
      </c>
      <c r="S95" s="19">
        <f t="shared" si="8"/>
        <v>-3.5853079165715194</v>
      </c>
    </row>
    <row r="96" spans="1:19" x14ac:dyDescent="0.25">
      <c r="A96" s="26">
        <f>Wellpath!E96</f>
        <v>2790</v>
      </c>
      <c r="B96" s="22">
        <v>0</v>
      </c>
      <c r="C96" s="22">
        <f>ABS(COS(Wellpath!$L96))*SIN(Wellpath!$M96)</f>
        <v>0.48296291314453427</v>
      </c>
      <c r="D96" s="22">
        <f>IF(ABS(Wellpath!$L96)&lt;VerticalInc,"SING",ABS(COS(Wellpath!$L96))*COS(Wellpath!$M96)/SIN(Wellpath!$L96))</f>
        <v>0.14942924536134228</v>
      </c>
      <c r="E96" s="20">
        <f>IF(D96="SING",0,Model!$W$30*((drdp!B96+drdp!K96)*XYM4!$B96+(drdp!E96+drdp!N96)*XYM4!$C96+(drdp!H96+drdp!Q96)*XYM4!$D96))</f>
        <v>-3.2724923474893677E-3</v>
      </c>
      <c r="F96" s="20">
        <f>IF(D96="SING",(Wellpath!K97-Wellpath!K95)/2*Model!$W$30,Model!$W$30*((drdp!C96+drdp!L96)*XYM4!$B96+(drdp!F96+drdp!O96)*XYM4!$C96+(drdp!I96+drdp!R96)*XYM4!$D96))</f>
        <v>1.3966831071704284E-2</v>
      </c>
      <c r="G96" s="20">
        <f>IF(D96="SING",0,Model!$W$30*((drdp!D96+drdp!M96)*XYM4!$B96+(drdp!G96+drdp!P96)*XYM4!$C96+(drdp!J96+drdp!S96)*XYM4!$D96))</f>
        <v>-2.1899945620256548E-2</v>
      </c>
      <c r="H96" s="18">
        <f>IF(D96="SING",0,Model!$W$30*((drdp!B96)*XYM4!$B96+(drdp!E96)*XYM4!$C96+(drdp!H96)*XYM4!$D96))</f>
        <v>-1.6362461737446838E-3</v>
      </c>
      <c r="I96" s="18">
        <f>IF(D96="SING",(Wellpath!K96-Wellpath!K95)/2*Model!$W$30,Model!$W$30*((drdp!C96)*XYM4!$B96+(drdp!F96)*XYM4!$C96+(drdp!I96)*XYM4!$D96))</f>
        <v>6.9834155358521419E-3</v>
      </c>
      <c r="J96" s="18">
        <f>IF(D96="SING",0,Model!$W$30*((drdp!D96)*XYM4!$B96+(drdp!G96)*XYM4!$C96+(drdp!J96)*XYM4!$D96))</f>
        <v>-1.0949972810128274E-2</v>
      </c>
      <c r="K96" s="21">
        <f>SUM(E$3:E95)+H96</f>
        <v>-0.12248742996655906</v>
      </c>
      <c r="L96" s="21">
        <f>SUM(F$3:F95)+I96</f>
        <v>3.5121306434135207</v>
      </c>
      <c r="M96" s="21">
        <f>SUM(G$3:G95)+J96</f>
        <v>-1.0468113302507451</v>
      </c>
      <c r="N96" s="19">
        <f t="shared" si="5"/>
        <v>1.5003170499812712E-2</v>
      </c>
      <c r="O96" s="19">
        <f t="shared" si="5"/>
        <v>12.335061656404271</v>
      </c>
      <c r="P96" s="19">
        <f t="shared" si="5"/>
        <v>1.0958139611413347</v>
      </c>
      <c r="Q96" s="19">
        <f t="shared" si="6"/>
        <v>-0.43019185621851963</v>
      </c>
      <c r="R96" s="19">
        <f t="shared" si="7"/>
        <v>0.12822122950228867</v>
      </c>
      <c r="S96" s="19">
        <f t="shared" si="8"/>
        <v>-3.6765381508461128</v>
      </c>
    </row>
    <row r="97" spans="1:19" x14ac:dyDescent="0.25">
      <c r="A97" s="26">
        <f>Wellpath!E97</f>
        <v>2820</v>
      </c>
      <c r="B97" s="22">
        <v>0</v>
      </c>
      <c r="C97" s="22">
        <f>ABS(COS(Wellpath!$L97))*SIN(Wellpath!$M97)</f>
        <v>0.48296291314453427</v>
      </c>
      <c r="D97" s="22">
        <f>IF(ABS(Wellpath!$L97)&lt;VerticalInc,"SING",ABS(COS(Wellpath!$L97))*COS(Wellpath!$M97)/SIN(Wellpath!$L97))</f>
        <v>0.14942924536134228</v>
      </c>
      <c r="E97" s="20">
        <f>IF(D97="SING",0,Model!$W$30*((drdp!B97+drdp!K97)*XYM4!$B97+(drdp!E97+drdp!N97)*XYM4!$C97+(drdp!H97+drdp!Q97)*XYM4!$D97))</f>
        <v>-3.2724923474893677E-3</v>
      </c>
      <c r="F97" s="20">
        <f>IF(D97="SING",(Wellpath!K98-Wellpath!K96)/2*Model!$W$30,Model!$W$30*((drdp!C97+drdp!L97)*XYM4!$B97+(drdp!F97+drdp!O97)*XYM4!$C97+(drdp!I97+drdp!R97)*XYM4!$D97))</f>
        <v>1.3966831071704284E-2</v>
      </c>
      <c r="G97" s="20">
        <f>IF(D97="SING",0,Model!$W$30*((drdp!D97+drdp!M97)*XYM4!$B97+(drdp!G97+drdp!P97)*XYM4!$C97+(drdp!J97+drdp!S97)*XYM4!$D97))</f>
        <v>-2.1899945620256548E-2</v>
      </c>
      <c r="H97" s="18">
        <f>IF(D97="SING",0,Model!$W$30*((drdp!B97)*XYM4!$B97+(drdp!E97)*XYM4!$C97+(drdp!H97)*XYM4!$D97))</f>
        <v>-1.6362461737446838E-3</v>
      </c>
      <c r="I97" s="18">
        <f>IF(D97="SING",(Wellpath!K97-Wellpath!K96)/2*Model!$W$30,Model!$W$30*((drdp!C97)*XYM4!$B97+(drdp!F97)*XYM4!$C97+(drdp!I97)*XYM4!$D97))</f>
        <v>6.9834155358521419E-3</v>
      </c>
      <c r="J97" s="18">
        <f>IF(D97="SING",0,Model!$W$30*((drdp!D97)*XYM4!$B97+(drdp!G97)*XYM4!$C97+(drdp!J97)*XYM4!$D97))</f>
        <v>-1.0949972810128274E-2</v>
      </c>
      <c r="K97" s="21">
        <f>SUM(E$3:E96)+H97</f>
        <v>-0.12575992231404845</v>
      </c>
      <c r="L97" s="21">
        <f>SUM(F$3:F96)+I97</f>
        <v>3.5260974744852249</v>
      </c>
      <c r="M97" s="21">
        <f>SUM(G$3:G96)+J97</f>
        <v>-1.0687112758710018</v>
      </c>
      <c r="N97" s="19">
        <f t="shared" si="5"/>
        <v>1.5815558060435501E-2</v>
      </c>
      <c r="O97" s="19">
        <f t="shared" si="5"/>
        <v>12.433363399571082</v>
      </c>
      <c r="P97" s="19">
        <f t="shared" si="5"/>
        <v>1.1421437911738246</v>
      </c>
      <c r="Q97" s="19">
        <f t="shared" si="6"/>
        <v>-0.44344174446302431</v>
      </c>
      <c r="R97" s="19">
        <f t="shared" si="7"/>
        <v>0.13440104702968478</v>
      </c>
      <c r="S97" s="19">
        <f t="shared" si="8"/>
        <v>-3.7683801308026217</v>
      </c>
    </row>
    <row r="98" spans="1:19" x14ac:dyDescent="0.25">
      <c r="A98" s="26">
        <f>Wellpath!E98</f>
        <v>2850</v>
      </c>
      <c r="B98" s="22">
        <v>0</v>
      </c>
      <c r="C98" s="22">
        <f>ABS(COS(Wellpath!$L98))*SIN(Wellpath!$M98)</f>
        <v>0.48296291314453427</v>
      </c>
      <c r="D98" s="22">
        <f>IF(ABS(Wellpath!$L98)&lt;VerticalInc,"SING",ABS(COS(Wellpath!$L98))*COS(Wellpath!$M98)/SIN(Wellpath!$L98))</f>
        <v>0.14942924536134228</v>
      </c>
      <c r="E98" s="20">
        <f>IF(D98="SING",0,Model!$W$30*((drdp!B98+drdp!K98)*XYM4!$B98+(drdp!E98+drdp!N98)*XYM4!$C98+(drdp!H98+drdp!Q98)*XYM4!$D98))</f>
        <v>-3.2724923474893677E-3</v>
      </c>
      <c r="F98" s="20">
        <f>IF(D98="SING",(Wellpath!K99-Wellpath!K97)/2*Model!$W$30,Model!$W$30*((drdp!C98+drdp!L98)*XYM4!$B98+(drdp!F98+drdp!O98)*XYM4!$C98+(drdp!I98+drdp!R98)*XYM4!$D98))</f>
        <v>1.3966831071704284E-2</v>
      </c>
      <c r="G98" s="20">
        <f>IF(D98="SING",0,Model!$W$30*((drdp!D98+drdp!M98)*XYM4!$B98+(drdp!G98+drdp!P98)*XYM4!$C98+(drdp!J98+drdp!S98)*XYM4!$D98))</f>
        <v>-2.1899945620256548E-2</v>
      </c>
      <c r="H98" s="18">
        <f>IF(D98="SING",0,Model!$W$30*((drdp!B98)*XYM4!$B98+(drdp!E98)*XYM4!$C98+(drdp!H98)*XYM4!$D98))</f>
        <v>-1.6362461737446838E-3</v>
      </c>
      <c r="I98" s="18">
        <f>IF(D98="SING",(Wellpath!K98-Wellpath!K97)/2*Model!$W$30,Model!$W$30*((drdp!C98)*XYM4!$B98+(drdp!F98)*XYM4!$C98+(drdp!I98)*XYM4!$D98))</f>
        <v>6.9834155358521419E-3</v>
      </c>
      <c r="J98" s="18">
        <f>IF(D98="SING",0,Model!$W$30*((drdp!D98)*XYM4!$B98+(drdp!G98)*XYM4!$C98+(drdp!J98)*XYM4!$D98))</f>
        <v>-1.0949972810128274E-2</v>
      </c>
      <c r="K98" s="21">
        <f>SUM(E$3:E97)+H98</f>
        <v>-0.12903241466153781</v>
      </c>
      <c r="L98" s="21">
        <f>SUM(F$3:F97)+I98</f>
        <v>3.5400643055569292</v>
      </c>
      <c r="M98" s="21">
        <f>SUM(G$3:G97)+J98</f>
        <v>-1.0906112214912584</v>
      </c>
      <c r="N98" s="19">
        <f t="shared" si="5"/>
        <v>1.6649364033387036E-2</v>
      </c>
      <c r="O98" s="19">
        <f t="shared" si="5"/>
        <v>12.532055287478263</v>
      </c>
      <c r="P98" s="19">
        <f t="shared" si="5"/>
        <v>1.1894328364426547</v>
      </c>
      <c r="Q98" s="19">
        <f t="shared" si="6"/>
        <v>-0.45678304540313058</v>
      </c>
      <c r="R98" s="19">
        <f t="shared" si="7"/>
        <v>0.14072419936598632</v>
      </c>
      <c r="S98" s="19">
        <f t="shared" si="8"/>
        <v>-3.860833856441046</v>
      </c>
    </row>
    <row r="99" spans="1:19" x14ac:dyDescent="0.25">
      <c r="A99" s="26">
        <f>Wellpath!E99</f>
        <v>2880</v>
      </c>
      <c r="B99" s="22">
        <v>0</v>
      </c>
      <c r="C99" s="22">
        <f>ABS(COS(Wellpath!$L99))*SIN(Wellpath!$M99)</f>
        <v>0.48296291314453427</v>
      </c>
      <c r="D99" s="22">
        <f>IF(ABS(Wellpath!$L99)&lt;VerticalInc,"SING",ABS(COS(Wellpath!$L99))*COS(Wellpath!$M99)/SIN(Wellpath!$L99))</f>
        <v>0.14942924536134228</v>
      </c>
      <c r="E99" s="20">
        <f>IF(D99="SING",0,Model!$W$30*((drdp!B99+drdp!K99)*XYM4!$B99+(drdp!E99+drdp!N99)*XYM4!$C99+(drdp!H99+drdp!Q99)*XYM4!$D99))</f>
        <v>-3.2724923474893677E-3</v>
      </c>
      <c r="F99" s="20">
        <f>IF(D99="SING",(Wellpath!K100-Wellpath!K98)/2*Model!$W$30,Model!$W$30*((drdp!C99+drdp!L99)*XYM4!$B99+(drdp!F99+drdp!O99)*XYM4!$C99+(drdp!I99+drdp!R99)*XYM4!$D99))</f>
        <v>1.3966831071704284E-2</v>
      </c>
      <c r="G99" s="20">
        <f>IF(D99="SING",0,Model!$W$30*((drdp!D99+drdp!M99)*XYM4!$B99+(drdp!G99+drdp!P99)*XYM4!$C99+(drdp!J99+drdp!S99)*XYM4!$D99))</f>
        <v>-2.1899945620256548E-2</v>
      </c>
      <c r="H99" s="18">
        <f>IF(D99="SING",0,Model!$W$30*((drdp!B99)*XYM4!$B99+(drdp!E99)*XYM4!$C99+(drdp!H99)*XYM4!$D99))</f>
        <v>-1.6362461737446838E-3</v>
      </c>
      <c r="I99" s="18">
        <f>IF(D99="SING",(Wellpath!K99-Wellpath!K98)/2*Model!$W$30,Model!$W$30*((drdp!C99)*XYM4!$B99+(drdp!F99)*XYM4!$C99+(drdp!I99)*XYM4!$D99))</f>
        <v>6.9834155358521419E-3</v>
      </c>
      <c r="J99" s="18">
        <f>IF(D99="SING",0,Model!$W$30*((drdp!D99)*XYM4!$B99+(drdp!G99)*XYM4!$C99+(drdp!J99)*XYM4!$D99))</f>
        <v>-1.0949972810128274E-2</v>
      </c>
      <c r="K99" s="21">
        <f>SUM(E$3:E98)+H99</f>
        <v>-0.13230490700902717</v>
      </c>
      <c r="L99" s="21">
        <f>SUM(F$3:F98)+I99</f>
        <v>3.5540311366286335</v>
      </c>
      <c r="M99" s="21">
        <f>SUM(G$3:G98)+J99</f>
        <v>-1.1125111671115151</v>
      </c>
      <c r="N99" s="19">
        <f t="shared" si="5"/>
        <v>1.7504588418667325E-2</v>
      </c>
      <c r="O99" s="19">
        <f t="shared" si="5"/>
        <v>12.631137320125816</v>
      </c>
      <c r="P99" s="19">
        <f t="shared" si="5"/>
        <v>1.2376810969478256</v>
      </c>
      <c r="Q99" s="19">
        <f t="shared" si="6"/>
        <v>-0.4702157590388385</v>
      </c>
      <c r="R99" s="19">
        <f t="shared" si="7"/>
        <v>0.1471906865111933</v>
      </c>
      <c r="S99" s="19">
        <f t="shared" si="8"/>
        <v>-3.9538993277613854</v>
      </c>
    </row>
    <row r="100" spans="1:19" x14ac:dyDescent="0.25">
      <c r="A100" s="26">
        <f>Wellpath!E100</f>
        <v>2910</v>
      </c>
      <c r="B100" s="22">
        <v>0</v>
      </c>
      <c r="C100" s="22">
        <f>ABS(COS(Wellpath!$L100))*SIN(Wellpath!$M100)</f>
        <v>0.48296291314453427</v>
      </c>
      <c r="D100" s="22">
        <f>IF(ABS(Wellpath!$L100)&lt;VerticalInc,"SING",ABS(COS(Wellpath!$L100))*COS(Wellpath!$M100)/SIN(Wellpath!$L100))</f>
        <v>0.14942924536134228</v>
      </c>
      <c r="E100" s="20">
        <f>IF(D100="SING",0,Model!$W$30*((drdp!B100+drdp!K100)*XYM4!$B100+(drdp!E100+drdp!N100)*XYM4!$C100+(drdp!H100+drdp!Q100)*XYM4!$D100))</f>
        <v>-3.2724923474893677E-3</v>
      </c>
      <c r="F100" s="20">
        <f>IF(D100="SING",(Wellpath!K101-Wellpath!K99)/2*Model!$W$30,Model!$W$30*((drdp!C100+drdp!L100)*XYM4!$B100+(drdp!F100+drdp!O100)*XYM4!$C100+(drdp!I100+drdp!R100)*XYM4!$D100))</f>
        <v>1.3966831071704284E-2</v>
      </c>
      <c r="G100" s="20">
        <f>IF(D100="SING",0,Model!$W$30*((drdp!D100+drdp!M100)*XYM4!$B100+(drdp!G100+drdp!P100)*XYM4!$C100+(drdp!J100+drdp!S100)*XYM4!$D100))</f>
        <v>-2.1899945620256548E-2</v>
      </c>
      <c r="H100" s="18">
        <f>IF(D100="SING",0,Model!$W$30*((drdp!B100)*XYM4!$B100+(drdp!E100)*XYM4!$C100+(drdp!H100)*XYM4!$D100))</f>
        <v>-1.6362461737446838E-3</v>
      </c>
      <c r="I100" s="18">
        <f>IF(D100="SING",(Wellpath!K100-Wellpath!K99)/2*Model!$W$30,Model!$W$30*((drdp!C100)*XYM4!$B100+(drdp!F100)*XYM4!$C100+(drdp!I100)*XYM4!$D100))</f>
        <v>6.9834155358521419E-3</v>
      </c>
      <c r="J100" s="18">
        <f>IF(D100="SING",0,Model!$W$30*((drdp!D100)*XYM4!$B100+(drdp!G100)*XYM4!$C100+(drdp!J100)*XYM4!$D100))</f>
        <v>-1.0949972810128274E-2</v>
      </c>
      <c r="K100" s="21">
        <f>SUM(E$3:E99)+H100</f>
        <v>-0.13557739935651653</v>
      </c>
      <c r="L100" s="21">
        <f>SUM(F$3:F99)+I100</f>
        <v>3.5679979677003377</v>
      </c>
      <c r="M100" s="21">
        <f>SUM(G$3:G99)+J100</f>
        <v>-1.1344111127317718</v>
      </c>
      <c r="N100" s="19">
        <f t="shared" si="5"/>
        <v>1.8381231216276366E-2</v>
      </c>
      <c r="O100" s="19">
        <f t="shared" si="5"/>
        <v>12.73060949751374</v>
      </c>
      <c r="P100" s="19">
        <f t="shared" si="5"/>
        <v>1.2868885726893367</v>
      </c>
      <c r="Q100" s="19">
        <f t="shared" si="6"/>
        <v>-0.48373988537014806</v>
      </c>
      <c r="R100" s="19">
        <f t="shared" si="7"/>
        <v>0.15380050846530571</v>
      </c>
      <c r="S100" s="19">
        <f t="shared" si="8"/>
        <v>-4.0475765447636407</v>
      </c>
    </row>
    <row r="101" spans="1:19" x14ac:dyDescent="0.25">
      <c r="A101" s="26">
        <f>Wellpath!E101</f>
        <v>2940</v>
      </c>
      <c r="B101" s="22">
        <v>0</v>
      </c>
      <c r="C101" s="22">
        <f>ABS(COS(Wellpath!$L101))*SIN(Wellpath!$M101)</f>
        <v>0.48296291314453427</v>
      </c>
      <c r="D101" s="22">
        <f>IF(ABS(Wellpath!$L101)&lt;VerticalInc,"SING",ABS(COS(Wellpath!$L101))*COS(Wellpath!$M101)/SIN(Wellpath!$L101))</f>
        <v>0.14942924536134228</v>
      </c>
      <c r="E101" s="20">
        <f>IF(D101="SING",0,Model!$W$30*((drdp!B101+drdp!K101)*XYM4!$B101+(drdp!E101+drdp!N101)*XYM4!$C101+(drdp!H101+drdp!Q101)*XYM4!$D101))</f>
        <v>-3.2724923474893677E-3</v>
      </c>
      <c r="F101" s="20">
        <f>IF(D101="SING",(Wellpath!K102-Wellpath!K100)/2*Model!$W$30,Model!$W$30*((drdp!C101+drdp!L101)*XYM4!$B101+(drdp!F101+drdp!O101)*XYM4!$C101+(drdp!I101+drdp!R101)*XYM4!$D101))</f>
        <v>1.3966831071704284E-2</v>
      </c>
      <c r="G101" s="20">
        <f>IF(D101="SING",0,Model!$W$30*((drdp!D101+drdp!M101)*XYM4!$B101+(drdp!G101+drdp!P101)*XYM4!$C101+(drdp!J101+drdp!S101)*XYM4!$D101))</f>
        <v>-2.1899945620256548E-2</v>
      </c>
      <c r="H101" s="18">
        <f>IF(D101="SING",0,Model!$W$30*((drdp!B101)*XYM4!$B101+(drdp!E101)*XYM4!$C101+(drdp!H101)*XYM4!$D101))</f>
        <v>-1.6362461737446838E-3</v>
      </c>
      <c r="I101" s="18">
        <f>IF(D101="SING",(Wellpath!K101-Wellpath!K100)/2*Model!$W$30,Model!$W$30*((drdp!C101)*XYM4!$B101+(drdp!F101)*XYM4!$C101+(drdp!I101)*XYM4!$D101))</f>
        <v>6.9834155358521419E-3</v>
      </c>
      <c r="J101" s="18">
        <f>IF(D101="SING",0,Model!$W$30*((drdp!D101)*XYM4!$B101+(drdp!G101)*XYM4!$C101+(drdp!J101)*XYM4!$D101))</f>
        <v>-1.0949972810128274E-2</v>
      </c>
      <c r="K101" s="21">
        <f>SUM(E$3:E100)+H101</f>
        <v>-0.13884989170400588</v>
      </c>
      <c r="L101" s="21">
        <f>SUM(F$3:F100)+I101</f>
        <v>3.581964798772042</v>
      </c>
      <c r="M101" s="21">
        <f>SUM(G$3:G100)+J101</f>
        <v>-1.1563110583520284</v>
      </c>
      <c r="N101" s="19">
        <f t="shared" si="5"/>
        <v>1.9279292426214161E-2</v>
      </c>
      <c r="O101" s="19">
        <f t="shared" si="5"/>
        <v>12.830471819642035</v>
      </c>
      <c r="P101" s="19">
        <f t="shared" si="5"/>
        <v>1.337055263667188</v>
      </c>
      <c r="Q101" s="19">
        <f t="shared" si="6"/>
        <v>-0.49735542439705926</v>
      </c>
      <c r="R101" s="19">
        <f t="shared" si="7"/>
        <v>0.16055366522832357</v>
      </c>
      <c r="S101" s="19">
        <f t="shared" si="8"/>
        <v>-4.1418655074478101</v>
      </c>
    </row>
    <row r="102" spans="1:19" x14ac:dyDescent="0.25">
      <c r="A102" s="26">
        <f>Wellpath!E102</f>
        <v>2970</v>
      </c>
      <c r="B102" s="22">
        <v>0</v>
      </c>
      <c r="C102" s="22">
        <f>ABS(COS(Wellpath!$L102))*SIN(Wellpath!$M102)</f>
        <v>0.48296291314453427</v>
      </c>
      <c r="D102" s="22">
        <f>IF(ABS(Wellpath!$L102)&lt;VerticalInc,"SING",ABS(COS(Wellpath!$L102))*COS(Wellpath!$M102)/SIN(Wellpath!$L102))</f>
        <v>0.14942924536134228</v>
      </c>
      <c r="E102" s="20">
        <f>IF(D102="SING",0,Model!$W$30*((drdp!B102+drdp!K102)*XYM4!$B102+(drdp!E102+drdp!N102)*XYM4!$C102+(drdp!H102+drdp!Q102)*XYM4!$D102))</f>
        <v>-3.2724923474893677E-3</v>
      </c>
      <c r="F102" s="20">
        <f>IF(D102="SING",(Wellpath!K103-Wellpath!K101)/2*Model!$W$30,Model!$W$30*((drdp!C102+drdp!L102)*XYM4!$B102+(drdp!F102+drdp!O102)*XYM4!$C102+(drdp!I102+drdp!R102)*XYM4!$D102))</f>
        <v>1.3966831071704284E-2</v>
      </c>
      <c r="G102" s="20">
        <f>IF(D102="SING",0,Model!$W$30*((drdp!D102+drdp!M102)*XYM4!$B102+(drdp!G102+drdp!P102)*XYM4!$C102+(drdp!J102+drdp!S102)*XYM4!$D102))</f>
        <v>-2.1899945620256548E-2</v>
      </c>
      <c r="H102" s="18">
        <f>IF(D102="SING",0,Model!$W$30*((drdp!B102)*XYM4!$B102+(drdp!E102)*XYM4!$C102+(drdp!H102)*XYM4!$D102))</f>
        <v>-1.6362461737446838E-3</v>
      </c>
      <c r="I102" s="18">
        <f>IF(D102="SING",(Wellpath!K102-Wellpath!K101)/2*Model!$W$30,Model!$W$30*((drdp!C102)*XYM4!$B102+(drdp!F102)*XYM4!$C102+(drdp!I102)*XYM4!$D102))</f>
        <v>6.9834155358521419E-3</v>
      </c>
      <c r="J102" s="18">
        <f>IF(D102="SING",0,Model!$W$30*((drdp!D102)*XYM4!$B102+(drdp!G102)*XYM4!$C102+(drdp!J102)*XYM4!$D102))</f>
        <v>-1.0949972810128274E-2</v>
      </c>
      <c r="K102" s="21">
        <f>SUM(E$3:E101)+H102</f>
        <v>-0.14212238405149524</v>
      </c>
      <c r="L102" s="21">
        <f>SUM(F$3:F101)+I102</f>
        <v>3.5959316298437463</v>
      </c>
      <c r="M102" s="21">
        <f>SUM(G$3:G101)+J102</f>
        <v>-1.1782110039722851</v>
      </c>
      <c r="N102" s="19">
        <f t="shared" si="5"/>
        <v>2.0198772048480709E-2</v>
      </c>
      <c r="O102" s="19">
        <f t="shared" si="5"/>
        <v>12.930724286510701</v>
      </c>
      <c r="P102" s="19">
        <f t="shared" si="5"/>
        <v>1.38818116988138</v>
      </c>
      <c r="Q102" s="19">
        <f t="shared" si="6"/>
        <v>-0.51106237611957217</v>
      </c>
      <c r="R102" s="19">
        <f t="shared" si="7"/>
        <v>0.16745015680024689</v>
      </c>
      <c r="S102" s="19">
        <f t="shared" si="8"/>
        <v>-4.2367662158138959</v>
      </c>
    </row>
    <row r="103" spans="1:19" x14ac:dyDescent="0.25">
      <c r="A103" s="26">
        <f>Wellpath!E103</f>
        <v>3000</v>
      </c>
      <c r="B103" s="22">
        <v>0</v>
      </c>
      <c r="C103" s="22">
        <f>ABS(COS(Wellpath!$L103))*SIN(Wellpath!$M103)</f>
        <v>0.48296291314453427</v>
      </c>
      <c r="D103" s="22">
        <f>IF(ABS(Wellpath!$L103)&lt;VerticalInc,"SING",ABS(COS(Wellpath!$L103))*COS(Wellpath!$M103)/SIN(Wellpath!$L103))</f>
        <v>0.14942924536134228</v>
      </c>
      <c r="E103" s="20">
        <f>IF(D103="SING",0,Model!$W$30*((drdp!B103+drdp!K103)*XYM4!$B103+(drdp!E103+drdp!N103)*XYM4!$C103+(drdp!H103+drdp!Q103)*XYM4!$D103))</f>
        <v>-3.2724923474893677E-3</v>
      </c>
      <c r="F103" s="20">
        <f>IF(D103="SING",(Wellpath!K104-Wellpath!K102)/2*Model!$W$30,Model!$W$30*((drdp!C103+drdp!L103)*XYM4!$B103+(drdp!F103+drdp!O103)*XYM4!$C103+(drdp!I103+drdp!R103)*XYM4!$D103))</f>
        <v>1.3966831071704284E-2</v>
      </c>
      <c r="G103" s="20">
        <f>IF(D103="SING",0,Model!$W$30*((drdp!D103+drdp!M103)*XYM4!$B103+(drdp!G103+drdp!P103)*XYM4!$C103+(drdp!J103+drdp!S103)*XYM4!$D103))</f>
        <v>-2.1899945620256548E-2</v>
      </c>
      <c r="H103" s="18">
        <f>IF(D103="SING",0,Model!$W$30*((drdp!B103)*XYM4!$B103+(drdp!E103)*XYM4!$C103+(drdp!H103)*XYM4!$D103))</f>
        <v>-1.6362461737446838E-3</v>
      </c>
      <c r="I103" s="18">
        <f>IF(D103="SING",(Wellpath!K103-Wellpath!K102)/2*Model!$W$30,Model!$W$30*((drdp!C103)*XYM4!$B103+(drdp!F103)*XYM4!$C103+(drdp!I103)*XYM4!$D103))</f>
        <v>6.9834155358521419E-3</v>
      </c>
      <c r="J103" s="18">
        <f>IF(D103="SING",0,Model!$W$30*((drdp!D103)*XYM4!$B103+(drdp!G103)*XYM4!$C103+(drdp!J103)*XYM4!$D103))</f>
        <v>-1.0949972810128274E-2</v>
      </c>
      <c r="K103" s="21">
        <f>SUM(E$3:E102)+H103</f>
        <v>-0.1453948763989846</v>
      </c>
      <c r="L103" s="21">
        <f>SUM(F$3:F102)+I103</f>
        <v>3.6098984609154505</v>
      </c>
      <c r="M103" s="21">
        <f>SUM(G$3:G102)+J103</f>
        <v>-1.2001109495925417</v>
      </c>
      <c r="N103" s="19">
        <f t="shared" si="5"/>
        <v>2.1139670083076011E-2</v>
      </c>
      <c r="O103" s="19">
        <f t="shared" si="5"/>
        <v>13.031366898119739</v>
      </c>
      <c r="P103" s="19">
        <f t="shared" si="5"/>
        <v>1.4402662913319122</v>
      </c>
      <c r="Q103" s="19">
        <f t="shared" si="6"/>
        <v>-0.52486074053768672</v>
      </c>
      <c r="R103" s="19">
        <f t="shared" si="7"/>
        <v>0.17448998318107564</v>
      </c>
      <c r="S103" s="19">
        <f t="shared" si="8"/>
        <v>-4.3322786698618962</v>
      </c>
    </row>
    <row r="104" spans="1:19" x14ac:dyDescent="0.25">
      <c r="A104" s="26">
        <f>Wellpath!E104</f>
        <v>3030</v>
      </c>
      <c r="B104" s="22">
        <v>0</v>
      </c>
      <c r="C104" s="22">
        <f>ABS(COS(Wellpath!$L104))*SIN(Wellpath!$M104)</f>
        <v>0.48296291314453427</v>
      </c>
      <c r="D104" s="22">
        <f>IF(ABS(Wellpath!$L104)&lt;VerticalInc,"SING",ABS(COS(Wellpath!$L104))*COS(Wellpath!$M104)/SIN(Wellpath!$L104))</f>
        <v>0.14942924536134228</v>
      </c>
      <c r="E104" s="20">
        <f>IF(D104="SING",0,Model!$W$30*((drdp!B104+drdp!K104)*XYM4!$B104+(drdp!E104+drdp!N104)*XYM4!$C104+(drdp!H104+drdp!Q104)*XYM4!$D104))</f>
        <v>-3.2724923474893677E-3</v>
      </c>
      <c r="F104" s="20">
        <f>IF(D104="SING",(Wellpath!K105-Wellpath!K103)/2*Model!$W$30,Model!$W$30*((drdp!C104+drdp!L104)*XYM4!$B104+(drdp!F104+drdp!O104)*XYM4!$C104+(drdp!I104+drdp!R104)*XYM4!$D104))</f>
        <v>1.3966831071704284E-2</v>
      </c>
      <c r="G104" s="20">
        <f>IF(D104="SING",0,Model!$W$30*((drdp!D104+drdp!M104)*XYM4!$B104+(drdp!G104+drdp!P104)*XYM4!$C104+(drdp!J104+drdp!S104)*XYM4!$D104))</f>
        <v>-2.1899945620256548E-2</v>
      </c>
      <c r="H104" s="18">
        <f>IF(D104="SING",0,Model!$W$30*((drdp!B104)*XYM4!$B104+(drdp!E104)*XYM4!$C104+(drdp!H104)*XYM4!$D104))</f>
        <v>-1.6362461737446838E-3</v>
      </c>
      <c r="I104" s="18">
        <f>IF(D104="SING",(Wellpath!K104-Wellpath!K103)/2*Model!$W$30,Model!$W$30*((drdp!C104)*XYM4!$B104+(drdp!F104)*XYM4!$C104+(drdp!I104)*XYM4!$D104))</f>
        <v>6.9834155358521419E-3</v>
      </c>
      <c r="J104" s="18">
        <f>IF(D104="SING",0,Model!$W$30*((drdp!D104)*XYM4!$B104+(drdp!G104)*XYM4!$C104+(drdp!J104)*XYM4!$D104))</f>
        <v>-1.0949972810128274E-2</v>
      </c>
      <c r="K104" s="21">
        <f>SUM(E$3:E103)+H104</f>
        <v>-0.14866736874647396</v>
      </c>
      <c r="L104" s="21">
        <f>SUM(F$3:F103)+I104</f>
        <v>3.6238652919871548</v>
      </c>
      <c r="M104" s="21">
        <f>SUM(G$3:G103)+J104</f>
        <v>-1.2220108952127984</v>
      </c>
      <c r="N104" s="19">
        <f t="shared" si="5"/>
        <v>2.2101986530000062E-2</v>
      </c>
      <c r="O104" s="19">
        <f t="shared" si="5"/>
        <v>13.132399654469147</v>
      </c>
      <c r="P104" s="19">
        <f t="shared" si="5"/>
        <v>1.4933106280187849</v>
      </c>
      <c r="Q104" s="19">
        <f t="shared" si="6"/>
        <v>-0.53875051765140292</v>
      </c>
      <c r="R104" s="19">
        <f t="shared" si="7"/>
        <v>0.18167314437080984</v>
      </c>
      <c r="S104" s="19">
        <f t="shared" si="8"/>
        <v>-4.4284028695918121</v>
      </c>
    </row>
    <row r="105" spans="1:19" x14ac:dyDescent="0.25">
      <c r="A105" s="26">
        <f>Wellpath!E105</f>
        <v>3060</v>
      </c>
      <c r="B105" s="22">
        <v>0</v>
      </c>
      <c r="C105" s="22">
        <f>ABS(COS(Wellpath!$L105))*SIN(Wellpath!$M105)</f>
        <v>0.48296291314453427</v>
      </c>
      <c r="D105" s="22">
        <f>IF(ABS(Wellpath!$L105)&lt;VerticalInc,"SING",ABS(COS(Wellpath!$L105))*COS(Wellpath!$M105)/SIN(Wellpath!$L105))</f>
        <v>0.14942924536134228</v>
      </c>
      <c r="E105" s="20">
        <f>IF(D105="SING",0,Model!$W$30*((drdp!B105+drdp!K105)*XYM4!$B105+(drdp!E105+drdp!N105)*XYM4!$C105+(drdp!H105+drdp!Q105)*XYM4!$D105))</f>
        <v>-3.2724923474893677E-3</v>
      </c>
      <c r="F105" s="20">
        <f>IF(D105="SING",(Wellpath!K106-Wellpath!K104)/2*Model!$W$30,Model!$W$30*((drdp!C105+drdp!L105)*XYM4!$B105+(drdp!F105+drdp!O105)*XYM4!$C105+(drdp!I105+drdp!R105)*XYM4!$D105))</f>
        <v>1.3966831071704284E-2</v>
      </c>
      <c r="G105" s="20">
        <f>IF(D105="SING",0,Model!$W$30*((drdp!D105+drdp!M105)*XYM4!$B105+(drdp!G105+drdp!P105)*XYM4!$C105+(drdp!J105+drdp!S105)*XYM4!$D105))</f>
        <v>-2.1899945620256548E-2</v>
      </c>
      <c r="H105" s="18">
        <f>IF(D105="SING",0,Model!$W$30*((drdp!B105)*XYM4!$B105+(drdp!E105)*XYM4!$C105+(drdp!H105)*XYM4!$D105))</f>
        <v>-1.6362461737446838E-3</v>
      </c>
      <c r="I105" s="18">
        <f>IF(D105="SING",(Wellpath!K105-Wellpath!K104)/2*Model!$W$30,Model!$W$30*((drdp!C105)*XYM4!$B105+(drdp!F105)*XYM4!$C105+(drdp!I105)*XYM4!$D105))</f>
        <v>6.9834155358521419E-3</v>
      </c>
      <c r="J105" s="18">
        <f>IF(D105="SING",0,Model!$W$30*((drdp!D105)*XYM4!$B105+(drdp!G105)*XYM4!$C105+(drdp!J105)*XYM4!$D105))</f>
        <v>-1.0949972810128274E-2</v>
      </c>
      <c r="K105" s="21">
        <f>SUM(E$3:E104)+H105</f>
        <v>-0.15193986109396332</v>
      </c>
      <c r="L105" s="21">
        <f>SUM(F$3:F104)+I105</f>
        <v>3.6378321230588591</v>
      </c>
      <c r="M105" s="21">
        <f>SUM(G$3:G104)+J105</f>
        <v>-1.243910840833055</v>
      </c>
      <c r="N105" s="19">
        <f t="shared" si="5"/>
        <v>2.308572138925287E-2</v>
      </c>
      <c r="O105" s="19">
        <f t="shared" si="5"/>
        <v>13.233822555558925</v>
      </c>
      <c r="P105" s="19">
        <f t="shared" si="5"/>
        <v>1.547314179941998</v>
      </c>
      <c r="Q105" s="19">
        <f t="shared" si="6"/>
        <v>-0.55273170746072076</v>
      </c>
      <c r="R105" s="19">
        <f t="shared" si="7"/>
        <v>0.1889996403694495</v>
      </c>
      <c r="S105" s="19">
        <f t="shared" si="8"/>
        <v>-4.5251388150036433</v>
      </c>
    </row>
    <row r="106" spans="1:19" x14ac:dyDescent="0.25">
      <c r="A106" s="26">
        <f>Wellpath!E106</f>
        <v>3090</v>
      </c>
      <c r="B106" s="22">
        <v>0</v>
      </c>
      <c r="C106" s="22">
        <f>ABS(COS(Wellpath!$L106))*SIN(Wellpath!$M106)</f>
        <v>0.48296291314453427</v>
      </c>
      <c r="D106" s="22">
        <f>IF(ABS(Wellpath!$L106)&lt;VerticalInc,"SING",ABS(COS(Wellpath!$L106))*COS(Wellpath!$M106)/SIN(Wellpath!$L106))</f>
        <v>0.14942924536134228</v>
      </c>
      <c r="E106" s="20">
        <f>IF(D106="SING",0,Model!$W$30*((drdp!B106+drdp!K106)*XYM4!$B106+(drdp!E106+drdp!N106)*XYM4!$C106+(drdp!H106+drdp!Q106)*XYM4!$D106))</f>
        <v>-3.2724923474893677E-3</v>
      </c>
      <c r="F106" s="20">
        <f>IF(D106="SING",(Wellpath!K107-Wellpath!K105)/2*Model!$W$30,Model!$W$30*((drdp!C106+drdp!L106)*XYM4!$B106+(drdp!F106+drdp!O106)*XYM4!$C106+(drdp!I106+drdp!R106)*XYM4!$D106))</f>
        <v>1.3966831071704284E-2</v>
      </c>
      <c r="G106" s="20">
        <f>IF(D106="SING",0,Model!$W$30*((drdp!D106+drdp!M106)*XYM4!$B106+(drdp!G106+drdp!P106)*XYM4!$C106+(drdp!J106+drdp!S106)*XYM4!$D106))</f>
        <v>-2.1899945620256548E-2</v>
      </c>
      <c r="H106" s="18">
        <f>IF(D106="SING",0,Model!$W$30*((drdp!B106)*XYM4!$B106+(drdp!E106)*XYM4!$C106+(drdp!H106)*XYM4!$D106))</f>
        <v>-1.6362461737446838E-3</v>
      </c>
      <c r="I106" s="18">
        <f>IF(D106="SING",(Wellpath!K106-Wellpath!K105)/2*Model!$W$30,Model!$W$30*((drdp!C106)*XYM4!$B106+(drdp!F106)*XYM4!$C106+(drdp!I106)*XYM4!$D106))</f>
        <v>6.9834155358521419E-3</v>
      </c>
      <c r="J106" s="18">
        <f>IF(D106="SING",0,Model!$W$30*((drdp!D106)*XYM4!$B106+(drdp!G106)*XYM4!$C106+(drdp!J106)*XYM4!$D106))</f>
        <v>-1.0949972810128274E-2</v>
      </c>
      <c r="K106" s="21">
        <f>SUM(E$3:E105)+H106</f>
        <v>-0.15521235344145268</v>
      </c>
      <c r="L106" s="21">
        <f>SUM(F$3:F105)+I106</f>
        <v>3.6517989541305633</v>
      </c>
      <c r="M106" s="21">
        <f>SUM(G$3:G105)+J106</f>
        <v>-1.2658107864533117</v>
      </c>
      <c r="N106" s="19">
        <f t="shared" si="5"/>
        <v>2.4090874660834427E-2</v>
      </c>
      <c r="O106" s="19">
        <f t="shared" si="5"/>
        <v>13.335635601389075</v>
      </c>
      <c r="P106" s="19">
        <f t="shared" si="5"/>
        <v>1.6022769471015514</v>
      </c>
      <c r="Q106" s="19">
        <f t="shared" si="6"/>
        <v>-0.56680430996564024</v>
      </c>
      <c r="R106" s="19">
        <f t="shared" si="7"/>
        <v>0.19646947117699459</v>
      </c>
      <c r="S106" s="19">
        <f t="shared" si="8"/>
        <v>-4.6224865060973892</v>
      </c>
    </row>
    <row r="107" spans="1:19" x14ac:dyDescent="0.25">
      <c r="A107" s="26">
        <f>Wellpath!E107</f>
        <v>3120</v>
      </c>
      <c r="B107" s="22">
        <v>0</v>
      </c>
      <c r="C107" s="22">
        <f>ABS(COS(Wellpath!$L107))*SIN(Wellpath!$M107)</f>
        <v>0.48296291314453427</v>
      </c>
      <c r="D107" s="22">
        <f>IF(ABS(Wellpath!$L107)&lt;VerticalInc,"SING",ABS(COS(Wellpath!$L107))*COS(Wellpath!$M107)/SIN(Wellpath!$L107))</f>
        <v>0.14942924536134228</v>
      </c>
      <c r="E107" s="20">
        <f>IF(D107="SING",0,Model!$W$30*((drdp!B107+drdp!K107)*XYM4!$B107+(drdp!E107+drdp!N107)*XYM4!$C107+(drdp!H107+drdp!Q107)*XYM4!$D107))</f>
        <v>-3.2724923474893677E-3</v>
      </c>
      <c r="F107" s="20">
        <f>IF(D107="SING",(Wellpath!K108-Wellpath!K106)/2*Model!$W$30,Model!$W$30*((drdp!C107+drdp!L107)*XYM4!$B107+(drdp!F107+drdp!O107)*XYM4!$C107+(drdp!I107+drdp!R107)*XYM4!$D107))</f>
        <v>1.3966831071704284E-2</v>
      </c>
      <c r="G107" s="20">
        <f>IF(D107="SING",0,Model!$W$30*((drdp!D107+drdp!M107)*XYM4!$B107+(drdp!G107+drdp!P107)*XYM4!$C107+(drdp!J107+drdp!S107)*XYM4!$D107))</f>
        <v>-2.1899945620256548E-2</v>
      </c>
      <c r="H107" s="18">
        <f>IF(D107="SING",0,Model!$W$30*((drdp!B107)*XYM4!$B107+(drdp!E107)*XYM4!$C107+(drdp!H107)*XYM4!$D107))</f>
        <v>-1.6362461737446838E-3</v>
      </c>
      <c r="I107" s="18">
        <f>IF(D107="SING",(Wellpath!K107-Wellpath!K106)/2*Model!$W$30,Model!$W$30*((drdp!C107)*XYM4!$B107+(drdp!F107)*XYM4!$C107+(drdp!I107)*XYM4!$D107))</f>
        <v>6.9834155358521419E-3</v>
      </c>
      <c r="J107" s="18">
        <f>IF(D107="SING",0,Model!$W$30*((drdp!D107)*XYM4!$B107+(drdp!G107)*XYM4!$C107+(drdp!J107)*XYM4!$D107))</f>
        <v>-1.0949972810128274E-2</v>
      </c>
      <c r="K107" s="21">
        <f>SUM(E$3:E106)+H107</f>
        <v>-0.15848484578894204</v>
      </c>
      <c r="L107" s="21">
        <f>SUM(F$3:F106)+I107</f>
        <v>3.6657657852022676</v>
      </c>
      <c r="M107" s="21">
        <f>SUM(G$3:G106)+J107</f>
        <v>-1.2877107320735683</v>
      </c>
      <c r="N107" s="19">
        <f t="shared" si="5"/>
        <v>2.5117446344744738E-2</v>
      </c>
      <c r="O107" s="19">
        <f t="shared" si="5"/>
        <v>13.437838791959598</v>
      </c>
      <c r="P107" s="19">
        <f t="shared" si="5"/>
        <v>1.6581989294974453</v>
      </c>
      <c r="Q107" s="19">
        <f t="shared" si="6"/>
        <v>-0.58096832516616137</v>
      </c>
      <c r="R107" s="19">
        <f t="shared" si="7"/>
        <v>0.20408263679344513</v>
      </c>
      <c r="S107" s="19">
        <f t="shared" si="8"/>
        <v>-4.7204459428730514</v>
      </c>
    </row>
    <row r="108" spans="1:19" x14ac:dyDescent="0.25">
      <c r="A108" s="26">
        <f>Wellpath!E108</f>
        <v>3150</v>
      </c>
      <c r="B108" s="22">
        <v>0</v>
      </c>
      <c r="C108" s="22">
        <f>ABS(COS(Wellpath!$L108))*SIN(Wellpath!$M108)</f>
        <v>0.48296291314453427</v>
      </c>
      <c r="D108" s="22">
        <f>IF(ABS(Wellpath!$L108)&lt;VerticalInc,"SING",ABS(COS(Wellpath!$L108))*COS(Wellpath!$M108)/SIN(Wellpath!$L108))</f>
        <v>0.14942924536134228</v>
      </c>
      <c r="E108" s="20">
        <f>IF(D108="SING",0,Model!$W$30*((drdp!B108+drdp!K108)*XYM4!$B108+(drdp!E108+drdp!N108)*XYM4!$C108+(drdp!H108+drdp!Q108)*XYM4!$D108))</f>
        <v>-3.2724923474893677E-3</v>
      </c>
      <c r="F108" s="20">
        <f>IF(D108="SING",(Wellpath!K109-Wellpath!K107)/2*Model!$W$30,Model!$W$30*((drdp!C108+drdp!L108)*XYM4!$B108+(drdp!F108+drdp!O108)*XYM4!$C108+(drdp!I108+drdp!R108)*XYM4!$D108))</f>
        <v>1.3966831071704284E-2</v>
      </c>
      <c r="G108" s="20">
        <f>IF(D108="SING",0,Model!$W$30*((drdp!D108+drdp!M108)*XYM4!$B108+(drdp!G108+drdp!P108)*XYM4!$C108+(drdp!J108+drdp!S108)*XYM4!$D108))</f>
        <v>-2.1899945620256548E-2</v>
      </c>
      <c r="H108" s="18">
        <f>IF(D108="SING",0,Model!$W$30*((drdp!B108)*XYM4!$B108+(drdp!E108)*XYM4!$C108+(drdp!H108)*XYM4!$D108))</f>
        <v>-1.6362461737446838E-3</v>
      </c>
      <c r="I108" s="18">
        <f>IF(D108="SING",(Wellpath!K108-Wellpath!K107)/2*Model!$W$30,Model!$W$30*((drdp!C108)*XYM4!$B108+(drdp!F108)*XYM4!$C108+(drdp!I108)*XYM4!$D108))</f>
        <v>6.9834155358521419E-3</v>
      </c>
      <c r="J108" s="18">
        <f>IF(D108="SING",0,Model!$W$30*((drdp!D108)*XYM4!$B108+(drdp!G108)*XYM4!$C108+(drdp!J108)*XYM4!$D108))</f>
        <v>-1.0949972810128274E-2</v>
      </c>
      <c r="K108" s="21">
        <f>SUM(E$3:E107)+H108</f>
        <v>-0.16175733813643139</v>
      </c>
      <c r="L108" s="21">
        <f>SUM(F$3:F107)+I108</f>
        <v>3.6797326162739719</v>
      </c>
      <c r="M108" s="21">
        <f>SUM(G$3:G107)+J108</f>
        <v>-1.309610677693825</v>
      </c>
      <c r="N108" s="19">
        <f t="shared" si="5"/>
        <v>2.6165436440983802E-2</v>
      </c>
      <c r="O108" s="19">
        <f t="shared" si="5"/>
        <v>13.54043212727049</v>
      </c>
      <c r="P108" s="19">
        <f t="shared" si="5"/>
        <v>1.7150801271296796</v>
      </c>
      <c r="Q108" s="19">
        <f t="shared" si="6"/>
        <v>-0.59522375306228426</v>
      </c>
      <c r="R108" s="19">
        <f t="shared" si="7"/>
        <v>0.21183913721880113</v>
      </c>
      <c r="S108" s="19">
        <f t="shared" si="8"/>
        <v>-4.8190171253306282</v>
      </c>
    </row>
    <row r="109" spans="1:19" x14ac:dyDescent="0.25">
      <c r="A109" s="26">
        <f>Wellpath!E109</f>
        <v>3180</v>
      </c>
      <c r="B109" s="22">
        <v>0</v>
      </c>
      <c r="C109" s="22">
        <f>ABS(COS(Wellpath!$L109))*SIN(Wellpath!$M109)</f>
        <v>0.48296291314453427</v>
      </c>
      <c r="D109" s="22">
        <f>IF(ABS(Wellpath!$L109)&lt;VerticalInc,"SING",ABS(COS(Wellpath!$L109))*COS(Wellpath!$M109)/SIN(Wellpath!$L109))</f>
        <v>0.14942924536134228</v>
      </c>
      <c r="E109" s="20">
        <f>IF(D109="SING",0,Model!$W$30*((drdp!B109+drdp!K109)*XYM4!$B109+(drdp!E109+drdp!N109)*XYM4!$C109+(drdp!H109+drdp!Q109)*XYM4!$D109))</f>
        <v>-3.2724923474893677E-3</v>
      </c>
      <c r="F109" s="20">
        <f>IF(D109="SING",(Wellpath!K110-Wellpath!K108)/2*Model!$W$30,Model!$W$30*((drdp!C109+drdp!L109)*XYM4!$B109+(drdp!F109+drdp!O109)*XYM4!$C109+(drdp!I109+drdp!R109)*XYM4!$D109))</f>
        <v>1.3966831071704284E-2</v>
      </c>
      <c r="G109" s="20">
        <f>IF(D109="SING",0,Model!$W$30*((drdp!D109+drdp!M109)*XYM4!$B109+(drdp!G109+drdp!P109)*XYM4!$C109+(drdp!J109+drdp!S109)*XYM4!$D109))</f>
        <v>-2.1899945620256548E-2</v>
      </c>
      <c r="H109" s="18">
        <f>IF(D109="SING",0,Model!$W$30*((drdp!B109)*XYM4!$B109+(drdp!E109)*XYM4!$C109+(drdp!H109)*XYM4!$D109))</f>
        <v>-1.6362461737446838E-3</v>
      </c>
      <c r="I109" s="18">
        <f>IF(D109="SING",(Wellpath!K109-Wellpath!K108)/2*Model!$W$30,Model!$W$30*((drdp!C109)*XYM4!$B109+(drdp!F109)*XYM4!$C109+(drdp!I109)*XYM4!$D109))</f>
        <v>6.9834155358521419E-3</v>
      </c>
      <c r="J109" s="18">
        <f>IF(D109="SING",0,Model!$W$30*((drdp!D109)*XYM4!$B109+(drdp!G109)*XYM4!$C109+(drdp!J109)*XYM4!$D109))</f>
        <v>-1.0949972810128274E-2</v>
      </c>
      <c r="K109" s="21">
        <f>SUM(E$3:E108)+H109</f>
        <v>-0.16502983048392075</v>
      </c>
      <c r="L109" s="21">
        <f>SUM(F$3:F108)+I109</f>
        <v>3.6936994473456761</v>
      </c>
      <c r="M109" s="21">
        <f>SUM(G$3:G108)+J109</f>
        <v>-1.3315106233140817</v>
      </c>
      <c r="N109" s="19">
        <f t="shared" si="5"/>
        <v>2.7234844949551619E-2</v>
      </c>
      <c r="O109" s="19">
        <f t="shared" si="5"/>
        <v>13.643415607321753</v>
      </c>
      <c r="P109" s="19">
        <f t="shared" si="5"/>
        <v>1.7729205399982542</v>
      </c>
      <c r="Q109" s="19">
        <f t="shared" si="6"/>
        <v>-0.60957059365400867</v>
      </c>
      <c r="R109" s="19">
        <f t="shared" si="7"/>
        <v>0.21973897245306256</v>
      </c>
      <c r="S109" s="19">
        <f t="shared" si="8"/>
        <v>-4.9182000534701205</v>
      </c>
    </row>
    <row r="110" spans="1:19" x14ac:dyDescent="0.25">
      <c r="A110" s="26">
        <f>Wellpath!E110</f>
        <v>3210</v>
      </c>
      <c r="B110" s="22">
        <v>0</v>
      </c>
      <c r="C110" s="22">
        <f>ABS(COS(Wellpath!$L110))*SIN(Wellpath!$M110)</f>
        <v>0.48296291314453427</v>
      </c>
      <c r="D110" s="22">
        <f>IF(ABS(Wellpath!$L110)&lt;VerticalInc,"SING",ABS(COS(Wellpath!$L110))*COS(Wellpath!$M110)/SIN(Wellpath!$L110))</f>
        <v>0.14942924536134228</v>
      </c>
      <c r="E110" s="20">
        <f>IF(D110="SING",0,Model!$W$30*((drdp!B110+drdp!K110)*XYM4!$B110+(drdp!E110+drdp!N110)*XYM4!$C110+(drdp!H110+drdp!Q110)*XYM4!$D110))</f>
        <v>-3.2724923474893677E-3</v>
      </c>
      <c r="F110" s="20">
        <f>IF(D110="SING",(Wellpath!K111-Wellpath!K109)/2*Model!$W$30,Model!$W$30*((drdp!C110+drdp!L110)*XYM4!$B110+(drdp!F110+drdp!O110)*XYM4!$C110+(drdp!I110+drdp!R110)*XYM4!$D110))</f>
        <v>1.3966831071704284E-2</v>
      </c>
      <c r="G110" s="20">
        <f>IF(D110="SING",0,Model!$W$30*((drdp!D110+drdp!M110)*XYM4!$B110+(drdp!G110+drdp!P110)*XYM4!$C110+(drdp!J110+drdp!S110)*XYM4!$D110))</f>
        <v>-2.1899945620256548E-2</v>
      </c>
      <c r="H110" s="18">
        <f>IF(D110="SING",0,Model!$W$30*((drdp!B110)*XYM4!$B110+(drdp!E110)*XYM4!$C110+(drdp!H110)*XYM4!$D110))</f>
        <v>-1.6362461737446838E-3</v>
      </c>
      <c r="I110" s="18">
        <f>IF(D110="SING",(Wellpath!K110-Wellpath!K109)/2*Model!$W$30,Model!$W$30*((drdp!C110)*XYM4!$B110+(drdp!F110)*XYM4!$C110+(drdp!I110)*XYM4!$D110))</f>
        <v>6.9834155358521419E-3</v>
      </c>
      <c r="J110" s="18">
        <f>IF(D110="SING",0,Model!$W$30*((drdp!D110)*XYM4!$B110+(drdp!G110)*XYM4!$C110+(drdp!J110)*XYM4!$D110))</f>
        <v>-1.0949972810128274E-2</v>
      </c>
      <c r="K110" s="21">
        <f>SUM(E$3:E109)+H110</f>
        <v>-0.16830232283141011</v>
      </c>
      <c r="L110" s="21">
        <f>SUM(F$3:F109)+I110</f>
        <v>3.7076662784173804</v>
      </c>
      <c r="M110" s="21">
        <f>SUM(G$3:G109)+J110</f>
        <v>-1.3534105689343383</v>
      </c>
      <c r="N110" s="19">
        <f t="shared" si="5"/>
        <v>2.8325671870448189E-2</v>
      </c>
      <c r="O110" s="19">
        <f t="shared" si="5"/>
        <v>13.746789232113388</v>
      </c>
      <c r="P110" s="19">
        <f t="shared" si="5"/>
        <v>1.8317201681031694</v>
      </c>
      <c r="Q110" s="19">
        <f t="shared" si="6"/>
        <v>-0.62400884694133485</v>
      </c>
      <c r="R110" s="19">
        <f t="shared" si="7"/>
        <v>0.22778214249622944</v>
      </c>
      <c r="S110" s="19">
        <f t="shared" si="8"/>
        <v>-5.0179947272915273</v>
      </c>
    </row>
    <row r="111" spans="1:19" x14ac:dyDescent="0.25">
      <c r="A111" s="26">
        <f>Wellpath!E111</f>
        <v>3240</v>
      </c>
      <c r="B111" s="22">
        <v>0</v>
      </c>
      <c r="C111" s="22">
        <f>ABS(COS(Wellpath!$L111))*SIN(Wellpath!$M111)</f>
        <v>0.48296291314453427</v>
      </c>
      <c r="D111" s="22">
        <f>IF(ABS(Wellpath!$L111)&lt;VerticalInc,"SING",ABS(COS(Wellpath!$L111))*COS(Wellpath!$M111)/SIN(Wellpath!$L111))</f>
        <v>0.14942924536134228</v>
      </c>
      <c r="E111" s="20">
        <f>IF(D111="SING",0,Model!$W$30*((drdp!B111+drdp!K111)*XYM4!$B111+(drdp!E111+drdp!N111)*XYM4!$C111+(drdp!H111+drdp!Q111)*XYM4!$D111))</f>
        <v>-3.2724923474893677E-3</v>
      </c>
      <c r="F111" s="20">
        <f>IF(D111="SING",(Wellpath!K112-Wellpath!K110)/2*Model!$W$30,Model!$W$30*((drdp!C111+drdp!L111)*XYM4!$B111+(drdp!F111+drdp!O111)*XYM4!$C111+(drdp!I111+drdp!R111)*XYM4!$D111))</f>
        <v>1.3966831071704284E-2</v>
      </c>
      <c r="G111" s="20">
        <f>IF(D111="SING",0,Model!$W$30*((drdp!D111+drdp!M111)*XYM4!$B111+(drdp!G111+drdp!P111)*XYM4!$C111+(drdp!J111+drdp!S111)*XYM4!$D111))</f>
        <v>-2.1899945620256548E-2</v>
      </c>
      <c r="H111" s="18">
        <f>IF(D111="SING",0,Model!$W$30*((drdp!B111)*XYM4!$B111+(drdp!E111)*XYM4!$C111+(drdp!H111)*XYM4!$D111))</f>
        <v>-1.6362461737446838E-3</v>
      </c>
      <c r="I111" s="18">
        <f>IF(D111="SING",(Wellpath!K111-Wellpath!K110)/2*Model!$W$30,Model!$W$30*((drdp!C111)*XYM4!$B111+(drdp!F111)*XYM4!$C111+(drdp!I111)*XYM4!$D111))</f>
        <v>6.9834155358521419E-3</v>
      </c>
      <c r="J111" s="18">
        <f>IF(D111="SING",0,Model!$W$30*((drdp!D111)*XYM4!$B111+(drdp!G111)*XYM4!$C111+(drdp!J111)*XYM4!$D111))</f>
        <v>-1.0949972810128274E-2</v>
      </c>
      <c r="K111" s="21">
        <f>SUM(E$3:E110)+H111</f>
        <v>-0.17157481517889947</v>
      </c>
      <c r="L111" s="21">
        <f>SUM(F$3:F110)+I111</f>
        <v>3.7216331094890847</v>
      </c>
      <c r="M111" s="21">
        <f>SUM(G$3:G110)+J111</f>
        <v>-1.375310514554595</v>
      </c>
      <c r="N111" s="19">
        <f t="shared" si="5"/>
        <v>2.9437917203673513E-2</v>
      </c>
      <c r="O111" s="19">
        <f t="shared" si="5"/>
        <v>13.850553001645393</v>
      </c>
      <c r="P111" s="19">
        <f t="shared" si="5"/>
        <v>1.8914790114444249</v>
      </c>
      <c r="Q111" s="19">
        <f t="shared" si="6"/>
        <v>-0.63853851292426267</v>
      </c>
      <c r="R111" s="19">
        <f t="shared" si="7"/>
        <v>0.23596864734830175</v>
      </c>
      <c r="S111" s="19">
        <f t="shared" si="8"/>
        <v>-5.1184011467948505</v>
      </c>
    </row>
    <row r="112" spans="1:19" x14ac:dyDescent="0.25">
      <c r="A112" s="26">
        <f>Wellpath!E112</f>
        <v>3270</v>
      </c>
      <c r="B112" s="22">
        <v>0</v>
      </c>
      <c r="C112" s="22">
        <f>ABS(COS(Wellpath!$L112))*SIN(Wellpath!$M112)</f>
        <v>0.48296291314453427</v>
      </c>
      <c r="D112" s="22">
        <f>IF(ABS(Wellpath!$L112)&lt;VerticalInc,"SING",ABS(COS(Wellpath!$L112))*COS(Wellpath!$M112)/SIN(Wellpath!$L112))</f>
        <v>0.14942924536134228</v>
      </c>
      <c r="E112" s="20">
        <f>IF(D112="SING",0,Model!$W$30*((drdp!B112+drdp!K112)*XYM4!$B112+(drdp!E112+drdp!N112)*XYM4!$C112+(drdp!H112+drdp!Q112)*XYM4!$D112))</f>
        <v>-3.2724923474893677E-3</v>
      </c>
      <c r="F112" s="20">
        <f>IF(D112="SING",(Wellpath!K113-Wellpath!K111)/2*Model!$W$30,Model!$W$30*((drdp!C112+drdp!L112)*XYM4!$B112+(drdp!F112+drdp!O112)*XYM4!$C112+(drdp!I112+drdp!R112)*XYM4!$D112))</f>
        <v>1.3966831071704284E-2</v>
      </c>
      <c r="G112" s="20">
        <f>IF(D112="SING",0,Model!$W$30*((drdp!D112+drdp!M112)*XYM4!$B112+(drdp!G112+drdp!P112)*XYM4!$C112+(drdp!J112+drdp!S112)*XYM4!$D112))</f>
        <v>-2.1899945620256548E-2</v>
      </c>
      <c r="H112" s="18">
        <f>IF(D112="SING",0,Model!$W$30*((drdp!B112)*XYM4!$B112+(drdp!E112)*XYM4!$C112+(drdp!H112)*XYM4!$D112))</f>
        <v>-1.6362461737446838E-3</v>
      </c>
      <c r="I112" s="18">
        <f>IF(D112="SING",(Wellpath!K112-Wellpath!K111)/2*Model!$W$30,Model!$W$30*((drdp!C112)*XYM4!$B112+(drdp!F112)*XYM4!$C112+(drdp!I112)*XYM4!$D112))</f>
        <v>6.9834155358521419E-3</v>
      </c>
      <c r="J112" s="18">
        <f>IF(D112="SING",0,Model!$W$30*((drdp!D112)*XYM4!$B112+(drdp!G112)*XYM4!$C112+(drdp!J112)*XYM4!$D112))</f>
        <v>-1.0949972810128274E-2</v>
      </c>
      <c r="K112" s="21">
        <f>SUM(E$3:E111)+H112</f>
        <v>-0.17484730752638883</v>
      </c>
      <c r="L112" s="21">
        <f>SUM(F$3:F111)+I112</f>
        <v>3.7355999405607889</v>
      </c>
      <c r="M112" s="21">
        <f>SUM(G$3:G111)+J112</f>
        <v>-1.3972104601748516</v>
      </c>
      <c r="N112" s="19">
        <f t="shared" si="5"/>
        <v>3.0571580949227586E-2</v>
      </c>
      <c r="O112" s="19">
        <f t="shared" si="5"/>
        <v>13.95470691591777</v>
      </c>
      <c r="P112" s="19">
        <f t="shared" si="5"/>
        <v>1.9521970700220206</v>
      </c>
      <c r="Q112" s="19">
        <f t="shared" si="6"/>
        <v>-0.65315959160279213</v>
      </c>
      <c r="R112" s="19">
        <f t="shared" si="7"/>
        <v>0.24429848700927953</v>
      </c>
      <c r="S112" s="19">
        <f t="shared" si="8"/>
        <v>-5.2194193119800882</v>
      </c>
    </row>
    <row r="113" spans="1:19" x14ac:dyDescent="0.25">
      <c r="A113" s="26">
        <f>Wellpath!E113</f>
        <v>3300</v>
      </c>
      <c r="B113" s="22">
        <v>0</v>
      </c>
      <c r="C113" s="22">
        <f>ABS(COS(Wellpath!$L113))*SIN(Wellpath!$M113)</f>
        <v>0.48296291314453427</v>
      </c>
      <c r="D113" s="22">
        <f>IF(ABS(Wellpath!$L113)&lt;VerticalInc,"SING",ABS(COS(Wellpath!$L113))*COS(Wellpath!$M113)/SIN(Wellpath!$L113))</f>
        <v>0.14942924536134228</v>
      </c>
      <c r="E113" s="20">
        <f>IF(D113="SING",0,Model!$W$30*((drdp!B113+drdp!K113)*XYM4!$B113+(drdp!E113+drdp!N113)*XYM4!$C113+(drdp!H113+drdp!Q113)*XYM4!$D113))</f>
        <v>-3.2724923474893677E-3</v>
      </c>
      <c r="F113" s="20">
        <f>IF(D113="SING",(Wellpath!K114-Wellpath!K112)/2*Model!$W$30,Model!$W$30*((drdp!C113+drdp!L113)*XYM4!$B113+(drdp!F113+drdp!O113)*XYM4!$C113+(drdp!I113+drdp!R113)*XYM4!$D113))</f>
        <v>1.3966831071704284E-2</v>
      </c>
      <c r="G113" s="20">
        <f>IF(D113="SING",0,Model!$W$30*((drdp!D113+drdp!M113)*XYM4!$B113+(drdp!G113+drdp!P113)*XYM4!$C113+(drdp!J113+drdp!S113)*XYM4!$D113))</f>
        <v>-2.1899945620256548E-2</v>
      </c>
      <c r="H113" s="18">
        <f>IF(D113="SING",0,Model!$W$30*((drdp!B113)*XYM4!$B113+(drdp!E113)*XYM4!$C113+(drdp!H113)*XYM4!$D113))</f>
        <v>-1.6362461737446838E-3</v>
      </c>
      <c r="I113" s="18">
        <f>IF(D113="SING",(Wellpath!K113-Wellpath!K112)/2*Model!$W$30,Model!$W$30*((drdp!C113)*XYM4!$B113+(drdp!F113)*XYM4!$C113+(drdp!I113)*XYM4!$D113))</f>
        <v>6.9834155358521419E-3</v>
      </c>
      <c r="J113" s="18">
        <f>IF(D113="SING",0,Model!$W$30*((drdp!D113)*XYM4!$B113+(drdp!G113)*XYM4!$C113+(drdp!J113)*XYM4!$D113))</f>
        <v>-1.0949972810128274E-2</v>
      </c>
      <c r="K113" s="21">
        <f>SUM(E$3:E112)+H113</f>
        <v>-0.17811979987387819</v>
      </c>
      <c r="L113" s="21">
        <f>SUM(F$3:F112)+I113</f>
        <v>3.7495667716324932</v>
      </c>
      <c r="M113" s="21">
        <f>SUM(G$3:G112)+J113</f>
        <v>-1.4191104057951083</v>
      </c>
      <c r="N113" s="19">
        <f t="shared" si="5"/>
        <v>3.1726663107110413E-2</v>
      </c>
      <c r="O113" s="19">
        <f t="shared" si="5"/>
        <v>14.059250974930517</v>
      </c>
      <c r="P113" s="19">
        <f t="shared" si="5"/>
        <v>2.013874343835957</v>
      </c>
      <c r="Q113" s="19">
        <f t="shared" si="6"/>
        <v>-0.66787208297692324</v>
      </c>
      <c r="R113" s="19">
        <f t="shared" si="7"/>
        <v>0.25277166147916275</v>
      </c>
      <c r="S113" s="19">
        <f t="shared" si="8"/>
        <v>-5.3210492228472415</v>
      </c>
    </row>
    <row r="114" spans="1:19" x14ac:dyDescent="0.25">
      <c r="A114" s="26">
        <f>Wellpath!E114</f>
        <v>3330</v>
      </c>
      <c r="B114" s="22">
        <v>0</v>
      </c>
      <c r="C114" s="22">
        <f>ABS(COS(Wellpath!$L114))*SIN(Wellpath!$M114)</f>
        <v>0.48296291314453427</v>
      </c>
      <c r="D114" s="22">
        <f>IF(ABS(Wellpath!$L114)&lt;VerticalInc,"SING",ABS(COS(Wellpath!$L114))*COS(Wellpath!$M114)/SIN(Wellpath!$L114))</f>
        <v>0.14942924536134228</v>
      </c>
      <c r="E114" s="20">
        <f>IF(D114="SING",0,Model!$W$30*((drdp!B114+drdp!K114)*XYM4!$B114+(drdp!E114+drdp!N114)*XYM4!$C114+(drdp!H114+drdp!Q114)*XYM4!$D114))</f>
        <v>-3.2724923474893677E-3</v>
      </c>
      <c r="F114" s="20">
        <f>IF(D114="SING",(Wellpath!K115-Wellpath!K113)/2*Model!$W$30,Model!$W$30*((drdp!C114+drdp!L114)*XYM4!$B114+(drdp!F114+drdp!O114)*XYM4!$C114+(drdp!I114+drdp!R114)*XYM4!$D114))</f>
        <v>1.3966831071704284E-2</v>
      </c>
      <c r="G114" s="20">
        <f>IF(D114="SING",0,Model!$W$30*((drdp!D114+drdp!M114)*XYM4!$B114+(drdp!G114+drdp!P114)*XYM4!$C114+(drdp!J114+drdp!S114)*XYM4!$D114))</f>
        <v>-2.1899945620256548E-2</v>
      </c>
      <c r="H114" s="18">
        <f>IF(D114="SING",0,Model!$W$30*((drdp!B114)*XYM4!$B114+(drdp!E114)*XYM4!$C114+(drdp!H114)*XYM4!$D114))</f>
        <v>-1.6362461737446838E-3</v>
      </c>
      <c r="I114" s="18">
        <f>IF(D114="SING",(Wellpath!K114-Wellpath!K113)/2*Model!$W$30,Model!$W$30*((drdp!C114)*XYM4!$B114+(drdp!F114)*XYM4!$C114+(drdp!I114)*XYM4!$D114))</f>
        <v>6.9834155358521419E-3</v>
      </c>
      <c r="J114" s="18">
        <f>IF(D114="SING",0,Model!$W$30*((drdp!D114)*XYM4!$B114+(drdp!G114)*XYM4!$C114+(drdp!J114)*XYM4!$D114))</f>
        <v>-1.0949972810128274E-2</v>
      </c>
      <c r="K114" s="21">
        <f>SUM(E$3:E113)+H114</f>
        <v>-0.18139229222136755</v>
      </c>
      <c r="L114" s="21">
        <f>SUM(F$3:F113)+I114</f>
        <v>3.7635336027041975</v>
      </c>
      <c r="M114" s="21">
        <f>SUM(G$3:G113)+J114</f>
        <v>-1.4410103514153649</v>
      </c>
      <c r="N114" s="19">
        <f t="shared" si="5"/>
        <v>3.2903163677321996E-2</v>
      </c>
      <c r="O114" s="19">
        <f t="shared" si="5"/>
        <v>14.164185178683637</v>
      </c>
      <c r="P114" s="19">
        <f t="shared" si="5"/>
        <v>2.0765108328862336</v>
      </c>
      <c r="Q114" s="19">
        <f t="shared" si="6"/>
        <v>-0.682675987046656</v>
      </c>
      <c r="R114" s="19">
        <f t="shared" si="7"/>
        <v>0.2613881707579514</v>
      </c>
      <c r="S114" s="19">
        <f t="shared" si="8"/>
        <v>-5.4232908793963102</v>
      </c>
    </row>
    <row r="115" spans="1:19" x14ac:dyDescent="0.25">
      <c r="A115" s="26">
        <f>Wellpath!E115</f>
        <v>3360</v>
      </c>
      <c r="B115" s="22">
        <v>0</v>
      </c>
      <c r="C115" s="22">
        <f>ABS(COS(Wellpath!$L115))*SIN(Wellpath!$M115)</f>
        <v>0.48296291314453427</v>
      </c>
      <c r="D115" s="22">
        <f>IF(ABS(Wellpath!$L115)&lt;VerticalInc,"SING",ABS(COS(Wellpath!$L115))*COS(Wellpath!$M115)/SIN(Wellpath!$L115))</f>
        <v>0.14942924536134228</v>
      </c>
      <c r="E115" s="20">
        <f>IF(D115="SING",0,Model!$W$30*((drdp!B115+drdp!K115)*XYM4!$B115+(drdp!E115+drdp!N115)*XYM4!$C115+(drdp!H115+drdp!Q115)*XYM4!$D115))</f>
        <v>-3.2724923474893677E-3</v>
      </c>
      <c r="F115" s="20">
        <f>IF(D115="SING",(Wellpath!K116-Wellpath!K114)/2*Model!$W$30,Model!$W$30*((drdp!C115+drdp!L115)*XYM4!$B115+(drdp!F115+drdp!O115)*XYM4!$C115+(drdp!I115+drdp!R115)*XYM4!$D115))</f>
        <v>1.3966831071704284E-2</v>
      </c>
      <c r="G115" s="20">
        <f>IF(D115="SING",0,Model!$W$30*((drdp!D115+drdp!M115)*XYM4!$B115+(drdp!G115+drdp!P115)*XYM4!$C115+(drdp!J115+drdp!S115)*XYM4!$D115))</f>
        <v>-2.1899945620256548E-2</v>
      </c>
      <c r="H115" s="18">
        <f>IF(D115="SING",0,Model!$W$30*((drdp!B115)*XYM4!$B115+(drdp!E115)*XYM4!$C115+(drdp!H115)*XYM4!$D115))</f>
        <v>-1.6362461737446838E-3</v>
      </c>
      <c r="I115" s="18">
        <f>IF(D115="SING",(Wellpath!K115-Wellpath!K114)/2*Model!$W$30,Model!$W$30*((drdp!C115)*XYM4!$B115+(drdp!F115)*XYM4!$C115+(drdp!I115)*XYM4!$D115))</f>
        <v>6.9834155358521419E-3</v>
      </c>
      <c r="J115" s="18">
        <f>IF(D115="SING",0,Model!$W$30*((drdp!D115)*XYM4!$B115+(drdp!G115)*XYM4!$C115+(drdp!J115)*XYM4!$D115))</f>
        <v>-1.0949972810128274E-2</v>
      </c>
      <c r="K115" s="21">
        <f>SUM(E$3:E114)+H115</f>
        <v>-0.1846647845688569</v>
      </c>
      <c r="L115" s="21">
        <f>SUM(F$3:F114)+I115</f>
        <v>3.7775004337759017</v>
      </c>
      <c r="M115" s="21">
        <f>SUM(G$3:G114)+J115</f>
        <v>-1.4629102970356216</v>
      </c>
      <c r="N115" s="19">
        <f t="shared" si="5"/>
        <v>3.4101082659862329E-2</v>
      </c>
      <c r="O115" s="19">
        <f t="shared" si="5"/>
        <v>14.269509527177126</v>
      </c>
      <c r="P115" s="19">
        <f t="shared" si="5"/>
        <v>2.1401065371728505</v>
      </c>
      <c r="Q115" s="19">
        <f t="shared" si="6"/>
        <v>-0.6975713038119904</v>
      </c>
      <c r="R115" s="19">
        <f t="shared" si="7"/>
        <v>0.27014801484564555</v>
      </c>
      <c r="S115" s="19">
        <f t="shared" si="8"/>
        <v>-5.5261442816272934</v>
      </c>
    </row>
    <row r="116" spans="1:19" x14ac:dyDescent="0.25">
      <c r="A116" s="26">
        <f>Wellpath!E116</f>
        <v>3390</v>
      </c>
      <c r="B116" s="22">
        <v>0</v>
      </c>
      <c r="C116" s="22">
        <f>ABS(COS(Wellpath!$L116))*SIN(Wellpath!$M116)</f>
        <v>0.48296291314453427</v>
      </c>
      <c r="D116" s="22">
        <f>IF(ABS(Wellpath!$L116)&lt;VerticalInc,"SING",ABS(COS(Wellpath!$L116))*COS(Wellpath!$M116)/SIN(Wellpath!$L116))</f>
        <v>0.14942924536134228</v>
      </c>
      <c r="E116" s="20">
        <f>IF(D116="SING",0,Model!$W$30*((drdp!B116+drdp!K116)*XYM4!$B116+(drdp!E116+drdp!N116)*XYM4!$C116+(drdp!H116+drdp!Q116)*XYM4!$D116))</f>
        <v>-3.2724923474893677E-3</v>
      </c>
      <c r="F116" s="20">
        <f>IF(D116="SING",(Wellpath!K117-Wellpath!K115)/2*Model!$W$30,Model!$W$30*((drdp!C116+drdp!L116)*XYM4!$B116+(drdp!F116+drdp!O116)*XYM4!$C116+(drdp!I116+drdp!R116)*XYM4!$D116))</f>
        <v>1.3966831071704284E-2</v>
      </c>
      <c r="G116" s="20">
        <f>IF(D116="SING",0,Model!$W$30*((drdp!D116+drdp!M116)*XYM4!$B116+(drdp!G116+drdp!P116)*XYM4!$C116+(drdp!J116+drdp!S116)*XYM4!$D116))</f>
        <v>-2.1899945620256548E-2</v>
      </c>
      <c r="H116" s="18">
        <f>IF(D116="SING",0,Model!$W$30*((drdp!B116)*XYM4!$B116+(drdp!E116)*XYM4!$C116+(drdp!H116)*XYM4!$D116))</f>
        <v>-1.6362461737446838E-3</v>
      </c>
      <c r="I116" s="18">
        <f>IF(D116="SING",(Wellpath!K116-Wellpath!K115)/2*Model!$W$30,Model!$W$30*((drdp!C116)*XYM4!$B116+(drdp!F116)*XYM4!$C116+(drdp!I116)*XYM4!$D116))</f>
        <v>6.9834155358521419E-3</v>
      </c>
      <c r="J116" s="18">
        <f>IF(D116="SING",0,Model!$W$30*((drdp!D116)*XYM4!$B116+(drdp!G116)*XYM4!$C116+(drdp!J116)*XYM4!$D116))</f>
        <v>-1.0949972810128274E-2</v>
      </c>
      <c r="K116" s="21">
        <f>SUM(E$3:E115)+H116</f>
        <v>-0.18793727691634626</v>
      </c>
      <c r="L116" s="21">
        <f>SUM(F$3:F115)+I116</f>
        <v>3.791467264847606</v>
      </c>
      <c r="M116" s="21">
        <f>SUM(G$3:G115)+J116</f>
        <v>-1.4848102426558782</v>
      </c>
      <c r="N116" s="19">
        <f t="shared" si="5"/>
        <v>3.5320420054731419E-2</v>
      </c>
      <c r="O116" s="19">
        <f t="shared" si="5"/>
        <v>14.375224020410986</v>
      </c>
      <c r="P116" s="19">
        <f t="shared" si="5"/>
        <v>2.204661456695808</v>
      </c>
      <c r="Q116" s="19">
        <f t="shared" si="6"/>
        <v>-0.71255803327292644</v>
      </c>
      <c r="R116" s="19">
        <f t="shared" si="7"/>
        <v>0.27905119374224507</v>
      </c>
      <c r="S116" s="19">
        <f t="shared" si="8"/>
        <v>-5.6296094295401931</v>
      </c>
    </row>
    <row r="117" spans="1:19" x14ac:dyDescent="0.25">
      <c r="A117" s="26">
        <f>Wellpath!E117</f>
        <v>3420</v>
      </c>
      <c r="B117" s="22">
        <v>0</v>
      </c>
      <c r="C117" s="22">
        <f>ABS(COS(Wellpath!$L117))*SIN(Wellpath!$M117)</f>
        <v>0.48296291314453427</v>
      </c>
      <c r="D117" s="22">
        <f>IF(ABS(Wellpath!$L117)&lt;VerticalInc,"SING",ABS(COS(Wellpath!$L117))*COS(Wellpath!$M117)/SIN(Wellpath!$L117))</f>
        <v>0.14942924536134228</v>
      </c>
      <c r="E117" s="20">
        <f>IF(D117="SING",0,Model!$W$30*((drdp!B117+drdp!K117)*XYM4!$B117+(drdp!E117+drdp!N117)*XYM4!$C117+(drdp!H117+drdp!Q117)*XYM4!$D117))</f>
        <v>-3.2724923474893677E-3</v>
      </c>
      <c r="F117" s="20">
        <f>IF(D117="SING",(Wellpath!K118-Wellpath!K116)/2*Model!$W$30,Model!$W$30*((drdp!C117+drdp!L117)*XYM4!$B117+(drdp!F117+drdp!O117)*XYM4!$C117+(drdp!I117+drdp!R117)*XYM4!$D117))</f>
        <v>1.3966831071704284E-2</v>
      </c>
      <c r="G117" s="20">
        <f>IF(D117="SING",0,Model!$W$30*((drdp!D117+drdp!M117)*XYM4!$B117+(drdp!G117+drdp!P117)*XYM4!$C117+(drdp!J117+drdp!S117)*XYM4!$D117))</f>
        <v>-2.1899945620256548E-2</v>
      </c>
      <c r="H117" s="18">
        <f>IF(D117="SING",0,Model!$W$30*((drdp!B117)*XYM4!$B117+(drdp!E117)*XYM4!$C117+(drdp!H117)*XYM4!$D117))</f>
        <v>-1.6362461737446838E-3</v>
      </c>
      <c r="I117" s="18">
        <f>IF(D117="SING",(Wellpath!K117-Wellpath!K116)/2*Model!$W$30,Model!$W$30*((drdp!C117)*XYM4!$B117+(drdp!F117)*XYM4!$C117+(drdp!I117)*XYM4!$D117))</f>
        <v>6.9834155358521419E-3</v>
      </c>
      <c r="J117" s="18">
        <f>IF(D117="SING",0,Model!$W$30*((drdp!D117)*XYM4!$B117+(drdp!G117)*XYM4!$C117+(drdp!J117)*XYM4!$D117))</f>
        <v>-1.0949972810128274E-2</v>
      </c>
      <c r="K117" s="21">
        <f>SUM(E$3:E116)+H117</f>
        <v>-0.19120976926383562</v>
      </c>
      <c r="L117" s="21">
        <f>SUM(F$3:F116)+I117</f>
        <v>3.8054340959193103</v>
      </c>
      <c r="M117" s="21">
        <f>SUM(G$3:G116)+J117</f>
        <v>-1.5067101882761349</v>
      </c>
      <c r="N117" s="19">
        <f t="shared" si="5"/>
        <v>3.6561175861929258E-2</v>
      </c>
      <c r="O117" s="19">
        <f t="shared" si="5"/>
        <v>14.481328658385218</v>
      </c>
      <c r="P117" s="19">
        <f t="shared" si="5"/>
        <v>2.2701755914551058</v>
      </c>
      <c r="Q117" s="19">
        <f t="shared" si="6"/>
        <v>-0.72763617542946424</v>
      </c>
      <c r="R117" s="19">
        <f t="shared" si="7"/>
        <v>0.2880977074477501</v>
      </c>
      <c r="S117" s="19">
        <f t="shared" si="8"/>
        <v>-5.7336863231350073</v>
      </c>
    </row>
    <row r="118" spans="1:19" x14ac:dyDescent="0.25">
      <c r="A118" s="26">
        <f>Wellpath!E118</f>
        <v>3450</v>
      </c>
      <c r="B118" s="22">
        <v>0</v>
      </c>
      <c r="C118" s="22">
        <f>ABS(COS(Wellpath!$L118))*SIN(Wellpath!$M118)</f>
        <v>0.48296291314453427</v>
      </c>
      <c r="D118" s="22">
        <f>IF(ABS(Wellpath!$L118)&lt;VerticalInc,"SING",ABS(COS(Wellpath!$L118))*COS(Wellpath!$M118)/SIN(Wellpath!$L118))</f>
        <v>0.14942924536134228</v>
      </c>
      <c r="E118" s="20">
        <f>IF(D118="SING",0,Model!$W$30*((drdp!B118+drdp!K118)*XYM4!$B118+(drdp!E118+drdp!N118)*XYM4!$C118+(drdp!H118+drdp!Q118)*XYM4!$D118))</f>
        <v>-3.2724923474893677E-3</v>
      </c>
      <c r="F118" s="20">
        <f>IF(D118="SING",(Wellpath!K119-Wellpath!K117)/2*Model!$W$30,Model!$W$30*((drdp!C118+drdp!L118)*XYM4!$B118+(drdp!F118+drdp!O118)*XYM4!$C118+(drdp!I118+drdp!R118)*XYM4!$D118))</f>
        <v>1.3966831071704284E-2</v>
      </c>
      <c r="G118" s="20">
        <f>IF(D118="SING",0,Model!$W$30*((drdp!D118+drdp!M118)*XYM4!$B118+(drdp!G118+drdp!P118)*XYM4!$C118+(drdp!J118+drdp!S118)*XYM4!$D118))</f>
        <v>-2.1899945620256548E-2</v>
      </c>
      <c r="H118" s="18">
        <f>IF(D118="SING",0,Model!$W$30*((drdp!B118)*XYM4!$B118+(drdp!E118)*XYM4!$C118+(drdp!H118)*XYM4!$D118))</f>
        <v>-1.6362461737446838E-3</v>
      </c>
      <c r="I118" s="18">
        <f>IF(D118="SING",(Wellpath!K118-Wellpath!K117)/2*Model!$W$30,Model!$W$30*((drdp!C118)*XYM4!$B118+(drdp!F118)*XYM4!$C118+(drdp!I118)*XYM4!$D118))</f>
        <v>6.9834155358521419E-3</v>
      </c>
      <c r="J118" s="18">
        <f>IF(D118="SING",0,Model!$W$30*((drdp!D118)*XYM4!$B118+(drdp!G118)*XYM4!$C118+(drdp!J118)*XYM4!$D118))</f>
        <v>-1.0949972810128274E-2</v>
      </c>
      <c r="K118" s="21">
        <f>SUM(E$3:E117)+H118</f>
        <v>-0.19448226161132498</v>
      </c>
      <c r="L118" s="21">
        <f>SUM(F$3:F117)+I118</f>
        <v>3.8194009269910145</v>
      </c>
      <c r="M118" s="21">
        <f>SUM(G$3:G117)+J118</f>
        <v>-1.5286101338963916</v>
      </c>
      <c r="N118" s="19">
        <f t="shared" si="5"/>
        <v>3.7823350081455848E-2</v>
      </c>
      <c r="O118" s="19">
        <f t="shared" si="5"/>
        <v>14.587823441099822</v>
      </c>
      <c r="P118" s="19">
        <f t="shared" si="5"/>
        <v>2.3366489414507443</v>
      </c>
      <c r="Q118" s="19">
        <f t="shared" si="6"/>
        <v>-0.74280573028160368</v>
      </c>
      <c r="R118" s="19">
        <f t="shared" si="7"/>
        <v>0.29728755596216055</v>
      </c>
      <c r="S118" s="19">
        <f t="shared" si="8"/>
        <v>-5.8383749624117369</v>
      </c>
    </row>
    <row r="119" spans="1:19" x14ac:dyDescent="0.25">
      <c r="A119" s="26">
        <f>Wellpath!E119</f>
        <v>3480</v>
      </c>
      <c r="B119" s="22">
        <v>0</v>
      </c>
      <c r="C119" s="22">
        <f>ABS(COS(Wellpath!$L119))*SIN(Wellpath!$M119)</f>
        <v>0.48296291314453427</v>
      </c>
      <c r="D119" s="22">
        <f>IF(ABS(Wellpath!$L119)&lt;VerticalInc,"SING",ABS(COS(Wellpath!$L119))*COS(Wellpath!$M119)/SIN(Wellpath!$L119))</f>
        <v>0.14942924536134228</v>
      </c>
      <c r="E119" s="20">
        <f>IF(D119="SING",0,Model!$W$30*((drdp!B119+drdp!K119)*XYM4!$B119+(drdp!E119+drdp!N119)*XYM4!$C119+(drdp!H119+drdp!Q119)*XYM4!$D119))</f>
        <v>-3.2724923474893677E-3</v>
      </c>
      <c r="F119" s="20">
        <f>IF(D119="SING",(Wellpath!K120-Wellpath!K118)/2*Model!$W$30,Model!$W$30*((drdp!C119+drdp!L119)*XYM4!$B119+(drdp!F119+drdp!O119)*XYM4!$C119+(drdp!I119+drdp!R119)*XYM4!$D119))</f>
        <v>1.3966831071704284E-2</v>
      </c>
      <c r="G119" s="20">
        <f>IF(D119="SING",0,Model!$W$30*((drdp!D119+drdp!M119)*XYM4!$B119+(drdp!G119+drdp!P119)*XYM4!$C119+(drdp!J119+drdp!S119)*XYM4!$D119))</f>
        <v>-2.1899945620256548E-2</v>
      </c>
      <c r="H119" s="18">
        <f>IF(D119="SING",0,Model!$W$30*((drdp!B119)*XYM4!$B119+(drdp!E119)*XYM4!$C119+(drdp!H119)*XYM4!$D119))</f>
        <v>-1.6362461737446838E-3</v>
      </c>
      <c r="I119" s="18">
        <f>IF(D119="SING",(Wellpath!K119-Wellpath!K118)/2*Model!$W$30,Model!$W$30*((drdp!C119)*XYM4!$B119+(drdp!F119)*XYM4!$C119+(drdp!I119)*XYM4!$D119))</f>
        <v>6.9834155358521419E-3</v>
      </c>
      <c r="J119" s="18">
        <f>IF(D119="SING",0,Model!$W$30*((drdp!D119)*XYM4!$B119+(drdp!G119)*XYM4!$C119+(drdp!J119)*XYM4!$D119))</f>
        <v>-1.0949972810128274E-2</v>
      </c>
      <c r="K119" s="21">
        <f>SUM(E$3:E118)+H119</f>
        <v>-0.19775475395881434</v>
      </c>
      <c r="L119" s="21">
        <f>SUM(F$3:F118)+I119</f>
        <v>3.8333677580627188</v>
      </c>
      <c r="M119" s="21">
        <f>SUM(G$3:G118)+J119</f>
        <v>-1.5505100795166482</v>
      </c>
      <c r="N119" s="19">
        <f t="shared" si="5"/>
        <v>3.9106942713311194E-2</v>
      </c>
      <c r="O119" s="19">
        <f t="shared" si="5"/>
        <v>14.694708368554794</v>
      </c>
      <c r="P119" s="19">
        <f t="shared" si="5"/>
        <v>2.4040815066827226</v>
      </c>
      <c r="Q119" s="19">
        <f t="shared" si="6"/>
        <v>-0.75806669782934466</v>
      </c>
      <c r="R119" s="19">
        <f t="shared" si="7"/>
        <v>0.3066207392854764</v>
      </c>
      <c r="S119" s="19">
        <f t="shared" si="8"/>
        <v>-5.9436753473703812</v>
      </c>
    </row>
    <row r="120" spans="1:19" x14ac:dyDescent="0.25">
      <c r="A120" s="26">
        <f>Wellpath!E120</f>
        <v>3510</v>
      </c>
      <c r="B120" s="22">
        <v>0</v>
      </c>
      <c r="C120" s="22">
        <f>ABS(COS(Wellpath!$L120))*SIN(Wellpath!$M120)</f>
        <v>0.48296291314453427</v>
      </c>
      <c r="D120" s="22">
        <f>IF(ABS(Wellpath!$L120)&lt;VerticalInc,"SING",ABS(COS(Wellpath!$L120))*COS(Wellpath!$M120)/SIN(Wellpath!$L120))</f>
        <v>0.14942924536134228</v>
      </c>
      <c r="E120" s="20">
        <f>IF(D120="SING",0,Model!$W$30*((drdp!B120+drdp!K120)*XYM4!$B120+(drdp!E120+drdp!N120)*XYM4!$C120+(drdp!H120+drdp!Q120)*XYM4!$D120))</f>
        <v>-3.2724923474893677E-3</v>
      </c>
      <c r="F120" s="20">
        <f>IF(D120="SING",(Wellpath!K121-Wellpath!K119)/2*Model!$W$30,Model!$W$30*((drdp!C120+drdp!L120)*XYM4!$B120+(drdp!F120+drdp!O120)*XYM4!$C120+(drdp!I120+drdp!R120)*XYM4!$D120))</f>
        <v>1.3966831071704284E-2</v>
      </c>
      <c r="G120" s="20">
        <f>IF(D120="SING",0,Model!$W$30*((drdp!D120+drdp!M120)*XYM4!$B120+(drdp!G120+drdp!P120)*XYM4!$C120+(drdp!J120+drdp!S120)*XYM4!$D120))</f>
        <v>-2.1899945620256548E-2</v>
      </c>
      <c r="H120" s="18">
        <f>IF(D120="SING",0,Model!$W$30*((drdp!B120)*XYM4!$B120+(drdp!E120)*XYM4!$C120+(drdp!H120)*XYM4!$D120))</f>
        <v>-1.6362461737446838E-3</v>
      </c>
      <c r="I120" s="18">
        <f>IF(D120="SING",(Wellpath!K120-Wellpath!K119)/2*Model!$W$30,Model!$W$30*((drdp!C120)*XYM4!$B120+(drdp!F120)*XYM4!$C120+(drdp!I120)*XYM4!$D120))</f>
        <v>6.9834155358521419E-3</v>
      </c>
      <c r="J120" s="18">
        <f>IF(D120="SING",0,Model!$W$30*((drdp!D120)*XYM4!$B120+(drdp!G120)*XYM4!$C120+(drdp!J120)*XYM4!$D120))</f>
        <v>-1.0949972810128274E-2</v>
      </c>
      <c r="K120" s="21">
        <f>SUM(E$3:E119)+H120</f>
        <v>-0.2010272463063037</v>
      </c>
      <c r="L120" s="21">
        <f>SUM(F$3:F119)+I120</f>
        <v>3.8473345891344231</v>
      </c>
      <c r="M120" s="21">
        <f>SUM(G$3:G119)+J120</f>
        <v>-1.5724100251369049</v>
      </c>
      <c r="N120" s="19">
        <f t="shared" si="5"/>
        <v>4.0411953757495296E-2</v>
      </c>
      <c r="O120" s="19">
        <f t="shared" si="5"/>
        <v>14.80198344075014</v>
      </c>
      <c r="P120" s="19">
        <f t="shared" si="5"/>
        <v>2.472473287151042</v>
      </c>
      <c r="Q120" s="19">
        <f t="shared" si="6"/>
        <v>-0.77341907807268739</v>
      </c>
      <c r="R120" s="19">
        <f t="shared" si="7"/>
        <v>0.31609725741769779</v>
      </c>
      <c r="S120" s="19">
        <f t="shared" si="8"/>
        <v>-6.0495874780109418</v>
      </c>
    </row>
    <row r="121" spans="1:19" x14ac:dyDescent="0.25">
      <c r="A121" s="26">
        <f>Wellpath!E121</f>
        <v>3540</v>
      </c>
      <c r="B121" s="22">
        <v>0</v>
      </c>
      <c r="C121" s="22">
        <f>ABS(COS(Wellpath!$L121))*SIN(Wellpath!$M121)</f>
        <v>0.48296291314453427</v>
      </c>
      <c r="D121" s="22">
        <f>IF(ABS(Wellpath!$L121)&lt;VerticalInc,"SING",ABS(COS(Wellpath!$L121))*COS(Wellpath!$M121)/SIN(Wellpath!$L121))</f>
        <v>0.14942924536134228</v>
      </c>
      <c r="E121" s="20">
        <f>IF(D121="SING",0,Model!$W$30*((drdp!B121+drdp!K121)*XYM4!$B121+(drdp!E121+drdp!N121)*XYM4!$C121+(drdp!H121+drdp!Q121)*XYM4!$D121))</f>
        <v>-3.2724923474893677E-3</v>
      </c>
      <c r="F121" s="20">
        <f>IF(D121="SING",(Wellpath!K122-Wellpath!K120)/2*Model!$W$30,Model!$W$30*((drdp!C121+drdp!L121)*XYM4!$B121+(drdp!F121+drdp!O121)*XYM4!$C121+(drdp!I121+drdp!R121)*XYM4!$D121))</f>
        <v>1.3966831071704284E-2</v>
      </c>
      <c r="G121" s="20">
        <f>IF(D121="SING",0,Model!$W$30*((drdp!D121+drdp!M121)*XYM4!$B121+(drdp!G121+drdp!P121)*XYM4!$C121+(drdp!J121+drdp!S121)*XYM4!$D121))</f>
        <v>-2.1899945620256548E-2</v>
      </c>
      <c r="H121" s="18">
        <f>IF(D121="SING",0,Model!$W$30*((drdp!B121)*XYM4!$B121+(drdp!E121)*XYM4!$C121+(drdp!H121)*XYM4!$D121))</f>
        <v>-1.6362461737446838E-3</v>
      </c>
      <c r="I121" s="18">
        <f>IF(D121="SING",(Wellpath!K121-Wellpath!K120)/2*Model!$W$30,Model!$W$30*((drdp!C121)*XYM4!$B121+(drdp!F121)*XYM4!$C121+(drdp!I121)*XYM4!$D121))</f>
        <v>6.9834155358521419E-3</v>
      </c>
      <c r="J121" s="18">
        <f>IF(D121="SING",0,Model!$W$30*((drdp!D121)*XYM4!$B121+(drdp!G121)*XYM4!$C121+(drdp!J121)*XYM4!$D121))</f>
        <v>-1.0949972810128274E-2</v>
      </c>
      <c r="K121" s="21">
        <f>SUM(E$3:E120)+H121</f>
        <v>-0.20429973865379306</v>
      </c>
      <c r="L121" s="21">
        <f>SUM(F$3:F120)+I121</f>
        <v>3.8613014202061273</v>
      </c>
      <c r="M121" s="21">
        <f>SUM(G$3:G120)+J121</f>
        <v>-1.5943099707571615</v>
      </c>
      <c r="N121" s="19">
        <f t="shared" si="5"/>
        <v>4.1738383214008141E-2</v>
      </c>
      <c r="O121" s="19">
        <f t="shared" si="5"/>
        <v>14.909648657685857</v>
      </c>
      <c r="P121" s="19">
        <f t="shared" si="5"/>
        <v>2.5418242828557012</v>
      </c>
      <c r="Q121" s="19">
        <f t="shared" si="6"/>
        <v>-0.78886287101163177</v>
      </c>
      <c r="R121" s="19">
        <f t="shared" si="7"/>
        <v>0.32571711035882456</v>
      </c>
      <c r="S121" s="19">
        <f t="shared" si="8"/>
        <v>-6.1561113543334169</v>
      </c>
    </row>
    <row r="122" spans="1:19" x14ac:dyDescent="0.25">
      <c r="A122" s="26">
        <f>Wellpath!E122</f>
        <v>3570</v>
      </c>
      <c r="B122" s="22">
        <v>0</v>
      </c>
      <c r="C122" s="22">
        <f>ABS(COS(Wellpath!$L122))*SIN(Wellpath!$M122)</f>
        <v>0.48296291314453427</v>
      </c>
      <c r="D122" s="22">
        <f>IF(ABS(Wellpath!$L122)&lt;VerticalInc,"SING",ABS(COS(Wellpath!$L122))*COS(Wellpath!$M122)/SIN(Wellpath!$L122))</f>
        <v>0.14942924536134228</v>
      </c>
      <c r="E122" s="20">
        <f>IF(D122="SING",0,Model!$W$30*((drdp!B122+drdp!K122)*XYM4!$B122+(drdp!E122+drdp!N122)*XYM4!$C122+(drdp!H122+drdp!Q122)*XYM4!$D122))</f>
        <v>-3.2724923474893677E-3</v>
      </c>
      <c r="F122" s="20">
        <f>IF(D122="SING",(Wellpath!K123-Wellpath!K121)/2*Model!$W$30,Model!$W$30*((drdp!C122+drdp!L122)*XYM4!$B122+(drdp!F122+drdp!O122)*XYM4!$C122+(drdp!I122+drdp!R122)*XYM4!$D122))</f>
        <v>1.3966831071704284E-2</v>
      </c>
      <c r="G122" s="20">
        <f>IF(D122="SING",0,Model!$W$30*((drdp!D122+drdp!M122)*XYM4!$B122+(drdp!G122+drdp!P122)*XYM4!$C122+(drdp!J122+drdp!S122)*XYM4!$D122))</f>
        <v>-2.1899945620256548E-2</v>
      </c>
      <c r="H122" s="18">
        <f>IF(D122="SING",0,Model!$W$30*((drdp!B122)*XYM4!$B122+(drdp!E122)*XYM4!$C122+(drdp!H122)*XYM4!$D122))</f>
        <v>-1.6362461737446838E-3</v>
      </c>
      <c r="I122" s="18">
        <f>IF(D122="SING",(Wellpath!K122-Wellpath!K121)/2*Model!$W$30,Model!$W$30*((drdp!C122)*XYM4!$B122+(drdp!F122)*XYM4!$C122+(drdp!I122)*XYM4!$D122))</f>
        <v>6.9834155358521419E-3</v>
      </c>
      <c r="J122" s="18">
        <f>IF(D122="SING",0,Model!$W$30*((drdp!D122)*XYM4!$B122+(drdp!G122)*XYM4!$C122+(drdp!J122)*XYM4!$D122))</f>
        <v>-1.0949972810128274E-2</v>
      </c>
      <c r="K122" s="21">
        <f>SUM(E$3:E121)+H122</f>
        <v>-0.20757223100128241</v>
      </c>
      <c r="L122" s="21">
        <f>SUM(F$3:F121)+I122</f>
        <v>3.8752682512778316</v>
      </c>
      <c r="M122" s="21">
        <f>SUM(G$3:G121)+J122</f>
        <v>-1.6162099163774182</v>
      </c>
      <c r="N122" s="19">
        <f t="shared" si="5"/>
        <v>4.3086231082849751E-2</v>
      </c>
      <c r="O122" s="19">
        <f t="shared" si="5"/>
        <v>15.017704019361943</v>
      </c>
      <c r="P122" s="19">
        <f t="shared" si="5"/>
        <v>2.612134493796701</v>
      </c>
      <c r="Q122" s="19">
        <f t="shared" si="6"/>
        <v>-0.8043980766461778</v>
      </c>
      <c r="R122" s="19">
        <f t="shared" si="7"/>
        <v>0.33548029810885677</v>
      </c>
      <c r="S122" s="19">
        <f t="shared" si="8"/>
        <v>-6.2632469763378076</v>
      </c>
    </row>
    <row r="123" spans="1:19" x14ac:dyDescent="0.25">
      <c r="A123" s="26">
        <f>Wellpath!E123</f>
        <v>3600</v>
      </c>
      <c r="B123" s="22">
        <v>0</v>
      </c>
      <c r="C123" s="22">
        <f>ABS(COS(Wellpath!$L123))*SIN(Wellpath!$M123)</f>
        <v>0.48296291314453427</v>
      </c>
      <c r="D123" s="22">
        <f>IF(ABS(Wellpath!$L123)&lt;VerticalInc,"SING",ABS(COS(Wellpath!$L123))*COS(Wellpath!$M123)/SIN(Wellpath!$L123))</f>
        <v>0.14942924536134228</v>
      </c>
      <c r="E123" s="20">
        <f>IF(D123="SING",0,Model!$W$30*((drdp!B123+drdp!K123)*XYM4!$B123+(drdp!E123+drdp!N123)*XYM4!$C123+(drdp!H123+drdp!Q123)*XYM4!$D123))</f>
        <v>-3.2724923474893677E-3</v>
      </c>
      <c r="F123" s="20">
        <f>IF(D123="SING",(Wellpath!K124-Wellpath!K122)/2*Model!$W$30,Model!$W$30*((drdp!C123+drdp!L123)*XYM4!$B123+(drdp!F123+drdp!O123)*XYM4!$C123+(drdp!I123+drdp!R123)*XYM4!$D123))</f>
        <v>1.3966831071704284E-2</v>
      </c>
      <c r="G123" s="20">
        <f>IF(D123="SING",0,Model!$W$30*((drdp!D123+drdp!M123)*XYM4!$B123+(drdp!G123+drdp!P123)*XYM4!$C123+(drdp!J123+drdp!S123)*XYM4!$D123))</f>
        <v>-2.1899945620256548E-2</v>
      </c>
      <c r="H123" s="18">
        <f>IF(D123="SING",0,Model!$W$30*((drdp!B123)*XYM4!$B123+(drdp!E123)*XYM4!$C123+(drdp!H123)*XYM4!$D123))</f>
        <v>-1.6362461737446838E-3</v>
      </c>
      <c r="I123" s="18">
        <f>IF(D123="SING",(Wellpath!K123-Wellpath!K122)/2*Model!$W$30,Model!$W$30*((drdp!C123)*XYM4!$B123+(drdp!F123)*XYM4!$C123+(drdp!I123)*XYM4!$D123))</f>
        <v>6.9834155358521419E-3</v>
      </c>
      <c r="J123" s="18">
        <f>IF(D123="SING",0,Model!$W$30*((drdp!D123)*XYM4!$B123+(drdp!G123)*XYM4!$C123+(drdp!J123)*XYM4!$D123))</f>
        <v>-1.0949972810128274E-2</v>
      </c>
      <c r="K123" s="21">
        <f>SUM(E$3:E122)+H123</f>
        <v>-0.21084472334877177</v>
      </c>
      <c r="L123" s="21">
        <f>SUM(F$3:F122)+I123</f>
        <v>3.8892350823495359</v>
      </c>
      <c r="M123" s="21">
        <f>SUM(G$3:G122)+J123</f>
        <v>-1.6381098619976748</v>
      </c>
      <c r="N123" s="19">
        <f t="shared" si="5"/>
        <v>4.4455497364020102E-2</v>
      </c>
      <c r="O123" s="19">
        <f t="shared" si="5"/>
        <v>15.1261495257784</v>
      </c>
      <c r="P123" s="19">
        <f t="shared" si="5"/>
        <v>2.6834039199740412</v>
      </c>
      <c r="Q123" s="19">
        <f t="shared" si="6"/>
        <v>-0.82002469497632546</v>
      </c>
      <c r="R123" s="19">
        <f t="shared" si="7"/>
        <v>0.34538682066779447</v>
      </c>
      <c r="S123" s="19">
        <f t="shared" si="8"/>
        <v>-6.3709943440241137</v>
      </c>
    </row>
    <row r="124" spans="1:19" x14ac:dyDescent="0.25">
      <c r="A124" s="26">
        <f>Wellpath!E124</f>
        <v>3630</v>
      </c>
      <c r="B124" s="22">
        <v>0</v>
      </c>
      <c r="C124" s="22">
        <f>ABS(COS(Wellpath!$L124))*SIN(Wellpath!$M124)</f>
        <v>0.48296291314453427</v>
      </c>
      <c r="D124" s="22">
        <f>IF(ABS(Wellpath!$L124)&lt;VerticalInc,"SING",ABS(COS(Wellpath!$L124))*COS(Wellpath!$M124)/SIN(Wellpath!$L124))</f>
        <v>0.14942924536134228</v>
      </c>
      <c r="E124" s="20">
        <f>IF(D124="SING",0,Model!$W$30*((drdp!B124+drdp!K124)*XYM4!$B124+(drdp!E124+drdp!N124)*XYM4!$C124+(drdp!H124+drdp!Q124)*XYM4!$D124))</f>
        <v>-3.2724923474893677E-3</v>
      </c>
      <c r="F124" s="20">
        <f>IF(D124="SING",(Wellpath!K125-Wellpath!K123)/2*Model!$W$30,Model!$W$30*((drdp!C124+drdp!L124)*XYM4!$B124+(drdp!F124+drdp!O124)*XYM4!$C124+(drdp!I124+drdp!R124)*XYM4!$D124))</f>
        <v>1.3966831071704284E-2</v>
      </c>
      <c r="G124" s="20">
        <f>IF(D124="SING",0,Model!$W$30*((drdp!D124+drdp!M124)*XYM4!$B124+(drdp!G124+drdp!P124)*XYM4!$C124+(drdp!J124+drdp!S124)*XYM4!$D124))</f>
        <v>-2.1899945620256548E-2</v>
      </c>
      <c r="H124" s="18">
        <f>IF(D124="SING",0,Model!$W$30*((drdp!B124)*XYM4!$B124+(drdp!E124)*XYM4!$C124+(drdp!H124)*XYM4!$D124))</f>
        <v>-1.6362461737446838E-3</v>
      </c>
      <c r="I124" s="18">
        <f>IF(D124="SING",(Wellpath!K124-Wellpath!K123)/2*Model!$W$30,Model!$W$30*((drdp!C124)*XYM4!$B124+(drdp!F124)*XYM4!$C124+(drdp!I124)*XYM4!$D124))</f>
        <v>6.9834155358521419E-3</v>
      </c>
      <c r="J124" s="18">
        <f>IF(D124="SING",0,Model!$W$30*((drdp!D124)*XYM4!$B124+(drdp!G124)*XYM4!$C124+(drdp!J124)*XYM4!$D124))</f>
        <v>-1.0949972810128274E-2</v>
      </c>
      <c r="K124" s="21">
        <f>SUM(E$3:E123)+H124</f>
        <v>-0.21411721569626113</v>
      </c>
      <c r="L124" s="21">
        <f>SUM(F$3:F123)+I124</f>
        <v>3.9032019134212401</v>
      </c>
      <c r="M124" s="21">
        <f>SUM(G$3:G123)+J124</f>
        <v>-1.6600098076179315</v>
      </c>
      <c r="N124" s="19">
        <f t="shared" si="5"/>
        <v>4.5846182057519218E-2</v>
      </c>
      <c r="O124" s="19">
        <f t="shared" si="5"/>
        <v>15.234985176935231</v>
      </c>
      <c r="P124" s="19">
        <f t="shared" si="5"/>
        <v>2.7556325613877219</v>
      </c>
      <c r="Q124" s="19">
        <f t="shared" si="6"/>
        <v>-0.83574272600207489</v>
      </c>
      <c r="R124" s="19">
        <f t="shared" si="7"/>
        <v>0.35543667803563755</v>
      </c>
      <c r="S124" s="19">
        <f t="shared" si="8"/>
        <v>-6.4793534573923353</v>
      </c>
    </row>
    <row r="125" spans="1:19" x14ac:dyDescent="0.25">
      <c r="A125" s="26">
        <f>Wellpath!E125</f>
        <v>3660</v>
      </c>
      <c r="B125" s="22">
        <v>0</v>
      </c>
      <c r="C125" s="22">
        <f>ABS(COS(Wellpath!$L125))*SIN(Wellpath!$M125)</f>
        <v>0.48296291314453427</v>
      </c>
      <c r="D125" s="22">
        <f>IF(ABS(Wellpath!$L125)&lt;VerticalInc,"SING",ABS(COS(Wellpath!$L125))*COS(Wellpath!$M125)/SIN(Wellpath!$L125))</f>
        <v>0.14942924536134228</v>
      </c>
      <c r="E125" s="20">
        <f>IF(D125="SING",0,Model!$W$30*((drdp!B125+drdp!K125)*XYM4!$B125+(drdp!E125+drdp!N125)*XYM4!$C125+(drdp!H125+drdp!Q125)*XYM4!$D125))</f>
        <v>-3.2724923474893677E-3</v>
      </c>
      <c r="F125" s="20">
        <f>IF(D125="SING",(Wellpath!K126-Wellpath!K124)/2*Model!$W$30,Model!$W$30*((drdp!C125+drdp!L125)*XYM4!$B125+(drdp!F125+drdp!O125)*XYM4!$C125+(drdp!I125+drdp!R125)*XYM4!$D125))</f>
        <v>1.3966831071704284E-2</v>
      </c>
      <c r="G125" s="20">
        <f>IF(D125="SING",0,Model!$W$30*((drdp!D125+drdp!M125)*XYM4!$B125+(drdp!G125+drdp!P125)*XYM4!$C125+(drdp!J125+drdp!S125)*XYM4!$D125))</f>
        <v>-2.1899945620256548E-2</v>
      </c>
      <c r="H125" s="18">
        <f>IF(D125="SING",0,Model!$W$30*((drdp!B125)*XYM4!$B125+(drdp!E125)*XYM4!$C125+(drdp!H125)*XYM4!$D125))</f>
        <v>-1.6362461737446838E-3</v>
      </c>
      <c r="I125" s="18">
        <f>IF(D125="SING",(Wellpath!K125-Wellpath!K124)/2*Model!$W$30,Model!$W$30*((drdp!C125)*XYM4!$B125+(drdp!F125)*XYM4!$C125+(drdp!I125)*XYM4!$D125))</f>
        <v>6.9834155358521419E-3</v>
      </c>
      <c r="J125" s="18">
        <f>IF(D125="SING",0,Model!$W$30*((drdp!D125)*XYM4!$B125+(drdp!G125)*XYM4!$C125+(drdp!J125)*XYM4!$D125))</f>
        <v>-1.0949972810128274E-2</v>
      </c>
      <c r="K125" s="21">
        <f>SUM(E$3:E124)+H125</f>
        <v>-0.21738970804375049</v>
      </c>
      <c r="L125" s="21">
        <f>SUM(F$3:F124)+I125</f>
        <v>3.9171687444929444</v>
      </c>
      <c r="M125" s="21">
        <f>SUM(G$3:G124)+J125</f>
        <v>-1.6819097532381881</v>
      </c>
      <c r="N125" s="19">
        <f t="shared" si="5"/>
        <v>4.7258285163347076E-2</v>
      </c>
      <c r="O125" s="19">
        <f t="shared" si="5"/>
        <v>15.34421097283243</v>
      </c>
      <c r="P125" s="19">
        <f t="shared" si="5"/>
        <v>2.828820418037743</v>
      </c>
      <c r="Q125" s="19">
        <f t="shared" si="6"/>
        <v>-0.85155216972342584</v>
      </c>
      <c r="R125" s="19">
        <f t="shared" si="7"/>
        <v>0.36562987021238613</v>
      </c>
      <c r="S125" s="19">
        <f t="shared" si="8"/>
        <v>-6.5883243164424714</v>
      </c>
    </row>
    <row r="126" spans="1:19" x14ac:dyDescent="0.25">
      <c r="A126" s="26">
        <f>Wellpath!E126</f>
        <v>3690</v>
      </c>
      <c r="B126" s="22">
        <v>0</v>
      </c>
      <c r="C126" s="22">
        <f>ABS(COS(Wellpath!$L126))*SIN(Wellpath!$M126)</f>
        <v>0.48296291314453427</v>
      </c>
      <c r="D126" s="22">
        <f>IF(ABS(Wellpath!$L126)&lt;VerticalInc,"SING",ABS(COS(Wellpath!$L126))*COS(Wellpath!$M126)/SIN(Wellpath!$L126))</f>
        <v>0.14942924536134228</v>
      </c>
      <c r="E126" s="20">
        <f>IF(D126="SING",0,Model!$W$30*((drdp!B126+drdp!K126)*XYM4!$B126+(drdp!E126+drdp!N126)*XYM4!$C126+(drdp!H126+drdp!Q126)*XYM4!$D126))</f>
        <v>-3.2724923474893677E-3</v>
      </c>
      <c r="F126" s="20">
        <f>IF(D126="SING",(Wellpath!K127-Wellpath!K125)/2*Model!$W$30,Model!$W$30*((drdp!C126+drdp!L126)*XYM4!$B126+(drdp!F126+drdp!O126)*XYM4!$C126+(drdp!I126+drdp!R126)*XYM4!$D126))</f>
        <v>1.3966831071704284E-2</v>
      </c>
      <c r="G126" s="20">
        <f>IF(D126="SING",0,Model!$W$30*((drdp!D126+drdp!M126)*XYM4!$B126+(drdp!G126+drdp!P126)*XYM4!$C126+(drdp!J126+drdp!S126)*XYM4!$D126))</f>
        <v>-2.1899945620256548E-2</v>
      </c>
      <c r="H126" s="18">
        <f>IF(D126="SING",0,Model!$W$30*((drdp!B126)*XYM4!$B126+(drdp!E126)*XYM4!$C126+(drdp!H126)*XYM4!$D126))</f>
        <v>-1.6362461737446838E-3</v>
      </c>
      <c r="I126" s="18">
        <f>IF(D126="SING",(Wellpath!K126-Wellpath!K125)/2*Model!$W$30,Model!$W$30*((drdp!C126)*XYM4!$B126+(drdp!F126)*XYM4!$C126+(drdp!I126)*XYM4!$D126))</f>
        <v>6.9834155358521419E-3</v>
      </c>
      <c r="J126" s="18">
        <f>IF(D126="SING",0,Model!$W$30*((drdp!D126)*XYM4!$B126+(drdp!G126)*XYM4!$C126+(drdp!J126)*XYM4!$D126))</f>
        <v>-1.0949972810128274E-2</v>
      </c>
      <c r="K126" s="21">
        <f>SUM(E$3:E125)+H126</f>
        <v>-0.22066220039123985</v>
      </c>
      <c r="L126" s="21">
        <f>SUM(F$3:F125)+I126</f>
        <v>3.9311355755646487</v>
      </c>
      <c r="M126" s="21">
        <f>SUM(G$3:G125)+J126</f>
        <v>-1.7038096988584448</v>
      </c>
      <c r="N126" s="19">
        <f t="shared" si="5"/>
        <v>4.8691806681503691E-2</v>
      </c>
      <c r="O126" s="19">
        <f t="shared" si="5"/>
        <v>15.453826913470001</v>
      </c>
      <c r="P126" s="19">
        <f t="shared" si="5"/>
        <v>2.9029674899241042</v>
      </c>
      <c r="Q126" s="19">
        <f t="shared" si="6"/>
        <v>-0.86745302614037856</v>
      </c>
      <c r="R126" s="19">
        <f t="shared" si="7"/>
        <v>0.37596639719804015</v>
      </c>
      <c r="S126" s="19">
        <f t="shared" si="8"/>
        <v>-6.697906921174523</v>
      </c>
    </row>
    <row r="127" spans="1:19" x14ac:dyDescent="0.25">
      <c r="A127" s="26">
        <f>Wellpath!E127</f>
        <v>3720</v>
      </c>
      <c r="B127" s="22">
        <v>0</v>
      </c>
      <c r="C127" s="22">
        <f>ABS(COS(Wellpath!$L127))*SIN(Wellpath!$M127)</f>
        <v>0.48296291314453427</v>
      </c>
      <c r="D127" s="22">
        <f>IF(ABS(Wellpath!$L127)&lt;VerticalInc,"SING",ABS(COS(Wellpath!$L127))*COS(Wellpath!$M127)/SIN(Wellpath!$L127))</f>
        <v>0.14942924536134228</v>
      </c>
      <c r="E127" s="20">
        <f>IF(D127="SING",0,Model!$W$30*((drdp!B127+drdp!K127)*XYM4!$B127+(drdp!E127+drdp!N127)*XYM4!$C127+(drdp!H127+drdp!Q127)*XYM4!$D127))</f>
        <v>-3.2724923474893677E-3</v>
      </c>
      <c r="F127" s="20">
        <f>IF(D127="SING",(Wellpath!K128-Wellpath!K126)/2*Model!$W$30,Model!$W$30*((drdp!C127+drdp!L127)*XYM4!$B127+(drdp!F127+drdp!O127)*XYM4!$C127+(drdp!I127+drdp!R127)*XYM4!$D127))</f>
        <v>1.3966831071704284E-2</v>
      </c>
      <c r="G127" s="20">
        <f>IF(D127="SING",0,Model!$W$30*((drdp!D127+drdp!M127)*XYM4!$B127+(drdp!G127+drdp!P127)*XYM4!$C127+(drdp!J127+drdp!S127)*XYM4!$D127))</f>
        <v>-2.1899945620256548E-2</v>
      </c>
      <c r="H127" s="18">
        <f>IF(D127="SING",0,Model!$W$30*((drdp!B127)*XYM4!$B127+(drdp!E127)*XYM4!$C127+(drdp!H127)*XYM4!$D127))</f>
        <v>-1.6362461737446838E-3</v>
      </c>
      <c r="I127" s="18">
        <f>IF(D127="SING",(Wellpath!K127-Wellpath!K126)/2*Model!$W$30,Model!$W$30*((drdp!C127)*XYM4!$B127+(drdp!F127)*XYM4!$C127+(drdp!I127)*XYM4!$D127))</f>
        <v>6.9834155358521419E-3</v>
      </c>
      <c r="J127" s="18">
        <f>IF(D127="SING",0,Model!$W$30*((drdp!D127)*XYM4!$B127+(drdp!G127)*XYM4!$C127+(drdp!J127)*XYM4!$D127))</f>
        <v>-1.0949972810128274E-2</v>
      </c>
      <c r="K127" s="21">
        <f>SUM(E$3:E126)+H127</f>
        <v>-0.22393469273872921</v>
      </c>
      <c r="L127" s="21">
        <f>SUM(F$3:F126)+I127</f>
        <v>3.9451024066363529</v>
      </c>
      <c r="M127" s="21">
        <f>SUM(G$3:G126)+J127</f>
        <v>-1.7257096444787015</v>
      </c>
      <c r="N127" s="19">
        <f t="shared" si="5"/>
        <v>5.0146746611989063E-2</v>
      </c>
      <c r="O127" s="19">
        <f t="shared" si="5"/>
        <v>15.563832998847944</v>
      </c>
      <c r="P127" s="19">
        <f t="shared" si="5"/>
        <v>2.9780737770468062</v>
      </c>
      <c r="Q127" s="19">
        <f t="shared" si="6"/>
        <v>-0.88344529525293281</v>
      </c>
      <c r="R127" s="19">
        <f t="shared" si="7"/>
        <v>0.38644625899259966</v>
      </c>
      <c r="S127" s="19">
        <f t="shared" si="8"/>
        <v>-6.8081012715884901</v>
      </c>
    </row>
    <row r="128" spans="1:19" x14ac:dyDescent="0.25">
      <c r="A128" s="26">
        <f>Wellpath!E128</f>
        <v>3750</v>
      </c>
      <c r="B128" s="22">
        <v>0</v>
      </c>
      <c r="C128" s="22">
        <f>ABS(COS(Wellpath!$L128))*SIN(Wellpath!$M128)</f>
        <v>0.48296291314453427</v>
      </c>
      <c r="D128" s="22">
        <f>IF(ABS(Wellpath!$L128)&lt;VerticalInc,"SING",ABS(COS(Wellpath!$L128))*COS(Wellpath!$M128)/SIN(Wellpath!$L128))</f>
        <v>0.14942924536134228</v>
      </c>
      <c r="E128" s="20">
        <f>IF(D128="SING",0,Model!$W$30*((drdp!B128+drdp!K128)*XYM4!$B128+(drdp!E128+drdp!N128)*XYM4!$C128+(drdp!H128+drdp!Q128)*XYM4!$D128))</f>
        <v>-3.2724923474893677E-3</v>
      </c>
      <c r="F128" s="20">
        <f>IF(D128="SING",(Wellpath!K129-Wellpath!K127)/2*Model!$W$30,Model!$W$30*((drdp!C128+drdp!L128)*XYM4!$B128+(drdp!F128+drdp!O128)*XYM4!$C128+(drdp!I128+drdp!R128)*XYM4!$D128))</f>
        <v>1.3966831071704284E-2</v>
      </c>
      <c r="G128" s="20">
        <f>IF(D128="SING",0,Model!$W$30*((drdp!D128+drdp!M128)*XYM4!$B128+(drdp!G128+drdp!P128)*XYM4!$C128+(drdp!J128+drdp!S128)*XYM4!$D128))</f>
        <v>-2.1899945620256548E-2</v>
      </c>
      <c r="H128" s="18">
        <f>IF(D128="SING",0,Model!$W$30*((drdp!B128)*XYM4!$B128+(drdp!E128)*XYM4!$C128+(drdp!H128)*XYM4!$D128))</f>
        <v>-1.6362461737446838E-3</v>
      </c>
      <c r="I128" s="18">
        <f>IF(D128="SING",(Wellpath!K128-Wellpath!K127)/2*Model!$W$30,Model!$W$30*((drdp!C128)*XYM4!$B128+(drdp!F128)*XYM4!$C128+(drdp!I128)*XYM4!$D128))</f>
        <v>6.9834155358521419E-3</v>
      </c>
      <c r="J128" s="18">
        <f>IF(D128="SING",0,Model!$W$30*((drdp!D128)*XYM4!$B128+(drdp!G128)*XYM4!$C128+(drdp!J128)*XYM4!$D128))</f>
        <v>-1.0949972810128274E-2</v>
      </c>
      <c r="K128" s="21">
        <f>SUM(E$3:E127)+H128</f>
        <v>-0.22720718508621857</v>
      </c>
      <c r="L128" s="21">
        <f>SUM(F$3:F127)+I128</f>
        <v>3.9590692377080572</v>
      </c>
      <c r="M128" s="21">
        <f>SUM(G$3:G127)+J128</f>
        <v>-1.7476095900989581</v>
      </c>
      <c r="N128" s="19">
        <f t="shared" si="5"/>
        <v>5.1623104954803177E-2</v>
      </c>
      <c r="O128" s="19">
        <f t="shared" si="5"/>
        <v>15.674229228966256</v>
      </c>
      <c r="P128" s="19">
        <f t="shared" si="5"/>
        <v>3.0541392794058484</v>
      </c>
      <c r="Q128" s="19">
        <f t="shared" si="6"/>
        <v>-0.89952897706108881</v>
      </c>
      <c r="R128" s="19">
        <f t="shared" si="7"/>
        <v>0.39706945559606455</v>
      </c>
      <c r="S128" s="19">
        <f t="shared" si="8"/>
        <v>-6.9189073676843726</v>
      </c>
    </row>
    <row r="129" spans="1:19" x14ac:dyDescent="0.25">
      <c r="A129" s="26">
        <f>Wellpath!E129</f>
        <v>3780</v>
      </c>
      <c r="B129" s="22">
        <v>0</v>
      </c>
      <c r="C129" s="22">
        <f>ABS(COS(Wellpath!$L129))*SIN(Wellpath!$M129)</f>
        <v>0.48296291314453427</v>
      </c>
      <c r="D129" s="22">
        <f>IF(ABS(Wellpath!$L129)&lt;VerticalInc,"SING",ABS(COS(Wellpath!$L129))*COS(Wellpath!$M129)/SIN(Wellpath!$L129))</f>
        <v>0.14942924536134228</v>
      </c>
      <c r="E129" s="20">
        <f>IF(D129="SING",0,Model!$W$30*((drdp!B129+drdp!K129)*XYM4!$B129+(drdp!E129+drdp!N129)*XYM4!$C129+(drdp!H129+drdp!Q129)*XYM4!$D129))</f>
        <v>-3.2724923474893677E-3</v>
      </c>
      <c r="F129" s="20">
        <f>IF(D129="SING",(Wellpath!K130-Wellpath!K128)/2*Model!$W$30,Model!$W$30*((drdp!C129+drdp!L129)*XYM4!$B129+(drdp!F129+drdp!O129)*XYM4!$C129+(drdp!I129+drdp!R129)*XYM4!$D129))</f>
        <v>1.3966831071704284E-2</v>
      </c>
      <c r="G129" s="20">
        <f>IF(D129="SING",0,Model!$W$30*((drdp!D129+drdp!M129)*XYM4!$B129+(drdp!G129+drdp!P129)*XYM4!$C129+(drdp!J129+drdp!S129)*XYM4!$D129))</f>
        <v>-2.1899945620256548E-2</v>
      </c>
      <c r="H129" s="18">
        <f>IF(D129="SING",0,Model!$W$30*((drdp!B129)*XYM4!$B129+(drdp!E129)*XYM4!$C129+(drdp!H129)*XYM4!$D129))</f>
        <v>-1.6362461737446838E-3</v>
      </c>
      <c r="I129" s="18">
        <f>IF(D129="SING",(Wellpath!K129-Wellpath!K128)/2*Model!$W$30,Model!$W$30*((drdp!C129)*XYM4!$B129+(drdp!F129)*XYM4!$C129+(drdp!I129)*XYM4!$D129))</f>
        <v>6.9834155358521419E-3</v>
      </c>
      <c r="J129" s="18">
        <f>IF(D129="SING",0,Model!$W$30*((drdp!D129)*XYM4!$B129+(drdp!G129)*XYM4!$C129+(drdp!J129)*XYM4!$D129))</f>
        <v>-1.0949972810128274E-2</v>
      </c>
      <c r="K129" s="21">
        <f>SUM(E$3:E128)+H129</f>
        <v>-0.23047967743370792</v>
      </c>
      <c r="L129" s="21">
        <f>SUM(F$3:F128)+I129</f>
        <v>3.9730360687797615</v>
      </c>
      <c r="M129" s="21">
        <f>SUM(G$3:G128)+J129</f>
        <v>-1.7695095357192148</v>
      </c>
      <c r="N129" s="19">
        <f t="shared" si="5"/>
        <v>5.3120881709946055E-2</v>
      </c>
      <c r="O129" s="19">
        <f t="shared" si="5"/>
        <v>15.785015603824942</v>
      </c>
      <c r="P129" s="19">
        <f t="shared" si="5"/>
        <v>3.1311639970012308</v>
      </c>
      <c r="Q129" s="19">
        <f t="shared" si="6"/>
        <v>-0.91570407156484646</v>
      </c>
      <c r="R129" s="19">
        <f t="shared" si="7"/>
        <v>0.40783598700843487</v>
      </c>
      <c r="S129" s="19">
        <f t="shared" si="8"/>
        <v>-7.0303252094621698</v>
      </c>
    </row>
    <row r="130" spans="1:19" x14ac:dyDescent="0.25">
      <c r="A130" s="26">
        <f>Wellpath!E130</f>
        <v>3810</v>
      </c>
      <c r="B130" s="22">
        <v>0</v>
      </c>
      <c r="C130" s="22">
        <f>ABS(COS(Wellpath!$L130))*SIN(Wellpath!$M130)</f>
        <v>0.48296291314453427</v>
      </c>
      <c r="D130" s="22">
        <f>IF(ABS(Wellpath!$L130)&lt;VerticalInc,"SING",ABS(COS(Wellpath!$L130))*COS(Wellpath!$M130)/SIN(Wellpath!$L130))</f>
        <v>0.14942924536134228</v>
      </c>
      <c r="E130" s="20">
        <f>IF(D130="SING",0,Model!$W$30*((drdp!B130+drdp!K130)*XYM4!$B130+(drdp!E130+drdp!N130)*XYM4!$C130+(drdp!H130+drdp!Q130)*XYM4!$D130))</f>
        <v>-3.2724923474893677E-3</v>
      </c>
      <c r="F130" s="20">
        <f>IF(D130="SING",(Wellpath!K131-Wellpath!K129)/2*Model!$W$30,Model!$W$30*((drdp!C130+drdp!L130)*XYM4!$B130+(drdp!F130+drdp!O130)*XYM4!$C130+(drdp!I130+drdp!R130)*XYM4!$D130))</f>
        <v>1.3966831071704284E-2</v>
      </c>
      <c r="G130" s="20">
        <f>IF(D130="SING",0,Model!$W$30*((drdp!D130+drdp!M130)*XYM4!$B130+(drdp!G130+drdp!P130)*XYM4!$C130+(drdp!J130+drdp!S130)*XYM4!$D130))</f>
        <v>-2.1899945620256548E-2</v>
      </c>
      <c r="H130" s="18">
        <f>IF(D130="SING",0,Model!$W$30*((drdp!B130)*XYM4!$B130+(drdp!E130)*XYM4!$C130+(drdp!H130)*XYM4!$D130))</f>
        <v>-1.6362461737446838E-3</v>
      </c>
      <c r="I130" s="18">
        <f>IF(D130="SING",(Wellpath!K130-Wellpath!K129)/2*Model!$W$30,Model!$W$30*((drdp!C130)*XYM4!$B130+(drdp!F130)*XYM4!$C130+(drdp!I130)*XYM4!$D130))</f>
        <v>6.9834155358521419E-3</v>
      </c>
      <c r="J130" s="18">
        <f>IF(D130="SING",0,Model!$W$30*((drdp!D130)*XYM4!$B130+(drdp!G130)*XYM4!$C130+(drdp!J130)*XYM4!$D130))</f>
        <v>-1.0949972810128274E-2</v>
      </c>
      <c r="K130" s="21">
        <f>SUM(E$3:E129)+H130</f>
        <v>-0.23375216978119728</v>
      </c>
      <c r="L130" s="21">
        <f>SUM(F$3:F129)+I130</f>
        <v>3.9870028998514657</v>
      </c>
      <c r="M130" s="21">
        <f>SUM(G$3:G129)+J130</f>
        <v>-1.7914094813394714</v>
      </c>
      <c r="N130" s="19">
        <f t="shared" si="5"/>
        <v>5.4640076877417683E-2</v>
      </c>
      <c r="O130" s="19">
        <f t="shared" si="5"/>
        <v>15.896192123423997</v>
      </c>
      <c r="P130" s="19">
        <f t="shared" si="5"/>
        <v>3.2091479298329539</v>
      </c>
      <c r="Q130" s="19">
        <f t="shared" si="6"/>
        <v>-0.93197057876420575</v>
      </c>
      <c r="R130" s="19">
        <f t="shared" si="7"/>
        <v>0.4187458532297107</v>
      </c>
      <c r="S130" s="19">
        <f t="shared" si="8"/>
        <v>-7.1423547969218824</v>
      </c>
    </row>
    <row r="131" spans="1:19" x14ac:dyDescent="0.25">
      <c r="A131" s="26">
        <f>Wellpath!E131</f>
        <v>3840</v>
      </c>
      <c r="B131" s="22">
        <v>0</v>
      </c>
      <c r="C131" s="22">
        <f>ABS(COS(Wellpath!$L131))*SIN(Wellpath!$M131)</f>
        <v>0.48296291314453427</v>
      </c>
      <c r="D131" s="22">
        <f>IF(ABS(Wellpath!$L131)&lt;VerticalInc,"SING",ABS(COS(Wellpath!$L131))*COS(Wellpath!$M131)/SIN(Wellpath!$L131))</f>
        <v>0.14942924536134228</v>
      </c>
      <c r="E131" s="20">
        <f>IF(D131="SING",0,Model!$W$30*((drdp!B131+drdp!K131)*XYM4!$B131+(drdp!E131+drdp!N131)*XYM4!$C131+(drdp!H131+drdp!Q131)*XYM4!$D131))</f>
        <v>-3.2724923474893677E-3</v>
      </c>
      <c r="F131" s="20">
        <f>IF(D131="SING",(Wellpath!K132-Wellpath!K130)/2*Model!$W$30,Model!$W$30*((drdp!C131+drdp!L131)*XYM4!$B131+(drdp!F131+drdp!O131)*XYM4!$C131+(drdp!I131+drdp!R131)*XYM4!$D131))</f>
        <v>1.3966831071704284E-2</v>
      </c>
      <c r="G131" s="20">
        <f>IF(D131="SING",0,Model!$W$30*((drdp!D131+drdp!M131)*XYM4!$B131+(drdp!G131+drdp!P131)*XYM4!$C131+(drdp!J131+drdp!S131)*XYM4!$D131))</f>
        <v>-2.1899945620256548E-2</v>
      </c>
      <c r="H131" s="18">
        <f>IF(D131="SING",0,Model!$W$30*((drdp!B131)*XYM4!$B131+(drdp!E131)*XYM4!$C131+(drdp!H131)*XYM4!$D131))</f>
        <v>-1.6362461737446838E-3</v>
      </c>
      <c r="I131" s="18">
        <f>IF(D131="SING",(Wellpath!K131-Wellpath!K130)/2*Model!$W$30,Model!$W$30*((drdp!C131)*XYM4!$B131+(drdp!F131)*XYM4!$C131+(drdp!I131)*XYM4!$D131))</f>
        <v>6.9834155358521419E-3</v>
      </c>
      <c r="J131" s="18">
        <f>IF(D131="SING",0,Model!$W$30*((drdp!D131)*XYM4!$B131+(drdp!G131)*XYM4!$C131+(drdp!J131)*XYM4!$D131))</f>
        <v>-1.0949972810128274E-2</v>
      </c>
      <c r="K131" s="21">
        <f>SUM(E$3:E130)+H131</f>
        <v>-0.23702466212868664</v>
      </c>
      <c r="L131" s="21">
        <f>SUM(F$3:F130)+I131</f>
        <v>4.0009697309231695</v>
      </c>
      <c r="M131" s="21">
        <f>SUM(G$3:G130)+J131</f>
        <v>-1.8133094269597281</v>
      </c>
      <c r="N131" s="19">
        <f t="shared" si="5"/>
        <v>5.618069045721806E-2</v>
      </c>
      <c r="O131" s="19">
        <f t="shared" si="5"/>
        <v>16.007758787763418</v>
      </c>
      <c r="P131" s="19">
        <f t="shared" si="5"/>
        <v>3.2880910779010173</v>
      </c>
      <c r="Q131" s="19">
        <f t="shared" si="6"/>
        <v>-0.94832849865916657</v>
      </c>
      <c r="R131" s="19">
        <f t="shared" si="7"/>
        <v>0.42979905425989195</v>
      </c>
      <c r="S131" s="19">
        <f t="shared" si="8"/>
        <v>-7.2549961300635104</v>
      </c>
    </row>
    <row r="132" spans="1:19" x14ac:dyDescent="0.25">
      <c r="A132" s="26">
        <f>Wellpath!E132</f>
        <v>3870</v>
      </c>
      <c r="B132" s="22">
        <v>0</v>
      </c>
      <c r="C132" s="22">
        <f>ABS(COS(Wellpath!$L132))*SIN(Wellpath!$M132)</f>
        <v>0.48296291314453427</v>
      </c>
      <c r="D132" s="22">
        <f>IF(ABS(Wellpath!$L132)&lt;VerticalInc,"SING",ABS(COS(Wellpath!$L132))*COS(Wellpath!$M132)/SIN(Wellpath!$L132))</f>
        <v>0.14942924536134228</v>
      </c>
      <c r="E132" s="20">
        <f>IF(D132="SING",0,Model!$W$30*((drdp!B132+drdp!K132)*XYM4!$B132+(drdp!E132+drdp!N132)*XYM4!$C132+(drdp!H132+drdp!Q132)*XYM4!$D132))</f>
        <v>-3.2724923474893677E-3</v>
      </c>
      <c r="F132" s="20">
        <f>IF(D132="SING",(Wellpath!K133-Wellpath!K131)/2*Model!$W$30,Model!$W$30*((drdp!C132+drdp!L132)*XYM4!$B132+(drdp!F132+drdp!O132)*XYM4!$C132+(drdp!I132+drdp!R132)*XYM4!$D132))</f>
        <v>1.3966831071704284E-2</v>
      </c>
      <c r="G132" s="20">
        <f>IF(D132="SING",0,Model!$W$30*((drdp!D132+drdp!M132)*XYM4!$B132+(drdp!G132+drdp!P132)*XYM4!$C132+(drdp!J132+drdp!S132)*XYM4!$D132))</f>
        <v>-2.1899945620256548E-2</v>
      </c>
      <c r="H132" s="18">
        <f>IF(D132="SING",0,Model!$W$30*((drdp!B132)*XYM4!$B132+(drdp!E132)*XYM4!$C132+(drdp!H132)*XYM4!$D132))</f>
        <v>-1.6362461737446838E-3</v>
      </c>
      <c r="I132" s="18">
        <f>IF(D132="SING",(Wellpath!K132-Wellpath!K131)/2*Model!$W$30,Model!$W$30*((drdp!C132)*XYM4!$B132+(drdp!F132)*XYM4!$C132+(drdp!I132)*XYM4!$D132))</f>
        <v>6.9834155358521419E-3</v>
      </c>
      <c r="J132" s="18">
        <f>IF(D132="SING",0,Model!$W$30*((drdp!D132)*XYM4!$B132+(drdp!G132)*XYM4!$C132+(drdp!J132)*XYM4!$D132))</f>
        <v>-1.0949972810128274E-2</v>
      </c>
      <c r="K132" s="21">
        <f>SUM(E$3:E131)+H132</f>
        <v>-0.240297154476176</v>
      </c>
      <c r="L132" s="21">
        <f>SUM(F$3:F131)+I132</f>
        <v>4.0149365619948743</v>
      </c>
      <c r="M132" s="21">
        <f>SUM(G$3:G131)+J132</f>
        <v>-1.8352093725799847</v>
      </c>
      <c r="N132" s="19">
        <f t="shared" ref="N132:P133" si="9">K132^2</f>
        <v>5.7742722449347195E-2</v>
      </c>
      <c r="O132" s="19">
        <f t="shared" si="9"/>
        <v>16.119715596843221</v>
      </c>
      <c r="P132" s="19">
        <f t="shared" si="9"/>
        <v>3.3679934412054213</v>
      </c>
      <c r="Q132" s="19">
        <f t="shared" ref="Q132:Q133" si="10">K132*L132</f>
        <v>-0.96477783124972927</v>
      </c>
      <c r="R132" s="19">
        <f t="shared" ref="R132:R133" si="11">K132*M132</f>
        <v>0.44099559009897865</v>
      </c>
      <c r="S132" s="19">
        <f t="shared" ref="S132:S133" si="12">L132*M132</f>
        <v>-7.3682492088870539</v>
      </c>
    </row>
    <row r="133" spans="1:19" x14ac:dyDescent="0.25">
      <c r="A133" s="26">
        <f>Wellpath!E133</f>
        <v>3900</v>
      </c>
      <c r="B133" s="22">
        <v>0</v>
      </c>
      <c r="C133" s="22">
        <f>ABS(COS(Wellpath!$L133))*SIN(Wellpath!$M133)</f>
        <v>0.48296291314453427</v>
      </c>
      <c r="D133" s="22">
        <f>IF(ABS(Wellpath!$L133)&lt;VerticalInc,"SING",ABS(COS(Wellpath!$L133))*COS(Wellpath!$M133)/SIN(Wellpath!$L133))</f>
        <v>0.14942924536134228</v>
      </c>
      <c r="E133" s="20">
        <f>IF(D133="SING",0,Model!$W$30*((drdp!B133+drdp!K133)*XYM4!$B133+(drdp!E133+drdp!N133)*XYM4!$C133+(drdp!H133+drdp!Q133)*XYM4!$D133))</f>
        <v>-3.2724923474893677E-3</v>
      </c>
      <c r="F133" s="20">
        <f>IF(D133="SING",(Wellpath!K134-Wellpath!K132)/2*Model!$W$30,Model!$W$30*((drdp!C133+drdp!L133)*XYM4!$B133+(drdp!F133+drdp!O133)*XYM4!$C133+(drdp!I133+drdp!R133)*XYM4!$D133))</f>
        <v>1.3966831071704284E-2</v>
      </c>
      <c r="G133" s="20">
        <f>IF(D133="SING",0,Model!$W$30*((drdp!D133+drdp!M133)*XYM4!$B133+(drdp!G133+drdp!P133)*XYM4!$C133+(drdp!J133+drdp!S133)*XYM4!$D133))</f>
        <v>-2.1899945620256548E-2</v>
      </c>
      <c r="H133" s="18">
        <f>IF(D133="SING",0,Model!$W$30*((drdp!B133)*XYM4!$B133+(drdp!E133)*XYM4!$C133+(drdp!H133)*XYM4!$D133))</f>
        <v>-1.6362461737446838E-3</v>
      </c>
      <c r="I133" s="18">
        <f>IF(D133="SING",(Wellpath!K133-Wellpath!K132)/2*Model!$W$30,Model!$W$30*((drdp!C133)*XYM4!$B133+(drdp!F133)*XYM4!$C133+(drdp!I133)*XYM4!$D133))</f>
        <v>6.9834155358521419E-3</v>
      </c>
      <c r="J133" s="18">
        <f>IF(D133="SING",0,Model!$W$30*((drdp!D133)*XYM4!$B133+(drdp!G133)*XYM4!$C133+(drdp!J133)*XYM4!$D133))</f>
        <v>-1.0949972810128274E-2</v>
      </c>
      <c r="K133" s="21">
        <f>SUM(E$3:E132)+H133</f>
        <v>-0.24356964682366536</v>
      </c>
      <c r="L133" s="21">
        <f>SUM(F$3:F132)+I133</f>
        <v>4.028903393066579</v>
      </c>
      <c r="M133" s="21">
        <f>SUM(G$3:G132)+J133</f>
        <v>-1.8571093182002414</v>
      </c>
      <c r="N133" s="19">
        <f t="shared" si="9"/>
        <v>5.9326172853805079E-2</v>
      </c>
      <c r="O133" s="19">
        <f t="shared" si="9"/>
        <v>16.232062550663393</v>
      </c>
      <c r="P133" s="19">
        <f t="shared" si="9"/>
        <v>3.4488550197461656</v>
      </c>
      <c r="Q133" s="19">
        <f t="shared" si="10"/>
        <v>-0.98131857653589361</v>
      </c>
      <c r="R133" s="19">
        <f t="shared" si="11"/>
        <v>0.45233546074697079</v>
      </c>
      <c r="S133" s="19">
        <f t="shared" si="12"/>
        <v>-7.4821140333925138</v>
      </c>
    </row>
    <row r="134" spans="1:19" x14ac:dyDescent="0.25">
      <c r="A134" s="26">
        <f>Wellpath!E134</f>
        <v>3930</v>
      </c>
      <c r="B134" s="22">
        <v>0</v>
      </c>
      <c r="C134" s="22">
        <f>ABS(COS(Wellpath!$L134))*SIN(Wellpath!$M134)</f>
        <v>0.48296291314453427</v>
      </c>
      <c r="D134" s="22">
        <f>IF(ABS(Wellpath!$L134)&lt;VerticalInc,"SING",ABS(COS(Wellpath!$L134))*COS(Wellpath!$M134)/SIN(Wellpath!$L134))</f>
        <v>0.14942924536134228</v>
      </c>
      <c r="E134" s="20">
        <f>IF(D134="SING",0,Model!$W$30*((drdp!B134+drdp!K134)*XYM4!$B134+(drdp!E134+drdp!N134)*XYM4!$C134+(drdp!H134+drdp!Q134)*XYM4!$D134))</f>
        <v>-3.2724923474893677E-3</v>
      </c>
      <c r="F134" s="20">
        <f>IF(D134="SING",(Wellpath!K135-Wellpath!K133)/2*Model!$W$30,Model!$W$30*((drdp!C134+drdp!L134)*XYM4!$B134+(drdp!F134+drdp!O134)*XYM4!$C134+(drdp!I134+drdp!R134)*XYM4!$D134))</f>
        <v>1.3966831071704284E-2</v>
      </c>
      <c r="G134" s="20">
        <f>IF(D134="SING",0,Model!$W$30*((drdp!D134+drdp!M134)*XYM4!$B134+(drdp!G134+drdp!P134)*XYM4!$C134+(drdp!J134+drdp!S134)*XYM4!$D134))</f>
        <v>-2.1899945620256548E-2</v>
      </c>
      <c r="H134" s="18">
        <f>IF(D134="SING",0,Model!$W$30*((drdp!B134)*XYM4!$B134+(drdp!E134)*XYM4!$C134+(drdp!H134)*XYM4!$D134))</f>
        <v>-1.6362461737446838E-3</v>
      </c>
      <c r="I134" s="18">
        <f>IF(D134="SING",(Wellpath!K134-Wellpath!K133)/2*Model!$W$30,Model!$W$30*((drdp!C134)*XYM4!$B134+(drdp!F134)*XYM4!$C134+(drdp!I134)*XYM4!$D134))</f>
        <v>6.9834155358521419E-3</v>
      </c>
      <c r="J134" s="18">
        <f>IF(D134="SING",0,Model!$W$30*((drdp!D134)*XYM4!$B134+(drdp!G134)*XYM4!$C134+(drdp!J134)*XYM4!$D134))</f>
        <v>-1.0949972810128274E-2</v>
      </c>
      <c r="K134" s="21">
        <f>SUM(E$3:E133)+H134</f>
        <v>-0.24684213917115472</v>
      </c>
      <c r="L134" s="21">
        <f>SUM(F$3:F133)+I134</f>
        <v>4.0428702241382837</v>
      </c>
      <c r="M134" s="21">
        <f>SUM(G$3:G133)+J134</f>
        <v>-1.879009263820498</v>
      </c>
      <c r="N134" s="19">
        <f t="shared" ref="N134:N197" si="13">K134^2</f>
        <v>6.0931041670591712E-2</v>
      </c>
      <c r="O134" s="19">
        <f t="shared" ref="O134:O197" si="14">L134^2</f>
        <v>16.344799649223937</v>
      </c>
      <c r="P134" s="19">
        <f t="shared" ref="P134:P197" si="15">M134^2</f>
        <v>3.5306758135232501</v>
      </c>
      <c r="Q134" s="19">
        <f t="shared" ref="Q134:Q197" si="16">K134*L134</f>
        <v>-0.9979507345176597</v>
      </c>
      <c r="R134" s="19">
        <f t="shared" ref="R134:R197" si="17">K134*M134</f>
        <v>0.46381866620386836</v>
      </c>
      <c r="S134" s="19">
        <f t="shared" ref="S134:S197" si="18">L134*M134</f>
        <v>-7.5965906035798882</v>
      </c>
    </row>
    <row r="135" spans="1:19" x14ac:dyDescent="0.25">
      <c r="A135" s="26">
        <f>Wellpath!E135</f>
        <v>3960</v>
      </c>
      <c r="B135" s="22">
        <v>0</v>
      </c>
      <c r="C135" s="22">
        <f>ABS(COS(Wellpath!$L135))*SIN(Wellpath!$M135)</f>
        <v>0.48296291314453427</v>
      </c>
      <c r="D135" s="22">
        <f>IF(ABS(Wellpath!$L135)&lt;VerticalInc,"SING",ABS(COS(Wellpath!$L135))*COS(Wellpath!$M135)/SIN(Wellpath!$L135))</f>
        <v>0.14942924536134228</v>
      </c>
      <c r="E135" s="20">
        <f>IF(D135="SING",0,Model!$W$30*((drdp!B135+drdp!K135)*XYM4!$B135+(drdp!E135+drdp!N135)*XYM4!$C135+(drdp!H135+drdp!Q135)*XYM4!$D135))</f>
        <v>-3.2724923474893677E-3</v>
      </c>
      <c r="F135" s="20">
        <f>IF(D135="SING",(Wellpath!K136-Wellpath!K134)/2*Model!$W$30,Model!$W$30*((drdp!C135+drdp!L135)*XYM4!$B135+(drdp!F135+drdp!O135)*XYM4!$C135+(drdp!I135+drdp!R135)*XYM4!$D135))</f>
        <v>1.3966831071704284E-2</v>
      </c>
      <c r="G135" s="20">
        <f>IF(D135="SING",0,Model!$W$30*((drdp!D135+drdp!M135)*XYM4!$B135+(drdp!G135+drdp!P135)*XYM4!$C135+(drdp!J135+drdp!S135)*XYM4!$D135))</f>
        <v>-2.1899945620256548E-2</v>
      </c>
      <c r="H135" s="18">
        <f>IF(D135="SING",0,Model!$W$30*((drdp!B135)*XYM4!$B135+(drdp!E135)*XYM4!$C135+(drdp!H135)*XYM4!$D135))</f>
        <v>-1.6362461737446838E-3</v>
      </c>
      <c r="I135" s="18">
        <f>IF(D135="SING",(Wellpath!K135-Wellpath!K134)/2*Model!$W$30,Model!$W$30*((drdp!C135)*XYM4!$B135+(drdp!F135)*XYM4!$C135+(drdp!I135)*XYM4!$D135))</f>
        <v>6.9834155358521419E-3</v>
      </c>
      <c r="J135" s="18">
        <f>IF(D135="SING",0,Model!$W$30*((drdp!D135)*XYM4!$B135+(drdp!G135)*XYM4!$C135+(drdp!J135)*XYM4!$D135))</f>
        <v>-1.0949972810128274E-2</v>
      </c>
      <c r="K135" s="21">
        <f>SUM(E$3:E134)+H135</f>
        <v>-0.25011463151864405</v>
      </c>
      <c r="L135" s="21">
        <f>SUM(F$3:F134)+I135</f>
        <v>4.0568370552099884</v>
      </c>
      <c r="M135" s="21">
        <f>SUM(G$3:G134)+J135</f>
        <v>-1.9009092094407547</v>
      </c>
      <c r="N135" s="19">
        <f t="shared" si="13"/>
        <v>6.2557328899707096E-2</v>
      </c>
      <c r="O135" s="19">
        <f t="shared" si="14"/>
        <v>16.457926892524849</v>
      </c>
      <c r="P135" s="19">
        <f t="shared" si="15"/>
        <v>3.6134558225366749</v>
      </c>
      <c r="Q135" s="19">
        <f t="shared" si="16"/>
        <v>-1.0146743051950273</v>
      </c>
      <c r="R135" s="19">
        <f t="shared" si="17"/>
        <v>0.47544520646967131</v>
      </c>
      <c r="S135" s="19">
        <f t="shared" si="18"/>
        <v>-7.7116789194491782</v>
      </c>
    </row>
    <row r="136" spans="1:19" x14ac:dyDescent="0.25">
      <c r="A136" s="26">
        <f>Wellpath!E136</f>
        <v>3990</v>
      </c>
      <c r="B136" s="22">
        <v>0</v>
      </c>
      <c r="C136" s="22">
        <f>ABS(COS(Wellpath!$L136))*SIN(Wellpath!$M136)</f>
        <v>0.48296291314453427</v>
      </c>
      <c r="D136" s="22">
        <f>IF(ABS(Wellpath!$L136)&lt;VerticalInc,"SING",ABS(COS(Wellpath!$L136))*COS(Wellpath!$M136)/SIN(Wellpath!$L136))</f>
        <v>0.14942924536134228</v>
      </c>
      <c r="E136" s="20">
        <f>IF(D136="SING",0,Model!$W$30*((drdp!B136+drdp!K136)*XYM4!$B136+(drdp!E136+drdp!N136)*XYM4!$C136+(drdp!H136+drdp!Q136)*XYM4!$D136))</f>
        <v>-3.2724923474893677E-3</v>
      </c>
      <c r="F136" s="20">
        <f>IF(D136="SING",(Wellpath!K137-Wellpath!K135)/2*Model!$W$30,Model!$W$30*((drdp!C136+drdp!L136)*XYM4!$B136+(drdp!F136+drdp!O136)*XYM4!$C136+(drdp!I136+drdp!R136)*XYM4!$D136))</f>
        <v>1.3966831071704284E-2</v>
      </c>
      <c r="G136" s="20">
        <f>IF(D136="SING",0,Model!$W$30*((drdp!D136+drdp!M136)*XYM4!$B136+(drdp!G136+drdp!P136)*XYM4!$C136+(drdp!J136+drdp!S136)*XYM4!$D136))</f>
        <v>-2.1899945620256548E-2</v>
      </c>
      <c r="H136" s="18">
        <f>IF(D136="SING",0,Model!$W$30*((drdp!B136)*XYM4!$B136+(drdp!E136)*XYM4!$C136+(drdp!H136)*XYM4!$D136))</f>
        <v>-1.6362461737446838E-3</v>
      </c>
      <c r="I136" s="18">
        <f>IF(D136="SING",(Wellpath!K136-Wellpath!K135)/2*Model!$W$30,Model!$W$30*((drdp!C136)*XYM4!$B136+(drdp!F136)*XYM4!$C136+(drdp!I136)*XYM4!$D136))</f>
        <v>6.9834155358521419E-3</v>
      </c>
      <c r="J136" s="18">
        <f>IF(D136="SING",0,Model!$W$30*((drdp!D136)*XYM4!$B136+(drdp!G136)*XYM4!$C136+(drdp!J136)*XYM4!$D136))</f>
        <v>-1.0949972810128274E-2</v>
      </c>
      <c r="K136" s="21">
        <f>SUM(E$3:E135)+H136</f>
        <v>-0.25338712386613343</v>
      </c>
      <c r="L136" s="21">
        <f>SUM(F$3:F135)+I136</f>
        <v>4.0708038862816931</v>
      </c>
      <c r="M136" s="21">
        <f>SUM(G$3:G135)+J136</f>
        <v>-1.9228091550610114</v>
      </c>
      <c r="N136" s="19">
        <f t="shared" si="13"/>
        <v>6.4205034541151243E-2</v>
      </c>
      <c r="O136" s="19">
        <f t="shared" si="14"/>
        <v>16.571444280566137</v>
      </c>
      <c r="P136" s="19">
        <f t="shared" si="15"/>
        <v>3.6971950467864403</v>
      </c>
      <c r="Q136" s="19">
        <f t="shared" si="16"/>
        <v>-1.0314892885679967</v>
      </c>
      <c r="R136" s="19">
        <f t="shared" si="17"/>
        <v>0.48721508154437987</v>
      </c>
      <c r="S136" s="19">
        <f t="shared" si="18"/>
        <v>-7.8273789810003835</v>
      </c>
    </row>
    <row r="137" spans="1:19" x14ac:dyDescent="0.25">
      <c r="A137" s="26">
        <f>Wellpath!E137</f>
        <v>4020</v>
      </c>
      <c r="B137" s="22">
        <v>0</v>
      </c>
      <c r="C137" s="22">
        <f>ABS(COS(Wellpath!$L137))*SIN(Wellpath!$M137)</f>
        <v>0.48296291314453427</v>
      </c>
      <c r="D137" s="22">
        <f>IF(ABS(Wellpath!$L137)&lt;VerticalInc,"SING",ABS(COS(Wellpath!$L137))*COS(Wellpath!$M137)/SIN(Wellpath!$L137))</f>
        <v>0.14942924536134228</v>
      </c>
      <c r="E137" s="20">
        <f>IF(D137="SING",0,Model!$W$30*((drdp!B137+drdp!K137)*XYM4!$B137+(drdp!E137+drdp!N137)*XYM4!$C137+(drdp!H137+drdp!Q137)*XYM4!$D137))</f>
        <v>-3.2724923474893677E-3</v>
      </c>
      <c r="F137" s="20">
        <f>IF(D137="SING",(Wellpath!K138-Wellpath!K136)/2*Model!$W$30,Model!$W$30*((drdp!C137+drdp!L137)*XYM4!$B137+(drdp!F137+drdp!O137)*XYM4!$C137+(drdp!I137+drdp!R137)*XYM4!$D137))</f>
        <v>1.3966831071704284E-2</v>
      </c>
      <c r="G137" s="20">
        <f>IF(D137="SING",0,Model!$W$30*((drdp!D137+drdp!M137)*XYM4!$B137+(drdp!G137+drdp!P137)*XYM4!$C137+(drdp!J137+drdp!S137)*XYM4!$D137))</f>
        <v>-2.1899945620256548E-2</v>
      </c>
      <c r="H137" s="18">
        <f>IF(D137="SING",0,Model!$W$30*((drdp!B137)*XYM4!$B137+(drdp!E137)*XYM4!$C137+(drdp!H137)*XYM4!$D137))</f>
        <v>-1.6362461737446838E-3</v>
      </c>
      <c r="I137" s="18">
        <f>IF(D137="SING",(Wellpath!K137-Wellpath!K136)/2*Model!$W$30,Model!$W$30*((drdp!C137)*XYM4!$B137+(drdp!F137)*XYM4!$C137+(drdp!I137)*XYM4!$D137))</f>
        <v>6.9834155358521419E-3</v>
      </c>
      <c r="J137" s="18">
        <f>IF(D137="SING",0,Model!$W$30*((drdp!D137)*XYM4!$B137+(drdp!G137)*XYM4!$C137+(drdp!J137)*XYM4!$D137))</f>
        <v>-1.0949972810128274E-2</v>
      </c>
      <c r="K137" s="21">
        <f>SUM(E$3:E136)+H137</f>
        <v>-0.25665961621362282</v>
      </c>
      <c r="L137" s="21">
        <f>SUM(F$3:F136)+I137</f>
        <v>4.0847707173533978</v>
      </c>
      <c r="M137" s="21">
        <f>SUM(G$3:G136)+J137</f>
        <v>-1.944709100681268</v>
      </c>
      <c r="N137" s="19">
        <f t="shared" si="13"/>
        <v>6.5874158594924154E-2</v>
      </c>
      <c r="O137" s="19">
        <f t="shared" si="14"/>
        <v>16.685351813347793</v>
      </c>
      <c r="P137" s="19">
        <f t="shared" si="15"/>
        <v>3.7818934862725464</v>
      </c>
      <c r="Q137" s="19">
        <f t="shared" si="16"/>
        <v>-1.0483956846365678</v>
      </c>
      <c r="R137" s="19">
        <f t="shared" si="17"/>
        <v>0.49912829142799381</v>
      </c>
      <c r="S137" s="19">
        <f t="shared" si="18"/>
        <v>-7.9436907882335044</v>
      </c>
    </row>
    <row r="138" spans="1:19" x14ac:dyDescent="0.25">
      <c r="A138" s="26">
        <f>Wellpath!E138</f>
        <v>4050</v>
      </c>
      <c r="B138" s="22">
        <v>0</v>
      </c>
      <c r="C138" s="22">
        <f>ABS(COS(Wellpath!$L138))*SIN(Wellpath!$M138)</f>
        <v>0.48296291314453427</v>
      </c>
      <c r="D138" s="22">
        <f>IF(ABS(Wellpath!$L138)&lt;VerticalInc,"SING",ABS(COS(Wellpath!$L138))*COS(Wellpath!$M138)/SIN(Wellpath!$L138))</f>
        <v>0.14942924536134228</v>
      </c>
      <c r="E138" s="20">
        <f>IF(D138="SING",0,Model!$W$30*((drdp!B138+drdp!K138)*XYM4!$B138+(drdp!E138+drdp!N138)*XYM4!$C138+(drdp!H138+drdp!Q138)*XYM4!$D138))</f>
        <v>-3.2724923474893677E-3</v>
      </c>
      <c r="F138" s="20">
        <f>IF(D138="SING",(Wellpath!K139-Wellpath!K137)/2*Model!$W$30,Model!$W$30*((drdp!C138+drdp!L138)*XYM4!$B138+(drdp!F138+drdp!O138)*XYM4!$C138+(drdp!I138+drdp!R138)*XYM4!$D138))</f>
        <v>1.3966831071704284E-2</v>
      </c>
      <c r="G138" s="20">
        <f>IF(D138="SING",0,Model!$W$30*((drdp!D138+drdp!M138)*XYM4!$B138+(drdp!G138+drdp!P138)*XYM4!$C138+(drdp!J138+drdp!S138)*XYM4!$D138))</f>
        <v>-2.1899945620256548E-2</v>
      </c>
      <c r="H138" s="18">
        <f>IF(D138="SING",0,Model!$W$30*((drdp!B138)*XYM4!$B138+(drdp!E138)*XYM4!$C138+(drdp!H138)*XYM4!$D138))</f>
        <v>-1.6362461737446838E-3</v>
      </c>
      <c r="I138" s="18">
        <f>IF(D138="SING",(Wellpath!K138-Wellpath!K137)/2*Model!$W$30,Model!$W$30*((drdp!C138)*XYM4!$B138+(drdp!F138)*XYM4!$C138+(drdp!I138)*XYM4!$D138))</f>
        <v>6.9834155358521419E-3</v>
      </c>
      <c r="J138" s="18">
        <f>IF(D138="SING",0,Model!$W$30*((drdp!D138)*XYM4!$B138+(drdp!G138)*XYM4!$C138+(drdp!J138)*XYM4!$D138))</f>
        <v>-1.0949972810128274E-2</v>
      </c>
      <c r="K138" s="21">
        <f>SUM(E$3:E137)+H138</f>
        <v>-0.25993210856111221</v>
      </c>
      <c r="L138" s="21">
        <f>SUM(F$3:F137)+I138</f>
        <v>4.0987375484251025</v>
      </c>
      <c r="M138" s="21">
        <f>SUM(G$3:G137)+J138</f>
        <v>-1.9666090463015247</v>
      </c>
      <c r="N138" s="19">
        <f t="shared" si="13"/>
        <v>6.7564701061025828E-2</v>
      </c>
      <c r="O138" s="19">
        <f t="shared" si="14"/>
        <v>16.799649490869818</v>
      </c>
      <c r="P138" s="19">
        <f t="shared" si="15"/>
        <v>3.8675511409949923</v>
      </c>
      <c r="Q138" s="19">
        <f t="shared" si="16"/>
        <v>-1.0653934934007407</v>
      </c>
      <c r="R138" s="19">
        <f t="shared" si="17"/>
        <v>0.51118483612051324</v>
      </c>
      <c r="S138" s="19">
        <f t="shared" si="18"/>
        <v>-8.0606143411485398</v>
      </c>
    </row>
    <row r="139" spans="1:19" x14ac:dyDescent="0.25">
      <c r="A139" s="26">
        <f>Wellpath!E139</f>
        <v>4080</v>
      </c>
      <c r="B139" s="22">
        <v>0</v>
      </c>
      <c r="C139" s="22">
        <f>ABS(COS(Wellpath!$L139))*SIN(Wellpath!$M139)</f>
        <v>0.48296291314453427</v>
      </c>
      <c r="D139" s="22">
        <f>IF(ABS(Wellpath!$L139)&lt;VerticalInc,"SING",ABS(COS(Wellpath!$L139))*COS(Wellpath!$M139)/SIN(Wellpath!$L139))</f>
        <v>0.14942924536134228</v>
      </c>
      <c r="E139" s="20">
        <f>IF(D139="SING",0,Model!$W$30*((drdp!B139+drdp!K139)*XYM4!$B139+(drdp!E139+drdp!N139)*XYM4!$C139+(drdp!H139+drdp!Q139)*XYM4!$D139))</f>
        <v>-3.2724923474893677E-3</v>
      </c>
      <c r="F139" s="20">
        <f>IF(D139="SING",(Wellpath!K140-Wellpath!K138)/2*Model!$W$30,Model!$W$30*((drdp!C139+drdp!L139)*XYM4!$B139+(drdp!F139+drdp!O139)*XYM4!$C139+(drdp!I139+drdp!R139)*XYM4!$D139))</f>
        <v>1.3966831071704284E-2</v>
      </c>
      <c r="G139" s="20">
        <f>IF(D139="SING",0,Model!$W$30*((drdp!D139+drdp!M139)*XYM4!$B139+(drdp!G139+drdp!P139)*XYM4!$C139+(drdp!J139+drdp!S139)*XYM4!$D139))</f>
        <v>-2.1899945620256548E-2</v>
      </c>
      <c r="H139" s="18">
        <f>IF(D139="SING",0,Model!$W$30*((drdp!B139)*XYM4!$B139+(drdp!E139)*XYM4!$C139+(drdp!H139)*XYM4!$D139))</f>
        <v>-1.6362461737446838E-3</v>
      </c>
      <c r="I139" s="18">
        <f>IF(D139="SING",(Wellpath!K139-Wellpath!K138)/2*Model!$W$30,Model!$W$30*((drdp!C139)*XYM4!$B139+(drdp!F139)*XYM4!$C139+(drdp!I139)*XYM4!$D139))</f>
        <v>6.9834155358521419E-3</v>
      </c>
      <c r="J139" s="18">
        <f>IF(D139="SING",0,Model!$W$30*((drdp!D139)*XYM4!$B139+(drdp!G139)*XYM4!$C139+(drdp!J139)*XYM4!$D139))</f>
        <v>-1.0949972810128274E-2</v>
      </c>
      <c r="K139" s="21">
        <f>SUM(E$3:E138)+H139</f>
        <v>-0.26320460090860159</v>
      </c>
      <c r="L139" s="21">
        <f>SUM(F$3:F138)+I139</f>
        <v>4.1127043794968072</v>
      </c>
      <c r="M139" s="21">
        <f>SUM(G$3:G138)+J139</f>
        <v>-1.9885089919217813</v>
      </c>
      <c r="N139" s="19">
        <f t="shared" si="13"/>
        <v>6.9276661939456238E-2</v>
      </c>
      <c r="O139" s="19">
        <f t="shared" si="14"/>
        <v>16.914337313132219</v>
      </c>
      <c r="P139" s="19">
        <f t="shared" si="15"/>
        <v>3.9541680109537789</v>
      </c>
      <c r="Q139" s="19">
        <f t="shared" si="16"/>
        <v>-1.0824827148605152</v>
      </c>
      <c r="R139" s="19">
        <f t="shared" si="17"/>
        <v>0.52338471562193811</v>
      </c>
      <c r="S139" s="19">
        <f t="shared" si="18"/>
        <v>-8.1781496397454916</v>
      </c>
    </row>
    <row r="140" spans="1:19" x14ac:dyDescent="0.25">
      <c r="A140" s="26">
        <f>Wellpath!E140</f>
        <v>4110</v>
      </c>
      <c r="B140" s="22">
        <v>0</v>
      </c>
      <c r="C140" s="22">
        <f>ABS(COS(Wellpath!$L140))*SIN(Wellpath!$M140)</f>
        <v>0.48296291314453427</v>
      </c>
      <c r="D140" s="22">
        <f>IF(ABS(Wellpath!$L140)&lt;VerticalInc,"SING",ABS(COS(Wellpath!$L140))*COS(Wellpath!$M140)/SIN(Wellpath!$L140))</f>
        <v>0.14942924536134228</v>
      </c>
      <c r="E140" s="20">
        <f>IF(D140="SING",0,Model!$W$30*((drdp!B140+drdp!K140)*XYM4!$B140+(drdp!E140+drdp!N140)*XYM4!$C140+(drdp!H140+drdp!Q140)*XYM4!$D140))</f>
        <v>-3.2724923474893677E-3</v>
      </c>
      <c r="F140" s="20">
        <f>IF(D140="SING",(Wellpath!K141-Wellpath!K139)/2*Model!$W$30,Model!$W$30*((drdp!C140+drdp!L140)*XYM4!$B140+(drdp!F140+drdp!O140)*XYM4!$C140+(drdp!I140+drdp!R140)*XYM4!$D140))</f>
        <v>1.3966831071704284E-2</v>
      </c>
      <c r="G140" s="20">
        <f>IF(D140="SING",0,Model!$W$30*((drdp!D140+drdp!M140)*XYM4!$B140+(drdp!G140+drdp!P140)*XYM4!$C140+(drdp!J140+drdp!S140)*XYM4!$D140))</f>
        <v>-2.1899945620256548E-2</v>
      </c>
      <c r="H140" s="18">
        <f>IF(D140="SING",0,Model!$W$30*((drdp!B140)*XYM4!$B140+(drdp!E140)*XYM4!$C140+(drdp!H140)*XYM4!$D140))</f>
        <v>-1.6362461737446838E-3</v>
      </c>
      <c r="I140" s="18">
        <f>IF(D140="SING",(Wellpath!K140-Wellpath!K139)/2*Model!$W$30,Model!$W$30*((drdp!C140)*XYM4!$B140+(drdp!F140)*XYM4!$C140+(drdp!I140)*XYM4!$D140))</f>
        <v>6.9834155358521419E-3</v>
      </c>
      <c r="J140" s="18">
        <f>IF(D140="SING",0,Model!$W$30*((drdp!D140)*XYM4!$B140+(drdp!G140)*XYM4!$C140+(drdp!J140)*XYM4!$D140))</f>
        <v>-1.0949972810128274E-2</v>
      </c>
      <c r="K140" s="21">
        <f>SUM(E$3:E139)+H140</f>
        <v>-0.26647709325609098</v>
      </c>
      <c r="L140" s="21">
        <f>SUM(F$3:F139)+I140</f>
        <v>4.1266712105685119</v>
      </c>
      <c r="M140" s="21">
        <f>SUM(G$3:G139)+J140</f>
        <v>-2.0104089375420378</v>
      </c>
      <c r="N140" s="19">
        <f t="shared" si="13"/>
        <v>7.1010041230215412E-2</v>
      </c>
      <c r="O140" s="19">
        <f t="shared" si="14"/>
        <v>17.029415280134987</v>
      </c>
      <c r="P140" s="19">
        <f t="shared" si="15"/>
        <v>4.0417440961489053</v>
      </c>
      <c r="Q140" s="19">
        <f t="shared" si="16"/>
        <v>-1.0996633490158911</v>
      </c>
      <c r="R140" s="19">
        <f t="shared" si="17"/>
        <v>0.53572792993226837</v>
      </c>
      <c r="S140" s="19">
        <f t="shared" si="18"/>
        <v>-8.296296684024357</v>
      </c>
    </row>
    <row r="141" spans="1:19" x14ac:dyDescent="0.25">
      <c r="A141" s="26">
        <f>Wellpath!E141</f>
        <v>4140</v>
      </c>
      <c r="B141" s="22">
        <v>0</v>
      </c>
      <c r="C141" s="22">
        <f>ABS(COS(Wellpath!$L141))*SIN(Wellpath!$M141)</f>
        <v>0.48296291314453427</v>
      </c>
      <c r="D141" s="22">
        <f>IF(ABS(Wellpath!$L141)&lt;VerticalInc,"SING",ABS(COS(Wellpath!$L141))*COS(Wellpath!$M141)/SIN(Wellpath!$L141))</f>
        <v>0.14942924536134228</v>
      </c>
      <c r="E141" s="20">
        <f>IF(D141="SING",0,Model!$W$30*((drdp!B141+drdp!K141)*XYM4!$B141+(drdp!E141+drdp!N141)*XYM4!$C141+(drdp!H141+drdp!Q141)*XYM4!$D141))</f>
        <v>-3.2724923474893677E-3</v>
      </c>
      <c r="F141" s="20">
        <f>IF(D141="SING",(Wellpath!K142-Wellpath!K140)/2*Model!$W$30,Model!$W$30*((drdp!C141+drdp!L141)*XYM4!$B141+(drdp!F141+drdp!O141)*XYM4!$C141+(drdp!I141+drdp!R141)*XYM4!$D141))</f>
        <v>1.3966831071704284E-2</v>
      </c>
      <c r="G141" s="20">
        <f>IF(D141="SING",0,Model!$W$30*((drdp!D141+drdp!M141)*XYM4!$B141+(drdp!G141+drdp!P141)*XYM4!$C141+(drdp!J141+drdp!S141)*XYM4!$D141))</f>
        <v>-2.1899945620256548E-2</v>
      </c>
      <c r="H141" s="18">
        <f>IF(D141="SING",0,Model!$W$30*((drdp!B141)*XYM4!$B141+(drdp!E141)*XYM4!$C141+(drdp!H141)*XYM4!$D141))</f>
        <v>-1.6362461737446838E-3</v>
      </c>
      <c r="I141" s="18">
        <f>IF(D141="SING",(Wellpath!K141-Wellpath!K140)/2*Model!$W$30,Model!$W$30*((drdp!C141)*XYM4!$B141+(drdp!F141)*XYM4!$C141+(drdp!I141)*XYM4!$D141))</f>
        <v>6.9834155358521419E-3</v>
      </c>
      <c r="J141" s="18">
        <f>IF(D141="SING",0,Model!$W$30*((drdp!D141)*XYM4!$B141+(drdp!G141)*XYM4!$C141+(drdp!J141)*XYM4!$D141))</f>
        <v>-1.0949972810128274E-2</v>
      </c>
      <c r="K141" s="21">
        <f>SUM(E$3:E140)+H141</f>
        <v>-0.26974958560358037</v>
      </c>
      <c r="L141" s="21">
        <f>SUM(F$3:F140)+I141</f>
        <v>4.1406380416402166</v>
      </c>
      <c r="M141" s="21">
        <f>SUM(G$3:G140)+J141</f>
        <v>-2.0323088831622944</v>
      </c>
      <c r="N141" s="19">
        <f t="shared" si="13"/>
        <v>7.2764838933303336E-2</v>
      </c>
      <c r="O141" s="19">
        <f t="shared" si="14"/>
        <v>17.144883391878128</v>
      </c>
      <c r="P141" s="19">
        <f t="shared" si="15"/>
        <v>4.1302793965803728</v>
      </c>
      <c r="Q141" s="19">
        <f t="shared" si="16"/>
        <v>-1.1169353958668691</v>
      </c>
      <c r="R141" s="19">
        <f t="shared" si="17"/>
        <v>0.54821447905150411</v>
      </c>
      <c r="S141" s="19">
        <f t="shared" si="18"/>
        <v>-8.415055473985138</v>
      </c>
    </row>
    <row r="142" spans="1:19" x14ac:dyDescent="0.25">
      <c r="A142" s="26">
        <f>Wellpath!E142</f>
        <v>4170</v>
      </c>
      <c r="B142" s="22">
        <v>0</v>
      </c>
      <c r="C142" s="22">
        <f>ABS(COS(Wellpath!$L142))*SIN(Wellpath!$M142)</f>
        <v>0.48296291314453427</v>
      </c>
      <c r="D142" s="22">
        <f>IF(ABS(Wellpath!$L142)&lt;VerticalInc,"SING",ABS(COS(Wellpath!$L142))*COS(Wellpath!$M142)/SIN(Wellpath!$L142))</f>
        <v>0.14942924536134228</v>
      </c>
      <c r="E142" s="20">
        <f>IF(D142="SING",0,Model!$W$30*((drdp!B142+drdp!K142)*XYM4!$B142+(drdp!E142+drdp!N142)*XYM4!$C142+(drdp!H142+drdp!Q142)*XYM4!$D142))</f>
        <v>-3.2724923474893677E-3</v>
      </c>
      <c r="F142" s="20">
        <f>IF(D142="SING",(Wellpath!K143-Wellpath!K141)/2*Model!$W$30,Model!$W$30*((drdp!C142+drdp!L142)*XYM4!$B142+(drdp!F142+drdp!O142)*XYM4!$C142+(drdp!I142+drdp!R142)*XYM4!$D142))</f>
        <v>1.3966831071704284E-2</v>
      </c>
      <c r="G142" s="20">
        <f>IF(D142="SING",0,Model!$W$30*((drdp!D142+drdp!M142)*XYM4!$B142+(drdp!G142+drdp!P142)*XYM4!$C142+(drdp!J142+drdp!S142)*XYM4!$D142))</f>
        <v>-2.1899945620256548E-2</v>
      </c>
      <c r="H142" s="18">
        <f>IF(D142="SING",0,Model!$W$30*((drdp!B142)*XYM4!$B142+(drdp!E142)*XYM4!$C142+(drdp!H142)*XYM4!$D142))</f>
        <v>-1.6362461737446838E-3</v>
      </c>
      <c r="I142" s="18">
        <f>IF(D142="SING",(Wellpath!K142-Wellpath!K141)/2*Model!$W$30,Model!$W$30*((drdp!C142)*XYM4!$B142+(drdp!F142)*XYM4!$C142+(drdp!I142)*XYM4!$D142))</f>
        <v>6.9834155358521419E-3</v>
      </c>
      <c r="J142" s="18">
        <f>IF(D142="SING",0,Model!$W$30*((drdp!D142)*XYM4!$B142+(drdp!G142)*XYM4!$C142+(drdp!J142)*XYM4!$D142))</f>
        <v>-1.0949972810128274E-2</v>
      </c>
      <c r="K142" s="21">
        <f>SUM(E$3:E141)+H142</f>
        <v>-0.27302207795106975</v>
      </c>
      <c r="L142" s="21">
        <f>SUM(F$3:F141)+I142</f>
        <v>4.1546048727119214</v>
      </c>
      <c r="M142" s="21">
        <f>SUM(G$3:G141)+J142</f>
        <v>-2.0542088287825511</v>
      </c>
      <c r="N142" s="19">
        <f t="shared" si="13"/>
        <v>7.4541055048720009E-2</v>
      </c>
      <c r="O142" s="19">
        <f t="shared" si="14"/>
        <v>17.260741648361641</v>
      </c>
      <c r="P142" s="19">
        <f t="shared" si="15"/>
        <v>4.2197739122481801</v>
      </c>
      <c r="Q142" s="19">
        <f t="shared" si="16"/>
        <v>-1.1342988554134483</v>
      </c>
      <c r="R142" s="19">
        <f t="shared" si="17"/>
        <v>0.56084436297964535</v>
      </c>
      <c r="S142" s="19">
        <f t="shared" si="18"/>
        <v>-8.5344260096278362</v>
      </c>
    </row>
    <row r="143" spans="1:19" x14ac:dyDescent="0.25">
      <c r="A143" s="26">
        <f>Wellpath!E143</f>
        <v>4200</v>
      </c>
      <c r="B143" s="22">
        <v>0</v>
      </c>
      <c r="C143" s="22">
        <f>ABS(COS(Wellpath!$L143))*SIN(Wellpath!$M143)</f>
        <v>0.48296291314453427</v>
      </c>
      <c r="D143" s="22">
        <f>IF(ABS(Wellpath!$L143)&lt;VerticalInc,"SING",ABS(COS(Wellpath!$L143))*COS(Wellpath!$M143)/SIN(Wellpath!$L143))</f>
        <v>0.14942924536134228</v>
      </c>
      <c r="E143" s="20">
        <f>IF(D143="SING",0,Model!$W$30*((drdp!B143+drdp!K143)*XYM4!$B143+(drdp!E143+drdp!N143)*XYM4!$C143+(drdp!H143+drdp!Q143)*XYM4!$D143))</f>
        <v>-3.2724923474893677E-3</v>
      </c>
      <c r="F143" s="20">
        <f>IF(D143="SING",(Wellpath!K144-Wellpath!K142)/2*Model!$W$30,Model!$W$30*((drdp!C143+drdp!L143)*XYM4!$B143+(drdp!F143+drdp!O143)*XYM4!$C143+(drdp!I143+drdp!R143)*XYM4!$D143))</f>
        <v>1.3966831071704284E-2</v>
      </c>
      <c r="G143" s="20">
        <f>IF(D143="SING",0,Model!$W$30*((drdp!D143+drdp!M143)*XYM4!$B143+(drdp!G143+drdp!P143)*XYM4!$C143+(drdp!J143+drdp!S143)*XYM4!$D143))</f>
        <v>-2.1899945620256548E-2</v>
      </c>
      <c r="H143" s="18">
        <f>IF(D143="SING",0,Model!$W$30*((drdp!B143)*XYM4!$B143+(drdp!E143)*XYM4!$C143+(drdp!H143)*XYM4!$D143))</f>
        <v>-1.6362461737446838E-3</v>
      </c>
      <c r="I143" s="18">
        <f>IF(D143="SING",(Wellpath!K143-Wellpath!K142)/2*Model!$W$30,Model!$W$30*((drdp!C143)*XYM4!$B143+(drdp!F143)*XYM4!$C143+(drdp!I143)*XYM4!$D143))</f>
        <v>6.9834155358521419E-3</v>
      </c>
      <c r="J143" s="18">
        <f>IF(D143="SING",0,Model!$W$30*((drdp!D143)*XYM4!$B143+(drdp!G143)*XYM4!$C143+(drdp!J143)*XYM4!$D143))</f>
        <v>-1.0949972810128274E-2</v>
      </c>
      <c r="K143" s="21">
        <f>SUM(E$3:E142)+H143</f>
        <v>-0.27629457029855914</v>
      </c>
      <c r="L143" s="21">
        <f>SUM(F$3:F142)+I143</f>
        <v>4.1685717037836261</v>
      </c>
      <c r="M143" s="21">
        <f>SUM(G$3:G142)+J143</f>
        <v>-2.0761087744028077</v>
      </c>
      <c r="N143" s="19">
        <f t="shared" si="13"/>
        <v>7.6338689576465432E-2</v>
      </c>
      <c r="O143" s="19">
        <f t="shared" si="14"/>
        <v>17.376990049585523</v>
      </c>
      <c r="P143" s="19">
        <f t="shared" si="15"/>
        <v>4.3102276431523281</v>
      </c>
      <c r="Q143" s="19">
        <f t="shared" si="16"/>
        <v>-1.1517537276556296</v>
      </c>
      <c r="R143" s="19">
        <f t="shared" si="17"/>
        <v>0.57361758171669197</v>
      </c>
      <c r="S143" s="19">
        <f t="shared" si="18"/>
        <v>-8.654408290952448</v>
      </c>
    </row>
    <row r="144" spans="1:19" x14ac:dyDescent="0.25">
      <c r="A144" s="26">
        <f>Wellpath!E144</f>
        <v>4230</v>
      </c>
      <c r="B144" s="22">
        <v>0</v>
      </c>
      <c r="C144" s="22">
        <f>ABS(COS(Wellpath!$L144))*SIN(Wellpath!$M144)</f>
        <v>0.48296291314453427</v>
      </c>
      <c r="D144" s="22">
        <f>IF(ABS(Wellpath!$L144)&lt;VerticalInc,"SING",ABS(COS(Wellpath!$L144))*COS(Wellpath!$M144)/SIN(Wellpath!$L144))</f>
        <v>0.14942924536134228</v>
      </c>
      <c r="E144" s="20">
        <f>IF(D144="SING",0,Model!$W$30*((drdp!B144+drdp!K144)*XYM4!$B144+(drdp!E144+drdp!N144)*XYM4!$C144+(drdp!H144+drdp!Q144)*XYM4!$D144))</f>
        <v>-3.2724923474893677E-3</v>
      </c>
      <c r="F144" s="20">
        <f>IF(D144="SING",(Wellpath!K145-Wellpath!K143)/2*Model!$W$30,Model!$W$30*((drdp!C144+drdp!L144)*XYM4!$B144+(drdp!F144+drdp!O144)*XYM4!$C144+(drdp!I144+drdp!R144)*XYM4!$D144))</f>
        <v>1.3966831071704284E-2</v>
      </c>
      <c r="G144" s="20">
        <f>IF(D144="SING",0,Model!$W$30*((drdp!D144+drdp!M144)*XYM4!$B144+(drdp!G144+drdp!P144)*XYM4!$C144+(drdp!J144+drdp!S144)*XYM4!$D144))</f>
        <v>-2.1899945620256548E-2</v>
      </c>
      <c r="H144" s="18">
        <f>IF(D144="SING",0,Model!$W$30*((drdp!B144)*XYM4!$B144+(drdp!E144)*XYM4!$C144+(drdp!H144)*XYM4!$D144))</f>
        <v>-1.6362461737446838E-3</v>
      </c>
      <c r="I144" s="18">
        <f>IF(D144="SING",(Wellpath!K144-Wellpath!K143)/2*Model!$W$30,Model!$W$30*((drdp!C144)*XYM4!$B144+(drdp!F144)*XYM4!$C144+(drdp!I144)*XYM4!$D144))</f>
        <v>6.9834155358521419E-3</v>
      </c>
      <c r="J144" s="18">
        <f>IF(D144="SING",0,Model!$W$30*((drdp!D144)*XYM4!$B144+(drdp!G144)*XYM4!$C144+(drdp!J144)*XYM4!$D144))</f>
        <v>-1.0949972810128274E-2</v>
      </c>
      <c r="K144" s="21">
        <f>SUM(E$3:E143)+H144</f>
        <v>-0.27956706264604853</v>
      </c>
      <c r="L144" s="21">
        <f>SUM(F$3:F143)+I144</f>
        <v>4.1825385348553308</v>
      </c>
      <c r="M144" s="21">
        <f>SUM(G$3:G143)+J144</f>
        <v>-2.0980087200230644</v>
      </c>
      <c r="N144" s="19">
        <f t="shared" si="13"/>
        <v>7.8157742516539619E-2</v>
      </c>
      <c r="O144" s="19">
        <f t="shared" si="14"/>
        <v>17.493628595549776</v>
      </c>
      <c r="P144" s="19">
        <f t="shared" si="15"/>
        <v>4.4016405892928168</v>
      </c>
      <c r="Q144" s="19">
        <f t="shared" si="16"/>
        <v>-1.1693000125934123</v>
      </c>
      <c r="R144" s="19">
        <f t="shared" si="17"/>
        <v>0.58653413526264409</v>
      </c>
      <c r="S144" s="19">
        <f t="shared" si="18"/>
        <v>-8.7750023179589753</v>
      </c>
    </row>
    <row r="145" spans="1:19" x14ac:dyDescent="0.25">
      <c r="A145" s="26">
        <f>Wellpath!E145</f>
        <v>4260</v>
      </c>
      <c r="B145" s="22">
        <v>0</v>
      </c>
      <c r="C145" s="22">
        <f>ABS(COS(Wellpath!$L145))*SIN(Wellpath!$M145)</f>
        <v>0.48296291314453427</v>
      </c>
      <c r="D145" s="22">
        <f>IF(ABS(Wellpath!$L145)&lt;VerticalInc,"SING",ABS(COS(Wellpath!$L145))*COS(Wellpath!$M145)/SIN(Wellpath!$L145))</f>
        <v>0.14942924536134228</v>
      </c>
      <c r="E145" s="20">
        <f>IF(D145="SING",0,Model!$W$30*((drdp!B145+drdp!K145)*XYM4!$B145+(drdp!E145+drdp!N145)*XYM4!$C145+(drdp!H145+drdp!Q145)*XYM4!$D145))</f>
        <v>-3.2724923474893677E-3</v>
      </c>
      <c r="F145" s="20">
        <f>IF(D145="SING",(Wellpath!K146-Wellpath!K144)/2*Model!$W$30,Model!$W$30*((drdp!C145+drdp!L145)*XYM4!$B145+(drdp!F145+drdp!O145)*XYM4!$C145+(drdp!I145+drdp!R145)*XYM4!$D145))</f>
        <v>1.3966831071704284E-2</v>
      </c>
      <c r="G145" s="20">
        <f>IF(D145="SING",0,Model!$W$30*((drdp!D145+drdp!M145)*XYM4!$B145+(drdp!G145+drdp!P145)*XYM4!$C145+(drdp!J145+drdp!S145)*XYM4!$D145))</f>
        <v>-2.1899945620256548E-2</v>
      </c>
      <c r="H145" s="18">
        <f>IF(D145="SING",0,Model!$W$30*((drdp!B145)*XYM4!$B145+(drdp!E145)*XYM4!$C145+(drdp!H145)*XYM4!$D145))</f>
        <v>-1.6362461737446838E-3</v>
      </c>
      <c r="I145" s="18">
        <f>IF(D145="SING",(Wellpath!K145-Wellpath!K144)/2*Model!$W$30,Model!$W$30*((drdp!C145)*XYM4!$B145+(drdp!F145)*XYM4!$C145+(drdp!I145)*XYM4!$D145))</f>
        <v>6.9834155358521419E-3</v>
      </c>
      <c r="J145" s="18">
        <f>IF(D145="SING",0,Model!$W$30*((drdp!D145)*XYM4!$B145+(drdp!G145)*XYM4!$C145+(drdp!J145)*XYM4!$D145))</f>
        <v>-1.0949972810128274E-2</v>
      </c>
      <c r="K145" s="21">
        <f>SUM(E$3:E144)+H145</f>
        <v>-0.28283955499353791</v>
      </c>
      <c r="L145" s="21">
        <f>SUM(F$3:F144)+I145</f>
        <v>4.1965053659270355</v>
      </c>
      <c r="M145" s="21">
        <f>SUM(G$3:G144)+J145</f>
        <v>-2.119908665643321</v>
      </c>
      <c r="N145" s="19">
        <f t="shared" si="13"/>
        <v>7.9998213868942555E-2</v>
      </c>
      <c r="O145" s="19">
        <f t="shared" si="14"/>
        <v>17.610657286254401</v>
      </c>
      <c r="P145" s="19">
        <f t="shared" si="15"/>
        <v>4.4940127506696461</v>
      </c>
      <c r="Q145" s="19">
        <f t="shared" si="16"/>
        <v>-1.1869377102267966</v>
      </c>
      <c r="R145" s="19">
        <f t="shared" si="17"/>
        <v>0.59959402361750169</v>
      </c>
      <c r="S145" s="19">
        <f t="shared" si="18"/>
        <v>-8.8962080906474181</v>
      </c>
    </row>
    <row r="146" spans="1:19" x14ac:dyDescent="0.25">
      <c r="A146" s="26">
        <f>Wellpath!E146</f>
        <v>4290</v>
      </c>
      <c r="B146" s="22">
        <v>0</v>
      </c>
      <c r="C146" s="22">
        <f>ABS(COS(Wellpath!$L146))*SIN(Wellpath!$M146)</f>
        <v>0.48296291314453427</v>
      </c>
      <c r="D146" s="22">
        <f>IF(ABS(Wellpath!$L146)&lt;VerticalInc,"SING",ABS(COS(Wellpath!$L146))*COS(Wellpath!$M146)/SIN(Wellpath!$L146))</f>
        <v>0.14942924536134228</v>
      </c>
      <c r="E146" s="20">
        <f>IF(D146="SING",0,Model!$W$30*((drdp!B146+drdp!K146)*XYM4!$B146+(drdp!E146+drdp!N146)*XYM4!$C146+(drdp!H146+drdp!Q146)*XYM4!$D146))</f>
        <v>-3.2724923474893677E-3</v>
      </c>
      <c r="F146" s="20">
        <f>IF(D146="SING",(Wellpath!K147-Wellpath!K145)/2*Model!$W$30,Model!$W$30*((drdp!C146+drdp!L146)*XYM4!$B146+(drdp!F146+drdp!O146)*XYM4!$C146+(drdp!I146+drdp!R146)*XYM4!$D146))</f>
        <v>1.3966831071704284E-2</v>
      </c>
      <c r="G146" s="20">
        <f>IF(D146="SING",0,Model!$W$30*((drdp!D146+drdp!M146)*XYM4!$B146+(drdp!G146+drdp!P146)*XYM4!$C146+(drdp!J146+drdp!S146)*XYM4!$D146))</f>
        <v>-2.1899945620256548E-2</v>
      </c>
      <c r="H146" s="18">
        <f>IF(D146="SING",0,Model!$W$30*((drdp!B146)*XYM4!$B146+(drdp!E146)*XYM4!$C146+(drdp!H146)*XYM4!$D146))</f>
        <v>-1.6362461737446838E-3</v>
      </c>
      <c r="I146" s="18">
        <f>IF(D146="SING",(Wellpath!K146-Wellpath!K145)/2*Model!$W$30,Model!$W$30*((drdp!C146)*XYM4!$B146+(drdp!F146)*XYM4!$C146+(drdp!I146)*XYM4!$D146))</f>
        <v>6.9834155358521419E-3</v>
      </c>
      <c r="J146" s="18">
        <f>IF(D146="SING",0,Model!$W$30*((drdp!D146)*XYM4!$B146+(drdp!G146)*XYM4!$C146+(drdp!J146)*XYM4!$D146))</f>
        <v>-1.0949972810128274E-2</v>
      </c>
      <c r="K146" s="21">
        <f>SUM(E$3:E145)+H146</f>
        <v>-0.2861120473410273</v>
      </c>
      <c r="L146" s="21">
        <f>SUM(F$3:F145)+I146</f>
        <v>4.2104721969987402</v>
      </c>
      <c r="M146" s="21">
        <f>SUM(G$3:G145)+J146</f>
        <v>-2.1418086112635777</v>
      </c>
      <c r="N146" s="19">
        <f t="shared" si="13"/>
        <v>8.1860103633674242E-2</v>
      </c>
      <c r="O146" s="19">
        <f t="shared" si="14"/>
        <v>17.728076121699399</v>
      </c>
      <c r="P146" s="19">
        <f t="shared" si="15"/>
        <v>4.5873441272828153</v>
      </c>
      <c r="Q146" s="19">
        <f t="shared" si="16"/>
        <v>-1.2046668205557827</v>
      </c>
      <c r="R146" s="19">
        <f t="shared" si="17"/>
        <v>0.61279724678126468</v>
      </c>
      <c r="S146" s="19">
        <f t="shared" si="18"/>
        <v>-9.0180256090177764</v>
      </c>
    </row>
    <row r="147" spans="1:19" x14ac:dyDescent="0.25">
      <c r="A147" s="26">
        <f>Wellpath!E147</f>
        <v>4320</v>
      </c>
      <c r="B147" s="22">
        <v>0</v>
      </c>
      <c r="C147" s="22">
        <f>ABS(COS(Wellpath!$L147))*SIN(Wellpath!$M147)</f>
        <v>0.48296291314453427</v>
      </c>
      <c r="D147" s="22">
        <f>IF(ABS(Wellpath!$L147)&lt;VerticalInc,"SING",ABS(COS(Wellpath!$L147))*COS(Wellpath!$M147)/SIN(Wellpath!$L147))</f>
        <v>0.14942924536134228</v>
      </c>
      <c r="E147" s="20">
        <f>IF(D147="SING",0,Model!$W$30*((drdp!B147+drdp!K147)*XYM4!$B147+(drdp!E147+drdp!N147)*XYM4!$C147+(drdp!H147+drdp!Q147)*XYM4!$D147))</f>
        <v>-3.2724923474893677E-3</v>
      </c>
      <c r="F147" s="20">
        <f>IF(D147="SING",(Wellpath!K148-Wellpath!K146)/2*Model!$W$30,Model!$W$30*((drdp!C147+drdp!L147)*XYM4!$B147+(drdp!F147+drdp!O147)*XYM4!$C147+(drdp!I147+drdp!R147)*XYM4!$D147))</f>
        <v>1.3966831071704284E-2</v>
      </c>
      <c r="G147" s="20">
        <f>IF(D147="SING",0,Model!$W$30*((drdp!D147+drdp!M147)*XYM4!$B147+(drdp!G147+drdp!P147)*XYM4!$C147+(drdp!J147+drdp!S147)*XYM4!$D147))</f>
        <v>-2.1899945620256548E-2</v>
      </c>
      <c r="H147" s="18">
        <f>IF(D147="SING",0,Model!$W$30*((drdp!B147)*XYM4!$B147+(drdp!E147)*XYM4!$C147+(drdp!H147)*XYM4!$D147))</f>
        <v>-1.6362461737446838E-3</v>
      </c>
      <c r="I147" s="18">
        <f>IF(D147="SING",(Wellpath!K147-Wellpath!K146)/2*Model!$W$30,Model!$W$30*((drdp!C147)*XYM4!$B147+(drdp!F147)*XYM4!$C147+(drdp!I147)*XYM4!$D147))</f>
        <v>6.9834155358521419E-3</v>
      </c>
      <c r="J147" s="18">
        <f>IF(D147="SING",0,Model!$W$30*((drdp!D147)*XYM4!$B147+(drdp!G147)*XYM4!$C147+(drdp!J147)*XYM4!$D147))</f>
        <v>-1.0949972810128274E-2</v>
      </c>
      <c r="K147" s="21">
        <f>SUM(E$3:E146)+H147</f>
        <v>-0.28938453968851668</v>
      </c>
      <c r="L147" s="21">
        <f>SUM(F$3:F146)+I147</f>
        <v>4.2244390280704449</v>
      </c>
      <c r="M147" s="21">
        <f>SUM(G$3:G146)+J147</f>
        <v>-2.1637085568838343</v>
      </c>
      <c r="N147" s="19">
        <f t="shared" si="13"/>
        <v>8.3743411810734691E-2</v>
      </c>
      <c r="O147" s="19">
        <f t="shared" si="14"/>
        <v>17.845885101884765</v>
      </c>
      <c r="P147" s="19">
        <f t="shared" si="15"/>
        <v>4.6816347191323251</v>
      </c>
      <c r="Q147" s="19">
        <f t="shared" si="16"/>
        <v>-1.2224873435803705</v>
      </c>
      <c r="R147" s="19">
        <f t="shared" si="17"/>
        <v>0.62614380475393316</v>
      </c>
      <c r="S147" s="19">
        <f t="shared" si="18"/>
        <v>-9.1404548730700501</v>
      </c>
    </row>
    <row r="148" spans="1:19" x14ac:dyDescent="0.25">
      <c r="A148" s="26">
        <f>Wellpath!E148</f>
        <v>4350</v>
      </c>
      <c r="B148" s="22">
        <v>0</v>
      </c>
      <c r="C148" s="22">
        <f>ABS(COS(Wellpath!$L148))*SIN(Wellpath!$M148)</f>
        <v>0.48296291314453427</v>
      </c>
      <c r="D148" s="22">
        <f>IF(ABS(Wellpath!$L148)&lt;VerticalInc,"SING",ABS(COS(Wellpath!$L148))*COS(Wellpath!$M148)/SIN(Wellpath!$L148))</f>
        <v>0.14942924536134228</v>
      </c>
      <c r="E148" s="20">
        <f>IF(D148="SING",0,Model!$W$30*((drdp!B148+drdp!K148)*XYM4!$B148+(drdp!E148+drdp!N148)*XYM4!$C148+(drdp!H148+drdp!Q148)*XYM4!$D148))</f>
        <v>-3.2724923474893677E-3</v>
      </c>
      <c r="F148" s="20">
        <f>IF(D148="SING",(Wellpath!K149-Wellpath!K147)/2*Model!$W$30,Model!$W$30*((drdp!C148+drdp!L148)*XYM4!$B148+(drdp!F148+drdp!O148)*XYM4!$C148+(drdp!I148+drdp!R148)*XYM4!$D148))</f>
        <v>1.3966831071704284E-2</v>
      </c>
      <c r="G148" s="20">
        <f>IF(D148="SING",0,Model!$W$30*((drdp!D148+drdp!M148)*XYM4!$B148+(drdp!G148+drdp!P148)*XYM4!$C148+(drdp!J148+drdp!S148)*XYM4!$D148))</f>
        <v>-2.1899945620256548E-2</v>
      </c>
      <c r="H148" s="18">
        <f>IF(D148="SING",0,Model!$W$30*((drdp!B148)*XYM4!$B148+(drdp!E148)*XYM4!$C148+(drdp!H148)*XYM4!$D148))</f>
        <v>-1.6362461737446838E-3</v>
      </c>
      <c r="I148" s="18">
        <f>IF(D148="SING",(Wellpath!K148-Wellpath!K147)/2*Model!$W$30,Model!$W$30*((drdp!C148)*XYM4!$B148+(drdp!F148)*XYM4!$C148+(drdp!I148)*XYM4!$D148))</f>
        <v>6.9834155358521419E-3</v>
      </c>
      <c r="J148" s="18">
        <f>IF(D148="SING",0,Model!$W$30*((drdp!D148)*XYM4!$B148+(drdp!G148)*XYM4!$C148+(drdp!J148)*XYM4!$D148))</f>
        <v>-1.0949972810128274E-2</v>
      </c>
      <c r="K148" s="21">
        <f>SUM(E$3:E147)+H148</f>
        <v>-0.29265703203600607</v>
      </c>
      <c r="L148" s="21">
        <f>SUM(F$3:F147)+I148</f>
        <v>4.2384058591421496</v>
      </c>
      <c r="M148" s="21">
        <f>SUM(G$3:G147)+J148</f>
        <v>-2.185608502504091</v>
      </c>
      <c r="N148" s="19">
        <f t="shared" si="13"/>
        <v>8.5648138400123877E-2</v>
      </c>
      <c r="O148" s="19">
        <f t="shared" si="14"/>
        <v>17.964084226810503</v>
      </c>
      <c r="P148" s="19">
        <f t="shared" si="15"/>
        <v>4.7768845262181747</v>
      </c>
      <c r="Q148" s="19">
        <f t="shared" si="16"/>
        <v>-1.2403992793005598</v>
      </c>
      <c r="R148" s="19">
        <f t="shared" si="17"/>
        <v>0.63963369753550703</v>
      </c>
      <c r="S148" s="19">
        <f t="shared" si="18"/>
        <v>-9.2634958828042393</v>
      </c>
    </row>
    <row r="149" spans="1:19" x14ac:dyDescent="0.25">
      <c r="A149" s="26">
        <f>Wellpath!E149</f>
        <v>4380</v>
      </c>
      <c r="B149" s="22">
        <v>0</v>
      </c>
      <c r="C149" s="22">
        <f>ABS(COS(Wellpath!$L149))*SIN(Wellpath!$M149)</f>
        <v>0.48296291314453427</v>
      </c>
      <c r="D149" s="22">
        <f>IF(ABS(Wellpath!$L149)&lt;VerticalInc,"SING",ABS(COS(Wellpath!$L149))*COS(Wellpath!$M149)/SIN(Wellpath!$L149))</f>
        <v>0.14942924536134228</v>
      </c>
      <c r="E149" s="20">
        <f>IF(D149="SING",0,Model!$W$30*((drdp!B149+drdp!K149)*XYM4!$B149+(drdp!E149+drdp!N149)*XYM4!$C149+(drdp!H149+drdp!Q149)*XYM4!$D149))</f>
        <v>-3.2724923474893677E-3</v>
      </c>
      <c r="F149" s="20">
        <f>IF(D149="SING",(Wellpath!K150-Wellpath!K148)/2*Model!$W$30,Model!$W$30*((drdp!C149+drdp!L149)*XYM4!$B149+(drdp!F149+drdp!O149)*XYM4!$C149+(drdp!I149+drdp!R149)*XYM4!$D149))</f>
        <v>1.3966831071704284E-2</v>
      </c>
      <c r="G149" s="20">
        <f>IF(D149="SING",0,Model!$W$30*((drdp!D149+drdp!M149)*XYM4!$B149+(drdp!G149+drdp!P149)*XYM4!$C149+(drdp!J149+drdp!S149)*XYM4!$D149))</f>
        <v>-2.1899945620256548E-2</v>
      </c>
      <c r="H149" s="18">
        <f>IF(D149="SING",0,Model!$W$30*((drdp!B149)*XYM4!$B149+(drdp!E149)*XYM4!$C149+(drdp!H149)*XYM4!$D149))</f>
        <v>-1.6362461737446838E-3</v>
      </c>
      <c r="I149" s="18">
        <f>IF(D149="SING",(Wellpath!K149-Wellpath!K148)/2*Model!$W$30,Model!$W$30*((drdp!C149)*XYM4!$B149+(drdp!F149)*XYM4!$C149+(drdp!I149)*XYM4!$D149))</f>
        <v>6.9834155358521419E-3</v>
      </c>
      <c r="J149" s="18">
        <f>IF(D149="SING",0,Model!$W$30*((drdp!D149)*XYM4!$B149+(drdp!G149)*XYM4!$C149+(drdp!J149)*XYM4!$D149))</f>
        <v>-1.0949972810128274E-2</v>
      </c>
      <c r="K149" s="21">
        <f>SUM(E$3:E148)+H149</f>
        <v>-0.29592952438349546</v>
      </c>
      <c r="L149" s="21">
        <f>SUM(F$3:F148)+I149</f>
        <v>4.2523726902138543</v>
      </c>
      <c r="M149" s="21">
        <f>SUM(G$3:G148)+J149</f>
        <v>-2.2075084481243477</v>
      </c>
      <c r="N149" s="19">
        <f t="shared" si="13"/>
        <v>8.7574283401841826E-2</v>
      </c>
      <c r="O149" s="19">
        <f t="shared" si="14"/>
        <v>18.082673496476612</v>
      </c>
      <c r="P149" s="19">
        <f t="shared" si="15"/>
        <v>4.8730935485403659</v>
      </c>
      <c r="Q149" s="19">
        <f t="shared" si="16"/>
        <v>-1.2584026277163509</v>
      </c>
      <c r="R149" s="19">
        <f t="shared" si="17"/>
        <v>0.65326692512598639</v>
      </c>
      <c r="S149" s="19">
        <f t="shared" si="18"/>
        <v>-9.3871486382203422</v>
      </c>
    </row>
    <row r="150" spans="1:19" x14ac:dyDescent="0.25">
      <c r="A150" s="26">
        <f>Wellpath!E150</f>
        <v>4410</v>
      </c>
      <c r="B150" s="22">
        <v>0</v>
      </c>
      <c r="C150" s="22">
        <f>ABS(COS(Wellpath!$L150))*SIN(Wellpath!$M150)</f>
        <v>0.48296291314453427</v>
      </c>
      <c r="D150" s="22">
        <f>IF(ABS(Wellpath!$L150)&lt;VerticalInc,"SING",ABS(COS(Wellpath!$L150))*COS(Wellpath!$M150)/SIN(Wellpath!$L150))</f>
        <v>0.14942924536134228</v>
      </c>
      <c r="E150" s="20">
        <f>IF(D150="SING",0,Model!$W$30*((drdp!B150+drdp!K150)*XYM4!$B150+(drdp!E150+drdp!N150)*XYM4!$C150+(drdp!H150+drdp!Q150)*XYM4!$D150))</f>
        <v>-3.2724923474893677E-3</v>
      </c>
      <c r="F150" s="20">
        <f>IF(D150="SING",(Wellpath!K151-Wellpath!K149)/2*Model!$W$30,Model!$W$30*((drdp!C150+drdp!L150)*XYM4!$B150+(drdp!F150+drdp!O150)*XYM4!$C150+(drdp!I150+drdp!R150)*XYM4!$D150))</f>
        <v>1.3966831071704284E-2</v>
      </c>
      <c r="G150" s="20">
        <f>IF(D150="SING",0,Model!$W$30*((drdp!D150+drdp!M150)*XYM4!$B150+(drdp!G150+drdp!P150)*XYM4!$C150+(drdp!J150+drdp!S150)*XYM4!$D150))</f>
        <v>-2.1899945620256548E-2</v>
      </c>
      <c r="H150" s="18">
        <f>IF(D150="SING",0,Model!$W$30*((drdp!B150)*XYM4!$B150+(drdp!E150)*XYM4!$C150+(drdp!H150)*XYM4!$D150))</f>
        <v>-1.6362461737446838E-3</v>
      </c>
      <c r="I150" s="18">
        <f>IF(D150="SING",(Wellpath!K150-Wellpath!K149)/2*Model!$W$30,Model!$W$30*((drdp!C150)*XYM4!$B150+(drdp!F150)*XYM4!$C150+(drdp!I150)*XYM4!$D150))</f>
        <v>6.9834155358521419E-3</v>
      </c>
      <c r="J150" s="18">
        <f>IF(D150="SING",0,Model!$W$30*((drdp!D150)*XYM4!$B150+(drdp!G150)*XYM4!$C150+(drdp!J150)*XYM4!$D150))</f>
        <v>-1.0949972810128274E-2</v>
      </c>
      <c r="K150" s="21">
        <f>SUM(E$3:E149)+H150</f>
        <v>-0.29920201673098484</v>
      </c>
      <c r="L150" s="21">
        <f>SUM(F$3:F149)+I150</f>
        <v>4.266339521285559</v>
      </c>
      <c r="M150" s="21">
        <f>SUM(G$3:G149)+J150</f>
        <v>-2.2294083937446043</v>
      </c>
      <c r="N150" s="19">
        <f t="shared" si="13"/>
        <v>8.9521846815888539E-2</v>
      </c>
      <c r="O150" s="19">
        <f t="shared" si="14"/>
        <v>18.201652910883094</v>
      </c>
      <c r="P150" s="19">
        <f t="shared" si="15"/>
        <v>4.9702617860988969</v>
      </c>
      <c r="Q150" s="19">
        <f t="shared" si="16"/>
        <v>-1.2764973888277438</v>
      </c>
      <c r="R150" s="19">
        <f t="shared" si="17"/>
        <v>0.66704348752537113</v>
      </c>
      <c r="S150" s="19">
        <f t="shared" si="18"/>
        <v>-9.5114131393183623</v>
      </c>
    </row>
    <row r="151" spans="1:19" x14ac:dyDescent="0.25">
      <c r="A151" s="26">
        <f>Wellpath!E151</f>
        <v>4440</v>
      </c>
      <c r="B151" s="22">
        <v>0</v>
      </c>
      <c r="C151" s="22">
        <f>ABS(COS(Wellpath!$L151))*SIN(Wellpath!$M151)</f>
        <v>0.48296291314453427</v>
      </c>
      <c r="D151" s="22">
        <f>IF(ABS(Wellpath!$L151)&lt;VerticalInc,"SING",ABS(COS(Wellpath!$L151))*COS(Wellpath!$M151)/SIN(Wellpath!$L151))</f>
        <v>0.14942924536134228</v>
      </c>
      <c r="E151" s="20">
        <f>IF(D151="SING",0,Model!$W$30*((drdp!B151+drdp!K151)*XYM4!$B151+(drdp!E151+drdp!N151)*XYM4!$C151+(drdp!H151+drdp!Q151)*XYM4!$D151))</f>
        <v>-3.2724923474893677E-3</v>
      </c>
      <c r="F151" s="20">
        <f>IF(D151="SING",(Wellpath!K152-Wellpath!K150)/2*Model!$W$30,Model!$W$30*((drdp!C151+drdp!L151)*XYM4!$B151+(drdp!F151+drdp!O151)*XYM4!$C151+(drdp!I151+drdp!R151)*XYM4!$D151))</f>
        <v>1.3966831071704284E-2</v>
      </c>
      <c r="G151" s="20">
        <f>IF(D151="SING",0,Model!$W$30*((drdp!D151+drdp!M151)*XYM4!$B151+(drdp!G151+drdp!P151)*XYM4!$C151+(drdp!J151+drdp!S151)*XYM4!$D151))</f>
        <v>-2.1899945620256548E-2</v>
      </c>
      <c r="H151" s="18">
        <f>IF(D151="SING",0,Model!$W$30*((drdp!B151)*XYM4!$B151+(drdp!E151)*XYM4!$C151+(drdp!H151)*XYM4!$D151))</f>
        <v>-1.6362461737446838E-3</v>
      </c>
      <c r="I151" s="18">
        <f>IF(D151="SING",(Wellpath!K151-Wellpath!K150)/2*Model!$W$30,Model!$W$30*((drdp!C151)*XYM4!$B151+(drdp!F151)*XYM4!$C151+(drdp!I151)*XYM4!$D151))</f>
        <v>6.9834155358521419E-3</v>
      </c>
      <c r="J151" s="18">
        <f>IF(D151="SING",0,Model!$W$30*((drdp!D151)*XYM4!$B151+(drdp!G151)*XYM4!$C151+(drdp!J151)*XYM4!$D151))</f>
        <v>-1.0949972810128274E-2</v>
      </c>
      <c r="K151" s="21">
        <f>SUM(E$3:E150)+H151</f>
        <v>-0.30247450907847423</v>
      </c>
      <c r="L151" s="21">
        <f>SUM(F$3:F150)+I151</f>
        <v>4.2803063523572638</v>
      </c>
      <c r="M151" s="21">
        <f>SUM(G$3:G150)+J151</f>
        <v>-2.251308339364861</v>
      </c>
      <c r="N151" s="19">
        <f t="shared" si="13"/>
        <v>9.1490828642263988E-2</v>
      </c>
      <c r="O151" s="19">
        <f t="shared" si="14"/>
        <v>18.321022470029945</v>
      </c>
      <c r="P151" s="19">
        <f t="shared" si="15"/>
        <v>5.0683892388937677</v>
      </c>
      <c r="Q151" s="19">
        <f t="shared" si="16"/>
        <v>-1.2946835626347382</v>
      </c>
      <c r="R151" s="19">
        <f t="shared" si="17"/>
        <v>0.68096338473366136</v>
      </c>
      <c r="S151" s="19">
        <f t="shared" si="18"/>
        <v>-9.6362893860982961</v>
      </c>
    </row>
    <row r="152" spans="1:19" x14ac:dyDescent="0.25">
      <c r="A152" s="26">
        <f>Wellpath!E152</f>
        <v>4470</v>
      </c>
      <c r="B152" s="22">
        <v>0</v>
      </c>
      <c r="C152" s="22">
        <f>ABS(COS(Wellpath!$L152))*SIN(Wellpath!$M152)</f>
        <v>0.48296291314453427</v>
      </c>
      <c r="D152" s="22">
        <f>IF(ABS(Wellpath!$L152)&lt;VerticalInc,"SING",ABS(COS(Wellpath!$L152))*COS(Wellpath!$M152)/SIN(Wellpath!$L152))</f>
        <v>0.14942924536134228</v>
      </c>
      <c r="E152" s="20">
        <f>IF(D152="SING",0,Model!$W$30*((drdp!B152+drdp!K152)*XYM4!$B152+(drdp!E152+drdp!N152)*XYM4!$C152+(drdp!H152+drdp!Q152)*XYM4!$D152))</f>
        <v>-3.2724923474893677E-3</v>
      </c>
      <c r="F152" s="20">
        <f>IF(D152="SING",(Wellpath!K153-Wellpath!K151)/2*Model!$W$30,Model!$W$30*((drdp!C152+drdp!L152)*XYM4!$B152+(drdp!F152+drdp!O152)*XYM4!$C152+(drdp!I152+drdp!R152)*XYM4!$D152))</f>
        <v>1.3966831071704284E-2</v>
      </c>
      <c r="G152" s="20">
        <f>IF(D152="SING",0,Model!$W$30*((drdp!D152+drdp!M152)*XYM4!$B152+(drdp!G152+drdp!P152)*XYM4!$C152+(drdp!J152+drdp!S152)*XYM4!$D152))</f>
        <v>-2.1899945620256548E-2</v>
      </c>
      <c r="H152" s="18">
        <f>IF(D152="SING",0,Model!$W$30*((drdp!B152)*XYM4!$B152+(drdp!E152)*XYM4!$C152+(drdp!H152)*XYM4!$D152))</f>
        <v>-1.6362461737446838E-3</v>
      </c>
      <c r="I152" s="18">
        <f>IF(D152="SING",(Wellpath!K152-Wellpath!K151)/2*Model!$W$30,Model!$W$30*((drdp!C152)*XYM4!$B152+(drdp!F152)*XYM4!$C152+(drdp!I152)*XYM4!$D152))</f>
        <v>6.9834155358521419E-3</v>
      </c>
      <c r="J152" s="18">
        <f>IF(D152="SING",0,Model!$W$30*((drdp!D152)*XYM4!$B152+(drdp!G152)*XYM4!$C152+(drdp!J152)*XYM4!$D152))</f>
        <v>-1.0949972810128274E-2</v>
      </c>
      <c r="K152" s="21">
        <f>SUM(E$3:E151)+H152</f>
        <v>-0.30574700142596362</v>
      </c>
      <c r="L152" s="21">
        <f>SUM(F$3:F151)+I152</f>
        <v>4.2942731834289685</v>
      </c>
      <c r="M152" s="21">
        <f>SUM(G$3:G151)+J152</f>
        <v>-2.2732082849851176</v>
      </c>
      <c r="N152" s="19">
        <f t="shared" si="13"/>
        <v>9.3481228880968201E-2</v>
      </c>
      <c r="O152" s="19">
        <f t="shared" si="14"/>
        <v>18.440782173917167</v>
      </c>
      <c r="P152" s="19">
        <f t="shared" si="15"/>
        <v>5.16747590692498</v>
      </c>
      <c r="Q152" s="19">
        <f t="shared" si="16"/>
        <v>-1.3129611491373341</v>
      </c>
      <c r="R152" s="19">
        <f t="shared" si="17"/>
        <v>0.69502661675085708</v>
      </c>
      <c r="S152" s="19">
        <f t="shared" si="18"/>
        <v>-9.7617773785601472</v>
      </c>
    </row>
    <row r="153" spans="1:19" x14ac:dyDescent="0.25">
      <c r="A153" s="26">
        <f>Wellpath!E153</f>
        <v>4500</v>
      </c>
      <c r="B153" s="22">
        <v>0</v>
      </c>
      <c r="C153" s="22">
        <f>ABS(COS(Wellpath!$L153))*SIN(Wellpath!$M153)</f>
        <v>0.48296291314453427</v>
      </c>
      <c r="D153" s="22">
        <f>IF(ABS(Wellpath!$L153)&lt;VerticalInc,"SING",ABS(COS(Wellpath!$L153))*COS(Wellpath!$M153)/SIN(Wellpath!$L153))</f>
        <v>0.14942924536134228</v>
      </c>
      <c r="E153" s="20">
        <f>IF(D153="SING",0,Model!$W$30*((drdp!B153+drdp!K153)*XYM4!$B153+(drdp!E153+drdp!N153)*XYM4!$C153+(drdp!H153+drdp!Q153)*XYM4!$D153))</f>
        <v>-3.2724923474893677E-3</v>
      </c>
      <c r="F153" s="20">
        <f>IF(D153="SING",(Wellpath!K154-Wellpath!K152)/2*Model!$W$30,Model!$W$30*((drdp!C153+drdp!L153)*XYM4!$B153+(drdp!F153+drdp!O153)*XYM4!$C153+(drdp!I153+drdp!R153)*XYM4!$D153))</f>
        <v>1.3966831071704284E-2</v>
      </c>
      <c r="G153" s="20">
        <f>IF(D153="SING",0,Model!$W$30*((drdp!D153+drdp!M153)*XYM4!$B153+(drdp!G153+drdp!P153)*XYM4!$C153+(drdp!J153+drdp!S153)*XYM4!$D153))</f>
        <v>-2.1899945620256548E-2</v>
      </c>
      <c r="H153" s="18">
        <f>IF(D153="SING",0,Model!$W$30*((drdp!B153)*XYM4!$B153+(drdp!E153)*XYM4!$C153+(drdp!H153)*XYM4!$D153))</f>
        <v>-1.6362461737446838E-3</v>
      </c>
      <c r="I153" s="18">
        <f>IF(D153="SING",(Wellpath!K153-Wellpath!K152)/2*Model!$W$30,Model!$W$30*((drdp!C153)*XYM4!$B153+(drdp!F153)*XYM4!$C153+(drdp!I153)*XYM4!$D153))</f>
        <v>6.9834155358521419E-3</v>
      </c>
      <c r="J153" s="18">
        <f>IF(D153="SING",0,Model!$W$30*((drdp!D153)*XYM4!$B153+(drdp!G153)*XYM4!$C153+(drdp!J153)*XYM4!$D153))</f>
        <v>-1.0949972810128274E-2</v>
      </c>
      <c r="K153" s="21">
        <f>SUM(E$3:E152)+H153</f>
        <v>-0.309019493773453</v>
      </c>
      <c r="L153" s="21">
        <f>SUM(F$3:F152)+I153</f>
        <v>4.3082400145006732</v>
      </c>
      <c r="M153" s="21">
        <f>SUM(G$3:G152)+J153</f>
        <v>-2.2951082306053743</v>
      </c>
      <c r="N153" s="19">
        <f t="shared" si="13"/>
        <v>9.5493047532001163E-2</v>
      </c>
      <c r="O153" s="19">
        <f t="shared" si="14"/>
        <v>18.560932022544762</v>
      </c>
      <c r="P153" s="19">
        <f t="shared" si="15"/>
        <v>5.2675217901925322</v>
      </c>
      <c r="Q153" s="19">
        <f t="shared" si="16"/>
        <v>-1.3313301483355318</v>
      </c>
      <c r="R153" s="19">
        <f t="shared" si="17"/>
        <v>0.70923318357695819</v>
      </c>
      <c r="S153" s="19">
        <f t="shared" si="18"/>
        <v>-9.8878771167039119</v>
      </c>
    </row>
    <row r="154" spans="1:19" x14ac:dyDescent="0.25">
      <c r="A154" s="26">
        <f>Wellpath!E154</f>
        <v>4530</v>
      </c>
      <c r="B154" s="22">
        <v>0</v>
      </c>
      <c r="C154" s="22">
        <f>ABS(COS(Wellpath!$L154))*SIN(Wellpath!$M154)</f>
        <v>0.48296291314453427</v>
      </c>
      <c r="D154" s="22">
        <f>IF(ABS(Wellpath!$L154)&lt;VerticalInc,"SING",ABS(COS(Wellpath!$L154))*COS(Wellpath!$M154)/SIN(Wellpath!$L154))</f>
        <v>0.14942924536134228</v>
      </c>
      <c r="E154" s="20">
        <f>IF(D154="SING",0,Model!$W$30*((drdp!B154+drdp!K154)*XYM4!$B154+(drdp!E154+drdp!N154)*XYM4!$C154+(drdp!H154+drdp!Q154)*XYM4!$D154))</f>
        <v>-3.2724923474893677E-3</v>
      </c>
      <c r="F154" s="20">
        <f>IF(D154="SING",(Wellpath!K155-Wellpath!K153)/2*Model!$W$30,Model!$W$30*((drdp!C154+drdp!L154)*XYM4!$B154+(drdp!F154+drdp!O154)*XYM4!$C154+(drdp!I154+drdp!R154)*XYM4!$D154))</f>
        <v>1.3966831071704284E-2</v>
      </c>
      <c r="G154" s="20">
        <f>IF(D154="SING",0,Model!$W$30*((drdp!D154+drdp!M154)*XYM4!$B154+(drdp!G154+drdp!P154)*XYM4!$C154+(drdp!J154+drdp!S154)*XYM4!$D154))</f>
        <v>-2.1899945620256548E-2</v>
      </c>
      <c r="H154" s="18">
        <f>IF(D154="SING",0,Model!$W$30*((drdp!B154)*XYM4!$B154+(drdp!E154)*XYM4!$C154+(drdp!H154)*XYM4!$D154))</f>
        <v>-1.6362461737446838E-3</v>
      </c>
      <c r="I154" s="18">
        <f>IF(D154="SING",(Wellpath!K154-Wellpath!K153)/2*Model!$W$30,Model!$W$30*((drdp!C154)*XYM4!$B154+(drdp!F154)*XYM4!$C154+(drdp!I154)*XYM4!$D154))</f>
        <v>6.9834155358521419E-3</v>
      </c>
      <c r="J154" s="18">
        <f>IF(D154="SING",0,Model!$W$30*((drdp!D154)*XYM4!$B154+(drdp!G154)*XYM4!$C154+(drdp!J154)*XYM4!$D154))</f>
        <v>-1.0949972810128274E-2</v>
      </c>
      <c r="K154" s="21">
        <f>SUM(E$3:E153)+H154</f>
        <v>-0.31229198612094239</v>
      </c>
      <c r="L154" s="21">
        <f>SUM(F$3:F153)+I154</f>
        <v>4.3222068455723779</v>
      </c>
      <c r="M154" s="21">
        <f>SUM(G$3:G153)+J154</f>
        <v>-2.3170081762256309</v>
      </c>
      <c r="N154" s="19">
        <f t="shared" si="13"/>
        <v>9.7526284595362875E-2</v>
      </c>
      <c r="O154" s="19">
        <f t="shared" si="14"/>
        <v>18.681472015912725</v>
      </c>
      <c r="P154" s="19">
        <f t="shared" si="15"/>
        <v>5.3685268886964241</v>
      </c>
      <c r="Q154" s="19">
        <f t="shared" si="16"/>
        <v>-1.3497905602293312</v>
      </c>
      <c r="R154" s="19">
        <f t="shared" si="17"/>
        <v>0.72358308521196479</v>
      </c>
      <c r="S154" s="19">
        <f t="shared" si="18"/>
        <v>-10.014588600529592</v>
      </c>
    </row>
    <row r="155" spans="1:19" x14ac:dyDescent="0.25">
      <c r="A155" s="26">
        <f>Wellpath!E155</f>
        <v>4560</v>
      </c>
      <c r="B155" s="22">
        <v>0</v>
      </c>
      <c r="C155" s="22">
        <f>ABS(COS(Wellpath!$L155))*SIN(Wellpath!$M155)</f>
        <v>0.48296291314453427</v>
      </c>
      <c r="D155" s="22">
        <f>IF(ABS(Wellpath!$L155)&lt;VerticalInc,"SING",ABS(COS(Wellpath!$L155))*COS(Wellpath!$M155)/SIN(Wellpath!$L155))</f>
        <v>0.14942924536134228</v>
      </c>
      <c r="E155" s="20">
        <f>IF(D155="SING",0,Model!$W$30*((drdp!B155+drdp!K155)*XYM4!$B155+(drdp!E155+drdp!N155)*XYM4!$C155+(drdp!H155+drdp!Q155)*XYM4!$D155))</f>
        <v>-3.2724923474893677E-3</v>
      </c>
      <c r="F155" s="20">
        <f>IF(D155="SING",(Wellpath!K156-Wellpath!K154)/2*Model!$W$30,Model!$W$30*((drdp!C155+drdp!L155)*XYM4!$B155+(drdp!F155+drdp!O155)*XYM4!$C155+(drdp!I155+drdp!R155)*XYM4!$D155))</f>
        <v>1.3966831071704284E-2</v>
      </c>
      <c r="G155" s="20">
        <f>IF(D155="SING",0,Model!$W$30*((drdp!D155+drdp!M155)*XYM4!$B155+(drdp!G155+drdp!P155)*XYM4!$C155+(drdp!J155+drdp!S155)*XYM4!$D155))</f>
        <v>-2.1899945620256548E-2</v>
      </c>
      <c r="H155" s="18">
        <f>IF(D155="SING",0,Model!$W$30*((drdp!B155)*XYM4!$B155+(drdp!E155)*XYM4!$C155+(drdp!H155)*XYM4!$D155))</f>
        <v>-1.6362461737446838E-3</v>
      </c>
      <c r="I155" s="18">
        <f>IF(D155="SING",(Wellpath!K155-Wellpath!K154)/2*Model!$W$30,Model!$W$30*((drdp!C155)*XYM4!$B155+(drdp!F155)*XYM4!$C155+(drdp!I155)*XYM4!$D155))</f>
        <v>6.9834155358521419E-3</v>
      </c>
      <c r="J155" s="18">
        <f>IF(D155="SING",0,Model!$W$30*((drdp!D155)*XYM4!$B155+(drdp!G155)*XYM4!$C155+(drdp!J155)*XYM4!$D155))</f>
        <v>-1.0949972810128274E-2</v>
      </c>
      <c r="K155" s="21">
        <f>SUM(E$3:E154)+H155</f>
        <v>-0.31556447846843177</v>
      </c>
      <c r="L155" s="21">
        <f>SUM(F$3:F154)+I155</f>
        <v>4.3361736766440826</v>
      </c>
      <c r="M155" s="21">
        <f>SUM(G$3:G154)+J155</f>
        <v>-2.3389081218458876</v>
      </c>
      <c r="N155" s="19">
        <f t="shared" si="13"/>
        <v>9.9580940071053337E-2</v>
      </c>
      <c r="O155" s="19">
        <f t="shared" si="14"/>
        <v>18.80240215402106</v>
      </c>
      <c r="P155" s="19">
        <f t="shared" si="15"/>
        <v>5.4704912024366577</v>
      </c>
      <c r="Q155" s="19">
        <f t="shared" si="16"/>
        <v>-1.3683423848187322</v>
      </c>
      <c r="R155" s="19">
        <f t="shared" si="17"/>
        <v>0.73807632165587678</v>
      </c>
      <c r="S155" s="19">
        <f t="shared" si="18"/>
        <v>-10.141911830037188</v>
      </c>
    </row>
    <row r="156" spans="1:19" x14ac:dyDescent="0.25">
      <c r="A156" s="26">
        <f>Wellpath!E156</f>
        <v>4590</v>
      </c>
      <c r="B156" s="22">
        <v>0</v>
      </c>
      <c r="C156" s="22">
        <f>ABS(COS(Wellpath!$L156))*SIN(Wellpath!$M156)</f>
        <v>0.48296291314453427</v>
      </c>
      <c r="D156" s="22">
        <f>IF(ABS(Wellpath!$L156)&lt;VerticalInc,"SING",ABS(COS(Wellpath!$L156))*COS(Wellpath!$M156)/SIN(Wellpath!$L156))</f>
        <v>0.14942924536134228</v>
      </c>
      <c r="E156" s="20">
        <f>IF(D156="SING",0,Model!$W$30*((drdp!B156+drdp!K156)*XYM4!$B156+(drdp!E156+drdp!N156)*XYM4!$C156+(drdp!H156+drdp!Q156)*XYM4!$D156))</f>
        <v>-3.2724923474893677E-3</v>
      </c>
      <c r="F156" s="20">
        <f>IF(D156="SING",(Wellpath!K157-Wellpath!K155)/2*Model!$W$30,Model!$W$30*((drdp!C156+drdp!L156)*XYM4!$B156+(drdp!F156+drdp!O156)*XYM4!$C156+(drdp!I156+drdp!R156)*XYM4!$D156))</f>
        <v>1.3966831071704284E-2</v>
      </c>
      <c r="G156" s="20">
        <f>IF(D156="SING",0,Model!$W$30*((drdp!D156+drdp!M156)*XYM4!$B156+(drdp!G156+drdp!P156)*XYM4!$C156+(drdp!J156+drdp!S156)*XYM4!$D156))</f>
        <v>-2.1899945620256548E-2</v>
      </c>
      <c r="H156" s="18">
        <f>IF(D156="SING",0,Model!$W$30*((drdp!B156)*XYM4!$B156+(drdp!E156)*XYM4!$C156+(drdp!H156)*XYM4!$D156))</f>
        <v>-1.6362461737446838E-3</v>
      </c>
      <c r="I156" s="18">
        <f>IF(D156="SING",(Wellpath!K156-Wellpath!K155)/2*Model!$W$30,Model!$W$30*((drdp!C156)*XYM4!$B156+(drdp!F156)*XYM4!$C156+(drdp!I156)*XYM4!$D156))</f>
        <v>6.9834155358521419E-3</v>
      </c>
      <c r="J156" s="18">
        <f>IF(D156="SING",0,Model!$W$30*((drdp!D156)*XYM4!$B156+(drdp!G156)*XYM4!$C156+(drdp!J156)*XYM4!$D156))</f>
        <v>-1.0949972810128274E-2</v>
      </c>
      <c r="K156" s="21">
        <f>SUM(E$3:E155)+H156</f>
        <v>-0.31883697081592116</v>
      </c>
      <c r="L156" s="21">
        <f>SUM(F$3:F155)+I156</f>
        <v>4.3501405077157873</v>
      </c>
      <c r="M156" s="21">
        <f>SUM(G$3:G155)+J156</f>
        <v>-2.3608080674661442</v>
      </c>
      <c r="N156" s="19">
        <f t="shared" si="13"/>
        <v>0.10165701395907256</v>
      </c>
      <c r="O156" s="19">
        <f t="shared" si="14"/>
        <v>18.923722436869767</v>
      </c>
      <c r="P156" s="19">
        <f t="shared" si="15"/>
        <v>5.573414731413231</v>
      </c>
      <c r="Q156" s="19">
        <f t="shared" si="16"/>
        <v>-1.3869856221037349</v>
      </c>
      <c r="R156" s="19">
        <f t="shared" si="17"/>
        <v>0.75271289290869425</v>
      </c>
      <c r="S156" s="19">
        <f t="shared" si="18"/>
        <v>-10.269846805226699</v>
      </c>
    </row>
    <row r="157" spans="1:19" x14ac:dyDescent="0.25">
      <c r="A157" s="26">
        <f>Wellpath!E157</f>
        <v>4620</v>
      </c>
      <c r="B157" s="22">
        <v>0</v>
      </c>
      <c r="C157" s="22">
        <f>ABS(COS(Wellpath!$L157))*SIN(Wellpath!$M157)</f>
        <v>0.48296291314453427</v>
      </c>
      <c r="D157" s="22">
        <f>IF(ABS(Wellpath!$L157)&lt;VerticalInc,"SING",ABS(COS(Wellpath!$L157))*COS(Wellpath!$M157)/SIN(Wellpath!$L157))</f>
        <v>0.14942924536134228</v>
      </c>
      <c r="E157" s="20">
        <f>IF(D157="SING",0,Model!$W$30*((drdp!B157+drdp!K157)*XYM4!$B157+(drdp!E157+drdp!N157)*XYM4!$C157+(drdp!H157+drdp!Q157)*XYM4!$D157))</f>
        <v>-3.2724923474893677E-3</v>
      </c>
      <c r="F157" s="20">
        <f>IF(D157="SING",(Wellpath!K158-Wellpath!K156)/2*Model!$W$30,Model!$W$30*((drdp!C157+drdp!L157)*XYM4!$B157+(drdp!F157+drdp!O157)*XYM4!$C157+(drdp!I157+drdp!R157)*XYM4!$D157))</f>
        <v>1.3966831071704284E-2</v>
      </c>
      <c r="G157" s="20">
        <f>IF(D157="SING",0,Model!$W$30*((drdp!D157+drdp!M157)*XYM4!$B157+(drdp!G157+drdp!P157)*XYM4!$C157+(drdp!J157+drdp!S157)*XYM4!$D157))</f>
        <v>-2.1899945620256548E-2</v>
      </c>
      <c r="H157" s="18">
        <f>IF(D157="SING",0,Model!$W$30*((drdp!B157)*XYM4!$B157+(drdp!E157)*XYM4!$C157+(drdp!H157)*XYM4!$D157))</f>
        <v>-1.6362461737446838E-3</v>
      </c>
      <c r="I157" s="18">
        <f>IF(D157="SING",(Wellpath!K157-Wellpath!K156)/2*Model!$W$30,Model!$W$30*((drdp!C157)*XYM4!$B157+(drdp!F157)*XYM4!$C157+(drdp!I157)*XYM4!$D157))</f>
        <v>6.9834155358521419E-3</v>
      </c>
      <c r="J157" s="18">
        <f>IF(D157="SING",0,Model!$W$30*((drdp!D157)*XYM4!$B157+(drdp!G157)*XYM4!$C157+(drdp!J157)*XYM4!$D157))</f>
        <v>-1.0949972810128274E-2</v>
      </c>
      <c r="K157" s="21">
        <f>SUM(E$3:E156)+H157</f>
        <v>-0.32210946316341055</v>
      </c>
      <c r="L157" s="21">
        <f>SUM(F$3:F156)+I157</f>
        <v>4.364107338787492</v>
      </c>
      <c r="M157" s="21">
        <f>SUM(G$3:G156)+J157</f>
        <v>-2.3827080130864009</v>
      </c>
      <c r="N157" s="19">
        <f t="shared" si="13"/>
        <v>0.10375450625942054</v>
      </c>
      <c r="O157" s="19">
        <f t="shared" si="14"/>
        <v>19.045432864458846</v>
      </c>
      <c r="P157" s="19">
        <f t="shared" si="15"/>
        <v>5.6772974756261441</v>
      </c>
      <c r="Q157" s="19">
        <f t="shared" si="16"/>
        <v>-1.4057202720843394</v>
      </c>
      <c r="R157" s="19">
        <f t="shared" si="17"/>
        <v>0.76749279897041722</v>
      </c>
      <c r="S157" s="19">
        <f t="shared" si="18"/>
        <v>-10.398393526098126</v>
      </c>
    </row>
    <row r="158" spans="1:19" x14ac:dyDescent="0.25">
      <c r="A158" s="26">
        <f>Wellpath!E158</f>
        <v>4650</v>
      </c>
      <c r="B158" s="22">
        <v>0</v>
      </c>
      <c r="C158" s="22">
        <f>ABS(COS(Wellpath!$L158))*SIN(Wellpath!$M158)</f>
        <v>0.48296291314453427</v>
      </c>
      <c r="D158" s="22">
        <f>IF(ABS(Wellpath!$L158)&lt;VerticalInc,"SING",ABS(COS(Wellpath!$L158))*COS(Wellpath!$M158)/SIN(Wellpath!$L158))</f>
        <v>0.14942924536134228</v>
      </c>
      <c r="E158" s="20">
        <f>IF(D158="SING",0,Model!$W$30*((drdp!B158+drdp!K158)*XYM4!$B158+(drdp!E158+drdp!N158)*XYM4!$C158+(drdp!H158+drdp!Q158)*XYM4!$D158))</f>
        <v>-3.2724923474893677E-3</v>
      </c>
      <c r="F158" s="20">
        <f>IF(D158="SING",(Wellpath!K159-Wellpath!K157)/2*Model!$W$30,Model!$W$30*((drdp!C158+drdp!L158)*XYM4!$B158+(drdp!F158+drdp!O158)*XYM4!$C158+(drdp!I158+drdp!R158)*XYM4!$D158))</f>
        <v>1.3966831071704284E-2</v>
      </c>
      <c r="G158" s="20">
        <f>IF(D158="SING",0,Model!$W$30*((drdp!D158+drdp!M158)*XYM4!$B158+(drdp!G158+drdp!P158)*XYM4!$C158+(drdp!J158+drdp!S158)*XYM4!$D158))</f>
        <v>-2.1899945620256548E-2</v>
      </c>
      <c r="H158" s="18">
        <f>IF(D158="SING",0,Model!$W$30*((drdp!B158)*XYM4!$B158+(drdp!E158)*XYM4!$C158+(drdp!H158)*XYM4!$D158))</f>
        <v>-1.6362461737446838E-3</v>
      </c>
      <c r="I158" s="18">
        <f>IF(D158="SING",(Wellpath!K158-Wellpath!K157)/2*Model!$W$30,Model!$W$30*((drdp!C158)*XYM4!$B158+(drdp!F158)*XYM4!$C158+(drdp!I158)*XYM4!$D158))</f>
        <v>6.9834155358521419E-3</v>
      </c>
      <c r="J158" s="18">
        <f>IF(D158="SING",0,Model!$W$30*((drdp!D158)*XYM4!$B158+(drdp!G158)*XYM4!$C158+(drdp!J158)*XYM4!$D158))</f>
        <v>-1.0949972810128274E-2</v>
      </c>
      <c r="K158" s="21">
        <f>SUM(E$3:E157)+H158</f>
        <v>-0.32538195551089993</v>
      </c>
      <c r="L158" s="21">
        <f>SUM(F$3:F157)+I158</f>
        <v>4.3780741698591967</v>
      </c>
      <c r="M158" s="21">
        <f>SUM(G$3:G157)+J158</f>
        <v>-2.4046079587066576</v>
      </c>
      <c r="N158" s="19">
        <f t="shared" si="13"/>
        <v>0.10587341697209726</v>
      </c>
      <c r="O158" s="19">
        <f t="shared" si="14"/>
        <v>19.167533436788293</v>
      </c>
      <c r="P158" s="19">
        <f t="shared" si="15"/>
        <v>5.7821394350753987</v>
      </c>
      <c r="Q158" s="19">
        <f t="shared" si="16"/>
        <v>-1.4245463347605454</v>
      </c>
      <c r="R158" s="19">
        <f t="shared" si="17"/>
        <v>0.78241603984104557</v>
      </c>
      <c r="S158" s="19">
        <f t="shared" si="18"/>
        <v>-10.527551992651468</v>
      </c>
    </row>
    <row r="159" spans="1:19" x14ac:dyDescent="0.25">
      <c r="A159" s="26">
        <f>Wellpath!E159</f>
        <v>4680</v>
      </c>
      <c r="B159" s="22">
        <v>0</v>
      </c>
      <c r="C159" s="22">
        <f>ABS(COS(Wellpath!$L159))*SIN(Wellpath!$M159)</f>
        <v>0.48296291314453427</v>
      </c>
      <c r="D159" s="22">
        <f>IF(ABS(Wellpath!$L159)&lt;VerticalInc,"SING",ABS(COS(Wellpath!$L159))*COS(Wellpath!$M159)/SIN(Wellpath!$L159))</f>
        <v>0.14942924536134228</v>
      </c>
      <c r="E159" s="20">
        <f>IF(D159="SING",0,Model!$W$30*((drdp!B159+drdp!K159)*XYM4!$B159+(drdp!E159+drdp!N159)*XYM4!$C159+(drdp!H159+drdp!Q159)*XYM4!$D159))</f>
        <v>-3.2724923474893677E-3</v>
      </c>
      <c r="F159" s="20">
        <f>IF(D159="SING",(Wellpath!K160-Wellpath!K158)/2*Model!$W$30,Model!$W$30*((drdp!C159+drdp!L159)*XYM4!$B159+(drdp!F159+drdp!O159)*XYM4!$C159+(drdp!I159+drdp!R159)*XYM4!$D159))</f>
        <v>1.3966831071704284E-2</v>
      </c>
      <c r="G159" s="20">
        <f>IF(D159="SING",0,Model!$W$30*((drdp!D159+drdp!M159)*XYM4!$B159+(drdp!G159+drdp!P159)*XYM4!$C159+(drdp!J159+drdp!S159)*XYM4!$D159))</f>
        <v>-2.1899945620256548E-2</v>
      </c>
      <c r="H159" s="18">
        <f>IF(D159="SING",0,Model!$W$30*((drdp!B159)*XYM4!$B159+(drdp!E159)*XYM4!$C159+(drdp!H159)*XYM4!$D159))</f>
        <v>-1.6362461737446838E-3</v>
      </c>
      <c r="I159" s="18">
        <f>IF(D159="SING",(Wellpath!K159-Wellpath!K158)/2*Model!$W$30,Model!$W$30*((drdp!C159)*XYM4!$B159+(drdp!F159)*XYM4!$C159+(drdp!I159)*XYM4!$D159))</f>
        <v>6.9834155358521419E-3</v>
      </c>
      <c r="J159" s="18">
        <f>IF(D159="SING",0,Model!$W$30*((drdp!D159)*XYM4!$B159+(drdp!G159)*XYM4!$C159+(drdp!J159)*XYM4!$D159))</f>
        <v>-1.0949972810128274E-2</v>
      </c>
      <c r="K159" s="21">
        <f>SUM(E$3:E158)+H159</f>
        <v>-0.32865444785838932</v>
      </c>
      <c r="L159" s="21">
        <f>SUM(F$3:F158)+I159</f>
        <v>4.3920410009309014</v>
      </c>
      <c r="M159" s="21">
        <f>SUM(G$3:G158)+J159</f>
        <v>-2.4265079043269142</v>
      </c>
      <c r="N159" s="19">
        <f t="shared" si="13"/>
        <v>0.10801374609710275</v>
      </c>
      <c r="O159" s="19">
        <f t="shared" si="14"/>
        <v>19.290024153858116</v>
      </c>
      <c r="P159" s="19">
        <f t="shared" si="15"/>
        <v>5.8879406097609932</v>
      </c>
      <c r="Q159" s="19">
        <f t="shared" si="16"/>
        <v>-1.4434638101323529</v>
      </c>
      <c r="R159" s="19">
        <f t="shared" si="17"/>
        <v>0.79748261552057942</v>
      </c>
      <c r="S159" s="19">
        <f t="shared" si="18"/>
        <v>-10.657322204886725</v>
      </c>
    </row>
    <row r="160" spans="1:19" x14ac:dyDescent="0.25">
      <c r="A160" s="26">
        <f>Wellpath!E160</f>
        <v>4710</v>
      </c>
      <c r="B160" s="22">
        <v>0</v>
      </c>
      <c r="C160" s="22">
        <f>ABS(COS(Wellpath!$L160))*SIN(Wellpath!$M160)</f>
        <v>0.48296291314453427</v>
      </c>
      <c r="D160" s="22">
        <f>IF(ABS(Wellpath!$L160)&lt;VerticalInc,"SING",ABS(COS(Wellpath!$L160))*COS(Wellpath!$M160)/SIN(Wellpath!$L160))</f>
        <v>0.14942924536134228</v>
      </c>
      <c r="E160" s="20">
        <f>IF(D160="SING",0,Model!$W$30*((drdp!B160+drdp!K160)*XYM4!$B160+(drdp!E160+drdp!N160)*XYM4!$C160+(drdp!H160+drdp!Q160)*XYM4!$D160))</f>
        <v>-3.2724923474893677E-3</v>
      </c>
      <c r="F160" s="20">
        <f>IF(D160="SING",(Wellpath!K161-Wellpath!K159)/2*Model!$W$30,Model!$W$30*((drdp!C160+drdp!L160)*XYM4!$B160+(drdp!F160+drdp!O160)*XYM4!$C160+(drdp!I160+drdp!R160)*XYM4!$D160))</f>
        <v>1.3966831071704284E-2</v>
      </c>
      <c r="G160" s="20">
        <f>IF(D160="SING",0,Model!$W$30*((drdp!D160+drdp!M160)*XYM4!$B160+(drdp!G160+drdp!P160)*XYM4!$C160+(drdp!J160+drdp!S160)*XYM4!$D160))</f>
        <v>-2.1899945620256548E-2</v>
      </c>
      <c r="H160" s="18">
        <f>IF(D160="SING",0,Model!$W$30*((drdp!B160)*XYM4!$B160+(drdp!E160)*XYM4!$C160+(drdp!H160)*XYM4!$D160))</f>
        <v>-1.6362461737446838E-3</v>
      </c>
      <c r="I160" s="18">
        <f>IF(D160="SING",(Wellpath!K160-Wellpath!K159)/2*Model!$W$30,Model!$W$30*((drdp!C160)*XYM4!$B160+(drdp!F160)*XYM4!$C160+(drdp!I160)*XYM4!$D160))</f>
        <v>6.9834155358521419E-3</v>
      </c>
      <c r="J160" s="18">
        <f>IF(D160="SING",0,Model!$W$30*((drdp!D160)*XYM4!$B160+(drdp!G160)*XYM4!$C160+(drdp!J160)*XYM4!$D160))</f>
        <v>-1.0949972810128274E-2</v>
      </c>
      <c r="K160" s="21">
        <f>SUM(E$3:E159)+H160</f>
        <v>-0.33192694020587871</v>
      </c>
      <c r="L160" s="21">
        <f>SUM(F$3:F159)+I160</f>
        <v>4.4060078320026062</v>
      </c>
      <c r="M160" s="21">
        <f>SUM(G$3:G159)+J160</f>
        <v>-2.4484078499471709</v>
      </c>
      <c r="N160" s="19">
        <f t="shared" si="13"/>
        <v>0.11017549363443697</v>
      </c>
      <c r="O160" s="19">
        <f t="shared" si="14"/>
        <v>19.412905015668304</v>
      </c>
      <c r="P160" s="19">
        <f t="shared" si="15"/>
        <v>5.9947009996829284</v>
      </c>
      <c r="Q160" s="19">
        <f t="shared" si="16"/>
        <v>-1.4624726981997622</v>
      </c>
      <c r="R160" s="19">
        <f t="shared" si="17"/>
        <v>0.81269252600901865</v>
      </c>
      <c r="S160" s="19">
        <f t="shared" si="18"/>
        <v>-10.787704162803896</v>
      </c>
    </row>
    <row r="161" spans="1:19" x14ac:dyDescent="0.25">
      <c r="A161" s="26">
        <f>Wellpath!E161</f>
        <v>4740</v>
      </c>
      <c r="B161" s="22">
        <v>0</v>
      </c>
      <c r="C161" s="22">
        <f>ABS(COS(Wellpath!$L161))*SIN(Wellpath!$M161)</f>
        <v>0.48296291314453427</v>
      </c>
      <c r="D161" s="22">
        <f>IF(ABS(Wellpath!$L161)&lt;VerticalInc,"SING",ABS(COS(Wellpath!$L161))*COS(Wellpath!$M161)/SIN(Wellpath!$L161))</f>
        <v>0.14942924536134228</v>
      </c>
      <c r="E161" s="20">
        <f>IF(D161="SING",0,Model!$W$30*((drdp!B161+drdp!K161)*XYM4!$B161+(drdp!E161+drdp!N161)*XYM4!$C161+(drdp!H161+drdp!Q161)*XYM4!$D161))</f>
        <v>-3.2724923474893677E-3</v>
      </c>
      <c r="F161" s="20">
        <f>IF(D161="SING",(Wellpath!K162-Wellpath!K160)/2*Model!$W$30,Model!$W$30*((drdp!C161+drdp!L161)*XYM4!$B161+(drdp!F161+drdp!O161)*XYM4!$C161+(drdp!I161+drdp!R161)*XYM4!$D161))</f>
        <v>1.3966831071704284E-2</v>
      </c>
      <c r="G161" s="20">
        <f>IF(D161="SING",0,Model!$W$30*((drdp!D161+drdp!M161)*XYM4!$B161+(drdp!G161+drdp!P161)*XYM4!$C161+(drdp!J161+drdp!S161)*XYM4!$D161))</f>
        <v>-2.1899945620256548E-2</v>
      </c>
      <c r="H161" s="18">
        <f>IF(D161="SING",0,Model!$W$30*((drdp!B161)*XYM4!$B161+(drdp!E161)*XYM4!$C161+(drdp!H161)*XYM4!$D161))</f>
        <v>-1.6362461737446838E-3</v>
      </c>
      <c r="I161" s="18">
        <f>IF(D161="SING",(Wellpath!K161-Wellpath!K160)/2*Model!$W$30,Model!$W$30*((drdp!C161)*XYM4!$B161+(drdp!F161)*XYM4!$C161+(drdp!I161)*XYM4!$D161))</f>
        <v>6.9834155358521419E-3</v>
      </c>
      <c r="J161" s="18">
        <f>IF(D161="SING",0,Model!$W$30*((drdp!D161)*XYM4!$B161+(drdp!G161)*XYM4!$C161+(drdp!J161)*XYM4!$D161))</f>
        <v>-1.0949972810128274E-2</v>
      </c>
      <c r="K161" s="21">
        <f>SUM(E$3:E160)+H161</f>
        <v>-0.33519943255336809</v>
      </c>
      <c r="L161" s="21">
        <f>SUM(F$3:F160)+I161</f>
        <v>4.4199746630743109</v>
      </c>
      <c r="M161" s="21">
        <f>SUM(G$3:G160)+J161</f>
        <v>-2.4703077955674275</v>
      </c>
      <c r="N161" s="19">
        <f t="shared" si="13"/>
        <v>0.11235865958409996</v>
      </c>
      <c r="O161" s="19">
        <f t="shared" si="14"/>
        <v>19.536176022218868</v>
      </c>
      <c r="P161" s="19">
        <f t="shared" si="15"/>
        <v>6.1024206048412033</v>
      </c>
      <c r="Q161" s="19">
        <f t="shared" si="16"/>
        <v>-1.4815729989627733</v>
      </c>
      <c r="R161" s="19">
        <f t="shared" si="17"/>
        <v>0.82804577130636337</v>
      </c>
      <c r="S161" s="19">
        <f t="shared" si="18"/>
        <v>-10.918697866402985</v>
      </c>
    </row>
    <row r="162" spans="1:19" x14ac:dyDescent="0.25">
      <c r="A162" s="26">
        <f>Wellpath!E162</f>
        <v>4770</v>
      </c>
      <c r="B162" s="22">
        <v>0</v>
      </c>
      <c r="C162" s="22">
        <f>ABS(COS(Wellpath!$L162))*SIN(Wellpath!$M162)</f>
        <v>0.48296291314453427</v>
      </c>
      <c r="D162" s="22">
        <f>IF(ABS(Wellpath!$L162)&lt;VerticalInc,"SING",ABS(COS(Wellpath!$L162))*COS(Wellpath!$M162)/SIN(Wellpath!$L162))</f>
        <v>0.14942924536134228</v>
      </c>
      <c r="E162" s="20">
        <f>IF(D162="SING",0,Model!$W$30*((drdp!B162+drdp!K162)*XYM4!$B162+(drdp!E162+drdp!N162)*XYM4!$C162+(drdp!H162+drdp!Q162)*XYM4!$D162))</f>
        <v>-3.2724923474893677E-3</v>
      </c>
      <c r="F162" s="20">
        <f>IF(D162="SING",(Wellpath!K163-Wellpath!K161)/2*Model!$W$30,Model!$W$30*((drdp!C162+drdp!L162)*XYM4!$B162+(drdp!F162+drdp!O162)*XYM4!$C162+(drdp!I162+drdp!R162)*XYM4!$D162))</f>
        <v>1.3966831071704284E-2</v>
      </c>
      <c r="G162" s="20">
        <f>IF(D162="SING",0,Model!$W$30*((drdp!D162+drdp!M162)*XYM4!$B162+(drdp!G162+drdp!P162)*XYM4!$C162+(drdp!J162+drdp!S162)*XYM4!$D162))</f>
        <v>-2.1899945620256548E-2</v>
      </c>
      <c r="H162" s="18">
        <f>IF(D162="SING",0,Model!$W$30*((drdp!B162)*XYM4!$B162+(drdp!E162)*XYM4!$C162+(drdp!H162)*XYM4!$D162))</f>
        <v>-1.6362461737446838E-3</v>
      </c>
      <c r="I162" s="18">
        <f>IF(D162="SING",(Wellpath!K162-Wellpath!K161)/2*Model!$W$30,Model!$W$30*((drdp!C162)*XYM4!$B162+(drdp!F162)*XYM4!$C162+(drdp!I162)*XYM4!$D162))</f>
        <v>6.9834155358521419E-3</v>
      </c>
      <c r="J162" s="18">
        <f>IF(D162="SING",0,Model!$W$30*((drdp!D162)*XYM4!$B162+(drdp!G162)*XYM4!$C162+(drdp!J162)*XYM4!$D162))</f>
        <v>-1.0949972810128274E-2</v>
      </c>
      <c r="K162" s="21">
        <f>SUM(E$3:E161)+H162</f>
        <v>-0.33847192490085748</v>
      </c>
      <c r="L162" s="21">
        <f>SUM(F$3:F161)+I162</f>
        <v>4.4339414941460156</v>
      </c>
      <c r="M162" s="21">
        <f>SUM(G$3:G161)+J162</f>
        <v>-2.4922077411876842</v>
      </c>
      <c r="N162" s="19">
        <f t="shared" si="13"/>
        <v>0.1145632439460917</v>
      </c>
      <c r="O162" s="19">
        <f t="shared" si="14"/>
        <v>19.6598371735098</v>
      </c>
      <c r="P162" s="19">
        <f t="shared" si="15"/>
        <v>6.2110994252358189</v>
      </c>
      <c r="Q162" s="19">
        <f t="shared" si="16"/>
        <v>-1.5007647124213861</v>
      </c>
      <c r="R162" s="19">
        <f t="shared" si="17"/>
        <v>0.84354235141261347</v>
      </c>
      <c r="S162" s="19">
        <f t="shared" si="18"/>
        <v>-11.050303315683987</v>
      </c>
    </row>
    <row r="163" spans="1:19" x14ac:dyDescent="0.25">
      <c r="A163" s="26">
        <f>Wellpath!E163</f>
        <v>4800</v>
      </c>
      <c r="B163" s="22">
        <v>0</v>
      </c>
      <c r="C163" s="22">
        <f>ABS(COS(Wellpath!$L163))*SIN(Wellpath!$M163)</f>
        <v>0.48296291314453427</v>
      </c>
      <c r="D163" s="22">
        <f>IF(ABS(Wellpath!$L163)&lt;VerticalInc,"SING",ABS(COS(Wellpath!$L163))*COS(Wellpath!$M163)/SIN(Wellpath!$L163))</f>
        <v>0.14942924536134228</v>
      </c>
      <c r="E163" s="20">
        <f>IF(D163="SING",0,Model!$W$30*((drdp!B163+drdp!K163)*XYM4!$B163+(drdp!E163+drdp!N163)*XYM4!$C163+(drdp!H163+drdp!Q163)*XYM4!$D163))</f>
        <v>-3.2724923474893677E-3</v>
      </c>
      <c r="F163" s="20">
        <f>IF(D163="SING",(Wellpath!K164-Wellpath!K162)/2*Model!$W$30,Model!$W$30*((drdp!C163+drdp!L163)*XYM4!$B163+(drdp!F163+drdp!O163)*XYM4!$C163+(drdp!I163+drdp!R163)*XYM4!$D163))</f>
        <v>1.3966831071704284E-2</v>
      </c>
      <c r="G163" s="20">
        <f>IF(D163="SING",0,Model!$W$30*((drdp!D163+drdp!M163)*XYM4!$B163+(drdp!G163+drdp!P163)*XYM4!$C163+(drdp!J163+drdp!S163)*XYM4!$D163))</f>
        <v>-2.1899945620256548E-2</v>
      </c>
      <c r="H163" s="18">
        <f>IF(D163="SING",0,Model!$W$30*((drdp!B163)*XYM4!$B163+(drdp!E163)*XYM4!$C163+(drdp!H163)*XYM4!$D163))</f>
        <v>-1.6362461737446838E-3</v>
      </c>
      <c r="I163" s="18">
        <f>IF(D163="SING",(Wellpath!K163-Wellpath!K162)/2*Model!$W$30,Model!$W$30*((drdp!C163)*XYM4!$B163+(drdp!F163)*XYM4!$C163+(drdp!I163)*XYM4!$D163))</f>
        <v>6.9834155358521419E-3</v>
      </c>
      <c r="J163" s="18">
        <f>IF(D163="SING",0,Model!$W$30*((drdp!D163)*XYM4!$B163+(drdp!G163)*XYM4!$C163+(drdp!J163)*XYM4!$D163))</f>
        <v>-1.0949972810128274E-2</v>
      </c>
      <c r="K163" s="21">
        <f>SUM(E$3:E162)+H163</f>
        <v>-0.34174441724834687</v>
      </c>
      <c r="L163" s="21">
        <f>SUM(F$3:F162)+I163</f>
        <v>4.4479083252177203</v>
      </c>
      <c r="M163" s="21">
        <f>SUM(G$3:G162)+J163</f>
        <v>-2.5141076868079408</v>
      </c>
      <c r="N163" s="19">
        <f t="shared" si="13"/>
        <v>0.1167892467204122</v>
      </c>
      <c r="O163" s="19">
        <f t="shared" si="14"/>
        <v>19.783888469541104</v>
      </c>
      <c r="P163" s="19">
        <f t="shared" si="15"/>
        <v>6.3207374608667752</v>
      </c>
      <c r="Q163" s="19">
        <f t="shared" si="16"/>
        <v>-1.5200478385756002</v>
      </c>
      <c r="R163" s="19">
        <f t="shared" si="17"/>
        <v>0.85918226632776906</v>
      </c>
      <c r="S163" s="19">
        <f t="shared" si="18"/>
        <v>-11.182520510646905</v>
      </c>
    </row>
    <row r="164" spans="1:19" x14ac:dyDescent="0.25">
      <c r="A164" s="26">
        <f>Wellpath!E164</f>
        <v>4830</v>
      </c>
      <c r="B164" s="22">
        <v>0</v>
      </c>
      <c r="C164" s="22">
        <f>ABS(COS(Wellpath!$L164))*SIN(Wellpath!$M164)</f>
        <v>0.48296291314453427</v>
      </c>
      <c r="D164" s="22">
        <f>IF(ABS(Wellpath!$L164)&lt;VerticalInc,"SING",ABS(COS(Wellpath!$L164))*COS(Wellpath!$M164)/SIN(Wellpath!$L164))</f>
        <v>0.14942924536134228</v>
      </c>
      <c r="E164" s="20">
        <f>IF(D164="SING",0,Model!$W$30*((drdp!B164+drdp!K164)*XYM4!$B164+(drdp!E164+drdp!N164)*XYM4!$C164+(drdp!H164+drdp!Q164)*XYM4!$D164))</f>
        <v>-3.2724923474893677E-3</v>
      </c>
      <c r="F164" s="20">
        <f>IF(D164="SING",(Wellpath!K165-Wellpath!K163)/2*Model!$W$30,Model!$W$30*((drdp!C164+drdp!L164)*XYM4!$B164+(drdp!F164+drdp!O164)*XYM4!$C164+(drdp!I164+drdp!R164)*XYM4!$D164))</f>
        <v>1.3966831071704284E-2</v>
      </c>
      <c r="G164" s="20">
        <f>IF(D164="SING",0,Model!$W$30*((drdp!D164+drdp!M164)*XYM4!$B164+(drdp!G164+drdp!P164)*XYM4!$C164+(drdp!J164+drdp!S164)*XYM4!$D164))</f>
        <v>-2.1899945620256548E-2</v>
      </c>
      <c r="H164" s="18">
        <f>IF(D164="SING",0,Model!$W$30*((drdp!B164)*XYM4!$B164+(drdp!E164)*XYM4!$C164+(drdp!H164)*XYM4!$D164))</f>
        <v>-1.6362461737446838E-3</v>
      </c>
      <c r="I164" s="18">
        <f>IF(D164="SING",(Wellpath!K164-Wellpath!K163)/2*Model!$W$30,Model!$W$30*((drdp!C164)*XYM4!$B164+(drdp!F164)*XYM4!$C164+(drdp!I164)*XYM4!$D164))</f>
        <v>6.9834155358521419E-3</v>
      </c>
      <c r="J164" s="18">
        <f>IF(D164="SING",0,Model!$W$30*((drdp!D164)*XYM4!$B164+(drdp!G164)*XYM4!$C164+(drdp!J164)*XYM4!$D164))</f>
        <v>-1.0949972810128274E-2</v>
      </c>
      <c r="K164" s="21">
        <f>SUM(E$3:E163)+H164</f>
        <v>-0.34501690959583625</v>
      </c>
      <c r="L164" s="21">
        <f>SUM(F$3:F163)+I164</f>
        <v>4.461875156289425</v>
      </c>
      <c r="M164" s="21">
        <f>SUM(G$3:G163)+J164</f>
        <v>-2.5360076324281975</v>
      </c>
      <c r="N164" s="19">
        <f t="shared" si="13"/>
        <v>0.11903666790706144</v>
      </c>
      <c r="O164" s="19">
        <f t="shared" si="14"/>
        <v>19.90832991031278</v>
      </c>
      <c r="P164" s="19">
        <f t="shared" si="15"/>
        <v>6.4313347117340713</v>
      </c>
      <c r="Q164" s="19">
        <f t="shared" si="16"/>
        <v>-1.5394223774254163</v>
      </c>
      <c r="R164" s="19">
        <f t="shared" si="17"/>
        <v>0.87496551605183015</v>
      </c>
      <c r="S164" s="19">
        <f t="shared" si="18"/>
        <v>-11.315349451291738</v>
      </c>
    </row>
    <row r="165" spans="1:19" x14ac:dyDescent="0.25">
      <c r="A165" s="26">
        <f>Wellpath!E165</f>
        <v>4860</v>
      </c>
      <c r="B165" s="22">
        <v>0</v>
      </c>
      <c r="C165" s="22">
        <f>ABS(COS(Wellpath!$L165))*SIN(Wellpath!$M165)</f>
        <v>0.48296291314453427</v>
      </c>
      <c r="D165" s="22">
        <f>IF(ABS(Wellpath!$L165)&lt;VerticalInc,"SING",ABS(COS(Wellpath!$L165))*COS(Wellpath!$M165)/SIN(Wellpath!$L165))</f>
        <v>0.14942924536134228</v>
      </c>
      <c r="E165" s="20">
        <f>IF(D165="SING",0,Model!$W$30*((drdp!B165+drdp!K165)*XYM4!$B165+(drdp!E165+drdp!N165)*XYM4!$C165+(drdp!H165+drdp!Q165)*XYM4!$D165))</f>
        <v>-3.2724923474893677E-3</v>
      </c>
      <c r="F165" s="20">
        <f>IF(D165="SING",(Wellpath!K166-Wellpath!K164)/2*Model!$W$30,Model!$W$30*((drdp!C165+drdp!L165)*XYM4!$B165+(drdp!F165+drdp!O165)*XYM4!$C165+(drdp!I165+drdp!R165)*XYM4!$D165))</f>
        <v>1.3966831071704284E-2</v>
      </c>
      <c r="G165" s="20">
        <f>IF(D165="SING",0,Model!$W$30*((drdp!D165+drdp!M165)*XYM4!$B165+(drdp!G165+drdp!P165)*XYM4!$C165+(drdp!J165+drdp!S165)*XYM4!$D165))</f>
        <v>-2.1899945620256548E-2</v>
      </c>
      <c r="H165" s="18">
        <f>IF(D165="SING",0,Model!$W$30*((drdp!B165)*XYM4!$B165+(drdp!E165)*XYM4!$C165+(drdp!H165)*XYM4!$D165))</f>
        <v>-1.6362461737446838E-3</v>
      </c>
      <c r="I165" s="18">
        <f>IF(D165="SING",(Wellpath!K165-Wellpath!K164)/2*Model!$W$30,Model!$W$30*((drdp!C165)*XYM4!$B165+(drdp!F165)*XYM4!$C165+(drdp!I165)*XYM4!$D165))</f>
        <v>6.9834155358521419E-3</v>
      </c>
      <c r="J165" s="18">
        <f>IF(D165="SING",0,Model!$W$30*((drdp!D165)*XYM4!$B165+(drdp!G165)*XYM4!$C165+(drdp!J165)*XYM4!$D165))</f>
        <v>-1.0949972810128274E-2</v>
      </c>
      <c r="K165" s="21">
        <f>SUM(E$3:E164)+H165</f>
        <v>-0.34828940194332564</v>
      </c>
      <c r="L165" s="21">
        <f>SUM(F$3:F164)+I165</f>
        <v>4.4758419873611297</v>
      </c>
      <c r="M165" s="21">
        <f>SUM(G$3:G164)+J165</f>
        <v>-2.5579075780484541</v>
      </c>
      <c r="N165" s="19">
        <f t="shared" si="13"/>
        <v>0.12130550750603944</v>
      </c>
      <c r="O165" s="19">
        <f t="shared" si="14"/>
        <v>20.033161495824828</v>
      </c>
      <c r="P165" s="19">
        <f t="shared" si="15"/>
        <v>6.5428911778377081</v>
      </c>
      <c r="Q165" s="19">
        <f t="shared" si="16"/>
        <v>-1.558888328970834</v>
      </c>
      <c r="R165" s="19">
        <f t="shared" si="17"/>
        <v>0.89089210058479662</v>
      </c>
      <c r="S165" s="19">
        <f t="shared" si="18"/>
        <v>-11.448790137618486</v>
      </c>
    </row>
    <row r="166" spans="1:19" x14ac:dyDescent="0.25">
      <c r="A166" s="26">
        <f>Wellpath!E166</f>
        <v>4890</v>
      </c>
      <c r="B166" s="22">
        <v>0</v>
      </c>
      <c r="C166" s="22">
        <f>ABS(COS(Wellpath!$L166))*SIN(Wellpath!$M166)</f>
        <v>0.48296291314453427</v>
      </c>
      <c r="D166" s="22">
        <f>IF(ABS(Wellpath!$L166)&lt;VerticalInc,"SING",ABS(COS(Wellpath!$L166))*COS(Wellpath!$M166)/SIN(Wellpath!$L166))</f>
        <v>0.14942924536134228</v>
      </c>
      <c r="E166" s="20">
        <f>IF(D166="SING",0,Model!$W$30*((drdp!B166+drdp!K166)*XYM4!$B166+(drdp!E166+drdp!N166)*XYM4!$C166+(drdp!H166+drdp!Q166)*XYM4!$D166))</f>
        <v>-3.2724923474893677E-3</v>
      </c>
      <c r="F166" s="20">
        <f>IF(D166="SING",(Wellpath!K167-Wellpath!K165)/2*Model!$W$30,Model!$W$30*((drdp!C166+drdp!L166)*XYM4!$B166+(drdp!F166+drdp!O166)*XYM4!$C166+(drdp!I166+drdp!R166)*XYM4!$D166))</f>
        <v>1.3966831071704284E-2</v>
      </c>
      <c r="G166" s="20">
        <f>IF(D166="SING",0,Model!$W$30*((drdp!D166+drdp!M166)*XYM4!$B166+(drdp!G166+drdp!P166)*XYM4!$C166+(drdp!J166+drdp!S166)*XYM4!$D166))</f>
        <v>-2.1899945620256548E-2</v>
      </c>
      <c r="H166" s="18">
        <f>IF(D166="SING",0,Model!$W$30*((drdp!B166)*XYM4!$B166+(drdp!E166)*XYM4!$C166+(drdp!H166)*XYM4!$D166))</f>
        <v>-1.6362461737446838E-3</v>
      </c>
      <c r="I166" s="18">
        <f>IF(D166="SING",(Wellpath!K166-Wellpath!K165)/2*Model!$W$30,Model!$W$30*((drdp!C166)*XYM4!$B166+(drdp!F166)*XYM4!$C166+(drdp!I166)*XYM4!$D166))</f>
        <v>6.9834155358521419E-3</v>
      </c>
      <c r="J166" s="18">
        <f>IF(D166="SING",0,Model!$W$30*((drdp!D166)*XYM4!$B166+(drdp!G166)*XYM4!$C166+(drdp!J166)*XYM4!$D166))</f>
        <v>-1.0949972810128274E-2</v>
      </c>
      <c r="K166" s="21">
        <f>SUM(E$3:E165)+H166</f>
        <v>-0.35156189429081502</v>
      </c>
      <c r="L166" s="21">
        <f>SUM(F$3:F165)+I166</f>
        <v>4.4898088184328344</v>
      </c>
      <c r="M166" s="21">
        <f>SUM(G$3:G165)+J166</f>
        <v>-2.5798075236687108</v>
      </c>
      <c r="N166" s="19">
        <f t="shared" si="13"/>
        <v>0.1235957655173462</v>
      </c>
      <c r="O166" s="19">
        <f t="shared" si="14"/>
        <v>20.158383226077245</v>
      </c>
      <c r="P166" s="19">
        <f t="shared" si="15"/>
        <v>6.6554068591776856</v>
      </c>
      <c r="Q166" s="19">
        <f t="shared" si="16"/>
        <v>-1.5784456932118534</v>
      </c>
      <c r="R166" s="19">
        <f t="shared" si="17"/>
        <v>0.90696201992666858</v>
      </c>
      <c r="S166" s="19">
        <f t="shared" si="18"/>
        <v>-11.58284256962715</v>
      </c>
    </row>
    <row r="167" spans="1:19" x14ac:dyDescent="0.25">
      <c r="A167" s="26">
        <f>Wellpath!E167</f>
        <v>4920</v>
      </c>
      <c r="B167" s="22">
        <v>0</v>
      </c>
      <c r="C167" s="22">
        <f>ABS(COS(Wellpath!$L167))*SIN(Wellpath!$M167)</f>
        <v>0.48296291314453427</v>
      </c>
      <c r="D167" s="22">
        <f>IF(ABS(Wellpath!$L167)&lt;VerticalInc,"SING",ABS(COS(Wellpath!$L167))*COS(Wellpath!$M167)/SIN(Wellpath!$L167))</f>
        <v>0.14942924536134228</v>
      </c>
      <c r="E167" s="20">
        <f>IF(D167="SING",0,Model!$W$30*((drdp!B167+drdp!K167)*XYM4!$B167+(drdp!E167+drdp!N167)*XYM4!$C167+(drdp!H167+drdp!Q167)*XYM4!$D167))</f>
        <v>-3.2724923474893677E-3</v>
      </c>
      <c r="F167" s="20">
        <f>IF(D167="SING",(Wellpath!K168-Wellpath!K166)/2*Model!$W$30,Model!$W$30*((drdp!C167+drdp!L167)*XYM4!$B167+(drdp!F167+drdp!O167)*XYM4!$C167+(drdp!I167+drdp!R167)*XYM4!$D167))</f>
        <v>1.3966831071704284E-2</v>
      </c>
      <c r="G167" s="20">
        <f>IF(D167="SING",0,Model!$W$30*((drdp!D167+drdp!M167)*XYM4!$B167+(drdp!G167+drdp!P167)*XYM4!$C167+(drdp!J167+drdp!S167)*XYM4!$D167))</f>
        <v>-2.1899945620256548E-2</v>
      </c>
      <c r="H167" s="18">
        <f>IF(D167="SING",0,Model!$W$30*((drdp!B167)*XYM4!$B167+(drdp!E167)*XYM4!$C167+(drdp!H167)*XYM4!$D167))</f>
        <v>-1.6362461737446838E-3</v>
      </c>
      <c r="I167" s="18">
        <f>IF(D167="SING",(Wellpath!K167-Wellpath!K166)/2*Model!$W$30,Model!$W$30*((drdp!C167)*XYM4!$B167+(drdp!F167)*XYM4!$C167+(drdp!I167)*XYM4!$D167))</f>
        <v>6.9834155358521419E-3</v>
      </c>
      <c r="J167" s="18">
        <f>IF(D167="SING",0,Model!$W$30*((drdp!D167)*XYM4!$B167+(drdp!G167)*XYM4!$C167+(drdp!J167)*XYM4!$D167))</f>
        <v>-1.0949972810128274E-2</v>
      </c>
      <c r="K167" s="21">
        <f>SUM(E$3:E166)+H167</f>
        <v>-0.35483438663830441</v>
      </c>
      <c r="L167" s="21">
        <f>SUM(F$3:F166)+I167</f>
        <v>4.5037756495045391</v>
      </c>
      <c r="M167" s="21">
        <f>SUM(G$3:G166)+J167</f>
        <v>-2.6017074692889675</v>
      </c>
      <c r="N167" s="19">
        <f t="shared" si="13"/>
        <v>0.12590744194098169</v>
      </c>
      <c r="O167" s="19">
        <f t="shared" si="14"/>
        <v>20.283995101070033</v>
      </c>
      <c r="P167" s="19">
        <f t="shared" si="15"/>
        <v>6.7688817557540037</v>
      </c>
      <c r="Q167" s="19">
        <f t="shared" si="16"/>
        <v>-1.5980944701484743</v>
      </c>
      <c r="R167" s="19">
        <f t="shared" si="17"/>
        <v>0.92317527407744593</v>
      </c>
      <c r="S167" s="19">
        <f t="shared" si="18"/>
        <v>-11.71750674731773</v>
      </c>
    </row>
    <row r="168" spans="1:19" x14ac:dyDescent="0.25">
      <c r="A168" s="26">
        <f>Wellpath!E168</f>
        <v>4950</v>
      </c>
      <c r="B168" s="22">
        <v>0</v>
      </c>
      <c r="C168" s="22">
        <f>ABS(COS(Wellpath!$L168))*SIN(Wellpath!$M168)</f>
        <v>0.48296291314453427</v>
      </c>
      <c r="D168" s="22">
        <f>IF(ABS(Wellpath!$L168)&lt;VerticalInc,"SING",ABS(COS(Wellpath!$L168))*COS(Wellpath!$M168)/SIN(Wellpath!$L168))</f>
        <v>0.14942924536134228</v>
      </c>
      <c r="E168" s="20">
        <f>IF(D168="SING",0,Model!$W$30*((drdp!B168+drdp!K168)*XYM4!$B168+(drdp!E168+drdp!N168)*XYM4!$C168+(drdp!H168+drdp!Q168)*XYM4!$D168))</f>
        <v>-3.2724923474893677E-3</v>
      </c>
      <c r="F168" s="20">
        <f>IF(D168="SING",(Wellpath!K169-Wellpath!K167)/2*Model!$W$30,Model!$W$30*((drdp!C168+drdp!L168)*XYM4!$B168+(drdp!F168+drdp!O168)*XYM4!$C168+(drdp!I168+drdp!R168)*XYM4!$D168))</f>
        <v>1.3966831071704284E-2</v>
      </c>
      <c r="G168" s="20">
        <f>IF(D168="SING",0,Model!$W$30*((drdp!D168+drdp!M168)*XYM4!$B168+(drdp!G168+drdp!P168)*XYM4!$C168+(drdp!J168+drdp!S168)*XYM4!$D168))</f>
        <v>-2.1899945620256548E-2</v>
      </c>
      <c r="H168" s="18">
        <f>IF(D168="SING",0,Model!$W$30*((drdp!B168)*XYM4!$B168+(drdp!E168)*XYM4!$C168+(drdp!H168)*XYM4!$D168))</f>
        <v>-1.6362461737446838E-3</v>
      </c>
      <c r="I168" s="18">
        <f>IF(D168="SING",(Wellpath!K168-Wellpath!K167)/2*Model!$W$30,Model!$W$30*((drdp!C168)*XYM4!$B168+(drdp!F168)*XYM4!$C168+(drdp!I168)*XYM4!$D168))</f>
        <v>6.9834155358521419E-3</v>
      </c>
      <c r="J168" s="18">
        <f>IF(D168="SING",0,Model!$W$30*((drdp!D168)*XYM4!$B168+(drdp!G168)*XYM4!$C168+(drdp!J168)*XYM4!$D168))</f>
        <v>-1.0949972810128274E-2</v>
      </c>
      <c r="K168" s="21">
        <f>SUM(E$3:E167)+H168</f>
        <v>-0.3581068789857938</v>
      </c>
      <c r="L168" s="21">
        <f>SUM(F$3:F167)+I168</f>
        <v>4.5177424805762438</v>
      </c>
      <c r="M168" s="21">
        <f>SUM(G$3:G167)+J168</f>
        <v>-2.6236074149092241</v>
      </c>
      <c r="N168" s="19">
        <f t="shared" si="13"/>
        <v>0.12824053677694597</v>
      </c>
      <c r="O168" s="19">
        <f t="shared" si="14"/>
        <v>20.409997120803194</v>
      </c>
      <c r="P168" s="19">
        <f t="shared" si="15"/>
        <v>6.8833158675666617</v>
      </c>
      <c r="Q168" s="19">
        <f t="shared" si="16"/>
        <v>-1.6178346597806967</v>
      </c>
      <c r="R168" s="19">
        <f t="shared" si="17"/>
        <v>0.93953186303712877</v>
      </c>
      <c r="S168" s="19">
        <f t="shared" si="18"/>
        <v>-11.852782670690225</v>
      </c>
    </row>
    <row r="169" spans="1:19" x14ac:dyDescent="0.25">
      <c r="A169" s="26">
        <f>Wellpath!E169</f>
        <v>4980</v>
      </c>
      <c r="B169" s="22">
        <v>0</v>
      </c>
      <c r="C169" s="22">
        <f>ABS(COS(Wellpath!$L169))*SIN(Wellpath!$M169)</f>
        <v>0.48296291314453427</v>
      </c>
      <c r="D169" s="22">
        <f>IF(ABS(Wellpath!$L169)&lt;VerticalInc,"SING",ABS(COS(Wellpath!$L169))*COS(Wellpath!$M169)/SIN(Wellpath!$L169))</f>
        <v>0.14942924536134228</v>
      </c>
      <c r="E169" s="20">
        <f>IF(D169="SING",0,Model!$W$30*((drdp!B169+drdp!K169)*XYM4!$B169+(drdp!E169+drdp!N169)*XYM4!$C169+(drdp!H169+drdp!Q169)*XYM4!$D169))</f>
        <v>-3.2724923474893677E-3</v>
      </c>
      <c r="F169" s="20">
        <f>IF(D169="SING",(Wellpath!K170-Wellpath!K168)/2*Model!$W$30,Model!$W$30*((drdp!C169+drdp!L169)*XYM4!$B169+(drdp!F169+drdp!O169)*XYM4!$C169+(drdp!I169+drdp!R169)*XYM4!$D169))</f>
        <v>1.3966831071704284E-2</v>
      </c>
      <c r="G169" s="20">
        <f>IF(D169="SING",0,Model!$W$30*((drdp!D169+drdp!M169)*XYM4!$B169+(drdp!G169+drdp!P169)*XYM4!$C169+(drdp!J169+drdp!S169)*XYM4!$D169))</f>
        <v>-2.1899945620256548E-2</v>
      </c>
      <c r="H169" s="18">
        <f>IF(D169="SING",0,Model!$W$30*((drdp!B169)*XYM4!$B169+(drdp!E169)*XYM4!$C169+(drdp!H169)*XYM4!$D169))</f>
        <v>-1.6362461737446838E-3</v>
      </c>
      <c r="I169" s="18">
        <f>IF(D169="SING",(Wellpath!K169-Wellpath!K168)/2*Model!$W$30,Model!$W$30*((drdp!C169)*XYM4!$B169+(drdp!F169)*XYM4!$C169+(drdp!I169)*XYM4!$D169))</f>
        <v>6.9834155358521419E-3</v>
      </c>
      <c r="J169" s="18">
        <f>IF(D169="SING",0,Model!$W$30*((drdp!D169)*XYM4!$B169+(drdp!G169)*XYM4!$C169+(drdp!J169)*XYM4!$D169))</f>
        <v>-1.0949972810128274E-2</v>
      </c>
      <c r="K169" s="21">
        <f>SUM(E$3:E168)+H169</f>
        <v>-0.36137937133328318</v>
      </c>
      <c r="L169" s="21">
        <f>SUM(F$3:F168)+I169</f>
        <v>4.5317093116479485</v>
      </c>
      <c r="M169" s="21">
        <f>SUM(G$3:G168)+J169</f>
        <v>-2.6455073605294808</v>
      </c>
      <c r="N169" s="19">
        <f t="shared" si="13"/>
        <v>0.13059505002523897</v>
      </c>
      <c r="O169" s="19">
        <f t="shared" si="14"/>
        <v>20.536389285276723</v>
      </c>
      <c r="P169" s="19">
        <f t="shared" si="15"/>
        <v>6.9987091946156603</v>
      </c>
      <c r="Q169" s="19">
        <f t="shared" si="16"/>
        <v>-1.6376662621085212</v>
      </c>
      <c r="R169" s="19">
        <f t="shared" si="17"/>
        <v>0.9560317868057171</v>
      </c>
      <c r="S169" s="19">
        <f t="shared" si="18"/>
        <v>-11.988670339744635</v>
      </c>
    </row>
    <row r="170" spans="1:19" x14ac:dyDescent="0.25">
      <c r="A170" s="26">
        <f>Wellpath!E170</f>
        <v>5010</v>
      </c>
      <c r="B170" s="22">
        <v>0</v>
      </c>
      <c r="C170" s="22">
        <f>ABS(COS(Wellpath!$L170))*SIN(Wellpath!$M170)</f>
        <v>0.48296291314453427</v>
      </c>
      <c r="D170" s="22">
        <f>IF(ABS(Wellpath!$L170)&lt;VerticalInc,"SING",ABS(COS(Wellpath!$L170))*COS(Wellpath!$M170)/SIN(Wellpath!$L170))</f>
        <v>0.14942924536134228</v>
      </c>
      <c r="E170" s="20">
        <f>IF(D170="SING",0,Model!$W$30*((drdp!B170+drdp!K170)*XYM4!$B170+(drdp!E170+drdp!N170)*XYM4!$C170+(drdp!H170+drdp!Q170)*XYM4!$D170))</f>
        <v>-3.2724923474893677E-3</v>
      </c>
      <c r="F170" s="20">
        <f>IF(D170="SING",(Wellpath!K171-Wellpath!K169)/2*Model!$W$30,Model!$W$30*((drdp!C170+drdp!L170)*XYM4!$B170+(drdp!F170+drdp!O170)*XYM4!$C170+(drdp!I170+drdp!R170)*XYM4!$D170))</f>
        <v>1.3966831071704284E-2</v>
      </c>
      <c r="G170" s="20">
        <f>IF(D170="SING",0,Model!$W$30*((drdp!D170+drdp!M170)*XYM4!$B170+(drdp!G170+drdp!P170)*XYM4!$C170+(drdp!J170+drdp!S170)*XYM4!$D170))</f>
        <v>-2.1899945620256548E-2</v>
      </c>
      <c r="H170" s="18">
        <f>IF(D170="SING",0,Model!$W$30*((drdp!B170)*XYM4!$B170+(drdp!E170)*XYM4!$C170+(drdp!H170)*XYM4!$D170))</f>
        <v>-1.6362461737446838E-3</v>
      </c>
      <c r="I170" s="18">
        <f>IF(D170="SING",(Wellpath!K170-Wellpath!K169)/2*Model!$W$30,Model!$W$30*((drdp!C170)*XYM4!$B170+(drdp!F170)*XYM4!$C170+(drdp!I170)*XYM4!$D170))</f>
        <v>6.9834155358521419E-3</v>
      </c>
      <c r="J170" s="18">
        <f>IF(D170="SING",0,Model!$W$30*((drdp!D170)*XYM4!$B170+(drdp!G170)*XYM4!$C170+(drdp!J170)*XYM4!$D170))</f>
        <v>-1.0949972810128274E-2</v>
      </c>
      <c r="K170" s="21">
        <f>SUM(E$3:E169)+H170</f>
        <v>-0.36465186368077257</v>
      </c>
      <c r="L170" s="21">
        <f>SUM(F$3:F169)+I170</f>
        <v>4.5456761427196533</v>
      </c>
      <c r="M170" s="21">
        <f>SUM(G$3:G169)+J170</f>
        <v>-2.6674073061497374</v>
      </c>
      <c r="N170" s="19">
        <f t="shared" si="13"/>
        <v>0.13297098168586075</v>
      </c>
      <c r="O170" s="19">
        <f t="shared" si="14"/>
        <v>20.663171594490624</v>
      </c>
      <c r="P170" s="19">
        <f t="shared" si="15"/>
        <v>7.1150617369009987</v>
      </c>
      <c r="Q170" s="19">
        <f t="shared" si="16"/>
        <v>-1.6575892771319471</v>
      </c>
      <c r="R170" s="19">
        <f t="shared" si="17"/>
        <v>0.97267504538321081</v>
      </c>
      <c r="S170" s="19">
        <f t="shared" si="18"/>
        <v>-12.125169754480959</v>
      </c>
    </row>
    <row r="171" spans="1:19" x14ac:dyDescent="0.25">
      <c r="A171" s="26">
        <f>Wellpath!E171</f>
        <v>5040</v>
      </c>
      <c r="B171" s="22">
        <v>0</v>
      </c>
      <c r="C171" s="22">
        <f>ABS(COS(Wellpath!$L171))*SIN(Wellpath!$M171)</f>
        <v>0.48296291314453427</v>
      </c>
      <c r="D171" s="22">
        <f>IF(ABS(Wellpath!$L171)&lt;VerticalInc,"SING",ABS(COS(Wellpath!$L171))*COS(Wellpath!$M171)/SIN(Wellpath!$L171))</f>
        <v>0.14942924536134228</v>
      </c>
      <c r="E171" s="20">
        <f>IF(D171="SING",0,Model!$W$30*((drdp!B171+drdp!K171)*XYM4!$B171+(drdp!E171+drdp!N171)*XYM4!$C171+(drdp!H171+drdp!Q171)*XYM4!$D171))</f>
        <v>-3.2724923474893677E-3</v>
      </c>
      <c r="F171" s="20">
        <f>IF(D171="SING",(Wellpath!K172-Wellpath!K170)/2*Model!$W$30,Model!$W$30*((drdp!C171+drdp!L171)*XYM4!$B171+(drdp!F171+drdp!O171)*XYM4!$C171+(drdp!I171+drdp!R171)*XYM4!$D171))</f>
        <v>1.3966831071704284E-2</v>
      </c>
      <c r="G171" s="20">
        <f>IF(D171="SING",0,Model!$W$30*((drdp!D171+drdp!M171)*XYM4!$B171+(drdp!G171+drdp!P171)*XYM4!$C171+(drdp!J171+drdp!S171)*XYM4!$D171))</f>
        <v>-2.1899945620256548E-2</v>
      </c>
      <c r="H171" s="18">
        <f>IF(D171="SING",0,Model!$W$30*((drdp!B171)*XYM4!$B171+(drdp!E171)*XYM4!$C171+(drdp!H171)*XYM4!$D171))</f>
        <v>-1.6362461737446838E-3</v>
      </c>
      <c r="I171" s="18">
        <f>IF(D171="SING",(Wellpath!K171-Wellpath!K170)/2*Model!$W$30,Model!$W$30*((drdp!C171)*XYM4!$B171+(drdp!F171)*XYM4!$C171+(drdp!I171)*XYM4!$D171))</f>
        <v>6.9834155358521419E-3</v>
      </c>
      <c r="J171" s="18">
        <f>IF(D171="SING",0,Model!$W$30*((drdp!D171)*XYM4!$B171+(drdp!G171)*XYM4!$C171+(drdp!J171)*XYM4!$D171))</f>
        <v>-1.0949972810128274E-2</v>
      </c>
      <c r="K171" s="21">
        <f>SUM(E$3:E170)+H171</f>
        <v>-0.36792435602826196</v>
      </c>
      <c r="L171" s="21">
        <f>SUM(F$3:F170)+I171</f>
        <v>4.559642973791358</v>
      </c>
      <c r="M171" s="21">
        <f>SUM(G$3:G170)+J171</f>
        <v>-2.6893072517699941</v>
      </c>
      <c r="N171" s="19">
        <f t="shared" si="13"/>
        <v>0.13536833175881127</v>
      </c>
      <c r="O171" s="19">
        <f t="shared" si="14"/>
        <v>20.790344048444897</v>
      </c>
      <c r="P171" s="19">
        <f t="shared" si="15"/>
        <v>7.2323734944226787</v>
      </c>
      <c r="Q171" s="19">
        <f t="shared" si="16"/>
        <v>-1.6776037048509747</v>
      </c>
      <c r="R171" s="19">
        <f t="shared" si="17"/>
        <v>0.98946163876961002</v>
      </c>
      <c r="S171" s="19">
        <f t="shared" si="18"/>
        <v>-12.2622809148992</v>
      </c>
    </row>
    <row r="172" spans="1:19" x14ac:dyDescent="0.25">
      <c r="A172" s="26">
        <f>Wellpath!E172</f>
        <v>5070</v>
      </c>
      <c r="B172" s="22">
        <v>0</v>
      </c>
      <c r="C172" s="22">
        <f>ABS(COS(Wellpath!$L172))*SIN(Wellpath!$M172)</f>
        <v>0.48296291314453427</v>
      </c>
      <c r="D172" s="22">
        <f>IF(ABS(Wellpath!$L172)&lt;VerticalInc,"SING",ABS(COS(Wellpath!$L172))*COS(Wellpath!$M172)/SIN(Wellpath!$L172))</f>
        <v>0.14942924536134228</v>
      </c>
      <c r="E172" s="20">
        <f>IF(D172="SING",0,Model!$W$30*((drdp!B172+drdp!K172)*XYM4!$B172+(drdp!E172+drdp!N172)*XYM4!$C172+(drdp!H172+drdp!Q172)*XYM4!$D172))</f>
        <v>-3.2724923474893677E-3</v>
      </c>
      <c r="F172" s="20">
        <f>IF(D172="SING",(Wellpath!K173-Wellpath!K171)/2*Model!$W$30,Model!$W$30*((drdp!C172+drdp!L172)*XYM4!$B172+(drdp!F172+drdp!O172)*XYM4!$C172+(drdp!I172+drdp!R172)*XYM4!$D172))</f>
        <v>1.3966831071704284E-2</v>
      </c>
      <c r="G172" s="20">
        <f>IF(D172="SING",0,Model!$W$30*((drdp!D172+drdp!M172)*XYM4!$B172+(drdp!G172+drdp!P172)*XYM4!$C172+(drdp!J172+drdp!S172)*XYM4!$D172))</f>
        <v>-2.1899945620256548E-2</v>
      </c>
      <c r="H172" s="18">
        <f>IF(D172="SING",0,Model!$W$30*((drdp!B172)*XYM4!$B172+(drdp!E172)*XYM4!$C172+(drdp!H172)*XYM4!$D172))</f>
        <v>-1.6362461737446838E-3</v>
      </c>
      <c r="I172" s="18">
        <f>IF(D172="SING",(Wellpath!K172-Wellpath!K171)/2*Model!$W$30,Model!$W$30*((drdp!C172)*XYM4!$B172+(drdp!F172)*XYM4!$C172+(drdp!I172)*XYM4!$D172))</f>
        <v>6.9834155358521419E-3</v>
      </c>
      <c r="J172" s="18">
        <f>IF(D172="SING",0,Model!$W$30*((drdp!D172)*XYM4!$B172+(drdp!G172)*XYM4!$C172+(drdp!J172)*XYM4!$D172))</f>
        <v>-1.0949972810128274E-2</v>
      </c>
      <c r="K172" s="21">
        <f>SUM(E$3:E171)+H172</f>
        <v>-0.37119684837575134</v>
      </c>
      <c r="L172" s="21">
        <f>SUM(F$3:F171)+I172</f>
        <v>4.5736098048630627</v>
      </c>
      <c r="M172" s="21">
        <f>SUM(G$3:G171)+J172</f>
        <v>-2.7112071973902507</v>
      </c>
      <c r="N172" s="19">
        <f t="shared" si="13"/>
        <v>0.13778710024409052</v>
      </c>
      <c r="O172" s="19">
        <f t="shared" si="14"/>
        <v>20.917906647139542</v>
      </c>
      <c r="P172" s="19">
        <f t="shared" si="15"/>
        <v>7.3506444671806976</v>
      </c>
      <c r="Q172" s="19">
        <f t="shared" si="16"/>
        <v>-1.6977095452656039</v>
      </c>
      <c r="R172" s="19">
        <f t="shared" si="17"/>
        <v>1.0063915669649146</v>
      </c>
      <c r="S172" s="19">
        <f t="shared" si="18"/>
        <v>-12.400003820999355</v>
      </c>
    </row>
    <row r="173" spans="1:19" x14ac:dyDescent="0.25">
      <c r="A173" s="26">
        <f>Wellpath!E173</f>
        <v>5100</v>
      </c>
      <c r="B173" s="22">
        <v>0</v>
      </c>
      <c r="C173" s="22">
        <f>ABS(COS(Wellpath!$L173))*SIN(Wellpath!$M173)</f>
        <v>0.48296291314453427</v>
      </c>
      <c r="D173" s="22">
        <f>IF(ABS(Wellpath!$L173)&lt;VerticalInc,"SING",ABS(COS(Wellpath!$L173))*COS(Wellpath!$M173)/SIN(Wellpath!$L173))</f>
        <v>0.14942924536134228</v>
      </c>
      <c r="E173" s="20">
        <f>IF(D173="SING",0,Model!$W$30*((drdp!B173+drdp!K173)*XYM4!$B173+(drdp!E173+drdp!N173)*XYM4!$C173+(drdp!H173+drdp!Q173)*XYM4!$D173))</f>
        <v>-3.2724923474893677E-3</v>
      </c>
      <c r="F173" s="20">
        <f>IF(D173="SING",(Wellpath!K174-Wellpath!K172)/2*Model!$W$30,Model!$W$30*((drdp!C173+drdp!L173)*XYM4!$B173+(drdp!F173+drdp!O173)*XYM4!$C173+(drdp!I173+drdp!R173)*XYM4!$D173))</f>
        <v>1.3966831071704284E-2</v>
      </c>
      <c r="G173" s="20">
        <f>IF(D173="SING",0,Model!$W$30*((drdp!D173+drdp!M173)*XYM4!$B173+(drdp!G173+drdp!P173)*XYM4!$C173+(drdp!J173+drdp!S173)*XYM4!$D173))</f>
        <v>-2.1899945620256548E-2</v>
      </c>
      <c r="H173" s="18">
        <f>IF(D173="SING",0,Model!$W$30*((drdp!B173)*XYM4!$B173+(drdp!E173)*XYM4!$C173+(drdp!H173)*XYM4!$D173))</f>
        <v>-1.6362461737446838E-3</v>
      </c>
      <c r="I173" s="18">
        <f>IF(D173="SING",(Wellpath!K173-Wellpath!K172)/2*Model!$W$30,Model!$W$30*((drdp!C173)*XYM4!$B173+(drdp!F173)*XYM4!$C173+(drdp!I173)*XYM4!$D173))</f>
        <v>6.9834155358521419E-3</v>
      </c>
      <c r="J173" s="18">
        <f>IF(D173="SING",0,Model!$W$30*((drdp!D173)*XYM4!$B173+(drdp!G173)*XYM4!$C173+(drdp!J173)*XYM4!$D173))</f>
        <v>-1.0949972810128274E-2</v>
      </c>
      <c r="K173" s="21">
        <f>SUM(E$3:E172)+H173</f>
        <v>-0.37446934072324073</v>
      </c>
      <c r="L173" s="21">
        <f>SUM(F$3:F172)+I173</f>
        <v>4.5875766359347674</v>
      </c>
      <c r="M173" s="21">
        <f>SUM(G$3:G172)+J173</f>
        <v>-2.7331071430105074</v>
      </c>
      <c r="N173" s="19">
        <f t="shared" si="13"/>
        <v>0.14022728714169855</v>
      </c>
      <c r="O173" s="19">
        <f t="shared" si="14"/>
        <v>21.045859390574556</v>
      </c>
      <c r="P173" s="19">
        <f t="shared" si="15"/>
        <v>7.4698746551750581</v>
      </c>
      <c r="Q173" s="19">
        <f t="shared" si="16"/>
        <v>-1.7179067983758349</v>
      </c>
      <c r="R173" s="19">
        <f t="shared" si="17"/>
        <v>1.0234648299691247</v>
      </c>
      <c r="S173" s="19">
        <f t="shared" si="18"/>
        <v>-12.538338472781426</v>
      </c>
    </row>
    <row r="174" spans="1:19" x14ac:dyDescent="0.25">
      <c r="A174" s="26">
        <f>Wellpath!E174</f>
        <v>5130</v>
      </c>
      <c r="B174" s="22">
        <v>0</v>
      </c>
      <c r="C174" s="22">
        <f>ABS(COS(Wellpath!$L174))*SIN(Wellpath!$M174)</f>
        <v>0.43852114858830882</v>
      </c>
      <c r="D174" s="22">
        <f>IF(ABS(Wellpath!$L174)&lt;VerticalInc,"SING",ABS(COS(Wellpath!$L174))*COS(Wellpath!$M174)/SIN(Wellpath!$L174))</f>
        <v>0.13187489029358074</v>
      </c>
      <c r="E174" s="20">
        <f>IF(D174="SING",0,Model!$W$30*((drdp!B174+drdp!K174)*XYM4!$B174+(drdp!E174+drdp!N174)*XYM4!$C174+(drdp!H174+drdp!Q174)*XYM4!$D174))</f>
        <v>-3.2447825301318784E-3</v>
      </c>
      <c r="F174" s="20">
        <f>IF(D174="SING",(Wellpath!K175-Wellpath!K173)/2*Model!$W$30,Model!$W$30*((drdp!C174+drdp!L174)*XYM4!$B174+(drdp!F174+drdp!O174)*XYM4!$C174+(drdp!I174+drdp!R174)*XYM4!$D174))</f>
        <v>1.166119371772459E-2</v>
      </c>
      <c r="G174" s="20">
        <f>IF(D174="SING",0,Model!$W$30*((drdp!D174+drdp!M174)*XYM4!$B174+(drdp!G174+drdp!P174)*XYM4!$C174+(drdp!J174+drdp!S174)*XYM4!$D174))</f>
        <v>-2.0458323861230251E-2</v>
      </c>
      <c r="H174" s="18">
        <f>IF(D174="SING",0,Model!$W$30*((drdp!B174)*XYM4!$B174+(drdp!E174)*XYM4!$C174+(drdp!H174)*XYM4!$D174))</f>
        <v>-1.6223912650659392E-3</v>
      </c>
      <c r="I174" s="18">
        <f>IF(D174="SING",(Wellpath!K174-Wellpath!K173)/2*Model!$W$30,Model!$W$30*((drdp!C174)*XYM4!$B174+(drdp!F174)*XYM4!$C174+(drdp!I174)*XYM4!$D174))</f>
        <v>5.830596858862295E-3</v>
      </c>
      <c r="J174" s="18">
        <f>IF(D174="SING",0,Model!$W$30*((drdp!D174)*XYM4!$B174+(drdp!G174)*XYM4!$C174+(drdp!J174)*XYM4!$D174))</f>
        <v>-1.0229161930615125E-2</v>
      </c>
      <c r="K174" s="21">
        <f>SUM(E$3:E173)+H174</f>
        <v>-0.37772797816205134</v>
      </c>
      <c r="L174" s="21">
        <f>SUM(F$3:F173)+I174</f>
        <v>4.6003906483294825</v>
      </c>
      <c r="M174" s="21">
        <f>SUM(G$3:G173)+J174</f>
        <v>-2.7542862777512509</v>
      </c>
      <c r="N174" s="19">
        <f t="shared" si="13"/>
        <v>0.14267842548639112</v>
      </c>
      <c r="O174" s="19">
        <f t="shared" si="14"/>
        <v>21.163594117237356</v>
      </c>
      <c r="P174" s="19">
        <f t="shared" si="15"/>
        <v>7.5860928998088406</v>
      </c>
      <c r="Q174" s="19">
        <f t="shared" si="16"/>
        <v>-1.737696258349104</v>
      </c>
      <c r="R174" s="19">
        <f t="shared" si="17"/>
        <v>1.0403709869744622</v>
      </c>
      <c r="S174" s="19">
        <f t="shared" si="18"/>
        <v>-12.670792834989074</v>
      </c>
    </row>
    <row r="175" spans="1:19" x14ac:dyDescent="0.25">
      <c r="A175" s="26">
        <f>Wellpath!E175</f>
        <v>5160</v>
      </c>
      <c r="B175" s="22">
        <v>0</v>
      </c>
      <c r="C175" s="22">
        <f>ABS(COS(Wellpath!$L175))*SIN(Wellpath!$M175)</f>
        <v>0.39287742804503417</v>
      </c>
      <c r="D175" s="22">
        <f>IF(ABS(Wellpath!$L175)&lt;VerticalInc,"SING",ABS(COS(Wellpath!$L175))*COS(Wellpath!$M175)/SIN(Wellpath!$L175))</f>
        <v>0.11523366318380604</v>
      </c>
      <c r="E175" s="20">
        <f>IF(D175="SING",0,Model!$W$30*((drdp!B175+drdp!K175)*XYM4!$B175+(drdp!E175+drdp!N175)*XYM4!$C175+(drdp!H175+drdp!Q175)*XYM4!$D175))</f>
        <v>-3.158635090218115E-3</v>
      </c>
      <c r="F175" s="20">
        <f>IF(D175="SING",(Wellpath!K176-Wellpath!K174)/2*Model!$W$30,Model!$W$30*((drdp!C175+drdp!L175)*XYM4!$B175+(drdp!F175+drdp!O175)*XYM4!$C175+(drdp!I175+drdp!R175)*XYM4!$D175))</f>
        <v>9.508494191281221E-3</v>
      </c>
      <c r="G175" s="20">
        <f>IF(D175="SING",0,Model!$W$30*((drdp!D175+drdp!M175)*XYM4!$B175+(drdp!G175+drdp!P175)*XYM4!$C175+(drdp!J175+drdp!S175)*XYM4!$D175))</f>
        <v>-1.8792556424800818E-2</v>
      </c>
      <c r="H175" s="18">
        <f>IF(D175="SING",0,Model!$W$30*((drdp!B175)*XYM4!$B175+(drdp!E175)*XYM4!$C175+(drdp!H175)*XYM4!$D175))</f>
        <v>-1.5793175451090575E-3</v>
      </c>
      <c r="I175" s="18">
        <f>IF(D175="SING",(Wellpath!K175-Wellpath!K174)/2*Model!$W$30,Model!$W$30*((drdp!C175)*XYM4!$B175+(drdp!F175)*XYM4!$C175+(drdp!I175)*XYM4!$D175))</f>
        <v>4.7542470956406105E-3</v>
      </c>
      <c r="J175" s="18">
        <f>IF(D175="SING",0,Model!$W$30*((drdp!D175)*XYM4!$B175+(drdp!G175)*XYM4!$C175+(drdp!J175)*XYM4!$D175))</f>
        <v>-9.396278212400409E-3</v>
      </c>
      <c r="K175" s="21">
        <f>SUM(E$3:E174)+H175</f>
        <v>-0.38092968697222634</v>
      </c>
      <c r="L175" s="21">
        <f>SUM(F$3:F174)+I175</f>
        <v>4.6109754922839858</v>
      </c>
      <c r="M175" s="21">
        <f>SUM(G$3:G174)+J175</f>
        <v>-2.7739117178942667</v>
      </c>
      <c r="N175" s="19">
        <f t="shared" si="13"/>
        <v>0.14510742641675836</v>
      </c>
      <c r="O175" s="19">
        <f t="shared" si="14"/>
        <v>21.261094990443546</v>
      </c>
      <c r="P175" s="19">
        <f t="shared" si="15"/>
        <v>7.6945862186711222</v>
      </c>
      <c r="Q175" s="19">
        <f t="shared" si="16"/>
        <v>-1.7564574509123461</v>
      </c>
      <c r="R175" s="19">
        <f t="shared" si="17"/>
        <v>1.0566653223860536</v>
      </c>
      <c r="S175" s="19">
        <f t="shared" si="18"/>
        <v>-12.790438948969832</v>
      </c>
    </row>
    <row r="176" spans="1:19" x14ac:dyDescent="0.25">
      <c r="A176" s="26">
        <f>Wellpath!E176</f>
        <v>5190</v>
      </c>
      <c r="B176" s="22">
        <v>0</v>
      </c>
      <c r="C176" s="22">
        <f>ABS(COS(Wellpath!$L176))*SIN(Wellpath!$M176)</f>
        <v>0.34615685778006339</v>
      </c>
      <c r="D176" s="22">
        <f>IF(ABS(Wellpath!$L176)&lt;VerticalInc,"SING",ABS(COS(Wellpath!$L176))*COS(Wellpath!$M176)/SIN(Wellpath!$L176))</f>
        <v>9.9351322997066907E-2</v>
      </c>
      <c r="E176" s="20">
        <f>IF(D176="SING",0,Model!$W$30*((drdp!B176+drdp!K176)*XYM4!$B176+(drdp!E176+drdp!N176)*XYM4!$C176+(drdp!H176+drdp!Q176)*XYM4!$D176))</f>
        <v>-3.009912303813258E-3</v>
      </c>
      <c r="F176" s="20">
        <f>IF(D176="SING",(Wellpath!K177-Wellpath!K175)/2*Model!$W$30,Model!$W$30*((drdp!C176+drdp!L176)*XYM4!$B176+(drdp!F176+drdp!O176)*XYM4!$C176+(drdp!I176+drdp!R176)*XYM4!$D176))</f>
        <v>7.5309563154014533E-3</v>
      </c>
      <c r="G176" s="20">
        <f>IF(D176="SING",0,Model!$W$30*((drdp!D176+drdp!M176)*XYM4!$B176+(drdp!G176+drdp!P176)*XYM4!$C176+(drdp!J176+drdp!S176)*XYM4!$D176))</f>
        <v>-1.6920893807586018E-2</v>
      </c>
      <c r="H176" s="18">
        <f>IF(D176="SING",0,Model!$W$30*((drdp!B176)*XYM4!$B176+(drdp!E176)*XYM4!$C176+(drdp!H176)*XYM4!$D176))</f>
        <v>-1.504956151906629E-3</v>
      </c>
      <c r="I176" s="18">
        <f>IF(D176="SING",(Wellpath!K176-Wellpath!K175)/2*Model!$W$30,Model!$W$30*((drdp!C176)*XYM4!$B176+(drdp!F176)*XYM4!$C176+(drdp!I176)*XYM4!$D176))</f>
        <v>3.7654781577007267E-3</v>
      </c>
      <c r="J176" s="18">
        <f>IF(D176="SING",0,Model!$W$30*((drdp!D176)*XYM4!$B176+(drdp!G176)*XYM4!$C176+(drdp!J176)*XYM4!$D176))</f>
        <v>-8.4604469037930091E-3</v>
      </c>
      <c r="K176" s="21">
        <f>SUM(E$3:E175)+H176</f>
        <v>-0.38401396066924209</v>
      </c>
      <c r="L176" s="21">
        <f>SUM(F$3:F175)+I176</f>
        <v>4.6194952175373265</v>
      </c>
      <c r="M176" s="21">
        <f>SUM(G$3:G175)+J176</f>
        <v>-2.7917684430104601</v>
      </c>
      <c r="N176" s="19">
        <f t="shared" si="13"/>
        <v>0.14746672198887822</v>
      </c>
      <c r="O176" s="19">
        <f t="shared" si="14"/>
        <v>21.339736064850232</v>
      </c>
      <c r="P176" s="19">
        <f t="shared" si="15"/>
        <v>7.7939710393890484</v>
      </c>
      <c r="Q176" s="19">
        <f t="shared" si="16"/>
        <v>-1.7739506547791308</v>
      </c>
      <c r="R176" s="19">
        <f t="shared" si="17"/>
        <v>1.07207805707185</v>
      </c>
      <c r="S176" s="19">
        <f t="shared" si="18"/>
        <v>-12.896560970958449</v>
      </c>
    </row>
    <row r="177" spans="1:19" x14ac:dyDescent="0.25">
      <c r="A177" s="26">
        <f>Wellpath!E177</f>
        <v>5220</v>
      </c>
      <c r="B177" s="22">
        <v>0</v>
      </c>
      <c r="C177" s="22">
        <f>ABS(COS(Wellpath!$L177))*SIN(Wellpath!$M177)</f>
        <v>0.29848749562898547</v>
      </c>
      <c r="D177" s="22">
        <f>IF(ABS(Wellpath!$L177)&lt;VerticalInc,"SING",ABS(COS(Wellpath!$L177))*COS(Wellpath!$M177)/SIN(Wellpath!$L177))</f>
        <v>8.4095405514001922E-2</v>
      </c>
      <c r="E177" s="20">
        <f>IF(D177="SING",0,Model!$W$30*((drdp!B177+drdp!K177)*XYM4!$B177+(drdp!E177+drdp!N177)*XYM4!$C177+(drdp!H177+drdp!Q177)*XYM4!$D177))</f>
        <v>-2.7950421485277146E-3</v>
      </c>
      <c r="F177" s="20">
        <f>IF(D177="SING",(Wellpath!K178-Wellpath!K176)/2*Model!$W$30,Model!$W$30*((drdp!C177+drdp!L177)*XYM4!$B177+(drdp!F177+drdp!O177)*XYM4!$C177+(drdp!I177+drdp!R177)*XYM4!$D177))</f>
        <v>5.7488526817769791E-3</v>
      </c>
      <c r="G177" s="20">
        <f>IF(D177="SING",0,Model!$W$30*((drdp!D177+drdp!M177)*XYM4!$B177+(drdp!G177+drdp!P177)*XYM4!$C177+(drdp!J177+drdp!S177)*XYM4!$D177))</f>
        <v>-1.4863842336890623E-2</v>
      </c>
      <c r="H177" s="18">
        <f>IF(D177="SING",0,Model!$W$30*((drdp!B177)*XYM4!$B177+(drdp!E177)*XYM4!$C177+(drdp!H177)*XYM4!$D177))</f>
        <v>-1.3975210742638573E-3</v>
      </c>
      <c r="I177" s="18">
        <f>IF(D177="SING",(Wellpath!K177-Wellpath!K176)/2*Model!$W$30,Model!$W$30*((drdp!C177)*XYM4!$B177+(drdp!F177)*XYM4!$C177+(drdp!I177)*XYM4!$D177))</f>
        <v>2.8744263408884895E-3</v>
      </c>
      <c r="J177" s="18">
        <f>IF(D177="SING",0,Model!$W$30*((drdp!D177)*XYM4!$B177+(drdp!G177)*XYM4!$C177+(drdp!J177)*XYM4!$D177))</f>
        <v>-7.4319211684453117E-3</v>
      </c>
      <c r="K177" s="21">
        <f>SUM(E$3:E176)+H177</f>
        <v>-0.38691643789541252</v>
      </c>
      <c r="L177" s="21">
        <f>SUM(F$3:F176)+I177</f>
        <v>4.6261351220359153</v>
      </c>
      <c r="M177" s="21">
        <f>SUM(G$3:G176)+J177</f>
        <v>-2.8076608110826986</v>
      </c>
      <c r="N177" s="19">
        <f t="shared" si="13"/>
        <v>0.14970432991367461</v>
      </c>
      <c r="O177" s="19">
        <f t="shared" si="14"/>
        <v>21.401126167334251</v>
      </c>
      <c r="P177" s="19">
        <f t="shared" si="15"/>
        <v>7.8829592300895568</v>
      </c>
      <c r="Q177" s="19">
        <f t="shared" si="16"/>
        <v>-1.7899277226409958</v>
      </c>
      <c r="R177" s="19">
        <f t="shared" si="17"/>
        <v>1.0863301198426625</v>
      </c>
      <c r="S177" s="19">
        <f t="shared" si="18"/>
        <v>-12.988618288913516</v>
      </c>
    </row>
    <row r="178" spans="1:19" x14ac:dyDescent="0.25">
      <c r="A178" s="26">
        <f>Wellpath!E178</f>
        <v>5250</v>
      </c>
      <c r="B178" s="22">
        <v>0</v>
      </c>
      <c r="C178" s="22">
        <f>ABS(COS(Wellpath!$L178))*SIN(Wellpath!$M178)</f>
        <v>0.24999999999999997</v>
      </c>
      <c r="D178" s="22">
        <f>IF(ABS(Wellpath!$L178)&lt;VerticalInc,"SING",ABS(COS(Wellpath!$L178))*COS(Wellpath!$M178)/SIN(Wellpath!$L178))</f>
        <v>6.9350354121014743E-2</v>
      </c>
      <c r="E178" s="20">
        <f>IF(D178="SING",0,Model!$W$30*((drdp!B178+drdp!K178)*XYM4!$B178+(drdp!E178+drdp!N178)*XYM4!$C178+(drdp!H178+drdp!Q178)*XYM4!$D178))</f>
        <v>-2.5110716961832136E-3</v>
      </c>
      <c r="F178" s="20">
        <f>IF(D178="SING",(Wellpath!K179-Wellpath!K177)/2*Model!$W$30,Model!$W$30*((drdp!C178+drdp!L178)*XYM4!$B178+(drdp!F178+drdp!O178)*XYM4!$C178+(drdp!I178+drdp!R178)*XYM4!$D178))</f>
        <v>4.1802863601161609E-3</v>
      </c>
      <c r="G178" s="20">
        <f>IF(D178="SING",0,Model!$W$30*((drdp!D178+drdp!M178)*XYM4!$B178+(drdp!G178+drdp!P178)*XYM4!$C178+(drdp!J178+drdp!S178)*XYM4!$D178))</f>
        <v>-1.2643939499093282E-2</v>
      </c>
      <c r="H178" s="18">
        <f>IF(D178="SING",0,Model!$W$30*((drdp!B178)*XYM4!$B178+(drdp!E178)*XYM4!$C178+(drdp!H178)*XYM4!$D178))</f>
        <v>-1.2555358480916068E-3</v>
      </c>
      <c r="I178" s="18">
        <f>IF(D178="SING",(Wellpath!K178-Wellpath!K177)/2*Model!$W$30,Model!$W$30*((drdp!C178)*XYM4!$B178+(drdp!F178)*XYM4!$C178+(drdp!I178)*XYM4!$D178))</f>
        <v>2.0901431800580805E-3</v>
      </c>
      <c r="J178" s="18">
        <f>IF(D178="SING",0,Model!$W$30*((drdp!D178)*XYM4!$B178+(drdp!G178)*XYM4!$C178+(drdp!J178)*XYM4!$D178))</f>
        <v>-6.3219697495466411E-3</v>
      </c>
      <c r="K178" s="21">
        <f>SUM(E$3:E177)+H178</f>
        <v>-0.38956949481776804</v>
      </c>
      <c r="L178" s="21">
        <f>SUM(F$3:F177)+I178</f>
        <v>4.6310996915568623</v>
      </c>
      <c r="M178" s="21">
        <f>SUM(G$3:G177)+J178</f>
        <v>-2.8214147020006903</v>
      </c>
      <c r="N178" s="19">
        <f t="shared" si="13"/>
        <v>0.15176439129257099</v>
      </c>
      <c r="O178" s="19">
        <f t="shared" si="14"/>
        <v>21.447084353138067</v>
      </c>
      <c r="P178" s="19">
        <f t="shared" si="15"/>
        <v>7.960380920665644</v>
      </c>
      <c r="Q178" s="19">
        <f t="shared" si="16"/>
        <v>-1.8041351672905281</v>
      </c>
      <c r="R178" s="19">
        <f t="shared" si="17"/>
        <v>1.0991371001298325</v>
      </c>
      <c r="S178" s="19">
        <f t="shared" si="18"/>
        <v>-13.066252756189394</v>
      </c>
    </row>
    <row r="179" spans="1:19" x14ac:dyDescent="0.25">
      <c r="A179" s="26">
        <f>Wellpath!E179</f>
        <v>5280</v>
      </c>
      <c r="B179" s="22">
        <v>0</v>
      </c>
      <c r="C179" s="22">
        <f>ABS(COS(Wellpath!$L179))*SIN(Wellpath!$M179)</f>
        <v>0.20082727174830159</v>
      </c>
      <c r="D179" s="22">
        <f>IF(ABS(Wellpath!$L179)&lt;VerticalInc,"SING",ABS(COS(Wellpath!$L179))*COS(Wellpath!$M179)/SIN(Wellpath!$L179))</f>
        <v>5.501368632171022E-2</v>
      </c>
      <c r="E179" s="20">
        <f>IF(D179="SING",0,Model!$W$30*((drdp!B179+drdp!K179)*XYM4!$B179+(drdp!E179+drdp!N179)*XYM4!$C179+(drdp!H179+drdp!Q179)*XYM4!$D179))</f>
        <v>-2.1557140120782043E-3</v>
      </c>
      <c r="F179" s="20">
        <f>IF(D179="SING",(Wellpath!K180-Wellpath!K178)/2*Model!$W$30,Model!$W$30*((drdp!C179+drdp!L179)*XYM4!$B179+(drdp!F179+drdp!O179)*XYM4!$C179+(drdp!I179+drdp!R179)*XYM4!$D179))</f>
        <v>2.8409964548110843E-3</v>
      </c>
      <c r="G179" s="20">
        <f>IF(D179="SING",0,Model!$W$30*((drdp!D179+drdp!M179)*XYM4!$B179+(drdp!G179+drdp!P179)*XYM4!$C179+(drdp!J179+drdp!S179)*XYM4!$D179))</f>
        <v>-1.0285507014229436E-2</v>
      </c>
      <c r="H179" s="18">
        <f>IF(D179="SING",0,Model!$W$30*((drdp!B179)*XYM4!$B179+(drdp!E179)*XYM4!$C179+(drdp!H179)*XYM4!$D179))</f>
        <v>-1.0778570060391022E-3</v>
      </c>
      <c r="I179" s="18">
        <f>IF(D179="SING",(Wellpath!K179-Wellpath!K178)/2*Model!$W$30,Model!$W$30*((drdp!C179)*XYM4!$B179+(drdp!F179)*XYM4!$C179+(drdp!I179)*XYM4!$D179))</f>
        <v>1.4204982274055422E-3</v>
      </c>
      <c r="J179" s="18">
        <f>IF(D179="SING",0,Model!$W$30*((drdp!D179)*XYM4!$B179+(drdp!G179)*XYM4!$C179+(drdp!J179)*XYM4!$D179))</f>
        <v>-5.1427535071147182E-3</v>
      </c>
      <c r="K179" s="21">
        <f>SUM(E$3:E178)+H179</f>
        <v>-0.39190288767189874</v>
      </c>
      <c r="L179" s="21">
        <f>SUM(F$3:F178)+I179</f>
        <v>4.6346103329643258</v>
      </c>
      <c r="M179" s="21">
        <f>SUM(G$3:G178)+J179</f>
        <v>-2.8328794252573517</v>
      </c>
      <c r="N179" s="19">
        <f t="shared" si="13"/>
        <v>0.15358787336557289</v>
      </c>
      <c r="O179" s="19">
        <f t="shared" si="14"/>
        <v>21.479612938419699</v>
      </c>
      <c r="P179" s="19">
        <f t="shared" si="15"/>
        <v>8.0252058380464231</v>
      </c>
      <c r="Q179" s="19">
        <f t="shared" si="16"/>
        <v>-1.8163171727227394</v>
      </c>
      <c r="R179" s="19">
        <f t="shared" si="17"/>
        <v>1.110213627184665</v>
      </c>
      <c r="S179" s="19">
        <f t="shared" si="18"/>
        <v>-13.129292256339763</v>
      </c>
    </row>
    <row r="180" spans="1:19" x14ac:dyDescent="0.25">
      <c r="A180" s="26">
        <f>Wellpath!E180</f>
        <v>5310</v>
      </c>
      <c r="B180" s="22">
        <v>0</v>
      </c>
      <c r="C180" s="22">
        <f>ABS(COS(Wellpath!$L180))*SIN(Wellpath!$M180)</f>
        <v>0.15110408990407342</v>
      </c>
      <c r="D180" s="22">
        <f>IF(ABS(Wellpath!$L180)&lt;VerticalInc,"SING",ABS(COS(Wellpath!$L180))*COS(Wellpath!$M180)/SIN(Wellpath!$L180))</f>
        <v>4.0992909603893679E-2</v>
      </c>
      <c r="E180" s="20">
        <f>IF(D180="SING",0,Model!$W$30*((drdp!B180+drdp!K180)*XYM4!$B180+(drdp!E180+drdp!N180)*XYM4!$C180+(drdp!H180+drdp!Q180)*XYM4!$D180))</f>
        <v>-1.7273880071438335E-3</v>
      </c>
      <c r="F180" s="20">
        <f>IF(D180="SING",(Wellpath!K181-Wellpath!K179)/2*Model!$W$30,Model!$W$30*((drdp!C180+drdp!L180)*XYM4!$B180+(drdp!F180+drdp!O180)*XYM4!$C180+(drdp!I180+drdp!R180)*XYM4!$D180))</f>
        <v>1.7441896285980418E-3</v>
      </c>
      <c r="G180" s="20">
        <f>IF(D180="SING",0,Model!$W$30*((drdp!D180+drdp!M180)*XYM4!$B180+(drdp!G180+drdp!P180)*XYM4!$C180+(drdp!J180+drdp!S180)*XYM4!$D180))</f>
        <v>-7.8143843621369721E-3</v>
      </c>
      <c r="H180" s="18">
        <f>IF(D180="SING",0,Model!$W$30*((drdp!B180)*XYM4!$B180+(drdp!E180)*XYM4!$C180+(drdp!H180)*XYM4!$D180))</f>
        <v>-8.6369400357191677E-4</v>
      </c>
      <c r="I180" s="18">
        <f>IF(D180="SING",(Wellpath!K180-Wellpath!K179)/2*Model!$W$30,Model!$W$30*((drdp!C180)*XYM4!$B180+(drdp!F180)*XYM4!$C180+(drdp!I180)*XYM4!$D180))</f>
        <v>8.7209481429902092E-4</v>
      </c>
      <c r="J180" s="18">
        <f>IF(D180="SING",0,Model!$W$30*((drdp!D180)*XYM4!$B180+(drdp!G180)*XYM4!$C180+(drdp!J180)*XYM4!$D180))</f>
        <v>-3.907192181068486E-3</v>
      </c>
      <c r="K180" s="21">
        <f>SUM(E$3:E179)+H180</f>
        <v>-0.3938444386815097</v>
      </c>
      <c r="L180" s="21">
        <f>SUM(F$3:F179)+I180</f>
        <v>4.6369029260060302</v>
      </c>
      <c r="M180" s="21">
        <f>SUM(G$3:G179)+J180</f>
        <v>-2.8419293709455347</v>
      </c>
      <c r="N180" s="19">
        <f t="shared" si="13"/>
        <v>0.15511344188035345</v>
      </c>
      <c r="O180" s="19">
        <f t="shared" si="14"/>
        <v>21.500868745203285</v>
      </c>
      <c r="P180" s="19">
        <f t="shared" si="15"/>
        <v>8.0765625494428832</v>
      </c>
      <c r="Q180" s="19">
        <f t="shared" si="16"/>
        <v>-1.8262184301134949</v>
      </c>
      <c r="R180" s="19">
        <f t="shared" si="17"/>
        <v>1.11927807787254</v>
      </c>
      <c r="S180" s="19">
        <f t="shared" si="18"/>
        <v>-13.177750615639827</v>
      </c>
    </row>
    <row r="181" spans="1:19" x14ac:dyDescent="0.25">
      <c r="A181" s="26">
        <f>Wellpath!E181</f>
        <v>5340</v>
      </c>
      <c r="B181" s="22">
        <v>0</v>
      </c>
      <c r="C181" s="22">
        <f>ABS(COS(Wellpath!$L181))*SIN(Wellpath!$M181)</f>
        <v>0.10096674225253469</v>
      </c>
      <c r="D181" s="22">
        <f>IF(ABS(Wellpath!$L181)&lt;VerticalInc,"SING",ABS(COS(Wellpath!$L181))*COS(Wellpath!$M181)/SIN(Wellpath!$L181))</f>
        <v>2.7202977807693065E-2</v>
      </c>
      <c r="E181" s="20">
        <f>IF(D181="SING",0,Model!$W$30*((drdp!B181+drdp!K181)*XYM4!$B181+(drdp!E181+drdp!N181)*XYM4!$C181+(drdp!H181+drdp!Q181)*XYM4!$D181))</f>
        <v>-1.2252507658070714E-3</v>
      </c>
      <c r="F181" s="20">
        <f>IF(D181="SING",(Wellpath!K182-Wellpath!K180)/2*Model!$W$30,Model!$W$30*((drdp!C181+drdp!L181)*XYM4!$B181+(drdp!F181+drdp!O181)*XYM4!$C181+(drdp!I181+drdp!R181)*XYM4!$D181))</f>
        <v>9.0039942820684571E-4</v>
      </c>
      <c r="G181" s="20">
        <f>IF(D181="SING",0,Model!$W$30*((drdp!D181+drdp!M181)*XYM4!$B181+(drdp!G181+drdp!P181)*XYM4!$C181+(drdp!J181+drdp!S181)*XYM4!$D181))</f>
        <v>-5.2576456797078742E-3</v>
      </c>
      <c r="H181" s="18">
        <f>IF(D181="SING",0,Model!$W$30*((drdp!B181)*XYM4!$B181+(drdp!E181)*XYM4!$C181+(drdp!H181)*XYM4!$D181))</f>
        <v>-6.126253829035357E-4</v>
      </c>
      <c r="I181" s="18">
        <f>IF(D181="SING",(Wellpath!K181-Wellpath!K180)/2*Model!$W$30,Model!$W$30*((drdp!C181)*XYM4!$B181+(drdp!F181)*XYM4!$C181+(drdp!I181)*XYM4!$D181))</f>
        <v>4.5019971410342286E-4</v>
      </c>
      <c r="J181" s="18">
        <f>IF(D181="SING",0,Model!$W$30*((drdp!D181)*XYM4!$B181+(drdp!G181)*XYM4!$C181+(drdp!J181)*XYM4!$D181))</f>
        <v>-2.6288228398539371E-3</v>
      </c>
      <c r="K181" s="21">
        <f>SUM(E$3:E180)+H181</f>
        <v>-0.39532075806798517</v>
      </c>
      <c r="L181" s="21">
        <f>SUM(F$3:F180)+I181</f>
        <v>4.6382252205344328</v>
      </c>
      <c r="M181" s="21">
        <f>SUM(G$3:G180)+J181</f>
        <v>-2.8484653859664575</v>
      </c>
      <c r="N181" s="19">
        <f t="shared" si="13"/>
        <v>0.15627850175944646</v>
      </c>
      <c r="O181" s="19">
        <f t="shared" si="14"/>
        <v>21.513133196401686</v>
      </c>
      <c r="P181" s="19">
        <f t="shared" si="15"/>
        <v>8.1137550550490403</v>
      </c>
      <c r="Q181" s="19">
        <f t="shared" si="16"/>
        <v>-1.8335867102717196</v>
      </c>
      <c r="R181" s="19">
        <f t="shared" si="17"/>
        <v>1.1260574957106759</v>
      </c>
      <c r="S181" s="19">
        <f t="shared" si="18"/>
        <v>-13.21182399300897</v>
      </c>
    </row>
    <row r="182" spans="1:19" x14ac:dyDescent="0.25">
      <c r="A182" s="26">
        <f>Wellpath!E182</f>
        <v>5370</v>
      </c>
      <c r="B182" s="22">
        <v>0</v>
      </c>
      <c r="C182" s="22">
        <f>ABS(COS(Wellpath!$L182))*SIN(Wellpath!$M182)</f>
        <v>5.0552651778594172E-2</v>
      </c>
      <c r="D182" s="22">
        <f>IF(ABS(Wellpath!$L182)&lt;VerticalInc,"SING",ABS(COS(Wellpath!$L182))*COS(Wellpath!$M182)/SIN(Wellpath!$L182))</f>
        <v>1.3564131389980428E-2</v>
      </c>
      <c r="E182" s="20">
        <f>IF(D182="SING",0,Model!$W$30*((drdp!B182+drdp!K182)*XYM4!$B182+(drdp!E182+drdp!N182)*XYM4!$C182+(drdp!H182+drdp!Q182)*XYM4!$D182))</f>
        <v>-6.4922195424214674E-4</v>
      </c>
      <c r="F182" s="20">
        <f>IF(D182="SING",(Wellpath!K183-Wellpath!K181)/2*Model!$W$30,Model!$W$30*((drdp!C182+drdp!L182)*XYM4!$B182+(drdp!F182+drdp!O182)*XYM4!$C182+(drdp!I182+drdp!R182)*XYM4!$D182))</f>
        <v>3.173749422363118E-4</v>
      </c>
      <c r="G182" s="20">
        <f>IF(D182="SING",0,Model!$W$30*((drdp!D182+drdp!M182)*XYM4!$B182+(drdp!G182+drdp!P182)*XYM4!$C182+(drdp!J182+drdp!S182)*XYM4!$D182))</f>
        <v>-2.6433031309788164E-3</v>
      </c>
      <c r="H182" s="18">
        <f>IF(D182="SING",0,Model!$W$30*((drdp!B182)*XYM4!$B182+(drdp!E182)*XYM4!$C182+(drdp!H182)*XYM4!$D182))</f>
        <v>-3.2461097712107337E-4</v>
      </c>
      <c r="I182" s="18">
        <f>IF(D182="SING",(Wellpath!K182-Wellpath!K181)/2*Model!$W$30,Model!$W$30*((drdp!C182)*XYM4!$B182+(drdp!F182)*XYM4!$C182+(drdp!I182)*XYM4!$D182))</f>
        <v>1.586874711181559E-4</v>
      </c>
      <c r="J182" s="18">
        <f>IF(D182="SING",0,Model!$W$30*((drdp!D182)*XYM4!$B182+(drdp!G182)*XYM4!$C182+(drdp!J182)*XYM4!$D182))</f>
        <v>-1.3216515654894082E-3</v>
      </c>
      <c r="K182" s="21">
        <f>SUM(E$3:E181)+H182</f>
        <v>-0.3962579944280098</v>
      </c>
      <c r="L182" s="21">
        <f>SUM(F$3:F181)+I182</f>
        <v>4.6388341077196538</v>
      </c>
      <c r="M182" s="21">
        <f>SUM(G$3:G181)+J182</f>
        <v>-2.8524158603718006</v>
      </c>
      <c r="N182" s="19">
        <f t="shared" si="13"/>
        <v>0.15702039814810864</v>
      </c>
      <c r="O182" s="19">
        <f t="shared" si="14"/>
        <v>21.518781878943198</v>
      </c>
      <c r="P182" s="19">
        <f t="shared" si="15"/>
        <v>8.1362762405005995</v>
      </c>
      <c r="Q182" s="19">
        <f t="shared" si="16"/>
        <v>-1.8381751000092363</v>
      </c>
      <c r="R182" s="19">
        <f t="shared" si="17"/>
        <v>1.1302925881055756</v>
      </c>
      <c r="S182" s="19">
        <f t="shared" si="18"/>
        <v>-13.23188398249321</v>
      </c>
    </row>
    <row r="183" spans="1:19" x14ac:dyDescent="0.25">
      <c r="A183" s="26">
        <f>Wellpath!E183</f>
        <v>5400</v>
      </c>
      <c r="B183" s="22">
        <v>0</v>
      </c>
      <c r="C183" s="22">
        <f>ABS(COS(Wellpath!$L183))*SIN(Wellpath!$M183)</f>
        <v>5.9170126681719203E-17</v>
      </c>
      <c r="D183" s="22">
        <f>IF(ABS(Wellpath!$L183)&lt;VerticalInc,"SING",ABS(COS(Wellpath!$L183))*COS(Wellpath!$M183)/SIN(Wellpath!$L183))</f>
        <v>1.5854587660413886E-17</v>
      </c>
      <c r="E183" s="20">
        <f>IF(D183="SING",0,Model!$W$30*((drdp!B183+drdp!K183)*XYM4!$B183+(drdp!E183+drdp!N183)*XYM4!$C183+(drdp!H183+drdp!Q183)*XYM4!$D183))</f>
        <v>-8.0185778864537637E-19</v>
      </c>
      <c r="F183" s="20">
        <f>IF(D183="SING",(Wellpath!K184-Wellpath!K182)/2*Model!$W$30,Model!$W$30*((drdp!C183+drdp!L183)*XYM4!$B183+(drdp!F183+drdp!O183)*XYM4!$C183+(drdp!I183+drdp!R183)*XYM4!$D183))</f>
        <v>2.1485714691213461E-19</v>
      </c>
      <c r="G183" s="20">
        <f>IF(D183="SING",0,Model!$W$30*((drdp!D183+drdp!M183)*XYM4!$B183+(drdp!G183+drdp!P183)*XYM4!$C183+(drdp!J183+drdp!S183)*XYM4!$D183))</f>
        <v>-3.0981405882544408E-18</v>
      </c>
      <c r="H183" s="18">
        <f>IF(D183="SING",0,Model!$W$30*((drdp!B183)*XYM4!$B183+(drdp!E183)*XYM4!$C183+(drdp!H183)*XYM4!$D183))</f>
        <v>-4.0092889432268818E-19</v>
      </c>
      <c r="I183" s="18">
        <f>IF(D183="SING",(Wellpath!K183-Wellpath!K182)/2*Model!$W$30,Model!$W$30*((drdp!C183)*XYM4!$B183+(drdp!F183)*XYM4!$C183+(drdp!I183)*XYM4!$D183))</f>
        <v>1.0742857345606731E-19</v>
      </c>
      <c r="J183" s="18">
        <f>IF(D183="SING",0,Model!$W$30*((drdp!D183)*XYM4!$B183+(drdp!G183)*XYM4!$C183+(drdp!J183)*XYM4!$D183))</f>
        <v>-1.5490702941272204E-18</v>
      </c>
      <c r="K183" s="21">
        <f>SUM(E$3:E182)+H183</f>
        <v>-0.39658260540513091</v>
      </c>
      <c r="L183" s="21">
        <f>SUM(F$3:F182)+I183</f>
        <v>4.6389927951907719</v>
      </c>
      <c r="M183" s="21">
        <f>SUM(G$3:G182)+J183</f>
        <v>-2.8537375119372901</v>
      </c>
      <c r="N183" s="19">
        <f t="shared" si="13"/>
        <v>0.15727776290992176</v>
      </c>
      <c r="O183" s="19">
        <f t="shared" si="14"/>
        <v>21.520254153831893</v>
      </c>
      <c r="P183" s="19">
        <f t="shared" si="15"/>
        <v>8.143817787038035</v>
      </c>
      <c r="Q183" s="19">
        <f t="shared" si="16"/>
        <v>-1.8397438491723872</v>
      </c>
      <c r="R183" s="19">
        <f t="shared" si="17"/>
        <v>1.1317426576264464</v>
      </c>
      <c r="S183" s="19">
        <f t="shared" si="18"/>
        <v>-13.238467757242729</v>
      </c>
    </row>
    <row r="184" spans="1:19" x14ac:dyDescent="0.25">
      <c r="A184" s="26">
        <f>Wellpath!E184</f>
        <v>5430</v>
      </c>
      <c r="B184" s="22">
        <v>0</v>
      </c>
      <c r="C184" s="22">
        <f>ABS(COS(Wellpath!$L184))*SIN(Wellpath!$M184)</f>
        <v>5.9170126681719203E-17</v>
      </c>
      <c r="D184" s="22">
        <f>IF(ABS(Wellpath!$L184)&lt;VerticalInc,"SING",ABS(COS(Wellpath!$L184))*COS(Wellpath!$M184)/SIN(Wellpath!$L184))</f>
        <v>1.5854587660413886E-17</v>
      </c>
      <c r="E184" s="20">
        <f>IF(D184="SING",0,Model!$W$30*((drdp!B184+drdp!K184)*XYM4!$B184+(drdp!E184+drdp!N184)*XYM4!$C184+(drdp!H184+drdp!Q184)*XYM4!$D184))</f>
        <v>-8.0185778864537637E-19</v>
      </c>
      <c r="F184" s="20">
        <f>IF(D184="SING",(Wellpath!K185-Wellpath!K183)/2*Model!$W$30,Model!$W$30*((drdp!C184+drdp!L184)*XYM4!$B184+(drdp!F184+drdp!O184)*XYM4!$C184+(drdp!I184+drdp!R184)*XYM4!$D184))</f>
        <v>2.1485714691213461E-19</v>
      </c>
      <c r="G184" s="20">
        <f>IF(D184="SING",0,Model!$W$30*((drdp!D184+drdp!M184)*XYM4!$B184+(drdp!G184+drdp!P184)*XYM4!$C184+(drdp!J184+drdp!S184)*XYM4!$D184))</f>
        <v>-3.0981405882544408E-18</v>
      </c>
      <c r="H184" s="18">
        <f>IF(D184="SING",0,Model!$W$30*((drdp!B184)*XYM4!$B184+(drdp!E184)*XYM4!$C184+(drdp!H184)*XYM4!$D184))</f>
        <v>-4.0092889432268818E-19</v>
      </c>
      <c r="I184" s="18">
        <f>IF(D184="SING",(Wellpath!K184-Wellpath!K183)/2*Model!$W$30,Model!$W$30*((drdp!C184)*XYM4!$B184+(drdp!F184)*XYM4!$C184+(drdp!I184)*XYM4!$D184))</f>
        <v>1.0742857345606731E-19</v>
      </c>
      <c r="J184" s="18">
        <f>IF(D184="SING",0,Model!$W$30*((drdp!D184)*XYM4!$B184+(drdp!G184)*XYM4!$C184+(drdp!J184)*XYM4!$D184))</f>
        <v>-1.5490702941272204E-18</v>
      </c>
      <c r="K184" s="21">
        <f>SUM(E$3:E183)+H184</f>
        <v>-0.39658260540513091</v>
      </c>
      <c r="L184" s="21">
        <f>SUM(F$3:F183)+I184</f>
        <v>4.6389927951907719</v>
      </c>
      <c r="M184" s="21">
        <f>SUM(G$3:G183)+J184</f>
        <v>-2.8537375119372901</v>
      </c>
      <c r="N184" s="19">
        <f t="shared" si="13"/>
        <v>0.15727776290992176</v>
      </c>
      <c r="O184" s="19">
        <f t="shared" si="14"/>
        <v>21.520254153831893</v>
      </c>
      <c r="P184" s="19">
        <f t="shared" si="15"/>
        <v>8.143817787038035</v>
      </c>
      <c r="Q184" s="19">
        <f t="shared" si="16"/>
        <v>-1.8397438491723872</v>
      </c>
      <c r="R184" s="19">
        <f t="shared" si="17"/>
        <v>1.1317426576264464</v>
      </c>
      <c r="S184" s="19">
        <f t="shared" si="18"/>
        <v>-13.238467757242729</v>
      </c>
    </row>
    <row r="185" spans="1:19" x14ac:dyDescent="0.25">
      <c r="A185" s="26">
        <f>Wellpath!E185</f>
        <v>5460</v>
      </c>
      <c r="B185" s="22">
        <v>0</v>
      </c>
      <c r="C185" s="22">
        <f>ABS(COS(Wellpath!$L185))*SIN(Wellpath!$M185)</f>
        <v>5.9170126681719203E-17</v>
      </c>
      <c r="D185" s="22">
        <f>IF(ABS(Wellpath!$L185)&lt;VerticalInc,"SING",ABS(COS(Wellpath!$L185))*COS(Wellpath!$M185)/SIN(Wellpath!$L185))</f>
        <v>1.5854587660413886E-17</v>
      </c>
      <c r="E185" s="20">
        <f>IF(D185="SING",0,Model!$W$30*((drdp!B185+drdp!K185)*XYM4!$B185+(drdp!E185+drdp!N185)*XYM4!$C185+(drdp!H185+drdp!Q185)*XYM4!$D185))</f>
        <v>-8.0185778864537637E-19</v>
      </c>
      <c r="F185" s="20">
        <f>IF(D185="SING",(Wellpath!K186-Wellpath!K184)/2*Model!$W$30,Model!$W$30*((drdp!C185+drdp!L185)*XYM4!$B185+(drdp!F185+drdp!O185)*XYM4!$C185+(drdp!I185+drdp!R185)*XYM4!$D185))</f>
        <v>2.1485714691213461E-19</v>
      </c>
      <c r="G185" s="20">
        <f>IF(D185="SING",0,Model!$W$30*((drdp!D185+drdp!M185)*XYM4!$B185+(drdp!G185+drdp!P185)*XYM4!$C185+(drdp!J185+drdp!S185)*XYM4!$D185))</f>
        <v>-3.0981405882544408E-18</v>
      </c>
      <c r="H185" s="18">
        <f>IF(D185="SING",0,Model!$W$30*((drdp!B185)*XYM4!$B185+(drdp!E185)*XYM4!$C185+(drdp!H185)*XYM4!$D185))</f>
        <v>-4.0092889432268818E-19</v>
      </c>
      <c r="I185" s="18">
        <f>IF(D185="SING",(Wellpath!K185-Wellpath!K184)/2*Model!$W$30,Model!$W$30*((drdp!C185)*XYM4!$B185+(drdp!F185)*XYM4!$C185+(drdp!I185)*XYM4!$D185))</f>
        <v>1.0742857345606731E-19</v>
      </c>
      <c r="J185" s="18">
        <f>IF(D185="SING",0,Model!$W$30*((drdp!D185)*XYM4!$B185+(drdp!G185)*XYM4!$C185+(drdp!J185)*XYM4!$D185))</f>
        <v>-1.5490702941272204E-18</v>
      </c>
      <c r="K185" s="21">
        <f>SUM(E$3:E184)+H185</f>
        <v>-0.39658260540513091</v>
      </c>
      <c r="L185" s="21">
        <f>SUM(F$3:F184)+I185</f>
        <v>4.6389927951907719</v>
      </c>
      <c r="M185" s="21">
        <f>SUM(G$3:G184)+J185</f>
        <v>-2.8537375119372901</v>
      </c>
      <c r="N185" s="19">
        <f t="shared" si="13"/>
        <v>0.15727776290992176</v>
      </c>
      <c r="O185" s="19">
        <f t="shared" si="14"/>
        <v>21.520254153831893</v>
      </c>
      <c r="P185" s="19">
        <f t="shared" si="15"/>
        <v>8.143817787038035</v>
      </c>
      <c r="Q185" s="19">
        <f t="shared" si="16"/>
        <v>-1.8397438491723872</v>
      </c>
      <c r="R185" s="19">
        <f t="shared" si="17"/>
        <v>1.1317426576264464</v>
      </c>
      <c r="S185" s="19">
        <f t="shared" si="18"/>
        <v>-13.238467757242729</v>
      </c>
    </row>
    <row r="186" spans="1:19" x14ac:dyDescent="0.25">
      <c r="A186" s="26">
        <f>Wellpath!E186</f>
        <v>5490</v>
      </c>
      <c r="B186" s="22">
        <v>0</v>
      </c>
      <c r="C186" s="22">
        <f>ABS(COS(Wellpath!$L186))*SIN(Wellpath!$M186)</f>
        <v>5.9170126681719203E-17</v>
      </c>
      <c r="D186" s="22">
        <f>IF(ABS(Wellpath!$L186)&lt;VerticalInc,"SING",ABS(COS(Wellpath!$L186))*COS(Wellpath!$M186)/SIN(Wellpath!$L186))</f>
        <v>1.5854587660413886E-17</v>
      </c>
      <c r="E186" s="20">
        <f>IF(D186="SING",0,Model!$W$30*((drdp!B186+drdp!K186)*XYM4!$B186+(drdp!E186+drdp!N186)*XYM4!$C186+(drdp!H186+drdp!Q186)*XYM4!$D186))</f>
        <v>-8.0185778864537637E-19</v>
      </c>
      <c r="F186" s="20">
        <f>IF(D186="SING",(Wellpath!K187-Wellpath!K185)/2*Model!$W$30,Model!$W$30*((drdp!C186+drdp!L186)*XYM4!$B186+(drdp!F186+drdp!O186)*XYM4!$C186+(drdp!I186+drdp!R186)*XYM4!$D186))</f>
        <v>2.1485714691213461E-19</v>
      </c>
      <c r="G186" s="20">
        <f>IF(D186="SING",0,Model!$W$30*((drdp!D186+drdp!M186)*XYM4!$B186+(drdp!G186+drdp!P186)*XYM4!$C186+(drdp!J186+drdp!S186)*XYM4!$D186))</f>
        <v>-3.0981405882544408E-18</v>
      </c>
      <c r="H186" s="18">
        <f>IF(D186="SING",0,Model!$W$30*((drdp!B186)*XYM4!$B186+(drdp!E186)*XYM4!$C186+(drdp!H186)*XYM4!$D186))</f>
        <v>-4.0092889432268818E-19</v>
      </c>
      <c r="I186" s="18">
        <f>IF(D186="SING",(Wellpath!K186-Wellpath!K185)/2*Model!$W$30,Model!$W$30*((drdp!C186)*XYM4!$B186+(drdp!F186)*XYM4!$C186+(drdp!I186)*XYM4!$D186))</f>
        <v>1.0742857345606731E-19</v>
      </c>
      <c r="J186" s="18">
        <f>IF(D186="SING",0,Model!$W$30*((drdp!D186)*XYM4!$B186+(drdp!G186)*XYM4!$C186+(drdp!J186)*XYM4!$D186))</f>
        <v>-1.5490702941272204E-18</v>
      </c>
      <c r="K186" s="21">
        <f>SUM(E$3:E185)+H186</f>
        <v>-0.39658260540513091</v>
      </c>
      <c r="L186" s="21">
        <f>SUM(F$3:F185)+I186</f>
        <v>4.6389927951907719</v>
      </c>
      <c r="M186" s="21">
        <f>SUM(G$3:G185)+J186</f>
        <v>-2.8537375119372901</v>
      </c>
      <c r="N186" s="19">
        <f t="shared" si="13"/>
        <v>0.15727776290992176</v>
      </c>
      <c r="O186" s="19">
        <f t="shared" si="14"/>
        <v>21.520254153831893</v>
      </c>
      <c r="P186" s="19">
        <f t="shared" si="15"/>
        <v>8.143817787038035</v>
      </c>
      <c r="Q186" s="19">
        <f t="shared" si="16"/>
        <v>-1.8397438491723872</v>
      </c>
      <c r="R186" s="19">
        <f t="shared" si="17"/>
        <v>1.1317426576264464</v>
      </c>
      <c r="S186" s="19">
        <f t="shared" si="18"/>
        <v>-13.238467757242729</v>
      </c>
    </row>
    <row r="187" spans="1:19" x14ac:dyDescent="0.25">
      <c r="A187" s="26">
        <f>Wellpath!E187</f>
        <v>5520</v>
      </c>
      <c r="B187" s="22">
        <v>0</v>
      </c>
      <c r="C187" s="22">
        <f>ABS(COS(Wellpath!$L187))*SIN(Wellpath!$M187)</f>
        <v>5.9170126681719203E-17</v>
      </c>
      <c r="D187" s="22">
        <f>IF(ABS(Wellpath!$L187)&lt;VerticalInc,"SING",ABS(COS(Wellpath!$L187))*COS(Wellpath!$M187)/SIN(Wellpath!$L187))</f>
        <v>1.5854587660413886E-17</v>
      </c>
      <c r="E187" s="20">
        <f>IF(D187="SING",0,Model!$W$30*((drdp!B187+drdp!K187)*XYM4!$B187+(drdp!E187+drdp!N187)*XYM4!$C187+(drdp!H187+drdp!Q187)*XYM4!$D187))</f>
        <v>-8.0185778864537637E-19</v>
      </c>
      <c r="F187" s="20">
        <f>IF(D187="SING",(Wellpath!K188-Wellpath!K186)/2*Model!$W$30,Model!$W$30*((drdp!C187+drdp!L187)*XYM4!$B187+(drdp!F187+drdp!O187)*XYM4!$C187+(drdp!I187+drdp!R187)*XYM4!$D187))</f>
        <v>2.1485714691213461E-19</v>
      </c>
      <c r="G187" s="20">
        <f>IF(D187="SING",0,Model!$W$30*((drdp!D187+drdp!M187)*XYM4!$B187+(drdp!G187+drdp!P187)*XYM4!$C187+(drdp!J187+drdp!S187)*XYM4!$D187))</f>
        <v>-3.0981405882544408E-18</v>
      </c>
      <c r="H187" s="18">
        <f>IF(D187="SING",0,Model!$W$30*((drdp!B187)*XYM4!$B187+(drdp!E187)*XYM4!$C187+(drdp!H187)*XYM4!$D187))</f>
        <v>-4.0092889432268818E-19</v>
      </c>
      <c r="I187" s="18">
        <f>IF(D187="SING",(Wellpath!K187-Wellpath!K186)/2*Model!$W$30,Model!$W$30*((drdp!C187)*XYM4!$B187+(drdp!F187)*XYM4!$C187+(drdp!I187)*XYM4!$D187))</f>
        <v>1.0742857345606731E-19</v>
      </c>
      <c r="J187" s="18">
        <f>IF(D187="SING",0,Model!$W$30*((drdp!D187)*XYM4!$B187+(drdp!G187)*XYM4!$C187+(drdp!J187)*XYM4!$D187))</f>
        <v>-1.5490702941272204E-18</v>
      </c>
      <c r="K187" s="21">
        <f>SUM(E$3:E186)+H187</f>
        <v>-0.39658260540513091</v>
      </c>
      <c r="L187" s="21">
        <f>SUM(F$3:F186)+I187</f>
        <v>4.6389927951907719</v>
      </c>
      <c r="M187" s="21">
        <f>SUM(G$3:G186)+J187</f>
        <v>-2.8537375119372901</v>
      </c>
      <c r="N187" s="19">
        <f t="shared" si="13"/>
        <v>0.15727776290992176</v>
      </c>
      <c r="O187" s="19">
        <f t="shared" si="14"/>
        <v>21.520254153831893</v>
      </c>
      <c r="P187" s="19">
        <f t="shared" si="15"/>
        <v>8.143817787038035</v>
      </c>
      <c r="Q187" s="19">
        <f t="shared" si="16"/>
        <v>-1.8397438491723872</v>
      </c>
      <c r="R187" s="19">
        <f t="shared" si="17"/>
        <v>1.1317426576264464</v>
      </c>
      <c r="S187" s="19">
        <f t="shared" si="18"/>
        <v>-13.238467757242729</v>
      </c>
    </row>
    <row r="188" spans="1:19" x14ac:dyDescent="0.25">
      <c r="A188" s="26">
        <f>Wellpath!E188</f>
        <v>5550</v>
      </c>
      <c r="B188" s="22">
        <v>0</v>
      </c>
      <c r="C188" s="22">
        <f>ABS(COS(Wellpath!$L188))*SIN(Wellpath!$M188)</f>
        <v>5.9170126681719203E-17</v>
      </c>
      <c r="D188" s="22">
        <f>IF(ABS(Wellpath!$L188)&lt;VerticalInc,"SING",ABS(COS(Wellpath!$L188))*COS(Wellpath!$M188)/SIN(Wellpath!$L188))</f>
        <v>1.5854587660413886E-17</v>
      </c>
      <c r="E188" s="20">
        <f>IF(D188="SING",0,Model!$W$30*((drdp!B188+drdp!K188)*XYM4!$B188+(drdp!E188+drdp!N188)*XYM4!$C188+(drdp!H188+drdp!Q188)*XYM4!$D188))</f>
        <v>-8.0185778864537637E-19</v>
      </c>
      <c r="F188" s="20">
        <f>IF(D188="SING",(Wellpath!K189-Wellpath!K187)/2*Model!$W$30,Model!$W$30*((drdp!C188+drdp!L188)*XYM4!$B188+(drdp!F188+drdp!O188)*XYM4!$C188+(drdp!I188+drdp!R188)*XYM4!$D188))</f>
        <v>2.1485714691213461E-19</v>
      </c>
      <c r="G188" s="20">
        <f>IF(D188="SING",0,Model!$W$30*((drdp!D188+drdp!M188)*XYM4!$B188+(drdp!G188+drdp!P188)*XYM4!$C188+(drdp!J188+drdp!S188)*XYM4!$D188))</f>
        <v>-3.0981405882544408E-18</v>
      </c>
      <c r="H188" s="18">
        <f>IF(D188="SING",0,Model!$W$30*((drdp!B188)*XYM4!$B188+(drdp!E188)*XYM4!$C188+(drdp!H188)*XYM4!$D188))</f>
        <v>-4.0092889432268818E-19</v>
      </c>
      <c r="I188" s="18">
        <f>IF(D188="SING",(Wellpath!K188-Wellpath!K187)/2*Model!$W$30,Model!$W$30*((drdp!C188)*XYM4!$B188+(drdp!F188)*XYM4!$C188+(drdp!I188)*XYM4!$D188))</f>
        <v>1.0742857345606731E-19</v>
      </c>
      <c r="J188" s="18">
        <f>IF(D188="SING",0,Model!$W$30*((drdp!D188)*XYM4!$B188+(drdp!G188)*XYM4!$C188+(drdp!J188)*XYM4!$D188))</f>
        <v>-1.5490702941272204E-18</v>
      </c>
      <c r="K188" s="21">
        <f>SUM(E$3:E187)+H188</f>
        <v>-0.39658260540513091</v>
      </c>
      <c r="L188" s="21">
        <f>SUM(F$3:F187)+I188</f>
        <v>4.6389927951907719</v>
      </c>
      <c r="M188" s="21">
        <f>SUM(G$3:G187)+J188</f>
        <v>-2.8537375119372901</v>
      </c>
      <c r="N188" s="19">
        <f t="shared" si="13"/>
        <v>0.15727776290992176</v>
      </c>
      <c r="O188" s="19">
        <f t="shared" si="14"/>
        <v>21.520254153831893</v>
      </c>
      <c r="P188" s="19">
        <f t="shared" si="15"/>
        <v>8.143817787038035</v>
      </c>
      <c r="Q188" s="19">
        <f t="shared" si="16"/>
        <v>-1.8397438491723872</v>
      </c>
      <c r="R188" s="19">
        <f t="shared" si="17"/>
        <v>1.1317426576264464</v>
      </c>
      <c r="S188" s="19">
        <f t="shared" si="18"/>
        <v>-13.238467757242729</v>
      </c>
    </row>
    <row r="189" spans="1:19" x14ac:dyDescent="0.25">
      <c r="A189" s="26">
        <f>Wellpath!E189</f>
        <v>5580</v>
      </c>
      <c r="B189" s="22">
        <v>0</v>
      </c>
      <c r="C189" s="22">
        <f>ABS(COS(Wellpath!$L189))*SIN(Wellpath!$M189)</f>
        <v>5.9170126681719203E-17</v>
      </c>
      <c r="D189" s="22">
        <f>IF(ABS(Wellpath!$L189)&lt;VerticalInc,"SING",ABS(COS(Wellpath!$L189))*COS(Wellpath!$M189)/SIN(Wellpath!$L189))</f>
        <v>1.5854587660413886E-17</v>
      </c>
      <c r="E189" s="20">
        <f>IF(D189="SING",0,Model!$W$30*((drdp!B189+drdp!K189)*XYM4!$B189+(drdp!E189+drdp!N189)*XYM4!$C189+(drdp!H189+drdp!Q189)*XYM4!$D189))</f>
        <v>-8.0185778864537637E-19</v>
      </c>
      <c r="F189" s="20">
        <f>IF(D189="SING",(Wellpath!K190-Wellpath!K188)/2*Model!$W$30,Model!$W$30*((drdp!C189+drdp!L189)*XYM4!$B189+(drdp!F189+drdp!O189)*XYM4!$C189+(drdp!I189+drdp!R189)*XYM4!$D189))</f>
        <v>2.1485714691213461E-19</v>
      </c>
      <c r="G189" s="20">
        <f>IF(D189="SING",0,Model!$W$30*((drdp!D189+drdp!M189)*XYM4!$B189+(drdp!G189+drdp!P189)*XYM4!$C189+(drdp!J189+drdp!S189)*XYM4!$D189))</f>
        <v>-3.0981405882544408E-18</v>
      </c>
      <c r="H189" s="18">
        <f>IF(D189="SING",0,Model!$W$30*((drdp!B189)*XYM4!$B189+(drdp!E189)*XYM4!$C189+(drdp!H189)*XYM4!$D189))</f>
        <v>-4.0092889432268818E-19</v>
      </c>
      <c r="I189" s="18">
        <f>IF(D189="SING",(Wellpath!K189-Wellpath!K188)/2*Model!$W$30,Model!$W$30*((drdp!C189)*XYM4!$B189+(drdp!F189)*XYM4!$C189+(drdp!I189)*XYM4!$D189))</f>
        <v>1.0742857345606731E-19</v>
      </c>
      <c r="J189" s="18">
        <f>IF(D189="SING",0,Model!$W$30*((drdp!D189)*XYM4!$B189+(drdp!G189)*XYM4!$C189+(drdp!J189)*XYM4!$D189))</f>
        <v>-1.5490702941272204E-18</v>
      </c>
      <c r="K189" s="21">
        <f>SUM(E$3:E188)+H189</f>
        <v>-0.39658260540513091</v>
      </c>
      <c r="L189" s="21">
        <f>SUM(F$3:F188)+I189</f>
        <v>4.6389927951907719</v>
      </c>
      <c r="M189" s="21">
        <f>SUM(G$3:G188)+J189</f>
        <v>-2.8537375119372901</v>
      </c>
      <c r="N189" s="19">
        <f t="shared" si="13"/>
        <v>0.15727776290992176</v>
      </c>
      <c r="O189" s="19">
        <f t="shared" si="14"/>
        <v>21.520254153831893</v>
      </c>
      <c r="P189" s="19">
        <f t="shared" si="15"/>
        <v>8.143817787038035</v>
      </c>
      <c r="Q189" s="19">
        <f t="shared" si="16"/>
        <v>-1.8397438491723872</v>
      </c>
      <c r="R189" s="19">
        <f t="shared" si="17"/>
        <v>1.1317426576264464</v>
      </c>
      <c r="S189" s="19">
        <f t="shared" si="18"/>
        <v>-13.238467757242729</v>
      </c>
    </row>
    <row r="190" spans="1:19" x14ac:dyDescent="0.25">
      <c r="A190" s="26">
        <f>Wellpath!E190</f>
        <v>5610</v>
      </c>
      <c r="B190" s="22">
        <v>0</v>
      </c>
      <c r="C190" s="22">
        <f>ABS(COS(Wellpath!$L190))*SIN(Wellpath!$M190)</f>
        <v>5.9170126681719203E-17</v>
      </c>
      <c r="D190" s="22">
        <f>IF(ABS(Wellpath!$L190)&lt;VerticalInc,"SING",ABS(COS(Wellpath!$L190))*COS(Wellpath!$M190)/SIN(Wellpath!$L190))</f>
        <v>1.5854587660413886E-17</v>
      </c>
      <c r="E190" s="20">
        <f>IF(D190="SING",0,Model!$W$30*((drdp!B190+drdp!K190)*XYM4!$B190+(drdp!E190+drdp!N190)*XYM4!$C190+(drdp!H190+drdp!Q190)*XYM4!$D190))</f>
        <v>-8.0185778864537637E-19</v>
      </c>
      <c r="F190" s="20">
        <f>IF(D190="SING",(Wellpath!K191-Wellpath!K189)/2*Model!$W$30,Model!$W$30*((drdp!C190+drdp!L190)*XYM4!$B190+(drdp!F190+drdp!O190)*XYM4!$C190+(drdp!I190+drdp!R190)*XYM4!$D190))</f>
        <v>2.1485714691213461E-19</v>
      </c>
      <c r="G190" s="20">
        <f>IF(D190="SING",0,Model!$W$30*((drdp!D190+drdp!M190)*XYM4!$B190+(drdp!G190+drdp!P190)*XYM4!$C190+(drdp!J190+drdp!S190)*XYM4!$D190))</f>
        <v>-3.0981405882544408E-18</v>
      </c>
      <c r="H190" s="18">
        <f>IF(D190="SING",0,Model!$W$30*((drdp!B190)*XYM4!$B190+(drdp!E190)*XYM4!$C190+(drdp!H190)*XYM4!$D190))</f>
        <v>-4.0092889432268818E-19</v>
      </c>
      <c r="I190" s="18">
        <f>IF(D190="SING",(Wellpath!K190-Wellpath!K189)/2*Model!$W$30,Model!$W$30*((drdp!C190)*XYM4!$B190+(drdp!F190)*XYM4!$C190+(drdp!I190)*XYM4!$D190))</f>
        <v>1.0742857345606731E-19</v>
      </c>
      <c r="J190" s="18">
        <f>IF(D190="SING",0,Model!$W$30*((drdp!D190)*XYM4!$B190+(drdp!G190)*XYM4!$C190+(drdp!J190)*XYM4!$D190))</f>
        <v>-1.5490702941272204E-18</v>
      </c>
      <c r="K190" s="21">
        <f>SUM(E$3:E189)+H190</f>
        <v>-0.39658260540513091</v>
      </c>
      <c r="L190" s="21">
        <f>SUM(F$3:F189)+I190</f>
        <v>4.6389927951907719</v>
      </c>
      <c r="M190" s="21">
        <f>SUM(G$3:G189)+J190</f>
        <v>-2.8537375119372901</v>
      </c>
      <c r="N190" s="19">
        <f t="shared" si="13"/>
        <v>0.15727776290992176</v>
      </c>
      <c r="O190" s="19">
        <f t="shared" si="14"/>
        <v>21.520254153831893</v>
      </c>
      <c r="P190" s="19">
        <f t="shared" si="15"/>
        <v>8.143817787038035</v>
      </c>
      <c r="Q190" s="19">
        <f t="shared" si="16"/>
        <v>-1.8397438491723872</v>
      </c>
      <c r="R190" s="19">
        <f t="shared" si="17"/>
        <v>1.1317426576264464</v>
      </c>
      <c r="S190" s="19">
        <f t="shared" si="18"/>
        <v>-13.238467757242729</v>
      </c>
    </row>
    <row r="191" spans="1:19" x14ac:dyDescent="0.25">
      <c r="A191" s="26">
        <f>Wellpath!E191</f>
        <v>5640</v>
      </c>
      <c r="B191" s="22">
        <v>0</v>
      </c>
      <c r="C191" s="22">
        <f>ABS(COS(Wellpath!$L191))*SIN(Wellpath!$M191)</f>
        <v>5.9170126681719203E-17</v>
      </c>
      <c r="D191" s="22">
        <f>IF(ABS(Wellpath!$L191)&lt;VerticalInc,"SING",ABS(COS(Wellpath!$L191))*COS(Wellpath!$M191)/SIN(Wellpath!$L191))</f>
        <v>1.5854587660413886E-17</v>
      </c>
      <c r="E191" s="20">
        <f>IF(D191="SING",0,Model!$W$30*((drdp!B191+drdp!K191)*XYM4!$B191+(drdp!E191+drdp!N191)*XYM4!$C191+(drdp!H191+drdp!Q191)*XYM4!$D191))</f>
        <v>-8.0185778864537637E-19</v>
      </c>
      <c r="F191" s="20">
        <f>IF(D191="SING",(Wellpath!K192-Wellpath!K190)/2*Model!$W$30,Model!$W$30*((drdp!C191+drdp!L191)*XYM4!$B191+(drdp!F191+drdp!O191)*XYM4!$C191+(drdp!I191+drdp!R191)*XYM4!$D191))</f>
        <v>2.1485714691213461E-19</v>
      </c>
      <c r="G191" s="20">
        <f>IF(D191="SING",0,Model!$W$30*((drdp!D191+drdp!M191)*XYM4!$B191+(drdp!G191+drdp!P191)*XYM4!$C191+(drdp!J191+drdp!S191)*XYM4!$D191))</f>
        <v>-3.0981405882544408E-18</v>
      </c>
      <c r="H191" s="18">
        <f>IF(D191="SING",0,Model!$W$30*((drdp!B191)*XYM4!$B191+(drdp!E191)*XYM4!$C191+(drdp!H191)*XYM4!$D191))</f>
        <v>-4.0092889432268818E-19</v>
      </c>
      <c r="I191" s="18">
        <f>IF(D191="SING",(Wellpath!K191-Wellpath!K190)/2*Model!$W$30,Model!$W$30*((drdp!C191)*XYM4!$B191+(drdp!F191)*XYM4!$C191+(drdp!I191)*XYM4!$D191))</f>
        <v>1.0742857345606731E-19</v>
      </c>
      <c r="J191" s="18">
        <f>IF(D191="SING",0,Model!$W$30*((drdp!D191)*XYM4!$B191+(drdp!G191)*XYM4!$C191+(drdp!J191)*XYM4!$D191))</f>
        <v>-1.5490702941272204E-18</v>
      </c>
      <c r="K191" s="21">
        <f>SUM(E$3:E190)+H191</f>
        <v>-0.39658260540513091</v>
      </c>
      <c r="L191" s="21">
        <f>SUM(F$3:F190)+I191</f>
        <v>4.6389927951907719</v>
      </c>
      <c r="M191" s="21">
        <f>SUM(G$3:G190)+J191</f>
        <v>-2.8537375119372901</v>
      </c>
      <c r="N191" s="19">
        <f t="shared" si="13"/>
        <v>0.15727776290992176</v>
      </c>
      <c r="O191" s="19">
        <f t="shared" si="14"/>
        <v>21.520254153831893</v>
      </c>
      <c r="P191" s="19">
        <f t="shared" si="15"/>
        <v>8.143817787038035</v>
      </c>
      <c r="Q191" s="19">
        <f t="shared" si="16"/>
        <v>-1.8397438491723872</v>
      </c>
      <c r="R191" s="19">
        <f t="shared" si="17"/>
        <v>1.1317426576264464</v>
      </c>
      <c r="S191" s="19">
        <f t="shared" si="18"/>
        <v>-13.238467757242729</v>
      </c>
    </row>
    <row r="192" spans="1:19" x14ac:dyDescent="0.25">
      <c r="A192" s="26">
        <f>Wellpath!E192</f>
        <v>5670</v>
      </c>
      <c r="B192" s="22">
        <v>0</v>
      </c>
      <c r="C192" s="22">
        <f>ABS(COS(Wellpath!$L192))*SIN(Wellpath!$M192)</f>
        <v>5.9170126681719203E-17</v>
      </c>
      <c r="D192" s="22">
        <f>IF(ABS(Wellpath!$L192)&lt;VerticalInc,"SING",ABS(COS(Wellpath!$L192))*COS(Wellpath!$M192)/SIN(Wellpath!$L192))</f>
        <v>1.5854587660413886E-17</v>
      </c>
      <c r="E192" s="20">
        <f>IF(D192="SING",0,Model!$W$30*((drdp!B192+drdp!K192)*XYM4!$B192+(drdp!E192+drdp!N192)*XYM4!$C192+(drdp!H192+drdp!Q192)*XYM4!$D192))</f>
        <v>-8.0185778864537637E-19</v>
      </c>
      <c r="F192" s="20">
        <f>IF(D192="SING",(Wellpath!K193-Wellpath!K191)/2*Model!$W$30,Model!$W$30*((drdp!C192+drdp!L192)*XYM4!$B192+(drdp!F192+drdp!O192)*XYM4!$C192+(drdp!I192+drdp!R192)*XYM4!$D192))</f>
        <v>2.1485714691213461E-19</v>
      </c>
      <c r="G192" s="20">
        <f>IF(D192="SING",0,Model!$W$30*((drdp!D192+drdp!M192)*XYM4!$B192+(drdp!G192+drdp!P192)*XYM4!$C192+(drdp!J192+drdp!S192)*XYM4!$D192))</f>
        <v>-3.0981405882544408E-18</v>
      </c>
      <c r="H192" s="18">
        <f>IF(D192="SING",0,Model!$W$30*((drdp!B192)*XYM4!$B192+(drdp!E192)*XYM4!$C192+(drdp!H192)*XYM4!$D192))</f>
        <v>-4.0092889432268818E-19</v>
      </c>
      <c r="I192" s="18">
        <f>IF(D192="SING",(Wellpath!K192-Wellpath!K191)/2*Model!$W$30,Model!$W$30*((drdp!C192)*XYM4!$B192+(drdp!F192)*XYM4!$C192+(drdp!I192)*XYM4!$D192))</f>
        <v>1.0742857345606731E-19</v>
      </c>
      <c r="J192" s="18">
        <f>IF(D192="SING",0,Model!$W$30*((drdp!D192)*XYM4!$B192+(drdp!G192)*XYM4!$C192+(drdp!J192)*XYM4!$D192))</f>
        <v>-1.5490702941272204E-18</v>
      </c>
      <c r="K192" s="21">
        <f>SUM(E$3:E191)+H192</f>
        <v>-0.39658260540513091</v>
      </c>
      <c r="L192" s="21">
        <f>SUM(F$3:F191)+I192</f>
        <v>4.6389927951907719</v>
      </c>
      <c r="M192" s="21">
        <f>SUM(G$3:G191)+J192</f>
        <v>-2.8537375119372901</v>
      </c>
      <c r="N192" s="19">
        <f t="shared" si="13"/>
        <v>0.15727776290992176</v>
      </c>
      <c r="O192" s="19">
        <f t="shared" si="14"/>
        <v>21.520254153831893</v>
      </c>
      <c r="P192" s="19">
        <f t="shared" si="15"/>
        <v>8.143817787038035</v>
      </c>
      <c r="Q192" s="19">
        <f t="shared" si="16"/>
        <v>-1.8397438491723872</v>
      </c>
      <c r="R192" s="19">
        <f t="shared" si="17"/>
        <v>1.1317426576264464</v>
      </c>
      <c r="S192" s="19">
        <f t="shared" si="18"/>
        <v>-13.238467757242729</v>
      </c>
    </row>
    <row r="193" spans="1:19" x14ac:dyDescent="0.25">
      <c r="A193" s="26">
        <f>Wellpath!E193</f>
        <v>5700</v>
      </c>
      <c r="B193" s="22">
        <v>0</v>
      </c>
      <c r="C193" s="22">
        <f>ABS(COS(Wellpath!$L193))*SIN(Wellpath!$M193)</f>
        <v>5.9170126681719203E-17</v>
      </c>
      <c r="D193" s="22">
        <f>IF(ABS(Wellpath!$L193)&lt;VerticalInc,"SING",ABS(COS(Wellpath!$L193))*COS(Wellpath!$M193)/SIN(Wellpath!$L193))</f>
        <v>1.5854587660413886E-17</v>
      </c>
      <c r="E193" s="20">
        <f>IF(D193="SING",0,Model!$W$30*((drdp!B193+drdp!K193)*XYM4!$B193+(drdp!E193+drdp!N193)*XYM4!$C193+(drdp!H193+drdp!Q193)*XYM4!$D193))</f>
        <v>-8.0185778864537637E-19</v>
      </c>
      <c r="F193" s="20">
        <f>IF(D193="SING",(Wellpath!K194-Wellpath!K192)/2*Model!$W$30,Model!$W$30*((drdp!C193+drdp!L193)*XYM4!$B193+(drdp!F193+drdp!O193)*XYM4!$C193+(drdp!I193+drdp!R193)*XYM4!$D193))</f>
        <v>2.1485714691213461E-19</v>
      </c>
      <c r="G193" s="20">
        <f>IF(D193="SING",0,Model!$W$30*((drdp!D193+drdp!M193)*XYM4!$B193+(drdp!G193+drdp!P193)*XYM4!$C193+(drdp!J193+drdp!S193)*XYM4!$D193))</f>
        <v>-3.0981405882544408E-18</v>
      </c>
      <c r="H193" s="18">
        <f>IF(D193="SING",0,Model!$W$30*((drdp!B193)*XYM4!$B193+(drdp!E193)*XYM4!$C193+(drdp!H193)*XYM4!$D193))</f>
        <v>-4.0092889432268818E-19</v>
      </c>
      <c r="I193" s="18">
        <f>IF(D193="SING",(Wellpath!K193-Wellpath!K192)/2*Model!$W$30,Model!$W$30*((drdp!C193)*XYM4!$B193+(drdp!F193)*XYM4!$C193+(drdp!I193)*XYM4!$D193))</f>
        <v>1.0742857345606731E-19</v>
      </c>
      <c r="J193" s="18">
        <f>IF(D193="SING",0,Model!$W$30*((drdp!D193)*XYM4!$B193+(drdp!G193)*XYM4!$C193+(drdp!J193)*XYM4!$D193))</f>
        <v>-1.5490702941272204E-18</v>
      </c>
      <c r="K193" s="21">
        <f>SUM(E$3:E192)+H193</f>
        <v>-0.39658260540513091</v>
      </c>
      <c r="L193" s="21">
        <f>SUM(F$3:F192)+I193</f>
        <v>4.6389927951907719</v>
      </c>
      <c r="M193" s="21">
        <f>SUM(G$3:G192)+J193</f>
        <v>-2.8537375119372901</v>
      </c>
      <c r="N193" s="19">
        <f t="shared" si="13"/>
        <v>0.15727776290992176</v>
      </c>
      <c r="O193" s="19">
        <f t="shared" si="14"/>
        <v>21.520254153831893</v>
      </c>
      <c r="P193" s="19">
        <f t="shared" si="15"/>
        <v>8.143817787038035</v>
      </c>
      <c r="Q193" s="19">
        <f t="shared" si="16"/>
        <v>-1.8397438491723872</v>
      </c>
      <c r="R193" s="19">
        <f t="shared" si="17"/>
        <v>1.1317426576264464</v>
      </c>
      <c r="S193" s="19">
        <f t="shared" si="18"/>
        <v>-13.238467757242729</v>
      </c>
    </row>
    <row r="194" spans="1:19" x14ac:dyDescent="0.25">
      <c r="A194" s="26">
        <f>Wellpath!E194</f>
        <v>5730</v>
      </c>
      <c r="B194" s="22">
        <v>0</v>
      </c>
      <c r="C194" s="22">
        <f>ABS(COS(Wellpath!$L194))*SIN(Wellpath!$M194)</f>
        <v>5.9170126681719203E-17</v>
      </c>
      <c r="D194" s="22">
        <f>IF(ABS(Wellpath!$L194)&lt;VerticalInc,"SING",ABS(COS(Wellpath!$L194))*COS(Wellpath!$M194)/SIN(Wellpath!$L194))</f>
        <v>1.5854587660413886E-17</v>
      </c>
      <c r="E194" s="20">
        <f>IF(D194="SING",0,Model!$W$30*((drdp!B194+drdp!K194)*XYM4!$B194+(drdp!E194+drdp!N194)*XYM4!$C194+(drdp!H194+drdp!Q194)*XYM4!$D194))</f>
        <v>-8.0185778864537637E-19</v>
      </c>
      <c r="F194" s="20">
        <f>IF(D194="SING",(Wellpath!K195-Wellpath!K193)/2*Model!$W$30,Model!$W$30*((drdp!C194+drdp!L194)*XYM4!$B194+(drdp!F194+drdp!O194)*XYM4!$C194+(drdp!I194+drdp!R194)*XYM4!$D194))</f>
        <v>2.1485714691213461E-19</v>
      </c>
      <c r="G194" s="20">
        <f>IF(D194="SING",0,Model!$W$30*((drdp!D194+drdp!M194)*XYM4!$B194+(drdp!G194+drdp!P194)*XYM4!$C194+(drdp!J194+drdp!S194)*XYM4!$D194))</f>
        <v>-3.0981405882544408E-18</v>
      </c>
      <c r="H194" s="18">
        <f>IF(D194="SING",0,Model!$W$30*((drdp!B194)*XYM4!$B194+(drdp!E194)*XYM4!$C194+(drdp!H194)*XYM4!$D194))</f>
        <v>-4.0092889432268818E-19</v>
      </c>
      <c r="I194" s="18">
        <f>IF(D194="SING",(Wellpath!K194-Wellpath!K193)/2*Model!$W$30,Model!$W$30*((drdp!C194)*XYM4!$B194+(drdp!F194)*XYM4!$C194+(drdp!I194)*XYM4!$D194))</f>
        <v>1.0742857345606731E-19</v>
      </c>
      <c r="J194" s="18">
        <f>IF(D194="SING",0,Model!$W$30*((drdp!D194)*XYM4!$B194+(drdp!G194)*XYM4!$C194+(drdp!J194)*XYM4!$D194))</f>
        <v>-1.5490702941272204E-18</v>
      </c>
      <c r="K194" s="21">
        <f>SUM(E$3:E193)+H194</f>
        <v>-0.39658260540513091</v>
      </c>
      <c r="L194" s="21">
        <f>SUM(F$3:F193)+I194</f>
        <v>4.6389927951907719</v>
      </c>
      <c r="M194" s="21">
        <f>SUM(G$3:G193)+J194</f>
        <v>-2.8537375119372901</v>
      </c>
      <c r="N194" s="19">
        <f t="shared" si="13"/>
        <v>0.15727776290992176</v>
      </c>
      <c r="O194" s="19">
        <f t="shared" si="14"/>
        <v>21.520254153831893</v>
      </c>
      <c r="P194" s="19">
        <f t="shared" si="15"/>
        <v>8.143817787038035</v>
      </c>
      <c r="Q194" s="19">
        <f t="shared" si="16"/>
        <v>-1.8397438491723872</v>
      </c>
      <c r="R194" s="19">
        <f t="shared" si="17"/>
        <v>1.1317426576264464</v>
      </c>
      <c r="S194" s="19">
        <f t="shared" si="18"/>
        <v>-13.238467757242729</v>
      </c>
    </row>
    <row r="195" spans="1:19" x14ac:dyDescent="0.25">
      <c r="A195" s="26">
        <f>Wellpath!E195</f>
        <v>5760</v>
      </c>
      <c r="B195" s="22">
        <v>0</v>
      </c>
      <c r="C195" s="22">
        <f>ABS(COS(Wellpath!$L195))*SIN(Wellpath!$M195)</f>
        <v>5.9170126681719203E-17</v>
      </c>
      <c r="D195" s="22">
        <f>IF(ABS(Wellpath!$L195)&lt;VerticalInc,"SING",ABS(COS(Wellpath!$L195))*COS(Wellpath!$M195)/SIN(Wellpath!$L195))</f>
        <v>1.5854587660413886E-17</v>
      </c>
      <c r="E195" s="20">
        <f>IF(D195="SING",0,Model!$W$30*((drdp!B195+drdp!K195)*XYM4!$B195+(drdp!E195+drdp!N195)*XYM4!$C195+(drdp!H195+drdp!Q195)*XYM4!$D195))</f>
        <v>-8.0185778864537637E-19</v>
      </c>
      <c r="F195" s="20">
        <f>IF(D195="SING",(Wellpath!K196-Wellpath!K194)/2*Model!$W$30,Model!$W$30*((drdp!C195+drdp!L195)*XYM4!$B195+(drdp!F195+drdp!O195)*XYM4!$C195+(drdp!I195+drdp!R195)*XYM4!$D195))</f>
        <v>2.1485714691213461E-19</v>
      </c>
      <c r="G195" s="20">
        <f>IF(D195="SING",0,Model!$W$30*((drdp!D195+drdp!M195)*XYM4!$B195+(drdp!G195+drdp!P195)*XYM4!$C195+(drdp!J195+drdp!S195)*XYM4!$D195))</f>
        <v>-3.0981405882544408E-18</v>
      </c>
      <c r="H195" s="18">
        <f>IF(D195="SING",0,Model!$W$30*((drdp!B195)*XYM4!$B195+(drdp!E195)*XYM4!$C195+(drdp!H195)*XYM4!$D195))</f>
        <v>-4.0092889432268818E-19</v>
      </c>
      <c r="I195" s="18">
        <f>IF(D195="SING",(Wellpath!K195-Wellpath!K194)/2*Model!$W$30,Model!$W$30*((drdp!C195)*XYM4!$B195+(drdp!F195)*XYM4!$C195+(drdp!I195)*XYM4!$D195))</f>
        <v>1.0742857345606731E-19</v>
      </c>
      <c r="J195" s="18">
        <f>IF(D195="SING",0,Model!$W$30*((drdp!D195)*XYM4!$B195+(drdp!G195)*XYM4!$C195+(drdp!J195)*XYM4!$D195))</f>
        <v>-1.5490702941272204E-18</v>
      </c>
      <c r="K195" s="21">
        <f>SUM(E$3:E194)+H195</f>
        <v>-0.39658260540513091</v>
      </c>
      <c r="L195" s="21">
        <f>SUM(F$3:F194)+I195</f>
        <v>4.6389927951907719</v>
      </c>
      <c r="M195" s="21">
        <f>SUM(G$3:G194)+J195</f>
        <v>-2.8537375119372901</v>
      </c>
      <c r="N195" s="19">
        <f t="shared" si="13"/>
        <v>0.15727776290992176</v>
      </c>
      <c r="O195" s="19">
        <f t="shared" si="14"/>
        <v>21.520254153831893</v>
      </c>
      <c r="P195" s="19">
        <f t="shared" si="15"/>
        <v>8.143817787038035</v>
      </c>
      <c r="Q195" s="19">
        <f t="shared" si="16"/>
        <v>-1.8397438491723872</v>
      </c>
      <c r="R195" s="19">
        <f t="shared" si="17"/>
        <v>1.1317426576264464</v>
      </c>
      <c r="S195" s="19">
        <f t="shared" si="18"/>
        <v>-13.238467757242729</v>
      </c>
    </row>
    <row r="196" spans="1:19" x14ac:dyDescent="0.25">
      <c r="A196" s="26">
        <f>Wellpath!E196</f>
        <v>5790</v>
      </c>
      <c r="B196" s="22">
        <v>0</v>
      </c>
      <c r="C196" s="22">
        <f>ABS(COS(Wellpath!$L196))*SIN(Wellpath!$M196)</f>
        <v>5.9170126681719203E-17</v>
      </c>
      <c r="D196" s="22">
        <f>IF(ABS(Wellpath!$L196)&lt;VerticalInc,"SING",ABS(COS(Wellpath!$L196))*COS(Wellpath!$M196)/SIN(Wellpath!$L196))</f>
        <v>1.5854587660413886E-17</v>
      </c>
      <c r="E196" s="20">
        <f>IF(D196="SING",0,Model!$W$30*((drdp!B196+drdp!K196)*XYM4!$B196+(drdp!E196+drdp!N196)*XYM4!$C196+(drdp!H196+drdp!Q196)*XYM4!$D196))</f>
        <v>-8.0185778864537637E-19</v>
      </c>
      <c r="F196" s="20">
        <f>IF(D196="SING",(Wellpath!K197-Wellpath!K195)/2*Model!$W$30,Model!$W$30*((drdp!C196+drdp!L196)*XYM4!$B196+(drdp!F196+drdp!O196)*XYM4!$C196+(drdp!I196+drdp!R196)*XYM4!$D196))</f>
        <v>2.1485714691213461E-19</v>
      </c>
      <c r="G196" s="20">
        <f>IF(D196="SING",0,Model!$W$30*((drdp!D196+drdp!M196)*XYM4!$B196+(drdp!G196+drdp!P196)*XYM4!$C196+(drdp!J196+drdp!S196)*XYM4!$D196))</f>
        <v>-3.0981405882544408E-18</v>
      </c>
      <c r="H196" s="18">
        <f>IF(D196="SING",0,Model!$W$30*((drdp!B196)*XYM4!$B196+(drdp!E196)*XYM4!$C196+(drdp!H196)*XYM4!$D196))</f>
        <v>-4.0092889432268818E-19</v>
      </c>
      <c r="I196" s="18">
        <f>IF(D196="SING",(Wellpath!K196-Wellpath!K195)/2*Model!$W$30,Model!$W$30*((drdp!C196)*XYM4!$B196+(drdp!F196)*XYM4!$C196+(drdp!I196)*XYM4!$D196))</f>
        <v>1.0742857345606731E-19</v>
      </c>
      <c r="J196" s="18">
        <f>IF(D196="SING",0,Model!$W$30*((drdp!D196)*XYM4!$B196+(drdp!G196)*XYM4!$C196+(drdp!J196)*XYM4!$D196))</f>
        <v>-1.5490702941272204E-18</v>
      </c>
      <c r="K196" s="21">
        <f>SUM(E$3:E195)+H196</f>
        <v>-0.39658260540513091</v>
      </c>
      <c r="L196" s="21">
        <f>SUM(F$3:F195)+I196</f>
        <v>4.6389927951907719</v>
      </c>
      <c r="M196" s="21">
        <f>SUM(G$3:G195)+J196</f>
        <v>-2.8537375119372901</v>
      </c>
      <c r="N196" s="19">
        <f t="shared" si="13"/>
        <v>0.15727776290992176</v>
      </c>
      <c r="O196" s="19">
        <f t="shared" si="14"/>
        <v>21.520254153831893</v>
      </c>
      <c r="P196" s="19">
        <f t="shared" si="15"/>
        <v>8.143817787038035</v>
      </c>
      <c r="Q196" s="19">
        <f t="shared" si="16"/>
        <v>-1.8397438491723872</v>
      </c>
      <c r="R196" s="19">
        <f t="shared" si="17"/>
        <v>1.1317426576264464</v>
      </c>
      <c r="S196" s="19">
        <f t="shared" si="18"/>
        <v>-13.238467757242729</v>
      </c>
    </row>
    <row r="197" spans="1:19" x14ac:dyDescent="0.25">
      <c r="A197" s="26">
        <f>Wellpath!E197</f>
        <v>5820</v>
      </c>
      <c r="B197" s="22">
        <v>0</v>
      </c>
      <c r="C197" s="22">
        <f>ABS(COS(Wellpath!$L197))*SIN(Wellpath!$M197)</f>
        <v>5.9170126681719203E-17</v>
      </c>
      <c r="D197" s="22">
        <f>IF(ABS(Wellpath!$L197)&lt;VerticalInc,"SING",ABS(COS(Wellpath!$L197))*COS(Wellpath!$M197)/SIN(Wellpath!$L197))</f>
        <v>1.5854587660413886E-17</v>
      </c>
      <c r="E197" s="20">
        <f>IF(D197="SING",0,Model!$W$30*((drdp!B197+drdp!K197)*XYM4!$B197+(drdp!E197+drdp!N197)*XYM4!$C197+(drdp!H197+drdp!Q197)*XYM4!$D197))</f>
        <v>-8.0185778864537637E-19</v>
      </c>
      <c r="F197" s="20">
        <f>IF(D197="SING",(Wellpath!K198-Wellpath!K196)/2*Model!$W$30,Model!$W$30*((drdp!C197+drdp!L197)*XYM4!$B197+(drdp!F197+drdp!O197)*XYM4!$C197+(drdp!I197+drdp!R197)*XYM4!$D197))</f>
        <v>2.1485714691213461E-19</v>
      </c>
      <c r="G197" s="20">
        <f>IF(D197="SING",0,Model!$W$30*((drdp!D197+drdp!M197)*XYM4!$B197+(drdp!G197+drdp!P197)*XYM4!$C197+(drdp!J197+drdp!S197)*XYM4!$D197))</f>
        <v>-3.0981405882544408E-18</v>
      </c>
      <c r="H197" s="18">
        <f>IF(D197="SING",0,Model!$W$30*((drdp!B197)*XYM4!$B197+(drdp!E197)*XYM4!$C197+(drdp!H197)*XYM4!$D197))</f>
        <v>-4.0092889432268818E-19</v>
      </c>
      <c r="I197" s="18">
        <f>IF(D197="SING",(Wellpath!K197-Wellpath!K196)/2*Model!$W$30,Model!$W$30*((drdp!C197)*XYM4!$B197+(drdp!F197)*XYM4!$C197+(drdp!I197)*XYM4!$D197))</f>
        <v>1.0742857345606731E-19</v>
      </c>
      <c r="J197" s="18">
        <f>IF(D197="SING",0,Model!$W$30*((drdp!D197)*XYM4!$B197+(drdp!G197)*XYM4!$C197+(drdp!J197)*XYM4!$D197))</f>
        <v>-1.5490702941272204E-18</v>
      </c>
      <c r="K197" s="21">
        <f>SUM(E$3:E196)+H197</f>
        <v>-0.39658260540513091</v>
      </c>
      <c r="L197" s="21">
        <f>SUM(F$3:F196)+I197</f>
        <v>4.6389927951907719</v>
      </c>
      <c r="M197" s="21">
        <f>SUM(G$3:G196)+J197</f>
        <v>-2.8537375119372901</v>
      </c>
      <c r="N197" s="19">
        <f t="shared" si="13"/>
        <v>0.15727776290992176</v>
      </c>
      <c r="O197" s="19">
        <f t="shared" si="14"/>
        <v>21.520254153831893</v>
      </c>
      <c r="P197" s="19">
        <f t="shared" si="15"/>
        <v>8.143817787038035</v>
      </c>
      <c r="Q197" s="19">
        <f t="shared" si="16"/>
        <v>-1.8397438491723872</v>
      </c>
      <c r="R197" s="19">
        <f t="shared" si="17"/>
        <v>1.1317426576264464</v>
      </c>
      <c r="S197" s="19">
        <f t="shared" si="18"/>
        <v>-13.238467757242729</v>
      </c>
    </row>
    <row r="198" spans="1:19" x14ac:dyDescent="0.25">
      <c r="A198" s="26">
        <f>Wellpath!E198</f>
        <v>5850</v>
      </c>
      <c r="B198" s="22">
        <v>0</v>
      </c>
      <c r="C198" s="22">
        <f>ABS(COS(Wellpath!$L198))*SIN(Wellpath!$M198)</f>
        <v>5.9170126681719203E-17</v>
      </c>
      <c r="D198" s="22">
        <f>IF(ABS(Wellpath!$L198)&lt;VerticalInc,"SING",ABS(COS(Wellpath!$L198))*COS(Wellpath!$M198)/SIN(Wellpath!$L198))</f>
        <v>1.5854587660413886E-17</v>
      </c>
      <c r="E198" s="20">
        <f>IF(D198="SING",0,Model!$W$30*((drdp!B198+drdp!K198)*XYM4!$B198+(drdp!E198+drdp!N198)*XYM4!$C198+(drdp!H198+drdp!Q198)*XYM4!$D198))</f>
        <v>-8.0185778864537637E-19</v>
      </c>
      <c r="F198" s="20">
        <f>IF(D198="SING",(Wellpath!K199-Wellpath!K197)/2*Model!$W$30,Model!$W$30*((drdp!C198+drdp!L198)*XYM4!$B198+(drdp!F198+drdp!O198)*XYM4!$C198+(drdp!I198+drdp!R198)*XYM4!$D198))</f>
        <v>2.1485714691213461E-19</v>
      </c>
      <c r="G198" s="20">
        <f>IF(D198="SING",0,Model!$W$30*((drdp!D198+drdp!M198)*XYM4!$B198+(drdp!G198+drdp!P198)*XYM4!$C198+(drdp!J198+drdp!S198)*XYM4!$D198))</f>
        <v>-3.0981405882544408E-18</v>
      </c>
      <c r="H198" s="18">
        <f>IF(D198="SING",0,Model!$W$30*((drdp!B198)*XYM4!$B198+(drdp!E198)*XYM4!$C198+(drdp!H198)*XYM4!$D198))</f>
        <v>-4.0092889432268818E-19</v>
      </c>
      <c r="I198" s="18">
        <f>IF(D198="SING",(Wellpath!K198-Wellpath!K197)/2*Model!$W$30,Model!$W$30*((drdp!C198)*XYM4!$B198+(drdp!F198)*XYM4!$C198+(drdp!I198)*XYM4!$D198))</f>
        <v>1.0742857345606731E-19</v>
      </c>
      <c r="J198" s="18">
        <f>IF(D198="SING",0,Model!$W$30*((drdp!D198)*XYM4!$B198+(drdp!G198)*XYM4!$C198+(drdp!J198)*XYM4!$D198))</f>
        <v>-1.5490702941272204E-18</v>
      </c>
      <c r="K198" s="21">
        <f>SUM(E$3:E197)+H198</f>
        <v>-0.39658260540513091</v>
      </c>
      <c r="L198" s="21">
        <f>SUM(F$3:F197)+I198</f>
        <v>4.6389927951907719</v>
      </c>
      <c r="M198" s="21">
        <f>SUM(G$3:G197)+J198</f>
        <v>-2.8537375119372901</v>
      </c>
      <c r="N198" s="19">
        <f t="shared" ref="N198:N261" si="19">K198^2</f>
        <v>0.15727776290992176</v>
      </c>
      <c r="O198" s="19">
        <f t="shared" ref="O198:O261" si="20">L198^2</f>
        <v>21.520254153831893</v>
      </c>
      <c r="P198" s="19">
        <f t="shared" ref="P198:P261" si="21">M198^2</f>
        <v>8.143817787038035</v>
      </c>
      <c r="Q198" s="19">
        <f t="shared" ref="Q198:Q261" si="22">K198*L198</f>
        <v>-1.8397438491723872</v>
      </c>
      <c r="R198" s="19">
        <f t="shared" ref="R198:R261" si="23">K198*M198</f>
        <v>1.1317426576264464</v>
      </c>
      <c r="S198" s="19">
        <f t="shared" ref="S198:S261" si="24">L198*M198</f>
        <v>-13.238467757242729</v>
      </c>
    </row>
    <row r="199" spans="1:19" x14ac:dyDescent="0.25">
      <c r="A199" s="26">
        <f>Wellpath!E199</f>
        <v>5880</v>
      </c>
      <c r="B199" s="22">
        <v>0</v>
      </c>
      <c r="C199" s="22">
        <f>ABS(COS(Wellpath!$L199))*SIN(Wellpath!$M199)</f>
        <v>5.9170126681719203E-17</v>
      </c>
      <c r="D199" s="22">
        <f>IF(ABS(Wellpath!$L199)&lt;VerticalInc,"SING",ABS(COS(Wellpath!$L199))*COS(Wellpath!$M199)/SIN(Wellpath!$L199))</f>
        <v>1.5854587660413886E-17</v>
      </c>
      <c r="E199" s="20">
        <f>IF(D199="SING",0,Model!$W$30*((drdp!B199+drdp!K199)*XYM4!$B199+(drdp!E199+drdp!N199)*XYM4!$C199+(drdp!H199+drdp!Q199)*XYM4!$D199))</f>
        <v>-8.0185778864537637E-19</v>
      </c>
      <c r="F199" s="20">
        <f>IF(D199="SING",(Wellpath!K200-Wellpath!K198)/2*Model!$W$30,Model!$W$30*((drdp!C199+drdp!L199)*XYM4!$B199+(drdp!F199+drdp!O199)*XYM4!$C199+(drdp!I199+drdp!R199)*XYM4!$D199))</f>
        <v>2.1485714691213461E-19</v>
      </c>
      <c r="G199" s="20">
        <f>IF(D199="SING",0,Model!$W$30*((drdp!D199+drdp!M199)*XYM4!$B199+(drdp!G199+drdp!P199)*XYM4!$C199+(drdp!J199+drdp!S199)*XYM4!$D199))</f>
        <v>-3.0981405882544408E-18</v>
      </c>
      <c r="H199" s="18">
        <f>IF(D199="SING",0,Model!$W$30*((drdp!B199)*XYM4!$B199+(drdp!E199)*XYM4!$C199+(drdp!H199)*XYM4!$D199))</f>
        <v>-4.0092889432268818E-19</v>
      </c>
      <c r="I199" s="18">
        <f>IF(D199="SING",(Wellpath!K199-Wellpath!K198)/2*Model!$W$30,Model!$W$30*((drdp!C199)*XYM4!$B199+(drdp!F199)*XYM4!$C199+(drdp!I199)*XYM4!$D199))</f>
        <v>1.0742857345606731E-19</v>
      </c>
      <c r="J199" s="18">
        <f>IF(D199="SING",0,Model!$W$30*((drdp!D199)*XYM4!$B199+(drdp!G199)*XYM4!$C199+(drdp!J199)*XYM4!$D199))</f>
        <v>-1.5490702941272204E-18</v>
      </c>
      <c r="K199" s="21">
        <f>SUM(E$3:E198)+H199</f>
        <v>-0.39658260540513091</v>
      </c>
      <c r="L199" s="21">
        <f>SUM(F$3:F198)+I199</f>
        <v>4.6389927951907719</v>
      </c>
      <c r="M199" s="21">
        <f>SUM(G$3:G198)+J199</f>
        <v>-2.8537375119372901</v>
      </c>
      <c r="N199" s="19">
        <f t="shared" si="19"/>
        <v>0.15727776290992176</v>
      </c>
      <c r="O199" s="19">
        <f t="shared" si="20"/>
        <v>21.520254153831893</v>
      </c>
      <c r="P199" s="19">
        <f t="shared" si="21"/>
        <v>8.143817787038035</v>
      </c>
      <c r="Q199" s="19">
        <f t="shared" si="22"/>
        <v>-1.8397438491723872</v>
      </c>
      <c r="R199" s="19">
        <f t="shared" si="23"/>
        <v>1.1317426576264464</v>
      </c>
      <c r="S199" s="19">
        <f t="shared" si="24"/>
        <v>-13.238467757242729</v>
      </c>
    </row>
    <row r="200" spans="1:19" x14ac:dyDescent="0.25">
      <c r="A200" s="26">
        <f>Wellpath!E200</f>
        <v>5910</v>
      </c>
      <c r="B200" s="22">
        <v>0</v>
      </c>
      <c r="C200" s="22">
        <f>ABS(COS(Wellpath!$L200))*SIN(Wellpath!$M200)</f>
        <v>5.9170126681719203E-17</v>
      </c>
      <c r="D200" s="22">
        <f>IF(ABS(Wellpath!$L200)&lt;VerticalInc,"SING",ABS(COS(Wellpath!$L200))*COS(Wellpath!$M200)/SIN(Wellpath!$L200))</f>
        <v>1.5854587660413886E-17</v>
      </c>
      <c r="E200" s="20">
        <f>IF(D200="SING",0,Model!$W$30*((drdp!B200+drdp!K200)*XYM4!$B200+(drdp!E200+drdp!N200)*XYM4!$C200+(drdp!H200+drdp!Q200)*XYM4!$D200))</f>
        <v>-8.0185778864537637E-19</v>
      </c>
      <c r="F200" s="20">
        <f>IF(D200="SING",(Wellpath!K201-Wellpath!K199)/2*Model!$W$30,Model!$W$30*((drdp!C200+drdp!L200)*XYM4!$B200+(drdp!F200+drdp!O200)*XYM4!$C200+(drdp!I200+drdp!R200)*XYM4!$D200))</f>
        <v>2.1485714691213461E-19</v>
      </c>
      <c r="G200" s="20">
        <f>IF(D200="SING",0,Model!$W$30*((drdp!D200+drdp!M200)*XYM4!$B200+(drdp!G200+drdp!P200)*XYM4!$C200+(drdp!J200+drdp!S200)*XYM4!$D200))</f>
        <v>-3.0981405882544408E-18</v>
      </c>
      <c r="H200" s="18">
        <f>IF(D200="SING",0,Model!$W$30*((drdp!B200)*XYM4!$B200+(drdp!E200)*XYM4!$C200+(drdp!H200)*XYM4!$D200))</f>
        <v>-4.0092889432268818E-19</v>
      </c>
      <c r="I200" s="18">
        <f>IF(D200="SING",(Wellpath!K200-Wellpath!K199)/2*Model!$W$30,Model!$W$30*((drdp!C200)*XYM4!$B200+(drdp!F200)*XYM4!$C200+(drdp!I200)*XYM4!$D200))</f>
        <v>1.0742857345606731E-19</v>
      </c>
      <c r="J200" s="18">
        <f>IF(D200="SING",0,Model!$W$30*((drdp!D200)*XYM4!$B200+(drdp!G200)*XYM4!$C200+(drdp!J200)*XYM4!$D200))</f>
        <v>-1.5490702941272204E-18</v>
      </c>
      <c r="K200" s="21">
        <f>SUM(E$3:E199)+H200</f>
        <v>-0.39658260540513091</v>
      </c>
      <c r="L200" s="21">
        <f>SUM(F$3:F199)+I200</f>
        <v>4.6389927951907719</v>
      </c>
      <c r="M200" s="21">
        <f>SUM(G$3:G199)+J200</f>
        <v>-2.8537375119372901</v>
      </c>
      <c r="N200" s="19">
        <f t="shared" si="19"/>
        <v>0.15727776290992176</v>
      </c>
      <c r="O200" s="19">
        <f t="shared" si="20"/>
        <v>21.520254153831893</v>
      </c>
      <c r="P200" s="19">
        <f t="shared" si="21"/>
        <v>8.143817787038035</v>
      </c>
      <c r="Q200" s="19">
        <f t="shared" si="22"/>
        <v>-1.8397438491723872</v>
      </c>
      <c r="R200" s="19">
        <f t="shared" si="23"/>
        <v>1.1317426576264464</v>
      </c>
      <c r="S200" s="19">
        <f t="shared" si="24"/>
        <v>-13.238467757242729</v>
      </c>
    </row>
    <row r="201" spans="1:19" x14ac:dyDescent="0.25">
      <c r="A201" s="26">
        <f>Wellpath!E201</f>
        <v>5940</v>
      </c>
      <c r="B201" s="22">
        <v>0</v>
      </c>
      <c r="C201" s="22">
        <f>ABS(COS(Wellpath!$L201))*SIN(Wellpath!$M201)</f>
        <v>5.9170126681719203E-17</v>
      </c>
      <c r="D201" s="22">
        <f>IF(ABS(Wellpath!$L201)&lt;VerticalInc,"SING",ABS(COS(Wellpath!$L201))*COS(Wellpath!$M201)/SIN(Wellpath!$L201))</f>
        <v>1.5854587660413886E-17</v>
      </c>
      <c r="E201" s="20">
        <f>IF(D201="SING",0,Model!$W$30*((drdp!B201+drdp!K201)*XYM4!$B201+(drdp!E201+drdp!N201)*XYM4!$C201+(drdp!H201+drdp!Q201)*XYM4!$D201))</f>
        <v>-8.0185778864537637E-19</v>
      </c>
      <c r="F201" s="20">
        <f>IF(D201="SING",(Wellpath!K202-Wellpath!K200)/2*Model!$W$30,Model!$W$30*((drdp!C201+drdp!L201)*XYM4!$B201+(drdp!F201+drdp!O201)*XYM4!$C201+(drdp!I201+drdp!R201)*XYM4!$D201))</f>
        <v>2.1485714691213461E-19</v>
      </c>
      <c r="G201" s="20">
        <f>IF(D201="SING",0,Model!$W$30*((drdp!D201+drdp!M201)*XYM4!$B201+(drdp!G201+drdp!P201)*XYM4!$C201+(drdp!J201+drdp!S201)*XYM4!$D201))</f>
        <v>-3.0981405882544408E-18</v>
      </c>
      <c r="H201" s="18">
        <f>IF(D201="SING",0,Model!$W$30*((drdp!B201)*XYM4!$B201+(drdp!E201)*XYM4!$C201+(drdp!H201)*XYM4!$D201))</f>
        <v>-4.0092889432268818E-19</v>
      </c>
      <c r="I201" s="18">
        <f>IF(D201="SING",(Wellpath!K201-Wellpath!K200)/2*Model!$W$30,Model!$W$30*((drdp!C201)*XYM4!$B201+(drdp!F201)*XYM4!$C201+(drdp!I201)*XYM4!$D201))</f>
        <v>1.0742857345606731E-19</v>
      </c>
      <c r="J201" s="18">
        <f>IF(D201="SING",0,Model!$W$30*((drdp!D201)*XYM4!$B201+(drdp!G201)*XYM4!$C201+(drdp!J201)*XYM4!$D201))</f>
        <v>-1.5490702941272204E-18</v>
      </c>
      <c r="K201" s="21">
        <f>SUM(E$3:E200)+H201</f>
        <v>-0.39658260540513091</v>
      </c>
      <c r="L201" s="21">
        <f>SUM(F$3:F200)+I201</f>
        <v>4.6389927951907719</v>
      </c>
      <c r="M201" s="21">
        <f>SUM(G$3:G200)+J201</f>
        <v>-2.8537375119372901</v>
      </c>
      <c r="N201" s="19">
        <f t="shared" si="19"/>
        <v>0.15727776290992176</v>
      </c>
      <c r="O201" s="19">
        <f t="shared" si="20"/>
        <v>21.520254153831893</v>
      </c>
      <c r="P201" s="19">
        <f t="shared" si="21"/>
        <v>8.143817787038035</v>
      </c>
      <c r="Q201" s="19">
        <f t="shared" si="22"/>
        <v>-1.8397438491723872</v>
      </c>
      <c r="R201" s="19">
        <f t="shared" si="23"/>
        <v>1.1317426576264464</v>
      </c>
      <c r="S201" s="19">
        <f t="shared" si="24"/>
        <v>-13.238467757242729</v>
      </c>
    </row>
    <row r="202" spans="1:19" x14ac:dyDescent="0.25">
      <c r="A202" s="26">
        <f>Wellpath!E202</f>
        <v>5970</v>
      </c>
      <c r="B202" s="22">
        <v>0</v>
      </c>
      <c r="C202" s="22">
        <f>ABS(COS(Wellpath!$L202))*SIN(Wellpath!$M202)</f>
        <v>5.9170126681719203E-17</v>
      </c>
      <c r="D202" s="22">
        <f>IF(ABS(Wellpath!$L202)&lt;VerticalInc,"SING",ABS(COS(Wellpath!$L202))*COS(Wellpath!$M202)/SIN(Wellpath!$L202))</f>
        <v>1.5854587660413886E-17</v>
      </c>
      <c r="E202" s="20">
        <f>IF(D202="SING",0,Model!$W$30*((drdp!B202+drdp!K202)*XYM4!$B202+(drdp!E202+drdp!N202)*XYM4!$C202+(drdp!H202+drdp!Q202)*XYM4!$D202))</f>
        <v>-8.0185778864537637E-19</v>
      </c>
      <c r="F202" s="20">
        <f>IF(D202="SING",(Wellpath!K203-Wellpath!K201)/2*Model!$W$30,Model!$W$30*((drdp!C202+drdp!L202)*XYM4!$B202+(drdp!F202+drdp!O202)*XYM4!$C202+(drdp!I202+drdp!R202)*XYM4!$D202))</f>
        <v>2.1485714691213461E-19</v>
      </c>
      <c r="G202" s="20">
        <f>IF(D202="SING",0,Model!$W$30*((drdp!D202+drdp!M202)*XYM4!$B202+(drdp!G202+drdp!P202)*XYM4!$C202+(drdp!J202+drdp!S202)*XYM4!$D202))</f>
        <v>-3.0981405882544408E-18</v>
      </c>
      <c r="H202" s="18">
        <f>IF(D202="SING",0,Model!$W$30*((drdp!B202)*XYM4!$B202+(drdp!E202)*XYM4!$C202+(drdp!H202)*XYM4!$D202))</f>
        <v>-4.0092889432268818E-19</v>
      </c>
      <c r="I202" s="18">
        <f>IF(D202="SING",(Wellpath!K202-Wellpath!K201)/2*Model!$W$30,Model!$W$30*((drdp!C202)*XYM4!$B202+(drdp!F202)*XYM4!$C202+(drdp!I202)*XYM4!$D202))</f>
        <v>1.0742857345606731E-19</v>
      </c>
      <c r="J202" s="18">
        <f>IF(D202="SING",0,Model!$W$30*((drdp!D202)*XYM4!$B202+(drdp!G202)*XYM4!$C202+(drdp!J202)*XYM4!$D202))</f>
        <v>-1.5490702941272204E-18</v>
      </c>
      <c r="K202" s="21">
        <f>SUM(E$3:E201)+H202</f>
        <v>-0.39658260540513091</v>
      </c>
      <c r="L202" s="21">
        <f>SUM(F$3:F201)+I202</f>
        <v>4.6389927951907719</v>
      </c>
      <c r="M202" s="21">
        <f>SUM(G$3:G201)+J202</f>
        <v>-2.8537375119372901</v>
      </c>
      <c r="N202" s="19">
        <f t="shared" si="19"/>
        <v>0.15727776290992176</v>
      </c>
      <c r="O202" s="19">
        <f t="shared" si="20"/>
        <v>21.520254153831893</v>
      </c>
      <c r="P202" s="19">
        <f t="shared" si="21"/>
        <v>8.143817787038035</v>
      </c>
      <c r="Q202" s="19">
        <f t="shared" si="22"/>
        <v>-1.8397438491723872</v>
      </c>
      <c r="R202" s="19">
        <f t="shared" si="23"/>
        <v>1.1317426576264464</v>
      </c>
      <c r="S202" s="19">
        <f t="shared" si="24"/>
        <v>-13.238467757242729</v>
      </c>
    </row>
    <row r="203" spans="1:19" x14ac:dyDescent="0.25">
      <c r="A203" s="26">
        <f>Wellpath!E203</f>
        <v>6000</v>
      </c>
      <c r="B203" s="22">
        <v>0</v>
      </c>
      <c r="C203" s="22">
        <f>ABS(COS(Wellpath!$L203))*SIN(Wellpath!$M203)</f>
        <v>5.9170126681719203E-17</v>
      </c>
      <c r="D203" s="22">
        <f>IF(ABS(Wellpath!$L203)&lt;VerticalInc,"SING",ABS(COS(Wellpath!$L203))*COS(Wellpath!$M203)/SIN(Wellpath!$L203))</f>
        <v>1.5854587660413886E-17</v>
      </c>
      <c r="E203" s="20">
        <f>IF(D203="SING",0,Model!$W$30*((drdp!B203+drdp!K203)*XYM4!$B203+(drdp!E203+drdp!N203)*XYM4!$C203+(drdp!H203+drdp!Q203)*XYM4!$D203))</f>
        <v>-8.0185778864537637E-19</v>
      </c>
      <c r="F203" s="20">
        <f>IF(D203="SING",(Wellpath!K204-Wellpath!K202)/2*Model!$W$30,Model!$W$30*((drdp!C203+drdp!L203)*XYM4!$B203+(drdp!F203+drdp!O203)*XYM4!$C203+(drdp!I203+drdp!R203)*XYM4!$D203))</f>
        <v>2.1485714691213461E-19</v>
      </c>
      <c r="G203" s="20">
        <f>IF(D203="SING",0,Model!$W$30*((drdp!D203+drdp!M203)*XYM4!$B203+(drdp!G203+drdp!P203)*XYM4!$C203+(drdp!J203+drdp!S203)*XYM4!$D203))</f>
        <v>-3.0981405882544408E-18</v>
      </c>
      <c r="H203" s="18">
        <f>IF(D203="SING",0,Model!$W$30*((drdp!B203)*XYM4!$B203+(drdp!E203)*XYM4!$C203+(drdp!H203)*XYM4!$D203))</f>
        <v>-4.0092889432268818E-19</v>
      </c>
      <c r="I203" s="18">
        <f>IF(D203="SING",(Wellpath!K203-Wellpath!K202)/2*Model!$W$30,Model!$W$30*((drdp!C203)*XYM4!$B203+(drdp!F203)*XYM4!$C203+(drdp!I203)*XYM4!$D203))</f>
        <v>1.0742857345606731E-19</v>
      </c>
      <c r="J203" s="18">
        <f>IF(D203="SING",0,Model!$W$30*((drdp!D203)*XYM4!$B203+(drdp!G203)*XYM4!$C203+(drdp!J203)*XYM4!$D203))</f>
        <v>-1.5490702941272204E-18</v>
      </c>
      <c r="K203" s="21">
        <f>SUM(E$3:E202)+H203</f>
        <v>-0.39658260540513091</v>
      </c>
      <c r="L203" s="21">
        <f>SUM(F$3:F202)+I203</f>
        <v>4.6389927951907719</v>
      </c>
      <c r="M203" s="21">
        <f>SUM(G$3:G202)+J203</f>
        <v>-2.8537375119372901</v>
      </c>
      <c r="N203" s="19">
        <f t="shared" si="19"/>
        <v>0.15727776290992176</v>
      </c>
      <c r="O203" s="19">
        <f t="shared" si="20"/>
        <v>21.520254153831893</v>
      </c>
      <c r="P203" s="19">
        <f t="shared" si="21"/>
        <v>8.143817787038035</v>
      </c>
      <c r="Q203" s="19">
        <f t="shared" si="22"/>
        <v>-1.8397438491723872</v>
      </c>
      <c r="R203" s="19">
        <f t="shared" si="23"/>
        <v>1.1317426576264464</v>
      </c>
      <c r="S203" s="19">
        <f t="shared" si="24"/>
        <v>-13.238467757242729</v>
      </c>
    </row>
    <row r="204" spans="1:19" x14ac:dyDescent="0.25">
      <c r="A204" s="26">
        <f>Wellpath!E204</f>
        <v>6030</v>
      </c>
      <c r="B204" s="22">
        <v>0</v>
      </c>
      <c r="C204" s="22">
        <f>ABS(COS(Wellpath!$L204))*SIN(Wellpath!$M204)</f>
        <v>5.9170126681719203E-17</v>
      </c>
      <c r="D204" s="22">
        <f>IF(ABS(Wellpath!$L204)&lt;VerticalInc,"SING",ABS(COS(Wellpath!$L204))*COS(Wellpath!$M204)/SIN(Wellpath!$L204))</f>
        <v>1.5854587660413886E-17</v>
      </c>
      <c r="E204" s="20">
        <f>IF(D204="SING",0,Model!$W$30*((drdp!B204+drdp!K204)*XYM4!$B204+(drdp!E204+drdp!N204)*XYM4!$C204+(drdp!H204+drdp!Q204)*XYM4!$D204))</f>
        <v>-8.0185778864537637E-19</v>
      </c>
      <c r="F204" s="20">
        <f>IF(D204="SING",(Wellpath!K205-Wellpath!K203)/2*Model!$W$30,Model!$W$30*((drdp!C204+drdp!L204)*XYM4!$B204+(drdp!F204+drdp!O204)*XYM4!$C204+(drdp!I204+drdp!R204)*XYM4!$D204))</f>
        <v>2.1485714691213461E-19</v>
      </c>
      <c r="G204" s="20">
        <f>IF(D204="SING",0,Model!$W$30*((drdp!D204+drdp!M204)*XYM4!$B204+(drdp!G204+drdp!P204)*XYM4!$C204+(drdp!J204+drdp!S204)*XYM4!$D204))</f>
        <v>-3.0981405882544408E-18</v>
      </c>
      <c r="H204" s="18">
        <f>IF(D204="SING",0,Model!$W$30*((drdp!B204)*XYM4!$B204+(drdp!E204)*XYM4!$C204+(drdp!H204)*XYM4!$D204))</f>
        <v>-4.0092889432268818E-19</v>
      </c>
      <c r="I204" s="18">
        <f>IF(D204="SING",(Wellpath!K204-Wellpath!K203)/2*Model!$W$30,Model!$W$30*((drdp!C204)*XYM4!$B204+(drdp!F204)*XYM4!$C204+(drdp!I204)*XYM4!$D204))</f>
        <v>1.0742857345606731E-19</v>
      </c>
      <c r="J204" s="18">
        <f>IF(D204="SING",0,Model!$W$30*((drdp!D204)*XYM4!$B204+(drdp!G204)*XYM4!$C204+(drdp!J204)*XYM4!$D204))</f>
        <v>-1.5490702941272204E-18</v>
      </c>
      <c r="K204" s="21">
        <f>SUM(E$3:E203)+H204</f>
        <v>-0.39658260540513091</v>
      </c>
      <c r="L204" s="21">
        <f>SUM(F$3:F203)+I204</f>
        <v>4.6389927951907719</v>
      </c>
      <c r="M204" s="21">
        <f>SUM(G$3:G203)+J204</f>
        <v>-2.8537375119372901</v>
      </c>
      <c r="N204" s="19">
        <f t="shared" si="19"/>
        <v>0.15727776290992176</v>
      </c>
      <c r="O204" s="19">
        <f t="shared" si="20"/>
        <v>21.520254153831893</v>
      </c>
      <c r="P204" s="19">
        <f t="shared" si="21"/>
        <v>8.143817787038035</v>
      </c>
      <c r="Q204" s="19">
        <f t="shared" si="22"/>
        <v>-1.8397438491723872</v>
      </c>
      <c r="R204" s="19">
        <f t="shared" si="23"/>
        <v>1.1317426576264464</v>
      </c>
      <c r="S204" s="19">
        <f t="shared" si="24"/>
        <v>-13.238467757242729</v>
      </c>
    </row>
    <row r="205" spans="1:19" x14ac:dyDescent="0.25">
      <c r="A205" s="26">
        <f>Wellpath!E205</f>
        <v>6060</v>
      </c>
      <c r="B205" s="22">
        <v>0</v>
      </c>
      <c r="C205" s="22">
        <f>ABS(COS(Wellpath!$L205))*SIN(Wellpath!$M205)</f>
        <v>5.9170126681719203E-17</v>
      </c>
      <c r="D205" s="22">
        <f>IF(ABS(Wellpath!$L205)&lt;VerticalInc,"SING",ABS(COS(Wellpath!$L205))*COS(Wellpath!$M205)/SIN(Wellpath!$L205))</f>
        <v>1.5854587660413886E-17</v>
      </c>
      <c r="E205" s="20">
        <f>IF(D205="SING",0,Model!$W$30*((drdp!B205+drdp!K205)*XYM4!$B205+(drdp!E205+drdp!N205)*XYM4!$C205+(drdp!H205+drdp!Q205)*XYM4!$D205))</f>
        <v>-8.0185778864537637E-19</v>
      </c>
      <c r="F205" s="20">
        <f>IF(D205="SING",(Wellpath!K206-Wellpath!K204)/2*Model!$W$30,Model!$W$30*((drdp!C205+drdp!L205)*XYM4!$B205+(drdp!F205+drdp!O205)*XYM4!$C205+(drdp!I205+drdp!R205)*XYM4!$D205))</f>
        <v>2.1485714691213461E-19</v>
      </c>
      <c r="G205" s="20">
        <f>IF(D205="SING",0,Model!$W$30*((drdp!D205+drdp!M205)*XYM4!$B205+(drdp!G205+drdp!P205)*XYM4!$C205+(drdp!J205+drdp!S205)*XYM4!$D205))</f>
        <v>-3.0981405882544408E-18</v>
      </c>
      <c r="H205" s="18">
        <f>IF(D205="SING",0,Model!$W$30*((drdp!B205)*XYM4!$B205+(drdp!E205)*XYM4!$C205+(drdp!H205)*XYM4!$D205))</f>
        <v>-4.0092889432268818E-19</v>
      </c>
      <c r="I205" s="18">
        <f>IF(D205="SING",(Wellpath!K205-Wellpath!K204)/2*Model!$W$30,Model!$W$30*((drdp!C205)*XYM4!$B205+(drdp!F205)*XYM4!$C205+(drdp!I205)*XYM4!$D205))</f>
        <v>1.0742857345606731E-19</v>
      </c>
      <c r="J205" s="18">
        <f>IF(D205="SING",0,Model!$W$30*((drdp!D205)*XYM4!$B205+(drdp!G205)*XYM4!$C205+(drdp!J205)*XYM4!$D205))</f>
        <v>-1.5490702941272204E-18</v>
      </c>
      <c r="K205" s="21">
        <f>SUM(E$3:E204)+H205</f>
        <v>-0.39658260540513091</v>
      </c>
      <c r="L205" s="21">
        <f>SUM(F$3:F204)+I205</f>
        <v>4.6389927951907719</v>
      </c>
      <c r="M205" s="21">
        <f>SUM(G$3:G204)+J205</f>
        <v>-2.8537375119372901</v>
      </c>
      <c r="N205" s="19">
        <f t="shared" si="19"/>
        <v>0.15727776290992176</v>
      </c>
      <c r="O205" s="19">
        <f t="shared" si="20"/>
        <v>21.520254153831893</v>
      </c>
      <c r="P205" s="19">
        <f t="shared" si="21"/>
        <v>8.143817787038035</v>
      </c>
      <c r="Q205" s="19">
        <f t="shared" si="22"/>
        <v>-1.8397438491723872</v>
      </c>
      <c r="R205" s="19">
        <f t="shared" si="23"/>
        <v>1.1317426576264464</v>
      </c>
      <c r="S205" s="19">
        <f t="shared" si="24"/>
        <v>-13.238467757242729</v>
      </c>
    </row>
    <row r="206" spans="1:19" x14ac:dyDescent="0.25">
      <c r="A206" s="26">
        <f>Wellpath!E206</f>
        <v>6090</v>
      </c>
      <c r="B206" s="22">
        <v>0</v>
      </c>
      <c r="C206" s="22">
        <f>ABS(COS(Wellpath!$L206))*SIN(Wellpath!$M206)</f>
        <v>5.9170126681719203E-17</v>
      </c>
      <c r="D206" s="22">
        <f>IF(ABS(Wellpath!$L206)&lt;VerticalInc,"SING",ABS(COS(Wellpath!$L206))*COS(Wellpath!$M206)/SIN(Wellpath!$L206))</f>
        <v>1.5854587660413886E-17</v>
      </c>
      <c r="E206" s="20">
        <f>IF(D206="SING",0,Model!$W$30*((drdp!B206+drdp!K206)*XYM4!$B206+(drdp!E206+drdp!N206)*XYM4!$C206+(drdp!H206+drdp!Q206)*XYM4!$D206))</f>
        <v>-8.0185778864537637E-19</v>
      </c>
      <c r="F206" s="20">
        <f>IF(D206="SING",(Wellpath!K207-Wellpath!K205)/2*Model!$W$30,Model!$W$30*((drdp!C206+drdp!L206)*XYM4!$B206+(drdp!F206+drdp!O206)*XYM4!$C206+(drdp!I206+drdp!R206)*XYM4!$D206))</f>
        <v>2.1485714691213461E-19</v>
      </c>
      <c r="G206" s="20">
        <f>IF(D206="SING",0,Model!$W$30*((drdp!D206+drdp!M206)*XYM4!$B206+(drdp!G206+drdp!P206)*XYM4!$C206+(drdp!J206+drdp!S206)*XYM4!$D206))</f>
        <v>-3.0981405882544408E-18</v>
      </c>
      <c r="H206" s="18">
        <f>IF(D206="SING",0,Model!$W$30*((drdp!B206)*XYM4!$B206+(drdp!E206)*XYM4!$C206+(drdp!H206)*XYM4!$D206))</f>
        <v>-4.0092889432268818E-19</v>
      </c>
      <c r="I206" s="18">
        <f>IF(D206="SING",(Wellpath!K206-Wellpath!K205)/2*Model!$W$30,Model!$W$30*((drdp!C206)*XYM4!$B206+(drdp!F206)*XYM4!$C206+(drdp!I206)*XYM4!$D206))</f>
        <v>1.0742857345606731E-19</v>
      </c>
      <c r="J206" s="18">
        <f>IF(D206="SING",0,Model!$W$30*((drdp!D206)*XYM4!$B206+(drdp!G206)*XYM4!$C206+(drdp!J206)*XYM4!$D206))</f>
        <v>-1.5490702941272204E-18</v>
      </c>
      <c r="K206" s="21">
        <f>SUM(E$3:E205)+H206</f>
        <v>-0.39658260540513091</v>
      </c>
      <c r="L206" s="21">
        <f>SUM(F$3:F205)+I206</f>
        <v>4.6389927951907719</v>
      </c>
      <c r="M206" s="21">
        <f>SUM(G$3:G205)+J206</f>
        <v>-2.8537375119372901</v>
      </c>
      <c r="N206" s="19">
        <f t="shared" si="19"/>
        <v>0.15727776290992176</v>
      </c>
      <c r="O206" s="19">
        <f t="shared" si="20"/>
        <v>21.520254153831893</v>
      </c>
      <c r="P206" s="19">
        <f t="shared" si="21"/>
        <v>8.143817787038035</v>
      </c>
      <c r="Q206" s="19">
        <f t="shared" si="22"/>
        <v>-1.8397438491723872</v>
      </c>
      <c r="R206" s="19">
        <f t="shared" si="23"/>
        <v>1.1317426576264464</v>
      </c>
      <c r="S206" s="19">
        <f t="shared" si="24"/>
        <v>-13.238467757242729</v>
      </c>
    </row>
    <row r="207" spans="1:19" x14ac:dyDescent="0.25">
      <c r="A207" s="26">
        <f>Wellpath!E207</f>
        <v>6120</v>
      </c>
      <c r="B207" s="22">
        <v>0</v>
      </c>
      <c r="C207" s="22">
        <f>ABS(COS(Wellpath!$L207))*SIN(Wellpath!$M207)</f>
        <v>5.9170126681719203E-17</v>
      </c>
      <c r="D207" s="22">
        <f>IF(ABS(Wellpath!$L207)&lt;VerticalInc,"SING",ABS(COS(Wellpath!$L207))*COS(Wellpath!$M207)/SIN(Wellpath!$L207))</f>
        <v>1.5854587660413886E-17</v>
      </c>
      <c r="E207" s="20">
        <f>IF(D207="SING",0,Model!$W$30*((drdp!B207+drdp!K207)*XYM4!$B207+(drdp!E207+drdp!N207)*XYM4!$C207+(drdp!H207+drdp!Q207)*XYM4!$D207))</f>
        <v>-8.0185778864537637E-19</v>
      </c>
      <c r="F207" s="20">
        <f>IF(D207="SING",(Wellpath!K208-Wellpath!K206)/2*Model!$W$30,Model!$W$30*((drdp!C207+drdp!L207)*XYM4!$B207+(drdp!F207+drdp!O207)*XYM4!$C207+(drdp!I207+drdp!R207)*XYM4!$D207))</f>
        <v>2.1485714691213461E-19</v>
      </c>
      <c r="G207" s="20">
        <f>IF(D207="SING",0,Model!$W$30*((drdp!D207+drdp!M207)*XYM4!$B207+(drdp!G207+drdp!P207)*XYM4!$C207+(drdp!J207+drdp!S207)*XYM4!$D207))</f>
        <v>-3.0981405882544408E-18</v>
      </c>
      <c r="H207" s="18">
        <f>IF(D207="SING",0,Model!$W$30*((drdp!B207)*XYM4!$B207+(drdp!E207)*XYM4!$C207+(drdp!H207)*XYM4!$D207))</f>
        <v>-4.0092889432268818E-19</v>
      </c>
      <c r="I207" s="18">
        <f>IF(D207="SING",(Wellpath!K207-Wellpath!K206)/2*Model!$W$30,Model!$W$30*((drdp!C207)*XYM4!$B207+(drdp!F207)*XYM4!$C207+(drdp!I207)*XYM4!$D207))</f>
        <v>1.0742857345606731E-19</v>
      </c>
      <c r="J207" s="18">
        <f>IF(D207="SING",0,Model!$W$30*((drdp!D207)*XYM4!$B207+(drdp!G207)*XYM4!$C207+(drdp!J207)*XYM4!$D207))</f>
        <v>-1.5490702941272204E-18</v>
      </c>
      <c r="K207" s="21">
        <f>SUM(E$3:E206)+H207</f>
        <v>-0.39658260540513091</v>
      </c>
      <c r="L207" s="21">
        <f>SUM(F$3:F206)+I207</f>
        <v>4.6389927951907719</v>
      </c>
      <c r="M207" s="21">
        <f>SUM(G$3:G206)+J207</f>
        <v>-2.8537375119372901</v>
      </c>
      <c r="N207" s="19">
        <f t="shared" si="19"/>
        <v>0.15727776290992176</v>
      </c>
      <c r="O207" s="19">
        <f t="shared" si="20"/>
        <v>21.520254153831893</v>
      </c>
      <c r="P207" s="19">
        <f t="shared" si="21"/>
        <v>8.143817787038035</v>
      </c>
      <c r="Q207" s="19">
        <f t="shared" si="22"/>
        <v>-1.8397438491723872</v>
      </c>
      <c r="R207" s="19">
        <f t="shared" si="23"/>
        <v>1.1317426576264464</v>
      </c>
      <c r="S207" s="19">
        <f t="shared" si="24"/>
        <v>-13.238467757242729</v>
      </c>
    </row>
    <row r="208" spans="1:19" x14ac:dyDescent="0.25">
      <c r="A208" s="26">
        <f>Wellpath!E208</f>
        <v>6150</v>
      </c>
      <c r="B208" s="22">
        <v>0</v>
      </c>
      <c r="C208" s="22">
        <f>ABS(COS(Wellpath!$L208))*SIN(Wellpath!$M208)</f>
        <v>5.9170126681719203E-17</v>
      </c>
      <c r="D208" s="22">
        <f>IF(ABS(Wellpath!$L208)&lt;VerticalInc,"SING",ABS(COS(Wellpath!$L208))*COS(Wellpath!$M208)/SIN(Wellpath!$L208))</f>
        <v>1.5854587660413886E-17</v>
      </c>
      <c r="E208" s="20">
        <f>IF(D208="SING",0,Model!$W$30*((drdp!B208+drdp!K208)*XYM4!$B208+(drdp!E208+drdp!N208)*XYM4!$C208+(drdp!H208+drdp!Q208)*XYM4!$D208))</f>
        <v>-8.0185778864537637E-19</v>
      </c>
      <c r="F208" s="20">
        <f>IF(D208="SING",(Wellpath!K209-Wellpath!K207)/2*Model!$W$30,Model!$W$30*((drdp!C208+drdp!L208)*XYM4!$B208+(drdp!F208+drdp!O208)*XYM4!$C208+(drdp!I208+drdp!R208)*XYM4!$D208))</f>
        <v>2.1485714691213461E-19</v>
      </c>
      <c r="G208" s="20">
        <f>IF(D208="SING",0,Model!$W$30*((drdp!D208+drdp!M208)*XYM4!$B208+(drdp!G208+drdp!P208)*XYM4!$C208+(drdp!J208+drdp!S208)*XYM4!$D208))</f>
        <v>-3.0981405882544408E-18</v>
      </c>
      <c r="H208" s="18">
        <f>IF(D208="SING",0,Model!$W$30*((drdp!B208)*XYM4!$B208+(drdp!E208)*XYM4!$C208+(drdp!H208)*XYM4!$D208))</f>
        <v>-4.0092889432268818E-19</v>
      </c>
      <c r="I208" s="18">
        <f>IF(D208="SING",(Wellpath!K208-Wellpath!K207)/2*Model!$W$30,Model!$W$30*((drdp!C208)*XYM4!$B208+(drdp!F208)*XYM4!$C208+(drdp!I208)*XYM4!$D208))</f>
        <v>1.0742857345606731E-19</v>
      </c>
      <c r="J208" s="18">
        <f>IF(D208="SING",0,Model!$W$30*((drdp!D208)*XYM4!$B208+(drdp!G208)*XYM4!$C208+(drdp!J208)*XYM4!$D208))</f>
        <v>-1.5490702941272204E-18</v>
      </c>
      <c r="K208" s="21">
        <f>SUM(E$3:E207)+H208</f>
        <v>-0.39658260540513091</v>
      </c>
      <c r="L208" s="21">
        <f>SUM(F$3:F207)+I208</f>
        <v>4.6389927951907719</v>
      </c>
      <c r="M208" s="21">
        <f>SUM(G$3:G207)+J208</f>
        <v>-2.8537375119372901</v>
      </c>
      <c r="N208" s="19">
        <f t="shared" si="19"/>
        <v>0.15727776290992176</v>
      </c>
      <c r="O208" s="19">
        <f t="shared" si="20"/>
        <v>21.520254153831893</v>
      </c>
      <c r="P208" s="19">
        <f t="shared" si="21"/>
        <v>8.143817787038035</v>
      </c>
      <c r="Q208" s="19">
        <f t="shared" si="22"/>
        <v>-1.8397438491723872</v>
      </c>
      <c r="R208" s="19">
        <f t="shared" si="23"/>
        <v>1.1317426576264464</v>
      </c>
      <c r="S208" s="19">
        <f t="shared" si="24"/>
        <v>-13.238467757242729</v>
      </c>
    </row>
    <row r="209" spans="1:19" x14ac:dyDescent="0.25">
      <c r="A209" s="26">
        <f>Wellpath!E209</f>
        <v>6180</v>
      </c>
      <c r="B209" s="22">
        <v>0</v>
      </c>
      <c r="C209" s="22">
        <f>ABS(COS(Wellpath!$L209))*SIN(Wellpath!$M209)</f>
        <v>5.9170126681719203E-17</v>
      </c>
      <c r="D209" s="22">
        <f>IF(ABS(Wellpath!$L209)&lt;VerticalInc,"SING",ABS(COS(Wellpath!$L209))*COS(Wellpath!$M209)/SIN(Wellpath!$L209))</f>
        <v>1.5854587660413886E-17</v>
      </c>
      <c r="E209" s="20">
        <f>IF(D209="SING",0,Model!$W$30*((drdp!B209+drdp!K209)*XYM4!$B209+(drdp!E209+drdp!N209)*XYM4!$C209+(drdp!H209+drdp!Q209)*XYM4!$D209))</f>
        <v>-8.0185778864537637E-19</v>
      </c>
      <c r="F209" s="20">
        <f>IF(D209="SING",(Wellpath!K210-Wellpath!K208)/2*Model!$W$30,Model!$W$30*((drdp!C209+drdp!L209)*XYM4!$B209+(drdp!F209+drdp!O209)*XYM4!$C209+(drdp!I209+drdp!R209)*XYM4!$D209))</f>
        <v>2.1485714691213461E-19</v>
      </c>
      <c r="G209" s="20">
        <f>IF(D209="SING",0,Model!$W$30*((drdp!D209+drdp!M209)*XYM4!$B209+(drdp!G209+drdp!P209)*XYM4!$C209+(drdp!J209+drdp!S209)*XYM4!$D209))</f>
        <v>-3.0981405882544408E-18</v>
      </c>
      <c r="H209" s="18">
        <f>IF(D209="SING",0,Model!$W$30*((drdp!B209)*XYM4!$B209+(drdp!E209)*XYM4!$C209+(drdp!H209)*XYM4!$D209))</f>
        <v>-4.0092889432268818E-19</v>
      </c>
      <c r="I209" s="18">
        <f>IF(D209="SING",(Wellpath!K209-Wellpath!K208)/2*Model!$W$30,Model!$W$30*((drdp!C209)*XYM4!$B209+(drdp!F209)*XYM4!$C209+(drdp!I209)*XYM4!$D209))</f>
        <v>1.0742857345606731E-19</v>
      </c>
      <c r="J209" s="18">
        <f>IF(D209="SING",0,Model!$W$30*((drdp!D209)*XYM4!$B209+(drdp!G209)*XYM4!$C209+(drdp!J209)*XYM4!$D209))</f>
        <v>-1.5490702941272204E-18</v>
      </c>
      <c r="K209" s="21">
        <f>SUM(E$3:E208)+H209</f>
        <v>-0.39658260540513091</v>
      </c>
      <c r="L209" s="21">
        <f>SUM(F$3:F208)+I209</f>
        <v>4.6389927951907719</v>
      </c>
      <c r="M209" s="21">
        <f>SUM(G$3:G208)+J209</f>
        <v>-2.8537375119372901</v>
      </c>
      <c r="N209" s="19">
        <f t="shared" si="19"/>
        <v>0.15727776290992176</v>
      </c>
      <c r="O209" s="19">
        <f t="shared" si="20"/>
        <v>21.520254153831893</v>
      </c>
      <c r="P209" s="19">
        <f t="shared" si="21"/>
        <v>8.143817787038035</v>
      </c>
      <c r="Q209" s="19">
        <f t="shared" si="22"/>
        <v>-1.8397438491723872</v>
      </c>
      <c r="R209" s="19">
        <f t="shared" si="23"/>
        <v>1.1317426576264464</v>
      </c>
      <c r="S209" s="19">
        <f t="shared" si="24"/>
        <v>-13.238467757242729</v>
      </c>
    </row>
    <row r="210" spans="1:19" x14ac:dyDescent="0.25">
      <c r="A210" s="26">
        <f>Wellpath!E210</f>
        <v>6210</v>
      </c>
      <c r="B210" s="22">
        <v>0</v>
      </c>
      <c r="C210" s="22">
        <f>ABS(COS(Wellpath!$L210))*SIN(Wellpath!$M210)</f>
        <v>5.9170126681719203E-17</v>
      </c>
      <c r="D210" s="22">
        <f>IF(ABS(Wellpath!$L210)&lt;VerticalInc,"SING",ABS(COS(Wellpath!$L210))*COS(Wellpath!$M210)/SIN(Wellpath!$L210))</f>
        <v>1.5854587660413886E-17</v>
      </c>
      <c r="E210" s="20">
        <f>IF(D210="SING",0,Model!$W$30*((drdp!B210+drdp!K210)*XYM4!$B210+(drdp!E210+drdp!N210)*XYM4!$C210+(drdp!H210+drdp!Q210)*XYM4!$D210))</f>
        <v>-8.0185778864537637E-19</v>
      </c>
      <c r="F210" s="20">
        <f>IF(D210="SING",(Wellpath!K211-Wellpath!K209)/2*Model!$W$30,Model!$W$30*((drdp!C210+drdp!L210)*XYM4!$B210+(drdp!F210+drdp!O210)*XYM4!$C210+(drdp!I210+drdp!R210)*XYM4!$D210))</f>
        <v>2.1485714691213461E-19</v>
      </c>
      <c r="G210" s="20">
        <f>IF(D210="SING",0,Model!$W$30*((drdp!D210+drdp!M210)*XYM4!$B210+(drdp!G210+drdp!P210)*XYM4!$C210+(drdp!J210+drdp!S210)*XYM4!$D210))</f>
        <v>-3.0981405882544408E-18</v>
      </c>
      <c r="H210" s="18">
        <f>IF(D210="SING",0,Model!$W$30*((drdp!B210)*XYM4!$B210+(drdp!E210)*XYM4!$C210+(drdp!H210)*XYM4!$D210))</f>
        <v>-4.0092889432268818E-19</v>
      </c>
      <c r="I210" s="18">
        <f>IF(D210="SING",(Wellpath!K210-Wellpath!K209)/2*Model!$W$30,Model!$W$30*((drdp!C210)*XYM4!$B210+(drdp!F210)*XYM4!$C210+(drdp!I210)*XYM4!$D210))</f>
        <v>1.0742857345606731E-19</v>
      </c>
      <c r="J210" s="18">
        <f>IF(D210="SING",0,Model!$W$30*((drdp!D210)*XYM4!$B210+(drdp!G210)*XYM4!$C210+(drdp!J210)*XYM4!$D210))</f>
        <v>-1.5490702941272204E-18</v>
      </c>
      <c r="K210" s="21">
        <f>SUM(E$3:E209)+H210</f>
        <v>-0.39658260540513091</v>
      </c>
      <c r="L210" s="21">
        <f>SUM(F$3:F209)+I210</f>
        <v>4.6389927951907719</v>
      </c>
      <c r="M210" s="21">
        <f>SUM(G$3:G209)+J210</f>
        <v>-2.8537375119372901</v>
      </c>
      <c r="N210" s="19">
        <f t="shared" si="19"/>
        <v>0.15727776290992176</v>
      </c>
      <c r="O210" s="19">
        <f t="shared" si="20"/>
        <v>21.520254153831893</v>
      </c>
      <c r="P210" s="19">
        <f t="shared" si="21"/>
        <v>8.143817787038035</v>
      </c>
      <c r="Q210" s="19">
        <f t="shared" si="22"/>
        <v>-1.8397438491723872</v>
      </c>
      <c r="R210" s="19">
        <f t="shared" si="23"/>
        <v>1.1317426576264464</v>
      </c>
      <c r="S210" s="19">
        <f t="shared" si="24"/>
        <v>-13.238467757242729</v>
      </c>
    </row>
    <row r="211" spans="1:19" x14ac:dyDescent="0.25">
      <c r="A211" s="26">
        <f>Wellpath!E211</f>
        <v>6240</v>
      </c>
      <c r="B211" s="22">
        <v>0</v>
      </c>
      <c r="C211" s="22">
        <f>ABS(COS(Wellpath!$L211))*SIN(Wellpath!$M211)</f>
        <v>5.9170126681719203E-17</v>
      </c>
      <c r="D211" s="22">
        <f>IF(ABS(Wellpath!$L211)&lt;VerticalInc,"SING",ABS(COS(Wellpath!$L211))*COS(Wellpath!$M211)/SIN(Wellpath!$L211))</f>
        <v>1.5854587660413886E-17</v>
      </c>
      <c r="E211" s="20">
        <f>IF(D211="SING",0,Model!$W$30*((drdp!B211+drdp!K211)*XYM4!$B211+(drdp!E211+drdp!N211)*XYM4!$C211+(drdp!H211+drdp!Q211)*XYM4!$D211))</f>
        <v>-8.0185778864537637E-19</v>
      </c>
      <c r="F211" s="20">
        <f>IF(D211="SING",(Wellpath!K212-Wellpath!K210)/2*Model!$W$30,Model!$W$30*((drdp!C211+drdp!L211)*XYM4!$B211+(drdp!F211+drdp!O211)*XYM4!$C211+(drdp!I211+drdp!R211)*XYM4!$D211))</f>
        <v>2.1485714691213461E-19</v>
      </c>
      <c r="G211" s="20">
        <f>IF(D211="SING",0,Model!$W$30*((drdp!D211+drdp!M211)*XYM4!$B211+(drdp!G211+drdp!P211)*XYM4!$C211+(drdp!J211+drdp!S211)*XYM4!$D211))</f>
        <v>-3.0981405882544408E-18</v>
      </c>
      <c r="H211" s="18">
        <f>IF(D211="SING",0,Model!$W$30*((drdp!B211)*XYM4!$B211+(drdp!E211)*XYM4!$C211+(drdp!H211)*XYM4!$D211))</f>
        <v>-4.0092889432268818E-19</v>
      </c>
      <c r="I211" s="18">
        <f>IF(D211="SING",(Wellpath!K211-Wellpath!K210)/2*Model!$W$30,Model!$W$30*((drdp!C211)*XYM4!$B211+(drdp!F211)*XYM4!$C211+(drdp!I211)*XYM4!$D211))</f>
        <v>1.0742857345606731E-19</v>
      </c>
      <c r="J211" s="18">
        <f>IF(D211="SING",0,Model!$W$30*((drdp!D211)*XYM4!$B211+(drdp!G211)*XYM4!$C211+(drdp!J211)*XYM4!$D211))</f>
        <v>-1.5490702941272204E-18</v>
      </c>
      <c r="K211" s="21">
        <f>SUM(E$3:E210)+H211</f>
        <v>-0.39658260540513091</v>
      </c>
      <c r="L211" s="21">
        <f>SUM(F$3:F210)+I211</f>
        <v>4.6389927951907719</v>
      </c>
      <c r="M211" s="21">
        <f>SUM(G$3:G210)+J211</f>
        <v>-2.8537375119372901</v>
      </c>
      <c r="N211" s="19">
        <f t="shared" si="19"/>
        <v>0.15727776290992176</v>
      </c>
      <c r="O211" s="19">
        <f t="shared" si="20"/>
        <v>21.520254153831893</v>
      </c>
      <c r="P211" s="19">
        <f t="shared" si="21"/>
        <v>8.143817787038035</v>
      </c>
      <c r="Q211" s="19">
        <f t="shared" si="22"/>
        <v>-1.8397438491723872</v>
      </c>
      <c r="R211" s="19">
        <f t="shared" si="23"/>
        <v>1.1317426576264464</v>
      </c>
      <c r="S211" s="19">
        <f t="shared" si="24"/>
        <v>-13.238467757242729</v>
      </c>
    </row>
    <row r="212" spans="1:19" x14ac:dyDescent="0.25">
      <c r="A212" s="26">
        <f>Wellpath!E212</f>
        <v>6270</v>
      </c>
      <c r="B212" s="22">
        <v>0</v>
      </c>
      <c r="C212" s="22">
        <f>ABS(COS(Wellpath!$L212))*SIN(Wellpath!$M212)</f>
        <v>5.9170126681719203E-17</v>
      </c>
      <c r="D212" s="22">
        <f>IF(ABS(Wellpath!$L212)&lt;VerticalInc,"SING",ABS(COS(Wellpath!$L212))*COS(Wellpath!$M212)/SIN(Wellpath!$L212))</f>
        <v>1.5854587660413886E-17</v>
      </c>
      <c r="E212" s="20">
        <f>IF(D212="SING",0,Model!$W$30*((drdp!B212+drdp!K212)*XYM4!$B212+(drdp!E212+drdp!N212)*XYM4!$C212+(drdp!H212+drdp!Q212)*XYM4!$D212))</f>
        <v>-8.0185778864537637E-19</v>
      </c>
      <c r="F212" s="20">
        <f>IF(D212="SING",(Wellpath!K213-Wellpath!K211)/2*Model!$W$30,Model!$W$30*((drdp!C212+drdp!L212)*XYM4!$B212+(drdp!F212+drdp!O212)*XYM4!$C212+(drdp!I212+drdp!R212)*XYM4!$D212))</f>
        <v>2.1485714691213461E-19</v>
      </c>
      <c r="G212" s="20">
        <f>IF(D212="SING",0,Model!$W$30*((drdp!D212+drdp!M212)*XYM4!$B212+(drdp!G212+drdp!P212)*XYM4!$C212+(drdp!J212+drdp!S212)*XYM4!$D212))</f>
        <v>-3.0981405882544408E-18</v>
      </c>
      <c r="H212" s="18">
        <f>IF(D212="SING",0,Model!$W$30*((drdp!B212)*XYM4!$B212+(drdp!E212)*XYM4!$C212+(drdp!H212)*XYM4!$D212))</f>
        <v>-4.0092889432268818E-19</v>
      </c>
      <c r="I212" s="18">
        <f>IF(D212="SING",(Wellpath!K212-Wellpath!K211)/2*Model!$W$30,Model!$W$30*((drdp!C212)*XYM4!$B212+(drdp!F212)*XYM4!$C212+(drdp!I212)*XYM4!$D212))</f>
        <v>1.0742857345606731E-19</v>
      </c>
      <c r="J212" s="18">
        <f>IF(D212="SING",0,Model!$W$30*((drdp!D212)*XYM4!$B212+(drdp!G212)*XYM4!$C212+(drdp!J212)*XYM4!$D212))</f>
        <v>-1.5490702941272204E-18</v>
      </c>
      <c r="K212" s="21">
        <f>SUM(E$3:E211)+H212</f>
        <v>-0.39658260540513091</v>
      </c>
      <c r="L212" s="21">
        <f>SUM(F$3:F211)+I212</f>
        <v>4.6389927951907719</v>
      </c>
      <c r="M212" s="21">
        <f>SUM(G$3:G211)+J212</f>
        <v>-2.8537375119372901</v>
      </c>
      <c r="N212" s="19">
        <f t="shared" si="19"/>
        <v>0.15727776290992176</v>
      </c>
      <c r="O212" s="19">
        <f t="shared" si="20"/>
        <v>21.520254153831893</v>
      </c>
      <c r="P212" s="19">
        <f t="shared" si="21"/>
        <v>8.143817787038035</v>
      </c>
      <c r="Q212" s="19">
        <f t="shared" si="22"/>
        <v>-1.8397438491723872</v>
      </c>
      <c r="R212" s="19">
        <f t="shared" si="23"/>
        <v>1.1317426576264464</v>
      </c>
      <c r="S212" s="19">
        <f t="shared" si="24"/>
        <v>-13.238467757242729</v>
      </c>
    </row>
    <row r="213" spans="1:19" x14ac:dyDescent="0.25">
      <c r="A213" s="26">
        <f>Wellpath!E213</f>
        <v>6300</v>
      </c>
      <c r="B213" s="22">
        <v>0</v>
      </c>
      <c r="C213" s="22">
        <f>ABS(COS(Wellpath!$L213))*SIN(Wellpath!$M213)</f>
        <v>5.9170126681719203E-17</v>
      </c>
      <c r="D213" s="22">
        <f>IF(ABS(Wellpath!$L213)&lt;VerticalInc,"SING",ABS(COS(Wellpath!$L213))*COS(Wellpath!$M213)/SIN(Wellpath!$L213))</f>
        <v>1.5854587660413886E-17</v>
      </c>
      <c r="E213" s="20">
        <f>IF(D213="SING",0,Model!$W$30*((drdp!B213+drdp!K213)*XYM4!$B213+(drdp!E213+drdp!N213)*XYM4!$C213+(drdp!H213+drdp!Q213)*XYM4!$D213))</f>
        <v>-8.0185778864537637E-19</v>
      </c>
      <c r="F213" s="20">
        <f>IF(D213="SING",(Wellpath!K214-Wellpath!K212)/2*Model!$W$30,Model!$W$30*((drdp!C213+drdp!L213)*XYM4!$B213+(drdp!F213+drdp!O213)*XYM4!$C213+(drdp!I213+drdp!R213)*XYM4!$D213))</f>
        <v>2.1485714691213461E-19</v>
      </c>
      <c r="G213" s="20">
        <f>IF(D213="SING",0,Model!$W$30*((drdp!D213+drdp!M213)*XYM4!$B213+(drdp!G213+drdp!P213)*XYM4!$C213+(drdp!J213+drdp!S213)*XYM4!$D213))</f>
        <v>-3.0981405882544408E-18</v>
      </c>
      <c r="H213" s="18">
        <f>IF(D213="SING",0,Model!$W$30*((drdp!B213)*XYM4!$B213+(drdp!E213)*XYM4!$C213+(drdp!H213)*XYM4!$D213))</f>
        <v>-4.0092889432268818E-19</v>
      </c>
      <c r="I213" s="18">
        <f>IF(D213="SING",(Wellpath!K213-Wellpath!K212)/2*Model!$W$30,Model!$W$30*((drdp!C213)*XYM4!$B213+(drdp!F213)*XYM4!$C213+(drdp!I213)*XYM4!$D213))</f>
        <v>1.0742857345606731E-19</v>
      </c>
      <c r="J213" s="18">
        <f>IF(D213="SING",0,Model!$W$30*((drdp!D213)*XYM4!$B213+(drdp!G213)*XYM4!$C213+(drdp!J213)*XYM4!$D213))</f>
        <v>-1.5490702941272204E-18</v>
      </c>
      <c r="K213" s="21">
        <f>SUM(E$3:E212)+H213</f>
        <v>-0.39658260540513091</v>
      </c>
      <c r="L213" s="21">
        <f>SUM(F$3:F212)+I213</f>
        <v>4.6389927951907719</v>
      </c>
      <c r="M213" s="21">
        <f>SUM(G$3:G212)+J213</f>
        <v>-2.8537375119372901</v>
      </c>
      <c r="N213" s="19">
        <f t="shared" si="19"/>
        <v>0.15727776290992176</v>
      </c>
      <c r="O213" s="19">
        <f t="shared" si="20"/>
        <v>21.520254153831893</v>
      </c>
      <c r="P213" s="19">
        <f t="shared" si="21"/>
        <v>8.143817787038035</v>
      </c>
      <c r="Q213" s="19">
        <f t="shared" si="22"/>
        <v>-1.8397438491723872</v>
      </c>
      <c r="R213" s="19">
        <f t="shared" si="23"/>
        <v>1.1317426576264464</v>
      </c>
      <c r="S213" s="19">
        <f t="shared" si="24"/>
        <v>-13.238467757242729</v>
      </c>
    </row>
    <row r="214" spans="1:19" x14ac:dyDescent="0.25">
      <c r="A214" s="26">
        <f>Wellpath!E214</f>
        <v>6330</v>
      </c>
      <c r="B214" s="22">
        <v>0</v>
      </c>
      <c r="C214" s="22">
        <f>ABS(COS(Wellpath!$L214))*SIN(Wellpath!$M214)</f>
        <v>5.9170126681719203E-17</v>
      </c>
      <c r="D214" s="22">
        <f>IF(ABS(Wellpath!$L214)&lt;VerticalInc,"SING",ABS(COS(Wellpath!$L214))*COS(Wellpath!$M214)/SIN(Wellpath!$L214))</f>
        <v>1.5854587660413886E-17</v>
      </c>
      <c r="E214" s="20">
        <f>IF(D214="SING",0,Model!$W$30*((drdp!B214+drdp!K214)*XYM4!$B214+(drdp!E214+drdp!N214)*XYM4!$C214+(drdp!H214+drdp!Q214)*XYM4!$D214))</f>
        <v>-8.0185778864537637E-19</v>
      </c>
      <c r="F214" s="20">
        <f>IF(D214="SING",(Wellpath!K215-Wellpath!K213)/2*Model!$W$30,Model!$W$30*((drdp!C214+drdp!L214)*XYM4!$B214+(drdp!F214+drdp!O214)*XYM4!$C214+(drdp!I214+drdp!R214)*XYM4!$D214))</f>
        <v>2.1485714691213461E-19</v>
      </c>
      <c r="G214" s="20">
        <f>IF(D214="SING",0,Model!$W$30*((drdp!D214+drdp!M214)*XYM4!$B214+(drdp!G214+drdp!P214)*XYM4!$C214+(drdp!J214+drdp!S214)*XYM4!$D214))</f>
        <v>-3.0981405882544408E-18</v>
      </c>
      <c r="H214" s="18">
        <f>IF(D214="SING",0,Model!$W$30*((drdp!B214)*XYM4!$B214+(drdp!E214)*XYM4!$C214+(drdp!H214)*XYM4!$D214))</f>
        <v>-4.0092889432268818E-19</v>
      </c>
      <c r="I214" s="18">
        <f>IF(D214="SING",(Wellpath!K214-Wellpath!K213)/2*Model!$W$30,Model!$W$30*((drdp!C214)*XYM4!$B214+(drdp!F214)*XYM4!$C214+(drdp!I214)*XYM4!$D214))</f>
        <v>1.0742857345606731E-19</v>
      </c>
      <c r="J214" s="18">
        <f>IF(D214="SING",0,Model!$W$30*((drdp!D214)*XYM4!$B214+(drdp!G214)*XYM4!$C214+(drdp!J214)*XYM4!$D214))</f>
        <v>-1.5490702941272204E-18</v>
      </c>
      <c r="K214" s="21">
        <f>SUM(E$3:E213)+H214</f>
        <v>-0.39658260540513091</v>
      </c>
      <c r="L214" s="21">
        <f>SUM(F$3:F213)+I214</f>
        <v>4.6389927951907719</v>
      </c>
      <c r="M214" s="21">
        <f>SUM(G$3:G213)+J214</f>
        <v>-2.8537375119372901</v>
      </c>
      <c r="N214" s="19">
        <f t="shared" si="19"/>
        <v>0.15727776290992176</v>
      </c>
      <c r="O214" s="19">
        <f t="shared" si="20"/>
        <v>21.520254153831893</v>
      </c>
      <c r="P214" s="19">
        <f t="shared" si="21"/>
        <v>8.143817787038035</v>
      </c>
      <c r="Q214" s="19">
        <f t="shared" si="22"/>
        <v>-1.8397438491723872</v>
      </c>
      <c r="R214" s="19">
        <f t="shared" si="23"/>
        <v>1.1317426576264464</v>
      </c>
      <c r="S214" s="19">
        <f t="shared" si="24"/>
        <v>-13.238467757242729</v>
      </c>
    </row>
    <row r="215" spans="1:19" x14ac:dyDescent="0.25">
      <c r="A215" s="26">
        <f>Wellpath!E215</f>
        <v>6360</v>
      </c>
      <c r="B215" s="22">
        <v>0</v>
      </c>
      <c r="C215" s="22">
        <f>ABS(COS(Wellpath!$L215))*SIN(Wellpath!$M215)</f>
        <v>5.9170126681719203E-17</v>
      </c>
      <c r="D215" s="22">
        <f>IF(ABS(Wellpath!$L215)&lt;VerticalInc,"SING",ABS(COS(Wellpath!$L215))*COS(Wellpath!$M215)/SIN(Wellpath!$L215))</f>
        <v>1.5854587660413886E-17</v>
      </c>
      <c r="E215" s="20">
        <f>IF(D215="SING",0,Model!$W$30*((drdp!B215+drdp!K215)*XYM4!$B215+(drdp!E215+drdp!N215)*XYM4!$C215+(drdp!H215+drdp!Q215)*XYM4!$D215))</f>
        <v>-8.0185778864537637E-19</v>
      </c>
      <c r="F215" s="20">
        <f>IF(D215="SING",(Wellpath!K216-Wellpath!K214)/2*Model!$W$30,Model!$W$30*((drdp!C215+drdp!L215)*XYM4!$B215+(drdp!F215+drdp!O215)*XYM4!$C215+(drdp!I215+drdp!R215)*XYM4!$D215))</f>
        <v>2.1485714691213461E-19</v>
      </c>
      <c r="G215" s="20">
        <f>IF(D215="SING",0,Model!$W$30*((drdp!D215+drdp!M215)*XYM4!$B215+(drdp!G215+drdp!P215)*XYM4!$C215+(drdp!J215+drdp!S215)*XYM4!$D215))</f>
        <v>-3.0981405882544408E-18</v>
      </c>
      <c r="H215" s="18">
        <f>IF(D215="SING",0,Model!$W$30*((drdp!B215)*XYM4!$B215+(drdp!E215)*XYM4!$C215+(drdp!H215)*XYM4!$D215))</f>
        <v>-4.0092889432268818E-19</v>
      </c>
      <c r="I215" s="18">
        <f>IF(D215="SING",(Wellpath!K215-Wellpath!K214)/2*Model!$W$30,Model!$W$30*((drdp!C215)*XYM4!$B215+(drdp!F215)*XYM4!$C215+(drdp!I215)*XYM4!$D215))</f>
        <v>1.0742857345606731E-19</v>
      </c>
      <c r="J215" s="18">
        <f>IF(D215="SING",0,Model!$W$30*((drdp!D215)*XYM4!$B215+(drdp!G215)*XYM4!$C215+(drdp!J215)*XYM4!$D215))</f>
        <v>-1.5490702941272204E-18</v>
      </c>
      <c r="K215" s="21">
        <f>SUM(E$3:E214)+H215</f>
        <v>-0.39658260540513091</v>
      </c>
      <c r="L215" s="21">
        <f>SUM(F$3:F214)+I215</f>
        <v>4.6389927951907719</v>
      </c>
      <c r="M215" s="21">
        <f>SUM(G$3:G214)+J215</f>
        <v>-2.8537375119372901</v>
      </c>
      <c r="N215" s="19">
        <f t="shared" si="19"/>
        <v>0.15727776290992176</v>
      </c>
      <c r="O215" s="19">
        <f t="shared" si="20"/>
        <v>21.520254153831893</v>
      </c>
      <c r="P215" s="19">
        <f t="shared" si="21"/>
        <v>8.143817787038035</v>
      </c>
      <c r="Q215" s="19">
        <f t="shared" si="22"/>
        <v>-1.8397438491723872</v>
      </c>
      <c r="R215" s="19">
        <f t="shared" si="23"/>
        <v>1.1317426576264464</v>
      </c>
      <c r="S215" s="19">
        <f t="shared" si="24"/>
        <v>-13.238467757242729</v>
      </c>
    </row>
    <row r="216" spans="1:19" x14ac:dyDescent="0.25">
      <c r="A216" s="26">
        <f>Wellpath!E216</f>
        <v>6390</v>
      </c>
      <c r="B216" s="22">
        <v>0</v>
      </c>
      <c r="C216" s="22">
        <f>ABS(COS(Wellpath!$L216))*SIN(Wellpath!$M216)</f>
        <v>5.9170126681719203E-17</v>
      </c>
      <c r="D216" s="22">
        <f>IF(ABS(Wellpath!$L216)&lt;VerticalInc,"SING",ABS(COS(Wellpath!$L216))*COS(Wellpath!$M216)/SIN(Wellpath!$L216))</f>
        <v>1.5854587660413886E-17</v>
      </c>
      <c r="E216" s="20">
        <f>IF(D216="SING",0,Model!$W$30*((drdp!B216+drdp!K216)*XYM4!$B216+(drdp!E216+drdp!N216)*XYM4!$C216+(drdp!H216+drdp!Q216)*XYM4!$D216))</f>
        <v>-8.0185778864537637E-19</v>
      </c>
      <c r="F216" s="20">
        <f>IF(D216="SING",(Wellpath!K217-Wellpath!K215)/2*Model!$W$30,Model!$W$30*((drdp!C216+drdp!L216)*XYM4!$B216+(drdp!F216+drdp!O216)*XYM4!$C216+(drdp!I216+drdp!R216)*XYM4!$D216))</f>
        <v>2.1485714691213461E-19</v>
      </c>
      <c r="G216" s="20">
        <f>IF(D216="SING",0,Model!$W$30*((drdp!D216+drdp!M216)*XYM4!$B216+(drdp!G216+drdp!P216)*XYM4!$C216+(drdp!J216+drdp!S216)*XYM4!$D216))</f>
        <v>-3.0981405882544408E-18</v>
      </c>
      <c r="H216" s="18">
        <f>IF(D216="SING",0,Model!$W$30*((drdp!B216)*XYM4!$B216+(drdp!E216)*XYM4!$C216+(drdp!H216)*XYM4!$D216))</f>
        <v>-4.0092889432268818E-19</v>
      </c>
      <c r="I216" s="18">
        <f>IF(D216="SING",(Wellpath!K216-Wellpath!K215)/2*Model!$W$30,Model!$W$30*((drdp!C216)*XYM4!$B216+(drdp!F216)*XYM4!$C216+(drdp!I216)*XYM4!$D216))</f>
        <v>1.0742857345606731E-19</v>
      </c>
      <c r="J216" s="18">
        <f>IF(D216="SING",0,Model!$W$30*((drdp!D216)*XYM4!$B216+(drdp!G216)*XYM4!$C216+(drdp!J216)*XYM4!$D216))</f>
        <v>-1.5490702941272204E-18</v>
      </c>
      <c r="K216" s="21">
        <f>SUM(E$3:E215)+H216</f>
        <v>-0.39658260540513091</v>
      </c>
      <c r="L216" s="21">
        <f>SUM(F$3:F215)+I216</f>
        <v>4.6389927951907719</v>
      </c>
      <c r="M216" s="21">
        <f>SUM(G$3:G215)+J216</f>
        <v>-2.8537375119372901</v>
      </c>
      <c r="N216" s="19">
        <f t="shared" si="19"/>
        <v>0.15727776290992176</v>
      </c>
      <c r="O216" s="19">
        <f t="shared" si="20"/>
        <v>21.520254153831893</v>
      </c>
      <c r="P216" s="19">
        <f t="shared" si="21"/>
        <v>8.143817787038035</v>
      </c>
      <c r="Q216" s="19">
        <f t="shared" si="22"/>
        <v>-1.8397438491723872</v>
      </c>
      <c r="R216" s="19">
        <f t="shared" si="23"/>
        <v>1.1317426576264464</v>
      </c>
      <c r="S216" s="19">
        <f t="shared" si="24"/>
        <v>-13.238467757242729</v>
      </c>
    </row>
    <row r="217" spans="1:19" x14ac:dyDescent="0.25">
      <c r="A217" s="26">
        <f>Wellpath!E217</f>
        <v>6420</v>
      </c>
      <c r="B217" s="22">
        <v>0</v>
      </c>
      <c r="C217" s="22">
        <f>ABS(COS(Wellpath!$L217))*SIN(Wellpath!$M217)</f>
        <v>5.9170126681719203E-17</v>
      </c>
      <c r="D217" s="22">
        <f>IF(ABS(Wellpath!$L217)&lt;VerticalInc,"SING",ABS(COS(Wellpath!$L217))*COS(Wellpath!$M217)/SIN(Wellpath!$L217))</f>
        <v>1.5854587660413886E-17</v>
      </c>
      <c r="E217" s="20">
        <f>IF(D217="SING",0,Model!$W$30*((drdp!B217+drdp!K217)*XYM4!$B217+(drdp!E217+drdp!N217)*XYM4!$C217+(drdp!H217+drdp!Q217)*XYM4!$D217))</f>
        <v>-8.0185778864537637E-19</v>
      </c>
      <c r="F217" s="20">
        <f>IF(D217="SING",(Wellpath!K218-Wellpath!K216)/2*Model!$W$30,Model!$W$30*((drdp!C217+drdp!L217)*XYM4!$B217+(drdp!F217+drdp!O217)*XYM4!$C217+(drdp!I217+drdp!R217)*XYM4!$D217))</f>
        <v>2.1485714691213461E-19</v>
      </c>
      <c r="G217" s="20">
        <f>IF(D217="SING",0,Model!$W$30*((drdp!D217+drdp!M217)*XYM4!$B217+(drdp!G217+drdp!P217)*XYM4!$C217+(drdp!J217+drdp!S217)*XYM4!$D217))</f>
        <v>-3.0981405882544408E-18</v>
      </c>
      <c r="H217" s="18">
        <f>IF(D217="SING",0,Model!$W$30*((drdp!B217)*XYM4!$B217+(drdp!E217)*XYM4!$C217+(drdp!H217)*XYM4!$D217))</f>
        <v>-4.0092889432268818E-19</v>
      </c>
      <c r="I217" s="18">
        <f>IF(D217="SING",(Wellpath!K217-Wellpath!K216)/2*Model!$W$30,Model!$W$30*((drdp!C217)*XYM4!$B217+(drdp!F217)*XYM4!$C217+(drdp!I217)*XYM4!$D217))</f>
        <v>1.0742857345606731E-19</v>
      </c>
      <c r="J217" s="18">
        <f>IF(D217="SING",0,Model!$W$30*((drdp!D217)*XYM4!$B217+(drdp!G217)*XYM4!$C217+(drdp!J217)*XYM4!$D217))</f>
        <v>-1.5490702941272204E-18</v>
      </c>
      <c r="K217" s="21">
        <f>SUM(E$3:E216)+H217</f>
        <v>-0.39658260540513091</v>
      </c>
      <c r="L217" s="21">
        <f>SUM(F$3:F216)+I217</f>
        <v>4.6389927951907719</v>
      </c>
      <c r="M217" s="21">
        <f>SUM(G$3:G216)+J217</f>
        <v>-2.8537375119372901</v>
      </c>
      <c r="N217" s="19">
        <f t="shared" si="19"/>
        <v>0.15727776290992176</v>
      </c>
      <c r="O217" s="19">
        <f t="shared" si="20"/>
        <v>21.520254153831893</v>
      </c>
      <c r="P217" s="19">
        <f t="shared" si="21"/>
        <v>8.143817787038035</v>
      </c>
      <c r="Q217" s="19">
        <f t="shared" si="22"/>
        <v>-1.8397438491723872</v>
      </c>
      <c r="R217" s="19">
        <f t="shared" si="23"/>
        <v>1.1317426576264464</v>
      </c>
      <c r="S217" s="19">
        <f t="shared" si="24"/>
        <v>-13.238467757242729</v>
      </c>
    </row>
    <row r="218" spans="1:19" x14ac:dyDescent="0.25">
      <c r="A218" s="26">
        <f>Wellpath!E218</f>
        <v>6450</v>
      </c>
      <c r="B218" s="22">
        <v>0</v>
      </c>
      <c r="C218" s="22">
        <f>ABS(COS(Wellpath!$L218))*SIN(Wellpath!$M218)</f>
        <v>5.9170126681719203E-17</v>
      </c>
      <c r="D218" s="22">
        <f>IF(ABS(Wellpath!$L218)&lt;VerticalInc,"SING",ABS(COS(Wellpath!$L218))*COS(Wellpath!$M218)/SIN(Wellpath!$L218))</f>
        <v>1.5854587660413886E-17</v>
      </c>
      <c r="E218" s="20">
        <f>IF(D218="SING",0,Model!$W$30*((drdp!B218+drdp!K218)*XYM4!$B218+(drdp!E218+drdp!N218)*XYM4!$C218+(drdp!H218+drdp!Q218)*XYM4!$D218))</f>
        <v>-8.0185778864537637E-19</v>
      </c>
      <c r="F218" s="20">
        <f>IF(D218="SING",(Wellpath!K219-Wellpath!K217)/2*Model!$W$30,Model!$W$30*((drdp!C218+drdp!L218)*XYM4!$B218+(drdp!F218+drdp!O218)*XYM4!$C218+(drdp!I218+drdp!R218)*XYM4!$D218))</f>
        <v>2.1485714691213461E-19</v>
      </c>
      <c r="G218" s="20">
        <f>IF(D218="SING",0,Model!$W$30*((drdp!D218+drdp!M218)*XYM4!$B218+(drdp!G218+drdp!P218)*XYM4!$C218+(drdp!J218+drdp!S218)*XYM4!$D218))</f>
        <v>-3.0981405882544408E-18</v>
      </c>
      <c r="H218" s="18">
        <f>IF(D218="SING",0,Model!$W$30*((drdp!B218)*XYM4!$B218+(drdp!E218)*XYM4!$C218+(drdp!H218)*XYM4!$D218))</f>
        <v>-4.0092889432268818E-19</v>
      </c>
      <c r="I218" s="18">
        <f>IF(D218="SING",(Wellpath!K218-Wellpath!K217)/2*Model!$W$30,Model!$W$30*((drdp!C218)*XYM4!$B218+(drdp!F218)*XYM4!$C218+(drdp!I218)*XYM4!$D218))</f>
        <v>1.0742857345606731E-19</v>
      </c>
      <c r="J218" s="18">
        <f>IF(D218="SING",0,Model!$W$30*((drdp!D218)*XYM4!$B218+(drdp!G218)*XYM4!$C218+(drdp!J218)*XYM4!$D218))</f>
        <v>-1.5490702941272204E-18</v>
      </c>
      <c r="K218" s="21">
        <f>SUM(E$3:E217)+H218</f>
        <v>-0.39658260540513091</v>
      </c>
      <c r="L218" s="21">
        <f>SUM(F$3:F217)+I218</f>
        <v>4.6389927951907719</v>
      </c>
      <c r="M218" s="21">
        <f>SUM(G$3:G217)+J218</f>
        <v>-2.8537375119372901</v>
      </c>
      <c r="N218" s="19">
        <f t="shared" si="19"/>
        <v>0.15727776290992176</v>
      </c>
      <c r="O218" s="19">
        <f t="shared" si="20"/>
        <v>21.520254153831893</v>
      </c>
      <c r="P218" s="19">
        <f t="shared" si="21"/>
        <v>8.143817787038035</v>
      </c>
      <c r="Q218" s="19">
        <f t="shared" si="22"/>
        <v>-1.8397438491723872</v>
      </c>
      <c r="R218" s="19">
        <f t="shared" si="23"/>
        <v>1.1317426576264464</v>
      </c>
      <c r="S218" s="19">
        <f t="shared" si="24"/>
        <v>-13.238467757242729</v>
      </c>
    </row>
    <row r="219" spans="1:19" x14ac:dyDescent="0.25">
      <c r="A219" s="26">
        <f>Wellpath!E219</f>
        <v>6480</v>
      </c>
      <c r="B219" s="22">
        <v>0</v>
      </c>
      <c r="C219" s="22">
        <f>ABS(COS(Wellpath!$L219))*SIN(Wellpath!$M219)</f>
        <v>5.9170126681719203E-17</v>
      </c>
      <c r="D219" s="22">
        <f>IF(ABS(Wellpath!$L219)&lt;VerticalInc,"SING",ABS(COS(Wellpath!$L219))*COS(Wellpath!$M219)/SIN(Wellpath!$L219))</f>
        <v>1.5854587660413886E-17</v>
      </c>
      <c r="E219" s="20">
        <f>IF(D219="SING",0,Model!$W$30*((drdp!B219+drdp!K219)*XYM4!$B219+(drdp!E219+drdp!N219)*XYM4!$C219+(drdp!H219+drdp!Q219)*XYM4!$D219))</f>
        <v>-8.0185778864537637E-19</v>
      </c>
      <c r="F219" s="20">
        <f>IF(D219="SING",(Wellpath!K220-Wellpath!K218)/2*Model!$W$30,Model!$W$30*((drdp!C219+drdp!L219)*XYM4!$B219+(drdp!F219+drdp!O219)*XYM4!$C219+(drdp!I219+drdp!R219)*XYM4!$D219))</f>
        <v>2.1485714691213461E-19</v>
      </c>
      <c r="G219" s="20">
        <f>IF(D219="SING",0,Model!$W$30*((drdp!D219+drdp!M219)*XYM4!$B219+(drdp!G219+drdp!P219)*XYM4!$C219+(drdp!J219+drdp!S219)*XYM4!$D219))</f>
        <v>-3.0981405882544408E-18</v>
      </c>
      <c r="H219" s="18">
        <f>IF(D219="SING",0,Model!$W$30*((drdp!B219)*XYM4!$B219+(drdp!E219)*XYM4!$C219+(drdp!H219)*XYM4!$D219))</f>
        <v>-4.0092889432268818E-19</v>
      </c>
      <c r="I219" s="18">
        <f>IF(D219="SING",(Wellpath!K219-Wellpath!K218)/2*Model!$W$30,Model!$W$30*((drdp!C219)*XYM4!$B219+(drdp!F219)*XYM4!$C219+(drdp!I219)*XYM4!$D219))</f>
        <v>1.0742857345606731E-19</v>
      </c>
      <c r="J219" s="18">
        <f>IF(D219="SING",0,Model!$W$30*((drdp!D219)*XYM4!$B219+(drdp!G219)*XYM4!$C219+(drdp!J219)*XYM4!$D219))</f>
        <v>-1.5490702941272204E-18</v>
      </c>
      <c r="K219" s="21">
        <f>SUM(E$3:E218)+H219</f>
        <v>-0.39658260540513091</v>
      </c>
      <c r="L219" s="21">
        <f>SUM(F$3:F218)+I219</f>
        <v>4.6389927951907719</v>
      </c>
      <c r="M219" s="21">
        <f>SUM(G$3:G218)+J219</f>
        <v>-2.8537375119372901</v>
      </c>
      <c r="N219" s="19">
        <f t="shared" si="19"/>
        <v>0.15727776290992176</v>
      </c>
      <c r="O219" s="19">
        <f t="shared" si="20"/>
        <v>21.520254153831893</v>
      </c>
      <c r="P219" s="19">
        <f t="shared" si="21"/>
        <v>8.143817787038035</v>
      </c>
      <c r="Q219" s="19">
        <f t="shared" si="22"/>
        <v>-1.8397438491723872</v>
      </c>
      <c r="R219" s="19">
        <f t="shared" si="23"/>
        <v>1.1317426576264464</v>
      </c>
      <c r="S219" s="19">
        <f t="shared" si="24"/>
        <v>-13.238467757242729</v>
      </c>
    </row>
    <row r="220" spans="1:19" x14ac:dyDescent="0.25">
      <c r="A220" s="26">
        <f>Wellpath!E220</f>
        <v>6510</v>
      </c>
      <c r="B220" s="22">
        <v>0</v>
      </c>
      <c r="C220" s="22">
        <f>ABS(COS(Wellpath!$L220))*SIN(Wellpath!$M220)</f>
        <v>5.9170126681719203E-17</v>
      </c>
      <c r="D220" s="22">
        <f>IF(ABS(Wellpath!$L220)&lt;VerticalInc,"SING",ABS(COS(Wellpath!$L220))*COS(Wellpath!$M220)/SIN(Wellpath!$L220))</f>
        <v>1.5854587660413886E-17</v>
      </c>
      <c r="E220" s="20">
        <f>IF(D220="SING",0,Model!$W$30*((drdp!B220+drdp!K220)*XYM4!$B220+(drdp!E220+drdp!N220)*XYM4!$C220+(drdp!H220+drdp!Q220)*XYM4!$D220))</f>
        <v>-8.0185778864537637E-19</v>
      </c>
      <c r="F220" s="20">
        <f>IF(D220="SING",(Wellpath!K221-Wellpath!K219)/2*Model!$W$30,Model!$W$30*((drdp!C220+drdp!L220)*XYM4!$B220+(drdp!F220+drdp!O220)*XYM4!$C220+(drdp!I220+drdp!R220)*XYM4!$D220))</f>
        <v>2.1485714691213461E-19</v>
      </c>
      <c r="G220" s="20">
        <f>IF(D220="SING",0,Model!$W$30*((drdp!D220+drdp!M220)*XYM4!$B220+(drdp!G220+drdp!P220)*XYM4!$C220+(drdp!J220+drdp!S220)*XYM4!$D220))</f>
        <v>-3.0981405882544408E-18</v>
      </c>
      <c r="H220" s="18">
        <f>IF(D220="SING",0,Model!$W$30*((drdp!B220)*XYM4!$B220+(drdp!E220)*XYM4!$C220+(drdp!H220)*XYM4!$D220))</f>
        <v>-4.0092889432268818E-19</v>
      </c>
      <c r="I220" s="18">
        <f>IF(D220="SING",(Wellpath!K220-Wellpath!K219)/2*Model!$W$30,Model!$W$30*((drdp!C220)*XYM4!$B220+(drdp!F220)*XYM4!$C220+(drdp!I220)*XYM4!$D220))</f>
        <v>1.0742857345606731E-19</v>
      </c>
      <c r="J220" s="18">
        <f>IF(D220="SING",0,Model!$W$30*((drdp!D220)*XYM4!$B220+(drdp!G220)*XYM4!$C220+(drdp!J220)*XYM4!$D220))</f>
        <v>-1.5490702941272204E-18</v>
      </c>
      <c r="K220" s="21">
        <f>SUM(E$3:E219)+H220</f>
        <v>-0.39658260540513091</v>
      </c>
      <c r="L220" s="21">
        <f>SUM(F$3:F219)+I220</f>
        <v>4.6389927951907719</v>
      </c>
      <c r="M220" s="21">
        <f>SUM(G$3:G219)+J220</f>
        <v>-2.8537375119372901</v>
      </c>
      <c r="N220" s="19">
        <f t="shared" si="19"/>
        <v>0.15727776290992176</v>
      </c>
      <c r="O220" s="19">
        <f t="shared" si="20"/>
        <v>21.520254153831893</v>
      </c>
      <c r="P220" s="19">
        <f t="shared" si="21"/>
        <v>8.143817787038035</v>
      </c>
      <c r="Q220" s="19">
        <f t="shared" si="22"/>
        <v>-1.8397438491723872</v>
      </c>
      <c r="R220" s="19">
        <f t="shared" si="23"/>
        <v>1.1317426576264464</v>
      </c>
      <c r="S220" s="19">
        <f t="shared" si="24"/>
        <v>-13.238467757242729</v>
      </c>
    </row>
    <row r="221" spans="1:19" x14ac:dyDescent="0.25">
      <c r="A221" s="26">
        <f>Wellpath!E221</f>
        <v>6540</v>
      </c>
      <c r="B221" s="22">
        <v>0</v>
      </c>
      <c r="C221" s="22">
        <f>ABS(COS(Wellpath!$L221))*SIN(Wellpath!$M221)</f>
        <v>5.9170126681719203E-17</v>
      </c>
      <c r="D221" s="22">
        <f>IF(ABS(Wellpath!$L221)&lt;VerticalInc,"SING",ABS(COS(Wellpath!$L221))*COS(Wellpath!$M221)/SIN(Wellpath!$L221))</f>
        <v>1.5854587660413886E-17</v>
      </c>
      <c r="E221" s="20">
        <f>IF(D221="SING",0,Model!$W$30*((drdp!B221+drdp!K221)*XYM4!$B221+(drdp!E221+drdp!N221)*XYM4!$C221+(drdp!H221+drdp!Q221)*XYM4!$D221))</f>
        <v>-8.0185778864537637E-19</v>
      </c>
      <c r="F221" s="20">
        <f>IF(D221="SING",(Wellpath!K222-Wellpath!K220)/2*Model!$W$30,Model!$W$30*((drdp!C221+drdp!L221)*XYM4!$B221+(drdp!F221+drdp!O221)*XYM4!$C221+(drdp!I221+drdp!R221)*XYM4!$D221))</f>
        <v>2.1485714691213461E-19</v>
      </c>
      <c r="G221" s="20">
        <f>IF(D221="SING",0,Model!$W$30*((drdp!D221+drdp!M221)*XYM4!$B221+(drdp!G221+drdp!P221)*XYM4!$C221+(drdp!J221+drdp!S221)*XYM4!$D221))</f>
        <v>-3.0981405882544408E-18</v>
      </c>
      <c r="H221" s="18">
        <f>IF(D221="SING",0,Model!$W$30*((drdp!B221)*XYM4!$B221+(drdp!E221)*XYM4!$C221+(drdp!H221)*XYM4!$D221))</f>
        <v>-4.0092889432268818E-19</v>
      </c>
      <c r="I221" s="18">
        <f>IF(D221="SING",(Wellpath!K221-Wellpath!K220)/2*Model!$W$30,Model!$W$30*((drdp!C221)*XYM4!$B221+(drdp!F221)*XYM4!$C221+(drdp!I221)*XYM4!$D221))</f>
        <v>1.0742857345606731E-19</v>
      </c>
      <c r="J221" s="18">
        <f>IF(D221="SING",0,Model!$W$30*((drdp!D221)*XYM4!$B221+(drdp!G221)*XYM4!$C221+(drdp!J221)*XYM4!$D221))</f>
        <v>-1.5490702941272204E-18</v>
      </c>
      <c r="K221" s="21">
        <f>SUM(E$3:E220)+H221</f>
        <v>-0.39658260540513091</v>
      </c>
      <c r="L221" s="21">
        <f>SUM(F$3:F220)+I221</f>
        <v>4.6389927951907719</v>
      </c>
      <c r="M221" s="21">
        <f>SUM(G$3:G220)+J221</f>
        <v>-2.8537375119372901</v>
      </c>
      <c r="N221" s="19">
        <f t="shared" si="19"/>
        <v>0.15727776290992176</v>
      </c>
      <c r="O221" s="19">
        <f t="shared" si="20"/>
        <v>21.520254153831893</v>
      </c>
      <c r="P221" s="19">
        <f t="shared" si="21"/>
        <v>8.143817787038035</v>
      </c>
      <c r="Q221" s="19">
        <f t="shared" si="22"/>
        <v>-1.8397438491723872</v>
      </c>
      <c r="R221" s="19">
        <f t="shared" si="23"/>
        <v>1.1317426576264464</v>
      </c>
      <c r="S221" s="19">
        <f t="shared" si="24"/>
        <v>-13.238467757242729</v>
      </c>
    </row>
    <row r="222" spans="1:19" x14ac:dyDescent="0.25">
      <c r="A222" s="26">
        <f>Wellpath!E222</f>
        <v>6570</v>
      </c>
      <c r="B222" s="22">
        <v>0</v>
      </c>
      <c r="C222" s="22">
        <f>ABS(COS(Wellpath!$L222))*SIN(Wellpath!$M222)</f>
        <v>5.9170126681719203E-17</v>
      </c>
      <c r="D222" s="22">
        <f>IF(ABS(Wellpath!$L222)&lt;VerticalInc,"SING",ABS(COS(Wellpath!$L222))*COS(Wellpath!$M222)/SIN(Wellpath!$L222))</f>
        <v>1.5854587660413886E-17</v>
      </c>
      <c r="E222" s="20">
        <f>IF(D222="SING",0,Model!$W$30*((drdp!B222+drdp!K222)*XYM4!$B222+(drdp!E222+drdp!N222)*XYM4!$C222+(drdp!H222+drdp!Q222)*XYM4!$D222))</f>
        <v>-8.0185778864537637E-19</v>
      </c>
      <c r="F222" s="20">
        <f>IF(D222="SING",(Wellpath!K223-Wellpath!K221)/2*Model!$W$30,Model!$W$30*((drdp!C222+drdp!L222)*XYM4!$B222+(drdp!F222+drdp!O222)*XYM4!$C222+(drdp!I222+drdp!R222)*XYM4!$D222))</f>
        <v>2.1485714691213461E-19</v>
      </c>
      <c r="G222" s="20">
        <f>IF(D222="SING",0,Model!$W$30*((drdp!D222+drdp!M222)*XYM4!$B222+(drdp!G222+drdp!P222)*XYM4!$C222+(drdp!J222+drdp!S222)*XYM4!$D222))</f>
        <v>-3.0981405882544408E-18</v>
      </c>
      <c r="H222" s="18">
        <f>IF(D222="SING",0,Model!$W$30*((drdp!B222)*XYM4!$B222+(drdp!E222)*XYM4!$C222+(drdp!H222)*XYM4!$D222))</f>
        <v>-4.0092889432268818E-19</v>
      </c>
      <c r="I222" s="18">
        <f>IF(D222="SING",(Wellpath!K222-Wellpath!K221)/2*Model!$W$30,Model!$W$30*((drdp!C222)*XYM4!$B222+(drdp!F222)*XYM4!$C222+(drdp!I222)*XYM4!$D222))</f>
        <v>1.0742857345606731E-19</v>
      </c>
      <c r="J222" s="18">
        <f>IF(D222="SING",0,Model!$W$30*((drdp!D222)*XYM4!$B222+(drdp!G222)*XYM4!$C222+(drdp!J222)*XYM4!$D222))</f>
        <v>-1.5490702941272204E-18</v>
      </c>
      <c r="K222" s="21">
        <f>SUM(E$3:E221)+H222</f>
        <v>-0.39658260540513091</v>
      </c>
      <c r="L222" s="21">
        <f>SUM(F$3:F221)+I222</f>
        <v>4.6389927951907719</v>
      </c>
      <c r="M222" s="21">
        <f>SUM(G$3:G221)+J222</f>
        <v>-2.8537375119372901</v>
      </c>
      <c r="N222" s="19">
        <f t="shared" si="19"/>
        <v>0.15727776290992176</v>
      </c>
      <c r="O222" s="19">
        <f t="shared" si="20"/>
        <v>21.520254153831893</v>
      </c>
      <c r="P222" s="19">
        <f t="shared" si="21"/>
        <v>8.143817787038035</v>
      </c>
      <c r="Q222" s="19">
        <f t="shared" si="22"/>
        <v>-1.8397438491723872</v>
      </c>
      <c r="R222" s="19">
        <f t="shared" si="23"/>
        <v>1.1317426576264464</v>
      </c>
      <c r="S222" s="19">
        <f t="shared" si="24"/>
        <v>-13.238467757242729</v>
      </c>
    </row>
    <row r="223" spans="1:19" x14ac:dyDescent="0.25">
      <c r="A223" s="26">
        <f>Wellpath!E223</f>
        <v>6600</v>
      </c>
      <c r="B223" s="22">
        <v>0</v>
      </c>
      <c r="C223" s="22">
        <f>ABS(COS(Wellpath!$L223))*SIN(Wellpath!$M223)</f>
        <v>5.9170126681719203E-17</v>
      </c>
      <c r="D223" s="22">
        <f>IF(ABS(Wellpath!$L223)&lt;VerticalInc,"SING",ABS(COS(Wellpath!$L223))*COS(Wellpath!$M223)/SIN(Wellpath!$L223))</f>
        <v>1.5854587660413886E-17</v>
      </c>
      <c r="E223" s="20">
        <f>IF(D223="SING",0,Model!$W$30*((drdp!B223+drdp!K223)*XYM4!$B223+(drdp!E223+drdp!N223)*XYM4!$C223+(drdp!H223+drdp!Q223)*XYM4!$D223))</f>
        <v>-8.0185778864537637E-19</v>
      </c>
      <c r="F223" s="20">
        <f>IF(D223="SING",(Wellpath!K224-Wellpath!K222)/2*Model!$W$30,Model!$W$30*((drdp!C223+drdp!L223)*XYM4!$B223+(drdp!F223+drdp!O223)*XYM4!$C223+(drdp!I223+drdp!R223)*XYM4!$D223))</f>
        <v>2.1485714691213461E-19</v>
      </c>
      <c r="G223" s="20">
        <f>IF(D223="SING",0,Model!$W$30*((drdp!D223+drdp!M223)*XYM4!$B223+(drdp!G223+drdp!P223)*XYM4!$C223+(drdp!J223+drdp!S223)*XYM4!$D223))</f>
        <v>-3.0981405882544408E-18</v>
      </c>
      <c r="H223" s="18">
        <f>IF(D223="SING",0,Model!$W$30*((drdp!B223)*XYM4!$B223+(drdp!E223)*XYM4!$C223+(drdp!H223)*XYM4!$D223))</f>
        <v>-4.0092889432268818E-19</v>
      </c>
      <c r="I223" s="18">
        <f>IF(D223="SING",(Wellpath!K223-Wellpath!K222)/2*Model!$W$30,Model!$W$30*((drdp!C223)*XYM4!$B223+(drdp!F223)*XYM4!$C223+(drdp!I223)*XYM4!$D223))</f>
        <v>1.0742857345606731E-19</v>
      </c>
      <c r="J223" s="18">
        <f>IF(D223="SING",0,Model!$W$30*((drdp!D223)*XYM4!$B223+(drdp!G223)*XYM4!$C223+(drdp!J223)*XYM4!$D223))</f>
        <v>-1.5490702941272204E-18</v>
      </c>
      <c r="K223" s="21">
        <f>SUM(E$3:E222)+H223</f>
        <v>-0.39658260540513091</v>
      </c>
      <c r="L223" s="21">
        <f>SUM(F$3:F222)+I223</f>
        <v>4.6389927951907719</v>
      </c>
      <c r="M223" s="21">
        <f>SUM(G$3:G222)+J223</f>
        <v>-2.8537375119372901</v>
      </c>
      <c r="N223" s="19">
        <f t="shared" si="19"/>
        <v>0.15727776290992176</v>
      </c>
      <c r="O223" s="19">
        <f t="shared" si="20"/>
        <v>21.520254153831893</v>
      </c>
      <c r="P223" s="19">
        <f t="shared" si="21"/>
        <v>8.143817787038035</v>
      </c>
      <c r="Q223" s="19">
        <f t="shared" si="22"/>
        <v>-1.8397438491723872</v>
      </c>
      <c r="R223" s="19">
        <f t="shared" si="23"/>
        <v>1.1317426576264464</v>
      </c>
      <c r="S223" s="19">
        <f t="shared" si="24"/>
        <v>-13.238467757242729</v>
      </c>
    </row>
    <row r="224" spans="1:19" x14ac:dyDescent="0.25">
      <c r="A224" s="26">
        <f>Wellpath!E224</f>
        <v>6630</v>
      </c>
      <c r="B224" s="22">
        <v>0</v>
      </c>
      <c r="C224" s="22">
        <f>ABS(COS(Wellpath!$L224))*SIN(Wellpath!$M224)</f>
        <v>5.9170126681719203E-17</v>
      </c>
      <c r="D224" s="22">
        <f>IF(ABS(Wellpath!$L224)&lt;VerticalInc,"SING",ABS(COS(Wellpath!$L224))*COS(Wellpath!$M224)/SIN(Wellpath!$L224))</f>
        <v>1.5854587660413886E-17</v>
      </c>
      <c r="E224" s="20">
        <f>IF(D224="SING",0,Model!$W$30*((drdp!B224+drdp!K224)*XYM4!$B224+(drdp!E224+drdp!N224)*XYM4!$C224+(drdp!H224+drdp!Q224)*XYM4!$D224))</f>
        <v>-8.0185778864537637E-19</v>
      </c>
      <c r="F224" s="20">
        <f>IF(D224="SING",(Wellpath!K225-Wellpath!K223)/2*Model!$W$30,Model!$W$30*((drdp!C224+drdp!L224)*XYM4!$B224+(drdp!F224+drdp!O224)*XYM4!$C224+(drdp!I224+drdp!R224)*XYM4!$D224))</f>
        <v>2.1485714691213461E-19</v>
      </c>
      <c r="G224" s="20">
        <f>IF(D224="SING",0,Model!$W$30*((drdp!D224+drdp!M224)*XYM4!$B224+(drdp!G224+drdp!P224)*XYM4!$C224+(drdp!J224+drdp!S224)*XYM4!$D224))</f>
        <v>-3.0981405882544408E-18</v>
      </c>
      <c r="H224" s="18">
        <f>IF(D224="SING",0,Model!$W$30*((drdp!B224)*XYM4!$B224+(drdp!E224)*XYM4!$C224+(drdp!H224)*XYM4!$D224))</f>
        <v>-4.0092889432268818E-19</v>
      </c>
      <c r="I224" s="18">
        <f>IF(D224="SING",(Wellpath!K224-Wellpath!K223)/2*Model!$W$30,Model!$W$30*((drdp!C224)*XYM4!$B224+(drdp!F224)*XYM4!$C224+(drdp!I224)*XYM4!$D224))</f>
        <v>1.0742857345606731E-19</v>
      </c>
      <c r="J224" s="18">
        <f>IF(D224="SING",0,Model!$W$30*((drdp!D224)*XYM4!$B224+(drdp!G224)*XYM4!$C224+(drdp!J224)*XYM4!$D224))</f>
        <v>-1.5490702941272204E-18</v>
      </c>
      <c r="K224" s="21">
        <f>SUM(E$3:E223)+H224</f>
        <v>-0.39658260540513091</v>
      </c>
      <c r="L224" s="21">
        <f>SUM(F$3:F223)+I224</f>
        <v>4.6389927951907719</v>
      </c>
      <c r="M224" s="21">
        <f>SUM(G$3:G223)+J224</f>
        <v>-2.8537375119372901</v>
      </c>
      <c r="N224" s="19">
        <f t="shared" si="19"/>
        <v>0.15727776290992176</v>
      </c>
      <c r="O224" s="19">
        <f t="shared" si="20"/>
        <v>21.520254153831893</v>
      </c>
      <c r="P224" s="19">
        <f t="shared" si="21"/>
        <v>8.143817787038035</v>
      </c>
      <c r="Q224" s="19">
        <f t="shared" si="22"/>
        <v>-1.8397438491723872</v>
      </c>
      <c r="R224" s="19">
        <f t="shared" si="23"/>
        <v>1.1317426576264464</v>
      </c>
      <c r="S224" s="19">
        <f t="shared" si="24"/>
        <v>-13.238467757242729</v>
      </c>
    </row>
    <row r="225" spans="1:19" x14ac:dyDescent="0.25">
      <c r="A225" s="26">
        <f>Wellpath!E225</f>
        <v>6660</v>
      </c>
      <c r="B225" s="22">
        <v>0</v>
      </c>
      <c r="C225" s="22">
        <f>ABS(COS(Wellpath!$L225))*SIN(Wellpath!$M225)</f>
        <v>5.9170126681719203E-17</v>
      </c>
      <c r="D225" s="22">
        <f>IF(ABS(Wellpath!$L225)&lt;VerticalInc,"SING",ABS(COS(Wellpath!$L225))*COS(Wellpath!$M225)/SIN(Wellpath!$L225))</f>
        <v>1.5854587660413886E-17</v>
      </c>
      <c r="E225" s="20">
        <f>IF(D225="SING",0,Model!$W$30*((drdp!B225+drdp!K225)*XYM4!$B225+(drdp!E225+drdp!N225)*XYM4!$C225+(drdp!H225+drdp!Q225)*XYM4!$D225))</f>
        <v>-8.0185778864537637E-19</v>
      </c>
      <c r="F225" s="20">
        <f>IF(D225="SING",(Wellpath!K226-Wellpath!K224)/2*Model!$W$30,Model!$W$30*((drdp!C225+drdp!L225)*XYM4!$B225+(drdp!F225+drdp!O225)*XYM4!$C225+(drdp!I225+drdp!R225)*XYM4!$D225))</f>
        <v>2.1485714691213461E-19</v>
      </c>
      <c r="G225" s="20">
        <f>IF(D225="SING",0,Model!$W$30*((drdp!D225+drdp!M225)*XYM4!$B225+(drdp!G225+drdp!P225)*XYM4!$C225+(drdp!J225+drdp!S225)*XYM4!$D225))</f>
        <v>-3.0981405882544408E-18</v>
      </c>
      <c r="H225" s="18">
        <f>IF(D225="SING",0,Model!$W$30*((drdp!B225)*XYM4!$B225+(drdp!E225)*XYM4!$C225+(drdp!H225)*XYM4!$D225))</f>
        <v>-4.0092889432268818E-19</v>
      </c>
      <c r="I225" s="18">
        <f>IF(D225="SING",(Wellpath!K225-Wellpath!K224)/2*Model!$W$30,Model!$W$30*((drdp!C225)*XYM4!$B225+(drdp!F225)*XYM4!$C225+(drdp!I225)*XYM4!$D225))</f>
        <v>1.0742857345606731E-19</v>
      </c>
      <c r="J225" s="18">
        <f>IF(D225="SING",0,Model!$W$30*((drdp!D225)*XYM4!$B225+(drdp!G225)*XYM4!$C225+(drdp!J225)*XYM4!$D225))</f>
        <v>-1.5490702941272204E-18</v>
      </c>
      <c r="K225" s="21">
        <f>SUM(E$3:E224)+H225</f>
        <v>-0.39658260540513091</v>
      </c>
      <c r="L225" s="21">
        <f>SUM(F$3:F224)+I225</f>
        <v>4.6389927951907719</v>
      </c>
      <c r="M225" s="21">
        <f>SUM(G$3:G224)+J225</f>
        <v>-2.8537375119372901</v>
      </c>
      <c r="N225" s="19">
        <f t="shared" si="19"/>
        <v>0.15727776290992176</v>
      </c>
      <c r="O225" s="19">
        <f t="shared" si="20"/>
        <v>21.520254153831893</v>
      </c>
      <c r="P225" s="19">
        <f t="shared" si="21"/>
        <v>8.143817787038035</v>
      </c>
      <c r="Q225" s="19">
        <f t="shared" si="22"/>
        <v>-1.8397438491723872</v>
      </c>
      <c r="R225" s="19">
        <f t="shared" si="23"/>
        <v>1.1317426576264464</v>
      </c>
      <c r="S225" s="19">
        <f t="shared" si="24"/>
        <v>-13.238467757242729</v>
      </c>
    </row>
    <row r="226" spans="1:19" x14ac:dyDescent="0.25">
      <c r="A226" s="26">
        <f>Wellpath!E226</f>
        <v>6690</v>
      </c>
      <c r="B226" s="22">
        <v>0</v>
      </c>
      <c r="C226" s="22">
        <f>ABS(COS(Wellpath!$L226))*SIN(Wellpath!$M226)</f>
        <v>5.9170126681719203E-17</v>
      </c>
      <c r="D226" s="22">
        <f>IF(ABS(Wellpath!$L226)&lt;VerticalInc,"SING",ABS(COS(Wellpath!$L226))*COS(Wellpath!$M226)/SIN(Wellpath!$L226))</f>
        <v>1.5854587660413886E-17</v>
      </c>
      <c r="E226" s="20">
        <f>IF(D226="SING",0,Model!$W$30*((drdp!B226+drdp!K226)*XYM4!$B226+(drdp!E226+drdp!N226)*XYM4!$C226+(drdp!H226+drdp!Q226)*XYM4!$D226))</f>
        <v>-8.0185778864537637E-19</v>
      </c>
      <c r="F226" s="20">
        <f>IF(D226="SING",(Wellpath!K227-Wellpath!K225)/2*Model!$W$30,Model!$W$30*((drdp!C226+drdp!L226)*XYM4!$B226+(drdp!F226+drdp!O226)*XYM4!$C226+(drdp!I226+drdp!R226)*XYM4!$D226))</f>
        <v>2.1485714691213461E-19</v>
      </c>
      <c r="G226" s="20">
        <f>IF(D226="SING",0,Model!$W$30*((drdp!D226+drdp!M226)*XYM4!$B226+(drdp!G226+drdp!P226)*XYM4!$C226+(drdp!J226+drdp!S226)*XYM4!$D226))</f>
        <v>-3.0981405882544408E-18</v>
      </c>
      <c r="H226" s="18">
        <f>IF(D226="SING",0,Model!$W$30*((drdp!B226)*XYM4!$B226+(drdp!E226)*XYM4!$C226+(drdp!H226)*XYM4!$D226))</f>
        <v>-4.0092889432268818E-19</v>
      </c>
      <c r="I226" s="18">
        <f>IF(D226="SING",(Wellpath!K226-Wellpath!K225)/2*Model!$W$30,Model!$W$30*((drdp!C226)*XYM4!$B226+(drdp!F226)*XYM4!$C226+(drdp!I226)*XYM4!$D226))</f>
        <v>1.0742857345606731E-19</v>
      </c>
      <c r="J226" s="18">
        <f>IF(D226="SING",0,Model!$W$30*((drdp!D226)*XYM4!$B226+(drdp!G226)*XYM4!$C226+(drdp!J226)*XYM4!$D226))</f>
        <v>-1.5490702941272204E-18</v>
      </c>
      <c r="K226" s="21">
        <f>SUM(E$3:E225)+H226</f>
        <v>-0.39658260540513091</v>
      </c>
      <c r="L226" s="21">
        <f>SUM(F$3:F225)+I226</f>
        <v>4.6389927951907719</v>
      </c>
      <c r="M226" s="21">
        <f>SUM(G$3:G225)+J226</f>
        <v>-2.8537375119372901</v>
      </c>
      <c r="N226" s="19">
        <f t="shared" si="19"/>
        <v>0.15727776290992176</v>
      </c>
      <c r="O226" s="19">
        <f t="shared" si="20"/>
        <v>21.520254153831893</v>
      </c>
      <c r="P226" s="19">
        <f t="shared" si="21"/>
        <v>8.143817787038035</v>
      </c>
      <c r="Q226" s="19">
        <f t="shared" si="22"/>
        <v>-1.8397438491723872</v>
      </c>
      <c r="R226" s="19">
        <f t="shared" si="23"/>
        <v>1.1317426576264464</v>
      </c>
      <c r="S226" s="19">
        <f t="shared" si="24"/>
        <v>-13.238467757242729</v>
      </c>
    </row>
    <row r="227" spans="1:19" x14ac:dyDescent="0.25">
      <c r="A227" s="26">
        <f>Wellpath!E227</f>
        <v>6720</v>
      </c>
      <c r="B227" s="22">
        <v>0</v>
      </c>
      <c r="C227" s="22">
        <f>ABS(COS(Wellpath!$L227))*SIN(Wellpath!$M227)</f>
        <v>5.9170126681719203E-17</v>
      </c>
      <c r="D227" s="22">
        <f>IF(ABS(Wellpath!$L227)&lt;VerticalInc,"SING",ABS(COS(Wellpath!$L227))*COS(Wellpath!$M227)/SIN(Wellpath!$L227))</f>
        <v>1.5854587660413886E-17</v>
      </c>
      <c r="E227" s="20">
        <f>IF(D227="SING",0,Model!$W$30*((drdp!B227+drdp!K227)*XYM4!$B227+(drdp!E227+drdp!N227)*XYM4!$C227+(drdp!H227+drdp!Q227)*XYM4!$D227))</f>
        <v>-8.0185778864537637E-19</v>
      </c>
      <c r="F227" s="20">
        <f>IF(D227="SING",(Wellpath!K228-Wellpath!K226)/2*Model!$W$30,Model!$W$30*((drdp!C227+drdp!L227)*XYM4!$B227+(drdp!F227+drdp!O227)*XYM4!$C227+(drdp!I227+drdp!R227)*XYM4!$D227))</f>
        <v>2.1485714691213461E-19</v>
      </c>
      <c r="G227" s="20">
        <f>IF(D227="SING",0,Model!$W$30*((drdp!D227+drdp!M227)*XYM4!$B227+(drdp!G227+drdp!P227)*XYM4!$C227+(drdp!J227+drdp!S227)*XYM4!$D227))</f>
        <v>-3.0981405882544408E-18</v>
      </c>
      <c r="H227" s="18">
        <f>IF(D227="SING",0,Model!$W$30*((drdp!B227)*XYM4!$B227+(drdp!E227)*XYM4!$C227+(drdp!H227)*XYM4!$D227))</f>
        <v>-4.0092889432268818E-19</v>
      </c>
      <c r="I227" s="18">
        <f>IF(D227="SING",(Wellpath!K227-Wellpath!K226)/2*Model!$W$30,Model!$W$30*((drdp!C227)*XYM4!$B227+(drdp!F227)*XYM4!$C227+(drdp!I227)*XYM4!$D227))</f>
        <v>1.0742857345606731E-19</v>
      </c>
      <c r="J227" s="18">
        <f>IF(D227="SING",0,Model!$W$30*((drdp!D227)*XYM4!$B227+(drdp!G227)*XYM4!$C227+(drdp!J227)*XYM4!$D227))</f>
        <v>-1.5490702941272204E-18</v>
      </c>
      <c r="K227" s="21">
        <f>SUM(E$3:E226)+H227</f>
        <v>-0.39658260540513091</v>
      </c>
      <c r="L227" s="21">
        <f>SUM(F$3:F226)+I227</f>
        <v>4.6389927951907719</v>
      </c>
      <c r="M227" s="21">
        <f>SUM(G$3:G226)+J227</f>
        <v>-2.8537375119372901</v>
      </c>
      <c r="N227" s="19">
        <f t="shared" si="19"/>
        <v>0.15727776290992176</v>
      </c>
      <c r="O227" s="19">
        <f t="shared" si="20"/>
        <v>21.520254153831893</v>
      </c>
      <c r="P227" s="19">
        <f t="shared" si="21"/>
        <v>8.143817787038035</v>
      </c>
      <c r="Q227" s="19">
        <f t="shared" si="22"/>
        <v>-1.8397438491723872</v>
      </c>
      <c r="R227" s="19">
        <f t="shared" si="23"/>
        <v>1.1317426576264464</v>
      </c>
      <c r="S227" s="19">
        <f t="shared" si="24"/>
        <v>-13.238467757242729</v>
      </c>
    </row>
    <row r="228" spans="1:19" x14ac:dyDescent="0.25">
      <c r="A228" s="26">
        <f>Wellpath!E228</f>
        <v>6750</v>
      </c>
      <c r="B228" s="22">
        <v>0</v>
      </c>
      <c r="C228" s="22">
        <f>ABS(COS(Wellpath!$L228))*SIN(Wellpath!$M228)</f>
        <v>5.9170126681719203E-17</v>
      </c>
      <c r="D228" s="22">
        <f>IF(ABS(Wellpath!$L228)&lt;VerticalInc,"SING",ABS(COS(Wellpath!$L228))*COS(Wellpath!$M228)/SIN(Wellpath!$L228))</f>
        <v>1.5854587660413886E-17</v>
      </c>
      <c r="E228" s="20">
        <f>IF(D228="SING",0,Model!$W$30*((drdp!B228+drdp!K228)*XYM4!$B228+(drdp!E228+drdp!N228)*XYM4!$C228+(drdp!H228+drdp!Q228)*XYM4!$D228))</f>
        <v>-8.0185778864537637E-19</v>
      </c>
      <c r="F228" s="20">
        <f>IF(D228="SING",(Wellpath!K229-Wellpath!K227)/2*Model!$W$30,Model!$W$30*((drdp!C228+drdp!L228)*XYM4!$B228+(drdp!F228+drdp!O228)*XYM4!$C228+(drdp!I228+drdp!R228)*XYM4!$D228))</f>
        <v>2.1485714691213461E-19</v>
      </c>
      <c r="G228" s="20">
        <f>IF(D228="SING",0,Model!$W$30*((drdp!D228+drdp!M228)*XYM4!$B228+(drdp!G228+drdp!P228)*XYM4!$C228+(drdp!J228+drdp!S228)*XYM4!$D228))</f>
        <v>-3.0981405882544408E-18</v>
      </c>
      <c r="H228" s="18">
        <f>IF(D228="SING",0,Model!$W$30*((drdp!B228)*XYM4!$B228+(drdp!E228)*XYM4!$C228+(drdp!H228)*XYM4!$D228))</f>
        <v>-4.0092889432268818E-19</v>
      </c>
      <c r="I228" s="18">
        <f>IF(D228="SING",(Wellpath!K228-Wellpath!K227)/2*Model!$W$30,Model!$W$30*((drdp!C228)*XYM4!$B228+(drdp!F228)*XYM4!$C228+(drdp!I228)*XYM4!$D228))</f>
        <v>1.0742857345606731E-19</v>
      </c>
      <c r="J228" s="18">
        <f>IF(D228="SING",0,Model!$W$30*((drdp!D228)*XYM4!$B228+(drdp!G228)*XYM4!$C228+(drdp!J228)*XYM4!$D228))</f>
        <v>-1.5490702941272204E-18</v>
      </c>
      <c r="K228" s="21">
        <f>SUM(E$3:E227)+H228</f>
        <v>-0.39658260540513091</v>
      </c>
      <c r="L228" s="21">
        <f>SUM(F$3:F227)+I228</f>
        <v>4.6389927951907719</v>
      </c>
      <c r="M228" s="21">
        <f>SUM(G$3:G227)+J228</f>
        <v>-2.8537375119372901</v>
      </c>
      <c r="N228" s="19">
        <f t="shared" si="19"/>
        <v>0.15727776290992176</v>
      </c>
      <c r="O228" s="19">
        <f t="shared" si="20"/>
        <v>21.520254153831893</v>
      </c>
      <c r="P228" s="19">
        <f t="shared" si="21"/>
        <v>8.143817787038035</v>
      </c>
      <c r="Q228" s="19">
        <f t="shared" si="22"/>
        <v>-1.8397438491723872</v>
      </c>
      <c r="R228" s="19">
        <f t="shared" si="23"/>
        <v>1.1317426576264464</v>
      </c>
      <c r="S228" s="19">
        <f t="shared" si="24"/>
        <v>-13.238467757242729</v>
      </c>
    </row>
    <row r="229" spans="1:19" x14ac:dyDescent="0.25">
      <c r="A229" s="26">
        <f>Wellpath!E229</f>
        <v>6780</v>
      </c>
      <c r="B229" s="22">
        <v>0</v>
      </c>
      <c r="C229" s="22">
        <f>ABS(COS(Wellpath!$L229))*SIN(Wellpath!$M229)</f>
        <v>5.9170126681719203E-17</v>
      </c>
      <c r="D229" s="22">
        <f>IF(ABS(Wellpath!$L229)&lt;VerticalInc,"SING",ABS(COS(Wellpath!$L229))*COS(Wellpath!$M229)/SIN(Wellpath!$L229))</f>
        <v>1.5854587660413886E-17</v>
      </c>
      <c r="E229" s="20">
        <f>IF(D229="SING",0,Model!$W$30*((drdp!B229+drdp!K229)*XYM4!$B229+(drdp!E229+drdp!N229)*XYM4!$C229+(drdp!H229+drdp!Q229)*XYM4!$D229))</f>
        <v>-8.0185778864537637E-19</v>
      </c>
      <c r="F229" s="20">
        <f>IF(D229="SING",(Wellpath!K230-Wellpath!K228)/2*Model!$W$30,Model!$W$30*((drdp!C229+drdp!L229)*XYM4!$B229+(drdp!F229+drdp!O229)*XYM4!$C229+(drdp!I229+drdp!R229)*XYM4!$D229))</f>
        <v>2.1485714691213461E-19</v>
      </c>
      <c r="G229" s="20">
        <f>IF(D229="SING",0,Model!$W$30*((drdp!D229+drdp!M229)*XYM4!$B229+(drdp!G229+drdp!P229)*XYM4!$C229+(drdp!J229+drdp!S229)*XYM4!$D229))</f>
        <v>-3.0981405882544408E-18</v>
      </c>
      <c r="H229" s="18">
        <f>IF(D229="SING",0,Model!$W$30*((drdp!B229)*XYM4!$B229+(drdp!E229)*XYM4!$C229+(drdp!H229)*XYM4!$D229))</f>
        <v>-4.0092889432268818E-19</v>
      </c>
      <c r="I229" s="18">
        <f>IF(D229="SING",(Wellpath!K229-Wellpath!K228)/2*Model!$W$30,Model!$W$30*((drdp!C229)*XYM4!$B229+(drdp!F229)*XYM4!$C229+(drdp!I229)*XYM4!$D229))</f>
        <v>1.0742857345606731E-19</v>
      </c>
      <c r="J229" s="18">
        <f>IF(D229="SING",0,Model!$W$30*((drdp!D229)*XYM4!$B229+(drdp!G229)*XYM4!$C229+(drdp!J229)*XYM4!$D229))</f>
        <v>-1.5490702941272204E-18</v>
      </c>
      <c r="K229" s="21">
        <f>SUM(E$3:E228)+H229</f>
        <v>-0.39658260540513091</v>
      </c>
      <c r="L229" s="21">
        <f>SUM(F$3:F228)+I229</f>
        <v>4.6389927951907719</v>
      </c>
      <c r="M229" s="21">
        <f>SUM(G$3:G228)+J229</f>
        <v>-2.8537375119372901</v>
      </c>
      <c r="N229" s="19">
        <f t="shared" si="19"/>
        <v>0.15727776290992176</v>
      </c>
      <c r="O229" s="19">
        <f t="shared" si="20"/>
        <v>21.520254153831893</v>
      </c>
      <c r="P229" s="19">
        <f t="shared" si="21"/>
        <v>8.143817787038035</v>
      </c>
      <c r="Q229" s="19">
        <f t="shared" si="22"/>
        <v>-1.8397438491723872</v>
      </c>
      <c r="R229" s="19">
        <f t="shared" si="23"/>
        <v>1.1317426576264464</v>
      </c>
      <c r="S229" s="19">
        <f t="shared" si="24"/>
        <v>-13.238467757242729</v>
      </c>
    </row>
    <row r="230" spans="1:19" x14ac:dyDescent="0.25">
      <c r="A230" s="26">
        <f>Wellpath!E230</f>
        <v>6810</v>
      </c>
      <c r="B230" s="22">
        <v>0</v>
      </c>
      <c r="C230" s="22">
        <f>ABS(COS(Wellpath!$L230))*SIN(Wellpath!$M230)</f>
        <v>5.9170126681719203E-17</v>
      </c>
      <c r="D230" s="22">
        <f>IF(ABS(Wellpath!$L230)&lt;VerticalInc,"SING",ABS(COS(Wellpath!$L230))*COS(Wellpath!$M230)/SIN(Wellpath!$L230))</f>
        <v>1.5854587660413886E-17</v>
      </c>
      <c r="E230" s="20">
        <f>IF(D230="SING",0,Model!$W$30*((drdp!B230+drdp!K230)*XYM4!$B230+(drdp!E230+drdp!N230)*XYM4!$C230+(drdp!H230+drdp!Q230)*XYM4!$D230))</f>
        <v>-8.0185778864537637E-19</v>
      </c>
      <c r="F230" s="20">
        <f>IF(D230="SING",(Wellpath!K231-Wellpath!K229)/2*Model!$W$30,Model!$W$30*((drdp!C230+drdp!L230)*XYM4!$B230+(drdp!F230+drdp!O230)*XYM4!$C230+(drdp!I230+drdp!R230)*XYM4!$D230))</f>
        <v>2.1485714691213461E-19</v>
      </c>
      <c r="G230" s="20">
        <f>IF(D230="SING",0,Model!$W$30*((drdp!D230+drdp!M230)*XYM4!$B230+(drdp!G230+drdp!P230)*XYM4!$C230+(drdp!J230+drdp!S230)*XYM4!$D230))</f>
        <v>-3.0981405882544408E-18</v>
      </c>
      <c r="H230" s="18">
        <f>IF(D230="SING",0,Model!$W$30*((drdp!B230)*XYM4!$B230+(drdp!E230)*XYM4!$C230+(drdp!H230)*XYM4!$D230))</f>
        <v>-4.0092889432268818E-19</v>
      </c>
      <c r="I230" s="18">
        <f>IF(D230="SING",(Wellpath!K230-Wellpath!K229)/2*Model!$W$30,Model!$W$30*((drdp!C230)*XYM4!$B230+(drdp!F230)*XYM4!$C230+(drdp!I230)*XYM4!$D230))</f>
        <v>1.0742857345606731E-19</v>
      </c>
      <c r="J230" s="18">
        <f>IF(D230="SING",0,Model!$W$30*((drdp!D230)*XYM4!$B230+(drdp!G230)*XYM4!$C230+(drdp!J230)*XYM4!$D230))</f>
        <v>-1.5490702941272204E-18</v>
      </c>
      <c r="K230" s="21">
        <f>SUM(E$3:E229)+H230</f>
        <v>-0.39658260540513091</v>
      </c>
      <c r="L230" s="21">
        <f>SUM(F$3:F229)+I230</f>
        <v>4.6389927951907719</v>
      </c>
      <c r="M230" s="21">
        <f>SUM(G$3:G229)+J230</f>
        <v>-2.8537375119372901</v>
      </c>
      <c r="N230" s="19">
        <f t="shared" si="19"/>
        <v>0.15727776290992176</v>
      </c>
      <c r="O230" s="19">
        <f t="shared" si="20"/>
        <v>21.520254153831893</v>
      </c>
      <c r="P230" s="19">
        <f t="shared" si="21"/>
        <v>8.143817787038035</v>
      </c>
      <c r="Q230" s="19">
        <f t="shared" si="22"/>
        <v>-1.8397438491723872</v>
      </c>
      <c r="R230" s="19">
        <f t="shared" si="23"/>
        <v>1.1317426576264464</v>
      </c>
      <c r="S230" s="19">
        <f t="shared" si="24"/>
        <v>-13.238467757242729</v>
      </c>
    </row>
    <row r="231" spans="1:19" x14ac:dyDescent="0.25">
      <c r="A231" s="26">
        <f>Wellpath!E231</f>
        <v>6840</v>
      </c>
      <c r="B231" s="22">
        <v>0</v>
      </c>
      <c r="C231" s="22">
        <f>ABS(COS(Wellpath!$L231))*SIN(Wellpath!$M231)</f>
        <v>5.9170126681719203E-17</v>
      </c>
      <c r="D231" s="22">
        <f>IF(ABS(Wellpath!$L231)&lt;VerticalInc,"SING",ABS(COS(Wellpath!$L231))*COS(Wellpath!$M231)/SIN(Wellpath!$L231))</f>
        <v>1.5854587660413886E-17</v>
      </c>
      <c r="E231" s="20">
        <f>IF(D231="SING",0,Model!$W$30*((drdp!B231+drdp!K231)*XYM4!$B231+(drdp!E231+drdp!N231)*XYM4!$C231+(drdp!H231+drdp!Q231)*XYM4!$D231))</f>
        <v>-8.0185778864537637E-19</v>
      </c>
      <c r="F231" s="20">
        <f>IF(D231="SING",(Wellpath!K232-Wellpath!K230)/2*Model!$W$30,Model!$W$30*((drdp!C231+drdp!L231)*XYM4!$B231+(drdp!F231+drdp!O231)*XYM4!$C231+(drdp!I231+drdp!R231)*XYM4!$D231))</f>
        <v>2.1485714691213461E-19</v>
      </c>
      <c r="G231" s="20">
        <f>IF(D231="SING",0,Model!$W$30*((drdp!D231+drdp!M231)*XYM4!$B231+(drdp!G231+drdp!P231)*XYM4!$C231+(drdp!J231+drdp!S231)*XYM4!$D231))</f>
        <v>-3.0981405882544408E-18</v>
      </c>
      <c r="H231" s="18">
        <f>IF(D231="SING",0,Model!$W$30*((drdp!B231)*XYM4!$B231+(drdp!E231)*XYM4!$C231+(drdp!H231)*XYM4!$D231))</f>
        <v>-4.0092889432268818E-19</v>
      </c>
      <c r="I231" s="18">
        <f>IF(D231="SING",(Wellpath!K231-Wellpath!K230)/2*Model!$W$30,Model!$W$30*((drdp!C231)*XYM4!$B231+(drdp!F231)*XYM4!$C231+(drdp!I231)*XYM4!$D231))</f>
        <v>1.0742857345606731E-19</v>
      </c>
      <c r="J231" s="18">
        <f>IF(D231="SING",0,Model!$W$30*((drdp!D231)*XYM4!$B231+(drdp!G231)*XYM4!$C231+(drdp!J231)*XYM4!$D231))</f>
        <v>-1.5490702941272204E-18</v>
      </c>
      <c r="K231" s="21">
        <f>SUM(E$3:E230)+H231</f>
        <v>-0.39658260540513091</v>
      </c>
      <c r="L231" s="21">
        <f>SUM(F$3:F230)+I231</f>
        <v>4.6389927951907719</v>
      </c>
      <c r="M231" s="21">
        <f>SUM(G$3:G230)+J231</f>
        <v>-2.8537375119372901</v>
      </c>
      <c r="N231" s="19">
        <f t="shared" si="19"/>
        <v>0.15727776290992176</v>
      </c>
      <c r="O231" s="19">
        <f t="shared" si="20"/>
        <v>21.520254153831893</v>
      </c>
      <c r="P231" s="19">
        <f t="shared" si="21"/>
        <v>8.143817787038035</v>
      </c>
      <c r="Q231" s="19">
        <f t="shared" si="22"/>
        <v>-1.8397438491723872</v>
      </c>
      <c r="R231" s="19">
        <f t="shared" si="23"/>
        <v>1.1317426576264464</v>
      </c>
      <c r="S231" s="19">
        <f t="shared" si="24"/>
        <v>-13.238467757242729</v>
      </c>
    </row>
    <row r="232" spans="1:19" x14ac:dyDescent="0.25">
      <c r="A232" s="26">
        <f>Wellpath!E232</f>
        <v>6870</v>
      </c>
      <c r="B232" s="22">
        <v>0</v>
      </c>
      <c r="C232" s="22">
        <f>ABS(COS(Wellpath!$L232))*SIN(Wellpath!$M232)</f>
        <v>5.9170126681719203E-17</v>
      </c>
      <c r="D232" s="22">
        <f>IF(ABS(Wellpath!$L232)&lt;VerticalInc,"SING",ABS(COS(Wellpath!$L232))*COS(Wellpath!$M232)/SIN(Wellpath!$L232))</f>
        <v>1.5854587660413886E-17</v>
      </c>
      <c r="E232" s="20">
        <f>IF(D232="SING",0,Model!$W$30*((drdp!B232+drdp!K232)*XYM4!$B232+(drdp!E232+drdp!N232)*XYM4!$C232+(drdp!H232+drdp!Q232)*XYM4!$D232))</f>
        <v>-8.0185778864537637E-19</v>
      </c>
      <c r="F232" s="20">
        <f>IF(D232="SING",(Wellpath!K233-Wellpath!K231)/2*Model!$W$30,Model!$W$30*((drdp!C232+drdp!L232)*XYM4!$B232+(drdp!F232+drdp!O232)*XYM4!$C232+(drdp!I232+drdp!R232)*XYM4!$D232))</f>
        <v>2.1485714691213461E-19</v>
      </c>
      <c r="G232" s="20">
        <f>IF(D232="SING",0,Model!$W$30*((drdp!D232+drdp!M232)*XYM4!$B232+(drdp!G232+drdp!P232)*XYM4!$C232+(drdp!J232+drdp!S232)*XYM4!$D232))</f>
        <v>-3.0981405882544408E-18</v>
      </c>
      <c r="H232" s="18">
        <f>IF(D232="SING",0,Model!$W$30*((drdp!B232)*XYM4!$B232+(drdp!E232)*XYM4!$C232+(drdp!H232)*XYM4!$D232))</f>
        <v>-4.0092889432268818E-19</v>
      </c>
      <c r="I232" s="18">
        <f>IF(D232="SING",(Wellpath!K232-Wellpath!K231)/2*Model!$W$30,Model!$W$30*((drdp!C232)*XYM4!$B232+(drdp!F232)*XYM4!$C232+(drdp!I232)*XYM4!$D232))</f>
        <v>1.0742857345606731E-19</v>
      </c>
      <c r="J232" s="18">
        <f>IF(D232="SING",0,Model!$W$30*((drdp!D232)*XYM4!$B232+(drdp!G232)*XYM4!$C232+(drdp!J232)*XYM4!$D232))</f>
        <v>-1.5490702941272204E-18</v>
      </c>
      <c r="K232" s="21">
        <f>SUM(E$3:E231)+H232</f>
        <v>-0.39658260540513091</v>
      </c>
      <c r="L232" s="21">
        <f>SUM(F$3:F231)+I232</f>
        <v>4.6389927951907719</v>
      </c>
      <c r="M232" s="21">
        <f>SUM(G$3:G231)+J232</f>
        <v>-2.8537375119372901</v>
      </c>
      <c r="N232" s="19">
        <f t="shared" si="19"/>
        <v>0.15727776290992176</v>
      </c>
      <c r="O232" s="19">
        <f t="shared" si="20"/>
        <v>21.520254153831893</v>
      </c>
      <c r="P232" s="19">
        <f t="shared" si="21"/>
        <v>8.143817787038035</v>
      </c>
      <c r="Q232" s="19">
        <f t="shared" si="22"/>
        <v>-1.8397438491723872</v>
      </c>
      <c r="R232" s="19">
        <f t="shared" si="23"/>
        <v>1.1317426576264464</v>
      </c>
      <c r="S232" s="19">
        <f t="shared" si="24"/>
        <v>-13.238467757242729</v>
      </c>
    </row>
    <row r="233" spans="1:19" x14ac:dyDescent="0.25">
      <c r="A233" s="26">
        <f>Wellpath!E233</f>
        <v>6900</v>
      </c>
      <c r="B233" s="22">
        <v>0</v>
      </c>
      <c r="C233" s="22">
        <f>ABS(COS(Wellpath!$L233))*SIN(Wellpath!$M233)</f>
        <v>5.9170126681719203E-17</v>
      </c>
      <c r="D233" s="22">
        <f>IF(ABS(Wellpath!$L233)&lt;VerticalInc,"SING",ABS(COS(Wellpath!$L233))*COS(Wellpath!$M233)/SIN(Wellpath!$L233))</f>
        <v>1.5854587660413886E-17</v>
      </c>
      <c r="E233" s="20">
        <f>IF(D233="SING",0,Model!$W$30*((drdp!B233+drdp!K233)*XYM4!$B233+(drdp!E233+drdp!N233)*XYM4!$C233+(drdp!H233+drdp!Q233)*XYM4!$D233))</f>
        <v>-8.0185778864537637E-19</v>
      </c>
      <c r="F233" s="20">
        <f>IF(D233="SING",(Wellpath!K234-Wellpath!K232)/2*Model!$W$30,Model!$W$30*((drdp!C233+drdp!L233)*XYM4!$B233+(drdp!F233+drdp!O233)*XYM4!$C233+(drdp!I233+drdp!R233)*XYM4!$D233))</f>
        <v>2.1485714691213461E-19</v>
      </c>
      <c r="G233" s="20">
        <f>IF(D233="SING",0,Model!$W$30*((drdp!D233+drdp!M233)*XYM4!$B233+(drdp!G233+drdp!P233)*XYM4!$C233+(drdp!J233+drdp!S233)*XYM4!$D233))</f>
        <v>-3.0981405882544408E-18</v>
      </c>
      <c r="H233" s="18">
        <f>IF(D233="SING",0,Model!$W$30*((drdp!B233)*XYM4!$B233+(drdp!E233)*XYM4!$C233+(drdp!H233)*XYM4!$D233))</f>
        <v>-4.0092889432268818E-19</v>
      </c>
      <c r="I233" s="18">
        <f>IF(D233="SING",(Wellpath!K233-Wellpath!K232)/2*Model!$W$30,Model!$W$30*((drdp!C233)*XYM4!$B233+(drdp!F233)*XYM4!$C233+(drdp!I233)*XYM4!$D233))</f>
        <v>1.0742857345606731E-19</v>
      </c>
      <c r="J233" s="18">
        <f>IF(D233="SING",0,Model!$W$30*((drdp!D233)*XYM4!$B233+(drdp!G233)*XYM4!$C233+(drdp!J233)*XYM4!$D233))</f>
        <v>-1.5490702941272204E-18</v>
      </c>
      <c r="K233" s="21">
        <f>SUM(E$3:E232)+H233</f>
        <v>-0.39658260540513091</v>
      </c>
      <c r="L233" s="21">
        <f>SUM(F$3:F232)+I233</f>
        <v>4.6389927951907719</v>
      </c>
      <c r="M233" s="21">
        <f>SUM(G$3:G232)+J233</f>
        <v>-2.8537375119372901</v>
      </c>
      <c r="N233" s="19">
        <f t="shared" si="19"/>
        <v>0.15727776290992176</v>
      </c>
      <c r="O233" s="19">
        <f t="shared" si="20"/>
        <v>21.520254153831893</v>
      </c>
      <c r="P233" s="19">
        <f t="shared" si="21"/>
        <v>8.143817787038035</v>
      </c>
      <c r="Q233" s="19">
        <f t="shared" si="22"/>
        <v>-1.8397438491723872</v>
      </c>
      <c r="R233" s="19">
        <f t="shared" si="23"/>
        <v>1.1317426576264464</v>
      </c>
      <c r="S233" s="19">
        <f t="shared" si="24"/>
        <v>-13.238467757242729</v>
      </c>
    </row>
    <row r="234" spans="1:19" x14ac:dyDescent="0.25">
      <c r="A234" s="26">
        <f>Wellpath!E234</f>
        <v>6930</v>
      </c>
      <c r="B234" s="22">
        <v>0</v>
      </c>
      <c r="C234" s="22">
        <f>ABS(COS(Wellpath!$L234))*SIN(Wellpath!$M234)</f>
        <v>5.9170126681719203E-17</v>
      </c>
      <c r="D234" s="22">
        <f>IF(ABS(Wellpath!$L234)&lt;VerticalInc,"SING",ABS(COS(Wellpath!$L234))*COS(Wellpath!$M234)/SIN(Wellpath!$L234))</f>
        <v>1.5854587660413886E-17</v>
      </c>
      <c r="E234" s="20">
        <f>IF(D234="SING",0,Model!$W$30*((drdp!B234+drdp!K234)*XYM4!$B234+(drdp!E234+drdp!N234)*XYM4!$C234+(drdp!H234+drdp!Q234)*XYM4!$D234))</f>
        <v>-8.0185778864537637E-19</v>
      </c>
      <c r="F234" s="20">
        <f>IF(D234="SING",(Wellpath!K235-Wellpath!K233)/2*Model!$W$30,Model!$W$30*((drdp!C234+drdp!L234)*XYM4!$B234+(drdp!F234+drdp!O234)*XYM4!$C234+(drdp!I234+drdp!R234)*XYM4!$D234))</f>
        <v>2.1485714691213461E-19</v>
      </c>
      <c r="G234" s="20">
        <f>IF(D234="SING",0,Model!$W$30*((drdp!D234+drdp!M234)*XYM4!$B234+(drdp!G234+drdp!P234)*XYM4!$C234+(drdp!J234+drdp!S234)*XYM4!$D234))</f>
        <v>-3.0981405882544408E-18</v>
      </c>
      <c r="H234" s="18">
        <f>IF(D234="SING",0,Model!$W$30*((drdp!B234)*XYM4!$B234+(drdp!E234)*XYM4!$C234+(drdp!H234)*XYM4!$D234))</f>
        <v>-4.0092889432268818E-19</v>
      </c>
      <c r="I234" s="18">
        <f>IF(D234="SING",(Wellpath!K234-Wellpath!K233)/2*Model!$W$30,Model!$W$30*((drdp!C234)*XYM4!$B234+(drdp!F234)*XYM4!$C234+(drdp!I234)*XYM4!$D234))</f>
        <v>1.0742857345606731E-19</v>
      </c>
      <c r="J234" s="18">
        <f>IF(D234="SING",0,Model!$W$30*((drdp!D234)*XYM4!$B234+(drdp!G234)*XYM4!$C234+(drdp!J234)*XYM4!$D234))</f>
        <v>-1.5490702941272204E-18</v>
      </c>
      <c r="K234" s="21">
        <f>SUM(E$3:E233)+H234</f>
        <v>-0.39658260540513091</v>
      </c>
      <c r="L234" s="21">
        <f>SUM(F$3:F233)+I234</f>
        <v>4.6389927951907719</v>
      </c>
      <c r="M234" s="21">
        <f>SUM(G$3:G233)+J234</f>
        <v>-2.8537375119372901</v>
      </c>
      <c r="N234" s="19">
        <f t="shared" si="19"/>
        <v>0.15727776290992176</v>
      </c>
      <c r="O234" s="19">
        <f t="shared" si="20"/>
        <v>21.520254153831893</v>
      </c>
      <c r="P234" s="19">
        <f t="shared" si="21"/>
        <v>8.143817787038035</v>
      </c>
      <c r="Q234" s="19">
        <f t="shared" si="22"/>
        <v>-1.8397438491723872</v>
      </c>
      <c r="R234" s="19">
        <f t="shared" si="23"/>
        <v>1.1317426576264464</v>
      </c>
      <c r="S234" s="19">
        <f t="shared" si="24"/>
        <v>-13.238467757242729</v>
      </c>
    </row>
    <row r="235" spans="1:19" x14ac:dyDescent="0.25">
      <c r="A235" s="26">
        <f>Wellpath!E235</f>
        <v>6960</v>
      </c>
      <c r="B235" s="22">
        <v>0</v>
      </c>
      <c r="C235" s="22">
        <f>ABS(COS(Wellpath!$L235))*SIN(Wellpath!$M235)</f>
        <v>5.9170126681719203E-17</v>
      </c>
      <c r="D235" s="22">
        <f>IF(ABS(Wellpath!$L235)&lt;VerticalInc,"SING",ABS(COS(Wellpath!$L235))*COS(Wellpath!$M235)/SIN(Wellpath!$L235))</f>
        <v>1.5854587660413886E-17</v>
      </c>
      <c r="E235" s="20">
        <f>IF(D235="SING",0,Model!$W$30*((drdp!B235+drdp!K235)*XYM4!$B235+(drdp!E235+drdp!N235)*XYM4!$C235+(drdp!H235+drdp!Q235)*XYM4!$D235))</f>
        <v>-8.0185778864537637E-19</v>
      </c>
      <c r="F235" s="20">
        <f>IF(D235="SING",(Wellpath!K236-Wellpath!K234)/2*Model!$W$30,Model!$W$30*((drdp!C235+drdp!L235)*XYM4!$B235+(drdp!F235+drdp!O235)*XYM4!$C235+(drdp!I235+drdp!R235)*XYM4!$D235))</f>
        <v>2.1485714691213461E-19</v>
      </c>
      <c r="G235" s="20">
        <f>IF(D235="SING",0,Model!$W$30*((drdp!D235+drdp!M235)*XYM4!$B235+(drdp!G235+drdp!P235)*XYM4!$C235+(drdp!J235+drdp!S235)*XYM4!$D235))</f>
        <v>-3.0981405882544408E-18</v>
      </c>
      <c r="H235" s="18">
        <f>IF(D235="SING",0,Model!$W$30*((drdp!B235)*XYM4!$B235+(drdp!E235)*XYM4!$C235+(drdp!H235)*XYM4!$D235))</f>
        <v>-4.0092889432268818E-19</v>
      </c>
      <c r="I235" s="18">
        <f>IF(D235="SING",(Wellpath!K235-Wellpath!K234)/2*Model!$W$30,Model!$W$30*((drdp!C235)*XYM4!$B235+(drdp!F235)*XYM4!$C235+(drdp!I235)*XYM4!$D235))</f>
        <v>1.0742857345606731E-19</v>
      </c>
      <c r="J235" s="18">
        <f>IF(D235="SING",0,Model!$W$30*((drdp!D235)*XYM4!$B235+(drdp!G235)*XYM4!$C235+(drdp!J235)*XYM4!$D235))</f>
        <v>-1.5490702941272204E-18</v>
      </c>
      <c r="K235" s="21">
        <f>SUM(E$3:E234)+H235</f>
        <v>-0.39658260540513091</v>
      </c>
      <c r="L235" s="21">
        <f>SUM(F$3:F234)+I235</f>
        <v>4.6389927951907719</v>
      </c>
      <c r="M235" s="21">
        <f>SUM(G$3:G234)+J235</f>
        <v>-2.8537375119372901</v>
      </c>
      <c r="N235" s="19">
        <f t="shared" si="19"/>
        <v>0.15727776290992176</v>
      </c>
      <c r="O235" s="19">
        <f t="shared" si="20"/>
        <v>21.520254153831893</v>
      </c>
      <c r="P235" s="19">
        <f t="shared" si="21"/>
        <v>8.143817787038035</v>
      </c>
      <c r="Q235" s="19">
        <f t="shared" si="22"/>
        <v>-1.8397438491723872</v>
      </c>
      <c r="R235" s="19">
        <f t="shared" si="23"/>
        <v>1.1317426576264464</v>
      </c>
      <c r="S235" s="19">
        <f t="shared" si="24"/>
        <v>-13.238467757242729</v>
      </c>
    </row>
    <row r="236" spans="1:19" x14ac:dyDescent="0.25">
      <c r="A236" s="26">
        <f>Wellpath!E236</f>
        <v>6990</v>
      </c>
      <c r="B236" s="22">
        <v>0</v>
      </c>
      <c r="C236" s="22">
        <f>ABS(COS(Wellpath!$L236))*SIN(Wellpath!$M236)</f>
        <v>5.9170126681719203E-17</v>
      </c>
      <c r="D236" s="22">
        <f>IF(ABS(Wellpath!$L236)&lt;VerticalInc,"SING",ABS(COS(Wellpath!$L236))*COS(Wellpath!$M236)/SIN(Wellpath!$L236))</f>
        <v>1.5854587660413886E-17</v>
      </c>
      <c r="E236" s="20">
        <f>IF(D236="SING",0,Model!$W$30*((drdp!B236+drdp!K236)*XYM4!$B236+(drdp!E236+drdp!N236)*XYM4!$C236+(drdp!H236+drdp!Q236)*XYM4!$D236))</f>
        <v>-8.0185778864537637E-19</v>
      </c>
      <c r="F236" s="20">
        <f>IF(D236="SING",(Wellpath!K237-Wellpath!K235)/2*Model!$W$30,Model!$W$30*((drdp!C236+drdp!L236)*XYM4!$B236+(drdp!F236+drdp!O236)*XYM4!$C236+(drdp!I236+drdp!R236)*XYM4!$D236))</f>
        <v>2.1485714691213461E-19</v>
      </c>
      <c r="G236" s="20">
        <f>IF(D236="SING",0,Model!$W$30*((drdp!D236+drdp!M236)*XYM4!$B236+(drdp!G236+drdp!P236)*XYM4!$C236+(drdp!J236+drdp!S236)*XYM4!$D236))</f>
        <v>-3.0981405882544408E-18</v>
      </c>
      <c r="H236" s="18">
        <f>IF(D236="SING",0,Model!$W$30*((drdp!B236)*XYM4!$B236+(drdp!E236)*XYM4!$C236+(drdp!H236)*XYM4!$D236))</f>
        <v>-4.0092889432268818E-19</v>
      </c>
      <c r="I236" s="18">
        <f>IF(D236="SING",(Wellpath!K236-Wellpath!K235)/2*Model!$W$30,Model!$W$30*((drdp!C236)*XYM4!$B236+(drdp!F236)*XYM4!$C236+(drdp!I236)*XYM4!$D236))</f>
        <v>1.0742857345606731E-19</v>
      </c>
      <c r="J236" s="18">
        <f>IF(D236="SING",0,Model!$W$30*((drdp!D236)*XYM4!$B236+(drdp!G236)*XYM4!$C236+(drdp!J236)*XYM4!$D236))</f>
        <v>-1.5490702941272204E-18</v>
      </c>
      <c r="K236" s="21">
        <f>SUM(E$3:E235)+H236</f>
        <v>-0.39658260540513091</v>
      </c>
      <c r="L236" s="21">
        <f>SUM(F$3:F235)+I236</f>
        <v>4.6389927951907719</v>
      </c>
      <c r="M236" s="21">
        <f>SUM(G$3:G235)+J236</f>
        <v>-2.8537375119372901</v>
      </c>
      <c r="N236" s="19">
        <f t="shared" si="19"/>
        <v>0.15727776290992176</v>
      </c>
      <c r="O236" s="19">
        <f t="shared" si="20"/>
        <v>21.520254153831893</v>
      </c>
      <c r="P236" s="19">
        <f t="shared" si="21"/>
        <v>8.143817787038035</v>
      </c>
      <c r="Q236" s="19">
        <f t="shared" si="22"/>
        <v>-1.8397438491723872</v>
      </c>
      <c r="R236" s="19">
        <f t="shared" si="23"/>
        <v>1.1317426576264464</v>
      </c>
      <c r="S236" s="19">
        <f t="shared" si="24"/>
        <v>-13.238467757242729</v>
      </c>
    </row>
    <row r="237" spans="1:19" x14ac:dyDescent="0.25">
      <c r="A237" s="26">
        <f>Wellpath!E237</f>
        <v>7020</v>
      </c>
      <c r="B237" s="22">
        <v>0</v>
      </c>
      <c r="C237" s="22">
        <f>ABS(COS(Wellpath!$L237))*SIN(Wellpath!$M237)</f>
        <v>5.9170126681719203E-17</v>
      </c>
      <c r="D237" s="22">
        <f>IF(ABS(Wellpath!$L237)&lt;VerticalInc,"SING",ABS(COS(Wellpath!$L237))*COS(Wellpath!$M237)/SIN(Wellpath!$L237))</f>
        <v>1.5854587660413886E-17</v>
      </c>
      <c r="E237" s="20">
        <f>IF(D237="SING",0,Model!$W$30*((drdp!B237+drdp!K237)*XYM4!$B237+(drdp!E237+drdp!N237)*XYM4!$C237+(drdp!H237+drdp!Q237)*XYM4!$D237))</f>
        <v>-8.0185778864537637E-19</v>
      </c>
      <c r="F237" s="20">
        <f>IF(D237="SING",(Wellpath!K238-Wellpath!K236)/2*Model!$W$30,Model!$W$30*((drdp!C237+drdp!L237)*XYM4!$B237+(drdp!F237+drdp!O237)*XYM4!$C237+(drdp!I237+drdp!R237)*XYM4!$D237))</f>
        <v>2.1485714691213461E-19</v>
      </c>
      <c r="G237" s="20">
        <f>IF(D237="SING",0,Model!$W$30*((drdp!D237+drdp!M237)*XYM4!$B237+(drdp!G237+drdp!P237)*XYM4!$C237+(drdp!J237+drdp!S237)*XYM4!$D237))</f>
        <v>-3.0981405882544408E-18</v>
      </c>
      <c r="H237" s="18">
        <f>IF(D237="SING",0,Model!$W$30*((drdp!B237)*XYM4!$B237+(drdp!E237)*XYM4!$C237+(drdp!H237)*XYM4!$D237))</f>
        <v>-4.0092889432268818E-19</v>
      </c>
      <c r="I237" s="18">
        <f>IF(D237="SING",(Wellpath!K237-Wellpath!K236)/2*Model!$W$30,Model!$W$30*((drdp!C237)*XYM4!$B237+(drdp!F237)*XYM4!$C237+(drdp!I237)*XYM4!$D237))</f>
        <v>1.0742857345606731E-19</v>
      </c>
      <c r="J237" s="18">
        <f>IF(D237="SING",0,Model!$W$30*((drdp!D237)*XYM4!$B237+(drdp!G237)*XYM4!$C237+(drdp!J237)*XYM4!$D237))</f>
        <v>-1.5490702941272204E-18</v>
      </c>
      <c r="K237" s="21">
        <f>SUM(E$3:E236)+H237</f>
        <v>-0.39658260540513091</v>
      </c>
      <c r="L237" s="21">
        <f>SUM(F$3:F236)+I237</f>
        <v>4.6389927951907719</v>
      </c>
      <c r="M237" s="21">
        <f>SUM(G$3:G236)+J237</f>
        <v>-2.8537375119372901</v>
      </c>
      <c r="N237" s="19">
        <f t="shared" si="19"/>
        <v>0.15727776290992176</v>
      </c>
      <c r="O237" s="19">
        <f t="shared" si="20"/>
        <v>21.520254153831893</v>
      </c>
      <c r="P237" s="19">
        <f t="shared" si="21"/>
        <v>8.143817787038035</v>
      </c>
      <c r="Q237" s="19">
        <f t="shared" si="22"/>
        <v>-1.8397438491723872</v>
      </c>
      <c r="R237" s="19">
        <f t="shared" si="23"/>
        <v>1.1317426576264464</v>
      </c>
      <c r="S237" s="19">
        <f t="shared" si="24"/>
        <v>-13.238467757242729</v>
      </c>
    </row>
    <row r="238" spans="1:19" x14ac:dyDescent="0.25">
      <c r="A238" s="26">
        <f>Wellpath!E238</f>
        <v>7050</v>
      </c>
      <c r="B238" s="22">
        <v>0</v>
      </c>
      <c r="C238" s="22">
        <f>ABS(COS(Wellpath!$L238))*SIN(Wellpath!$M238)</f>
        <v>5.9170126681719203E-17</v>
      </c>
      <c r="D238" s="22">
        <f>IF(ABS(Wellpath!$L238)&lt;VerticalInc,"SING",ABS(COS(Wellpath!$L238))*COS(Wellpath!$M238)/SIN(Wellpath!$L238))</f>
        <v>1.5854587660413886E-17</v>
      </c>
      <c r="E238" s="20">
        <f>IF(D238="SING",0,Model!$W$30*((drdp!B238+drdp!K238)*XYM4!$B238+(drdp!E238+drdp!N238)*XYM4!$C238+(drdp!H238+drdp!Q238)*XYM4!$D238))</f>
        <v>-8.0185778864537637E-19</v>
      </c>
      <c r="F238" s="20">
        <f>IF(D238="SING",(Wellpath!K239-Wellpath!K237)/2*Model!$W$30,Model!$W$30*((drdp!C238+drdp!L238)*XYM4!$B238+(drdp!F238+drdp!O238)*XYM4!$C238+(drdp!I238+drdp!R238)*XYM4!$D238))</f>
        <v>2.1485714691213461E-19</v>
      </c>
      <c r="G238" s="20">
        <f>IF(D238="SING",0,Model!$W$30*((drdp!D238+drdp!M238)*XYM4!$B238+(drdp!G238+drdp!P238)*XYM4!$C238+(drdp!J238+drdp!S238)*XYM4!$D238))</f>
        <v>-3.0981405882544408E-18</v>
      </c>
      <c r="H238" s="18">
        <f>IF(D238="SING",0,Model!$W$30*((drdp!B238)*XYM4!$B238+(drdp!E238)*XYM4!$C238+(drdp!H238)*XYM4!$D238))</f>
        <v>-4.0092889432268818E-19</v>
      </c>
      <c r="I238" s="18">
        <f>IF(D238="SING",(Wellpath!K238-Wellpath!K237)/2*Model!$W$30,Model!$W$30*((drdp!C238)*XYM4!$B238+(drdp!F238)*XYM4!$C238+(drdp!I238)*XYM4!$D238))</f>
        <v>1.0742857345606731E-19</v>
      </c>
      <c r="J238" s="18">
        <f>IF(D238="SING",0,Model!$W$30*((drdp!D238)*XYM4!$B238+(drdp!G238)*XYM4!$C238+(drdp!J238)*XYM4!$D238))</f>
        <v>-1.5490702941272204E-18</v>
      </c>
      <c r="K238" s="21">
        <f>SUM(E$3:E237)+H238</f>
        <v>-0.39658260540513091</v>
      </c>
      <c r="L238" s="21">
        <f>SUM(F$3:F237)+I238</f>
        <v>4.6389927951907719</v>
      </c>
      <c r="M238" s="21">
        <f>SUM(G$3:G237)+J238</f>
        <v>-2.8537375119372901</v>
      </c>
      <c r="N238" s="19">
        <f t="shared" si="19"/>
        <v>0.15727776290992176</v>
      </c>
      <c r="O238" s="19">
        <f t="shared" si="20"/>
        <v>21.520254153831893</v>
      </c>
      <c r="P238" s="19">
        <f t="shared" si="21"/>
        <v>8.143817787038035</v>
      </c>
      <c r="Q238" s="19">
        <f t="shared" si="22"/>
        <v>-1.8397438491723872</v>
      </c>
      <c r="R238" s="19">
        <f t="shared" si="23"/>
        <v>1.1317426576264464</v>
      </c>
      <c r="S238" s="19">
        <f t="shared" si="24"/>
        <v>-13.238467757242729</v>
      </c>
    </row>
    <row r="239" spans="1:19" x14ac:dyDescent="0.25">
      <c r="A239" s="26">
        <f>Wellpath!E239</f>
        <v>7080</v>
      </c>
      <c r="B239" s="22">
        <v>0</v>
      </c>
      <c r="C239" s="22">
        <f>ABS(COS(Wellpath!$L239))*SIN(Wellpath!$M239)</f>
        <v>5.9170126681719203E-17</v>
      </c>
      <c r="D239" s="22">
        <f>IF(ABS(Wellpath!$L239)&lt;VerticalInc,"SING",ABS(COS(Wellpath!$L239))*COS(Wellpath!$M239)/SIN(Wellpath!$L239))</f>
        <v>1.5854587660413886E-17</v>
      </c>
      <c r="E239" s="20">
        <f>IF(D239="SING",0,Model!$W$30*((drdp!B239+drdp!K239)*XYM4!$B239+(drdp!E239+drdp!N239)*XYM4!$C239+(drdp!H239+drdp!Q239)*XYM4!$D239))</f>
        <v>-8.0185778864537637E-19</v>
      </c>
      <c r="F239" s="20">
        <f>IF(D239="SING",(Wellpath!K240-Wellpath!K238)/2*Model!$W$30,Model!$W$30*((drdp!C239+drdp!L239)*XYM4!$B239+(drdp!F239+drdp!O239)*XYM4!$C239+(drdp!I239+drdp!R239)*XYM4!$D239))</f>
        <v>2.1485714691213461E-19</v>
      </c>
      <c r="G239" s="20">
        <f>IF(D239="SING",0,Model!$W$30*((drdp!D239+drdp!M239)*XYM4!$B239+(drdp!G239+drdp!P239)*XYM4!$C239+(drdp!J239+drdp!S239)*XYM4!$D239))</f>
        <v>-3.0981405882544408E-18</v>
      </c>
      <c r="H239" s="18">
        <f>IF(D239="SING",0,Model!$W$30*((drdp!B239)*XYM4!$B239+(drdp!E239)*XYM4!$C239+(drdp!H239)*XYM4!$D239))</f>
        <v>-4.0092889432268818E-19</v>
      </c>
      <c r="I239" s="18">
        <f>IF(D239="SING",(Wellpath!K239-Wellpath!K238)/2*Model!$W$30,Model!$W$30*((drdp!C239)*XYM4!$B239+(drdp!F239)*XYM4!$C239+(drdp!I239)*XYM4!$D239))</f>
        <v>1.0742857345606731E-19</v>
      </c>
      <c r="J239" s="18">
        <f>IF(D239="SING",0,Model!$W$30*((drdp!D239)*XYM4!$B239+(drdp!G239)*XYM4!$C239+(drdp!J239)*XYM4!$D239))</f>
        <v>-1.5490702941272204E-18</v>
      </c>
      <c r="K239" s="21">
        <f>SUM(E$3:E238)+H239</f>
        <v>-0.39658260540513091</v>
      </c>
      <c r="L239" s="21">
        <f>SUM(F$3:F238)+I239</f>
        <v>4.6389927951907719</v>
      </c>
      <c r="M239" s="21">
        <f>SUM(G$3:G238)+J239</f>
        <v>-2.8537375119372901</v>
      </c>
      <c r="N239" s="19">
        <f t="shared" si="19"/>
        <v>0.15727776290992176</v>
      </c>
      <c r="O239" s="19">
        <f t="shared" si="20"/>
        <v>21.520254153831893</v>
      </c>
      <c r="P239" s="19">
        <f t="shared" si="21"/>
        <v>8.143817787038035</v>
      </c>
      <c r="Q239" s="19">
        <f t="shared" si="22"/>
        <v>-1.8397438491723872</v>
      </c>
      <c r="R239" s="19">
        <f t="shared" si="23"/>
        <v>1.1317426576264464</v>
      </c>
      <c r="S239" s="19">
        <f t="shared" si="24"/>
        <v>-13.238467757242729</v>
      </c>
    </row>
    <row r="240" spans="1:19" x14ac:dyDescent="0.25">
      <c r="A240" s="26">
        <f>Wellpath!E240</f>
        <v>7110</v>
      </c>
      <c r="B240" s="22">
        <v>0</v>
      </c>
      <c r="C240" s="22">
        <f>ABS(COS(Wellpath!$L240))*SIN(Wellpath!$M240)</f>
        <v>5.9170126681719203E-17</v>
      </c>
      <c r="D240" s="22">
        <f>IF(ABS(Wellpath!$L240)&lt;VerticalInc,"SING",ABS(COS(Wellpath!$L240))*COS(Wellpath!$M240)/SIN(Wellpath!$L240))</f>
        <v>1.5854587660413886E-17</v>
      </c>
      <c r="E240" s="20">
        <f>IF(D240="SING",0,Model!$W$30*((drdp!B240+drdp!K240)*XYM4!$B240+(drdp!E240+drdp!N240)*XYM4!$C240+(drdp!H240+drdp!Q240)*XYM4!$D240))</f>
        <v>-8.0185778864537637E-19</v>
      </c>
      <c r="F240" s="20">
        <f>IF(D240="SING",(Wellpath!K241-Wellpath!K239)/2*Model!$W$30,Model!$W$30*((drdp!C240+drdp!L240)*XYM4!$B240+(drdp!F240+drdp!O240)*XYM4!$C240+(drdp!I240+drdp!R240)*XYM4!$D240))</f>
        <v>2.1485714691213461E-19</v>
      </c>
      <c r="G240" s="20">
        <f>IF(D240="SING",0,Model!$W$30*((drdp!D240+drdp!M240)*XYM4!$B240+(drdp!G240+drdp!P240)*XYM4!$C240+(drdp!J240+drdp!S240)*XYM4!$D240))</f>
        <v>-3.0981405882544408E-18</v>
      </c>
      <c r="H240" s="18">
        <f>IF(D240="SING",0,Model!$W$30*((drdp!B240)*XYM4!$B240+(drdp!E240)*XYM4!$C240+(drdp!H240)*XYM4!$D240))</f>
        <v>-4.0092889432268818E-19</v>
      </c>
      <c r="I240" s="18">
        <f>IF(D240="SING",(Wellpath!K240-Wellpath!K239)/2*Model!$W$30,Model!$W$30*((drdp!C240)*XYM4!$B240+(drdp!F240)*XYM4!$C240+(drdp!I240)*XYM4!$D240))</f>
        <v>1.0742857345606731E-19</v>
      </c>
      <c r="J240" s="18">
        <f>IF(D240="SING",0,Model!$W$30*((drdp!D240)*XYM4!$B240+(drdp!G240)*XYM4!$C240+(drdp!J240)*XYM4!$D240))</f>
        <v>-1.5490702941272204E-18</v>
      </c>
      <c r="K240" s="21">
        <f>SUM(E$3:E239)+H240</f>
        <v>-0.39658260540513091</v>
      </c>
      <c r="L240" s="21">
        <f>SUM(F$3:F239)+I240</f>
        <v>4.6389927951907719</v>
      </c>
      <c r="M240" s="21">
        <f>SUM(G$3:G239)+J240</f>
        <v>-2.8537375119372901</v>
      </c>
      <c r="N240" s="19">
        <f t="shared" si="19"/>
        <v>0.15727776290992176</v>
      </c>
      <c r="O240" s="19">
        <f t="shared" si="20"/>
        <v>21.520254153831893</v>
      </c>
      <c r="P240" s="19">
        <f t="shared" si="21"/>
        <v>8.143817787038035</v>
      </c>
      <c r="Q240" s="19">
        <f t="shared" si="22"/>
        <v>-1.8397438491723872</v>
      </c>
      <c r="R240" s="19">
        <f t="shared" si="23"/>
        <v>1.1317426576264464</v>
      </c>
      <c r="S240" s="19">
        <f t="shared" si="24"/>
        <v>-13.238467757242729</v>
      </c>
    </row>
    <row r="241" spans="1:19" x14ac:dyDescent="0.25">
      <c r="A241" s="26">
        <f>Wellpath!E241</f>
        <v>7140</v>
      </c>
      <c r="B241" s="22">
        <v>0</v>
      </c>
      <c r="C241" s="22">
        <f>ABS(COS(Wellpath!$L241))*SIN(Wellpath!$M241)</f>
        <v>5.9170126681719203E-17</v>
      </c>
      <c r="D241" s="22">
        <f>IF(ABS(Wellpath!$L241)&lt;VerticalInc,"SING",ABS(COS(Wellpath!$L241))*COS(Wellpath!$M241)/SIN(Wellpath!$L241))</f>
        <v>1.5854587660413886E-17</v>
      </c>
      <c r="E241" s="20">
        <f>IF(D241="SING",0,Model!$W$30*((drdp!B241+drdp!K241)*XYM4!$B241+(drdp!E241+drdp!N241)*XYM4!$C241+(drdp!H241+drdp!Q241)*XYM4!$D241))</f>
        <v>-8.0185778864537637E-19</v>
      </c>
      <c r="F241" s="20">
        <f>IF(D241="SING",(Wellpath!K242-Wellpath!K240)/2*Model!$W$30,Model!$W$30*((drdp!C241+drdp!L241)*XYM4!$B241+(drdp!F241+drdp!O241)*XYM4!$C241+(drdp!I241+drdp!R241)*XYM4!$D241))</f>
        <v>2.1485714691213461E-19</v>
      </c>
      <c r="G241" s="20">
        <f>IF(D241="SING",0,Model!$W$30*((drdp!D241+drdp!M241)*XYM4!$B241+(drdp!G241+drdp!P241)*XYM4!$C241+(drdp!J241+drdp!S241)*XYM4!$D241))</f>
        <v>-3.0981405882544408E-18</v>
      </c>
      <c r="H241" s="18">
        <f>IF(D241="SING",0,Model!$W$30*((drdp!B241)*XYM4!$B241+(drdp!E241)*XYM4!$C241+(drdp!H241)*XYM4!$D241))</f>
        <v>-4.0092889432268818E-19</v>
      </c>
      <c r="I241" s="18">
        <f>IF(D241="SING",(Wellpath!K241-Wellpath!K240)/2*Model!$W$30,Model!$W$30*((drdp!C241)*XYM4!$B241+(drdp!F241)*XYM4!$C241+(drdp!I241)*XYM4!$D241))</f>
        <v>1.0742857345606731E-19</v>
      </c>
      <c r="J241" s="18">
        <f>IF(D241="SING",0,Model!$W$30*((drdp!D241)*XYM4!$B241+(drdp!G241)*XYM4!$C241+(drdp!J241)*XYM4!$D241))</f>
        <v>-1.5490702941272204E-18</v>
      </c>
      <c r="K241" s="21">
        <f>SUM(E$3:E240)+H241</f>
        <v>-0.39658260540513091</v>
      </c>
      <c r="L241" s="21">
        <f>SUM(F$3:F240)+I241</f>
        <v>4.6389927951907719</v>
      </c>
      <c r="M241" s="21">
        <f>SUM(G$3:G240)+J241</f>
        <v>-2.8537375119372901</v>
      </c>
      <c r="N241" s="19">
        <f t="shared" si="19"/>
        <v>0.15727776290992176</v>
      </c>
      <c r="O241" s="19">
        <f t="shared" si="20"/>
        <v>21.520254153831893</v>
      </c>
      <c r="P241" s="19">
        <f t="shared" si="21"/>
        <v>8.143817787038035</v>
      </c>
      <c r="Q241" s="19">
        <f t="shared" si="22"/>
        <v>-1.8397438491723872</v>
      </c>
      <c r="R241" s="19">
        <f t="shared" si="23"/>
        <v>1.1317426576264464</v>
      </c>
      <c r="S241" s="19">
        <f t="shared" si="24"/>
        <v>-13.238467757242729</v>
      </c>
    </row>
    <row r="242" spans="1:19" x14ac:dyDescent="0.25">
      <c r="A242" s="26">
        <f>Wellpath!E242</f>
        <v>7170</v>
      </c>
      <c r="B242" s="22">
        <v>0</v>
      </c>
      <c r="C242" s="22">
        <f>ABS(COS(Wellpath!$L242))*SIN(Wellpath!$M242)</f>
        <v>5.9170126681719203E-17</v>
      </c>
      <c r="D242" s="22">
        <f>IF(ABS(Wellpath!$L242)&lt;VerticalInc,"SING",ABS(COS(Wellpath!$L242))*COS(Wellpath!$M242)/SIN(Wellpath!$L242))</f>
        <v>1.5854587660413886E-17</v>
      </c>
      <c r="E242" s="20">
        <f>IF(D242="SING",0,Model!$W$30*((drdp!B242+drdp!K242)*XYM4!$B242+(drdp!E242+drdp!N242)*XYM4!$C242+(drdp!H242+drdp!Q242)*XYM4!$D242))</f>
        <v>-8.0185778864537637E-19</v>
      </c>
      <c r="F242" s="20">
        <f>IF(D242="SING",(Wellpath!K243-Wellpath!K241)/2*Model!$W$30,Model!$W$30*((drdp!C242+drdp!L242)*XYM4!$B242+(drdp!F242+drdp!O242)*XYM4!$C242+(drdp!I242+drdp!R242)*XYM4!$D242))</f>
        <v>2.1485714691213461E-19</v>
      </c>
      <c r="G242" s="20">
        <f>IF(D242="SING",0,Model!$W$30*((drdp!D242+drdp!M242)*XYM4!$B242+(drdp!G242+drdp!P242)*XYM4!$C242+(drdp!J242+drdp!S242)*XYM4!$D242))</f>
        <v>-3.0981405882544408E-18</v>
      </c>
      <c r="H242" s="18">
        <f>IF(D242="SING",0,Model!$W$30*((drdp!B242)*XYM4!$B242+(drdp!E242)*XYM4!$C242+(drdp!H242)*XYM4!$D242))</f>
        <v>-4.0092889432268818E-19</v>
      </c>
      <c r="I242" s="18">
        <f>IF(D242="SING",(Wellpath!K242-Wellpath!K241)/2*Model!$W$30,Model!$W$30*((drdp!C242)*XYM4!$B242+(drdp!F242)*XYM4!$C242+(drdp!I242)*XYM4!$D242))</f>
        <v>1.0742857345606731E-19</v>
      </c>
      <c r="J242" s="18">
        <f>IF(D242="SING",0,Model!$W$30*((drdp!D242)*XYM4!$B242+(drdp!G242)*XYM4!$C242+(drdp!J242)*XYM4!$D242))</f>
        <v>-1.5490702941272204E-18</v>
      </c>
      <c r="K242" s="21">
        <f>SUM(E$3:E241)+H242</f>
        <v>-0.39658260540513091</v>
      </c>
      <c r="L242" s="21">
        <f>SUM(F$3:F241)+I242</f>
        <v>4.6389927951907719</v>
      </c>
      <c r="M242" s="21">
        <f>SUM(G$3:G241)+J242</f>
        <v>-2.8537375119372901</v>
      </c>
      <c r="N242" s="19">
        <f t="shared" si="19"/>
        <v>0.15727776290992176</v>
      </c>
      <c r="O242" s="19">
        <f t="shared" si="20"/>
        <v>21.520254153831893</v>
      </c>
      <c r="P242" s="19">
        <f t="shared" si="21"/>
        <v>8.143817787038035</v>
      </c>
      <c r="Q242" s="19">
        <f t="shared" si="22"/>
        <v>-1.8397438491723872</v>
      </c>
      <c r="R242" s="19">
        <f t="shared" si="23"/>
        <v>1.1317426576264464</v>
      </c>
      <c r="S242" s="19">
        <f t="shared" si="24"/>
        <v>-13.238467757242729</v>
      </c>
    </row>
    <row r="243" spans="1:19" x14ac:dyDescent="0.25">
      <c r="A243" s="26">
        <f>Wellpath!E243</f>
        <v>7200</v>
      </c>
      <c r="B243" s="22">
        <v>0</v>
      </c>
      <c r="C243" s="22">
        <f>ABS(COS(Wellpath!$L243))*SIN(Wellpath!$M243)</f>
        <v>5.9170126681719203E-17</v>
      </c>
      <c r="D243" s="22">
        <f>IF(ABS(Wellpath!$L243)&lt;VerticalInc,"SING",ABS(COS(Wellpath!$L243))*COS(Wellpath!$M243)/SIN(Wellpath!$L243))</f>
        <v>1.5854587660413886E-17</v>
      </c>
      <c r="E243" s="20">
        <f>IF(D243="SING",0,Model!$W$30*((drdp!B243+drdp!K243)*XYM4!$B243+(drdp!E243+drdp!N243)*XYM4!$C243+(drdp!H243+drdp!Q243)*XYM4!$D243))</f>
        <v>-8.0185778864537637E-19</v>
      </c>
      <c r="F243" s="20">
        <f>IF(D243="SING",(Wellpath!K244-Wellpath!K242)/2*Model!$W$30,Model!$W$30*((drdp!C243+drdp!L243)*XYM4!$B243+(drdp!F243+drdp!O243)*XYM4!$C243+(drdp!I243+drdp!R243)*XYM4!$D243))</f>
        <v>2.1485714691213461E-19</v>
      </c>
      <c r="G243" s="20">
        <f>IF(D243="SING",0,Model!$W$30*((drdp!D243+drdp!M243)*XYM4!$B243+(drdp!G243+drdp!P243)*XYM4!$C243+(drdp!J243+drdp!S243)*XYM4!$D243))</f>
        <v>-3.0981405882544408E-18</v>
      </c>
      <c r="H243" s="18">
        <f>IF(D243="SING",0,Model!$W$30*((drdp!B243)*XYM4!$B243+(drdp!E243)*XYM4!$C243+(drdp!H243)*XYM4!$D243))</f>
        <v>-4.0092889432268818E-19</v>
      </c>
      <c r="I243" s="18">
        <f>IF(D243="SING",(Wellpath!K243-Wellpath!K242)/2*Model!$W$30,Model!$W$30*((drdp!C243)*XYM4!$B243+(drdp!F243)*XYM4!$C243+(drdp!I243)*XYM4!$D243))</f>
        <v>1.0742857345606731E-19</v>
      </c>
      <c r="J243" s="18">
        <f>IF(D243="SING",0,Model!$W$30*((drdp!D243)*XYM4!$B243+(drdp!G243)*XYM4!$C243+(drdp!J243)*XYM4!$D243))</f>
        <v>-1.5490702941272204E-18</v>
      </c>
      <c r="K243" s="21">
        <f>SUM(E$3:E242)+H243</f>
        <v>-0.39658260540513091</v>
      </c>
      <c r="L243" s="21">
        <f>SUM(F$3:F242)+I243</f>
        <v>4.6389927951907719</v>
      </c>
      <c r="M243" s="21">
        <f>SUM(G$3:G242)+J243</f>
        <v>-2.8537375119372901</v>
      </c>
      <c r="N243" s="19">
        <f t="shared" si="19"/>
        <v>0.15727776290992176</v>
      </c>
      <c r="O243" s="19">
        <f t="shared" si="20"/>
        <v>21.520254153831893</v>
      </c>
      <c r="P243" s="19">
        <f t="shared" si="21"/>
        <v>8.143817787038035</v>
      </c>
      <c r="Q243" s="19">
        <f t="shared" si="22"/>
        <v>-1.8397438491723872</v>
      </c>
      <c r="R243" s="19">
        <f t="shared" si="23"/>
        <v>1.1317426576264464</v>
      </c>
      <c r="S243" s="19">
        <f t="shared" si="24"/>
        <v>-13.238467757242729</v>
      </c>
    </row>
    <row r="244" spans="1:19" x14ac:dyDescent="0.25">
      <c r="A244" s="26">
        <f>Wellpath!E244</f>
        <v>7230</v>
      </c>
      <c r="B244" s="22">
        <v>0</v>
      </c>
      <c r="C244" s="22">
        <f>ABS(COS(Wellpath!$L244))*SIN(Wellpath!$M244)</f>
        <v>5.9170126681719203E-17</v>
      </c>
      <c r="D244" s="22">
        <f>IF(ABS(Wellpath!$L244)&lt;VerticalInc,"SING",ABS(COS(Wellpath!$L244))*COS(Wellpath!$M244)/SIN(Wellpath!$L244))</f>
        <v>1.5854587660413886E-17</v>
      </c>
      <c r="E244" s="20">
        <f>IF(D244="SING",0,Model!$W$30*((drdp!B244+drdp!K244)*XYM4!$B244+(drdp!E244+drdp!N244)*XYM4!$C244+(drdp!H244+drdp!Q244)*XYM4!$D244))</f>
        <v>-8.0185778864537637E-19</v>
      </c>
      <c r="F244" s="20">
        <f>IF(D244="SING",(Wellpath!K245-Wellpath!K243)/2*Model!$W$30,Model!$W$30*((drdp!C244+drdp!L244)*XYM4!$B244+(drdp!F244+drdp!O244)*XYM4!$C244+(drdp!I244+drdp!R244)*XYM4!$D244))</f>
        <v>2.1485714691213461E-19</v>
      </c>
      <c r="G244" s="20">
        <f>IF(D244="SING",0,Model!$W$30*((drdp!D244+drdp!M244)*XYM4!$B244+(drdp!G244+drdp!P244)*XYM4!$C244+(drdp!J244+drdp!S244)*XYM4!$D244))</f>
        <v>-3.0981405882544408E-18</v>
      </c>
      <c r="H244" s="18">
        <f>IF(D244="SING",0,Model!$W$30*((drdp!B244)*XYM4!$B244+(drdp!E244)*XYM4!$C244+(drdp!H244)*XYM4!$D244))</f>
        <v>-4.0092889432268818E-19</v>
      </c>
      <c r="I244" s="18">
        <f>IF(D244="SING",(Wellpath!K244-Wellpath!K243)/2*Model!$W$30,Model!$W$30*((drdp!C244)*XYM4!$B244+(drdp!F244)*XYM4!$C244+(drdp!I244)*XYM4!$D244))</f>
        <v>1.0742857345606731E-19</v>
      </c>
      <c r="J244" s="18">
        <f>IF(D244="SING",0,Model!$W$30*((drdp!D244)*XYM4!$B244+(drdp!G244)*XYM4!$C244+(drdp!J244)*XYM4!$D244))</f>
        <v>-1.5490702941272204E-18</v>
      </c>
      <c r="K244" s="21">
        <f>SUM(E$3:E243)+H244</f>
        <v>-0.39658260540513091</v>
      </c>
      <c r="L244" s="21">
        <f>SUM(F$3:F243)+I244</f>
        <v>4.6389927951907719</v>
      </c>
      <c r="M244" s="21">
        <f>SUM(G$3:G243)+J244</f>
        <v>-2.8537375119372901</v>
      </c>
      <c r="N244" s="19">
        <f t="shared" si="19"/>
        <v>0.15727776290992176</v>
      </c>
      <c r="O244" s="19">
        <f t="shared" si="20"/>
        <v>21.520254153831893</v>
      </c>
      <c r="P244" s="19">
        <f t="shared" si="21"/>
        <v>8.143817787038035</v>
      </c>
      <c r="Q244" s="19">
        <f t="shared" si="22"/>
        <v>-1.8397438491723872</v>
      </c>
      <c r="R244" s="19">
        <f t="shared" si="23"/>
        <v>1.1317426576264464</v>
      </c>
      <c r="S244" s="19">
        <f t="shared" si="24"/>
        <v>-13.238467757242729</v>
      </c>
    </row>
    <row r="245" spans="1:19" x14ac:dyDescent="0.25">
      <c r="A245" s="26">
        <f>Wellpath!E245</f>
        <v>7260</v>
      </c>
      <c r="B245" s="22">
        <v>0</v>
      </c>
      <c r="C245" s="22">
        <f>ABS(COS(Wellpath!$L245))*SIN(Wellpath!$M245)</f>
        <v>5.9170126681719203E-17</v>
      </c>
      <c r="D245" s="22">
        <f>IF(ABS(Wellpath!$L245)&lt;VerticalInc,"SING",ABS(COS(Wellpath!$L245))*COS(Wellpath!$M245)/SIN(Wellpath!$L245))</f>
        <v>1.5854587660413886E-17</v>
      </c>
      <c r="E245" s="20">
        <f>IF(D245="SING",0,Model!$W$30*((drdp!B245+drdp!K245)*XYM4!$B245+(drdp!E245+drdp!N245)*XYM4!$C245+(drdp!H245+drdp!Q245)*XYM4!$D245))</f>
        <v>-8.0185778864537637E-19</v>
      </c>
      <c r="F245" s="20">
        <f>IF(D245="SING",(Wellpath!K246-Wellpath!K244)/2*Model!$W$30,Model!$W$30*((drdp!C245+drdp!L245)*XYM4!$B245+(drdp!F245+drdp!O245)*XYM4!$C245+(drdp!I245+drdp!R245)*XYM4!$D245))</f>
        <v>2.1485714691213461E-19</v>
      </c>
      <c r="G245" s="20">
        <f>IF(D245="SING",0,Model!$W$30*((drdp!D245+drdp!M245)*XYM4!$B245+(drdp!G245+drdp!P245)*XYM4!$C245+(drdp!J245+drdp!S245)*XYM4!$D245))</f>
        <v>-3.0981405882544408E-18</v>
      </c>
      <c r="H245" s="18">
        <f>IF(D245="SING",0,Model!$W$30*((drdp!B245)*XYM4!$B245+(drdp!E245)*XYM4!$C245+(drdp!H245)*XYM4!$D245))</f>
        <v>-4.0092889432268818E-19</v>
      </c>
      <c r="I245" s="18">
        <f>IF(D245="SING",(Wellpath!K245-Wellpath!K244)/2*Model!$W$30,Model!$W$30*((drdp!C245)*XYM4!$B245+(drdp!F245)*XYM4!$C245+(drdp!I245)*XYM4!$D245))</f>
        <v>1.0742857345606731E-19</v>
      </c>
      <c r="J245" s="18">
        <f>IF(D245="SING",0,Model!$W$30*((drdp!D245)*XYM4!$B245+(drdp!G245)*XYM4!$C245+(drdp!J245)*XYM4!$D245))</f>
        <v>-1.5490702941272204E-18</v>
      </c>
      <c r="K245" s="21">
        <f>SUM(E$3:E244)+H245</f>
        <v>-0.39658260540513091</v>
      </c>
      <c r="L245" s="21">
        <f>SUM(F$3:F244)+I245</f>
        <v>4.6389927951907719</v>
      </c>
      <c r="M245" s="21">
        <f>SUM(G$3:G244)+J245</f>
        <v>-2.8537375119372901</v>
      </c>
      <c r="N245" s="19">
        <f t="shared" si="19"/>
        <v>0.15727776290992176</v>
      </c>
      <c r="O245" s="19">
        <f t="shared" si="20"/>
        <v>21.520254153831893</v>
      </c>
      <c r="P245" s="19">
        <f t="shared" si="21"/>
        <v>8.143817787038035</v>
      </c>
      <c r="Q245" s="19">
        <f t="shared" si="22"/>
        <v>-1.8397438491723872</v>
      </c>
      <c r="R245" s="19">
        <f t="shared" si="23"/>
        <v>1.1317426576264464</v>
      </c>
      <c r="S245" s="19">
        <f t="shared" si="24"/>
        <v>-13.238467757242729</v>
      </c>
    </row>
    <row r="246" spans="1:19" x14ac:dyDescent="0.25">
      <c r="A246" s="26">
        <f>Wellpath!E246</f>
        <v>7290</v>
      </c>
      <c r="B246" s="22">
        <v>0</v>
      </c>
      <c r="C246" s="22">
        <f>ABS(COS(Wellpath!$L246))*SIN(Wellpath!$M246)</f>
        <v>5.9170126681719203E-17</v>
      </c>
      <c r="D246" s="22">
        <f>IF(ABS(Wellpath!$L246)&lt;VerticalInc,"SING",ABS(COS(Wellpath!$L246))*COS(Wellpath!$M246)/SIN(Wellpath!$L246))</f>
        <v>1.5854587660413886E-17</v>
      </c>
      <c r="E246" s="20">
        <f>IF(D246="SING",0,Model!$W$30*((drdp!B246+drdp!K246)*XYM4!$B246+(drdp!E246+drdp!N246)*XYM4!$C246+(drdp!H246+drdp!Q246)*XYM4!$D246))</f>
        <v>-8.0185778864537637E-19</v>
      </c>
      <c r="F246" s="20">
        <f>IF(D246="SING",(Wellpath!K247-Wellpath!K245)/2*Model!$W$30,Model!$W$30*((drdp!C246+drdp!L246)*XYM4!$B246+(drdp!F246+drdp!O246)*XYM4!$C246+(drdp!I246+drdp!R246)*XYM4!$D246))</f>
        <v>2.1485714691213461E-19</v>
      </c>
      <c r="G246" s="20">
        <f>IF(D246="SING",0,Model!$W$30*((drdp!D246+drdp!M246)*XYM4!$B246+(drdp!G246+drdp!P246)*XYM4!$C246+(drdp!J246+drdp!S246)*XYM4!$D246))</f>
        <v>-3.0981405882544408E-18</v>
      </c>
      <c r="H246" s="18">
        <f>IF(D246="SING",0,Model!$W$30*((drdp!B246)*XYM4!$B246+(drdp!E246)*XYM4!$C246+(drdp!H246)*XYM4!$D246))</f>
        <v>-4.0092889432268818E-19</v>
      </c>
      <c r="I246" s="18">
        <f>IF(D246="SING",(Wellpath!K246-Wellpath!K245)/2*Model!$W$30,Model!$W$30*((drdp!C246)*XYM4!$B246+(drdp!F246)*XYM4!$C246+(drdp!I246)*XYM4!$D246))</f>
        <v>1.0742857345606731E-19</v>
      </c>
      <c r="J246" s="18">
        <f>IF(D246="SING",0,Model!$W$30*((drdp!D246)*XYM4!$B246+(drdp!G246)*XYM4!$C246+(drdp!J246)*XYM4!$D246))</f>
        <v>-1.5490702941272204E-18</v>
      </c>
      <c r="K246" s="21">
        <f>SUM(E$3:E245)+H246</f>
        <v>-0.39658260540513091</v>
      </c>
      <c r="L246" s="21">
        <f>SUM(F$3:F245)+I246</f>
        <v>4.6389927951907719</v>
      </c>
      <c r="M246" s="21">
        <f>SUM(G$3:G245)+J246</f>
        <v>-2.8537375119372901</v>
      </c>
      <c r="N246" s="19">
        <f t="shared" si="19"/>
        <v>0.15727776290992176</v>
      </c>
      <c r="O246" s="19">
        <f t="shared" si="20"/>
        <v>21.520254153831893</v>
      </c>
      <c r="P246" s="19">
        <f t="shared" si="21"/>
        <v>8.143817787038035</v>
      </c>
      <c r="Q246" s="19">
        <f t="shared" si="22"/>
        <v>-1.8397438491723872</v>
      </c>
      <c r="R246" s="19">
        <f t="shared" si="23"/>
        <v>1.1317426576264464</v>
      </c>
      <c r="S246" s="19">
        <f t="shared" si="24"/>
        <v>-13.238467757242729</v>
      </c>
    </row>
    <row r="247" spans="1:19" x14ac:dyDescent="0.25">
      <c r="A247" s="26">
        <f>Wellpath!E247</f>
        <v>7320</v>
      </c>
      <c r="B247" s="22">
        <v>0</v>
      </c>
      <c r="C247" s="22">
        <f>ABS(COS(Wellpath!$L247))*SIN(Wellpath!$M247)</f>
        <v>5.9170126681719203E-17</v>
      </c>
      <c r="D247" s="22">
        <f>IF(ABS(Wellpath!$L247)&lt;VerticalInc,"SING",ABS(COS(Wellpath!$L247))*COS(Wellpath!$M247)/SIN(Wellpath!$L247))</f>
        <v>1.5854587660413886E-17</v>
      </c>
      <c r="E247" s="20">
        <f>IF(D247="SING",0,Model!$W$30*((drdp!B247+drdp!K247)*XYM4!$B247+(drdp!E247+drdp!N247)*XYM4!$C247+(drdp!H247+drdp!Q247)*XYM4!$D247))</f>
        <v>-8.0185778864537637E-19</v>
      </c>
      <c r="F247" s="20">
        <f>IF(D247="SING",(Wellpath!K248-Wellpath!K246)/2*Model!$W$30,Model!$W$30*((drdp!C247+drdp!L247)*XYM4!$B247+(drdp!F247+drdp!O247)*XYM4!$C247+(drdp!I247+drdp!R247)*XYM4!$D247))</f>
        <v>2.1485714691213461E-19</v>
      </c>
      <c r="G247" s="20">
        <f>IF(D247="SING",0,Model!$W$30*((drdp!D247+drdp!M247)*XYM4!$B247+(drdp!G247+drdp!P247)*XYM4!$C247+(drdp!J247+drdp!S247)*XYM4!$D247))</f>
        <v>-3.0981405882544408E-18</v>
      </c>
      <c r="H247" s="18">
        <f>IF(D247="SING",0,Model!$W$30*((drdp!B247)*XYM4!$B247+(drdp!E247)*XYM4!$C247+(drdp!H247)*XYM4!$D247))</f>
        <v>-4.0092889432268818E-19</v>
      </c>
      <c r="I247" s="18">
        <f>IF(D247="SING",(Wellpath!K247-Wellpath!K246)/2*Model!$W$30,Model!$W$30*((drdp!C247)*XYM4!$B247+(drdp!F247)*XYM4!$C247+(drdp!I247)*XYM4!$D247))</f>
        <v>1.0742857345606731E-19</v>
      </c>
      <c r="J247" s="18">
        <f>IF(D247="SING",0,Model!$W$30*((drdp!D247)*XYM4!$B247+(drdp!G247)*XYM4!$C247+(drdp!J247)*XYM4!$D247))</f>
        <v>-1.5490702941272204E-18</v>
      </c>
      <c r="K247" s="21">
        <f>SUM(E$3:E246)+H247</f>
        <v>-0.39658260540513091</v>
      </c>
      <c r="L247" s="21">
        <f>SUM(F$3:F246)+I247</f>
        <v>4.6389927951907719</v>
      </c>
      <c r="M247" s="21">
        <f>SUM(G$3:G246)+J247</f>
        <v>-2.8537375119372901</v>
      </c>
      <c r="N247" s="19">
        <f t="shared" si="19"/>
        <v>0.15727776290992176</v>
      </c>
      <c r="O247" s="19">
        <f t="shared" si="20"/>
        <v>21.520254153831893</v>
      </c>
      <c r="P247" s="19">
        <f t="shared" si="21"/>
        <v>8.143817787038035</v>
      </c>
      <c r="Q247" s="19">
        <f t="shared" si="22"/>
        <v>-1.8397438491723872</v>
      </c>
      <c r="R247" s="19">
        <f t="shared" si="23"/>
        <v>1.1317426576264464</v>
      </c>
      <c r="S247" s="19">
        <f t="shared" si="24"/>
        <v>-13.238467757242729</v>
      </c>
    </row>
    <row r="248" spans="1:19" x14ac:dyDescent="0.25">
      <c r="A248" s="26">
        <f>Wellpath!E248</f>
        <v>7350</v>
      </c>
      <c r="B248" s="22">
        <v>0</v>
      </c>
      <c r="C248" s="22">
        <f>ABS(COS(Wellpath!$L248))*SIN(Wellpath!$M248)</f>
        <v>5.9170126681719203E-17</v>
      </c>
      <c r="D248" s="22">
        <f>IF(ABS(Wellpath!$L248)&lt;VerticalInc,"SING",ABS(COS(Wellpath!$L248))*COS(Wellpath!$M248)/SIN(Wellpath!$L248))</f>
        <v>1.5854587660413886E-17</v>
      </c>
      <c r="E248" s="20">
        <f>IF(D248="SING",0,Model!$W$30*((drdp!B248+drdp!K248)*XYM4!$B248+(drdp!E248+drdp!N248)*XYM4!$C248+(drdp!H248+drdp!Q248)*XYM4!$D248))</f>
        <v>-8.0185778864537637E-19</v>
      </c>
      <c r="F248" s="20">
        <f>IF(D248="SING",(Wellpath!K249-Wellpath!K247)/2*Model!$W$30,Model!$W$30*((drdp!C248+drdp!L248)*XYM4!$B248+(drdp!F248+drdp!O248)*XYM4!$C248+(drdp!I248+drdp!R248)*XYM4!$D248))</f>
        <v>2.1485714691213461E-19</v>
      </c>
      <c r="G248" s="20">
        <f>IF(D248="SING",0,Model!$W$30*((drdp!D248+drdp!M248)*XYM4!$B248+(drdp!G248+drdp!P248)*XYM4!$C248+(drdp!J248+drdp!S248)*XYM4!$D248))</f>
        <v>-3.0981405882544408E-18</v>
      </c>
      <c r="H248" s="18">
        <f>IF(D248="SING",0,Model!$W$30*((drdp!B248)*XYM4!$B248+(drdp!E248)*XYM4!$C248+(drdp!H248)*XYM4!$D248))</f>
        <v>-4.0092889432268818E-19</v>
      </c>
      <c r="I248" s="18">
        <f>IF(D248="SING",(Wellpath!K248-Wellpath!K247)/2*Model!$W$30,Model!$W$30*((drdp!C248)*XYM4!$B248+(drdp!F248)*XYM4!$C248+(drdp!I248)*XYM4!$D248))</f>
        <v>1.0742857345606731E-19</v>
      </c>
      <c r="J248" s="18">
        <f>IF(D248="SING",0,Model!$W$30*((drdp!D248)*XYM4!$B248+(drdp!G248)*XYM4!$C248+(drdp!J248)*XYM4!$D248))</f>
        <v>-1.5490702941272204E-18</v>
      </c>
      <c r="K248" s="21">
        <f>SUM(E$3:E247)+H248</f>
        <v>-0.39658260540513091</v>
      </c>
      <c r="L248" s="21">
        <f>SUM(F$3:F247)+I248</f>
        <v>4.6389927951907719</v>
      </c>
      <c r="M248" s="21">
        <f>SUM(G$3:G247)+J248</f>
        <v>-2.8537375119372901</v>
      </c>
      <c r="N248" s="19">
        <f t="shared" si="19"/>
        <v>0.15727776290992176</v>
      </c>
      <c r="O248" s="19">
        <f t="shared" si="20"/>
        <v>21.520254153831893</v>
      </c>
      <c r="P248" s="19">
        <f t="shared" si="21"/>
        <v>8.143817787038035</v>
      </c>
      <c r="Q248" s="19">
        <f t="shared" si="22"/>
        <v>-1.8397438491723872</v>
      </c>
      <c r="R248" s="19">
        <f t="shared" si="23"/>
        <v>1.1317426576264464</v>
      </c>
      <c r="S248" s="19">
        <f t="shared" si="24"/>
        <v>-13.238467757242729</v>
      </c>
    </row>
    <row r="249" spans="1:19" x14ac:dyDescent="0.25">
      <c r="A249" s="26">
        <f>Wellpath!E249</f>
        <v>7380</v>
      </c>
      <c r="B249" s="22">
        <v>0</v>
      </c>
      <c r="C249" s="22">
        <f>ABS(COS(Wellpath!$L249))*SIN(Wellpath!$M249)</f>
        <v>5.9170126681719203E-17</v>
      </c>
      <c r="D249" s="22">
        <f>IF(ABS(Wellpath!$L249)&lt;VerticalInc,"SING",ABS(COS(Wellpath!$L249))*COS(Wellpath!$M249)/SIN(Wellpath!$L249))</f>
        <v>1.5854587660413886E-17</v>
      </c>
      <c r="E249" s="20">
        <f>IF(D249="SING",0,Model!$W$30*((drdp!B249+drdp!K249)*XYM4!$B249+(drdp!E249+drdp!N249)*XYM4!$C249+(drdp!H249+drdp!Q249)*XYM4!$D249))</f>
        <v>-8.0185778864537637E-19</v>
      </c>
      <c r="F249" s="20">
        <f>IF(D249="SING",(Wellpath!K250-Wellpath!K248)/2*Model!$W$30,Model!$W$30*((drdp!C249+drdp!L249)*XYM4!$B249+(drdp!F249+drdp!O249)*XYM4!$C249+(drdp!I249+drdp!R249)*XYM4!$D249))</f>
        <v>2.1485714691213461E-19</v>
      </c>
      <c r="G249" s="20">
        <f>IF(D249="SING",0,Model!$W$30*((drdp!D249+drdp!M249)*XYM4!$B249+(drdp!G249+drdp!P249)*XYM4!$C249+(drdp!J249+drdp!S249)*XYM4!$D249))</f>
        <v>-3.0981405882544408E-18</v>
      </c>
      <c r="H249" s="18">
        <f>IF(D249="SING",0,Model!$W$30*((drdp!B249)*XYM4!$B249+(drdp!E249)*XYM4!$C249+(drdp!H249)*XYM4!$D249))</f>
        <v>-4.0092889432268818E-19</v>
      </c>
      <c r="I249" s="18">
        <f>IF(D249="SING",(Wellpath!K249-Wellpath!K248)/2*Model!$W$30,Model!$W$30*((drdp!C249)*XYM4!$B249+(drdp!F249)*XYM4!$C249+(drdp!I249)*XYM4!$D249))</f>
        <v>1.0742857345606731E-19</v>
      </c>
      <c r="J249" s="18">
        <f>IF(D249="SING",0,Model!$W$30*((drdp!D249)*XYM4!$B249+(drdp!G249)*XYM4!$C249+(drdp!J249)*XYM4!$D249))</f>
        <v>-1.5490702941272204E-18</v>
      </c>
      <c r="K249" s="21">
        <f>SUM(E$3:E248)+H249</f>
        <v>-0.39658260540513091</v>
      </c>
      <c r="L249" s="21">
        <f>SUM(F$3:F248)+I249</f>
        <v>4.6389927951907719</v>
      </c>
      <c r="M249" s="21">
        <f>SUM(G$3:G248)+J249</f>
        <v>-2.8537375119372901</v>
      </c>
      <c r="N249" s="19">
        <f t="shared" si="19"/>
        <v>0.15727776290992176</v>
      </c>
      <c r="O249" s="19">
        <f t="shared" si="20"/>
        <v>21.520254153831893</v>
      </c>
      <c r="P249" s="19">
        <f t="shared" si="21"/>
        <v>8.143817787038035</v>
      </c>
      <c r="Q249" s="19">
        <f t="shared" si="22"/>
        <v>-1.8397438491723872</v>
      </c>
      <c r="R249" s="19">
        <f t="shared" si="23"/>
        <v>1.1317426576264464</v>
      </c>
      <c r="S249" s="19">
        <f t="shared" si="24"/>
        <v>-13.238467757242729</v>
      </c>
    </row>
    <row r="250" spans="1:19" x14ac:dyDescent="0.25">
      <c r="A250" s="26">
        <f>Wellpath!E250</f>
        <v>7410</v>
      </c>
      <c r="B250" s="22">
        <v>0</v>
      </c>
      <c r="C250" s="22">
        <f>ABS(COS(Wellpath!$L250))*SIN(Wellpath!$M250)</f>
        <v>5.9170126681719203E-17</v>
      </c>
      <c r="D250" s="22">
        <f>IF(ABS(Wellpath!$L250)&lt;VerticalInc,"SING",ABS(COS(Wellpath!$L250))*COS(Wellpath!$M250)/SIN(Wellpath!$L250))</f>
        <v>1.5854587660413886E-17</v>
      </c>
      <c r="E250" s="20">
        <f>IF(D250="SING",0,Model!$W$30*((drdp!B250+drdp!K250)*XYM4!$B250+(drdp!E250+drdp!N250)*XYM4!$C250+(drdp!H250+drdp!Q250)*XYM4!$D250))</f>
        <v>-8.0185778864537637E-19</v>
      </c>
      <c r="F250" s="20">
        <f>IF(D250="SING",(Wellpath!K251-Wellpath!K249)/2*Model!$W$30,Model!$W$30*((drdp!C250+drdp!L250)*XYM4!$B250+(drdp!F250+drdp!O250)*XYM4!$C250+(drdp!I250+drdp!R250)*XYM4!$D250))</f>
        <v>2.1485714691213461E-19</v>
      </c>
      <c r="G250" s="20">
        <f>IF(D250="SING",0,Model!$W$30*((drdp!D250+drdp!M250)*XYM4!$B250+(drdp!G250+drdp!P250)*XYM4!$C250+(drdp!J250+drdp!S250)*XYM4!$D250))</f>
        <v>-3.0981405882544408E-18</v>
      </c>
      <c r="H250" s="18">
        <f>IF(D250="SING",0,Model!$W$30*((drdp!B250)*XYM4!$B250+(drdp!E250)*XYM4!$C250+(drdp!H250)*XYM4!$D250))</f>
        <v>-4.0092889432268818E-19</v>
      </c>
      <c r="I250" s="18">
        <f>IF(D250="SING",(Wellpath!K250-Wellpath!K249)/2*Model!$W$30,Model!$W$30*((drdp!C250)*XYM4!$B250+(drdp!F250)*XYM4!$C250+(drdp!I250)*XYM4!$D250))</f>
        <v>1.0742857345606731E-19</v>
      </c>
      <c r="J250" s="18">
        <f>IF(D250="SING",0,Model!$W$30*((drdp!D250)*XYM4!$B250+(drdp!G250)*XYM4!$C250+(drdp!J250)*XYM4!$D250))</f>
        <v>-1.5490702941272204E-18</v>
      </c>
      <c r="K250" s="21">
        <f>SUM(E$3:E249)+H250</f>
        <v>-0.39658260540513091</v>
      </c>
      <c r="L250" s="21">
        <f>SUM(F$3:F249)+I250</f>
        <v>4.6389927951907719</v>
      </c>
      <c r="M250" s="21">
        <f>SUM(G$3:G249)+J250</f>
        <v>-2.8537375119372901</v>
      </c>
      <c r="N250" s="19">
        <f t="shared" si="19"/>
        <v>0.15727776290992176</v>
      </c>
      <c r="O250" s="19">
        <f t="shared" si="20"/>
        <v>21.520254153831893</v>
      </c>
      <c r="P250" s="19">
        <f t="shared" si="21"/>
        <v>8.143817787038035</v>
      </c>
      <c r="Q250" s="19">
        <f t="shared" si="22"/>
        <v>-1.8397438491723872</v>
      </c>
      <c r="R250" s="19">
        <f t="shared" si="23"/>
        <v>1.1317426576264464</v>
      </c>
      <c r="S250" s="19">
        <f t="shared" si="24"/>
        <v>-13.238467757242729</v>
      </c>
    </row>
    <row r="251" spans="1:19" x14ac:dyDescent="0.25">
      <c r="A251" s="26">
        <f>Wellpath!E251</f>
        <v>7440</v>
      </c>
      <c r="B251" s="22">
        <v>0</v>
      </c>
      <c r="C251" s="22">
        <f>ABS(COS(Wellpath!$L251))*SIN(Wellpath!$M251)</f>
        <v>5.9170126681719203E-17</v>
      </c>
      <c r="D251" s="22">
        <f>IF(ABS(Wellpath!$L251)&lt;VerticalInc,"SING",ABS(COS(Wellpath!$L251))*COS(Wellpath!$M251)/SIN(Wellpath!$L251))</f>
        <v>1.5854587660413886E-17</v>
      </c>
      <c r="E251" s="20">
        <f>IF(D251="SING",0,Model!$W$30*((drdp!B251+drdp!K251)*XYM4!$B251+(drdp!E251+drdp!N251)*XYM4!$C251+(drdp!H251+drdp!Q251)*XYM4!$D251))</f>
        <v>-8.0185778864537637E-19</v>
      </c>
      <c r="F251" s="20">
        <f>IF(D251="SING",(Wellpath!K252-Wellpath!K250)/2*Model!$W$30,Model!$W$30*((drdp!C251+drdp!L251)*XYM4!$B251+(drdp!F251+drdp!O251)*XYM4!$C251+(drdp!I251+drdp!R251)*XYM4!$D251))</f>
        <v>2.1485714691213461E-19</v>
      </c>
      <c r="G251" s="20">
        <f>IF(D251="SING",0,Model!$W$30*((drdp!D251+drdp!M251)*XYM4!$B251+(drdp!G251+drdp!P251)*XYM4!$C251+(drdp!J251+drdp!S251)*XYM4!$D251))</f>
        <v>-3.0981405882544408E-18</v>
      </c>
      <c r="H251" s="18">
        <f>IF(D251="SING",0,Model!$W$30*((drdp!B251)*XYM4!$B251+(drdp!E251)*XYM4!$C251+(drdp!H251)*XYM4!$D251))</f>
        <v>-4.0092889432268818E-19</v>
      </c>
      <c r="I251" s="18">
        <f>IF(D251="SING",(Wellpath!K251-Wellpath!K250)/2*Model!$W$30,Model!$W$30*((drdp!C251)*XYM4!$B251+(drdp!F251)*XYM4!$C251+(drdp!I251)*XYM4!$D251))</f>
        <v>1.0742857345606731E-19</v>
      </c>
      <c r="J251" s="18">
        <f>IF(D251="SING",0,Model!$W$30*((drdp!D251)*XYM4!$B251+(drdp!G251)*XYM4!$C251+(drdp!J251)*XYM4!$D251))</f>
        <v>-1.5490702941272204E-18</v>
      </c>
      <c r="K251" s="21">
        <f>SUM(E$3:E250)+H251</f>
        <v>-0.39658260540513091</v>
      </c>
      <c r="L251" s="21">
        <f>SUM(F$3:F250)+I251</f>
        <v>4.6389927951907719</v>
      </c>
      <c r="M251" s="21">
        <f>SUM(G$3:G250)+J251</f>
        <v>-2.8537375119372901</v>
      </c>
      <c r="N251" s="19">
        <f t="shared" si="19"/>
        <v>0.15727776290992176</v>
      </c>
      <c r="O251" s="19">
        <f t="shared" si="20"/>
        <v>21.520254153831893</v>
      </c>
      <c r="P251" s="19">
        <f t="shared" si="21"/>
        <v>8.143817787038035</v>
      </c>
      <c r="Q251" s="19">
        <f t="shared" si="22"/>
        <v>-1.8397438491723872</v>
      </c>
      <c r="R251" s="19">
        <f t="shared" si="23"/>
        <v>1.1317426576264464</v>
      </c>
      <c r="S251" s="19">
        <f t="shared" si="24"/>
        <v>-13.238467757242729</v>
      </c>
    </row>
    <row r="252" spans="1:19" x14ac:dyDescent="0.25">
      <c r="A252" s="26">
        <f>Wellpath!E252</f>
        <v>7470</v>
      </c>
      <c r="B252" s="22">
        <v>0</v>
      </c>
      <c r="C252" s="22">
        <f>ABS(COS(Wellpath!$L252))*SIN(Wellpath!$M252)</f>
        <v>5.9170126681719203E-17</v>
      </c>
      <c r="D252" s="22">
        <f>IF(ABS(Wellpath!$L252)&lt;VerticalInc,"SING",ABS(COS(Wellpath!$L252))*COS(Wellpath!$M252)/SIN(Wellpath!$L252))</f>
        <v>1.5854587660413886E-17</v>
      </c>
      <c r="E252" s="20">
        <f>IF(D252="SING",0,Model!$W$30*((drdp!B252+drdp!K252)*XYM4!$B252+(drdp!E252+drdp!N252)*XYM4!$C252+(drdp!H252+drdp!Q252)*XYM4!$D252))</f>
        <v>-8.0185778864537637E-19</v>
      </c>
      <c r="F252" s="20">
        <f>IF(D252="SING",(Wellpath!K253-Wellpath!K251)/2*Model!$W$30,Model!$W$30*((drdp!C252+drdp!L252)*XYM4!$B252+(drdp!F252+drdp!O252)*XYM4!$C252+(drdp!I252+drdp!R252)*XYM4!$D252))</f>
        <v>2.1485714691213461E-19</v>
      </c>
      <c r="G252" s="20">
        <f>IF(D252="SING",0,Model!$W$30*((drdp!D252+drdp!M252)*XYM4!$B252+(drdp!G252+drdp!P252)*XYM4!$C252+(drdp!J252+drdp!S252)*XYM4!$D252))</f>
        <v>-3.0981405882544408E-18</v>
      </c>
      <c r="H252" s="18">
        <f>IF(D252="SING",0,Model!$W$30*((drdp!B252)*XYM4!$B252+(drdp!E252)*XYM4!$C252+(drdp!H252)*XYM4!$D252))</f>
        <v>-4.0092889432268818E-19</v>
      </c>
      <c r="I252" s="18">
        <f>IF(D252="SING",(Wellpath!K252-Wellpath!K251)/2*Model!$W$30,Model!$W$30*((drdp!C252)*XYM4!$B252+(drdp!F252)*XYM4!$C252+(drdp!I252)*XYM4!$D252))</f>
        <v>1.0742857345606731E-19</v>
      </c>
      <c r="J252" s="18">
        <f>IF(D252="SING",0,Model!$W$30*((drdp!D252)*XYM4!$B252+(drdp!G252)*XYM4!$C252+(drdp!J252)*XYM4!$D252))</f>
        <v>-1.5490702941272204E-18</v>
      </c>
      <c r="K252" s="21">
        <f>SUM(E$3:E251)+H252</f>
        <v>-0.39658260540513091</v>
      </c>
      <c r="L252" s="21">
        <f>SUM(F$3:F251)+I252</f>
        <v>4.6389927951907719</v>
      </c>
      <c r="M252" s="21">
        <f>SUM(G$3:G251)+J252</f>
        <v>-2.8537375119372901</v>
      </c>
      <c r="N252" s="19">
        <f t="shared" si="19"/>
        <v>0.15727776290992176</v>
      </c>
      <c r="O252" s="19">
        <f t="shared" si="20"/>
        <v>21.520254153831893</v>
      </c>
      <c r="P252" s="19">
        <f t="shared" si="21"/>
        <v>8.143817787038035</v>
      </c>
      <c r="Q252" s="19">
        <f t="shared" si="22"/>
        <v>-1.8397438491723872</v>
      </c>
      <c r="R252" s="19">
        <f t="shared" si="23"/>
        <v>1.1317426576264464</v>
      </c>
      <c r="S252" s="19">
        <f t="shared" si="24"/>
        <v>-13.238467757242729</v>
      </c>
    </row>
    <row r="253" spans="1:19" x14ac:dyDescent="0.25">
      <c r="A253" s="26">
        <f>Wellpath!E253</f>
        <v>7500</v>
      </c>
      <c r="B253" s="22">
        <v>0</v>
      </c>
      <c r="C253" s="22">
        <f>ABS(COS(Wellpath!$L253))*SIN(Wellpath!$M253)</f>
        <v>5.9170126681719203E-17</v>
      </c>
      <c r="D253" s="22">
        <f>IF(ABS(Wellpath!$L253)&lt;VerticalInc,"SING",ABS(COS(Wellpath!$L253))*COS(Wellpath!$M253)/SIN(Wellpath!$L253))</f>
        <v>1.5854587660413886E-17</v>
      </c>
      <c r="E253" s="20">
        <f>IF(D253="SING",0,Model!$W$30*((drdp!B253+drdp!K253)*XYM4!$B253+(drdp!E253+drdp!N253)*XYM4!$C253+(drdp!H253+drdp!Q253)*XYM4!$D253))</f>
        <v>-8.0185778864537637E-19</v>
      </c>
      <c r="F253" s="20">
        <f>IF(D253="SING",(Wellpath!K254-Wellpath!K252)/2*Model!$W$30,Model!$W$30*((drdp!C253+drdp!L253)*XYM4!$B253+(drdp!F253+drdp!O253)*XYM4!$C253+(drdp!I253+drdp!R253)*XYM4!$D253))</f>
        <v>2.1485714691213461E-19</v>
      </c>
      <c r="G253" s="20">
        <f>IF(D253="SING",0,Model!$W$30*((drdp!D253+drdp!M253)*XYM4!$B253+(drdp!G253+drdp!P253)*XYM4!$C253+(drdp!J253+drdp!S253)*XYM4!$D253))</f>
        <v>-3.0981405882544408E-18</v>
      </c>
      <c r="H253" s="18">
        <f>IF(D253="SING",0,Model!$W$30*((drdp!B253)*XYM4!$B253+(drdp!E253)*XYM4!$C253+(drdp!H253)*XYM4!$D253))</f>
        <v>-4.0092889432268818E-19</v>
      </c>
      <c r="I253" s="18">
        <f>IF(D253="SING",(Wellpath!K253-Wellpath!K252)/2*Model!$W$30,Model!$W$30*((drdp!C253)*XYM4!$B253+(drdp!F253)*XYM4!$C253+(drdp!I253)*XYM4!$D253))</f>
        <v>1.0742857345606731E-19</v>
      </c>
      <c r="J253" s="18">
        <f>IF(D253="SING",0,Model!$W$30*((drdp!D253)*XYM4!$B253+(drdp!G253)*XYM4!$C253+(drdp!J253)*XYM4!$D253))</f>
        <v>-1.5490702941272204E-18</v>
      </c>
      <c r="K253" s="21">
        <f>SUM(E$3:E252)+H253</f>
        <v>-0.39658260540513091</v>
      </c>
      <c r="L253" s="21">
        <f>SUM(F$3:F252)+I253</f>
        <v>4.6389927951907719</v>
      </c>
      <c r="M253" s="21">
        <f>SUM(G$3:G252)+J253</f>
        <v>-2.8537375119372901</v>
      </c>
      <c r="N253" s="19">
        <f t="shared" si="19"/>
        <v>0.15727776290992176</v>
      </c>
      <c r="O253" s="19">
        <f t="shared" si="20"/>
        <v>21.520254153831893</v>
      </c>
      <c r="P253" s="19">
        <f t="shared" si="21"/>
        <v>8.143817787038035</v>
      </c>
      <c r="Q253" s="19">
        <f t="shared" si="22"/>
        <v>-1.8397438491723872</v>
      </c>
      <c r="R253" s="19">
        <f t="shared" si="23"/>
        <v>1.1317426576264464</v>
      </c>
      <c r="S253" s="19">
        <f t="shared" si="24"/>
        <v>-13.238467757242729</v>
      </c>
    </row>
    <row r="254" spans="1:19" x14ac:dyDescent="0.25">
      <c r="A254" s="26">
        <f>Wellpath!E254</f>
        <v>7530</v>
      </c>
      <c r="B254" s="22">
        <v>0</v>
      </c>
      <c r="C254" s="22">
        <f>ABS(COS(Wellpath!$L254))*SIN(Wellpath!$M254)</f>
        <v>5.9170126681719203E-17</v>
      </c>
      <c r="D254" s="22">
        <f>IF(ABS(Wellpath!$L254)&lt;VerticalInc,"SING",ABS(COS(Wellpath!$L254))*COS(Wellpath!$M254)/SIN(Wellpath!$L254))</f>
        <v>1.5854587660413886E-17</v>
      </c>
      <c r="E254" s="20">
        <f>IF(D254="SING",0,Model!$W$30*((drdp!B254+drdp!K254)*XYM4!$B254+(drdp!E254+drdp!N254)*XYM4!$C254+(drdp!H254+drdp!Q254)*XYM4!$D254))</f>
        <v>-8.0185778864537637E-19</v>
      </c>
      <c r="F254" s="20">
        <f>IF(D254="SING",(Wellpath!K255-Wellpath!K253)/2*Model!$W$30,Model!$W$30*((drdp!C254+drdp!L254)*XYM4!$B254+(drdp!F254+drdp!O254)*XYM4!$C254+(drdp!I254+drdp!R254)*XYM4!$D254))</f>
        <v>2.1485714691213461E-19</v>
      </c>
      <c r="G254" s="20">
        <f>IF(D254="SING",0,Model!$W$30*((drdp!D254+drdp!M254)*XYM4!$B254+(drdp!G254+drdp!P254)*XYM4!$C254+(drdp!J254+drdp!S254)*XYM4!$D254))</f>
        <v>-3.0981405882544408E-18</v>
      </c>
      <c r="H254" s="18">
        <f>IF(D254="SING",0,Model!$W$30*((drdp!B254)*XYM4!$B254+(drdp!E254)*XYM4!$C254+(drdp!H254)*XYM4!$D254))</f>
        <v>-4.0092889432268818E-19</v>
      </c>
      <c r="I254" s="18">
        <f>IF(D254="SING",(Wellpath!K254-Wellpath!K253)/2*Model!$W$30,Model!$W$30*((drdp!C254)*XYM4!$B254+(drdp!F254)*XYM4!$C254+(drdp!I254)*XYM4!$D254))</f>
        <v>1.0742857345606731E-19</v>
      </c>
      <c r="J254" s="18">
        <f>IF(D254="SING",0,Model!$W$30*((drdp!D254)*XYM4!$B254+(drdp!G254)*XYM4!$C254+(drdp!J254)*XYM4!$D254))</f>
        <v>-1.5490702941272204E-18</v>
      </c>
      <c r="K254" s="21">
        <f>SUM(E$3:E253)+H254</f>
        <v>-0.39658260540513091</v>
      </c>
      <c r="L254" s="21">
        <f>SUM(F$3:F253)+I254</f>
        <v>4.6389927951907719</v>
      </c>
      <c r="M254" s="21">
        <f>SUM(G$3:G253)+J254</f>
        <v>-2.8537375119372901</v>
      </c>
      <c r="N254" s="19">
        <f t="shared" si="19"/>
        <v>0.15727776290992176</v>
      </c>
      <c r="O254" s="19">
        <f t="shared" si="20"/>
        <v>21.520254153831893</v>
      </c>
      <c r="P254" s="19">
        <f t="shared" si="21"/>
        <v>8.143817787038035</v>
      </c>
      <c r="Q254" s="19">
        <f t="shared" si="22"/>
        <v>-1.8397438491723872</v>
      </c>
      <c r="R254" s="19">
        <f t="shared" si="23"/>
        <v>1.1317426576264464</v>
      </c>
      <c r="S254" s="19">
        <f t="shared" si="24"/>
        <v>-13.238467757242729</v>
      </c>
    </row>
    <row r="255" spans="1:19" x14ac:dyDescent="0.25">
      <c r="A255" s="26">
        <f>Wellpath!E255</f>
        <v>7560</v>
      </c>
      <c r="B255" s="22">
        <v>0</v>
      </c>
      <c r="C255" s="22">
        <f>ABS(COS(Wellpath!$L255))*SIN(Wellpath!$M255)</f>
        <v>5.9170126681719203E-17</v>
      </c>
      <c r="D255" s="22">
        <f>IF(ABS(Wellpath!$L255)&lt;VerticalInc,"SING",ABS(COS(Wellpath!$L255))*COS(Wellpath!$M255)/SIN(Wellpath!$L255))</f>
        <v>1.5854587660413886E-17</v>
      </c>
      <c r="E255" s="20">
        <f>IF(D255="SING",0,Model!$W$30*((drdp!B255+drdp!K255)*XYM4!$B255+(drdp!E255+drdp!N255)*XYM4!$C255+(drdp!H255+drdp!Q255)*XYM4!$D255))</f>
        <v>-8.0185778864537637E-19</v>
      </c>
      <c r="F255" s="20">
        <f>IF(D255="SING",(Wellpath!K256-Wellpath!K254)/2*Model!$W$30,Model!$W$30*((drdp!C255+drdp!L255)*XYM4!$B255+(drdp!F255+drdp!O255)*XYM4!$C255+(drdp!I255+drdp!R255)*XYM4!$D255))</f>
        <v>2.1485714691213461E-19</v>
      </c>
      <c r="G255" s="20">
        <f>IF(D255="SING",0,Model!$W$30*((drdp!D255+drdp!M255)*XYM4!$B255+(drdp!G255+drdp!P255)*XYM4!$C255+(drdp!J255+drdp!S255)*XYM4!$D255))</f>
        <v>-3.0981405882544408E-18</v>
      </c>
      <c r="H255" s="18">
        <f>IF(D255="SING",0,Model!$W$30*((drdp!B255)*XYM4!$B255+(drdp!E255)*XYM4!$C255+(drdp!H255)*XYM4!$D255))</f>
        <v>-4.0092889432268818E-19</v>
      </c>
      <c r="I255" s="18">
        <f>IF(D255="SING",(Wellpath!K255-Wellpath!K254)/2*Model!$W$30,Model!$W$30*((drdp!C255)*XYM4!$B255+(drdp!F255)*XYM4!$C255+(drdp!I255)*XYM4!$D255))</f>
        <v>1.0742857345606731E-19</v>
      </c>
      <c r="J255" s="18">
        <f>IF(D255="SING",0,Model!$W$30*((drdp!D255)*XYM4!$B255+(drdp!G255)*XYM4!$C255+(drdp!J255)*XYM4!$D255))</f>
        <v>-1.5490702941272204E-18</v>
      </c>
      <c r="K255" s="21">
        <f>SUM(E$3:E254)+H255</f>
        <v>-0.39658260540513091</v>
      </c>
      <c r="L255" s="21">
        <f>SUM(F$3:F254)+I255</f>
        <v>4.6389927951907719</v>
      </c>
      <c r="M255" s="21">
        <f>SUM(G$3:G254)+J255</f>
        <v>-2.8537375119372901</v>
      </c>
      <c r="N255" s="19">
        <f t="shared" si="19"/>
        <v>0.15727776290992176</v>
      </c>
      <c r="O255" s="19">
        <f t="shared" si="20"/>
        <v>21.520254153831893</v>
      </c>
      <c r="P255" s="19">
        <f t="shared" si="21"/>
        <v>8.143817787038035</v>
      </c>
      <c r="Q255" s="19">
        <f t="shared" si="22"/>
        <v>-1.8397438491723872</v>
      </c>
      <c r="R255" s="19">
        <f t="shared" si="23"/>
        <v>1.1317426576264464</v>
      </c>
      <c r="S255" s="19">
        <f t="shared" si="24"/>
        <v>-13.238467757242729</v>
      </c>
    </row>
    <row r="256" spans="1:19" x14ac:dyDescent="0.25">
      <c r="A256" s="26">
        <f>Wellpath!E256</f>
        <v>7590</v>
      </c>
      <c r="B256" s="22">
        <v>0</v>
      </c>
      <c r="C256" s="22">
        <f>ABS(COS(Wellpath!$L256))*SIN(Wellpath!$M256)</f>
        <v>5.9170126681719203E-17</v>
      </c>
      <c r="D256" s="22">
        <f>IF(ABS(Wellpath!$L256)&lt;VerticalInc,"SING",ABS(COS(Wellpath!$L256))*COS(Wellpath!$M256)/SIN(Wellpath!$L256))</f>
        <v>1.5854587660413886E-17</v>
      </c>
      <c r="E256" s="20">
        <f>IF(D256="SING",0,Model!$W$30*((drdp!B256+drdp!K256)*XYM4!$B256+(drdp!E256+drdp!N256)*XYM4!$C256+(drdp!H256+drdp!Q256)*XYM4!$D256))</f>
        <v>-8.0185778864537637E-19</v>
      </c>
      <c r="F256" s="20">
        <f>IF(D256="SING",(Wellpath!K257-Wellpath!K255)/2*Model!$W$30,Model!$W$30*((drdp!C256+drdp!L256)*XYM4!$B256+(drdp!F256+drdp!O256)*XYM4!$C256+(drdp!I256+drdp!R256)*XYM4!$D256))</f>
        <v>2.1485714691213461E-19</v>
      </c>
      <c r="G256" s="20">
        <f>IF(D256="SING",0,Model!$W$30*((drdp!D256+drdp!M256)*XYM4!$B256+(drdp!G256+drdp!P256)*XYM4!$C256+(drdp!J256+drdp!S256)*XYM4!$D256))</f>
        <v>-3.0981405882544408E-18</v>
      </c>
      <c r="H256" s="18">
        <f>IF(D256="SING",0,Model!$W$30*((drdp!B256)*XYM4!$B256+(drdp!E256)*XYM4!$C256+(drdp!H256)*XYM4!$D256))</f>
        <v>-4.0092889432268818E-19</v>
      </c>
      <c r="I256" s="18">
        <f>IF(D256="SING",(Wellpath!K256-Wellpath!K255)/2*Model!$W$30,Model!$W$30*((drdp!C256)*XYM4!$B256+(drdp!F256)*XYM4!$C256+(drdp!I256)*XYM4!$D256))</f>
        <v>1.0742857345606731E-19</v>
      </c>
      <c r="J256" s="18">
        <f>IF(D256="SING",0,Model!$W$30*((drdp!D256)*XYM4!$B256+(drdp!G256)*XYM4!$C256+(drdp!J256)*XYM4!$D256))</f>
        <v>-1.5490702941272204E-18</v>
      </c>
      <c r="K256" s="21">
        <f>SUM(E$3:E255)+H256</f>
        <v>-0.39658260540513091</v>
      </c>
      <c r="L256" s="21">
        <f>SUM(F$3:F255)+I256</f>
        <v>4.6389927951907719</v>
      </c>
      <c r="M256" s="21">
        <f>SUM(G$3:G255)+J256</f>
        <v>-2.8537375119372901</v>
      </c>
      <c r="N256" s="19">
        <f t="shared" si="19"/>
        <v>0.15727776290992176</v>
      </c>
      <c r="O256" s="19">
        <f t="shared" si="20"/>
        <v>21.520254153831893</v>
      </c>
      <c r="P256" s="19">
        <f t="shared" si="21"/>
        <v>8.143817787038035</v>
      </c>
      <c r="Q256" s="19">
        <f t="shared" si="22"/>
        <v>-1.8397438491723872</v>
      </c>
      <c r="R256" s="19">
        <f t="shared" si="23"/>
        <v>1.1317426576264464</v>
      </c>
      <c r="S256" s="19">
        <f t="shared" si="24"/>
        <v>-13.238467757242729</v>
      </c>
    </row>
    <row r="257" spans="1:19" x14ac:dyDescent="0.25">
      <c r="A257" s="26">
        <f>Wellpath!E257</f>
        <v>7620</v>
      </c>
      <c r="B257" s="22">
        <v>0</v>
      </c>
      <c r="C257" s="22">
        <f>ABS(COS(Wellpath!$L257))*SIN(Wellpath!$M257)</f>
        <v>5.9170126681719203E-17</v>
      </c>
      <c r="D257" s="22">
        <f>IF(ABS(Wellpath!$L257)&lt;VerticalInc,"SING",ABS(COS(Wellpath!$L257))*COS(Wellpath!$M257)/SIN(Wellpath!$L257))</f>
        <v>1.5854587660413886E-17</v>
      </c>
      <c r="E257" s="20">
        <f>IF(D257="SING",0,Model!$W$30*((drdp!B257+drdp!K257)*XYM4!$B257+(drdp!E257+drdp!N257)*XYM4!$C257+(drdp!H257+drdp!Q257)*XYM4!$D257))</f>
        <v>-8.0185778864537637E-19</v>
      </c>
      <c r="F257" s="20">
        <f>IF(D257="SING",(Wellpath!K258-Wellpath!K256)/2*Model!$W$30,Model!$W$30*((drdp!C257+drdp!L257)*XYM4!$B257+(drdp!F257+drdp!O257)*XYM4!$C257+(drdp!I257+drdp!R257)*XYM4!$D257))</f>
        <v>2.1485714691213461E-19</v>
      </c>
      <c r="G257" s="20">
        <f>IF(D257="SING",0,Model!$W$30*((drdp!D257+drdp!M257)*XYM4!$B257+(drdp!G257+drdp!P257)*XYM4!$C257+(drdp!J257+drdp!S257)*XYM4!$D257))</f>
        <v>-3.0981405882544408E-18</v>
      </c>
      <c r="H257" s="18">
        <f>IF(D257="SING",0,Model!$W$30*((drdp!B257)*XYM4!$B257+(drdp!E257)*XYM4!$C257+(drdp!H257)*XYM4!$D257))</f>
        <v>-4.0092889432268818E-19</v>
      </c>
      <c r="I257" s="18">
        <f>IF(D257="SING",(Wellpath!K257-Wellpath!K256)/2*Model!$W$30,Model!$W$30*((drdp!C257)*XYM4!$B257+(drdp!F257)*XYM4!$C257+(drdp!I257)*XYM4!$D257))</f>
        <v>1.0742857345606731E-19</v>
      </c>
      <c r="J257" s="18">
        <f>IF(D257="SING",0,Model!$W$30*((drdp!D257)*XYM4!$B257+(drdp!G257)*XYM4!$C257+(drdp!J257)*XYM4!$D257))</f>
        <v>-1.5490702941272204E-18</v>
      </c>
      <c r="K257" s="21">
        <f>SUM(E$3:E256)+H257</f>
        <v>-0.39658260540513091</v>
      </c>
      <c r="L257" s="21">
        <f>SUM(F$3:F256)+I257</f>
        <v>4.6389927951907719</v>
      </c>
      <c r="M257" s="21">
        <f>SUM(G$3:G256)+J257</f>
        <v>-2.8537375119372901</v>
      </c>
      <c r="N257" s="19">
        <f t="shared" si="19"/>
        <v>0.15727776290992176</v>
      </c>
      <c r="O257" s="19">
        <f t="shared" si="20"/>
        <v>21.520254153831893</v>
      </c>
      <c r="P257" s="19">
        <f t="shared" si="21"/>
        <v>8.143817787038035</v>
      </c>
      <c r="Q257" s="19">
        <f t="shared" si="22"/>
        <v>-1.8397438491723872</v>
      </c>
      <c r="R257" s="19">
        <f t="shared" si="23"/>
        <v>1.1317426576264464</v>
      </c>
      <c r="S257" s="19">
        <f t="shared" si="24"/>
        <v>-13.238467757242729</v>
      </c>
    </row>
    <row r="258" spans="1:19" x14ac:dyDescent="0.25">
      <c r="A258" s="26">
        <f>Wellpath!E258</f>
        <v>7650</v>
      </c>
      <c r="B258" s="22">
        <v>0</v>
      </c>
      <c r="C258" s="22">
        <f>ABS(COS(Wellpath!$L258))*SIN(Wellpath!$M258)</f>
        <v>5.9170126681719203E-17</v>
      </c>
      <c r="D258" s="22">
        <f>IF(ABS(Wellpath!$L258)&lt;VerticalInc,"SING",ABS(COS(Wellpath!$L258))*COS(Wellpath!$M258)/SIN(Wellpath!$L258))</f>
        <v>1.5854587660413886E-17</v>
      </c>
      <c r="E258" s="20">
        <f>IF(D258="SING",0,Model!$W$30*((drdp!B258+drdp!K258)*XYM4!$B258+(drdp!E258+drdp!N258)*XYM4!$C258+(drdp!H258+drdp!Q258)*XYM4!$D258))</f>
        <v>-8.0185778864537637E-19</v>
      </c>
      <c r="F258" s="20">
        <f>IF(D258="SING",(Wellpath!K259-Wellpath!K257)/2*Model!$W$30,Model!$W$30*((drdp!C258+drdp!L258)*XYM4!$B258+(drdp!F258+drdp!O258)*XYM4!$C258+(drdp!I258+drdp!R258)*XYM4!$D258))</f>
        <v>2.1485714691213461E-19</v>
      </c>
      <c r="G258" s="20">
        <f>IF(D258="SING",0,Model!$W$30*((drdp!D258+drdp!M258)*XYM4!$B258+(drdp!G258+drdp!P258)*XYM4!$C258+(drdp!J258+drdp!S258)*XYM4!$D258))</f>
        <v>-3.0981405882544408E-18</v>
      </c>
      <c r="H258" s="18">
        <f>IF(D258="SING",0,Model!$W$30*((drdp!B258)*XYM4!$B258+(drdp!E258)*XYM4!$C258+(drdp!H258)*XYM4!$D258))</f>
        <v>-4.0092889432268818E-19</v>
      </c>
      <c r="I258" s="18">
        <f>IF(D258="SING",(Wellpath!K258-Wellpath!K257)/2*Model!$W$30,Model!$W$30*((drdp!C258)*XYM4!$B258+(drdp!F258)*XYM4!$C258+(drdp!I258)*XYM4!$D258))</f>
        <v>1.0742857345606731E-19</v>
      </c>
      <c r="J258" s="18">
        <f>IF(D258="SING",0,Model!$W$30*((drdp!D258)*XYM4!$B258+(drdp!G258)*XYM4!$C258+(drdp!J258)*XYM4!$D258))</f>
        <v>-1.5490702941272204E-18</v>
      </c>
      <c r="K258" s="21">
        <f>SUM(E$3:E257)+H258</f>
        <v>-0.39658260540513091</v>
      </c>
      <c r="L258" s="21">
        <f>SUM(F$3:F257)+I258</f>
        <v>4.6389927951907719</v>
      </c>
      <c r="M258" s="21">
        <f>SUM(G$3:G257)+J258</f>
        <v>-2.8537375119372901</v>
      </c>
      <c r="N258" s="19">
        <f t="shared" si="19"/>
        <v>0.15727776290992176</v>
      </c>
      <c r="O258" s="19">
        <f t="shared" si="20"/>
        <v>21.520254153831893</v>
      </c>
      <c r="P258" s="19">
        <f t="shared" si="21"/>
        <v>8.143817787038035</v>
      </c>
      <c r="Q258" s="19">
        <f t="shared" si="22"/>
        <v>-1.8397438491723872</v>
      </c>
      <c r="R258" s="19">
        <f t="shared" si="23"/>
        <v>1.1317426576264464</v>
      </c>
      <c r="S258" s="19">
        <f t="shared" si="24"/>
        <v>-13.238467757242729</v>
      </c>
    </row>
    <row r="259" spans="1:19" x14ac:dyDescent="0.25">
      <c r="A259" s="26">
        <f>Wellpath!E259</f>
        <v>7680</v>
      </c>
      <c r="B259" s="22">
        <v>0</v>
      </c>
      <c r="C259" s="22">
        <f>ABS(COS(Wellpath!$L259))*SIN(Wellpath!$M259)</f>
        <v>5.9170126681719203E-17</v>
      </c>
      <c r="D259" s="22">
        <f>IF(ABS(Wellpath!$L259)&lt;VerticalInc,"SING",ABS(COS(Wellpath!$L259))*COS(Wellpath!$M259)/SIN(Wellpath!$L259))</f>
        <v>1.5854587660413886E-17</v>
      </c>
      <c r="E259" s="20">
        <f>IF(D259="SING",0,Model!$W$30*((drdp!B259+drdp!K259)*XYM4!$B259+(drdp!E259+drdp!N259)*XYM4!$C259+(drdp!H259+drdp!Q259)*XYM4!$D259))</f>
        <v>-8.0185778864537637E-19</v>
      </c>
      <c r="F259" s="20">
        <f>IF(D259="SING",(Wellpath!K260-Wellpath!K258)/2*Model!$W$30,Model!$W$30*((drdp!C259+drdp!L259)*XYM4!$B259+(drdp!F259+drdp!O259)*XYM4!$C259+(drdp!I259+drdp!R259)*XYM4!$D259))</f>
        <v>2.1485714691213461E-19</v>
      </c>
      <c r="G259" s="20">
        <f>IF(D259="SING",0,Model!$W$30*((drdp!D259+drdp!M259)*XYM4!$B259+(drdp!G259+drdp!P259)*XYM4!$C259+(drdp!J259+drdp!S259)*XYM4!$D259))</f>
        <v>-3.0981405882544408E-18</v>
      </c>
      <c r="H259" s="18">
        <f>IF(D259="SING",0,Model!$W$30*((drdp!B259)*XYM4!$B259+(drdp!E259)*XYM4!$C259+(drdp!H259)*XYM4!$D259))</f>
        <v>-4.0092889432268818E-19</v>
      </c>
      <c r="I259" s="18">
        <f>IF(D259="SING",(Wellpath!K259-Wellpath!K258)/2*Model!$W$30,Model!$W$30*((drdp!C259)*XYM4!$B259+(drdp!F259)*XYM4!$C259+(drdp!I259)*XYM4!$D259))</f>
        <v>1.0742857345606731E-19</v>
      </c>
      <c r="J259" s="18">
        <f>IF(D259="SING",0,Model!$W$30*((drdp!D259)*XYM4!$B259+(drdp!G259)*XYM4!$C259+(drdp!J259)*XYM4!$D259))</f>
        <v>-1.5490702941272204E-18</v>
      </c>
      <c r="K259" s="21">
        <f>SUM(E$3:E258)+H259</f>
        <v>-0.39658260540513091</v>
      </c>
      <c r="L259" s="21">
        <f>SUM(F$3:F258)+I259</f>
        <v>4.6389927951907719</v>
      </c>
      <c r="M259" s="21">
        <f>SUM(G$3:G258)+J259</f>
        <v>-2.8537375119372901</v>
      </c>
      <c r="N259" s="19">
        <f t="shared" si="19"/>
        <v>0.15727776290992176</v>
      </c>
      <c r="O259" s="19">
        <f t="shared" si="20"/>
        <v>21.520254153831893</v>
      </c>
      <c r="P259" s="19">
        <f t="shared" si="21"/>
        <v>8.143817787038035</v>
      </c>
      <c r="Q259" s="19">
        <f t="shared" si="22"/>
        <v>-1.8397438491723872</v>
      </c>
      <c r="R259" s="19">
        <f t="shared" si="23"/>
        <v>1.1317426576264464</v>
      </c>
      <c r="S259" s="19">
        <f t="shared" si="24"/>
        <v>-13.238467757242729</v>
      </c>
    </row>
    <row r="260" spans="1:19" x14ac:dyDescent="0.25">
      <c r="A260" s="26">
        <f>Wellpath!E260</f>
        <v>7710</v>
      </c>
      <c r="B260" s="22">
        <v>0</v>
      </c>
      <c r="C260" s="22">
        <f>ABS(COS(Wellpath!$L260))*SIN(Wellpath!$M260)</f>
        <v>5.9170126681719203E-17</v>
      </c>
      <c r="D260" s="22">
        <f>IF(ABS(Wellpath!$L260)&lt;VerticalInc,"SING",ABS(COS(Wellpath!$L260))*COS(Wellpath!$M260)/SIN(Wellpath!$L260))</f>
        <v>1.5854587660413886E-17</v>
      </c>
      <c r="E260" s="20">
        <f>IF(D260="SING",0,Model!$W$30*((drdp!B260+drdp!K260)*XYM4!$B260+(drdp!E260+drdp!N260)*XYM4!$C260+(drdp!H260+drdp!Q260)*XYM4!$D260))</f>
        <v>-8.0185778864537637E-19</v>
      </c>
      <c r="F260" s="20">
        <f>IF(D260="SING",(Wellpath!K261-Wellpath!K259)/2*Model!$W$30,Model!$W$30*((drdp!C260+drdp!L260)*XYM4!$B260+(drdp!F260+drdp!O260)*XYM4!$C260+(drdp!I260+drdp!R260)*XYM4!$D260))</f>
        <v>2.1485714691213461E-19</v>
      </c>
      <c r="G260" s="20">
        <f>IF(D260="SING",0,Model!$W$30*((drdp!D260+drdp!M260)*XYM4!$B260+(drdp!G260+drdp!P260)*XYM4!$C260+(drdp!J260+drdp!S260)*XYM4!$D260))</f>
        <v>-3.0981405882544408E-18</v>
      </c>
      <c r="H260" s="18">
        <f>IF(D260="SING",0,Model!$W$30*((drdp!B260)*XYM4!$B260+(drdp!E260)*XYM4!$C260+(drdp!H260)*XYM4!$D260))</f>
        <v>-4.0092889432268818E-19</v>
      </c>
      <c r="I260" s="18">
        <f>IF(D260="SING",(Wellpath!K260-Wellpath!K259)/2*Model!$W$30,Model!$W$30*((drdp!C260)*XYM4!$B260+(drdp!F260)*XYM4!$C260+(drdp!I260)*XYM4!$D260))</f>
        <v>1.0742857345606731E-19</v>
      </c>
      <c r="J260" s="18">
        <f>IF(D260="SING",0,Model!$W$30*((drdp!D260)*XYM4!$B260+(drdp!G260)*XYM4!$C260+(drdp!J260)*XYM4!$D260))</f>
        <v>-1.5490702941272204E-18</v>
      </c>
      <c r="K260" s="21">
        <f>SUM(E$3:E259)+H260</f>
        <v>-0.39658260540513091</v>
      </c>
      <c r="L260" s="21">
        <f>SUM(F$3:F259)+I260</f>
        <v>4.6389927951907719</v>
      </c>
      <c r="M260" s="21">
        <f>SUM(G$3:G259)+J260</f>
        <v>-2.8537375119372901</v>
      </c>
      <c r="N260" s="19">
        <f t="shared" si="19"/>
        <v>0.15727776290992176</v>
      </c>
      <c r="O260" s="19">
        <f t="shared" si="20"/>
        <v>21.520254153831893</v>
      </c>
      <c r="P260" s="19">
        <f t="shared" si="21"/>
        <v>8.143817787038035</v>
      </c>
      <c r="Q260" s="19">
        <f t="shared" si="22"/>
        <v>-1.8397438491723872</v>
      </c>
      <c r="R260" s="19">
        <f t="shared" si="23"/>
        <v>1.1317426576264464</v>
      </c>
      <c r="S260" s="19">
        <f t="shared" si="24"/>
        <v>-13.238467757242729</v>
      </c>
    </row>
    <row r="261" spans="1:19" x14ac:dyDescent="0.25">
      <c r="A261" s="26">
        <f>Wellpath!E261</f>
        <v>7740</v>
      </c>
      <c r="B261" s="22">
        <v>0</v>
      </c>
      <c r="C261" s="22">
        <f>ABS(COS(Wellpath!$L261))*SIN(Wellpath!$M261)</f>
        <v>5.9170126681719203E-17</v>
      </c>
      <c r="D261" s="22">
        <f>IF(ABS(Wellpath!$L261)&lt;VerticalInc,"SING",ABS(COS(Wellpath!$L261))*COS(Wellpath!$M261)/SIN(Wellpath!$L261))</f>
        <v>1.5854587660413886E-17</v>
      </c>
      <c r="E261" s="20">
        <f>IF(D261="SING",0,Model!$W$30*((drdp!B261+drdp!K261)*XYM4!$B261+(drdp!E261+drdp!N261)*XYM4!$C261+(drdp!H261+drdp!Q261)*XYM4!$D261))</f>
        <v>-8.0185778864537637E-19</v>
      </c>
      <c r="F261" s="20">
        <f>IF(D261="SING",(Wellpath!K262-Wellpath!K260)/2*Model!$W$30,Model!$W$30*((drdp!C261+drdp!L261)*XYM4!$B261+(drdp!F261+drdp!O261)*XYM4!$C261+(drdp!I261+drdp!R261)*XYM4!$D261))</f>
        <v>2.1485714691213461E-19</v>
      </c>
      <c r="G261" s="20">
        <f>IF(D261="SING",0,Model!$W$30*((drdp!D261+drdp!M261)*XYM4!$B261+(drdp!G261+drdp!P261)*XYM4!$C261+(drdp!J261+drdp!S261)*XYM4!$D261))</f>
        <v>-3.0981405882544408E-18</v>
      </c>
      <c r="H261" s="18">
        <f>IF(D261="SING",0,Model!$W$30*((drdp!B261)*XYM4!$B261+(drdp!E261)*XYM4!$C261+(drdp!H261)*XYM4!$D261))</f>
        <v>-4.0092889432268818E-19</v>
      </c>
      <c r="I261" s="18">
        <f>IF(D261="SING",(Wellpath!K261-Wellpath!K260)/2*Model!$W$30,Model!$W$30*((drdp!C261)*XYM4!$B261+(drdp!F261)*XYM4!$C261+(drdp!I261)*XYM4!$D261))</f>
        <v>1.0742857345606731E-19</v>
      </c>
      <c r="J261" s="18">
        <f>IF(D261="SING",0,Model!$W$30*((drdp!D261)*XYM4!$B261+(drdp!G261)*XYM4!$C261+(drdp!J261)*XYM4!$D261))</f>
        <v>-1.5490702941272204E-18</v>
      </c>
      <c r="K261" s="21">
        <f>SUM(E$3:E260)+H261</f>
        <v>-0.39658260540513091</v>
      </c>
      <c r="L261" s="21">
        <f>SUM(F$3:F260)+I261</f>
        <v>4.6389927951907719</v>
      </c>
      <c r="M261" s="21">
        <f>SUM(G$3:G260)+J261</f>
        <v>-2.8537375119372901</v>
      </c>
      <c r="N261" s="19">
        <f t="shared" si="19"/>
        <v>0.15727776290992176</v>
      </c>
      <c r="O261" s="19">
        <f t="shared" si="20"/>
        <v>21.520254153831893</v>
      </c>
      <c r="P261" s="19">
        <f t="shared" si="21"/>
        <v>8.143817787038035</v>
      </c>
      <c r="Q261" s="19">
        <f t="shared" si="22"/>
        <v>-1.8397438491723872</v>
      </c>
      <c r="R261" s="19">
        <f t="shared" si="23"/>
        <v>1.1317426576264464</v>
      </c>
      <c r="S261" s="19">
        <f t="shared" si="24"/>
        <v>-13.238467757242729</v>
      </c>
    </row>
    <row r="262" spans="1:19" x14ac:dyDescent="0.25">
      <c r="A262" s="26">
        <f>Wellpath!E262</f>
        <v>7770</v>
      </c>
      <c r="B262" s="22">
        <v>0</v>
      </c>
      <c r="C262" s="22">
        <f>ABS(COS(Wellpath!$L262))*SIN(Wellpath!$M262)</f>
        <v>5.9170126681719203E-17</v>
      </c>
      <c r="D262" s="22">
        <f>IF(ABS(Wellpath!$L262)&lt;VerticalInc,"SING",ABS(COS(Wellpath!$L262))*COS(Wellpath!$M262)/SIN(Wellpath!$L262))</f>
        <v>1.5854587660413886E-17</v>
      </c>
      <c r="E262" s="20">
        <f>IF(D262="SING",0,Model!$W$30*((drdp!B262+drdp!K262)*XYM4!$B262+(drdp!E262+drdp!N262)*XYM4!$C262+(drdp!H262+drdp!Q262)*XYM4!$D262))</f>
        <v>-8.0185778864537637E-19</v>
      </c>
      <c r="F262" s="20">
        <f>IF(D262="SING",(Wellpath!K263-Wellpath!K261)/2*Model!$W$30,Model!$W$30*((drdp!C262+drdp!L262)*XYM4!$B262+(drdp!F262+drdp!O262)*XYM4!$C262+(drdp!I262+drdp!R262)*XYM4!$D262))</f>
        <v>2.1485714691213461E-19</v>
      </c>
      <c r="G262" s="20">
        <f>IF(D262="SING",0,Model!$W$30*((drdp!D262+drdp!M262)*XYM4!$B262+(drdp!G262+drdp!P262)*XYM4!$C262+(drdp!J262+drdp!S262)*XYM4!$D262))</f>
        <v>-3.0981405882544408E-18</v>
      </c>
      <c r="H262" s="18">
        <f>IF(D262="SING",0,Model!$W$30*((drdp!B262)*XYM4!$B262+(drdp!E262)*XYM4!$C262+(drdp!H262)*XYM4!$D262))</f>
        <v>-4.0092889432268818E-19</v>
      </c>
      <c r="I262" s="18">
        <f>IF(D262="SING",(Wellpath!K262-Wellpath!K261)/2*Model!$W$30,Model!$W$30*((drdp!C262)*XYM4!$B262+(drdp!F262)*XYM4!$C262+(drdp!I262)*XYM4!$D262))</f>
        <v>1.0742857345606731E-19</v>
      </c>
      <c r="J262" s="18">
        <f>IF(D262="SING",0,Model!$W$30*((drdp!D262)*XYM4!$B262+(drdp!G262)*XYM4!$C262+(drdp!J262)*XYM4!$D262))</f>
        <v>-1.5490702941272204E-18</v>
      </c>
      <c r="K262" s="21">
        <f>SUM(E$3:E261)+H262</f>
        <v>-0.39658260540513091</v>
      </c>
      <c r="L262" s="21">
        <f>SUM(F$3:F261)+I262</f>
        <v>4.6389927951907719</v>
      </c>
      <c r="M262" s="21">
        <f>SUM(G$3:G261)+J262</f>
        <v>-2.8537375119372901</v>
      </c>
      <c r="N262" s="19">
        <f t="shared" ref="N262:N270" si="25">K262^2</f>
        <v>0.15727776290992176</v>
      </c>
      <c r="O262" s="19">
        <f t="shared" ref="O262:O270" si="26">L262^2</f>
        <v>21.520254153831893</v>
      </c>
      <c r="P262" s="19">
        <f t="shared" ref="P262:P270" si="27">M262^2</f>
        <v>8.143817787038035</v>
      </c>
      <c r="Q262" s="19">
        <f t="shared" ref="Q262:Q270" si="28">K262*L262</f>
        <v>-1.8397438491723872</v>
      </c>
      <c r="R262" s="19">
        <f t="shared" ref="R262:R270" si="29">K262*M262</f>
        <v>1.1317426576264464</v>
      </c>
      <c r="S262" s="19">
        <f t="shared" ref="S262:S270" si="30">L262*M262</f>
        <v>-13.238467757242729</v>
      </c>
    </row>
    <row r="263" spans="1:19" x14ac:dyDescent="0.25">
      <c r="A263" s="26">
        <f>Wellpath!E263</f>
        <v>7800</v>
      </c>
      <c r="B263" s="22">
        <v>0</v>
      </c>
      <c r="C263" s="22">
        <f>ABS(COS(Wellpath!$L263))*SIN(Wellpath!$M263)</f>
        <v>5.9170126681719203E-17</v>
      </c>
      <c r="D263" s="22">
        <f>IF(ABS(Wellpath!$L263)&lt;VerticalInc,"SING",ABS(COS(Wellpath!$L263))*COS(Wellpath!$M263)/SIN(Wellpath!$L263))</f>
        <v>1.5854587660413886E-17</v>
      </c>
      <c r="E263" s="20">
        <f>IF(D263="SING",0,Model!$W$30*((drdp!B263+drdp!K263)*XYM4!$B263+(drdp!E263+drdp!N263)*XYM4!$C263+(drdp!H263+drdp!Q263)*XYM4!$D263))</f>
        <v>-8.0185778864537637E-19</v>
      </c>
      <c r="F263" s="20">
        <f>IF(D263="SING",(Wellpath!K264-Wellpath!K262)/2*Model!$W$30,Model!$W$30*((drdp!C263+drdp!L263)*XYM4!$B263+(drdp!F263+drdp!O263)*XYM4!$C263+(drdp!I263+drdp!R263)*XYM4!$D263))</f>
        <v>2.1485714691213461E-19</v>
      </c>
      <c r="G263" s="20">
        <f>IF(D263="SING",0,Model!$W$30*((drdp!D263+drdp!M263)*XYM4!$B263+(drdp!G263+drdp!P263)*XYM4!$C263+(drdp!J263+drdp!S263)*XYM4!$D263))</f>
        <v>-3.0981405882544408E-18</v>
      </c>
      <c r="H263" s="18">
        <f>IF(D263="SING",0,Model!$W$30*((drdp!B263)*XYM4!$B263+(drdp!E263)*XYM4!$C263+(drdp!H263)*XYM4!$D263))</f>
        <v>-4.0092889432268818E-19</v>
      </c>
      <c r="I263" s="18">
        <f>IF(D263="SING",(Wellpath!K263-Wellpath!K262)/2*Model!$W$30,Model!$W$30*((drdp!C263)*XYM4!$B263+(drdp!F263)*XYM4!$C263+(drdp!I263)*XYM4!$D263))</f>
        <v>1.0742857345606731E-19</v>
      </c>
      <c r="J263" s="18">
        <f>IF(D263="SING",0,Model!$W$30*((drdp!D263)*XYM4!$B263+(drdp!G263)*XYM4!$C263+(drdp!J263)*XYM4!$D263))</f>
        <v>-1.5490702941272204E-18</v>
      </c>
      <c r="K263" s="21">
        <f>SUM(E$3:E262)+H263</f>
        <v>-0.39658260540513091</v>
      </c>
      <c r="L263" s="21">
        <f>SUM(F$3:F262)+I263</f>
        <v>4.6389927951907719</v>
      </c>
      <c r="M263" s="21">
        <f>SUM(G$3:G262)+J263</f>
        <v>-2.8537375119372901</v>
      </c>
      <c r="N263" s="19">
        <f t="shared" si="25"/>
        <v>0.15727776290992176</v>
      </c>
      <c r="O263" s="19">
        <f t="shared" si="26"/>
        <v>21.520254153831893</v>
      </c>
      <c r="P263" s="19">
        <f t="shared" si="27"/>
        <v>8.143817787038035</v>
      </c>
      <c r="Q263" s="19">
        <f t="shared" si="28"/>
        <v>-1.8397438491723872</v>
      </c>
      <c r="R263" s="19">
        <f t="shared" si="29"/>
        <v>1.1317426576264464</v>
      </c>
      <c r="S263" s="19">
        <f t="shared" si="30"/>
        <v>-13.238467757242729</v>
      </c>
    </row>
    <row r="264" spans="1:19" x14ac:dyDescent="0.25">
      <c r="A264" s="26">
        <f>Wellpath!E264</f>
        <v>7830</v>
      </c>
      <c r="B264" s="22">
        <v>0</v>
      </c>
      <c r="C264" s="22">
        <f>ABS(COS(Wellpath!$L264))*SIN(Wellpath!$M264)</f>
        <v>5.9170126681719203E-17</v>
      </c>
      <c r="D264" s="22">
        <f>IF(ABS(Wellpath!$L264)&lt;VerticalInc,"SING",ABS(COS(Wellpath!$L264))*COS(Wellpath!$M264)/SIN(Wellpath!$L264))</f>
        <v>1.5854587660413886E-17</v>
      </c>
      <c r="E264" s="20">
        <f>IF(D264="SING",0,Model!$W$30*((drdp!B264+drdp!K264)*XYM4!$B264+(drdp!E264+drdp!N264)*XYM4!$C264+(drdp!H264+drdp!Q264)*XYM4!$D264))</f>
        <v>-8.0185778864537637E-19</v>
      </c>
      <c r="F264" s="20">
        <f>IF(D264="SING",(Wellpath!K265-Wellpath!K263)/2*Model!$W$30,Model!$W$30*((drdp!C264+drdp!L264)*XYM4!$B264+(drdp!F264+drdp!O264)*XYM4!$C264+(drdp!I264+drdp!R264)*XYM4!$D264))</f>
        <v>2.1485714691213461E-19</v>
      </c>
      <c r="G264" s="20">
        <f>IF(D264="SING",0,Model!$W$30*((drdp!D264+drdp!M264)*XYM4!$B264+(drdp!G264+drdp!P264)*XYM4!$C264+(drdp!J264+drdp!S264)*XYM4!$D264))</f>
        <v>-3.0981405882544408E-18</v>
      </c>
      <c r="H264" s="18">
        <f>IF(D264="SING",0,Model!$W$30*((drdp!B264)*XYM4!$B264+(drdp!E264)*XYM4!$C264+(drdp!H264)*XYM4!$D264))</f>
        <v>-4.0092889432268818E-19</v>
      </c>
      <c r="I264" s="18">
        <f>IF(D264="SING",(Wellpath!K264-Wellpath!K263)/2*Model!$W$30,Model!$W$30*((drdp!C264)*XYM4!$B264+(drdp!F264)*XYM4!$C264+(drdp!I264)*XYM4!$D264))</f>
        <v>1.0742857345606731E-19</v>
      </c>
      <c r="J264" s="18">
        <f>IF(D264="SING",0,Model!$W$30*((drdp!D264)*XYM4!$B264+(drdp!G264)*XYM4!$C264+(drdp!J264)*XYM4!$D264))</f>
        <v>-1.5490702941272204E-18</v>
      </c>
      <c r="K264" s="21">
        <f>SUM(E$3:E263)+H264</f>
        <v>-0.39658260540513091</v>
      </c>
      <c r="L264" s="21">
        <f>SUM(F$3:F263)+I264</f>
        <v>4.6389927951907719</v>
      </c>
      <c r="M264" s="21">
        <f>SUM(G$3:G263)+J264</f>
        <v>-2.8537375119372901</v>
      </c>
      <c r="N264" s="19">
        <f t="shared" si="25"/>
        <v>0.15727776290992176</v>
      </c>
      <c r="O264" s="19">
        <f t="shared" si="26"/>
        <v>21.520254153831893</v>
      </c>
      <c r="P264" s="19">
        <f t="shared" si="27"/>
        <v>8.143817787038035</v>
      </c>
      <c r="Q264" s="19">
        <f t="shared" si="28"/>
        <v>-1.8397438491723872</v>
      </c>
      <c r="R264" s="19">
        <f t="shared" si="29"/>
        <v>1.1317426576264464</v>
      </c>
      <c r="S264" s="19">
        <f t="shared" si="30"/>
        <v>-13.238467757242729</v>
      </c>
    </row>
    <row r="265" spans="1:19" x14ac:dyDescent="0.25">
      <c r="A265" s="26">
        <f>Wellpath!E265</f>
        <v>7860</v>
      </c>
      <c r="B265" s="22">
        <v>0</v>
      </c>
      <c r="C265" s="22">
        <f>ABS(COS(Wellpath!$L265))*SIN(Wellpath!$M265)</f>
        <v>5.9170126681719203E-17</v>
      </c>
      <c r="D265" s="22">
        <f>IF(ABS(Wellpath!$L265)&lt;VerticalInc,"SING",ABS(COS(Wellpath!$L265))*COS(Wellpath!$M265)/SIN(Wellpath!$L265))</f>
        <v>1.5854587660413886E-17</v>
      </c>
      <c r="E265" s="20">
        <f>IF(D265="SING",0,Model!$W$30*((drdp!B265+drdp!K265)*XYM4!$B265+(drdp!E265+drdp!N265)*XYM4!$C265+(drdp!H265+drdp!Q265)*XYM4!$D265))</f>
        <v>-8.0185778864537637E-19</v>
      </c>
      <c r="F265" s="20">
        <f>IF(D265="SING",(Wellpath!K266-Wellpath!K264)/2*Model!$W$30,Model!$W$30*((drdp!C265+drdp!L265)*XYM4!$B265+(drdp!F265+drdp!O265)*XYM4!$C265+(drdp!I265+drdp!R265)*XYM4!$D265))</f>
        <v>2.1485714691213461E-19</v>
      </c>
      <c r="G265" s="20">
        <f>IF(D265="SING",0,Model!$W$30*((drdp!D265+drdp!M265)*XYM4!$B265+(drdp!G265+drdp!P265)*XYM4!$C265+(drdp!J265+drdp!S265)*XYM4!$D265))</f>
        <v>-3.0981405882544408E-18</v>
      </c>
      <c r="H265" s="18">
        <f>IF(D265="SING",0,Model!$W$30*((drdp!B265)*XYM4!$B265+(drdp!E265)*XYM4!$C265+(drdp!H265)*XYM4!$D265))</f>
        <v>-4.0092889432268818E-19</v>
      </c>
      <c r="I265" s="18">
        <f>IF(D265="SING",(Wellpath!K265-Wellpath!K264)/2*Model!$W$30,Model!$W$30*((drdp!C265)*XYM4!$B265+(drdp!F265)*XYM4!$C265+(drdp!I265)*XYM4!$D265))</f>
        <v>1.0742857345606731E-19</v>
      </c>
      <c r="J265" s="18">
        <f>IF(D265="SING",0,Model!$W$30*((drdp!D265)*XYM4!$B265+(drdp!G265)*XYM4!$C265+(drdp!J265)*XYM4!$D265))</f>
        <v>-1.5490702941272204E-18</v>
      </c>
      <c r="K265" s="21">
        <f>SUM(E$3:E264)+H265</f>
        <v>-0.39658260540513091</v>
      </c>
      <c r="L265" s="21">
        <f>SUM(F$3:F264)+I265</f>
        <v>4.6389927951907719</v>
      </c>
      <c r="M265" s="21">
        <f>SUM(G$3:G264)+J265</f>
        <v>-2.8537375119372901</v>
      </c>
      <c r="N265" s="19">
        <f t="shared" si="25"/>
        <v>0.15727776290992176</v>
      </c>
      <c r="O265" s="19">
        <f t="shared" si="26"/>
        <v>21.520254153831893</v>
      </c>
      <c r="P265" s="19">
        <f t="shared" si="27"/>
        <v>8.143817787038035</v>
      </c>
      <c r="Q265" s="19">
        <f t="shared" si="28"/>
        <v>-1.8397438491723872</v>
      </c>
      <c r="R265" s="19">
        <f t="shared" si="29"/>
        <v>1.1317426576264464</v>
      </c>
      <c r="S265" s="19">
        <f t="shared" si="30"/>
        <v>-13.238467757242729</v>
      </c>
    </row>
    <row r="266" spans="1:19" x14ac:dyDescent="0.25">
      <c r="A266" s="26">
        <f>Wellpath!E266</f>
        <v>7890</v>
      </c>
      <c r="B266" s="22">
        <v>0</v>
      </c>
      <c r="C266" s="22">
        <f>ABS(COS(Wellpath!$L266))*SIN(Wellpath!$M266)</f>
        <v>5.9170126681719203E-17</v>
      </c>
      <c r="D266" s="22">
        <f>IF(ABS(Wellpath!$L266)&lt;VerticalInc,"SING",ABS(COS(Wellpath!$L266))*COS(Wellpath!$M266)/SIN(Wellpath!$L266))</f>
        <v>1.5854587660413886E-17</v>
      </c>
      <c r="E266" s="20">
        <f>IF(D266="SING",0,Model!$W$30*((drdp!B266+drdp!K266)*XYM4!$B266+(drdp!E266+drdp!N266)*XYM4!$C266+(drdp!H266+drdp!Q266)*XYM4!$D266))</f>
        <v>-8.0185778864537637E-19</v>
      </c>
      <c r="F266" s="20">
        <f>IF(D266="SING",(Wellpath!K267-Wellpath!K265)/2*Model!$W$30,Model!$W$30*((drdp!C266+drdp!L266)*XYM4!$B266+(drdp!F266+drdp!O266)*XYM4!$C266+(drdp!I266+drdp!R266)*XYM4!$D266))</f>
        <v>2.1485714691213461E-19</v>
      </c>
      <c r="G266" s="20">
        <f>IF(D266="SING",0,Model!$W$30*((drdp!D266+drdp!M266)*XYM4!$B266+(drdp!G266+drdp!P266)*XYM4!$C266+(drdp!J266+drdp!S266)*XYM4!$D266))</f>
        <v>-3.0981405882544408E-18</v>
      </c>
      <c r="H266" s="18">
        <f>IF(D266="SING",0,Model!$W$30*((drdp!B266)*XYM4!$B266+(drdp!E266)*XYM4!$C266+(drdp!H266)*XYM4!$D266))</f>
        <v>-4.0092889432268818E-19</v>
      </c>
      <c r="I266" s="18">
        <f>IF(D266="SING",(Wellpath!K266-Wellpath!K265)/2*Model!$W$30,Model!$W$30*((drdp!C266)*XYM4!$B266+(drdp!F266)*XYM4!$C266+(drdp!I266)*XYM4!$D266))</f>
        <v>1.0742857345606731E-19</v>
      </c>
      <c r="J266" s="18">
        <f>IF(D266="SING",0,Model!$W$30*((drdp!D266)*XYM4!$B266+(drdp!G266)*XYM4!$C266+(drdp!J266)*XYM4!$D266))</f>
        <v>-1.5490702941272204E-18</v>
      </c>
      <c r="K266" s="21">
        <f>SUM(E$3:E265)+H266</f>
        <v>-0.39658260540513091</v>
      </c>
      <c r="L266" s="21">
        <f>SUM(F$3:F265)+I266</f>
        <v>4.6389927951907719</v>
      </c>
      <c r="M266" s="21">
        <f>SUM(G$3:G265)+J266</f>
        <v>-2.8537375119372901</v>
      </c>
      <c r="N266" s="19">
        <f t="shared" si="25"/>
        <v>0.15727776290992176</v>
      </c>
      <c r="O266" s="19">
        <f t="shared" si="26"/>
        <v>21.520254153831893</v>
      </c>
      <c r="P266" s="19">
        <f t="shared" si="27"/>
        <v>8.143817787038035</v>
      </c>
      <c r="Q266" s="19">
        <f t="shared" si="28"/>
        <v>-1.8397438491723872</v>
      </c>
      <c r="R266" s="19">
        <f t="shared" si="29"/>
        <v>1.1317426576264464</v>
      </c>
      <c r="S266" s="19">
        <f t="shared" si="30"/>
        <v>-13.238467757242729</v>
      </c>
    </row>
    <row r="267" spans="1:19" x14ac:dyDescent="0.25">
      <c r="A267" s="26">
        <f>Wellpath!E267</f>
        <v>7920</v>
      </c>
      <c r="B267" s="22">
        <v>0</v>
      </c>
      <c r="C267" s="22">
        <f>ABS(COS(Wellpath!$L267))*SIN(Wellpath!$M267)</f>
        <v>5.9170126681719203E-17</v>
      </c>
      <c r="D267" s="22">
        <f>IF(ABS(Wellpath!$L267)&lt;VerticalInc,"SING",ABS(COS(Wellpath!$L267))*COS(Wellpath!$M267)/SIN(Wellpath!$L267))</f>
        <v>1.5854587660413886E-17</v>
      </c>
      <c r="E267" s="20">
        <f>IF(D267="SING",0,Model!$W$30*((drdp!B267+drdp!K267)*XYM4!$B267+(drdp!E267+drdp!N267)*XYM4!$C267+(drdp!H267+drdp!Q267)*XYM4!$D267))</f>
        <v>-8.0185778864537637E-19</v>
      </c>
      <c r="F267" s="20">
        <f>IF(D267="SING",(Wellpath!K268-Wellpath!K266)/2*Model!$W$30,Model!$W$30*((drdp!C267+drdp!L267)*XYM4!$B267+(drdp!F267+drdp!O267)*XYM4!$C267+(drdp!I267+drdp!R267)*XYM4!$D267))</f>
        <v>2.1485714691213461E-19</v>
      </c>
      <c r="G267" s="20">
        <f>IF(D267="SING",0,Model!$W$30*((drdp!D267+drdp!M267)*XYM4!$B267+(drdp!G267+drdp!P267)*XYM4!$C267+(drdp!J267+drdp!S267)*XYM4!$D267))</f>
        <v>-3.0981405882544408E-18</v>
      </c>
      <c r="H267" s="18">
        <f>IF(D267="SING",0,Model!$W$30*((drdp!B267)*XYM4!$B267+(drdp!E267)*XYM4!$C267+(drdp!H267)*XYM4!$D267))</f>
        <v>-4.0092889432268818E-19</v>
      </c>
      <c r="I267" s="18">
        <f>IF(D267="SING",(Wellpath!K267-Wellpath!K266)/2*Model!$W$30,Model!$W$30*((drdp!C267)*XYM4!$B267+(drdp!F267)*XYM4!$C267+(drdp!I267)*XYM4!$D267))</f>
        <v>1.0742857345606731E-19</v>
      </c>
      <c r="J267" s="18">
        <f>IF(D267="SING",0,Model!$W$30*((drdp!D267)*XYM4!$B267+(drdp!G267)*XYM4!$C267+(drdp!J267)*XYM4!$D267))</f>
        <v>-1.5490702941272204E-18</v>
      </c>
      <c r="K267" s="21">
        <f>SUM(E$3:E266)+H267</f>
        <v>-0.39658260540513091</v>
      </c>
      <c r="L267" s="21">
        <f>SUM(F$3:F266)+I267</f>
        <v>4.6389927951907719</v>
      </c>
      <c r="M267" s="21">
        <f>SUM(G$3:G266)+J267</f>
        <v>-2.8537375119372901</v>
      </c>
      <c r="N267" s="19">
        <f t="shared" si="25"/>
        <v>0.15727776290992176</v>
      </c>
      <c r="O267" s="19">
        <f t="shared" si="26"/>
        <v>21.520254153831893</v>
      </c>
      <c r="P267" s="19">
        <f t="shared" si="27"/>
        <v>8.143817787038035</v>
      </c>
      <c r="Q267" s="19">
        <f t="shared" si="28"/>
        <v>-1.8397438491723872</v>
      </c>
      <c r="R267" s="19">
        <f t="shared" si="29"/>
        <v>1.1317426576264464</v>
      </c>
      <c r="S267" s="19">
        <f t="shared" si="30"/>
        <v>-13.238467757242729</v>
      </c>
    </row>
    <row r="268" spans="1:19" x14ac:dyDescent="0.25">
      <c r="A268" s="26">
        <f>Wellpath!E268</f>
        <v>7950</v>
      </c>
      <c r="B268" s="22">
        <v>0</v>
      </c>
      <c r="C268" s="22">
        <f>ABS(COS(Wellpath!$L268))*SIN(Wellpath!$M268)</f>
        <v>5.9170126681719203E-17</v>
      </c>
      <c r="D268" s="22">
        <f>IF(ABS(Wellpath!$L268)&lt;VerticalInc,"SING",ABS(COS(Wellpath!$L268))*COS(Wellpath!$M268)/SIN(Wellpath!$L268))</f>
        <v>1.5854587660413886E-17</v>
      </c>
      <c r="E268" s="20">
        <f>IF(D268="SING",0,Model!$W$30*((drdp!B268+drdp!K268)*XYM4!$B268+(drdp!E268+drdp!N268)*XYM4!$C268+(drdp!H268+drdp!Q268)*XYM4!$D268))</f>
        <v>-8.0185778864537637E-19</v>
      </c>
      <c r="F268" s="20">
        <f>IF(D268="SING",(Wellpath!K269-Wellpath!K267)/2*Model!$W$30,Model!$W$30*((drdp!C268+drdp!L268)*XYM4!$B268+(drdp!F268+drdp!O268)*XYM4!$C268+(drdp!I268+drdp!R268)*XYM4!$D268))</f>
        <v>2.1485714691213461E-19</v>
      </c>
      <c r="G268" s="20">
        <f>IF(D268="SING",0,Model!$W$30*((drdp!D268+drdp!M268)*XYM4!$B268+(drdp!G268+drdp!P268)*XYM4!$C268+(drdp!J268+drdp!S268)*XYM4!$D268))</f>
        <v>-3.0981405882544408E-18</v>
      </c>
      <c r="H268" s="18">
        <f>IF(D268="SING",0,Model!$W$30*((drdp!B268)*XYM4!$B268+(drdp!E268)*XYM4!$C268+(drdp!H268)*XYM4!$D268))</f>
        <v>-4.0092889432268818E-19</v>
      </c>
      <c r="I268" s="18">
        <f>IF(D268="SING",(Wellpath!K268-Wellpath!K267)/2*Model!$W$30,Model!$W$30*((drdp!C268)*XYM4!$B268+(drdp!F268)*XYM4!$C268+(drdp!I268)*XYM4!$D268))</f>
        <v>1.0742857345606731E-19</v>
      </c>
      <c r="J268" s="18">
        <f>IF(D268="SING",0,Model!$W$30*((drdp!D268)*XYM4!$B268+(drdp!G268)*XYM4!$C268+(drdp!J268)*XYM4!$D268))</f>
        <v>-1.5490702941272204E-18</v>
      </c>
      <c r="K268" s="21">
        <f>SUM(E$3:E267)+H268</f>
        <v>-0.39658260540513091</v>
      </c>
      <c r="L268" s="21">
        <f>SUM(F$3:F267)+I268</f>
        <v>4.6389927951907719</v>
      </c>
      <c r="M268" s="21">
        <f>SUM(G$3:G267)+J268</f>
        <v>-2.8537375119372901</v>
      </c>
      <c r="N268" s="19">
        <f t="shared" si="25"/>
        <v>0.15727776290992176</v>
      </c>
      <c r="O268" s="19">
        <f t="shared" si="26"/>
        <v>21.520254153831893</v>
      </c>
      <c r="P268" s="19">
        <f t="shared" si="27"/>
        <v>8.143817787038035</v>
      </c>
      <c r="Q268" s="19">
        <f t="shared" si="28"/>
        <v>-1.8397438491723872</v>
      </c>
      <c r="R268" s="19">
        <f t="shared" si="29"/>
        <v>1.1317426576264464</v>
      </c>
      <c r="S268" s="19">
        <f t="shared" si="30"/>
        <v>-13.238467757242729</v>
      </c>
    </row>
    <row r="269" spans="1:19" x14ac:dyDescent="0.25">
      <c r="A269" s="26">
        <f>Wellpath!E269</f>
        <v>7980</v>
      </c>
      <c r="B269" s="22">
        <v>0</v>
      </c>
      <c r="C269" s="22">
        <f>ABS(COS(Wellpath!$L269))*SIN(Wellpath!$M269)</f>
        <v>5.9170126681719203E-17</v>
      </c>
      <c r="D269" s="22">
        <f>IF(ABS(Wellpath!$L269)&lt;VerticalInc,"SING",ABS(COS(Wellpath!$L269))*COS(Wellpath!$M269)/SIN(Wellpath!$L269))</f>
        <v>1.5854587660413886E-17</v>
      </c>
      <c r="E269" s="20">
        <f>IF(D269="SING",0,Model!$W$30*((drdp!B269+drdp!K269)*XYM4!$B269+(drdp!E269+drdp!N269)*XYM4!$C269+(drdp!H269+drdp!Q269)*XYM4!$D269))</f>
        <v>-6.6821482387114696E-19</v>
      </c>
      <c r="F269" s="20">
        <f>IF(D269="SING",(Wellpath!K270-Wellpath!K268)/2*Model!$W$30,Model!$W$30*((drdp!C269+drdp!L269)*XYM4!$B269+(drdp!F269+drdp!O269)*XYM4!$C269+(drdp!I269+drdp!R269)*XYM4!$D269))</f>
        <v>1.7904762242677887E-19</v>
      </c>
      <c r="G269" s="20">
        <f>IF(D269="SING",0,Model!$W$30*((drdp!D269+drdp!M269)*XYM4!$B269+(drdp!G269+drdp!P269)*XYM4!$C269+(drdp!J269+drdp!S269)*XYM4!$D269))</f>
        <v>-2.5817838235453676E-18</v>
      </c>
      <c r="H269" s="18">
        <f>IF(D269="SING",0,Model!$W$30*((drdp!B269)*XYM4!$B269+(drdp!E269)*XYM4!$C269+(drdp!H269)*XYM4!$D269))</f>
        <v>-4.0092889432268818E-19</v>
      </c>
      <c r="I269" s="18">
        <f>IF(D269="SING",(Wellpath!K269-Wellpath!K268)/2*Model!$W$30,Model!$W$30*((drdp!C269)*XYM4!$B269+(drdp!F269)*XYM4!$C269+(drdp!I269)*XYM4!$D269))</f>
        <v>1.0742857345606731E-19</v>
      </c>
      <c r="J269" s="18">
        <f>IF(D269="SING",0,Model!$W$30*((drdp!D269)*XYM4!$B269+(drdp!G269)*XYM4!$C269+(drdp!J269)*XYM4!$D269))</f>
        <v>-1.5490702941272204E-18</v>
      </c>
      <c r="K269" s="21">
        <f>SUM(E$3:E268)+H269</f>
        <v>-0.39658260540513091</v>
      </c>
      <c r="L269" s="21">
        <f>SUM(F$3:F268)+I269</f>
        <v>4.6389927951907719</v>
      </c>
      <c r="M269" s="21">
        <f>SUM(G$3:G268)+J269</f>
        <v>-2.8537375119372901</v>
      </c>
      <c r="N269" s="19">
        <f t="shared" si="25"/>
        <v>0.15727776290992176</v>
      </c>
      <c r="O269" s="19">
        <f t="shared" si="26"/>
        <v>21.520254153831893</v>
      </c>
      <c r="P269" s="19">
        <f t="shared" si="27"/>
        <v>8.143817787038035</v>
      </c>
      <c r="Q269" s="19">
        <f t="shared" si="28"/>
        <v>-1.8397438491723872</v>
      </c>
      <c r="R269" s="19">
        <f t="shared" si="29"/>
        <v>1.1317426576264464</v>
      </c>
      <c r="S269" s="19">
        <f t="shared" si="30"/>
        <v>-13.238467757242729</v>
      </c>
    </row>
    <row r="270" spans="1:19" x14ac:dyDescent="0.25">
      <c r="A270" s="26">
        <f>Wellpath!E270</f>
        <v>8000</v>
      </c>
      <c r="B270" s="22">
        <v>0</v>
      </c>
      <c r="C270" s="22">
        <f>ABS(COS(Wellpath!$L270))*SIN(Wellpath!$M270)</f>
        <v>5.9170126681719203E-17</v>
      </c>
      <c r="D270" s="22">
        <f>IF(ABS(Wellpath!$L270)&lt;VerticalInc,"SING",ABS(COS(Wellpath!$L270))*COS(Wellpath!$M270)/SIN(Wellpath!$L270))</f>
        <v>1.5854587660413886E-17</v>
      </c>
      <c r="E270" s="20">
        <f>IF(D270="SING",0,Model!$W$30*((drdp!B270+drdp!K270)*XYM4!$B270+(drdp!E270+drdp!N270)*XYM4!$C270+(drdp!H270+drdp!Q270)*XYM4!$D270))</f>
        <v>1.0664708588983506E-16</v>
      </c>
      <c r="F270" s="20">
        <f>IF(D270="SING",(Wellpath!K271-Wellpath!K269)/2*Model!$W$30,Model!$W$30*((drdp!C270+drdp!L270)*XYM4!$B270+(drdp!F270+drdp!O270)*XYM4!$C270+(drdp!I270+drdp!R270)*XYM4!$D270))</f>
        <v>-2.8576000539313903E-17</v>
      </c>
      <c r="G270" s="20">
        <f>IF(D270="SING",0,Model!$W$30*((drdp!D270+drdp!M270)*XYM4!$B270+(drdp!G270+drdp!P270)*XYM4!$C270+(drdp!J270+drdp!S270)*XYM4!$D270))</f>
        <v>4.120526982378406E-16</v>
      </c>
      <c r="H270" s="18">
        <f>IF(D270="SING",0,Model!$W$30*((drdp!B270)*XYM4!$B270+(drdp!E270)*XYM4!$C270+(drdp!H270)*XYM4!$D270))</f>
        <v>-2.6728592954845882E-19</v>
      </c>
      <c r="I270" s="18">
        <f>IF(D270="SING",(Wellpath!K270-Wellpath!K269)/2*Model!$W$30,Model!$W$30*((drdp!C270)*XYM4!$B270+(drdp!F270)*XYM4!$C270+(drdp!I270)*XYM4!$D270))</f>
        <v>7.1619048970711538E-20</v>
      </c>
      <c r="J270" s="18">
        <f>IF(D270="SING",0,Model!$W$30*((drdp!D270)*XYM4!$B270+(drdp!G270)*XYM4!$C270+(drdp!J270)*XYM4!$D270))</f>
        <v>-1.032713529418147E-18</v>
      </c>
      <c r="K270" s="21">
        <f>SUM(E$3:E269)+H270</f>
        <v>-0.39658260540513091</v>
      </c>
      <c r="L270" s="21">
        <f>SUM(F$3:F269)+I270</f>
        <v>4.6389927951907719</v>
      </c>
      <c r="M270" s="21">
        <f>SUM(G$3:G269)+J270</f>
        <v>-2.8537375119372901</v>
      </c>
      <c r="N270" s="19">
        <f t="shared" si="25"/>
        <v>0.15727776290992176</v>
      </c>
      <c r="O270" s="19">
        <f t="shared" si="26"/>
        <v>21.520254153831893</v>
      </c>
      <c r="P270" s="19">
        <f t="shared" si="27"/>
        <v>8.143817787038035</v>
      </c>
      <c r="Q270" s="19">
        <f t="shared" si="28"/>
        <v>-1.8397438491723872</v>
      </c>
      <c r="R270" s="19">
        <f t="shared" si="29"/>
        <v>1.1317426576264464</v>
      </c>
      <c r="S270" s="19">
        <f t="shared" si="30"/>
        <v>-13.238467757242729</v>
      </c>
    </row>
  </sheetData>
  <mergeCells count="5">
    <mergeCell ref="B1:D1"/>
    <mergeCell ref="E1:G1"/>
    <mergeCell ref="H1:J1"/>
    <mergeCell ref="K1:M1"/>
    <mergeCell ref="N1:S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33</vt:i4>
      </vt:variant>
      <vt:variant>
        <vt:lpstr>Charts</vt:lpstr>
      </vt:variant>
      <vt:variant>
        <vt:i4>1</vt:i4>
      </vt:variant>
      <vt:variant>
        <vt:lpstr>Named Ranges</vt:lpstr>
      </vt:variant>
      <vt:variant>
        <vt:i4>6</vt:i4>
      </vt:variant>
    </vt:vector>
  </HeadingPairs>
  <TitlesOfParts>
    <vt:vector size="40" baseType="lpstr">
      <vt:lpstr>Readme</vt:lpstr>
      <vt:lpstr>Model</vt:lpstr>
      <vt:lpstr>Wellpath</vt:lpstr>
      <vt:lpstr>Validation</vt:lpstr>
      <vt:lpstr>TOTALS</vt:lpstr>
      <vt:lpstr>drdp</vt:lpstr>
      <vt:lpstr>DRFR</vt:lpstr>
      <vt:lpstr>DSFS</vt:lpstr>
      <vt:lpstr>DSTG</vt:lpstr>
      <vt:lpstr>ABXY-TI1S</vt:lpstr>
      <vt:lpstr>ABXY-TI2S</vt:lpstr>
      <vt:lpstr>ABZ</vt:lpstr>
      <vt:lpstr>ASXY-TI1S</vt:lpstr>
      <vt:lpstr>ASXY-TI2S</vt:lpstr>
      <vt:lpstr>ASXY-TI3S</vt:lpstr>
      <vt:lpstr>ASZ</vt:lpstr>
      <vt:lpstr>MBXY-TI1S</vt:lpstr>
      <vt:lpstr>MBXY-TI2S</vt:lpstr>
      <vt:lpstr>MBZ</vt:lpstr>
      <vt:lpstr>MSXY-TI1S</vt:lpstr>
      <vt:lpstr>MSXY-TI2S</vt:lpstr>
      <vt:lpstr>MSXY-TI3S</vt:lpstr>
      <vt:lpstr>MSZ</vt:lpstr>
      <vt:lpstr>DECG</vt:lpstr>
      <vt:lpstr>DECR</vt:lpstr>
      <vt:lpstr>DBHG</vt:lpstr>
      <vt:lpstr>DBHR</vt:lpstr>
      <vt:lpstr>AMIL</vt:lpstr>
      <vt:lpstr>SAG</vt:lpstr>
      <vt:lpstr>XYM1</vt:lpstr>
      <vt:lpstr>XYM2</vt:lpstr>
      <vt:lpstr>XYM3</vt:lpstr>
      <vt:lpstr>XYM4</vt:lpstr>
      <vt:lpstr>CovChart</vt:lpstr>
      <vt:lpstr>Bfield</vt:lpstr>
      <vt:lpstr>Dec</vt:lpstr>
      <vt:lpstr>Dip</vt:lpstr>
      <vt:lpstr>GField</vt:lpstr>
      <vt:lpstr>Lat</vt:lpstr>
      <vt:lpstr>VerticalInc</vt:lpstr>
    </vt:vector>
  </TitlesOfParts>
  <Company>Weatherford International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McGregor</dc:creator>
  <cp:lastModifiedBy>Andrew McGregor</cp:lastModifiedBy>
  <dcterms:created xsi:type="dcterms:W3CDTF">2016-11-03T14:41:42Z</dcterms:created>
  <dcterms:modified xsi:type="dcterms:W3CDTF">2017-02-28T10:29:00Z</dcterms:modified>
</cp:coreProperties>
</file>